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24226"/>
  <mc:AlternateContent xmlns:mc="http://schemas.openxmlformats.org/markup-compatibility/2006">
    <mc:Choice Requires="x15">
      <x15ac:absPath xmlns:x15ac="http://schemas.microsoft.com/office/spreadsheetml/2010/11/ac" url="C:\Users\OliviaAshmoore\Documents\Github Repos\state-eps-data\MS\trans\BNVFE\"/>
    </mc:Choice>
  </mc:AlternateContent>
  <xr:revisionPtr revIDLastSave="0" documentId="8_{DE00B819-A54E-4933-9462-25CDAD053F78}" xr6:coauthVersionLast="47" xr6:coauthVersionMax="47" xr10:uidLastSave="{00000000-0000-0000-0000-000000000000}"/>
  <bookViews>
    <workbookView xWindow="338" yWindow="338" windowWidth="16200" windowHeight="9307" firstSheet="70" activeTab="72" xr2:uid="{00000000-000D-0000-FFFF-FFFF00000000}"/>
  </bookViews>
  <sheets>
    <sheet name="About" sheetId="1" r:id="rId1"/>
    <sheet name="Geography" sheetId="2" r:id="rId2"/>
    <sheet name="source data&gt;" sheetId="3" r:id="rId3"/>
    <sheet name="AEO 2023 Table 7" sheetId="4" r:id="rId4"/>
    <sheet name="AEO 2025 Table 7" sheetId="5" r:id="rId5"/>
    <sheet name="AEO 2022 Table 7" sheetId="6" state="hidden" r:id="rId6"/>
    <sheet name="AEO 2021 Table 7" sheetId="7" state="hidden" r:id="rId7"/>
    <sheet name="AEO 2020 Table 7" sheetId="8" state="hidden" r:id="rId8"/>
    <sheet name="AEO 2026 Table 7" sheetId="9" r:id="rId9"/>
    <sheet name="AEO 2023 Table 35" sheetId="10" r:id="rId10"/>
    <sheet name="AEO 2022 Table 35" sheetId="11" r:id="rId11"/>
    <sheet name="AEO 2021 Table 35" sheetId="12" r:id="rId12"/>
    <sheet name="AEO 2023 Table 36" sheetId="13" r:id="rId13"/>
    <sheet name="AEO 2022 Table 36" sheetId="14" r:id="rId14"/>
    <sheet name="AEO 2021 Table 36" sheetId="15" r:id="rId15"/>
    <sheet name="AEO 2025 Table 36" sheetId="16" r:id="rId16"/>
    <sheet name="AEO 2026 Table 36" sheetId="17" r:id="rId17"/>
    <sheet name="AEO 2023 Table 38" sheetId="18" r:id="rId18"/>
    <sheet name="AEO 2025 Table 38" sheetId="19" r:id="rId19"/>
    <sheet name="AEO 2022 Table 38" sheetId="20" r:id="rId20"/>
    <sheet name="AEO 2021 Table 38" sheetId="21" r:id="rId21"/>
    <sheet name="AEO 2026 Table 38" sheetId="22" r:id="rId22"/>
    <sheet name="AEO 2023 Table 40" sheetId="23" r:id="rId23"/>
    <sheet name="AEO 2025 Table 40" sheetId="24" r:id="rId24"/>
    <sheet name="AEO 2022 Table 40" sheetId="25" r:id="rId25"/>
    <sheet name="AEO 2021 Table 40" sheetId="26" r:id="rId26"/>
    <sheet name="AEO 2026 Table 40" sheetId="27" r:id="rId27"/>
    <sheet name="AEO 2023 Table 44" sheetId="28" r:id="rId28"/>
    <sheet name="AEO 2025 Table 44" sheetId="29" r:id="rId29"/>
    <sheet name="AEO 2022 Table 44" sheetId="30" r:id="rId30"/>
    <sheet name="AEO 2021 Table 44" sheetId="31" r:id="rId31"/>
    <sheet name="AEO 2026 Table 44" sheetId="32" r:id="rId32"/>
    <sheet name="AEO 2023 Table 45" sheetId="33" r:id="rId33"/>
    <sheet name="AEO 2025 Table 45 Alt T" sheetId="34" r:id="rId34"/>
    <sheet name="AEO 2026 Table 45" sheetId="35" r:id="rId35"/>
    <sheet name="AEO 2023 Table 47" sheetId="36" r:id="rId36"/>
    <sheet name="AEO 2025 Table 47" sheetId="37" r:id="rId37"/>
    <sheet name="AEO 2022 Table 47" sheetId="38" r:id="rId38"/>
    <sheet name="AEO 2021 Table 47" sheetId="39" r:id="rId39"/>
    <sheet name="AEO 2026 Table 47" sheetId="40" r:id="rId40"/>
    <sheet name="AEO 2023 Table 48" sheetId="41" r:id="rId41"/>
    <sheet name="AEO 2022 Table 48" sheetId="42" r:id="rId42"/>
    <sheet name="AEO 2021 Table 48" sheetId="43" r:id="rId43"/>
    <sheet name="AEO 2025 Table 48" sheetId="44" r:id="rId44"/>
    <sheet name="AEO 2026 Table 48" sheetId="45" r:id="rId45"/>
    <sheet name="AEO 2023 Table 49" sheetId="46" r:id="rId46"/>
    <sheet name="AEO 2025 Table 49" sheetId="47" r:id="rId47"/>
    <sheet name="AEO 2022 Table 49" sheetId="48" state="hidden" r:id="rId48"/>
    <sheet name="AEO 2021 Table 49" sheetId="49" state="hidden" r:id="rId49"/>
    <sheet name="AEO 2020 Table 49" sheetId="50" state="hidden" r:id="rId50"/>
    <sheet name="AEO 2026 Table 49" sheetId="51" r:id="rId51"/>
    <sheet name="EPA Auto Trends 2022" sheetId="52" r:id="rId52"/>
    <sheet name="NTS 1-40" sheetId="53" r:id="rId53"/>
    <sheet name="NRBS 40" sheetId="54" r:id="rId54"/>
    <sheet name="NAP F28" sheetId="55" r:id="rId55"/>
    <sheet name="SYFAFE-passenger" sheetId="56" r:id="rId56"/>
    <sheet name="SYFAFE-freight" sheetId="57" r:id="rId57"/>
    <sheet name="State_Pol_CARB_LEV_III" sheetId="58" r:id="rId58"/>
    <sheet name="State_Pol_Crosswalk_AEO40_CARB" sheetId="59" r:id="rId59"/>
    <sheet name="State_Pol_CARB_AEO2026_Table40" sheetId="60" r:id="rId60"/>
    <sheet name="State Policies" sheetId="61" r:id="rId61"/>
    <sheet name="State Calculations" sheetId="62" r:id="rId62"/>
    <sheet name="calcs&gt;" sheetId="63" r:id="rId63"/>
    <sheet name="psgr LDVs" sheetId="64" r:id="rId64"/>
    <sheet name="Calculations Etc" sheetId="65" r:id="rId65"/>
    <sheet name="calcs" sheetId="66" r:id="rId66"/>
    <sheet name="BNVFE-LDVs-psgr" sheetId="67" r:id="rId67"/>
    <sheet name="BNVFE-LDVs-frgt" sheetId="68" r:id="rId68"/>
    <sheet name="BNVFE-HDVs-psgr" sheetId="69" r:id="rId69"/>
    <sheet name="BNVFE-HDVs-frgt" sheetId="70" r:id="rId70"/>
    <sheet name="BNVFE-aircraft-psgr" sheetId="71" r:id="rId71"/>
    <sheet name="BNVFE-aircraft-frgt" sheetId="72" r:id="rId72"/>
    <sheet name="BNVFE-rail-psgr" sheetId="73" r:id="rId73"/>
    <sheet name="BNVFE-rail-frgt" sheetId="74" r:id="rId74"/>
    <sheet name="BNVFE-ships-psgr" sheetId="75" r:id="rId75"/>
    <sheet name="BNVFE-ships-frgt" sheetId="76" r:id="rId76"/>
    <sheet name="BNVFE-motorbikes-psgr" sheetId="77" r:id="rId77"/>
    <sheet name="BNVFE-motorbikes-frgt" sheetId="78" r:id="rId78"/>
    <sheet name="BNVFE_data for BHNVFEAL" sheetId="79" r:id="rId79"/>
  </sheets>
  <definedNames>
    <definedName name="_xlnm._FilterDatabase" localSheetId="39" hidden="1">'AEO 2026 Table 47'!$A$5:$AF$5</definedName>
    <definedName name="_xlnm._FilterDatabase" localSheetId="51" hidden="1">'EPA Auto Trends 2022'!$A$9:$BD$2937</definedName>
    <definedName name="_xlnm._FilterDatabase" localSheetId="60" hidden="1">'State Policies'!$A$1:$T$19</definedName>
    <definedName name="billion" localSheetId="63">#REF!</definedName>
    <definedName name="billion">#REF!</definedName>
    <definedName name="Diesel_FE_2024">#REF!</definedName>
    <definedName name="Diesel_Sales_2024">#REF!</definedName>
    <definedName name="Eno_TM" localSheetId="54">#REF!</definedName>
    <definedName name="Eno_TM" localSheetId="52">#REF!</definedName>
    <definedName name="Eno_TM" localSheetId="63">#REF!</definedName>
    <definedName name="Eno_TM" localSheetId="56">#REF!</definedName>
    <definedName name="Eno_TM">#REF!</definedName>
    <definedName name="Eno_Tons" localSheetId="54">#REF!</definedName>
    <definedName name="Eno_Tons" localSheetId="52">#REF!</definedName>
    <definedName name="Eno_Tons" localSheetId="63">#REF!</definedName>
    <definedName name="Eno_Tons" localSheetId="56">#REF!</definedName>
    <definedName name="Eno_Tons">#REF!</definedName>
    <definedName name="EV_FE_2024">#REF!</definedName>
    <definedName name="EV_Sales_2024">#REF!</definedName>
    <definedName name="Fuel_Economies">#REF!</definedName>
    <definedName name="Gasoline_FE_2024">#REF!</definedName>
    <definedName name="Gasoline_Sales_2024">#REF!</definedName>
    <definedName name="Hydg_FE_2024">#REF!</definedName>
    <definedName name="Hydg_Sales_2024">#REF!</definedName>
    <definedName name="LPG_FE_2024">#REF!</definedName>
    <definedName name="LPG_Sales_2024">#REF!</definedName>
    <definedName name="NG_FE_2024">#REF!</definedName>
    <definedName name="NG_Sales_2024">#REF!</definedName>
    <definedName name="NTS_YR" localSheetId="54">#REF!</definedName>
    <definedName name="NTS_YR">About!$B$106</definedName>
    <definedName name="PHEV_FE_2024">#REF!</definedName>
    <definedName name="PHEV_Sales_2024">#REF!</definedName>
    <definedName name="Sales">#REF!</definedName>
    <definedName name="Sales_2024">#REF!</definedName>
    <definedName name="Sales_2025">#REF!</definedName>
    <definedName name="Sales_2026">#REF!</definedName>
    <definedName name="Sales_2027">#REF!</definedName>
    <definedName name="Sales_2028">#REF!</definedName>
    <definedName name="Sales_2029">#REF!</definedName>
    <definedName name="Standards">#REF!</definedName>
    <definedName name="Sum_T2" localSheetId="54">#REF!</definedName>
    <definedName name="Sum_T2" localSheetId="52">#REF!</definedName>
    <definedName name="Sum_T2" localSheetId="63">#REF!</definedName>
    <definedName name="Sum_T2" localSheetId="56">#REF!</definedName>
    <definedName name="Sum_T2">#REF!</definedName>
    <definedName name="Sum_TTM" localSheetId="54">#REF!</definedName>
    <definedName name="Sum_TTM" localSheetId="52">#REF!</definedName>
    <definedName name="Sum_TTM" localSheetId="63">#REF!</definedName>
    <definedName name="Sum_TTM" localSheetId="56">#REF!</definedName>
    <definedName name="Sum_TTM">#REF!</definedName>
    <definedName name="ti_tbl_50" localSheetId="54">#REF!</definedName>
    <definedName name="ti_tbl_50" localSheetId="52">#REF!</definedName>
    <definedName name="ti_tbl_50" localSheetId="63">#REF!</definedName>
    <definedName name="ti_tbl_50" localSheetId="56">#REF!</definedName>
    <definedName name="ti_tbl_50">#REF!</definedName>
    <definedName name="ti_tbl_69" localSheetId="54">#REF!</definedName>
    <definedName name="ti_tbl_69" localSheetId="52">#REF!</definedName>
    <definedName name="ti_tbl_69" localSheetId="63">#REF!</definedName>
    <definedName name="ti_tbl_69" localSheetId="56">#REF!</definedName>
    <definedName name="ti_tbl_69">#REF!</definedName>
    <definedName name="trillion" localSheetId="63">#REF!</definedName>
    <definedName name="trill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E14" i="79" l="1"/>
  <c r="AD14" i="79"/>
  <c r="AC14" i="79"/>
  <c r="AB14" i="79"/>
  <c r="AA14" i="79"/>
  <c r="Z14" i="79"/>
  <c r="Y14" i="79"/>
  <c r="X14" i="79"/>
  <c r="W14" i="79"/>
  <c r="V14" i="79"/>
  <c r="U14" i="79"/>
  <c r="T14" i="79"/>
  <c r="S14" i="79"/>
  <c r="R14" i="79"/>
  <c r="Q14" i="79"/>
  <c r="P14" i="79"/>
  <c r="O14" i="79"/>
  <c r="N14" i="79"/>
  <c r="M14" i="79"/>
  <c r="L14" i="79"/>
  <c r="K14" i="79"/>
  <c r="J14" i="79"/>
  <c r="I14" i="79"/>
  <c r="H14" i="79"/>
  <c r="G14" i="79"/>
  <c r="F14" i="79"/>
  <c r="E14" i="79"/>
  <c r="D14" i="79"/>
  <c r="AA12" i="79"/>
  <c r="Z12" i="79"/>
  <c r="V12" i="79"/>
  <c r="Q12" i="79"/>
  <c r="O12" i="79"/>
  <c r="L12" i="79"/>
  <c r="E12" i="79"/>
  <c r="D12" i="79"/>
  <c r="AB10" i="79"/>
  <c r="AA10" i="79"/>
  <c r="Z10" i="79"/>
  <c r="X10" i="79"/>
  <c r="W10" i="79"/>
  <c r="V10" i="79"/>
  <c r="U10" i="79"/>
  <c r="R10" i="79"/>
  <c r="E10" i="79"/>
  <c r="D9" i="79"/>
  <c r="Y6" i="79"/>
  <c r="W6" i="79"/>
  <c r="V6" i="79"/>
  <c r="U6" i="79"/>
  <c r="S6" i="79"/>
  <c r="O6" i="79"/>
  <c r="S5" i="79"/>
  <c r="O5" i="79"/>
  <c r="H5" i="79"/>
  <c r="D5" i="79"/>
  <c r="D3" i="79"/>
  <c r="B8" i="77"/>
  <c r="B5" i="77"/>
  <c r="B2" i="77"/>
  <c r="AC8" i="76"/>
  <c r="M8" i="76"/>
  <c r="C8" i="76"/>
  <c r="B8" i="76"/>
  <c r="AC7" i="76"/>
  <c r="AB7" i="76"/>
  <c r="AA7" i="76"/>
  <c r="Z7" i="76"/>
  <c r="Y7" i="76"/>
  <c r="X7" i="76"/>
  <c r="W7" i="76"/>
  <c r="V7" i="76"/>
  <c r="U7" i="76"/>
  <c r="T7" i="76"/>
  <c r="S7" i="76"/>
  <c r="R7" i="76"/>
  <c r="Q7" i="76"/>
  <c r="P7" i="76"/>
  <c r="O7" i="76"/>
  <c r="N7" i="76"/>
  <c r="M7" i="76"/>
  <c r="L7" i="76"/>
  <c r="K7" i="76"/>
  <c r="J7" i="76"/>
  <c r="I7" i="76"/>
  <c r="H7" i="76"/>
  <c r="G7" i="76"/>
  <c r="F7" i="76"/>
  <c r="E7" i="76"/>
  <c r="D7" i="76"/>
  <c r="C7" i="76"/>
  <c r="B7" i="76"/>
  <c r="AC6" i="76"/>
  <c r="AB6" i="76"/>
  <c r="AA6" i="76"/>
  <c r="Z6" i="76"/>
  <c r="Y6" i="76"/>
  <c r="X6" i="76"/>
  <c r="W6" i="76"/>
  <c r="V6" i="76"/>
  <c r="U6" i="76"/>
  <c r="T6" i="76"/>
  <c r="S6" i="76"/>
  <c r="R6" i="76"/>
  <c r="Q6" i="76"/>
  <c r="P6" i="76"/>
  <c r="O6" i="76"/>
  <c r="N6" i="76"/>
  <c r="M6" i="76"/>
  <c r="L6" i="76"/>
  <c r="K6" i="76"/>
  <c r="J6" i="76"/>
  <c r="I6" i="76"/>
  <c r="H6" i="76"/>
  <c r="G6" i="76"/>
  <c r="F6" i="76"/>
  <c r="E6" i="76"/>
  <c r="D6" i="76"/>
  <c r="C6" i="76"/>
  <c r="B6" i="76"/>
  <c r="T5" i="76"/>
  <c r="Q5" i="76"/>
  <c r="P5" i="76"/>
  <c r="O5" i="76"/>
  <c r="N5" i="76"/>
  <c r="M5" i="76"/>
  <c r="H5" i="76"/>
  <c r="G5" i="76"/>
  <c r="C5" i="76"/>
  <c r="B5" i="76"/>
  <c r="AC4" i="76"/>
  <c r="AB4" i="76"/>
  <c r="AA4" i="76"/>
  <c r="Z4" i="76"/>
  <c r="Y4" i="76"/>
  <c r="X4" i="76"/>
  <c r="W4" i="76"/>
  <c r="V4" i="76"/>
  <c r="U4" i="76"/>
  <c r="T4" i="76"/>
  <c r="S4" i="76"/>
  <c r="R4" i="76"/>
  <c r="Q4" i="76"/>
  <c r="P4" i="76"/>
  <c r="O4" i="76"/>
  <c r="N4" i="76"/>
  <c r="M4" i="76"/>
  <c r="L4" i="76"/>
  <c r="K4" i="76"/>
  <c r="J4" i="76"/>
  <c r="I4" i="76"/>
  <c r="H4" i="76"/>
  <c r="G4" i="76"/>
  <c r="F4" i="76"/>
  <c r="E4" i="76"/>
  <c r="D4" i="76"/>
  <c r="C4" i="76"/>
  <c r="B4" i="76"/>
  <c r="AC3" i="76"/>
  <c r="AB3" i="76"/>
  <c r="AA3" i="76"/>
  <c r="Z3" i="76"/>
  <c r="Y3" i="76"/>
  <c r="X3" i="76"/>
  <c r="W3" i="76"/>
  <c r="V3" i="76"/>
  <c r="U3" i="76"/>
  <c r="T3" i="76"/>
  <c r="S3" i="76"/>
  <c r="R3" i="76"/>
  <c r="Q3" i="76"/>
  <c r="P3" i="76"/>
  <c r="O3" i="76"/>
  <c r="N3" i="76"/>
  <c r="M3" i="76"/>
  <c r="L3" i="76"/>
  <c r="K3" i="76"/>
  <c r="J3" i="76"/>
  <c r="I3" i="76"/>
  <c r="H3" i="76"/>
  <c r="G3" i="76"/>
  <c r="F3" i="76"/>
  <c r="E3" i="76"/>
  <c r="D3" i="76"/>
  <c r="C3" i="76"/>
  <c r="B3" i="76"/>
  <c r="X2" i="76"/>
  <c r="V2" i="76"/>
  <c r="T2" i="76"/>
  <c r="N2" i="76"/>
  <c r="AA8" i="74"/>
  <c r="W8" i="74"/>
  <c r="P8" i="74"/>
  <c r="AC7" i="74"/>
  <c r="AB7" i="74"/>
  <c r="AA7" i="74"/>
  <c r="Z7" i="74"/>
  <c r="Y7" i="74"/>
  <c r="X7" i="74"/>
  <c r="W7" i="74"/>
  <c r="V7" i="74"/>
  <c r="U7" i="74"/>
  <c r="T7" i="74"/>
  <c r="S7" i="74"/>
  <c r="R7" i="74"/>
  <c r="Q7" i="74"/>
  <c r="P7" i="74"/>
  <c r="O7" i="74"/>
  <c r="N7" i="74"/>
  <c r="M7" i="74"/>
  <c r="L7" i="74"/>
  <c r="K7" i="74"/>
  <c r="J7" i="74"/>
  <c r="I7" i="74"/>
  <c r="H7" i="74"/>
  <c r="G7" i="74"/>
  <c r="F7" i="74"/>
  <c r="E7" i="74"/>
  <c r="D7" i="74"/>
  <c r="C7" i="74"/>
  <c r="B7" i="74"/>
  <c r="AC6" i="74"/>
  <c r="AB6" i="74"/>
  <c r="AA6" i="74"/>
  <c r="Z6" i="74"/>
  <c r="Y6" i="74"/>
  <c r="X6" i="74"/>
  <c r="W6" i="74"/>
  <c r="V6" i="74"/>
  <c r="U6" i="74"/>
  <c r="T6" i="74"/>
  <c r="S6" i="74"/>
  <c r="R6" i="74"/>
  <c r="Q6" i="74"/>
  <c r="P6" i="74"/>
  <c r="O6" i="74"/>
  <c r="N6" i="74"/>
  <c r="M6" i="74"/>
  <c r="L6" i="74"/>
  <c r="K6" i="74"/>
  <c r="J6" i="74"/>
  <c r="I6" i="74"/>
  <c r="H6" i="74"/>
  <c r="G6" i="74"/>
  <c r="F6" i="74"/>
  <c r="E6" i="74"/>
  <c r="D6" i="74"/>
  <c r="C6" i="74"/>
  <c r="B6" i="74"/>
  <c r="W5" i="74"/>
  <c r="U5" i="74"/>
  <c r="T5" i="74"/>
  <c r="S5" i="74"/>
  <c r="Q5" i="74"/>
  <c r="P5" i="74"/>
  <c r="C5" i="74"/>
  <c r="AC4" i="74"/>
  <c r="AB4" i="74"/>
  <c r="AA4" i="74"/>
  <c r="Z4" i="74"/>
  <c r="Y4" i="74"/>
  <c r="X4" i="74"/>
  <c r="W4" i="74"/>
  <c r="V4" i="74"/>
  <c r="U4" i="74"/>
  <c r="T4" i="74"/>
  <c r="S4" i="74"/>
  <c r="R4" i="74"/>
  <c r="Q4" i="74"/>
  <c r="P4" i="74"/>
  <c r="O4" i="74"/>
  <c r="N4" i="74"/>
  <c r="M4" i="74"/>
  <c r="L4" i="74"/>
  <c r="K4" i="74"/>
  <c r="J4" i="74"/>
  <c r="I4" i="74"/>
  <c r="H4" i="74"/>
  <c r="G4" i="74"/>
  <c r="F4" i="74"/>
  <c r="E4" i="74"/>
  <c r="D4" i="74"/>
  <c r="C4" i="74"/>
  <c r="B4" i="74"/>
  <c r="AC3" i="74"/>
  <c r="AB3" i="74"/>
  <c r="AA3" i="74"/>
  <c r="Z3" i="74"/>
  <c r="Y3" i="74"/>
  <c r="X3" i="74"/>
  <c r="W3" i="74"/>
  <c r="V3" i="74"/>
  <c r="U3" i="74"/>
  <c r="T3" i="74"/>
  <c r="S3" i="74"/>
  <c r="R3" i="74"/>
  <c r="Q3" i="74"/>
  <c r="P3" i="74"/>
  <c r="O3" i="74"/>
  <c r="N3" i="74"/>
  <c r="M3" i="74"/>
  <c r="L3" i="74"/>
  <c r="K3" i="74"/>
  <c r="J3" i="74"/>
  <c r="I3" i="74"/>
  <c r="H3" i="74"/>
  <c r="G3" i="74"/>
  <c r="F3" i="74"/>
  <c r="E3" i="74"/>
  <c r="D3" i="74"/>
  <c r="C3" i="74"/>
  <c r="B3" i="74"/>
  <c r="S2" i="74"/>
  <c r="J2" i="74"/>
  <c r="AC7" i="72"/>
  <c r="AB7" i="72"/>
  <c r="AA7" i="72"/>
  <c r="Z7" i="72"/>
  <c r="Y7" i="72"/>
  <c r="X7" i="72"/>
  <c r="W7" i="72"/>
  <c r="V7" i="72"/>
  <c r="U7" i="72"/>
  <c r="T7" i="72"/>
  <c r="S7" i="72"/>
  <c r="R7" i="72"/>
  <c r="Q7" i="72"/>
  <c r="P7" i="72"/>
  <c r="O7" i="72"/>
  <c r="N7" i="72"/>
  <c r="M7" i="72"/>
  <c r="L7" i="72"/>
  <c r="K7" i="72"/>
  <c r="J7" i="72"/>
  <c r="I7" i="72"/>
  <c r="H7" i="72"/>
  <c r="G7" i="72"/>
  <c r="F7" i="72"/>
  <c r="E7" i="72"/>
  <c r="D7" i="72"/>
  <c r="C7" i="72"/>
  <c r="B7" i="72"/>
  <c r="AC6" i="72"/>
  <c r="AB6" i="72"/>
  <c r="AA6" i="72"/>
  <c r="Z6" i="72"/>
  <c r="Y6" i="72"/>
  <c r="X6" i="72"/>
  <c r="W6" i="72"/>
  <c r="V6" i="72"/>
  <c r="U6" i="72"/>
  <c r="T6" i="72"/>
  <c r="S6" i="72"/>
  <c r="R6" i="72"/>
  <c r="Q6" i="72"/>
  <c r="P6" i="72"/>
  <c r="O6" i="72"/>
  <c r="N6" i="72"/>
  <c r="M6" i="72"/>
  <c r="L6" i="72"/>
  <c r="K6" i="72"/>
  <c r="J6" i="72"/>
  <c r="I6" i="72"/>
  <c r="H6" i="72"/>
  <c r="G6" i="72"/>
  <c r="F6" i="72"/>
  <c r="E6" i="72"/>
  <c r="D6" i="72"/>
  <c r="C6" i="72"/>
  <c r="B6" i="72"/>
  <c r="C5" i="72"/>
  <c r="AC4" i="72"/>
  <c r="AB4" i="72"/>
  <c r="AA4" i="72"/>
  <c r="Z4" i="72"/>
  <c r="Y4" i="72"/>
  <c r="X4" i="72"/>
  <c r="W4" i="72"/>
  <c r="V4" i="72"/>
  <c r="U4" i="72"/>
  <c r="T4" i="72"/>
  <c r="S4" i="72"/>
  <c r="R4" i="72"/>
  <c r="Q4" i="72"/>
  <c r="P4" i="72"/>
  <c r="O4" i="72"/>
  <c r="N4" i="72"/>
  <c r="M4" i="72"/>
  <c r="L4" i="72"/>
  <c r="K4" i="72"/>
  <c r="J4" i="72"/>
  <c r="I4" i="72"/>
  <c r="H4" i="72"/>
  <c r="G4" i="72"/>
  <c r="F4" i="72"/>
  <c r="E4" i="72"/>
  <c r="D4" i="72"/>
  <c r="C4" i="72"/>
  <c r="B4" i="72"/>
  <c r="AC3" i="72"/>
  <c r="AB3" i="72"/>
  <c r="AA3" i="72"/>
  <c r="Z3" i="72"/>
  <c r="Y3" i="72"/>
  <c r="X3" i="72"/>
  <c r="W3" i="72"/>
  <c r="V3" i="72"/>
  <c r="U3" i="72"/>
  <c r="T3" i="72"/>
  <c r="S3" i="72"/>
  <c r="R3" i="72"/>
  <c r="Q3" i="72"/>
  <c r="P3" i="72"/>
  <c r="O3" i="72"/>
  <c r="N3" i="72"/>
  <c r="M3" i="72"/>
  <c r="L3" i="72"/>
  <c r="K3" i="72"/>
  <c r="J3" i="72"/>
  <c r="I3" i="72"/>
  <c r="H3" i="72"/>
  <c r="G3" i="72"/>
  <c r="F3" i="72"/>
  <c r="E3" i="72"/>
  <c r="D3" i="72"/>
  <c r="C3" i="72"/>
  <c r="B3" i="72"/>
  <c r="O2" i="72"/>
  <c r="L2" i="72"/>
  <c r="AC7" i="71"/>
  <c r="AB7" i="71"/>
  <c r="AA7" i="71"/>
  <c r="Z7" i="71"/>
  <c r="Y7" i="71"/>
  <c r="X7" i="71"/>
  <c r="W7" i="71"/>
  <c r="V7" i="71"/>
  <c r="U7" i="71"/>
  <c r="T7" i="71"/>
  <c r="S7" i="71"/>
  <c r="R7" i="71"/>
  <c r="Q7" i="71"/>
  <c r="P7" i="71"/>
  <c r="O7" i="71"/>
  <c r="N7" i="71"/>
  <c r="M7" i="71"/>
  <c r="L7" i="71"/>
  <c r="K7" i="71"/>
  <c r="J7" i="71"/>
  <c r="I7" i="71"/>
  <c r="H7" i="71"/>
  <c r="G7" i="71"/>
  <c r="F7" i="71"/>
  <c r="E7" i="71"/>
  <c r="D7" i="71"/>
  <c r="C7" i="71"/>
  <c r="B7" i="71"/>
  <c r="AC6" i="71"/>
  <c r="AB6" i="71"/>
  <c r="AA6" i="71"/>
  <c r="Z6" i="71"/>
  <c r="Y6" i="71"/>
  <c r="X6" i="71"/>
  <c r="W6" i="71"/>
  <c r="V6" i="71"/>
  <c r="U6" i="71"/>
  <c r="T6" i="71"/>
  <c r="S6" i="71"/>
  <c r="R6" i="71"/>
  <c r="Q6" i="71"/>
  <c r="P6" i="71"/>
  <c r="O6" i="71"/>
  <c r="N6" i="71"/>
  <c r="M6" i="71"/>
  <c r="L6" i="71"/>
  <c r="K6" i="71"/>
  <c r="J6" i="71"/>
  <c r="I6" i="71"/>
  <c r="H6" i="71"/>
  <c r="G6" i="71"/>
  <c r="F6" i="71"/>
  <c r="E6" i="71"/>
  <c r="D6" i="71"/>
  <c r="C6" i="71"/>
  <c r="B6" i="71"/>
  <c r="V5" i="71"/>
  <c r="M5" i="71"/>
  <c r="B5" i="71"/>
  <c r="AC4" i="71"/>
  <c r="AB4" i="71"/>
  <c r="AA4" i="71"/>
  <c r="Z4" i="71"/>
  <c r="Y4" i="71"/>
  <c r="X4" i="71"/>
  <c r="W4" i="71"/>
  <c r="V4" i="71"/>
  <c r="U4" i="71"/>
  <c r="T4" i="71"/>
  <c r="S4" i="71"/>
  <c r="R4" i="71"/>
  <c r="Q4" i="71"/>
  <c r="P4" i="71"/>
  <c r="O4" i="71"/>
  <c r="N4" i="71"/>
  <c r="M4" i="71"/>
  <c r="L4" i="71"/>
  <c r="K4" i="71"/>
  <c r="J4" i="71"/>
  <c r="I4" i="71"/>
  <c r="H4" i="71"/>
  <c r="G4" i="71"/>
  <c r="F4" i="71"/>
  <c r="E4" i="71"/>
  <c r="D4" i="71"/>
  <c r="C4" i="71"/>
  <c r="B4" i="71"/>
  <c r="AC3" i="71"/>
  <c r="AB3" i="71"/>
  <c r="AA3" i="71"/>
  <c r="Z3" i="71"/>
  <c r="Y3" i="71"/>
  <c r="X3" i="71"/>
  <c r="W3" i="71"/>
  <c r="V3" i="71"/>
  <c r="U3" i="71"/>
  <c r="T3" i="71"/>
  <c r="S3" i="71"/>
  <c r="R3" i="71"/>
  <c r="Q3" i="71"/>
  <c r="P3" i="71"/>
  <c r="O3" i="71"/>
  <c r="N3" i="71"/>
  <c r="M3" i="71"/>
  <c r="L3" i="71"/>
  <c r="K3" i="71"/>
  <c r="J3" i="71"/>
  <c r="I3" i="71"/>
  <c r="H3" i="71"/>
  <c r="G3" i="71"/>
  <c r="F3" i="71"/>
  <c r="E3" i="71"/>
  <c r="D3" i="71"/>
  <c r="C3" i="71"/>
  <c r="B3" i="71"/>
  <c r="T2" i="71"/>
  <c r="B7" i="70"/>
  <c r="C6" i="70"/>
  <c r="AB5" i="70"/>
  <c r="Z5" i="70"/>
  <c r="R5" i="70"/>
  <c r="M5" i="70"/>
  <c r="C5" i="70"/>
  <c r="AB4" i="70"/>
  <c r="Z4" i="70"/>
  <c r="W4" i="70"/>
  <c r="V4" i="70"/>
  <c r="U4" i="70"/>
  <c r="R4" i="70"/>
  <c r="Q4" i="70"/>
  <c r="P4" i="70"/>
  <c r="I3" i="70"/>
  <c r="H3" i="70"/>
  <c r="G3" i="70"/>
  <c r="D3" i="70"/>
  <c r="C3" i="70"/>
  <c r="B3" i="70"/>
  <c r="B2" i="70"/>
  <c r="AB7" i="69"/>
  <c r="X7" i="69"/>
  <c r="B7" i="69"/>
  <c r="B4" i="69"/>
  <c r="B7" i="68"/>
  <c r="B3" i="68"/>
  <c r="AC7" i="67"/>
  <c r="AB7" i="67"/>
  <c r="AA7" i="67"/>
  <c r="Z7" i="67"/>
  <c r="Y7" i="67"/>
  <c r="X7" i="67"/>
  <c r="W7" i="67"/>
  <c r="V7" i="67"/>
  <c r="U7" i="67"/>
  <c r="T7" i="67"/>
  <c r="S7" i="67"/>
  <c r="R7" i="67"/>
  <c r="Q7" i="67"/>
  <c r="P7" i="67"/>
  <c r="O7" i="67"/>
  <c r="N7" i="67"/>
  <c r="M7" i="67"/>
  <c r="L7" i="67"/>
  <c r="K7" i="67"/>
  <c r="J7" i="67"/>
  <c r="I7" i="67"/>
  <c r="H7" i="67"/>
  <c r="G7" i="67"/>
  <c r="F7" i="67"/>
  <c r="E7" i="67"/>
  <c r="D7" i="67"/>
  <c r="C7" i="67"/>
  <c r="B7" i="67"/>
  <c r="AC3" i="67"/>
  <c r="AB3" i="67"/>
  <c r="AA3" i="67"/>
  <c r="Z3" i="67"/>
  <c r="Y3" i="67"/>
  <c r="X3" i="67"/>
  <c r="W3" i="67"/>
  <c r="V3" i="67"/>
  <c r="U3" i="67"/>
  <c r="T3" i="67"/>
  <c r="S3" i="67"/>
  <c r="R3" i="67"/>
  <c r="Q3" i="67"/>
  <c r="P3" i="67"/>
  <c r="O3" i="67"/>
  <c r="N3" i="67"/>
  <c r="M3" i="67"/>
  <c r="L3" i="67"/>
  <c r="K3" i="67"/>
  <c r="J3" i="67"/>
  <c r="I3" i="67"/>
  <c r="H3" i="67"/>
  <c r="G3" i="67"/>
  <c r="F3" i="67"/>
  <c r="E3" i="67"/>
  <c r="D3" i="67"/>
  <c r="C3" i="67"/>
  <c r="B3" i="67"/>
  <c r="B109" i="66"/>
  <c r="B108" i="66"/>
  <c r="B7" i="77" s="1"/>
  <c r="B107" i="66"/>
  <c r="B6" i="77" s="1"/>
  <c r="B106" i="66"/>
  <c r="AC105" i="66"/>
  <c r="AC4" i="77" s="1"/>
  <c r="B105" i="66"/>
  <c r="B104" i="66"/>
  <c r="B3" i="77" s="1"/>
  <c r="B103" i="66"/>
  <c r="Y99" i="66"/>
  <c r="Y8" i="76" s="1"/>
  <c r="X99" i="66"/>
  <c r="X8" i="76" s="1"/>
  <c r="V99" i="66"/>
  <c r="V8" i="76" s="1"/>
  <c r="Q99" i="66"/>
  <c r="Q8" i="76" s="1"/>
  <c r="P99" i="66"/>
  <c r="P8" i="76" s="1"/>
  <c r="O99" i="66"/>
  <c r="O8" i="76" s="1"/>
  <c r="M99" i="66"/>
  <c r="L99" i="66"/>
  <c r="L8" i="76" s="1"/>
  <c r="K99" i="66"/>
  <c r="K8" i="76" s="1"/>
  <c r="C99" i="66"/>
  <c r="B99" i="66"/>
  <c r="AC96" i="66"/>
  <c r="AC99" i="66" s="1"/>
  <c r="AB96" i="66"/>
  <c r="AA96" i="66"/>
  <c r="Z96" i="66"/>
  <c r="Y96" i="66"/>
  <c r="Y5" i="76" s="1"/>
  <c r="X96" i="66"/>
  <c r="X5" i="76" s="1"/>
  <c r="W96" i="66"/>
  <c r="V96" i="66"/>
  <c r="V5" i="76" s="1"/>
  <c r="U96" i="66"/>
  <c r="U99" i="66" s="1"/>
  <c r="U8" i="76" s="1"/>
  <c r="T96" i="66"/>
  <c r="T99" i="66" s="1"/>
  <c r="T8" i="76" s="1"/>
  <c r="S96" i="66"/>
  <c r="R96" i="66"/>
  <c r="R5" i="76" s="1"/>
  <c r="Q96" i="66"/>
  <c r="P96" i="66"/>
  <c r="R12" i="79" s="1"/>
  <c r="O96" i="66"/>
  <c r="N96" i="66"/>
  <c r="N99" i="66" s="1"/>
  <c r="N8" i="76" s="1"/>
  <c r="M96" i="66"/>
  <c r="L96" i="66"/>
  <c r="K96" i="66"/>
  <c r="J96" i="66"/>
  <c r="J5" i="76" s="1"/>
  <c r="I96" i="66"/>
  <c r="H96" i="66"/>
  <c r="G96" i="66"/>
  <c r="F96" i="66"/>
  <c r="E96" i="66"/>
  <c r="D96" i="66"/>
  <c r="C96" i="66"/>
  <c r="B96" i="66"/>
  <c r="AC93" i="66"/>
  <c r="AC2" i="76" s="1"/>
  <c r="Y93" i="66"/>
  <c r="Y2" i="76" s="1"/>
  <c r="X93" i="66"/>
  <c r="V93" i="66"/>
  <c r="T93" i="66"/>
  <c r="P93" i="66"/>
  <c r="P2" i="76" s="1"/>
  <c r="O93" i="66"/>
  <c r="O2" i="76" s="1"/>
  <c r="N93" i="66"/>
  <c r="M93" i="66"/>
  <c r="M2" i="76" s="1"/>
  <c r="L93" i="66"/>
  <c r="L2" i="76" s="1"/>
  <c r="K93" i="66"/>
  <c r="K2" i="76" s="1"/>
  <c r="J93" i="66"/>
  <c r="J2" i="76" s="1"/>
  <c r="C93" i="66"/>
  <c r="C2" i="76" s="1"/>
  <c r="B93" i="66"/>
  <c r="B2" i="76" s="1"/>
  <c r="B83" i="66" a="1"/>
  <c r="AB79" i="66"/>
  <c r="AB8" i="74" s="1"/>
  <c r="AA79" i="66"/>
  <c r="Z79" i="66"/>
  <c r="Z8" i="74" s="1"/>
  <c r="Y79" i="66"/>
  <c r="Y8" i="74" s="1"/>
  <c r="W79" i="66"/>
  <c r="U79" i="66"/>
  <c r="U8" i="74" s="1"/>
  <c r="T79" i="66"/>
  <c r="T8" i="74" s="1"/>
  <c r="S79" i="66"/>
  <c r="S8" i="74" s="1"/>
  <c r="Q79" i="66"/>
  <c r="Q8" i="74" s="1"/>
  <c r="P79" i="66"/>
  <c r="O79" i="66"/>
  <c r="O8" i="74" s="1"/>
  <c r="H79" i="66"/>
  <c r="H8" i="74" s="1"/>
  <c r="G79" i="66"/>
  <c r="G8" i="74" s="1"/>
  <c r="F79" i="66"/>
  <c r="F8" i="74" s="1"/>
  <c r="E79" i="66"/>
  <c r="E8" i="74" s="1"/>
  <c r="C79" i="66"/>
  <c r="C8" i="74" s="1"/>
  <c r="AC76" i="66"/>
  <c r="AC79" i="66" s="1"/>
  <c r="AC8" i="74" s="1"/>
  <c r="AB76" i="66"/>
  <c r="AA76" i="66"/>
  <c r="AC10" i="79" s="1"/>
  <c r="Z76" i="66"/>
  <c r="Y76" i="66"/>
  <c r="Y5" i="74" s="1"/>
  <c r="X76" i="66"/>
  <c r="W76" i="66"/>
  <c r="V76" i="66"/>
  <c r="U76" i="66"/>
  <c r="T76" i="66"/>
  <c r="S76" i="66"/>
  <c r="R76" i="66"/>
  <c r="Q76" i="66"/>
  <c r="S10" i="79" s="1"/>
  <c r="P76" i="66"/>
  <c r="O76" i="66"/>
  <c r="O5" i="74" s="1"/>
  <c r="N76" i="66"/>
  <c r="M76" i="66"/>
  <c r="L76" i="66"/>
  <c r="K76" i="66"/>
  <c r="J76" i="66"/>
  <c r="I76" i="66"/>
  <c r="I73" i="66" s="1"/>
  <c r="I2" i="74" s="1"/>
  <c r="H76" i="66"/>
  <c r="G76" i="66"/>
  <c r="F76" i="66"/>
  <c r="E76" i="66"/>
  <c r="D76" i="66"/>
  <c r="C76" i="66"/>
  <c r="B76" i="66"/>
  <c r="Y73" i="66"/>
  <c r="Y2" i="74" s="1"/>
  <c r="U73" i="66"/>
  <c r="U2" i="74" s="1"/>
  <c r="T73" i="66"/>
  <c r="T2" i="74" s="1"/>
  <c r="S73" i="66"/>
  <c r="R73" i="66"/>
  <c r="R2" i="74" s="1"/>
  <c r="Q73" i="66"/>
  <c r="Q2" i="74" s="1"/>
  <c r="P73" i="66"/>
  <c r="P2" i="74" s="1"/>
  <c r="O73" i="66"/>
  <c r="O2" i="74" s="1"/>
  <c r="J73" i="66"/>
  <c r="H73" i="66"/>
  <c r="H2" i="74" s="1"/>
  <c r="G73" i="66"/>
  <c r="G2" i="74" s="1"/>
  <c r="E73" i="66"/>
  <c r="E2" i="74" s="1"/>
  <c r="D73" i="66"/>
  <c r="D2" i="74" s="1"/>
  <c r="C73" i="66"/>
  <c r="C2" i="74" s="1"/>
  <c r="T69" i="66"/>
  <c r="K69" i="66"/>
  <c r="AB68" i="66"/>
  <c r="N68" i="66"/>
  <c r="M68" i="66"/>
  <c r="J68" i="66"/>
  <c r="H68" i="66"/>
  <c r="G68" i="66"/>
  <c r="F68" i="66"/>
  <c r="D68" i="66"/>
  <c r="U67" i="66"/>
  <c r="L67" i="66"/>
  <c r="C67" i="66"/>
  <c r="AC65" i="66"/>
  <c r="AB65" i="66"/>
  <c r="Y65" i="66"/>
  <c r="N65" i="66"/>
  <c r="M65" i="66"/>
  <c r="I65" i="66"/>
  <c r="C64" i="66"/>
  <c r="C63" i="66"/>
  <c r="AC63" i="66" s="1"/>
  <c r="AE9" i="79" s="1"/>
  <c r="B69" i="66"/>
  <c r="C69" i="66" s="1"/>
  <c r="B68" i="66"/>
  <c r="C68" i="66" s="1"/>
  <c r="B67" i="66"/>
  <c r="B66" i="66"/>
  <c r="B65" i="66"/>
  <c r="C65" i="66" s="1"/>
  <c r="B63" i="66" a="1"/>
  <c r="B64" i="66" s="1"/>
  <c r="B63" i="66"/>
  <c r="O59" i="66"/>
  <c r="O8" i="72" s="1"/>
  <c r="W56" i="66"/>
  <c r="V56" i="66"/>
  <c r="U56" i="66"/>
  <c r="T56" i="66"/>
  <c r="T5" i="72" s="1"/>
  <c r="S56" i="66"/>
  <c r="S5" i="72" s="1"/>
  <c r="R56" i="66"/>
  <c r="Q56" i="66"/>
  <c r="O56" i="66"/>
  <c r="Q7" i="79" s="1"/>
  <c r="C56" i="66"/>
  <c r="E7" i="79" s="1"/>
  <c r="B56" i="66"/>
  <c r="V53" i="66"/>
  <c r="V2" i="72" s="1"/>
  <c r="O53" i="66"/>
  <c r="N53" i="66"/>
  <c r="N2" i="72" s="1"/>
  <c r="L53" i="66"/>
  <c r="C53" i="66"/>
  <c r="C2" i="72" s="1"/>
  <c r="B53" i="66"/>
  <c r="B2" i="72" s="1"/>
  <c r="V49" i="66"/>
  <c r="V8" i="71" s="1"/>
  <c r="U49" i="66"/>
  <c r="U8" i="71" s="1"/>
  <c r="S49" i="66"/>
  <c r="S8" i="71" s="1"/>
  <c r="Q49" i="66"/>
  <c r="Q8" i="71" s="1"/>
  <c r="W46" i="66"/>
  <c r="V46" i="66"/>
  <c r="X6" i="79" s="1"/>
  <c r="U46" i="66"/>
  <c r="U43" i="66" s="1"/>
  <c r="U2" i="71" s="1"/>
  <c r="S46" i="66"/>
  <c r="S5" i="71" s="1"/>
  <c r="P46" i="66"/>
  <c r="O46" i="66"/>
  <c r="N46" i="66"/>
  <c r="L46" i="66"/>
  <c r="K46" i="66"/>
  <c r="J46" i="66"/>
  <c r="J49" i="66" s="1"/>
  <c r="J8" i="71" s="1"/>
  <c r="C46" i="66"/>
  <c r="C5" i="71" s="1"/>
  <c r="B46" i="66"/>
  <c r="T43" i="66"/>
  <c r="C43" i="66"/>
  <c r="C2" i="71" s="1"/>
  <c r="B43" i="66"/>
  <c r="B2" i="71" s="1"/>
  <c r="AC39" i="66"/>
  <c r="AC8" i="70" s="1"/>
  <c r="AB39" i="66"/>
  <c r="AB8" i="70" s="1"/>
  <c r="AA39" i="66"/>
  <c r="AA8" i="70" s="1"/>
  <c r="Z39" i="66"/>
  <c r="Z8" i="70" s="1"/>
  <c r="X39" i="66"/>
  <c r="X8" i="70" s="1"/>
  <c r="W39" i="66"/>
  <c r="W8" i="70" s="1"/>
  <c r="V39" i="66"/>
  <c r="V8" i="70" s="1"/>
  <c r="R39" i="66"/>
  <c r="R8" i="70" s="1"/>
  <c r="N39" i="66"/>
  <c r="N8" i="70" s="1"/>
  <c r="B39" i="66"/>
  <c r="AB38" i="66"/>
  <c r="AB28" i="66" s="1"/>
  <c r="AA38" i="66"/>
  <c r="AA7" i="70" s="1"/>
  <c r="X38" i="66"/>
  <c r="X7" i="70" s="1"/>
  <c r="V38" i="66"/>
  <c r="N38" i="66"/>
  <c r="N7" i="70" s="1"/>
  <c r="G38" i="66"/>
  <c r="G7" i="70" s="1"/>
  <c r="B38" i="66"/>
  <c r="AC37" i="66"/>
  <c r="AC6" i="70" s="1"/>
  <c r="V37" i="66"/>
  <c r="V6" i="70" s="1"/>
  <c r="U37" i="66"/>
  <c r="U6" i="70" s="1"/>
  <c r="T37" i="66"/>
  <c r="T6" i="70" s="1"/>
  <c r="S37" i="66"/>
  <c r="S6" i="70" s="1"/>
  <c r="R37" i="66"/>
  <c r="R6" i="70" s="1"/>
  <c r="Q37" i="66"/>
  <c r="Q6" i="70" s="1"/>
  <c r="O37" i="66"/>
  <c r="O6" i="70" s="1"/>
  <c r="F37" i="66"/>
  <c r="F6" i="70" s="1"/>
  <c r="D37" i="66"/>
  <c r="D6" i="70" s="1"/>
  <c r="C37" i="66"/>
  <c r="B37" i="66"/>
  <c r="AC36" i="66"/>
  <c r="AB36" i="66"/>
  <c r="AD5" i="79" s="1"/>
  <c r="AA36" i="66"/>
  <c r="AC5" i="79" s="1"/>
  <c r="Z36" i="66"/>
  <c r="AB5" i="79" s="1"/>
  <c r="Y36" i="66"/>
  <c r="X36" i="66"/>
  <c r="W36" i="66"/>
  <c r="V36" i="66"/>
  <c r="X5" i="79" s="1"/>
  <c r="U36" i="66"/>
  <c r="W5" i="79" s="1"/>
  <c r="T36" i="66"/>
  <c r="V5" i="79" s="1"/>
  <c r="S36" i="66"/>
  <c r="R36" i="66"/>
  <c r="T5" i="79" s="1"/>
  <c r="Q36" i="66"/>
  <c r="Q5" i="70" s="1"/>
  <c r="P36" i="66"/>
  <c r="O36" i="66"/>
  <c r="N36" i="66"/>
  <c r="M36" i="66"/>
  <c r="L36" i="66"/>
  <c r="L5" i="70" s="1"/>
  <c r="K36" i="66"/>
  <c r="M5" i="79" s="1"/>
  <c r="J36" i="66"/>
  <c r="I36" i="66"/>
  <c r="H36" i="66"/>
  <c r="G36" i="66"/>
  <c r="F36" i="66"/>
  <c r="F5" i="70" s="1"/>
  <c r="E36" i="66"/>
  <c r="D36" i="66"/>
  <c r="C36" i="66"/>
  <c r="E5" i="79" s="1"/>
  <c r="B36" i="66"/>
  <c r="B5" i="70" s="1"/>
  <c r="AC35" i="66"/>
  <c r="AC4" i="70" s="1"/>
  <c r="AB35" i="66"/>
  <c r="AA35" i="66"/>
  <c r="AA4" i="70" s="1"/>
  <c r="Z35" i="66"/>
  <c r="Y35" i="66"/>
  <c r="Y4" i="70" s="1"/>
  <c r="X35" i="66"/>
  <c r="X4" i="70" s="1"/>
  <c r="W35" i="66"/>
  <c r="V35" i="66"/>
  <c r="U35" i="66"/>
  <c r="T35" i="66"/>
  <c r="T4" i="70" s="1"/>
  <c r="S35" i="66"/>
  <c r="S4" i="70" s="1"/>
  <c r="R35" i="66"/>
  <c r="Q35" i="66"/>
  <c r="P35" i="66"/>
  <c r="O35" i="66"/>
  <c r="O4" i="70" s="1"/>
  <c r="N35" i="66"/>
  <c r="N4" i="70" s="1"/>
  <c r="M35" i="66"/>
  <c r="M4" i="70" s="1"/>
  <c r="L35" i="66"/>
  <c r="L4" i="70" s="1"/>
  <c r="K35" i="66"/>
  <c r="K4" i="70" s="1"/>
  <c r="J35" i="66"/>
  <c r="J4" i="70" s="1"/>
  <c r="I35" i="66"/>
  <c r="I4" i="70" s="1"/>
  <c r="H35" i="66"/>
  <c r="H4" i="70" s="1"/>
  <c r="G35" i="66"/>
  <c r="G4" i="70" s="1"/>
  <c r="F35" i="66"/>
  <c r="F4" i="70" s="1"/>
  <c r="E35" i="66"/>
  <c r="E4" i="70" s="1"/>
  <c r="D35" i="66"/>
  <c r="D4" i="70" s="1"/>
  <c r="C35" i="66"/>
  <c r="C4" i="70" s="1"/>
  <c r="B35" i="66"/>
  <c r="B4" i="70" s="1"/>
  <c r="Z34" i="66"/>
  <c r="Z3" i="70" s="1"/>
  <c r="Y34" i="66"/>
  <c r="Y3" i="70" s="1"/>
  <c r="X34" i="66"/>
  <c r="X3" i="70" s="1"/>
  <c r="U34" i="66"/>
  <c r="S34" i="66"/>
  <c r="R34" i="66"/>
  <c r="R3" i="70" s="1"/>
  <c r="Q34" i="66"/>
  <c r="I34" i="66"/>
  <c r="D34" i="66"/>
  <c r="C34" i="66"/>
  <c r="B34" i="66"/>
  <c r="Z33" i="66"/>
  <c r="Z2" i="70" s="1"/>
  <c r="X33" i="66"/>
  <c r="X2" i="70" s="1"/>
  <c r="V33" i="66"/>
  <c r="V2" i="70" s="1"/>
  <c r="U33" i="66"/>
  <c r="U2" i="70" s="1"/>
  <c r="T33" i="66"/>
  <c r="T2" i="70" s="1"/>
  <c r="S33" i="66"/>
  <c r="S2" i="70" s="1"/>
  <c r="R33" i="66"/>
  <c r="R2" i="70" s="1"/>
  <c r="Q33" i="66"/>
  <c r="Q2" i="70" s="1"/>
  <c r="P33" i="66"/>
  <c r="P2" i="70" s="1"/>
  <c r="O33" i="66"/>
  <c r="O2" i="70" s="1"/>
  <c r="N33" i="66"/>
  <c r="N2" i="70" s="1"/>
  <c r="M33" i="66"/>
  <c r="M2" i="70" s="1"/>
  <c r="B33" i="66"/>
  <c r="B29" i="66"/>
  <c r="AA28" i="66"/>
  <c r="AA7" i="69" s="1"/>
  <c r="G28" i="66"/>
  <c r="G7" i="69" s="1"/>
  <c r="B28" i="66"/>
  <c r="X28" i="66" s="1"/>
  <c r="B27" i="66"/>
  <c r="B6" i="69" s="1"/>
  <c r="B26" i="66"/>
  <c r="K25" i="66"/>
  <c r="K4" i="69" s="1"/>
  <c r="J25" i="66"/>
  <c r="J4" i="69" s="1"/>
  <c r="I25" i="66"/>
  <c r="I4" i="69" s="1"/>
  <c r="H25" i="66"/>
  <c r="H4" i="69" s="1"/>
  <c r="G25" i="66"/>
  <c r="G4" i="69" s="1"/>
  <c r="B25" i="66"/>
  <c r="R24" i="66"/>
  <c r="R3" i="69" s="1"/>
  <c r="I24" i="66"/>
  <c r="I3" i="69" s="1"/>
  <c r="H24" i="66"/>
  <c r="H3" i="69" s="1"/>
  <c r="G24" i="66"/>
  <c r="G3" i="69" s="1"/>
  <c r="B24" i="66"/>
  <c r="Z23" i="66"/>
  <c r="Z2" i="69" s="1"/>
  <c r="B23" i="66"/>
  <c r="B19" i="66"/>
  <c r="B18" i="66"/>
  <c r="B17" i="66"/>
  <c r="B16" i="66"/>
  <c r="B15" i="66"/>
  <c r="B14" i="66"/>
  <c r="B13" i="66"/>
  <c r="AF128" i="65"/>
  <c r="AE128" i="65"/>
  <c r="AD128" i="65"/>
  <c r="AC128" i="65"/>
  <c r="AB128" i="65"/>
  <c r="AA128" i="65"/>
  <c r="Z128" i="65"/>
  <c r="Y128" i="65"/>
  <c r="X128" i="65"/>
  <c r="W128" i="65"/>
  <c r="V128" i="65"/>
  <c r="U128" i="65"/>
  <c r="T128" i="65"/>
  <c r="S128" i="65"/>
  <c r="R128" i="65"/>
  <c r="Q128" i="65"/>
  <c r="P128" i="65"/>
  <c r="O128" i="65"/>
  <c r="N128" i="65"/>
  <c r="M128" i="65"/>
  <c r="J33" i="66" s="1"/>
  <c r="J2" i="70" s="1"/>
  <c r="L128" i="65"/>
  <c r="I33" i="66" s="1"/>
  <c r="I2" i="70" s="1"/>
  <c r="K128" i="65"/>
  <c r="H33" i="66" s="1"/>
  <c r="H2" i="70" s="1"/>
  <c r="J128" i="65"/>
  <c r="G33" i="66" s="1"/>
  <c r="G2" i="70" s="1"/>
  <c r="I128" i="65"/>
  <c r="F33" i="66" s="1"/>
  <c r="F2" i="70" s="1"/>
  <c r="H128" i="65"/>
  <c r="G128" i="65"/>
  <c r="F128" i="65"/>
  <c r="AF126" i="65"/>
  <c r="AE126" i="65"/>
  <c r="AD126" i="65"/>
  <c r="AC126" i="65"/>
  <c r="AB126" i="65"/>
  <c r="AA126" i="65"/>
  <c r="Z126" i="65"/>
  <c r="Y126" i="65"/>
  <c r="X126" i="65"/>
  <c r="W126" i="65"/>
  <c r="T34" i="66" s="1"/>
  <c r="T24" i="66" s="1"/>
  <c r="T3" i="69" s="1"/>
  <c r="V126" i="65"/>
  <c r="U126" i="65"/>
  <c r="T126" i="65"/>
  <c r="S126" i="65"/>
  <c r="P34" i="66" s="1"/>
  <c r="R126" i="65"/>
  <c r="O34" i="66" s="1"/>
  <c r="Q126" i="65"/>
  <c r="N34" i="66" s="1"/>
  <c r="P126" i="65"/>
  <c r="M34" i="66" s="1"/>
  <c r="O126" i="65"/>
  <c r="L34" i="66" s="1"/>
  <c r="N126" i="65"/>
  <c r="K34" i="66" s="1"/>
  <c r="K3" i="70" s="1"/>
  <c r="M126" i="65"/>
  <c r="J34" i="66" s="1"/>
  <c r="J3" i="70" s="1"/>
  <c r="L126" i="65"/>
  <c r="K126" i="65"/>
  <c r="H34" i="66" s="1"/>
  <c r="J126" i="65"/>
  <c r="G34" i="66" s="1"/>
  <c r="I126" i="65"/>
  <c r="H126" i="65"/>
  <c r="G126" i="65"/>
  <c r="F126" i="65"/>
  <c r="AF125" i="65"/>
  <c r="AE125" i="65"/>
  <c r="AD125" i="65"/>
  <c r="AC125" i="65"/>
  <c r="AB125" i="65"/>
  <c r="AA125" i="65"/>
  <c r="Z125" i="65"/>
  <c r="Y125" i="65"/>
  <c r="X125" i="65"/>
  <c r="U38" i="66" s="1"/>
  <c r="W125" i="65"/>
  <c r="T38" i="66" s="1"/>
  <c r="V125" i="65"/>
  <c r="S38" i="66" s="1"/>
  <c r="U125" i="65"/>
  <c r="R38" i="66" s="1"/>
  <c r="T125" i="65"/>
  <c r="Q38" i="66" s="1"/>
  <c r="S125" i="65"/>
  <c r="P38" i="66" s="1"/>
  <c r="R125" i="65"/>
  <c r="O38" i="66" s="1"/>
  <c r="Q125" i="65"/>
  <c r="P125" i="65"/>
  <c r="O125" i="65"/>
  <c r="N125" i="65"/>
  <c r="M125" i="65"/>
  <c r="L125" i="65"/>
  <c r="K125" i="65"/>
  <c r="J125" i="65"/>
  <c r="I125" i="65"/>
  <c r="H125" i="65"/>
  <c r="G125" i="65"/>
  <c r="F125" i="65"/>
  <c r="AF124" i="65"/>
  <c r="AE124" i="65"/>
  <c r="AD124" i="65"/>
  <c r="AC124" i="65"/>
  <c r="AB124" i="65"/>
  <c r="AA124" i="65"/>
  <c r="Z124" i="65"/>
  <c r="Y124" i="65"/>
  <c r="X124" i="65"/>
  <c r="W124" i="65"/>
  <c r="V124" i="65"/>
  <c r="U124" i="65"/>
  <c r="T124" i="65"/>
  <c r="S124" i="65"/>
  <c r="R124" i="65"/>
  <c r="Q124" i="65"/>
  <c r="P124" i="65"/>
  <c r="O124" i="65"/>
  <c r="N124" i="65"/>
  <c r="M124" i="65"/>
  <c r="L124" i="65"/>
  <c r="K124" i="65"/>
  <c r="J124" i="65"/>
  <c r="I124" i="65"/>
  <c r="H124" i="65"/>
  <c r="G124" i="65"/>
  <c r="F124" i="65"/>
  <c r="AF123" i="65"/>
  <c r="AE123" i="65"/>
  <c r="AD123" i="65"/>
  <c r="AC123" i="65"/>
  <c r="AB123" i="65"/>
  <c r="AA123" i="65"/>
  <c r="Z123" i="65"/>
  <c r="Y123" i="65"/>
  <c r="X123" i="65"/>
  <c r="W123" i="65"/>
  <c r="V123" i="65"/>
  <c r="U123" i="65"/>
  <c r="T123" i="65"/>
  <c r="S123" i="65"/>
  <c r="R123" i="65"/>
  <c r="Q123" i="65"/>
  <c r="P123" i="65"/>
  <c r="O123" i="65"/>
  <c r="N123" i="65"/>
  <c r="M123" i="65"/>
  <c r="L123" i="65"/>
  <c r="K123" i="65"/>
  <c r="J123" i="65"/>
  <c r="I123" i="65"/>
  <c r="H123" i="65"/>
  <c r="G123" i="65"/>
  <c r="F123" i="65"/>
  <c r="AB91" i="65"/>
  <c r="U91" i="65"/>
  <c r="Q91" i="65"/>
  <c r="N91" i="65"/>
  <c r="G91" i="65"/>
  <c r="F91" i="65"/>
  <c r="AB90" i="65"/>
  <c r="AA90" i="65"/>
  <c r="AA91" i="65" s="1"/>
  <c r="Z90" i="65"/>
  <c r="Z91" i="65" s="1"/>
  <c r="Y90" i="65"/>
  <c r="Y91" i="65" s="1"/>
  <c r="X90" i="65"/>
  <c r="W90" i="65"/>
  <c r="V90" i="65"/>
  <c r="V91" i="65" s="1"/>
  <c r="U90" i="65"/>
  <c r="T90" i="65"/>
  <c r="T91" i="65" s="1"/>
  <c r="S90" i="65"/>
  <c r="S91" i="65" s="1"/>
  <c r="R90" i="65"/>
  <c r="R91" i="65" s="1"/>
  <c r="Q90" i="65"/>
  <c r="P90" i="65"/>
  <c r="P91" i="65" s="1"/>
  <c r="O90" i="65"/>
  <c r="O91" i="65" s="1"/>
  <c r="N90" i="65"/>
  <c r="M90" i="65"/>
  <c r="M91" i="65" s="1"/>
  <c r="L90" i="65"/>
  <c r="L91" i="65" s="1"/>
  <c r="K90" i="65"/>
  <c r="K91" i="65" s="1"/>
  <c r="J90" i="65"/>
  <c r="J91" i="65" s="1"/>
  <c r="I90" i="65"/>
  <c r="I91" i="65" s="1"/>
  <c r="H90" i="65"/>
  <c r="H91" i="65" s="1"/>
  <c r="G90" i="65"/>
  <c r="F90" i="65"/>
  <c r="E90" i="65"/>
  <c r="E91" i="65" s="1"/>
  <c r="D90" i="65"/>
  <c r="D91" i="65" s="1"/>
  <c r="C90" i="65"/>
  <c r="C91" i="65" s="1"/>
  <c r="B90" i="65"/>
  <c r="B89" i="65"/>
  <c r="AC83" i="65"/>
  <c r="AB83" i="65"/>
  <c r="X83" i="65"/>
  <c r="Q83" i="65"/>
  <c r="P83" i="65"/>
  <c r="O83" i="65"/>
  <c r="N83" i="65"/>
  <c r="M83" i="65"/>
  <c r="L83" i="65"/>
  <c r="K83" i="65"/>
  <c r="H83" i="65"/>
  <c r="G83" i="65"/>
  <c r="E83" i="65"/>
  <c r="D83" i="65"/>
  <c r="C83" i="65"/>
  <c r="H82" i="65"/>
  <c r="H85" i="65" s="1"/>
  <c r="G82" i="65"/>
  <c r="F82" i="65"/>
  <c r="E82" i="65"/>
  <c r="E85" i="65" s="1"/>
  <c r="D82" i="65"/>
  <c r="D85" i="65" s="1"/>
  <c r="C82" i="65"/>
  <c r="AC78" i="65"/>
  <c r="AB78" i="65"/>
  <c r="AA78" i="65"/>
  <c r="AA83" i="65" s="1"/>
  <c r="Z78" i="65"/>
  <c r="Z83" i="65" s="1"/>
  <c r="Y78" i="65"/>
  <c r="Y83" i="65" s="1"/>
  <c r="X78" i="65"/>
  <c r="W78" i="65"/>
  <c r="W83" i="65" s="1"/>
  <c r="V78" i="65"/>
  <c r="V83" i="65" s="1"/>
  <c r="U78" i="65"/>
  <c r="U83" i="65" s="1"/>
  <c r="T78" i="65"/>
  <c r="T83" i="65" s="1"/>
  <c r="S78" i="65"/>
  <c r="S83" i="65" s="1"/>
  <c r="R78" i="65"/>
  <c r="Q78" i="65"/>
  <c r="P78" i="65"/>
  <c r="O78" i="65"/>
  <c r="N78" i="65"/>
  <c r="M78" i="65"/>
  <c r="L78" i="65"/>
  <c r="K78" i="65"/>
  <c r="J78" i="65"/>
  <c r="J83" i="65" s="1"/>
  <c r="I78" i="65"/>
  <c r="I83" i="65" s="1"/>
  <c r="H78" i="65"/>
  <c r="G78" i="65"/>
  <c r="F78" i="65"/>
  <c r="E78" i="65"/>
  <c r="D78" i="65"/>
  <c r="C78" i="65"/>
  <c r="AC77" i="65"/>
  <c r="AB77" i="65"/>
  <c r="AA77" i="65"/>
  <c r="Z77" i="65"/>
  <c r="Y77" i="65"/>
  <c r="X77" i="65"/>
  <c r="W77" i="65"/>
  <c r="V77" i="65"/>
  <c r="U77" i="65"/>
  <c r="T77" i="65"/>
  <c r="S77" i="65"/>
  <c r="R77" i="65"/>
  <c r="R82" i="65" s="1"/>
  <c r="Q77" i="65"/>
  <c r="Q82" i="65" s="1"/>
  <c r="Q85" i="65" s="1"/>
  <c r="P77" i="65"/>
  <c r="P82" i="65" s="1"/>
  <c r="P85" i="65" s="1"/>
  <c r="O77" i="65"/>
  <c r="O82" i="65" s="1"/>
  <c r="O85" i="65" s="1"/>
  <c r="N77" i="65"/>
  <c r="N82" i="65" s="1"/>
  <c r="N85" i="65" s="1"/>
  <c r="M77" i="65"/>
  <c r="M82" i="65" s="1"/>
  <c r="L77" i="65"/>
  <c r="K77" i="65"/>
  <c r="J77" i="65"/>
  <c r="I77" i="65"/>
  <c r="H77" i="65"/>
  <c r="G77" i="65"/>
  <c r="F77" i="65"/>
  <c r="E77" i="65"/>
  <c r="D77" i="65"/>
  <c r="C77" i="65"/>
  <c r="AC74" i="65"/>
  <c r="AB74" i="65"/>
  <c r="AA74" i="65"/>
  <c r="Z74" i="65"/>
  <c r="Y74" i="65"/>
  <c r="X74" i="65"/>
  <c r="W74" i="65"/>
  <c r="V74" i="65"/>
  <c r="U74" i="65"/>
  <c r="T74" i="65"/>
  <c r="S74" i="65"/>
  <c r="R74" i="65"/>
  <c r="Q74" i="65"/>
  <c r="P74" i="65"/>
  <c r="O74" i="65"/>
  <c r="N74" i="65"/>
  <c r="M74" i="65"/>
  <c r="L74" i="65"/>
  <c r="K74" i="65"/>
  <c r="J74" i="65"/>
  <c r="I74" i="65"/>
  <c r="H74" i="65"/>
  <c r="G74" i="65"/>
  <c r="F74" i="65"/>
  <c r="E74" i="65"/>
  <c r="D74" i="65"/>
  <c r="C74" i="65"/>
  <c r="B74" i="65"/>
  <c r="AC73" i="65"/>
  <c r="AB73" i="65"/>
  <c r="AA73" i="65"/>
  <c r="Z73" i="65"/>
  <c r="Y73" i="65"/>
  <c r="X73" i="65"/>
  <c r="W73" i="65"/>
  <c r="V73" i="65"/>
  <c r="U73" i="65"/>
  <c r="T73" i="65"/>
  <c r="S73" i="65"/>
  <c r="R73" i="65"/>
  <c r="Q73" i="65"/>
  <c r="P73" i="65"/>
  <c r="O73" i="65"/>
  <c r="N73" i="65"/>
  <c r="M73" i="65"/>
  <c r="L73" i="65"/>
  <c r="K73" i="65"/>
  <c r="J73" i="65"/>
  <c r="I73" i="65"/>
  <c r="H73" i="65"/>
  <c r="G73" i="65"/>
  <c r="F73" i="65"/>
  <c r="E73" i="65"/>
  <c r="D73" i="65"/>
  <c r="C73" i="65"/>
  <c r="B73" i="65"/>
  <c r="AC72" i="65"/>
  <c r="AB72" i="65"/>
  <c r="AA72" i="65"/>
  <c r="Z72" i="65"/>
  <c r="Y72" i="65"/>
  <c r="X72" i="65"/>
  <c r="W72" i="65"/>
  <c r="V72" i="65"/>
  <c r="U72" i="65"/>
  <c r="T72" i="65"/>
  <c r="S72" i="65"/>
  <c r="R72" i="65"/>
  <c r="Q72" i="65"/>
  <c r="P72" i="65"/>
  <c r="O72" i="65"/>
  <c r="N72" i="65"/>
  <c r="M72" i="65"/>
  <c r="L72" i="65"/>
  <c r="K72" i="65"/>
  <c r="J72" i="65"/>
  <c r="I72" i="65"/>
  <c r="H72" i="65"/>
  <c r="G72" i="65"/>
  <c r="F72" i="65"/>
  <c r="E72" i="65"/>
  <c r="D72" i="65"/>
  <c r="C72" i="65"/>
  <c r="B72" i="65"/>
  <c r="AC70" i="65"/>
  <c r="AB70" i="65"/>
  <c r="AA70" i="65"/>
  <c r="Z70" i="65"/>
  <c r="Y70" i="65"/>
  <c r="X70" i="65"/>
  <c r="W70" i="65"/>
  <c r="V70" i="65"/>
  <c r="U70" i="65"/>
  <c r="T70" i="65"/>
  <c r="S70" i="65"/>
  <c r="R70" i="65"/>
  <c r="Q70" i="65"/>
  <c r="P70" i="65"/>
  <c r="O70" i="65"/>
  <c r="N70" i="65"/>
  <c r="M70" i="65"/>
  <c r="L70" i="65"/>
  <c r="K70" i="65"/>
  <c r="J70" i="65"/>
  <c r="I70" i="65"/>
  <c r="H70" i="65"/>
  <c r="G70" i="65"/>
  <c r="F70" i="65"/>
  <c r="E70" i="65"/>
  <c r="D70" i="65"/>
  <c r="C70" i="65"/>
  <c r="B70" i="65"/>
  <c r="AC69" i="65"/>
  <c r="AB69" i="65"/>
  <c r="AA69" i="65"/>
  <c r="Z69" i="65"/>
  <c r="Y69" i="65"/>
  <c r="X69" i="65"/>
  <c r="W69" i="65"/>
  <c r="V69" i="65"/>
  <c r="U69" i="65"/>
  <c r="T69" i="65"/>
  <c r="S69" i="65"/>
  <c r="R69" i="65"/>
  <c r="Q69" i="65"/>
  <c r="P69" i="65"/>
  <c r="O69" i="65"/>
  <c r="N69" i="65"/>
  <c r="M69" i="65"/>
  <c r="L69" i="65"/>
  <c r="K69" i="65"/>
  <c r="J69" i="65"/>
  <c r="I69" i="65"/>
  <c r="H69" i="65"/>
  <c r="G69" i="65"/>
  <c r="F69" i="65"/>
  <c r="E69" i="65"/>
  <c r="D69" i="65"/>
  <c r="C69" i="65"/>
  <c r="B69" i="65"/>
  <c r="AC68" i="65"/>
  <c r="AB68" i="65"/>
  <c r="AA68" i="65"/>
  <c r="Z68" i="65"/>
  <c r="Y68" i="65"/>
  <c r="X68" i="65"/>
  <c r="W68" i="65"/>
  <c r="V68" i="65"/>
  <c r="U68" i="65"/>
  <c r="T68" i="65"/>
  <c r="S68" i="65"/>
  <c r="R68" i="65"/>
  <c r="Q68" i="65"/>
  <c r="P68" i="65"/>
  <c r="O68" i="65"/>
  <c r="N68" i="65"/>
  <c r="M68" i="65"/>
  <c r="L68" i="65"/>
  <c r="K68" i="65"/>
  <c r="J68" i="65"/>
  <c r="I68" i="65"/>
  <c r="H68" i="65"/>
  <c r="G68" i="65"/>
  <c r="F68" i="65"/>
  <c r="E68" i="65"/>
  <c r="D68" i="65"/>
  <c r="C68" i="65"/>
  <c r="B68" i="65"/>
  <c r="S66" i="65"/>
  <c r="R66" i="65"/>
  <c r="O66" i="65"/>
  <c r="N66" i="65"/>
  <c r="L66" i="65"/>
  <c r="K66" i="65"/>
  <c r="J66" i="65"/>
  <c r="AC65" i="65"/>
  <c r="AB65" i="65"/>
  <c r="AA65" i="65"/>
  <c r="Y65" i="65"/>
  <c r="U65" i="65"/>
  <c r="S65" i="65"/>
  <c r="R65" i="65"/>
  <c r="Q65" i="65"/>
  <c r="P65" i="65"/>
  <c r="M65" i="65"/>
  <c r="K65" i="65"/>
  <c r="J65" i="65"/>
  <c r="G65" i="65"/>
  <c r="F65" i="65"/>
  <c r="E65" i="65"/>
  <c r="C65" i="65"/>
  <c r="AC64" i="65"/>
  <c r="R64" i="65"/>
  <c r="Q64" i="65"/>
  <c r="P64" i="65"/>
  <c r="O64" i="65"/>
  <c r="N64" i="65"/>
  <c r="M64" i="65"/>
  <c r="L64" i="65"/>
  <c r="K64" i="65"/>
  <c r="J64" i="65"/>
  <c r="I64" i="65"/>
  <c r="H64" i="65"/>
  <c r="G64" i="65"/>
  <c r="F64" i="65"/>
  <c r="AC62" i="65"/>
  <c r="AB62" i="65"/>
  <c r="AA62" i="65"/>
  <c r="Z62" i="65"/>
  <c r="Y62" i="65"/>
  <c r="X62" i="65"/>
  <c r="W62" i="65"/>
  <c r="V62" i="65"/>
  <c r="U62" i="65"/>
  <c r="T62" i="65"/>
  <c r="S62" i="65"/>
  <c r="R62" i="65"/>
  <c r="Q62" i="65"/>
  <c r="P62" i="65"/>
  <c r="O62" i="65"/>
  <c r="N62" i="65"/>
  <c r="M62" i="65"/>
  <c r="L62" i="65"/>
  <c r="K62" i="65"/>
  <c r="J62" i="65"/>
  <c r="I62" i="65"/>
  <c r="H62" i="65"/>
  <c r="G62" i="65"/>
  <c r="F62" i="65"/>
  <c r="E62" i="65"/>
  <c r="D62" i="65"/>
  <c r="C62" i="65"/>
  <c r="F83" i="65" s="1"/>
  <c r="B62" i="65"/>
  <c r="AC61" i="65"/>
  <c r="AB61" i="65"/>
  <c r="AA61" i="65"/>
  <c r="Z61" i="65"/>
  <c r="Y61" i="65"/>
  <c r="X61" i="65"/>
  <c r="W61" i="65"/>
  <c r="V61" i="65"/>
  <c r="U61" i="65"/>
  <c r="T61" i="65"/>
  <c r="S61" i="65"/>
  <c r="R61" i="65"/>
  <c r="Q61" i="65"/>
  <c r="P61" i="65"/>
  <c r="O61" i="65"/>
  <c r="N61" i="65"/>
  <c r="M61" i="65"/>
  <c r="L61" i="65"/>
  <c r="K61" i="65"/>
  <c r="J61" i="65"/>
  <c r="I61" i="65"/>
  <c r="H61" i="65"/>
  <c r="G61" i="65"/>
  <c r="F61" i="65"/>
  <c r="E61" i="65"/>
  <c r="D61" i="65"/>
  <c r="C61" i="65"/>
  <c r="B61" i="65"/>
  <c r="AC60" i="65"/>
  <c r="AB60" i="65"/>
  <c r="AA60" i="65"/>
  <c r="Z60" i="65"/>
  <c r="Y60" i="65"/>
  <c r="X60" i="65"/>
  <c r="W60" i="65"/>
  <c r="V60" i="65"/>
  <c r="U60" i="65"/>
  <c r="T60" i="65"/>
  <c r="S60" i="65"/>
  <c r="R60" i="65"/>
  <c r="Q60" i="65"/>
  <c r="P60" i="65"/>
  <c r="O60" i="65"/>
  <c r="N60" i="65"/>
  <c r="M60" i="65"/>
  <c r="L60" i="65"/>
  <c r="K60" i="65"/>
  <c r="J60" i="65"/>
  <c r="I60" i="65"/>
  <c r="H60" i="65"/>
  <c r="G60" i="65"/>
  <c r="F60" i="65"/>
  <c r="E60" i="65"/>
  <c r="D60" i="65"/>
  <c r="C60" i="65"/>
  <c r="B60" i="65"/>
  <c r="AC58" i="65"/>
  <c r="AB58" i="65"/>
  <c r="AA58" i="65"/>
  <c r="Z58" i="65"/>
  <c r="Y58" i="65"/>
  <c r="X58" i="65"/>
  <c r="W58" i="65"/>
  <c r="V58" i="65"/>
  <c r="U58" i="65"/>
  <c r="T58" i="65"/>
  <c r="S58" i="65"/>
  <c r="R58" i="65"/>
  <c r="Q58" i="65"/>
  <c r="P58" i="65"/>
  <c r="O58" i="65"/>
  <c r="N58" i="65"/>
  <c r="M58" i="65"/>
  <c r="L58" i="65"/>
  <c r="K58" i="65"/>
  <c r="J58" i="65"/>
  <c r="I58" i="65"/>
  <c r="H58" i="65"/>
  <c r="G58" i="65"/>
  <c r="F58" i="65"/>
  <c r="E58" i="65"/>
  <c r="D58" i="65"/>
  <c r="C58" i="65"/>
  <c r="B58" i="65"/>
  <c r="AC57" i="65"/>
  <c r="AB57" i="65"/>
  <c r="AA57" i="65"/>
  <c r="Z57" i="65"/>
  <c r="Y57" i="65"/>
  <c r="X57" i="65"/>
  <c r="W57" i="65"/>
  <c r="V57" i="65"/>
  <c r="U57" i="65"/>
  <c r="T57" i="65"/>
  <c r="S57" i="65"/>
  <c r="R57" i="65"/>
  <c r="Q57" i="65"/>
  <c r="P57" i="65"/>
  <c r="O57" i="65"/>
  <c r="N57" i="65"/>
  <c r="M57" i="65"/>
  <c r="L57" i="65"/>
  <c r="K57" i="65"/>
  <c r="J57" i="65"/>
  <c r="I57" i="65"/>
  <c r="H57" i="65"/>
  <c r="G57" i="65"/>
  <c r="F57" i="65"/>
  <c r="E57" i="65"/>
  <c r="D57" i="65"/>
  <c r="C57" i="65"/>
  <c r="B57" i="65"/>
  <c r="AC56" i="65"/>
  <c r="AB56" i="65"/>
  <c r="AA56" i="65"/>
  <c r="Z56" i="65"/>
  <c r="Y56" i="65"/>
  <c r="X56" i="65"/>
  <c r="W56" i="65"/>
  <c r="V56" i="65"/>
  <c r="U56" i="65"/>
  <c r="T56" i="65"/>
  <c r="S56" i="65"/>
  <c r="R56" i="65"/>
  <c r="Q56" i="65"/>
  <c r="P56" i="65"/>
  <c r="O56" i="65"/>
  <c r="N56" i="65"/>
  <c r="M56" i="65"/>
  <c r="L56" i="65"/>
  <c r="K56" i="65"/>
  <c r="J56" i="65"/>
  <c r="I56" i="65"/>
  <c r="H56" i="65"/>
  <c r="G56" i="65"/>
  <c r="F56" i="65"/>
  <c r="E56" i="65"/>
  <c r="D56" i="65"/>
  <c r="C56" i="65"/>
  <c r="B56" i="65"/>
  <c r="C50" i="65"/>
  <c r="D50" i="65" s="1"/>
  <c r="B50" i="65"/>
  <c r="D49" i="65"/>
  <c r="B52" i="65" s="1"/>
  <c r="C49" i="65"/>
  <c r="B49" i="65"/>
  <c r="D48" i="65"/>
  <c r="C48" i="65"/>
  <c r="B48" i="65"/>
  <c r="AF43" i="65"/>
  <c r="AC66" i="65" s="1"/>
  <c r="AE43" i="65"/>
  <c r="AB66" i="65" s="1"/>
  <c r="AD43" i="65"/>
  <c r="AA66" i="65" s="1"/>
  <c r="AC43" i="65"/>
  <c r="Z66" i="65" s="1"/>
  <c r="AB43" i="65"/>
  <c r="Y66" i="65" s="1"/>
  <c r="AA43" i="65"/>
  <c r="X66" i="65" s="1"/>
  <c r="Z43" i="65"/>
  <c r="W66" i="65" s="1"/>
  <c r="Y43" i="65"/>
  <c r="V66" i="65" s="1"/>
  <c r="X43" i="65"/>
  <c r="U66" i="65" s="1"/>
  <c r="W43" i="65"/>
  <c r="T66" i="65" s="1"/>
  <c r="V43" i="65"/>
  <c r="U43" i="65"/>
  <c r="T43" i="65"/>
  <c r="Q66" i="65" s="1"/>
  <c r="S43" i="65"/>
  <c r="P66" i="65" s="1"/>
  <c r="R43" i="65"/>
  <c r="Q43" i="65"/>
  <c r="P43" i="65"/>
  <c r="M66" i="65" s="1"/>
  <c r="O43" i="65"/>
  <c r="N43" i="65"/>
  <c r="M43" i="65"/>
  <c r="L43" i="65"/>
  <c r="I66" i="65" s="1"/>
  <c r="K43" i="65"/>
  <c r="H66" i="65" s="1"/>
  <c r="J43" i="65"/>
  <c r="G66" i="65" s="1"/>
  <c r="I43" i="65"/>
  <c r="F66" i="65" s="1"/>
  <c r="H43" i="65"/>
  <c r="E66" i="65" s="1"/>
  <c r="G43" i="65"/>
  <c r="D66" i="65" s="1"/>
  <c r="F43" i="65"/>
  <c r="C66" i="65" s="1"/>
  <c r="E43" i="65"/>
  <c r="B66" i="65" s="1"/>
  <c r="D43" i="65"/>
  <c r="C43" i="65"/>
  <c r="B43" i="65"/>
  <c r="AF42" i="65"/>
  <c r="AE42" i="65"/>
  <c r="AD42" i="65"/>
  <c r="AC42" i="65"/>
  <c r="Z65" i="65" s="1"/>
  <c r="AB42" i="65"/>
  <c r="AA42" i="65"/>
  <c r="X65" i="65" s="1"/>
  <c r="Z42" i="65"/>
  <c r="W65" i="65" s="1"/>
  <c r="Y42" i="65"/>
  <c r="V65" i="65" s="1"/>
  <c r="X42" i="65"/>
  <c r="W42" i="65"/>
  <c r="T65" i="65" s="1"/>
  <c r="V42" i="65"/>
  <c r="U42" i="65"/>
  <c r="T42" i="65"/>
  <c r="S42" i="65"/>
  <c r="S45" i="65" s="1"/>
  <c r="R42" i="65"/>
  <c r="O65" i="65" s="1"/>
  <c r="Q42" i="65"/>
  <c r="N65" i="65" s="1"/>
  <c r="P42" i="65"/>
  <c r="O42" i="65"/>
  <c r="L65" i="65" s="1"/>
  <c r="N42" i="65"/>
  <c r="M42" i="65"/>
  <c r="L42" i="65"/>
  <c r="I65" i="65" s="1"/>
  <c r="K42" i="65"/>
  <c r="H65" i="65" s="1"/>
  <c r="J42" i="65"/>
  <c r="I42" i="65"/>
  <c r="H42" i="65"/>
  <c r="G42" i="65"/>
  <c r="D65" i="65" s="1"/>
  <c r="F42" i="65"/>
  <c r="E42" i="65"/>
  <c r="B65" i="65" s="1"/>
  <c r="D42" i="65"/>
  <c r="C42" i="65"/>
  <c r="B42" i="65"/>
  <c r="AF41" i="65"/>
  <c r="AE41" i="65"/>
  <c r="AB64" i="65" s="1"/>
  <c r="AD41" i="65"/>
  <c r="AA64" i="65" s="1"/>
  <c r="AC41" i="65"/>
  <c r="Z64" i="65" s="1"/>
  <c r="AB41" i="65"/>
  <c r="Y64" i="65" s="1"/>
  <c r="AA41" i="65"/>
  <c r="X64" i="65" s="1"/>
  <c r="Z41" i="65"/>
  <c r="W64" i="65" s="1"/>
  <c r="Y41" i="65"/>
  <c r="V64" i="65" s="1"/>
  <c r="X41" i="65"/>
  <c r="U64" i="65" s="1"/>
  <c r="W41" i="65"/>
  <c r="T64" i="65" s="1"/>
  <c r="V41" i="65"/>
  <c r="S64" i="65" s="1"/>
  <c r="U41" i="65"/>
  <c r="T41" i="65"/>
  <c r="S41" i="65"/>
  <c r="R41" i="65"/>
  <c r="Q41" i="65"/>
  <c r="P41" i="65"/>
  <c r="O41" i="65"/>
  <c r="N41" i="65"/>
  <c r="M41" i="65"/>
  <c r="L41" i="65"/>
  <c r="K41" i="65"/>
  <c r="J41" i="65"/>
  <c r="I41" i="65"/>
  <c r="H41" i="65"/>
  <c r="E64" i="65" s="1"/>
  <c r="G41" i="65"/>
  <c r="D64" i="65" s="1"/>
  <c r="F41" i="65"/>
  <c r="C64" i="65" s="1"/>
  <c r="E41" i="65"/>
  <c r="D41" i="65"/>
  <c r="C41" i="65"/>
  <c r="B41" i="65"/>
  <c r="AF39" i="65"/>
  <c r="AE39" i="65"/>
  <c r="AD39" i="65"/>
  <c r="AC39" i="65"/>
  <c r="AB39" i="65"/>
  <c r="AA39" i="65"/>
  <c r="Z39" i="65"/>
  <c r="Y39" i="65"/>
  <c r="Y45" i="65" s="1"/>
  <c r="X39" i="65"/>
  <c r="W39" i="65"/>
  <c r="V39" i="65"/>
  <c r="U39" i="65"/>
  <c r="T39" i="65"/>
  <c r="S39" i="65"/>
  <c r="R39" i="65"/>
  <c r="Q39" i="65"/>
  <c r="P39" i="65"/>
  <c r="O39" i="65"/>
  <c r="N39" i="65"/>
  <c r="N45" i="65" s="1"/>
  <c r="M39" i="65"/>
  <c r="L39" i="65"/>
  <c r="K39" i="65"/>
  <c r="J39" i="65"/>
  <c r="I39" i="65"/>
  <c r="H39" i="65"/>
  <c r="G39" i="65"/>
  <c r="F39" i="65"/>
  <c r="E39" i="65"/>
  <c r="D39" i="65"/>
  <c r="C39" i="65"/>
  <c r="B39" i="65"/>
  <c r="AF38" i="65"/>
  <c r="AE38" i="65"/>
  <c r="AD38" i="65"/>
  <c r="AC38" i="65"/>
  <c r="AB38" i="65"/>
  <c r="AA38" i="65"/>
  <c r="Z38" i="65"/>
  <c r="Y38" i="65"/>
  <c r="X38" i="65"/>
  <c r="X45" i="65" s="1"/>
  <c r="W38" i="65"/>
  <c r="W45" i="65" s="1"/>
  <c r="V38" i="65"/>
  <c r="V45" i="65" s="1"/>
  <c r="U38" i="65"/>
  <c r="U45" i="65" s="1"/>
  <c r="T38" i="65"/>
  <c r="T45" i="65" s="1"/>
  <c r="S38" i="65"/>
  <c r="R38" i="65"/>
  <c r="Q38" i="65"/>
  <c r="P38" i="65"/>
  <c r="O38" i="65"/>
  <c r="N38" i="65"/>
  <c r="M38" i="65"/>
  <c r="L38" i="65"/>
  <c r="K38" i="65"/>
  <c r="J38" i="65"/>
  <c r="I38" i="65"/>
  <c r="H38" i="65"/>
  <c r="G38" i="65"/>
  <c r="F38" i="65"/>
  <c r="E38" i="65"/>
  <c r="D38" i="65"/>
  <c r="C38" i="65"/>
  <c r="B38" i="65"/>
  <c r="AF37" i="65"/>
  <c r="AF45" i="65" s="1"/>
  <c r="AE37" i="65"/>
  <c r="AE45" i="65" s="1"/>
  <c r="AD37" i="65"/>
  <c r="AD45" i="65" s="1"/>
  <c r="AC37" i="65"/>
  <c r="AB37" i="65"/>
  <c r="AA37" i="65"/>
  <c r="Z37" i="65"/>
  <c r="Z45" i="65" s="1"/>
  <c r="Y37" i="65"/>
  <c r="X37" i="65"/>
  <c r="W37" i="65"/>
  <c r="V37" i="65"/>
  <c r="U37" i="65"/>
  <c r="T37" i="65"/>
  <c r="S37" i="65"/>
  <c r="R37" i="65"/>
  <c r="Q37" i="65"/>
  <c r="P37" i="65"/>
  <c r="O37" i="65"/>
  <c r="N37" i="65"/>
  <c r="M37" i="65"/>
  <c r="L37" i="65"/>
  <c r="K37" i="65"/>
  <c r="J37" i="65"/>
  <c r="J45" i="65" s="1"/>
  <c r="I37" i="65"/>
  <c r="I45" i="65" s="1"/>
  <c r="H37" i="65"/>
  <c r="H45" i="65" s="1"/>
  <c r="G37" i="65"/>
  <c r="G45" i="65" s="1"/>
  <c r="F37" i="65"/>
  <c r="E37" i="65"/>
  <c r="D37" i="65"/>
  <c r="C37" i="65"/>
  <c r="B37" i="65"/>
  <c r="B32" i="65"/>
  <c r="B28" i="65"/>
  <c r="AF5" i="65"/>
  <c r="AE5" i="65"/>
  <c r="AD5" i="65"/>
  <c r="AC5" i="65"/>
  <c r="AB5" i="65"/>
  <c r="AA5" i="65"/>
  <c r="Z5" i="65"/>
  <c r="Y5" i="65"/>
  <c r="X5" i="65"/>
  <c r="W5" i="65"/>
  <c r="V5" i="65"/>
  <c r="S69" i="66" s="1"/>
  <c r="U5" i="65"/>
  <c r="R68" i="66" s="1"/>
  <c r="T5" i="65"/>
  <c r="Q69" i="66" s="1"/>
  <c r="S5" i="65"/>
  <c r="P69" i="66" s="1"/>
  <c r="R5" i="65"/>
  <c r="O69" i="66" s="1"/>
  <c r="Q5" i="65"/>
  <c r="P5" i="65"/>
  <c r="O5" i="65"/>
  <c r="N5" i="65"/>
  <c r="M5" i="65"/>
  <c r="L5" i="65"/>
  <c r="K5" i="65"/>
  <c r="J5" i="65"/>
  <c r="I5" i="65"/>
  <c r="H5" i="65"/>
  <c r="G5" i="65" s="1"/>
  <c r="AF4" i="65"/>
  <c r="AE4" i="65"/>
  <c r="AD4" i="65"/>
  <c r="AC4" i="65"/>
  <c r="AB4" i="65"/>
  <c r="AA4" i="65"/>
  <c r="Z4" i="65"/>
  <c r="Y4" i="65"/>
  <c r="X4" i="65"/>
  <c r="W4" i="65"/>
  <c r="V4" i="65"/>
  <c r="U4" i="65"/>
  <c r="T4" i="65"/>
  <c r="S4" i="65"/>
  <c r="R4" i="65"/>
  <c r="Q4" i="65"/>
  <c r="P4" i="65"/>
  <c r="O4" i="65"/>
  <c r="N4" i="65"/>
  <c r="M4" i="65"/>
  <c r="L4" i="65"/>
  <c r="K4" i="65"/>
  <c r="J4" i="65"/>
  <c r="I4" i="65"/>
  <c r="H4" i="65"/>
  <c r="G4" i="65"/>
  <c r="F4" i="65"/>
  <c r="E4" i="65"/>
  <c r="D4" i="65"/>
  <c r="C4" i="65"/>
  <c r="B4" i="65"/>
  <c r="AF3" i="65"/>
  <c r="AE3" i="65"/>
  <c r="AD3" i="65"/>
  <c r="AC3" i="65"/>
  <c r="AB3" i="65"/>
  <c r="AA3" i="65"/>
  <c r="Z3" i="65"/>
  <c r="Y3" i="65"/>
  <c r="X3" i="65"/>
  <c r="W3" i="65"/>
  <c r="T46" i="66" s="1"/>
  <c r="T5" i="71" s="1"/>
  <c r="V3" i="65"/>
  <c r="U3" i="65"/>
  <c r="R46" i="66" s="1"/>
  <c r="T3" i="65"/>
  <c r="Q46" i="66" s="1"/>
  <c r="S3" i="65"/>
  <c r="P56" i="66" s="1"/>
  <c r="R3" i="65"/>
  <c r="Q3" i="65"/>
  <c r="N56" i="66" s="1"/>
  <c r="P3" i="65"/>
  <c r="M46" i="66" s="1"/>
  <c r="O3" i="65"/>
  <c r="L56" i="66" s="1"/>
  <c r="N3" i="65"/>
  <c r="K56" i="66" s="1"/>
  <c r="K53" i="66" s="1"/>
  <c r="K2" i="72" s="1"/>
  <c r="M3" i="65"/>
  <c r="J56" i="66" s="1"/>
  <c r="L3" i="65"/>
  <c r="I46" i="66" s="1"/>
  <c r="K3" i="65"/>
  <c r="J3" i="65"/>
  <c r="I3" i="65"/>
  <c r="H3" i="65"/>
  <c r="G3" i="65"/>
  <c r="AH79" i="64"/>
  <c r="AG79" i="64"/>
  <c r="AF79" i="64"/>
  <c r="AE79" i="64"/>
  <c r="AD79" i="64"/>
  <c r="AC79" i="64"/>
  <c r="AB79" i="64"/>
  <c r="AA79" i="64"/>
  <c r="Z79" i="64"/>
  <c r="Y79" i="64"/>
  <c r="X79" i="64"/>
  <c r="W79" i="64"/>
  <c r="V79" i="64"/>
  <c r="U79" i="64"/>
  <c r="T79" i="64"/>
  <c r="S79" i="64"/>
  <c r="R79" i="64"/>
  <c r="Q79" i="64"/>
  <c r="P79" i="64"/>
  <c r="O79" i="64"/>
  <c r="N79" i="64"/>
  <c r="M79" i="64"/>
  <c r="L79" i="64"/>
  <c r="K79" i="64"/>
  <c r="J79" i="64"/>
  <c r="I79" i="64"/>
  <c r="H79" i="64"/>
  <c r="G79" i="64"/>
  <c r="F79" i="64"/>
  <c r="E79" i="64"/>
  <c r="D79" i="64"/>
  <c r="AH78" i="64"/>
  <c r="AG78" i="64"/>
  <c r="AF78" i="64"/>
  <c r="AE78" i="64"/>
  <c r="AD78" i="64"/>
  <c r="AC78" i="64"/>
  <c r="AB78" i="64"/>
  <c r="AA78" i="64"/>
  <c r="Z78" i="64"/>
  <c r="Y78" i="64"/>
  <c r="X78" i="64"/>
  <c r="W78" i="64"/>
  <c r="V78" i="64"/>
  <c r="U78" i="64"/>
  <c r="T78" i="64"/>
  <c r="S78" i="64"/>
  <c r="R78" i="64"/>
  <c r="Q78" i="64"/>
  <c r="P78" i="64"/>
  <c r="O78" i="64"/>
  <c r="N78" i="64"/>
  <c r="M78" i="64"/>
  <c r="L78" i="64"/>
  <c r="K78" i="64"/>
  <c r="J78" i="64"/>
  <c r="I78" i="64"/>
  <c r="H78" i="64"/>
  <c r="G78" i="64"/>
  <c r="F78" i="64"/>
  <c r="E78" i="64"/>
  <c r="D78" i="64"/>
  <c r="AH77" i="64"/>
  <c r="AG77" i="64"/>
  <c r="AF77" i="64"/>
  <c r="AE77" i="64"/>
  <c r="AD77" i="64"/>
  <c r="AC77" i="64"/>
  <c r="AB77" i="64"/>
  <c r="AA77" i="64"/>
  <c r="Z77" i="64"/>
  <c r="Y77" i="64"/>
  <c r="X77" i="64"/>
  <c r="W77" i="64"/>
  <c r="V77" i="64"/>
  <c r="U77" i="64"/>
  <c r="T77" i="64"/>
  <c r="S77" i="64"/>
  <c r="R77" i="64"/>
  <c r="Q77" i="64"/>
  <c r="P77" i="64"/>
  <c r="O77" i="64"/>
  <c r="N77" i="64"/>
  <c r="M77" i="64"/>
  <c r="L77" i="64"/>
  <c r="K77" i="64"/>
  <c r="J77" i="64"/>
  <c r="I77" i="64"/>
  <c r="H77" i="64"/>
  <c r="G77" i="64"/>
  <c r="F77" i="64"/>
  <c r="E77" i="64"/>
  <c r="D77" i="64"/>
  <c r="AH76" i="64"/>
  <c r="AG76" i="64"/>
  <c r="AF76" i="64"/>
  <c r="AE76" i="64"/>
  <c r="AD76" i="64"/>
  <c r="AC76" i="64"/>
  <c r="AB76" i="64"/>
  <c r="AA76" i="64"/>
  <c r="Z76" i="64"/>
  <c r="Y76" i="64"/>
  <c r="X76" i="64"/>
  <c r="W76" i="64"/>
  <c r="V76" i="64"/>
  <c r="U76" i="64"/>
  <c r="T76" i="64"/>
  <c r="S76" i="64"/>
  <c r="R76" i="64"/>
  <c r="Q76" i="64"/>
  <c r="P76" i="64"/>
  <c r="O76" i="64"/>
  <c r="N76" i="64"/>
  <c r="M76" i="64"/>
  <c r="L76" i="64"/>
  <c r="K76" i="64"/>
  <c r="J76" i="64"/>
  <c r="I76" i="64"/>
  <c r="H76" i="64"/>
  <c r="G76" i="64"/>
  <c r="F76" i="64"/>
  <c r="E76" i="64"/>
  <c r="D76" i="64"/>
  <c r="AH75" i="64"/>
  <c r="AG75" i="64"/>
  <c r="AF75" i="64"/>
  <c r="AE75" i="64"/>
  <c r="AD75" i="64"/>
  <c r="AC75" i="64"/>
  <c r="AB75" i="64"/>
  <c r="AA75" i="64"/>
  <c r="Z75" i="64"/>
  <c r="Y75" i="64"/>
  <c r="X75" i="64"/>
  <c r="W75" i="64"/>
  <c r="V75" i="64"/>
  <c r="U75" i="64"/>
  <c r="T75" i="64"/>
  <c r="S75" i="64"/>
  <c r="R75" i="64"/>
  <c r="Q75" i="64"/>
  <c r="P75" i="64"/>
  <c r="O75" i="64"/>
  <c r="N75" i="64"/>
  <c r="M75" i="64"/>
  <c r="L75" i="64"/>
  <c r="K75" i="64"/>
  <c r="J75" i="64"/>
  <c r="I75" i="64"/>
  <c r="H75" i="64"/>
  <c r="G75" i="64"/>
  <c r="F75" i="64"/>
  <c r="E75" i="64"/>
  <c r="D75" i="64"/>
  <c r="AH74" i="64"/>
  <c r="AG74" i="64"/>
  <c r="AF74" i="64"/>
  <c r="AE74" i="64"/>
  <c r="AD74" i="64"/>
  <c r="AC74" i="64"/>
  <c r="AB74" i="64"/>
  <c r="AA74" i="64"/>
  <c r="Z74" i="64"/>
  <c r="Y74" i="64"/>
  <c r="X74" i="64"/>
  <c r="W74" i="64"/>
  <c r="V74" i="64"/>
  <c r="U74" i="64"/>
  <c r="T74" i="64"/>
  <c r="S74" i="64"/>
  <c r="R74" i="64"/>
  <c r="Q74" i="64"/>
  <c r="P74" i="64"/>
  <c r="O74" i="64"/>
  <c r="N74" i="64"/>
  <c r="M74" i="64"/>
  <c r="L74" i="64"/>
  <c r="K74" i="64"/>
  <c r="J74" i="64"/>
  <c r="I74" i="64"/>
  <c r="H74" i="64"/>
  <c r="G74" i="64"/>
  <c r="F74" i="64"/>
  <c r="E74" i="64"/>
  <c r="D74" i="64"/>
  <c r="AH73" i="64"/>
  <c r="AG73" i="64"/>
  <c r="AF73" i="64"/>
  <c r="AE73" i="64"/>
  <c r="AD73" i="64"/>
  <c r="AC73" i="64"/>
  <c r="AB73" i="64"/>
  <c r="AA73" i="64"/>
  <c r="Z73" i="64"/>
  <c r="Y73" i="64"/>
  <c r="X73" i="64"/>
  <c r="W73" i="64"/>
  <c r="V73" i="64"/>
  <c r="U73" i="64"/>
  <c r="T73" i="64"/>
  <c r="S73" i="64"/>
  <c r="R73" i="64"/>
  <c r="Q73" i="64"/>
  <c r="P73" i="64"/>
  <c r="O73" i="64"/>
  <c r="N73" i="64"/>
  <c r="M73" i="64"/>
  <c r="L73" i="64"/>
  <c r="K73" i="64"/>
  <c r="J73" i="64"/>
  <c r="I73" i="64"/>
  <c r="H73" i="64"/>
  <c r="G73" i="64"/>
  <c r="F73" i="64"/>
  <c r="E73" i="64"/>
  <c r="D73" i="64"/>
  <c r="AH72" i="64"/>
  <c r="AG72" i="64"/>
  <c r="AF72" i="64"/>
  <c r="AE72" i="64"/>
  <c r="AD72" i="64"/>
  <c r="AC72" i="64"/>
  <c r="AB72" i="64"/>
  <c r="AA72" i="64"/>
  <c r="Z72" i="64"/>
  <c r="Y72" i="64"/>
  <c r="X72" i="64"/>
  <c r="W72" i="64"/>
  <c r="V72" i="64"/>
  <c r="U72" i="64"/>
  <c r="T72" i="64"/>
  <c r="S72" i="64"/>
  <c r="R72" i="64"/>
  <c r="Q72" i="64"/>
  <c r="P72" i="64"/>
  <c r="O72" i="64"/>
  <c r="N72" i="64"/>
  <c r="M72" i="64"/>
  <c r="L72" i="64"/>
  <c r="K72" i="64"/>
  <c r="J72" i="64"/>
  <c r="I72" i="64"/>
  <c r="H72" i="64"/>
  <c r="G72" i="64"/>
  <c r="F72" i="64"/>
  <c r="E72" i="64"/>
  <c r="D72" i="64"/>
  <c r="AH71" i="64"/>
  <c r="AG71" i="64"/>
  <c r="AF71" i="64"/>
  <c r="AE71" i="64"/>
  <c r="AD71" i="64"/>
  <c r="AC71" i="64"/>
  <c r="AB71" i="64"/>
  <c r="AA71" i="64"/>
  <c r="Z71" i="64"/>
  <c r="Y71" i="64"/>
  <c r="X71" i="64"/>
  <c r="W71" i="64"/>
  <c r="V71" i="64"/>
  <c r="U71" i="64"/>
  <c r="T71" i="64"/>
  <c r="S71" i="64"/>
  <c r="R71" i="64"/>
  <c r="Q71" i="64"/>
  <c r="P71" i="64"/>
  <c r="O71" i="64"/>
  <c r="N71" i="64"/>
  <c r="M71" i="64"/>
  <c r="L71" i="64"/>
  <c r="K71" i="64"/>
  <c r="J71" i="64"/>
  <c r="I71" i="64"/>
  <c r="H71" i="64"/>
  <c r="G71" i="64"/>
  <c r="F71" i="64"/>
  <c r="E71" i="64"/>
  <c r="D71" i="64"/>
  <c r="AH70" i="64"/>
  <c r="AG70" i="64"/>
  <c r="AF70" i="64"/>
  <c r="AE70" i="64"/>
  <c r="AD70" i="64"/>
  <c r="AC70" i="64"/>
  <c r="AB70" i="64"/>
  <c r="AA70" i="64"/>
  <c r="Z70" i="64"/>
  <c r="Y70" i="64"/>
  <c r="X70" i="64"/>
  <c r="W70" i="64"/>
  <c r="V70" i="64"/>
  <c r="U70" i="64"/>
  <c r="T70" i="64"/>
  <c r="S70" i="64"/>
  <c r="R70" i="64"/>
  <c r="Q70" i="64"/>
  <c r="P70" i="64"/>
  <c r="O70" i="64"/>
  <c r="N70" i="64"/>
  <c r="M70" i="64"/>
  <c r="L70" i="64"/>
  <c r="K70" i="64"/>
  <c r="J70" i="64"/>
  <c r="I70" i="64"/>
  <c r="H70" i="64"/>
  <c r="G70" i="64"/>
  <c r="F70" i="64"/>
  <c r="E70" i="64"/>
  <c r="D70" i="64"/>
  <c r="AH69" i="64"/>
  <c r="AG69" i="64"/>
  <c r="AF69" i="64"/>
  <c r="AE69" i="64"/>
  <c r="AD69" i="64"/>
  <c r="AC69" i="64"/>
  <c r="AB69" i="64"/>
  <c r="AA69" i="64"/>
  <c r="Z69" i="64"/>
  <c r="Y69" i="64"/>
  <c r="X69" i="64"/>
  <c r="W69" i="64"/>
  <c r="V69" i="64"/>
  <c r="U69" i="64"/>
  <c r="T69" i="64"/>
  <c r="S69" i="64"/>
  <c r="R69" i="64"/>
  <c r="Q69" i="64"/>
  <c r="P69" i="64"/>
  <c r="O69" i="64"/>
  <c r="N69" i="64"/>
  <c r="M69" i="64"/>
  <c r="L69" i="64"/>
  <c r="K69" i="64"/>
  <c r="J69" i="64"/>
  <c r="I69" i="64"/>
  <c r="H69" i="64"/>
  <c r="G69" i="64"/>
  <c r="F69" i="64"/>
  <c r="E69" i="64"/>
  <c r="D69" i="64"/>
  <c r="AH68" i="64"/>
  <c r="AG68" i="64"/>
  <c r="AF68" i="64"/>
  <c r="AE68" i="64"/>
  <c r="AD68" i="64"/>
  <c r="AC68" i="64"/>
  <c r="AB68" i="64"/>
  <c r="AA68" i="64"/>
  <c r="Z68" i="64"/>
  <c r="Y68" i="64"/>
  <c r="X68" i="64"/>
  <c r="W68" i="64"/>
  <c r="V68" i="64"/>
  <c r="U68" i="64"/>
  <c r="T68" i="64"/>
  <c r="S68" i="64"/>
  <c r="R68" i="64"/>
  <c r="Q68" i="64"/>
  <c r="P68" i="64"/>
  <c r="O68" i="64"/>
  <c r="N68" i="64"/>
  <c r="M68" i="64"/>
  <c r="L68" i="64"/>
  <c r="K68" i="64"/>
  <c r="J68" i="64"/>
  <c r="I68" i="64"/>
  <c r="H68" i="64"/>
  <c r="G68" i="64"/>
  <c r="F68" i="64"/>
  <c r="E68" i="64"/>
  <c r="D68" i="64"/>
  <c r="AH67" i="64"/>
  <c r="AG67" i="64"/>
  <c r="AF67" i="64"/>
  <c r="AE67" i="64"/>
  <c r="AD67" i="64"/>
  <c r="AC67" i="64"/>
  <c r="AB67" i="64"/>
  <c r="AA67" i="64"/>
  <c r="Z67" i="64"/>
  <c r="Y67" i="64"/>
  <c r="X67" i="64"/>
  <c r="W67" i="64"/>
  <c r="V67" i="64"/>
  <c r="U67" i="64"/>
  <c r="T67" i="64"/>
  <c r="S67" i="64"/>
  <c r="R67" i="64"/>
  <c r="Q67" i="64"/>
  <c r="P67" i="64"/>
  <c r="O67" i="64"/>
  <c r="N67" i="64"/>
  <c r="M67" i="64"/>
  <c r="L67" i="64"/>
  <c r="K67" i="64"/>
  <c r="J67" i="64"/>
  <c r="I67" i="64"/>
  <c r="H67" i="64"/>
  <c r="G67" i="64"/>
  <c r="F67" i="64"/>
  <c r="E67" i="64"/>
  <c r="D67" i="64"/>
  <c r="AH66" i="64"/>
  <c r="AG66" i="64"/>
  <c r="AF66" i="64"/>
  <c r="AE66" i="64"/>
  <c r="AD66" i="64"/>
  <c r="AC66" i="64"/>
  <c r="AB66" i="64"/>
  <c r="AA66" i="64"/>
  <c r="Z66" i="64"/>
  <c r="Y66" i="64"/>
  <c r="X66" i="64"/>
  <c r="W66" i="64"/>
  <c r="V66" i="64"/>
  <c r="U66" i="64"/>
  <c r="T66" i="64"/>
  <c r="S66" i="64"/>
  <c r="R66" i="64"/>
  <c r="Q66" i="64"/>
  <c r="P66" i="64"/>
  <c r="O66" i="64"/>
  <c r="N66" i="64"/>
  <c r="M66" i="64"/>
  <c r="L66" i="64"/>
  <c r="K66" i="64"/>
  <c r="J66" i="64"/>
  <c r="I66" i="64"/>
  <c r="H66" i="64"/>
  <c r="G66" i="64"/>
  <c r="F66" i="64"/>
  <c r="E66" i="64"/>
  <c r="D66" i="64"/>
  <c r="AH65" i="64"/>
  <c r="AG65" i="64"/>
  <c r="AF65" i="64"/>
  <c r="AE65" i="64"/>
  <c r="AD65" i="64"/>
  <c r="AC65" i="64"/>
  <c r="AB65" i="64"/>
  <c r="AA65" i="64"/>
  <c r="Z65" i="64"/>
  <c r="Y65" i="64"/>
  <c r="X65" i="64"/>
  <c r="W65" i="64"/>
  <c r="V65" i="64"/>
  <c r="U65" i="64"/>
  <c r="T65" i="64"/>
  <c r="S65" i="64"/>
  <c r="R65" i="64"/>
  <c r="Q65" i="64"/>
  <c r="P65" i="64"/>
  <c r="O65" i="64"/>
  <c r="N65" i="64"/>
  <c r="M65" i="64"/>
  <c r="L65" i="64"/>
  <c r="K65" i="64"/>
  <c r="J65" i="64"/>
  <c r="I65" i="64"/>
  <c r="H65" i="64"/>
  <c r="G65" i="64"/>
  <c r="F65" i="64"/>
  <c r="E65" i="64"/>
  <c r="D65" i="64"/>
  <c r="AH64" i="64"/>
  <c r="AG64" i="64"/>
  <c r="AF64" i="64"/>
  <c r="AE64" i="64"/>
  <c r="AD64" i="64"/>
  <c r="AC64" i="64"/>
  <c r="AB64" i="64"/>
  <c r="AA64" i="64"/>
  <c r="Z64" i="64"/>
  <c r="Y64" i="64"/>
  <c r="X64" i="64"/>
  <c r="W64" i="64"/>
  <c r="V64" i="64"/>
  <c r="U64" i="64"/>
  <c r="T64" i="64"/>
  <c r="S64" i="64"/>
  <c r="R64" i="64"/>
  <c r="Q64" i="64"/>
  <c r="P64" i="64"/>
  <c r="O64" i="64"/>
  <c r="N64" i="64"/>
  <c r="M64" i="64"/>
  <c r="L64" i="64"/>
  <c r="K64" i="64"/>
  <c r="J64" i="64"/>
  <c r="I64" i="64"/>
  <c r="H64" i="64"/>
  <c r="G64" i="64"/>
  <c r="F64" i="64"/>
  <c r="E64" i="64"/>
  <c r="D64" i="64"/>
  <c r="AH63" i="64"/>
  <c r="AG63" i="64"/>
  <c r="AF63" i="64"/>
  <c r="AE63" i="64"/>
  <c r="AD63" i="64"/>
  <c r="AC63" i="64"/>
  <c r="AB63" i="64"/>
  <c r="AA63" i="64"/>
  <c r="Z63" i="64"/>
  <c r="Y63" i="64"/>
  <c r="X63" i="64"/>
  <c r="W63" i="64"/>
  <c r="V63" i="64"/>
  <c r="U63" i="64"/>
  <c r="T63" i="64"/>
  <c r="S63" i="64"/>
  <c r="R63" i="64"/>
  <c r="Q63" i="64"/>
  <c r="P63" i="64"/>
  <c r="O63" i="64"/>
  <c r="N63" i="64"/>
  <c r="M63" i="64"/>
  <c r="L63" i="64"/>
  <c r="K63" i="64"/>
  <c r="J63" i="64"/>
  <c r="I63" i="64"/>
  <c r="H63" i="64"/>
  <c r="G63" i="64"/>
  <c r="F63" i="64"/>
  <c r="E63" i="64"/>
  <c r="D63" i="64"/>
  <c r="AH62" i="64"/>
  <c r="AG62" i="64"/>
  <c r="AF62" i="64"/>
  <c r="AE62" i="64"/>
  <c r="AD62" i="64"/>
  <c r="AC62" i="64"/>
  <c r="AB62" i="64"/>
  <c r="AA62" i="64"/>
  <c r="Z62" i="64"/>
  <c r="Y62" i="64"/>
  <c r="X62" i="64"/>
  <c r="W62" i="64"/>
  <c r="V62" i="64"/>
  <c r="U62" i="64"/>
  <c r="T62" i="64"/>
  <c r="S62" i="64"/>
  <c r="R62" i="64"/>
  <c r="Q62" i="64"/>
  <c r="P62" i="64"/>
  <c r="O62" i="64"/>
  <c r="N62" i="64"/>
  <c r="M62" i="64"/>
  <c r="L62" i="64"/>
  <c r="K62" i="64"/>
  <c r="J62" i="64"/>
  <c r="I62" i="64"/>
  <c r="H62" i="64"/>
  <c r="G62" i="64"/>
  <c r="F62" i="64"/>
  <c r="E62" i="64"/>
  <c r="D62" i="64"/>
  <c r="AH61" i="64"/>
  <c r="AG61" i="64"/>
  <c r="AF61" i="64"/>
  <c r="AE61" i="64"/>
  <c r="AD61" i="64"/>
  <c r="AC61" i="64"/>
  <c r="AB61" i="64"/>
  <c r="AA61" i="64"/>
  <c r="Z61" i="64"/>
  <c r="Y61" i="64"/>
  <c r="X61" i="64"/>
  <c r="W61" i="64"/>
  <c r="V61" i="64"/>
  <c r="U61" i="64"/>
  <c r="T61" i="64"/>
  <c r="S61" i="64"/>
  <c r="R61" i="64"/>
  <c r="Q61" i="64"/>
  <c r="P61" i="64"/>
  <c r="O61" i="64"/>
  <c r="N61" i="64"/>
  <c r="M61" i="64"/>
  <c r="L61" i="64"/>
  <c r="K61" i="64"/>
  <c r="J61" i="64"/>
  <c r="I61" i="64"/>
  <c r="H61" i="64"/>
  <c r="G61" i="64"/>
  <c r="F61" i="64"/>
  <c r="E61" i="64"/>
  <c r="D61" i="64"/>
  <c r="AH60" i="64"/>
  <c r="AG60" i="64"/>
  <c r="AF60" i="64"/>
  <c r="AE60" i="64"/>
  <c r="AD60" i="64"/>
  <c r="AC60" i="64"/>
  <c r="AB60" i="64"/>
  <c r="AA60" i="64"/>
  <c r="Z60" i="64"/>
  <c r="Y60" i="64"/>
  <c r="X60" i="64"/>
  <c r="W60" i="64"/>
  <c r="V60" i="64"/>
  <c r="U60" i="64"/>
  <c r="T60" i="64"/>
  <c r="S60" i="64"/>
  <c r="R60" i="64"/>
  <c r="Q60" i="64"/>
  <c r="P60" i="64"/>
  <c r="O60" i="64"/>
  <c r="N60" i="64"/>
  <c r="M60" i="64"/>
  <c r="L60" i="64"/>
  <c r="K60" i="64"/>
  <c r="J60" i="64"/>
  <c r="I60" i="64"/>
  <c r="H60" i="64"/>
  <c r="G60" i="64"/>
  <c r="F60" i="64"/>
  <c r="E60" i="64"/>
  <c r="D60" i="64"/>
  <c r="AH59" i="64"/>
  <c r="AG59" i="64"/>
  <c r="AF59" i="64"/>
  <c r="AE59" i="64"/>
  <c r="AD59" i="64"/>
  <c r="AC59" i="64"/>
  <c r="AB59" i="64"/>
  <c r="AA59" i="64"/>
  <c r="Z59" i="64"/>
  <c r="Y59" i="64"/>
  <c r="X59" i="64"/>
  <c r="W59" i="64"/>
  <c r="V59" i="64"/>
  <c r="U59" i="64"/>
  <c r="T59" i="64"/>
  <c r="S59" i="64"/>
  <c r="R59" i="64"/>
  <c r="Q59" i="64"/>
  <c r="P59" i="64"/>
  <c r="O59" i="64"/>
  <c r="N59" i="64"/>
  <c r="M59" i="64"/>
  <c r="L59" i="64"/>
  <c r="K59" i="64"/>
  <c r="J59" i="64"/>
  <c r="I59" i="64"/>
  <c r="H59" i="64"/>
  <c r="G59" i="64"/>
  <c r="F59" i="64"/>
  <c r="E59" i="64"/>
  <c r="D59" i="64"/>
  <c r="AH58" i="64"/>
  <c r="AG58" i="64"/>
  <c r="AF58" i="64"/>
  <c r="AE58" i="64"/>
  <c r="AD58" i="64"/>
  <c r="AC58" i="64"/>
  <c r="AB58" i="64"/>
  <c r="AA58" i="64"/>
  <c r="Z58" i="64"/>
  <c r="Y58" i="64"/>
  <c r="X58" i="64"/>
  <c r="W58" i="64"/>
  <c r="V58" i="64"/>
  <c r="U58" i="64"/>
  <c r="T58" i="64"/>
  <c r="S58" i="64"/>
  <c r="R58" i="64"/>
  <c r="Q58" i="64"/>
  <c r="P58" i="64"/>
  <c r="O58" i="64"/>
  <c r="N58" i="64"/>
  <c r="M58" i="64"/>
  <c r="L58" i="64"/>
  <c r="K58" i="64"/>
  <c r="J58" i="64"/>
  <c r="I58" i="64"/>
  <c r="H58" i="64"/>
  <c r="G58" i="64"/>
  <c r="F58" i="64"/>
  <c r="E97" i="64" s="1"/>
  <c r="E58" i="64"/>
  <c r="D58" i="64"/>
  <c r="AH57" i="64"/>
  <c r="AG57" i="64"/>
  <c r="AF57" i="64"/>
  <c r="AE57" i="64"/>
  <c r="AD57" i="64"/>
  <c r="AC57" i="64"/>
  <c r="AB57" i="64"/>
  <c r="AA57" i="64"/>
  <c r="Z57" i="64"/>
  <c r="Y57" i="64"/>
  <c r="X57" i="64"/>
  <c r="W57" i="64"/>
  <c r="V57" i="64"/>
  <c r="U57" i="64"/>
  <c r="T57" i="64"/>
  <c r="S57" i="64"/>
  <c r="R57" i="64"/>
  <c r="Q57" i="64"/>
  <c r="P57" i="64"/>
  <c r="O57" i="64"/>
  <c r="N57" i="64"/>
  <c r="M57" i="64"/>
  <c r="L57" i="64"/>
  <c r="K57" i="64"/>
  <c r="J57" i="64"/>
  <c r="I57" i="64"/>
  <c r="H57" i="64"/>
  <c r="G57" i="64"/>
  <c r="F57" i="64"/>
  <c r="E57" i="64"/>
  <c r="D57" i="64"/>
  <c r="AH56" i="64"/>
  <c r="AG56" i="64"/>
  <c r="AF56" i="64"/>
  <c r="AE56" i="64"/>
  <c r="AD56" i="64"/>
  <c r="AC56" i="64"/>
  <c r="AB56" i="64"/>
  <c r="AA56" i="64"/>
  <c r="Z56" i="64"/>
  <c r="Y56" i="64"/>
  <c r="X56" i="64"/>
  <c r="W56" i="64"/>
  <c r="V56" i="64"/>
  <c r="U56" i="64"/>
  <c r="T56" i="64"/>
  <c r="S56" i="64"/>
  <c r="R56" i="64"/>
  <c r="Q56" i="64"/>
  <c r="P56" i="64"/>
  <c r="O56" i="64"/>
  <c r="N56" i="64"/>
  <c r="M56" i="64"/>
  <c r="L56" i="64"/>
  <c r="K56" i="64"/>
  <c r="J56" i="64"/>
  <c r="I56" i="64"/>
  <c r="H56" i="64"/>
  <c r="G56" i="64"/>
  <c r="F56" i="64"/>
  <c r="E56" i="64"/>
  <c r="D56" i="64"/>
  <c r="AH55" i="64"/>
  <c r="AG55" i="64"/>
  <c r="AF55" i="64"/>
  <c r="AE55" i="64"/>
  <c r="AD55" i="64"/>
  <c r="AC55" i="64"/>
  <c r="AB55" i="64"/>
  <c r="AA55" i="64"/>
  <c r="Z55" i="64"/>
  <c r="Y55" i="64"/>
  <c r="X55" i="64"/>
  <c r="W55" i="64"/>
  <c r="V55" i="64"/>
  <c r="U55" i="64"/>
  <c r="T55" i="64"/>
  <c r="S55" i="64"/>
  <c r="R55" i="64"/>
  <c r="Q55" i="64"/>
  <c r="P55" i="64"/>
  <c r="O55" i="64"/>
  <c r="N55" i="64"/>
  <c r="M55" i="64"/>
  <c r="L55" i="64"/>
  <c r="K55" i="64"/>
  <c r="J55" i="64"/>
  <c r="I55" i="64"/>
  <c r="H55" i="64"/>
  <c r="G55" i="64"/>
  <c r="F55" i="64"/>
  <c r="E55" i="64"/>
  <c r="D126" i="64" s="1"/>
  <c r="D55" i="64"/>
  <c r="AH54" i="64"/>
  <c r="AG54" i="64"/>
  <c r="AF54" i="64"/>
  <c r="AE54" i="64"/>
  <c r="AD54" i="64"/>
  <c r="AC54" i="64"/>
  <c r="AB54" i="64"/>
  <c r="AA54" i="64"/>
  <c r="Z54" i="64"/>
  <c r="Y54" i="64"/>
  <c r="X54" i="64"/>
  <c r="W54" i="64"/>
  <c r="V54" i="64"/>
  <c r="U54" i="64"/>
  <c r="T54" i="64"/>
  <c r="S54" i="64"/>
  <c r="R54" i="64"/>
  <c r="Q54" i="64"/>
  <c r="P54" i="64"/>
  <c r="O54" i="64"/>
  <c r="N54" i="64"/>
  <c r="M54" i="64"/>
  <c r="L54" i="64"/>
  <c r="K54" i="64"/>
  <c r="J54" i="64"/>
  <c r="I54" i="64"/>
  <c r="H54" i="64"/>
  <c r="G54" i="64"/>
  <c r="F54" i="64"/>
  <c r="E54" i="64"/>
  <c r="D54" i="64"/>
  <c r="AH53" i="64"/>
  <c r="AG53" i="64"/>
  <c r="AF53" i="64"/>
  <c r="AE53" i="64"/>
  <c r="AD53" i="64"/>
  <c r="AC53" i="64"/>
  <c r="AB53" i="64"/>
  <c r="AA53" i="64"/>
  <c r="Z53" i="64"/>
  <c r="Y53" i="64"/>
  <c r="X53" i="64"/>
  <c r="W53" i="64"/>
  <c r="V53" i="64"/>
  <c r="U53" i="64"/>
  <c r="T53" i="64"/>
  <c r="S53" i="64"/>
  <c r="R53" i="64"/>
  <c r="Q53" i="64"/>
  <c r="P53" i="64"/>
  <c r="O53" i="64"/>
  <c r="N53" i="64"/>
  <c r="M53" i="64"/>
  <c r="L53" i="64"/>
  <c r="K53" i="64"/>
  <c r="J53" i="64"/>
  <c r="I53" i="64"/>
  <c r="H53" i="64"/>
  <c r="G53" i="64"/>
  <c r="F53" i="64"/>
  <c r="E53" i="64"/>
  <c r="D122" i="64" s="1"/>
  <c r="D53" i="64"/>
  <c r="AH52" i="64"/>
  <c r="AG52" i="64"/>
  <c r="AF52" i="64"/>
  <c r="AE52" i="64"/>
  <c r="AD52" i="64"/>
  <c r="AC52" i="64"/>
  <c r="AB52" i="64"/>
  <c r="AA52" i="64"/>
  <c r="Z52" i="64"/>
  <c r="Y52" i="64"/>
  <c r="X52" i="64"/>
  <c r="W52" i="64"/>
  <c r="V52" i="64"/>
  <c r="U52" i="64"/>
  <c r="T52" i="64"/>
  <c r="S52" i="64"/>
  <c r="R52" i="64"/>
  <c r="Q52" i="64"/>
  <c r="P52" i="64"/>
  <c r="O52" i="64"/>
  <c r="N52" i="64"/>
  <c r="M52" i="64"/>
  <c r="L52" i="64"/>
  <c r="K52" i="64"/>
  <c r="J52" i="64"/>
  <c r="I52" i="64"/>
  <c r="H52" i="64"/>
  <c r="G52" i="64"/>
  <c r="F52" i="64"/>
  <c r="E52" i="64"/>
  <c r="D52" i="64"/>
  <c r="AH51" i="64"/>
  <c r="AG51" i="64"/>
  <c r="AF51" i="64"/>
  <c r="AE51" i="64"/>
  <c r="AD51" i="64"/>
  <c r="AC51" i="64"/>
  <c r="AB51" i="64"/>
  <c r="AA51" i="64"/>
  <c r="Z51" i="64"/>
  <c r="Y51" i="64"/>
  <c r="X51" i="64"/>
  <c r="W51" i="64"/>
  <c r="V51" i="64"/>
  <c r="U51" i="64"/>
  <c r="T51" i="64"/>
  <c r="S51" i="64"/>
  <c r="R51" i="64"/>
  <c r="Q51" i="64"/>
  <c r="P51" i="64"/>
  <c r="O51" i="64"/>
  <c r="N51" i="64"/>
  <c r="M51" i="64"/>
  <c r="L51" i="64"/>
  <c r="K51" i="64"/>
  <c r="J51" i="64"/>
  <c r="I51" i="64"/>
  <c r="H51" i="64"/>
  <c r="G51" i="64"/>
  <c r="F51" i="64"/>
  <c r="E51" i="64"/>
  <c r="D51" i="64"/>
  <c r="AH50" i="64"/>
  <c r="AG50" i="64"/>
  <c r="AF50" i="64"/>
  <c r="AE50" i="64"/>
  <c r="AD50" i="64"/>
  <c r="AC50" i="64"/>
  <c r="AB50" i="64"/>
  <c r="AA50" i="64"/>
  <c r="Z50" i="64"/>
  <c r="Y50" i="64"/>
  <c r="X50" i="64"/>
  <c r="W50" i="64"/>
  <c r="V50" i="64"/>
  <c r="U50" i="64"/>
  <c r="T50" i="64"/>
  <c r="S50" i="64"/>
  <c r="R50" i="64"/>
  <c r="Q50" i="64"/>
  <c r="P50" i="64"/>
  <c r="O50" i="64"/>
  <c r="N50" i="64"/>
  <c r="M50" i="64"/>
  <c r="L50" i="64"/>
  <c r="K50" i="64"/>
  <c r="J50" i="64"/>
  <c r="I50" i="64"/>
  <c r="H50" i="64"/>
  <c r="G50" i="64"/>
  <c r="F50" i="64"/>
  <c r="E50" i="64"/>
  <c r="D50" i="64"/>
  <c r="AH49" i="64"/>
  <c r="AG49" i="64"/>
  <c r="AF49" i="64"/>
  <c r="AE49" i="64"/>
  <c r="AD49" i="64"/>
  <c r="AC49" i="64"/>
  <c r="AB49" i="64"/>
  <c r="AA49" i="64"/>
  <c r="Z49" i="64"/>
  <c r="Y49" i="64"/>
  <c r="X49" i="64"/>
  <c r="W49" i="64"/>
  <c r="V49" i="64"/>
  <c r="U49" i="64"/>
  <c r="T49" i="64"/>
  <c r="S49" i="64"/>
  <c r="R49" i="64"/>
  <c r="Q49" i="64"/>
  <c r="P49" i="64"/>
  <c r="O49" i="64"/>
  <c r="N49" i="64"/>
  <c r="M49" i="64"/>
  <c r="L49" i="64"/>
  <c r="K49" i="64"/>
  <c r="J49" i="64"/>
  <c r="I49" i="64"/>
  <c r="H49" i="64"/>
  <c r="G49" i="64"/>
  <c r="F49" i="64"/>
  <c r="E49" i="64"/>
  <c r="D125" i="64" s="1"/>
  <c r="D49" i="64"/>
  <c r="AH48" i="64"/>
  <c r="AG48" i="64"/>
  <c r="AF48" i="64"/>
  <c r="AE48" i="64"/>
  <c r="AD48" i="64"/>
  <c r="AC48" i="64"/>
  <c r="AB48" i="64"/>
  <c r="AA48" i="64"/>
  <c r="Z48" i="64"/>
  <c r="Y48" i="64"/>
  <c r="X48" i="64"/>
  <c r="W48" i="64"/>
  <c r="V48" i="64"/>
  <c r="U48" i="64"/>
  <c r="T48" i="64"/>
  <c r="S48" i="64"/>
  <c r="R48" i="64"/>
  <c r="Q48" i="64"/>
  <c r="P48" i="64"/>
  <c r="O48" i="64"/>
  <c r="N48" i="64"/>
  <c r="M48" i="64"/>
  <c r="L48" i="64"/>
  <c r="K48" i="64"/>
  <c r="J48" i="64"/>
  <c r="I48" i="64"/>
  <c r="H48" i="64"/>
  <c r="G48" i="64"/>
  <c r="F48" i="64"/>
  <c r="E48" i="64"/>
  <c r="D48" i="64"/>
  <c r="AH47" i="64"/>
  <c r="AG47" i="64"/>
  <c r="AF47" i="64"/>
  <c r="AE47" i="64"/>
  <c r="AD47" i="64"/>
  <c r="AC47" i="64"/>
  <c r="AB47" i="64"/>
  <c r="AA47" i="64"/>
  <c r="Z47" i="64"/>
  <c r="Y47" i="64"/>
  <c r="X47" i="64"/>
  <c r="W47" i="64"/>
  <c r="V47" i="64"/>
  <c r="U47" i="64"/>
  <c r="T47" i="64"/>
  <c r="S47" i="64"/>
  <c r="R47" i="64"/>
  <c r="Q47" i="64"/>
  <c r="P47" i="64"/>
  <c r="O47" i="64"/>
  <c r="N47" i="64"/>
  <c r="M47" i="64"/>
  <c r="L47" i="64"/>
  <c r="K47" i="64"/>
  <c r="J47" i="64"/>
  <c r="I47" i="64"/>
  <c r="H47" i="64"/>
  <c r="G47" i="64"/>
  <c r="F47" i="64"/>
  <c r="E47" i="64"/>
  <c r="D47" i="64"/>
  <c r="AH46" i="64"/>
  <c r="AG46" i="64"/>
  <c r="AF46" i="64"/>
  <c r="AE46" i="64"/>
  <c r="AD46" i="64"/>
  <c r="AC46" i="64"/>
  <c r="AB46" i="64"/>
  <c r="AA46" i="64"/>
  <c r="Z46" i="64"/>
  <c r="Y46" i="64"/>
  <c r="X46" i="64"/>
  <c r="W46" i="64"/>
  <c r="V46" i="64"/>
  <c r="U46" i="64"/>
  <c r="T46" i="64"/>
  <c r="S46" i="64"/>
  <c r="R46" i="64"/>
  <c r="Q46" i="64"/>
  <c r="P46" i="64"/>
  <c r="O46" i="64"/>
  <c r="N46" i="64"/>
  <c r="M46" i="64"/>
  <c r="L46" i="64"/>
  <c r="K46" i="64"/>
  <c r="J46" i="64"/>
  <c r="I46" i="64"/>
  <c r="H46" i="64"/>
  <c r="G46" i="64"/>
  <c r="F46" i="64"/>
  <c r="E46" i="64"/>
  <c r="D46" i="64"/>
  <c r="AH45" i="64"/>
  <c r="AG45" i="64"/>
  <c r="AF45" i="64"/>
  <c r="AE45" i="64"/>
  <c r="AD45" i="64"/>
  <c r="AC45" i="64"/>
  <c r="AB45" i="64"/>
  <c r="AA45" i="64"/>
  <c r="Z45" i="64"/>
  <c r="Y45" i="64"/>
  <c r="X45" i="64"/>
  <c r="W45" i="64"/>
  <c r="V45" i="64"/>
  <c r="U45" i="64"/>
  <c r="T45" i="64"/>
  <c r="S45" i="64"/>
  <c r="R45" i="64"/>
  <c r="Q45" i="64"/>
  <c r="P45" i="64"/>
  <c r="O45" i="64"/>
  <c r="N45" i="64"/>
  <c r="M45" i="64"/>
  <c r="L45" i="64"/>
  <c r="K45" i="64"/>
  <c r="J45" i="64"/>
  <c r="I45" i="64"/>
  <c r="H45" i="64"/>
  <c r="G45" i="64"/>
  <c r="F45" i="64"/>
  <c r="E45" i="64"/>
  <c r="D45" i="64"/>
  <c r="AH44" i="64"/>
  <c r="AG44" i="64"/>
  <c r="AF44" i="64"/>
  <c r="AE44" i="64"/>
  <c r="AD44" i="64"/>
  <c r="AC44" i="64"/>
  <c r="AB44" i="64"/>
  <c r="AA44" i="64"/>
  <c r="Z44" i="64"/>
  <c r="Y44" i="64"/>
  <c r="X44" i="64"/>
  <c r="W44" i="64"/>
  <c r="V44" i="64"/>
  <c r="U44" i="64"/>
  <c r="T44" i="64"/>
  <c r="S44" i="64"/>
  <c r="R44" i="64"/>
  <c r="Q44" i="64"/>
  <c r="P44" i="64"/>
  <c r="O44" i="64"/>
  <c r="N44" i="64"/>
  <c r="M44" i="64"/>
  <c r="L44" i="64"/>
  <c r="K44" i="64"/>
  <c r="J44" i="64"/>
  <c r="I44" i="64"/>
  <c r="H44" i="64"/>
  <c r="G44" i="64"/>
  <c r="F44" i="64"/>
  <c r="E44" i="64"/>
  <c r="D44" i="64"/>
  <c r="AH43" i="64"/>
  <c r="AG43" i="64"/>
  <c r="AF43" i="64"/>
  <c r="AE43" i="64"/>
  <c r="AD43" i="64"/>
  <c r="AC43" i="64"/>
  <c r="AB43" i="64"/>
  <c r="AA43" i="64"/>
  <c r="Z43" i="64"/>
  <c r="Y43" i="64"/>
  <c r="X43" i="64"/>
  <c r="W43" i="64"/>
  <c r="V43" i="64"/>
  <c r="U43" i="64"/>
  <c r="T43" i="64"/>
  <c r="S43" i="64"/>
  <c r="R43" i="64"/>
  <c r="Q43" i="64"/>
  <c r="P43" i="64"/>
  <c r="O43" i="64"/>
  <c r="N43" i="64"/>
  <c r="M43" i="64"/>
  <c r="L43" i="64"/>
  <c r="K43" i="64"/>
  <c r="J43" i="64"/>
  <c r="I43" i="64"/>
  <c r="H43" i="64"/>
  <c r="G43" i="64"/>
  <c r="F43" i="64"/>
  <c r="E43" i="64"/>
  <c r="D124" i="64" s="1"/>
  <c r="D43" i="64"/>
  <c r="AH42" i="64"/>
  <c r="AG42" i="64"/>
  <c r="AF42" i="64"/>
  <c r="AE42" i="64"/>
  <c r="AD42" i="64"/>
  <c r="AC42" i="64"/>
  <c r="AB42" i="64"/>
  <c r="AA42" i="64"/>
  <c r="Z42" i="64"/>
  <c r="Y42" i="64"/>
  <c r="X42" i="64"/>
  <c r="W42" i="64"/>
  <c r="V42" i="64"/>
  <c r="U42" i="64"/>
  <c r="T42" i="64"/>
  <c r="S42" i="64"/>
  <c r="R42" i="64"/>
  <c r="Q42" i="64"/>
  <c r="P42" i="64"/>
  <c r="O42" i="64"/>
  <c r="N42" i="64"/>
  <c r="M42" i="64"/>
  <c r="L42" i="64"/>
  <c r="K42" i="64"/>
  <c r="J42" i="64"/>
  <c r="I42" i="64"/>
  <c r="H42" i="64"/>
  <c r="G42" i="64"/>
  <c r="F42" i="64"/>
  <c r="E42" i="64"/>
  <c r="D42" i="64"/>
  <c r="H39" i="64"/>
  <c r="G39" i="64"/>
  <c r="F39" i="64"/>
  <c r="E39" i="64"/>
  <c r="D39" i="64"/>
  <c r="H38" i="64"/>
  <c r="G118" i="64" s="1"/>
  <c r="G38" i="64"/>
  <c r="F118" i="64" s="1"/>
  <c r="F38" i="64"/>
  <c r="E118" i="64" s="1"/>
  <c r="E38" i="64"/>
  <c r="D38" i="64"/>
  <c r="C118" i="64" s="1"/>
  <c r="H37" i="64"/>
  <c r="G37" i="64"/>
  <c r="F117" i="64" s="1"/>
  <c r="F37" i="64"/>
  <c r="E117" i="64" s="1"/>
  <c r="E37" i="64"/>
  <c r="D117" i="64" s="1"/>
  <c r="D37" i="64"/>
  <c r="C117" i="64" s="1"/>
  <c r="H36" i="64"/>
  <c r="G116" i="64" s="1"/>
  <c r="G36" i="64"/>
  <c r="F36" i="64"/>
  <c r="E36" i="64"/>
  <c r="D36" i="64"/>
  <c r="H35" i="64"/>
  <c r="G35" i="64"/>
  <c r="F35" i="64"/>
  <c r="E35" i="64"/>
  <c r="D35" i="64"/>
  <c r="H34" i="64"/>
  <c r="G34" i="64"/>
  <c r="F34" i="64"/>
  <c r="E34" i="64"/>
  <c r="D34" i="64"/>
  <c r="H33" i="64"/>
  <c r="G33" i="64"/>
  <c r="F113" i="64" s="1"/>
  <c r="F33" i="64"/>
  <c r="E33" i="64"/>
  <c r="D33" i="64"/>
  <c r="H32" i="64"/>
  <c r="G32" i="64"/>
  <c r="F32" i="64"/>
  <c r="E112" i="64" s="1"/>
  <c r="E32" i="64"/>
  <c r="D112" i="64" s="1"/>
  <c r="D32" i="64"/>
  <c r="C112" i="64" s="1"/>
  <c r="H31" i="64"/>
  <c r="G111" i="64" s="1"/>
  <c r="G31" i="64"/>
  <c r="F31" i="64"/>
  <c r="E31" i="64"/>
  <c r="D31" i="64"/>
  <c r="H30" i="64"/>
  <c r="G30" i="64"/>
  <c r="F30" i="64"/>
  <c r="E30" i="64"/>
  <c r="D30" i="64"/>
  <c r="C110" i="64" s="1"/>
  <c r="H29" i="64"/>
  <c r="G29" i="64"/>
  <c r="F29" i="64"/>
  <c r="E29" i="64"/>
  <c r="D109" i="64" s="1"/>
  <c r="D29" i="64"/>
  <c r="H28" i="64"/>
  <c r="G28" i="64"/>
  <c r="F28" i="64"/>
  <c r="E108" i="64" s="1"/>
  <c r="E28" i="64"/>
  <c r="D28" i="64"/>
  <c r="H27" i="64"/>
  <c r="G27" i="64"/>
  <c r="F27" i="64"/>
  <c r="E27" i="64"/>
  <c r="D107" i="64" s="1"/>
  <c r="D27" i="64"/>
  <c r="C107" i="64" s="1"/>
  <c r="H26" i="64"/>
  <c r="G106" i="64" s="1"/>
  <c r="G26" i="64"/>
  <c r="F106" i="64" s="1"/>
  <c r="F26" i="64"/>
  <c r="E26" i="64"/>
  <c r="D26" i="64"/>
  <c r="H25" i="64"/>
  <c r="G25" i="64"/>
  <c r="F25" i="64"/>
  <c r="E25" i="64"/>
  <c r="D25" i="64"/>
  <c r="H24" i="64"/>
  <c r="H23" i="64"/>
  <c r="G23" i="64"/>
  <c r="F23" i="64"/>
  <c r="E23" i="64"/>
  <c r="D23" i="64"/>
  <c r="H22" i="64"/>
  <c r="G22" i="64"/>
  <c r="F22" i="64"/>
  <c r="E22" i="64"/>
  <c r="D102" i="64" s="1"/>
  <c r="D22" i="64"/>
  <c r="H21" i="64"/>
  <c r="H20" i="64"/>
  <c r="H19" i="64"/>
  <c r="G19" i="64"/>
  <c r="F19" i="64"/>
  <c r="E19" i="64"/>
  <c r="D19" i="64"/>
  <c r="H18" i="64"/>
  <c r="G98" i="64" s="1"/>
  <c r="G18" i="64"/>
  <c r="F98" i="64" s="1"/>
  <c r="F18" i="64"/>
  <c r="E98" i="64" s="1"/>
  <c r="E18" i="64"/>
  <c r="D98" i="64" s="1"/>
  <c r="D18" i="64"/>
  <c r="H17" i="64"/>
  <c r="G17" i="64"/>
  <c r="F17" i="64"/>
  <c r="E17" i="64"/>
  <c r="D17" i="64"/>
  <c r="H16" i="64"/>
  <c r="G16" i="64"/>
  <c r="F16" i="64"/>
  <c r="E16" i="64"/>
  <c r="D16" i="64"/>
  <c r="H15" i="64"/>
  <c r="G15" i="64"/>
  <c r="F95" i="64" s="1"/>
  <c r="F15" i="64"/>
  <c r="E15" i="64"/>
  <c r="D15" i="64"/>
  <c r="H14" i="64"/>
  <c r="G94" i="64" s="1"/>
  <c r="G14" i="64"/>
  <c r="F14" i="64"/>
  <c r="E94" i="64" s="1"/>
  <c r="E14" i="64"/>
  <c r="D94" i="64" s="1"/>
  <c r="D14" i="64"/>
  <c r="C94" i="64" s="1"/>
  <c r="H13" i="64"/>
  <c r="G93" i="64" s="1"/>
  <c r="G13" i="64"/>
  <c r="F93" i="64" s="1"/>
  <c r="F13" i="64"/>
  <c r="E93" i="64" s="1"/>
  <c r="E13" i="64"/>
  <c r="D93" i="64" s="1"/>
  <c r="D13" i="64"/>
  <c r="H12" i="64"/>
  <c r="G12" i="64"/>
  <c r="F12" i="64"/>
  <c r="E12" i="64"/>
  <c r="D12" i="64"/>
  <c r="H11" i="64"/>
  <c r="G91" i="64" s="1"/>
  <c r="G11" i="64"/>
  <c r="F11" i="64"/>
  <c r="E11" i="64"/>
  <c r="D11" i="64"/>
  <c r="H10" i="64"/>
  <c r="G10" i="64"/>
  <c r="F10" i="64"/>
  <c r="E10" i="64"/>
  <c r="D90" i="64" s="1"/>
  <c r="D10" i="64"/>
  <c r="C90" i="64" s="1"/>
  <c r="H9" i="64"/>
  <c r="G89" i="64" s="1"/>
  <c r="G9" i="64"/>
  <c r="F9" i="64"/>
  <c r="E9" i="64"/>
  <c r="D89" i="64" s="1"/>
  <c r="D9" i="64"/>
  <c r="C89" i="64" s="1"/>
  <c r="H8" i="64"/>
  <c r="G8" i="64"/>
  <c r="F88" i="64" s="1"/>
  <c r="F8" i="64"/>
  <c r="E88" i="64" s="1"/>
  <c r="E8" i="64"/>
  <c r="D88" i="64" s="1"/>
  <c r="D8" i="64"/>
  <c r="C88" i="64" s="1"/>
  <c r="H7" i="64"/>
  <c r="G87" i="64" s="1"/>
  <c r="G7" i="64"/>
  <c r="F7" i="64"/>
  <c r="E7" i="64"/>
  <c r="D7" i="64"/>
  <c r="H6" i="64"/>
  <c r="G6" i="64"/>
  <c r="F6" i="64"/>
  <c r="E6" i="64"/>
  <c r="D6" i="64"/>
  <c r="H5" i="64"/>
  <c r="G5" i="64"/>
  <c r="F5" i="64"/>
  <c r="E5" i="64"/>
  <c r="D85" i="64" s="1"/>
  <c r="D5" i="64"/>
  <c r="H4" i="64"/>
  <c r="H3" i="64"/>
  <c r="G3" i="64"/>
  <c r="F3" i="64"/>
  <c r="E83" i="64" s="1"/>
  <c r="E3" i="64"/>
  <c r="D3" i="64"/>
  <c r="H2" i="64"/>
  <c r="G82" i="64" s="1"/>
  <c r="G2" i="64"/>
  <c r="F2" i="64"/>
  <c r="E82" i="64" s="1"/>
  <c r="E2" i="64"/>
  <c r="D2" i="64"/>
  <c r="C114" i="62"/>
  <c r="C113" i="62"/>
  <c r="C112" i="62"/>
  <c r="C111" i="62"/>
  <c r="C110" i="62"/>
  <c r="C109" i="62"/>
  <c r="C108" i="62"/>
  <c r="C107" i="62"/>
  <c r="C106" i="62"/>
  <c r="C105" i="62"/>
  <c r="C104" i="62"/>
  <c r="C103" i="62"/>
  <c r="C102" i="62"/>
  <c r="C101" i="62"/>
  <c r="C100" i="62"/>
  <c r="C99" i="62"/>
  <c r="C98" i="62"/>
  <c r="C97" i="62"/>
  <c r="C96" i="62"/>
  <c r="C95" i="62"/>
  <c r="C94" i="62"/>
  <c r="C93" i="62"/>
  <c r="C92" i="62"/>
  <c r="C91" i="62"/>
  <c r="C90" i="62"/>
  <c r="C89" i="62"/>
  <c r="C88" i="62"/>
  <c r="C87" i="62"/>
  <c r="C86" i="62"/>
  <c r="C85" i="62"/>
  <c r="C84" i="62"/>
  <c r="C83" i="62"/>
  <c r="C82" i="62"/>
  <c r="C81" i="62"/>
  <c r="C80" i="62"/>
  <c r="C79" i="62"/>
  <c r="C78" i="62"/>
  <c r="C77" i="62"/>
  <c r="C76" i="62"/>
  <c r="C75" i="62"/>
  <c r="C74" i="62"/>
  <c r="C73" i="62"/>
  <c r="C72" i="62"/>
  <c r="C71" i="62"/>
  <c r="C70" i="62"/>
  <c r="C69" i="62"/>
  <c r="C68" i="62"/>
  <c r="C67" i="62"/>
  <c r="D59" i="62"/>
  <c r="C59" i="62"/>
  <c r="B59" i="62"/>
  <c r="A59" i="62"/>
  <c r="D58" i="62"/>
  <c r="C58" i="62"/>
  <c r="B58" i="62"/>
  <c r="A58" i="62"/>
  <c r="D57" i="62"/>
  <c r="C57" i="62"/>
  <c r="B57" i="62"/>
  <c r="A57" i="62"/>
  <c r="V56" i="62"/>
  <c r="D56" i="62"/>
  <c r="C56" i="62"/>
  <c r="B56" i="62"/>
  <c r="A56" i="62"/>
  <c r="D55" i="62"/>
  <c r="C55" i="62"/>
  <c r="B55" i="62"/>
  <c r="A55" i="62"/>
  <c r="W54" i="62"/>
  <c r="D54" i="62"/>
  <c r="C54" i="62"/>
  <c r="B54" i="62"/>
  <c r="A54" i="62"/>
  <c r="D53" i="62"/>
  <c r="C53" i="62"/>
  <c r="B53" i="62"/>
  <c r="A53" i="62"/>
  <c r="D52" i="62"/>
  <c r="C52" i="62"/>
  <c r="B52" i="62"/>
  <c r="A52" i="62"/>
  <c r="D51" i="62"/>
  <c r="C51" i="62"/>
  <c r="B51" i="62"/>
  <c r="A51" i="62"/>
  <c r="D50" i="62"/>
  <c r="C50" i="62"/>
  <c r="B50" i="62"/>
  <c r="A50" i="62"/>
  <c r="D49" i="62"/>
  <c r="C49" i="62"/>
  <c r="B49" i="62"/>
  <c r="A49" i="62"/>
  <c r="D48" i="62"/>
  <c r="C48" i="62"/>
  <c r="B48" i="62"/>
  <c r="A48" i="62"/>
  <c r="D47" i="62"/>
  <c r="C47" i="62"/>
  <c r="B47" i="62"/>
  <c r="A47" i="62"/>
  <c r="D46" i="62"/>
  <c r="C46" i="62"/>
  <c r="B46" i="62"/>
  <c r="A46" i="62"/>
  <c r="D45" i="62"/>
  <c r="C45" i="62"/>
  <c r="B45" i="62"/>
  <c r="A45" i="62"/>
  <c r="M44" i="62"/>
  <c r="L44" i="62"/>
  <c r="K44" i="62"/>
  <c r="D44" i="62"/>
  <c r="C44" i="62"/>
  <c r="B44" i="62"/>
  <c r="A44" i="62"/>
  <c r="D43" i="62"/>
  <c r="C43" i="62"/>
  <c r="B43" i="62"/>
  <c r="A43" i="62"/>
  <c r="D42" i="62"/>
  <c r="C42" i="62"/>
  <c r="B42" i="62"/>
  <c r="A42" i="62"/>
  <c r="D41" i="62"/>
  <c r="C41" i="62"/>
  <c r="B41" i="62"/>
  <c r="A41" i="62"/>
  <c r="D40" i="62"/>
  <c r="C40" i="62"/>
  <c r="B40" i="62"/>
  <c r="A40" i="62"/>
  <c r="D39" i="62"/>
  <c r="C39" i="62"/>
  <c r="B39" i="62"/>
  <c r="A39" i="62"/>
  <c r="D38" i="62"/>
  <c r="C38" i="62"/>
  <c r="B38" i="62"/>
  <c r="A38" i="62"/>
  <c r="D37" i="62"/>
  <c r="C37" i="62"/>
  <c r="B37" i="62"/>
  <c r="A37" i="62"/>
  <c r="D36" i="62"/>
  <c r="C36" i="62"/>
  <c r="B36" i="62"/>
  <c r="A36" i="62"/>
  <c r="D35" i="62"/>
  <c r="C35" i="62"/>
  <c r="B35" i="62"/>
  <c r="A35" i="62"/>
  <c r="D34" i="62"/>
  <c r="C34" i="62"/>
  <c r="B34" i="62"/>
  <c r="A34" i="62"/>
  <c r="D33" i="62"/>
  <c r="C33" i="62"/>
  <c r="B33" i="62"/>
  <c r="A33" i="62"/>
  <c r="D32" i="62"/>
  <c r="C32" i="62"/>
  <c r="B32" i="62"/>
  <c r="A32" i="62"/>
  <c r="D31" i="62"/>
  <c r="C31" i="62"/>
  <c r="B31" i="62"/>
  <c r="A31" i="62"/>
  <c r="D30" i="62"/>
  <c r="C30" i="62"/>
  <c r="B30" i="62"/>
  <c r="A30" i="62"/>
  <c r="D29" i="62"/>
  <c r="C29" i="62"/>
  <c r="B29" i="62"/>
  <c r="A29" i="62"/>
  <c r="D28" i="62"/>
  <c r="C28" i="62"/>
  <c r="B28" i="62"/>
  <c r="A28" i="62"/>
  <c r="D27" i="62"/>
  <c r="C27" i="62"/>
  <c r="B27" i="62"/>
  <c r="A27" i="62"/>
  <c r="D26" i="62"/>
  <c r="C26" i="62"/>
  <c r="B26" i="62"/>
  <c r="A26" i="62"/>
  <c r="D25" i="62"/>
  <c r="C25" i="62"/>
  <c r="B25" i="62"/>
  <c r="A25" i="62"/>
  <c r="D24" i="62"/>
  <c r="C24" i="62"/>
  <c r="B24" i="62"/>
  <c r="A24" i="62"/>
  <c r="D23" i="62"/>
  <c r="C23" i="62"/>
  <c r="B23" i="62"/>
  <c r="A23" i="62"/>
  <c r="AD22" i="62"/>
  <c r="AC22" i="62"/>
  <c r="AB22" i="62"/>
  <c r="D22" i="62"/>
  <c r="C22" i="62"/>
  <c r="B22" i="62"/>
  <c r="A22" i="62"/>
  <c r="D21" i="62"/>
  <c r="C21" i="62"/>
  <c r="B21" i="62"/>
  <c r="A21" i="62"/>
  <c r="D20" i="62"/>
  <c r="C20" i="62"/>
  <c r="B20" i="62"/>
  <c r="A20" i="62"/>
  <c r="D19" i="62"/>
  <c r="C19" i="62"/>
  <c r="B19" i="62"/>
  <c r="A19" i="62"/>
  <c r="D18" i="62"/>
  <c r="C18" i="62"/>
  <c r="B18" i="62"/>
  <c r="A18" i="62"/>
  <c r="AE17" i="62"/>
  <c r="AD17" i="62"/>
  <c r="AC17" i="62"/>
  <c r="AB17" i="62"/>
  <c r="AA17" i="62"/>
  <c r="Z17" i="62"/>
  <c r="Y17" i="62"/>
  <c r="X17" i="62"/>
  <c r="W17" i="62"/>
  <c r="V17" i="62"/>
  <c r="U17" i="62"/>
  <c r="T17" i="62"/>
  <c r="S17" i="62"/>
  <c r="R17" i="62"/>
  <c r="Q17" i="62"/>
  <c r="P17" i="62"/>
  <c r="O17" i="62"/>
  <c r="N17" i="62"/>
  <c r="M17" i="62"/>
  <c r="L17" i="62"/>
  <c r="K17" i="62"/>
  <c r="J17" i="62"/>
  <c r="I17" i="62"/>
  <c r="H17" i="62"/>
  <c r="G17" i="62"/>
  <c r="F17" i="62"/>
  <c r="E17" i="62"/>
  <c r="D17" i="62"/>
  <c r="C17" i="62"/>
  <c r="B17" i="62"/>
  <c r="A17" i="62"/>
  <c r="A16" i="62"/>
  <c r="A15" i="62"/>
  <c r="A14" i="62"/>
  <c r="A13" i="62"/>
  <c r="D47" i="60"/>
  <c r="C47" i="60"/>
  <c r="B47" i="60"/>
  <c r="A47" i="60"/>
  <c r="AC46" i="60"/>
  <c r="AC58" i="62" s="1"/>
  <c r="Y46" i="60"/>
  <c r="Y58" i="62" s="1"/>
  <c r="W46" i="60"/>
  <c r="W58" i="62" s="1"/>
  <c r="U46" i="60"/>
  <c r="U58" i="62" s="1"/>
  <c r="T46" i="60"/>
  <c r="T58" i="62" s="1"/>
  <c r="D46" i="60"/>
  <c r="C46" i="60"/>
  <c r="B46" i="60"/>
  <c r="A46" i="60"/>
  <c r="D45" i="60"/>
  <c r="C45" i="60"/>
  <c r="B45" i="60"/>
  <c r="A45" i="60"/>
  <c r="V44" i="60"/>
  <c r="U44" i="60"/>
  <c r="U56" i="62" s="1"/>
  <c r="T44" i="60"/>
  <c r="T56" i="62" s="1"/>
  <c r="N44" i="60"/>
  <c r="N56" i="62" s="1"/>
  <c r="E44" i="60"/>
  <c r="E56" i="62" s="1"/>
  <c r="D44" i="60"/>
  <c r="C44" i="60"/>
  <c r="B44" i="60"/>
  <c r="A44" i="60"/>
  <c r="D43" i="60"/>
  <c r="C43" i="60"/>
  <c r="B43" i="60"/>
  <c r="A43" i="60"/>
  <c r="AE42" i="60"/>
  <c r="AD42" i="60"/>
  <c r="AD54" i="62" s="1"/>
  <c r="AB42" i="60"/>
  <c r="AB54" i="62" s="1"/>
  <c r="AA42" i="60"/>
  <c r="AA54" i="62" s="1"/>
  <c r="X42" i="60"/>
  <c r="X54" i="62" s="1"/>
  <c r="W42" i="60"/>
  <c r="U42" i="60"/>
  <c r="U54" i="62" s="1"/>
  <c r="O42" i="60"/>
  <c r="O54" i="62" s="1"/>
  <c r="D42" i="60"/>
  <c r="C42" i="60"/>
  <c r="B42" i="60"/>
  <c r="A42" i="60"/>
  <c r="D41" i="60"/>
  <c r="C41" i="60"/>
  <c r="B41" i="60"/>
  <c r="A41" i="60"/>
  <c r="AE40" i="60"/>
  <c r="AC40" i="60"/>
  <c r="AC52" i="62" s="1"/>
  <c r="D40" i="60"/>
  <c r="C40" i="60"/>
  <c r="B40" i="60"/>
  <c r="A40" i="60"/>
  <c r="D39" i="60"/>
  <c r="C39" i="60"/>
  <c r="B39" i="60"/>
  <c r="A39" i="60"/>
  <c r="D38" i="60"/>
  <c r="C38" i="60"/>
  <c r="B38" i="60"/>
  <c r="A38" i="60"/>
  <c r="D37" i="60"/>
  <c r="C37" i="60"/>
  <c r="B37" i="60"/>
  <c r="A37" i="60"/>
  <c r="D36" i="60"/>
  <c r="C36" i="60"/>
  <c r="B36" i="60"/>
  <c r="A36" i="60"/>
  <c r="D35" i="60"/>
  <c r="C35" i="60"/>
  <c r="B35" i="60"/>
  <c r="A35" i="60"/>
  <c r="D34" i="60"/>
  <c r="C34" i="60"/>
  <c r="B34" i="60"/>
  <c r="A34" i="60"/>
  <c r="D33" i="60"/>
  <c r="C33" i="60"/>
  <c r="B33" i="60"/>
  <c r="A33" i="60"/>
  <c r="Y32" i="60"/>
  <c r="Y44" i="62" s="1"/>
  <c r="X32" i="60"/>
  <c r="X44" i="62" s="1"/>
  <c r="R32" i="60"/>
  <c r="R44" i="62" s="1"/>
  <c r="Q32" i="60"/>
  <c r="Q44" i="62" s="1"/>
  <c r="N32" i="60"/>
  <c r="N44" i="62" s="1"/>
  <c r="M32" i="60"/>
  <c r="L32" i="60"/>
  <c r="K32" i="60"/>
  <c r="J32" i="60"/>
  <c r="J44" i="62" s="1"/>
  <c r="H32" i="60"/>
  <c r="H44" i="62" s="1"/>
  <c r="F32" i="60"/>
  <c r="F44" i="62" s="1"/>
  <c r="E32" i="60"/>
  <c r="E44" i="62" s="1"/>
  <c r="D32" i="60"/>
  <c r="C32" i="60"/>
  <c r="B32" i="60"/>
  <c r="A32" i="60"/>
  <c r="D31" i="60"/>
  <c r="C31" i="60"/>
  <c r="B31" i="60"/>
  <c r="A31" i="60"/>
  <c r="D30" i="60"/>
  <c r="C30" i="60"/>
  <c r="B30" i="60"/>
  <c r="A30" i="60"/>
  <c r="D29" i="60"/>
  <c r="C29" i="60"/>
  <c r="B29" i="60"/>
  <c r="A29" i="60"/>
  <c r="E28" i="60"/>
  <c r="E40" i="62" s="1"/>
  <c r="D28" i="60"/>
  <c r="C28" i="60"/>
  <c r="B28" i="60"/>
  <c r="A28" i="60"/>
  <c r="D27" i="60"/>
  <c r="C27" i="60"/>
  <c r="B27" i="60"/>
  <c r="A27" i="60"/>
  <c r="D26" i="60"/>
  <c r="C26" i="60"/>
  <c r="B26" i="60"/>
  <c r="A26" i="60"/>
  <c r="T25" i="60"/>
  <c r="T37" i="62" s="1"/>
  <c r="S25" i="60"/>
  <c r="S37" i="62" s="1"/>
  <c r="Q25" i="60"/>
  <c r="Q37" i="62" s="1"/>
  <c r="M25" i="60"/>
  <c r="M37" i="62" s="1"/>
  <c r="G25" i="60"/>
  <c r="G37" i="62" s="1"/>
  <c r="D25" i="60"/>
  <c r="C25" i="60"/>
  <c r="B25" i="60"/>
  <c r="A25" i="60"/>
  <c r="D24" i="60"/>
  <c r="C24" i="60"/>
  <c r="B24" i="60"/>
  <c r="A24" i="60"/>
  <c r="D23" i="60"/>
  <c r="C23" i="60"/>
  <c r="B23" i="60"/>
  <c r="A23" i="60"/>
  <c r="AD22" i="60"/>
  <c r="AD34" i="62" s="1"/>
  <c r="AC22" i="60"/>
  <c r="AC34" i="62" s="1"/>
  <c r="AA22" i="60"/>
  <c r="AA34" i="62" s="1"/>
  <c r="Z22" i="60"/>
  <c r="Z34" i="62" s="1"/>
  <c r="U22" i="60"/>
  <c r="U34" i="62" s="1"/>
  <c r="M22" i="60"/>
  <c r="M34" i="62" s="1"/>
  <c r="L22" i="60"/>
  <c r="L34" i="62" s="1"/>
  <c r="G22" i="60"/>
  <c r="G34" i="62" s="1"/>
  <c r="D22" i="60"/>
  <c r="C22" i="60"/>
  <c r="B22" i="60"/>
  <c r="A22" i="60"/>
  <c r="D21" i="60"/>
  <c r="C21" i="60"/>
  <c r="B21" i="60"/>
  <c r="A21" i="60"/>
  <c r="D20" i="60"/>
  <c r="C20" i="60"/>
  <c r="B20" i="60"/>
  <c r="A20" i="60"/>
  <c r="D19" i="60"/>
  <c r="C19" i="60"/>
  <c r="B19" i="60"/>
  <c r="A19" i="60"/>
  <c r="D18" i="60"/>
  <c r="C18" i="60"/>
  <c r="B18" i="60"/>
  <c r="A18" i="60"/>
  <c r="D17" i="60"/>
  <c r="C17" i="60"/>
  <c r="B17" i="60"/>
  <c r="A17" i="60"/>
  <c r="D16" i="60"/>
  <c r="C16" i="60"/>
  <c r="B16" i="60"/>
  <c r="A16" i="60"/>
  <c r="D15" i="60"/>
  <c r="C15" i="60"/>
  <c r="B15" i="60"/>
  <c r="A15" i="60"/>
  <c r="D14" i="60"/>
  <c r="C14" i="60"/>
  <c r="B14" i="60"/>
  <c r="A14" i="60"/>
  <c r="D13" i="60"/>
  <c r="C13" i="60"/>
  <c r="B13" i="60"/>
  <c r="A13" i="60"/>
  <c r="D12" i="60"/>
  <c r="C12" i="60"/>
  <c r="B12" i="60"/>
  <c r="A12" i="60"/>
  <c r="D11" i="60"/>
  <c r="C11" i="60"/>
  <c r="B11" i="60"/>
  <c r="A11" i="60"/>
  <c r="AE10" i="60"/>
  <c r="AD10" i="60"/>
  <c r="AC10" i="60"/>
  <c r="AB10" i="60"/>
  <c r="AA10" i="60"/>
  <c r="AA22" i="62" s="1"/>
  <c r="Z10" i="60"/>
  <c r="Z22" i="62" s="1"/>
  <c r="V10" i="60"/>
  <c r="V22" i="62" s="1"/>
  <c r="O10" i="60"/>
  <c r="O22" i="62" s="1"/>
  <c r="M10" i="60"/>
  <c r="M22" i="62" s="1"/>
  <c r="J10" i="60"/>
  <c r="J22" i="62" s="1"/>
  <c r="I10" i="60"/>
  <c r="I22" i="62" s="1"/>
  <c r="H10" i="60"/>
  <c r="H22" i="62" s="1"/>
  <c r="G10" i="60"/>
  <c r="G22" i="62" s="1"/>
  <c r="D10" i="60"/>
  <c r="C10" i="60"/>
  <c r="B10" i="60"/>
  <c r="A10" i="60"/>
  <c r="D9" i="60"/>
  <c r="C9" i="60"/>
  <c r="B9" i="60"/>
  <c r="A9" i="60"/>
  <c r="D8" i="60"/>
  <c r="C8" i="60"/>
  <c r="B8" i="60"/>
  <c r="A8" i="60"/>
  <c r="AE7" i="60"/>
  <c r="AD7" i="60"/>
  <c r="AD19" i="62" s="1"/>
  <c r="AC7" i="60"/>
  <c r="AC19" i="62" s="1"/>
  <c r="D7" i="60"/>
  <c r="C7" i="60"/>
  <c r="B7" i="60"/>
  <c r="A7" i="60"/>
  <c r="D6" i="60"/>
  <c r="C6" i="60"/>
  <c r="B6" i="60"/>
  <c r="A6" i="60"/>
  <c r="AE5" i="60"/>
  <c r="AD5" i="60"/>
  <c r="AC5" i="60"/>
  <c r="AB5" i="60"/>
  <c r="AA5" i="60"/>
  <c r="Z5" i="60"/>
  <c r="Y5" i="60"/>
  <c r="X5" i="60"/>
  <c r="W5" i="60"/>
  <c r="V5" i="60"/>
  <c r="U5" i="60"/>
  <c r="T5" i="60"/>
  <c r="S5" i="60"/>
  <c r="R5" i="60"/>
  <c r="Q5" i="60"/>
  <c r="P5" i="60"/>
  <c r="O5" i="60"/>
  <c r="N5" i="60"/>
  <c r="M5" i="60"/>
  <c r="L5" i="60"/>
  <c r="K5" i="60"/>
  <c r="J5" i="60"/>
  <c r="I5" i="60"/>
  <c r="H5" i="60"/>
  <c r="G5" i="60"/>
  <c r="F5" i="60"/>
  <c r="E5" i="60"/>
  <c r="D5" i="60"/>
  <c r="C5" i="60"/>
  <c r="B5" i="60"/>
  <c r="A5" i="60"/>
  <c r="M51" i="59"/>
  <c r="E51" i="59"/>
  <c r="F51" i="59" s="1"/>
  <c r="D51" i="59"/>
  <c r="G51" i="59" s="1"/>
  <c r="H51" i="59" s="1"/>
  <c r="C51" i="59"/>
  <c r="B51" i="59"/>
  <c r="E50" i="59"/>
  <c r="F50" i="59" s="1"/>
  <c r="J50" i="59" s="1"/>
  <c r="D50" i="59"/>
  <c r="C50" i="59"/>
  <c r="B50" i="59"/>
  <c r="G50" i="59" s="1"/>
  <c r="H50" i="59" s="1"/>
  <c r="N46" i="60" s="1"/>
  <c r="N58" i="62" s="1"/>
  <c r="E49" i="59"/>
  <c r="F49" i="59" s="1"/>
  <c r="D49" i="59"/>
  <c r="G49" i="59" s="1"/>
  <c r="H49" i="59" s="1"/>
  <c r="C49" i="59"/>
  <c r="B49" i="59"/>
  <c r="E48" i="59"/>
  <c r="F48" i="59" s="1"/>
  <c r="K48" i="59" s="1"/>
  <c r="D48" i="59"/>
  <c r="C48" i="59"/>
  <c r="B48" i="59"/>
  <c r="G48" i="59" s="1"/>
  <c r="H48" i="59" s="1"/>
  <c r="AA44" i="60" s="1"/>
  <c r="AA56" i="62" s="1"/>
  <c r="D47" i="59"/>
  <c r="G47" i="59" s="1"/>
  <c r="H47" i="59" s="1"/>
  <c r="C47" i="59"/>
  <c r="E47" i="59" s="1"/>
  <c r="F47" i="59" s="1"/>
  <c r="B47" i="59"/>
  <c r="M46" i="59"/>
  <c r="L46" i="59"/>
  <c r="K46" i="59"/>
  <c r="E46" i="59"/>
  <c r="F46" i="59" s="1"/>
  <c r="J46" i="59" s="1"/>
  <c r="D46" i="59"/>
  <c r="C46" i="59"/>
  <c r="B46" i="59"/>
  <c r="G46" i="59" s="1"/>
  <c r="H46" i="59" s="1"/>
  <c r="D45" i="59"/>
  <c r="G45" i="59" s="1"/>
  <c r="H45" i="59" s="1"/>
  <c r="C45" i="59"/>
  <c r="E45" i="59" s="1"/>
  <c r="F45" i="59" s="1"/>
  <c r="B45" i="59"/>
  <c r="G44" i="59"/>
  <c r="H44" i="59" s="1"/>
  <c r="F44" i="59"/>
  <c r="K44" i="59" s="1"/>
  <c r="D44" i="59"/>
  <c r="C44" i="59"/>
  <c r="E44" i="59" s="1"/>
  <c r="B44" i="59"/>
  <c r="D43" i="59"/>
  <c r="C43" i="59"/>
  <c r="E43" i="59" s="1"/>
  <c r="F43" i="59" s="1"/>
  <c r="B43" i="59"/>
  <c r="D42" i="59"/>
  <c r="C42" i="59"/>
  <c r="E42" i="59" s="1"/>
  <c r="F42" i="59" s="1"/>
  <c r="B42" i="59"/>
  <c r="E41" i="59"/>
  <c r="F41" i="59" s="1"/>
  <c r="J41" i="59" s="1"/>
  <c r="D41" i="59"/>
  <c r="C41" i="59"/>
  <c r="B41" i="59"/>
  <c r="D40" i="59"/>
  <c r="C40" i="59"/>
  <c r="E40" i="59" s="1"/>
  <c r="F40" i="59" s="1"/>
  <c r="B40" i="59"/>
  <c r="E39" i="59"/>
  <c r="F39" i="59" s="1"/>
  <c r="D39" i="59"/>
  <c r="C39" i="59"/>
  <c r="B39" i="59"/>
  <c r="D38" i="59"/>
  <c r="C38" i="59"/>
  <c r="E38" i="59" s="1"/>
  <c r="F38" i="59" s="1"/>
  <c r="B38" i="59"/>
  <c r="D37" i="59"/>
  <c r="G37" i="59" s="1"/>
  <c r="H37" i="59" s="1"/>
  <c r="C37" i="59"/>
  <c r="E37" i="59" s="1"/>
  <c r="F37" i="59" s="1"/>
  <c r="B37" i="59"/>
  <c r="D36" i="59"/>
  <c r="C36" i="59"/>
  <c r="E36" i="59" s="1"/>
  <c r="F36" i="59" s="1"/>
  <c r="B36" i="59"/>
  <c r="G36" i="59" s="1"/>
  <c r="H36" i="59" s="1"/>
  <c r="E35" i="59"/>
  <c r="F35" i="59" s="1"/>
  <c r="D35" i="59"/>
  <c r="G35" i="59" s="1"/>
  <c r="H35" i="59" s="1"/>
  <c r="C35" i="59"/>
  <c r="B35" i="59"/>
  <c r="D34" i="59"/>
  <c r="C34" i="59"/>
  <c r="E34" i="59" s="1"/>
  <c r="F34" i="59" s="1"/>
  <c r="B34" i="59"/>
  <c r="G34" i="59" s="1"/>
  <c r="H34" i="59" s="1"/>
  <c r="D33" i="59"/>
  <c r="C33" i="59"/>
  <c r="E33" i="59" s="1"/>
  <c r="F33" i="59" s="1"/>
  <c r="B33" i="59"/>
  <c r="D32" i="59"/>
  <c r="G32" i="59" s="1"/>
  <c r="H32" i="59" s="1"/>
  <c r="C32" i="59"/>
  <c r="E32" i="59" s="1"/>
  <c r="F32" i="59" s="1"/>
  <c r="L32" i="59" s="1"/>
  <c r="B32" i="59"/>
  <c r="F31" i="59"/>
  <c r="E31" i="59"/>
  <c r="D31" i="59"/>
  <c r="C31" i="59"/>
  <c r="B31" i="59"/>
  <c r="I30" i="59"/>
  <c r="D30" i="59"/>
  <c r="C30" i="59"/>
  <c r="E30" i="59" s="1"/>
  <c r="F30" i="59" s="1"/>
  <c r="B30" i="59"/>
  <c r="D29" i="59"/>
  <c r="G29" i="59" s="1"/>
  <c r="H29" i="59" s="1"/>
  <c r="C29" i="59"/>
  <c r="E29" i="59" s="1"/>
  <c r="F29" i="59" s="1"/>
  <c r="B29" i="59"/>
  <c r="D28" i="59"/>
  <c r="G28" i="59" s="1"/>
  <c r="H28" i="59" s="1"/>
  <c r="M28" i="59" s="1"/>
  <c r="C28" i="59"/>
  <c r="E28" i="59" s="1"/>
  <c r="F28" i="59" s="1"/>
  <c r="B28" i="59"/>
  <c r="D27" i="59"/>
  <c r="G27" i="59" s="1"/>
  <c r="H27" i="59" s="1"/>
  <c r="C27" i="59"/>
  <c r="E27" i="59" s="1"/>
  <c r="F27" i="59" s="1"/>
  <c r="B27" i="59"/>
  <c r="D26" i="59"/>
  <c r="G26" i="59" s="1"/>
  <c r="H26" i="59" s="1"/>
  <c r="C26" i="59"/>
  <c r="E26" i="59" s="1"/>
  <c r="F26" i="59" s="1"/>
  <c r="I26" i="59" s="1"/>
  <c r="B26" i="59"/>
  <c r="F25" i="59"/>
  <c r="D25" i="59"/>
  <c r="C25" i="59"/>
  <c r="E25" i="59" s="1"/>
  <c r="B25" i="59"/>
  <c r="E24" i="59"/>
  <c r="F24" i="59" s="1"/>
  <c r="D24" i="59"/>
  <c r="G24" i="59" s="1"/>
  <c r="H24" i="59" s="1"/>
  <c r="C24" i="59"/>
  <c r="B24" i="59"/>
  <c r="D23" i="59"/>
  <c r="C23" i="59"/>
  <c r="E23" i="59" s="1"/>
  <c r="F23" i="59" s="1"/>
  <c r="B23" i="59"/>
  <c r="J22" i="59"/>
  <c r="D22" i="59"/>
  <c r="C22" i="59"/>
  <c r="E22" i="59" s="1"/>
  <c r="F22" i="59" s="1"/>
  <c r="B22" i="59"/>
  <c r="D21" i="59"/>
  <c r="C21" i="59"/>
  <c r="E21" i="59" s="1"/>
  <c r="F21" i="59" s="1"/>
  <c r="B21" i="59"/>
  <c r="E20" i="59"/>
  <c r="F20" i="59" s="1"/>
  <c r="D20" i="59"/>
  <c r="C20" i="59"/>
  <c r="B20" i="59"/>
  <c r="E19" i="59"/>
  <c r="F19" i="59" s="1"/>
  <c r="D19" i="59"/>
  <c r="G19" i="59" s="1"/>
  <c r="H19" i="59" s="1"/>
  <c r="M19" i="59" s="1"/>
  <c r="C19" i="59"/>
  <c r="B19" i="59"/>
  <c r="E18" i="59"/>
  <c r="F18" i="59" s="1"/>
  <c r="L18" i="59" s="1"/>
  <c r="D18" i="59"/>
  <c r="C18" i="59"/>
  <c r="B18" i="59"/>
  <c r="J17" i="59"/>
  <c r="I17" i="59"/>
  <c r="H17" i="59"/>
  <c r="G17" i="59"/>
  <c r="E17" i="59"/>
  <c r="F17" i="59" s="1"/>
  <c r="L17" i="59" s="1"/>
  <c r="D17" i="59"/>
  <c r="C17" i="59"/>
  <c r="B17" i="59"/>
  <c r="E16" i="59"/>
  <c r="F16" i="59" s="1"/>
  <c r="D16" i="59"/>
  <c r="C16" i="59"/>
  <c r="B16" i="59"/>
  <c r="E15" i="59"/>
  <c r="F15" i="59" s="1"/>
  <c r="D15" i="59"/>
  <c r="C15" i="59"/>
  <c r="B15" i="59"/>
  <c r="E14" i="59"/>
  <c r="F14" i="59" s="1"/>
  <c r="D14" i="59"/>
  <c r="G14" i="59" s="1"/>
  <c r="H14" i="59" s="1"/>
  <c r="C14" i="59"/>
  <c r="B14" i="59"/>
  <c r="E13" i="59"/>
  <c r="F13" i="59" s="1"/>
  <c r="D13" i="59"/>
  <c r="G13" i="59" s="1"/>
  <c r="H13" i="59" s="1"/>
  <c r="C13" i="59"/>
  <c r="B13" i="59"/>
  <c r="D12" i="59"/>
  <c r="C12" i="59"/>
  <c r="E12" i="59" s="1"/>
  <c r="F12" i="59" s="1"/>
  <c r="B12" i="59"/>
  <c r="F11" i="59"/>
  <c r="J11" i="59" s="1"/>
  <c r="D11" i="59"/>
  <c r="G11" i="59" s="1"/>
  <c r="H11" i="59" s="1"/>
  <c r="AB7" i="60" s="1"/>
  <c r="AB19" i="62" s="1"/>
  <c r="C11" i="59"/>
  <c r="E11" i="59" s="1"/>
  <c r="B11" i="59"/>
  <c r="D10" i="59"/>
  <c r="G10" i="59" s="1"/>
  <c r="H10" i="59" s="1"/>
  <c r="AA6" i="60" s="1"/>
  <c r="AA18" i="62" s="1"/>
  <c r="C10" i="59"/>
  <c r="E10" i="59" s="1"/>
  <c r="F10" i="59" s="1"/>
  <c r="B10" i="59"/>
  <c r="M9" i="59"/>
  <c r="L9" i="59"/>
  <c r="K9" i="59"/>
  <c r="J9" i="59"/>
  <c r="H9" i="59"/>
  <c r="F9" i="59"/>
  <c r="I9" i="59" s="1"/>
  <c r="E9" i="59"/>
  <c r="D9" i="59"/>
  <c r="G9" i="59" s="1"/>
  <c r="C9" i="59"/>
  <c r="B9" i="59"/>
  <c r="D8" i="59"/>
  <c r="G8" i="59" s="1"/>
  <c r="H8" i="59" s="1"/>
  <c r="M8" i="59" s="1"/>
  <c r="C8" i="59"/>
  <c r="E8" i="59" s="1"/>
  <c r="F8" i="59" s="1"/>
  <c r="B8" i="59"/>
  <c r="G7" i="59"/>
  <c r="H7" i="59" s="1"/>
  <c r="M7" i="59" s="1"/>
  <c r="F7" i="59"/>
  <c r="D7" i="59"/>
  <c r="C7" i="59"/>
  <c r="E7" i="59" s="1"/>
  <c r="B7" i="59"/>
  <c r="D6" i="59"/>
  <c r="G6" i="59" s="1"/>
  <c r="H6" i="59" s="1"/>
  <c r="M6" i="59" s="1"/>
  <c r="C6" i="59"/>
  <c r="E6" i="59" s="1"/>
  <c r="F6" i="59" s="1"/>
  <c r="B6" i="59"/>
  <c r="E5" i="59"/>
  <c r="F5" i="59" s="1"/>
  <c r="K5" i="59" s="1"/>
  <c r="D5" i="59"/>
  <c r="G5" i="59" s="1"/>
  <c r="H5" i="59" s="1"/>
  <c r="M5" i="59" s="1"/>
  <c r="C5" i="59"/>
  <c r="B5" i="59"/>
  <c r="E23" i="58"/>
  <c r="F23" i="58" s="1"/>
  <c r="D23" i="58"/>
  <c r="F22" i="58"/>
  <c r="E22" i="58"/>
  <c r="D22" i="58"/>
  <c r="L1" i="56" a="1"/>
  <c r="L7" i="56" s="1"/>
  <c r="L1" i="56"/>
  <c r="B22" i="55"/>
  <c r="B24" i="55" s="1"/>
  <c r="C13" i="66" s="1"/>
  <c r="C2" i="68" s="1"/>
  <c r="D19" i="55"/>
  <c r="C19" i="55"/>
  <c r="B19" i="55"/>
  <c r="I2937" i="52"/>
  <c r="I2936" i="52"/>
  <c r="I2935" i="52"/>
  <c r="I2934" i="52"/>
  <c r="I2933" i="52"/>
  <c r="J2932" i="52"/>
  <c r="I2932" i="52"/>
  <c r="G2932" i="52"/>
  <c r="I2931" i="52"/>
  <c r="I2930" i="52"/>
  <c r="I2929" i="52"/>
  <c r="I2928" i="52"/>
  <c r="I2927" i="52"/>
  <c r="I2926" i="52"/>
  <c r="I2925" i="52"/>
  <c r="I2924" i="52"/>
  <c r="I2923" i="52"/>
  <c r="I2922" i="52"/>
  <c r="I2921" i="52"/>
  <c r="I2920" i="52"/>
  <c r="I2919" i="52"/>
  <c r="I2918" i="52"/>
  <c r="I2917" i="52"/>
  <c r="I2916" i="52"/>
  <c r="I2915" i="52"/>
  <c r="I2914" i="52"/>
  <c r="I2913" i="52"/>
  <c r="I2912" i="52"/>
  <c r="I2911" i="52"/>
  <c r="I2910" i="52"/>
  <c r="I2909" i="52"/>
  <c r="I2908" i="52"/>
  <c r="I2907" i="52"/>
  <c r="I2906" i="52"/>
  <c r="I2905" i="52"/>
  <c r="I2904" i="52"/>
  <c r="I2903" i="52"/>
  <c r="I2902" i="52"/>
  <c r="I2901" i="52"/>
  <c r="I2900" i="52"/>
  <c r="I2899" i="52"/>
  <c r="I2898" i="52"/>
  <c r="I2897" i="52"/>
  <c r="I2896" i="52"/>
  <c r="I2895" i="52"/>
  <c r="I2894" i="52"/>
  <c r="I2893" i="52"/>
  <c r="I2892" i="52"/>
  <c r="I2891" i="52"/>
  <c r="I2890" i="52"/>
  <c r="I2889" i="52"/>
  <c r="I2888" i="52"/>
  <c r="I2887" i="52"/>
  <c r="I2886" i="52"/>
  <c r="I2885" i="52"/>
  <c r="J2884" i="52"/>
  <c r="I2884" i="52"/>
  <c r="G2884" i="52"/>
  <c r="I2883" i="52"/>
  <c r="I2882" i="52"/>
  <c r="I2881" i="52"/>
  <c r="I2880" i="52"/>
  <c r="I2879" i="52"/>
  <c r="I2878" i="52"/>
  <c r="I2877" i="52"/>
  <c r="I2876" i="52"/>
  <c r="I2875" i="52"/>
  <c r="I2874" i="52"/>
  <c r="I2873" i="52"/>
  <c r="I2872" i="52"/>
  <c r="I2871" i="52"/>
  <c r="I2870" i="52"/>
  <c r="I2869" i="52"/>
  <c r="I2868" i="52"/>
  <c r="I2867" i="52"/>
  <c r="I2866" i="52"/>
  <c r="I2865" i="52"/>
  <c r="I2864" i="52"/>
  <c r="I2863" i="52"/>
  <c r="I2862" i="52"/>
  <c r="I2861" i="52"/>
  <c r="I2860" i="52"/>
  <c r="I2859" i="52"/>
  <c r="I2858" i="52"/>
  <c r="I2857" i="52"/>
  <c r="I2856" i="52"/>
  <c r="I2855" i="52"/>
  <c r="I2854" i="52"/>
  <c r="I2853" i="52"/>
  <c r="I2852" i="52"/>
  <c r="I2851" i="52"/>
  <c r="I2850" i="52"/>
  <c r="I2849" i="52"/>
  <c r="I2848" i="52"/>
  <c r="I2847" i="52"/>
  <c r="I2846" i="52"/>
  <c r="I2845" i="52"/>
  <c r="I2844" i="52"/>
  <c r="I2843" i="52"/>
  <c r="I2842" i="52"/>
  <c r="I2841" i="52"/>
  <c r="I2840" i="52"/>
  <c r="I2839" i="52"/>
  <c r="I2838" i="52"/>
  <c r="I2837" i="52"/>
  <c r="J2836" i="52"/>
  <c r="I2836" i="52"/>
  <c r="G2836" i="52"/>
  <c r="I2835" i="52"/>
  <c r="I2834" i="52"/>
  <c r="I2833" i="52"/>
  <c r="I2832" i="52"/>
  <c r="I2831" i="52"/>
  <c r="I2830" i="52"/>
  <c r="I2829" i="52"/>
  <c r="I2828" i="52"/>
  <c r="I2827" i="52"/>
  <c r="I2826" i="52"/>
  <c r="I2825" i="52"/>
  <c r="I2824" i="52"/>
  <c r="I2823" i="52"/>
  <c r="I2822" i="52"/>
  <c r="I2821" i="52"/>
  <c r="I2820" i="52"/>
  <c r="I2819" i="52"/>
  <c r="I2818" i="52"/>
  <c r="I2817" i="52"/>
  <c r="I2816" i="52"/>
  <c r="I2815" i="52"/>
  <c r="I2814" i="52"/>
  <c r="I2813" i="52"/>
  <c r="I2812" i="52"/>
  <c r="I2811" i="52"/>
  <c r="I2810" i="52"/>
  <c r="I2809" i="52"/>
  <c r="I2808" i="52"/>
  <c r="I2807" i="52"/>
  <c r="I2806" i="52"/>
  <c r="I2805" i="52"/>
  <c r="I2804" i="52"/>
  <c r="I2803" i="52"/>
  <c r="I2802" i="52"/>
  <c r="I2801" i="52"/>
  <c r="I2800" i="52"/>
  <c r="I2799" i="52"/>
  <c r="I2798" i="52"/>
  <c r="I2797" i="52"/>
  <c r="I2796" i="52"/>
  <c r="I2795" i="52"/>
  <c r="I2794" i="52"/>
  <c r="I2793" i="52"/>
  <c r="I2792" i="52"/>
  <c r="I2791" i="52"/>
  <c r="I2790" i="52"/>
  <c r="I2789" i="52"/>
  <c r="J2788" i="52"/>
  <c r="I2788" i="52"/>
  <c r="G2788" i="52"/>
  <c r="I2787" i="52"/>
  <c r="I2786" i="52"/>
  <c r="I2785" i="52"/>
  <c r="I2784" i="52"/>
  <c r="I2783" i="52"/>
  <c r="I2782" i="52"/>
  <c r="I2781" i="52"/>
  <c r="I2780" i="52"/>
  <c r="I2779" i="52"/>
  <c r="I2778" i="52"/>
  <c r="I2777" i="52"/>
  <c r="I2776" i="52"/>
  <c r="I2775" i="52"/>
  <c r="I2774" i="52"/>
  <c r="I2773" i="52"/>
  <c r="I2772" i="52"/>
  <c r="I2771" i="52"/>
  <c r="I2770" i="52"/>
  <c r="I2769" i="52"/>
  <c r="I2768" i="52"/>
  <c r="I2767" i="52"/>
  <c r="I2766" i="52"/>
  <c r="I2765" i="52"/>
  <c r="I2764" i="52"/>
  <c r="I2763" i="52"/>
  <c r="I2762" i="52"/>
  <c r="I2761" i="52"/>
  <c r="I2760" i="52"/>
  <c r="I2759" i="52"/>
  <c r="I2758" i="52"/>
  <c r="I2757" i="52"/>
  <c r="I2756" i="52"/>
  <c r="I2755" i="52"/>
  <c r="I2754" i="52"/>
  <c r="I2753" i="52"/>
  <c r="I2752" i="52"/>
  <c r="I2751" i="52"/>
  <c r="I2750" i="52"/>
  <c r="I2749" i="52"/>
  <c r="I2748" i="52"/>
  <c r="I2747" i="52"/>
  <c r="I2746" i="52"/>
  <c r="I2745" i="52"/>
  <c r="I2744" i="52"/>
  <c r="I2743" i="52"/>
  <c r="I2742" i="52"/>
  <c r="I2741" i="52"/>
  <c r="I2740" i="52"/>
  <c r="I2739" i="52"/>
  <c r="I2738" i="52"/>
  <c r="I2737" i="52"/>
  <c r="I2736" i="52"/>
  <c r="I2735" i="52"/>
  <c r="I2734" i="52"/>
  <c r="I2733" i="52"/>
  <c r="I2732" i="52"/>
  <c r="I2731" i="52"/>
  <c r="I2730" i="52"/>
  <c r="I2729" i="52"/>
  <c r="I2728" i="52"/>
  <c r="I2727" i="52"/>
  <c r="I2726" i="52"/>
  <c r="I2725" i="52"/>
  <c r="I2724" i="52"/>
  <c r="I2723" i="52"/>
  <c r="I2722" i="52"/>
  <c r="I2721" i="52"/>
  <c r="J2720" i="52"/>
  <c r="I2720" i="52"/>
  <c r="G2720" i="52"/>
  <c r="I2719" i="52"/>
  <c r="I2718" i="52"/>
  <c r="I2717" i="52"/>
  <c r="I2716" i="52"/>
  <c r="I2715" i="52"/>
  <c r="I2714" i="52"/>
  <c r="I2713" i="52"/>
  <c r="I2712" i="52"/>
  <c r="I2711" i="52"/>
  <c r="I2710" i="52"/>
  <c r="I2709" i="52"/>
  <c r="I2708" i="52"/>
  <c r="I2707" i="52"/>
  <c r="I2706" i="52"/>
  <c r="I2705" i="52"/>
  <c r="I2704" i="52"/>
  <c r="I2703" i="52"/>
  <c r="I2702" i="52"/>
  <c r="I2701" i="52"/>
  <c r="I2700" i="52"/>
  <c r="I2699" i="52"/>
  <c r="I2698" i="52"/>
  <c r="I2697" i="52"/>
  <c r="I2696" i="52"/>
  <c r="I2695" i="52"/>
  <c r="I2694" i="52"/>
  <c r="I2693" i="52"/>
  <c r="I2692" i="52"/>
  <c r="I2691" i="52"/>
  <c r="I2690" i="52"/>
  <c r="I2689" i="52"/>
  <c r="I2688" i="52"/>
  <c r="I2687" i="52"/>
  <c r="I2686" i="52"/>
  <c r="I2685" i="52"/>
  <c r="I2684" i="52"/>
  <c r="I2683" i="52"/>
  <c r="I2682" i="52"/>
  <c r="I2681" i="52"/>
  <c r="I2680" i="52"/>
  <c r="I2679" i="52"/>
  <c r="I2678" i="52"/>
  <c r="I2677" i="52"/>
  <c r="I2676" i="52"/>
  <c r="I2675" i="52"/>
  <c r="I2674" i="52"/>
  <c r="I2673" i="52"/>
  <c r="J2672" i="52"/>
  <c r="I2672" i="52"/>
  <c r="G2672" i="52"/>
  <c r="I2671" i="52"/>
  <c r="I2670" i="52"/>
  <c r="I2669" i="52"/>
  <c r="I2668" i="52"/>
  <c r="I2667" i="52"/>
  <c r="I2666" i="52"/>
  <c r="I2665" i="52"/>
  <c r="I2664" i="52"/>
  <c r="I2663" i="52"/>
  <c r="I2662" i="52"/>
  <c r="I2661" i="52"/>
  <c r="I2660" i="52"/>
  <c r="I2659" i="52"/>
  <c r="I2658" i="52"/>
  <c r="I2657" i="52"/>
  <c r="I2656" i="52"/>
  <c r="I2655" i="52"/>
  <c r="I2654" i="52"/>
  <c r="I2653" i="52"/>
  <c r="I2652" i="52"/>
  <c r="I2651" i="52"/>
  <c r="I2650" i="52"/>
  <c r="I2649" i="52"/>
  <c r="I2648" i="52"/>
  <c r="I2647" i="52"/>
  <c r="I2646" i="52"/>
  <c r="I2645" i="52"/>
  <c r="I2644" i="52"/>
  <c r="I2643" i="52"/>
  <c r="I2642" i="52"/>
  <c r="I2641" i="52"/>
  <c r="I2640" i="52"/>
  <c r="I2639" i="52"/>
  <c r="I2638" i="52"/>
  <c r="I2637" i="52"/>
  <c r="I2636" i="52"/>
  <c r="I2635" i="52"/>
  <c r="I2634" i="52"/>
  <c r="I2633" i="52"/>
  <c r="I2632" i="52"/>
  <c r="I2631" i="52"/>
  <c r="I2630" i="52"/>
  <c r="I2629" i="52"/>
  <c r="I2628" i="52"/>
  <c r="I2627" i="52"/>
  <c r="I2626" i="52"/>
  <c r="I2625" i="52"/>
  <c r="J2624" i="52"/>
  <c r="I2624" i="52"/>
  <c r="G2624" i="52"/>
  <c r="I2623" i="52"/>
  <c r="I2622" i="52"/>
  <c r="I2621" i="52"/>
  <c r="I2620" i="52"/>
  <c r="I2619" i="52"/>
  <c r="I2618" i="52"/>
  <c r="I2617" i="52"/>
  <c r="I2616" i="52"/>
  <c r="I2615" i="52"/>
  <c r="I2614" i="52"/>
  <c r="I2613" i="52"/>
  <c r="I2612" i="52"/>
  <c r="I2611" i="52"/>
  <c r="I2610" i="52"/>
  <c r="I2609" i="52"/>
  <c r="I2608" i="52"/>
  <c r="I2607" i="52"/>
  <c r="I2606" i="52"/>
  <c r="I2605" i="52"/>
  <c r="I2604" i="52"/>
  <c r="I2603" i="52"/>
  <c r="I2602" i="52"/>
  <c r="I2601" i="52"/>
  <c r="I2600" i="52"/>
  <c r="I2599" i="52"/>
  <c r="I2598" i="52"/>
  <c r="I2597" i="52"/>
  <c r="I2596" i="52"/>
  <c r="I2595" i="52"/>
  <c r="I2594" i="52"/>
  <c r="I2593" i="52"/>
  <c r="I2592" i="52"/>
  <c r="I2591" i="52"/>
  <c r="I2590" i="52"/>
  <c r="I2589" i="52"/>
  <c r="I2588" i="52"/>
  <c r="I2587" i="52"/>
  <c r="I2586" i="52"/>
  <c r="I2585" i="52"/>
  <c r="I2584" i="52"/>
  <c r="I2583" i="52"/>
  <c r="I2582" i="52"/>
  <c r="I2581" i="52"/>
  <c r="I2580" i="52"/>
  <c r="I2579" i="52"/>
  <c r="I2578" i="52"/>
  <c r="I2577" i="52"/>
  <c r="J2576" i="52"/>
  <c r="I2576" i="52"/>
  <c r="G2576" i="52"/>
  <c r="I2575" i="52"/>
  <c r="I2574" i="52"/>
  <c r="I2573" i="52"/>
  <c r="I2572" i="52"/>
  <c r="I2571" i="52"/>
  <c r="I2570" i="52"/>
  <c r="I2569" i="52"/>
  <c r="I2568" i="52"/>
  <c r="I2567" i="52"/>
  <c r="I2566" i="52"/>
  <c r="I2565" i="52"/>
  <c r="I2564" i="52"/>
  <c r="I2563" i="52"/>
  <c r="I2562" i="52"/>
  <c r="I2561" i="52"/>
  <c r="I2560" i="52"/>
  <c r="I2559" i="52"/>
  <c r="I2558" i="52"/>
  <c r="I2557" i="52"/>
  <c r="I2556" i="52"/>
  <c r="I2555" i="52"/>
  <c r="I2554" i="52"/>
  <c r="I2553" i="52"/>
  <c r="I2552" i="52"/>
  <c r="I2551" i="52"/>
  <c r="I2550" i="52"/>
  <c r="I2549" i="52"/>
  <c r="I2548" i="52"/>
  <c r="I2547" i="52"/>
  <c r="I2546" i="52"/>
  <c r="I2545" i="52"/>
  <c r="I2544" i="52"/>
  <c r="I2543" i="52"/>
  <c r="I2542" i="52"/>
  <c r="I2541" i="52"/>
  <c r="I2540" i="52"/>
  <c r="I2539" i="52"/>
  <c r="I2538" i="52"/>
  <c r="I2537" i="52"/>
  <c r="I2536" i="52"/>
  <c r="I2535" i="52"/>
  <c r="I2534" i="52"/>
  <c r="I2533" i="52"/>
  <c r="I2532" i="52"/>
  <c r="I2531" i="52"/>
  <c r="I2530" i="52"/>
  <c r="I2529" i="52"/>
  <c r="I2528" i="52"/>
  <c r="I2527" i="52"/>
  <c r="I2526" i="52"/>
  <c r="I2525" i="52"/>
  <c r="J2524" i="52"/>
  <c r="I2524" i="52"/>
  <c r="G2524" i="52"/>
  <c r="I2523" i="52"/>
  <c r="I2522" i="52"/>
  <c r="I2521" i="52"/>
  <c r="I2520" i="52"/>
  <c r="I2519" i="52"/>
  <c r="I2518" i="52"/>
  <c r="I2517" i="52"/>
  <c r="I2516" i="52"/>
  <c r="I2515" i="52"/>
  <c r="I2514" i="52"/>
  <c r="I2513" i="52"/>
  <c r="I2512" i="52"/>
  <c r="I2511" i="52"/>
  <c r="I2510" i="52"/>
  <c r="I2509" i="52"/>
  <c r="I2508" i="52"/>
  <c r="I2507" i="52"/>
  <c r="I2506" i="52"/>
  <c r="I2505" i="52"/>
  <c r="I2504" i="52"/>
  <c r="I2503" i="52"/>
  <c r="I2502" i="52"/>
  <c r="I2501" i="52"/>
  <c r="I2500" i="52"/>
  <c r="I2499" i="52"/>
  <c r="I2498" i="52"/>
  <c r="I2497" i="52"/>
  <c r="I2496" i="52"/>
  <c r="I2495" i="52"/>
  <c r="I2494" i="52"/>
  <c r="I2493" i="52"/>
  <c r="I2492" i="52"/>
  <c r="I2491" i="52"/>
  <c r="I2490" i="52"/>
  <c r="I2489" i="52"/>
  <c r="I2488" i="52"/>
  <c r="I2487" i="52"/>
  <c r="I2486" i="52"/>
  <c r="I2485" i="52"/>
  <c r="I2484" i="52"/>
  <c r="I2483" i="52"/>
  <c r="I2482" i="52"/>
  <c r="I2481" i="52"/>
  <c r="I2480" i="52"/>
  <c r="I2479" i="52"/>
  <c r="I2478" i="52"/>
  <c r="I2477" i="52"/>
  <c r="J2476" i="52"/>
  <c r="I2476" i="52"/>
  <c r="G2476" i="52"/>
  <c r="I2475" i="52"/>
  <c r="I2474" i="52"/>
  <c r="I2473" i="52"/>
  <c r="I2472" i="52"/>
  <c r="I2471" i="52"/>
  <c r="I2470" i="52"/>
  <c r="I2469" i="52"/>
  <c r="I2468" i="52"/>
  <c r="I2467" i="52"/>
  <c r="I2466" i="52"/>
  <c r="I2465" i="52"/>
  <c r="I2464" i="52"/>
  <c r="I2463" i="52"/>
  <c r="I2462" i="52"/>
  <c r="I2461" i="52"/>
  <c r="I2460" i="52"/>
  <c r="I2459" i="52"/>
  <c r="I2458" i="52"/>
  <c r="I2457" i="52"/>
  <c r="I2456" i="52"/>
  <c r="I2455" i="52"/>
  <c r="I2454" i="52"/>
  <c r="I2453" i="52"/>
  <c r="I2452" i="52"/>
  <c r="I2451" i="52"/>
  <c r="I2450" i="52"/>
  <c r="I2449" i="52"/>
  <c r="I2448" i="52"/>
  <c r="I2447" i="52"/>
  <c r="I2446" i="52"/>
  <c r="I2445" i="52"/>
  <c r="I2444" i="52"/>
  <c r="I2443" i="52"/>
  <c r="I2442" i="52"/>
  <c r="I2441" i="52"/>
  <c r="I2440" i="52"/>
  <c r="I2439" i="52"/>
  <c r="I2438" i="52"/>
  <c r="I2437" i="52"/>
  <c r="I2436" i="52"/>
  <c r="I2435" i="52"/>
  <c r="I2434" i="52"/>
  <c r="I2433" i="52"/>
  <c r="I2432" i="52"/>
  <c r="I2431" i="52"/>
  <c r="I2430" i="52"/>
  <c r="I2429" i="52"/>
  <c r="J2428" i="52"/>
  <c r="I2428" i="52"/>
  <c r="G2428" i="52"/>
  <c r="I2427" i="52"/>
  <c r="I2426" i="52"/>
  <c r="I2425" i="52"/>
  <c r="I2424" i="52"/>
  <c r="I2423" i="52"/>
  <c r="I2422" i="52"/>
  <c r="I2421" i="52"/>
  <c r="I2420" i="52"/>
  <c r="I2419" i="52"/>
  <c r="I2418" i="52"/>
  <c r="I2417" i="52"/>
  <c r="I2416" i="52"/>
  <c r="I2415" i="52"/>
  <c r="I2414" i="52"/>
  <c r="I2413" i="52"/>
  <c r="I2412" i="52"/>
  <c r="I2411" i="52"/>
  <c r="I2410" i="52"/>
  <c r="I2409" i="52"/>
  <c r="I2408" i="52"/>
  <c r="I2407" i="52"/>
  <c r="I2406" i="52"/>
  <c r="I2405" i="52"/>
  <c r="I2404" i="52"/>
  <c r="I2403" i="52"/>
  <c r="I2402" i="52"/>
  <c r="I2401" i="52"/>
  <c r="I2400" i="52"/>
  <c r="I2399" i="52"/>
  <c r="I2398" i="52"/>
  <c r="I2397" i="52"/>
  <c r="I2396" i="52"/>
  <c r="I2395" i="52"/>
  <c r="I2394" i="52"/>
  <c r="I2393" i="52"/>
  <c r="I2392" i="52"/>
  <c r="I2391" i="52"/>
  <c r="I2390" i="52"/>
  <c r="I2389" i="52"/>
  <c r="I2388" i="52"/>
  <c r="I2387" i="52"/>
  <c r="I2386" i="52"/>
  <c r="I2385" i="52"/>
  <c r="I2384" i="52"/>
  <c r="I2383" i="52"/>
  <c r="I2382" i="52"/>
  <c r="I2381" i="52"/>
  <c r="J2380" i="52"/>
  <c r="I2380" i="52"/>
  <c r="G2380" i="52"/>
  <c r="I2379" i="52"/>
  <c r="I2378" i="52"/>
  <c r="I2377" i="52"/>
  <c r="I2376" i="52"/>
  <c r="I2375" i="52"/>
  <c r="I2374" i="52"/>
  <c r="I2373" i="52"/>
  <c r="I2372" i="52"/>
  <c r="I2371" i="52"/>
  <c r="I2370" i="52"/>
  <c r="I2369" i="52"/>
  <c r="I2368" i="52"/>
  <c r="I2367" i="52"/>
  <c r="I2366" i="52"/>
  <c r="I2365" i="52"/>
  <c r="I2364" i="52"/>
  <c r="I2363" i="52"/>
  <c r="I2362" i="52"/>
  <c r="I2361" i="52"/>
  <c r="I2360" i="52"/>
  <c r="I2359" i="52"/>
  <c r="I2358" i="52"/>
  <c r="I2357" i="52"/>
  <c r="I2356" i="52"/>
  <c r="I2355" i="52"/>
  <c r="I2354" i="52"/>
  <c r="I2353" i="52"/>
  <c r="I2352" i="52"/>
  <c r="I2351" i="52"/>
  <c r="I2350" i="52"/>
  <c r="I2349" i="52"/>
  <c r="I2348" i="52"/>
  <c r="I2347" i="52"/>
  <c r="I2346" i="52"/>
  <c r="I2345" i="52"/>
  <c r="I2344" i="52"/>
  <c r="I2343" i="52"/>
  <c r="I2342" i="52"/>
  <c r="I2341" i="52"/>
  <c r="I2340" i="52"/>
  <c r="I2339" i="52"/>
  <c r="I2338" i="52"/>
  <c r="I2337" i="52"/>
  <c r="I2336" i="52"/>
  <c r="I2335" i="52"/>
  <c r="I2334" i="52"/>
  <c r="I2333" i="52"/>
  <c r="I2332" i="52"/>
  <c r="I2331" i="52"/>
  <c r="I2330" i="52"/>
  <c r="I2329" i="52"/>
  <c r="J2328" i="52"/>
  <c r="I2328" i="52"/>
  <c r="G2328" i="52"/>
  <c r="I2327" i="52"/>
  <c r="I2326" i="52"/>
  <c r="I2325" i="52"/>
  <c r="I2324" i="52"/>
  <c r="I2323" i="52"/>
  <c r="I2322" i="52"/>
  <c r="I2321" i="52"/>
  <c r="I2320" i="52"/>
  <c r="I2319" i="52"/>
  <c r="I2318" i="52"/>
  <c r="I2317" i="52"/>
  <c r="I2316" i="52"/>
  <c r="I2315" i="52"/>
  <c r="I2314" i="52"/>
  <c r="I2313" i="52"/>
  <c r="I2312" i="52"/>
  <c r="I2311" i="52"/>
  <c r="I2310" i="52"/>
  <c r="I2309" i="52"/>
  <c r="I2308" i="52"/>
  <c r="I2307" i="52"/>
  <c r="I2306" i="52"/>
  <c r="I2305" i="52"/>
  <c r="I2304" i="52"/>
  <c r="I2303" i="52"/>
  <c r="I2302" i="52"/>
  <c r="I2301" i="52"/>
  <c r="I2300" i="52"/>
  <c r="I2299" i="52"/>
  <c r="I2298" i="52"/>
  <c r="I2297" i="52"/>
  <c r="I2296" i="52"/>
  <c r="I2295" i="52"/>
  <c r="I2294" i="52"/>
  <c r="I2293" i="52"/>
  <c r="I2292" i="52"/>
  <c r="I2291" i="52"/>
  <c r="I2290" i="52"/>
  <c r="I2289" i="52"/>
  <c r="I2288" i="52"/>
  <c r="I2287" i="52"/>
  <c r="I2286" i="52"/>
  <c r="I2285" i="52"/>
  <c r="I2284" i="52"/>
  <c r="I2283" i="52"/>
  <c r="I2282" i="52"/>
  <c r="I2281" i="52"/>
  <c r="J2280" i="52"/>
  <c r="I2280" i="52"/>
  <c r="G2280" i="52"/>
  <c r="I2279" i="52"/>
  <c r="I2278" i="52"/>
  <c r="I2277" i="52"/>
  <c r="I2276" i="52"/>
  <c r="I2275" i="52"/>
  <c r="I2274" i="52"/>
  <c r="I2273" i="52"/>
  <c r="I2272" i="52"/>
  <c r="I2271" i="52"/>
  <c r="I2270" i="52"/>
  <c r="I2269" i="52"/>
  <c r="I2268" i="52"/>
  <c r="I2267" i="52"/>
  <c r="I2266" i="52"/>
  <c r="I2265" i="52"/>
  <c r="I2264" i="52"/>
  <c r="I2263" i="52"/>
  <c r="I2262" i="52"/>
  <c r="I2261" i="52"/>
  <c r="I2260" i="52"/>
  <c r="I2259" i="52"/>
  <c r="I2258" i="52"/>
  <c r="I2257" i="52"/>
  <c r="I2256" i="52"/>
  <c r="I2255" i="52"/>
  <c r="I2254" i="52"/>
  <c r="I2253" i="52"/>
  <c r="I2252" i="52"/>
  <c r="I2251" i="52"/>
  <c r="I2250" i="52"/>
  <c r="I2249" i="52"/>
  <c r="I2248" i="52"/>
  <c r="I2247" i="52"/>
  <c r="I2246" i="52"/>
  <c r="I2245" i="52"/>
  <c r="I2244" i="52"/>
  <c r="I2243" i="52"/>
  <c r="I2242" i="52"/>
  <c r="I2241" i="52"/>
  <c r="I2240" i="52"/>
  <c r="I2239" i="52"/>
  <c r="I2238" i="52"/>
  <c r="I2237" i="52"/>
  <c r="I2236" i="52"/>
  <c r="I2235" i="52"/>
  <c r="I2234" i="52"/>
  <c r="I2233" i="52"/>
  <c r="J2232" i="52"/>
  <c r="I2232" i="52"/>
  <c r="G2232" i="52"/>
  <c r="I2231" i="52"/>
  <c r="I2230" i="52"/>
  <c r="I2229" i="52"/>
  <c r="I2228" i="52"/>
  <c r="I2227" i="52"/>
  <c r="I2226" i="52"/>
  <c r="I2225" i="52"/>
  <c r="I2224" i="52"/>
  <c r="I2223" i="52"/>
  <c r="I2222" i="52"/>
  <c r="I2221" i="52"/>
  <c r="I2220" i="52"/>
  <c r="I2219" i="52"/>
  <c r="I2218" i="52"/>
  <c r="I2217" i="52"/>
  <c r="I2216" i="52"/>
  <c r="I2215" i="52"/>
  <c r="I2214" i="52"/>
  <c r="I2213" i="52"/>
  <c r="I2212" i="52"/>
  <c r="I2211" i="52"/>
  <c r="I2210" i="52"/>
  <c r="I2209" i="52"/>
  <c r="I2208" i="52"/>
  <c r="I2207" i="52"/>
  <c r="I2206" i="52"/>
  <c r="I2205" i="52"/>
  <c r="I2204" i="52"/>
  <c r="I2203" i="52"/>
  <c r="I2202" i="52"/>
  <c r="I2201" i="52"/>
  <c r="I2200" i="52"/>
  <c r="I2199" i="52"/>
  <c r="I2198" i="52"/>
  <c r="I2197" i="52"/>
  <c r="I2196" i="52"/>
  <c r="I2195" i="52"/>
  <c r="I2194" i="52"/>
  <c r="I2193" i="52"/>
  <c r="I2192" i="52"/>
  <c r="I2191" i="52"/>
  <c r="I2190" i="52"/>
  <c r="I2189" i="52"/>
  <c r="I2188" i="52"/>
  <c r="I2187" i="52"/>
  <c r="I2186" i="52"/>
  <c r="I2185" i="52"/>
  <c r="I2184" i="52"/>
  <c r="I2183" i="52"/>
  <c r="I2182" i="52"/>
  <c r="I2181" i="52"/>
  <c r="I2180" i="52"/>
  <c r="I2179" i="52"/>
  <c r="I2178" i="52"/>
  <c r="I2177" i="52"/>
  <c r="I2176" i="52"/>
  <c r="I2175" i="52"/>
  <c r="I2174" i="52"/>
  <c r="I2173" i="52"/>
  <c r="I2172" i="52"/>
  <c r="I2171" i="52"/>
  <c r="I2170" i="52"/>
  <c r="I2169" i="52"/>
  <c r="I2168" i="52"/>
  <c r="I2167" i="52"/>
  <c r="I2166" i="52"/>
  <c r="I2165" i="52"/>
  <c r="I2164" i="52"/>
  <c r="I2163" i="52"/>
  <c r="I2162" i="52"/>
  <c r="I2161" i="52"/>
  <c r="I2160" i="52"/>
  <c r="I2159" i="52"/>
  <c r="I2158" i="52"/>
  <c r="I2157" i="52"/>
  <c r="I2156" i="52"/>
  <c r="I2155" i="52"/>
  <c r="I2154" i="52"/>
  <c r="I2153" i="52"/>
  <c r="J2152" i="52"/>
  <c r="I2152" i="52"/>
  <c r="G2152" i="52"/>
  <c r="I2151" i="52"/>
  <c r="I2150" i="52"/>
  <c r="I2149" i="52"/>
  <c r="I2148" i="52"/>
  <c r="I2147" i="52"/>
  <c r="I2146" i="52"/>
  <c r="I2145" i="52"/>
  <c r="I2144" i="52"/>
  <c r="I2143" i="52"/>
  <c r="I2142" i="52"/>
  <c r="I2141" i="52"/>
  <c r="I2140" i="52"/>
  <c r="I2139" i="52"/>
  <c r="I2138" i="52"/>
  <c r="I2137" i="52"/>
  <c r="I2136" i="52"/>
  <c r="I2135" i="52"/>
  <c r="I2134" i="52"/>
  <c r="I2133" i="52"/>
  <c r="I2132" i="52"/>
  <c r="I2131" i="52"/>
  <c r="I2130" i="52"/>
  <c r="I2129" i="52"/>
  <c r="I2128" i="52"/>
  <c r="I2127" i="52"/>
  <c r="I2126" i="52"/>
  <c r="I2125" i="52"/>
  <c r="I2124" i="52"/>
  <c r="I2123" i="52"/>
  <c r="I2122" i="52"/>
  <c r="I2121" i="52"/>
  <c r="I2120" i="52"/>
  <c r="I2119" i="52"/>
  <c r="I2118" i="52"/>
  <c r="I2117" i="52"/>
  <c r="I2116" i="52"/>
  <c r="I2115" i="52"/>
  <c r="I2114" i="52"/>
  <c r="I2113" i="52"/>
  <c r="I2112" i="52"/>
  <c r="I2111" i="52"/>
  <c r="I2110" i="52"/>
  <c r="I2109" i="52"/>
  <c r="I2108" i="52"/>
  <c r="I2107" i="52"/>
  <c r="I2106" i="52"/>
  <c r="I2105" i="52"/>
  <c r="J2104" i="52"/>
  <c r="I2104" i="52"/>
  <c r="G2104" i="52"/>
  <c r="I2103" i="52"/>
  <c r="I2102" i="52"/>
  <c r="I2101" i="52"/>
  <c r="I2100" i="52"/>
  <c r="I2099" i="52"/>
  <c r="I2098" i="52"/>
  <c r="I2097" i="52"/>
  <c r="I2096" i="52"/>
  <c r="I2095" i="52"/>
  <c r="I2094" i="52"/>
  <c r="I2093" i="52"/>
  <c r="I2092" i="52"/>
  <c r="I2091" i="52"/>
  <c r="I2090" i="52"/>
  <c r="I2089" i="52"/>
  <c r="I2088" i="52"/>
  <c r="I2087" i="52"/>
  <c r="I2086" i="52"/>
  <c r="I2085" i="52"/>
  <c r="I2084" i="52"/>
  <c r="I2083" i="52"/>
  <c r="I2082" i="52"/>
  <c r="I2081" i="52"/>
  <c r="I2080" i="52"/>
  <c r="I2079" i="52"/>
  <c r="I2078" i="52"/>
  <c r="I2077" i="52"/>
  <c r="I2076" i="52"/>
  <c r="I2075" i="52"/>
  <c r="I2074" i="52"/>
  <c r="I2073" i="52"/>
  <c r="I2072" i="52"/>
  <c r="I2071" i="52"/>
  <c r="I2070" i="52"/>
  <c r="I2069" i="52"/>
  <c r="I2068" i="52"/>
  <c r="I2067" i="52"/>
  <c r="I2066" i="52"/>
  <c r="I2065" i="52"/>
  <c r="I2064" i="52"/>
  <c r="I2063" i="52"/>
  <c r="I2062" i="52"/>
  <c r="I2061" i="52"/>
  <c r="I2060" i="52"/>
  <c r="I2059" i="52"/>
  <c r="I2058" i="52"/>
  <c r="I2057" i="52"/>
  <c r="J2056" i="52"/>
  <c r="I2056" i="52"/>
  <c r="G2056" i="52"/>
  <c r="I2055" i="52"/>
  <c r="I2054" i="52"/>
  <c r="I2053" i="52"/>
  <c r="I2052" i="52"/>
  <c r="I2051" i="52"/>
  <c r="I2050" i="52"/>
  <c r="I2049" i="52"/>
  <c r="I2048" i="52"/>
  <c r="I2047" i="52"/>
  <c r="I2046" i="52"/>
  <c r="I2045" i="52"/>
  <c r="I2044" i="52"/>
  <c r="I2043" i="52"/>
  <c r="I2042" i="52"/>
  <c r="I2041" i="52"/>
  <c r="I2040" i="52"/>
  <c r="I2039" i="52"/>
  <c r="I2038" i="52"/>
  <c r="I2037" i="52"/>
  <c r="I2036" i="52"/>
  <c r="I2035" i="52"/>
  <c r="I2034" i="52"/>
  <c r="I2033" i="52"/>
  <c r="I2032" i="52"/>
  <c r="I2031" i="52"/>
  <c r="I2030" i="52"/>
  <c r="I2029" i="52"/>
  <c r="I2028" i="52"/>
  <c r="I2027" i="52"/>
  <c r="I2026" i="52"/>
  <c r="I2025" i="52"/>
  <c r="I2024" i="52"/>
  <c r="I2023" i="52"/>
  <c r="I2022" i="52"/>
  <c r="I2021" i="52"/>
  <c r="I2020" i="52"/>
  <c r="I2019" i="52"/>
  <c r="I2018" i="52"/>
  <c r="I2017" i="52"/>
  <c r="I2016" i="52"/>
  <c r="I2015" i="52"/>
  <c r="I2014" i="52"/>
  <c r="I2013" i="52"/>
  <c r="I2012" i="52"/>
  <c r="I2011" i="52"/>
  <c r="I2010" i="52"/>
  <c r="I2009" i="52"/>
  <c r="J2008" i="52"/>
  <c r="I2008" i="52"/>
  <c r="G2008" i="52"/>
  <c r="I2007" i="52"/>
  <c r="I2006" i="52"/>
  <c r="I2005" i="52"/>
  <c r="I2004" i="52"/>
  <c r="I2003" i="52"/>
  <c r="I2002" i="52"/>
  <c r="I2001" i="52"/>
  <c r="I2000" i="52"/>
  <c r="I1999" i="52"/>
  <c r="I1998" i="52"/>
  <c r="I1997" i="52"/>
  <c r="I1996" i="52"/>
  <c r="I1995" i="52"/>
  <c r="I1994" i="52"/>
  <c r="I1993" i="52"/>
  <c r="I1992" i="52"/>
  <c r="I1991" i="52"/>
  <c r="I1990" i="52"/>
  <c r="I1989" i="52"/>
  <c r="J1988" i="52"/>
  <c r="I1988" i="52"/>
  <c r="G1988" i="52"/>
  <c r="I1987" i="52"/>
  <c r="I1986" i="52"/>
  <c r="I1985" i="52"/>
  <c r="I1984" i="52"/>
  <c r="I1983" i="52"/>
  <c r="I1982" i="52"/>
  <c r="I1981" i="52"/>
  <c r="I1980" i="52"/>
  <c r="I1979" i="52"/>
  <c r="I1978" i="52"/>
  <c r="I1977" i="52"/>
  <c r="I1976" i="52"/>
  <c r="I1975" i="52"/>
  <c r="I1974" i="52"/>
  <c r="I1973" i="52"/>
  <c r="I1972" i="52"/>
  <c r="I1971" i="52"/>
  <c r="I1970" i="52"/>
  <c r="I1969" i="52"/>
  <c r="I1968" i="52"/>
  <c r="I1967" i="52"/>
  <c r="I1966" i="52"/>
  <c r="I1965" i="52"/>
  <c r="I1964" i="52"/>
  <c r="I1963" i="52"/>
  <c r="I1962" i="52"/>
  <c r="I1961" i="52"/>
  <c r="I1960" i="52"/>
  <c r="I1959" i="52"/>
  <c r="I1958" i="52"/>
  <c r="I1957" i="52"/>
  <c r="I1956" i="52"/>
  <c r="I1955" i="52"/>
  <c r="I1954" i="52"/>
  <c r="I1953" i="52"/>
  <c r="I1952" i="52"/>
  <c r="I1951" i="52"/>
  <c r="I1950" i="52"/>
  <c r="I1949" i="52"/>
  <c r="I1948" i="52"/>
  <c r="I1947" i="52"/>
  <c r="I1946" i="52"/>
  <c r="I1945" i="52"/>
  <c r="I1944" i="52"/>
  <c r="I1943" i="52"/>
  <c r="I1942" i="52"/>
  <c r="I1941" i="52"/>
  <c r="J1940" i="52"/>
  <c r="I1940" i="52"/>
  <c r="G1940" i="52"/>
  <c r="I1939" i="52"/>
  <c r="I1938" i="52"/>
  <c r="I1937" i="52"/>
  <c r="I1936" i="52"/>
  <c r="I1935" i="52"/>
  <c r="I1934" i="52"/>
  <c r="I1933" i="52"/>
  <c r="I1932" i="52"/>
  <c r="I1931" i="52"/>
  <c r="I1930" i="52"/>
  <c r="I1929" i="52"/>
  <c r="I1928" i="52"/>
  <c r="I1927" i="52"/>
  <c r="I1926" i="52"/>
  <c r="I1925" i="52"/>
  <c r="I1924" i="52"/>
  <c r="I1923" i="52"/>
  <c r="I1922" i="52"/>
  <c r="I1921" i="52"/>
  <c r="I1920" i="52"/>
  <c r="I1919" i="52"/>
  <c r="I1918" i="52"/>
  <c r="I1917" i="52"/>
  <c r="I1916" i="52"/>
  <c r="I1915" i="52"/>
  <c r="I1914" i="52"/>
  <c r="I1913" i="52"/>
  <c r="I1912" i="52"/>
  <c r="I1911" i="52"/>
  <c r="I1910" i="52"/>
  <c r="I1909" i="52"/>
  <c r="I1908" i="52"/>
  <c r="I1907" i="52"/>
  <c r="I1906" i="52"/>
  <c r="I1905" i="52"/>
  <c r="I1904" i="52"/>
  <c r="I1903" i="52"/>
  <c r="I1902" i="52"/>
  <c r="I1901" i="52"/>
  <c r="I1900" i="52"/>
  <c r="I1899" i="52"/>
  <c r="I1898" i="52"/>
  <c r="I1897" i="52"/>
  <c r="I1896" i="52"/>
  <c r="I1895" i="52"/>
  <c r="I1894" i="52"/>
  <c r="I1893" i="52"/>
  <c r="J1892" i="52"/>
  <c r="I1892" i="52"/>
  <c r="G1892" i="52"/>
  <c r="I1891" i="52"/>
  <c r="I1890" i="52"/>
  <c r="I1889" i="52"/>
  <c r="I1888" i="52"/>
  <c r="I1887" i="52"/>
  <c r="I1886" i="52"/>
  <c r="I1885" i="52"/>
  <c r="I1884" i="52"/>
  <c r="I1883" i="52"/>
  <c r="I1882" i="52"/>
  <c r="I1881" i="52"/>
  <c r="I1880" i="52"/>
  <c r="I1879" i="52"/>
  <c r="I1878" i="52"/>
  <c r="I1877" i="52"/>
  <c r="I1876" i="52"/>
  <c r="I1875" i="52"/>
  <c r="I1874" i="52"/>
  <c r="I1873" i="52"/>
  <c r="I1872" i="52"/>
  <c r="I1871" i="52"/>
  <c r="I1870" i="52"/>
  <c r="I1869" i="52"/>
  <c r="I1868" i="52"/>
  <c r="I1867" i="52"/>
  <c r="I1866" i="52"/>
  <c r="I1865" i="52"/>
  <c r="I1864" i="52"/>
  <c r="I1863" i="52"/>
  <c r="I1862" i="52"/>
  <c r="I1861" i="52"/>
  <c r="I1860" i="52"/>
  <c r="I1859" i="52"/>
  <c r="I1858" i="52"/>
  <c r="I1857" i="52"/>
  <c r="I1856" i="52"/>
  <c r="I1855" i="52"/>
  <c r="I1854" i="52"/>
  <c r="I1853" i="52"/>
  <c r="I1852" i="52"/>
  <c r="I1851" i="52"/>
  <c r="I1850" i="52"/>
  <c r="I1849" i="52"/>
  <c r="I1848" i="52"/>
  <c r="I1847" i="52"/>
  <c r="I1846" i="52"/>
  <c r="I1845" i="52"/>
  <c r="J1844" i="52"/>
  <c r="I1844" i="52"/>
  <c r="G1844" i="52"/>
  <c r="I1843" i="52"/>
  <c r="I1842" i="52"/>
  <c r="I1841" i="52"/>
  <c r="I1840" i="52"/>
  <c r="I1839" i="52"/>
  <c r="I1838" i="52"/>
  <c r="I1837" i="52"/>
  <c r="I1836" i="52"/>
  <c r="I1835" i="52"/>
  <c r="I1834" i="52"/>
  <c r="I1833" i="52"/>
  <c r="I1832" i="52"/>
  <c r="I1831" i="52"/>
  <c r="I1830" i="52"/>
  <c r="I1829" i="52"/>
  <c r="I1828" i="52"/>
  <c r="I1827" i="52"/>
  <c r="I1826" i="52"/>
  <c r="I1825" i="52"/>
  <c r="I1824" i="52"/>
  <c r="I1823" i="52"/>
  <c r="I1822" i="52"/>
  <c r="I1821" i="52"/>
  <c r="I1820" i="52"/>
  <c r="I1819" i="52"/>
  <c r="I1818" i="52"/>
  <c r="I1817" i="52"/>
  <c r="I1816" i="52"/>
  <c r="I1815" i="52"/>
  <c r="I1814" i="52"/>
  <c r="I1813" i="52"/>
  <c r="I1812" i="52"/>
  <c r="I1811" i="52"/>
  <c r="I1810" i="52"/>
  <c r="I1809" i="52"/>
  <c r="J1808" i="52"/>
  <c r="I1808" i="52"/>
  <c r="G1808" i="52"/>
  <c r="I1807" i="52"/>
  <c r="I1806" i="52"/>
  <c r="I1805" i="52"/>
  <c r="I1804" i="52"/>
  <c r="I1803" i="52"/>
  <c r="I1802" i="52"/>
  <c r="I1801" i="52"/>
  <c r="I1800" i="52"/>
  <c r="I1799" i="52"/>
  <c r="I1798" i="52"/>
  <c r="I1797" i="52"/>
  <c r="I1796" i="52"/>
  <c r="I1795" i="52"/>
  <c r="I1794" i="52"/>
  <c r="I1793" i="52"/>
  <c r="I1792" i="52"/>
  <c r="I1791" i="52"/>
  <c r="I1790" i="52"/>
  <c r="I1789" i="52"/>
  <c r="I1788" i="52"/>
  <c r="I1787" i="52"/>
  <c r="I1786" i="52"/>
  <c r="I1785" i="52"/>
  <c r="I1784" i="52"/>
  <c r="I1783" i="52"/>
  <c r="I1782" i="52"/>
  <c r="I1781" i="52"/>
  <c r="I1780" i="52"/>
  <c r="I1779" i="52"/>
  <c r="I1778" i="52"/>
  <c r="I1777" i="52"/>
  <c r="I1776" i="52"/>
  <c r="I1775" i="52"/>
  <c r="I1774" i="52"/>
  <c r="I1773" i="52"/>
  <c r="I1772" i="52"/>
  <c r="I1771" i="52"/>
  <c r="I1770" i="52"/>
  <c r="I1769" i="52"/>
  <c r="I1768" i="52"/>
  <c r="I1767" i="52"/>
  <c r="I1766" i="52"/>
  <c r="I1765" i="52"/>
  <c r="I1764" i="52"/>
  <c r="I1763" i="52"/>
  <c r="I1762" i="52"/>
  <c r="I1761" i="52"/>
  <c r="J1760" i="52"/>
  <c r="I1760" i="52"/>
  <c r="G1760" i="52"/>
  <c r="I1759" i="52"/>
  <c r="I1758" i="52"/>
  <c r="I1757" i="52"/>
  <c r="I1756" i="52"/>
  <c r="I1755" i="52"/>
  <c r="I1754" i="52"/>
  <c r="I1753" i="52"/>
  <c r="I1752" i="52"/>
  <c r="I1751" i="52"/>
  <c r="I1750" i="52"/>
  <c r="I1749" i="52"/>
  <c r="I1748" i="52"/>
  <c r="I1747" i="52"/>
  <c r="I1746" i="52"/>
  <c r="I1745" i="52"/>
  <c r="I1744" i="52"/>
  <c r="I1743" i="52"/>
  <c r="I1742" i="52"/>
  <c r="I1741" i="52"/>
  <c r="I1740" i="52"/>
  <c r="I1739" i="52"/>
  <c r="I1738" i="52"/>
  <c r="I1737" i="52"/>
  <c r="I1736" i="52"/>
  <c r="I1735" i="52"/>
  <c r="I1734" i="52"/>
  <c r="I1733" i="52"/>
  <c r="I1732" i="52"/>
  <c r="I1731" i="52"/>
  <c r="I1730" i="52"/>
  <c r="I1729" i="52"/>
  <c r="I1728" i="52"/>
  <c r="I1727" i="52"/>
  <c r="I1726" i="52"/>
  <c r="I1725" i="52"/>
  <c r="I1724" i="52"/>
  <c r="I1723" i="52"/>
  <c r="I1722" i="52"/>
  <c r="I1721" i="52"/>
  <c r="I1720" i="52"/>
  <c r="I1719" i="52"/>
  <c r="I1718" i="52"/>
  <c r="I1717" i="52"/>
  <c r="I1716" i="52"/>
  <c r="I1715" i="52"/>
  <c r="I1714" i="52"/>
  <c r="I1713" i="52"/>
  <c r="J1712" i="52"/>
  <c r="I1712" i="52"/>
  <c r="G1712" i="52"/>
  <c r="I1711" i="52"/>
  <c r="I1710" i="52"/>
  <c r="I1709" i="52"/>
  <c r="I1708" i="52"/>
  <c r="I1707" i="52"/>
  <c r="I1706" i="52"/>
  <c r="I1705" i="52"/>
  <c r="I1704" i="52"/>
  <c r="I1703" i="52"/>
  <c r="I1702" i="52"/>
  <c r="I1701" i="52"/>
  <c r="I1700" i="52"/>
  <c r="I1699" i="52"/>
  <c r="I1698" i="52"/>
  <c r="I1697" i="52"/>
  <c r="I1696" i="52"/>
  <c r="I1695" i="52"/>
  <c r="I1694" i="52"/>
  <c r="I1693" i="52"/>
  <c r="I1692" i="52"/>
  <c r="I1691" i="52"/>
  <c r="I1690" i="52"/>
  <c r="I1689" i="52"/>
  <c r="I1688" i="52"/>
  <c r="I1687" i="52"/>
  <c r="I1686" i="52"/>
  <c r="I1685" i="52"/>
  <c r="I1684" i="52"/>
  <c r="I1683" i="52"/>
  <c r="I1682" i="52"/>
  <c r="I1681" i="52"/>
  <c r="I1680" i="52"/>
  <c r="I1679" i="52"/>
  <c r="I1678" i="52"/>
  <c r="I1677" i="52"/>
  <c r="I1676" i="52"/>
  <c r="I1675" i="52"/>
  <c r="I1674" i="52"/>
  <c r="I1673" i="52"/>
  <c r="I1672" i="52"/>
  <c r="I1671" i="52"/>
  <c r="I1670" i="52"/>
  <c r="I1669" i="52"/>
  <c r="I1668" i="52"/>
  <c r="I1667" i="52"/>
  <c r="I1666" i="52"/>
  <c r="I1665" i="52"/>
  <c r="J1664" i="52"/>
  <c r="I1664" i="52"/>
  <c r="G1664" i="52"/>
  <c r="I1663" i="52"/>
  <c r="I1662" i="52"/>
  <c r="I1661" i="52"/>
  <c r="I1660" i="52"/>
  <c r="I1659" i="52"/>
  <c r="I1658" i="52"/>
  <c r="I1657" i="52"/>
  <c r="I1656" i="52"/>
  <c r="I1655" i="52"/>
  <c r="I1654" i="52"/>
  <c r="I1653" i="52"/>
  <c r="I1652" i="52"/>
  <c r="I1651" i="52"/>
  <c r="I1650" i="52"/>
  <c r="I1649" i="52"/>
  <c r="I1648" i="52"/>
  <c r="I1647" i="52"/>
  <c r="I1646" i="52"/>
  <c r="I1645" i="52"/>
  <c r="I1644" i="52"/>
  <c r="I1643" i="52"/>
  <c r="I1642" i="52"/>
  <c r="I1641" i="52"/>
  <c r="I1640" i="52"/>
  <c r="I1639" i="52"/>
  <c r="I1638" i="52"/>
  <c r="I1637" i="52"/>
  <c r="I1636" i="52"/>
  <c r="I1635" i="52"/>
  <c r="I1634" i="52"/>
  <c r="I1633" i="52"/>
  <c r="I1632" i="52"/>
  <c r="I1631" i="52"/>
  <c r="I1630" i="52"/>
  <c r="I1629" i="52"/>
  <c r="I1628" i="52"/>
  <c r="I1627" i="52"/>
  <c r="I1626" i="52"/>
  <c r="I1625" i="52"/>
  <c r="I1624" i="52"/>
  <c r="I1623" i="52"/>
  <c r="I1622" i="52"/>
  <c r="I1621" i="52"/>
  <c r="I1620" i="52"/>
  <c r="I1619" i="52"/>
  <c r="I1618" i="52"/>
  <c r="I1617" i="52"/>
  <c r="I1616" i="52"/>
  <c r="I1615" i="52"/>
  <c r="I1614" i="52"/>
  <c r="I1613" i="52"/>
  <c r="I1612" i="52"/>
  <c r="I1611" i="52"/>
  <c r="I1610" i="52"/>
  <c r="I1609" i="52"/>
  <c r="I1608" i="52"/>
  <c r="I1607" i="52"/>
  <c r="I1606" i="52"/>
  <c r="I1605" i="52"/>
  <c r="J1604" i="52"/>
  <c r="I1604" i="52"/>
  <c r="G1604" i="52"/>
  <c r="I1603" i="52"/>
  <c r="I1602" i="52"/>
  <c r="I1601" i="52"/>
  <c r="I1600" i="52"/>
  <c r="I1599" i="52"/>
  <c r="I1598" i="52"/>
  <c r="I1597" i="52"/>
  <c r="I1596" i="52"/>
  <c r="I1595" i="52"/>
  <c r="I1594" i="52"/>
  <c r="I1593" i="52"/>
  <c r="I1592" i="52"/>
  <c r="I1591" i="52"/>
  <c r="I1590" i="52"/>
  <c r="I1589" i="52"/>
  <c r="I1588" i="52"/>
  <c r="I1587" i="52"/>
  <c r="I1586" i="52"/>
  <c r="I1585" i="52"/>
  <c r="I1584" i="52"/>
  <c r="I1583" i="52"/>
  <c r="I1582" i="52"/>
  <c r="I1581" i="52"/>
  <c r="I1580" i="52"/>
  <c r="I1579" i="52"/>
  <c r="I1578" i="52"/>
  <c r="I1577" i="52"/>
  <c r="I1576" i="52"/>
  <c r="I1575" i="52"/>
  <c r="I1574" i="52"/>
  <c r="I1573" i="52"/>
  <c r="I1572" i="52"/>
  <c r="I1571" i="52"/>
  <c r="I1570" i="52"/>
  <c r="I1569" i="52"/>
  <c r="I1568" i="52"/>
  <c r="I1567" i="52"/>
  <c r="I1566" i="52"/>
  <c r="I1565" i="52"/>
  <c r="I1564" i="52"/>
  <c r="I1563" i="52"/>
  <c r="I1562" i="52"/>
  <c r="I1561" i="52"/>
  <c r="I1560" i="52"/>
  <c r="I1559" i="52"/>
  <c r="I1558" i="52"/>
  <c r="I1557" i="52"/>
  <c r="J1556" i="52"/>
  <c r="I1556" i="52"/>
  <c r="G1556" i="52"/>
  <c r="I1555" i="52"/>
  <c r="I1554" i="52"/>
  <c r="I1553" i="52"/>
  <c r="I1552" i="52"/>
  <c r="I1551" i="52"/>
  <c r="I1550" i="52"/>
  <c r="I1549" i="52"/>
  <c r="I1548" i="52"/>
  <c r="I1547" i="52"/>
  <c r="I1546" i="52"/>
  <c r="I1545" i="52"/>
  <c r="I1544" i="52"/>
  <c r="I1543" i="52"/>
  <c r="I1542" i="52"/>
  <c r="I1541" i="52"/>
  <c r="I1540" i="52"/>
  <c r="I1539" i="52"/>
  <c r="I1538" i="52"/>
  <c r="I1537" i="52"/>
  <c r="I1536" i="52"/>
  <c r="I1535" i="52"/>
  <c r="I1534" i="52"/>
  <c r="I1533" i="52"/>
  <c r="I1532" i="52"/>
  <c r="I1531" i="52"/>
  <c r="I1530" i="52"/>
  <c r="I1529" i="52"/>
  <c r="I1528" i="52"/>
  <c r="I1527" i="52"/>
  <c r="I1526" i="52"/>
  <c r="I1525" i="52"/>
  <c r="I1524" i="52"/>
  <c r="I1523" i="52"/>
  <c r="I1522" i="52"/>
  <c r="I1521" i="52"/>
  <c r="I1520" i="52"/>
  <c r="I1519" i="52"/>
  <c r="I1518" i="52"/>
  <c r="I1517" i="52"/>
  <c r="I1516" i="52"/>
  <c r="I1515" i="52"/>
  <c r="I1514" i="52"/>
  <c r="I1513" i="52"/>
  <c r="I1512" i="52"/>
  <c r="I1511" i="52"/>
  <c r="I1510" i="52"/>
  <c r="I1509" i="52"/>
  <c r="J1508" i="52"/>
  <c r="I1508" i="52"/>
  <c r="G1508" i="52"/>
  <c r="I1507" i="52"/>
  <c r="I1506" i="52"/>
  <c r="I1505" i="52"/>
  <c r="I1504" i="52"/>
  <c r="I1503" i="52"/>
  <c r="I1502" i="52"/>
  <c r="I1501" i="52"/>
  <c r="I1500" i="52"/>
  <c r="I1499" i="52"/>
  <c r="I1498" i="52"/>
  <c r="I1497" i="52"/>
  <c r="I1496" i="52"/>
  <c r="I1495" i="52"/>
  <c r="I1494" i="52"/>
  <c r="I1493" i="52"/>
  <c r="I1492" i="52"/>
  <c r="I1491" i="52"/>
  <c r="I1490" i="52"/>
  <c r="I1489" i="52"/>
  <c r="I1488" i="52"/>
  <c r="I1487" i="52"/>
  <c r="I1486" i="52"/>
  <c r="I1485" i="52"/>
  <c r="I1484" i="52"/>
  <c r="I1483" i="52"/>
  <c r="I1482" i="52"/>
  <c r="I1481" i="52"/>
  <c r="I1480" i="52"/>
  <c r="I1479" i="52"/>
  <c r="I1478" i="52"/>
  <c r="I1477" i="52"/>
  <c r="I1476" i="52"/>
  <c r="I1475" i="52"/>
  <c r="I1474" i="52"/>
  <c r="I1473" i="52"/>
  <c r="I1472" i="52"/>
  <c r="I1471" i="52"/>
  <c r="I1470" i="52"/>
  <c r="I1469" i="52"/>
  <c r="I1468" i="52"/>
  <c r="I1467" i="52"/>
  <c r="I1466" i="52"/>
  <c r="I1465" i="52"/>
  <c r="I1464" i="52"/>
  <c r="I1463" i="52"/>
  <c r="I1462" i="52"/>
  <c r="I1461" i="52"/>
  <c r="J1460" i="52"/>
  <c r="I1460" i="52"/>
  <c r="G1460" i="52"/>
  <c r="I1459" i="52"/>
  <c r="I1458" i="52"/>
  <c r="I1457" i="52"/>
  <c r="I1456" i="52"/>
  <c r="I1455" i="52"/>
  <c r="I1454" i="52"/>
  <c r="I1453" i="52"/>
  <c r="I1452" i="52"/>
  <c r="I1451" i="52"/>
  <c r="I1450" i="52"/>
  <c r="I1449" i="52"/>
  <c r="I1448" i="52"/>
  <c r="I1447" i="52"/>
  <c r="I1446" i="52"/>
  <c r="I1445" i="52"/>
  <c r="I1444" i="52"/>
  <c r="I1443" i="52"/>
  <c r="I1442" i="52"/>
  <c r="I1441" i="52"/>
  <c r="I1440" i="52"/>
  <c r="I1439" i="52"/>
  <c r="I1438" i="52"/>
  <c r="I1437" i="52"/>
  <c r="I1436" i="52"/>
  <c r="I1435" i="52"/>
  <c r="I1434" i="52"/>
  <c r="I1433" i="52"/>
  <c r="I1432" i="52"/>
  <c r="I1431" i="52"/>
  <c r="I1430" i="52"/>
  <c r="I1429" i="52"/>
  <c r="I1428" i="52"/>
  <c r="I1427" i="52"/>
  <c r="I1426" i="52"/>
  <c r="I1425" i="52"/>
  <c r="I1424" i="52"/>
  <c r="I1423" i="52"/>
  <c r="I1422" i="52"/>
  <c r="I1421" i="52"/>
  <c r="J1420" i="52"/>
  <c r="I1420" i="52"/>
  <c r="G1420" i="52"/>
  <c r="I1419" i="52"/>
  <c r="I1418" i="52"/>
  <c r="I1417" i="52"/>
  <c r="I1416" i="52"/>
  <c r="I1415" i="52"/>
  <c r="I1414" i="52"/>
  <c r="I1413" i="52"/>
  <c r="I1412" i="52"/>
  <c r="I1411" i="52"/>
  <c r="I1410" i="52"/>
  <c r="I1409" i="52"/>
  <c r="I1408" i="52"/>
  <c r="I1407" i="52"/>
  <c r="I1406" i="52"/>
  <c r="I1405" i="52"/>
  <c r="I1404" i="52"/>
  <c r="I1403" i="52"/>
  <c r="I1402" i="52"/>
  <c r="I1401" i="52"/>
  <c r="I1400" i="52"/>
  <c r="I1399" i="52"/>
  <c r="I1398" i="52"/>
  <c r="I1397" i="52"/>
  <c r="I1396" i="52"/>
  <c r="I1395" i="52"/>
  <c r="I1394" i="52"/>
  <c r="I1393" i="52"/>
  <c r="I1392" i="52"/>
  <c r="I1391" i="52"/>
  <c r="I1390" i="52"/>
  <c r="I1389" i="52"/>
  <c r="I1388" i="52"/>
  <c r="I1387" i="52"/>
  <c r="I1386" i="52"/>
  <c r="I1385" i="52"/>
  <c r="I1384" i="52"/>
  <c r="I1383" i="52"/>
  <c r="I1382" i="52"/>
  <c r="I1381" i="52"/>
  <c r="I1380" i="52"/>
  <c r="I1379" i="52"/>
  <c r="I1378" i="52"/>
  <c r="I1377" i="52"/>
  <c r="I1376" i="52"/>
  <c r="I1375" i="52"/>
  <c r="I1374" i="52"/>
  <c r="I1373" i="52"/>
  <c r="J1372" i="52"/>
  <c r="I1372" i="52"/>
  <c r="G1372" i="52"/>
  <c r="I1371" i="52"/>
  <c r="I1370" i="52"/>
  <c r="I1369" i="52"/>
  <c r="I1368" i="52"/>
  <c r="I1367" i="52"/>
  <c r="I1366" i="52"/>
  <c r="I1365" i="52"/>
  <c r="I1364" i="52"/>
  <c r="I1363" i="52"/>
  <c r="I1362" i="52"/>
  <c r="I1361" i="52"/>
  <c r="I1360" i="52"/>
  <c r="I1359" i="52"/>
  <c r="I1358" i="52"/>
  <c r="I1357" i="52"/>
  <c r="I1356" i="52"/>
  <c r="I1355" i="52"/>
  <c r="I1354" i="52"/>
  <c r="I1353" i="52"/>
  <c r="I1352" i="52"/>
  <c r="I1351" i="52"/>
  <c r="I1350" i="52"/>
  <c r="I1349" i="52"/>
  <c r="I1348" i="52"/>
  <c r="I1347" i="52"/>
  <c r="I1346" i="52"/>
  <c r="I1345" i="52"/>
  <c r="I1344" i="52"/>
  <c r="I1343" i="52"/>
  <c r="I1342" i="52"/>
  <c r="I1341" i="52"/>
  <c r="I1340" i="52"/>
  <c r="I1339" i="52"/>
  <c r="I1338" i="52"/>
  <c r="I1337" i="52"/>
  <c r="I1336" i="52"/>
  <c r="I1335" i="52"/>
  <c r="I1334" i="52"/>
  <c r="I1333" i="52"/>
  <c r="I1332" i="52"/>
  <c r="I1331" i="52"/>
  <c r="I1330" i="52"/>
  <c r="I1329" i="52"/>
  <c r="I1328" i="52"/>
  <c r="I1327" i="52"/>
  <c r="I1326" i="52"/>
  <c r="I1325" i="52"/>
  <c r="J1324" i="52"/>
  <c r="I1324" i="52"/>
  <c r="G1324" i="52"/>
  <c r="I1323" i="52"/>
  <c r="I1322" i="52"/>
  <c r="I1321" i="52"/>
  <c r="I1320" i="52"/>
  <c r="I1319" i="52"/>
  <c r="I1318" i="52"/>
  <c r="I1317" i="52"/>
  <c r="I1316" i="52"/>
  <c r="I1315" i="52"/>
  <c r="I1314" i="52"/>
  <c r="I1313" i="52"/>
  <c r="I1312" i="52"/>
  <c r="I1311" i="52"/>
  <c r="I1310" i="52"/>
  <c r="I1309" i="52"/>
  <c r="I1308" i="52"/>
  <c r="I1307" i="52"/>
  <c r="I1306" i="52"/>
  <c r="I1305" i="52"/>
  <c r="I1304" i="52"/>
  <c r="I1303" i="52"/>
  <c r="I1302" i="52"/>
  <c r="I1301" i="52"/>
  <c r="I1300" i="52"/>
  <c r="I1299" i="52"/>
  <c r="I1298" i="52"/>
  <c r="I1297" i="52"/>
  <c r="I1296" i="52"/>
  <c r="I1295" i="52"/>
  <c r="I1294" i="52"/>
  <c r="I1293" i="52"/>
  <c r="I1292" i="52"/>
  <c r="I1291" i="52"/>
  <c r="I1290" i="52"/>
  <c r="I1289" i="52"/>
  <c r="I1288" i="52"/>
  <c r="I1287" i="52"/>
  <c r="I1286" i="52"/>
  <c r="I1285" i="52"/>
  <c r="I1284" i="52"/>
  <c r="I1283" i="52"/>
  <c r="I1282" i="52"/>
  <c r="I1281" i="52"/>
  <c r="I1280" i="52"/>
  <c r="I1279" i="52"/>
  <c r="I1278" i="52"/>
  <c r="I1277" i="52"/>
  <c r="J1276" i="52"/>
  <c r="I1276" i="52"/>
  <c r="G1276" i="52"/>
  <c r="I1275" i="52"/>
  <c r="I1274" i="52"/>
  <c r="I1273" i="52"/>
  <c r="I1272" i="52"/>
  <c r="I1271" i="52"/>
  <c r="I1270" i="52"/>
  <c r="I1269" i="52"/>
  <c r="I1268" i="52"/>
  <c r="I1267" i="52"/>
  <c r="I1266" i="52"/>
  <c r="I1265" i="52"/>
  <c r="I1264" i="52"/>
  <c r="I1263" i="52"/>
  <c r="I1262" i="52"/>
  <c r="I1261" i="52"/>
  <c r="I1260" i="52"/>
  <c r="I1259" i="52"/>
  <c r="I1258" i="52"/>
  <c r="I1257" i="52"/>
  <c r="I1256" i="52"/>
  <c r="I1255" i="52"/>
  <c r="I1254" i="52"/>
  <c r="I1253" i="52"/>
  <c r="I1252" i="52"/>
  <c r="I1251" i="52"/>
  <c r="I1250" i="52"/>
  <c r="I1249" i="52"/>
  <c r="I1248" i="52"/>
  <c r="I1247" i="52"/>
  <c r="I1246" i="52"/>
  <c r="I1245" i="52"/>
  <c r="I1244" i="52"/>
  <c r="I1243" i="52"/>
  <c r="I1242" i="52"/>
  <c r="I1241" i="52"/>
  <c r="I1240" i="52"/>
  <c r="I1239" i="52"/>
  <c r="I1238" i="52"/>
  <c r="I1237" i="52"/>
  <c r="I1236" i="52"/>
  <c r="I1235" i="52"/>
  <c r="I1234" i="52"/>
  <c r="I1233" i="52"/>
  <c r="I1232" i="52"/>
  <c r="I1231" i="52"/>
  <c r="I1230" i="52"/>
  <c r="I1229" i="52"/>
  <c r="I1228" i="52"/>
  <c r="I1227" i="52"/>
  <c r="I1226" i="52"/>
  <c r="I1225" i="52"/>
  <c r="I1224" i="52"/>
  <c r="I1223" i="52"/>
  <c r="I1222" i="52"/>
  <c r="I1221" i="52"/>
  <c r="J1220" i="52"/>
  <c r="I1220" i="52"/>
  <c r="G1220" i="52"/>
  <c r="I1219" i="52"/>
  <c r="I1218" i="52"/>
  <c r="I1217" i="52"/>
  <c r="I1216" i="52"/>
  <c r="I1215" i="52"/>
  <c r="I1214" i="52"/>
  <c r="I1213" i="52"/>
  <c r="I1212" i="52"/>
  <c r="I1211" i="52"/>
  <c r="I1210" i="52"/>
  <c r="I1209" i="52"/>
  <c r="I1208" i="52"/>
  <c r="I1207" i="52"/>
  <c r="I1206" i="52"/>
  <c r="I1205" i="52"/>
  <c r="I1204" i="52"/>
  <c r="I1203" i="52"/>
  <c r="I1202" i="52"/>
  <c r="I1201" i="52"/>
  <c r="I1200" i="52"/>
  <c r="I1199" i="52"/>
  <c r="I1198" i="52"/>
  <c r="I1197" i="52"/>
  <c r="I1196" i="52"/>
  <c r="I1195" i="52"/>
  <c r="I1194" i="52"/>
  <c r="I1193" i="52"/>
  <c r="I1192" i="52"/>
  <c r="I1191" i="52"/>
  <c r="I1190" i="52"/>
  <c r="I1189" i="52"/>
  <c r="I1188" i="52"/>
  <c r="I1187" i="52"/>
  <c r="I1186" i="52"/>
  <c r="I1185" i="52"/>
  <c r="I1184" i="52"/>
  <c r="I1183" i="52"/>
  <c r="I1182" i="52"/>
  <c r="I1181" i="52"/>
  <c r="I1180" i="52"/>
  <c r="I1179" i="52"/>
  <c r="I1178" i="52"/>
  <c r="I1177" i="52"/>
  <c r="I1176" i="52"/>
  <c r="I1175" i="52"/>
  <c r="I1174" i="52"/>
  <c r="I1173" i="52"/>
  <c r="J1172" i="52"/>
  <c r="I1172" i="52"/>
  <c r="G1172" i="52"/>
  <c r="I1171" i="52"/>
  <c r="I1170" i="52"/>
  <c r="I1169" i="52"/>
  <c r="I1168" i="52"/>
  <c r="I1167" i="52"/>
  <c r="I1166" i="52"/>
  <c r="I1165" i="52"/>
  <c r="I1164" i="52"/>
  <c r="I1163" i="52"/>
  <c r="I1162" i="52"/>
  <c r="I1161" i="52"/>
  <c r="I1160" i="52"/>
  <c r="I1159" i="52"/>
  <c r="I1158" i="52"/>
  <c r="I1157" i="52"/>
  <c r="I1156" i="52"/>
  <c r="I1155" i="52"/>
  <c r="I1154" i="52"/>
  <c r="I1153" i="52"/>
  <c r="I1152" i="52"/>
  <c r="I1151" i="52"/>
  <c r="I1150" i="52"/>
  <c r="I1149" i="52"/>
  <c r="I1148" i="52"/>
  <c r="I1147" i="52"/>
  <c r="I1146" i="52"/>
  <c r="I1145" i="52"/>
  <c r="I1144" i="52"/>
  <c r="I1143" i="52"/>
  <c r="I1142" i="52"/>
  <c r="I1141" i="52"/>
  <c r="I1140" i="52"/>
  <c r="I1139" i="52"/>
  <c r="I1138" i="52"/>
  <c r="I1137" i="52"/>
  <c r="I1136" i="52"/>
  <c r="I1135" i="52"/>
  <c r="I1134" i="52"/>
  <c r="I1133" i="52"/>
  <c r="I1132" i="52"/>
  <c r="I1131" i="52"/>
  <c r="I1130" i="52"/>
  <c r="I1129" i="52"/>
  <c r="I1128" i="52"/>
  <c r="I1127" i="52"/>
  <c r="I1126" i="52"/>
  <c r="I1125" i="52"/>
  <c r="J1124" i="52"/>
  <c r="I1124" i="52"/>
  <c r="G1124" i="52"/>
  <c r="I1123" i="52"/>
  <c r="I1122" i="52"/>
  <c r="I1121" i="52"/>
  <c r="I1120" i="52"/>
  <c r="I1119" i="52"/>
  <c r="I1118" i="52"/>
  <c r="I1117" i="52"/>
  <c r="I1116" i="52"/>
  <c r="I1115" i="52"/>
  <c r="I1114" i="52"/>
  <c r="I1113" i="52"/>
  <c r="I1112" i="52"/>
  <c r="I1111" i="52"/>
  <c r="I1110" i="52"/>
  <c r="I1109" i="52"/>
  <c r="I1108" i="52"/>
  <c r="I1107" i="52"/>
  <c r="I1106" i="52"/>
  <c r="I1105" i="52"/>
  <c r="I1104" i="52"/>
  <c r="I1103" i="52"/>
  <c r="I1102" i="52"/>
  <c r="I1101" i="52"/>
  <c r="I1100" i="52"/>
  <c r="I1099" i="52"/>
  <c r="I1098" i="52"/>
  <c r="I1097" i="52"/>
  <c r="I1096" i="52"/>
  <c r="I1095" i="52"/>
  <c r="I1094" i="52"/>
  <c r="I1093" i="52"/>
  <c r="I1092" i="52"/>
  <c r="I1091" i="52"/>
  <c r="I1090" i="52"/>
  <c r="I1089" i="52"/>
  <c r="I1088" i="52"/>
  <c r="I1087" i="52"/>
  <c r="I1086" i="52"/>
  <c r="I1085" i="52"/>
  <c r="I1084" i="52"/>
  <c r="I1083" i="52"/>
  <c r="I1082" i="52"/>
  <c r="I1081" i="52"/>
  <c r="I1080" i="52"/>
  <c r="I1079" i="52"/>
  <c r="I1078" i="52"/>
  <c r="I1077" i="52"/>
  <c r="J1076" i="52"/>
  <c r="I1076" i="52"/>
  <c r="G1076" i="52"/>
  <c r="I1075" i="52"/>
  <c r="I1074" i="52"/>
  <c r="I1073" i="52"/>
  <c r="I1072" i="52"/>
  <c r="I1071" i="52"/>
  <c r="I1070" i="52"/>
  <c r="I1069" i="52"/>
  <c r="I1068" i="52"/>
  <c r="I1067" i="52"/>
  <c r="I1066" i="52"/>
  <c r="I1065" i="52"/>
  <c r="I1064" i="52"/>
  <c r="I1063" i="52"/>
  <c r="I1062" i="52"/>
  <c r="I1061" i="52"/>
  <c r="I1060" i="52"/>
  <c r="I1059" i="52"/>
  <c r="I1058" i="52"/>
  <c r="I1057" i="52"/>
  <c r="I1056" i="52"/>
  <c r="I1055" i="52"/>
  <c r="I1054" i="52"/>
  <c r="I1053" i="52"/>
  <c r="I1052" i="52"/>
  <c r="I1051" i="52"/>
  <c r="I1050" i="52"/>
  <c r="I1049" i="52"/>
  <c r="I1048" i="52"/>
  <c r="I1047" i="52"/>
  <c r="I1046" i="52"/>
  <c r="I1045" i="52"/>
  <c r="I1044" i="52"/>
  <c r="I1043" i="52"/>
  <c r="I1042" i="52"/>
  <c r="I1041" i="52"/>
  <c r="I1040" i="52"/>
  <c r="I1039" i="52"/>
  <c r="I1038" i="52"/>
  <c r="I1037" i="52"/>
  <c r="I1036" i="52"/>
  <c r="I1035" i="52"/>
  <c r="I1034" i="52"/>
  <c r="I1033" i="52"/>
  <c r="I1032" i="52"/>
  <c r="I1031" i="52"/>
  <c r="I1030" i="52"/>
  <c r="I1029" i="52"/>
  <c r="I1028" i="52"/>
  <c r="I1027" i="52"/>
  <c r="I1026" i="52"/>
  <c r="I1025" i="52"/>
  <c r="I1024" i="52"/>
  <c r="I1023" i="52"/>
  <c r="I1022" i="52"/>
  <c r="I1021" i="52"/>
  <c r="J1020" i="52"/>
  <c r="I1020" i="52"/>
  <c r="G1020" i="52"/>
  <c r="I1019" i="52"/>
  <c r="I1018" i="52"/>
  <c r="I1017" i="52"/>
  <c r="I1016" i="52"/>
  <c r="I1015" i="52"/>
  <c r="I1014" i="52"/>
  <c r="I1013" i="52"/>
  <c r="I1012" i="52"/>
  <c r="I1011" i="52"/>
  <c r="I1010" i="52"/>
  <c r="I1009" i="52"/>
  <c r="I1008" i="52"/>
  <c r="I1007" i="52"/>
  <c r="I1006" i="52"/>
  <c r="I1005" i="52"/>
  <c r="I1004" i="52"/>
  <c r="I1003" i="52"/>
  <c r="I1002" i="52"/>
  <c r="I1001" i="52"/>
  <c r="I1000" i="52"/>
  <c r="I999" i="52"/>
  <c r="I998" i="52"/>
  <c r="I997" i="52"/>
  <c r="I996" i="52"/>
  <c r="I995" i="52"/>
  <c r="I994" i="52"/>
  <c r="I993" i="52"/>
  <c r="I992" i="52"/>
  <c r="I991" i="52"/>
  <c r="I990" i="52"/>
  <c r="I989" i="52"/>
  <c r="I988" i="52"/>
  <c r="I987" i="52"/>
  <c r="I986" i="52"/>
  <c r="I985" i="52"/>
  <c r="I984" i="52"/>
  <c r="I983" i="52"/>
  <c r="I982" i="52"/>
  <c r="I981" i="52"/>
  <c r="I980" i="52"/>
  <c r="I979" i="52"/>
  <c r="I978" i="52"/>
  <c r="I977" i="52"/>
  <c r="I976" i="52"/>
  <c r="I975" i="52"/>
  <c r="I974" i="52"/>
  <c r="I973" i="52"/>
  <c r="J972" i="52"/>
  <c r="I972" i="52"/>
  <c r="G972" i="52"/>
  <c r="I971" i="52"/>
  <c r="I970" i="52"/>
  <c r="I969" i="52"/>
  <c r="I968" i="52"/>
  <c r="I967" i="52"/>
  <c r="I966" i="52"/>
  <c r="I965" i="52"/>
  <c r="I964" i="52"/>
  <c r="I963" i="52"/>
  <c r="I962" i="52"/>
  <c r="I961" i="52"/>
  <c r="I960" i="52"/>
  <c r="I959" i="52"/>
  <c r="I958" i="52"/>
  <c r="I957" i="52"/>
  <c r="I956" i="52"/>
  <c r="I955" i="52"/>
  <c r="I954" i="52"/>
  <c r="I953" i="52"/>
  <c r="I952" i="52"/>
  <c r="I951" i="52"/>
  <c r="I950" i="52"/>
  <c r="I949" i="52"/>
  <c r="I948" i="52"/>
  <c r="I947" i="52"/>
  <c r="I946" i="52"/>
  <c r="I945" i="52"/>
  <c r="I944" i="52"/>
  <c r="I943" i="52"/>
  <c r="I942" i="52"/>
  <c r="I941" i="52"/>
  <c r="I940" i="52"/>
  <c r="I939" i="52"/>
  <c r="I938" i="52"/>
  <c r="I937" i="52"/>
  <c r="I936" i="52"/>
  <c r="I935" i="52"/>
  <c r="I934" i="52"/>
  <c r="I933" i="52"/>
  <c r="I932" i="52"/>
  <c r="I931" i="52"/>
  <c r="I930" i="52"/>
  <c r="I929" i="52"/>
  <c r="I928" i="52"/>
  <c r="I927" i="52"/>
  <c r="I926" i="52"/>
  <c r="I925" i="52"/>
  <c r="J924" i="52"/>
  <c r="I924" i="52"/>
  <c r="G924" i="52"/>
  <c r="I923" i="52"/>
  <c r="I922" i="52"/>
  <c r="I921" i="52"/>
  <c r="I920" i="52"/>
  <c r="I919" i="52"/>
  <c r="I918" i="52"/>
  <c r="I917" i="52"/>
  <c r="I916" i="52"/>
  <c r="I915" i="52"/>
  <c r="I914" i="52"/>
  <c r="I913" i="52"/>
  <c r="I912" i="52"/>
  <c r="I911" i="52"/>
  <c r="I910" i="52"/>
  <c r="I909" i="52"/>
  <c r="I908" i="52"/>
  <c r="I907" i="52"/>
  <c r="I906" i="52"/>
  <c r="I905" i="52"/>
  <c r="I904" i="52"/>
  <c r="I903" i="52"/>
  <c r="I902" i="52"/>
  <c r="I901" i="52"/>
  <c r="I900" i="52"/>
  <c r="I899" i="52"/>
  <c r="I898" i="52"/>
  <c r="I897" i="52"/>
  <c r="I896" i="52"/>
  <c r="I895" i="52"/>
  <c r="I894" i="52"/>
  <c r="I893" i="52"/>
  <c r="I892" i="52"/>
  <c r="I891" i="52"/>
  <c r="I890" i="52"/>
  <c r="I889" i="52"/>
  <c r="I888" i="52"/>
  <c r="I887" i="52"/>
  <c r="I886" i="52"/>
  <c r="I885" i="52"/>
  <c r="I884" i="52"/>
  <c r="I883" i="52"/>
  <c r="I882" i="52"/>
  <c r="I881" i="52"/>
  <c r="I880" i="52"/>
  <c r="I879" i="52"/>
  <c r="I878" i="52"/>
  <c r="I877" i="52"/>
  <c r="J876" i="52"/>
  <c r="I876" i="52"/>
  <c r="G876" i="52"/>
  <c r="I875" i="52"/>
  <c r="I874" i="52"/>
  <c r="I873" i="52"/>
  <c r="I872" i="52"/>
  <c r="I871" i="52"/>
  <c r="I870" i="52"/>
  <c r="I869" i="52"/>
  <c r="I868" i="52"/>
  <c r="I867" i="52"/>
  <c r="I866" i="52"/>
  <c r="I865" i="52"/>
  <c r="I864" i="52"/>
  <c r="I863" i="52"/>
  <c r="I862" i="52"/>
  <c r="I861" i="52"/>
  <c r="I860" i="52"/>
  <c r="I859" i="52"/>
  <c r="I858" i="52"/>
  <c r="I857" i="52"/>
  <c r="I856" i="52"/>
  <c r="I855" i="52"/>
  <c r="I854" i="52"/>
  <c r="I853" i="52"/>
  <c r="I852" i="52"/>
  <c r="I851" i="52"/>
  <c r="I850" i="52"/>
  <c r="I849" i="52"/>
  <c r="I848" i="52"/>
  <c r="I847" i="52"/>
  <c r="I846" i="52"/>
  <c r="I845" i="52"/>
  <c r="I844" i="52"/>
  <c r="I843" i="52"/>
  <c r="I842" i="52"/>
  <c r="I841" i="52"/>
  <c r="I840" i="52"/>
  <c r="I839" i="52"/>
  <c r="I838" i="52"/>
  <c r="I837" i="52"/>
  <c r="I836" i="52"/>
  <c r="I835" i="52"/>
  <c r="I834" i="52"/>
  <c r="I833" i="52"/>
  <c r="I832" i="52"/>
  <c r="I831" i="52"/>
  <c r="I830" i="52"/>
  <c r="I829" i="52"/>
  <c r="J828" i="52"/>
  <c r="I828" i="52"/>
  <c r="G828" i="52"/>
  <c r="I827" i="52"/>
  <c r="I826" i="52"/>
  <c r="I825" i="52"/>
  <c r="I824" i="52"/>
  <c r="I823" i="52"/>
  <c r="I822" i="52"/>
  <c r="I821" i="52"/>
  <c r="I820" i="52"/>
  <c r="I819" i="52"/>
  <c r="I818" i="52"/>
  <c r="I817" i="52"/>
  <c r="I816" i="52"/>
  <c r="I815" i="52"/>
  <c r="I814" i="52"/>
  <c r="I813" i="52"/>
  <c r="I812" i="52"/>
  <c r="I811" i="52"/>
  <c r="I810" i="52"/>
  <c r="I809" i="52"/>
  <c r="I808" i="52"/>
  <c r="I807" i="52"/>
  <c r="I806" i="52"/>
  <c r="I805" i="52"/>
  <c r="I804" i="52"/>
  <c r="I803" i="52"/>
  <c r="I802" i="52"/>
  <c r="I801" i="52"/>
  <c r="I800" i="52"/>
  <c r="I799" i="52"/>
  <c r="I798" i="52"/>
  <c r="I797" i="52"/>
  <c r="I796" i="52"/>
  <c r="I795" i="52"/>
  <c r="I794" i="52"/>
  <c r="I793" i="52"/>
  <c r="I792" i="52"/>
  <c r="I791" i="52"/>
  <c r="I790" i="52"/>
  <c r="I789" i="52"/>
  <c r="I788" i="52"/>
  <c r="I787" i="52"/>
  <c r="I786" i="52"/>
  <c r="I785" i="52"/>
  <c r="I784" i="52"/>
  <c r="I783" i="52"/>
  <c r="I782" i="52"/>
  <c r="I781" i="52"/>
  <c r="J780" i="52"/>
  <c r="I780" i="52"/>
  <c r="G780" i="52"/>
  <c r="I779" i="52"/>
  <c r="I778" i="52"/>
  <c r="I777" i="52"/>
  <c r="I776" i="52"/>
  <c r="I775" i="52"/>
  <c r="I774" i="52"/>
  <c r="I773" i="52"/>
  <c r="I772" i="52"/>
  <c r="I771" i="52"/>
  <c r="I770" i="52"/>
  <c r="I769" i="52"/>
  <c r="I768" i="52"/>
  <c r="I767" i="52"/>
  <c r="I766" i="52"/>
  <c r="I765" i="52"/>
  <c r="I764" i="52"/>
  <c r="I763" i="52"/>
  <c r="I762" i="52"/>
  <c r="I761" i="52"/>
  <c r="I760" i="52"/>
  <c r="I759" i="52"/>
  <c r="I758" i="52"/>
  <c r="I757" i="52"/>
  <c r="I756" i="52"/>
  <c r="I755" i="52"/>
  <c r="I754" i="52"/>
  <c r="I753" i="52"/>
  <c r="I752" i="52"/>
  <c r="I751" i="52"/>
  <c r="I750" i="52"/>
  <c r="I749" i="52"/>
  <c r="I748" i="52"/>
  <c r="I747" i="52"/>
  <c r="I746" i="52"/>
  <c r="I745" i="52"/>
  <c r="I744" i="52"/>
  <c r="I743" i="52"/>
  <c r="I742" i="52"/>
  <c r="I741" i="52"/>
  <c r="I740" i="52"/>
  <c r="I739" i="52"/>
  <c r="I738" i="52"/>
  <c r="I737" i="52"/>
  <c r="I736" i="52"/>
  <c r="I735" i="52"/>
  <c r="I734" i="52"/>
  <c r="I733" i="52"/>
  <c r="J732" i="52"/>
  <c r="I732" i="52"/>
  <c r="G732" i="52"/>
  <c r="I731" i="52"/>
  <c r="I730" i="52"/>
  <c r="I729" i="52"/>
  <c r="I728" i="52"/>
  <c r="I727" i="52"/>
  <c r="I726" i="52"/>
  <c r="I725" i="52"/>
  <c r="I724" i="52"/>
  <c r="I723" i="52"/>
  <c r="I722" i="52"/>
  <c r="I721" i="52"/>
  <c r="I720" i="52"/>
  <c r="I719" i="52"/>
  <c r="I718" i="52"/>
  <c r="I717" i="52"/>
  <c r="I716" i="52"/>
  <c r="I715" i="52"/>
  <c r="I714" i="52"/>
  <c r="I713" i="52"/>
  <c r="I712" i="52"/>
  <c r="I711" i="52"/>
  <c r="I710" i="52"/>
  <c r="I709" i="52"/>
  <c r="I708" i="52"/>
  <c r="I707" i="52"/>
  <c r="I706" i="52"/>
  <c r="I705" i="52"/>
  <c r="I704" i="52"/>
  <c r="I703" i="52"/>
  <c r="I702" i="52"/>
  <c r="I701" i="52"/>
  <c r="I700" i="52"/>
  <c r="I699" i="52"/>
  <c r="I698" i="52"/>
  <c r="I697" i="52"/>
  <c r="I696" i="52"/>
  <c r="I695" i="52"/>
  <c r="I694" i="52"/>
  <c r="I693" i="52"/>
  <c r="I692" i="52"/>
  <c r="I691" i="52"/>
  <c r="I690" i="52"/>
  <c r="I689" i="52"/>
  <c r="I688" i="52"/>
  <c r="I687" i="52"/>
  <c r="I686" i="52"/>
  <c r="I685" i="52"/>
  <c r="J684" i="52"/>
  <c r="I684" i="52"/>
  <c r="G684" i="52"/>
  <c r="I683" i="52"/>
  <c r="I682" i="52"/>
  <c r="I681" i="52"/>
  <c r="I680" i="52"/>
  <c r="I679" i="52"/>
  <c r="I678" i="52"/>
  <c r="I677" i="52"/>
  <c r="I676" i="52"/>
  <c r="I675" i="52"/>
  <c r="I674" i="52"/>
  <c r="I673" i="52"/>
  <c r="I672" i="52"/>
  <c r="I671" i="52"/>
  <c r="I670" i="52"/>
  <c r="I669" i="52"/>
  <c r="I668" i="52"/>
  <c r="I667" i="52"/>
  <c r="I666" i="52"/>
  <c r="I665" i="52"/>
  <c r="I664" i="52"/>
  <c r="I663" i="52"/>
  <c r="I662" i="52"/>
  <c r="I661" i="52"/>
  <c r="J660" i="52"/>
  <c r="I660" i="52"/>
  <c r="G660" i="52"/>
  <c r="I659" i="52"/>
  <c r="I658" i="52"/>
  <c r="I657" i="52"/>
  <c r="I656" i="52"/>
  <c r="I655" i="52"/>
  <c r="I654" i="52"/>
  <c r="I653" i="52"/>
  <c r="I652" i="52"/>
  <c r="I651" i="52"/>
  <c r="I650" i="52"/>
  <c r="I649" i="52"/>
  <c r="I648" i="52"/>
  <c r="I647" i="52"/>
  <c r="I646" i="52"/>
  <c r="I645" i="52"/>
  <c r="I644" i="52"/>
  <c r="I643" i="52"/>
  <c r="I642" i="52"/>
  <c r="I641" i="52"/>
  <c r="I640" i="52"/>
  <c r="I639" i="52"/>
  <c r="I638" i="52"/>
  <c r="I637" i="52"/>
  <c r="I636" i="52"/>
  <c r="I635" i="52"/>
  <c r="I634" i="52"/>
  <c r="I633" i="52"/>
  <c r="I632" i="52"/>
  <c r="I631" i="52"/>
  <c r="I630" i="52"/>
  <c r="I629" i="52"/>
  <c r="I628" i="52"/>
  <c r="I627" i="52"/>
  <c r="I626" i="52"/>
  <c r="I625" i="52"/>
  <c r="I624" i="52"/>
  <c r="I623" i="52"/>
  <c r="I622" i="52"/>
  <c r="I621" i="52"/>
  <c r="I620" i="52"/>
  <c r="I619" i="52"/>
  <c r="I618" i="52"/>
  <c r="I617" i="52"/>
  <c r="I616" i="52"/>
  <c r="I615" i="52"/>
  <c r="I614" i="52"/>
  <c r="I613" i="52"/>
  <c r="J612" i="52"/>
  <c r="I612" i="52"/>
  <c r="G612" i="52"/>
  <c r="I611" i="52"/>
  <c r="I610" i="52"/>
  <c r="I609" i="52"/>
  <c r="I608" i="52"/>
  <c r="I607" i="52"/>
  <c r="I606" i="52"/>
  <c r="I605" i="52"/>
  <c r="I604" i="52"/>
  <c r="I603" i="52"/>
  <c r="I602" i="52"/>
  <c r="I601" i="52"/>
  <c r="I600" i="52"/>
  <c r="I599" i="52"/>
  <c r="I598" i="52"/>
  <c r="I597" i="52"/>
  <c r="I596" i="52"/>
  <c r="I595" i="52"/>
  <c r="I594" i="52"/>
  <c r="I593" i="52"/>
  <c r="I592" i="52"/>
  <c r="I591" i="52"/>
  <c r="I590" i="52"/>
  <c r="I589" i="52"/>
  <c r="I588" i="52"/>
  <c r="I587" i="52"/>
  <c r="I586" i="52"/>
  <c r="I585" i="52"/>
  <c r="I584" i="52"/>
  <c r="I583" i="52"/>
  <c r="I582" i="52"/>
  <c r="I581" i="52"/>
  <c r="I580" i="52"/>
  <c r="I579" i="52"/>
  <c r="I578" i="52"/>
  <c r="I577" i="52"/>
  <c r="I576" i="52"/>
  <c r="I575" i="52"/>
  <c r="I574" i="52"/>
  <c r="I573" i="52"/>
  <c r="I572" i="52"/>
  <c r="I571" i="52"/>
  <c r="I570" i="52"/>
  <c r="I569" i="52"/>
  <c r="I568" i="52"/>
  <c r="I567" i="52"/>
  <c r="I566" i="52"/>
  <c r="I565" i="52"/>
  <c r="J564" i="52"/>
  <c r="I564" i="52"/>
  <c r="G564" i="52"/>
  <c r="I563" i="52"/>
  <c r="I562" i="52"/>
  <c r="I561" i="52"/>
  <c r="I560" i="52"/>
  <c r="I559" i="52"/>
  <c r="I558" i="52"/>
  <c r="I557" i="52"/>
  <c r="I556" i="52"/>
  <c r="I555" i="52"/>
  <c r="I554" i="52"/>
  <c r="I553" i="52"/>
  <c r="I552" i="52"/>
  <c r="I551" i="52"/>
  <c r="I550" i="52"/>
  <c r="I549" i="52"/>
  <c r="I548" i="52"/>
  <c r="I547" i="52"/>
  <c r="I546" i="52"/>
  <c r="I545" i="52"/>
  <c r="I544" i="52"/>
  <c r="I543" i="52"/>
  <c r="I542" i="52"/>
  <c r="I541" i="52"/>
  <c r="I540" i="52"/>
  <c r="I539" i="52"/>
  <c r="I538" i="52"/>
  <c r="I537" i="52"/>
  <c r="I536" i="52"/>
  <c r="I535" i="52"/>
  <c r="I534" i="52"/>
  <c r="I533" i="52"/>
  <c r="I532" i="52"/>
  <c r="I531" i="52"/>
  <c r="I530" i="52"/>
  <c r="I529" i="52"/>
  <c r="I528" i="52"/>
  <c r="I527" i="52"/>
  <c r="I526" i="52"/>
  <c r="I525" i="52"/>
  <c r="I524" i="52"/>
  <c r="I523" i="52"/>
  <c r="I522" i="52"/>
  <c r="I521" i="52"/>
  <c r="I520" i="52"/>
  <c r="I519" i="52"/>
  <c r="I518" i="52"/>
  <c r="I517" i="52"/>
  <c r="J516" i="52"/>
  <c r="I516" i="52"/>
  <c r="G516" i="52"/>
  <c r="I515" i="52"/>
  <c r="I514" i="52"/>
  <c r="I513" i="52"/>
  <c r="I512" i="52"/>
  <c r="I511" i="52"/>
  <c r="I510" i="52"/>
  <c r="I509" i="52"/>
  <c r="I508" i="52"/>
  <c r="I507" i="52"/>
  <c r="I506" i="52"/>
  <c r="I505" i="52"/>
  <c r="I504" i="52"/>
  <c r="I503" i="52"/>
  <c r="I502" i="52"/>
  <c r="I501" i="52"/>
  <c r="I500" i="52"/>
  <c r="I499" i="52"/>
  <c r="I498" i="52"/>
  <c r="I497" i="52"/>
  <c r="I496" i="52"/>
  <c r="I495" i="52"/>
  <c r="I494" i="52"/>
  <c r="I493" i="52"/>
  <c r="I492" i="52"/>
  <c r="I491" i="52"/>
  <c r="I490" i="52"/>
  <c r="I489" i="52"/>
  <c r="I488" i="52"/>
  <c r="I487" i="52"/>
  <c r="I486" i="52"/>
  <c r="I485" i="52"/>
  <c r="I484" i="52"/>
  <c r="I483" i="52"/>
  <c r="I482" i="52"/>
  <c r="I481" i="52"/>
  <c r="I480" i="52"/>
  <c r="I479" i="52"/>
  <c r="I478" i="52"/>
  <c r="I477" i="52"/>
  <c r="I476" i="52"/>
  <c r="I475" i="52"/>
  <c r="I474" i="52"/>
  <c r="I473" i="52"/>
  <c r="I472" i="52"/>
  <c r="I471" i="52"/>
  <c r="I470" i="52"/>
  <c r="I469" i="52"/>
  <c r="I468" i="52"/>
  <c r="I467" i="52"/>
  <c r="I466" i="52"/>
  <c r="I465" i="52"/>
  <c r="I464" i="52"/>
  <c r="I463" i="52"/>
  <c r="I462" i="52"/>
  <c r="I461" i="52"/>
  <c r="I460" i="52"/>
  <c r="I459" i="52"/>
  <c r="I458" i="52"/>
  <c r="I457" i="52"/>
  <c r="I456" i="52"/>
  <c r="I455" i="52"/>
  <c r="I454" i="52"/>
  <c r="I453" i="52"/>
  <c r="J452" i="52"/>
  <c r="I452" i="52"/>
  <c r="G452" i="52"/>
  <c r="I451" i="52"/>
  <c r="I450" i="52"/>
  <c r="I449" i="52"/>
  <c r="I448" i="52"/>
  <c r="I447" i="52"/>
  <c r="I446" i="52"/>
  <c r="I445" i="52"/>
  <c r="I444" i="52"/>
  <c r="I443" i="52"/>
  <c r="I442" i="52"/>
  <c r="I441" i="52"/>
  <c r="I440" i="52"/>
  <c r="I439" i="52"/>
  <c r="I438" i="52"/>
  <c r="I437" i="52"/>
  <c r="I436" i="52"/>
  <c r="I435" i="52"/>
  <c r="I434" i="52"/>
  <c r="I433" i="52"/>
  <c r="I432" i="52"/>
  <c r="I431" i="52"/>
  <c r="I430" i="52"/>
  <c r="I429" i="52"/>
  <c r="I428" i="52"/>
  <c r="I427" i="52"/>
  <c r="I426" i="52"/>
  <c r="I425" i="52"/>
  <c r="I424" i="52"/>
  <c r="I423" i="52"/>
  <c r="I422" i="52"/>
  <c r="I421" i="52"/>
  <c r="I420" i="52"/>
  <c r="I419" i="52"/>
  <c r="I418" i="52"/>
  <c r="I417" i="52"/>
  <c r="I416" i="52"/>
  <c r="I415" i="52"/>
  <c r="I414" i="52"/>
  <c r="I413" i="52"/>
  <c r="I412" i="52"/>
  <c r="I411" i="52"/>
  <c r="I410" i="52"/>
  <c r="I409" i="52"/>
  <c r="I408" i="52"/>
  <c r="I407" i="52"/>
  <c r="I406" i="52"/>
  <c r="I405" i="52"/>
  <c r="J404" i="52"/>
  <c r="I404" i="52"/>
  <c r="G404" i="52"/>
  <c r="I403" i="52"/>
  <c r="I402" i="52"/>
  <c r="I401" i="52"/>
  <c r="I400" i="52"/>
  <c r="I399" i="52"/>
  <c r="I398" i="52"/>
  <c r="I397" i="52"/>
  <c r="I396" i="52"/>
  <c r="I395" i="52"/>
  <c r="I394" i="52"/>
  <c r="I393" i="52"/>
  <c r="I392" i="52"/>
  <c r="I391" i="52"/>
  <c r="I390" i="52"/>
  <c r="I389" i="52"/>
  <c r="I388" i="52"/>
  <c r="I387" i="52"/>
  <c r="I386" i="52"/>
  <c r="I385" i="52"/>
  <c r="I384" i="52"/>
  <c r="I383" i="52"/>
  <c r="I382" i="52"/>
  <c r="I381" i="52"/>
  <c r="I380" i="52"/>
  <c r="I379" i="52"/>
  <c r="I378" i="52"/>
  <c r="I377" i="52"/>
  <c r="I376" i="52"/>
  <c r="I375" i="52"/>
  <c r="I374" i="52"/>
  <c r="I373" i="52"/>
  <c r="I372" i="52"/>
  <c r="I371" i="52"/>
  <c r="I370" i="52"/>
  <c r="I369" i="52"/>
  <c r="I368" i="52"/>
  <c r="I367" i="52"/>
  <c r="I366" i="52"/>
  <c r="I365" i="52"/>
  <c r="I364" i="52"/>
  <c r="I363" i="52"/>
  <c r="I362" i="52"/>
  <c r="I361" i="52"/>
  <c r="I360" i="52"/>
  <c r="I359" i="52"/>
  <c r="I358" i="52"/>
  <c r="I357" i="52"/>
  <c r="J356" i="52"/>
  <c r="I356" i="52"/>
  <c r="G356" i="52"/>
  <c r="I355" i="52"/>
  <c r="I354" i="52"/>
  <c r="I353" i="52"/>
  <c r="I352" i="52"/>
  <c r="I351" i="52"/>
  <c r="I350" i="52"/>
  <c r="I349" i="52"/>
  <c r="I348" i="52"/>
  <c r="I347" i="52"/>
  <c r="I346" i="52"/>
  <c r="I345" i="52"/>
  <c r="I344" i="52"/>
  <c r="I343" i="52"/>
  <c r="I342" i="52"/>
  <c r="I341" i="52"/>
  <c r="I340" i="52"/>
  <c r="I339" i="52"/>
  <c r="I338" i="52"/>
  <c r="I337" i="52"/>
  <c r="I336" i="52"/>
  <c r="I335" i="52"/>
  <c r="I334" i="52"/>
  <c r="I333" i="52"/>
  <c r="I332" i="52"/>
  <c r="I331" i="52"/>
  <c r="I330" i="52"/>
  <c r="I329" i="52"/>
  <c r="I328" i="52"/>
  <c r="I327" i="52"/>
  <c r="I326" i="52"/>
  <c r="I325" i="52"/>
  <c r="I324" i="52"/>
  <c r="I323" i="52"/>
  <c r="I322" i="52"/>
  <c r="I321" i="52"/>
  <c r="I320" i="52"/>
  <c r="I319" i="52"/>
  <c r="I318" i="52"/>
  <c r="I317" i="52"/>
  <c r="I316" i="52"/>
  <c r="I315" i="52"/>
  <c r="I314" i="52"/>
  <c r="I313" i="52"/>
  <c r="I312" i="52"/>
  <c r="I311" i="52"/>
  <c r="I310" i="52"/>
  <c r="I309" i="52"/>
  <c r="J308" i="52"/>
  <c r="I308" i="52"/>
  <c r="G308" i="52"/>
  <c r="I307" i="52"/>
  <c r="I306" i="52"/>
  <c r="I305" i="52"/>
  <c r="J304" i="52"/>
  <c r="I304" i="52"/>
  <c r="G304" i="52"/>
  <c r="I303" i="52"/>
  <c r="I302" i="52"/>
  <c r="I301" i="52"/>
  <c r="I300" i="52"/>
  <c r="I299" i="52"/>
  <c r="I298" i="52"/>
  <c r="I297" i="52"/>
  <c r="I296" i="52"/>
  <c r="I295" i="52"/>
  <c r="I294" i="52"/>
  <c r="I293" i="52"/>
  <c r="I292" i="52"/>
  <c r="I291" i="52"/>
  <c r="I290" i="52"/>
  <c r="I289" i="52"/>
  <c r="I288" i="52"/>
  <c r="I287" i="52"/>
  <c r="I286" i="52"/>
  <c r="I285" i="52"/>
  <c r="I284" i="52"/>
  <c r="I283" i="52"/>
  <c r="I282" i="52"/>
  <c r="I281" i="52"/>
  <c r="I280" i="52"/>
  <c r="I279" i="52"/>
  <c r="I278" i="52"/>
  <c r="I277" i="52"/>
  <c r="I276" i="52"/>
  <c r="I275" i="52"/>
  <c r="I274" i="52"/>
  <c r="I273" i="52"/>
  <c r="I272" i="52"/>
  <c r="I271" i="52"/>
  <c r="I270" i="52"/>
  <c r="I269" i="52"/>
  <c r="I268" i="52"/>
  <c r="I267" i="52"/>
  <c r="I266" i="52"/>
  <c r="I265" i="52"/>
  <c r="I264" i="52"/>
  <c r="I263" i="52"/>
  <c r="I262" i="52"/>
  <c r="I261" i="52"/>
  <c r="I260" i="52"/>
  <c r="I259" i="52"/>
  <c r="I258" i="52"/>
  <c r="I257" i="52"/>
  <c r="J256" i="52"/>
  <c r="I256" i="52"/>
  <c r="G256" i="52"/>
  <c r="I255" i="52"/>
  <c r="I254" i="52"/>
  <c r="I253" i="52"/>
  <c r="I252" i="52"/>
  <c r="I251" i="52"/>
  <c r="I250" i="52"/>
  <c r="I249" i="52"/>
  <c r="I248" i="52"/>
  <c r="I247" i="52"/>
  <c r="I246" i="52"/>
  <c r="I245" i="52"/>
  <c r="I244" i="52"/>
  <c r="I243" i="52"/>
  <c r="I242" i="52"/>
  <c r="I241" i="52"/>
  <c r="I240" i="52"/>
  <c r="I239" i="52"/>
  <c r="I238" i="52"/>
  <c r="I237" i="52"/>
  <c r="I236" i="52"/>
  <c r="I235" i="52"/>
  <c r="I234" i="52"/>
  <c r="I233" i="52"/>
  <c r="I232" i="52"/>
  <c r="I231" i="52"/>
  <c r="I230" i="52"/>
  <c r="I229" i="52"/>
  <c r="I228" i="52"/>
  <c r="I227" i="52"/>
  <c r="I226" i="52"/>
  <c r="I225" i="52"/>
  <c r="I224" i="52"/>
  <c r="I223" i="52"/>
  <c r="I222" i="52"/>
  <c r="I221" i="52"/>
  <c r="I220" i="52"/>
  <c r="I219" i="52"/>
  <c r="I218" i="52"/>
  <c r="I217" i="52"/>
  <c r="I216" i="52"/>
  <c r="I215" i="52"/>
  <c r="I214" i="52"/>
  <c r="I213" i="52"/>
  <c r="I212" i="52"/>
  <c r="I211" i="52"/>
  <c r="I210" i="52"/>
  <c r="I209" i="52"/>
  <c r="J208" i="52"/>
  <c r="I208" i="52"/>
  <c r="G208" i="52"/>
  <c r="I207" i="52"/>
  <c r="G207" i="52"/>
  <c r="I206" i="52"/>
  <c r="G206" i="52"/>
  <c r="I205" i="52"/>
  <c r="G205" i="52"/>
  <c r="I204" i="52"/>
  <c r="G204" i="52"/>
  <c r="I203" i="52"/>
  <c r="G203" i="52"/>
  <c r="I202" i="52"/>
  <c r="G202" i="52"/>
  <c r="I201" i="52"/>
  <c r="G201" i="52"/>
  <c r="I200" i="52"/>
  <c r="G200" i="52"/>
  <c r="I199" i="52"/>
  <c r="G199" i="52"/>
  <c r="I198" i="52"/>
  <c r="G198" i="52"/>
  <c r="I197" i="52"/>
  <c r="G197" i="52"/>
  <c r="I196" i="52"/>
  <c r="G196" i="52"/>
  <c r="I195" i="52"/>
  <c r="G195" i="52"/>
  <c r="I194" i="52"/>
  <c r="G194" i="52"/>
  <c r="I193" i="52"/>
  <c r="G193" i="52"/>
  <c r="I192" i="52"/>
  <c r="G192" i="52"/>
  <c r="I191" i="52"/>
  <c r="G191" i="52"/>
  <c r="I190" i="52"/>
  <c r="G190" i="52"/>
  <c r="I189" i="52"/>
  <c r="G189" i="52"/>
  <c r="I188" i="52"/>
  <c r="G188" i="52"/>
  <c r="I187" i="52"/>
  <c r="G187" i="52"/>
  <c r="I186" i="52"/>
  <c r="G186" i="52"/>
  <c r="I185" i="52"/>
  <c r="G185" i="52"/>
  <c r="I184" i="52"/>
  <c r="G184" i="52"/>
  <c r="I183" i="52"/>
  <c r="G183" i="52"/>
  <c r="I182" i="52"/>
  <c r="G182" i="52"/>
  <c r="I181" i="52"/>
  <c r="G181" i="52"/>
  <c r="I180" i="52"/>
  <c r="G180" i="52"/>
  <c r="I179" i="52"/>
  <c r="G179" i="52"/>
  <c r="I178" i="52"/>
  <c r="G178" i="52"/>
  <c r="I177" i="52"/>
  <c r="G177" i="52"/>
  <c r="I176" i="52"/>
  <c r="G176" i="52"/>
  <c r="I175" i="52"/>
  <c r="G175" i="52"/>
  <c r="I174" i="52"/>
  <c r="G174" i="52"/>
  <c r="I173" i="52"/>
  <c r="G173" i="52"/>
  <c r="I172" i="52"/>
  <c r="G172" i="52"/>
  <c r="I171" i="52"/>
  <c r="G171" i="52"/>
  <c r="I170" i="52"/>
  <c r="G170" i="52"/>
  <c r="I169" i="52"/>
  <c r="G169" i="52"/>
  <c r="I168" i="52"/>
  <c r="G168" i="52"/>
  <c r="I167" i="52"/>
  <c r="G167" i="52"/>
  <c r="I166" i="52"/>
  <c r="G166" i="52"/>
  <c r="I165" i="52"/>
  <c r="G165" i="52"/>
  <c r="I164" i="52"/>
  <c r="G164" i="52"/>
  <c r="I163" i="52"/>
  <c r="G163" i="52"/>
  <c r="I162" i="52"/>
  <c r="G162" i="52"/>
  <c r="I161" i="52"/>
  <c r="G161" i="52"/>
  <c r="I160" i="52"/>
  <c r="G160" i="52"/>
  <c r="I159" i="52"/>
  <c r="G159" i="52"/>
  <c r="I158" i="52"/>
  <c r="G158" i="52"/>
  <c r="I157" i="52"/>
  <c r="G157" i="52"/>
  <c r="I156" i="52"/>
  <c r="G156" i="52"/>
  <c r="I155" i="52"/>
  <c r="G155" i="52"/>
  <c r="I154" i="52"/>
  <c r="G154" i="52"/>
  <c r="I153" i="52"/>
  <c r="G153" i="52"/>
  <c r="J152" i="52"/>
  <c r="I152" i="52"/>
  <c r="G152" i="52"/>
  <c r="I151" i="52"/>
  <c r="G151" i="52"/>
  <c r="I150" i="52"/>
  <c r="G150" i="52"/>
  <c r="I149" i="52"/>
  <c r="G149" i="52"/>
  <c r="I148" i="52"/>
  <c r="G148" i="52"/>
  <c r="I147" i="52"/>
  <c r="G147" i="52"/>
  <c r="I146" i="52"/>
  <c r="G146" i="52"/>
  <c r="I145" i="52"/>
  <c r="G145" i="52"/>
  <c r="I144" i="52"/>
  <c r="G144" i="52"/>
  <c r="I143" i="52"/>
  <c r="G143" i="52"/>
  <c r="I142" i="52"/>
  <c r="G142" i="52"/>
  <c r="I141" i="52"/>
  <c r="G141" i="52"/>
  <c r="I140" i="52"/>
  <c r="G140" i="52"/>
  <c r="I139" i="52"/>
  <c r="G139" i="52"/>
  <c r="I138" i="52"/>
  <c r="G138" i="52"/>
  <c r="I137" i="52"/>
  <c r="G137" i="52"/>
  <c r="I136" i="52"/>
  <c r="G136" i="52"/>
  <c r="I135" i="52"/>
  <c r="G135" i="52"/>
  <c r="I134" i="52"/>
  <c r="G134" i="52"/>
  <c r="I133" i="52"/>
  <c r="G133" i="52"/>
  <c r="I132" i="52"/>
  <c r="G132" i="52"/>
  <c r="I131" i="52"/>
  <c r="G131" i="52"/>
  <c r="I130" i="52"/>
  <c r="G130" i="52"/>
  <c r="I129" i="52"/>
  <c r="G129" i="52"/>
  <c r="I128" i="52"/>
  <c r="G128" i="52"/>
  <c r="I127" i="52"/>
  <c r="G127" i="52"/>
  <c r="I126" i="52"/>
  <c r="G126" i="52"/>
  <c r="I125" i="52"/>
  <c r="G125" i="52"/>
  <c r="I124" i="52"/>
  <c r="G124" i="52"/>
  <c r="I123" i="52"/>
  <c r="G123" i="52"/>
  <c r="I122" i="52"/>
  <c r="G122" i="52"/>
  <c r="I121" i="52"/>
  <c r="G121" i="52"/>
  <c r="I120" i="52"/>
  <c r="G120" i="52"/>
  <c r="I119" i="52"/>
  <c r="G119" i="52"/>
  <c r="I118" i="52"/>
  <c r="G118" i="52"/>
  <c r="I117" i="52"/>
  <c r="G117" i="52"/>
  <c r="I116" i="52"/>
  <c r="G116" i="52"/>
  <c r="I115" i="52"/>
  <c r="G115" i="52"/>
  <c r="I114" i="52"/>
  <c r="G114" i="52"/>
  <c r="I113" i="52"/>
  <c r="G113" i="52"/>
  <c r="I112" i="52"/>
  <c r="G112" i="52"/>
  <c r="I111" i="52"/>
  <c r="G111" i="52"/>
  <c r="I110" i="52"/>
  <c r="G110" i="52"/>
  <c r="I109" i="52"/>
  <c r="G109" i="52"/>
  <c r="I108" i="52"/>
  <c r="G108" i="52"/>
  <c r="I107" i="52"/>
  <c r="G107" i="52"/>
  <c r="I106" i="52"/>
  <c r="G106" i="52"/>
  <c r="I105" i="52"/>
  <c r="G105" i="52"/>
  <c r="J104" i="52"/>
  <c r="I104" i="52"/>
  <c r="G104" i="52"/>
  <c r="I103" i="52"/>
  <c r="G103" i="52"/>
  <c r="I102" i="52"/>
  <c r="G102" i="52"/>
  <c r="I101" i="52"/>
  <c r="G101" i="52"/>
  <c r="I100" i="52"/>
  <c r="G100" i="52"/>
  <c r="I99" i="52"/>
  <c r="G99" i="52"/>
  <c r="I98" i="52"/>
  <c r="G98" i="52"/>
  <c r="I97" i="52"/>
  <c r="G97" i="52"/>
  <c r="I96" i="52"/>
  <c r="G96" i="52"/>
  <c r="I95" i="52"/>
  <c r="G95" i="52"/>
  <c r="I94" i="52"/>
  <c r="G94" i="52"/>
  <c r="I93" i="52"/>
  <c r="G93" i="52"/>
  <c r="I92" i="52"/>
  <c r="G92" i="52"/>
  <c r="I91" i="52"/>
  <c r="G91" i="52"/>
  <c r="I90" i="52"/>
  <c r="G90" i="52"/>
  <c r="I89" i="52"/>
  <c r="G89" i="52"/>
  <c r="I88" i="52"/>
  <c r="G88" i="52"/>
  <c r="I87" i="52"/>
  <c r="G87" i="52"/>
  <c r="I86" i="52"/>
  <c r="G86" i="52"/>
  <c r="I85" i="52"/>
  <c r="G85" i="52"/>
  <c r="I84" i="52"/>
  <c r="G84" i="52"/>
  <c r="I83" i="52"/>
  <c r="G83" i="52"/>
  <c r="I82" i="52"/>
  <c r="G82" i="52"/>
  <c r="I81" i="52"/>
  <c r="G81" i="52"/>
  <c r="I80" i="52"/>
  <c r="G80" i="52"/>
  <c r="I79" i="52"/>
  <c r="G79" i="52"/>
  <c r="I78" i="52"/>
  <c r="G78" i="52"/>
  <c r="I77" i="52"/>
  <c r="G77" i="52"/>
  <c r="I76" i="52"/>
  <c r="G76" i="52"/>
  <c r="I75" i="52"/>
  <c r="G75" i="52"/>
  <c r="I74" i="52"/>
  <c r="G74" i="52"/>
  <c r="I73" i="52"/>
  <c r="G73" i="52"/>
  <c r="I72" i="52"/>
  <c r="G72" i="52"/>
  <c r="I71" i="52"/>
  <c r="G71" i="52"/>
  <c r="I70" i="52"/>
  <c r="G70" i="52"/>
  <c r="I69" i="52"/>
  <c r="G69" i="52"/>
  <c r="I68" i="52"/>
  <c r="G68" i="52"/>
  <c r="I67" i="52"/>
  <c r="G67" i="52"/>
  <c r="I66" i="52"/>
  <c r="G66" i="52"/>
  <c r="I65" i="52"/>
  <c r="G65" i="52"/>
  <c r="I64" i="52"/>
  <c r="G64" i="52"/>
  <c r="I63" i="52"/>
  <c r="G63" i="52"/>
  <c r="I62" i="52"/>
  <c r="G62" i="52"/>
  <c r="I61" i="52"/>
  <c r="G61" i="52"/>
  <c r="I60" i="52"/>
  <c r="G60" i="52"/>
  <c r="I59" i="52"/>
  <c r="G59" i="52"/>
  <c r="I58" i="52"/>
  <c r="G58" i="52"/>
  <c r="I57" i="52"/>
  <c r="G57" i="52"/>
  <c r="J56" i="52"/>
  <c r="I56" i="52"/>
  <c r="G56" i="52"/>
  <c r="B2" i="52" s="1"/>
  <c r="I55" i="52"/>
  <c r="G55" i="52"/>
  <c r="I54" i="52"/>
  <c r="G54" i="52"/>
  <c r="I53" i="52"/>
  <c r="G53" i="52"/>
  <c r="I52" i="52"/>
  <c r="G52" i="52"/>
  <c r="I51" i="52"/>
  <c r="G51" i="52"/>
  <c r="I50" i="52"/>
  <c r="G50" i="52"/>
  <c r="I49" i="52"/>
  <c r="G49" i="52"/>
  <c r="I48" i="52"/>
  <c r="G48" i="52"/>
  <c r="I47" i="52"/>
  <c r="G47" i="52"/>
  <c r="I46" i="52"/>
  <c r="G46" i="52"/>
  <c r="I45" i="52"/>
  <c r="G45" i="52"/>
  <c r="I44" i="52"/>
  <c r="G44" i="52"/>
  <c r="I43" i="52"/>
  <c r="G43" i="52"/>
  <c r="I42" i="52"/>
  <c r="G42" i="52"/>
  <c r="I41" i="52"/>
  <c r="G41" i="52"/>
  <c r="I40" i="52"/>
  <c r="G40" i="52"/>
  <c r="I39" i="52"/>
  <c r="G39" i="52"/>
  <c r="I38" i="52"/>
  <c r="G38" i="52"/>
  <c r="I37" i="52"/>
  <c r="G37" i="52"/>
  <c r="I36" i="52"/>
  <c r="G36" i="52"/>
  <c r="I35" i="52"/>
  <c r="G35" i="52"/>
  <c r="I34" i="52"/>
  <c r="G34" i="52"/>
  <c r="I33" i="52"/>
  <c r="G33" i="52"/>
  <c r="I32" i="52"/>
  <c r="G32" i="52"/>
  <c r="I31" i="52"/>
  <c r="G31" i="52"/>
  <c r="I30" i="52"/>
  <c r="G30" i="52"/>
  <c r="I29" i="52"/>
  <c r="G29" i="52"/>
  <c r="I28" i="52"/>
  <c r="G28" i="52"/>
  <c r="I27" i="52"/>
  <c r="G27" i="52"/>
  <c r="I26" i="52"/>
  <c r="G26" i="52"/>
  <c r="I25" i="52"/>
  <c r="G25" i="52"/>
  <c r="I24" i="52"/>
  <c r="G24" i="52"/>
  <c r="I23" i="52"/>
  <c r="G23" i="52"/>
  <c r="I22" i="52"/>
  <c r="G22" i="52"/>
  <c r="I21" i="52"/>
  <c r="G21" i="52"/>
  <c r="I20" i="52"/>
  <c r="G20" i="52"/>
  <c r="I19" i="52"/>
  <c r="G19" i="52"/>
  <c r="I18" i="52"/>
  <c r="G18" i="52"/>
  <c r="I17" i="52"/>
  <c r="G17" i="52"/>
  <c r="I16" i="52"/>
  <c r="G16" i="52"/>
  <c r="I15" i="52"/>
  <c r="G15" i="52"/>
  <c r="I14" i="52"/>
  <c r="G14" i="52"/>
  <c r="I13" i="52"/>
  <c r="G13" i="52"/>
  <c r="I12" i="52"/>
  <c r="G12" i="52"/>
  <c r="I11" i="52"/>
  <c r="G11" i="52"/>
  <c r="I10" i="52"/>
  <c r="G10" i="52"/>
  <c r="C30" i="4"/>
  <c r="B2" i="1"/>
  <c r="A2" i="62" s="1"/>
  <c r="B2" i="62" s="1"/>
  <c r="M17" i="64" s="1"/>
  <c r="L97" i="64" s="1"/>
  <c r="T8" i="73"/>
  <c r="S8" i="73"/>
  <c r="Q8" i="73"/>
  <c r="P8" i="73"/>
  <c r="O8" i="73"/>
  <c r="K8" i="73"/>
  <c r="C8" i="73"/>
  <c r="B8" i="73"/>
  <c r="AB7" i="73"/>
  <c r="R7" i="73"/>
  <c r="N7" i="73"/>
  <c r="M7" i="73"/>
  <c r="J7" i="73"/>
  <c r="H7" i="73"/>
  <c r="G7" i="73"/>
  <c r="F7" i="73"/>
  <c r="D7" i="73"/>
  <c r="C7" i="73"/>
  <c r="B7" i="73"/>
  <c r="U6" i="73"/>
  <c r="L6" i="73"/>
  <c r="C6" i="73"/>
  <c r="B6" i="73"/>
  <c r="B5" i="73"/>
  <c r="AC4" i="73"/>
  <c r="AB4" i="73"/>
  <c r="Y4" i="73"/>
  <c r="N4" i="73"/>
  <c r="M4" i="73"/>
  <c r="I4" i="73"/>
  <c r="C4" i="73"/>
  <c r="B4" i="73"/>
  <c r="C3" i="73"/>
  <c r="B3" i="73"/>
  <c r="AC2" i="73"/>
  <c r="C2" i="73"/>
  <c r="B2" i="73"/>
  <c r="AA30" i="60" l="1"/>
  <c r="AA42" i="62" s="1"/>
  <c r="E30" i="60"/>
  <c r="E42" i="62" s="1"/>
  <c r="I30" i="60"/>
  <c r="I42" i="62" s="1"/>
  <c r="W30" i="60"/>
  <c r="W42" i="62" s="1"/>
  <c r="AA26" i="64" s="1"/>
  <c r="Z106" i="64" s="1"/>
  <c r="N30" i="60"/>
  <c r="N42" i="62" s="1"/>
  <c r="AC30" i="60"/>
  <c r="AC42" i="62" s="1"/>
  <c r="Y30" i="60"/>
  <c r="Y42" i="62" s="1"/>
  <c r="F30" i="60"/>
  <c r="F42" i="62" s="1"/>
  <c r="H30" i="60"/>
  <c r="H42" i="62" s="1"/>
  <c r="G30" i="60"/>
  <c r="G42" i="62" s="1"/>
  <c r="AB30" i="60"/>
  <c r="AB42" i="62" s="1"/>
  <c r="AE30" i="60"/>
  <c r="AD30" i="60"/>
  <c r="AD42" i="62" s="1"/>
  <c r="V30" i="60"/>
  <c r="V42" i="62" s="1"/>
  <c r="U30" i="60"/>
  <c r="U42" i="62" s="1"/>
  <c r="Q30" i="60"/>
  <c r="Q42" i="62" s="1"/>
  <c r="P30" i="60"/>
  <c r="P42" i="62" s="1"/>
  <c r="O30" i="60"/>
  <c r="O42" i="62" s="1"/>
  <c r="M30" i="60"/>
  <c r="M42" i="62" s="1"/>
  <c r="L30" i="60"/>
  <c r="L42" i="62" s="1"/>
  <c r="K30" i="60"/>
  <c r="K42" i="62" s="1"/>
  <c r="J30" i="60"/>
  <c r="J42" i="62" s="1"/>
  <c r="M34" i="59"/>
  <c r="Z30" i="60"/>
  <c r="Z42" i="62" s="1"/>
  <c r="X30" i="60"/>
  <c r="X42" i="62" s="1"/>
  <c r="T30" i="60"/>
  <c r="T42" i="62" s="1"/>
  <c r="X26" i="64" s="1"/>
  <c r="W106" i="64" s="1"/>
  <c r="S30" i="60"/>
  <c r="S42" i="62" s="1"/>
  <c r="R30" i="60"/>
  <c r="R42" i="62" s="1"/>
  <c r="L23" i="59"/>
  <c r="K23" i="59"/>
  <c r="J23" i="59"/>
  <c r="I23" i="59"/>
  <c r="L12" i="59"/>
  <c r="J12" i="59"/>
  <c r="I12" i="59"/>
  <c r="K12" i="59"/>
  <c r="X45" i="60"/>
  <c r="X57" i="62" s="1"/>
  <c r="Y45" i="60"/>
  <c r="Y57" i="62" s="1"/>
  <c r="P45" i="60"/>
  <c r="P57" i="62" s="1"/>
  <c r="AD45" i="60"/>
  <c r="AD57" i="62" s="1"/>
  <c r="G45" i="60"/>
  <c r="G57" i="62" s="1"/>
  <c r="E45" i="60"/>
  <c r="E57" i="62" s="1"/>
  <c r="AB45" i="60"/>
  <c r="AB57" i="62" s="1"/>
  <c r="I45" i="60"/>
  <c r="I57" i="62" s="1"/>
  <c r="N45" i="60"/>
  <c r="N57" i="62" s="1"/>
  <c r="M45" i="60"/>
  <c r="M57" i="62" s="1"/>
  <c r="L45" i="60"/>
  <c r="L57" i="62" s="1"/>
  <c r="J45" i="60"/>
  <c r="J57" i="62" s="1"/>
  <c r="M49" i="59"/>
  <c r="H45" i="60"/>
  <c r="H57" i="62" s="1"/>
  <c r="F45" i="60"/>
  <c r="F57" i="62" s="1"/>
  <c r="AE45" i="60"/>
  <c r="AC45" i="60"/>
  <c r="AC57" i="62" s="1"/>
  <c r="Z45" i="60"/>
  <c r="Z57" i="62" s="1"/>
  <c r="W45" i="60"/>
  <c r="W57" i="62" s="1"/>
  <c r="V45" i="60"/>
  <c r="V57" i="62" s="1"/>
  <c r="T45" i="60"/>
  <c r="T57" i="62" s="1"/>
  <c r="AA45" i="60"/>
  <c r="AA57" i="62" s="1"/>
  <c r="U45" i="60"/>
  <c r="U57" i="62" s="1"/>
  <c r="S45" i="60"/>
  <c r="S57" i="62" s="1"/>
  <c r="R45" i="60"/>
  <c r="R57" i="62" s="1"/>
  <c r="Q45" i="60"/>
  <c r="Q57" i="62" s="1"/>
  <c r="O45" i="60"/>
  <c r="O57" i="62" s="1"/>
  <c r="K45" i="60"/>
  <c r="K57" i="62" s="1"/>
  <c r="K49" i="59"/>
  <c r="I49" i="59"/>
  <c r="L49" i="59"/>
  <c r="J49" i="59"/>
  <c r="L15" i="59"/>
  <c r="K15" i="59"/>
  <c r="J15" i="59"/>
  <c r="I15" i="59"/>
  <c r="K39" i="59"/>
  <c r="L39" i="59"/>
  <c r="J39" i="59"/>
  <c r="G39" i="59"/>
  <c r="H39" i="59" s="1"/>
  <c r="I39" i="59"/>
  <c r="I29" i="59"/>
  <c r="J29" i="59"/>
  <c r="K29" i="59"/>
  <c r="L29" i="59"/>
  <c r="K27" i="59"/>
  <c r="I27" i="59"/>
  <c r="L27" i="59"/>
  <c r="J27" i="59"/>
  <c r="AE33" i="60"/>
  <c r="O33" i="60"/>
  <c r="O45" i="62" s="1"/>
  <c r="S29" i="64" s="1"/>
  <c r="R109" i="64" s="1"/>
  <c r="AB33" i="60"/>
  <c r="AB45" i="62" s="1"/>
  <c r="T33" i="60"/>
  <c r="T45" i="62" s="1"/>
  <c r="G33" i="60"/>
  <c r="G45" i="62" s="1"/>
  <c r="F33" i="60"/>
  <c r="F45" i="62" s="1"/>
  <c r="E33" i="60"/>
  <c r="E45" i="62" s="1"/>
  <c r="AD33" i="60"/>
  <c r="AD45" i="62" s="1"/>
  <c r="Y33" i="60"/>
  <c r="Y45" i="62" s="1"/>
  <c r="X33" i="60"/>
  <c r="X45" i="62" s="1"/>
  <c r="M37" i="59"/>
  <c r="Q15" i="60"/>
  <c r="Q27" i="62" s="1"/>
  <c r="G9" i="60"/>
  <c r="G21" i="62" s="1"/>
  <c r="Y9" i="60"/>
  <c r="Y21" i="62" s="1"/>
  <c r="M9" i="60"/>
  <c r="M21" i="62" s="1"/>
  <c r="Q3" i="64" s="1"/>
  <c r="P83" i="64" s="1"/>
  <c r="K9" i="60"/>
  <c r="K21" i="62" s="1"/>
  <c r="M13" i="59"/>
  <c r="AA9" i="60"/>
  <c r="AA21" i="62" s="1"/>
  <c r="J9" i="60"/>
  <c r="J21" i="62" s="1"/>
  <c r="X23" i="60"/>
  <c r="X35" i="62" s="1"/>
  <c r="S23" i="60"/>
  <c r="S35" i="62" s="1"/>
  <c r="K23" i="60"/>
  <c r="K35" i="62" s="1"/>
  <c r="Y23" i="60"/>
  <c r="Y35" i="62" s="1"/>
  <c r="M23" i="60"/>
  <c r="M35" i="62" s="1"/>
  <c r="I23" i="60"/>
  <c r="I35" i="62" s="1"/>
  <c r="P23" i="60"/>
  <c r="P35" i="62" s="1"/>
  <c r="V23" i="60"/>
  <c r="V35" i="62" s="1"/>
  <c r="U23" i="60"/>
  <c r="U35" i="62" s="1"/>
  <c r="T23" i="60"/>
  <c r="T35" i="62" s="1"/>
  <c r="X19" i="64" s="1"/>
  <c r="Q23" i="60"/>
  <c r="Q35" i="62" s="1"/>
  <c r="U19" i="64" s="1"/>
  <c r="L23" i="60"/>
  <c r="L35" i="62" s="1"/>
  <c r="O23" i="60"/>
  <c r="O35" i="62" s="1"/>
  <c r="N23" i="60"/>
  <c r="N35" i="62" s="1"/>
  <c r="G23" i="60"/>
  <c r="G35" i="62" s="1"/>
  <c r="F23" i="60"/>
  <c r="F35" i="62" s="1"/>
  <c r="AC23" i="60"/>
  <c r="AC35" i="62" s="1"/>
  <c r="AB23" i="60"/>
  <c r="AB35" i="62" s="1"/>
  <c r="AF19" i="64" s="1"/>
  <c r="M27" i="59"/>
  <c r="AA23" i="60"/>
  <c r="AA35" i="62" s="1"/>
  <c r="W23" i="60"/>
  <c r="W35" i="62" s="1"/>
  <c r="Z23" i="60"/>
  <c r="Z35" i="62" s="1"/>
  <c r="AD19" i="64" s="1"/>
  <c r="R23" i="60"/>
  <c r="R35" i="62" s="1"/>
  <c r="J23" i="60"/>
  <c r="J35" i="62" s="1"/>
  <c r="H23" i="60"/>
  <c r="H35" i="62" s="1"/>
  <c r="E23" i="60"/>
  <c r="E35" i="62" s="1"/>
  <c r="J42" i="59"/>
  <c r="I42" i="59"/>
  <c r="L42" i="59"/>
  <c r="K42" i="59"/>
  <c r="J13" i="59"/>
  <c r="L13" i="59"/>
  <c r="K13" i="59"/>
  <c r="Z9" i="60" s="1"/>
  <c r="Z21" i="62" s="1"/>
  <c r="AD3" i="64" s="1"/>
  <c r="AC83" i="64" s="1"/>
  <c r="I13" i="59"/>
  <c r="K17" i="59"/>
  <c r="W28" i="60"/>
  <c r="W40" i="62" s="1"/>
  <c r="Y28" i="60"/>
  <c r="Y40" i="62" s="1"/>
  <c r="P28" i="60"/>
  <c r="P40" i="62" s="1"/>
  <c r="AD28" i="60"/>
  <c r="AD40" i="62" s="1"/>
  <c r="G28" i="60"/>
  <c r="G40" i="62" s="1"/>
  <c r="K28" i="60"/>
  <c r="K40" i="62" s="1"/>
  <c r="H28" i="60"/>
  <c r="H40" i="62" s="1"/>
  <c r="N28" i="60"/>
  <c r="N40" i="62" s="1"/>
  <c r="J28" i="60"/>
  <c r="J40" i="62" s="1"/>
  <c r="I28" i="60"/>
  <c r="I40" i="62" s="1"/>
  <c r="F28" i="60"/>
  <c r="F40" i="62" s="1"/>
  <c r="AE28" i="60"/>
  <c r="AA28" i="60"/>
  <c r="AA40" i="62" s="1"/>
  <c r="Z28" i="60"/>
  <c r="Z40" i="62" s="1"/>
  <c r="Q28" i="60"/>
  <c r="Q40" i="62" s="1"/>
  <c r="O28" i="60"/>
  <c r="O40" i="62" s="1"/>
  <c r="X28" i="60"/>
  <c r="X40" i="62" s="1"/>
  <c r="R28" i="60"/>
  <c r="R40" i="62" s="1"/>
  <c r="AC28" i="60"/>
  <c r="AC40" i="62" s="1"/>
  <c r="AB28" i="60"/>
  <c r="AB40" i="62" s="1"/>
  <c r="V28" i="60"/>
  <c r="V40" i="62" s="1"/>
  <c r="S28" i="60"/>
  <c r="S40" i="62" s="1"/>
  <c r="U28" i="60"/>
  <c r="U40" i="62" s="1"/>
  <c r="M32" i="59"/>
  <c r="T28" i="60"/>
  <c r="T40" i="62" s="1"/>
  <c r="L28" i="60"/>
  <c r="L40" i="62" s="1"/>
  <c r="M28" i="60"/>
  <c r="M40" i="62" s="1"/>
  <c r="K38" i="59"/>
  <c r="J38" i="59"/>
  <c r="I38" i="59"/>
  <c r="L38" i="59"/>
  <c r="J47" i="59"/>
  <c r="L47" i="59"/>
  <c r="K47" i="59"/>
  <c r="I47" i="59"/>
  <c r="I33" i="60"/>
  <c r="I45" i="62" s="1"/>
  <c r="T43" i="60"/>
  <c r="T55" i="62" s="1"/>
  <c r="R43" i="60"/>
  <c r="R55" i="62" s="1"/>
  <c r="J43" i="60"/>
  <c r="J55" i="62" s="1"/>
  <c r="X43" i="60"/>
  <c r="X55" i="62" s="1"/>
  <c r="P43" i="60"/>
  <c r="P55" i="62" s="1"/>
  <c r="M47" i="59"/>
  <c r="M43" i="60"/>
  <c r="M55" i="62" s="1"/>
  <c r="U43" i="60"/>
  <c r="U55" i="62" s="1"/>
  <c r="S43" i="60"/>
  <c r="S55" i="62" s="1"/>
  <c r="Q43" i="60"/>
  <c r="Q55" i="62" s="1"/>
  <c r="O43" i="60"/>
  <c r="O55" i="62" s="1"/>
  <c r="L43" i="60"/>
  <c r="L55" i="62" s="1"/>
  <c r="K43" i="60"/>
  <c r="K55" i="62" s="1"/>
  <c r="I43" i="60"/>
  <c r="I55" i="62" s="1"/>
  <c r="H43" i="60"/>
  <c r="H55" i="62" s="1"/>
  <c r="E43" i="60"/>
  <c r="E55" i="62" s="1"/>
  <c r="AC43" i="60"/>
  <c r="AC55" i="62" s="1"/>
  <c r="AB43" i="60"/>
  <c r="AB55" i="62" s="1"/>
  <c r="AA43" i="60"/>
  <c r="AA55" i="62" s="1"/>
  <c r="Z43" i="60"/>
  <c r="Z55" i="62" s="1"/>
  <c r="Y43" i="60"/>
  <c r="Y55" i="62" s="1"/>
  <c r="W43" i="60"/>
  <c r="W55" i="62" s="1"/>
  <c r="V43" i="60"/>
  <c r="V55" i="62" s="1"/>
  <c r="N43" i="60"/>
  <c r="N55" i="62" s="1"/>
  <c r="G43" i="60"/>
  <c r="G55" i="62" s="1"/>
  <c r="F43" i="60"/>
  <c r="F55" i="62" s="1"/>
  <c r="G15" i="59"/>
  <c r="H15" i="59" s="1"/>
  <c r="K19" i="59"/>
  <c r="N15" i="60" s="1"/>
  <c r="N27" i="62" s="1"/>
  <c r="R9" i="64" s="1"/>
  <c r="Q89" i="64" s="1"/>
  <c r="J19" i="59"/>
  <c r="I19" i="59"/>
  <c r="Y40" i="60"/>
  <c r="Y52" i="62" s="1"/>
  <c r="S40" i="60"/>
  <c r="S52" i="62" s="1"/>
  <c r="K40" i="60"/>
  <c r="K52" i="62" s="1"/>
  <c r="X40" i="60"/>
  <c r="X52" i="62" s="1"/>
  <c r="G40" i="60"/>
  <c r="G52" i="62" s="1"/>
  <c r="AD40" i="60"/>
  <c r="AD52" i="62" s="1"/>
  <c r="J40" i="60"/>
  <c r="J52" i="62" s="1"/>
  <c r="W40" i="60"/>
  <c r="W52" i="62" s="1"/>
  <c r="AA38" i="64" s="1"/>
  <c r="Z118" i="64" s="1"/>
  <c r="U40" i="60"/>
  <c r="U52" i="62" s="1"/>
  <c r="V40" i="60"/>
  <c r="V52" i="62" s="1"/>
  <c r="R40" i="60"/>
  <c r="R52" i="62" s="1"/>
  <c r="O40" i="60"/>
  <c r="O52" i="62" s="1"/>
  <c r="S38" i="64" s="1"/>
  <c r="R118" i="64" s="1"/>
  <c r="Q40" i="60"/>
  <c r="Q52" i="62" s="1"/>
  <c r="P40" i="60"/>
  <c r="P52" i="62" s="1"/>
  <c r="T38" i="64" s="1"/>
  <c r="S118" i="64" s="1"/>
  <c r="L40" i="60"/>
  <c r="L52" i="62" s="1"/>
  <c r="P38" i="64" s="1"/>
  <c r="O118" i="64" s="1"/>
  <c r="I40" i="60"/>
  <c r="I52" i="62" s="1"/>
  <c r="AB40" i="60"/>
  <c r="AB52" i="62" s="1"/>
  <c r="AA40" i="60"/>
  <c r="AA52" i="62" s="1"/>
  <c r="N40" i="60"/>
  <c r="N52" i="62" s="1"/>
  <c r="Z40" i="60"/>
  <c r="Z52" i="62" s="1"/>
  <c r="T40" i="60"/>
  <c r="T52" i="62" s="1"/>
  <c r="F40" i="60"/>
  <c r="F52" i="62" s="1"/>
  <c r="M40" i="60"/>
  <c r="M52" i="62" s="1"/>
  <c r="H40" i="60"/>
  <c r="H52" i="62" s="1"/>
  <c r="E40" i="60"/>
  <c r="E52" i="62" s="1"/>
  <c r="M44" i="59"/>
  <c r="L19" i="59"/>
  <c r="J44" i="59"/>
  <c r="L33" i="59"/>
  <c r="K33" i="59"/>
  <c r="J33" i="59"/>
  <c r="I33" i="59"/>
  <c r="G33" i="59"/>
  <c r="H33" i="59" s="1"/>
  <c r="G43" i="59"/>
  <c r="H43" i="59" s="1"/>
  <c r="AE43" i="60"/>
  <c r="S15" i="60"/>
  <c r="S27" i="62" s="1"/>
  <c r="W9" i="64" s="1"/>
  <c r="V89" i="64" s="1"/>
  <c r="U15" i="60"/>
  <c r="U27" i="62" s="1"/>
  <c r="O15" i="60"/>
  <c r="O27" i="62" s="1"/>
  <c r="H15" i="60"/>
  <c r="H27" i="62" s="1"/>
  <c r="L9" i="64" s="1"/>
  <c r="K89" i="64" s="1"/>
  <c r="AC15" i="60"/>
  <c r="AC27" i="62" s="1"/>
  <c r="AG9" i="64" s="1"/>
  <c r="AF89" i="64" s="1"/>
  <c r="V7" i="60"/>
  <c r="V19" i="62" s="1"/>
  <c r="S7" i="60"/>
  <c r="S19" i="62" s="1"/>
  <c r="Y7" i="60"/>
  <c r="Y19" i="62" s="1"/>
  <c r="Q7" i="60"/>
  <c r="Q19" i="62" s="1"/>
  <c r="P7" i="60"/>
  <c r="P19" i="62" s="1"/>
  <c r="O7" i="60"/>
  <c r="O19" i="62" s="1"/>
  <c r="M7" i="60"/>
  <c r="M19" i="62" s="1"/>
  <c r="L7" i="60"/>
  <c r="L19" i="62" s="1"/>
  <c r="K7" i="60"/>
  <c r="K19" i="62" s="1"/>
  <c r="J7" i="60"/>
  <c r="J19" i="62" s="1"/>
  <c r="G7" i="60"/>
  <c r="G19" i="62" s="1"/>
  <c r="AA7" i="60"/>
  <c r="AA19" i="62" s="1"/>
  <c r="Z7" i="60"/>
  <c r="Z19" i="62" s="1"/>
  <c r="M11" i="59"/>
  <c r="F7" i="60"/>
  <c r="F19" i="62" s="1"/>
  <c r="E7" i="60"/>
  <c r="E19" i="62" s="1"/>
  <c r="X7" i="60"/>
  <c r="X19" i="62" s="1"/>
  <c r="W7" i="60"/>
  <c r="W19" i="62" s="1"/>
  <c r="U7" i="60"/>
  <c r="U19" i="62" s="1"/>
  <c r="N7" i="60"/>
  <c r="N19" i="62" s="1"/>
  <c r="I7" i="60"/>
  <c r="I19" i="62" s="1"/>
  <c r="T7" i="60"/>
  <c r="T19" i="62" s="1"/>
  <c r="R7" i="60"/>
  <c r="R19" i="62" s="1"/>
  <c r="H7" i="60"/>
  <c r="H19" i="62" s="1"/>
  <c r="J25" i="59"/>
  <c r="L25" i="59"/>
  <c r="G25" i="59"/>
  <c r="H25" i="59" s="1"/>
  <c r="L45" i="59"/>
  <c r="I45" i="59"/>
  <c r="J45" i="59"/>
  <c r="K45" i="59"/>
  <c r="G20" i="59"/>
  <c r="H20" i="59" s="1"/>
  <c r="G41" i="59"/>
  <c r="H41" i="59" s="1"/>
  <c r="P41" i="60"/>
  <c r="P53" i="62" s="1"/>
  <c r="T39" i="64" s="1"/>
  <c r="K41" i="60"/>
  <c r="K53" i="62" s="1"/>
  <c r="Z41" i="60"/>
  <c r="Z53" i="62" s="1"/>
  <c r="Q41" i="60"/>
  <c r="Q53" i="62" s="1"/>
  <c r="AB41" i="60"/>
  <c r="AB53" i="62" s="1"/>
  <c r="X41" i="60"/>
  <c r="X53" i="62" s="1"/>
  <c r="AE41" i="60"/>
  <c r="E41" i="60"/>
  <c r="E53" i="62" s="1"/>
  <c r="U41" i="60"/>
  <c r="U53" i="62" s="1"/>
  <c r="T41" i="60"/>
  <c r="T53" i="62" s="1"/>
  <c r="S41" i="60"/>
  <c r="S53" i="62" s="1"/>
  <c r="O41" i="60"/>
  <c r="O53" i="62" s="1"/>
  <c r="N41" i="60"/>
  <c r="N53" i="62" s="1"/>
  <c r="R39" i="64" s="1"/>
  <c r="M45" i="59"/>
  <c r="M41" i="60"/>
  <c r="M53" i="62" s="1"/>
  <c r="L41" i="60"/>
  <c r="L53" i="62" s="1"/>
  <c r="H41" i="60"/>
  <c r="H53" i="62" s="1"/>
  <c r="L39" i="64" s="1"/>
  <c r="G41" i="60"/>
  <c r="G53" i="62" s="1"/>
  <c r="AC41" i="60"/>
  <c r="AC53" i="62" s="1"/>
  <c r="J41" i="60"/>
  <c r="J53" i="62" s="1"/>
  <c r="F41" i="60"/>
  <c r="F53" i="62" s="1"/>
  <c r="W41" i="60"/>
  <c r="W53" i="62" s="1"/>
  <c r="V41" i="60"/>
  <c r="V53" i="62" s="1"/>
  <c r="R41" i="60"/>
  <c r="R53" i="62" s="1"/>
  <c r="AD41" i="60"/>
  <c r="AD53" i="62" s="1"/>
  <c r="AA41" i="60"/>
  <c r="AA53" i="62" s="1"/>
  <c r="Y41" i="60"/>
  <c r="Y53" i="62" s="1"/>
  <c r="I41" i="60"/>
  <c r="I53" i="62" s="1"/>
  <c r="U6" i="60"/>
  <c r="U18" i="62" s="1"/>
  <c r="AD23" i="60"/>
  <c r="AD35" i="62" s="1"/>
  <c r="AH19" i="64" s="1"/>
  <c r="L28" i="59"/>
  <c r="J28" i="59"/>
  <c r="K28" i="59"/>
  <c r="AD43" i="60"/>
  <c r="AD55" i="62" s="1"/>
  <c r="AB25" i="60"/>
  <c r="AB37" i="62" s="1"/>
  <c r="F25" i="60"/>
  <c r="F37" i="62" s="1"/>
  <c r="Z25" i="60"/>
  <c r="Z37" i="62" s="1"/>
  <c r="R25" i="60"/>
  <c r="R37" i="62" s="1"/>
  <c r="I25" i="60"/>
  <c r="I37" i="62" s="1"/>
  <c r="AC25" i="60"/>
  <c r="AC37" i="62" s="1"/>
  <c r="X25" i="60"/>
  <c r="X37" i="62" s="1"/>
  <c r="E25" i="60"/>
  <c r="E37" i="62" s="1"/>
  <c r="P25" i="60"/>
  <c r="P37" i="62" s="1"/>
  <c r="O25" i="60"/>
  <c r="O37" i="62" s="1"/>
  <c r="N25" i="60"/>
  <c r="N37" i="62" s="1"/>
  <c r="L25" i="60"/>
  <c r="L37" i="62" s="1"/>
  <c r="K25" i="60"/>
  <c r="K37" i="62" s="1"/>
  <c r="J25" i="60"/>
  <c r="J37" i="62" s="1"/>
  <c r="H25" i="60"/>
  <c r="H37" i="62" s="1"/>
  <c r="M29" i="59"/>
  <c r="Y25" i="60"/>
  <c r="Y37" i="62" s="1"/>
  <c r="AE25" i="60"/>
  <c r="AD25" i="60"/>
  <c r="AD37" i="62" s="1"/>
  <c r="U25" i="60"/>
  <c r="U37" i="62" s="1"/>
  <c r="AA25" i="60"/>
  <c r="AA37" i="62" s="1"/>
  <c r="W25" i="60"/>
  <c r="W37" i="62" s="1"/>
  <c r="V25" i="60"/>
  <c r="V37" i="62" s="1"/>
  <c r="I7" i="59"/>
  <c r="L7" i="59"/>
  <c r="K7" i="59"/>
  <c r="K35" i="59"/>
  <c r="L35" i="59"/>
  <c r="J35" i="59"/>
  <c r="I35" i="59"/>
  <c r="J36" i="59"/>
  <c r="I36" i="59"/>
  <c r="Y6" i="60"/>
  <c r="Y18" i="62" s="1"/>
  <c r="AE23" i="60"/>
  <c r="K25" i="59"/>
  <c r="Z6" i="60"/>
  <c r="Z18" i="62" s="1"/>
  <c r="O24" i="60"/>
  <c r="O36" i="62" s="1"/>
  <c r="K24" i="60"/>
  <c r="K36" i="62" s="1"/>
  <c r="Z24" i="60"/>
  <c r="Z36" i="62" s="1"/>
  <c r="Q24" i="60"/>
  <c r="Q36" i="62" s="1"/>
  <c r="G24" i="60"/>
  <c r="G36" i="62" s="1"/>
  <c r="AD24" i="60"/>
  <c r="AD36" i="62" s="1"/>
  <c r="J24" i="60"/>
  <c r="J36" i="62" s="1"/>
  <c r="T24" i="60"/>
  <c r="T36" i="62" s="1"/>
  <c r="R24" i="60"/>
  <c r="R36" i="62" s="1"/>
  <c r="S24" i="60"/>
  <c r="S36" i="62" s="1"/>
  <c r="N24" i="60"/>
  <c r="N36" i="62" s="1"/>
  <c r="M24" i="60"/>
  <c r="M36" i="62" s="1"/>
  <c r="I24" i="60"/>
  <c r="I36" i="62" s="1"/>
  <c r="L24" i="60"/>
  <c r="L36" i="62" s="1"/>
  <c r="E24" i="60"/>
  <c r="E36" i="62" s="1"/>
  <c r="AE24" i="60"/>
  <c r="AA24" i="60"/>
  <c r="AA36" i="62" s="1"/>
  <c r="W24" i="60"/>
  <c r="W36" i="62" s="1"/>
  <c r="V24" i="60"/>
  <c r="V36" i="62" s="1"/>
  <c r="H24" i="60"/>
  <c r="H36" i="62" s="1"/>
  <c r="F24" i="60"/>
  <c r="F36" i="62" s="1"/>
  <c r="U24" i="60"/>
  <c r="U36" i="62" s="1"/>
  <c r="AC24" i="60"/>
  <c r="AC36" i="62" s="1"/>
  <c r="AB24" i="60"/>
  <c r="AB36" i="62" s="1"/>
  <c r="Y24" i="60"/>
  <c r="Y36" i="62" s="1"/>
  <c r="X24" i="60"/>
  <c r="X36" i="62" s="1"/>
  <c r="P24" i="60"/>
  <c r="P36" i="62" s="1"/>
  <c r="L34" i="59"/>
  <c r="J34" i="59"/>
  <c r="I34" i="59"/>
  <c r="K34" i="59"/>
  <c r="J43" i="59"/>
  <c r="L43" i="59"/>
  <c r="K43" i="59"/>
  <c r="I43" i="59"/>
  <c r="L6" i="59"/>
  <c r="J6" i="59"/>
  <c r="K6" i="59"/>
  <c r="I6" i="59"/>
  <c r="L21" i="59"/>
  <c r="K21" i="59"/>
  <c r="J21" i="59"/>
  <c r="I21" i="59"/>
  <c r="K36" i="59"/>
  <c r="G21" i="59"/>
  <c r="H21" i="59" s="1"/>
  <c r="L36" i="59"/>
  <c r="AC6" i="60"/>
  <c r="AC18" i="62" s="1"/>
  <c r="G23" i="59"/>
  <c r="H23" i="59" s="1"/>
  <c r="B1" i="52"/>
  <c r="B3" i="52" s="1"/>
  <c r="K10" i="59"/>
  <c r="J10" i="59"/>
  <c r="I10" i="59"/>
  <c r="L10" i="59"/>
  <c r="I44" i="59"/>
  <c r="L44" i="59"/>
  <c r="R31" i="60"/>
  <c r="R43" i="62" s="1"/>
  <c r="X31" i="60"/>
  <c r="X43" i="62" s="1"/>
  <c r="O31" i="60"/>
  <c r="O43" i="62" s="1"/>
  <c r="AC31" i="60"/>
  <c r="AC43" i="62" s="1"/>
  <c r="F31" i="60"/>
  <c r="F43" i="62" s="1"/>
  <c r="W31" i="60"/>
  <c r="W43" i="62" s="1"/>
  <c r="T31" i="60"/>
  <c r="T43" i="62" s="1"/>
  <c r="AA31" i="60"/>
  <c r="AA43" i="62" s="1"/>
  <c r="E31" i="60"/>
  <c r="E43" i="62" s="1"/>
  <c r="AE31" i="60"/>
  <c r="AD31" i="60"/>
  <c r="AD43" i="62" s="1"/>
  <c r="Z31" i="60"/>
  <c r="Z43" i="62" s="1"/>
  <c r="AB31" i="60"/>
  <c r="AB43" i="62" s="1"/>
  <c r="U31" i="60"/>
  <c r="U43" i="62" s="1"/>
  <c r="Y27" i="64" s="1"/>
  <c r="X107" i="64" s="1"/>
  <c r="S31" i="60"/>
  <c r="S43" i="62" s="1"/>
  <c r="Y31" i="60"/>
  <c r="Y43" i="62" s="1"/>
  <c r="V31" i="60"/>
  <c r="V43" i="62" s="1"/>
  <c r="Z27" i="64" s="1"/>
  <c r="Y107" i="64" s="1"/>
  <c r="P31" i="60"/>
  <c r="P43" i="62" s="1"/>
  <c r="H31" i="60"/>
  <c r="H43" i="62" s="1"/>
  <c r="G31" i="60"/>
  <c r="G43" i="62" s="1"/>
  <c r="Q31" i="60"/>
  <c r="Q43" i="62" s="1"/>
  <c r="M35" i="59"/>
  <c r="L31" i="60"/>
  <c r="L43" i="62" s="1"/>
  <c r="P27" i="64" s="1"/>
  <c r="O107" i="64" s="1"/>
  <c r="N31" i="60"/>
  <c r="N43" i="62" s="1"/>
  <c r="M31" i="60"/>
  <c r="M43" i="62" s="1"/>
  <c r="K31" i="60"/>
  <c r="K43" i="62" s="1"/>
  <c r="I31" i="60"/>
  <c r="I43" i="62" s="1"/>
  <c r="J31" i="60"/>
  <c r="J43" i="62" s="1"/>
  <c r="N27" i="64" s="1"/>
  <c r="M107" i="64" s="1"/>
  <c r="J7" i="59"/>
  <c r="L20" i="59"/>
  <c r="J20" i="59"/>
  <c r="I20" i="59"/>
  <c r="K20" i="59"/>
  <c r="I25" i="59"/>
  <c r="L8" i="59"/>
  <c r="K8" i="59"/>
  <c r="J8" i="59"/>
  <c r="I8" i="59"/>
  <c r="K31" i="59"/>
  <c r="L31" i="59"/>
  <c r="K41" i="59"/>
  <c r="I41" i="59"/>
  <c r="I31" i="59"/>
  <c r="L41" i="59"/>
  <c r="I15" i="60"/>
  <c r="I27" i="62" s="1"/>
  <c r="I28" i="59"/>
  <c r="AE6" i="60"/>
  <c r="I6" i="60"/>
  <c r="I18" i="62" s="1"/>
  <c r="AB6" i="60"/>
  <c r="AB18" i="62" s="1"/>
  <c r="F6" i="60"/>
  <c r="F18" i="62" s="1"/>
  <c r="L6" i="60"/>
  <c r="L18" i="62" s="1"/>
  <c r="X6" i="60"/>
  <c r="X18" i="62" s="1"/>
  <c r="V6" i="60"/>
  <c r="V18" i="62" s="1"/>
  <c r="M10" i="59"/>
  <c r="W6" i="60"/>
  <c r="W18" i="62" s="1"/>
  <c r="T6" i="60"/>
  <c r="T18" i="62" s="1"/>
  <c r="Q6" i="60"/>
  <c r="Q18" i="62" s="1"/>
  <c r="S6" i="60"/>
  <c r="S18" i="62" s="1"/>
  <c r="R6" i="60"/>
  <c r="R18" i="62" s="1"/>
  <c r="N6" i="60"/>
  <c r="N18" i="62" s="1"/>
  <c r="P6" i="60"/>
  <c r="P18" i="62" s="1"/>
  <c r="J6" i="60"/>
  <c r="J18" i="62" s="1"/>
  <c r="O6" i="60"/>
  <c r="O18" i="62" s="1"/>
  <c r="E6" i="60"/>
  <c r="E18" i="62" s="1"/>
  <c r="M6" i="60"/>
  <c r="M18" i="62" s="1"/>
  <c r="AD6" i="60"/>
  <c r="AD18" i="62" s="1"/>
  <c r="K6" i="60"/>
  <c r="K18" i="62" s="1"/>
  <c r="H6" i="60"/>
  <c r="H18" i="62" s="1"/>
  <c r="G6" i="60"/>
  <c r="G18" i="62" s="1"/>
  <c r="L13" i="60"/>
  <c r="L25" i="62" s="1"/>
  <c r="AE13" i="60"/>
  <c r="I13" i="60"/>
  <c r="I25" i="62" s="1"/>
  <c r="O13" i="60"/>
  <c r="O25" i="62" s="1"/>
  <c r="F13" i="60"/>
  <c r="F25" i="62" s="1"/>
  <c r="J7" i="64" s="1"/>
  <c r="I87" i="64" s="1"/>
  <c r="AC13" i="60"/>
  <c r="AC25" i="62" s="1"/>
  <c r="AD13" i="60"/>
  <c r="AD25" i="62" s="1"/>
  <c r="AH7" i="64" s="1"/>
  <c r="AG87" i="64" s="1"/>
  <c r="E13" i="60"/>
  <c r="E25" i="62" s="1"/>
  <c r="AA13" i="60"/>
  <c r="AA25" i="62" s="1"/>
  <c r="X13" i="60"/>
  <c r="X25" i="62" s="1"/>
  <c r="AB7" i="64" s="1"/>
  <c r="AA87" i="64" s="1"/>
  <c r="Z13" i="60"/>
  <c r="Z25" i="62" s="1"/>
  <c r="AD7" i="64" s="1"/>
  <c r="AC87" i="64" s="1"/>
  <c r="Y13" i="60"/>
  <c r="Y25" i="62" s="1"/>
  <c r="AC7" i="64" s="1"/>
  <c r="AB87" i="64" s="1"/>
  <c r="U13" i="60"/>
  <c r="U25" i="62" s="1"/>
  <c r="T13" i="60"/>
  <c r="T25" i="62" s="1"/>
  <c r="M13" i="60"/>
  <c r="M25" i="62" s="1"/>
  <c r="AB13" i="60"/>
  <c r="AB25" i="62" s="1"/>
  <c r="Q13" i="60"/>
  <c r="Q25" i="62" s="1"/>
  <c r="K13" i="60"/>
  <c r="K25" i="62" s="1"/>
  <c r="W13" i="60"/>
  <c r="W25" i="62" s="1"/>
  <c r="V13" i="60"/>
  <c r="V25" i="62" s="1"/>
  <c r="S13" i="60"/>
  <c r="S25" i="62" s="1"/>
  <c r="R13" i="60"/>
  <c r="R25" i="62" s="1"/>
  <c r="P13" i="60"/>
  <c r="P25" i="62" s="1"/>
  <c r="N13" i="60"/>
  <c r="N25" i="62" s="1"/>
  <c r="J13" i="60"/>
  <c r="J25" i="62" s="1"/>
  <c r="H13" i="60"/>
  <c r="H25" i="62" s="1"/>
  <c r="G13" i="60"/>
  <c r="G25" i="62" s="1"/>
  <c r="M17" i="59"/>
  <c r="J31" i="59"/>
  <c r="K37" i="59"/>
  <c r="U33" i="60" s="1"/>
  <c r="U45" i="62" s="1"/>
  <c r="Y29" i="64" s="1"/>
  <c r="X109" i="64" s="1"/>
  <c r="J37" i="59"/>
  <c r="L37" i="59"/>
  <c r="I37" i="59"/>
  <c r="AB47" i="60"/>
  <c r="AB59" i="62" s="1"/>
  <c r="F47" i="60"/>
  <c r="F59" i="62" s="1"/>
  <c r="I47" i="60"/>
  <c r="I59" i="62" s="1"/>
  <c r="W47" i="60"/>
  <c r="W59" i="62" s="1"/>
  <c r="N47" i="60"/>
  <c r="N59" i="62" s="1"/>
  <c r="V47" i="60"/>
  <c r="V59" i="62" s="1"/>
  <c r="S47" i="60"/>
  <c r="S59" i="62" s="1"/>
  <c r="Z47" i="60"/>
  <c r="Z59" i="62" s="1"/>
  <c r="K47" i="60"/>
  <c r="K59" i="62" s="1"/>
  <c r="H47" i="60"/>
  <c r="H59" i="62" s="1"/>
  <c r="J47" i="60"/>
  <c r="J59" i="62" s="1"/>
  <c r="E47" i="60"/>
  <c r="E59" i="62" s="1"/>
  <c r="AC47" i="60"/>
  <c r="AC59" i="62" s="1"/>
  <c r="AA47" i="60"/>
  <c r="AA59" i="62" s="1"/>
  <c r="AE47" i="60"/>
  <c r="AD47" i="60"/>
  <c r="AD59" i="62" s="1"/>
  <c r="Q47" i="60"/>
  <c r="Q59" i="62" s="1"/>
  <c r="M47" i="60"/>
  <c r="M59" i="62" s="1"/>
  <c r="L47" i="60"/>
  <c r="L59" i="62" s="1"/>
  <c r="Y47" i="60"/>
  <c r="Y59" i="62" s="1"/>
  <c r="U47" i="60"/>
  <c r="U59" i="62" s="1"/>
  <c r="G47" i="60"/>
  <c r="G59" i="62" s="1"/>
  <c r="X47" i="60"/>
  <c r="X59" i="62" s="1"/>
  <c r="T47" i="60"/>
  <c r="T59" i="62" s="1"/>
  <c r="R47" i="60"/>
  <c r="R59" i="62" s="1"/>
  <c r="P47" i="60"/>
  <c r="P59" i="62" s="1"/>
  <c r="O47" i="60"/>
  <c r="O59" i="62" s="1"/>
  <c r="J15" i="60"/>
  <c r="J27" i="62" s="1"/>
  <c r="N9" i="64" s="1"/>
  <c r="M89" i="64" s="1"/>
  <c r="I40" i="59"/>
  <c r="K40" i="59"/>
  <c r="J40" i="59"/>
  <c r="I5" i="59"/>
  <c r="L40" i="59"/>
  <c r="K50" i="59"/>
  <c r="X44" i="60"/>
  <c r="X56" i="62" s="1"/>
  <c r="G38" i="59"/>
  <c r="H38" i="59" s="1"/>
  <c r="L50" i="59"/>
  <c r="Z44" i="60"/>
  <c r="Z56" i="62" s="1"/>
  <c r="L2" i="56"/>
  <c r="G16" i="59"/>
  <c r="H16" i="59" s="1"/>
  <c r="P20" i="60"/>
  <c r="P32" i="62" s="1"/>
  <c r="K20" i="60"/>
  <c r="K32" i="62" s="1"/>
  <c r="M50" i="59"/>
  <c r="K16" i="59"/>
  <c r="J16" i="59"/>
  <c r="I16" i="59"/>
  <c r="L30" i="59"/>
  <c r="J30" i="59"/>
  <c r="K30" i="59"/>
  <c r="I48" i="59"/>
  <c r="AB44" i="60"/>
  <c r="AB56" i="62" s="1"/>
  <c r="G46" i="60"/>
  <c r="G58" i="62" s="1"/>
  <c r="L3" i="56"/>
  <c r="L24" i="59"/>
  <c r="J24" i="59"/>
  <c r="K24" i="59"/>
  <c r="W20" i="60" s="1"/>
  <c r="W32" i="62" s="1"/>
  <c r="AA15" i="64" s="1"/>
  <c r="Z95" i="64" s="1"/>
  <c r="L4" i="56"/>
  <c r="I11" i="59"/>
  <c r="L16" i="59"/>
  <c r="I24" i="59"/>
  <c r="G30" i="59"/>
  <c r="H30" i="59" s="1"/>
  <c r="AC42" i="60"/>
  <c r="AC54" i="62" s="1"/>
  <c r="G42" i="60"/>
  <c r="G54" i="62" s="1"/>
  <c r="Z42" i="60"/>
  <c r="Z54" i="62" s="1"/>
  <c r="R42" i="60"/>
  <c r="R54" i="62" s="1"/>
  <c r="I42" i="60"/>
  <c r="I54" i="62" s="1"/>
  <c r="V42" i="60"/>
  <c r="V54" i="62" s="1"/>
  <c r="S42" i="60"/>
  <c r="S54" i="62" s="1"/>
  <c r="Y42" i="60"/>
  <c r="Y54" i="62" s="1"/>
  <c r="T42" i="60"/>
  <c r="T54" i="62" s="1"/>
  <c r="P42" i="60"/>
  <c r="P54" i="62" s="1"/>
  <c r="Q42" i="60"/>
  <c r="Q54" i="62" s="1"/>
  <c r="N42" i="60"/>
  <c r="N54" i="62" s="1"/>
  <c r="M42" i="60"/>
  <c r="M54" i="62" s="1"/>
  <c r="K42" i="60"/>
  <c r="K54" i="62" s="1"/>
  <c r="L42" i="60"/>
  <c r="L54" i="62" s="1"/>
  <c r="F42" i="60"/>
  <c r="F54" i="62" s="1"/>
  <c r="E42" i="60"/>
  <c r="E54" i="62" s="1"/>
  <c r="J48" i="59"/>
  <c r="AC44" i="60"/>
  <c r="AC56" i="62" s="1"/>
  <c r="L46" i="60"/>
  <c r="L58" i="62" s="1"/>
  <c r="J5" i="59"/>
  <c r="G18" i="59"/>
  <c r="H18" i="59" s="1"/>
  <c r="I50" i="59"/>
  <c r="L5" i="56"/>
  <c r="M46" i="60"/>
  <c r="M58" i="62" s="1"/>
  <c r="L6" i="56"/>
  <c r="K11" i="59"/>
  <c r="AE32" i="60"/>
  <c r="I32" i="60"/>
  <c r="I44" i="62" s="1"/>
  <c r="P32" i="60"/>
  <c r="P44" i="62" s="1"/>
  <c r="AD32" i="60"/>
  <c r="AD44" i="62" s="1"/>
  <c r="G32" i="60"/>
  <c r="G44" i="62" s="1"/>
  <c r="U32" i="60"/>
  <c r="U44" i="62" s="1"/>
  <c r="S32" i="60"/>
  <c r="S44" i="62" s="1"/>
  <c r="M36" i="59"/>
  <c r="O32" i="60"/>
  <c r="O44" i="62" s="1"/>
  <c r="S28" i="64" s="1"/>
  <c r="R108" i="64" s="1"/>
  <c r="W32" i="60"/>
  <c r="W44" i="62" s="1"/>
  <c r="AC32" i="60"/>
  <c r="AC44" i="62" s="1"/>
  <c r="AB32" i="60"/>
  <c r="AB44" i="62" s="1"/>
  <c r="AA32" i="60"/>
  <c r="AA44" i="62" s="1"/>
  <c r="AE28" i="64" s="1"/>
  <c r="AD108" i="64" s="1"/>
  <c r="Z32" i="60"/>
  <c r="Z44" i="62" s="1"/>
  <c r="V32" i="60"/>
  <c r="V44" i="62" s="1"/>
  <c r="T32" i="60"/>
  <c r="T44" i="62" s="1"/>
  <c r="L48" i="59"/>
  <c r="I51" i="59"/>
  <c r="L51" i="59"/>
  <c r="J51" i="59"/>
  <c r="O46" i="60"/>
  <c r="O58" i="62" s="1"/>
  <c r="Q46" i="60"/>
  <c r="Q58" i="62" s="1"/>
  <c r="AE46" i="60"/>
  <c r="H46" i="60"/>
  <c r="H58" i="62" s="1"/>
  <c r="V46" i="60"/>
  <c r="V58" i="62" s="1"/>
  <c r="AA46" i="60"/>
  <c r="AA58" i="62" s="1"/>
  <c r="X46" i="60"/>
  <c r="X58" i="62" s="1"/>
  <c r="AD46" i="60"/>
  <c r="AD58" i="62" s="1"/>
  <c r="K46" i="60"/>
  <c r="K58" i="62" s="1"/>
  <c r="J46" i="60"/>
  <c r="J58" i="62" s="1"/>
  <c r="I46" i="60"/>
  <c r="I58" i="62" s="1"/>
  <c r="F46" i="60"/>
  <c r="F58" i="62" s="1"/>
  <c r="E46" i="60"/>
  <c r="E58" i="62" s="1"/>
  <c r="AB46" i="60"/>
  <c r="AB58" i="62" s="1"/>
  <c r="Z46" i="60"/>
  <c r="Z58" i="62" s="1"/>
  <c r="L26" i="59"/>
  <c r="J26" i="59"/>
  <c r="K26" i="59"/>
  <c r="K22" i="60"/>
  <c r="K34" i="62" s="1"/>
  <c r="AB22" i="60"/>
  <c r="AB34" i="62" s="1"/>
  <c r="E22" i="60"/>
  <c r="E34" i="62" s="1"/>
  <c r="T22" i="60"/>
  <c r="T34" i="62" s="1"/>
  <c r="J22" i="60"/>
  <c r="J34" i="62" s="1"/>
  <c r="S22" i="60"/>
  <c r="S34" i="62" s="1"/>
  <c r="P22" i="60"/>
  <c r="P34" i="62" s="1"/>
  <c r="W22" i="60"/>
  <c r="W34" i="62" s="1"/>
  <c r="AA18" i="64" s="1"/>
  <c r="Z98" i="64" s="1"/>
  <c r="Y22" i="60"/>
  <c r="Y34" i="62" s="1"/>
  <c r="AC18" i="64" s="1"/>
  <c r="AB98" i="64" s="1"/>
  <c r="V22" i="60"/>
  <c r="V34" i="62" s="1"/>
  <c r="X22" i="60"/>
  <c r="X34" i="62" s="1"/>
  <c r="AB18" i="64" s="1"/>
  <c r="AA98" i="64" s="1"/>
  <c r="R22" i="60"/>
  <c r="R34" i="62" s="1"/>
  <c r="Q22" i="60"/>
  <c r="Q34" i="62" s="1"/>
  <c r="U18" i="64" s="1"/>
  <c r="T98" i="64" s="1"/>
  <c r="O22" i="60"/>
  <c r="O34" i="62" s="1"/>
  <c r="S18" i="64" s="1"/>
  <c r="R98" i="64" s="1"/>
  <c r="N22" i="60"/>
  <c r="N34" i="62" s="1"/>
  <c r="R18" i="64" s="1"/>
  <c r="Q98" i="64" s="1"/>
  <c r="I22" i="60"/>
  <c r="I34" i="62" s="1"/>
  <c r="H22" i="60"/>
  <c r="H34" i="62" s="1"/>
  <c r="K32" i="59"/>
  <c r="I32" i="59"/>
  <c r="J32" i="59"/>
  <c r="AE22" i="60"/>
  <c r="I18" i="59"/>
  <c r="K18" i="59"/>
  <c r="J18" i="59"/>
  <c r="M26" i="59"/>
  <c r="AC38" i="64"/>
  <c r="AB118" i="64" s="1"/>
  <c r="P37" i="64"/>
  <c r="O117" i="64" s="1"/>
  <c r="Z31" i="64"/>
  <c r="Y111" i="64" s="1"/>
  <c r="I28" i="64"/>
  <c r="H108" i="64" s="1"/>
  <c r="R27" i="64"/>
  <c r="Q107" i="64" s="1"/>
  <c r="W24" i="64"/>
  <c r="X21" i="64"/>
  <c r="AC20" i="64"/>
  <c r="L19" i="64"/>
  <c r="AD17" i="64"/>
  <c r="AC97" i="64" s="1"/>
  <c r="R11" i="64"/>
  <c r="Q91" i="64" s="1"/>
  <c r="AF7" i="64"/>
  <c r="AE87" i="64" s="1"/>
  <c r="O4" i="64"/>
  <c r="N37" i="64"/>
  <c r="M117" i="64" s="1"/>
  <c r="X31" i="64"/>
  <c r="W111" i="64" s="1"/>
  <c r="AC28" i="64"/>
  <c r="AB108" i="64" s="1"/>
  <c r="Y26" i="64"/>
  <c r="X106" i="64" s="1"/>
  <c r="U24" i="64"/>
  <c r="V21" i="64"/>
  <c r="AA20" i="64"/>
  <c r="J19" i="64"/>
  <c r="AB17" i="64"/>
  <c r="AA97" i="64" s="1"/>
  <c r="P11" i="64"/>
  <c r="O91" i="64" s="1"/>
  <c r="M4" i="64"/>
  <c r="Q39" i="64"/>
  <c r="Z38" i="64"/>
  <c r="Y118" i="64" s="1"/>
  <c r="M37" i="64"/>
  <c r="L117" i="64" s="1"/>
  <c r="W31" i="64"/>
  <c r="V111" i="64" s="1"/>
  <c r="AB28" i="64"/>
  <c r="AA108" i="64" s="1"/>
  <c r="O27" i="64"/>
  <c r="N107" i="64" s="1"/>
  <c r="T24" i="64"/>
  <c r="U21" i="64"/>
  <c r="Z20" i="64"/>
  <c r="AE19" i="64"/>
  <c r="I19" i="64"/>
  <c r="AA17" i="64"/>
  <c r="Z97" i="64" s="1"/>
  <c r="O11" i="64"/>
  <c r="N91" i="64" s="1"/>
  <c r="AH4" i="64"/>
  <c r="L4" i="64"/>
  <c r="P39" i="64"/>
  <c r="Y38" i="64"/>
  <c r="X118" i="64" s="1"/>
  <c r="AH37" i="64"/>
  <c r="AG117" i="64" s="1"/>
  <c r="L37" i="64"/>
  <c r="K117" i="64" s="1"/>
  <c r="V31" i="64"/>
  <c r="U111" i="64" s="1"/>
  <c r="AA28" i="64"/>
  <c r="Z108" i="64" s="1"/>
  <c r="W26" i="64"/>
  <c r="V106" i="64" s="1"/>
  <c r="S24" i="64"/>
  <c r="T21" i="64"/>
  <c r="Y20" i="64"/>
  <c r="Q18" i="64"/>
  <c r="P98" i="64" s="1"/>
  <c r="Z17" i="64"/>
  <c r="Y97" i="64" s="1"/>
  <c r="N11" i="64"/>
  <c r="M91" i="64" s="1"/>
  <c r="AG4" i="64"/>
  <c r="K4" i="64"/>
  <c r="O39" i="64"/>
  <c r="AB37" i="64"/>
  <c r="AA117" i="64" s="1"/>
  <c r="AG31" i="64"/>
  <c r="AF111" i="64" s="1"/>
  <c r="AA27" i="64"/>
  <c r="Z107" i="64" s="1"/>
  <c r="AF26" i="64"/>
  <c r="AE106" i="64" s="1"/>
  <c r="M24" i="64"/>
  <c r="Z21" i="64"/>
  <c r="W20" i="64"/>
  <c r="AD18" i="64"/>
  <c r="AC98" i="64" s="1"/>
  <c r="I17" i="64"/>
  <c r="H97" i="64" s="1"/>
  <c r="M11" i="64"/>
  <c r="L91" i="64" s="1"/>
  <c r="X4" i="64"/>
  <c r="N39" i="64"/>
  <c r="AA37" i="64"/>
  <c r="Z117" i="64" s="1"/>
  <c r="AF31" i="64"/>
  <c r="AE111" i="64" s="1"/>
  <c r="M29" i="64"/>
  <c r="L109" i="64" s="1"/>
  <c r="R28" i="64"/>
  <c r="Q108" i="64" s="1"/>
  <c r="AE26" i="64"/>
  <c r="AD106" i="64" s="1"/>
  <c r="L24" i="64"/>
  <c r="Y21" i="64"/>
  <c r="V20" i="64"/>
  <c r="W19" i="64"/>
  <c r="AH17" i="64"/>
  <c r="AG97" i="64" s="1"/>
  <c r="L11" i="64"/>
  <c r="K91" i="64" s="1"/>
  <c r="AG7" i="64"/>
  <c r="AF87" i="64" s="1"/>
  <c r="W4" i="64"/>
  <c r="M39" i="64"/>
  <c r="R38" i="64"/>
  <c r="Q118" i="64" s="1"/>
  <c r="Z37" i="64"/>
  <c r="Y117" i="64" s="1"/>
  <c r="AE31" i="64"/>
  <c r="AD111" i="64" s="1"/>
  <c r="Q28" i="64"/>
  <c r="P108" i="64" s="1"/>
  <c r="AD26" i="64"/>
  <c r="AC106" i="64" s="1"/>
  <c r="K24" i="64"/>
  <c r="W21" i="64"/>
  <c r="U20" i="64"/>
  <c r="V19" i="64"/>
  <c r="AG17" i="64"/>
  <c r="AF97" i="64" s="1"/>
  <c r="K11" i="64"/>
  <c r="J91" i="64" s="1"/>
  <c r="AE7" i="64"/>
  <c r="AD87" i="64" s="1"/>
  <c r="V4" i="64"/>
  <c r="Q38" i="64"/>
  <c r="P118" i="64" s="1"/>
  <c r="Y37" i="64"/>
  <c r="X117" i="64" s="1"/>
  <c r="AD31" i="64"/>
  <c r="AC111" i="64" s="1"/>
  <c r="K29" i="64"/>
  <c r="J109" i="64" s="1"/>
  <c r="P28" i="64"/>
  <c r="O108" i="64" s="1"/>
  <c r="X27" i="64"/>
  <c r="W107" i="64" s="1"/>
  <c r="AC26" i="64"/>
  <c r="AB106" i="64" s="1"/>
  <c r="J24" i="64"/>
  <c r="S21" i="64"/>
  <c r="T20" i="64"/>
  <c r="AF17" i="64"/>
  <c r="AE97" i="64" s="1"/>
  <c r="J11" i="64"/>
  <c r="I91" i="64" s="1"/>
  <c r="U9" i="64"/>
  <c r="T89" i="64" s="1"/>
  <c r="AA7" i="64"/>
  <c r="Z87" i="64" s="1"/>
  <c r="U4" i="64"/>
  <c r="K39" i="64"/>
  <c r="X37" i="64"/>
  <c r="W117" i="64" s="1"/>
  <c r="AC31" i="64"/>
  <c r="AB111" i="64" s="1"/>
  <c r="J29" i="64"/>
  <c r="I109" i="64" s="1"/>
  <c r="O28" i="64"/>
  <c r="N108" i="64" s="1"/>
  <c r="W27" i="64"/>
  <c r="V107" i="64" s="1"/>
  <c r="AB26" i="64"/>
  <c r="AA106" i="64" s="1"/>
  <c r="I24" i="64"/>
  <c r="R21" i="64"/>
  <c r="S20" i="64"/>
  <c r="T19" i="64"/>
  <c r="Z18" i="64"/>
  <c r="Y98" i="64" s="1"/>
  <c r="AE17" i="64"/>
  <c r="AD97" i="64" s="1"/>
  <c r="O15" i="64"/>
  <c r="N95" i="64" s="1"/>
  <c r="I11" i="64"/>
  <c r="H91" i="64" s="1"/>
  <c r="Z7" i="64"/>
  <c r="Y87" i="64" s="1"/>
  <c r="T4" i="64"/>
  <c r="J39" i="64"/>
  <c r="O38" i="64"/>
  <c r="N118" i="64" s="1"/>
  <c r="W37" i="64"/>
  <c r="V117" i="64" s="1"/>
  <c r="AB31" i="64"/>
  <c r="AA111" i="64" s="1"/>
  <c r="I29" i="64"/>
  <c r="H109" i="64" s="1"/>
  <c r="N28" i="64"/>
  <c r="M108" i="64" s="1"/>
  <c r="V27" i="64"/>
  <c r="U107" i="64" s="1"/>
  <c r="Z26" i="64"/>
  <c r="Y106" i="64" s="1"/>
  <c r="AH24" i="64"/>
  <c r="Q21" i="64"/>
  <c r="R20" i="64"/>
  <c r="S19" i="64"/>
  <c r="Y18" i="64"/>
  <c r="X98" i="64" s="1"/>
  <c r="AC17" i="64"/>
  <c r="AB97" i="64" s="1"/>
  <c r="AH11" i="64"/>
  <c r="AG91" i="64" s="1"/>
  <c r="S9" i="64"/>
  <c r="R89" i="64" s="1"/>
  <c r="Y7" i="64"/>
  <c r="X87" i="64" s="1"/>
  <c r="S4" i="64"/>
  <c r="I39" i="64"/>
  <c r="N38" i="64"/>
  <c r="M118" i="64" s="1"/>
  <c r="V37" i="64"/>
  <c r="U117" i="64" s="1"/>
  <c r="AA31" i="64"/>
  <c r="Z111" i="64" s="1"/>
  <c r="AH29" i="64"/>
  <c r="AG109" i="64" s="1"/>
  <c r="M28" i="64"/>
  <c r="L108" i="64" s="1"/>
  <c r="U27" i="64"/>
  <c r="T107" i="64" s="1"/>
  <c r="V26" i="64"/>
  <c r="U106" i="64" s="1"/>
  <c r="AG24" i="64"/>
  <c r="P21" i="64"/>
  <c r="Q20" i="64"/>
  <c r="R19" i="64"/>
  <c r="X18" i="64"/>
  <c r="W98" i="64" s="1"/>
  <c r="Y17" i="64"/>
  <c r="X97" i="64" s="1"/>
  <c r="AG11" i="64"/>
  <c r="AF91" i="64" s="1"/>
  <c r="X7" i="64"/>
  <c r="W87" i="64" s="1"/>
  <c r="R4" i="64"/>
  <c r="O3" i="64"/>
  <c r="N83" i="64" s="1"/>
  <c r="AH39" i="64"/>
  <c r="M38" i="64"/>
  <c r="L118" i="64" s="1"/>
  <c r="U37" i="64"/>
  <c r="T117" i="64" s="1"/>
  <c r="Y31" i="64"/>
  <c r="X111" i="64" s="1"/>
  <c r="L28" i="64"/>
  <c r="K108" i="64" s="1"/>
  <c r="T27" i="64"/>
  <c r="S107" i="64" s="1"/>
  <c r="U26" i="64"/>
  <c r="T106" i="64" s="1"/>
  <c r="AF24" i="64"/>
  <c r="O21" i="64"/>
  <c r="P20" i="64"/>
  <c r="Q19" i="64"/>
  <c r="W18" i="64"/>
  <c r="V98" i="64" s="1"/>
  <c r="X17" i="64"/>
  <c r="W97" i="64" s="1"/>
  <c r="AF11" i="64"/>
  <c r="AE91" i="64" s="1"/>
  <c r="W7" i="64"/>
  <c r="V87" i="64" s="1"/>
  <c r="Q4" i="64"/>
  <c r="N3" i="64"/>
  <c r="M83" i="64" s="1"/>
  <c r="AG39" i="64"/>
  <c r="L38" i="64"/>
  <c r="K118" i="64" s="1"/>
  <c r="T37" i="64"/>
  <c r="S117" i="64" s="1"/>
  <c r="U31" i="64"/>
  <c r="T111" i="64" s="1"/>
  <c r="AF29" i="64"/>
  <c r="AE109" i="64" s="1"/>
  <c r="K28" i="64"/>
  <c r="J108" i="64" s="1"/>
  <c r="S27" i="64"/>
  <c r="R107" i="64" s="1"/>
  <c r="T26" i="64"/>
  <c r="S106" i="64" s="1"/>
  <c r="AE24" i="64"/>
  <c r="N21" i="64"/>
  <c r="O20" i="64"/>
  <c r="P19" i="64"/>
  <c r="V18" i="64"/>
  <c r="U98" i="64" s="1"/>
  <c r="W17" i="64"/>
  <c r="V97" i="64" s="1"/>
  <c r="AE11" i="64"/>
  <c r="AD91" i="64" s="1"/>
  <c r="V7" i="64"/>
  <c r="U87" i="64" s="1"/>
  <c r="P4" i="64"/>
  <c r="AF39" i="64"/>
  <c r="K38" i="64"/>
  <c r="J118" i="64" s="1"/>
  <c r="S37" i="64"/>
  <c r="R117" i="64" s="1"/>
  <c r="T31" i="64"/>
  <c r="S111" i="64" s="1"/>
  <c r="J28" i="64"/>
  <c r="I108" i="64" s="1"/>
  <c r="Q27" i="64"/>
  <c r="P107" i="64" s="1"/>
  <c r="S26" i="64"/>
  <c r="R106" i="64" s="1"/>
  <c r="AD24" i="64"/>
  <c r="M21" i="64"/>
  <c r="N20" i="64"/>
  <c r="O19" i="64"/>
  <c r="T18" i="64"/>
  <c r="S98" i="64" s="1"/>
  <c r="V17" i="64"/>
  <c r="U97" i="64" s="1"/>
  <c r="AD11" i="64"/>
  <c r="AC91" i="64" s="1"/>
  <c r="U7" i="64"/>
  <c r="T87" i="64" s="1"/>
  <c r="N4" i="64"/>
  <c r="AE39" i="64"/>
  <c r="J38" i="64"/>
  <c r="I118" i="64" s="1"/>
  <c r="R37" i="64"/>
  <c r="Q117" i="64" s="1"/>
  <c r="S31" i="64"/>
  <c r="R111" i="64" s="1"/>
  <c r="M27" i="64"/>
  <c r="L107" i="64" s="1"/>
  <c r="R26" i="64"/>
  <c r="Q106" i="64" s="1"/>
  <c r="AC24" i="64"/>
  <c r="L21" i="64"/>
  <c r="M20" i="64"/>
  <c r="N19" i="64"/>
  <c r="P18" i="64"/>
  <c r="O98" i="64" s="1"/>
  <c r="U17" i="64"/>
  <c r="T97" i="64" s="1"/>
  <c r="AC11" i="64"/>
  <c r="AB91" i="64" s="1"/>
  <c r="M9" i="64"/>
  <c r="L89" i="64" s="1"/>
  <c r="T7" i="64"/>
  <c r="S87" i="64" s="1"/>
  <c r="J4" i="64"/>
  <c r="K3" i="64"/>
  <c r="J83" i="64" s="1"/>
  <c r="AD39" i="64"/>
  <c r="I38" i="64"/>
  <c r="H118" i="64" s="1"/>
  <c r="Q37" i="64"/>
  <c r="P117" i="64" s="1"/>
  <c r="R31" i="64"/>
  <c r="Q111" i="64" s="1"/>
  <c r="AC29" i="64"/>
  <c r="AB109" i="64" s="1"/>
  <c r="AH28" i="64"/>
  <c r="AG108" i="64" s="1"/>
  <c r="L27" i="64"/>
  <c r="K107" i="64" s="1"/>
  <c r="Q26" i="64"/>
  <c r="P106" i="64" s="1"/>
  <c r="AB24" i="64"/>
  <c r="K21" i="64"/>
  <c r="L20" i="64"/>
  <c r="M19" i="64"/>
  <c r="O18" i="64"/>
  <c r="N98" i="64" s="1"/>
  <c r="T17" i="64"/>
  <c r="S97" i="64" s="1"/>
  <c r="AB11" i="64"/>
  <c r="AA91" i="64" s="1"/>
  <c r="S7" i="64"/>
  <c r="R87" i="64" s="1"/>
  <c r="I4" i="64"/>
  <c r="AC39" i="64"/>
  <c r="AH38" i="64"/>
  <c r="AG118" i="64" s="1"/>
  <c r="O37" i="64"/>
  <c r="N117" i="64" s="1"/>
  <c r="Q31" i="64"/>
  <c r="P111" i="64" s="1"/>
  <c r="AB29" i="64"/>
  <c r="AA109" i="64" s="1"/>
  <c r="AG28" i="64"/>
  <c r="AF108" i="64" s="1"/>
  <c r="K27" i="64"/>
  <c r="J107" i="64" s="1"/>
  <c r="P26" i="64"/>
  <c r="O106" i="64" s="1"/>
  <c r="AA24" i="64"/>
  <c r="J21" i="64"/>
  <c r="K20" i="64"/>
  <c r="K19" i="64"/>
  <c r="N18" i="64"/>
  <c r="M98" i="64" s="1"/>
  <c r="S17" i="64"/>
  <c r="R97" i="64" s="1"/>
  <c r="AA11" i="64"/>
  <c r="Z91" i="64" s="1"/>
  <c r="R7" i="64"/>
  <c r="Q87" i="64" s="1"/>
  <c r="AB39" i="64"/>
  <c r="AG38" i="64"/>
  <c r="AF118" i="64" s="1"/>
  <c r="K37" i="64"/>
  <c r="J117" i="64" s="1"/>
  <c r="P31" i="64"/>
  <c r="O111" i="64" s="1"/>
  <c r="AF28" i="64"/>
  <c r="AE108" i="64" s="1"/>
  <c r="J27" i="64"/>
  <c r="I107" i="64" s="1"/>
  <c r="O26" i="64"/>
  <c r="N106" i="64" s="1"/>
  <c r="Z24" i="64"/>
  <c r="I21" i="64"/>
  <c r="J20" i="64"/>
  <c r="M18" i="64"/>
  <c r="L98" i="64" s="1"/>
  <c r="R17" i="64"/>
  <c r="Q97" i="64" s="1"/>
  <c r="Z11" i="64"/>
  <c r="Y91" i="64" s="1"/>
  <c r="Q7" i="64"/>
  <c r="P87" i="64" s="1"/>
  <c r="AA39" i="64"/>
  <c r="AF38" i="64"/>
  <c r="AE118" i="64" s="1"/>
  <c r="J37" i="64"/>
  <c r="I117" i="64" s="1"/>
  <c r="O31" i="64"/>
  <c r="N111" i="64" s="1"/>
  <c r="AD28" i="64"/>
  <c r="AC108" i="64" s="1"/>
  <c r="I27" i="64"/>
  <c r="H107" i="64" s="1"/>
  <c r="N26" i="64"/>
  <c r="M106" i="64" s="1"/>
  <c r="Y24" i="64"/>
  <c r="AH21" i="64"/>
  <c r="I20" i="64"/>
  <c r="L18" i="64"/>
  <c r="K98" i="64" s="1"/>
  <c r="Q17" i="64"/>
  <c r="P97" i="64" s="1"/>
  <c r="Y11" i="64"/>
  <c r="X91" i="64" s="1"/>
  <c r="P7" i="64"/>
  <c r="O87" i="64" s="1"/>
  <c r="AF4" i="64"/>
  <c r="Z39" i="64"/>
  <c r="AE38" i="64"/>
  <c r="AD118" i="64" s="1"/>
  <c r="I37" i="64"/>
  <c r="H117" i="64" s="1"/>
  <c r="N31" i="64"/>
  <c r="M111" i="64" s="1"/>
  <c r="Z28" i="64"/>
  <c r="Y108" i="64" s="1"/>
  <c r="AH27" i="64"/>
  <c r="AG107" i="64" s="1"/>
  <c r="M26" i="64"/>
  <c r="L106" i="64" s="1"/>
  <c r="X24" i="64"/>
  <c r="AG21" i="64"/>
  <c r="AH20" i="64"/>
  <c r="K18" i="64"/>
  <c r="J98" i="64" s="1"/>
  <c r="P17" i="64"/>
  <c r="O97" i="64" s="1"/>
  <c r="X11" i="64"/>
  <c r="W91" i="64" s="1"/>
  <c r="O7" i="64"/>
  <c r="N87" i="64" s="1"/>
  <c r="AE4" i="64"/>
  <c r="Y39" i="64"/>
  <c r="AD38" i="64"/>
  <c r="AC118" i="64" s="1"/>
  <c r="M31" i="64"/>
  <c r="L111" i="64" s="1"/>
  <c r="X29" i="64"/>
  <c r="W109" i="64" s="1"/>
  <c r="Y28" i="64"/>
  <c r="X108" i="64" s="1"/>
  <c r="AG27" i="64"/>
  <c r="AF107" i="64" s="1"/>
  <c r="L26" i="64"/>
  <c r="K106" i="64" s="1"/>
  <c r="V24" i="64"/>
  <c r="AF21" i="64"/>
  <c r="AG20" i="64"/>
  <c r="AG19" i="64"/>
  <c r="J18" i="64"/>
  <c r="I98" i="64" s="1"/>
  <c r="O17" i="64"/>
  <c r="N97" i="64" s="1"/>
  <c r="W11" i="64"/>
  <c r="V91" i="64" s="1"/>
  <c r="N7" i="64"/>
  <c r="M87" i="64" s="1"/>
  <c r="AD4" i="64"/>
  <c r="AE3" i="64"/>
  <c r="AD83" i="64" s="1"/>
  <c r="X39" i="64"/>
  <c r="AB38" i="64"/>
  <c r="AA118" i="64" s="1"/>
  <c r="AG37" i="64"/>
  <c r="AF117" i="64" s="1"/>
  <c r="L31" i="64"/>
  <c r="K111" i="64" s="1"/>
  <c r="X28" i="64"/>
  <c r="W108" i="64" s="1"/>
  <c r="AF27" i="64"/>
  <c r="AE107" i="64" s="1"/>
  <c r="K26" i="64"/>
  <c r="J106" i="64" s="1"/>
  <c r="R24" i="64"/>
  <c r="AE21" i="64"/>
  <c r="AF20" i="64"/>
  <c r="AC19" i="64"/>
  <c r="I18" i="64"/>
  <c r="H98" i="64" s="1"/>
  <c r="N17" i="64"/>
  <c r="M97" i="64" s="1"/>
  <c r="V11" i="64"/>
  <c r="U91" i="64" s="1"/>
  <c r="M7" i="64"/>
  <c r="L87" i="64" s="1"/>
  <c r="AC4" i="64"/>
  <c r="W39" i="64"/>
  <c r="X38" i="64"/>
  <c r="W118" i="64" s="1"/>
  <c r="AF37" i="64"/>
  <c r="AE117" i="64" s="1"/>
  <c r="K31" i="64"/>
  <c r="J111" i="64" s="1"/>
  <c r="W28" i="64"/>
  <c r="V108" i="64" s="1"/>
  <c r="AE27" i="64"/>
  <c r="AD107" i="64" s="1"/>
  <c r="J26" i="64"/>
  <c r="I106" i="64" s="1"/>
  <c r="Q24" i="64"/>
  <c r="AD21" i="64"/>
  <c r="AE20" i="64"/>
  <c r="AB19" i="64"/>
  <c r="AH18" i="64"/>
  <c r="AG98" i="64" s="1"/>
  <c r="V39" i="64"/>
  <c r="W38" i="64"/>
  <c r="V118" i="64" s="1"/>
  <c r="AE37" i="64"/>
  <c r="AD117" i="64" s="1"/>
  <c r="J31" i="64"/>
  <c r="I111" i="64" s="1"/>
  <c r="V28" i="64"/>
  <c r="U108" i="64" s="1"/>
  <c r="AD27" i="64"/>
  <c r="AC107" i="64" s="1"/>
  <c r="I26" i="64"/>
  <c r="H106" i="64" s="1"/>
  <c r="P24" i="64"/>
  <c r="AC21" i="64"/>
  <c r="AD20" i="64"/>
  <c r="AA19" i="64"/>
  <c r="S39" i="64"/>
  <c r="U38" i="64"/>
  <c r="T118" i="64" s="1"/>
  <c r="AC37" i="64"/>
  <c r="AB117" i="64" s="1"/>
  <c r="AH31" i="64"/>
  <c r="AG111" i="64" s="1"/>
  <c r="T28" i="64"/>
  <c r="S108" i="64" s="1"/>
  <c r="AB27" i="64"/>
  <c r="AA107" i="64" s="1"/>
  <c r="AG26" i="64"/>
  <c r="AF106" i="64" s="1"/>
  <c r="N24" i="64"/>
  <c r="AA21" i="64"/>
  <c r="X20" i="64"/>
  <c r="Y19" i="64"/>
  <c r="AE18" i="64"/>
  <c r="AD98" i="64" s="1"/>
  <c r="J17" i="64"/>
  <c r="I97" i="64" s="1"/>
  <c r="T15" i="64"/>
  <c r="S95" i="64" s="1"/>
  <c r="Q11" i="64"/>
  <c r="P91" i="64" s="1"/>
  <c r="Y9" i="64"/>
  <c r="X89" i="64" s="1"/>
  <c r="Y4" i="64"/>
  <c r="U11" i="64"/>
  <c r="T91" i="64" s="1"/>
  <c r="S11" i="64"/>
  <c r="R91" i="64" s="1"/>
  <c r="AB20" i="64"/>
  <c r="U39" i="64"/>
  <c r="U28" i="64"/>
  <c r="T108" i="64" s="1"/>
  <c r="O24" i="64"/>
  <c r="L7" i="64"/>
  <c r="K87" i="64" s="1"/>
  <c r="I31" i="64"/>
  <c r="H111" i="64" s="1"/>
  <c r="AG18" i="64"/>
  <c r="AF98" i="64" s="1"/>
  <c r="K7" i="64"/>
  <c r="J87" i="64" s="1"/>
  <c r="AF18" i="64"/>
  <c r="AE98" i="64" s="1"/>
  <c r="I7" i="64"/>
  <c r="H87" i="64" s="1"/>
  <c r="AB4" i="64"/>
  <c r="V38" i="64"/>
  <c r="U118" i="64" s="1"/>
  <c r="AC27" i="64"/>
  <c r="AB107" i="64" s="1"/>
  <c r="AA4" i="64"/>
  <c r="Z4" i="64"/>
  <c r="AD37" i="64"/>
  <c r="AC117" i="64" s="1"/>
  <c r="AH26" i="64"/>
  <c r="AG106" i="64" s="1"/>
  <c r="L17" i="64"/>
  <c r="K97" i="64" s="1"/>
  <c r="AB21" i="64"/>
  <c r="T11" i="64"/>
  <c r="S91" i="64" s="1"/>
  <c r="AC3" i="64"/>
  <c r="AB83" i="64" s="1"/>
  <c r="K17" i="64"/>
  <c r="J97" i="64" s="1"/>
  <c r="Z19" i="64"/>
  <c r="L5" i="59"/>
  <c r="K44" i="60"/>
  <c r="K56" i="62" s="1"/>
  <c r="J44" i="60"/>
  <c r="J56" i="62" s="1"/>
  <c r="Y44" i="60"/>
  <c r="Y56" i="62" s="1"/>
  <c r="P44" i="60"/>
  <c r="P56" i="62" s="1"/>
  <c r="L44" i="60"/>
  <c r="L56" i="62" s="1"/>
  <c r="G44" i="60"/>
  <c r="G56" i="62" s="1"/>
  <c r="O44" i="60"/>
  <c r="O56" i="62" s="1"/>
  <c r="S44" i="60"/>
  <c r="S56" i="62" s="1"/>
  <c r="Q44" i="60"/>
  <c r="Q56" i="62" s="1"/>
  <c r="R44" i="60"/>
  <c r="R56" i="62" s="1"/>
  <c r="M44" i="60"/>
  <c r="M56" i="62" s="1"/>
  <c r="I44" i="60"/>
  <c r="I56" i="62" s="1"/>
  <c r="H44" i="60"/>
  <c r="H56" i="62" s="1"/>
  <c r="F44" i="60"/>
  <c r="F56" i="62" s="1"/>
  <c r="AE44" i="60"/>
  <c r="W44" i="60"/>
  <c r="W56" i="62" s="1"/>
  <c r="L11" i="59"/>
  <c r="Q10" i="60"/>
  <c r="Q22" i="62" s="1"/>
  <c r="M14" i="59"/>
  <c r="N10" i="60"/>
  <c r="N22" i="62" s="1"/>
  <c r="T10" i="60"/>
  <c r="T22" i="62" s="1"/>
  <c r="Y10" i="60"/>
  <c r="Y22" i="62" s="1"/>
  <c r="X10" i="60"/>
  <c r="X22" i="62" s="1"/>
  <c r="W10" i="60"/>
  <c r="W22" i="62" s="1"/>
  <c r="U10" i="60"/>
  <c r="U22" i="62" s="1"/>
  <c r="S10" i="60"/>
  <c r="S22" i="62" s="1"/>
  <c r="P10" i="60"/>
  <c r="P22" i="62" s="1"/>
  <c r="R10" i="60"/>
  <c r="R22" i="62" s="1"/>
  <c r="L10" i="60"/>
  <c r="L22" i="62" s="1"/>
  <c r="K10" i="60"/>
  <c r="K22" i="62" s="1"/>
  <c r="M48" i="59"/>
  <c r="N20" i="60"/>
  <c r="N32" i="62" s="1"/>
  <c r="R15" i="64" s="1"/>
  <c r="Q95" i="64" s="1"/>
  <c r="P46" i="60"/>
  <c r="P58" i="62" s="1"/>
  <c r="G40" i="59"/>
  <c r="H40" i="59" s="1"/>
  <c r="AD44" i="60"/>
  <c r="AD56" i="62" s="1"/>
  <c r="J14" i="59"/>
  <c r="L14" i="59"/>
  <c r="I14" i="59"/>
  <c r="K22" i="59"/>
  <c r="L22" i="59"/>
  <c r="I22" i="59"/>
  <c r="I46" i="59"/>
  <c r="E10" i="60"/>
  <c r="E22" i="62" s="1"/>
  <c r="O20" i="60"/>
  <c r="O32" i="62" s="1"/>
  <c r="S15" i="64" s="1"/>
  <c r="R95" i="64" s="1"/>
  <c r="H42" i="60"/>
  <c r="H54" i="62" s="1"/>
  <c r="R46" i="60"/>
  <c r="R58" i="62" s="1"/>
  <c r="M24" i="59"/>
  <c r="G12" i="59"/>
  <c r="H12" i="59" s="1"/>
  <c r="K14" i="59"/>
  <c r="G22" i="59"/>
  <c r="H22" i="59" s="1"/>
  <c r="G31" i="59"/>
  <c r="H31" i="59" s="1"/>
  <c r="K51" i="59"/>
  <c r="F10" i="60"/>
  <c r="F22" i="62" s="1"/>
  <c r="T20" i="60"/>
  <c r="T32" i="62" s="1"/>
  <c r="X15" i="64" s="1"/>
  <c r="W95" i="64" s="1"/>
  <c r="F22" i="60"/>
  <c r="F34" i="62" s="1"/>
  <c r="J42" i="60"/>
  <c r="J54" i="62" s="1"/>
  <c r="S46" i="60"/>
  <c r="S58" i="62" s="1"/>
  <c r="G42" i="59"/>
  <c r="H42" i="59" s="1"/>
  <c r="T7" i="70"/>
  <c r="T28" i="66"/>
  <c r="T7" i="69" s="1"/>
  <c r="O24" i="66"/>
  <c r="O3" i="69" s="1"/>
  <c r="O3" i="70"/>
  <c r="U7" i="70"/>
  <c r="U28" i="66"/>
  <c r="U7" i="69" s="1"/>
  <c r="P24" i="66"/>
  <c r="P3" i="69" s="1"/>
  <c r="P3" i="70"/>
  <c r="W14" i="66"/>
  <c r="W3" i="68" s="1"/>
  <c r="C83" i="64"/>
  <c r="G88" i="64"/>
  <c r="E107" i="64"/>
  <c r="F112" i="64"/>
  <c r="D83" i="64"/>
  <c r="F107" i="64"/>
  <c r="G112" i="64"/>
  <c r="G117" i="64"/>
  <c r="C125" i="64"/>
  <c r="C95" i="64"/>
  <c r="G107" i="64"/>
  <c r="C113" i="64"/>
  <c r="C103" i="64"/>
  <c r="G46" i="65"/>
  <c r="D14" i="66"/>
  <c r="D3" i="68" s="1"/>
  <c r="D17" i="66"/>
  <c r="D6" i="68" s="1"/>
  <c r="D15" i="66"/>
  <c r="D18" i="66"/>
  <c r="D7" i="68" s="1"/>
  <c r="F83" i="64"/>
  <c r="E89" i="64"/>
  <c r="F94" i="64"/>
  <c r="D95" i="64"/>
  <c r="C108" i="64"/>
  <c r="D113" i="64"/>
  <c r="AA14" i="66"/>
  <c r="AA3" i="68" s="1"/>
  <c r="R14" i="66"/>
  <c r="R3" i="68" s="1"/>
  <c r="R18" i="66"/>
  <c r="R7" i="68" s="1"/>
  <c r="R19" i="66"/>
  <c r="R8" i="68" s="1"/>
  <c r="G83" i="64"/>
  <c r="F89" i="64"/>
  <c r="E95" i="64"/>
  <c r="C102" i="64"/>
  <c r="D108" i="64"/>
  <c r="D121" i="64"/>
  <c r="AB18" i="66"/>
  <c r="AB7" i="68" s="1"/>
  <c r="E90" i="64"/>
  <c r="T19" i="66"/>
  <c r="T8" i="68" s="1"/>
  <c r="T14" i="66"/>
  <c r="T3" i="68" s="1"/>
  <c r="K15" i="66"/>
  <c r="K14" i="66"/>
  <c r="K3" i="68" s="1"/>
  <c r="K19" i="66"/>
  <c r="K8" i="68" s="1"/>
  <c r="K18" i="66"/>
  <c r="K7" i="68" s="1"/>
  <c r="K17" i="66"/>
  <c r="K6" i="68" s="1"/>
  <c r="E85" i="64"/>
  <c r="F90" i="64"/>
  <c r="G95" i="64"/>
  <c r="E102" i="64"/>
  <c r="G113" i="64"/>
  <c r="K6" i="79"/>
  <c r="I5" i="71"/>
  <c r="I49" i="66"/>
  <c r="I8" i="71" s="1"/>
  <c r="I43" i="66"/>
  <c r="I2" i="71" s="1"/>
  <c r="F85" i="64"/>
  <c r="G90" i="64"/>
  <c r="C96" i="64"/>
  <c r="F102" i="64"/>
  <c r="G108" i="64"/>
  <c r="C109" i="64"/>
  <c r="C114" i="64"/>
  <c r="G85" i="64"/>
  <c r="C91" i="64"/>
  <c r="D96" i="64"/>
  <c r="G102" i="64"/>
  <c r="D103" i="64"/>
  <c r="D114" i="64"/>
  <c r="C122" i="64" s="1"/>
  <c r="C86" i="64"/>
  <c r="D91" i="64"/>
  <c r="E96" i="64"/>
  <c r="E103" i="64"/>
  <c r="E109" i="64"/>
  <c r="E114" i="64"/>
  <c r="D86" i="64"/>
  <c r="E91" i="64"/>
  <c r="F96" i="64"/>
  <c r="F103" i="64"/>
  <c r="F109" i="64"/>
  <c r="F114" i="64"/>
  <c r="E86" i="64"/>
  <c r="F91" i="64"/>
  <c r="G96" i="64"/>
  <c r="G103" i="64"/>
  <c r="G109" i="64"/>
  <c r="G114" i="64"/>
  <c r="C85" i="64"/>
  <c r="F86" i="64"/>
  <c r="C115" i="64"/>
  <c r="D123" i="64"/>
  <c r="D82" i="64"/>
  <c r="G86" i="64"/>
  <c r="C92" i="64"/>
  <c r="C105" i="64"/>
  <c r="D110" i="64"/>
  <c r="D115" i="64"/>
  <c r="R7" i="79"/>
  <c r="P59" i="66"/>
  <c r="P8" i="72" s="1"/>
  <c r="P5" i="72"/>
  <c r="P53" i="66"/>
  <c r="P2" i="72" s="1"/>
  <c r="O7" i="70"/>
  <c r="O28" i="66"/>
  <c r="O7" i="69" s="1"/>
  <c r="C87" i="64"/>
  <c r="D105" i="64"/>
  <c r="E110" i="64"/>
  <c r="C111" i="64"/>
  <c r="E115" i="64"/>
  <c r="C116" i="64"/>
  <c r="P7" i="70"/>
  <c r="P28" i="66"/>
  <c r="P7" i="69" s="1"/>
  <c r="D87" i="64"/>
  <c r="F97" i="64"/>
  <c r="E105" i="64"/>
  <c r="C106" i="64"/>
  <c r="F110" i="64"/>
  <c r="D111" i="64"/>
  <c r="F115" i="64"/>
  <c r="D116" i="64"/>
  <c r="D127" i="64"/>
  <c r="Q7" i="70"/>
  <c r="Q28" i="66"/>
  <c r="Q7" i="69" s="1"/>
  <c r="F92" i="64"/>
  <c r="G97" i="64"/>
  <c r="F105" i="64"/>
  <c r="G110" i="64"/>
  <c r="E111" i="64"/>
  <c r="G115" i="64"/>
  <c r="E116" i="64"/>
  <c r="V15" i="66"/>
  <c r="V19" i="66"/>
  <c r="V8" i="68" s="1"/>
  <c r="V14" i="66"/>
  <c r="V3" i="68" s="1"/>
  <c r="V17" i="66"/>
  <c r="V6" i="68" s="1"/>
  <c r="R7" i="70"/>
  <c r="R28" i="66"/>
  <c r="R7" i="69" s="1"/>
  <c r="M3" i="70"/>
  <c r="M24" i="66"/>
  <c r="M3" i="69" s="1"/>
  <c r="C82" i="64"/>
  <c r="G92" i="64"/>
  <c r="C93" i="64"/>
  <c r="C98" i="64"/>
  <c r="G105" i="64"/>
  <c r="E106" i="64"/>
  <c r="F111" i="64"/>
  <c r="F116" i="64"/>
  <c r="S7" i="70"/>
  <c r="S28" i="66"/>
  <c r="S7" i="69" s="1"/>
  <c r="N3" i="70"/>
  <c r="N24" i="66"/>
  <c r="N3" i="69" s="1"/>
  <c r="F46" i="66"/>
  <c r="F56" i="66"/>
  <c r="AB56" i="66"/>
  <c r="AB46" i="66"/>
  <c r="H46" i="65"/>
  <c r="E18" i="66"/>
  <c r="E7" i="68" s="1"/>
  <c r="E14" i="66"/>
  <c r="E3" i="68" s="1"/>
  <c r="AA15" i="66"/>
  <c r="C27" i="66"/>
  <c r="M6" i="79"/>
  <c r="K5" i="71"/>
  <c r="R53" i="66"/>
  <c r="R2" i="72" s="1"/>
  <c r="R5" i="72"/>
  <c r="R59" i="66"/>
  <c r="R8" i="72" s="1"/>
  <c r="D63" i="66"/>
  <c r="G46" i="66"/>
  <c r="G56" i="66"/>
  <c r="AC46" i="66"/>
  <c r="AC56" i="66"/>
  <c r="F14" i="66"/>
  <c r="F3" i="68" s="1"/>
  <c r="F18" i="66"/>
  <c r="F7" i="68" s="1"/>
  <c r="L3" i="70"/>
  <c r="L24" i="66"/>
  <c r="L3" i="69" s="1"/>
  <c r="AB15" i="66"/>
  <c r="E19" i="66"/>
  <c r="E8" i="68" s="1"/>
  <c r="N6" i="79"/>
  <c r="L5" i="71"/>
  <c r="L43" i="66"/>
  <c r="L2" i="71" s="1"/>
  <c r="E63" i="66"/>
  <c r="P65" i="66"/>
  <c r="P4" i="73" s="1"/>
  <c r="K5" i="74"/>
  <c r="M10" i="79"/>
  <c r="K79" i="66"/>
  <c r="K8" i="74" s="1"/>
  <c r="H46" i="66"/>
  <c r="H56" i="66"/>
  <c r="B64" i="65"/>
  <c r="E45" i="65"/>
  <c r="G14" i="66" s="1"/>
  <c r="G3" i="68" s="1"/>
  <c r="AC15" i="66"/>
  <c r="F19" i="66"/>
  <c r="F8" i="68" s="1"/>
  <c r="N43" i="66"/>
  <c r="N2" i="71" s="1"/>
  <c r="P6" i="79"/>
  <c r="N5" i="71"/>
  <c r="L63" i="66"/>
  <c r="Q65" i="66"/>
  <c r="Q4" i="73" s="1"/>
  <c r="L5" i="74"/>
  <c r="N10" i="79"/>
  <c r="L79" i="66"/>
  <c r="L8" i="74" s="1"/>
  <c r="L73" i="66"/>
  <c r="L2" i="74" s="1"/>
  <c r="D99" i="66"/>
  <c r="D8" i="76" s="1"/>
  <c r="F12" i="79"/>
  <c r="Z5" i="76"/>
  <c r="Z93" i="66"/>
  <c r="Z2" i="76" s="1"/>
  <c r="AB12" i="79"/>
  <c r="Z99" i="66"/>
  <c r="Z8" i="76" s="1"/>
  <c r="B45" i="65"/>
  <c r="M85" i="65"/>
  <c r="C85" i="65"/>
  <c r="C16" i="66" s="1"/>
  <c r="C5" i="68" s="1"/>
  <c r="K16" i="66"/>
  <c r="K5" i="68" s="1"/>
  <c r="B5" i="68"/>
  <c r="F16" i="66"/>
  <c r="F5" i="68" s="1"/>
  <c r="T16" i="66"/>
  <c r="T5" i="68" s="1"/>
  <c r="P16" i="66"/>
  <c r="P5" i="68" s="1"/>
  <c r="O16" i="66"/>
  <c r="O5" i="68" s="1"/>
  <c r="N16" i="66"/>
  <c r="N5" i="68" s="1"/>
  <c r="M16" i="66"/>
  <c r="M5" i="68" s="1"/>
  <c r="H16" i="66"/>
  <c r="H5" i="68" s="1"/>
  <c r="G19" i="66"/>
  <c r="G8" i="68" s="1"/>
  <c r="O5" i="71"/>
  <c r="Q6" i="79"/>
  <c r="O43" i="66"/>
  <c r="O2" i="71" s="1"/>
  <c r="U5" i="72"/>
  <c r="U59" i="66"/>
  <c r="U8" i="72" s="1"/>
  <c r="Z63" i="66"/>
  <c r="S65" i="66"/>
  <c r="S4" i="73" s="1"/>
  <c r="M5" i="74"/>
  <c r="O10" i="79"/>
  <c r="M79" i="66"/>
  <c r="M8" i="74" s="1"/>
  <c r="M73" i="66"/>
  <c r="M2" i="74" s="1"/>
  <c r="E99" i="66"/>
  <c r="E8" i="76" s="1"/>
  <c r="E5" i="76"/>
  <c r="E93" i="66"/>
  <c r="E2" i="76" s="1"/>
  <c r="G12" i="79"/>
  <c r="AC12" i="79"/>
  <c r="AA5" i="76"/>
  <c r="AA99" i="66"/>
  <c r="AA8" i="76" s="1"/>
  <c r="AA93" i="66"/>
  <c r="AA2" i="76" s="1"/>
  <c r="L7" i="79"/>
  <c r="J5" i="72"/>
  <c r="J53" i="66"/>
  <c r="J2" i="72" s="1"/>
  <c r="J59" i="66"/>
  <c r="J8" i="72" s="1"/>
  <c r="V25" i="66"/>
  <c r="V4" i="69" s="1"/>
  <c r="U5" i="79"/>
  <c r="S5" i="70"/>
  <c r="P5" i="71"/>
  <c r="R6" i="79"/>
  <c r="P43" i="66"/>
  <c r="P2" i="71" s="1"/>
  <c r="AA63" i="66"/>
  <c r="F99" i="66"/>
  <c r="F8" i="76" s="1"/>
  <c r="H12" i="79"/>
  <c r="F93" i="66"/>
  <c r="F2" i="76" s="1"/>
  <c r="AD12" i="79"/>
  <c r="AB5" i="76"/>
  <c r="AB99" i="66"/>
  <c r="AB8" i="76" s="1"/>
  <c r="AB93" i="66"/>
  <c r="AB2" i="76" s="1"/>
  <c r="AC106" i="66"/>
  <c r="AC5" i="77" s="1"/>
  <c r="M7" i="79"/>
  <c r="K5" i="72"/>
  <c r="K59" i="66"/>
  <c r="K8" i="72" s="1"/>
  <c r="D16" i="66"/>
  <c r="D5" i="68" s="1"/>
  <c r="AA25" i="66"/>
  <c r="AA4" i="69" s="1"/>
  <c r="Y7" i="79"/>
  <c r="W59" i="66"/>
  <c r="W8" i="72" s="1"/>
  <c r="W5" i="72"/>
  <c r="AB63" i="66"/>
  <c r="K73" i="66"/>
  <c r="K2" i="74" s="1"/>
  <c r="Q45" i="65"/>
  <c r="N17" i="66" s="1"/>
  <c r="N6" i="68" s="1"/>
  <c r="F85" i="65"/>
  <c r="H13" i="66"/>
  <c r="H2" i="68" s="1"/>
  <c r="AC13" i="66"/>
  <c r="AC2" i="68" s="1"/>
  <c r="G13" i="66"/>
  <c r="G2" i="68" s="1"/>
  <c r="K13" i="66"/>
  <c r="K2" i="68" s="1"/>
  <c r="U13" i="66"/>
  <c r="U2" i="68" s="1"/>
  <c r="T13" i="66"/>
  <c r="T2" i="68" s="1"/>
  <c r="Q13" i="66"/>
  <c r="Q2" i="68" s="1"/>
  <c r="R13" i="66"/>
  <c r="R2" i="68" s="1"/>
  <c r="P13" i="66"/>
  <c r="P2" i="68" s="1"/>
  <c r="O13" i="66"/>
  <c r="O2" i="68" s="1"/>
  <c r="M13" i="66"/>
  <c r="M2" i="68" s="1"/>
  <c r="B2" i="68"/>
  <c r="L13" i="66"/>
  <c r="L2" i="68" s="1"/>
  <c r="J13" i="66"/>
  <c r="J2" i="68" s="1"/>
  <c r="I13" i="66"/>
  <c r="I2" i="68" s="1"/>
  <c r="F13" i="66"/>
  <c r="F2" i="68" s="1"/>
  <c r="E16" i="66"/>
  <c r="E5" i="68" s="1"/>
  <c r="AB25" i="66"/>
  <c r="AB4" i="69" s="1"/>
  <c r="AC103" i="66"/>
  <c r="AC2" i="77" s="1"/>
  <c r="D5" i="76"/>
  <c r="T7" i="79"/>
  <c r="R45" i="65"/>
  <c r="G85" i="65"/>
  <c r="G16" i="66"/>
  <c r="G5" i="68" s="1"/>
  <c r="AC25" i="66"/>
  <c r="AC4" i="69" s="1"/>
  <c r="J64" i="66"/>
  <c r="J3" i="73" s="1"/>
  <c r="I64" i="66"/>
  <c r="I3" i="73" s="1"/>
  <c r="G64" i="66"/>
  <c r="G3" i="73" s="1"/>
  <c r="Q64" i="66"/>
  <c r="Q3" i="73" s="1"/>
  <c r="M64" i="66"/>
  <c r="M3" i="73" s="1"/>
  <c r="X64" i="66"/>
  <c r="X3" i="73" s="1"/>
  <c r="W64" i="66"/>
  <c r="W3" i="73" s="1"/>
  <c r="V64" i="66"/>
  <c r="V3" i="73" s="1"/>
  <c r="U64" i="66"/>
  <c r="U3" i="73" s="1"/>
  <c r="T64" i="66"/>
  <c r="T3" i="73" s="1"/>
  <c r="R64" i="66"/>
  <c r="R3" i="73" s="1"/>
  <c r="AC64" i="66"/>
  <c r="AC3" i="73" s="1"/>
  <c r="AA64" i="66"/>
  <c r="AA3" i="73" s="1"/>
  <c r="Z64" i="66"/>
  <c r="Z3" i="73" s="1"/>
  <c r="Y64" i="66"/>
  <c r="Y3" i="73" s="1"/>
  <c r="S64" i="66"/>
  <c r="S3" i="73" s="1"/>
  <c r="P64" i="66"/>
  <c r="P3" i="73" s="1"/>
  <c r="F5" i="76"/>
  <c r="U7" i="79"/>
  <c r="P7" i="79"/>
  <c r="N59" i="66"/>
  <c r="N8" i="72" s="1"/>
  <c r="K45" i="65"/>
  <c r="D13" i="66"/>
  <c r="D2" i="68" s="1"/>
  <c r="Q16" i="66"/>
  <c r="Q5" i="68" s="1"/>
  <c r="N26" i="66"/>
  <c r="M26" i="66"/>
  <c r="T26" i="66"/>
  <c r="Q26" i="66"/>
  <c r="P26" i="66"/>
  <c r="K26" i="66"/>
  <c r="I26" i="66"/>
  <c r="D4" i="79"/>
  <c r="AA26" i="66"/>
  <c r="Z26" i="66"/>
  <c r="Y26" i="66"/>
  <c r="W26" i="66"/>
  <c r="V26" i="66"/>
  <c r="B5" i="69"/>
  <c r="U26" i="66"/>
  <c r="S26" i="66"/>
  <c r="R26" i="66"/>
  <c r="W49" i="66"/>
  <c r="W8" i="71" s="1"/>
  <c r="W5" i="71"/>
  <c r="W43" i="66"/>
  <c r="W2" i="71" s="1"/>
  <c r="D64" i="66"/>
  <c r="D3" i="73" s="1"/>
  <c r="O68" i="66"/>
  <c r="O7" i="73" s="1"/>
  <c r="V7" i="79"/>
  <c r="L82" i="65"/>
  <c r="L85" i="65" s="1"/>
  <c r="L16" i="66" s="1"/>
  <c r="L5" i="68" s="1"/>
  <c r="Z82" i="65"/>
  <c r="Z85" i="65" s="1"/>
  <c r="Z16" i="66" s="1"/>
  <c r="Z5" i="68" s="1"/>
  <c r="S82" i="65"/>
  <c r="S85" i="65" s="1"/>
  <c r="S16" i="66" s="1"/>
  <c r="S5" i="68" s="1"/>
  <c r="J82" i="65"/>
  <c r="J85" i="65" s="1"/>
  <c r="J16" i="66" s="1"/>
  <c r="J5" i="68" s="1"/>
  <c r="E13" i="66"/>
  <c r="E2" i="68" s="1"/>
  <c r="AB14" i="66"/>
  <c r="AB3" i="68" s="1"/>
  <c r="U16" i="66"/>
  <c r="U5" i="68" s="1"/>
  <c r="C26" i="66"/>
  <c r="E64" i="66"/>
  <c r="E3" i="73" s="1"/>
  <c r="P68" i="66"/>
  <c r="P7" i="73" s="1"/>
  <c r="D93" i="66"/>
  <c r="D2" i="76" s="1"/>
  <c r="W7" i="79"/>
  <c r="T82" i="65"/>
  <c r="T85" i="65" s="1"/>
  <c r="K82" i="65"/>
  <c r="K85" i="65" s="1"/>
  <c r="N13" i="66"/>
  <c r="N2" i="68" s="1"/>
  <c r="AC14" i="66"/>
  <c r="AC3" i="68" s="1"/>
  <c r="G18" i="66"/>
  <c r="G7" i="68" s="1"/>
  <c r="J24" i="66"/>
  <c r="J3" i="69" s="1"/>
  <c r="D26" i="66"/>
  <c r="AA5" i="79"/>
  <c r="Y5" i="70"/>
  <c r="S53" i="66"/>
  <c r="S2" i="72" s="1"/>
  <c r="F64" i="66"/>
  <c r="F3" i="73" s="1"/>
  <c r="Q68" i="66"/>
  <c r="Q7" i="73" s="1"/>
  <c r="W105" i="66"/>
  <c r="V105" i="66"/>
  <c r="S105" i="66"/>
  <c r="R105" i="66"/>
  <c r="Q105" i="66"/>
  <c r="L105" i="66"/>
  <c r="X105" i="66"/>
  <c r="O105" i="66"/>
  <c r="D13" i="79"/>
  <c r="U105" i="66"/>
  <c r="T105" i="66"/>
  <c r="P105" i="66"/>
  <c r="N105" i="66"/>
  <c r="M105" i="66"/>
  <c r="K105" i="66"/>
  <c r="J105" i="66"/>
  <c r="F105" i="66"/>
  <c r="B4" i="77"/>
  <c r="U82" i="65"/>
  <c r="U85" i="65" s="1"/>
  <c r="S13" i="66"/>
  <c r="S2" i="68" s="1"/>
  <c r="AC19" i="66"/>
  <c r="AC8" i="68" s="1"/>
  <c r="K24" i="66"/>
  <c r="K3" i="69" s="1"/>
  <c r="E26" i="66"/>
  <c r="J43" i="66"/>
  <c r="J2" i="71" s="1"/>
  <c r="T53" i="66"/>
  <c r="T2" i="72" s="1"/>
  <c r="S59" i="66"/>
  <c r="S8" i="72" s="1"/>
  <c r="H64" i="66"/>
  <c r="H3" i="73" s="1"/>
  <c r="C105" i="66"/>
  <c r="R5" i="71"/>
  <c r="T6" i="79"/>
  <c r="R43" i="66"/>
  <c r="R2" i="71" s="1"/>
  <c r="V13" i="66"/>
  <c r="V2" i="68" s="1"/>
  <c r="J23" i="66"/>
  <c r="J2" i="69" s="1"/>
  <c r="I23" i="66"/>
  <c r="I2" i="69" s="1"/>
  <c r="F23" i="66"/>
  <c r="F2" i="69" s="1"/>
  <c r="X23" i="66"/>
  <c r="X2" i="69" s="1"/>
  <c r="U23" i="66"/>
  <c r="U2" i="69" s="1"/>
  <c r="B2" i="69"/>
  <c r="V23" i="66"/>
  <c r="V2" i="69" s="1"/>
  <c r="T23" i="66"/>
  <c r="T2" i="69" s="1"/>
  <c r="S23" i="66"/>
  <c r="S2" i="69" s="1"/>
  <c r="Q23" i="66"/>
  <c r="Q2" i="69" s="1"/>
  <c r="P23" i="66"/>
  <c r="P2" i="69" s="1"/>
  <c r="O23" i="66"/>
  <c r="O2" i="69" s="1"/>
  <c r="N23" i="66"/>
  <c r="N2" i="69" s="1"/>
  <c r="M23" i="66"/>
  <c r="M2" i="69" s="1"/>
  <c r="F26" i="66"/>
  <c r="K43" i="66"/>
  <c r="K2" i="71" s="1"/>
  <c r="K49" i="66"/>
  <c r="K8" i="71" s="1"/>
  <c r="U53" i="66"/>
  <c r="U2" i="72" s="1"/>
  <c r="T59" i="66"/>
  <c r="T8" i="72" s="1"/>
  <c r="K64" i="66"/>
  <c r="K3" i="73" s="1"/>
  <c r="S68" i="66"/>
  <c r="S7" i="73" s="1"/>
  <c r="D105" i="66"/>
  <c r="W13" i="66"/>
  <c r="W2" i="68" s="1"/>
  <c r="X24" i="66"/>
  <c r="X3" i="69" s="1"/>
  <c r="G26" i="66"/>
  <c r="L49" i="66"/>
  <c r="L8" i="71" s="1"/>
  <c r="L64" i="66"/>
  <c r="L3" i="73" s="1"/>
  <c r="E105" i="66"/>
  <c r="V82" i="65"/>
  <c r="V85" i="65" s="1"/>
  <c r="V16" i="66" s="1"/>
  <c r="V5" i="68" s="1"/>
  <c r="X13" i="66"/>
  <c r="X2" i="68" s="1"/>
  <c r="E15" i="66"/>
  <c r="AA16" i="66"/>
  <c r="AA5" i="68" s="1"/>
  <c r="D23" i="66"/>
  <c r="D2" i="69" s="1"/>
  <c r="H26" i="66"/>
  <c r="I5" i="79"/>
  <c r="G5" i="70"/>
  <c r="AE5" i="79"/>
  <c r="AC5" i="70"/>
  <c r="N49" i="66"/>
  <c r="N8" i="71" s="1"/>
  <c r="W53" i="66"/>
  <c r="W2" i="72" s="1"/>
  <c r="N64" i="66"/>
  <c r="N3" i="73" s="1"/>
  <c r="Q67" i="66"/>
  <c r="Q6" i="73" s="1"/>
  <c r="P67" i="66"/>
  <c r="P6" i="73" s="1"/>
  <c r="X67" i="66"/>
  <c r="X6" i="73" s="1"/>
  <c r="K67" i="66"/>
  <c r="K6" i="73" s="1"/>
  <c r="G67" i="66"/>
  <c r="G6" i="73" s="1"/>
  <c r="AA67" i="66"/>
  <c r="AA6" i="73" s="1"/>
  <c r="Z67" i="66"/>
  <c r="Z6" i="73" s="1"/>
  <c r="Y67" i="66"/>
  <c r="Y6" i="73" s="1"/>
  <c r="W67" i="66"/>
  <c r="W6" i="73" s="1"/>
  <c r="V67" i="66"/>
  <c r="V6" i="73" s="1"/>
  <c r="T67" i="66"/>
  <c r="T6" i="73" s="1"/>
  <c r="AC67" i="66"/>
  <c r="AC6" i="73" s="1"/>
  <c r="AB67" i="66"/>
  <c r="AB6" i="73" s="1"/>
  <c r="S67" i="66"/>
  <c r="S6" i="73" s="1"/>
  <c r="R67" i="66"/>
  <c r="R6" i="73" s="1"/>
  <c r="O67" i="66"/>
  <c r="O6" i="73" s="1"/>
  <c r="N67" i="66"/>
  <c r="N6" i="73" s="1"/>
  <c r="M67" i="66"/>
  <c r="M6" i="73" s="1"/>
  <c r="B73" i="66"/>
  <c r="B2" i="74" s="1"/>
  <c r="D10" i="79"/>
  <c r="X79" i="66"/>
  <c r="X8" i="74" s="1"/>
  <c r="X73" i="66"/>
  <c r="X2" i="74" s="1"/>
  <c r="X5" i="74"/>
  <c r="G105" i="66"/>
  <c r="Y82" i="65"/>
  <c r="Y85" i="65" s="1"/>
  <c r="Y16" i="66" s="1"/>
  <c r="Y5" i="68" s="1"/>
  <c r="AB82" i="65"/>
  <c r="AB85" i="65" s="1"/>
  <c r="Y13" i="66"/>
  <c r="Y2" i="68" s="1"/>
  <c r="F15" i="66"/>
  <c r="AB16" i="66"/>
  <c r="AB5" i="68" s="1"/>
  <c r="E23" i="66"/>
  <c r="E2" i="69" s="1"/>
  <c r="J26" i="66"/>
  <c r="J5" i="79"/>
  <c r="H5" i="70"/>
  <c r="J37" i="66"/>
  <c r="J6" i="70" s="1"/>
  <c r="I37" i="66"/>
  <c r="I6" i="70" s="1"/>
  <c r="B6" i="70"/>
  <c r="G37" i="66"/>
  <c r="G6" i="70" s="1"/>
  <c r="AA37" i="66"/>
  <c r="AA6" i="70" s="1"/>
  <c r="N37" i="66"/>
  <c r="N6" i="70" s="1"/>
  <c r="M37" i="66"/>
  <c r="M6" i="70" s="1"/>
  <c r="L37" i="66"/>
  <c r="L6" i="70" s="1"/>
  <c r="K37" i="66"/>
  <c r="K6" i="70" s="1"/>
  <c r="H37" i="66"/>
  <c r="H6" i="70" s="1"/>
  <c r="E37" i="66"/>
  <c r="E6" i="70" s="1"/>
  <c r="AB37" i="66"/>
  <c r="AB6" i="70" s="1"/>
  <c r="Z37" i="66"/>
  <c r="Z6" i="70" s="1"/>
  <c r="Y37" i="66"/>
  <c r="Y6" i="70" s="1"/>
  <c r="X37" i="66"/>
  <c r="X6" i="70" s="1"/>
  <c r="W37" i="66"/>
  <c r="W6" i="70" s="1"/>
  <c r="O49" i="66"/>
  <c r="O8" i="71" s="1"/>
  <c r="O64" i="66"/>
  <c r="O3" i="73" s="1"/>
  <c r="D67" i="66"/>
  <c r="D6" i="73" s="1"/>
  <c r="H105" i="66"/>
  <c r="N5" i="79"/>
  <c r="AA45" i="65"/>
  <c r="AC82" i="65"/>
  <c r="AC85" i="65" s="1"/>
  <c r="Z13" i="66"/>
  <c r="Z2" i="68" s="1"/>
  <c r="AC16" i="66"/>
  <c r="AC5" i="68" s="1"/>
  <c r="G23" i="66"/>
  <c r="G2" i="69" s="1"/>
  <c r="T25" i="66"/>
  <c r="T4" i="69" s="1"/>
  <c r="S25" i="66"/>
  <c r="S4" i="69" s="1"/>
  <c r="X25" i="66"/>
  <c r="X4" i="69" s="1"/>
  <c r="R25" i="66"/>
  <c r="R4" i="69" s="1"/>
  <c r="Q25" i="66"/>
  <c r="Q4" i="69" s="1"/>
  <c r="N25" i="66"/>
  <c r="N4" i="69" s="1"/>
  <c r="Z25" i="66"/>
  <c r="Z4" i="69" s="1"/>
  <c r="Y25" i="66"/>
  <c r="Y4" i="69" s="1"/>
  <c r="W25" i="66"/>
  <c r="W4" i="69" s="1"/>
  <c r="U25" i="66"/>
  <c r="U4" i="69" s="1"/>
  <c r="P25" i="66"/>
  <c r="P4" i="69" s="1"/>
  <c r="O25" i="66"/>
  <c r="O4" i="69" s="1"/>
  <c r="M25" i="66"/>
  <c r="M4" i="69" s="1"/>
  <c r="L25" i="66"/>
  <c r="L4" i="69" s="1"/>
  <c r="L26" i="66"/>
  <c r="K5" i="79"/>
  <c r="I5" i="70"/>
  <c r="V7" i="70"/>
  <c r="V28" i="66"/>
  <c r="V7" i="69" s="1"/>
  <c r="P49" i="66"/>
  <c r="P8" i="71" s="1"/>
  <c r="AA65" i="66"/>
  <c r="AA4" i="73" s="1"/>
  <c r="E65" i="66"/>
  <c r="E4" i="73" s="1"/>
  <c r="Z65" i="66"/>
  <c r="Z4" i="73" s="1"/>
  <c r="D65" i="66"/>
  <c r="D4" i="73" s="1"/>
  <c r="F65" i="66"/>
  <c r="F4" i="73" s="1"/>
  <c r="O65" i="66"/>
  <c r="O4" i="73" s="1"/>
  <c r="K65" i="66"/>
  <c r="K4" i="73" s="1"/>
  <c r="X65" i="66"/>
  <c r="X4" i="73" s="1"/>
  <c r="W65" i="66"/>
  <c r="W4" i="73" s="1"/>
  <c r="V65" i="66"/>
  <c r="V4" i="73" s="1"/>
  <c r="U65" i="66"/>
  <c r="U4" i="73" s="1"/>
  <c r="T65" i="66"/>
  <c r="T4" i="73" s="1"/>
  <c r="R65" i="66"/>
  <c r="R4" i="73" s="1"/>
  <c r="G65" i="66"/>
  <c r="G4" i="73" s="1"/>
  <c r="AB64" i="66"/>
  <c r="AB3" i="73" s="1"/>
  <c r="E67" i="66"/>
  <c r="E6" i="73" s="1"/>
  <c r="D79" i="66"/>
  <c r="D8" i="74" s="1"/>
  <c r="F10" i="79"/>
  <c r="D5" i="74"/>
  <c r="Z73" i="66"/>
  <c r="Z2" i="74" s="1"/>
  <c r="Z5" i="74"/>
  <c r="B88" i="66"/>
  <c r="B86" i="66"/>
  <c r="B85" i="66"/>
  <c r="B84" i="66"/>
  <c r="B83" i="66"/>
  <c r="I105" i="66"/>
  <c r="E87" i="64"/>
  <c r="D92" i="64"/>
  <c r="C97" i="64"/>
  <c r="C45" i="65"/>
  <c r="AB45" i="65"/>
  <c r="AA82" i="65"/>
  <c r="AA85" i="65" s="1"/>
  <c r="AA13" i="66"/>
  <c r="AA2" i="68" s="1"/>
  <c r="B6" i="68"/>
  <c r="AB17" i="66"/>
  <c r="AB6" i="68" s="1"/>
  <c r="F17" i="66"/>
  <c r="F6" i="68" s="1"/>
  <c r="AA17" i="66"/>
  <c r="AA6" i="68" s="1"/>
  <c r="E17" i="66"/>
  <c r="E6" i="68" s="1"/>
  <c r="R17" i="66"/>
  <c r="R6" i="68" s="1"/>
  <c r="I17" i="66"/>
  <c r="I6" i="68" s="1"/>
  <c r="H17" i="66"/>
  <c r="H6" i="68" s="1"/>
  <c r="U17" i="66"/>
  <c r="U6" i="68" s="1"/>
  <c r="T17" i="66"/>
  <c r="T6" i="68" s="1"/>
  <c r="S17" i="66"/>
  <c r="S6" i="68" s="1"/>
  <c r="H23" i="66"/>
  <c r="H2" i="69" s="1"/>
  <c r="C25" i="66"/>
  <c r="C4" i="69" s="1"/>
  <c r="O26" i="66"/>
  <c r="L5" i="79"/>
  <c r="J5" i="70"/>
  <c r="C66" i="66"/>
  <c r="D8" i="79"/>
  <c r="H65" i="66"/>
  <c r="H4" i="73" s="1"/>
  <c r="F67" i="66"/>
  <c r="F6" i="73" s="1"/>
  <c r="G10" i="79"/>
  <c r="E5" i="74"/>
  <c r="AA73" i="66"/>
  <c r="AA2" i="74" s="1"/>
  <c r="AA5" i="74"/>
  <c r="B87" i="66"/>
  <c r="S99" i="66"/>
  <c r="S8" i="76" s="1"/>
  <c r="S93" i="66"/>
  <c r="S2" i="76" s="1"/>
  <c r="U12" i="79"/>
  <c r="S5" i="76"/>
  <c r="Y105" i="66"/>
  <c r="AB7" i="70"/>
  <c r="F87" i="64"/>
  <c r="E92" i="64"/>
  <c r="D97" i="64"/>
  <c r="X56" i="66"/>
  <c r="X46" i="66"/>
  <c r="D45" i="65"/>
  <c r="AB13" i="66"/>
  <c r="AB2" i="68" s="1"/>
  <c r="D25" i="66"/>
  <c r="D4" i="69" s="1"/>
  <c r="X26" i="66"/>
  <c r="N28" i="66"/>
  <c r="N7" i="69" s="1"/>
  <c r="Q24" i="66"/>
  <c r="Q3" i="69" s="1"/>
  <c r="Q3" i="70"/>
  <c r="R49" i="66"/>
  <c r="R8" i="71" s="1"/>
  <c r="I56" i="66"/>
  <c r="H67" i="66"/>
  <c r="H6" i="73" s="1"/>
  <c r="H10" i="79"/>
  <c r="F5" i="74"/>
  <c r="F73" i="66"/>
  <c r="F2" i="74" s="1"/>
  <c r="AD10" i="79"/>
  <c r="AB73" i="66"/>
  <c r="AB2" i="74" s="1"/>
  <c r="AB5" i="74"/>
  <c r="B89" i="66"/>
  <c r="Z105" i="66"/>
  <c r="B5" i="74"/>
  <c r="F108" i="64"/>
  <c r="E113" i="64"/>
  <c r="D118" i="64"/>
  <c r="Y56" i="66"/>
  <c r="Y46" i="66"/>
  <c r="G17" i="66"/>
  <c r="G6" i="68" s="1"/>
  <c r="L23" i="66"/>
  <c r="L2" i="69" s="1"/>
  <c r="E25" i="66"/>
  <c r="E4" i="69" s="1"/>
  <c r="AB26" i="66"/>
  <c r="L68" i="66"/>
  <c r="L7" i="73" s="1"/>
  <c r="K68" i="66"/>
  <c r="K7" i="73" s="1"/>
  <c r="U68" i="66"/>
  <c r="U7" i="73" s="1"/>
  <c r="I68" i="66"/>
  <c r="I7" i="73" s="1"/>
  <c r="E68" i="66"/>
  <c r="E7" i="73" s="1"/>
  <c r="AA68" i="66"/>
  <c r="AA7" i="73" s="1"/>
  <c r="Z68" i="66"/>
  <c r="Z7" i="73" s="1"/>
  <c r="Y68" i="66"/>
  <c r="Y7" i="73" s="1"/>
  <c r="X68" i="66"/>
  <c r="X7" i="73" s="1"/>
  <c r="W68" i="66"/>
  <c r="W7" i="73" s="1"/>
  <c r="V68" i="66"/>
  <c r="V7" i="73" s="1"/>
  <c r="T68" i="66"/>
  <c r="T7" i="73" s="1"/>
  <c r="AC68" i="66"/>
  <c r="AC7" i="73" s="1"/>
  <c r="J65" i="66"/>
  <c r="J4" i="73" s="1"/>
  <c r="I67" i="66"/>
  <c r="I6" i="73" s="1"/>
  <c r="I10" i="79"/>
  <c r="G5" i="74"/>
  <c r="AE10" i="79"/>
  <c r="AC5" i="74"/>
  <c r="AC73" i="66"/>
  <c r="AC2" i="74" s="1"/>
  <c r="AA105" i="66"/>
  <c r="N5" i="72"/>
  <c r="D46" i="66"/>
  <c r="D56" i="66"/>
  <c r="Z56" i="66"/>
  <c r="Z46" i="66"/>
  <c r="F45" i="65"/>
  <c r="C17" i="66" s="1"/>
  <c r="C6" i="68" s="1"/>
  <c r="J17" i="66"/>
  <c r="J6" i="68" s="1"/>
  <c r="R23" i="66"/>
  <c r="R2" i="69" s="1"/>
  <c r="F25" i="66"/>
  <c r="F4" i="69" s="1"/>
  <c r="AC26" i="66"/>
  <c r="S3" i="70"/>
  <c r="S24" i="66"/>
  <c r="S3" i="69" s="1"/>
  <c r="P37" i="66"/>
  <c r="P6" i="70" s="1"/>
  <c r="T39" i="66"/>
  <c r="T8" i="70" s="1"/>
  <c r="S39" i="66"/>
  <c r="S8" i="70" s="1"/>
  <c r="B8" i="70"/>
  <c r="Y39" i="66"/>
  <c r="Y8" i="70" s="1"/>
  <c r="U39" i="66"/>
  <c r="U8" i="70" s="1"/>
  <c r="J39" i="66"/>
  <c r="J8" i="70" s="1"/>
  <c r="I39" i="66"/>
  <c r="I8" i="70" s="1"/>
  <c r="H39" i="66"/>
  <c r="H8" i="70" s="1"/>
  <c r="G39" i="66"/>
  <c r="G8" i="70" s="1"/>
  <c r="F39" i="66"/>
  <c r="F8" i="70" s="1"/>
  <c r="D39" i="66"/>
  <c r="D8" i="70" s="1"/>
  <c r="Q39" i="66"/>
  <c r="Q8" i="70" s="1"/>
  <c r="P39" i="66"/>
  <c r="P8" i="70" s="1"/>
  <c r="O39" i="66"/>
  <c r="O8" i="70" s="1"/>
  <c r="M39" i="66"/>
  <c r="M8" i="70" s="1"/>
  <c r="L39" i="66"/>
  <c r="L8" i="70" s="1"/>
  <c r="K39" i="66"/>
  <c r="K8" i="70" s="1"/>
  <c r="E39" i="66"/>
  <c r="E8" i="70" s="1"/>
  <c r="C39" i="66"/>
  <c r="C8" i="70" s="1"/>
  <c r="T49" i="66"/>
  <c r="T8" i="71" s="1"/>
  <c r="AC69" i="66"/>
  <c r="AC8" i="73" s="1"/>
  <c r="G69" i="66"/>
  <c r="G8" i="73" s="1"/>
  <c r="AB69" i="66"/>
  <c r="AB8" i="73" s="1"/>
  <c r="F69" i="66"/>
  <c r="F8" i="73" s="1"/>
  <c r="R69" i="66"/>
  <c r="R8" i="73" s="1"/>
  <c r="I69" i="66"/>
  <c r="I8" i="73" s="1"/>
  <c r="AA69" i="66"/>
  <c r="AA8" i="73" s="1"/>
  <c r="Z69" i="66"/>
  <c r="Z8" i="73" s="1"/>
  <c r="Y69" i="66"/>
  <c r="Y8" i="73" s="1"/>
  <c r="X69" i="66"/>
  <c r="X8" i="73" s="1"/>
  <c r="W69" i="66"/>
  <c r="W8" i="73" s="1"/>
  <c r="V69" i="66"/>
  <c r="V8" i="73" s="1"/>
  <c r="U69" i="66"/>
  <c r="U8" i="73" s="1"/>
  <c r="N69" i="66"/>
  <c r="N8" i="73" s="1"/>
  <c r="M69" i="66"/>
  <c r="M8" i="73" s="1"/>
  <c r="L69" i="66"/>
  <c r="L8" i="73" s="1"/>
  <c r="J69" i="66"/>
  <c r="J8" i="73" s="1"/>
  <c r="H69" i="66"/>
  <c r="H8" i="73" s="1"/>
  <c r="E69" i="66"/>
  <c r="E8" i="73" s="1"/>
  <c r="D69" i="66"/>
  <c r="D8" i="73" s="1"/>
  <c r="L65" i="66"/>
  <c r="L4" i="73" s="1"/>
  <c r="J67" i="66"/>
  <c r="J6" i="73" s="1"/>
  <c r="J10" i="79"/>
  <c r="H5" i="74"/>
  <c r="B79" i="66"/>
  <c r="B8" i="74" s="1"/>
  <c r="AB105" i="66"/>
  <c r="O5" i="72"/>
  <c r="F82" i="64"/>
  <c r="D106" i="64"/>
  <c r="E56" i="66"/>
  <c r="E46" i="66"/>
  <c r="AA56" i="66"/>
  <c r="AA46" i="66"/>
  <c r="U24" i="66"/>
  <c r="U3" i="69" s="1"/>
  <c r="U3" i="70"/>
  <c r="L6" i="79"/>
  <c r="J5" i="71"/>
  <c r="Q53" i="66"/>
  <c r="Q2" i="72" s="1"/>
  <c r="S7" i="79"/>
  <c r="Q5" i="72"/>
  <c r="Q59" i="66"/>
  <c r="Q8" i="72" s="1"/>
  <c r="O63" i="66"/>
  <c r="N63" i="66"/>
  <c r="J63" i="66"/>
  <c r="S63" i="66"/>
  <c r="E9" i="79"/>
  <c r="M63" i="66"/>
  <c r="X63" i="66"/>
  <c r="W63" i="66"/>
  <c r="V63" i="66"/>
  <c r="U63" i="66"/>
  <c r="T63" i="66"/>
  <c r="Q63" i="66"/>
  <c r="Y63" i="66"/>
  <c r="R63" i="66"/>
  <c r="P63" i="66"/>
  <c r="K63" i="66"/>
  <c r="I63" i="66"/>
  <c r="H63" i="66"/>
  <c r="G63" i="66"/>
  <c r="F63" i="66"/>
  <c r="K10" i="79"/>
  <c r="I5" i="74"/>
  <c r="I79" i="66"/>
  <c r="I8" i="74" s="1"/>
  <c r="W5" i="76"/>
  <c r="W93" i="66"/>
  <c r="W2" i="76" s="1"/>
  <c r="Y12" i="79"/>
  <c r="W99" i="66"/>
  <c r="W8" i="76" s="1"/>
  <c r="AC108" i="66"/>
  <c r="AC7" i="77" s="1"/>
  <c r="AC104" i="66"/>
  <c r="AC3" i="77" s="1"/>
  <c r="AC109" i="66"/>
  <c r="AC8" i="77" s="1"/>
  <c r="AE13" i="79"/>
  <c r="AC107" i="66"/>
  <c r="AC6" i="77" s="1"/>
  <c r="L45" i="65"/>
  <c r="AC45" i="65"/>
  <c r="X82" i="65"/>
  <c r="X85" i="65" s="1"/>
  <c r="X16" i="66" s="1"/>
  <c r="X5" i="68" s="1"/>
  <c r="V34" i="66"/>
  <c r="N79" i="66"/>
  <c r="N8" i="74" s="1"/>
  <c r="N73" i="66"/>
  <c r="N2" i="74" s="1"/>
  <c r="P10" i="79"/>
  <c r="N5" i="74"/>
  <c r="L5" i="72"/>
  <c r="N7" i="79"/>
  <c r="M45" i="65"/>
  <c r="T5" i="70"/>
  <c r="M43" i="66"/>
  <c r="M2" i="71" s="1"/>
  <c r="M49" i="66"/>
  <c r="M8" i="71" s="1"/>
  <c r="L59" i="66"/>
  <c r="L8" i="72" s="1"/>
  <c r="U5" i="70"/>
  <c r="O45" i="65"/>
  <c r="W5" i="70"/>
  <c r="Y5" i="79"/>
  <c r="T3" i="70"/>
  <c r="V5" i="70"/>
  <c r="Q10" i="79"/>
  <c r="P45" i="65"/>
  <c r="M17" i="66" s="1"/>
  <c r="M6" i="68" s="1"/>
  <c r="Y33" i="66"/>
  <c r="X5" i="70"/>
  <c r="Z5" i="79"/>
  <c r="S43" i="66"/>
  <c r="S2" i="71" s="1"/>
  <c r="T12" i="79"/>
  <c r="R99" i="66"/>
  <c r="R8" i="76" s="1"/>
  <c r="R93" i="66"/>
  <c r="R2" i="76" s="1"/>
  <c r="P12" i="79"/>
  <c r="Q5" i="71"/>
  <c r="Q43" i="66"/>
  <c r="Q2" i="71" s="1"/>
  <c r="F5" i="79"/>
  <c r="D5" i="70"/>
  <c r="Z38" i="66"/>
  <c r="D38" i="66"/>
  <c r="Y38" i="66"/>
  <c r="C38" i="66"/>
  <c r="AC38" i="66"/>
  <c r="E38" i="66"/>
  <c r="W38" i="66"/>
  <c r="L38" i="66"/>
  <c r="K38" i="66"/>
  <c r="J38" i="66"/>
  <c r="I38" i="66"/>
  <c r="H38" i="66"/>
  <c r="F38" i="66"/>
  <c r="V43" i="66"/>
  <c r="V2" i="71" s="1"/>
  <c r="AA5" i="70"/>
  <c r="I82" i="65"/>
  <c r="I85" i="65" s="1"/>
  <c r="I16" i="66" s="1"/>
  <c r="I5" i="68" s="1"/>
  <c r="C29" i="66"/>
  <c r="B8" i="69"/>
  <c r="G5" i="79"/>
  <c r="E5" i="70"/>
  <c r="M56" i="66"/>
  <c r="U5" i="76"/>
  <c r="U93" i="66"/>
  <c r="U2" i="76" s="1"/>
  <c r="W12" i="79"/>
  <c r="M38" i="66"/>
  <c r="U5" i="71"/>
  <c r="X12" i="79"/>
  <c r="W33" i="66"/>
  <c r="V5" i="72"/>
  <c r="X7" i="79"/>
  <c r="V59" i="66"/>
  <c r="V8" i="72" s="1"/>
  <c r="G99" i="66"/>
  <c r="G8" i="76" s="1"/>
  <c r="I12" i="79"/>
  <c r="T10" i="79"/>
  <c r="R5" i="74"/>
  <c r="H93" i="66"/>
  <c r="H2" i="76" s="1"/>
  <c r="J12" i="79"/>
  <c r="V18" i="66"/>
  <c r="V7" i="68" s="1"/>
  <c r="U18" i="66"/>
  <c r="U7" i="68" s="1"/>
  <c r="N18" i="66"/>
  <c r="N7" i="68" s="1"/>
  <c r="AA18" i="66"/>
  <c r="AA7" i="68" s="1"/>
  <c r="D6" i="79"/>
  <c r="B49" i="66"/>
  <c r="B8" i="71" s="1"/>
  <c r="R79" i="66"/>
  <c r="R8" i="74" s="1"/>
  <c r="G93" i="66"/>
  <c r="G2" i="76" s="1"/>
  <c r="I93" i="66"/>
  <c r="I2" i="76" s="1"/>
  <c r="K12" i="79"/>
  <c r="I5" i="76"/>
  <c r="AC5" i="76"/>
  <c r="P5" i="79"/>
  <c r="N5" i="70"/>
  <c r="C49" i="66"/>
  <c r="C8" i="71" s="1"/>
  <c r="K5" i="70"/>
  <c r="L33" i="66"/>
  <c r="L2" i="70" s="1"/>
  <c r="K33" i="66"/>
  <c r="AA33" i="66"/>
  <c r="C33" i="66"/>
  <c r="AB33" i="66"/>
  <c r="H99" i="66"/>
  <c r="H8" i="76" s="1"/>
  <c r="W91" i="65"/>
  <c r="B8" i="68"/>
  <c r="P19" i="66"/>
  <c r="P8" i="68" s="1"/>
  <c r="O19" i="66"/>
  <c r="O8" i="68" s="1"/>
  <c r="D33" i="66"/>
  <c r="D2" i="70" s="1"/>
  <c r="AC33" i="66"/>
  <c r="D7" i="79"/>
  <c r="B5" i="72"/>
  <c r="B59" i="66"/>
  <c r="B8" i="72" s="1"/>
  <c r="V73" i="66"/>
  <c r="V2" i="74" s="1"/>
  <c r="V5" i="74"/>
  <c r="I99" i="66"/>
  <c r="I8" i="76" s="1"/>
  <c r="E6" i="79"/>
  <c r="AE12" i="79"/>
  <c r="W82" i="65"/>
  <c r="W85" i="65" s="1"/>
  <c r="W16" i="66" s="1"/>
  <c r="W5" i="68" s="1"/>
  <c r="R83" i="65"/>
  <c r="R85" i="65" s="1"/>
  <c r="R16" i="66" s="1"/>
  <c r="R5" i="68" s="1"/>
  <c r="B91" i="65"/>
  <c r="X91" i="65"/>
  <c r="C19" i="66"/>
  <c r="C8" i="68" s="1"/>
  <c r="AB19" i="66"/>
  <c r="AB8" i="68" s="1"/>
  <c r="E33" i="66"/>
  <c r="E2" i="70" s="1"/>
  <c r="AB34" i="66"/>
  <c r="AB3" i="70" s="1"/>
  <c r="F34" i="66"/>
  <c r="AA34" i="66"/>
  <c r="E34" i="66"/>
  <c r="W34" i="66"/>
  <c r="AC34" i="66"/>
  <c r="C59" i="66"/>
  <c r="C8" i="72" s="1"/>
  <c r="W73" i="66"/>
  <c r="W2" i="74" s="1"/>
  <c r="Y10" i="79"/>
  <c r="V79" i="66"/>
  <c r="V8" i="74" s="1"/>
  <c r="J99" i="66"/>
  <c r="J8" i="76" s="1"/>
  <c r="R15" i="66"/>
  <c r="Q15" i="66"/>
  <c r="B4" i="68"/>
  <c r="B3" i="69"/>
  <c r="Z24" i="66"/>
  <c r="Z3" i="69" s="1"/>
  <c r="D24" i="66"/>
  <c r="D3" i="69" s="1"/>
  <c r="Y24" i="66"/>
  <c r="Y3" i="69" s="1"/>
  <c r="C24" i="66"/>
  <c r="C3" i="69" s="1"/>
  <c r="AB24" i="66"/>
  <c r="AB3" i="69" s="1"/>
  <c r="L10" i="79"/>
  <c r="J5" i="74"/>
  <c r="J79" i="66"/>
  <c r="J8" i="74" s="1"/>
  <c r="S12" i="79"/>
  <c r="Q93" i="66"/>
  <c r="Q2" i="76" s="1"/>
  <c r="K5" i="76"/>
  <c r="M12" i="79"/>
  <c r="Q5" i="79"/>
  <c r="O5" i="70"/>
  <c r="L5" i="76"/>
  <c r="N12" i="79"/>
  <c r="R5" i="79"/>
  <c r="P5" i="70"/>
  <c r="AA5" i="69" l="1"/>
  <c r="AC4" i="79"/>
  <c r="AA2" i="70"/>
  <c r="AA23" i="66"/>
  <c r="AA2" i="69" s="1"/>
  <c r="H7" i="70"/>
  <c r="H28" i="66"/>
  <c r="H7" i="69" s="1"/>
  <c r="AA9" i="79"/>
  <c r="Y2" i="73"/>
  <c r="AC6" i="79"/>
  <c r="AA5" i="71"/>
  <c r="AA49" i="66"/>
  <c r="AA8" i="71" s="1"/>
  <c r="AA43" i="66"/>
  <c r="AA2" i="71" s="1"/>
  <c r="AA103" i="66"/>
  <c r="AA2" i="77" s="1"/>
  <c r="AA107" i="66"/>
  <c r="AA6" i="77" s="1"/>
  <c r="AA108" i="66"/>
  <c r="AA7" i="77" s="1"/>
  <c r="AA4" i="77"/>
  <c r="AC13" i="79"/>
  <c r="AA104" i="66"/>
  <c r="AA3" i="77" s="1"/>
  <c r="AA109" i="66"/>
  <c r="AA8" i="77" s="1"/>
  <c r="AA106" i="66"/>
  <c r="AA5" i="77" s="1"/>
  <c r="AB5" i="71"/>
  <c r="AB49" i="66"/>
  <c r="AB8" i="71" s="1"/>
  <c r="AB43" i="66"/>
  <c r="AB2" i="71" s="1"/>
  <c r="AD6" i="79"/>
  <c r="K2" i="70"/>
  <c r="K23" i="66"/>
  <c r="K2" i="69" s="1"/>
  <c r="I28" i="66"/>
  <c r="I7" i="69" s="1"/>
  <c r="I7" i="70"/>
  <c r="Y2" i="70"/>
  <c r="Y23" i="66"/>
  <c r="Y2" i="69" s="1"/>
  <c r="Z18" i="66"/>
  <c r="Z7" i="68" s="1"/>
  <c r="Z19" i="66"/>
  <c r="Z8" i="68" s="1"/>
  <c r="Z14" i="66"/>
  <c r="Z3" i="68" s="1"/>
  <c r="Z17" i="66"/>
  <c r="Z6" i="68" s="1"/>
  <c r="Z15" i="66"/>
  <c r="S9" i="79"/>
  <c r="Q2" i="73"/>
  <c r="AA5" i="72"/>
  <c r="AC7" i="79"/>
  <c r="AA59" i="66"/>
  <c r="AA8" i="72" s="1"/>
  <c r="AA53" i="66"/>
  <c r="AA2" i="72" s="1"/>
  <c r="AB5" i="72"/>
  <c r="AB59" i="66"/>
  <c r="AB8" i="72" s="1"/>
  <c r="AB53" i="66"/>
  <c r="AB2" i="72" s="1"/>
  <c r="AD7" i="79"/>
  <c r="X3" i="79"/>
  <c r="V4" i="68"/>
  <c r="D4" i="68"/>
  <c r="F3" i="79"/>
  <c r="AD3" i="79"/>
  <c r="AB4" i="68"/>
  <c r="F5" i="72"/>
  <c r="F59" i="66"/>
  <c r="F8" i="72" s="1"/>
  <c r="H7" i="79"/>
  <c r="F53" i="66"/>
  <c r="F2" i="72" s="1"/>
  <c r="Q5" i="69"/>
  <c r="S4" i="79"/>
  <c r="V4" i="79"/>
  <c r="T5" i="69"/>
  <c r="G3" i="79"/>
  <c r="E4" i="68"/>
  <c r="N5" i="69"/>
  <c r="P4" i="79"/>
  <c r="H6" i="79"/>
  <c r="F49" i="66"/>
  <c r="F8" i="71" s="1"/>
  <c r="F43" i="66"/>
  <c r="F2" i="71" s="1"/>
  <c r="F5" i="71"/>
  <c r="N9" i="79"/>
  <c r="L2" i="73"/>
  <c r="S4" i="77"/>
  <c r="S104" i="66"/>
  <c r="S3" i="77" s="1"/>
  <c r="S103" i="66"/>
  <c r="S2" i="77" s="1"/>
  <c r="S106" i="66"/>
  <c r="S5" i="77" s="1"/>
  <c r="S108" i="66"/>
  <c r="S7" i="77" s="1"/>
  <c r="S109" i="66"/>
  <c r="S8" i="77" s="1"/>
  <c r="S107" i="66"/>
  <c r="S6" i="77" s="1"/>
  <c r="U13" i="79"/>
  <c r="G4" i="79"/>
  <c r="E5" i="69"/>
  <c r="D11" i="79"/>
  <c r="B5" i="75"/>
  <c r="C86" i="66"/>
  <c r="X15" i="66"/>
  <c r="X18" i="66"/>
  <c r="X7" i="68" s="1"/>
  <c r="X17" i="66"/>
  <c r="X6" i="68" s="1"/>
  <c r="X14" i="66"/>
  <c r="X3" i="68" s="1"/>
  <c r="B4" i="75"/>
  <c r="C85" i="66"/>
  <c r="J4" i="79"/>
  <c r="H5" i="69"/>
  <c r="C88" i="66"/>
  <c r="B7" i="75"/>
  <c r="M5" i="69"/>
  <c r="O4" i="79"/>
  <c r="E4" i="79"/>
  <c r="C5" i="69"/>
  <c r="R4" i="77"/>
  <c r="R106" i="66"/>
  <c r="R5" i="77" s="1"/>
  <c r="R104" i="66"/>
  <c r="R3" i="77" s="1"/>
  <c r="R109" i="66"/>
  <c r="R8" i="77" s="1"/>
  <c r="R103" i="66"/>
  <c r="R2" i="77" s="1"/>
  <c r="R108" i="66"/>
  <c r="R7" i="77" s="1"/>
  <c r="R107" i="66"/>
  <c r="R6" i="77" s="1"/>
  <c r="T13" i="79"/>
  <c r="V104" i="66"/>
  <c r="V3" i="77" s="1"/>
  <c r="V4" i="77"/>
  <c r="V106" i="66"/>
  <c r="V5" i="77" s="1"/>
  <c r="V107" i="66"/>
  <c r="V6" i="77" s="1"/>
  <c r="V109" i="66"/>
  <c r="V8" i="77" s="1"/>
  <c r="V108" i="66"/>
  <c r="V7" i="77" s="1"/>
  <c r="X13" i="79"/>
  <c r="V103" i="66"/>
  <c r="V2" i="77" s="1"/>
  <c r="L4" i="79"/>
  <c r="J5" i="69"/>
  <c r="H9" i="79"/>
  <c r="F2" i="73"/>
  <c r="C87" i="66"/>
  <c r="B6" i="75"/>
  <c r="AA3" i="70"/>
  <c r="AA24" i="66"/>
  <c r="AA3" i="69" s="1"/>
  <c r="C8" i="69"/>
  <c r="D29" i="66"/>
  <c r="J9" i="79"/>
  <c r="H2" i="73"/>
  <c r="Z5" i="71"/>
  <c r="AB6" i="79"/>
  <c r="Z49" i="66"/>
  <c r="Z8" i="71" s="1"/>
  <c r="Z43" i="66"/>
  <c r="Z2" i="71" s="1"/>
  <c r="W109" i="66"/>
  <c r="W8" i="77" s="1"/>
  <c r="W104" i="66"/>
  <c r="W3" i="77" s="1"/>
  <c r="W106" i="66"/>
  <c r="W5" i="77" s="1"/>
  <c r="W107" i="66"/>
  <c r="W6" i="77" s="1"/>
  <c r="W4" i="77"/>
  <c r="Y13" i="79"/>
  <c r="W103" i="66"/>
  <c r="W2" i="77" s="1"/>
  <c r="W108" i="66"/>
  <c r="W7" i="77" s="1"/>
  <c r="J13" i="79"/>
  <c r="H4" i="77"/>
  <c r="H108" i="66"/>
  <c r="H7" i="77" s="1"/>
  <c r="H109" i="66"/>
  <c r="H8" i="77" s="1"/>
  <c r="H103" i="66"/>
  <c r="H2" i="77" s="1"/>
  <c r="H104" i="66"/>
  <c r="H3" i="77" s="1"/>
  <c r="H106" i="66"/>
  <c r="H5" i="77" s="1"/>
  <c r="H107" i="66"/>
  <c r="H6" i="77" s="1"/>
  <c r="I9" i="79"/>
  <c r="G2" i="73"/>
  <c r="F24" i="66"/>
  <c r="F3" i="69" s="1"/>
  <c r="F3" i="70"/>
  <c r="K9" i="79"/>
  <c r="I2" i="73"/>
  <c r="AB7" i="79"/>
  <c r="Z59" i="66"/>
  <c r="Z8" i="72" s="1"/>
  <c r="Z53" i="66"/>
  <c r="Z2" i="72" s="1"/>
  <c r="Z5" i="72"/>
  <c r="K7" i="79"/>
  <c r="I5" i="72"/>
  <c r="I53" i="66"/>
  <c r="I2" i="72" s="1"/>
  <c r="I59" i="66"/>
  <c r="I8" i="72" s="1"/>
  <c r="AC3" i="79"/>
  <c r="AA4" i="68"/>
  <c r="Q106" i="66"/>
  <c r="Q5" i="77" s="1"/>
  <c r="Q4" i="77"/>
  <c r="Q104" i="66"/>
  <c r="Q3" i="77" s="1"/>
  <c r="Q109" i="66"/>
  <c r="Q8" i="77" s="1"/>
  <c r="Q103" i="66"/>
  <c r="Q2" i="77" s="1"/>
  <c r="Q108" i="66"/>
  <c r="Q7" i="77" s="1"/>
  <c r="Q107" i="66"/>
  <c r="Q6" i="77" s="1"/>
  <c r="S13" i="79"/>
  <c r="K4" i="79"/>
  <c r="I5" i="69"/>
  <c r="E108" i="66"/>
  <c r="E7" i="77" s="1"/>
  <c r="G13" i="79"/>
  <c r="E109" i="66"/>
  <c r="E8" i="77" s="1"/>
  <c r="E103" i="66"/>
  <c r="E2" i="77" s="1"/>
  <c r="E106" i="66"/>
  <c r="E5" i="77" s="1"/>
  <c r="E104" i="66"/>
  <c r="E3" i="77" s="1"/>
  <c r="E107" i="66"/>
  <c r="E6" i="77" s="1"/>
  <c r="E4" i="77"/>
  <c r="F46" i="65"/>
  <c r="C14" i="66"/>
  <c r="C3" i="68" s="1"/>
  <c r="C15" i="66"/>
  <c r="C18" i="66"/>
  <c r="C7" i="68" s="1"/>
  <c r="M9" i="79"/>
  <c r="K2" i="73"/>
  <c r="F7" i="79"/>
  <c r="D53" i="66"/>
  <c r="D2" i="72" s="1"/>
  <c r="D5" i="72"/>
  <c r="D59" i="66"/>
  <c r="D8" i="72" s="1"/>
  <c r="G9" i="79"/>
  <c r="E2" i="73"/>
  <c r="M4" i="79"/>
  <c r="K5" i="69"/>
  <c r="P5" i="69"/>
  <c r="R4" i="79"/>
  <c r="L5" i="69"/>
  <c r="N4" i="79"/>
  <c r="AB2" i="70"/>
  <c r="AB23" i="66"/>
  <c r="AB2" i="69" s="1"/>
  <c r="R9" i="79"/>
  <c r="P2" i="73"/>
  <c r="D5" i="71"/>
  <c r="F6" i="79"/>
  <c r="D49" i="66"/>
  <c r="D8" i="71" s="1"/>
  <c r="D43" i="66"/>
  <c r="D2" i="71" s="1"/>
  <c r="C2" i="70"/>
  <c r="C23" i="66"/>
  <c r="C2" i="69" s="1"/>
  <c r="F7" i="70"/>
  <c r="F28" i="66"/>
  <c r="F7" i="69" s="1"/>
  <c r="V24" i="66"/>
  <c r="V3" i="69" s="1"/>
  <c r="V3" i="70"/>
  <c r="T9" i="79"/>
  <c r="R2" i="73"/>
  <c r="X19" i="66"/>
  <c r="X8" i="68" s="1"/>
  <c r="AB5" i="69"/>
  <c r="AD4" i="79"/>
  <c r="H20" i="60"/>
  <c r="H32" i="62" s="1"/>
  <c r="L15" i="64" s="1"/>
  <c r="K95" i="64" s="1"/>
  <c r="S20" i="60"/>
  <c r="S32" i="62" s="1"/>
  <c r="W15" i="64" s="1"/>
  <c r="V95" i="64" s="1"/>
  <c r="T15" i="60"/>
  <c r="T27" i="62" s="1"/>
  <c r="X9" i="64" s="1"/>
  <c r="W89" i="64" s="1"/>
  <c r="Q33" i="60"/>
  <c r="Q45" i="62" s="1"/>
  <c r="U29" i="64" s="1"/>
  <c r="T109" i="64" s="1"/>
  <c r="V33" i="60"/>
  <c r="V45" i="62" s="1"/>
  <c r="Z29" i="64" s="1"/>
  <c r="Y109" i="64" s="1"/>
  <c r="T21" i="60"/>
  <c r="T33" i="62" s="1"/>
  <c r="X16" i="64" s="1"/>
  <c r="W96" i="64" s="1"/>
  <c r="M21" i="60"/>
  <c r="M33" i="62" s="1"/>
  <c r="Q16" i="64" s="1"/>
  <c r="P96" i="64" s="1"/>
  <c r="AB21" i="60"/>
  <c r="AB33" i="62" s="1"/>
  <c r="AF16" i="64" s="1"/>
  <c r="AE96" i="64" s="1"/>
  <c r="E21" i="60"/>
  <c r="E33" i="62" s="1"/>
  <c r="I16" i="64" s="1"/>
  <c r="H96" i="64" s="1"/>
  <c r="R21" i="60"/>
  <c r="R33" i="62" s="1"/>
  <c r="V16" i="64" s="1"/>
  <c r="U96" i="64" s="1"/>
  <c r="X21" i="60"/>
  <c r="X33" i="62" s="1"/>
  <c r="AB16" i="64" s="1"/>
  <c r="AA96" i="64" s="1"/>
  <c r="M25" i="59"/>
  <c r="U21" i="60"/>
  <c r="U33" i="62" s="1"/>
  <c r="Y16" i="64" s="1"/>
  <c r="X96" i="64" s="1"/>
  <c r="AA21" i="60"/>
  <c r="AA33" i="62" s="1"/>
  <c r="AE16" i="64" s="1"/>
  <c r="AD96" i="64" s="1"/>
  <c r="Y21" i="60"/>
  <c r="Y33" i="62" s="1"/>
  <c r="AC16" i="64" s="1"/>
  <c r="AB96" i="64" s="1"/>
  <c r="W21" i="60"/>
  <c r="W33" i="62" s="1"/>
  <c r="AA16" i="64" s="1"/>
  <c r="Z96" i="64" s="1"/>
  <c r="V21" i="60"/>
  <c r="V33" i="62" s="1"/>
  <c r="Z16" i="64" s="1"/>
  <c r="Y96" i="64" s="1"/>
  <c r="Q21" i="60"/>
  <c r="Q33" i="62" s="1"/>
  <c r="U16" i="64" s="1"/>
  <c r="T96" i="64" s="1"/>
  <c r="P21" i="60"/>
  <c r="P33" i="62" s="1"/>
  <c r="T16" i="64" s="1"/>
  <c r="S96" i="64" s="1"/>
  <c r="N21" i="60"/>
  <c r="N33" i="62" s="1"/>
  <c r="R16" i="64" s="1"/>
  <c r="Q96" i="64" s="1"/>
  <c r="O21" i="60"/>
  <c r="O33" i="62" s="1"/>
  <c r="S16" i="64" s="1"/>
  <c r="R96" i="64" s="1"/>
  <c r="J21" i="60"/>
  <c r="J33" i="62" s="1"/>
  <c r="N16" i="64" s="1"/>
  <c r="M96" i="64" s="1"/>
  <c r="I21" i="60"/>
  <c r="I33" i="62" s="1"/>
  <c r="M16" i="64" s="1"/>
  <c r="L96" i="64" s="1"/>
  <c r="L21" i="60"/>
  <c r="L33" i="62" s="1"/>
  <c r="P16" i="64" s="1"/>
  <c r="O96" i="64" s="1"/>
  <c r="H21" i="60"/>
  <c r="H33" i="62" s="1"/>
  <c r="L16" i="64" s="1"/>
  <c r="K96" i="64" s="1"/>
  <c r="F21" i="60"/>
  <c r="F33" i="62" s="1"/>
  <c r="J16" i="64" s="1"/>
  <c r="I96" i="64" s="1"/>
  <c r="AC21" i="60"/>
  <c r="AC33" i="62" s="1"/>
  <c r="AG16" i="64" s="1"/>
  <c r="AF96" i="64" s="1"/>
  <c r="K21" i="60"/>
  <c r="K33" i="62" s="1"/>
  <c r="O16" i="64" s="1"/>
  <c r="N96" i="64" s="1"/>
  <c r="AE21" i="60"/>
  <c r="AD21" i="60"/>
  <c r="AD33" i="62" s="1"/>
  <c r="AH16" i="64" s="1"/>
  <c r="AG96" i="64" s="1"/>
  <c r="Z21" i="60"/>
  <c r="Z33" i="62" s="1"/>
  <c r="AD16" i="64" s="1"/>
  <c r="AC96" i="64" s="1"/>
  <c r="S21" i="60"/>
  <c r="S33" i="62" s="1"/>
  <c r="W16" i="64" s="1"/>
  <c r="V96" i="64" s="1"/>
  <c r="G21" i="60"/>
  <c r="G33" i="62" s="1"/>
  <c r="K16" i="64" s="1"/>
  <c r="J96" i="64" s="1"/>
  <c r="R15" i="60"/>
  <c r="R27" i="62" s="1"/>
  <c r="V9" i="64" s="1"/>
  <c r="U89" i="64" s="1"/>
  <c r="I9" i="60"/>
  <c r="I21" i="62" s="1"/>
  <c r="M3" i="64" s="1"/>
  <c r="L83" i="64" s="1"/>
  <c r="S33" i="60"/>
  <c r="S45" i="62" s="1"/>
  <c r="W29" i="64" s="1"/>
  <c r="V109" i="64" s="1"/>
  <c r="AE20" i="60"/>
  <c r="AD20" i="60"/>
  <c r="AD32" i="62" s="1"/>
  <c r="AH15" i="64" s="1"/>
  <c r="AG95" i="64" s="1"/>
  <c r="AA20" i="60"/>
  <c r="AA32" i="62" s="1"/>
  <c r="AE15" i="64" s="1"/>
  <c r="AD95" i="64" s="1"/>
  <c r="V20" i="60"/>
  <c r="V32" i="62" s="1"/>
  <c r="Z15" i="64" s="1"/>
  <c r="Y95" i="64" s="1"/>
  <c r="Y20" i="60"/>
  <c r="Y32" i="62" s="1"/>
  <c r="AC15" i="64" s="1"/>
  <c r="AB95" i="64" s="1"/>
  <c r="E20" i="60"/>
  <c r="E32" i="62" s="1"/>
  <c r="I15" i="64" s="1"/>
  <c r="H95" i="64" s="1"/>
  <c r="M15" i="60"/>
  <c r="M27" i="62" s="1"/>
  <c r="Q9" i="64" s="1"/>
  <c r="P89" i="64" s="1"/>
  <c r="AD11" i="60"/>
  <c r="AD23" i="62" s="1"/>
  <c r="AH5" i="64" s="1"/>
  <c r="AG85" i="64" s="1"/>
  <c r="H11" i="60"/>
  <c r="H23" i="62" s="1"/>
  <c r="L5" i="64" s="1"/>
  <c r="K85" i="64" s="1"/>
  <c r="AA11" i="60"/>
  <c r="AA23" i="62" s="1"/>
  <c r="AE5" i="64" s="1"/>
  <c r="AD85" i="64" s="1"/>
  <c r="E11" i="60"/>
  <c r="E23" i="62" s="1"/>
  <c r="I5" i="64" s="1"/>
  <c r="H85" i="64" s="1"/>
  <c r="K11" i="60"/>
  <c r="K23" i="62" s="1"/>
  <c r="O5" i="64" s="1"/>
  <c r="N85" i="64" s="1"/>
  <c r="S11" i="60"/>
  <c r="S23" i="62" s="1"/>
  <c r="W5" i="64" s="1"/>
  <c r="V85" i="64" s="1"/>
  <c r="Q11" i="60"/>
  <c r="Q23" i="62" s="1"/>
  <c r="U5" i="64" s="1"/>
  <c r="T85" i="64" s="1"/>
  <c r="R11" i="60"/>
  <c r="R23" i="62" s="1"/>
  <c r="V5" i="64" s="1"/>
  <c r="U85" i="64" s="1"/>
  <c r="O11" i="60"/>
  <c r="O23" i="62" s="1"/>
  <c r="S5" i="64" s="1"/>
  <c r="R85" i="64" s="1"/>
  <c r="L11" i="60"/>
  <c r="L23" i="62" s="1"/>
  <c r="P5" i="64" s="1"/>
  <c r="O85" i="64" s="1"/>
  <c r="N11" i="60"/>
  <c r="N23" i="62" s="1"/>
  <c r="R5" i="64" s="1"/>
  <c r="Q85" i="64" s="1"/>
  <c r="M11" i="60"/>
  <c r="M23" i="62" s="1"/>
  <c r="Q5" i="64" s="1"/>
  <c r="P85" i="64" s="1"/>
  <c r="G11" i="60"/>
  <c r="G23" i="62" s="1"/>
  <c r="K5" i="64" s="1"/>
  <c r="J85" i="64" s="1"/>
  <c r="F11" i="60"/>
  <c r="F23" i="62" s="1"/>
  <c r="J5" i="64" s="1"/>
  <c r="I85" i="64" s="1"/>
  <c r="U11" i="60"/>
  <c r="U23" i="62" s="1"/>
  <c r="Y5" i="64" s="1"/>
  <c r="X85" i="64" s="1"/>
  <c r="T11" i="60"/>
  <c r="T23" i="62" s="1"/>
  <c r="X5" i="64" s="1"/>
  <c r="W85" i="64" s="1"/>
  <c r="P11" i="60"/>
  <c r="P23" i="62" s="1"/>
  <c r="T5" i="64" s="1"/>
  <c r="S85" i="64" s="1"/>
  <c r="AE11" i="60"/>
  <c r="J11" i="60"/>
  <c r="J23" i="62" s="1"/>
  <c r="N5" i="64" s="1"/>
  <c r="M85" i="64" s="1"/>
  <c r="I11" i="60"/>
  <c r="I23" i="62" s="1"/>
  <c r="M5" i="64" s="1"/>
  <c r="L85" i="64" s="1"/>
  <c r="H5" i="66" s="1"/>
  <c r="M15" i="59"/>
  <c r="AB11" i="60"/>
  <c r="AB23" i="62" s="1"/>
  <c r="AF5" i="64" s="1"/>
  <c r="AE85" i="64" s="1"/>
  <c r="AA5" i="66" s="1"/>
  <c r="AC11" i="60"/>
  <c r="AC23" i="62" s="1"/>
  <c r="AG5" i="64" s="1"/>
  <c r="AF85" i="64" s="1"/>
  <c r="Z11" i="60"/>
  <c r="Z23" i="62" s="1"/>
  <c r="AD5" i="64" s="1"/>
  <c r="AC85" i="64" s="1"/>
  <c r="Y11" i="60"/>
  <c r="Y23" i="62" s="1"/>
  <c r="AC5" i="64" s="1"/>
  <c r="AB85" i="64" s="1"/>
  <c r="X11" i="60"/>
  <c r="X23" i="62" s="1"/>
  <c r="AB5" i="64" s="1"/>
  <c r="AA85" i="64" s="1"/>
  <c r="W11" i="60"/>
  <c r="W23" i="62" s="1"/>
  <c r="AA5" i="64" s="1"/>
  <c r="Z85" i="64" s="1"/>
  <c r="V11" i="60"/>
  <c r="V23" i="62" s="1"/>
  <c r="Z5" i="64" s="1"/>
  <c r="Y85" i="64" s="1"/>
  <c r="N9" i="60"/>
  <c r="N21" i="62" s="1"/>
  <c r="R3" i="64" s="1"/>
  <c r="Q83" i="64" s="1"/>
  <c r="X20" i="60"/>
  <c r="X32" i="62" s="1"/>
  <c r="AB15" i="64" s="1"/>
  <c r="AA95" i="64" s="1"/>
  <c r="P15" i="60"/>
  <c r="P27" i="62" s="1"/>
  <c r="T9" i="64" s="1"/>
  <c r="S89" i="64" s="1"/>
  <c r="O9" i="60"/>
  <c r="O21" i="62" s="1"/>
  <c r="S3" i="64" s="1"/>
  <c r="R83" i="64" s="1"/>
  <c r="AB20" i="60"/>
  <c r="AB32" i="62" s="1"/>
  <c r="AF15" i="64" s="1"/>
  <c r="AE95" i="64" s="1"/>
  <c r="N9" i="66"/>
  <c r="N8" i="67" s="1"/>
  <c r="Z6" i="66"/>
  <c r="Z5" i="67" s="1"/>
  <c r="M9" i="66"/>
  <c r="M8" i="67" s="1"/>
  <c r="Y6" i="66"/>
  <c r="Y5" i="67" s="1"/>
  <c r="C6" i="66"/>
  <c r="C5" i="67" s="1"/>
  <c r="X9" i="66"/>
  <c r="X8" i="67" s="1"/>
  <c r="H6" i="66"/>
  <c r="H5" i="67" s="1"/>
  <c r="W9" i="66"/>
  <c r="W8" i="67" s="1"/>
  <c r="C7" i="66"/>
  <c r="C6" i="67" s="1"/>
  <c r="T9" i="66"/>
  <c r="T8" i="67" s="1"/>
  <c r="B6" i="66"/>
  <c r="B5" i="67" s="1"/>
  <c r="Q9" i="66"/>
  <c r="Q8" i="67" s="1"/>
  <c r="P9" i="66"/>
  <c r="P8" i="67" s="1"/>
  <c r="O9" i="66"/>
  <c r="O8" i="67" s="1"/>
  <c r="K9" i="66"/>
  <c r="K8" i="67" s="1"/>
  <c r="J9" i="66"/>
  <c r="J8" i="67" s="1"/>
  <c r="I9" i="66"/>
  <c r="I8" i="67" s="1"/>
  <c r="K6" i="66"/>
  <c r="K5" i="67" s="1"/>
  <c r="H9" i="66"/>
  <c r="H8" i="67" s="1"/>
  <c r="G9" i="66"/>
  <c r="G8" i="67" s="1"/>
  <c r="F3" i="66"/>
  <c r="F2" i="67" s="1"/>
  <c r="U9" i="66"/>
  <c r="U8" i="67" s="1"/>
  <c r="S9" i="66"/>
  <c r="S8" i="67" s="1"/>
  <c r="R9" i="66"/>
  <c r="R8" i="67" s="1"/>
  <c r="X6" i="66"/>
  <c r="X5" i="67" s="1"/>
  <c r="L9" i="66"/>
  <c r="L8" i="67" s="1"/>
  <c r="C5" i="66"/>
  <c r="F9" i="66"/>
  <c r="F8" i="67" s="1"/>
  <c r="B5" i="66"/>
  <c r="E9" i="66"/>
  <c r="E8" i="67" s="1"/>
  <c r="D9" i="66"/>
  <c r="D8" i="67" s="1"/>
  <c r="C9" i="66"/>
  <c r="C8" i="67" s="1"/>
  <c r="B9" i="66"/>
  <c r="B8" i="67" s="1"/>
  <c r="Y3" i="66"/>
  <c r="Y2" i="67" s="1"/>
  <c r="E6" i="66"/>
  <c r="E5" i="67" s="1"/>
  <c r="AC9" i="66"/>
  <c r="AC8" i="67" s="1"/>
  <c r="AB9" i="66"/>
  <c r="AB8" i="67" s="1"/>
  <c r="M7" i="66"/>
  <c r="M6" i="67" s="1"/>
  <c r="AA9" i="66"/>
  <c r="AA8" i="67" s="1"/>
  <c r="C3" i="66"/>
  <c r="C2" i="67" s="1"/>
  <c r="Z9" i="66"/>
  <c r="Z8" i="67" s="1"/>
  <c r="B3" i="66"/>
  <c r="B2" i="67" s="1"/>
  <c r="Y9" i="66"/>
  <c r="Y8" i="67" s="1"/>
  <c r="V9" i="66"/>
  <c r="V8" i="67" s="1"/>
  <c r="B7" i="66"/>
  <c r="B6" i="67" s="1"/>
  <c r="X15" i="60"/>
  <c r="X27" i="62" s="1"/>
  <c r="AB9" i="64" s="1"/>
  <c r="AA89" i="64" s="1"/>
  <c r="T9" i="60"/>
  <c r="T21" i="62" s="1"/>
  <c r="X3" i="64" s="1"/>
  <c r="W83" i="64" s="1"/>
  <c r="Z20" i="60"/>
  <c r="Z32" i="62" s="1"/>
  <c r="AD15" i="64" s="1"/>
  <c r="AC95" i="64" s="1"/>
  <c r="AC19" i="60"/>
  <c r="AC31" i="62" s="1"/>
  <c r="AG14" i="64" s="1"/>
  <c r="AF94" i="64" s="1"/>
  <c r="G19" i="60"/>
  <c r="G31" i="62" s="1"/>
  <c r="K14" i="64" s="1"/>
  <c r="J94" i="64" s="1"/>
  <c r="U19" i="60"/>
  <c r="U31" i="62" s="1"/>
  <c r="Y14" i="64" s="1"/>
  <c r="X94" i="64" s="1"/>
  <c r="L19" i="60"/>
  <c r="L31" i="62" s="1"/>
  <c r="P14" i="64" s="1"/>
  <c r="O94" i="64" s="1"/>
  <c r="H19" i="60"/>
  <c r="H31" i="62" s="1"/>
  <c r="L14" i="64" s="1"/>
  <c r="K94" i="64" s="1"/>
  <c r="AD19" i="60"/>
  <c r="AD31" i="62" s="1"/>
  <c r="AH14" i="64" s="1"/>
  <c r="AG94" i="64" s="1"/>
  <c r="K19" i="60"/>
  <c r="K31" i="62" s="1"/>
  <c r="O14" i="64" s="1"/>
  <c r="N94" i="64" s="1"/>
  <c r="AA19" i="60"/>
  <c r="AA31" i="62" s="1"/>
  <c r="AE14" i="64" s="1"/>
  <c r="AD94" i="64" s="1"/>
  <c r="Z19" i="60"/>
  <c r="Z31" i="62" s="1"/>
  <c r="AD14" i="64" s="1"/>
  <c r="AC94" i="64" s="1"/>
  <c r="Y19" i="60"/>
  <c r="Y31" i="62" s="1"/>
  <c r="AC14" i="64" s="1"/>
  <c r="AB94" i="64" s="1"/>
  <c r="W19" i="60"/>
  <c r="W31" i="62" s="1"/>
  <c r="AA14" i="64" s="1"/>
  <c r="Z94" i="64" s="1"/>
  <c r="V19" i="60"/>
  <c r="V31" i="62" s="1"/>
  <c r="Z14" i="64" s="1"/>
  <c r="Y94" i="64" s="1"/>
  <c r="T19" i="60"/>
  <c r="T31" i="62" s="1"/>
  <c r="X14" i="64" s="1"/>
  <c r="W94" i="64" s="1"/>
  <c r="S19" i="60"/>
  <c r="S31" i="62" s="1"/>
  <c r="W14" i="64" s="1"/>
  <c r="V94" i="64" s="1"/>
  <c r="P19" i="60"/>
  <c r="P31" i="62" s="1"/>
  <c r="T14" i="64" s="1"/>
  <c r="S94" i="64" s="1"/>
  <c r="O19" i="60"/>
  <c r="O31" i="62" s="1"/>
  <c r="S14" i="64" s="1"/>
  <c r="R94" i="64" s="1"/>
  <c r="AE19" i="60"/>
  <c r="X19" i="60"/>
  <c r="X31" i="62" s="1"/>
  <c r="AB14" i="64" s="1"/>
  <c r="AA94" i="64" s="1"/>
  <c r="Q19" i="60"/>
  <c r="Q31" i="62" s="1"/>
  <c r="U14" i="64" s="1"/>
  <c r="T94" i="64" s="1"/>
  <c r="M23" i="59"/>
  <c r="AB19" i="60"/>
  <c r="AB31" i="62" s="1"/>
  <c r="AF14" i="64" s="1"/>
  <c r="AE94" i="64" s="1"/>
  <c r="R19" i="60"/>
  <c r="R31" i="62" s="1"/>
  <c r="V14" i="64" s="1"/>
  <c r="U94" i="64" s="1"/>
  <c r="N19" i="60"/>
  <c r="N31" i="62" s="1"/>
  <c r="R14" i="64" s="1"/>
  <c r="Q94" i="64" s="1"/>
  <c r="M19" i="60"/>
  <c r="M31" i="62" s="1"/>
  <c r="Q14" i="64" s="1"/>
  <c r="P94" i="64" s="1"/>
  <c r="J19" i="60"/>
  <c r="J31" i="62" s="1"/>
  <c r="N14" i="64" s="1"/>
  <c r="M94" i="64" s="1"/>
  <c r="I19" i="60"/>
  <c r="I31" i="62" s="1"/>
  <c r="M14" i="64" s="1"/>
  <c r="L94" i="64" s="1"/>
  <c r="E19" i="60"/>
  <c r="E31" i="62" s="1"/>
  <c r="I14" i="64" s="1"/>
  <c r="H94" i="64" s="1"/>
  <c r="F19" i="60"/>
  <c r="F31" i="62" s="1"/>
  <c r="J14" i="64" s="1"/>
  <c r="I94" i="64" s="1"/>
  <c r="Y15" i="60"/>
  <c r="Y27" i="62" s="1"/>
  <c r="AC9" i="64" s="1"/>
  <c r="AB89" i="64" s="1"/>
  <c r="D30" i="4"/>
  <c r="Q9" i="60"/>
  <c r="Q21" i="62" s="1"/>
  <c r="U3" i="64" s="1"/>
  <c r="T83" i="64" s="1"/>
  <c r="P6" i="66" s="1"/>
  <c r="P5" i="67" s="1"/>
  <c r="F20" i="60"/>
  <c r="F32" i="62" s="1"/>
  <c r="J15" i="64" s="1"/>
  <c r="I95" i="64" s="1"/>
  <c r="M20" i="60"/>
  <c r="M32" i="62" s="1"/>
  <c r="Q15" i="64" s="1"/>
  <c r="P95" i="64" s="1"/>
  <c r="H9" i="60"/>
  <c r="H21" i="62" s="1"/>
  <c r="L3" i="64" s="1"/>
  <c r="K83" i="64" s="1"/>
  <c r="Z15" i="60"/>
  <c r="Z27" i="62" s="1"/>
  <c r="AD9" i="64" s="1"/>
  <c r="AC89" i="64" s="1"/>
  <c r="V15" i="60"/>
  <c r="V27" i="62" s="1"/>
  <c r="Z9" i="64" s="1"/>
  <c r="Y89" i="64" s="1"/>
  <c r="R9" i="60"/>
  <c r="R21" i="62" s="1"/>
  <c r="V3" i="64" s="1"/>
  <c r="U83" i="64" s="1"/>
  <c r="Q6" i="66" s="1"/>
  <c r="Q5" i="67" s="1"/>
  <c r="U20" i="60"/>
  <c r="U32" i="62" s="1"/>
  <c r="Y15" i="64" s="1"/>
  <c r="X95" i="64" s="1"/>
  <c r="AA15" i="60"/>
  <c r="AA27" i="62" s="1"/>
  <c r="AE9" i="64" s="1"/>
  <c r="AD89" i="64" s="1"/>
  <c r="U9" i="60"/>
  <c r="U21" i="62" s="1"/>
  <c r="Y3" i="64" s="1"/>
  <c r="X83" i="64" s="1"/>
  <c r="G20" i="60"/>
  <c r="G32" i="62" s="1"/>
  <c r="K15" i="64" s="1"/>
  <c r="J95" i="64" s="1"/>
  <c r="Y17" i="60"/>
  <c r="Y29" i="62" s="1"/>
  <c r="AC12" i="64" s="1"/>
  <c r="AB92" i="64" s="1"/>
  <c r="T17" i="60"/>
  <c r="T29" i="62" s="1"/>
  <c r="X12" i="64" s="1"/>
  <c r="W92" i="64" s="1"/>
  <c r="Q17" i="60"/>
  <c r="Q29" i="62" s="1"/>
  <c r="U12" i="64" s="1"/>
  <c r="T92" i="64" s="1"/>
  <c r="W17" i="60"/>
  <c r="W29" i="62" s="1"/>
  <c r="AA12" i="64" s="1"/>
  <c r="Z92" i="64" s="1"/>
  <c r="G17" i="60"/>
  <c r="G29" i="62" s="1"/>
  <c r="K12" i="64" s="1"/>
  <c r="J92" i="64" s="1"/>
  <c r="E17" i="60"/>
  <c r="E29" i="62" s="1"/>
  <c r="I12" i="64" s="1"/>
  <c r="H92" i="64" s="1"/>
  <c r="F17" i="60"/>
  <c r="F29" i="62" s="1"/>
  <c r="J12" i="64" s="1"/>
  <c r="I92" i="64" s="1"/>
  <c r="AE17" i="60"/>
  <c r="AC17" i="60"/>
  <c r="AC29" i="62" s="1"/>
  <c r="AG12" i="64" s="1"/>
  <c r="AF92" i="64" s="1"/>
  <c r="AB17" i="60"/>
  <c r="AB29" i="62" s="1"/>
  <c r="AF12" i="64" s="1"/>
  <c r="AE92" i="64" s="1"/>
  <c r="Z17" i="60"/>
  <c r="Z29" i="62" s="1"/>
  <c r="AD12" i="64" s="1"/>
  <c r="AC92" i="64" s="1"/>
  <c r="AA17" i="60"/>
  <c r="AA29" i="62" s="1"/>
  <c r="AE12" i="64" s="1"/>
  <c r="AD92" i="64" s="1"/>
  <c r="U17" i="60"/>
  <c r="U29" i="62" s="1"/>
  <c r="Y12" i="64" s="1"/>
  <c r="X92" i="64" s="1"/>
  <c r="S17" i="60"/>
  <c r="S29" i="62" s="1"/>
  <c r="W12" i="64" s="1"/>
  <c r="V92" i="64" s="1"/>
  <c r="R17" i="60"/>
  <c r="R29" i="62" s="1"/>
  <c r="V12" i="64" s="1"/>
  <c r="U92" i="64" s="1"/>
  <c r="P17" i="60"/>
  <c r="P29" i="62" s="1"/>
  <c r="T12" i="64" s="1"/>
  <c r="S92" i="64" s="1"/>
  <c r="O17" i="60"/>
  <c r="O29" i="62" s="1"/>
  <c r="S12" i="64" s="1"/>
  <c r="R92" i="64" s="1"/>
  <c r="N17" i="60"/>
  <c r="N29" i="62" s="1"/>
  <c r="R12" i="64" s="1"/>
  <c r="Q92" i="64" s="1"/>
  <c r="M5" i="66" s="1"/>
  <c r="M21" i="59"/>
  <c r="M17" i="60"/>
  <c r="M29" i="62" s="1"/>
  <c r="Q12" i="64" s="1"/>
  <c r="P92" i="64" s="1"/>
  <c r="J17" i="60"/>
  <c r="J29" i="62" s="1"/>
  <c r="N12" i="64" s="1"/>
  <c r="M92" i="64" s="1"/>
  <c r="L17" i="60"/>
  <c r="L29" i="62" s="1"/>
  <c r="P12" i="64" s="1"/>
  <c r="O92" i="64" s="1"/>
  <c r="K17" i="60"/>
  <c r="K29" i="62" s="1"/>
  <c r="O12" i="64" s="1"/>
  <c r="N92" i="64" s="1"/>
  <c r="I17" i="60"/>
  <c r="I29" i="62" s="1"/>
  <c r="M12" i="64" s="1"/>
  <c r="L92" i="64" s="1"/>
  <c r="H17" i="60"/>
  <c r="H29" i="62" s="1"/>
  <c r="L12" i="64" s="1"/>
  <c r="K92" i="64" s="1"/>
  <c r="AD17" i="60"/>
  <c r="AD29" i="62" s="1"/>
  <c r="AH12" i="64" s="1"/>
  <c r="AG92" i="64" s="1"/>
  <c r="X17" i="60"/>
  <c r="X29" i="62" s="1"/>
  <c r="AB12" i="64" s="1"/>
  <c r="AA92" i="64" s="1"/>
  <c r="V17" i="60"/>
  <c r="V29" i="62" s="1"/>
  <c r="Z12" i="64" s="1"/>
  <c r="Y92" i="64" s="1"/>
  <c r="AE15" i="60"/>
  <c r="W15" i="60"/>
  <c r="W27" i="62" s="1"/>
  <c r="AA9" i="64" s="1"/>
  <c r="Z89" i="64" s="1"/>
  <c r="V9" i="60"/>
  <c r="V21" i="62" s="1"/>
  <c r="Z3" i="64" s="1"/>
  <c r="Y83" i="64" s="1"/>
  <c r="U6" i="66" s="1"/>
  <c r="U5" i="67" s="1"/>
  <c r="Z35" i="60"/>
  <c r="Z47" i="62" s="1"/>
  <c r="AD32" i="64" s="1"/>
  <c r="AC112" i="64" s="1"/>
  <c r="N35" i="60"/>
  <c r="N47" i="62" s="1"/>
  <c r="R32" i="64" s="1"/>
  <c r="Q112" i="64" s="1"/>
  <c r="AC35" i="60"/>
  <c r="AC47" i="62" s="1"/>
  <c r="AG32" i="64" s="1"/>
  <c r="AF112" i="64" s="1"/>
  <c r="F35" i="60"/>
  <c r="F47" i="62" s="1"/>
  <c r="J32" i="64" s="1"/>
  <c r="I112" i="64" s="1"/>
  <c r="S35" i="60"/>
  <c r="S47" i="62" s="1"/>
  <c r="W32" i="64" s="1"/>
  <c r="V112" i="64" s="1"/>
  <c r="E35" i="60"/>
  <c r="E47" i="62" s="1"/>
  <c r="I32" i="64" s="1"/>
  <c r="H112" i="64" s="1"/>
  <c r="AB35" i="60"/>
  <c r="AB47" i="62" s="1"/>
  <c r="AF32" i="64" s="1"/>
  <c r="AE112" i="64" s="1"/>
  <c r="I35" i="60"/>
  <c r="I47" i="62" s="1"/>
  <c r="M32" i="64" s="1"/>
  <c r="L112" i="64" s="1"/>
  <c r="AE35" i="60"/>
  <c r="AD35" i="60"/>
  <c r="AD47" i="62" s="1"/>
  <c r="AH32" i="64" s="1"/>
  <c r="AG112" i="64" s="1"/>
  <c r="Y35" i="60"/>
  <c r="Y47" i="62" s="1"/>
  <c r="AC32" i="64" s="1"/>
  <c r="AB112" i="64" s="1"/>
  <c r="X35" i="60"/>
  <c r="X47" i="62" s="1"/>
  <c r="AB32" i="64" s="1"/>
  <c r="AA112" i="64" s="1"/>
  <c r="W35" i="60"/>
  <c r="W47" i="62" s="1"/>
  <c r="AA32" i="64" s="1"/>
  <c r="Z112" i="64" s="1"/>
  <c r="V35" i="60"/>
  <c r="V47" i="62" s="1"/>
  <c r="Z32" i="64" s="1"/>
  <c r="Y112" i="64" s="1"/>
  <c r="R35" i="60"/>
  <c r="R47" i="62" s="1"/>
  <c r="V32" i="64" s="1"/>
  <c r="U112" i="64" s="1"/>
  <c r="Q35" i="60"/>
  <c r="Q47" i="62" s="1"/>
  <c r="U32" i="64" s="1"/>
  <c r="T112" i="64" s="1"/>
  <c r="U35" i="60"/>
  <c r="U47" i="62" s="1"/>
  <c r="Y32" i="64" s="1"/>
  <c r="X112" i="64" s="1"/>
  <c r="AA35" i="60"/>
  <c r="AA47" i="62" s="1"/>
  <c r="AE32" i="64" s="1"/>
  <c r="AD112" i="64" s="1"/>
  <c r="K35" i="60"/>
  <c r="K47" i="62" s="1"/>
  <c r="O32" i="64" s="1"/>
  <c r="N112" i="64" s="1"/>
  <c r="J35" i="60"/>
  <c r="J47" i="62" s="1"/>
  <c r="N32" i="64" s="1"/>
  <c r="M112" i="64" s="1"/>
  <c r="T35" i="60"/>
  <c r="T47" i="62" s="1"/>
  <c r="X32" i="64" s="1"/>
  <c r="W112" i="64" s="1"/>
  <c r="P35" i="60"/>
  <c r="P47" i="62" s="1"/>
  <c r="T32" i="64" s="1"/>
  <c r="S112" i="64" s="1"/>
  <c r="O35" i="60"/>
  <c r="O47" i="62" s="1"/>
  <c r="S32" i="64" s="1"/>
  <c r="R112" i="64" s="1"/>
  <c r="M39" i="59"/>
  <c r="M35" i="60"/>
  <c r="M47" i="62" s="1"/>
  <c r="Q32" i="64" s="1"/>
  <c r="P112" i="64" s="1"/>
  <c r="L35" i="60"/>
  <c r="L47" i="62" s="1"/>
  <c r="P32" i="64" s="1"/>
  <c r="O112" i="64" s="1"/>
  <c r="G35" i="60"/>
  <c r="G47" i="62" s="1"/>
  <c r="K32" i="64" s="1"/>
  <c r="J112" i="64" s="1"/>
  <c r="H35" i="60"/>
  <c r="H47" i="62" s="1"/>
  <c r="L32" i="64" s="1"/>
  <c r="K112" i="64" s="1"/>
  <c r="AC20" i="60"/>
  <c r="AC32" i="62" s="1"/>
  <c r="AG15" i="64" s="1"/>
  <c r="AF95" i="64" s="1"/>
  <c r="L33" i="60"/>
  <c r="L45" i="62" s="1"/>
  <c r="P29" i="64" s="1"/>
  <c r="O109" i="64" s="1"/>
  <c r="P33" i="60"/>
  <c r="P45" i="62" s="1"/>
  <c r="T29" i="64" s="1"/>
  <c r="S109" i="64" s="1"/>
  <c r="O7" i="66" s="1"/>
  <c r="O6" i="67" s="1"/>
  <c r="J33" i="60"/>
  <c r="J45" i="62" s="1"/>
  <c r="N29" i="64" s="1"/>
  <c r="M109" i="64" s="1"/>
  <c r="N33" i="60"/>
  <c r="N45" i="62" s="1"/>
  <c r="R29" i="64" s="1"/>
  <c r="Q109" i="64" s="1"/>
  <c r="AB15" i="60"/>
  <c r="AB27" i="62" s="1"/>
  <c r="AF9" i="64" s="1"/>
  <c r="AE89" i="64" s="1"/>
  <c r="L39" i="60"/>
  <c r="L51" i="62" s="1"/>
  <c r="P36" i="64" s="1"/>
  <c r="O116" i="64" s="1"/>
  <c r="AB39" i="60"/>
  <c r="AB51" i="62" s="1"/>
  <c r="AF36" i="64" s="1"/>
  <c r="AE116" i="64" s="1"/>
  <c r="E39" i="60"/>
  <c r="E51" i="62" s="1"/>
  <c r="I36" i="64" s="1"/>
  <c r="H116" i="64" s="1"/>
  <c r="T39" i="60"/>
  <c r="T51" i="62" s="1"/>
  <c r="X36" i="64" s="1"/>
  <c r="W116" i="64" s="1"/>
  <c r="J39" i="60"/>
  <c r="J51" i="62" s="1"/>
  <c r="N36" i="64" s="1"/>
  <c r="M116" i="64" s="1"/>
  <c r="N39" i="60"/>
  <c r="N51" i="62" s="1"/>
  <c r="R36" i="64" s="1"/>
  <c r="Q116" i="64" s="1"/>
  <c r="I39" i="60"/>
  <c r="I51" i="62" s="1"/>
  <c r="M36" i="64" s="1"/>
  <c r="L116" i="64" s="1"/>
  <c r="Q39" i="60"/>
  <c r="Q51" i="62" s="1"/>
  <c r="U36" i="64" s="1"/>
  <c r="T116" i="64" s="1"/>
  <c r="AA39" i="60"/>
  <c r="AA51" i="62" s="1"/>
  <c r="AE36" i="64" s="1"/>
  <c r="AD116" i="64" s="1"/>
  <c r="Z39" i="60"/>
  <c r="Z51" i="62" s="1"/>
  <c r="AD36" i="64" s="1"/>
  <c r="AC116" i="64" s="1"/>
  <c r="Y39" i="60"/>
  <c r="Y51" i="62" s="1"/>
  <c r="AC36" i="64" s="1"/>
  <c r="AB116" i="64" s="1"/>
  <c r="W39" i="60"/>
  <c r="W51" i="62" s="1"/>
  <c r="AA36" i="64" s="1"/>
  <c r="Z116" i="64" s="1"/>
  <c r="M43" i="59"/>
  <c r="V39" i="60"/>
  <c r="V51" i="62" s="1"/>
  <c r="Z36" i="64" s="1"/>
  <c r="Y116" i="64" s="1"/>
  <c r="U39" i="60"/>
  <c r="U51" i="62" s="1"/>
  <c r="Y36" i="64" s="1"/>
  <c r="X116" i="64" s="1"/>
  <c r="S39" i="60"/>
  <c r="S51" i="62" s="1"/>
  <c r="W36" i="64" s="1"/>
  <c r="V116" i="64" s="1"/>
  <c r="O39" i="60"/>
  <c r="O51" i="62" s="1"/>
  <c r="S36" i="64" s="1"/>
  <c r="R116" i="64" s="1"/>
  <c r="M39" i="60"/>
  <c r="M51" i="62" s="1"/>
  <c r="Q36" i="64" s="1"/>
  <c r="P116" i="64" s="1"/>
  <c r="F39" i="60"/>
  <c r="F51" i="62" s="1"/>
  <c r="J36" i="64" s="1"/>
  <c r="I116" i="64" s="1"/>
  <c r="AD39" i="60"/>
  <c r="AD51" i="62" s="1"/>
  <c r="AH36" i="64" s="1"/>
  <c r="AG116" i="64" s="1"/>
  <c r="AE39" i="60"/>
  <c r="X39" i="60"/>
  <c r="X51" i="62" s="1"/>
  <c r="AB36" i="64" s="1"/>
  <c r="AA116" i="64" s="1"/>
  <c r="AC39" i="60"/>
  <c r="AC51" i="62" s="1"/>
  <c r="AG36" i="64" s="1"/>
  <c r="AF116" i="64" s="1"/>
  <c r="H39" i="60"/>
  <c r="H51" i="62" s="1"/>
  <c r="L36" i="64" s="1"/>
  <c r="K116" i="64" s="1"/>
  <c r="G39" i="60"/>
  <c r="G51" i="62" s="1"/>
  <c r="K36" i="64" s="1"/>
  <c r="J116" i="64" s="1"/>
  <c r="R39" i="60"/>
  <c r="R51" i="62" s="1"/>
  <c r="V36" i="64" s="1"/>
  <c r="U116" i="64" s="1"/>
  <c r="P39" i="60"/>
  <c r="P51" i="62" s="1"/>
  <c r="T36" i="64" s="1"/>
  <c r="S116" i="64" s="1"/>
  <c r="K39" i="60"/>
  <c r="K51" i="62" s="1"/>
  <c r="O36" i="64" s="1"/>
  <c r="N116" i="64" s="1"/>
  <c r="X9" i="60"/>
  <c r="X21" i="62" s="1"/>
  <c r="AB3" i="64" s="1"/>
  <c r="AA83" i="64" s="1"/>
  <c r="W6" i="66" s="1"/>
  <c r="W5" i="67" s="1"/>
  <c r="AA33" i="60"/>
  <c r="AA45" i="62" s="1"/>
  <c r="AE29" i="64" s="1"/>
  <c r="AD109" i="64" s="1"/>
  <c r="Z7" i="66" s="1"/>
  <c r="Z6" i="67" s="1"/>
  <c r="U12" i="60"/>
  <c r="U24" i="62" s="1"/>
  <c r="Y6" i="64" s="1"/>
  <c r="X86" i="64" s="1"/>
  <c r="R12" i="60"/>
  <c r="R24" i="62" s="1"/>
  <c r="V6" i="64" s="1"/>
  <c r="U86" i="64" s="1"/>
  <c r="Q3" i="66" s="1"/>
  <c r="Q2" i="67" s="1"/>
  <c r="X12" i="60"/>
  <c r="X24" i="62" s="1"/>
  <c r="AB6" i="64" s="1"/>
  <c r="AA86" i="64" s="1"/>
  <c r="L12" i="60"/>
  <c r="L24" i="62" s="1"/>
  <c r="P6" i="64" s="1"/>
  <c r="O86" i="64" s="1"/>
  <c r="K3" i="66" s="1"/>
  <c r="K2" i="67" s="1"/>
  <c r="M16" i="59"/>
  <c r="K12" i="60"/>
  <c r="K24" i="62" s="1"/>
  <c r="O6" i="64" s="1"/>
  <c r="N86" i="64" s="1"/>
  <c r="J12" i="60"/>
  <c r="J24" i="62" s="1"/>
  <c r="N6" i="64" s="1"/>
  <c r="M86" i="64" s="1"/>
  <c r="H12" i="60"/>
  <c r="H24" i="62" s="1"/>
  <c r="L6" i="64" s="1"/>
  <c r="K86" i="64" s="1"/>
  <c r="G12" i="60"/>
  <c r="G24" i="62" s="1"/>
  <c r="K6" i="64" s="1"/>
  <c r="J86" i="64" s="1"/>
  <c r="AD12" i="60"/>
  <c r="AD24" i="62" s="1"/>
  <c r="AH6" i="64" s="1"/>
  <c r="AG86" i="64" s="1"/>
  <c r="AE12" i="60"/>
  <c r="F12" i="60"/>
  <c r="F24" i="62" s="1"/>
  <c r="J6" i="64" s="1"/>
  <c r="I86" i="64" s="1"/>
  <c r="E12" i="60"/>
  <c r="E24" i="62" s="1"/>
  <c r="I6" i="64" s="1"/>
  <c r="H86" i="64" s="1"/>
  <c r="AA12" i="60"/>
  <c r="AA24" i="62" s="1"/>
  <c r="AE6" i="64" s="1"/>
  <c r="AD86" i="64" s="1"/>
  <c r="Z12" i="60"/>
  <c r="Z24" i="62" s="1"/>
  <c r="AD6" i="64" s="1"/>
  <c r="AC86" i="64" s="1"/>
  <c r="W12" i="60"/>
  <c r="W24" i="62" s="1"/>
  <c r="AA6" i="64" s="1"/>
  <c r="Z86" i="64" s="1"/>
  <c r="V12" i="60"/>
  <c r="V24" i="62" s="1"/>
  <c r="Z6" i="64" s="1"/>
  <c r="Y86" i="64" s="1"/>
  <c r="T12" i="60"/>
  <c r="T24" i="62" s="1"/>
  <c r="X6" i="64" s="1"/>
  <c r="W86" i="64" s="1"/>
  <c r="S3" i="66" s="1"/>
  <c r="S2" i="67" s="1"/>
  <c r="Q12" i="60"/>
  <c r="Q24" i="62" s="1"/>
  <c r="U6" i="64" s="1"/>
  <c r="T86" i="64" s="1"/>
  <c r="P3" i="66" s="1"/>
  <c r="P2" i="67" s="1"/>
  <c r="S12" i="60"/>
  <c r="S24" i="62" s="1"/>
  <c r="W6" i="64" s="1"/>
  <c r="V86" i="64" s="1"/>
  <c r="R3" i="66" s="1"/>
  <c r="R2" i="67" s="1"/>
  <c r="P12" i="60"/>
  <c r="P24" i="62" s="1"/>
  <c r="T6" i="64" s="1"/>
  <c r="S86" i="64" s="1"/>
  <c r="O3" i="66" s="1"/>
  <c r="O2" i="67" s="1"/>
  <c r="O12" i="60"/>
  <c r="O24" i="62" s="1"/>
  <c r="S6" i="64" s="1"/>
  <c r="R86" i="64" s="1"/>
  <c r="N3" i="66" s="1"/>
  <c r="N2" i="67" s="1"/>
  <c r="N12" i="60"/>
  <c r="N24" i="62" s="1"/>
  <c r="R6" i="64" s="1"/>
  <c r="Q86" i="64" s="1"/>
  <c r="M3" i="66" s="1"/>
  <c r="M2" i="67" s="1"/>
  <c r="M12" i="60"/>
  <c r="M24" i="62" s="1"/>
  <c r="Q6" i="64" s="1"/>
  <c r="P86" i="64" s="1"/>
  <c r="L3" i="66" s="1"/>
  <c r="L2" i="67" s="1"/>
  <c r="I12" i="60"/>
  <c r="I24" i="62" s="1"/>
  <c r="M6" i="64" s="1"/>
  <c r="L86" i="64" s="1"/>
  <c r="H3" i="66" s="1"/>
  <c r="H2" i="67" s="1"/>
  <c r="AC12" i="60"/>
  <c r="AC24" i="62" s="1"/>
  <c r="AG6" i="64" s="1"/>
  <c r="AF86" i="64" s="1"/>
  <c r="AB3" i="66" s="1"/>
  <c r="AB2" i="67" s="1"/>
  <c r="AB12" i="60"/>
  <c r="AB24" i="62" s="1"/>
  <c r="AF6" i="64" s="1"/>
  <c r="AE86" i="64" s="1"/>
  <c r="Y12" i="60"/>
  <c r="Y24" i="62" s="1"/>
  <c r="AC6" i="64" s="1"/>
  <c r="AB86" i="64" s="1"/>
  <c r="X3" i="66" s="1"/>
  <c r="X2" i="67" s="1"/>
  <c r="N29" i="60"/>
  <c r="N41" i="62" s="1"/>
  <c r="R25" i="64" s="1"/>
  <c r="Q105" i="64" s="1"/>
  <c r="Q29" i="60"/>
  <c r="Q41" i="62" s="1"/>
  <c r="U25" i="64" s="1"/>
  <c r="T105" i="64" s="1"/>
  <c r="AE29" i="60"/>
  <c r="H29" i="60"/>
  <c r="H41" i="62" s="1"/>
  <c r="L25" i="64" s="1"/>
  <c r="K105" i="64" s="1"/>
  <c r="V29" i="60"/>
  <c r="V41" i="62" s="1"/>
  <c r="Z25" i="64" s="1"/>
  <c r="Y105" i="64" s="1"/>
  <c r="F29" i="60"/>
  <c r="F41" i="62" s="1"/>
  <c r="J25" i="64" s="1"/>
  <c r="I105" i="64" s="1"/>
  <c r="AC29" i="60"/>
  <c r="AC41" i="62" s="1"/>
  <c r="AG25" i="64" s="1"/>
  <c r="AF105" i="64" s="1"/>
  <c r="J29" i="60"/>
  <c r="J41" i="62" s="1"/>
  <c r="N25" i="64" s="1"/>
  <c r="M105" i="64" s="1"/>
  <c r="I29" i="60"/>
  <c r="I41" i="62" s="1"/>
  <c r="M25" i="64" s="1"/>
  <c r="L105" i="64" s="1"/>
  <c r="E29" i="60"/>
  <c r="E41" i="62" s="1"/>
  <c r="I25" i="64" s="1"/>
  <c r="H105" i="64" s="1"/>
  <c r="G29" i="60"/>
  <c r="G41" i="62" s="1"/>
  <c r="K25" i="64" s="1"/>
  <c r="J105" i="64" s="1"/>
  <c r="AD29" i="60"/>
  <c r="AD41" i="62" s="1"/>
  <c r="AH25" i="64" s="1"/>
  <c r="AG105" i="64" s="1"/>
  <c r="AB29" i="60"/>
  <c r="AB41" i="62" s="1"/>
  <c r="AF25" i="64" s="1"/>
  <c r="AE105" i="64" s="1"/>
  <c r="Y29" i="60"/>
  <c r="Y41" i="62" s="1"/>
  <c r="AC25" i="64" s="1"/>
  <c r="AB105" i="64" s="1"/>
  <c r="X29" i="60"/>
  <c r="X41" i="62" s="1"/>
  <c r="AB25" i="64" s="1"/>
  <c r="AA105" i="64" s="1"/>
  <c r="K29" i="60"/>
  <c r="K41" i="62" s="1"/>
  <c r="O25" i="64" s="1"/>
  <c r="N105" i="64" s="1"/>
  <c r="Z29" i="60"/>
  <c r="Z41" i="62" s="1"/>
  <c r="AD25" i="64" s="1"/>
  <c r="AC105" i="64" s="1"/>
  <c r="U29" i="60"/>
  <c r="U41" i="62" s="1"/>
  <c r="Y25" i="64" s="1"/>
  <c r="X105" i="64" s="1"/>
  <c r="S29" i="60"/>
  <c r="S41" i="62" s="1"/>
  <c r="W25" i="64" s="1"/>
  <c r="V105" i="64" s="1"/>
  <c r="AA29" i="60"/>
  <c r="AA41" i="62" s="1"/>
  <c r="AE25" i="64" s="1"/>
  <c r="AD105" i="64" s="1"/>
  <c r="W29" i="60"/>
  <c r="W41" i="62" s="1"/>
  <c r="AA25" i="64" s="1"/>
  <c r="Z105" i="64" s="1"/>
  <c r="T29" i="60"/>
  <c r="T41" i="62" s="1"/>
  <c r="X25" i="64" s="1"/>
  <c r="W105" i="64" s="1"/>
  <c r="M33" i="59"/>
  <c r="M29" i="60"/>
  <c r="M41" i="62" s="1"/>
  <c r="Q25" i="64" s="1"/>
  <c r="P105" i="64" s="1"/>
  <c r="L29" i="60"/>
  <c r="L41" i="62" s="1"/>
  <c r="P25" i="64" s="1"/>
  <c r="O105" i="64" s="1"/>
  <c r="R29" i="60"/>
  <c r="R41" i="62" s="1"/>
  <c r="V25" i="64" s="1"/>
  <c r="U105" i="64" s="1"/>
  <c r="P29" i="60"/>
  <c r="P41" i="62" s="1"/>
  <c r="T25" i="64" s="1"/>
  <c r="S105" i="64" s="1"/>
  <c r="O29" i="60"/>
  <c r="O41" i="62" s="1"/>
  <c r="S25" i="64" s="1"/>
  <c r="R105" i="64" s="1"/>
  <c r="J20" i="60"/>
  <c r="J32" i="62" s="1"/>
  <c r="N15" i="64" s="1"/>
  <c r="M95" i="64" s="1"/>
  <c r="AD15" i="60"/>
  <c r="AD27" i="62" s="1"/>
  <c r="AH9" i="64" s="1"/>
  <c r="AG89" i="64" s="1"/>
  <c r="AD9" i="60"/>
  <c r="AD21" i="62" s="1"/>
  <c r="AH3" i="64" s="1"/>
  <c r="AG83" i="64" s="1"/>
  <c r="Z33" i="60"/>
  <c r="Z45" i="62" s="1"/>
  <c r="AD29" i="64" s="1"/>
  <c r="AC109" i="64" s="1"/>
  <c r="E15" i="60"/>
  <c r="E27" i="62" s="1"/>
  <c r="I9" i="64" s="1"/>
  <c r="H89" i="64" s="1"/>
  <c r="AB9" i="60"/>
  <c r="AB21" i="62" s="1"/>
  <c r="AF3" i="64" s="1"/>
  <c r="AE83" i="64" s="1"/>
  <c r="AC33" i="60"/>
  <c r="AC45" i="62" s="1"/>
  <c r="AG29" i="64" s="1"/>
  <c r="AF109" i="64" s="1"/>
  <c r="I20" i="60"/>
  <c r="I32" i="62" s="1"/>
  <c r="M15" i="64" s="1"/>
  <c r="L95" i="64" s="1"/>
  <c r="F15" i="60"/>
  <c r="F27" i="62" s="1"/>
  <c r="J9" i="64" s="1"/>
  <c r="I89" i="64" s="1"/>
  <c r="E9" i="60"/>
  <c r="E21" i="62" s="1"/>
  <c r="I3" i="64" s="1"/>
  <c r="H83" i="64" s="1"/>
  <c r="R33" i="60"/>
  <c r="R45" i="62" s="1"/>
  <c r="V29" i="64" s="1"/>
  <c r="U109" i="64" s="1"/>
  <c r="Q7" i="66" s="1"/>
  <c r="Q6" i="67" s="1"/>
  <c r="J28" i="66"/>
  <c r="J7" i="69" s="1"/>
  <c r="J7" i="70"/>
  <c r="I15" i="66"/>
  <c r="I14" i="66"/>
  <c r="I3" i="68" s="1"/>
  <c r="I18" i="66"/>
  <c r="I7" i="68" s="1"/>
  <c r="I19" i="66"/>
  <c r="I8" i="68" s="1"/>
  <c r="E49" i="66"/>
  <c r="E8" i="71" s="1"/>
  <c r="E43" i="66"/>
  <c r="E2" i="71" s="1"/>
  <c r="G6" i="79"/>
  <c r="E5" i="71"/>
  <c r="Z4" i="79"/>
  <c r="X5" i="69"/>
  <c r="H3" i="79"/>
  <c r="F4" i="68"/>
  <c r="K7" i="70"/>
  <c r="K28" i="66"/>
  <c r="K7" i="69" s="1"/>
  <c r="W9" i="79"/>
  <c r="U2" i="73"/>
  <c r="F108" i="66"/>
  <c r="F7" i="77" s="1"/>
  <c r="F104" i="66"/>
  <c r="F3" i="77" s="1"/>
  <c r="H13" i="79"/>
  <c r="F109" i="66"/>
  <c r="F8" i="77" s="1"/>
  <c r="F103" i="66"/>
  <c r="F2" i="77" s="1"/>
  <c r="F4" i="77"/>
  <c r="F106" i="66"/>
  <c r="F5" i="77" s="1"/>
  <c r="F107" i="66"/>
  <c r="F6" i="77" s="1"/>
  <c r="U38" i="60"/>
  <c r="U50" i="62" s="1"/>
  <c r="Y35" i="64" s="1"/>
  <c r="X115" i="64" s="1"/>
  <c r="M38" i="60"/>
  <c r="M50" i="62" s="1"/>
  <c r="Q35" i="64" s="1"/>
  <c r="P115" i="64" s="1"/>
  <c r="AB38" i="60"/>
  <c r="AB50" i="62" s="1"/>
  <c r="AF35" i="64" s="1"/>
  <c r="AE115" i="64" s="1"/>
  <c r="E38" i="60"/>
  <c r="E50" i="62" s="1"/>
  <c r="I35" i="64" s="1"/>
  <c r="H115" i="64" s="1"/>
  <c r="R38" i="60"/>
  <c r="R50" i="62" s="1"/>
  <c r="V35" i="64" s="1"/>
  <c r="U115" i="64" s="1"/>
  <c r="Q38" i="60"/>
  <c r="Q50" i="62" s="1"/>
  <c r="U35" i="64" s="1"/>
  <c r="T115" i="64" s="1"/>
  <c r="N38" i="60"/>
  <c r="N50" i="62" s="1"/>
  <c r="R35" i="64" s="1"/>
  <c r="Q115" i="64" s="1"/>
  <c r="V38" i="60"/>
  <c r="V50" i="62" s="1"/>
  <c r="Z35" i="64" s="1"/>
  <c r="Y115" i="64" s="1"/>
  <c r="AC38" i="60"/>
  <c r="AC50" i="62" s="1"/>
  <c r="AG35" i="64" s="1"/>
  <c r="AF115" i="64" s="1"/>
  <c r="Z38" i="60"/>
  <c r="Z50" i="62" s="1"/>
  <c r="AD35" i="64" s="1"/>
  <c r="AC115" i="64" s="1"/>
  <c r="AA38" i="60"/>
  <c r="AA50" i="62" s="1"/>
  <c r="AE35" i="64" s="1"/>
  <c r="AD115" i="64" s="1"/>
  <c r="X38" i="60"/>
  <c r="X50" i="62" s="1"/>
  <c r="AB35" i="64" s="1"/>
  <c r="AA115" i="64" s="1"/>
  <c r="S38" i="60"/>
  <c r="S50" i="62" s="1"/>
  <c r="W35" i="64" s="1"/>
  <c r="V115" i="64" s="1"/>
  <c r="W38" i="60"/>
  <c r="W50" i="62" s="1"/>
  <c r="AA35" i="64" s="1"/>
  <c r="Z115" i="64" s="1"/>
  <c r="T38" i="60"/>
  <c r="T50" i="62" s="1"/>
  <c r="X35" i="64" s="1"/>
  <c r="W115" i="64" s="1"/>
  <c r="L38" i="60"/>
  <c r="L50" i="62" s="1"/>
  <c r="P35" i="64" s="1"/>
  <c r="O115" i="64" s="1"/>
  <c r="K38" i="60"/>
  <c r="K50" i="62" s="1"/>
  <c r="O35" i="64" s="1"/>
  <c r="N115" i="64" s="1"/>
  <c r="J38" i="60"/>
  <c r="J50" i="62" s="1"/>
  <c r="N35" i="64" s="1"/>
  <c r="M115" i="64" s="1"/>
  <c r="I38" i="60"/>
  <c r="I50" i="62" s="1"/>
  <c r="M35" i="64" s="1"/>
  <c r="L115" i="64" s="1"/>
  <c r="H38" i="60"/>
  <c r="H50" i="62" s="1"/>
  <c r="L35" i="64" s="1"/>
  <c r="K115" i="64" s="1"/>
  <c r="G38" i="60"/>
  <c r="G50" i="62" s="1"/>
  <c r="K35" i="64" s="1"/>
  <c r="J115" i="64" s="1"/>
  <c r="F38" i="60"/>
  <c r="F50" i="62" s="1"/>
  <c r="J35" i="64" s="1"/>
  <c r="I115" i="64" s="1"/>
  <c r="Y38" i="60"/>
  <c r="Y50" i="62" s="1"/>
  <c r="AC35" i="64" s="1"/>
  <c r="AB115" i="64" s="1"/>
  <c r="M42" i="59"/>
  <c r="AE38" i="60"/>
  <c r="AD38" i="60"/>
  <c r="AD50" i="62" s="1"/>
  <c r="AH35" i="64" s="1"/>
  <c r="AG115" i="64" s="1"/>
  <c r="P38" i="60"/>
  <c r="P50" i="62" s="1"/>
  <c r="T35" i="64" s="1"/>
  <c r="S115" i="64" s="1"/>
  <c r="O38" i="60"/>
  <c r="O50" i="62" s="1"/>
  <c r="S35" i="64" s="1"/>
  <c r="R115" i="64" s="1"/>
  <c r="Y5" i="71"/>
  <c r="AA6" i="79"/>
  <c r="Y49" i="66"/>
  <c r="Y8" i="71" s="1"/>
  <c r="Y43" i="66"/>
  <c r="Y2" i="71" s="1"/>
  <c r="V66" i="66"/>
  <c r="U66" i="66"/>
  <c r="AA66" i="66"/>
  <c r="E8" i="79"/>
  <c r="M66" i="66"/>
  <c r="I66" i="66"/>
  <c r="Z66" i="66"/>
  <c r="Y66" i="66"/>
  <c r="X66" i="66"/>
  <c r="W66" i="66"/>
  <c r="T66" i="66"/>
  <c r="R66" i="66"/>
  <c r="O66" i="66"/>
  <c r="N66" i="66"/>
  <c r="L66" i="66"/>
  <c r="J66" i="66"/>
  <c r="H66" i="66"/>
  <c r="G66" i="66"/>
  <c r="F66" i="66"/>
  <c r="E66" i="66"/>
  <c r="AC66" i="66"/>
  <c r="AB66" i="66"/>
  <c r="S66" i="66"/>
  <c r="Q66" i="66"/>
  <c r="P66" i="66"/>
  <c r="K66" i="66"/>
  <c r="D66" i="66"/>
  <c r="C5" i="73"/>
  <c r="AC59" i="66"/>
  <c r="AC8" i="72" s="1"/>
  <c r="AC53" i="66"/>
  <c r="AC2" i="72" s="1"/>
  <c r="AE7" i="79"/>
  <c r="AC5" i="72"/>
  <c r="W28" i="66"/>
  <c r="W7" i="69" s="1"/>
  <c r="W7" i="70"/>
  <c r="Y9" i="79"/>
  <c r="W2" i="73"/>
  <c r="AA7" i="79"/>
  <c r="Y5" i="72"/>
  <c r="Y59" i="66"/>
  <c r="Y8" i="72" s="1"/>
  <c r="Y53" i="66"/>
  <c r="Y2" i="72" s="1"/>
  <c r="M13" i="79"/>
  <c r="K107" i="66"/>
  <c r="K6" i="77" s="1"/>
  <c r="K106" i="66"/>
  <c r="K5" i="77" s="1"/>
  <c r="K104" i="66"/>
  <c r="K3" i="77" s="1"/>
  <c r="K4" i="77"/>
  <c r="K103" i="66"/>
  <c r="K2" i="77" s="1"/>
  <c r="K108" i="66"/>
  <c r="K7" i="77" s="1"/>
  <c r="K109" i="66"/>
  <c r="K8" i="77" s="1"/>
  <c r="AC5" i="71"/>
  <c r="AC49" i="66"/>
  <c r="AC8" i="71" s="1"/>
  <c r="AC43" i="66"/>
  <c r="AC2" i="71" s="1"/>
  <c r="AE6" i="79"/>
  <c r="AC28" i="66"/>
  <c r="AC7" i="69" s="1"/>
  <c r="AC7" i="70"/>
  <c r="O9" i="79"/>
  <c r="M2" i="73"/>
  <c r="X49" i="66"/>
  <c r="X8" i="71" s="1"/>
  <c r="X5" i="71"/>
  <c r="X43" i="66"/>
  <c r="X2" i="71" s="1"/>
  <c r="Z6" i="79"/>
  <c r="Y15" i="66"/>
  <c r="Y18" i="66"/>
  <c r="Y7" i="68" s="1"/>
  <c r="Y19" i="66"/>
  <c r="Y8" i="68" s="1"/>
  <c r="Y14" i="66"/>
  <c r="Y3" i="68" s="1"/>
  <c r="Y17" i="66"/>
  <c r="Y6" i="68" s="1"/>
  <c r="D108" i="66"/>
  <c r="D7" i="77" s="1"/>
  <c r="F13" i="79"/>
  <c r="D109" i="66"/>
  <c r="D8" i="77" s="1"/>
  <c r="D103" i="66"/>
  <c r="D2" i="77" s="1"/>
  <c r="D4" i="77"/>
  <c r="D106" i="66"/>
  <c r="D5" i="77" s="1"/>
  <c r="D104" i="66"/>
  <c r="D3" i="77" s="1"/>
  <c r="D107" i="66"/>
  <c r="D6" i="77" s="1"/>
  <c r="N106" i="66"/>
  <c r="N5" i="77" s="1"/>
  <c r="N103" i="66"/>
  <c r="N2" i="77" s="1"/>
  <c r="N104" i="66"/>
  <c r="N3" i="77" s="1"/>
  <c r="N4" i="77"/>
  <c r="N108" i="66"/>
  <c r="N7" i="77" s="1"/>
  <c r="N107" i="66"/>
  <c r="N6" i="77" s="1"/>
  <c r="N109" i="66"/>
  <c r="N8" i="77" s="1"/>
  <c r="P13" i="79"/>
  <c r="R5" i="69"/>
  <c r="T4" i="79"/>
  <c r="I6" i="79"/>
  <c r="G43" i="66"/>
  <c r="G2" i="71" s="1"/>
  <c r="G5" i="71"/>
  <c r="G49" i="66"/>
  <c r="G8" i="71" s="1"/>
  <c r="P18" i="66"/>
  <c r="P7" i="68" s="1"/>
  <c r="T15" i="66"/>
  <c r="C7" i="70"/>
  <c r="C28" i="66"/>
  <c r="C7" i="69" s="1"/>
  <c r="Z7" i="79"/>
  <c r="X5" i="72"/>
  <c r="X53" i="66"/>
  <c r="X2" i="72" s="1"/>
  <c r="X59" i="66"/>
  <c r="X8" i="72" s="1"/>
  <c r="P106" i="66"/>
  <c r="P5" i="77" s="1"/>
  <c r="P104" i="66"/>
  <c r="P3" i="77" s="1"/>
  <c r="P4" i="77"/>
  <c r="P107" i="66"/>
  <c r="P6" i="77" s="1"/>
  <c r="P103" i="66"/>
  <c r="P2" i="77" s="1"/>
  <c r="P108" i="66"/>
  <c r="P7" i="77" s="1"/>
  <c r="R13" i="79"/>
  <c r="P109" i="66"/>
  <c r="P8" i="77" s="1"/>
  <c r="F9" i="79"/>
  <c r="D2" i="73"/>
  <c r="P15" i="66"/>
  <c r="T18" i="66"/>
  <c r="T7" i="68" s="1"/>
  <c r="C127" i="64"/>
  <c r="W4" i="79"/>
  <c r="U5" i="69"/>
  <c r="P14" i="66"/>
  <c r="P3" i="68" s="1"/>
  <c r="AC18" i="66"/>
  <c r="AC7" i="68" s="1"/>
  <c r="D7" i="70"/>
  <c r="D28" i="66"/>
  <c r="D7" i="69" s="1"/>
  <c r="Z108" i="66"/>
  <c r="Z7" i="77" s="1"/>
  <c r="Z4" i="77"/>
  <c r="Z103" i="66"/>
  <c r="Z2" i="77" s="1"/>
  <c r="Z106" i="66"/>
  <c r="Z5" i="77" s="1"/>
  <c r="Z107" i="66"/>
  <c r="Z6" i="77" s="1"/>
  <c r="Z109" i="66"/>
  <c r="Z8" i="77" s="1"/>
  <c r="Z104" i="66"/>
  <c r="Z3" i="77" s="1"/>
  <c r="AB13" i="79"/>
  <c r="J7" i="79"/>
  <c r="H5" i="72"/>
  <c r="H53" i="66"/>
  <c r="H2" i="72" s="1"/>
  <c r="H59" i="66"/>
  <c r="H8" i="72" s="1"/>
  <c r="U14" i="66"/>
  <c r="U3" i="68" s="1"/>
  <c r="Q17" i="66"/>
  <c r="Q6" i="68" s="1"/>
  <c r="J27" i="60"/>
  <c r="J39" i="62" s="1"/>
  <c r="N23" i="64" s="1"/>
  <c r="M103" i="64" s="1"/>
  <c r="I6" i="66" s="1"/>
  <c r="I5" i="67" s="1"/>
  <c r="K27" i="60"/>
  <c r="K39" i="62" s="1"/>
  <c r="O23" i="64" s="1"/>
  <c r="N103" i="64" s="1"/>
  <c r="J6" i="66" s="1"/>
  <c r="J5" i="67" s="1"/>
  <c r="Y27" i="60"/>
  <c r="Y39" i="62" s="1"/>
  <c r="AC23" i="64" s="1"/>
  <c r="AB103" i="64" s="1"/>
  <c r="P27" i="60"/>
  <c r="P39" i="62" s="1"/>
  <c r="T23" i="64" s="1"/>
  <c r="S103" i="64" s="1"/>
  <c r="R27" i="60"/>
  <c r="R39" i="62" s="1"/>
  <c r="V23" i="64" s="1"/>
  <c r="U103" i="64" s="1"/>
  <c r="N27" i="60"/>
  <c r="N39" i="62" s="1"/>
  <c r="R23" i="64" s="1"/>
  <c r="Q103" i="64" s="1"/>
  <c r="M6" i="66" s="1"/>
  <c r="M5" i="67" s="1"/>
  <c r="U27" i="60"/>
  <c r="U39" i="62" s="1"/>
  <c r="Y23" i="64" s="1"/>
  <c r="X103" i="64" s="1"/>
  <c r="L27" i="60"/>
  <c r="L39" i="62" s="1"/>
  <c r="P23" i="64" s="1"/>
  <c r="O103" i="64" s="1"/>
  <c r="I27" i="60"/>
  <c r="I39" i="62" s="1"/>
  <c r="M23" i="64" s="1"/>
  <c r="L103" i="64" s="1"/>
  <c r="H27" i="60"/>
  <c r="H39" i="62" s="1"/>
  <c r="L23" i="64" s="1"/>
  <c r="K103" i="64" s="1"/>
  <c r="F27" i="60"/>
  <c r="F39" i="62" s="1"/>
  <c r="J23" i="64" s="1"/>
  <c r="I103" i="64" s="1"/>
  <c r="E27" i="60"/>
  <c r="E39" i="62" s="1"/>
  <c r="I23" i="64" s="1"/>
  <c r="H103" i="64" s="1"/>
  <c r="AC27" i="60"/>
  <c r="AC39" i="62" s="1"/>
  <c r="AG23" i="64" s="1"/>
  <c r="AF103" i="64" s="1"/>
  <c r="M31" i="59"/>
  <c r="AB27" i="60"/>
  <c r="AB39" i="62" s="1"/>
  <c r="AF23" i="64" s="1"/>
  <c r="AE103" i="64" s="1"/>
  <c r="AE27" i="60"/>
  <c r="AD27" i="60"/>
  <c r="AD39" i="62" s="1"/>
  <c r="AH23" i="64" s="1"/>
  <c r="AG103" i="64" s="1"/>
  <c r="T27" i="60"/>
  <c r="T39" i="62" s="1"/>
  <c r="X23" i="64" s="1"/>
  <c r="W103" i="64" s="1"/>
  <c r="O27" i="60"/>
  <c r="O39" i="62" s="1"/>
  <c r="S23" i="64" s="1"/>
  <c r="R103" i="64" s="1"/>
  <c r="N6" i="66" s="1"/>
  <c r="N5" i="67" s="1"/>
  <c r="AA27" i="60"/>
  <c r="AA39" i="62" s="1"/>
  <c r="AE23" i="64" s="1"/>
  <c r="AD103" i="64" s="1"/>
  <c r="X27" i="60"/>
  <c r="X39" i="62" s="1"/>
  <c r="AB23" i="64" s="1"/>
  <c r="AA103" i="64" s="1"/>
  <c r="G27" i="60"/>
  <c r="G39" i="62" s="1"/>
  <c r="K23" i="64" s="1"/>
  <c r="J103" i="64" s="1"/>
  <c r="F6" i="66" s="1"/>
  <c r="F5" i="67" s="1"/>
  <c r="Z27" i="60"/>
  <c r="Z39" i="62" s="1"/>
  <c r="AD23" i="64" s="1"/>
  <c r="AC103" i="64" s="1"/>
  <c r="M27" i="60"/>
  <c r="M39" i="62" s="1"/>
  <c r="Q23" i="64" s="1"/>
  <c r="P103" i="64" s="1"/>
  <c r="L6" i="66" s="1"/>
  <c r="L5" i="67" s="1"/>
  <c r="W27" i="60"/>
  <c r="W39" i="62" s="1"/>
  <c r="AA23" i="64" s="1"/>
  <c r="Z103" i="64" s="1"/>
  <c r="V27" i="60"/>
  <c r="V39" i="62" s="1"/>
  <c r="Z23" i="64" s="1"/>
  <c r="Y103" i="64" s="1"/>
  <c r="S27" i="60"/>
  <c r="S39" i="62" s="1"/>
  <c r="W23" i="64" s="1"/>
  <c r="V103" i="64" s="1"/>
  <c r="Q27" i="60"/>
  <c r="Q39" i="62" s="1"/>
  <c r="U23" i="64" s="1"/>
  <c r="T103" i="64" s="1"/>
  <c r="AC2" i="70"/>
  <c r="AC23" i="66"/>
  <c r="AC2" i="69" s="1"/>
  <c r="Z7" i="70"/>
  <c r="Z28" i="66"/>
  <c r="Z7" i="69" s="1"/>
  <c r="P9" i="79"/>
  <c r="N2" i="73"/>
  <c r="C89" i="66"/>
  <c r="B8" i="75"/>
  <c r="X4" i="79"/>
  <c r="V5" i="69"/>
  <c r="AD9" i="79"/>
  <c r="AB2" i="73"/>
  <c r="J6" i="79"/>
  <c r="H43" i="66"/>
  <c r="H2" i="71" s="1"/>
  <c r="H5" i="71"/>
  <c r="H49" i="66"/>
  <c r="H8" i="71" s="1"/>
  <c r="U15" i="66"/>
  <c r="S19" i="66"/>
  <c r="S8" i="68" s="1"/>
  <c r="Q18" i="66"/>
  <c r="Q7" i="68" s="1"/>
  <c r="W17" i="66"/>
  <c r="W6" i="68" s="1"/>
  <c r="P18" i="60"/>
  <c r="P30" i="62" s="1"/>
  <c r="T13" i="64" s="1"/>
  <c r="S93" i="64" s="1"/>
  <c r="AD18" i="60"/>
  <c r="AD30" i="62" s="1"/>
  <c r="AH13" i="64" s="1"/>
  <c r="AG93" i="64" s="1"/>
  <c r="H18" i="60"/>
  <c r="H30" i="62" s="1"/>
  <c r="L13" i="64" s="1"/>
  <c r="K93" i="64" s="1"/>
  <c r="U18" i="60"/>
  <c r="U30" i="62" s="1"/>
  <c r="Y13" i="64" s="1"/>
  <c r="X93" i="64" s="1"/>
  <c r="M18" i="60"/>
  <c r="M30" i="62" s="1"/>
  <c r="Q13" i="64" s="1"/>
  <c r="P93" i="64" s="1"/>
  <c r="J18" i="60"/>
  <c r="J30" i="62" s="1"/>
  <c r="N13" i="64" s="1"/>
  <c r="M93" i="64" s="1"/>
  <c r="Q18" i="60"/>
  <c r="Q30" i="62" s="1"/>
  <c r="U13" i="64" s="1"/>
  <c r="T93" i="64" s="1"/>
  <c r="AE18" i="60"/>
  <c r="M22" i="59"/>
  <c r="AB18" i="60"/>
  <c r="AB30" i="62" s="1"/>
  <c r="AF13" i="64" s="1"/>
  <c r="AE93" i="64" s="1"/>
  <c r="AC18" i="60"/>
  <c r="AC30" i="62" s="1"/>
  <c r="AG13" i="64" s="1"/>
  <c r="AF93" i="64" s="1"/>
  <c r="Z18" i="60"/>
  <c r="Z30" i="62" s="1"/>
  <c r="AD13" i="64" s="1"/>
  <c r="AC93" i="64" s="1"/>
  <c r="W18" i="60"/>
  <c r="W30" i="62" s="1"/>
  <c r="AA13" i="64" s="1"/>
  <c r="Z93" i="64" s="1"/>
  <c r="Y18" i="60"/>
  <c r="Y30" i="62" s="1"/>
  <c r="AC13" i="64" s="1"/>
  <c r="AB93" i="64" s="1"/>
  <c r="X18" i="60"/>
  <c r="X30" i="62" s="1"/>
  <c r="AB13" i="64" s="1"/>
  <c r="AA93" i="64" s="1"/>
  <c r="S18" i="60"/>
  <c r="S30" i="62" s="1"/>
  <c r="W13" i="64" s="1"/>
  <c r="V93" i="64" s="1"/>
  <c r="R18" i="60"/>
  <c r="R30" i="62" s="1"/>
  <c r="V13" i="64" s="1"/>
  <c r="U93" i="64" s="1"/>
  <c r="O18" i="60"/>
  <c r="O30" i="62" s="1"/>
  <c r="S13" i="64" s="1"/>
  <c r="R93" i="64" s="1"/>
  <c r="K18" i="60"/>
  <c r="K30" i="62" s="1"/>
  <c r="O13" i="64" s="1"/>
  <c r="N93" i="64" s="1"/>
  <c r="AA18" i="60"/>
  <c r="AA30" i="62" s="1"/>
  <c r="AE13" i="64" s="1"/>
  <c r="AD93" i="64" s="1"/>
  <c r="I18" i="60"/>
  <c r="I30" i="62" s="1"/>
  <c r="M13" i="64" s="1"/>
  <c r="L93" i="64" s="1"/>
  <c r="G18" i="60"/>
  <c r="G30" i="62" s="1"/>
  <c r="K13" i="64" s="1"/>
  <c r="J93" i="64" s="1"/>
  <c r="E18" i="60"/>
  <c r="E30" i="62" s="1"/>
  <c r="I13" i="64" s="1"/>
  <c r="H93" i="64" s="1"/>
  <c r="V18" i="60"/>
  <c r="V30" i="62" s="1"/>
  <c r="Z13" i="64" s="1"/>
  <c r="Y93" i="64" s="1"/>
  <c r="T18" i="60"/>
  <c r="T30" i="62" s="1"/>
  <c r="X13" i="64" s="1"/>
  <c r="W93" i="64" s="1"/>
  <c r="N18" i="60"/>
  <c r="N30" i="62" s="1"/>
  <c r="R13" i="64" s="1"/>
  <c r="Q93" i="64" s="1"/>
  <c r="L18" i="60"/>
  <c r="L30" i="62" s="1"/>
  <c r="P13" i="64" s="1"/>
  <c r="O93" i="64" s="1"/>
  <c r="F18" i="60"/>
  <c r="F30" i="62" s="1"/>
  <c r="J13" i="64" s="1"/>
  <c r="I93" i="64" s="1"/>
  <c r="AC3" i="70"/>
  <c r="AC24" i="66"/>
  <c r="AC3" i="69" s="1"/>
  <c r="Q9" i="79"/>
  <c r="O2" i="73"/>
  <c r="AC5" i="69"/>
  <c r="AE4" i="79"/>
  <c r="K13" i="79"/>
  <c r="I4" i="77"/>
  <c r="I108" i="66"/>
  <c r="I7" i="77" s="1"/>
  <c r="I107" i="66"/>
  <c r="I6" i="77" s="1"/>
  <c r="I109" i="66"/>
  <c r="I8" i="77" s="1"/>
  <c r="I103" i="66"/>
  <c r="I2" i="77" s="1"/>
  <c r="I104" i="66"/>
  <c r="I3" i="77" s="1"/>
  <c r="I106" i="66"/>
  <c r="I5" i="77" s="1"/>
  <c r="O106" i="66"/>
  <c r="O5" i="77" s="1"/>
  <c r="O109" i="66"/>
  <c r="O8" i="77" s="1"/>
  <c r="O108" i="66"/>
  <c r="O7" i="77" s="1"/>
  <c r="O107" i="66"/>
  <c r="O6" i="77" s="1"/>
  <c r="O104" i="66"/>
  <c r="O3" i="77" s="1"/>
  <c r="O103" i="66"/>
  <c r="O2" i="77" s="1"/>
  <c r="O4" i="77"/>
  <c r="Q13" i="79"/>
  <c r="Y4" i="79"/>
  <c r="W5" i="69"/>
  <c r="AC17" i="66"/>
  <c r="AC6" i="68" s="1"/>
  <c r="U19" i="66"/>
  <c r="U8" i="68" s="1"/>
  <c r="S15" i="66"/>
  <c r="Q19" i="66"/>
  <c r="Q8" i="68" s="1"/>
  <c r="W19" i="66"/>
  <c r="W8" i="68" s="1"/>
  <c r="M34" i="60"/>
  <c r="M46" i="62" s="1"/>
  <c r="Q30" i="64" s="1"/>
  <c r="P110" i="64" s="1"/>
  <c r="W34" i="60"/>
  <c r="W46" i="62" s="1"/>
  <c r="AA30" i="64" s="1"/>
  <c r="Z110" i="64" s="1"/>
  <c r="O34" i="60"/>
  <c r="O46" i="62" s="1"/>
  <c r="S30" i="64" s="1"/>
  <c r="R110" i="64" s="1"/>
  <c r="AB34" i="60"/>
  <c r="AB46" i="62" s="1"/>
  <c r="AF30" i="64" s="1"/>
  <c r="AE110" i="64" s="1"/>
  <c r="E34" i="60"/>
  <c r="E46" i="62" s="1"/>
  <c r="I30" i="64" s="1"/>
  <c r="H110" i="64" s="1"/>
  <c r="D7" i="66" s="1"/>
  <c r="D6" i="67" s="1"/>
  <c r="J34" i="60"/>
  <c r="J46" i="62" s="1"/>
  <c r="N30" i="64" s="1"/>
  <c r="M110" i="64" s="1"/>
  <c r="G34" i="60"/>
  <c r="G46" i="62" s="1"/>
  <c r="K30" i="64" s="1"/>
  <c r="J110" i="64" s="1"/>
  <c r="N34" i="60"/>
  <c r="N46" i="62" s="1"/>
  <c r="R30" i="64" s="1"/>
  <c r="Q110" i="64" s="1"/>
  <c r="AE34" i="60"/>
  <c r="AC34" i="60"/>
  <c r="AC46" i="62" s="1"/>
  <c r="AG30" i="64" s="1"/>
  <c r="AF110" i="64" s="1"/>
  <c r="AA34" i="60"/>
  <c r="AA46" i="62" s="1"/>
  <c r="AE30" i="64" s="1"/>
  <c r="AD110" i="64" s="1"/>
  <c r="Y34" i="60"/>
  <c r="Y46" i="62" s="1"/>
  <c r="AC30" i="64" s="1"/>
  <c r="AB110" i="64" s="1"/>
  <c r="Z34" i="60"/>
  <c r="Z46" i="62" s="1"/>
  <c r="AD30" i="64" s="1"/>
  <c r="AC110" i="64" s="1"/>
  <c r="U34" i="60"/>
  <c r="U46" i="62" s="1"/>
  <c r="Y30" i="64" s="1"/>
  <c r="X110" i="64" s="1"/>
  <c r="T34" i="60"/>
  <c r="T46" i="62" s="1"/>
  <c r="X30" i="64" s="1"/>
  <c r="W110" i="64" s="1"/>
  <c r="R34" i="60"/>
  <c r="R46" i="62" s="1"/>
  <c r="V30" i="64" s="1"/>
  <c r="U110" i="64" s="1"/>
  <c r="Q34" i="60"/>
  <c r="Q46" i="62" s="1"/>
  <c r="U30" i="64" s="1"/>
  <c r="T110" i="64" s="1"/>
  <c r="K34" i="60"/>
  <c r="K46" i="62" s="1"/>
  <c r="O30" i="64" s="1"/>
  <c r="N110" i="64" s="1"/>
  <c r="P34" i="60"/>
  <c r="P46" i="62" s="1"/>
  <c r="T30" i="64" s="1"/>
  <c r="S110" i="64" s="1"/>
  <c r="L34" i="60"/>
  <c r="L46" i="62" s="1"/>
  <c r="P30" i="64" s="1"/>
  <c r="O110" i="64" s="1"/>
  <c r="M38" i="59"/>
  <c r="F34" i="60"/>
  <c r="F46" i="62" s="1"/>
  <c r="J30" i="64" s="1"/>
  <c r="I110" i="64" s="1"/>
  <c r="I34" i="60"/>
  <c r="I46" i="62" s="1"/>
  <c r="M30" i="64" s="1"/>
  <c r="L110" i="64" s="1"/>
  <c r="H34" i="60"/>
  <c r="H46" i="62" s="1"/>
  <c r="L30" i="64" s="1"/>
  <c r="K110" i="64" s="1"/>
  <c r="X34" i="60"/>
  <c r="X46" i="62" s="1"/>
  <c r="AB30" i="64" s="1"/>
  <c r="AA110" i="64" s="1"/>
  <c r="AD34" i="60"/>
  <c r="AD46" i="62" s="1"/>
  <c r="AH30" i="64" s="1"/>
  <c r="AG110" i="64" s="1"/>
  <c r="V34" i="60"/>
  <c r="V46" i="62" s="1"/>
  <c r="Z30" i="64" s="1"/>
  <c r="Y110" i="64" s="1"/>
  <c r="S34" i="60"/>
  <c r="S46" i="62" s="1"/>
  <c r="W30" i="64" s="1"/>
  <c r="V110" i="64" s="1"/>
  <c r="AD37" i="60"/>
  <c r="AD49" i="62" s="1"/>
  <c r="AH34" i="64" s="1"/>
  <c r="AG114" i="64" s="1"/>
  <c r="H37" i="60"/>
  <c r="H49" i="62" s="1"/>
  <c r="L34" i="64" s="1"/>
  <c r="K114" i="64" s="1"/>
  <c r="U37" i="60"/>
  <c r="U49" i="62" s="1"/>
  <c r="Y34" i="64" s="1"/>
  <c r="X114" i="64" s="1"/>
  <c r="M37" i="60"/>
  <c r="M49" i="62" s="1"/>
  <c r="Q34" i="64" s="1"/>
  <c r="P114" i="64" s="1"/>
  <c r="Z37" i="60"/>
  <c r="Z49" i="62" s="1"/>
  <c r="AD34" i="64" s="1"/>
  <c r="AC114" i="64" s="1"/>
  <c r="V37" i="60"/>
  <c r="V49" i="62" s="1"/>
  <c r="Z34" i="64" s="1"/>
  <c r="Y114" i="64" s="1"/>
  <c r="R37" i="60"/>
  <c r="R49" i="62" s="1"/>
  <c r="V34" i="64" s="1"/>
  <c r="U114" i="64" s="1"/>
  <c r="Y37" i="60"/>
  <c r="Y49" i="62" s="1"/>
  <c r="AC34" i="64" s="1"/>
  <c r="AB114" i="64" s="1"/>
  <c r="AC37" i="60"/>
  <c r="AC49" i="62" s="1"/>
  <c r="AG34" i="64" s="1"/>
  <c r="AF114" i="64" s="1"/>
  <c r="AB37" i="60"/>
  <c r="AB49" i="62" s="1"/>
  <c r="AF34" i="64" s="1"/>
  <c r="AE114" i="64" s="1"/>
  <c r="AA37" i="60"/>
  <c r="AA49" i="62" s="1"/>
  <c r="AE34" i="64" s="1"/>
  <c r="AD114" i="64" s="1"/>
  <c r="W37" i="60"/>
  <c r="W49" i="62" s="1"/>
  <c r="AA34" i="64" s="1"/>
  <c r="Z114" i="64" s="1"/>
  <c r="T37" i="60"/>
  <c r="T49" i="62" s="1"/>
  <c r="X34" i="64" s="1"/>
  <c r="W114" i="64" s="1"/>
  <c r="S37" i="60"/>
  <c r="S49" i="62" s="1"/>
  <c r="W34" i="64" s="1"/>
  <c r="V114" i="64" s="1"/>
  <c r="Q37" i="60"/>
  <c r="Q49" i="62" s="1"/>
  <c r="U34" i="64" s="1"/>
  <c r="T114" i="64" s="1"/>
  <c r="N37" i="60"/>
  <c r="N49" i="62" s="1"/>
  <c r="R34" i="64" s="1"/>
  <c r="Q114" i="64" s="1"/>
  <c r="L37" i="60"/>
  <c r="L49" i="62" s="1"/>
  <c r="P34" i="64" s="1"/>
  <c r="O114" i="64" s="1"/>
  <c r="O37" i="60"/>
  <c r="O49" i="62" s="1"/>
  <c r="S34" i="64" s="1"/>
  <c r="R114" i="64" s="1"/>
  <c r="K37" i="60"/>
  <c r="K49" i="62" s="1"/>
  <c r="O34" i="64" s="1"/>
  <c r="N114" i="64" s="1"/>
  <c r="J37" i="60"/>
  <c r="J49" i="62" s="1"/>
  <c r="N34" i="64" s="1"/>
  <c r="M114" i="64" s="1"/>
  <c r="I37" i="60"/>
  <c r="I49" i="62" s="1"/>
  <c r="M34" i="64" s="1"/>
  <c r="L114" i="64" s="1"/>
  <c r="G37" i="60"/>
  <c r="G49" i="62" s="1"/>
  <c r="K34" i="64" s="1"/>
  <c r="J114" i="64" s="1"/>
  <c r="F37" i="60"/>
  <c r="F49" i="62" s="1"/>
  <c r="J34" i="64" s="1"/>
  <c r="I114" i="64" s="1"/>
  <c r="E37" i="60"/>
  <c r="E49" i="62" s="1"/>
  <c r="I34" i="64" s="1"/>
  <c r="H114" i="64" s="1"/>
  <c r="M41" i="59"/>
  <c r="P37" i="60"/>
  <c r="P49" i="62" s="1"/>
  <c r="T34" i="64" s="1"/>
  <c r="S114" i="64" s="1"/>
  <c r="AE37" i="60"/>
  <c r="X37" i="60"/>
  <c r="X49" i="62" s="1"/>
  <c r="AB34" i="64" s="1"/>
  <c r="AA114" i="64" s="1"/>
  <c r="G15" i="60"/>
  <c r="G27" i="62" s="1"/>
  <c r="K9" i="64" s="1"/>
  <c r="J89" i="64" s="1"/>
  <c r="AE9" i="60"/>
  <c r="K33" i="60"/>
  <c r="K45" i="62" s="1"/>
  <c r="O29" i="64" s="1"/>
  <c r="N109" i="64" s="1"/>
  <c r="AC16" i="60"/>
  <c r="AC28" i="62" s="1"/>
  <c r="AG10" i="64" s="1"/>
  <c r="AF90" i="64" s="1"/>
  <c r="AB7" i="66" s="1"/>
  <c r="AB6" i="67" s="1"/>
  <c r="G16" i="60"/>
  <c r="G28" i="62" s="1"/>
  <c r="K10" i="64" s="1"/>
  <c r="J90" i="64" s="1"/>
  <c r="Z16" i="60"/>
  <c r="Z28" i="62" s="1"/>
  <c r="AD10" i="64" s="1"/>
  <c r="AC90" i="64" s="1"/>
  <c r="Y7" i="66" s="1"/>
  <c r="Y6" i="67" s="1"/>
  <c r="J16" i="60"/>
  <c r="J28" i="62" s="1"/>
  <c r="N10" i="64" s="1"/>
  <c r="M90" i="64" s="1"/>
  <c r="I7" i="66" s="1"/>
  <c r="I6" i="67" s="1"/>
  <c r="N16" i="60"/>
  <c r="N28" i="62" s="1"/>
  <c r="R10" i="64" s="1"/>
  <c r="Q90" i="64" s="1"/>
  <c r="M16" i="60"/>
  <c r="M28" i="62" s="1"/>
  <c r="Q10" i="64" s="1"/>
  <c r="P90" i="64" s="1"/>
  <c r="M20" i="59"/>
  <c r="L16" i="60"/>
  <c r="L28" i="62" s="1"/>
  <c r="P10" i="64" s="1"/>
  <c r="O90" i="64" s="1"/>
  <c r="I16" i="60"/>
  <c r="I28" i="62" s="1"/>
  <c r="M10" i="64" s="1"/>
  <c r="L90" i="64" s="1"/>
  <c r="H7" i="66" s="1"/>
  <c r="H6" i="67" s="1"/>
  <c r="E16" i="60"/>
  <c r="E28" i="62" s="1"/>
  <c r="I10" i="64" s="1"/>
  <c r="H90" i="64" s="1"/>
  <c r="H16" i="60"/>
  <c r="H28" i="62" s="1"/>
  <c r="L10" i="64" s="1"/>
  <c r="K90" i="64" s="1"/>
  <c r="G7" i="66" s="1"/>
  <c r="G6" i="67" s="1"/>
  <c r="F16" i="60"/>
  <c r="F28" i="62" s="1"/>
  <c r="J10" i="64" s="1"/>
  <c r="I90" i="64" s="1"/>
  <c r="AE16" i="60"/>
  <c r="AA16" i="60"/>
  <c r="AA28" i="62" s="1"/>
  <c r="AE10" i="64" s="1"/>
  <c r="AD90" i="64" s="1"/>
  <c r="Y16" i="60"/>
  <c r="Y28" i="62" s="1"/>
  <c r="AC10" i="64" s="1"/>
  <c r="AB90" i="64" s="1"/>
  <c r="R16" i="60"/>
  <c r="R28" i="62" s="1"/>
  <c r="V10" i="64" s="1"/>
  <c r="U90" i="64" s="1"/>
  <c r="Q16" i="60"/>
  <c r="Q28" i="62" s="1"/>
  <c r="U10" i="64" s="1"/>
  <c r="T90" i="64" s="1"/>
  <c r="P16" i="60"/>
  <c r="P28" i="62" s="1"/>
  <c r="T10" i="64" s="1"/>
  <c r="S90" i="64" s="1"/>
  <c r="K16" i="60"/>
  <c r="K28" i="62" s="1"/>
  <c r="O10" i="64" s="1"/>
  <c r="N90" i="64" s="1"/>
  <c r="AD16" i="60"/>
  <c r="AD28" i="62" s="1"/>
  <c r="AH10" i="64" s="1"/>
  <c r="AG90" i="64" s="1"/>
  <c r="AB16" i="60"/>
  <c r="AB28" i="62" s="1"/>
  <c r="AF10" i="64" s="1"/>
  <c r="AE90" i="64" s="1"/>
  <c r="O16" i="60"/>
  <c r="O28" i="62" s="1"/>
  <c r="S10" i="64" s="1"/>
  <c r="R90" i="64" s="1"/>
  <c r="N7" i="66" s="1"/>
  <c r="N6" i="67" s="1"/>
  <c r="X16" i="60"/>
  <c r="X28" i="62" s="1"/>
  <c r="AB10" i="64" s="1"/>
  <c r="AA90" i="64" s="1"/>
  <c r="T16" i="60"/>
  <c r="T28" i="62" s="1"/>
  <c r="X10" i="64" s="1"/>
  <c r="W90" i="64" s="1"/>
  <c r="S16" i="60"/>
  <c r="S28" i="62" s="1"/>
  <c r="W10" i="64" s="1"/>
  <c r="V90" i="64" s="1"/>
  <c r="R7" i="66" s="1"/>
  <c r="R6" i="67" s="1"/>
  <c r="W16" i="60"/>
  <c r="W28" i="62" s="1"/>
  <c r="AA10" i="64" s="1"/>
  <c r="Z90" i="64" s="1"/>
  <c r="V16" i="60"/>
  <c r="V28" i="62" s="1"/>
  <c r="Z10" i="64" s="1"/>
  <c r="Y90" i="64" s="1"/>
  <c r="U16" i="60"/>
  <c r="U28" i="62" s="1"/>
  <c r="Y10" i="64" s="1"/>
  <c r="X90" i="64" s="1"/>
  <c r="T7" i="66" s="1"/>
  <c r="T6" i="67" s="1"/>
  <c r="M15" i="66"/>
  <c r="M14" i="66"/>
  <c r="M3" i="68" s="1"/>
  <c r="M19" i="66"/>
  <c r="M8" i="68" s="1"/>
  <c r="M18" i="66"/>
  <c r="M7" i="68" s="1"/>
  <c r="V9" i="79"/>
  <c r="T2" i="73"/>
  <c r="I4" i="79"/>
  <c r="G5" i="69"/>
  <c r="E5" i="72"/>
  <c r="E59" i="66"/>
  <c r="E8" i="72" s="1"/>
  <c r="G7" i="79"/>
  <c r="E53" i="66"/>
  <c r="E2" i="72" s="1"/>
  <c r="D5" i="69"/>
  <c r="F4" i="79"/>
  <c r="L7" i="70"/>
  <c r="L28" i="66"/>
  <c r="L7" i="69" s="1"/>
  <c r="X9" i="79"/>
  <c r="V2" i="73"/>
  <c r="L13" i="79"/>
  <c r="J107" i="66"/>
  <c r="J6" i="77" s="1"/>
  <c r="J4" i="77"/>
  <c r="J108" i="66"/>
  <c r="J7" i="77" s="1"/>
  <c r="J103" i="66"/>
  <c r="J2" i="77" s="1"/>
  <c r="J104" i="66"/>
  <c r="J3" i="77" s="1"/>
  <c r="J106" i="66"/>
  <c r="J5" i="77" s="1"/>
  <c r="J109" i="66"/>
  <c r="J8" i="77" s="1"/>
  <c r="H15" i="66"/>
  <c r="H14" i="66"/>
  <c r="H3" i="68" s="1"/>
  <c r="H18" i="66"/>
  <c r="H7" i="68" s="1"/>
  <c r="H19" i="66"/>
  <c r="H8" i="68" s="1"/>
  <c r="M3" i="79"/>
  <c r="K4" i="68"/>
  <c r="S3" i="79"/>
  <c r="Q4" i="68"/>
  <c r="Q36" i="60"/>
  <c r="Q48" i="62" s="1"/>
  <c r="U33" i="64" s="1"/>
  <c r="T113" i="64" s="1"/>
  <c r="AC36" i="60"/>
  <c r="AC48" i="62" s="1"/>
  <c r="AG33" i="64" s="1"/>
  <c r="AF113" i="64" s="1"/>
  <c r="F36" i="60"/>
  <c r="F48" i="62" s="1"/>
  <c r="J33" i="64" s="1"/>
  <c r="I113" i="64" s="1"/>
  <c r="U36" i="60"/>
  <c r="U48" i="62" s="1"/>
  <c r="Y33" i="64" s="1"/>
  <c r="X113" i="64" s="1"/>
  <c r="K36" i="60"/>
  <c r="K48" i="62" s="1"/>
  <c r="O33" i="64" s="1"/>
  <c r="N113" i="64" s="1"/>
  <c r="AA36" i="60"/>
  <c r="AA48" i="62" s="1"/>
  <c r="AE33" i="64" s="1"/>
  <c r="AD113" i="64" s="1"/>
  <c r="X36" i="60"/>
  <c r="X48" i="62" s="1"/>
  <c r="AB33" i="64" s="1"/>
  <c r="AA113" i="64" s="1"/>
  <c r="AE36" i="60"/>
  <c r="AD36" i="60"/>
  <c r="AD48" i="62" s="1"/>
  <c r="AH33" i="64" s="1"/>
  <c r="AG113" i="64" s="1"/>
  <c r="Z36" i="60"/>
  <c r="Z48" i="62" s="1"/>
  <c r="AD33" i="64" s="1"/>
  <c r="AC113" i="64" s="1"/>
  <c r="AB36" i="60"/>
  <c r="AB48" i="62" s="1"/>
  <c r="AF33" i="64" s="1"/>
  <c r="AE113" i="64" s="1"/>
  <c r="W36" i="60"/>
  <c r="W48" i="62" s="1"/>
  <c r="AA33" i="64" s="1"/>
  <c r="Z113" i="64" s="1"/>
  <c r="S36" i="60"/>
  <c r="S48" i="62" s="1"/>
  <c r="W33" i="64" s="1"/>
  <c r="V113" i="64" s="1"/>
  <c r="V36" i="60"/>
  <c r="V48" i="62" s="1"/>
  <c r="Z33" i="64" s="1"/>
  <c r="Y113" i="64" s="1"/>
  <c r="T36" i="60"/>
  <c r="T48" i="62" s="1"/>
  <c r="X33" i="64" s="1"/>
  <c r="W113" i="64" s="1"/>
  <c r="O36" i="60"/>
  <c r="O48" i="62" s="1"/>
  <c r="S33" i="64" s="1"/>
  <c r="R113" i="64" s="1"/>
  <c r="N36" i="60"/>
  <c r="N48" i="62" s="1"/>
  <c r="R33" i="64" s="1"/>
  <c r="Q113" i="64" s="1"/>
  <c r="Y36" i="60"/>
  <c r="Y48" i="62" s="1"/>
  <c r="AC33" i="64" s="1"/>
  <c r="AB113" i="64" s="1"/>
  <c r="P36" i="60"/>
  <c r="P48" i="62" s="1"/>
  <c r="T33" i="64" s="1"/>
  <c r="S113" i="64" s="1"/>
  <c r="L36" i="60"/>
  <c r="L48" i="62" s="1"/>
  <c r="P33" i="64" s="1"/>
  <c r="O113" i="64" s="1"/>
  <c r="J36" i="60"/>
  <c r="J48" i="62" s="1"/>
  <c r="N33" i="64" s="1"/>
  <c r="M113" i="64" s="1"/>
  <c r="M40" i="59"/>
  <c r="R36" i="60"/>
  <c r="R48" i="62" s="1"/>
  <c r="V33" i="64" s="1"/>
  <c r="U113" i="64" s="1"/>
  <c r="M36" i="60"/>
  <c r="M48" i="62" s="1"/>
  <c r="Q33" i="64" s="1"/>
  <c r="P113" i="64" s="1"/>
  <c r="I36" i="60"/>
  <c r="I48" i="62" s="1"/>
  <c r="M33" i="64" s="1"/>
  <c r="L113" i="64" s="1"/>
  <c r="H36" i="60"/>
  <c r="H48" i="62" s="1"/>
  <c r="L33" i="64" s="1"/>
  <c r="K113" i="64" s="1"/>
  <c r="G36" i="60"/>
  <c r="G48" i="62" s="1"/>
  <c r="K33" i="64" s="1"/>
  <c r="J113" i="64" s="1"/>
  <c r="E36" i="60"/>
  <c r="E48" i="62" s="1"/>
  <c r="I33" i="64" s="1"/>
  <c r="H113" i="64" s="1"/>
  <c r="R4" i="68"/>
  <c r="T3" i="79"/>
  <c r="W2" i="70"/>
  <c r="W23" i="66"/>
  <c r="W2" i="69" s="1"/>
  <c r="E7" i="70"/>
  <c r="E28" i="66"/>
  <c r="E7" i="69" s="1"/>
  <c r="Z9" i="79"/>
  <c r="X2" i="73"/>
  <c r="G104" i="66"/>
  <c r="G3" i="77" s="1"/>
  <c r="I13" i="79"/>
  <c r="G109" i="66"/>
  <c r="G8" i="77" s="1"/>
  <c r="G4" i="77"/>
  <c r="G103" i="66"/>
  <c r="G2" i="77" s="1"/>
  <c r="G108" i="66"/>
  <c r="G7" i="77" s="1"/>
  <c r="G107" i="66"/>
  <c r="G6" i="77" s="1"/>
  <c r="G106" i="66"/>
  <c r="G5" i="77" s="1"/>
  <c r="M103" i="66"/>
  <c r="M2" i="77" s="1"/>
  <c r="O13" i="79"/>
  <c r="M107" i="66"/>
  <c r="M6" i="77" s="1"/>
  <c r="M106" i="66"/>
  <c r="M5" i="77" s="1"/>
  <c r="M104" i="66"/>
  <c r="M3" i="77" s="1"/>
  <c r="M4" i="77"/>
  <c r="M108" i="66"/>
  <c r="M7" i="77" s="1"/>
  <c r="M109" i="66"/>
  <c r="M8" i="77" s="1"/>
  <c r="AC9" i="79"/>
  <c r="AA2" i="73"/>
  <c r="AE3" i="79"/>
  <c r="AC4" i="68"/>
  <c r="I7" i="79"/>
  <c r="G53" i="66"/>
  <c r="G2" i="72" s="1"/>
  <c r="G5" i="72"/>
  <c r="G59" i="66"/>
  <c r="G8" i="72" s="1"/>
  <c r="C126" i="64"/>
  <c r="C124" i="64"/>
  <c r="AB108" i="66"/>
  <c r="AB7" i="77" s="1"/>
  <c r="AB104" i="66"/>
  <c r="AB3" i="77" s="1"/>
  <c r="AB107" i="66"/>
  <c r="AB6" i="77" s="1"/>
  <c r="AB109" i="66"/>
  <c r="AB8" i="77" s="1"/>
  <c r="AD13" i="79"/>
  <c r="AB4" i="77"/>
  <c r="AB103" i="66"/>
  <c r="AB2" i="77" s="1"/>
  <c r="AB106" i="66"/>
  <c r="AB5" i="77" s="1"/>
  <c r="Q4" i="79"/>
  <c r="O5" i="69"/>
  <c r="O14" i="66"/>
  <c r="O3" i="68" s="1"/>
  <c r="O18" i="66"/>
  <c r="O7" i="68" s="1"/>
  <c r="O15" i="66"/>
  <c r="L15" i="66"/>
  <c r="L14" i="66"/>
  <c r="L3" i="68" s="1"/>
  <c r="L19" i="66"/>
  <c r="L8" i="68" s="1"/>
  <c r="L18" i="66"/>
  <c r="L7" i="68" s="1"/>
  <c r="S5" i="69"/>
  <c r="U4" i="79"/>
  <c r="C121" i="64"/>
  <c r="M7" i="70"/>
  <c r="M28" i="66"/>
  <c r="M7" i="69" s="1"/>
  <c r="Y7" i="70"/>
  <c r="Y28" i="66"/>
  <c r="Y7" i="69" s="1"/>
  <c r="U9" i="79"/>
  <c r="S2" i="73"/>
  <c r="T4" i="77"/>
  <c r="T109" i="66"/>
  <c r="T8" i="77" s="1"/>
  <c r="T107" i="66"/>
  <c r="T6" i="77" s="1"/>
  <c r="T106" i="66"/>
  <c r="T5" i="77" s="1"/>
  <c r="T108" i="66"/>
  <c r="T7" i="77" s="1"/>
  <c r="V13" i="79"/>
  <c r="T104" i="66"/>
  <c r="T3" i="77" s="1"/>
  <c r="T103" i="66"/>
  <c r="T2" i="77" s="1"/>
  <c r="N15" i="66"/>
  <c r="N19" i="66"/>
  <c r="N8" i="68" s="1"/>
  <c r="N14" i="66"/>
  <c r="N3" i="68" s="1"/>
  <c r="AB9" i="79"/>
  <c r="Z2" i="73"/>
  <c r="G15" i="66"/>
  <c r="L9" i="79"/>
  <c r="J2" i="73"/>
  <c r="L17" i="66"/>
  <c r="L6" i="68" s="1"/>
  <c r="U104" i="66"/>
  <c r="U3" i="77" s="1"/>
  <c r="U108" i="66"/>
  <c r="U7" i="77" s="1"/>
  <c r="U4" i="77"/>
  <c r="U106" i="66"/>
  <c r="U5" i="77" s="1"/>
  <c r="U107" i="66"/>
  <c r="U6" i="77" s="1"/>
  <c r="U109" i="66"/>
  <c r="U8" i="77" s="1"/>
  <c r="W13" i="79"/>
  <c r="U103" i="66"/>
  <c r="U2" i="77" s="1"/>
  <c r="W3" i="70"/>
  <c r="W24" i="66"/>
  <c r="W3" i="69" s="1"/>
  <c r="AA19" i="66"/>
  <c r="AA8" i="68" s="1"/>
  <c r="M5" i="72"/>
  <c r="O7" i="79"/>
  <c r="M59" i="66"/>
  <c r="M8" i="72" s="1"/>
  <c r="M53" i="66"/>
  <c r="M2" i="72" s="1"/>
  <c r="Y4" i="77"/>
  <c r="Y103" i="66"/>
  <c r="Y2" i="77" s="1"/>
  <c r="Y108" i="66"/>
  <c r="Y7" i="77" s="1"/>
  <c r="Y109" i="66"/>
  <c r="Y8" i="77" s="1"/>
  <c r="Y106" i="66"/>
  <c r="Y5" i="77" s="1"/>
  <c r="Y107" i="66"/>
  <c r="Y6" i="77" s="1"/>
  <c r="AA13" i="79"/>
  <c r="Y104" i="66"/>
  <c r="Y3" i="77" s="1"/>
  <c r="O17" i="66"/>
  <c r="O6" i="68" s="1"/>
  <c r="B2" i="75"/>
  <c r="C83" i="66"/>
  <c r="C103" i="66"/>
  <c r="C2" i="77" s="1"/>
  <c r="E13" i="79"/>
  <c r="C109" i="66"/>
  <c r="C8" i="77" s="1"/>
  <c r="C4" i="77"/>
  <c r="C108" i="66"/>
  <c r="C7" i="77" s="1"/>
  <c r="C106" i="66"/>
  <c r="C5" i="77" s="1"/>
  <c r="C104" i="66"/>
  <c r="C3" i="77" s="1"/>
  <c r="C107" i="66"/>
  <c r="C6" i="77" s="1"/>
  <c r="X109" i="66"/>
  <c r="X8" i="77" s="1"/>
  <c r="X4" i="77"/>
  <c r="X107" i="66"/>
  <c r="X6" i="77" s="1"/>
  <c r="X106" i="66"/>
  <c r="X5" i="77" s="1"/>
  <c r="X108" i="66"/>
  <c r="X7" i="77" s="1"/>
  <c r="X104" i="66"/>
  <c r="X3" i="77" s="1"/>
  <c r="Z13" i="79"/>
  <c r="X103" i="66"/>
  <c r="X2" i="77" s="1"/>
  <c r="Y5" i="69"/>
  <c r="AA4" i="79"/>
  <c r="S18" i="66"/>
  <c r="S7" i="68" s="1"/>
  <c r="Q14" i="66"/>
  <c r="Q3" i="68" s="1"/>
  <c r="W18" i="66"/>
  <c r="W7" i="68" s="1"/>
  <c r="M8" i="60"/>
  <c r="M20" i="62" s="1"/>
  <c r="Q2" i="64" s="1"/>
  <c r="P82" i="64" s="1"/>
  <c r="J8" i="60"/>
  <c r="J20" i="62" s="1"/>
  <c r="N2" i="64" s="1"/>
  <c r="M82" i="64" s="1"/>
  <c r="P8" i="60"/>
  <c r="P20" i="62" s="1"/>
  <c r="T2" i="64" s="1"/>
  <c r="S82" i="64" s="1"/>
  <c r="L8" i="60"/>
  <c r="L20" i="62" s="1"/>
  <c r="P2" i="64" s="1"/>
  <c r="O82" i="64" s="1"/>
  <c r="I8" i="60"/>
  <c r="I20" i="62" s="1"/>
  <c r="M2" i="64" s="1"/>
  <c r="L82" i="64" s="1"/>
  <c r="M12" i="59"/>
  <c r="K8" i="60"/>
  <c r="K20" i="62" s="1"/>
  <c r="O2" i="64" s="1"/>
  <c r="N82" i="64" s="1"/>
  <c r="G8" i="60"/>
  <c r="G20" i="62" s="1"/>
  <c r="K2" i="64" s="1"/>
  <c r="J82" i="64" s="1"/>
  <c r="AC8" i="60"/>
  <c r="AC20" i="62" s="1"/>
  <c r="AG2" i="64" s="1"/>
  <c r="AF82" i="64" s="1"/>
  <c r="AE8" i="60"/>
  <c r="F8" i="60"/>
  <c r="F20" i="62" s="1"/>
  <c r="J2" i="64" s="1"/>
  <c r="I82" i="64" s="1"/>
  <c r="AD8" i="60"/>
  <c r="AD20" i="62" s="1"/>
  <c r="AH2" i="64" s="1"/>
  <c r="AG82" i="64" s="1"/>
  <c r="E8" i="60"/>
  <c r="E20" i="62" s="1"/>
  <c r="I2" i="64" s="1"/>
  <c r="H82" i="64" s="1"/>
  <c r="Z8" i="60"/>
  <c r="Z20" i="62" s="1"/>
  <c r="AD2" i="64" s="1"/>
  <c r="AC82" i="64" s="1"/>
  <c r="Y8" i="60"/>
  <c r="Y20" i="62" s="1"/>
  <c r="AC2" i="64" s="1"/>
  <c r="AB82" i="64" s="1"/>
  <c r="X5" i="66" s="1"/>
  <c r="AB8" i="60"/>
  <c r="AB20" i="62" s="1"/>
  <c r="AF2" i="64" s="1"/>
  <c r="AE82" i="64" s="1"/>
  <c r="AA8" i="60"/>
  <c r="AA20" i="62" s="1"/>
  <c r="AE2" i="64" s="1"/>
  <c r="AD82" i="64" s="1"/>
  <c r="Z5" i="66" s="1"/>
  <c r="W8" i="60"/>
  <c r="W20" i="62" s="1"/>
  <c r="AA2" i="64" s="1"/>
  <c r="Z82" i="64" s="1"/>
  <c r="V5" i="66" s="1"/>
  <c r="T8" i="60"/>
  <c r="T20" i="62" s="1"/>
  <c r="X2" i="64" s="1"/>
  <c r="W82" i="64" s="1"/>
  <c r="X8" i="60"/>
  <c r="X20" i="62" s="1"/>
  <c r="AB2" i="64" s="1"/>
  <c r="AA82" i="64" s="1"/>
  <c r="Q8" i="60"/>
  <c r="Q20" i="62" s="1"/>
  <c r="U2" i="64" s="1"/>
  <c r="T82" i="64" s="1"/>
  <c r="O8" i="60"/>
  <c r="O20" i="62" s="1"/>
  <c r="S2" i="64" s="1"/>
  <c r="R82" i="64" s="1"/>
  <c r="N8" i="60"/>
  <c r="N20" i="62" s="1"/>
  <c r="R2" i="64" s="1"/>
  <c r="Q82" i="64" s="1"/>
  <c r="V8" i="60"/>
  <c r="V20" i="62" s="1"/>
  <c r="Z2" i="64" s="1"/>
  <c r="Y82" i="64" s="1"/>
  <c r="U8" i="60"/>
  <c r="U20" i="62" s="1"/>
  <c r="Y2" i="64" s="1"/>
  <c r="X82" i="64" s="1"/>
  <c r="H8" i="60"/>
  <c r="H20" i="62" s="1"/>
  <c r="L2" i="64" s="1"/>
  <c r="K82" i="64" s="1"/>
  <c r="S8" i="60"/>
  <c r="S20" i="62" s="1"/>
  <c r="W2" i="64" s="1"/>
  <c r="V82" i="64" s="1"/>
  <c r="R8" i="60"/>
  <c r="R20" i="62" s="1"/>
  <c r="V2" i="64" s="1"/>
  <c r="U82" i="64" s="1"/>
  <c r="Q5" i="66" s="1"/>
  <c r="E3" i="70"/>
  <c r="E24" i="66"/>
  <c r="E3" i="69" s="1"/>
  <c r="J19" i="66"/>
  <c r="J8" i="68" s="1"/>
  <c r="J15" i="66"/>
  <c r="J14" i="66"/>
  <c r="J3" i="68" s="1"/>
  <c r="J18" i="66"/>
  <c r="J7" i="68" s="1"/>
  <c r="P17" i="66"/>
  <c r="P6" i="68" s="1"/>
  <c r="C84" i="66"/>
  <c r="B3" i="75"/>
  <c r="H4" i="79"/>
  <c r="F5" i="69"/>
  <c r="N13" i="79"/>
  <c r="L103" i="66"/>
  <c r="L2" i="77" s="1"/>
  <c r="L107" i="66"/>
  <c r="L6" i="77" s="1"/>
  <c r="L4" i="77"/>
  <c r="L104" i="66"/>
  <c r="L3" i="77" s="1"/>
  <c r="L106" i="66"/>
  <c r="L5" i="77" s="1"/>
  <c r="L108" i="66"/>
  <c r="L7" i="77" s="1"/>
  <c r="L109" i="66"/>
  <c r="L8" i="77" s="1"/>
  <c r="Z5" i="69"/>
  <c r="AB4" i="79"/>
  <c r="C6" i="69"/>
  <c r="D27" i="66"/>
  <c r="C123" i="64"/>
  <c r="S14" i="66"/>
  <c r="S3" i="68" s="1"/>
  <c r="D19" i="66"/>
  <c r="D8" i="68" s="1"/>
  <c r="W15" i="66"/>
  <c r="Y14" i="60"/>
  <c r="Y26" i="62" s="1"/>
  <c r="AC8" i="64" s="1"/>
  <c r="AB88" i="64" s="1"/>
  <c r="V14" i="60"/>
  <c r="V26" i="62" s="1"/>
  <c r="Z8" i="64" s="1"/>
  <c r="Y88" i="64" s="1"/>
  <c r="AB14" i="60"/>
  <c r="AB26" i="62" s="1"/>
  <c r="AF8" i="64" s="1"/>
  <c r="AE88" i="64" s="1"/>
  <c r="F14" i="60"/>
  <c r="F26" i="62" s="1"/>
  <c r="J8" i="64" s="1"/>
  <c r="I88" i="64" s="1"/>
  <c r="E3" i="66" s="1"/>
  <c r="E2" i="67" s="1"/>
  <c r="Z14" i="60"/>
  <c r="Z26" i="62" s="1"/>
  <c r="AD8" i="64" s="1"/>
  <c r="AC88" i="64" s="1"/>
  <c r="M18" i="59"/>
  <c r="X14" i="60"/>
  <c r="X26" i="62" s="1"/>
  <c r="AB8" i="64" s="1"/>
  <c r="AA88" i="64" s="1"/>
  <c r="W14" i="60"/>
  <c r="W26" i="62" s="1"/>
  <c r="AA8" i="64" s="1"/>
  <c r="Z88" i="64" s="1"/>
  <c r="T14" i="60"/>
  <c r="T26" i="62" s="1"/>
  <c r="X8" i="64" s="1"/>
  <c r="W88" i="64" s="1"/>
  <c r="S14" i="60"/>
  <c r="S26" i="62" s="1"/>
  <c r="W8" i="64" s="1"/>
  <c r="V88" i="64" s="1"/>
  <c r="R14" i="60"/>
  <c r="R26" i="62" s="1"/>
  <c r="V8" i="64" s="1"/>
  <c r="U88" i="64" s="1"/>
  <c r="Q14" i="60"/>
  <c r="Q26" i="62" s="1"/>
  <c r="U8" i="64" s="1"/>
  <c r="T88" i="64" s="1"/>
  <c r="N14" i="60"/>
  <c r="N26" i="62" s="1"/>
  <c r="R8" i="64" s="1"/>
  <c r="Q88" i="64" s="1"/>
  <c r="M14" i="60"/>
  <c r="M26" i="62" s="1"/>
  <c r="Q8" i="64" s="1"/>
  <c r="P88" i="64" s="1"/>
  <c r="AD14" i="60"/>
  <c r="AD26" i="62" s="1"/>
  <c r="AH8" i="64" s="1"/>
  <c r="AG88" i="64" s="1"/>
  <c r="P14" i="60"/>
  <c r="P26" i="62" s="1"/>
  <c r="T8" i="64" s="1"/>
  <c r="S88" i="64" s="1"/>
  <c r="O14" i="60"/>
  <c r="O26" i="62" s="1"/>
  <c r="S8" i="64" s="1"/>
  <c r="R88" i="64" s="1"/>
  <c r="L14" i="60"/>
  <c r="L26" i="62" s="1"/>
  <c r="P8" i="64" s="1"/>
  <c r="O88" i="64" s="1"/>
  <c r="K14" i="60"/>
  <c r="K26" i="62" s="1"/>
  <c r="O8" i="64" s="1"/>
  <c r="N88" i="64" s="1"/>
  <c r="J14" i="60"/>
  <c r="J26" i="62" s="1"/>
  <c r="N8" i="64" s="1"/>
  <c r="M88" i="64" s="1"/>
  <c r="U14" i="60"/>
  <c r="U26" i="62" s="1"/>
  <c r="Y8" i="64" s="1"/>
  <c r="X88" i="64" s="1"/>
  <c r="AE14" i="60"/>
  <c r="AC14" i="60"/>
  <c r="AC26" i="62" s="1"/>
  <c r="AG8" i="64" s="1"/>
  <c r="AF88" i="64" s="1"/>
  <c r="AA14" i="60"/>
  <c r="AA26" i="62" s="1"/>
  <c r="AE8" i="64" s="1"/>
  <c r="AD88" i="64" s="1"/>
  <c r="Z3" i="66" s="1"/>
  <c r="Z2" i="67" s="1"/>
  <c r="I14" i="60"/>
  <c r="I26" i="62" s="1"/>
  <c r="M8" i="64" s="1"/>
  <c r="L88" i="64" s="1"/>
  <c r="H14" i="60"/>
  <c r="H26" i="62" s="1"/>
  <c r="L8" i="64" s="1"/>
  <c r="K88" i="64" s="1"/>
  <c r="G14" i="60"/>
  <c r="G26" i="62" s="1"/>
  <c r="K8" i="64" s="1"/>
  <c r="J88" i="64" s="1"/>
  <c r="E14" i="60"/>
  <c r="E26" i="62" s="1"/>
  <c r="I8" i="64" s="1"/>
  <c r="H88" i="64" s="1"/>
  <c r="D3" i="66" s="1"/>
  <c r="D2" i="67" s="1"/>
  <c r="L20" i="60"/>
  <c r="L32" i="62" s="1"/>
  <c r="P15" i="64" s="1"/>
  <c r="O95" i="64" s="1"/>
  <c r="F9" i="60"/>
  <c r="F21" i="62" s="1"/>
  <c r="J3" i="64" s="1"/>
  <c r="I83" i="64" s="1"/>
  <c r="L15" i="60"/>
  <c r="L27" i="62" s="1"/>
  <c r="P9" i="64" s="1"/>
  <c r="O89" i="64" s="1"/>
  <c r="K7" i="66" s="1"/>
  <c r="K6" i="67" s="1"/>
  <c r="L9" i="60"/>
  <c r="L21" i="62" s="1"/>
  <c r="P3" i="64" s="1"/>
  <c r="O83" i="64" s="1"/>
  <c r="AC9" i="60"/>
  <c r="AC21" i="62" s="1"/>
  <c r="AG3" i="64" s="1"/>
  <c r="AF83" i="64" s="1"/>
  <c r="M33" i="60"/>
  <c r="M45" i="62" s="1"/>
  <c r="Q29" i="64" s="1"/>
  <c r="P109" i="64" s="1"/>
  <c r="S26" i="60"/>
  <c r="S38" i="62" s="1"/>
  <c r="W22" i="64" s="1"/>
  <c r="V102" i="64" s="1"/>
  <c r="R26" i="60"/>
  <c r="R38" i="62" s="1"/>
  <c r="V22" i="64" s="1"/>
  <c r="U102" i="64" s="1"/>
  <c r="J26" i="60"/>
  <c r="J38" i="62" s="1"/>
  <c r="N22" i="64" s="1"/>
  <c r="M102" i="64" s="1"/>
  <c r="X26" i="60"/>
  <c r="X38" i="62" s="1"/>
  <c r="AB22" i="64" s="1"/>
  <c r="AA102" i="64" s="1"/>
  <c r="W26" i="60"/>
  <c r="W38" i="62" s="1"/>
  <c r="AA22" i="64" s="1"/>
  <c r="Z102" i="64" s="1"/>
  <c r="T26" i="60"/>
  <c r="T38" i="62" s="1"/>
  <c r="X22" i="64" s="1"/>
  <c r="W102" i="64" s="1"/>
  <c r="AA26" i="60"/>
  <c r="AA38" i="62" s="1"/>
  <c r="AE22" i="64" s="1"/>
  <c r="AD102" i="64" s="1"/>
  <c r="M26" i="60"/>
  <c r="M38" i="62" s="1"/>
  <c r="Q22" i="64" s="1"/>
  <c r="P102" i="64" s="1"/>
  <c r="K26" i="60"/>
  <c r="K38" i="62" s="1"/>
  <c r="O22" i="64" s="1"/>
  <c r="N102" i="64" s="1"/>
  <c r="L26" i="60"/>
  <c r="L38" i="62" s="1"/>
  <c r="P22" i="64" s="1"/>
  <c r="O102" i="64" s="1"/>
  <c r="H26" i="60"/>
  <c r="H38" i="62" s="1"/>
  <c r="L22" i="64" s="1"/>
  <c r="K102" i="64" s="1"/>
  <c r="E26" i="60"/>
  <c r="E38" i="62" s="1"/>
  <c r="I22" i="64" s="1"/>
  <c r="H102" i="64" s="1"/>
  <c r="G26" i="60"/>
  <c r="G38" i="62" s="1"/>
  <c r="K22" i="64" s="1"/>
  <c r="J102" i="64" s="1"/>
  <c r="F26" i="60"/>
  <c r="F38" i="62" s="1"/>
  <c r="J22" i="64" s="1"/>
  <c r="I102" i="64" s="1"/>
  <c r="AE26" i="60"/>
  <c r="AD26" i="60"/>
  <c r="AD38" i="62" s="1"/>
  <c r="AH22" i="64" s="1"/>
  <c r="AG102" i="64" s="1"/>
  <c r="U26" i="60"/>
  <c r="U38" i="62" s="1"/>
  <c r="Y22" i="64" s="1"/>
  <c r="X102" i="64" s="1"/>
  <c r="Q26" i="60"/>
  <c r="Q38" i="62" s="1"/>
  <c r="U22" i="64" s="1"/>
  <c r="T102" i="64" s="1"/>
  <c r="P26" i="60"/>
  <c r="P38" i="62" s="1"/>
  <c r="T22" i="64" s="1"/>
  <c r="S102" i="64" s="1"/>
  <c r="O26" i="60"/>
  <c r="O38" i="62" s="1"/>
  <c r="S22" i="64" s="1"/>
  <c r="R102" i="64" s="1"/>
  <c r="M30" i="59"/>
  <c r="N26" i="60"/>
  <c r="N38" i="62" s="1"/>
  <c r="R22" i="64" s="1"/>
  <c r="Q102" i="64" s="1"/>
  <c r="I26" i="60"/>
  <c r="I38" i="62" s="1"/>
  <c r="M22" i="64" s="1"/>
  <c r="L102" i="64" s="1"/>
  <c r="AC26" i="60"/>
  <c r="AC38" i="62" s="1"/>
  <c r="AG22" i="64" s="1"/>
  <c r="AF102" i="64" s="1"/>
  <c r="Y26" i="60"/>
  <c r="Y38" i="62" s="1"/>
  <c r="AC22" i="64" s="1"/>
  <c r="AB102" i="64" s="1"/>
  <c r="AB26" i="60"/>
  <c r="AB38" i="62" s="1"/>
  <c r="AF22" i="64" s="1"/>
  <c r="AE102" i="64" s="1"/>
  <c r="Z26" i="60"/>
  <c r="Z38" i="62" s="1"/>
  <c r="AD22" i="64" s="1"/>
  <c r="AC102" i="64" s="1"/>
  <c r="V26" i="60"/>
  <c r="V38" i="62" s="1"/>
  <c r="Z22" i="64" s="1"/>
  <c r="Y102" i="64" s="1"/>
  <c r="Q20" i="60"/>
  <c r="Q32" i="62" s="1"/>
  <c r="U15" i="64" s="1"/>
  <c r="T95" i="64" s="1"/>
  <c r="K15" i="60"/>
  <c r="K27" i="62" s="1"/>
  <c r="O9" i="64" s="1"/>
  <c r="N89" i="64" s="1"/>
  <c r="J7" i="66" s="1"/>
  <c r="J6" i="67" s="1"/>
  <c r="P9" i="60"/>
  <c r="P21" i="62" s="1"/>
  <c r="T3" i="64" s="1"/>
  <c r="S83" i="64" s="1"/>
  <c r="O6" i="66" s="1"/>
  <c r="O5" i="67" s="1"/>
  <c r="W9" i="60"/>
  <c r="W21" i="62" s="1"/>
  <c r="AA3" i="64" s="1"/>
  <c r="Z83" i="64" s="1"/>
  <c r="V6" i="66" s="1"/>
  <c r="V5" i="67" s="1"/>
  <c r="W33" i="60"/>
  <c r="W45" i="62" s="1"/>
  <c r="AA29" i="64" s="1"/>
  <c r="Z109" i="64" s="1"/>
  <c r="R20" i="60"/>
  <c r="R32" i="62" s="1"/>
  <c r="V15" i="64" s="1"/>
  <c r="U95" i="64" s="1"/>
  <c r="S9" i="60"/>
  <c r="S21" i="62" s="1"/>
  <c r="W3" i="64" s="1"/>
  <c r="V83" i="64" s="1"/>
  <c r="H33" i="60"/>
  <c r="H45" i="62" s="1"/>
  <c r="L29" i="64" s="1"/>
  <c r="K109" i="64" s="1"/>
  <c r="AC3" i="66" l="1"/>
  <c r="AC2" i="67" s="1"/>
  <c r="U7" i="66"/>
  <c r="U6" i="67" s="1"/>
  <c r="P7" i="66"/>
  <c r="P6" i="67" s="1"/>
  <c r="D5" i="66"/>
  <c r="S7" i="66"/>
  <c r="S6" i="67" s="1"/>
  <c r="G3" i="66"/>
  <c r="G2" i="67" s="1"/>
  <c r="AC5" i="66"/>
  <c r="AB5" i="66"/>
  <c r="G6" i="66"/>
  <c r="G5" i="67" s="1"/>
  <c r="G5" i="66"/>
  <c r="G4" i="67" s="1"/>
  <c r="W3" i="66"/>
  <c r="W2" i="67" s="1"/>
  <c r="L5" i="66"/>
  <c r="L4" i="67" s="1"/>
  <c r="J5" i="66"/>
  <c r="E5" i="66"/>
  <c r="G2" i="79" s="1"/>
  <c r="Y5" i="66"/>
  <c r="Y4" i="67" s="1"/>
  <c r="I3" i="66"/>
  <c r="I2" i="67" s="1"/>
  <c r="S5" i="66"/>
  <c r="U2" i="79" s="1"/>
  <c r="S6" i="66"/>
  <c r="S5" i="67" s="1"/>
  <c r="T3" i="66"/>
  <c r="T2" i="67" s="1"/>
  <c r="D6" i="66"/>
  <c r="D5" i="67" s="1"/>
  <c r="K5" i="66"/>
  <c r="R6" i="66"/>
  <c r="R5" i="67" s="1"/>
  <c r="V3" i="66"/>
  <c r="V2" i="67" s="1"/>
  <c r="W7" i="66"/>
  <c r="W6" i="67" s="1"/>
  <c r="L7" i="66"/>
  <c r="L6" i="67" s="1"/>
  <c r="J3" i="66"/>
  <c r="J2" i="67" s="1"/>
  <c r="I5" i="66"/>
  <c r="AC7" i="66"/>
  <c r="AC6" i="67" s="1"/>
  <c r="T5" i="66"/>
  <c r="AA6" i="66"/>
  <c r="AA5" i="67" s="1"/>
  <c r="U5" i="66"/>
  <c r="W2" i="79" s="1"/>
  <c r="U3" i="66"/>
  <c r="U2" i="67" s="1"/>
  <c r="AB6" i="66"/>
  <c r="AB5" i="67" s="1"/>
  <c r="N5" i="66"/>
  <c r="N4" i="67" s="1"/>
  <c r="AC6" i="66"/>
  <c r="AC5" i="67" s="1"/>
  <c r="AA3" i="66"/>
  <c r="AA2" i="67" s="1"/>
  <c r="F5" i="66"/>
  <c r="E7" i="66"/>
  <c r="E6" i="67" s="1"/>
  <c r="R5" i="66"/>
  <c r="R4" i="67" s="1"/>
  <c r="F7" i="66"/>
  <c r="F6" i="67" s="1"/>
  <c r="O5" i="66"/>
  <c r="Q2" i="79" s="1"/>
  <c r="P5" i="66"/>
  <c r="R2" i="79" s="1"/>
  <c r="X7" i="66"/>
  <c r="X6" i="67" s="1"/>
  <c r="AA7" i="66"/>
  <c r="AA6" i="67" s="1"/>
  <c r="T6" i="66"/>
  <c r="T5" i="67" s="1"/>
  <c r="V7" i="66"/>
  <c r="V6" i="67" s="1"/>
  <c r="W5" i="66"/>
  <c r="X2" i="79"/>
  <c r="V4" i="67"/>
  <c r="AB2" i="79"/>
  <c r="Z4" i="67"/>
  <c r="F2" i="79"/>
  <c r="D4" i="67"/>
  <c r="AD2" i="79"/>
  <c r="AB4" i="67"/>
  <c r="H2" i="79"/>
  <c r="F4" i="67"/>
  <c r="AE2" i="79"/>
  <c r="AC4" i="67"/>
  <c r="AC2" i="79"/>
  <c r="AA4" i="67"/>
  <c r="M2" i="79"/>
  <c r="K4" i="67"/>
  <c r="T4" i="67"/>
  <c r="V2" i="79"/>
  <c r="L2" i="79"/>
  <c r="J4" i="67"/>
  <c r="W4" i="67"/>
  <c r="Y2" i="79"/>
  <c r="I4" i="67"/>
  <c r="K2" i="79"/>
  <c r="S2" i="79"/>
  <c r="Q4" i="67"/>
  <c r="AA8" i="79"/>
  <c r="Y5" i="73"/>
  <c r="D6" i="69"/>
  <c r="E27" i="66"/>
  <c r="X4" i="67"/>
  <c r="Z2" i="79"/>
  <c r="M8" i="79"/>
  <c r="K5" i="73"/>
  <c r="F8" i="79"/>
  <c r="D5" i="73"/>
  <c r="D89" i="66"/>
  <c r="C8" i="75"/>
  <c r="C4" i="75"/>
  <c r="D85" i="66"/>
  <c r="O8" i="79"/>
  <c r="M5" i="73"/>
  <c r="C5" i="75"/>
  <c r="D86" i="66"/>
  <c r="E11" i="79"/>
  <c r="Z8" i="79"/>
  <c r="X5" i="73"/>
  <c r="R8" i="79"/>
  <c r="P5" i="73"/>
  <c r="AC8" i="79"/>
  <c r="AA5" i="73"/>
  <c r="W8" i="79"/>
  <c r="U5" i="73"/>
  <c r="O2" i="79"/>
  <c r="M4" i="67"/>
  <c r="Z4" i="68"/>
  <c r="AB3" i="79"/>
  <c r="D8" i="69"/>
  <c r="E29" i="66"/>
  <c r="G8" i="79"/>
  <c r="E5" i="73"/>
  <c r="S8" i="79"/>
  <c r="Q5" i="73"/>
  <c r="AE8" i="79"/>
  <c r="AC5" i="73"/>
  <c r="W3" i="79"/>
  <c r="U4" i="68"/>
  <c r="H8" i="79"/>
  <c r="F5" i="73"/>
  <c r="C4" i="67"/>
  <c r="E2" i="79"/>
  <c r="X8" i="79"/>
  <c r="V5" i="73"/>
  <c r="I3" i="79"/>
  <c r="G4" i="68"/>
  <c r="L8" i="79"/>
  <c r="J5" i="73"/>
  <c r="C6" i="75"/>
  <c r="D87" i="66"/>
  <c r="N8" i="79"/>
  <c r="L5" i="73"/>
  <c r="X4" i="68"/>
  <c r="Z3" i="79"/>
  <c r="AD8" i="79"/>
  <c r="AB5" i="73"/>
  <c r="P8" i="79"/>
  <c r="N5" i="73"/>
  <c r="O3" i="79"/>
  <c r="M4" i="68"/>
  <c r="Q8" i="79"/>
  <c r="O5" i="73"/>
  <c r="AB8" i="79"/>
  <c r="Z5" i="73"/>
  <c r="H4" i="67"/>
  <c r="J2" i="79"/>
  <c r="K8" i="79"/>
  <c r="I5" i="73"/>
  <c r="C2" i="75"/>
  <c r="D83" i="66"/>
  <c r="C129" i="64"/>
  <c r="J3" i="79"/>
  <c r="H4" i="68"/>
  <c r="Y4" i="68"/>
  <c r="AA3" i="79"/>
  <c r="J8" i="79"/>
  <c r="H5" i="73"/>
  <c r="N3" i="79"/>
  <c r="L4" i="68"/>
  <c r="T8" i="79"/>
  <c r="R5" i="73"/>
  <c r="C7" i="75"/>
  <c r="D88" i="66"/>
  <c r="U8" i="79"/>
  <c r="S5" i="73"/>
  <c r="I8" i="79"/>
  <c r="G5" i="73"/>
  <c r="D84" i="66"/>
  <c r="C3" i="75"/>
  <c r="C4" i="68"/>
  <c r="E3" i="79"/>
  <c r="W4" i="68"/>
  <c r="Y3" i="79"/>
  <c r="N4" i="68"/>
  <c r="P3" i="79"/>
  <c r="O4" i="68"/>
  <c r="Q3" i="79"/>
  <c r="U3" i="79"/>
  <c r="S4" i="68"/>
  <c r="V8" i="79"/>
  <c r="T5" i="73"/>
  <c r="K3" i="79"/>
  <c r="I4" i="68"/>
  <c r="B4" i="67"/>
  <c r="D2" i="79"/>
  <c r="V3" i="79"/>
  <c r="T4" i="68"/>
  <c r="R3" i="79"/>
  <c r="P4" i="68"/>
  <c r="L3" i="79"/>
  <c r="J4" i="68"/>
  <c r="Y8" i="79"/>
  <c r="W5" i="73"/>
  <c r="S4" i="67" l="1"/>
  <c r="U4" i="67"/>
  <c r="N2" i="79"/>
  <c r="P2" i="79"/>
  <c r="AA2" i="79"/>
  <c r="O4" i="67"/>
  <c r="E4" i="67"/>
  <c r="T2" i="79"/>
  <c r="P4" i="67"/>
  <c r="I2" i="79"/>
  <c r="F29" i="66"/>
  <c r="E8" i="69"/>
  <c r="D7" i="75"/>
  <c r="E88" i="66"/>
  <c r="D5" i="75"/>
  <c r="F11" i="79"/>
  <c r="E86" i="66"/>
  <c r="F27" i="66"/>
  <c r="E6" i="69"/>
  <c r="E89" i="66"/>
  <c r="D8" i="75"/>
  <c r="D3" i="75"/>
  <c r="E84" i="66"/>
  <c r="D4" i="75"/>
  <c r="E85" i="66"/>
  <c r="D6" i="75"/>
  <c r="E87" i="66"/>
  <c r="D2" i="75"/>
  <c r="E83" i="66"/>
  <c r="C130" i="64"/>
  <c r="C132" i="64" s="1"/>
  <c r="C134" i="64"/>
  <c r="B4" i="52" s="1"/>
  <c r="F89" i="66" l="1"/>
  <c r="E8" i="75"/>
  <c r="F88" i="66"/>
  <c r="E7" i="75"/>
  <c r="E5" i="75"/>
  <c r="F86" i="66"/>
  <c r="G11" i="79"/>
  <c r="E2" i="75"/>
  <c r="F83" i="66"/>
  <c r="F87" i="66"/>
  <c r="E6" i="75"/>
  <c r="E4" i="75"/>
  <c r="F85" i="66"/>
  <c r="E3" i="75"/>
  <c r="F84" i="66"/>
  <c r="G27" i="66"/>
  <c r="F6" i="69"/>
  <c r="G29" i="66"/>
  <c r="F8" i="69"/>
  <c r="G84" i="66" l="1"/>
  <c r="F3" i="75"/>
  <c r="F2" i="75"/>
  <c r="G83" i="66"/>
  <c r="F4" i="75"/>
  <c r="G85" i="66"/>
  <c r="H27" i="66"/>
  <c r="G6" i="69"/>
  <c r="G87" i="66"/>
  <c r="F6" i="75"/>
  <c r="G8" i="69"/>
  <c r="H29" i="66"/>
  <c r="G86" i="66"/>
  <c r="H11" i="79"/>
  <c r="F5" i="75"/>
  <c r="G88" i="66"/>
  <c r="F7" i="75"/>
  <c r="G89" i="66"/>
  <c r="F8" i="75"/>
  <c r="H8" i="69" l="1"/>
  <c r="I29" i="66"/>
  <c r="G2" i="75"/>
  <c r="H83" i="66"/>
  <c r="G8" i="75"/>
  <c r="H89" i="66"/>
  <c r="G7" i="75"/>
  <c r="H88" i="66"/>
  <c r="H86" i="66"/>
  <c r="I11" i="79"/>
  <c r="G5" i="75"/>
  <c r="H6" i="69"/>
  <c r="I27" i="66"/>
  <c r="G6" i="75"/>
  <c r="H87" i="66"/>
  <c r="G4" i="75"/>
  <c r="H85" i="66"/>
  <c r="G3" i="75"/>
  <c r="H84" i="66"/>
  <c r="I85" i="66" l="1"/>
  <c r="H4" i="75"/>
  <c r="J27" i="66"/>
  <c r="I6" i="69"/>
  <c r="H7" i="75"/>
  <c r="I88" i="66"/>
  <c r="H6" i="75"/>
  <c r="I87" i="66"/>
  <c r="H2" i="75"/>
  <c r="I83" i="66"/>
  <c r="H3" i="75"/>
  <c r="I84" i="66"/>
  <c r="H8" i="75"/>
  <c r="I89" i="66"/>
  <c r="J11" i="79"/>
  <c r="I86" i="66"/>
  <c r="H5" i="75"/>
  <c r="I8" i="69"/>
  <c r="J29" i="66"/>
  <c r="I6" i="75" l="1"/>
  <c r="J87" i="66"/>
  <c r="K27" i="66"/>
  <c r="J6" i="69"/>
  <c r="J8" i="69"/>
  <c r="K29" i="66"/>
  <c r="I5" i="75"/>
  <c r="K11" i="79"/>
  <c r="J86" i="66"/>
  <c r="I8" i="75"/>
  <c r="J89" i="66"/>
  <c r="I3" i="75"/>
  <c r="J84" i="66"/>
  <c r="I7" i="75"/>
  <c r="J88" i="66"/>
  <c r="I2" i="75"/>
  <c r="J83" i="66"/>
  <c r="I4" i="75"/>
  <c r="J85" i="66"/>
  <c r="K85" i="66" l="1"/>
  <c r="J4" i="75"/>
  <c r="J2" i="75"/>
  <c r="K83" i="66"/>
  <c r="K8" i="69"/>
  <c r="L29" i="66"/>
  <c r="J5" i="75"/>
  <c r="L11" i="79"/>
  <c r="K86" i="66"/>
  <c r="J7" i="75"/>
  <c r="K88" i="66"/>
  <c r="J3" i="75"/>
  <c r="K84" i="66"/>
  <c r="K6" i="69"/>
  <c r="L27" i="66"/>
  <c r="J8" i="75"/>
  <c r="K89" i="66"/>
  <c r="J6" i="75"/>
  <c r="K87" i="66"/>
  <c r="K3" i="75" l="1"/>
  <c r="L84" i="66"/>
  <c r="M11" i="79"/>
  <c r="K5" i="75"/>
  <c r="L86" i="66"/>
  <c r="K7" i="75"/>
  <c r="L88" i="66"/>
  <c r="K6" i="75"/>
  <c r="L87" i="66"/>
  <c r="K8" i="75"/>
  <c r="L89" i="66"/>
  <c r="L6" i="69"/>
  <c r="M27" i="66"/>
  <c r="L8" i="69"/>
  <c r="M29" i="66"/>
  <c r="K2" i="75"/>
  <c r="L83" i="66"/>
  <c r="L85" i="66"/>
  <c r="K4" i="75"/>
  <c r="M85" i="66" l="1"/>
  <c r="L4" i="75"/>
  <c r="M8" i="69"/>
  <c r="N29" i="66"/>
  <c r="M6" i="69"/>
  <c r="N27" i="66"/>
  <c r="L7" i="75"/>
  <c r="M88" i="66"/>
  <c r="L2" i="75"/>
  <c r="M83" i="66"/>
  <c r="L8" i="75"/>
  <c r="M89" i="66"/>
  <c r="L6" i="75"/>
  <c r="M87" i="66"/>
  <c r="N11" i="79"/>
  <c r="L5" i="75"/>
  <c r="M86" i="66"/>
  <c r="L3" i="75"/>
  <c r="M84" i="66"/>
  <c r="N8" i="69" l="1"/>
  <c r="O29" i="66"/>
  <c r="M8" i="75"/>
  <c r="N89" i="66"/>
  <c r="M2" i="75"/>
  <c r="N83" i="66"/>
  <c r="N84" i="66"/>
  <c r="M3" i="75"/>
  <c r="M5" i="75"/>
  <c r="O11" i="79"/>
  <c r="N86" i="66"/>
  <c r="M6" i="75"/>
  <c r="N87" i="66"/>
  <c r="M7" i="75"/>
  <c r="N88" i="66"/>
  <c r="N6" i="69"/>
  <c r="O27" i="66"/>
  <c r="N85" i="66"/>
  <c r="M4" i="75"/>
  <c r="N2" i="75" l="1"/>
  <c r="O83" i="66"/>
  <c r="O6" i="69"/>
  <c r="P27" i="66"/>
  <c r="N6" i="75"/>
  <c r="O87" i="66"/>
  <c r="N8" i="75"/>
  <c r="O89" i="66"/>
  <c r="O85" i="66"/>
  <c r="N4" i="75"/>
  <c r="N7" i="75"/>
  <c r="O88" i="66"/>
  <c r="P11" i="79"/>
  <c r="N5" i="75"/>
  <c r="O86" i="66"/>
  <c r="O84" i="66"/>
  <c r="N3" i="75"/>
  <c r="O8" i="69"/>
  <c r="P29" i="66"/>
  <c r="Q11" i="79" l="1"/>
  <c r="O5" i="75"/>
  <c r="P86" i="66"/>
  <c r="P88" i="66"/>
  <c r="O7" i="75"/>
  <c r="O4" i="75"/>
  <c r="P85" i="66"/>
  <c r="P6" i="69"/>
  <c r="Q27" i="66"/>
  <c r="O2" i="75"/>
  <c r="P83" i="66"/>
  <c r="P8" i="69"/>
  <c r="Q29" i="66"/>
  <c r="O3" i="75"/>
  <c r="P84" i="66"/>
  <c r="O8" i="75"/>
  <c r="P89" i="66"/>
  <c r="P87" i="66"/>
  <c r="O6" i="75"/>
  <c r="P6" i="75" l="1"/>
  <c r="Q87" i="66"/>
  <c r="P3" i="75"/>
  <c r="Q84" i="66"/>
  <c r="R29" i="66"/>
  <c r="Q8" i="69"/>
  <c r="P4" i="75"/>
  <c r="Q85" i="66"/>
  <c r="P8" i="75"/>
  <c r="Q89" i="66"/>
  <c r="Q83" i="66"/>
  <c r="P2" i="75"/>
  <c r="R27" i="66"/>
  <c r="Q6" i="69"/>
  <c r="P7" i="75"/>
  <c r="Q88" i="66"/>
  <c r="P5" i="75"/>
  <c r="R11" i="79"/>
  <c r="Q86" i="66"/>
  <c r="S11" i="79" l="1"/>
  <c r="Q5" i="75"/>
  <c r="R86" i="66"/>
  <c r="Q7" i="75"/>
  <c r="R88" i="66"/>
  <c r="R6" i="69"/>
  <c r="S27" i="66"/>
  <c r="R89" i="66"/>
  <c r="Q8" i="75"/>
  <c r="R8" i="69"/>
  <c r="S29" i="66"/>
  <c r="R87" i="66"/>
  <c r="Q6" i="75"/>
  <c r="Q2" i="75"/>
  <c r="R83" i="66"/>
  <c r="Q4" i="75"/>
  <c r="R85" i="66"/>
  <c r="R84" i="66"/>
  <c r="Q3" i="75"/>
  <c r="R8" i="75" l="1"/>
  <c r="S89" i="66"/>
  <c r="R3" i="75"/>
  <c r="S84" i="66"/>
  <c r="R6" i="75"/>
  <c r="S87" i="66"/>
  <c r="S6" i="69"/>
  <c r="T27" i="66"/>
  <c r="R7" i="75"/>
  <c r="S88" i="66"/>
  <c r="R4" i="75"/>
  <c r="S85" i="66"/>
  <c r="R2" i="75"/>
  <c r="S83" i="66"/>
  <c r="S8" i="69"/>
  <c r="T29" i="66"/>
  <c r="T11" i="79"/>
  <c r="R5" i="75"/>
  <c r="S86" i="66"/>
  <c r="S7" i="75" l="1"/>
  <c r="T88" i="66"/>
  <c r="T84" i="66"/>
  <c r="S3" i="75"/>
  <c r="T85" i="66"/>
  <c r="S4" i="75"/>
  <c r="T86" i="66"/>
  <c r="U11" i="79"/>
  <c r="S5" i="75"/>
  <c r="T8" i="69"/>
  <c r="U29" i="66"/>
  <c r="S2" i="75"/>
  <c r="T83" i="66"/>
  <c r="T6" i="69"/>
  <c r="U27" i="66"/>
  <c r="T87" i="66"/>
  <c r="S6" i="75"/>
  <c r="S8" i="75"/>
  <c r="T89" i="66"/>
  <c r="U89" i="66" l="1"/>
  <c r="T8" i="75"/>
  <c r="U87" i="66"/>
  <c r="T6" i="75"/>
  <c r="T3" i="75"/>
  <c r="U84" i="66"/>
  <c r="V27" i="66"/>
  <c r="U6" i="69"/>
  <c r="T2" i="75"/>
  <c r="U83" i="66"/>
  <c r="U8" i="69"/>
  <c r="V29" i="66"/>
  <c r="V11" i="79"/>
  <c r="U86" i="66"/>
  <c r="T5" i="75"/>
  <c r="U85" i="66"/>
  <c r="T4" i="75"/>
  <c r="T7" i="75"/>
  <c r="U88" i="66"/>
  <c r="U4" i="75" l="1"/>
  <c r="V85" i="66"/>
  <c r="V86" i="66"/>
  <c r="W11" i="79"/>
  <c r="U5" i="75"/>
  <c r="W27" i="66"/>
  <c r="V6" i="69"/>
  <c r="U6" i="75"/>
  <c r="V87" i="66"/>
  <c r="U7" i="75"/>
  <c r="V88" i="66"/>
  <c r="V8" i="69"/>
  <c r="W29" i="66"/>
  <c r="U3" i="75"/>
  <c r="V84" i="66"/>
  <c r="V83" i="66"/>
  <c r="U2" i="75"/>
  <c r="V89" i="66"/>
  <c r="U8" i="75"/>
  <c r="W89" i="66" l="1"/>
  <c r="V8" i="75"/>
  <c r="W6" i="69"/>
  <c r="X27" i="66"/>
  <c r="W83" i="66"/>
  <c r="V2" i="75"/>
  <c r="V3" i="75"/>
  <c r="W84" i="66"/>
  <c r="W8" i="69"/>
  <c r="X29" i="66"/>
  <c r="V7" i="75"/>
  <c r="W88" i="66"/>
  <c r="V6" i="75"/>
  <c r="W87" i="66"/>
  <c r="X11" i="79"/>
  <c r="W86" i="66"/>
  <c r="V5" i="75"/>
  <c r="W85" i="66"/>
  <c r="V4" i="75"/>
  <c r="Y11" i="79" l="1"/>
  <c r="X86" i="66"/>
  <c r="W5" i="75"/>
  <c r="W6" i="75"/>
  <c r="X87" i="66"/>
  <c r="X8" i="69"/>
  <c r="Y29" i="66"/>
  <c r="X84" i="66"/>
  <c r="W3" i="75"/>
  <c r="X6" i="69"/>
  <c r="Y27" i="66"/>
  <c r="X85" i="66"/>
  <c r="W4" i="75"/>
  <c r="X88" i="66"/>
  <c r="W7" i="75"/>
  <c r="X83" i="66"/>
  <c r="W2" i="75"/>
  <c r="X89" i="66"/>
  <c r="W8" i="75"/>
  <c r="Z27" i="66" l="1"/>
  <c r="Y6" i="69"/>
  <c r="Y83" i="66"/>
  <c r="X2" i="75"/>
  <c r="Y88" i="66"/>
  <c r="X7" i="75"/>
  <c r="Y8" i="69"/>
  <c r="Z29" i="66"/>
  <c r="X4" i="75"/>
  <c r="Y85" i="66"/>
  <c r="X3" i="75"/>
  <c r="Y84" i="66"/>
  <c r="Y87" i="66"/>
  <c r="X6" i="75"/>
  <c r="Z11" i="79"/>
  <c r="X5" i="75"/>
  <c r="Y86" i="66"/>
  <c r="Y89" i="66"/>
  <c r="X8" i="75"/>
  <c r="Z88" i="66" l="1"/>
  <c r="Y7" i="75"/>
  <c r="Y6" i="75"/>
  <c r="Z87" i="66"/>
  <c r="Z83" i="66"/>
  <c r="Y2" i="75"/>
  <c r="Z86" i="66"/>
  <c r="Y5" i="75"/>
  <c r="AA11" i="79"/>
  <c r="Y3" i="75"/>
  <c r="Z84" i="66"/>
  <c r="Z89" i="66"/>
  <c r="Y8" i="75"/>
  <c r="Z85" i="66"/>
  <c r="Y4" i="75"/>
  <c r="Z8" i="69"/>
  <c r="AA29" i="66"/>
  <c r="Z6" i="69"/>
  <c r="AA27" i="66"/>
  <c r="Z5" i="75" l="1"/>
  <c r="AA86" i="66"/>
  <c r="AB11" i="79"/>
  <c r="Z6" i="75"/>
  <c r="AA87" i="66"/>
  <c r="AB27" i="66"/>
  <c r="AA6" i="69"/>
  <c r="Z8" i="75"/>
  <c r="AA89" i="66"/>
  <c r="AA83" i="66"/>
  <c r="Z2" i="75"/>
  <c r="AB29" i="66"/>
  <c r="AA8" i="69"/>
  <c r="Z4" i="75"/>
  <c r="AA85" i="66"/>
  <c r="Z3" i="75"/>
  <c r="AA84" i="66"/>
  <c r="Z7" i="75"/>
  <c r="AA88" i="66"/>
  <c r="AA8" i="75" l="1"/>
  <c r="AB89" i="66"/>
  <c r="AA3" i="75"/>
  <c r="AB84" i="66"/>
  <c r="AB87" i="66"/>
  <c r="AA6" i="75"/>
  <c r="AB88" i="66"/>
  <c r="AA7" i="75"/>
  <c r="AA4" i="75"/>
  <c r="AB85" i="66"/>
  <c r="AB8" i="69"/>
  <c r="AC29" i="66"/>
  <c r="AC8" i="69" s="1"/>
  <c r="AA2" i="75"/>
  <c r="AB83" i="66"/>
  <c r="AC27" i="66"/>
  <c r="AC6" i="69" s="1"/>
  <c r="AB6" i="69"/>
  <c r="AA5" i="75"/>
  <c r="AC11" i="79"/>
  <c r="AB86" i="66"/>
  <c r="AB4" i="75" l="1"/>
  <c r="AC85" i="66"/>
  <c r="AC4" i="75" s="1"/>
  <c r="AB3" i="75"/>
  <c r="AC84" i="66"/>
  <c r="AC3" i="75" s="1"/>
  <c r="AB2" i="75"/>
  <c r="AC83" i="66"/>
  <c r="AC2" i="75" s="1"/>
  <c r="AB8" i="75"/>
  <c r="AC89" i="66"/>
  <c r="AC8" i="75" s="1"/>
  <c r="AB5" i="75"/>
  <c r="AD11" i="79"/>
  <c r="AC86" i="66"/>
  <c r="AC88" i="66"/>
  <c r="AC7" i="75" s="1"/>
  <c r="AB7" i="75"/>
  <c r="AC87" i="66"/>
  <c r="AC6" i="75" s="1"/>
  <c r="AB6" i="75"/>
  <c r="AE11" i="79" l="1"/>
  <c r="AC5" i="75"/>
</calcChain>
</file>

<file path=xl/sharedStrings.xml><?xml version="1.0" encoding="utf-8"?>
<sst xmlns="http://schemas.openxmlformats.org/spreadsheetml/2006/main" count="128652" uniqueCount="11100">
  <si>
    <t>Fuel Economy (thing*miles/BTU)</t>
  </si>
  <si>
    <t>battery electric vehicle</t>
  </si>
  <si>
    <t>natural gas vehicle</t>
  </si>
  <si>
    <t>gasoline vehicle</t>
  </si>
  <si>
    <t>diesel vehicle</t>
  </si>
  <si>
    <t>plugin hybrid vehicle</t>
  </si>
  <si>
    <t>LPG vehicle</t>
  </si>
  <si>
    <t>hydrogen vehicle</t>
  </si>
  <si>
    <t>Active state name:</t>
  </si>
  <si>
    <t>Alabama</t>
  </si>
  <si>
    <t>Active state code:</t>
  </si>
  <si>
    <t>BNVFE BAU New Vehicle Fuel Economy</t>
  </si>
  <si>
    <t>Sources:</t>
  </si>
  <si>
    <t>See Notes section for which vehicle types use which sources</t>
  </si>
  <si>
    <t>U.S. Energy Information Administration</t>
  </si>
  <si>
    <t>Annual Energy Outlook 2026</t>
  </si>
  <si>
    <t>Scenario: Alternative Electricity and Transportation</t>
  </si>
  <si>
    <t>https://www.eia.gov/outlooks/aeo/tables_side_xls.php</t>
  </si>
  <si>
    <t>Tables 7, 35, 36, 38, 40, 47, 48, 49</t>
  </si>
  <si>
    <t>Bureau of Transportation Statistics</t>
  </si>
  <si>
    <t>National Transportation Statistics</t>
  </si>
  <si>
    <t>https://www.rita.dot.gov/bts/sites/rita.dot.gov.bts/files/publications/national_transportation_statistics/index.html</t>
  </si>
  <si>
    <t>Table 1-40</t>
  </si>
  <si>
    <t>U.S. Coast Guard</t>
  </si>
  <si>
    <t>National Recreational Boating Survey 2012</t>
  </si>
  <si>
    <t>http://www.uscgboating.org/library/recreational-boating-servey/2012survey%20report.pdf</t>
  </si>
  <si>
    <t>Page 63, Table 40</t>
  </si>
  <si>
    <t>U.S. Department of Energy</t>
  </si>
  <si>
    <t>Fuel Cells Fact Sheet</t>
  </si>
  <si>
    <t>https://www.energy.gov/sites/prod/files/2015/11/f27/fcto_fuel_cells_fact_sheet.pdf</t>
  </si>
  <si>
    <t>U.S EPA</t>
  </si>
  <si>
    <t>Automotive Trends Data</t>
  </si>
  <si>
    <t>https://www.epa.gov/automotive-trends/explore-automotive-trends-data#DetailedData</t>
  </si>
  <si>
    <t>Others as noted on "Calculations Etc" tab</t>
  </si>
  <si>
    <t>Passenger rail diesel vs. electric efficiency</t>
  </si>
  <si>
    <t>Environmental and Energy Study Institute</t>
  </si>
  <si>
    <t>Electrification of U.S. Railways: Pie in the Sky, or Realistic Goal?</t>
  </si>
  <si>
    <t>https://www.eesi.org/articles/view/electrification-of-u.s.-railways-pie-in-the-sky-or-realistic-goal</t>
  </si>
  <si>
    <t>Third paragraph</t>
  </si>
  <si>
    <t>Notes</t>
  </si>
  <si>
    <t>This variable gives fuel economy for new vehicles in units of cargo distance per BTU.</t>
  </si>
  <si>
    <t>passenger LDVs</t>
  </si>
  <si>
    <t>Sources: AEO 7, AEO 40, CARB LEV III standards, others as noted on "Calculations Etc" tab</t>
  </si>
  <si>
    <t>The AEO provides new vehicle fuel economy in mpge terms. For each of the 7 EPS technologies, we take a weighted average of EIA's listed new vehicle</t>
  </si>
  <si>
    <t>fuel economy for all vehicles that would fall under the given technology. We then adjust by EIA's ratio of onroad:tested fuel economy from Table 7 and</t>
  </si>
  <si>
    <t>convert to thing-miles/BTU by multiplying by the passenger loading used in the file trans/AVLo and the BTU content of a gallon of gasoline.</t>
  </si>
  <si>
    <t>EIA's NEMS model has higher efficiency values than reported by the EPA, because it it over-complies on efficiency in order to meet EPA standards (since it doesn't have representation of other options to reduce the equivalent g CO2/mile metric from HFC/advanced tech credits). We calculate the delta between EPA and EIA fuel efficiency</t>
  </si>
  <si>
    <t>values in 2022 and subtract that value from future years.</t>
  </si>
  <si>
    <t>If a state has adopted CARB LEV III standards, then we take the more stringent of the CARB standard or AEO2026 Table 40 projection when calculating in passenger LDV calcs.</t>
  </si>
  <si>
    <t>Added a state calculations tab.</t>
  </si>
  <si>
    <t>freight LDVs and HDVs</t>
  </si>
  <si>
    <t>Sources: see file trans/SYFAFE, AEO 7, AEO 49</t>
  </si>
  <si>
    <t>We classify AEO's light commercial trucks category as well as light-medium and medium duty vehicles</t>
  </si>
  <si>
    <t>in "freight LDVs" and heavy duty vehicles in "freight HDVs."</t>
  </si>
  <si>
    <t>The AEO does not contain information on the efficiency of new commercial light trucks broken out by vehicle technology. Therefore, we start with the</t>
  </si>
  <si>
    <t>start year stock efficiencies calculated in trans/SYFAFE, adjust for the growth in efficiency between 2019 and 2020, and adjust for the ratio of</t>
  </si>
  <si>
    <t>newly sold efficiency to stock efficiency. This adjustment is used for all vehicle technologies.</t>
  </si>
  <si>
    <t>While the AEO does contain information on the efficiency of new freight HDVs, using the approach outlined for passenger LDVs results in values that</t>
  </si>
  <si>
    <t>look quite different from SYFAFE, since weighting by sales doesn't account for the large difference in vehicle distance traveled by new vehicles.</t>
  </si>
  <si>
    <t>Therefore, we use the same approach as freight LDVs, starting with SYFAFE values and then adjusting for the ratio of newly sold to stock efficiency.</t>
  </si>
  <si>
    <t xml:space="preserve">We then increase efficiency in line with new vehicle fuel economy improvements from AEO. The exception is for electric vehicles, where we take new </t>
  </si>
  <si>
    <t>vehicle fuel economy directly.</t>
  </si>
  <si>
    <t>passenger HDVs</t>
  </si>
  <si>
    <t>Sources: AEO 7, 36, others as noted on "Calculations Etc" tab</t>
  </si>
  <si>
    <t>The AEO does not include data on new vehicle efficiency. Therefore, we start with the stock efficiency values calculated in SYFAFE, adjust for the growth</t>
  </si>
  <si>
    <t xml:space="preserve">in efficiency between 2019 and 2020, and adjust for the ratio of newly sold efficiency to stock efficiency for freight HDVs. We then improve fuel economy </t>
  </si>
  <si>
    <t>at the same rate as freight HDVs.</t>
  </si>
  <si>
    <t>freight and passenger aircraft</t>
  </si>
  <si>
    <t>Sources: AEO 48, AEO 49</t>
  </si>
  <si>
    <t>We start with the stock fuel economy values calculated in SYFAFE, then adjust for the growth in efficiency between 2019 and 2020 and adjust for the ratio</t>
  </si>
  <si>
    <t>of newly sold efficiency to stock efficiency for aircraft.</t>
  </si>
  <si>
    <t>freight rail</t>
  </si>
  <si>
    <t>Sources: AEO 7, AEO 48, AEO 49</t>
  </si>
  <si>
    <t>Freight rail efficiency is available directly from AEO 7.  Since a ratio of new rail fuel</t>
  </si>
  <si>
    <t>economy to fleet average rail fuel economy is not available, we multiply by the</t>
  </si>
  <si>
    <t>ratio for aircraft, as noted above.</t>
  </si>
  <si>
    <t>passenger rail</t>
  </si>
  <si>
    <t>copied from SYFAFE and held constant</t>
  </si>
  <si>
    <t>freight ships</t>
  </si>
  <si>
    <t>Freight ship efficiency (for domestic shipping) is available directly from AEO 7.  We</t>
  </si>
  <si>
    <t>use this value to represent all freight shipping. We hold it constant through 2050,</t>
  </si>
  <si>
    <t>as we find incorporating the domestic shipping efficiency improvements results in</t>
  </si>
  <si>
    <t>undercounting energy use (as reported in AEO Table 7) in later years.</t>
  </si>
  <si>
    <t>Since a ratio of new ship fuel economy</t>
  </si>
  <si>
    <t>to fleet average ship fuel economy is not available, we multiply by that ratio for aircraft,</t>
  </si>
  <si>
    <t>calculated as noted above.</t>
  </si>
  <si>
    <t>passenger ships and passenger motorbikes</t>
  </si>
  <si>
    <t>We start with the stock fuel economy values calculated in SYFAFE and assume fuel economy is constant through 2050.</t>
  </si>
  <si>
    <t>freight motorbikes</t>
  </si>
  <si>
    <t>This vehicle type is not used in the U.S. model.</t>
  </si>
  <si>
    <t>NTS_YR</t>
  </si>
  <si>
    <t>state_abbr</t>
  </si>
  <si>
    <t>state_name</t>
  </si>
  <si>
    <t>AL</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</si>
  <si>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</si>
  <si>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</si>
  <si>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</si>
  <si>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</si>
  <si>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</si>
  <si>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</si>
  <si>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</si>
  <si>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</si>
  <si>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</si>
  <si>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</si>
  <si>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</si>
  <si>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</si>
  <si>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</si>
  <si>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</si>
  <si>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</si>
  <si>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</si>
  <si>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</si>
  <si>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</si>
  <si>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</si>
  <si>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</si>
  <si>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</si>
  <si>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</si>
  <si>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</si>
  <si>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</si>
  <si>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</si>
  <si>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</si>
  <si>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</si>
  <si>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</si>
  <si>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</si>
  <si>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</si>
  <si>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</si>
  <si>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</si>
  <si>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</si>
  <si>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</si>
  <si>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</si>
  <si>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</si>
  <si>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</si>
  <si>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</si>
  <si>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</si>
  <si>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</si>
  <si>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</si>
  <si>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</si>
  <si>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</si>
  <si>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</si>
  <si>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</si>
  <si>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</si>
  <si>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</si>
  <si>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</si>
  <si>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</si>
  <si>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</si>
  <si>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</si>
  <si>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</si>
  <si>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</si>
  <si>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</si>
  <si>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</si>
  <si>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</si>
  <si>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</si>
  <si>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</si>
  <si>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</si>
  <si>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</si>
  <si>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</si>
  <si>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</si>
  <si>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</si>
  <si>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</si>
  <si>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</si>
  <si>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</si>
  <si>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</si>
  <si>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</si>
  <si>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</si>
  <si>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</si>
  <si>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</si>
  <si>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</si>
  <si>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</si>
  <si>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</si>
  <si>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</si>
  <si>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</si>
  <si>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</si>
  <si>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</si>
  <si>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</si>
  <si>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</si>
  <si>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</si>
  <si>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</si>
  <si>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</si>
  <si>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</si>
  <si>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</si>
  <si>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</si>
  <si>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</si>
  <si>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</si>
  <si>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</si>
  <si>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</si>
  <si>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</si>
  <si>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</si>
  <si>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</si>
  <si>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</si>
  <si>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ref2023.d020623a</t>
  </si>
  <si>
    <t>Report</t>
  </si>
  <si>
    <t>Annual Energy Outlook 2023</t>
  </si>
  <si>
    <t>Scenario</t>
  </si>
  <si>
    <t>ref2023</t>
  </si>
  <si>
    <t>Reference</t>
  </si>
  <si>
    <t>Datekey</t>
  </si>
  <si>
    <t>d020623a</t>
  </si>
  <si>
    <t>Release Date</t>
  </si>
  <si>
    <t xml:space="preserve"> March 2023</t>
  </si>
  <si>
    <t>TKI000</t>
  </si>
  <si>
    <t>7. Transportation Sector Key Indicators and Delivered Energy Consumption</t>
  </si>
  <si>
    <t>Average</t>
  </si>
  <si>
    <t>Annual</t>
  </si>
  <si>
    <t>Change</t>
  </si>
  <si>
    <t xml:space="preserve"> Key Indicators and Consumption</t>
  </si>
  <si>
    <t>2022–2050</t>
  </si>
  <si>
    <t>Key Indicators</t>
  </si>
  <si>
    <t>Travel Indicators</t>
  </si>
  <si>
    <t xml:space="preserve"> (billion vehicle miles traveled)</t>
  </si>
  <si>
    <t>TKI000:ba_Light-DutyVeh</t>
  </si>
  <si>
    <t xml:space="preserve">   Light-Duty Vehicles less than 8,501 pounds</t>
  </si>
  <si>
    <t>TKI000:ba_CommercialLig</t>
  </si>
  <si>
    <t xml:space="preserve">   Commercial Light Trucks 1/</t>
  </si>
  <si>
    <t>TKI000:ba_FreightTrucks</t>
  </si>
  <si>
    <t xml:space="preserve">   Freight Trucks greater than 10,000 pounds</t>
  </si>
  <si>
    <t xml:space="preserve"> (billion passenger miles traveled)</t>
  </si>
  <si>
    <t>TKI000:buspassmiles</t>
  </si>
  <si>
    <t xml:space="preserve">   Bus Transportation</t>
  </si>
  <si>
    <t>TKI000:railpassmiles</t>
  </si>
  <si>
    <t xml:space="preserve">   Passenger Rail</t>
  </si>
  <si>
    <t xml:space="preserve"> (billion seat miles available)</t>
  </si>
  <si>
    <t>TKI000:ba_Air</t>
  </si>
  <si>
    <t xml:space="preserve">   Air</t>
  </si>
  <si>
    <t xml:space="preserve"> (billion ton miles traveled)</t>
  </si>
  <si>
    <t>TKI000:ba_Rail</t>
  </si>
  <si>
    <t xml:space="preserve">   Rail</t>
  </si>
  <si>
    <t>TKI000:ba_DomesticShipp</t>
  </si>
  <si>
    <t xml:space="preserve">   Domestic Shipping</t>
  </si>
  <si>
    <t>Energy Efficiency Indicators</t>
  </si>
  <si>
    <t xml:space="preserve"> (miles per gallon)</t>
  </si>
  <si>
    <t>TKI000:ca_AvgCAFEStand</t>
  </si>
  <si>
    <t xml:space="preserve">   New Light-Duty Vehicle CAFE Standard 2/</t>
  </si>
  <si>
    <t>TKI000:ca_CarCAFEStand</t>
  </si>
  <si>
    <t xml:space="preserve">     New Car 2/</t>
  </si>
  <si>
    <t>TKI000:ca_TwukCAFEStand</t>
  </si>
  <si>
    <t xml:space="preserve">     New Light Truck 2/</t>
  </si>
  <si>
    <t>TKI000:ca_NewVehCred</t>
  </si>
  <si>
    <t xml:space="preserve">   Compliance New Light-Duty Vehicle 3/</t>
  </si>
  <si>
    <t>TKI000:ca_NewCarCred</t>
  </si>
  <si>
    <t xml:space="preserve">     New Car 3/</t>
  </si>
  <si>
    <t>TKI000:ca_NewTwukCred</t>
  </si>
  <si>
    <t xml:space="preserve">     New Light Truck 3/</t>
  </si>
  <si>
    <t>TKI000:ca_TestedNewVeh</t>
  </si>
  <si>
    <t xml:space="preserve">   Tested New Light-Duty Vehicle 4/</t>
  </si>
  <si>
    <t>TKI000:ca_TestedNewCar</t>
  </si>
  <si>
    <t xml:space="preserve">     New Car 4/</t>
  </si>
  <si>
    <t>TKI000:ca_TestedNewTwuk</t>
  </si>
  <si>
    <t xml:space="preserve">     New Light Truck 4/</t>
  </si>
  <si>
    <t>TKI000:ca_OnRoadNewVeh</t>
  </si>
  <si>
    <t xml:space="preserve">   On-Road New Light-Duty Vehicle 5/</t>
  </si>
  <si>
    <t>TKI000:ca_OnRoadNewCar</t>
  </si>
  <si>
    <t xml:space="preserve">     New Car 5/</t>
  </si>
  <si>
    <t>TKI000:ca_OnRoadNewTwuk</t>
  </si>
  <si>
    <t xml:space="preserve">     New Light Truck 5/</t>
  </si>
  <si>
    <t>TKI000:ca_Light-DutySto</t>
  </si>
  <si>
    <t xml:space="preserve">   Light-Duty Stock 6/</t>
  </si>
  <si>
    <t>TKI000:ca_NewCommercial</t>
  </si>
  <si>
    <t xml:space="preserve">   New Commercial Light Truck 1/</t>
  </si>
  <si>
    <t>TKI000:ca_StockCommerci</t>
  </si>
  <si>
    <t xml:space="preserve">   Stock Commercial Light Truck 1/</t>
  </si>
  <si>
    <t>TKI000:ca_FreightTruck</t>
  </si>
  <si>
    <t xml:space="preserve">   Freight Truck</t>
  </si>
  <si>
    <t xml:space="preserve"> (seat miles per gallon)</t>
  </si>
  <si>
    <t>TKI000:ca_Aircraft</t>
  </si>
  <si>
    <t xml:space="preserve">   Aircraft</t>
  </si>
  <si>
    <t xml:space="preserve"> (ton miles/thousand Btu)</t>
  </si>
  <si>
    <t>TKI000:ca_Rail</t>
  </si>
  <si>
    <t>TKI000:ca_DomesticShipp</t>
  </si>
  <si>
    <t>Energy Use by Mode</t>
  </si>
  <si>
    <t xml:space="preserve">  (quadrillion Btu)</t>
  </si>
  <si>
    <t>TKI000:da_Light-DutyVeh</t>
  </si>
  <si>
    <t xml:space="preserve">    Light-Duty Vehicles</t>
  </si>
  <si>
    <t>TKI000:da_CommercialLig</t>
  </si>
  <si>
    <t xml:space="preserve">    Commercial Light Trucks 1/</t>
  </si>
  <si>
    <t>TKI000:da_BusTransporta</t>
  </si>
  <si>
    <t xml:space="preserve">    Bus Transportation</t>
  </si>
  <si>
    <t>TKI000:da_FreightTrucks</t>
  </si>
  <si>
    <t xml:space="preserve">    Freight Trucks</t>
  </si>
  <si>
    <t>TKI000:da_Rail,Passenge</t>
  </si>
  <si>
    <t xml:space="preserve">    Rail, Passenger</t>
  </si>
  <si>
    <t>TKI000:da_Rail,Freight</t>
  </si>
  <si>
    <t xml:space="preserve">    Rail, Freight</t>
  </si>
  <si>
    <t>TKI000:da_Shipping,Dome</t>
  </si>
  <si>
    <t xml:space="preserve">    Shipping, Domestic</t>
  </si>
  <si>
    <t>TKI000:da_Shipping,Inte</t>
  </si>
  <si>
    <t xml:space="preserve">    Shipping, International</t>
  </si>
  <si>
    <t>TKI000:da_RecreationalB</t>
  </si>
  <si>
    <t xml:space="preserve">    Recreational Boats</t>
  </si>
  <si>
    <t>TKI000:da_Air</t>
  </si>
  <si>
    <t xml:space="preserve">    Air</t>
  </si>
  <si>
    <t>TKI000:da_MilitaryUse</t>
  </si>
  <si>
    <t xml:space="preserve">    Military Use</t>
  </si>
  <si>
    <t>TKI000:da_Lubricants</t>
  </si>
  <si>
    <t xml:space="preserve">    Lubricants</t>
  </si>
  <si>
    <t>TKI000:da_PipelineFuel</t>
  </si>
  <si>
    <t xml:space="preserve">    Pipeline Fuel</t>
  </si>
  <si>
    <t>TKI000:ia_liquefactexp</t>
  </si>
  <si>
    <t xml:space="preserve">   Natural Gas Liquefaction for Export 7/</t>
  </si>
  <si>
    <t>TKI000:da_Total</t>
  </si>
  <si>
    <t xml:space="preserve">      Total</t>
  </si>
  <si>
    <t xml:space="preserve">  (million barrels per day oil equivalent)</t>
  </si>
  <si>
    <t>TKI000:ea_Light-DutyVeh</t>
  </si>
  <si>
    <t>TKI000:ea_CommercialLig</t>
  </si>
  <si>
    <t>TKI000:ea_BusTransporta</t>
  </si>
  <si>
    <t>TKI000:ea_FreightTrucks</t>
  </si>
  <si>
    <t>TKI000:ea_Rail,Passenge</t>
  </si>
  <si>
    <t>TKI000:ea_Rail,Freight</t>
  </si>
  <si>
    <t>TKI000:ea_Shipping,Dome</t>
  </si>
  <si>
    <t>TKI000:ea_Shipping,Inte</t>
  </si>
  <si>
    <t>TKI000:ea_RecreationalB</t>
  </si>
  <si>
    <t>TKI000:ea_Air</t>
  </si>
  <si>
    <t>TKI000:ea_MilitaryUse</t>
  </si>
  <si>
    <t>TKI000:ea_Lubricants</t>
  </si>
  <si>
    <t>TKI000:ea_PipelineFuel</t>
  </si>
  <si>
    <t>TKI000:da_liquefactexp</t>
  </si>
  <si>
    <t>TKI000:ea_Total</t>
  </si>
  <si>
    <t>1/ Commercial trucks have a 8,501 to 10,000 pound gross vehicle weight rating.</t>
  </si>
  <si>
    <t>2/ CAFE standard based on projected new vehicle sales.</t>
  </si>
  <si>
    <t>3/ Includes CAFE credits for alternative fueled vehicle sales and credit banking.</t>
  </si>
  <si>
    <t>4/ U.S. Environmental Protection Agency rated miles per gallon.</t>
  </si>
  <si>
    <t>5/ Tested new vehicle efficiency revised for on-road performance.</t>
  </si>
  <si>
    <t>6/ Combined "on-the-road" estimate for all cars and light trucks.</t>
  </si>
  <si>
    <t>7/ Fuel used in facilities that liquefy natural gas for export.</t>
  </si>
  <si>
    <t>CAFE = Corporate average fuel economy.</t>
  </si>
  <si>
    <t>Btu = British thermal unit.</t>
  </si>
  <si>
    <t>Note:  Totals may not equal sum of components due to independent rounding.</t>
  </si>
  <si>
    <t>Data source: 2022:  U.S. Energy Information Administration (EIA), Short-Term Energy Outlook, November 2022 and EIA, AEO2023</t>
  </si>
  <si>
    <t>AEO2023 National Energy Modeling System run ref2023.d020623a. Projections:  EIA, AEO2023 National Energy Modeling System run ref2023.d020623a.</t>
  </si>
  <si>
    <t>Table 7.  Transportation Sector Key Indicators and Delivered Energy Consumption</t>
  </si>
  <si>
    <t>https://www.eia.gov/outlooks/aeo/data/browser/#/?id=7-AEO2025&amp;cases=alttrnp&amp;sourcekey=0</t>
  </si>
  <si>
    <t>Fri Dec 05 2025 14:42:41 GMT-0800 (Pacific Standard Time)</t>
  </si>
  <si>
    <t>Source: U.S. Energy Information Administration</t>
  </si>
  <si>
    <t>full name</t>
  </si>
  <si>
    <t>api key</t>
  </si>
  <si>
    <t>units</t>
  </si>
  <si>
    <t>Growth (2024-2050)</t>
  </si>
  <si>
    <t>(billion vehicle miles traveled)</t>
  </si>
  <si>
    <t>Light-Duty Vehicles less than 8</t>
  </si>
  <si>
    <t>Transportation: Travel Indicators: Light-Duty Vehicles &lt;= 8,500 lbs: Alternative Transportation</t>
  </si>
  <si>
    <t>AEO.2025.ALTTRNP.KEI_TRV_TRN_NA_LDV_NA_NA_BLNVEHMLS.A</t>
  </si>
  <si>
    <t>billion vehicle miles</t>
  </si>
  <si>
    <t>Commercial Light Trucks</t>
  </si>
  <si>
    <t>Transportation: Travel Indicators: Commercial Light Trucks: Alternative Transportation</t>
  </si>
  <si>
    <t>AEO.2025.ALTTRNP.KEI_TRV_TRN_NA_CML_NA_NA_BLNVEHMLS.A</t>
  </si>
  <si>
    <t>Freight Trucks greater than 10</t>
  </si>
  <si>
    <t>Transportation: Travel Indicators: Freight Trucks &gt; 10,000 lbs.: Alternative Transportation</t>
  </si>
  <si>
    <t>AEO.2025.ALTTRNP.KEI_TRV_TRN_NA_FGHT_NA_NA_BLNVEHMLS.A</t>
  </si>
  <si>
    <t>(billion passenger miles traveled)</t>
  </si>
  <si>
    <t>Bus Transportation</t>
  </si>
  <si>
    <t>Transportation: Travel Indicators: Bus: Alternative Transportation</t>
  </si>
  <si>
    <t>AEO.2025.ALTTRNP.KEI_TRV_TRN_NA_BST_NA_NA_BPM.A</t>
  </si>
  <si>
    <t>billion passenger miles</t>
  </si>
  <si>
    <t>Passenger Rail</t>
  </si>
  <si>
    <t>Transportation: Travel Indicators: Passenger Rail: Alternative Transportation</t>
  </si>
  <si>
    <t>AEO.2025.ALTTRNP.KEI_TRV_TRN_NA_RLP_NA_NA_BPM.A</t>
  </si>
  <si>
    <t>(billion seat miles available)</t>
  </si>
  <si>
    <t>Air</t>
  </si>
  <si>
    <t>Transportation: Travel Indicators: Air: Alternative Transportation</t>
  </si>
  <si>
    <t>AEO.2025.ALTTRNP.KEI_TRV_TRN_NA_AIR_NA_NA_BLNSEATMLS.A</t>
  </si>
  <si>
    <t>billion seat miles</t>
  </si>
  <si>
    <t>(billion ton miles traveled)</t>
  </si>
  <si>
    <t>Rail</t>
  </si>
  <si>
    <t>Transportation: Travel Indicators: Rail: Alternative Transportation</t>
  </si>
  <si>
    <t>AEO.2025.ALTTRNP.KEI_TRV_TRN_NA_RAIL_NA_NA_BLNTNMLS.A</t>
  </si>
  <si>
    <t>billion ton miles</t>
  </si>
  <si>
    <t>Domestic Shipping</t>
  </si>
  <si>
    <t>Transportation: Travel Indicators: Domestic Shipping: Alternative Transportation</t>
  </si>
  <si>
    <t>AEO.2025.ALTTRNP.KEI_TRV_TRN_NA_DMT_NA_NA_BLNTNMLS.A</t>
  </si>
  <si>
    <t>(miles per gallon)</t>
  </si>
  <si>
    <t>New Light-Duty Vehicle CAFE Standard</t>
  </si>
  <si>
    <t>Transportation: Energy Efficiency Indicators: CAFE Standard: New Light-Duty Vehicle: Alternative Transportation</t>
  </si>
  <si>
    <t>AEO.2025.ALTTRNP.EFI_CAFES_TRN_HWY_LDTY_NEW_NA_MLSPGLN.A</t>
  </si>
  <si>
    <t>mpg</t>
  </si>
  <si>
    <t>New Car</t>
  </si>
  <si>
    <t>Transportation: Energy Efficiency Indicators: CAFE Standard: New Car: Alternative Transportation</t>
  </si>
  <si>
    <t>AEO.2025.ALTTRNP.EFI_CAFES_TRN_HWY_CAR_NEW_NA_MLSPGLN.A</t>
  </si>
  <si>
    <t>New Light Truck</t>
  </si>
  <si>
    <t>Transportation: Energy Efficiency Indicators: CAFE Standard: New Light Truck: Alternative Transportation</t>
  </si>
  <si>
    <t>AEO.2025.ALTTRNP.EFI_CAFES_TRN_HWY_LTRT_NEW_NA_MLSPGLN.A</t>
  </si>
  <si>
    <t>Compliance New Light-Duty Vehicle</t>
  </si>
  <si>
    <t>Transportation: Energy Efficiency Indicators: Compliance: New Light-Duty Vehicle: Alternative Transportation</t>
  </si>
  <si>
    <t>AEO.2025.ALTTRNP.EFI_CAFEC_TRN_HWY_LDTY_NEW_NA_MLSPGLN.A</t>
  </si>
  <si>
    <t>Transportation: Energy Efficiency Indicators: Compliance: New Car: Alternative Transportation</t>
  </si>
  <si>
    <t>AEO.2025.ALTTRNP.EFI_CAFEC_TRN_HWY_CAR_NEW_NA_MLSPGLN.A</t>
  </si>
  <si>
    <t>Transportation: Energy Efficiency Indicators: Compliance: New Light Truck: Alternative Transportation</t>
  </si>
  <si>
    <t>AEO.2025.ALTTRNP.EFI_CAFEC_TRN_HWY_LTRT_NEW_NA_MLSPGLN.A</t>
  </si>
  <si>
    <t>Tested New Light-Duty Vehicle</t>
  </si>
  <si>
    <t>Transportation: Energy Efficiency Indicators: Tested: New Light-Duty Vehicle: Alternative Transportation</t>
  </si>
  <si>
    <t>AEO.2025.ALTTRNP.EFI_CAFET_TRN_HWY_LDTY_NEW_NA_MLSPGLN.A</t>
  </si>
  <si>
    <t>Transportation: Energy Efficiency Indicators: Tested: New Car: Alternative Transportation</t>
  </si>
  <si>
    <t>AEO.2025.ALTTRNP.EFI_CAFET_TRN_HWY_CAR_NEW_NA_MLSPGLN.A</t>
  </si>
  <si>
    <t>Transportation: Energy Efficiency Indicators: Tested: New Light Truck: Alternative Transportation</t>
  </si>
  <si>
    <t>AEO.2025.ALTTRNP.EFI_CAFET_TRN_HWY_LTRT_NEW_NA_MLSPGLN.A</t>
  </si>
  <si>
    <t>On-Road New Light-Duty Vehicle</t>
  </si>
  <si>
    <t>Transportation: Energy Efficiency Indicators: On-Road New Light-Duty Vehicle: Alternative Transportation</t>
  </si>
  <si>
    <t>AEO.2025.ALTTRNP.EFI_CAFEO_TRN_HWY_LDTY_NEW_NA_MLSPGLN.A</t>
  </si>
  <si>
    <t>Transportation: Energy Efficiency Indicators: On-Road New Car: Alternative Transportation</t>
  </si>
  <si>
    <t>AEO.2025.ALTTRNP.EFI_CAFEO_TRN_HWY_CAR_NEW_NA_MLSPGLN.A</t>
  </si>
  <si>
    <t>Transportation: Energy Efficiency Indicators: On-Road New Light Truck: Alternative Transportation</t>
  </si>
  <si>
    <t>AEO.2025.ALTTRNP.EFI_CAFEO_TRN_HWY_LTRT_NEW_NA_MLSPGLN.A</t>
  </si>
  <si>
    <t>Light-Duty Stock</t>
  </si>
  <si>
    <t>Transportation: Energy Efficiency Indicators: Light-Duty Stock: Alternative Transportation</t>
  </si>
  <si>
    <t>AEO.2025.ALTTRNP.EFI_CAFEO_TRN_HWY_LDTY_STK_NA_MLSPGLN.A</t>
  </si>
  <si>
    <t>New Commercial Light Truck</t>
  </si>
  <si>
    <t>Transportation: Energy Efficiency Indicators: New Commercial Light Truck: Alternative Transportation</t>
  </si>
  <si>
    <t>AEO.2025.ALTTRNP.EFI_NA_TRN_HWY_CLTR_NEW_NA_MLSPGLN.A</t>
  </si>
  <si>
    <t>Stock Commercial Light Truck</t>
  </si>
  <si>
    <t>Transportation: Energy Efficiency Indicators: Stock Commercial Light Truck: Alternative Transportation</t>
  </si>
  <si>
    <t>AEO.2025.ALTTRNP.EFI_NA_TRN_HWY_CLTR_STK_NA_MLSPGLN.A</t>
  </si>
  <si>
    <t>Freight Truck</t>
  </si>
  <si>
    <t>Transportation: Energy Efficiency Indicators: Freight Truck: Alternative Transportation</t>
  </si>
  <si>
    <t>AEO.2025.ALTTRNP.EFI_NA_TRN_HWY_FRTT_STK_NA_MLSPGLN.A</t>
  </si>
  <si>
    <t>(seat miles per gallon)</t>
  </si>
  <si>
    <t>Aircraft</t>
  </si>
  <si>
    <t>Transportation: Energy Efficiency Indicators: Aircraft: Alternative Transportation</t>
  </si>
  <si>
    <t>AEO.2025.ALTTRNP.EFI_NA_TRN_NA_AIRC_NA_NA_SEATMPG.A</t>
  </si>
  <si>
    <t>seat mpg</t>
  </si>
  <si>
    <t>(ton miles/thousand Btu)</t>
  </si>
  <si>
    <t>Transportation: Energy Efficiency Indicators: Rail: Alternative Transportation</t>
  </si>
  <si>
    <t>AEO.2025.ALTTRNP.EFI_NA_TRN_NA_RAIL_NA_NA_TONMLPTHBTU.A</t>
  </si>
  <si>
    <t>ton miles/thousand Btu</t>
  </si>
  <si>
    <t>Transportation: Energy Efficiency Indicators: Domestic Shipping: Alternative Transportation</t>
  </si>
  <si>
    <t>AEO.2025.ALTTRNP.EFI_NA_TRN_NA_DMT_NA_NA_TONMLPTHBTU.A</t>
  </si>
  <si>
    <t>(quadrillion Btu)</t>
  </si>
  <si>
    <t>Light-Duty Vehicles</t>
  </si>
  <si>
    <t>Transportation: Energy Use by Mode: Light-Duty Vehicles: Alternative Transportation</t>
  </si>
  <si>
    <t>AEO.2025.ALTTRNP.CNSM_NA_TRN_LDV_USE_NA_NA_QBTU.A</t>
  </si>
  <si>
    <t>quads</t>
  </si>
  <si>
    <t>Transportation: Energy Use by Mode: Commercial Light Trucks: Alternative Transportation</t>
  </si>
  <si>
    <t>AEO.2025.ALTTRNP.CNSM_NA_TRN_CML_USE_NA_NA_QBTU.A</t>
  </si>
  <si>
    <t>Transportation: Energy Use by Mode: Bus Transportation: Alternative Transportation</t>
  </si>
  <si>
    <t>AEO.2025.ALTTRNP.CNSM_NA_TRN_BST_USE_NA_NA_QBTU.A</t>
  </si>
  <si>
    <t>Freight Trucks</t>
  </si>
  <si>
    <t>Transportation: Energy Use by Mode: Freight Trucks: Alternative Transportation</t>
  </si>
  <si>
    <t>AEO.2025.ALTTRNP.CNSM_NA_TRN_FGHT_USE_NA_NA_QBTU.A</t>
  </si>
  <si>
    <t>Transportation: Energy Use by Mode: Rail, Passenger: Alternative Transportation</t>
  </si>
  <si>
    <t>AEO.2025.ALTTRNP.CNSM_NA_TRN_RLP_USE_NA_NA_QBTU.A</t>
  </si>
  <si>
    <t>Transportation: Energy Use by Mode: Rail, Freight: Alternative Transportation</t>
  </si>
  <si>
    <t>AEO.2025.ALTTRNP.CNSM_NA_TRN_RLF_USE_NA_NA_QBTU.A</t>
  </si>
  <si>
    <t>Shipping</t>
  </si>
  <si>
    <t>Transportation: Energy Use by Mode: Shipping, Domestic: Alternative Transportation</t>
  </si>
  <si>
    <t>AEO.2025.ALTTRNP.CNSM_NA_TRN_SHDT_USE_NA_NA_QBTU.A</t>
  </si>
  <si>
    <t>Transportation: Energy Use by Mode: Shipping, International: Alternative Transportation</t>
  </si>
  <si>
    <t>AEO.2025.ALTTRNP.CNSM_NA_TRN_SHINT_USE_NA_NA_QBTU.A</t>
  </si>
  <si>
    <t>Recreational Boats</t>
  </si>
  <si>
    <t>Transportation: Energy Use by Mode: Recreational Boats: Alternative Transportation</t>
  </si>
  <si>
    <t>AEO.2025.ALTTRNP.CNSM_NA_TRN_RBT_USE_NA_NA_QBTU.A</t>
  </si>
  <si>
    <t>Transportation: Energy Use by Mode: Air: Alternative Transportation</t>
  </si>
  <si>
    <t>AEO.2025.ALTTRNP.CNSM_NA_TRN_AIR_USE_NA_NA_QBTU.A</t>
  </si>
  <si>
    <t>Military Use</t>
  </si>
  <si>
    <t>Transportation: Energy Use by Mode: Military Use: Alternative Transportation</t>
  </si>
  <si>
    <t>AEO.2025.ALTTRNP.CNSM_NA_TRN_MILU_USE_NA_NA_QBTU.A</t>
  </si>
  <si>
    <t>Lubricants</t>
  </si>
  <si>
    <t>Transportation: Energy Use by Mode: Lubricants: Alternative Transportation</t>
  </si>
  <si>
    <t>AEO.2025.ALTTRNP.CNSM_NA_TRN_LBC_USE_NA_NA_QBTU.A</t>
  </si>
  <si>
    <t>Pipeline Fuel</t>
  </si>
  <si>
    <t>Transportation: Energy Use by Mode: Pipeline Fuel: Alternative Transportation</t>
  </si>
  <si>
    <t>AEO.2025.ALTTRNP.CNSM_NA_TRN_PFT_USE_NA_NA_QBTU.A</t>
  </si>
  <si>
    <t>Natural Gas Liquefaction for Export</t>
  </si>
  <si>
    <t>Transportation: Energy Use by Mode: Natural Gas for Liquefaction: Alternative Transportation</t>
  </si>
  <si>
    <t>AEO.2025.ALTTRNP.CNSM_NA_TRN_IDEI_LQFCT_NA_USA_QBTU.A</t>
  </si>
  <si>
    <t>Total</t>
  </si>
  <si>
    <t>Transportation: Energy Use by Mode: Total: Alternative Transportation</t>
  </si>
  <si>
    <t>AEO.2025.ALTTRNP.CNSM_NA_TRN_NA_USE_NA_NA_QBTU.A</t>
  </si>
  <si>
    <t>(million barrels per day oil equivalent)</t>
  </si>
  <si>
    <t>AEO.2025.ALTTRNP.CNSM_NA_TRN_LDV_USE_NA_NA_MILLBPDYOEQ.A</t>
  </si>
  <si>
    <t>MMb/d oil eq</t>
  </si>
  <si>
    <t>AEO.2025.ALTTRNP.CNSM_NA_TRN_CML_USE_NA_NA_MILLBPDYOEQ.A</t>
  </si>
  <si>
    <t>AEO.2025.ALTTRNP.CNSM_NA_TRN_BST_USE_NA_NA_MILLBPDYOEQ.A</t>
  </si>
  <si>
    <t>AEO.2025.ALTTRNP.CNSM_NA_TRN_FGHT_USE_NA_NA_MILLBPDYOEQ.A</t>
  </si>
  <si>
    <t>AEO.2025.ALTTRNP.CNSM_NA_TRN_RLP_USE_NA_NA_MILLBPDYOEQ.A</t>
  </si>
  <si>
    <t>AEO.2025.ALTTRNP.CNSM_NA_TRN_RLF_USE_NA_NA_MILLBPDYOEQ.A</t>
  </si>
  <si>
    <t>AEO.2025.ALTTRNP.CNSM_NA_TRN_SHDT_USE_NA_NA_MILLBPDYOEQ.A</t>
  </si>
  <si>
    <t>AEO.2025.ALTTRNP.CNSM_NA_TRN_SHINT_USE_NA_NA_MILLBPDYOEQ.A</t>
  </si>
  <si>
    <t>AEO.2025.ALTTRNP.CNSM_NA_TRN_RBT_USE_NA_NA_MILLBPDYOEQ.A</t>
  </si>
  <si>
    <t>AEO.2025.ALTTRNP.CNSM_NA_TRN_AIR_USE_NA_NA_MILLBPDYOEQ.A</t>
  </si>
  <si>
    <t>AEO.2025.ALTTRNP.CNSM_NA_TRN_MILU_USE_NA_NA_MILLBPDYOEQ.A</t>
  </si>
  <si>
    <t>AEO.2025.ALTTRNP.CNSM_NA_TRN_LBC_USE_NA_NA_MILLBPDYOEQ.A</t>
  </si>
  <si>
    <t>AEO.2025.ALTTRNP.CNSM_NA_TRN_PFT_USE_NA_NA_MILLBPDYOEQ.A</t>
  </si>
  <si>
    <t>AEO.2025.ALTTRNP.CNSM_NA_TRN_NA_LQFCT_NA_USA_MILLBPDYOEQ.A</t>
  </si>
  <si>
    <t>AEO.2025.ALTTRNP.CNSM_NA_TRN_NA_USE_NA_NA_MILLBPDYOEQ.A</t>
  </si>
  <si>
    <t>Battery Prices (2024 dollars per nominal kWh)</t>
  </si>
  <si>
    <t>Battery Electric Vehicles</t>
  </si>
  <si>
    <t>Transportation: Battery Prices: Light-Duty Battery Electric: Alternative Transportation</t>
  </si>
  <si>
    <t>AEO.2025.ALTTRNP.PRCE_NA_TRN_NA_BAT_LDV_NA_13YDKWH.A</t>
  </si>
  <si>
    <t>2024 $/kWh RPE</t>
  </si>
  <si>
    <t>Plug-In Hybrid Electric Vehicles</t>
  </si>
  <si>
    <t>Transportation: Battery Prices: Light-Duty Plug-in Hybrid Electric: Alternative Transportation</t>
  </si>
  <si>
    <t>Hybrid Electric Vehicles</t>
  </si>
  <si>
    <t>Transportation: Battery Prices: Light-Duty Hybrid Electric: Alternative Transportation</t>
  </si>
  <si>
    <t>Class 4 &amp; 5</t>
  </si>
  <si>
    <t>Transportation: Battery Prices: Freight Truck Class 4-5: Alternative Transportation</t>
  </si>
  <si>
    <t>AEO.2025.ALTTRNP.PRCE_NA_TRN_NA_BAT_FRTTRK_NA_13YDKWH.A</t>
  </si>
  <si>
    <t>2024 $/kWh</t>
  </si>
  <si>
    <t>Class 6-8 Vocational</t>
  </si>
  <si>
    <t>Transportation: Battery Prices: Freight Truck Class 6-8 Vocational: Alternative Transportation</t>
  </si>
  <si>
    <t>Class 7&amp;8 Tractors</t>
  </si>
  <si>
    <t>Transportation: Battery Prices: Freight Truck Class 7&amp;8 Tractor: Alternative Transportation</t>
  </si>
  <si>
    <t>Class 2b &amp; 3</t>
  </si>
  <si>
    <t>Transportation: Battery Prices: Freight Truck Class 2b&amp;3: Alternative Transportation</t>
  </si>
  <si>
    <t>Transportation: Battery Prices: Freight Truck Gasoline Hybrid Electric: Alternative Transportation</t>
  </si>
  <si>
    <t>Electricity Prices (2024 cents per kWh)</t>
  </si>
  <si>
    <t>Light Trains</t>
  </si>
  <si>
    <t>Transportation: Electricity Prices: Light Trains: Alternative Transportation</t>
  </si>
  <si>
    <t>AEO.2025.ALTTRNP.PRCE_NA_TRN_NA_ELC_LTRNS_NA_Y13DLRPMMBTU.A</t>
  </si>
  <si>
    <t>2024 cents/kWh</t>
  </si>
  <si>
    <t>Transportation: Electricity Prices: Light-Duty Vehicles: Alternative Transportation</t>
  </si>
  <si>
    <t>AEO.2025.ALTTRNP.PRCE_NA_TRN_NA_ELC_LDV_NA_Y13DLRPMMBTU.A</t>
  </si>
  <si>
    <t>Home</t>
  </si>
  <si>
    <t>Transportation: Electricity Prices: Light-Duty Vehicles Home: Alternative Transportation</t>
  </si>
  <si>
    <t>Public Level 2</t>
  </si>
  <si>
    <t>Transportation: Electricity Prices: Light-Duty Vehicles Public Level 2: Alternative Transportation</t>
  </si>
  <si>
    <t>Public DC Fast Charge</t>
  </si>
  <si>
    <t>Transportation: Electricity Prices: Light-Duty Vehicles Public DCFC: Alternative Transportation</t>
  </si>
  <si>
    <t>Bus</t>
  </si>
  <si>
    <t>Transportation: Electricity Prices: Bus: Alternative Transportation</t>
  </si>
  <si>
    <t>AEO.2025.ALTTRNP.PRCE_NA_TRN_NA_ELC_BUS_NA_Y13DLRPMMBTU.A</t>
  </si>
  <si>
    <t>School</t>
  </si>
  <si>
    <t>Transportation: Electricity Prices: School Bus: Alternative Transportation</t>
  </si>
  <si>
    <t>Transit</t>
  </si>
  <si>
    <t>Transportation: Electricity Prices: Transit Bus: Alternative Transportation</t>
  </si>
  <si>
    <t>Intercity</t>
  </si>
  <si>
    <t>Transportation: Electricity Prices: Intercity Bus: Alternative Transportation</t>
  </si>
  <si>
    <t>Freight truck</t>
  </si>
  <si>
    <t>Transportation: Electricity Prices: Freight Truck: Alternative Transportation</t>
  </si>
  <si>
    <t>AEO.2025.ALTTRNP.PRCE_NA_TRN_NA_ELC_FRTTRK_NA_Y13DLRPMMBTU.A</t>
  </si>
  <si>
    <t>Depot</t>
  </si>
  <si>
    <t>Transportation: Electricity Prices: Freight Truck Depot: Alternative Transportation</t>
  </si>
  <si>
    <t>Public/Retail</t>
  </si>
  <si>
    <t>Transportation: Electricity Prices: Freight Truck Public/Retail: Alternative Transportation</t>
  </si>
  <si>
    <t>Commercial light truck</t>
  </si>
  <si>
    <t>Transportation: Electricity Prices: Commercial Light Truck Depot: Alternative Transportation</t>
  </si>
  <si>
    <t>AEO.2025.ALTTRNP.PRCE_NA_TRN_NA_ELC_CLT_NA_Y13DLRPMMBTU.A</t>
  </si>
  <si>
    <t>Transportation: Electricity Prices: Commercial Light Truck Public/Retail: Alternative Transportation</t>
  </si>
  <si>
    <t>Hydrogen Price (2024 dollars per kg)</t>
  </si>
  <si>
    <t>Transportation: Hydrogen Price: Delivered: Alternative Transportation</t>
  </si>
  <si>
    <t>AEO.2025.ALTTRNP.PRCE_NA_TRN_NA_HDG_NA_NA_NA.A</t>
  </si>
  <si>
    <t>2024 $/kg</t>
  </si>
  <si>
    <t>Natural Gas Prices (2024 dollars per mmBtu)</t>
  </si>
  <si>
    <t>Compressed Natural Gas</t>
  </si>
  <si>
    <t>Transportation: Natural Gas Prices: Compressed: Vehicles: Alternative Transportation</t>
  </si>
  <si>
    <t>AEO.2025.ALTTRNP.PRCE_NA_TRN_NA_CNG_LDTVHFT_NA_Y13DLRPMMBTU.A</t>
  </si>
  <si>
    <t>2024 $/MMBtu</t>
  </si>
  <si>
    <t>Transportation: Natural Gas Prices: Compressed: Vehicles: Public/Retail: Alternative Transportation</t>
  </si>
  <si>
    <t>AEO.2025.ALTTRNP.PRCE_NA_TRN_NA_CNG_NFLEET_NA_Y13DLRPMMBTU.A</t>
  </si>
  <si>
    <t>Transportation: Natural Gas Prices: Compressed: Vehicles: Depot: Alternative Transportation</t>
  </si>
  <si>
    <t>AEO.2025.ALTTRNP.PRCE_NA_TRN_NA_CNG_FLEET_NA_Y13DLRPMMBTU.A</t>
  </si>
  <si>
    <t>Marine</t>
  </si>
  <si>
    <t>Transportation: Natural Gas Prices: Compressed: Shipping: Alternative Transportation</t>
  </si>
  <si>
    <t>AEO.2025.ALTTRNP.PRCE_NA_TRN_NA_CNG_SHIP_NA_Y13DLRPMMBTU.A</t>
  </si>
  <si>
    <t>- -</t>
  </si>
  <si>
    <t>Domestic</t>
  </si>
  <si>
    <t>Transportation: Natural Gas Prices: Compressed: Shipping: Domestic: Alternative Transportation</t>
  </si>
  <si>
    <t>AEO.2025.ALTTRNP.PRCE_NA_TRN_NA_CNG_DMS_NA_Y13DLRPMMBTU.A</t>
  </si>
  <si>
    <t>International</t>
  </si>
  <si>
    <t>Transportation: Natural Gas Prices: Compressed: Shipping: International: Alternative Transportation</t>
  </si>
  <si>
    <t>AEO.2025.ALTTRNP.PRCE_NA_TRN_NA_CNG_INTA_NA_Y13DLRPMMBTU.A</t>
  </si>
  <si>
    <t>Liquefied Natural Gas</t>
  </si>
  <si>
    <t>Transportation: Natural Gas Prices: Liquefied: Vehicles: Alternative Transportation</t>
  </si>
  <si>
    <t>AEO.2025.ALTTRNP.PRCE_NA_TRN_NA_LNG_LDV_NA_Y13DLRPMMBTU.A</t>
  </si>
  <si>
    <t>Transportation: Natural Gas Prices: Liquefied: Vehicles: Public/Retail: Alternative Transportation</t>
  </si>
  <si>
    <t>AEO.2025.ALTTRNP.PRCE_NA_TRN_NA_LNG_PERS_NA_Y13DLRPMMBTU.A</t>
  </si>
  <si>
    <t>Transportation: Natural Gas Prices: Liquefied: Vehicles: Depot: Alternative Transportation</t>
  </si>
  <si>
    <t>AEO.2025.ALTTRNP.PRCE_NA_TRN_NA_LNG_FLEET_NA_Y13DLRPMMBTU.A</t>
  </si>
  <si>
    <t>Freight Rail</t>
  </si>
  <si>
    <t>Transportation: Natural Gas Prices: Liquefied: Rail: Freight: Alternative Transportation</t>
  </si>
  <si>
    <t>AEO.2025.ALTTRNP.PRCE_NA_TRN_NA_LNG_FGT_NA_Y13DLRPMMBTU.A</t>
  </si>
  <si>
    <t>Transportation: Natural Gas Prices: Liquefied: Shipping: Alternative Transportation</t>
  </si>
  <si>
    <t>AEO.2025.ALTTRNP.PRCE_NA_TRN_NA_LNG_SHIP_NA_Y13DLRPMMBTU.A</t>
  </si>
  <si>
    <t>Transportation: Natural Gas Prices: Liquefied: Shipping: Domestic: Alternative Transportation</t>
  </si>
  <si>
    <t>AEO.2025.ALTTRNP.PRCE_NA_TRN_NA_LNG_DMS_NA_Y13DLRPMMBTU.A</t>
  </si>
  <si>
    <t>Transportation: Natural Gas Prices: Liquefied: Shipping: International: Alternative Transportation</t>
  </si>
  <si>
    <t>AEO.2025.ALTTRNP.PRCE_NA_TRN_NA_LNG_INTA_NA_Y13DLRPMMBTU.A</t>
  </si>
  <si>
    <t>highogs.d120120a</t>
  </si>
  <si>
    <t>Annual Energy Outlook 2021</t>
  </si>
  <si>
    <t>ref2021</t>
  </si>
  <si>
    <t>Reference case</t>
  </si>
  <si>
    <t>d113020a</t>
  </si>
  <si>
    <t xml:space="preserve"> January 2021</t>
  </si>
  <si>
    <t>Compound</t>
  </si>
  <si>
    <t xml:space="preserve"> Growth </t>
  </si>
  <si>
    <t xml:space="preserve">2020-2050 </t>
  </si>
  <si>
    <t>(percent)</t>
  </si>
  <si>
    <t>1/ Commercial trucks 8,501 to 10,000 pounds gross vehicle weight rating.</t>
  </si>
  <si>
    <t>4/ Environmental Protection Agency rated miles per gallon.</t>
  </si>
  <si>
    <t>Sources: 2020:  U.S. Energy Information Administration (EIA), Short-Term Energy Outlook, October 2020 and EIA,</t>
  </si>
  <si>
    <t>AEO2021 National Energy Modeling System run highogs.d120120a. Projections:  EIA, AEO2021 National Energy Modeling System run highogs.d120120a.</t>
  </si>
  <si>
    <t>highogs.d112619a</t>
  </si>
  <si>
    <t>Annual Energy Outlook 2020</t>
  </si>
  <si>
    <t>highogs</t>
  </si>
  <si>
    <t>High oil and gas supply</t>
  </si>
  <si>
    <t>d112619a</t>
  </si>
  <si>
    <t xml:space="preserve"> January 2020</t>
  </si>
  <si>
    <t>2019-</t>
  </si>
  <si>
    <t xml:space="preserve">   1/ Commercial trucks 8,501 to 10,000 pounds gross vehicle weight rating.</t>
  </si>
  <si>
    <t xml:space="preserve">   2/ CAFE standard based on projected new vehicle sales.</t>
  </si>
  <si>
    <t xml:space="preserve">   3/ Includes CAFE credits for alternative fueled vehicle sales and credit banking.</t>
  </si>
  <si>
    <t xml:space="preserve">   4/ Environmental Protection Agency rated miles per gallon.</t>
  </si>
  <si>
    <t xml:space="preserve">   5/ Tested new vehicle efficiency revised for on-road performance.</t>
  </si>
  <si>
    <t xml:space="preserve">   6/ Combined "on-the-road" estimate for all cars and light trucks.</t>
  </si>
  <si>
    <t xml:space="preserve">   CAFE = Corporate average fuel economy.</t>
  </si>
  <si>
    <t xml:space="preserve">   Btu = British thermal unit.</t>
  </si>
  <si>
    <t xml:space="preserve">   Note:  Totals may not equal sum of components due to independent rounding.</t>
  </si>
  <si>
    <t xml:space="preserve">   Sources:  2019:  U.S. Energy Information Administration (EIA), Short-Term Energy Outlook, October 2019 and EIA, AEO2020 National</t>
  </si>
  <si>
    <t>Energy Modeling System run highogs.d112619a.  Projections:  EIA, AEO2020 National Energy Modeling System run highogs.d112619a.</t>
  </si>
  <si>
    <t>https://www.eia.gov/outlooks/aeo/data/browser/#/?id=7-AEO2026&amp;cases=electrnp&amp;sourcekey=0</t>
  </si>
  <si>
    <t>Thu Apr 23 2026 14:58:03 GMT-0700 (Pacific Daylight Time)</t>
  </si>
  <si>
    <t>Growth (2025-2050)</t>
  </si>
  <si>
    <t>501 pounds</t>
  </si>
  <si>
    <t>Transportation: Travel Indicators: Light-Duty Vehicles &lt;= 8,500 lbs: Alternative Electricity and Transportation</t>
  </si>
  <si>
    <t>AEO.2026.ELECTRNP.KEI_TRV_TRN_NA_LDV_NA_NA_BLNVEHMLS.A</t>
  </si>
  <si>
    <t>0.3%</t>
  </si>
  <si>
    <t>Transportation: Travel Indicators: Commercial Light Trucks: Alternative Electricity and Transportation</t>
  </si>
  <si>
    <t>AEO.2026.ELECTRNP.KEI_TRV_TRN_NA_CML_NA_NA_BLNVEHMLS.A</t>
  </si>
  <si>
    <t>0.9%</t>
  </si>
  <si>
    <t>000 pounds</t>
  </si>
  <si>
    <t>Transportation: Travel Indicators: Freight Trucks &gt; 10,000 lbs.: Alternative Electricity and Transportation</t>
  </si>
  <si>
    <t>AEO.2026.ELECTRNP.KEI_TRV_TRN_NA_FGHT_NA_NA_BLNVEHMLS.A</t>
  </si>
  <si>
    <t>Transportation: Travel Indicators: Bus: Alternative Electricity and Transportation</t>
  </si>
  <si>
    <t>AEO.2026.ELECTRNP.KEI_TRV_TRN_NA_BST_NA_NA_BPM.A</t>
  </si>
  <si>
    <t>0.5%</t>
  </si>
  <si>
    <t>Transportation: Travel Indicators: Passenger Rail: Alternative Electricity and Transportation</t>
  </si>
  <si>
    <t>AEO.2026.ELECTRNP.KEI_TRV_TRN_NA_RLP_NA_NA_BPM.A</t>
  </si>
  <si>
    <t>1.5%</t>
  </si>
  <si>
    <t>Transportation: Travel Indicators: Air: Alternative Electricity and Transportation</t>
  </si>
  <si>
    <t>AEO.2026.ELECTRNP.KEI_TRV_TRN_NA_AIR_NA_NA_BLNSEATMLS.A</t>
  </si>
  <si>
    <t>1.7%</t>
  </si>
  <si>
    <t>Transportation: Travel Indicators: Rail: Alternative Electricity and Transportation</t>
  </si>
  <si>
    <t>AEO.2026.ELECTRNP.KEI_TRV_TRN_NA_RAIL_NA_NA_BLNTNMLS.A</t>
  </si>
  <si>
    <t>0.0%</t>
  </si>
  <si>
    <t>Transportation: Travel Indicators: Domestic Shipping: Alternative Electricity and Transportation</t>
  </si>
  <si>
    <t>AEO.2026.ELECTRNP.KEI_TRV_TRN_NA_DMT_NA_NA_BLNTNMLS.A</t>
  </si>
  <si>
    <t>-0.2%</t>
  </si>
  <si>
    <t>Transportation: Energy Efficiency Indicators: CAFE Standard: New Light-Duty Vehicle: Alternative Electricity and Transportation</t>
  </si>
  <si>
    <t>AEO.2026.ELECTRNP.EFI_CAFES_TRN_HWY_LDTY_NEW_NA_MLSPGLN.A</t>
  </si>
  <si>
    <t>0.4%</t>
  </si>
  <si>
    <t>Transportation: Energy Efficiency Indicators: CAFE Standard: New Car: Alternative Electricity and Transportation</t>
  </si>
  <si>
    <t>AEO.2026.ELECTRNP.EFI_CAFES_TRN_HWY_CAR_NEW_NA_MLSPGLN.A</t>
  </si>
  <si>
    <t>Transportation: Energy Efficiency Indicators: CAFE Standard: New Light Truck: Alternative Electricity and Transportation</t>
  </si>
  <si>
    <t>AEO.2026.ELECTRNP.EFI_CAFES_TRN_HWY_LTRT_NEW_NA_MLSPGLN.A</t>
  </si>
  <si>
    <t>Transportation: Energy Efficiency Indicators: Compliance: New Light-Duty Vehicle: Alternative Electricity and Transportation</t>
  </si>
  <si>
    <t>AEO.2026.ELECTRNP.EFI_CAFEC_TRN_HWY_LDTY_NEW_NA_MLSPGLN.A</t>
  </si>
  <si>
    <t>Transportation: Energy Efficiency Indicators: Compliance: New Car: Alternative Electricity and Transportation</t>
  </si>
  <si>
    <t>AEO.2026.ELECTRNP.EFI_CAFEC_TRN_HWY_CAR_NEW_NA_MLSPGLN.A</t>
  </si>
  <si>
    <t>1.1%</t>
  </si>
  <si>
    <t>Transportation: Energy Efficiency Indicators: Compliance: New Light Truck: Alternative Electricity and Transportation</t>
  </si>
  <si>
    <t>AEO.2026.ELECTRNP.EFI_CAFEC_TRN_HWY_LTRT_NEW_NA_MLSPGLN.A</t>
  </si>
  <si>
    <t>1.0%</t>
  </si>
  <si>
    <t>Transportation: Energy Efficiency Indicators: Tested: New Light-Duty Vehicle: Alternative Electricity and Transportation</t>
  </si>
  <si>
    <t>AEO.2026.ELECTRNP.EFI_CAFET_TRN_HWY_LDTY_NEW_NA_MLSPGLN.A</t>
  </si>
  <si>
    <t>Transportation: Energy Efficiency Indicators: Tested: New Car: Alternative Electricity and Transportation</t>
  </si>
  <si>
    <t>AEO.2026.ELECTRNP.EFI_CAFET_TRN_HWY_CAR_NEW_NA_MLSPGLN.A</t>
  </si>
  <si>
    <t>1.2%</t>
  </si>
  <si>
    <t>Transportation: Energy Efficiency Indicators: Tested: New Light Truck: Alternative Electricity and Transportation</t>
  </si>
  <si>
    <t>AEO.2026.ELECTRNP.EFI_CAFET_TRN_HWY_LTRT_NEW_NA_MLSPGLN.A</t>
  </si>
  <si>
    <t>Transportation: Energy Efficiency Indicators: On-Road New Light-Duty Vehicle: Alternative Electricity and Transportation</t>
  </si>
  <si>
    <t>AEO.2026.ELECTRNP.EFI_CAFEO_TRN_HWY_LDTY_NEW_NA_MLSPGLN.A</t>
  </si>
  <si>
    <t>Transportation: Energy Efficiency Indicators: On-Road New Car: Alternative Electricity and Transportation</t>
  </si>
  <si>
    <t>AEO.2026.ELECTRNP.EFI_CAFEO_TRN_HWY_CAR_NEW_NA_MLSPGLN.A</t>
  </si>
  <si>
    <t>Transportation: Energy Efficiency Indicators: On-Road New Light Truck: Alternative Electricity and Transportation</t>
  </si>
  <si>
    <t>AEO.2026.ELECTRNP.EFI_CAFEO_TRN_HWY_LTRT_NEW_NA_MLSPGLN.A</t>
  </si>
  <si>
    <t>Transportation: Energy Efficiency Indicators: Light-Duty Stock: Alternative Electricity and Transportation</t>
  </si>
  <si>
    <t>AEO.2026.ELECTRNP.EFI_CAFEO_TRN_HWY_LDTY_STK_NA_MLSPGLN.A</t>
  </si>
  <si>
    <t>1.3%</t>
  </si>
  <si>
    <t>Transportation: Energy Efficiency Indicators: New Commercial Light Truck: Alternative Electricity and Transportation</t>
  </si>
  <si>
    <t>AEO.2026.ELECTRNP.EFI_NA_TRN_HWY_CLTR_NEW_NA_MLSPGLN.A</t>
  </si>
  <si>
    <t>0.6%</t>
  </si>
  <si>
    <t>Transportation: Energy Efficiency Indicators: Stock Commercial Light Truck: Alternative Electricity and Transportation</t>
  </si>
  <si>
    <t>AEO.2026.ELECTRNP.EFI_NA_TRN_HWY_CLTR_STK_NA_MLSPGLN.A</t>
  </si>
  <si>
    <t>0.7%</t>
  </si>
  <si>
    <t>Transportation: Energy Efficiency Indicators: Freight Truck: Alternative Electricity and Transportation</t>
  </si>
  <si>
    <t>AEO.2026.ELECTRNP.EFI_NA_TRN_HWY_FRTT_STK_NA_MLSPGLN.A</t>
  </si>
  <si>
    <t>0.8%</t>
  </si>
  <si>
    <t>Transportation: Energy Efficiency Indicators: Aircraft: Alternative Electricity and Transportation</t>
  </si>
  <si>
    <t>AEO.2026.ELECTRNP.EFI_NA_TRN_NA_AIRC_NA_NA_SEATMPG.A</t>
  </si>
  <si>
    <t>Transportation: Energy Efficiency Indicators: Rail: Alternative Electricity and Transportation</t>
  </si>
  <si>
    <t>AEO.2026.ELECTRNP.EFI_NA_TRN_NA_RAIL_NA_NA_TONMLPTHBTU.A</t>
  </si>
  <si>
    <t>0.1%</t>
  </si>
  <si>
    <t>Transportation: Energy Efficiency Indicators: Domestic Shipping: Alternative Electricity and Transportation</t>
  </si>
  <si>
    <t>AEO.2026.ELECTRNP.EFI_NA_TRN_NA_DMT_NA_NA_TONMLPTHBTU.A</t>
  </si>
  <si>
    <t>Transportation: Energy Use by Mode: Light-Duty Vehicles: Alternative Electricity and Transportation</t>
  </si>
  <si>
    <t>AEO.2026.ELECTRNP.CNSM_NA_TRN_LDV_USE_NA_NA_QBTU.A</t>
  </si>
  <si>
    <t>-1.1%</t>
  </si>
  <si>
    <t>Transportation: Energy Use by Mode: Commercial Light Trucks: Alternative Electricity and Transportation</t>
  </si>
  <si>
    <t>AEO.2026.ELECTRNP.CNSM_NA_TRN_CML_USE_NA_NA_QBTU.A</t>
  </si>
  <si>
    <t>Transportation: Energy Use by Mode: Bus Transportation: Alternative Electricity and Transportation</t>
  </si>
  <si>
    <t>AEO.2026.ELECTRNP.CNSM_NA_TRN_BST_USE_NA_NA_QBTU.A</t>
  </si>
  <si>
    <t>-0.5%</t>
  </si>
  <si>
    <t>Transportation: Energy Use by Mode: Freight Trucks: Alternative Electricity and Transportation</t>
  </si>
  <si>
    <t>AEO.2026.ELECTRNP.CNSM_NA_TRN_FGHT_USE_NA_NA_QBTU.A</t>
  </si>
  <si>
    <t>Passenger</t>
  </si>
  <si>
    <t>Transportation: Energy Use by Mode: Rail, Passenger: Alternative Electricity and Transportation</t>
  </si>
  <si>
    <t>AEO.2026.ELECTRNP.CNSM_NA_TRN_RLP_USE_NA_NA_QBTU.A</t>
  </si>
  <si>
    <t>Freight</t>
  </si>
  <si>
    <t>Transportation: Energy Use by Mode: Rail, Freight: Alternative Electricity and Transportation</t>
  </si>
  <si>
    <t>AEO.2026.ELECTRNP.CNSM_NA_TRN_RLF_USE_NA_NA_QBTU.A</t>
  </si>
  <si>
    <t>-0.1%</t>
  </si>
  <si>
    <t>Transportation: Energy Use by Mode: Shipping, Domestic: Alternative Electricity and Transportation</t>
  </si>
  <si>
    <t>AEO.2026.ELECTRNP.CNSM_NA_TRN_SHDT_USE_NA_NA_QBTU.A</t>
  </si>
  <si>
    <t>-0.6%</t>
  </si>
  <si>
    <t>Transportation: Energy Use by Mode: Shipping, International: Alternative Electricity and Transportation</t>
  </si>
  <si>
    <t>AEO.2026.ELECTRNP.CNSM_NA_TRN_SHINT_USE_NA_NA_QBTU.A</t>
  </si>
  <si>
    <t>Transportation: Energy Use by Mode: Recreational Boats: Alternative Electricity and Transportation</t>
  </si>
  <si>
    <t>AEO.2026.ELECTRNP.CNSM_NA_TRN_RBT_USE_NA_NA_QBTU.A</t>
  </si>
  <si>
    <t>-0.4%</t>
  </si>
  <si>
    <t>Transportation: Energy Use by Mode: Air: Alternative Electricity and Transportation</t>
  </si>
  <si>
    <t>AEO.2026.ELECTRNP.CNSM_NA_TRN_AIR_USE_NA_NA_QBTU.A</t>
  </si>
  <si>
    <t>Transportation: Energy Use by Mode: Military Use: Alternative Electricity and Transportation</t>
  </si>
  <si>
    <t>AEO.2026.ELECTRNP.CNSM_NA_TRN_MILU_USE_NA_NA_QBTU.A</t>
  </si>
  <si>
    <t>Transportation: Energy Use by Mode: Lubricants: Alternative Electricity and Transportation</t>
  </si>
  <si>
    <t>AEO.2026.ELECTRNP.CNSM_NA_TRN_LBC_USE_NA_NA_QBTU.A</t>
  </si>
  <si>
    <t>0.2%</t>
  </si>
  <si>
    <t>Transportation: Energy Use by Mode: Pipeline Fuel: Alternative Electricity and Transportation</t>
  </si>
  <si>
    <t>AEO.2026.ELECTRNP.CNSM_NA_TRN_PFT_USE_NA_NA_QBTU.A</t>
  </si>
  <si>
    <t>Transportation: Energy Use by Mode: Natural Gas for Liquefaction: Alternative Electricity and Transportation</t>
  </si>
  <si>
    <t>AEO.2026.ELECTRNP.CNSM_NA_TRN_IDEI_LQFCT_NA_USA_QBTU.A</t>
  </si>
  <si>
    <t>3.8%</t>
  </si>
  <si>
    <t>Transportation: Energy Use by Mode: Total: Alternative Electricity and Transportation</t>
  </si>
  <si>
    <t>AEO.2026.ELECTRNP.CNSM_NA_TRN_NA_USE_NA_NA_QBTU.A</t>
  </si>
  <si>
    <t>AEO.2026.ELECTRNP.CNSM_NA_TRN_LDV_USE_NA_NA_MILLBPDYOEQ.A</t>
  </si>
  <si>
    <t>AEO.2026.ELECTRNP.CNSM_NA_TRN_CML_USE_NA_NA_MILLBPDYOEQ.A</t>
  </si>
  <si>
    <t>AEO.2026.ELECTRNP.CNSM_NA_TRN_BST_USE_NA_NA_MILLBPDYOEQ.A</t>
  </si>
  <si>
    <t>AEO.2026.ELECTRNP.CNSM_NA_TRN_FGHT_USE_NA_NA_MILLBPDYOEQ.A</t>
  </si>
  <si>
    <t>AEO.2026.ELECTRNP.CNSM_NA_TRN_RLP_USE_NA_NA_MILLBPDYOEQ.A</t>
  </si>
  <si>
    <t>AEO.2026.ELECTRNP.CNSM_NA_TRN_RLF_USE_NA_NA_MILLBPDYOEQ.A</t>
  </si>
  <si>
    <t>AEO.2026.ELECTRNP.CNSM_NA_TRN_SHDT_USE_NA_NA_MILLBPDYOEQ.A</t>
  </si>
  <si>
    <t>AEO.2026.ELECTRNP.CNSM_NA_TRN_SHINT_USE_NA_NA_MILLBPDYOEQ.A</t>
  </si>
  <si>
    <t>AEO.2026.ELECTRNP.CNSM_NA_TRN_RBT_USE_NA_NA_MILLBPDYOEQ.A</t>
  </si>
  <si>
    <t>-0.3%</t>
  </si>
  <si>
    <t>AEO.2026.ELECTRNP.CNSM_NA_TRN_AIR_USE_NA_NA_MILLBPDYOEQ.A</t>
  </si>
  <si>
    <t>AEO.2026.ELECTRNP.CNSM_NA_TRN_MILU_USE_NA_NA_MILLBPDYOEQ.A</t>
  </si>
  <si>
    <t>AEO.2026.ELECTRNP.CNSM_NA_TRN_LBC_USE_NA_NA_MILLBPDYOEQ.A</t>
  </si>
  <si>
    <t>AEO.2026.ELECTRNP.CNSM_NA_TRN_PFT_USE_NA_NA_MILLBPDYOEQ.A</t>
  </si>
  <si>
    <t>AEO.2026.ELECTRNP.CNSM_NA_TRN_NA_LQFCT_NA_USA_MILLBPDYOEQ.A</t>
  </si>
  <si>
    <t>AEO.2026.ELECTRNP.CNSM_NA_TRN_NA_USE_NA_NA_MILLBPDYOEQ.A</t>
  </si>
  <si>
    <t>Battery Prices (2025 dollars per nominal kWh)</t>
  </si>
  <si>
    <t>Transportation: Battery Prices: Light-Duty Battery Electric: Alternative Electricity and Transportation</t>
  </si>
  <si>
    <t>AEO.2026.ELECTRNP.PRCE_NA_TRN_NA_BAT_LDV_NA_13YDKWH.A</t>
  </si>
  <si>
    <t>2025 $/kWh RPE</t>
  </si>
  <si>
    <t>-1.4%</t>
  </si>
  <si>
    <t>Transportation: Battery Prices: Light-Duty Plug-in Hybrid Electric: Alternative Electricity and Transportation</t>
  </si>
  <si>
    <t>-1.7%</t>
  </si>
  <si>
    <t>Transportation: Battery Prices: Light-Duty Hybrid Electric: Alternative Electricity and Transportation</t>
  </si>
  <si>
    <t>Transportation: Battery Prices: Freight Truck Class 4-5: Alternative Electricity and Transportation</t>
  </si>
  <si>
    <t>AEO.2026.ELECTRNP.PRCE_NA_TRN_NA_BAT_FRTTRK_NA_13YDKWH.A</t>
  </si>
  <si>
    <t>2025 $/kWh</t>
  </si>
  <si>
    <t>-2.0%</t>
  </si>
  <si>
    <t>Transportation: Battery Prices: Freight Truck Class 6-8 Vocational: Alternative Electricity and Transportation</t>
  </si>
  <si>
    <t>Transportation: Battery Prices: Freight Truck Class 7&amp;8 Tractor: Alternative Electricity and Transportation</t>
  </si>
  <si>
    <t>-1.9%</t>
  </si>
  <si>
    <t>Transportation: Battery Prices: Freight Truck Class 2b&amp;3: Alternative Electricity and Transportation</t>
  </si>
  <si>
    <t>Transportation: Battery Prices: Freight Truck Gasoline Hybrid Electric: Alternative Electricity and Transportation</t>
  </si>
  <si>
    <t>-2.1%</t>
  </si>
  <si>
    <t>Electricity Prices (2025 cents per kWh)</t>
  </si>
  <si>
    <t>Transportation: Electricity Prices: Light Trains: Alternative Electricity and Transportation</t>
  </si>
  <si>
    <t>AEO.2026.ELECTRNP.PRCE_NA_TRN_NA_ELC_LTRNS_NA_Y13DLRPMMBTU.A</t>
  </si>
  <si>
    <t>2025 cents/kWh</t>
  </si>
  <si>
    <t>Transportation: Electricity Prices: Light-Duty Vehicles: Alternative Electricity and Transportation</t>
  </si>
  <si>
    <t>AEO.2026.ELECTRNP.PRCE_NA_TRN_NA_ELC_LDV_NA_Y13DLRPMMBTU.A</t>
  </si>
  <si>
    <t>Transportation: Electricity Prices: Light-Duty Vehicles Home: Alternative Electricity and Transportation</t>
  </si>
  <si>
    <t>Transportation: Electricity Prices: Light-Duty Vehicles Public Level 2: Alternative Electricity and Transportation</t>
  </si>
  <si>
    <t>Transportation: Electricity Prices: Light-Duty Vehicles Public DCFC: Alternative Electricity and Transportation</t>
  </si>
  <si>
    <t>Transportation: Electricity Prices: Bus: Alternative Electricity and Transportation</t>
  </si>
  <si>
    <t>AEO.2026.ELECTRNP.PRCE_NA_TRN_NA_ELC_BUS_NA_Y13DLRPMMBTU.A</t>
  </si>
  <si>
    <t>Transportation: Electricity Prices: School Bus: Alternative Electricity and Transportation</t>
  </si>
  <si>
    <t>Transportation: Electricity Prices: Transit Bus: Alternative Electricity and Transportation</t>
  </si>
  <si>
    <t>Transportation: Electricity Prices: Intercity Bus: Alternative Electricity and Transportation</t>
  </si>
  <si>
    <t>Transportation: Electricity Prices: Freight Truck: Alternative Electricity and Transportation</t>
  </si>
  <si>
    <t>AEO.2026.ELECTRNP.PRCE_NA_TRN_NA_ELC_FRTTRK_NA_Y13DLRPMMBTU.A</t>
  </si>
  <si>
    <t>-1.5%</t>
  </si>
  <si>
    <t>Transportation: Electricity Prices: Freight Truck Depot: Alternative Electricity and Transportation</t>
  </si>
  <si>
    <t>Transportation: Electricity Prices: Freight Truck Public/Retail: Alternative Electricity and Transportation</t>
  </si>
  <si>
    <t>Transportation: Electricity Prices: Commercial Light Truck Depot: Alternative Electricity and Transportation</t>
  </si>
  <si>
    <t>AEO.2026.ELECTRNP.PRCE_NA_TRN_NA_ELC_CLT_NA_Y13DLRPMMBTU.A</t>
  </si>
  <si>
    <t>Transportation: Electricity Prices: Commercial Light Truck Public/Retail: Alternative Electricity and Transportation</t>
  </si>
  <si>
    <t>Hydrogen Price (2025 dollars per kg)</t>
  </si>
  <si>
    <t>Transportation: Hydrogen Price: Delivered: Alternative Electricity and Transportation</t>
  </si>
  <si>
    <t>AEO.2026.ELECTRNP.PRCE_NA_TRN_NA_HDG_NA_NA_NA.A</t>
  </si>
  <si>
    <t>2025 $/kg</t>
  </si>
  <si>
    <t>Natural Gas Prices (2025 dollars per mmBtu)</t>
  </si>
  <si>
    <t>Transportation: Natural Gas Prices: Compressed: Vehicles: Alternative Electricity and Transportation</t>
  </si>
  <si>
    <t>AEO.2026.ELECTRNP.PRCE_NA_TRN_NA_CNG_LDTVHFT_NA_Y13DLRPMMBTU.A</t>
  </si>
  <si>
    <t>2025 $/MMBtu</t>
  </si>
  <si>
    <t>Transportation: Natural Gas Prices: Compressed: Vehicles: Public/Retail: Alternative Electricity and Transportation</t>
  </si>
  <si>
    <t>AEO.2026.ELECTRNP.PRCE_NA_TRN_NA_CNG_NFLEET_NA_Y13DLRPMMBTU.A</t>
  </si>
  <si>
    <t>Transportation: Natural Gas Prices: Compressed: Vehicles: Depot: Alternative Electricity and Transportation</t>
  </si>
  <si>
    <t>AEO.2026.ELECTRNP.PRCE_NA_TRN_NA_CNG_FLEET_NA_Y13DLRPMMBTU.A</t>
  </si>
  <si>
    <t>Transportation: Natural Gas Prices: Compressed: Shipping: Alternative Electricity and Transportation</t>
  </si>
  <si>
    <t>AEO.2026.ELECTRNP.PRCE_NA_TRN_NA_CNG_SHIP_NA_Y13DLRPMMBTU.A</t>
  </si>
  <si>
    <t>Transportation: Natural Gas Prices: Compressed: Shipping: Domestic: Alternative Electricity and Transportation</t>
  </si>
  <si>
    <t>AEO.2026.ELECTRNP.PRCE_NA_TRN_NA_CNG_DMS_NA_Y13DLRPMMBTU.A</t>
  </si>
  <si>
    <t>Transportation: Natural Gas Prices: Compressed: Shipping: International: Alternative Electricity and Transportation</t>
  </si>
  <si>
    <t>AEO.2026.ELECTRNP.PRCE_NA_TRN_NA_CNG_INTA_NA_Y13DLRPMMBTU.A</t>
  </si>
  <si>
    <t>Transportation: Natural Gas Prices: Liquefied: Vehicles: Alternative Electricity and Transportation</t>
  </si>
  <si>
    <t>AEO.2026.ELECTRNP.PRCE_NA_TRN_NA_LNG_LDV_NA_Y13DLRPMMBTU.A</t>
  </si>
  <si>
    <t>Transportation: Natural Gas Prices: Liquefied: Vehicles: Public/Retail: Alternative Electricity and Transportation</t>
  </si>
  <si>
    <t>AEO.2026.ELECTRNP.PRCE_NA_TRN_NA_LNG_PERS_NA_Y13DLRPMMBTU.A</t>
  </si>
  <si>
    <t>Transportation: Natural Gas Prices: Liquefied: Vehicles: Depot: Alternative Electricity and Transportation</t>
  </si>
  <si>
    <t>AEO.2026.ELECTRNP.PRCE_NA_TRN_NA_LNG_FLEET_NA_Y13DLRPMMBTU.A</t>
  </si>
  <si>
    <t>Transportation: Natural Gas Prices: Liquefied: Rail: Freight: Alternative Electricity and Transportation</t>
  </si>
  <si>
    <t>AEO.2026.ELECTRNP.PRCE_NA_TRN_NA_LNG_FGT_NA_Y13DLRPMMBTU.A</t>
  </si>
  <si>
    <t>Transportation: Natural Gas Prices: Liquefied: Shipping: Alternative Electricity and Transportation</t>
  </si>
  <si>
    <t>AEO.2026.ELECTRNP.PRCE_NA_TRN_NA_LNG_SHIP_NA_Y13DLRPMMBTU.A</t>
  </si>
  <si>
    <t>Transportation: Natural Gas Prices: Liquefied: Shipping: Domestic: Alternative Electricity and Transportation</t>
  </si>
  <si>
    <t>AEO.2026.ELECTRNP.PRCE_NA_TRN_NA_LNG_DMS_NA_Y13DLRPMMBTU.A</t>
  </si>
  <si>
    <t>Transportation: Natural Gas Prices: Liquefied: Shipping: International: Alternative Electricity and Transportation</t>
  </si>
  <si>
    <t>AEO.2026.ELECTRNP.PRCE_NA_TRN_NA_LNG_INTA_NA_Y13DLRPMMBTU.A</t>
  </si>
  <si>
    <t>ORIGINAL EIA CODE</t>
  </si>
  <si>
    <t>Growth (2020-2050)</t>
  </si>
  <si>
    <t>TEU000</t>
  </si>
  <si>
    <t>Table 35.  Transportation Sector Energy Use by Mode and Type</t>
  </si>
  <si>
    <t>https://www.eia.gov/outlooks/aeo/data/browser/#/?id=45-AEO2023&amp;sourcekey=0</t>
  </si>
  <si>
    <t>Tue Apr 18 2023 11:08:48 GMT-0400 (Eastern Daylight Time)</t>
  </si>
  <si>
    <t>Growth (2022-2050)</t>
  </si>
  <si>
    <t>Highway</t>
  </si>
  <si>
    <t>TEU000:ba_Light-DutyVeh</t>
  </si>
  <si>
    <t>Transportation Energy Use: Highway: Light-Duty Vehicles: Reference case</t>
  </si>
  <si>
    <t>AEO.2023.REF2023.CNSM_NA_TRN_HWY_LDV_NA_NA_TRLBTU.A</t>
  </si>
  <si>
    <t>trillion Btu</t>
  </si>
  <si>
    <t>TEU000:ba_Automobiles</t>
  </si>
  <si>
    <t>Automobiles</t>
  </si>
  <si>
    <t>Transportation Energy Use: Highway: Light-Duty Vehicles: Automobiles: Reference case</t>
  </si>
  <si>
    <t>AEO.2023.REF2023.CNSM_NA_TRN_HWY_LDV_AUTO_NA_TRLBTU.A</t>
  </si>
  <si>
    <t>TEU000:ba_LightTrucks</t>
  </si>
  <si>
    <t>Light Trucks</t>
  </si>
  <si>
    <t>Transportation Energy Use: Highway: Light-Duty Vehicles: Light Trucks: Reference case</t>
  </si>
  <si>
    <t>AEO.2023.REF2023.CNSM_NA_TRN_HWY_LDV_LTRT_NA_TRLBTU.A</t>
  </si>
  <si>
    <t>TEU000:ba_Motorcycles</t>
  </si>
  <si>
    <t>Motorcycles</t>
  </si>
  <si>
    <t>Transportation Energy Use: Highway: Light-Duty Vehicles: Motorcycles: Reference case</t>
  </si>
  <si>
    <t>AEO.2023.REF2023.CNSM_NA_TRN_HWY_LDV_MCYCL_NA_TRLBTU.A</t>
  </si>
  <si>
    <t>TEU000:ba_CommercialLig</t>
  </si>
  <si>
    <t>Transportation Energy Use: Highway: Commercial Light Trucks: Reference case</t>
  </si>
  <si>
    <t>AEO.2023.REF2023.CNSM_NA_TRN_HWY_CML_NA_NA_TRLBTU.A</t>
  </si>
  <si>
    <t>TEU000:ba_Buses</t>
  </si>
  <si>
    <t>Buses</t>
  </si>
  <si>
    <t>Transportation Energy Use: Highway: Buses: Reference case</t>
  </si>
  <si>
    <t>AEO.2023.REF2023.CNSM_NA_TRN_HWY_BUS_NA_NA_TRLBTU.A</t>
  </si>
  <si>
    <t>TEU000:ba_Transit</t>
  </si>
  <si>
    <t>Transportation Energy Use: Highway: Buses: Transit: Reference case</t>
  </si>
  <si>
    <t>AEO.2023.REF2023.CNSM_NA_TRN_HWY_BUS_TNST_NA_TRLBTU.A</t>
  </si>
  <si>
    <t>TEU000:ba_Intercity</t>
  </si>
  <si>
    <t>Transportation Energy Use: Highway: Buses: Intercity: Reference case</t>
  </si>
  <si>
    <t>AEO.2023.REF2023.CNSM_NA_TRN_HWY_BUS_ICYT_NA_TRLBTU.A</t>
  </si>
  <si>
    <t>TEU000:ba_School</t>
  </si>
  <si>
    <t>Transportation Energy Use: Highway: Buses: School: Reference case</t>
  </si>
  <si>
    <t>AEO.2023.REF2023.CNSM_NA_TRN_HWY_BUS_SCBU_NA_TRLBTU.A</t>
  </si>
  <si>
    <t>TEU000:ba_FreightTrucks</t>
  </si>
  <si>
    <t>Transportation Energy Use: Highway: Freight Trucks: Reference case</t>
  </si>
  <si>
    <t>AEO.2023.REF2023.CNSM_NA_TRN_HWY_FGHT_NA_NA_TRLBTU.A</t>
  </si>
  <si>
    <t>TEU000:ba_LightMedium</t>
  </si>
  <si>
    <t>Light Medium</t>
  </si>
  <si>
    <t>Transportation Energy Use: Highway: Freight Trucks: Light Medium: Reference case</t>
  </si>
  <si>
    <t>AEO.2023.REF2023.CNSM_NA_TRN_HWY_FGHT_LITEMED_NA_TRLBTU.A</t>
  </si>
  <si>
    <t>TEU000:ba_Medium</t>
  </si>
  <si>
    <t>Medium</t>
  </si>
  <si>
    <t>Transportation Energy Use: Highway: Freight Trucks: Medium: Reference case</t>
  </si>
  <si>
    <t>AEO.2023.REF2023.CNSM_NA_TRN_HWY_FGHT_MD10T26KLB_NA_TRLBTU.A</t>
  </si>
  <si>
    <t>TEU000:ba_Large(&gt;26000p</t>
  </si>
  <si>
    <t>Large  (more than 26000 pounds)</t>
  </si>
  <si>
    <t>Transportation Energy Use: Highway: Freight Trucks: Large: Reference case</t>
  </si>
  <si>
    <t>AEO.2023.REF2023.#N/A.A</t>
  </si>
  <si>
    <t>Non-Highway</t>
  </si>
  <si>
    <t>TEU000:ca_Air</t>
  </si>
  <si>
    <t>Transportation Energy Use: Non-Highway: Air: Reference case</t>
  </si>
  <si>
    <t>AEO.2023.REF2023.CNSM_NA_TRN_AIR_NA_NA_NA_TRLBTU.A</t>
  </si>
  <si>
    <t>TEU000:ca_GeneralAviati</t>
  </si>
  <si>
    <t>General Aviation</t>
  </si>
  <si>
    <t>Transportation Energy Use: Non-Highway: Air: General Aviation: Reference case</t>
  </si>
  <si>
    <t>AEO.2023.REF2023.CNSM_NA_TRN_AIR_GAV_NA_NA_TRLBTU.A</t>
  </si>
  <si>
    <t>TEU000:ca_DomesticAirCa</t>
  </si>
  <si>
    <t>Domestic Passenger</t>
  </si>
  <si>
    <t>Transportation Energy Use: Non-Highway: Air: Domestic Passenger: Reference case</t>
  </si>
  <si>
    <t>AEO.2023.REF2023.CNSM_NA_TRN_AIR_DAC_NA_NA_TRLBTU.A</t>
  </si>
  <si>
    <t>TEU000:ca_International</t>
  </si>
  <si>
    <t>International Passenger</t>
  </si>
  <si>
    <t>Transportation Energy Use: Non-Highway: Air: International Passenger: Reference case</t>
  </si>
  <si>
    <t>AEO.2023.REF2023.CNSM_NA_TRN_AIR_IAC_NA_NA_TRLBTU.A</t>
  </si>
  <si>
    <t>TEU000:ca_FreightCarrie</t>
  </si>
  <si>
    <t>Dedicated Freight</t>
  </si>
  <si>
    <t>Transportation Energy Use: Non-Highway: Air: Dedicated Freight: Reference case</t>
  </si>
  <si>
    <t>AEO.2023.REF2023.CNSM_NA_TRN_AIR_DFT_NA_NA_TRLBTU.A</t>
  </si>
  <si>
    <t>TEU000:ca_Water</t>
  </si>
  <si>
    <t>Water</t>
  </si>
  <si>
    <t>Transportation Energy Use: Non-Highway: Water: Reference case</t>
  </si>
  <si>
    <t>AEO.2023.REF2023.CNSM_NA_TRN_WTR_NA_NA_NA_TRLBTU.A</t>
  </si>
  <si>
    <t>TEU000:ca_Freight</t>
  </si>
  <si>
    <t>Transportation Energy Use: Non-Highway: Water: Freight: Reference case</t>
  </si>
  <si>
    <t>AEO.2023.REF2023.CNSM_NA_TRN_WTR_FGT_NA_NA_TRLBTU.A</t>
  </si>
  <si>
    <t>TEU000:ca_DomesticShipp</t>
  </si>
  <si>
    <t>Transportation Energy Use: Non-Highway: Water: Freight: Domestic Shipping: Reference case</t>
  </si>
  <si>
    <t>AEO.2023.REF2023.CNSM_NA_TRN_WTR_DMT_NA_NA_TRLBTU.A</t>
  </si>
  <si>
    <t>TEU000:da_International</t>
  </si>
  <si>
    <t>International Shipping</t>
  </si>
  <si>
    <t>Transportation Energy Use: Non-Highway: Water: Freight: International Shipping: Reference case</t>
  </si>
  <si>
    <t>AEO.2023.REF2023.CNSM_NA_TRN_WTR_INTS_NA_NA_TRLBTU.A</t>
  </si>
  <si>
    <t>TEU000:da_RecreationalB</t>
  </si>
  <si>
    <t>Transportation Energy Use: Non-Highway: Water: Recreational Boats: Reference case</t>
  </si>
  <si>
    <t>AEO.2023.REF2023.CNSM_NA_TRN_WTR_RBT_NA_NA_TRLBTU.A</t>
  </si>
  <si>
    <t>TEU000:da_Rail</t>
  </si>
  <si>
    <t>Transportation Energy Use: Non-Highway: Rail: Reference case</t>
  </si>
  <si>
    <t>AEO.2023.REF2023.CNSM_NA_TRN_RAIL_RAIL_NA_NA_TRLBTU.A</t>
  </si>
  <si>
    <t>TEU000:da_Freight</t>
  </si>
  <si>
    <t>Transportation Energy Use: Non-Highway: Rail: Freight: Reference case</t>
  </si>
  <si>
    <t>AEO.2023.REF2023.CNSM_NA_TRN_RAIL_FGT_NA_NA_TRLBTU.A</t>
  </si>
  <si>
    <t>TEU000:da_Passenger</t>
  </si>
  <si>
    <t>Transportation Energy Use: Non-Highway: Rail: Passenger: Reference case</t>
  </si>
  <si>
    <t>AEO.2023.REF2023.CNSM_NA_TRN_RAIL_PSG_PSG_NA_TRLBTU.A</t>
  </si>
  <si>
    <t>TEU000:da_Intercity</t>
  </si>
  <si>
    <t>Transportation Energy Use: Non-Highway: Rail: Passenger: Intercity: Reference case</t>
  </si>
  <si>
    <t>AEO.2023.REF2023.CNSM_NA_TRN_RAIL_PSG_ICYT_NA_TRLBTU.A</t>
  </si>
  <si>
    <t>TEU000:da_Transit</t>
  </si>
  <si>
    <t>Transportation Energy Use: Non-Highway: Rail: Passenger: Transit: Reference case</t>
  </si>
  <si>
    <t>AEO.2023.REF2023.CNSM_NA_TRN_RAIL_PSG_TNST_NA_TRLBTU.A</t>
  </si>
  <si>
    <t>TEU000:da_Commuter</t>
  </si>
  <si>
    <t>Commuter</t>
  </si>
  <si>
    <t>Transportation Energy Use: Non-Highway: Rail: Passenger: Commuter: Reference case</t>
  </si>
  <si>
    <t>AEO.2023.REF2023.CNSM_NA_TRN_RAIL_PSG_CMTR_NA_TRLBTU.A</t>
  </si>
  <si>
    <t>TEU000:da_Lubricants</t>
  </si>
  <si>
    <t>Transportation Energy Use: Non-Highway: Lubricants: Reference case</t>
  </si>
  <si>
    <t>AEO.2023.REF2023.CNSM_NA_TRN_NA_LBC_NA_NA_TRLBTU.A</t>
  </si>
  <si>
    <t>TEU000:da_PipelineFuelN</t>
  </si>
  <si>
    <t>Pipeline Fuel Natural Gas</t>
  </si>
  <si>
    <t>Transportation Energy Use: Non-Highway: Pipeline Fuel Natural Gas: Reference case</t>
  </si>
  <si>
    <t>AEO.2023.REF2023.CNSM_NA_TRN_PIPL_NG_NA_NA_TRLBTU.A</t>
  </si>
  <si>
    <t>TEU000:ea_MilitaryUse</t>
  </si>
  <si>
    <t>Transportation Energy Use: Non-Highway: Natural Gas for Liquefaction: Reference case</t>
  </si>
  <si>
    <t>AEO.2023.REF2023.CNSM_NA_NMFG_LQFCT_DELE_NA_NA_TRLBTU.A</t>
  </si>
  <si>
    <t>TEU000:ea_Aviation</t>
  </si>
  <si>
    <t>Transportation Energy Use: Military Use: Reference case</t>
  </si>
  <si>
    <t>AEO.2023.REF2023.CNSM_NA_TRN_MLU_MILU_NA_NA_TRLBTU.A</t>
  </si>
  <si>
    <t>TEU000:ea_ResidualFuelU</t>
  </si>
  <si>
    <t>Jet Fuel and Aviation Gasoline</t>
  </si>
  <si>
    <t>Transportation Energy Use: Military Use: Aviation: Reference case</t>
  </si>
  <si>
    <t>AEO.2023.REF2023.CNSM_NA_TRN_MLU_AVI_NA_NA_TRLBTU.A</t>
  </si>
  <si>
    <t>TEU000:ea_DistillateFue</t>
  </si>
  <si>
    <t>Residual Fuel Oil</t>
  </si>
  <si>
    <t>Transportation Energy Use: Military Use: Residual Fuel Oil: Reference case</t>
  </si>
  <si>
    <t>AEO.2023.REF2023.CNSM_NA_TRN_MLU_RFO_NA_NA_TRLBTU.A</t>
  </si>
  <si>
    <t>TEU000:fa_Total</t>
  </si>
  <si>
    <t>Distillates and Diesel</t>
  </si>
  <si>
    <t>Transportation Energy Use: Military Use: Distillate Fuel Oil: Reference case</t>
  </si>
  <si>
    <t>AEO.2023.REF2023.CNSM_NA_TRN_MLU_DFO_NA_NA_TRLBTU.A</t>
  </si>
  <si>
    <t>Transportation Energy Use: Total: Reference case</t>
  </si>
  <si>
    <t>AEO.2023.REF2023.CNSM_NA_TRN_NA_TOT_NA_NA_TRLBTU.A</t>
  </si>
  <si>
    <t>TEU000:ga_MotorGasoline</t>
  </si>
  <si>
    <t>Energy Use by Type</t>
  </si>
  <si>
    <t>TEU000:ga_Ethanol</t>
  </si>
  <si>
    <t>Motor Gasoline excluding E85</t>
  </si>
  <si>
    <t>Transportation Energy Use: Petroleum: Motor Gasoline: Reference case</t>
  </si>
  <si>
    <t>AEO.2023.REF2023.CNSM_NA_TRN_NA_PET_MGS_NA_TRLBTU.A</t>
  </si>
  <si>
    <t>TEU000:ga_Distillate(di</t>
  </si>
  <si>
    <t>E85</t>
  </si>
  <si>
    <t>Transportation Energy Use: E85: Reference case</t>
  </si>
  <si>
    <t>AEO.2023.REF2023.CNSM_NA_TRN_NA_E85_NA_NA_TRLBTU.A</t>
  </si>
  <si>
    <t>TEU000:ga_JetFuel(keros</t>
  </si>
  <si>
    <t>Diesel</t>
  </si>
  <si>
    <t>Transportation Energy Use: Petroleum: Diesel: Reference case</t>
  </si>
  <si>
    <t>AEO.2023.REF2023.CNSM_NA_TRN_NA_PET_DSL_NA_TRLBTU.A</t>
  </si>
  <si>
    <t>TEU000:ga_ResidualOil</t>
  </si>
  <si>
    <t>Jet Fuel (kerosene &amp; naphtha)</t>
  </si>
  <si>
    <t>Transportation Energy Use: Petroleum: Jet Fuel: Reference case</t>
  </si>
  <si>
    <t>AEO.2023.REF2023.UNC_NA_TRN_NA_PET_JFL_NA_TRLBTU.A</t>
  </si>
  <si>
    <t>TEU000:ga_AviationGasol</t>
  </si>
  <si>
    <t>Transportation Energy Use: Petroleum: Residual Fuel Oil: Reference case</t>
  </si>
  <si>
    <t>AEO.2023.REF2023.CNSM_NA_TRN_NA_PET_RFO_NA_TRLBTU.A</t>
  </si>
  <si>
    <t>TEU000:ga_LiquefiedPetr</t>
  </si>
  <si>
    <t>Aviation Gasoline</t>
  </si>
  <si>
    <t>Transportation Energy Use: Petroleum: Aviation Gasoline: Reference case</t>
  </si>
  <si>
    <t>AEO.2023.REF2023.CNSM_NA_TRN_NA_PET_AVGA_NA_TRLBTU.A</t>
  </si>
  <si>
    <t>TEU000:ga_Lubricants</t>
  </si>
  <si>
    <t>Propane</t>
  </si>
  <si>
    <t>Transportation Energy Use: Petroleum: Propane: Reference case</t>
  </si>
  <si>
    <t>AEO.2023.REF2023.CNSM_NA_TRN_NA_PET_PROP_NA_TRLBTU.A</t>
  </si>
  <si>
    <t>TEU000:ga_PetroleumSubt</t>
  </si>
  <si>
    <t>Transportation Energy Use: Petroleum: Lubricants: Reference case</t>
  </si>
  <si>
    <t>AEO.2023.REF2023.CNSM_NA_TRN_NA_PET_LBC_NA_TRLBTU.A</t>
  </si>
  <si>
    <t>TEU000:ga_Methanol</t>
  </si>
  <si>
    <t>Petroleum and Other Liquids Subtotal</t>
  </si>
  <si>
    <t>Transportation Energy Use: Petroleum Subtotal: Reference case</t>
  </si>
  <si>
    <t>AEO.2023.REF2023.CNSM_NA_TRN_NA_PET_NA_NA_TRLBTU.A</t>
  </si>
  <si>
    <t>TEU000:ga_Electricity</t>
  </si>
  <si>
    <t>Electricity</t>
  </si>
  <si>
    <t>Transportation Energy Use: Electricity: Reference case</t>
  </si>
  <si>
    <t>AEO.2023.REF2023.CNSM_NA_TRN_NA_ELC_NA_NA_TRLBTU.A</t>
  </si>
  <si>
    <t>TEU000:ga_CompressedNat</t>
  </si>
  <si>
    <t>Compressed/Liquefied Natural Gas</t>
  </si>
  <si>
    <t>Transportation Energy Use: Natural Gas: Reference case</t>
  </si>
  <si>
    <t>AEO.2023.REF2023.CNSM_NA_TRN_NA_NG_NA_NA_TRLBTU.A</t>
  </si>
  <si>
    <t>TEU000:ga_LiquidHydroge</t>
  </si>
  <si>
    <t>Hydrogen</t>
  </si>
  <si>
    <t>Transportation Energy Use: Hydrogen: Reference case</t>
  </si>
  <si>
    <t>AEO.2023.REF2023.CNSM_NA_TRN_NA_HDG_NA_NA_TRLBTU.A</t>
  </si>
  <si>
    <t>TEU000:ga_PipelineFuelN</t>
  </si>
  <si>
    <t>Transportation Energy Use: Pipeline Fuel Natural Gas: Reference case</t>
  </si>
  <si>
    <t>TEU000:ha_TotalConsumpt</t>
  </si>
  <si>
    <t>Transportation Energy Use: Natural Gas for Liquefaction: Reference case</t>
  </si>
  <si>
    <t>Total Consumption</t>
  </si>
  <si>
    <t>Transportation: Total Energy Use: Reference case</t>
  </si>
  <si>
    <t>AEO.2023.REF2023.CNSM_NA_TRN_NA_NA_NA_NA_TRLBTU.A</t>
  </si>
  <si>
    <t>https://www.eia.gov/outlooks/aeo/data/browser/#/?id=45-AEO2022&amp;cases=ref2022&amp;sourcekey=0</t>
  </si>
  <si>
    <t>Tue Apr 18 2023 11:05:52 GMT-0400 (Eastern Daylight Time)</t>
  </si>
  <si>
    <t>Growth (2021-2050)</t>
  </si>
  <si>
    <t>AEO.2022.REF2022.CNSM_NA_TRN_HWY_LDV_NA_NA_TRLBTU.A</t>
  </si>
  <si>
    <t>AEO.2022.REF2022.CNSM_NA_TRN_HWY_LDV_AUTO_NA_TRLBTU.A</t>
  </si>
  <si>
    <t>AEO.2022.REF2022.CNSM_NA_TRN_HWY_LDV_LTRT_NA_TRLBTU.A</t>
  </si>
  <si>
    <t>AEO.2022.REF2022.CNSM_NA_TRN_HWY_LDV_MCYCL_NA_TRLBTU.A</t>
  </si>
  <si>
    <t>AEO.2022.REF2022.CNSM_NA_TRN_HWY_CML_NA_NA_TRLBTU.A</t>
  </si>
  <si>
    <t>AEO.2022.REF2022.CNSM_NA_TRN_HWY_BUS_NA_NA_TRLBTU.A</t>
  </si>
  <si>
    <t>AEO.2022.REF2022.CNSM_NA_TRN_HWY_BUS_TNST_NA_TRLBTU.A</t>
  </si>
  <si>
    <t>AEO.2022.REF2022.CNSM_NA_TRN_HWY_BUS_ICYT_NA_TRLBTU.A</t>
  </si>
  <si>
    <t>AEO.2022.REF2022.CNSM_NA_TRN_HWY_BUS_SCBU_NA_TRLBTU.A</t>
  </si>
  <si>
    <t>AEO.2022.REF2022.CNSM_NA_TRN_HWY_FGHT_NA_NA_TRLBTU.A</t>
  </si>
  <si>
    <t>AEO.2022.REF2022.CNSM_NA_TRN_HWY_FGHT_LITEMED_NA_TRLBTU.A</t>
  </si>
  <si>
    <t>AEO.2022.REF2022.CNSM_NA_TRN_HWY_FGHT_MD10T26KLB_NA_TRLBTU.A</t>
  </si>
  <si>
    <t>Large  (&gt; 26000 pounds)</t>
  </si>
  <si>
    <t>AEO.2022.REF2022.CNSM_NA_TRN_HWY_FGHT_LGT26KLBS_NA_TRLBTU.A</t>
  </si>
  <si>
    <t>AEO.2022.REF2022.CNSM_NA_TRN_AIR_NA_NA_NA_TRLBTU.A</t>
  </si>
  <si>
    <t>AEO.2022.REF2022.CNSM_NA_TRN_AIR_GAV_NA_NA_TRLBTU.A</t>
  </si>
  <si>
    <t>AEO.2022.REF2022.CNSM_NA_TRN_AIR_DAC_NA_NA_TRLBTU.A</t>
  </si>
  <si>
    <t>AEO.2022.REF2022.CNSM_NA_TRN_AIR_IAC_NA_NA_TRLBTU.A</t>
  </si>
  <si>
    <t>AEO.2022.REF2022.CNSM_NA_TRN_AIR_DFT_NA_NA_TRLBTU.A</t>
  </si>
  <si>
    <t>AEO.2022.REF2022.CNSM_NA_TRN_WTR_NA_NA_NA_TRLBTU.A</t>
  </si>
  <si>
    <t>AEO.2022.REF2022.CNSM_NA_TRN_WTR_FGT_NA_NA_TRLBTU.A</t>
  </si>
  <si>
    <t>AEO.2022.REF2022.CNSM_NA_TRN_WTR_DMT_NA_NA_TRLBTU.A</t>
  </si>
  <si>
    <t>AEO.2022.REF2022.CNSM_NA_TRN_WTR_INTS_NA_NA_TRLBTU.A</t>
  </si>
  <si>
    <t>AEO.2022.REF2022.CNSM_NA_TRN_WTR_RBT_NA_NA_TRLBTU.A</t>
  </si>
  <si>
    <t>AEO.2022.REF2022.CNSM_NA_TRN_RAIL_RAIL_NA_NA_TRLBTU.A</t>
  </si>
  <si>
    <t>AEO.2022.REF2022.CNSM_NA_TRN_RAIL_FGT_NA_NA_TRLBTU.A</t>
  </si>
  <si>
    <t>AEO.2022.REF2022.CNSM_NA_TRN_RAIL_PSG_PSG_NA_TRLBTU.A</t>
  </si>
  <si>
    <t>AEO.2022.REF2022.CNSM_NA_TRN_RAIL_PSG_ICYT_NA_TRLBTU.A</t>
  </si>
  <si>
    <t>AEO.2022.REF2022.CNSM_NA_TRN_RAIL_PSG_TNST_NA_TRLBTU.A</t>
  </si>
  <si>
    <t>AEO.2022.REF2022.CNSM_NA_TRN_RAIL_PSG_CMTR_NA_TRLBTU.A</t>
  </si>
  <si>
    <t>AEO.2022.REF2022.CNSM_NA_TRN_NA_LBC_NA_NA_TRLBTU.A</t>
  </si>
  <si>
    <t>AEO.2022.REF2022.CNSM_NA_TRN_PIPL_NG_NA_NA_TRLBTU.A</t>
  </si>
  <si>
    <t>AEO.2022.REF2022.CNSM_NA_TRN_MLU_MILU_NA_NA_TRLBTU.A</t>
  </si>
  <si>
    <t>AEO.2022.REF2022.CNSM_NA_TRN_MLU_AVI_NA_NA_TRLBTU.A</t>
  </si>
  <si>
    <t>AEO.2022.REF2022.CNSM_NA_TRN_MLU_RFO_NA_NA_TRLBTU.A</t>
  </si>
  <si>
    <t>AEO.2022.REF2022.CNSM_NA_TRN_MLU_DFO_NA_NA_TRLBTU.A</t>
  </si>
  <si>
    <t>AEO.2022.REF2022.CNSM_NA_TRN_NA_TOT_NA_NA_TRLBTU.A</t>
  </si>
  <si>
    <t>AEO.2022.REF2022.CNSM_NA_TRN_NA_PET_MGS_NA_TRLBTU.A</t>
  </si>
  <si>
    <t>AEO.2022.REF2022.CNSM_NA_TRN_NA_E85_NA_NA_TRLBTU.A</t>
  </si>
  <si>
    <t>AEO.2022.REF2022.CNSM_NA_TRN_NA_PET_DSL_NA_TRLBTU.A</t>
  </si>
  <si>
    <t>AEO.2022.REF2022.UNC_NA_TRN_NA_PET_JFL_NA_TRLBTU.A</t>
  </si>
  <si>
    <t>AEO.2022.REF2022.CNSM_NA_TRN_NA_PET_RFO_NA_TRLBTU.A</t>
  </si>
  <si>
    <t>AEO.2022.REF2022.CNSM_NA_TRN_NA_PET_AVGA_NA_TRLBTU.A</t>
  </si>
  <si>
    <t>AEO.2022.REF2022.CNSM_NA_TRN_NA_PET_PROP_NA_TRLBTU.A</t>
  </si>
  <si>
    <t>AEO.2022.REF2022.CNSM_NA_TRN_NA_PET_LBC_NA_TRLBTU.A</t>
  </si>
  <si>
    <t>AEO.2022.REF2022.CNSM_NA_TRN_NA_PET_NA_NA_TRLBTU.A</t>
  </si>
  <si>
    <t>M85</t>
  </si>
  <si>
    <t>Transportation Energy Use: M85: Reference case</t>
  </si>
  <si>
    <t>AEO.2022.REF2022.CNSM_NA_TRN_NA_M85_NA_NA_TRLBTU.A</t>
  </si>
  <si>
    <t>AEO.2022.REF2022.CNSM_NA_TRN_NA_ELC_NA_NA_TRLBTU.A</t>
  </si>
  <si>
    <t>AEO.2022.REF2022.CNSM_NA_TRN_NA_NG_NA_NA_TRLBTU.A</t>
  </si>
  <si>
    <t>AEO.2022.REF2022.CNSM_NA_TRN_NA_HDG_NA_NA_TRLBTU.A</t>
  </si>
  <si>
    <t>AEO.2022.REF2022.CNSM_NA_TRN_NA_NA_NA_NA_TRLBTU.A</t>
  </si>
  <si>
    <t>https://www.eia.gov/outlooks/aeo/data/browser/#/?id=45-AEO2021&amp;region=0-0&amp;cases=highogs&amp;start=2019&amp;end=2050&amp;f=A&amp;sourcekey=0</t>
  </si>
  <si>
    <t>Tue Mar 09 2021 10:51:32 GMT-0800 (Pacific Standard Time)</t>
  </si>
  <si>
    <t>45-AEO2021.2.</t>
  </si>
  <si>
    <t>45-AEO2021.3.</t>
  </si>
  <si>
    <t>Transportation Energy Use: Highway: Light-Duty Vehicles: High oil and gas supply</t>
  </si>
  <si>
    <t>45-AEO2021.4.highogs-d120120a</t>
  </si>
  <si>
    <t>Transportation Energy Use: Highway: Light-Duty Vehicles: Automobiles: High oil and gas supply</t>
  </si>
  <si>
    <t>45-AEO2021.5.highogs-d120120a</t>
  </si>
  <si>
    <t>Transportation Energy Use: Highway: Light-Duty Vehicles: Light Trucks: High oil and gas supply</t>
  </si>
  <si>
    <t>45-AEO2021.6.highogs-d120120a</t>
  </si>
  <si>
    <t>Transportation Energy Use: Highway: Light-Duty Vehicles: Motorcycles: High oil and gas supply</t>
  </si>
  <si>
    <t>45-AEO2021.7.highogs-d120120a</t>
  </si>
  <si>
    <t>Transportation Energy Use: Highway: Commercial Light Trucks: High oil and gas supply</t>
  </si>
  <si>
    <t>45-AEO2021.8.highogs-d120120a</t>
  </si>
  <si>
    <t>Transportation Energy Use: Highway: Buses: High oil and gas supply</t>
  </si>
  <si>
    <t>45-AEO2021.9.highogs-d120120a</t>
  </si>
  <si>
    <t>Transportation Energy Use: Highway: Buses: Transit: High oil and gas supply</t>
  </si>
  <si>
    <t>45-AEO2021.10.highogs-d120120a</t>
  </si>
  <si>
    <t>Transportation Energy Use: Highway: Buses: Intercity: High oil and gas supply</t>
  </si>
  <si>
    <t>45-AEO2021.11.highogs-d120120a</t>
  </si>
  <si>
    <t>Transportation Energy Use: Highway: Buses: School: High oil and gas supply</t>
  </si>
  <si>
    <t>45-AEO2021.12.highogs-d120120a</t>
  </si>
  <si>
    <t>Transportation Energy Use: Highway: Freight Trucks: High oil and gas supply</t>
  </si>
  <si>
    <t>45-AEO2021.13.highogs-d120120a</t>
  </si>
  <si>
    <t>Transportation Energy Use: Highway: Freight Trucks: Light Medium: High oil and gas supply</t>
  </si>
  <si>
    <t>45-AEO2021.14.highogs-d120120a</t>
  </si>
  <si>
    <t>Transportation Energy Use: Highway: Freight Trucks: Medium: High oil and gas supply</t>
  </si>
  <si>
    <t>45-AEO2021.15.highogs-d120120a</t>
  </si>
  <si>
    <t>Transportation Energy Use: Highway: Freight Trucks: Large: High oil and gas supply</t>
  </si>
  <si>
    <t>45-AEO2021.16.highogs-d120120a</t>
  </si>
  <si>
    <t>45-AEO2021.18.</t>
  </si>
  <si>
    <t>Transportation Energy Use: Non-Highway: Air: High oil and gas supply</t>
  </si>
  <si>
    <t>45-AEO2021.19.highogs-d120120a</t>
  </si>
  <si>
    <t>Transportation Energy Use: Non-Highway: Air: General Aviation: High oil and gas supply</t>
  </si>
  <si>
    <t>45-AEO2021.20.highogs-d120120a</t>
  </si>
  <si>
    <t>Transportation Energy Use: Non-Highway: Air: Domestic Passenger: High oil and gas supply</t>
  </si>
  <si>
    <t>45-AEO2021.21.highogs-d120120a</t>
  </si>
  <si>
    <t>Transportation Energy Use: Non-Highway: Air: International Passenger: High oil and gas supply</t>
  </si>
  <si>
    <t>45-AEO2021.22.highogs-d120120a</t>
  </si>
  <si>
    <t>Transportation Energy Use: Non-Highway: Air: Dedicated Freight: High oil and gas supply</t>
  </si>
  <si>
    <t>45-AEO2021.23.highogs-d120120a</t>
  </si>
  <si>
    <t>Transportation Energy Use: Non-Highway: Water: High oil and gas supply</t>
  </si>
  <si>
    <t>45-AEO2021.24.highogs-d120120a</t>
  </si>
  <si>
    <t>Transportation Energy Use: Non-Highway: Water: Freight: High oil and gas supply</t>
  </si>
  <si>
    <t>45-AEO2021.25.highogs-d120120a</t>
  </si>
  <si>
    <t>Transportation Energy Use: Non-Highway: Water: Freight: Domestic Shipping: High oil and gas supply</t>
  </si>
  <si>
    <t>45-AEO2021.26.highogs-d120120a</t>
  </si>
  <si>
    <t>Transportation Energy Use: Non-Highway: Water: Freight: International Shipping: High oil and gas supply</t>
  </si>
  <si>
    <t>45-AEO2021.27.highogs-d120120a</t>
  </si>
  <si>
    <t>Transportation Energy Use: Non-Highway: Water: Recreational Boats: High oil and gas supply</t>
  </si>
  <si>
    <t>45-AEO2021.28.highogs-d120120a</t>
  </si>
  <si>
    <t>Transportation Energy Use: Non-Highway: Rail: High oil and gas supply</t>
  </si>
  <si>
    <t>45-AEO2021.29.highogs-d120120a</t>
  </si>
  <si>
    <t>Transportation Energy Use: Non-Highway: Rail: Freight: High oil and gas supply</t>
  </si>
  <si>
    <t>45-AEO2021.30.highogs-d120120a</t>
  </si>
  <si>
    <t>Transportation Energy Use: Non-Highway: Rail: Passenger: High oil and gas supply</t>
  </si>
  <si>
    <t>45-AEO2021.31.highogs-d120120a</t>
  </si>
  <si>
    <t>Transportation Energy Use: Non-Highway: Rail: Passenger: Intercity: High oil and gas supply</t>
  </si>
  <si>
    <t>45-AEO2021.32.highogs-d120120a</t>
  </si>
  <si>
    <t>Transportation Energy Use: Non-Highway: Rail: Passenger: Transit: High oil and gas supply</t>
  </si>
  <si>
    <t>45-AEO2021.33.highogs-d120120a</t>
  </si>
  <si>
    <t>Transportation Energy Use: Non-Highway: Rail: Passenger: Commuter: High oil and gas supply</t>
  </si>
  <si>
    <t>45-AEO2021.34.highogs-d120120a</t>
  </si>
  <si>
    <t>Transportation Energy Use: Non-Highway: Lubricants: High oil and gas supply</t>
  </si>
  <si>
    <t>45-AEO2021.35.highogs-d120120a</t>
  </si>
  <si>
    <t>Transportation Energy Use: Non-Highway: Pipeline Fuel Natural Gas: High oil and gas supply</t>
  </si>
  <si>
    <t>45-AEO2021.36.highogs-d120120a</t>
  </si>
  <si>
    <t>Transportation Energy Use: Military Use: High oil and gas supply</t>
  </si>
  <si>
    <t>45-AEO2021.38.highogs-d120120a</t>
  </si>
  <si>
    <t>Transportation Energy Use: Military Use: Aviation: High oil and gas supply</t>
  </si>
  <si>
    <t>45-AEO2021.39.highogs-d120120a</t>
  </si>
  <si>
    <t>Transportation Energy Use: Military Use: Residual Fuel Oil: High oil and gas supply</t>
  </si>
  <si>
    <t>45-AEO2021.40.highogs-d120120a</t>
  </si>
  <si>
    <t>Transportation Energy Use: Military Use: Distillate Fuel Oil: High oil and gas supply</t>
  </si>
  <si>
    <t>45-AEO2021.41.highogs-d120120a</t>
  </si>
  <si>
    <t>Transportation Energy Use: Total: High oil and gas supply</t>
  </si>
  <si>
    <t>45-AEO2021.43.highogs-d120120a</t>
  </si>
  <si>
    <t>45-AEO2021.45.</t>
  </si>
  <si>
    <t>Transportation Energy Use: Petroleum: Motor Gasoline: High oil and gas supply</t>
  </si>
  <si>
    <t>45-AEO2021.46.highogs-d120120a</t>
  </si>
  <si>
    <t>Transportation Energy Use: E85: High oil and gas supply</t>
  </si>
  <si>
    <t>45-AEO2021.47.highogs-d120120a</t>
  </si>
  <si>
    <t>Transportation Energy Use: Petroleum: Diesel: High oil and gas supply</t>
  </si>
  <si>
    <t>45-AEO2021.48.highogs-d120120a</t>
  </si>
  <si>
    <t>Transportation Energy Use: Petroleum: Jet Fuel: High oil and gas supply</t>
  </si>
  <si>
    <t>45-AEO2021.49.highogs-d120120a</t>
  </si>
  <si>
    <t>Transportation Energy Use: Petroleum: Residual Fuel Oil: High oil and gas supply</t>
  </si>
  <si>
    <t>45-AEO2021.50.highogs-d120120a</t>
  </si>
  <si>
    <t>Transportation Energy Use: Petroleum: Aviation Gasoline: High oil and gas supply</t>
  </si>
  <si>
    <t>45-AEO2021.51.highogs-d120120a</t>
  </si>
  <si>
    <t>Transportation Energy Use: Petroleum: Propane: High oil and gas supply</t>
  </si>
  <si>
    <t>45-AEO2021.52.highogs-d120120a</t>
  </si>
  <si>
    <t>Transportation Energy Use: Petroleum: Lubricants: High oil and gas supply</t>
  </si>
  <si>
    <t>45-AEO2021.53.highogs-d120120a</t>
  </si>
  <si>
    <t>Transportation Energy Use: Petroleum Subtotal: High oil and gas supply</t>
  </si>
  <si>
    <t>45-AEO2021.54.highogs-d120120a</t>
  </si>
  <si>
    <t>Transportation Energy Use: M85: High oil and gas supply</t>
  </si>
  <si>
    <t>45-AEO2021.55.highogs-d120120a</t>
  </si>
  <si>
    <t>Transportation Energy Use: Electricity: High oil and gas supply</t>
  </si>
  <si>
    <t>45-AEO2021.56.highogs-d120120a</t>
  </si>
  <si>
    <t>Transportation Energy Use: Natural Gas: High oil and gas supply</t>
  </si>
  <si>
    <t>45-AEO2021.57.highogs-d120120a</t>
  </si>
  <si>
    <t>Transportation Energy Use: Hydrogen: High oil and gas supply</t>
  </si>
  <si>
    <t>45-AEO2021.58.highogs-d120120a</t>
  </si>
  <si>
    <t>Transportation Energy Use: Pipeline Fuel Natural Gas: High oil and gas supply</t>
  </si>
  <si>
    <t>45-AEO2021.59.highogs-d120120a</t>
  </si>
  <si>
    <t>Transportation: Total Energy Use: High oil and gas supply</t>
  </si>
  <si>
    <t>45-AEO2021.61.highogs-d120120a</t>
  </si>
  <si>
    <t>TEF000</t>
  </si>
  <si>
    <t>Table 36.  Transportation Sector Energy Use by Fuel Type Within a Mode</t>
  </si>
  <si>
    <t>https://www.eia.gov/outlooks/aeo/data/browser/#/?id=46-AEO2023&amp;cases=ref2023&amp;sourcekey=0</t>
  </si>
  <si>
    <t>Tue Apr 18 2023 11:12:28 GMT-0400 (Eastern Daylight Time)</t>
  </si>
  <si>
    <t>TEF000:ba_Total</t>
  </si>
  <si>
    <t>Light-Duty Vehicle</t>
  </si>
  <si>
    <t>Transportation Energy Use: Light-Duty Vehicle: Total: Reference case</t>
  </si>
  <si>
    <t>AEO.2023.REF2023.CNSM_NA_TRN_LDTY_NA_NA_NA_TRLBTU.A</t>
  </si>
  <si>
    <t>TEF000:ba_MotorGasoline</t>
  </si>
  <si>
    <t>Transportation Energy Use: Light-Duty Vehicle: Motor Gasoline: Reference case</t>
  </si>
  <si>
    <t>AEO.2023.REF2023.CNSM_NA_TRN_LDTY_MGS_NA_NA_TRLBTU.A</t>
  </si>
  <si>
    <t>TEF000:ba_Ethanol</t>
  </si>
  <si>
    <t>Transportation Energy Use: Light-Duty Vehicle: Ethanol: Reference case</t>
  </si>
  <si>
    <t>AEO.2023.REF2023.CNSM_NA_TRN_LDTY_ETH_NA_NA_TRLBTU.A</t>
  </si>
  <si>
    <t>TEF000:ba_Distillate(di</t>
  </si>
  <si>
    <t>Distillate Fuel Oil (diesel)</t>
  </si>
  <si>
    <t>Transportation Energy Use: Light-Duty Vehicle: Distillate Fuel Oil: Reference case</t>
  </si>
  <si>
    <t>AEO.2023.REF2023.CNSM_NA_TRN_LDTY_DFO_NA_NA_TRLBTU.A</t>
  </si>
  <si>
    <t>TEF000:ba_CompressedNat</t>
  </si>
  <si>
    <t>Transportation Energy Use: Light-Duty Vehicle: Natural Gas: Reference case</t>
  </si>
  <si>
    <t>AEO.2023.REF2023.CNSM_NA_TRN_LDTY_NG_NA_NA_TRLBTU.A</t>
  </si>
  <si>
    <t>TEF000:ba_LiquefiedPetr</t>
  </si>
  <si>
    <t>Transportation Energy Use: Light-Duty Vehicle: Propane: Reference case</t>
  </si>
  <si>
    <t>AEO.2023.REF2023.CNSM_NA_TRN_LDTY_PROP_NA_NA_TRLBTU.A</t>
  </si>
  <si>
    <t>TEF000:ba_Electricity</t>
  </si>
  <si>
    <t>Transportation Energy Use: Light-Duty Vehicle: Electricity: Reference case</t>
  </si>
  <si>
    <t>AEO.2023.REF2023.CNSM_NA_TRN_LDTY_ELC_NA_NA_TRLBTU.A</t>
  </si>
  <si>
    <t>TEF000:ba_LiquidHydroge</t>
  </si>
  <si>
    <t>Transportation Energy Use: Light-Duty Vehicle: Hydrogen: Reference case</t>
  </si>
  <si>
    <t>AEO.2023.REF2023.CNSM_NA_TRN_LDTY_HDG_NA_NA_TRLBTU.A</t>
  </si>
  <si>
    <t>TEF000:ca_CommercialLig</t>
  </si>
  <si>
    <t>Transportation Energy Use: Commercial Light Trucks: Total: Reference case</t>
  </si>
  <si>
    <t>AEO.2023.REF2023.CNSM_NA_TRN_CLTR_NA_NA_NA_TRLBTU.A</t>
  </si>
  <si>
    <t>TEF000:clt_MotorGas</t>
  </si>
  <si>
    <t>Transportation Energy Use: Commercial Light Trucks: Motor Gasoline: Reference case</t>
  </si>
  <si>
    <t>AEO.2023.REF2023.CNSM_NA_TRN_CLTR_MGS_NA_NA_TRLBTU.A</t>
  </si>
  <si>
    <t>TEF000:clt_e85</t>
  </si>
  <si>
    <t>Transportation Energy Use: Commercial Light Trucks: E85: Reference case</t>
  </si>
  <si>
    <t>AEO.2023.REF2023.CNSM_NA_TRN_CLTR_E85_NA_NA_TRLBTU.A</t>
  </si>
  <si>
    <t>TEF000:clt_Diesel</t>
  </si>
  <si>
    <t>Transportation Energy Use: Commercial Light Trucks: Distillate Fuel Oil: Reference case</t>
  </si>
  <si>
    <t>AEO.2023.REF2023.CNSM_NA_TRN_CLTR_DFO_NA_NA_TRLBTU.A</t>
  </si>
  <si>
    <t>TEF000:clt_propane</t>
  </si>
  <si>
    <t>Transportation Energy Use: Commercial Light Trucks: Propane: Reference case</t>
  </si>
  <si>
    <t>AEO.2023.REF2023.CNSM_NA_TRN_CLTR_PROP_NA_NA_TRLBTU.A</t>
  </si>
  <si>
    <t>TEF000:clt_natural_gas</t>
  </si>
  <si>
    <t>Transportation Energy Use: Commercial Light Trucks: Natural Gas: Reference case</t>
  </si>
  <si>
    <t>AEO.2023.REF2023.CNSM_NA_TRN_CLTR_NG_NA_NA_TRLBTU.A</t>
  </si>
  <si>
    <t>TEF000:clt_electricity</t>
  </si>
  <si>
    <t>Transportation Energy Use: Commercial Light Trucks: Electricity: Reference case</t>
  </si>
  <si>
    <t>AEO.2023.REF2023.CNSM_NA_TRN_CLTR_ELC_NA_NA_TRLBTU.A</t>
  </si>
  <si>
    <t>TEF000:clt_hydrogen</t>
  </si>
  <si>
    <t>Transportation Energy Use: Commercial Light Trucks: Hydrogen: Reference case</t>
  </si>
  <si>
    <t>AEO.2023.REF2023.CNSM_NA_TRN_CLTR_HDG_NA_NA_TRLBTU.A</t>
  </si>
  <si>
    <t>TEF000:da_Total</t>
  </si>
  <si>
    <t>Transportation Energy Use: Freight Trucks: Total: Reference case</t>
  </si>
  <si>
    <t>AEO.2023.REF2023.CNSM_NA_TRN_FRTT_NA_NA_NA_TRLBTU.A</t>
  </si>
  <si>
    <t>TEF000:da_MotorGasoline</t>
  </si>
  <si>
    <t>Motor Gasoline</t>
  </si>
  <si>
    <t>Transportation Energy Use: Freight Trucks: Motor Gasoline: Reference case</t>
  </si>
  <si>
    <t>AEO.2023.REF2023.CNSM_NA_TRN_FRTT_MGS_NA_NA_TRLBTU.A</t>
  </si>
  <si>
    <t>TEF000:da_Distillate(di</t>
  </si>
  <si>
    <t>Transportation Energy Use: Freight Trucks: Distillate Fuel Oil: Reference case</t>
  </si>
  <si>
    <t>AEO.2023.REF2023.CNSM_NA_TRN_FRTT_DFO_NA_NA_TRLBTU.A</t>
  </si>
  <si>
    <t>TEF000:da_CompressedNat</t>
  </si>
  <si>
    <t>Transportation Energy Use: Freight Trucks: Natural Gas: Reference case</t>
  </si>
  <si>
    <t>AEO.2023.REF2023.CNSM_NA_TRN_FRTT_NG_NA_NA_TRLBTU.A</t>
  </si>
  <si>
    <t>TEF000:da_LiquefiedPetr</t>
  </si>
  <si>
    <t>Transportation Energy Use: Freight Trucks: Propane: Reference case</t>
  </si>
  <si>
    <t>AEO.2023.REF2023.CNSM_NA_TRN_FRTT_LPG_NA_NA_TRLBTU.A</t>
  </si>
  <si>
    <t>TEF000:ft_eeeeeeeeeee85</t>
  </si>
  <si>
    <t>Transportation Energy Use: Freight Trucks: E85: Reference case</t>
  </si>
  <si>
    <t>AEO.2023.REF2023.CNSM_NA_TRN_FRTT_E85_NA_NA_TRLBTU.A</t>
  </si>
  <si>
    <t>TEF000:ft_electricity</t>
  </si>
  <si>
    <t>Transportation Energy Use: Freight Trucks: Electricity: Reference case</t>
  </si>
  <si>
    <t>AEO.2023.REF2023.CNSM_NA_TRN_FRTT_ELC_NA_NA_TRLBTU.A</t>
  </si>
  <si>
    <t>TEF000:ft_hydrogen</t>
  </si>
  <si>
    <t>Transportation Energy Use: Freight Trucks: Hydrogen: Reference case</t>
  </si>
  <si>
    <t>AEO.2023.REF2023.CNSM_NA_TRN_FRTT_HDG_NA_NA_TRLBTU.A</t>
  </si>
  <si>
    <t>TEF000:ea_Total</t>
  </si>
  <si>
    <t>Transportation Energy Use: Freight Rail: Total: Reference case</t>
  </si>
  <si>
    <t>AEO.2023.REF2023.CNSM_NA_TRN_FRAIL_NA_NA_NA_TRLBTU.A</t>
  </si>
  <si>
    <t>TEF000:ea_Distillate(di</t>
  </si>
  <si>
    <t>Transportation Energy Use: Freight Rail: Distillate Fuel Oil: Reference case</t>
  </si>
  <si>
    <t>AEO.2023.REF2023.CNSM_NA_TRN_FRAIL_DFO_NA_NA_TRLBTU.A</t>
  </si>
  <si>
    <t>TEF000:ea_ResidualOil</t>
  </si>
  <si>
    <t>Transportation Energy Use: Freight Rail: Residual Fuel Oil: Reference case</t>
  </si>
  <si>
    <t>AEO.2023.REF2023.CNSM_NA_TRN_FRAIL_RFO_NA_NA_TRLBTU.A</t>
  </si>
  <si>
    <t>TEF000:ea_SeeEnGee</t>
  </si>
  <si>
    <t>Transportation Energy Use: Freight Rail: CNG: Reference case</t>
  </si>
  <si>
    <t>AEO.2023.REF2023.CNSM_NA_TRN_FRAIL_CNG_NA_NA_TRLBTU.A</t>
  </si>
  <si>
    <t>TEF000:ea_LiquidNG</t>
  </si>
  <si>
    <t>Transportation Energy Use: Freight Rail: LNG: Reference case</t>
  </si>
  <si>
    <t>AEO.2023.REF2023.CNSM_NA_TRN_FRAIL_LNG_NA_NA_TRLBTU.A</t>
  </si>
  <si>
    <t>TEF000:fa_Total</t>
  </si>
  <si>
    <t>Transportation Energy Use: Domestic Shipping: Total: Reference case</t>
  </si>
  <si>
    <t>AEO.2023.REF2023.CNSM_NA_TRN_DMT_NA_NA_NA_TRLBTU.A</t>
  </si>
  <si>
    <t>TEF000:fa_Distillate(di</t>
  </si>
  <si>
    <t>Transportation Energy Use: Domestic Shipping: Distillate Fuel Oil: Reference case</t>
  </si>
  <si>
    <t>AEO.2023.REF2023.CNSM_NA_TRN_DMT_DFO_NA_NA_TRLBTU.A</t>
  </si>
  <si>
    <t>TEF000:fa_ResidualOil</t>
  </si>
  <si>
    <t>Residual Oil</t>
  </si>
  <si>
    <t>Transportation Energy Use: Domestic Shipping: Residual Oil: Reference case</t>
  </si>
  <si>
    <t>AEO.2023.REF2023.CNSM_NA_TRN_DMT_RFO_NA_NA_TRLBTU.A</t>
  </si>
  <si>
    <t>TEF000:fa_MotorGasoline</t>
  </si>
  <si>
    <t>Transportation Energy Use: Domestic Shipping: CNG: Reference case</t>
  </si>
  <si>
    <t>AEO.2023.REF2023.CNSM_NA_TRN_DMT_CNG_NA_NA_TRLBTU.A</t>
  </si>
  <si>
    <t>TEF000:fa_LiquidNG</t>
  </si>
  <si>
    <t>Transportation Energy Use: Domestic Shipping: LNG: Reference case</t>
  </si>
  <si>
    <t>AEO.2023.REF2023.CNSM_NA_TRN_DMT_LNG_NA_NA_TRLBTU.A</t>
  </si>
  <si>
    <t>TEF000:ga_Total</t>
  </si>
  <si>
    <t>Transportation Energy Use: International Shipping: Total: Reference case</t>
  </si>
  <si>
    <t>AEO.2023.REF2023.CNSM_NA_TRN_INTS_NA_NA_NA_TRLBTU.A</t>
  </si>
  <si>
    <t>TEF000:ga_Distillate(di</t>
  </si>
  <si>
    <t>Transportation Energy Use: International Shipping: Distillate Fuel Oil: Reference case</t>
  </si>
  <si>
    <t>AEO.2023.REF2023.CNSM_NA_TRN_INTS_DFO_NA_NA_TRLBTU.A</t>
  </si>
  <si>
    <t>TEF000:ga_ResidualOil</t>
  </si>
  <si>
    <t>Transportation Energy Use: International Shipping: Residual Oil: Reference case</t>
  </si>
  <si>
    <t>AEO.2023.REF2023.CNSM_NA_TRN_INTS_RFO_NA_NA_TRLBTU.A</t>
  </si>
  <si>
    <t>TEF000:ga_SeeEnGee</t>
  </si>
  <si>
    <t>Transportation Energy Use: International Shipping: CNG: Reference case</t>
  </si>
  <si>
    <t>AEO.2023.REF2023.CNSM_NA_TRN_INTS_CNG_NA_NA_TRLBTU.A</t>
  </si>
  <si>
    <t>TEF000:ga_LiquidNG</t>
  </si>
  <si>
    <t>Transportation Energy Use: International Shipping: LNG: Reference case</t>
  </si>
  <si>
    <t>AEO.2023.REF2023.CNSM_NA_TRN_INTS_LNG_NA_NA_TRLBTU.A</t>
  </si>
  <si>
    <t>TEF000:ha_Total</t>
  </si>
  <si>
    <t>Air Transportation</t>
  </si>
  <si>
    <t>Transportation Energy Use: Air: Total: Reference case</t>
  </si>
  <si>
    <t>TEF000:ha_JetFuel</t>
  </si>
  <si>
    <t>Jet Fuel</t>
  </si>
  <si>
    <t>Transportation Energy Use: Air: Jet Fuel: Reference case</t>
  </si>
  <si>
    <t>AEO.2023.REF2023.CNSM_NA_TRN_AIR_JFL_NA_NA_TRLBTU.A</t>
  </si>
  <si>
    <t>TEF000:ha_AviationGasol</t>
  </si>
  <si>
    <t>Transportation Energy Use: Air: Aviation Gasoline: Reference case</t>
  </si>
  <si>
    <t>AEO.2023.REF2023.CNSM_NA_TRN_AIR_AVGA_NA_NA_TRLBTU.A</t>
  </si>
  <si>
    <t>TEF000:ia_Total</t>
  </si>
  <si>
    <t>Transportation Energy Use: Military: Total: Reference case</t>
  </si>
  <si>
    <t>AEO.2023.REF2023.CNSM_NA_TRN_MILT_NA_NA_NA_TRLBTU.A</t>
  </si>
  <si>
    <t>TEF000:ia_JetFuel</t>
  </si>
  <si>
    <t>Transportation Energy Use: Military: Jet Fuel: Reference case</t>
  </si>
  <si>
    <t>AEO.2023.REF2023.CNSM_NA_TRN_MILT_JFL_NA_NA_TRLBTU.A</t>
  </si>
  <si>
    <t>TEF000:ia_ResidualFuel</t>
  </si>
  <si>
    <t>Transportation Energy Use: Military: Residual Fuel Oil: Reference case</t>
  </si>
  <si>
    <t>AEO.2023.REF2023.CNSM_NA_TRN_MILT_RFO_NA_NA_TRLBTU.A</t>
  </si>
  <si>
    <t>TEF000:ia_Distillate</t>
  </si>
  <si>
    <t>Transportation Energy Use: Military: Distillate Fuel Oil: Reference case</t>
  </si>
  <si>
    <t>AEO.2023.REF2023.CNSM_NA_TRN_MILT_DFO_NA_NA_TRLBTU.A</t>
  </si>
  <si>
    <t>TEF000:ja_Total</t>
  </si>
  <si>
    <t>Transportation Energy Use: Bus: Reference case</t>
  </si>
  <si>
    <t>AEO.2023.REF2023.CNSM_NA_TRN_BUS_NA_NA_NA_TRLBTU.A</t>
  </si>
  <si>
    <t>TEF000:bus_transit_tot</t>
  </si>
  <si>
    <t>Transit Bus</t>
  </si>
  <si>
    <t>Transportation Energy Use: Bus: Transit Bus: Reference case</t>
  </si>
  <si>
    <t>AEO.2023.REF2023.CNSM_NA_TRN_TBUS_NA_NA_NA_TRLBTU.A</t>
  </si>
  <si>
    <t>TEF000:ja_TransitBus(mo</t>
  </si>
  <si>
    <t>Transportation Energy Use: Bus: Transit Bus: Motor Gasoline: Reference case</t>
  </si>
  <si>
    <t>AEO.2023.REF2023.CNSM_NA_TRN_TBUS_MGS_NA_NA_TRLBTU.A</t>
  </si>
  <si>
    <t>TEF000:bus_transit_e85</t>
  </si>
  <si>
    <t>Transportation Energy Use: Bus: Transit Bus: E85: Reference case</t>
  </si>
  <si>
    <t>AEO.2023.REF2023.CNSM_NA_TRN_TBUS_E85_NA_NA_TRLBTU.A</t>
  </si>
  <si>
    <t>TEF000:ja_TransitBus(di</t>
  </si>
  <si>
    <t>Transportation Energy Use: Bus: Transit Bus: Distillate Fuel Oil: Reference case</t>
  </si>
  <si>
    <t>AEO.2023.REF2023.CNSM_NA_TRN_TBUS_DFO_NA_NA_TRLBTU.A</t>
  </si>
  <si>
    <t>TEF000:bus_transit_CNG</t>
  </si>
  <si>
    <t>Transportation Energy Use: Bus: Transit Bus: Natural Gas: Reference case</t>
  </si>
  <si>
    <t>AEO.2023.REF2023.CNSM_NA_TRN_TBUS_NG_NA_NA_TRLBTU.A</t>
  </si>
  <si>
    <t>TEF000:bus_transit_LPG</t>
  </si>
  <si>
    <t>Transportation Energy Use: Bus: Transit Bus: Propane: Reference case</t>
  </si>
  <si>
    <t>AEO.2023.REF2023.CNSM_NA_TRN_TBUS_LPG_NA_NA_TRLBTU.A</t>
  </si>
  <si>
    <t>TEF000:bus_transit_elec</t>
  </si>
  <si>
    <t>Transportation Energy Use: Bus: Transit Bus: Electricity: Reference case</t>
  </si>
  <si>
    <t>AEO.2023.REF2023.CNSM_NA_TRN_TBUS_ELC_NA_NA_TRLBTU.A</t>
  </si>
  <si>
    <t>TEF000:bus_transit_hydr</t>
  </si>
  <si>
    <t>Transportation Energy Use: Bus: Transit Bus: Hydrogen: Reference case</t>
  </si>
  <si>
    <t>AEO.2023.REF2023.CNSM_NA_TRN_TBUS_HDG_NA_NA_TRLBTU.A</t>
  </si>
  <si>
    <t>TEF000:bus_inter_total</t>
  </si>
  <si>
    <t>Intercity Bus</t>
  </si>
  <si>
    <t>Transportation Energy Use: Bus: Intercity Bus: Reference case</t>
  </si>
  <si>
    <t>AEO.2023.REF2023.CNSM_NA_TRN_IBUS_NA_NA_NA_TRLBTU.A</t>
  </si>
  <si>
    <t>TEF000:bus_inter_motor</t>
  </si>
  <si>
    <t>Transportation Energy Use: Bus: Intercity Bus: Motor Gasoline: Reference case</t>
  </si>
  <si>
    <t>AEO.2023.REF2023.CNSM_NA_TRN_IBUS_MGS_NA_NA_TRLBTU.A</t>
  </si>
  <si>
    <t>TEF000:bus_inter_e85</t>
  </si>
  <si>
    <t>Transportation Energy Use: Bus: Intercity Bus: E85: Reference case</t>
  </si>
  <si>
    <t>AEO.2023.REF2023.CNSM_NA_TRN_IBUS_E85_NA_NA_TRLBTU.A</t>
  </si>
  <si>
    <t>TEF000:ja_IntercityBus(</t>
  </si>
  <si>
    <t>Transportation Energy Use: Bus: Intercity Bus: Distillate Fuel Oil: Reference case</t>
  </si>
  <si>
    <t>AEO.2023.REF2023.CNSM_NA_TRN_IBUS_DFO_NA_NA_TRLBTU.A</t>
  </si>
  <si>
    <t>TEF000:bus_inter_CNG</t>
  </si>
  <si>
    <t>Transportation Energy Use: Bus: Intercity Bus: Natural Gas: Reference case</t>
  </si>
  <si>
    <t>AEO.2023.REF2023.CNSM_NA_TRN_IBUS_NG_NA_NA_TRLBTU.A</t>
  </si>
  <si>
    <t>TEF000:bus_inter_LPG</t>
  </si>
  <si>
    <t>Transportation Energy Use: Bus: Intercity Bus: Propane: Reference case</t>
  </si>
  <si>
    <t>AEO.2023.REF2023.CNSM_NA_TRN_IBUS_LPG_NA_NA_TRLBTU.A</t>
  </si>
  <si>
    <t>TEF000:bus_inter_elec</t>
  </si>
  <si>
    <t>Transportation Energy Use: Bus: Intercity Bus: Electricity: Reference case</t>
  </si>
  <si>
    <t>AEO.2023.REF2023.CNSM_NA_TRN_IBUS_ELC_NA_NA_TRLBTU.A</t>
  </si>
  <si>
    <t>TEF000:bus_inter_hydrog</t>
  </si>
  <si>
    <t>Transportation Energy Use: Bus: Intercity Bus: Hydrogen: Reference case</t>
  </si>
  <si>
    <t>AEO.2023.REF2023.CNSM_NA_TRN_IBUS_HDG_NA_NA_TRLBTU.A</t>
  </si>
  <si>
    <t>TEF000:bus_school_total</t>
  </si>
  <si>
    <t>School Bus</t>
  </si>
  <si>
    <t>Transportation Energy Use: Bus: School Bus: Reference case</t>
  </si>
  <si>
    <t>AEO.2023.REF2023.CNSM_NA_TRN_LSRC_NA_NA_NA_TRLBTU.A</t>
  </si>
  <si>
    <t>TEF000:ja_SchoolBus(mot</t>
  </si>
  <si>
    <t>Transportation Energy Use: Bus: School Bus: Motor Gasoline: Reference case</t>
  </si>
  <si>
    <t>AEO.2023.REF2023.CNSM_NA_TRN_LSRC_MGS_NA_NA_TRLBTU.A</t>
  </si>
  <si>
    <t>TEF000:bus_school_e85</t>
  </si>
  <si>
    <t>Transportation Energy Use: Bus: School Bus: E85: Reference case</t>
  </si>
  <si>
    <t>AEO.2023.REF2023.CNSM_NA_TRN_LSRC_E85_NA_NA_TRLBTU.A</t>
  </si>
  <si>
    <t>TEF000:ja_SchoolBus(die</t>
  </si>
  <si>
    <t>Transportation Energy Use: Bus: School Bus: Distillate Fuel Oil: Reference case</t>
  </si>
  <si>
    <t>AEO.2023.REF2023.CNSM_NA_TRN_LSRC_DFO_NA_NA_TRLBTU.A</t>
  </si>
  <si>
    <t>TEF000:bus_school_CNG</t>
  </si>
  <si>
    <t>Transportation Energy Use: Bus: School Bus: Natural Gas: Reference case</t>
  </si>
  <si>
    <t>AEO.2023.REF2023.CNSM_NA_TRN_LSRC_NG_NA_NA_TRLBTU.A</t>
  </si>
  <si>
    <t>TEF000:bus_school_LPG</t>
  </si>
  <si>
    <t>Transportation Energy Use: Bus: School Bus: Propane: Reference case</t>
  </si>
  <si>
    <t>AEO.2023.REF2023.CNSM_NA_TRN_LSRC_LPG_NA_NA_TRLBTU.A</t>
  </si>
  <si>
    <t>TEF000:bus_school_elec</t>
  </si>
  <si>
    <t>Transportation Energy Use: Bus: School Bus: Electricity: Reference case</t>
  </si>
  <si>
    <t>AEO.2023.REF2023.CNSM_NA_TRN_LSRC_ELC_NA_NA_TRLBTU.A</t>
  </si>
  <si>
    <t>TEF000:bus_school_hydro</t>
  </si>
  <si>
    <t>Transportation Energy Use: Bus: School Bus: Hydrogen: Reference case</t>
  </si>
  <si>
    <t>AEO.2023.REF2023.CNSM_NA_TRN_LSRC_HDG_NA_NA_TRLBTU.A</t>
  </si>
  <si>
    <t>TEF000:ma_Total</t>
  </si>
  <si>
    <t>Rail Transportation</t>
  </si>
  <si>
    <t>Transportation Energy Use: Rail: Reference case</t>
  </si>
  <si>
    <t>AEO.2023.REF2023.CNSM_NA_TRN_RAIL_NA_NA_NA_TRLBTU.A</t>
  </si>
  <si>
    <t>TEF000:ka_IntercityRail</t>
  </si>
  <si>
    <t>Intercity Rail</t>
  </si>
  <si>
    <t>Transportation Energy Use: Rail: Intercity Rail: Reference case</t>
  </si>
  <si>
    <t>AEO.2023.REF2023.CNSM_NA_TRN_IRAIL_NA_NA_NA_TRLBTU.A</t>
  </si>
  <si>
    <t>TEF000:ka_InterElect</t>
  </si>
  <si>
    <t>Transportation Energy Use: Rail: Intercity Rail: Electricity: Reference case</t>
  </si>
  <si>
    <t>AEO.2023.REF2023.CNSM_NA_TRN_IRAIL_ELC_NA_NA_TRLBTU.A</t>
  </si>
  <si>
    <t>TEF000:la_InterDiesel</t>
  </si>
  <si>
    <t>Transportation Energy Use: Rail: Intercity Rail: Diesel: Reference case</t>
  </si>
  <si>
    <t>AEO.2023.REF2023.CNSM_NA_TRN_IRAIL_DSL_NA_NA_TRLBTU.A</t>
  </si>
  <si>
    <t>TEF000:la_InterCNG</t>
  </si>
  <si>
    <t>Transportation Energy Use: Rail: Intercity Rail: CNG: Reference case</t>
  </si>
  <si>
    <t>AEO.2023.REF2023.CNSM_NA_TRN_IRAIL_CNG_NA_NA_TRLBTU.A</t>
  </si>
  <si>
    <t>TEF000:la_InterLNG</t>
  </si>
  <si>
    <t>Transportation Energy Use: Rail: Intercity Rail: LNG: Reference case</t>
  </si>
  <si>
    <t>AEO.2023.REF2023.CNSM_NA_TRN_IRAIL_LNG_NA_NA_TRLBTU.A</t>
  </si>
  <si>
    <t>TEF000:la_TransitRail</t>
  </si>
  <si>
    <t>Transit Rail</t>
  </si>
  <si>
    <t>Transportation Energy Use: Rail: Transit Rail: Reference case</t>
  </si>
  <si>
    <t>AEO.2023.REF2023.CNSM_NA_TRN_TRAIL_NA_NA_NA_TRLBTU.A</t>
  </si>
  <si>
    <t>TEF000:la_TransitElect</t>
  </si>
  <si>
    <t>Transportation Energy Use: Rail: Transit Rail: Electricity: Reference case</t>
  </si>
  <si>
    <t>AEO.2023.REF2023.CNSM_NA_TRN_TRAIL_ELC_NA_NA_TRLBTU.A</t>
  </si>
  <si>
    <t>TEF000:ma_CommuterRail</t>
  </si>
  <si>
    <t>Commuter Rail</t>
  </si>
  <si>
    <t>Transportation Energy Use: Rail: Commuter Rail: Reference case</t>
  </si>
  <si>
    <t>AEO.2023.REF2023.CNSM_NA_TRN_CRAIL_NA_NA_NA_TRLBTU.A</t>
  </si>
  <si>
    <t>TEF000:ma_CommuteElect</t>
  </si>
  <si>
    <t>Transportation Energy Use: Rail: Commuter Rail: Electricity: Reference case</t>
  </si>
  <si>
    <t>AEO.2023.REF2023.CNSM_NA_TRN_CRAIL_ELC_NA_NA_TRLBTU.A</t>
  </si>
  <si>
    <t>TEF000:ma_CommuteDiesel</t>
  </si>
  <si>
    <t>Transportation Energy Use: Rail: Commuter Rail: Diesel: Reference case</t>
  </si>
  <si>
    <t>AEO.2023.REF2023.CNSM_NA_TRN_CRAIL_DSL_NA_NA_TRLBTU.A</t>
  </si>
  <si>
    <t>TEF000:ma_CommuteCNG</t>
  </si>
  <si>
    <t>Transportation Energy Use: Rail: Commuter Rail: CNG: Reference case</t>
  </si>
  <si>
    <t>AEO.2023.REF2023.CNSM_NA_TRN_CRAIL_CNG_NA_NA_TRLBTU.A</t>
  </si>
  <si>
    <t>TEF000:ma_CommuteLNG</t>
  </si>
  <si>
    <t>Transportation Energy Use: Rail: Commuter Rail: LNG: Reference case</t>
  </si>
  <si>
    <t>AEO.2023.REF2023.CNSM_NA_TRN_CRAIL_LNG_NA_NA_TRLBTU.A</t>
  </si>
  <si>
    <t>TEF000:na_RecreationBoa</t>
  </si>
  <si>
    <t>Transportation Energy Use: Recreation Boats: Reference case</t>
  </si>
  <si>
    <t>AEO.2023.REF2023.CNSM_NA_TRN_RCB_NA_NA_NA_TRLBTU.A</t>
  </si>
  <si>
    <t>TEF000:na_RecreateGas</t>
  </si>
  <si>
    <t>Gasoline</t>
  </si>
  <si>
    <t>Transportation Energy Use: Recreation Boats: Motor Gasoline: Reference case</t>
  </si>
  <si>
    <t>AEO.2023.REF2023.CNSM_NA_TRN_RCB_GSL_NA_NA_TRLBTU.A</t>
  </si>
  <si>
    <t>TEF000:na_RecreateDies</t>
  </si>
  <si>
    <t>Transportation Energy Use: Recreation Boats: Distillate Fuel Oil: Reference case</t>
  </si>
  <si>
    <t>AEO.2023.REF2023.CNSM_NA_TRN_RCB_DFO_NA_NA_TRLBTU.A</t>
  </si>
  <si>
    <t>TEF000:na_Lubricants</t>
  </si>
  <si>
    <t>Transportation Energy Use: Lubricants: Reference case</t>
  </si>
  <si>
    <t>TEF000:na_PipelineFuelN</t>
  </si>
  <si>
    <t>TEF000:pa_TotalConsumpt</t>
  </si>
  <si>
    <t>Transportation Energy Use: Total Use: Reference case</t>
  </si>
  <si>
    <t>https://www.eia.gov/outlooks/aeo/data/browser/#/?id=46-AEO2022&amp;sourcekey=0</t>
  </si>
  <si>
    <t>Tue Apr 18 2023 11:14:01 GMT-0400 (Eastern Daylight Time)</t>
  </si>
  <si>
    <t>AEO.2022.REF2022.CNSM_NA_TRN_LDTY_NA_NA_NA_TRLBTU.A</t>
  </si>
  <si>
    <t>AEO.2022.REF2022.CNSM_NA_TRN_LDTY_MGS_NA_NA_TRLBTU.A</t>
  </si>
  <si>
    <t>AEO.2022.REF2022.CNSM_NA_TRN_LDTY_ETH_NA_NA_TRLBTU.A</t>
  </si>
  <si>
    <t>AEO.2022.REF2022.CNSM_NA_TRN_LDTY_DFO_NA_NA_TRLBTU.A</t>
  </si>
  <si>
    <t>AEO.2022.REF2022.CNSM_NA_TRN_LDTY_NG_NA_NA_TRLBTU.A</t>
  </si>
  <si>
    <t>AEO.2022.REF2022.CNSM_NA_TRN_LDTY_PROP_NA_NA_TRLBTU.A</t>
  </si>
  <si>
    <t>AEO.2022.REF2022.CNSM_NA_TRN_LDTY_ELC_NA_NA_TRLBTU.A</t>
  </si>
  <si>
    <t>AEO.2022.REF2022.CNSM_NA_TRN_LDTY_HDG_NA_NA_TRLBTU.A</t>
  </si>
  <si>
    <t>AEO.2022.REF2022.CNSM_NA_TRN_CLTR_NA_NA_NA_TRLBTU.A</t>
  </si>
  <si>
    <t>AEO.2022.REF2022.CNSM_NA_TRN_CLTR_MGS_NA_NA_TRLBTU.A</t>
  </si>
  <si>
    <t>AEO.2022.REF2022.CNSM_NA_TRN_CLTR_E85_NA_NA_TRLBTU.A</t>
  </si>
  <si>
    <t>AEO.2022.REF2022.CNSM_NA_TRN_CLTR_DFO_NA_NA_TRLBTU.A</t>
  </si>
  <si>
    <t>AEO.2022.REF2022.CNSM_NA_TRN_CLTR_PROP_NA_NA_TRLBTU.A</t>
  </si>
  <si>
    <t>AEO.2022.REF2022.CNSM_NA_TRN_CLTR_NG_NA_NA_TRLBTU.A</t>
  </si>
  <si>
    <t>AEO.2022.REF2022.CNSM_NA_TRN_CLTR_ELC_NA_NA_TRLBTU.A</t>
  </si>
  <si>
    <t>AEO.2022.REF2022.CNSM_NA_TRN_CLTR_HDG_NA_NA_TRLBTU.A</t>
  </si>
  <si>
    <t>AEO.2022.REF2022.CNSM_NA_TRN_FRTT_NA_NA_NA_TRLBTU.A</t>
  </si>
  <si>
    <t>AEO.2022.REF2022.CNSM_NA_TRN_FRTT_MGS_NA_NA_TRLBTU.A</t>
  </si>
  <si>
    <t>AEO.2022.REF2022.CNSM_NA_TRN_FRTT_DFO_NA_NA_TRLBTU.A</t>
  </si>
  <si>
    <t>AEO.2022.REF2022.CNSM_NA_TRN_FRTT_NG_NA_NA_TRLBTU.A</t>
  </si>
  <si>
    <t>AEO.2022.REF2022.CNSM_NA_TRN_FRTT_LPG_NA_NA_TRLBTU.A</t>
  </si>
  <si>
    <t>AEO.2022.REF2022.CNSM_NA_TRN_FRTT_E85_NA_NA_TRLBTU.A</t>
  </si>
  <si>
    <t>AEO.2022.REF2022.CNSM_NA_TRN_FRTT_ELC_NA_NA_TRLBTU.A</t>
  </si>
  <si>
    <t>AEO.2022.REF2022.CNSM_NA_TRN_FRTT_HDG_NA_NA_TRLBTU.A</t>
  </si>
  <si>
    <t>AEO.2022.REF2022.CNSM_NA_TRN_FRAIL_NA_NA_NA_TRLBTU.A</t>
  </si>
  <si>
    <t>AEO.2022.REF2022.CNSM_NA_TRN_FRAIL_DFO_NA_NA_TRLBTU.A</t>
  </si>
  <si>
    <t>AEO.2022.REF2022.CNSM_NA_TRN_FRAIL_RFO_NA_NA_TRLBTU.A</t>
  </si>
  <si>
    <t>AEO.2022.REF2022.CNSM_NA_TRN_FRAIL_CNG_NA_NA_TRLBTU.A</t>
  </si>
  <si>
    <t>AEO.2022.REF2022.CNSM_NA_TRN_FRAIL_LNG_NA_NA_TRLBTU.A</t>
  </si>
  <si>
    <t>AEO.2022.REF2022.CNSM_NA_TRN_DMT_NA_NA_NA_TRLBTU.A</t>
  </si>
  <si>
    <t>AEO.2022.REF2022.CNSM_NA_TRN_DMT_DFO_NA_NA_TRLBTU.A</t>
  </si>
  <si>
    <t>AEO.2022.REF2022.CNSM_NA_TRN_DMT_RFO_NA_NA_TRLBTU.A</t>
  </si>
  <si>
    <t>AEO.2022.REF2022.CNSM_NA_TRN_DMT_CNG_NA_NA_TRLBTU.A</t>
  </si>
  <si>
    <t>AEO.2022.REF2022.CNSM_NA_TRN_DMT_LNG_NA_NA_TRLBTU.A</t>
  </si>
  <si>
    <t>AEO.2022.REF2022.CNSM_NA_TRN_INTS_NA_NA_NA_TRLBTU.A</t>
  </si>
  <si>
    <t>AEO.2022.REF2022.CNSM_NA_TRN_INTS_DFO_NA_NA_TRLBTU.A</t>
  </si>
  <si>
    <t>AEO.2022.REF2022.CNSM_NA_TRN_INTS_RFO_NA_NA_TRLBTU.A</t>
  </si>
  <si>
    <t>AEO.2022.REF2022.CNSM_NA_TRN_INTS_CNG_NA_NA_TRLBTU.A</t>
  </si>
  <si>
    <t>AEO.2022.REF2022.CNSM_NA_TRN_INTS_LNG_NA_NA_TRLBTU.A</t>
  </si>
  <si>
    <t>AEO.2022.REF2022.CNSM_NA_TRN_AIR_JFL_NA_NA_TRLBTU.A</t>
  </si>
  <si>
    <t>AEO.2022.REF2022.CNSM_NA_TRN_AIR_AVGA_NA_NA_TRLBTU.A</t>
  </si>
  <si>
    <t>AEO.2022.REF2022.CNSM_NA_TRN_MILT_NA_NA_NA_TRLBTU.A</t>
  </si>
  <si>
    <t>AEO.2022.REF2022.CNSM_NA_TRN_MILT_JFL_NA_NA_TRLBTU.A</t>
  </si>
  <si>
    <t>AEO.2022.REF2022.CNSM_NA_TRN_MILT_RFO_NA_NA_TRLBTU.A</t>
  </si>
  <si>
    <t>AEO.2022.REF2022.CNSM_NA_TRN_MILT_DFO_NA_NA_TRLBTU.A</t>
  </si>
  <si>
    <t>AEO.2022.REF2022.CNSM_NA_TRN_BUS_NA_NA_NA_TRLBTU.A</t>
  </si>
  <si>
    <t>AEO.2022.REF2022.CNSM_NA_TRN_TBUS_NA_NA_NA_TRLBTU.A</t>
  </si>
  <si>
    <t>AEO.2022.REF2022.CNSM_NA_TRN_TBUS_MGS_NA_NA_TRLBTU.A</t>
  </si>
  <si>
    <t>AEO.2022.REF2022.CNSM_NA_TRN_TBUS_E85_NA_NA_TRLBTU.A</t>
  </si>
  <si>
    <t>AEO.2022.REF2022.CNSM_NA_TRN_TBUS_DFO_NA_NA_TRLBTU.A</t>
  </si>
  <si>
    <t>AEO.2022.REF2022.CNSM_NA_TRN_TBUS_NG_NA_NA_TRLBTU.A</t>
  </si>
  <si>
    <t>AEO.2022.REF2022.CNSM_NA_TRN_TBUS_LPG_NA_NA_TRLBTU.A</t>
  </si>
  <si>
    <t>AEO.2022.REF2022.CNSM_NA_TRN_TBUS_ELC_NA_NA_TRLBTU.A</t>
  </si>
  <si>
    <t>AEO.2022.REF2022.CNSM_NA_TRN_TBUS_HDG_NA_NA_TRLBTU.A</t>
  </si>
  <si>
    <t>AEO.2022.REF2022.CNSM_NA_TRN_IBUS_NA_NA_NA_TRLBTU.A</t>
  </si>
  <si>
    <t>AEO.2022.REF2022.CNSM_NA_TRN_IBUS_MGS_NA_NA_TRLBTU.A</t>
  </si>
  <si>
    <t>AEO.2022.REF2022.CNSM_NA_TRN_IBUS_E85_NA_NA_TRLBTU.A</t>
  </si>
  <si>
    <t>AEO.2022.REF2022.CNSM_NA_TRN_IBUS_DFO_NA_NA_TRLBTU.A</t>
  </si>
  <si>
    <t>AEO.2022.REF2022.CNSM_NA_TRN_IBUS_NG_NA_NA_TRLBTU.A</t>
  </si>
  <si>
    <t>AEO.2022.REF2022.CNSM_NA_TRN_IBUS_LPG_NA_NA_TRLBTU.A</t>
  </si>
  <si>
    <t>AEO.2022.REF2022.CNSM_NA_TRN_IBUS_ELC_NA_NA_TRLBTU.A</t>
  </si>
  <si>
    <t>AEO.2022.REF2022.CNSM_NA_TRN_IBUS_HDG_NA_NA_TRLBTU.A</t>
  </si>
  <si>
    <t>AEO.2022.REF2022.CNSM_NA_TRN_LSRC_NA_NA_NA_TRLBTU.A</t>
  </si>
  <si>
    <t>AEO.2022.REF2022.CNSM_NA_TRN_LSRC_MGS_NA_NA_TRLBTU.A</t>
  </si>
  <si>
    <t>AEO.2022.REF2022.CNSM_NA_TRN_LSRC_E85_NA_NA_TRLBTU.A</t>
  </si>
  <si>
    <t>AEO.2022.REF2022.CNSM_NA_TRN_LSRC_DFO_NA_NA_TRLBTU.A</t>
  </si>
  <si>
    <t>AEO.2022.REF2022.CNSM_NA_TRN_LSRC_NG_NA_NA_TRLBTU.A</t>
  </si>
  <si>
    <t>AEO.2022.REF2022.CNSM_NA_TRN_LSRC_LPG_NA_NA_TRLBTU.A</t>
  </si>
  <si>
    <t>AEO.2022.REF2022.CNSM_NA_TRN_LSRC_ELC_NA_NA_TRLBTU.A</t>
  </si>
  <si>
    <t>AEO.2022.REF2022.CNSM_NA_TRN_LSRC_HDG_NA_NA_TRLBTU.A</t>
  </si>
  <si>
    <t>AEO.2022.REF2022.CNSM_NA_TRN_RAIL_NA_NA_NA_TRLBTU.A</t>
  </si>
  <si>
    <t>AEO.2022.REF2022.CNSM_NA_TRN_IRAIL_NA_NA_NA_TRLBTU.A</t>
  </si>
  <si>
    <t>AEO.2022.REF2022.CNSM_NA_TRN_IRAIL_ELC_NA_NA_TRLBTU.A</t>
  </si>
  <si>
    <t>AEO.2022.REF2022.CNSM_NA_TRN_IRAIL_DSL_NA_NA_TRLBTU.A</t>
  </si>
  <si>
    <t>AEO.2022.REF2022.CNSM_NA_TRN_IRAIL_CNG_NA_NA_TRLBTU.A</t>
  </si>
  <si>
    <t>AEO.2022.REF2022.CNSM_NA_TRN_IRAIL_LNG_NA_NA_TRLBTU.A</t>
  </si>
  <si>
    <t>AEO.2022.REF2022.CNSM_NA_TRN_TRAIL_NA_NA_NA_TRLBTU.A</t>
  </si>
  <si>
    <t>AEO.2022.REF2022.CNSM_NA_TRN_TRAIL_ELC_NA_NA_TRLBTU.A</t>
  </si>
  <si>
    <t>AEO.2022.REF2022.CNSM_NA_TRN_CRAIL_NA_NA_NA_TRLBTU.A</t>
  </si>
  <si>
    <t>AEO.2022.REF2022.CNSM_NA_TRN_CRAIL_ELC_NA_NA_TRLBTU.A</t>
  </si>
  <si>
    <t>AEO.2022.REF2022.CNSM_NA_TRN_CRAIL_DSL_NA_NA_TRLBTU.A</t>
  </si>
  <si>
    <t>AEO.2022.REF2022.CNSM_NA_TRN_CRAIL_CNG_NA_NA_TRLBTU.A</t>
  </si>
  <si>
    <t>AEO.2022.REF2022.CNSM_NA_TRN_CRAIL_LNG_NA_NA_TRLBTU.A</t>
  </si>
  <si>
    <t>AEO.2022.REF2022.CNSM_NA_TRN_RCB_NA_NA_NA_TRLBTU.A</t>
  </si>
  <si>
    <t>AEO.2022.REF2022.CNSM_NA_TRN_RCB_GSL_NA_NA_TRLBTU.A</t>
  </si>
  <si>
    <t>AEO.2022.REF2022.CNSM_NA_TRN_RCB_DFO_NA_NA_TRLBTU.A</t>
  </si>
  <si>
    <t>https://www.eia.gov/outlooks/aeo/data/browser/#/?id=46-AEO2021&amp;region=0-0&amp;cases=highogs&amp;start=2020&amp;end=2050&amp;f=A&amp;linechart=highogs-d120120a.2-46-AEO2021&amp;sourcekey=0</t>
  </si>
  <si>
    <t>Tue Mar 09 2021 10:55:36 GMT-0800 (Pacific Standard Time)</t>
  </si>
  <si>
    <t>Transportation Energy Use: Light-Duty Vehicle: Total: High oil and gas supply</t>
  </si>
  <si>
    <t>46-AEO2021.2.highogs-d120120a</t>
  </si>
  <si>
    <t>Transportation Energy Use: Light-Duty Vehicle: Motor Gasoline: High oil and gas supply</t>
  </si>
  <si>
    <t>46-AEO2021.3.highogs-d120120a</t>
  </si>
  <si>
    <t>Transportation Energy Use: Light-Duty Vehicle: Ethanol: High oil and gas supply</t>
  </si>
  <si>
    <t>46-AEO2021.4.highogs-d120120a</t>
  </si>
  <si>
    <t>Transportation Energy Use: Light-Duty Vehicle: Distillate Fuel Oil: High oil and gas supply</t>
  </si>
  <si>
    <t>46-AEO2021.5.highogs-d120120a</t>
  </si>
  <si>
    <t>Transportation Energy Use: Light-Duty Vehicle: Natural Gas: High oil and gas supply</t>
  </si>
  <si>
    <t>46-AEO2021.6.highogs-d120120a</t>
  </si>
  <si>
    <t>Transportation Energy Use: Light-Duty Vehicle: Propane: High oil and gas supply</t>
  </si>
  <si>
    <t>46-AEO2021.7.highogs-d120120a</t>
  </si>
  <si>
    <t>Transportation Energy Use: Light-Duty Vehicle: Electricity: High oil and gas supply</t>
  </si>
  <si>
    <t>46-AEO2021.8.highogs-d120120a</t>
  </si>
  <si>
    <t>Transportation Energy Use: Light-Duty Vehicle: Hydrogen: High oil and gas supply</t>
  </si>
  <si>
    <t>46-AEO2021.9.highogs-d120120a</t>
  </si>
  <si>
    <t>Transportation Energy Use: Commercial Light Trucks: Total: High oil and gas supply</t>
  </si>
  <si>
    <t>46-AEO2021.29.highogs-d120120a</t>
  </si>
  <si>
    <t>Transportation Energy Use: Commercial Light Trucks: Motor Gasoline: High oil and gas supply</t>
  </si>
  <si>
    <t>46-AEO2021.30.highogs-d120120a</t>
  </si>
  <si>
    <t>Transportation Energy Use: Commercial Light Trucks: E85: High oil and gas supply</t>
  </si>
  <si>
    <t>46-AEO2021.31.highogs-d120120a</t>
  </si>
  <si>
    <t>Transportation Energy Use: Commercial Light Trucks: Distillate Fuel Oil: High oil and gas supply</t>
  </si>
  <si>
    <t>46-AEO2021.32.highogs-d120120a</t>
  </si>
  <si>
    <t>Transportation Energy Use: Commercial Light Trucks: Propane: High oil and gas supply</t>
  </si>
  <si>
    <t>46-AEO2021.33.highogs-d120120a</t>
  </si>
  <si>
    <t>Transportation Energy Use: Commercial Light Trucks: Natural Gas: High oil and gas supply</t>
  </si>
  <si>
    <t>46-AEO2021.34.highogs-d120120a</t>
  </si>
  <si>
    <t>Transportation Energy Use: Commercial Light Trucks: Electricity: High oil and gas supply</t>
  </si>
  <si>
    <t>46-AEO2021.35.highogs-d120120a</t>
  </si>
  <si>
    <t>Transportation Energy Use: Commercial Light Trucks: Hydrogen: High oil and gas supply</t>
  </si>
  <si>
    <t>46-AEO2021.36.highogs-d120120a</t>
  </si>
  <si>
    <t>Transportation Energy Use: Freight Trucks: Total: High oil and gas supply</t>
  </si>
  <si>
    <t>46-AEO2021.38.highogs-d120120a</t>
  </si>
  <si>
    <t>Transportation Energy Use: Freight Trucks: Motor Gasoline: High oil and gas supply</t>
  </si>
  <si>
    <t>46-AEO2021.39.highogs-d120120a</t>
  </si>
  <si>
    <t>Transportation Energy Use: Freight Trucks: Distillate Fuel Oil: High oil and gas supply</t>
  </si>
  <si>
    <t>46-AEO2021.40.highogs-d120120a</t>
  </si>
  <si>
    <t>Transportation Energy Use: Freight Trucks: Natural Gas: High oil and gas supply</t>
  </si>
  <si>
    <t>46-AEO2021.41.highogs-d120120a</t>
  </si>
  <si>
    <t>Transportation Energy Use: Freight Trucks: Propane: High oil and gas supply</t>
  </si>
  <si>
    <t>46-AEO2021.42.highogs-d120120a</t>
  </si>
  <si>
    <t>Transportation Energy Use: Freight Trucks: E85: High oil and gas supply</t>
  </si>
  <si>
    <t>46-AEO2021.43.highogs-d120120a</t>
  </si>
  <si>
    <t>Transportation Energy Use: Freight Trucks: Electricity: High oil and gas supply</t>
  </si>
  <si>
    <t>46-AEO2021.44.highogs-d120120a</t>
  </si>
  <si>
    <t>Transportation Energy Use: Freight Trucks: Hydrogen: High oil and gas supply</t>
  </si>
  <si>
    <t>46-AEO2021.45.highogs-d120120a</t>
  </si>
  <si>
    <t>Transportation Energy Use: Freight Rail: Total: High oil and gas supply</t>
  </si>
  <si>
    <t>46-AEO2021.48.highogs-d120120a</t>
  </si>
  <si>
    <t>Transportation Energy Use: Freight Rail: Distillate Fuel Oil: High oil and gas supply</t>
  </si>
  <si>
    <t>46-AEO2021.49.highogs-d120120a</t>
  </si>
  <si>
    <t>Transportation Energy Use: Freight Rail: Residual Fuel Oil: High oil and gas supply</t>
  </si>
  <si>
    <t>46-AEO2021.50.highogs-d120120a</t>
  </si>
  <si>
    <t>Transportation Energy Use: Freight Rail: CNG: High oil and gas supply</t>
  </si>
  <si>
    <t>46-AEO2021.51.highogs-d120120a</t>
  </si>
  <si>
    <t>Transportation Energy Use: Freight Rail: LNG: High oil and gas supply</t>
  </si>
  <si>
    <t>46-AEO2021.52.highogs-d120120a</t>
  </si>
  <si>
    <t>Transportation Energy Use: Domestic Shipping: Total: High oil and gas supply</t>
  </si>
  <si>
    <t>46-AEO2021.54.highogs-d120120a</t>
  </si>
  <si>
    <t>Transportation Energy Use: Domestic Shipping: Distillate Fuel Oil: High oil and gas supply</t>
  </si>
  <si>
    <t>46-AEO2021.55.highogs-d120120a</t>
  </si>
  <si>
    <t>Transportation Energy Use: Domestic Shipping: Residual Oil: High oil and gas supply</t>
  </si>
  <si>
    <t>46-AEO2021.56.highogs-d120120a</t>
  </si>
  <si>
    <t>Transportation Energy Use: Domestic Shipping: CNG: High oil and gas supply</t>
  </si>
  <si>
    <t>46-AEO2021.57.highogs-d120120a</t>
  </si>
  <si>
    <t>Transportation Energy Use: Domestic Shipping: LNG: High oil and gas supply</t>
  </si>
  <si>
    <t>46-AEO2021.58.highogs-d120120a</t>
  </si>
  <si>
    <t>Transportation Energy Use: International Shipping: Total: High oil and gas supply</t>
  </si>
  <si>
    <t>46-AEO2021.60.highogs-d120120a</t>
  </si>
  <si>
    <t>Transportation Energy Use: International Shipping: Distillate Fuel Oil: High oil and gas supply</t>
  </si>
  <si>
    <t>46-AEO2021.61.highogs-d120120a</t>
  </si>
  <si>
    <t>Transportation Energy Use: International Shipping: Residual Oil: High oil and gas supply</t>
  </si>
  <si>
    <t>46-AEO2021.62.highogs-d120120a</t>
  </si>
  <si>
    <t>Transportation Energy Use: International Shipping: CNG: High oil and gas supply</t>
  </si>
  <si>
    <t>46-AEO2021.63.highogs-d120120a</t>
  </si>
  <si>
    <t>Transportation Energy Use: International Shipping: LNG: High oil and gas supply</t>
  </si>
  <si>
    <t>46-AEO2021.64.highogs-d120120a</t>
  </si>
  <si>
    <t>Transportation Energy Use: Air: Total: High oil and gas supply</t>
  </si>
  <si>
    <t>46-AEO2021.66.highogs-d120120a</t>
  </si>
  <si>
    <t>Transportation Energy Use: Air: Jet Fuel: High oil and gas supply</t>
  </si>
  <si>
    <t>46-AEO2021.67.highogs-d120120a</t>
  </si>
  <si>
    <t>Transportation Energy Use: Air: Aviation Gasoline: High oil and gas supply</t>
  </si>
  <si>
    <t>46-AEO2021.68.highogs-d120120a</t>
  </si>
  <si>
    <t>Transportation Energy Use: Military: Total: High oil and gas supply</t>
  </si>
  <si>
    <t>46-AEO2021.70.highogs-d120120a</t>
  </si>
  <si>
    <t>Transportation Energy Use: Military: Jet Fuel: High oil and gas supply</t>
  </si>
  <si>
    <t>46-AEO2021.71.highogs-d120120a</t>
  </si>
  <si>
    <t>Transportation Energy Use: Military: Residual Fuel Oil: High oil and gas supply</t>
  </si>
  <si>
    <t>46-AEO2021.72.highogs-d120120a</t>
  </si>
  <si>
    <t>Transportation Energy Use: Military: Distillate Fuel Oil: High oil and gas supply</t>
  </si>
  <si>
    <t>46-AEO2021.73.highogs-d120120a</t>
  </si>
  <si>
    <t>Transportation Energy Use: Bus: High oil and gas supply</t>
  </si>
  <si>
    <t>46-AEO2021.75.highogs-d120120a</t>
  </si>
  <si>
    <t>Transportation Energy Use: Bus: Transit Bus: High oil and gas supply</t>
  </si>
  <si>
    <t>46-AEO2021.76.highogs-d120120a</t>
  </si>
  <si>
    <t>Transportation Energy Use: Bus: Transit Bus: Motor Gasoline: High oil and gas supply</t>
  </si>
  <si>
    <t>46-AEO2021.77.highogs-d120120a</t>
  </si>
  <si>
    <t>Transportation Energy Use: Bus: Transit Bus: E85: High oil and gas supply</t>
  </si>
  <si>
    <t>46-AEO2021.78.highogs-d120120a</t>
  </si>
  <si>
    <t>Transportation Energy Use: Bus: Transit Bus: Distillate Fuel Oil: High oil and gas supply</t>
  </si>
  <si>
    <t>46-AEO2021.79.highogs-d120120a</t>
  </si>
  <si>
    <t>Transportation Energy Use: Bus: Transit Bus: Natural Gas: High oil and gas supply</t>
  </si>
  <si>
    <t>46-AEO2021.80.highogs-d120120a</t>
  </si>
  <si>
    <t>Transportation Energy Use: Bus: Transit Bus: Propane: High oil and gas supply</t>
  </si>
  <si>
    <t>46-AEO2021.81.highogs-d120120a</t>
  </si>
  <si>
    <t>Transportation Energy Use: Bus: Transit Bus: Electricity: High oil and gas supply</t>
  </si>
  <si>
    <t>46-AEO2021.82.highogs-d120120a</t>
  </si>
  <si>
    <t>Transportation Energy Use: Bus: Transit Bus: Hydrogen: High oil and gas supply</t>
  </si>
  <si>
    <t>46-AEO2021.83.highogs-d120120a</t>
  </si>
  <si>
    <t>Transportation Energy Use: Bus: Intercity Bus: High oil and gas supply</t>
  </si>
  <si>
    <t>46-AEO2021.84.highogs-d120120a</t>
  </si>
  <si>
    <t>Transportation Energy Use: Bus: Intercity Bus: Motor Gasoline: High oil and gas supply</t>
  </si>
  <si>
    <t>46-AEO2021.85.highogs-d120120a</t>
  </si>
  <si>
    <t>Transportation Energy Use: Bus: Intercity Bus: E85: High oil and gas supply</t>
  </si>
  <si>
    <t>46-AEO2021.86.highogs-d120120a</t>
  </si>
  <si>
    <t>Transportation Energy Use: Bus: Intercity Bus: Distillate Fuel Oil: High oil and gas supply</t>
  </si>
  <si>
    <t>46-AEO2021.87.highogs-d120120a</t>
  </si>
  <si>
    <t>Transportation Energy Use: Bus: Intercity Bus: Natural Gas: High oil and gas supply</t>
  </si>
  <si>
    <t>46-AEO2021.88.highogs-d120120a</t>
  </si>
  <si>
    <t>Transportation Energy Use: Bus: Intercity Bus: Propane: High oil and gas supply</t>
  </si>
  <si>
    <t>46-AEO2021.89.highogs-d120120a</t>
  </si>
  <si>
    <t>Transportation Energy Use: Bus: Intercity Bus: Electricity: High oil and gas supply</t>
  </si>
  <si>
    <t>46-AEO2021.90.highogs-d120120a</t>
  </si>
  <si>
    <t>Transportation Energy Use: Bus: Intercity Bus: Hydrogen: High oil and gas supply</t>
  </si>
  <si>
    <t>46-AEO2021.91.highogs-d120120a</t>
  </si>
  <si>
    <t>Transportation Energy Use: Bus: School Bus: High oil and gas supply</t>
  </si>
  <si>
    <t>46-AEO2021.92.highogs-d120120a</t>
  </si>
  <si>
    <t>Transportation Energy Use: Bus: School Bus: Motor Gasoline: High oil and gas supply</t>
  </si>
  <si>
    <t>46-AEO2021.93.highogs-d120120a</t>
  </si>
  <si>
    <t>Transportation Energy Use: Bus: School Bus: E85: High oil and gas supply</t>
  </si>
  <si>
    <t>46-AEO2021.94.highogs-d120120a</t>
  </si>
  <si>
    <t>Transportation Energy Use: Bus: School Bus: Distillate Fuel Oil: High oil and gas supply</t>
  </si>
  <si>
    <t>46-AEO2021.95.highogs-d120120a</t>
  </si>
  <si>
    <t>Transportation Energy Use: Bus: School Bus: Natural Gas: High oil and gas supply</t>
  </si>
  <si>
    <t>46-AEO2021.96.highogs-d120120a</t>
  </si>
  <si>
    <t>Transportation Energy Use: Bus: School Bus: Propane: High oil and gas supply</t>
  </si>
  <si>
    <t>46-AEO2021.97.highogs-d120120a</t>
  </si>
  <si>
    <t>Transportation Energy Use: Bus: School Bus: Electricity: High oil and gas supply</t>
  </si>
  <si>
    <t>46-AEO2021.98.highogs-d120120a</t>
  </si>
  <si>
    <t>Transportation Energy Use: Bus: School Bus: Hydrogen: High oil and gas supply</t>
  </si>
  <si>
    <t>46-AEO2021.99.highogs-d120120a</t>
  </si>
  <si>
    <t>Transportation Energy Use: Rail: High oil and gas supply</t>
  </si>
  <si>
    <t>46-AEO2021.100.highogs-d120120a</t>
  </si>
  <si>
    <t>Transportation Energy Use: Rail: Intercity Rail: High oil and gas supply</t>
  </si>
  <si>
    <t>46-AEO2021.101.highogs-d120120a</t>
  </si>
  <si>
    <t>Transportation Energy Use: Rail: Intercity Rail: Electricity: High oil and gas supply</t>
  </si>
  <si>
    <t>46-AEO2021.102.highogs-d120120a</t>
  </si>
  <si>
    <t>Transportation Energy Use: Rail: Intercity Rail: Diesel: High oil and gas supply</t>
  </si>
  <si>
    <t>46-AEO2021.103.highogs-d120120a</t>
  </si>
  <si>
    <t>Transportation Energy Use: Rail: Intercity Rail: CNG: High oil and gas supply</t>
  </si>
  <si>
    <t>46-AEO2021.104.highogs-d120120a</t>
  </si>
  <si>
    <t>Transportation Energy Use: Rail: Intercity Rail: LNG: High oil and gas supply</t>
  </si>
  <si>
    <t>46-AEO2021.105.highogs-d120120a</t>
  </si>
  <si>
    <t>Transportation Energy Use: Rail: Transit Rail: High oil and gas supply</t>
  </si>
  <si>
    <t>46-AEO2021.106.highogs-d120120a</t>
  </si>
  <si>
    <t>Transportation Energy Use: Rail: Transit Rail: Electricity: High oil and gas supply</t>
  </si>
  <si>
    <t>46-AEO2021.107.highogs-d120120a</t>
  </si>
  <si>
    <t>Transportation Energy Use: Rail: Commuter Rail: High oil and gas supply</t>
  </si>
  <si>
    <t>46-AEO2021.108.highogs-d120120a</t>
  </si>
  <si>
    <t>Transportation Energy Use: Rail: Commuter Rail: Electricity: High oil and gas supply</t>
  </si>
  <si>
    <t>46-AEO2021.109.highogs-d120120a</t>
  </si>
  <si>
    <t>Transportation Energy Use: Rail: Commuter Rail: Diesel: High oil and gas supply</t>
  </si>
  <si>
    <t>46-AEO2021.110.highogs-d120120a</t>
  </si>
  <si>
    <t>Transportation Energy Use: Rail: Commuter Rail: CNG: High oil and gas supply</t>
  </si>
  <si>
    <t>46-AEO2021.111.highogs-d120120a</t>
  </si>
  <si>
    <t>Transportation Energy Use: Rail: Commuter Rail: LNG: High oil and gas supply</t>
  </si>
  <si>
    <t>46-AEO2021.112.highogs-d120120a</t>
  </si>
  <si>
    <t>Transportation Energy Use: Recreation Boats: High oil and gas supply</t>
  </si>
  <si>
    <t>46-AEO2021.114.highogs-d120120a</t>
  </si>
  <si>
    <t>Transportation Energy Use: Recreation Boats: Motor Gasoline: High oil and gas supply</t>
  </si>
  <si>
    <t>46-AEO2021.115.highogs-d120120a</t>
  </si>
  <si>
    <t>Transportation Energy Use: Recreation Boats: Distillate Fuel Oil: High oil and gas supply</t>
  </si>
  <si>
    <t>46-AEO2021.116.highogs-d120120a</t>
  </si>
  <si>
    <t>Transportation Energy Use: Lubricants: High oil and gas supply</t>
  </si>
  <si>
    <t>46-AEO2021.118.highogs-d120120a</t>
  </si>
  <si>
    <t>46-AEO2021.119.highogs-d120120a</t>
  </si>
  <si>
    <t>Transportation Energy Use: Total Use: High oil and gas supply</t>
  </si>
  <si>
    <t>46-AEO2021.121.highogs-d120120a</t>
  </si>
  <si>
    <t>https://www.eia.gov/outlooks/aeo/data/browser/#/?id=46-AEO2025&amp;cases=alttrnp&amp;sourcekey=0</t>
  </si>
  <si>
    <t>Fri Dec 05 2025 14:49:10 GMT-0800 (Pacific Standard Time)</t>
  </si>
  <si>
    <t>Transportation Energy Use: Light-Duty Vehicle: Total: Alternative Transportation</t>
  </si>
  <si>
    <t>AEO.2025.ALTTRNP.CNSM_NA_TRN_LDTY_NA_NA_NA_TRLBTU.A</t>
  </si>
  <si>
    <t>Transportation Energy Use: Light-Duty Vehicle: Motor Gasoline: Alternative Transportation</t>
  </si>
  <si>
    <t>AEO.2025.ALTTRNP.CNSM_NA_TRN_LDTY_MGS_NA_NA_TRLBTU.A</t>
  </si>
  <si>
    <t>Transportation Energy Use: Light-Duty Vehicle: Ethanol: Alternative Transportation</t>
  </si>
  <si>
    <t>AEO.2025.ALTTRNP.CNSM_NA_TRN_LDTY_ETH_NA_NA_TRLBTU.A</t>
  </si>
  <si>
    <t>Transportation Energy Use: Light-Duty Vehicle: Distillate Fuel Oil: Alternative Transportation</t>
  </si>
  <si>
    <t>AEO.2025.ALTTRNP.CNSM_NA_TRN_LDTY_DFO_NA_NA_TRLBTU.A</t>
  </si>
  <si>
    <t>Transportation Energy Use: Light-Duty Vehicle: Natural Gas: Alternative Transportation</t>
  </si>
  <si>
    <t>AEO.2025.ALTTRNP.CNSM_NA_TRN_LDTY_NG_NA_NA_TRLBTU.A</t>
  </si>
  <si>
    <t>Transportation Energy Use: Light-Duty Vehicle: Propane: Alternative Transportation</t>
  </si>
  <si>
    <t>AEO.2025.ALTTRNP.CNSM_NA_TRN_LDTY_PROP_NA_NA_TRLBTU.A</t>
  </si>
  <si>
    <t>Transportation Energy Use: Light-Duty Vehicle: Electricity: Alternative Transportation</t>
  </si>
  <si>
    <t>AEO.2025.ALTTRNP.CNSM_NA_TRN_LDTY_ELC_NA_NA_TRLBTU.A</t>
  </si>
  <si>
    <t>Transportation Energy Use: Light-Duty Vehicle: Hydrogen: Alternative Transportation</t>
  </si>
  <si>
    <t>AEO.2025.ALTTRNP.CNSM_NA_TRN_LDTY_HDG_NA_NA_TRLBTU.A</t>
  </si>
  <si>
    <t>Transportation Energy Use: Commercial Light Trucks: Total: Alternative Transportation</t>
  </si>
  <si>
    <t>AEO.2025.ALTTRNP.CNSM_NA_TRN_CLTR_NA_NA_NA_TRLBTU.A</t>
  </si>
  <si>
    <t>Transportation Energy Use: Commercial Light Trucks: Motor Gasoline: Alternative Transportation</t>
  </si>
  <si>
    <t>AEO.2025.ALTTRNP.CNSM_NA_TRN_CLTR_MGS_NA_NA_TRLBTU.A</t>
  </si>
  <si>
    <t>Transportation Energy Use: Commercial Light Trucks: E85: Alternative Transportation</t>
  </si>
  <si>
    <t>AEO.2025.ALTTRNP.CNSM_NA_TRN_CLTR_E85_NA_NA_TRLBTU.A</t>
  </si>
  <si>
    <t>Transportation Energy Use: Commercial Light Trucks: Distillate Fuel Oil: Alternative Transportation</t>
  </si>
  <si>
    <t>AEO.2025.ALTTRNP.CNSM_NA_TRN_CLTR_DFO_NA_NA_TRLBTU.A</t>
  </si>
  <si>
    <t>Transportation Energy Use: Commercial Light Trucks: Propane: Alternative Transportation</t>
  </si>
  <si>
    <t>AEO.2025.ALTTRNP.CNSM_NA_TRN_CLTR_PROP_NA_NA_TRLBTU.A</t>
  </si>
  <si>
    <t>Transportation Energy Use: Commercial Light Trucks: Natural Gas: Alternative Transportation</t>
  </si>
  <si>
    <t>AEO.2025.ALTTRNP.CNSM_NA_TRN_CLTR_NG_NA_NA_TRLBTU.A</t>
  </si>
  <si>
    <t>Transportation Energy Use: Commercial Light Trucks: Electricity: Alternative Transportation</t>
  </si>
  <si>
    <t>AEO.2025.ALTTRNP.CNSM_NA_TRN_CLTR_ELC_NA_NA_TRLBTU.A</t>
  </si>
  <si>
    <t>Transportation Energy Use: Commercial Light Trucks: Hydrogen: Alternative Transportation</t>
  </si>
  <si>
    <t>AEO.2025.ALTTRNP.CNSM_NA_TRN_CLTR_HDG_NA_NA_TRLBTU.A</t>
  </si>
  <si>
    <t>Transportation Energy Use: Freight Trucks: Total: Alternative Transportation</t>
  </si>
  <si>
    <t>AEO.2025.ALTTRNP.CNSM_NA_TRN_FRTT_NA_NA_NA_TRLBTU.A</t>
  </si>
  <si>
    <t>Transportation Energy Use: Freight Trucks: Motor Gasoline: Alternative Transportation</t>
  </si>
  <si>
    <t>AEO.2025.ALTTRNP.CNSM_NA_TRN_FRTT_MGS_NA_NA_TRLBTU.A</t>
  </si>
  <si>
    <t>Transportation Energy Use: Freight Trucks: Distillate Fuel Oil: Alternative Transportation</t>
  </si>
  <si>
    <t>AEO.2025.ALTTRNP.CNSM_NA_TRN_FRTT_DFO_NA_NA_TRLBTU.A</t>
  </si>
  <si>
    <t>Transportation Energy Use: Freight Trucks: Natural Gas: Alternative Transportation</t>
  </si>
  <si>
    <t>AEO.2025.ALTTRNP.CNSM_NA_TRN_FRTT_NG_NA_NA_TRLBTU.A</t>
  </si>
  <si>
    <t>Transportation Energy Use: Freight Trucks: Propane: Alternative Transportation</t>
  </si>
  <si>
    <t>AEO.2025.ALTTRNP.CNSM_NA_TRN_FRTT_LPG_NA_NA_TRLBTU.A</t>
  </si>
  <si>
    <t>Transportation Energy Use: Freight Trucks: E85: Alternative Transportation</t>
  </si>
  <si>
    <t>AEO.2025.ALTTRNP.CNSM_NA_TRN_FRTT_E85_NA_NA_TRLBTU.A</t>
  </si>
  <si>
    <t>Transportation Energy Use: Freight Trucks: Electricity: Alternative Transportation</t>
  </si>
  <si>
    <t>AEO.2025.ALTTRNP.CNSM_NA_TRN_FRTT_ELC_NA_NA_TRLBTU.A</t>
  </si>
  <si>
    <t>Transportation Energy Use: Freight Trucks: Hydrogen: Alternative Transportation</t>
  </si>
  <si>
    <t>AEO.2025.ALTTRNP.CNSM_NA_TRN_FRTT_HDG_NA_NA_TRLBTU.A</t>
  </si>
  <si>
    <t>Transportation Energy Use: Freight Rail: Total: Alternative Transportation</t>
  </si>
  <si>
    <t>AEO.2025.ALTTRNP.CNSM_NA_TRN_FRAIL_NA_NA_NA_TRLBTU.A</t>
  </si>
  <si>
    <t>Transportation Energy Use: Freight Rail: Distillate Fuel Oil: Alternative Transportation</t>
  </si>
  <si>
    <t>AEO.2025.ALTTRNP.CNSM_NA_TRN_FRAIL_DFO_NA_NA_TRLBTU.A</t>
  </si>
  <si>
    <t>Transportation Energy Use: Freight Rail: Residual Fuel Oil: Alternative Transportation</t>
  </si>
  <si>
    <t>AEO.2025.ALTTRNP.CNSM_NA_TRN_FRAIL_RFO_NA_NA_TRLBTU.A</t>
  </si>
  <si>
    <t>Transportation Energy Use: Freight Rail: CNG: Alternative Transportation</t>
  </si>
  <si>
    <t>AEO.2025.ALTTRNP.CNSM_NA_TRN_FRAIL_CNG_NA_NA_TRLBTU.A</t>
  </si>
  <si>
    <t>Transportation Energy Use: Freight Rail: LNG: Alternative Transportation</t>
  </si>
  <si>
    <t>AEO.2025.ALTTRNP.CNSM_NA_TRN_FRAIL_LNG_NA_NA_TRLBTU.A</t>
  </si>
  <si>
    <t>Transportation Energy Use: Domestic Shipping: Total: Alternative Transportation</t>
  </si>
  <si>
    <t>AEO.2025.ALTTRNP.CNSM_NA_TRN_DMT_NA_NA_NA_TRLBTU.A</t>
  </si>
  <si>
    <t>Transportation Energy Use: Domestic Shipping: Distillate Fuel Oil: Alternative Transportation</t>
  </si>
  <si>
    <t>AEO.2025.ALTTRNP.CNSM_NA_TRN_DMT_DFO_NA_NA_TRLBTU.A</t>
  </si>
  <si>
    <t>Transportation Energy Use: Domestic Shipping: Residual Oil: Alternative Transportation</t>
  </si>
  <si>
    <t>AEO.2025.ALTTRNP.CNSM_NA_TRN_DMT_RFO_NA_NA_TRLBTU.A</t>
  </si>
  <si>
    <t>Transportation Energy Use: Domestic Shipping: CNG: Alternative Transportation</t>
  </si>
  <si>
    <t>AEO.2025.ALTTRNP.CNSM_NA_TRN_DMT_CNG_NA_NA_TRLBTU.A</t>
  </si>
  <si>
    <t>Transportation Energy Use: Domestic Shipping: LNG: Alternative Transportation</t>
  </si>
  <si>
    <t>AEO.2025.ALTTRNP.CNSM_NA_TRN_DMT_LNG_NA_NA_TRLBTU.A</t>
  </si>
  <si>
    <t>Transportation Energy Use: International Shipping: Total: Alternative Transportation</t>
  </si>
  <si>
    <t>AEO.2025.ALTTRNP.CNSM_NA_TRN_INTS_NA_NA_NA_TRLBTU.A</t>
  </si>
  <si>
    <t>Transportation Energy Use: International Shipping: Distillate Fuel Oil: Alternative Transportation</t>
  </si>
  <si>
    <t>AEO.2025.ALTTRNP.CNSM_NA_TRN_INTS_DFO_NA_NA_TRLBTU.A</t>
  </si>
  <si>
    <t>Transportation Energy Use: International Shipping: Residual Oil: Alternative Transportation</t>
  </si>
  <si>
    <t>AEO.2025.ALTTRNP.CNSM_NA_TRN_INTS_RFO_NA_NA_TRLBTU.A</t>
  </si>
  <si>
    <t>Transportation Energy Use: International Shipping: CNG: Alternative Transportation</t>
  </si>
  <si>
    <t>AEO.2025.ALTTRNP.CNSM_NA_TRN_INTS_CNG_NA_NA_TRLBTU.A</t>
  </si>
  <si>
    <t>Transportation Energy Use: International Shipping: LNG: Alternative Transportation</t>
  </si>
  <si>
    <t>AEO.2025.ALTTRNP.CNSM_NA_TRN_INTS_LNG_NA_NA_TRLBTU.A</t>
  </si>
  <si>
    <t>Transportation Energy Use: Air: Total: Alternative Transportation</t>
  </si>
  <si>
    <t>AEO.2025.ALTTRNP.CNSM_NA_TRN_AIR_NA_NA_NA_TRLBTU.A</t>
  </si>
  <si>
    <t>Transportation Energy Use: Air: Jet Fuel: Alternative Transportation</t>
  </si>
  <si>
    <t>AEO.2025.ALTTRNP.CNSM_NA_TRN_AIR_JFL_NA_NA_TRLBTU.A</t>
  </si>
  <si>
    <t>Transportation Energy Use: Air: Aviation Gasoline: Alternative Transportation</t>
  </si>
  <si>
    <t>AEO.2025.ALTTRNP.CNSM_NA_TRN_AIR_AVGA_NA_NA_TRLBTU.A</t>
  </si>
  <si>
    <t>Transportation Energy Use: Military: Total: Alternative Transportation</t>
  </si>
  <si>
    <t>AEO.2025.ALTTRNP.CNSM_NA_TRN_MILT_NA_NA_NA_TRLBTU.A</t>
  </si>
  <si>
    <t>Transportation Energy Use: Military: Jet Fuel: Alternative Transportation</t>
  </si>
  <si>
    <t>AEO.2025.ALTTRNP.CNSM_NA_TRN_MILT_JFL_NA_NA_TRLBTU.A</t>
  </si>
  <si>
    <t>Transportation Energy Use: Military: Residual Fuel Oil: Alternative Transportation</t>
  </si>
  <si>
    <t>AEO.2025.ALTTRNP.CNSM_NA_TRN_MILT_RFO_NA_NA_TRLBTU.A</t>
  </si>
  <si>
    <t>Transportation Energy Use: Military: Distillate Fuel Oil: Alternative Transportation</t>
  </si>
  <si>
    <t>AEO.2025.ALTTRNP.CNSM_NA_TRN_MILT_DFO_NA_NA_TRLBTU.A</t>
  </si>
  <si>
    <t>Transportation Energy Use: Bus: Alternative Transportation</t>
  </si>
  <si>
    <t>AEO.2025.ALTTRNP.CNSM_NA_TRN_BUS_NA_NA_NA_TRLBTU.A</t>
  </si>
  <si>
    <t>Transportation Energy Use: Bus: Transit Bus: Alternative Transportation</t>
  </si>
  <si>
    <t>AEO.2025.ALTTRNP.CNSM_NA_TRN_TBUS_NA_NA_NA_TRLBTU.A</t>
  </si>
  <si>
    <t>Transportation Energy Use: Bus: Transit Bus: Motor Gasoline: Alternative Transportation</t>
  </si>
  <si>
    <t>AEO.2025.ALTTRNP.CNSM_NA_TRN_TBUS_MGS_NA_NA_TRLBTU.A</t>
  </si>
  <si>
    <t>Transportation Energy Use: Bus: Transit Bus: E85: Alternative Transportation</t>
  </si>
  <si>
    <t>AEO.2025.ALTTRNP.CNSM_NA_TRN_TBUS_E85_NA_NA_TRLBTU.A</t>
  </si>
  <si>
    <t>Transportation Energy Use: Bus: Transit Bus: Distillate Fuel Oil: Alternative Transportation</t>
  </si>
  <si>
    <t>AEO.2025.ALTTRNP.CNSM_NA_TRN_TBUS_DFO_NA_NA_TRLBTU.A</t>
  </si>
  <si>
    <t>Transportation Energy Use: Bus: Transit Bus: Natural Gas: Alternative Transportation</t>
  </si>
  <si>
    <t>AEO.2025.ALTTRNP.CNSM_NA_TRN_TBUS_NG_NA_NA_TRLBTU.A</t>
  </si>
  <si>
    <t>Transportation Energy Use: Bus: Transit Bus: Propane: Alternative Transportation</t>
  </si>
  <si>
    <t>AEO.2025.ALTTRNP.CNSM_NA_TRN_TBUS_LPG_NA_NA_TRLBTU.A</t>
  </si>
  <si>
    <t>Transportation Energy Use: Bus: Transit Bus: Electricity: Alternative Transportation</t>
  </si>
  <si>
    <t>AEO.2025.ALTTRNP.CNSM_NA_TRN_TBUS_ELC_NA_NA_TRLBTU.A</t>
  </si>
  <si>
    <t>Transportation Energy Use: Bus: Transit Bus: Hydrogen: Alternative Transportation</t>
  </si>
  <si>
    <t>AEO.2025.ALTTRNP.CNSM_NA_TRN_TBUS_HDG_NA_NA_TRLBTU.A</t>
  </si>
  <si>
    <t>Transportation Energy Use: Bus: Intercity Bus: Alternative Transportation</t>
  </si>
  <si>
    <t>AEO.2025.ALTTRNP.CNSM_NA_TRN_IBUS_NA_NA_NA_TRLBTU.A</t>
  </si>
  <si>
    <t>Transportation Energy Use: Bus: Intercity Bus: Motor Gasoline: Alternative Transportation</t>
  </si>
  <si>
    <t>AEO.2025.ALTTRNP.CNSM_NA_TRN_IBUS_MGS_NA_NA_TRLBTU.A</t>
  </si>
  <si>
    <t>Transportation Energy Use: Bus: Intercity Bus: E85: Alternative Transportation</t>
  </si>
  <si>
    <t>AEO.2025.ALTTRNP.CNSM_NA_TRN_IBUS_E85_NA_NA_TRLBTU.A</t>
  </si>
  <si>
    <t>Transportation Energy Use: Bus: Intercity Bus: Distillate Fuel Oil: Alternative Transportation</t>
  </si>
  <si>
    <t>AEO.2025.ALTTRNP.CNSM_NA_TRN_IBUS_DFO_NA_NA_TRLBTU.A</t>
  </si>
  <si>
    <t>Transportation Energy Use: Bus: Intercity Bus: Natural Gas: Alternative Transportation</t>
  </si>
  <si>
    <t>AEO.2025.ALTTRNP.CNSM_NA_TRN_IBUS_NG_NA_NA_TRLBTU.A</t>
  </si>
  <si>
    <t>Transportation Energy Use: Bus: Intercity Bus: Propane: Alternative Transportation</t>
  </si>
  <si>
    <t>AEO.2025.ALTTRNP.CNSM_NA_TRN_IBUS_LPG_NA_NA_TRLBTU.A</t>
  </si>
  <si>
    <t>Transportation Energy Use: Bus: Intercity Bus: Electricity: Alternative Transportation</t>
  </si>
  <si>
    <t>AEO.2025.ALTTRNP.CNSM_NA_TRN_IBUS_ELC_NA_NA_TRLBTU.A</t>
  </si>
  <si>
    <t>Transportation Energy Use: Bus: Intercity Bus: Hydrogen: Alternative Transportation</t>
  </si>
  <si>
    <t>AEO.2025.ALTTRNP.CNSM_NA_TRN_IBUS_HDG_NA_NA_TRLBTU.A</t>
  </si>
  <si>
    <t>Transportation Energy Use: Bus: School Bus: Alternative Transportation</t>
  </si>
  <si>
    <t>AEO.2025.ALTTRNP.CNSM_NA_TRN_LSRC_NA_NA_NA_TRLBTU.A</t>
  </si>
  <si>
    <t>Transportation Energy Use: Bus: School Bus: Motor Gasoline: Alternative Transportation</t>
  </si>
  <si>
    <t>AEO.2025.ALTTRNP.CNSM_NA_TRN_LSRC_MGS_NA_NA_TRLBTU.A</t>
  </si>
  <si>
    <t>Transportation Energy Use: Bus: School Bus: E85: Alternative Transportation</t>
  </si>
  <si>
    <t>AEO.2025.ALTTRNP.CNSM_NA_TRN_LSRC_E85_NA_NA_TRLBTU.A</t>
  </si>
  <si>
    <t>Transportation Energy Use: Bus: School Bus: Distillate Fuel Oil: Alternative Transportation</t>
  </si>
  <si>
    <t>AEO.2025.ALTTRNP.CNSM_NA_TRN_LSRC_DFO_NA_NA_TRLBTU.A</t>
  </si>
  <si>
    <t>Transportation Energy Use: Bus: School Bus: Natural Gas: Alternative Transportation</t>
  </si>
  <si>
    <t>AEO.2025.ALTTRNP.CNSM_NA_TRN_LSRC_NG_NA_NA_TRLBTU.A</t>
  </si>
  <si>
    <t>Transportation Energy Use: Bus: School Bus: Propane: Alternative Transportation</t>
  </si>
  <si>
    <t>AEO.2025.ALTTRNP.CNSM_NA_TRN_LSRC_LPG_NA_NA_TRLBTU.A</t>
  </si>
  <si>
    <t>Transportation Energy Use: Bus: School Bus: Electricity: Alternative Transportation</t>
  </si>
  <si>
    <t>AEO.2025.ALTTRNP.CNSM_NA_TRN_LSRC_ELC_NA_NA_TRLBTU.A</t>
  </si>
  <si>
    <t>Transportation Energy Use: Bus: School Bus: Hydrogen: Alternative Transportation</t>
  </si>
  <si>
    <t>AEO.2025.ALTTRNP.CNSM_NA_TRN_LSRC_HDG_NA_NA_TRLBTU.A</t>
  </si>
  <si>
    <t>Transportation Energy Use: Rail: Alternative Transportation</t>
  </si>
  <si>
    <t>AEO.2025.ALTTRNP.CNSM_NA_TRN_RAIL_NA_NA_NA_TRLBTU.A</t>
  </si>
  <si>
    <t>Transportation Energy Use: Rail: Intercity Rail: Alternative Transportation</t>
  </si>
  <si>
    <t>AEO.2025.ALTTRNP.CNSM_NA_TRN_IRAIL_NA_NA_NA_TRLBTU.A</t>
  </si>
  <si>
    <t>Transportation Energy Use: Rail: Intercity Rail: Electricity: Alternative Transportation</t>
  </si>
  <si>
    <t>AEO.2025.ALTTRNP.CNSM_NA_TRN_IRAIL_ELC_NA_NA_TRLBTU.A</t>
  </si>
  <si>
    <t>Transportation Energy Use: Rail: Intercity Rail: Diesel: Alternative Transportation</t>
  </si>
  <si>
    <t>AEO.2025.ALTTRNP.CNSM_NA_TRN_IRAIL_DSL_NA_NA_TRLBTU.A</t>
  </si>
  <si>
    <t>Transportation Energy Use: Rail: Intercity Rail: CNG: Alternative Transportation</t>
  </si>
  <si>
    <t>AEO.2025.ALTTRNP.CNSM_NA_TRN_IRAIL_CNG_NA_NA_TRLBTU.A</t>
  </si>
  <si>
    <t>Transportation Energy Use: Rail: Intercity Rail: LNG: Alternative Transportation</t>
  </si>
  <si>
    <t>AEO.2025.ALTTRNP.CNSM_NA_TRN_IRAIL_LNG_NA_NA_TRLBTU.A</t>
  </si>
  <si>
    <t>Transportation Energy Use: Rail: Transit Rail: Alternative Transportation</t>
  </si>
  <si>
    <t>AEO.2025.ALTTRNP.CNSM_NA_TRN_TRAIL_NA_NA_NA_TRLBTU.A</t>
  </si>
  <si>
    <t>Transportation Energy Use: Rail: Transit Rail: Electricity: Alternative Transportation</t>
  </si>
  <si>
    <t>AEO.2025.ALTTRNP.CNSM_NA_TRN_TRAIL_ELC_NA_NA_TRLBTU.A</t>
  </si>
  <si>
    <t>Transportation Energy Use: Rail: Commuter Rail: Alternative Transportation</t>
  </si>
  <si>
    <t>AEO.2025.ALTTRNP.CNSM_NA_TRN_CRAIL_NA_NA_NA_TRLBTU.A</t>
  </si>
  <si>
    <t>Transportation Energy Use: Rail: Commuter Rail: Electricity: Alternative Transportation</t>
  </si>
  <si>
    <t>AEO.2025.ALTTRNP.CNSM_NA_TRN_CRAIL_ELC_NA_NA_TRLBTU.A</t>
  </si>
  <si>
    <t>Transportation Energy Use: Rail: Commuter Rail: Diesel: Alternative Transportation</t>
  </si>
  <si>
    <t>AEO.2025.ALTTRNP.CNSM_NA_TRN_CRAIL_DSL_NA_NA_TRLBTU.A</t>
  </si>
  <si>
    <t>Transportation Energy Use: Rail: Commuter Rail: CNG: Alternative Transportation</t>
  </si>
  <si>
    <t>AEO.2025.ALTTRNP.CNSM_NA_TRN_CRAIL_CNG_NA_NA_TRLBTU.A</t>
  </si>
  <si>
    <t>Transportation Energy Use: Rail: Commuter Rail: LNG: Alternative Transportation</t>
  </si>
  <si>
    <t>AEO.2025.ALTTRNP.CNSM_NA_TRN_CRAIL_LNG_NA_NA_TRLBTU.A</t>
  </si>
  <si>
    <t>Transportation Energy Use: Recreation Boats: Alternative Transportation</t>
  </si>
  <si>
    <t>AEO.2025.ALTTRNP.CNSM_NA_TRN_RCB_NA_NA_NA_TRLBTU.A</t>
  </si>
  <si>
    <t>Transportation Energy Use: Recreation Boats: Motor Gasoline: Alternative Transportation</t>
  </si>
  <si>
    <t>AEO.2025.ALTTRNP.CNSM_NA_TRN_RCB_GSL_NA_NA_TRLBTU.A</t>
  </si>
  <si>
    <t>Transportation Energy Use: Recreation Boats: Distillate Fuel Oil: Alternative Transportation</t>
  </si>
  <si>
    <t>AEO.2025.ALTTRNP.CNSM_NA_TRN_RCB_DFO_NA_NA_TRLBTU.A</t>
  </si>
  <si>
    <t>Transportation Energy Use: Lubricants: Alternative Transportation</t>
  </si>
  <si>
    <t>AEO.2025.ALTTRNP.CNSM_NA_TRN_NA_LBC_NA_NA_TRLBTU.A</t>
  </si>
  <si>
    <t>Transportation Energy Use: Pipeline Fuel Natural Gas: Alternative Transportation</t>
  </si>
  <si>
    <t>AEO.2025.ALTTRNP.CNSM_NA_TRN_PIPL_NG_NA_NA_TRLBTU.A</t>
  </si>
  <si>
    <t>Transportation Energy Use: Natural Gas for Liquefaction: Alternative Transportation</t>
  </si>
  <si>
    <t>AEO.2025.ALTTRNP.CNSM_NA_NMFG_LQFCT_DELE_NA_NA_TRLBTU.A</t>
  </si>
  <si>
    <t>Transportation Energy Use: Total Use: Alternative Transportation</t>
  </si>
  <si>
    <t>AEO.2025.ALTTRNP.CNSM_NA_TRN_NA_NA_NA_NA_TRLBTU.A</t>
  </si>
  <si>
    <t>https://www.eia.gov/outlooks/aeo/data/browser/#/?id=46-AEO2026&amp;cases=electrnp&amp;sourcekey=0</t>
  </si>
  <si>
    <t>Thu Apr 23 2026 15:03:23 GMT-0700 (Pacific Daylight Time)</t>
  </si>
  <si>
    <t>Transportation Energy Use: Light-Duty Vehicle: Total: Alternative Electricity and Transportation</t>
  </si>
  <si>
    <t>AEO.2026.ELECTRNP.CNSM_NA_TRN_LDTY_NA_NA_NA_TRLBTU.A</t>
  </si>
  <si>
    <t>Transportation Energy Use: Light-Duty Vehicle: Motor Gasoline: Alternative Electricity and Transportation</t>
  </si>
  <si>
    <t>AEO.2026.ELECTRNP.CNSM_NA_TRN_LDTY_MGS_NA_NA_TRLBTU.A</t>
  </si>
  <si>
    <t>-1.3%</t>
  </si>
  <si>
    <t>Transportation Energy Use: Light-Duty Vehicle: Ethanol: Alternative Electricity and Transportation</t>
  </si>
  <si>
    <t>AEO.2026.ELECTRNP.CNSM_NA_TRN_LDTY_ETH_NA_NA_TRLBTU.A</t>
  </si>
  <si>
    <t>-7.2%</t>
  </si>
  <si>
    <t>Transportation Energy Use: Light-Duty Vehicle: Distillate Fuel Oil: Alternative Electricity and Transportation</t>
  </si>
  <si>
    <t>AEO.2026.ELECTRNP.CNSM_NA_TRN_LDTY_DFO_NA_NA_TRLBTU.A</t>
  </si>
  <si>
    <t>Transportation Energy Use: Light-Duty Vehicle: Natural Gas: Alternative Electricity and Transportation</t>
  </si>
  <si>
    <t>AEO.2026.ELECTRNP.CNSM_NA_TRN_LDTY_NG_NA_NA_TRLBTU.A</t>
  </si>
  <si>
    <t>-8.2%</t>
  </si>
  <si>
    <t>Transportation Energy Use: Light-Duty Vehicle: Propane: Alternative Electricity and Transportation</t>
  </si>
  <si>
    <t>AEO.2026.ELECTRNP.CNSM_NA_TRN_LDTY_PROP_NA_NA_TRLBTU.A</t>
  </si>
  <si>
    <t>-6.4%</t>
  </si>
  <si>
    <t>Transportation Energy Use: Light-Duty Vehicle: Electricity: Alternative Electricity and Transportation</t>
  </si>
  <si>
    <t>AEO.2026.ELECTRNP.CNSM_NA_TRN_LDTY_ELC_NA_NA_TRLBTU.A</t>
  </si>
  <si>
    <t>9.5%</t>
  </si>
  <si>
    <t>Transportation Energy Use: Light-Duty Vehicle: Hydrogen: Alternative Electricity and Transportation</t>
  </si>
  <si>
    <t>AEO.2026.ELECTRNP.CNSM_NA_TRN_LDTY_HDG_NA_NA_TRLBTU.A</t>
  </si>
  <si>
    <t>-9.2%</t>
  </si>
  <si>
    <t>Transportation Energy Use: Commercial Light Trucks: Total: Alternative Electricity and Transportation</t>
  </si>
  <si>
    <t>AEO.2026.ELECTRNP.CNSM_NA_TRN_CLTR_NA_NA_NA_TRLBTU.A</t>
  </si>
  <si>
    <t>Transportation Energy Use: Commercial Light Trucks: Motor Gasoline: Alternative Electricity and Transportation</t>
  </si>
  <si>
    <t>AEO.2026.ELECTRNP.CNSM_NA_TRN_CLTR_MGS_NA_NA_TRLBTU.A</t>
  </si>
  <si>
    <t>Transportation Energy Use: Commercial Light Trucks: E85: Alternative Electricity and Transportation</t>
  </si>
  <si>
    <t>AEO.2026.ELECTRNP.CNSM_NA_TRN_CLTR_E85_NA_NA_TRLBTU.A</t>
  </si>
  <si>
    <t>-8.0%</t>
  </si>
  <si>
    <t>Transportation Energy Use: Commercial Light Trucks: Distillate Fuel Oil: Alternative Electricity and Transportation</t>
  </si>
  <si>
    <t>AEO.2026.ELECTRNP.CNSM_NA_TRN_CLTR_DFO_NA_NA_TRLBTU.A</t>
  </si>
  <si>
    <t>-3.8%</t>
  </si>
  <si>
    <t>Transportation Energy Use: Commercial Light Trucks: Propane: Alternative Electricity and Transportation</t>
  </si>
  <si>
    <t>AEO.2026.ELECTRNP.CNSM_NA_TRN_CLTR_PROP_NA_NA_TRLBTU.A</t>
  </si>
  <si>
    <t>8.3%</t>
  </si>
  <si>
    <t>Transportation Energy Use: Commercial Light Trucks: Natural Gas: Alternative Electricity and Transportation</t>
  </si>
  <si>
    <t>AEO.2026.ELECTRNP.CNSM_NA_TRN_CLTR_NG_NA_NA_TRLBTU.A</t>
  </si>
  <si>
    <t>12.3%</t>
  </si>
  <si>
    <t>Transportation Energy Use: Commercial Light Trucks: Electricity: Alternative Electricity and Transportation</t>
  </si>
  <si>
    <t>AEO.2026.ELECTRNP.CNSM_NA_TRN_CLTR_ELC_NA_NA_TRLBTU.A</t>
  </si>
  <si>
    <t>9.3%</t>
  </si>
  <si>
    <t>Transportation Energy Use: Commercial Light Trucks: Hydrogen: Alternative Electricity and Transportation</t>
  </si>
  <si>
    <t>AEO.2026.ELECTRNP.CNSM_NA_TRN_CLTR_HDG_NA_NA_TRLBTU.A</t>
  </si>
  <si>
    <t>Transportation Energy Use: Freight Trucks: Total: Alternative Electricity and Transportation</t>
  </si>
  <si>
    <t>AEO.2026.ELECTRNP.CNSM_NA_TRN_FRTT_NA_NA_NA_TRLBTU.A</t>
  </si>
  <si>
    <t>Transportation Energy Use: Freight Trucks: Motor Gasoline: Alternative Electricity and Transportation</t>
  </si>
  <si>
    <t>AEO.2026.ELECTRNP.CNSM_NA_TRN_FRTT_MGS_NA_NA_TRLBTU.A</t>
  </si>
  <si>
    <t>2.0%</t>
  </si>
  <si>
    <t>Transportation Energy Use: Freight Trucks: Distillate Fuel Oil: Alternative Electricity and Transportation</t>
  </si>
  <si>
    <t>AEO.2026.ELECTRNP.CNSM_NA_TRN_FRTT_DFO_NA_NA_TRLBTU.A</t>
  </si>
  <si>
    <t>Transportation Energy Use: Freight Trucks: Natural Gas: Alternative Electricity and Transportation</t>
  </si>
  <si>
    <t>AEO.2026.ELECTRNP.CNSM_NA_TRN_FRTT_NG_NA_NA_TRLBTU.A</t>
  </si>
  <si>
    <t>Transportation Energy Use: Freight Trucks: Propane: Alternative Electricity and Transportation</t>
  </si>
  <si>
    <t>AEO.2026.ELECTRNP.CNSM_NA_TRN_FRTT_LPG_NA_NA_TRLBTU.A</t>
  </si>
  <si>
    <t>Transportation Energy Use: Freight Trucks: E85: Alternative Electricity and Transportation</t>
  </si>
  <si>
    <t>AEO.2026.ELECTRNP.CNSM_NA_TRN_FRTT_E85_NA_NA_TRLBTU.A</t>
  </si>
  <si>
    <t>-10.0%</t>
  </si>
  <si>
    <t>Transportation Energy Use: Freight Trucks: Electricity: Alternative Electricity and Transportation</t>
  </si>
  <si>
    <t>AEO.2026.ELECTRNP.CNSM_NA_TRN_FRTT_ELC_NA_NA_TRLBTU.A</t>
  </si>
  <si>
    <t>Transportation Energy Use: Freight Trucks: Hydrogen: Alternative Electricity and Transportation</t>
  </si>
  <si>
    <t>AEO.2026.ELECTRNP.CNSM_NA_TRN_FRTT_HDG_NA_NA_TRLBTU.A</t>
  </si>
  <si>
    <t>Transportation Energy Use: Freight Rail: Total: Alternative Electricity and Transportation</t>
  </si>
  <si>
    <t>AEO.2026.ELECTRNP.CNSM_NA_TRN_FRAIL_NA_NA_NA_TRLBTU.A</t>
  </si>
  <si>
    <t>Transportation Energy Use: Freight Rail: Distillate Fuel Oil: Alternative Electricity and Transportation</t>
  </si>
  <si>
    <t>AEO.2026.ELECTRNP.CNSM_NA_TRN_FRAIL_DFO_NA_NA_TRLBTU.A</t>
  </si>
  <si>
    <t>Transportation Energy Use: Freight Rail: LNG: Alternative Electricity and Transportation</t>
  </si>
  <si>
    <t>AEO.2026.ELECTRNP.CNSM_NA_TRN_FRAIL_LNG_NA_NA_TRLBTU.A</t>
  </si>
  <si>
    <t>Transportation Energy Use: Domestic Shipping: Total: Alternative Electricity and Transportation</t>
  </si>
  <si>
    <t>AEO.2026.ELECTRNP.CNSM_NA_TRN_DMT_NA_NA_NA_TRLBTU.A</t>
  </si>
  <si>
    <t>Transportation Energy Use: Domestic Shipping: Distillate Fuel Oil: Alternative Electricity and Transportation</t>
  </si>
  <si>
    <t>AEO.2026.ELECTRNP.CNSM_NA_TRN_DMT_DFO_NA_NA_TRLBTU.A</t>
  </si>
  <si>
    <t>-0.7%</t>
  </si>
  <si>
    <t>Transportation Energy Use: Domestic Shipping: Residual Oil: Alternative Electricity and Transportation</t>
  </si>
  <si>
    <t>AEO.2026.ELECTRNP.CNSM_NA_TRN_DMT_RFO_NA_NA_TRLBTU.A</t>
  </si>
  <si>
    <t>-5.4%</t>
  </si>
  <si>
    <t>Transportation Energy Use: Domestic Shipping: CNG: Alternative Electricity and Transportation</t>
  </si>
  <si>
    <t>AEO.2026.ELECTRNP.CNSM_NA_TRN_DMT_CNG_NA_NA_TRLBTU.A</t>
  </si>
  <si>
    <t>Transportation Energy Use: Domestic Shipping: LNG: Alternative Electricity and Transportation</t>
  </si>
  <si>
    <t>AEO.2026.ELECTRNP.CNSM_NA_TRN_DMT_LNG_NA_NA_TRLBTU.A</t>
  </si>
  <si>
    <t>5.1%</t>
  </si>
  <si>
    <t>Transportation Energy Use: International Shipping: Total: Alternative Electricity and Transportation</t>
  </si>
  <si>
    <t>AEO.2026.ELECTRNP.CNSM_NA_TRN_INTS_NA_NA_NA_TRLBTU.A</t>
  </si>
  <si>
    <t>Transportation Energy Use: International Shipping: Distillate Fuel Oil: Alternative Electricity and Transportation</t>
  </si>
  <si>
    <t>AEO.2026.ELECTRNP.CNSM_NA_TRN_INTS_DFO_NA_NA_TRLBTU.A</t>
  </si>
  <si>
    <t>Transportation Energy Use: International Shipping: Residual Oil: Alternative Electricity and Transportation</t>
  </si>
  <si>
    <t>AEO.2026.ELECTRNP.CNSM_NA_TRN_INTS_RFO_NA_NA_TRLBTU.A</t>
  </si>
  <si>
    <t>Transportation Energy Use: International Shipping: CNG: Alternative Electricity and Transportation</t>
  </si>
  <si>
    <t>AEO.2026.ELECTRNP.CNSM_NA_TRN_INTS_CNG_NA_NA_TRLBTU.A</t>
  </si>
  <si>
    <t>Transportation Energy Use: International Shipping: LNG: Alternative Electricity and Transportation</t>
  </si>
  <si>
    <t>AEO.2026.ELECTRNP.CNSM_NA_TRN_INTS_LNG_NA_NA_TRLBTU.A</t>
  </si>
  <si>
    <t>2.5%</t>
  </si>
  <si>
    <t>Transportation Energy Use: Air: Total: Alternative Electricity and Transportation</t>
  </si>
  <si>
    <t>AEO.2026.ELECTRNP.CNSM_NA_TRN_AIR_NA_NA_NA_TRLBTU.A</t>
  </si>
  <si>
    <t>Transportation Energy Use: Air: Jet Fuel: Alternative Electricity and Transportation</t>
  </si>
  <si>
    <t>AEO.2026.ELECTRNP.CNSM_NA_TRN_AIR_JFL_NA_NA_TRLBTU.A</t>
  </si>
  <si>
    <t>Transportation Energy Use: Air: Aviation Gasoline: Alternative Electricity and Transportation</t>
  </si>
  <si>
    <t>AEO.2026.ELECTRNP.CNSM_NA_TRN_AIR_AVGA_NA_NA_TRLBTU.A</t>
  </si>
  <si>
    <t>-0.0%</t>
  </si>
  <si>
    <t>Transportation Energy Use: Military: Total: Alternative Electricity and Transportation</t>
  </si>
  <si>
    <t>AEO.2026.ELECTRNP.CNSM_NA_TRN_MILT_NA_NA_NA_TRLBTU.A</t>
  </si>
  <si>
    <t>Transportation Energy Use: Military: Jet Fuel: Alternative Electricity and Transportation</t>
  </si>
  <si>
    <t>AEO.2026.ELECTRNP.CNSM_NA_TRN_MILT_JFL_NA_NA_TRLBTU.A</t>
  </si>
  <si>
    <t>Transportation Energy Use: Military: Residual Fuel Oil: Alternative Electricity and Transportation</t>
  </si>
  <si>
    <t>AEO.2026.ELECTRNP.CNSM_NA_TRN_MILT_RFO_NA_NA_TRLBTU.A</t>
  </si>
  <si>
    <t>Transportation Energy Use: Military: Distillate Fuel Oil: Alternative Electricity and Transportation</t>
  </si>
  <si>
    <t>AEO.2026.ELECTRNP.CNSM_NA_TRN_MILT_DFO_NA_NA_TRLBTU.A</t>
  </si>
  <si>
    <t>Transportation Energy Use: Bus: Alternative Electricity and Transportation</t>
  </si>
  <si>
    <t>AEO.2026.ELECTRNP.CNSM_NA_TRN_BUS_NA_NA_NA_TRLBTU.A</t>
  </si>
  <si>
    <t>Transportation Energy Use: Bus: Transit Bus: Alternative Electricity and Transportation</t>
  </si>
  <si>
    <t>AEO.2026.ELECTRNP.CNSM_NA_TRN_TBUS_NA_NA_NA_TRLBTU.A</t>
  </si>
  <si>
    <t>Transportation Energy Use: Bus: Transit Bus: Motor Gasoline: Alternative Electricity and Transportation</t>
  </si>
  <si>
    <t>AEO.2026.ELECTRNP.CNSM_NA_TRN_TBUS_MGS_NA_NA_TRLBTU.A</t>
  </si>
  <si>
    <t>-0.8%</t>
  </si>
  <si>
    <t>Transportation Energy Use: Bus: Transit Bus: E85: Alternative Electricity and Transportation</t>
  </si>
  <si>
    <t>AEO.2026.ELECTRNP.CNSM_NA_TRN_TBUS_E85_NA_NA_TRLBTU.A</t>
  </si>
  <si>
    <t>Transportation Energy Use: Bus: Transit Bus: Distillate Fuel Oil: Alternative Electricity and Transportation</t>
  </si>
  <si>
    <t>AEO.2026.ELECTRNP.CNSM_NA_TRN_TBUS_DFO_NA_NA_TRLBTU.A</t>
  </si>
  <si>
    <t>Transportation Energy Use: Bus: Transit Bus: Natural Gas: Alternative Electricity and Transportation</t>
  </si>
  <si>
    <t>AEO.2026.ELECTRNP.CNSM_NA_TRN_TBUS_NG_NA_NA_TRLBTU.A</t>
  </si>
  <si>
    <t>-1.0%</t>
  </si>
  <si>
    <t>Transportation Energy Use: Bus: Transit Bus: Propane: Alternative Electricity and Transportation</t>
  </si>
  <si>
    <t>AEO.2026.ELECTRNP.CNSM_NA_TRN_TBUS_LPG_NA_NA_TRLBTU.A</t>
  </si>
  <si>
    <t>Transportation Energy Use: Bus: Transit Bus: Electricity: Alternative Electricity and Transportation</t>
  </si>
  <si>
    <t>AEO.2026.ELECTRNP.CNSM_NA_TRN_TBUS_ELC_NA_NA_TRLBTU.A</t>
  </si>
  <si>
    <t>4.1%</t>
  </si>
  <si>
    <t>Transportation Energy Use: Bus: Transit Bus: Hydrogen: Alternative Electricity and Transportation</t>
  </si>
  <si>
    <t>AEO.2026.ELECTRNP.CNSM_NA_TRN_TBUS_HDG_NA_NA_TRLBTU.A</t>
  </si>
  <si>
    <t>Transportation Energy Use: Bus: Intercity Bus: Alternative Electricity and Transportation</t>
  </si>
  <si>
    <t>AEO.2026.ELECTRNP.CNSM_NA_TRN_IBUS_NA_NA_NA_TRLBTU.A</t>
  </si>
  <si>
    <t>Transportation Energy Use: Bus: Intercity Bus: Motor Gasoline: Alternative Electricity and Transportation</t>
  </si>
  <si>
    <t>AEO.2026.ELECTRNP.CNSM_NA_TRN_IBUS_MGS_NA_NA_TRLBTU.A</t>
  </si>
  <si>
    <t>Transportation Energy Use: Bus: Intercity Bus: E85: Alternative Electricity and Transportation</t>
  </si>
  <si>
    <t>AEO.2026.ELECTRNP.CNSM_NA_TRN_IBUS_E85_NA_NA_TRLBTU.A</t>
  </si>
  <si>
    <t>Transportation Energy Use: Bus: Intercity Bus: Distillate Fuel Oil: Alternative Electricity and Transportation</t>
  </si>
  <si>
    <t>AEO.2026.ELECTRNP.CNSM_NA_TRN_IBUS_DFO_NA_NA_TRLBTU.A</t>
  </si>
  <si>
    <t>Transportation Energy Use: Bus: Intercity Bus: Natural Gas: Alternative Electricity and Transportation</t>
  </si>
  <si>
    <t>AEO.2026.ELECTRNP.CNSM_NA_TRN_IBUS_NG_NA_NA_TRLBTU.A</t>
  </si>
  <si>
    <t>Transportation Energy Use: Bus: Intercity Bus: Propane: Alternative Electricity and Transportation</t>
  </si>
  <si>
    <t>AEO.2026.ELECTRNP.CNSM_NA_TRN_IBUS_LPG_NA_NA_TRLBTU.A</t>
  </si>
  <si>
    <t>Transportation Energy Use: Bus: Intercity Bus: Electricity: Alternative Electricity and Transportation</t>
  </si>
  <si>
    <t>AEO.2026.ELECTRNP.CNSM_NA_TRN_IBUS_ELC_NA_NA_TRLBTU.A</t>
  </si>
  <si>
    <t>Transportation Energy Use: Bus: Intercity Bus: Hydrogen: Alternative Electricity and Transportation</t>
  </si>
  <si>
    <t>AEO.2026.ELECTRNP.CNSM_NA_TRN_IBUS_HDG_NA_NA_TRLBTU.A</t>
  </si>
  <si>
    <t>Transportation Energy Use: Bus: School Bus: Alternative Electricity and Transportation</t>
  </si>
  <si>
    <t>AEO.2026.ELECTRNP.CNSM_NA_TRN_LSRC_NA_NA_NA_TRLBTU.A</t>
  </si>
  <si>
    <t>-0.9%</t>
  </si>
  <si>
    <t>Transportation Energy Use: Bus: School Bus: Motor Gasoline: Alternative Electricity and Transportation</t>
  </si>
  <si>
    <t>AEO.2026.ELECTRNP.CNSM_NA_TRN_LSRC_MGS_NA_NA_TRLBTU.A</t>
  </si>
  <si>
    <t>-1.2%</t>
  </si>
  <si>
    <t>Transportation Energy Use: Bus: School Bus: E85: Alternative Electricity and Transportation</t>
  </si>
  <si>
    <t>AEO.2026.ELECTRNP.CNSM_NA_TRN_LSRC_E85_NA_NA_TRLBTU.A</t>
  </si>
  <si>
    <t>Transportation Energy Use: Bus: School Bus: Distillate Fuel Oil: Alternative Electricity and Transportation</t>
  </si>
  <si>
    <t>AEO.2026.ELECTRNP.CNSM_NA_TRN_LSRC_DFO_NA_NA_TRLBTU.A</t>
  </si>
  <si>
    <t>Transportation Energy Use: Bus: School Bus: Natural Gas: Alternative Electricity and Transportation</t>
  </si>
  <si>
    <t>AEO.2026.ELECTRNP.CNSM_NA_TRN_LSRC_NG_NA_NA_TRLBTU.A</t>
  </si>
  <si>
    <t>Transportation Energy Use: Bus: School Bus: Propane: Alternative Electricity and Transportation</t>
  </si>
  <si>
    <t>AEO.2026.ELECTRNP.CNSM_NA_TRN_LSRC_LPG_NA_NA_TRLBTU.A</t>
  </si>
  <si>
    <t>Transportation Energy Use: Bus: School Bus: Electricity: Alternative Electricity and Transportation</t>
  </si>
  <si>
    <t>AEO.2026.ELECTRNP.CNSM_NA_TRN_LSRC_ELC_NA_NA_TRLBTU.A</t>
  </si>
  <si>
    <t>Transportation Energy Use: Bus: School Bus: Hydrogen: Alternative Electricity and Transportation</t>
  </si>
  <si>
    <t>AEO.2026.ELECTRNP.CNSM_NA_TRN_LSRC_HDG_NA_NA_TRLBTU.A</t>
  </si>
  <si>
    <t>Transportation Energy Use: Rail: Alternative Electricity and Transportation</t>
  </si>
  <si>
    <t>AEO.2026.ELECTRNP.CNSM_NA_TRN_RAIL_NA_NA_NA_TRLBTU.A</t>
  </si>
  <si>
    <t>Transportation Energy Use: Rail: Intercity Rail: Alternative Electricity and Transportation</t>
  </si>
  <si>
    <t>AEO.2026.ELECTRNP.CNSM_NA_TRN_IRAIL_NA_NA_NA_TRLBTU.A</t>
  </si>
  <si>
    <t>Transportation Energy Use: Rail: Intercity Rail: Electricity: Alternative Electricity and Transportation</t>
  </si>
  <si>
    <t>AEO.2026.ELECTRNP.CNSM_NA_TRN_IRAIL_ELC_NA_NA_TRLBTU.A</t>
  </si>
  <si>
    <t>Transportation Energy Use: Rail: Intercity Rail: Diesel: Alternative Electricity and Transportation</t>
  </si>
  <si>
    <t>AEO.2026.ELECTRNP.CNSM_NA_TRN_IRAIL_DSL_NA_NA_TRLBTU.A</t>
  </si>
  <si>
    <t>Transportation Energy Use: Rail: Transit Rail: Alternative Electricity and Transportation</t>
  </si>
  <si>
    <t>AEO.2026.ELECTRNP.CNSM_NA_TRN_TRAIL_NA_NA_NA_TRLBTU.A</t>
  </si>
  <si>
    <t>1.4%</t>
  </si>
  <si>
    <t>Transportation Energy Use: Rail: Transit Rail: Electricity: Alternative Electricity and Transportation</t>
  </si>
  <si>
    <t>AEO.2026.ELECTRNP.CNSM_NA_TRN_TRAIL_ELC_NA_NA_TRLBTU.A</t>
  </si>
  <si>
    <t>Transportation Energy Use: Rail: Commuter Rail: Alternative Electricity and Transportation</t>
  </si>
  <si>
    <t>AEO.2026.ELECTRNP.CNSM_NA_TRN_CRAIL_NA_NA_NA_TRLBTU.A</t>
  </si>
  <si>
    <t>Transportation Energy Use: Rail: Commuter Rail: Electricity: Alternative Electricity and Transportation</t>
  </si>
  <si>
    <t>AEO.2026.ELECTRNP.CNSM_NA_TRN_CRAIL_ELC_NA_NA_TRLBTU.A</t>
  </si>
  <si>
    <t>Transportation Energy Use: Rail: Commuter Rail: Diesel: Alternative Electricity and Transportation</t>
  </si>
  <si>
    <t>AEO.2026.ELECTRNP.CNSM_NA_TRN_CRAIL_DSL_NA_NA_TRLBTU.A</t>
  </si>
  <si>
    <t>Transportation Energy Use: Recreation Boats: Alternative Electricity and Transportation</t>
  </si>
  <si>
    <t>AEO.2026.ELECTRNP.CNSM_NA_TRN_RCB_NA_NA_NA_TRLBTU.A</t>
  </si>
  <si>
    <t>Transportation Energy Use: Recreation Boats: Motor Gasoline: Alternative Electricity and Transportation</t>
  </si>
  <si>
    <t>AEO.2026.ELECTRNP.CNSM_NA_TRN_RCB_GSL_NA_NA_TRLBTU.A</t>
  </si>
  <si>
    <t>Transportation Energy Use: Recreation Boats: Distillate Fuel Oil: Alternative Electricity and Transportation</t>
  </si>
  <si>
    <t>AEO.2026.ELECTRNP.CNSM_NA_TRN_RCB_DFO_NA_NA_TRLBTU.A</t>
  </si>
  <si>
    <t>Transportation Energy Use: Lubricants: Alternative Electricity and Transportation</t>
  </si>
  <si>
    <t>AEO.2026.ELECTRNP.CNSM_NA_TRN_NA_LBC_NA_NA_TRLBTU.A</t>
  </si>
  <si>
    <t>Transportation Energy Use: Pipeline Fuel Natural Gas: Alternative Electricity and Transportation</t>
  </si>
  <si>
    <t>AEO.2026.ELECTRNP.CNSM_NA_TRN_PIPL_NG_NA_NA_TRLBTU.A</t>
  </si>
  <si>
    <t>Transportation Energy Use: Natural Gas for Liquefaction: Alternative Electricity and Transportation</t>
  </si>
  <si>
    <t>AEO.2026.ELECTRNP.CNSM_NA_NMFG_LQFCT_DELE_NA_NA_TRLBTU.A</t>
  </si>
  <si>
    <t>Transportation Energy Use: Total Use: Alternative Electricity and Transportation</t>
  </si>
  <si>
    <t>AEO.2026.ELECTRNP.CNSM_NA_TRN_NA_NA_NA_NA_TRLBTU.A</t>
  </si>
  <si>
    <t>TST000</t>
  </si>
  <si>
    <t>Table 38.  Light-Duty Vehicle Sales by Technology Type</t>
  </si>
  <si>
    <t>https://www.eia.gov/outlooks/aeo/data/browser/#/?id=48-AEO2023&amp;sourcekey=0</t>
  </si>
  <si>
    <t>Tue Apr 18 2023 11:22:44 GMT-0400 (Eastern Daylight Time)</t>
  </si>
  <si>
    <t>New Car Sales</t>
  </si>
  <si>
    <t>Conventional Cars</t>
  </si>
  <si>
    <t>TST000:ba_GasolineICEVe</t>
  </si>
  <si>
    <t>Gasoline ICE Vehicles</t>
  </si>
  <si>
    <t>Light-Duty Vehicle Sales: Conventional Cars: Gasoline: Reference case</t>
  </si>
  <si>
    <t>AEO.2023.REF2023.ECI_SAL_TRN_CAR_GSL_NA_NA_TH.A</t>
  </si>
  <si>
    <t>thousands</t>
  </si>
  <si>
    <t>TST000:ba_TDIDieselICE</t>
  </si>
  <si>
    <t>TDI Diesel ICE</t>
  </si>
  <si>
    <t>Light-Duty Vehicle Sales: Conventional Cars: TDI Diesel: Reference case</t>
  </si>
  <si>
    <t>AEO.2023.REF2023.ECI_SAL_TRN_CAR_TDS_NA_NA_TH.A</t>
  </si>
  <si>
    <t>TST000:ba_TotalConventi</t>
  </si>
  <si>
    <t>Total Conventional Cars</t>
  </si>
  <si>
    <t>Light-Duty Vehicle Sales: Conventional Cars: Total: Reference case</t>
  </si>
  <si>
    <t>AEO.2023.REF2023.ECI_SAL_TRN_CAR_CNV_NA_NA_TH.A</t>
  </si>
  <si>
    <t>Alternative-Fuel Cars</t>
  </si>
  <si>
    <t>TST000:ca_Ethanol-FlexF</t>
  </si>
  <si>
    <t>Ethanol-Flex Fuel ICE</t>
  </si>
  <si>
    <t>Light-Duty Vehicle Sales: Alternative-Fuel Cars: Ethanol-Flex Fuel ICE: Reference case</t>
  </si>
  <si>
    <t>AEO.2023.REF2023.ECI_SAL_TRN_CAR_EFFI_NA_NA_TH.A</t>
  </si>
  <si>
    <t>TST000:ca_100mileEV</t>
  </si>
  <si>
    <t>100-Mile Electric Vehicle</t>
  </si>
  <si>
    <t>Light-Duty Vehicle Sales: Alternative-Fuel Cars: 100-Mile Electric Vehicle: Reference case</t>
  </si>
  <si>
    <t>TST000:ca_ElectricVehic</t>
  </si>
  <si>
    <t>200-Mile Electric Vehicle</t>
  </si>
  <si>
    <t>Light-Duty Vehicle Sales: Alternative-Fuel Cars: 200-Mile Electric Vehicle: Reference case</t>
  </si>
  <si>
    <t>TST000:ea_FuelCellGasol</t>
  </si>
  <si>
    <t>300-Mile Electric Vehicle</t>
  </si>
  <si>
    <t>Light-Duty Vehicle Sales: Alternative-Fuel Cars: 300-Mile Electric Vehicle: Reference case</t>
  </si>
  <si>
    <t>TST000:ca_Plug-inGasoli</t>
  </si>
  <si>
    <t>Plug-in 20 Gasoline Hybrid</t>
  </si>
  <si>
    <t>Light-Duty Vehicle Sales: Alternative-Fuel Cars: Plug-in 20 Gasoline Hybrid: Reference case</t>
  </si>
  <si>
    <t>AEO.2023.REF2023.ECI_SAL_TRN_CAR_PI20GH_NA_NA_TH.A</t>
  </si>
  <si>
    <t>TST000:ca_Plug-in40Hybd</t>
  </si>
  <si>
    <t>Plug-in 50 Gasoline Hybrid</t>
  </si>
  <si>
    <t>Light-Duty Vehicle Sales: Alternative-Fuel Cars: Plug-in 50 Gasoline Hybrid: Reference case</t>
  </si>
  <si>
    <t>AEO.2023.REF2023.ECI_SAL_TRN_CAR_PI50GH_NA_NA_TH.A</t>
  </si>
  <si>
    <t>TST000:ca_Electric-Dies</t>
  </si>
  <si>
    <t>Electric-Diesel Hybrid</t>
  </si>
  <si>
    <t>Light-Duty Vehicle Sales: Alternative-Fuel Cars: Electric-Diesel Hybrid: Reference case</t>
  </si>
  <si>
    <t>AEO.2023.REF2023.ECI_SAL_TRN_CAR_EDH_NA_NA_TH.A</t>
  </si>
  <si>
    <t>TST000:ca_Electric-Gaso</t>
  </si>
  <si>
    <t>Electric-Gasoline Hybrid</t>
  </si>
  <si>
    <t>Light-Duty Vehicle Sales: Alternative-Fuel Cars: Electric-Gasoline Hybrid: Reference case</t>
  </si>
  <si>
    <t>AEO.2023.REF2023.ECI_SAL_TRN_CAR_EGH_NA_NA_TH.A</t>
  </si>
  <si>
    <t>TST000:ca_CompressedNat</t>
  </si>
  <si>
    <t>Natural Gas ICE</t>
  </si>
  <si>
    <t>Light-Duty Vehicle Sales: Alternative-Fuel Cars: Natural Gas ICE: Reference case</t>
  </si>
  <si>
    <t>AEO.2023.REF2023.ECI_SAL_TRN_CAR_NGI_NA_NA_TH.A</t>
  </si>
  <si>
    <t>TST000:da_CompressedNat</t>
  </si>
  <si>
    <t>Natural Gas Bi-fuel</t>
  </si>
  <si>
    <t>Light-Duty Vehicle Sales: Alternative-Fuel Cars: Natural Gas Bi-fuel: Reference case</t>
  </si>
  <si>
    <t>AEO.2023.REF2023.ECI_SAL_TRN_CAR_NBF_NA_NA_TH.A</t>
  </si>
  <si>
    <t>TST000:da_LiquefiedPetr</t>
  </si>
  <si>
    <t>Propane ICE</t>
  </si>
  <si>
    <t>Light-Duty Vehicle Sales: Alternative-Fuel Cars: Propane: Reference case</t>
  </si>
  <si>
    <t>AEO.2023.REF2023.ECI_SAL_TRN_CAR_PROP_NA_NA_TH.A</t>
  </si>
  <si>
    <t>TST000:ea_LiquefiedPetr</t>
  </si>
  <si>
    <t>Propane Bi-fuel</t>
  </si>
  <si>
    <t>AEO.2023.REF2023.ECI_SAL_TRN_CAR_PBF_NA_NA_TH.A</t>
  </si>
  <si>
    <t>TST000:ea_FuelCellMetha</t>
  </si>
  <si>
    <t>Fuel Cell Methanol</t>
  </si>
  <si>
    <t>Light-Duty Vehicle Sales: Alternative-Fuel Cars: Fuel Cell Methanol: Reference case</t>
  </si>
  <si>
    <t>AEO.2023.REF2023.ECI_SAL_TRN_CAR_FCLMTH_NA_NA_TH.A</t>
  </si>
  <si>
    <t>TST000:ea_FuelCellHydro</t>
  </si>
  <si>
    <t>Fuel Cell Hydrogen</t>
  </si>
  <si>
    <t>Light-Duty Vehicle Sales: Alternative-Fuel cars: Fuel Cell Hydrogen: Reference case</t>
  </si>
  <si>
    <t>AEO.2023.REF2023.ECI_SAL_TRN_CAR_FCH_NA_NA_TH.A</t>
  </si>
  <si>
    <t>TST000:ea_TotalAlternat</t>
  </si>
  <si>
    <t>Total Alternative Cars</t>
  </si>
  <si>
    <t>Light-Duty Vehicle Sales: Alternative-Fuel Cars: Total: Reference case</t>
  </si>
  <si>
    <t>AEO.2023.REF2023.ECI_SAL_TRN_CAR_ALT_NA_NA_TH.A</t>
  </si>
  <si>
    <t>TST000:fa_PercentAltern</t>
  </si>
  <si>
    <t>Percent Alternative Car Sales</t>
  </si>
  <si>
    <t>Light-Duty Vehicle Sales: Percent Alternative Car: Reference case</t>
  </si>
  <si>
    <t>AEO.2023.REF2023.ECI_SAL_TRN_CAR_ALT_NA_NA_PCT.A</t>
  </si>
  <si>
    <t>percent</t>
  </si>
  <si>
    <t>TST000:fa_TotalNewCarSa</t>
  </si>
  <si>
    <t>Total New Car Sales</t>
  </si>
  <si>
    <t>Light-Duty Vehicle Sales: Total New Car: Reference case</t>
  </si>
  <si>
    <t>AEO.2023.REF2023.ECI_SAL_TRN_CAR_TOT_NA_NA_TH.A</t>
  </si>
  <si>
    <t>New Light Truck Sales</t>
  </si>
  <si>
    <t>Conventional Light Trucks</t>
  </si>
  <si>
    <t>TST000:ga_GasolineICEVe</t>
  </si>
  <si>
    <t>Light-Duty Vehicle Sales: Conventional Light Trucks: Gasoline: Reference case</t>
  </si>
  <si>
    <t>AEO.2023.REF2023.ECI_SAL_TRN_LTK_GSL_NA_NA_TH.A</t>
  </si>
  <si>
    <t>TST000:ga_TDIDieselICE</t>
  </si>
  <si>
    <t>Light-Duty Vehicle Sales: Conventional Light Trucks: TDI Diesel: Reference case</t>
  </si>
  <si>
    <t>AEO.2023.REF2023.ECI_SAL_TRN_LTK_DSL_NA_NA_TH.A</t>
  </si>
  <si>
    <t>TST000:ga_TotalConventi</t>
  </si>
  <si>
    <t>Total Conventional Light Trucks</t>
  </si>
  <si>
    <t>Light-Duty Vehicle Sales: Conventional Light Trucks: Total: Reference case</t>
  </si>
  <si>
    <t>AEO.2023.REF2023.ECI_SAL_TRN_LTK_CNV_NA_NA_TH.A</t>
  </si>
  <si>
    <t>Alternative-Fuel Light Trucks</t>
  </si>
  <si>
    <t>TST000:ha_Ethanol-FlexF</t>
  </si>
  <si>
    <t>Light-Duty Vehicle Sales: Alternative-Fuel Light Trucks: Ethanol-Flex Fuel ICE: Reference case</t>
  </si>
  <si>
    <t>AEO.2023.REF2023.ECI_SAL_TRN_LTK_EFFI_NA_NA_TH.A</t>
  </si>
  <si>
    <t>TST000:ha_100mileEV</t>
  </si>
  <si>
    <t>Light-Duty Vehicle Sales: Alternative-Fuel Light Trucks: 100-Mile Electric Vehicle: Reference case</t>
  </si>
  <si>
    <t>TST000:ha_ElectricVehic</t>
  </si>
  <si>
    <t>Light-Duty Vehicle Sales: Alternative-Fuel Light Trucks: 200-Mile Electric Vehicle: Reference case</t>
  </si>
  <si>
    <t>TST000:ja_FuelCellGasol</t>
  </si>
  <si>
    <t>Light-Duty Vehicle Sales: Alternative-Fuel Light Trucks: 300-Mile Electric Vehicle: Reference case</t>
  </si>
  <si>
    <t>TST000:ha_Plug-inGasoli</t>
  </si>
  <si>
    <t>Light-Duty Vehicle Sales: Alternative-Fuel Light Trucks: Plug-in 20 Gasoline Hybrid: Reference case</t>
  </si>
  <si>
    <t>AEO.2023.REF2023.ECI_SAL_TRN_LTK_PI20GH_NA_NA_TH.A</t>
  </si>
  <si>
    <t>TST000:ha_Plug-in40Hybd</t>
  </si>
  <si>
    <t>Light-Duty Vehicle Sales: Alternative-Fuel Light Trucks: Plug-in 50 Gasoline Hybrid: Reference case</t>
  </si>
  <si>
    <t>AEO.2023.REF2023.ECI_SAL_TRN_LTK_PI50GH_NA_NA_TH.A</t>
  </si>
  <si>
    <t>TST000:ha_Electric-Dies</t>
  </si>
  <si>
    <t>Light-Duty Vehicle Sales: Alternative-Fuel Light Trucks: Electric-Diesel Hybrid: Reference case</t>
  </si>
  <si>
    <t>AEO.2023.REF2023.ECI_SAL_TRN_LTK_EDH_NA_NA_TH.A</t>
  </si>
  <si>
    <t>TST000:ha_Electric-Gaso</t>
  </si>
  <si>
    <t>Light-Duty Vehicle Sales: Alternative-Fuel Light Trucks: Electric-Gasoline Hybrid: Reference case</t>
  </si>
  <si>
    <t>AEO.2023.REF2023.ECI_SAL_TRN_LTK_EGH_NA_NA_TH.A</t>
  </si>
  <si>
    <t>TST000:ha_CompressedNat</t>
  </si>
  <si>
    <t>Light-Duty Vehicle Sales: Alternative-Fuel Light Trucks: Natural Gas ICE: Reference case</t>
  </si>
  <si>
    <t>AEO.2023.REF2023.ECI_SAL_TRN_LTK_NGI_NA_NA_TH.A</t>
  </si>
  <si>
    <t>TST000:ia_CompressedNat</t>
  </si>
  <si>
    <t>Light-Duty Vehicle Sales: Alternative-Fuel Light Trucks: Natural Gas Bi-fuel: Reference case</t>
  </si>
  <si>
    <t>AEO.2023.REF2023.ECI_SAL_TRN_LTK_NBF_NA_NA_TH.A</t>
  </si>
  <si>
    <t>TST000:ia_LiquefiedPetr</t>
  </si>
  <si>
    <t>Light-Duty Vehicle Sales: Alternative-Fuel Light Trucks: Propane ICE: Reference case</t>
  </si>
  <si>
    <t>AEO.2023.REF2023.ECI_SAL_TRN_LTK_PROP_NA_NA_TH.A</t>
  </si>
  <si>
    <t>TST000:ja_LiquefiedPetr</t>
  </si>
  <si>
    <t>Light-Duty Vehicle Sales: Alternative-Fuel Light Trucks: Propane Bi-fuel: Reference case</t>
  </si>
  <si>
    <t>AEO.2023.REF2023.ECI_SAL_TRN_LTK_PBF_NA_NA_TH.A</t>
  </si>
  <si>
    <t>TST000:ja_FuelCellMetha</t>
  </si>
  <si>
    <t>Light-Duty Vehicle Sales: Alternative-Fuel Light Trucks: Fuel Cell Methanol: Reference case</t>
  </si>
  <si>
    <t>AEO.2023.REF2023.ECI_SAL_TRN_LTK_FCLMTH_NA_NA_TH.A</t>
  </si>
  <si>
    <t>TST000:ja_FuelCellHydro</t>
  </si>
  <si>
    <t>Light-Duty Vehicle Sales: Alternative-Fuel Light Trucks: Fuel Cell Hydrogen: Reference case</t>
  </si>
  <si>
    <t>AEO.2023.REF2023.ECI_SAL_TRN_LTK_FCH_NA_NA_TH.A</t>
  </si>
  <si>
    <t>TST000:ja_TotalAlternat</t>
  </si>
  <si>
    <t>Total Alternative Light Trucks</t>
  </si>
  <si>
    <t>Light-Duty Vehicle Sales: Alternative-Fuel Light Trucks: Total: Reference case</t>
  </si>
  <si>
    <t>AEO.2023.REF2023.ECI_SAL_TRN_LTK_ALT_NA_NA_TH.A</t>
  </si>
  <si>
    <t>TST000:ka_PercentAltern</t>
  </si>
  <si>
    <t>Percent Alternative Light Truck Sales</t>
  </si>
  <si>
    <t>Light-Duty Vehicle Sales: Percent Alternative Light Truck Sales: Reference case</t>
  </si>
  <si>
    <t>AEO.2023.REF2023.ECI_SAL_TRN_LTK_ALT_NA_NA_PCT.A</t>
  </si>
  <si>
    <t>TST000:ka_TotalNewTruck</t>
  </si>
  <si>
    <t>Total New Light Truck Sales</t>
  </si>
  <si>
    <t>Light-Duty Vehicle Sales: Total New Truck: Reference case</t>
  </si>
  <si>
    <t>AEO.2023.REF2023.ECI_SAL_TRN_LTK_NA_NA_NA_TH.A</t>
  </si>
  <si>
    <t>TST000:la_PercentTotalA</t>
  </si>
  <si>
    <t>Percent Total Alternative Sales</t>
  </si>
  <si>
    <t>Light-Duty Vehicle Sales: Percent Total Alternative Sales: Reference case</t>
  </si>
  <si>
    <t>AEO.2023.REF2023.ECI_SAL_TRN_LDTY_ALT_NA_NA_PCT.A</t>
  </si>
  <si>
    <t>TST000:la_EPACTLegislat</t>
  </si>
  <si>
    <t>EPACT Legislative  Alternative Sales</t>
  </si>
  <si>
    <t>Light-Duty Vehicle Sales: EPACT Legislative Alternative Sales: Reference case</t>
  </si>
  <si>
    <t>AEO.2023.REF2023.ECI_SAL_TRN_LDTY_EPACLEGI_NA_NA_TH.A</t>
  </si>
  <si>
    <t>TST000:la_ZEVPLegislati</t>
  </si>
  <si>
    <t>ZEVP Legislative Alternative Sales</t>
  </si>
  <si>
    <t>Light-Duty Vehicle Sales: ZEVP Legislative Alternative Sales: Reference case</t>
  </si>
  <si>
    <t>AEO.2023.REF2023.ECI_SAL_TRN_LDTY_ZVPLG_NA_NA_TH.A</t>
  </si>
  <si>
    <t>Total Sales</t>
  </si>
  <si>
    <t xml:space="preserve"> Cars and Light Trucks</t>
  </si>
  <si>
    <t>TST000:ta_ConventionGas</t>
  </si>
  <si>
    <t>Conventional Gasoline</t>
  </si>
  <si>
    <t>Light-Duty Vehicle Sales: Total Sales, Cars and Light Trucks: Conventional Gasoline: Reference case</t>
  </si>
  <si>
    <t>AEO.2023.REF2023.ECI_SAL_TRN_LDTY_CVG_NA_NA_TH.A</t>
  </si>
  <si>
    <t>TST000:ta_TDIDiesel</t>
  </si>
  <si>
    <t>TDI Diesel</t>
  </si>
  <si>
    <t>Light-Duty Vehicle Sales: Total Sales, Cars and Light Trucks: TDI Diesel: Reference case</t>
  </si>
  <si>
    <t>AEO.2023.REF2023.ECI_SAL_TRN_LDTY_TDS_NA_NA_TH.A</t>
  </si>
  <si>
    <t>TST000:ta_Flex-Fuel</t>
  </si>
  <si>
    <t>Flex-Fuel</t>
  </si>
  <si>
    <t>Light-Duty Vehicle Sales: Total Sales, Cars and Light Trucks: Flex-Fuel: Reference case</t>
  </si>
  <si>
    <t>AEO.2023.REF2023.ECI_SAL_TRN_LDTY_FXF_NA_NA_TH.A</t>
  </si>
  <si>
    <t>TST000:ta_PlugElectric</t>
  </si>
  <si>
    <t>Electric</t>
  </si>
  <si>
    <t>Light-Duty Vehicle Sales: Total Sales, Cars and Light Trucks: Electric: Reference case</t>
  </si>
  <si>
    <t>AEO.2023.REF2023.ECI_SAL_TRN_LDTY_ELE_NA_NA_TH.A</t>
  </si>
  <si>
    <t>TST000:ta_PluginHybrid</t>
  </si>
  <si>
    <t>Plug-in Electric Hybrid</t>
  </si>
  <si>
    <t>Light-Duty Vehicle Sales: Total Sales, Cars and Light Trucks: Plug-in Electric Hybrid: Reference case</t>
  </si>
  <si>
    <t>AEO.2023.REF2023.ECI_SAL_TRN_LDTY_PIE_NA_NA_TH.A</t>
  </si>
  <si>
    <t>TST000:ta_ElectricHybrd</t>
  </si>
  <si>
    <t>Electric Hybrid</t>
  </si>
  <si>
    <t>Light-Duty Vehicle Sales: Total Sales, Cars and Light Trucks: Electric Hybrid: Reference case</t>
  </si>
  <si>
    <t>AEO.2023.REF2023.ECI_SAL_TRN_LDTY_EHY_NA_NA_TH.A</t>
  </si>
  <si>
    <t>TST000:ta_GassyGaseous</t>
  </si>
  <si>
    <t>Gaseous (Propane and Natural Gas)</t>
  </si>
  <si>
    <t>Light-Duty Vehicle Sales: Total Sales, Cars and Light Trucks: Gaseous: Reference case</t>
  </si>
  <si>
    <t>AEO.2023.REF2023.ECI_SAL_TRN_LDTY_GSU_NA_NA_TH.A</t>
  </si>
  <si>
    <t>TST000:ta_FuelCell</t>
  </si>
  <si>
    <t>Fuel Cell</t>
  </si>
  <si>
    <t>Light-Duty Vehicle Sales: Total Sales, Cars and Light Trucks: Fuel Cell: Reference case</t>
  </si>
  <si>
    <t>AEO.2023.REF2023.ECI_SAL_TRN_LDTY_FUC_NA_NA_TH.A</t>
  </si>
  <si>
    <t>TST000:ma_TotalVehicles</t>
  </si>
  <si>
    <t>Total Vehicles Sales</t>
  </si>
  <si>
    <t>Light-Duty Vehicle Sales: Total Vehicles Sales: Reference case</t>
  </si>
  <si>
    <t>AEO.2023.REF2023.ECI_SAL_TRN_LDTY_NA_NA_NA_TH.A</t>
  </si>
  <si>
    <t>TST000:mh_ConventionGas</t>
  </si>
  <si>
    <t>Conventional Gasoline Microhybrids</t>
  </si>
  <si>
    <t>Light-Duty Vehicle Sales: Microhybrids: Conventional Gasoline: Reference case</t>
  </si>
  <si>
    <t>AEO.2023.REF2023.ECI_SAL_TRN_MCHY_CVG_NA_NA_TH.A</t>
  </si>
  <si>
    <t>TST000:mh_TDIDiesel</t>
  </si>
  <si>
    <t>TDI Diesel Microhybrids</t>
  </si>
  <si>
    <t>Light-Duty Vehicle Sales: Microhybrids: TDI Diesel: Reference case</t>
  </si>
  <si>
    <t>AEO.2023.REF2023.ECI_SAL_TRN_MCHY_TDS_NA_NA_TH.A</t>
  </si>
  <si>
    <t>TST000:</t>
  </si>
  <si>
    <t>Total Alternative-Fueled Vehicle Sales</t>
  </si>
  <si>
    <t>Light-Duty Vehicle Sales: Alternative-Fueled Vehicles: Reference case</t>
  </si>
  <si>
    <t>https://www.eia.gov/outlooks/aeo/data/browser/#/?id=48-AEO2025&amp;cases=alttrnp&amp;sourcekey=0</t>
  </si>
  <si>
    <t>Fri Dec 05 2025 14:49:32 GMT-0800 (Pacific Standard Time)</t>
  </si>
  <si>
    <t>Light-Duty Vehicle Sales: Conventional Cars: Gasoline: Alternative Transportation</t>
  </si>
  <si>
    <t>AEO.2025.ALTTRNP.ECI_SAL_TRN_CAR_GSL_NA_NA_TH.A</t>
  </si>
  <si>
    <t>Light-Duty Vehicle Sales: Conventional Cars: TDI Diesel: Alternative Transportation</t>
  </si>
  <si>
    <t>AEO.2025.ALTTRNP.ECI_SAL_TRN_CAR_TDS_NA_NA_TH.A</t>
  </si>
  <si>
    <t>Light-Duty Vehicle Sales: Conventional Cars: Total: Alternative Transportation</t>
  </si>
  <si>
    <t>AEO.2025.ALTTRNP.ECI_SAL_TRN_CAR_CNV_NA_NA_TH.A</t>
  </si>
  <si>
    <t>Light-Duty Vehicle Sales: Alternative-Fuel Cars: Ethanol-Flex Fuel ICE: Alternative Transportation</t>
  </si>
  <si>
    <t>AEO.2025.ALTTRNP.ECI_SAL_TRN_CAR_EFFI_NA_NA_TH.A</t>
  </si>
  <si>
    <t>Light-Duty Vehicle Sales: Alternative-Fuel Cars: 100-Mile Electric Vehicle: Alternative Transportation</t>
  </si>
  <si>
    <t>AEO.2025.ALTTRNP.ECI_SAL_TRN_CAR_100MIEV_NA_NA_TH.A</t>
  </si>
  <si>
    <t>Light-Duty Vehicle Sales: Alternative-Fuel Cars: 200-Mile Electric Vehicle: Alternative Transportation</t>
  </si>
  <si>
    <t>AEO.2025.ALTTRNP.ECI_SAL_TRN_CAR_200MIEV_NA_NA_TH.A</t>
  </si>
  <si>
    <t>Light-Duty Vehicle Sales: Alternative-Fuel Cars: 300-Mile Electric Vehicle: Alternative Transportation</t>
  </si>
  <si>
    <t>AEO.2025.ALTTRNP.ECI_SAL_TRN_CAR_300MIEV_NA_NA_TH.A</t>
  </si>
  <si>
    <t>Light-Duty Vehicle Sales: Alternative-Fuel Cars: Plug-in 20 Gasoline Hybrid: Alternative Transportation</t>
  </si>
  <si>
    <t>AEO.2025.ALTTRNP.ECI_SAL_TRN_CAR_PI20GH_NA_NA_TH.A</t>
  </si>
  <si>
    <t>Light-Duty Vehicle Sales: Alternative-Fuel Cars: Plug-in 50 Gasoline Hybrid: Alternative Transportation</t>
  </si>
  <si>
    <t>AEO.2025.ALTTRNP.ECI_SAL_TRN_CAR_PI50GH_NA_NA_TH.A</t>
  </si>
  <si>
    <t>Light-Duty Vehicle Sales: Alternative-Fuel Cars: Electric-Diesel Hybrid: Alternative Transportation</t>
  </si>
  <si>
    <t>AEO.2025.ALTTRNP.ECI_SAL_TRN_CAR_EDH_NA_NA_TH.A</t>
  </si>
  <si>
    <t>Light-Duty Vehicle Sales: Alternative-Fuel Cars: Electric-Gasoline Hybrid: Alternative Transportation</t>
  </si>
  <si>
    <t>AEO.2025.ALTTRNP.ECI_SAL_TRN_CAR_EGH_NA_NA_TH.A</t>
  </si>
  <si>
    <t>Light-Duty Vehicle Sales: Alternative-Fuel Cars: Natural Gas ICE: Alternative Transportation</t>
  </si>
  <si>
    <t>AEO.2025.ALTTRNP.ECI_SAL_TRN_CAR_NGI_NA_NA_TH.A</t>
  </si>
  <si>
    <t>Light-Duty Vehicle Sales: Alternative-Fuel Cars: Natural Gas Bi-fuel: Alternative Transportation</t>
  </si>
  <si>
    <t>AEO.2025.ALTTRNP.ECI_SAL_TRN_CAR_NBF_NA_NA_TH.A</t>
  </si>
  <si>
    <t>Light-Duty Vehicle Sales: Alternative-Fuel Cars: Propane: Alternative Transportation</t>
  </si>
  <si>
    <t>AEO.2025.ALTTRNP.ECI_SAL_TRN_CAR_PROP_NA_NA_TH.A</t>
  </si>
  <si>
    <t>AEO.2025.ALTTRNP.ECI_SAL_TRN_CAR_PBF_NA_NA_TH.A</t>
  </si>
  <si>
    <t>Light-Duty Vehicle Sales: Alternative-Fuel Cars: Fuel Cell Methanol: Alternative Transportation</t>
  </si>
  <si>
    <t>AEO.2025.ALTTRNP.ECI_SAL_TRN_CAR_FCLMTH_NA_NA_TH.A</t>
  </si>
  <si>
    <t>Light-Duty Vehicle Sales: Alternative-Fuel cars: Fuel Cell Hydrogen: Alternative Transportation</t>
  </si>
  <si>
    <t>AEO.2025.ALTTRNP.ECI_SAL_TRN_CAR_FCH_NA_NA_TH.A</t>
  </si>
  <si>
    <t>Light-Duty Vehicle Sales: Alternative-Fuel Cars: Total: Alternative Transportation</t>
  </si>
  <si>
    <t>AEO.2025.ALTTRNP.ECI_SAL_TRN_CAR_ALT_NA_NA_TH.A</t>
  </si>
  <si>
    <t>Percentage Alternative Car Sales</t>
  </si>
  <si>
    <t>Light-Duty Vehicle Sales: Percentage Alternative Car: Alternative Transportation</t>
  </si>
  <si>
    <t>AEO.2025.ALTTRNP.ECI_SAL_TRN_CAR_ALT_NA_NA_PCT.A</t>
  </si>
  <si>
    <t>Light-Duty Vehicle Sales: Total New Car: Alternative Transportation</t>
  </si>
  <si>
    <t>AEO.2025.ALTTRNP.ECI_SAL_TRN_CAR_TOT_NA_NA_TH.A</t>
  </si>
  <si>
    <t>Light-Duty Vehicle Sales: Conventional Light Trucks: Gasoline: Alternative Transportation</t>
  </si>
  <si>
    <t>AEO.2025.ALTTRNP.ECI_SAL_TRN_LTK_GSL_NA_NA_TH.A</t>
  </si>
  <si>
    <t>Light-Duty Vehicle Sales: Conventional Light Trucks: TDI Diesel: Alternative Transportation</t>
  </si>
  <si>
    <t>AEO.2025.ALTTRNP.ECI_SAL_TRN_LTK_DSL_NA_NA_TH.A</t>
  </si>
  <si>
    <t>Light-Duty Vehicle Sales: Conventional Light Trucks: Total: Alternative Transportation</t>
  </si>
  <si>
    <t>AEO.2025.ALTTRNP.ECI_SAL_TRN_LTK_CNV_NA_NA_TH.A</t>
  </si>
  <si>
    <t>Light-Duty Vehicle Sales: Alternative-Fuel Light Trucks: Ethanol-Flex Fuel ICE: Alternative Transportation</t>
  </si>
  <si>
    <t>AEO.2025.ALTTRNP.ECI_SAL_TRN_LTK_EFFI_NA_NA_TH.A</t>
  </si>
  <si>
    <t>Light-Duty Vehicle Sales: Alternative-Fuel Light Trucks: 100-Mile Electric Vehicle: Alternative Transportation</t>
  </si>
  <si>
    <t>AEO.2025.ALTTRNP.ECI_SAL_TRN_LTK_100MIEV_NA_NA_TH.A</t>
  </si>
  <si>
    <t>Light-Duty Vehicle Sales: Alternative-Fuel Light Trucks: 200-Mile Electric Vehicle: Alternative Transportation</t>
  </si>
  <si>
    <t>AEO.2025.ALTTRNP.ECI_SAL_TRN_LTK_200MIEV_NA_NA_TH.A</t>
  </si>
  <si>
    <t>Light-Duty Vehicle Sales: Alternative-Fuel Light Trucks: 300-Mile Electric Vehicle: Alternative Transportation</t>
  </si>
  <si>
    <t>AEO.2025.ALTTRNP.ECI_SAL_TRN_LTK_300MIEV_NA_NA_TH.A</t>
  </si>
  <si>
    <t>Light-Duty Vehicle Sales: Alternative-Fuel Light Trucks: Plug-in 20 Gasoline Hybrid: Alternative Transportation</t>
  </si>
  <si>
    <t>AEO.2025.ALTTRNP.ECI_SAL_TRN_LTK_PI20GH_NA_NA_TH.A</t>
  </si>
  <si>
    <t>Light-Duty Vehicle Sales: Alternative-Fuel Light Trucks: Plug-in 50 Gasoline Hybrid: Alternative Transportation</t>
  </si>
  <si>
    <t>AEO.2025.ALTTRNP.ECI_SAL_TRN_LTK_PI50GH_NA_NA_TH.A</t>
  </si>
  <si>
    <t>Light-Duty Vehicle Sales: Alternative-Fuel Light Trucks: Electric-Diesel Hybrid: Alternative Transportation</t>
  </si>
  <si>
    <t>AEO.2025.ALTTRNP.ECI_SAL_TRN_LTK_EDH_NA_NA_TH.A</t>
  </si>
  <si>
    <t>Light-Duty Vehicle Sales: Alternative-Fuel Light Trucks: Electric-Gasoline Hybrid: Alternative Transportation</t>
  </si>
  <si>
    <t>AEO.2025.ALTTRNP.ECI_SAL_TRN_LTK_EGH_NA_NA_TH.A</t>
  </si>
  <si>
    <t>Light-Duty Vehicle Sales: Alternative-Fuel Light Trucks: Natural Gas ICE: Alternative Transportation</t>
  </si>
  <si>
    <t>AEO.2025.ALTTRNP.ECI_SAL_TRN_LTK_NGI_NA_NA_TH.A</t>
  </si>
  <si>
    <t>Light-Duty Vehicle Sales: Alternative-Fuel Light Trucks: Natural Gas Bi-fuel: Alternative Transportation</t>
  </si>
  <si>
    <t>AEO.2025.ALTTRNP.ECI_SAL_TRN_LTK_NBF_NA_NA_TH.A</t>
  </si>
  <si>
    <t>Light-Duty Vehicle Sales: Alternative-Fuel Light Trucks: Propane ICE: Alternative Transportation</t>
  </si>
  <si>
    <t>AEO.2025.ALTTRNP.ECI_SAL_TRN_LTK_PROP_NA_NA_TH.A</t>
  </si>
  <si>
    <t>Light-Duty Vehicle Sales: Alternative-Fuel Light Trucks: Propane Bi-fuel: Alternative Transportation</t>
  </si>
  <si>
    <t>AEO.2025.ALTTRNP.ECI_SAL_TRN_LTK_PBF_NA_NA_TH.A</t>
  </si>
  <si>
    <t>Light-Duty Vehicle Sales: Alternative-Fuel Light Trucks: Fuel Cell Methanol: Alternative Transportation</t>
  </si>
  <si>
    <t>AEO.2025.ALTTRNP.ECI_SAL_TRN_LTK_FCLMTH_NA_NA_TH.A</t>
  </si>
  <si>
    <t>Light-Duty Vehicle Sales: Alternative-Fuel Light Trucks: Fuel Cell Hydrogen: Alternative Transportation</t>
  </si>
  <si>
    <t>AEO.2025.ALTTRNP.ECI_SAL_TRN_LTK_FCH_NA_NA_TH.A</t>
  </si>
  <si>
    <t>Light-Duty Vehicle Sales: Alternative-Fuel Light Trucks: Total: Alternative Transportation</t>
  </si>
  <si>
    <t>AEO.2025.ALTTRNP.ECI_SAL_TRN_LTK_ALT_NA_NA_TH.A</t>
  </si>
  <si>
    <t>Percentage Alternative Light Truck Sales</t>
  </si>
  <si>
    <t>Light-Duty Vehicle Sales: Percentage Alternative Light Truck Sales: Alternative Transportation</t>
  </si>
  <si>
    <t>AEO.2025.ALTTRNP.ECI_SAL_TRN_LTK_ALT_NA_NA_PCT.A</t>
  </si>
  <si>
    <t>Light-Duty Vehicle Sales: Total New Truck: Alternative Transportation</t>
  </si>
  <si>
    <t>AEO.2025.ALTTRNP.ECI_SAL_TRN_LTK_NA_NA_NA_TH.A</t>
  </si>
  <si>
    <t>Percentage Total Alternative Sales</t>
  </si>
  <si>
    <t>Light-Duty Vehicle Sales: Percentage Total Alternative Sales: Alternative Transportation</t>
  </si>
  <si>
    <t>AEO.2025.ALTTRNP.ECI_SAL_TRN_LDTY_ALT_NA_NA_PCT.A</t>
  </si>
  <si>
    <t>Light-Duty Vehicle Sales: EPACT Legislative Alternative Sales: Alternative Transportation</t>
  </si>
  <si>
    <t>AEO.2025.ALTTRNP.ECI_SAL_TRN_LDTY_EPACLEGI_NA_NA_TH.A</t>
  </si>
  <si>
    <t>Light-Duty Vehicle Sales: ZEVP Legislative Alternative Sales: Alternative Transportation</t>
  </si>
  <si>
    <t>AEO.2025.ALTTRNP.ECI_SAL_TRN_LDTY_ZVPLG_NA_NA_TH.A</t>
  </si>
  <si>
    <t>Light-Duty Vehicle Sales: Total Sales, Cars and Light Trucks: Conventional Gasoline: Alternative Transportation</t>
  </si>
  <si>
    <t>AEO.2025.ALTTRNP.ECI_SAL_TRN_LDTY_CVG_NA_NA_TH.A</t>
  </si>
  <si>
    <t>Light-Duty Vehicle Sales: Total Sales, Cars and Light Trucks: TDI Diesel: Alternative Transportation</t>
  </si>
  <si>
    <t>AEO.2025.ALTTRNP.ECI_SAL_TRN_LDTY_TDS_NA_NA_TH.A</t>
  </si>
  <si>
    <t>Light-Duty Vehicle Sales: Total Sales, Cars and Light Trucks: Flex-Fuel: Alternative Transportation</t>
  </si>
  <si>
    <t>AEO.2025.ALTTRNP.ECI_SAL_TRN_LDTY_FXF_NA_NA_TH.A</t>
  </si>
  <si>
    <t>Light-Duty Vehicle Sales: Total Sales, Cars and Light Trucks: Electric: Alternative Transportation</t>
  </si>
  <si>
    <t>AEO.2025.ALTTRNP.ECI_SAL_TRN_LDTY_ELE_NA_NA_TH.A</t>
  </si>
  <si>
    <t>Light-Duty Vehicle Sales: Total Sales, Cars and Light Trucks: Plug-in Electric Hybrid: Alternative Transportation</t>
  </si>
  <si>
    <t>AEO.2025.ALTTRNP.ECI_SAL_TRN_LDTY_PIE_NA_NA_TH.A</t>
  </si>
  <si>
    <t>Light-Duty Vehicle Sales: Total Sales, Cars and Light Trucks: Electric Hybrid: Alternative Transportation</t>
  </si>
  <si>
    <t>AEO.2025.ALTTRNP.ECI_SAL_TRN_LDTY_EHY_NA_NA_TH.A</t>
  </si>
  <si>
    <t>Light-Duty Vehicle Sales: Total Sales, Cars and Light Trucks: Gaseous: Alternative Transportation</t>
  </si>
  <si>
    <t>AEO.2025.ALTTRNP.ECI_SAL_TRN_LDTY_GSU_NA_NA_TH.A</t>
  </si>
  <si>
    <t>Light-Duty Vehicle Sales: Total Sales, Cars and Light Trucks: Fuel Cell: Alternative Transportation</t>
  </si>
  <si>
    <t>AEO.2025.ALTTRNP.ECI_SAL_TRN_LDTY_FUC_NA_NA_TH.A</t>
  </si>
  <si>
    <t>Light-Duty Vehicle Sales: Total Vehicles Sales: Alternative Transportation</t>
  </si>
  <si>
    <t>AEO.2025.ALTTRNP.ECI_SAL_TRN_LDTY_NA_NA_NA_TH.A</t>
  </si>
  <si>
    <t>Light-Duty Vehicle Sales: Microhybrids: Conventional Gasoline: Alternative Transportation</t>
  </si>
  <si>
    <t>AEO.2025.ALTTRNP.ECI_SAL_TRN_MCHY_CVG_NA_NA_TH.A</t>
  </si>
  <si>
    <t>Light-Duty Vehicle Sales: Microhybrids: TDI Diesel: Alternative Transportation</t>
  </si>
  <si>
    <t>AEO.2025.ALTTRNP.ECI_SAL_TRN_MCHY_TDS_NA_NA_TH.A</t>
  </si>
  <si>
    <t>Light-Duty Vehicle Sales: Alternative-Fueled Vehicles: Alternative Transportation</t>
  </si>
  <si>
    <t>https://www.eia.gov/outlooks/aeo/data/browser/#/?id=48-AEO2022&amp;cases=ref2022&amp;sourcekey=0</t>
  </si>
  <si>
    <t>Tue Apr 18 2023 11:21:31 GMT-0400 (Eastern Daylight Time)</t>
  </si>
  <si>
    <t>AEO.2022.REF2022.ECI_SAL_TRN_CAR_GSL_NA_NA_TH.A</t>
  </si>
  <si>
    <t>AEO.2022.REF2022.ECI_SAL_TRN_CAR_TDS_NA_NA_TH.A</t>
  </si>
  <si>
    <t>AEO.2022.REF2022.ECI_SAL_TRN_CAR_CNV_NA_NA_TH.A</t>
  </si>
  <si>
    <t>AEO.2022.REF2022.ECI_SAL_TRN_CAR_EFFI_NA_NA_TH.A</t>
  </si>
  <si>
    <t>100 Mile Electric Vehicle</t>
  </si>
  <si>
    <t>Light-Duty Vehicle Sales: Alternative-Fuel Cars: 100 Mile Electric Vehicle: Reference case</t>
  </si>
  <si>
    <t>AEO.2022.REF2022.ECI_SAL_TRN_CAR_100EV_NA_NA_TH.A</t>
  </si>
  <si>
    <t>200 Mile Electric Vehicle</t>
  </si>
  <si>
    <t>Light-Duty Vehicle Sales: Alternative-Fuel Cars: 200 Mile Electric Vehicle: Reference case</t>
  </si>
  <si>
    <t>AEO.2022.REF2022.ECI_SAL_TRN_CAR_200EV_NA_NA_TH.A</t>
  </si>
  <si>
    <t>300 Mile Electric Vehicle</t>
  </si>
  <si>
    <t>Light-Duty Vehicle Sales: Alternative-Fuel Cars: 300 Mile Electric Vehicle: Reference case</t>
  </si>
  <si>
    <t>AEO.2022.REF2022.ECI_SAL_TRN_CAR_300EV_NA_NA_TH.A</t>
  </si>
  <si>
    <t>AEO.2022.REF2022.#N/A.A</t>
  </si>
  <si>
    <t>AEO.2022.REF2022.ECI_SAL_TRN_CAR_EDH_NA_NA_TH.A</t>
  </si>
  <si>
    <t>AEO.2022.REF2022.ECI_SAL_TRN_CAR_EGH_NA_NA_TH.A</t>
  </si>
  <si>
    <t>AEO.2022.REF2022.ECI_SAL_TRN_CAR_NGI_NA_NA_TH.A</t>
  </si>
  <si>
    <t>AEO.2022.REF2022.ECI_SAL_TRN_CAR_NBF_NA_NA_TH.A</t>
  </si>
  <si>
    <t>AEO.2022.REF2022.ECI_SAL_TRN_CAR_PROP_NA_NA_TH.A</t>
  </si>
  <si>
    <t>AEO.2022.REF2022.ECI_SAL_TRN_CAR_PBF_NA_NA_TH.A</t>
  </si>
  <si>
    <t>AEO.2022.REF2022.ECI_SAL_TRN_CAR_FCLMTH_NA_NA_TH.A</t>
  </si>
  <si>
    <t>AEO.2022.REF2022.ECI_SAL_TRN_CAR_FCH_NA_NA_TH.A</t>
  </si>
  <si>
    <t>AEO.2022.REF2022.ECI_SAL_TRN_CAR_ALT_NA_NA_TH.A</t>
  </si>
  <si>
    <t>AEO.2022.REF2022.ECI_SAL_TRN_CAR_ALT_NA_NA_PCT.A</t>
  </si>
  <si>
    <t>AEO.2022.REF2022.ECI_SAL_TRN_CAR_TOT_NA_NA_TH.A</t>
  </si>
  <si>
    <t>AEO.2022.REF2022.ECI_SAL_TRN_LTK_GSL_NA_NA_TH.A</t>
  </si>
  <si>
    <t>AEO.2022.REF2022.ECI_SAL_TRN_LTK_DSL_NA_NA_TH.A</t>
  </si>
  <si>
    <t>AEO.2022.REF2022.ECI_SAL_TRN_LTK_CNV_NA_NA_TH.A</t>
  </si>
  <si>
    <t>AEO.2022.REF2022.ECI_SAL_TRN_LTK_EFFI_NA_NA_TH.A</t>
  </si>
  <si>
    <t>Light-Duty Vehicle Sales: Alternative-Fuel Light Trucks: 100 Mile Electric Vehicle: Reference case</t>
  </si>
  <si>
    <t>AEO.2022.REF2022.ECI_SAL_TRN_LTK_100EV_NA_NA_TH.A</t>
  </si>
  <si>
    <t>Light-Duty Vehicle Sales: Alternative-Fuel Light Trucks: 200 Mile Electric Vehicle: Reference case</t>
  </si>
  <si>
    <t>AEO.2022.REF2022.ECI_SAL_TRN_LTK_200EV_NA_NA_TH.A</t>
  </si>
  <si>
    <t>Light-Duty Vehicle Sales: Alternative-Fuel Light Trucks: 300 Mile Electric Vehicle: Reference case</t>
  </si>
  <si>
    <t>AEO.2022.REF2022.ECI_SAL_TRN_LTK_300EV_NA_NA_TH.A</t>
  </si>
  <si>
    <t>AEO.2022.REF2022.ECI_SAL_TRN_LTK_EDH_NA_NA_TH.A</t>
  </si>
  <si>
    <t>AEO.2022.REF2022.ECI_SAL_TRN_LTK_EGH_NA_NA_TH.A</t>
  </si>
  <si>
    <t>AEO.2022.REF2022.ECI_SAL_TRN_LTK_NGI_NA_NA_TH.A</t>
  </si>
  <si>
    <t>AEO.2022.REF2022.ECI_SAL_TRN_LTK_NBF_NA_NA_TH.A</t>
  </si>
  <si>
    <t>AEO.2022.REF2022.ECI_SAL_TRN_LTK_PROP_NA_NA_TH.A</t>
  </si>
  <si>
    <t>AEO.2022.REF2022.ECI_SAL_TRN_LTK_PBF_NA_NA_TH.A</t>
  </si>
  <si>
    <t>AEO.2022.REF2022.ECI_SAL_TRN_LTK_FCLMTH_NA_NA_TH.A</t>
  </si>
  <si>
    <t>AEO.2022.REF2022.ECI_SAL_TRN_LTK_FCH_NA_NA_TH.A</t>
  </si>
  <si>
    <t>AEO.2022.REF2022.ECI_SAL_TRN_LTK_ALT_NA_NA_TH.A</t>
  </si>
  <si>
    <t>AEO.2022.REF2022.ECI_SAL_TRN_LTK_ALT_NA_NA_PCT.A</t>
  </si>
  <si>
    <t>AEO.2022.REF2022.ECI_SAL_TRN_LTK_NA_NA_NA_TH.A</t>
  </si>
  <si>
    <t>AEO.2022.REF2022.ECI_SAL_TRN_LDTY_ALT_NA_NA_PCT.A</t>
  </si>
  <si>
    <t>AEO.2022.REF2022.ECI_SAL_TRN_LDTY_EPACLEGI_NA_NA_TH.A</t>
  </si>
  <si>
    <t>AEO.2022.REF2022.ECI_SAL_TRN_LDTY_ZVPLG_NA_NA_TH.A</t>
  </si>
  <si>
    <t>AEO.2022.REF2022.ECI_SAL_TRN_LDTY_CVG_NA_NA_TH.A</t>
  </si>
  <si>
    <t>AEO.2022.REF2022.ECI_SAL_TRN_LDTY_TDS_NA_NA_TH.A</t>
  </si>
  <si>
    <t>AEO.2022.REF2022.ECI_SAL_TRN_LDTY_FXF_NA_NA_TH.A</t>
  </si>
  <si>
    <t>AEO.2022.REF2022.ECI_SAL_TRN_LDTY_ELE_NA_NA_TH.A</t>
  </si>
  <si>
    <t>AEO.2022.REF2022.ECI_SAL_TRN_LDTY_PIE_NA_NA_TH.A</t>
  </si>
  <si>
    <t>AEO.2022.REF2022.ECI_SAL_TRN_LDTY_EHY_NA_NA_TH.A</t>
  </si>
  <si>
    <t>AEO.2022.REF2022.ECI_SAL_TRN_LDTY_GSU_NA_NA_TH.A</t>
  </si>
  <si>
    <t>AEO.2022.REF2022.ECI_SAL_TRN_LDTY_FUC_NA_NA_TH.A</t>
  </si>
  <si>
    <t>AEO.2022.REF2022.ECI_SAL_TRN_LDTY_NA_NA_NA_TH.A</t>
  </si>
  <si>
    <t>AEO.2022.REF2022.ECI_SAL_TRN_MCHY_CVG_NA_NA_TH.A</t>
  </si>
  <si>
    <t>AEO.2022.REF2022.ECI_SAL_TRN_MCHY_TDS_NA_NA_TH.A</t>
  </si>
  <si>
    <t>https://www.eia.gov/outlooks/aeo/data/browser/#/?id=48-AEO2021&amp;region=1-0&amp;cases=highogs&amp;start=2020&amp;end=2050&amp;f=A&amp;linechart=highogs-d120120a.4-48-AEO2021.1-0&amp;map=highogs-d120120a.5-48-AEO2021.1-0&amp;sourcekey=0</t>
  </si>
  <si>
    <t>Tue Mar 09 2021 12:43:15 GMT-0800 (Pacific Standard Time)</t>
  </si>
  <si>
    <t>48-AEO2021.2.</t>
  </si>
  <si>
    <t>48-AEO2021.3.</t>
  </si>
  <si>
    <t>Light-Duty Vehicle Sales: Conventional Cars: Gasoline: High oil and gas supply</t>
  </si>
  <si>
    <t>48-AEO2021.4.highogs-d120120a</t>
  </si>
  <si>
    <t>Light-Duty Vehicle Sales: Conventional Cars: TDI Diesel: High oil and gas supply</t>
  </si>
  <si>
    <t>48-AEO2021.5.highogs-d120120a</t>
  </si>
  <si>
    <t>Light-Duty Vehicle Sales: Conventional Cars: Total: High oil and gas supply</t>
  </si>
  <si>
    <t>48-AEO2021.6.highogs-d120120a</t>
  </si>
  <si>
    <t>48-AEO2021.8.</t>
  </si>
  <si>
    <t>Light-Duty Vehicle Sales: Alternative-Fuel Cars: Ethanol-Flex Fuel ICE: High oil and gas supply</t>
  </si>
  <si>
    <t>48-AEO2021.9.highogs-d120120a</t>
  </si>
  <si>
    <t>Light-Duty Vehicle Sales: Alternative-Fuel Cars: 100 Mile Electric Vehicle: High oil and gas supply</t>
  </si>
  <si>
    <t>48-AEO2021.10.highogs-d120120a</t>
  </si>
  <si>
    <t>Light-Duty Vehicle Sales: Alternative-Fuel Cars: 200 Mile Electric Vehicle: High oil and gas supply</t>
  </si>
  <si>
    <t>48-AEO2021.11.highogs-d120120a</t>
  </si>
  <si>
    <t>Light-Duty Vehicle Sales: Alternative-Fuel Cars: 300 Mile Electric Vehicle: High oil and gas supply</t>
  </si>
  <si>
    <t>48-AEO2021.12.highogs-d120120a</t>
  </si>
  <si>
    <t>Plug-in 10 Gasoline Hybrid</t>
  </si>
  <si>
    <t>Light-Duty Vehicle Sales: Alternative-Fuel Cars: Plug-in 10 Gasoline Hybrid: High oil and gas supply</t>
  </si>
  <si>
    <t>48-AEO2021.13.highogs-d120120a</t>
  </si>
  <si>
    <t>Plug-in 40 Gasoline Hybrid</t>
  </si>
  <si>
    <t>Light-Duty Vehicle Sales: Alternative-Fuel Cars: Plug-in 40 Gasoline Hybrid: High oil and gas supply</t>
  </si>
  <si>
    <t>48-AEO2021.14.highogs-d120120a</t>
  </si>
  <si>
    <t>Light-Duty Vehicle Sales: Alternative-Fuel Cars: Electric-Diesel Hybrid: High oil and gas supply</t>
  </si>
  <si>
    <t>48-AEO2021.15.highogs-d120120a</t>
  </si>
  <si>
    <t>Light-Duty Vehicle Sales: Alternative-Fuel Cars: Electric-Gasoline Hybrid: High oil and gas supply</t>
  </si>
  <si>
    <t>48-AEO2021.16.highogs-d120120a</t>
  </si>
  <si>
    <t>Light-Duty Vehicle Sales: Alternative-Fuel Cars: Natural Gas ICE: High oil and gas supply</t>
  </si>
  <si>
    <t>48-AEO2021.17.highogs-d120120a</t>
  </si>
  <si>
    <t>Light-Duty Vehicle Sales: Alternative-Fuel Cars: Natural Gas Bi-fuel: High oil and gas supply</t>
  </si>
  <si>
    <t>48-AEO2021.18.highogs-d120120a</t>
  </si>
  <si>
    <t>Light-Duty Vehicle Sales: Alternative-Fuel Cars: Propane: High oil and gas supply</t>
  </si>
  <si>
    <t>48-AEO2021.19.highogs-d120120a</t>
  </si>
  <si>
    <t>48-AEO2021.20.highogs-d120120a</t>
  </si>
  <si>
    <t>Light-Duty Vehicle Sales: Alternative-Fuel Cars: Fuel Cell Methanol: High oil and gas supply</t>
  </si>
  <si>
    <t>48-AEO2021.21.highogs-d120120a</t>
  </si>
  <si>
    <t>Light-Duty Vehicle Sales: Alternative-Fuel cars: Fuel Cell Hydrogen: High oil and gas supply</t>
  </si>
  <si>
    <t>48-AEO2021.22.highogs-d120120a</t>
  </si>
  <si>
    <t>Light-Duty Vehicle Sales: Alternative-Fuel Cars: Total: High oil and gas supply</t>
  </si>
  <si>
    <t>48-AEO2021.23.highogs-d120120a</t>
  </si>
  <si>
    <t>Light-Duty Vehicle Sales: Percent Alternative Car: High oil and gas supply</t>
  </si>
  <si>
    <t>48-AEO2021.25.highogs-d120120a</t>
  </si>
  <si>
    <t>Light-Duty Vehicle Sales: Total New Car: High oil and gas supply</t>
  </si>
  <si>
    <t>48-AEO2021.26.highogs-d120120a</t>
  </si>
  <si>
    <t>48-AEO2021.28.</t>
  </si>
  <si>
    <t>48-AEO2021.29.</t>
  </si>
  <si>
    <t>Light-Duty Vehicle Sales: Conventional Light Trucks: Gasoline: High oil and gas supply</t>
  </si>
  <si>
    <t>48-AEO2021.30.highogs-d120120a</t>
  </si>
  <si>
    <t>Light-Duty Vehicle Sales: Conventional Light Trucks: TDI Diesel: High oil and gas supply</t>
  </si>
  <si>
    <t>48-AEO2021.31.highogs-d120120a</t>
  </si>
  <si>
    <t>Light-Duty Vehicle Sales: Conventional Light Trucks: Total: High oil and gas supply</t>
  </si>
  <si>
    <t>48-AEO2021.32.highogs-d120120a</t>
  </si>
  <si>
    <t>48-AEO2021.34.</t>
  </si>
  <si>
    <t>Light-Duty Vehicle Sales: Alternative-Fuel Light Trucks: Ethanol-Flex Fuel ICE: High oil and gas supply</t>
  </si>
  <si>
    <t>48-AEO2021.35.highogs-d120120a</t>
  </si>
  <si>
    <t>Light-Duty Vehicle Sales: Alternative-Fuel Light Trucks: 100 Mile Electric Vehicle: High oil and gas supply</t>
  </si>
  <si>
    <t>48-AEO2021.36.highogs-d120120a</t>
  </si>
  <si>
    <t>Light-Duty Vehicle Sales: Alternative-Fuel Light Trucks: 200 Mile Electric Vehicle: High oil and gas supply</t>
  </si>
  <si>
    <t>48-AEO2021.37.highogs-d120120a</t>
  </si>
  <si>
    <t>Light-Duty Vehicle Sales: Alternative-Fuel Light Trucks: 300 Mile Electric Vehicle: High oil and gas supply</t>
  </si>
  <si>
    <t>48-AEO2021.38.highogs-d120120a</t>
  </si>
  <si>
    <t>Light-Duty Vehicle Sales: Alternative-Fuel Light Trucks: Plug-in 10 Gasoline Hybrid: High oil and gas supply</t>
  </si>
  <si>
    <t>48-AEO2021.39.highogs-d120120a</t>
  </si>
  <si>
    <t>Light-Duty Vehicle Sales: Alternative-Fuel Light Trucks: Plug-in 40 Gasoline Hybrid: High oil and gas supply</t>
  </si>
  <si>
    <t>48-AEO2021.40.highogs-d120120a</t>
  </si>
  <si>
    <t>Light-Duty Vehicle Sales: Alternative-Fuel Light Trucks: Electric-Diesel Hybrid: High oil and gas supply</t>
  </si>
  <si>
    <t>48-AEO2021.41.highogs-d120120a</t>
  </si>
  <si>
    <t>Light-Duty Vehicle Sales: Alternative-Fuel Light Trucks: Electric-Gasoline Hybrid: High oil and gas supply</t>
  </si>
  <si>
    <t>48-AEO2021.42.highogs-d120120a</t>
  </si>
  <si>
    <t>Light-Duty Vehicle Sales: Alternative-Fuel Light Trucks: Natural Gas ICE: High oil and gas supply</t>
  </si>
  <si>
    <t>48-AEO2021.43.highogs-d120120a</t>
  </si>
  <si>
    <t>Light-Duty Vehicle Sales: Alternative-Fuel Light Trucks: Natural Gas Bi-fuel: High oil and gas supply</t>
  </si>
  <si>
    <t>48-AEO2021.44.highogs-d120120a</t>
  </si>
  <si>
    <t>Light-Duty Vehicle Sales: Alternative-Fuel Light Trucks: Propane ICE: High oil and gas supply</t>
  </si>
  <si>
    <t>48-AEO2021.45.highogs-d120120a</t>
  </si>
  <si>
    <t>Light-Duty Vehicle Sales: Alternative-Fuel Light Trucks: Propane Bi-fuel: High oil and gas supply</t>
  </si>
  <si>
    <t>48-AEO2021.46.highogs-d120120a</t>
  </si>
  <si>
    <t>Light-Duty Vehicle Sales: Alternative-Fuel Light Trucks: Fuel Cell Methanol: High oil and gas supply</t>
  </si>
  <si>
    <t>48-AEO2021.47.highogs-d120120a</t>
  </si>
  <si>
    <t>Light-Duty Vehicle Sales: Alternative-Fuel Light Trucks: Fuel Cell Hydrogen: High oil and gas supply</t>
  </si>
  <si>
    <t>48-AEO2021.48.highogs-d120120a</t>
  </si>
  <si>
    <t>Light-Duty Vehicle Sales: Alternative-Fuel Light Trucks: Total: High oil and gas supply</t>
  </si>
  <si>
    <t>48-AEO2021.49.highogs-d120120a</t>
  </si>
  <si>
    <t>Light-Duty Vehicle Sales: Percent Alternative Light Truck Sales: High oil and gas supply</t>
  </si>
  <si>
    <t>48-AEO2021.51.highogs-d120120a</t>
  </si>
  <si>
    <t>Light-Duty Vehicle Sales: Total New Truck: High oil and gas supply</t>
  </si>
  <si>
    <t>48-AEO2021.52.highogs-d120120a</t>
  </si>
  <si>
    <t>Light-Duty Vehicle Sales: Percent Total Alternative Sales: High oil and gas supply</t>
  </si>
  <si>
    <t>48-AEO2021.54.highogs-d120120a</t>
  </si>
  <si>
    <t>Light-Duty Vehicle Sales: EPACT Legislative Alternative Sales: High oil and gas supply</t>
  </si>
  <si>
    <t>48-AEO2021.55.highogs-d120120a</t>
  </si>
  <si>
    <t>Light-Duty Vehicle Sales: ZEVP Legislative Alternative Sales: High oil and gas supply</t>
  </si>
  <si>
    <t>48-AEO2021.56.highogs-d120120a</t>
  </si>
  <si>
    <t>48-AEO2021.58.</t>
  </si>
  <si>
    <t>Light-Duty Vehicle Sales: Total Sales, Cars and Light Trucks: Conventional Gasoline: High oil and gas supply</t>
  </si>
  <si>
    <t>48-AEO2021.59.highogs-d120120a</t>
  </si>
  <si>
    <t>Light-Duty Vehicle Sales: Total Sales, Cars and Light Trucks: TDI Diesel: High oil and gas supply</t>
  </si>
  <si>
    <t>48-AEO2021.60.highogs-d120120a</t>
  </si>
  <si>
    <t>Light-Duty Vehicle Sales: Total Sales, Cars and Light Trucks: Flex-Fuel: High oil and gas supply</t>
  </si>
  <si>
    <t>48-AEO2021.61.highogs-d120120a</t>
  </si>
  <si>
    <t>Light-Duty Vehicle Sales: Total Sales, Cars and Light Trucks: Electric: High oil and gas supply</t>
  </si>
  <si>
    <t>48-AEO2021.62.highogs-d120120a</t>
  </si>
  <si>
    <t>Light-Duty Vehicle Sales: Total Sales, Cars and Light Trucks: Plug-in Electric Hybrid: High oil and gas supply</t>
  </si>
  <si>
    <t>48-AEO2021.63.highogs-d120120a</t>
  </si>
  <si>
    <t>Light-Duty Vehicle Sales: Total Sales, Cars and Light Trucks: Electric Hybrid: High oil and gas supply</t>
  </si>
  <si>
    <t>48-AEO2021.64.highogs-d120120a</t>
  </si>
  <si>
    <t>Light-Duty Vehicle Sales: Total Sales, Cars and Light Trucks: Gaseous: High oil and gas supply</t>
  </si>
  <si>
    <t>48-AEO2021.65.highogs-d120120a</t>
  </si>
  <si>
    <t>Light-Duty Vehicle Sales: Total Sales, Cars and Light Trucks: Fuel Cell: High oil and gas supply</t>
  </si>
  <si>
    <t>48-AEO2021.66.highogs-d120120a</t>
  </si>
  <si>
    <t>Light-Duty Vehicle Sales: Total Vehicles Sales: High oil and gas supply</t>
  </si>
  <si>
    <t>48-AEO2021.67.highogs-d120120a</t>
  </si>
  <si>
    <t>Light-Duty Vehicle Sales: Microhybrids: Conventional Gasoline: High oil and gas supply</t>
  </si>
  <si>
    <t>48-AEO2021.70.highogs-d120120a</t>
  </si>
  <si>
    <t>Light-Duty Vehicle Sales: Microhybrids: TDI Diesel: High oil and gas supply</t>
  </si>
  <si>
    <t>48-AEO2021.71.highogs-d120120a</t>
  </si>
  <si>
    <t>Light-Duty Vehicle Sales: Alternative-Fueled Vehicles: High oil and gas supply</t>
  </si>
  <si>
    <t>48-AEO2021.80.highogs-d120120a</t>
  </si>
  <si>
    <t>https://www.eia.gov/outlooks/aeo/data/browser/#/?id=48-AEO2026&amp;cases=electrnp&amp;sourcekey=0</t>
  </si>
  <si>
    <t>Thu Apr 23 2026 15:03:42 GMT-0700 (Pacific Daylight Time)</t>
  </si>
  <si>
    <t>Light-Duty Vehicle Sales: Conventional Cars: Gasoline: Alternative Electricity and Transportation</t>
  </si>
  <si>
    <t>AEO.2026.ELECTRNP.ECI_SAL_TRN_CAR_GSL_NA_NA_TH.A</t>
  </si>
  <si>
    <t>-2.6%</t>
  </si>
  <si>
    <t>Light-Duty Vehicle Sales: Conventional Cars: TDI Diesel: Alternative Electricity and Transportation</t>
  </si>
  <si>
    <t>AEO.2026.ELECTRNP.ECI_SAL_TRN_CAR_TDS_NA_NA_TH.A</t>
  </si>
  <si>
    <t>Light-Duty Vehicle Sales: Conventional Cars: Total: Alternative Electricity and Transportation</t>
  </si>
  <si>
    <t>AEO.2026.ELECTRNP.ECI_SAL_TRN_CAR_CNV_NA_NA_TH.A</t>
  </si>
  <si>
    <t>Light-Duty Vehicle Sales: Alternative-Fuel Cars: Ethanol-Flex Fuel ICE: Alternative Electricity and Transportation</t>
  </si>
  <si>
    <t>AEO.2026.ELECTRNP.ECI_SAL_TRN_CAR_EFFI_NA_NA_TH.A</t>
  </si>
  <si>
    <t>Light-Duty Vehicle Sales: Alternative-Fuel Cars: 100-Mile Electric Vehicle: Alternative Electricity and Transportation</t>
  </si>
  <si>
    <t>AEO.2026.ELECTRNP.ECI_SAL_TRN_CAR_100MIEV_NA_NA_TH.A</t>
  </si>
  <si>
    <t>1.8%</t>
  </si>
  <si>
    <t>Light-Duty Vehicle Sales: Alternative-Fuel Cars: 200-Mile Electric Vehicle: Alternative Electricity and Transportation</t>
  </si>
  <si>
    <t>AEO.2026.ELECTRNP.ECI_SAL_TRN_CAR_200MIEV_NA_NA_TH.A</t>
  </si>
  <si>
    <t>4.6%</t>
  </si>
  <si>
    <t>Light-Duty Vehicle Sales: Alternative-Fuel Cars: 300-Mile Electric Vehicle: Alternative Electricity and Transportation</t>
  </si>
  <si>
    <t>AEO.2026.ELECTRNP.ECI_SAL_TRN_CAR_300MIEV_NA_NA_TH.A</t>
  </si>
  <si>
    <t>2.7%</t>
  </si>
  <si>
    <t>Light-Duty Vehicle Sales: Alternative-Fuel Cars: Plug-in 20 Gasoline Hybrid: Alternative Electricity and Transportation</t>
  </si>
  <si>
    <t>AEO.2026.ELECTRNP.ECI_SAL_TRN_CAR_PI20GH_NA_NA_TH.A</t>
  </si>
  <si>
    <t>Light-Duty Vehicle Sales: Alternative-Fuel Cars: Plug-in 50 Gasoline Hybrid: Alternative Electricity and Transportation</t>
  </si>
  <si>
    <t>AEO.2026.ELECTRNP.ECI_SAL_TRN_CAR_PI50GH_NA_NA_TH.A</t>
  </si>
  <si>
    <t>Light-Duty Vehicle Sales: Alternative-Fuel Cars: Electric-Gasoline Hybrid: Alternative Electricity and Transportation</t>
  </si>
  <si>
    <t>AEO.2026.ELECTRNP.ECI_SAL_TRN_CAR_EGH_NA_NA_TH.A</t>
  </si>
  <si>
    <t>1.9%</t>
  </si>
  <si>
    <t>Light-Duty Vehicle Sales: Alternative-Fuel Cars: Natural Gas ICE: Alternative Electricity and Transportation</t>
  </si>
  <si>
    <t>AEO.2026.ELECTRNP.ECI_SAL_TRN_CAR_NGI_NA_NA_TH.A</t>
  </si>
  <si>
    <t>Light-Duty Vehicle Sales: Alternative-Fuel Cars: Natural Gas Bi-fuel: Alternative Electricity and Transportation</t>
  </si>
  <si>
    <t>AEO.2026.ELECTRNP.ECI_SAL_TRN_CAR_NBF_NA_NA_TH.A</t>
  </si>
  <si>
    <t>Light-Duty Vehicle Sales: Alternative-Fuel Cars: Propane: Alternative Electricity and Transportation</t>
  </si>
  <si>
    <t>AEO.2026.ELECTRNP.ECI_SAL_TRN_CAR_PROP_NA_NA_TH.A</t>
  </si>
  <si>
    <t>AEO.2026.ELECTRNP.ECI_SAL_TRN_CAR_PBF_NA_NA_TH.A</t>
  </si>
  <si>
    <t>Light-Duty Vehicle Sales: Alternative-Fuel cars: Fuel Cell Hydrogen: Alternative Electricity and Transportation</t>
  </si>
  <si>
    <t>AEO.2026.ELECTRNP.ECI_SAL_TRN_CAR_FCH_NA_NA_TH.A</t>
  </si>
  <si>
    <t>-9.0%</t>
  </si>
  <si>
    <t>Light-Duty Vehicle Sales: Alternative-Fuel Cars: Total: Alternative Electricity and Transportation</t>
  </si>
  <si>
    <t>AEO.2026.ELECTRNP.ECI_SAL_TRN_CAR_ALT_NA_NA_TH.A</t>
  </si>
  <si>
    <t>Light-Duty Vehicle Sales: Percentage Alternative Car: Alternative Electricity and Transportation</t>
  </si>
  <si>
    <t>AEO.2026.ELECTRNP.ECI_SAL_TRN_CAR_ALT_NA_NA_PCT.A</t>
  </si>
  <si>
    <t>3.0%</t>
  </si>
  <si>
    <t>Light-Duty Vehicle Sales: Total New Car: Alternative Electricity and Transportation</t>
  </si>
  <si>
    <t>AEO.2026.ELECTRNP.ECI_SAL_TRN_CAR_TOT_NA_NA_TH.A</t>
  </si>
  <si>
    <t>Light-Duty Vehicle Sales: Conventional Light Trucks: Gasoline: Alternative Electricity and Transportation</t>
  </si>
  <si>
    <t>AEO.2026.ELECTRNP.ECI_SAL_TRN_LTK_GSL_NA_NA_TH.A</t>
  </si>
  <si>
    <t>-1.6%</t>
  </si>
  <si>
    <t>Light-Duty Vehicle Sales: Conventional Light Trucks: TDI Diesel: Alternative Electricity and Transportation</t>
  </si>
  <si>
    <t>AEO.2026.ELECTRNP.ECI_SAL_TRN_LTK_DSL_NA_NA_TH.A</t>
  </si>
  <si>
    <t>Light-Duty Vehicle Sales: Conventional Light Trucks: Total: Alternative Electricity and Transportation</t>
  </si>
  <si>
    <t>AEO.2026.ELECTRNP.ECI_SAL_TRN_LTK_CNV_NA_NA_TH.A</t>
  </si>
  <si>
    <t>Light-Duty Vehicle Sales: Alternative-Fuel Light Trucks: Ethanol-Flex Fuel ICE: Alternative Electricity and Transportation</t>
  </si>
  <si>
    <t>AEO.2026.ELECTRNP.ECI_SAL_TRN_LTK_EFFI_NA_NA_TH.A</t>
  </si>
  <si>
    <t>Light-Duty Vehicle Sales: Alternative-Fuel Light Trucks: 100-Mile Electric Vehicle: Alternative Electricity and Transportation</t>
  </si>
  <si>
    <t>AEO.2026.ELECTRNP.ECI_SAL_TRN_LTK_100MIEV_NA_NA_TH.A</t>
  </si>
  <si>
    <t>Light-Duty Vehicle Sales: Alternative-Fuel Light Trucks: 200-Mile Electric Vehicle: Alternative Electricity and Transportation</t>
  </si>
  <si>
    <t>AEO.2026.ELECTRNP.ECI_SAL_TRN_LTK_200MIEV_NA_NA_TH.A</t>
  </si>
  <si>
    <t>10.4%</t>
  </si>
  <si>
    <t>Light-Duty Vehicle Sales: Alternative-Fuel Light Trucks: 300-Mile Electric Vehicle: Alternative Electricity and Transportation</t>
  </si>
  <si>
    <t>AEO.2026.ELECTRNP.ECI_SAL_TRN_LTK_300MIEV_NA_NA_TH.A</t>
  </si>
  <si>
    <t>5.7%</t>
  </si>
  <si>
    <t>Light-Duty Vehicle Sales: Alternative-Fuel Light Trucks: Plug-in 20 Gasoline Hybrid: Alternative Electricity and Transportation</t>
  </si>
  <si>
    <t>AEO.2026.ELECTRNP.ECI_SAL_TRN_LTK_PI20GH_NA_NA_TH.A</t>
  </si>
  <si>
    <t>Light-Duty Vehicle Sales: Alternative-Fuel Light Trucks: Plug-in 50 Gasoline Hybrid: Alternative Electricity and Transportation</t>
  </si>
  <si>
    <t>AEO.2026.ELECTRNP.ECI_SAL_TRN_LTK_PI50GH_NA_NA_TH.A</t>
  </si>
  <si>
    <t>Light-Duty Vehicle Sales: Alternative-Fuel Light Trucks: Electric-Gasoline Hybrid: Alternative Electricity and Transportation</t>
  </si>
  <si>
    <t>AEO.2026.ELECTRNP.ECI_SAL_TRN_LTK_EGH_NA_NA_TH.A</t>
  </si>
  <si>
    <t>2.6%</t>
  </si>
  <si>
    <t>Light-Duty Vehicle Sales: Alternative-Fuel Light Trucks: Natural Gas ICE: Alternative Electricity and Transportation</t>
  </si>
  <si>
    <t>AEO.2026.ELECTRNP.ECI_SAL_TRN_LTK_NGI_NA_NA_TH.A</t>
  </si>
  <si>
    <t>Light-Duty Vehicle Sales: Alternative-Fuel Light Trucks: Natural Gas Bi-fuel: Alternative Electricity and Transportation</t>
  </si>
  <si>
    <t>AEO.2026.ELECTRNP.ECI_SAL_TRN_LTK_NBF_NA_NA_TH.A</t>
  </si>
  <si>
    <t>Light-Duty Vehicle Sales: Alternative-Fuel Light Trucks: Propane ICE: Alternative Electricity and Transportation</t>
  </si>
  <si>
    <t>AEO.2026.ELECTRNP.ECI_SAL_TRN_LTK_PROP_NA_NA_TH.A</t>
  </si>
  <si>
    <t>Light-Duty Vehicle Sales: Alternative-Fuel Light Trucks: Propane Bi-fuel: Alternative Electricity and Transportation</t>
  </si>
  <si>
    <t>AEO.2026.ELECTRNP.ECI_SAL_TRN_LTK_PBF_NA_NA_TH.A</t>
  </si>
  <si>
    <t>Light-Duty Vehicle Sales: Alternative-Fuel Light Trucks: Fuel Cell Hydrogen: Alternative Electricity and Transportation</t>
  </si>
  <si>
    <t>AEO.2026.ELECTRNP.ECI_SAL_TRN_LTK_FCH_NA_NA_TH.A</t>
  </si>
  <si>
    <t>Light-Duty Vehicle Sales: Alternative-Fuel Light Trucks: Total: Alternative Electricity and Transportation</t>
  </si>
  <si>
    <t>AEO.2026.ELECTRNP.ECI_SAL_TRN_LTK_ALT_NA_NA_TH.A</t>
  </si>
  <si>
    <t>3.7%</t>
  </si>
  <si>
    <t>Light-Duty Vehicle Sales: Percentage Alternative Light Truck Sales: Alternative Electricity and Transportation</t>
  </si>
  <si>
    <t>AEO.2026.ELECTRNP.ECI_SAL_TRN_LTK_ALT_NA_NA_PCT.A</t>
  </si>
  <si>
    <t>3.4%</t>
  </si>
  <si>
    <t>Light-Duty Vehicle Sales: Total New Truck: Alternative Electricity and Transportation</t>
  </si>
  <si>
    <t>AEO.2026.ELECTRNP.ECI_SAL_TRN_LTK_NA_NA_NA_TH.A</t>
  </si>
  <si>
    <t>Light-Duty Vehicle Sales: Percentage Total Alternative Sales: Alternative Electricity and Transportation</t>
  </si>
  <si>
    <t>AEO.2026.ELECTRNP.ECI_SAL_TRN_LDTY_ALT_NA_NA_PCT.A</t>
  </si>
  <si>
    <t>3.2%</t>
  </si>
  <si>
    <t>Light-Duty Vehicle Sales: EPACT Legislative Alternative Sales: Alternative Electricity and Transportation</t>
  </si>
  <si>
    <t>AEO.2026.ELECTRNP.ECI_SAL_TRN_LDTY_EPACLEGI_NA_NA_TH.A</t>
  </si>
  <si>
    <t>3.1%</t>
  </si>
  <si>
    <t>Light-Duty Vehicle Sales: ZEVP Legislative Alternative Sales: Alternative Electricity and Transportation</t>
  </si>
  <si>
    <t>AEO.2026.ELECTRNP.ECI_SAL_TRN_LDTY_ZVPLG_NA_NA_TH.A</t>
  </si>
  <si>
    <t>Cars and Light Trucks</t>
  </si>
  <si>
    <t>Light-Duty Vehicle Sales: Total Sales, Cars and Light Trucks: Conventional Gasoline: Alternative Electricity and Transportation</t>
  </si>
  <si>
    <t>AEO.2026.ELECTRNP.ECI_SAL_TRN_LDTY_CVG_NA_NA_TH.A</t>
  </si>
  <si>
    <t>Light-Duty Vehicle Sales: Total Sales, Cars and Light Trucks: TDI Diesel: Alternative Electricity and Transportation</t>
  </si>
  <si>
    <t>AEO.2026.ELECTRNP.ECI_SAL_TRN_LDTY_TDS_NA_NA_TH.A</t>
  </si>
  <si>
    <t>Light-Duty Vehicle Sales: Total Sales, Cars and Light Trucks: Flex-Fuel: Alternative Electricity and Transportation</t>
  </si>
  <si>
    <t>AEO.2026.ELECTRNP.ECI_SAL_TRN_LDTY_FXF_NA_NA_TH.A</t>
  </si>
  <si>
    <t>Light-Duty Vehicle Sales: Total Sales, Cars and Light Trucks: Electric: Alternative Electricity and Transportation</t>
  </si>
  <si>
    <t>AEO.2026.ELECTRNP.ECI_SAL_TRN_LDTY_ELE_NA_NA_TH.A</t>
  </si>
  <si>
    <t>Light-Duty Vehicle Sales: Total Sales, Cars and Light Trucks: Plug-in Electric Hybrid: Alternative Electricity and Transportation</t>
  </si>
  <si>
    <t>AEO.2026.ELECTRNP.ECI_SAL_TRN_LDTY_PIE_NA_NA_TH.A</t>
  </si>
  <si>
    <t>Light-Duty Vehicle Sales: Total Sales, Cars and Light Trucks: Electric Hybrid: Alternative Electricity and Transportation</t>
  </si>
  <si>
    <t>AEO.2026.ELECTRNP.ECI_SAL_TRN_LDTY_EHY_NA_NA_TH.A</t>
  </si>
  <si>
    <t>2.4%</t>
  </si>
  <si>
    <t>Light-Duty Vehicle Sales: Total Sales, Cars and Light Trucks: Gaseous: Alternative Electricity and Transportation</t>
  </si>
  <si>
    <t>AEO.2026.ELECTRNP.ECI_SAL_TRN_LDTY_GSU_NA_NA_TH.A</t>
  </si>
  <si>
    <t>Light-Duty Vehicle Sales: Total Sales, Cars and Light Trucks: Fuel Cell: Alternative Electricity and Transportation</t>
  </si>
  <si>
    <t>AEO.2026.ELECTRNP.ECI_SAL_TRN_LDTY_FUC_NA_NA_TH.A</t>
  </si>
  <si>
    <t>Light-Duty Vehicle Sales: Total Vehicles Sales: Alternative Electricity and Transportation</t>
  </si>
  <si>
    <t>AEO.2026.ELECTRNP.ECI_SAL_TRN_LDTY_NA_NA_NA_TH.A</t>
  </si>
  <si>
    <t>Light-Duty Vehicle Sales: Microhybrids: Conventional Gasoline: Alternative Electricity and Transportation</t>
  </si>
  <si>
    <t>AEO.2026.ELECTRNP.ECI_SAL_TRN_MCHY_CVG_NA_NA_TH.A</t>
  </si>
  <si>
    <t>Light-Duty Vehicle Sales: Microhybrids: TDI Diesel: Alternative Electricity and Transportation</t>
  </si>
  <si>
    <t>AEO.2026.ELECTRNP.ECI_SAL_TRN_MCHY_TDS_NA_NA_TH.A</t>
  </si>
  <si>
    <t>Light-Duty Vehicle Sales: Alternative-Fueled Vehicles: Alternative Electricity and Transportation</t>
  </si>
  <si>
    <t>3.3%</t>
  </si>
  <si>
    <t>MPG000</t>
  </si>
  <si>
    <t>Table 40.  Light-Duty Vehicle Miles per Gallon by Technology Type</t>
  </si>
  <si>
    <t>https://www.eia.gov/outlooks/aeo/data/browser/#/?id=50-AEO2023&amp;cases=ref2023&amp;sourcekey=0</t>
  </si>
  <si>
    <t>Tue Apr 18 2023 11:29:36 GMT-0400 (Eastern Daylight Time)</t>
  </si>
  <si>
    <t>New Car Miles per Gallon</t>
  </si>
  <si>
    <t>MPG000:ba_GasolineICEVe</t>
  </si>
  <si>
    <t>Light-Duty Fuel Economy: Conventional Cars: Gasoline: Reference case</t>
  </si>
  <si>
    <t>AEO.2023.REF2023.EFI_LDV_TRN_NLC_GSL_NA_NA_MPGGASEQ.A</t>
  </si>
  <si>
    <t>mpg gas equiv</t>
  </si>
  <si>
    <t>MPG000:ba_TDIDieselICE</t>
  </si>
  <si>
    <t>Light-Duty Fuel Economy: Conventional Cars: TDI Diesel: Reference case</t>
  </si>
  <si>
    <t>AEO.2023.REF2023.EFI_LDV_TRN_NLC_TDS_NA_NA_MPGGASEQ.A</t>
  </si>
  <si>
    <t>MPG000:ca_Ethanol-FlexF</t>
  </si>
  <si>
    <t>Light-Duty Fuel Economy: Alternative-Fuel Cars: Ethanol-Flex Fuel ICE: Reference case</t>
  </si>
  <si>
    <t>AEO.2023.REF2023.EFI_LDV_TRN_NLC_EFFI_NA_NA_MPGGASEQ.A</t>
  </si>
  <si>
    <t>MPG000:ca_100mileEV</t>
  </si>
  <si>
    <t>Light-Duty Fuel Economy: Alternative-Fuel Cars: 100-Mile Electric Vehicle: Reference case</t>
  </si>
  <si>
    <t>MPG000:ca_ElectricVehic</t>
  </si>
  <si>
    <t>Light-Duty Fuel Economy: Alternative-Fuel Cars: 200-Mile Electric Vehicle: Reference case</t>
  </si>
  <si>
    <t>MPG000:ea_FuelCellGasol</t>
  </si>
  <si>
    <t>Light-Duty Fuel Economy: Alternative-Fuel Cars: 300-Mile Electric Vehicle: Reference case</t>
  </si>
  <si>
    <t>MPG000:ca_Plug-inGasoli</t>
  </si>
  <si>
    <t>Light-Duty Fuel Economy: Alternative-Fuel Cars: Plug-in 20 Gasoline Hybrid: Reference case</t>
  </si>
  <si>
    <t>AEO.2023.REF2023.EFI_LDV_TRN_NLC_PI20GH_NA_NA_MPGGASEQ.A</t>
  </si>
  <si>
    <t>MPG000:ca_Plug-in40Hybd</t>
  </si>
  <si>
    <t>Light-Duty Fuel Economy: Alternative-Fuel Cars: Plug-in 50 Gasoline Hybrid: Reference case</t>
  </si>
  <si>
    <t>AEO.2023.REF2023.EFI_LDV_TRN_NLC_PI50GH_NA_NA_MPGGASEQ.A</t>
  </si>
  <si>
    <t>MPG000:ca_Electric-Dies</t>
  </si>
  <si>
    <t>Light-Duty Fuel Economy: Alternative-Fuel Cars: Electric-Diesel Hybrid: Reference case</t>
  </si>
  <si>
    <t>AEO.2023.REF2023.EFI_LDV_TRN_NLC_EDH_NA_NA_MPGGASEQ.A</t>
  </si>
  <si>
    <t>MPG000:ca_Electric-Gaso</t>
  </si>
  <si>
    <t>Light-Duty Fuel Economy: Alternative-Fuel Cars: Electric-Gasoline Hybrid: Reference case</t>
  </si>
  <si>
    <t>AEO.2023.REF2023.EFI_LDV_TRN_NLC_EGH_NA_NA_MPGGASEQ.A</t>
  </si>
  <si>
    <t>MPG000:ca_CompressedNat</t>
  </si>
  <si>
    <t>Light-Duty Fuel Economy: Alternative-Fuel Cars: Natural Gas ICE: Reference case</t>
  </si>
  <si>
    <t>AEO.2023.REF2023.EFI_LDV_TRN_NLC_NGI_NA_NA_MPGGASEQ.A</t>
  </si>
  <si>
    <t>MPG000:da_CompressedNat</t>
  </si>
  <si>
    <t>Light-Duty Fuel Economy: Alternative-Fuel Cars: Natural Gas Bi-fuel: Reference case</t>
  </si>
  <si>
    <t>AEO.2023.REF2023.EFI_LDV_TRN_NLC_NBF_NA_NA_MPGGASEQ.A</t>
  </si>
  <si>
    <t>MPG000:da_LiquefiedPetr</t>
  </si>
  <si>
    <t>Light-Duty Fuel Economy: Alternative-Fuel Cars: Propane ICE: Reference case</t>
  </si>
  <si>
    <t>AEO.2023.REF2023.EFI_LDV_TRN_NLC_PROP_NA_NA_MPGGASEQ.A</t>
  </si>
  <si>
    <t>MPG000:ea_LiquefiedPetr</t>
  </si>
  <si>
    <t>Light-Duty Fuel Economy: Alternative-Fuel Cars: Propane Bi-fuel: Reference case</t>
  </si>
  <si>
    <t>AEO.2023.REF2023.EFI_LDV_TRN_NLC_PBF_NA_NA_MPGGASEQ.A</t>
  </si>
  <si>
    <t>MPG000:ea_FuelCellMetha</t>
  </si>
  <si>
    <t>Light-Duty Fuel Economy: Alternative-Fuel Cars: Fuel Cell Methanol: Reference case</t>
  </si>
  <si>
    <t>AEO.2023.REF2023.EFI_LDV_TRN_NLC_FCLMTH_NA_NA_MPGGASEQ.A</t>
  </si>
  <si>
    <t>MPG000:ea_FuelCellHydro</t>
  </si>
  <si>
    <t>Light-Duty Fuel Economy: Alternative-Fuel Cars: Fuel Cell Hydrogen: Reference case</t>
  </si>
  <si>
    <t>AEO.2023.REF2023.EFI_LDV_TRN_NLC_FCH_NA_NA_MPGGASEQ.A</t>
  </si>
  <si>
    <t>MPG000:fa_TotalNewCarSa</t>
  </si>
  <si>
    <t>Average New Cars Miles per Gallon</t>
  </si>
  <si>
    <t>Light-Duty Fuel Economy: Cars: Average New Car MPG: Reference case</t>
  </si>
  <si>
    <t>AEO.2023.REF2023.EFI_LDV_TRN_NLC_NA_NA_NA_MPGGASEQ.A</t>
  </si>
  <si>
    <t>New Light Truck Miles per Gallon</t>
  </si>
  <si>
    <t>MPG000:ga_GasolineICEVe</t>
  </si>
  <si>
    <t>Light-Duty Fuel Economy: Conventional Light Trucks: Gasoline: Reference case</t>
  </si>
  <si>
    <t>AEO.2023.REF2023.EFI_LDV_TRN_NLT_GSL_NA_NA_MPGGASEQ.A</t>
  </si>
  <si>
    <t>MPG000:ga_TDIDieselICE</t>
  </si>
  <si>
    <t>Light-Duty Fuel Economy: Conventional Light Trucks: TDI Diesel: Reference case</t>
  </si>
  <si>
    <t>AEO.2023.REF2023.EFI_LDV_TRN_NLT_TDS_NA_NA_MPGGASEQ.A</t>
  </si>
  <si>
    <t>MPG000:ha_Ethanol-FlexF</t>
  </si>
  <si>
    <t>Light-Duty Fuel Economy: Alternative-Fuel Light Trucks: Ethanol-Flex Fuel ICE: Reference case</t>
  </si>
  <si>
    <t>AEO.2023.REF2023.EFI_LDV_TRN_NLT_EFFI_NA_NA_MPGGASEQ.A</t>
  </si>
  <si>
    <t>MPG000:ha_100mileEV</t>
  </si>
  <si>
    <t>Light-Duty Fuel Economy: Alternative-Fuel Light Trucks: 100-Mile Electric Vehicle: Reference case</t>
  </si>
  <si>
    <t>MPG000:ha_ElectricVehic</t>
  </si>
  <si>
    <t>Light-Duty Fuel Economy: Alternative-Fuel Light Trucks: 200-Mile Electric Vehicle: Reference case</t>
  </si>
  <si>
    <t>MPG000:ja_FuelCellGasol</t>
  </si>
  <si>
    <t>Light-Duty Fuel Economy: Alternative-Fuel Light Trucks: 300-Mile Electric Vehicle: Reference case</t>
  </si>
  <si>
    <t>MPG000:ha_Plug-inGasoli</t>
  </si>
  <si>
    <t>Light-Duty Fuel Economy: Alternative-Fuel Light Trucks: Plug-in 20 Gasoline Hybrid: Reference case</t>
  </si>
  <si>
    <t>AEO.2023.REF2023.EFI_LDV_TRN_NLT_PI20GH_NA_NA_MPGGASEQ.A</t>
  </si>
  <si>
    <t>MPG000:ha_Plug-in40Hybd</t>
  </si>
  <si>
    <t>Light-Duty Fuel Economy: Alternative-Fuel Light Trucks: Plug-in 50 Gasoline Hybrid: Reference case</t>
  </si>
  <si>
    <t>AEO.2023.REF2023.EFI_LDV_TRN_NLT_PI50GH_NA_NA_MPGGASEQ.A</t>
  </si>
  <si>
    <t>MPG000:ha_Electric-Dies</t>
  </si>
  <si>
    <t>Light-Duty Fuel Economy: Alternative-Fuel Light Trucks: Electric-Diesel Hybrid: Reference case</t>
  </si>
  <si>
    <t>AEO.2023.REF2023.EFI_LDV_TRN_NLT_EDH_NA_NA_MPGGASEQ.A</t>
  </si>
  <si>
    <t>MPG000:ha_Electric-Gaso</t>
  </si>
  <si>
    <t>Light-Duty Fuel Economy: Alternative-Fuel Light Trucks: Electric-Gasoline Hybrid: Reference case</t>
  </si>
  <si>
    <t>AEO.2023.REF2023.EFI_LDV_TRN_NLT_EGH_NA_NA_MPGGASEQ.A</t>
  </si>
  <si>
    <t>MPG000:ha_CompressedNat</t>
  </si>
  <si>
    <t>Light-Duty Fuel Economy: Alternative-Fuel Light Trucks: Natural Gas ICE: Reference case</t>
  </si>
  <si>
    <t>AEO.2023.REF2023.EFI_LDV_TRN_NLT_NGI_NA_NA_MPGGASEQ.A</t>
  </si>
  <si>
    <t>MPG000:ia_CompressedNat</t>
  </si>
  <si>
    <t>Light-Duty Fuel Economy: Alternative-Fuel Light Trucks: Natural Gas Bi-fuel: Reference case</t>
  </si>
  <si>
    <t>AEO.2023.REF2023.EFI_LDV_TRN_NLT_NBF_NA_NA_MPGGASEQ.A</t>
  </si>
  <si>
    <t>MPG000:ia_LiquefiedPetr</t>
  </si>
  <si>
    <t>Light-Duty Fuel Economy: Alternative-Fuel Light Trucks: Propane ICE: Reference case</t>
  </si>
  <si>
    <t>AEO.2023.REF2023.EFI_LDV_TRN_NLT_PROP_NA_NA_MPGGASEQ.A</t>
  </si>
  <si>
    <t>MPG000:ja_LiquefiedPetr</t>
  </si>
  <si>
    <t>Light-Duty Fuel Economy: Alternative-Fuel Light Trucks: Propane Bi-fuel: Reference case</t>
  </si>
  <si>
    <t>AEO.2023.REF2023.EFI_LDV_TRN_NLT_PBF_NA_NA_MPGGASEQ.A</t>
  </si>
  <si>
    <t>MPG000:ja_FuelCellMetha</t>
  </si>
  <si>
    <t>Light-Duty Fuel Economy: Alternative-Fuel Light Trucks: Fuel Cell Methanol: Reference case</t>
  </si>
  <si>
    <t>AEO.2023.REF2023.EFI_LDV_TRN_NLT_FCLMTH_NA_NA_MPGGASEQ.A</t>
  </si>
  <si>
    <t>MPG000:ja_FuelCellHydro</t>
  </si>
  <si>
    <t>Light-Duty Fuel Economy: Alternative-Fuel Light Trucks: Fuel Cell Hydrogen: Reference case</t>
  </si>
  <si>
    <t>AEO.2023.REF2023.EFI_LDV_TRN_NLT_FCH_NA_NA_MPGGASEQ.A</t>
  </si>
  <si>
    <t>MPG000:ka_TotalNewTruck</t>
  </si>
  <si>
    <t>Average Light Truck Miles per Gallon</t>
  </si>
  <si>
    <t>Light-Duty Fuel Economy: Light Trucks: Average New Light Truck: Reference case</t>
  </si>
  <si>
    <t>AEO.2023.REF2023.EFI_LDV_TRN_NLT_NA_NA_NA_MPGGASEQ.A</t>
  </si>
  <si>
    <t>MPG000:na_AverageNewTru</t>
  </si>
  <si>
    <t>Average New Vehicle Miles per Gallon</t>
  </si>
  <si>
    <t>Light-Duty Fuel Economy: Average New Vehicle: Reference case</t>
  </si>
  <si>
    <t>AEO.2023.REF2023.EFI_LDV_TRN_NEW_NA_NA_NA_MPGGASEQ.A</t>
  </si>
  <si>
    <t>MPG000:oa_FleetAverageS</t>
  </si>
  <si>
    <t>Average Car Stock Miles per Gallon</t>
  </si>
  <si>
    <t>Light-Duty Fuel Economy: Cars: Stock Average: Reference case</t>
  </si>
  <si>
    <t>AEO.2023.REF2023.EFI_LDV_STK_CAR_NA_NA_NA_MPGGASEQ.A</t>
  </si>
  <si>
    <t>MPG000:pa_FleetAverageS</t>
  </si>
  <si>
    <t>Average Light Truck Stock Miles per Gallon</t>
  </si>
  <si>
    <t>Light-Duty Fuel Economy: Light Trucks: Stock Average: Reference case</t>
  </si>
  <si>
    <t>AEO.2023.REF2023.EFI_LDV_STK_TRK_NA_NA_NA_MPGGASEQ.A</t>
  </si>
  <si>
    <t>MPG000:qa_FleetAverageS</t>
  </si>
  <si>
    <t>Average Vehicle Stock Miles per Gallon</t>
  </si>
  <si>
    <t>Light-Duty Fuel Economy: Stock Average: Reference case</t>
  </si>
  <si>
    <t>AEO.2023.REF2023.EFI_LDV_STK_TOT_NA_NA_NA_MPGGASEQ.A</t>
  </si>
  <si>
    <t>MPG000:allallnew</t>
  </si>
  <si>
    <t>Average New Vehicle Stock Miles per Gallon +2B</t>
  </si>
  <si>
    <t>Light-Duty +2B Fuel Economy: New: Reference case</t>
  </si>
  <si>
    <t>AEO.2023.REF2023.EFI_LDV2_NEW_NA_NA_NA_NA_MPGGASEQ.A</t>
  </si>
  <si>
    <t>MPG000:allallstock</t>
  </si>
  <si>
    <t>Average Vehicle Stock Miles per Gallon +2B</t>
  </si>
  <si>
    <t>Light-Duty +2B Fuel Economy: Stock: Reference case</t>
  </si>
  <si>
    <t>AEO.2023.REF2023.EFI_LDV2_STK_NA_NA_NA_NA_MPGGASEQ.A</t>
  </si>
  <si>
    <t>https://www.eia.gov/outlooks/aeo/data/browser/#/?id=50-AEO2025&amp;cases=alttrnp&amp;sourcekey=0</t>
  </si>
  <si>
    <t>Fri Dec 05 2025 14:50:04 GMT-0800 (Pacific Standard Time)</t>
  </si>
  <si>
    <t>Light-Duty Fuel Economy: Conventional Cars: Gasoline: Alternative Transportation</t>
  </si>
  <si>
    <t>AEO.2025.ALTTRNP.EFI_LDV_TRN_NLC_GSL_NA_NA_MPGGASEQ.A</t>
  </si>
  <si>
    <t>Light-Duty Fuel Economy: Conventional Cars: TDI Diesel: Alternative Transportation</t>
  </si>
  <si>
    <t>AEO.2025.ALTTRNP.EFI_LDV_TRN_NLC_TDS_NA_NA_MPGGASEQ.A</t>
  </si>
  <si>
    <t>Light-Duty Fuel Economy: Alternative-Fuel Cars: Ethanol-Flex Fuel ICE: Alternative Transportation</t>
  </si>
  <si>
    <t>AEO.2025.ALTTRNP.EFI_LDV_TRN_NLC_EFFI_NA_NA_MPGGASEQ.A</t>
  </si>
  <si>
    <t>Light-Duty Fuel Economy: Alternative-Fuel Cars: 100-Mile Electric Vehicle: Alternative Transportation</t>
  </si>
  <si>
    <t>AEO.2025.ALTTRNP.EFI_LDV_TRN_NLC_100MIEV_NA_NA_MPGGASEQ.A</t>
  </si>
  <si>
    <t>Light-Duty Fuel Economy: Alternative-Fuel Cars: 200-Mile Electric Vehicle: Alternative Transportation</t>
  </si>
  <si>
    <t>AEO.2025.ALTTRNP.EFI_LDV_TRN_NLC_200MIEV_NA_NA_MPGGASEQ.A</t>
  </si>
  <si>
    <t>Light-Duty Fuel Economy: Alternative-Fuel Cars: 300-Mile Electric Vehicle: Alternative Transportation</t>
  </si>
  <si>
    <t>AEO.2025.ALTTRNP.EFI_LDV_TRN_NLC_300MIEV_NA_NA_MPGGASEQ.A</t>
  </si>
  <si>
    <t>Light-Duty Fuel Economy: Alternative-Fuel Cars: Plug-in 20 Gasoline Hybrid: Alternative Transportation</t>
  </si>
  <si>
    <t>AEO.2025.ALTTRNP.EFI_LDV_TRN_NLC_PI20GH_NA_NA_MPGGASEQ.A</t>
  </si>
  <si>
    <t>Light-Duty Fuel Economy: Alternative-Fuel Cars: Plug-in 50 Gasoline Hybrid: Alternative Transportation</t>
  </si>
  <si>
    <t>AEO.2025.ALTTRNP.EFI_LDV_TRN_NLC_PI50GH_NA_NA_MPGGASEQ.A</t>
  </si>
  <si>
    <t>Light-Duty Fuel Economy: Alternative-Fuel Cars: Electric-Diesel Hybrid: Alternative Transportation</t>
  </si>
  <si>
    <t>AEO.2025.ALTTRNP.EFI_LDV_TRN_NLC_EDH_NA_NA_MPGGASEQ.A</t>
  </si>
  <si>
    <t>Light-Duty Fuel Economy: Alternative-Fuel Cars: Electric-Gasoline Hybrid: Alternative Transportation</t>
  </si>
  <si>
    <t>AEO.2025.ALTTRNP.EFI_LDV_TRN_NLC_EGH_NA_NA_MPGGASEQ.A</t>
  </si>
  <si>
    <t>Light-Duty Fuel Economy: Alternative-Fuel Cars: Natural Gas ICE: Alternative Transportation</t>
  </si>
  <si>
    <t>AEO.2025.ALTTRNP.EFI_LDV_TRN_NLC_NGI_NA_NA_MPGGASEQ.A</t>
  </si>
  <si>
    <t>Light-Duty Fuel Economy: Alternative-Fuel Cars: Natural Gas Bi-fuel: Alternative Transportation</t>
  </si>
  <si>
    <t>AEO.2025.ALTTRNP.EFI_LDV_TRN_NLC_NBF_NA_NA_MPGGASEQ.A</t>
  </si>
  <si>
    <t>Light-Duty Fuel Economy: Alternative-Fuel Cars: Propane ICE: Alternative Transportation</t>
  </si>
  <si>
    <t>AEO.2025.ALTTRNP.EFI_LDV_TRN_NLC_PROP_NA_NA_MPGGASEQ.A</t>
  </si>
  <si>
    <t>Light-Duty Fuel Economy: Alternative-Fuel Cars: Propane Bi-fuel: Alternative Transportation</t>
  </si>
  <si>
    <t>AEO.2025.ALTTRNP.EFI_LDV_TRN_NLC_PBF_NA_NA_MPGGASEQ.A</t>
  </si>
  <si>
    <t>Light-Duty Fuel Economy: Alternative-Fuel Cars: Fuel Cell Methanol: Alternative Transportation</t>
  </si>
  <si>
    <t>AEO.2025.ALTTRNP.EFI_LDV_TRN_NLC_FCLMTH_NA_NA_MPGGASEQ.A</t>
  </si>
  <si>
    <t>Light-Duty Fuel Economy: Alternative-Fuel Cars: Fuel Cell Hydrogen: Alternative Transportation</t>
  </si>
  <si>
    <t>AEO.2025.ALTTRNP.EFI_LDV_TRN_NLC_FCH_NA_NA_MPGGASEQ.A</t>
  </si>
  <si>
    <t>Light-Duty Fuel Economy: Cars: Average New Car MPG: Alternative Transportation</t>
  </si>
  <si>
    <t>AEO.2025.ALTTRNP.EFI_LDV_TRN_NLC_NA_NA_NA_MPGGASEQ.A</t>
  </si>
  <si>
    <t>Light-Duty Fuel Economy: Conventional Light Trucks: Gasoline: Alternative Transportation</t>
  </si>
  <si>
    <t>AEO.2025.ALTTRNP.EFI_LDV_TRN_NLT_GSL_NA_NA_MPGGASEQ.A</t>
  </si>
  <si>
    <t>Light-Duty Fuel Economy: Conventional Light Trucks: TDI Diesel: Alternative Transportation</t>
  </si>
  <si>
    <t>AEO.2025.ALTTRNP.EFI_LDV_TRN_NLT_TDS_NA_NA_MPGGASEQ.A</t>
  </si>
  <si>
    <t>Light-Duty Fuel Economy: Alternative-Fuel Light Trucks: Ethanol-Flex Fuel ICE: Alternative Transportation</t>
  </si>
  <si>
    <t>AEO.2025.ALTTRNP.EFI_LDV_TRN_NLT_EFFI_NA_NA_MPGGASEQ.A</t>
  </si>
  <si>
    <t>Light-Duty Fuel Economy: Alternative-Fuel Light Trucks: 100-Mile Electric Vehicle: Alternative Transportation</t>
  </si>
  <si>
    <t>AEO.2025.ALTTRNP.EFI_LDV_TRN_NLT_100MIEV_NA_NA_MPGGASEQ.A</t>
  </si>
  <si>
    <t>Light-Duty Fuel Economy: Alternative-Fuel Light Trucks: 200-Mile Electric Vehicle: Alternative Transportation</t>
  </si>
  <si>
    <t>AEO.2025.ALTTRNP.EFI_LDV_TRN_NLT_200MIEV_NA_NA_MPGGASEQ.A</t>
  </si>
  <si>
    <t>Light-Duty Fuel Economy: Alternative-Fuel Light Trucks: 300-Mile Electric Vehicle: Alternative Transportation</t>
  </si>
  <si>
    <t>AEO.2025.ALTTRNP.EFI_LDV_TRN_NLT_300MIEV_NA_NA_MPGGASEQ.A</t>
  </si>
  <si>
    <t>Light-Duty Fuel Economy: Alternative-Fuel Light Trucks: Plug-in 20 Gasoline Hybrid: Alternative Transportation</t>
  </si>
  <si>
    <t>AEO.2025.ALTTRNP.EFI_LDV_TRN_NLT_PI20GH_NA_NA_MPGGASEQ.A</t>
  </si>
  <si>
    <t>Light-Duty Fuel Economy: Alternative-Fuel Light Trucks: Plug-in 50 Gasoline Hybrid: Alternative Transportation</t>
  </si>
  <si>
    <t>AEO.2025.ALTTRNP.EFI_LDV_TRN_NLT_PI50GH_NA_NA_MPGGASEQ.A</t>
  </si>
  <si>
    <t>Light-Duty Fuel Economy: Alternative-Fuel Light Trucks: Electric-Diesel Hybrid: Alternative Transportation</t>
  </si>
  <si>
    <t>AEO.2025.ALTTRNP.EFI_LDV_TRN_NLT_EDH_NA_NA_MPGGASEQ.A</t>
  </si>
  <si>
    <t>Light-Duty Fuel Economy: Alternative-Fuel Light Trucks: Electric-Gasoline Hybrid: Alternative Transportation</t>
  </si>
  <si>
    <t>AEO.2025.ALTTRNP.EFI_LDV_TRN_NLT_EGH_NA_NA_MPGGASEQ.A</t>
  </si>
  <si>
    <t>Light-Duty Fuel Economy: Alternative-Fuel Light Trucks: Natural Gas ICE: Alternative Transportation</t>
  </si>
  <si>
    <t>AEO.2025.ALTTRNP.EFI_LDV_TRN_NLT_NGI_NA_NA_MPGGASEQ.A</t>
  </si>
  <si>
    <t>Light-Duty Fuel Economy: Alternative-Fuel Light Trucks: Natural Gas Bi-fuel: Alternative Transportation</t>
  </si>
  <si>
    <t>AEO.2025.ALTTRNP.EFI_LDV_TRN_NLT_NBF_NA_NA_MPGGASEQ.A</t>
  </si>
  <si>
    <t>Light-Duty Fuel Economy: Alternative-Fuel Light Trucks: Propane ICE: Alternative Transportation</t>
  </si>
  <si>
    <t>AEO.2025.ALTTRNP.EFI_LDV_TRN_NLT_PROP_NA_NA_MPGGASEQ.A</t>
  </si>
  <si>
    <t>Light-Duty Fuel Economy: Alternative-Fuel Light Trucks: Propane Bi-fuel: Alternative Transportation</t>
  </si>
  <si>
    <t>AEO.2025.ALTTRNP.EFI_LDV_TRN_NLT_PBF_NA_NA_MPGGASEQ.A</t>
  </si>
  <si>
    <t>Light-Duty Fuel Economy: Alternative-Fuel Light Trucks: Fuel Cell Methanol: Alternative Transportation</t>
  </si>
  <si>
    <t>AEO.2025.ALTTRNP.EFI_LDV_TRN_NLT_FCLMTH_NA_NA_MPGGASEQ.A</t>
  </si>
  <si>
    <t>Light-Duty Fuel Economy: Alternative-Fuel Light Trucks: Fuel Cell Hydrogen: Alternative Transportation</t>
  </si>
  <si>
    <t>AEO.2025.ALTTRNP.EFI_LDV_TRN_NLT_FCH_NA_NA_MPGGASEQ.A</t>
  </si>
  <si>
    <t>Light-Duty Fuel Economy: Light Trucks: Average New Light Truck: Alternative Transportation</t>
  </si>
  <si>
    <t>AEO.2025.ALTTRNP.EFI_LDV_TRN_NLT_NA_NA_NA_MPGGASEQ.A</t>
  </si>
  <si>
    <t>Light-Duty Fuel Economy: Average New Vehicle: Alternative Transportation</t>
  </si>
  <si>
    <t>AEO.2025.ALTTRNP.EFI_LDV_TRN_NEW_NA_NA_NA_MPGGASEQ.A</t>
  </si>
  <si>
    <t>Light-Duty Fuel Economy: Cars: Stock Average: Alternative Transportation</t>
  </si>
  <si>
    <t>AEO.2025.ALTTRNP.EFI_LDV_STK_CAR_NA_NA_NA_MPGGASEQ.A</t>
  </si>
  <si>
    <t>Light-Duty Fuel Economy: Light Trucks: Stock Average: Alternative Transportation</t>
  </si>
  <si>
    <t>AEO.2025.ALTTRNP.EFI_LDV_STK_TRK_NA_NA_NA_MPGGASEQ.A</t>
  </si>
  <si>
    <t>Light-Duty Fuel Economy: Stock Average: Alternative Transportation</t>
  </si>
  <si>
    <t>AEO.2025.ALTTRNP.EFI_LDV_STK_TOT_NA_NA_NA_MPGGASEQ.A</t>
  </si>
  <si>
    <t>Average New Vehicle Miles per Gallon +2B</t>
  </si>
  <si>
    <t>Light-Duty +2B Fuel Economy: New: Alternative Transportation</t>
  </si>
  <si>
    <t>AEO.2025.ALTTRNP.EFI_LDV2_NEW_NA_NA_NA_NA_MPGGASEQ.A</t>
  </si>
  <si>
    <t>Light-Duty +2B Fuel Economy: Stock: Alternative Transportation</t>
  </si>
  <si>
    <t>AEO.2025.ALTTRNP.EFI_LDV2_STK_NA_NA_NA_NA_MPGGASEQ.A</t>
  </si>
  <si>
    <t>https://www.eia.gov/outlooks/aeo/data/browser/#/?id=50-AEO2022&amp;sourcekey=0</t>
  </si>
  <si>
    <t>Tue Apr 18 2023 11:30:35 GMT-0400 (Eastern Daylight Time)</t>
  </si>
  <si>
    <t>AEO.2022.REF2022.EFI_LDV_TRN_NLC_GSL_NA_NA_MPGGASEQ.A</t>
  </si>
  <si>
    <t>AEO.2022.REF2022.EFI_LDV_TRN_NLC_TDS_NA_NA_MPGGASEQ.A</t>
  </si>
  <si>
    <t>AEO.2022.REF2022.EFI_LDV_TRN_NLC_EFFI_NA_NA_MPGGASEQ.A</t>
  </si>
  <si>
    <t>Light-Duty Fuel Economy: Alternative-Fuel Cars: 100 Mile Electric Vehicle: Reference case</t>
  </si>
  <si>
    <t>AEO.2022.REF2022.EFI_LDV_TRN_NLC_100EV_NA_NA_MPGGASEQ.A</t>
  </si>
  <si>
    <t>Light-Duty Fuel Economy: Alternative-Fuel Cars: 200 Mile Electric Vehicle: Reference case</t>
  </si>
  <si>
    <t>AEO.2022.REF2022.EFI_LDV_TRN_NLC_200EV_NA_NA_MPGGASEQ.A</t>
  </si>
  <si>
    <t>Light-Duty Fuel Economy: Alternative-Fuel Cars: 300 Mile Electric Vehicle: Reference case</t>
  </si>
  <si>
    <t>AEO.2022.REF2022.EFI_LDV_TRN_NLC_300EV_NA_NA_MPGGASEQ.A</t>
  </si>
  <si>
    <t>AEO.2022.REF2022.EFI_LDV_TRN_NLC_EDH_NA_NA_MPGGASEQ.A</t>
  </si>
  <si>
    <t>AEO.2022.REF2022.EFI_LDV_TRN_NLC_EGH_NA_NA_MPGGASEQ.A</t>
  </si>
  <si>
    <t>AEO.2022.REF2022.EFI_LDV_TRN_NLC_NGI_NA_NA_MPGGASEQ.A</t>
  </si>
  <si>
    <t>AEO.2022.REF2022.EFI_LDV_TRN_NLC_NBF_NA_NA_MPGGASEQ.A</t>
  </si>
  <si>
    <t>AEO.2022.REF2022.EFI_LDV_TRN_NLC_PROP_NA_NA_MPGGASEQ.A</t>
  </si>
  <si>
    <t>AEO.2022.REF2022.EFI_LDV_TRN_NLC_PBF_NA_NA_MPGGASEQ.A</t>
  </si>
  <si>
    <t>AEO.2022.REF2022.EFI_LDV_TRN_NLC_FCLMTH_NA_NA_MPGGASEQ.A</t>
  </si>
  <si>
    <t>AEO.2022.REF2022.EFI_LDV_TRN_NLC_FCH_NA_NA_MPGGASEQ.A</t>
  </si>
  <si>
    <t>AEO.2022.REF2022.EFI_LDV_TRN_NLC_NA_NA_NA_MPGGASEQ.A</t>
  </si>
  <si>
    <t>AEO.2022.REF2022.EFI_LDV_TRN_NLT_GSL_NA_NA_MPGGASEQ.A</t>
  </si>
  <si>
    <t>AEO.2022.REF2022.EFI_LDV_TRN_NLT_TDS_NA_NA_MPGGASEQ.A</t>
  </si>
  <si>
    <t>AEO.2022.REF2022.EFI_LDV_TRN_NLT_EFFI_NA_NA_MPGGASEQ.A</t>
  </si>
  <si>
    <t>Light-Duty Fuel Economy: Alternative-Fuel Light Trucks: 100 Mile Electric Vehicle: Reference case</t>
  </si>
  <si>
    <t>AEO.2022.REF2022.EFI_LDV_TRN_NLT_100EV_NA_NA_MPGGASEQ.A</t>
  </si>
  <si>
    <t>Light-Duty Fuel Economy: Alternative-Fuel Light Trucks: 200 Mile Electric Vehicle: Reference case</t>
  </si>
  <si>
    <t>AEO.2022.REF2022.EFI_LDV_TRN_NLT_200EV_NA_NA_MPGGASEQ.A</t>
  </si>
  <si>
    <t>Light-Duty Fuel Economy: Alternative-Fuel Light Trucks: 300 Mile Electric Vehicle: Reference case</t>
  </si>
  <si>
    <t>AEO.2022.REF2022.EFI_LDV_TRN_NLT_300EV_NA_NA_MPGGASEQ.A</t>
  </si>
  <si>
    <t>AEO.2022.REF2022.EFI_LDV_TRN_NLT_EDH_NA_NA_MPGGASEQ.A</t>
  </si>
  <si>
    <t>AEO.2022.REF2022.EFI_LDV_TRN_NLT_EGH_NA_NA_MPGGASEQ.A</t>
  </si>
  <si>
    <t>AEO.2022.REF2022.EFI_LDV_TRN_NLT_NGI_NA_NA_MPGGASEQ.A</t>
  </si>
  <si>
    <t>AEO.2022.REF2022.EFI_LDV_TRN_NLT_NBF_NA_NA_MPGGASEQ.A</t>
  </si>
  <si>
    <t>AEO.2022.REF2022.EFI_LDV_TRN_NLT_PROP_NA_NA_MPGGASEQ.A</t>
  </si>
  <si>
    <t>AEO.2022.REF2022.EFI_LDV_TRN_NLT_PBF_NA_NA_MPGGASEQ.A</t>
  </si>
  <si>
    <t>AEO.2022.REF2022.EFI_LDV_TRN_NLT_FCLMTH_NA_NA_MPGGASEQ.A</t>
  </si>
  <si>
    <t>AEO.2022.REF2022.EFI_LDV_TRN_NLT_FCH_NA_NA_MPGGASEQ.A</t>
  </si>
  <si>
    <t>AEO.2022.REF2022.EFI_LDV_TRN_NLT_NA_NA_NA_MPGGASEQ.A</t>
  </si>
  <si>
    <t>AEO.2022.REF2022.EFI_LDV_TRN_NEW_NA_NA_NA_MPGGASEQ.A</t>
  </si>
  <si>
    <t>AEO.2022.REF2022.EFI_LDV_STK_CAR_NA_NA_NA_MPGGASEQ.A</t>
  </si>
  <si>
    <t>AEO.2022.REF2022.EFI_LDV_STK_TRK_NA_NA_NA_MPGGASEQ.A</t>
  </si>
  <si>
    <t>AEO.2022.REF2022.EFI_LDV_STK_TOT_NA_NA_NA_MPGGASEQ.A</t>
  </si>
  <si>
    <t>Average New Vehicle Stock Miles per Gallon</t>
  </si>
  <si>
    <t>Light-Duty Fuel Economy: New: +2B: Plug-in Hybrid: Reference case</t>
  </si>
  <si>
    <t>AEO.2022.REF2022.EFI_LDV2_NEW_NA_NA_NA_NA_MPGGASEQ.A</t>
  </si>
  <si>
    <t>Light-Duty Fuel Economy: Stock: +2B: Plug-in Hybrid: Reference case</t>
  </si>
  <si>
    <t>AEO.2022.REF2022.EFI_LDV2_STK_NA_NA_NA_NA_MPGGASEQ.A</t>
  </si>
  <si>
    <t>https://www.eia.gov/outlooks/aeo/data/browser/#/?id=50-AEO2021&amp;region=0-0&amp;cases=highogs&amp;start=2020&amp;end=2050&amp;f=A&amp;linechart=highogs-d120120a.4-50-AEO2021&amp;sourcekey=0</t>
  </si>
  <si>
    <t>Tue Mar 09 2021 12:47:38 GMT-0800 (Pacific Standard Time)</t>
  </si>
  <si>
    <t>50-AEO2021.2.</t>
  </si>
  <si>
    <t>50-AEO2021.3.</t>
  </si>
  <si>
    <t>Light-Duty Fuel Economy: Conventional Cars: Gasoline: High oil and gas supply</t>
  </si>
  <si>
    <t>50-AEO2021.4.highogs-d120120a</t>
  </si>
  <si>
    <t>Light-Duty Fuel Economy: Conventional Cars: TDI Diesel: High oil and gas supply</t>
  </si>
  <si>
    <t>50-AEO2021.5.highogs-d120120a</t>
  </si>
  <si>
    <t>50-AEO2021.7.</t>
  </si>
  <si>
    <t>Light-Duty Fuel Economy: Alternative-Fuel Cars: Ethanol-Flex Fuel ICE: High oil and gas supply</t>
  </si>
  <si>
    <t>50-AEO2021.8.highogs-d120120a</t>
  </si>
  <si>
    <t>Light-Duty Fuel Economy: Alternative-Fuel Cars: 100 Mile Electric Vehicle: High oil and gas supply</t>
  </si>
  <si>
    <t>50-AEO2021.9.highogs-d120120a</t>
  </si>
  <si>
    <t>Light-Duty Fuel Economy: Alternative-Fuel Cars: 200 Mile Electric Vehicle: High oil and gas supply</t>
  </si>
  <si>
    <t>50-AEO2021.10.highogs-d120120a</t>
  </si>
  <si>
    <t>Light-Duty Fuel Economy: Alternative-Fuel Cars: 300 Mile Electric Vehicle: High oil and gas supply</t>
  </si>
  <si>
    <t>50-AEO2021.11.highogs-d120120a</t>
  </si>
  <si>
    <t>Light-Duty Fuel Economy: Alternative-Fuel Cars: Plug-in 10 Gasoline Hybrid: High oil and gas supply</t>
  </si>
  <si>
    <t>50-AEO2021.12.highogs-d120120a</t>
  </si>
  <si>
    <t>Light-Duty Fuel Economy: Alternative-Fuel Cars: Plug-in 40 Gasoline Hybrid: High oil and gas supply</t>
  </si>
  <si>
    <t>50-AEO2021.13.highogs-d120120a</t>
  </si>
  <si>
    <t>Light-Duty Fuel Economy: Alternative-Fuel Cars: Electric-Diesel Hybrid: High oil and gas supply</t>
  </si>
  <si>
    <t>50-AEO2021.14.highogs-d120120a</t>
  </si>
  <si>
    <t>Light-Duty Fuel Economy: Alternative-Fuel Cars: Electric-Gasoline Hybrid: High oil and gas supply</t>
  </si>
  <si>
    <t>50-AEO2021.15.highogs-d120120a</t>
  </si>
  <si>
    <t>Light-Duty Fuel Economy: Alternative-Fuel Cars: Natural Gas ICE: High oil and gas supply</t>
  </si>
  <si>
    <t>50-AEO2021.16.highogs-d120120a</t>
  </si>
  <si>
    <t>Light-Duty Fuel Economy: Alternative-Fuel Cars: Natural Gas Bi-fuel: High oil and gas supply</t>
  </si>
  <si>
    <t>50-AEO2021.17.highogs-d120120a</t>
  </si>
  <si>
    <t>Light-Duty Fuel Economy: Alternative-Fuel Cars: Propane ICE: High oil and gas supply</t>
  </si>
  <si>
    <t>50-AEO2021.18.highogs-d120120a</t>
  </si>
  <si>
    <t>Light-Duty Fuel Economy: Alternative-Fuel Cars: Propane Bi-fuel: High oil and gas supply</t>
  </si>
  <si>
    <t>50-AEO2021.19.highogs-d120120a</t>
  </si>
  <si>
    <t>Light-Duty Fuel Economy: Alternative-Fuel Cars: Fuel Cell Methanol: High oil and gas supply</t>
  </si>
  <si>
    <t>50-AEO2021.20.highogs-d120120a</t>
  </si>
  <si>
    <t>Light-Duty Fuel Economy: Alternative-Fuel Cars: Fuel Cell Hydrogen: High oil and gas supply</t>
  </si>
  <si>
    <t>50-AEO2021.21.highogs-d120120a</t>
  </si>
  <si>
    <t>Light-Duty Fuel Economy: Cars: Average New Car MPG: High oil and gas supply</t>
  </si>
  <si>
    <t>50-AEO2021.23.highogs-d120120a</t>
  </si>
  <si>
    <t>50-AEO2021.25.</t>
  </si>
  <si>
    <t>50-AEO2021.26.</t>
  </si>
  <si>
    <t>Light-Duty Fuel Economy: Conventional Light Trucks: Gasoline: High oil and gas supply</t>
  </si>
  <si>
    <t>50-AEO2021.27.highogs-d120120a</t>
  </si>
  <si>
    <t>Light-Duty Fuel Economy: Conventional Light Trucks: TDI Diesel: High oil and gas supply</t>
  </si>
  <si>
    <t>50-AEO2021.28.highogs-d120120a</t>
  </si>
  <si>
    <t>50-AEO2021.30.</t>
  </si>
  <si>
    <t>Light-Duty Fuel Economy: Alternative-Fuel Light Trucks: Ethanol-Flex Fuel ICE: High oil and gas supply</t>
  </si>
  <si>
    <t>50-AEO2021.31.highogs-d120120a</t>
  </si>
  <si>
    <t>Light-Duty Fuel Economy: Alternative-Fuel Light Trucks: 100 Mile Electric Vehicle: High oil and gas supply</t>
  </si>
  <si>
    <t>50-AEO2021.32.highogs-d120120a</t>
  </si>
  <si>
    <t>Light-Duty Fuel Economy: Alternative-Fuel Light Trucks: 200 Mile Electric Vehicle: High oil and gas supply</t>
  </si>
  <si>
    <t>50-AEO2021.33.highogs-d120120a</t>
  </si>
  <si>
    <t>Light-Duty Fuel Economy: Alternative-Fuel Light Trucks: 300 Mile Electric Vehicle: High oil and gas supply</t>
  </si>
  <si>
    <t>50-AEO2021.34.highogs-d120120a</t>
  </si>
  <si>
    <t>Light-Duty Fuel Economy: Alternative-Fuel Light Trucks: Plug-in 10 Gasoline Hybrid: High oil and gas supply</t>
  </si>
  <si>
    <t>50-AEO2021.35.highogs-d120120a</t>
  </si>
  <si>
    <t>Light-Duty Fuel Economy: Alternative-Fuel Light Trucks: Plug-in 40 Gasoline Hybrid: High oil and gas supply</t>
  </si>
  <si>
    <t>50-AEO2021.36.highogs-d120120a</t>
  </si>
  <si>
    <t>Light-Duty Fuel Economy: Alternative-Fuel Light Trucks: Electric-Diesel Hybrid: High oil and gas supply</t>
  </si>
  <si>
    <t>50-AEO2021.37.highogs-d120120a</t>
  </si>
  <si>
    <t>Light-Duty Fuel Economy: Alternative-Fuel Light Trucks: Electric-Gasoline Hybrid: High oil and gas supply</t>
  </si>
  <si>
    <t>50-AEO2021.38.highogs-d120120a</t>
  </si>
  <si>
    <t>Light-Duty Fuel Economy: Alternative-Fuel Light Trucks: Natural Gas ICE: High oil and gas supply</t>
  </si>
  <si>
    <t>50-AEO2021.39.highogs-d120120a</t>
  </si>
  <si>
    <t>Light-Duty Fuel Economy: Alternative-Fuel Light Trucks: Natural Gas Bi-fuel: High oil and gas supply</t>
  </si>
  <si>
    <t>50-AEO2021.40.highogs-d120120a</t>
  </si>
  <si>
    <t>Light-Duty Fuel Economy: Alternative-Fuel Light Trucks: Propane ICE: High oil and gas supply</t>
  </si>
  <si>
    <t>50-AEO2021.41.highogs-d120120a</t>
  </si>
  <si>
    <t>Light-Duty Fuel Economy: Alternative-Fuel Light Trucks: Propane Bi-fuel: High oil and gas supply</t>
  </si>
  <si>
    <t>50-AEO2021.42.highogs-d120120a</t>
  </si>
  <si>
    <t>Light-Duty Fuel Economy: Alternative-Fuel Light Trucks: Fuel Cell Methanol: High oil and gas supply</t>
  </si>
  <si>
    <t>50-AEO2021.43.highogs-d120120a</t>
  </si>
  <si>
    <t>Light-Duty Fuel Economy: Alternative-Fuel Light Trucks: Fuel Cell Hydrogen: High oil and gas supply</t>
  </si>
  <si>
    <t>50-AEO2021.44.highogs-d120120a</t>
  </si>
  <si>
    <t>Light-Duty Fuel Economy: Light Trucks: Average New Light Truck: High oil and gas supply</t>
  </si>
  <si>
    <t>50-AEO2021.46.highogs-d120120a</t>
  </si>
  <si>
    <t>Light-Duty Fuel Economy: Average New Vehicle: High oil and gas supply</t>
  </si>
  <si>
    <t>50-AEO2021.48.highogs-d120120a</t>
  </si>
  <si>
    <t>Light-Duty Fuel Economy: Cars: Stock Average: High oil and gas supply</t>
  </si>
  <si>
    <t>50-AEO2021.50.highogs-d120120a</t>
  </si>
  <si>
    <t>Light-Duty Fuel Economy: Light Trucks: Stock Average: High oil and gas supply</t>
  </si>
  <si>
    <t>50-AEO2021.51.highogs-d120120a</t>
  </si>
  <si>
    <t>Light-Duty Fuel Economy: Stock Average: High oil and gas supply</t>
  </si>
  <si>
    <t>50-AEO2021.53.highogs-d120120a</t>
  </si>
  <si>
    <t>Light-Duty Fuel Economy: New: +2B: Plug-in Hybrid: High oil and gas supply</t>
  </si>
  <si>
    <t>50-AEO2021.66.highogs-d120120a</t>
  </si>
  <si>
    <t>Light-Duty Fuel Economy: Stock: +2B: Plug-in Hybrid: High oil and gas supply</t>
  </si>
  <si>
    <t>50-AEO2021.78.highogs-d120120a</t>
  </si>
  <si>
    <t>https://www.eia.gov/outlooks/aeo/data/browser/#/?id=50-AEO2026&amp;cases=electrnp&amp;sourcekey=0</t>
  </si>
  <si>
    <t>Thu Apr 23 2026 15:04:01 GMT-0700 (Pacific Daylight Time)</t>
  </si>
  <si>
    <t>Light-Duty Fuel Economy: Conventional Cars: Gasoline: Alternative Electricity and Transportation</t>
  </si>
  <si>
    <t>AEO.2026.ELECTRNP.EFI_LDV_TRN_NLC_GSL_NA_NA_MPGGASEQ.A</t>
  </si>
  <si>
    <t>Light-Duty Fuel Economy: Conventional Cars: TDI Diesel: Alternative Electricity and Transportation</t>
  </si>
  <si>
    <t>AEO.2026.ELECTRNP.EFI_LDV_TRN_NLC_TDS_NA_NA_MPGGASEQ.A</t>
  </si>
  <si>
    <t>Light-Duty Fuel Economy: Alternative-Fuel Cars: Ethanol-Flex Fuel ICE: Alternative Electricity and Transportation</t>
  </si>
  <si>
    <t>AEO.2026.ELECTRNP.EFI_LDV_TRN_NLC_EFFI_NA_NA_MPGGASEQ.A</t>
  </si>
  <si>
    <t>Light-Duty Fuel Economy: Alternative-Fuel Cars: 100-Mile Electric Vehicle: Alternative Electricity and Transportation</t>
  </si>
  <si>
    <t>AEO.2026.ELECTRNP.EFI_LDV_TRN_NLC_100MIEV_NA_NA_MPGGASEQ.A</t>
  </si>
  <si>
    <t>Light-Duty Fuel Economy: Alternative-Fuel Cars: 200-Mile Electric Vehicle: Alternative Electricity and Transportation</t>
  </si>
  <si>
    <t>AEO.2026.ELECTRNP.EFI_LDV_TRN_NLC_200MIEV_NA_NA_MPGGASEQ.A</t>
  </si>
  <si>
    <t>Light-Duty Fuel Economy: Alternative-Fuel Cars: 300-Mile Electric Vehicle: Alternative Electricity and Transportation</t>
  </si>
  <si>
    <t>AEO.2026.ELECTRNP.EFI_LDV_TRN_NLC_300MIEV_NA_NA_MPGGASEQ.A</t>
  </si>
  <si>
    <t>Light-Duty Fuel Economy: Alternative-Fuel Cars: Plug-in 20 Gasoline Hybrid: Alternative Electricity and Transportation</t>
  </si>
  <si>
    <t>AEO.2026.ELECTRNP.EFI_LDV_TRN_NLC_PI20GH_NA_NA_MPGGASEQ.A</t>
  </si>
  <si>
    <t>Light-Duty Fuel Economy: Alternative-Fuel Cars: Plug-in 50 Gasoline Hybrid: Alternative Electricity and Transportation</t>
  </si>
  <si>
    <t>AEO.2026.ELECTRNP.EFI_LDV_TRN_NLC_PI50GH_NA_NA_MPGGASEQ.A</t>
  </si>
  <si>
    <t>Light-Duty Fuel Economy: Alternative-Fuel Cars: Electric-Gasoline Hybrid: Alternative Electricity and Transportation</t>
  </si>
  <si>
    <t>AEO.2026.ELECTRNP.EFI_LDV_TRN_NLC_EGH_NA_NA_MPGGASEQ.A</t>
  </si>
  <si>
    <t>Light-Duty Fuel Economy: Alternative-Fuel Cars: Natural Gas ICE: Alternative Electricity and Transportation</t>
  </si>
  <si>
    <t>AEO.2026.ELECTRNP.EFI_LDV_TRN_NLC_NGI_NA_NA_MPGGASEQ.A</t>
  </si>
  <si>
    <t>Light-Duty Fuel Economy: Alternative-Fuel Cars: Natural Gas Bi-fuel: Alternative Electricity and Transportation</t>
  </si>
  <si>
    <t>AEO.2026.ELECTRNP.EFI_LDV_TRN_NLC_NBF_NA_NA_MPGGASEQ.A</t>
  </si>
  <si>
    <t>Light-Duty Fuel Economy: Alternative-Fuel Cars: Propane ICE: Alternative Electricity and Transportation</t>
  </si>
  <si>
    <t>AEO.2026.ELECTRNP.EFI_LDV_TRN_NLC_PROP_NA_NA_MPGGASEQ.A</t>
  </si>
  <si>
    <t>Light-Duty Fuel Economy: Alternative-Fuel Cars: Propane Bi-fuel: Alternative Electricity and Transportation</t>
  </si>
  <si>
    <t>AEO.2026.ELECTRNP.EFI_LDV_TRN_NLC_PBF_NA_NA_MPGGASEQ.A</t>
  </si>
  <si>
    <t>Light-Duty Fuel Economy: Alternative-Fuel Cars: Fuel Cell Hydrogen: Alternative Electricity and Transportation</t>
  </si>
  <si>
    <t>AEO.2026.ELECTRNP.EFI_LDV_TRN_NLC_FCH_NA_NA_MPGGASEQ.A</t>
  </si>
  <si>
    <t>Light-Duty Fuel Economy: Cars: Average New Car MPG: Alternative Electricity and Transportation</t>
  </si>
  <si>
    <t>AEO.2026.ELECTRNP.EFI_LDV_TRN_NLC_NA_NA_NA_MPGGASEQ.A</t>
  </si>
  <si>
    <t>Light-Duty Fuel Economy: Conventional Light Trucks: Gasoline: Alternative Electricity and Transportation</t>
  </si>
  <si>
    <t>AEO.2026.ELECTRNP.EFI_LDV_TRN_NLT_GSL_NA_NA_MPGGASEQ.A</t>
  </si>
  <si>
    <t>Light-Duty Fuel Economy: Conventional Light Trucks: TDI Diesel: Alternative Electricity and Transportation</t>
  </si>
  <si>
    <t>AEO.2026.ELECTRNP.EFI_LDV_TRN_NLT_TDS_NA_NA_MPGGASEQ.A</t>
  </si>
  <si>
    <t>Light-Duty Fuel Economy: Alternative-Fuel Light Trucks: Ethanol-Flex Fuel ICE: Alternative Electricity and Transportation</t>
  </si>
  <si>
    <t>AEO.2026.ELECTRNP.EFI_LDV_TRN_NLT_EFFI_NA_NA_MPGGASEQ.A</t>
  </si>
  <si>
    <t>Light-Duty Fuel Economy: Alternative-Fuel Light Trucks: 100-Mile Electric Vehicle: Alternative Electricity and Transportation</t>
  </si>
  <si>
    <t>AEO.2026.ELECTRNP.EFI_LDV_TRN_NLT_100MIEV_NA_NA_MPGGASEQ.A</t>
  </si>
  <si>
    <t>Light-Duty Fuel Economy: Alternative-Fuel Light Trucks: 200-Mile Electric Vehicle: Alternative Electricity and Transportation</t>
  </si>
  <si>
    <t>AEO.2026.ELECTRNP.EFI_LDV_TRN_NLT_200MIEV_NA_NA_MPGGASEQ.A</t>
  </si>
  <si>
    <t>Light-Duty Fuel Economy: Alternative-Fuel Light Trucks: 300-Mile Electric Vehicle: Alternative Electricity and Transportation</t>
  </si>
  <si>
    <t>AEO.2026.ELECTRNP.EFI_LDV_TRN_NLT_300MIEV_NA_NA_MPGGASEQ.A</t>
  </si>
  <si>
    <t>Light-Duty Fuel Economy: Alternative-Fuel Light Trucks: Plug-in 20 Gasoline Hybrid: Alternative Electricity and Transportation</t>
  </si>
  <si>
    <t>AEO.2026.ELECTRNP.EFI_LDV_TRN_NLT_PI20GH_NA_NA_MPGGASEQ.A</t>
  </si>
  <si>
    <t>Light-Duty Fuel Economy: Alternative-Fuel Light Trucks: Plug-in 50 Gasoline Hybrid: Alternative Electricity and Transportation</t>
  </si>
  <si>
    <t>AEO.2026.ELECTRNP.EFI_LDV_TRN_NLT_PI50GH_NA_NA_MPGGASEQ.A</t>
  </si>
  <si>
    <t>Light-Duty Fuel Economy: Alternative-Fuel Light Trucks: Electric-Gasoline Hybrid: Alternative Electricity and Transportation</t>
  </si>
  <si>
    <t>AEO.2026.ELECTRNP.EFI_LDV_TRN_NLT_EGH_NA_NA_MPGGASEQ.A</t>
  </si>
  <si>
    <t>Light-Duty Fuel Economy: Alternative-Fuel Light Trucks: Natural Gas ICE: Alternative Electricity and Transportation</t>
  </si>
  <si>
    <t>AEO.2026.ELECTRNP.EFI_LDV_TRN_NLT_NGI_NA_NA_MPGGASEQ.A</t>
  </si>
  <si>
    <t>Light-Duty Fuel Economy: Alternative-Fuel Light Trucks: Natural Gas Bi-fuel: Alternative Electricity and Transportation</t>
  </si>
  <si>
    <t>AEO.2026.ELECTRNP.EFI_LDV_TRN_NLT_NBF_NA_NA_MPGGASEQ.A</t>
  </si>
  <si>
    <t>Light-Duty Fuel Economy: Alternative-Fuel Light Trucks: Propane ICE: Alternative Electricity and Transportation</t>
  </si>
  <si>
    <t>AEO.2026.ELECTRNP.EFI_LDV_TRN_NLT_PROP_NA_NA_MPGGASEQ.A</t>
  </si>
  <si>
    <t>Light-Duty Fuel Economy: Alternative-Fuel Light Trucks: Propane Bi-fuel: Alternative Electricity and Transportation</t>
  </si>
  <si>
    <t>AEO.2026.ELECTRNP.EFI_LDV_TRN_NLT_PBF_NA_NA_MPGGASEQ.A</t>
  </si>
  <si>
    <t>Light-Duty Fuel Economy: Alternative-Fuel Light Trucks: Fuel Cell Hydrogen: Alternative Electricity and Transportation</t>
  </si>
  <si>
    <t>AEO.2026.ELECTRNP.EFI_LDV_TRN_NLT_FCH_NA_NA_MPGGASEQ.A</t>
  </si>
  <si>
    <t>Light-Duty Fuel Economy: Light Trucks: Average New Light Truck: Alternative Electricity and Transportation</t>
  </si>
  <si>
    <t>AEO.2026.ELECTRNP.EFI_LDV_TRN_NLT_NA_NA_NA_MPGGASEQ.A</t>
  </si>
  <si>
    <t>Light-Duty Fuel Economy: Average New Vehicle: Alternative Electricity and Transportation</t>
  </si>
  <si>
    <t>AEO.2026.ELECTRNP.EFI_LDV_TRN_NEW_NA_NA_NA_MPGGASEQ.A</t>
  </si>
  <si>
    <t>Light-Duty Fuel Economy: Cars: Stock Average: Alternative Electricity and Transportation</t>
  </si>
  <si>
    <t>AEO.2026.ELECTRNP.EFI_LDV_STK_CAR_NA_NA_NA_MPGGASEQ.A</t>
  </si>
  <si>
    <t>Light-Duty Fuel Economy: Light Trucks: Stock Average: Alternative Electricity and Transportation</t>
  </si>
  <si>
    <t>AEO.2026.ELECTRNP.EFI_LDV_STK_TRK_NA_NA_NA_MPGGASEQ.A</t>
  </si>
  <si>
    <t>Light-Duty Fuel Economy: Stock Average: Alternative Electricity and Transportation</t>
  </si>
  <si>
    <t>AEO.2026.ELECTRNP.EFI_LDV_STK_TOT_NA_NA_NA_MPGGASEQ.A</t>
  </si>
  <si>
    <t>Light-Duty +2B Fuel Economy: New: Alternative Electricity and Transportation</t>
  </si>
  <si>
    <t>AEO.2026.ELECTRNP.EFI_LDV2_NEW_NA_NA_NA_NA_MPGGASEQ.A</t>
  </si>
  <si>
    <t>Light-Duty +2B Fuel Economy: Stock: Alternative Electricity and Transportation</t>
  </si>
  <si>
    <t>AEO.2026.ELECTRNP.EFI_LDV2_STK_NA_NA_NA_NA_MPGGASEQ.A</t>
  </si>
  <si>
    <t>Table 44.  Transportation Fleet Car and Truck Sales by Type and Technology</t>
  </si>
  <si>
    <t>https://www.eia.gov/outlooks/aeo/data/browser/#/?id=54-AEO2023&amp;sourcekey=0</t>
  </si>
  <si>
    <t>Tue Apr 18 2023 14:49:06 GMT-0400 (Eastern Daylight Time)</t>
  </si>
  <si>
    <t>Fleet Vehicle Sales: Conventional Cars: Gasoline: Reference case</t>
  </si>
  <si>
    <t>AEO.2023.REF2023.ECI_SAL_CNV_FLC_GSL_NA_NA_TH.A</t>
  </si>
  <si>
    <t>Fleet Vehicle Sales: Conventional Cars: TDI Diesel: Reference case</t>
  </si>
  <si>
    <t>AEO.2023.REF2023.ECI_SAL_CNV_FLC_TDS_NA_NA_TH.A</t>
  </si>
  <si>
    <t>Fleet Vehicle Sales: Conventional Cars: Total: Reference case</t>
  </si>
  <si>
    <t>AEO.2023.REF2023.ECI_SAL_CNV_FLC_NA_NA_NA_TH.A</t>
  </si>
  <si>
    <t>Fleet Vehicle Sales: Alternative-Fuel Cars: Ethanol-Flex Fuel ICE: Reference case</t>
  </si>
  <si>
    <t>AEO.2023.REF2023.ECI_SAL_ALF1_FLC_EFFI_NA_NA_TH.A</t>
  </si>
  <si>
    <t>Fleet Vehicle Sales: Alternative-Fuel Cars: 100-Mile Electric Vehicle: Reference case</t>
  </si>
  <si>
    <t>Fleet Vehicle Sales: Alternative-Fuel Cars: 200-Mile Electric Vehicle: Reference case</t>
  </si>
  <si>
    <t>Fleet Vehicle Sales: Alternative-Fuel Cars: 300-Mile Electric Vehicle: Reference case</t>
  </si>
  <si>
    <t>Fleet Vehicle Sales: Alternative-Fuel Cars: Plug-in 20 Gasoline Hybrid: Reference case</t>
  </si>
  <si>
    <t>AEO.2023.REF2023.ECI_SAL_ALF1_FLC_PI20GH_NA_NA_TH.A</t>
  </si>
  <si>
    <t>Fleet Vehicle Sales: Alternative-Fuel Cars: Plug-in 50 Gasoline Hybrid: Reference case</t>
  </si>
  <si>
    <t>AEO.2023.REF2023.ECI_SAL_ALF1_FLC_PI50GH_NA_NA_TH.A</t>
  </si>
  <si>
    <t>Fleet Vehicle Sales: Alternative-Fuel Cars: Electric-Diesel Hybrid: Reference case</t>
  </si>
  <si>
    <t>AEO.2023.REF2023.ECI_SAL_ALF1_FLC_EDH_NA_NA_TH.A</t>
  </si>
  <si>
    <t>Fleet Vehicle Sales: Alternative-Fuel Cars: Electric-Gasoline Hybrid: Reference case</t>
  </si>
  <si>
    <t>AEO.2023.REF2023.ECI_SAL_ALF1_FLC_EGH_NA_NA_TH.A</t>
  </si>
  <si>
    <t>Fleet Vehicle Sales: Alternative-Fuel Cars: Natural Gas ICE: Reference case</t>
  </si>
  <si>
    <t>AEO.2023.REF2023.ECI_SAL_ALF1_FLC_NGI_NA_NA_TH.A</t>
  </si>
  <si>
    <t>Fleet Vehicle Sales: Alternative-Fuel Cars: Natural Gas Bi-fuel: Reference case</t>
  </si>
  <si>
    <t>AEO.2023.REF2023.ECI_SAL_ALF1_FLC_NBF_NA_NA_TH.A</t>
  </si>
  <si>
    <t>Fleet Vehicle Sales: Alternative-Fuel Cars: Propane ICE: Reference case</t>
  </si>
  <si>
    <t>AEO.2023.REF2023.ECI_SAL_ALF1_FLC_PROP_NA_NA_TH.A</t>
  </si>
  <si>
    <t>Fleet Vehicle Sales: Alternative-Fuel Cars: Propane Bi-fuel: Reference case</t>
  </si>
  <si>
    <t>AEO.2023.REF2023.ECI_SAL_ALF1_FLC_PBF_NA_NA_TH.A</t>
  </si>
  <si>
    <t>Fleet Vehicle Sales: Alternative-Fuel Cars: Fuel Cell Methanol: Reference case</t>
  </si>
  <si>
    <t>AEO.2023.REF2023.ECI_SAL_ALF1_FLC_FCLMTH_NA_NA_TH.A</t>
  </si>
  <si>
    <t>Fleet Vehicle Sales: Alternative-Fuel cars: Fuel Cell Hydrogen: Reference case</t>
  </si>
  <si>
    <t>AEO.2023.REF2023.ECI_SAL_ALF1_FLC_FCH_NA_NA_TH.A</t>
  </si>
  <si>
    <t>Fleet Vehicle Sales: Alternative-Fuel Cars: Total: Reference case</t>
  </si>
  <si>
    <t>AEO.2023.REF2023.ECI_SAL_ALF1_FLC_NA_NA_NA_TH.A</t>
  </si>
  <si>
    <t>Fleet Vehicle Sales: Percent Alternative Car: Reference case</t>
  </si>
  <si>
    <t>AEO.2023.REF2023.ECI_SAL_ALF1_FLC_NA_NA_NA_PCT.A</t>
  </si>
  <si>
    <t>Fleet Vehicle Sales: Total New Car: Reference case</t>
  </si>
  <si>
    <t>AEO.2023.REF2023.ECI_SAL_NA_FLC_NA_NA_NA_TH.A</t>
  </si>
  <si>
    <t>Fleet Vehicle Sales: Conventional Light Trucks: Gasoline: Reference case</t>
  </si>
  <si>
    <t>AEO.2023.REF2023.ECI_SAL_CNV_FLTR_GSL_NA_NA_TH.A</t>
  </si>
  <si>
    <t>Fleet Vehicle Sales: Conventional Light Trucks: TDI Diesel: Reference case</t>
  </si>
  <si>
    <t>AEO.2023.REF2023.ECI_SAL_CNV_FLTR_TDS_NA_NA_TH.A</t>
  </si>
  <si>
    <t>Fleet Vehicle Sales: Conventional Light Trucks: Total: Reference case</t>
  </si>
  <si>
    <t>AEO.2023.REF2023.ECI_SAL_CNV_FLTR_NA_NA_NA_TH.A</t>
  </si>
  <si>
    <t>Fleet Vehicle Sales: Alternative-Fuel Light Trucks: Ethanol-Flex Fuel ICE: Reference case</t>
  </si>
  <si>
    <t>AEO.2023.REF2023.ECI_SAL_ALF1_FLTR_EFFI_NA_NA_TH.A</t>
  </si>
  <si>
    <t>Fleet Vehicle Sales: Alternative-Fuel Light Trucks: 100-Mile Electric Vehicle: Reference case</t>
  </si>
  <si>
    <t>Fleet Vehicle Sales: Alternative-Fuel Light Trucks: 200-Mile Electric Vehicle: Reference case</t>
  </si>
  <si>
    <t>Fleet Vehicle Sales: Alternative-Fuel Light Trucks: 300-Mile Electric Vehicle: Reference case</t>
  </si>
  <si>
    <t>Fleet Vehicle Sales: Alternative-Fuel Light Trucks: Plug-in 20 Gasoline Hybrid: Reference case</t>
  </si>
  <si>
    <t>AEO.2023.REF2023.ECI_SAL_ALF1_FLTR_PI20GH_NA_NA_TH.A</t>
  </si>
  <si>
    <t>Fleet Vehicle Sales: Alternative-Fuel Light Trucks: Plug-in 50 Gasoline Hybrid: Reference case</t>
  </si>
  <si>
    <t>AEO.2023.REF2023.ECI_SAL_ALF1_FLTR_PI50GH_NA_NA_TH.A</t>
  </si>
  <si>
    <t>Fleet Vehicle Sales: Alternative-Fuel Light Trucks: Electric-Diesel Hybrid: Reference case</t>
  </si>
  <si>
    <t>AEO.2023.REF2023.ECI_SAL_ALF1_FLTR_EDH_NA_NA_TH.A</t>
  </si>
  <si>
    <t>Fleet Vehicle Sales: Alternative-Fuel Light Trucks: Electric-Gasoline Hybrid: Reference case</t>
  </si>
  <si>
    <t>AEO.2023.REF2023.ECI_SAL_ALF1_FLTR_EGH_NA_NA_TH.A</t>
  </si>
  <si>
    <t>Fleet Vehicle Sales: Alternative-Fuel Light Trucks: Natural Gas ICE: Reference case</t>
  </si>
  <si>
    <t>AEO.2023.REF2023.ECI_SAL_ALF1_FLTR_NGI_NA_NA_TH.A</t>
  </si>
  <si>
    <t>Fleet Vehicle Sales: Alternative-Fuel Light Trucks: Natural Gas Bi-fuel: Reference case</t>
  </si>
  <si>
    <t>AEO.2023.REF2023.ECI_SAL_ALF1_FLTR_NBF_NA_NA_TH.A</t>
  </si>
  <si>
    <t>Fleet Vehicle Sales: Alternative-Fuel Light Trucks: Propane ICE: Reference case</t>
  </si>
  <si>
    <t>AEO.2023.REF2023.ECI_SAL_ALF1_FLTR_PROP_NA_NA_TH.A</t>
  </si>
  <si>
    <t>Fleet Vehicle Sales: Alternative-Fuel Light Trucks: Propane Bi-fuel: Reference case</t>
  </si>
  <si>
    <t>AEO.2023.REF2023.ECI_SAL_ALF1_FLTR_PBF_NA_NA_TH.A</t>
  </si>
  <si>
    <t>Fleet Vehicle Sales: Alternative-Fuel Light Trucks: Fuel Cell Methanol: Reference case</t>
  </si>
  <si>
    <t>AEO.2023.REF2023.ECI_SAL_ALF1_FLTR_FCLMTH_NA_NA_TH.A</t>
  </si>
  <si>
    <t>Fleet Vehicle Sales: Alternative-Fuel Light Trucks: Fuel Cell Hydrogen: Reference case</t>
  </si>
  <si>
    <t>AEO.2023.REF2023.ECI_SAL_ALF1_FLTR_FCH_NA_NA_TH.A</t>
  </si>
  <si>
    <t>Fleet Vehicle Sales: Alternative-Fuel Light Trucks: Total: Reference case</t>
  </si>
  <si>
    <t>AEO.2023.REF2023.ECI_SAL_ALF1_FLTR_NA_NA_NA_TH.A</t>
  </si>
  <si>
    <t>Fleet Vehicle Sales: Light Trucks: Percent Alternative: Reference case</t>
  </si>
  <si>
    <t>AEO.2023.REF2023.ECI_SAL_ALF1_FLTR_NA_NA_NA_PCT.A</t>
  </si>
  <si>
    <t>Fleet Vehicle Sales: Light Trucks: Total: Reference case</t>
  </si>
  <si>
    <t>AEO.2023.REF2023.ECI_SAL_NA_FLTR_NA_NA_NA_TH.A</t>
  </si>
  <si>
    <t>Total Fleet Vehicles</t>
  </si>
  <si>
    <t>Transportation Fleet Vehicle Sales: Total Fleet Vehicles: Reference case</t>
  </si>
  <si>
    <t>AEO.2023.REF2023.ECI_SAL_NA_NA_NA_NA_NA_TH.A</t>
  </si>
  <si>
    <t>Commercial Light Truck Sales</t>
  </si>
  <si>
    <t>Fleet Vehicle Sales: Commercial Light Trucks: Gasoline: Reference case</t>
  </si>
  <si>
    <t>AEO.2023.REF2023.ECI_SAL_NA_CLTR_GSL_NA_NA_TH.A</t>
  </si>
  <si>
    <t>Fleet Vehicle Sales: Commercial Light Trucks: TDI Diesel: Reference case</t>
  </si>
  <si>
    <t>AEO.2023.REF2023.ECI_SAL_NA_CLTR_TDS_NA_NA_TH.A</t>
  </si>
  <si>
    <t>Fleet Vehicle Sales: Commercial Light Trucks: Propane: Reference case</t>
  </si>
  <si>
    <t>AEO.2023.REF2023.ECI_SAL_NA_CLTR_PROP_NA_NA_TH.A</t>
  </si>
  <si>
    <t>Fleet Vehicle Sales: Commercial Light Trucks: CNG/LNG: Reference case</t>
  </si>
  <si>
    <t>AEO.2023.REF2023.ECI_SAL_NA_CLTR_NG_NA_NA_TH.A</t>
  </si>
  <si>
    <t>Ethanol-Flex Fuel</t>
  </si>
  <si>
    <t>Fleet Vehicle Sales: Commercial Light Trucks: Ethanol Flex: Reference case</t>
  </si>
  <si>
    <t>AEO.2023.REF2023.ECI_SAL_NA_CLTR_EFFI_NA_NA_TH.A</t>
  </si>
  <si>
    <t>Fleet Vehicle Sales: Commercial Light Trucks: Electric: Reference case</t>
  </si>
  <si>
    <t>AEO.2023.REF2023.ECI_SAL_NA_CLTR_ELE_NA_NA_TH.A</t>
  </si>
  <si>
    <t>Plug-in Gasoline Hybrid</t>
  </si>
  <si>
    <t>Fleet Vehicle Sales: Commercial Light Trucks: Plug-in Gas: Reference case</t>
  </si>
  <si>
    <t>AEO.2023.REF2023.ECI_SAL_NA_CLTR_EGH_NA_NA_TH.A</t>
  </si>
  <si>
    <t>Plug-in Diesel Hybrid</t>
  </si>
  <si>
    <t>Fleet Vehicle Sales: Commercial Light Trucks: Plug-in Diesel: Reference case</t>
  </si>
  <si>
    <t>AEO.2023.REF2023.ECI_SAL_NA_CLTR_EDH_NA_NA_TH.A</t>
  </si>
  <si>
    <t>Fleet Vehicle Sales: Commercial Light Trucks: Fuel Cell: Reference case</t>
  </si>
  <si>
    <t>AEO.2023.REF2023.ECI_SAL_NA_CLTR_FUC_NA_NA_TH.A</t>
  </si>
  <si>
    <t>Total Commercial Light Truck Sales</t>
  </si>
  <si>
    <t>Fleet Vehicle Sales: Commercial Light Trucks: Total: Reference case</t>
  </si>
  <si>
    <t>AEO.2023.REF2023.ECI_SAL_NA_CLTR_NA_NA_NA_TH.A</t>
  </si>
  <si>
    <t>https://www.eia.gov/outlooks/aeo/data/browser/#/?id=54-AEO2025&amp;cases=alttrnp&amp;sourcekey=0</t>
  </si>
  <si>
    <t>Fri Dec 05 2025 14:50:42 GMT-0800 (Pacific Standard Time)</t>
  </si>
  <si>
    <t>Fleet Vehicle Sales: Conventional Cars: Gasoline: Alternative Transportation</t>
  </si>
  <si>
    <t>AEO.2025.ALTTRNP.ECI_SAL_CNV_FLC_GSL_NA_NA_TH.A</t>
  </si>
  <si>
    <t>Fleet Vehicle Sales: Conventional Cars: TDI Diesel: Alternative Transportation</t>
  </si>
  <si>
    <t>AEO.2025.ALTTRNP.ECI_SAL_CNV_FLC_TDS_NA_NA_TH.A</t>
  </si>
  <si>
    <t>Fleet Vehicle Sales: Conventional Cars: Total: Alternative Transportation</t>
  </si>
  <si>
    <t>AEO.2025.ALTTRNP.ECI_SAL_CNV_FLC_NA_NA_NA_TH.A</t>
  </si>
  <si>
    <t>Fleet Vehicle Sales: Alternative-Fuel Cars: Ethanol-Flex Fuel ICE: Alternative Transportation</t>
  </si>
  <si>
    <t>AEO.2025.ALTTRNP.ECI_SAL_ALF1_FLC_EFFI_NA_NA_TH.A</t>
  </si>
  <si>
    <t>Fleet Vehicle Sales: Alternative-Fuel Cars: 100-Mile Electric Vehicle: Alternative Transportation</t>
  </si>
  <si>
    <t>AEO.2025.ALTTRNP.ECI_SAL_ALF1_FLC_100MIEV_NA_NA_TH.A</t>
  </si>
  <si>
    <t>Fleet Vehicle Sales: Alternative-Fuel Cars: 200-Mile Electric Vehicle: Alternative Transportation</t>
  </si>
  <si>
    <t>AEO.2025.ALTTRNP.ECI_SAL_ALF1_FLC_200MIEV_NA_NA_TH.A</t>
  </si>
  <si>
    <t>Fleet Vehicle Sales: Alternative-Fuel Cars: 300-Mile Electric Vehicle: Alternative Transportation</t>
  </si>
  <si>
    <t>AEO.2025.ALTTRNP.ECI_SAL_ALF1_FLC_300MIEV_NA_NA_TH.A</t>
  </si>
  <si>
    <t>Fleet Vehicle Sales: Alternative-Fuel Cars: Plug-in 20 Gasoline Hybrid: Alternative Transportation</t>
  </si>
  <si>
    <t>AEO.2025.ALTTRNP.ECI_SAL_ALF1_FLC_PI20GH_NA_NA_TH.A</t>
  </si>
  <si>
    <t>Fleet Vehicle Sales: Alternative-Fuel Cars: Plug-in 50 Gasoline Hybrid: Alternative Transportation</t>
  </si>
  <si>
    <t>AEO.2025.ALTTRNP.ECI_SAL_ALF1_FLC_PI50GH_NA_NA_TH.A</t>
  </si>
  <si>
    <t>Fleet Vehicle Sales: Alternative-Fuel Cars: Electric-Diesel Hybrid: Alternative Transportation</t>
  </si>
  <si>
    <t>AEO.2025.ALTTRNP.ECI_SAL_ALF1_FLC_EDH_NA_NA_TH.A</t>
  </si>
  <si>
    <t>Fleet Vehicle Sales: Alternative-Fuel Cars: Electric-Gasoline Hybrid: Alternative Transportation</t>
  </si>
  <si>
    <t>AEO.2025.ALTTRNP.ECI_SAL_ALF1_FLC_EGH_NA_NA_TH.A</t>
  </si>
  <si>
    <t>Fleet Vehicle Sales: Alternative-Fuel Cars: Natural Gas ICE: Alternative Transportation</t>
  </si>
  <si>
    <t>AEO.2025.ALTTRNP.ECI_SAL_ALF1_FLC_NGI_NA_NA_TH.A</t>
  </si>
  <si>
    <t>Fleet Vehicle Sales: Alternative-Fuel Cars: Natural Gas Bi-fuel: Alternative Transportation</t>
  </si>
  <si>
    <t>AEO.2025.ALTTRNP.ECI_SAL_ALF1_FLC_NBF_NA_NA_TH.A</t>
  </si>
  <si>
    <t>Fleet Vehicle Sales: Alternative-Fuel Cars: Propane ICE: Alternative Transportation</t>
  </si>
  <si>
    <t>AEO.2025.ALTTRNP.ECI_SAL_ALF1_FLC_PROP_NA_NA_TH.A</t>
  </si>
  <si>
    <t>Fleet Vehicle Sales: Alternative-Fuel Cars: Propane Bi-fuel: Alternative Transportation</t>
  </si>
  <si>
    <t>AEO.2025.ALTTRNP.ECI_SAL_ALF1_FLC_PBF_NA_NA_TH.A</t>
  </si>
  <si>
    <t>Fleet Vehicle Sales: Alternative-Fuel Cars: Fuel Cell Methanol: Alternative Transportation</t>
  </si>
  <si>
    <t>AEO.2025.ALTTRNP.ECI_SAL_ALF1_FLC_FCLMTH_NA_NA_TH.A</t>
  </si>
  <si>
    <t>Fleet Vehicle Sales: Alternative-Fuel cars: Fuel Cell Hydrogen: Alternative Transportation</t>
  </si>
  <si>
    <t>AEO.2025.ALTTRNP.ECI_SAL_ALF1_FLC_FCH_NA_NA_TH.A</t>
  </si>
  <si>
    <t>Fleet Vehicle Sales: Alternative-Fuel Cars: Total: Alternative Transportation</t>
  </si>
  <si>
    <t>AEO.2025.ALTTRNP.ECI_SAL_ALF1_FLC_NA_NA_NA_TH.A</t>
  </si>
  <si>
    <t>Fleet Vehicle Sales: Percentage Alternative Car: Alternative Transportation</t>
  </si>
  <si>
    <t>AEO.2025.ALTTRNP.ECI_SAL_ALF1_FLC_NA_NA_NA_PCT.A</t>
  </si>
  <si>
    <t>Fleet Vehicle Sales: Total New Car: Alternative Transportation</t>
  </si>
  <si>
    <t>AEO.2025.ALTTRNP.ECI_SAL_NA_FLC_NA_NA_NA_TH.A</t>
  </si>
  <si>
    <t>Fleet Vehicle Sales: Conventional Light Trucks: Gasoline: Alternative Transportation</t>
  </si>
  <si>
    <t>AEO.2025.ALTTRNP.ECI_SAL_CNV_FLTR_GSL_NA_NA_TH.A</t>
  </si>
  <si>
    <t>Fleet Vehicle Sales: Conventional Light Trucks: TDI Diesel: Alternative Transportation</t>
  </si>
  <si>
    <t>AEO.2025.ALTTRNP.ECI_SAL_CNV_FLTR_TDS_NA_NA_TH.A</t>
  </si>
  <si>
    <t>Fleet Vehicle Sales: Conventional Light Trucks: Total: Alternative Transportation</t>
  </si>
  <si>
    <t>AEO.2025.ALTTRNP.ECI_SAL_CNV_FLTR_NA_NA_NA_TH.A</t>
  </si>
  <si>
    <t>Fleet Vehicle Sales: Alternative-Fuel Light Trucks: Ethanol-Flex Fuel ICE: Alternative Transportation</t>
  </si>
  <si>
    <t>AEO.2025.ALTTRNP.ECI_SAL_ALF1_FLTR_EFFI_NA_NA_TH.A</t>
  </si>
  <si>
    <t>Fleet Vehicle Sales: Alternative-Fuel Light Trucks: 100-Mile Electric Vehicle: Alternative Transportation</t>
  </si>
  <si>
    <t>AEO.2025.ALTTRNP.ECI_SAL_ALF1_FLTR_100MIEV_NA_NA_TH.A</t>
  </si>
  <si>
    <t>Fleet Vehicle Sales: Alternative-Fuel Light Trucks: 200-Mile Electric Vehicle: Alternative Transportation</t>
  </si>
  <si>
    <t>AEO.2025.ALTTRNP.ECI_SAL_ALF1_FLTR_200MIEV_NA_NA_TH.A</t>
  </si>
  <si>
    <t>Fleet Vehicle Sales: Alternative-Fuel Light Trucks: 300-Mile Electric Vehicle: Alternative Transportation</t>
  </si>
  <si>
    <t>AEO.2025.ALTTRNP.ECI_SAL_ALF1_FLTR_300MIEV_NA_NA_TH.A</t>
  </si>
  <si>
    <t>Fleet Vehicle Sales: Alternative-Fuel Light Trucks: Plug-in 20 Gasoline Hybrid: Alternative Transportation</t>
  </si>
  <si>
    <t>AEO.2025.ALTTRNP.ECI_SAL_ALF1_FLTR_PI20GH_NA_NA_TH.A</t>
  </si>
  <si>
    <t>Fleet Vehicle Sales: Alternative-Fuel Light Trucks: Plug-in 50 Gasoline Hybrid: Alternative Transportation</t>
  </si>
  <si>
    <t>AEO.2025.ALTTRNP.ECI_SAL_ALF1_FLTR_PI50GH_NA_NA_TH.A</t>
  </si>
  <si>
    <t>Fleet Vehicle Sales: Alternative-Fuel Light Trucks: Electric-Diesel Hybrid: Alternative Transportation</t>
  </si>
  <si>
    <t>AEO.2025.ALTTRNP.ECI_SAL_ALF1_FLTR_EDH_NA_NA_TH.A</t>
  </si>
  <si>
    <t>Fleet Vehicle Sales: Alternative-Fuel Light Trucks: Electric-Gasoline Hybrid: Alternative Transportation</t>
  </si>
  <si>
    <t>AEO.2025.ALTTRNP.ECI_SAL_ALF1_FLTR_EGH_NA_NA_TH.A</t>
  </si>
  <si>
    <t>Fleet Vehicle Sales: Alternative-Fuel Light Trucks: Natural Gas ICE: Alternative Transportation</t>
  </si>
  <si>
    <t>AEO.2025.ALTTRNP.ECI_SAL_ALF1_FLTR_NGI_NA_NA_TH.A</t>
  </si>
  <si>
    <t>Fleet Vehicle Sales: Alternative-Fuel Light Trucks: Natural Gas Bi-fuel: Alternative Transportation</t>
  </si>
  <si>
    <t>AEO.2025.ALTTRNP.ECI_SAL_ALF1_FLTR_NBF_NA_NA_TH.A</t>
  </si>
  <si>
    <t>Fleet Vehicle Sales: Alternative-Fuel Light Trucks: Propane ICE: Alternative Transportation</t>
  </si>
  <si>
    <t>AEO.2025.ALTTRNP.ECI_SAL_ALF1_FLTR_PROP_NA_NA_TH.A</t>
  </si>
  <si>
    <t>Fleet Vehicle Sales: Alternative-Fuel Light Trucks: Propane Bi-fuel: Alternative Transportation</t>
  </si>
  <si>
    <t>AEO.2025.ALTTRNP.ECI_SAL_ALF1_FLTR_PBF_NA_NA_TH.A</t>
  </si>
  <si>
    <t>Fleet Vehicle Sales: Alternative-Fuel Light Trucks: Fuel Cell Methanol: Alternative Transportation</t>
  </si>
  <si>
    <t>AEO.2025.ALTTRNP.ECI_SAL_ALF1_FLTR_FCLMTH_NA_NA_TH.A</t>
  </si>
  <si>
    <t>Fleet Vehicle Sales: Alternative-Fuel Light Trucks: Fuel Cell Hydrogen: Alternative Transportation</t>
  </si>
  <si>
    <t>AEO.2025.ALTTRNP.ECI_SAL_ALF1_FLTR_FCH_NA_NA_TH.A</t>
  </si>
  <si>
    <t>Fleet Vehicle Sales: Alternative-Fuel Light Trucks: Total: Alternative Transportation</t>
  </si>
  <si>
    <t>AEO.2025.ALTTRNP.ECI_SAL_ALF1_FLTR_NA_NA_NA_TH.A</t>
  </si>
  <si>
    <t>Fleet Vehicle Sales: Light Trucks: Percentage Alternative: Alternative Transportation</t>
  </si>
  <si>
    <t>AEO.2025.ALTTRNP.ECI_SAL_ALF1_FLTR_NA_NA_NA_PCT.A</t>
  </si>
  <si>
    <t>Fleet Vehicle Sales: Light Trucks: Total: Alternative Transportation</t>
  </si>
  <si>
    <t>AEO.2025.ALTTRNP.ECI_SAL_NA_FLTR_NA_NA_NA_TH.A</t>
  </si>
  <si>
    <t>Transportation Fleet Vehicle Sales: Total Fleet Vehicles: Alternative Transportation</t>
  </si>
  <si>
    <t>AEO.2025.ALTTRNP.ECI_SAL_NA_NA_NA_NA_NA_TH.A</t>
  </si>
  <si>
    <t>Fleet Vehicle Sales: Commercial Light Trucks: Gasoline: Alternative Transportation</t>
  </si>
  <si>
    <t>AEO.2025.ALTTRNP.ECI_SAL_NA_CLTR_GSL_NA_NA_TH.A</t>
  </si>
  <si>
    <t>Fleet Vehicle Sales: Commercial Light Trucks: TDI Diesel: Alternative Transportation</t>
  </si>
  <si>
    <t>AEO.2025.ALTTRNP.ECI_SAL_NA_CLTR_TDS_NA_NA_TH.A</t>
  </si>
  <si>
    <t>Fleet Vehicle Sales: Commercial Light Trucks: Propane: Alternative Transportation</t>
  </si>
  <si>
    <t>AEO.2025.ALTTRNP.ECI_SAL_NA_CLTR_PROP_NA_NA_TH.A</t>
  </si>
  <si>
    <t>Fleet Vehicle Sales: Commercial Light Trucks: CNG/LNG: Alternative Transportation</t>
  </si>
  <si>
    <t>AEO.2025.ALTTRNP.ECI_SAL_NA_CLTR_NG_NA_NA_TH.A</t>
  </si>
  <si>
    <t>Fleet Vehicle Sales: Commercial Light Trucks: Ethanol Flex: Alternative Transportation</t>
  </si>
  <si>
    <t>AEO.2025.ALTTRNP.ECI_SAL_NA_CLTR_EFFI_NA_NA_TH.A</t>
  </si>
  <si>
    <t>Fleet Vehicle Sales: Commercial Light Trucks: Electric: Alternative Transportation</t>
  </si>
  <si>
    <t>AEO.2025.ALTTRNP.ECI_SAL_NA_CLTR_ELE_NA_NA_TH.A</t>
  </si>
  <si>
    <t>Fleet Vehicle Sales: Commercial Light Trucks: Plug-in Gas: Alternative Transportation</t>
  </si>
  <si>
    <t>AEO.2025.ALTTRNP.ECI_SAL_NA_CLTR_EGH_NA_NA_TH.A</t>
  </si>
  <si>
    <t>Fleet Vehicle Sales: Commercial Light Trucks: Plug-in Diesel: Alternative Transportation</t>
  </si>
  <si>
    <t>AEO.2025.ALTTRNP.ECI_SAL_NA_CLTR_EDH_NA_NA_TH.A</t>
  </si>
  <si>
    <t>Fleet Vehicle Sales: Commercial Light Trucks: Fuel Cell: Alternative Transportation</t>
  </si>
  <si>
    <t>AEO.2025.ALTTRNP.ECI_SAL_NA_CLTR_FUC_NA_NA_TH.A</t>
  </si>
  <si>
    <t>Fuel Cell Battery Dominant</t>
  </si>
  <si>
    <t>Fleet Vehicle Sales: Commercial Light Trucks: Fuel Cell Battery Dominant: Alternative Transportation</t>
  </si>
  <si>
    <t>AEO.2025.ALTTRNP.ECI_SAL_NA_CLTR_FEUCELBATDOM_NA_NA_TH.A</t>
  </si>
  <si>
    <t>Gasoline Hybrid</t>
  </si>
  <si>
    <t>Fleet Vehicle Sales: Commercial Light Trucks: Gasoline Hybrid: Alternative Transportation</t>
  </si>
  <si>
    <t>AEO.2025.ALTTRNP.ECI_SAL_NA_CLTR_GASHEV_NA_NA_TH.A</t>
  </si>
  <si>
    <t>Hydrogen ICE</t>
  </si>
  <si>
    <t>Fleet Vehicle Sales: Commercial Light Trucks: Hydrogen ICE: Alternative Transportation</t>
  </si>
  <si>
    <t>AEO.2025.ALTTRNP.ECI_SAL_NA_CLTR_HYDICE_NA_NA_TH.A</t>
  </si>
  <si>
    <t>Fleet Vehicle Sales: Commercial Light Trucks: Total: Alternative Transportation</t>
  </si>
  <si>
    <t>AEO.2025.ALTTRNP.ECI_SAL_NA_CLTR_NA_NA_NA_TH.A</t>
  </si>
  <si>
    <t>https://www.eia.gov/outlooks/aeo/data/browser/#/?id=54-AEO2022&amp;cases=ref2022&amp;sourcekey=0</t>
  </si>
  <si>
    <t>Tue Apr 18 2023 14:47:08 GMT-0400 (Eastern Daylight Time)</t>
  </si>
  <si>
    <t>AEO.2022.REF2022.ECI_SAL_CNV_FLC_GSL_NA_NA_TH.A</t>
  </si>
  <si>
    <t>AEO.2022.REF2022.ECI_SAL_CNV_FLC_TDS_NA_NA_TH.A</t>
  </si>
  <si>
    <t>AEO.2022.REF2022.ECI_SAL_CNV_FLC_NA_NA_NA_TH.A</t>
  </si>
  <si>
    <t>AEO.2022.REF2022.ECI_SAL_ALF1_FLC_EFFI_NA_NA_TH.A</t>
  </si>
  <si>
    <t>Fleet Vehicle Sales: Alternative-Fuel Cars: 100 Mile Electric Vehicle: Reference case</t>
  </si>
  <si>
    <t>AEO.2022.REF2022.ECI_SAL_ALF1_FLC_100EV_NA_NA_TH.A</t>
  </si>
  <si>
    <t>Fleet Vehicle Sales: Alternative-Fuel Cars: 200 Mile Electric Vehicle: Reference case</t>
  </si>
  <si>
    <t>AEO.2022.REF2022.ECI_SAL_ALF1_FLC_200EV_NA_NA_TH.A</t>
  </si>
  <si>
    <t>Fleet Vehicle Sales: Alternative-Fuel Cars: 300 Mile Electric Vehicle: Reference case</t>
  </si>
  <si>
    <t>AEO.2022.REF2022.ECI_SAL_ALF1_FLC_300EV_NA_NA_TH.A</t>
  </si>
  <si>
    <t>AEO.2022.REF2022.ECI_SAL_ALF1_FLC_EDH_NA_NA_TH.A</t>
  </si>
  <si>
    <t>AEO.2022.REF2022.ECI_SAL_ALF1_FLC_EGH_NA_NA_TH.A</t>
  </si>
  <si>
    <t>AEO.2022.REF2022.ECI_SAL_ALF1_FLC_NGI_NA_NA_TH.A</t>
  </si>
  <si>
    <t>AEO.2022.REF2022.ECI_SAL_ALF1_FLC_NBF_NA_NA_TH.A</t>
  </si>
  <si>
    <t>AEO.2022.REF2022.ECI_SAL_ALF1_FLC_PROP_NA_NA_TH.A</t>
  </si>
  <si>
    <t>AEO.2022.REF2022.ECI_SAL_ALF1_FLC_PBF_NA_NA_TH.A</t>
  </si>
  <si>
    <t>AEO.2022.REF2022.ECI_SAL_ALF1_FLC_FCLMTH_NA_NA_TH.A</t>
  </si>
  <si>
    <t>AEO.2022.REF2022.ECI_SAL_ALF1_FLC_FCH_NA_NA_TH.A</t>
  </si>
  <si>
    <t>AEO.2022.REF2022.ECI_SAL_ALF1_FLC_NA_NA_NA_TH.A</t>
  </si>
  <si>
    <t>AEO.2022.REF2022.ECI_SAL_ALF1_FLC_NA_NA_NA_PCT.A</t>
  </si>
  <si>
    <t>AEO.2022.REF2022.ECI_SAL_NA_FLC_NA_NA_NA_TH.A</t>
  </si>
  <si>
    <t>AEO.2022.REF2022.ECI_SAL_CNV_FLTR_GSL_NA_NA_TH.A</t>
  </si>
  <si>
    <t>AEO.2022.REF2022.ECI_SAL_CNV_FLTR_TDS_NA_NA_TH.A</t>
  </si>
  <si>
    <t>AEO.2022.REF2022.ECI_SAL_CNV_FLTR_NA_NA_NA_TH.A</t>
  </si>
  <si>
    <t>AEO.2022.REF2022.ECI_SAL_ALF1_FLTR_EFFI_NA_NA_TH.A</t>
  </si>
  <si>
    <t>Fleet Vehicle Sales: Alternative-Fuel Light Trucks: 100 Mile Electric Vehicle: Reference case</t>
  </si>
  <si>
    <t>AEO.2022.REF2022.ECI_SAL_ALF1_FLTR_100EV_NA_NA_TH.A</t>
  </si>
  <si>
    <t>Fleet Vehicle Sales: Alternative-Fuel Light Trucks: 200 Mile Electric Vehicle: Reference case</t>
  </si>
  <si>
    <t>AEO.2022.REF2022.ECI_SAL_ALF1_FLTR_200EV_NA_NA_TH.A</t>
  </si>
  <si>
    <t>Fleet Vehicle Sales: Alternative-Fuel Light Trucks: 300 Mile Electric Vehicle: Reference case</t>
  </si>
  <si>
    <t>AEO.2022.REF2022.ECI_SAL_ALF1_FLTR_300EV_NA_NA_TH.A</t>
  </si>
  <si>
    <t>AEO.2022.REF2022.ECI_SAL_ALF1_FLTR_EDH_NA_NA_TH.A</t>
  </si>
  <si>
    <t>AEO.2022.REF2022.ECI_SAL_ALF1_FLTR_EGH_NA_NA_TH.A</t>
  </si>
  <si>
    <t>AEO.2022.REF2022.ECI_SAL_ALF1_FLTR_NGI_NA_NA_TH.A</t>
  </si>
  <si>
    <t>AEO.2022.REF2022.ECI_SAL_ALF1_FLTR_NBF_NA_NA_TH.A</t>
  </si>
  <si>
    <t>AEO.2022.REF2022.ECI_SAL_ALF1_FLTR_PROP_NA_NA_TH.A</t>
  </si>
  <si>
    <t>AEO.2022.REF2022.ECI_SAL_ALF1_FLTR_PBF_NA_NA_TH.A</t>
  </si>
  <si>
    <t>AEO.2022.REF2022.ECI_SAL_ALF1_FLTR_FCLMTH_NA_NA_TH.A</t>
  </si>
  <si>
    <t>AEO.2022.REF2022.ECI_SAL_ALF1_FLTR_FCH_NA_NA_TH.A</t>
  </si>
  <si>
    <t>AEO.2022.REF2022.ECI_SAL_ALF1_FLTR_NA_NA_NA_TH.A</t>
  </si>
  <si>
    <t>AEO.2022.REF2022.ECI_SAL_ALF1_FLTR_NA_NA_NA_PCT.A</t>
  </si>
  <si>
    <t>AEO.2022.REF2022.ECI_SAL_NA_FLTR_NA_NA_NA_TH.A</t>
  </si>
  <si>
    <t>AEO.2022.REF2022.ECI_SAL_NA_NA_NA_NA_NA_TH.A</t>
  </si>
  <si>
    <t>AEO.2022.REF2022.ECI_SAL_NA_CLTR_GSL_NA_NA_TH.A</t>
  </si>
  <si>
    <t>AEO.2022.REF2022.ECI_SAL_NA_CLTR_TDS_NA_NA_TH.A</t>
  </si>
  <si>
    <t>AEO.2022.REF2022.ECI_SAL_NA_CLTR_PROP_NA_NA_TH.A</t>
  </si>
  <si>
    <t>AEO.2022.REF2022.ECI_SAL_NA_CLTR_NG_NA_NA_TH.A</t>
  </si>
  <si>
    <t>AEO.2022.REF2022.ECI_SAL_NA_CLTR_EFFI_NA_NA_TH.A</t>
  </si>
  <si>
    <t>AEO.2022.REF2022.ECI_SAL_NA_CLTR_ELE_NA_NA_TH.A</t>
  </si>
  <si>
    <t>AEO.2022.REF2022.ECI_SAL_NA_CLTR_EGH_NA_NA_TH.A</t>
  </si>
  <si>
    <t>AEO.2022.REF2022.ECI_SAL_NA_CLTR_EDH_NA_NA_TH.A</t>
  </si>
  <si>
    <t>AEO.2022.REF2022.ECI_SAL_NA_CLTR_FUC_NA_NA_TH.A</t>
  </si>
  <si>
    <t>AEO.2022.REF2022.ECI_SAL_NA_CLTR_NA_NA_NA_TH.A</t>
  </si>
  <si>
    <t>https://www.eia.gov/outlooks/aeo/data/browser/#/?id=54-AEO2021&amp;sourcekey=0</t>
  </si>
  <si>
    <t>Tue Apr 18 2023 14:48:29 GMT-0400 (Eastern Daylight Time)</t>
  </si>
  <si>
    <t>AEO.2021.REF2021.ECI_SAL_CNV_FLC_GSL_NA_NA_TH.A</t>
  </si>
  <si>
    <t>AEO.2021.REF2021.ECI_SAL_CNV_FLC_TDS_NA_NA_TH.A</t>
  </si>
  <si>
    <t>AEO.2021.REF2021.ECI_SAL_CNV_FLC_NA_NA_NA_TH.A</t>
  </si>
  <si>
    <t>AEO.2021.REF2021.ECI_SAL_ALF1_FLC_EFFI_NA_NA_TH.A</t>
  </si>
  <si>
    <t>AEO.2021.REF2021.ECI_SAL_ALF1_FLC_100EV_NA_NA_TH.A</t>
  </si>
  <si>
    <t>AEO.2021.REF2021.ECI_SAL_ALF1_FLC_200EV_NA_NA_TH.A</t>
  </si>
  <si>
    <t>AEO.2021.REF2021.ECI_SAL_ALF1_FLC_300EV_NA_NA_TH.A</t>
  </si>
  <si>
    <t>Fleet Vehicle Sales: Alternative-Fuel Cars: Plug-in 10 Gasoline Hybrid: Reference case</t>
  </si>
  <si>
    <t>AEO.2021.REF2021.ECI_SAL_ALF1_FLC_PI10GH_NA_NA_TH.A</t>
  </si>
  <si>
    <t>Fleet Vehicle Sales: Alternative-Fuel Cars: Plug-in 40 Gasoline Hybrid: Reference case</t>
  </si>
  <si>
    <t>AEO.2021.REF2021.ECI_SAL_ALF1_FLC_PI40GH_NA_NA_TH.A</t>
  </si>
  <si>
    <t>AEO.2021.REF2021.ECI_SAL_ALF1_FLC_EDH_NA_NA_TH.A</t>
  </si>
  <si>
    <t>AEO.2021.REF2021.ECI_SAL_ALF1_FLC_EGH_NA_NA_TH.A</t>
  </si>
  <si>
    <t>AEO.2021.REF2021.ECI_SAL_ALF1_FLC_NGI_NA_NA_TH.A</t>
  </si>
  <si>
    <t>AEO.2021.REF2021.ECI_SAL_ALF1_FLC_NBF_NA_NA_TH.A</t>
  </si>
  <si>
    <t>AEO.2021.REF2021.ECI_SAL_ALF1_FLC_PROP_NA_NA_TH.A</t>
  </si>
  <si>
    <t>AEO.2021.REF2021.ECI_SAL_ALF1_FLC_PBF_NA_NA_TH.A</t>
  </si>
  <si>
    <t>AEO.2021.REF2021.ECI_SAL_ALF1_FLC_FCLMTH_NA_NA_TH.A</t>
  </si>
  <si>
    <t>AEO.2021.REF2021.ECI_SAL_ALF1_FLC_FCH_NA_NA_TH.A</t>
  </si>
  <si>
    <t>AEO.2021.REF2021.ECI_SAL_ALF1_FLC_NA_NA_NA_TH.A</t>
  </si>
  <si>
    <t>AEO.2021.REF2021.ECI_SAL_ALF1_FLC_NA_NA_NA_PCT.A</t>
  </si>
  <si>
    <t>AEO.2021.REF2021.ECI_SAL_NA_FLC_NA_NA_NA_TH.A</t>
  </si>
  <si>
    <t>AEO.2021.REF2021.ECI_SAL_CNV_FLTR_GSL_NA_NA_TH.A</t>
  </si>
  <si>
    <t>AEO.2021.REF2021.ECI_SAL_CNV_FLTR_TDS_NA_NA_TH.A</t>
  </si>
  <si>
    <t>AEO.2021.REF2021.ECI_SAL_CNV_FLTR_NA_NA_NA_TH.A</t>
  </si>
  <si>
    <t>AEO.2021.REF2021.ECI_SAL_ALF1_FLTR_EFFI_NA_NA_TH.A</t>
  </si>
  <si>
    <t>AEO.2021.REF2021.ECI_SAL_ALF1_FLTR_100EV_NA_NA_TH.A</t>
  </si>
  <si>
    <t>AEO.2021.REF2021.ECI_SAL_ALF1_FLTR_200EV_NA_NA_TH.A</t>
  </si>
  <si>
    <t>AEO.2021.REF2021.ECI_SAL_ALF1_FLTR_300EV_NA_NA_TH.A</t>
  </si>
  <si>
    <t>Fleet Vehicle Sales: Alternative-Fuel Light Trucks: Plug-in 10 Gasoline Hybrid: Reference case</t>
  </si>
  <si>
    <t>AEO.2021.REF2021.ECI_SAL_ALF1_FLTR_PI10GH_NA_NA_TH.A</t>
  </si>
  <si>
    <t>Fleet Vehicle Sales: Alternative-Fuel Light Trucks: Plug-in 40 Gasoline Hybrid: Reference case</t>
  </si>
  <si>
    <t>AEO.2021.REF2021.ECI_SAL_ALF1_FLTR_PI40GH_NA_NA_TH.A</t>
  </si>
  <si>
    <t>AEO.2021.REF2021.ECI_SAL_ALF1_FLTR_EDH_NA_NA_TH.A</t>
  </si>
  <si>
    <t>AEO.2021.REF2021.ECI_SAL_ALF1_FLTR_EGH_NA_NA_TH.A</t>
  </si>
  <si>
    <t>AEO.2021.REF2021.ECI_SAL_ALF1_FLTR_NGI_NA_NA_TH.A</t>
  </si>
  <si>
    <t>AEO.2021.REF2021.ECI_SAL_ALF1_FLTR_NBF_NA_NA_TH.A</t>
  </si>
  <si>
    <t>AEO.2021.REF2021.ECI_SAL_ALF1_FLTR_PROP_NA_NA_TH.A</t>
  </si>
  <si>
    <t>AEO.2021.REF2021.ECI_SAL_ALF1_FLTR_PBF_NA_NA_TH.A</t>
  </si>
  <si>
    <t>AEO.2021.REF2021.ECI_SAL_ALF1_FLTR_FCLMTH_NA_NA_TH.A</t>
  </si>
  <si>
    <t>AEO.2021.REF2021.ECI_SAL_ALF1_FLTR_FCH_NA_NA_TH.A</t>
  </si>
  <si>
    <t>AEO.2021.REF2021.ECI_SAL_ALF1_FLTR_NA_NA_NA_TH.A</t>
  </si>
  <si>
    <t>AEO.2021.REF2021.ECI_SAL_ALF1_FLTR_NA_NA_NA_PCT.A</t>
  </si>
  <si>
    <t>AEO.2021.REF2021.ECI_SAL_NA_FLTR_NA_NA_NA_TH.A</t>
  </si>
  <si>
    <t>AEO.2021.REF2021.ECI_SAL_NA_NA_NA_NA_NA_TH.A</t>
  </si>
  <si>
    <t>AEO.2021.REF2021.ECI_SAL_NA_CLTR_GSL_NA_NA_TH.A</t>
  </si>
  <si>
    <t>AEO.2021.REF2021.ECI_SAL_NA_CLTR_TDS_NA_NA_TH.A</t>
  </si>
  <si>
    <t>AEO.2021.REF2021.ECI_SAL_NA_CLTR_PROP_NA_NA_TH.A</t>
  </si>
  <si>
    <t>AEO.2021.REF2021.ECI_SAL_NA_CLTR_NG_NA_NA_TH.A</t>
  </si>
  <si>
    <t>AEO.2021.REF2021.ECI_SAL_NA_CLTR_EFFI_NA_NA_TH.A</t>
  </si>
  <si>
    <t>AEO.2021.REF2021.ECI_SAL_NA_CLTR_ELE_NA_NA_TH.A</t>
  </si>
  <si>
    <t>AEO.2021.REF2021.ECI_SAL_NA_CLTR_EGH_NA_NA_TH.A</t>
  </si>
  <si>
    <t>AEO.2021.REF2021.ECI_SAL_NA_CLTR_EDH_NA_NA_TH.A</t>
  </si>
  <si>
    <t>AEO.2021.REF2021.ECI_SAL_NA_CLTR_FUC_NA_NA_TH.A</t>
  </si>
  <si>
    <t>AEO.2021.REF2021.ECI_SAL_NA_CLTR_NA_NA_NA_TH.A</t>
  </si>
  <si>
    <t>https://www.eia.gov/outlooks/aeo/data/browser/#/?id=54-AEO2026&amp;cases=electrnp&amp;sourcekey=0</t>
  </si>
  <si>
    <t>Thu Apr 23 2026 15:04:49 GMT-0700 (Pacific Daylight Time)</t>
  </si>
  <si>
    <t>Fleet Vehicle Sales: Conventional Cars: Gasoline: Alternative Electricity and Transportation</t>
  </si>
  <si>
    <t>AEO.2026.ELECTRNP.ECI_SAL_CNV_FLC_GSL_NA_NA_TH.A</t>
  </si>
  <si>
    <t>Fleet Vehicle Sales: Conventional Cars: TDI Diesel: Alternative Electricity and Transportation</t>
  </si>
  <si>
    <t>AEO.2026.ELECTRNP.ECI_SAL_CNV_FLC_TDS_NA_NA_TH.A</t>
  </si>
  <si>
    <t>Fleet Vehicle Sales: Conventional Cars: Total: Alternative Electricity and Transportation</t>
  </si>
  <si>
    <t>AEO.2026.ELECTRNP.ECI_SAL_CNV_FLC_NA_NA_NA_TH.A</t>
  </si>
  <si>
    <t>Fleet Vehicle Sales: Alternative-Fuel Cars: Ethanol-Flex Fuel ICE: Alternative Electricity and Transportation</t>
  </si>
  <si>
    <t>AEO.2026.ELECTRNP.ECI_SAL_ALF1_FLC_EFFI_NA_NA_TH.A</t>
  </si>
  <si>
    <t>Fleet Vehicle Sales: Alternative-Fuel Cars: 100-Mile Electric Vehicle: Alternative Electricity and Transportation</t>
  </si>
  <si>
    <t>AEO.2026.ELECTRNP.ECI_SAL_ALF1_FLC_100MIEV_NA_NA_TH.A</t>
  </si>
  <si>
    <t>Fleet Vehicle Sales: Alternative-Fuel Cars: 200-Mile Electric Vehicle: Alternative Electricity and Transportation</t>
  </si>
  <si>
    <t>AEO.2026.ELECTRNP.ECI_SAL_ALF1_FLC_200MIEV_NA_NA_TH.A</t>
  </si>
  <si>
    <t>5.4%</t>
  </si>
  <si>
    <t>Fleet Vehicle Sales: Alternative-Fuel Cars: 300-Mile Electric Vehicle: Alternative Electricity and Transportation</t>
  </si>
  <si>
    <t>AEO.2026.ELECTRNP.ECI_SAL_ALF1_FLC_300MIEV_NA_NA_TH.A</t>
  </si>
  <si>
    <t>Fleet Vehicle Sales: Alternative-Fuel Cars: Plug-in 20 Gasoline Hybrid: Alternative Electricity and Transportation</t>
  </si>
  <si>
    <t>AEO.2026.ELECTRNP.ECI_SAL_ALF1_FLC_PI20GH_NA_NA_TH.A</t>
  </si>
  <si>
    <t>Fleet Vehicle Sales: Alternative-Fuel Cars: Plug-in 50 Gasoline Hybrid: Alternative Electricity and Transportation</t>
  </si>
  <si>
    <t>AEO.2026.ELECTRNP.ECI_SAL_ALF1_FLC_PI50GH_NA_NA_TH.A</t>
  </si>
  <si>
    <t>Fleet Vehicle Sales: Alternative-Fuel Cars: Electric-Gasoline Hybrid: Alternative Electricity and Transportation</t>
  </si>
  <si>
    <t>AEO.2026.ELECTRNP.ECI_SAL_ALF1_FLC_EGH_NA_NA_TH.A</t>
  </si>
  <si>
    <t>Fleet Vehicle Sales: Alternative-Fuel Cars: Natural Gas ICE: Alternative Electricity and Transportation</t>
  </si>
  <si>
    <t>AEO.2026.ELECTRNP.ECI_SAL_ALF1_FLC_NGI_NA_NA_TH.A</t>
  </si>
  <si>
    <t>Fleet Vehicle Sales: Alternative-Fuel Cars: Natural Gas Bi-fuel: Alternative Electricity and Transportation</t>
  </si>
  <si>
    <t>AEO.2026.ELECTRNP.ECI_SAL_ALF1_FLC_NBF_NA_NA_TH.A</t>
  </si>
  <si>
    <t>Fleet Vehicle Sales: Alternative-Fuel Cars: Propane ICE: Alternative Electricity and Transportation</t>
  </si>
  <si>
    <t>AEO.2026.ELECTRNP.ECI_SAL_ALF1_FLC_PROP_NA_NA_TH.A</t>
  </si>
  <si>
    <t>Fleet Vehicle Sales: Alternative-Fuel Cars: Propane Bi-fuel: Alternative Electricity and Transportation</t>
  </si>
  <si>
    <t>AEO.2026.ELECTRNP.ECI_SAL_ALF1_FLC_PBF_NA_NA_TH.A</t>
  </si>
  <si>
    <t>Fleet Vehicle Sales: Alternative-Fuel cars: Fuel Cell Hydrogen: Alternative Electricity and Transportation</t>
  </si>
  <si>
    <t>AEO.2026.ELECTRNP.ECI_SAL_ALF1_FLC_FCH_NA_NA_TH.A</t>
  </si>
  <si>
    <t>-8.9%</t>
  </si>
  <si>
    <t>Fleet Vehicle Sales: Alternative-Fuel Cars: Total: Alternative Electricity and Transportation</t>
  </si>
  <si>
    <t>AEO.2026.ELECTRNP.ECI_SAL_ALF1_FLC_NA_NA_NA_TH.A</t>
  </si>
  <si>
    <t>Fleet Vehicle Sales: Percentage Alternative Car: Alternative Electricity and Transportation</t>
  </si>
  <si>
    <t>AEO.2026.ELECTRNP.ECI_SAL_ALF1_FLC_NA_NA_NA_PCT.A</t>
  </si>
  <si>
    <t>Fleet Vehicle Sales: Total New Car: Alternative Electricity and Transportation</t>
  </si>
  <si>
    <t>AEO.2026.ELECTRNP.ECI_SAL_NA_FLC_NA_NA_NA_TH.A</t>
  </si>
  <si>
    <t>Fleet Vehicle Sales: Conventional Light Trucks: Gasoline: Alternative Electricity and Transportation</t>
  </si>
  <si>
    <t>AEO.2026.ELECTRNP.ECI_SAL_CNV_FLTR_GSL_NA_NA_TH.A</t>
  </si>
  <si>
    <t>Fleet Vehicle Sales: Conventional Light Trucks: TDI Diesel: Alternative Electricity and Transportation</t>
  </si>
  <si>
    <t>AEO.2026.ELECTRNP.ECI_SAL_CNV_FLTR_TDS_NA_NA_TH.A</t>
  </si>
  <si>
    <t>Fleet Vehicle Sales: Conventional Light Trucks: Total: Alternative Electricity and Transportation</t>
  </si>
  <si>
    <t>AEO.2026.ELECTRNP.ECI_SAL_CNV_FLTR_NA_NA_NA_TH.A</t>
  </si>
  <si>
    <t>Fleet Vehicle Sales: Alternative-Fuel Light Trucks: Ethanol-Flex Fuel ICE: Alternative Electricity and Transportation</t>
  </si>
  <si>
    <t>AEO.2026.ELECTRNP.ECI_SAL_ALF1_FLTR_EFFI_NA_NA_TH.A</t>
  </si>
  <si>
    <t>Fleet Vehicle Sales: Alternative-Fuel Light Trucks: 100-Mile Electric Vehicle: Alternative Electricity and Transportation</t>
  </si>
  <si>
    <t>AEO.2026.ELECTRNP.ECI_SAL_ALF1_FLTR_100MIEV_NA_NA_TH.A</t>
  </si>
  <si>
    <t>4.2%</t>
  </si>
  <si>
    <t>Fleet Vehicle Sales: Alternative-Fuel Light Trucks: 200-Mile Electric Vehicle: Alternative Electricity and Transportation</t>
  </si>
  <si>
    <t>AEO.2026.ELECTRNP.ECI_SAL_ALF1_FLTR_200MIEV_NA_NA_TH.A</t>
  </si>
  <si>
    <t>9.4%</t>
  </si>
  <si>
    <t>Fleet Vehicle Sales: Alternative-Fuel Light Trucks: 300-Mile Electric Vehicle: Alternative Electricity and Transportation</t>
  </si>
  <si>
    <t>AEO.2026.ELECTRNP.ECI_SAL_ALF1_FLTR_300MIEV_NA_NA_TH.A</t>
  </si>
  <si>
    <t>5.8%</t>
  </si>
  <si>
    <t>Fleet Vehicle Sales: Alternative-Fuel Light Trucks: Plug-in 20 Gasoline Hybrid: Alternative Electricity and Transportation</t>
  </si>
  <si>
    <t>AEO.2026.ELECTRNP.ECI_SAL_ALF1_FLTR_PI20GH_NA_NA_TH.A</t>
  </si>
  <si>
    <t>1.6%</t>
  </si>
  <si>
    <t>Fleet Vehicle Sales: Alternative-Fuel Light Trucks: Plug-in 50 Gasoline Hybrid: Alternative Electricity and Transportation</t>
  </si>
  <si>
    <t>AEO.2026.ELECTRNP.ECI_SAL_ALF1_FLTR_PI50GH_NA_NA_TH.A</t>
  </si>
  <si>
    <t>Fleet Vehicle Sales: Alternative-Fuel Light Trucks: Electric-Gasoline Hybrid: Alternative Electricity and Transportation</t>
  </si>
  <si>
    <t>AEO.2026.ELECTRNP.ECI_SAL_ALF1_FLTR_EGH_NA_NA_TH.A</t>
  </si>
  <si>
    <t>Fleet Vehicle Sales: Alternative-Fuel Light Trucks: Natural Gas ICE: Alternative Electricity and Transportation</t>
  </si>
  <si>
    <t>AEO.2026.ELECTRNP.ECI_SAL_ALF1_FLTR_NGI_NA_NA_TH.A</t>
  </si>
  <si>
    <t>Fleet Vehicle Sales: Alternative-Fuel Light Trucks: Natural Gas Bi-fuel: Alternative Electricity and Transportation</t>
  </si>
  <si>
    <t>AEO.2026.ELECTRNP.ECI_SAL_ALF1_FLTR_NBF_NA_NA_TH.A</t>
  </si>
  <si>
    <t>Fleet Vehicle Sales: Alternative-Fuel Light Trucks: Propane ICE: Alternative Electricity and Transportation</t>
  </si>
  <si>
    <t>AEO.2026.ELECTRNP.ECI_SAL_ALF1_FLTR_PROP_NA_NA_TH.A</t>
  </si>
  <si>
    <t>Fleet Vehicle Sales: Alternative-Fuel Light Trucks: Propane Bi-fuel: Alternative Electricity and Transportation</t>
  </si>
  <si>
    <t>AEO.2026.ELECTRNP.ECI_SAL_ALF1_FLTR_PBF_NA_NA_TH.A</t>
  </si>
  <si>
    <t>Fleet Vehicle Sales: Alternative-Fuel Light Trucks: Fuel Cell Hydrogen: Alternative Electricity and Transportation</t>
  </si>
  <si>
    <t>AEO.2026.ELECTRNP.ECI_SAL_ALF1_FLTR_FCH_NA_NA_TH.A</t>
  </si>
  <si>
    <t>Fleet Vehicle Sales: Alternative-Fuel Light Trucks: Total: Alternative Electricity and Transportation</t>
  </si>
  <si>
    <t>AEO.2026.ELECTRNP.ECI_SAL_ALF1_FLTR_NA_NA_NA_TH.A</t>
  </si>
  <si>
    <t>4.0%</t>
  </si>
  <si>
    <t>Fleet Vehicle Sales: Light Trucks: Percentage Alternative: Alternative Electricity and Transportation</t>
  </si>
  <si>
    <t>AEO.2026.ELECTRNP.ECI_SAL_ALF1_FLTR_NA_NA_NA_PCT.A</t>
  </si>
  <si>
    <t>3.6%</t>
  </si>
  <si>
    <t>Fleet Vehicle Sales: Light Trucks: Total: Alternative Electricity and Transportation</t>
  </si>
  <si>
    <t>AEO.2026.ELECTRNP.ECI_SAL_NA_FLTR_NA_NA_NA_TH.A</t>
  </si>
  <si>
    <t>Transportation Fleet Vehicle Sales: Total Fleet Vehicles: Alternative Electricity and Transportation</t>
  </si>
  <si>
    <t>AEO.2026.ELECTRNP.ECI_SAL_NA_NA_NA_NA_NA_TH.A</t>
  </si>
  <si>
    <t>Fleet Vehicle Sales: Commercial Light Trucks: Gasoline: Alternative Electricity and Transportation</t>
  </si>
  <si>
    <t>AEO.2026.ELECTRNP.ECI_SAL_NA_CLTR_GSL_NA_NA_TH.A</t>
  </si>
  <si>
    <t>-4.3%</t>
  </si>
  <si>
    <t>Fleet Vehicle Sales: Commercial Light Trucks: TDI Diesel: Alternative Electricity and Transportation</t>
  </si>
  <si>
    <t>AEO.2026.ELECTRNP.ECI_SAL_NA_CLTR_TDS_NA_NA_TH.A</t>
  </si>
  <si>
    <t>-5.5%</t>
  </si>
  <si>
    <t>Fleet Vehicle Sales: Commercial Light Trucks: Propane: Alternative Electricity and Transportation</t>
  </si>
  <si>
    <t>AEO.2026.ELECTRNP.ECI_SAL_NA_CLTR_PROP_NA_NA_TH.A</t>
  </si>
  <si>
    <t>Fleet Vehicle Sales: Commercial Light Trucks: CNG/LNG: Alternative Electricity and Transportation</t>
  </si>
  <si>
    <t>AEO.2026.ELECTRNP.ECI_SAL_NA_CLTR_NG_NA_NA_TH.A</t>
  </si>
  <si>
    <t>8.7%</t>
  </si>
  <si>
    <t>Fleet Vehicle Sales: Commercial Light Trucks: Ethanol Flex: Alternative Electricity and Transportation</t>
  </si>
  <si>
    <t>AEO.2026.ELECTRNP.ECI_SAL_NA_CLTR_EFFI_NA_NA_TH.A</t>
  </si>
  <si>
    <t>Fleet Vehicle Sales: Commercial Light Trucks: Electric: Alternative Electricity and Transportation</t>
  </si>
  <si>
    <t>AEO.2026.ELECTRNP.ECI_SAL_NA_CLTR_ELE_NA_NA_TH.A</t>
  </si>
  <si>
    <t>Fleet Vehicle Sales: Commercial Light Trucks: Plug-in Gas: Alternative Electricity and Transportation</t>
  </si>
  <si>
    <t>AEO.2026.ELECTRNP.ECI_SAL_NA_CLTR_EGH_NA_NA_TH.A</t>
  </si>
  <si>
    <t>Fleet Vehicle Sales: Commercial Light Trucks: Plug-in Diesel: Alternative Electricity and Transportation</t>
  </si>
  <si>
    <t>AEO.2026.ELECTRNP.ECI_SAL_NA_CLTR_EDH_NA_NA_TH.A</t>
  </si>
  <si>
    <t>Fleet Vehicle Sales: Commercial Light Trucks: Fuel Cell: Alternative Electricity and Transportation</t>
  </si>
  <si>
    <t>AEO.2026.ELECTRNP.ECI_SAL_NA_CLTR_FUC_NA_NA_TH.A</t>
  </si>
  <si>
    <t>Fleet Vehicle Sales: Commercial Light Trucks: Fuel Cell Battery Dominant: Alternative Electricity and Transportation</t>
  </si>
  <si>
    <t>AEO.2026.ELECTRNP.ECI_SAL_NA_CLTR_FEUCELBATDOM_NA_NA_TH.A</t>
  </si>
  <si>
    <t>Fleet Vehicle Sales: Commercial Light Trucks: Gasoline Hybrid: Alternative Electricity and Transportation</t>
  </si>
  <si>
    <t>AEO.2026.ELECTRNP.ECI_SAL_NA_CLTR_GASHEV_NA_NA_TH.A</t>
  </si>
  <si>
    <t>22.8%</t>
  </si>
  <si>
    <t>Fleet Vehicle Sales: Commercial Light Trucks: Hydrogen ICE: Alternative Electricity and Transportation</t>
  </si>
  <si>
    <t>AEO.2026.ELECTRNP.ECI_SAL_NA_CLTR_HYDICE_NA_NA_TH.A</t>
  </si>
  <si>
    <t>Fleet Vehicle Sales: Commercial Light Trucks: Total: Alternative Electricity and Transportation</t>
  </si>
  <si>
    <t>AEO.2026.ELECTRNP.ECI_SAL_NA_CLTR_NA_NA_NA_TH.A</t>
  </si>
  <si>
    <t>TFL000</t>
  </si>
  <si>
    <t>45. Transportation Fleet Car and Truck Stock by Type and Technology</t>
  </si>
  <si>
    <t>(thousands)</t>
  </si>
  <si>
    <t xml:space="preserve"> Technology Type</t>
  </si>
  <si>
    <t>Car Stock 1/</t>
  </si>
  <si>
    <t xml:space="preserve"> Conventional Cars</t>
  </si>
  <si>
    <t>TFL000:ba_GasolineICEVe</t>
  </si>
  <si>
    <t xml:space="preserve">   Gasoline ICE Vehicles</t>
  </si>
  <si>
    <t>TFL000:ba_TDIDieselICE</t>
  </si>
  <si>
    <t xml:space="preserve">   TDI Diesel ICE</t>
  </si>
  <si>
    <t>TFL000:ba_TotalConventi</t>
  </si>
  <si>
    <t xml:space="preserve">     Total Conventional Cars</t>
  </si>
  <si>
    <t xml:space="preserve"> Alternative-Fuel Cars</t>
  </si>
  <si>
    <t>TFL000:ca_Ethanol-FlexF</t>
  </si>
  <si>
    <t xml:space="preserve">   Ethanol-Flex Fuel ICE</t>
  </si>
  <si>
    <t>TFL000:ca_100mileEV</t>
  </si>
  <si>
    <t xml:space="preserve">   100-Mile Electric Vehicle</t>
  </si>
  <si>
    <t>TFL000:ca_ElectricVehic</t>
  </si>
  <si>
    <t xml:space="preserve">   200-Mile Electric Vehicle</t>
  </si>
  <si>
    <t>TFL000:ea_FuelCellGasol</t>
  </si>
  <si>
    <t xml:space="preserve">   300-Mile Electric Vehicle</t>
  </si>
  <si>
    <t>TFL000:ca_Plug-inGasoli</t>
  </si>
  <si>
    <t xml:space="preserve">   Plug-in 20 Gasoline Hybrid</t>
  </si>
  <si>
    <t>TFL000:ca_Plug-in40Hybd</t>
  </si>
  <si>
    <t xml:space="preserve">   Plug-in 50 Gasoline Hybrid</t>
  </si>
  <si>
    <t>TFL000:ca_Electric-Dies</t>
  </si>
  <si>
    <t xml:space="preserve">   Electric-Diesel Hybrid</t>
  </si>
  <si>
    <t>--</t>
  </si>
  <si>
    <t>TFL000:ca_Electric-Gaso</t>
  </si>
  <si>
    <t xml:space="preserve">   Electric-Gasoline Hybrid</t>
  </si>
  <si>
    <t>TFL000:ca_CompressedNat</t>
  </si>
  <si>
    <t xml:space="preserve">   Natural Gas ICE</t>
  </si>
  <si>
    <t>TFL000:da_CompressedNat</t>
  </si>
  <si>
    <t xml:space="preserve">   Natural Gas Bi-fuel</t>
  </si>
  <si>
    <t>TFL000:da_LiquefiedPetr</t>
  </si>
  <si>
    <t xml:space="preserve">   Propane ICE</t>
  </si>
  <si>
    <t>TFL000:ea_LiquefiedPetr</t>
  </si>
  <si>
    <t xml:space="preserve">   Propane Bi-fuel</t>
  </si>
  <si>
    <t>TFL000:ea_FuelCellMetha</t>
  </si>
  <si>
    <t xml:space="preserve">   Fuel Cell Methanol</t>
  </si>
  <si>
    <t>TFL000:ea_FuelCellHydro</t>
  </si>
  <si>
    <t xml:space="preserve">   Fuel Cell Hydrogen</t>
  </si>
  <si>
    <t>TFL000:ea_TotalAlternat</t>
  </si>
  <si>
    <t xml:space="preserve">     Total Alternative Cars</t>
  </si>
  <si>
    <t>TFL000:fa_TotalNewCarSa</t>
  </si>
  <si>
    <t xml:space="preserve"> Total Car Stock</t>
  </si>
  <si>
    <t>Light Truck Stock 1/</t>
  </si>
  <si>
    <t xml:space="preserve"> Conventional Light Trucks</t>
  </si>
  <si>
    <t>TFL000:ga_GasolineICEVe</t>
  </si>
  <si>
    <t>TFL000:ga_TDIDieselICE</t>
  </si>
  <si>
    <t>TFL000:ga_TotalConventi</t>
  </si>
  <si>
    <t xml:space="preserve">     Total Conventional Light Trucks</t>
  </si>
  <si>
    <t xml:space="preserve"> Alternative-Fuel Light Trucks</t>
  </si>
  <si>
    <t>TFL000:ha_Ethanol-FlexF</t>
  </si>
  <si>
    <t>TFL000:ha_100mileEV</t>
  </si>
  <si>
    <t>TFL000:ha_ElectricVehic</t>
  </si>
  <si>
    <t>TFL000:ja_FuelCellGasol</t>
  </si>
  <si>
    <t>TFL000:ha_Plug-inGasoli</t>
  </si>
  <si>
    <t>TFL000:ha_Plug-in40Hybd</t>
  </si>
  <si>
    <t>TFL000:ha_Electric-Dies</t>
  </si>
  <si>
    <t>TFL000:ha_Electric-Gaso</t>
  </si>
  <si>
    <t>TFL000:ha_CompressedNat</t>
  </si>
  <si>
    <t>TFL000:ia_CompressedNat</t>
  </si>
  <si>
    <t>TFL000:ia_LiquefiedPetr</t>
  </si>
  <si>
    <t>TFL000:ja_LiquefiedPetr</t>
  </si>
  <si>
    <t>TFL000:ja_FuelCellMetha</t>
  </si>
  <si>
    <t>TFL000:ja_FuelCellHydro</t>
  </si>
  <si>
    <t>TFL000:ja_TotalAlternat</t>
  </si>
  <si>
    <t xml:space="preserve">     Total Alternative Light Trucks</t>
  </si>
  <si>
    <t>TFL000:ka_TotalNewTruck</t>
  </si>
  <si>
    <t xml:space="preserve"> Total Light Truck Stock</t>
  </si>
  <si>
    <t>TFL000:la_TotalFleetVeh</t>
  </si>
  <si>
    <t>Commercial Light Truck Stock 2/</t>
  </si>
  <si>
    <t>TFL000:clt_MotorGasICE</t>
  </si>
  <si>
    <t xml:space="preserve">   Motor Gasoline</t>
  </si>
  <si>
    <t>TFL000:clt_DieselTDI</t>
  </si>
  <si>
    <t xml:space="preserve">   Diesel</t>
  </si>
  <si>
    <t>TFL000:clt_propane</t>
  </si>
  <si>
    <t xml:space="preserve">   Propane</t>
  </si>
  <si>
    <t>TFL000:clt_cng_lng</t>
  </si>
  <si>
    <t xml:space="preserve">   Compressed/Liquefied Natural Gas</t>
  </si>
  <si>
    <t>TFL000:clt_e85_or_not</t>
  </si>
  <si>
    <t xml:space="preserve">   Ethanol-Flex Fuel</t>
  </si>
  <si>
    <t>TFL000:clt_electric</t>
  </si>
  <si>
    <t xml:space="preserve">   Electric</t>
  </si>
  <si>
    <t>TFL000:clt_plgin_gas</t>
  </si>
  <si>
    <t xml:space="preserve">   Plug-in Gasoline Hybrid</t>
  </si>
  <si>
    <t>TFL000:clt_plugin_dies</t>
  </si>
  <si>
    <t xml:space="preserve">   Plug-in Diesel Hybrid</t>
  </si>
  <si>
    <t>TFL000:clr_fuel_sells</t>
  </si>
  <si>
    <t xml:space="preserve">   Fuel Cell</t>
  </si>
  <si>
    <t>TFL000:ma_CommercialLig</t>
  </si>
  <si>
    <t xml:space="preserve">      Total Commercial Light Truck Stock</t>
  </si>
  <si>
    <t>1/ Includes all fleets of 10 or more.</t>
  </si>
  <si>
    <t>2/ Commercial trucks from 8,501 to 10,000 pounds.</t>
  </si>
  <si>
    <t>ICE = Internal combustion engine.</t>
  </si>
  <si>
    <t>TDI = Turbocharged direct injection</t>
  </si>
  <si>
    <t>- - = Not applicable.</t>
  </si>
  <si>
    <t>Data source: U.S. Energy Information Administration, AEO2023 National Energy Modeling System run ref2023.d020623a.</t>
  </si>
  <si>
    <t>Table 45.  Transportation Fleet Car and Truck Stock by Type and Technology</t>
  </si>
  <si>
    <t>https://www.eia.gov/outlooks/aeo/data/browser/#/?id=55-AEO2025&amp;cases=alttrnp&amp;sourcekey=0</t>
  </si>
  <si>
    <t>Fri Dec 05 2025 14:50:52 GMT-0800 (Pacific Standard Time)</t>
  </si>
  <si>
    <t>Car Stock</t>
  </si>
  <si>
    <t>Fleet Vehicle Stock: Conventional Cars: Gasoline: Alternative Transportation</t>
  </si>
  <si>
    <t>AEO.2025.ALTTRNP.ECI_STK_CNV_FLC_GSL_NA_NA_TH.A</t>
  </si>
  <si>
    <t>Fleet Vehicle Stock: Conventional Cars: TDI Diesel: Alternative Transportation</t>
  </si>
  <si>
    <t>AEO.2025.ALTTRNP.ECI_STK_CNV_FLC_TDS_NA_NA_TH.A</t>
  </si>
  <si>
    <t>Fleet Vehicle Stock: Conventional Cars: Total: Alternative Transportation</t>
  </si>
  <si>
    <t>AEO.2025.ALTTRNP.ECI_STK_CNV_FLC_NA_NA_NA_TH.A</t>
  </si>
  <si>
    <t>Fleet Vehicle Stock: Alternative-Fuel Cars: Ethanol-Flex Fuel ICE: Alternative Transportation</t>
  </si>
  <si>
    <t>AEO.2025.ALTTRNP.ECI_STK_ALF1_FLC_EFFI_NA_NA_TH.A</t>
  </si>
  <si>
    <t>Fleet Vehicle Stock: Alternative-Fuel Cars: 100-Mile Electric Vehicle: Alternative Transportation</t>
  </si>
  <si>
    <t>AEO.2025.ALTTRNP.ECI_STK_ALF1_FLC_100MIEV_NA_NA_TH.A</t>
  </si>
  <si>
    <t>Fleet Vehicle Stock: Alternative-Fuel Cars: 200-Mile Electric Vehicle: Alternative Transportation</t>
  </si>
  <si>
    <t>AEO.2025.ALTTRNP.ECI_STK_ALF1_FLC_200MIEV_NA_NA_TH.A</t>
  </si>
  <si>
    <t>Fleet Vehicle Stock: Alternative-Fuel Cars: 300-Mile Electric Vehicle: Alternative Transportation</t>
  </si>
  <si>
    <t>AEO.2025.ALTTRNP.ECI_STK_ALF1_FLC_300MIEV_NA_NA_TH.A</t>
  </si>
  <si>
    <t>Fleet Vehicle Stock: Alternative-Fuel Cars: Plug-in 20 Gasoline Hybrid: Alternative Transportation</t>
  </si>
  <si>
    <t>AEO.2025.ALTTRNP.ECI_STK_ALF1_FLC_PI20GH_NA_NA_TH.A</t>
  </si>
  <si>
    <t>Fleet Vehicle Stock: Alternative-Fuel Cars: Plug-in 50 Gasoline Hybrid: Alternative Transportation</t>
  </si>
  <si>
    <t>AEO.2025.ALTTRNP.ECI_STK_ALF1_FLC_PI50GH_NA_NA_TH.A</t>
  </si>
  <si>
    <t>Fleet Vehicle Stock: Alternative-Fuel Cars: Electric-Diesel Hybrid: Alternative Transportation</t>
  </si>
  <si>
    <t>AEO.2025.ALTTRNP.ECI_STK_ALF1_FLC_EDH_NA_NA_TH.A</t>
  </si>
  <si>
    <t>Fleet Vehicle Stock: Alternative-Fuel Cars: Electric-Gasoline Hybrid: Alternative Transportation</t>
  </si>
  <si>
    <t>AEO.2025.ALTTRNP.ECI_STK_ALF1_FLC_EGH_NA_NA_TH.A</t>
  </si>
  <si>
    <t>Fleet Vehicle Stock: Alternative-Fuel Cars: Natural Gas ICE: Alternative Transportation</t>
  </si>
  <si>
    <t>AEO.2025.ALTTRNP.ECI_STK_ALF1_FLC_NGI_NA_NA_TH.A</t>
  </si>
  <si>
    <t>Fleet Vehicle Stock: Alternative-Fuel Cars: Natural Gas Bi-fuel: Alternative Transportation</t>
  </si>
  <si>
    <t>AEO.2025.ALTTRNP.ECI_STK_ALF1_FLC_NBF_NA_NA_TH.A</t>
  </si>
  <si>
    <t>Fleet Vehicle Stock: Alternative-Fuel Cars: Propane ICE: Alternative Transportation</t>
  </si>
  <si>
    <t>AEO.2025.ALTTRNP.ECI_STK_ALF1_FLC_PROP_NA_NA_TH.A</t>
  </si>
  <si>
    <t>Fleet Vehicle Stock: Alternative-Fuel Cars: Propane Bi-fuel: Alternative Transportation</t>
  </si>
  <si>
    <t>AEO.2025.ALTTRNP.ECI_STK_ALF1_FLC_PBF_NA_NA_TH.A</t>
  </si>
  <si>
    <t>Fleet Vehicle Stock: Alternative-Fuel Cars: Fuel Cell Methanol: Alternative Transportation</t>
  </si>
  <si>
    <t>AEO.2025.ALTTRNP.ECI_STK_ALF1_FLC_FCLMTH_NA_NA_TH.A</t>
  </si>
  <si>
    <t>Fleet Vehicle Stock: Alternative-Fuel Cars: Fuel Cell Hydrogen: Alternative Transportation</t>
  </si>
  <si>
    <t>AEO.2025.ALTTRNP.ECI_STK_ALF1_FLC_FCH_NA_NA_TH.A</t>
  </si>
  <si>
    <t>Fleet Vehicle Stock: Alternative-Fuel Cars: Total: Alternative Transportation</t>
  </si>
  <si>
    <t>AEO.2025.ALTTRNP.ECI_STK_ALF1_FLC_NA_NA_NA_TH.A</t>
  </si>
  <si>
    <t>Total Car Stock</t>
  </si>
  <si>
    <t>Fleet Vehicle Stock: Cars: Total: Alternative Transportation</t>
  </si>
  <si>
    <t>AEO.2025.ALTTRNP.ECI_STK_NA_FLC_NA_NA_NA_TH.A</t>
  </si>
  <si>
    <t>Light Truck Stock</t>
  </si>
  <si>
    <t>Fleet Vehicle Stock: Conventional Light Trucks: Gasoline: Alternative Transportation</t>
  </si>
  <si>
    <t>AEO.2025.ALTTRNP.ECI_STK_CNV_FLTR_GSL_NA_NA_TH.A</t>
  </si>
  <si>
    <t>Fleet Vehicle Stock: Conventional Light Trucks: TDI Diesel: Alternative Transportation</t>
  </si>
  <si>
    <t>AEO.2025.ALTTRNP.ECI_STK_CNV_FLTR_TDS_NA_NA_TH.A</t>
  </si>
  <si>
    <t>Fleet Vehicle Stock: Conventional Light Trucks: Total: Alternative Transportation</t>
  </si>
  <si>
    <t>AEO.2025.ALTTRNP.ECI_STK_CNV_FLTR_NA_NA_NA_TH.A</t>
  </si>
  <si>
    <t>Fleet Vehicle Stock: Alternative-Fuel Light Trucks: Ethanol-Flex Fuel ICE: Alternative Transportation</t>
  </si>
  <si>
    <t>AEO.2025.ALTTRNP.ECI_STK_ALF1_FLTR_EFFI_NA_NA_TH.A</t>
  </si>
  <si>
    <t>Fleet Vehicle Stock: Alternative-Fuel Light Trucks: 100-Mile Electric Vehicle: Alternative Transportation</t>
  </si>
  <si>
    <t>AEO.2025.ALTTRNP.ECI_STK_ALF1_FLTR_100MIEV_NA_NA_TH.A</t>
  </si>
  <si>
    <t>Fleet Vehicle Stock: Alternative-Fuel Light Trucks: 200-Mile Electric Vehicle: Alternative Transportation</t>
  </si>
  <si>
    <t>AEO.2025.ALTTRNP.ECI_STK_ALF1_FLTR_200MIEV_NA_NA_TH.A</t>
  </si>
  <si>
    <t>Fleet Vehicle Stock: Alternative-Fuel Light Trucks: 300-Mile Electric Vehicle: Alternative Transportation</t>
  </si>
  <si>
    <t>AEO.2025.ALTTRNP.ECI_STK_ALF1_FLTR_300MIEV_NA_NA_TH.A</t>
  </si>
  <si>
    <t>Fleet Vehicle Stock: Alternative-Fuel Light Trucks: Plug-in 20 Gasoline Hybrid: Alternative Transportation</t>
  </si>
  <si>
    <t>AEO.2025.ALTTRNP.ECI_STK_ALF1_FLTR_PI20GH_NA_NA_TH.A</t>
  </si>
  <si>
    <t>Fleet Vehicle Stock: Alternative-Fuel Light Trucks: Plug-in 50 Gasoline Hybrid: Alternative Transportation</t>
  </si>
  <si>
    <t>AEO.2025.ALTTRNP.ECI_STK_ALF1_FLTR_PI50GH_NA_NA_TH.A</t>
  </si>
  <si>
    <t>Fleet Vehicle Stock: Alternative-Fuel Light Trucks: Electric-Diesel Hybrid: Alternative Transportation</t>
  </si>
  <si>
    <t>AEO.2025.ALTTRNP.ECI_STK_ALF1_FLTR_EDH_NA_NA_TH.A</t>
  </si>
  <si>
    <t>Fleet Vehicle Stock: Alternative-Fuel Light Trucks: Electric-Gasoline Hybrid: Alternative Transportation</t>
  </si>
  <si>
    <t>AEO.2025.ALTTRNP.ECI_STK_ALF1_FLTR_EGH_NA_NA_TH.A</t>
  </si>
  <si>
    <t>Fleet Vehicle Stock: Alternative-Fuel Light Trucks: Natural Gas ICE: Alternative Transportation</t>
  </si>
  <si>
    <t>AEO.2025.ALTTRNP.ECI_STK_ALF1_FLTR_NGI_NA_NA_TH.A</t>
  </si>
  <si>
    <t>Fleet Vehicle Stock: Alternative-Fuel Light Trucks: Natural Gas Bi-fuel: Alternative Transportation</t>
  </si>
  <si>
    <t>AEO.2025.ALTTRNP.ECI_STK_ALF1_FLTR_NBF_NA_NA_TH.A</t>
  </si>
  <si>
    <t>Fleet Vehicle Stock: Alternative-Fuel Light Trucks: Propane ICE: Alternative Transportation</t>
  </si>
  <si>
    <t>AEO.2025.ALTTRNP.ECI_STK_ALF1_FLTR_PROP_NA_NA_TH.A</t>
  </si>
  <si>
    <t>Fleet Vehicle Stock: Alternative-Fuel Light Trucks: Propane Bi-fuel: Alternative Transportation</t>
  </si>
  <si>
    <t>AEO.2025.ALTTRNP.ECI_STK_ALF1_FLTR_PBF_NA_NA_TH.A</t>
  </si>
  <si>
    <t>Fleet Vehicle Stock: Alternative-Fuel Light Trucks: Fuel Cell Methanol: Alternative Transportation</t>
  </si>
  <si>
    <t>AEO.2025.ALTTRNP.ECI_STK_ALF1_FLTR_FCLMTH_NA_NA_TH.A</t>
  </si>
  <si>
    <t>Fleet Vehicle Stock: Alternative-Fuel Light Trucks: Fuel Cell Hydrogen: Alternative Transportation</t>
  </si>
  <si>
    <t>AEO.2025.ALTTRNP.ECI_STK_ALF1_FLTR_FCH_NA_NA_TH.A</t>
  </si>
  <si>
    <t>Fleet Vehicle Stock: Alternative-Fuel Light Trucks: Total: Alternative Transportation</t>
  </si>
  <si>
    <t>AEO.2025.ALTTRNP.ECI_STK_ALF1_FLTR_NA_NA_NA_TH.A</t>
  </si>
  <si>
    <t>Total Light Truck Stock</t>
  </si>
  <si>
    <t>Fleet Vehicle Stock: Light Trucks: Total: Alternative Transportation</t>
  </si>
  <si>
    <t>AEO.2025.ALTTRNP.ECI_STK_NA_FLTR_NA_NA_NA_TH.A</t>
  </si>
  <si>
    <t>Fleet Stock: Total Fleet Vehicles: Alternative Transportation</t>
  </si>
  <si>
    <t>AEO.2025.ALTTRNP.ECI_STK_NA_NA_NA_NA_NA_TH.A</t>
  </si>
  <si>
    <t>Fleet Stock: Commercial Light Trucks: Gasoline: Alternative Transportation</t>
  </si>
  <si>
    <t>AEO.2025.ALTTRNP.ECI_STK_NA_CLTR_GSL_NA_NA_TH.A</t>
  </si>
  <si>
    <t>Fleet Stock: Commercial Light Trucks: TDI Diesel: Alternative Transportation</t>
  </si>
  <si>
    <t>AEO.2025.ALTTRNP.ECI_STK_NA_CLTR_TDS_NA_NA_TH.A</t>
  </si>
  <si>
    <t>Fleet Stock: Commercial Light Trucks: Propane: Alternative Transportation</t>
  </si>
  <si>
    <t>AEO.2025.ALTTRNP.ECI_STK_NA_CLTR_PROP_NA_NA_TH.A</t>
  </si>
  <si>
    <t>Fleet Stock: Commercial Light Trucks: CNG/LNG: Alternative Transportation</t>
  </si>
  <si>
    <t>AEO.2025.ALTTRNP.ECI_STK_NA_CLTR_NG_NA_NA_TH.A</t>
  </si>
  <si>
    <t>Fleet Stock: Commercial Light Trucks: Ethanol Flex: Alternative Transportation</t>
  </si>
  <si>
    <t>AEO.2025.ALTTRNP.ECI_STK_NA_CLTR_EFFI_NA_NA_TH.A</t>
  </si>
  <si>
    <t>Fleet Stock: Commercial Light Trucks: Electric: Alternative Transportation</t>
  </si>
  <si>
    <t>AEO.2025.ALTTRNP.ECI_STK_NA_CLTR_ELE_NA_NA_TH.A</t>
  </si>
  <si>
    <t>Fleet Stock: Commercial Light Trucks: Plug-in Gas: Alternative Transportation</t>
  </si>
  <si>
    <t>AEO.2025.ALTTRNP.ECI_STK_NA_CLTR_EGH_NA_NA_TH.A</t>
  </si>
  <si>
    <t>Fleet Stock: Commercial Light Trucks: Plug-in Diesel: Alternative Transportation</t>
  </si>
  <si>
    <t>AEO.2025.ALTTRNP.ECI_STK_NA_CLTR_EDH_NA_NA_TH.A</t>
  </si>
  <si>
    <t>Fleet Stock: Commercial Light Trucks: Fuel Cell: Alternative Transportation</t>
  </si>
  <si>
    <t>AEO.2025.ALTTRNP.ECI_STK_NA_CLTR_FUC_NA_NA_TH.A</t>
  </si>
  <si>
    <t>Fleet Stock: Commercial Light Trucks: Fuel Cell Battery Dominant: Alternative Transportation</t>
  </si>
  <si>
    <t>AEO.2025.ALTTRNP.ECI_STK_NA_CLTR_FEUCELBATDOM_NA_NA_TH.A</t>
  </si>
  <si>
    <t>Fleet Stock: Commercial Light Trucks: Gasoline Hybrid: Alternative Transportation</t>
  </si>
  <si>
    <t>AEO.2025.ALTTRNP.ECI_STK_NA_CLTR_GASHEV_NA_NA_TH.A</t>
  </si>
  <si>
    <t>Fleet Stock: Commercial Light Trucks: Hydrogen ICE: Alternative Transportation</t>
  </si>
  <si>
    <t>AEO.2025.ALTTRNP.ECI_STK_NA_CLTR_HYDICE_NA_NA_TH.A</t>
  </si>
  <si>
    <t>Total Commercial Light Truck Stock</t>
  </si>
  <si>
    <t>Fleet Stock: Commercial Light Trucks: Total: Alternative Transportation</t>
  </si>
  <si>
    <t>AEO.2025.ALTTRNP.ECI_STK_NA_CLTR_NA_NA_NA_TH.A</t>
  </si>
  <si>
    <t>https://www.eia.gov/outlooks/aeo/data/browser/#/?id=55-AEO2026&amp;cases=electrnp&amp;sourcekey=0</t>
  </si>
  <si>
    <t>Thu Apr 23 2026 15:04:58 GMT-0700 (Pacific Daylight Time)</t>
  </si>
  <si>
    <t>Fleet Vehicle Stock: Conventional Cars: Gasoline: Alternative Electricity and Transportation</t>
  </si>
  <si>
    <t>AEO.2026.ELECTRNP.ECI_STK_CNV_FLC_GSL_NA_NA_TH.A</t>
  </si>
  <si>
    <t>-3.7%</t>
  </si>
  <si>
    <t>Fleet Vehicle Stock: Conventional Cars: TDI Diesel: Alternative Electricity and Transportation</t>
  </si>
  <si>
    <t>AEO.2026.ELECTRNP.ECI_STK_CNV_FLC_TDS_NA_NA_TH.A</t>
  </si>
  <si>
    <t>-11.7%</t>
  </si>
  <si>
    <t>Fleet Vehicle Stock: Conventional Cars: Total: Alternative Electricity and Transportation</t>
  </si>
  <si>
    <t>AEO.2026.ELECTRNP.ECI_STK_CNV_FLC_NA_NA_NA_TH.A</t>
  </si>
  <si>
    <t>Fleet Vehicle Stock: Alternative-Fuel Cars: Ethanol-Flex Fuel ICE: Alternative Electricity and Transportation</t>
  </si>
  <si>
    <t>AEO.2026.ELECTRNP.ECI_STK_ALF1_FLC_EFFI_NA_NA_TH.A</t>
  </si>
  <si>
    <t>-11.3%</t>
  </si>
  <si>
    <t>Fleet Vehicle Stock: Alternative-Fuel Cars: 100-Mile Electric Vehicle: Alternative Electricity and Transportation</t>
  </si>
  <si>
    <t>AEO.2026.ELECTRNP.ECI_STK_ALF1_FLC_100MIEV_NA_NA_TH.A</t>
  </si>
  <si>
    <t>Fleet Vehicle Stock: Alternative-Fuel Cars: 200-Mile Electric Vehicle: Alternative Electricity and Transportation</t>
  </si>
  <si>
    <t>AEO.2026.ELECTRNP.ECI_STK_ALF1_FLC_200MIEV_NA_NA_TH.A</t>
  </si>
  <si>
    <t>Fleet Vehicle Stock: Alternative-Fuel Cars: 300-Mile Electric Vehicle: Alternative Electricity and Transportation</t>
  </si>
  <si>
    <t>AEO.2026.ELECTRNP.ECI_STK_ALF1_FLC_300MIEV_NA_NA_TH.A</t>
  </si>
  <si>
    <t>6.2%</t>
  </si>
  <si>
    <t>Fleet Vehicle Stock: Alternative-Fuel Cars: Plug-in 20 Gasoline Hybrid: Alternative Electricity and Transportation</t>
  </si>
  <si>
    <t>AEO.2026.ELECTRNP.ECI_STK_ALF1_FLC_PI20GH_NA_NA_TH.A</t>
  </si>
  <si>
    <t>-3.2%</t>
  </si>
  <si>
    <t>Fleet Vehicle Stock: Alternative-Fuel Cars: Plug-in 50 Gasoline Hybrid: Alternative Electricity and Transportation</t>
  </si>
  <si>
    <t>AEO.2026.ELECTRNP.ECI_STK_ALF1_FLC_PI50GH_NA_NA_TH.A</t>
  </si>
  <si>
    <t>Fleet Vehicle Stock: Alternative-Fuel Cars: Electric-Gasoline Hybrid: Alternative Electricity and Transportation</t>
  </si>
  <si>
    <t>AEO.2026.ELECTRNP.ECI_STK_ALF1_FLC_EGH_NA_NA_TH.A</t>
  </si>
  <si>
    <t>2.3%</t>
  </si>
  <si>
    <t>Fleet Vehicle Stock: Alternative-Fuel Cars: Fuel Cell Hydrogen: Alternative Electricity and Transportation</t>
  </si>
  <si>
    <t>AEO.2026.ELECTRNP.ECI_STK_ALF1_FLC_FCH_NA_NA_TH.A</t>
  </si>
  <si>
    <t>Fleet Vehicle Stock: Alternative-Fuel Cars: Total: Alternative Electricity and Transportation</t>
  </si>
  <si>
    <t>AEO.2026.ELECTRNP.ECI_STK_ALF1_FLC_NA_NA_NA_TH.A</t>
  </si>
  <si>
    <t>Fleet Vehicle Stock: Cars: Total: Alternative Electricity and Transportation</t>
  </si>
  <si>
    <t>AEO.2026.ELECTRNP.ECI_STK_NA_FLC_NA_NA_NA_TH.A</t>
  </si>
  <si>
    <t>Fleet Vehicle Stock: Conventional Light Trucks: Gasoline: Alternative Electricity and Transportation</t>
  </si>
  <si>
    <t>AEO.2026.ELECTRNP.ECI_STK_CNV_FLTR_GSL_NA_NA_TH.A</t>
  </si>
  <si>
    <t>Fleet Vehicle Stock: Conventional Light Trucks: TDI Diesel: Alternative Electricity and Transportation</t>
  </si>
  <si>
    <t>AEO.2026.ELECTRNP.ECI_STK_CNV_FLTR_TDS_NA_NA_TH.A</t>
  </si>
  <si>
    <t>2.2%</t>
  </si>
  <si>
    <t>Fleet Vehicle Stock: Conventional Light Trucks: Total: Alternative Electricity and Transportation</t>
  </si>
  <si>
    <t>AEO.2026.ELECTRNP.ECI_STK_CNV_FLTR_NA_NA_NA_TH.A</t>
  </si>
  <si>
    <t>Fleet Vehicle Stock: Alternative-Fuel Light Trucks: Ethanol-Flex Fuel ICE: Alternative Electricity and Transportation</t>
  </si>
  <si>
    <t>AEO.2026.ELECTRNP.ECI_STK_ALF1_FLTR_EFFI_NA_NA_TH.A</t>
  </si>
  <si>
    <t>-11.4%</t>
  </si>
  <si>
    <t>Fleet Vehicle Stock: Alternative-Fuel Light Trucks: 100-Mile Electric Vehicle: Alternative Electricity and Transportation</t>
  </si>
  <si>
    <t>AEO.2026.ELECTRNP.ECI_STK_ALF1_FLTR_100MIEV_NA_NA_TH.A</t>
  </si>
  <si>
    <t>8.9%</t>
  </si>
  <si>
    <t>Fleet Vehicle Stock: Alternative-Fuel Light Trucks: 200-Mile Electric Vehicle: Alternative Electricity and Transportation</t>
  </si>
  <si>
    <t>AEO.2026.ELECTRNP.ECI_STK_ALF1_FLTR_200MIEV_NA_NA_TH.A</t>
  </si>
  <si>
    <t>14.2%</t>
  </si>
  <si>
    <t>Fleet Vehicle Stock: Alternative-Fuel Light Trucks: 300-Mile Electric Vehicle: Alternative Electricity and Transportation</t>
  </si>
  <si>
    <t>AEO.2026.ELECTRNP.ECI_STK_ALF1_FLTR_300MIEV_NA_NA_TH.A</t>
  </si>
  <si>
    <t>11.3%</t>
  </si>
  <si>
    <t>Fleet Vehicle Stock: Alternative-Fuel Light Trucks: Plug-in 20 Gasoline Hybrid: Alternative Electricity and Transportation</t>
  </si>
  <si>
    <t>AEO.2026.ELECTRNP.ECI_STK_ALF1_FLTR_PI20GH_NA_NA_TH.A</t>
  </si>
  <si>
    <t>3.5%</t>
  </si>
  <si>
    <t>Fleet Vehicle Stock: Alternative-Fuel Light Trucks: Plug-in 50 Gasoline Hybrid: Alternative Electricity and Transportation</t>
  </si>
  <si>
    <t>AEO.2026.ELECTRNP.ECI_STK_ALF1_FLTR_PI50GH_NA_NA_TH.A</t>
  </si>
  <si>
    <t>6.5%</t>
  </si>
  <si>
    <t>Fleet Vehicle Stock: Alternative-Fuel Light Trucks: Electric-Gasoline Hybrid: Alternative Electricity and Transportation</t>
  </si>
  <si>
    <t>AEO.2026.ELECTRNP.ECI_STK_ALF1_FLTR_EGH_NA_NA_TH.A</t>
  </si>
  <si>
    <t>7.4%</t>
  </si>
  <si>
    <t>Fleet Vehicle Stock: Alternative-Fuel Light Trucks: Fuel Cell Hydrogen: Alternative Electricity and Transportation</t>
  </si>
  <si>
    <t>AEO.2026.ELECTRNP.ECI_STK_ALF1_FLTR_FCH_NA_NA_TH.A</t>
  </si>
  <si>
    <t>Fleet Vehicle Stock: Alternative-Fuel Light Trucks: Total: Alternative Electricity and Transportation</t>
  </si>
  <si>
    <t>AEO.2026.ELECTRNP.ECI_STK_ALF1_FLTR_NA_NA_NA_TH.A</t>
  </si>
  <si>
    <t>Fleet Vehicle Stock: Light Trucks: Total: Alternative Electricity and Transportation</t>
  </si>
  <si>
    <t>AEO.2026.ELECTRNP.ECI_STK_NA_FLTR_NA_NA_NA_TH.A</t>
  </si>
  <si>
    <t>Fleet Stock: Total Fleet Vehicles: Alternative Electricity and Transportation</t>
  </si>
  <si>
    <t>AEO.2026.ELECTRNP.ECI_STK_NA_NA_NA_NA_NA_TH.A</t>
  </si>
  <si>
    <t>Fleet Stock: Commercial Light Trucks: Gasoline: Alternative Electricity and Transportation</t>
  </si>
  <si>
    <t>AEO.2026.ELECTRNP.ECI_STK_NA_CLTR_GSL_NA_NA_TH.A</t>
  </si>
  <si>
    <t>Fleet Stock: Commercial Light Trucks: TDI Diesel: Alternative Electricity and Transportation</t>
  </si>
  <si>
    <t>AEO.2026.ELECTRNP.ECI_STK_NA_CLTR_TDS_NA_NA_TH.A</t>
  </si>
  <si>
    <t>-3.6%</t>
  </si>
  <si>
    <t>Fleet Stock: Commercial Light Trucks: Propane: Alternative Electricity and Transportation</t>
  </si>
  <si>
    <t>AEO.2026.ELECTRNP.ECI_STK_NA_CLTR_PROP_NA_NA_TH.A</t>
  </si>
  <si>
    <t>Fleet Stock: Commercial Light Trucks: CNG/LNG: Alternative Electricity and Transportation</t>
  </si>
  <si>
    <t>AEO.2026.ELECTRNP.ECI_STK_NA_CLTR_NG_NA_NA_TH.A</t>
  </si>
  <si>
    <t>11.8%</t>
  </si>
  <si>
    <t>Fleet Stock: Commercial Light Trucks: Ethanol Flex: Alternative Electricity and Transportation</t>
  </si>
  <si>
    <t>AEO.2026.ELECTRNP.ECI_STK_NA_CLTR_EFFI_NA_NA_TH.A</t>
  </si>
  <si>
    <t>Fleet Stock: Commercial Light Trucks: Electric: Alternative Electricity and Transportation</t>
  </si>
  <si>
    <t>AEO.2026.ELECTRNP.ECI_STK_NA_CLTR_ELE_NA_NA_TH.A</t>
  </si>
  <si>
    <t>10.1%</t>
  </si>
  <si>
    <t>Fleet Stock: Commercial Light Trucks: Plug-in Gas: Alternative Electricity and Transportation</t>
  </si>
  <si>
    <t>AEO.2026.ELECTRNP.ECI_STK_NA_CLTR_EGH_NA_NA_TH.A</t>
  </si>
  <si>
    <t>Fleet Stock: Commercial Light Trucks: Plug-in Diesel: Alternative Electricity and Transportation</t>
  </si>
  <si>
    <t>AEO.2026.ELECTRNP.ECI_STK_NA_CLTR_EDH_NA_NA_TH.A</t>
  </si>
  <si>
    <t>Fleet Stock: Commercial Light Trucks: Fuel Cell: Alternative Electricity and Transportation</t>
  </si>
  <si>
    <t>AEO.2026.ELECTRNP.ECI_STK_NA_CLTR_FUC_NA_NA_TH.A</t>
  </si>
  <si>
    <t>Fleet Stock: Commercial Light Trucks: Fuel Cell Battery Dominant: Alternative Electricity and Transportation</t>
  </si>
  <si>
    <t>AEO.2026.ELECTRNP.ECI_STK_NA_CLTR_FEUCELBATDOM_NA_NA_TH.A</t>
  </si>
  <si>
    <t>Fleet Stock: Commercial Light Trucks: Gasoline Hybrid: Alternative Electricity and Transportation</t>
  </si>
  <si>
    <t>AEO.2026.ELECTRNP.ECI_STK_NA_CLTR_GASHEV_NA_NA_TH.A</t>
  </si>
  <si>
    <t>35.5%</t>
  </si>
  <si>
    <t>Fleet Stock: Commercial Light Trucks: Hydrogen ICE: Alternative Electricity and Transportation</t>
  </si>
  <si>
    <t>AEO.2026.ELECTRNP.ECI_STK_NA_CLTR_HYDICE_NA_NA_TH.A</t>
  </si>
  <si>
    <t>Fleet Stock: Commercial Light Trucks: Total: Alternative Electricity and Transportation</t>
  </si>
  <si>
    <t>AEO.2026.ELECTRNP.ECI_STK_NA_CLTR_NA_NA_NA_TH.A</t>
  </si>
  <si>
    <t>Table 47.  Air Travel Energy Use</t>
  </si>
  <si>
    <t>https://www.eia.gov/outlooks/aeo/data/browser/#/?id=57-AEO2023&amp;cases=ref2023&amp;sourcekey=0</t>
  </si>
  <si>
    <t>Tue Apr 18 2023 14:55:58 GMT-0400 (Eastern Daylight Time)</t>
  </si>
  <si>
    <t>Fuel Cost (1987 dollars per million Btu)</t>
  </si>
  <si>
    <t>Air Travel: Fuel Cost: Reference case</t>
  </si>
  <si>
    <t>AEO.2023.REF2023.PRCE_FUL_AIRT_NA_NA_NA_NA_87DLRPMBTU.A</t>
  </si>
  <si>
    <t>1987 $/MMBtu</t>
  </si>
  <si>
    <t>Load Factor (fraction of seats filled)</t>
  </si>
  <si>
    <t>U.S. Domestic</t>
  </si>
  <si>
    <t>Air Travel: Load Factor: U.S. Domestic: Reference case</t>
  </si>
  <si>
    <t>AEO.2023.REF2023.CAP_LDFAC_AIRT_DMS_NA_NA_NA_FRAC.A</t>
  </si>
  <si>
    <t>fraction</t>
  </si>
  <si>
    <t>U.S. International</t>
  </si>
  <si>
    <t>Air Travel: Load Factor: U.S. International: Reference case</t>
  </si>
  <si>
    <t>AEO.2023.REF2023.CAP_LDFAC_AIRT_INTA_NA_NA_NA_FRAC.A</t>
  </si>
  <si>
    <t>Driver Variables</t>
  </si>
  <si>
    <t>Population (millions)</t>
  </si>
  <si>
    <t>United States</t>
  </si>
  <si>
    <t>Air Travel: Drivers: Population: U.S.: Reference case</t>
  </si>
  <si>
    <t>AEO.2023.REF2023.ECI_POP_NA_NA_NA_NA_USA_MILL.A</t>
  </si>
  <si>
    <t>millions</t>
  </si>
  <si>
    <t>Canada</t>
  </si>
  <si>
    <t>Air Travel: Drivers: Population: Canada: Reference case</t>
  </si>
  <si>
    <t>AEO.2023.REF2023.ECI_POP_NA_NA_NA_NA_CAN_MILL.A</t>
  </si>
  <si>
    <t>Mexico and other OECD Americas</t>
  </si>
  <si>
    <t>Air Travel: Drivers: Population: Mexico and other OECD Americas: Reference case</t>
  </si>
  <si>
    <t>AEO.2023.REF2023.ECI_POP_NA_NA_NA_NA_MEXOTH_MILL.A</t>
  </si>
  <si>
    <t>OECD Europe</t>
  </si>
  <si>
    <t>Air Travel: Drivers: Population: OECD Europe: Reference case</t>
  </si>
  <si>
    <t>AEO.2023.REF2023.ECI_POP_NA_NA_NA_NA_OCDEU_MILL.A</t>
  </si>
  <si>
    <t>Japan</t>
  </si>
  <si>
    <t>Air Travel: Drivers: Population: Japan: Reference case</t>
  </si>
  <si>
    <t>AEO.2023.REF2023.ECI_POP_NA_NA_NA_NA_JPN_MILL.A</t>
  </si>
  <si>
    <t>Australia and New Zealand</t>
  </si>
  <si>
    <t>Air Travel: Drivers: Population: Australia and New Zealand: Reference case</t>
  </si>
  <si>
    <t>AEO.2023.REF2023.ECI_POP_NA_NA_NA_NA_AUNZ_MILL.A</t>
  </si>
  <si>
    <t>South Korea</t>
  </si>
  <si>
    <t>Air Travel: Drivers: Population: South Korea: Reference case</t>
  </si>
  <si>
    <t>AEO.2023.REF2023.ECI_POP_NA_NA_NA_NA_SOK_MILL.A</t>
  </si>
  <si>
    <t>Russia</t>
  </si>
  <si>
    <t>Air Travel: Drivers: Population: Russia: Reference case</t>
  </si>
  <si>
    <t>AEO.2023.REF2023.ECI_POP_NA_NA_NA_NA_RUS_MILL.A</t>
  </si>
  <si>
    <t>Other Europe and Eurasia</t>
  </si>
  <si>
    <t>Air Travel: Drivers: Population: Other Europe and Eurasia: Reference case</t>
  </si>
  <si>
    <t>AEO.2023.REF2023.ECI_POP_NA_NA_NA_NA_OEUAS_MILL.A</t>
  </si>
  <si>
    <t>China</t>
  </si>
  <si>
    <t>Air Travel: Drivers: Population: China: Reference case</t>
  </si>
  <si>
    <t>AEO.2023.REF2023.ECI_POP_NA_NA_NA_NA_CHN_MILL.A</t>
  </si>
  <si>
    <t>India</t>
  </si>
  <si>
    <t>Air Travel: Drivers: Population: India: Reference case</t>
  </si>
  <si>
    <t>AEO.2023.REF2023.ECI_POP_NA_NA_NA_NA_IND_MILL.A</t>
  </si>
  <si>
    <t>Other Non-OECD Asia</t>
  </si>
  <si>
    <t>Air Travel: Drivers: Population: Other Non-OECD Asia: Reference case</t>
  </si>
  <si>
    <t>AEO.2023.REF2023.ECI_POP_NA_NA_NA_NA_ONCDAS_MILL.A</t>
  </si>
  <si>
    <t>Middle East</t>
  </si>
  <si>
    <t>Air Travel: Drivers: Population: Middle East: Reference case</t>
  </si>
  <si>
    <t>AEO.2023.REF2023.ECI_POP_NA_NA_NA_NA_MDE_MILL.A</t>
  </si>
  <si>
    <t>Africa</t>
  </si>
  <si>
    <t>Air Travel: Drivers: Population: Africa: Reference case</t>
  </si>
  <si>
    <t>AEO.2023.REF2023.ECI_POP_NA_NA_NA_NA_AFR_MILL.A</t>
  </si>
  <si>
    <t>Brazil</t>
  </si>
  <si>
    <t>Air Travel: Drivers: Population: Brazil: Reference case</t>
  </si>
  <si>
    <t>AEO.2023.REF2023.ECI_POP_NA_NA_NA_NA_BRZ_MILL.A</t>
  </si>
  <si>
    <t>Other Non-OECD Americas</t>
  </si>
  <si>
    <t>Air Travel: Drivers: Population: Other Non-OECD Americas: Reference case</t>
  </si>
  <si>
    <t>AEO.2023.REF2023.ECI_POP_NA_NA_NA_NA_OTHAMER_MILL.A</t>
  </si>
  <si>
    <t>Travel Demand</t>
  </si>
  <si>
    <t>Revenue Passenger Miles (billion miles)</t>
  </si>
  <si>
    <t>Air Travel: Travel Demand: Revenue Passenger Miles: Domestic: U.S.: Reference case</t>
  </si>
  <si>
    <t>AEO.2023.REF2023.ECI_RPM_AIRT_DMS_NA_NA_USA_BLNMLS.A</t>
  </si>
  <si>
    <t>billion miles</t>
  </si>
  <si>
    <t>Air Travel: Travel Demand: Revenue Passenger Miles: Domestic: Canada: Reference case</t>
  </si>
  <si>
    <t>AEO.2023.REF2023.ECI_RPM_AIRT_DMS_NA_NA_CAN_BLNMLS.A</t>
  </si>
  <si>
    <t>Air Travel: Travel Demand: Revenue Passenger Miles: Domestic: Mexico and other OECD Americas: Reference case</t>
  </si>
  <si>
    <t>AEO.2023.REF2023.ECI_RPM_AIRT_DMS_NA_NA_MEXOTH_BLNMLS.A</t>
  </si>
  <si>
    <t>Air Travel: Travel Demand: Revenue Passenger Miles: Domestic: OECD Europe: Reference case</t>
  </si>
  <si>
    <t>AEO.2023.REF2023.ECI_RPM_AIRT_DMS_NA_NA_OCDEU_BLNMLS.A</t>
  </si>
  <si>
    <t>Air Travel: Travel Demand: Revenue Passenger Miles: Domestic: Japan: Reference case</t>
  </si>
  <si>
    <t>AEO.2023.REF2023.ECI_RPM_AIRT_DMS_NA_NA_JPN_BLNMLS.A</t>
  </si>
  <si>
    <t>Air Travel: Travel Demand: Revenue Passenger Miles: Domestic: Australia and New Zealand: Reference case</t>
  </si>
  <si>
    <t>AEO.2023.REF2023.ECI_RPM_AIRT_DMS_NA_NA_AUNZ_BLNMLS.A</t>
  </si>
  <si>
    <t>Air Travel: Travel Demand: Revenue Passenger Miles: Domestic: South Korea: Reference case</t>
  </si>
  <si>
    <t>AEO.2023.REF2023.ECI_RPM_AIRT_DMS_NA_NA_SOK_BLNMLS.A</t>
  </si>
  <si>
    <t>Air Travel: Travel Demand: Revenue Passenger Miles: Domestic: Russia: Reference case</t>
  </si>
  <si>
    <t>AEO.2023.REF2023.ECI_RPM_AIRT_DMS_NA_NA_RUS_BLNMLS.A</t>
  </si>
  <si>
    <t>Air Travel: Travel Demand: Revenue Passenger Miles: Domestic: Other Europe and Eurasia: Reference case</t>
  </si>
  <si>
    <t>AEO.2023.REF2023.ECI_RPM_AIRT_DMS_NA_NA_OEUAS_BLNMLS.A</t>
  </si>
  <si>
    <t>Air Travel: Travel Demand: Revenue Passenger Miles: Domestic: China: Reference case</t>
  </si>
  <si>
    <t>AEO.2023.REF2023.ECI_RPM_AIRT_DMS_NA_NA_CHN_BLNMLS.A</t>
  </si>
  <si>
    <t>Air Travel: Travel Demand: Revenue Passenger Miles: Domestic: India: Reference case</t>
  </si>
  <si>
    <t>AEO.2023.REF2023.ECI_RPM_AIRT_DMS_NA_NA_IND_BLNMLS.A</t>
  </si>
  <si>
    <t>Air Travel: Travel Demand: Revenue Passenger Miles: Domestic: Other Non-OECD Asia: Reference case</t>
  </si>
  <si>
    <t>AEO.2023.REF2023.ECI_RPM_AIRT_DMS_NA_NA_ONCDAS_BLNMLS.A</t>
  </si>
  <si>
    <t>Air Travel: Travel Demand: Revenue Passenger Miles: Domestic: Middle East: Reference case</t>
  </si>
  <si>
    <t>AEO.2023.REF2023.ECI_RPM_AIRT_DMS_NA_NA_MDE_BLNMLS.A</t>
  </si>
  <si>
    <t>Air Travel: Travel Demand: Revenue Passenger Miles: Domestic: Africa: Reference case</t>
  </si>
  <si>
    <t>AEO.2023.REF2023.ECI_RPM_AIRT_DMS_NA_NA_AFR_BLNMLS.A</t>
  </si>
  <si>
    <t>Air Travel: Travel Demand: Revenue Passenger Miles: Domestic: Brazil: Reference case</t>
  </si>
  <si>
    <t>AEO.2023.REF2023.ECI_RPM_AIRT_DMS_NA_NA_BRZ_BLNMLS.A</t>
  </si>
  <si>
    <t>Air Travel: Travel Demand: Revenue Passenger Miles: Domestic: Other Non-OECD Americas: Reference case</t>
  </si>
  <si>
    <t>AEO.2023.REF2023.ECI_RPM_AIRT_DMS_NA_NA_OTHAMER_BLNMLS.A</t>
  </si>
  <si>
    <t>Total World Domestic</t>
  </si>
  <si>
    <t>Air Travel: Travel Demand: Revenue Passenger Miles: Domestic: World: Reference case</t>
  </si>
  <si>
    <t>AEO.2023.REF2023.ECI_RPM_AIRT_DMS_NA_NA_WRLD_BLNMLS.A</t>
  </si>
  <si>
    <t>Air Travel: Travel Demand: Revenue Passenger Miles: International U.S.: Reference case</t>
  </si>
  <si>
    <t>AEO.2023.REF2023.ECI_RPM_AIRT_INTA_NA_NA_USA_BLNMLS.A</t>
  </si>
  <si>
    <t>Air Travel: Travel Demand: Revenue Passenger Miles: International Canada: Reference case</t>
  </si>
  <si>
    <t>AEO.2023.REF2023.ECI_RPM_AIRT_INTA_NA_NA_CAN_BLNMLS.A</t>
  </si>
  <si>
    <t>Air Travel: Travel Demand: Revenue Passenger Miles: International Mexico and other OECD Americas: Reference case</t>
  </si>
  <si>
    <t>AEO.2023.REF2023.ECI_RPM_AIRT_INTA_NA_NA_MEXOTH_BLNMLS.A</t>
  </si>
  <si>
    <t>Air Travel: Travel Demand: Revenue Passenger Miles: International OECD Europe: Reference case</t>
  </si>
  <si>
    <t>AEO.2023.REF2023.ECI_RPM_AIRT_INTA_NA_NA_OCDEU_BLNMLS.A</t>
  </si>
  <si>
    <t>Air Travel: Travel Demand: Revenue Passenger Miles: International Japan: Reference case</t>
  </si>
  <si>
    <t>AEO.2023.REF2023.ECI_RPM_AIRT_INTA_NA_NA_JPN_BLNMLS.A</t>
  </si>
  <si>
    <t>Air Travel: Travel Demand: Revenue Passenger Miles: International Australia and New Zealand: Reference case</t>
  </si>
  <si>
    <t>AEO.2023.REF2023.ECI_RPM_AIRT_INTA_NA_NA_AUNZ_BLNMLS.A</t>
  </si>
  <si>
    <t>Air Travel: Travel Demand: Revenue Passenger Miles: International South Korea: Reference case</t>
  </si>
  <si>
    <t>AEO.2023.REF2023.ECI_RPM_AIRT_INTA_NA_NA_SOK_BLNMLS.A</t>
  </si>
  <si>
    <t>Air Travel: Travel Demand: Revenue Passenger Miles: International Russia: Reference case</t>
  </si>
  <si>
    <t>AEO.2023.REF2023.ECI_RPM_AIRT_INTA_NA_NA_RUS_BLNMLS.A</t>
  </si>
  <si>
    <t>Air Travel: Travel Demand: Revenue Passenger Miles: International Other Europe and Eurasia: Reference case</t>
  </si>
  <si>
    <t>AEO.2023.REF2023.ECI_RPM_AIRT_INTA_NA_NA_OEUAS_BLNMLS.A</t>
  </si>
  <si>
    <t>Air Travel: Travel Demand: Revenue Passenger Miles: International China: Reference case</t>
  </si>
  <si>
    <t>AEO.2023.REF2023.ECI_RPM_AIRT_INTA_NA_NA_CHN_BLNMLS.A</t>
  </si>
  <si>
    <t>Air Travel: Travel Demand: Revenue Passenger Miles: International India: Reference case</t>
  </si>
  <si>
    <t>AEO.2023.REF2023.ECI_RPM_AIRT_INTA_NA_NA_IND_BLNMLS.A</t>
  </si>
  <si>
    <t>Air Travel: Travel Demand: Revenue Passenger Miles: International Other Non-OECD Asia: Reference case</t>
  </si>
  <si>
    <t>AEO.2023.REF2023.ECI_RPM_AIRT_INTA_NA_NA_ONCDAS_BLNMLS.A</t>
  </si>
  <si>
    <t>Air Travel: Travel Demand: Revenue Passenger Miles: International Middle East: Reference case</t>
  </si>
  <si>
    <t>AEO.2023.REF2023.ECI_RPM_AIRT_INTA_NA_NA_MDE_BLNMLS.A</t>
  </si>
  <si>
    <t>Air Travel: Travel Demand: Revenue Passenger Miles: International Africa: Reference case</t>
  </si>
  <si>
    <t>AEO.2023.REF2023.ECI_RPM_AIRT_INTA_NA_NA_AFR_BLNMLS.A</t>
  </si>
  <si>
    <t>Air Travel: Travel Demand: Revenue Passenger Miles: International Brazil: Reference case</t>
  </si>
  <si>
    <t>AEO.2023.REF2023.ECI_RPM_AIRT_INTA_NA_NA_BRZ_BLNMLS.A</t>
  </si>
  <si>
    <t>Air Travel: Travel Demand: Revenue Passenger Miles: International Other Non-OECD Americas: Reference case</t>
  </si>
  <si>
    <t>AEO.2023.REF2023.ECI_RPM_AIRT_INTA_NA_NA_OTHAMER_BLNMLS.A</t>
  </si>
  <si>
    <t>Total World International</t>
  </si>
  <si>
    <t>Air Travel: Travel Demand: Revenue Passenger Miles: International World: Reference case</t>
  </si>
  <si>
    <t>AEO.2023.REF2023.ECI_RPM_AIRT_INTA_NA_NA_WRLD_BLNMLS.A</t>
  </si>
  <si>
    <t>Total World</t>
  </si>
  <si>
    <t>Air Travel: Travel Demand: Revenue Passenger Miles: World: Reference case</t>
  </si>
  <si>
    <t>Freight Revenue Ton Miles (billion miles)</t>
  </si>
  <si>
    <t>Air Travel: Travel Demand: Revenue Ton Miles: Freight: U.S.: Reference case</t>
  </si>
  <si>
    <t>AEO.2023.REF2023.ECI_RTM_AIRT_NA_NA_NA_USA_BLNMLS.A</t>
  </si>
  <si>
    <t>Air Travel: Travel Demand: Revenue Ton Miles: Freight: Canada: Reference case</t>
  </si>
  <si>
    <t>AEO.2023.REF2023.ECI_RTM_AIRT_NA_NA_NA_CAN_BLNMLS.A</t>
  </si>
  <si>
    <t>Air Travel: Travel Demand: Revenue Ton Miles: Freight: Mexico and other OECD Americas: Reference case</t>
  </si>
  <si>
    <t>AEO.2023.REF2023.ECI_RTM_AIRT_NA_NA_NA_MEXOTH_BLNMLS.A</t>
  </si>
  <si>
    <t>Air Travel: Travel Demand: Revenue Ton Miles: Freight: OECD Europe: Reference case</t>
  </si>
  <si>
    <t>AEO.2023.REF2023.ECI_RTM_AIRT_NA_NA_NA_OCDEU_BLNMLS.A</t>
  </si>
  <si>
    <t>Air Travel: Travel Demand: Revenue Ton Miles: Freight: Japan: Reference case</t>
  </si>
  <si>
    <t>AEO.2023.REF2023.ECI_RTM_AIRT_NA_NA_NA_JPN_BLNMLS.A</t>
  </si>
  <si>
    <t>Air Travel: Travel Demand: Revenue Ton Miles: Freight: Australia and New Zealand: Reference case</t>
  </si>
  <si>
    <t>AEO.2023.REF2023.ECI_RTM_AIRT_NA_NA_NA_AUNZ_BLNMLS.A</t>
  </si>
  <si>
    <t>Air Travel: Travel Demand: Revenue Ton Miles: Freight: South Korea: Reference case</t>
  </si>
  <si>
    <t>AEO.2023.REF2023.ECI_RTM_AIRT_NA_NA_NA_SOK_BLNMLS.A</t>
  </si>
  <si>
    <t>Air Travel: Travel Demand: Revenue Ton Miles: Freight: Russia: Reference case</t>
  </si>
  <si>
    <t>AEO.2023.REF2023.ECI_RTM_AIRT_NA_NA_NA_RUS_BLNMLS.A</t>
  </si>
  <si>
    <t>Air Travel: Travel Demand: Revenue Ton Miles: Freight: Other Europe and Eurasia: Reference case</t>
  </si>
  <si>
    <t>AEO.2023.REF2023.ECI_RTM_AIRT_NA_NA_NA_OEUAS_BLNMLS.A</t>
  </si>
  <si>
    <t>Air Travel: Travel Demand: Revenue Ton Miles: Freight: China: Reference case</t>
  </si>
  <si>
    <t>AEO.2023.REF2023.ECI_RTM_AIRT_NA_NA_NA_CHN_BLNMLS.A</t>
  </si>
  <si>
    <t>Air Travel: Travel Demand: Revenue Ton Miles: Freight: India: Reference case</t>
  </si>
  <si>
    <t>AEO.2023.REF2023.ECI_RTM_AIRT_NA_NA_NA_IND_BLNMLS.A</t>
  </si>
  <si>
    <t>Air Travel: Travel Demand: Revenue Ton Miles: Freight: Other Non-OECD Asia: Reference case</t>
  </si>
  <si>
    <t>AEO.2023.REF2023.ECI_RTM_AIRT_NA_NA_NA_ONCDAS_BLNMLS.A</t>
  </si>
  <si>
    <t>Air Travel: Travel Demand: Revenue Ton Miles: Freight: Middle East: Reference case</t>
  </si>
  <si>
    <t>AEO.2023.REF2023.ECI_RTM_AIRT_NA_NA_NA_MDE_BLNMLS.A</t>
  </si>
  <si>
    <t>Air Travel: Travel Demand: Revenue Ton Miles: Freight: Africa: Reference case</t>
  </si>
  <si>
    <t>AEO.2023.REF2023.ECI_RTM_AIRT_NA_NA_NA_AFR_BLNMLS.A</t>
  </si>
  <si>
    <t>Air Travel: Travel Demand: Revenue Ton Miles: Freight: Brazil: Reference case</t>
  </si>
  <si>
    <t>AEO.2023.REF2023.ECI_RTM_AIRT_NA_NA_NA_BRZ_BLNMLS.A</t>
  </si>
  <si>
    <t>Air Travel: Travel Demand: Revenue Ton Miles: Freight: Other Non-OECD Americas: Reference case</t>
  </si>
  <si>
    <t>AEO.2023.REF2023.ECI_RTM_AIRT_NA_NA_NA_OTHAMER_BLNMLS.A</t>
  </si>
  <si>
    <t>Air Travel: Travel Demand: Revenue Ton Miles: Freight: Domestic World: Reference case</t>
  </si>
  <si>
    <t>AEO.2023.REF2023.ECI_RTM_AIRT_NA_NA_NA_WRLD_BLNMLS.A</t>
  </si>
  <si>
    <t>Air Travel: Travel Demand: Revenue Ton Miles: Freight: International World: Reference case</t>
  </si>
  <si>
    <t>Air Travel: Travel Demand: Revenue Ton Miles: Freight: World: Reference case</t>
  </si>
  <si>
    <t>Seat Miles Demanded (billion miles)</t>
  </si>
  <si>
    <t>Air Travel: Seat Miles Demanded: U.S.: Reference case</t>
  </si>
  <si>
    <t>AEO.2023.REF2023.ECI_SMD_AIRT_NA_NA_NA_USA_BLNMLS.A</t>
  </si>
  <si>
    <t>Narrow Body Aircraft</t>
  </si>
  <si>
    <t>Air Travel: Seat Miles Demanded: U.S.: Narrow Body Aircraft: Reference case</t>
  </si>
  <si>
    <t>AEO.2023.REF2023.ECI_SMD_AIRT_NBTR_NA_NA_USA_BLNMLS.A</t>
  </si>
  <si>
    <t>Wide Body Aircraft</t>
  </si>
  <si>
    <t>Air Travel: Seat Miles Demanded: U.S.: Wide Body Aircraft: Reference case</t>
  </si>
  <si>
    <t>AEO.2023.REF2023.ECI_SMD_AIRT_WBE_NA_NA_USA_BLNMLS.A</t>
  </si>
  <si>
    <t>Regional Jets</t>
  </si>
  <si>
    <t>Air Travel: Seat Miles Demanded: U.S.: Regional Jets: Reference case</t>
  </si>
  <si>
    <t>AEO.2023.REF2023.ECI_SMD_AIRT_REGJ_NA_NA_USA_BLNMLS.A</t>
  </si>
  <si>
    <t>Air Travel: Seat Miles Demanded: Canada: Reference case</t>
  </si>
  <si>
    <t>AEO.2023.REF2023.ECI_SMD_AIRT_NA_NA_NA_CAN_BLNMLS.A</t>
  </si>
  <si>
    <t>Air Travel: Seat Miles Demanded: Canada: Narrow Body Aircraft: Reference case</t>
  </si>
  <si>
    <t>AEO.2023.REF2023.ECI_SMD_AIRT_NBTR_NA_NA_CAN_BLNMLS.A</t>
  </si>
  <si>
    <t>Air Travel: Seat Miles Demanded: Canada: Wide Body Aircraft: Reference case</t>
  </si>
  <si>
    <t>AEO.2023.REF2023.ECI_SMD_AIRT_WBE_NA_NA_CAN_BLNMLS.A</t>
  </si>
  <si>
    <t>Air Travel: Seat Miles Demanded: Canada: Regional Jets: Reference case</t>
  </si>
  <si>
    <t>AEO.2023.REF2023.ECI_SMD_AIRT_REGJ_NA_NA_CAN_BLNMLS.A</t>
  </si>
  <si>
    <t>Air Travel: Seat Miles Demanded: Mexico and other OECD Americas: Reference case</t>
  </si>
  <si>
    <t>AEO.2023.REF2023.ECI_SMD_AIRT_NA_NA_NA_MEXOTH_BLNMLS.A</t>
  </si>
  <si>
    <t>Air Travel: Seat Miles Demanded: Mexico and other OECD Americas: Narrow Body Aircraft: Reference case</t>
  </si>
  <si>
    <t>AEO.2023.REF2023.ECI_SMD_AIRT_NBTR_NA_NA_MEXOTH_BLNMLS.A</t>
  </si>
  <si>
    <t>Air Travel: Seat Miles Demanded: Mexico and other OECD Americas: Wide Body Aircraft: Reference case</t>
  </si>
  <si>
    <t>AEO.2023.REF2023.ECI_SMD_AIRT_WBE_NA_NA_MEXOTH_BLNMLS.A</t>
  </si>
  <si>
    <t>Air Travel: Seat Miles Demanded: Mexico and other OECD Americas: Regional Jets: Reference case</t>
  </si>
  <si>
    <t>AEO.2023.REF2023.ECI_SMD_AIRT_REGJ_NA_NA_MEXOTH_BLNMLS.A</t>
  </si>
  <si>
    <t>Air Travel: Seat Miles Demanded: OECD Europe: Reference case</t>
  </si>
  <si>
    <t>AEO.2023.REF2023.ECI_SMD_AIRT_NA_NA_NA_OCDEU_BLNMLS.A</t>
  </si>
  <si>
    <t>Air Travel: Seat Miles Demanded: OECD Europe: Narrow Body Aircraft: Reference case</t>
  </si>
  <si>
    <t>AEO.2023.REF2023.ECI_SMD_AIRT_NBTR_NA_NA_OCDEU_BLNMLS.A</t>
  </si>
  <si>
    <t>Air Travel: Seat Miles Demanded: OECD Europe: Wide Body Aircraft: Reference case</t>
  </si>
  <si>
    <t>AEO.2023.REF2023.ECI_SMD_AIRT_WBE_NA_NA_OCDEU_BLNMLS.A</t>
  </si>
  <si>
    <t>Air Travel: Seat Miles Demanded: OECD Europe: Regional Jets: Reference case</t>
  </si>
  <si>
    <t>AEO.2023.REF2023.ECI_SMD_AIRT_REGJ_NA_NA_OCDEU_BLNMLS.A</t>
  </si>
  <si>
    <t>Air Travel: Seat Miles Demanded: Japan: Reference case</t>
  </si>
  <si>
    <t>AEO.2023.REF2023.ECI_SMD_AIRT_NA_NA_NA_JPN_BLNMLS.A</t>
  </si>
  <si>
    <t>Air Travel: Seat Miles Demanded: Japan: Narrow Body Aircraft: Reference case</t>
  </si>
  <si>
    <t>AEO.2023.REF2023.ECI_SMD_AIRT_NBTR_NA_NA_JPN_BLNMLS.A</t>
  </si>
  <si>
    <t>Air Travel: Seat Miles Demanded: Japan: Wide Body Aircraft: Reference case</t>
  </si>
  <si>
    <t>AEO.2023.REF2023.ECI_SMD_AIRT_WBE_NA_NA_JPN_BLNMLS.A</t>
  </si>
  <si>
    <t>Air Travel: Seat Miles Demanded: Japan: Regional Jets: Reference case</t>
  </si>
  <si>
    <t>AEO.2023.REF2023.ECI_SMD_AIRT_REGJ_NA_NA_JPN_BLNMLS.A</t>
  </si>
  <si>
    <t>Air Travel: Seat Miles Demanded: Australia and New Zealand: Reference case</t>
  </si>
  <si>
    <t>AEO.2023.REF2023.ECI_SMD_AIRT_NA_NA_NA_AUNZ_BLNMLS.A</t>
  </si>
  <si>
    <t>Air Travel: Seat Miles Demanded: Australia and New Zealand: Narrow Body Aircraft: Reference case</t>
  </si>
  <si>
    <t>AEO.2023.REF2023.ECI_SMD_AIRT_NBTR_NA_NA_AUNZ_BLNMLS.A</t>
  </si>
  <si>
    <t>Air Travel: Seat Miles Demanded: Australia and New Zealand: Wide Body Aircraft: Reference case</t>
  </si>
  <si>
    <t>AEO.2023.REF2023.ECI_SMD_AIRT_WBE_NA_NA_AUNZ_BLNMLS.A</t>
  </si>
  <si>
    <t>Air Travel: Seat Miles Demanded: Australia and New Zealand: Regional Jets: Reference case</t>
  </si>
  <si>
    <t>AEO.2023.REF2023.ECI_SMD_AIRT_REGJ_NA_NA_AUNZ_BLNMLS.A</t>
  </si>
  <si>
    <t>Air Travel: Seat Miles Demanded: South Korea: Reference case</t>
  </si>
  <si>
    <t>AEO.2023.REF2023.ECI_SMD_AIRT_NA_NA_NA_SOK_BLNMLS.A</t>
  </si>
  <si>
    <t>Air Travel: Seat Miles Demanded: South Korea: Narrow Body Aircraft: Reference case</t>
  </si>
  <si>
    <t>AEO.2023.REF2023.ECI_SMD_AIRT_NBTR_NA_NA_SOK_BLNMLS.A</t>
  </si>
  <si>
    <t>Air Travel: Seat Miles Demanded: South Korea: Wide Body Aircraft: Reference case</t>
  </si>
  <si>
    <t>AEO.2023.REF2023.ECI_SMD_AIRT_WBE_NA_NA_SOK_BLNMLS.A</t>
  </si>
  <si>
    <t>Air Travel: Seat Miles Demanded: South Korea: Regional Jets: Reference case</t>
  </si>
  <si>
    <t>AEO.2023.REF2023.ECI_SMD_AIRT_REGJ_NA_NA_SOK_BLNMLS.A</t>
  </si>
  <si>
    <t>Air Travel: Seat Miles Demanded: Russia: Reference case</t>
  </si>
  <si>
    <t>AEO.2023.REF2023.ECI_SMD_AIRT_NA_NA_NA_RUS_BLNMLS.A</t>
  </si>
  <si>
    <t>Air Travel: Seat Miles Demanded: Russia: Narrow Body Aircraft: Reference case</t>
  </si>
  <si>
    <t>AEO.2023.REF2023.ECI_SMD_AIRT_NBTR_NA_NA_RUS_BLNMLS.A</t>
  </si>
  <si>
    <t>Air Travel: Seat Miles Demanded: Russia: Wide Body Aircraft: Reference case</t>
  </si>
  <si>
    <t>AEO.2023.REF2023.ECI_SMD_AIRT_WBE_NA_NA_RUS_BLNMLS.A</t>
  </si>
  <si>
    <t>Air Travel: Seat Miles Demanded: Russia: Regional Jets: Reference case</t>
  </si>
  <si>
    <t>AEO.2023.REF2023.ECI_SMD_AIRT_REGJ_NA_NA_RUS_BLNMLS.A</t>
  </si>
  <si>
    <t>Air Travel: Seat Miles Demanded: Other Europe and Eurasia: Reference case</t>
  </si>
  <si>
    <t>AEO.2023.REF2023.ECI_SMD_AIRT_NA_NA_NA_OEUAS_BLNMLS.A</t>
  </si>
  <si>
    <t>Air Travel: Seat Miles Demanded: Other Europe and Eurasia: Narrow Body Aircraft: Reference case</t>
  </si>
  <si>
    <t>AEO.2023.REF2023.ECI_SMD_AIRT_NBTR_NA_NA_OEUAS_BLNMLS.A</t>
  </si>
  <si>
    <t>Air Travel: Seat Miles Demanded: Other Europe and Eurasia: Wide Body Aircraft: Reference case</t>
  </si>
  <si>
    <t>AEO.2023.REF2023.ECI_SMD_AIRT_WBE_NA_NA_OEUAS_BLNMLS.A</t>
  </si>
  <si>
    <t>Air Travel: Seat Miles Demanded: Other Europe and Eurasia: Regional Jets: Reference case</t>
  </si>
  <si>
    <t>AEO.2023.REF2023.ECI_SMD_AIRT_REGJ_NA_NA_OEUAS_BLNMLS.A</t>
  </si>
  <si>
    <t>Air Travel: Seat Miles Demanded: China: Reference case</t>
  </si>
  <si>
    <t>AEO.2023.REF2023.ECI_SMD_AIRT_NA_NA_NA_CHN_BLNMLS.A</t>
  </si>
  <si>
    <t>Air Travel: Seat Miles Demanded: China: Narrow Body Aircraft: Reference case</t>
  </si>
  <si>
    <t>AEO.2023.REF2023.ECI_SMD_AIRT_NBTR_NA_NA_CHN_BLNMLS.A</t>
  </si>
  <si>
    <t>Air Travel: Seat Miles Demanded: China: Wide Body Aircraft: Reference case</t>
  </si>
  <si>
    <t>AEO.2023.REF2023.ECI_SMD_AIRT_WBE_NA_NA_CHN_BLNMLS.A</t>
  </si>
  <si>
    <t>Air Travel: Seat Miles Demanded: China: Regional Jets: Reference case</t>
  </si>
  <si>
    <t>AEO.2023.REF2023.ECI_SMD_AIRT_REGJ_NA_NA_CHN_BLNMLS.A</t>
  </si>
  <si>
    <t>Air Travel: Seat Miles Demanded: India: Reference case</t>
  </si>
  <si>
    <t>AEO.2023.REF2023.ECI_SMD_AIRT_NA_NA_NA_IND_BLNMLS.A</t>
  </si>
  <si>
    <t>Air Travel: Seat Miles Demanded: India: Narrow Body Aircraft: Reference case</t>
  </si>
  <si>
    <t>AEO.2023.REF2023.ECI_SMD_AIRT_NBTR_NA_NA_IND_BLNMLS.A</t>
  </si>
  <si>
    <t>Air Travel: Seat Miles Demanded: India: Wide Body Aircraft: Reference case</t>
  </si>
  <si>
    <t>AEO.2023.REF2023.ECI_SMD_AIRT_WBE_NA_NA_IND_BLNMLS.A</t>
  </si>
  <si>
    <t>Air Travel: Seat Miles Demanded: India: Regional Jets: Reference case</t>
  </si>
  <si>
    <t>AEO.2023.REF2023.ECI_SMD_AIRT_REGJ_NA_NA_IND_BLNMLS.A</t>
  </si>
  <si>
    <t>Air Travel: Seat Miles Demanded: Other Non-OECD Asia: Reference case</t>
  </si>
  <si>
    <t>AEO.2023.REF2023.ECI_SMD_AIRT_NA_NA_NA_ONCDAS_BLNMLS.A</t>
  </si>
  <si>
    <t>Air Travel: Seat Miles Demanded: Other Non-OECD Asia: Narrow Body Aircraft: Reference case</t>
  </si>
  <si>
    <t>AEO.2023.REF2023.ECI_SMD_AIRT_NBTR_NA_NA_ONCDAS_BLNMLS.A</t>
  </si>
  <si>
    <t>Air Travel: Seat Miles Demanded: Other Non-OECD Asia: Wide Body Aircraft: Reference case</t>
  </si>
  <si>
    <t>AEO.2023.REF2023.ECI_SMD_AIRT_WBE_NA_NA_ONCDAS_BLNMLS.A</t>
  </si>
  <si>
    <t>Air Travel: Seat Miles Demanded: Other Non-OECD Asia: Regional Jets: Reference case</t>
  </si>
  <si>
    <t>AEO.2023.REF2023.ECI_SMD_AIRT_REGJ_NA_NA_ONCDAS_BLNMLS.A</t>
  </si>
  <si>
    <t>Air Travel: Seat Miles Demanded: Middle East: Reference case</t>
  </si>
  <si>
    <t>AEO.2023.REF2023.ECI_SMD_AIRT_NA_NA_NA_MDE_BLNMLS.A</t>
  </si>
  <si>
    <t>Air Travel: Seat Miles Demanded: Middle East: Narrow Body Aircraft: Reference case</t>
  </si>
  <si>
    <t>AEO.2023.REF2023.ECI_SMD_AIRT_NBTR_NA_NA_MDE_BLNMLS.A</t>
  </si>
  <si>
    <t>Air Travel: Seat Miles Demanded: Middle East: Wide Body Aircraft: Reference case</t>
  </si>
  <si>
    <t>AEO.2023.REF2023.ECI_SMD_AIRT_WBE_NA_NA_MDE_BLNMLS.A</t>
  </si>
  <si>
    <t>Air Travel: Seat Miles Demanded: Middle East: Regional Jets: Reference case</t>
  </si>
  <si>
    <t>AEO.2023.REF2023.ECI_SMD_AIRT_REGJ_NA_NA_MDE_BLNMLS.A</t>
  </si>
  <si>
    <t>Air Travel: Seat Miles Demanded: Africa: Reference case</t>
  </si>
  <si>
    <t>AEO.2023.REF2023.ECI_SMD_AIRT_NA_NA_NA_AFR_BLNMLS.A</t>
  </si>
  <si>
    <t>Air Travel: Seat Miles Demanded: Africa: Narrow Body Aircraft: Reference case</t>
  </si>
  <si>
    <t>AEO.2023.REF2023.ECI_SMD_AIRT_NBTR_NA_NA_AFR_BLNMLS.A</t>
  </si>
  <si>
    <t>Air Travel: Seat Miles Demanded: Africa: Wide Body Aircraft: Reference case</t>
  </si>
  <si>
    <t>AEO.2023.REF2023.ECI_SMD_AIRT_WBE_NA_NA_AFR_BLNMLS.A</t>
  </si>
  <si>
    <t>Air Travel: Seat Miles Demanded: Africa: Regional Jets: Reference case</t>
  </si>
  <si>
    <t>AEO.2023.REF2023.ECI_SMD_AIRT_REGJ_NA_NA_AFR_BLNMLS.A</t>
  </si>
  <si>
    <t>Air Travel: Seat Miles Demanded: Brazil: Reference case</t>
  </si>
  <si>
    <t>AEO.2023.REF2023.ECI_SMD_AIRT_NA_NA_NA_BRZ_BLNMLS.A</t>
  </si>
  <si>
    <t>Air Travel: Seat Miles Demanded: Brazil: Narrow Body Aircraft: Reference case</t>
  </si>
  <si>
    <t>AEO.2023.REF2023.ECI_SMD_AIRT_NBTR_NA_NA_BRZ_BLNMLS.A</t>
  </si>
  <si>
    <t>Air Travel: Seat Miles Demanded: Brazil: Wide Body Aircraft: Reference case</t>
  </si>
  <si>
    <t>AEO.2023.REF2023.ECI_SMD_AIRT_WBE_NA_NA_BRZ_BLNMLS.A</t>
  </si>
  <si>
    <t>Air Travel: Seat Miles Demanded: Brazil: Regional Jets: Reference case</t>
  </si>
  <si>
    <t>AEO.2023.REF2023.ECI_SMD_AIRT_REGJ_NA_NA_BRZ_BLNMLS.A</t>
  </si>
  <si>
    <t>Air Travel: Seat Miles Demanded: Other Non-OECD Americas: Reference case</t>
  </si>
  <si>
    <t>AEO.2023.REF2023.ECI_SMD_AIRT_NA_NA_NA_OTHAMER_BLNMLS.A</t>
  </si>
  <si>
    <t>Air Travel: Seat Miles Demanded: Other Non-OECD Americas: Narrow Body Aircraft: Reference case</t>
  </si>
  <si>
    <t>AEO.2023.REF2023.ECI_SMD_AIRT_NBTR_NA_NA_OTHAMER_BLNMLS.A</t>
  </si>
  <si>
    <t>Air Travel: Seat Miles Demanded: Other Non-OECD Americas: Wide Body Aircraft: Reference case</t>
  </si>
  <si>
    <t>AEO.2023.REF2023.ECI_SMD_AIRT_WBE_NA_NA_OTHAMER_BLNMLS.A</t>
  </si>
  <si>
    <t>Air Travel: Seat Miles Demanded: Other Non-OECD Americas: Regional Jets: Reference case</t>
  </si>
  <si>
    <t>AEO.2023.REF2023.ECI_SMD_AIRT_REGJ_NA_NA_OTHAMER_BLNMLS.A</t>
  </si>
  <si>
    <t>Total Narrow Body</t>
  </si>
  <si>
    <t>Air Travel: Seat Miles Demanded: World: Narrow Body Aircraft: Reference case</t>
  </si>
  <si>
    <t>AEO.2023.REF2023.ECI_SMD_AIRT_NBTR_NA_NA_WRLD_BLNMLS.A</t>
  </si>
  <si>
    <t>Total Wide Body</t>
  </si>
  <si>
    <t>Air Travel: Seat Miles Demanded: World: Wide Body Aircraft: Reference case</t>
  </si>
  <si>
    <t>AEO.2023.REF2023.ECI_SMD_AIRT_WBE_NA_NA_WRLD_BLNMLS.A</t>
  </si>
  <si>
    <t>Total Regional Jet</t>
  </si>
  <si>
    <t>Air Travel: Seat Miles Demanded: World: Regional Jets: Reference case</t>
  </si>
  <si>
    <t>AEO.2023.REF2023.ECI_SMD_AIRT_REGJ_NA_NA_WRLD_BLNMLS.A</t>
  </si>
  <si>
    <t>Air Travel: Seat Miles Demanded: World: Reference case</t>
  </si>
  <si>
    <t>AEO.2023.REF2023.ECI_SMD_AIRT_NA_NA_NA_WRLD_BLNMLS.A</t>
  </si>
  <si>
    <t>Aircraft Deliveries</t>
  </si>
  <si>
    <t>Air Travel: Aircraft Deliveries: U.S.: Reference case</t>
  </si>
  <si>
    <t>Air Travel: Aircraft Deliveries: U.S.: Narrow Body Aircraft: Reference case</t>
  </si>
  <si>
    <t>Air Travel: Aircraft Deliveries: U.S.: Wide Body Aircraft: Reference case</t>
  </si>
  <si>
    <t>Air Travel: Aircraft Deliveries: U.S.: Regional Jets: Reference case</t>
  </si>
  <si>
    <t>Air Travel: Aircraft Deliveries: Canada: Reference case</t>
  </si>
  <si>
    <t>Air Travel: Aircraft Deliveries: Canada: Narrow Body Aircraft: Reference case</t>
  </si>
  <si>
    <t>Air Travel: Aircraft Deliveries: Canada: Wide Body Aircraft: Reference case</t>
  </si>
  <si>
    <t>Air Travel: Aircraft Deliveries: Canada: Regional Jets: Reference case</t>
  </si>
  <si>
    <t>Air Travel: Aircraft Deliveries: Mexico and other OECD Americas: Reference case</t>
  </si>
  <si>
    <t>Air Travel: Aircraft Deliveries: Mexico and other OECD Americas: Narrow Body Aircraft: Reference case</t>
  </si>
  <si>
    <t>Air Travel: Aircraft Deliveries: Mexico and other OECD Americas: Wide Body Aircraft: Reference case</t>
  </si>
  <si>
    <t>Air Travel: Aircraft Deliveries: Mexico and other OECD Americas: Regional Jets: Reference case</t>
  </si>
  <si>
    <t>Air Travel: Aircraft Deliveries: OECD Europe: Reference case</t>
  </si>
  <si>
    <t>Air Travel: Aircraft Deliveries: OECD Europe: Narrow Body Aircraft: Reference case</t>
  </si>
  <si>
    <t>Air Travel: Aircraft Deliveries: OECD Europe: Wide Body Aircraft: Reference case</t>
  </si>
  <si>
    <t>Air Travel: Aircraft Deliveries: OECD Europe: Regional Jets: Reference case</t>
  </si>
  <si>
    <t>Air Travel: Aircraft Deliveries: Japan: Reference case</t>
  </si>
  <si>
    <t>Air Travel: Aircraft Deliveries: Japan: Narrow Body Aircraft: Reference case</t>
  </si>
  <si>
    <t>Air Travel: Aircraft Deliveries: Japan: Wide Body Aircraft: Reference case</t>
  </si>
  <si>
    <t>Air Travel: Aircraft Deliveries: Japan: Regional Jets: Reference case</t>
  </si>
  <si>
    <t>Air Travel: Aircraft Deliveries: Australia and New Zealand: Reference case</t>
  </si>
  <si>
    <t>Air Travel: Aircraft Deliveries: Australia and New Zealand: Narrow Body Aircraft: Reference case</t>
  </si>
  <si>
    <t>Air Travel: Aircraft Deliveries: Australia and New Zealand: Wide Body Aircraft: Reference case</t>
  </si>
  <si>
    <t>Air Travel: Aircraft Deliveries: Australia and New Zealand: Regional Jets: Reference case</t>
  </si>
  <si>
    <t>Air Travel: Aircraft Deliveries: South Korea: Reference case</t>
  </si>
  <si>
    <t>Air Travel: Aircraft Deliveries: South Korea: Narrow Body Aircraft: Reference case</t>
  </si>
  <si>
    <t>Air Travel: Aircraft Deliveries: South Korea: Wide Body Aircraft: Reference case</t>
  </si>
  <si>
    <t>Air Travel: Aircraft Deliveries: South Korea: Regional Jets: Reference case</t>
  </si>
  <si>
    <t>Air Travel: Aircraft Deliveries: Russia: Reference case</t>
  </si>
  <si>
    <t>Air Travel: Aircraft Deliveries: Russia: Narrow Body Aircraft: Reference case</t>
  </si>
  <si>
    <t>Air Travel: Aircraft Deliveries: Russia: Wide Body Aircraft: Reference case</t>
  </si>
  <si>
    <t>Air Travel: Aircraft Deliveries: Russia: Regional Jets: Reference case</t>
  </si>
  <si>
    <t>Air Travel: Aircraft Deliveries: Other Europe and Eurasia: Reference case</t>
  </si>
  <si>
    <t>Air Travel: Aircraft Deliveries: Other Europe and Eurasia: Narrow Body Aircraft: Reference case</t>
  </si>
  <si>
    <t>Air Travel: Aircraft Deliveries: Other Europe and Eurasia: Wide Body Aircraft: Reference case</t>
  </si>
  <si>
    <t>Air Travel: Aircraft Deliveries: Other Europe and Eurasia: Regional Jets: Reference case</t>
  </si>
  <si>
    <t>Air Travel: Aircraft Deliveries: China: Reference case</t>
  </si>
  <si>
    <t>Air Travel: Aircraft Deliveries: China: Narrow Body Aircraft: Reference case</t>
  </si>
  <si>
    <t>Air Travel: Aircraft Deliveries: China: Wide Body Aircraft: Reference case</t>
  </si>
  <si>
    <t>Air Travel: Aircraft Deliveries: China: Regional Jets: Reference case</t>
  </si>
  <si>
    <t>Air Travel: Aircraft Deliveries: India: Reference case</t>
  </si>
  <si>
    <t>Air Travel: Aircraft Deliveries: India: Narrow Body Aircraft: Reference case</t>
  </si>
  <si>
    <t>Air Travel: Aircraft Deliveries: India: Wide Body Aircraft: Reference case</t>
  </si>
  <si>
    <t>Air Travel: Aircraft Deliveries: India: Regional Jets: Reference case</t>
  </si>
  <si>
    <t>Air Travel: Aircraft Deliveries: Other Non-OECD Asia: Reference case</t>
  </si>
  <si>
    <t>Air Travel: Aircraft Deliveries: Other Non-OECD Asia: Narrow Body Aircraft: Reference case</t>
  </si>
  <si>
    <t>Air Travel: Aircraft Deliveries: Other Non-OECD Asia: Wide Body Aircraft: Reference case</t>
  </si>
  <si>
    <t>Air Travel: Aircraft Deliveries: Other Non-OECD Asia: Regional Jets: Reference case</t>
  </si>
  <si>
    <t>Air Travel: Aircraft Deliveries: Middle East: Reference case</t>
  </si>
  <si>
    <t>Air Travel: Aircraft Deliveries: Middle East: Narrow Body Aircraft: Reference case</t>
  </si>
  <si>
    <t>Air Travel: Aircraft Deliveries: Middle East: Wide Body Aircraft: Reference case</t>
  </si>
  <si>
    <t>Air Travel: Aircraft Deliveries: Middle East: Regional Jets: Reference case</t>
  </si>
  <si>
    <t>Air Travel: Aircraft Deliveries: Africa: Reference case</t>
  </si>
  <si>
    <t>Air Travel: Aircraft Deliveries: Africa: Narrow Body Aircraft: Reference case</t>
  </si>
  <si>
    <t>Air Travel: Aircraft Deliveries: Africa: Wide Body Aircraft: Reference case</t>
  </si>
  <si>
    <t>Air Travel: Aircraft Deliveries: Africa: Regional Jets: Reference case</t>
  </si>
  <si>
    <t>Air Travel: Aircraft Deliveries: Brazil: Reference case</t>
  </si>
  <si>
    <t>Air Travel: Aircraft Deliveries: Brazil: Narrow Body Aircraft: Reference case</t>
  </si>
  <si>
    <t>Air Travel: Aircraft Deliveries: Brazil: Wide Body Aircraft: Reference case</t>
  </si>
  <si>
    <t>Air Travel: Aircraft Deliveries: Brazil: Regional Jets: Reference case</t>
  </si>
  <si>
    <t>Air Travel: Aircraft Deliveries: Other Non-OECD Americas: Reference case</t>
  </si>
  <si>
    <t>Air Travel: Aircraft Deliveries: Other Non-OECD Americas: Narrow Body Aircraft: Reference case</t>
  </si>
  <si>
    <t>Air Travel: Aircraft Deliveries: Other Non-OECD Americas: Wide Body Aircraft: Reference case</t>
  </si>
  <si>
    <t>Air Travel: Aircraft Deliveries: Other Non-OECD Americas: Regional Jets: Reference case</t>
  </si>
  <si>
    <t>Air Travel: Aircraft Deliveries: World: Narrow Body Aircraft: Reference case</t>
  </si>
  <si>
    <t>Air Travel: Aircraft Deliveries: World: Wide Body Aircraft: Reference case</t>
  </si>
  <si>
    <t>Air Travel: Aircraft Deliveries: World: Regional Jets: Reference case</t>
  </si>
  <si>
    <t>Air Travel: Aircraft Deliveries: World: Reference case</t>
  </si>
  <si>
    <t>Aircraft Efficiency (seat miles per gallon)</t>
  </si>
  <si>
    <t>New Aircraft</t>
  </si>
  <si>
    <t>Air Travel: New Aircraft Efficiency: Narrow Body Aircraft: Reference case</t>
  </si>
  <si>
    <t>AEO.2023.REF2023.EFI_NEW_AIRT_NBTR_NA_NA_USA_SEATMPG.A</t>
  </si>
  <si>
    <t>Air Travel: New Aircraft Efficiency: Wide Body Aircraft: Reference case</t>
  </si>
  <si>
    <t>AEO.2023.REF2023.EFI_NEW_AIRT_WBE_NA_NA_USA_SEATMPG.A</t>
  </si>
  <si>
    <t>Air Travel: New Aircraft Efficiency: Regional Jets: Reference case</t>
  </si>
  <si>
    <t>AEO.2023.REF2023.EFI_NEW_AIRT_REGJ_NA_NA_USA_SEATMPG.A</t>
  </si>
  <si>
    <t>Average Aircraft</t>
  </si>
  <si>
    <t>Air Travel: New Aircraft Efficiency: Average Aircraft: Reference case</t>
  </si>
  <si>
    <t>AEO.2023.REF2023.EFI_NEW_AIRT_NA_NA_NA_USA_SEATMPG.A</t>
  </si>
  <si>
    <t>Aircraft Stock</t>
  </si>
  <si>
    <t>Air Travel: Aircraft Stock Efficiency: Narrow Body Aircraft: Reference case</t>
  </si>
  <si>
    <t>AEO.2023.REF2023.EFI_STK_AIRT_NBTR_NA_NA_USA_SEATMPG.A</t>
  </si>
  <si>
    <t>Air Travel: Aircraft Stock Efficiency: Wide Body Aircraft: Reference case</t>
  </si>
  <si>
    <t>AEO.2023.REF2023.EFI_STK_AIRT_WBE_NA_NA_USA_SEATMPG.A</t>
  </si>
  <si>
    <t>Air Travel: Aircraft Stock Efficiency: Regional Jets: Reference case</t>
  </si>
  <si>
    <t>AEO.2023.REF2023.EFI_STK_AIRT_REGJ_NA_NA_USA_SEATMPG.A</t>
  </si>
  <si>
    <t>Air Travel: Aircraft Stock Efficiency: Average Aircraft: Reference case</t>
  </si>
  <si>
    <t>AEO.2023.REF2023.EFI_STK_AIRT_NA_NA_NA_USA_SEATMPG.A</t>
  </si>
  <si>
    <t>Fuel Consumption (trillion Btu)</t>
  </si>
  <si>
    <t>Commercial Jet Fuel</t>
  </si>
  <si>
    <t>Air Travel: Fuel Use: Commercial: Jet Fuel: U.S.: Reference case</t>
  </si>
  <si>
    <t>AEO.2023.REF2023.CNSM_NA_AIRT_COMM_JFL_NA_USA_TRLBTU.A</t>
  </si>
  <si>
    <t>Air Travel: Fuel Use: Commercial: Jet Fuel: Canada: Reference case</t>
  </si>
  <si>
    <t>AEO.2023.REF2023.CNSM_NA_AIRT_COMM_JFL_NA_CAN_TRLBTU.A</t>
  </si>
  <si>
    <t>Air Travel: Fuel Use: Commercial: Jet Fuel: Mexico and other OECD Americas: Reference case</t>
  </si>
  <si>
    <t>AEO.2023.REF2023.CNSM_NA_AIRT_COMM_JFL_NA_MEXOTH_TRLBTU.A</t>
  </si>
  <si>
    <t>Air Travel: Fuel Use: Commercial: Jet Fuel: OECD Europe: Reference case</t>
  </si>
  <si>
    <t>AEO.2023.REF2023.CNSM_NA_AIRT_COMM_JFL_NA_OCDEU_TRLBTU.A</t>
  </si>
  <si>
    <t>Air Travel: Fuel Use: Commercial: Jet Fuel: Japan: Reference case</t>
  </si>
  <si>
    <t>AEO.2023.REF2023.CNSM_NA_AIRT_COMM_JFL_NA_JPN_TRLBTU.A</t>
  </si>
  <si>
    <t>Air Travel: Fuel Use: Commercial: Jet Fuel: Australia and New Zealand: Reference case</t>
  </si>
  <si>
    <t>AEO.2023.REF2023.CNSM_NA_AIRT_COMM_JFL_NA_AUNZ_TRLBTU.A</t>
  </si>
  <si>
    <t>Air Travel: Fuel Use: Commercial: Jet Fuel: South Korea: Reference case</t>
  </si>
  <si>
    <t>AEO.2023.REF2023.CNSM_NA_AIRT_COMM_JFL_NA_SOK_TRLBTU.A</t>
  </si>
  <si>
    <t>Air Travel: Fuel Use: Commercial: Jet Fuel: Russia: Reference case</t>
  </si>
  <si>
    <t>AEO.2023.REF2023.CNSM_NA_AIRT_COMM_JFL_NA_RUS_TRLBTU.A</t>
  </si>
  <si>
    <t>Air Travel: Fuel Use: Commercial: Jet Fuel: Other Europe and Eurasia: Reference case</t>
  </si>
  <si>
    <t>AEO.2023.REF2023.CNSM_NA_AIRT_COMM_JFL_NA_OEUAS_TRLBTU.A</t>
  </si>
  <si>
    <t>Air Travel: Fuel Use: Commercial: Jet Fuel: China: Reference case</t>
  </si>
  <si>
    <t>AEO.2023.REF2023.CNSM_NA_AIRT_COMM_JFL_NA_CHN_TRLBTU.A</t>
  </si>
  <si>
    <t>Air Travel: Fuel Use: Commercial: Jet Fuel: India: Reference case</t>
  </si>
  <si>
    <t>AEO.2023.REF2023.CNSM_NA_AIRT_COMM_JFL_NA_IND_TRLBTU.A</t>
  </si>
  <si>
    <t>Air Travel: Fuel Use: Commercial: Jet Fuel: Other Non-OECD Asia: Reference case</t>
  </si>
  <si>
    <t>AEO.2023.REF2023.CNSM_NA_AIRT_COMM_JFL_NA_ONCDAS_TRLBTU.A</t>
  </si>
  <si>
    <t>Air Travel: Fuel Use: Commercial: Jet Fuel: Middle East: Reference case</t>
  </si>
  <si>
    <t>AEO.2023.REF2023.CNSM_NA_AIRT_COMM_JFL_NA_MDE_TRLBTU.A</t>
  </si>
  <si>
    <t>Air Travel: Fuel Use: Commercial: Jet Fuel: Africa: Reference case</t>
  </si>
  <si>
    <t>AEO.2023.REF2023.CNSM_NA_AIRT_COMM_JFL_NA_AFR_TRLBTU.A</t>
  </si>
  <si>
    <t>Air Travel: Fuel Use: Commercial: Jet Fuel: Brazil: Reference case</t>
  </si>
  <si>
    <t>AEO.2023.REF2023.CNSM_NA_AIRT_COMM_JFL_NA_BRZ_TRLBTU.A</t>
  </si>
  <si>
    <t>Air Travel: Fuel Use: Commercial: Jet Fuel: Other Non-OECD Americas: Reference case</t>
  </si>
  <si>
    <t>AEO.2023.REF2023.CNSM_NA_AIRT_COMM_JFL_NA_OTHAMER_TRLBTU.A</t>
  </si>
  <si>
    <t>Air Travel: Fuel Use: Commercial: Jet Fuel: World: Reference case</t>
  </si>
  <si>
    <t>AEO.2023.REF2023.CNSM_NA_AIRT_COMM_JFL_NA_WRLD_TRLBTU.A</t>
  </si>
  <si>
    <t>Commercial Aviation Gasoline</t>
  </si>
  <si>
    <t xml:space="preserve"> U.S.</t>
  </si>
  <si>
    <t>Air Travel: Fuel Use: Commercial: Aviation Gasoline: U.S.: Reference case</t>
  </si>
  <si>
    <t>AEO.2023.REF2023.CNSM_NA_AIRT_COMM_AVGA_NA_USA_TRLBTU.A</t>
  </si>
  <si>
    <t>Military Jet Fuel</t>
  </si>
  <si>
    <t>Air Travel: Fuel Use: Military: Jet Fuel: U.S.: Reference case</t>
  </si>
  <si>
    <t>AEO.2023.REF2023.CNSM_NA_AIRT_MILT_JFL_NA_USA_TRLBTU.A</t>
  </si>
  <si>
    <t>https://www.eia.gov/outlooks/aeo/data/browser/#/?id=57-AEO2025&amp;cases=alttrnp&amp;sourcekey=0</t>
  </si>
  <si>
    <t>Fri Dec 05 2025 14:51:22 GMT-0800 (Pacific Standard Time)</t>
  </si>
  <si>
    <t>Fuel Cost (1987 dollars per MMBtu)</t>
  </si>
  <si>
    <t>Air Travel: Fuel Cost: Alternative Transportation</t>
  </si>
  <si>
    <t>AEO.2025.ALTTRNP.PRCE_FUL_AIRT_NA_NA_NA_NA_87DLRPMBTU.A</t>
  </si>
  <si>
    <t>Air Travel: Load Factor: U.S. Domestic: Alternative Transportation</t>
  </si>
  <si>
    <t>AEO.2025.ALTTRNP.CAP_LDFAC_AIRT_DMS_NA_NA_NA_FRAC.A</t>
  </si>
  <si>
    <t>Air Travel: Load Factor: U.S. International: Alternative Transportation</t>
  </si>
  <si>
    <t>AEO.2025.ALTTRNP.CAP_LDFAC_AIRT_INTA_NA_NA_NA_FRAC.A</t>
  </si>
  <si>
    <t>Air Travel: Drivers: Population: U.S.: Alternative Transportation</t>
  </si>
  <si>
    <t>AEO.2025.ALTTRNP.ECI_POP_NA_NA_NA_NA_USA_MILL.A</t>
  </si>
  <si>
    <t>Air Travel: Drivers: Population: Canada: Alternative Transportation</t>
  </si>
  <si>
    <t>AEO.2025.ALTTRNP.ECI_POP_NA_NA_NA_NA_CAN_MILL.A</t>
  </si>
  <si>
    <t>Mexico</t>
  </si>
  <si>
    <t>Air Travel: Drivers: Population: Mexico: Alternative Transportation</t>
  </si>
  <si>
    <t>AEO.2025.ALTTRNP.ECI_POP_NA_NA_NA_NA_MAOOAS_MILL.A</t>
  </si>
  <si>
    <t>Western Europe</t>
  </si>
  <si>
    <t>Air Travel: Drivers: Population: Western Europe: Alternative Transportation</t>
  </si>
  <si>
    <t>AEO.2025.ALTTRNP.ECI_POP_NA_NA_NA_NA_OCDEU_MILL.A</t>
  </si>
  <si>
    <t>Air Travel: Drivers: Population: Japan: Alternative Transportation</t>
  </si>
  <si>
    <t>AEO.2025.ALTTRNP.ECI_POP_NA_NA_NA_NA_JPN_MILL.A</t>
  </si>
  <si>
    <t>Air Travel: Drivers: Population: Australia and New Zealand: Alternative Transportation</t>
  </si>
  <si>
    <t>AEO.2025.ALTTRNP.ECI_POP_NA_NA_NA_NA_AUNZ_MILL.A</t>
  </si>
  <si>
    <t>Air Travel: Drivers: Population: South Korea: Alternative Transportation</t>
  </si>
  <si>
    <t>AEO.2025.ALTTRNP.ECI_POP_NA_NA_NA_NA_SOK_MILL.A</t>
  </si>
  <si>
    <t>Air Travel: Drivers: Population: Russia: Alternative Transportation</t>
  </si>
  <si>
    <t>AEO.2025.ALTTRNP.ECI_POP_NA_NA_NA_NA_RUS_MILL.A</t>
  </si>
  <si>
    <t>Eastern Europe and Eurasia</t>
  </si>
  <si>
    <t>Air Travel: Drivers: Population: Eastern Europe and Eurasia: Alternative Transportation</t>
  </si>
  <si>
    <t>AEO.2025.ALTTRNP.ECI_POP_NA_NA_NA_NA_OEUAS_MILL.A</t>
  </si>
  <si>
    <t>Air Travel: Drivers: Population: China: Alternative Transportation</t>
  </si>
  <si>
    <t>AEO.2025.ALTTRNP.ECI_POP_NA_NA_NA_NA_CHN_MILL.A</t>
  </si>
  <si>
    <t>Air Travel: Drivers: Population: India: Alternative Transportation</t>
  </si>
  <si>
    <t>AEO.2025.ALTTRNP.ECI_POP_NA_NA_NA_NA_IND_MILL.A</t>
  </si>
  <si>
    <t>Other Asia Pacific</t>
  </si>
  <si>
    <t>Air Travel: Drivers: Population: Other Asia Pacific: Alternative Transportation</t>
  </si>
  <si>
    <t>AEO.2025.ALTTRNP.ECI_POP_NA_NA_NA_NA_ONCDAS_MILL.A</t>
  </si>
  <si>
    <t>Air Travel: Drivers: Population: Middle East: Alternative Transportation</t>
  </si>
  <si>
    <t>AEO.2025.ALTTRNP.ECI_POP_NA_NA_NA_NA_MDE_MILL.A</t>
  </si>
  <si>
    <t>Air Travel: Drivers: Population: Africa: Alternative Transportation</t>
  </si>
  <si>
    <t>AEO.2025.ALTTRNP.ECI_POP_NA_NA_NA_NA_AFR_MILL.A</t>
  </si>
  <si>
    <t>Air Travel: Drivers: Population: Brazil: Alternative Transportation</t>
  </si>
  <si>
    <t>AEO.2025.ALTTRNP.ECI_POP_NA_NA_NA_NA_BRZ_MILL.A</t>
  </si>
  <si>
    <t>Other Americas</t>
  </si>
  <si>
    <t>Air Travel: Drivers: Population: Other Americas: Alternative Transportation</t>
  </si>
  <si>
    <t>AEO.2025.ALTTRNP.ECI_POP_NA_NA_NA_NA_ONOAS_MILL.A</t>
  </si>
  <si>
    <t>Air Travel: Travel Demand: Revenue Passenger Miles: Domestic: U.S.: Alternative Transportation</t>
  </si>
  <si>
    <t>AEO.2025.ALTTRNP.ECI_RPM_AIRT_DMS_NA_NA_USA_BLNMLS.A</t>
  </si>
  <si>
    <t>Air Travel: Travel Demand: Revenue Passenger Miles: Domestic: Canada: Alternative Transportation</t>
  </si>
  <si>
    <t>AEO.2025.ALTTRNP.ECI_RPM_AIRT_DMS_NA_NA_CAN_BLNMLS.A</t>
  </si>
  <si>
    <t>Air Travel: Travel Demand: Revenue Passenger Miles: Domestic: Mexico: Alternative Transportation</t>
  </si>
  <si>
    <t>AEO.2025.ALTTRNP.ECI_RPM_AIRT_DMS_NA_NA_MAOOAS_BLNMLS.A</t>
  </si>
  <si>
    <t>Air Travel: Travel Demand: Revenue Passenger Miles: Domestic: Western Europe: Alternative Transportation</t>
  </si>
  <si>
    <t>AEO.2025.ALTTRNP.ECI_RPM_AIRT_DMS_NA_NA_OCDEU_BLNMLS.A</t>
  </si>
  <si>
    <t>Air Travel: Travel Demand: Revenue Passenger Miles: Domestic: Japan: Alternative Transportation</t>
  </si>
  <si>
    <t>AEO.2025.ALTTRNP.ECI_RPM_AIRT_DMS_NA_NA_JPN_BLNMLS.A</t>
  </si>
  <si>
    <t>Air Travel: Travel Demand: Revenue Passenger Miles: Domestic: Australia and New Zealand: Alternative Transportation</t>
  </si>
  <si>
    <t>AEO.2025.ALTTRNP.ECI_RPM_AIRT_DMS_NA_NA_AUNZ_BLNMLS.A</t>
  </si>
  <si>
    <t>Air Travel: Travel Demand: Revenue Passenger Miles: Domestic: South Korea: Alternative Transportation</t>
  </si>
  <si>
    <t>AEO.2025.ALTTRNP.ECI_RPM_AIRT_DMS_NA_NA_SOK_BLNMLS.A</t>
  </si>
  <si>
    <t>Air Travel: Travel Demand: Revenue Passenger Miles: Domestic: Russia: Alternative Transportation</t>
  </si>
  <si>
    <t>AEO.2025.ALTTRNP.ECI_RPM_AIRT_DMS_NA_NA_RUS_BLNMLS.A</t>
  </si>
  <si>
    <t>Air Travel: Travel Demand: Revenue Passenger Miles: Domestic: Eastern Europe and Eurasia: Alternative Transportation</t>
  </si>
  <si>
    <t>AEO.2025.ALTTRNP.ECI_RPM_AIRT_DMS_NA_NA_OEUAS_BLNMLS.A</t>
  </si>
  <si>
    <t>Air Travel: Travel Demand: Revenue Passenger Miles: Domestic: China: Alternative Transportation</t>
  </si>
  <si>
    <t>AEO.2025.ALTTRNP.ECI_RPM_AIRT_DMS_NA_NA_CHN_BLNMLS.A</t>
  </si>
  <si>
    <t>Air Travel: Travel Demand: Revenue Passenger Miles: Domestic: India: Alternative Transportation</t>
  </si>
  <si>
    <t>AEO.2025.ALTTRNP.ECI_RPM_AIRT_DMS_NA_NA_IND_BLNMLS.A</t>
  </si>
  <si>
    <t>Air Travel: Travel Demand: Revenue Passenger Miles: Domestic: Other Asia Pacific: Alternative Transportation</t>
  </si>
  <si>
    <t>AEO.2025.ALTTRNP.ECI_RPM_AIRT_DMS_NA_NA_ONCDAS_BLNMLS.A</t>
  </si>
  <si>
    <t>Air Travel: Travel Demand: Revenue Passenger Miles: Domestic: Middle East: Alternative Transportation</t>
  </si>
  <si>
    <t>AEO.2025.ALTTRNP.ECI_RPM_AIRT_DMS_NA_NA_MDE_BLNMLS.A</t>
  </si>
  <si>
    <t>Air Travel: Travel Demand: Revenue Passenger Miles: Domestic: Africa: Alternative Transportation</t>
  </si>
  <si>
    <t>AEO.2025.ALTTRNP.ECI_RPM_AIRT_DMS_NA_NA_AFR_BLNMLS.A</t>
  </si>
  <si>
    <t>Air Travel: Travel Demand: Revenue Passenger Miles: Domestic: Brazil: Alternative Transportation</t>
  </si>
  <si>
    <t>AEO.2025.ALTTRNP.ECI_RPM_AIRT_DMS_NA_NA_BRZ_BLNMLS.A</t>
  </si>
  <si>
    <t>Air Travel: Travel Demand: Revenue Passenger Miles: Domestic: Other Americas: Alternative Transportation</t>
  </si>
  <si>
    <t>AEO.2025.ALTTRNP.ECI_RPM_AIRT_DMS_NA_NA_ONOAS_BLNMLS.A</t>
  </si>
  <si>
    <t>Air Travel: Travel Demand: Revenue Passenger Miles: Domestic: World: Alternative Transportation</t>
  </si>
  <si>
    <t>AEO.2025.ALTTRNP.ECI_RPM_AIRT_DMS_NA_NA_WRLD_BLNMLS.A</t>
  </si>
  <si>
    <t>Air Travel: Travel Demand: Revenue Passenger Miles: International U.S.: Alternative Transportation</t>
  </si>
  <si>
    <t>AEO.2025.ALTTRNP.ECI_RPM_AIRT_INTA_NA_NA_USA_BLNMLS.A</t>
  </si>
  <si>
    <t>Air Travel: Travel Demand: Revenue Passenger Miles: International Canada: Alternative Transportation</t>
  </si>
  <si>
    <t>AEO.2025.ALTTRNP.ECI_RPM_AIRT_INTA_NA_NA_CAN_BLNMLS.A</t>
  </si>
  <si>
    <t>Air Travel: Travel Demand: Revenue Passenger Miles: International Mexico: Alternative Transportation</t>
  </si>
  <si>
    <t>AEO.2025.ALTTRNP.ECI_RPM_AIRT_INTA_NA_NA_MAOOAS_BLNMLS.A</t>
  </si>
  <si>
    <t>Air Travel: Travel Demand: Revenue Passenger Miles: International Western Europe: Alternative Transportation</t>
  </si>
  <si>
    <t>AEO.2025.ALTTRNP.ECI_RPM_AIRT_INTA_NA_NA_OCDEU_BLNMLS.A</t>
  </si>
  <si>
    <t>Air Travel: Travel Demand: Revenue Passenger Miles: International Japan: Alternative Transportation</t>
  </si>
  <si>
    <t>AEO.2025.ALTTRNP.ECI_RPM_AIRT_INTA_NA_NA_JPN_BLNMLS.A</t>
  </si>
  <si>
    <t>Air Travel: Travel Demand: Revenue Passenger Miles: International Australia and New Zealand: Alternative Transportation</t>
  </si>
  <si>
    <t>AEO.2025.ALTTRNP.ECI_RPM_AIRT_INTA_NA_NA_AUNZ_BLNMLS.A</t>
  </si>
  <si>
    <t>Air Travel: Travel Demand: Revenue Passenger Miles: International South Korea: Alternative Transportation</t>
  </si>
  <si>
    <t>AEO.2025.ALTTRNP.ECI_RPM_AIRT_INTA_NA_NA_SOK_BLNMLS.A</t>
  </si>
  <si>
    <t>Air Travel: Travel Demand: Revenue Passenger Miles: International Russia: Alternative Transportation</t>
  </si>
  <si>
    <t>AEO.2025.ALTTRNP.ECI_RPM_AIRT_INTA_NA_NA_RUS_BLNMLS.A</t>
  </si>
  <si>
    <t>Air Travel: Travel Demand: Revenue Passenger Miles: International Eastern Europe and Eurasia: Alternative Transportation</t>
  </si>
  <si>
    <t>AEO.2025.ALTTRNP.ECI_RPM_AIRT_INTA_NA_NA_OEUAS_BLNMLS.A</t>
  </si>
  <si>
    <t>Air Travel: Travel Demand: Revenue Passenger Miles: International China: Alternative Transportation</t>
  </si>
  <si>
    <t>AEO.2025.ALTTRNP.ECI_RPM_AIRT_INTA_NA_NA_CHN_BLNMLS.A</t>
  </si>
  <si>
    <t>Air Travel: Travel Demand: Revenue Passenger Miles: International India: Alternative Transportation</t>
  </si>
  <si>
    <t>AEO.2025.ALTTRNP.ECI_RPM_AIRT_INTA_NA_NA_IND_BLNMLS.A</t>
  </si>
  <si>
    <t>Air Travel: Travel Demand: Revenue Passenger Miles: International Other Asia Pacific: Alternative Transportation</t>
  </si>
  <si>
    <t>AEO.2025.ALTTRNP.ECI_RPM_AIRT_INTA_NA_NA_ONCDAS_BLNMLS.A</t>
  </si>
  <si>
    <t>Air Travel: Travel Demand: Revenue Passenger Miles: International Middle East: Alternative Transportation</t>
  </si>
  <si>
    <t>AEO.2025.ALTTRNP.ECI_RPM_AIRT_INTA_NA_NA_MDE_BLNMLS.A</t>
  </si>
  <si>
    <t>Air Travel: Travel Demand: Revenue Passenger Miles: International Africa: Alternative Transportation</t>
  </si>
  <si>
    <t>AEO.2025.ALTTRNP.ECI_RPM_AIRT_INTA_NA_NA_AFR_BLNMLS.A</t>
  </si>
  <si>
    <t>Air Travel: Travel Demand: Revenue Passenger Miles: International Brazil: Alternative Transportation</t>
  </si>
  <si>
    <t>AEO.2025.ALTTRNP.ECI_RPM_AIRT_INTA_NA_NA_BRZ_BLNMLS.A</t>
  </si>
  <si>
    <t>Air Travel: Travel Demand: Revenue Passenger Miles: International Other Americas: Alternative Transportation</t>
  </si>
  <si>
    <t>AEO.2025.ALTTRNP.ECI_RPM_AIRT_INTA_NA_NA_ONOAS_BLNMLS.A</t>
  </si>
  <si>
    <t>Air Travel: Travel Demand: Revenue Passenger Miles: International World: Alternative Transportation</t>
  </si>
  <si>
    <t>AEO.2025.ALTTRNP.ECI_RPM_AIRT_INTA_NA_NA_WRLD_BLNMLS.A</t>
  </si>
  <si>
    <t>Air Travel: Travel Demand: Revenue Passenger Miles: World: Alternative Transportation</t>
  </si>
  <si>
    <t>Air Travel: Travel Demand: Revenue Ton Miles: Freight: U.S.: Alternative Transportation</t>
  </si>
  <si>
    <t>AEO.2025.ALTTRNP.ECI_RTM_AIRT_NA_NA_NA_USA_BLNMLS.A</t>
  </si>
  <si>
    <t>Air Travel: Travel Demand: Revenue Ton Miles: Freight: Canada: Alternative Transportation</t>
  </si>
  <si>
    <t>AEO.2025.ALTTRNP.ECI_RTM_AIRT_NA_NA_NA_CAN_BLNMLS.A</t>
  </si>
  <si>
    <t>Air Travel: Travel Demand: Revenue Ton Miles: Freight: Mexico: Alternative Transportation</t>
  </si>
  <si>
    <t>AEO.2025.ALTTRNP.ECI_RTM_AIRT_NA_NA_NA_MAOOAS_BLNMLS.A</t>
  </si>
  <si>
    <t>Air Travel: Travel Demand: Revenue Ton Miles: Freight: Western Europe: Alternative Transportation</t>
  </si>
  <si>
    <t>AEO.2025.ALTTRNP.ECI_RTM_AIRT_NA_NA_NA_OCDEU_BLNMLS.A</t>
  </si>
  <si>
    <t>Air Travel: Travel Demand: Revenue Ton Miles: Freight: Japan: Alternative Transportation</t>
  </si>
  <si>
    <t>AEO.2025.ALTTRNP.ECI_RTM_AIRT_NA_NA_NA_JPN_BLNMLS.A</t>
  </si>
  <si>
    <t>Air Travel: Travel Demand: Revenue Ton Miles: Freight: Australia and New Zealand: Alternative Transportation</t>
  </si>
  <si>
    <t>AEO.2025.ALTTRNP.ECI_RTM_AIRT_NA_NA_NA_AUNZ_BLNMLS.A</t>
  </si>
  <si>
    <t>Air Travel: Travel Demand: Revenue Ton Miles: Freight: South Korea: Alternative Transportation</t>
  </si>
  <si>
    <t>AEO.2025.ALTTRNP.ECI_RTM_AIRT_NA_NA_NA_SOK_BLNMLS.A</t>
  </si>
  <si>
    <t>Air Travel: Travel Demand: Revenue Ton Miles: Freight: Russia: Alternative Transportation</t>
  </si>
  <si>
    <t>AEO.2025.ALTTRNP.ECI_RTM_AIRT_NA_NA_NA_RUS_BLNMLS.A</t>
  </si>
  <si>
    <t>Air Travel: Travel Demand: Revenue Ton Miles: Freight: Eastern Europe and Eurasia: Alternative Transportation</t>
  </si>
  <si>
    <t>AEO.2025.ALTTRNP.ECI_RTM_AIRT_NA_NA_NA_OEUAS_BLNMLS.A</t>
  </si>
  <si>
    <t>Air Travel: Travel Demand: Revenue Ton Miles: Freight: China: Alternative Transportation</t>
  </si>
  <si>
    <t>AEO.2025.ALTTRNP.ECI_RTM_AIRT_NA_NA_NA_CHN_BLNMLS.A</t>
  </si>
  <si>
    <t>Air Travel: Travel Demand: Revenue Ton Miles: Freight: India: Alternative Transportation</t>
  </si>
  <si>
    <t>AEO.2025.ALTTRNP.ECI_RTM_AIRT_NA_NA_NA_IND_BLNMLS.A</t>
  </si>
  <si>
    <t>Air Travel: Travel Demand: Revenue Ton Miles: Freight: Other Asia Pacific: Alternative Transportation</t>
  </si>
  <si>
    <t>AEO.2025.ALTTRNP.ECI_RTM_AIRT_NA_NA_NA_ONCDAS_BLNMLS.A</t>
  </si>
  <si>
    <t>Air Travel: Travel Demand: Revenue Ton Miles: Freight: Middle East: Alternative Transportation</t>
  </si>
  <si>
    <t>AEO.2025.ALTTRNP.ECI_RTM_AIRT_NA_NA_NA_MDE_BLNMLS.A</t>
  </si>
  <si>
    <t>Air Travel: Travel Demand: Revenue Ton Miles: Freight: Africa: Alternative Transportation</t>
  </si>
  <si>
    <t>AEO.2025.ALTTRNP.ECI_RTM_AIRT_NA_NA_NA_AFR_BLNMLS.A</t>
  </si>
  <si>
    <t>Air Travel: Travel Demand: Revenue Ton Miles: Freight: Brazil: Alternative Transportation</t>
  </si>
  <si>
    <t>AEO.2025.ALTTRNP.ECI_RTM_AIRT_NA_NA_NA_BRZ_BLNMLS.A</t>
  </si>
  <si>
    <t>Air Travel: Travel Demand: Revenue Ton Miles: Freight: Other Americas: Alternative Transportation</t>
  </si>
  <si>
    <t>AEO.2025.ALTTRNP.ECI_RTM_AIRT_NA_NA_NA_ONOAS_BLNMLS.A</t>
  </si>
  <si>
    <t>Air Travel: Travel Demand: Revenue Ton Miles: Freight: Domestic World: Alternative Transportation</t>
  </si>
  <si>
    <t>AEO.2025.ALTTRNP.ECI_RTM_AIRT_NA_NA_NA_WRLD_BLNMLS.A</t>
  </si>
  <si>
    <t>Air Travel: Travel Demand: Revenue Ton Miles: Freight: International World: Alternative Transportation</t>
  </si>
  <si>
    <t>Air Travel: Travel Demand: Revenue Ton Miles: Freight: World: Alternative Transportation</t>
  </si>
  <si>
    <t>Air Travel: Seat Miles Demanded: U.S.: Alternative Transportation</t>
  </si>
  <si>
    <t>AEO.2025.ALTTRNP.ECI_SMD_AIRT_NA_NA_NA_USA_BLNMLS.A</t>
  </si>
  <si>
    <t>Air Travel: Seat Miles Demanded: U.S.: Narrow Body Aircraft: Alternative Transportation</t>
  </si>
  <si>
    <t>AEO.2025.ALTTRNP.ECI_SMD_AIRT_NBTR_NA_NA_USA_BLNMLS.A</t>
  </si>
  <si>
    <t>Air Travel: Seat Miles Demanded: U.S.: Wide Body Aircraft: Alternative Transportation</t>
  </si>
  <si>
    <t>AEO.2025.ALTTRNP.ECI_SMD_AIRT_WBE_NA_NA_USA_BLNMLS.A</t>
  </si>
  <si>
    <t>Air Travel: Seat Miles Demanded: U.S.: Regional Jets: Alternative Transportation</t>
  </si>
  <si>
    <t>AEO.2025.ALTTRNP.ECI_SMD_AIRT_REGJ_NA_NA_USA_BLNMLS.A</t>
  </si>
  <si>
    <t>Air Travel: Seat Miles Demanded: Canada: Alternative Transportation</t>
  </si>
  <si>
    <t>AEO.2025.ALTTRNP.ECI_SMD_AIRT_NA_NA_NA_CAN_BLNMLS.A</t>
  </si>
  <si>
    <t>Air Travel: Seat Miles Demanded: Canada: Narrow Body Aircraft: Alternative Transportation</t>
  </si>
  <si>
    <t>AEO.2025.ALTTRNP.ECI_SMD_AIRT_NBTR_NA_NA_CAN_BLNMLS.A</t>
  </si>
  <si>
    <t>Air Travel: Seat Miles Demanded: Canada: Wide Body Aircraft: Alternative Transportation</t>
  </si>
  <si>
    <t>AEO.2025.ALTTRNP.ECI_SMD_AIRT_WBE_NA_NA_CAN_BLNMLS.A</t>
  </si>
  <si>
    <t>Air Travel: Seat Miles Demanded: Canada: Regional Jets: Alternative Transportation</t>
  </si>
  <si>
    <t>AEO.2025.ALTTRNP.ECI_SMD_AIRT_REGJ_NA_NA_CAN_BLNMLS.A</t>
  </si>
  <si>
    <t>Air Travel: Seat Miles Demanded: Mexico: Alternative Transportation</t>
  </si>
  <si>
    <t>AEO.2025.ALTTRNP.ECI_SMD_AIRT_NA_NA_NA_MAOOAS_BLNMLS.A</t>
  </si>
  <si>
    <t>Air Travel: Seat Miles Demanded: Mexico: Narrow Body Aircraft: Alternative Transportation</t>
  </si>
  <si>
    <t>AEO.2025.ALTTRNP.ECI_SMD_AIRT_NBTR_NA_NA_MAOOAS_BLNMLS.A</t>
  </si>
  <si>
    <t>Air Travel: Seat Miles Demanded: Mexico: Wide Body Aircraft: Alternative Transportation</t>
  </si>
  <si>
    <t>AEO.2025.ALTTRNP.ECI_SMD_AIRT_WBE_NA_NA_MAOOAS_BLNMLS.A</t>
  </si>
  <si>
    <t>Air Travel: Seat Miles Demanded: Mexico: Regional Jets: Alternative Transportation</t>
  </si>
  <si>
    <t>AEO.2025.ALTTRNP.ECI_SMD_AIRT_REGJ_NA_NA_MAOOAS_BLNMLS.A</t>
  </si>
  <si>
    <t>Air Travel: Seat Miles Demanded: Western Europe: Alternative Transportation</t>
  </si>
  <si>
    <t>AEO.2025.ALTTRNP.ECI_SMD_AIRT_NA_NA_NA_OCDEU_BLNMLS.A</t>
  </si>
  <si>
    <t>Air Travel: Seat Miles Demanded: Western Europe: Narrow Body Aircraft: Alternative Transportation</t>
  </si>
  <si>
    <t>AEO.2025.ALTTRNP.ECI_SMD_AIRT_NBTR_NA_NA_OCDEU_BLNMLS.A</t>
  </si>
  <si>
    <t>Air Travel: Seat Miles Demanded: Western Europe: Wide Body Aircraft: Alternative Transportation</t>
  </si>
  <si>
    <t>AEO.2025.ALTTRNP.ECI_SMD_AIRT_WBE_NA_NA_OCDEU_BLNMLS.A</t>
  </si>
  <si>
    <t>Air Travel: Seat Miles Demanded: Western Europe: Regional Jets: Alternative Transportation</t>
  </si>
  <si>
    <t>AEO.2025.ALTTRNP.ECI_SMD_AIRT_REGJ_NA_NA_OCDEU_BLNMLS.A</t>
  </si>
  <si>
    <t>Air Travel: Seat Miles Demanded: Japan: Alternative Transportation</t>
  </si>
  <si>
    <t>AEO.2025.ALTTRNP.ECI_SMD_AIRT_NA_NA_NA_JPN_BLNMLS.A</t>
  </si>
  <si>
    <t>Air Travel: Seat Miles Demanded: Japan: Narrow Body Aircraft: Alternative Transportation</t>
  </si>
  <si>
    <t>AEO.2025.ALTTRNP.ECI_SMD_AIRT_NBTR_NA_NA_JPN_BLNMLS.A</t>
  </si>
  <si>
    <t>Air Travel: Seat Miles Demanded: Japan: Wide Body Aircraft: Alternative Transportation</t>
  </si>
  <si>
    <t>AEO.2025.ALTTRNP.ECI_SMD_AIRT_WBE_NA_NA_JPN_BLNMLS.A</t>
  </si>
  <si>
    <t>Air Travel: Seat Miles Demanded: Japan: Regional Jets: Alternative Transportation</t>
  </si>
  <si>
    <t>AEO.2025.ALTTRNP.ECI_SMD_AIRT_REGJ_NA_NA_JPN_BLNMLS.A</t>
  </si>
  <si>
    <t>Air Travel: Seat Miles Demanded: Australia and New Zealand: Alternative Transportation</t>
  </si>
  <si>
    <t>AEO.2025.ALTTRNP.ECI_SMD_AIRT_NA_NA_NA_AUNZ_BLNMLS.A</t>
  </si>
  <si>
    <t>Air Travel: Seat Miles Demanded: Australia and New Zealand: Narrow Body Aircraft: Alternative Transportation</t>
  </si>
  <si>
    <t>AEO.2025.ALTTRNP.ECI_SMD_AIRT_NBTR_NA_NA_AUNZ_BLNMLS.A</t>
  </si>
  <si>
    <t>Air Travel: Seat Miles Demanded: Australia and New Zealand: Wide Body Aircraft: Alternative Transportation</t>
  </si>
  <si>
    <t>AEO.2025.ALTTRNP.ECI_SMD_AIRT_WBE_NA_NA_AUNZ_BLNMLS.A</t>
  </si>
  <si>
    <t>Air Travel: Seat Miles Demanded: Australia and New Zealand: Regional Jets: Alternative Transportation</t>
  </si>
  <si>
    <t>AEO.2025.ALTTRNP.ECI_SMD_AIRT_REGJ_NA_NA_AUNZ_BLNMLS.A</t>
  </si>
  <si>
    <t>Air Travel: Seat Miles Demanded: South Korea: Alternative Transportation</t>
  </si>
  <si>
    <t>AEO.2025.ALTTRNP.ECI_SMD_AIRT_NA_NA_NA_SOK_BLNMLS.A</t>
  </si>
  <si>
    <t>Air Travel: Seat Miles Demanded: South Korea: Narrow Body Aircraft: Alternative Transportation</t>
  </si>
  <si>
    <t>AEO.2025.ALTTRNP.ECI_SMD_AIRT_NBTR_NA_NA_SOK_BLNMLS.A</t>
  </si>
  <si>
    <t>Air Travel: Seat Miles Demanded: South Korea: Wide Body Aircraft: Alternative Transportation</t>
  </si>
  <si>
    <t>AEO.2025.ALTTRNP.ECI_SMD_AIRT_WBE_NA_NA_SOK_BLNMLS.A</t>
  </si>
  <si>
    <t>Air Travel: Seat Miles Demanded: South Korea: Regional Jets: Alternative Transportation</t>
  </si>
  <si>
    <t>AEO.2025.ALTTRNP.ECI_SMD_AIRT_REGJ_NA_NA_SOK_BLNMLS.A</t>
  </si>
  <si>
    <t>Air Travel: Seat Miles Demanded: Russia: Alternative Transportation</t>
  </si>
  <si>
    <t>AEO.2025.ALTTRNP.ECI_SMD_AIRT_NA_NA_NA_RUS_BLNMLS.A</t>
  </si>
  <si>
    <t>Air Travel: Seat Miles Demanded: Russia: Narrow Body Aircraft: Alternative Transportation</t>
  </si>
  <si>
    <t>AEO.2025.ALTTRNP.ECI_SMD_AIRT_NBTR_NA_NA_RUS_BLNMLS.A</t>
  </si>
  <si>
    <t>Air Travel: Seat Miles Demanded: Russia: Wide Body Aircraft: Alternative Transportation</t>
  </si>
  <si>
    <t>AEO.2025.ALTTRNP.ECI_SMD_AIRT_WBE_NA_NA_RUS_BLNMLS.A</t>
  </si>
  <si>
    <t>Air Travel: Seat Miles Demanded: Russia: Regional Jets: Alternative Transportation</t>
  </si>
  <si>
    <t>AEO.2025.ALTTRNP.ECI_SMD_AIRT_REGJ_NA_NA_RUS_BLNMLS.A</t>
  </si>
  <si>
    <t>Air Travel: Seat Miles Demanded: Eastern Europe and Eurasia: Alternative Transportation</t>
  </si>
  <si>
    <t>AEO.2025.ALTTRNP.ECI_SMD_AIRT_NA_NA_NA_OEUAS_BLNMLS.A</t>
  </si>
  <si>
    <t>Air Travel: Seat Miles Demanded: Eastern Europe and Eurasia: Narrow Body Aircraft: Alternative Transportation</t>
  </si>
  <si>
    <t>AEO.2025.ALTTRNP.ECI_SMD_AIRT_NBTR_NA_NA_OEUAS_BLNMLS.A</t>
  </si>
  <si>
    <t>Air Travel: Seat Miles Demanded: Eastern Europe and Eurasia: Wide Body Aircraft: Alternative Transportation</t>
  </si>
  <si>
    <t>AEO.2025.ALTTRNP.ECI_SMD_AIRT_WBE_NA_NA_OEUAS_BLNMLS.A</t>
  </si>
  <si>
    <t>Air Travel: Seat Miles Demanded: Eastern Europe and Eurasia: Regional Jets: Alternative Transportation</t>
  </si>
  <si>
    <t>AEO.2025.ALTTRNP.ECI_SMD_AIRT_REGJ_NA_NA_OEUAS_BLNMLS.A</t>
  </si>
  <si>
    <t>Air Travel: Seat Miles Demanded: China: Alternative Transportation</t>
  </si>
  <si>
    <t>AEO.2025.ALTTRNP.ECI_SMD_AIRT_NA_NA_NA_CHN_BLNMLS.A</t>
  </si>
  <si>
    <t>Air Travel: Seat Miles Demanded: China: Narrow Body Aircraft: Alternative Transportation</t>
  </si>
  <si>
    <t>AEO.2025.ALTTRNP.ECI_SMD_AIRT_NBTR_NA_NA_CHN_BLNMLS.A</t>
  </si>
  <si>
    <t>Air Travel: Seat Miles Demanded: China: Wide Body Aircraft: Alternative Transportation</t>
  </si>
  <si>
    <t>AEO.2025.ALTTRNP.ECI_SMD_AIRT_WBE_NA_NA_CHN_BLNMLS.A</t>
  </si>
  <si>
    <t>Air Travel: Seat Miles Demanded: China: Regional Jets: Alternative Transportation</t>
  </si>
  <si>
    <t>AEO.2025.ALTTRNP.ECI_SMD_AIRT_REGJ_NA_NA_CHN_BLNMLS.A</t>
  </si>
  <si>
    <t>Air Travel: Seat Miles Demanded: India: Alternative Transportation</t>
  </si>
  <si>
    <t>AEO.2025.ALTTRNP.ECI_SMD_AIRT_NA_NA_NA_IND_BLNMLS.A</t>
  </si>
  <si>
    <t>Air Travel: Seat Miles Demanded: India: Narrow Body Aircraft: Alternative Transportation</t>
  </si>
  <si>
    <t>AEO.2025.ALTTRNP.ECI_SMD_AIRT_NBTR_NA_NA_IND_BLNMLS.A</t>
  </si>
  <si>
    <t>Air Travel: Seat Miles Demanded: India: Wide Body Aircraft: Alternative Transportation</t>
  </si>
  <si>
    <t>AEO.2025.ALTTRNP.ECI_SMD_AIRT_WBE_NA_NA_IND_BLNMLS.A</t>
  </si>
  <si>
    <t>Air Travel: Seat Miles Demanded: India: Regional Jets: Alternative Transportation</t>
  </si>
  <si>
    <t>AEO.2025.ALTTRNP.ECI_SMD_AIRT_REGJ_NA_NA_IND_BLNMLS.A</t>
  </si>
  <si>
    <t>Air Travel: Seat Miles Demanded: Other Asia Pacific: Alternative Transportation</t>
  </si>
  <si>
    <t>AEO.2025.ALTTRNP.ECI_SMD_AIRT_NA_NA_NA_ONCDAS_BLNMLS.A</t>
  </si>
  <si>
    <t>Air Travel: Seat Miles Demanded: Other Asia Pacific: Narrow Body Aircraft: Alternative Transportation</t>
  </si>
  <si>
    <t>AEO.2025.ALTTRNP.ECI_SMD_AIRT_NBTR_NA_NA_ONCDAS_BLNMLS.A</t>
  </si>
  <si>
    <t>Air Travel: Seat Miles Demanded: Other Asia Pacific: Wide Body Aircraft: Alternative Transportation</t>
  </si>
  <si>
    <t>AEO.2025.ALTTRNP.ECI_SMD_AIRT_WBE_NA_NA_ONCDAS_BLNMLS.A</t>
  </si>
  <si>
    <t>Air Travel: Seat Miles Demanded: Other Asia Pacific: Regional Jets: Alternative Transportation</t>
  </si>
  <si>
    <t>AEO.2025.ALTTRNP.ECI_SMD_AIRT_REGJ_NA_NA_ONCDAS_BLNMLS.A</t>
  </si>
  <si>
    <t>Air Travel: Seat Miles Demanded: Middle East: Alternative Transportation</t>
  </si>
  <si>
    <t>AEO.2025.ALTTRNP.ECI_SMD_AIRT_NA_NA_NA_MDE_BLNMLS.A</t>
  </si>
  <si>
    <t>Air Travel: Seat Miles Demanded: Middle East: Narrow Body Aircraft: Alternative Transportation</t>
  </si>
  <si>
    <t>AEO.2025.ALTTRNP.ECI_SMD_AIRT_NBTR_NA_NA_MDE_BLNMLS.A</t>
  </si>
  <si>
    <t>Air Travel: Seat Miles Demanded: Middle East: Wide Body Aircraft: Alternative Transportation</t>
  </si>
  <si>
    <t>AEO.2025.ALTTRNP.ECI_SMD_AIRT_WBE_NA_NA_MDE_BLNMLS.A</t>
  </si>
  <si>
    <t>Air Travel: Seat Miles Demanded: Middle East: Regional Jets: Alternative Transportation</t>
  </si>
  <si>
    <t>AEO.2025.ALTTRNP.ECI_SMD_AIRT_REGJ_NA_NA_MDE_BLNMLS.A</t>
  </si>
  <si>
    <t>Air Travel: Seat Miles Demanded: Africa: Alternative Transportation</t>
  </si>
  <si>
    <t>AEO.2025.ALTTRNP.ECI_SMD_AIRT_NA_NA_NA_AFR_BLNMLS.A</t>
  </si>
  <si>
    <t>Air Travel: Seat Miles Demanded: Africa: Narrow Body Aircraft: Alternative Transportation</t>
  </si>
  <si>
    <t>AEO.2025.ALTTRNP.ECI_SMD_AIRT_NBTR_NA_NA_AFR_BLNMLS.A</t>
  </si>
  <si>
    <t>Air Travel: Seat Miles Demanded: Africa: Wide Body Aircraft: Alternative Transportation</t>
  </si>
  <si>
    <t>AEO.2025.ALTTRNP.ECI_SMD_AIRT_WBE_NA_NA_AFR_BLNMLS.A</t>
  </si>
  <si>
    <t>Air Travel: Seat Miles Demanded: Africa: Regional Jets: Alternative Transportation</t>
  </si>
  <si>
    <t>AEO.2025.ALTTRNP.ECI_SMD_AIRT_REGJ_NA_NA_AFR_BLNMLS.A</t>
  </si>
  <si>
    <t>Air Travel: Seat Miles Demanded: Brazil: Alternative Transportation</t>
  </si>
  <si>
    <t>AEO.2025.ALTTRNP.ECI_SMD_AIRT_NA_NA_NA_BRZ_BLNMLS.A</t>
  </si>
  <si>
    <t>Air Travel: Seat Miles Demanded: Brazil: Narrow Body Aircraft: Alternative Transportation</t>
  </si>
  <si>
    <t>AEO.2025.ALTTRNP.ECI_SMD_AIRT_NBTR_NA_NA_BRZ_BLNMLS.A</t>
  </si>
  <si>
    <t>Air Travel: Seat Miles Demanded: Brazil: Wide Body Aircraft: Alternative Transportation</t>
  </si>
  <si>
    <t>AEO.2025.ALTTRNP.ECI_SMD_AIRT_WBE_NA_NA_BRZ_BLNMLS.A</t>
  </si>
  <si>
    <t>Air Travel: Seat Miles Demanded: Brazil: Regional Jets: Alternative Transportation</t>
  </si>
  <si>
    <t>AEO.2025.ALTTRNP.ECI_SMD_AIRT_REGJ_NA_NA_BRZ_BLNMLS.A</t>
  </si>
  <si>
    <t>Air Travel: Seat Miles Demanded: Other Americas: Alternative Transportation</t>
  </si>
  <si>
    <t>AEO.2025.ALTTRNP.ECI_SMD_AIRT_NA_NA_NA_ONOAS_BLNMLS.A</t>
  </si>
  <si>
    <t>Air Travel: Seat Miles Demanded: Other Americas: Narrow Body Aircraft: Alternative Transportation</t>
  </si>
  <si>
    <t>AEO.2025.ALTTRNP.ECI_SMD_AIRT_NBTR_NA_NA_ONOAS_BLNMLS.A</t>
  </si>
  <si>
    <t>Air Travel: Seat Miles Demanded: Other Americas: Wide Body Aircraft: Alternative Transportation</t>
  </si>
  <si>
    <t>AEO.2025.ALTTRNP.ECI_SMD_AIRT_WBE_NA_NA_ONOAS_BLNMLS.A</t>
  </si>
  <si>
    <t>Air Travel: Seat Miles Demanded: Other Americas: Regional Jets: Alternative Transportation</t>
  </si>
  <si>
    <t>AEO.2025.ALTTRNP.ECI_SMD_AIRT_REGJ_NA_NA_ONOAS_BLNMLS.A</t>
  </si>
  <si>
    <t>Air Travel: Seat Miles Demanded: World: Narrow Body Aircraft: Alternative Transportation</t>
  </si>
  <si>
    <t>AEO.2025.ALTTRNP.ECI_SMD_AIRT_NBTR_NA_NA_WRLD_BLNMLS.A</t>
  </si>
  <si>
    <t>Air Travel: Seat Miles Demanded: World: Wide Body Aircraft: Alternative Transportation</t>
  </si>
  <si>
    <t>AEO.2025.ALTTRNP.ECI_SMD_AIRT_WBE_NA_NA_WRLD_BLNMLS.A</t>
  </si>
  <si>
    <t>Air Travel: Seat Miles Demanded: World: Regional Jets: Alternative Transportation</t>
  </si>
  <si>
    <t>AEO.2025.ALTTRNP.ECI_SMD_AIRT_REGJ_NA_NA_WRLD_BLNMLS.A</t>
  </si>
  <si>
    <t>Air Travel: Seat Miles Demanded: World: Alternative Transportation</t>
  </si>
  <si>
    <t>AEO.2025.ALTTRNP.ECI_SMD_AIRT_NA_NA_NA_WRLD_BLNMLS.A</t>
  </si>
  <si>
    <t>Air Travel: Aircraft Deliveries: U.S.: Alternative Transportation</t>
  </si>
  <si>
    <t>AEO.2025.ALTTRNP.ECI_ACFTDELIV_AIRT_NA_NA_NA_USA_UNIT.A</t>
  </si>
  <si>
    <t>Air Travel: Aircraft Deliveries: U.S.: Narrow Body Aircraft: Alternative Transportation</t>
  </si>
  <si>
    <t>AEO.2025.ALTTRNP.ECI_ACFTDELIV_AIRT_NBTR_NA_NA_USA_UNIT.A</t>
  </si>
  <si>
    <t>Air Travel: Aircraft Deliveries: U.S.: Wide Body Aircraft: Alternative Transportation</t>
  </si>
  <si>
    <t>AEO.2025.ALTTRNP.ECI_ACFTDELIV_AIRT_WBE_NA_NA_USA_UNIT.A</t>
  </si>
  <si>
    <t>Air Travel: Aircraft Deliveries: U.S.: Regional Jets: Alternative Transportation</t>
  </si>
  <si>
    <t>AEO.2025.ALTTRNP.ECI_ACFTDELIV_AIRT_REGJ_NA_NA_USA_UNIT.A</t>
  </si>
  <si>
    <t>Air Travel: Aircraft Deliveries: Canada: Alternative Transportation</t>
  </si>
  <si>
    <t>AEO.2025.ALTTRNP.ECI_ACFTDELIV_AIRT_NA_NA_NA_CAN_UNIT.A</t>
  </si>
  <si>
    <t>Air Travel: Aircraft Deliveries: Canada: Narrow Body Aircraft: Alternative Transportation</t>
  </si>
  <si>
    <t>AEO.2025.ALTTRNP.ECI_ACFTDELIV_AIRT_NBTR_NA_NA_CAN_UNIT.A</t>
  </si>
  <si>
    <t>Air Travel: Aircraft Deliveries: Canada: Wide Body Aircraft: Alternative Transportation</t>
  </si>
  <si>
    <t>AEO.2025.ALTTRNP.ECI_ACFTDELIV_AIRT_WBE_NA_NA_CAN_UNIT.A</t>
  </si>
  <si>
    <t>Air Travel: Aircraft Deliveries: Canada: Regional Jets: Alternative Transportation</t>
  </si>
  <si>
    <t>AEO.2025.ALTTRNP.ECI_ACFTDELIV_AIRT_REGJ_NA_NA_CAN_UNIT.A</t>
  </si>
  <si>
    <t>Air Travel: Aircraft Deliveries: Mexico: Alternative Transportation</t>
  </si>
  <si>
    <t>AEO.2025.ALTTRNP.ECI_ACFTDELIV_AIRT_NA_NA_NA_MAOOAS_UNIT.A</t>
  </si>
  <si>
    <t>Air Travel: Aircraft Deliveries: Mexico: Narrow Body Aircraft: Alternative Transportation</t>
  </si>
  <si>
    <t>AEO.2025.ALTTRNP.ECI_ACFTDELIV_AIRT_NBTR_NA_NA_MAOOAS_UNIT.A</t>
  </si>
  <si>
    <t>Air Travel: Aircraft Deliveries: Mexico: Wide Body Aircraft: Alternative Transportation</t>
  </si>
  <si>
    <t>AEO.2025.ALTTRNP.ECI_ACFTDELIV_AIRT_WBE_NA_NA_MAOOAS_UNIT.A</t>
  </si>
  <si>
    <t>Air Travel: Aircraft Deliveries: Mexico: Regional Jets: Alternative Transportation</t>
  </si>
  <si>
    <t>AEO.2025.ALTTRNP.ECI_ACFTDELIV_AIRT_REGJ_NA_NA_MAOOAS_UNIT.A</t>
  </si>
  <si>
    <t>Air Travel: Aircraft Deliveries: Western Europe: Alternative Transportation</t>
  </si>
  <si>
    <t>AEO.2025.ALTTRNP.ECI_ACFTDELIV_AIRT_NA_NA_NA_OCDEU_UNIT.A</t>
  </si>
  <si>
    <t>Air Travel: Aircraft Deliveries: Western Europe: Narrow Body Aircraft: Alternative Transportation</t>
  </si>
  <si>
    <t>AEO.2025.ALTTRNP.ECI_ACFTDELIV_AIRT_NBTR_NA_NA_OCDEU_UNIT.A</t>
  </si>
  <si>
    <t>Air Travel: Aircraft Deliveries: Western Europe: Wide Body Aircraft: Alternative Transportation</t>
  </si>
  <si>
    <t>AEO.2025.ALTTRNP.ECI_ACFTDELIV_AIRT_WBE_NA_NA_OCDEU_UNIT.A</t>
  </si>
  <si>
    <t>Air Travel: Aircraft Deliveries: Western Europe: Regional Jets: Alternative Transportation</t>
  </si>
  <si>
    <t>AEO.2025.ALTTRNP.ECI_ACFTDELIV_AIRT_REGJ_NA_NA_OCDEU_UNIT.A</t>
  </si>
  <si>
    <t>Air Travel: Aircraft Deliveries: Japan: Alternative Transportation</t>
  </si>
  <si>
    <t>AEO.2025.ALTTRNP.ECI_ACFTDELIV_AIRT_NA_NA_NA_JPN_UNIT.A</t>
  </si>
  <si>
    <t>Air Travel: Aircraft Deliveries: Japan: Narrow Body Aircraft: Alternative Transportation</t>
  </si>
  <si>
    <t>AEO.2025.ALTTRNP.ECI_ACFTDELIV_AIRT_NBTR_NA_NA_JPN_UNIT.A</t>
  </si>
  <si>
    <t>Air Travel: Aircraft Deliveries: Japan: Wide Body Aircraft: Alternative Transportation</t>
  </si>
  <si>
    <t>AEO.2025.ALTTRNP.ECI_ACFTDELIV_AIRT_WBE_NA_NA_JPN_UNIT.A</t>
  </si>
  <si>
    <t>Air Travel: Aircraft Deliveries: Japan: Regional Jets: Alternative Transportation</t>
  </si>
  <si>
    <t>AEO.2025.ALTTRNP.ECI_ACFTDELIV_AIRT_REGJ_NA_NA_JPN_UNIT.A</t>
  </si>
  <si>
    <t>Air Travel: Aircraft Deliveries: Australia and New Zealand: Alternative Transportation</t>
  </si>
  <si>
    <t>AEO.2025.ALTTRNP.ECI_ACFTDELIV_AIRT_NA_NA_NA_AUNZ_UNIT.A</t>
  </si>
  <si>
    <t>Air Travel: Aircraft Deliveries: Australia and New Zealand: Narrow Body Aircraft: Alternative Transportation</t>
  </si>
  <si>
    <t>AEO.2025.ALTTRNP.ECI_ACFTDELIV_AIRT_NBTR_NA_NA_AUNZ_UNIT.A</t>
  </si>
  <si>
    <t>Air Travel: Aircraft Deliveries: Australia and New Zealand: Wide Body Aircraft: Alternative Transportation</t>
  </si>
  <si>
    <t>AEO.2025.ALTTRNP.ECI_ACFTDELIV_AIRT_WBE_NA_NA_AUNZ_UNIT.A</t>
  </si>
  <si>
    <t>Air Travel: Aircraft Deliveries: Australia and New Zealand: Regional Jets: Alternative Transportation</t>
  </si>
  <si>
    <t>AEO.2025.ALTTRNP.ECI_ACFTDELIV_AIRT_REGJ_NA_NA_AUNZ_UNIT.A</t>
  </si>
  <si>
    <t>Air Travel: Aircraft Deliveries: South Korea: Alternative Transportation</t>
  </si>
  <si>
    <t>AEO.2025.ALTTRNP.ECI_ACFTDELIV_AIRT_NA_NA_NA_SOK_UNIT.A</t>
  </si>
  <si>
    <t>Air Travel: Aircraft Deliveries: South Korea: Narrow Body Aircraft: Alternative Transportation</t>
  </si>
  <si>
    <t>AEO.2025.ALTTRNP.ECI_ACFTDELIV_AIRT_NBTR_NA_NA_SOK_UNIT.A</t>
  </si>
  <si>
    <t>Air Travel: Aircraft Deliveries: South Korea: Wide Body Aircraft: Alternative Transportation</t>
  </si>
  <si>
    <t>AEO.2025.ALTTRNP.ECI_ACFTDELIV_AIRT_WBE_NA_NA_SOK_UNIT.A</t>
  </si>
  <si>
    <t>Air Travel: Aircraft Deliveries: South Korea: Regional Jets: Alternative Transportation</t>
  </si>
  <si>
    <t>AEO.2025.ALTTRNP.ECI_ACFTDELIV_AIRT_REGJ_NA_NA_SOK_UNIT.A</t>
  </si>
  <si>
    <t>Air Travel: Aircraft Deliveries: Russia: Alternative Transportation</t>
  </si>
  <si>
    <t>AEO.2025.ALTTRNP.ECI_ACFTDELIV_AIRT_NA_NA_NA_RUS_UNIT.A</t>
  </si>
  <si>
    <t>Air Travel: Aircraft Deliveries: Russia: Narrow Body Aircraft: Alternative Transportation</t>
  </si>
  <si>
    <t>AEO.2025.ALTTRNP.ECI_ACFTDELIV_AIRT_NBTR_NA_NA_RUS_UNIT.A</t>
  </si>
  <si>
    <t>Air Travel: Aircraft Deliveries: Russia: Wide Body Aircraft: Alternative Transportation</t>
  </si>
  <si>
    <t>AEO.2025.ALTTRNP.ECI_ACFTDELIV_AIRT_WBE_NA_NA_RUS_UNIT.A</t>
  </si>
  <si>
    <t>Air Travel: Aircraft Deliveries: Russia: Regional Jets: Alternative Transportation</t>
  </si>
  <si>
    <t>AEO.2025.ALTTRNP.ECI_ACFTDELIV_AIRT_REGJ_NA_NA_RUS_UNIT.A</t>
  </si>
  <si>
    <t>Air Travel: Aircraft Deliveries: Eastern Europe and Eurasia: Alternative Transportation</t>
  </si>
  <si>
    <t>AEO.2025.ALTTRNP.ECI_ACFTDELIV_AIRT_NA_NA_NA_OEUAS_UNIT.A</t>
  </si>
  <si>
    <t>Air Travel: Aircraft Deliveries: Eastern Europe and Eurasia: Narrow Body Aircraft: Alternative Transportation</t>
  </si>
  <si>
    <t>AEO.2025.ALTTRNP.ECI_ACFTDELIV_AIRT_NBTR_NA_NA_OEUAS_UNIT.A</t>
  </si>
  <si>
    <t>Air Travel: Aircraft Deliveries: Eastern Europe and Eurasia: Wide Body Aircraft: Alternative Transportation</t>
  </si>
  <si>
    <t>AEO.2025.ALTTRNP.ECI_ACFTDELIV_AIRT_WBE_NA_NA_OEUAS_UNIT.A</t>
  </si>
  <si>
    <t>Air Travel: Aircraft Deliveries: Eastern Europe and Eurasia: Regional Jets: Alternative Transportation</t>
  </si>
  <si>
    <t>AEO.2025.ALTTRNP.ECI_ACFTDELIV_AIRT_REGJ_NA_NA_OEUAS_UNIT.A</t>
  </si>
  <si>
    <t>Air Travel: Aircraft Deliveries: China: Alternative Transportation</t>
  </si>
  <si>
    <t>AEO.2025.ALTTRNP.ECI_ACFTDELIV_AIRT_NA_NA_NA_CHN_UNIT.A</t>
  </si>
  <si>
    <t>Air Travel: Aircraft Deliveries: China: Narrow Body Aircraft: Alternative Transportation</t>
  </si>
  <si>
    <t>AEO.2025.ALTTRNP.ECI_ACFTDELIV_AIRT_NBTR_NA_NA_CHN_UNIT.A</t>
  </si>
  <si>
    <t>Air Travel: Aircraft Deliveries: China: Wide Body Aircraft: Alternative Transportation</t>
  </si>
  <si>
    <t>AEO.2025.ALTTRNP.ECI_ACFTDELIV_AIRT_WBE_NA_NA_CHN_UNIT.A</t>
  </si>
  <si>
    <t>Air Travel: Aircraft Deliveries: China: Regional Jets: Alternative Transportation</t>
  </si>
  <si>
    <t>AEO.2025.ALTTRNP.ECI_ACFTDELIV_AIRT_REGJ_NA_NA_CHN_UNIT.A</t>
  </si>
  <si>
    <t>Air Travel: Aircraft Deliveries: India: Alternative Transportation</t>
  </si>
  <si>
    <t>AEO.2025.ALTTRNP.ECI_ACFTDELIV_AIRT_NA_NA_NA_IND_UNIT.A</t>
  </si>
  <si>
    <t>Air Travel: Aircraft Deliveries: India: Narrow Body Aircraft: Alternative Transportation</t>
  </si>
  <si>
    <t>AEO.2025.ALTTRNP.ECI_ACFTDELIV_AIRT_NBTR_NA_NA_IND_UNIT.A</t>
  </si>
  <si>
    <t>Air Travel: Aircraft Deliveries: India: Wide Body Aircraft: Alternative Transportation</t>
  </si>
  <si>
    <t>AEO.2025.ALTTRNP.ECI_ACFTDELIV_AIRT_WBE_NA_NA_IND_UNIT.A</t>
  </si>
  <si>
    <t>Air Travel: Aircraft Deliveries: India: Regional Jets: Alternative Transportation</t>
  </si>
  <si>
    <t>AEO.2025.ALTTRNP.ECI_ACFTDELIV_AIRT_REGJ_NA_NA_IND_UNIT.A</t>
  </si>
  <si>
    <t>Air Travel: Aircraft Deliveries: Other Asia Pacific: Alternative Transportation</t>
  </si>
  <si>
    <t>AEO.2025.ALTTRNP.ECI_ACFTDELIV_AIRT_NA_NA_NA_ONCDAS_UNIT.A</t>
  </si>
  <si>
    <t>Air Travel: Aircraft Deliveries: Other Asia Pacific: Narrow Body Aircraft: Alternative Transportation</t>
  </si>
  <si>
    <t>AEO.2025.ALTTRNP.ECI_ACFTDELIV_AIRT_NBTR_NA_NA_ONCDAS_UNIT.A</t>
  </si>
  <si>
    <t>Air Travel: Aircraft Deliveries: Other Asia Pacific: Wide Body Aircraft: Alternative Transportation</t>
  </si>
  <si>
    <t>AEO.2025.ALTTRNP.ECI_ACFTDELIV_AIRT_WBE_NA_NA_ONCDAS_UNIT.A</t>
  </si>
  <si>
    <t>Air Travel: Aircraft Deliveries: Other Asia Pacific: Regional Jets: Alternative Transportation</t>
  </si>
  <si>
    <t>AEO.2025.ALTTRNP.ECI_ACFTDELIV_AIRT_REGJ_NA_NA_ONCDAS_UNIT.A</t>
  </si>
  <si>
    <t>Air Travel: Aircraft Deliveries: Middle East: Alternative Transportation</t>
  </si>
  <si>
    <t>AEO.2025.ALTTRNP.ECI_ACFTDELIV_AIRT_NA_NA_NA_MDE_UNIT.A</t>
  </si>
  <si>
    <t>Air Travel: Aircraft Deliveries: Middle East: Narrow Body Aircraft: Alternative Transportation</t>
  </si>
  <si>
    <t>AEO.2025.ALTTRNP.ECI_ACFTDELIV_AIRT_NBTR_NA_NA_MDE_UNIT.A</t>
  </si>
  <si>
    <t>Air Travel: Aircraft Deliveries: Middle East: Wide Body Aircraft: Alternative Transportation</t>
  </si>
  <si>
    <t>AEO.2025.ALTTRNP.ECI_ACFTDELIV_AIRT_WBE_NA_NA_MDE_UNIT.A</t>
  </si>
  <si>
    <t>Air Travel: Aircraft Deliveries: Middle East: Regional Jets: Alternative Transportation</t>
  </si>
  <si>
    <t>AEO.2025.ALTTRNP.ECI_ACFTDELIV_AIRT_REGJ_NA_NA_MDE_UNIT.A</t>
  </si>
  <si>
    <t>Air Travel: Aircraft Deliveries: Africa: Alternative Transportation</t>
  </si>
  <si>
    <t>AEO.2025.ALTTRNP.ECI_ACFTDELIV_AIRT_NA_NA_NA_AFR_UNIT.A</t>
  </si>
  <si>
    <t>Air Travel: Aircraft Deliveries: Africa: Narrow Body Aircraft: Alternative Transportation</t>
  </si>
  <si>
    <t>AEO.2025.ALTTRNP.ECI_ACFTDELIV_AIRT_NBTR_NA_NA_AFR_UNIT.A</t>
  </si>
  <si>
    <t>Air Travel: Aircraft Deliveries: Africa: Wide Body Aircraft: Alternative Transportation</t>
  </si>
  <si>
    <t>AEO.2025.ALTTRNP.ECI_ACFTDELIV_AIRT_WBE_NA_NA_AFR_UNIT.A</t>
  </si>
  <si>
    <t>Air Travel: Aircraft Deliveries: Africa: Regional Jets: Alternative Transportation</t>
  </si>
  <si>
    <t>AEO.2025.ALTTRNP.ECI_ACFTDELIV_AIRT_REGJ_NA_NA_AFR_UNIT.A</t>
  </si>
  <si>
    <t>Air Travel: Aircraft Deliveries: Brazil: Alternative Transportation</t>
  </si>
  <si>
    <t>AEO.2025.ALTTRNP.ECI_ACFTDELIV_AIRT_NA_NA_NA_BRZ_UNIT.A</t>
  </si>
  <si>
    <t>Air Travel: Aircraft Deliveries: Brazil: Narrow Body Aircraft: Alternative Transportation</t>
  </si>
  <si>
    <t>AEO.2025.ALTTRNP.ECI_ACFTDELIV_AIRT_NBTR_NA_NA_BRZ_UNIT.A</t>
  </si>
  <si>
    <t>Air Travel: Aircraft Deliveries: Brazil: Wide Body Aircraft: Alternative Transportation</t>
  </si>
  <si>
    <t>AEO.2025.ALTTRNP.ECI_ACFTDELIV_AIRT_WBE_NA_NA_BRZ_UNIT.A</t>
  </si>
  <si>
    <t>Air Travel: Aircraft Deliveries: Brazil: Regional Jets: Alternative Transportation</t>
  </si>
  <si>
    <t>AEO.2025.ALTTRNP.ECI_ACFTDELIV_AIRT_REGJ_NA_NA_BRZ_UNIT.A</t>
  </si>
  <si>
    <t>Air Travel: Aircraft Deliveries: Other Americas: Alternative Transportation</t>
  </si>
  <si>
    <t>AEO.2025.ALTTRNP.ECI_ACFTDELIV_AIRT_NA_NA_NA_ONOAS_UNIT.A</t>
  </si>
  <si>
    <t>Air Travel: Aircraft Deliveries: Other Americas: Narrow Body Aircraft: Alternative Transportation</t>
  </si>
  <si>
    <t>AEO.2025.ALTTRNP.ECI_ACFTDELIV_AIRT_NBTR_NA_NA_ONOAS_UNIT.A</t>
  </si>
  <si>
    <t>Air Travel: Aircraft Deliveries: Other Americas: Wide Body Aircraft: Alternative Transportation</t>
  </si>
  <si>
    <t>AEO.2025.ALTTRNP.ECI_ACFTDELIV_AIRT_WBE_NA_NA_ONOAS_UNIT.A</t>
  </si>
  <si>
    <t>Air Travel: Aircraft Deliveries: Other Americas: Regional Jets: Alternative Transportation</t>
  </si>
  <si>
    <t>AEO.2025.ALTTRNP.ECI_ACFTDELIV_AIRT_REGJ_NA_NA_ONOAS_UNIT.A</t>
  </si>
  <si>
    <t>Air Travel: Aircraft Deliveries: World: Narrow Body Aircraft: Alternative Transportation</t>
  </si>
  <si>
    <t>AEO.2025.ALTTRNP.ECI_ACFTDELIV_AIRT_NBTR_NA_NA_WRLD_UNIT.A</t>
  </si>
  <si>
    <t>Air Travel: Aircraft Deliveries: World: Wide Body Aircraft: Alternative Transportation</t>
  </si>
  <si>
    <t>AEO.2025.ALTTRNP.ECI_ACFTDELIV_AIRT_WBE_NA_NA_WRLD_UNIT.A</t>
  </si>
  <si>
    <t>Air Travel: Aircraft Deliveries: World: Regional Jets: Alternative Transportation</t>
  </si>
  <si>
    <t>AEO.2025.ALTTRNP.ECI_ACFTDELIV_AIRT_REGJ_NA_NA_WRLD_UNIT.A</t>
  </si>
  <si>
    <t>Air Travel: Aircraft Deliveries: World: Alternative Transportation</t>
  </si>
  <si>
    <t>AEO.2025.ALTTRNP.ECI_ACFTDELIV_AIRT_NA_NA_NA_WRLD_UNIT.A</t>
  </si>
  <si>
    <t>Air Travel: New Aircraft Efficiency: Narrow Body Aircraft: Alternative Transportation</t>
  </si>
  <si>
    <t>AEO.2025.ALTTRNP.EFI_NEW_AIRT_NBTR_NA_NA_USA_SEATMPG.A</t>
  </si>
  <si>
    <t>Air Travel: New Aircraft Efficiency: Wide Body Aircraft: Alternative Transportation</t>
  </si>
  <si>
    <t>AEO.2025.ALTTRNP.EFI_NEW_AIRT_WBE_NA_NA_USA_SEATMPG.A</t>
  </si>
  <si>
    <t>Air Travel: New Aircraft Efficiency: Regional Jets: Alternative Transportation</t>
  </si>
  <si>
    <t>AEO.2025.ALTTRNP.EFI_NEW_AIRT_REGJ_NA_NA_USA_SEATMPG.A</t>
  </si>
  <si>
    <t>Air Travel: New Aircraft Efficiency: Average Aircraft: Alternative Transportation</t>
  </si>
  <si>
    <t>AEO.2025.ALTTRNP.EFI_NEW_AIRT_NA_NA_NA_USA_SEATMPG.A</t>
  </si>
  <si>
    <t>Air Travel: Aircraft Stock Efficiency: Narrow Body Aircraft: Alternative Transportation</t>
  </si>
  <si>
    <t>AEO.2025.ALTTRNP.EFI_STK_AIRT_NBTR_NA_NA_USA_SEATMPG.A</t>
  </si>
  <si>
    <t>Air Travel: Aircraft Stock Efficiency: Wide Body Aircraft: Alternative Transportation</t>
  </si>
  <si>
    <t>AEO.2025.ALTTRNP.EFI_STK_AIRT_WBE_NA_NA_USA_SEATMPG.A</t>
  </si>
  <si>
    <t>Air Travel: Aircraft Stock Efficiency: Regional Jets: Alternative Transportation</t>
  </si>
  <si>
    <t>AEO.2025.ALTTRNP.EFI_STK_AIRT_REGJ_NA_NA_USA_SEATMPG.A</t>
  </si>
  <si>
    <t>Air Travel: Aircraft Stock Efficiency: Average Aircraft: Alternative Transportation</t>
  </si>
  <si>
    <t>AEO.2025.ALTTRNP.EFI_STK_AIRT_NA_NA_NA_USA_SEATMPG.A</t>
  </si>
  <si>
    <t>Air Travel: Fuel Use: Commercial: Jet Fuel: U.S.: Alternative Transportation</t>
  </si>
  <si>
    <t>AEO.2025.ALTTRNP.CNSM_NA_AIRT_COMM_JFL_NA_USA_TRLBTU.A</t>
  </si>
  <si>
    <t>Air Travel: Fuel Use: Commercial: Jet Fuel: Canada: Alternative Transportation</t>
  </si>
  <si>
    <t>AEO.2025.ALTTRNP.CNSM_NA_AIRT_COMM_JFL_NA_CAN_TRLBTU.A</t>
  </si>
  <si>
    <t>Air Travel: Fuel Use: Commercial: Jet Fuel: Mexico: Alternative Transportation</t>
  </si>
  <si>
    <t>AEO.2025.ALTTRNP.CNSM_NA_AIRT_COMM_JFL_NA_MAOOAS_TRLBTU.A</t>
  </si>
  <si>
    <t>Air Travel: Fuel Use: Commercial: Jet Fuel: Western Europe: Alternative Transportation</t>
  </si>
  <si>
    <t>AEO.2025.ALTTRNP.CNSM_NA_AIRT_COMM_JFL_NA_OCDEU_TRLBTU.A</t>
  </si>
  <si>
    <t>Air Travel: Fuel Use: Commercial: Jet Fuel: Japan: Alternative Transportation</t>
  </si>
  <si>
    <t>AEO.2025.ALTTRNP.CNSM_NA_AIRT_COMM_JFL_NA_JPN_TRLBTU.A</t>
  </si>
  <si>
    <t>Air Travel: Fuel Use: Commercial: Jet Fuel: Australia and New Zealand: Alternative Transportation</t>
  </si>
  <si>
    <t>AEO.2025.ALTTRNP.CNSM_NA_AIRT_COMM_JFL_NA_AUNZ_TRLBTU.A</t>
  </si>
  <si>
    <t>Air Travel: Fuel Use: Commercial: Jet Fuel: South Korea: Alternative Transportation</t>
  </si>
  <si>
    <t>AEO.2025.ALTTRNP.CNSM_NA_AIRT_COMM_JFL_NA_SOK_TRLBTU.A</t>
  </si>
  <si>
    <t>Air Travel: Fuel Use: Commercial: Jet Fuel: Russia: Alternative Transportation</t>
  </si>
  <si>
    <t>AEO.2025.ALTTRNP.CNSM_NA_AIRT_COMM_JFL_NA_RUS_TRLBTU.A</t>
  </si>
  <si>
    <t>Air Travel: Fuel Use: Commercial: Jet Fuel: Eastern Europe and Eurasia: Alternative Transportation</t>
  </si>
  <si>
    <t>AEO.2025.ALTTRNP.CNSM_NA_AIRT_COMM_JFL_NA_OEUAS_TRLBTU.A</t>
  </si>
  <si>
    <t>Air Travel: Fuel Use: Commercial: Jet Fuel: China: Alternative Transportation</t>
  </si>
  <si>
    <t>AEO.2025.ALTTRNP.CNSM_NA_AIRT_COMM_JFL_NA_CHN_TRLBTU.A</t>
  </si>
  <si>
    <t>Air Travel: Fuel Use: Commercial: Jet Fuel: India: Alternative Transportation</t>
  </si>
  <si>
    <t>AEO.2025.ALTTRNP.CNSM_NA_AIRT_COMM_JFL_NA_IND_TRLBTU.A</t>
  </si>
  <si>
    <t>Air Travel: Fuel Use: Commercial: Jet Fuel: Other Asia Pacific: Alternative Transportation</t>
  </si>
  <si>
    <t>AEO.2025.ALTTRNP.CNSM_NA_AIRT_COMM_JFL_NA_ONCDAS_TRLBTU.A</t>
  </si>
  <si>
    <t>Air Travel: Fuel Use: Commercial: Jet Fuel: Middle East: Alternative Transportation</t>
  </si>
  <si>
    <t>AEO.2025.ALTTRNP.CNSM_NA_AIRT_COMM_JFL_NA_MDE_TRLBTU.A</t>
  </si>
  <si>
    <t>Air Travel: Fuel Use: Commercial: Jet Fuel: Africa: Alternative Transportation</t>
  </si>
  <si>
    <t>AEO.2025.ALTTRNP.CNSM_NA_AIRT_COMM_JFL_NA_AFR_TRLBTU.A</t>
  </si>
  <si>
    <t>Air Travel: Fuel Use: Commercial: Jet Fuel: Brazil: Alternative Transportation</t>
  </si>
  <si>
    <t>AEO.2025.ALTTRNP.CNSM_NA_AIRT_COMM_JFL_NA_BRZ_TRLBTU.A</t>
  </si>
  <si>
    <t>Air Travel: Fuel Use: Commercial: Jet Fuel: Other Americas: Alternative Transportation</t>
  </si>
  <si>
    <t>AEO.2025.ALTTRNP.CNSM_NA_AIRT_COMM_JFL_NA_ONOAS_TRLBTU.A</t>
  </si>
  <si>
    <t>Air Travel: Fuel Use: Commercial: Jet Fuel: World: Alternative Transportation</t>
  </si>
  <si>
    <t>AEO.2025.ALTTRNP.CNSM_NA_AIRT_COMM_JFL_NA_WRLD_TRLBTU.A</t>
  </si>
  <si>
    <t xml:space="preserve"> United States</t>
  </si>
  <si>
    <t>Air Travel: Fuel Use: Commercial: Aviation Gasoline: U.S.: Alternative Transportation</t>
  </si>
  <si>
    <t>AEO.2025.ALTTRNP.CNSM_NA_AIRT_COMM_AVGA_NA_USA_TRLBTU.A</t>
  </si>
  <si>
    <t>Air Travel: Fuel Use: Military: Jet Fuel: U.S.: Alternative Transportation</t>
  </si>
  <si>
    <t>AEO.2025.ALTTRNP.CNSM_NA_AIRT_MILT_JFL_NA_USA_TRLBTU.A</t>
  </si>
  <si>
    <t>https://www.eia.gov/outlooks/aeo/data/browser/#/?id=57-AEO2022&amp;sourcekey=0</t>
  </si>
  <si>
    <t>Tue Apr 18 2023 15:37:49 GMT-0400 (Eastern Daylight Time)</t>
  </si>
  <si>
    <t>AEO.2022.REF2022.PRCE_FUL_AIRT_NA_NA_NA_NA_87DLRPMBTU.A</t>
  </si>
  <si>
    <t>Ticket Price (1996 cents per passenger mile)</t>
  </si>
  <si>
    <t>Air Travel: Ticket Price: Domestic: Reference case</t>
  </si>
  <si>
    <t>AEO.2022.REF2022.PRCE_TKT_AIRT_DMS_NA_NA_USA_96CNT.A</t>
  </si>
  <si>
    <t>1996 cents</t>
  </si>
  <si>
    <t>Air Travel: Ticket Price: International: Reference case</t>
  </si>
  <si>
    <t>AEO.2022.REF2022.PRCE_TKT_AIRT_INTA_NA_NA_USA_96CNT.A</t>
  </si>
  <si>
    <t>Non-U.S.</t>
  </si>
  <si>
    <t>Air Travel: Ticket Price: Non U.S.: Reference case</t>
  </si>
  <si>
    <t>AEO.2022.REF2022.PRCE_TKT_AIRT_FORN_NA_NA_USA_96CNT.A</t>
  </si>
  <si>
    <t>AEO.2022.REF2022.CAP_LDFAC_AIRT_DMS_NA_NA_NA_FRAC.A</t>
  </si>
  <si>
    <t>AEO.2022.REF2022.CAP_LDFAC_AIRT_INTA_NA_NA_NA_FRAC.A</t>
  </si>
  <si>
    <t>AEO.2022.REF2022.ECI_POP_NA_NA_NA_NA_USA_MILL.A</t>
  </si>
  <si>
    <t>AEO.2022.REF2022.ECI_POP_NA_NA_NA_NA_CAN_MILL.A</t>
  </si>
  <si>
    <t>Central America</t>
  </si>
  <si>
    <t>Air Travel: Drivers: Population: Central America: Reference case</t>
  </si>
  <si>
    <t>AEO.2022.REF2022.ECI_POP_NA_NA_NA_NA_CNTA_MILL.A</t>
  </si>
  <si>
    <t>South America</t>
  </si>
  <si>
    <t>Air Travel: Drivers: Population: South America: Reference case</t>
  </si>
  <si>
    <t>AEO.2022.REF2022.ECI_POP_NA_NA_NA_NA_SOAM_MILL.A</t>
  </si>
  <si>
    <t>Europe</t>
  </si>
  <si>
    <t>Air Travel: Drivers: Population: Europe: Reference case</t>
  </si>
  <si>
    <t>AEO.2022.REF2022.ECI_POP_NA_NA_NA_NA_EUR_MILL.A</t>
  </si>
  <si>
    <t>AEO.2022.REF2022.ECI_POP_NA_NA_NA_NA_AFR_MILL.A</t>
  </si>
  <si>
    <t>Mideast</t>
  </si>
  <si>
    <t>Air Travel: Drivers: Population: Mideast: Reference case</t>
  </si>
  <si>
    <t>AEO.2022.REF2022.ECI_POP_NA_NA_NA_NA_MDE_MILL.A</t>
  </si>
  <si>
    <t>Commonwealth of Independent States</t>
  </si>
  <si>
    <t>Air Travel: Drivers: Population: CIS: Reference case</t>
  </si>
  <si>
    <t>AEO.2022.REF2022.ECI_POP_NA_NA_NA_NA_CIS_MILL.A</t>
  </si>
  <si>
    <t>AEO.2022.REF2022.ECI_POP_NA_NA_NA_NA_CHN_MILL.A</t>
  </si>
  <si>
    <t>Northeast Asia</t>
  </si>
  <si>
    <t>Air Travel: Drivers: Population: NE Asia: Reference case</t>
  </si>
  <si>
    <t>AEO.2022.REF2022.ECI_POP_NA_NA_NA_NA_NEAS_MILL.A</t>
  </si>
  <si>
    <t>Southeast Asia</t>
  </si>
  <si>
    <t>Air Travel: Drivers: Population: SE Asia: Reference case</t>
  </si>
  <si>
    <t>AEO.2022.REF2022.ECI_POP_NA_NA_NA_NA_SEAS_MILL.A</t>
  </si>
  <si>
    <t>Southwest Asia</t>
  </si>
  <si>
    <t>Air Travel: Drivers: Population: SW Asia: Reference case</t>
  </si>
  <si>
    <t>AEO.2022.REF2022.ECI_POP_NA_NA_NA_NA_SWASIA_MILL.A</t>
  </si>
  <si>
    <t>Oceania</t>
  </si>
  <si>
    <t>Air Travel: Drivers: Population: Oceania: Reference case</t>
  </si>
  <si>
    <t>AEO.2022.REF2022.ECI_POP_NA_NA_NA_NA_OCN_MILL.A</t>
  </si>
  <si>
    <t>AEO.2022.REF2022.ECI_RPM_AIRT_DMS_NA_NA_USA_BLNMLS.A</t>
  </si>
  <si>
    <t>AEO.2022.REF2022.ECI_RPM_AIRT_DMS_NA_NA_CAN_BLNMLS.A</t>
  </si>
  <si>
    <t>Air Travel: Travel Demand: Revenue Passenger Miles: Domestic: Central America: Reference case</t>
  </si>
  <si>
    <t>AEO.2022.REF2022.ECI_RPM_AIRT_DMS_NA_NA_CNTA_BLNMLS.A</t>
  </si>
  <si>
    <t>Air Travel: Travel Demand: Revenue Passenger Miles: Domestic: South America: Reference case</t>
  </si>
  <si>
    <t>AEO.2022.REF2022.ECI_RPM_AIRT_DMS_NA_NA_SOAM_BLNMLS.A</t>
  </si>
  <si>
    <t>Air Travel: Travel Demand: Revenue Passenger Miles: Domestic: Europe: Reference case</t>
  </si>
  <si>
    <t>AEO.2022.REF2022.ECI_RPM_AIRT_DMS_NA_NA_EUR_BLNMLS.A</t>
  </si>
  <si>
    <t>AEO.2022.REF2022.ECI_RPM_AIRT_DMS_NA_NA_AFR_BLNMLS.A</t>
  </si>
  <si>
    <t>Air Travel: Travel Demand: Revenue Passenger Miles: Domestic: Mideast: Reference case</t>
  </si>
  <si>
    <t>AEO.2022.REF2022.ECI_RPM_AIRT_DMS_NA_NA_MDE_BLNMLS.A</t>
  </si>
  <si>
    <t>Air Travel: Travel Demand: Revenue Passenger Miles: Domestic: CIS: Reference case</t>
  </si>
  <si>
    <t>AEO.2022.REF2022.ECI_RPM_AIRT_DMS_NA_NA_CIS_BLNMLS.A</t>
  </si>
  <si>
    <t>AEO.2022.REF2022.ECI_RPM_AIRT_DMS_NA_NA_CHN_BLNMLS.A</t>
  </si>
  <si>
    <t>Air Travel: Travel Demand: Revenue Passenger Miles: Domestic: NE Asia: Reference case</t>
  </si>
  <si>
    <t>AEO.2022.REF2022.ECI_RPM_AIRT_DMS_NA_NA_NEAS_BLNMLS.A</t>
  </si>
  <si>
    <t>Air Travel: Travel Demand: Revenue Passenger Miles: Domestic: SE Asia: Reference case</t>
  </si>
  <si>
    <t>AEO.2022.REF2022.ECI_RPM_AIRT_DMS_NA_NA_SEAS_BLNMLS.A</t>
  </si>
  <si>
    <t>Air Travel: Travel Demand: Revenue Passenger Miles: Domestic: SW Asia: Reference case</t>
  </si>
  <si>
    <t>AEO.2022.REF2022.ECI_RPM_AIRT_DMS_NA_NA_SWASIA_BLNMLS.A</t>
  </si>
  <si>
    <t>Air Travel: Travel Demand: Revenue Passenger Miles: Domestic: Oceania: Reference case</t>
  </si>
  <si>
    <t>AEO.2022.REF2022.ECI_RPM_AIRT_DMS_NA_NA_OCN_BLNMLS.A</t>
  </si>
  <si>
    <t>Air Travel: Travel Demand: Revenue Passenger Miles: International: U.S.: Reference case</t>
  </si>
  <si>
    <t>AEO.2022.REF2022.ECI_RPM_AIRT_INTA_NA_NA_USA_BLNMLS.A</t>
  </si>
  <si>
    <t>Air Travel: Travel Demand: Revenue Passenger Miles: International: Canada: Reference case</t>
  </si>
  <si>
    <t>AEO.2022.REF2022.ECI_RPM_AIRT_INTA_NA_NA_CAN_BLNMLS.A</t>
  </si>
  <si>
    <t>Air Travel: Travel Demand: Revenue Passenger Miles: International: Central America: Reference case</t>
  </si>
  <si>
    <t>AEO.2022.REF2022.ECI_RPM_AIRT_INTA_NA_NA_CNTA_BLNMLS.A</t>
  </si>
  <si>
    <t>Air Travel: Travel Demand: Revenue Passenger Miles: International: South America: Reference case</t>
  </si>
  <si>
    <t>AEO.2022.REF2022.ECI_RPM_AIRT_INTA_NA_NA_SOAM_BLNMLS.A</t>
  </si>
  <si>
    <t>Air Travel: Travel Demand: Revenue Passenger Miles: International: Europe: Reference case</t>
  </si>
  <si>
    <t>AEO.2022.REF2022.ECI_RPM_AIRT_INTA_NA_NA_EUR_BLNMLS.A</t>
  </si>
  <si>
    <t>Air Travel: Travel Demand: Revenue Passenger Miles: International: Africa: Reference case</t>
  </si>
  <si>
    <t>AEO.2022.REF2022.ECI_RPM_AIRT_INTA_NA_NA_AFR_BLNMLS.A</t>
  </si>
  <si>
    <t>Air Travel: Travel Demand: Revenue Passenger Miles: International: Mideast: Reference case</t>
  </si>
  <si>
    <t>AEO.2022.REF2022.ECI_RPM_AIRT_INTA_NA_NA_MDE_BLNMLS.A</t>
  </si>
  <si>
    <t>Air Travel: Travel Demand: Revenue Passenger Miles: International: CIS: Reference case</t>
  </si>
  <si>
    <t>AEO.2022.REF2022.ECI_RPM_AIRT_INTA_NA_NA_CIS_BLNMLS.A</t>
  </si>
  <si>
    <t>Air Travel: Travel Demand: Revenue Passenger Miles: International: China: Reference case</t>
  </si>
  <si>
    <t>AEO.2022.REF2022.ECI_RPM_AIRT_INTA_NA_NA_CHN_BLNMLS.A</t>
  </si>
  <si>
    <t>Air Travel: Travel Demand: Revenue Passenger Miles: International: NE Asia: Reference case</t>
  </si>
  <si>
    <t>AEO.2022.REF2022.ECI_RPM_AIRT_INTA_NA_NA_NEAS_BLNMLS.A</t>
  </si>
  <si>
    <t>Air Travel: Travel Demand: Revenue Passenger Miles: International: SE Asia: Reference case</t>
  </si>
  <si>
    <t>AEO.2022.REF2022.ECI_RPM_AIRT_INTA_NA_NA_SEAS_BLNMLS.A</t>
  </si>
  <si>
    <t>Air Travel: Travel Demand: Revenue Passenger Miles: International: SW Asia: Reference case</t>
  </si>
  <si>
    <t>AEO.2022.REF2022.ECI_RPM_AIRT_INTA_NA_NA_SWASIA_BLNMLS.A</t>
  </si>
  <si>
    <t>Air Travel: Travel Demand: Revenue Passenger Miles: International: Oceania: Reference case</t>
  </si>
  <si>
    <t>AEO.2022.REF2022.ECI_RPM_AIRT_INTA_NA_NA_OCN_BLNMLS.A</t>
  </si>
  <si>
    <t>Air Travel: Travel Demand: Revenue Ton Miles: Freight: US: Reference case</t>
  </si>
  <si>
    <t>AEO.2022.REF2022.ECI_RTM_AIRT_NA_NA_NA_USA_BLNMLS.A</t>
  </si>
  <si>
    <t>AEO.2022.REF2022.ECI_RTM_AIRT_NA_NA_NA_CAN_BLNMLS.A</t>
  </si>
  <si>
    <t>Air Travel: Travel Demand: Revenue Ton Miles: Freight: Central America: Reference case</t>
  </si>
  <si>
    <t>AEO.2022.REF2022.ECI_RTM_AIRT_NA_NA_NA_CNTA_BLNMLS.A</t>
  </si>
  <si>
    <t>Air Travel: Travel Demand: Revenue Ton Miles: Freight: South America: Reference case</t>
  </si>
  <si>
    <t>AEO.2022.REF2022.ECI_RTM_AIRT_NA_NA_NA_SOAM_BLNMLS.A</t>
  </si>
  <si>
    <t>Air Travel: Travel Demand: Revenue Ton Miles: Freight: Europe: Reference case</t>
  </si>
  <si>
    <t>AEO.2022.REF2022.ECI_RTM_AIRT_NA_NA_NA_EUR_BLNMLS.A</t>
  </si>
  <si>
    <t>AEO.2022.REF2022.ECI_RTM_AIRT_NA_NA_NA_AFR_BLNMLS.A</t>
  </si>
  <si>
    <t>Air Travel: Travel Demand: Revenue Ton Miles: Freight: Mideast: Reference case</t>
  </si>
  <si>
    <t>AEO.2022.REF2022.ECI_RTM_AIRT_NA_NA_NA_MDE_BLNMLS.A</t>
  </si>
  <si>
    <t>Air Travel: Travel Demand: Revenue Ton Miles: Freight: CIS: Reference case</t>
  </si>
  <si>
    <t>AEO.2022.REF2022.ECI_RTM_AIRT_NA_NA_NA_CIS_BLNMLS.A</t>
  </si>
  <si>
    <t>AEO.2022.REF2022.ECI_RTM_AIRT_NA_NA_NA_CHN_BLNMLS.A</t>
  </si>
  <si>
    <t>Air Travel: Travel Demand: Revenue Ton Miles: Freight: NE Asia: Reference case</t>
  </si>
  <si>
    <t>AEO.2022.REF2022.ECI_RTM_AIRT_NA_NA_NA_NEAS_BLNMLS.A</t>
  </si>
  <si>
    <t>Air Travel: Travel Demand: Revenue Ton Miles: Freight: SE Asia: Reference case</t>
  </si>
  <si>
    <t>AEO.2022.REF2022.ECI_RTM_AIRT_NA_NA_NA_SEAS_BLNMLS.A</t>
  </si>
  <si>
    <t>Air Travel: Travel Demand: Revenue Ton Miles: Freight: SW Asia: Reference case</t>
  </si>
  <si>
    <t>AEO.2022.REF2022.ECI_RTM_AIRT_NA_NA_NA_SWASIA_BLNMLS.A</t>
  </si>
  <si>
    <t>Air Travel: Travel Demand: Revenue Ton Miles: Freight: Oceania: Reference case</t>
  </si>
  <si>
    <t>AEO.2022.REF2022.ECI_RTM_AIRT_NA_NA_NA_OCN_BLNMLS.A</t>
  </si>
  <si>
    <t>AEO.2022.REF2022.ECI_RTM_AIRT_NA_NA_NA_WRLD_BLNMLS.A</t>
  </si>
  <si>
    <t>AEO.2022.REF2022.ECI_SMD_AIRT_NA_NA_NA_USA_BLNMLS.A</t>
  </si>
  <si>
    <t>AEO.2022.REF2022.ECI_SMD_AIRT_NBTR_NA_NA_USA_BLNMLS.A</t>
  </si>
  <si>
    <t>AEO.2022.REF2022.ECI_SMD_AIRT_WBE_NA_NA_USA_BLNMLS.A</t>
  </si>
  <si>
    <t>AEO.2022.REF2022.ECI_SMD_AIRT_REGJ_NA_NA_USA_BLNMLS.A</t>
  </si>
  <si>
    <t>AEO.2022.REF2022.ECI_SMD_AIRT_NA_NA_NA_CAN_BLNMLS.A</t>
  </si>
  <si>
    <t>Air Travel: Seat Miles Demanded: Central America: Reference case</t>
  </si>
  <si>
    <t>AEO.2022.REF2022.ECI_SMD_AIRT_NA_NA_NA_CNTA_BLNMLS.A</t>
  </si>
  <si>
    <t>Air Travel: Seat Miles Demanded: South America: Reference case</t>
  </si>
  <si>
    <t>AEO.2022.REF2022.ECI_SMD_AIRT_NA_NA_NA_SOAM_BLNMLS.A</t>
  </si>
  <si>
    <t>Air Travel: Seat Miles Demanded: Europe: Reference case</t>
  </si>
  <si>
    <t>AEO.2022.REF2022.ECI_SMD_AIRT_NA_NA_NA_EUR_BLNMLS.A</t>
  </si>
  <si>
    <t>AEO.2022.REF2022.ECI_SMD_AIRT_NA_NA_NA_AFR_BLNMLS.A</t>
  </si>
  <si>
    <t>Air Travel: Seat Miles Demanded: Mideast: Reference case</t>
  </si>
  <si>
    <t>AEO.2022.REF2022.ECI_SMD_AIRT_NA_NA_NA_MDE_BLNMLS.A</t>
  </si>
  <si>
    <t>Air Travel: Seat Miles Demanded: CIS: Reference case</t>
  </si>
  <si>
    <t>AEO.2022.REF2022.ECI_SMD_AIRT_NA_NA_NA_CIS_BLNMLS.A</t>
  </si>
  <si>
    <t>AEO.2022.REF2022.ECI_SMD_AIRT_NA_NA_NA_CHN_BLNMLS.A</t>
  </si>
  <si>
    <t>Air Travel: Seat Miles Demanded: NE Asia: Reference case</t>
  </si>
  <si>
    <t>AEO.2022.REF2022.ECI_SMD_AIRT_NA_NA_NA_NEAS_BLNMLS.A</t>
  </si>
  <si>
    <t>Air Travel: Seat Miles Demanded: SE Asia: Reference case</t>
  </si>
  <si>
    <t>AEO.2022.REF2022.ECI_SMD_AIRT_NA_NA_NA_SEAS_BLNMLS.A</t>
  </si>
  <si>
    <t>Air Travel: Seat Miles Demanded: SW Asia: Reference case</t>
  </si>
  <si>
    <t>AEO.2022.REF2022.ECI_SMD_AIRT_NA_NA_NA_SWASIA_BLNMLS.A</t>
  </si>
  <si>
    <t>Air Travel: Seat Miles Demanded: Oceania: Reference case</t>
  </si>
  <si>
    <t>AEO.2022.REF2022.ECI_SMD_AIRT_NA_NA_NA_OCN_BLNMLS.A</t>
  </si>
  <si>
    <t>AEO.2022.REF2022.ECI_SMD_AIRT_NA_NA_NA_WRLD_BLNMLS.A</t>
  </si>
  <si>
    <t>Air Travel: Aircraft Deliveries: U.S.: Narrow Body: Reference case</t>
  </si>
  <si>
    <t>Air Travel: Aircraft Deliveries: U.S.: Wide Body: Reference case</t>
  </si>
  <si>
    <t>Air Travel: Aircraft Deliveries: Canada: Narrow Body: Reference case</t>
  </si>
  <si>
    <t>Air Travel: Aircraft Deliveries: Canada: Wide Body: Reference case</t>
  </si>
  <si>
    <t>Air Travel: Aircraft Deliveries: Central America: Reference case</t>
  </si>
  <si>
    <t>Air Travel: Aircraft Deliveries: Central America: Narrow Body: Reference case</t>
  </si>
  <si>
    <t>Air Travel: Aircraft Deliveries: Central America: Wide Body: Reference case</t>
  </si>
  <si>
    <t>Air Travel: Aircraft Deliveries: Central America: Regional Jets: Reference case</t>
  </si>
  <si>
    <t>Air Travel: Aircraft Deliveries: South America: Reference case</t>
  </si>
  <si>
    <t>Air Travel: Aircraft Deliveries: South America: Narrow Body: Reference case</t>
  </si>
  <si>
    <t>Air Travel: Aircraft Deliveries: South America: Wide Body: Reference case</t>
  </si>
  <si>
    <t>Air Travel: Aircraft Deliveries: South America: Regional Jets: Reference case</t>
  </si>
  <si>
    <t>Air Travel: Aircraft Deliveries: Europe: Reference case</t>
  </si>
  <si>
    <t>Air Travel: Aircraft Deliveries: Europe: Narrow Body: Reference case</t>
  </si>
  <si>
    <t>Air Travel: Aircraft Deliveries: Europe: Wide Body: Reference case</t>
  </si>
  <si>
    <t>Air Travel: Aircraft Deliveries: Europe: Regional Jets: Reference case</t>
  </si>
  <si>
    <t>Air Travel: Aircraft Deliveries: Africa: Narrow Body: Reference case</t>
  </si>
  <si>
    <t>Air Travel: Aircraft Deliveries: Africa: Wide Body: Reference case</t>
  </si>
  <si>
    <t>Air Travel: Aircraft Deliveries: Mideast: Reference case</t>
  </si>
  <si>
    <t>Air Travel: Aircraft Deliveries: Mideast: Narrow Body: Reference case</t>
  </si>
  <si>
    <t>Air Travel: Aircraft Deliveries: Mideast: Wide Body: Reference case</t>
  </si>
  <si>
    <t>Air Travel: Aircraft Deliveries: Mideast: Regional Jets: Reference case</t>
  </si>
  <si>
    <t>Air Travel: Aircraft Deliveries: CIS: Reference case</t>
  </si>
  <si>
    <t>Air Travel: Aircraft Deliveries: CIS: Narrow Body: Reference case</t>
  </si>
  <si>
    <t>Air Travel: Aircraft Deliveries: CIS: Wide Body: Reference case</t>
  </si>
  <si>
    <t>Air Travel: Aircraft Deliveries: CIS: Regional Jets: Reference case</t>
  </si>
  <si>
    <t>Air Travel: Aircraft Deliveries: China: Narrow Body: Reference case</t>
  </si>
  <si>
    <t>Air Travel: Aircraft Deliveries: China: Wide Body: Reference case</t>
  </si>
  <si>
    <t>Air Travel: Aircraft Deliveries: NE Asia: Reference case</t>
  </si>
  <si>
    <t>Air Travel: Aircraft Deliveries: NE Asia: Narrow Body: Reference case</t>
  </si>
  <si>
    <t>Air Travel: Aircraft Deliveries: NE Asia: Wide Body: Reference case</t>
  </si>
  <si>
    <t>Air Travel: Aircraft Deliveries: NE Asia: Regional Jets: Reference case</t>
  </si>
  <si>
    <t>Air Travel: Aircraft Deliveries: SE Asia: Reference case</t>
  </si>
  <si>
    <t>Air Travel: Aircraft Deliveries: SE Asia: Narrow Body: Reference case</t>
  </si>
  <si>
    <t>Air Travel: Aircraft Deliveries: SE Asia: Wide Body: Reference case</t>
  </si>
  <si>
    <t>Air Travel: Aircraft Deliveries: SE Asia: Regional Jets: Reference case</t>
  </si>
  <si>
    <t>Air Travel: Aircraft Deliveries: SW Asia: Reference case</t>
  </si>
  <si>
    <t>Air Travel: Aircraft Deliveries: SW Asia: Narrow Body: Reference case</t>
  </si>
  <si>
    <t>Air Travel: Aircraft Deliveries: SW Asia: Wide Body: Reference case</t>
  </si>
  <si>
    <t>Air Travel: Aircraft Deliveries: SW Asia: Regional Jets: Reference case</t>
  </si>
  <si>
    <t>Air Travel: Aircraft Deliveries: Oceania: Reference case</t>
  </si>
  <si>
    <t>Air Travel: Aircraft Deliveries: Oceania: Narrow Body: Reference case</t>
  </si>
  <si>
    <t>Air Travel: Aircraft Deliveries: Oceania: Wide Body: Reference case</t>
  </si>
  <si>
    <t>Air Travel: Aircraft Deliveries: Oceania: Regional Jets: Reference case</t>
  </si>
  <si>
    <t>AEO.2022.REF2022.EFI_NEW_AIRT_NBTR_NA_NA_USA_SEATMPG.A</t>
  </si>
  <si>
    <t>AEO.2022.REF2022.EFI_NEW_AIRT_WBE_NA_NA_USA_SEATMPG.A</t>
  </si>
  <si>
    <t>AEO.2022.REF2022.EFI_NEW_AIRT_REGJ_NA_NA_USA_SEATMPG.A</t>
  </si>
  <si>
    <t>AEO.2022.REF2022.EFI_NEW_AIRT_NA_NA_NA_USA_SEATMPG.A</t>
  </si>
  <si>
    <t>AEO.2022.REF2022.EFI_STK_AIRT_NBTR_NA_NA_USA_SEATMPG.A</t>
  </si>
  <si>
    <t>AEO.2022.REF2022.EFI_STK_AIRT_WBE_NA_NA_USA_SEATMPG.A</t>
  </si>
  <si>
    <t>AEO.2022.REF2022.EFI_STK_AIRT_REGJ_NA_NA_USA_SEATMPG.A</t>
  </si>
  <si>
    <t>AEO.2022.REF2022.EFI_STK_AIRT_NA_NA_NA_USA_SEATMPG.A</t>
  </si>
  <si>
    <t>AEO.2022.REF2022.CNSM_NA_AIRT_COMM_JFL_NA_USA_TRLBTU.A</t>
  </si>
  <si>
    <t>AEO.2022.REF2022.CNSM_NA_AIRT_COMM_JFL_NA_CAN_TRLBTU.A</t>
  </si>
  <si>
    <t>Air Travel: Fuel Use: Commercial: Jet Fuel: Central America: Reference case</t>
  </si>
  <si>
    <t>AEO.2022.REF2022.CNSM_NA_AIRT_COMM_JFL_NA_CNTA_TRLBTU.A</t>
  </si>
  <si>
    <t>Air Travel: Fuel Use: Commercial: Jet Fuel: South America: Reference case</t>
  </si>
  <si>
    <t>AEO.2022.REF2022.CNSM_NA_AIRT_COMM_JFL_NA_SOAM_TRLBTU.A</t>
  </si>
  <si>
    <t>Air Travel: Fuel Use: Commercial: Jet Fuel: Europe: Reference case</t>
  </si>
  <si>
    <t>AEO.2022.REF2022.CNSM_NA_AIRT_COMM_JFL_NA_EUR_TRLBTU.A</t>
  </si>
  <si>
    <t>AEO.2022.REF2022.CNSM_NA_AIRT_COMM_JFL_NA_AFR_TRLBTU.A</t>
  </si>
  <si>
    <t>Air Travel: Fuel Use: Commercial: Jet Fuel: Mideast: Reference case</t>
  </si>
  <si>
    <t>AEO.2022.REF2022.CNSM_NA_AIRT_COMM_JFL_NA_MDE_TRLBTU.A</t>
  </si>
  <si>
    <t>Air Travel: Fuel Use: Commercial: Jet Fuel: CIS: Reference case</t>
  </si>
  <si>
    <t>AEO.2022.REF2022.CNSM_NA_AIRT_COMM_JFL_NA_CIS_TRLBTU.A</t>
  </si>
  <si>
    <t>AEO.2022.REF2022.CNSM_NA_AIRT_COMM_JFL_NA_CHN_TRLBTU.A</t>
  </si>
  <si>
    <t>Air Travel: Fuel Use: Commercial: Jet Fuel: NE Asia: Reference case</t>
  </si>
  <si>
    <t>AEO.2022.REF2022.CNSM_NA_AIRT_COMM_JFL_NA_NEAS_TRLBTU.A</t>
  </si>
  <si>
    <t>Air Travel: Fuel Use: Commercial: Jet Fuel: SE Asia: Reference case</t>
  </si>
  <si>
    <t>AEO.2022.REF2022.CNSM_NA_AIRT_COMM_JFL_NA_SEAS_TRLBTU.A</t>
  </si>
  <si>
    <t>Air Travel: Fuel Use: Commercial: Jet Fuel: SW Asia: Reference case</t>
  </si>
  <si>
    <t>AEO.2022.REF2022.CNSM_NA_AIRT_COMM_JFL_NA_SWASIA_TRLBTU.A</t>
  </si>
  <si>
    <t>Air Travel: Fuel Use: Commercial: Jet Fuel: Oceania: Reference case</t>
  </si>
  <si>
    <t>AEO.2022.REF2022.CNSM_NA_AIRT_COMM_JFL_NA_OCN_TRLBTU.A</t>
  </si>
  <si>
    <t>AEO.2022.REF2022.CNSM_NA_AIRT_COMM_JFL_NA_WRLD_TRLBTU.A</t>
  </si>
  <si>
    <t>AEO.2022.REF2022.CNSM_NA_AIRT_COMM_AVGA_NA_USA_TRLBTU.A</t>
  </si>
  <si>
    <t>AEO.2022.REF2022.CNSM_NA_AIRT_MILT_JFL_NA_USA_TRLBTU.A</t>
  </si>
  <si>
    <t>ATE000</t>
  </si>
  <si>
    <t>https://www.eia.gov/outlooks/aeo/data/browser/#/?id=57-AEO2021&amp;cases=highogs&amp;sourcekey=0</t>
  </si>
  <si>
    <t>Tue Mar 09 2021 12:51:14 GMT-0800 (Pacific Standard Time)</t>
  </si>
  <si>
    <t>ATE000:ba_FuelCost(1987</t>
  </si>
  <si>
    <t>Air Travel: Fuel Cost: High oil and gas supply</t>
  </si>
  <si>
    <t>57-AEO2021.2.highogs-d120120a</t>
  </si>
  <si>
    <t>57-AEO2021.4.</t>
  </si>
  <si>
    <t>ATE000:ca_Yield-domesti</t>
  </si>
  <si>
    <t>Air Travel: Ticket Price: Domestic: High oil and gas supply</t>
  </si>
  <si>
    <t>57-AEO2021.5.highogs-d120120a</t>
  </si>
  <si>
    <t>ATE000:ca_Yield-interna</t>
  </si>
  <si>
    <t>Air Travel: Ticket Price: International: High oil and gas supply</t>
  </si>
  <si>
    <t>57-AEO2021.6.highogs-d120120a</t>
  </si>
  <si>
    <t>ATE000:ca_Yield-non_u.s</t>
  </si>
  <si>
    <t>Air Travel: Ticket Price: Non U.S.: High oil and gas supply</t>
  </si>
  <si>
    <t>57-AEO2021.7.highogs-d120120a</t>
  </si>
  <si>
    <t>57-AEO2021.9.</t>
  </si>
  <si>
    <t>ATE000:da_LoadFactor,Do</t>
  </si>
  <si>
    <t>Air Travel: Load Factor: U.S. Domestic: High oil and gas supply</t>
  </si>
  <si>
    <t>57-AEO2021.10.highogs-d120120a</t>
  </si>
  <si>
    <t>ATE000:ea_LoadFactor,In</t>
  </si>
  <si>
    <t>Air Travel: Load Factor: U.S. International: High oil and gas supply</t>
  </si>
  <si>
    <t>57-AEO2021.11.highogs-d120120a</t>
  </si>
  <si>
    <t>57-AEO2021.13.</t>
  </si>
  <si>
    <t>57-AEO2021.29.</t>
  </si>
  <si>
    <t>ATE000:pop_JF_US</t>
  </si>
  <si>
    <t>Air Travel: Drivers: Population: U.S.: High oil and gas supply</t>
  </si>
  <si>
    <t>57-AEO2021.30.highogs-d120120a</t>
  </si>
  <si>
    <t>ATE000:pop_JF_Canada</t>
  </si>
  <si>
    <t>Air Travel: Drivers: Population: Canada: High oil and gas supply</t>
  </si>
  <si>
    <t>57-AEO2021.31.highogs-d120120a</t>
  </si>
  <si>
    <t>ATE000:pop_JF_Central_A</t>
  </si>
  <si>
    <t>Air Travel: Drivers: Population: Central America: High oil and gas supply</t>
  </si>
  <si>
    <t>57-AEO2021.32.highogs-d120120a</t>
  </si>
  <si>
    <t>ATE000:pop_JF_South_Am</t>
  </si>
  <si>
    <t>Air Travel: Drivers: Population: South America: High oil and gas supply</t>
  </si>
  <si>
    <t>57-AEO2021.33.highogs-d120120a</t>
  </si>
  <si>
    <t>ATE000:pop_JF_Europe</t>
  </si>
  <si>
    <t>Air Travel: Drivers: Population: Europe: High oil and gas supply</t>
  </si>
  <si>
    <t>57-AEO2021.34.highogs-d120120a</t>
  </si>
  <si>
    <t>ATE000:pop_JF_Africa</t>
  </si>
  <si>
    <t>Air Travel: Drivers: Population: Africa: High oil and gas supply</t>
  </si>
  <si>
    <t>57-AEO2021.35.highogs-d120120a</t>
  </si>
  <si>
    <t>ATE000:pop_JF_Mideast</t>
  </si>
  <si>
    <t>Air Travel: Drivers: Population: Mideast: High oil and gas supply</t>
  </si>
  <si>
    <t>57-AEO2021.36.highogs-d120120a</t>
  </si>
  <si>
    <t>ATE000:pop_JF_Russia</t>
  </si>
  <si>
    <t>Air Travel: Drivers: Population: CIS: High oil and gas supply</t>
  </si>
  <si>
    <t>57-AEO2021.37.highogs-d120120a</t>
  </si>
  <si>
    <t>ATE000:pop_JF_China</t>
  </si>
  <si>
    <t>Air Travel: Drivers: Population: China: High oil and gas supply</t>
  </si>
  <si>
    <t>57-AEO2021.38.highogs-d120120a</t>
  </si>
  <si>
    <t>ATE000:pop_JF_NE_Asia</t>
  </si>
  <si>
    <t>Air Travel: Drivers: Population: NE Asia: High oil and gas supply</t>
  </si>
  <si>
    <t>57-AEO2021.39.highogs-d120120a</t>
  </si>
  <si>
    <t>ATE000:pop_JF_SE_Asia</t>
  </si>
  <si>
    <t>Air Travel: Drivers: Population: SE Asia: High oil and gas supply</t>
  </si>
  <si>
    <t>57-AEO2021.40.highogs-d120120a</t>
  </si>
  <si>
    <t>ATE000:pop_JF_SW_Asia</t>
  </si>
  <si>
    <t>Air Travel: Drivers: Population: SW Asia: High oil and gas supply</t>
  </si>
  <si>
    <t>57-AEO2021.41.highogs-d120120a</t>
  </si>
  <si>
    <t>ATE000:pop_JF_Oceania</t>
  </si>
  <si>
    <t>Air Travel: Drivers: Population: Oceania: High oil and gas supply</t>
  </si>
  <si>
    <t>57-AEO2021.42.highogs-d120120a</t>
  </si>
  <si>
    <t>57-AEO2021.44.</t>
  </si>
  <si>
    <t>57-AEO2021.45.</t>
  </si>
  <si>
    <t>57-AEO2021.46.</t>
  </si>
  <si>
    <t>ATE000:rpm_US_Domestic</t>
  </si>
  <si>
    <t>Air Travel: Travel Demand: Revenue Passenger Miles: Domestic: U.S.: High oil and gas supply</t>
  </si>
  <si>
    <t>57-AEO2021.47.highogs-d120120a</t>
  </si>
  <si>
    <t>ATE000:rpm_CN_Domestic</t>
  </si>
  <si>
    <t>Air Travel: Travel Demand: Revenue Passenger Miles: Domestic: Canada: High oil and gas supply</t>
  </si>
  <si>
    <t>57-AEO2021.48.highogs-d120120a</t>
  </si>
  <si>
    <t>ATE000:rpm_CA_Domestic</t>
  </si>
  <si>
    <t>Air Travel: Travel Demand: Revenue Passenger Miles: Domestic: Central America: High oil and gas supply</t>
  </si>
  <si>
    <t>57-AEO2021.49.highogs-d120120a</t>
  </si>
  <si>
    <t>ATE000:rpm_SA_Domestic</t>
  </si>
  <si>
    <t>Air Travel: Travel Demand: Revenue Passenger Miles: Domestic: South America: High oil and gas supply</t>
  </si>
  <si>
    <t>57-AEO2021.50.highogs-d120120a</t>
  </si>
  <si>
    <t>ATE000:rpm_EU_Domestic</t>
  </si>
  <si>
    <t>Air Travel: Travel Demand: Revenue Passenger Miles: Domestic: Europe: High oil and gas supply</t>
  </si>
  <si>
    <t>57-AEO2021.51.highogs-d120120a</t>
  </si>
  <si>
    <t>ATE000:rpm_AF_Domestic</t>
  </si>
  <si>
    <t>Air Travel: Travel Demand: Revenue Passenger Miles: Domestic: Africa: High oil and gas supply</t>
  </si>
  <si>
    <t>57-AEO2021.52.highogs-d120120a</t>
  </si>
  <si>
    <t>ATE000:rpm_ME_Domestic</t>
  </si>
  <si>
    <t>Air Travel: Travel Demand: Revenue Passenger Miles: Domestic: Mideast: High oil and gas supply</t>
  </si>
  <si>
    <t>57-AEO2021.53.highogs-d120120a</t>
  </si>
  <si>
    <t>ATE000:rpm_RU_Domestic</t>
  </si>
  <si>
    <t>Air Travel: Travel Demand: Revenue Passenger Miles: Domestic: CIS: High oil and gas supply</t>
  </si>
  <si>
    <t>57-AEO2021.54.highogs-d120120a</t>
  </si>
  <si>
    <t>ATE000:rpm_CH_Domestic</t>
  </si>
  <si>
    <t>Air Travel: Travel Demand: Revenue Passenger Miles: Domestic: China: High oil and gas supply</t>
  </si>
  <si>
    <t>57-AEO2021.55.highogs-d120120a</t>
  </si>
  <si>
    <t>ATE000:rpm_NE_Domestic</t>
  </si>
  <si>
    <t>Air Travel: Travel Demand: Revenue Passenger Miles: Domestic: NE Asia: High oil and gas supply</t>
  </si>
  <si>
    <t>57-AEO2021.56.highogs-d120120a</t>
  </si>
  <si>
    <t>ATE000:rpm_SE_Domestic</t>
  </si>
  <si>
    <t>Air Travel: Travel Demand: Revenue Passenger Miles: Domestic: SE Asia: High oil and gas supply</t>
  </si>
  <si>
    <t>57-AEO2021.57.highogs-d120120a</t>
  </si>
  <si>
    <t>ATE000:rpm_SW_Domestic</t>
  </si>
  <si>
    <t>Air Travel: Travel Demand: Revenue Passenger Miles: Domestic: SW Asia: High oil and gas supply</t>
  </si>
  <si>
    <t>57-AEO2021.58.highogs-d120120a</t>
  </si>
  <si>
    <t>ATE000:rpm_OC_Domestic</t>
  </si>
  <si>
    <t>Air Travel: Travel Demand: Revenue Passenger Miles: Domestic: Oceania: High oil and gas supply</t>
  </si>
  <si>
    <t>57-AEO2021.59.highogs-d120120a</t>
  </si>
  <si>
    <t>57-AEO2021.60.</t>
  </si>
  <si>
    <t>ATE000:rpm_US_Internat</t>
  </si>
  <si>
    <t>Air Travel: Travel Demand: Revenue Passenger Miles: International: U.S.: High oil and gas supply</t>
  </si>
  <si>
    <t>57-AEO2021.61.highogs-d120120a</t>
  </si>
  <si>
    <t>ATE000:rpm_CN_Internat</t>
  </si>
  <si>
    <t>Air Travel: Travel Demand: Revenue Passenger Miles: International: Canada: High oil and gas supply</t>
  </si>
  <si>
    <t>57-AEO2021.62.highogs-d120120a</t>
  </si>
  <si>
    <t>ATE000:rpm_CA_Internat</t>
  </si>
  <si>
    <t>Air Travel: Travel Demand: Revenue Passenger Miles: International: Central America: High oil and gas supply</t>
  </si>
  <si>
    <t>57-AEO2021.63.highogs-d120120a</t>
  </si>
  <si>
    <t>ATE000:rpm_SA_Internat</t>
  </si>
  <si>
    <t>Air Travel: Travel Demand: Revenue Passenger Miles: International: South America: High oil and gas supply</t>
  </si>
  <si>
    <t>57-AEO2021.64.highogs-d120120a</t>
  </si>
  <si>
    <t>ATE000:rpm_EU_Internat</t>
  </si>
  <si>
    <t>Air Travel: Travel Demand: Revenue Passenger Miles: International: Europe: High oil and gas supply</t>
  </si>
  <si>
    <t>57-AEO2021.65.highogs-d120120a</t>
  </si>
  <si>
    <t>ATE000:rpm_AF_Internat</t>
  </si>
  <si>
    <t>Air Travel: Travel Demand: Revenue Passenger Miles: International: Africa: High oil and gas supply</t>
  </si>
  <si>
    <t>57-AEO2021.66.highogs-d120120a</t>
  </si>
  <si>
    <t>ATE000:rpm_ME_Internat</t>
  </si>
  <si>
    <t>Air Travel: Travel Demand: Revenue Passenger Miles: International: Mideast: High oil and gas supply</t>
  </si>
  <si>
    <t>57-AEO2021.67.highogs-d120120a</t>
  </si>
  <si>
    <t>ATE000:rpm_RU_Internat</t>
  </si>
  <si>
    <t>Air Travel: Travel Demand: Revenue Passenger Miles: International: CIS: High oil and gas supply</t>
  </si>
  <si>
    <t>57-AEO2021.68.highogs-d120120a</t>
  </si>
  <si>
    <t>ATE000:rpm_CH_Internat</t>
  </si>
  <si>
    <t>Air Travel: Travel Demand: Revenue Passenger Miles: International: China: High oil and gas supply</t>
  </si>
  <si>
    <t>57-AEO2021.69.highogs-d120120a</t>
  </si>
  <si>
    <t>ATE000:rpm_NE_Internat</t>
  </si>
  <si>
    <t>Air Travel: Travel Demand: Revenue Passenger Miles: International: NE Asia: High oil and gas supply</t>
  </si>
  <si>
    <t>57-AEO2021.70.highogs-d120120a</t>
  </si>
  <si>
    <t>ATE000:rpm_SE_Internat</t>
  </si>
  <si>
    <t>Air Travel: Travel Demand: Revenue Passenger Miles: International: SE Asia: High oil and gas supply</t>
  </si>
  <si>
    <t>57-AEO2021.71.highogs-d120120a</t>
  </si>
  <si>
    <t>ATE000:rpm_SW_Internat</t>
  </si>
  <si>
    <t>Air Travel: Travel Demand: Revenue Passenger Miles: International: SW Asia: High oil and gas supply</t>
  </si>
  <si>
    <t>57-AEO2021.72.highogs-d120120a</t>
  </si>
  <si>
    <t>ATE000:rpm_OC_Internat</t>
  </si>
  <si>
    <t>Air Travel: Travel Demand: Revenue Passenger Miles: International: Oceania: High oil and gas supply</t>
  </si>
  <si>
    <t>57-AEO2021.73.highogs-d120120a</t>
  </si>
  <si>
    <t>57-AEO2021.75.</t>
  </si>
  <si>
    <t>ATE000:ea_FreRevUnited</t>
  </si>
  <si>
    <t>Air Travel: Travel Demand: Revenue Ton Miles: Freight: US: High oil and gas supply</t>
  </si>
  <si>
    <t>57-AEO2021.76.highogs-d120120a</t>
  </si>
  <si>
    <t>ATE000:ea_FreRevCanada</t>
  </si>
  <si>
    <t>Air Travel: Travel Demand: Revenue Ton Miles: Freight: Canada: High oil and gas supply</t>
  </si>
  <si>
    <t>57-AEO2021.77.highogs-d120120a</t>
  </si>
  <si>
    <t>ATE000:ea_FreRevCentAm</t>
  </si>
  <si>
    <t>Air Travel: Travel Demand: Revenue Ton Miles: Freight: Central America: High oil and gas supply</t>
  </si>
  <si>
    <t>57-AEO2021.78.highogs-d120120a</t>
  </si>
  <si>
    <t>ATE000:ea_FreRevSouthAm</t>
  </si>
  <si>
    <t>Air Travel: Travel Demand: Revenue Ton Miles: Freight: South America: High oil and gas supply</t>
  </si>
  <si>
    <t>57-AEO2021.79.highogs-d120120a</t>
  </si>
  <si>
    <t>ATE000:ea_FreRevEurope</t>
  </si>
  <si>
    <t>Air Travel: Travel Demand: Revenue Ton Miles: Freight: Europe: High oil and gas supply</t>
  </si>
  <si>
    <t>57-AEO2021.80.highogs-d120120a</t>
  </si>
  <si>
    <t>ATE000:ea_FreRevAfrica</t>
  </si>
  <si>
    <t>Air Travel: Travel Demand: Revenue Ton Miles: Freight: Africa: High oil and gas supply</t>
  </si>
  <si>
    <t>57-AEO2021.81.highogs-d120120a</t>
  </si>
  <si>
    <t>ATE000:ea_FreRevMideast</t>
  </si>
  <si>
    <t>Air Travel: Travel Demand: Revenue Ton Miles: Freight: Mideast: High oil and gas supply</t>
  </si>
  <si>
    <t>57-AEO2021.82.highogs-d120120a</t>
  </si>
  <si>
    <t>ATE000:ea_FreRevRussia</t>
  </si>
  <si>
    <t>Air Travel: Travel Demand: Revenue Ton Miles: Freight: CIS: High oil and gas supply</t>
  </si>
  <si>
    <t>57-AEO2021.83.highogs-d120120a</t>
  </si>
  <si>
    <t>ATE000:ea_FreRevChina</t>
  </si>
  <si>
    <t>Air Travel: Travel Demand: Revenue Ton Miles: Freight: China: High oil and gas supply</t>
  </si>
  <si>
    <t>57-AEO2021.84.highogs-d120120a</t>
  </si>
  <si>
    <t>ATE000:ea_FreRevNEAsia</t>
  </si>
  <si>
    <t>Air Travel: Travel Demand: Revenue Ton Miles: Freight: NE Asia: High oil and gas supply</t>
  </si>
  <si>
    <t>57-AEO2021.85.highogs-d120120a</t>
  </si>
  <si>
    <t>ATE000:ea_FreRevSEAsia</t>
  </si>
  <si>
    <t>Air Travel: Travel Demand: Revenue Ton Miles: Freight: SE Asia: High oil and gas supply</t>
  </si>
  <si>
    <t>57-AEO2021.86.highogs-d120120a</t>
  </si>
  <si>
    <t>ATE000:ea_FreRevSWAsia</t>
  </si>
  <si>
    <t>Air Travel: Travel Demand: Revenue Ton Miles: Freight: SW Asia: High oil and gas supply</t>
  </si>
  <si>
    <t>57-AEO2021.87.highogs-d120120a</t>
  </si>
  <si>
    <t>ATE000:ea_FreRevOceania</t>
  </si>
  <si>
    <t>Air Travel: Travel Demand: Revenue Ton Miles: Freight: Oceania: High oil and gas supply</t>
  </si>
  <si>
    <t>57-AEO2021.88.highogs-d120120a</t>
  </si>
  <si>
    <t>ATE000:ea_FreRevWorld</t>
  </si>
  <si>
    <t>Air Travel: Travel Demand: Revenue Ton Miles: Freight: World: High oil and gas supply</t>
  </si>
  <si>
    <t>57-AEO2021.89.highogs-d120120a</t>
  </si>
  <si>
    <t>57-AEO2021.91.</t>
  </si>
  <si>
    <t>ATE000:fa_U.S.Total</t>
  </si>
  <si>
    <t>Air Travel: Seat Miles Demanded: U.S.: High oil and gas supply</t>
  </si>
  <si>
    <t>57-AEO2021.92.highogs-d120120a</t>
  </si>
  <si>
    <t>ATE000:fa_USNarrowBody</t>
  </si>
  <si>
    <t>Air Travel: Seat Miles Demanded: U.S.: Narrow Body Aircraft: High oil and gas supply</t>
  </si>
  <si>
    <t>57-AEO2021.93.highogs-d120120a</t>
  </si>
  <si>
    <t>ATE000:fa_USWideBody</t>
  </si>
  <si>
    <t>Air Travel: Seat Miles Demanded: U.S.: Wide Body Aircraft: High oil and gas supply</t>
  </si>
  <si>
    <t>57-AEO2021.94.highogs-d120120a</t>
  </si>
  <si>
    <t>ATE000:fa_USRegional</t>
  </si>
  <si>
    <t>Air Travel: Seat Miles Demanded: U.S.: Regional Jets: High oil and gas supply</t>
  </si>
  <si>
    <t>57-AEO2021.95.highogs-d120120a</t>
  </si>
  <si>
    <t>ATE000:fa_Canada</t>
  </si>
  <si>
    <t>Air Travel: Seat Miles Demanded: Canada: High oil and gas supply</t>
  </si>
  <si>
    <t>57-AEO2021.96.highogs-d120120a</t>
  </si>
  <si>
    <t>ATE000:fa_Central_Am</t>
  </si>
  <si>
    <t>Air Travel: Seat Miles Demanded: Central America: High oil and gas supply</t>
  </si>
  <si>
    <t>57-AEO2021.97.highogs-d120120a</t>
  </si>
  <si>
    <t>ATE000:fa_South_Am</t>
  </si>
  <si>
    <t>Air Travel: Seat Miles Demanded: South America: High oil and gas supply</t>
  </si>
  <si>
    <t>57-AEO2021.98.highogs-d120120a</t>
  </si>
  <si>
    <t>ATE000:fa_Europe</t>
  </si>
  <si>
    <t>Air Travel: Seat Miles Demanded: Europe: High oil and gas supply</t>
  </si>
  <si>
    <t>57-AEO2021.99.highogs-d120120a</t>
  </si>
  <si>
    <t>ATE000:fa_Africa</t>
  </si>
  <si>
    <t>Air Travel: Seat Miles Demanded: Africa: High oil and gas supply</t>
  </si>
  <si>
    <t>57-AEO2021.100.highogs-d120120a</t>
  </si>
  <si>
    <t>ATE000:fa_Mideast</t>
  </si>
  <si>
    <t>Air Travel: Seat Miles Demanded: Mideast: High oil and gas supply</t>
  </si>
  <si>
    <t>57-AEO2021.101.highogs-d120120a</t>
  </si>
  <si>
    <t>ATE000:fa_Russia</t>
  </si>
  <si>
    <t>Air Travel: Seat Miles Demanded: CIS: High oil and gas supply</t>
  </si>
  <si>
    <t>57-AEO2021.102.highogs-d120120a</t>
  </si>
  <si>
    <t>ATE000:fa_China</t>
  </si>
  <si>
    <t>Air Travel: Seat Miles Demanded: China: High oil and gas supply</t>
  </si>
  <si>
    <t>57-AEO2021.103.highogs-d120120a</t>
  </si>
  <si>
    <t>ATE000:fa_NE_Asia</t>
  </si>
  <si>
    <t>Air Travel: Seat Miles Demanded: NE Asia: High oil and gas supply</t>
  </si>
  <si>
    <t>57-AEO2021.104.highogs-d120120a</t>
  </si>
  <si>
    <t>ATE000:fa_SE_Asia</t>
  </si>
  <si>
    <t>Air Travel: Seat Miles Demanded: SE Asia: High oil and gas supply</t>
  </si>
  <si>
    <t>57-AEO2021.105.highogs-d120120a</t>
  </si>
  <si>
    <t>ATE000:fa_SW_Asia</t>
  </si>
  <si>
    <t>Air Travel: Seat Miles Demanded: SW Asia: High oil and gas supply</t>
  </si>
  <si>
    <t>57-AEO2021.106.highogs-d120120a</t>
  </si>
  <si>
    <t>ATE000:fa_Oceania</t>
  </si>
  <si>
    <t>Air Travel: Seat Miles Demanded: Oceania: High oil and gas supply</t>
  </si>
  <si>
    <t>57-AEO2021.107.highogs-d120120a</t>
  </si>
  <si>
    <t>ATE000:fa_WorldTotal</t>
  </si>
  <si>
    <t>Air Travel: Seat Miles Demanded: World: High oil and gas supply</t>
  </si>
  <si>
    <t>57-AEO2021.108.highogs-d120120a</t>
  </si>
  <si>
    <t>Aircraft Sales</t>
  </si>
  <si>
    <t>57-AEO2021.110.</t>
  </si>
  <si>
    <t>ATE000:sal_U.S.Total</t>
  </si>
  <si>
    <t>Air Travel: Aircraft Sales: U.S.: High oil and gas supply</t>
  </si>
  <si>
    <t>57-AEO2021.111.highogs-d120120a</t>
  </si>
  <si>
    <t>ATE000:sal_USNarrowBody</t>
  </si>
  <si>
    <t>Air Travel: Aircraft Sales: U.S.: Narrow Body: High oil and gas supply</t>
  </si>
  <si>
    <t>57-AEO2021.112.highogs-d120120a</t>
  </si>
  <si>
    <t>ATE000:sal_USWideBody</t>
  </si>
  <si>
    <t>Air Travel: Aircraft Sales: U.S.: Wide Body: High oil and gas supply</t>
  </si>
  <si>
    <t>57-AEO2021.113.highogs-d120120a</t>
  </si>
  <si>
    <t>ATE000:sal_USRegional</t>
  </si>
  <si>
    <t>Air Travel: Aircraft Sales: U.S.: Regional Jets: High oil and gas supply</t>
  </si>
  <si>
    <t>57-AEO2021.114.highogs-d120120a</t>
  </si>
  <si>
    <t>ATE000:sal_Canada</t>
  </si>
  <si>
    <t>Air Travel: Aircraft Sales: Canada: High oil and gas supply</t>
  </si>
  <si>
    <t>57-AEO2021.115.highogs-d120120a</t>
  </si>
  <si>
    <t>ATE000:sal_Canada-nb</t>
  </si>
  <si>
    <t>Air Travel: Aircraft Sales: Canada: Narrow Body: High oil and gas supply</t>
  </si>
  <si>
    <t>57-AEO2021.116.highogs-d120120a</t>
  </si>
  <si>
    <t>ATE000:sal_Canada-wb</t>
  </si>
  <si>
    <t>Air Travel: Aircraft Sales: Canada: Wide Body: High oil and gas supply</t>
  </si>
  <si>
    <t>57-AEO2021.117.highogs-d120120a</t>
  </si>
  <si>
    <t>ATE000:sal_Canada-rj</t>
  </si>
  <si>
    <t>Air Travel: Aircraft Sales: Canada: Regional Jets: High oil and gas supply</t>
  </si>
  <si>
    <t>57-AEO2021.118.highogs-d120120a</t>
  </si>
  <si>
    <t>ATE000:sal_Central_Am</t>
  </si>
  <si>
    <t>Air Travel: Aircraft Sales: Central America: High oil and gas supply</t>
  </si>
  <si>
    <t>57-AEO2021.119.highogs-d120120a</t>
  </si>
  <si>
    <t>ATE000:sal_Central_Am-n</t>
  </si>
  <si>
    <t>Air Travel: Aircraft Sales: Central America: Narrow Body: High oil and gas supply</t>
  </si>
  <si>
    <t>57-AEO2021.120.highogs-d120120a</t>
  </si>
  <si>
    <t>ATE000:sal_Central_Am-w</t>
  </si>
  <si>
    <t>Air Travel: Aircraft Sales: Central America: Wide Body: High oil and gas supply</t>
  </si>
  <si>
    <t>57-AEO2021.121.highogs-d120120a</t>
  </si>
  <si>
    <t>ATE000:sal_Central_Am-r</t>
  </si>
  <si>
    <t>Air Travel: Aircraft Sales: Central America: Regional Jets: High oil and gas supply</t>
  </si>
  <si>
    <t>57-AEO2021.122.highogs-d120120a</t>
  </si>
  <si>
    <t>ATE000:sal_South_Am</t>
  </si>
  <si>
    <t>Air Travel: Aircraft Sales: South America: High oil and gas supply</t>
  </si>
  <si>
    <t>57-AEO2021.123.highogs-d120120a</t>
  </si>
  <si>
    <t>ATE000:sal_South_Am-nb</t>
  </si>
  <si>
    <t>Air Travel: Aircraft Sales: South America: Narrow Body: High oil and gas supply</t>
  </si>
  <si>
    <t>57-AEO2021.124.highogs-d120120a</t>
  </si>
  <si>
    <t>ATE000:sal_South_Am-wb</t>
  </si>
  <si>
    <t>Air Travel: Aircraft Sales: South America: Wide Body: High oil and gas supply</t>
  </si>
  <si>
    <t>57-AEO2021.125.highogs-d120120a</t>
  </si>
  <si>
    <t>ATE000:sal_South_Am-rj</t>
  </si>
  <si>
    <t>Air Travel: Aircraft Sales: South America: Regional Jets: High oil and gas supply</t>
  </si>
  <si>
    <t>57-AEO2021.126.highogs-d120120a</t>
  </si>
  <si>
    <t>ATE000:sal_Europe</t>
  </si>
  <si>
    <t>Air Travel: Aircraft Sales: Europe: High oil and gas supply</t>
  </si>
  <si>
    <t>57-AEO2021.127.highogs-d120120a</t>
  </si>
  <si>
    <t>ATE000:sal_Europe-nb</t>
  </si>
  <si>
    <t>Air Travel: Aircraft Sales: Europe: Narrow Body: High oil and gas supply</t>
  </si>
  <si>
    <t>57-AEO2021.128.highogs-d120120a</t>
  </si>
  <si>
    <t>ATE000:sal_Europe-wb</t>
  </si>
  <si>
    <t>Air Travel: Aircraft Sales: Europe: Wide Body: High oil and gas supply</t>
  </si>
  <si>
    <t>57-AEO2021.129.highogs-d120120a</t>
  </si>
  <si>
    <t>ATE000:sal_Europe-rj</t>
  </si>
  <si>
    <t>Air Travel: Aircraft Sales: Europe: Regional Jets: High oil and gas supply</t>
  </si>
  <si>
    <t>57-AEO2021.130.highogs-d120120a</t>
  </si>
  <si>
    <t>ATE000:sal_Africa</t>
  </si>
  <si>
    <t>Air Travel: Aircraft Sales: Africa: High oil and gas supply</t>
  </si>
  <si>
    <t>57-AEO2021.131.highogs-d120120a</t>
  </si>
  <si>
    <t>ATE000:sal_Africa-nb</t>
  </si>
  <si>
    <t>Air Travel: Aircraft Sales: Africa: Narrow Body: High oil and gas supply</t>
  </si>
  <si>
    <t>57-AEO2021.132.highogs-d120120a</t>
  </si>
  <si>
    <t>ATE000:sal_Africa-wb</t>
  </si>
  <si>
    <t>Air Travel: Aircraft Sales: Africa: Wide Body: High oil and gas supply</t>
  </si>
  <si>
    <t>57-AEO2021.133.highogs-d120120a</t>
  </si>
  <si>
    <t>ATE000:sal_Africa-rj</t>
  </si>
  <si>
    <t>Air Travel: Aircraft Sales: Africa: Regional Jets: High oil and gas supply</t>
  </si>
  <si>
    <t>57-AEO2021.134.highogs-d120120a</t>
  </si>
  <si>
    <t>ATE000:sal_Mideast</t>
  </si>
  <si>
    <t>Air Travel: Aircraft Sales: Mideast: High oil and gas supply</t>
  </si>
  <si>
    <t>57-AEO2021.135.highogs-d120120a</t>
  </si>
  <si>
    <t>ATE000:sal_Mideast-nb</t>
  </si>
  <si>
    <t>Air Travel: Aircraft Sales: Mideast: Narrow Body: High oil and gas supply</t>
  </si>
  <si>
    <t>57-AEO2021.136.highogs-d120120a</t>
  </si>
  <si>
    <t>ATE000:sal_Mideast-wb</t>
  </si>
  <si>
    <t>Air Travel: Aircraft Sales: Mideast: Wide Body: High oil and gas supply</t>
  </si>
  <si>
    <t>57-AEO2021.137.highogs-d120120a</t>
  </si>
  <si>
    <t>ATE000:sal_Mideast-rj</t>
  </si>
  <si>
    <t>Air Travel: Aircraft Sales: Mideast: Regional Jets: High oil and gas supply</t>
  </si>
  <si>
    <t>57-AEO2021.138.highogs-d120120a</t>
  </si>
  <si>
    <t>ATE000:sal_Russia</t>
  </si>
  <si>
    <t>Air Travel: Aircraft Sales: CIS: High oil and gas supply</t>
  </si>
  <si>
    <t>57-AEO2021.139.highogs-d120120a</t>
  </si>
  <si>
    <t>ATE000:sal_Russia-nb</t>
  </si>
  <si>
    <t>Air Travel: Aircraft Sales: CIS: Narrow Body: High oil and gas supply</t>
  </si>
  <si>
    <t>57-AEO2021.140.highogs-d120120a</t>
  </si>
  <si>
    <t>ATE000:sal_Russia-wb</t>
  </si>
  <si>
    <t>Air Travel: Aircraft Sales: CIS: Wide Body: High oil and gas supply</t>
  </si>
  <si>
    <t>57-AEO2021.141.highogs-d120120a</t>
  </si>
  <si>
    <t>ATE000:sal_Russia-rj</t>
  </si>
  <si>
    <t>Air Travel: Aircraft Sales: CIS: Regional Jets: High oil and gas supply</t>
  </si>
  <si>
    <t>57-AEO2021.142.highogs-d120120a</t>
  </si>
  <si>
    <t>ATE000:sal_China</t>
  </si>
  <si>
    <t>Air Travel: Aircraft Sales: China: High oil and gas supply</t>
  </si>
  <si>
    <t>57-AEO2021.143.highogs-d120120a</t>
  </si>
  <si>
    <t>ATE000:sal_China-nb</t>
  </si>
  <si>
    <t>Air Travel: Aircraft Sales: China: Narrow Body: High oil and gas supply</t>
  </si>
  <si>
    <t>57-AEO2021.144.highogs-d120120a</t>
  </si>
  <si>
    <t>ATE000:sal_China-wb</t>
  </si>
  <si>
    <t>Air Travel: Aircraft Sales: China: Wide Body: High oil and gas supply</t>
  </si>
  <si>
    <t>57-AEO2021.145.highogs-d120120a</t>
  </si>
  <si>
    <t>ATE000:sal_China-rj</t>
  </si>
  <si>
    <t>Air Travel: Aircraft Sales: China: Regional Jets: High oil and gas supply</t>
  </si>
  <si>
    <t>57-AEO2021.146.highogs-d120120a</t>
  </si>
  <si>
    <t>ATE000:sal_NE_Asia</t>
  </si>
  <si>
    <t>Air Travel: Aircraft Sales: NE Asia: High oil and gas supply</t>
  </si>
  <si>
    <t>57-AEO2021.147.highogs-d120120a</t>
  </si>
  <si>
    <t>ATE000:sal_NE_Asia-nb</t>
  </si>
  <si>
    <t>Air Travel: Aircraft Sales: NE Asia: Narrow Body: High oil and gas supply</t>
  </si>
  <si>
    <t>57-AEO2021.148.highogs-d120120a</t>
  </si>
  <si>
    <t>ATE000:sal_NE_Asia-wb</t>
  </si>
  <si>
    <t>Air Travel: Aircraft Sales: NE Asia: Wide Body: High oil and gas supply</t>
  </si>
  <si>
    <t>57-AEO2021.149.highogs-d120120a</t>
  </si>
  <si>
    <t>ATE000:sal_NE_Asia-rj</t>
  </si>
  <si>
    <t>Air Travel: Aircraft Sales: NE Asia: Regional Jets: High oil and gas supply</t>
  </si>
  <si>
    <t>57-AEO2021.150.highogs-d120120a</t>
  </si>
  <si>
    <t>ATE000:sal_SE_Asia</t>
  </si>
  <si>
    <t>Air Travel: Aircraft Sales: SE Asia: High oil and gas supply</t>
  </si>
  <si>
    <t>57-AEO2021.151.highogs-d120120a</t>
  </si>
  <si>
    <t>ATE000:sal_SE_Asia-nb</t>
  </si>
  <si>
    <t>Air Travel: Aircraft Sales: SE Asia: Narrow Body: High oil and gas supply</t>
  </si>
  <si>
    <t>57-AEO2021.152.highogs-d120120a</t>
  </si>
  <si>
    <t>ATE000:sal_SE_Asia-wb</t>
  </si>
  <si>
    <t>Air Travel: Aircraft Sales: SE Asia: Wide Body: High oil and gas supply</t>
  </si>
  <si>
    <t>57-AEO2021.153.highogs-d120120a</t>
  </si>
  <si>
    <t>ATE000:sal_SE_Asia-rj</t>
  </si>
  <si>
    <t>Air Travel: Aircraft Sales: SE Asia: Regional Jets: High oil and gas supply</t>
  </si>
  <si>
    <t>57-AEO2021.154.highogs-d120120a</t>
  </si>
  <si>
    <t>ATE000:sal_SW_Asia</t>
  </si>
  <si>
    <t>Air Travel: Aircraft Sales: SW Asia: High oil and gas supply</t>
  </si>
  <si>
    <t>57-AEO2021.155.highogs-d120120a</t>
  </si>
  <si>
    <t>ATE000:sal_SW_Asia-nb</t>
  </si>
  <si>
    <t>Air Travel: Aircraft Sales: SW Asia: Narrow Body: High oil and gas supply</t>
  </si>
  <si>
    <t>57-AEO2021.156.highogs-d120120a</t>
  </si>
  <si>
    <t>ATE000:sal_SW_Asia-wb</t>
  </si>
  <si>
    <t>Air Travel: Aircraft Sales: SW Asia: Wide Body: High oil and gas supply</t>
  </si>
  <si>
    <t>57-AEO2021.157.highogs-d120120a</t>
  </si>
  <si>
    <t>ATE000:sal_SW_Asia-rj</t>
  </si>
  <si>
    <t>Air Travel: Aircraft Sales: SW Asia: Regional Jets: High oil and gas supply</t>
  </si>
  <si>
    <t>57-AEO2021.158.highogs-d120120a</t>
  </si>
  <si>
    <t>ATE000:sal_Oceania</t>
  </si>
  <si>
    <t>Air Travel: Aircraft Sales: Oceania: High oil and gas supply</t>
  </si>
  <si>
    <t>57-AEO2021.159.highogs-d120120a</t>
  </si>
  <si>
    <t>ATE000:sal_Oceania-nb</t>
  </si>
  <si>
    <t>Air Travel: Aircraft Sales: Oceania: Narrow Body: High oil and gas supply</t>
  </si>
  <si>
    <t>57-AEO2021.160.highogs-d120120a</t>
  </si>
  <si>
    <t>ATE000:sal_Oceania-wb</t>
  </si>
  <si>
    <t>Air Travel: Aircraft Sales: Oceania: Wide Body: High oil and gas supply</t>
  </si>
  <si>
    <t>57-AEO2021.161.highogs-d120120a</t>
  </si>
  <si>
    <t>ATE000:sal_Oceania-rj</t>
  </si>
  <si>
    <t>Air Travel: Aircraft Sales: Oceania: Regional Jets: High oil and gas supply</t>
  </si>
  <si>
    <t>57-AEO2021.162.highogs-d120120a</t>
  </si>
  <si>
    <t>ATE000:sal_WorldTotal</t>
  </si>
  <si>
    <t>Air Travel: Aircraft Sales: World: High oil and gas supply</t>
  </si>
  <si>
    <t>57-AEO2021.163.highogs-d120120a</t>
  </si>
  <si>
    <t>Advanced Technology Penetration</t>
  </si>
  <si>
    <t>57-AEO2021.165.</t>
  </si>
  <si>
    <t>ATE000:la_gen_tech_1</t>
  </si>
  <si>
    <t>General Technology 1</t>
  </si>
  <si>
    <t>Air Travel: Advanced Technology Penetration: General Technology 1: High oil and gas supply</t>
  </si>
  <si>
    <t>57-AEO2021.166.highogs-d120120a</t>
  </si>
  <si>
    <t>ATE000:la_gen_tech_2</t>
  </si>
  <si>
    <t>General Technology 2</t>
  </si>
  <si>
    <t>Air Travel: Advanced Technology Penetration: General Technology 2: High oil and gas supply</t>
  </si>
  <si>
    <t>57-AEO2021.167.highogs-d120120a</t>
  </si>
  <si>
    <t>ATE000:la_gen_tech_3</t>
  </si>
  <si>
    <t>General Technology 3</t>
  </si>
  <si>
    <t>Air Travel: Advanced Technology Penetration: General Technology 3: High oil and gas supply</t>
  </si>
  <si>
    <t>57-AEO2021.168.highogs-d120120a</t>
  </si>
  <si>
    <t>ATE000:la_gen_tech_4</t>
  </si>
  <si>
    <t>General Technology 4</t>
  </si>
  <si>
    <t>Air Travel: Advanced Technology Penetration: General Technology 4: High oil and gas supply</t>
  </si>
  <si>
    <t>57-AEO2021.169.highogs-d120120a</t>
  </si>
  <si>
    <t>ATE000:la_gen_tech_5</t>
  </si>
  <si>
    <t>General Technology 5</t>
  </si>
  <si>
    <t>Air Travel: Advanced Technology Penetration: General Technology 5: High oil and gas supply</t>
  </si>
  <si>
    <t>57-AEO2021.170.highogs-d120120a</t>
  </si>
  <si>
    <t>ATE000:la_LaminarFlowCo</t>
  </si>
  <si>
    <t>Laminar Flow Control</t>
  </si>
  <si>
    <t>Air Travel: Advanced Technology Penetration: Laminar Flow Control: High oil and gas supply</t>
  </si>
  <si>
    <t>57-AEO2021.171.highogs-d120120a</t>
  </si>
  <si>
    <t>ATE000:la_Advanced Aero</t>
  </si>
  <si>
    <t>Advanced Aerodynamics</t>
  </si>
  <si>
    <t>Air Travel: Advanced Technology Penetration: Advanced Aerodynamics: High oil and gas supply</t>
  </si>
  <si>
    <t>57-AEO2021.172.highogs-d120120a</t>
  </si>
  <si>
    <t>ATE000:la_WeightReducin</t>
  </si>
  <si>
    <t>Weight Reducing Materials</t>
  </si>
  <si>
    <t>Air Travel: Advanced Technology Penetration: Weight Reducing Materials: High oil and gas supply</t>
  </si>
  <si>
    <t>57-AEO2021.173.highogs-d120120a</t>
  </si>
  <si>
    <t>ATE000:la_ElectricallyA</t>
  </si>
  <si>
    <t>Electrically Active Controls</t>
  </si>
  <si>
    <t>Air Travel: Advanced Technology Penetration: Electrically Active Controls: High oil and gas supply</t>
  </si>
  <si>
    <t>57-AEO2021.174.highogs-d120120a</t>
  </si>
  <si>
    <t>57-AEO2021.176.</t>
  </si>
  <si>
    <t>57-AEO2021.177.</t>
  </si>
  <si>
    <t>ATE000:ma_NarrowBodyAir</t>
  </si>
  <si>
    <t>Air Travel: New Aircraft Efficiency: Narrow Body Aircraft: High oil and gas supply</t>
  </si>
  <si>
    <t>57-AEO2021.178.highogs-d120120a</t>
  </si>
  <si>
    <t>ATE000:ma_WideBodyAircr</t>
  </si>
  <si>
    <t>Air Travel: New Aircraft Efficiency: Wide Body Aircraft: High oil and gas supply</t>
  </si>
  <si>
    <t>57-AEO2021.179.highogs-d120120a</t>
  </si>
  <si>
    <t>ATE000:ma_RegionalJets</t>
  </si>
  <si>
    <t>Air Travel: New Aircraft Efficiency: Regional Jets: High oil and gas supply</t>
  </si>
  <si>
    <t>57-AEO2021.180.highogs-d120120a</t>
  </si>
  <si>
    <t>ATE000:ma_AverageAircra</t>
  </si>
  <si>
    <t>Air Travel: New Aircraft Efficiency: Average Aircraft: High oil and gas supply</t>
  </si>
  <si>
    <t>57-AEO2021.181.highogs-d120120a</t>
  </si>
  <si>
    <t>57-AEO2021.182.</t>
  </si>
  <si>
    <t>ATE000:na_NarrowBodyAir</t>
  </si>
  <si>
    <t>Air Travel: Aircraft Stock Efficiency: Narrow Body Aircraft: High oil and gas supply</t>
  </si>
  <si>
    <t>57-AEO2021.183.highogs-d120120a</t>
  </si>
  <si>
    <t>ATE000:na_WideBodyAircr</t>
  </si>
  <si>
    <t>Air Travel: Aircraft Stock Efficiency: Wide Body Aircraft: High oil and gas supply</t>
  </si>
  <si>
    <t>57-AEO2021.184.highogs-d120120a</t>
  </si>
  <si>
    <t>ATE000:na_RegionalJets</t>
  </si>
  <si>
    <t>Air Travel: Aircraft Stock Efficiency: Regional Jets: High oil and gas supply</t>
  </si>
  <si>
    <t>57-AEO2021.185.highogs-d120120a</t>
  </si>
  <si>
    <t>ATE000:na_AverageAircra</t>
  </si>
  <si>
    <t>Air Travel: Aircraft Stock Efficiency: Average Aircraft: High oil and gas supply</t>
  </si>
  <si>
    <t>57-AEO2021.186.highogs-d120120a</t>
  </si>
  <si>
    <t>57-AEO2021.188.</t>
  </si>
  <si>
    <t>57-AEO2021.189.</t>
  </si>
  <si>
    <t>ATE000:oa_JF_US</t>
  </si>
  <si>
    <t>Air Travel: Fuel Use: Commercial: Jet Fuel: U.S.: High oil and gas supply</t>
  </si>
  <si>
    <t>57-AEO2021.190.highogs-d120120a</t>
  </si>
  <si>
    <t>ATE000:oa_JF_Canada</t>
  </si>
  <si>
    <t>Air Travel: Fuel Use: Commercial: Jet Fuel: Canada: High oil and gas supply</t>
  </si>
  <si>
    <t>57-AEO2021.191.highogs-d120120a</t>
  </si>
  <si>
    <t>ATE000:oa_JF_Central_Am</t>
  </si>
  <si>
    <t>Air Travel: Fuel Use: Commercial: Jet Fuel: Central America: High oil and gas supply</t>
  </si>
  <si>
    <t>57-AEO2021.192.highogs-d120120a</t>
  </si>
  <si>
    <t>ATE000:oa_JF_South_Am</t>
  </si>
  <si>
    <t>Air Travel: Fuel Use: Commercial: Jet Fuel: South America: High oil and gas supply</t>
  </si>
  <si>
    <t>57-AEO2021.193.highogs-d120120a</t>
  </si>
  <si>
    <t>ATE000:oa_JF_Europe</t>
  </si>
  <si>
    <t>Air Travel: Fuel Use: Commercial: Jet Fuel: Europe: High oil and gas supply</t>
  </si>
  <si>
    <t>57-AEO2021.194.highogs-d120120a</t>
  </si>
  <si>
    <t>ATE000:oa_JF_Africa</t>
  </si>
  <si>
    <t>Air Travel: Fuel Use: Commercial: Jet Fuel: Africa: High oil and gas supply</t>
  </si>
  <si>
    <t>57-AEO2021.195.highogs-d120120a</t>
  </si>
  <si>
    <t>ATE000:oa_JF_Mideast</t>
  </si>
  <si>
    <t>Air Travel: Fuel Use: Commercial: Jet Fuel: Mideast: High oil and gas supply</t>
  </si>
  <si>
    <t>57-AEO2021.196.highogs-d120120a</t>
  </si>
  <si>
    <t>ATE000:oa_JF_Russia</t>
  </si>
  <si>
    <t>Air Travel: Fuel Use: Commercial: Jet Fuel: CIS: High oil and gas supply</t>
  </si>
  <si>
    <t>57-AEO2021.197.highogs-d120120a</t>
  </si>
  <si>
    <t>ATE000:oa_JF_China</t>
  </si>
  <si>
    <t>Air Travel: Fuel Use: Commercial: Jet Fuel: China: High oil and gas supply</t>
  </si>
  <si>
    <t>57-AEO2021.198.highogs-d120120a</t>
  </si>
  <si>
    <t>ATE000:oa_JF_NE_Asia</t>
  </si>
  <si>
    <t>Air Travel: Fuel Use: Commercial: Jet Fuel: NE Asia: High oil and gas supply</t>
  </si>
  <si>
    <t>57-AEO2021.199.highogs-d120120a</t>
  </si>
  <si>
    <t>ATE000:oa_JF_SE_Asia</t>
  </si>
  <si>
    <t>Air Travel: Fuel Use: Commercial: Jet Fuel: SE Asia: High oil and gas supply</t>
  </si>
  <si>
    <t>57-AEO2021.200.highogs-d120120a</t>
  </si>
  <si>
    <t>ATE000:oa_JF_SW_Asia</t>
  </si>
  <si>
    <t>Air Travel: Fuel Use: Commercial: Jet Fuel: SW Asia: High oil and gas supply</t>
  </si>
  <si>
    <t>57-AEO2021.201.highogs-d120120a</t>
  </si>
  <si>
    <t>ATE000:oa_JF_Oceania</t>
  </si>
  <si>
    <t>Air Travel: Fuel Use: Commercial: Jet Fuel: Oceania: High oil and gas supply</t>
  </si>
  <si>
    <t>57-AEO2021.202.highogs-d120120a</t>
  </si>
  <si>
    <t>ATE000:oa_JF_World</t>
  </si>
  <si>
    <t>Air Travel: Fuel Use: Commercial: Jet Fuel: World: High oil and gas supply</t>
  </si>
  <si>
    <t>57-AEO2021.203.highogs-d120120a</t>
  </si>
  <si>
    <t>ATE000:oa_AviationGasol</t>
  </si>
  <si>
    <t>Air Travel: Fuel Use: Commercial: Aviation Gasoline: U.S.: High oil and gas supply</t>
  </si>
  <si>
    <t>57-AEO2021.204.highogs-d120120a</t>
  </si>
  <si>
    <t>ATE000:pa_JetFuelUS</t>
  </si>
  <si>
    <t>Air Travel: Fuel Use: Military: Jet Fuel: U.S.: High oil and gas supply</t>
  </si>
  <si>
    <t>57-AEO2021.205.highogs-d120120a</t>
  </si>
  <si>
    <t>https://www.eia.gov/outlooks/aeo/data/browser/#/?id=57-AEO2026&amp;cases=electrnp&amp;sourcekey=0</t>
  </si>
  <si>
    <t>Thu Apr 23 2026 15:05:22 GMT-0700 (Pacific Daylight Time)</t>
  </si>
  <si>
    <t>Air Travel: Fuel Cost: Alternative Electricity and Transportation</t>
  </si>
  <si>
    <t>AEO.2026.ELECTRNP.PRCE_FUL_AIRT_NA_NA_NA_NA_87DLRPMBTU.A</t>
  </si>
  <si>
    <t>Air Travel: Load Factor: U.S. Domestic: Alternative Electricity and Transportation</t>
  </si>
  <si>
    <t>AEO.2026.ELECTRNP.CAP_LDFAC_AIRT_DMS_NA_NA_NA_FRAC.A</t>
  </si>
  <si>
    <t>Air Travel: Load Factor: U.S. International: Alternative Electricity and Transportation</t>
  </si>
  <si>
    <t>AEO.2026.ELECTRNP.CAP_LDFAC_AIRT_INTA_NA_NA_NA_FRAC.A</t>
  </si>
  <si>
    <t>Air Travel: Drivers: Population: U.S.: Alternative Electricity and Transportation</t>
  </si>
  <si>
    <t>AEO.2026.ELECTRNP.ECI_POP_NA_NA_NA_NA_USA_MILL.A</t>
  </si>
  <si>
    <t>Air Travel: Drivers: Population: Canada: Alternative Electricity and Transportation</t>
  </si>
  <si>
    <t>AEO.2026.ELECTRNP.ECI_POP_NA_NA_NA_NA_CAN_MILL.A</t>
  </si>
  <si>
    <t>Air Travel: Drivers: Population: Mexico: Alternative Electricity and Transportation</t>
  </si>
  <si>
    <t>AEO.2026.ELECTRNP.ECI_POP_NA_NA_NA_NA_MAOOAS_MILL.A</t>
  </si>
  <si>
    <t>Air Travel: Drivers: Population: Western Europe: Alternative Electricity and Transportation</t>
  </si>
  <si>
    <t>AEO.2026.ELECTRNP.ECI_POP_NA_NA_NA_NA_OCDEU_MILL.A</t>
  </si>
  <si>
    <t>Air Travel: Drivers: Population: Japan: Alternative Electricity and Transportation</t>
  </si>
  <si>
    <t>AEO.2026.ELECTRNP.ECI_POP_NA_NA_NA_NA_JPN_MILL.A</t>
  </si>
  <si>
    <t>Air Travel: Drivers: Population: Australia and New Zealand: Alternative Electricity and Transportation</t>
  </si>
  <si>
    <t>AEO.2026.ELECTRNP.ECI_POP_NA_NA_NA_NA_AUNZ_MILL.A</t>
  </si>
  <si>
    <t>Air Travel: Drivers: Population: South Korea: Alternative Electricity and Transportation</t>
  </si>
  <si>
    <t>AEO.2026.ELECTRNP.ECI_POP_NA_NA_NA_NA_SOK_MILL.A</t>
  </si>
  <si>
    <t>Air Travel: Drivers: Population: Russia: Alternative Electricity and Transportation</t>
  </si>
  <si>
    <t>AEO.2026.ELECTRNP.ECI_POP_NA_NA_NA_NA_RUS_MILL.A</t>
  </si>
  <si>
    <t>Air Travel: Drivers: Population: Eastern Europe and Eurasia: Alternative Electricity and Transportation</t>
  </si>
  <si>
    <t>AEO.2026.ELECTRNP.ECI_POP_NA_NA_NA_NA_OEUAS_MILL.A</t>
  </si>
  <si>
    <t>Air Travel: Drivers: Population: China: Alternative Electricity and Transportation</t>
  </si>
  <si>
    <t>AEO.2026.ELECTRNP.ECI_POP_NA_NA_NA_NA_CHN_MILL.A</t>
  </si>
  <si>
    <t>Air Travel: Drivers: Population: India: Alternative Electricity and Transportation</t>
  </si>
  <si>
    <t>AEO.2026.ELECTRNP.ECI_POP_NA_NA_NA_NA_IND_MILL.A</t>
  </si>
  <si>
    <t>Air Travel: Drivers: Population: Other Asia Pacific: Alternative Electricity and Transportation</t>
  </si>
  <si>
    <t>AEO.2026.ELECTRNP.ECI_POP_NA_NA_NA_NA_ONCDAS_MILL.A</t>
  </si>
  <si>
    <t>Air Travel: Drivers: Population: Middle East: Alternative Electricity and Transportation</t>
  </si>
  <si>
    <t>AEO.2026.ELECTRNP.ECI_POP_NA_NA_NA_NA_MDE_MILL.A</t>
  </si>
  <si>
    <t>Air Travel: Drivers: Population: Africa: Alternative Electricity and Transportation</t>
  </si>
  <si>
    <t>AEO.2026.ELECTRNP.ECI_POP_NA_NA_NA_NA_AFR_MILL.A</t>
  </si>
  <si>
    <t>Air Travel: Drivers: Population: Brazil: Alternative Electricity and Transportation</t>
  </si>
  <si>
    <t>AEO.2026.ELECTRNP.ECI_POP_NA_NA_NA_NA_BRZ_MILL.A</t>
  </si>
  <si>
    <t>Air Travel: Drivers: Population: Other Americas: Alternative Electricity and Transportation</t>
  </si>
  <si>
    <t>AEO.2026.ELECTRNP.ECI_POP_NA_NA_NA_NA_ONOAS_MILL.A</t>
  </si>
  <si>
    <t>Air Travel: Travel Demand: Revenue Passenger Miles: Domestic: U.S.: Alternative Electricity and Transportation</t>
  </si>
  <si>
    <t>AEO.2026.ELECTRNP.ECI_RPM_AIRT_DMS_NA_NA_USA_BLNMLS.A</t>
  </si>
  <si>
    <t>Air Travel: Travel Demand: Revenue Passenger Miles: Domestic: Canada: Alternative Electricity and Transportation</t>
  </si>
  <si>
    <t>AEO.2026.ELECTRNP.ECI_RPM_AIRT_DMS_NA_NA_CAN_BLNMLS.A</t>
  </si>
  <si>
    <t>Air Travel: Travel Demand: Revenue Passenger Miles: Domestic: Mexico: Alternative Electricity and Transportation</t>
  </si>
  <si>
    <t>AEO.2026.ELECTRNP.ECI_RPM_AIRT_DMS_NA_NA_MAOOAS_BLNMLS.A</t>
  </si>
  <si>
    <t>Air Travel: Travel Demand: Revenue Passenger Miles: Domestic: Western Europe: Alternative Electricity and Transportation</t>
  </si>
  <si>
    <t>AEO.2026.ELECTRNP.ECI_RPM_AIRT_DMS_NA_NA_OCDEU_BLNMLS.A</t>
  </si>
  <si>
    <t>2.1%</t>
  </si>
  <si>
    <t>Air Travel: Travel Demand: Revenue Passenger Miles: Domestic: Japan: Alternative Electricity and Transportation</t>
  </si>
  <si>
    <t>AEO.2026.ELECTRNP.ECI_RPM_AIRT_DMS_NA_NA_JPN_BLNMLS.A</t>
  </si>
  <si>
    <t>Air Travel: Travel Demand: Revenue Passenger Miles: Domestic: Australia and New Zealand: Alternative Electricity and Transportation</t>
  </si>
  <si>
    <t>AEO.2026.ELECTRNP.ECI_RPM_AIRT_DMS_NA_NA_AUNZ_BLNMLS.A</t>
  </si>
  <si>
    <t>Air Travel: Travel Demand: Revenue Passenger Miles: Domestic: South Korea: Alternative Electricity and Transportation</t>
  </si>
  <si>
    <t>AEO.2026.ELECTRNP.ECI_RPM_AIRT_DMS_NA_NA_SOK_BLNMLS.A</t>
  </si>
  <si>
    <t>Air Travel: Travel Demand: Revenue Passenger Miles: Domestic: Russia: Alternative Electricity and Transportation</t>
  </si>
  <si>
    <t>AEO.2026.ELECTRNP.ECI_RPM_AIRT_DMS_NA_NA_RUS_BLNMLS.A</t>
  </si>
  <si>
    <t>Air Travel: Travel Demand: Revenue Passenger Miles: Domestic: Eastern Europe and Eurasia: Alternative Electricity and Transportation</t>
  </si>
  <si>
    <t>AEO.2026.ELECTRNP.ECI_RPM_AIRT_DMS_NA_NA_OEUAS_BLNMLS.A</t>
  </si>
  <si>
    <t>Air Travel: Travel Demand: Revenue Passenger Miles: Domestic: China: Alternative Electricity and Transportation</t>
  </si>
  <si>
    <t>AEO.2026.ELECTRNP.ECI_RPM_AIRT_DMS_NA_NA_CHN_BLNMLS.A</t>
  </si>
  <si>
    <t>4.3%</t>
  </si>
  <si>
    <t>Air Travel: Travel Demand: Revenue Passenger Miles: Domestic: India: Alternative Electricity and Transportation</t>
  </si>
  <si>
    <t>AEO.2026.ELECTRNP.ECI_RPM_AIRT_DMS_NA_NA_IND_BLNMLS.A</t>
  </si>
  <si>
    <t>6.0%</t>
  </si>
  <si>
    <t>Air Travel: Travel Demand: Revenue Passenger Miles: Domestic: Other Asia Pacific: Alternative Electricity and Transportation</t>
  </si>
  <si>
    <t>AEO.2026.ELECTRNP.ECI_RPM_AIRT_DMS_NA_NA_ONCDAS_BLNMLS.A</t>
  </si>
  <si>
    <t>Air Travel: Travel Demand: Revenue Passenger Miles: Domestic: Middle East: Alternative Electricity and Transportation</t>
  </si>
  <si>
    <t>AEO.2026.ELECTRNP.ECI_RPM_AIRT_DMS_NA_NA_MDE_BLNMLS.A</t>
  </si>
  <si>
    <t>Air Travel: Travel Demand: Revenue Passenger Miles: Domestic: Africa: Alternative Electricity and Transportation</t>
  </si>
  <si>
    <t>AEO.2026.ELECTRNP.ECI_RPM_AIRT_DMS_NA_NA_AFR_BLNMLS.A</t>
  </si>
  <si>
    <t>Air Travel: Travel Demand: Revenue Passenger Miles: Domestic: Brazil: Alternative Electricity and Transportation</t>
  </si>
  <si>
    <t>AEO.2026.ELECTRNP.ECI_RPM_AIRT_DMS_NA_NA_BRZ_BLNMLS.A</t>
  </si>
  <si>
    <t>Air Travel: Travel Demand: Revenue Passenger Miles: Domestic: Other Americas: Alternative Electricity and Transportation</t>
  </si>
  <si>
    <t>AEO.2026.ELECTRNP.ECI_RPM_AIRT_DMS_NA_NA_ONOAS_BLNMLS.A</t>
  </si>
  <si>
    <t>Air Travel: Travel Demand: Revenue Passenger Miles: Domestic: World: Alternative Electricity and Transportation</t>
  </si>
  <si>
    <t>AEO.2026.ELECTRNP.ECI_RPM_AIRT_DMS_NA_NA_WRLD_BLNMLS.A</t>
  </si>
  <si>
    <t>Air Travel: Travel Demand: Revenue Passenger Miles: International U.S.: Alternative Electricity and Transportation</t>
  </si>
  <si>
    <t>AEO.2026.ELECTRNP.ECI_RPM_AIRT_INTA_NA_NA_USA_BLNMLS.A</t>
  </si>
  <si>
    <t>Air Travel: Travel Demand: Revenue Passenger Miles: International Canada: Alternative Electricity and Transportation</t>
  </si>
  <si>
    <t>AEO.2026.ELECTRNP.ECI_RPM_AIRT_INTA_NA_NA_CAN_BLNMLS.A</t>
  </si>
  <si>
    <t>Air Travel: Travel Demand: Revenue Passenger Miles: International Mexico: Alternative Electricity and Transportation</t>
  </si>
  <si>
    <t>AEO.2026.ELECTRNP.ECI_RPM_AIRT_INTA_NA_NA_MAOOAS_BLNMLS.A</t>
  </si>
  <si>
    <t>Air Travel: Travel Demand: Revenue Passenger Miles: International Western Europe: Alternative Electricity and Transportation</t>
  </si>
  <si>
    <t>AEO.2026.ELECTRNP.ECI_RPM_AIRT_INTA_NA_NA_OCDEU_BLNMLS.A</t>
  </si>
  <si>
    <t>Air Travel: Travel Demand: Revenue Passenger Miles: International Japan: Alternative Electricity and Transportation</t>
  </si>
  <si>
    <t>AEO.2026.ELECTRNP.ECI_RPM_AIRT_INTA_NA_NA_JPN_BLNMLS.A</t>
  </si>
  <si>
    <t>Air Travel: Travel Demand: Revenue Passenger Miles: International Australia and New Zealand: Alternative Electricity and Transportation</t>
  </si>
  <si>
    <t>AEO.2026.ELECTRNP.ECI_RPM_AIRT_INTA_NA_NA_AUNZ_BLNMLS.A</t>
  </si>
  <si>
    <t>2.8%</t>
  </si>
  <si>
    <t>Air Travel: Travel Demand: Revenue Passenger Miles: International South Korea: Alternative Electricity and Transportation</t>
  </si>
  <si>
    <t>AEO.2026.ELECTRNP.ECI_RPM_AIRT_INTA_NA_NA_SOK_BLNMLS.A</t>
  </si>
  <si>
    <t>Air Travel: Travel Demand: Revenue Passenger Miles: International Russia: Alternative Electricity and Transportation</t>
  </si>
  <si>
    <t>AEO.2026.ELECTRNP.ECI_RPM_AIRT_INTA_NA_NA_RUS_BLNMLS.A</t>
  </si>
  <si>
    <t>Air Travel: Travel Demand: Revenue Passenger Miles: International Eastern Europe and Eurasia: Alternative Electricity and Transportation</t>
  </si>
  <si>
    <t>AEO.2026.ELECTRNP.ECI_RPM_AIRT_INTA_NA_NA_OEUAS_BLNMLS.A</t>
  </si>
  <si>
    <t>Air Travel: Travel Demand: Revenue Passenger Miles: International China: Alternative Electricity and Transportation</t>
  </si>
  <si>
    <t>AEO.2026.ELECTRNP.ECI_RPM_AIRT_INTA_NA_NA_CHN_BLNMLS.A</t>
  </si>
  <si>
    <t>4.4%</t>
  </si>
  <si>
    <t>Air Travel: Travel Demand: Revenue Passenger Miles: International India: Alternative Electricity and Transportation</t>
  </si>
  <si>
    <t>AEO.2026.ELECTRNP.ECI_RPM_AIRT_INTA_NA_NA_IND_BLNMLS.A</t>
  </si>
  <si>
    <t>5.3%</t>
  </si>
  <si>
    <t>Air Travel: Travel Demand: Revenue Passenger Miles: International Other Asia Pacific: Alternative Electricity and Transportation</t>
  </si>
  <si>
    <t>AEO.2026.ELECTRNP.ECI_RPM_AIRT_INTA_NA_NA_ONCDAS_BLNMLS.A</t>
  </si>
  <si>
    <t>Air Travel: Travel Demand: Revenue Passenger Miles: International Middle East: Alternative Electricity and Transportation</t>
  </si>
  <si>
    <t>AEO.2026.ELECTRNP.ECI_RPM_AIRT_INTA_NA_NA_MDE_BLNMLS.A</t>
  </si>
  <si>
    <t>Air Travel: Travel Demand: Revenue Passenger Miles: International Africa: Alternative Electricity and Transportation</t>
  </si>
  <si>
    <t>AEO.2026.ELECTRNP.ECI_RPM_AIRT_INTA_NA_NA_AFR_BLNMLS.A</t>
  </si>
  <si>
    <t>3.9%</t>
  </si>
  <si>
    <t>Air Travel: Travel Demand: Revenue Passenger Miles: International Brazil: Alternative Electricity and Transportation</t>
  </si>
  <si>
    <t>AEO.2026.ELECTRNP.ECI_RPM_AIRT_INTA_NA_NA_BRZ_BLNMLS.A</t>
  </si>
  <si>
    <t>Air Travel: Travel Demand: Revenue Passenger Miles: International Other Americas: Alternative Electricity and Transportation</t>
  </si>
  <si>
    <t>AEO.2026.ELECTRNP.ECI_RPM_AIRT_INTA_NA_NA_ONOAS_BLNMLS.A</t>
  </si>
  <si>
    <t>Air Travel: Travel Demand: Revenue Passenger Miles: International World: Alternative Electricity and Transportation</t>
  </si>
  <si>
    <t>AEO.2026.ELECTRNP.ECI_RPM_AIRT_INTA_NA_NA_WRLD_BLNMLS.A</t>
  </si>
  <si>
    <t>Air Travel: Travel Demand: Revenue Passenger Miles: World: Alternative Electricity and Transportation</t>
  </si>
  <si>
    <t>Air Travel: Travel Demand: Revenue Ton Miles: Freight: U.S.: Alternative Electricity and Transportation</t>
  </si>
  <si>
    <t>AEO.2026.ELECTRNP.ECI_RTM_AIRT_NA_NA_NA_USA_BLNMLS.A</t>
  </si>
  <si>
    <t>Air Travel: Travel Demand: Revenue Ton Miles: Freight: Canada: Alternative Electricity and Transportation</t>
  </si>
  <si>
    <t>AEO.2026.ELECTRNP.ECI_RTM_AIRT_NA_NA_NA_CAN_BLNMLS.A</t>
  </si>
  <si>
    <t>Air Travel: Travel Demand: Revenue Ton Miles: Freight: Mexico: Alternative Electricity and Transportation</t>
  </si>
  <si>
    <t>AEO.2026.ELECTRNP.ECI_RTM_AIRT_NA_NA_NA_MAOOAS_BLNMLS.A</t>
  </si>
  <si>
    <t>Air Travel: Travel Demand: Revenue Ton Miles: Freight: Western Europe: Alternative Electricity and Transportation</t>
  </si>
  <si>
    <t>AEO.2026.ELECTRNP.ECI_RTM_AIRT_NA_NA_NA_OCDEU_BLNMLS.A</t>
  </si>
  <si>
    <t>2.9%</t>
  </si>
  <si>
    <t>Air Travel: Travel Demand: Revenue Ton Miles: Freight: Japan: Alternative Electricity and Transportation</t>
  </si>
  <si>
    <t>AEO.2026.ELECTRNP.ECI_RTM_AIRT_NA_NA_NA_JPN_BLNMLS.A</t>
  </si>
  <si>
    <t>Air Travel: Travel Demand: Revenue Ton Miles: Freight: Australia and New Zealand: Alternative Electricity and Transportation</t>
  </si>
  <si>
    <t>AEO.2026.ELECTRNP.ECI_RTM_AIRT_NA_NA_NA_AUNZ_BLNMLS.A</t>
  </si>
  <si>
    <t>Air Travel: Travel Demand: Revenue Ton Miles: Freight: South Korea: Alternative Electricity and Transportation</t>
  </si>
  <si>
    <t>AEO.2026.ELECTRNP.ECI_RTM_AIRT_NA_NA_NA_SOK_BLNMLS.A</t>
  </si>
  <si>
    <t>Air Travel: Travel Demand: Revenue Ton Miles: Freight: Russia: Alternative Electricity and Transportation</t>
  </si>
  <si>
    <t>AEO.2026.ELECTRNP.ECI_RTM_AIRT_NA_NA_NA_RUS_BLNMLS.A</t>
  </si>
  <si>
    <t>Air Travel: Travel Demand: Revenue Ton Miles: Freight: Eastern Europe and Eurasia: Alternative Electricity and Transportation</t>
  </si>
  <si>
    <t>AEO.2026.ELECTRNP.ECI_RTM_AIRT_NA_NA_NA_OEUAS_BLNMLS.A</t>
  </si>
  <si>
    <t>-3.9%</t>
  </si>
  <si>
    <t>Air Travel: Travel Demand: Revenue Ton Miles: Freight: China: Alternative Electricity and Transportation</t>
  </si>
  <si>
    <t>AEO.2026.ELECTRNP.ECI_RTM_AIRT_NA_NA_NA_CHN_BLNMLS.A</t>
  </si>
  <si>
    <t>Air Travel: Travel Demand: Revenue Ton Miles: Freight: India: Alternative Electricity and Transportation</t>
  </si>
  <si>
    <t>AEO.2026.ELECTRNP.ECI_RTM_AIRT_NA_NA_NA_IND_BLNMLS.A</t>
  </si>
  <si>
    <t>Air Travel: Travel Demand: Revenue Ton Miles: Freight: Other Asia Pacific: Alternative Electricity and Transportation</t>
  </si>
  <si>
    <t>AEO.2026.ELECTRNP.ECI_RTM_AIRT_NA_NA_NA_ONCDAS_BLNMLS.A</t>
  </si>
  <si>
    <t>Air Travel: Travel Demand: Revenue Ton Miles: Freight: Middle East: Alternative Electricity and Transportation</t>
  </si>
  <si>
    <t>AEO.2026.ELECTRNP.ECI_RTM_AIRT_NA_NA_NA_MDE_BLNMLS.A</t>
  </si>
  <si>
    <t>-1.8%</t>
  </si>
  <si>
    <t>Air Travel: Travel Demand: Revenue Ton Miles: Freight: Africa: Alternative Electricity and Transportation</t>
  </si>
  <si>
    <t>AEO.2026.ELECTRNP.ECI_RTM_AIRT_NA_NA_NA_AFR_BLNMLS.A</t>
  </si>
  <si>
    <t>Air Travel: Travel Demand: Revenue Ton Miles: Freight: Brazil: Alternative Electricity and Transportation</t>
  </si>
  <si>
    <t>AEO.2026.ELECTRNP.ECI_RTM_AIRT_NA_NA_NA_BRZ_BLNMLS.A</t>
  </si>
  <si>
    <t>Air Travel: Travel Demand: Revenue Ton Miles: Freight: Other Americas: Alternative Electricity and Transportation</t>
  </si>
  <si>
    <t>AEO.2026.ELECTRNP.ECI_RTM_AIRT_NA_NA_NA_ONOAS_BLNMLS.A</t>
  </si>
  <si>
    <t>Air Travel: Travel Demand: Revenue Ton Miles: Freight: Domestic World: Alternative Electricity and Transportation</t>
  </si>
  <si>
    <t>AEO.2026.ELECTRNP.ECI_RTM_AIRT_NA_NA_NA_WRLD_BLNMLS.A</t>
  </si>
  <si>
    <t>Air Travel: Travel Demand: Revenue Ton Miles: Freight: International World: Alternative Electricity and Transportation</t>
  </si>
  <si>
    <t>Air Travel: Travel Demand: Revenue Ton Miles: Freight: World: Alternative Electricity and Transportation</t>
  </si>
  <si>
    <t>Air Travel: Seat Miles Demanded: U.S.: Alternative Electricity and Transportation</t>
  </si>
  <si>
    <t>AEO.2026.ELECTRNP.ECI_SMD_AIRT_NA_NA_NA_USA_BLNMLS.A</t>
  </si>
  <si>
    <t>Air Travel: Seat Miles Demanded: U.S.: Narrow Body Aircraft: Alternative Electricity and Transportation</t>
  </si>
  <si>
    <t>AEO.2026.ELECTRNP.ECI_SMD_AIRT_NBTR_NA_NA_USA_BLNMLS.A</t>
  </si>
  <si>
    <t>Air Travel: Seat Miles Demanded: U.S.: Wide Body Aircraft: Alternative Electricity and Transportation</t>
  </si>
  <si>
    <t>AEO.2026.ELECTRNP.ECI_SMD_AIRT_WBE_NA_NA_USA_BLNMLS.A</t>
  </si>
  <si>
    <t>Air Travel: Seat Miles Demanded: U.S.: Regional Jets: Alternative Electricity and Transportation</t>
  </si>
  <si>
    <t>AEO.2026.ELECTRNP.ECI_SMD_AIRT_REGJ_NA_NA_USA_BLNMLS.A</t>
  </si>
  <si>
    <t>Air Travel: Seat Miles Demanded: Canada: Alternative Electricity and Transportation</t>
  </si>
  <si>
    <t>AEO.2026.ELECTRNP.ECI_SMD_AIRT_NA_NA_NA_CAN_BLNMLS.A</t>
  </si>
  <si>
    <t>Air Travel: Seat Miles Demanded: Canada: Narrow Body Aircraft: Alternative Electricity and Transportation</t>
  </si>
  <si>
    <t>AEO.2026.ELECTRNP.ECI_SMD_AIRT_NBTR_NA_NA_CAN_BLNMLS.A</t>
  </si>
  <si>
    <t>Air Travel: Seat Miles Demanded: Canada: Wide Body Aircraft: Alternative Electricity and Transportation</t>
  </si>
  <si>
    <t>AEO.2026.ELECTRNP.ECI_SMD_AIRT_WBE_NA_NA_CAN_BLNMLS.A</t>
  </si>
  <si>
    <t>Air Travel: Seat Miles Demanded: Canada: Regional Jets: Alternative Electricity and Transportation</t>
  </si>
  <si>
    <t>AEO.2026.ELECTRNP.ECI_SMD_AIRT_REGJ_NA_NA_CAN_BLNMLS.A</t>
  </si>
  <si>
    <t>Air Travel: Seat Miles Demanded: Mexico: Alternative Electricity and Transportation</t>
  </si>
  <si>
    <t>AEO.2026.ELECTRNP.ECI_SMD_AIRT_NA_NA_NA_MAOOAS_BLNMLS.A</t>
  </si>
  <si>
    <t>Air Travel: Seat Miles Demanded: Mexico: Narrow Body Aircraft: Alternative Electricity and Transportation</t>
  </si>
  <si>
    <t>AEO.2026.ELECTRNP.ECI_SMD_AIRT_NBTR_NA_NA_MAOOAS_BLNMLS.A</t>
  </si>
  <si>
    <t>Air Travel: Seat Miles Demanded: Mexico: Wide Body Aircraft: Alternative Electricity and Transportation</t>
  </si>
  <si>
    <t>AEO.2026.ELECTRNP.ECI_SMD_AIRT_WBE_NA_NA_MAOOAS_BLNMLS.A</t>
  </si>
  <si>
    <t>Air Travel: Seat Miles Demanded: Mexico: Regional Jets: Alternative Electricity and Transportation</t>
  </si>
  <si>
    <t>AEO.2026.ELECTRNP.ECI_SMD_AIRT_REGJ_NA_NA_MAOOAS_BLNMLS.A</t>
  </si>
  <si>
    <t>Air Travel: Seat Miles Demanded: Western Europe: Alternative Electricity and Transportation</t>
  </si>
  <si>
    <t>AEO.2026.ELECTRNP.ECI_SMD_AIRT_NA_NA_NA_OCDEU_BLNMLS.A</t>
  </si>
  <si>
    <t>Air Travel: Seat Miles Demanded: Western Europe: Narrow Body Aircraft: Alternative Electricity and Transportation</t>
  </si>
  <si>
    <t>AEO.2026.ELECTRNP.ECI_SMD_AIRT_NBTR_NA_NA_OCDEU_BLNMLS.A</t>
  </si>
  <si>
    <t>Air Travel: Seat Miles Demanded: Western Europe: Wide Body Aircraft: Alternative Electricity and Transportation</t>
  </si>
  <si>
    <t>AEO.2026.ELECTRNP.ECI_SMD_AIRT_WBE_NA_NA_OCDEU_BLNMLS.A</t>
  </si>
  <si>
    <t>Air Travel: Seat Miles Demanded: Western Europe: Regional Jets: Alternative Electricity and Transportation</t>
  </si>
  <si>
    <t>AEO.2026.ELECTRNP.ECI_SMD_AIRT_REGJ_NA_NA_OCDEU_BLNMLS.A</t>
  </si>
  <si>
    <t>Air Travel: Seat Miles Demanded: Japan: Alternative Electricity and Transportation</t>
  </si>
  <si>
    <t>AEO.2026.ELECTRNP.ECI_SMD_AIRT_NA_NA_NA_JPN_BLNMLS.A</t>
  </si>
  <si>
    <t>Air Travel: Seat Miles Demanded: Japan: Narrow Body Aircraft: Alternative Electricity and Transportation</t>
  </si>
  <si>
    <t>AEO.2026.ELECTRNP.ECI_SMD_AIRT_NBTR_NA_NA_JPN_BLNMLS.A</t>
  </si>
  <si>
    <t>Air Travel: Seat Miles Demanded: Japan: Wide Body Aircraft: Alternative Electricity and Transportation</t>
  </si>
  <si>
    <t>AEO.2026.ELECTRNP.ECI_SMD_AIRT_WBE_NA_NA_JPN_BLNMLS.A</t>
  </si>
  <si>
    <t>Air Travel: Seat Miles Demanded: Japan: Regional Jets: Alternative Electricity and Transportation</t>
  </si>
  <si>
    <t>AEO.2026.ELECTRNP.ECI_SMD_AIRT_REGJ_NA_NA_JPN_BLNMLS.A</t>
  </si>
  <si>
    <t>Air Travel: Seat Miles Demanded: Australia and New Zealand: Alternative Electricity and Transportation</t>
  </si>
  <si>
    <t>AEO.2026.ELECTRNP.ECI_SMD_AIRT_NA_NA_NA_AUNZ_BLNMLS.A</t>
  </si>
  <si>
    <t>Air Travel: Seat Miles Demanded: Australia and New Zealand: Narrow Body Aircraft: Alternative Electricity and Transportation</t>
  </si>
  <si>
    <t>AEO.2026.ELECTRNP.ECI_SMD_AIRT_NBTR_NA_NA_AUNZ_BLNMLS.A</t>
  </si>
  <si>
    <t>Air Travel: Seat Miles Demanded: Australia and New Zealand: Wide Body Aircraft: Alternative Electricity and Transportation</t>
  </si>
  <si>
    <t>AEO.2026.ELECTRNP.ECI_SMD_AIRT_WBE_NA_NA_AUNZ_BLNMLS.A</t>
  </si>
  <si>
    <t>Air Travel: Seat Miles Demanded: Australia and New Zealand: Regional Jets: Alternative Electricity and Transportation</t>
  </si>
  <si>
    <t>AEO.2026.ELECTRNP.ECI_SMD_AIRT_REGJ_NA_NA_AUNZ_BLNMLS.A</t>
  </si>
  <si>
    <t>Air Travel: Seat Miles Demanded: South Korea: Alternative Electricity and Transportation</t>
  </si>
  <si>
    <t>AEO.2026.ELECTRNP.ECI_SMD_AIRT_NA_NA_NA_SOK_BLNMLS.A</t>
  </si>
  <si>
    <t>Air Travel: Seat Miles Demanded: South Korea: Narrow Body Aircraft: Alternative Electricity and Transportation</t>
  </si>
  <si>
    <t>AEO.2026.ELECTRNP.ECI_SMD_AIRT_NBTR_NA_NA_SOK_BLNMLS.A</t>
  </si>
  <si>
    <t>Air Travel: Seat Miles Demanded: South Korea: Wide Body Aircraft: Alternative Electricity and Transportation</t>
  </si>
  <si>
    <t>AEO.2026.ELECTRNP.ECI_SMD_AIRT_WBE_NA_NA_SOK_BLNMLS.A</t>
  </si>
  <si>
    <t>Air Travel: Seat Miles Demanded: South Korea: Regional Jets: Alternative Electricity and Transportation</t>
  </si>
  <si>
    <t>AEO.2026.ELECTRNP.ECI_SMD_AIRT_REGJ_NA_NA_SOK_BLNMLS.A</t>
  </si>
  <si>
    <t>Air Travel: Seat Miles Demanded: Russia: Alternative Electricity and Transportation</t>
  </si>
  <si>
    <t>AEO.2026.ELECTRNP.ECI_SMD_AIRT_NA_NA_NA_RUS_BLNMLS.A</t>
  </si>
  <si>
    <t>Air Travel: Seat Miles Demanded: Russia: Narrow Body Aircraft: Alternative Electricity and Transportation</t>
  </si>
  <si>
    <t>AEO.2026.ELECTRNP.ECI_SMD_AIRT_NBTR_NA_NA_RUS_BLNMLS.A</t>
  </si>
  <si>
    <t>Air Travel: Seat Miles Demanded: Russia: Wide Body Aircraft: Alternative Electricity and Transportation</t>
  </si>
  <si>
    <t>AEO.2026.ELECTRNP.ECI_SMD_AIRT_WBE_NA_NA_RUS_BLNMLS.A</t>
  </si>
  <si>
    <t>Air Travel: Seat Miles Demanded: Russia: Regional Jets: Alternative Electricity and Transportation</t>
  </si>
  <si>
    <t>AEO.2026.ELECTRNP.ECI_SMD_AIRT_REGJ_NA_NA_RUS_BLNMLS.A</t>
  </si>
  <si>
    <t>Air Travel: Seat Miles Demanded: Eastern Europe and Eurasia: Alternative Electricity and Transportation</t>
  </si>
  <si>
    <t>AEO.2026.ELECTRNP.ECI_SMD_AIRT_NA_NA_NA_OEUAS_BLNMLS.A</t>
  </si>
  <si>
    <t>Air Travel: Seat Miles Demanded: Eastern Europe and Eurasia: Narrow Body Aircraft: Alternative Electricity and Transportation</t>
  </si>
  <si>
    <t>AEO.2026.ELECTRNP.ECI_SMD_AIRT_NBTR_NA_NA_OEUAS_BLNMLS.A</t>
  </si>
  <si>
    <t>Air Travel: Seat Miles Demanded: Eastern Europe and Eurasia: Wide Body Aircraft: Alternative Electricity and Transportation</t>
  </si>
  <si>
    <t>AEO.2026.ELECTRNP.ECI_SMD_AIRT_WBE_NA_NA_OEUAS_BLNMLS.A</t>
  </si>
  <si>
    <t>Air Travel: Seat Miles Demanded: Eastern Europe and Eurasia: Regional Jets: Alternative Electricity and Transportation</t>
  </si>
  <si>
    <t>AEO.2026.ELECTRNP.ECI_SMD_AIRT_REGJ_NA_NA_OEUAS_BLNMLS.A</t>
  </si>
  <si>
    <t>Air Travel: Seat Miles Demanded: China: Alternative Electricity and Transportation</t>
  </si>
  <si>
    <t>AEO.2026.ELECTRNP.ECI_SMD_AIRT_NA_NA_NA_CHN_BLNMLS.A</t>
  </si>
  <si>
    <t>Air Travel: Seat Miles Demanded: China: Narrow Body Aircraft: Alternative Electricity and Transportation</t>
  </si>
  <si>
    <t>AEO.2026.ELECTRNP.ECI_SMD_AIRT_NBTR_NA_NA_CHN_BLNMLS.A</t>
  </si>
  <si>
    <t>Air Travel: Seat Miles Demanded: China: Wide Body Aircraft: Alternative Electricity and Transportation</t>
  </si>
  <si>
    <t>AEO.2026.ELECTRNP.ECI_SMD_AIRT_WBE_NA_NA_CHN_BLNMLS.A</t>
  </si>
  <si>
    <t>Air Travel: Seat Miles Demanded: China: Regional Jets: Alternative Electricity and Transportation</t>
  </si>
  <si>
    <t>AEO.2026.ELECTRNP.ECI_SMD_AIRT_REGJ_NA_NA_CHN_BLNMLS.A</t>
  </si>
  <si>
    <t>Air Travel: Seat Miles Demanded: India: Alternative Electricity and Transportation</t>
  </si>
  <si>
    <t>AEO.2026.ELECTRNP.ECI_SMD_AIRT_NA_NA_NA_IND_BLNMLS.A</t>
  </si>
  <si>
    <t>5.6%</t>
  </si>
  <si>
    <t>Air Travel: Seat Miles Demanded: India: Narrow Body Aircraft: Alternative Electricity and Transportation</t>
  </si>
  <si>
    <t>AEO.2026.ELECTRNP.ECI_SMD_AIRT_NBTR_NA_NA_IND_BLNMLS.A</t>
  </si>
  <si>
    <t>Air Travel: Seat Miles Demanded: India: Wide Body Aircraft: Alternative Electricity and Transportation</t>
  </si>
  <si>
    <t>AEO.2026.ELECTRNP.ECI_SMD_AIRT_WBE_NA_NA_IND_BLNMLS.A</t>
  </si>
  <si>
    <t>5.2%</t>
  </si>
  <si>
    <t>Air Travel: Seat Miles Demanded: India: Regional Jets: Alternative Electricity and Transportation</t>
  </si>
  <si>
    <t>AEO.2026.ELECTRNP.ECI_SMD_AIRT_REGJ_NA_NA_IND_BLNMLS.A</t>
  </si>
  <si>
    <t>5.9%</t>
  </si>
  <si>
    <t>Air Travel: Seat Miles Demanded: Other Asia Pacific: Alternative Electricity and Transportation</t>
  </si>
  <si>
    <t>AEO.2026.ELECTRNP.ECI_SMD_AIRT_NA_NA_NA_ONCDAS_BLNMLS.A</t>
  </si>
  <si>
    <t>Air Travel: Seat Miles Demanded: Other Asia Pacific: Narrow Body Aircraft: Alternative Electricity and Transportation</t>
  </si>
  <si>
    <t>AEO.2026.ELECTRNP.ECI_SMD_AIRT_NBTR_NA_NA_ONCDAS_BLNMLS.A</t>
  </si>
  <si>
    <t>Air Travel: Seat Miles Demanded: Other Asia Pacific: Wide Body Aircraft: Alternative Electricity and Transportation</t>
  </si>
  <si>
    <t>AEO.2026.ELECTRNP.ECI_SMD_AIRT_WBE_NA_NA_ONCDAS_BLNMLS.A</t>
  </si>
  <si>
    <t>Air Travel: Seat Miles Demanded: Other Asia Pacific: Regional Jets: Alternative Electricity and Transportation</t>
  </si>
  <si>
    <t>AEO.2026.ELECTRNP.ECI_SMD_AIRT_REGJ_NA_NA_ONCDAS_BLNMLS.A</t>
  </si>
  <si>
    <t>Air Travel: Seat Miles Demanded: Middle East: Alternative Electricity and Transportation</t>
  </si>
  <si>
    <t>AEO.2026.ELECTRNP.ECI_SMD_AIRT_NA_NA_NA_MDE_BLNMLS.A</t>
  </si>
  <si>
    <t>Air Travel: Seat Miles Demanded: Middle East: Narrow Body Aircraft: Alternative Electricity and Transportation</t>
  </si>
  <si>
    <t>AEO.2026.ELECTRNP.ECI_SMD_AIRT_NBTR_NA_NA_MDE_BLNMLS.A</t>
  </si>
  <si>
    <t>Air Travel: Seat Miles Demanded: Middle East: Wide Body Aircraft: Alternative Electricity and Transportation</t>
  </si>
  <si>
    <t>AEO.2026.ELECTRNP.ECI_SMD_AIRT_WBE_NA_NA_MDE_BLNMLS.A</t>
  </si>
  <si>
    <t>Air Travel: Seat Miles Demanded: Middle East: Regional Jets: Alternative Electricity and Transportation</t>
  </si>
  <si>
    <t>AEO.2026.ELECTRNP.ECI_SMD_AIRT_REGJ_NA_NA_MDE_BLNMLS.A</t>
  </si>
  <si>
    <t>Air Travel: Seat Miles Demanded: Africa: Alternative Electricity and Transportation</t>
  </si>
  <si>
    <t>AEO.2026.ELECTRNP.ECI_SMD_AIRT_NA_NA_NA_AFR_BLNMLS.A</t>
  </si>
  <si>
    <t>Air Travel: Seat Miles Demanded: Africa: Narrow Body Aircraft: Alternative Electricity and Transportation</t>
  </si>
  <si>
    <t>AEO.2026.ELECTRNP.ECI_SMD_AIRT_NBTR_NA_NA_AFR_BLNMLS.A</t>
  </si>
  <si>
    <t>Air Travel: Seat Miles Demanded: Africa: Wide Body Aircraft: Alternative Electricity and Transportation</t>
  </si>
  <si>
    <t>AEO.2026.ELECTRNP.ECI_SMD_AIRT_WBE_NA_NA_AFR_BLNMLS.A</t>
  </si>
  <si>
    <t>Air Travel: Seat Miles Demanded: Africa: Regional Jets: Alternative Electricity and Transportation</t>
  </si>
  <si>
    <t>AEO.2026.ELECTRNP.ECI_SMD_AIRT_REGJ_NA_NA_AFR_BLNMLS.A</t>
  </si>
  <si>
    <t>Air Travel: Seat Miles Demanded: Brazil: Alternative Electricity and Transportation</t>
  </si>
  <si>
    <t>AEO.2026.ELECTRNP.ECI_SMD_AIRT_NA_NA_NA_BRZ_BLNMLS.A</t>
  </si>
  <si>
    <t>Air Travel: Seat Miles Demanded: Brazil: Narrow Body Aircraft: Alternative Electricity and Transportation</t>
  </si>
  <si>
    <t>AEO.2026.ELECTRNP.ECI_SMD_AIRT_NBTR_NA_NA_BRZ_BLNMLS.A</t>
  </si>
  <si>
    <t>Air Travel: Seat Miles Demanded: Brazil: Wide Body Aircraft: Alternative Electricity and Transportation</t>
  </si>
  <si>
    <t>AEO.2026.ELECTRNP.ECI_SMD_AIRT_WBE_NA_NA_BRZ_BLNMLS.A</t>
  </si>
  <si>
    <t>Air Travel: Seat Miles Demanded: Brazil: Regional Jets: Alternative Electricity and Transportation</t>
  </si>
  <si>
    <t>AEO.2026.ELECTRNP.ECI_SMD_AIRT_REGJ_NA_NA_BRZ_BLNMLS.A</t>
  </si>
  <si>
    <t>Air Travel: Seat Miles Demanded: Other Americas: Alternative Electricity and Transportation</t>
  </si>
  <si>
    <t>AEO.2026.ELECTRNP.ECI_SMD_AIRT_NA_NA_NA_ONOAS_BLNMLS.A</t>
  </si>
  <si>
    <t>Air Travel: Seat Miles Demanded: Other Americas: Narrow Body Aircraft: Alternative Electricity and Transportation</t>
  </si>
  <si>
    <t>AEO.2026.ELECTRNP.ECI_SMD_AIRT_NBTR_NA_NA_ONOAS_BLNMLS.A</t>
  </si>
  <si>
    <t>Air Travel: Seat Miles Demanded: Other Americas: Wide Body Aircraft: Alternative Electricity and Transportation</t>
  </si>
  <si>
    <t>AEO.2026.ELECTRNP.ECI_SMD_AIRT_WBE_NA_NA_ONOAS_BLNMLS.A</t>
  </si>
  <si>
    <t>Air Travel: Seat Miles Demanded: Other Americas: Regional Jets: Alternative Electricity and Transportation</t>
  </si>
  <si>
    <t>AEO.2026.ELECTRNP.ECI_SMD_AIRT_REGJ_NA_NA_ONOAS_BLNMLS.A</t>
  </si>
  <si>
    <t>Air Travel: Seat Miles Demanded: World: Narrow Body Aircraft: Alternative Electricity and Transportation</t>
  </si>
  <si>
    <t>AEO.2026.ELECTRNP.ECI_SMD_AIRT_NBTR_NA_NA_WRLD_BLNMLS.A</t>
  </si>
  <si>
    <t>Air Travel: Seat Miles Demanded: World: Wide Body Aircraft: Alternative Electricity and Transportation</t>
  </si>
  <si>
    <t>AEO.2026.ELECTRNP.ECI_SMD_AIRT_WBE_NA_NA_WRLD_BLNMLS.A</t>
  </si>
  <si>
    <t>Air Travel: Seat Miles Demanded: World: Regional Jets: Alternative Electricity and Transportation</t>
  </si>
  <si>
    <t>AEO.2026.ELECTRNP.ECI_SMD_AIRT_REGJ_NA_NA_WRLD_BLNMLS.A</t>
  </si>
  <si>
    <t>Air Travel: Seat Miles Demanded: World: Alternative Electricity and Transportation</t>
  </si>
  <si>
    <t>AEO.2026.ELECTRNP.ECI_SMD_AIRT_NA_NA_NA_WRLD_BLNMLS.A</t>
  </si>
  <si>
    <t>Air Travel: Aircraft Deliveries: U.S.: Alternative Electricity and Transportation</t>
  </si>
  <si>
    <t>AEO.2026.ELECTRNP.ECI_ACFTDELIV_AIRT_NA_NA_NA_USA_UNIT.A</t>
  </si>
  <si>
    <t>Air Travel: Aircraft Deliveries: U.S.: Narrow Body Aircraft: Alternative Electricity and Transportation</t>
  </si>
  <si>
    <t>AEO.2026.ELECTRNP.ECI_ACFTDELIV_AIRT_NBTR_NA_NA_USA_UNIT.A</t>
  </si>
  <si>
    <t>Air Travel: Aircraft Deliveries: U.S.: Wide Body Aircraft: Alternative Electricity and Transportation</t>
  </si>
  <si>
    <t>AEO.2026.ELECTRNP.ECI_ACFTDELIV_AIRT_WBE_NA_NA_USA_UNIT.A</t>
  </si>
  <si>
    <t>Air Travel: Aircraft Deliveries: U.S.: Regional Jets: Alternative Electricity and Transportation</t>
  </si>
  <si>
    <t>AEO.2026.ELECTRNP.ECI_ACFTDELIV_AIRT_REGJ_NA_NA_USA_UNIT.A</t>
  </si>
  <si>
    <t>Air Travel: Aircraft Deliveries: Canada: Alternative Electricity and Transportation</t>
  </si>
  <si>
    <t>AEO.2026.ELECTRNP.ECI_ACFTDELIV_AIRT_NA_NA_NA_CAN_UNIT.A</t>
  </si>
  <si>
    <t>Air Travel: Aircraft Deliveries: Canada: Narrow Body Aircraft: Alternative Electricity and Transportation</t>
  </si>
  <si>
    <t>AEO.2026.ELECTRNP.ECI_ACFTDELIV_AIRT_NBTR_NA_NA_CAN_UNIT.A</t>
  </si>
  <si>
    <t>Air Travel: Aircraft Deliveries: Canada: Wide Body Aircraft: Alternative Electricity and Transportation</t>
  </si>
  <si>
    <t>AEO.2026.ELECTRNP.ECI_ACFTDELIV_AIRT_WBE_NA_NA_CAN_UNIT.A</t>
  </si>
  <si>
    <t>Air Travel: Aircraft Deliveries: Canada: Regional Jets: Alternative Electricity and Transportation</t>
  </si>
  <si>
    <t>AEO.2026.ELECTRNP.ECI_ACFTDELIV_AIRT_REGJ_NA_NA_CAN_UNIT.A</t>
  </si>
  <si>
    <t>Air Travel: Aircraft Deliveries: Mexico: Alternative Electricity and Transportation</t>
  </si>
  <si>
    <t>AEO.2026.ELECTRNP.ECI_ACFTDELIV_AIRT_NA_NA_NA_MAOOAS_UNIT.A</t>
  </si>
  <si>
    <t>Air Travel: Aircraft Deliveries: Mexico: Narrow Body Aircraft: Alternative Electricity and Transportation</t>
  </si>
  <si>
    <t>AEO.2026.ELECTRNP.ECI_ACFTDELIV_AIRT_NBTR_NA_NA_MAOOAS_UNIT.A</t>
  </si>
  <si>
    <t>Air Travel: Aircraft Deliveries: Mexico: Wide Body Aircraft: Alternative Electricity and Transportation</t>
  </si>
  <si>
    <t>AEO.2026.ELECTRNP.ECI_ACFTDELIV_AIRT_WBE_NA_NA_MAOOAS_UNIT.A</t>
  </si>
  <si>
    <t>Air Travel: Aircraft Deliveries: Mexico: Regional Jets: Alternative Electricity and Transportation</t>
  </si>
  <si>
    <t>AEO.2026.ELECTRNP.ECI_ACFTDELIV_AIRT_REGJ_NA_NA_MAOOAS_UNIT.A</t>
  </si>
  <si>
    <t>Air Travel: Aircraft Deliveries: Western Europe: Alternative Electricity and Transportation</t>
  </si>
  <si>
    <t>AEO.2026.ELECTRNP.ECI_ACFTDELIV_AIRT_NA_NA_NA_OCDEU_UNIT.A</t>
  </si>
  <si>
    <t>Air Travel: Aircraft Deliveries: Western Europe: Narrow Body Aircraft: Alternative Electricity and Transportation</t>
  </si>
  <si>
    <t>AEO.2026.ELECTRNP.ECI_ACFTDELIV_AIRT_NBTR_NA_NA_OCDEU_UNIT.A</t>
  </si>
  <si>
    <t>Air Travel: Aircraft Deliveries: Western Europe: Wide Body Aircraft: Alternative Electricity and Transportation</t>
  </si>
  <si>
    <t>AEO.2026.ELECTRNP.ECI_ACFTDELIV_AIRT_WBE_NA_NA_OCDEU_UNIT.A</t>
  </si>
  <si>
    <t>Air Travel: Aircraft Deliveries: Western Europe: Regional Jets: Alternative Electricity and Transportation</t>
  </si>
  <si>
    <t>AEO.2026.ELECTRNP.ECI_ACFTDELIV_AIRT_REGJ_NA_NA_OCDEU_UNIT.A</t>
  </si>
  <si>
    <t>Air Travel: Aircraft Deliveries: Japan: Alternative Electricity and Transportation</t>
  </si>
  <si>
    <t>AEO.2026.ELECTRNP.ECI_ACFTDELIV_AIRT_NA_NA_NA_JPN_UNIT.A</t>
  </si>
  <si>
    <t>4.5%</t>
  </si>
  <si>
    <t>Air Travel: Aircraft Deliveries: Japan: Narrow Body Aircraft: Alternative Electricity and Transportation</t>
  </si>
  <si>
    <t>AEO.2026.ELECTRNP.ECI_ACFTDELIV_AIRT_NBTR_NA_NA_JPN_UNIT.A</t>
  </si>
  <si>
    <t>Air Travel: Aircraft Deliveries: Japan: Wide Body Aircraft: Alternative Electricity and Transportation</t>
  </si>
  <si>
    <t>AEO.2026.ELECTRNP.ECI_ACFTDELIV_AIRT_WBE_NA_NA_JPN_UNIT.A</t>
  </si>
  <si>
    <t>10.2%</t>
  </si>
  <si>
    <t>Air Travel: Aircraft Deliveries: Japan: Regional Jets: Alternative Electricity and Transportation</t>
  </si>
  <si>
    <t>AEO.2026.ELECTRNP.ECI_ACFTDELIV_AIRT_REGJ_NA_NA_JPN_UNIT.A</t>
  </si>
  <si>
    <t>Air Travel: Aircraft Deliveries: Australia and New Zealand: Alternative Electricity and Transportation</t>
  </si>
  <si>
    <t>AEO.2026.ELECTRNP.ECI_ACFTDELIV_AIRT_NA_NA_NA_AUNZ_UNIT.A</t>
  </si>
  <si>
    <t>Air Travel: Aircraft Deliveries: Australia and New Zealand: Narrow Body Aircraft: Alternative Electricity and Transportation</t>
  </si>
  <si>
    <t>AEO.2026.ELECTRNP.ECI_ACFTDELIV_AIRT_NBTR_NA_NA_AUNZ_UNIT.A</t>
  </si>
  <si>
    <t>Air Travel: Aircraft Deliveries: Australia and New Zealand: Wide Body Aircraft: Alternative Electricity and Transportation</t>
  </si>
  <si>
    <t>AEO.2026.ELECTRNP.ECI_ACFTDELIV_AIRT_WBE_NA_NA_AUNZ_UNIT.A</t>
  </si>
  <si>
    <t>Air Travel: Aircraft Deliveries: Australia and New Zealand: Regional Jets: Alternative Electricity and Transportation</t>
  </si>
  <si>
    <t>AEO.2026.ELECTRNP.ECI_ACFTDELIV_AIRT_REGJ_NA_NA_AUNZ_UNIT.A</t>
  </si>
  <si>
    <t>Air Travel: Aircraft Deliveries: South Korea: Alternative Electricity and Transportation</t>
  </si>
  <si>
    <t>AEO.2026.ELECTRNP.ECI_ACFTDELIV_AIRT_NA_NA_NA_SOK_UNIT.A</t>
  </si>
  <si>
    <t>6.4%</t>
  </si>
  <si>
    <t>Air Travel: Aircraft Deliveries: South Korea: Narrow Body Aircraft: Alternative Electricity and Transportation</t>
  </si>
  <si>
    <t>AEO.2026.ELECTRNP.ECI_ACFTDELIV_AIRT_NBTR_NA_NA_SOK_UNIT.A</t>
  </si>
  <si>
    <t>Air Travel: Aircraft Deliveries: South Korea: Wide Body Aircraft: Alternative Electricity and Transportation</t>
  </si>
  <si>
    <t>AEO.2026.ELECTRNP.ECI_ACFTDELIV_AIRT_WBE_NA_NA_SOK_UNIT.A</t>
  </si>
  <si>
    <t>Air Travel: Aircraft Deliveries: South Korea: Regional Jets: Alternative Electricity and Transportation</t>
  </si>
  <si>
    <t>AEO.2026.ELECTRNP.ECI_ACFTDELIV_AIRT_REGJ_NA_NA_SOK_UNIT.A</t>
  </si>
  <si>
    <t>Air Travel: Aircraft Deliveries: Russia: Alternative Electricity and Transportation</t>
  </si>
  <si>
    <t>AEO.2026.ELECTRNP.ECI_ACFTDELIV_AIRT_NA_NA_NA_RUS_UNIT.A</t>
  </si>
  <si>
    <t>Air Travel: Aircraft Deliveries: Russia: Narrow Body Aircraft: Alternative Electricity and Transportation</t>
  </si>
  <si>
    <t>AEO.2026.ELECTRNP.ECI_ACFTDELIV_AIRT_NBTR_NA_NA_RUS_UNIT.A</t>
  </si>
  <si>
    <t>Air Travel: Aircraft Deliveries: Russia: Wide Body Aircraft: Alternative Electricity and Transportation</t>
  </si>
  <si>
    <t>AEO.2026.ELECTRNP.ECI_ACFTDELIV_AIRT_WBE_NA_NA_RUS_UNIT.A</t>
  </si>
  <si>
    <t>Air Travel: Aircraft Deliveries: Russia: Regional Jets: Alternative Electricity and Transportation</t>
  </si>
  <si>
    <t>AEO.2026.ELECTRNP.ECI_ACFTDELIV_AIRT_REGJ_NA_NA_RUS_UNIT.A</t>
  </si>
  <si>
    <t>Air Travel: Aircraft Deliveries: Eastern Europe and Eurasia: Alternative Electricity and Transportation</t>
  </si>
  <si>
    <t>AEO.2026.ELECTRNP.ECI_ACFTDELIV_AIRT_NA_NA_NA_OEUAS_UNIT.A</t>
  </si>
  <si>
    <t>Air Travel: Aircraft Deliveries: Eastern Europe and Eurasia: Narrow Body Aircraft: Alternative Electricity and Transportation</t>
  </si>
  <si>
    <t>AEO.2026.ELECTRNP.ECI_ACFTDELIV_AIRT_NBTR_NA_NA_OEUAS_UNIT.A</t>
  </si>
  <si>
    <t>Air Travel: Aircraft Deliveries: Eastern Europe and Eurasia: Wide Body Aircraft: Alternative Electricity and Transportation</t>
  </si>
  <si>
    <t>AEO.2026.ELECTRNP.ECI_ACFTDELIV_AIRT_WBE_NA_NA_OEUAS_UNIT.A</t>
  </si>
  <si>
    <t>Air Travel: Aircraft Deliveries: Eastern Europe and Eurasia: Regional Jets: Alternative Electricity and Transportation</t>
  </si>
  <si>
    <t>AEO.2026.ELECTRNP.ECI_ACFTDELIV_AIRT_REGJ_NA_NA_OEUAS_UNIT.A</t>
  </si>
  <si>
    <t>Air Travel: Aircraft Deliveries: China: Alternative Electricity and Transportation</t>
  </si>
  <si>
    <t>AEO.2026.ELECTRNP.ECI_ACFTDELIV_AIRT_NA_NA_NA_CHN_UNIT.A</t>
  </si>
  <si>
    <t>Air Travel: Aircraft Deliveries: China: Narrow Body Aircraft: Alternative Electricity and Transportation</t>
  </si>
  <si>
    <t>AEO.2026.ELECTRNP.ECI_ACFTDELIV_AIRT_NBTR_NA_NA_CHN_UNIT.A</t>
  </si>
  <si>
    <t>Air Travel: Aircraft Deliveries: China: Wide Body Aircraft: Alternative Electricity and Transportation</t>
  </si>
  <si>
    <t>AEO.2026.ELECTRNP.ECI_ACFTDELIV_AIRT_WBE_NA_NA_CHN_UNIT.A</t>
  </si>
  <si>
    <t>Air Travel: Aircraft Deliveries: China: Regional Jets: Alternative Electricity and Transportation</t>
  </si>
  <si>
    <t>AEO.2026.ELECTRNP.ECI_ACFTDELIV_AIRT_REGJ_NA_NA_CHN_UNIT.A</t>
  </si>
  <si>
    <t>Air Travel: Aircraft Deliveries: India: Alternative Electricity and Transportation</t>
  </si>
  <si>
    <t>AEO.2026.ELECTRNP.ECI_ACFTDELIV_AIRT_NA_NA_NA_IND_UNIT.A</t>
  </si>
  <si>
    <t>Air Travel: Aircraft Deliveries: India: Narrow Body Aircraft: Alternative Electricity and Transportation</t>
  </si>
  <si>
    <t>AEO.2026.ELECTRNP.ECI_ACFTDELIV_AIRT_NBTR_NA_NA_IND_UNIT.A</t>
  </si>
  <si>
    <t>Air Travel: Aircraft Deliveries: India: Wide Body Aircraft: Alternative Electricity and Transportation</t>
  </si>
  <si>
    <t>AEO.2026.ELECTRNP.ECI_ACFTDELIV_AIRT_WBE_NA_NA_IND_UNIT.A</t>
  </si>
  <si>
    <t>Air Travel: Aircraft Deliveries: India: Regional Jets: Alternative Electricity and Transportation</t>
  </si>
  <si>
    <t>AEO.2026.ELECTRNP.ECI_ACFTDELIV_AIRT_REGJ_NA_NA_IND_UNIT.A</t>
  </si>
  <si>
    <t>Air Travel: Aircraft Deliveries: Other Asia Pacific: Alternative Electricity and Transportation</t>
  </si>
  <si>
    <t>AEO.2026.ELECTRNP.ECI_ACFTDELIV_AIRT_NA_NA_NA_ONCDAS_UNIT.A</t>
  </si>
  <si>
    <t>Air Travel: Aircraft Deliveries: Other Asia Pacific: Narrow Body Aircraft: Alternative Electricity and Transportation</t>
  </si>
  <si>
    <t>AEO.2026.ELECTRNP.ECI_ACFTDELIV_AIRT_NBTR_NA_NA_ONCDAS_UNIT.A</t>
  </si>
  <si>
    <t>Air Travel: Aircraft Deliveries: Other Asia Pacific: Wide Body Aircraft: Alternative Electricity and Transportation</t>
  </si>
  <si>
    <t>AEO.2026.ELECTRNP.ECI_ACFTDELIV_AIRT_WBE_NA_NA_ONCDAS_UNIT.A</t>
  </si>
  <si>
    <t>Air Travel: Aircraft Deliveries: Other Asia Pacific: Regional Jets: Alternative Electricity and Transportation</t>
  </si>
  <si>
    <t>AEO.2026.ELECTRNP.ECI_ACFTDELIV_AIRT_REGJ_NA_NA_ONCDAS_UNIT.A</t>
  </si>
  <si>
    <t>Air Travel: Aircraft Deliveries: Middle East: Alternative Electricity and Transportation</t>
  </si>
  <si>
    <t>AEO.2026.ELECTRNP.ECI_ACFTDELIV_AIRT_NA_NA_NA_MDE_UNIT.A</t>
  </si>
  <si>
    <t>Air Travel: Aircraft Deliveries: Middle East: Narrow Body Aircraft: Alternative Electricity and Transportation</t>
  </si>
  <si>
    <t>AEO.2026.ELECTRNP.ECI_ACFTDELIV_AIRT_NBTR_NA_NA_MDE_UNIT.A</t>
  </si>
  <si>
    <t>Air Travel: Aircraft Deliveries: Middle East: Wide Body Aircraft: Alternative Electricity and Transportation</t>
  </si>
  <si>
    <t>AEO.2026.ELECTRNP.ECI_ACFTDELIV_AIRT_WBE_NA_NA_MDE_UNIT.A</t>
  </si>
  <si>
    <t>Air Travel: Aircraft Deliveries: Middle East: Regional Jets: Alternative Electricity and Transportation</t>
  </si>
  <si>
    <t>AEO.2026.ELECTRNP.ECI_ACFTDELIV_AIRT_REGJ_NA_NA_MDE_UNIT.A</t>
  </si>
  <si>
    <t>Air Travel: Aircraft Deliveries: Africa: Alternative Electricity and Transportation</t>
  </si>
  <si>
    <t>AEO.2026.ELECTRNP.ECI_ACFTDELIV_AIRT_NA_NA_NA_AFR_UNIT.A</t>
  </si>
  <si>
    <t>Air Travel: Aircraft Deliveries: Africa: Narrow Body Aircraft: Alternative Electricity and Transportation</t>
  </si>
  <si>
    <t>AEO.2026.ELECTRNP.ECI_ACFTDELIV_AIRT_NBTR_NA_NA_AFR_UNIT.A</t>
  </si>
  <si>
    <t>Air Travel: Aircraft Deliveries: Africa: Wide Body Aircraft: Alternative Electricity and Transportation</t>
  </si>
  <si>
    <t>AEO.2026.ELECTRNP.ECI_ACFTDELIV_AIRT_WBE_NA_NA_AFR_UNIT.A</t>
  </si>
  <si>
    <t>Air Travel: Aircraft Deliveries: Africa: Regional Jets: Alternative Electricity and Transportation</t>
  </si>
  <si>
    <t>AEO.2026.ELECTRNP.ECI_ACFTDELIV_AIRT_REGJ_NA_NA_AFR_UNIT.A</t>
  </si>
  <si>
    <t>Air Travel: Aircraft Deliveries: Brazil: Alternative Electricity and Transportation</t>
  </si>
  <si>
    <t>AEO.2026.ELECTRNP.ECI_ACFTDELIV_AIRT_NA_NA_NA_BRZ_UNIT.A</t>
  </si>
  <si>
    <t>Air Travel: Aircraft Deliveries: Brazil: Narrow Body Aircraft: Alternative Electricity and Transportation</t>
  </si>
  <si>
    <t>AEO.2026.ELECTRNP.ECI_ACFTDELIV_AIRT_NBTR_NA_NA_BRZ_UNIT.A</t>
  </si>
  <si>
    <t>Air Travel: Aircraft Deliveries: Brazil: Wide Body Aircraft: Alternative Electricity and Transportation</t>
  </si>
  <si>
    <t>AEO.2026.ELECTRNP.ECI_ACFTDELIV_AIRT_WBE_NA_NA_BRZ_UNIT.A</t>
  </si>
  <si>
    <t>Air Travel: Aircraft Deliveries: Brazil: Regional Jets: Alternative Electricity and Transportation</t>
  </si>
  <si>
    <t>AEO.2026.ELECTRNP.ECI_ACFTDELIV_AIRT_REGJ_NA_NA_BRZ_UNIT.A</t>
  </si>
  <si>
    <t>Air Travel: Aircraft Deliveries: Other Americas: Alternative Electricity and Transportation</t>
  </si>
  <si>
    <t>AEO.2026.ELECTRNP.ECI_ACFTDELIV_AIRT_NA_NA_NA_ONOAS_UNIT.A</t>
  </si>
  <si>
    <t>Air Travel: Aircraft Deliveries: Other Americas: Narrow Body Aircraft: Alternative Electricity and Transportation</t>
  </si>
  <si>
    <t>AEO.2026.ELECTRNP.ECI_ACFTDELIV_AIRT_NBTR_NA_NA_ONOAS_UNIT.A</t>
  </si>
  <si>
    <t>Air Travel: Aircraft Deliveries: Other Americas: Wide Body Aircraft: Alternative Electricity and Transportation</t>
  </si>
  <si>
    <t>AEO.2026.ELECTRNP.ECI_ACFTDELIV_AIRT_WBE_NA_NA_ONOAS_UNIT.A</t>
  </si>
  <si>
    <t>Air Travel: Aircraft Deliveries: Other Americas: Regional Jets: Alternative Electricity and Transportation</t>
  </si>
  <si>
    <t>AEO.2026.ELECTRNP.ECI_ACFTDELIV_AIRT_REGJ_NA_NA_ONOAS_UNIT.A</t>
  </si>
  <si>
    <t>Air Travel: Aircraft Deliveries: World: Narrow Body Aircraft: Alternative Electricity and Transportation</t>
  </si>
  <si>
    <t>AEO.2026.ELECTRNP.ECI_ACFTDELIV_AIRT_NBTR_NA_NA_WRLD_UNIT.A</t>
  </si>
  <si>
    <t>Air Travel: Aircraft Deliveries: World: Wide Body Aircraft: Alternative Electricity and Transportation</t>
  </si>
  <si>
    <t>AEO.2026.ELECTRNP.ECI_ACFTDELIV_AIRT_WBE_NA_NA_WRLD_UNIT.A</t>
  </si>
  <si>
    <t>Air Travel: Aircraft Deliveries: World: Regional Jets: Alternative Electricity and Transportation</t>
  </si>
  <si>
    <t>AEO.2026.ELECTRNP.ECI_ACFTDELIV_AIRT_REGJ_NA_NA_WRLD_UNIT.A</t>
  </si>
  <si>
    <t>Air Travel: Aircraft Deliveries: World: Alternative Electricity and Transportation</t>
  </si>
  <si>
    <t>AEO.2026.ELECTRNP.ECI_ACFTDELIV_AIRT_NA_NA_NA_WRLD_UNIT.A</t>
  </si>
  <si>
    <t>Air Travel: New Aircraft Efficiency: Narrow Body Aircraft: Alternative Electricity and Transportation</t>
  </si>
  <si>
    <t>AEO.2026.ELECTRNP.EFI_NEW_AIRT_NBTR_NA_NA_USA_SEATMPG.A</t>
  </si>
  <si>
    <t>Air Travel: New Aircraft Efficiency: Wide Body Aircraft: Alternative Electricity and Transportation</t>
  </si>
  <si>
    <t>AEO.2026.ELECTRNP.EFI_NEW_AIRT_WBE_NA_NA_USA_SEATMPG.A</t>
  </si>
  <si>
    <t>Air Travel: New Aircraft Efficiency: Regional Jets: Alternative Electricity and Transportation</t>
  </si>
  <si>
    <t>AEO.2026.ELECTRNP.EFI_NEW_AIRT_REGJ_NA_NA_USA_SEATMPG.A</t>
  </si>
  <si>
    <t>Air Travel: New Aircraft Efficiency: Average Aircraft: Alternative Electricity and Transportation</t>
  </si>
  <si>
    <t>AEO.2026.ELECTRNP.EFI_NEW_AIRT_NA_NA_NA_USA_SEATMPG.A</t>
  </si>
  <si>
    <t>Air Travel: Aircraft Stock Efficiency: Narrow Body Aircraft: Alternative Electricity and Transportation</t>
  </si>
  <si>
    <t>AEO.2026.ELECTRNP.EFI_STK_AIRT_NBTR_NA_NA_USA_SEATMPG.A</t>
  </si>
  <si>
    <t>Air Travel: Aircraft Stock Efficiency: Wide Body Aircraft: Alternative Electricity and Transportation</t>
  </si>
  <si>
    <t>AEO.2026.ELECTRNP.EFI_STK_AIRT_WBE_NA_NA_USA_SEATMPG.A</t>
  </si>
  <si>
    <t>Air Travel: Aircraft Stock Efficiency: Regional Jets: Alternative Electricity and Transportation</t>
  </si>
  <si>
    <t>AEO.2026.ELECTRNP.EFI_STK_AIRT_REGJ_NA_NA_USA_SEATMPG.A</t>
  </si>
  <si>
    <t>Air Travel: Aircraft Stock Efficiency: Average Aircraft: Alternative Electricity and Transportation</t>
  </si>
  <si>
    <t>AEO.2026.ELECTRNP.EFI_STK_AIRT_NA_NA_NA_USA_SEATMPG.A</t>
  </si>
  <si>
    <t>Air Travel: Fuel Use: Commercial: Jet Fuel: U.S.: Alternative Electricity and Transportation</t>
  </si>
  <si>
    <t>AEO.2026.ELECTRNP.CNSM_NA_AIRT_COMM_JFL_NA_USA_TRLBTU.A</t>
  </si>
  <si>
    <t>Air Travel: Fuel Use: Commercial: Jet Fuel: Canada: Alternative Electricity and Transportation</t>
  </si>
  <si>
    <t>AEO.2026.ELECTRNP.CNSM_NA_AIRT_COMM_JFL_NA_CAN_TRLBTU.A</t>
  </si>
  <si>
    <t>Air Travel: Fuel Use: Commercial: Jet Fuel: Mexico: Alternative Electricity and Transportation</t>
  </si>
  <si>
    <t>AEO.2026.ELECTRNP.CNSM_NA_AIRT_COMM_JFL_NA_MAOOAS_TRLBTU.A</t>
  </si>
  <si>
    <t>Air Travel: Fuel Use: Commercial: Jet Fuel: Western Europe: Alternative Electricity and Transportation</t>
  </si>
  <si>
    <t>AEO.2026.ELECTRNP.CNSM_NA_AIRT_COMM_JFL_NA_OCDEU_TRLBTU.A</t>
  </si>
  <si>
    <t>Air Travel: Fuel Use: Commercial: Jet Fuel: Japan: Alternative Electricity and Transportation</t>
  </si>
  <si>
    <t>AEO.2026.ELECTRNP.CNSM_NA_AIRT_COMM_JFL_NA_JPN_TRLBTU.A</t>
  </si>
  <si>
    <t>Air Travel: Fuel Use: Commercial: Jet Fuel: Australia and New Zealand: Alternative Electricity and Transportation</t>
  </si>
  <si>
    <t>AEO.2026.ELECTRNP.CNSM_NA_AIRT_COMM_JFL_NA_AUNZ_TRLBTU.A</t>
  </si>
  <si>
    <t>Air Travel: Fuel Use: Commercial: Jet Fuel: South Korea: Alternative Electricity and Transportation</t>
  </si>
  <si>
    <t>AEO.2026.ELECTRNP.CNSM_NA_AIRT_COMM_JFL_NA_SOK_TRLBTU.A</t>
  </si>
  <si>
    <t>Air Travel: Fuel Use: Commercial: Jet Fuel: Russia: Alternative Electricity and Transportation</t>
  </si>
  <si>
    <t>AEO.2026.ELECTRNP.CNSM_NA_AIRT_COMM_JFL_NA_RUS_TRLBTU.A</t>
  </si>
  <si>
    <t>Air Travel: Fuel Use: Commercial: Jet Fuel: Eastern Europe and Eurasia: Alternative Electricity and Transportation</t>
  </si>
  <si>
    <t>AEO.2026.ELECTRNP.CNSM_NA_AIRT_COMM_JFL_NA_OEUAS_TRLBTU.A</t>
  </si>
  <si>
    <t>Air Travel: Fuel Use: Commercial: Jet Fuel: China: Alternative Electricity and Transportation</t>
  </si>
  <si>
    <t>AEO.2026.ELECTRNP.CNSM_NA_AIRT_COMM_JFL_NA_CHN_TRLBTU.A</t>
  </si>
  <si>
    <t>Air Travel: Fuel Use: Commercial: Jet Fuel: India: Alternative Electricity and Transportation</t>
  </si>
  <si>
    <t>AEO.2026.ELECTRNP.CNSM_NA_AIRT_COMM_JFL_NA_IND_TRLBTU.A</t>
  </si>
  <si>
    <t>Air Travel: Fuel Use: Commercial: Jet Fuel: Other Asia Pacific: Alternative Electricity and Transportation</t>
  </si>
  <si>
    <t>AEO.2026.ELECTRNP.CNSM_NA_AIRT_COMM_JFL_NA_ONCDAS_TRLBTU.A</t>
  </si>
  <si>
    <t>Air Travel: Fuel Use: Commercial: Jet Fuel: Middle East: Alternative Electricity and Transportation</t>
  </si>
  <si>
    <t>AEO.2026.ELECTRNP.CNSM_NA_AIRT_COMM_JFL_NA_MDE_TRLBTU.A</t>
  </si>
  <si>
    <t>Air Travel: Fuel Use: Commercial: Jet Fuel: Africa: Alternative Electricity and Transportation</t>
  </si>
  <si>
    <t>AEO.2026.ELECTRNP.CNSM_NA_AIRT_COMM_JFL_NA_AFR_TRLBTU.A</t>
  </si>
  <si>
    <t>Air Travel: Fuel Use: Commercial: Jet Fuel: Brazil: Alternative Electricity and Transportation</t>
  </si>
  <si>
    <t>AEO.2026.ELECTRNP.CNSM_NA_AIRT_COMM_JFL_NA_BRZ_TRLBTU.A</t>
  </si>
  <si>
    <t>Air Travel: Fuel Use: Commercial: Jet Fuel: Other Americas: Alternative Electricity and Transportation</t>
  </si>
  <si>
    <t>AEO.2026.ELECTRNP.CNSM_NA_AIRT_COMM_JFL_NA_ONOAS_TRLBTU.A</t>
  </si>
  <si>
    <t>Air Travel: Fuel Use: Commercial: Jet Fuel: World: Alternative Electricity and Transportation</t>
  </si>
  <si>
    <t>AEO.2026.ELECTRNP.CNSM_NA_AIRT_COMM_JFL_NA_WRLD_TRLBTU.A</t>
  </si>
  <si>
    <t>Air Travel: Fuel Use: Commercial: Aviation Gasoline: U.S.: Alternative Electricity and Transportation</t>
  </si>
  <si>
    <t>AEO.2026.ELECTRNP.CNSM_NA_AIRT_COMM_AVGA_NA_USA_TRLBTU.A</t>
  </si>
  <si>
    <t>Air Travel: Fuel Use: Military: Jet Fuel: U.S.: Alternative Electricity and Transportation</t>
  </si>
  <si>
    <t>AEO.2026.ELECTRNP.CNSM_NA_AIRT_MILT_JFL_NA_USA_TRLBTU.A</t>
  </si>
  <si>
    <t>ATS000</t>
  </si>
  <si>
    <t>Table 48.  Aircraft Stock</t>
  </si>
  <si>
    <t>https://www.eia.gov/outlooks/aeo/data/browser/#/?id=148-AEO2023&amp;sourcekey=0</t>
  </si>
  <si>
    <t>Tue Apr 18 2023 15:52:33 GMT-0400 (Eastern Daylight Time)</t>
  </si>
  <si>
    <t>ATS000:stk_U.S.Total</t>
  </si>
  <si>
    <t>Aircraft Stock: Total: United States: Reference case</t>
  </si>
  <si>
    <t>AEO.2023.REF2023.STK_AIRC_NA_NA_NA_NA_USA_UNIT.A</t>
  </si>
  <si>
    <t>ATS000:stk_USNarrowBody</t>
  </si>
  <si>
    <t>Aircraft Stock: Total: U.S.: Narrow Body: Reference case</t>
  </si>
  <si>
    <t>AEO.2023.REF2023.STK_AIRC_NA_NBTR_NA_NA_USA_UNIT.A</t>
  </si>
  <si>
    <t>ATS000:stk_USWideBody</t>
  </si>
  <si>
    <t>Aircraft Stock: Total: U.S.: Wide Body: Reference case</t>
  </si>
  <si>
    <t>AEO.2023.REF2023.STK_AIRC_NA_WBE_NA_NA_USA_UNIT.A</t>
  </si>
  <si>
    <t>ATS000:stk_USRegional</t>
  </si>
  <si>
    <t>Aircraft Stock: Total: U.S.: Regional: Reference case</t>
  </si>
  <si>
    <t>AEO.2023.REF2023.STK_AIRC_NA_REGJ_NA_NA_USA_UNIT.A</t>
  </si>
  <si>
    <t>ATS000:stk_Canada</t>
  </si>
  <si>
    <t>Aircraft Stock: Total: Canada: Reference case</t>
  </si>
  <si>
    <t>AEO.2023.REF2023.STK_AIRC_NA_NA_NA_NA_CAN_UNIT.A</t>
  </si>
  <si>
    <t>ATS000:stk_Canada-nb</t>
  </si>
  <si>
    <t>Aircraft Stock: Total: Canada: Narrow Body: Reference case</t>
  </si>
  <si>
    <t>AEO.2023.REF2023.STK_AIRC_NA_NBTR_NA_NA_CAN_UNIT.A</t>
  </si>
  <si>
    <t>ATS000:stk_Canada-wb</t>
  </si>
  <si>
    <t>Aircraft Stock: Total: Canada: Wide Body: Reference case</t>
  </si>
  <si>
    <t>AEO.2023.REF2023.STK_AIRC_NA_WBE_NA_NA_CAN_UNIT.A</t>
  </si>
  <si>
    <t>ATS000:stk_Canada-rj</t>
  </si>
  <si>
    <t>Aircraft Stock: Total: Canada: Regional: Reference case</t>
  </si>
  <si>
    <t>AEO.2023.REF2023.STK_AIRC_NA_REGJ_NA_NA_CAN_UNIT.A</t>
  </si>
  <si>
    <t>ATS000:stk_Central_Am</t>
  </si>
  <si>
    <t>Aircraft Stock: Total: Central America: Reference case</t>
  </si>
  <si>
    <t>AEO.2023.REF2023.STK_AIRC_NA_NA_NA_NA_CNTA_UNIT.A</t>
  </si>
  <si>
    <t>ATS000:stk_Central_Am-n</t>
  </si>
  <si>
    <t>Aircraft Stock: Total: Central America: Narrow Body: Reference case</t>
  </si>
  <si>
    <t>AEO.2023.REF2023.STK_AIRC_NA_NBTR_NA_NA_CNTA_UNIT.A</t>
  </si>
  <si>
    <t>ATS000:stk_Central_Am-w</t>
  </si>
  <si>
    <t>Aircraft Stock: Total: Central America: Wide Body: Reference case</t>
  </si>
  <si>
    <t>AEO.2023.REF2023.STK_AIRC_NA_WBE_NA_NA_CNTA_UNIT.A</t>
  </si>
  <si>
    <t>ATS000:stk_Central_Am-r</t>
  </si>
  <si>
    <t>Aircraft Stock: Total: Central America: Regional: Reference case</t>
  </si>
  <si>
    <t>AEO.2023.REF2023.STK_AIRC_NA_REGJ_NA_NA_CNTA_UNIT.A</t>
  </si>
  <si>
    <t>ATS000:stk_South_Am</t>
  </si>
  <si>
    <t>Aircraft Stock: Total: South America: Reference case</t>
  </si>
  <si>
    <t>AEO.2023.REF2023.STK_AIRC_NA_NA_NA_NA_SOAM_UNIT.A</t>
  </si>
  <si>
    <t>ATS000:stk_South_Am-nb</t>
  </si>
  <si>
    <t>Aircraft Stock: Total: South America: Narrow Body: Reference case</t>
  </si>
  <si>
    <t>AEO.2023.REF2023.STK_AIRC_NA_NBTR_NA_NA_SOAM_UNIT.A</t>
  </si>
  <si>
    <t>ATS000:stk_South_Am-wb</t>
  </si>
  <si>
    <t>Aircraft Stock: Total: South America: Wide Body: Reference case</t>
  </si>
  <si>
    <t>AEO.2023.REF2023.STK_AIRC_NA_WBE_NA_NA_SOAM_UNIT.A</t>
  </si>
  <si>
    <t>ATS000:stk_South_Am-rj</t>
  </si>
  <si>
    <t>Aircraft Stock: Total: South America: Regional: Reference case</t>
  </si>
  <si>
    <t>AEO.2023.REF2023.STK_AIRC_NA_REGJ_NA_NA_SOAM_UNIT.A</t>
  </si>
  <si>
    <t>ATS000:stk_Europe</t>
  </si>
  <si>
    <t>Aircraft Stock: Total: Europe: Reference case</t>
  </si>
  <si>
    <t>AEO.2023.REF2023.STK_AIRC_NA_NA_NA_NA_EUR_UNIT.A</t>
  </si>
  <si>
    <t>ATS000:stk_Europe-nb</t>
  </si>
  <si>
    <t>Aircraft Stock: Total: Europe: Narrow Body: Reference case</t>
  </si>
  <si>
    <t>AEO.2023.REF2023.STK_AIRC_NA_NBTR_NA_NA_EUR_UNIT.A</t>
  </si>
  <si>
    <t>ATS000:stk_Europe-wb</t>
  </si>
  <si>
    <t>Aircraft Stock: Total: Europe: Wide Body: Reference case</t>
  </si>
  <si>
    <t>AEO.2023.REF2023.STK_AIRC_NA_WBE_NA_NA_EUR_UNIT.A</t>
  </si>
  <si>
    <t>ATS000:stk_Europe-rj</t>
  </si>
  <si>
    <t>Aircraft Stock: Total: Europe: Regional: Reference case</t>
  </si>
  <si>
    <t>AEO.2023.REF2023.STK_AIRC_NA_REGJ_NA_NA_EUR_UNIT.A</t>
  </si>
  <si>
    <t>ATS000:stk_Africa</t>
  </si>
  <si>
    <t>Aircraft Stock: Total: Africa: Reference case</t>
  </si>
  <si>
    <t>AEO.2023.REF2023.STK_AIRC_NA_NA_NA_NA_AFR_UNIT.A</t>
  </si>
  <si>
    <t>ATS000:stk_Africa-nb</t>
  </si>
  <si>
    <t>Aircraft Stock: Total: Africa: Narrow Body: Reference case</t>
  </si>
  <si>
    <t>AEO.2023.REF2023.STK_AIRC_NA_NBTR_NA_NA_AFR_UNIT.A</t>
  </si>
  <si>
    <t>ATS000:stk_Africa-wb</t>
  </si>
  <si>
    <t>Aircraft Stock: Total: Africa: Wide Body: Reference case</t>
  </si>
  <si>
    <t>AEO.2023.REF2023.STK_AIRC_NA_WBE_NA_NA_AFR_UNIT.A</t>
  </si>
  <si>
    <t>ATS000:stk_Africa-rj</t>
  </si>
  <si>
    <t>Aircraft Stock: Total: Africa: Regional: Reference case</t>
  </si>
  <si>
    <t>AEO.2023.REF2023.STK_AIRC_NA_REGJ_NA_NA_AFR_UNIT.A</t>
  </si>
  <si>
    <t>ATS000:stk_Mideast</t>
  </si>
  <si>
    <t>Aircraft Stock: Total: Mideast: Reference case</t>
  </si>
  <si>
    <t>AEO.2023.REF2023.STK_AIRC_NA_NA_NA_NA_MDE_UNIT.A</t>
  </si>
  <si>
    <t>ATS000:stk_Mideast-nb</t>
  </si>
  <si>
    <t>Aircraft Stock: Total: Mideast: Narrow Body: Reference case</t>
  </si>
  <si>
    <t>AEO.2023.REF2023.STK_AIRC_NA_NBTR_NA_NA_MDE_UNIT.A</t>
  </si>
  <si>
    <t>ATS000:stk_Mideast-wb</t>
  </si>
  <si>
    <t>Aircraft Stock: Total: Mideast: Wide Body: Reference case</t>
  </si>
  <si>
    <t>AEO.2023.REF2023.STK_AIRC_NA_WBE_NA_NA_MDE_UNIT.A</t>
  </si>
  <si>
    <t>ATS000:stk_Mideast-rj</t>
  </si>
  <si>
    <t>Aircraft Stock: Total: Mideast: Regional: Reference case</t>
  </si>
  <si>
    <t>AEO.2023.REF2023.STK_AIRC_NA_REGJ_NA_NA_MDE_UNIT.A</t>
  </si>
  <si>
    <t>ATS000:stk_Russia</t>
  </si>
  <si>
    <t>Aircraft Stock: Total: CIS: Reference case</t>
  </si>
  <si>
    <t>AEO.2023.REF2023.STK_AIRC_NA_NA_NA_NA_CWIS_UNIT.A</t>
  </si>
  <si>
    <t>ATS000:stk_Russia-nb</t>
  </si>
  <si>
    <t>Aircraft Stock: Total: CIS: Narrow Body: Reference case</t>
  </si>
  <si>
    <t>AEO.2023.REF2023.STK_AIRC_NA_NBTR_NA_NA_CWIS_UNIT.A</t>
  </si>
  <si>
    <t>ATS000:stk_Russia-wb</t>
  </si>
  <si>
    <t>Aircraft Stock: Total: CIS: Wide Body: Reference case</t>
  </si>
  <si>
    <t>AEO.2023.REF2023.STK_AIRC_NA_WBE_NA_NA_CWIS_UNIT.A</t>
  </si>
  <si>
    <t>ATS000:stk_Russia-rj</t>
  </si>
  <si>
    <t>Aircraft Stock: Total: CIS: Regional: Reference case</t>
  </si>
  <si>
    <t>AEO.2023.REF2023.STK_AIRC_NA_REGJ_NA_NA_CWIS_UNIT.A</t>
  </si>
  <si>
    <t>ATS000:stk_China</t>
  </si>
  <si>
    <t>Aircraft Stock: Total: China: Reference case</t>
  </si>
  <si>
    <t>AEO.2023.REF2023.STK_AIRC_NA_NA_NA_NA_CHN_UNIT.A</t>
  </si>
  <si>
    <t>ATS000:stk_China-nb</t>
  </si>
  <si>
    <t>Aircraft Stock: Total: China: Narrow Body: Reference case</t>
  </si>
  <si>
    <t>AEO.2023.REF2023.STK_AIRC_NA_NBTR_NA_NA_CHN_UNIT.A</t>
  </si>
  <si>
    <t>ATS000:stk_China-wb</t>
  </si>
  <si>
    <t>Aircraft Stock: Total: China: Wide Body: Reference case</t>
  </si>
  <si>
    <t>AEO.2023.REF2023.STK_AIRC_NA_WBE_NA_NA_CHN_UNIT.A</t>
  </si>
  <si>
    <t>ATS000:stk_China-rj</t>
  </si>
  <si>
    <t>Aircraft Stock: Total: China: Regional: Reference case</t>
  </si>
  <si>
    <t>AEO.2023.REF2023.STK_AIRC_NA_REGJ_NA_NA_CHN_UNIT.A</t>
  </si>
  <si>
    <t>ATS000:stk_NE_Asia</t>
  </si>
  <si>
    <t>Aircraft Stock: Total: Northeast Asia: Reference case</t>
  </si>
  <si>
    <t>AEO.2023.REF2023.STK_AIRC_NA_NA_NA_NA_NEAS_UNIT.A</t>
  </si>
  <si>
    <t>ATS000:stk_NE_Asia-nb</t>
  </si>
  <si>
    <t>Aircraft Stock: Total: Northeast Asia: Narrow Body: Reference case</t>
  </si>
  <si>
    <t>AEO.2023.REF2023.STK_AIRC_NA_NBTR_NA_NA_NEAS_UNIT.A</t>
  </si>
  <si>
    <t>ATS000:stk_NE_Asia-wb</t>
  </si>
  <si>
    <t>Aircraft Stock: Total: Northeast Asia: Wide Body: Reference case</t>
  </si>
  <si>
    <t>AEO.2023.REF2023.STK_AIRC_NA_WBE_NA_NA_NEAS_UNIT.A</t>
  </si>
  <si>
    <t>ATS000:stk_NE_Asia-rj</t>
  </si>
  <si>
    <t>Aircraft Stock: Total: Northeast Asia: Regional: Reference case</t>
  </si>
  <si>
    <t>AEO.2023.REF2023.STK_AIRC_NA_REGJ_NA_NA_NEAS_UNIT.A</t>
  </si>
  <si>
    <t>ATS000:stk_SE_Asia</t>
  </si>
  <si>
    <t>Aircraft Stock: Total: Southeast Asia: Reference case</t>
  </si>
  <si>
    <t>AEO.2023.REF2023.STK_AIRC_NA_NA_NA_NA_SEAS_UNIT.A</t>
  </si>
  <si>
    <t>ATS000:stk_SE_Asia-nb</t>
  </si>
  <si>
    <t>Aircraft Stock: Total: Southeast Asia: Narrow Body: Reference case</t>
  </si>
  <si>
    <t>AEO.2023.REF2023.STK_AIRC_NA_NBTR_NA_NA_SEAS_UNIT.A</t>
  </si>
  <si>
    <t>ATS000:stk_SE_Asia-wb</t>
  </si>
  <si>
    <t>Aircraft Stock: Total: Southeast Asia: Wide Body: Reference case</t>
  </si>
  <si>
    <t>AEO.2023.REF2023.STK_AIRC_NA_WBE_NA_NA_SEAS_UNIT.A</t>
  </si>
  <si>
    <t>ATS000:stk_SE_Asia-rj</t>
  </si>
  <si>
    <t>Aircraft Stock: Total: Southeast Asia: Regional: Reference case</t>
  </si>
  <si>
    <t>AEO.2023.REF2023.STK_AIRC_NA_REGJ_NA_NA_SEAS_UNIT.A</t>
  </si>
  <si>
    <t>ATS000:stk_SW_Asia</t>
  </si>
  <si>
    <t>Aircraft Stock: Total: Southwest Asia: Reference case</t>
  </si>
  <si>
    <t>AEO.2023.REF2023.STK_AIRC_NA_NA_NA_NA_SWASIA_UNIT.A</t>
  </si>
  <si>
    <t>ATS000:stk_SW_Asia-nb</t>
  </si>
  <si>
    <t>Aircraft Stock: Total: Southwest Asia: Narrow Body: Reference case</t>
  </si>
  <si>
    <t>AEO.2023.REF2023.STK_AIRC_NA_NBTR_NA_NA_SWASIA_UNIT.A</t>
  </si>
  <si>
    <t>ATS000:stk_SW_Asia-wb</t>
  </si>
  <si>
    <t>Aircraft Stock: Total: Southwest Asia: Wide Body: Reference case</t>
  </si>
  <si>
    <t>AEO.2023.REF2023.STK_AIRC_NA_WBE_NA_NA_SWASIA_UNIT.A</t>
  </si>
  <si>
    <t>ATS000:stk_SW_Asia-rj</t>
  </si>
  <si>
    <t>Aircraft Stock: Total: Southwest Asia: Regional: Reference case</t>
  </si>
  <si>
    <t>AEO.2023.REF2023.STK_AIRC_NA_REGJ_NA_NA_SWASIA_UNIT.A</t>
  </si>
  <si>
    <t>ATS000:stk_Oceania</t>
  </si>
  <si>
    <t>Aircraft Stock: Total: Oceania: Reference case</t>
  </si>
  <si>
    <t>AEO.2023.REF2023.STK_AIRC_NA_NA_NA_NA_OCN_UNIT.A</t>
  </si>
  <si>
    <t>ATS000:stk_Oceania-nb</t>
  </si>
  <si>
    <t>Aircraft Stock: Total: Oceania: Narrow Body: Reference case</t>
  </si>
  <si>
    <t>AEO.2023.REF2023.STK_AIRC_NA_NBTR_NA_NA_OCN_UNIT.A</t>
  </si>
  <si>
    <t>ATS000:stk_Oceania-wb</t>
  </si>
  <si>
    <t>Aircraft Stock: Total: Oceania: Wide Body: Reference case</t>
  </si>
  <si>
    <t>AEO.2023.REF2023.STK_AIRC_NA_WBE_NA_NA_OCN_UNIT.A</t>
  </si>
  <si>
    <t>ATS000:stk_Oceania-rj</t>
  </si>
  <si>
    <t>Aircraft Stock: Total: Oceania: Regional: Reference case</t>
  </si>
  <si>
    <t>AEO.2023.REF2023.STK_AIRC_NA_REGJ_NA_NA_OCN_UNIT.A</t>
  </si>
  <si>
    <t>ATS000:stk_WorldTotal</t>
  </si>
  <si>
    <t>Aircraft Stock: Total: World: Reference case</t>
  </si>
  <si>
    <t>AEO.2023.REF2023.STK_AIRC_NA_NA_NA_NA_WRLD_UNIT.A</t>
  </si>
  <si>
    <t>Aircraft Active Stock</t>
  </si>
  <si>
    <t>ATS000:act_U.S.Total</t>
  </si>
  <si>
    <t>Aircraft Stock: Active: United States: Reference case</t>
  </si>
  <si>
    <t>AEO.2023.REF2023.STK_AIRC_ACTV_NA_NA_NA_USA_UNIT.A</t>
  </si>
  <si>
    <t>ATS000:act_USNarrowBody</t>
  </si>
  <si>
    <t>Aircraft Stock: Active: U.S.: Narrow Body: Reference case</t>
  </si>
  <si>
    <t>AEO.2023.REF2023.STK_AIRC_ACTV_NBTR_NA_NA_USA_UNIT.A</t>
  </si>
  <si>
    <t>ATS000:act_USWideBody</t>
  </si>
  <si>
    <t>Aircraft Stock: Active: U.S.: Wide Body: Reference case</t>
  </si>
  <si>
    <t>AEO.2023.REF2023.STK_AIRC_ACTV_WBE_NA_NA_USA_UNIT.A</t>
  </si>
  <si>
    <t>ATS000:act_USRegional</t>
  </si>
  <si>
    <t>Aircraft Stock: Active: U.S.: Regional: Reference case</t>
  </si>
  <si>
    <t>AEO.2023.REF2023.STK_AIRC_ACTV_REGJ_NA_NA_USA_UNIT.A</t>
  </si>
  <si>
    <t>ATS000:act_Canada</t>
  </si>
  <si>
    <t>Aircraft Stock: Active: Canada: Reference case</t>
  </si>
  <si>
    <t>AEO.2023.REF2023.STK_AIRC_ACTV_NA_NA_NA_CAN_UNIT.A</t>
  </si>
  <si>
    <t>ATS000:act_Canada-nb</t>
  </si>
  <si>
    <t>Aircraft Stock: Active: Canada: Narrow Body: Reference case</t>
  </si>
  <si>
    <t>AEO.2023.REF2023.STK_AIRC_ACTV_NBTR_NA_NA_CAN_UNIT.A</t>
  </si>
  <si>
    <t>ATS000:act_Canada-wb</t>
  </si>
  <si>
    <t>Aircraft Stock: Active: Canada: Wide Body: Reference case</t>
  </si>
  <si>
    <t>AEO.2023.REF2023.STK_AIRC_ACTV_WBE_NA_NA_CAN_UNIT.A</t>
  </si>
  <si>
    <t>ATS000:act_Canada-rj</t>
  </si>
  <si>
    <t>Aircraft Stock: Active: Canada: Regional: Reference case</t>
  </si>
  <si>
    <t>AEO.2023.REF2023.STK_AIRC_ACTV_REGJ_NA_NA_CAN_UNIT.A</t>
  </si>
  <si>
    <t>ATS000:act_Central_Am</t>
  </si>
  <si>
    <t>Aircraft Stock: Active: Central America: Reference case</t>
  </si>
  <si>
    <t>AEO.2023.REF2023.STK_AIRC_ACTV_NA_NA_NA_CNTA_UNIT.A</t>
  </si>
  <si>
    <t>ATS000:act_Central_Am-n</t>
  </si>
  <si>
    <t>Aircraft Stock: Active: Central America: Narrow Body: Reference case</t>
  </si>
  <si>
    <t>AEO.2023.REF2023.STK_AIRC_ACTV_NBTR_NA_NA_CNTA_UNIT.A</t>
  </si>
  <si>
    <t>ATS000:act_Central_Am-w</t>
  </si>
  <si>
    <t>Aircraft Stock: Active: Central America: Wide Body: Reference case</t>
  </si>
  <si>
    <t>AEO.2023.REF2023.STK_AIRC_ACTV_WBE_NA_NA_CNTA_UNIT.A</t>
  </si>
  <si>
    <t>ATS000:act_Central_Am-r</t>
  </si>
  <si>
    <t>Aircraft Stock: Active: Central America: Regional: Reference case</t>
  </si>
  <si>
    <t>AEO.2023.REF2023.STK_AIRC_ACTV_REGJ_NA_NA_CNTA_UNIT.A</t>
  </si>
  <si>
    <t>ATS000:act_South_Am</t>
  </si>
  <si>
    <t>Aircraft Stock: Active: South America: Reference case</t>
  </si>
  <si>
    <t>AEO.2023.REF2023.STK_AIRC_ACTV_NA_NA_NA_SOAM_UNIT.A</t>
  </si>
  <si>
    <t>ATS000:act_South_Am-nb</t>
  </si>
  <si>
    <t>Aircraft Stock: Active: South America: Narrow Body: Reference case</t>
  </si>
  <si>
    <t>AEO.2023.REF2023.STK_AIRC_ACTV_NBTR_NA_NA_SOAM_UNIT.A</t>
  </si>
  <si>
    <t>ATS000:act_South_Am-wb</t>
  </si>
  <si>
    <t>Aircraft Stock: Active: South America: Wide Body: Reference case</t>
  </si>
  <si>
    <t>AEO.2023.REF2023.STK_AIRC_ACTV_WBE_NA_NA_SOAM_UNIT.A</t>
  </si>
  <si>
    <t>ATS000:act_South_Am-rj</t>
  </si>
  <si>
    <t>Aircraft Stock: Active: South America: Regional: Reference case</t>
  </si>
  <si>
    <t>AEO.2023.REF2023.STK_AIRC_ACTV_REGJ_NA_NA_SOAM_UNIT.A</t>
  </si>
  <si>
    <t>ATS000:act_Europe</t>
  </si>
  <si>
    <t>Aircraft Stock: Active: Europe: Reference case</t>
  </si>
  <si>
    <t>AEO.2023.REF2023.STK_AIRC_ACTV_NA_NA_NA_EUR_UNIT.A</t>
  </si>
  <si>
    <t>ATS000:act_Europe-nb</t>
  </si>
  <si>
    <t>Aircraft Stock: Active: Europe: Narrow Body: Reference case</t>
  </si>
  <si>
    <t>AEO.2023.REF2023.STK_AIRC_ACTV_NBTR_NA_NA_EUR_UNIT.A</t>
  </si>
  <si>
    <t>ATS000:act_Europe-wb</t>
  </si>
  <si>
    <t>Aircraft Stock: Active: Europe: Wide Body: Reference case</t>
  </si>
  <si>
    <t>AEO.2023.REF2023.STK_AIRC_ACTV_WBE_NA_NA_EUR_UNIT.A</t>
  </si>
  <si>
    <t>ATS000:act_Europe-rj</t>
  </si>
  <si>
    <t>Aircraft Stock: Active: Europe: Regional: Reference case</t>
  </si>
  <si>
    <t>AEO.2023.REF2023.STK_AIRC_ACTV_REGJ_NA_NA_EUR_UNIT.A</t>
  </si>
  <si>
    <t>ATS000:act_Africa</t>
  </si>
  <si>
    <t>Aircraft Stock: Active: Africa: Reference case</t>
  </si>
  <si>
    <t>AEO.2023.REF2023.STK_AIRC_ACTV_NA_NA_NA_AFR_UNIT.A</t>
  </si>
  <si>
    <t>ATS000:act_Africa-nb</t>
  </si>
  <si>
    <t>Aircraft Stock: Active: Africa: Narrow Body: Reference case</t>
  </si>
  <si>
    <t>AEO.2023.REF2023.STK_AIRC_ACTV_NBTR_NA_NA_AFR_UNIT.A</t>
  </si>
  <si>
    <t>ATS000:act_Africa-wb</t>
  </si>
  <si>
    <t>Aircraft Stock: Active: Africa: Wide Body: Reference case</t>
  </si>
  <si>
    <t>AEO.2023.REF2023.STK_AIRC_ACTV_WBE_NA_NA_AFR_UNIT.A</t>
  </si>
  <si>
    <t>ATS000:act_Africa-rj</t>
  </si>
  <si>
    <t>Aircraft Stock: Active: Africa: Regional: Reference case</t>
  </si>
  <si>
    <t>AEO.2023.REF2023.STK_AIRC_ACTV_REGJ_NA_NA_AFR_UNIT.A</t>
  </si>
  <si>
    <t>ATS000:act_Mideast</t>
  </si>
  <si>
    <t>Aircraft Stock: Active: Mideast: Reference case</t>
  </si>
  <si>
    <t>AEO.2023.REF2023.STK_AIRC_ACTV_NA_NA_NA_MDE_UNIT.A</t>
  </si>
  <si>
    <t>ATS000:act_Mideast-nb</t>
  </si>
  <si>
    <t>Aircraft Stock: Active: Mideast: Narrow Body: Reference case</t>
  </si>
  <si>
    <t>AEO.2023.REF2023.STK_AIRC_ACTV_NBTR_NA_NA_MDE_UNIT.A</t>
  </si>
  <si>
    <t>ATS000:act_Mideast-wb</t>
  </si>
  <si>
    <t>Aircraft Stock: Active: Mideast: Wide Body: Reference case</t>
  </si>
  <si>
    <t>AEO.2023.REF2023.STK_AIRC_ACTV_WBE_NA_NA_MDE_UNIT.A</t>
  </si>
  <si>
    <t>ATS000:act_Mideast-rj</t>
  </si>
  <si>
    <t>Aircraft Stock: Active: Mideast: Regional: Reference case</t>
  </si>
  <si>
    <t>AEO.2023.REF2023.STK_AIRC_ACTV_REGJ_NA_NA_MDE_UNIT.A</t>
  </si>
  <si>
    <t>ATS000:act_Russia</t>
  </si>
  <si>
    <t>Aircraft Stock: Active: CIS: Reference case</t>
  </si>
  <si>
    <t>AEO.2023.REF2023.STK_AIRC_ACTV_NA_NA_NA_CWIS_UNIT.A</t>
  </si>
  <si>
    <t>ATS000:act_Russia-nb</t>
  </si>
  <si>
    <t>Aircraft Stock: Active: CIS: Narrow Body: Reference case</t>
  </si>
  <si>
    <t>AEO.2023.REF2023.STK_AIRC_ACTV_NBTR_NA_NA_CWIS_UNIT.A</t>
  </si>
  <si>
    <t>ATS000:act_Russia-wb</t>
  </si>
  <si>
    <t>Aircraft Stock: Active: CIS: Wide Body: Reference case</t>
  </si>
  <si>
    <t>AEO.2023.REF2023.STK_AIRC_ACTV_WBE_NA_NA_CWIS_UNIT.A</t>
  </si>
  <si>
    <t>ATS000:act_Russia-rj</t>
  </si>
  <si>
    <t>Aircraft Stock: Active: CIS: Regional: Reference case</t>
  </si>
  <si>
    <t>AEO.2023.REF2023.STK_AIRC_ACTV_REGJ_NA_NA_CWIS_UNIT.A</t>
  </si>
  <si>
    <t>ATS000:act_China</t>
  </si>
  <si>
    <t>Aircraft Stock: Active: China: Reference case</t>
  </si>
  <si>
    <t>AEO.2023.REF2023.STK_AIRC_ACTV_NA_NA_NA_CHN_UNIT.A</t>
  </si>
  <si>
    <t>ATS000:act_China-nb</t>
  </si>
  <si>
    <t>Aircraft Stock: Active: China: Narrow Body: Reference case</t>
  </si>
  <si>
    <t>AEO.2023.REF2023.STK_AIRC_ACTV_NBTR_NA_NA_CHN_UNIT.A</t>
  </si>
  <si>
    <t>ATS000:act_China-wb</t>
  </si>
  <si>
    <t>Aircraft Stock: Active: China: Wide Body: Reference case</t>
  </si>
  <si>
    <t>AEO.2023.REF2023.STK_AIRC_ACTV_WBE_NA_NA_CHN_UNIT.A</t>
  </si>
  <si>
    <t>ATS000:act_China-rj</t>
  </si>
  <si>
    <t>Aircraft Stock: Active: China: Regional: Reference case</t>
  </si>
  <si>
    <t>AEO.2023.REF2023.STK_AIRC_ACTV_REGJ_NA_NA_CHN_UNIT.A</t>
  </si>
  <si>
    <t>ATS000:act_NE_Asia</t>
  </si>
  <si>
    <t>Aircraft Stock: Active: Northeast Asia: Reference case</t>
  </si>
  <si>
    <t>AEO.2023.REF2023.STK_AIRC_ACTV_NA_NA_NA_NEAS_UNIT.A</t>
  </si>
  <si>
    <t>ATS000:act_NE_Asia-nb</t>
  </si>
  <si>
    <t>Aircraft Stock: Active: Northeast Asia: Narrow Body: Reference case</t>
  </si>
  <si>
    <t>AEO.2023.REF2023.STK_AIRC_ACTV_NBTR_NA_NA_NEAS_UNIT.A</t>
  </si>
  <si>
    <t>ATS000:act_NE_Asia-wb</t>
  </si>
  <si>
    <t>Aircraft Stock: Active: Northeast Asia: Wide Body: Reference case</t>
  </si>
  <si>
    <t>AEO.2023.REF2023.STK_AIRC_ACTV_WBE_NA_NA_NEAS_UNIT.A</t>
  </si>
  <si>
    <t>ATS000:act_NE_Asia-rj</t>
  </si>
  <si>
    <t>Aircraft Stock: Active: Northeast Asia: Regional: Reference case</t>
  </si>
  <si>
    <t>AEO.2023.REF2023.STK_AIRC_ACTV_REGJ_NA_NA_NEAS_UNIT.A</t>
  </si>
  <si>
    <t>ATS000:act_SE_Asia</t>
  </si>
  <si>
    <t>Aircraft Stock: Active: Southeast Asia: Reference case</t>
  </si>
  <si>
    <t>AEO.2023.REF2023.STK_AIRC_ACTV_NA_NA_NA_SEAS_UNIT.A</t>
  </si>
  <si>
    <t>ATS000:act_SE_Asia-nb</t>
  </si>
  <si>
    <t>Aircraft Stock: Active: Southeast Asia: Narrow Body: Reference case</t>
  </si>
  <si>
    <t>AEO.2023.REF2023.STK_AIRC_ACTV_NBTR_NA_NA_SEAS_UNIT.A</t>
  </si>
  <si>
    <t>ATS000:act_SE_Asia-wb</t>
  </si>
  <si>
    <t>Aircraft Stock: Active: Southeast Asia: Wide Body: Reference case</t>
  </si>
  <si>
    <t>AEO.2023.REF2023.STK_AIRC_ACTV_WBE_NA_NA_SEAS_UNIT.A</t>
  </si>
  <si>
    <t>ATS000:act_SE_Asia-rj</t>
  </si>
  <si>
    <t>Aircraft Stock: Active: Southeast Asia: Regional: Reference case</t>
  </si>
  <si>
    <t>AEO.2023.REF2023.STK_AIRC_ACTV_REGJ_NA_NA_SEAS_UNIT.A</t>
  </si>
  <si>
    <t>ATS000:act_SW_Asia</t>
  </si>
  <si>
    <t>Aircraft Stock: Active: Southwest Asia: Reference case</t>
  </si>
  <si>
    <t>AEO.2023.REF2023.STK_AIRC_ACTV_NA_NA_NA_SWASIA_UNIT.A</t>
  </si>
  <si>
    <t>ATS000:act_SW_Asia-nb</t>
  </si>
  <si>
    <t>Aircraft Stock: Active: Southwest Asia: Narrow Body: Reference case</t>
  </si>
  <si>
    <t>AEO.2023.REF2023.STK_AIRC_ACTV_NBTR_NA_NA_SWASIA_UNIT.A</t>
  </si>
  <si>
    <t>ATS000:act_SW_Asia-wb</t>
  </si>
  <si>
    <t>Aircraft Stock: Active: Southwest Asia: Wide Body: Reference case</t>
  </si>
  <si>
    <t>AEO.2023.REF2023.STK_AIRC_ACTV_WBE_NA_NA_SWASIA_UNIT.A</t>
  </si>
  <si>
    <t>ATS000:act_SW_Asia-rj</t>
  </si>
  <si>
    <t>Aircraft Stock: Active: Southwest Asia: Regional: Reference case</t>
  </si>
  <si>
    <t>AEO.2023.REF2023.STK_AIRC_ACTV_REGJ_NA_NA_SWASIA_UNIT.A</t>
  </si>
  <si>
    <t>ATS000:act_Oceania</t>
  </si>
  <si>
    <t>Aircraft Stock: Active: Oceania: Reference case</t>
  </si>
  <si>
    <t>AEO.2023.REF2023.STK_AIRC_ACTV_NA_NA_NA_OCN_UNIT.A</t>
  </si>
  <si>
    <t>ATS000:act_Oceania-nb</t>
  </si>
  <si>
    <t>Aircraft Stock: Active: Oceania: Narrow Body: Reference case</t>
  </si>
  <si>
    <t>AEO.2023.REF2023.STK_AIRC_ACTV_NBTR_NA_NA_OCN_UNIT.A</t>
  </si>
  <si>
    <t>ATS000:act_Oceania-wb</t>
  </si>
  <si>
    <t>Aircraft Stock: Active: Oceania: Wide Body: Reference case</t>
  </si>
  <si>
    <t>AEO.2023.REF2023.STK_AIRC_ACTV_WBE_NA_NA_OCN_UNIT.A</t>
  </si>
  <si>
    <t>ATS000:act_Oceania-rj</t>
  </si>
  <si>
    <t>Aircraft Stock: Active: Oceania: Regional: Reference case</t>
  </si>
  <si>
    <t>AEO.2023.REF2023.STK_AIRC_ACTV_REGJ_NA_NA_OCN_UNIT.A</t>
  </si>
  <si>
    <t>ATS000:act_WorldTotal</t>
  </si>
  <si>
    <t>Aircraft Stock: Active: World: Reference case</t>
  </si>
  <si>
    <t>AEO.2023.REF2023.STK_AIRC_ACTV_NA_NA_NA_WRLD_UNIT.A</t>
  </si>
  <si>
    <t>Aircraft Parked Stock</t>
  </si>
  <si>
    <t>ATS000:prk_U.S.Total</t>
  </si>
  <si>
    <t>Aircraft Stock: Parked: United States: Reference case</t>
  </si>
  <si>
    <t>AEO.2023.REF2023.STK_AIRC_PRKD_NA_NA_NA_USA_UNIT.A</t>
  </si>
  <si>
    <t>ATS000:prk_USNarrowBody</t>
  </si>
  <si>
    <t>Aircraft Stock: Parked: U.S.: Narrow Body: Reference case</t>
  </si>
  <si>
    <t>AEO.2023.REF2023.STK_AIRC_PRKD_NBTR_NA_NA_USA_UNIT.A</t>
  </si>
  <si>
    <t>ATS000:prk_USWideBody</t>
  </si>
  <si>
    <t>Aircraft Stock: Parked: U.S.: Wide Body: Reference case</t>
  </si>
  <si>
    <t>AEO.2023.REF2023.STK_AIRC_PRKD_WBE_NA_NA_USA_UNIT.A</t>
  </si>
  <si>
    <t>ATS000:prk_USRegional</t>
  </si>
  <si>
    <t>Aircraft Stock: Parked: U.S.: Regional: Reference case</t>
  </si>
  <si>
    <t>AEO.2023.REF2023.STK_AIRC_PRKD_REGJ_NA_NA_USA_UNIT.A</t>
  </si>
  <si>
    <t>ATS000:prk_Canada</t>
  </si>
  <si>
    <t>Aircraft Stock: Parked: Canada: Reference case</t>
  </si>
  <si>
    <t>AEO.2023.REF2023.STK_AIRC_PRKD_NA_NA_NA_CAN_UNIT.A</t>
  </si>
  <si>
    <t>ATS000:prk_Canada-nb</t>
  </si>
  <si>
    <t>Aircraft Stock: Parked: Canada: Narrow Body: Reference case</t>
  </si>
  <si>
    <t>AEO.2023.REF2023.STK_AIRC_PRKD_NBTR_NA_NA_CAN_UNIT.A</t>
  </si>
  <si>
    <t>ATS000:prk_Canada-wb</t>
  </si>
  <si>
    <t>Aircraft Stock: Parked: Canada: Wide Body: Reference case</t>
  </si>
  <si>
    <t>AEO.2023.REF2023.STK_AIRC_PRKD_WBE_NA_NA_CAN_UNIT.A</t>
  </si>
  <si>
    <t>ATS000:prk_Canada-rj</t>
  </si>
  <si>
    <t>Aircraft Stock: Parked: Canada: Regional: Reference case</t>
  </si>
  <si>
    <t>AEO.2023.REF2023.STK_AIRC_PRKD_REGJ_NA_NA_CAN_UNIT.A</t>
  </si>
  <si>
    <t>ATS000:prk_Central_Am</t>
  </si>
  <si>
    <t>Aircraft Stock: Parked: Central America: Reference case</t>
  </si>
  <si>
    <t>AEO.2023.REF2023.STK_AIRC_PRKD_NA_NA_NA_CNTA_UNIT.A</t>
  </si>
  <si>
    <t>ATS000:prk_Central_Am-n</t>
  </si>
  <si>
    <t>Aircraft Stock: Parked: Central America: Narrow Body: Reference case</t>
  </si>
  <si>
    <t>AEO.2023.REF2023.STK_AIRC_PRKD_NBTR_NA_NA_CNTA_UNIT.A</t>
  </si>
  <si>
    <t>ATS000:prk_Central_Am-w</t>
  </si>
  <si>
    <t>Aircraft Stock: Parked: Central America: Wide Body: Reference case</t>
  </si>
  <si>
    <t>AEO.2023.REF2023.STK_AIRC_PRKD_WBE_NA_NA_CNTA_UNIT.A</t>
  </si>
  <si>
    <t>ATS000:prk_Central_Am-r</t>
  </si>
  <si>
    <t>Aircraft Stock: Parked: Central America: Regional: Reference case</t>
  </si>
  <si>
    <t>AEO.2023.REF2023.STK_AIRC_PRKD_REGJ_NA_NA_CNTA_UNIT.A</t>
  </si>
  <si>
    <t>ATS000:prk_South_Am</t>
  </si>
  <si>
    <t>Aircraft Stock: Parked: South America: Reference case</t>
  </si>
  <si>
    <t>AEO.2023.REF2023.STK_AIRC_PRKD_NA_NA_NA_SOAM_UNIT.A</t>
  </si>
  <si>
    <t>ATS000:prk_South_Am-nb</t>
  </si>
  <si>
    <t>Aircraft Stock: Parked: South America: Narrow Body: Reference case</t>
  </si>
  <si>
    <t>AEO.2023.REF2023.STK_AIRC_PRKD_NBTR_NA_NA_SOAM_UNIT.A</t>
  </si>
  <si>
    <t>ATS000:prk_South_Am-wb</t>
  </si>
  <si>
    <t>Aircraft Stock: Parked: South America: Wide Body: Reference case</t>
  </si>
  <si>
    <t>AEO.2023.REF2023.STK_AIRC_PRKD_WBE_NA_NA_SOAM_UNIT.A</t>
  </si>
  <si>
    <t>ATS000:prk_South_Am-rj</t>
  </si>
  <si>
    <t>Aircraft Stock: Parked: South America: Regional: Reference case</t>
  </si>
  <si>
    <t>AEO.2023.REF2023.STK_AIRC_PRKD_REGJ_NA_NA_SOAM_UNIT.A</t>
  </si>
  <si>
    <t>ATS000:prk_Europe</t>
  </si>
  <si>
    <t>Aircraft Stock: Parked: Europe: Reference case</t>
  </si>
  <si>
    <t>AEO.2023.REF2023.STK_AIRC_PRKD_NA_NA_NA_EUR_UNIT.A</t>
  </si>
  <si>
    <t>ATS000:prk_Europe-nb</t>
  </si>
  <si>
    <t>Aircraft Stock: Parked: Europe: Narrow Body: Reference case</t>
  </si>
  <si>
    <t>AEO.2023.REF2023.STK_AIRC_PRKD_NBTR_NA_NA_EUR_UNIT.A</t>
  </si>
  <si>
    <t>ATS000:prk_Europe-wb</t>
  </si>
  <si>
    <t>Aircraft Stock: Parked: Europe: Wide Body: Reference case</t>
  </si>
  <si>
    <t>AEO.2023.REF2023.STK_AIRC_PRKD_WBE_NA_NA_EUR_UNIT.A</t>
  </si>
  <si>
    <t>ATS000:prk_Europe-rj</t>
  </si>
  <si>
    <t>Aircraft Stock: Parked: Europe: Regional: Reference case</t>
  </si>
  <si>
    <t>AEO.2023.REF2023.STK_AIRC_PRKD_REGJ_NA_NA_EUR_UNIT.A</t>
  </si>
  <si>
    <t>ATS000:prk_Africa</t>
  </si>
  <si>
    <t>Aircraft Stock: Parked: Africa: Reference case</t>
  </si>
  <si>
    <t>AEO.2023.REF2023.STK_AIRC_PRKD_NA_NA_NA_AFR_UNIT.A</t>
  </si>
  <si>
    <t>ATS000:prk_Africa-nb</t>
  </si>
  <si>
    <t>Aircraft Stock: Parked: Africa: Narrow Body: Reference case</t>
  </si>
  <si>
    <t>AEO.2023.REF2023.STK_AIRC_PRKD_NBTR_NA_NA_AFR_UNIT.A</t>
  </si>
  <si>
    <t>ATS000:prk_Africa-wb</t>
  </si>
  <si>
    <t>Aircraft Stock: Parked: Africa: Wide Body: Reference case</t>
  </si>
  <si>
    <t>AEO.2023.REF2023.STK_AIRC_PRKD_WBE_NA_NA_AFR_UNIT.A</t>
  </si>
  <si>
    <t>ATS000:prk_Africa-rj</t>
  </si>
  <si>
    <t>Aircraft Stock: Parked: Africa: Regional: Reference case</t>
  </si>
  <si>
    <t>AEO.2023.REF2023.STK_AIRC_PRKD_REGJ_NA_NA_AFR_UNIT.A</t>
  </si>
  <si>
    <t>ATS000:prk_Mideast</t>
  </si>
  <si>
    <t>Aircraft Stock: Parked: Mideast: Reference case</t>
  </si>
  <si>
    <t>AEO.2023.REF2023.STK_AIRC_PRKD_NA_NA_NA_MDE_UNIT.A</t>
  </si>
  <si>
    <t>ATS000:prk_Mideast-nb</t>
  </si>
  <si>
    <t>Aircraft Stock: Parked: Mideast: Narrow Body: Reference case</t>
  </si>
  <si>
    <t>AEO.2023.REF2023.STK_AIRC_PRKD_NBTR_NA_NA_MDE_UNIT.A</t>
  </si>
  <si>
    <t>ATS000:prk_Mideast-wb</t>
  </si>
  <si>
    <t>Aircraft Stock: Parked: Mideast: Wide Body: Reference case</t>
  </si>
  <si>
    <t>AEO.2023.REF2023.STK_AIRC_PRKD_WBE_NA_NA_MDE_UNIT.A</t>
  </si>
  <si>
    <t>ATS000:prk_Mideast-rj</t>
  </si>
  <si>
    <t>Aircraft Stock: Parked: Mideast: Regional: Reference case</t>
  </si>
  <si>
    <t>AEO.2023.REF2023.STK_AIRC_PRKD_REGJ_NA_NA_MDE_UNIT.A</t>
  </si>
  <si>
    <t>ATS000:prk_Russia</t>
  </si>
  <si>
    <t>Aircraft Stock: Parked: CIS: Reference case</t>
  </si>
  <si>
    <t>AEO.2023.REF2023.STK_AIRC_PRKD_NA_NA_NA_CWIS_UNIT.A</t>
  </si>
  <si>
    <t>ATS000:prk_Russia-nb</t>
  </si>
  <si>
    <t>Aircraft Stock: Parked: CIS: Narrow Body: Reference case</t>
  </si>
  <si>
    <t>AEO.2023.REF2023.STK_AIRC_PRKD_NBTR_NA_NA_CWIS_UNIT.A</t>
  </si>
  <si>
    <t>ATS000:prk_Russia-wb</t>
  </si>
  <si>
    <t>Aircraft Stock: Parked: CIS: Wide Body: Reference case</t>
  </si>
  <si>
    <t>AEO.2023.REF2023.STK_AIRC_PRKD_WBE_NA_NA_CWIS_UNIT.A</t>
  </si>
  <si>
    <t>ATS000:prk_Russia-rj</t>
  </si>
  <si>
    <t>Aircraft Stock: Parked: CIS: Regional: Reference case</t>
  </si>
  <si>
    <t>AEO.2023.REF2023.STK_AIRC_PRKD_REGJ_NA_NA_CWIS_UNIT.A</t>
  </si>
  <si>
    <t>ATS000:prk_China</t>
  </si>
  <si>
    <t>Aircraft Stock: Parked: China: Reference case</t>
  </si>
  <si>
    <t>AEO.2023.REF2023.STK_AIRC_PRKD_NA_NA_NA_CHN_UNIT.A</t>
  </si>
  <si>
    <t>ATS000:prk_China-nb</t>
  </si>
  <si>
    <t>Aircraft Stock: Parked: China: Narrow Body: Reference case</t>
  </si>
  <si>
    <t>AEO.2023.REF2023.STK_AIRC_PRKD_NBTR_NA_NA_CHN_UNIT.A</t>
  </si>
  <si>
    <t>ATS000:prk_China-wb</t>
  </si>
  <si>
    <t>Aircraft Stock: Parked: China: Wide Body: Reference case</t>
  </si>
  <si>
    <t>AEO.2023.REF2023.STK_AIRC_PRKD_WBE_NA_NA_CHN_UNIT.A</t>
  </si>
  <si>
    <t>ATS000:prk_China-rj</t>
  </si>
  <si>
    <t>Aircraft Stock: Parked: China: Regional: Reference case</t>
  </si>
  <si>
    <t>AEO.2023.REF2023.STK_AIRC_PRKD_REGJ_NA_NA_CHN_UNIT.A</t>
  </si>
  <si>
    <t>ATS000:prk_NE_Asia</t>
  </si>
  <si>
    <t>Aircraft Stock: Parked: Northeast Asia: Reference case</t>
  </si>
  <si>
    <t>AEO.2023.REF2023.STK_AIRC_PRKD_NA_NA_NA_NEAS_UNIT.A</t>
  </si>
  <si>
    <t>ATS000:prk_NE_Asia-nb</t>
  </si>
  <si>
    <t>Aircraft Stock: Parked: Northeast Asia: Narrow Body: Reference case</t>
  </si>
  <si>
    <t>AEO.2023.REF2023.STK_AIRC_PRKD_NBTR_NA_NA_NEAS_UNIT.A</t>
  </si>
  <si>
    <t>ATS000:prk_NE_Asia-wb</t>
  </si>
  <si>
    <t>Aircraft Stock: Parked: Northeast Asia: Wide Body: Reference case</t>
  </si>
  <si>
    <t>AEO.2023.REF2023.STK_AIRC_PRKD_WBE_NA_NA_NEAS_UNIT.A</t>
  </si>
  <si>
    <t>ATS000:prk_NE_Asia-rj</t>
  </si>
  <si>
    <t>Aircraft Stock: Parked: Northeast Asia: Regional: Reference case</t>
  </si>
  <si>
    <t>AEO.2023.REF2023.STK_AIRC_PRKD_REGJ_NA_NA_NEAS_UNIT.A</t>
  </si>
  <si>
    <t>ATS000:prk_SE_Asia</t>
  </si>
  <si>
    <t>Aircraft Stock: Parked: Southeast Asia: Reference case</t>
  </si>
  <si>
    <t>AEO.2023.REF2023.STK_AIRC_PRKD_NA_NA_NA_SEAS_UNIT.A</t>
  </si>
  <si>
    <t>ATS000:prk_SE_Asia-nb</t>
  </si>
  <si>
    <t>Aircraft Stock: Parked: Southeast Asia: Narrow Body: Reference case</t>
  </si>
  <si>
    <t>AEO.2023.REF2023.STK_AIRC_PRKD_NBTR_NA_NA_SEAS_UNIT.A</t>
  </si>
  <si>
    <t>ATS000:prk_SE_Asia-wb</t>
  </si>
  <si>
    <t>Aircraft Stock: Parked: Southeast Asia: Wide Body: Reference case</t>
  </si>
  <si>
    <t>AEO.2023.REF2023.STK_AIRC_PRKD_WBE_NA_NA_SEAS_UNIT.A</t>
  </si>
  <si>
    <t>ATS000:prk_SE_Asia-rj</t>
  </si>
  <si>
    <t>Aircraft Stock: Parked: Southeast Asia: Regional: Reference case</t>
  </si>
  <si>
    <t>AEO.2023.REF2023.STK_AIRC_PRKD_REGJ_NA_NA_SEAS_UNIT.A</t>
  </si>
  <si>
    <t>ATS000:prk_SW_Asia</t>
  </si>
  <si>
    <t>Aircraft Stock: Parked: Southwest Asia: Reference case</t>
  </si>
  <si>
    <t>AEO.2023.REF2023.STK_AIRC_PRKD_NA_NA_NA_SWASIA_UNIT.A</t>
  </si>
  <si>
    <t>ATS000:prk_SW_Asia-nb</t>
  </si>
  <si>
    <t>Aircraft Stock: Parked: Southwest Asia: Narrow Body: Reference case</t>
  </si>
  <si>
    <t>AEO.2023.REF2023.STK_AIRC_PRKD_NBTR_NA_NA_SWASIA_UNIT.A</t>
  </si>
  <si>
    <t>ATS000:prk_SW_Asia-wb</t>
  </si>
  <si>
    <t>Aircraft Stock: Parked: Southwest Asia: Wide Body: Reference case</t>
  </si>
  <si>
    <t>AEO.2023.REF2023.STK_AIRC_PRKD_WBE_NA_NA_SWASIA_UNIT.A</t>
  </si>
  <si>
    <t>ATS000:prk_SW_Asia-rj</t>
  </si>
  <si>
    <t>Aircraft Stock: Parked: Southwest Asia: Regional: Reference case</t>
  </si>
  <si>
    <t>AEO.2023.REF2023.STK_AIRC_PRKD_REGJ_NA_NA_SWASIA_UNIT.A</t>
  </si>
  <si>
    <t>ATS000:prk_Oceania</t>
  </si>
  <si>
    <t>Aircraft Stock: Parked: Oceania: Reference case</t>
  </si>
  <si>
    <t>AEO.2023.REF2023.STK_AIRC_PRKD_NA_NA_NA_OCN_UNIT.A</t>
  </si>
  <si>
    <t>ATS000:prk_Oceania-nb</t>
  </si>
  <si>
    <t>Aircraft Stock: Parked: Oceania: Narrow Body: Reference case</t>
  </si>
  <si>
    <t>AEO.2023.REF2023.STK_AIRC_PRKD_NBTR_NA_NA_OCN_UNIT.A</t>
  </si>
  <si>
    <t>ATS000:prk_Oceania-wb</t>
  </si>
  <si>
    <t>Aircraft Stock: Parked: Oceania: Wide Body: Reference case</t>
  </si>
  <si>
    <t>AEO.2023.REF2023.STK_AIRC_PRKD_WBE_NA_NA_OCN_UNIT.A</t>
  </si>
  <si>
    <t>ATS000:prk_Oceania-rj</t>
  </si>
  <si>
    <t>Aircraft Stock: Parked: Oceania: Regional: Reference case</t>
  </si>
  <si>
    <t>AEO.2023.REF2023.STK_AIRC_PRKD_REGJ_NA_NA_OCN_UNIT.A</t>
  </si>
  <si>
    <t>ATS000:prk_WorldTotal</t>
  </si>
  <si>
    <t>Aircraft Stock: Parked: World: Reference case</t>
  </si>
  <si>
    <t>AEO.2023.REF2023.STK_AIRC_PRKD_NA_NA_NA_WRLD_UNIT.A</t>
  </si>
  <si>
    <t>Aircraft Cargo Stock</t>
  </si>
  <si>
    <t>ATS000:crg_U.S.Total</t>
  </si>
  <si>
    <t>Aircraft Stock: Cargo: United States: Reference case</t>
  </si>
  <si>
    <t>AEO.2023.REF2023.STK_AIRC_CARG_NA_NA_NA_USA_UNIT.A</t>
  </si>
  <si>
    <t>ATS000:crg_Canada</t>
  </si>
  <si>
    <t>Aircraft Stock: Cargo: Canada: Reference case</t>
  </si>
  <si>
    <t>AEO.2023.REF2023.STK_AIRC_CARG_NA_NA_NA_CAN_UNIT.A</t>
  </si>
  <si>
    <t>ATS000:crg_Central_Am</t>
  </si>
  <si>
    <t>Aircraft Stock: Cargo: Central America: Reference case</t>
  </si>
  <si>
    <t>AEO.2023.REF2023.STK_AIRC_CARG_NA_NA_NA_CNTA_UNIT.A</t>
  </si>
  <si>
    <t>ATS000:crg_South_Am</t>
  </si>
  <si>
    <t>Aircraft Stock: Cargo: South America: Reference case</t>
  </si>
  <si>
    <t>AEO.2023.REF2023.STK_AIRC_CARG_NA_NA_NA_SOAM_UNIT.A</t>
  </si>
  <si>
    <t>ATS000:crg_Europe</t>
  </si>
  <si>
    <t>Aircraft Stock: Cargo: Europe: Reference case</t>
  </si>
  <si>
    <t>AEO.2023.REF2023.STK_AIRC_CARG_NA_NA_NA_EUR_UNIT.A</t>
  </si>
  <si>
    <t>ATS000:crg_Africa</t>
  </si>
  <si>
    <t>Aircraft Stock: Cargo: Africa: Reference case</t>
  </si>
  <si>
    <t>AEO.2023.REF2023.STK_AIRC_CARG_NA_NA_NA_AFR_UNIT.A</t>
  </si>
  <si>
    <t>ATS000:crg_Mideast</t>
  </si>
  <si>
    <t>Aircraft Stock: Cargo: Mideast: Reference case</t>
  </si>
  <si>
    <t>AEO.2023.REF2023.STK_AIRC_CARG_NA_NA_NA_MDE_UNIT.A</t>
  </si>
  <si>
    <t>ATS000:crg_Russia</t>
  </si>
  <si>
    <t>Aircraft Stock: Cargo: CIS: Reference case</t>
  </si>
  <si>
    <t>AEO.2023.REF2023.STK_AIRC_CARG_NA_NA_NA_CWIS_UNIT.A</t>
  </si>
  <si>
    <t>ATS000:crg_China</t>
  </si>
  <si>
    <t>Aircraft Stock: Cargo: China: Reference case</t>
  </si>
  <si>
    <t>AEO.2023.REF2023.STK_AIRC_CARG_NA_NA_NA_CHN_UNIT.A</t>
  </si>
  <si>
    <t>ATS000:crg_NE_Asia</t>
  </si>
  <si>
    <t>Aircraft Stock: Cargo: Northeast Asia: Reference case</t>
  </si>
  <si>
    <t>AEO.2023.REF2023.STK_AIRC_CARG_NA_NA_NA_NEAS_UNIT.A</t>
  </si>
  <si>
    <t>ATS000:crg_SE_Asia</t>
  </si>
  <si>
    <t>Aircraft Stock: Cargo: Southeast Asia: Reference case</t>
  </si>
  <si>
    <t>AEO.2023.REF2023.STK_AIRC_CARG_NA_NA_NA_SEAS_UNIT.A</t>
  </si>
  <si>
    <t>ATS000:crg_SW_Asia</t>
  </si>
  <si>
    <t>Aircraft Stock: Cargo: Southwest Asia: Reference case</t>
  </si>
  <si>
    <t>AEO.2023.REF2023.STK_AIRC_CARG_NA_NA_NA_SWASIA_UNIT.A</t>
  </si>
  <si>
    <t>ATS000:crg_Oceania</t>
  </si>
  <si>
    <t>Aircraft Stock: Cargo: Oceania: Reference case</t>
  </si>
  <si>
    <t>AEO.2023.REF2023.STK_AIRC_CARG_NA_NA_NA_OCN_UNIT.A</t>
  </si>
  <si>
    <t>ATS000:crg_WorldTotal</t>
  </si>
  <si>
    <t>Aircraft Stock: Cargo: World: Reference case</t>
  </si>
  <si>
    <t>AEO.2023.REF2023.STK_AIRC_CARG_NA_NA_NA_WRLD_UNIT.A</t>
  </si>
  <si>
    <t>https://www.eia.gov/outlooks/aeo/data/browser/#/?id=148-AEO2022&amp;cases=ref2022&amp;sourcekey=0</t>
  </si>
  <si>
    <t>Tue Apr 18 2023 15:50:38 GMT-0400 (Eastern Daylight Time)</t>
  </si>
  <si>
    <t>AEO.2022.REF2022.STK_AIRC_NA_NA_NA_NA_USA_UNIT.A</t>
  </si>
  <si>
    <t>AEO.2022.REF2022.STK_AIRC_NA_NBTR_NA_NA_USA_UNIT.A</t>
  </si>
  <si>
    <t>AEO.2022.REF2022.STK_AIRC_NA_WBE_NA_NA_USA_UNIT.A</t>
  </si>
  <si>
    <t>AEO.2022.REF2022.STK_AIRC_NA_REGJ_NA_NA_USA_UNIT.A</t>
  </si>
  <si>
    <t>AEO.2022.REF2022.STK_AIRC_NA_NA_NA_NA_CAN_UNIT.A</t>
  </si>
  <si>
    <t>AEO.2022.REF2022.STK_AIRC_NA_NBTR_NA_NA_CAN_UNIT.A</t>
  </si>
  <si>
    <t>AEO.2022.REF2022.STK_AIRC_NA_WBE_NA_NA_CAN_UNIT.A</t>
  </si>
  <si>
    <t>AEO.2022.REF2022.STK_AIRC_NA_REGJ_NA_NA_CAN_UNIT.A</t>
  </si>
  <si>
    <t>AEO.2022.REF2022.STK_AIRC_NA_NA_NA_NA_CNTA_UNIT.A</t>
  </si>
  <si>
    <t>AEO.2022.REF2022.STK_AIRC_NA_NBTR_NA_NA_CNTA_UNIT.A</t>
  </si>
  <si>
    <t>AEO.2022.REF2022.STK_AIRC_NA_WBE_NA_NA_CNTA_UNIT.A</t>
  </si>
  <si>
    <t>AEO.2022.REF2022.STK_AIRC_NA_REGJ_NA_NA_CNTA_UNIT.A</t>
  </si>
  <si>
    <t>AEO.2022.REF2022.STK_AIRC_NA_NA_NA_NA_SOAM_UNIT.A</t>
  </si>
  <si>
    <t>AEO.2022.REF2022.STK_AIRC_NA_NBTR_NA_NA_SOAM_UNIT.A</t>
  </si>
  <si>
    <t>AEO.2022.REF2022.STK_AIRC_NA_WBE_NA_NA_SOAM_UNIT.A</t>
  </si>
  <si>
    <t>AEO.2022.REF2022.STK_AIRC_NA_REGJ_NA_NA_SOAM_UNIT.A</t>
  </si>
  <si>
    <t>AEO.2022.REF2022.STK_AIRC_NA_NA_NA_NA_EUR_UNIT.A</t>
  </si>
  <si>
    <t>AEO.2022.REF2022.STK_AIRC_NA_NBTR_NA_NA_EUR_UNIT.A</t>
  </si>
  <si>
    <t>AEO.2022.REF2022.STK_AIRC_NA_WBE_NA_NA_EUR_UNIT.A</t>
  </si>
  <si>
    <t>AEO.2022.REF2022.STK_AIRC_NA_REGJ_NA_NA_EUR_UNIT.A</t>
  </si>
  <si>
    <t>AEO.2022.REF2022.STK_AIRC_NA_NA_NA_NA_AFR_UNIT.A</t>
  </si>
  <si>
    <t>AEO.2022.REF2022.STK_AIRC_NA_NBTR_NA_NA_AFR_UNIT.A</t>
  </si>
  <si>
    <t>AEO.2022.REF2022.STK_AIRC_NA_WBE_NA_NA_AFR_UNIT.A</t>
  </si>
  <si>
    <t>AEO.2022.REF2022.STK_AIRC_NA_REGJ_NA_NA_AFR_UNIT.A</t>
  </si>
  <si>
    <t>AEO.2022.REF2022.STK_AIRC_NA_NA_NA_NA_MDE_UNIT.A</t>
  </si>
  <si>
    <t>AEO.2022.REF2022.STK_AIRC_NA_NBTR_NA_NA_MDE_UNIT.A</t>
  </si>
  <si>
    <t>AEO.2022.REF2022.STK_AIRC_NA_WBE_NA_NA_MDE_UNIT.A</t>
  </si>
  <si>
    <t>AEO.2022.REF2022.STK_AIRC_NA_REGJ_NA_NA_MDE_UNIT.A</t>
  </si>
  <si>
    <t>AEO.2022.REF2022.STK_AIRC_NA_NA_NA_NA_CWIS_UNIT.A</t>
  </si>
  <si>
    <t>AEO.2022.REF2022.STK_AIRC_NA_NBTR_NA_NA_CWIS_UNIT.A</t>
  </si>
  <si>
    <t>AEO.2022.REF2022.STK_AIRC_NA_WBE_NA_NA_CWIS_UNIT.A</t>
  </si>
  <si>
    <t>AEO.2022.REF2022.STK_AIRC_NA_REGJ_NA_NA_CWIS_UNIT.A</t>
  </si>
  <si>
    <t>AEO.2022.REF2022.STK_AIRC_NA_NA_NA_NA_CHN_UNIT.A</t>
  </si>
  <si>
    <t>AEO.2022.REF2022.STK_AIRC_NA_NBTR_NA_NA_CHN_UNIT.A</t>
  </si>
  <si>
    <t>AEO.2022.REF2022.STK_AIRC_NA_WBE_NA_NA_CHN_UNIT.A</t>
  </si>
  <si>
    <t>AEO.2022.REF2022.STK_AIRC_NA_REGJ_NA_NA_CHN_UNIT.A</t>
  </si>
  <si>
    <t>AEO.2022.REF2022.STK_AIRC_NA_NA_NA_NA_NEAS_UNIT.A</t>
  </si>
  <si>
    <t>AEO.2022.REF2022.STK_AIRC_NA_NBTR_NA_NA_NEAS_UNIT.A</t>
  </si>
  <si>
    <t>AEO.2022.REF2022.STK_AIRC_NA_WBE_NA_NA_NEAS_UNIT.A</t>
  </si>
  <si>
    <t>AEO.2022.REF2022.STK_AIRC_NA_REGJ_NA_NA_NEAS_UNIT.A</t>
  </si>
  <si>
    <t>AEO.2022.REF2022.STK_AIRC_NA_NA_NA_NA_SEAS_UNIT.A</t>
  </si>
  <si>
    <t>AEO.2022.REF2022.STK_AIRC_NA_NBTR_NA_NA_SEAS_UNIT.A</t>
  </si>
  <si>
    <t>AEO.2022.REF2022.STK_AIRC_NA_WBE_NA_NA_SEAS_UNIT.A</t>
  </si>
  <si>
    <t>AEO.2022.REF2022.STK_AIRC_NA_REGJ_NA_NA_SEAS_UNIT.A</t>
  </si>
  <si>
    <t>AEO.2022.REF2022.STK_AIRC_NA_NA_NA_NA_SWASIA_UNIT.A</t>
  </si>
  <si>
    <t>AEO.2022.REF2022.STK_AIRC_NA_NBTR_NA_NA_SWASIA_UNIT.A</t>
  </si>
  <si>
    <t>AEO.2022.REF2022.STK_AIRC_NA_WBE_NA_NA_SWASIA_UNIT.A</t>
  </si>
  <si>
    <t>AEO.2022.REF2022.STK_AIRC_NA_REGJ_NA_NA_SWASIA_UNIT.A</t>
  </si>
  <si>
    <t>AEO.2022.REF2022.STK_AIRC_NA_NA_NA_NA_OCN_UNIT.A</t>
  </si>
  <si>
    <t>AEO.2022.REF2022.STK_AIRC_NA_NBTR_NA_NA_OCN_UNIT.A</t>
  </si>
  <si>
    <t>AEO.2022.REF2022.STK_AIRC_NA_WBE_NA_NA_OCN_UNIT.A</t>
  </si>
  <si>
    <t>AEO.2022.REF2022.STK_AIRC_NA_REGJ_NA_NA_OCN_UNIT.A</t>
  </si>
  <si>
    <t>AEO.2022.REF2022.STK_AIRC_NA_NA_NA_NA_WRLD_UNIT.A</t>
  </si>
  <si>
    <t>AEO.2022.REF2022.STK_AIRC_ACTV_NA_NA_NA_USA_UNIT.A</t>
  </si>
  <si>
    <t>AEO.2022.REF2022.STK_AIRC_ACTV_NBTR_NA_NA_USA_UNIT.A</t>
  </si>
  <si>
    <t>AEO.2022.REF2022.STK_AIRC_ACTV_WBE_NA_NA_USA_UNIT.A</t>
  </si>
  <si>
    <t>AEO.2022.REF2022.STK_AIRC_ACTV_REGJ_NA_NA_USA_UNIT.A</t>
  </si>
  <si>
    <t>AEO.2022.REF2022.STK_AIRC_ACTV_NA_NA_NA_CAN_UNIT.A</t>
  </si>
  <si>
    <t>AEO.2022.REF2022.STK_AIRC_ACTV_NBTR_NA_NA_CAN_UNIT.A</t>
  </si>
  <si>
    <t>AEO.2022.REF2022.STK_AIRC_ACTV_WBE_NA_NA_CAN_UNIT.A</t>
  </si>
  <si>
    <t>AEO.2022.REF2022.STK_AIRC_ACTV_REGJ_NA_NA_CAN_UNIT.A</t>
  </si>
  <si>
    <t>AEO.2022.REF2022.STK_AIRC_ACTV_NA_NA_NA_CNTA_UNIT.A</t>
  </si>
  <si>
    <t>AEO.2022.REF2022.STK_AIRC_ACTV_NBTR_NA_NA_CNTA_UNIT.A</t>
  </si>
  <si>
    <t>AEO.2022.REF2022.STK_AIRC_ACTV_WBE_NA_NA_CNTA_UNIT.A</t>
  </si>
  <si>
    <t>AEO.2022.REF2022.STK_AIRC_ACTV_REGJ_NA_NA_CNTA_UNIT.A</t>
  </si>
  <si>
    <t>AEO.2022.REF2022.STK_AIRC_ACTV_NA_NA_NA_SOAM_UNIT.A</t>
  </si>
  <si>
    <t>AEO.2022.REF2022.STK_AIRC_ACTV_NBTR_NA_NA_SOAM_UNIT.A</t>
  </si>
  <si>
    <t>AEO.2022.REF2022.STK_AIRC_ACTV_WBE_NA_NA_SOAM_UNIT.A</t>
  </si>
  <si>
    <t>AEO.2022.REF2022.STK_AIRC_ACTV_REGJ_NA_NA_SOAM_UNIT.A</t>
  </si>
  <si>
    <t>AEO.2022.REF2022.STK_AIRC_ACTV_NA_NA_NA_EUR_UNIT.A</t>
  </si>
  <si>
    <t>AEO.2022.REF2022.STK_AIRC_ACTV_NBTR_NA_NA_EUR_UNIT.A</t>
  </si>
  <si>
    <t>AEO.2022.REF2022.STK_AIRC_ACTV_WBE_NA_NA_EUR_UNIT.A</t>
  </si>
  <si>
    <t>AEO.2022.REF2022.STK_AIRC_ACTV_REGJ_NA_NA_EUR_UNIT.A</t>
  </si>
  <si>
    <t>AEO.2022.REF2022.STK_AIRC_ACTV_NA_NA_NA_AFR_UNIT.A</t>
  </si>
  <si>
    <t>AEO.2022.REF2022.STK_AIRC_ACTV_NBTR_NA_NA_AFR_UNIT.A</t>
  </si>
  <si>
    <t>AEO.2022.REF2022.STK_AIRC_ACTV_WBE_NA_NA_AFR_UNIT.A</t>
  </si>
  <si>
    <t>AEO.2022.REF2022.STK_AIRC_ACTV_REGJ_NA_NA_AFR_UNIT.A</t>
  </si>
  <si>
    <t>AEO.2022.REF2022.STK_AIRC_ACTV_NA_NA_NA_MDE_UNIT.A</t>
  </si>
  <si>
    <t>AEO.2022.REF2022.STK_AIRC_ACTV_NBTR_NA_NA_MDE_UNIT.A</t>
  </si>
  <si>
    <t>AEO.2022.REF2022.STK_AIRC_ACTV_WBE_NA_NA_MDE_UNIT.A</t>
  </si>
  <si>
    <t>AEO.2022.REF2022.STK_AIRC_ACTV_REGJ_NA_NA_MDE_UNIT.A</t>
  </si>
  <si>
    <t>AEO.2022.REF2022.STK_AIRC_ACTV_NA_NA_NA_CWIS_UNIT.A</t>
  </si>
  <si>
    <t>AEO.2022.REF2022.STK_AIRC_ACTV_NBTR_NA_NA_CWIS_UNIT.A</t>
  </si>
  <si>
    <t>AEO.2022.REF2022.STK_AIRC_ACTV_WBE_NA_NA_CWIS_UNIT.A</t>
  </si>
  <si>
    <t>AEO.2022.REF2022.STK_AIRC_ACTV_REGJ_NA_NA_CWIS_UNIT.A</t>
  </si>
  <si>
    <t>AEO.2022.REF2022.STK_AIRC_ACTV_NA_NA_NA_CHN_UNIT.A</t>
  </si>
  <si>
    <t>AEO.2022.REF2022.STK_AIRC_ACTV_NBTR_NA_NA_CHN_UNIT.A</t>
  </si>
  <si>
    <t>AEO.2022.REF2022.STK_AIRC_ACTV_WBE_NA_NA_CHN_UNIT.A</t>
  </si>
  <si>
    <t>AEO.2022.REF2022.STK_AIRC_ACTV_REGJ_NA_NA_CHN_UNIT.A</t>
  </si>
  <si>
    <t>AEO.2022.REF2022.STK_AIRC_ACTV_NA_NA_NA_NEAS_UNIT.A</t>
  </si>
  <si>
    <t>AEO.2022.REF2022.STK_AIRC_ACTV_NBTR_NA_NA_NEAS_UNIT.A</t>
  </si>
  <si>
    <t>AEO.2022.REF2022.STK_AIRC_ACTV_WBE_NA_NA_NEAS_UNIT.A</t>
  </si>
  <si>
    <t>AEO.2022.REF2022.STK_AIRC_ACTV_REGJ_NA_NA_NEAS_UNIT.A</t>
  </si>
  <si>
    <t>AEO.2022.REF2022.STK_AIRC_ACTV_NA_NA_NA_SEAS_UNIT.A</t>
  </si>
  <si>
    <t>AEO.2022.REF2022.STK_AIRC_ACTV_NBTR_NA_NA_SEAS_UNIT.A</t>
  </si>
  <si>
    <t>AEO.2022.REF2022.STK_AIRC_ACTV_WBE_NA_NA_SEAS_UNIT.A</t>
  </si>
  <si>
    <t>AEO.2022.REF2022.STK_AIRC_ACTV_REGJ_NA_NA_SEAS_UNIT.A</t>
  </si>
  <si>
    <t>AEO.2022.REF2022.STK_AIRC_ACTV_NA_NA_NA_SWASIA_UNIT.A</t>
  </si>
  <si>
    <t>AEO.2022.REF2022.STK_AIRC_ACTV_NBTR_NA_NA_SWASIA_UNIT.A</t>
  </si>
  <si>
    <t>AEO.2022.REF2022.STK_AIRC_ACTV_WBE_NA_NA_SWASIA_UNIT.A</t>
  </si>
  <si>
    <t>AEO.2022.REF2022.STK_AIRC_ACTV_REGJ_NA_NA_SWASIA_UNIT.A</t>
  </si>
  <si>
    <t>AEO.2022.REF2022.STK_AIRC_ACTV_NA_NA_NA_OCN_UNIT.A</t>
  </si>
  <si>
    <t>AEO.2022.REF2022.STK_AIRC_ACTV_NBTR_NA_NA_OCN_UNIT.A</t>
  </si>
  <si>
    <t>AEO.2022.REF2022.STK_AIRC_ACTV_WBE_NA_NA_OCN_UNIT.A</t>
  </si>
  <si>
    <t>AEO.2022.REF2022.STK_AIRC_ACTV_REGJ_NA_NA_OCN_UNIT.A</t>
  </si>
  <si>
    <t>AEO.2022.REF2022.STK_AIRC_ACTV_NA_NA_NA_WRLD_UNIT.A</t>
  </si>
  <si>
    <t>AEO.2022.REF2022.STK_AIRC_PRKD_NA_NA_NA_USA_UNIT.A</t>
  </si>
  <si>
    <t>AEO.2022.REF2022.STK_AIRC_PRKD_NBTR_NA_NA_USA_UNIT.A</t>
  </si>
  <si>
    <t>AEO.2022.REF2022.STK_AIRC_PRKD_WBE_NA_NA_USA_UNIT.A</t>
  </si>
  <si>
    <t>AEO.2022.REF2022.STK_AIRC_PRKD_REGJ_NA_NA_USA_UNIT.A</t>
  </si>
  <si>
    <t>AEO.2022.REF2022.STK_AIRC_PRKD_NA_NA_NA_CAN_UNIT.A</t>
  </si>
  <si>
    <t>AEO.2022.REF2022.STK_AIRC_PRKD_NBTR_NA_NA_CAN_UNIT.A</t>
  </si>
  <si>
    <t>AEO.2022.REF2022.STK_AIRC_PRKD_WBE_NA_NA_CAN_UNIT.A</t>
  </si>
  <si>
    <t>AEO.2022.REF2022.STK_AIRC_PRKD_REGJ_NA_NA_CAN_UNIT.A</t>
  </si>
  <si>
    <t>AEO.2022.REF2022.STK_AIRC_PRKD_NA_NA_NA_CNTA_UNIT.A</t>
  </si>
  <si>
    <t>AEO.2022.REF2022.STK_AIRC_PRKD_NBTR_NA_NA_CNTA_UNIT.A</t>
  </si>
  <si>
    <t>AEO.2022.REF2022.STK_AIRC_PRKD_WBE_NA_NA_CNTA_UNIT.A</t>
  </si>
  <si>
    <t>AEO.2022.REF2022.STK_AIRC_PRKD_REGJ_NA_NA_CNTA_UNIT.A</t>
  </si>
  <si>
    <t>AEO.2022.REF2022.STK_AIRC_PRKD_NA_NA_NA_SOAM_UNIT.A</t>
  </si>
  <si>
    <t>AEO.2022.REF2022.STK_AIRC_PRKD_NBTR_NA_NA_SOAM_UNIT.A</t>
  </si>
  <si>
    <t>AEO.2022.REF2022.STK_AIRC_PRKD_WBE_NA_NA_SOAM_UNIT.A</t>
  </si>
  <si>
    <t>AEO.2022.REF2022.STK_AIRC_PRKD_REGJ_NA_NA_SOAM_UNIT.A</t>
  </si>
  <si>
    <t>AEO.2022.REF2022.STK_AIRC_PRKD_NA_NA_NA_EUR_UNIT.A</t>
  </si>
  <si>
    <t>AEO.2022.REF2022.STK_AIRC_PRKD_NBTR_NA_NA_EUR_UNIT.A</t>
  </si>
  <si>
    <t>AEO.2022.REF2022.STK_AIRC_PRKD_WBE_NA_NA_EUR_UNIT.A</t>
  </si>
  <si>
    <t>AEO.2022.REF2022.STK_AIRC_PRKD_REGJ_NA_NA_EUR_UNIT.A</t>
  </si>
  <si>
    <t>AEO.2022.REF2022.STK_AIRC_PRKD_NA_NA_NA_AFR_UNIT.A</t>
  </si>
  <si>
    <t>AEO.2022.REF2022.STK_AIRC_PRKD_NBTR_NA_NA_AFR_UNIT.A</t>
  </si>
  <si>
    <t>AEO.2022.REF2022.STK_AIRC_PRKD_WBE_NA_NA_AFR_UNIT.A</t>
  </si>
  <si>
    <t>AEO.2022.REF2022.STK_AIRC_PRKD_REGJ_NA_NA_AFR_UNIT.A</t>
  </si>
  <si>
    <t>AEO.2022.REF2022.STK_AIRC_PRKD_NA_NA_NA_MDE_UNIT.A</t>
  </si>
  <si>
    <t>AEO.2022.REF2022.STK_AIRC_PRKD_NBTR_NA_NA_MDE_UNIT.A</t>
  </si>
  <si>
    <t>AEO.2022.REF2022.STK_AIRC_PRKD_WBE_NA_NA_MDE_UNIT.A</t>
  </si>
  <si>
    <t>AEO.2022.REF2022.STK_AIRC_PRKD_REGJ_NA_NA_MDE_UNIT.A</t>
  </si>
  <si>
    <t>AEO.2022.REF2022.STK_AIRC_PRKD_NA_NA_NA_CWIS_UNIT.A</t>
  </si>
  <si>
    <t>AEO.2022.REF2022.STK_AIRC_PRKD_NBTR_NA_NA_CWIS_UNIT.A</t>
  </si>
  <si>
    <t>AEO.2022.REF2022.STK_AIRC_PRKD_WBE_NA_NA_CWIS_UNIT.A</t>
  </si>
  <si>
    <t>AEO.2022.REF2022.STK_AIRC_PRKD_REGJ_NA_NA_CWIS_UNIT.A</t>
  </si>
  <si>
    <t>AEO.2022.REF2022.STK_AIRC_PRKD_NA_NA_NA_CHN_UNIT.A</t>
  </si>
  <si>
    <t>AEO.2022.REF2022.STK_AIRC_PRKD_NBTR_NA_NA_CHN_UNIT.A</t>
  </si>
  <si>
    <t>AEO.2022.REF2022.STK_AIRC_PRKD_WBE_NA_NA_CHN_UNIT.A</t>
  </si>
  <si>
    <t>AEO.2022.REF2022.STK_AIRC_PRKD_REGJ_NA_NA_CHN_UNIT.A</t>
  </si>
  <si>
    <t>AEO.2022.REF2022.STK_AIRC_PRKD_NA_NA_NA_NEAS_UNIT.A</t>
  </si>
  <si>
    <t>AEO.2022.REF2022.STK_AIRC_PRKD_NBTR_NA_NA_NEAS_UNIT.A</t>
  </si>
  <si>
    <t>AEO.2022.REF2022.STK_AIRC_PRKD_WBE_NA_NA_NEAS_UNIT.A</t>
  </si>
  <si>
    <t>AEO.2022.REF2022.STK_AIRC_PRKD_REGJ_NA_NA_NEAS_UNIT.A</t>
  </si>
  <si>
    <t>AEO.2022.REF2022.STK_AIRC_PRKD_NA_NA_NA_SEAS_UNIT.A</t>
  </si>
  <si>
    <t>AEO.2022.REF2022.STK_AIRC_PRKD_NBTR_NA_NA_SEAS_UNIT.A</t>
  </si>
  <si>
    <t>AEO.2022.REF2022.STK_AIRC_PRKD_WBE_NA_NA_SEAS_UNIT.A</t>
  </si>
  <si>
    <t>AEO.2022.REF2022.STK_AIRC_PRKD_REGJ_NA_NA_SEAS_UNIT.A</t>
  </si>
  <si>
    <t>AEO.2022.REF2022.STK_AIRC_PRKD_NA_NA_NA_SWASIA_UNIT.A</t>
  </si>
  <si>
    <t>AEO.2022.REF2022.STK_AIRC_PRKD_NBTR_NA_NA_SWASIA_UNIT.A</t>
  </si>
  <si>
    <t>AEO.2022.REF2022.STK_AIRC_PRKD_WBE_NA_NA_SWASIA_UNIT.A</t>
  </si>
  <si>
    <t>AEO.2022.REF2022.STK_AIRC_PRKD_REGJ_NA_NA_SWASIA_UNIT.A</t>
  </si>
  <si>
    <t>AEO.2022.REF2022.STK_AIRC_PRKD_NA_NA_NA_OCN_UNIT.A</t>
  </si>
  <si>
    <t>AEO.2022.REF2022.STK_AIRC_PRKD_NBTR_NA_NA_OCN_UNIT.A</t>
  </si>
  <si>
    <t>AEO.2022.REF2022.STK_AIRC_PRKD_WBE_NA_NA_OCN_UNIT.A</t>
  </si>
  <si>
    <t>AEO.2022.REF2022.STK_AIRC_PRKD_REGJ_NA_NA_OCN_UNIT.A</t>
  </si>
  <si>
    <t>AEO.2022.REF2022.STK_AIRC_PRKD_NA_NA_NA_WRLD_UNIT.A</t>
  </si>
  <si>
    <t>AEO.2022.REF2022.STK_AIRC_CARG_NA_NA_NA_USA_UNIT.A</t>
  </si>
  <si>
    <t>AEO.2022.REF2022.STK_AIRC_CARG_NA_NA_NA_CAN_UNIT.A</t>
  </si>
  <si>
    <t>AEO.2022.REF2022.STK_AIRC_CARG_NA_NA_NA_CNTA_UNIT.A</t>
  </si>
  <si>
    <t>AEO.2022.REF2022.STK_AIRC_CARG_NA_NA_NA_SOAM_UNIT.A</t>
  </si>
  <si>
    <t>AEO.2022.REF2022.STK_AIRC_CARG_NA_NA_NA_EUR_UNIT.A</t>
  </si>
  <si>
    <t>AEO.2022.REF2022.STK_AIRC_CARG_NA_NA_NA_AFR_UNIT.A</t>
  </si>
  <si>
    <t>AEO.2022.REF2022.STK_AIRC_CARG_NA_NA_NA_MDE_UNIT.A</t>
  </si>
  <si>
    <t>AEO.2022.REF2022.STK_AIRC_CARG_NA_NA_NA_CWIS_UNIT.A</t>
  </si>
  <si>
    <t>AEO.2022.REF2022.STK_AIRC_CARG_NA_NA_NA_CHN_UNIT.A</t>
  </si>
  <si>
    <t>AEO.2022.REF2022.STK_AIRC_CARG_NA_NA_NA_NEAS_UNIT.A</t>
  </si>
  <si>
    <t>AEO.2022.REF2022.STK_AIRC_CARG_NA_NA_NA_SEAS_UNIT.A</t>
  </si>
  <si>
    <t>AEO.2022.REF2022.STK_AIRC_CARG_NA_NA_NA_SWASIA_UNIT.A</t>
  </si>
  <si>
    <t>AEO.2022.REF2022.STK_AIRC_CARG_NA_NA_NA_OCN_UNIT.A</t>
  </si>
  <si>
    <t>AEO.2022.REF2022.STK_AIRC_CARG_NA_NA_NA_WRLD_UNIT.A</t>
  </si>
  <si>
    <t>https://www.eia.gov/outlooks/aeo/data/browser/#/?id=148-AEO2021&amp;region=0-0&amp;cases=highogs&amp;start=2020&amp;end=2050&amp;f=A&amp;linechart=highogs-d120120a.3-148-AEO2021&amp;sourcekey=0</t>
  </si>
  <si>
    <t>Tue Mar 09 2021 13:01:17 GMT-0800 (Pacific Standard Time)</t>
  </si>
  <si>
    <t>148-AEO2021.2.</t>
  </si>
  <si>
    <t>Aircraft Stock: Total: United States: High oil and gas supply</t>
  </si>
  <si>
    <t>148-AEO2021.3.highogs-d120120a</t>
  </si>
  <si>
    <t>Aircraft Stock: Total: U.S.: Narrow Body: High oil and gas supply</t>
  </si>
  <si>
    <t>148-AEO2021.4.highogs-d120120a</t>
  </si>
  <si>
    <t>Aircraft Stock: Total: U.S.: Wide Body: High oil and gas supply</t>
  </si>
  <si>
    <t>148-AEO2021.5.highogs-d120120a</t>
  </si>
  <si>
    <t>Aircraft Stock: Total: U.S.: Regional: High oil and gas supply</t>
  </si>
  <si>
    <t>148-AEO2021.6.highogs-d120120a</t>
  </si>
  <si>
    <t>Aircraft Stock: Total: Canada: High oil and gas supply</t>
  </si>
  <si>
    <t>148-AEO2021.7.highogs-d120120a</t>
  </si>
  <si>
    <t>Aircraft Stock: Total: Canada: Narrow Body: High oil and gas supply</t>
  </si>
  <si>
    <t>148-AEO2021.8.highogs-d120120a</t>
  </si>
  <si>
    <t>Aircraft Stock: Total: Canada: Wide Body: High oil and gas supply</t>
  </si>
  <si>
    <t>148-AEO2021.9.highogs-d120120a</t>
  </si>
  <si>
    <t>Aircraft Stock: Total: Canada: Regional: High oil and gas supply</t>
  </si>
  <si>
    <t>148-AEO2021.10.highogs-d120120a</t>
  </si>
  <si>
    <t>Aircraft Stock: Total: Central America: High oil and gas supply</t>
  </si>
  <si>
    <t>148-AEO2021.11.highogs-d120120a</t>
  </si>
  <si>
    <t>Aircraft Stock: Total: Central America: Narrow Body: High oil and gas supply</t>
  </si>
  <si>
    <t>148-AEO2021.12.highogs-d120120a</t>
  </si>
  <si>
    <t>Aircraft Stock: Total: Central America: Wide Body: High oil and gas supply</t>
  </si>
  <si>
    <t>148-AEO2021.13.highogs-d120120a</t>
  </si>
  <si>
    <t>Aircraft Stock: Total: Central America: Regional: High oil and gas supply</t>
  </si>
  <si>
    <t>148-AEO2021.14.highogs-d120120a</t>
  </si>
  <si>
    <t>Aircraft Stock: Total: South America: High oil and gas supply</t>
  </si>
  <si>
    <t>148-AEO2021.15.highogs-d120120a</t>
  </si>
  <si>
    <t>Aircraft Stock: Total: South America: Narrow Body: High oil and gas supply</t>
  </si>
  <si>
    <t>148-AEO2021.16.highogs-d120120a</t>
  </si>
  <si>
    <t>Aircraft Stock: Total: South America: Wide Body: High oil and gas supply</t>
  </si>
  <si>
    <t>148-AEO2021.17.highogs-d120120a</t>
  </si>
  <si>
    <t>Aircraft Stock: Total: South America: Regional: High oil and gas supply</t>
  </si>
  <si>
    <t>148-AEO2021.18.highogs-d120120a</t>
  </si>
  <si>
    <t>Aircraft Stock: Total: Europe: High oil and gas supply</t>
  </si>
  <si>
    <t>148-AEO2021.19.highogs-d120120a</t>
  </si>
  <si>
    <t>Aircraft Stock: Total: Europe: Narrow Body: High oil and gas supply</t>
  </si>
  <si>
    <t>148-AEO2021.20.highogs-d120120a</t>
  </si>
  <si>
    <t>Aircraft Stock: Total: Europe: Wide Body: High oil and gas supply</t>
  </si>
  <si>
    <t>148-AEO2021.21.highogs-d120120a</t>
  </si>
  <si>
    <t>Aircraft Stock: Total: Europe: Regional: High oil and gas supply</t>
  </si>
  <si>
    <t>148-AEO2021.22.highogs-d120120a</t>
  </si>
  <si>
    <t>Aircraft Stock: Total: Africa: High oil and gas supply</t>
  </si>
  <si>
    <t>148-AEO2021.23.highogs-d120120a</t>
  </si>
  <si>
    <t>Aircraft Stock: Total: Africa: Narrow Body: High oil and gas supply</t>
  </si>
  <si>
    <t>148-AEO2021.24.highogs-d120120a</t>
  </si>
  <si>
    <t>Aircraft Stock: Total: Africa: Wide Body: High oil and gas supply</t>
  </si>
  <si>
    <t>148-AEO2021.25.highogs-d120120a</t>
  </si>
  <si>
    <t>Aircraft Stock: Total: Africa: Regional: High oil and gas supply</t>
  </si>
  <si>
    <t>148-AEO2021.26.highogs-d120120a</t>
  </si>
  <si>
    <t>Aircraft Stock: Total: Mideast: High oil and gas supply</t>
  </si>
  <si>
    <t>148-AEO2021.27.highogs-d120120a</t>
  </si>
  <si>
    <t>Aircraft Stock: Total: Mideast: Narrow Body: High oil and gas supply</t>
  </si>
  <si>
    <t>148-AEO2021.28.highogs-d120120a</t>
  </si>
  <si>
    <t>Aircraft Stock: Total: Mideast: Wide Body: High oil and gas supply</t>
  </si>
  <si>
    <t>148-AEO2021.29.highogs-d120120a</t>
  </si>
  <si>
    <t>Aircraft Stock: Total: Mideast: Regional: High oil and gas supply</t>
  </si>
  <si>
    <t>148-AEO2021.30.highogs-d120120a</t>
  </si>
  <si>
    <t>Aircraft Stock: Total: CIS: High oil and gas supply</t>
  </si>
  <si>
    <t>148-AEO2021.31.highogs-d120120a</t>
  </si>
  <si>
    <t>Aircraft Stock: Total: CIS: Narrow Body: High oil and gas supply</t>
  </si>
  <si>
    <t>148-AEO2021.32.highogs-d120120a</t>
  </si>
  <si>
    <t>Aircraft Stock: Total: CIS: Wide Body: High oil and gas supply</t>
  </si>
  <si>
    <t>148-AEO2021.33.highogs-d120120a</t>
  </si>
  <si>
    <t>Aircraft Stock: Total: CIS: Regional: High oil and gas supply</t>
  </si>
  <si>
    <t>148-AEO2021.34.highogs-d120120a</t>
  </si>
  <si>
    <t>Aircraft Stock: Total: China: High oil and gas supply</t>
  </si>
  <si>
    <t>148-AEO2021.35.highogs-d120120a</t>
  </si>
  <si>
    <t>Aircraft Stock: Total: China: Narrow Body: High oil and gas supply</t>
  </si>
  <si>
    <t>148-AEO2021.36.highogs-d120120a</t>
  </si>
  <si>
    <t>Aircraft Stock: Total: China: Wide Body: High oil and gas supply</t>
  </si>
  <si>
    <t>148-AEO2021.37.highogs-d120120a</t>
  </si>
  <si>
    <t>Aircraft Stock: Total: China: Regional: High oil and gas supply</t>
  </si>
  <si>
    <t>148-AEO2021.38.highogs-d120120a</t>
  </si>
  <si>
    <t>Aircraft Stock: Total: Northeast Asia: High oil and gas supply</t>
  </si>
  <si>
    <t>148-AEO2021.39.highogs-d120120a</t>
  </si>
  <si>
    <t>Aircraft Stock: Total: Northeast Asia: Narrow Body: High oil and gas supply</t>
  </si>
  <si>
    <t>148-AEO2021.40.highogs-d120120a</t>
  </si>
  <si>
    <t>Aircraft Stock: Total: Northeast Asia: Wide Body: High oil and gas supply</t>
  </si>
  <si>
    <t>148-AEO2021.41.highogs-d120120a</t>
  </si>
  <si>
    <t>Aircraft Stock: Total: Northeast Asia: Regional: High oil and gas supply</t>
  </si>
  <si>
    <t>148-AEO2021.42.highogs-d120120a</t>
  </si>
  <si>
    <t>Aircraft Stock: Total: Southeast Asia: High oil and gas supply</t>
  </si>
  <si>
    <t>148-AEO2021.43.highogs-d120120a</t>
  </si>
  <si>
    <t>Aircraft Stock: Total: Southeast Asia: Narrow Body: High oil and gas supply</t>
  </si>
  <si>
    <t>148-AEO2021.44.highogs-d120120a</t>
  </si>
  <si>
    <t>Aircraft Stock: Total: Southeast Asia: Wide Body: High oil and gas supply</t>
  </si>
  <si>
    <t>148-AEO2021.45.highogs-d120120a</t>
  </si>
  <si>
    <t>Aircraft Stock: Total: Southeast Asia: Regional: High oil and gas supply</t>
  </si>
  <si>
    <t>148-AEO2021.46.highogs-d120120a</t>
  </si>
  <si>
    <t>Aircraft Stock: Total: Southwest Asia: High oil and gas supply</t>
  </si>
  <si>
    <t>148-AEO2021.47.highogs-d120120a</t>
  </si>
  <si>
    <t>Aircraft Stock: Total: Southwest Asia: Narrow Body: High oil and gas supply</t>
  </si>
  <si>
    <t>148-AEO2021.48.highogs-d120120a</t>
  </si>
  <si>
    <t>Aircraft Stock: Total: Southwest Asia: Wide Body: High oil and gas supply</t>
  </si>
  <si>
    <t>148-AEO2021.49.highogs-d120120a</t>
  </si>
  <si>
    <t>Aircraft Stock: Total: Southwest Asia: Regional: High oil and gas supply</t>
  </si>
  <si>
    <t>148-AEO2021.50.highogs-d120120a</t>
  </si>
  <si>
    <t>Aircraft Stock: Total: Oceania: High oil and gas supply</t>
  </si>
  <si>
    <t>148-AEO2021.51.highogs-d120120a</t>
  </si>
  <si>
    <t>Aircraft Stock: Total: Oceania: Narrow Body: High oil and gas supply</t>
  </si>
  <si>
    <t>148-AEO2021.52.highogs-d120120a</t>
  </si>
  <si>
    <t>Aircraft Stock: Total: Oceania: Wide Body: High oil and gas supply</t>
  </si>
  <si>
    <t>148-AEO2021.53.highogs-d120120a</t>
  </si>
  <si>
    <t>Aircraft Stock: Total: Oceania: Regional: High oil and gas supply</t>
  </si>
  <si>
    <t>148-AEO2021.54.highogs-d120120a</t>
  </si>
  <si>
    <t>Aircraft Stock: Total: World: High oil and gas supply</t>
  </si>
  <si>
    <t>148-AEO2021.55.highogs-d120120a</t>
  </si>
  <si>
    <t>148-AEO2021.58.</t>
  </si>
  <si>
    <t>Aircraft Stock: Active: United States: High oil and gas supply</t>
  </si>
  <si>
    <t>148-AEO2021.59.highogs-d120120a</t>
  </si>
  <si>
    <t>Aircraft Stock: Active: U.S.: Narrow Body: High oil and gas supply</t>
  </si>
  <si>
    <t>148-AEO2021.60.highogs-d120120a</t>
  </si>
  <si>
    <t>Aircraft Stock: Active: U.S.: Wide Body: High oil and gas supply</t>
  </si>
  <si>
    <t>148-AEO2021.61.highogs-d120120a</t>
  </si>
  <si>
    <t>Aircraft Stock: Active: U.S.: Regional: High oil and gas supply</t>
  </si>
  <si>
    <t>148-AEO2021.62.highogs-d120120a</t>
  </si>
  <si>
    <t>Aircraft Stock: Active: Canada: High oil and gas supply</t>
  </si>
  <si>
    <t>148-AEO2021.63.highogs-d120120a</t>
  </si>
  <si>
    <t>Aircraft Stock: Active: Canada: Narrow Body: High oil and gas supply</t>
  </si>
  <si>
    <t>148-AEO2021.64.highogs-d120120a</t>
  </si>
  <si>
    <t>Aircraft Stock: Active: Canada: Wide Body: High oil and gas supply</t>
  </si>
  <si>
    <t>148-AEO2021.65.highogs-d120120a</t>
  </si>
  <si>
    <t>Aircraft Stock: Active: Canada: Regional: High oil and gas supply</t>
  </si>
  <si>
    <t>148-AEO2021.66.highogs-d120120a</t>
  </si>
  <si>
    <t>Aircraft Stock: Active: Central America: High oil and gas supply</t>
  </si>
  <si>
    <t>148-AEO2021.67.highogs-d120120a</t>
  </si>
  <si>
    <t>Aircraft Stock: Active: Central America: Narrow Body: High oil and gas supply</t>
  </si>
  <si>
    <t>148-AEO2021.68.highogs-d120120a</t>
  </si>
  <si>
    <t>Aircraft Stock: Active: Central America: Wide Body: High oil and gas supply</t>
  </si>
  <si>
    <t>148-AEO2021.69.highogs-d120120a</t>
  </si>
  <si>
    <t>Aircraft Stock: Active: Central America: Regional: High oil and gas supply</t>
  </si>
  <si>
    <t>148-AEO2021.70.highogs-d120120a</t>
  </si>
  <si>
    <t>Aircraft Stock: Active: South America: High oil and gas supply</t>
  </si>
  <si>
    <t>148-AEO2021.71.highogs-d120120a</t>
  </si>
  <si>
    <t>Aircraft Stock: Active: South America: Narrow Body: High oil and gas supply</t>
  </si>
  <si>
    <t>148-AEO2021.72.highogs-d120120a</t>
  </si>
  <si>
    <t>Aircraft Stock: Active: South America: Wide Body: High oil and gas supply</t>
  </si>
  <si>
    <t>148-AEO2021.73.highogs-d120120a</t>
  </si>
  <si>
    <t>Aircraft Stock: Active: South America: Regional: High oil and gas supply</t>
  </si>
  <si>
    <t>148-AEO2021.74.highogs-d120120a</t>
  </si>
  <si>
    <t>Aircraft Stock: Active: Europe: High oil and gas supply</t>
  </si>
  <si>
    <t>148-AEO2021.75.highogs-d120120a</t>
  </si>
  <si>
    <t>Aircraft Stock: Active: Europe: Narrow Body: High oil and gas supply</t>
  </si>
  <si>
    <t>148-AEO2021.76.highogs-d120120a</t>
  </si>
  <si>
    <t>Aircraft Stock: Active: Europe: Wide Body: High oil and gas supply</t>
  </si>
  <si>
    <t>148-AEO2021.77.highogs-d120120a</t>
  </si>
  <si>
    <t>Aircraft Stock: Active: Europe: Regional: High oil and gas supply</t>
  </si>
  <si>
    <t>148-AEO2021.78.highogs-d120120a</t>
  </si>
  <si>
    <t>Aircraft Stock: Active: Africa: High oil and gas supply</t>
  </si>
  <si>
    <t>148-AEO2021.79.highogs-d120120a</t>
  </si>
  <si>
    <t>Aircraft Stock: Active: Africa: Narrow Body: High oil and gas supply</t>
  </si>
  <si>
    <t>148-AEO2021.80.highogs-d120120a</t>
  </si>
  <si>
    <t>Aircraft Stock: Active: Africa: Wide Body: High oil and gas supply</t>
  </si>
  <si>
    <t>148-AEO2021.81.highogs-d120120a</t>
  </si>
  <si>
    <t>Aircraft Stock: Active: Africa: Regional: High oil and gas supply</t>
  </si>
  <si>
    <t>148-AEO2021.82.highogs-d120120a</t>
  </si>
  <si>
    <t>Aircraft Stock: Active: Mideast: High oil and gas supply</t>
  </si>
  <si>
    <t>148-AEO2021.83.highogs-d120120a</t>
  </si>
  <si>
    <t>Aircraft Stock: Active: Mideast: Narrow Body: High oil and gas supply</t>
  </si>
  <si>
    <t>148-AEO2021.84.highogs-d120120a</t>
  </si>
  <si>
    <t>Aircraft Stock: Active: Mideast: Wide Body: High oil and gas supply</t>
  </si>
  <si>
    <t>148-AEO2021.85.highogs-d120120a</t>
  </si>
  <si>
    <t>Aircraft Stock: Active: Mideast: Regional: High oil and gas supply</t>
  </si>
  <si>
    <t>148-AEO2021.86.highogs-d120120a</t>
  </si>
  <si>
    <t>Aircraft Stock: Active: CIS: High oil and gas supply</t>
  </si>
  <si>
    <t>148-AEO2021.87.highogs-d120120a</t>
  </si>
  <si>
    <t>Aircraft Stock: Active: CIS: Narrow Body: High oil and gas supply</t>
  </si>
  <si>
    <t>148-AEO2021.88.highogs-d120120a</t>
  </si>
  <si>
    <t>Aircraft Stock: Active: CIS: Wide Body: High oil and gas supply</t>
  </si>
  <si>
    <t>148-AEO2021.89.highogs-d120120a</t>
  </si>
  <si>
    <t>Aircraft Stock: Active: CIS: Regional: High oil and gas supply</t>
  </si>
  <si>
    <t>148-AEO2021.90.highogs-d120120a</t>
  </si>
  <si>
    <t>Aircraft Stock: Active: China: High oil and gas supply</t>
  </si>
  <si>
    <t>148-AEO2021.91.highogs-d120120a</t>
  </si>
  <si>
    <t>Aircraft Stock: Active: China: Narrow Body: High oil and gas supply</t>
  </si>
  <si>
    <t>148-AEO2021.92.highogs-d120120a</t>
  </si>
  <si>
    <t>Aircraft Stock: Active: China: Wide Body: High oil and gas supply</t>
  </si>
  <si>
    <t>148-AEO2021.93.highogs-d120120a</t>
  </si>
  <si>
    <t>Aircraft Stock: Active: China: Regional: High oil and gas supply</t>
  </si>
  <si>
    <t>148-AEO2021.94.highogs-d120120a</t>
  </si>
  <si>
    <t>Aircraft Stock: Active: Northeast Asia: High oil and gas supply</t>
  </si>
  <si>
    <t>148-AEO2021.95.highogs-d120120a</t>
  </si>
  <si>
    <t>Aircraft Stock: Active: Northeast Asia: Narrow Body: High oil and gas supply</t>
  </si>
  <si>
    <t>148-AEO2021.96.highogs-d120120a</t>
  </si>
  <si>
    <t>Aircraft Stock: Active: Northeast Asia: Wide Body: High oil and gas supply</t>
  </si>
  <si>
    <t>148-AEO2021.97.highogs-d120120a</t>
  </si>
  <si>
    <t>Aircraft Stock: Active: Northeast Asia: Regional: High oil and gas supply</t>
  </si>
  <si>
    <t>148-AEO2021.98.highogs-d120120a</t>
  </si>
  <si>
    <t>Aircraft Stock: Active: Southeast Asia: High oil and gas supply</t>
  </si>
  <si>
    <t>148-AEO2021.99.highogs-d120120a</t>
  </si>
  <si>
    <t>Aircraft Stock: Active: Southeast Asia: Narrow Body: High oil and gas supply</t>
  </si>
  <si>
    <t>148-AEO2021.100.highogs-d120120a</t>
  </si>
  <si>
    <t>Aircraft Stock: Active: Southeast Asia: Wide Body: High oil and gas supply</t>
  </si>
  <si>
    <t>148-AEO2021.101.highogs-d120120a</t>
  </si>
  <si>
    <t>Aircraft Stock: Active: Southeast Asia: Regional: High oil and gas supply</t>
  </si>
  <si>
    <t>148-AEO2021.102.highogs-d120120a</t>
  </si>
  <si>
    <t>Aircraft Stock: Active: Southwest Asia: High oil and gas supply</t>
  </si>
  <si>
    <t>148-AEO2021.103.highogs-d120120a</t>
  </si>
  <si>
    <t>Aircraft Stock: Active: Southwest Asia: Narrow Body: High oil and gas supply</t>
  </si>
  <si>
    <t>148-AEO2021.104.highogs-d120120a</t>
  </si>
  <si>
    <t>Aircraft Stock: Active: Southwest Asia: Wide Body: High oil and gas supply</t>
  </si>
  <si>
    <t>148-AEO2021.105.highogs-d120120a</t>
  </si>
  <si>
    <t>Aircraft Stock: Active: Southwest Asia: Regional: High oil and gas supply</t>
  </si>
  <si>
    <t>148-AEO2021.106.highogs-d120120a</t>
  </si>
  <si>
    <t>Aircraft Stock: Active: Oceania: High oil and gas supply</t>
  </si>
  <si>
    <t>148-AEO2021.107.highogs-d120120a</t>
  </si>
  <si>
    <t>Aircraft Stock: Active: Oceania: Narrow Body: High oil and gas supply</t>
  </si>
  <si>
    <t>148-AEO2021.108.highogs-d120120a</t>
  </si>
  <si>
    <t>Aircraft Stock: Active: Oceania: Wide Body: High oil and gas supply</t>
  </si>
  <si>
    <t>148-AEO2021.109.highogs-d120120a</t>
  </si>
  <si>
    <t>Aircraft Stock: Active: Oceania: Regional: High oil and gas supply</t>
  </si>
  <si>
    <t>148-AEO2021.110.highogs-d120120a</t>
  </si>
  <si>
    <t>Aircraft Stock: Active: World: High oil and gas supply</t>
  </si>
  <si>
    <t>148-AEO2021.111.highogs-d120120a</t>
  </si>
  <si>
    <t>148-AEO2021.114.</t>
  </si>
  <si>
    <t>Aircraft Stock: Parked: United States: High oil and gas supply</t>
  </si>
  <si>
    <t>148-AEO2021.115.highogs-d120120a</t>
  </si>
  <si>
    <t>Aircraft Stock: Parked: U.S.: Narrow Body: High oil and gas supply</t>
  </si>
  <si>
    <t>148-AEO2021.116.highogs-d120120a</t>
  </si>
  <si>
    <t>Aircraft Stock: Parked: U.S.: Wide Body: High oil and gas supply</t>
  </si>
  <si>
    <t>148-AEO2021.117.highogs-d120120a</t>
  </si>
  <si>
    <t>Aircraft Stock: Parked: U.S.: Regional: High oil and gas supply</t>
  </si>
  <si>
    <t>148-AEO2021.118.highogs-d120120a</t>
  </si>
  <si>
    <t>Aircraft Stock: Parked: Canada: High oil and gas supply</t>
  </si>
  <si>
    <t>148-AEO2021.119.highogs-d120120a</t>
  </si>
  <si>
    <t>Aircraft Stock: Parked: Canada: Narrow Body: High oil and gas supply</t>
  </si>
  <si>
    <t>148-AEO2021.120.highogs-d120120a</t>
  </si>
  <si>
    <t>Aircraft Stock: Parked: Canada: Wide Body: High oil and gas supply</t>
  </si>
  <si>
    <t>148-AEO2021.121.highogs-d120120a</t>
  </si>
  <si>
    <t>Aircraft Stock: Parked: Canada: Regional: High oil and gas supply</t>
  </si>
  <si>
    <t>148-AEO2021.122.highogs-d120120a</t>
  </si>
  <si>
    <t>Aircraft Stock: Parked: Central America: High oil and gas supply</t>
  </si>
  <si>
    <t>148-AEO2021.123.highogs-d120120a</t>
  </si>
  <si>
    <t>Aircraft Stock: Parked: Central America: Narrow Body: High oil and gas supply</t>
  </si>
  <si>
    <t>148-AEO2021.124.highogs-d120120a</t>
  </si>
  <si>
    <t>Aircraft Stock: Parked: Central America: Wide Body: High oil and gas supply</t>
  </si>
  <si>
    <t>148-AEO2021.125.highogs-d120120a</t>
  </si>
  <si>
    <t>Aircraft Stock: Parked: Central America: Regional: High oil and gas supply</t>
  </si>
  <si>
    <t>148-AEO2021.126.highogs-d120120a</t>
  </si>
  <si>
    <t>Aircraft Stock: Parked: South America: High oil and gas supply</t>
  </si>
  <si>
    <t>148-AEO2021.127.highogs-d120120a</t>
  </si>
  <si>
    <t>Aircraft Stock: Parked: South America: Narrow Body: High oil and gas supply</t>
  </si>
  <si>
    <t>148-AEO2021.128.highogs-d120120a</t>
  </si>
  <si>
    <t>Aircraft Stock: Parked: South America: Wide Body: High oil and gas supply</t>
  </si>
  <si>
    <t>148-AEO2021.129.highogs-d120120a</t>
  </si>
  <si>
    <t>Aircraft Stock: Parked: South America: Regional: High oil and gas supply</t>
  </si>
  <si>
    <t>148-AEO2021.130.highogs-d120120a</t>
  </si>
  <si>
    <t>Aircraft Stock: Parked: Europe: High oil and gas supply</t>
  </si>
  <si>
    <t>148-AEO2021.131.highogs-d120120a</t>
  </si>
  <si>
    <t>Aircraft Stock: Parked: Europe: Narrow Body: High oil and gas supply</t>
  </si>
  <si>
    <t>148-AEO2021.132.highogs-d120120a</t>
  </si>
  <si>
    <t>Aircraft Stock: Parked: Europe: Wide Body: High oil and gas supply</t>
  </si>
  <si>
    <t>148-AEO2021.133.highogs-d120120a</t>
  </si>
  <si>
    <t>Aircraft Stock: Parked: Europe: Regional: High oil and gas supply</t>
  </si>
  <si>
    <t>148-AEO2021.134.highogs-d120120a</t>
  </si>
  <si>
    <t>Aircraft Stock: Parked: Africa: High oil and gas supply</t>
  </si>
  <si>
    <t>148-AEO2021.135.highogs-d120120a</t>
  </si>
  <si>
    <t>Aircraft Stock: Parked: Africa: Narrow Body: High oil and gas supply</t>
  </si>
  <si>
    <t>148-AEO2021.136.highogs-d120120a</t>
  </si>
  <si>
    <t>Aircraft Stock: Parked: Africa: Wide Body: High oil and gas supply</t>
  </si>
  <si>
    <t>148-AEO2021.137.highogs-d120120a</t>
  </si>
  <si>
    <t>Aircraft Stock: Parked: Africa: Regional: High oil and gas supply</t>
  </si>
  <si>
    <t>148-AEO2021.138.highogs-d120120a</t>
  </si>
  <si>
    <t>Aircraft Stock: Parked: Mideast: High oil and gas supply</t>
  </si>
  <si>
    <t>148-AEO2021.139.highogs-d120120a</t>
  </si>
  <si>
    <t>Aircraft Stock: Parked: Mideast: Narrow Body: High oil and gas supply</t>
  </si>
  <si>
    <t>148-AEO2021.140.highogs-d120120a</t>
  </si>
  <si>
    <t>Aircraft Stock: Parked: Mideast: Wide Body: High oil and gas supply</t>
  </si>
  <si>
    <t>148-AEO2021.141.highogs-d120120a</t>
  </si>
  <si>
    <t>Aircraft Stock: Parked: Mideast: Regional: High oil and gas supply</t>
  </si>
  <si>
    <t>148-AEO2021.142.highogs-d120120a</t>
  </si>
  <si>
    <t>Aircraft Stock: Parked: CIS: High oil and gas supply</t>
  </si>
  <si>
    <t>148-AEO2021.143.highogs-d120120a</t>
  </si>
  <si>
    <t>Aircraft Stock: Parked: CIS: Narrow Body: High oil and gas supply</t>
  </si>
  <si>
    <t>148-AEO2021.144.highogs-d120120a</t>
  </si>
  <si>
    <t>Aircraft Stock: Parked: CIS: Wide Body: High oil and gas supply</t>
  </si>
  <si>
    <t>148-AEO2021.145.highogs-d120120a</t>
  </si>
  <si>
    <t>Aircraft Stock: Parked: CIS: Regional: High oil and gas supply</t>
  </si>
  <si>
    <t>148-AEO2021.146.highogs-d120120a</t>
  </si>
  <si>
    <t>Aircraft Stock: Parked: China: High oil and gas supply</t>
  </si>
  <si>
    <t>148-AEO2021.147.highogs-d120120a</t>
  </si>
  <si>
    <t>Aircraft Stock: Parked: China: Narrow Body: High oil and gas supply</t>
  </si>
  <si>
    <t>148-AEO2021.148.highogs-d120120a</t>
  </si>
  <si>
    <t>Aircraft Stock: Parked: China: Wide Body: High oil and gas supply</t>
  </si>
  <si>
    <t>148-AEO2021.149.highogs-d120120a</t>
  </si>
  <si>
    <t>Aircraft Stock: Parked: China: Regional: High oil and gas supply</t>
  </si>
  <si>
    <t>148-AEO2021.150.highogs-d120120a</t>
  </si>
  <si>
    <t>Aircraft Stock: Parked: Northeast Asia: High oil and gas supply</t>
  </si>
  <si>
    <t>148-AEO2021.151.highogs-d120120a</t>
  </si>
  <si>
    <t>Aircraft Stock: Parked: Northeast Asia: Narrow Body: High oil and gas supply</t>
  </si>
  <si>
    <t>148-AEO2021.152.highogs-d120120a</t>
  </si>
  <si>
    <t>Aircraft Stock: Parked: Northeast Asia: Wide Body: High oil and gas supply</t>
  </si>
  <si>
    <t>148-AEO2021.153.highogs-d120120a</t>
  </si>
  <si>
    <t>Aircraft Stock: Parked: Northeast Asia: Regional: High oil and gas supply</t>
  </si>
  <si>
    <t>148-AEO2021.154.highogs-d120120a</t>
  </si>
  <si>
    <t>Aircraft Stock: Parked: Southeast Asia: High oil and gas supply</t>
  </si>
  <si>
    <t>148-AEO2021.155.highogs-d120120a</t>
  </si>
  <si>
    <t>Aircraft Stock: Parked: Southeast Asia: Narrow Body: High oil and gas supply</t>
  </si>
  <si>
    <t>148-AEO2021.156.highogs-d120120a</t>
  </si>
  <si>
    <t>Aircraft Stock: Parked: Southeast Asia: Wide Body: High oil and gas supply</t>
  </si>
  <si>
    <t>148-AEO2021.157.highogs-d120120a</t>
  </si>
  <si>
    <t>Aircraft Stock: Parked: Southeast Asia: Regional: High oil and gas supply</t>
  </si>
  <si>
    <t>148-AEO2021.158.highogs-d120120a</t>
  </si>
  <si>
    <t>Aircraft Stock: Parked: Southwest Asia: High oil and gas supply</t>
  </si>
  <si>
    <t>148-AEO2021.159.highogs-d120120a</t>
  </si>
  <si>
    <t>Aircraft Stock: Parked: Southwest Asia: Narrow Body: High oil and gas supply</t>
  </si>
  <si>
    <t>148-AEO2021.160.highogs-d120120a</t>
  </si>
  <si>
    <t>Aircraft Stock: Parked: Southwest Asia: Wide Body: High oil and gas supply</t>
  </si>
  <si>
    <t>148-AEO2021.161.highogs-d120120a</t>
  </si>
  <si>
    <t>Aircraft Stock: Parked: Southwest Asia: Regional: High oil and gas supply</t>
  </si>
  <si>
    <t>148-AEO2021.162.highogs-d120120a</t>
  </si>
  <si>
    <t>Aircraft Stock: Parked: Oceania: High oil and gas supply</t>
  </si>
  <si>
    <t>148-AEO2021.163.highogs-d120120a</t>
  </si>
  <si>
    <t>Aircraft Stock: Parked: Oceania: Narrow Body: High oil and gas supply</t>
  </si>
  <si>
    <t>148-AEO2021.164.highogs-d120120a</t>
  </si>
  <si>
    <t>Aircraft Stock: Parked: Oceania: Wide Body: High oil and gas supply</t>
  </si>
  <si>
    <t>148-AEO2021.165.highogs-d120120a</t>
  </si>
  <si>
    <t>Aircraft Stock: Parked: Oceania: Regional: High oil and gas supply</t>
  </si>
  <si>
    <t>148-AEO2021.166.highogs-d120120a</t>
  </si>
  <si>
    <t>Aircraft Stock: Parked: World: High oil and gas supply</t>
  </si>
  <si>
    <t>148-AEO2021.167.highogs-d120120a</t>
  </si>
  <si>
    <t>148-AEO2021.170.</t>
  </si>
  <si>
    <t>Aircraft Stock: Cargo: United States: High oil and gas supply</t>
  </si>
  <si>
    <t>148-AEO2021.171.highogs-d120120a</t>
  </si>
  <si>
    <t>Aircraft Stock: Cargo: Canada: High oil and gas supply</t>
  </si>
  <si>
    <t>148-AEO2021.172.highogs-d120120a</t>
  </si>
  <si>
    <t>Aircraft Stock: Cargo: Central America: High oil and gas supply</t>
  </si>
  <si>
    <t>148-AEO2021.173.highogs-d120120a</t>
  </si>
  <si>
    <t>Aircraft Stock: Cargo: South America: High oil and gas supply</t>
  </si>
  <si>
    <t>148-AEO2021.174.highogs-d120120a</t>
  </si>
  <si>
    <t>Aircraft Stock: Cargo: Europe: High oil and gas supply</t>
  </si>
  <si>
    <t>148-AEO2021.175.highogs-d120120a</t>
  </si>
  <si>
    <t>Aircraft Stock: Cargo: Africa: High oil and gas supply</t>
  </si>
  <si>
    <t>148-AEO2021.176.highogs-d120120a</t>
  </si>
  <si>
    <t>Aircraft Stock: Cargo: Mideast: High oil and gas supply</t>
  </si>
  <si>
    <t>148-AEO2021.177.highogs-d120120a</t>
  </si>
  <si>
    <t>Aircraft Stock: Cargo: CIS: High oil and gas supply</t>
  </si>
  <si>
    <t>148-AEO2021.178.highogs-d120120a</t>
  </si>
  <si>
    <t>Aircraft Stock: Cargo: China: High oil and gas supply</t>
  </si>
  <si>
    <t>148-AEO2021.179.highogs-d120120a</t>
  </si>
  <si>
    <t>Aircraft Stock: Cargo: Northeast Asia: High oil and gas supply</t>
  </si>
  <si>
    <t>148-AEO2021.180.highogs-d120120a</t>
  </si>
  <si>
    <t>Aircraft Stock: Cargo: Southeast Asia: High oil and gas supply</t>
  </si>
  <si>
    <t>148-AEO2021.181.highogs-d120120a</t>
  </si>
  <si>
    <t>Aircraft Stock: Cargo: Southwest Asia: High oil and gas supply</t>
  </si>
  <si>
    <t>148-AEO2021.182.highogs-d120120a</t>
  </si>
  <si>
    <t>Aircraft Stock: Cargo: Oceania: High oil and gas supply</t>
  </si>
  <si>
    <t>148-AEO2021.183.highogs-d120120a</t>
  </si>
  <si>
    <t>Aircraft Stock: Cargo: World: High oil and gas supply</t>
  </si>
  <si>
    <t>148-AEO2021.184.highogs-d120120a</t>
  </si>
  <si>
    <t>https://www.eia.gov/outlooks/aeo/data/browser/#/?id=148-AEO2025&amp;cases=alttrnp&amp;sourcekey=0</t>
  </si>
  <si>
    <t>Fri Dec 05 2025 14:51:35 GMT-0800 (Pacific Standard Time)</t>
  </si>
  <si>
    <t>Aircraft Stock: Total: United States: Alternative Transportation</t>
  </si>
  <si>
    <t>AEO.2025.ALTTRNP.STK_AIRC_NA_NA_NA_NA_USA_UNIT.A</t>
  </si>
  <si>
    <t>Aircraft Stock: Total: U.S.: Narrow Body: Alternative Transportation</t>
  </si>
  <si>
    <t>AEO.2025.ALTTRNP.STK_AIRC_NA_NBTR_NA_NA_USA_UNIT.A</t>
  </si>
  <si>
    <t>Aircraft Stock: Total: U.S.: Wide Body: Alternative Transportation</t>
  </si>
  <si>
    <t>AEO.2025.ALTTRNP.STK_AIRC_NA_WBE_NA_NA_USA_UNIT.A</t>
  </si>
  <si>
    <t>Aircraft Stock: Total: U.S.: Regional: Alternative Transportation</t>
  </si>
  <si>
    <t>AEO.2025.ALTTRNP.STK_AIRC_NA_REGJ_NA_NA_USA_UNIT.A</t>
  </si>
  <si>
    <t>Aircraft Stock: Total: Canada: Alternative Transportation</t>
  </si>
  <si>
    <t>AEO.2025.ALTTRNP.STK_AIRC_NA_NA_NA_NA_CAN_UNIT.A</t>
  </si>
  <si>
    <t>Aircraft Stock: Total: Canada: Narrow Body: Alternative Transportation</t>
  </si>
  <si>
    <t>AEO.2025.ALTTRNP.STK_AIRC_NA_NBTR_NA_NA_CAN_UNIT.A</t>
  </si>
  <si>
    <t>Aircraft Stock: Total: Canada: Wide Body: Alternative Transportation</t>
  </si>
  <si>
    <t>AEO.2025.ALTTRNP.STK_AIRC_NA_WBE_NA_NA_CAN_UNIT.A</t>
  </si>
  <si>
    <t>Aircraft Stock: Total: Canada: Regional: Alternative Transportation</t>
  </si>
  <si>
    <t>AEO.2025.ALTTRNP.STK_AIRC_NA_REGJ_NA_NA_CAN_UNIT.A</t>
  </si>
  <si>
    <t>Aircraft Stock: Total: Mexico: Alternative Transportation</t>
  </si>
  <si>
    <t>AEO.2025.ALTTRNP.STK_AIRC_NA_NA_NA_NA_MXC_UNIT.A</t>
  </si>
  <si>
    <t>Aircraft Stock: Total: Mexico: Narrow Body: Alternative Transportation</t>
  </si>
  <si>
    <t>AEO.2025.ALTTRNP.STK_AIRC_NA_NBTR_NA_NA_MXC_UNIT.A</t>
  </si>
  <si>
    <t>Aircraft Stock: Total: Mexico: Wide Body: Alternative Transportation</t>
  </si>
  <si>
    <t>AEO.2025.ALTTRNP.STK_AIRC_NA_WBE_NA_NA_MXC_UNIT.A</t>
  </si>
  <si>
    <t>Aircraft Stock: Total: Mexico: Regional: Alternative Transportation</t>
  </si>
  <si>
    <t>AEO.2025.ALTTRNP.STK_AIRC_NA_REGJ_NA_NA_MXC_UNIT.A</t>
  </si>
  <si>
    <t>Aircraft Stock: Total: Western Europe: Alternative Transportation</t>
  </si>
  <si>
    <t>AEO.2025.ALTTRNP.STK_AIRC_NA_NA_NA_NA_EUR_UNIT.A</t>
  </si>
  <si>
    <t>Aircraft Stock: Total: Western Europe: Narrow Body: Alternative Transportation</t>
  </si>
  <si>
    <t>AEO.2025.ALTTRNP.STK_AIRC_NA_NBTR_NA_NA_EUR_UNIT.A</t>
  </si>
  <si>
    <t>Aircraft Stock: Total: Western Europe: Wide Body: Alternative Transportation</t>
  </si>
  <si>
    <t>AEO.2025.ALTTRNP.STK_AIRC_NA_WBE_NA_NA_EUR_UNIT.A</t>
  </si>
  <si>
    <t>Aircraft Stock: Total: Western Europe: Regional: Alternative Transportation</t>
  </si>
  <si>
    <t>AEO.2025.ALTTRNP.STK_AIRC_NA_REGJ_NA_NA_EUR_UNIT.A</t>
  </si>
  <si>
    <t>Aircraft Stock: Total: Japan: Alternative Transportation</t>
  </si>
  <si>
    <t>AEO.2025.ALTTRNP.STK_AIRC_NA_NA_NA_NA_JPN_UNIT.A</t>
  </si>
  <si>
    <t>Aircraft Stock: Total: Japan: Narrow Body: Alternative Transportation</t>
  </si>
  <si>
    <t>AEO.2025.ALTTRNP.STK_AIRC_NA_NBTR_NA_NA_JPN_UNIT.A</t>
  </si>
  <si>
    <t>Aircraft Stock: Total: Japan: Wide Body: Alternative Transportation</t>
  </si>
  <si>
    <t>AEO.2025.ALTTRNP.STK_AIRC_NA_WBE_NA_NA_JPN_UNIT.A</t>
  </si>
  <si>
    <t>Aircraft Stock: Total: Japan: Regional: Alternative Transportation</t>
  </si>
  <si>
    <t>AEO.2025.ALTTRNP.STK_AIRC_NA_REGJ_NA_NA_JPN_UNIT.A</t>
  </si>
  <si>
    <t>Aircraft Stock: Total: Australia and New Zealand: Alternative Transportation</t>
  </si>
  <si>
    <t>AEO.2025.ALTTRNP.STK_AIRC_NA_NA_NA_NA_ANZ_UNIT.A</t>
  </si>
  <si>
    <t>Aircraft Stock: Total: Australia and New Zealand: Narrow Body: Alternative Transportation</t>
  </si>
  <si>
    <t>AEO.2025.ALTTRNP.STK_AIRC_NA_NBTR_NA_NA_ANZ_UNIT.A</t>
  </si>
  <si>
    <t>Aircraft Stock: Total: Australia and New Zealand: Wide Body: Alternative Transportation</t>
  </si>
  <si>
    <t>AEO.2025.ALTTRNP.STK_AIRC_NA_WBE_NA_NA_ANZ_UNIT.A</t>
  </si>
  <si>
    <t>Aircraft Stock: Total: Australia and New Zealand: Regional: Alternative Transportation</t>
  </si>
  <si>
    <t>AEO.2025.ALTTRNP.STK_AIRC_NA_REGJ_NA_NA_ANZ_UNIT.A</t>
  </si>
  <si>
    <t>Aircraft Stock: Total: South Korea: Alternative Transportation</t>
  </si>
  <si>
    <t>AEO.2025.ALTTRNP.STK_AIRC_NA_NA_NA_NA_SKO_UNIT.A</t>
  </si>
  <si>
    <t>Aircraft Stock: Total: South Korea: Narrow Body: Alternative Transportation</t>
  </si>
  <si>
    <t>AEO.2025.ALTTRNP.STK_AIRC_NA_NBTR_NA_NA_SKO_UNIT.A</t>
  </si>
  <si>
    <t>Aircraft Stock: Total: South Korea: Wide Body: Alternative Transportation</t>
  </si>
  <si>
    <t>AEO.2025.ALTTRNP.STK_AIRC_NA_WBE_NA_NA_SKO_UNIT.A</t>
  </si>
  <si>
    <t>Aircraft Stock: Total: South Korea: Regional: Alternative Transportation</t>
  </si>
  <si>
    <t>AEO.2025.ALTTRNP.STK_AIRC_NA_REGJ_NA_NA_SKO_UNIT.A</t>
  </si>
  <si>
    <t>Aircraft Stock: Total: Russia: Alternative Transportation</t>
  </si>
  <si>
    <t>AEO.2025.ALTTRNP.STK_AIRC_NA_NA_NA_NA_RUS_UNIT.A</t>
  </si>
  <si>
    <t>Aircraft Stock: Total: Russia: Narrow Body: Alternative Transportation</t>
  </si>
  <si>
    <t>AEO.2025.ALTTRNP.STK_AIRC_NA_NBTR_NA_NA_RUS_UNIT.A</t>
  </si>
  <si>
    <t>Aircraft Stock: Total: Russia: Wide Body: Alternative Transportation</t>
  </si>
  <si>
    <t>AEO.2025.ALTTRNP.STK_AIRC_NA_WBE_NA_NA_RUS_UNIT.A</t>
  </si>
  <si>
    <t>Aircraft Stock: Total: Russia: Regional: Alternative Transportation</t>
  </si>
  <si>
    <t>AEO.2025.ALTTRNP.STK_AIRC_NA_REGJ_NA_NA_RUS_UNIT.A</t>
  </si>
  <si>
    <t>Aircraft Stock: Total: Eastern Europe and Eurasia: Alternative Transportation</t>
  </si>
  <si>
    <t>AEO.2025.ALTTRNP.STK_AIRC_NA_NA_NA_NA_URA_UNIT.A</t>
  </si>
  <si>
    <t>Aircraft Stock: Total: Eastern Europe and Eurasia: Narrow Body: Alternative Transportation</t>
  </si>
  <si>
    <t>AEO.2025.ALTTRNP.STK_AIRC_NA_NBTR_NA_NA_URA_UNIT.A</t>
  </si>
  <si>
    <t>Aircraft Stock: Total: Eastern Europe and Eurasia: Wide Body: Alternative Transportation</t>
  </si>
  <si>
    <t>AEO.2025.ALTTRNP.STK_AIRC_NA_WBE_NA_NA_URA_UNIT.A</t>
  </si>
  <si>
    <t>Aircraft Stock: Total: Eastern Europe and Eurasia: Regional: Alternative Transportation</t>
  </si>
  <si>
    <t>AEO.2025.ALTTRNP.STK_AIRC_NA_REGJ_NA_NA_URA_UNIT.A</t>
  </si>
  <si>
    <t>Aircraft Stock: Total: China: Alternative Transportation</t>
  </si>
  <si>
    <t>AEO.2025.ALTTRNP.STK_AIRC_NA_NA_NA_NA_CHI_UNIT.A</t>
  </si>
  <si>
    <t>Aircraft Stock: Total: China: Narrow Body: Alternative Transportation</t>
  </si>
  <si>
    <t>AEO.2025.ALTTRNP.STK_AIRC_NA_NBTR_NA_NA_CHI_UNIT.A</t>
  </si>
  <si>
    <t>Aircraft Stock: Total: China: Wide Body: Alternative Transportation</t>
  </si>
  <si>
    <t>AEO.2025.ALTTRNP.STK_AIRC_NA_WBE_NA_NA_CHI_UNIT.A</t>
  </si>
  <si>
    <t>Aircraft Stock: Total: China: Regional: Alternative Transportation</t>
  </si>
  <si>
    <t>AEO.2025.ALTTRNP.STK_AIRC_NA_REGJ_NA_NA_CHI_UNIT.A</t>
  </si>
  <si>
    <t>Aircraft Stock: Total: India: Alternative Transportation</t>
  </si>
  <si>
    <t>AEO.2025.ALTTRNP.STK_AIRC_NA_NA_NA_NA_IND_UNIT.A</t>
  </si>
  <si>
    <t>Aircraft Stock: Total: India: Narrow Body: Alternative Transportation</t>
  </si>
  <si>
    <t>AEO.2025.ALTTRNP.STK_AIRC_NA_NBTR_NA_NA_IND_UNIT.A</t>
  </si>
  <si>
    <t>Aircraft Stock: Total: India: Wide Body: Alternative Transportation</t>
  </si>
  <si>
    <t>AEO.2025.ALTTRNP.STK_AIRC_NA_WBE_NA_NA_IND_UNIT.A</t>
  </si>
  <si>
    <t>Aircraft Stock: Total: India: Regional: Alternative Transportation</t>
  </si>
  <si>
    <t>AEO.2025.ALTTRNP.STK_AIRC_NA_REGJ_NA_NA_IND_UNIT.A</t>
  </si>
  <si>
    <t>Aircraft Stock: Total: Other Asia Pacific: Alternative Transportation</t>
  </si>
  <si>
    <t>AEO.2025.ALTTRNP.STK_AIRC_NA_NA_NA_NA_OAS_UNIT.A</t>
  </si>
  <si>
    <t>Aircraft Stock: Total: Other Asia Pacific: Narrow Body: Alternative Transportation</t>
  </si>
  <si>
    <t>AEO.2025.ALTTRNP.STK_AIRC_NA_NBTR_NA_NA_OAS_UNIT.A</t>
  </si>
  <si>
    <t>Aircraft Stock: Total: Other Asia Pacific: Wide Body: Alternative Transportation</t>
  </si>
  <si>
    <t>AEO.2025.ALTTRNP.STK_AIRC_NA_WBE_NA_NA_OAS_UNIT.A</t>
  </si>
  <si>
    <t>Aircraft Stock: Total: Other Asia Pacific: Regional: Alternative Transportation</t>
  </si>
  <si>
    <t>AEO.2025.ALTTRNP.STK_AIRC_NA_REGJ_NA_NA_OAS_UNIT.A</t>
  </si>
  <si>
    <t>Aircraft Stock: Total: Middle East: Alternative Transportation</t>
  </si>
  <si>
    <t>AEO.2025.ALTTRNP.STK_AIRC_NA_NA_NA_NA_MID_UNIT.A</t>
  </si>
  <si>
    <t>Aircraft Stock: Total: Middle East: Narrow Body: Alternative Transportation</t>
  </si>
  <si>
    <t>AEO.2025.ALTTRNP.STK_AIRC_NA_NBTR_NA_NA_MID_UNIT.A</t>
  </si>
  <si>
    <t>Aircraft Stock: Total: Middle East: Wide Body: Alternative Transportation</t>
  </si>
  <si>
    <t>AEO.2025.ALTTRNP.STK_AIRC_NA_WBE_NA_NA_MID_UNIT.A</t>
  </si>
  <si>
    <t>Aircraft Stock: Total: Middle East: Regional: Alternative Transportation</t>
  </si>
  <si>
    <t>AEO.2025.ALTTRNP.STK_AIRC_NA_REGJ_NA_NA_MID_UNIT.A</t>
  </si>
  <si>
    <t>Aircraft Stock: Total: Africa: Alternative Transportation</t>
  </si>
  <si>
    <t>AEO.2025.ALTTRNP.STK_AIRC_NA_NA_NA_NA_AFR_UNIT.A</t>
  </si>
  <si>
    <t>Aircraft Stock: Total: Africa: Narrow Body: Alternative Transportation</t>
  </si>
  <si>
    <t>AEO.2025.ALTTRNP.STK_AIRC_NA_NBTR_NA_NA_AFR_UNIT.A</t>
  </si>
  <si>
    <t>Aircraft Stock: Total: Africa: Wide Body: Alternative Transportation</t>
  </si>
  <si>
    <t>AEO.2025.ALTTRNP.STK_AIRC_NA_WBE_NA_NA_AFR_UNIT.A</t>
  </si>
  <si>
    <t>Aircraft Stock: Total: Africa: Regional: Alternative Transportation</t>
  </si>
  <si>
    <t>AEO.2025.ALTTRNP.STK_AIRC_NA_REGJ_NA_NA_AFR_UNIT.A</t>
  </si>
  <si>
    <t>Aircraft Stock: Total: Brazil: Alternative Transportation</t>
  </si>
  <si>
    <t>AEO.2025.ALTTRNP.STK_AIRC_NA_NA_NA_NA_BRZ_UNIT.A</t>
  </si>
  <si>
    <t>Aircraft Stock: Total: Brazil: Narrow Body: Alternative Transportation</t>
  </si>
  <si>
    <t>AEO.2025.ALTTRNP.STK_AIRC_NA_NBTR_NA_NA_BRZ_UNIT.A</t>
  </si>
  <si>
    <t>Aircraft Stock: Total: Brazil: Wide Body: Alternative Transportation</t>
  </si>
  <si>
    <t>AEO.2025.ALTTRNP.STK_AIRC_NA_WBE_NA_NA_BRZ_UNIT.A</t>
  </si>
  <si>
    <t>Aircraft Stock: Total: Brazil: Regional: Alternative Transportation</t>
  </si>
  <si>
    <t>AEO.2025.ALTTRNP.STK_AIRC_NA_REGJ_NA_NA_BRZ_UNIT.A</t>
  </si>
  <si>
    <t>Aircraft Stock: Total: Other Americas: Alternative Transportation</t>
  </si>
  <si>
    <t>AEO.2025.ALTTRNP.STK_AIRC_NA_NA_NA_NA_NA_UNIT.A</t>
  </si>
  <si>
    <t>Aircraft Stock: Total: Other Americas: Narrow Body: Alternative Transportation</t>
  </si>
  <si>
    <t>AEO.2025.ALTTRNP.STK_AIRC_NA_NBTR_NA_NA_NA_UNIT.A</t>
  </si>
  <si>
    <t>Aircraft Stock: Total: Other Americas: Wide Body: Alternative Transportation</t>
  </si>
  <si>
    <t>AEO.2025.ALTTRNP.STK_AIRC_NA_WBE_NA_NA_NA_UNIT.A</t>
  </si>
  <si>
    <t>Aircraft Stock: Total: Other Americas: Regional: Alternative Transportation</t>
  </si>
  <si>
    <t>AEO.2025.ALTTRNP.STK_AIRC_NA_REGJ_NA_NA_NA_UNIT.A</t>
  </si>
  <si>
    <t>Aircraft Stock: Total: World: Alternative Transportation</t>
  </si>
  <si>
    <t>AEO.2025.ALTTRNP.STK_AIRC_NA_NA_NA_NA_WRLD_UNIT.A</t>
  </si>
  <si>
    <t>Aircraft Stock: Total: World: Narrow Body: Alternative Transportation</t>
  </si>
  <si>
    <t>AEO.2025.ALTTRNP.STK_AIRC_NA_NBTR_NA_NA_WRLD_UNIT.A</t>
  </si>
  <si>
    <t>Aircraft Stock: Total: World: Wide Body: Alternative Transportation</t>
  </si>
  <si>
    <t>AEO.2025.ALTTRNP.STK_AIRC_NA_WBE_NA_NA_WRLD_UNIT.A</t>
  </si>
  <si>
    <t>Aircraft Stock: Total: World: Regional: Alternative Transportation</t>
  </si>
  <si>
    <t>AEO.2025.ALTTRNP.STK_AIRC_NA_REGJ_NA_NA_WRLD_UNIT.A</t>
  </si>
  <si>
    <t>Aircraft Stock: Active: United States: Alternative Transportation</t>
  </si>
  <si>
    <t>AEO.2025.ALTTRNP.STK_AIRC_ACTV_NA_NA_NA_USA_UNIT.A</t>
  </si>
  <si>
    <t>Aircraft Stock: Active: U.S.: Narrow Body: Alternative Transportation</t>
  </si>
  <si>
    <t>AEO.2025.ALTTRNP.STK_AIRC_ACTV_NBTR_NA_NA_USA_UNIT.A</t>
  </si>
  <si>
    <t>Aircraft Stock: Active: U.S.: Wide Body: Alternative Transportation</t>
  </si>
  <si>
    <t>AEO.2025.ALTTRNP.STK_AIRC_ACTV_WBE_NA_NA_USA_UNIT.A</t>
  </si>
  <si>
    <t>Aircraft Stock: Active: U.S.: Regional: Alternative Transportation</t>
  </si>
  <si>
    <t>AEO.2025.ALTTRNP.STK_AIRC_ACTV_REGJ_NA_NA_USA_UNIT.A</t>
  </si>
  <si>
    <t>Aircraft Stock: Active: Canada: Alternative Transportation</t>
  </si>
  <si>
    <t>AEO.2025.ALTTRNP.STK_AIRC_ACTV_NA_NA_NA_CAN_UNIT.A</t>
  </si>
  <si>
    <t>Aircraft Stock: Active: Canada: Narrow Body: Alternative Transportation</t>
  </si>
  <si>
    <t>AEO.2025.ALTTRNP.STK_AIRC_ACTV_NBTR_NA_NA_CAN_UNIT.A</t>
  </si>
  <si>
    <t>Aircraft Stock: Active: Canada: Wide Body: Alternative Transportation</t>
  </si>
  <si>
    <t>AEO.2025.ALTTRNP.STK_AIRC_ACTV_WBE_NA_NA_CAN_UNIT.A</t>
  </si>
  <si>
    <t>Aircraft Stock: Active: Canada: Regional: Alternative Transportation</t>
  </si>
  <si>
    <t>AEO.2025.ALTTRNP.STK_AIRC_ACTV_REGJ_NA_NA_CAN_UNIT.A</t>
  </si>
  <si>
    <t>Aircraft Stock: Active: Mexico: Alternative Transportation</t>
  </si>
  <si>
    <t>AEO.2025.ALTTRNP.STK_AIRC_ACTV_NA_NA_NA_MXC_UNIT.A</t>
  </si>
  <si>
    <t>Aircraft Stock: Active: Mexico: Narrow Body: Alternative Transportation</t>
  </si>
  <si>
    <t>AEO.2025.ALTTRNP.STK_AIRC_ACTV_NBTR_NA_NA_MXC_UNIT.A</t>
  </si>
  <si>
    <t>Aircraft Stock: Active: Mexico: Wide Body: Alternative Transportation</t>
  </si>
  <si>
    <t>AEO.2025.ALTTRNP.STK_AIRC_ACTV_WBE_NA_NA_MXC_UNIT.A</t>
  </si>
  <si>
    <t>Aircraft Stock: Active: Mexico: Regional: Alternative Transportation</t>
  </si>
  <si>
    <t>AEO.2025.ALTTRNP.STK_AIRC_ACTV_REGJ_NA_NA_MXC_UNIT.A</t>
  </si>
  <si>
    <t>Aircraft Stock: Active: Western Europe: Alternative Transportation</t>
  </si>
  <si>
    <t>AEO.2025.ALTTRNP.STK_AIRC_ACTV_NA_NA_NA_EUR_UNIT.A</t>
  </si>
  <si>
    <t>Aircraft Stock: Active: Western Europe: Narrow Body: Alternative Transportation</t>
  </si>
  <si>
    <t>AEO.2025.ALTTRNP.STK_AIRC_ACTV_NBTR_NA_NA_EUR_UNIT.A</t>
  </si>
  <si>
    <t>Aircraft Stock: Active: Western Europe: Wide Body: Alternative Transportation</t>
  </si>
  <si>
    <t>AEO.2025.ALTTRNP.STK_AIRC_ACTV_WBE_NA_NA_EUR_UNIT.A</t>
  </si>
  <si>
    <t>Aircraft Stock: Active: Western Europe: Regional: Alternative Transportation</t>
  </si>
  <si>
    <t>AEO.2025.ALTTRNP.STK_AIRC_ACTV_REGJ_NA_NA_EUR_UNIT.A</t>
  </si>
  <si>
    <t>Aircraft Stock: Active: Japan: Alternative Transportation</t>
  </si>
  <si>
    <t>AEO.2025.ALTTRNP.STK_AIRC_ACTV_NA_NA_NA_JPN_UNIT.A</t>
  </si>
  <si>
    <t>Aircraft Stock: Active: Japan: Narrow Body: Alternative Transportation</t>
  </si>
  <si>
    <t>AEO.2025.ALTTRNP.STK_AIRC_ACTV_NBTR_NA_NA_JPN_UNIT.A</t>
  </si>
  <si>
    <t>Aircraft Stock: Active: Japan: Wide Body: Alternative Transportation</t>
  </si>
  <si>
    <t>AEO.2025.ALTTRNP.STK_AIRC_ACTV_WBE_NA_NA_JPN_UNIT.A</t>
  </si>
  <si>
    <t>Aircraft Stock: Active: Japan: Regional: Alternative Transportation</t>
  </si>
  <si>
    <t>AEO.2025.ALTTRNP.STK_AIRC_ACTV_REGJ_NA_NA_JPN_UNIT.A</t>
  </si>
  <si>
    <t>Aircraft Stock: Active: Australia and New Zealand: Alternative Transportation</t>
  </si>
  <si>
    <t>AEO.2025.ALTTRNP.STK_AIRC_ACTV_NA_NA_NA_ANZ_UNIT.A</t>
  </si>
  <si>
    <t>Aircraft Stock: Active: Australia and New Zealand: Narrow Body: Alternative Transportation</t>
  </si>
  <si>
    <t>AEO.2025.ALTTRNP.STK_AIRC_ACTV_NBTR_NA_NA_ANZ_UNIT.A</t>
  </si>
  <si>
    <t>Aircraft Stock: Active: Australia and New Zealand: Wide Body: Alternative Transportation</t>
  </si>
  <si>
    <t>AEO.2025.ALTTRNP.STK_AIRC_ACTV_WBE_NA_NA_ANZ_UNIT.A</t>
  </si>
  <si>
    <t>Aircraft Stock: Active: Australia and New Zealand: Regional: Alternative Transportation</t>
  </si>
  <si>
    <t>AEO.2025.ALTTRNP.STK_AIRC_ACTV_REGJ_NA_NA_ANZ_UNIT.A</t>
  </si>
  <si>
    <t>Aircraft Stock: Active: South Korea: Alternative Transportation</t>
  </si>
  <si>
    <t>AEO.2025.ALTTRNP.STK_AIRC_ACTV_NA_NA_NA_SKO_UNIT.A</t>
  </si>
  <si>
    <t>Aircraft Stock: Active: South Korea: Narrow Body: Alternative Transportation</t>
  </si>
  <si>
    <t>AEO.2025.ALTTRNP.STK_AIRC_ACTV_NBTR_NA_NA_SKO_UNIT.A</t>
  </si>
  <si>
    <t>Aircraft Stock: Active: South Korea: Wide Body: Alternative Transportation</t>
  </si>
  <si>
    <t>AEO.2025.ALTTRNP.STK_AIRC_ACTV_WBE_NA_NA_SKO_UNIT.A</t>
  </si>
  <si>
    <t>Aircraft Stock: Active: South Korea: Regional: Alternative Transportation</t>
  </si>
  <si>
    <t>AEO.2025.ALTTRNP.STK_AIRC_ACTV_REGJ_NA_NA_SKO_UNIT.A</t>
  </si>
  <si>
    <t>Aircraft Stock: Active: Russia: Alternative Transportation</t>
  </si>
  <si>
    <t>AEO.2025.ALTTRNP.STK_AIRC_ACTV_NA_NA_NA_RUS_UNIT.A</t>
  </si>
  <si>
    <t>Aircraft Stock: Active: Russia: Narrow Body: Alternative Transportation</t>
  </si>
  <si>
    <t>AEO.2025.ALTTRNP.STK_AIRC_ACTV_NBTR_NA_NA_RUS_UNIT.A</t>
  </si>
  <si>
    <t>Aircraft Stock: Active: Russia: Wide Body: Alternative Transportation</t>
  </si>
  <si>
    <t>AEO.2025.ALTTRNP.STK_AIRC_ACTV_WBE_NA_NA_RUS_UNIT.A</t>
  </si>
  <si>
    <t>Aircraft Stock: Active: Russia: Regional: Alternative Transportation</t>
  </si>
  <si>
    <t>AEO.2025.ALTTRNP.STK_AIRC_ACTV_REGJ_NA_NA_RUS_UNIT.A</t>
  </si>
  <si>
    <t>Aircraft Stock: Active: Eastern Europe and Eurasia: Alternative Transportation</t>
  </si>
  <si>
    <t>AEO.2025.ALTTRNP.STK_AIRC_ACTV_NA_NA_NA_URA_UNIT.A</t>
  </si>
  <si>
    <t>Aircraft Stock: Active: Eastern Europe and Eurasia: Narrow Body: Alternative Transportation</t>
  </si>
  <si>
    <t>AEO.2025.ALTTRNP.STK_AIRC_ACTV_NBTR_NA_NA_URA_UNIT.A</t>
  </si>
  <si>
    <t>Aircraft Stock: Active: Eastern Europe and Eurasia: Wide Body: Alternative Transportation</t>
  </si>
  <si>
    <t>AEO.2025.ALTTRNP.STK_AIRC_ACTV_WBE_NA_NA_URA_UNIT.A</t>
  </si>
  <si>
    <t>Aircraft Stock: Active: Eastern Europe and Eurasia: Regional: Alternative Transportation</t>
  </si>
  <si>
    <t>AEO.2025.ALTTRNP.STK_AIRC_ACTV_REGJ_NA_NA_URA_UNIT.A</t>
  </si>
  <si>
    <t>Aircraft Stock: Active: China: Alternative Transportation</t>
  </si>
  <si>
    <t>AEO.2025.ALTTRNP.STK_AIRC_ACTV_NA_NA_NA_CHI_UNIT.A</t>
  </si>
  <si>
    <t>Aircraft Stock: Active: China: Narrow Body: Alternative Transportation</t>
  </si>
  <si>
    <t>AEO.2025.ALTTRNP.STK_AIRC_ACTV_NBTR_NA_NA_CHI_UNIT.A</t>
  </si>
  <si>
    <t>Aircraft Stock: Active: China: Wide Body: Alternative Transportation</t>
  </si>
  <si>
    <t>AEO.2025.ALTTRNP.STK_AIRC_ACTV_WBE_NA_NA_CHI_UNIT.A</t>
  </si>
  <si>
    <t>Aircraft Stock: Active: China: Regional: Alternative Transportation</t>
  </si>
  <si>
    <t>AEO.2025.ALTTRNP.STK_AIRC_ACTV_REGJ_NA_NA_CHI_UNIT.A</t>
  </si>
  <si>
    <t>Aircraft Stock: Active: India: Alternative Transportation</t>
  </si>
  <si>
    <t>AEO.2025.ALTTRNP.STK_AIRC_ACTV_NA_NA_NA_IND_UNIT.A</t>
  </si>
  <si>
    <t>Aircraft Stock: Active: India: Narrow Body: Alternative Transportation</t>
  </si>
  <si>
    <t>AEO.2025.ALTTRNP.STK_AIRC_ACTV_NBTR_NA_NA_IND_UNIT.A</t>
  </si>
  <si>
    <t>Aircraft Stock: Active: India: Wide Body: Alternative Transportation</t>
  </si>
  <si>
    <t>AEO.2025.ALTTRNP.STK_AIRC_ACTV_WBE_NA_NA_IND_UNIT.A</t>
  </si>
  <si>
    <t>Aircraft Stock: Active: India: Regional: Alternative Transportation</t>
  </si>
  <si>
    <t>AEO.2025.ALTTRNP.STK_AIRC_ACTV_REGJ_NA_NA_IND_UNIT.A</t>
  </si>
  <si>
    <t>Aircraft Stock: Active: Other Asia Pacific: Alternative Transportation</t>
  </si>
  <si>
    <t>AEO.2025.ALTTRNP.STK_AIRC_ACTV_NA_NA_NA_OAS_UNIT.A</t>
  </si>
  <si>
    <t>Aircraft Stock: Active: Other Asia Pacific: Narrow Body: Alternative Transportation</t>
  </si>
  <si>
    <t>AEO.2025.ALTTRNP.STK_AIRC_ACTV_NBTR_NA_NA_OAS_UNIT.A</t>
  </si>
  <si>
    <t>Aircraft Stock: Active: Other Asia Pacific: Wide Body: Alternative Transportation</t>
  </si>
  <si>
    <t>AEO.2025.ALTTRNP.STK_AIRC_ACTV_WBE_NA_NA_OAS_UNIT.A</t>
  </si>
  <si>
    <t>Aircraft Stock: Active: Other Asia Pacific: Regional: Alternative Transportation</t>
  </si>
  <si>
    <t>AEO.2025.ALTTRNP.STK_AIRC_ACTV_REGJ_NA_NA_OAS_UNIT.A</t>
  </si>
  <si>
    <t>Aircraft Stock: Active: Middle East: Alternative Transportation</t>
  </si>
  <si>
    <t>AEO.2025.ALTTRNP.STK_AIRC_ACTV_NA_NA_NA_MID_UNIT.A</t>
  </si>
  <si>
    <t>Aircraft Stock: Active: Middle East: Narrow Body: Alternative Transportation</t>
  </si>
  <si>
    <t>AEO.2025.ALTTRNP.STK_AIRC_ACTV_NBTR_NA_NA_MID_UNIT.A</t>
  </si>
  <si>
    <t>Aircraft Stock: Active: Middle East: Wide Body: Alternative Transportation</t>
  </si>
  <si>
    <t>AEO.2025.ALTTRNP.STK_AIRC_ACTV_WBE_NA_NA_MID_UNIT.A</t>
  </si>
  <si>
    <t>Aircraft Stock: Active: Middle East: Regional: Alternative Transportation</t>
  </si>
  <si>
    <t>AEO.2025.ALTTRNP.STK_AIRC_ACTV_REGJ_NA_NA_MID_UNIT.A</t>
  </si>
  <si>
    <t>Aircraft Stock: Active: Africa: Alternative Transportation</t>
  </si>
  <si>
    <t>AEO.2025.ALTTRNP.STK_AIRC_ACTV_NA_NA_NA_AFR_UNIT.A</t>
  </si>
  <si>
    <t>Aircraft Stock: Active: Africa: Narrow Body: Alternative Transportation</t>
  </si>
  <si>
    <t>AEO.2025.ALTTRNP.STK_AIRC_ACTV_NBTR_NA_NA_AFR_UNIT.A</t>
  </si>
  <si>
    <t>Aircraft Stock: Active: Africa: Wide Body: Alternative Transportation</t>
  </si>
  <si>
    <t>AEO.2025.ALTTRNP.STK_AIRC_ACTV_WBE_NA_NA_AFR_UNIT.A</t>
  </si>
  <si>
    <t>Aircraft Stock: Active: Africa: Regional: Alternative Transportation</t>
  </si>
  <si>
    <t>AEO.2025.ALTTRNP.STK_AIRC_ACTV_REGJ_NA_NA_AFR_UNIT.A</t>
  </si>
  <si>
    <t>Aircraft Stock: Active: Brazil: Alternative Transportation</t>
  </si>
  <si>
    <t>AEO.2025.ALTTRNP.STK_AIRC_ACTV_NA_NA_NA_BRZ_UNIT.A</t>
  </si>
  <si>
    <t>Aircraft Stock: Active: Brazil: Narrow Body: Alternative Transportation</t>
  </si>
  <si>
    <t>AEO.2025.ALTTRNP.STK_AIRC_ACTV_NBTR_NA_NA_BRZ_UNIT.A</t>
  </si>
  <si>
    <t>Aircraft Stock: Active: Brazil: Wide Body: Alternative Transportation</t>
  </si>
  <si>
    <t>AEO.2025.ALTTRNP.STK_AIRC_ACTV_WBE_NA_NA_BRZ_UNIT.A</t>
  </si>
  <si>
    <t>Aircraft Stock: Active: Brazil: Regional: Alternative Transportation</t>
  </si>
  <si>
    <t>AEO.2025.ALTTRNP.STK_AIRC_ACTV_REGJ_NA_NA_BRZ_UNIT.A</t>
  </si>
  <si>
    <t>Aircraft Stock: Active: Other Americas: Alternative Transportation</t>
  </si>
  <si>
    <t>AEO.2025.ALTTRNP.STK_AIRC_ACTV_NA_NA_NA_NA_UNIT.A</t>
  </si>
  <si>
    <t>Aircraft Stock: Active: Other Americas: Narrow Body: Alternative Transportation</t>
  </si>
  <si>
    <t>AEO.2025.ALTTRNP.STK_AIRC_ACTV_NBTR_NA_NA_NA_UNIT.A</t>
  </si>
  <si>
    <t>Aircraft Stock: Active: Other Americas: Wide Body: Alternative Transportation</t>
  </si>
  <si>
    <t>AEO.2025.ALTTRNP.STK_AIRC_ACTV_WBE_NA_NA_NA_UNIT.A</t>
  </si>
  <si>
    <t>Aircraft Stock: Active: Other Americas: Regional: Alternative Transportation</t>
  </si>
  <si>
    <t>AEO.2025.ALTTRNP.STK_AIRC_ACTV_REGJ_NA_NA_NA_UNIT.A</t>
  </si>
  <si>
    <t>Aircraft Stock: Active: World: Alternative Transportation</t>
  </si>
  <si>
    <t>AEO.2025.ALTTRNP.STK_AIRC_ACTV_NA_NA_NA_WRLD_UNIT.A</t>
  </si>
  <si>
    <t>Aircraft Stock: Active: World: Narrow Body: Alternative Transportation</t>
  </si>
  <si>
    <t>AEO.2025.ALTTRNP.STK_AIRC_ACTV_NBTR_NA_NA_WRLD_UNIT.A</t>
  </si>
  <si>
    <t>Aircraft Stock: Active: World: Wide Body: Alternative Transportation</t>
  </si>
  <si>
    <t>AEO.2025.ALTTRNP.STK_AIRC_ACTV_WBE_NA_NA_WRLD_UNIT.A</t>
  </si>
  <si>
    <t>Aircraft Stock: Active: World: Regional: Alternative Transportation</t>
  </si>
  <si>
    <t>AEO.2025.ALTTRNP.STK_AIRC_ACTV_REGJ_NA_NA_WRLD_UNIT.A</t>
  </si>
  <si>
    <t>Aircraft Stock: Parked: United States: Alternative Transportation</t>
  </si>
  <si>
    <t>AEO.2025.ALTTRNP.STK_AIRC_ACTV_NA_PRKD_NA_USA_UNIT.A</t>
  </si>
  <si>
    <t>Aircraft Stock: Parked: U.S.: Narrow Body: Alternative Transportation</t>
  </si>
  <si>
    <t>AEO.2025.ALTTRNP.STK_AIRC_ACTV_NBTR_PRKD_NA_USA_UNIT.A</t>
  </si>
  <si>
    <t>Aircraft Stock: Parked: U.S.: Wide Body: Alternative Transportation</t>
  </si>
  <si>
    <t>AEO.2025.ALTTRNP.STK_AIRC_ACTV_WBE_PRKD_NA_USA_UNIT.A</t>
  </si>
  <si>
    <t>Aircraft Stock: Parked: U.S.: Regional: Alternative Transportation</t>
  </si>
  <si>
    <t>AEO.2025.ALTTRNP.STK_AIRC_ACTV_REGJ_PRKD_NA_USA_UNIT.A</t>
  </si>
  <si>
    <t>Aircraft Stock: Parked: Canada: Alternative Transportation</t>
  </si>
  <si>
    <t>AEO.2025.ALTTRNP.STK_AIRC_ACTV_NA_PRKD_NA_CAN_UNIT.A</t>
  </si>
  <si>
    <t>Aircraft Stock: Parked: Canada: Narrow Body: Alternative Transportation</t>
  </si>
  <si>
    <t>AEO.2025.ALTTRNP.STK_AIRC_ACTV_NBTR_PRKD_NA_CAN_UNIT.A</t>
  </si>
  <si>
    <t>Aircraft Stock: Parked: Canada: Wide Body: Alternative Transportation</t>
  </si>
  <si>
    <t>AEO.2025.ALTTRNP.STK_AIRC_ACTV_WBE_PRKD_NA_CAN_UNIT.A</t>
  </si>
  <si>
    <t>Aircraft Stock: Parked: Canada: Regional: Alternative Transportation</t>
  </si>
  <si>
    <t>AEO.2025.ALTTRNP.STK_AIRC_ACTV_REGJ_PRKD_NA_CAN_UNIT.A</t>
  </si>
  <si>
    <t>Aircraft Stock: Parked: Mexico: Alternative Transportation</t>
  </si>
  <si>
    <t>AEO.2025.ALTTRNP.STK_AIRC_ACTV_NA_PRKD_NA_MXC_UNIT.A</t>
  </si>
  <si>
    <t>Aircraft Stock: Parked: Mexico: Narrow Body: Alternative Transportation</t>
  </si>
  <si>
    <t>AEO.2025.ALTTRNP.STK_AIRC_ACTV_NBTR_PRKD_NA_MXC_UNIT.A</t>
  </si>
  <si>
    <t>Aircraft Stock: Parked: Mexico: Wide Body: Alternative Transportation</t>
  </si>
  <si>
    <t>AEO.2025.ALTTRNP.STK_AIRC_ACTV_WBE_PRKD_NA_MXC_UNIT.A</t>
  </si>
  <si>
    <t>Aircraft Stock: Parked: Mexico: Regional: Alternative Transportation</t>
  </si>
  <si>
    <t>AEO.2025.ALTTRNP.STK_AIRC_ACTV_REGJ_PRKD_NA_MXC_UNIT.A</t>
  </si>
  <si>
    <t>Aircraft Stock: Parked: Western Europe: Alternative Transportation</t>
  </si>
  <si>
    <t>AEO.2025.ALTTRNP.STK_AIRC_ACTV_NA_PRKD_NA_EUR_UNIT.A</t>
  </si>
  <si>
    <t>Aircraft Stock: Parked: Western Europe: Narrow Body: Alternative Transportation</t>
  </si>
  <si>
    <t>AEO.2025.ALTTRNP.STK_AIRC_ACTV_NBTR_PRKD_NA_EUR_UNIT.A</t>
  </si>
  <si>
    <t>Aircraft Stock: Parked: Western Europe: Wide Body: Alternative Transportation</t>
  </si>
  <si>
    <t>AEO.2025.ALTTRNP.STK_AIRC_ACTV_WBE_PRKD_NA_EUR_UNIT.A</t>
  </si>
  <si>
    <t>Aircraft Stock: Parked: Western Europe: Regional: Alternative Transportation</t>
  </si>
  <si>
    <t>AEO.2025.ALTTRNP.STK_AIRC_ACTV_REGJ_PRKD_NA_EUR_UNIT.A</t>
  </si>
  <si>
    <t>Aircraft Stock: Parked: Japan: Alternative Transportation</t>
  </si>
  <si>
    <t>AEO.2025.ALTTRNP.STK_AIRC_ACTV_NA_PRKD_NA_JPN_UNIT.A</t>
  </si>
  <si>
    <t>Aircraft Stock: Parked: Japan: Narrow Body: Alternative Transportation</t>
  </si>
  <si>
    <t>AEO.2025.ALTTRNP.STK_AIRC_ACTV_NBTR_PRKD_NA_JPN_UNIT.A</t>
  </si>
  <si>
    <t>Aircraft Stock: Parked: Japan: Wide Body: Alternative Transportation</t>
  </si>
  <si>
    <t>AEO.2025.ALTTRNP.STK_AIRC_ACTV_WBE_PRKD_NA_JPN_UNIT.A</t>
  </si>
  <si>
    <t>Aircraft Stock: Parked: Japan: Regional: Alternative Transportation</t>
  </si>
  <si>
    <t>AEO.2025.ALTTRNP.STK_AIRC_ACTV_REGJ_PRKD_NA_JPN_UNIT.A</t>
  </si>
  <si>
    <t>Aircraft Stock: Parked: Australia and New Zealand: Alternative Transportation</t>
  </si>
  <si>
    <t>AEO.2025.ALTTRNP.STK_AIRC_ACTV_NA_PRKD_NA_ANZ_UNIT.A</t>
  </si>
  <si>
    <t>Aircraft Stock: Parked: Australia and New Zealand: Narrow Body: Alternative Transportation</t>
  </si>
  <si>
    <t>AEO.2025.ALTTRNP.STK_AIRC_ACTV_NBTR_PRKD_NA_ANZ_UNIT.A</t>
  </si>
  <si>
    <t>Aircraft Stock: Parked: Australia and New Zealand: Wide Body: Alternative Transportation</t>
  </si>
  <si>
    <t>AEO.2025.ALTTRNP.STK_AIRC_ACTV_WBE_PRKD_NA_ANZ_UNIT.A</t>
  </si>
  <si>
    <t>Aircraft Stock: Parked: Australia and New Zealand: Regional: Alternative Transportation</t>
  </si>
  <si>
    <t>AEO.2025.ALTTRNP.STK_AIRC_ACTV_REGJ_PRKD_NA_ANZ_UNIT.A</t>
  </si>
  <si>
    <t>Aircraft Stock: Parked: South Korea: Alternative Transportation</t>
  </si>
  <si>
    <t>AEO.2025.ALTTRNP.STK_AIRC_ACTV_NA_PRKD_NA_SKO_UNIT.A</t>
  </si>
  <si>
    <t>Aircraft Stock: Parked: South Korea: Narrow Body: Alternative Transportation</t>
  </si>
  <si>
    <t>AEO.2025.ALTTRNP.STK_AIRC_ACTV_NBTR_PRKD_NA_SKO_UNIT.A</t>
  </si>
  <si>
    <t>Aircraft Stock: Parked: South Korea: Wide Body: Alternative Transportation</t>
  </si>
  <si>
    <t>AEO.2025.ALTTRNP.STK_AIRC_ACTV_WBE_PRKD_NA_SKO_UNIT.A</t>
  </si>
  <si>
    <t>Aircraft Stock: Parked: South Korea: Regional: Alternative Transportation</t>
  </si>
  <si>
    <t>AEO.2025.ALTTRNP.STK_AIRC_ACTV_REGJ_PRKD_NA_SKO_UNIT.A</t>
  </si>
  <si>
    <t>Aircraft Stock: Parked: Russia: Alternative Transportation</t>
  </si>
  <si>
    <t>AEO.2025.ALTTRNP.STK_AIRC_ACTV_NA_PRKD_NA_RUS_UNIT.A</t>
  </si>
  <si>
    <t>Aircraft Stock: Parked: Russia: Narrow Body: Alternative Transportation</t>
  </si>
  <si>
    <t>AEO.2025.ALTTRNP.STK_AIRC_ACTV_NBTR_PRKD_NA_RUS_UNIT.A</t>
  </si>
  <si>
    <t>Aircraft Stock: Parked: Russia: Wide Body: Alternative Transportation</t>
  </si>
  <si>
    <t>AEO.2025.ALTTRNP.STK_AIRC_ACTV_WBE_PRKD_NA_RUS_UNIT.A</t>
  </si>
  <si>
    <t>Aircraft Stock: Parked: Russia: Regional: Alternative Transportation</t>
  </si>
  <si>
    <t>AEO.2025.ALTTRNP.STK_AIRC_ACTV_REGJ_PRKD_NA_RUS_UNIT.A</t>
  </si>
  <si>
    <t>Aircraft Stock: Parked: Eastern Europe and Eurasia: Alternative Transportation</t>
  </si>
  <si>
    <t>AEO.2025.ALTTRNP.STK_AIRC_ACTV_NA_PRKD_NA_URA_UNIT.A</t>
  </si>
  <si>
    <t>Aircraft Stock: Parked: Eastern Europe and Eurasia: Narrow Body: Alternative Transportation</t>
  </si>
  <si>
    <t>AEO.2025.ALTTRNP.STK_AIRC_ACTV_NBTR_PRKD_NA_URA_UNIT.A</t>
  </si>
  <si>
    <t>Aircraft Stock: Parked: Eastern Europe and Eurasia: Wide Body: Alternative Transportation</t>
  </si>
  <si>
    <t>AEO.2025.ALTTRNP.STK_AIRC_ACTV_WBE_PRKD_NA_URA_UNIT.A</t>
  </si>
  <si>
    <t>Aircraft Stock: Parked: Eastern Europe and Eurasia: Regional: Alternative Transportation</t>
  </si>
  <si>
    <t>AEO.2025.ALTTRNP.STK_AIRC_ACTV_REGJ_PRKD_NA_URA_UNIT.A</t>
  </si>
  <si>
    <t>Aircraft Stock: Parked: China: Alternative Transportation</t>
  </si>
  <si>
    <t>AEO.2025.ALTTRNP.STK_AIRC_ACTV_NA_PRKD_NA_CHI_UNIT.A</t>
  </si>
  <si>
    <t>Aircraft Stock: Parked: China: Narrow Body: Alternative Transportation</t>
  </si>
  <si>
    <t>AEO.2025.ALTTRNP.STK_AIRC_ACTV_NBTR_PRKD_NA_CHI_UNIT.A</t>
  </si>
  <si>
    <t>Aircraft Stock: Parked: China: Wide Body: Alternative Transportation</t>
  </si>
  <si>
    <t>AEO.2025.ALTTRNP.STK_AIRC_ACTV_WBE_PRKD_NA_CHI_UNIT.A</t>
  </si>
  <si>
    <t>Aircraft Stock: Parked: China: Regional: Alternative Transportation</t>
  </si>
  <si>
    <t>AEO.2025.ALTTRNP.STK_AIRC_ACTV_REGJ_PRKD_NA_CHI_UNIT.A</t>
  </si>
  <si>
    <t>Aircraft Stock: Parked: India: Alternative Transportation</t>
  </si>
  <si>
    <t>AEO.2025.ALTTRNP.STK_AIRC_ACTV_NA_PRKD_NA_IND_UNIT.A</t>
  </si>
  <si>
    <t>Aircraft Stock: Parked: India: Narrow Body: Alternative Transportation</t>
  </si>
  <si>
    <t>AEO.2025.ALTTRNP.STK_AIRC_ACTV_NBTR_PRKD_NA_IND_UNIT.A</t>
  </si>
  <si>
    <t>Aircraft Stock: Parked: India: Wide Body: Alternative Transportation</t>
  </si>
  <si>
    <t>AEO.2025.ALTTRNP.STK_AIRC_ACTV_WBE_PRKD_NA_IND_UNIT.A</t>
  </si>
  <si>
    <t>Aircraft Stock: Parked: India: Regional: Alternative Transportation</t>
  </si>
  <si>
    <t>AEO.2025.ALTTRNP.STK_AIRC_ACTV_REGJ_PRKD_NA_IND_UNIT.A</t>
  </si>
  <si>
    <t>Aircraft Stock: Parked: Other Asia Pacific: Alternative Transportation</t>
  </si>
  <si>
    <t>AEO.2025.ALTTRNP.STK_AIRC_ACTV_NA_PRKD_NA_OAS_UNIT.A</t>
  </si>
  <si>
    <t>Aircraft Stock: Parked: Other Asia Pacific: Narrow Body: Alternative Transportation</t>
  </si>
  <si>
    <t>AEO.2025.ALTTRNP.STK_AIRC_ACTV_NBTR_PRKD_NA_OAS_UNIT.A</t>
  </si>
  <si>
    <t>Aircraft Stock: Parked: Other Asia Pacific: Wide Body: Alternative Transportation</t>
  </si>
  <si>
    <t>AEO.2025.ALTTRNP.STK_AIRC_ACTV_WBE_PRKD_NA_OAS_UNIT.A</t>
  </si>
  <si>
    <t>Aircraft Stock: Parked: Other Asia Pacific: Regional: Alternative Transportation</t>
  </si>
  <si>
    <t>AEO.2025.ALTTRNP.STK_AIRC_ACTV_REGJ_PRKD_NA_OAS_UNIT.A</t>
  </si>
  <si>
    <t>Aircraft Stock: Parked: Middle East: Alternative Transportation</t>
  </si>
  <si>
    <t>AEO.2025.ALTTRNP.STK_AIRC_ACTV_NA_PRKD_NA_MID_UNIT.A</t>
  </si>
  <si>
    <t>Aircraft Stock: Parked: Middle East: Narrow Body: Alternative Transportation</t>
  </si>
  <si>
    <t>AEO.2025.ALTTRNP.STK_AIRC_ACTV_NBTR_PRKD_NA_MID_UNIT.A</t>
  </si>
  <si>
    <t>Aircraft Stock: Parked: Middle East: Wide Body: Alternative Transportation</t>
  </si>
  <si>
    <t>AEO.2025.ALTTRNP.STK_AIRC_ACTV_WBE_PRKD_NA_MID_UNIT.A</t>
  </si>
  <si>
    <t>Aircraft Stock: Parked: Middle East: Regional: Alternative Transportation</t>
  </si>
  <si>
    <t>AEO.2025.ALTTRNP.STK_AIRC_ACTV_REGJ_PRKD_NA_MID_UNIT.A</t>
  </si>
  <si>
    <t>Aircraft Stock: Parked: Africa: Alternative Transportation</t>
  </si>
  <si>
    <t>AEO.2025.ALTTRNP.STK_AIRC_ACTV_NA_PRKD_NA_AFR_UNIT.A</t>
  </si>
  <si>
    <t>Aircraft Stock: Parked: Africa: Narrow Body: Alternative Transportation</t>
  </si>
  <si>
    <t>AEO.2025.ALTTRNP.STK_AIRC_ACTV_NBTR_PRKD_NA_AFR_UNIT.A</t>
  </si>
  <si>
    <t>Aircraft Stock: Parked: Africa: Wide Body: Alternative Transportation</t>
  </si>
  <si>
    <t>AEO.2025.ALTTRNP.STK_AIRC_ACTV_WBE_PRKD_NA_AFR_UNIT.A</t>
  </si>
  <si>
    <t>Aircraft Stock: Parked: Africa: Regional: Alternative Transportation</t>
  </si>
  <si>
    <t>AEO.2025.ALTTRNP.STK_AIRC_ACTV_REGJ_PRKD_NA_AFR_UNIT.A</t>
  </si>
  <si>
    <t>Aircraft Stock: Parked: Brazil: Alternative Transportation</t>
  </si>
  <si>
    <t>AEO.2025.ALTTRNP.STK_AIRC_ACTV_NA_PRKD_NA_BRZ_UNIT.A</t>
  </si>
  <si>
    <t>Aircraft Stock: Parked: Brazil: Narrow Body: Alternative Transportation</t>
  </si>
  <si>
    <t>AEO.2025.ALTTRNP.STK_AIRC_ACTV_NBTR_PRKD_NA_BRZ_UNIT.A</t>
  </si>
  <si>
    <t>Aircraft Stock: Parked: Brazil: Wide Body: Alternative Transportation</t>
  </si>
  <si>
    <t>AEO.2025.ALTTRNP.STK_AIRC_ACTV_WBE_PRKD_NA_BRZ_UNIT.A</t>
  </si>
  <si>
    <t>Aircraft Stock: Parked: Brazil: Regional: Alternative Transportation</t>
  </si>
  <si>
    <t>AEO.2025.ALTTRNP.STK_AIRC_ACTV_REGJ_PRKD_NA_BRZ_UNIT.A</t>
  </si>
  <si>
    <t>Aircraft Stock: Parked: Other Americas: Alternative Transportation</t>
  </si>
  <si>
    <t>AEO.2025.ALTTRNP.STK_AIRC_ACTV_NA_PRKD_NA_NA_UNIT.A</t>
  </si>
  <si>
    <t>Aircraft Stock: Parked: Other Americas: Narrow Body: Alternative Transportation</t>
  </si>
  <si>
    <t>AEO.2025.ALTTRNP.STK_AIRC_ACTV_NBTR_PRKD_NA_NA_UNIT.A</t>
  </si>
  <si>
    <t>Aircraft Stock: Parked: Other Americas: Wide Body: Alternative Transportation</t>
  </si>
  <si>
    <t>AEO.2025.ALTTRNP.STK_AIRC_ACTV_WBE_PRKD_NA_NA_UNIT.A</t>
  </si>
  <si>
    <t>Aircraft Stock: Parked: Other Americas: Regional: Alternative Transportation</t>
  </si>
  <si>
    <t>AEO.2025.ALTTRNP.STK_AIRC_ACTV_REGJ_PRKD_NA_NA_UNIT.A</t>
  </si>
  <si>
    <t>Aircraft Stock: Parked: World: Alternative Transportation</t>
  </si>
  <si>
    <t>AEO.2025.ALTTRNP.STK_AIRC_ACTV_NA_PRKD_NA_WRLD_UNIT.A</t>
  </si>
  <si>
    <t>Aircraft Stock: Parked: World: Narrow Body: Alternative Transportation</t>
  </si>
  <si>
    <t>AEO.2025.ALTTRNP.STK_AIRC_ACTV_NBTR_PRKD_NA_WRLD_UNIT.A</t>
  </si>
  <si>
    <t>Aircraft Stock: Parked: World: Wide Body: Alternative Transportation</t>
  </si>
  <si>
    <t>AEO.2025.ALTTRNP.STK_AIRC_ACTV_WBE_PRKD_NA_WRLD_UNIT.A</t>
  </si>
  <si>
    <t>Aircraft Stock: Parked: World: Regional: Alternative Transportation</t>
  </si>
  <si>
    <t>AEO.2025.ALTTRNP.STK_AIRC_ACTV_REGJ_PRKD_NA_WRLD_UNIT.A</t>
  </si>
  <si>
    <t>Aircraft Stock: Cargo: United States: Alternative Transportation</t>
  </si>
  <si>
    <t>AEO.2025.ALTTRNP.STK_AIRC_CARG_NA_NA_NA_USA_UNIT.A</t>
  </si>
  <si>
    <t>Aircraft Stock: Cargo: Canada: Alternative Transportation</t>
  </si>
  <si>
    <t>AEO.2025.ALTTRNP.STK_AIRC_CARG_NA_NA_NA_CAN_UNIT.A</t>
  </si>
  <si>
    <t>Aircraft Stock: Cargo: Mexico: Alternative Transportation</t>
  </si>
  <si>
    <t>AEO.2025.ALTTRNP.STK_AIRC_CARG_NA_NA_NA_MXC_UNIT.A</t>
  </si>
  <si>
    <t>Aircraft Stock: Cargo: Western Europe: Alternative Transportation</t>
  </si>
  <si>
    <t>AEO.2025.ALTTRNP.STK_AIRC_CARG_NA_NA_NA_EUR_UNIT.A</t>
  </si>
  <si>
    <t>Aircraft Stock: Cargo: Japan: Alternative Transportation</t>
  </si>
  <si>
    <t>AEO.2025.ALTTRNP.STK_AIRC_CARG_NA_NA_NA_JPN_UNIT.A</t>
  </si>
  <si>
    <t>Aircraft Stock: Cargo: Australia and New Zealand: Alternative Transportation</t>
  </si>
  <si>
    <t>AEO.2025.ALTTRNP.STK_AIRC_CARG_NA_NA_NA_ANZ_UNIT.A</t>
  </si>
  <si>
    <t>Aircraft Stock: Cargo: South Korea: Alternative Transportation</t>
  </si>
  <si>
    <t>AEO.2025.ALTTRNP.STK_AIRC_CARG_NA_NA_NA_SKO_UNIT.A</t>
  </si>
  <si>
    <t>Aircraft Stock: Cargo: Russia: Alternative Transportation</t>
  </si>
  <si>
    <t>AEO.2025.ALTTRNP.STK_AIRC_CARG_NA_NA_NA_RUS_UNIT.A</t>
  </si>
  <si>
    <t>Aircraft Stock: Cargo: Eastern Europe and Eurasia: Alternative Transportation</t>
  </si>
  <si>
    <t>AEO.2025.ALTTRNP.STK_AIRC_CARG_NA_NA_NA_URA_UNIT.A</t>
  </si>
  <si>
    <t>Aircraft Stock: Cargo: China: Alternative Transportation</t>
  </si>
  <si>
    <t>AEO.2025.ALTTRNP.STK_AIRC_CARG_NA_NA_NA_CHI_UNIT.A</t>
  </si>
  <si>
    <t>Aircraft Stock: Cargo: India: Alternative Transportation</t>
  </si>
  <si>
    <t>AEO.2025.ALTTRNP.STK_AIRC_CARG_NA_NA_NA_IND_UNIT.A</t>
  </si>
  <si>
    <t>Aircraft Stock: Cargo: Other Asia Pacific: Alternative Transportation</t>
  </si>
  <si>
    <t>AEO.2025.ALTTRNP.STK_AIRC_CARG_NA_NA_NA_OAS_UNIT.A</t>
  </si>
  <si>
    <t>Aircraft Stock: Cargo: Middle East: Alternative Transportation</t>
  </si>
  <si>
    <t>AEO.2025.ALTTRNP.STK_AIRC_CARG_NA_NA_NA_MID_UNIT.A</t>
  </si>
  <si>
    <t>Aircraft Stock: Cargo: Africa: Alternative Transportation</t>
  </si>
  <si>
    <t>AEO.2025.ALTTRNP.STK_AIRC_CARG_NA_NA_NA_AFR_UNIT.A</t>
  </si>
  <si>
    <t>Aircraft Stock: Cargo: Brazil: Alternative Transportation</t>
  </si>
  <si>
    <t>AEO.2025.ALTTRNP.STK_AIRC_CARG_NA_NA_NA_BRZ_UNIT.A</t>
  </si>
  <si>
    <t>Aircraft Stock: Cargo: Other Americas: Alternative Transportation</t>
  </si>
  <si>
    <t>AEO.2025.ALTTRNP.STK_AIRC_CARG_NA_NA_NA_NA_UNIT.A</t>
  </si>
  <si>
    <t>Aircraft Stock: Cargo: World: Alternative Transportation</t>
  </si>
  <si>
    <t>AEO.2025.ALTTRNP.STK_AIRC_CARG_NA_NA_NA_WRLD_UNIT.A</t>
  </si>
  <si>
    <t>https://www.eia.gov/outlooks/aeo/data/browser/#/?id=148-AEO2026&amp;cases=electrnp&amp;sourcekey=0</t>
  </si>
  <si>
    <t>Thu Apr 23 2026 15:05:32 GMT-0700 (Pacific Daylight Time)</t>
  </si>
  <si>
    <t>Aircraft Stock: Total: United States: Alternative Electricity and Transportation</t>
  </si>
  <si>
    <t>AEO.2026.ELECTRNP.STK_AIRC_NA_NA_NA_NA_USA_UNIT.A</t>
  </si>
  <si>
    <t>Aircraft Stock: Total: U.S.: Narrow Body: Alternative Electricity and Transportation</t>
  </si>
  <si>
    <t>AEO.2026.ELECTRNP.STK_AIRC_NA_NBTR_NA_NA_USA_UNIT.A</t>
  </si>
  <si>
    <t>Aircraft Stock: Total: U.S.: Wide Body: Alternative Electricity and Transportation</t>
  </si>
  <si>
    <t>AEO.2026.ELECTRNP.STK_AIRC_NA_WBE_NA_NA_USA_UNIT.A</t>
  </si>
  <si>
    <t>Aircraft Stock: Total: U.S.: Regional: Alternative Electricity and Transportation</t>
  </si>
  <si>
    <t>AEO.2026.ELECTRNP.STK_AIRC_NA_REGJ_NA_NA_USA_UNIT.A</t>
  </si>
  <si>
    <t>Aircraft Stock: Total: Canada: Alternative Electricity and Transportation</t>
  </si>
  <si>
    <t>AEO.2026.ELECTRNP.STK_AIRC_NA_NA_NA_NA_CAN_UNIT.A</t>
  </si>
  <si>
    <t>Aircraft Stock: Total: Canada: Narrow Body: Alternative Electricity and Transportation</t>
  </si>
  <si>
    <t>AEO.2026.ELECTRNP.STK_AIRC_NA_NBTR_NA_NA_CAN_UNIT.A</t>
  </si>
  <si>
    <t>Aircraft Stock: Total: Canada: Wide Body: Alternative Electricity and Transportation</t>
  </si>
  <si>
    <t>AEO.2026.ELECTRNP.STK_AIRC_NA_WBE_NA_NA_CAN_UNIT.A</t>
  </si>
  <si>
    <t>Aircraft Stock: Total: Canada: Regional: Alternative Electricity and Transportation</t>
  </si>
  <si>
    <t>AEO.2026.ELECTRNP.STK_AIRC_NA_REGJ_NA_NA_CAN_UNIT.A</t>
  </si>
  <si>
    <t>Aircraft Stock: Total: Mexico: Alternative Electricity and Transportation</t>
  </si>
  <si>
    <t>AEO.2026.ELECTRNP.STK_AIRC_NA_NA_NA_NA_MXC_UNIT.A</t>
  </si>
  <si>
    <t>Aircraft Stock: Total: Mexico: Narrow Body: Alternative Electricity and Transportation</t>
  </si>
  <si>
    <t>AEO.2026.ELECTRNP.STK_AIRC_NA_NBTR_NA_NA_MXC_UNIT.A</t>
  </si>
  <si>
    <t>Aircraft Stock: Total: Mexico: Wide Body: Alternative Electricity and Transportation</t>
  </si>
  <si>
    <t>AEO.2026.ELECTRNP.STK_AIRC_NA_WBE_NA_NA_MXC_UNIT.A</t>
  </si>
  <si>
    <t>Aircraft Stock: Total: Mexico: Regional: Alternative Electricity and Transportation</t>
  </si>
  <si>
    <t>AEO.2026.ELECTRNP.STK_AIRC_NA_REGJ_NA_NA_MXC_UNIT.A</t>
  </si>
  <si>
    <t>Aircraft Stock: Total: Western Europe: Alternative Electricity and Transportation</t>
  </si>
  <si>
    <t>AEO.2026.ELECTRNP.STK_AIRC_NA_NA_NA_NA_EUR_UNIT.A</t>
  </si>
  <si>
    <t>Aircraft Stock: Total: Western Europe: Narrow Body: Alternative Electricity and Transportation</t>
  </si>
  <si>
    <t>AEO.2026.ELECTRNP.STK_AIRC_NA_NBTR_NA_NA_EUR_UNIT.A</t>
  </si>
  <si>
    <t>Aircraft Stock: Total: Western Europe: Wide Body: Alternative Electricity and Transportation</t>
  </si>
  <si>
    <t>AEO.2026.ELECTRNP.STK_AIRC_NA_WBE_NA_NA_EUR_UNIT.A</t>
  </si>
  <si>
    <t>Aircraft Stock: Total: Western Europe: Regional: Alternative Electricity and Transportation</t>
  </si>
  <si>
    <t>AEO.2026.ELECTRNP.STK_AIRC_NA_REGJ_NA_NA_EUR_UNIT.A</t>
  </si>
  <si>
    <t>Aircraft Stock: Total: Japan: Alternative Electricity and Transportation</t>
  </si>
  <si>
    <t>AEO.2026.ELECTRNP.STK_AIRC_NA_NA_NA_NA_JPN_UNIT.A</t>
  </si>
  <si>
    <t>Aircraft Stock: Total: Japan: Narrow Body: Alternative Electricity and Transportation</t>
  </si>
  <si>
    <t>AEO.2026.ELECTRNP.STK_AIRC_NA_NBTR_NA_NA_JPN_UNIT.A</t>
  </si>
  <si>
    <t>Aircraft Stock: Total: Japan: Wide Body: Alternative Electricity and Transportation</t>
  </si>
  <si>
    <t>AEO.2026.ELECTRNP.STK_AIRC_NA_WBE_NA_NA_JPN_UNIT.A</t>
  </si>
  <si>
    <t>Aircraft Stock: Total: Japan: Regional: Alternative Electricity and Transportation</t>
  </si>
  <si>
    <t>AEO.2026.ELECTRNP.STK_AIRC_NA_REGJ_NA_NA_JPN_UNIT.A</t>
  </si>
  <si>
    <t>Aircraft Stock: Total: Australia and New Zealand: Alternative Electricity and Transportation</t>
  </si>
  <si>
    <t>AEO.2026.ELECTRNP.STK_AIRC_NA_NA_NA_NA_ANZ_UNIT.A</t>
  </si>
  <si>
    <t>Aircraft Stock: Total: Australia and New Zealand: Narrow Body: Alternative Electricity and Transportation</t>
  </si>
  <si>
    <t>AEO.2026.ELECTRNP.STK_AIRC_NA_NBTR_NA_NA_ANZ_UNIT.A</t>
  </si>
  <si>
    <t>Aircraft Stock: Total: Australia and New Zealand: Wide Body: Alternative Electricity and Transportation</t>
  </si>
  <si>
    <t>AEO.2026.ELECTRNP.STK_AIRC_NA_WBE_NA_NA_ANZ_UNIT.A</t>
  </si>
  <si>
    <t>Aircraft Stock: Total: Australia and New Zealand: Regional: Alternative Electricity and Transportation</t>
  </si>
  <si>
    <t>AEO.2026.ELECTRNP.STK_AIRC_NA_REGJ_NA_NA_ANZ_UNIT.A</t>
  </si>
  <si>
    <t>Aircraft Stock: Total: South Korea: Alternative Electricity and Transportation</t>
  </si>
  <si>
    <t>AEO.2026.ELECTRNP.STK_AIRC_NA_NA_NA_NA_SKO_UNIT.A</t>
  </si>
  <si>
    <t>Aircraft Stock: Total: South Korea: Narrow Body: Alternative Electricity and Transportation</t>
  </si>
  <si>
    <t>AEO.2026.ELECTRNP.STK_AIRC_NA_NBTR_NA_NA_SKO_UNIT.A</t>
  </si>
  <si>
    <t>Aircraft Stock: Total: South Korea: Wide Body: Alternative Electricity and Transportation</t>
  </si>
  <si>
    <t>AEO.2026.ELECTRNP.STK_AIRC_NA_WBE_NA_NA_SKO_UNIT.A</t>
  </si>
  <si>
    <t>Aircraft Stock: Total: South Korea: Regional: Alternative Electricity and Transportation</t>
  </si>
  <si>
    <t>AEO.2026.ELECTRNP.STK_AIRC_NA_REGJ_NA_NA_SKO_UNIT.A</t>
  </si>
  <si>
    <t>Aircraft Stock: Total: Russia: Alternative Electricity and Transportation</t>
  </si>
  <si>
    <t>AEO.2026.ELECTRNP.STK_AIRC_NA_NA_NA_NA_RUS_UNIT.A</t>
  </si>
  <si>
    <t>Aircraft Stock: Total: Russia: Narrow Body: Alternative Electricity and Transportation</t>
  </si>
  <si>
    <t>AEO.2026.ELECTRNP.STK_AIRC_NA_NBTR_NA_NA_RUS_UNIT.A</t>
  </si>
  <si>
    <t>Aircraft Stock: Total: Russia: Wide Body: Alternative Electricity and Transportation</t>
  </si>
  <si>
    <t>AEO.2026.ELECTRNP.STK_AIRC_NA_WBE_NA_NA_RUS_UNIT.A</t>
  </si>
  <si>
    <t>Aircraft Stock: Total: Russia: Regional: Alternative Electricity and Transportation</t>
  </si>
  <si>
    <t>AEO.2026.ELECTRNP.STK_AIRC_NA_REGJ_NA_NA_RUS_UNIT.A</t>
  </si>
  <si>
    <t>Aircraft Stock: Total: Eastern Europe and Eurasia: Alternative Electricity and Transportation</t>
  </si>
  <si>
    <t>AEO.2026.ELECTRNP.STK_AIRC_NA_NA_NA_NA_URA_UNIT.A</t>
  </si>
  <si>
    <t>Aircraft Stock: Total: Eastern Europe and Eurasia: Narrow Body: Alternative Electricity and Transportation</t>
  </si>
  <si>
    <t>AEO.2026.ELECTRNP.STK_AIRC_NA_NBTR_NA_NA_URA_UNIT.A</t>
  </si>
  <si>
    <t>Aircraft Stock: Total: Eastern Europe and Eurasia: Wide Body: Alternative Electricity and Transportation</t>
  </si>
  <si>
    <t>AEO.2026.ELECTRNP.STK_AIRC_NA_WBE_NA_NA_URA_UNIT.A</t>
  </si>
  <si>
    <t>Aircraft Stock: Total: Eastern Europe and Eurasia: Regional: Alternative Electricity and Transportation</t>
  </si>
  <si>
    <t>AEO.2026.ELECTRNP.STK_AIRC_NA_REGJ_NA_NA_URA_UNIT.A</t>
  </si>
  <si>
    <t>Aircraft Stock: Total: China: Alternative Electricity and Transportation</t>
  </si>
  <si>
    <t>AEO.2026.ELECTRNP.STK_AIRC_NA_NA_NA_NA_CHI_UNIT.A</t>
  </si>
  <si>
    <t>Aircraft Stock: Total: China: Narrow Body: Alternative Electricity and Transportation</t>
  </si>
  <si>
    <t>AEO.2026.ELECTRNP.STK_AIRC_NA_NBTR_NA_NA_CHI_UNIT.A</t>
  </si>
  <si>
    <t>Aircraft Stock: Total: China: Wide Body: Alternative Electricity and Transportation</t>
  </si>
  <si>
    <t>AEO.2026.ELECTRNP.STK_AIRC_NA_WBE_NA_NA_CHI_UNIT.A</t>
  </si>
  <si>
    <t>Aircraft Stock: Total: China: Regional: Alternative Electricity and Transportation</t>
  </si>
  <si>
    <t>AEO.2026.ELECTRNP.STK_AIRC_NA_REGJ_NA_NA_CHI_UNIT.A</t>
  </si>
  <si>
    <t>Aircraft Stock: Total: India: Alternative Electricity and Transportation</t>
  </si>
  <si>
    <t>AEO.2026.ELECTRNP.STK_AIRC_NA_NA_NA_NA_IND_UNIT.A</t>
  </si>
  <si>
    <t>5.5%</t>
  </si>
  <si>
    <t>Aircraft Stock: Total: India: Narrow Body: Alternative Electricity and Transportation</t>
  </si>
  <si>
    <t>AEO.2026.ELECTRNP.STK_AIRC_NA_NBTR_NA_NA_IND_UNIT.A</t>
  </si>
  <si>
    <t>Aircraft Stock: Total: India: Wide Body: Alternative Electricity and Transportation</t>
  </si>
  <si>
    <t>AEO.2026.ELECTRNP.STK_AIRC_NA_WBE_NA_NA_IND_UNIT.A</t>
  </si>
  <si>
    <t>4.8%</t>
  </si>
  <si>
    <t>Aircraft Stock: Total: India: Regional: Alternative Electricity and Transportation</t>
  </si>
  <si>
    <t>AEO.2026.ELECTRNP.STK_AIRC_NA_REGJ_NA_NA_IND_UNIT.A</t>
  </si>
  <si>
    <t>Aircraft Stock: Total: Other Asia Pacific: Alternative Electricity and Transportation</t>
  </si>
  <si>
    <t>AEO.2026.ELECTRNP.STK_AIRC_NA_NA_NA_NA_OAS_UNIT.A</t>
  </si>
  <si>
    <t>Aircraft Stock: Total: Other Asia Pacific: Narrow Body: Alternative Electricity and Transportation</t>
  </si>
  <si>
    <t>AEO.2026.ELECTRNP.STK_AIRC_NA_NBTR_NA_NA_OAS_UNIT.A</t>
  </si>
  <si>
    <t>Aircraft Stock: Total: Other Asia Pacific: Wide Body: Alternative Electricity and Transportation</t>
  </si>
  <si>
    <t>AEO.2026.ELECTRNP.STK_AIRC_NA_WBE_NA_NA_OAS_UNIT.A</t>
  </si>
  <si>
    <t>Aircraft Stock: Total: Other Asia Pacific: Regional: Alternative Electricity and Transportation</t>
  </si>
  <si>
    <t>AEO.2026.ELECTRNP.STK_AIRC_NA_REGJ_NA_NA_OAS_UNIT.A</t>
  </si>
  <si>
    <t>Aircraft Stock: Total: Middle East: Alternative Electricity and Transportation</t>
  </si>
  <si>
    <t>AEO.2026.ELECTRNP.STK_AIRC_NA_NA_NA_NA_MID_UNIT.A</t>
  </si>
  <si>
    <t>Aircraft Stock: Total: Middle East: Narrow Body: Alternative Electricity and Transportation</t>
  </si>
  <si>
    <t>AEO.2026.ELECTRNP.STK_AIRC_NA_NBTR_NA_NA_MID_UNIT.A</t>
  </si>
  <si>
    <t>Aircraft Stock: Total: Middle East: Wide Body: Alternative Electricity and Transportation</t>
  </si>
  <si>
    <t>AEO.2026.ELECTRNP.STK_AIRC_NA_WBE_NA_NA_MID_UNIT.A</t>
  </si>
  <si>
    <t>Aircraft Stock: Total: Middle East: Regional: Alternative Electricity and Transportation</t>
  </si>
  <si>
    <t>AEO.2026.ELECTRNP.STK_AIRC_NA_REGJ_NA_NA_MID_UNIT.A</t>
  </si>
  <si>
    <t>Aircraft Stock: Total: Africa: Alternative Electricity and Transportation</t>
  </si>
  <si>
    <t>AEO.2026.ELECTRNP.STK_AIRC_NA_NA_NA_NA_AFR_UNIT.A</t>
  </si>
  <si>
    <t>Aircraft Stock: Total: Africa: Narrow Body: Alternative Electricity and Transportation</t>
  </si>
  <si>
    <t>AEO.2026.ELECTRNP.STK_AIRC_NA_NBTR_NA_NA_AFR_UNIT.A</t>
  </si>
  <si>
    <t>Aircraft Stock: Total: Africa: Wide Body: Alternative Electricity and Transportation</t>
  </si>
  <si>
    <t>AEO.2026.ELECTRNP.STK_AIRC_NA_WBE_NA_NA_AFR_UNIT.A</t>
  </si>
  <si>
    <t>Aircraft Stock: Total: Africa: Regional: Alternative Electricity and Transportation</t>
  </si>
  <si>
    <t>AEO.2026.ELECTRNP.STK_AIRC_NA_REGJ_NA_NA_AFR_UNIT.A</t>
  </si>
  <si>
    <t>Aircraft Stock: Total: Brazil: Alternative Electricity and Transportation</t>
  </si>
  <si>
    <t>AEO.2026.ELECTRNP.STK_AIRC_NA_NA_NA_NA_BRZ_UNIT.A</t>
  </si>
  <si>
    <t>Aircraft Stock: Total: Brazil: Narrow Body: Alternative Electricity and Transportation</t>
  </si>
  <si>
    <t>AEO.2026.ELECTRNP.STK_AIRC_NA_NBTR_NA_NA_BRZ_UNIT.A</t>
  </si>
  <si>
    <t>Aircraft Stock: Total: Brazil: Wide Body: Alternative Electricity and Transportation</t>
  </si>
  <si>
    <t>AEO.2026.ELECTRNP.STK_AIRC_NA_WBE_NA_NA_BRZ_UNIT.A</t>
  </si>
  <si>
    <t>Aircraft Stock: Total: Brazil: Regional: Alternative Electricity and Transportation</t>
  </si>
  <si>
    <t>AEO.2026.ELECTRNP.STK_AIRC_NA_REGJ_NA_NA_BRZ_UNIT.A</t>
  </si>
  <si>
    <t>Aircraft Stock: Total: Other Americas: Alternative Electricity and Transportation</t>
  </si>
  <si>
    <t>AEO.2026.ELECTRNP.STK_AIRC_NA_NA_NA_NA_NA_UNIT.A</t>
  </si>
  <si>
    <t>Aircraft Stock: Total: Other Americas: Narrow Body: Alternative Electricity and Transportation</t>
  </si>
  <si>
    <t>AEO.2026.ELECTRNP.STK_AIRC_NA_NBTR_NA_NA_NA_UNIT.A</t>
  </si>
  <si>
    <t>Aircraft Stock: Total: Other Americas: Wide Body: Alternative Electricity and Transportation</t>
  </si>
  <si>
    <t>AEO.2026.ELECTRNP.STK_AIRC_NA_WBE_NA_NA_NA_UNIT.A</t>
  </si>
  <si>
    <t>Aircraft Stock: Total: Other Americas: Regional: Alternative Electricity and Transportation</t>
  </si>
  <si>
    <t>AEO.2026.ELECTRNP.STK_AIRC_NA_REGJ_NA_NA_NA_UNIT.A</t>
  </si>
  <si>
    <t>Aircraft Stock: Total: World: Alternative Electricity and Transportation</t>
  </si>
  <si>
    <t>AEO.2026.ELECTRNP.STK_AIRC_NA_NA_NA_NA_WRLD_UNIT.A</t>
  </si>
  <si>
    <t>Aircraft Stock: Total: World: Narrow Body: Alternative Electricity and Transportation</t>
  </si>
  <si>
    <t>AEO.2026.ELECTRNP.STK_AIRC_NA_NBTR_NA_NA_WRLD_UNIT.A</t>
  </si>
  <si>
    <t>Aircraft Stock: Total: World: Wide Body: Alternative Electricity and Transportation</t>
  </si>
  <si>
    <t>AEO.2026.ELECTRNP.STK_AIRC_NA_WBE_NA_NA_WRLD_UNIT.A</t>
  </si>
  <si>
    <t>Aircraft Stock: Total: World: Regional: Alternative Electricity and Transportation</t>
  </si>
  <si>
    <t>AEO.2026.ELECTRNP.STK_AIRC_NA_REGJ_NA_NA_WRLD_UNIT.A</t>
  </si>
  <si>
    <t>Aircraft Stock: Active: United States: Alternative Electricity and Transportation</t>
  </si>
  <si>
    <t>AEO.2026.ELECTRNP.STK_AIRC_ACTV_NA_NA_NA_USA_UNIT.A</t>
  </si>
  <si>
    <t>Aircraft Stock: Active: U.S.: Narrow Body: Alternative Electricity and Transportation</t>
  </si>
  <si>
    <t>AEO.2026.ELECTRNP.STK_AIRC_ACTV_NBTR_NA_NA_USA_UNIT.A</t>
  </si>
  <si>
    <t>Aircraft Stock: Active: U.S.: Wide Body: Alternative Electricity and Transportation</t>
  </si>
  <si>
    <t>AEO.2026.ELECTRNP.STK_AIRC_ACTV_WBE_NA_NA_USA_UNIT.A</t>
  </si>
  <si>
    <t>Aircraft Stock: Active: U.S.: Regional: Alternative Electricity and Transportation</t>
  </si>
  <si>
    <t>AEO.2026.ELECTRNP.STK_AIRC_ACTV_REGJ_NA_NA_USA_UNIT.A</t>
  </si>
  <si>
    <t>Aircraft Stock: Active: Canada: Alternative Electricity and Transportation</t>
  </si>
  <si>
    <t>AEO.2026.ELECTRNP.STK_AIRC_ACTV_NA_NA_NA_CAN_UNIT.A</t>
  </si>
  <si>
    <t>Aircraft Stock: Active: Canada: Narrow Body: Alternative Electricity and Transportation</t>
  </si>
  <si>
    <t>AEO.2026.ELECTRNP.STK_AIRC_ACTV_NBTR_NA_NA_CAN_UNIT.A</t>
  </si>
  <si>
    <t>Aircraft Stock: Active: Canada: Wide Body: Alternative Electricity and Transportation</t>
  </si>
  <si>
    <t>AEO.2026.ELECTRNP.STK_AIRC_ACTV_WBE_NA_NA_CAN_UNIT.A</t>
  </si>
  <si>
    <t>Aircraft Stock: Active: Canada: Regional: Alternative Electricity and Transportation</t>
  </si>
  <si>
    <t>AEO.2026.ELECTRNP.STK_AIRC_ACTV_REGJ_NA_NA_CAN_UNIT.A</t>
  </si>
  <si>
    <t>Aircraft Stock: Active: Mexico: Alternative Electricity and Transportation</t>
  </si>
  <si>
    <t>AEO.2026.ELECTRNP.STK_AIRC_ACTV_NA_NA_NA_MXC_UNIT.A</t>
  </si>
  <si>
    <t>Aircraft Stock: Active: Mexico: Narrow Body: Alternative Electricity and Transportation</t>
  </si>
  <si>
    <t>AEO.2026.ELECTRNP.STK_AIRC_ACTV_NBTR_NA_NA_MXC_UNIT.A</t>
  </si>
  <si>
    <t>Aircraft Stock: Active: Mexico: Wide Body: Alternative Electricity and Transportation</t>
  </si>
  <si>
    <t>AEO.2026.ELECTRNP.STK_AIRC_ACTV_WBE_NA_NA_MXC_UNIT.A</t>
  </si>
  <si>
    <t>Aircraft Stock: Active: Mexico: Regional: Alternative Electricity and Transportation</t>
  </si>
  <si>
    <t>AEO.2026.ELECTRNP.STK_AIRC_ACTV_REGJ_NA_NA_MXC_UNIT.A</t>
  </si>
  <si>
    <t>Aircraft Stock: Active: Western Europe: Alternative Electricity and Transportation</t>
  </si>
  <si>
    <t>AEO.2026.ELECTRNP.STK_AIRC_ACTV_NA_NA_NA_EUR_UNIT.A</t>
  </si>
  <si>
    <t>Aircraft Stock: Active: Western Europe: Narrow Body: Alternative Electricity and Transportation</t>
  </si>
  <si>
    <t>AEO.2026.ELECTRNP.STK_AIRC_ACTV_NBTR_NA_NA_EUR_UNIT.A</t>
  </si>
  <si>
    <t>Aircraft Stock: Active: Western Europe: Wide Body: Alternative Electricity and Transportation</t>
  </si>
  <si>
    <t>AEO.2026.ELECTRNP.STK_AIRC_ACTV_WBE_NA_NA_EUR_UNIT.A</t>
  </si>
  <si>
    <t>Aircraft Stock: Active: Western Europe: Regional: Alternative Electricity and Transportation</t>
  </si>
  <si>
    <t>AEO.2026.ELECTRNP.STK_AIRC_ACTV_REGJ_NA_NA_EUR_UNIT.A</t>
  </si>
  <si>
    <t>Aircraft Stock: Active: Japan: Alternative Electricity and Transportation</t>
  </si>
  <si>
    <t>AEO.2026.ELECTRNP.STK_AIRC_ACTV_NA_NA_NA_JPN_UNIT.A</t>
  </si>
  <si>
    <t>Aircraft Stock: Active: Japan: Narrow Body: Alternative Electricity and Transportation</t>
  </si>
  <si>
    <t>AEO.2026.ELECTRNP.STK_AIRC_ACTV_NBTR_NA_NA_JPN_UNIT.A</t>
  </si>
  <si>
    <t>Aircraft Stock: Active: Japan: Wide Body: Alternative Electricity and Transportation</t>
  </si>
  <si>
    <t>AEO.2026.ELECTRNP.STK_AIRC_ACTV_WBE_NA_NA_JPN_UNIT.A</t>
  </si>
  <si>
    <t>Aircraft Stock: Active: Japan: Regional: Alternative Electricity and Transportation</t>
  </si>
  <si>
    <t>AEO.2026.ELECTRNP.STK_AIRC_ACTV_REGJ_NA_NA_JPN_UNIT.A</t>
  </si>
  <si>
    <t>Aircraft Stock: Active: Australia and New Zealand: Alternative Electricity and Transportation</t>
  </si>
  <si>
    <t>AEO.2026.ELECTRNP.STK_AIRC_ACTV_NA_NA_NA_ANZ_UNIT.A</t>
  </si>
  <si>
    <t>Aircraft Stock: Active: Australia and New Zealand: Narrow Body: Alternative Electricity and Transportation</t>
  </si>
  <si>
    <t>AEO.2026.ELECTRNP.STK_AIRC_ACTV_NBTR_NA_NA_ANZ_UNIT.A</t>
  </si>
  <si>
    <t>Aircraft Stock: Active: Australia and New Zealand: Wide Body: Alternative Electricity and Transportation</t>
  </si>
  <si>
    <t>AEO.2026.ELECTRNP.STK_AIRC_ACTV_WBE_NA_NA_ANZ_UNIT.A</t>
  </si>
  <si>
    <t>Aircraft Stock: Active: Australia and New Zealand: Regional: Alternative Electricity and Transportation</t>
  </si>
  <si>
    <t>AEO.2026.ELECTRNP.STK_AIRC_ACTV_REGJ_NA_NA_ANZ_UNIT.A</t>
  </si>
  <si>
    <t>Aircraft Stock: Active: South Korea: Alternative Electricity and Transportation</t>
  </si>
  <si>
    <t>AEO.2026.ELECTRNP.STK_AIRC_ACTV_NA_NA_NA_SKO_UNIT.A</t>
  </si>
  <si>
    <t>Aircraft Stock: Active: South Korea: Narrow Body: Alternative Electricity and Transportation</t>
  </si>
  <si>
    <t>AEO.2026.ELECTRNP.STK_AIRC_ACTV_NBTR_NA_NA_SKO_UNIT.A</t>
  </si>
  <si>
    <t>Aircraft Stock: Active: South Korea: Wide Body: Alternative Electricity and Transportation</t>
  </si>
  <si>
    <t>AEO.2026.ELECTRNP.STK_AIRC_ACTV_WBE_NA_NA_SKO_UNIT.A</t>
  </si>
  <si>
    <t>Aircraft Stock: Active: South Korea: Regional: Alternative Electricity and Transportation</t>
  </si>
  <si>
    <t>AEO.2026.ELECTRNP.STK_AIRC_ACTV_REGJ_NA_NA_SKO_UNIT.A</t>
  </si>
  <si>
    <t>Aircraft Stock: Active: Russia: Alternative Electricity and Transportation</t>
  </si>
  <si>
    <t>AEO.2026.ELECTRNP.STK_AIRC_ACTV_NA_NA_NA_RUS_UNIT.A</t>
  </si>
  <si>
    <t>Aircraft Stock: Active: Russia: Narrow Body: Alternative Electricity and Transportation</t>
  </si>
  <si>
    <t>AEO.2026.ELECTRNP.STK_AIRC_ACTV_NBTR_NA_NA_RUS_UNIT.A</t>
  </si>
  <si>
    <t>Aircraft Stock: Active: Russia: Wide Body: Alternative Electricity and Transportation</t>
  </si>
  <si>
    <t>AEO.2026.ELECTRNP.STK_AIRC_ACTV_WBE_NA_NA_RUS_UNIT.A</t>
  </si>
  <si>
    <t>Aircraft Stock: Active: Russia: Regional: Alternative Electricity and Transportation</t>
  </si>
  <si>
    <t>AEO.2026.ELECTRNP.STK_AIRC_ACTV_REGJ_NA_NA_RUS_UNIT.A</t>
  </si>
  <si>
    <t>Aircraft Stock: Active: Eastern Europe and Eurasia: Alternative Electricity and Transportation</t>
  </si>
  <si>
    <t>AEO.2026.ELECTRNP.STK_AIRC_ACTV_NA_NA_NA_URA_UNIT.A</t>
  </si>
  <si>
    <t>Aircraft Stock: Active: Eastern Europe and Eurasia: Narrow Body: Alternative Electricity and Transportation</t>
  </si>
  <si>
    <t>AEO.2026.ELECTRNP.STK_AIRC_ACTV_NBTR_NA_NA_URA_UNIT.A</t>
  </si>
  <si>
    <t>Aircraft Stock: Active: Eastern Europe and Eurasia: Wide Body: Alternative Electricity and Transportation</t>
  </si>
  <si>
    <t>AEO.2026.ELECTRNP.STK_AIRC_ACTV_WBE_NA_NA_URA_UNIT.A</t>
  </si>
  <si>
    <t>Aircraft Stock: Active: Eastern Europe and Eurasia: Regional: Alternative Electricity and Transportation</t>
  </si>
  <si>
    <t>AEO.2026.ELECTRNP.STK_AIRC_ACTV_REGJ_NA_NA_URA_UNIT.A</t>
  </si>
  <si>
    <t>Aircraft Stock: Active: China: Alternative Electricity and Transportation</t>
  </si>
  <si>
    <t>AEO.2026.ELECTRNP.STK_AIRC_ACTV_NA_NA_NA_CHI_UNIT.A</t>
  </si>
  <si>
    <t>Aircraft Stock: Active: China: Narrow Body: Alternative Electricity and Transportation</t>
  </si>
  <si>
    <t>AEO.2026.ELECTRNP.STK_AIRC_ACTV_NBTR_NA_NA_CHI_UNIT.A</t>
  </si>
  <si>
    <t>Aircraft Stock: Active: China: Wide Body: Alternative Electricity and Transportation</t>
  </si>
  <si>
    <t>AEO.2026.ELECTRNP.STK_AIRC_ACTV_WBE_NA_NA_CHI_UNIT.A</t>
  </si>
  <si>
    <t>Aircraft Stock: Active: China: Regional: Alternative Electricity and Transportation</t>
  </si>
  <si>
    <t>AEO.2026.ELECTRNP.STK_AIRC_ACTV_REGJ_NA_NA_CHI_UNIT.A</t>
  </si>
  <si>
    <t>Aircraft Stock: Active: India: Alternative Electricity and Transportation</t>
  </si>
  <si>
    <t>AEO.2026.ELECTRNP.STK_AIRC_ACTV_NA_NA_NA_IND_UNIT.A</t>
  </si>
  <si>
    <t>Aircraft Stock: Active: India: Narrow Body: Alternative Electricity and Transportation</t>
  </si>
  <si>
    <t>AEO.2026.ELECTRNP.STK_AIRC_ACTV_NBTR_NA_NA_IND_UNIT.A</t>
  </si>
  <si>
    <t>Aircraft Stock: Active: India: Wide Body: Alternative Electricity and Transportation</t>
  </si>
  <si>
    <t>AEO.2026.ELECTRNP.STK_AIRC_ACTV_WBE_NA_NA_IND_UNIT.A</t>
  </si>
  <si>
    <t>Aircraft Stock: Active: India: Regional: Alternative Electricity and Transportation</t>
  </si>
  <si>
    <t>AEO.2026.ELECTRNP.STK_AIRC_ACTV_REGJ_NA_NA_IND_UNIT.A</t>
  </si>
  <si>
    <t>Aircraft Stock: Active: Other Asia Pacific: Alternative Electricity and Transportation</t>
  </si>
  <si>
    <t>AEO.2026.ELECTRNP.STK_AIRC_ACTV_NA_NA_NA_OAS_UNIT.A</t>
  </si>
  <si>
    <t>Aircraft Stock: Active: Other Asia Pacific: Narrow Body: Alternative Electricity and Transportation</t>
  </si>
  <si>
    <t>AEO.2026.ELECTRNP.STK_AIRC_ACTV_NBTR_NA_NA_OAS_UNIT.A</t>
  </si>
  <si>
    <t>Aircraft Stock: Active: Other Asia Pacific: Wide Body: Alternative Electricity and Transportation</t>
  </si>
  <si>
    <t>AEO.2026.ELECTRNP.STK_AIRC_ACTV_WBE_NA_NA_OAS_UNIT.A</t>
  </si>
  <si>
    <t>Aircraft Stock: Active: Other Asia Pacific: Regional: Alternative Electricity and Transportation</t>
  </si>
  <si>
    <t>AEO.2026.ELECTRNP.STK_AIRC_ACTV_REGJ_NA_NA_OAS_UNIT.A</t>
  </si>
  <si>
    <t>Aircraft Stock: Active: Middle East: Alternative Electricity and Transportation</t>
  </si>
  <si>
    <t>AEO.2026.ELECTRNP.STK_AIRC_ACTV_NA_NA_NA_MID_UNIT.A</t>
  </si>
  <si>
    <t>Aircraft Stock: Active: Middle East: Narrow Body: Alternative Electricity and Transportation</t>
  </si>
  <si>
    <t>AEO.2026.ELECTRNP.STK_AIRC_ACTV_NBTR_NA_NA_MID_UNIT.A</t>
  </si>
  <si>
    <t>Aircraft Stock: Active: Middle East: Wide Body: Alternative Electricity and Transportation</t>
  </si>
  <si>
    <t>AEO.2026.ELECTRNP.STK_AIRC_ACTV_WBE_NA_NA_MID_UNIT.A</t>
  </si>
  <si>
    <t>Aircraft Stock: Active: Middle East: Regional: Alternative Electricity and Transportation</t>
  </si>
  <si>
    <t>AEO.2026.ELECTRNP.STK_AIRC_ACTV_REGJ_NA_NA_MID_UNIT.A</t>
  </si>
  <si>
    <t>Aircraft Stock: Active: Africa: Alternative Electricity and Transportation</t>
  </si>
  <si>
    <t>AEO.2026.ELECTRNP.STK_AIRC_ACTV_NA_NA_NA_AFR_UNIT.A</t>
  </si>
  <si>
    <t>Aircraft Stock: Active: Africa: Narrow Body: Alternative Electricity and Transportation</t>
  </si>
  <si>
    <t>AEO.2026.ELECTRNP.STK_AIRC_ACTV_NBTR_NA_NA_AFR_UNIT.A</t>
  </si>
  <si>
    <t>Aircraft Stock: Active: Africa: Wide Body: Alternative Electricity and Transportation</t>
  </si>
  <si>
    <t>AEO.2026.ELECTRNP.STK_AIRC_ACTV_WBE_NA_NA_AFR_UNIT.A</t>
  </si>
  <si>
    <t>Aircraft Stock: Active: Africa: Regional: Alternative Electricity and Transportation</t>
  </si>
  <si>
    <t>AEO.2026.ELECTRNP.STK_AIRC_ACTV_REGJ_NA_NA_AFR_UNIT.A</t>
  </si>
  <si>
    <t>Aircraft Stock: Active: Brazil: Alternative Electricity and Transportation</t>
  </si>
  <si>
    <t>AEO.2026.ELECTRNP.STK_AIRC_ACTV_NA_NA_NA_BRZ_UNIT.A</t>
  </si>
  <si>
    <t>Aircraft Stock: Active: Brazil: Narrow Body: Alternative Electricity and Transportation</t>
  </si>
  <si>
    <t>AEO.2026.ELECTRNP.STK_AIRC_ACTV_NBTR_NA_NA_BRZ_UNIT.A</t>
  </si>
  <si>
    <t>Aircraft Stock: Active: Brazil: Wide Body: Alternative Electricity and Transportation</t>
  </si>
  <si>
    <t>AEO.2026.ELECTRNP.STK_AIRC_ACTV_WBE_NA_NA_BRZ_UNIT.A</t>
  </si>
  <si>
    <t>Aircraft Stock: Active: Brazil: Regional: Alternative Electricity and Transportation</t>
  </si>
  <si>
    <t>AEO.2026.ELECTRNP.STK_AIRC_ACTV_REGJ_NA_NA_BRZ_UNIT.A</t>
  </si>
  <si>
    <t>Aircraft Stock: Active: Other Americas: Alternative Electricity and Transportation</t>
  </si>
  <si>
    <t>AEO.2026.ELECTRNP.STK_AIRC_ACTV_NA_NA_NA_NA_UNIT.A</t>
  </si>
  <si>
    <t>Aircraft Stock: Active: Other Americas: Narrow Body: Alternative Electricity and Transportation</t>
  </si>
  <si>
    <t>AEO.2026.ELECTRNP.STK_AIRC_ACTV_NBTR_NA_NA_NA_UNIT.A</t>
  </si>
  <si>
    <t>Aircraft Stock: Active: Other Americas: Wide Body: Alternative Electricity and Transportation</t>
  </si>
  <si>
    <t>AEO.2026.ELECTRNP.STK_AIRC_ACTV_WBE_NA_NA_NA_UNIT.A</t>
  </si>
  <si>
    <t>Aircraft Stock: Active: Other Americas: Regional: Alternative Electricity and Transportation</t>
  </si>
  <si>
    <t>AEO.2026.ELECTRNP.STK_AIRC_ACTV_REGJ_NA_NA_NA_UNIT.A</t>
  </si>
  <si>
    <t>Aircraft Stock: Active: World: Alternative Electricity and Transportation</t>
  </si>
  <si>
    <t>AEO.2026.ELECTRNP.STK_AIRC_ACTV_NA_NA_NA_WRLD_UNIT.A</t>
  </si>
  <si>
    <t>Aircraft Stock: Active: World: Narrow Body: Alternative Electricity and Transportation</t>
  </si>
  <si>
    <t>AEO.2026.ELECTRNP.STK_AIRC_ACTV_NBTR_NA_NA_WRLD_UNIT.A</t>
  </si>
  <si>
    <t>Aircraft Stock: Active: World: Wide Body: Alternative Electricity and Transportation</t>
  </si>
  <si>
    <t>AEO.2026.ELECTRNP.STK_AIRC_ACTV_WBE_NA_NA_WRLD_UNIT.A</t>
  </si>
  <si>
    <t>Aircraft Stock: Active: World: Regional: Alternative Electricity and Transportation</t>
  </si>
  <si>
    <t>AEO.2026.ELECTRNP.STK_AIRC_ACTV_REGJ_NA_NA_WRLD_UNIT.A</t>
  </si>
  <si>
    <t>Aircraft Stock: Parked: United States: Alternative Electricity and Transportation</t>
  </si>
  <si>
    <t>AEO.2026.ELECTRNP.STK_AIRC_ACTV_NA_PRKD_NA_USA_UNIT.A</t>
  </si>
  <si>
    <t>Aircraft Stock: Parked: U.S.: Narrow Body: Alternative Electricity and Transportation</t>
  </si>
  <si>
    <t>AEO.2026.ELECTRNP.STK_AIRC_ACTV_NBTR_PRKD_NA_USA_UNIT.A</t>
  </si>
  <si>
    <t>Aircraft Stock: Parked: U.S.: Wide Body: Alternative Electricity and Transportation</t>
  </si>
  <si>
    <t>AEO.2026.ELECTRNP.STK_AIRC_ACTV_WBE_PRKD_NA_USA_UNIT.A</t>
  </si>
  <si>
    <t>Aircraft Stock: Parked: U.S.: Regional: Alternative Electricity and Transportation</t>
  </si>
  <si>
    <t>AEO.2026.ELECTRNP.STK_AIRC_ACTV_REGJ_PRKD_NA_USA_UNIT.A</t>
  </si>
  <si>
    <t>Aircraft Stock: Parked: Canada: Alternative Electricity and Transportation</t>
  </si>
  <si>
    <t>AEO.2026.ELECTRNP.STK_AIRC_ACTV_NA_PRKD_NA_CAN_UNIT.A</t>
  </si>
  <si>
    <t>Aircraft Stock: Parked: Canada: Narrow Body: Alternative Electricity and Transportation</t>
  </si>
  <si>
    <t>AEO.2026.ELECTRNP.STK_AIRC_ACTV_NBTR_PRKD_NA_CAN_UNIT.A</t>
  </si>
  <si>
    <t>Aircraft Stock: Parked: Canada: Wide Body: Alternative Electricity and Transportation</t>
  </si>
  <si>
    <t>AEO.2026.ELECTRNP.STK_AIRC_ACTV_WBE_PRKD_NA_CAN_UNIT.A</t>
  </si>
  <si>
    <t>Aircraft Stock: Parked: Canada: Regional: Alternative Electricity and Transportation</t>
  </si>
  <si>
    <t>AEO.2026.ELECTRNP.STK_AIRC_ACTV_REGJ_PRKD_NA_CAN_UNIT.A</t>
  </si>
  <si>
    <t>Aircraft Stock: Parked: Mexico: Alternative Electricity and Transportation</t>
  </si>
  <si>
    <t>AEO.2026.ELECTRNP.STK_AIRC_ACTV_NA_PRKD_NA_MXC_UNIT.A</t>
  </si>
  <si>
    <t>Aircraft Stock: Parked: Mexico: Narrow Body: Alternative Electricity and Transportation</t>
  </si>
  <si>
    <t>AEO.2026.ELECTRNP.STK_AIRC_ACTV_NBTR_PRKD_NA_MXC_UNIT.A</t>
  </si>
  <si>
    <t>Aircraft Stock: Parked: Mexico: Wide Body: Alternative Electricity and Transportation</t>
  </si>
  <si>
    <t>AEO.2026.ELECTRNP.STK_AIRC_ACTV_WBE_PRKD_NA_MXC_UNIT.A</t>
  </si>
  <si>
    <t>Aircraft Stock: Parked: Mexico: Regional: Alternative Electricity and Transportation</t>
  </si>
  <si>
    <t>AEO.2026.ELECTRNP.STK_AIRC_ACTV_REGJ_PRKD_NA_MXC_UNIT.A</t>
  </si>
  <si>
    <t>Aircraft Stock: Parked: Western Europe: Alternative Electricity and Transportation</t>
  </si>
  <si>
    <t>AEO.2026.ELECTRNP.STK_AIRC_ACTV_NA_PRKD_NA_EUR_UNIT.A</t>
  </si>
  <si>
    <t>Aircraft Stock: Parked: Western Europe: Narrow Body: Alternative Electricity and Transportation</t>
  </si>
  <si>
    <t>AEO.2026.ELECTRNP.STK_AIRC_ACTV_NBTR_PRKD_NA_EUR_UNIT.A</t>
  </si>
  <si>
    <t>Aircraft Stock: Parked: Western Europe: Wide Body: Alternative Electricity and Transportation</t>
  </si>
  <si>
    <t>AEO.2026.ELECTRNP.STK_AIRC_ACTV_WBE_PRKD_NA_EUR_UNIT.A</t>
  </si>
  <si>
    <t>Aircraft Stock: Parked: Western Europe: Regional: Alternative Electricity and Transportation</t>
  </si>
  <si>
    <t>AEO.2026.ELECTRNP.STK_AIRC_ACTV_REGJ_PRKD_NA_EUR_UNIT.A</t>
  </si>
  <si>
    <t>Aircraft Stock: Parked: Japan: Alternative Electricity and Transportation</t>
  </si>
  <si>
    <t>AEO.2026.ELECTRNP.STK_AIRC_ACTV_NA_PRKD_NA_JPN_UNIT.A</t>
  </si>
  <si>
    <t>Aircraft Stock: Parked: Japan: Narrow Body: Alternative Electricity and Transportation</t>
  </si>
  <si>
    <t>AEO.2026.ELECTRNP.STK_AIRC_ACTV_NBTR_PRKD_NA_JPN_UNIT.A</t>
  </si>
  <si>
    <t>Aircraft Stock: Parked: Japan: Wide Body: Alternative Electricity and Transportation</t>
  </si>
  <si>
    <t>AEO.2026.ELECTRNP.STK_AIRC_ACTV_WBE_PRKD_NA_JPN_UNIT.A</t>
  </si>
  <si>
    <t>Aircraft Stock: Parked: Japan: Regional: Alternative Electricity and Transportation</t>
  </si>
  <si>
    <t>AEO.2026.ELECTRNP.STK_AIRC_ACTV_REGJ_PRKD_NA_JPN_UNIT.A</t>
  </si>
  <si>
    <t>Aircraft Stock: Parked: Australia and New Zealand: Alternative Electricity and Transportation</t>
  </si>
  <si>
    <t>AEO.2026.ELECTRNP.STK_AIRC_ACTV_NA_PRKD_NA_ANZ_UNIT.A</t>
  </si>
  <si>
    <t>Aircraft Stock: Parked: Australia and New Zealand: Narrow Body: Alternative Electricity and Transportation</t>
  </si>
  <si>
    <t>AEO.2026.ELECTRNP.STK_AIRC_ACTV_NBTR_PRKD_NA_ANZ_UNIT.A</t>
  </si>
  <si>
    <t>Aircraft Stock: Parked: Australia and New Zealand: Wide Body: Alternative Electricity and Transportation</t>
  </si>
  <si>
    <t>AEO.2026.ELECTRNP.STK_AIRC_ACTV_WBE_PRKD_NA_ANZ_UNIT.A</t>
  </si>
  <si>
    <t>Aircraft Stock: Parked: Australia and New Zealand: Regional: Alternative Electricity and Transportation</t>
  </si>
  <si>
    <t>AEO.2026.ELECTRNP.STK_AIRC_ACTV_REGJ_PRKD_NA_ANZ_UNIT.A</t>
  </si>
  <si>
    <t>Aircraft Stock: Parked: South Korea: Alternative Electricity and Transportation</t>
  </si>
  <si>
    <t>AEO.2026.ELECTRNP.STK_AIRC_ACTV_NA_PRKD_NA_SKO_UNIT.A</t>
  </si>
  <si>
    <t>Aircraft Stock: Parked: South Korea: Narrow Body: Alternative Electricity and Transportation</t>
  </si>
  <si>
    <t>AEO.2026.ELECTRNP.STK_AIRC_ACTV_NBTR_PRKD_NA_SKO_UNIT.A</t>
  </si>
  <si>
    <t>Aircraft Stock: Parked: South Korea: Wide Body: Alternative Electricity and Transportation</t>
  </si>
  <si>
    <t>AEO.2026.ELECTRNP.STK_AIRC_ACTV_WBE_PRKD_NA_SKO_UNIT.A</t>
  </si>
  <si>
    <t>Aircraft Stock: Parked: South Korea: Regional: Alternative Electricity and Transportation</t>
  </si>
  <si>
    <t>AEO.2026.ELECTRNP.STK_AIRC_ACTV_REGJ_PRKD_NA_SKO_UNIT.A</t>
  </si>
  <si>
    <t>Aircraft Stock: Parked: Russia: Alternative Electricity and Transportation</t>
  </si>
  <si>
    <t>AEO.2026.ELECTRNP.STK_AIRC_ACTV_NA_PRKD_NA_RUS_UNIT.A</t>
  </si>
  <si>
    <t>Aircraft Stock: Parked: Russia: Narrow Body: Alternative Electricity and Transportation</t>
  </si>
  <si>
    <t>AEO.2026.ELECTRNP.STK_AIRC_ACTV_NBTR_PRKD_NA_RUS_UNIT.A</t>
  </si>
  <si>
    <t>Aircraft Stock: Parked: Russia: Wide Body: Alternative Electricity and Transportation</t>
  </si>
  <si>
    <t>AEO.2026.ELECTRNP.STK_AIRC_ACTV_WBE_PRKD_NA_RUS_UNIT.A</t>
  </si>
  <si>
    <t>Aircraft Stock: Parked: Russia: Regional: Alternative Electricity and Transportation</t>
  </si>
  <si>
    <t>AEO.2026.ELECTRNP.STK_AIRC_ACTV_REGJ_PRKD_NA_RUS_UNIT.A</t>
  </si>
  <si>
    <t>Aircraft Stock: Parked: Eastern Europe and Eurasia: Alternative Electricity and Transportation</t>
  </si>
  <si>
    <t>AEO.2026.ELECTRNP.STK_AIRC_ACTV_NA_PRKD_NA_URA_UNIT.A</t>
  </si>
  <si>
    <t>Aircraft Stock: Parked: Eastern Europe and Eurasia: Narrow Body: Alternative Electricity and Transportation</t>
  </si>
  <si>
    <t>AEO.2026.ELECTRNP.STK_AIRC_ACTV_NBTR_PRKD_NA_URA_UNIT.A</t>
  </si>
  <si>
    <t>Aircraft Stock: Parked: Eastern Europe and Eurasia: Wide Body: Alternative Electricity and Transportation</t>
  </si>
  <si>
    <t>AEO.2026.ELECTRNP.STK_AIRC_ACTV_WBE_PRKD_NA_URA_UNIT.A</t>
  </si>
  <si>
    <t>Aircraft Stock: Parked: Eastern Europe and Eurasia: Regional: Alternative Electricity and Transportation</t>
  </si>
  <si>
    <t>AEO.2026.ELECTRNP.STK_AIRC_ACTV_REGJ_PRKD_NA_URA_UNIT.A</t>
  </si>
  <si>
    <t>Aircraft Stock: Parked: China: Alternative Electricity and Transportation</t>
  </si>
  <si>
    <t>AEO.2026.ELECTRNP.STK_AIRC_ACTV_NA_PRKD_NA_CHI_UNIT.A</t>
  </si>
  <si>
    <t>Aircraft Stock: Parked: China: Narrow Body: Alternative Electricity and Transportation</t>
  </si>
  <si>
    <t>AEO.2026.ELECTRNP.STK_AIRC_ACTV_NBTR_PRKD_NA_CHI_UNIT.A</t>
  </si>
  <si>
    <t>Aircraft Stock: Parked: China: Wide Body: Alternative Electricity and Transportation</t>
  </si>
  <si>
    <t>AEO.2026.ELECTRNP.STK_AIRC_ACTV_WBE_PRKD_NA_CHI_UNIT.A</t>
  </si>
  <si>
    <t>Aircraft Stock: Parked: China: Regional: Alternative Electricity and Transportation</t>
  </si>
  <si>
    <t>AEO.2026.ELECTRNP.STK_AIRC_ACTV_REGJ_PRKD_NA_CHI_UNIT.A</t>
  </si>
  <si>
    <t>Aircraft Stock: Parked: India: Alternative Electricity and Transportation</t>
  </si>
  <si>
    <t>AEO.2026.ELECTRNP.STK_AIRC_ACTV_NA_PRKD_NA_IND_UNIT.A</t>
  </si>
  <si>
    <t>Aircraft Stock: Parked: India: Narrow Body: Alternative Electricity and Transportation</t>
  </si>
  <si>
    <t>AEO.2026.ELECTRNP.STK_AIRC_ACTV_NBTR_PRKD_NA_IND_UNIT.A</t>
  </si>
  <si>
    <t>Aircraft Stock: Parked: India: Wide Body: Alternative Electricity and Transportation</t>
  </si>
  <si>
    <t>AEO.2026.ELECTRNP.STK_AIRC_ACTV_WBE_PRKD_NA_IND_UNIT.A</t>
  </si>
  <si>
    <t>Aircraft Stock: Parked: India: Regional: Alternative Electricity and Transportation</t>
  </si>
  <si>
    <t>AEO.2026.ELECTRNP.STK_AIRC_ACTV_REGJ_PRKD_NA_IND_UNIT.A</t>
  </si>
  <si>
    <t>Aircraft Stock: Parked: Other Asia Pacific: Alternative Electricity and Transportation</t>
  </si>
  <si>
    <t>AEO.2026.ELECTRNP.STK_AIRC_ACTV_NA_PRKD_NA_OAS_UNIT.A</t>
  </si>
  <si>
    <t>Aircraft Stock: Parked: Other Asia Pacific: Narrow Body: Alternative Electricity and Transportation</t>
  </si>
  <si>
    <t>AEO.2026.ELECTRNP.STK_AIRC_ACTV_NBTR_PRKD_NA_OAS_UNIT.A</t>
  </si>
  <si>
    <t>Aircraft Stock: Parked: Other Asia Pacific: Wide Body: Alternative Electricity and Transportation</t>
  </si>
  <si>
    <t>AEO.2026.ELECTRNP.STK_AIRC_ACTV_WBE_PRKD_NA_OAS_UNIT.A</t>
  </si>
  <si>
    <t>Aircraft Stock: Parked: Other Asia Pacific: Regional: Alternative Electricity and Transportation</t>
  </si>
  <si>
    <t>AEO.2026.ELECTRNP.STK_AIRC_ACTV_REGJ_PRKD_NA_OAS_UNIT.A</t>
  </si>
  <si>
    <t>Aircraft Stock: Parked: Middle East: Alternative Electricity and Transportation</t>
  </si>
  <si>
    <t>AEO.2026.ELECTRNP.STK_AIRC_ACTV_NA_PRKD_NA_MID_UNIT.A</t>
  </si>
  <si>
    <t>Aircraft Stock: Parked: Middle East: Narrow Body: Alternative Electricity and Transportation</t>
  </si>
  <si>
    <t>AEO.2026.ELECTRNP.STK_AIRC_ACTV_NBTR_PRKD_NA_MID_UNIT.A</t>
  </si>
  <si>
    <t>Aircraft Stock: Parked: Middle East: Wide Body: Alternative Electricity and Transportation</t>
  </si>
  <si>
    <t>AEO.2026.ELECTRNP.STK_AIRC_ACTV_WBE_PRKD_NA_MID_UNIT.A</t>
  </si>
  <si>
    <t>Aircraft Stock: Parked: Middle East: Regional: Alternative Electricity and Transportation</t>
  </si>
  <si>
    <t>AEO.2026.ELECTRNP.STK_AIRC_ACTV_REGJ_PRKD_NA_MID_UNIT.A</t>
  </si>
  <si>
    <t>Aircraft Stock: Parked: Africa: Alternative Electricity and Transportation</t>
  </si>
  <si>
    <t>AEO.2026.ELECTRNP.STK_AIRC_ACTV_NA_PRKD_NA_AFR_UNIT.A</t>
  </si>
  <si>
    <t>Aircraft Stock: Parked: Africa: Narrow Body: Alternative Electricity and Transportation</t>
  </si>
  <si>
    <t>AEO.2026.ELECTRNP.STK_AIRC_ACTV_NBTR_PRKD_NA_AFR_UNIT.A</t>
  </si>
  <si>
    <t>Aircraft Stock: Parked: Africa: Wide Body: Alternative Electricity and Transportation</t>
  </si>
  <si>
    <t>AEO.2026.ELECTRNP.STK_AIRC_ACTV_WBE_PRKD_NA_AFR_UNIT.A</t>
  </si>
  <si>
    <t>Aircraft Stock: Parked: Africa: Regional: Alternative Electricity and Transportation</t>
  </si>
  <si>
    <t>AEO.2026.ELECTRNP.STK_AIRC_ACTV_REGJ_PRKD_NA_AFR_UNIT.A</t>
  </si>
  <si>
    <t>Aircraft Stock: Parked: Brazil: Alternative Electricity and Transportation</t>
  </si>
  <si>
    <t>AEO.2026.ELECTRNP.STK_AIRC_ACTV_NA_PRKD_NA_BRZ_UNIT.A</t>
  </si>
  <si>
    <t>Aircraft Stock: Parked: Brazil: Narrow Body: Alternative Electricity and Transportation</t>
  </si>
  <si>
    <t>AEO.2026.ELECTRNP.STK_AIRC_ACTV_NBTR_PRKD_NA_BRZ_UNIT.A</t>
  </si>
  <si>
    <t>Aircraft Stock: Parked: Brazil: Wide Body: Alternative Electricity and Transportation</t>
  </si>
  <si>
    <t>AEO.2026.ELECTRNP.STK_AIRC_ACTV_WBE_PRKD_NA_BRZ_UNIT.A</t>
  </si>
  <si>
    <t>Aircraft Stock: Parked: Brazil: Regional: Alternative Electricity and Transportation</t>
  </si>
  <si>
    <t>AEO.2026.ELECTRNP.STK_AIRC_ACTV_REGJ_PRKD_NA_BRZ_UNIT.A</t>
  </si>
  <si>
    <t>Aircraft Stock: Parked: Other Americas: Alternative Electricity and Transportation</t>
  </si>
  <si>
    <t>AEO.2026.ELECTRNP.STK_AIRC_ACTV_NA_PRKD_NA_NA_UNIT.A</t>
  </si>
  <si>
    <t>Aircraft Stock: Parked: Other Americas: Narrow Body: Alternative Electricity and Transportation</t>
  </si>
  <si>
    <t>AEO.2026.ELECTRNP.STK_AIRC_ACTV_NBTR_PRKD_NA_NA_UNIT.A</t>
  </si>
  <si>
    <t>Aircraft Stock: Parked: Other Americas: Wide Body: Alternative Electricity and Transportation</t>
  </si>
  <si>
    <t>AEO.2026.ELECTRNP.STK_AIRC_ACTV_WBE_PRKD_NA_NA_UNIT.A</t>
  </si>
  <si>
    <t>Aircraft Stock: Parked: Other Americas: Regional: Alternative Electricity and Transportation</t>
  </si>
  <si>
    <t>AEO.2026.ELECTRNP.STK_AIRC_ACTV_REGJ_PRKD_NA_NA_UNIT.A</t>
  </si>
  <si>
    <t>Aircraft Stock: Parked: World: Alternative Electricity and Transportation</t>
  </si>
  <si>
    <t>AEO.2026.ELECTRNP.STK_AIRC_ACTV_NA_PRKD_NA_WRLD_UNIT.A</t>
  </si>
  <si>
    <t>Aircraft Stock: Parked: World: Narrow Body: Alternative Electricity and Transportation</t>
  </si>
  <si>
    <t>AEO.2026.ELECTRNP.STK_AIRC_ACTV_NBTR_PRKD_NA_WRLD_UNIT.A</t>
  </si>
  <si>
    <t>Aircraft Stock: Parked: World: Wide Body: Alternative Electricity and Transportation</t>
  </si>
  <si>
    <t>AEO.2026.ELECTRNP.STK_AIRC_ACTV_WBE_PRKD_NA_WRLD_UNIT.A</t>
  </si>
  <si>
    <t>Aircraft Stock: Parked: World: Regional: Alternative Electricity and Transportation</t>
  </si>
  <si>
    <t>AEO.2026.ELECTRNP.STK_AIRC_ACTV_REGJ_PRKD_NA_WRLD_UNIT.A</t>
  </si>
  <si>
    <t>Aircraft Stock: Cargo: United States: Alternative Electricity and Transportation</t>
  </si>
  <si>
    <t>AEO.2026.ELECTRNP.STK_AIRC_CARG_NA_NA_NA_USA_UNIT.A</t>
  </si>
  <si>
    <t>Aircraft Stock: Cargo: Canada: Alternative Electricity and Transportation</t>
  </si>
  <si>
    <t>AEO.2026.ELECTRNP.STK_AIRC_CARG_NA_NA_NA_CAN_UNIT.A</t>
  </si>
  <si>
    <t>Aircraft Stock: Cargo: Mexico: Alternative Electricity and Transportation</t>
  </si>
  <si>
    <t>AEO.2026.ELECTRNP.STK_AIRC_CARG_NA_NA_NA_MXC_UNIT.A</t>
  </si>
  <si>
    <t>Aircraft Stock: Cargo: Western Europe: Alternative Electricity and Transportation</t>
  </si>
  <si>
    <t>AEO.2026.ELECTRNP.STK_AIRC_CARG_NA_NA_NA_EUR_UNIT.A</t>
  </si>
  <si>
    <t>Aircraft Stock: Cargo: Japan: Alternative Electricity and Transportation</t>
  </si>
  <si>
    <t>AEO.2026.ELECTRNP.STK_AIRC_CARG_NA_NA_NA_JPN_UNIT.A</t>
  </si>
  <si>
    <t>Aircraft Stock: Cargo: Australia and New Zealand: Alternative Electricity and Transportation</t>
  </si>
  <si>
    <t>AEO.2026.ELECTRNP.STK_AIRC_CARG_NA_NA_NA_ANZ_UNIT.A</t>
  </si>
  <si>
    <t>Aircraft Stock: Cargo: South Korea: Alternative Electricity and Transportation</t>
  </si>
  <si>
    <t>AEO.2026.ELECTRNP.STK_AIRC_CARG_NA_NA_NA_SKO_UNIT.A</t>
  </si>
  <si>
    <t>Aircraft Stock: Cargo: Russia: Alternative Electricity and Transportation</t>
  </si>
  <si>
    <t>AEO.2026.ELECTRNP.STK_AIRC_CARG_NA_NA_NA_RUS_UNIT.A</t>
  </si>
  <si>
    <t>Aircraft Stock: Cargo: Eastern Europe and Eurasia: Alternative Electricity and Transportation</t>
  </si>
  <si>
    <t>AEO.2026.ELECTRNP.STK_AIRC_CARG_NA_NA_NA_URA_UNIT.A</t>
  </si>
  <si>
    <t>Aircraft Stock: Cargo: China: Alternative Electricity and Transportation</t>
  </si>
  <si>
    <t>AEO.2026.ELECTRNP.STK_AIRC_CARG_NA_NA_NA_CHI_UNIT.A</t>
  </si>
  <si>
    <t>Aircraft Stock: Cargo: India: Alternative Electricity and Transportation</t>
  </si>
  <si>
    <t>AEO.2026.ELECTRNP.STK_AIRC_CARG_NA_NA_NA_IND_UNIT.A</t>
  </si>
  <si>
    <t>Aircraft Stock: Cargo: Other Asia Pacific: Alternative Electricity and Transportation</t>
  </si>
  <si>
    <t>AEO.2026.ELECTRNP.STK_AIRC_CARG_NA_NA_NA_OAS_UNIT.A</t>
  </si>
  <si>
    <t>Aircraft Stock: Cargo: Middle East: Alternative Electricity and Transportation</t>
  </si>
  <si>
    <t>AEO.2026.ELECTRNP.STK_AIRC_CARG_NA_NA_NA_MID_UNIT.A</t>
  </si>
  <si>
    <t>Aircraft Stock: Cargo: Africa: Alternative Electricity and Transportation</t>
  </si>
  <si>
    <t>AEO.2026.ELECTRNP.STK_AIRC_CARG_NA_NA_NA_AFR_UNIT.A</t>
  </si>
  <si>
    <t>Aircraft Stock: Cargo: Brazil: Alternative Electricity and Transportation</t>
  </si>
  <si>
    <t>AEO.2026.ELECTRNP.STK_AIRC_CARG_NA_NA_NA_BRZ_UNIT.A</t>
  </si>
  <si>
    <t>Aircraft Stock: Cargo: Other Americas: Alternative Electricity and Transportation</t>
  </si>
  <si>
    <t>AEO.2026.ELECTRNP.STK_AIRC_CARG_NA_NA_NA_NA_UNIT.A</t>
  </si>
  <si>
    <t>Aircraft Stock: Cargo: World: Alternative Electricity and Transportation</t>
  </si>
  <si>
    <t>AEO.2026.ELECTRNP.STK_AIRC_CARG_NA_NA_NA_WRLD_UNIT.A</t>
  </si>
  <si>
    <t>FTE000</t>
  </si>
  <si>
    <t>Table 49.  Freight Transportation Energy Use</t>
  </si>
  <si>
    <t>https://www.eia.gov/outlooks/aeo/data/browser/#/?id=58-AEO2023&amp;cases=ref2023&amp;sourcekey=0</t>
  </si>
  <si>
    <t>Tue Apr 18 2023 15:57:37 GMT-0400 (Eastern Daylight Time)</t>
  </si>
  <si>
    <t>Freight Truck Stock by Size Class</t>
  </si>
  <si>
    <t>Vehicle Miles Traveled (billion miles)</t>
  </si>
  <si>
    <t>FTE000:lm_vmt_stk_Dies</t>
  </si>
  <si>
    <t>Freight: Truck Stock: Vehicle Miles Traveled: Light Medium: Diesel: Reference case</t>
  </si>
  <si>
    <t>AEO.2023.REF2023.ECI_VMT_FGHT_LITEMEDS_DSL_NA_NA_BLNMLS.A</t>
  </si>
  <si>
    <t>FTE000:lm_vmt_stk_Gas</t>
  </si>
  <si>
    <t>Freight: Truck Stock: Vehicle Miles Traveled: Light Medium: Motor Gasoline: Reference case</t>
  </si>
  <si>
    <t>AEO.2023.REF2023.ECI_VMT_FGHT_LITEMEDS_MGS_NA_NA_BLNMLS.A</t>
  </si>
  <si>
    <t>FTE000:lm_vmt_stk_Liq</t>
  </si>
  <si>
    <t>Freight: Truck Stock: Vehicle Miles Traveled: Light Medium: Propane: Reference case</t>
  </si>
  <si>
    <t>AEO.2023.REF2023.ECI_VMT_FGHT_LITEMEDS_PROP_NA_NA_BLNMLS.A</t>
  </si>
  <si>
    <t>FTE000:lm_vmt_stk_NGas</t>
  </si>
  <si>
    <t>Freight: Truck Stock: Vehicle Miles Traveled: Light Medium: Natural Gas: Reference case</t>
  </si>
  <si>
    <t>AEO.2023.REF2023.ECI_VMT_FGHT_LITEMEDS_NG_NA_NA_BLNMLS.A</t>
  </si>
  <si>
    <t>FTE000:lm_vmt_stk_eff</t>
  </si>
  <si>
    <t>Freight: Truck Stock: Vehicle Miles Traveled: Light Medium: Ethanol-Flex Fuel: Reference case</t>
  </si>
  <si>
    <t>AEO.2023.REF2023.ECI_VMT_FGHT_LITEMEDS_EFFI_NA_NA_BLNMLS.A</t>
  </si>
  <si>
    <t>FTE000:lm_vmt_stk_elec</t>
  </si>
  <si>
    <t>Freight: Truck Stock: Vehicle Miles Traveled: Light Medium: Electric: Reference case</t>
  </si>
  <si>
    <t>AEO.2023.REF2023.ECI_VMT_FGHT_LITEMEDS_ELE_NA_NA_BLNMLS.A</t>
  </si>
  <si>
    <t>FTE000:lm_vmt_stk_pidh</t>
  </si>
  <si>
    <t>Freight: Truck Stock: Vehicle Miles Traveled: Light Medium: Plug-in Diesel Hybrid: Reference case</t>
  </si>
  <si>
    <t>AEO.2023.REF2023.ECI_VMT_FGHT_LITEMEDS_EDH_NA_NA_BLNMLS.A</t>
  </si>
  <si>
    <t>FTE000:lm_vmt_stk_pigh</t>
  </si>
  <si>
    <t>Freight: Truck Stock: Vehicle Miles Traveled: Light Medium: Plug-in Gasoline Hybrid: Reference case</t>
  </si>
  <si>
    <t>AEO.2023.REF2023.ECI_VMT_FGHT_LITEMEDS_EGH_NA_NA_BLNMLS.A</t>
  </si>
  <si>
    <t>FTE000:lm_vmt_stk_cell</t>
  </si>
  <si>
    <t>Freight: Truck Stock: Vehicle Miles Traveled: Light Medium: Fuel Cell: Reference case</t>
  </si>
  <si>
    <t>AEO.2023.REF2023.ECI_VMT_FGHT_LITEMEDS_FUC_NA_NA_BLNMLS.A</t>
  </si>
  <si>
    <t>FTE000:lm_vmt_stk_total</t>
  </si>
  <si>
    <t>Light Medium Subtotal</t>
  </si>
  <si>
    <t>Freight: Truck Stock: Vehicle Miles Traveled: Light Medium: Reference case</t>
  </si>
  <si>
    <t>AEO.2023.REF2023.ECI_VMT_FGHT_LITEMEDS_NA_NA_NA_BLNMLS.A</t>
  </si>
  <si>
    <t>FTE000:ca_Diesel</t>
  </si>
  <si>
    <t>Freight: Truck Stock: Vehicle Miles Traveled: Medium: Diesel: Reference case</t>
  </si>
  <si>
    <t>AEO.2023.REF2023.ECI_VMT_FGHT_SOSOS_DSL_NA_NA_BLNMLS.A</t>
  </si>
  <si>
    <t>FTE000:ca_Gasoline</t>
  </si>
  <si>
    <t>Freight: Truck Stock: Vehicle Miles Traveled: Medium: Motor Gasoline: Reference case</t>
  </si>
  <si>
    <t>AEO.2023.REF2023.ECI_VMT_FGHT_SOSOS_MGS_NA_NA_BLNMLS.A</t>
  </si>
  <si>
    <t>FTE000:ca_LiquefiedPetr</t>
  </si>
  <si>
    <t>Freight: Truck Stock: Vehicle Miles Traveled: Medium: Propane: Reference case</t>
  </si>
  <si>
    <t>AEO.2023.REF2023.ECI_VMT_FGHT_SOSOS_PROP_NA_NA_BLNMLS.A</t>
  </si>
  <si>
    <t>FTE000:ca_CompressedNat</t>
  </si>
  <si>
    <t>Freight: Truck Stock: Vehicle Miles Traveled: Medium: Natural Gas: Reference case</t>
  </si>
  <si>
    <t>AEO.2023.REF2023.ECI_VMT_FGHT_SOSOS_NG_NA_NA_BLNMLS.A</t>
  </si>
  <si>
    <t>FTE000:ca_ethanolflex</t>
  </si>
  <si>
    <t>Freight: Truck Stock: Vehicle Miles Traveled: Medium: Ethanol-Flex Fuel: Reference case</t>
  </si>
  <si>
    <t>AEO.2023.REF2023.ECI_VMT_FGHT_SOSOS_EFFI_NA_NA_BLNMLS.A</t>
  </si>
  <si>
    <t>FTE000:ca_electric</t>
  </si>
  <si>
    <t>Freight: Truck Stock: Vehicle Miles Traveled: Medium: Electric: Reference case</t>
  </si>
  <si>
    <t>AEO.2023.REF2023.ECI_VMT_FGHT_SOSOS_ELE_NA_NA_BLNMLS.A</t>
  </si>
  <si>
    <t>FTE000:ca_plugindiesel</t>
  </si>
  <si>
    <t>Freight: Truck Stock: Vehicle Miles Traveled: Medium: Plug-in Diesel Hybrid: Reference case</t>
  </si>
  <si>
    <t>AEO.2023.REF2023.ECI_VMT_FGHT_SOSOS_EDH_NA_NA_BLNMLS.A</t>
  </si>
  <si>
    <t>FTE000:ca_plugingasolin</t>
  </si>
  <si>
    <t>Freight: Truck Stock: Vehicle Miles Traveled: Medium: Plug-in Gasoline Hybrid: Reference case</t>
  </si>
  <si>
    <t>AEO.2023.REF2023.ECI_VMT_FGHT_SOSOS_EGH_NA_NA_BLNMLS.A</t>
  </si>
  <si>
    <t>FTE000:ca_fuelcell</t>
  </si>
  <si>
    <t>Freight: Truck Stock: Vehicle Miles Traveled: Medium: Fuel Cell: Reference case</t>
  </si>
  <si>
    <t>AEO.2023.REF2023.ECI_VMT_FGHT_SOSOS_FUC_NA_NA_BLNMLS.A</t>
  </si>
  <si>
    <t>FTE000:ca_MediumSubtota</t>
  </si>
  <si>
    <t>Medium Subtotal</t>
  </si>
  <si>
    <t>Freight: Truck Stock: Vehicle Miles Traveled: Medium: Reference case</t>
  </si>
  <si>
    <t>AEO.2023.REF2023.ECI_VMT_FGHT_SOSOS_NA_NA_NA_BLNMLS.A</t>
  </si>
  <si>
    <t>Heavy</t>
  </si>
  <si>
    <t>FTE000:da_Diesel</t>
  </si>
  <si>
    <t>Freight: Truck Stock: Vehicle Miles Traveled: Heavy: Diesel: Reference case</t>
  </si>
  <si>
    <t>AEO.2023.REF2023.ECI_VMT_FGHT_RADS_DSL_NA_NA_BLNMLS.A</t>
  </si>
  <si>
    <t>FTE000:da_Gasoline</t>
  </si>
  <si>
    <t>Freight: Truck Stock: Vehicle Miles Traveled: Heavy: Motor Gasoline: Reference case</t>
  </si>
  <si>
    <t>AEO.2023.REF2023.ECI_VMT_FGHT_RADS_MGS_NA_NA_BLNMLS.A</t>
  </si>
  <si>
    <t>FTE000:da_LiquefiedPetr</t>
  </si>
  <si>
    <t>Freight: Truck Stock: Vehicle Miles Traveled: Heavy: Propane: Reference case</t>
  </si>
  <si>
    <t>AEO.2023.REF2023.ECI_VMT_FGHT_RADS_PROP_NA_NA_BLNMLS.A</t>
  </si>
  <si>
    <t>FTE000:da_CompressedNat</t>
  </si>
  <si>
    <t>Freight: Truck Stock: Vehicle Miles Traveled: Heavy: Natural Gas: Reference case</t>
  </si>
  <si>
    <t>AEO.2023.REF2023.ECI_VMT_FGHT_RADS_NG_NA_NA_BLNMLS.A</t>
  </si>
  <si>
    <t>FTE000:da_ethanolflex</t>
  </si>
  <si>
    <t>Freight: Truck Stock: Vehicle Miles Traveled: Heavy: Ethanol-Flex Fuel: Reference case</t>
  </si>
  <si>
    <t>AEO.2023.REF2023.ECI_VMT_FGHT_RADS_EFFI_NA_NA_BLNMLS.A</t>
  </si>
  <si>
    <t>FTE000:da_electric</t>
  </si>
  <si>
    <t>Freight: Truck Stock: Vehicle Miles Traveled: Heavy: Electric: Reference case</t>
  </si>
  <si>
    <t>AEO.2023.REF2023.ECI_VMT_FGHT_RADS_ELE_NA_NA_BLNMLS.A</t>
  </si>
  <si>
    <t>FTE000:da_plugindiesel</t>
  </si>
  <si>
    <t>Freight: Truck Stock: Vehicle Miles Traveled: Heavy: Plug-in Diesel Hybrid: Reference case</t>
  </si>
  <si>
    <t>AEO.2023.REF2023.ECI_VMT_FGHT_RADS_EDH_NA_NA_BLNMLS.A</t>
  </si>
  <si>
    <t>FTE000:da_plugingasolin</t>
  </si>
  <si>
    <t>Freight: Truck Stock: Vehicle Miles Traveled: Heavy: Plug-in Gasoline Hybrid: Reference case</t>
  </si>
  <si>
    <t>AEO.2023.REF2023.ECI_VMT_FGHT_RADS_EGH_NA_NA_BLNMLS.A</t>
  </si>
  <si>
    <t>FTE000:da_fuelcell</t>
  </si>
  <si>
    <t>Freight: Truck Stock: Vehicle Miles Traveled: Heavy: Fuel Cell: Reference case</t>
  </si>
  <si>
    <t>AEO.2023.REF2023.ECI_VMT_FGHT_RADS_FUC_NA_NA_BLNMLS.A</t>
  </si>
  <si>
    <t>FTE000:da_HeavySubtotal</t>
  </si>
  <si>
    <t>Heavy Subtotal</t>
  </si>
  <si>
    <t>Freight: Truck Stock: Vehicle Miles Traveled: Heavy: Reference case</t>
  </si>
  <si>
    <t>AEO.2023.REF2023.ECI_VMT_FGHT_RADS_NA_NA_NA_BLNMLS.A</t>
  </si>
  <si>
    <t>FTE000:da_TotalVehicleM</t>
  </si>
  <si>
    <t>Total Vehicle Miles Traveled</t>
  </si>
  <si>
    <t>Freight: Truck Stock: Vehicle Miles Traveled: Reference case</t>
  </si>
  <si>
    <t>AEO.2023.REF2023.ECI_VMT_FGHT_STK_NA_NA_NA_BLNMLS.A</t>
  </si>
  <si>
    <t>Consumption (trillion Btu)</t>
  </si>
  <si>
    <t>FTE000:lm_use_stk_Dies</t>
  </si>
  <si>
    <t>Freight: Truck Stock: Use: Light Medium: Diesel: Reference case</t>
  </si>
  <si>
    <t>AEO.2023.REF2023.CNSM_NA_FGHT_LITEMEDS_DSL_NA_NA_TRLBTU.A</t>
  </si>
  <si>
    <t>FTE000:lm_use_stk_Gas</t>
  </si>
  <si>
    <t>Freight: Truck Stock: Use: Light Medium: Motor Gasoline: Reference case</t>
  </si>
  <si>
    <t>AEO.2023.REF2023.CNSM_NA_FGHT_LITEMEDS_MGS_NA_NA_TRLBTU.A</t>
  </si>
  <si>
    <t>FTE000:lm_use_stk_Liq</t>
  </si>
  <si>
    <t>Freight: Truck Stock: Use: Light Medium: Propane: Reference case</t>
  </si>
  <si>
    <t>AEO.2023.REF2023.CNSM_NA_FGHT_LITEMEDS_PROP_NA_NA_TRLBTU.A</t>
  </si>
  <si>
    <t>FTE000:lm_use_stk_NGas</t>
  </si>
  <si>
    <t>Freight: Truck Stock: Use: Light Medium: Natural Gas: Reference case</t>
  </si>
  <si>
    <t>AEO.2023.REF2023.CNSM_NA_FGHT_LITEMEDS_NG_NA_NA_TRLBTU.A</t>
  </si>
  <si>
    <t>FTE000:lm_use_stk_flex</t>
  </si>
  <si>
    <t>Freight: Truck Stock: Use: Light Medium: Ethanol-Flex Fuel: Reference case</t>
  </si>
  <si>
    <t>AEO.2023.REF2023.CNSM_NA_FGHT_LITEMEDS_EFFI_NA_NA_TRLBTU.A</t>
  </si>
  <si>
    <t>FTE000:lm_use_stk_elect</t>
  </si>
  <si>
    <t>Freight: Truck Stock: Use: Light Medium: Electric: Reference case</t>
  </si>
  <si>
    <t>AEO.2023.REF2023.CNSM_NA_FGHT_LITEMEDS_ELE_NA_NA_TRLBTU.A</t>
  </si>
  <si>
    <t>FTE000:lm_use_stk_plugd</t>
  </si>
  <si>
    <t>Freight: Truck Stock: Use: Light Medium: Plug-in Diesel Hybrid: Reference case</t>
  </si>
  <si>
    <t>AEO.2023.REF2023.CNSM_NA_FGHT_LITEMEDS_EDH_NA_NA_TRLBTU.A</t>
  </si>
  <si>
    <t>FTE000:lm_use_stk_plugg</t>
  </si>
  <si>
    <t>Freight: Truck Stock: Use: Light Medium: Plug-in Gasoline Hybrid: Reference case</t>
  </si>
  <si>
    <t>AEO.2023.REF2023.CNSM_NA_FGHT_LITEMEDS_EGH_NA_NA_TRLBTU.A</t>
  </si>
  <si>
    <t>FTE000:lm_use_stk_sell</t>
  </si>
  <si>
    <t>Freight: Truck Stock: Use: Light Medium: Fuel Cell: Reference case</t>
  </si>
  <si>
    <t>AEO.2023.REF2023.CNSM_NA_FGHT_LITEMEDS_FUC_NA_NA_TRLBTU.A</t>
  </si>
  <si>
    <t>FTE000:lm_use_stk_total</t>
  </si>
  <si>
    <t>Freight: Truck Stock: Use: Light Medium: Reference case</t>
  </si>
  <si>
    <t>AEO.2023.REF2023.CNSM_NA_FGHT_LITEMEDS_NA_NA_NA_TRLBTU.A</t>
  </si>
  <si>
    <t>FTE000:ea_Diesel</t>
  </si>
  <si>
    <t>Freight: Truck Stock: Use: Medium: Diesel: Reference case</t>
  </si>
  <si>
    <t>AEO.2023.REF2023.CNSM_NA_FGHT_SOSOS_DSL_NA_NA_TRLBTU.A</t>
  </si>
  <si>
    <t>FTE000:ea_Gasoline</t>
  </si>
  <si>
    <t>Freight: Truck Stock: Use: Medium: Motor Gasoline: Reference case</t>
  </si>
  <si>
    <t>AEO.2023.REF2023.CNSM_NA_FGHT_SOSOS_MGS_NA_NA_TRLBTU.A</t>
  </si>
  <si>
    <t>FTE000:ea_LiquefiedPetr</t>
  </si>
  <si>
    <t>Freight: Truck Stock: Use: Medium: Propane: Reference case</t>
  </si>
  <si>
    <t>AEO.2023.REF2023.CNSM_NA_FGHT_SOSOS_PROP_NA_NA_TRLBTU.A</t>
  </si>
  <si>
    <t>FTE000:ea_CompressedNat</t>
  </si>
  <si>
    <t>Freight: Truck Stock: Use: Medium: Natural Gas: Reference case</t>
  </si>
  <si>
    <t>AEO.2023.REF2023.CNSM_NA_FGHT_SOSOS_NG_NA_NA_TRLBTU.A</t>
  </si>
  <si>
    <t>FTE000:ea_ethanolflex</t>
  </si>
  <si>
    <t>Freight: Truck Stock: Use: Medium: Ethanol-Flex Fuel: Reference case</t>
  </si>
  <si>
    <t>AEO.2023.REF2023.CNSM_NA_FGHT_SOSOS_EFFI_NA_NA_TRLBTU.A</t>
  </si>
  <si>
    <t>FTE000:ea_electric</t>
  </si>
  <si>
    <t>Freight: Truck Stock: Use: Medium: Electric: Reference case</t>
  </si>
  <si>
    <t>AEO.2023.REF2023.CNSM_NA_FGHT_SOSOS_ELE_NA_NA_TRLBTU.A</t>
  </si>
  <si>
    <t>FTE000:ea_plugindiesel</t>
  </si>
  <si>
    <t>Freight: Truck Stock: Use: Medium: Plug-in Diesel Hybrid: Reference case</t>
  </si>
  <si>
    <t>AEO.2023.REF2023.CNSM_NA_FGHT_SOSOS_EDH_NA_NA_TRLBTU.A</t>
  </si>
  <si>
    <t>FTE000:ea_plugingasolin</t>
  </si>
  <si>
    <t>Freight: Truck Stock: Use: Medium: Plug-in Gasoline Hybrid: Reference case</t>
  </si>
  <si>
    <t>AEO.2023.REF2023.CNSM_NA_FGHT_SOSOS_EGH_NA_NA_TRLBTU.A</t>
  </si>
  <si>
    <t>FTE000:ea_fuelcell</t>
  </si>
  <si>
    <t>Freight: Truck Stock: Use: Medium: Fuel Cell: Reference case</t>
  </si>
  <si>
    <t>AEO.2023.REF2023.CNSM_NA_FGHT_SOSOS_FUC_NA_NA_TRLBTU.A</t>
  </si>
  <si>
    <t>FTE000:ea_MediumSubtota</t>
  </si>
  <si>
    <t>Freight: Truck Stock: Use: Medium: Reference case</t>
  </si>
  <si>
    <t>AEO.2023.REF2023.CNSM_NA_FGHT_SOSOS_NA_NA_NA_TRLBTU.A</t>
  </si>
  <si>
    <t>FTE000:fa_Diesel</t>
  </si>
  <si>
    <t>Freight: Truck Stock: Use: Heavy: Diesel: Reference case</t>
  </si>
  <si>
    <t>AEO.2023.REF2023.CNSM_NA_FGHT_RADS_DSL_NA_NA_TRLBTU.A</t>
  </si>
  <si>
    <t>FTE000:fa_Gasoline</t>
  </si>
  <si>
    <t>Freight: Truck Stock: Use: Heavy: Motor Gasoline: Reference case</t>
  </si>
  <si>
    <t>AEO.2023.REF2023.CNSM_NA_FGHT_RADS_MGS_NA_NA_TRLBTU.A</t>
  </si>
  <si>
    <t>FTE000:fa_LiquefiedPetr</t>
  </si>
  <si>
    <t>Freight: Truck Stock: Use: Heavy: Propane: Reference case</t>
  </si>
  <si>
    <t>AEO.2023.REF2023.CNSM_NA_FGHT_RADS_PROP_NA_NA_TRLBTU.A</t>
  </si>
  <si>
    <t>FTE000:fa_CompressedNat</t>
  </si>
  <si>
    <t>Freight: Truck Stock: Use: Heavy: Natural Gas: Reference case</t>
  </si>
  <si>
    <t>AEO.2023.REF2023.CNSM_NA_FGHT_RADS_NG_NA_NA_TRLBTU.A</t>
  </si>
  <si>
    <t>FTE000:fa_ethanolflex</t>
  </si>
  <si>
    <t>Freight: Truck Stock: Use: Heavy: Ethanol-Flex Fuel: Reference case</t>
  </si>
  <si>
    <t>AEO.2023.REF2023.CNSM_NA_FGHT_RADS_EFFI_NA_NA_TRLBTU.A</t>
  </si>
  <si>
    <t>FTE000:fa_electric</t>
  </si>
  <si>
    <t>Freight: Truck Stock: Use: Heavy: Electric: Reference case</t>
  </si>
  <si>
    <t>AEO.2023.REF2023.CNSM_NA_FGHT_RADS_ELE_NA_NA_TRLBTU.A</t>
  </si>
  <si>
    <t>FTE000:fa_plugindiesel</t>
  </si>
  <si>
    <t>Freight: Truck Stock: Use: Heavy: Plug-in Diesel Hybrid: Reference case</t>
  </si>
  <si>
    <t>AEO.2023.REF2023.CNSM_NA_FGHT_RADS_EDH_NA_NA_TRLBTU.A</t>
  </si>
  <si>
    <t>FTE000:fa_plugingasolin</t>
  </si>
  <si>
    <t>Freight: Truck Stock: Use: Heavy: Plug-in Gasoline Hybrid: Reference case</t>
  </si>
  <si>
    <t>AEO.2023.REF2023.CNSM_NA_FGHT_RADS_EGH_NA_NA_TRLBTU.A</t>
  </si>
  <si>
    <t>FTE000:fa_fuelcell</t>
  </si>
  <si>
    <t>Freight: Truck Stock: Use: Heavy: Fuel Cell: Reference case</t>
  </si>
  <si>
    <t>AEO.2023.REF2023.CNSM_NA_FGHT_RADS_FUC_NA_NA_TRLBTU.A</t>
  </si>
  <si>
    <t>FTE000:fa_HeavySubtotal</t>
  </si>
  <si>
    <t>Freight: Truck Stock: Use: Heavy: Reference case</t>
  </si>
  <si>
    <t>AEO.2023.REF2023.CNSM_NA_FGHT_RADS_NA_NA_NA_TRLBTU.A</t>
  </si>
  <si>
    <t xml:space="preserve"> Medium</t>
  </si>
  <si>
    <t xml:space="preserve"> and Heavy Total</t>
  </si>
  <si>
    <t>FTE000:ga_Diesel</t>
  </si>
  <si>
    <t>Freight: Truck Stock: Use: Light Medium, Medium, and Heavy: Diesel: Reference case</t>
  </si>
  <si>
    <t>AEO.2023.REF2023.CNSM_NA_FGHT_STK_DSL_NA_NA_TRLBTU.A</t>
  </si>
  <si>
    <t>FTE000:ga_Gasoline</t>
  </si>
  <si>
    <t>Freight: Truck Stock: Use: Light Medium, Medium, and Heavy: Motor Gasoline: Reference case</t>
  </si>
  <si>
    <t>AEO.2023.REF2023.CNSM_NA_FGHT_STK_MGS_NA_NA_TRLBTU.A</t>
  </si>
  <si>
    <t>FTE000:ga_LiquefiedPetr</t>
  </si>
  <si>
    <t>Freight: Truck Stock: Use: Light Medium, Medium, and Heavy: Propane: Reference case</t>
  </si>
  <si>
    <t>AEO.2023.REF2023.CNSM_NA_FGHT_STK_PROP_NA_NA_TRLBTU.A</t>
  </si>
  <si>
    <t>FTE000:ga_CompressedNat</t>
  </si>
  <si>
    <t>Freight: Truck Stock: Use: Light Medium, Medium, and Heavy: Natural Gas: Reference case</t>
  </si>
  <si>
    <t>AEO.2023.REF2023.CNSM_NA_FGHT_STK_NG_NA_NA_TRLBTU.A</t>
  </si>
  <si>
    <t>FTE000:ga_ethanolflex</t>
  </si>
  <si>
    <t>Freight: Truck Stock: Use: Light Medium, Medium, and Heavy: Ethanol-Flex Fuel: Reference case</t>
  </si>
  <si>
    <t>AEO.2023.REF2023.CNSM_NA_FGHT_STK_EFFI_NA_NA_TRLBTU.A</t>
  </si>
  <si>
    <t>FTE000:ga_electric</t>
  </si>
  <si>
    <t>Freight: Truck Stock: Use: Light Medium, Medium, and Heavy: Electric: Reference case</t>
  </si>
  <si>
    <t>AEO.2023.REF2023.CNSM_NA_FGHT_STK_ELE_NA_NA_TRLBTU.A</t>
  </si>
  <si>
    <t>FTE000:ga_plugindiesel</t>
  </si>
  <si>
    <t>Freight: Truck Stock: Use: Light Medium, Medium, and Heavy: Plug-in Diesel Hybrid: Reference case</t>
  </si>
  <si>
    <t>AEO.2023.REF2023.CNSM_NA_FGHT_STK_EDH_NA_NA_TRLBTU.A</t>
  </si>
  <si>
    <t>FTE000:ga_plugingasolin</t>
  </si>
  <si>
    <t>Freight: Truck Stock: Use: Light Medium, Medium, and Heavy: Plug-in Gasoline Hybrid: Reference case</t>
  </si>
  <si>
    <t>AEO.2023.REF2023.CNSM_NA_FGHT_STK_EGH_NA_NA_TRLBTU.A</t>
  </si>
  <si>
    <t>FTE000:ga_fuelcell</t>
  </si>
  <si>
    <t>Freight: Truck Stock: Use: Light Medium, Medium, and Heavy: Fuel Cell: Reference case</t>
  </si>
  <si>
    <t>AEO.2023.REF2023.CNSM_NA_FGHT_STK_FUC_NA_NA_TRLBTU.A</t>
  </si>
  <si>
    <t>FTE000:ga_Total</t>
  </si>
  <si>
    <t>Freight: Truck Stock: Use: Light Medium, Medium, and Heavy: Reference case</t>
  </si>
  <si>
    <t>AEO.2023.REF2023.CNSM_NA_FGHT_STK_NA_NA_NA_TRLBTU.A</t>
  </si>
  <si>
    <t>Fuel Efficiency (miles per gallon)</t>
  </si>
  <si>
    <t>FTE000:lm_mpg_stk_Dies</t>
  </si>
  <si>
    <t>Freight: Truck Stock: Fuel Efficiency: Light Medium: Diesel: Reference case</t>
  </si>
  <si>
    <t>AEO.2023.REF2023.EFI_NA_FGHT_LITEMEDS_DSL_NA_NA_MPGDSEQ.A</t>
  </si>
  <si>
    <t>mpg diesel equiv</t>
  </si>
  <si>
    <t>FTE000:lm_mpg_stk_Gas</t>
  </si>
  <si>
    <t>Freight: Truck Stock: Fuel Efficiency: Light Medium: Motor Gasoline: Reference case</t>
  </si>
  <si>
    <t>AEO.2023.REF2023.EFI_NA_FGHT_LITEMEDS_MGS_NA_NA_MPGGASEQ.A</t>
  </si>
  <si>
    <t>FTE000:lm_mpg_stk_Liq</t>
  </si>
  <si>
    <t>Freight: Truck Stock: Fuel Efficiency: Light Medium: Propane: Reference case</t>
  </si>
  <si>
    <t>AEO.2023.REF2023.EFI_NA_FGHT_LITEMEDS_PROP_NA_NA_MPGGASEQ.A</t>
  </si>
  <si>
    <t>FTE000:lm_mpg_stk_NGas</t>
  </si>
  <si>
    <t>Freight: Truck Stock: Fuel Efficiency: Light Medium: Natural Gas: Reference case</t>
  </si>
  <si>
    <t>AEO.2023.REF2023.EFI_NA_FGHT_LITEMEDS_NG_NA_NA_MPGGASEQ.A</t>
  </si>
  <si>
    <t>FTE000:lm_mpg_stk_fleck</t>
  </si>
  <si>
    <t>Freight: Truck Stock: Fuel Efficiency: Light Medium: Ethanol-Flex Fuel: Reference case</t>
  </si>
  <si>
    <t>AEO.2023.REF2023.EFI_NA_FGHT_LITEMEDS_EFFI_NA_NA_MPGGASEQ.A</t>
  </si>
  <si>
    <t>FTE000:lm_mpg_stk_eleck</t>
  </si>
  <si>
    <t>Freight: Truck Stock: Fuel Efficiency: Light Medium: Electric: Reference case</t>
  </si>
  <si>
    <t>AEO.2023.REF2023.EFI_NA_FGHT_LITEMEDS_ELE_NA_NA_MPGDSEQ.A</t>
  </si>
  <si>
    <t>FTE000:lm_mpg_stk_diehy</t>
  </si>
  <si>
    <t>Freight: Truck Stock: Fuel Efficiency: Light Medium: Plug-in Diesel Hybrid: Reference case</t>
  </si>
  <si>
    <t>AEO.2023.REF2023.EFI_NA_FGHT_LITEMEDS_EDH_NA_NA_MPGDSEQ.A</t>
  </si>
  <si>
    <t>FTE000:lm_mpg_stk_gashy</t>
  </si>
  <si>
    <t>Freight: Truck Stock: Fuel Efficiency: Light Medium: Plug-in Gasoline Hybrid: Reference case</t>
  </si>
  <si>
    <t>AEO.2023.REF2023.EFI_NA_FGHT_LITEMEDS_EGH_NA_NA_MPGGASEQ.A</t>
  </si>
  <si>
    <t>FTE000:lm_mpg_stk_cel</t>
  </si>
  <si>
    <t>Freight: Truck Stock: Fuel Efficiency: Light Medium: Fuel Cell: Reference case</t>
  </si>
  <si>
    <t>AEO.2023.REF2023.EFI_NA_FGHT_LITEMEDS_FUC_NA_NA_MPGDSEQ.A</t>
  </si>
  <si>
    <t>FTE000:lm_mpg_stk_total</t>
  </si>
  <si>
    <t>Light Medium Average</t>
  </si>
  <si>
    <t>Freight: Truck Stock: Fuel Efficiency: Light Medium: Average: Reference case</t>
  </si>
  <si>
    <t>AEO.2023.REF2023.EFI_NA_FGHT_LITEMEDS_NA_NA_NA_NA.A</t>
  </si>
  <si>
    <t>FTE000:ha_Diesel</t>
  </si>
  <si>
    <t>Freight: Truck Stock: Fuel Efficiency: Medium: Diesel: Reference case</t>
  </si>
  <si>
    <t>AEO.2023.REF2023.EFI_NA_FGHT_SOSOS_DSL_NA_NA_MPGDSEQ.A</t>
  </si>
  <si>
    <t>FTE000:ha_Gasoline</t>
  </si>
  <si>
    <t>Freight: Truck Stock: Fuel Efficiency: Medium: Motor Gasoline: Reference case</t>
  </si>
  <si>
    <t>AEO.2023.REF2023.EFI_NA_FGHT_SOSOS_MGS_NA_NA_MPGGASEQ.A</t>
  </si>
  <si>
    <t>FTE000:ha_LiquefiedPetr</t>
  </si>
  <si>
    <t>Freight: Truck Stock: Fuel Efficiency: Medium: Propane: Reference case</t>
  </si>
  <si>
    <t>AEO.2023.REF2023.EFI_NA_FGHT_SOSOS_PROP_NA_NA_MPGGASEQ.A</t>
  </si>
  <si>
    <t>FTE000:ha_CompressedNat</t>
  </si>
  <si>
    <t>Freight: Truck Stock: Fuel Efficiency: Medium: Natural Gas: Reference case</t>
  </si>
  <si>
    <t>AEO.2023.REF2023.EFI_NA_FGHT_SOSOS_NG_NA_NA_MPGGASEQ.A</t>
  </si>
  <si>
    <t>FTE000:ha_ethanolflex</t>
  </si>
  <si>
    <t>Freight: Truck Stock: Fuel Efficiency: Medium: Ethanol-Flex Fuel: Reference case</t>
  </si>
  <si>
    <t>AEO.2023.REF2023.EFI_NA_FGHT_SOSOS_EFFI_NA_NA_MPG.A</t>
  </si>
  <si>
    <t>FTE000:ha_electric</t>
  </si>
  <si>
    <t>Freight: Truck Stock: Fuel Efficiency: Medium: Electric: Reference case</t>
  </si>
  <si>
    <t>AEO.2023.REF2023.EFI_NA_FGHT_SOSOS_ELE_NA_NA_MPGGASEQ.A</t>
  </si>
  <si>
    <t>FTE000:ha_plugindiesel</t>
  </si>
  <si>
    <t>Freight: Truck Stock: Fuel Efficiency: Medium: Plug-in Diesel Hybrid: Reference case</t>
  </si>
  <si>
    <t>AEO.2023.REF2023.EFI_NA_FGHT_SOSOS_EDH_NA_NA_MPGGASEQ.A</t>
  </si>
  <si>
    <t>FTE000:ha_plugingasolin</t>
  </si>
  <si>
    <t>Freight: Truck Stock: Fuel Efficiency: Medium: Plug-in Gasoline Hybrid: Reference case</t>
  </si>
  <si>
    <t>AEO.2023.REF2023.EFI_NA_FGHT_SOSOS_EGH_NA_NA_MPGGASEQ.A</t>
  </si>
  <si>
    <t>FTE000:ha_fuelcell</t>
  </si>
  <si>
    <t>Freight: Truck Stock: Fuel Efficiency: Medium: Fuel Cell: Reference case</t>
  </si>
  <si>
    <t>AEO.2023.REF2023.EFI_NA_FGHT_SOSOS_FUC_NA_NA_MPGGASEQ.A</t>
  </si>
  <si>
    <t>FTE000:ha_MediumAverage</t>
  </si>
  <si>
    <t>Medium Average</t>
  </si>
  <si>
    <t>Freight: Truck Stock: Fuel Efficiency: Medium: Average: Reference case</t>
  </si>
  <si>
    <t>AEO.2023.REF2023.EFI_NA_FGHT_SOSOS_NA_NA_NA_NA.A</t>
  </si>
  <si>
    <t>FTE000:ia_Diesel</t>
  </si>
  <si>
    <t>Freight: Truck Stock: Fuel Efficiency: Heavy: Diesel: Reference case</t>
  </si>
  <si>
    <t>AEO.2023.REF2023.EFI_NA_FGHT_RADS_DSL_NA_NA_MPGDSEQ.A</t>
  </si>
  <si>
    <t>FTE000:ia_Gasoline</t>
  </si>
  <si>
    <t>Freight: Truck Stock: Fuel Efficiency: Heavy: Motor Gasoline: Reference case</t>
  </si>
  <si>
    <t>AEO.2023.REF2023.EFI_NA_FGHT_RADS_MGS_NA_NA_MPGGASEQ.A</t>
  </si>
  <si>
    <t>FTE000:ia_LiquefiedPetr</t>
  </si>
  <si>
    <t>Freight: Truck Stock: Fuel Efficiency: Heavy: Propane: Reference case</t>
  </si>
  <si>
    <t>AEO.2023.REF2023.EFI_NA_FGHT_RADS_PROP_NA_NA_MPGGASEQ.A</t>
  </si>
  <si>
    <t>FTE000:ia_CompressedNat</t>
  </si>
  <si>
    <t>Freight: Truck Stock: Fuel Efficiency: Heavy: Natural Gas: Reference case</t>
  </si>
  <si>
    <t>AEO.2023.REF2023.EFI_NA_FGHT_RADS_NG_NA_NA_MPGDSEQ.A</t>
  </si>
  <si>
    <t>FTE000:ia_ethanolflex</t>
  </si>
  <si>
    <t>Freight: Truck Stock: Fuel Efficiency: Heavy: Ethanol-Flex Fuel: Reference case</t>
  </si>
  <si>
    <t>AEO.2023.REF2023.EFI_NA_FGHT_RADS_EFFI_NA_NA_MPGGASEQ.A</t>
  </si>
  <si>
    <t>FTE000:ia_electric</t>
  </si>
  <si>
    <t>Freight: Truck Stock: Fuel Efficiency: Heavy: Electric: Reference case</t>
  </si>
  <si>
    <t>AEO.2023.REF2023.EFI_NA_FGHT_RADS_ELE_NA_NA_MPGDSEQ.A</t>
  </si>
  <si>
    <t>FTE000:ia_plugindiesel</t>
  </si>
  <si>
    <t>Freight: Truck Stock: Fuel Efficiency: Heavy: Plug-in Diesel Hybrid: Reference case</t>
  </si>
  <si>
    <t>AEO.2023.REF2023.EFI_NA_FGHT_RADS_EDH_NA_NA_MPGDSEQ.A</t>
  </si>
  <si>
    <t>FTE000:ia_plugingasolin</t>
  </si>
  <si>
    <t>Freight: Truck Stock: Fuel Efficiency: Heavy: Plug-in Gasoline Hybrid: Reference case</t>
  </si>
  <si>
    <t>AEO.2023.REF2023.EFI_NA_FGHT_RADS_EGH_NA_NA_MPGGASEQ.A</t>
  </si>
  <si>
    <t>FTE000:ia_fuelcell</t>
  </si>
  <si>
    <t>Freight: Truck Stock: Fuel Efficiency: Heavy: Fuel Cell: Reference case</t>
  </si>
  <si>
    <t>AEO.2023.REF2023.EFI_NA_FGHT_RADS_FUC_NA_NA_MPGDSEQ.A</t>
  </si>
  <si>
    <t>FTE000:ia_HeavyAverage</t>
  </si>
  <si>
    <t>Heavy Average</t>
  </si>
  <si>
    <t>Freight: Truck Stock: Fuel Efficiency: Heavy: Average: Reference case</t>
  </si>
  <si>
    <t>AEO.2023.REF2023.EFI_NA_FGHT_RADS_NA_NA_NA_NA.A</t>
  </si>
  <si>
    <t>FTE000:ia_Average</t>
  </si>
  <si>
    <t>Average Fuel Efficiency</t>
  </si>
  <si>
    <t>Freight: Truck Stock: Fuel Efficiency: Reference case</t>
  </si>
  <si>
    <t>AEO.2023.REF2023.EFI_NA_FGHT_STK_NA_NA_NA_NA.A</t>
  </si>
  <si>
    <t>Stock (millions)</t>
  </si>
  <si>
    <t>FTE000:lm_stk_stk_Dies</t>
  </si>
  <si>
    <t>Freight: Truck Stock: Light Medium: Diesel: Reference case</t>
  </si>
  <si>
    <t>AEO.2023.REF2023.ECI_STK_FGHT_LITEMEDS_DSL_NA_NA_MILL.A</t>
  </si>
  <si>
    <t>FTE000:lm_stk_stk_Gas</t>
  </si>
  <si>
    <t>Freight: Truck Stock: Light Medium: Motor Gasoline: Reference case</t>
  </si>
  <si>
    <t>AEO.2023.REF2023.ECI_STK_FGHT_LITEMEDS_MGS_NA_NA_MILL.A</t>
  </si>
  <si>
    <t>FTE000:lm_stk_stk_Liq</t>
  </si>
  <si>
    <t>Freight: Truck Stock: Light Medium: Propane: Reference case</t>
  </si>
  <si>
    <t>AEO.2023.REF2023.ECI_STK_FGHT_LITEMEDS_PROP_NA_NA_MILL.A</t>
  </si>
  <si>
    <t>FTE000:lm_stk_stk_NGas</t>
  </si>
  <si>
    <t>Freight: Truck Stock: Light Medium: Natural Gas: Reference case</t>
  </si>
  <si>
    <t>AEO.2023.REF2023.ECI_STK_FGHT_LITEMEDS_NG_NA_NA_MILL.A</t>
  </si>
  <si>
    <t>FTE000:lm_stk_stk_flux</t>
  </si>
  <si>
    <t>Freight: Truck Stock: Light Medium: Ethanol-Flex Fuel: Reference case</t>
  </si>
  <si>
    <t>AEO.2023.REF2023.ECI_STK_FGHT_LITEMEDS_EFFI_NA_NA_MILL.A</t>
  </si>
  <si>
    <t>FTE000:lm_stk_stk_el</t>
  </si>
  <si>
    <t>Freight: Truck Stock: Light Medium: Electric: Reference case</t>
  </si>
  <si>
    <t>AEO.2023.REF2023.ECI_STK_FGHT_LITEMEDS_ELE_NA_NA_MILL.A</t>
  </si>
  <si>
    <t>FTE000:lm_stk_stk_inDie</t>
  </si>
  <si>
    <t>Freight: Truck Stock: Light Medium: Plug-in Diesel Hybrid: Reference case</t>
  </si>
  <si>
    <t>AEO.2023.REF2023.ECI_STK_FGHT_LITEMEDS_EDH_NA_NA_MILL.A</t>
  </si>
  <si>
    <t>FTE000:lm_stk_stk_inGas</t>
  </si>
  <si>
    <t>Freight: Truck Stock: Light Medium: Plug-in Gasoline Hybrid: Reference case</t>
  </si>
  <si>
    <t>AEO.2023.REF2023.ECI_STK_FGHT_LITEMEDS_EGH_NA_NA_MILL.A</t>
  </si>
  <si>
    <t>FTE000:lm_stk_stk_FuelC</t>
  </si>
  <si>
    <t>Freight: Truck Stock: Light Medium: Fuel Cell: Reference case</t>
  </si>
  <si>
    <t>AEO.2023.REF2023.ECI_STK_FGHT_LITEMEDS_FUC_NA_NA_MILL.A</t>
  </si>
  <si>
    <t>FTE000:lm_stk_stk_total</t>
  </si>
  <si>
    <t>Freight: Truck Stock: Light Medium: Reference case</t>
  </si>
  <si>
    <t>AEO.2023.REF2023.ECI_STK_FGHT_LITEMEDS_NA_NA_NA_MILL.A</t>
  </si>
  <si>
    <t>FTE000:ja_Diesel</t>
  </si>
  <si>
    <t>Freight: Truck Stock: Medium: Diesel: Reference case</t>
  </si>
  <si>
    <t>AEO.2023.REF2023.ECI_STK_FGHT_SOSOS_DSL_NA_NA_MILL.A</t>
  </si>
  <si>
    <t>FTE000:ja_Gasoline</t>
  </si>
  <si>
    <t>Freight: Truck Stock: Medium: Motor Gasoline: Reference case</t>
  </si>
  <si>
    <t>AEO.2023.REF2023.ECI_STK_FGHT_SOSOS_MGS_NA_NA_MILL.A</t>
  </si>
  <si>
    <t>FTE000:ja_LiquefiedPetr</t>
  </si>
  <si>
    <t>Freight: Truck Stock: Medium: Propane: Reference case</t>
  </si>
  <si>
    <t>AEO.2023.REF2023.ECI_STK_FGHT_SOSOS_PROP_NA_NA_MILL.A</t>
  </si>
  <si>
    <t>FTE000:ja_CompressedNat</t>
  </si>
  <si>
    <t>Freight: Truck Stock: Medium: Natural Gas: Reference case</t>
  </si>
  <si>
    <t>AEO.2023.REF2023.ECI_STK_FGHT_SOSOS_NG_NA_NA_MILL.A</t>
  </si>
  <si>
    <t>FTE000:ja_ethanolflex</t>
  </si>
  <si>
    <t>Freight: Truck Stock: Medium: Ethanol-Flex Fuel: Reference case</t>
  </si>
  <si>
    <t>AEO.2023.REF2023.ECI_STK_FGHT_SOSOS_EFFI_NA_NA_MILL.A</t>
  </si>
  <si>
    <t>FTE000:ja_electric</t>
  </si>
  <si>
    <t>Freight: Truck Stock: Medium: Electric: Reference case</t>
  </si>
  <si>
    <t>AEO.2023.REF2023.ECI_STK_FGHT_SOSOS_ELE_NA_NA_MILL.A</t>
  </si>
  <si>
    <t>FTE000:ja_plugindiesel</t>
  </si>
  <si>
    <t>Freight: Truck Stock: Medium: Plug-in Diesel Hybrid: Reference case</t>
  </si>
  <si>
    <t>AEO.2023.REF2023.ECI_STK_FGHT_SOSOS_EDH_NA_NA_MILL.A</t>
  </si>
  <si>
    <t>FTE000:ja_plugingasolin</t>
  </si>
  <si>
    <t>Freight: Truck Stock: Medium: Plug-in Gasoline Hybrid: Reference case</t>
  </si>
  <si>
    <t>AEO.2023.REF2023.ECI_STK_FGHT_SOSOS_EGH_NA_NA_MILL.A</t>
  </si>
  <si>
    <t>FTE000:ja_fuelcell</t>
  </si>
  <si>
    <t>Freight: Truck Stock: Medium: Fuel Cell: Reference case</t>
  </si>
  <si>
    <t>AEO.2023.REF2023.ECI_STK_FGHT_SOSOS_FUC_NA_NA_MILL.A</t>
  </si>
  <si>
    <t>FTE000:ja_MediumSubtota</t>
  </si>
  <si>
    <t>Freight: Truck Stock: Medium: Reference case</t>
  </si>
  <si>
    <t>AEO.2023.REF2023.ECI_STK_FGHT_SOSOS_NA_NA_NA_MILL.A</t>
  </si>
  <si>
    <t>FTE000:ka_Diesel</t>
  </si>
  <si>
    <t>Freight: Truck Stock: Heavy: Diesel: Reference case</t>
  </si>
  <si>
    <t>AEO.2023.REF2023.ECI_STK_FGHT_RADS_DSL_NA_NA_MILL.A</t>
  </si>
  <si>
    <t>FTE000:ka_Gasoline</t>
  </si>
  <si>
    <t>Freight: Truck Stock: Heavy: Motor Gasoline: Reference case</t>
  </si>
  <si>
    <t>AEO.2023.REF2023.ECI_STK_FGHT_RADS_MGS_NA_NA_MILL.A</t>
  </si>
  <si>
    <t>FTE000:ka_LiquefiedPetr</t>
  </si>
  <si>
    <t>Freight: Truck Stock: Heavy: Propane: Reference case</t>
  </si>
  <si>
    <t>AEO.2023.REF2023.ECI_STK_FGHT_RADS_PROP_NA_NA_MILL.A</t>
  </si>
  <si>
    <t>FTE000:ka_CompressedNat</t>
  </si>
  <si>
    <t>Freight: Truck Stock: Heavy: Natural Gas: Reference case</t>
  </si>
  <si>
    <t>AEO.2023.REF2023.ECI_STK_FGHT_RADS_NG_NA_NA_MILL.A</t>
  </si>
  <si>
    <t>FTE000:ka_ethanolflex</t>
  </si>
  <si>
    <t>Freight: Truck Stock: Heavy: Ethanol-Flex Fuel: Reference case</t>
  </si>
  <si>
    <t>AEO.2023.REF2023.ECI_STK_FGHT_RADS_EFFI_NA_NA_MILL.A</t>
  </si>
  <si>
    <t>FTE000:ka_electric</t>
  </si>
  <si>
    <t>Freight: Truck Stock: Heavy: Electric: Reference case</t>
  </si>
  <si>
    <t>AEO.2023.REF2023.ECI_STK_FGHT_RADS_ELE_NA_NA_MILL.A</t>
  </si>
  <si>
    <t>FTE000:ka_plugindiesel</t>
  </si>
  <si>
    <t>Freight: Truck Stock: Heavy: Plug-in Diesel Hybrid: Reference case</t>
  </si>
  <si>
    <t>AEO.2023.REF2023.ECI_STK_FGHT_RADS_EDH_NA_NA_MILL.A</t>
  </si>
  <si>
    <t>FTE000:ka_plugingasolin</t>
  </si>
  <si>
    <t>Freight: Truck Stock: Heavy: Plug-in Gasoline Hybrid: Reference case</t>
  </si>
  <si>
    <t>AEO.2023.REF2023.ECI_STK_FGHT_RADS_EGH_NA_NA_MILL.A</t>
  </si>
  <si>
    <t>FTE000:ka_fuelcell</t>
  </si>
  <si>
    <t>Freight: Truck Stock: Heavy: Fuel Cell: Reference case</t>
  </si>
  <si>
    <t>AEO.2023.REF2023.ECI_STK_FGHT_RADS_FUC_NA_NA_MILL.A</t>
  </si>
  <si>
    <t>FTE000:ka_HeavySubtotal</t>
  </si>
  <si>
    <t>Freight: Truck Stock: Heavy: Reference case</t>
  </si>
  <si>
    <t>AEO.2023.REF2023.ECI_STK_FGHT_RADS_NA_NA_NA_MILL.A</t>
  </si>
  <si>
    <t>FTE000:ka_TotalStock</t>
  </si>
  <si>
    <t>Total Stock</t>
  </si>
  <si>
    <t>Freight: Truck Stock: Reference case</t>
  </si>
  <si>
    <t>AEO.2023.REF2023.ECI_STK_FGHT_STK_NA_NA_NA_MILL.A</t>
  </si>
  <si>
    <t>New Trucks by Size Class</t>
  </si>
  <si>
    <t>FTE000:lm_mpg_new_Dies</t>
  </si>
  <si>
    <t>Freight: New Trucks: Fuel Efficiency: Light Medium: Diesel: Reference case</t>
  </si>
  <si>
    <t>AEO.2023.REF2023.EFI_NA_FGHT_LITEMEDN_DSL_NA_NA_MPGDSEQ.A</t>
  </si>
  <si>
    <t>FTE000:lm_mpg_new_Gas</t>
  </si>
  <si>
    <t>Freight: New Trucks: Fuel Efficiency: Light Medium: Motor Gasoline: Reference case</t>
  </si>
  <si>
    <t>AEO.2023.REF2023.EFI_NA_FGHT_LITEMEDN_MGS_NA_NA_MPGGASEQ.A</t>
  </si>
  <si>
    <t>FTE000:lm_mpg_new_Liq</t>
  </si>
  <si>
    <t>Freight: New Trucks: Fuel Efficiency: Light Medium: Propane: Reference case</t>
  </si>
  <si>
    <t>AEO.2023.REF2023.EFI_NA_FGHT_LITEMEDN_PROP_NA_NA_MPGGASEQ.A</t>
  </si>
  <si>
    <t>FTE000:lm_mpg_new_NGas</t>
  </si>
  <si>
    <t>Freight: New Trucks: Fuel Efficiency: Light Medium: Natural Gas: Reference case</t>
  </si>
  <si>
    <t>AEO.2023.REF2023.EFI_NA_FGHT_LITEMEDN_NG_NA_NA_MPGGASEQ.A</t>
  </si>
  <si>
    <t>FTE000:lm_mpg_new_Ethfl</t>
  </si>
  <si>
    <t>Freight: New Trucks: Fuel Efficiency: Light Medium: Ethanol-Flex Fuel: Reference case</t>
  </si>
  <si>
    <t>AEO.2023.REF2023.EFI_NA_FGHT_LITEMEDN_EFFI_NA_NA_MPGGASEQ.A</t>
  </si>
  <si>
    <t>FTE000:lm_mpg_new_lectr</t>
  </si>
  <si>
    <t>Freight: New Trucks: Fuel Efficiency: Light Medium: Electric: Reference case</t>
  </si>
  <si>
    <t>AEO.2023.REF2023.EFI_NA_FGHT_LITEMEDN_ELE_NA_NA_MPGDSEQ.A</t>
  </si>
  <si>
    <t>FTE000:lm_mpg_new_PlgDs</t>
  </si>
  <si>
    <t>Freight: New Trucks: Fuel Efficiency: Light Medium: Plug-in Diesel Hybrid: Reference case</t>
  </si>
  <si>
    <t>AEO.2023.REF2023.EFI_NA_FGHT_LITEMEDN_EDH_NA_NA_MPGDSEQ.A</t>
  </si>
  <si>
    <t>FTE000:lm_mpg_new_PlgGs</t>
  </si>
  <si>
    <t>Freight: New Trucks: Fuel Efficiency: Light Medium: Plug-in Gasoline Hybrid: Reference case</t>
  </si>
  <si>
    <t>AEO.2023.REF2023.EFI_NA_FGHT_LITEMEDN_EGH_NA_NA_MPGGASEQ.A</t>
  </si>
  <si>
    <t>FTE000:lm_mpg_new_FuCel</t>
  </si>
  <si>
    <t>Freight: New Trucks: Fuel Efficiency: Light Medium: Fuel Cell: Reference case</t>
  </si>
  <si>
    <t>AEO.2023.REF2023.EFI_NA_FGHT_LITEMEDN_FUC_NA_NA_MPGDSEQ.A</t>
  </si>
  <si>
    <t>FTE000:lm_mpg_new_total</t>
  </si>
  <si>
    <t>Freight: New Trucks: Fuel Efficiency: Light Medium: Average: Reference case</t>
  </si>
  <si>
    <t>AEO.2023.REF2023.EFI_NA_FGHT_LITEMEDN_NA_NA_NA_NA.A</t>
  </si>
  <si>
    <t>FTE000:ma_Diesel</t>
  </si>
  <si>
    <t>Freight: New Trucks: Fuel Efficiency: Medium: Diesel: Reference case</t>
  </si>
  <si>
    <t>AEO.2023.REF2023.EFI_NA_FGHT_SOSON_DSL_NA_NA_MPGDSEQ.A</t>
  </si>
  <si>
    <t>FTE000:ma_Gasoline</t>
  </si>
  <si>
    <t>Freight: New Trucks: Fuel Efficiency: Medium: Motor Gasoline: Reference case</t>
  </si>
  <si>
    <t>AEO.2023.REF2023.EFI_NA_FGHT_SOSON_MGS_NA_NA_MPGGASEQ.A</t>
  </si>
  <si>
    <t>FTE000:ma_LiquefiedPetr</t>
  </si>
  <si>
    <t>Freight: New Trucks: Fuel Efficiency: Medium: Propane: Reference case</t>
  </si>
  <si>
    <t>AEO.2023.REF2023.EFI_NA_FGHT_SOSON_PROP_NA_NA_MPGGASEQ.A</t>
  </si>
  <si>
    <t>FTE000:ma_CompressedNat</t>
  </si>
  <si>
    <t>Freight: New Trucks: Fuel Efficiency: Medium: Natural Gas: Reference case</t>
  </si>
  <si>
    <t>AEO.2023.REF2023.EFI_NA_FGHT_SOSON_NG_NA_NA_MPGGASEQ.A</t>
  </si>
  <si>
    <t>FTE000:ma_ethanolflex</t>
  </si>
  <si>
    <t>Freight: New Trucks: Fuel Efficiency: Medium: Ethanol-Flex Fuel: Reference case</t>
  </si>
  <si>
    <t>AEO.2023.REF2023.EFI_NA_FGHT_SOSON_EFFI_NA_NA_MPG.A</t>
  </si>
  <si>
    <t>FTE000:ma_electric</t>
  </si>
  <si>
    <t>Freight: New Trucks: Fuel Efficiency: Medium: Electric: Reference case</t>
  </si>
  <si>
    <t>AEO.2023.REF2023.EFI_NA_FGHT_SOSON_ELE_NA_NA_MPGGASEQ.A</t>
  </si>
  <si>
    <t>FTE000:ma_plugindiesel</t>
  </si>
  <si>
    <t>Freight: New Trucks: Fuel Efficiency: Medium: Plug-in Diesel Hybrid: Reference case</t>
  </si>
  <si>
    <t>AEO.2023.REF2023.EFI_NA_FGHT_SOSON_EDH_NA_NA_MPGGASEQ.A</t>
  </si>
  <si>
    <t>FTE000:ma_plugingasolin</t>
  </si>
  <si>
    <t>Freight: New Trucks: Fuel Efficiency: Medium: Plug-in Gasoline Hybrid: Reference case</t>
  </si>
  <si>
    <t>AEO.2023.REF2023.EFI_NA_FGHT_SOSON_EGH_NA_NA_MPGGASEQ.A</t>
  </si>
  <si>
    <t>FTE000:ma_fuelcell</t>
  </si>
  <si>
    <t>Freight: New Trucks: Fuel Efficiency: Medium: Fuel Cell: Reference case</t>
  </si>
  <si>
    <t>AEO.2023.REF2023.EFI_NA_FGHT_SOSON_FUC_NA_NA_MPGGASEQ.A</t>
  </si>
  <si>
    <t>FTE000:ma_MediumAverage</t>
  </si>
  <si>
    <t>Freight: New Trucks: Fuel Efficiency: Medium: Average: Reference case</t>
  </si>
  <si>
    <t>AEO.2023.REF2023.EFI_NA_FGHT_SOSON_NA_NA_NA_NA.A</t>
  </si>
  <si>
    <t>FTE000:na_Diesel</t>
  </si>
  <si>
    <t>Freight: New Trucks: Fuel Efficiency: Heavy: Diesel: Reference case</t>
  </si>
  <si>
    <t>AEO.2023.REF2023.EFI_NA_FGHT_RADN_DSL_NA_NA_MPGDSEQ.A</t>
  </si>
  <si>
    <t>FTE000:na_Gasoline</t>
  </si>
  <si>
    <t>Freight: New Trucks: Fuel Efficiency: Heavy: Motor Gasoline: Reference case</t>
  </si>
  <si>
    <t>AEO.2023.REF2023.EFI_NA_FGHT_RADN_MGS_NA_NA_MPGGASEQ.A</t>
  </si>
  <si>
    <t>FTE000:na_LiquefiedPetr</t>
  </si>
  <si>
    <t>Freight: New Trucks: Fuel Efficiency: Heavy: Propane: Reference case</t>
  </si>
  <si>
    <t>AEO.2023.REF2023.EFI_NA_FGHT_RADN_PROP_NA_NA_MPGGASEQ.A</t>
  </si>
  <si>
    <t>FTE000:na_CompressedNat</t>
  </si>
  <si>
    <t>Freight: New Trucks: Fuel Efficiency: Heavy: Natural Gas: Reference case</t>
  </si>
  <si>
    <t>AEO.2023.REF2023.EFI_NA_FGHT_RADN_NG_NA_NA_MPGDSEQ.A</t>
  </si>
  <si>
    <t>FTE000:na_ethanolflex</t>
  </si>
  <si>
    <t>Freight: New Trucks: Fuel Efficiency: Heavy: Ethanol-Flex Fuel: Reference case</t>
  </si>
  <si>
    <t>AEO.2023.REF2023.EFI_NA_FGHT_RADN_EFFI_NA_NA_MPGGASEQ.A</t>
  </si>
  <si>
    <t>FTE000:na_electric</t>
  </si>
  <si>
    <t>Freight: New Trucks: Fuel Efficiency: Heavy: Electric: Reference case</t>
  </si>
  <si>
    <t>AEO.2023.REF2023.EFI_NA_FGHT_RADN_ELE_NA_NA_MPGDSEQ.A</t>
  </si>
  <si>
    <t>FTE000:na_plugindiesel</t>
  </si>
  <si>
    <t>Freight: New Trucks: Fuel Efficiency: Heavy: Plug-in Diesel Hybrid: Reference case</t>
  </si>
  <si>
    <t>AEO.2023.REF2023.EFI_NA_FGHT_RADN_EDH_NA_NA_MPGDSEQ.A</t>
  </si>
  <si>
    <t>FTE000:na_plugingasolin</t>
  </si>
  <si>
    <t>Freight: New Trucks: Fuel Efficiency: Heavy: Plug-in Gasoline Hybrid: Reference case</t>
  </si>
  <si>
    <t>AEO.2023.REF2023.EFI_NA_FGHT_RADN_EGH_NA_NA_MPGGASEQ.A</t>
  </si>
  <si>
    <t>FTE000:na_fuelcell</t>
  </si>
  <si>
    <t>Freight: New Trucks: Fuel Efficiency: Heavy: Fuel Cell: Reference case</t>
  </si>
  <si>
    <t>AEO.2023.REF2023.EFI_NA_FGHT_RADN_FUC_NA_NA_MPGDSEQ.A</t>
  </si>
  <si>
    <t>FTE000:na_HeavyAverage</t>
  </si>
  <si>
    <t>Freight: New Trucks: Fuel Efficiency: Heavy: Average: Reference case</t>
  </si>
  <si>
    <t>AEO.2023.REF2023.EFI_NA_FGHT_RADN_NA_NA_NA_NA.A</t>
  </si>
  <si>
    <t>FTE000:na_Average</t>
  </si>
  <si>
    <t>Freight: New Trucks: Fuel Efficiency: Reference case</t>
  </si>
  <si>
    <t>AEO.2023.REF2023.EFI_NA_FGHT_NEW_NA_NA_NA_NA.A</t>
  </si>
  <si>
    <t>Sales (thousands)</t>
  </si>
  <si>
    <t>FTE000:lm_sal_new_Dies</t>
  </si>
  <si>
    <t>Freight: New Trucks: Sales: Light Medium: Diesel: Reference case</t>
  </si>
  <si>
    <t>AEO.2023.REF2023.ECI_SAL_FGHT_LITEMED_DSL_NA_NA_TH.A</t>
  </si>
  <si>
    <t>FTE000:lm_sal_new_Gas</t>
  </si>
  <si>
    <t>Freight: New Trucks: Sales: Light Medium: Motor Gasoline: Reference case</t>
  </si>
  <si>
    <t>AEO.2023.REF2023.ECI_SAL_FGHT_LITEMED_MGS_NA_NA_TH.A</t>
  </si>
  <si>
    <t>FTE000:lm_sal_new_Liq</t>
  </si>
  <si>
    <t>Freight: New Trucks: Sales: Light Medium: Propane: Reference case</t>
  </si>
  <si>
    <t>AEO.2023.REF2023.ECI_SAL_FGHT_LITEMED_PROP_NA_NA_TH.A</t>
  </si>
  <si>
    <t>FTE000:lm_sal_new_NGas</t>
  </si>
  <si>
    <t>Freight: New Trucks: Sales: Light Medium: Natural Gas: Reference case</t>
  </si>
  <si>
    <t>AEO.2023.REF2023.ECI_SAL_FGHT_LITEMED_NG_NA_NA_TH.A</t>
  </si>
  <si>
    <t>FTE000:lm_sal_new_flxfl</t>
  </si>
  <si>
    <t>Freight: New Trucks: Sales: Light Medium: Ethanol-Flex Fuel: Reference case</t>
  </si>
  <si>
    <t>AEO.2023.REF2023.ECI_SAL_FGHT_LITEMED_EFFI_NA_NA_TH.A</t>
  </si>
  <si>
    <t>FTE000:lm_sal_new_lctrc</t>
  </si>
  <si>
    <t>Freight: New Trucks: Sales: Light Medium: Electric: Reference case</t>
  </si>
  <si>
    <t>AEO.2023.REF2023.ECI_SAL_FGHT_LITEMED_ELE_NA_NA_TH.A</t>
  </si>
  <si>
    <t>FTE000:lm_sal_new_PiDH</t>
  </si>
  <si>
    <t>Freight: New Trucks: Sales: Light Medium: Plug-in Diesel Hybrid: Reference case</t>
  </si>
  <si>
    <t>AEO.2023.REF2023.ECI_SAL_FGHT_LITEMED_EDH_NA_NA_TH.A</t>
  </si>
  <si>
    <t>FTE000:lm_sal_new_PiGH</t>
  </si>
  <si>
    <t>Freight: New Trucks: Sales: Light Medium: Plug-in Gasoline Hybrid: Reference case</t>
  </si>
  <si>
    <t>AEO.2023.REF2023.ECI_SAL_FGHT_LITEMED_EGH_NA_NA_TH.A</t>
  </si>
  <si>
    <t>FTE000:lm_sal_new_FlCll</t>
  </si>
  <si>
    <t>Freight: New Trucks: Sales: Light Medium: Fuel Cell: Reference case</t>
  </si>
  <si>
    <t>AEO.2023.REF2023.ECI_SAL_FGHT_LITEMED_FUC_NA_NA_TH.A</t>
  </si>
  <si>
    <t>FTE000:lm_sal_new_total</t>
  </si>
  <si>
    <t>Freight: New Trucks: Sales: Light Medium: Reference case</t>
  </si>
  <si>
    <t>AEO.2023.REF2023.ECI_SAL_FGHT_LITEMED_NA_NA_NA_TH.A</t>
  </si>
  <si>
    <t>FTE000:oa_Diesel</t>
  </si>
  <si>
    <t>Freight: New Trucks: Sales: Medium: Diesel: Reference case</t>
  </si>
  <si>
    <t>AEO.2023.REF2023.ECI_SAL_FGHT_SOSO_DSL_NA_NA_TH.A</t>
  </si>
  <si>
    <t>FTE000:oa_Gasoline</t>
  </si>
  <si>
    <t>Freight: New Trucks: Sales: Medium: Motor Gasoline: Reference case</t>
  </si>
  <si>
    <t>AEO.2023.REF2023.ECI_SAL_FGHT_SOSO_MGS_NA_NA_TH.A</t>
  </si>
  <si>
    <t>FTE000:oa_LiquefiedPetr</t>
  </si>
  <si>
    <t>Freight: New Trucks: Sales: Medium: Propane: Reference case</t>
  </si>
  <si>
    <t>AEO.2023.REF2023.ECI_SAL_FGHT_SOSO_PROP_NA_NA_TH.A</t>
  </si>
  <si>
    <t>FTE000:oa_CompressedNat</t>
  </si>
  <si>
    <t>Freight: New Trucks: Sales: Medium: Natural Gas: Reference case</t>
  </si>
  <si>
    <t>AEO.2023.REF2023.ECI_SAL_FGHT_SOSO_NG_NA_NA_TH.A</t>
  </si>
  <si>
    <t>FTE000:oa_ethanolflex</t>
  </si>
  <si>
    <t>Freight: New Trucks: Sales: Medium: Ethanol-Flex Fuel: Reference case</t>
  </si>
  <si>
    <t>AEO.2023.REF2023.ECI_SAL_FGHT_SOSO_EFFI_NA_NA_TH.A</t>
  </si>
  <si>
    <t>FTE000:oa_electric</t>
  </si>
  <si>
    <t>Freight: New Trucks: Sales: Medium: Electric: Reference case</t>
  </si>
  <si>
    <t>AEO.2023.REF2023.ECI_SAL_FGHT_SOSO_ELE_NA_NA_TH.A</t>
  </si>
  <si>
    <t>FTE000:oa_plugindiesel</t>
  </si>
  <si>
    <t>Freight: New Trucks: Sales: Medium: Plug-in Diesel Hybrid: Reference case</t>
  </si>
  <si>
    <t>AEO.2023.REF2023.ECI_SAL_FGHT_SOSO_EDH_NA_NA_TH.A</t>
  </si>
  <si>
    <t>FTE000:oa_plugingasolin</t>
  </si>
  <si>
    <t>Freight: New Trucks: Sales: Medium: Plug-in Gasoline Hybrid: Reference case</t>
  </si>
  <si>
    <t>AEO.2023.REF2023.ECI_SAL_FGHT_SOSO_EGH_NA_NA_TH.A</t>
  </si>
  <si>
    <t>FTE000:oa_fuelcell</t>
  </si>
  <si>
    <t>Freight: New Trucks: Sales: Medium: Fuel Cell: Reference case</t>
  </si>
  <si>
    <t>AEO.2023.REF2023.ECI_SAL_FGHT_SOSO_FUC_NA_NA_TH.A</t>
  </si>
  <si>
    <t>FTE000:oa_MediumSubtota</t>
  </si>
  <si>
    <t>Freight: New Trucks: Sales: Medium: Reference case</t>
  </si>
  <si>
    <t>AEO.2023.REF2023.ECI_SAL_FGHT_SOSO_NA_NA_NA_TH.A</t>
  </si>
  <si>
    <t>FTE000:pa_Diesel</t>
  </si>
  <si>
    <t>Freight: New Trucks: Sales: Heavy: Diesel: Reference case</t>
  </si>
  <si>
    <t>AEO.2023.REF2023.ECI_SAL_FGHT_RAD_DSL_NA_NA_TH.A</t>
  </si>
  <si>
    <t>FTE000:pa_Gasoline</t>
  </si>
  <si>
    <t>Freight: New Trucks: Sales: Heavy: Motor Gasoline: Reference case</t>
  </si>
  <si>
    <t>AEO.2023.REF2023.ECI_SAL_FGHT_RAD_MGS_NA_NA_TH.A</t>
  </si>
  <si>
    <t>FTE000:pa_LiquefiedPetr</t>
  </si>
  <si>
    <t>Freight: New Trucks: Sales: Heavy: Propane: Reference case</t>
  </si>
  <si>
    <t>AEO.2023.REF2023.ECI_SAL_FGHT_RAD_PROP_NA_NA_TH.A</t>
  </si>
  <si>
    <t>FTE000:pa_CompressedNat</t>
  </si>
  <si>
    <t>Freight: New Trucks: Sales: Heavy: Natural Gas: Reference case</t>
  </si>
  <si>
    <t>AEO.2023.REF2023.ECI_SAL_FGHT_RAD_NG_NA_NA_TH.A</t>
  </si>
  <si>
    <t>FTE000:pa_ethanolflex</t>
  </si>
  <si>
    <t>Freight: New Trucks: Sales: Heavy: Ethanol-Flex Fuel: Reference case</t>
  </si>
  <si>
    <t>AEO.2023.REF2023.ECI_SAL_FGHT_RAD_EFFI_NA_NA_TH.A</t>
  </si>
  <si>
    <t>FTE000:pa_electric</t>
  </si>
  <si>
    <t>Freight: New Trucks: Sales: Heavy: Electric: Reference case</t>
  </si>
  <si>
    <t>AEO.2023.REF2023.ECI_SAL_FGHT_RAD_ELE_NA_NA_TH.A</t>
  </si>
  <si>
    <t>FTE000:pa_plugindiesel</t>
  </si>
  <si>
    <t>Freight: New Trucks: Sales: Heavy: Plug-in Diesel Hybrid: Reference case</t>
  </si>
  <si>
    <t>AEO.2023.REF2023.ECI_SAL_FGHT_RAD_EDH_NA_NA_TH.A</t>
  </si>
  <si>
    <t>FTE000:pa_plugingasolin</t>
  </si>
  <si>
    <t>Freight: New Trucks: Sales: Heavy: Plug-in Gasoline Hybrid: Reference case</t>
  </si>
  <si>
    <t>AEO.2023.REF2023.ECI_SAL_FGHT_RAD_EGH_NA_NA_TH.A</t>
  </si>
  <si>
    <t>FTE000:pa_fuelcell</t>
  </si>
  <si>
    <t>Freight: New Trucks: Sales: Heavy: Fuel Cell: Reference case</t>
  </si>
  <si>
    <t>AEO.2023.REF2023.ECI_SAL_FGHT_RAD_FUC_NA_NA_TH.A</t>
  </si>
  <si>
    <t>FTE000:pa_HeavySubtotal</t>
  </si>
  <si>
    <t>Freight: New Trucks: Sales: Heavy: Reference case</t>
  </si>
  <si>
    <t>AEO.2023.REF2023.ECI_SAL_FGHT_RAD_NA_NA_NA_TH.A</t>
  </si>
  <si>
    <t>FTE000:pa_TotalSales</t>
  </si>
  <si>
    <t>Freight: New Trucks: Sales: Reference case</t>
  </si>
  <si>
    <t>AEO.2023.REF2023.ECI_SAL_FGHT_NA_NA_NA_NA_TH.A</t>
  </si>
  <si>
    <t>Railroads</t>
  </si>
  <si>
    <t>FTE000:qa_TonMilesbyRai</t>
  </si>
  <si>
    <t>Ton Miles by Rail (billion)</t>
  </si>
  <si>
    <t>Freight: Railroads: Ton Miles by Rail: Reference case</t>
  </si>
  <si>
    <t>AEO.2023.REF2023.ECI_FTM_TRN_RAIL_NA_NA_NA_BLN.A</t>
  </si>
  <si>
    <t>billions</t>
  </si>
  <si>
    <t>FTE000:qa_FuelEfficienc</t>
  </si>
  <si>
    <t>Fuel Efficiency (ton miles per thousand Btu)</t>
  </si>
  <si>
    <t>Freight: Railroads: Fuel Efficiency: Reference case</t>
  </si>
  <si>
    <t>AEO.2023.REF2023.EFI_NA_TRN_RAIL_NA_NA_NA_TONMLPTHBTU.A</t>
  </si>
  <si>
    <t>ton miles/thousand B</t>
  </si>
  <si>
    <t>FTE000:qa_Distillate(di</t>
  </si>
  <si>
    <t>Freight: Railroads: Fuel Use: Distillate Fuel Oil: Reference case</t>
  </si>
  <si>
    <t>AEO.2023.REF2023.CNSM_NA_TRN_RAIL_DFO_NA_NA_TRLBTU.A</t>
  </si>
  <si>
    <t>FTE000:qa_ResidualOil</t>
  </si>
  <si>
    <t>Freight: Railroads: Fuel Use: Residual Fuel Oil: Reference case</t>
  </si>
  <si>
    <t>AEO.2023.REF2023.CNSM_NA_TRN_RAIL_RFO_NA_NA_TRLBTU.A</t>
  </si>
  <si>
    <t>FTE000:qa_Electricity</t>
  </si>
  <si>
    <t>Freight: Railroads: Fuel Use: CNG: Reference case</t>
  </si>
  <si>
    <t>AEO.2023.REF2023.CNSM_NA_TRN_RAIL_CNG_NA_NA_TRLBTU.A</t>
  </si>
  <si>
    <t>FTE000:qa_ElEnGee</t>
  </si>
  <si>
    <t>Freight: Railroads: Fuel Use: LNG: Reference case</t>
  </si>
  <si>
    <t>AEO.2023.REF2023.CNSM_NA_TRN_RAIL_LNG_NA_NA_TRLBTU.A</t>
  </si>
  <si>
    <t>FTE000:ra_TonMilesShipp</t>
  </si>
  <si>
    <t>Ton Miles Shipping (billion)</t>
  </si>
  <si>
    <t>Freight: Domestic Shipping: Ton Miles Shipping: Reference case</t>
  </si>
  <si>
    <t>AEO.2023.REF2023.ECI_FTM_TRN_DMT_NA_NA_NA_BLN.A</t>
  </si>
  <si>
    <t>FTE000:ra_FuelEfficienc</t>
  </si>
  <si>
    <t>Freight: Domestic Shipping: Fuel Efficiency: Reference case</t>
  </si>
  <si>
    <t>AEO.2023.REF2023.EFI_NA_TRN_DMT_NA_NA_NA_TONMLPTHBTU.A</t>
  </si>
  <si>
    <t>FTE000:ra_Distillate(di</t>
  </si>
  <si>
    <t>Freight: Domestic Shipping: Fuel Use: Distillate Fuel Oil: Reference case</t>
  </si>
  <si>
    <t>FTE000:ra_ResidualOil</t>
  </si>
  <si>
    <t>Freight: Domestic Shipping: Fuel Use: Residual Fuel Oil: Reference case</t>
  </si>
  <si>
    <t>FTE000:ra_MotorGasoline</t>
  </si>
  <si>
    <t>Freight: Domestic Shipping: Fuel Use: CNG: Reference case</t>
  </si>
  <si>
    <t>FTE000:ra_ElEnGee</t>
  </si>
  <si>
    <t>Freight: Domestic Shipping: Fuel Use: LNG: Reference case</t>
  </si>
  <si>
    <t>FTE000:sa_GrossTrade(bi</t>
  </si>
  <si>
    <t>Gross Trade (billion 2012 dollars)</t>
  </si>
  <si>
    <t>Freight: International Shipping: Gross Trade: Reference case</t>
  </si>
  <si>
    <t>AEO.2023.REF2023.ECI_UGHT_TRN_INTS_NA_NA_NA_BLNY09DLR.A</t>
  </si>
  <si>
    <t>billion 2012 $</t>
  </si>
  <si>
    <t>FTE000:sa_Exports(billi</t>
  </si>
  <si>
    <t>Exports (billion 2012 dollars)</t>
  </si>
  <si>
    <t>Freight: International Shipping: Exports: Reference case</t>
  </si>
  <si>
    <t>AEO.2023.REF2023.ECI_EXPT_TRN_INTS_NA_NA_NA_BLNY09DLR.A</t>
  </si>
  <si>
    <t>FTE000:sa_Imports(billi</t>
  </si>
  <si>
    <t>Imports (billion 2012 dollars)</t>
  </si>
  <si>
    <t>Freight: International Shipping: Imports: Reference case</t>
  </si>
  <si>
    <t>AEO.2023.REF2023.ECI_IMP_TRN_INTS_NA_NA_NA_BLNY09DLR.A</t>
  </si>
  <si>
    <t>FTE000:sa_Distillate(di</t>
  </si>
  <si>
    <t>Freight: International Shipping: Fuel Use: Distillate Fuel Oil: Reference case</t>
  </si>
  <si>
    <t>FTE000:sa_ResidualOil</t>
  </si>
  <si>
    <t>Freight: International Shipping: Fuel Use: Residual Fuel Oil: Reference case</t>
  </si>
  <si>
    <t>FTE000:sa_SeeEnGee</t>
  </si>
  <si>
    <t>Freight: International Shipping: Fuel Use: CNG: Reference case</t>
  </si>
  <si>
    <t>FTE000:sa_ElEnGee</t>
  </si>
  <si>
    <t>Freight: International Shipping: Fuel Use: LNG: Reference case</t>
  </si>
  <si>
    <t>https://www.eia.gov/outlooks/aeo/data/browser/#/?id=58-AEO2025&amp;cases=alttrnp&amp;sourcekey=0</t>
  </si>
  <si>
    <t>Fri Dec 05 2025 14:51:45 GMT-0800 (Pacific Standard Time)</t>
  </si>
  <si>
    <t>Freight: Truck Stock: Vehicle Miles Traveled: Light Medium: Diesel: Alternative Transportation</t>
  </si>
  <si>
    <t>AEO.2025.ALTTRNP.ECI_VMT_FGHT_LITEMEDS_DSL_NA_NA_BLNMLS.A</t>
  </si>
  <si>
    <t>Freight: Truck Stock: Vehicle Miles Traveled: Light Medium: Motor Gasoline: Alternative Transportation</t>
  </si>
  <si>
    <t>AEO.2025.ALTTRNP.ECI_VMT_FGHT_LITEMEDS_MGS_NA_NA_BLNMLS.A</t>
  </si>
  <si>
    <t>Freight: Truck Stock: Vehicle Miles Traveled: Light Medium: Propane: Alternative Transportation</t>
  </si>
  <si>
    <t>AEO.2025.ALTTRNP.ECI_VMT_FGHT_LITEMEDS_PROP_NA_NA_BLNMLS.A</t>
  </si>
  <si>
    <t>Freight: Truck Stock: Vehicle Miles Traveled: Light Medium: Natural Gas: Alternative Transportation</t>
  </si>
  <si>
    <t>AEO.2025.ALTTRNP.ECI_VMT_FGHT_LITEMEDS_NG_NA_NA_BLNMLS.A</t>
  </si>
  <si>
    <t>Freight: Truck Stock: Vehicle Miles Traveled: Light Medium: Ethanol-Flex Fuel: Alternative Transportation</t>
  </si>
  <si>
    <t>AEO.2025.ALTTRNP.ECI_VMT_FGHT_LITEMEDS_EFFI_NA_NA_BLNMLS.A</t>
  </si>
  <si>
    <t>Freight: Truck Stock: Vehicle Miles Traveled: Light Medium: Electric: Alternative Transportation</t>
  </si>
  <si>
    <t>AEO.2025.ALTTRNP.ECI_VMT_FGHT_LITEMEDS_ELE_NA_NA_BLNMLS.A</t>
  </si>
  <si>
    <t>Freight: Truck Stock: Vehicle Miles Traveled: Light Medium: Plug-in Diesel Hybrid: Alternative Transportation</t>
  </si>
  <si>
    <t>AEO.2025.ALTTRNP.ECI_VMT_FGHT_LITEMEDS_EDH_NA_NA_BLNMLS.A</t>
  </si>
  <si>
    <t>Freight: Truck Stock: Vehicle Miles Traveled: Light Medium: Plug-in Gasoline Hybrid: Alternative Transportation</t>
  </si>
  <si>
    <t>AEO.2025.ALTTRNP.ECI_VMT_FGHT_LITEMEDS_EGH_NA_NA_BLNMLS.A</t>
  </si>
  <si>
    <t>Freight: Truck Stock: Vehicle Miles Traveled: Light Medium: Fuel Cell: Alternative Transportation</t>
  </si>
  <si>
    <t>AEO.2025.ALTTRNP.ECI_VMT_FGHT_LITEMEDS_FUC_NA_NA_BLNMLS.A</t>
  </si>
  <si>
    <t>Freight: Truck Stock: Vehicle Miles Traveled: Light Medium: Fuel Cell Battery Dominant: Alternative Transportation</t>
  </si>
  <si>
    <t>AEO.2025.ALTTRNP.ECI_VMT_FGHT_LITEMEDS_FEUCELBATDOM_NA_NA_BLNMLS.A</t>
  </si>
  <si>
    <t>Freight: Truck Stock: Vehicle Miles Traveled: Light Medium: Gasoline Hybrid: Alternative Transportation</t>
  </si>
  <si>
    <t>AEO.2025.ALTTRNP.ECI_VMT_FGHT_LITEMEDS_GASHEV_NA_NA_BLNMLS.A</t>
  </si>
  <si>
    <t>Freight: Truck Stock: Vehicle Miles Traveled: Light Medium: Hydrogen ICE: Alternative Transportation</t>
  </si>
  <si>
    <t>AEO.2025.ALTTRNP.ECI_VMT_FGHT_LITEMEDS_HYDICE_NA_NA_BLNMLS.A</t>
  </si>
  <si>
    <t>Freight: Truck Stock: Vehicle Miles Traveled: Light Medium: Alternative Transportation</t>
  </si>
  <si>
    <t>AEO.2025.ALTTRNP.ECI_VMT_FGHT_LITEMEDS_NA_NA_NA_BLNMLS.A</t>
  </si>
  <si>
    <t>Freight: Truck Stock: Vehicle Miles Traveled: Medium: Diesel: Alternative Transportation</t>
  </si>
  <si>
    <t>AEO.2025.ALTTRNP.ECI_VMT_FGHT_SOSOS_DSL_NA_NA_BLNMLS.A</t>
  </si>
  <si>
    <t>Freight: Truck Stock: Vehicle Miles Traveled: Medium: Motor Gasoline: Alternative Transportation</t>
  </si>
  <si>
    <t>AEO.2025.ALTTRNP.ECI_VMT_FGHT_SOSOS_MGS_NA_NA_BLNMLS.A</t>
  </si>
  <si>
    <t>Freight: Truck Stock: Vehicle Miles Traveled: Medium: Propane: Alternative Transportation</t>
  </si>
  <si>
    <t>AEO.2025.ALTTRNP.ECI_VMT_FGHT_SOSOS_PROP_NA_NA_BLNMLS.A</t>
  </si>
  <si>
    <t>Freight: Truck Stock: Vehicle Miles Traveled: Medium: Natural Gas: Alternative Transportation</t>
  </si>
  <si>
    <t>AEO.2025.ALTTRNP.ECI_VMT_FGHT_SOSOS_NG_NA_NA_BLNMLS.A</t>
  </si>
  <si>
    <t>Freight: Truck Stock: Vehicle Miles Traveled: Medium: Ethanol-Flex Fuel: Alternative Transportation</t>
  </si>
  <si>
    <t>AEO.2025.ALTTRNP.ECI_VMT_FGHT_SOSOS_EFFI_NA_NA_BLNMLS.A</t>
  </si>
  <si>
    <t>Freight: Truck Stock: Vehicle Miles Traveled: Medium: Electric: Alternative Transportation</t>
  </si>
  <si>
    <t>AEO.2025.ALTTRNP.ECI_VMT_FGHT_SOSOS_ELE_NA_NA_BLNMLS.A</t>
  </si>
  <si>
    <t>Freight: Truck Stock: Vehicle Miles Traveled: Medium: Plug-in Diesel Hybrid: Alternative Transportation</t>
  </si>
  <si>
    <t>AEO.2025.ALTTRNP.ECI_VMT_FGHT_SOSOS_EDH_NA_NA_BLNMLS.A</t>
  </si>
  <si>
    <t>Freight: Truck Stock: Vehicle Miles Traveled: Medium: Plug-in Gasoline Hybrid: Alternative Transportation</t>
  </si>
  <si>
    <t>AEO.2025.ALTTRNP.ECI_VMT_FGHT_SOSOS_EGH_NA_NA_BLNMLS.A</t>
  </si>
  <si>
    <t>Freight: Truck Stock: Vehicle Miles Traveled: Medium: Fuel Cell: Alternative Transportation</t>
  </si>
  <si>
    <t>AEO.2025.ALTTRNP.ECI_VMT_FGHT_SOSOS_FUC_NA_NA_BLNMLS.A</t>
  </si>
  <si>
    <t>Freight: Truck Stock: Vehicle Miles Traveled: Medium: Fuel Cell Battery Dominant: Alternative Transportation</t>
  </si>
  <si>
    <t>AEO.2025.ALTTRNP.ECI_VMT_FGHT_SOSOS_FEUCELBATDOM_NA_NA_BLNMLS.A</t>
  </si>
  <si>
    <t>Freight: Truck Stock: Vehicle Miles Traveled: Medium: Gasoline Hybrid: Alternative Transportation</t>
  </si>
  <si>
    <t>AEO.2025.ALTTRNP.ECI_VMT_FGHT_SOSOS_GASHEV_NA_NA_BLNMLS.A</t>
  </si>
  <si>
    <t>Freight: Truck Stock: Vehicle Miles Traveled: Medium: Hydrogen ICE: Alternative Transportation</t>
  </si>
  <si>
    <t>AEO.2025.ALTTRNP.ECI_VMT_FGHT_SOSOS_HYDICE_NA_NA_BLNMLS.A</t>
  </si>
  <si>
    <t>Freight: Truck Stock: Vehicle Miles Traveled: Medium: Alternative Transportation</t>
  </si>
  <si>
    <t>AEO.2025.ALTTRNP.ECI_VMT_FGHT_SOSOS_NA_NA_NA_BLNMLS.A</t>
  </si>
  <si>
    <t>Freight: Truck Stock: Vehicle Miles Traveled: Heavy: Diesel: Alternative Transportation</t>
  </si>
  <si>
    <t>AEO.2025.ALTTRNP.ECI_VMT_FGHT_RADS_DSL_NA_NA_BLNMLS.A</t>
  </si>
  <si>
    <t>Freight: Truck Stock: Vehicle Miles Traveled: Heavy: Motor Gasoline: Alternative Transportation</t>
  </si>
  <si>
    <t>AEO.2025.ALTTRNP.ECI_VMT_FGHT_RADS_MGS_NA_NA_BLNMLS.A</t>
  </si>
  <si>
    <t>Freight: Truck Stock: Vehicle Miles Traveled: Heavy: Propane: Alternative Transportation</t>
  </si>
  <si>
    <t>AEO.2025.ALTTRNP.ECI_VMT_FGHT_RADS_PROP_NA_NA_BLNMLS.A</t>
  </si>
  <si>
    <t>Freight: Truck Stock: Vehicle Miles Traveled: Heavy: Natural Gas: Alternative Transportation</t>
  </si>
  <si>
    <t>AEO.2025.ALTTRNP.ECI_VMT_FGHT_RADS_NG_NA_NA_BLNMLS.A</t>
  </si>
  <si>
    <t>Freight: Truck Stock: Vehicle Miles Traveled: Heavy: Ethanol-Flex Fuel: Alternative Transportation</t>
  </si>
  <si>
    <t>AEO.2025.ALTTRNP.ECI_VMT_FGHT_RADS_EFFI_NA_NA_BLNMLS.A</t>
  </si>
  <si>
    <t>Freight: Truck Stock: Vehicle Miles Traveled: Heavy: Electric: Alternative Transportation</t>
  </si>
  <si>
    <t>AEO.2025.ALTTRNP.ECI_VMT_FGHT_RADS_ELE_NA_NA_BLNMLS.A</t>
  </si>
  <si>
    <t>Freight: Truck Stock: Vehicle Miles Traveled: Heavy: Plug-in Diesel Hybrid: Alternative Transportation</t>
  </si>
  <si>
    <t>AEO.2025.ALTTRNP.ECI_VMT_FGHT_RADS_EDH_NA_NA_BLNMLS.A</t>
  </si>
  <si>
    <t>Freight: Truck Stock: Vehicle Miles Traveled: Heavy: Plug-in Gasoline Hybrid: Alternative Transportation</t>
  </si>
  <si>
    <t>AEO.2025.ALTTRNP.ECI_VMT_FGHT_RADS_EGH_NA_NA_BLNMLS.A</t>
  </si>
  <si>
    <t>Freight: Truck Stock: Vehicle Miles Traveled: Heavy: Fuel Cell: Alternative Transportation</t>
  </si>
  <si>
    <t>AEO.2025.ALTTRNP.ECI_VMT_FGHT_RADS_FUC_NA_NA_BLNMLS.A</t>
  </si>
  <si>
    <t>Freight: Truck Stock: Vehicle Miles Traveled: Heavy: Fuel Cell Battery Dominant: Alternative Transportation</t>
  </si>
  <si>
    <t>AEO.2025.ALTTRNP.ECI_VMT_FGHT_RADS_FEUCELBATDOM_NA_NA_BLNMLS.A</t>
  </si>
  <si>
    <t>Freight: Truck Stock: Vehicle Miles Traveled: Heavy: Gasoline Hybrid: Alternative Transportation</t>
  </si>
  <si>
    <t>AEO.2025.ALTTRNP.ECI_VMT_FGHT_RADS_GASHEV_NA_NA_BLNMLS.A</t>
  </si>
  <si>
    <t>Freight: Truck Stock: Vehicle Miles Traveled: Heavy: Hydrogen ICE: Alternative Transportation</t>
  </si>
  <si>
    <t>AEO.2025.ALTTRNP.ECI_VMT_FGHT_RADS_HYDICE_NA_NA_BLNMLS.A</t>
  </si>
  <si>
    <t>Freight: Truck Stock: Vehicle Miles Traveled: Heavy: Alternative Transportation</t>
  </si>
  <si>
    <t>AEO.2025.ALTTRNP.ECI_VMT_FGHT_RADS_NA_NA_NA_BLNMLS.A</t>
  </si>
  <si>
    <t>Freight: Truck Stock: Vehicle Miles Traveled: Alternative Transportation</t>
  </si>
  <si>
    <t>AEO.2025.ALTTRNP.ECI_VMT_FGHT_STK_NA_NA_NA_BLNMLS.A</t>
  </si>
  <si>
    <t>Freight: Truck Stock: Use: Light Medium: Diesel: Alternative Transportation</t>
  </si>
  <si>
    <t>AEO.2025.ALTTRNP.CNSM_NA_FGHT_LITEMEDS_DSL_NA_NA_TRLBTU.A</t>
  </si>
  <si>
    <t>Freight: Truck Stock: Use: Light Medium: Motor Gasoline: Alternative Transportation</t>
  </si>
  <si>
    <t>AEO.2025.ALTTRNP.CNSM_NA_FGHT_LITEMEDS_MGS_NA_NA_TRLBTU.A</t>
  </si>
  <si>
    <t>Freight: Truck Stock: Use: Light Medium: Propane: Alternative Transportation</t>
  </si>
  <si>
    <t>AEO.2025.ALTTRNP.CNSM_NA_FGHT_LITEMEDS_PROP_NA_NA_TRLBTU.A</t>
  </si>
  <si>
    <t>Freight: Truck Stock: Use: Light Medium: Natural Gas: Alternative Transportation</t>
  </si>
  <si>
    <t>AEO.2025.ALTTRNP.CNSM_NA_FGHT_LITEMEDS_NG_NA_NA_TRLBTU.A</t>
  </si>
  <si>
    <t>Freight: Truck Stock: Use: Light Medium: Ethanol-Flex Fuel: Alternative Transportation</t>
  </si>
  <si>
    <t>AEO.2025.ALTTRNP.CNSM_NA_FGHT_LITEMEDS_EFFI_NA_NA_TRLBTU.A</t>
  </si>
  <si>
    <t>Freight: Truck Stock: Use: Light Medium: Electric: Alternative Transportation</t>
  </si>
  <si>
    <t>AEO.2025.ALTTRNP.CNSM_NA_FGHT_LITEMEDS_ELE_NA_NA_TRLBTU.A</t>
  </si>
  <si>
    <t>Freight: Truck Stock: Use: Light Medium: Plug-in Diesel Hybrid: Alternative Transportation</t>
  </si>
  <si>
    <t>AEO.2025.ALTTRNP.CNSM_NA_FGHT_LITEMEDS_EDH_NA_NA_TRLBTU.A</t>
  </si>
  <si>
    <t>Freight: Truck Stock: Use: Light Medium: Plug-in Gasoline Hybrid: Alternative Transportation</t>
  </si>
  <si>
    <t>AEO.2025.ALTTRNP.CNSM_NA_FGHT_LITEMEDS_EGH_NA_NA_TRLBTU.A</t>
  </si>
  <si>
    <t>Freight: Truck Stock: Use: Light Medium: Fuel Cell: Alternative Transportation</t>
  </si>
  <si>
    <t>AEO.2025.ALTTRNP.CNSM_NA_FGHT_LITEMEDS_FUC_NA_NA_TRLBTU.A</t>
  </si>
  <si>
    <t>Freight: Truck Stock: Use: Light Medium: Fuel Cell Battery Dominant: Alternative Transportation</t>
  </si>
  <si>
    <t>AEO.2025.ALTTRNP.CNSM_NA_FGHT_LITEMEDS_FEUCELBATDOM_NA_NA_TRLBTU.A</t>
  </si>
  <si>
    <t>Freight: Truck Stock: Use: Light Medium: Gasoline Hybrid: Alternative Transportation</t>
  </si>
  <si>
    <t>AEO.2025.ALTTRNP.CNSM_NA_FGHT_LITEMEDS_GASHEV_NA_NA_TRLBTU.A</t>
  </si>
  <si>
    <t>Freight: Truck Stock: Use: Light Medium: Hydrogen ICE: Alternative Transportation</t>
  </si>
  <si>
    <t>AEO.2025.ALTTRNP.CNSM_NA_FGHT_LITEMEDS_HYDICE_NA_NA_TRLBTU.A</t>
  </si>
  <si>
    <t>Freight: Truck Stock: Use: Light Medium: Alternative Transportation</t>
  </si>
  <si>
    <t>AEO.2025.ALTTRNP.CNSM_NA_FGHT_LITEMEDS_NA_NA_NA_TRLBTU.A</t>
  </si>
  <si>
    <t>Freight: Truck Stock: Use: Medium: Diesel: Alternative Transportation</t>
  </si>
  <si>
    <t>AEO.2025.ALTTRNP.CNSM_NA_FGHT_SOSOS_DSL_NA_NA_TRLBTU.A</t>
  </si>
  <si>
    <t>Freight: Truck Stock: Use: Medium: Motor Gasoline: Alternative Transportation</t>
  </si>
  <si>
    <t>AEO.2025.ALTTRNP.CNSM_NA_FGHT_SOSOS_MGS_NA_NA_TRLBTU.A</t>
  </si>
  <si>
    <t>Freight: Truck Stock: Use: Medium: Propane: Alternative Transportation</t>
  </si>
  <si>
    <t>AEO.2025.ALTTRNP.CNSM_NA_FGHT_SOSOS_PROP_NA_NA_TRLBTU.A</t>
  </si>
  <si>
    <t>Freight: Truck Stock: Use: Medium: Natural Gas: Alternative Transportation</t>
  </si>
  <si>
    <t>AEO.2025.ALTTRNP.CNSM_NA_FGHT_SOSOS_NG_NA_NA_TRLBTU.A</t>
  </si>
  <si>
    <t>Freight: Truck Stock: Use: Medium: Ethanol-Flex Fuel: Alternative Transportation</t>
  </si>
  <si>
    <t>AEO.2025.ALTTRNP.CNSM_NA_FGHT_SOSOS_EFFI_NA_NA_TRLBTU.A</t>
  </si>
  <si>
    <t>Freight: Truck Stock: Use: Medium: Electric: Alternative Transportation</t>
  </si>
  <si>
    <t>AEO.2025.ALTTRNP.CNSM_NA_FGHT_SOSOS_ELE_NA_NA_TRLBTU.A</t>
  </si>
  <si>
    <t>Freight: Truck Stock: Use: Medium: Plug-in Diesel Hybrid: Alternative Transportation</t>
  </si>
  <si>
    <t>AEO.2025.ALTTRNP.CNSM_NA_FGHT_SOSOS_EDH_NA_NA_TRLBTU.A</t>
  </si>
  <si>
    <t>Freight: Truck Stock: Use: Medium: Plug-in Gasoline Hybrid: Alternative Transportation</t>
  </si>
  <si>
    <t>AEO.2025.ALTTRNP.CNSM_NA_FGHT_SOSOS_EGH_NA_NA_TRLBTU.A</t>
  </si>
  <si>
    <t>Freight: Truck Stock: Use: Medium: Fuel Cell: Alternative Transportation</t>
  </si>
  <si>
    <t>AEO.2025.ALTTRNP.CNSM_NA_FGHT_SOSOS_FUC_NA_NA_TRLBTU.A</t>
  </si>
  <si>
    <t>Freight: Truck Stock: Use: Medium: Fuel Cell Battery Dominant: Alternative Transportation</t>
  </si>
  <si>
    <t>AEO.2025.ALTTRNP.CNSM_NA_FGHT_SOSOS_FEUCELBATDOM_NA_NA_TRLBTU.A</t>
  </si>
  <si>
    <t>Freight: Truck Stock: Use: Medium: Gasoline Hybrid: Alternative Transportation</t>
  </si>
  <si>
    <t>AEO.2025.ALTTRNP.CNSM_NA_FGHT_SOSOS_GASHEV_NA_NA_TRLBTU.A</t>
  </si>
  <si>
    <t>Freight: Truck Stock: Use: Medium: Hydrogen ICE: Alternative Transportation</t>
  </si>
  <si>
    <t>AEO.2025.ALTTRNP.CNSM_NA_FGHT_SOSOS_HYDICE_NA_NA_TRLBTU.A</t>
  </si>
  <si>
    <t>Freight: Truck Stock: Use: Medium: Alternative Transportation</t>
  </si>
  <si>
    <t>AEO.2025.ALTTRNP.CNSM_NA_FGHT_SOSOS_NA_NA_NA_TRLBTU.A</t>
  </si>
  <si>
    <t>Freight: Truck Stock: Use: Heavy: Diesel: Alternative Transportation</t>
  </si>
  <si>
    <t>AEO.2025.ALTTRNP.CNSM_NA_FGHT_RADS_DSL_NA_NA_TRLBTU.A</t>
  </si>
  <si>
    <t>Freight: Truck Stock: Use: Heavy: Motor Gasoline: Alternative Transportation</t>
  </si>
  <si>
    <t>AEO.2025.ALTTRNP.CNSM_NA_FGHT_RADS_MGS_NA_NA_TRLBTU.A</t>
  </si>
  <si>
    <t>Freight: Truck Stock: Use: Heavy: Propane: Alternative Transportation</t>
  </si>
  <si>
    <t>AEO.2025.ALTTRNP.CNSM_NA_FGHT_RADS_PROP_NA_NA_TRLBTU.A</t>
  </si>
  <si>
    <t>Freight: Truck Stock: Use: Heavy: Natural Gas: Alternative Transportation</t>
  </si>
  <si>
    <t>AEO.2025.ALTTRNP.CNSM_NA_FGHT_RADS_NG_NA_NA_TRLBTU.A</t>
  </si>
  <si>
    <t>Freight: Truck Stock: Use: Heavy: Ethanol-Flex Fuel: Alternative Transportation</t>
  </si>
  <si>
    <t>AEO.2025.ALTTRNP.CNSM_NA_FGHT_RADS_EFFI_NA_NA_TRLBTU.A</t>
  </si>
  <si>
    <t>Freight: Truck Stock: Use: Heavy: Electric: Alternative Transportation</t>
  </si>
  <si>
    <t>AEO.2025.ALTTRNP.CNSM_NA_FGHT_RADS_ELE_NA_NA_TRLBTU.A</t>
  </si>
  <si>
    <t>Freight: Truck Stock: Use: Heavy: Plug-in Diesel Hybrid: Alternative Transportation</t>
  </si>
  <si>
    <t>AEO.2025.ALTTRNP.CNSM_NA_FGHT_RADS_EDH_NA_NA_TRLBTU.A</t>
  </si>
  <si>
    <t>Freight: Truck Stock: Use: Heavy: Plug-in Gasoline Hybrid: Alternative Transportation</t>
  </si>
  <si>
    <t>AEO.2025.ALTTRNP.CNSM_NA_FGHT_RADS_EGH_NA_NA_TRLBTU.A</t>
  </si>
  <si>
    <t>Freight: Truck Stock: Use: Heavy: Fuel Cell: Alternative Transportation</t>
  </si>
  <si>
    <t>AEO.2025.ALTTRNP.CNSM_NA_FGHT_RADS_FUC_NA_NA_TRLBTU.A</t>
  </si>
  <si>
    <t>Freight: Truck Stock: Use: Heavy: Fuel Cell Battery Dominant: Alternative Transportation</t>
  </si>
  <si>
    <t>AEO.2025.ALTTRNP.CNSM_NA_FGHT_RADS_FEUCELBATDOM_NA_NA_TRLBTU.A</t>
  </si>
  <si>
    <t>Freight: Truck Stock: Use: Heavy: Gasoline Hybrid: Alternative Transportation</t>
  </si>
  <si>
    <t>AEO.2025.ALTTRNP.CNSM_NA_FGHT_RADS_GASHEV_NA_NA_TRLBTU.A</t>
  </si>
  <si>
    <t>Freight: Truck Stock: Use: Heavy: Hydrogen ICE: Alternative Transportation</t>
  </si>
  <si>
    <t>AEO.2025.ALTTRNP.CNSM_NA_FGHT_RADS_HYDICE_NA_NA_TRLBTU.A</t>
  </si>
  <si>
    <t>Freight: Truck Stock: Use: Heavy: Alternative Transportation</t>
  </si>
  <si>
    <t>AEO.2025.ALTTRNP.CNSM_NA_FGHT_RADS_NA_NA_NA_TRLBTU.A</t>
  </si>
  <si>
    <t>Freight: Truck Stock: Use: Light Medium, Medium, and Heavy: Diesel: Alternative Transportation</t>
  </si>
  <si>
    <t>AEO.2025.ALTTRNP.CNSM_NA_FGHT_STK_DSL_NA_NA_TRLBTU.A</t>
  </si>
  <si>
    <t>Freight: Truck Stock: Use: Light Medium, Medium, and Heavy: Motor Gasoline: Alternative Transportation</t>
  </si>
  <si>
    <t>AEO.2025.ALTTRNP.CNSM_NA_FGHT_STK_MGS_NA_NA_TRLBTU.A</t>
  </si>
  <si>
    <t>Freight: Truck Stock: Use: Light Medium, Medium, and Heavy: Propane: Alternative Transportation</t>
  </si>
  <si>
    <t>AEO.2025.ALTTRNP.CNSM_NA_FGHT_STK_PROP_NA_NA_TRLBTU.A</t>
  </si>
  <si>
    <t>Freight: Truck Stock: Use: Light Medium, Medium, and Heavy: Natural Gas: Alternative Transportation</t>
  </si>
  <si>
    <t>AEO.2025.ALTTRNP.CNSM_NA_FGHT_STK_NG_NA_NA_TRLBTU.A</t>
  </si>
  <si>
    <t>Freight: Truck Stock: Use: Light Medium, Medium, and Heavy: Ethanol-Flex Fuel: Alternative Transportation</t>
  </si>
  <si>
    <t>AEO.2025.ALTTRNP.CNSM_NA_FGHT_STK_EFFI_NA_NA_TRLBTU.A</t>
  </si>
  <si>
    <t>Freight: Truck Stock: Use: Light Medium, Medium, and Heavy: Electric: Alternative Transportation</t>
  </si>
  <si>
    <t>AEO.2025.ALTTRNP.CNSM_NA_FGHT_STK_ELE_NA_NA_TRLBTU.A</t>
  </si>
  <si>
    <t>Freight: Truck Stock: Use: Light Medium, Medium, and Heavy: Plug-in Diesel Hybrid: Alternative Transportation</t>
  </si>
  <si>
    <t>AEO.2025.ALTTRNP.CNSM_NA_FGHT_STK_EDH_NA_NA_TRLBTU.A</t>
  </si>
  <si>
    <t>Freight: Truck Stock: Use: Light Medium, Medium, and Heavy: Plug-in Gasoline Hybrid: Alternative Transportation</t>
  </si>
  <si>
    <t>AEO.2025.ALTTRNP.CNSM_NA_FGHT_STK_EGH_NA_NA_TRLBTU.A</t>
  </si>
  <si>
    <t>Freight: Truck Stock: Use: Light Medium, Medium, and Heavy: Fuel Cell: Alternative Transportation</t>
  </si>
  <si>
    <t>AEO.2025.ALTTRNP.CNSM_NA_FGHT_STK_FUC_NA_NA_TRLBTU.A</t>
  </si>
  <si>
    <t>Freight: Truck Stock: Use: Light Medium, Medium, and Heavy: Fuel Cell Battery Dominant: Alternative Transportation</t>
  </si>
  <si>
    <t>AEO.2025.ALTTRNP.CNSM_NA_FGHT_STK_FEUCELBATDOM_NA_NA_TRLBTU.A</t>
  </si>
  <si>
    <t>Freight: Truck Stock: Use: Light Medium, Medium, and Heavy: Gasoline Hybrid: Alternative Transportation</t>
  </si>
  <si>
    <t>AEO.2025.ALTTRNP.CNSM_NA_FGHT_STK_GASHEV_NA_NA_TRLBTU.A</t>
  </si>
  <si>
    <t>Freight: Truck Stock: Use: Light Medium, Medium, and Heavy: Hydrogen ICE: Alternative Transportation</t>
  </si>
  <si>
    <t>AEO.2025.ALTTRNP.CNSM_NA_FGHT_STK_HYDICE_NA_NA_TRLBTU.A</t>
  </si>
  <si>
    <t>Freight: Truck Stock: Use: Light Medium, Medium, and Heavy: Alternative Transportation</t>
  </si>
  <si>
    <t>AEO.2025.ALTTRNP.CNSM_NA_FGHT_STK_NA_NA_NA_TRLBTU.A</t>
  </si>
  <si>
    <t>Freight: Truck Stock: Fuel Efficiency: Light Medium: Diesel: Alternative Transportation</t>
  </si>
  <si>
    <t>AEO.2025.ALTTRNP.EFI_NA_FGHT_LITEMEDS_DSL_NA_NA_MPGDSEQ.A</t>
  </si>
  <si>
    <t>Freight: Truck Stock: Fuel Efficiency: Light Medium: Motor Gasoline: Alternative Transportation</t>
  </si>
  <si>
    <t>AEO.2025.ALTTRNP.EFI_NA_FGHT_LITEMEDS_MGS_NA_NA_MPGGASEQ.A</t>
  </si>
  <si>
    <t>Freight: Truck Stock: Fuel Efficiency: Light Medium: Propane: Alternative Transportation</t>
  </si>
  <si>
    <t>AEO.2025.ALTTRNP.EFI_NA_FGHT_LITEMEDS_PROP_NA_NA_MPGGASEQ.A</t>
  </si>
  <si>
    <t>Freight: Truck Stock: Fuel Efficiency: Light Medium: Natural Gas: Alternative Transportation</t>
  </si>
  <si>
    <t>AEO.2025.ALTTRNP.EFI_NA_FGHT_LITEMEDS_NG_NA_NA_MPGGASEQ.A</t>
  </si>
  <si>
    <t>Freight: Truck Stock: Fuel Efficiency: Light Medium: Ethanol-Flex Fuel: Alternative Transportation</t>
  </si>
  <si>
    <t>AEO.2025.ALTTRNP.EFI_NA_FGHT_LITEMEDS_EFFI_NA_NA_MPGGASEQ.A</t>
  </si>
  <si>
    <t>Freight: Truck Stock: Fuel Efficiency: Light Medium: Electric: Alternative Transportation</t>
  </si>
  <si>
    <t>AEO.2025.ALTTRNP.EFI_NA_FGHT_LITEMEDS_ELE_NA_NA_MPGDSEQ.A</t>
  </si>
  <si>
    <t>Freight: Truck Stock: Fuel Efficiency: Light Medium: Plug-in Diesel Hybrid: Alternative Transportation</t>
  </si>
  <si>
    <t>AEO.2025.ALTTRNP.EFI_NA_FGHT_LITEMEDS_EDH_NA_NA_MPGDSEQ.A</t>
  </si>
  <si>
    <t>Freight: Truck Stock: Fuel Efficiency: Light Medium: Plug-in Gasoline Hybrid: Alternative Transportation</t>
  </si>
  <si>
    <t>AEO.2025.ALTTRNP.EFI_NA_FGHT_LITEMEDS_EGH_NA_NA_MPGGASEQ.A</t>
  </si>
  <si>
    <t>Freight: Truck Stock: Fuel Efficiency: Light Medium: Fuel Cell: Alternative Transportation</t>
  </si>
  <si>
    <t>AEO.2025.ALTTRNP.EFI_NA_FGHT_LITEMEDS_FUC_NA_NA_MPGDSEQ.A</t>
  </si>
  <si>
    <t>Freight: Truck Stock: Fuel Efficiency: Light Medium: Fuel Cell Battery Dominant: Alternative Transportation</t>
  </si>
  <si>
    <t>AEO.2025.ALTTRNP.EFI_NA_FGHT_LITEMEDS_FEUCELBATDOM_NA_NA_MPGDSEQ.A</t>
  </si>
  <si>
    <t>Freight: Truck Stock: Fuel Efficiency: Light Medium: Gasoline Hybrid: Alternative Transportation</t>
  </si>
  <si>
    <t>AEO.2025.ALTTRNP.EFI_NA_FGHT_LITEMEDS_GASHEV_NA_NA_MPGGASEQ.A</t>
  </si>
  <si>
    <t>Freight: Truck Stock: Fuel Efficiency: Light Medium: Hydrogen ICE: Alternative Transportation</t>
  </si>
  <si>
    <t>AEO.2025.ALTTRNP.EFI_NA_FGHT_LITEMEDS_HYDICE_NA_NA_MPGDSEQ.A</t>
  </si>
  <si>
    <t>Freight: Truck Stock: Fuel Efficiency: Light Medium: Average: Alternative Transportation</t>
  </si>
  <si>
    <t>AEO.2025.ALTTRNP.EFI_NA_FGHT_LITEMEDS_NA_NA_NA_NA.A</t>
  </si>
  <si>
    <t>Freight: Truck Stock: Fuel Efficiency: Medium: Diesel: Alternative Transportation</t>
  </si>
  <si>
    <t>AEO.2025.ALTTRNP.EFI_NA_FGHT_SOSOS_DSL_NA_NA_MPGDSEQ.A</t>
  </si>
  <si>
    <t>Freight: Truck Stock: Fuel Efficiency: Medium: Motor Gasoline: Alternative Transportation</t>
  </si>
  <si>
    <t>AEO.2025.ALTTRNP.EFI_NA_FGHT_SOSOS_MGS_NA_NA_MPGGASEQ.A</t>
  </si>
  <si>
    <t>Freight: Truck Stock: Fuel Efficiency: Medium: Propane: Alternative Transportation</t>
  </si>
  <si>
    <t>AEO.2025.ALTTRNP.EFI_NA_FGHT_SOSOS_PROP_NA_NA_MPGGASEQ.A</t>
  </si>
  <si>
    <t>Freight: Truck Stock: Fuel Efficiency: Medium: Natural Gas: Alternative Transportation</t>
  </si>
  <si>
    <t>AEO.2025.ALTTRNP.EFI_NA_FGHT_SOSOS_NG_NA_NA_MPGGASEQ.A</t>
  </si>
  <si>
    <t>Freight: Truck Stock: Fuel Efficiency: Medium: Ethanol-Flex Fuel: Alternative Transportation</t>
  </si>
  <si>
    <t>AEO.2025.ALTTRNP.EFI_NA_FGHT_SOSOS_EFFI_NA_NA_MPG.A</t>
  </si>
  <si>
    <t>Freight: Truck Stock: Fuel Efficiency: Medium: Electric: Alternative Transportation</t>
  </si>
  <si>
    <t>AEO.2025.ALTTRNP.EFI_NA_FGHT_SOSOS_ELE_NA_NA_MPGGASEQ.A</t>
  </si>
  <si>
    <t>Freight: Truck Stock: Fuel Efficiency: Medium: Plug-in Diesel Hybrid: Alternative Transportation</t>
  </si>
  <si>
    <t>AEO.2025.ALTTRNP.EFI_NA_FGHT_SOSOS_EDH_NA_NA_MPGGASEQ.A</t>
  </si>
  <si>
    <t>Freight: Truck Stock: Fuel Efficiency: Medium: Plug-in Gasoline Hybrid: Alternative Transportation</t>
  </si>
  <si>
    <t>AEO.2025.ALTTRNP.EFI_NA_FGHT_SOSOS_EGH_NA_NA_MPGGASEQ.A</t>
  </si>
  <si>
    <t>Freight: Truck Stock: Fuel Efficiency: Medium: Fuel Cell: Alternative Transportation</t>
  </si>
  <si>
    <t>AEO.2025.ALTTRNP.EFI_NA_FGHT_SOSOS_FUC_NA_NA_MPGGASEQ.A</t>
  </si>
  <si>
    <t>Freight: Truck Stock: Fuel Efficiency: Medium: Fuel Cell Battery Dominant: Alternative Transportation</t>
  </si>
  <si>
    <t>AEO.2025.ALTTRNP.EFI_NA_FGHT_SOSOS_FEUCELBATDOM_NA_NA_MPGDSEQ.A</t>
  </si>
  <si>
    <t>Freight: Truck Stock: Fuel Efficiency: Medium: Gasoline Hybrid: Alternative Transportation</t>
  </si>
  <si>
    <t>AEO.2025.ALTTRNP.EFI_NA_FGHT_SOSOS_GASHEV_NA_NA_MPGGASEQ.A</t>
  </si>
  <si>
    <t>Freight: Truck Stock: Fuel Efficiency: Medium: Hydrogen ICE: Alternative Transportation</t>
  </si>
  <si>
    <t>AEO.2025.ALTTRNP.EFI_NA_FGHT_SOSOS_HYDICE_NA_NA_MPGDSEQ.A</t>
  </si>
  <si>
    <t>Freight: Truck Stock: Fuel Efficiency: Medium: Average: Alternative Transportation</t>
  </si>
  <si>
    <t>AEO.2025.ALTTRNP.EFI_NA_FGHT_SOSOS_NA_NA_NA_NA.A</t>
  </si>
  <si>
    <t>Freight: Truck Stock: Fuel Efficiency: Heavy: Diesel: Alternative Transportation</t>
  </si>
  <si>
    <t>AEO.2025.ALTTRNP.EFI_NA_FGHT_RADS_DSL_NA_NA_MPGDSEQ.A</t>
  </si>
  <si>
    <t>Freight: Truck Stock: Fuel Efficiency: Heavy: Motor Gasoline: Alternative Transportation</t>
  </si>
  <si>
    <t>AEO.2025.ALTTRNP.EFI_NA_FGHT_RADS_MGS_NA_NA_MPGGASEQ.A</t>
  </si>
  <si>
    <t>Freight: Truck Stock: Fuel Efficiency: Heavy: Propane: Alternative Transportation</t>
  </si>
  <si>
    <t>AEO.2025.ALTTRNP.EFI_NA_FGHT_RADS_PROP_NA_NA_MPGGASEQ.A</t>
  </si>
  <si>
    <t>Freight: Truck Stock: Fuel Efficiency: Heavy: Natural Gas: Alternative Transportation</t>
  </si>
  <si>
    <t>AEO.2025.ALTTRNP.EFI_NA_FGHT_RADS_NG_NA_NA_MPGDSEQ.A</t>
  </si>
  <si>
    <t>Freight: Truck Stock: Fuel Efficiency: Heavy: Ethanol-Flex Fuel: Alternative Transportation</t>
  </si>
  <si>
    <t>AEO.2025.ALTTRNP.EFI_NA_FGHT_RADS_EFFI_NA_NA_MPGGASEQ.A</t>
  </si>
  <si>
    <t>Freight: Truck Stock: Fuel Efficiency: Heavy: Electric: Alternative Transportation</t>
  </si>
  <si>
    <t>AEO.2025.ALTTRNP.EFI_NA_FGHT_RADS_ELE_NA_NA_MPGDSEQ.A</t>
  </si>
  <si>
    <t>Freight: Truck Stock: Fuel Efficiency: Heavy: Plug-in Diesel Hybrid: Alternative Transportation</t>
  </si>
  <si>
    <t>AEO.2025.ALTTRNP.EFI_NA_FGHT_RADS_EDH_NA_NA_MPGDSEQ.A</t>
  </si>
  <si>
    <t>Freight: Truck Stock: Fuel Efficiency: Heavy: Plug-in Gasoline Hybrid: Alternative Transportation</t>
  </si>
  <si>
    <t>AEO.2025.ALTTRNP.EFI_NA_FGHT_RADS_EGH_NA_NA_MPGGASEQ.A</t>
  </si>
  <si>
    <t>Freight: Truck Stock: Fuel Efficiency: Heavy: Fuel Cell: Alternative Transportation</t>
  </si>
  <si>
    <t>AEO.2025.ALTTRNP.EFI_NA_FGHT_RADS_FUC_NA_NA_MPGDSEQ.A</t>
  </si>
  <si>
    <t>Freight: Truck Stock: Fuel Efficiency: Heavy: Fuel Cell Battery Dominant: Alternative Transportation</t>
  </si>
  <si>
    <t>AEO.2025.ALTTRNP.EFI_NA_FGHT_RADS_FEUCELBATDOM_NA_NA_MPGDSEQ.A</t>
  </si>
  <si>
    <t>Freight: Truck Stock: Fuel Efficiency: Heavy: Gasoline Hybrid: Alternative Transportation</t>
  </si>
  <si>
    <t>AEO.2025.ALTTRNP.EFI_NA_FGHT_RADS_GASHEV_NA_NA_MPGGASEQ.A</t>
  </si>
  <si>
    <t>Freight: Truck Stock: Fuel Efficiency: Heavy: Hydrogen ICE: Alternative Transportation</t>
  </si>
  <si>
    <t>AEO.2025.ALTTRNP.EFI_NA_FGHT_RADS_HYDICE_NA_NA_MPGDSEQ.A</t>
  </si>
  <si>
    <t>Freight: Truck Stock: Fuel Efficiency: Heavy: Average: Alternative Transportation</t>
  </si>
  <si>
    <t>AEO.2025.ALTTRNP.EFI_NA_FGHT_RADS_NA_NA_NA_NA.A</t>
  </si>
  <si>
    <t>Freight: Truck Stock: Fuel Efficiency: Alternative Transportation</t>
  </si>
  <si>
    <t>AEO.2025.ALTTRNP.EFI_NA_FGHT_STK_NA_NA_NA_NA.A</t>
  </si>
  <si>
    <t>Freight: Truck Stock: Light Medium: Diesel: Alternative Transportation</t>
  </si>
  <si>
    <t>AEO.2025.ALTTRNP.ECI_STK_FGHT_LITEMEDS_DSL_NA_NA_MILL.A</t>
  </si>
  <si>
    <t>Freight: Truck Stock: Light Medium: Motor Gasoline: Alternative Transportation</t>
  </si>
  <si>
    <t>AEO.2025.ALTTRNP.ECI_STK_FGHT_LITEMEDS_MGS_NA_NA_MILL.A</t>
  </si>
  <si>
    <t>Freight: Truck Stock: Light Medium: Propane: Alternative Transportation</t>
  </si>
  <si>
    <t>AEO.2025.ALTTRNP.ECI_STK_FGHT_LITEMEDS_PROP_NA_NA_MILL.A</t>
  </si>
  <si>
    <t>Freight: Truck Stock: Light Medium: Natural Gas: Alternative Transportation</t>
  </si>
  <si>
    <t>AEO.2025.ALTTRNP.ECI_STK_FGHT_LITEMEDS_NG_NA_NA_MILL.A</t>
  </si>
  <si>
    <t>Freight: Truck Stock: Light Medium: Ethanol-Flex Fuel: Alternative Transportation</t>
  </si>
  <si>
    <t>AEO.2025.ALTTRNP.ECI_STK_FGHT_LITEMEDS_EFFI_NA_NA_MILL.A</t>
  </si>
  <si>
    <t>Freight: Truck Stock: Light Medium: Electric: Alternative Transportation</t>
  </si>
  <si>
    <t>AEO.2025.ALTTRNP.ECI_STK_FGHT_LITEMEDS_ELE_NA_NA_MILL.A</t>
  </si>
  <si>
    <t>Freight: Truck Stock: Light Medium: Plug-in Diesel Hybrid: Alternative Transportation</t>
  </si>
  <si>
    <t>AEO.2025.ALTTRNP.ECI_STK_FGHT_LITEMEDS_EDH_NA_NA_MILL.A</t>
  </si>
  <si>
    <t>Freight: Truck Stock: Light Medium: Plug-in Gasoline Hybrid: Alternative Transportation</t>
  </si>
  <si>
    <t>AEO.2025.ALTTRNP.ECI_STK_FGHT_LITEMEDS_EGH_NA_NA_MILL.A</t>
  </si>
  <si>
    <t>Freight: Truck Stock: Light Medium: Fuel Cell: Alternative Transportation</t>
  </si>
  <si>
    <t>AEO.2025.ALTTRNP.ECI_STK_FGHT_LITEMEDS_FUC_NA_NA_MILL.A</t>
  </si>
  <si>
    <t>Freight: Truck Stock: Light Medium: Fuel Cell Battery Dominant: Alternative Transportation</t>
  </si>
  <si>
    <t>AEO.2025.ALTTRNP.ECI_STK_FGHT_LITEMEDS_FEUCELBATDOM_NA_NA_MILL.A</t>
  </si>
  <si>
    <t>Freight: Truck Stock: Light Medium: Gasoline Hybrid: Alternative Transportation</t>
  </si>
  <si>
    <t>AEO.2025.ALTTRNP.ECI_STK_FGHT_LITEMEDS_GASHEV_NA_NA_MILL.A</t>
  </si>
  <si>
    <t>Freight: Truck Stock: Light Medium: Hydrogen ICE: Alternative Transportation</t>
  </si>
  <si>
    <t>AEO.2025.ALTTRNP.ECI_STK_FGHT_LITEMEDS_HYDICE_NA_NA_MILL.A</t>
  </si>
  <si>
    <t>Freight: Truck Stock: Light Medium: Alternative Transportation</t>
  </si>
  <si>
    <t>AEO.2025.ALTTRNP.ECI_STK_FGHT_LITEMEDS_NA_NA_NA_MILL.A</t>
  </si>
  <si>
    <t>Freight: Truck Stock: Medium: Diesel: Alternative Transportation</t>
  </si>
  <si>
    <t>AEO.2025.ALTTRNP.ECI_STK_FGHT_SOSOS_DSL_NA_NA_MILL.A</t>
  </si>
  <si>
    <t>Freight: Truck Stock: Medium: Motor Gasoline: Alternative Transportation</t>
  </si>
  <si>
    <t>AEO.2025.ALTTRNP.ECI_STK_FGHT_SOSOS_MGS_NA_NA_MILL.A</t>
  </si>
  <si>
    <t>Freight: Truck Stock: Medium: Propane: Alternative Transportation</t>
  </si>
  <si>
    <t>AEO.2025.ALTTRNP.ECI_STK_FGHT_SOSOS_PROP_NA_NA_MILL.A</t>
  </si>
  <si>
    <t>Freight: Truck Stock: Medium: Natural Gas: Alternative Transportation</t>
  </si>
  <si>
    <t>AEO.2025.ALTTRNP.ECI_STK_FGHT_SOSOS_NG_NA_NA_MILL.A</t>
  </si>
  <si>
    <t>Freight: Truck Stock: Medium: Ethanol-Flex Fuel: Alternative Transportation</t>
  </si>
  <si>
    <t>AEO.2025.ALTTRNP.ECI_STK_FGHT_SOSOS_EFFI_NA_NA_MILL.A</t>
  </si>
  <si>
    <t>Freight: Truck Stock: Medium: Electric: Alternative Transportation</t>
  </si>
  <si>
    <t>AEO.2025.ALTTRNP.ECI_STK_FGHT_SOSOS_ELE_NA_NA_MILL.A</t>
  </si>
  <si>
    <t>Freight: Truck Stock: Medium: Plug-in Diesel Hybrid: Alternative Transportation</t>
  </si>
  <si>
    <t>AEO.2025.ALTTRNP.ECI_STK_FGHT_SOSOS_EDH_NA_NA_MILL.A</t>
  </si>
  <si>
    <t>Freight: Truck Stock: Medium: Plug-in Gasoline Hybrid: Alternative Transportation</t>
  </si>
  <si>
    <t>AEO.2025.ALTTRNP.ECI_STK_FGHT_SOSOS_EGH_NA_NA_MILL.A</t>
  </si>
  <si>
    <t>Freight: Truck Stock: Medium: Fuel Cell: Alternative Transportation</t>
  </si>
  <si>
    <t>AEO.2025.ALTTRNP.ECI_STK_FGHT_SOSOS_FUC_NA_NA_MILL.A</t>
  </si>
  <si>
    <t>Freight: Truck Stock: Medium: Fuel Cell Battery Dominant: Alternative Transportation</t>
  </si>
  <si>
    <t>AEO.2025.ALTTRNP.ECI_STK_FGHT_SOSOS_FEUCELBATDOM_NA_NA_MILL.A</t>
  </si>
  <si>
    <t>Freight: Truck Stock: Medium: Gasoline Hybrid: Alternative Transportation</t>
  </si>
  <si>
    <t>AEO.2025.ALTTRNP.ECI_STK_FGHT_SOSOS_GASHEV_NA_NA_MILL.A</t>
  </si>
  <si>
    <t>Freight: Truck Stock: Medium: Hydrogen ICE: Alternative Transportation</t>
  </si>
  <si>
    <t>AEO.2025.ALTTRNP.ECI_STK_FGHT_SOSOS_HYDICE_NA_NA_MILL.A</t>
  </si>
  <si>
    <t>Freight: Truck Stock: Medium: Alternative Transportation</t>
  </si>
  <si>
    <t>AEO.2025.ALTTRNP.ECI_STK_FGHT_SOSOS_NA_NA_NA_MILL.A</t>
  </si>
  <si>
    <t>Freight: Truck Stock: Heavy: Diesel: Alternative Transportation</t>
  </si>
  <si>
    <t>AEO.2025.ALTTRNP.ECI_STK_FGHT_RADS_DSL_NA_NA_MILL.A</t>
  </si>
  <si>
    <t>Freight: Truck Stock: Heavy: Motor Gasoline: Alternative Transportation</t>
  </si>
  <si>
    <t>AEO.2025.ALTTRNP.ECI_STK_FGHT_RADS_MGS_NA_NA_MILL.A</t>
  </si>
  <si>
    <t>Freight: Truck Stock: Heavy: Propane: Alternative Transportation</t>
  </si>
  <si>
    <t>AEO.2025.ALTTRNP.ECI_STK_FGHT_RADS_PROP_NA_NA_MILL.A</t>
  </si>
  <si>
    <t>Freight: Truck Stock: Heavy: Natural Gas: Alternative Transportation</t>
  </si>
  <si>
    <t>AEO.2025.ALTTRNP.ECI_STK_FGHT_RADS_NG_NA_NA_MILL.A</t>
  </si>
  <si>
    <t>Freight: Truck Stock: Heavy: Ethanol-Flex Fuel: Alternative Transportation</t>
  </si>
  <si>
    <t>AEO.2025.ALTTRNP.ECI_STK_FGHT_RADS_EFFI_NA_NA_MILL.A</t>
  </si>
  <si>
    <t>Freight: Truck Stock: Heavy: Electric: Alternative Transportation</t>
  </si>
  <si>
    <t>AEO.2025.ALTTRNP.ECI_STK_FGHT_RADS_ELE_NA_NA_MILL.A</t>
  </si>
  <si>
    <t>Freight: Truck Stock: Heavy: Plug-in Diesel Hybrid: Alternative Transportation</t>
  </si>
  <si>
    <t>AEO.2025.ALTTRNP.ECI_STK_FGHT_RADS_EDH_NA_NA_MILL.A</t>
  </si>
  <si>
    <t>Freight: Truck Stock: Heavy: Plug-in Gasoline Hybrid: Alternative Transportation</t>
  </si>
  <si>
    <t>AEO.2025.ALTTRNP.ECI_STK_FGHT_RADS_EGH_NA_NA_MILL.A</t>
  </si>
  <si>
    <t>Freight: Truck Stock: Heavy: Fuel Cell: Alternative Transportation</t>
  </si>
  <si>
    <t>AEO.2025.ALTTRNP.ECI_STK_FGHT_RADS_FUC_NA_NA_MILL.A</t>
  </si>
  <si>
    <t>Freight: Truck Stock: Heavy: Fuel Cell Battery Dominant: Alternative Transportation</t>
  </si>
  <si>
    <t>AEO.2025.ALTTRNP.ECI_STK_FGHT_RADS_FEUCELBATDOM_NA_NA_MILL.A</t>
  </si>
  <si>
    <t>Freight: Truck Stock: Heavy: Gasoline Hybrid: Alternative Transportation</t>
  </si>
  <si>
    <t>AEO.2025.ALTTRNP.ECI_STK_FGHT_RADS_GASHEV_NA_NA_MILL.A</t>
  </si>
  <si>
    <t>Freight: Truck Stock: Heavy: Hydrogen ICE: Alternative Transportation</t>
  </si>
  <si>
    <t>AEO.2025.ALTTRNP.ECI_STK_FGHT_RADS_HYDICE_NA_NA_MILL.A</t>
  </si>
  <si>
    <t>Freight: Truck Stock: Heavy: Alternative Transportation</t>
  </si>
  <si>
    <t>AEO.2025.ALTTRNP.ECI_STK_FGHT_RADS_NA_NA_NA_MILL.A</t>
  </si>
  <si>
    <t>Freight: Truck Stock: Alternative Transportation</t>
  </si>
  <si>
    <t>AEO.2025.ALTTRNP.ECI_STK_FGHT_STK_NA_NA_NA_MILL.A</t>
  </si>
  <si>
    <t>Freight: New Trucks: Fuel Efficiency: Light Medium: Diesel: Alternative Transportation</t>
  </si>
  <si>
    <t>AEO.2025.ALTTRNP.EFI_NA_FGHT_LITEMEDN_DSL_NA_NA_MPGDSEQ.A</t>
  </si>
  <si>
    <t>Freight: New Trucks: Fuel Efficiency: Light Medium: Motor Gasoline: Alternative Transportation</t>
  </si>
  <si>
    <t>AEO.2025.ALTTRNP.EFI_NA_FGHT_LITEMEDN_MGS_NA_NA_MPGGASEQ.A</t>
  </si>
  <si>
    <t>Freight: New Trucks: Fuel Efficiency: Light Medium: Propane: Alternative Transportation</t>
  </si>
  <si>
    <t>AEO.2025.ALTTRNP.EFI_NA_FGHT_LITEMEDN_PROP_NA_NA_MPGGASEQ.A</t>
  </si>
  <si>
    <t>Freight: New Trucks: Fuel Efficiency: Light Medium: Natural Gas: Alternative Transportation</t>
  </si>
  <si>
    <t>AEO.2025.ALTTRNP.EFI_NA_FGHT_LITEMEDN_NG_NA_NA_MPGGASEQ.A</t>
  </si>
  <si>
    <t>Freight: New Trucks: Fuel Efficiency: Light Medium: Ethanol-Flex Fuel: Alternative Transportation</t>
  </si>
  <si>
    <t>AEO.2025.ALTTRNP.EFI_NA_FGHT_LITEMEDN_EFFI_NA_NA_MPGGASEQ.A</t>
  </si>
  <si>
    <t>Freight: New Trucks: Fuel Efficiency: Light Medium: Electric: Alternative Transportation</t>
  </si>
  <si>
    <t>AEO.2025.ALTTRNP.EFI_NA_FGHT_LITEMEDN_ELE_NA_NA_MPGDSEQ.A</t>
  </si>
  <si>
    <t>Freight: New Trucks: Fuel Efficiency: Light Medium: Plug-in Diesel Hybrid: Alternative Transportation</t>
  </si>
  <si>
    <t>AEO.2025.ALTTRNP.EFI_NA_FGHT_LITEMEDN_EDH_NA_NA_MPGDSEQ.A</t>
  </si>
  <si>
    <t>Freight: New Trucks: Fuel Efficiency: Light Medium: Plug-in Gasoline Hybrid: Alternative Transportation</t>
  </si>
  <si>
    <t>AEO.2025.ALTTRNP.EFI_NA_FGHT_LITEMEDN_EGH_NA_NA_MPGGASEQ.A</t>
  </si>
  <si>
    <t>Freight: New Trucks: Fuel Efficiency: Light Medium: Fuel Cell: Alternative Transportation</t>
  </si>
  <si>
    <t>AEO.2025.ALTTRNP.EFI_NA_FGHT_LITEMEDN_FUC_NA_NA_MPGDSEQ.A</t>
  </si>
  <si>
    <t>Freight: New Trucks: Fuel Efficiency: Light Medium: Fuel Cell Battery Dominant: Alternative Transportation</t>
  </si>
  <si>
    <t>AEO.2025.ALTTRNP.EFI_NA_FGHT_LITEMEDN_FEUCELBATDOM_NA_NA_MPGDSEQ.A</t>
  </si>
  <si>
    <t>Freight: New Trucks: Fuel Efficiency: Light Medium: Gasoline Hybrid: Alternative Transportation</t>
  </si>
  <si>
    <t>AEO.2025.ALTTRNP.EFI_NA_FGHT_LITEMEDN_GASHEV_NA_NA_MPGGASEQ.A</t>
  </si>
  <si>
    <t>Freight: New Trucks: Fuel Efficiency: Light Medium: Hydrogen ICE: Alternative Transportation</t>
  </si>
  <si>
    <t>AEO.2025.ALTTRNP.EFI_NA_FGHT_LITEMEDN_HYDICE_NA_NA_MPGDSEQ.A</t>
  </si>
  <si>
    <t>Freight: New Trucks: Fuel Efficiency: Light Medium: Average: Alternative Transportation</t>
  </si>
  <si>
    <t>AEO.2025.ALTTRNP.EFI_NA_FGHT_LITEMEDN_NA_NA_NA_NA.A</t>
  </si>
  <si>
    <t>Freight: New Trucks: Fuel Efficiency: Medium: Diesel: Alternative Transportation</t>
  </si>
  <si>
    <t>AEO.2025.ALTTRNP.EFI_NA_FGHT_SOSON_DSL_NA_NA_MPGDSEQ.A</t>
  </si>
  <si>
    <t>Freight: New Trucks: Fuel Efficiency: Medium: Motor Gasoline: Alternative Transportation</t>
  </si>
  <si>
    <t>AEO.2025.ALTTRNP.EFI_NA_FGHT_SOSON_MGS_NA_NA_MPGGASEQ.A</t>
  </si>
  <si>
    <t>Freight: New Trucks: Fuel Efficiency: Medium: Propane: Alternative Transportation</t>
  </si>
  <si>
    <t>AEO.2025.ALTTRNP.EFI_NA_FGHT_SOSON_PROP_NA_NA_MPGGASEQ.A</t>
  </si>
  <si>
    <t>Freight: New Trucks: Fuel Efficiency: Medium: Natural Gas: Alternative Transportation</t>
  </si>
  <si>
    <t>AEO.2025.ALTTRNP.EFI_NA_FGHT_SOSON_NG_NA_NA_MPGGASEQ.A</t>
  </si>
  <si>
    <t>Freight: New Trucks: Fuel Efficiency: Medium: Ethanol-Flex Fuel: Alternative Transportation</t>
  </si>
  <si>
    <t>AEO.2025.ALTTRNP.EFI_NA_FGHT_SOSON_EFFI_NA_NA_MPG.A</t>
  </si>
  <si>
    <t>Freight: New Trucks: Fuel Efficiency: Medium: Electric: Alternative Transportation</t>
  </si>
  <si>
    <t>AEO.2025.ALTTRNP.EFI_NA_FGHT_SOSON_ELE_NA_NA_MPGGASEQ.A</t>
  </si>
  <si>
    <t>Freight: New Trucks: Fuel Efficiency: Medium: Plug-in Diesel Hybrid: Alternative Transportation</t>
  </si>
  <si>
    <t>AEO.2025.ALTTRNP.EFI_NA_FGHT_SOSON_EDH_NA_NA_MPGGASEQ.A</t>
  </si>
  <si>
    <t>Freight: New Trucks: Fuel Efficiency: Medium: Plug-in Gasoline Hybrid: Alternative Transportation</t>
  </si>
  <si>
    <t>AEO.2025.ALTTRNP.EFI_NA_FGHT_SOSON_EGH_NA_NA_MPGGASEQ.A</t>
  </si>
  <si>
    <t>Freight: New Trucks: Fuel Efficiency: Medium: Fuel Cell: Alternative Transportation</t>
  </si>
  <si>
    <t>AEO.2025.ALTTRNP.EFI_NA_FGHT_SOSON_FUC_NA_NA_MPGGASEQ.A</t>
  </si>
  <si>
    <t>Freight: New Trucks: Fuel Efficiency: Medium: Fuel Cell Battery Dominant: Alternative Transportation</t>
  </si>
  <si>
    <t>AEO.2025.ALTTRNP.EFI_NA_FGHT_SOSON_FEUCELBATDOM_NA_NA_MPGDSEQ.A</t>
  </si>
  <si>
    <t>Freight: New Trucks: Fuel Efficiency: Medium: Gasoline Hybrid: Alternative Transportation</t>
  </si>
  <si>
    <t>AEO.2025.ALTTRNP.EFI_NA_FGHT_SOSON_GASHEV_NA_NA_MPGGASEQ.A</t>
  </si>
  <si>
    <t>Freight: New Trucks: Fuel Efficiency: Medium: Hydrogen ICE: Alternative Transportation</t>
  </si>
  <si>
    <t>AEO.2025.ALTTRNP.EFI_NA_FGHT_SOSON_HYDICE_NA_NA_MPGDSEQ.A</t>
  </si>
  <si>
    <t>Freight: New Trucks: Fuel Efficiency: Medium: Average: Alternative Transportation</t>
  </si>
  <si>
    <t>AEO.2025.ALTTRNP.EFI_NA_FGHT_SOSON_NA_NA_NA_NA.A</t>
  </si>
  <si>
    <t>Freight: New Trucks: Fuel Efficiency: Heavy: Diesel: Alternative Transportation</t>
  </si>
  <si>
    <t>AEO.2025.ALTTRNP.EFI_NA_FGHT_RADN_DSL_NA_NA_MPGDSEQ.A</t>
  </si>
  <si>
    <t>Freight: New Trucks: Fuel Efficiency: Heavy: Motor Gasoline: Alternative Transportation</t>
  </si>
  <si>
    <t>AEO.2025.ALTTRNP.EFI_NA_FGHT_RADN_MGS_NA_NA_MPGGASEQ.A</t>
  </si>
  <si>
    <t>Freight: New Trucks: Fuel Efficiency: Heavy: Propane: Alternative Transportation</t>
  </si>
  <si>
    <t>AEO.2025.ALTTRNP.EFI_NA_FGHT_RADN_PROP_NA_NA_MPGGASEQ.A</t>
  </si>
  <si>
    <t>Freight: New Trucks: Fuel Efficiency: Heavy: Natural Gas: Alternative Transportation</t>
  </si>
  <si>
    <t>AEO.2025.ALTTRNP.EFI_NA_FGHT_RADN_NG_NA_NA_MPGDSEQ.A</t>
  </si>
  <si>
    <t>Freight: New Trucks: Fuel Efficiency: Heavy: Ethanol-Flex Fuel: Alternative Transportation</t>
  </si>
  <si>
    <t>AEO.2025.ALTTRNP.EFI_NA_FGHT_RADN_EFFI_NA_NA_MPGGASEQ.A</t>
  </si>
  <si>
    <t>Freight: New Trucks: Fuel Efficiency: Heavy: Electric: Alternative Transportation</t>
  </si>
  <si>
    <t>AEO.2025.ALTTRNP.EFI_NA_FGHT_RADN_ELE_NA_NA_MPGDSEQ.A</t>
  </si>
  <si>
    <t>Freight: New Trucks: Fuel Efficiency: Heavy: Plug-in Diesel Hybrid: Alternative Transportation</t>
  </si>
  <si>
    <t>AEO.2025.ALTTRNP.EFI_NA_FGHT_RADN_EDH_NA_NA_MPGDSEQ.A</t>
  </si>
  <si>
    <t>Freight: New Trucks: Fuel Efficiency: Heavy: Plug-in Gasoline Hybrid: Alternative Transportation</t>
  </si>
  <si>
    <t>AEO.2025.ALTTRNP.EFI_NA_FGHT_RADN_EGH_NA_NA_MPGGASEQ.A</t>
  </si>
  <si>
    <t>Freight: New Trucks: Fuel Efficiency: Heavy: Fuel Cell: Alternative Transportation</t>
  </si>
  <si>
    <t>AEO.2025.ALTTRNP.EFI_NA_FGHT_RADN_FUC_NA_NA_MPGDSEQ.A</t>
  </si>
  <si>
    <t>Freight: New Trucks: Fuel Efficiency: Heavy: Fuel Cell Battery Dominant: Alternative Transportation</t>
  </si>
  <si>
    <t>AEO.2025.ALTTRNP.EFI_NA_FGHT_RADN_FEUCELBATDOM_NA_NA_MPGDSEQ.A</t>
  </si>
  <si>
    <t>Freight: New Trucks: Fuel Efficiency: Heavy: Gasoline Hybrid: Alternative Transportation</t>
  </si>
  <si>
    <t>AEO.2025.ALTTRNP.EFI_NA_FGHT_RADN_GASHEV_NA_NA_MPGGASEQ.A</t>
  </si>
  <si>
    <t>Freight: New Trucks: Fuel Efficiency: Heavy: Hydrogen ICE: Alternative Transportation</t>
  </si>
  <si>
    <t>AEO.2025.ALTTRNP.EFI_NA_FGHT_RADN_HYDICE_NA_NA_MPGDSEQ.A</t>
  </si>
  <si>
    <t>Freight: New Trucks: Fuel Efficiency: Heavy: Average: Alternative Transportation</t>
  </si>
  <si>
    <t>AEO.2025.ALTTRNP.EFI_NA_FGHT_RADN_NA_NA_NA_NA.A</t>
  </si>
  <si>
    <t>Freight: New Trucks: Fuel Efficiency: Alternative Transportation</t>
  </si>
  <si>
    <t>AEO.2025.ALTTRNP.EFI_NA_FGHT_NEW_NA_NA_NA_NA.A</t>
  </si>
  <si>
    <t>Freight: New Trucks: Sales: Light Medium: Diesel: Alternative Transportation</t>
  </si>
  <si>
    <t>AEO.2025.ALTTRNP.ECI_SAL_FGHT_LITEMED_DSL_NA_NA_TH.A</t>
  </si>
  <si>
    <t>Freight: New Trucks: Sales: Light Medium: Motor Gasoline: Alternative Transportation</t>
  </si>
  <si>
    <t>AEO.2025.ALTTRNP.ECI_SAL_FGHT_LITEMED_MGS_NA_NA_TH.A</t>
  </si>
  <si>
    <t>Freight: New Trucks: Sales: Light Medium: Propane: Alternative Transportation</t>
  </si>
  <si>
    <t>AEO.2025.ALTTRNP.ECI_SAL_FGHT_LITEMED_PROP_NA_NA_TH.A</t>
  </si>
  <si>
    <t>Freight: New Trucks: Sales: Light Medium: Natural Gas: Alternative Transportation</t>
  </si>
  <si>
    <t>AEO.2025.ALTTRNP.ECI_SAL_FGHT_LITEMED_NG_NA_NA_TH.A</t>
  </si>
  <si>
    <t>Freight: New Trucks: Sales: Light Medium: Ethanol-Flex Fuel: Alternative Transportation</t>
  </si>
  <si>
    <t>AEO.2025.ALTTRNP.ECI_SAL_FGHT_LITEMED_EFFI_NA_NA_TH.A</t>
  </si>
  <si>
    <t>Freight: New Trucks: Sales: Light Medium: Electric: Alternative Transportation</t>
  </si>
  <si>
    <t>AEO.2025.ALTTRNP.ECI_SAL_FGHT_LITEMED_ELE_NA_NA_TH.A</t>
  </si>
  <si>
    <t>Freight: New Trucks: Sales: Light Medium: Plug-in Diesel Hybrid: Alternative Transportation</t>
  </si>
  <si>
    <t>AEO.2025.ALTTRNP.ECI_SAL_FGHT_LITEMED_EDH_NA_NA_TH.A</t>
  </si>
  <si>
    <t>Freight: New Trucks: Sales: Light Medium: Plug-in Gasoline Hybrid: Alternative Transportation</t>
  </si>
  <si>
    <t>AEO.2025.ALTTRNP.ECI_SAL_FGHT_LITEMED_EGH_NA_NA_TH.A</t>
  </si>
  <si>
    <t>Freight: New Trucks: Sales: Light Medium: Fuel Cell: Alternative Transportation</t>
  </si>
  <si>
    <t>AEO.2025.ALTTRNP.ECI_SAL_FGHT_LITEMED_FUC_NA_NA_TH.A</t>
  </si>
  <si>
    <t>Freight: New Trucks: Sales: Light Medium: Fuel Cell Battery Dominant: Alternative Transportation</t>
  </si>
  <si>
    <t>AEO.2025.ALTTRNP.ECI_SAL_FGHT_LITEMED_FEUCELBATDOM_NA_NA_MPGDSEQ.A</t>
  </si>
  <si>
    <t>Freight: New Trucks: Sales: Light Medium: Gasoline Hybrid: Alternative Transportation</t>
  </si>
  <si>
    <t>AEO.2025.ALTTRNP.ECI_SAL_FGHT_LITEMED_GASHEV_NA_NA_MPGGASEQ.A</t>
  </si>
  <si>
    <t>Freight: New Trucks: Sales: Light Medium: Hydrogen ICE: Alternative Transportation</t>
  </si>
  <si>
    <t>AEO.2025.ALTTRNP.ECI_SAL_FGHT_LITEMED_HYDICE_NA_NA_MPGDSEQ.A</t>
  </si>
  <si>
    <t>Freight: New Trucks: Sales: Light Medium: Alternative Transportation</t>
  </si>
  <si>
    <t>AEO.2025.ALTTRNP.ECI_SAL_FGHT_LITEMED_NA_NA_NA_TH.A</t>
  </si>
  <si>
    <t>Freight: New Trucks: Sales: Medium: Diesel: Alternative Transportation</t>
  </si>
  <si>
    <t>AEO.2025.ALTTRNP.ECI_SAL_FGHT_SOSO_DSL_NA_NA_TH.A</t>
  </si>
  <si>
    <t>Freight: New Trucks: Sales: Medium: Motor Gasoline: Alternative Transportation</t>
  </si>
  <si>
    <t>AEO.2025.ALTTRNP.ECI_SAL_FGHT_SOSO_MGS_NA_NA_TH.A</t>
  </si>
  <si>
    <t>Freight: New Trucks: Sales: Medium: Propane: Alternative Transportation</t>
  </si>
  <si>
    <t>AEO.2025.ALTTRNP.ECI_SAL_FGHT_SOSO_PROP_NA_NA_TH.A</t>
  </si>
  <si>
    <t>Freight: New Trucks: Sales: Medium: Natural Gas: Alternative Transportation</t>
  </si>
  <si>
    <t>AEO.2025.ALTTRNP.ECI_SAL_FGHT_SOSO_NG_NA_NA_TH.A</t>
  </si>
  <si>
    <t>Freight: New Trucks: Sales: Medium: Ethanol-Flex Fuel: Alternative Transportation</t>
  </si>
  <si>
    <t>AEO.2025.ALTTRNP.ECI_SAL_FGHT_SOSO_EFFI_NA_NA_TH.A</t>
  </si>
  <si>
    <t>Freight: New Trucks: Sales: Medium: Electric: Alternative Transportation</t>
  </si>
  <si>
    <t>AEO.2025.ALTTRNP.ECI_SAL_FGHT_SOSO_ELE_NA_NA_TH.A</t>
  </si>
  <si>
    <t>Freight: New Trucks: Sales: Medium: Plug-in Diesel Hybrid: Alternative Transportation</t>
  </si>
  <si>
    <t>AEO.2025.ALTTRNP.ECI_SAL_FGHT_SOSO_EDH_NA_NA_TH.A</t>
  </si>
  <si>
    <t>Freight: New Trucks: Sales: Medium: Plug-in Gasoline Hybrid: Alternative Transportation</t>
  </si>
  <si>
    <t>AEO.2025.ALTTRNP.ECI_SAL_FGHT_SOSO_EGH_NA_NA_TH.A</t>
  </si>
  <si>
    <t>Freight: New Trucks: Sales: Medium: Fuel Cell: Alternative Transportation</t>
  </si>
  <si>
    <t>AEO.2025.ALTTRNP.ECI_SAL_FGHT_SOSO_FUC_NA_NA_TH.A</t>
  </si>
  <si>
    <t>Freight: New Trucks: Sales: Medium: Fuel Cell Battery Dominant: Alternative Transportation</t>
  </si>
  <si>
    <t>AEO.2025.ALTTRNP.ECI_SAL_FGHT_SOSO_FEUCELBATDOM_NA_NA_MPGDSEQ.A</t>
  </si>
  <si>
    <t>Freight: New Trucks: Sales: Medium: Gasoline Hybrid: Alternative Transportation</t>
  </si>
  <si>
    <t>AEO.2025.ALTTRNP.ECI_SAL_FGHT_SOSO_GASHEV_NA_NA_MPGGASEQ.A</t>
  </si>
  <si>
    <t>Freight: New Trucks: Sales: Medium: Hydrogen ICE: Alternative Transportation</t>
  </si>
  <si>
    <t>AEO.2025.ALTTRNP.ECI_SAL_FGHT_SOSO_HYDICE_NA_NA_MPGDSEQ.A</t>
  </si>
  <si>
    <t>Freight: New Trucks: Sales: Medium: Alternative Transportation</t>
  </si>
  <si>
    <t>AEO.2025.ALTTRNP.ECI_SAL_FGHT_SOSO_NA_NA_NA_TH.A</t>
  </si>
  <si>
    <t>Freight: New Trucks: Sales: Heavy: Diesel: Alternative Transportation</t>
  </si>
  <si>
    <t>AEO.2025.ALTTRNP.ECI_SAL_FGHT_RAD_DSL_NA_NA_TH.A</t>
  </si>
  <si>
    <t>Freight: New Trucks: Sales: Heavy: Motor Gasoline: Alternative Transportation</t>
  </si>
  <si>
    <t>AEO.2025.ALTTRNP.ECI_SAL_FGHT_RAD_MGS_NA_NA_TH.A</t>
  </si>
  <si>
    <t>Freight: New Trucks: Sales: Heavy: Propane: Alternative Transportation</t>
  </si>
  <si>
    <t>AEO.2025.ALTTRNP.ECI_SAL_FGHT_RAD_PROP_NA_NA_TH.A</t>
  </si>
  <si>
    <t>Freight: New Trucks: Sales: Heavy: Natural Gas: Alternative Transportation</t>
  </si>
  <si>
    <t>AEO.2025.ALTTRNP.ECI_SAL_FGHT_RAD_NG_NA_NA_TH.A</t>
  </si>
  <si>
    <t>Freight: New Trucks: Sales: Heavy: Ethanol-Flex Fuel: Alternative Transportation</t>
  </si>
  <si>
    <t>AEO.2025.ALTTRNP.ECI_SAL_FGHT_RAD_EFFI_NA_NA_TH.A</t>
  </si>
  <si>
    <t>Freight: New Trucks: Sales: Heavy: Electric: Alternative Transportation</t>
  </si>
  <si>
    <t>AEO.2025.ALTTRNP.ECI_SAL_FGHT_RAD_ELE_NA_NA_TH.A</t>
  </si>
  <si>
    <t>Freight: New Trucks: Sales: Heavy: Plug-in Diesel Hybrid: Alternative Transportation</t>
  </si>
  <si>
    <t>AEO.2025.ALTTRNP.ECI_SAL_FGHT_RAD_EDH_NA_NA_TH.A</t>
  </si>
  <si>
    <t>Freight: New Trucks: Sales: Heavy: Plug-in Gasoline Hybrid: Alternative Transportation</t>
  </si>
  <si>
    <t>AEO.2025.ALTTRNP.ECI_SAL_FGHT_RAD_EGH_NA_NA_TH.A</t>
  </si>
  <si>
    <t>Freight: New Trucks: Sales: Heavy: Fuel Cell: Alternative Transportation</t>
  </si>
  <si>
    <t>AEO.2025.ALTTRNP.ECI_SAL_FGHT_RAD_FUC_NA_NA_TH.A</t>
  </si>
  <si>
    <t>Freight: New Trucks: Sales: Heavy: Fuel Cell Battery Dominant: Alternative Transportation</t>
  </si>
  <si>
    <t>AEO.2025.ALTTRNP.ECI_SAL_FGHT_RAD_FEUCELBATDOM_NA_NA_MPGDSEQ.A</t>
  </si>
  <si>
    <t>Freight: New Trucks: Sales: Heavy: Gasoline Hybrid: Alternative Transportation</t>
  </si>
  <si>
    <t>AEO.2025.ALTTRNP.ECI_SAL_FGHT_RAD_GASHEV_NA_NA_MPGGASEQ.A</t>
  </si>
  <si>
    <t>Freight: New Trucks: Sales: Heavy: Hydrogen ICE: Alternative Transportation</t>
  </si>
  <si>
    <t>AEO.2025.ALTTRNP.ECI_SAL_FGHT_RAD_HYDICE_NA_NA_MPGDSEQ.A</t>
  </si>
  <si>
    <t>Freight: New Trucks: Sales: Heavy: Alternative Transportation</t>
  </si>
  <si>
    <t>AEO.2025.ALTTRNP.ECI_SAL_FGHT_RAD_NA_NA_NA_TH.A</t>
  </si>
  <si>
    <t>Freight: New Trucks: Sales: Alternative Transportation</t>
  </si>
  <si>
    <t>AEO.2025.ALTTRNP.ECI_SAL_FGHT_NA_NA_NA_NA_TH.A</t>
  </si>
  <si>
    <t>Freight: Railroads: Ton Miles by Rail: Alternative Transportation</t>
  </si>
  <si>
    <t>AEO.2025.ALTTRNP.ECI_FTM_TRN_RAIL_NA_NA_NA_BLN.A</t>
  </si>
  <si>
    <t>Freight: Railroads: Fuel Efficiency: Alternative Transportation</t>
  </si>
  <si>
    <t>AEO.2025.ALTTRNP.EFI_NA_TRN_RAIL_NA_NA_NA_TONMLPTHBTU.A</t>
  </si>
  <si>
    <t>Freight: Railroads: Fuel Use: Distillate Fuel Oil: Alternative Transportation</t>
  </si>
  <si>
    <t>AEO.2025.ALTTRNP.CNSM_NA_TRN_RAIL_DFO_NA_NA_TRLBTU.A</t>
  </si>
  <si>
    <t>Freight: Railroads: Fuel Use: Residual Fuel Oil: Alternative Transportation</t>
  </si>
  <si>
    <t>AEO.2025.ALTTRNP.CNSM_NA_TRN_RAIL_RFO_NA_NA_TRLBTU.A</t>
  </si>
  <si>
    <t>Freight: Railroads: Fuel Use: CNG: Alternative Transportation</t>
  </si>
  <si>
    <t>AEO.2025.ALTTRNP.CNSM_NA_TRN_RAIL_CNG_NA_NA_TRLBTU.A</t>
  </si>
  <si>
    <t>Freight: Railroads: Fuel Use: LNG: Alternative Transportation</t>
  </si>
  <si>
    <t>AEO.2025.ALTTRNP.CNSM_NA_TRN_RAIL_LNG_NA_NA_TRLBTU.A</t>
  </si>
  <si>
    <t>Freight: Domestic Shipping: Ton Miles Shipping: Alternative Transportation</t>
  </si>
  <si>
    <t>AEO.2025.ALTTRNP.ECI_FTM_TRN_DMT_NA_NA_NA_BLN.A</t>
  </si>
  <si>
    <t>Freight: Domestic Shipping: Fuel Efficiency: Alternative Transportation</t>
  </si>
  <si>
    <t>AEO.2025.ALTTRNP.EFI_NA_TRN_DMT_NA_NA_NA_TONMLPTHBTU.A</t>
  </si>
  <si>
    <t>Freight: Domestic Shipping: Fuel Use: Distillate Fuel Oil: Alternative Transportation</t>
  </si>
  <si>
    <t>Freight: Domestic Shipping: Fuel Use: Residual Fuel Oil: Alternative Transportation</t>
  </si>
  <si>
    <t>Freight: Domestic Shipping: Fuel Use: CNG: Alternative Transportation</t>
  </si>
  <si>
    <t>Freight: Domestic Shipping: Fuel Use: LNG: Alternative Transportation</t>
  </si>
  <si>
    <t>Freight: International Shipping: Gross Trade: Alternative Transportation</t>
  </si>
  <si>
    <t>AEO.2025.ALTTRNP.ECI_UGHT_TRN_INTS_NA_NA_NA_BLNY09DLR.A</t>
  </si>
  <si>
    <t>Freight: International Shipping: Exports: Alternative Transportation</t>
  </si>
  <si>
    <t>AEO.2025.ALTTRNP.ECI_EXPT_TRN_INTS_NA_NA_NA_BLNY09DLR.A</t>
  </si>
  <si>
    <t>Freight: International Shipping: Imports: Alternative Transportation</t>
  </si>
  <si>
    <t>AEO.2025.ALTTRNP.ECI_IMP_TRN_INTS_NA_NA_NA_BLNY09DLR.A</t>
  </si>
  <si>
    <t>Freight: International Shipping: Fuel Use: Distillate Fuel Oil: Alternative Transportation</t>
  </si>
  <si>
    <t>Freight: International Shipping: Fuel Use: Residual Fuel Oil: Alternative Transportation</t>
  </si>
  <si>
    <t>Freight: International Shipping: Fuel Use: CNG: Alternative Transportation</t>
  </si>
  <si>
    <t>Freight: International Shipping: Fuel Use: LNG: Alternative Transportation</t>
  </si>
  <si>
    <t>https://www.eia.gov/outlooks/aeo/data/browser/#/?id=58-AEO2022&amp;sourcekey=0</t>
  </si>
  <si>
    <t>Tue Apr 18 2023 16:01:38 GMT-0400 (Eastern Daylight Time)</t>
  </si>
  <si>
    <t>AEO.2022.REF2022.ECI_VMT_FGHT_LITEMEDS_DSL_NA_NA_BLNMLS.A</t>
  </si>
  <si>
    <t>AEO.2022.REF2022.ECI_VMT_FGHT_LITEMEDS_MGS_NA_NA_BLNMLS.A</t>
  </si>
  <si>
    <t>AEO.2022.REF2022.ECI_VMT_FGHT_LITEMEDS_PROP_NA_NA_BLNMLS.A</t>
  </si>
  <si>
    <t>AEO.2022.REF2022.ECI_VMT_FGHT_LITEMEDS_NG_NA_NA_BLNMLS.A</t>
  </si>
  <si>
    <t>AEO.2022.REF2022.ECI_VMT_FGHT_LITEMEDS_EFFI_NA_NA_BLNMLS.A</t>
  </si>
  <si>
    <t>AEO.2022.REF2022.ECI_VMT_FGHT_LITEMEDS_ELE_NA_NA_BLNMLS.A</t>
  </si>
  <si>
    <t>AEO.2022.REF2022.ECI_VMT_FGHT_LITEMEDS_EDH_NA_NA_BLNMLS.A</t>
  </si>
  <si>
    <t>AEO.2022.REF2022.ECI_VMT_FGHT_LITEMEDS_EGH_NA_NA_BLNMLS.A</t>
  </si>
  <si>
    <t>AEO.2022.REF2022.ECI_VMT_FGHT_LITEMEDS_FUC_NA_NA_BLNMLS.A</t>
  </si>
  <si>
    <t>AEO.2022.REF2022.ECI_VMT_FGHT_LITEMEDS_NA_NA_NA_BLNMLS.A</t>
  </si>
  <si>
    <t>AEO.2022.REF2022.ECI_VMT_FGHT_SOSOS_DSL_NA_NA_BLNMLS.A</t>
  </si>
  <si>
    <t>AEO.2022.REF2022.ECI_VMT_FGHT_SOSOS_MGS_NA_NA_BLNMLS.A</t>
  </si>
  <si>
    <t>AEO.2022.REF2022.ECI_VMT_FGHT_SOSOS_PROP_NA_NA_BLNMLS.A</t>
  </si>
  <si>
    <t>AEO.2022.REF2022.ECI_VMT_FGHT_SOSOS_NG_NA_NA_BLNMLS.A</t>
  </si>
  <si>
    <t>AEO.2022.REF2022.ECI_VMT_FGHT_SOSOS_EFFI_NA_NA_BLNMLS.A</t>
  </si>
  <si>
    <t>AEO.2022.REF2022.ECI_VMT_FGHT_SOSOS_ELE_NA_NA_BLNMLS.A</t>
  </si>
  <si>
    <t>AEO.2022.REF2022.ECI_VMT_FGHT_SOSOS_EDH_NA_NA_BLNMLS.A</t>
  </si>
  <si>
    <t>AEO.2022.REF2022.ECI_VMT_FGHT_SOSOS_EGH_NA_NA_BLNMLS.A</t>
  </si>
  <si>
    <t>AEO.2022.REF2022.ECI_VMT_FGHT_SOSOS_FUC_NA_NA_BLNMLS.A</t>
  </si>
  <si>
    <t>AEO.2022.REF2022.ECI_VMT_FGHT_SOSOS_NA_NA_NA_BLNMLS.A</t>
  </si>
  <si>
    <t>AEO.2022.REF2022.ECI_VMT_FGHT_RADS_DSL_NA_NA_BLNMLS.A</t>
  </si>
  <si>
    <t>AEO.2022.REF2022.ECI_VMT_FGHT_RADS_MGS_NA_NA_BLNMLS.A</t>
  </si>
  <si>
    <t>AEO.2022.REF2022.ECI_VMT_FGHT_RADS_PROP_NA_NA_BLNMLS.A</t>
  </si>
  <si>
    <t>AEO.2022.REF2022.ECI_VMT_FGHT_RADS_NG_NA_NA_BLNMLS.A</t>
  </si>
  <si>
    <t>AEO.2022.REF2022.ECI_VMT_FGHT_RADS_EFFI_NA_NA_BLNMLS.A</t>
  </si>
  <si>
    <t>AEO.2022.REF2022.ECI_VMT_FGHT_RADS_ELE_NA_NA_BLNMLS.A</t>
  </si>
  <si>
    <t>AEO.2022.REF2022.ECI_VMT_FGHT_RADS_EDH_NA_NA_BLNMLS.A</t>
  </si>
  <si>
    <t>AEO.2022.REF2022.ECI_VMT_FGHT_RADS_EGH_NA_NA_BLNMLS.A</t>
  </si>
  <si>
    <t>AEO.2022.REF2022.ECI_VMT_FGHT_RADS_FUC_NA_NA_BLNMLS.A</t>
  </si>
  <si>
    <t>AEO.2022.REF2022.ECI_VMT_FGHT_RADS_NA_NA_NA_BLNMLS.A</t>
  </si>
  <si>
    <t>AEO.2022.REF2022.ECI_VMT_FGHT_STK_NA_NA_NA_BLNMLS.A</t>
  </si>
  <si>
    <t>AEO.2022.REF2022.CNSM_NA_FGHT_LITEMEDS_DSL_NA_NA_TRLBTU.A</t>
  </si>
  <si>
    <t>AEO.2022.REF2022.CNSM_NA_FGHT_LITEMEDS_MGS_NA_NA_TRLBTU.A</t>
  </si>
  <si>
    <t>AEO.2022.REF2022.CNSM_NA_FGHT_LITEMEDS_PROP_NA_NA_TRLBTU.A</t>
  </si>
  <si>
    <t>AEO.2022.REF2022.CNSM_NA_FGHT_LITEMEDS_NG_NA_NA_TRLBTU.A</t>
  </si>
  <si>
    <t>AEO.2022.REF2022.CNSM_NA_FGHT_LITEMEDS_EFFI_NA_NA_TRLBTU.A</t>
  </si>
  <si>
    <t>AEO.2022.REF2022.CNSM_NA_FGHT_LITEMEDS_ELE_NA_NA_TRLBTU.A</t>
  </si>
  <si>
    <t>AEO.2022.REF2022.CNSM_NA_FGHT_LITEMEDS_EDH_NA_NA_TRLBTU.A</t>
  </si>
  <si>
    <t>AEO.2022.REF2022.CNSM_NA_FGHT_LITEMEDS_EGH_NA_NA_TRLBTU.A</t>
  </si>
  <si>
    <t>AEO.2022.REF2022.CNSM_NA_FGHT_LITEMEDS_FUC_NA_NA_TRLBTU.A</t>
  </si>
  <si>
    <t>AEO.2022.REF2022.CNSM_NA_FGHT_LITEMEDS_NA_NA_NA_TRLBTU.A</t>
  </si>
  <si>
    <t>AEO.2022.REF2022.CNSM_NA_FGHT_SOSOS_DSL_NA_NA_TRLBTU.A</t>
  </si>
  <si>
    <t>AEO.2022.REF2022.CNSM_NA_FGHT_SOSOS_MGS_NA_NA_TRLBTU.A</t>
  </si>
  <si>
    <t>AEO.2022.REF2022.CNSM_NA_FGHT_SOSOS_PROP_NA_NA_TRLBTU.A</t>
  </si>
  <si>
    <t>AEO.2022.REF2022.CNSM_NA_FGHT_SOSOS_NG_NA_NA_TRLBTU.A</t>
  </si>
  <si>
    <t>AEO.2022.REF2022.CNSM_NA_FGHT_SOSOS_EFFI_NA_NA_TRLBTU.A</t>
  </si>
  <si>
    <t>AEO.2022.REF2022.CNSM_NA_FGHT_SOSOS_ELE_NA_NA_TRLBTU.A</t>
  </si>
  <si>
    <t>AEO.2022.REF2022.CNSM_NA_FGHT_SOSOS_EDH_NA_NA_TRLBTU.A</t>
  </si>
  <si>
    <t>AEO.2022.REF2022.CNSM_NA_FGHT_SOSOS_EGH_NA_NA_TRLBTU.A</t>
  </si>
  <si>
    <t>AEO.2022.REF2022.CNSM_NA_FGHT_SOSOS_FUC_NA_NA_TRLBTU.A</t>
  </si>
  <si>
    <t>AEO.2022.REF2022.CNSM_NA_FGHT_SOSOS_NA_NA_NA_TRLBTU.A</t>
  </si>
  <si>
    <t>AEO.2022.REF2022.CNSM_NA_FGHT_RADS_DSL_NA_NA_TRLBTU.A</t>
  </si>
  <si>
    <t>AEO.2022.REF2022.CNSM_NA_FGHT_RADS_MGS_NA_NA_TRLBTU.A</t>
  </si>
  <si>
    <t>AEO.2022.REF2022.CNSM_NA_FGHT_RADS_PROP_NA_NA_TRLBTU.A</t>
  </si>
  <si>
    <t>AEO.2022.REF2022.CNSM_NA_FGHT_RADS_NG_NA_NA_TRLBTU.A</t>
  </si>
  <si>
    <t>AEO.2022.REF2022.CNSM_NA_FGHT_RADS_EFFI_NA_NA_TRLBTU.A</t>
  </si>
  <si>
    <t>AEO.2022.REF2022.CNSM_NA_FGHT_RADS_ELE_NA_NA_TRLBTU.A</t>
  </si>
  <si>
    <t>AEO.2022.REF2022.CNSM_NA_FGHT_RADS_EDH_NA_NA_TRLBTU.A</t>
  </si>
  <si>
    <t>AEO.2022.REF2022.CNSM_NA_FGHT_RADS_EGH_NA_NA_TRLBTU.A</t>
  </si>
  <si>
    <t>AEO.2022.REF2022.CNSM_NA_FGHT_RADS_FUC_NA_NA_TRLBTU.A</t>
  </si>
  <si>
    <t>AEO.2022.REF2022.CNSM_NA_FGHT_RADS_NA_NA_NA_TRLBTU.A</t>
  </si>
  <si>
    <t>AEO.2022.REF2022.CNSM_NA_FGHT_STK_DSL_NA_NA_TRLBTU.A</t>
  </si>
  <si>
    <t>AEO.2022.REF2022.CNSM_NA_FGHT_STK_MGS_NA_NA_TRLBTU.A</t>
  </si>
  <si>
    <t>AEO.2022.REF2022.CNSM_NA_FGHT_STK_PROP_NA_NA_TRLBTU.A</t>
  </si>
  <si>
    <t>AEO.2022.REF2022.CNSM_NA_FGHT_STK_NG_NA_NA_TRLBTU.A</t>
  </si>
  <si>
    <t>AEO.2022.REF2022.CNSM_NA_FGHT_STK_EFFI_NA_NA_TRLBTU.A</t>
  </si>
  <si>
    <t>AEO.2022.REF2022.CNSM_NA_FGHT_STK_ELE_NA_NA_TRLBTU.A</t>
  </si>
  <si>
    <t>AEO.2022.REF2022.CNSM_NA_FGHT_STK_EDH_NA_NA_TRLBTU.A</t>
  </si>
  <si>
    <t>AEO.2022.REF2022.CNSM_NA_FGHT_STK_EGH_NA_NA_TRLBTU.A</t>
  </si>
  <si>
    <t>AEO.2022.REF2022.CNSM_NA_FGHT_STK_FUC_NA_NA_TRLBTU.A</t>
  </si>
  <si>
    <t>AEO.2022.REF2022.CNSM_NA_FGHT_STK_NA_NA_NA_TRLBTU.A</t>
  </si>
  <si>
    <t>AEO.2022.REF2022.EFI_NA_FGHT_LITEMEDS_DSL_NA_NA_MPGDSEQ.A</t>
  </si>
  <si>
    <t>AEO.2022.REF2022.EFI_NA_FGHT_LITEMEDS_MGS_NA_NA_MPGGASEQ.A</t>
  </si>
  <si>
    <t>AEO.2022.REF2022.EFI_NA_FGHT_LITEMEDS_PROP_NA_NA_MPGGASEQ.A</t>
  </si>
  <si>
    <t>AEO.2022.REF2022.EFI_NA_FGHT_LITEMEDS_NG_NA_NA_MPGGASEQ.A</t>
  </si>
  <si>
    <t>AEO.2022.REF2022.EFI_NA_FGHT_LITEMEDS_EFFI_NA_NA_MPGGASEQ.A</t>
  </si>
  <si>
    <t>AEO.2022.REF2022.EFI_NA_FGHT_LITEMEDS_ELE_NA_NA_MPGDSEQ.A</t>
  </si>
  <si>
    <t>AEO.2022.REF2022.EFI_NA_FGHT_LITEMEDS_EDH_NA_NA_MPGDSEQ.A</t>
  </si>
  <si>
    <t>AEO.2022.REF2022.EFI_NA_FGHT_LITEMEDS_EGH_NA_NA_MPGGASEQ.A</t>
  </si>
  <si>
    <t>AEO.2022.REF2022.EFI_NA_FGHT_LITEMEDS_FUC_NA_NA_MPGDSEQ.A</t>
  </si>
  <si>
    <t>AEO.2022.REF2022.EFI_NA_FGHT_LITEMEDS_NA_NA_NA_NA.A</t>
  </si>
  <si>
    <t>AEO.2022.REF2022.EFI_NA_FGHT_SOSOS_DSL_NA_NA_MPGDSEQ.A</t>
  </si>
  <si>
    <t>AEO.2022.REF2022.EFI_NA_FGHT_SOSOS_MGS_NA_NA_MPGGASEQ.A</t>
  </si>
  <si>
    <t>AEO.2022.REF2022.EFI_NA_FGHT_SOSOS_PROP_NA_NA_MPGGASEQ.A</t>
  </si>
  <si>
    <t>AEO.2022.REF2022.EFI_NA_FGHT_SOSOS_NG_NA_NA_MPGGASEQ.A</t>
  </si>
  <si>
    <t>AEO.2022.REF2022.EFI_NA_FGHT_SOSOS_EFFI_NA_NA_MPG.A</t>
  </si>
  <si>
    <t>AEO.2022.REF2022.EFI_NA_FGHT_SOSOS_ELE_NA_NA_MPGGASEQ.A</t>
  </si>
  <si>
    <t>AEO.2022.REF2022.EFI_NA_FGHT_SOSOS_EDH_NA_NA_MPGGASEQ.A</t>
  </si>
  <si>
    <t>AEO.2022.REF2022.EFI_NA_FGHT_SOSOS_EGH_NA_NA_MPGGASEQ.A</t>
  </si>
  <si>
    <t>AEO.2022.REF2022.EFI_NA_FGHT_SOSOS_FUC_NA_NA_MPGGASEQ.A</t>
  </si>
  <si>
    <t>AEO.2022.REF2022.EFI_NA_FGHT_SOSOS_NA_NA_NA_NA.A</t>
  </si>
  <si>
    <t>AEO.2022.REF2022.EFI_NA_FGHT_RADS_DSL_NA_NA_MPGDSEQ.A</t>
  </si>
  <si>
    <t>AEO.2022.REF2022.EFI_NA_FGHT_RADS_MGS_NA_NA_MPGGASEQ.A</t>
  </si>
  <si>
    <t>AEO.2022.REF2022.EFI_NA_FGHT_RADS_PROP_NA_NA_MPGGASEQ.A</t>
  </si>
  <si>
    <t>AEO.2022.REF2022.EFI_NA_FGHT_RADS_NG_NA_NA_MPGDSEQ.A</t>
  </si>
  <si>
    <t>AEO.2022.REF2022.EFI_NA_FGHT_RADS_EFFI_NA_NA_MPGGASEQ.A</t>
  </si>
  <si>
    <t>AEO.2022.REF2022.EFI_NA_FGHT_RADS_ELE_NA_NA_MPGDSEQ.A</t>
  </si>
  <si>
    <t>AEO.2022.REF2022.EFI_NA_FGHT_RADS_EDH_NA_NA_MPGDSEQ.A</t>
  </si>
  <si>
    <t>AEO.2022.REF2022.EFI_NA_FGHT_RADS_EGH_NA_NA_MPGGASEQ.A</t>
  </si>
  <si>
    <t>AEO.2022.REF2022.EFI_NA_FGHT_RADS_FUC_NA_NA_MPGDSEQ.A</t>
  </si>
  <si>
    <t>AEO.2022.REF2022.EFI_NA_FGHT_RADS_NA_NA_NA_NA.A</t>
  </si>
  <si>
    <t>AEO.2022.REF2022.EFI_NA_FGHT_STK_NA_NA_NA_NA.A</t>
  </si>
  <si>
    <t>AEO.2022.REF2022.ECI_STK_FGHT_LITEMEDS_DSL_NA_NA_MILL.A</t>
  </si>
  <si>
    <t>AEO.2022.REF2022.ECI_STK_FGHT_LITEMEDS_MGS_NA_NA_MILL.A</t>
  </si>
  <si>
    <t>AEO.2022.REF2022.ECI_STK_FGHT_LITEMEDS_PROP_NA_NA_MILL.A</t>
  </si>
  <si>
    <t>AEO.2022.REF2022.ECI_STK_FGHT_LITEMEDS_NG_NA_NA_MILL.A</t>
  </si>
  <si>
    <t>AEO.2022.REF2022.ECI_STK_FGHT_LITEMEDS_EFFI_NA_NA_MILL.A</t>
  </si>
  <si>
    <t>AEO.2022.REF2022.ECI_STK_FGHT_LITEMEDS_ELE_NA_NA_MILL.A</t>
  </si>
  <si>
    <t>AEO.2022.REF2022.ECI_STK_FGHT_LITEMEDS_EDH_NA_NA_MILL.A</t>
  </si>
  <si>
    <t>AEO.2022.REF2022.ECI_STK_FGHT_LITEMEDS_EGH_NA_NA_MILL.A</t>
  </si>
  <si>
    <t>AEO.2022.REF2022.ECI_STK_FGHT_LITEMEDS_FUC_NA_NA_MILL.A</t>
  </si>
  <si>
    <t>AEO.2022.REF2022.ECI_STK_FGHT_LITEMEDS_NA_NA_NA_MILL.A</t>
  </si>
  <si>
    <t>AEO.2022.REF2022.ECI_STK_FGHT_SOSOS_DSL_NA_NA_MILL.A</t>
  </si>
  <si>
    <t>AEO.2022.REF2022.ECI_STK_FGHT_SOSOS_MGS_NA_NA_MILL.A</t>
  </si>
  <si>
    <t>AEO.2022.REF2022.ECI_STK_FGHT_SOSOS_PROP_NA_NA_MILL.A</t>
  </si>
  <si>
    <t>AEO.2022.REF2022.ECI_STK_FGHT_SOSOS_NG_NA_NA_MILL.A</t>
  </si>
  <si>
    <t>AEO.2022.REF2022.ECI_STK_FGHT_SOSOS_EFFI_NA_NA_MILL.A</t>
  </si>
  <si>
    <t>AEO.2022.REF2022.ECI_STK_FGHT_SOSOS_ELE_NA_NA_MILL.A</t>
  </si>
  <si>
    <t>AEO.2022.REF2022.ECI_STK_FGHT_SOSOS_EDH_NA_NA_MILL.A</t>
  </si>
  <si>
    <t>AEO.2022.REF2022.ECI_STK_FGHT_SOSOS_EGH_NA_NA_MILL.A</t>
  </si>
  <si>
    <t>AEO.2022.REF2022.ECI_STK_FGHT_SOSOS_FUC_NA_NA_MILL.A</t>
  </si>
  <si>
    <t>AEO.2022.REF2022.ECI_STK_FGHT_SOSOS_NA_NA_NA_MILL.A</t>
  </si>
  <si>
    <t>AEO.2022.REF2022.ECI_STK_FGHT_RADS_DSL_NA_NA_MILL.A</t>
  </si>
  <si>
    <t>AEO.2022.REF2022.ECI_STK_FGHT_RADS_MGS_NA_NA_MILL.A</t>
  </si>
  <si>
    <t>AEO.2022.REF2022.ECI_STK_FGHT_RADS_PROP_NA_NA_MILL.A</t>
  </si>
  <si>
    <t>AEO.2022.REF2022.ECI_STK_FGHT_RADS_NG_NA_NA_MILL.A</t>
  </si>
  <si>
    <t>AEO.2022.REF2022.ECI_STK_FGHT_RADS_EFFI_NA_NA_MILL.A</t>
  </si>
  <si>
    <t>AEO.2022.REF2022.ECI_STK_FGHT_RADS_ELE_NA_NA_MILL.A</t>
  </si>
  <si>
    <t>AEO.2022.REF2022.ECI_STK_FGHT_RADS_EDH_NA_NA_MILL.A</t>
  </si>
  <si>
    <t>AEO.2022.REF2022.ECI_STK_FGHT_RADS_EGH_NA_NA_MILL.A</t>
  </si>
  <si>
    <t>AEO.2022.REF2022.ECI_STK_FGHT_RADS_FUC_NA_NA_MILL.A</t>
  </si>
  <si>
    <t>AEO.2022.REF2022.ECI_STK_FGHT_RADS_NA_NA_NA_MILL.A</t>
  </si>
  <si>
    <t>AEO.2022.REF2022.ECI_STK_FGHT_STK_NA_NA_NA_MILL.A</t>
  </si>
  <si>
    <t>AEO.2022.REF2022.EFI_NA_FGHT_LITEMEDN_DSL_NA_NA_MPGDSEQ.A</t>
  </si>
  <si>
    <t>AEO.2022.REF2022.EFI_NA_FGHT_LITEMEDN_MGS_NA_NA_MPGGASEQ.A</t>
  </si>
  <si>
    <t>AEO.2022.REF2022.EFI_NA_FGHT_LITEMEDN_PROP_NA_NA_MPGGASEQ.A</t>
  </si>
  <si>
    <t>AEO.2022.REF2022.EFI_NA_FGHT_LITEMEDN_NG_NA_NA_MPGGASEQ.A</t>
  </si>
  <si>
    <t>AEO.2022.REF2022.EFI_NA_FGHT_LITEMEDN_EFFI_NA_NA_MPGGASEQ.A</t>
  </si>
  <si>
    <t>AEO.2022.REF2022.EFI_NA_FGHT_LITEMEDN_ELE_NA_NA_MPGDSEQ.A</t>
  </si>
  <si>
    <t>AEO.2022.REF2022.EFI_NA_FGHT_LITEMEDN_EDH_NA_NA_MPGDSEQ.A</t>
  </si>
  <si>
    <t>AEO.2022.REF2022.EFI_NA_FGHT_LITEMEDN_EGH_NA_NA_MPGGASEQ.A</t>
  </si>
  <si>
    <t>AEO.2022.REF2022.EFI_NA_FGHT_LITEMEDN_FUC_NA_NA_MPGDSEQ.A</t>
  </si>
  <si>
    <t>AEO.2022.REF2022.EFI_NA_FGHT_LITEMEDN_NA_NA_NA_NA.A</t>
  </si>
  <si>
    <t>AEO.2022.REF2022.EFI_NA_FGHT_SOSON_DSL_NA_NA_MPGDSEQ.A</t>
  </si>
  <si>
    <t>AEO.2022.REF2022.EFI_NA_FGHT_SOSON_MGS_NA_NA_MPGGASEQ.A</t>
  </si>
  <si>
    <t>AEO.2022.REF2022.EFI_NA_FGHT_SOSON_PROP_NA_NA_MPGGASEQ.A</t>
  </si>
  <si>
    <t>AEO.2022.REF2022.EFI_NA_FGHT_SOSON_NG_NA_NA_MPGGASEQ.A</t>
  </si>
  <si>
    <t>AEO.2022.REF2022.EFI_NA_FGHT_SOSON_EFFI_NA_NA_MPG.A</t>
  </si>
  <si>
    <t>AEO.2022.REF2022.EFI_NA_FGHT_SOSON_ELE_NA_NA_MPGGASEQ.A</t>
  </si>
  <si>
    <t>AEO.2022.REF2022.EFI_NA_FGHT_SOSON_EDH_NA_NA_MPGGASEQ.A</t>
  </si>
  <si>
    <t>AEO.2022.REF2022.EFI_NA_FGHT_SOSON_EGH_NA_NA_MPGGASEQ.A</t>
  </si>
  <si>
    <t>AEO.2022.REF2022.EFI_NA_FGHT_SOSON_FUC_NA_NA_MPGGASEQ.A</t>
  </si>
  <si>
    <t>AEO.2022.REF2022.EFI_NA_FGHT_SOSON_NA_NA_NA_NA.A</t>
  </si>
  <si>
    <t>AEO.2022.REF2022.EFI_NA_FGHT_RADN_DSL_NA_NA_MPGDSEQ.A</t>
  </si>
  <si>
    <t>AEO.2022.REF2022.EFI_NA_FGHT_RADN_MGS_NA_NA_MPGGASEQ.A</t>
  </si>
  <si>
    <t>AEO.2022.REF2022.EFI_NA_FGHT_RADN_PROP_NA_NA_MPGGASEQ.A</t>
  </si>
  <si>
    <t>AEO.2022.REF2022.EFI_NA_FGHT_RADN_NG_NA_NA_MPGDSEQ.A</t>
  </si>
  <si>
    <t>AEO.2022.REF2022.EFI_NA_FGHT_RADN_EFFI_NA_NA_MPGGASEQ.A</t>
  </si>
  <si>
    <t>AEO.2022.REF2022.EFI_NA_FGHT_RADN_ELE_NA_NA_MPGDSEQ.A</t>
  </si>
  <si>
    <t>AEO.2022.REF2022.EFI_NA_FGHT_RADN_EDH_NA_NA_MPGDSEQ.A</t>
  </si>
  <si>
    <t>AEO.2022.REF2022.EFI_NA_FGHT_RADN_EGH_NA_NA_MPGGASEQ.A</t>
  </si>
  <si>
    <t>AEO.2022.REF2022.EFI_NA_FGHT_RADN_FUC_NA_NA_MPGDSEQ.A</t>
  </si>
  <si>
    <t>AEO.2022.REF2022.EFI_NA_FGHT_RADN_NA_NA_NA_NA.A</t>
  </si>
  <si>
    <t>AEO.2022.REF2022.EFI_NA_FGHT_NEW_NA_NA_NA_NA.A</t>
  </si>
  <si>
    <t>AEO.2022.REF2022.ECI_SAL_FGHT_LITEMED_DSL_NA_NA_TH.A</t>
  </si>
  <si>
    <t>AEO.2022.REF2022.ECI_SAL_FGHT_LITEMED_MGS_NA_NA_TH.A</t>
  </si>
  <si>
    <t>AEO.2022.REF2022.ECI_SAL_FGHT_LITEMED_PROP_NA_NA_TH.A</t>
  </si>
  <si>
    <t>AEO.2022.REF2022.ECI_SAL_FGHT_LITEMED_NG_NA_NA_TH.A</t>
  </si>
  <si>
    <t>AEO.2022.REF2022.ECI_SAL_FGHT_LITEMED_EFFI_NA_NA_TH.A</t>
  </si>
  <si>
    <t>AEO.2022.REF2022.ECI_SAL_FGHT_LITEMED_ELE_NA_NA_TH.A</t>
  </si>
  <si>
    <t>AEO.2022.REF2022.ECI_SAL_FGHT_LITEMED_EDH_NA_NA_TH.A</t>
  </si>
  <si>
    <t>AEO.2022.REF2022.ECI_SAL_FGHT_LITEMED_EGH_NA_NA_TH.A</t>
  </si>
  <si>
    <t>AEO.2022.REF2022.ECI_SAL_FGHT_LITEMED_FUC_NA_NA_TH.A</t>
  </si>
  <si>
    <t>AEO.2022.REF2022.ECI_SAL_FGHT_LITEMED_NA_NA_NA_TH.A</t>
  </si>
  <si>
    <t>AEO.2022.REF2022.ECI_SAL_FGHT_SOSO_DSL_NA_NA_TH.A</t>
  </si>
  <si>
    <t>AEO.2022.REF2022.ECI_SAL_FGHT_SOSO_MGS_NA_NA_TH.A</t>
  </si>
  <si>
    <t>AEO.2022.REF2022.ECI_SAL_FGHT_SOSO_PROP_NA_NA_TH.A</t>
  </si>
  <si>
    <t>AEO.2022.REF2022.ECI_SAL_FGHT_SOSO_NG_NA_NA_TH.A</t>
  </si>
  <si>
    <t>AEO.2022.REF2022.ECI_SAL_FGHT_SOSO_EFFI_NA_NA_TH.A</t>
  </si>
  <si>
    <t>AEO.2022.REF2022.ECI_SAL_FGHT_SOSO_ELE_NA_NA_TH.A</t>
  </si>
  <si>
    <t>AEO.2022.REF2022.ECI_SAL_FGHT_SOSO_EDH_NA_NA_TH.A</t>
  </si>
  <si>
    <t>AEO.2022.REF2022.ECI_SAL_FGHT_SOSO_EGH_NA_NA_TH.A</t>
  </si>
  <si>
    <t>AEO.2022.REF2022.ECI_SAL_FGHT_SOSO_FUC_NA_NA_TH.A</t>
  </si>
  <si>
    <t>AEO.2022.REF2022.ECI_SAL_FGHT_SOSO_NA_NA_NA_TH.A</t>
  </si>
  <si>
    <t>AEO.2022.REF2022.ECI_SAL_FGHT_RAD_DSL_NA_NA_TH.A</t>
  </si>
  <si>
    <t>AEO.2022.REF2022.ECI_SAL_FGHT_RAD_MGS_NA_NA_TH.A</t>
  </si>
  <si>
    <t>AEO.2022.REF2022.ECI_SAL_FGHT_RAD_PROP_NA_NA_TH.A</t>
  </si>
  <si>
    <t>AEO.2022.REF2022.ECI_SAL_FGHT_RAD_NG_NA_NA_TH.A</t>
  </si>
  <si>
    <t>AEO.2022.REF2022.ECI_SAL_FGHT_RAD_EFFI_NA_NA_TH.A</t>
  </si>
  <si>
    <t>AEO.2022.REF2022.ECI_SAL_FGHT_RAD_ELE_NA_NA_TH.A</t>
  </si>
  <si>
    <t>AEO.2022.REF2022.ECI_SAL_FGHT_RAD_EDH_NA_NA_TH.A</t>
  </si>
  <si>
    <t>AEO.2022.REF2022.ECI_SAL_FGHT_RAD_EGH_NA_NA_TH.A</t>
  </si>
  <si>
    <t>AEO.2022.REF2022.ECI_SAL_FGHT_RAD_FUC_NA_NA_TH.A</t>
  </si>
  <si>
    <t>AEO.2022.REF2022.ECI_SAL_FGHT_RAD_NA_NA_NA_TH.A</t>
  </si>
  <si>
    <t>AEO.2022.REF2022.ECI_SAL_FGHT_NA_NA_NA_NA_TH.A</t>
  </si>
  <si>
    <t>AEO.2022.REF2022.ECI_FTM_TRN_RAIL_NA_NA_NA_BLN.A</t>
  </si>
  <si>
    <t>AEO.2022.REF2022.EFI_NA_TRN_RAIL_NA_NA_NA_TONMLPTHBTU.A</t>
  </si>
  <si>
    <t>AEO.2022.REF2022.CNSM_NA_TRN_RAIL_DFO_NA_NA_TRLBTU.A</t>
  </si>
  <si>
    <t>AEO.2022.REF2022.CNSM_NA_TRN_RAIL_RFO_NA_NA_TRLBTU.A</t>
  </si>
  <si>
    <t>AEO.2022.REF2022.CNSM_NA_TRN_RAIL_CNG_NA_NA_TRLBTU.A</t>
  </si>
  <si>
    <t>AEO.2022.REF2022.CNSM_NA_TRN_RAIL_LNG_NA_NA_TRLBTU.A</t>
  </si>
  <si>
    <t>AEO.2022.REF2022.ECI_FTM_TRN_DMT_NA_NA_NA_BLN.A</t>
  </si>
  <si>
    <t>AEO.2022.REF2022.EFI_NA_TRN_DMT_NA_NA_NA_TONMLPTHBTU.A</t>
  </si>
  <si>
    <t>AEO.2022.REF2022.ECI_UGHT_TRN_INTS_NA_NA_NA_BLNY09DLR.A</t>
  </si>
  <si>
    <t>AEO.2022.REF2022.ECI_EXPT_TRN_INTS_NA_NA_NA_BLNY09DLR.A</t>
  </si>
  <si>
    <t>AEO.2022.REF2022.ECI_IMP_TRN_INTS_NA_NA_NA_BLNY09DLR.A</t>
  </si>
  <si>
    <t>https://www.eia.gov/outlooks/aeo/data/browser/#/?id=58-AEO2021&amp;region=0-0&amp;cases=highogs&amp;start=2020&amp;end=2050&amp;f=A&amp;linechart=highogs-d120120a.6-58-AEO2021&amp;sourcekey=0</t>
  </si>
  <si>
    <t>Tue Mar 09 2021 13:19:38 GMT-0800 (Pacific Standard Time)</t>
  </si>
  <si>
    <t>58-AEO2021.2.</t>
  </si>
  <si>
    <t>58-AEO2021.4.</t>
  </si>
  <si>
    <t>58-AEO2021.5.</t>
  </si>
  <si>
    <t>Freight: Truck Stock: Vehicle Miles Traveled: Light Medium: Diesel: High oil and gas supply</t>
  </si>
  <si>
    <t>58-AEO2021.6.highogs-d120120a</t>
  </si>
  <si>
    <t>Freight: Truck Stock: Vehicle Miles Traveled: Light Medium: Motor Gasoline: High oil and gas supply</t>
  </si>
  <si>
    <t>58-AEO2021.7.highogs-d120120a</t>
  </si>
  <si>
    <t>Freight: Truck Stock: Vehicle Miles Traveled: Light Medium: Propane: High oil and gas supply</t>
  </si>
  <si>
    <t>58-AEO2021.8.highogs-d120120a</t>
  </si>
  <si>
    <t>Freight: Truck Stock: Vehicle Miles Traveled: Light Medium: Natural Gas: High oil and gas supply</t>
  </si>
  <si>
    <t>58-AEO2021.9.highogs-d120120a</t>
  </si>
  <si>
    <t>Freight: Truck Stock: Vehicle Miles Traveled: Light Medium: Ethanol-Flex Fuel: High oil and gas supply</t>
  </si>
  <si>
    <t>58-AEO2021.10.highogs-d120120a</t>
  </si>
  <si>
    <t>Freight: Truck Stock: Vehicle Miles Traveled: Light Medium: Electric: High oil and gas supply</t>
  </si>
  <si>
    <t>58-AEO2021.11.highogs-d120120a</t>
  </si>
  <si>
    <t>Freight: Truck Stock: Vehicle Miles Traveled: Light Medium: Plug-in Diesel Hybrid: High oil and gas supply</t>
  </si>
  <si>
    <t>58-AEO2021.12.highogs-d120120a</t>
  </si>
  <si>
    <t>Freight: Truck Stock: Vehicle Miles Traveled: Light Medium: Plug-in Gasoline Hybrid: High oil and gas supply</t>
  </si>
  <si>
    <t>58-AEO2021.13.highogs-d120120a</t>
  </si>
  <si>
    <t>Freight: Truck Stock: Vehicle Miles Traveled: Light Medium: Fuel Cell: High oil and gas supply</t>
  </si>
  <si>
    <t>58-AEO2021.14.highogs-d120120a</t>
  </si>
  <si>
    <t>Freight: Truck Stock: Vehicle Miles Traveled: Light Medium: High oil and gas supply</t>
  </si>
  <si>
    <t>58-AEO2021.15.highogs-d120120a</t>
  </si>
  <si>
    <t>58-AEO2021.16.</t>
  </si>
  <si>
    <t>Freight: Truck Stock: Vehicle Miles Traveled: Medium: Diesel: High oil and gas supply</t>
  </si>
  <si>
    <t>58-AEO2021.17.highogs-d120120a</t>
  </si>
  <si>
    <t>Freight: Truck Stock: Vehicle Miles Traveled: Medium: Motor Gasoline: High oil and gas supply</t>
  </si>
  <si>
    <t>58-AEO2021.18.highogs-d120120a</t>
  </si>
  <si>
    <t>Freight: Truck Stock: Vehicle Miles Traveled: Medium: Propane: High oil and gas supply</t>
  </si>
  <si>
    <t>58-AEO2021.19.highogs-d120120a</t>
  </si>
  <si>
    <t>Freight: Truck Stock: Vehicle Miles Traveled: Medium: Natural Gas: High oil and gas supply</t>
  </si>
  <si>
    <t>58-AEO2021.20.highogs-d120120a</t>
  </si>
  <si>
    <t>Freight: Truck Stock: Vehicle Miles Traveled: Medium: Ethanol-Flex Fuel: High oil and gas supply</t>
  </si>
  <si>
    <t>58-AEO2021.21.highogs-d120120a</t>
  </si>
  <si>
    <t>Freight: Truck Stock: Vehicle Miles Traveled: Medium: Electric: High oil and gas supply</t>
  </si>
  <si>
    <t>58-AEO2021.22.highogs-d120120a</t>
  </si>
  <si>
    <t>Freight: Truck Stock: Vehicle Miles Traveled: Medium: Plug-in Diesel Hybrid: High oil and gas supply</t>
  </si>
  <si>
    <t>58-AEO2021.23.highogs-d120120a</t>
  </si>
  <si>
    <t>Freight: Truck Stock: Vehicle Miles Traveled: Medium: Plug-in Gasoline Hybrid: High oil and gas supply</t>
  </si>
  <si>
    <t>58-AEO2021.24.highogs-d120120a</t>
  </si>
  <si>
    <t>Freight: Truck Stock: Vehicle Miles Traveled: Medium: Fuel Cell: High oil and gas supply</t>
  </si>
  <si>
    <t>58-AEO2021.25.highogs-d120120a</t>
  </si>
  <si>
    <t>Freight: Truck Stock: Vehicle Miles Traveled: Medium: High oil and gas supply</t>
  </si>
  <si>
    <t>58-AEO2021.26.highogs-d120120a</t>
  </si>
  <si>
    <t>58-AEO2021.27.</t>
  </si>
  <si>
    <t>Freight: Truck Stock: Vehicle Miles Traveled: Heavy: Diesel: High oil and gas supply</t>
  </si>
  <si>
    <t>58-AEO2021.28.highogs-d120120a</t>
  </si>
  <si>
    <t>Freight: Truck Stock: Vehicle Miles Traveled: Heavy: Motor Gasoline: High oil and gas supply</t>
  </si>
  <si>
    <t>58-AEO2021.29.highogs-d120120a</t>
  </si>
  <si>
    <t>Freight: Truck Stock: Vehicle Miles Traveled: Heavy: Propane: High oil and gas supply</t>
  </si>
  <si>
    <t>58-AEO2021.30.highogs-d120120a</t>
  </si>
  <si>
    <t>Freight: Truck Stock: Vehicle Miles Traveled: Heavy: Natural Gas: High oil and gas supply</t>
  </si>
  <si>
    <t>58-AEO2021.31.highogs-d120120a</t>
  </si>
  <si>
    <t>Freight: Truck Stock: Vehicle Miles Traveled: Heavy: Ethanol-Flex Fuel: High oil and gas supply</t>
  </si>
  <si>
    <t>58-AEO2021.32.highogs-d120120a</t>
  </si>
  <si>
    <t>Freight: Truck Stock: Vehicle Miles Traveled: Heavy: Electric: High oil and gas supply</t>
  </si>
  <si>
    <t>58-AEO2021.33.highogs-d120120a</t>
  </si>
  <si>
    <t>Freight: Truck Stock: Vehicle Miles Traveled: Heavy: Plug-in Diesel Hybrid: High oil and gas supply</t>
  </si>
  <si>
    <t>58-AEO2021.34.highogs-d120120a</t>
  </si>
  <si>
    <t>Freight: Truck Stock: Vehicle Miles Traveled: Heavy: Plug-in Gasoline Hybrid: High oil and gas supply</t>
  </si>
  <si>
    <t>58-AEO2021.35.highogs-d120120a</t>
  </si>
  <si>
    <t>Freight: Truck Stock: Vehicle Miles Traveled: Heavy: Fuel Cell: High oil and gas supply</t>
  </si>
  <si>
    <t>58-AEO2021.36.highogs-d120120a</t>
  </si>
  <si>
    <t>Freight: Truck Stock: Vehicle Miles Traveled: Heavy: High oil and gas supply</t>
  </si>
  <si>
    <t>58-AEO2021.37.highogs-d120120a</t>
  </si>
  <si>
    <t>Freight: Truck Stock: Vehicle Miles Traveled: High oil and gas supply</t>
  </si>
  <si>
    <t>58-AEO2021.38.highogs-d120120a</t>
  </si>
  <si>
    <t>58-AEO2021.40.</t>
  </si>
  <si>
    <t>58-AEO2021.41.</t>
  </si>
  <si>
    <t>Freight: Truck Stock: Use: Light Medium: Diesel: High oil and gas supply</t>
  </si>
  <si>
    <t>58-AEO2021.42.highogs-d120120a</t>
  </si>
  <si>
    <t>Freight: Truck Stock: Use: Light Medium: Motor Gasoline: High oil and gas supply</t>
  </si>
  <si>
    <t>58-AEO2021.43.highogs-d120120a</t>
  </si>
  <si>
    <t>Freight: Truck Stock: Use: Light Medium: Propane: High oil and gas supply</t>
  </si>
  <si>
    <t>58-AEO2021.44.highogs-d120120a</t>
  </si>
  <si>
    <t>Freight: Truck Stock: Use: Light Medium: Natural Gas: High oil and gas supply</t>
  </si>
  <si>
    <t>58-AEO2021.45.highogs-d120120a</t>
  </si>
  <si>
    <t>Freight: Truck Stock: Use: Light Medium: Ethanol-Flex Fuel: High oil and gas supply</t>
  </si>
  <si>
    <t>58-AEO2021.46.highogs-d120120a</t>
  </si>
  <si>
    <t>Freight: Truck Stock: Use: Light Medium: Electric: High oil and gas supply</t>
  </si>
  <si>
    <t>58-AEO2021.47.highogs-d120120a</t>
  </si>
  <si>
    <t>Freight: Truck Stock: Use: Light Medium: Plug-in Diesel Hybrid: High oil and gas supply</t>
  </si>
  <si>
    <t>58-AEO2021.48.highogs-d120120a</t>
  </si>
  <si>
    <t>Freight: Truck Stock: Use: Light Medium: Plug-in Gasoline Hybrid: High oil and gas supply</t>
  </si>
  <si>
    <t>58-AEO2021.49.highogs-d120120a</t>
  </si>
  <si>
    <t>Freight: Truck Stock: Use: Light Medium: Fuel Cell: High oil and gas supply</t>
  </si>
  <si>
    <t>58-AEO2021.50.highogs-d120120a</t>
  </si>
  <si>
    <t>Freight: Truck Stock: Use: Light Medium: High oil and gas supply</t>
  </si>
  <si>
    <t>58-AEO2021.51.highogs-d120120a</t>
  </si>
  <si>
    <t>58-AEO2021.52.</t>
  </si>
  <si>
    <t>Freight: Truck Stock: Use: Medium: Diesel: High oil and gas supply</t>
  </si>
  <si>
    <t>58-AEO2021.53.highogs-d120120a</t>
  </si>
  <si>
    <t>Freight: Truck Stock: Use: Medium: Motor Gasoline: High oil and gas supply</t>
  </si>
  <si>
    <t>58-AEO2021.54.highogs-d120120a</t>
  </si>
  <si>
    <t>Freight: Truck Stock: Use: Medium: Propane: High oil and gas supply</t>
  </si>
  <si>
    <t>58-AEO2021.55.highogs-d120120a</t>
  </si>
  <si>
    <t>Freight: Truck Stock: Use: Medium: Natural Gas: High oil and gas supply</t>
  </si>
  <si>
    <t>58-AEO2021.56.highogs-d120120a</t>
  </si>
  <si>
    <t>Freight: Truck Stock: Use: Medium: Ethanol-Flex Fuel: High oil and gas supply</t>
  </si>
  <si>
    <t>58-AEO2021.57.highogs-d120120a</t>
  </si>
  <si>
    <t>Freight: Truck Stock: Use: Medium: Electric: High oil and gas supply</t>
  </si>
  <si>
    <t>58-AEO2021.58.highogs-d120120a</t>
  </si>
  <si>
    <t>Freight: Truck Stock: Use: Medium: Plug-in Diesel Hybrid: High oil and gas supply</t>
  </si>
  <si>
    <t>58-AEO2021.59.highogs-d120120a</t>
  </si>
  <si>
    <t>Freight: Truck Stock: Use: Medium: Plug-in Gasoline Hybrid: High oil and gas supply</t>
  </si>
  <si>
    <t>58-AEO2021.60.highogs-d120120a</t>
  </si>
  <si>
    <t>Freight: Truck Stock: Use: Medium: Fuel Cell: High oil and gas supply</t>
  </si>
  <si>
    <t>58-AEO2021.61.highogs-d120120a</t>
  </si>
  <si>
    <t>Freight: Truck Stock: Use: Medium: High oil and gas supply</t>
  </si>
  <si>
    <t>58-AEO2021.62.highogs-d120120a</t>
  </si>
  <si>
    <t>58-AEO2021.63.</t>
  </si>
  <si>
    <t>Freight: Truck Stock: Use: Heavy: Diesel: High oil and gas supply</t>
  </si>
  <si>
    <t>58-AEO2021.64.highogs-d120120a</t>
  </si>
  <si>
    <t>Freight: Truck Stock: Use: Heavy: Motor Gasoline: High oil and gas supply</t>
  </si>
  <si>
    <t>58-AEO2021.65.highogs-d120120a</t>
  </si>
  <si>
    <t>Freight: Truck Stock: Use: Heavy: Propane: High oil and gas supply</t>
  </si>
  <si>
    <t>58-AEO2021.66.highogs-d120120a</t>
  </si>
  <si>
    <t>Freight: Truck Stock: Use: Heavy: Natural Gas: High oil and gas supply</t>
  </si>
  <si>
    <t>58-AEO2021.67.highogs-d120120a</t>
  </si>
  <si>
    <t>Freight: Truck Stock: Use: Heavy: Ethanol-Flex Fuel: High oil and gas supply</t>
  </si>
  <si>
    <t>58-AEO2021.68.highogs-d120120a</t>
  </si>
  <si>
    <t>Freight: Truck Stock: Use: Heavy: Electric: High oil and gas supply</t>
  </si>
  <si>
    <t>58-AEO2021.69.highogs-d120120a</t>
  </si>
  <si>
    <t>Freight: Truck Stock: Use: Heavy: Plug-in Diesel Hybrid: High oil and gas supply</t>
  </si>
  <si>
    <t>58-AEO2021.70.highogs-d120120a</t>
  </si>
  <si>
    <t>Freight: Truck Stock: Use: Heavy: Plug-in Gasoline Hybrid: High oil and gas supply</t>
  </si>
  <si>
    <t>58-AEO2021.71.highogs-d120120a</t>
  </si>
  <si>
    <t>Freight: Truck Stock: Use: Heavy: Fuel Cell: High oil and gas supply</t>
  </si>
  <si>
    <t>58-AEO2021.72.highogs-d120120a</t>
  </si>
  <si>
    <t>Freight: Truck Stock: Use: Heavy: High oil and gas supply</t>
  </si>
  <si>
    <t>58-AEO2021.73.highogs-d120120a</t>
  </si>
  <si>
    <t>58-AEO2021.74.</t>
  </si>
  <si>
    <t>Freight: Truck Stock: Use: Light Medium, Medium, and Heavy: Diesel: High oil and gas supply</t>
  </si>
  <si>
    <t>58-AEO2021.75.highogs-d120120a</t>
  </si>
  <si>
    <t>Freight: Truck Stock: Use: Light Medium, Medium, and Heavy: Motor Gasoline: High oil and gas supply</t>
  </si>
  <si>
    <t>58-AEO2021.76.highogs-d120120a</t>
  </si>
  <si>
    <t>Freight: Truck Stock: Use: Light Medium, Medium, and Heavy: Propane: High oil and gas supply</t>
  </si>
  <si>
    <t>58-AEO2021.77.highogs-d120120a</t>
  </si>
  <si>
    <t>Freight: Truck Stock: Use: Light Medium, Medium, and Heavy: Natural Gas: High oil and gas supply</t>
  </si>
  <si>
    <t>58-AEO2021.78.highogs-d120120a</t>
  </si>
  <si>
    <t>Freight: Truck Stock: Use: Light Medium, Medium, and Heavy: Ethanol-Flex Fuel: High oil and gas supply</t>
  </si>
  <si>
    <t>58-AEO2021.79.highogs-d120120a</t>
  </si>
  <si>
    <t>Freight: Truck Stock: Use: Light Medium, Medium, and Heavy: Electric: High oil and gas supply</t>
  </si>
  <si>
    <t>58-AEO2021.80.highogs-d120120a</t>
  </si>
  <si>
    <t>Freight: Truck Stock: Use: Light Medium, Medium, and Heavy: Plug-in Diesel Hybrid: High oil and gas supply</t>
  </si>
  <si>
    <t>58-AEO2021.81.highogs-d120120a</t>
  </si>
  <si>
    <t>Freight: Truck Stock: Use: Light Medium, Medium, and Heavy: Plug-in Gasoline Hybrid: High oil and gas supply</t>
  </si>
  <si>
    <t>58-AEO2021.82.highogs-d120120a</t>
  </si>
  <si>
    <t>Freight: Truck Stock: Use: Light Medium, Medium, and Heavy: Fuel Cell: High oil and gas supply</t>
  </si>
  <si>
    <t>58-AEO2021.83.highogs-d120120a</t>
  </si>
  <si>
    <t>Freight: Truck Stock: Use: Light Medium, Medium, and Heavy: High oil and gas supply</t>
  </si>
  <si>
    <t>58-AEO2021.84.highogs-d120120a</t>
  </si>
  <si>
    <t>58-AEO2021.86.</t>
  </si>
  <si>
    <t>58-AEO2021.87.</t>
  </si>
  <si>
    <t>Freight: Truck Stock: Fuel Efficiency: Light Medium: Diesel: High oil and gas supply</t>
  </si>
  <si>
    <t>58-AEO2021.88.highogs-d120120a</t>
  </si>
  <si>
    <t>Freight: Truck Stock: Fuel Efficiency: Light Medium: Motor Gasoline: High oil and gas supply</t>
  </si>
  <si>
    <t>58-AEO2021.89.highogs-d120120a</t>
  </si>
  <si>
    <t>Freight: Truck Stock: Fuel Efficiency: Light Medium: Propane: High oil and gas supply</t>
  </si>
  <si>
    <t>58-AEO2021.90.highogs-d120120a</t>
  </si>
  <si>
    <t>Freight: Truck Stock: Fuel Efficiency: Light Medium: Natural Gas: High oil and gas supply</t>
  </si>
  <si>
    <t>58-AEO2021.91.highogs-d120120a</t>
  </si>
  <si>
    <t>Freight: Truck Stock: Fuel Efficiency: Light Medium: Ethanol-Flex Fuel: High oil and gas supply</t>
  </si>
  <si>
    <t>58-AEO2021.92.highogs-d120120a</t>
  </si>
  <si>
    <t>Freight: Truck Stock: Fuel Efficiency: Light Medium: Electric: High oil and gas supply</t>
  </si>
  <si>
    <t>58-AEO2021.93.highogs-d120120a</t>
  </si>
  <si>
    <t>Freight: Truck Stock: Fuel Efficiency: Light Medium: Plug-in Diesel Hybrid: High oil and gas supply</t>
  </si>
  <si>
    <t>58-AEO2021.94.highogs-d120120a</t>
  </si>
  <si>
    <t>Freight: Truck Stock: Fuel Efficiency: Light Medium: Plug-in Gasoline Hybrid: High oil and gas supply</t>
  </si>
  <si>
    <t>58-AEO2021.95.highogs-d120120a</t>
  </si>
  <si>
    <t>Freight: Truck Stock: Fuel Efficiency: Light Medium: Fuel Cell: High oil and gas supply</t>
  </si>
  <si>
    <t>58-AEO2021.96.highogs-d120120a</t>
  </si>
  <si>
    <t>Freight: Truck Stock: Fuel Efficiency: Light Medium: Average: High oil and gas supply</t>
  </si>
  <si>
    <t>58-AEO2021.97.highogs-d120120a</t>
  </si>
  <si>
    <t>58-AEO2021.98.</t>
  </si>
  <si>
    <t>Freight: Truck Stock: Fuel Efficiency: Medium: Diesel: High oil and gas supply</t>
  </si>
  <si>
    <t>58-AEO2021.99.highogs-d120120a</t>
  </si>
  <si>
    <t>Freight: Truck Stock: Fuel Efficiency: Medium: Motor Gasoline: High oil and gas supply</t>
  </si>
  <si>
    <t>58-AEO2021.100.highogs-d120120a</t>
  </si>
  <si>
    <t>Freight: Truck Stock: Fuel Efficiency: Medium: Propane: High oil and gas supply</t>
  </si>
  <si>
    <t>58-AEO2021.101.highogs-d120120a</t>
  </si>
  <si>
    <t>Freight: Truck Stock: Fuel Efficiency: Medium: Natural Gas: High oil and gas supply</t>
  </si>
  <si>
    <t>58-AEO2021.102.highogs-d120120a</t>
  </si>
  <si>
    <t>Freight: Truck Stock: Fuel Efficiency: Medium: Ethanol-Flex Fuel: High oil and gas supply</t>
  </si>
  <si>
    <t>58-AEO2021.103.highogs-d120120a</t>
  </si>
  <si>
    <t>Freight: Truck Stock: Fuel Efficiency: Medium: Electric: High oil and gas supply</t>
  </si>
  <si>
    <t>58-AEO2021.104.highogs-d120120a</t>
  </si>
  <si>
    <t>Freight: Truck Stock: Fuel Efficiency: Medium: Plug-in Diesel Hybrid: High oil and gas supply</t>
  </si>
  <si>
    <t>58-AEO2021.105.highogs-d120120a</t>
  </si>
  <si>
    <t>Freight: Truck Stock: Fuel Efficiency: Medium: Plug-in Gasoline Hybrid: High oil and gas supply</t>
  </si>
  <si>
    <t>58-AEO2021.106.highogs-d120120a</t>
  </si>
  <si>
    <t>Freight: Truck Stock: Fuel Efficiency: Medium: Fuel Cell: High oil and gas supply</t>
  </si>
  <si>
    <t>58-AEO2021.107.highogs-d120120a</t>
  </si>
  <si>
    <t>Freight: Truck Stock: Fuel Efficiency: Medium: Average: High oil and gas supply</t>
  </si>
  <si>
    <t>58-AEO2021.108.highogs-d120120a</t>
  </si>
  <si>
    <t>58-AEO2021.109.</t>
  </si>
  <si>
    <t>Freight: Truck Stock: Fuel Efficiency: Heavy: Diesel: High oil and gas supply</t>
  </si>
  <si>
    <t>58-AEO2021.110.highogs-d120120a</t>
  </si>
  <si>
    <t>Freight: Truck Stock: Fuel Efficiency: Heavy: Motor Gasoline: High oil and gas supply</t>
  </si>
  <si>
    <t>58-AEO2021.111.highogs-d120120a</t>
  </si>
  <si>
    <t>Freight: Truck Stock: Fuel Efficiency: Heavy: Propane: High oil and gas supply</t>
  </si>
  <si>
    <t>58-AEO2021.112.highogs-d120120a</t>
  </si>
  <si>
    <t>Freight: Truck Stock: Fuel Efficiency: Heavy: Natural Gas: High oil and gas supply</t>
  </si>
  <si>
    <t>58-AEO2021.113.highogs-d120120a</t>
  </si>
  <si>
    <t>Freight: Truck Stock: Fuel Efficiency: Heavy: Ethanol-Flex Fuel: High oil and gas supply</t>
  </si>
  <si>
    <t>58-AEO2021.114.highogs-d120120a</t>
  </si>
  <si>
    <t>Freight: Truck Stock: Fuel Efficiency: Heavy: Electric: High oil and gas supply</t>
  </si>
  <si>
    <t>58-AEO2021.115.highogs-d120120a</t>
  </si>
  <si>
    <t>Freight: Truck Stock: Fuel Efficiency: Heavy: Plug-in Diesel Hybrid: High oil and gas supply</t>
  </si>
  <si>
    <t>58-AEO2021.116.highogs-d120120a</t>
  </si>
  <si>
    <t>Freight: Truck Stock: Fuel Efficiency: Heavy: Plug-in Gasoline Hybrid: High oil and gas supply</t>
  </si>
  <si>
    <t>58-AEO2021.117.highogs-d120120a</t>
  </si>
  <si>
    <t>Freight: Truck Stock: Fuel Efficiency: Heavy: Fuel Cell: High oil and gas supply</t>
  </si>
  <si>
    <t>58-AEO2021.118.highogs-d120120a</t>
  </si>
  <si>
    <t>Freight: Truck Stock: Fuel Efficiency: Heavy: Average: High oil and gas supply</t>
  </si>
  <si>
    <t>58-AEO2021.119.highogs-d120120a</t>
  </si>
  <si>
    <t>Freight: Truck Stock: Fuel Efficiency: High oil and gas supply</t>
  </si>
  <si>
    <t>58-AEO2021.120.highogs-d120120a</t>
  </si>
  <si>
    <t>58-AEO2021.122.</t>
  </si>
  <si>
    <t>58-AEO2021.123.</t>
  </si>
  <si>
    <t>Freight: Truck Stock: Light Medium: Diesel: High oil and gas supply</t>
  </si>
  <si>
    <t>58-AEO2021.124.highogs-d120120a</t>
  </si>
  <si>
    <t>Freight: Truck Stock: Light Medium: Motor Gasoline: High oil and gas supply</t>
  </si>
  <si>
    <t>58-AEO2021.125.highogs-d120120a</t>
  </si>
  <si>
    <t>Freight: Truck Stock: Light Medium: Propane: High oil and gas supply</t>
  </si>
  <si>
    <t>58-AEO2021.126.highogs-d120120a</t>
  </si>
  <si>
    <t>Freight: Truck Stock: Light Medium: Natural Gas: High oil and gas supply</t>
  </si>
  <si>
    <t>58-AEO2021.127.highogs-d120120a</t>
  </si>
  <si>
    <t>Freight: Truck Stock: Light Medium: Ethanol-Flex Fuel: High oil and gas supply</t>
  </si>
  <si>
    <t>58-AEO2021.128.highogs-d120120a</t>
  </si>
  <si>
    <t>Freight: Truck Stock: Light Medium: Electric: High oil and gas supply</t>
  </si>
  <si>
    <t>58-AEO2021.129.highogs-d120120a</t>
  </si>
  <si>
    <t>Freight: Truck Stock: Light Medium: Plug-in Diesel Hybrid: High oil and gas supply</t>
  </si>
  <si>
    <t>58-AEO2021.130.highogs-d120120a</t>
  </si>
  <si>
    <t>Freight: Truck Stock: Light Medium: Plug-in Gasoline Hybrid: High oil and gas supply</t>
  </si>
  <si>
    <t>58-AEO2021.131.highogs-d120120a</t>
  </si>
  <si>
    <t>Freight: Truck Stock: Light Medium: Fuel Cell: High oil and gas supply</t>
  </si>
  <si>
    <t>58-AEO2021.132.highogs-d120120a</t>
  </si>
  <si>
    <t>Freight: Truck Stock: Light Medium: High oil and gas supply</t>
  </si>
  <si>
    <t>58-AEO2021.133.highogs-d120120a</t>
  </si>
  <si>
    <t>58-AEO2021.134.</t>
  </si>
  <si>
    <t>Freight: Truck Stock: Medium: Diesel: High oil and gas supply</t>
  </si>
  <si>
    <t>58-AEO2021.135.highogs-d120120a</t>
  </si>
  <si>
    <t>Freight: Truck Stock: Medium: Motor Gasoline: High oil and gas supply</t>
  </si>
  <si>
    <t>58-AEO2021.136.highogs-d120120a</t>
  </si>
  <si>
    <t>Freight: Truck Stock: Medium: Propane: High oil and gas supply</t>
  </si>
  <si>
    <t>58-AEO2021.137.highogs-d120120a</t>
  </si>
  <si>
    <t>Freight: Truck Stock: Medium: Natural Gas: High oil and gas supply</t>
  </si>
  <si>
    <t>58-AEO2021.138.highogs-d120120a</t>
  </si>
  <si>
    <t>Freight: Truck Stock: Medium: Ethanol-Flex Fuel: High oil and gas supply</t>
  </si>
  <si>
    <t>58-AEO2021.139.highogs-d120120a</t>
  </si>
  <si>
    <t>Freight: Truck Stock: Medium: Electric: High oil and gas supply</t>
  </si>
  <si>
    <t>58-AEO2021.140.highogs-d120120a</t>
  </si>
  <si>
    <t>Freight: Truck Stock: Medium: Plug-in Diesel Hybrid: High oil and gas supply</t>
  </si>
  <si>
    <t>58-AEO2021.141.highogs-d120120a</t>
  </si>
  <si>
    <t>Freight: Truck Stock: Medium: Plug-in Gasoline Hybrid: High oil and gas supply</t>
  </si>
  <si>
    <t>58-AEO2021.142.highogs-d120120a</t>
  </si>
  <si>
    <t>Freight: Truck Stock: Medium: Fuel Cell: High oil and gas supply</t>
  </si>
  <si>
    <t>58-AEO2021.143.highogs-d120120a</t>
  </si>
  <si>
    <t>Freight: Truck Stock: Medium: High oil and gas supply</t>
  </si>
  <si>
    <t>58-AEO2021.144.highogs-d120120a</t>
  </si>
  <si>
    <t>58-AEO2021.145.</t>
  </si>
  <si>
    <t>Freight: Truck Stock: Heavy: Diesel: High oil and gas supply</t>
  </si>
  <si>
    <t>58-AEO2021.146.highogs-d120120a</t>
  </si>
  <si>
    <t>Freight: Truck Stock: Heavy: Motor Gasoline: High oil and gas supply</t>
  </si>
  <si>
    <t>58-AEO2021.147.highogs-d120120a</t>
  </si>
  <si>
    <t>Freight: Truck Stock: Heavy: Propane: High oil and gas supply</t>
  </si>
  <si>
    <t>58-AEO2021.148.highogs-d120120a</t>
  </si>
  <si>
    <t>Freight: Truck Stock: Heavy: Natural Gas: High oil and gas supply</t>
  </si>
  <si>
    <t>58-AEO2021.149.highogs-d120120a</t>
  </si>
  <si>
    <t>Freight: Truck Stock: Heavy: Ethanol-Flex Fuel: High oil and gas supply</t>
  </si>
  <si>
    <t>58-AEO2021.150.highogs-d120120a</t>
  </si>
  <si>
    <t>Freight: Truck Stock: Heavy: Electric: High oil and gas supply</t>
  </si>
  <si>
    <t>58-AEO2021.151.highogs-d120120a</t>
  </si>
  <si>
    <t>Freight: Truck Stock: Heavy: Plug-in Diesel Hybrid: High oil and gas supply</t>
  </si>
  <si>
    <t>58-AEO2021.152.highogs-d120120a</t>
  </si>
  <si>
    <t>Freight: Truck Stock: Heavy: Plug-in Gasoline Hybrid: High oil and gas supply</t>
  </si>
  <si>
    <t>58-AEO2021.153.highogs-d120120a</t>
  </si>
  <si>
    <t>Freight: Truck Stock: Heavy: Fuel Cell: High oil and gas supply</t>
  </si>
  <si>
    <t>58-AEO2021.154.highogs-d120120a</t>
  </si>
  <si>
    <t>Freight: Truck Stock: Heavy: High oil and gas supply</t>
  </si>
  <si>
    <t>58-AEO2021.155.highogs-d120120a</t>
  </si>
  <si>
    <t>Freight: Truck Stock: High oil and gas supply</t>
  </si>
  <si>
    <t>58-AEO2021.156.highogs-d120120a</t>
  </si>
  <si>
    <t>58-AEO2021.158.</t>
  </si>
  <si>
    <t>58-AEO2021.160.</t>
  </si>
  <si>
    <t>58-AEO2021.161.</t>
  </si>
  <si>
    <t>Freight: New Trucks: Fuel Efficiency: Light Medium: Diesel: High oil and gas supply</t>
  </si>
  <si>
    <t>58-AEO2021.162.highogs-d120120a</t>
  </si>
  <si>
    <t>Freight: New Trucks: Fuel Efficiency: Light Medium: Motor Gasoline: High oil and gas supply</t>
  </si>
  <si>
    <t>58-AEO2021.163.highogs-d120120a</t>
  </si>
  <si>
    <t>Freight: New Trucks: Fuel Efficiency: Light Medium: Propane: High oil and gas supply</t>
  </si>
  <si>
    <t>58-AEO2021.164.highogs-d120120a</t>
  </si>
  <si>
    <t>Freight: New Trucks: Fuel Efficiency: Light Medium: Natural Gas: High oil and gas supply</t>
  </si>
  <si>
    <t>58-AEO2021.165.highogs-d120120a</t>
  </si>
  <si>
    <t>Freight: New Trucks: Fuel Efficiency: Light Medium: Ethanol-Flex Fuel: High oil and gas supply</t>
  </si>
  <si>
    <t>58-AEO2021.166.highogs-d120120a</t>
  </si>
  <si>
    <t>Freight: New Trucks: Fuel Efficiency: Light Medium: Electric: High oil and gas supply</t>
  </si>
  <si>
    <t>58-AEO2021.167.highogs-d120120a</t>
  </si>
  <si>
    <t>Freight: New Trucks: Fuel Efficiency: Light Medium: Plug-in Diesel Hybrid: High oil and gas supply</t>
  </si>
  <si>
    <t>58-AEO2021.168.highogs-d120120a</t>
  </si>
  <si>
    <t>Freight: New Trucks: Fuel Efficiency: Light Medium: Plug-in Gasoline Hybrid: High oil and gas supply</t>
  </si>
  <si>
    <t>58-AEO2021.169.highogs-d120120a</t>
  </si>
  <si>
    <t>Freight: New Trucks: Fuel Efficiency: Light Medium: Fuel Cell: High oil and gas supply</t>
  </si>
  <si>
    <t>58-AEO2021.170.highogs-d120120a</t>
  </si>
  <si>
    <t>Freight: New Trucks: Fuel Efficiency: Light Medium: Average: High oil and gas supply</t>
  </si>
  <si>
    <t>58-AEO2021.171.highogs-d120120a</t>
  </si>
  <si>
    <t>58-AEO2021.172.</t>
  </si>
  <si>
    <t>Freight: New Trucks: Fuel Efficiency: Medium: Diesel: High oil and gas supply</t>
  </si>
  <si>
    <t>58-AEO2021.173.highogs-d120120a</t>
  </si>
  <si>
    <t>Freight: New Trucks: Fuel Efficiency: Medium: Motor Gasoline: High oil and gas supply</t>
  </si>
  <si>
    <t>58-AEO2021.174.highogs-d120120a</t>
  </si>
  <si>
    <t>Freight: New Trucks: Fuel Efficiency: Medium: Propane: High oil and gas supply</t>
  </si>
  <si>
    <t>58-AEO2021.175.highogs-d120120a</t>
  </si>
  <si>
    <t>Freight: New Trucks: Fuel Efficiency: Medium: Natural Gas: High oil and gas supply</t>
  </si>
  <si>
    <t>58-AEO2021.176.highogs-d120120a</t>
  </si>
  <si>
    <t>Freight: New Trucks: Fuel Efficiency: Medium: Ethanol-Flex Fuel: High oil and gas supply</t>
  </si>
  <si>
    <t>58-AEO2021.177.highogs-d120120a</t>
  </si>
  <si>
    <t>Freight: New Trucks: Fuel Efficiency: Medium: Electric: High oil and gas supply</t>
  </si>
  <si>
    <t>58-AEO2021.178.highogs-d120120a</t>
  </si>
  <si>
    <t>Freight: New Trucks: Fuel Efficiency: Medium: Plug-in Diesel Hybrid: High oil and gas supply</t>
  </si>
  <si>
    <t>58-AEO2021.179.highogs-d120120a</t>
  </si>
  <si>
    <t>Freight: New Trucks: Fuel Efficiency: Medium: Plug-in Gasoline Hybrid: High oil and gas supply</t>
  </si>
  <si>
    <t>58-AEO2021.180.highogs-d120120a</t>
  </si>
  <si>
    <t>Freight: New Trucks: Fuel Efficiency: Medium: Fuel Cell: High oil and gas supply</t>
  </si>
  <si>
    <t>58-AEO2021.181.highogs-d120120a</t>
  </si>
  <si>
    <t>Freight: New Trucks: Fuel Efficiency: Medium: Average: High oil and gas supply</t>
  </si>
  <si>
    <t>58-AEO2021.182.highogs-d120120a</t>
  </si>
  <si>
    <t>58-AEO2021.183.</t>
  </si>
  <si>
    <t>Freight: New Trucks: Fuel Efficiency: Heavy: Diesel: High oil and gas supply</t>
  </si>
  <si>
    <t>58-AEO2021.184.highogs-d120120a</t>
  </si>
  <si>
    <t>Freight: New Trucks: Fuel Efficiency: Heavy: Motor Gasoline: High oil and gas supply</t>
  </si>
  <si>
    <t>58-AEO2021.185.highogs-d120120a</t>
  </si>
  <si>
    <t>Freight: New Trucks: Fuel Efficiency: Heavy: Propane: High oil and gas supply</t>
  </si>
  <si>
    <t>58-AEO2021.186.highogs-d120120a</t>
  </si>
  <si>
    <t>Freight: New Trucks: Fuel Efficiency: Heavy: Natural Gas: High oil and gas supply</t>
  </si>
  <si>
    <t>58-AEO2021.187.highogs-d120120a</t>
  </si>
  <si>
    <t>Freight: New Trucks: Fuel Efficiency: Heavy: Ethanol-Flex Fuel: High oil and gas supply</t>
  </si>
  <si>
    <t>58-AEO2021.188.highogs-d120120a</t>
  </si>
  <si>
    <t>Freight: New Trucks: Fuel Efficiency: Heavy: Electric: High oil and gas supply</t>
  </si>
  <si>
    <t>58-AEO2021.189.highogs-d120120a</t>
  </si>
  <si>
    <t>Freight: New Trucks: Fuel Efficiency: Heavy: Plug-in Diesel Hybrid: High oil and gas supply</t>
  </si>
  <si>
    <t>58-AEO2021.190.highogs-d120120a</t>
  </si>
  <si>
    <t>Freight: New Trucks: Fuel Efficiency: Heavy: Plug-in Gasoline Hybrid: High oil and gas supply</t>
  </si>
  <si>
    <t>58-AEO2021.191.highogs-d120120a</t>
  </si>
  <si>
    <t>Freight: New Trucks: Fuel Efficiency: Heavy: Fuel Cell: High oil and gas supply</t>
  </si>
  <si>
    <t>58-AEO2021.192.highogs-d120120a</t>
  </si>
  <si>
    <t>Freight: New Trucks: Fuel Efficiency: Heavy: Average: High oil and gas supply</t>
  </si>
  <si>
    <t>58-AEO2021.193.highogs-d120120a</t>
  </si>
  <si>
    <t>Freight: New Trucks: Fuel Efficiency: High oil and gas supply</t>
  </si>
  <si>
    <t>58-AEO2021.194.highogs-d120120a</t>
  </si>
  <si>
    <t>58-AEO2021.196.</t>
  </si>
  <si>
    <t>58-AEO2021.197.</t>
  </si>
  <si>
    <t>Freight: New Trucks: Sales: Light Medium: Diesel: High oil and gas supply</t>
  </si>
  <si>
    <t>58-AEO2021.198.highogs-d120120a</t>
  </si>
  <si>
    <t>Freight: New Trucks: Sales: Light Medium: Motor Gasoline: High oil and gas supply</t>
  </si>
  <si>
    <t>58-AEO2021.199.highogs-d120120a</t>
  </si>
  <si>
    <t>Freight: New Trucks: Sales: Light Medium: Propane: High oil and gas supply</t>
  </si>
  <si>
    <t>58-AEO2021.200.highogs-d120120a</t>
  </si>
  <si>
    <t>Freight: New Trucks: Sales: Light Medium: Natural Gas: High oil and gas supply</t>
  </si>
  <si>
    <t>58-AEO2021.201.highogs-d120120a</t>
  </si>
  <si>
    <t>Freight: New Trucks: Sales: Light Medium: Ethanol-Flex Fuel: High oil and gas supply</t>
  </si>
  <si>
    <t>58-AEO2021.202.highogs-d120120a</t>
  </si>
  <si>
    <t>Freight: New Trucks: Sales: Light Medium: Electric: High oil and gas supply</t>
  </si>
  <si>
    <t>58-AEO2021.203.highogs-d120120a</t>
  </si>
  <si>
    <t>Freight: New Trucks: Sales: Light Medium: Plug-in Diesel Hybrid: High oil and gas supply</t>
  </si>
  <si>
    <t>58-AEO2021.204.highogs-d120120a</t>
  </si>
  <si>
    <t>Freight: New Trucks: Sales: Light Medium: Plug-in Gasoline Hybrid: High oil and gas supply</t>
  </si>
  <si>
    <t>58-AEO2021.205.highogs-d120120a</t>
  </si>
  <si>
    <t>Freight: New Trucks: Sales: Light Medium: Fuel Cell: High oil and gas supply</t>
  </si>
  <si>
    <t>58-AEO2021.206.highogs-d120120a</t>
  </si>
  <si>
    <t>Freight: New Trucks: Sales: Light Medium: High oil and gas supply</t>
  </si>
  <si>
    <t>58-AEO2021.207.highogs-d120120a</t>
  </si>
  <si>
    <t>58-AEO2021.208.</t>
  </si>
  <si>
    <t>Freight: New Trucks: Sales: Medium: Diesel: High oil and gas supply</t>
  </si>
  <si>
    <t>58-AEO2021.209.highogs-d120120a</t>
  </si>
  <si>
    <t>Freight: New Trucks: Sales: Medium: Motor Gasoline: High oil and gas supply</t>
  </si>
  <si>
    <t>58-AEO2021.210.highogs-d120120a</t>
  </si>
  <si>
    <t>Freight: New Trucks: Sales: Medium: Propane: High oil and gas supply</t>
  </si>
  <si>
    <t>58-AEO2021.211.highogs-d120120a</t>
  </si>
  <si>
    <t>Freight: New Trucks: Sales: Medium: Natural Gas: High oil and gas supply</t>
  </si>
  <si>
    <t>58-AEO2021.212.highogs-d120120a</t>
  </si>
  <si>
    <t>Freight: New Trucks: Sales: Medium: Ethanol-Flex Fuel: High oil and gas supply</t>
  </si>
  <si>
    <t>58-AEO2021.213.highogs-d120120a</t>
  </si>
  <si>
    <t>Freight: New Trucks: Sales: Medium: Electric: High oil and gas supply</t>
  </si>
  <si>
    <t>58-AEO2021.214.highogs-d120120a</t>
  </si>
  <si>
    <t>Freight: New Trucks: Sales: Medium: Plug-in Diesel Hybrid: High oil and gas supply</t>
  </si>
  <si>
    <t>58-AEO2021.215.highogs-d120120a</t>
  </si>
  <si>
    <t>Freight: New Trucks: Sales: Medium: Plug-in Gasoline Hybrid: High oil and gas supply</t>
  </si>
  <si>
    <t>58-AEO2021.216.highogs-d120120a</t>
  </si>
  <si>
    <t>Freight: New Trucks: Sales: Medium: Fuel Cell: High oil and gas supply</t>
  </si>
  <si>
    <t>58-AEO2021.217.highogs-d120120a</t>
  </si>
  <si>
    <t>Freight: New Trucks: Sales: Medium: High oil and gas supply</t>
  </si>
  <si>
    <t>58-AEO2021.218.highogs-d120120a</t>
  </si>
  <si>
    <t>58-AEO2021.219.</t>
  </si>
  <si>
    <t>Freight: New Trucks: Sales: Heavy: Diesel: High oil and gas supply</t>
  </si>
  <si>
    <t>58-AEO2021.220.highogs-d120120a</t>
  </si>
  <si>
    <t>Freight: New Trucks: Sales: Heavy: Motor Gasoline: High oil and gas supply</t>
  </si>
  <si>
    <t>58-AEO2021.221.highogs-d120120a</t>
  </si>
  <si>
    <t>Freight: New Trucks: Sales: Heavy: Propane: High oil and gas supply</t>
  </si>
  <si>
    <t>58-AEO2021.222.highogs-d120120a</t>
  </si>
  <si>
    <t>Freight: New Trucks: Sales: Heavy: Natural Gas: High oil and gas supply</t>
  </si>
  <si>
    <t>58-AEO2021.223.highogs-d120120a</t>
  </si>
  <si>
    <t>Freight: New Trucks: Sales: Heavy: Ethanol-Flex Fuel: High oil and gas supply</t>
  </si>
  <si>
    <t>58-AEO2021.224.highogs-d120120a</t>
  </si>
  <si>
    <t>Freight: New Trucks: Sales: Heavy: Electric: High oil and gas supply</t>
  </si>
  <si>
    <t>58-AEO2021.225.highogs-d120120a</t>
  </si>
  <si>
    <t>Freight: New Trucks: Sales: Heavy: Plug-in Diesel Hybrid: High oil and gas supply</t>
  </si>
  <si>
    <t>58-AEO2021.226.highogs-d120120a</t>
  </si>
  <si>
    <t>Freight: New Trucks: Sales: Heavy: Plug-in Gasoline Hybrid: High oil and gas supply</t>
  </si>
  <si>
    <t>58-AEO2021.227.highogs-d120120a</t>
  </si>
  <si>
    <t>Freight: New Trucks: Sales: Heavy: Fuel Cell: High oil and gas supply</t>
  </si>
  <si>
    <t>58-AEO2021.228.highogs-d120120a</t>
  </si>
  <si>
    <t>Freight: New Trucks: Sales: Heavy: High oil and gas supply</t>
  </si>
  <si>
    <t>58-AEO2021.229.highogs-d120120a</t>
  </si>
  <si>
    <t>Freight: New Trucks: Sales: High oil and gas supply</t>
  </si>
  <si>
    <t>58-AEO2021.230.highogs-d120120a</t>
  </si>
  <si>
    <t>58-AEO2021.266.</t>
  </si>
  <si>
    <t>Freight: Railroads: Ton Miles by Rail: High oil and gas supply</t>
  </si>
  <si>
    <t>58-AEO2021.267.highogs-d120120a</t>
  </si>
  <si>
    <t>Freight: Railroads: Fuel Efficiency: High oil and gas supply</t>
  </si>
  <si>
    <t>58-AEO2021.268.highogs-d120120a</t>
  </si>
  <si>
    <t>58-AEO2021.269.</t>
  </si>
  <si>
    <t>Freight: Railroads: Fuel Use: Distillate Fuel Oil: High oil and gas supply</t>
  </si>
  <si>
    <t>58-AEO2021.270.highogs-d120120a</t>
  </si>
  <si>
    <t>Freight: Railroads: Fuel Use: Residual Fuel Oil: High oil and gas supply</t>
  </si>
  <si>
    <t>58-AEO2021.271.highogs-d120120a</t>
  </si>
  <si>
    <t>Freight: Railroads: Fuel Use: CNG: High oil and gas supply</t>
  </si>
  <si>
    <t>58-AEO2021.272.highogs-d120120a</t>
  </si>
  <si>
    <t>Freight: Railroads: Fuel Use: LNG: High oil and gas supply</t>
  </si>
  <si>
    <t>58-AEO2021.273.highogs-d120120a</t>
  </si>
  <si>
    <t>58-AEO2021.275.</t>
  </si>
  <si>
    <t>Freight: Domestic Shipping: Ton Miles Shipping: High oil and gas supply</t>
  </si>
  <si>
    <t>58-AEO2021.276.highogs-d120120a</t>
  </si>
  <si>
    <t>Freight: Domestic Shipping: Fuel Efficiency: High oil and gas supply</t>
  </si>
  <si>
    <t>58-AEO2021.277.highogs-d120120a</t>
  </si>
  <si>
    <t>58-AEO2021.278.</t>
  </si>
  <si>
    <t>Freight: Domestic Shipping: Fuel Use: Distillate Fuel Oil: High oil and gas supply</t>
  </si>
  <si>
    <t>58-AEO2021.279.highogs-d120120a</t>
  </si>
  <si>
    <t>Freight: Domestic Shipping: Fuel Use: Residual Fuel Oil: High oil and gas supply</t>
  </si>
  <si>
    <t>58-AEO2021.280.highogs-d120120a</t>
  </si>
  <si>
    <t>Freight: Domestic Shipping: Fuel Use: CNG: High oil and gas supply</t>
  </si>
  <si>
    <t>58-AEO2021.281.highogs-d120120a</t>
  </si>
  <si>
    <t>Freight: Domestic Shipping: Fuel Use: LNG: High oil and gas supply</t>
  </si>
  <si>
    <t>58-AEO2021.282.highogs-d120120a</t>
  </si>
  <si>
    <t>58-AEO2021.284.</t>
  </si>
  <si>
    <t>Freight: International Shipping: Gross Trade: High oil and gas supply</t>
  </si>
  <si>
    <t>58-AEO2021.285.highogs-d120120a</t>
  </si>
  <si>
    <t>Freight: International Shipping: Exports: High oil and gas supply</t>
  </si>
  <si>
    <t>58-AEO2021.286.highogs-d120120a</t>
  </si>
  <si>
    <t>Freight: International Shipping: Imports: High oil and gas supply</t>
  </si>
  <si>
    <t>58-AEO2021.287.highogs-d120120a</t>
  </si>
  <si>
    <t>58-AEO2021.288.</t>
  </si>
  <si>
    <t>Freight: International Shipping: Fuel Use: Distillate Fuel Oil: High oil and gas supply</t>
  </si>
  <si>
    <t>58-AEO2021.289.highogs-d120120a</t>
  </si>
  <si>
    <t>Freight: International Shipping: Fuel Use: Residual Fuel Oil: High oil and gas supply</t>
  </si>
  <si>
    <t>58-AEO2021.290.highogs-d120120a</t>
  </si>
  <si>
    <t>Freight: International Shipping: Fuel Use: CNG: High oil and gas supply</t>
  </si>
  <si>
    <t>58-AEO2021.291.highogs-d120120a</t>
  </si>
  <si>
    <t>Freight: International Shipping: Fuel Use: LNG: High oil and gas supply</t>
  </si>
  <si>
    <t>58-AEO2021.292.highogs-d120120a</t>
  </si>
  <si>
    <t>Growth (2019-2050)</t>
  </si>
  <si>
    <t>https://www.eia.gov/outlooks/aeo/data/browser/#/?id=58-AEO2020&amp;cases=highogs&amp;sourcekey=0</t>
  </si>
  <si>
    <t>Tue Mar 09 2021 09:55:26 GMT-0800 (Pacific Standard Time)</t>
  </si>
  <si>
    <t>58-AEO2020.2.</t>
  </si>
  <si>
    <t>58-AEO2020.4.</t>
  </si>
  <si>
    <t>58-AEO2020.5.</t>
  </si>
  <si>
    <t>58-AEO2020.6.highogs-d112619a</t>
  </si>
  <si>
    <t>58-AEO2020.7.highogs-d112619a</t>
  </si>
  <si>
    <t>58-AEO2020.8.highogs-d112619a</t>
  </si>
  <si>
    <t>58-AEO2020.9.highogs-d112619a</t>
  </si>
  <si>
    <t>58-AEO2020.10.highogs-d112619a</t>
  </si>
  <si>
    <t>58-AEO2020.11.highogs-d112619a</t>
  </si>
  <si>
    <t>58-AEO2020.12.highogs-d112619a</t>
  </si>
  <si>
    <t>58-AEO2020.13.highogs-d112619a</t>
  </si>
  <si>
    <t>58-AEO2020.14.highogs-d112619a</t>
  </si>
  <si>
    <t>58-AEO2020.15.highogs-d112619a</t>
  </si>
  <si>
    <t>58-AEO2020.16.</t>
  </si>
  <si>
    <t>58-AEO2020.17.highogs-d112619a</t>
  </si>
  <si>
    <t>58-AEO2020.18.highogs-d112619a</t>
  </si>
  <si>
    <t>58-AEO2020.19.highogs-d112619a</t>
  </si>
  <si>
    <t>58-AEO2020.20.highogs-d112619a</t>
  </si>
  <si>
    <t>58-AEO2020.21.highogs-d112619a</t>
  </si>
  <si>
    <t>58-AEO2020.22.highogs-d112619a</t>
  </si>
  <si>
    <t>58-AEO2020.23.highogs-d112619a</t>
  </si>
  <si>
    <t>58-AEO2020.24.highogs-d112619a</t>
  </si>
  <si>
    <t>58-AEO2020.25.highogs-d112619a</t>
  </si>
  <si>
    <t>58-AEO2020.26.highogs-d112619a</t>
  </si>
  <si>
    <t>58-AEO2020.27.</t>
  </si>
  <si>
    <t>58-AEO2020.28.highogs-d112619a</t>
  </si>
  <si>
    <t>58-AEO2020.29.highogs-d112619a</t>
  </si>
  <si>
    <t>58-AEO2020.30.highogs-d112619a</t>
  </si>
  <si>
    <t>58-AEO2020.31.highogs-d112619a</t>
  </si>
  <si>
    <t>58-AEO2020.32.highogs-d112619a</t>
  </si>
  <si>
    <t>58-AEO2020.33.highogs-d112619a</t>
  </si>
  <si>
    <t>58-AEO2020.34.highogs-d112619a</t>
  </si>
  <si>
    <t>58-AEO2020.35.highogs-d112619a</t>
  </si>
  <si>
    <t>58-AEO2020.36.highogs-d112619a</t>
  </si>
  <si>
    <t>58-AEO2020.37.highogs-d112619a</t>
  </si>
  <si>
    <t>58-AEO2020.38.highogs-d112619a</t>
  </si>
  <si>
    <t>58-AEO2020.40.</t>
  </si>
  <si>
    <t>58-AEO2020.41.</t>
  </si>
  <si>
    <t>58-AEO2020.42.highogs-d112619a</t>
  </si>
  <si>
    <t>58-AEO2020.43.highogs-d112619a</t>
  </si>
  <si>
    <t>58-AEO2020.44.highogs-d112619a</t>
  </si>
  <si>
    <t>58-AEO2020.45.highogs-d112619a</t>
  </si>
  <si>
    <t>58-AEO2020.46.highogs-d112619a</t>
  </si>
  <si>
    <t>58-AEO2020.47.highogs-d112619a</t>
  </si>
  <si>
    <t>58-AEO2020.48.highogs-d112619a</t>
  </si>
  <si>
    <t>58-AEO2020.49.highogs-d112619a</t>
  </si>
  <si>
    <t>58-AEO2020.50.highogs-d112619a</t>
  </si>
  <si>
    <t>58-AEO2020.51.highogs-d112619a</t>
  </si>
  <si>
    <t>58-AEO2020.52.</t>
  </si>
  <si>
    <t>58-AEO2020.53.highogs-d112619a</t>
  </si>
  <si>
    <t>58-AEO2020.54.highogs-d112619a</t>
  </si>
  <si>
    <t>58-AEO2020.55.highogs-d112619a</t>
  </si>
  <si>
    <t>58-AEO2020.56.highogs-d112619a</t>
  </si>
  <si>
    <t>58-AEO2020.57.highogs-d112619a</t>
  </si>
  <si>
    <t>58-AEO2020.58.highogs-d112619a</t>
  </si>
  <si>
    <t>58-AEO2020.59.highogs-d112619a</t>
  </si>
  <si>
    <t>58-AEO2020.60.highogs-d112619a</t>
  </si>
  <si>
    <t>58-AEO2020.61.highogs-d112619a</t>
  </si>
  <si>
    <t>58-AEO2020.62.highogs-d112619a</t>
  </si>
  <si>
    <t>58-AEO2020.63.</t>
  </si>
  <si>
    <t>58-AEO2020.64.highogs-d112619a</t>
  </si>
  <si>
    <t>58-AEO2020.65.highogs-d112619a</t>
  </si>
  <si>
    <t>58-AEO2020.66.highogs-d112619a</t>
  </si>
  <si>
    <t>58-AEO2020.67.highogs-d112619a</t>
  </si>
  <si>
    <t>58-AEO2020.68.highogs-d112619a</t>
  </si>
  <si>
    <t>58-AEO2020.69.highogs-d112619a</t>
  </si>
  <si>
    <t>58-AEO2020.70.highogs-d112619a</t>
  </si>
  <si>
    <t>58-AEO2020.71.highogs-d112619a</t>
  </si>
  <si>
    <t>58-AEO2020.72.highogs-d112619a</t>
  </si>
  <si>
    <t>58-AEO2020.73.highogs-d112619a</t>
  </si>
  <si>
    <t>58-AEO2020.74.</t>
  </si>
  <si>
    <t>58-AEO2020.75.highogs-d112619a</t>
  </si>
  <si>
    <t>58-AEO2020.76.highogs-d112619a</t>
  </si>
  <si>
    <t>58-AEO2020.77.highogs-d112619a</t>
  </si>
  <si>
    <t>58-AEO2020.78.highogs-d112619a</t>
  </si>
  <si>
    <t>58-AEO2020.79.highogs-d112619a</t>
  </si>
  <si>
    <t>58-AEO2020.80.highogs-d112619a</t>
  </si>
  <si>
    <t>58-AEO2020.81.highogs-d112619a</t>
  </si>
  <si>
    <t>58-AEO2020.82.highogs-d112619a</t>
  </si>
  <si>
    <t>58-AEO2020.83.highogs-d112619a</t>
  </si>
  <si>
    <t>58-AEO2020.84.highogs-d112619a</t>
  </si>
  <si>
    <t>58-AEO2020.86.</t>
  </si>
  <si>
    <t>58-AEO2020.87.</t>
  </si>
  <si>
    <t>58-AEO2020.88.highogs-d112619a</t>
  </si>
  <si>
    <t>58-AEO2020.89.highogs-d112619a</t>
  </si>
  <si>
    <t>58-AEO2020.90.highogs-d112619a</t>
  </si>
  <si>
    <t>58-AEO2020.91.highogs-d112619a</t>
  </si>
  <si>
    <t>58-AEO2020.92.highogs-d112619a</t>
  </si>
  <si>
    <t>58-AEO2020.93.highogs-d112619a</t>
  </si>
  <si>
    <t>58-AEO2020.94.highogs-d112619a</t>
  </si>
  <si>
    <t>58-AEO2020.95.highogs-d112619a</t>
  </si>
  <si>
    <t>58-AEO2020.96.highogs-d112619a</t>
  </si>
  <si>
    <t>58-AEO2020.97.highogs-d112619a</t>
  </si>
  <si>
    <t>58-AEO2020.98.</t>
  </si>
  <si>
    <t>58-AEO2020.99.highogs-d112619a</t>
  </si>
  <si>
    <t>58-AEO2020.100.highogs-d112619a</t>
  </si>
  <si>
    <t>58-AEO2020.101.highogs-d112619a</t>
  </si>
  <si>
    <t>58-AEO2020.102.highogs-d112619a</t>
  </si>
  <si>
    <t>58-AEO2020.103.highogs-d112619a</t>
  </si>
  <si>
    <t>58-AEO2020.104.highogs-d112619a</t>
  </si>
  <si>
    <t>58-AEO2020.105.highogs-d112619a</t>
  </si>
  <si>
    <t>58-AEO2020.106.highogs-d112619a</t>
  </si>
  <si>
    <t>58-AEO2020.107.highogs-d112619a</t>
  </si>
  <si>
    <t>58-AEO2020.108.highogs-d112619a</t>
  </si>
  <si>
    <t>58-AEO2020.109.</t>
  </si>
  <si>
    <t>58-AEO2020.110.highogs-d112619a</t>
  </si>
  <si>
    <t>58-AEO2020.111.highogs-d112619a</t>
  </si>
  <si>
    <t>58-AEO2020.112.highogs-d112619a</t>
  </si>
  <si>
    <t>58-AEO2020.113.highogs-d112619a</t>
  </si>
  <si>
    <t>58-AEO2020.114.highogs-d112619a</t>
  </si>
  <si>
    <t>58-AEO2020.115.highogs-d112619a</t>
  </si>
  <si>
    <t>58-AEO2020.116.highogs-d112619a</t>
  </si>
  <si>
    <t>58-AEO2020.117.highogs-d112619a</t>
  </si>
  <si>
    <t>58-AEO2020.118.highogs-d112619a</t>
  </si>
  <si>
    <t>58-AEO2020.119.highogs-d112619a</t>
  </si>
  <si>
    <t>58-AEO2020.120.highogs-d112619a</t>
  </si>
  <si>
    <t>58-AEO2020.122.</t>
  </si>
  <si>
    <t>58-AEO2020.123.</t>
  </si>
  <si>
    <t>58-AEO2020.124.highogs-d112619a</t>
  </si>
  <si>
    <t>58-AEO2020.125.highogs-d112619a</t>
  </si>
  <si>
    <t>58-AEO2020.126.highogs-d112619a</t>
  </si>
  <si>
    <t>58-AEO2020.127.highogs-d112619a</t>
  </si>
  <si>
    <t>58-AEO2020.128.highogs-d112619a</t>
  </si>
  <si>
    <t>58-AEO2020.129.highogs-d112619a</t>
  </si>
  <si>
    <t>58-AEO2020.130.highogs-d112619a</t>
  </si>
  <si>
    <t>58-AEO2020.131.highogs-d112619a</t>
  </si>
  <si>
    <t>58-AEO2020.132.highogs-d112619a</t>
  </si>
  <si>
    <t>58-AEO2020.133.highogs-d112619a</t>
  </si>
  <si>
    <t>58-AEO2020.134.</t>
  </si>
  <si>
    <t>58-AEO2020.135.highogs-d112619a</t>
  </si>
  <si>
    <t>58-AEO2020.136.highogs-d112619a</t>
  </si>
  <si>
    <t>58-AEO2020.137.highogs-d112619a</t>
  </si>
  <si>
    <t>58-AEO2020.138.highogs-d112619a</t>
  </si>
  <si>
    <t>58-AEO2020.139.highogs-d112619a</t>
  </si>
  <si>
    <t>58-AEO2020.140.highogs-d112619a</t>
  </si>
  <si>
    <t>58-AEO2020.141.highogs-d112619a</t>
  </si>
  <si>
    <t>58-AEO2020.142.highogs-d112619a</t>
  </si>
  <si>
    <t>58-AEO2020.143.highogs-d112619a</t>
  </si>
  <si>
    <t>58-AEO2020.144.highogs-d112619a</t>
  </si>
  <si>
    <t>58-AEO2020.145.</t>
  </si>
  <si>
    <t>58-AEO2020.146.highogs-d112619a</t>
  </si>
  <si>
    <t>58-AEO2020.147.highogs-d112619a</t>
  </si>
  <si>
    <t>58-AEO2020.148.highogs-d112619a</t>
  </si>
  <si>
    <t>58-AEO2020.149.highogs-d112619a</t>
  </si>
  <si>
    <t>58-AEO2020.150.highogs-d112619a</t>
  </si>
  <si>
    <t>58-AEO2020.151.highogs-d112619a</t>
  </si>
  <si>
    <t>58-AEO2020.152.highogs-d112619a</t>
  </si>
  <si>
    <t>58-AEO2020.153.highogs-d112619a</t>
  </si>
  <si>
    <t>58-AEO2020.154.highogs-d112619a</t>
  </si>
  <si>
    <t>58-AEO2020.155.highogs-d112619a</t>
  </si>
  <si>
    <t>58-AEO2020.156.highogs-d112619a</t>
  </si>
  <si>
    <t>58-AEO2020.158.</t>
  </si>
  <si>
    <t>58-AEO2020.160.</t>
  </si>
  <si>
    <t>58-AEO2020.161.</t>
  </si>
  <si>
    <t>58-AEO2020.162.highogs-d112619a</t>
  </si>
  <si>
    <t>58-AEO2020.163.highogs-d112619a</t>
  </si>
  <si>
    <t>58-AEO2020.164.highogs-d112619a</t>
  </si>
  <si>
    <t>58-AEO2020.165.highogs-d112619a</t>
  </si>
  <si>
    <t>58-AEO2020.166.highogs-d112619a</t>
  </si>
  <si>
    <t>58-AEO2020.167.highogs-d112619a</t>
  </si>
  <si>
    <t>58-AEO2020.168.highogs-d112619a</t>
  </si>
  <si>
    <t>58-AEO2020.169.highogs-d112619a</t>
  </si>
  <si>
    <t>58-AEO2020.170.highogs-d112619a</t>
  </si>
  <si>
    <t>58-AEO2020.171.highogs-d112619a</t>
  </si>
  <si>
    <t>58-AEO2020.172.</t>
  </si>
  <si>
    <t>58-AEO2020.173.highogs-d112619a</t>
  </si>
  <si>
    <t>58-AEO2020.174.highogs-d112619a</t>
  </si>
  <si>
    <t>58-AEO2020.175.highogs-d112619a</t>
  </si>
  <si>
    <t>58-AEO2020.176.highogs-d112619a</t>
  </si>
  <si>
    <t>58-AEO2020.177.highogs-d112619a</t>
  </si>
  <si>
    <t>58-AEO2020.178.highogs-d112619a</t>
  </si>
  <si>
    <t>58-AEO2020.179.highogs-d112619a</t>
  </si>
  <si>
    <t>58-AEO2020.180.highogs-d112619a</t>
  </si>
  <si>
    <t>58-AEO2020.181.highogs-d112619a</t>
  </si>
  <si>
    <t>58-AEO2020.182.highogs-d112619a</t>
  </si>
  <si>
    <t>58-AEO2020.183.</t>
  </si>
  <si>
    <t>58-AEO2020.184.highogs-d112619a</t>
  </si>
  <si>
    <t>58-AEO2020.185.highogs-d112619a</t>
  </si>
  <si>
    <t>58-AEO2020.186.highogs-d112619a</t>
  </si>
  <si>
    <t>58-AEO2020.187.highogs-d112619a</t>
  </si>
  <si>
    <t>58-AEO2020.188.highogs-d112619a</t>
  </si>
  <si>
    <t>58-AEO2020.189.highogs-d112619a</t>
  </si>
  <si>
    <t>58-AEO2020.190.highogs-d112619a</t>
  </si>
  <si>
    <t>58-AEO2020.191.highogs-d112619a</t>
  </si>
  <si>
    <t>58-AEO2020.192.highogs-d112619a</t>
  </si>
  <si>
    <t>58-AEO2020.193.highogs-d112619a</t>
  </si>
  <si>
    <t>58-AEO2020.194.highogs-d112619a</t>
  </si>
  <si>
    <t>58-AEO2020.196.</t>
  </si>
  <si>
    <t>58-AEO2020.197.</t>
  </si>
  <si>
    <t>58-AEO2020.198.highogs-d112619a</t>
  </si>
  <si>
    <t>58-AEO2020.199.highogs-d112619a</t>
  </si>
  <si>
    <t>58-AEO2020.200.highogs-d112619a</t>
  </si>
  <si>
    <t>58-AEO2020.201.highogs-d112619a</t>
  </si>
  <si>
    <t>58-AEO2020.202.highogs-d112619a</t>
  </si>
  <si>
    <t>58-AEO2020.203.highogs-d112619a</t>
  </si>
  <si>
    <t>58-AEO2020.204.highogs-d112619a</t>
  </si>
  <si>
    <t>58-AEO2020.205.highogs-d112619a</t>
  </si>
  <si>
    <t>58-AEO2020.206.highogs-d112619a</t>
  </si>
  <si>
    <t>58-AEO2020.207.highogs-d112619a</t>
  </si>
  <si>
    <t>58-AEO2020.208.</t>
  </si>
  <si>
    <t>58-AEO2020.209.highogs-d112619a</t>
  </si>
  <si>
    <t>58-AEO2020.210.highogs-d112619a</t>
  </si>
  <si>
    <t>58-AEO2020.211.highogs-d112619a</t>
  </si>
  <si>
    <t>58-AEO2020.212.highogs-d112619a</t>
  </si>
  <si>
    <t>58-AEO2020.213.highogs-d112619a</t>
  </si>
  <si>
    <t>58-AEO2020.214.highogs-d112619a</t>
  </si>
  <si>
    <t>58-AEO2020.215.highogs-d112619a</t>
  </si>
  <si>
    <t>58-AEO2020.216.highogs-d112619a</t>
  </si>
  <si>
    <t>58-AEO2020.217.highogs-d112619a</t>
  </si>
  <si>
    <t>58-AEO2020.218.highogs-d112619a</t>
  </si>
  <si>
    <t>58-AEO2020.219.</t>
  </si>
  <si>
    <t>58-AEO2020.220.highogs-d112619a</t>
  </si>
  <si>
    <t>58-AEO2020.221.highogs-d112619a</t>
  </si>
  <si>
    <t>58-AEO2020.222.highogs-d112619a</t>
  </si>
  <si>
    <t>58-AEO2020.223.highogs-d112619a</t>
  </si>
  <si>
    <t>58-AEO2020.224.highogs-d112619a</t>
  </si>
  <si>
    <t>58-AEO2020.225.highogs-d112619a</t>
  </si>
  <si>
    <t>58-AEO2020.226.highogs-d112619a</t>
  </si>
  <si>
    <t>58-AEO2020.227.highogs-d112619a</t>
  </si>
  <si>
    <t>58-AEO2020.228.highogs-d112619a</t>
  </si>
  <si>
    <t>58-AEO2020.229.highogs-d112619a</t>
  </si>
  <si>
    <t>58-AEO2020.230.highogs-d112619a</t>
  </si>
  <si>
    <t>58-AEO2020.266.</t>
  </si>
  <si>
    <t>58-AEO2020.267.highogs-d112619a</t>
  </si>
  <si>
    <t>58-AEO2020.268.highogs-d112619a</t>
  </si>
  <si>
    <t>58-AEO2020.269.</t>
  </si>
  <si>
    <t>58-AEO2020.270.highogs-d112619a</t>
  </si>
  <si>
    <t>58-AEO2020.271.highogs-d112619a</t>
  </si>
  <si>
    <t>58-AEO2020.272.highogs-d112619a</t>
  </si>
  <si>
    <t>58-AEO2020.273.highogs-d112619a</t>
  </si>
  <si>
    <t>58-AEO2020.275.</t>
  </si>
  <si>
    <t>58-AEO2020.276.highogs-d112619a</t>
  </si>
  <si>
    <t>58-AEO2020.277.highogs-d112619a</t>
  </si>
  <si>
    <t>58-AEO2020.278.</t>
  </si>
  <si>
    <t>58-AEO2020.279.highogs-d112619a</t>
  </si>
  <si>
    <t>58-AEO2020.280.highogs-d112619a</t>
  </si>
  <si>
    <t>58-AEO2020.281.highogs-d112619a</t>
  </si>
  <si>
    <t>58-AEO2020.282.highogs-d112619a</t>
  </si>
  <si>
    <t>58-AEO2020.284.</t>
  </si>
  <si>
    <t>58-AEO2020.285.highogs-d112619a</t>
  </si>
  <si>
    <t>58-AEO2020.286.highogs-d112619a</t>
  </si>
  <si>
    <t>58-AEO2020.287.highogs-d112619a</t>
  </si>
  <si>
    <t>58-AEO2020.288.</t>
  </si>
  <si>
    <t>58-AEO2020.289.highogs-d112619a</t>
  </si>
  <si>
    <t>58-AEO2020.290.highogs-d112619a</t>
  </si>
  <si>
    <t>58-AEO2020.291.highogs-d112619a</t>
  </si>
  <si>
    <t>58-AEO2020.292.highogs-d112619a</t>
  </si>
  <si>
    <t>https://www.eia.gov/outlooks/aeo/data/browser/#/?id=58-AEO2026&amp;cases=electrnp&amp;sourcekey=0</t>
  </si>
  <si>
    <t>Thu Apr 23 2026 15:05:43 GMT-0700 (Pacific Daylight Time)</t>
  </si>
  <si>
    <t>Freight: Truck Stock: Vehicle Miles Traveled: Light Medium: Diesel: Alternative Electricity and Transportation</t>
  </si>
  <si>
    <t>AEO.2026.ELECTRNP.ECI_VMT_FGHT_LITEMEDS_DSL_NA_NA_BLNMLS.A</t>
  </si>
  <si>
    <t>-2.2%</t>
  </si>
  <si>
    <t>Freight: Truck Stock: Vehicle Miles Traveled: Light Medium: Motor Gasoline: Alternative Electricity and Transportation</t>
  </si>
  <si>
    <t>AEO.2026.ELECTRNP.ECI_VMT_FGHT_LITEMEDS_MGS_NA_NA_BLNMLS.A</t>
  </si>
  <si>
    <t>Freight: Truck Stock: Vehicle Miles Traveled: Light Medium: Propane: Alternative Electricity and Transportation</t>
  </si>
  <si>
    <t>AEO.2026.ELECTRNP.ECI_VMT_FGHT_LITEMEDS_PROP_NA_NA_BLNMLS.A</t>
  </si>
  <si>
    <t>Freight: Truck Stock: Vehicle Miles Traveled: Light Medium: Natural Gas: Alternative Electricity and Transportation</t>
  </si>
  <si>
    <t>AEO.2026.ELECTRNP.ECI_VMT_FGHT_LITEMEDS_NG_NA_NA_BLNMLS.A</t>
  </si>
  <si>
    <t>9.7%</t>
  </si>
  <si>
    <t>Freight: Truck Stock: Vehicle Miles Traveled: Light Medium: Ethanol-Flex Fuel: Alternative Electricity and Transportation</t>
  </si>
  <si>
    <t>AEO.2026.ELECTRNP.ECI_VMT_FGHT_LITEMEDS_EFFI_NA_NA_BLNMLS.A</t>
  </si>
  <si>
    <t>-11.5%</t>
  </si>
  <si>
    <t>Freight: Truck Stock: Vehicle Miles Traveled: Light Medium: Electric: Alternative Electricity and Transportation</t>
  </si>
  <si>
    <t>AEO.2026.ELECTRNP.ECI_VMT_FGHT_LITEMEDS_ELE_NA_NA_BLNMLS.A</t>
  </si>
  <si>
    <t>19.2%</t>
  </si>
  <si>
    <t>Freight: Truck Stock: Vehicle Miles Traveled: Light Medium: Plug-in Diesel Hybrid: Alternative Electricity and Transportation</t>
  </si>
  <si>
    <t>AEO.2026.ELECTRNP.ECI_VMT_FGHT_LITEMEDS_EDH_NA_NA_BLNMLS.A</t>
  </si>
  <si>
    <t>Freight: Truck Stock: Vehicle Miles Traveled: Light Medium: Plug-in Gasoline Hybrid: Alternative Electricity and Transportation</t>
  </si>
  <si>
    <t>AEO.2026.ELECTRNP.ECI_VMT_FGHT_LITEMEDS_EGH_NA_NA_BLNMLS.A</t>
  </si>
  <si>
    <t>Freight: Truck Stock: Vehicle Miles Traveled: Light Medium: Fuel Cell: Alternative Electricity and Transportation</t>
  </si>
  <si>
    <t>AEO.2026.ELECTRNP.ECI_VMT_FGHT_LITEMEDS_FUC_NA_NA_BLNMLS.A</t>
  </si>
  <si>
    <t>Freight: Truck Stock: Vehicle Miles Traveled: Light Medium: Fuel Cell Battery Dominant: Alternative Electricity and Transportation</t>
  </si>
  <si>
    <t>AEO.2026.ELECTRNP.ECI_VMT_FGHT_LITEMEDS_FEUCELBATDOM_NA_NA_BLNMLS.A</t>
  </si>
  <si>
    <t>Freight: Truck Stock: Vehicle Miles Traveled: Light Medium: Gasoline Hybrid: Alternative Electricity and Transportation</t>
  </si>
  <si>
    <t>AEO.2026.ELECTRNP.ECI_VMT_FGHT_LITEMEDS_GASHEV_NA_NA_BLNMLS.A</t>
  </si>
  <si>
    <t>27.3%</t>
  </si>
  <si>
    <t>Freight: Truck Stock: Vehicle Miles Traveled: Light Medium: Hydrogen ICE: Alternative Electricity and Transportation</t>
  </si>
  <si>
    <t>AEO.2026.ELECTRNP.ECI_VMT_FGHT_LITEMEDS_HYDICE_NA_NA_BLNMLS.A</t>
  </si>
  <si>
    <t>Freight: Truck Stock: Vehicle Miles Traveled: Light Medium: Alternative Electricity and Transportation</t>
  </si>
  <si>
    <t>AEO.2026.ELECTRNP.ECI_VMT_FGHT_LITEMEDS_NA_NA_NA_BLNMLS.A</t>
  </si>
  <si>
    <t>Freight: Truck Stock: Vehicle Miles Traveled: Medium: Diesel: Alternative Electricity and Transportation</t>
  </si>
  <si>
    <t>AEO.2026.ELECTRNP.ECI_VMT_FGHT_SOSOS_DSL_NA_NA_BLNMLS.A</t>
  </si>
  <si>
    <t>Freight: Truck Stock: Vehicle Miles Traveled: Medium: Motor Gasoline: Alternative Electricity and Transportation</t>
  </si>
  <si>
    <t>AEO.2026.ELECTRNP.ECI_VMT_FGHT_SOSOS_MGS_NA_NA_BLNMLS.A</t>
  </si>
  <si>
    <t>Freight: Truck Stock: Vehicle Miles Traveled: Medium: Propane: Alternative Electricity and Transportation</t>
  </si>
  <si>
    <t>AEO.2026.ELECTRNP.ECI_VMT_FGHT_SOSOS_PROP_NA_NA_BLNMLS.A</t>
  </si>
  <si>
    <t>Freight: Truck Stock: Vehicle Miles Traveled: Medium: Natural Gas: Alternative Electricity and Transportation</t>
  </si>
  <si>
    <t>AEO.2026.ELECTRNP.ECI_VMT_FGHT_SOSOS_NG_NA_NA_BLNMLS.A</t>
  </si>
  <si>
    <t>Freight: Truck Stock: Vehicle Miles Traveled: Medium: Ethanol-Flex Fuel: Alternative Electricity and Transportation</t>
  </si>
  <si>
    <t>AEO.2026.ELECTRNP.ECI_VMT_FGHT_SOSOS_EFFI_NA_NA_BLNMLS.A</t>
  </si>
  <si>
    <t>-9.5%</t>
  </si>
  <si>
    <t>Freight: Truck Stock: Vehicle Miles Traveled: Medium: Electric: Alternative Electricity and Transportation</t>
  </si>
  <si>
    <t>AEO.2026.ELECTRNP.ECI_VMT_FGHT_SOSOS_ELE_NA_NA_BLNMLS.A</t>
  </si>
  <si>
    <t>Freight: Truck Stock: Vehicle Miles Traveled: Medium: Plug-in Diesel Hybrid: Alternative Electricity and Transportation</t>
  </si>
  <si>
    <t>AEO.2026.ELECTRNP.ECI_VMT_FGHT_SOSOS_EDH_NA_NA_BLNMLS.A</t>
  </si>
  <si>
    <t>Freight: Truck Stock: Vehicle Miles Traveled: Medium: Plug-in Gasoline Hybrid: Alternative Electricity and Transportation</t>
  </si>
  <si>
    <t>AEO.2026.ELECTRNP.ECI_VMT_FGHT_SOSOS_EGH_NA_NA_BLNMLS.A</t>
  </si>
  <si>
    <t>-8.3%</t>
  </si>
  <si>
    <t>Freight: Truck Stock: Vehicle Miles Traveled: Medium: Fuel Cell: Alternative Electricity and Transportation</t>
  </si>
  <si>
    <t>AEO.2026.ELECTRNP.ECI_VMT_FGHT_SOSOS_FUC_NA_NA_BLNMLS.A</t>
  </si>
  <si>
    <t>Freight: Truck Stock: Vehicle Miles Traveled: Medium: Fuel Cell Battery Dominant: Alternative Electricity and Transportation</t>
  </si>
  <si>
    <t>AEO.2026.ELECTRNP.ECI_VMT_FGHT_SOSOS_FEUCELBATDOM_NA_NA_BLNMLS.A</t>
  </si>
  <si>
    <t>Freight: Truck Stock: Vehicle Miles Traveled: Medium: Gasoline Hybrid: Alternative Electricity and Transportation</t>
  </si>
  <si>
    <t>AEO.2026.ELECTRNP.ECI_VMT_FGHT_SOSOS_GASHEV_NA_NA_BLNMLS.A</t>
  </si>
  <si>
    <t>Freight: Truck Stock: Vehicle Miles Traveled: Medium: Hydrogen ICE: Alternative Electricity and Transportation</t>
  </si>
  <si>
    <t>AEO.2026.ELECTRNP.ECI_VMT_FGHT_SOSOS_HYDICE_NA_NA_BLNMLS.A</t>
  </si>
  <si>
    <t>Freight: Truck Stock: Vehicle Miles Traveled: Medium: Alternative Electricity and Transportation</t>
  </si>
  <si>
    <t>AEO.2026.ELECTRNP.ECI_VMT_FGHT_SOSOS_NA_NA_NA_BLNMLS.A</t>
  </si>
  <si>
    <t>Freight: Truck Stock: Vehicle Miles Traveled: Heavy: Diesel: Alternative Electricity and Transportation</t>
  </si>
  <si>
    <t>AEO.2026.ELECTRNP.ECI_VMT_FGHT_RADS_DSL_NA_NA_BLNMLS.A</t>
  </si>
  <si>
    <t>Freight: Truck Stock: Vehicle Miles Traveled: Heavy: Motor Gasoline: Alternative Electricity and Transportation</t>
  </si>
  <si>
    <t>AEO.2026.ELECTRNP.ECI_VMT_FGHT_RADS_MGS_NA_NA_BLNMLS.A</t>
  </si>
  <si>
    <t>Freight: Truck Stock: Vehicle Miles Traveled: Heavy: Propane: Alternative Electricity and Transportation</t>
  </si>
  <si>
    <t>AEO.2026.ELECTRNP.ECI_VMT_FGHT_RADS_PROP_NA_NA_BLNMLS.A</t>
  </si>
  <si>
    <t>-9.3%</t>
  </si>
  <si>
    <t>Freight: Truck Stock: Vehicle Miles Traveled: Heavy: Natural Gas: Alternative Electricity and Transportation</t>
  </si>
  <si>
    <t>AEO.2026.ELECTRNP.ECI_VMT_FGHT_RADS_NG_NA_NA_BLNMLS.A</t>
  </si>
  <si>
    <t>Freight: Truck Stock: Vehicle Miles Traveled: Heavy: Ethanol-Flex Fuel: Alternative Electricity and Transportation</t>
  </si>
  <si>
    <t>AEO.2026.ELECTRNP.ECI_VMT_FGHT_RADS_EFFI_NA_NA_BLNMLS.A</t>
  </si>
  <si>
    <t>Freight: Truck Stock: Vehicle Miles Traveled: Heavy: Electric: Alternative Electricity and Transportation</t>
  </si>
  <si>
    <t>AEO.2026.ELECTRNP.ECI_VMT_FGHT_RADS_ELE_NA_NA_BLNMLS.A</t>
  </si>
  <si>
    <t>5.0%</t>
  </si>
  <si>
    <t>Freight: Truck Stock: Vehicle Miles Traveled: Heavy: Plug-in Diesel Hybrid: Alternative Electricity and Transportation</t>
  </si>
  <si>
    <t>AEO.2026.ELECTRNP.ECI_VMT_FGHT_RADS_EDH_NA_NA_BLNMLS.A</t>
  </si>
  <si>
    <t>Freight: Truck Stock: Vehicle Miles Traveled: Heavy: Plug-in Gasoline Hybrid: Alternative Electricity and Transportation</t>
  </si>
  <si>
    <t>AEO.2026.ELECTRNP.ECI_VMT_FGHT_RADS_EGH_NA_NA_BLNMLS.A</t>
  </si>
  <si>
    <t>Freight: Truck Stock: Vehicle Miles Traveled: Heavy: Fuel Cell: Alternative Electricity and Transportation</t>
  </si>
  <si>
    <t>AEO.2026.ELECTRNP.ECI_VMT_FGHT_RADS_FUC_NA_NA_BLNMLS.A</t>
  </si>
  <si>
    <t>Freight: Truck Stock: Vehicle Miles Traveled: Heavy: Fuel Cell Battery Dominant: Alternative Electricity and Transportation</t>
  </si>
  <si>
    <t>AEO.2026.ELECTRNP.ECI_VMT_FGHT_RADS_FEUCELBATDOM_NA_NA_BLNMLS.A</t>
  </si>
  <si>
    <t>Freight: Truck Stock: Vehicle Miles Traveled: Heavy: Gasoline Hybrid: Alternative Electricity and Transportation</t>
  </si>
  <si>
    <t>AEO.2026.ELECTRNP.ECI_VMT_FGHT_RADS_GASHEV_NA_NA_BLNMLS.A</t>
  </si>
  <si>
    <t>Freight: Truck Stock: Vehicle Miles Traveled: Heavy: Hydrogen ICE: Alternative Electricity and Transportation</t>
  </si>
  <si>
    <t>AEO.2026.ELECTRNP.ECI_VMT_FGHT_RADS_HYDICE_NA_NA_BLNMLS.A</t>
  </si>
  <si>
    <t>Freight: Truck Stock: Vehicle Miles Traveled: Heavy: Alternative Electricity and Transportation</t>
  </si>
  <si>
    <t>AEO.2026.ELECTRNP.ECI_VMT_FGHT_RADS_NA_NA_NA_BLNMLS.A</t>
  </si>
  <si>
    <t>Freight: Truck Stock: Vehicle Miles Traveled: Alternative Electricity and Transportation</t>
  </si>
  <si>
    <t>AEO.2026.ELECTRNP.ECI_VMT_FGHT_STK_NA_NA_NA_BLNMLS.A</t>
  </si>
  <si>
    <t>Freight: Truck Stock: Use: Light Medium: Diesel: Alternative Electricity and Transportation</t>
  </si>
  <si>
    <t>AEO.2026.ELECTRNP.CNSM_NA_FGHT_LITEMEDS_DSL_NA_NA_TRLBTU.A</t>
  </si>
  <si>
    <t>-2.5%</t>
  </si>
  <si>
    <t>Freight: Truck Stock: Use: Light Medium: Motor Gasoline: Alternative Electricity and Transportation</t>
  </si>
  <si>
    <t>AEO.2026.ELECTRNP.CNSM_NA_FGHT_LITEMEDS_MGS_NA_NA_TRLBTU.A</t>
  </si>
  <si>
    <t>Freight: Truck Stock: Use: Light Medium: Propane: Alternative Electricity and Transportation</t>
  </si>
  <si>
    <t>AEO.2026.ELECTRNP.CNSM_NA_FGHT_LITEMEDS_PROP_NA_NA_TRLBTU.A</t>
  </si>
  <si>
    <t>Freight: Truck Stock: Use: Light Medium: Natural Gas: Alternative Electricity and Transportation</t>
  </si>
  <si>
    <t>AEO.2026.ELECTRNP.CNSM_NA_FGHT_LITEMEDS_NG_NA_NA_TRLBTU.A</t>
  </si>
  <si>
    <t>9.2%</t>
  </si>
  <si>
    <t>Freight: Truck Stock: Use: Light Medium: Ethanol-Flex Fuel: Alternative Electricity and Transportation</t>
  </si>
  <si>
    <t>AEO.2026.ELECTRNP.CNSM_NA_FGHT_LITEMEDS_EFFI_NA_NA_TRLBTU.A</t>
  </si>
  <si>
    <t>Freight: Truck Stock: Use: Light Medium: Electric: Alternative Electricity and Transportation</t>
  </si>
  <si>
    <t>AEO.2026.ELECTRNP.CNSM_NA_FGHT_LITEMEDS_ELE_NA_NA_TRLBTU.A</t>
  </si>
  <si>
    <t>18.9%</t>
  </si>
  <si>
    <t>Freight: Truck Stock: Use: Light Medium: Plug-in Diesel Hybrid: Alternative Electricity and Transportation</t>
  </si>
  <si>
    <t>AEO.2026.ELECTRNP.CNSM_NA_FGHT_LITEMEDS_EDH_NA_NA_TRLBTU.A</t>
  </si>
  <si>
    <t>Freight: Truck Stock: Use: Light Medium: Plug-in Gasoline Hybrid: Alternative Electricity and Transportation</t>
  </si>
  <si>
    <t>AEO.2026.ELECTRNP.CNSM_NA_FGHT_LITEMEDS_EGH_NA_NA_TRLBTU.A</t>
  </si>
  <si>
    <t>Freight: Truck Stock: Use: Light Medium: Fuel Cell: Alternative Electricity and Transportation</t>
  </si>
  <si>
    <t>AEO.2026.ELECTRNP.CNSM_NA_FGHT_LITEMEDS_FUC_NA_NA_TRLBTU.A</t>
  </si>
  <si>
    <t>Freight: Truck Stock: Use: Light Medium: Fuel Cell Battery Dominant: Alternative Electricity and Transportation</t>
  </si>
  <si>
    <t>AEO.2026.ELECTRNP.CNSM_NA_FGHT_LITEMEDS_FEUCELBATDOM_NA_NA_TRLBTU.A</t>
  </si>
  <si>
    <t>Freight: Truck Stock: Use: Light Medium: Gasoline Hybrid: Alternative Electricity and Transportation</t>
  </si>
  <si>
    <t>AEO.2026.ELECTRNP.CNSM_NA_FGHT_LITEMEDS_GASHEV_NA_NA_TRLBTU.A</t>
  </si>
  <si>
    <t>27.1%</t>
  </si>
  <si>
    <t>Freight: Truck Stock: Use: Light Medium: Hydrogen ICE: Alternative Electricity and Transportation</t>
  </si>
  <si>
    <t>AEO.2026.ELECTRNP.CNSM_NA_FGHT_LITEMEDS_HYDICE_NA_NA_TRLBTU.A</t>
  </si>
  <si>
    <t>Freight: Truck Stock: Use: Light Medium: Alternative Electricity and Transportation</t>
  </si>
  <si>
    <t>AEO.2026.ELECTRNP.CNSM_NA_FGHT_LITEMEDS_NA_NA_NA_TRLBTU.A</t>
  </si>
  <si>
    <t>Freight: Truck Stock: Use: Medium: Diesel: Alternative Electricity and Transportation</t>
  </si>
  <si>
    <t>AEO.2026.ELECTRNP.CNSM_NA_FGHT_SOSOS_DSL_NA_NA_TRLBTU.A</t>
  </si>
  <si>
    <t>Freight: Truck Stock: Use: Medium: Motor Gasoline: Alternative Electricity and Transportation</t>
  </si>
  <si>
    <t>AEO.2026.ELECTRNP.CNSM_NA_FGHT_SOSOS_MGS_NA_NA_TRLBTU.A</t>
  </si>
  <si>
    <t>Freight: Truck Stock: Use: Medium: Propane: Alternative Electricity and Transportation</t>
  </si>
  <si>
    <t>AEO.2026.ELECTRNP.CNSM_NA_FGHT_SOSOS_PROP_NA_NA_TRLBTU.A</t>
  </si>
  <si>
    <t>-10.4%</t>
  </si>
  <si>
    <t>Freight: Truck Stock: Use: Medium: Natural Gas: Alternative Electricity and Transportation</t>
  </si>
  <si>
    <t>AEO.2026.ELECTRNP.CNSM_NA_FGHT_SOSOS_NG_NA_NA_TRLBTU.A</t>
  </si>
  <si>
    <t>Freight: Truck Stock: Use: Medium: Ethanol-Flex Fuel: Alternative Electricity and Transportation</t>
  </si>
  <si>
    <t>AEO.2026.ELECTRNP.CNSM_NA_FGHT_SOSOS_EFFI_NA_NA_TRLBTU.A</t>
  </si>
  <si>
    <t>Freight: Truck Stock: Use: Medium: Electric: Alternative Electricity and Transportation</t>
  </si>
  <si>
    <t>AEO.2026.ELECTRNP.CNSM_NA_FGHT_SOSOS_ELE_NA_NA_TRLBTU.A</t>
  </si>
  <si>
    <t>Freight: Truck Stock: Use: Medium: Plug-in Diesel Hybrid: Alternative Electricity and Transportation</t>
  </si>
  <si>
    <t>AEO.2026.ELECTRNP.CNSM_NA_FGHT_SOSOS_EDH_NA_NA_TRLBTU.A</t>
  </si>
  <si>
    <t>Freight: Truck Stock: Use: Medium: Plug-in Gasoline Hybrid: Alternative Electricity and Transportation</t>
  </si>
  <si>
    <t>AEO.2026.ELECTRNP.CNSM_NA_FGHT_SOSOS_EGH_NA_NA_TRLBTU.A</t>
  </si>
  <si>
    <t>Freight: Truck Stock: Use: Medium: Fuel Cell: Alternative Electricity and Transportation</t>
  </si>
  <si>
    <t>AEO.2026.ELECTRNP.CNSM_NA_FGHT_SOSOS_FUC_NA_NA_TRLBTU.A</t>
  </si>
  <si>
    <t>Freight: Truck Stock: Use: Medium: Fuel Cell Battery Dominant: Alternative Electricity and Transportation</t>
  </si>
  <si>
    <t>AEO.2026.ELECTRNP.CNSM_NA_FGHT_SOSOS_FEUCELBATDOM_NA_NA_TRLBTU.A</t>
  </si>
  <si>
    <t>Freight: Truck Stock: Use: Medium: Gasoline Hybrid: Alternative Electricity and Transportation</t>
  </si>
  <si>
    <t>AEO.2026.ELECTRNP.CNSM_NA_FGHT_SOSOS_GASHEV_NA_NA_TRLBTU.A</t>
  </si>
  <si>
    <t>22.5%</t>
  </si>
  <si>
    <t>Freight: Truck Stock: Use: Medium: Hydrogen ICE: Alternative Electricity and Transportation</t>
  </si>
  <si>
    <t>AEO.2026.ELECTRNP.CNSM_NA_FGHT_SOSOS_HYDICE_NA_NA_TRLBTU.A</t>
  </si>
  <si>
    <t>Freight: Truck Stock: Use: Medium: Alternative Electricity and Transportation</t>
  </si>
  <si>
    <t>AEO.2026.ELECTRNP.CNSM_NA_FGHT_SOSOS_NA_NA_NA_TRLBTU.A</t>
  </si>
  <si>
    <t>Freight: Truck Stock: Use: Heavy: Diesel: Alternative Electricity and Transportation</t>
  </si>
  <si>
    <t>AEO.2026.ELECTRNP.CNSM_NA_FGHT_RADS_DSL_NA_NA_TRLBTU.A</t>
  </si>
  <si>
    <t>Freight: Truck Stock: Use: Heavy: Motor Gasoline: Alternative Electricity and Transportation</t>
  </si>
  <si>
    <t>AEO.2026.ELECTRNP.CNSM_NA_FGHT_RADS_MGS_NA_NA_TRLBTU.A</t>
  </si>
  <si>
    <t>-4.4%</t>
  </si>
  <si>
    <t>Freight: Truck Stock: Use: Heavy: Propane: Alternative Electricity and Transportation</t>
  </si>
  <si>
    <t>AEO.2026.ELECTRNP.CNSM_NA_FGHT_RADS_PROP_NA_NA_TRLBTU.A</t>
  </si>
  <si>
    <t>Freight: Truck Stock: Use: Heavy: Natural Gas: Alternative Electricity and Transportation</t>
  </si>
  <si>
    <t>AEO.2026.ELECTRNP.CNSM_NA_FGHT_RADS_NG_NA_NA_TRLBTU.A</t>
  </si>
  <si>
    <t>Freight: Truck Stock: Use: Heavy: Ethanol-Flex Fuel: Alternative Electricity and Transportation</t>
  </si>
  <si>
    <t>AEO.2026.ELECTRNP.CNSM_NA_FGHT_RADS_EFFI_NA_NA_TRLBTU.A</t>
  </si>
  <si>
    <t>Freight: Truck Stock: Use: Heavy: Electric: Alternative Electricity and Transportation</t>
  </si>
  <si>
    <t>AEO.2026.ELECTRNP.CNSM_NA_FGHT_RADS_ELE_NA_NA_TRLBTU.A</t>
  </si>
  <si>
    <t>Freight: Truck Stock: Use: Heavy: Plug-in Diesel Hybrid: Alternative Electricity and Transportation</t>
  </si>
  <si>
    <t>AEO.2026.ELECTRNP.CNSM_NA_FGHT_RADS_EDH_NA_NA_TRLBTU.A</t>
  </si>
  <si>
    <t>Freight: Truck Stock: Use: Heavy: Plug-in Gasoline Hybrid: Alternative Electricity and Transportation</t>
  </si>
  <si>
    <t>AEO.2026.ELECTRNP.CNSM_NA_FGHT_RADS_EGH_NA_NA_TRLBTU.A</t>
  </si>
  <si>
    <t>Freight: Truck Stock: Use: Heavy: Fuel Cell: Alternative Electricity and Transportation</t>
  </si>
  <si>
    <t>AEO.2026.ELECTRNP.CNSM_NA_FGHT_RADS_FUC_NA_NA_TRLBTU.A</t>
  </si>
  <si>
    <t>Freight: Truck Stock: Use: Heavy: Fuel Cell Battery Dominant: Alternative Electricity and Transportation</t>
  </si>
  <si>
    <t>AEO.2026.ELECTRNP.CNSM_NA_FGHT_RADS_FEUCELBATDOM_NA_NA_TRLBTU.A</t>
  </si>
  <si>
    <t>Freight: Truck Stock: Use: Heavy: Gasoline Hybrid: Alternative Electricity and Transportation</t>
  </si>
  <si>
    <t>AEO.2026.ELECTRNP.CNSM_NA_FGHT_RADS_GASHEV_NA_NA_TRLBTU.A</t>
  </si>
  <si>
    <t>Freight: Truck Stock: Use: Heavy: Hydrogen ICE: Alternative Electricity and Transportation</t>
  </si>
  <si>
    <t>AEO.2026.ELECTRNP.CNSM_NA_FGHT_RADS_HYDICE_NA_NA_TRLBTU.A</t>
  </si>
  <si>
    <t>Freight: Truck Stock: Use: Heavy: Alternative Electricity and Transportation</t>
  </si>
  <si>
    <t>AEO.2026.ELECTRNP.CNSM_NA_FGHT_RADS_NA_NA_NA_TRLBTU.A</t>
  </si>
  <si>
    <t>and Heavy Total</t>
  </si>
  <si>
    <t>Freight: Truck Stock: Use: Light Medium, Medium, and Heavy: Diesel: Alternative Electricity and Transportation</t>
  </si>
  <si>
    <t>AEO.2026.ELECTRNP.CNSM_NA_FGHT_STK_DSL_NA_NA_TRLBTU.A</t>
  </si>
  <si>
    <t>Freight: Truck Stock: Use: Light Medium, Medium, and Heavy: Motor Gasoline: Alternative Electricity and Transportation</t>
  </si>
  <si>
    <t>AEO.2026.ELECTRNP.CNSM_NA_FGHT_STK_MGS_NA_NA_TRLBTU.A</t>
  </si>
  <si>
    <t>Freight: Truck Stock: Use: Light Medium, Medium, and Heavy: Propane: Alternative Electricity and Transportation</t>
  </si>
  <si>
    <t>AEO.2026.ELECTRNP.CNSM_NA_FGHT_STK_PROP_NA_NA_TRLBTU.A</t>
  </si>
  <si>
    <t>Freight: Truck Stock: Use: Light Medium, Medium, and Heavy: Natural Gas: Alternative Electricity and Transportation</t>
  </si>
  <si>
    <t>AEO.2026.ELECTRNP.CNSM_NA_FGHT_STK_NG_NA_NA_TRLBTU.A</t>
  </si>
  <si>
    <t>Freight: Truck Stock: Use: Light Medium, Medium, and Heavy: Ethanol-Flex Fuel: Alternative Electricity and Transportation</t>
  </si>
  <si>
    <t>AEO.2026.ELECTRNP.CNSM_NA_FGHT_STK_EFFI_NA_NA_TRLBTU.A</t>
  </si>
  <si>
    <t>-11.1%</t>
  </si>
  <si>
    <t>Freight: Truck Stock: Use: Light Medium, Medium, and Heavy: Electric: Alternative Electricity and Transportation</t>
  </si>
  <si>
    <t>AEO.2026.ELECTRNP.CNSM_NA_FGHT_STK_ELE_NA_NA_TRLBTU.A</t>
  </si>
  <si>
    <t>Freight: Truck Stock: Use: Light Medium, Medium, and Heavy: Plug-in Diesel Hybrid: Alternative Electricity and Transportation</t>
  </si>
  <si>
    <t>AEO.2026.ELECTRNP.CNSM_NA_FGHT_STK_EDH_NA_NA_TRLBTU.A</t>
  </si>
  <si>
    <t>Freight: Truck Stock: Use: Light Medium, Medium, and Heavy: Plug-in Gasoline Hybrid: Alternative Electricity and Transportation</t>
  </si>
  <si>
    <t>AEO.2026.ELECTRNP.CNSM_NA_FGHT_STK_EGH_NA_NA_TRLBTU.A</t>
  </si>
  <si>
    <t>Freight: Truck Stock: Use: Light Medium, Medium, and Heavy: Fuel Cell: Alternative Electricity and Transportation</t>
  </si>
  <si>
    <t>AEO.2026.ELECTRNP.CNSM_NA_FGHT_STK_FUC_NA_NA_TRLBTU.A</t>
  </si>
  <si>
    <t>Freight: Truck Stock: Use: Light Medium, Medium, and Heavy: Fuel Cell Battery Dominant: Alternative Electricity and Transportation</t>
  </si>
  <si>
    <t>AEO.2026.ELECTRNP.CNSM_NA_FGHT_STK_FEUCELBATDOM_NA_NA_TRLBTU.A</t>
  </si>
  <si>
    <t>Freight: Truck Stock: Use: Light Medium, Medium, and Heavy: Gasoline Hybrid: Alternative Electricity and Transportation</t>
  </si>
  <si>
    <t>AEO.2026.ELECTRNP.CNSM_NA_FGHT_STK_GASHEV_NA_NA_TRLBTU.A</t>
  </si>
  <si>
    <t>25.7%</t>
  </si>
  <si>
    <t>Freight: Truck Stock: Use: Light Medium, Medium, and Heavy: Hydrogen ICE: Alternative Electricity and Transportation</t>
  </si>
  <si>
    <t>AEO.2026.ELECTRNP.CNSM_NA_FGHT_STK_HYDICE_NA_NA_TRLBTU.A</t>
  </si>
  <si>
    <t>Freight: Truck Stock: Use: Light Medium, Medium, and Heavy: Alternative Electricity and Transportation</t>
  </si>
  <si>
    <t>AEO.2026.ELECTRNP.CNSM_NA_FGHT_STK_NA_NA_NA_TRLBTU.A</t>
  </si>
  <si>
    <t>Freight: Truck Stock: Fuel Efficiency: Light Medium: Diesel: Alternative Electricity and Transportation</t>
  </si>
  <si>
    <t>AEO.2026.ELECTRNP.EFI_NA_FGHT_LITEMEDS_DSL_NA_NA_MPGDSEQ.A</t>
  </si>
  <si>
    <t>Freight: Truck Stock: Fuel Efficiency: Light Medium: Motor Gasoline: Alternative Electricity and Transportation</t>
  </si>
  <si>
    <t>AEO.2026.ELECTRNP.EFI_NA_FGHT_LITEMEDS_MGS_NA_NA_MPGGASEQ.A</t>
  </si>
  <si>
    <t>Freight: Truck Stock: Fuel Efficiency: Light Medium: Propane: Alternative Electricity and Transportation</t>
  </si>
  <si>
    <t>AEO.2026.ELECTRNP.EFI_NA_FGHT_LITEMEDS_PROP_NA_NA_MPGGASEQ.A</t>
  </si>
  <si>
    <t>Freight: Truck Stock: Fuel Efficiency: Light Medium: Natural Gas: Alternative Electricity and Transportation</t>
  </si>
  <si>
    <t>AEO.2026.ELECTRNP.EFI_NA_FGHT_LITEMEDS_NG_NA_NA_MPGGASEQ.A</t>
  </si>
  <si>
    <t>Freight: Truck Stock: Fuel Efficiency: Light Medium: Ethanol-Flex Fuel: Alternative Electricity and Transportation</t>
  </si>
  <si>
    <t>AEO.2026.ELECTRNP.EFI_NA_FGHT_LITEMEDS_EFFI_NA_NA_MPGGASEQ.A</t>
  </si>
  <si>
    <t>Freight: Truck Stock: Fuel Efficiency: Light Medium: Electric: Alternative Electricity and Transportation</t>
  </si>
  <si>
    <t>AEO.2026.ELECTRNP.EFI_NA_FGHT_LITEMEDS_ELE_NA_NA_MPGDSEQ.A</t>
  </si>
  <si>
    <t>Freight: Truck Stock: Fuel Efficiency: Light Medium: Plug-in Diesel Hybrid: Alternative Electricity and Transportation</t>
  </si>
  <si>
    <t>AEO.2026.ELECTRNP.EFI_NA_FGHT_LITEMEDS_EDH_NA_NA_MPGDSEQ.A</t>
  </si>
  <si>
    <t>Freight: Truck Stock: Fuel Efficiency: Light Medium: Plug-in Gasoline Hybrid: Alternative Electricity and Transportation</t>
  </si>
  <si>
    <t>AEO.2026.ELECTRNP.EFI_NA_FGHT_LITEMEDS_EGH_NA_NA_MPGGASEQ.A</t>
  </si>
  <si>
    <t>Freight: Truck Stock: Fuel Efficiency: Light Medium: Fuel Cell: Alternative Electricity and Transportation</t>
  </si>
  <si>
    <t>AEO.2026.ELECTRNP.EFI_NA_FGHT_LITEMEDS_FUC_NA_NA_MPGDSEQ.A</t>
  </si>
  <si>
    <t>Freight: Truck Stock: Fuel Efficiency: Light Medium: Fuel Cell Battery Dominant: Alternative Electricity and Transportation</t>
  </si>
  <si>
    <t>AEO.2026.ELECTRNP.EFI_NA_FGHT_LITEMEDS_FEUCELBATDOM_NA_NA_MPGDSEQ.A</t>
  </si>
  <si>
    <t>Freight: Truck Stock: Fuel Efficiency: Light Medium: Gasoline Hybrid: Alternative Electricity and Transportation</t>
  </si>
  <si>
    <t>AEO.2026.ELECTRNP.EFI_NA_FGHT_LITEMEDS_GASHEV_NA_NA_MPGGASEQ.A</t>
  </si>
  <si>
    <t>Freight: Truck Stock: Fuel Efficiency: Light Medium: Hydrogen ICE: Alternative Electricity and Transportation</t>
  </si>
  <si>
    <t>AEO.2026.ELECTRNP.EFI_NA_FGHT_LITEMEDS_HYDICE_NA_NA_MPGDSEQ.A</t>
  </si>
  <si>
    <t>Freight: Truck Stock: Fuel Efficiency: Light Medium: Average: Alternative Electricity and Transportation</t>
  </si>
  <si>
    <t>AEO.2026.ELECTRNP.EFI_NA_FGHT_LITEMEDS_NA_NA_NA_NA.A</t>
  </si>
  <si>
    <t>Freight: Truck Stock: Fuel Efficiency: Medium: Diesel: Alternative Electricity and Transportation</t>
  </si>
  <si>
    <t>AEO.2026.ELECTRNP.EFI_NA_FGHT_SOSOS_DSL_NA_NA_MPGDSEQ.A</t>
  </si>
  <si>
    <t>Freight: Truck Stock: Fuel Efficiency: Medium: Motor Gasoline: Alternative Electricity and Transportation</t>
  </si>
  <si>
    <t>AEO.2026.ELECTRNP.EFI_NA_FGHT_SOSOS_MGS_NA_NA_MPGGASEQ.A</t>
  </si>
  <si>
    <t>Freight: Truck Stock: Fuel Efficiency: Medium: Propane: Alternative Electricity and Transportation</t>
  </si>
  <si>
    <t>AEO.2026.ELECTRNP.EFI_NA_FGHT_SOSOS_PROP_NA_NA_MPGGASEQ.A</t>
  </si>
  <si>
    <t>Freight: Truck Stock: Fuel Efficiency: Medium: Natural Gas: Alternative Electricity and Transportation</t>
  </si>
  <si>
    <t>AEO.2026.ELECTRNP.EFI_NA_FGHT_SOSOS_NG_NA_NA_MPGGASEQ.A</t>
  </si>
  <si>
    <t>Freight: Truck Stock: Fuel Efficiency: Medium: Ethanol-Flex Fuel: Alternative Electricity and Transportation</t>
  </si>
  <si>
    <t>AEO.2026.ELECTRNP.EFI_NA_FGHT_SOSOS_EFFI_NA_NA_MPG.A</t>
  </si>
  <si>
    <t>Freight: Truck Stock: Fuel Efficiency: Medium: Electric: Alternative Electricity and Transportation</t>
  </si>
  <si>
    <t>AEO.2026.ELECTRNP.EFI_NA_FGHT_SOSOS_ELE_NA_NA_MPGGASEQ.A</t>
  </si>
  <si>
    <t>Freight: Truck Stock: Fuel Efficiency: Medium: Plug-in Diesel Hybrid: Alternative Electricity and Transportation</t>
  </si>
  <si>
    <t>AEO.2026.ELECTRNP.EFI_NA_FGHT_SOSOS_EDH_NA_NA_MPGGASEQ.A</t>
  </si>
  <si>
    <t>Freight: Truck Stock: Fuel Efficiency: Medium: Plug-in Gasoline Hybrid: Alternative Electricity and Transportation</t>
  </si>
  <si>
    <t>AEO.2026.ELECTRNP.EFI_NA_FGHT_SOSOS_EGH_NA_NA_MPGGASEQ.A</t>
  </si>
  <si>
    <t>Freight: Truck Stock: Fuel Efficiency: Medium: Fuel Cell: Alternative Electricity and Transportation</t>
  </si>
  <si>
    <t>AEO.2026.ELECTRNP.EFI_NA_FGHT_SOSOS_FUC_NA_NA_MPGGASEQ.A</t>
  </si>
  <si>
    <t>Freight: Truck Stock: Fuel Efficiency: Medium: Fuel Cell Battery Dominant: Alternative Electricity and Transportation</t>
  </si>
  <si>
    <t>AEO.2026.ELECTRNP.EFI_NA_FGHT_SOSOS_FEUCELBATDOM_NA_NA_MPGDSEQ.A</t>
  </si>
  <si>
    <t>Freight: Truck Stock: Fuel Efficiency: Medium: Gasoline Hybrid: Alternative Electricity and Transportation</t>
  </si>
  <si>
    <t>AEO.2026.ELECTRNP.EFI_NA_FGHT_SOSOS_GASHEV_NA_NA_MPGGASEQ.A</t>
  </si>
  <si>
    <t>Freight: Truck Stock: Fuel Efficiency: Medium: Hydrogen ICE: Alternative Electricity and Transportation</t>
  </si>
  <si>
    <t>AEO.2026.ELECTRNP.EFI_NA_FGHT_SOSOS_HYDICE_NA_NA_MPGDSEQ.A</t>
  </si>
  <si>
    <t>Freight: Truck Stock: Fuel Efficiency: Medium: Average: Alternative Electricity and Transportation</t>
  </si>
  <si>
    <t>AEO.2026.ELECTRNP.EFI_NA_FGHT_SOSOS_NA_NA_NA_NA.A</t>
  </si>
  <si>
    <t>Freight: Truck Stock: Fuel Efficiency: Heavy: Diesel: Alternative Electricity and Transportation</t>
  </si>
  <si>
    <t>AEO.2026.ELECTRNP.EFI_NA_FGHT_RADS_DSL_NA_NA_MPGDSEQ.A</t>
  </si>
  <si>
    <t>Freight: Truck Stock: Fuel Efficiency: Heavy: Motor Gasoline: Alternative Electricity and Transportation</t>
  </si>
  <si>
    <t>AEO.2026.ELECTRNP.EFI_NA_FGHT_RADS_MGS_NA_NA_MPGGASEQ.A</t>
  </si>
  <si>
    <t>Freight: Truck Stock: Fuel Efficiency: Heavy: Propane: Alternative Electricity and Transportation</t>
  </si>
  <si>
    <t>AEO.2026.ELECTRNP.EFI_NA_FGHT_RADS_PROP_NA_NA_MPGGASEQ.A</t>
  </si>
  <si>
    <t>Freight: Truck Stock: Fuel Efficiency: Heavy: Natural Gas: Alternative Electricity and Transportation</t>
  </si>
  <si>
    <t>AEO.2026.ELECTRNP.EFI_NA_FGHT_RADS_NG_NA_NA_MPGDSEQ.A</t>
  </si>
  <si>
    <t>Freight: Truck Stock: Fuel Efficiency: Heavy: Ethanol-Flex Fuel: Alternative Electricity and Transportation</t>
  </si>
  <si>
    <t>AEO.2026.ELECTRNP.EFI_NA_FGHT_RADS_EFFI_NA_NA_MPGGASEQ.A</t>
  </si>
  <si>
    <t>Freight: Truck Stock: Fuel Efficiency: Heavy: Electric: Alternative Electricity and Transportation</t>
  </si>
  <si>
    <t>AEO.2026.ELECTRNP.EFI_NA_FGHT_RADS_ELE_NA_NA_MPGDSEQ.A</t>
  </si>
  <si>
    <t>Freight: Truck Stock: Fuel Efficiency: Heavy: Plug-in Diesel Hybrid: Alternative Electricity and Transportation</t>
  </si>
  <si>
    <t>AEO.2026.ELECTRNP.EFI_NA_FGHT_RADS_EDH_NA_NA_MPGDSEQ.A</t>
  </si>
  <si>
    <t>Freight: Truck Stock: Fuel Efficiency: Heavy: Plug-in Gasoline Hybrid: Alternative Electricity and Transportation</t>
  </si>
  <si>
    <t>AEO.2026.ELECTRNP.EFI_NA_FGHT_RADS_EGH_NA_NA_MPGGASEQ.A</t>
  </si>
  <si>
    <t>Freight: Truck Stock: Fuel Efficiency: Heavy: Fuel Cell: Alternative Electricity and Transportation</t>
  </si>
  <si>
    <t>AEO.2026.ELECTRNP.EFI_NA_FGHT_RADS_FUC_NA_NA_MPGDSEQ.A</t>
  </si>
  <si>
    <t>Freight: Truck Stock: Fuel Efficiency: Heavy: Fuel Cell Battery Dominant: Alternative Electricity and Transportation</t>
  </si>
  <si>
    <t>AEO.2026.ELECTRNP.EFI_NA_FGHT_RADS_FEUCELBATDOM_NA_NA_MPGDSEQ.A</t>
  </si>
  <si>
    <t>Freight: Truck Stock: Fuel Efficiency: Heavy: Gasoline Hybrid: Alternative Electricity and Transportation</t>
  </si>
  <si>
    <t>AEO.2026.ELECTRNP.EFI_NA_FGHT_RADS_GASHEV_NA_NA_MPGGASEQ.A</t>
  </si>
  <si>
    <t>Freight: Truck Stock: Fuel Efficiency: Heavy: Hydrogen ICE: Alternative Electricity and Transportation</t>
  </si>
  <si>
    <t>AEO.2026.ELECTRNP.EFI_NA_FGHT_RADS_HYDICE_NA_NA_MPGDSEQ.A</t>
  </si>
  <si>
    <t>Freight: Truck Stock: Fuel Efficiency: Heavy: Average: Alternative Electricity and Transportation</t>
  </si>
  <si>
    <t>AEO.2026.ELECTRNP.EFI_NA_FGHT_RADS_NA_NA_NA_NA.A</t>
  </si>
  <si>
    <t>Freight: Truck Stock: Fuel Efficiency: Alternative Electricity and Transportation</t>
  </si>
  <si>
    <t>AEO.2026.ELECTRNP.EFI_NA_FGHT_STK_NA_NA_NA_NA.A</t>
  </si>
  <si>
    <t>Freight: Truck Stock: Light Medium: Diesel: Alternative Electricity and Transportation</t>
  </si>
  <si>
    <t>AEO.2026.ELECTRNP.ECI_STK_FGHT_LITEMEDS_DSL_NA_NA_MILL.A</t>
  </si>
  <si>
    <t>Freight: Truck Stock: Light Medium: Motor Gasoline: Alternative Electricity and Transportation</t>
  </si>
  <si>
    <t>AEO.2026.ELECTRNP.ECI_STK_FGHT_LITEMEDS_MGS_NA_NA_MILL.A</t>
  </si>
  <si>
    <t>Freight: Truck Stock: Light Medium: Propane: Alternative Electricity and Transportation</t>
  </si>
  <si>
    <t>AEO.2026.ELECTRNP.ECI_STK_FGHT_LITEMEDS_PROP_NA_NA_MILL.A</t>
  </si>
  <si>
    <t>Freight: Truck Stock: Light Medium: Natural Gas: Alternative Electricity and Transportation</t>
  </si>
  <si>
    <t>AEO.2026.ELECTRNP.ECI_STK_FGHT_LITEMEDS_NG_NA_NA_MILL.A</t>
  </si>
  <si>
    <t>12.6%</t>
  </si>
  <si>
    <t>Freight: Truck Stock: Light Medium: Ethanol-Flex Fuel: Alternative Electricity and Transportation</t>
  </si>
  <si>
    <t>AEO.2026.ELECTRNP.ECI_STK_FGHT_LITEMEDS_EFFI_NA_NA_MILL.A</t>
  </si>
  <si>
    <t>-6.5%</t>
  </si>
  <si>
    <t>Freight: Truck Stock: Light Medium: Electric: Alternative Electricity and Transportation</t>
  </si>
  <si>
    <t>AEO.2026.ELECTRNP.ECI_STK_FGHT_LITEMEDS_ELE_NA_NA_MILL.A</t>
  </si>
  <si>
    <t>21.2%</t>
  </si>
  <si>
    <t>Freight: Truck Stock: Light Medium: Plug-in Diesel Hybrid: Alternative Electricity and Transportation</t>
  </si>
  <si>
    <t>AEO.2026.ELECTRNP.ECI_STK_FGHT_LITEMEDS_EDH_NA_NA_MILL.A</t>
  </si>
  <si>
    <t>Freight: Truck Stock: Light Medium: Plug-in Gasoline Hybrid: Alternative Electricity and Transportation</t>
  </si>
  <si>
    <t>AEO.2026.ELECTRNP.ECI_STK_FGHT_LITEMEDS_EGH_NA_NA_MILL.A</t>
  </si>
  <si>
    <t>Freight: Truck Stock: Light Medium: Fuel Cell: Alternative Electricity and Transportation</t>
  </si>
  <si>
    <t>AEO.2026.ELECTRNP.ECI_STK_FGHT_LITEMEDS_FUC_NA_NA_MILL.A</t>
  </si>
  <si>
    <t>Freight: Truck Stock: Light Medium: Fuel Cell Battery Dominant: Alternative Electricity and Transportation</t>
  </si>
  <si>
    <t>AEO.2026.ELECTRNP.ECI_STK_FGHT_LITEMEDS_FEUCELBATDOM_NA_NA_MILL.A</t>
  </si>
  <si>
    <t>Freight: Truck Stock: Light Medium: Gasoline Hybrid: Alternative Electricity and Transportation</t>
  </si>
  <si>
    <t>AEO.2026.ELECTRNP.ECI_STK_FGHT_LITEMEDS_GASHEV_NA_NA_MILL.A</t>
  </si>
  <si>
    <t>33.0%</t>
  </si>
  <si>
    <t>Freight: Truck Stock: Light Medium: Hydrogen ICE: Alternative Electricity and Transportation</t>
  </si>
  <si>
    <t>AEO.2026.ELECTRNP.ECI_STK_FGHT_LITEMEDS_HYDICE_NA_NA_MILL.A</t>
  </si>
  <si>
    <t>Freight: Truck Stock: Light Medium: Alternative Electricity and Transportation</t>
  </si>
  <si>
    <t>AEO.2026.ELECTRNP.ECI_STK_FGHT_LITEMEDS_NA_NA_NA_MILL.A</t>
  </si>
  <si>
    <t>Freight: Truck Stock: Medium: Diesel: Alternative Electricity and Transportation</t>
  </si>
  <si>
    <t>AEO.2026.ELECTRNP.ECI_STK_FGHT_SOSOS_DSL_NA_NA_MILL.A</t>
  </si>
  <si>
    <t>Freight: Truck Stock: Medium: Motor Gasoline: Alternative Electricity and Transportation</t>
  </si>
  <si>
    <t>AEO.2026.ELECTRNP.ECI_STK_FGHT_SOSOS_MGS_NA_NA_MILL.A</t>
  </si>
  <si>
    <t>Freight: Truck Stock: Medium: Propane: Alternative Electricity and Transportation</t>
  </si>
  <si>
    <t>AEO.2026.ELECTRNP.ECI_STK_FGHT_SOSOS_PROP_NA_NA_MILL.A</t>
  </si>
  <si>
    <t>Freight: Truck Stock: Medium: Natural Gas: Alternative Electricity and Transportation</t>
  </si>
  <si>
    <t>AEO.2026.ELECTRNP.ECI_STK_FGHT_SOSOS_NG_NA_NA_MILL.A</t>
  </si>
  <si>
    <t>Freight: Truck Stock: Medium: Ethanol-Flex Fuel: Alternative Electricity and Transportation</t>
  </si>
  <si>
    <t>AEO.2026.ELECTRNP.ECI_STK_FGHT_SOSOS_EFFI_NA_NA_MILL.A</t>
  </si>
  <si>
    <t>-5.2%</t>
  </si>
  <si>
    <t>Freight: Truck Stock: Medium: Electric: Alternative Electricity and Transportation</t>
  </si>
  <si>
    <t>AEO.2026.ELECTRNP.ECI_STK_FGHT_SOSOS_ELE_NA_NA_MILL.A</t>
  </si>
  <si>
    <t>7.1%</t>
  </si>
  <si>
    <t>Freight: Truck Stock: Medium: Plug-in Diesel Hybrid: Alternative Electricity and Transportation</t>
  </si>
  <si>
    <t>AEO.2026.ELECTRNP.ECI_STK_FGHT_SOSOS_EDH_NA_NA_MILL.A</t>
  </si>
  <si>
    <t>Freight: Truck Stock: Medium: Plug-in Gasoline Hybrid: Alternative Electricity and Transportation</t>
  </si>
  <si>
    <t>AEO.2026.ELECTRNP.ECI_STK_FGHT_SOSOS_EGH_NA_NA_MILL.A</t>
  </si>
  <si>
    <t>Freight: Truck Stock: Medium: Fuel Cell: Alternative Electricity and Transportation</t>
  </si>
  <si>
    <t>AEO.2026.ELECTRNP.ECI_STK_FGHT_SOSOS_FUC_NA_NA_MILL.A</t>
  </si>
  <si>
    <t>Freight: Truck Stock: Medium: Fuel Cell Battery Dominant: Alternative Electricity and Transportation</t>
  </si>
  <si>
    <t>AEO.2026.ELECTRNP.ECI_STK_FGHT_SOSOS_FEUCELBATDOM_NA_NA_MILL.A</t>
  </si>
  <si>
    <t>Freight: Truck Stock: Medium: Gasoline Hybrid: Alternative Electricity and Transportation</t>
  </si>
  <si>
    <t>AEO.2026.ELECTRNP.ECI_STK_FGHT_SOSOS_GASHEV_NA_NA_MILL.A</t>
  </si>
  <si>
    <t>27.5%</t>
  </si>
  <si>
    <t>Freight: Truck Stock: Medium: Hydrogen ICE: Alternative Electricity and Transportation</t>
  </si>
  <si>
    <t>AEO.2026.ELECTRNP.ECI_STK_FGHT_SOSOS_HYDICE_NA_NA_MILL.A</t>
  </si>
  <si>
    <t>Freight: Truck Stock: Medium: Alternative Electricity and Transportation</t>
  </si>
  <si>
    <t>AEO.2026.ELECTRNP.ECI_STK_FGHT_SOSOS_NA_NA_NA_MILL.A</t>
  </si>
  <si>
    <t>Freight: Truck Stock: Heavy: Diesel: Alternative Electricity and Transportation</t>
  </si>
  <si>
    <t>AEO.2026.ELECTRNP.ECI_STK_FGHT_RADS_DSL_NA_NA_MILL.A</t>
  </si>
  <si>
    <t>Freight: Truck Stock: Heavy: Motor Gasoline: Alternative Electricity and Transportation</t>
  </si>
  <si>
    <t>AEO.2026.ELECTRNP.ECI_STK_FGHT_RADS_MGS_NA_NA_MILL.A</t>
  </si>
  <si>
    <t>-5.1%</t>
  </si>
  <si>
    <t>Freight: Truck Stock: Heavy: Propane: Alternative Electricity and Transportation</t>
  </si>
  <si>
    <t>AEO.2026.ELECTRNP.ECI_STK_FGHT_RADS_PROP_NA_NA_MILL.A</t>
  </si>
  <si>
    <t>-5.7%</t>
  </si>
  <si>
    <t>Freight: Truck Stock: Heavy: Natural Gas: Alternative Electricity and Transportation</t>
  </si>
  <si>
    <t>AEO.2026.ELECTRNP.ECI_STK_FGHT_RADS_NG_NA_NA_MILL.A</t>
  </si>
  <si>
    <t>Freight: Truck Stock: Heavy: Ethanol-Flex Fuel: Alternative Electricity and Transportation</t>
  </si>
  <si>
    <t>AEO.2026.ELECTRNP.ECI_STK_FGHT_RADS_EFFI_NA_NA_MILL.A</t>
  </si>
  <si>
    <t>Freight: Truck Stock: Heavy: Electric: Alternative Electricity and Transportation</t>
  </si>
  <si>
    <t>AEO.2026.ELECTRNP.ECI_STK_FGHT_RADS_ELE_NA_NA_MILL.A</t>
  </si>
  <si>
    <t>8.4%</t>
  </si>
  <si>
    <t>Freight: Truck Stock: Heavy: Plug-in Diesel Hybrid: Alternative Electricity and Transportation</t>
  </si>
  <si>
    <t>AEO.2026.ELECTRNP.ECI_STK_FGHT_RADS_EDH_NA_NA_MILL.A</t>
  </si>
  <si>
    <t>Freight: Truck Stock: Heavy: Plug-in Gasoline Hybrid: Alternative Electricity and Transportation</t>
  </si>
  <si>
    <t>AEO.2026.ELECTRNP.ECI_STK_FGHT_RADS_EGH_NA_NA_MILL.A</t>
  </si>
  <si>
    <t>Freight: Truck Stock: Heavy: Fuel Cell: Alternative Electricity and Transportation</t>
  </si>
  <si>
    <t>AEO.2026.ELECTRNP.ECI_STK_FGHT_RADS_FUC_NA_NA_MILL.A</t>
  </si>
  <si>
    <t>Freight: Truck Stock: Heavy: Fuel Cell Battery Dominant: Alternative Electricity and Transportation</t>
  </si>
  <si>
    <t>AEO.2026.ELECTRNP.ECI_STK_FGHT_RADS_FEUCELBATDOM_NA_NA_MILL.A</t>
  </si>
  <si>
    <t>Freight: Truck Stock: Heavy: Gasoline Hybrid: Alternative Electricity and Transportation</t>
  </si>
  <si>
    <t>AEO.2026.ELECTRNP.ECI_STK_FGHT_RADS_GASHEV_NA_NA_MILL.A</t>
  </si>
  <si>
    <t>Freight: Truck Stock: Heavy: Hydrogen ICE: Alternative Electricity and Transportation</t>
  </si>
  <si>
    <t>AEO.2026.ELECTRNP.ECI_STK_FGHT_RADS_HYDICE_NA_NA_MILL.A</t>
  </si>
  <si>
    <t>Freight: Truck Stock: Heavy: Alternative Electricity and Transportation</t>
  </si>
  <si>
    <t>AEO.2026.ELECTRNP.ECI_STK_FGHT_RADS_NA_NA_NA_MILL.A</t>
  </si>
  <si>
    <t>Freight: Truck Stock: Alternative Electricity and Transportation</t>
  </si>
  <si>
    <t>AEO.2026.ELECTRNP.ECI_STK_FGHT_STK_NA_NA_NA_MILL.A</t>
  </si>
  <si>
    <t>Freight: New Trucks: Fuel Efficiency: Light Medium: Diesel: Alternative Electricity and Transportation</t>
  </si>
  <si>
    <t>AEO.2026.ELECTRNP.EFI_NA_FGHT_LITEMEDN_DSL_NA_NA_MPGDSEQ.A</t>
  </si>
  <si>
    <t>Freight: New Trucks: Fuel Efficiency: Light Medium: Motor Gasoline: Alternative Electricity and Transportation</t>
  </si>
  <si>
    <t>AEO.2026.ELECTRNP.EFI_NA_FGHT_LITEMEDN_MGS_NA_NA_MPGGASEQ.A</t>
  </si>
  <si>
    <t>Freight: New Trucks: Fuel Efficiency: Light Medium: Propane: Alternative Electricity and Transportation</t>
  </si>
  <si>
    <t>AEO.2026.ELECTRNP.EFI_NA_FGHT_LITEMEDN_PROP_NA_NA_MPGGASEQ.A</t>
  </si>
  <si>
    <t>Freight: New Trucks: Fuel Efficiency: Light Medium: Natural Gas: Alternative Electricity and Transportation</t>
  </si>
  <si>
    <t>AEO.2026.ELECTRNP.EFI_NA_FGHT_LITEMEDN_NG_NA_NA_MPGGASEQ.A</t>
  </si>
  <si>
    <t>Freight: New Trucks: Fuel Efficiency: Light Medium: Ethanol-Flex Fuel: Alternative Electricity and Transportation</t>
  </si>
  <si>
    <t>AEO.2026.ELECTRNP.EFI_NA_FGHT_LITEMEDN_EFFI_NA_NA_MPGGASEQ.A</t>
  </si>
  <si>
    <t>Freight: New Trucks: Fuel Efficiency: Light Medium: Electric: Alternative Electricity and Transportation</t>
  </si>
  <si>
    <t>AEO.2026.ELECTRNP.EFI_NA_FGHT_LITEMEDN_ELE_NA_NA_MPGDSEQ.A</t>
  </si>
  <si>
    <t>Freight: New Trucks: Fuel Efficiency: Light Medium: Plug-in Diesel Hybrid: Alternative Electricity and Transportation</t>
  </si>
  <si>
    <t>AEO.2026.ELECTRNP.EFI_NA_FGHT_LITEMEDN_EDH_NA_NA_MPGDSEQ.A</t>
  </si>
  <si>
    <t>Freight: New Trucks: Fuel Efficiency: Light Medium: Plug-in Gasoline Hybrid: Alternative Electricity and Transportation</t>
  </si>
  <si>
    <t>AEO.2026.ELECTRNP.EFI_NA_FGHT_LITEMEDN_EGH_NA_NA_MPGGASEQ.A</t>
  </si>
  <si>
    <t>Freight: New Trucks: Fuel Efficiency: Light Medium: Fuel Cell: Alternative Electricity and Transportation</t>
  </si>
  <si>
    <t>AEO.2026.ELECTRNP.EFI_NA_FGHT_LITEMEDN_FUC_NA_NA_MPGDSEQ.A</t>
  </si>
  <si>
    <t>Freight: New Trucks: Fuel Efficiency: Light Medium: Fuel Cell Battery Dominant: Alternative Electricity and Transportation</t>
  </si>
  <si>
    <t>AEO.2026.ELECTRNP.EFI_NA_FGHT_LITEMEDN_FEUCELBATDOM_NA_NA_MPGDSEQ.A</t>
  </si>
  <si>
    <t>Freight: New Trucks: Fuel Efficiency: Light Medium: Gasoline Hybrid: Alternative Electricity and Transportation</t>
  </si>
  <si>
    <t>AEO.2026.ELECTRNP.EFI_NA_FGHT_LITEMEDN_GASHEV_NA_NA_MPGGASEQ.A</t>
  </si>
  <si>
    <t>Freight: New Trucks: Fuel Efficiency: Light Medium: Hydrogen ICE: Alternative Electricity and Transportation</t>
  </si>
  <si>
    <t>AEO.2026.ELECTRNP.EFI_NA_FGHT_LITEMEDN_HYDICE_NA_NA_MPGDSEQ.A</t>
  </si>
  <si>
    <t>Freight: New Trucks: Fuel Efficiency: Light Medium: Average: Alternative Electricity and Transportation</t>
  </si>
  <si>
    <t>AEO.2026.ELECTRNP.EFI_NA_FGHT_LITEMEDN_NA_NA_NA_NA.A</t>
  </si>
  <si>
    <t>Freight: New Trucks: Fuel Efficiency: Medium: Diesel: Alternative Electricity and Transportation</t>
  </si>
  <si>
    <t>AEO.2026.ELECTRNP.EFI_NA_FGHT_SOSON_DSL_NA_NA_MPGDSEQ.A</t>
  </si>
  <si>
    <t>Freight: New Trucks: Fuel Efficiency: Medium: Motor Gasoline: Alternative Electricity and Transportation</t>
  </si>
  <si>
    <t>AEO.2026.ELECTRNP.EFI_NA_FGHT_SOSON_MGS_NA_NA_MPGGASEQ.A</t>
  </si>
  <si>
    <t>Freight: New Trucks: Fuel Efficiency: Medium: Propane: Alternative Electricity and Transportation</t>
  </si>
  <si>
    <t>AEO.2026.ELECTRNP.EFI_NA_FGHT_SOSON_PROP_NA_NA_MPGGASEQ.A</t>
  </si>
  <si>
    <t>Freight: New Trucks: Fuel Efficiency: Medium: Natural Gas: Alternative Electricity and Transportation</t>
  </si>
  <si>
    <t>AEO.2026.ELECTRNP.EFI_NA_FGHT_SOSON_NG_NA_NA_MPGGASEQ.A</t>
  </si>
  <si>
    <t>Freight: New Trucks: Fuel Efficiency: Medium: Ethanol-Flex Fuel: Alternative Electricity and Transportation</t>
  </si>
  <si>
    <t>AEO.2026.ELECTRNP.EFI_NA_FGHT_SOSON_EFFI_NA_NA_MPG.A</t>
  </si>
  <si>
    <t>Freight: New Trucks: Fuel Efficiency: Medium: Electric: Alternative Electricity and Transportation</t>
  </si>
  <si>
    <t>AEO.2026.ELECTRNP.EFI_NA_FGHT_SOSON_ELE_NA_NA_MPGGASEQ.A</t>
  </si>
  <si>
    <t>Freight: New Trucks: Fuel Efficiency: Medium: Plug-in Diesel Hybrid: Alternative Electricity and Transportation</t>
  </si>
  <si>
    <t>AEO.2026.ELECTRNP.EFI_NA_FGHT_SOSON_EDH_NA_NA_MPGGASEQ.A</t>
  </si>
  <si>
    <t>Freight: New Trucks: Fuel Efficiency: Medium: Plug-in Gasoline Hybrid: Alternative Electricity and Transportation</t>
  </si>
  <si>
    <t>AEO.2026.ELECTRNP.EFI_NA_FGHT_SOSON_EGH_NA_NA_MPGGASEQ.A</t>
  </si>
  <si>
    <t>Freight: New Trucks: Fuel Efficiency: Medium: Fuel Cell: Alternative Electricity and Transportation</t>
  </si>
  <si>
    <t>AEO.2026.ELECTRNP.EFI_NA_FGHT_SOSON_FUC_NA_NA_MPGGASEQ.A</t>
  </si>
  <si>
    <t>Freight: New Trucks: Fuel Efficiency: Medium: Fuel Cell Battery Dominant: Alternative Electricity and Transportation</t>
  </si>
  <si>
    <t>AEO.2026.ELECTRNP.EFI_NA_FGHT_SOSON_FEUCELBATDOM_NA_NA_MPGDSEQ.A</t>
  </si>
  <si>
    <t>Freight: New Trucks: Fuel Efficiency: Medium: Gasoline Hybrid: Alternative Electricity and Transportation</t>
  </si>
  <si>
    <t>AEO.2026.ELECTRNP.EFI_NA_FGHT_SOSON_GASHEV_NA_NA_MPGGASEQ.A</t>
  </si>
  <si>
    <t>Freight: New Trucks: Fuel Efficiency: Medium: Hydrogen ICE: Alternative Electricity and Transportation</t>
  </si>
  <si>
    <t>AEO.2026.ELECTRNP.EFI_NA_FGHT_SOSON_HYDICE_NA_NA_MPGDSEQ.A</t>
  </si>
  <si>
    <t>Freight: New Trucks: Fuel Efficiency: Medium: Average: Alternative Electricity and Transportation</t>
  </si>
  <si>
    <t>AEO.2026.ELECTRNP.EFI_NA_FGHT_SOSON_NA_NA_NA_NA.A</t>
  </si>
  <si>
    <t>Freight: New Trucks: Fuel Efficiency: Heavy: Diesel: Alternative Electricity and Transportation</t>
  </si>
  <si>
    <t>AEO.2026.ELECTRNP.EFI_NA_FGHT_RADN_DSL_NA_NA_MPGDSEQ.A</t>
  </si>
  <si>
    <t>Freight: New Trucks: Fuel Efficiency: Heavy: Motor Gasoline: Alternative Electricity and Transportation</t>
  </si>
  <si>
    <t>AEO.2026.ELECTRNP.EFI_NA_FGHT_RADN_MGS_NA_NA_MPGGASEQ.A</t>
  </si>
  <si>
    <t>Freight: New Trucks: Fuel Efficiency: Heavy: Propane: Alternative Electricity and Transportation</t>
  </si>
  <si>
    <t>AEO.2026.ELECTRNP.EFI_NA_FGHT_RADN_PROP_NA_NA_MPGGASEQ.A</t>
  </si>
  <si>
    <t>Freight: New Trucks: Fuel Efficiency: Heavy: Natural Gas: Alternative Electricity and Transportation</t>
  </si>
  <si>
    <t>AEO.2026.ELECTRNP.EFI_NA_FGHT_RADN_NG_NA_NA_MPGDSEQ.A</t>
  </si>
  <si>
    <t>Freight: New Trucks: Fuel Efficiency: Heavy: Ethanol-Flex Fuel: Alternative Electricity and Transportation</t>
  </si>
  <si>
    <t>AEO.2026.ELECTRNP.EFI_NA_FGHT_RADN_EFFI_NA_NA_MPGGASEQ.A</t>
  </si>
  <si>
    <t>Freight: New Trucks: Fuel Efficiency: Heavy: Electric: Alternative Electricity and Transportation</t>
  </si>
  <si>
    <t>AEO.2026.ELECTRNP.EFI_NA_FGHT_RADN_ELE_NA_NA_MPGDSEQ.A</t>
  </si>
  <si>
    <t>Freight: New Trucks: Fuel Efficiency: Heavy: Plug-in Diesel Hybrid: Alternative Electricity and Transportation</t>
  </si>
  <si>
    <t>AEO.2026.ELECTRNP.EFI_NA_FGHT_RADN_EDH_NA_NA_MPGDSEQ.A</t>
  </si>
  <si>
    <t>Freight: New Trucks: Fuel Efficiency: Heavy: Plug-in Gasoline Hybrid: Alternative Electricity and Transportation</t>
  </si>
  <si>
    <t>AEO.2026.ELECTRNP.EFI_NA_FGHT_RADN_EGH_NA_NA_MPGGASEQ.A</t>
  </si>
  <si>
    <t>Freight: New Trucks: Fuel Efficiency: Heavy: Fuel Cell: Alternative Electricity and Transportation</t>
  </si>
  <si>
    <t>AEO.2026.ELECTRNP.EFI_NA_FGHT_RADN_FUC_NA_NA_MPGDSEQ.A</t>
  </si>
  <si>
    <t>Freight: New Trucks: Fuel Efficiency: Heavy: Fuel Cell Battery Dominant: Alternative Electricity and Transportation</t>
  </si>
  <si>
    <t>AEO.2026.ELECTRNP.EFI_NA_FGHT_RADN_FEUCELBATDOM_NA_NA_MPGDSEQ.A</t>
  </si>
  <si>
    <t>Freight: New Trucks: Fuel Efficiency: Heavy: Gasoline Hybrid: Alternative Electricity and Transportation</t>
  </si>
  <si>
    <t>AEO.2026.ELECTRNP.EFI_NA_FGHT_RADN_GASHEV_NA_NA_MPGGASEQ.A</t>
  </si>
  <si>
    <t>Freight: New Trucks: Fuel Efficiency: Heavy: Hydrogen ICE: Alternative Electricity and Transportation</t>
  </si>
  <si>
    <t>AEO.2026.ELECTRNP.EFI_NA_FGHT_RADN_HYDICE_NA_NA_MPGDSEQ.A</t>
  </si>
  <si>
    <t>Freight: New Trucks: Fuel Efficiency: Heavy: Average: Alternative Electricity and Transportation</t>
  </si>
  <si>
    <t>AEO.2026.ELECTRNP.EFI_NA_FGHT_RADN_NA_NA_NA_NA.A</t>
  </si>
  <si>
    <t>Freight: New Trucks: Fuel Efficiency: Alternative Electricity and Transportation</t>
  </si>
  <si>
    <t>AEO.2026.ELECTRNP.EFI_NA_FGHT_NEW_NA_NA_NA_NA.A</t>
  </si>
  <si>
    <t>Freight: New Trucks: Sales: Light Medium: Diesel: Alternative Electricity and Transportation</t>
  </si>
  <si>
    <t>AEO.2026.ELECTRNP.ECI_SAL_FGHT_LITEMED_DSL_NA_NA_TH.A</t>
  </si>
  <si>
    <t>-5.8%</t>
  </si>
  <si>
    <t>Freight: New Trucks: Sales: Light Medium: Motor Gasoline: Alternative Electricity and Transportation</t>
  </si>
  <si>
    <t>AEO.2026.ELECTRNP.ECI_SAL_FGHT_LITEMED_MGS_NA_NA_TH.A</t>
  </si>
  <si>
    <t>-4.1%</t>
  </si>
  <si>
    <t>Freight: New Trucks: Sales: Light Medium: Propane: Alternative Electricity and Transportation</t>
  </si>
  <si>
    <t>AEO.2026.ELECTRNP.ECI_SAL_FGHT_LITEMED_PROP_NA_NA_TH.A</t>
  </si>
  <si>
    <t>Freight: New Trucks: Sales: Light Medium: Natural Gas: Alternative Electricity and Transportation</t>
  </si>
  <si>
    <t>AEO.2026.ELECTRNP.ECI_SAL_FGHT_LITEMED_NG_NA_NA_TH.A</t>
  </si>
  <si>
    <t>4.9%</t>
  </si>
  <si>
    <t>Freight: New Trucks: Sales: Light Medium: Ethanol-Flex Fuel: Alternative Electricity and Transportation</t>
  </si>
  <si>
    <t>AEO.2026.ELECTRNP.ECI_SAL_FGHT_LITEMED_EFFI_NA_NA_TH.A</t>
  </si>
  <si>
    <t>Freight: New Trucks: Sales: Light Medium: Electric: Alternative Electricity and Transportation</t>
  </si>
  <si>
    <t>AEO.2026.ELECTRNP.ECI_SAL_FGHT_LITEMED_ELE_NA_NA_TH.A</t>
  </si>
  <si>
    <t>Freight: New Trucks: Sales: Light Medium: Plug-in Diesel Hybrid: Alternative Electricity and Transportation</t>
  </si>
  <si>
    <t>AEO.2026.ELECTRNP.ECI_SAL_FGHT_LITEMED_EDH_NA_NA_TH.A</t>
  </si>
  <si>
    <t>Freight: New Trucks: Sales: Light Medium: Plug-in Gasoline Hybrid: Alternative Electricity and Transportation</t>
  </si>
  <si>
    <t>AEO.2026.ELECTRNP.ECI_SAL_FGHT_LITEMED_EGH_NA_NA_TH.A</t>
  </si>
  <si>
    <t>Freight: New Trucks: Sales: Light Medium: Fuel Cell: Alternative Electricity and Transportation</t>
  </si>
  <si>
    <t>AEO.2026.ELECTRNP.ECI_SAL_FGHT_LITEMED_FUC_NA_NA_TH.A</t>
  </si>
  <si>
    <t>Freight: New Trucks: Sales: Light Medium: Fuel Cell Battery Dominant: Alternative Electricity and Transportation</t>
  </si>
  <si>
    <t>AEO.2026.ELECTRNP.ECI_SAL_FGHT_LITEMED_FEUCELBATDOM_NA_NA_MPGDSEQ.A</t>
  </si>
  <si>
    <t>Freight: New Trucks: Sales: Light Medium: Gasoline Hybrid: Alternative Electricity and Transportation</t>
  </si>
  <si>
    <t>AEO.2026.ELECTRNP.ECI_SAL_FGHT_LITEMED_GASHEV_NA_NA_MPGGASEQ.A</t>
  </si>
  <si>
    <t>19.5%</t>
  </si>
  <si>
    <t>Freight: New Trucks: Sales: Light Medium: Hydrogen ICE: Alternative Electricity and Transportation</t>
  </si>
  <si>
    <t>AEO.2026.ELECTRNP.ECI_SAL_FGHT_LITEMED_HYDICE_NA_NA_MPGDSEQ.A</t>
  </si>
  <si>
    <t>Freight: New Trucks: Sales: Light Medium: Alternative Electricity and Transportation</t>
  </si>
  <si>
    <t>AEO.2026.ELECTRNP.ECI_SAL_FGHT_LITEMED_NA_NA_NA_TH.A</t>
  </si>
  <si>
    <t>Freight: New Trucks: Sales: Medium: Diesel: Alternative Electricity and Transportation</t>
  </si>
  <si>
    <t>AEO.2026.ELECTRNP.ECI_SAL_FGHT_SOSO_DSL_NA_NA_TH.A</t>
  </si>
  <si>
    <t>Freight: New Trucks: Sales: Medium: Motor Gasoline: Alternative Electricity and Transportation</t>
  </si>
  <si>
    <t>AEO.2026.ELECTRNP.ECI_SAL_FGHT_SOSO_MGS_NA_NA_TH.A</t>
  </si>
  <si>
    <t>Freight: New Trucks: Sales: Medium: Propane: Alternative Electricity and Transportation</t>
  </si>
  <si>
    <t>AEO.2026.ELECTRNP.ECI_SAL_FGHT_SOSO_PROP_NA_NA_TH.A</t>
  </si>
  <si>
    <t>Freight: New Trucks: Sales: Medium: Natural Gas: Alternative Electricity and Transportation</t>
  </si>
  <si>
    <t>AEO.2026.ELECTRNP.ECI_SAL_FGHT_SOSO_NG_NA_NA_TH.A</t>
  </si>
  <si>
    <t>Freight: New Trucks: Sales: Medium: Ethanol-Flex Fuel: Alternative Electricity and Transportation</t>
  </si>
  <si>
    <t>AEO.2026.ELECTRNP.ECI_SAL_FGHT_SOSO_EFFI_NA_NA_TH.A</t>
  </si>
  <si>
    <t>Freight: New Trucks: Sales: Medium: Electric: Alternative Electricity and Transportation</t>
  </si>
  <si>
    <t>AEO.2026.ELECTRNP.ECI_SAL_FGHT_SOSO_ELE_NA_NA_TH.A</t>
  </si>
  <si>
    <t>Freight: New Trucks: Sales: Medium: Plug-in Diesel Hybrid: Alternative Electricity and Transportation</t>
  </si>
  <si>
    <t>AEO.2026.ELECTRNP.ECI_SAL_FGHT_SOSO_EDH_NA_NA_TH.A</t>
  </si>
  <si>
    <t>Freight: New Trucks: Sales: Medium: Plug-in Gasoline Hybrid: Alternative Electricity and Transportation</t>
  </si>
  <si>
    <t>AEO.2026.ELECTRNP.ECI_SAL_FGHT_SOSO_EGH_NA_NA_TH.A</t>
  </si>
  <si>
    <t>-100.0%</t>
  </si>
  <si>
    <t>Freight: New Trucks: Sales: Medium: Fuel Cell: Alternative Electricity and Transportation</t>
  </si>
  <si>
    <t>AEO.2026.ELECTRNP.ECI_SAL_FGHT_SOSO_FUC_NA_NA_TH.A</t>
  </si>
  <si>
    <t>Freight: New Trucks: Sales: Medium: Fuel Cell Battery Dominant: Alternative Electricity and Transportation</t>
  </si>
  <si>
    <t>AEO.2026.ELECTRNP.ECI_SAL_FGHT_SOSO_FEUCELBATDOM_NA_NA_MPGDSEQ.A</t>
  </si>
  <si>
    <t>Freight: New Trucks: Sales: Medium: Gasoline Hybrid: Alternative Electricity and Transportation</t>
  </si>
  <si>
    <t>AEO.2026.ELECTRNP.ECI_SAL_FGHT_SOSO_GASHEV_NA_NA_MPGGASEQ.A</t>
  </si>
  <si>
    <t>14.1%</t>
  </si>
  <si>
    <t>Freight: New Trucks: Sales: Medium: Hydrogen ICE: Alternative Electricity and Transportation</t>
  </si>
  <si>
    <t>AEO.2026.ELECTRNP.ECI_SAL_FGHT_SOSO_HYDICE_NA_NA_MPGDSEQ.A</t>
  </si>
  <si>
    <t>Freight: New Trucks: Sales: Medium: Alternative Electricity and Transportation</t>
  </si>
  <si>
    <t>AEO.2026.ELECTRNP.ECI_SAL_FGHT_SOSO_NA_NA_NA_TH.A</t>
  </si>
  <si>
    <t>Freight: New Trucks: Sales: Heavy: Diesel: Alternative Electricity and Transportation</t>
  </si>
  <si>
    <t>AEO.2026.ELECTRNP.ECI_SAL_FGHT_RAD_DSL_NA_NA_TH.A</t>
  </si>
  <si>
    <t>Freight: New Trucks: Sales: Heavy: Motor Gasoline: Alternative Electricity and Transportation</t>
  </si>
  <si>
    <t>AEO.2026.ELECTRNP.ECI_SAL_FGHT_RAD_MGS_NA_NA_TH.A</t>
  </si>
  <si>
    <t>Freight: New Trucks: Sales: Heavy: Propane: Alternative Electricity and Transportation</t>
  </si>
  <si>
    <t>AEO.2026.ELECTRNP.ECI_SAL_FGHT_RAD_PROP_NA_NA_TH.A</t>
  </si>
  <si>
    <t>Freight: New Trucks: Sales: Heavy: Natural Gas: Alternative Electricity and Transportation</t>
  </si>
  <si>
    <t>AEO.2026.ELECTRNP.ECI_SAL_FGHT_RAD_NG_NA_NA_TH.A</t>
  </si>
  <si>
    <t>Freight: New Trucks: Sales: Heavy: Ethanol-Flex Fuel: Alternative Electricity and Transportation</t>
  </si>
  <si>
    <t>AEO.2026.ELECTRNP.ECI_SAL_FGHT_RAD_EFFI_NA_NA_TH.A</t>
  </si>
  <si>
    <t>Freight: New Trucks: Sales: Heavy: Electric: Alternative Electricity and Transportation</t>
  </si>
  <si>
    <t>AEO.2026.ELECTRNP.ECI_SAL_FGHT_RAD_ELE_NA_NA_TH.A</t>
  </si>
  <si>
    <t>Freight: New Trucks: Sales: Heavy: Plug-in Diesel Hybrid: Alternative Electricity and Transportation</t>
  </si>
  <si>
    <t>AEO.2026.ELECTRNP.ECI_SAL_FGHT_RAD_EDH_NA_NA_TH.A</t>
  </si>
  <si>
    <t>Freight: New Trucks: Sales: Heavy: Plug-in Gasoline Hybrid: Alternative Electricity and Transportation</t>
  </si>
  <si>
    <t>AEO.2026.ELECTRNP.ECI_SAL_FGHT_RAD_EGH_NA_NA_TH.A</t>
  </si>
  <si>
    <t>Freight: New Trucks: Sales: Heavy: Fuel Cell: Alternative Electricity and Transportation</t>
  </si>
  <si>
    <t>AEO.2026.ELECTRNP.ECI_SAL_FGHT_RAD_FUC_NA_NA_TH.A</t>
  </si>
  <si>
    <t>Freight: New Trucks: Sales: Heavy: Fuel Cell Battery Dominant: Alternative Electricity and Transportation</t>
  </si>
  <si>
    <t>AEO.2026.ELECTRNP.ECI_SAL_FGHT_RAD_FEUCELBATDOM_NA_NA_MPGDSEQ.A</t>
  </si>
  <si>
    <t>Freight: New Trucks: Sales: Heavy: Gasoline Hybrid: Alternative Electricity and Transportation</t>
  </si>
  <si>
    <t>AEO.2026.ELECTRNP.ECI_SAL_FGHT_RAD_GASHEV_NA_NA_MPGGASEQ.A</t>
  </si>
  <si>
    <t>Freight: New Trucks: Sales: Heavy: Hydrogen ICE: Alternative Electricity and Transportation</t>
  </si>
  <si>
    <t>AEO.2026.ELECTRNP.ECI_SAL_FGHT_RAD_HYDICE_NA_NA_MPGDSEQ.A</t>
  </si>
  <si>
    <t>Freight: New Trucks: Sales: Heavy: Alternative Electricity and Transportation</t>
  </si>
  <si>
    <t>AEO.2026.ELECTRNP.ECI_SAL_FGHT_RAD_NA_NA_NA_TH.A</t>
  </si>
  <si>
    <t>Freight: New Trucks: Sales: Alternative Electricity and Transportation</t>
  </si>
  <si>
    <t>AEO.2026.ELECTRNP.ECI_SAL_FGHT_NA_NA_NA_NA_TH.A</t>
  </si>
  <si>
    <t>Freight: Railroads: Ton Miles by Rail: Alternative Electricity and Transportation</t>
  </si>
  <si>
    <t>AEO.2026.ELECTRNP.ECI_FTM_TRN_RAIL_NA_NA_NA_BLN.A</t>
  </si>
  <si>
    <t>Freight: Railroads: Fuel Efficiency: Alternative Electricity and Transportation</t>
  </si>
  <si>
    <t>AEO.2026.ELECTRNP.EFI_NA_TRN_RAIL_NA_NA_NA_TONMLPTHBTU.A</t>
  </si>
  <si>
    <t>Freight: Railroads: Fuel Use: Distillate Fuel Oil: Alternative Electricity and Transportation</t>
  </si>
  <si>
    <t>AEO.2026.ELECTRNP.CNSM_NA_TRN_RAIL_DFO_NA_NA_TRLBTU.A</t>
  </si>
  <si>
    <t>Freight: Railroads: Fuel Use: Residual Fuel Oil: Alternative Electricity and Transportation</t>
  </si>
  <si>
    <t>AEO.2026.ELECTRNP.CNSM_NA_TRN_RAIL_RFO_NA_NA_TRLBTU.A</t>
  </si>
  <si>
    <t>Freight: Railroads: Fuel Use: CNG: Alternative Electricity and Transportation</t>
  </si>
  <si>
    <t>AEO.2026.ELECTRNP.CNSM_NA_TRN_RAIL_CNG_NA_NA_TRLBTU.A</t>
  </si>
  <si>
    <t>Freight: Railroads: Fuel Use: LNG: Alternative Electricity and Transportation</t>
  </si>
  <si>
    <t>AEO.2026.ELECTRNP.CNSM_NA_TRN_RAIL_LNG_NA_NA_TRLBTU.A</t>
  </si>
  <si>
    <t>Freight: Domestic Shipping: Ton Miles Shipping: Alternative Electricity and Transportation</t>
  </si>
  <si>
    <t>AEO.2026.ELECTRNP.ECI_FTM_TRN_DMT_NA_NA_NA_BLN.A</t>
  </si>
  <si>
    <t>Freight: Domestic Shipping: Fuel Efficiency: Alternative Electricity and Transportation</t>
  </si>
  <si>
    <t>AEO.2026.ELECTRNP.EFI_NA_TRN_DMT_NA_NA_NA_TONMLPTHBTU.A</t>
  </si>
  <si>
    <t>Freight: Domestic Shipping: Fuel Use: Distillate Fuel Oil: Alternative Electricity and Transportation</t>
  </si>
  <si>
    <t>Freight: Domestic Shipping: Fuel Use: Residual Fuel Oil: Alternative Electricity and Transportation</t>
  </si>
  <si>
    <t>Freight: Domestic Shipping: Fuel Use: CNG: Alternative Electricity and Transportation</t>
  </si>
  <si>
    <t>Freight: Domestic Shipping: Fuel Use: LNG: Alternative Electricity and Transportation</t>
  </si>
  <si>
    <t>Freight: International Shipping: Gross Trade: Alternative Electricity and Transportation</t>
  </si>
  <si>
    <t>AEO.2026.ELECTRNP.ECI_UGHT_TRN_INTS_NA_NA_NA_BLNY09DLR.A</t>
  </si>
  <si>
    <t>Freight: International Shipping: Exports: Alternative Electricity and Transportation</t>
  </si>
  <si>
    <t>AEO.2026.ELECTRNP.ECI_EXPT_TRN_INTS_NA_NA_NA_BLNY09DLR.A</t>
  </si>
  <si>
    <t>Freight: International Shipping: Imports: Alternative Electricity and Transportation</t>
  </si>
  <si>
    <t>AEO.2026.ELECTRNP.ECI_IMP_TRN_INTS_NA_NA_NA_BLNY09DLR.A</t>
  </si>
  <si>
    <t>Freight: International Shipping: Fuel Use: Distillate Fuel Oil: Alternative Electricity and Transportation</t>
  </si>
  <si>
    <t>Freight: International Shipping: Fuel Use: Residual Fuel Oil: Alternative Electricity and Transportation</t>
  </si>
  <si>
    <t>Freight: International Shipping: Fuel Use: CNG: Alternative Electricity and Transportation</t>
  </si>
  <si>
    <t>Freight: International Shipping: Fuel Use: LNG: Alternative Electricity and Transportation</t>
  </si>
  <si>
    <t>EPA 2021 Weighted Avg Real World MPG</t>
  </si>
  <si>
    <t>EPA 2021 Weighted Avg 2-Cycle MPG</t>
  </si>
  <si>
    <t>EPA Derate value</t>
  </si>
  <si>
    <t>EPA/EIA Multiplier</t>
  </si>
  <si>
    <t>Vehicle Type</t>
  </si>
  <si>
    <t>Weight Class (lbs)</t>
  </si>
  <si>
    <t>Model Year</t>
  </si>
  <si>
    <t>Production (000)</t>
  </si>
  <si>
    <t>Production Share</t>
  </si>
  <si>
    <t>2-Cycle MPG</t>
  </si>
  <si>
    <t>Weighted 2-Cycle MPG</t>
  </si>
  <si>
    <t>Real-World MPG</t>
  </si>
  <si>
    <t>Weighted Real-World MPG</t>
  </si>
  <si>
    <t>Weighted Real World CO2</t>
  </si>
  <si>
    <t>Real-World MPG_City</t>
  </si>
  <si>
    <t>Real-World MPG_Hwy</t>
  </si>
  <si>
    <t>Real-World CO2 (g/mi)</t>
  </si>
  <si>
    <t>Real-World CO2_City (g/mi)</t>
  </si>
  <si>
    <t>Real-World CO2_Hwy (g/mi)</t>
  </si>
  <si>
    <t>Footprint (sq. ft.)</t>
  </si>
  <si>
    <t>Engine Displacement</t>
  </si>
  <si>
    <t>Horsepower (HP)</t>
  </si>
  <si>
    <t>Acceleration (0-60 time in seconds)</t>
  </si>
  <si>
    <t>HP/Engine Displacement</t>
  </si>
  <si>
    <t>HP/Weight (lbs)</t>
  </si>
  <si>
    <t>Ton-MPG (Real-World)</t>
  </si>
  <si>
    <t>Drivetrain - Front</t>
  </si>
  <si>
    <t>Drivetrain - 4WD</t>
  </si>
  <si>
    <t>Drivetrain - Rear</t>
  </si>
  <si>
    <t>Transmission - Manual</t>
  </si>
  <si>
    <t>Transmission - Automatic</t>
  </si>
  <si>
    <t>Transmission - Lockup</t>
  </si>
  <si>
    <t>Transmission - CVT (Hybrid)</t>
  </si>
  <si>
    <t>Transmission - Other</t>
  </si>
  <si>
    <t>Fuel Delivery - Carbureted</t>
  </si>
  <si>
    <t>Fuel Delivery - Gasoline Direct Injection (GDI)</t>
  </si>
  <si>
    <t>Fuel Delivery - Port Fuel Injection</t>
  </si>
  <si>
    <t>Fuel Delivery - Throttle Body Injection</t>
  </si>
  <si>
    <t>Fuel Delivery - Other</t>
  </si>
  <si>
    <t>Powertrain - Diesel</t>
  </si>
  <si>
    <t>Powertrain - Electric Vehicle (EV)</t>
  </si>
  <si>
    <t>Powertrain - Plug-in Hybrid Electric Vehicle (PHEV)</t>
  </si>
  <si>
    <t>Powertrain - Fuel Cell Vehicle  (FCV)</t>
  </si>
  <si>
    <t>Powertrain - Other (incl. CNG)</t>
  </si>
  <si>
    <t>Powertrain - Gasoline Hybrid</t>
  </si>
  <si>
    <t>Powertrain - Gasoline</t>
  </si>
  <si>
    <t>Turbocharged Engine</t>
  </si>
  <si>
    <t>Stop/Start</t>
  </si>
  <si>
    <t>Cylinder Deactivation</t>
  </si>
  <si>
    <t>Multivalve Engine</t>
  </si>
  <si>
    <t>Variable Valve Timing</t>
  </si>
  <si>
    <t>Average Number of Gears</t>
  </si>
  <si>
    <t>Transmission - CVT (Non-Hybrid)</t>
  </si>
  <si>
    <t>Cylinders</t>
  </si>
  <si>
    <t>4 or Fewer Gears</t>
  </si>
  <si>
    <t>5 Gears</t>
  </si>
  <si>
    <t>6 Gears</t>
  </si>
  <si>
    <t>7 Gears</t>
  </si>
  <si>
    <t>8 Gears</t>
  </si>
  <si>
    <t>9 or More Gears</t>
  </si>
  <si>
    <t>Sedan/Wagon</t>
  </si>
  <si>
    <t>-</t>
  </si>
  <si>
    <t>Prelim. 2022</t>
  </si>
  <si>
    <t>Truck SUV</t>
  </si>
  <si>
    <t>Pickup</t>
  </si>
  <si>
    <t>Minivan/Van</t>
  </si>
  <si>
    <t>Car SUV</t>
  </si>
  <si>
    <t xml:space="preserve">Table 1-40:  U.S. Passenger-Miles (Millions) </t>
  </si>
  <si>
    <t>U.S. air carrier, certificated, domestic, all services</t>
  </si>
  <si>
    <t>General aviation</t>
  </si>
  <si>
    <t>U</t>
  </si>
  <si>
    <t>N</t>
  </si>
  <si>
    <t>Highway, total</t>
  </si>
  <si>
    <t>Light duty vehicle, short wheel basea,b</t>
  </si>
  <si>
    <t>Motorcycleb</t>
  </si>
  <si>
    <t>Light duty vehicle, long wheel basea,b</t>
  </si>
  <si>
    <t>Truck, single-unit 2-axle 6-tire or moreb</t>
  </si>
  <si>
    <t>Truck, combination</t>
  </si>
  <si>
    <t>Busc,e</t>
  </si>
  <si>
    <t>Transitd, total</t>
  </si>
  <si>
    <t>Motor busc,e</t>
  </si>
  <si>
    <t>Commuter buse</t>
  </si>
  <si>
    <t>Light railf</t>
  </si>
  <si>
    <t>Heavy rail</t>
  </si>
  <si>
    <t>Trolley busc</t>
  </si>
  <si>
    <t>Commuter rail</t>
  </si>
  <si>
    <t>Demand responsec,d</t>
  </si>
  <si>
    <t>Ferry boatg</t>
  </si>
  <si>
    <t>Otherg,h</t>
  </si>
  <si>
    <t>Intercity/Amtraki</t>
  </si>
  <si>
    <t>Walkingj</t>
  </si>
  <si>
    <t>Cyclingj</t>
  </si>
  <si>
    <t>KEY: N = data do not exist; U = data are not available.</t>
  </si>
  <si>
    <t>a Data from 2007 were calculated using a new methodology developed by FHWA. Data for these years are based on new categories and are not comparable to previous years. The new category Light duty vehicle, short wheel base replaces the old category Passenger car and includes passenger cars, light trucks, vans and sport utility vehicles with a wheelbase (WB) equal to or less than 121 inches. The new category Light duty vehicle, long wheel base replaces Other 2-axle, 4-tire vehicle and includes large passenger cars, vans, pickup trucks, and sport/utility vehicles with wheelbases (WB) larger than 121 inches. This edition of 1-40 is not comparable to those before the 2019 edition.</t>
  </si>
  <si>
    <t>b 1960-65, Motorcycle data are included in Light duty vehicle, short wheel base, and Long duty vehicle, long wheel base data are included in Truck, single-unit 2-axle 6-tire or more.</t>
  </si>
  <si>
    <t>c To reduce double counting Motor bus, Trolley bus, and Demand response (commonly called "paratransit" service) counts have been subtracted from Highway, total and Bus because such miles are included under Transit.</t>
  </si>
  <si>
    <t xml:space="preserve">d Prior to 1985, excludes Demand response and most rural and smaller systems funded via Sections 18 and 16(b)2, Federal Transit Act. The series is not continuous between 1980 and 1985. Transit rail modes are measured in car-miles. Car-miles measure individual vehicle-miles in a train. A 10-car train traveling 1 mile would equal 1 train-mile and 10 car-miles. </t>
  </si>
  <si>
    <t>e Motor bus category includes motor bus and bus rapid transit. Commuter bus included with Motor bus for 1980 to 2010.</t>
  </si>
  <si>
    <t>f Light rail includes Light Rail, Street Car Rail, and Hybrid Rail.</t>
  </si>
  <si>
    <t>g Ferry boat included with Other under Transit for 1980 and 1985.</t>
  </si>
  <si>
    <t>h Other includes Aerial Tramway, Alaska Railroad, Cable Car, Demand Response - Taxi, Inclined Plane, Monorail/Automated Guideway, Publico and Vanpool.</t>
  </si>
  <si>
    <t>i National Passenger Railroad Corporation (Amtrak) began operations in 1971. Does not include contract commuter passengers. Data may include some Canadian Amtrak stations.</t>
  </si>
  <si>
    <t>j National Household Travel Survey (NHTS) includes an inventory of all trips taken within a 24-hour period by all household members aged 5 or older. For each trip, respondents report trip purpose, mode of transportation (cycling, walking, etc.) and other trip characteristics. Reported trips that did not meet the definition of a trip were removed (e.g. a loop walk trip for exercise or for walking the dog, walk trips to access or egress from public transit). Additional information can be found at https://nhts.ornl.gov/.</t>
  </si>
  <si>
    <t>NOTES</t>
  </si>
  <si>
    <t xml:space="preserve">Caution must be exercised in comparing passenger miles across modes because significantly different definitions are used. Modes that do not have a total are not meant to be totaled. Total of all modes together is not an accurate representation of total U.S. passenger miles due to double counting across modes. </t>
  </si>
  <si>
    <t xml:space="preserve">Air carrier passenger-miles are computed by summing the products of the aircraft-miles flown on each inter airport segment multiplied by the number of passengers carried on that segment. Highway passenger-miles from 1960 to 1994 are calculated by multiplying vehicle-miles of travel as cited by FHWA by the average number of occupants for each vehicle type. Average vehicle occupancy rates are based on various sources, such as the National Household Travel Survey, conducted by the Federal Highway Administration, and the Vehicle Inventory and Use Survey, conducted by the Bureau of the Census. Transit passenger-miles are the cumulative sum of the distances ridden by each passenger. Rail passenger-miles represent the movement of 1 passenger for 1 mile. </t>
  </si>
  <si>
    <t xml:space="preserve">In July 1997, the U.S. Department of Transportation, Federal Highway Administration published revised passenger-miles data for the highway modes for a number of years. The major change reflected the reassignment of some vehicles from the Passenger car category to the Other 2-axle 4-tire vehicle category. Passenger-miles for passenger car, motorcycle, and other 2-axle 4-tire vehicles were derived by multiplying vehicle-miles for these vehicles by average vehicle occupancy rates, provided by the Nationwide Personal Transportation Survey (1977, 1983, and 1995) and the National Household Travel Survey. </t>
  </si>
  <si>
    <t>In 2011, FHWA developed a new methodology. This methodology takes advantage of additional and improved information available beginning in 2007 when states were first required to report motorcycle data – before that time, the reporting was not mandatory and the data were missing for a few states. Also, the new methodology does not rely on data from the Vehicle Inventory and Use Survey which provided critical data for the original methodology (The last VIUS was carried out in 2002).  The data are revised with the new methodology back to the year 2007, so the data from 1980-2006 are not comparable.</t>
  </si>
  <si>
    <t>The FHWA estimates national trends by using State reported Highway Performance and Monitoring System (HPMS) data, fuel consumption data, vehicle registration data, other data such as the R. L. Polk vehicle data, and a host of modeling techniques.</t>
  </si>
  <si>
    <t>Vehicle occupancy is estimated by the FHWA from the National Household Travel Survey (NHTS) and the annual R.L. Polk Vehicle registration data. For 2017 and 2018 data estimated from 2017 NHTS, 2009-2016 from 2009 NHTS, 2001-2008 from 2001 NHTS, 1995-2000 from 1995 Nationwide Personal Transportation Survey (NPTS), and before 1995 from NPTS, Vehicle Inventory and Use Survey (VIUS) and Transportation Statistics Annual Report (TSAR). For single unit trucks and combination trucks, 1 motor vehicle miles traveled = 1 person-miles traveled.</t>
  </si>
  <si>
    <t>2007 data for Bus, Demand responsive (Paratransit), and Other are not comparable to earlier years due to change in the method of data collection and estimation by the American Public Transportation Association (APTA).</t>
  </si>
  <si>
    <t>Transit data from 1996 and after are not comparable to the data for earlier years or to the data published in previous editions of the report due to different data sources used.</t>
  </si>
  <si>
    <t>Numbers may not add to totals due to rounding.</t>
  </si>
  <si>
    <t>This edition of table 1-40 is not comparable to previous versions of this table.</t>
  </si>
  <si>
    <t>SOURCES</t>
  </si>
  <si>
    <t>Air:</t>
  </si>
  <si>
    <t>All data except General aviation:</t>
  </si>
  <si>
    <t>1960: Civil Aeronautics Board, Handbook of Airline Statistics, 1969 (Washington, DC: 1970), part III, table 2.</t>
  </si>
  <si>
    <t>1965-70: Civil Aeronautics Board, Handbook of Airline Statistics, 1973 (Washington, DC: 1974), part III, table 2.</t>
  </si>
  <si>
    <t>1975-85: U.S. Department of Transportation, Bureau of Transportation Statistics, Office of Airline Information, Air Carrier Summary, T1: U.S. Air Carrier Traffic And Capacity Summary by Service Class, available at https://transtats.bts.gov/ as of Mar. 25, 2020.</t>
  </si>
  <si>
    <t>1990-2019: U.S. Department of Transportation, Bureau of Transportation Statistics, Office of Airline Information,  Air Carrier Statistics T-100, available at https://transtats.bts.gov/ as of Jan. 8, 2021.</t>
  </si>
  <si>
    <t>General aviation:</t>
  </si>
  <si>
    <t>Eno Transportation Foundation, Inc., Transportation in America, Annual Issues (Washington, DC), pp. 40 and 45, and similar tables in earlier editions.</t>
  </si>
  <si>
    <t>Highway:</t>
  </si>
  <si>
    <t>Bus:</t>
  </si>
  <si>
    <t>1985-93: U.S. Department of Transportation, Federal Highway Administration, Highway Statistics Summary to 1995, table VM-201A, minus transit bus categories (Motor bus, Trolley bus, and Demand response).</t>
  </si>
  <si>
    <t>1994-2019: U.S. Department of Transportation, Federal Highway Administration, Highway Statistics (Washington, DC: Annual Issues), table VM-1, available at http://www.fhwa.dot.gov/policyinformation/statistics.cfm as of Jan. 8, 2021, minus transit bus categories (Motor bus, Trolley bus, and Demand response).</t>
  </si>
  <si>
    <t>All other data:</t>
  </si>
  <si>
    <t xml:space="preserve">1960-93: U.S. Department of Transportation, Federal Highway Administration, Highway Statistics Summary to 1995, table VM-201A. </t>
  </si>
  <si>
    <t>1994-2019: U.S. Department of Transportation, Federal Highway Administration, Highway Statistics (Washington, DC: Annual Issues), table VM-1, available at http://www.fhwa.dot.gov/policyinformation/statistics.cfm as of Jan. 8, 2021.</t>
  </si>
  <si>
    <t>Transit:</t>
  </si>
  <si>
    <t>Ferryboat:</t>
  </si>
  <si>
    <t>1992: American Public Transit Association, personal communication, July 19, 2000.</t>
  </si>
  <si>
    <t>1993-95: American Public Transit Association, personal communication, Aug. 13, 2001.</t>
  </si>
  <si>
    <t>1996-2008: U.S. Department of Transportation, Federal Transit Administration, National Transit Database, Table 19, available at http://www.ntdprogram.gov/ntdprogram/data.htm as of Apr. 26, 2016.</t>
  </si>
  <si>
    <t>2009-19: U.S. Department of Transportation, Federal Transit Administration, National Transit Database (Washington, DC: Annual Issues), Annual Database Service, available at https://www.transit.dot.gov/ntd/ntd-data as of Jan. 8, 2021.</t>
  </si>
  <si>
    <t>1960-1995: American Public Transportation Association, Public Transportation Fact Book (Washington, DC: Annual Issues), table 2 and similar tables in earlier editions.</t>
  </si>
  <si>
    <t>Intercity / Amtrak:</t>
  </si>
  <si>
    <t>1960-80: Association of American Railroads, Railroad Facts (Washington, DC: Annual Issues).</t>
  </si>
  <si>
    <t xml:space="preserve">1985: Amtrak, Amtrak FY95 Annual Report (Washington, DC: 1996), Statistical Appendix, page 4. </t>
  </si>
  <si>
    <t>1990-2000: Amtrak, Amtrak Annual Report (Washington, DC: Annual Issues), Statistical Appendix.</t>
  </si>
  <si>
    <t>2001-19: Amtrak, Energy Management Department and Government Affairs Department, personal communications, Aug. 28, 2020.</t>
  </si>
  <si>
    <t>Walking, Cycling:</t>
  </si>
  <si>
    <t>U.S. Department of Transportation, Bureau of Transportation Statistics and Federal Highway Administration, National Household Travel Survey data, available at https://nhts.ornl.gov/ as of Jul. 15, 2020.</t>
  </si>
  <si>
    <t>Table 40: 2012 Boating Days and Hours by Boat Type in the U.S.</t>
  </si>
  <si>
    <t>Boat Type</t>
  </si>
  <si>
    <t>Number of Boats Owned in the U.S. (thousands)</t>
  </si>
  <si>
    <t>Number of Boating Days (thousands)</t>
  </si>
  <si>
    <t>Number of Person-Hours (millions)</t>
  </si>
  <si>
    <t>Number of Days / Boat</t>
  </si>
  <si>
    <t>Number of Hours / Boating Day</t>
  </si>
  <si>
    <t>Passengers on Boat / Boating Day</t>
  </si>
  <si>
    <t>All Types</t>
  </si>
  <si>
    <t>Powerboat</t>
  </si>
  <si>
    <t>Sailboat</t>
  </si>
  <si>
    <t>Pontoon Boat</t>
  </si>
  <si>
    <t>PWC</t>
  </si>
  <si>
    <t>Canoe</t>
  </si>
  <si>
    <t>Kayak</t>
  </si>
  <si>
    <t>Row/Inflatable</t>
  </si>
  <si>
    <t>TABLE F.28 Details of the Potential Evolution of a Midsize Battery Electric Vehicle, 2010-2050</t>
  </si>
  <si>
    <t>2030 mid</t>
  </si>
  <si>
    <t>2030 opt</t>
  </si>
  <si>
    <t>2050 mid</t>
  </si>
  <si>
    <t>2050 opt</t>
  </si>
  <si>
    <t>Test cycle range, miles</t>
  </si>
  <si>
    <t>Electric motor power, kW</t>
  </si>
  <si>
    <t>Fraction of braking energy recovered, %</t>
  </si>
  <si>
    <t>Electric motor efficiency, %</t>
  </si>
  <si>
    <t>Net battery charge efficiency, %</t>
  </si>
  <si>
    <t>Accessory demand, W into generator</t>
  </si>
  <si>
    <t>Battery depth of discharge, %</t>
  </si>
  <si>
    <t>Battery capacity, kWh</t>
  </si>
  <si>
    <t>Fuel economy, test mpge</t>
  </si>
  <si>
    <t>Fuel economy, test kWh/100 mile</t>
  </si>
  <si>
    <t>Battery cost, $/kWh</t>
  </si>
  <si>
    <t>Incremental cost versus baseline, $</t>
  </si>
  <si>
    <t>Incremental cost versus conventional, $</t>
  </si>
  <si>
    <t>–475</t>
  </si>
  <si>
    <t>–1,353</t>
  </si>
  <si>
    <t>Selected Fuel Economy Stats</t>
  </si>
  <si>
    <t>Fuel Economy, 2016 (est.), mid scenario</t>
  </si>
  <si>
    <t>% Improvement, 2017-2050</t>
  </si>
  <si>
    <t>Fuel Economy (passenger*miles/BTU)</t>
  </si>
  <si>
    <t>buses</t>
  </si>
  <si>
    <t>LDVs</t>
  </si>
  <si>
    <t>HDVs</t>
  </si>
  <si>
    <t>aircraft</t>
  </si>
  <si>
    <t>rail</t>
  </si>
  <si>
    <t>ships</t>
  </si>
  <si>
    <t>motorbikes</t>
  </si>
  <si>
    <t>Fuel Economy (freight ton*miles/BTU)</t>
  </si>
  <si>
    <t>CARB LEV III GHG MY2025-and-subsequent source values and conversion constants</t>
  </si>
  <si>
    <t>Purpose</t>
  </si>
  <si>
    <t>Provide only the CARB/EPA source values needed to convert LEV III GHG CO2 standards to regulatory gasoline-equivalent MPG for AEO Table 40 categories.</t>
  </si>
  <si>
    <t>Conversion constants</t>
  </si>
  <si>
    <t>Constant</t>
  </si>
  <si>
    <t>Value</t>
  </si>
  <si>
    <t>Units</t>
  </si>
  <si>
    <t>Use in workbook</t>
  </si>
  <si>
    <t>Primary source URL</t>
  </si>
  <si>
    <t>Source note</t>
  </si>
  <si>
    <t>Gasoline CO2 conversion</t>
  </si>
  <si>
    <t>grams CO2 per gallon gasoline</t>
  </si>
  <si>
    <t>Regulatory MPG = 8,887 / CO2 grams per mile</t>
  </si>
  <si>
    <t>https://www.law.cornell.edu/cfr/text/40/600.210-12</t>
  </si>
  <si>
    <t>EPA fuel-economy labeling regulations use A = 8,887 for gasoline-fueled vehicles.</t>
  </si>
  <si>
    <t>CARB 13 CCR §1961.3 MY2025-and-subsequent CO2 target curves</t>
  </si>
  <si>
    <t>CARB class</t>
  </si>
  <si>
    <t>Footprint segment</t>
  </si>
  <si>
    <t>Condition</t>
  </si>
  <si>
    <t>CO2 value if cap (g/mi)</t>
  </si>
  <si>
    <t>Lower breakpoint (sq ft)</t>
  </si>
  <si>
    <t>Upper breakpoint (sq ft)</t>
  </si>
  <si>
    <t>Slope a</t>
  </si>
  <si>
    <t>Intercept b</t>
  </si>
  <si>
    <t>Passenger car</t>
  </si>
  <si>
    <t>Low-footprint cap</t>
  </si>
  <si>
    <t>footprint &lt;= 41 sq ft</t>
  </si>
  <si>
    <t>https://ww2.arb.ca.gov/our-work/programs/advanced-clean-cars-program/lev-program/low-emission-vehicle-regulations-test</t>
  </si>
  <si>
    <t>13 CCR §1961.3(a)(1)(A), 2025 and subsequent passenger-car low-footprint cap.</t>
  </si>
  <si>
    <t>Linear middle segment</t>
  </si>
  <si>
    <t>41 &lt; footprint &lt;= 56 sq ft</t>
  </si>
  <si>
    <t>13 CCR §1961.3(a)(1)(A), 2025 and subsequent passenger-car slope/intercept.</t>
  </si>
  <si>
    <t>High-footprint cap</t>
  </si>
  <si>
    <t>footprint &gt; 56 sq ft</t>
  </si>
  <si>
    <t>13 CCR §1961.3(a)(1)(A), 2025 and subsequent passenger-car high-footprint cap.</t>
  </si>
  <si>
    <t>Light truck / MDPV</t>
  </si>
  <si>
    <t>13 CCR §1961.3(a)(1)(B), 2025 and subsequent light-truck/MDPV low-footprint cap.</t>
  </si>
  <si>
    <t>41 &lt; footprint &lt;= 74 sq ft</t>
  </si>
  <si>
    <t>13 CCR §1961.3(a)(1)(B), 2025 and subsequent light-truck/MDPV slope/intercept.</t>
  </si>
  <si>
    <t>footprint &gt; 74 sq ft</t>
  </si>
  <si>
    <t>13 CCR §1961.3(a)(1)(B), 2025 and subsequent light-truck/MDPV high-footprint cap.</t>
  </si>
  <si>
    <t>CARB class values used for AEO Table 40 mapping</t>
  </si>
  <si>
    <t>Mapped CARB class</t>
  </si>
  <si>
    <t>Representative footprint (sq ft)</t>
  </si>
  <si>
    <t>Footprint source</t>
  </si>
  <si>
    <t>CARB CO2 target formula</t>
  </si>
  <si>
    <t>CARB CO2 target (g/mi)</t>
  </si>
  <si>
    <t>Regulatory MPG floor</t>
  </si>
  <si>
    <t>Primary CARB source</t>
  </si>
  <si>
    <t>Footprint source URL</t>
  </si>
  <si>
    <t>Selection note</t>
  </si>
  <si>
    <t>Formula note</t>
  </si>
  <si>
    <t>EPA Automotive Trends 2025 preliminary MY2025 all-manufacturer car footprint</t>
  </si>
  <si>
    <t>https://www.epa.gov/automotive-trends/explore-automotive-trends-data</t>
  </si>
  <si>
    <t>Closest direct CARB class proxy for AEO Table 40 car rows.</t>
  </si>
  <si>
    <t>MPG is regulatory/gasoline-equivalent, not real-world; the BAU workbook applies its own derate downstream.</t>
  </si>
  <si>
    <t>EPA Automotive Trends 2025 preliminary MY2025 all-manufacturer light-truck footprint</t>
  </si>
  <si>
    <t>Closest direct CARB class proxy for AEO Table 40 light-truck rows.</t>
  </si>
  <si>
    <t>Formula crosswalk: AEO 2026 Table 40 categories to CARB LEV III GHG class values</t>
  </si>
  <si>
    <t>Use</t>
  </si>
  <si>
    <t>This sheet formula-maps every AEO Table 40 row to a CARB passenger-car or light-truck/MDPV class where applicable. The final CARB_AEO2026_Table40 sheet outputs only CARB LEV III regulatory MPG values for covered rows; it does not use MAX() and does not factor in AEO projections.</t>
  </si>
  <si>
    <t>AEO40 row</t>
  </si>
  <si>
    <t>AEO label</t>
  </si>
  <si>
    <t>AEO full name</t>
  </si>
  <si>
    <t>AEO class derived from full name</t>
  </si>
  <si>
    <t>Treatment type</t>
  </si>
  <si>
    <t>Output LEV III value?</t>
  </si>
  <si>
    <t>Rep. footprint (sq ft)</t>
  </si>
  <si>
    <t>LEV III CO2 target (g/mi)</t>
  </si>
  <si>
    <t>LEV III regulatory MPG floor</t>
  </si>
  <si>
    <t>Source row note</t>
  </si>
  <si>
    <t>Output rule / caveat</t>
  </si>
  <si>
    <t>CARB LEV III GHG regulatory MPG values mapped to AEO 2026 Table 40 categories</t>
  </si>
  <si>
    <t>Use: this is a CARB-only standards table. It does not compare to or preserve AEO fuel-economy projections.</t>
  </si>
  <si>
    <t>Annual cells are populated only for AEO Table 40 rows mapped to a covered CARB passenger-car or light-truck/MDPV LEV III GHG class.</t>
  </si>
  <si>
    <t>The downstream BAU workbook can choose the more stringent of AEO 2026 and these CARB-only MPG values in its calculation logic.</t>
  </si>
  <si>
    <t>Policy</t>
  </si>
  <si>
    <t>State</t>
  </si>
  <si>
    <t>Year Enacted</t>
  </si>
  <si>
    <t>Updated policy notes</t>
  </si>
  <si>
    <t>apply standard policy calcs</t>
  </si>
  <si>
    <t>State Abbreviation</t>
  </si>
  <si>
    <t>Policy Status</t>
  </si>
  <si>
    <t>Description</t>
  </si>
  <si>
    <t>category</t>
  </si>
  <si>
    <t>latest policy link</t>
  </si>
  <si>
    <t>latest policy name</t>
  </si>
  <si>
    <t>latest policy year</t>
  </si>
  <si>
    <t>eps file name short</t>
  </si>
  <si>
    <t>eps file name long</t>
  </si>
  <si>
    <t>eps file notes</t>
  </si>
  <si>
    <t>new state policy</t>
  </si>
  <si>
    <t>policy type previously modeled</t>
  </si>
  <si>
    <t>new cxc policy type</t>
  </si>
  <si>
    <t>downscaled policy</t>
  </si>
  <si>
    <t>update action</t>
  </si>
  <si>
    <t>Low-Emission Vehicle (LEV) Standards</t>
  </si>
  <si>
    <t xml:space="preserve">California </t>
  </si>
  <si>
    <t>converted from CARB GHG standard to an mpg fuel efficiency standard</t>
  </si>
  <si>
    <t>Y</t>
  </si>
  <si>
    <t>enacted</t>
  </si>
  <si>
    <t>ACCI LEV III is a vehicle GHG standard adopted by states starting in 2012, that was later harmonized with CAFE standards. CAFE standards no longer have penalties and are therefore not enforcable. ACCI and LEVIII were succeeded by Advanced Clean Cars II (ACC II) and LEV IV standard, which has now been repealed. Therefore ACCI is in effect for states for states that had adopted it.</t>
  </si>
  <si>
    <t>Transportation</t>
  </si>
  <si>
    <t>https://www.law.cornell.edu/regulations/california/13-CCR-1961.3; https://ww2.arb.ca.gov/resources/documents/states-have-adopted-californias-vehicle-regulations</t>
  </si>
  <si>
    <t>Advanced Clean Cars I Low Emission Vehicles III GHG Standards</t>
  </si>
  <si>
    <t>BNVFE</t>
  </si>
  <si>
    <t>BAU New Veh Fuel Economy</t>
  </si>
  <si>
    <t>Vehicle emissions/fuel-economy standard maps to BAU New Veh Fuel Economy</t>
  </si>
  <si>
    <t>possible action, check that updated policy is modeled in downscaled EPS</t>
  </si>
  <si>
    <t xml:space="preserve">Colorado </t>
  </si>
  <si>
    <t xml:space="preserve">Maine </t>
  </si>
  <si>
    <t xml:space="preserve">Minnesota </t>
  </si>
  <si>
    <t xml:space="preserve">Nevada </t>
  </si>
  <si>
    <t xml:space="preserve">New Jersey </t>
  </si>
  <si>
    <t xml:space="preserve">New York </t>
  </si>
  <si>
    <t xml:space="preserve">Oregon </t>
  </si>
  <si>
    <t xml:space="preserve">Rhode Island </t>
  </si>
  <si>
    <t xml:space="preserve">Washington </t>
  </si>
  <si>
    <t>CARB?</t>
  </si>
  <si>
    <t>EIA/CARB:</t>
  </si>
  <si>
    <t>see Crosswalk_AEO40_CARB</t>
  </si>
  <si>
    <t>This is the compact standards table: one CARB MY2025+ standard per EIA Table 51 body category, using the improved CARB/EIA crosswalk.</t>
  </si>
  <si>
    <t>Copy of AEO 2026 Table 40 edited with formula substitutions from CARB… then in psgr LDVs tab use the min value by state if carb = y in this tab</t>
  </si>
  <si>
    <t>States with LEV III GHG standard</t>
  </si>
  <si>
    <t>GHG y/n</t>
  </si>
  <si>
    <t>https://ww2.arb.ca.gov/resources/documents/states-have-adopted-californias-vehicle-regulations</t>
  </si>
  <si>
    <t>index full name</t>
  </si>
  <si>
    <t>Fuel Economy</t>
  </si>
  <si>
    <t>AEO Table 40</t>
  </si>
  <si>
    <t>New Sales</t>
  </si>
  <si>
    <t>AEO Table 38</t>
  </si>
  <si>
    <t>Light-Duty Vehicle Sales: Percent Alternative Car: Alternative Transportation</t>
  </si>
  <si>
    <t>Weighted Average Calculation</t>
  </si>
  <si>
    <t>Weighted Average LDV</t>
  </si>
  <si>
    <t>Adjusted for ratio of onroad:tested</t>
  </si>
  <si>
    <t>EPA Average LDV</t>
  </si>
  <si>
    <t>Delta between EPA and EIA onroad</t>
  </si>
  <si>
    <t>EPA Multiplier</t>
  </si>
  <si>
    <t>Ratios of New Vehicle Fuel Economy to Fleet Average Fuel Economy</t>
  </si>
  <si>
    <t>freight HDVs</t>
  </si>
  <si>
    <t>psgr rail electricity</t>
  </si>
  <si>
    <t>Perc Reduction in Fuel Use for Electricity</t>
  </si>
  <si>
    <t>Source:</t>
  </si>
  <si>
    <t>LDVs and motorbikes</t>
  </si>
  <si>
    <t>For sources and calculations, see the variable BTFURfE.</t>
  </si>
  <si>
    <t>Perc of Electricity Use for Plug-In Hybrid Vehicles</t>
  </si>
  <si>
    <t>electricity share</t>
  </si>
  <si>
    <t>For source, see the variable BPoEFUbVT.</t>
  </si>
  <si>
    <t>Vehicle Loadings (in people or freight tons / vehicle)</t>
  </si>
  <si>
    <t>For sources and calculations, see the variable AVLo.</t>
  </si>
  <si>
    <t>freight LDVs</t>
  </si>
  <si>
    <t>BTU per Gallon Liquid Fuels</t>
  </si>
  <si>
    <t>gasoline</t>
  </si>
  <si>
    <t>EIA</t>
  </si>
  <si>
    <t>Energy Explained: Units and Calculators</t>
  </si>
  <si>
    <t>diesel</t>
  </si>
  <si>
    <t>https://www.eia.gov/energyexplained/index.cfm/index.cfm?page=about_energy_units</t>
  </si>
  <si>
    <t>Hydrogen vs. Gasoline Efficiency</t>
  </si>
  <si>
    <t>gasoline car efficiency</t>
  </si>
  <si>
    <t>U.S. Department of Energy Hydrogen Program</t>
  </si>
  <si>
    <t>hydrogen FCV efficiency</t>
  </si>
  <si>
    <t>See "About" tab for full bibliographic details.</t>
  </si>
  <si>
    <t>distance multiplier for hydrogen vehicles</t>
  </si>
  <si>
    <t>Propane (LPG) vs. Gasoline Efficiency</t>
  </si>
  <si>
    <t>reduction in efficiency for propane</t>
  </si>
  <si>
    <t>https://www.sustainablebusinesstoolkit.com/lpg-vs-petrol-vehicles/</t>
  </si>
  <si>
    <t>distance multiplier for propane vehicles</t>
  </si>
  <si>
    <t>https://afdc.energy.gov/vehicles/propane.html</t>
  </si>
  <si>
    <t>Fuel Economy - freight LDVs</t>
  </si>
  <si>
    <t>ratio of this year new:2021 stock, commercial light truck</t>
  </si>
  <si>
    <t>ratio of new:stock, light medium truck</t>
  </si>
  <si>
    <t>ratio of new:stock, medium truck</t>
  </si>
  <si>
    <t>sales, commercial light truck</t>
  </si>
  <si>
    <t>sales, light medium truck</t>
  </si>
  <si>
    <t>sales, medium truck</t>
  </si>
  <si>
    <t>weighted average ratio of new:stock</t>
  </si>
  <si>
    <t>2021:2020</t>
  </si>
  <si>
    <t>stock fuel economy, commercial light truck</t>
  </si>
  <si>
    <t>stock fuel economy, light medium truck</t>
  </si>
  <si>
    <t>stock fuel economy, medium truck</t>
  </si>
  <si>
    <t>weighted average ratio of 2021:2020 stock fuel economy</t>
  </si>
  <si>
    <t>MILES</t>
  </si>
  <si>
    <t>commercial light</t>
  </si>
  <si>
    <t>light truck</t>
  </si>
  <si>
    <t>medium truck</t>
  </si>
  <si>
    <t>FUEL ECONOMY STOCK</t>
  </si>
  <si>
    <t>SALES</t>
  </si>
  <si>
    <t>ENERGY</t>
  </si>
  <si>
    <t>STOCK</t>
  </si>
  <si>
    <t>NEW FUEL ECONOMY</t>
  </si>
  <si>
    <t>NEW FUEL ECONOMY/OLD</t>
  </si>
  <si>
    <t>Improvement in fuel economy</t>
  </si>
  <si>
    <t>Fuel Economy - freight HDVs</t>
  </si>
  <si>
    <t>stock fuel economy</t>
  </si>
  <si>
    <t>new fuel economy</t>
  </si>
  <si>
    <t>change in fuel economy</t>
  </si>
  <si>
    <t>BNVFE-ldv-psgr</t>
  </si>
  <si>
    <t>see psgr ldv tab</t>
  </si>
  <si>
    <t>BNVFE-ldv-frgt</t>
  </si>
  <si>
    <t>uses syfafe, scales</t>
  </si>
  <si>
    <t>BNVFE-HDVs-psgr</t>
  </si>
  <si>
    <t>BNVFE-HDVs-frgt</t>
  </si>
  <si>
    <t>uses syfafe, scales by aeo</t>
  </si>
  <si>
    <t>BNVFE-aircraft-psgr</t>
  </si>
  <si>
    <t>syfafe, scales by aeo</t>
  </si>
  <si>
    <t>BNVFE-aircraft-frgt</t>
  </si>
  <si>
    <t>BNVFE-rail-psgr</t>
  </si>
  <si>
    <t>uses syfafe, holds constant</t>
  </si>
  <si>
    <t>BNVFE-rail-frgt</t>
  </si>
  <si>
    <t>uses aeo</t>
  </si>
  <si>
    <t>BNVFE-ships-psgr</t>
  </si>
  <si>
    <t>BNVFE-ships-frgt</t>
  </si>
  <si>
    <t>uses aeo, holds constant</t>
  </si>
  <si>
    <t>BNVFE-motorbikes-psgr</t>
  </si>
  <si>
    <t>vehicle type</t>
  </si>
  <si>
    <t>cargo type</t>
  </si>
  <si>
    <t>psgr</t>
  </si>
  <si>
    <t>frgt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</si>
</sst>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43" formatCode="_(* #,##0.00_);_(* \(#,##0.00\);_(* &quot;-&quot;??_);_(@_)"/>
    <numFmt numFmtId="164" formatCode="0.000"/>
    <numFmt numFmtId="165" formatCode="0.0%"/>
    <numFmt numFmtId="166" formatCode="#,##0.0"/>
    <numFmt numFmtId="167" formatCode="0.0000E+00"/>
    <numFmt numFmtId="168" formatCode="&quot;(R)&quot;\ #,##0;&quot;(R) -&quot;#,##0;&quot;(R) &quot;\ 0"/>
    <numFmt numFmtId="169" formatCode="0.000E+00"/>
    <numFmt numFmtId="170" formatCode="###0.00_)"/>
    <numFmt numFmtId="171" formatCode="#,##0_)"/>
  </numFmts>
  <fonts count="62">
    <font>
      <sz val="11"/>
      <color theme="1"/>
      <name val="Calibri"/>
      <family val="2"/>
      <scheme val="minor"/>
    </font>
    <font>
      <sz val="11"/>
      <color theme="1"/>
      <name val="Calibri"/>
      <family val="2"/>
      <scheme val="minor"/>
    </font>
    <font>
      <b/>
      <sz val="11"/>
      <color theme="1"/>
      <name val="Calibri"/>
      <family val="2"/>
      <scheme val="minor"/>
    </font>
    <font>
      <sz val="9"/>
      <color indexed="8"/>
      <name val="Calibri"/>
      <family val="2"/>
    </font>
    <font>
      <sz val="9"/>
      <name val="Calibri"/>
      <family val="2"/>
    </font>
    <font>
      <b/>
      <sz val="9"/>
      <color indexed="8"/>
      <name val="Calibri"/>
      <family val="2"/>
    </font>
    <font>
      <sz val="8"/>
      <name val="Arial"/>
      <family val="2"/>
    </font>
    <font>
      <b/>
      <sz val="12"/>
      <color indexed="30"/>
      <name val="Calibri"/>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sz val="12"/>
      <name val="Helv"/>
    </font>
    <font>
      <sz val="10"/>
      <name val="Arial"/>
      <family val="2"/>
    </font>
    <font>
      <b/>
      <sz val="12"/>
      <name val="Helv"/>
    </font>
    <font>
      <sz val="10"/>
      <name val="Helv"/>
    </font>
    <font>
      <sz val="10"/>
      <name val="Helv"/>
      <family val="2"/>
    </font>
    <font>
      <sz val="9"/>
      <name val="Helv"/>
    </font>
    <font>
      <vertAlign val="superscript"/>
      <sz val="12"/>
      <name val="Helv"/>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b/>
      <sz val="10"/>
      <name val="Helv"/>
    </font>
    <font>
      <b/>
      <sz val="10"/>
      <name val="Helv"/>
      <family val="2"/>
    </font>
    <font>
      <b/>
      <sz val="9"/>
      <name val="Helv"/>
    </font>
    <font>
      <sz val="8.5"/>
      <name val="Helv"/>
    </font>
    <font>
      <u/>
      <sz val="10"/>
      <color indexed="12"/>
      <name val="Arial"/>
      <family val="2"/>
    </font>
    <font>
      <sz val="11"/>
      <color indexed="62"/>
      <name val="Calibri"/>
      <family val="2"/>
    </font>
    <font>
      <sz val="11"/>
      <color indexed="52"/>
      <name val="Calibri"/>
      <family val="2"/>
    </font>
    <font>
      <sz val="11"/>
      <color indexed="60"/>
      <name val="Calibri"/>
      <family val="2"/>
    </font>
    <font>
      <sz val="18"/>
      <name val="P-AVGARD"/>
    </font>
    <font>
      <b/>
      <sz val="11"/>
      <color indexed="63"/>
      <name val="Calibri"/>
      <family val="2"/>
    </font>
    <font>
      <sz val="8"/>
      <name val="Helv"/>
    </font>
    <font>
      <vertAlign val="superscript"/>
      <sz val="12"/>
      <name val="Helv"/>
      <family val="2"/>
    </font>
    <font>
      <sz val="8"/>
      <name val="Helv"/>
      <family val="2"/>
    </font>
    <font>
      <b/>
      <sz val="18"/>
      <color indexed="56"/>
      <name val="Cambria"/>
      <family val="2"/>
    </font>
    <font>
      <b/>
      <sz val="14"/>
      <name val="Helv"/>
    </font>
    <font>
      <b/>
      <sz val="11"/>
      <color indexed="8"/>
      <name val="Calibri"/>
      <family val="2"/>
    </font>
    <font>
      <sz val="11"/>
      <color indexed="10"/>
      <name val="Calibri"/>
      <family val="2"/>
    </font>
    <font>
      <i/>
      <sz val="11"/>
      <color theme="1"/>
      <name val="Calibri"/>
      <family val="2"/>
      <scheme val="minor"/>
    </font>
    <font>
      <sz val="9"/>
      <name val="Arial"/>
      <family val="2"/>
    </font>
    <font>
      <i/>
      <sz val="9"/>
      <name val="Arial"/>
      <family val="2"/>
    </font>
    <font>
      <b/>
      <sz val="9"/>
      <name val="Arial"/>
      <family val="2"/>
    </font>
    <font>
      <vertAlign val="superscript"/>
      <sz val="9"/>
      <name val="Arial"/>
      <family val="2"/>
    </font>
    <font>
      <sz val="11"/>
      <name val="Arial Narrow"/>
      <family val="2"/>
    </font>
    <font>
      <b/>
      <sz val="11"/>
      <name val="Arial Narrow"/>
      <family val="2"/>
    </font>
    <font>
      <sz val="12"/>
      <name val="Arial"/>
      <family val="2"/>
    </font>
    <font>
      <b/>
      <sz val="12"/>
      <name val="Arial"/>
      <family val="2"/>
    </font>
    <font>
      <u/>
      <sz val="11"/>
      <color theme="10"/>
      <name val="Calibri"/>
      <family val="2"/>
      <scheme val="minor"/>
    </font>
    <font>
      <sz val="11"/>
      <color rgb="FFFF0000"/>
      <name val="Calibri"/>
      <family val="2"/>
      <scheme val="minor"/>
    </font>
    <font>
      <sz val="10"/>
      <name val="Calibri"/>
      <family val="2"/>
    </font>
    <font>
      <sz val="10"/>
      <color indexed="8"/>
      <name val="Calibri"/>
      <family val="2"/>
    </font>
    <font>
      <sz val="9"/>
      <name val="Calibri"/>
      <family val="2"/>
    </font>
    <font>
      <sz val="10"/>
      <color indexed="8"/>
      <name val="Arial"/>
      <family val="2"/>
    </font>
    <font>
      <b/>
      <sz val="12"/>
      <name val="Calibri"/>
      <family val="2"/>
    </font>
    <font>
      <b/>
      <sz val="9"/>
      <name val="Calibri"/>
      <family val="2"/>
    </font>
    <font>
      <sz val="10"/>
      <name val="Calibri"/>
      <family val="2"/>
    </font>
    <font>
      <sz val="9"/>
      <name val="Calibri"/>
      <family val="2"/>
    </font>
    <font>
      <b/>
      <sz val="11"/>
      <name val="Calibri"/>
    </font>
  </fonts>
  <fills count="45">
    <fill>
      <patternFill patternType="none"/>
    </fill>
    <fill>
      <patternFill patternType="gray125"/>
    </fill>
    <fill>
      <patternFill patternType="solid">
        <fgColor rgb="FFFFFFCC"/>
      </patternFill>
    </fill>
    <fill>
      <patternFill patternType="solid">
        <fgColor theme="0" tint="-0.249977111117893"/>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22"/>
        <bgColor indexed="9"/>
      </patternFill>
    </fill>
    <fill>
      <patternFill patternType="solid">
        <fgColor indexed="43"/>
      </patternFill>
    </fill>
    <fill>
      <patternFill patternType="solid">
        <fgColor indexed="26"/>
      </patternFill>
    </fill>
    <fill>
      <patternFill patternType="solid">
        <fgColor indexed="22"/>
        <bgColor indexed="55"/>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6"/>
        <bgColor indexed="64"/>
      </patternFill>
    </fill>
    <fill>
      <patternFill patternType="solid">
        <fgColor rgb="FF92D050"/>
        <bgColor indexed="64"/>
      </patternFill>
    </fill>
    <fill>
      <patternFill patternType="solid">
        <fgColor theme="2" tint="-0.249977111117893"/>
        <bgColor indexed="64"/>
      </patternFill>
    </fill>
    <fill>
      <patternFill patternType="solid">
        <fgColor theme="3" tint="0.59999389629810485"/>
        <bgColor indexed="64"/>
      </patternFill>
    </fill>
    <fill>
      <patternFill patternType="solid">
        <fgColor theme="5" tint="0.59999389629810485"/>
        <bgColor indexed="64"/>
      </patternFill>
    </fill>
    <fill>
      <patternFill patternType="solid">
        <fgColor rgb="FFFF99FF"/>
        <bgColor indexed="64"/>
      </patternFill>
    </fill>
    <fill>
      <patternFill patternType="solid">
        <fgColor rgb="FFFF0000"/>
        <bgColor indexed="64"/>
      </patternFill>
    </fill>
    <fill>
      <patternFill patternType="solid">
        <fgColor theme="5" tint="0.39997558519241921"/>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DEEBF7"/>
        <bgColor rgb="FFDEEBF7"/>
      </patternFill>
    </fill>
  </fills>
  <borders count="26">
    <border>
      <left/>
      <right/>
      <top/>
      <bottom/>
      <diagonal/>
    </border>
    <border>
      <left style="thin">
        <color rgb="FFB2B2B2"/>
      </left>
      <right style="thin">
        <color rgb="FFB2B2B2"/>
      </right>
      <top style="thin">
        <color rgb="FFB2B2B2"/>
      </top>
      <bottom style="thin">
        <color rgb="FFB2B2B2"/>
      </bottom>
      <diagonal/>
    </border>
    <border>
      <left/>
      <right/>
      <top style="medium">
        <color rgb="FF0096D7"/>
      </top>
      <bottom/>
      <diagonal/>
    </border>
    <border>
      <left/>
      <right/>
      <top/>
      <bottom style="thin">
        <color rgb="FFBFBFBF"/>
      </bottom>
      <diagonal/>
    </border>
    <border>
      <left/>
      <right/>
      <top/>
      <bottom style="dashed">
        <color rgb="FFBFBFBF"/>
      </bottom>
      <diagonal/>
    </border>
    <border>
      <left/>
      <right/>
      <top/>
      <bottom style="thick">
        <color rgb="FF0096D7"/>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hair">
        <color indexed="64"/>
      </bottom>
      <diagonal/>
    </border>
    <border>
      <left/>
      <right/>
      <top/>
      <bottom style="thin">
        <color indexed="64"/>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8"/>
      </bottom>
      <diagonal/>
    </border>
    <border>
      <left/>
      <right/>
      <top style="thin">
        <color indexed="62"/>
      </top>
      <bottom style="double">
        <color indexed="62"/>
      </bottom>
      <diagonal/>
    </border>
    <border>
      <left/>
      <right/>
      <top style="medium">
        <color indexed="64"/>
      </top>
      <bottom/>
      <diagonal/>
    </border>
    <border>
      <left/>
      <right/>
      <top/>
      <bottom style="medium">
        <color indexed="64"/>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s>
  <cellStyleXfs count="175">
    <xf numFmtId="0" fontId="0" fillId="0" borderId="0"/>
    <xf numFmtId="0" fontId="3" fillId="0" borderId="0"/>
    <xf numFmtId="0" fontId="3" fillId="0" borderId="2">
      <alignment wrapText="1"/>
    </xf>
    <xf numFmtId="0" fontId="5" fillId="0" borderId="3">
      <alignment wrapText="1"/>
    </xf>
    <xf numFmtId="0" fontId="3" fillId="0" borderId="4">
      <alignment wrapText="1"/>
    </xf>
    <xf numFmtId="0" fontId="5" fillId="0" borderId="5">
      <alignment wrapText="1"/>
    </xf>
    <xf numFmtId="0" fontId="3" fillId="0" borderId="0"/>
    <xf numFmtId="0" fontId="7" fillId="0" borderId="0">
      <alignment horizontal="left"/>
    </xf>
    <xf numFmtId="0" fontId="8" fillId="4" borderId="0"/>
    <xf numFmtId="0" fontId="8" fillId="5" borderId="0"/>
    <xf numFmtId="0" fontId="8" fillId="6" borderId="0"/>
    <xf numFmtId="0" fontId="8" fillId="7" borderId="0"/>
    <xf numFmtId="0" fontId="8" fillId="8" borderId="0"/>
    <xf numFmtId="0" fontId="8" fillId="9" borderId="0"/>
    <xf numFmtId="0" fontId="8" fillId="10" borderId="0"/>
    <xf numFmtId="0" fontId="8" fillId="11" borderId="0"/>
    <xf numFmtId="0" fontId="8" fillId="12" borderId="0"/>
    <xf numFmtId="0" fontId="8" fillId="7" borderId="0"/>
    <xf numFmtId="0" fontId="8" fillId="10" borderId="0"/>
    <xf numFmtId="0" fontId="8" fillId="13" borderId="0"/>
    <xf numFmtId="0" fontId="9" fillId="14" borderId="0"/>
    <xf numFmtId="0" fontId="9" fillId="11" borderId="0"/>
    <xf numFmtId="0" fontId="9" fillId="12" borderId="0"/>
    <xf numFmtId="0" fontId="9" fillId="15" borderId="0"/>
    <xf numFmtId="0" fontId="9" fillId="16" borderId="0"/>
    <xf numFmtId="0" fontId="9" fillId="17" borderId="0"/>
    <xf numFmtId="0" fontId="9" fillId="18" borderId="0"/>
    <xf numFmtId="0" fontId="9" fillId="19" borderId="0"/>
    <xf numFmtId="0" fontId="9" fillId="20" borderId="0"/>
    <xf numFmtId="0" fontId="9" fillId="15" borderId="0"/>
    <xf numFmtId="0" fontId="9" fillId="16" borderId="0"/>
    <xf numFmtId="0" fontId="9" fillId="21" borderId="0"/>
    <xf numFmtId="0" fontId="10" fillId="5" borderId="0"/>
    <xf numFmtId="0" fontId="3" fillId="0" borderId="4">
      <alignment wrapText="1"/>
    </xf>
    <xf numFmtId="0" fontId="11" fillId="22" borderId="6"/>
    <xf numFmtId="0" fontId="12" fillId="23" borderId="7"/>
    <xf numFmtId="0" fontId="13" fillId="0" borderId="0">
      <alignment horizontal="center" vertical="center" wrapText="1"/>
    </xf>
    <xf numFmtId="43" fontId="14" fillId="0" borderId="0"/>
    <xf numFmtId="43" fontId="1" fillId="0" borderId="0"/>
    <xf numFmtId="43" fontId="8" fillId="0" borderId="0"/>
    <xf numFmtId="43" fontId="14" fillId="0" borderId="0"/>
    <xf numFmtId="43" fontId="1" fillId="0" borderId="0"/>
    <xf numFmtId="43" fontId="1" fillId="0" borderId="0"/>
    <xf numFmtId="43" fontId="1" fillId="0" borderId="0"/>
    <xf numFmtId="43" fontId="1" fillId="0" borderId="0"/>
    <xf numFmtId="0" fontId="15" fillId="0" borderId="0">
      <alignment horizontal="left" vertical="center" wrapText="1"/>
    </xf>
    <xf numFmtId="44" fontId="1" fillId="0" borderId="0"/>
    <xf numFmtId="44" fontId="1" fillId="0" borderId="0"/>
    <xf numFmtId="44" fontId="14" fillId="0" borderId="0"/>
    <xf numFmtId="170" fontId="16" fillId="0" borderId="8">
      <alignment horizontal="right"/>
    </xf>
    <xf numFmtId="170" fontId="17" fillId="0" borderId="8">
      <alignment horizontal="right"/>
    </xf>
    <xf numFmtId="171" fontId="18" fillId="0" borderId="8">
      <alignment horizontal="right" vertical="center"/>
    </xf>
    <xf numFmtId="49" fontId="19" fillId="0" borderId="8">
      <alignment horizontal="left" vertical="center"/>
    </xf>
    <xf numFmtId="170" fontId="16" fillId="0" borderId="8">
      <alignment horizontal="right"/>
    </xf>
    <xf numFmtId="0" fontId="20" fillId="0" borderId="0"/>
    <xf numFmtId="0" fontId="3" fillId="0" borderId="0"/>
    <xf numFmtId="0" fontId="3" fillId="0" borderId="2">
      <alignment wrapText="1"/>
    </xf>
    <xf numFmtId="0" fontId="21" fillId="6" borderId="0"/>
    <xf numFmtId="0" fontId="5" fillId="0" borderId="5">
      <alignment wrapText="1"/>
    </xf>
    <xf numFmtId="0" fontId="22" fillId="0" borderId="9"/>
    <xf numFmtId="0" fontId="23" fillId="0" borderId="10"/>
    <xf numFmtId="0" fontId="24" fillId="0" borderId="11"/>
    <xf numFmtId="0" fontId="24" fillId="0" borderId="0"/>
    <xf numFmtId="0" fontId="25" fillId="0" borderId="8">
      <alignment horizontal="left"/>
    </xf>
    <xf numFmtId="0" fontId="26" fillId="0" borderId="8">
      <alignment horizontal="left"/>
    </xf>
    <xf numFmtId="0" fontId="27" fillId="0" borderId="12">
      <alignment horizontal="right" vertical="center"/>
    </xf>
    <xf numFmtId="0" fontId="28" fillId="0" borderId="8">
      <alignment horizontal="left" vertical="center"/>
    </xf>
    <xf numFmtId="0" fontId="16" fillId="0" borderId="8">
      <alignment horizontal="left" vertical="center"/>
    </xf>
    <xf numFmtId="0" fontId="25" fillId="0" borderId="8">
      <alignment horizontal="left"/>
    </xf>
    <xf numFmtId="0" fontId="25" fillId="24" borderId="0">
      <alignment horizontal="centerContinuous" wrapText="1"/>
    </xf>
    <xf numFmtId="49" fontId="25" fillId="24" borderId="13">
      <alignment horizontal="left" vertical="center"/>
    </xf>
    <xf numFmtId="0" fontId="25" fillId="24" borderId="0">
      <alignment horizontal="centerContinuous" vertical="center" wrapText="1"/>
    </xf>
    <xf numFmtId="0" fontId="29" fillId="0" borderId="0">
      <alignment vertical="top"/>
      <protection locked="0"/>
    </xf>
    <xf numFmtId="0" fontId="30" fillId="9" borderId="6"/>
    <xf numFmtId="0" fontId="31" fillId="0" borderId="14"/>
    <xf numFmtId="0" fontId="32" fillId="25" borderId="0"/>
    <xf numFmtId="0" fontId="1" fillId="0" borderId="0"/>
    <xf numFmtId="0" fontId="1" fillId="0" borderId="0"/>
    <xf numFmtId="0" fontId="14" fillId="0" borderId="0"/>
    <xf numFmtId="0" fontId="33" fillId="0" borderId="0"/>
    <xf numFmtId="0" fontId="14"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4" fillId="0" borderId="0"/>
    <xf numFmtId="0" fontId="14" fillId="0" borderId="0"/>
    <xf numFmtId="0" fontId="1" fillId="0" borderId="0"/>
    <xf numFmtId="0" fontId="1" fillId="0" borderId="0"/>
    <xf numFmtId="0" fontId="1" fillId="0" borderId="0"/>
    <xf numFmtId="0" fontId="14" fillId="0" borderId="0"/>
    <xf numFmtId="0" fontId="1" fillId="2" borderId="1"/>
    <xf numFmtId="0" fontId="14" fillId="26" borderId="15"/>
    <xf numFmtId="0" fontId="34" fillId="22" borderId="16"/>
    <xf numFmtId="0" fontId="5" fillId="0" borderId="3">
      <alignment wrapText="1"/>
    </xf>
    <xf numFmtId="9" fontId="1" fillId="0" borderId="0"/>
    <xf numFmtId="9" fontId="1" fillId="0" borderId="0"/>
    <xf numFmtId="9" fontId="14" fillId="0" borderId="0"/>
    <xf numFmtId="9" fontId="14" fillId="0" borderId="0"/>
    <xf numFmtId="9" fontId="1" fillId="0" borderId="0"/>
    <xf numFmtId="3" fontId="18" fillId="0" borderId="0">
      <alignment horizontal="left" vertical="center"/>
    </xf>
    <xf numFmtId="0" fontId="13" fillId="0" borderId="0">
      <alignment horizontal="left" vertical="center"/>
    </xf>
    <xf numFmtId="0" fontId="35" fillId="0" borderId="0">
      <alignment horizontal="right"/>
    </xf>
    <xf numFmtId="49" fontId="35" fillId="0" borderId="0">
      <alignment horizontal="center"/>
    </xf>
    <xf numFmtId="0" fontId="19" fillId="0" borderId="0">
      <alignment horizontal="right"/>
    </xf>
    <xf numFmtId="0" fontId="36" fillId="0" borderId="0">
      <alignment horizontal="right"/>
    </xf>
    <xf numFmtId="0" fontId="35" fillId="0" borderId="0">
      <alignment horizontal="left"/>
    </xf>
    <xf numFmtId="0" fontId="37" fillId="0" borderId="0">
      <alignment horizontal="left"/>
    </xf>
    <xf numFmtId="49" fontId="18" fillId="0" borderId="0">
      <alignment horizontal="left" vertical="center"/>
    </xf>
    <xf numFmtId="49" fontId="19" fillId="0" borderId="8">
      <alignment horizontal="left"/>
    </xf>
    <xf numFmtId="170" fontId="18" fillId="0" borderId="0">
      <alignment horizontal="right"/>
    </xf>
    <xf numFmtId="0" fontId="27" fillId="27" borderId="0">
      <alignment horizontal="centerContinuous" vertical="center" wrapText="1"/>
    </xf>
    <xf numFmtId="0" fontId="27" fillId="0" borderId="17">
      <alignment horizontal="left" vertical="center"/>
    </xf>
    <xf numFmtId="0" fontId="7" fillId="0" borderId="0">
      <alignment horizontal="left"/>
    </xf>
    <xf numFmtId="0" fontId="38" fillId="0" borderId="0"/>
    <xf numFmtId="0" fontId="25" fillId="0" borderId="0">
      <alignment horizontal="left"/>
    </xf>
    <xf numFmtId="0" fontId="15" fillId="0" borderId="0">
      <alignment horizontal="left"/>
    </xf>
    <xf numFmtId="0" fontId="16" fillId="0" borderId="0">
      <alignment horizontal="left"/>
    </xf>
    <xf numFmtId="0" fontId="39" fillId="0" borderId="0">
      <alignment horizontal="left" vertical="top"/>
    </xf>
    <xf numFmtId="0" fontId="15" fillId="0" borderId="0">
      <alignment horizontal="left"/>
    </xf>
    <xf numFmtId="0" fontId="16" fillId="0" borderId="0">
      <alignment horizontal="left"/>
    </xf>
    <xf numFmtId="0" fontId="40" fillId="0" borderId="18"/>
    <xf numFmtId="0" fontId="41" fillId="0" borderId="0"/>
    <xf numFmtId="49" fontId="18" fillId="0" borderId="8">
      <alignment horizontal="left"/>
    </xf>
    <xf numFmtId="0" fontId="27" fillId="0" borderId="12">
      <alignment horizontal="left"/>
    </xf>
    <xf numFmtId="0" fontId="25" fillId="0" borderId="0">
      <alignment horizontal="left" vertical="center"/>
    </xf>
    <xf numFmtId="49" fontId="35" fillId="0" borderId="8">
      <alignment horizontal="left"/>
    </xf>
    <xf numFmtId="9" fontId="1" fillId="0" borderId="0"/>
    <xf numFmtId="0" fontId="51" fillId="0" borderId="0"/>
    <xf numFmtId="43" fontId="1"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0"/>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xf numFmtId="0" fontId="3" fillId="0" borderId="4">
      <alignment wrapText="1"/>
    </xf>
    <xf numFmtId="0" fontId="3" fillId="0" borderId="0"/>
    <xf numFmtId="0" fontId="3" fillId="0" borderId="2">
      <alignment wrapText="1"/>
    </xf>
    <xf numFmtId="0" fontId="5" fillId="0" borderId="5">
      <alignment wrapText="1"/>
    </xf>
    <xf numFmtId="0" fontId="5" fillId="0" borderId="3">
      <alignment wrapText="1"/>
    </xf>
    <xf numFmtId="0" fontId="7" fillId="0" borderId="0">
      <alignment horizontal="left"/>
    </xf>
  </cellStyleXfs>
  <cellXfs count="214">
    <xf numFmtId="0" fontId="0" fillId="0" borderId="0" xfId="0"/>
    <xf numFmtId="0" fontId="2" fillId="0" borderId="0" xfId="0" applyFont="1"/>
    <xf numFmtId="0" fontId="2" fillId="3" borderId="0" xfId="0" applyFont="1" applyFill="1"/>
    <xf numFmtId="0" fontId="0" fillId="3" borderId="0" xfId="0" applyFill="1"/>
    <xf numFmtId="11" fontId="0" fillId="0" borderId="0" xfId="0" applyNumberFormat="1"/>
    <xf numFmtId="0" fontId="0" fillId="0" borderId="0" xfId="0" applyAlignment="1">
      <alignment horizontal="left"/>
    </xf>
    <xf numFmtId="0" fontId="2" fillId="0" borderId="0" xfId="0" applyFont="1" applyAlignment="1">
      <alignment wrapText="1"/>
    </xf>
    <xf numFmtId="3" fontId="0" fillId="0" borderId="0" xfId="0" applyNumberFormat="1"/>
    <xf numFmtId="0" fontId="42" fillId="0" borderId="0" xfId="0" applyFont="1"/>
    <xf numFmtId="3" fontId="47" fillId="0" borderId="0" xfId="50" applyNumberFormat="1" applyFont="1" applyBorder="1" applyAlignment="1">
      <alignment horizontal="left" indent="1"/>
    </xf>
    <xf numFmtId="3" fontId="47" fillId="0" borderId="0" xfId="50" applyNumberFormat="1" applyFont="1" applyBorder="1" applyAlignment="1">
      <alignment horizontal="left" vertical="top" indent="1"/>
    </xf>
    <xf numFmtId="3" fontId="48" fillId="0" borderId="0" xfId="50" applyNumberFormat="1" applyFont="1" applyBorder="1" applyAlignment="1">
      <alignment horizontal="left"/>
    </xf>
    <xf numFmtId="164" fontId="0" fillId="0" borderId="0" xfId="0" applyNumberFormat="1"/>
    <xf numFmtId="0" fontId="0" fillId="0" borderId="0" xfId="0" applyAlignment="1">
      <alignment horizontal="right"/>
    </xf>
    <xf numFmtId="0" fontId="6" fillId="0" borderId="0" xfId="0" applyFont="1"/>
    <xf numFmtId="0" fontId="4" fillId="0" borderId="0" xfId="0" applyFont="1"/>
    <xf numFmtId="9" fontId="0" fillId="0" borderId="0" xfId="0" applyNumberFormat="1"/>
    <xf numFmtId="165" fontId="0" fillId="0" borderId="0" xfId="0" applyNumberFormat="1"/>
    <xf numFmtId="0" fontId="51" fillId="0" borderId="0" xfId="154"/>
    <xf numFmtId="0" fontId="3" fillId="0" borderId="0" xfId="1"/>
    <xf numFmtId="0" fontId="3" fillId="0" borderId="0" xfId="6"/>
    <xf numFmtId="0" fontId="5" fillId="0" borderId="5" xfId="5">
      <alignment wrapText="1"/>
    </xf>
    <xf numFmtId="0" fontId="6" fillId="0" borderId="0" xfId="1" applyFont="1"/>
    <xf numFmtId="0" fontId="7" fillId="0" borderId="0" xfId="7">
      <alignment horizontal="left"/>
    </xf>
    <xf numFmtId="0" fontId="5" fillId="0" borderId="3" xfId="3">
      <alignment wrapText="1"/>
    </xf>
    <xf numFmtId="3" fontId="0" fillId="0" borderId="4" xfId="4" applyNumberFormat="1" applyFont="1" applyAlignment="1">
      <alignment horizontal="right" wrapText="1"/>
    </xf>
    <xf numFmtId="165" fontId="0" fillId="0" borderId="4" xfId="4" applyNumberFormat="1" applyFont="1" applyAlignment="1">
      <alignment horizontal="right" wrapText="1"/>
    </xf>
    <xf numFmtId="166" fontId="0" fillId="0" borderId="4" xfId="4" applyNumberFormat="1" applyFont="1" applyAlignment="1">
      <alignment horizontal="right" wrapText="1"/>
    </xf>
    <xf numFmtId="4" fontId="0" fillId="0" borderId="4" xfId="4" applyNumberFormat="1" applyFont="1" applyAlignment="1">
      <alignment horizontal="right" wrapText="1"/>
    </xf>
    <xf numFmtId="4" fontId="5" fillId="0" borderId="3" xfId="3" applyNumberFormat="1" applyAlignment="1">
      <alignment horizontal="right" wrapText="1"/>
    </xf>
    <xf numFmtId="165" fontId="5" fillId="0" borderId="3" xfId="3" applyNumberFormat="1" applyAlignment="1">
      <alignment horizontal="right" wrapText="1"/>
    </xf>
    <xf numFmtId="0" fontId="0" fillId="0" borderId="4" xfId="4" applyFont="1">
      <alignment wrapText="1"/>
    </xf>
    <xf numFmtId="3" fontId="5" fillId="0" borderId="3" xfId="3" applyNumberFormat="1" applyAlignment="1">
      <alignment horizontal="right" wrapText="1"/>
    </xf>
    <xf numFmtId="166" fontId="5" fillId="0" borderId="3" xfId="3" applyNumberFormat="1" applyAlignment="1">
      <alignment horizontal="right" wrapText="1"/>
    </xf>
    <xf numFmtId="11" fontId="0" fillId="28" borderId="0" xfId="0" applyNumberFormat="1" applyFill="1"/>
    <xf numFmtId="0" fontId="6" fillId="29" borderId="0" xfId="0" applyFont="1" applyFill="1"/>
    <xf numFmtId="0" fontId="0" fillId="29" borderId="0" xfId="0" applyFill="1"/>
    <xf numFmtId="0" fontId="3" fillId="29" borderId="0" xfId="1" applyFill="1"/>
    <xf numFmtId="0" fontId="0" fillId="30" borderId="0" xfId="0" applyFill="1"/>
    <xf numFmtId="11" fontId="0" fillId="0" borderId="0" xfId="155" applyNumberFormat="1" applyFont="1"/>
    <xf numFmtId="0" fontId="0" fillId="28" borderId="0" xfId="0" applyFill="1"/>
    <xf numFmtId="0" fontId="0" fillId="31" borderId="0" xfId="0" applyFill="1"/>
    <xf numFmtId="0" fontId="6" fillId="30" borderId="0" xfId="1" applyFont="1" applyFill="1"/>
    <xf numFmtId="9" fontId="0" fillId="0" borderId="0" xfId="153" applyFont="1"/>
    <xf numFmtId="0" fontId="0" fillId="0" borderId="0" xfId="0" applyAlignment="1">
      <alignment horizontal="left" wrapText="1"/>
    </xf>
    <xf numFmtId="167" fontId="0" fillId="0" borderId="0" xfId="0" applyNumberFormat="1"/>
    <xf numFmtId="0" fontId="3" fillId="0" borderId="2" xfId="2">
      <alignment wrapText="1"/>
    </xf>
    <xf numFmtId="3" fontId="43" fillId="0" borderId="0" xfId="50" applyNumberFormat="1" applyFont="1" applyBorder="1" applyAlignment="1">
      <alignment wrapText="1"/>
    </xf>
    <xf numFmtId="0" fontId="50" fillId="0" borderId="20" xfId="0" applyFont="1" applyBorder="1" applyAlignment="1">
      <alignment wrapText="1"/>
    </xf>
    <xf numFmtId="0" fontId="49" fillId="0" borderId="0" xfId="0" applyFont="1"/>
    <xf numFmtId="0" fontId="48" fillId="0" borderId="21" xfId="0" applyFont="1" applyBorder="1" applyAlignment="1">
      <alignment horizontal="center"/>
    </xf>
    <xf numFmtId="0" fontId="48" fillId="0" borderId="21" xfId="64" applyFont="1" applyBorder="1" applyAlignment="1">
      <alignment horizontal="center"/>
    </xf>
    <xf numFmtId="1" fontId="48" fillId="0" borderId="21" xfId="0" applyNumberFormat="1" applyFont="1" applyBorder="1" applyAlignment="1">
      <alignment horizontal="center"/>
    </xf>
    <xf numFmtId="0" fontId="47" fillId="0" borderId="0" xfId="0" applyFont="1" applyAlignment="1">
      <alignment horizontal="center"/>
    </xf>
    <xf numFmtId="3" fontId="48" fillId="0" borderId="0" xfId="50" applyNumberFormat="1" applyFont="1" applyBorder="1">
      <alignment horizontal="right"/>
    </xf>
    <xf numFmtId="168" fontId="48" fillId="0" borderId="0" xfId="0" applyNumberFormat="1" applyFont="1" applyAlignment="1">
      <alignment horizontal="right"/>
    </xf>
    <xf numFmtId="3" fontId="48" fillId="0" borderId="0" xfId="0" applyNumberFormat="1" applyFont="1" applyAlignment="1">
      <alignment horizontal="right"/>
    </xf>
    <xf numFmtId="3" fontId="47" fillId="0" borderId="0" xfId="0" applyNumberFormat="1" applyFont="1"/>
    <xf numFmtId="0" fontId="47" fillId="0" borderId="0" xfId="0" applyFont="1"/>
    <xf numFmtId="3" fontId="47" fillId="0" borderId="0" xfId="50" applyNumberFormat="1" applyFont="1" applyBorder="1">
      <alignment horizontal="right"/>
    </xf>
    <xf numFmtId="3" fontId="47" fillId="0" borderId="0" xfId="0" applyNumberFormat="1" applyFont="1" applyAlignment="1">
      <alignment horizontal="right"/>
    </xf>
    <xf numFmtId="3" fontId="47" fillId="0" borderId="0" xfId="0" applyNumberFormat="1" applyFont="1" applyAlignment="1">
      <alignment horizontal="right" vertical="center"/>
    </xf>
    <xf numFmtId="0" fontId="48" fillId="0" borderId="0" xfId="0" applyFont="1"/>
    <xf numFmtId="3" fontId="48" fillId="0" borderId="0" xfId="0" applyNumberFormat="1" applyFont="1"/>
    <xf numFmtId="0" fontId="47" fillId="0" borderId="0" xfId="50" applyNumberFormat="1" applyFont="1" applyBorder="1">
      <alignment horizontal="right"/>
    </xf>
    <xf numFmtId="0" fontId="48" fillId="0" borderId="0" xfId="0" applyFont="1" applyAlignment="1">
      <alignment horizontal="left"/>
    </xf>
    <xf numFmtId="3" fontId="14" fillId="0" borderId="0" xfId="0" applyNumberFormat="1" applyFont="1"/>
    <xf numFmtId="0" fontId="14" fillId="0" borderId="0" xfId="0" applyFont="1"/>
    <xf numFmtId="4" fontId="14" fillId="0" borderId="0" xfId="0" applyNumberFormat="1" applyFont="1"/>
    <xf numFmtId="3" fontId="48" fillId="0" borderId="20" xfId="0" applyNumberFormat="1" applyFont="1" applyBorder="1" applyAlignment="1">
      <alignment horizontal="right"/>
    </xf>
    <xf numFmtId="3" fontId="48" fillId="0" borderId="20" xfId="50" applyNumberFormat="1" applyFont="1" applyBorder="1">
      <alignment horizontal="right"/>
    </xf>
    <xf numFmtId="0" fontId="45" fillId="0" borderId="19" xfId="131" applyFont="1" applyBorder="1" applyAlignment="1">
      <alignment wrapText="1"/>
    </xf>
    <xf numFmtId="0" fontId="43" fillId="0" borderId="0" xfId="0" applyFont="1"/>
    <xf numFmtId="0" fontId="43" fillId="0" borderId="0" xfId="0" applyFont="1" applyAlignment="1">
      <alignment horizontal="center"/>
    </xf>
    <xf numFmtId="0" fontId="46" fillId="0" borderId="0" xfId="133" applyFont="1" applyAlignment="1">
      <alignment wrapText="1"/>
    </xf>
    <xf numFmtId="0" fontId="46" fillId="0" borderId="0" xfId="132" applyFont="1" applyAlignment="1">
      <alignment wrapText="1"/>
    </xf>
    <xf numFmtId="0" fontId="45" fillId="0" borderId="0" xfId="133" applyFont="1" applyAlignment="1">
      <alignment wrapText="1"/>
    </xf>
    <xf numFmtId="0" fontId="43" fillId="0" borderId="0" xfId="133" applyFont="1" applyAlignment="1">
      <alignment wrapText="1"/>
    </xf>
    <xf numFmtId="0" fontId="43" fillId="0" borderId="0" xfId="0" applyFont="1" applyAlignment="1">
      <alignment wrapText="1"/>
    </xf>
    <xf numFmtId="0" fontId="44" fillId="0" borderId="0" xfId="0" applyFont="1" applyAlignment="1">
      <alignment wrapText="1"/>
    </xf>
    <xf numFmtId="0" fontId="45" fillId="0" borderId="0" xfId="131" applyFont="1" applyAlignment="1">
      <alignment wrapText="1"/>
    </xf>
    <xf numFmtId="0" fontId="44" fillId="0" borderId="0" xfId="131" applyFont="1" applyAlignment="1">
      <alignment wrapText="1"/>
    </xf>
    <xf numFmtId="49" fontId="43" fillId="0" borderId="0" xfId="0" applyNumberFormat="1" applyFont="1" applyAlignment="1">
      <alignment wrapText="1"/>
    </xf>
    <xf numFmtId="49" fontId="45" fillId="0" borderId="0" xfId="0" applyNumberFormat="1" applyFont="1" applyAlignment="1">
      <alignment wrapText="1"/>
    </xf>
    <xf numFmtId="49" fontId="44" fillId="0" borderId="0" xfId="0" applyNumberFormat="1" applyFont="1" applyAlignment="1">
      <alignment wrapText="1"/>
    </xf>
    <xf numFmtId="0" fontId="43" fillId="0" borderId="0" xfId="133" applyFont="1">
      <alignment horizontal="left"/>
    </xf>
    <xf numFmtId="0" fontId="53" fillId="0" borderId="0" xfId="0" applyFont="1"/>
    <xf numFmtId="0" fontId="54" fillId="0" borderId="0" xfId="0" applyFont="1"/>
    <xf numFmtId="0" fontId="5" fillId="0" borderId="0" xfId="0" applyFont="1" applyAlignment="1">
      <alignment horizontal="right"/>
    </xf>
    <xf numFmtId="0" fontId="5" fillId="0" borderId="5" xfId="5" applyAlignment="1">
      <alignment horizontal="right" wrapText="1"/>
    </xf>
    <xf numFmtId="0" fontId="0" fillId="0" borderId="2" xfId="0" applyBorder="1"/>
    <xf numFmtId="10" fontId="0" fillId="0" borderId="0" xfId="0" applyNumberFormat="1"/>
    <xf numFmtId="0" fontId="6" fillId="31" borderId="0" xfId="0" applyFont="1" applyFill="1"/>
    <xf numFmtId="0" fontId="6" fillId="30" borderId="0" xfId="0" applyFont="1" applyFill="1"/>
    <xf numFmtId="0" fontId="3" fillId="30" borderId="0" xfId="1" applyFill="1"/>
    <xf numFmtId="10" fontId="0" fillId="29" borderId="0" xfId="0" applyNumberFormat="1" applyFill="1"/>
    <xf numFmtId="9" fontId="0" fillId="28" borderId="0" xfId="153" applyFont="1" applyFill="1"/>
    <xf numFmtId="0" fontId="52" fillId="0" borderId="0" xfId="0" applyFont="1"/>
    <xf numFmtId="9" fontId="52" fillId="0" borderId="0" xfId="153" applyFont="1"/>
    <xf numFmtId="0" fontId="0" fillId="32" borderId="0" xfId="0" applyFill="1"/>
    <xf numFmtId="169" fontId="0" fillId="0" borderId="0" xfId="0" applyNumberFormat="1"/>
    <xf numFmtId="169" fontId="0" fillId="0" borderId="22" xfId="0" applyNumberFormat="1" applyBorder="1"/>
    <xf numFmtId="0" fontId="56" fillId="0" borderId="0" xfId="0" applyFont="1"/>
    <xf numFmtId="0" fontId="0" fillId="32" borderId="0" xfId="0" applyFill="1" applyAlignment="1">
      <alignment horizontal="right"/>
    </xf>
    <xf numFmtId="0" fontId="0" fillId="3" borderId="0" xfId="0" applyFill="1" applyAlignment="1">
      <alignment horizontal="right"/>
    </xf>
    <xf numFmtId="0" fontId="2" fillId="0" borderId="0" xfId="0" applyFont="1" applyAlignment="1">
      <alignment horizontal="right"/>
    </xf>
    <xf numFmtId="3" fontId="0" fillId="0" borderId="0" xfId="0" applyNumberFormat="1" applyAlignment="1">
      <alignment horizontal="right"/>
    </xf>
    <xf numFmtId="165" fontId="0" fillId="33" borderId="0" xfId="153" applyNumberFormat="1" applyFont="1" applyFill="1" applyAlignment="1">
      <alignment horizontal="right"/>
    </xf>
    <xf numFmtId="0" fontId="0" fillId="0" borderId="0" xfId="0" applyAlignment="1">
      <alignment wrapText="1"/>
    </xf>
    <xf numFmtId="0" fontId="4" fillId="0" borderId="0" xfId="1" applyFont="1"/>
    <xf numFmtId="0" fontId="3" fillId="0" borderId="2" xfId="1" applyBorder="1"/>
    <xf numFmtId="0" fontId="3" fillId="0" borderId="0" xfId="157"/>
    <xf numFmtId="0" fontId="5" fillId="0" borderId="5" xfId="159">
      <alignment wrapText="1"/>
    </xf>
    <xf numFmtId="0" fontId="56" fillId="0" borderId="0" xfId="1" applyFont="1"/>
    <xf numFmtId="0" fontId="57" fillId="0" borderId="0" xfId="161" applyFont="1">
      <alignment horizontal="left"/>
    </xf>
    <xf numFmtId="0" fontId="58" fillId="0" borderId="0" xfId="1" applyFont="1" applyAlignment="1">
      <alignment horizontal="right"/>
    </xf>
    <xf numFmtId="0" fontId="4" fillId="0" borderId="0" xfId="157" applyFont="1"/>
    <xf numFmtId="0" fontId="4" fillId="0" borderId="0" xfId="1" applyFont="1" applyAlignment="1">
      <alignment horizontal="left"/>
    </xf>
    <xf numFmtId="0" fontId="58" fillId="0" borderId="5" xfId="159" applyFont="1">
      <alignment wrapText="1"/>
    </xf>
    <xf numFmtId="0" fontId="58" fillId="0" borderId="5" xfId="159" applyFont="1" applyAlignment="1">
      <alignment horizontal="right"/>
    </xf>
    <xf numFmtId="0" fontId="58" fillId="0" borderId="3" xfId="160" applyFont="1">
      <alignment wrapText="1"/>
    </xf>
    <xf numFmtId="0" fontId="4" fillId="0" borderId="4" xfId="156" applyFont="1">
      <alignment wrapText="1"/>
    </xf>
    <xf numFmtId="4" fontId="4" fillId="0" borderId="4" xfId="156" applyNumberFormat="1" applyFont="1" applyAlignment="1">
      <alignment horizontal="right" wrapText="1"/>
    </xf>
    <xf numFmtId="165" fontId="4" fillId="0" borderId="4" xfId="156" applyNumberFormat="1" applyFont="1" applyAlignment="1">
      <alignment horizontal="right" wrapText="1"/>
    </xf>
    <xf numFmtId="4" fontId="58" fillId="0" borderId="3" xfId="160" applyNumberFormat="1" applyFont="1" applyAlignment="1">
      <alignment horizontal="right" wrapText="1"/>
    </xf>
    <xf numFmtId="165" fontId="58" fillId="0" borderId="3" xfId="160" applyNumberFormat="1" applyFont="1" applyAlignment="1">
      <alignment horizontal="right" wrapText="1"/>
    </xf>
    <xf numFmtId="3" fontId="4" fillId="0" borderId="4" xfId="156" applyNumberFormat="1" applyFont="1" applyAlignment="1">
      <alignment horizontal="right" wrapText="1"/>
    </xf>
    <xf numFmtId="166" fontId="4" fillId="0" borderId="4" xfId="156" applyNumberFormat="1" applyFont="1" applyAlignment="1">
      <alignment horizontal="right" wrapText="1"/>
    </xf>
    <xf numFmtId="0" fontId="59" fillId="0" borderId="0" xfId="1" applyFont="1"/>
    <xf numFmtId="4" fontId="0" fillId="0" borderId="0" xfId="0" applyNumberFormat="1"/>
    <xf numFmtId="0" fontId="0" fillId="0" borderId="23" xfId="0" applyBorder="1" applyAlignment="1">
      <alignment wrapText="1"/>
    </xf>
    <xf numFmtId="0" fontId="0" fillId="0" borderId="23" xfId="0" applyBorder="1"/>
    <xf numFmtId="0" fontId="0" fillId="29" borderId="0" xfId="0" applyFill="1" applyAlignment="1">
      <alignment wrapText="1"/>
    </xf>
    <xf numFmtId="0" fontId="0" fillId="34" borderId="0" xfId="0" applyFill="1"/>
    <xf numFmtId="1" fontId="0" fillId="34" borderId="0" xfId="0" applyNumberFormat="1" applyFill="1"/>
    <xf numFmtId="0" fontId="0" fillId="35" borderId="0" xfId="0" applyFill="1"/>
    <xf numFmtId="0" fontId="6" fillId="32" borderId="0" xfId="1" applyFont="1" applyFill="1"/>
    <xf numFmtId="0" fontId="4" fillId="32" borderId="4" xfId="156" applyFont="1" applyFill="1">
      <alignment wrapText="1"/>
    </xf>
    <xf numFmtId="3" fontId="4" fillId="32" borderId="4" xfId="156" applyNumberFormat="1" applyFont="1" applyFill="1" applyAlignment="1">
      <alignment horizontal="right" wrapText="1"/>
    </xf>
    <xf numFmtId="165" fontId="4" fillId="32" borderId="4" xfId="156" applyNumberFormat="1" applyFont="1" applyFill="1" applyAlignment="1">
      <alignment horizontal="right" wrapText="1"/>
    </xf>
    <xf numFmtId="0" fontId="4" fillId="32" borderId="0" xfId="1" applyFont="1" applyFill="1"/>
    <xf numFmtId="4" fontId="4" fillId="32" borderId="4" xfId="156" applyNumberFormat="1" applyFont="1" applyFill="1" applyAlignment="1">
      <alignment horizontal="right" wrapText="1"/>
    </xf>
    <xf numFmtId="10" fontId="0" fillId="32" borderId="0" xfId="0" applyNumberFormat="1" applyFill="1"/>
    <xf numFmtId="10" fontId="0" fillId="30" borderId="0" xfId="0" applyNumberFormat="1" applyFill="1"/>
    <xf numFmtId="0" fontId="0" fillId="0" borderId="24" xfId="0" applyBorder="1"/>
    <xf numFmtId="0" fontId="0" fillId="0" borderId="25" xfId="0" applyBorder="1"/>
    <xf numFmtId="0" fontId="6" fillId="29" borderId="0" xfId="1" applyFont="1" applyFill="1"/>
    <xf numFmtId="0" fontId="4" fillId="29" borderId="4" xfId="156" applyFont="1" applyFill="1">
      <alignment wrapText="1"/>
    </xf>
    <xf numFmtId="166" fontId="4" fillId="29" borderId="4" xfId="156" applyNumberFormat="1" applyFont="1" applyFill="1" applyAlignment="1">
      <alignment horizontal="right" wrapText="1"/>
    </xf>
    <xf numFmtId="165" fontId="4" fillId="29" borderId="4" xfId="156" applyNumberFormat="1" applyFont="1" applyFill="1" applyAlignment="1">
      <alignment horizontal="right" wrapText="1"/>
    </xf>
    <xf numFmtId="0" fontId="4" fillId="29" borderId="0" xfId="1" applyFont="1" applyFill="1"/>
    <xf numFmtId="0" fontId="0" fillId="36" borderId="0" xfId="0" applyFill="1"/>
    <xf numFmtId="0" fontId="6" fillId="36" borderId="0" xfId="0" applyFont="1" applyFill="1"/>
    <xf numFmtId="10" fontId="0" fillId="36" borderId="0" xfId="0" applyNumberFormat="1" applyFill="1"/>
    <xf numFmtId="0" fontId="0" fillId="37" borderId="0" xfId="0" applyFill="1"/>
    <xf numFmtId="0" fontId="6" fillId="37" borderId="0" xfId="0" applyFont="1" applyFill="1"/>
    <xf numFmtId="10" fontId="0" fillId="37" borderId="0" xfId="0" applyNumberFormat="1" applyFill="1"/>
    <xf numFmtId="1" fontId="0" fillId="29" borderId="0" xfId="0" applyNumberFormat="1" applyFill="1"/>
    <xf numFmtId="0" fontId="6" fillId="35" borderId="0" xfId="0" applyFont="1" applyFill="1"/>
    <xf numFmtId="10" fontId="0" fillId="35" borderId="0" xfId="0" applyNumberFormat="1" applyFill="1"/>
    <xf numFmtId="0" fontId="6" fillId="34" borderId="0" xfId="0" applyFont="1" applyFill="1"/>
    <xf numFmtId="10" fontId="0" fillId="34" borderId="0" xfId="0" applyNumberFormat="1" applyFill="1"/>
    <xf numFmtId="0" fontId="2" fillId="31" borderId="0" xfId="0" applyFont="1" applyFill="1"/>
    <xf numFmtId="0" fontId="2" fillId="36" borderId="0" xfId="0" applyFont="1" applyFill="1"/>
    <xf numFmtId="0" fontId="2" fillId="37" borderId="0" xfId="0" applyFont="1" applyFill="1"/>
    <xf numFmtId="0" fontId="2" fillId="34" borderId="0" xfId="0" applyFont="1" applyFill="1"/>
    <xf numFmtId="0" fontId="2" fillId="29" borderId="0" xfId="0" applyFont="1" applyFill="1"/>
    <xf numFmtId="0" fontId="2" fillId="35" borderId="0" xfId="0" applyFont="1" applyFill="1"/>
    <xf numFmtId="0" fontId="6" fillId="38" borderId="0" xfId="1" applyFont="1" applyFill="1"/>
    <xf numFmtId="0" fontId="4" fillId="38" borderId="4" xfId="156" applyFont="1" applyFill="1">
      <alignment wrapText="1"/>
    </xf>
    <xf numFmtId="166" fontId="4" fillId="38" borderId="4" xfId="156" applyNumberFormat="1" applyFont="1" applyFill="1" applyAlignment="1">
      <alignment horizontal="right" wrapText="1"/>
    </xf>
    <xf numFmtId="165" fontId="4" fillId="38" borderId="4" xfId="156" applyNumberFormat="1" applyFont="1" applyFill="1" applyAlignment="1">
      <alignment horizontal="right" wrapText="1"/>
    </xf>
    <xf numFmtId="0" fontId="4" fillId="38" borderId="0" xfId="1" applyFont="1" applyFill="1"/>
    <xf numFmtId="0" fontId="0" fillId="38" borderId="0" xfId="0" applyFill="1"/>
    <xf numFmtId="10" fontId="0" fillId="38" borderId="0" xfId="0" applyNumberFormat="1" applyFill="1"/>
    <xf numFmtId="0" fontId="0" fillId="0" borderId="0" xfId="153" applyNumberFormat="1" applyFont="1"/>
    <xf numFmtId="0" fontId="6" fillId="40" borderId="0" xfId="0" applyFont="1" applyFill="1"/>
    <xf numFmtId="0" fontId="0" fillId="40" borderId="0" xfId="0" applyFill="1"/>
    <xf numFmtId="10" fontId="0" fillId="40" borderId="0" xfId="0" applyNumberFormat="1" applyFill="1"/>
    <xf numFmtId="43" fontId="0" fillId="0" borderId="0" xfId="155" applyFont="1"/>
    <xf numFmtId="1" fontId="0" fillId="0" borderId="0" xfId="0" applyNumberFormat="1"/>
    <xf numFmtId="0" fontId="0" fillId="41" borderId="0" xfId="0" applyFill="1"/>
    <xf numFmtId="10" fontId="0" fillId="41" borderId="0" xfId="0" applyNumberFormat="1" applyFill="1"/>
    <xf numFmtId="165" fontId="58" fillId="0" borderId="3" xfId="173" applyNumberFormat="1" applyFont="1" applyAlignment="1">
      <alignment horizontal="right" wrapText="1"/>
    </xf>
    <xf numFmtId="166" fontId="58" fillId="0" borderId="3" xfId="173" applyNumberFormat="1" applyFont="1" applyAlignment="1">
      <alignment horizontal="right" wrapText="1"/>
    </xf>
    <xf numFmtId="0" fontId="58" fillId="0" borderId="3" xfId="173" applyFont="1">
      <alignment wrapText="1"/>
    </xf>
    <xf numFmtId="165" fontId="4" fillId="0" borderId="4" xfId="169" applyNumberFormat="1" applyFont="1" applyAlignment="1">
      <alignment horizontal="right" wrapText="1"/>
    </xf>
    <xf numFmtId="166" fontId="4" fillId="0" borderId="4" xfId="169" applyNumberFormat="1" applyFont="1" applyAlignment="1">
      <alignment horizontal="right" wrapText="1"/>
    </xf>
    <xf numFmtId="0" fontId="4" fillId="0" borderId="4" xfId="169" applyFont="1">
      <alignment wrapText="1"/>
    </xf>
    <xf numFmtId="0" fontId="58" fillId="0" borderId="5" xfId="172" applyFont="1" applyAlignment="1">
      <alignment horizontal="right"/>
    </xf>
    <xf numFmtId="0" fontId="58" fillId="0" borderId="5" xfId="172" applyFont="1">
      <alignment wrapText="1"/>
    </xf>
    <xf numFmtId="0" fontId="4" fillId="0" borderId="0" xfId="170" applyFont="1"/>
    <xf numFmtId="0" fontId="57" fillId="0" borderId="0" xfId="174" applyFont="1">
      <alignment horizontal="left"/>
    </xf>
    <xf numFmtId="0" fontId="53" fillId="0" borderId="0" xfId="1" applyFont="1"/>
    <xf numFmtId="0" fontId="5" fillId="0" borderId="5" xfId="172">
      <alignment wrapText="1"/>
    </xf>
    <xf numFmtId="0" fontId="3" fillId="0" borderId="0" xfId="170"/>
    <xf numFmtId="0" fontId="0" fillId="42" borderId="0" xfId="0" applyFill="1"/>
    <xf numFmtId="9" fontId="0" fillId="42" borderId="0" xfId="153" applyFont="1" applyFill="1"/>
    <xf numFmtId="9" fontId="42" fillId="0" borderId="0" xfId="153" applyFont="1"/>
    <xf numFmtId="9" fontId="1" fillId="0" borderId="0" xfId="153"/>
    <xf numFmtId="0" fontId="0" fillId="39" borderId="0" xfId="0" applyFill="1"/>
    <xf numFmtId="0" fontId="0" fillId="43" borderId="0" xfId="0" applyFill="1"/>
    <xf numFmtId="10" fontId="2" fillId="0" borderId="0" xfId="0" applyNumberFormat="1" applyFont="1"/>
    <xf numFmtId="10" fontId="0" fillId="31" borderId="0" xfId="0" applyNumberFormat="1" applyFill="1"/>
    <xf numFmtId="0" fontId="61" fillId="44" borderId="0" xfId="0" applyFont="1" applyFill="1"/>
    <xf numFmtId="0" fontId="60" fillId="0" borderId="2" xfId="158" applyFont="1">
      <alignment wrapText="1"/>
    </xf>
    <xf numFmtId="0" fontId="0" fillId="0" borderId="2" xfId="0" applyBorder="1"/>
    <xf numFmtId="0" fontId="3" fillId="0" borderId="0" xfId="1"/>
    <xf numFmtId="0" fontId="0" fillId="0" borderId="0" xfId="0"/>
    <xf numFmtId="0" fontId="4" fillId="0" borderId="0" xfId="1" applyFont="1"/>
    <xf numFmtId="0" fontId="55" fillId="0" borderId="2" xfId="2" applyFont="1">
      <alignment wrapText="1"/>
    </xf>
    <xf numFmtId="0" fontId="3" fillId="0" borderId="2" xfId="2">
      <alignment wrapText="1"/>
    </xf>
    <xf numFmtId="0" fontId="4" fillId="0" borderId="2" xfId="171" applyFont="1">
      <alignment wrapText="1"/>
    </xf>
    <xf numFmtId="14" fontId="0" fillId="0" borderId="0" xfId="0" applyNumberFormat="1"/>
  </cellXfs>
  <cellStyles count="175">
    <cellStyle name="20% - Accent1 2" xfId="8" xr:uid="{00000000-0005-0000-0000-000008000000}"/>
    <cellStyle name="20% - Accent2 2" xfId="9" xr:uid="{00000000-0005-0000-0000-000009000000}"/>
    <cellStyle name="20% - Accent3 2" xfId="10" xr:uid="{00000000-0005-0000-0000-00000A000000}"/>
    <cellStyle name="20% - Accent4 2" xfId="11" xr:uid="{00000000-0005-0000-0000-00000B000000}"/>
    <cellStyle name="20% - Accent5 2" xfId="12" xr:uid="{00000000-0005-0000-0000-00000C000000}"/>
    <cellStyle name="20% - Accent6 2" xfId="13" xr:uid="{00000000-0005-0000-0000-00000D000000}"/>
    <cellStyle name="40% - Accent1 2" xfId="14" xr:uid="{00000000-0005-0000-0000-00000E000000}"/>
    <cellStyle name="40% - Accent2 2" xfId="15" xr:uid="{00000000-0005-0000-0000-00000F000000}"/>
    <cellStyle name="40% - Accent3 2" xfId="16" xr:uid="{00000000-0005-0000-0000-000010000000}"/>
    <cellStyle name="40% - Accent4 2" xfId="17" xr:uid="{00000000-0005-0000-0000-000011000000}"/>
    <cellStyle name="40% - Accent5 2" xfId="18" xr:uid="{00000000-0005-0000-0000-000012000000}"/>
    <cellStyle name="40% - Accent6 2" xfId="19" xr:uid="{00000000-0005-0000-0000-000013000000}"/>
    <cellStyle name="60% - Accent1 2" xfId="20" xr:uid="{00000000-0005-0000-0000-000014000000}"/>
    <cellStyle name="60% - Accent2 2" xfId="21" xr:uid="{00000000-0005-0000-0000-000015000000}"/>
    <cellStyle name="60% - Accent3 2" xfId="22" xr:uid="{00000000-0005-0000-0000-000016000000}"/>
    <cellStyle name="60% - Accent4 2" xfId="23" xr:uid="{00000000-0005-0000-0000-000017000000}"/>
    <cellStyle name="60% - Accent5 2" xfId="24" xr:uid="{00000000-0005-0000-0000-000018000000}"/>
    <cellStyle name="60% - Accent6 2" xfId="25" xr:uid="{00000000-0005-0000-0000-000019000000}"/>
    <cellStyle name="Accent1 2" xfId="26" xr:uid="{00000000-0005-0000-0000-00001A000000}"/>
    <cellStyle name="Accent2 2" xfId="27" xr:uid="{00000000-0005-0000-0000-00001B000000}"/>
    <cellStyle name="Accent3 2" xfId="28" xr:uid="{00000000-0005-0000-0000-00001C000000}"/>
    <cellStyle name="Accent4 2" xfId="29" xr:uid="{00000000-0005-0000-0000-00001D000000}"/>
    <cellStyle name="Accent5 2" xfId="30" xr:uid="{00000000-0005-0000-0000-00001E000000}"/>
    <cellStyle name="Accent6 2" xfId="31" xr:uid="{00000000-0005-0000-0000-00001F000000}"/>
    <cellStyle name="Bad 2" xfId="32" xr:uid="{00000000-0005-0000-0000-000020000000}"/>
    <cellStyle name="Body: normal cell" xfId="4" xr:uid="{00000000-0005-0000-0000-000004000000}"/>
    <cellStyle name="Body: normal cell 2" xfId="33" xr:uid="{00000000-0005-0000-0000-000021000000}"/>
    <cellStyle name="Body: normal cell 2 2" xfId="169" xr:uid="{00000000-0005-0000-0000-0000A9000000}"/>
    <cellStyle name="Body: normal cell 3" xfId="163" xr:uid="{00000000-0005-0000-0000-0000A3000000}"/>
    <cellStyle name="Body: normal cell 4" xfId="156" xr:uid="{00000000-0005-0000-0000-00009C000000}"/>
    <cellStyle name="Calculation 2" xfId="34" xr:uid="{00000000-0005-0000-0000-000022000000}"/>
    <cellStyle name="Check Cell 2" xfId="35" xr:uid="{00000000-0005-0000-0000-000023000000}"/>
    <cellStyle name="Column heading" xfId="36" xr:uid="{00000000-0005-0000-0000-000024000000}"/>
    <cellStyle name="Comma" xfId="155" builtinId="3"/>
    <cellStyle name="Comma 2" xfId="37" xr:uid="{00000000-0005-0000-0000-000025000000}"/>
    <cellStyle name="Comma 2 2" xfId="38" xr:uid="{00000000-0005-0000-0000-000026000000}"/>
    <cellStyle name="Comma 3" xfId="39" xr:uid="{00000000-0005-0000-0000-000027000000}"/>
    <cellStyle name="Comma 4" xfId="40" xr:uid="{00000000-0005-0000-0000-000028000000}"/>
    <cellStyle name="Comma 5" xfId="41" xr:uid="{00000000-0005-0000-0000-000029000000}"/>
    <cellStyle name="Comma 6" xfId="42" xr:uid="{00000000-0005-0000-0000-00002A000000}"/>
    <cellStyle name="Comma 7" xfId="43" xr:uid="{00000000-0005-0000-0000-00002B000000}"/>
    <cellStyle name="Comma 8" xfId="44" xr:uid="{00000000-0005-0000-0000-00002C000000}"/>
    <cellStyle name="Corner heading" xfId="45" xr:uid="{00000000-0005-0000-0000-00002D000000}"/>
    <cellStyle name="Currency 2" xfId="46" xr:uid="{00000000-0005-0000-0000-00002E000000}"/>
    <cellStyle name="Currency 3" xfId="47" xr:uid="{00000000-0005-0000-0000-00002F000000}"/>
    <cellStyle name="Currency 3 2" xfId="48" xr:uid="{00000000-0005-0000-0000-000030000000}"/>
    <cellStyle name="Data" xfId="49" xr:uid="{00000000-0005-0000-0000-000031000000}"/>
    <cellStyle name="Data 2" xfId="50" xr:uid="{00000000-0005-0000-0000-000032000000}"/>
    <cellStyle name="Data no deci" xfId="51" xr:uid="{00000000-0005-0000-0000-000033000000}"/>
    <cellStyle name="Data Superscript" xfId="52" xr:uid="{00000000-0005-0000-0000-000034000000}"/>
    <cellStyle name="Data_1-1A-Regular" xfId="53" xr:uid="{00000000-0005-0000-0000-000035000000}"/>
    <cellStyle name="Explanatory Text 2" xfId="54" xr:uid="{00000000-0005-0000-0000-000036000000}"/>
    <cellStyle name="Font: Calibri, 9pt regular" xfId="6" xr:uid="{00000000-0005-0000-0000-000006000000}"/>
    <cellStyle name="Font: Calibri, 9pt regular 2" xfId="55" xr:uid="{00000000-0005-0000-0000-000037000000}"/>
    <cellStyle name="Font: Calibri, 9pt regular 2 2" xfId="170" xr:uid="{00000000-0005-0000-0000-0000AA000000}"/>
    <cellStyle name="Font: Calibri, 9pt regular 3" xfId="164" xr:uid="{00000000-0005-0000-0000-0000A4000000}"/>
    <cellStyle name="Font: Calibri, 9pt regular 4" xfId="157" xr:uid="{00000000-0005-0000-0000-00009D000000}"/>
    <cellStyle name="Footnotes: top row" xfId="2" xr:uid="{00000000-0005-0000-0000-000002000000}"/>
    <cellStyle name="Footnotes: top row 2" xfId="56" xr:uid="{00000000-0005-0000-0000-000038000000}"/>
    <cellStyle name="Footnotes: top row 2 2" xfId="171" xr:uid="{00000000-0005-0000-0000-0000AB000000}"/>
    <cellStyle name="Footnotes: top row 3" xfId="165" xr:uid="{00000000-0005-0000-0000-0000A5000000}"/>
    <cellStyle name="Footnotes: top row 4" xfId="158" xr:uid="{00000000-0005-0000-0000-00009E000000}"/>
    <cellStyle name="Good 2" xfId="57" xr:uid="{00000000-0005-0000-0000-000039000000}"/>
    <cellStyle name="Header: bottom row" xfId="5" xr:uid="{00000000-0005-0000-0000-000005000000}"/>
    <cellStyle name="Header: bottom row 2" xfId="58" xr:uid="{00000000-0005-0000-0000-00003A000000}"/>
    <cellStyle name="Header: bottom row 2 2" xfId="172" xr:uid="{00000000-0005-0000-0000-0000AC000000}"/>
    <cellStyle name="Header: bottom row 3" xfId="166" xr:uid="{00000000-0005-0000-0000-0000A6000000}"/>
    <cellStyle name="Header: bottom row 4" xfId="159" xr:uid="{00000000-0005-0000-0000-00009F000000}"/>
    <cellStyle name="Heading 1 2" xfId="59" xr:uid="{00000000-0005-0000-0000-00003B000000}"/>
    <cellStyle name="Heading 2 2" xfId="60" xr:uid="{00000000-0005-0000-0000-00003C000000}"/>
    <cellStyle name="Heading 3 2" xfId="61" xr:uid="{00000000-0005-0000-0000-00003D000000}"/>
    <cellStyle name="Heading 4 2" xfId="62" xr:uid="{00000000-0005-0000-0000-00003E000000}"/>
    <cellStyle name="Hed Side" xfId="63" xr:uid="{00000000-0005-0000-0000-00003F000000}"/>
    <cellStyle name="Hed Side 2" xfId="64" xr:uid="{00000000-0005-0000-0000-000040000000}"/>
    <cellStyle name="Hed Side bold" xfId="65" xr:uid="{00000000-0005-0000-0000-000041000000}"/>
    <cellStyle name="Hed Side Indent" xfId="66" xr:uid="{00000000-0005-0000-0000-000042000000}"/>
    <cellStyle name="Hed Side Regular" xfId="67" xr:uid="{00000000-0005-0000-0000-000043000000}"/>
    <cellStyle name="Hed Side_1-1A-Regular" xfId="68" xr:uid="{00000000-0005-0000-0000-000044000000}"/>
    <cellStyle name="Hed Top" xfId="69" xr:uid="{00000000-0005-0000-0000-000045000000}"/>
    <cellStyle name="Hed Top - SECTION" xfId="70" xr:uid="{00000000-0005-0000-0000-000046000000}"/>
    <cellStyle name="Hed Top_3-new4" xfId="71" xr:uid="{00000000-0005-0000-0000-000047000000}"/>
    <cellStyle name="Hyperlink" xfId="154" builtinId="8"/>
    <cellStyle name="Hyperlink 2" xfId="72" xr:uid="{00000000-0005-0000-0000-000048000000}"/>
    <cellStyle name="Input 2" xfId="73" xr:uid="{00000000-0005-0000-0000-000049000000}"/>
    <cellStyle name="Linked Cell 2" xfId="74" xr:uid="{00000000-0005-0000-0000-00004A000000}"/>
    <cellStyle name="Neutral 2" xfId="75" xr:uid="{00000000-0005-0000-0000-00004B000000}"/>
    <cellStyle name="Normal" xfId="0" builtinId="0"/>
    <cellStyle name="Normal 10" xfId="76" xr:uid="{00000000-0005-0000-0000-00004C000000}"/>
    <cellStyle name="Normal 11" xfId="77" xr:uid="{00000000-0005-0000-0000-00004D000000}"/>
    <cellStyle name="Normal 2" xfId="1" xr:uid="{00000000-0005-0000-0000-000001000000}"/>
    <cellStyle name="Normal 2 2" xfId="78" xr:uid="{00000000-0005-0000-0000-00004E000000}"/>
    <cellStyle name="Normal 2 3" xfId="79" xr:uid="{00000000-0005-0000-0000-00004F000000}"/>
    <cellStyle name="Normal 3" xfId="80" xr:uid="{00000000-0005-0000-0000-000050000000}"/>
    <cellStyle name="Normal 3 2" xfId="81" xr:uid="{00000000-0005-0000-0000-000051000000}"/>
    <cellStyle name="Normal 3 2 2" xfId="82" xr:uid="{00000000-0005-0000-0000-000052000000}"/>
    <cellStyle name="Normal 3 2 2 2" xfId="83" xr:uid="{00000000-0005-0000-0000-000053000000}"/>
    <cellStyle name="Normal 3 2 3" xfId="84" xr:uid="{00000000-0005-0000-0000-000054000000}"/>
    <cellStyle name="Normal 3 3" xfId="85" xr:uid="{00000000-0005-0000-0000-000055000000}"/>
    <cellStyle name="Normal 3 3 2" xfId="86" xr:uid="{00000000-0005-0000-0000-000056000000}"/>
    <cellStyle name="Normal 3 3 2 2" xfId="87" xr:uid="{00000000-0005-0000-0000-000057000000}"/>
    <cellStyle name="Normal 3 3 3" xfId="88" xr:uid="{00000000-0005-0000-0000-000058000000}"/>
    <cellStyle name="Normal 3 4" xfId="89" xr:uid="{00000000-0005-0000-0000-000059000000}"/>
    <cellStyle name="Normal 3 4 2" xfId="90" xr:uid="{00000000-0005-0000-0000-00005A000000}"/>
    <cellStyle name="Normal 3 5" xfId="91" xr:uid="{00000000-0005-0000-0000-00005B000000}"/>
    <cellStyle name="Normal 3 6" xfId="92" xr:uid="{00000000-0005-0000-0000-00005C000000}"/>
    <cellStyle name="Normal 3 7" xfId="93" xr:uid="{00000000-0005-0000-0000-00005D000000}"/>
    <cellStyle name="Normal 4" xfId="94" xr:uid="{00000000-0005-0000-0000-00005E000000}"/>
    <cellStyle name="Normal 4 2" xfId="95" xr:uid="{00000000-0005-0000-0000-00005F000000}"/>
    <cellStyle name="Normal 4 2 2" xfId="96" xr:uid="{00000000-0005-0000-0000-000060000000}"/>
    <cellStyle name="Normal 4 2 2 2" xfId="97" xr:uid="{00000000-0005-0000-0000-000061000000}"/>
    <cellStyle name="Normal 4 2 3" xfId="98" xr:uid="{00000000-0005-0000-0000-000062000000}"/>
    <cellStyle name="Normal 4 3" xfId="99" xr:uid="{00000000-0005-0000-0000-000063000000}"/>
    <cellStyle name="Normal 4 3 2" xfId="100" xr:uid="{00000000-0005-0000-0000-000064000000}"/>
    <cellStyle name="Normal 4 3 2 2" xfId="101" xr:uid="{00000000-0005-0000-0000-000065000000}"/>
    <cellStyle name="Normal 4 3 3" xfId="102" xr:uid="{00000000-0005-0000-0000-000066000000}"/>
    <cellStyle name="Normal 4 4" xfId="103" xr:uid="{00000000-0005-0000-0000-000067000000}"/>
    <cellStyle name="Normal 4 4 2" xfId="104" xr:uid="{00000000-0005-0000-0000-000068000000}"/>
    <cellStyle name="Normal 4 5" xfId="105" xr:uid="{00000000-0005-0000-0000-000069000000}"/>
    <cellStyle name="Normal 4 6" xfId="106" xr:uid="{00000000-0005-0000-0000-00006A000000}"/>
    <cellStyle name="Normal 4 7" xfId="107" xr:uid="{00000000-0005-0000-0000-00006B000000}"/>
    <cellStyle name="Normal 4 8" xfId="162" xr:uid="{00000000-0005-0000-0000-0000A2000000}"/>
    <cellStyle name="Normal 5" xfId="108" xr:uid="{00000000-0005-0000-0000-00006C000000}"/>
    <cellStyle name="Normal 5 2" xfId="109" xr:uid="{00000000-0005-0000-0000-00006D000000}"/>
    <cellStyle name="Normal 5 3" xfId="110" xr:uid="{00000000-0005-0000-0000-00006E000000}"/>
    <cellStyle name="Normal 6" xfId="111" xr:uid="{00000000-0005-0000-0000-00006F000000}"/>
    <cellStyle name="Normal 6 2" xfId="112" xr:uid="{00000000-0005-0000-0000-000070000000}"/>
    <cellStyle name="Normal 7" xfId="113" xr:uid="{00000000-0005-0000-0000-000071000000}"/>
    <cellStyle name="Normal 7 2" xfId="114" xr:uid="{00000000-0005-0000-0000-000072000000}"/>
    <cellStyle name="Normal 8" xfId="115" xr:uid="{00000000-0005-0000-0000-000073000000}"/>
    <cellStyle name="Normal 9" xfId="116" xr:uid="{00000000-0005-0000-0000-000074000000}"/>
    <cellStyle name="Note 2" xfId="117" xr:uid="{00000000-0005-0000-0000-000075000000}"/>
    <cellStyle name="Note 2 2" xfId="118" xr:uid="{00000000-0005-0000-0000-000076000000}"/>
    <cellStyle name="Output 2" xfId="119" xr:uid="{00000000-0005-0000-0000-000077000000}"/>
    <cellStyle name="Parent row" xfId="3" xr:uid="{00000000-0005-0000-0000-000003000000}"/>
    <cellStyle name="Parent row 2" xfId="120" xr:uid="{00000000-0005-0000-0000-000078000000}"/>
    <cellStyle name="Parent row 2 2" xfId="173" xr:uid="{00000000-0005-0000-0000-0000AD000000}"/>
    <cellStyle name="Parent row 3" xfId="167" xr:uid="{00000000-0005-0000-0000-0000A7000000}"/>
    <cellStyle name="Parent row 4" xfId="160" xr:uid="{00000000-0005-0000-0000-0000A0000000}"/>
    <cellStyle name="Percent" xfId="153" builtinId="5"/>
    <cellStyle name="Percent 2" xfId="121" xr:uid="{00000000-0005-0000-0000-000079000000}"/>
    <cellStyle name="Percent 2 2" xfId="122" xr:uid="{00000000-0005-0000-0000-00007A000000}"/>
    <cellStyle name="Percent 3" xfId="123" xr:uid="{00000000-0005-0000-0000-00007B000000}"/>
    <cellStyle name="Percent 3 2" xfId="124" xr:uid="{00000000-0005-0000-0000-00007C000000}"/>
    <cellStyle name="Percent 4" xfId="125" xr:uid="{00000000-0005-0000-0000-00007D000000}"/>
    <cellStyle name="Reference" xfId="126" xr:uid="{00000000-0005-0000-0000-00007E000000}"/>
    <cellStyle name="Row heading" xfId="127" xr:uid="{00000000-0005-0000-0000-00007F000000}"/>
    <cellStyle name="Source Hed" xfId="128" xr:uid="{00000000-0005-0000-0000-000080000000}"/>
    <cellStyle name="Source Letter" xfId="129" xr:uid="{00000000-0005-0000-0000-000081000000}"/>
    <cellStyle name="Source Superscript" xfId="130" xr:uid="{00000000-0005-0000-0000-000082000000}"/>
    <cellStyle name="Source Superscript 2" xfId="131" xr:uid="{00000000-0005-0000-0000-000083000000}"/>
    <cellStyle name="Source Text" xfId="132" xr:uid="{00000000-0005-0000-0000-000084000000}"/>
    <cellStyle name="Source Text 2" xfId="133" xr:uid="{00000000-0005-0000-0000-000085000000}"/>
    <cellStyle name="State" xfId="134" xr:uid="{00000000-0005-0000-0000-000086000000}"/>
    <cellStyle name="Superscript" xfId="135" xr:uid="{00000000-0005-0000-0000-000087000000}"/>
    <cellStyle name="Table Data" xfId="136" xr:uid="{00000000-0005-0000-0000-000088000000}"/>
    <cellStyle name="Table Head Top" xfId="137" xr:uid="{00000000-0005-0000-0000-000089000000}"/>
    <cellStyle name="Table Hed Side" xfId="138" xr:uid="{00000000-0005-0000-0000-00008A000000}"/>
    <cellStyle name="Table title" xfId="7" xr:uid="{00000000-0005-0000-0000-000007000000}"/>
    <cellStyle name="Table title 2" xfId="139" xr:uid="{00000000-0005-0000-0000-00008B000000}"/>
    <cellStyle name="Table title 2 2" xfId="174" xr:uid="{00000000-0005-0000-0000-0000AE000000}"/>
    <cellStyle name="Table title 3" xfId="168" xr:uid="{00000000-0005-0000-0000-0000A8000000}"/>
    <cellStyle name="Table title 4" xfId="161" xr:uid="{00000000-0005-0000-0000-0000A1000000}"/>
    <cellStyle name="Title 2" xfId="140" xr:uid="{00000000-0005-0000-0000-00008C000000}"/>
    <cellStyle name="Title Text" xfId="141" xr:uid="{00000000-0005-0000-0000-00008D000000}"/>
    <cellStyle name="Title Text 1" xfId="142" xr:uid="{00000000-0005-0000-0000-00008E000000}"/>
    <cellStyle name="Title Text 2" xfId="143" xr:uid="{00000000-0005-0000-0000-00008F000000}"/>
    <cellStyle name="Title-1" xfId="144" xr:uid="{00000000-0005-0000-0000-000090000000}"/>
    <cellStyle name="Title-2" xfId="145" xr:uid="{00000000-0005-0000-0000-000091000000}"/>
    <cellStyle name="Title-3" xfId="146" xr:uid="{00000000-0005-0000-0000-000092000000}"/>
    <cellStyle name="Total 2" xfId="147" xr:uid="{00000000-0005-0000-0000-000093000000}"/>
    <cellStyle name="Warning Text 2" xfId="148" xr:uid="{00000000-0005-0000-0000-000094000000}"/>
    <cellStyle name="Wrap" xfId="149" xr:uid="{00000000-0005-0000-0000-000095000000}"/>
    <cellStyle name="Wrap Bold" xfId="150" xr:uid="{00000000-0005-0000-0000-000096000000}"/>
    <cellStyle name="Wrap Title" xfId="151" xr:uid="{00000000-0005-0000-0000-000097000000}"/>
    <cellStyle name="Wrap_NTS99-~11" xfId="152" xr:uid="{00000000-0005-0000-0000-000098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61" Type="http://schemas.openxmlformats.org/officeDocument/2006/relationships/worksheet" Target="worksheets/sheet61.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https://www.eesi.org/articles/view/electrification-of-u.s.-railways-pie-in-the-sky-or-realistic-goal" TargetMode="External"/><Relationship Id="rId1" Type="http://schemas.openxmlformats.org/officeDocument/2006/relationships/hyperlink" Target="https://www.energy.gov/sites/prod/files/2015/11/f27/fcto_fuel_cells_fact_sheet.pdf" TargetMode="External"/></Relationships>
</file>

<file path=xl/worksheets/_rels/sheet65.xml.rels><?xml version="1.0" encoding="UTF-8" standalone="yes"?>
<Relationships xmlns="http://schemas.openxmlformats.org/package/2006/relationships"><Relationship Id="rId2" Type="http://schemas.openxmlformats.org/officeDocument/2006/relationships/hyperlink" Target="https://afdc.energy.gov/vehicles/propane.html" TargetMode="External"/><Relationship Id="rId1" Type="http://schemas.openxmlformats.org/officeDocument/2006/relationships/hyperlink" Target="https://www.sustainablebusinesstoolkit.com/lpg-vs-petrol-vehicl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4"/>
  <sheetViews>
    <sheetView workbookViewId="0"/>
  </sheetViews>
  <sheetFormatPr defaultRowHeight="14.25"/>
  <cols>
    <col min="1" max="1" width="13.3984375" customWidth="1"/>
    <col min="2" max="2" width="107.3984375" customWidth="1"/>
  </cols>
  <sheetData>
    <row r="1" spans="1:3">
      <c r="A1" t="s">
        <v>8</v>
      </c>
      <c r="B1" t="s">
        <v>137</v>
      </c>
      <c r="C1" s="213">
        <v>46266</v>
      </c>
    </row>
    <row r="2" spans="1:3">
      <c r="A2" t="s">
        <v>10</v>
      </c>
      <c r="B2" t="str">
        <f>INDEX(Geography!$A$2:$A$49,MATCH($B$1,Geography!$B$2:$B$49,0))</f>
        <v>MS</v>
      </c>
    </row>
    <row r="5" spans="1:3">
      <c r="A5" s="1" t="s">
        <v>11</v>
      </c>
    </row>
    <row r="7" spans="1:3">
      <c r="A7" s="1" t="s">
        <v>12</v>
      </c>
      <c r="B7" s="2" t="s">
        <v>13</v>
      </c>
    </row>
    <row r="8" spans="1:3">
      <c r="B8" s="40" t="s">
        <v>14</v>
      </c>
    </row>
    <row r="9" spans="1:3">
      <c r="B9" s="5">
        <v>2026</v>
      </c>
    </row>
    <row r="10" spans="1:3">
      <c r="B10" t="s">
        <v>15</v>
      </c>
    </row>
    <row r="11" spans="1:3">
      <c r="B11" t="s">
        <v>16</v>
      </c>
    </row>
    <row r="12" spans="1:3">
      <c r="B12" t="s">
        <v>17</v>
      </c>
    </row>
    <row r="13" spans="1:3">
      <c r="B13" t="s">
        <v>18</v>
      </c>
    </row>
    <row r="15" spans="1:3">
      <c r="B15" t="s">
        <v>19</v>
      </c>
    </row>
    <row r="16" spans="1:3">
      <c r="B16" s="5">
        <v>2017</v>
      </c>
    </row>
    <row r="17" spans="2:2">
      <c r="B17" t="s">
        <v>20</v>
      </c>
    </row>
    <row r="18" spans="2:2">
      <c r="B18" t="s">
        <v>21</v>
      </c>
    </row>
    <row r="19" spans="2:2">
      <c r="B19" t="s">
        <v>22</v>
      </c>
    </row>
    <row r="21" spans="2:2">
      <c r="B21" t="s">
        <v>23</v>
      </c>
    </row>
    <row r="22" spans="2:2">
      <c r="B22" s="5">
        <v>2013</v>
      </c>
    </row>
    <row r="23" spans="2:2">
      <c r="B23" t="s">
        <v>24</v>
      </c>
    </row>
    <row r="24" spans="2:2">
      <c r="B24" t="s">
        <v>25</v>
      </c>
    </row>
    <row r="25" spans="2:2">
      <c r="B25" t="s">
        <v>26</v>
      </c>
    </row>
    <row r="27" spans="2:2">
      <c r="B27" t="s">
        <v>27</v>
      </c>
    </row>
    <row r="28" spans="2:2">
      <c r="B28" s="5">
        <v>2015</v>
      </c>
    </row>
    <row r="29" spans="2:2">
      <c r="B29" t="s">
        <v>28</v>
      </c>
    </row>
    <row r="30" spans="2:2">
      <c r="B30" s="18" t="s">
        <v>29</v>
      </c>
    </row>
    <row r="32" spans="2:2">
      <c r="B32" s="5" t="s">
        <v>30</v>
      </c>
    </row>
    <row r="33" spans="1:2">
      <c r="B33" s="5">
        <v>2022</v>
      </c>
    </row>
    <row r="34" spans="1:2">
      <c r="B34" s="5" t="s">
        <v>31</v>
      </c>
    </row>
    <row r="35" spans="1:2">
      <c r="B35" s="5" t="s">
        <v>32</v>
      </c>
    </row>
    <row r="37" spans="1:2">
      <c r="B37" t="s">
        <v>33</v>
      </c>
    </row>
    <row r="39" spans="1:2">
      <c r="B39" s="2" t="s">
        <v>34</v>
      </c>
    </row>
    <row r="40" spans="1:2">
      <c r="B40" t="s">
        <v>35</v>
      </c>
    </row>
    <row r="41" spans="1:2">
      <c r="B41" s="5">
        <v>2018</v>
      </c>
    </row>
    <row r="42" spans="1:2">
      <c r="B42" t="s">
        <v>36</v>
      </c>
    </row>
    <row r="43" spans="1:2">
      <c r="B43" s="18" t="s">
        <v>37</v>
      </c>
    </row>
    <row r="44" spans="1:2">
      <c r="B44" t="s">
        <v>38</v>
      </c>
    </row>
    <row r="46" spans="1:2">
      <c r="A46" s="1" t="s">
        <v>39</v>
      </c>
    </row>
    <row r="47" spans="1:2">
      <c r="A47" t="s">
        <v>40</v>
      </c>
    </row>
    <row r="49" spans="1:1">
      <c r="A49" s="1" t="s">
        <v>41</v>
      </c>
    </row>
    <row r="50" spans="1:1">
      <c r="A50" s="8" t="s">
        <v>42</v>
      </c>
    </row>
    <row r="51" spans="1:1">
      <c r="A51" t="s">
        <v>43</v>
      </c>
    </row>
    <row r="52" spans="1:1">
      <c r="A52" t="s">
        <v>44</v>
      </c>
    </row>
    <row r="53" spans="1:1">
      <c r="A53" t="s">
        <v>45</v>
      </c>
    </row>
    <row r="55" spans="1:1">
      <c r="A55" t="s">
        <v>46</v>
      </c>
    </row>
    <row r="56" spans="1:1">
      <c r="A56" t="s">
        <v>47</v>
      </c>
    </row>
    <row r="58" spans="1:1">
      <c r="A58" t="s">
        <v>48</v>
      </c>
    </row>
    <row r="59" spans="1:1">
      <c r="A59" t="s">
        <v>49</v>
      </c>
    </row>
    <row r="62" spans="1:1">
      <c r="A62" s="1" t="s">
        <v>50</v>
      </c>
    </row>
    <row r="63" spans="1:1">
      <c r="A63" s="8" t="s">
        <v>51</v>
      </c>
    </row>
    <row r="64" spans="1:1">
      <c r="A64" t="s">
        <v>52</v>
      </c>
    </row>
    <row r="65" spans="1:1">
      <c r="A65" t="s">
        <v>53</v>
      </c>
    </row>
    <row r="66" spans="1:1">
      <c r="A66" s="8"/>
    </row>
    <row r="67" spans="1:1">
      <c r="A67" t="s">
        <v>54</v>
      </c>
    </row>
    <row r="68" spans="1:1">
      <c r="A68" t="s">
        <v>55</v>
      </c>
    </row>
    <row r="69" spans="1:1">
      <c r="A69" t="s">
        <v>56</v>
      </c>
    </row>
    <row r="71" spans="1:1">
      <c r="A71" t="s">
        <v>57</v>
      </c>
    </row>
    <row r="72" spans="1:1">
      <c r="A72" t="s">
        <v>58</v>
      </c>
    </row>
    <row r="73" spans="1:1">
      <c r="A73" t="s">
        <v>59</v>
      </c>
    </row>
    <row r="74" spans="1:1">
      <c r="A74" t="s">
        <v>60</v>
      </c>
    </row>
    <row r="75" spans="1:1">
      <c r="A75" t="s">
        <v>61</v>
      </c>
    </row>
    <row r="78" spans="1:1">
      <c r="A78" s="1" t="s">
        <v>62</v>
      </c>
    </row>
    <row r="79" spans="1:1">
      <c r="A79" s="8" t="s">
        <v>63</v>
      </c>
    </row>
    <row r="80" spans="1:1">
      <c r="A80" t="s">
        <v>64</v>
      </c>
    </row>
    <row r="81" spans="1:1">
      <c r="A81" t="s">
        <v>65</v>
      </c>
    </row>
    <row r="82" spans="1:1">
      <c r="A82" t="s">
        <v>66</v>
      </c>
    </row>
    <row r="83" spans="1:1">
      <c r="A83" s="8"/>
    </row>
    <row r="84" spans="1:1">
      <c r="A84" s="1" t="s">
        <v>67</v>
      </c>
    </row>
    <row r="85" spans="1:1">
      <c r="A85" s="8" t="s">
        <v>68</v>
      </c>
    </row>
    <row r="86" spans="1:1">
      <c r="A86" t="s">
        <v>69</v>
      </c>
    </row>
    <row r="87" spans="1:1">
      <c r="A87" t="s">
        <v>70</v>
      </c>
    </row>
    <row r="89" spans="1:1">
      <c r="A89" s="1" t="s">
        <v>71</v>
      </c>
    </row>
    <row r="90" spans="1:1">
      <c r="A90" s="8" t="s">
        <v>72</v>
      </c>
    </row>
    <row r="91" spans="1:1">
      <c r="A91" t="s">
        <v>73</v>
      </c>
    </row>
    <row r="92" spans="1:1">
      <c r="A92" t="s">
        <v>74</v>
      </c>
    </row>
    <row r="93" spans="1:1">
      <c r="A93" t="s">
        <v>75</v>
      </c>
    </row>
    <row r="95" spans="1:1">
      <c r="A95" s="1" t="s">
        <v>76</v>
      </c>
    </row>
    <row r="96" spans="1:1">
      <c r="A96" s="8" t="s">
        <v>77</v>
      </c>
    </row>
    <row r="97" spans="1:1">
      <c r="A97" s="8"/>
    </row>
    <row r="98" spans="1:1">
      <c r="A98" s="1" t="s">
        <v>78</v>
      </c>
    </row>
    <row r="99" spans="1:1">
      <c r="A99" s="8" t="s">
        <v>72</v>
      </c>
    </row>
    <row r="100" spans="1:1">
      <c r="A100" t="s">
        <v>79</v>
      </c>
    </row>
    <row r="101" spans="1:1">
      <c r="A101" t="s">
        <v>80</v>
      </c>
    </row>
    <row r="102" spans="1:1">
      <c r="A102" t="s">
        <v>81</v>
      </c>
    </row>
    <row r="103" spans="1:1">
      <c r="A103" t="s">
        <v>82</v>
      </c>
    </row>
    <row r="104" spans="1:1">
      <c r="A104" t="s">
        <v>83</v>
      </c>
    </row>
    <row r="105" spans="1:1">
      <c r="A105" t="s">
        <v>84</v>
      </c>
    </row>
    <row r="106" spans="1:1">
      <c r="A106" t="s">
        <v>85</v>
      </c>
    </row>
    <row r="108" spans="1:1">
      <c r="A108" s="1" t="s">
        <v>86</v>
      </c>
    </row>
    <row r="109" spans="1:1">
      <c r="A109" t="s">
        <v>87</v>
      </c>
    </row>
    <row r="110" spans="1:1">
      <c r="A110" s="1"/>
    </row>
    <row r="111" spans="1:1">
      <c r="A111" s="1" t="s">
        <v>88</v>
      </c>
    </row>
    <row r="112" spans="1:1">
      <c r="A112" t="s">
        <v>89</v>
      </c>
    </row>
    <row r="114" spans="1:2">
      <c r="A114" t="s">
        <v>90</v>
      </c>
      <c r="B114">
        <v>2019</v>
      </c>
    </row>
  </sheetData>
  <hyperlinks>
    <hyperlink ref="B26" r:id="rId1" display="https://www.energy.gov/sites/prod/files/2015/11/f27/fcto_fuel_cells_fact_sheet.pdf" xr:uid="{00000000-0004-0000-0000-000000000000}"/>
    <hyperlink ref="B39" r:id="rId2" xr:uid="{00000000-0004-0000-0000-00000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9"/>
  <sheetViews>
    <sheetView workbookViewId="0"/>
  </sheetViews>
  <sheetFormatPr defaultRowHeight="14.25"/>
  <sheetData>
    <row r="1" spans="1:2">
      <c r="A1" t="s">
        <v>91</v>
      </c>
      <c r="B1" t="s">
        <v>92</v>
      </c>
    </row>
    <row r="2" spans="1:2">
      <c r="A2" t="s">
        <v>93</v>
      </c>
      <c r="B2" t="s">
        <v>9</v>
      </c>
    </row>
    <row r="3" spans="1:2">
      <c r="A3" t="s">
        <v>94</v>
      </c>
      <c r="B3" t="s">
        <v>95</v>
      </c>
    </row>
    <row r="4" spans="1:2">
      <c r="A4" t="s">
        <v>96</v>
      </c>
      <c r="B4" t="s">
        <v>97</v>
      </c>
    </row>
    <row r="5" spans="1:2">
      <c r="A5" t="s">
        <v>98</v>
      </c>
      <c r="B5" t="s">
        <v>99</v>
      </c>
    </row>
    <row r="6" spans="1:2">
      <c r="A6" t="s">
        <v>100</v>
      </c>
      <c r="B6" t="s">
        <v>101</v>
      </c>
    </row>
    <row r="7" spans="1:2">
      <c r="A7" t="s">
        <v>102</v>
      </c>
      <c r="B7" t="s">
        <v>103</v>
      </c>
    </row>
    <row r="8" spans="1:2">
      <c r="A8" t="s">
        <v>104</v>
      </c>
      <c r="B8" t="s">
        <v>105</v>
      </c>
    </row>
    <row r="9" spans="1:2">
      <c r="A9" t="s">
        <v>106</v>
      </c>
      <c r="B9" t="s">
        <v>107</v>
      </c>
    </row>
    <row r="10" spans="1:2">
      <c r="A10" t="s">
        <v>108</v>
      </c>
      <c r="B10" t="s">
        <v>109</v>
      </c>
    </row>
    <row r="11" spans="1:2">
      <c r="A11" t="s">
        <v>110</v>
      </c>
      <c r="B11" t="s">
        <v>111</v>
      </c>
    </row>
    <row r="12" spans="1:2">
      <c r="A12" t="s">
        <v>112</v>
      </c>
      <c r="B12" t="s">
        <v>113</v>
      </c>
    </row>
    <row r="13" spans="1:2">
      <c r="A13" t="s">
        <v>114</v>
      </c>
      <c r="B13" t="s">
        <v>115</v>
      </c>
    </row>
    <row r="14" spans="1:2">
      <c r="A14" t="s">
        <v>116</v>
      </c>
      <c r="B14" t="s">
        <v>117</v>
      </c>
    </row>
    <row r="15" spans="1:2">
      <c r="A15" t="s">
        <v>118</v>
      </c>
      <c r="B15" t="s">
        <v>119</v>
      </c>
    </row>
    <row r="16" spans="1:2">
      <c r="A16" t="s">
        <v>120</v>
      </c>
      <c r="B16" t="s">
        <v>121</v>
      </c>
    </row>
    <row r="17" spans="1:2">
      <c r="A17" t="s">
        <v>122</v>
      </c>
      <c r="B17" t="s">
        <v>123</v>
      </c>
    </row>
    <row r="18" spans="1:2">
      <c r="A18" t="s">
        <v>124</v>
      </c>
      <c r="B18" t="s">
        <v>125</v>
      </c>
    </row>
    <row r="19" spans="1:2">
      <c r="A19" t="s">
        <v>126</v>
      </c>
      <c r="B19" t="s">
        <v>127</v>
      </c>
    </row>
    <row r="20" spans="1:2">
      <c r="A20" t="s">
        <v>128</v>
      </c>
      <c r="B20" t="s">
        <v>129</v>
      </c>
    </row>
    <row r="21" spans="1:2">
      <c r="A21" t="s">
        <v>130</v>
      </c>
      <c r="B21" t="s">
        <v>131</v>
      </c>
    </row>
    <row r="22" spans="1:2">
      <c r="A22" t="s">
        <v>132</v>
      </c>
      <c r="B22" t="s">
        <v>133</v>
      </c>
    </row>
    <row r="23" spans="1:2">
      <c r="A23" t="s">
        <v>134</v>
      </c>
      <c r="B23" t="s">
        <v>135</v>
      </c>
    </row>
    <row r="24" spans="1:2">
      <c r="A24" t="s">
        <v>136</v>
      </c>
      <c r="B24" t="s">
        <v>137</v>
      </c>
    </row>
    <row r="25" spans="1:2">
      <c r="A25" t="s">
        <v>138</v>
      </c>
      <c r="B25" t="s">
        <v>139</v>
      </c>
    </row>
    <row r="26" spans="1:2">
      <c r="A26" t="s">
        <v>140</v>
      </c>
      <c r="B26" t="s">
        <v>141</v>
      </c>
    </row>
    <row r="27" spans="1:2">
      <c r="A27" t="s">
        <v>142</v>
      </c>
      <c r="B27" t="s">
        <v>143</v>
      </c>
    </row>
    <row r="28" spans="1:2">
      <c r="A28" t="s">
        <v>144</v>
      </c>
      <c r="B28" t="s">
        <v>145</v>
      </c>
    </row>
    <row r="29" spans="1:2">
      <c r="A29" t="s">
        <v>146</v>
      </c>
      <c r="B29" t="s">
        <v>147</v>
      </c>
    </row>
    <row r="30" spans="1:2">
      <c r="A30" t="s">
        <v>148</v>
      </c>
      <c r="B30" t="s">
        <v>149</v>
      </c>
    </row>
    <row r="31" spans="1:2">
      <c r="A31" t="s">
        <v>150</v>
      </c>
      <c r="B31" t="s">
        <v>151</v>
      </c>
    </row>
    <row r="32" spans="1:2">
      <c r="A32" t="s">
        <v>152</v>
      </c>
      <c r="B32" t="s">
        <v>153</v>
      </c>
    </row>
    <row r="33" spans="1:2">
      <c r="A33" t="s">
        <v>154</v>
      </c>
      <c r="B33" t="s">
        <v>155</v>
      </c>
    </row>
    <row r="34" spans="1:2">
      <c r="A34" t="s">
        <v>156</v>
      </c>
      <c r="B34" t="s">
        <v>157</v>
      </c>
    </row>
    <row r="35" spans="1:2">
      <c r="A35" t="s">
        <v>158</v>
      </c>
      <c r="B35" t="s">
        <v>159</v>
      </c>
    </row>
    <row r="36" spans="1:2">
      <c r="A36" t="s">
        <v>160</v>
      </c>
      <c r="B36" t="s">
        <v>161</v>
      </c>
    </row>
    <row r="37" spans="1:2">
      <c r="A37" t="s">
        <v>162</v>
      </c>
      <c r="B37" t="s">
        <v>163</v>
      </c>
    </row>
    <row r="38" spans="1:2">
      <c r="A38" t="s">
        <v>164</v>
      </c>
      <c r="B38" t="s">
        <v>165</v>
      </c>
    </row>
    <row r="39" spans="1:2">
      <c r="A39" t="s">
        <v>166</v>
      </c>
      <c r="B39" t="s">
        <v>167</v>
      </c>
    </row>
    <row r="40" spans="1:2">
      <c r="A40" t="s">
        <v>168</v>
      </c>
      <c r="B40" t="s">
        <v>169</v>
      </c>
    </row>
    <row r="41" spans="1:2">
      <c r="A41" t="s">
        <v>170</v>
      </c>
      <c r="B41" t="s">
        <v>171</v>
      </c>
    </row>
    <row r="42" spans="1:2">
      <c r="A42" t="s">
        <v>172</v>
      </c>
      <c r="B42" t="s">
        <v>173</v>
      </c>
    </row>
    <row r="43" spans="1:2">
      <c r="A43" t="s">
        <v>174</v>
      </c>
      <c r="B43" t="s">
        <v>175</v>
      </c>
    </row>
    <row r="44" spans="1:2">
      <c r="A44" t="s">
        <v>176</v>
      </c>
      <c r="B44" t="s">
        <v>177</v>
      </c>
    </row>
    <row r="45" spans="1:2">
      <c r="A45" t="s">
        <v>178</v>
      </c>
      <c r="B45" t="s">
        <v>179</v>
      </c>
    </row>
    <row r="46" spans="1:2">
      <c r="A46" t="s">
        <v>180</v>
      </c>
      <c r="B46" t="s">
        <v>181</v>
      </c>
    </row>
    <row r="47" spans="1:2">
      <c r="A47" t="s">
        <v>182</v>
      </c>
      <c r="B47" t="s">
        <v>183</v>
      </c>
    </row>
    <row r="48" spans="1:2">
      <c r="A48" t="s">
        <v>184</v>
      </c>
      <c r="B48" t="s">
        <v>185</v>
      </c>
    </row>
    <row r="49" spans="1:2">
      <c r="A49" t="s">
        <v>186</v>
      </c>
      <c r="B49" t="s">
        <v>187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0" tint="-0.34998626667073579"/>
  </sheetPr>
  <dimension ref="A1"/>
  <sheetViews>
    <sheetView workbookViewId="0"/>
  </sheetViews>
  <sheetFormatPr defaultRowHeight="14.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H2837"/>
  <sheetViews>
    <sheetView workbookViewId="0"/>
  </sheetViews>
  <sheetFormatPr defaultRowHeight="15" customHeight="1"/>
  <cols>
    <col min="1" max="1" width="21.86328125" customWidth="1"/>
    <col min="2" max="2" width="27.73046875" customWidth="1"/>
  </cols>
  <sheetData>
    <row r="1" spans="1:33" ht="15" customHeight="1" thickBot="1">
      <c r="A1" s="19"/>
      <c r="B1" s="111" t="s">
        <v>188</v>
      </c>
      <c r="C1" s="112">
        <v>2022</v>
      </c>
      <c r="D1" s="112">
        <v>2023</v>
      </c>
      <c r="E1" s="112">
        <v>2024</v>
      </c>
      <c r="F1" s="112">
        <v>2025</v>
      </c>
      <c r="G1" s="112">
        <v>2026</v>
      </c>
      <c r="H1" s="112">
        <v>2027</v>
      </c>
      <c r="I1" s="112">
        <v>2028</v>
      </c>
      <c r="J1" s="112">
        <v>2029</v>
      </c>
      <c r="K1" s="112">
        <v>2030</v>
      </c>
      <c r="L1" s="112">
        <v>2031</v>
      </c>
      <c r="M1" s="112">
        <v>2032</v>
      </c>
      <c r="N1" s="112">
        <v>2033</v>
      </c>
      <c r="O1" s="112">
        <v>2034</v>
      </c>
      <c r="P1" s="112">
        <v>2035</v>
      </c>
      <c r="Q1" s="112">
        <v>2036</v>
      </c>
      <c r="R1" s="112">
        <v>2037</v>
      </c>
      <c r="S1" s="112">
        <v>2038</v>
      </c>
      <c r="T1" s="112">
        <v>2039</v>
      </c>
      <c r="U1" s="112">
        <v>2040</v>
      </c>
      <c r="V1" s="112">
        <v>2041</v>
      </c>
      <c r="W1" s="112">
        <v>2042</v>
      </c>
      <c r="X1" s="112">
        <v>2043</v>
      </c>
      <c r="Y1" s="112">
        <v>2044</v>
      </c>
      <c r="Z1" s="112">
        <v>2045</v>
      </c>
      <c r="AA1" s="112">
        <v>2046</v>
      </c>
      <c r="AB1" s="112">
        <v>2047</v>
      </c>
      <c r="AC1" s="112">
        <v>2048</v>
      </c>
      <c r="AD1" s="112">
        <v>2049</v>
      </c>
      <c r="AE1" s="112">
        <v>2050</v>
      </c>
      <c r="AF1" s="19"/>
      <c r="AG1" s="19"/>
    </row>
    <row r="2" spans="1:33" ht="15" customHeight="1" thickTop="1">
      <c r="A2" s="19"/>
      <c r="B2" s="19"/>
      <c r="C2" s="19"/>
      <c r="D2" s="19"/>
      <c r="E2" s="19"/>
      <c r="F2" s="19"/>
      <c r="G2" s="19"/>
      <c r="H2" s="19"/>
      <c r="I2" s="19"/>
      <c r="J2" s="19"/>
      <c r="K2" s="19"/>
      <c r="L2" s="19"/>
      <c r="M2" s="19"/>
      <c r="N2" s="19"/>
      <c r="O2" s="19"/>
      <c r="P2" s="19"/>
      <c r="Q2" s="19"/>
      <c r="R2" s="19"/>
      <c r="S2" s="19"/>
      <c r="T2" s="19"/>
      <c r="U2" s="19"/>
      <c r="V2" s="19"/>
      <c r="W2" s="19"/>
      <c r="X2" s="19"/>
      <c r="Y2" s="19"/>
      <c r="Z2" s="19"/>
      <c r="AA2" s="19"/>
      <c r="AB2" s="19"/>
      <c r="AC2" s="19"/>
      <c r="AD2" s="19"/>
      <c r="AE2" s="19"/>
      <c r="AF2" s="19"/>
      <c r="AG2" s="19"/>
    </row>
    <row r="3" spans="1:33" ht="15" customHeight="1">
      <c r="A3" s="19"/>
      <c r="B3" s="19"/>
      <c r="C3" s="128" t="s">
        <v>189</v>
      </c>
      <c r="D3" s="128" t="s">
        <v>190</v>
      </c>
      <c r="E3" s="113"/>
      <c r="F3" s="113"/>
      <c r="G3" s="113"/>
      <c r="H3" s="19"/>
      <c r="I3" s="19"/>
      <c r="J3" s="19"/>
      <c r="K3" s="19"/>
      <c r="L3" s="19"/>
      <c r="M3" s="19"/>
      <c r="N3" s="19"/>
      <c r="O3" s="19"/>
      <c r="P3" s="19"/>
      <c r="Q3" s="19"/>
      <c r="R3" s="19"/>
      <c r="S3" s="19"/>
      <c r="T3" s="19"/>
      <c r="U3" s="19"/>
      <c r="V3" s="19"/>
      <c r="W3" s="19"/>
      <c r="X3" s="19"/>
      <c r="Y3" s="19"/>
      <c r="Z3" s="19"/>
      <c r="AA3" s="19"/>
      <c r="AB3" s="19"/>
      <c r="AC3" s="19"/>
      <c r="AD3" s="19"/>
      <c r="AE3" s="19"/>
      <c r="AF3" s="19"/>
      <c r="AG3" s="19"/>
    </row>
    <row r="4" spans="1:33" ht="15" customHeight="1">
      <c r="A4" s="19"/>
      <c r="B4" s="19"/>
      <c r="C4" s="128" t="s">
        <v>191</v>
      </c>
      <c r="D4" s="128" t="s">
        <v>192</v>
      </c>
      <c r="E4" s="113"/>
      <c r="F4" s="113"/>
      <c r="G4" s="128" t="s">
        <v>193</v>
      </c>
      <c r="H4" s="19"/>
      <c r="I4" s="19"/>
      <c r="J4" s="19"/>
      <c r="K4" s="19"/>
      <c r="L4" s="19"/>
      <c r="M4" s="19"/>
      <c r="N4" s="19"/>
      <c r="O4" s="19"/>
      <c r="P4" s="19"/>
      <c r="Q4" s="19"/>
      <c r="R4" s="19"/>
      <c r="S4" s="19"/>
      <c r="T4" s="19"/>
      <c r="U4" s="19"/>
      <c r="V4" s="19"/>
      <c r="W4" s="19"/>
      <c r="X4" s="19"/>
      <c r="Y4" s="19"/>
      <c r="Z4" s="19"/>
      <c r="AA4" s="19"/>
      <c r="AB4" s="19"/>
      <c r="AC4" s="19"/>
      <c r="AD4" s="19"/>
      <c r="AE4" s="19"/>
      <c r="AF4" s="19"/>
      <c r="AG4" s="19"/>
    </row>
    <row r="5" spans="1:33" ht="15" customHeight="1">
      <c r="A5" s="19"/>
      <c r="B5" s="19"/>
      <c r="C5" s="128" t="s">
        <v>194</v>
      </c>
      <c r="D5" s="128" t="s">
        <v>195</v>
      </c>
      <c r="E5" s="113"/>
      <c r="F5" s="113"/>
      <c r="G5" s="113"/>
      <c r="H5" s="19"/>
      <c r="I5" s="19"/>
      <c r="J5" s="19"/>
      <c r="K5" s="19"/>
      <c r="L5" s="19"/>
      <c r="M5" s="19"/>
      <c r="N5" s="19"/>
      <c r="O5" s="19"/>
      <c r="P5" s="19"/>
      <c r="Q5" s="19"/>
      <c r="R5" s="19"/>
      <c r="S5" s="19"/>
      <c r="T5" s="19"/>
      <c r="U5" s="19"/>
      <c r="V5" s="19"/>
      <c r="W5" s="19"/>
      <c r="X5" s="19"/>
      <c r="Y5" s="19"/>
      <c r="Z5" s="19"/>
      <c r="AA5" s="19"/>
      <c r="AB5" s="19"/>
      <c r="AC5" s="19"/>
      <c r="AD5" s="19"/>
      <c r="AE5" s="19"/>
      <c r="AF5" s="19"/>
      <c r="AG5" s="19"/>
    </row>
    <row r="6" spans="1:33" ht="15" customHeight="1">
      <c r="A6" s="19"/>
      <c r="B6" s="19"/>
      <c r="C6" s="128" t="s">
        <v>196</v>
      </c>
      <c r="D6" s="113"/>
      <c r="E6" s="128" t="s">
        <v>197</v>
      </c>
      <c r="F6" s="113"/>
      <c r="G6" s="113"/>
      <c r="H6" s="19"/>
      <c r="I6" s="19"/>
      <c r="J6" s="19"/>
      <c r="K6" s="19"/>
      <c r="L6" s="19"/>
      <c r="M6" s="19"/>
      <c r="N6" s="19"/>
      <c r="O6" s="19"/>
      <c r="P6" s="19"/>
      <c r="Q6" s="19"/>
      <c r="R6" s="19"/>
      <c r="S6" s="19"/>
      <c r="T6" s="19"/>
      <c r="U6" s="19"/>
      <c r="V6" s="19"/>
      <c r="W6" s="19"/>
      <c r="X6" s="19"/>
      <c r="Y6" s="19"/>
      <c r="Z6" s="19"/>
      <c r="AA6" s="19"/>
      <c r="AB6" s="19"/>
      <c r="AC6" s="19"/>
      <c r="AD6" s="19"/>
      <c r="AE6" s="19"/>
      <c r="AF6" s="19"/>
      <c r="AG6" s="19"/>
    </row>
    <row r="7" spans="1:33" ht="15" customHeight="1">
      <c r="A7" s="19"/>
      <c r="B7" s="19"/>
      <c r="C7" s="19"/>
      <c r="D7" s="19"/>
      <c r="E7" s="19"/>
      <c r="F7" s="19"/>
      <c r="G7" s="19"/>
      <c r="H7" s="19"/>
      <c r="I7" s="19"/>
      <c r="J7" s="19"/>
      <c r="K7" s="19"/>
      <c r="L7" s="19"/>
      <c r="M7" s="19"/>
      <c r="N7" s="19"/>
      <c r="O7" s="19"/>
      <c r="P7" s="19"/>
      <c r="Q7" s="19"/>
      <c r="R7" s="19"/>
      <c r="S7" s="19"/>
      <c r="T7" s="19"/>
      <c r="U7" s="19"/>
      <c r="V7" s="19"/>
      <c r="W7" s="19"/>
      <c r="X7" s="19"/>
      <c r="Y7" s="19"/>
      <c r="Z7" s="19"/>
      <c r="AA7" s="19"/>
      <c r="AB7" s="19"/>
      <c r="AC7" s="19"/>
      <c r="AD7" s="19"/>
      <c r="AE7" s="19"/>
      <c r="AF7" s="19"/>
      <c r="AG7" s="19"/>
    </row>
    <row r="8" spans="1:33" ht="15" customHeight="1">
      <c r="A8" s="19"/>
      <c r="B8" s="19"/>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row>
    <row r="9" spans="1:33" ht="15" customHeight="1">
      <c r="A9" s="19"/>
      <c r="B9" s="109"/>
      <c r="C9" s="109"/>
      <c r="D9" s="109"/>
      <c r="E9" s="109"/>
      <c r="F9" s="109"/>
      <c r="G9" s="109"/>
      <c r="H9" s="109"/>
      <c r="I9" s="109"/>
      <c r="J9" s="109"/>
      <c r="K9" s="109"/>
      <c r="L9" s="109"/>
      <c r="M9" s="109"/>
      <c r="N9" s="109"/>
      <c r="O9" s="109"/>
      <c r="P9" s="109"/>
      <c r="Q9" s="109"/>
      <c r="R9" s="109"/>
      <c r="S9" s="109"/>
      <c r="T9" s="109"/>
      <c r="U9" s="109"/>
      <c r="V9" s="109"/>
      <c r="W9" s="109"/>
      <c r="X9" s="109"/>
      <c r="Y9" s="109"/>
      <c r="Z9" s="109"/>
      <c r="AA9" s="109"/>
      <c r="AB9" s="109"/>
      <c r="AC9" s="109"/>
      <c r="AD9" s="109"/>
      <c r="AE9" s="109"/>
      <c r="AF9" s="109"/>
      <c r="AG9" s="109"/>
    </row>
    <row r="10" spans="1:33" ht="15" customHeight="1">
      <c r="A10" s="22" t="s">
        <v>198</v>
      </c>
      <c r="B10" s="114" t="s">
        <v>199</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200</v>
      </c>
      <c r="AG10" s="109"/>
    </row>
    <row r="11" spans="1:33" ht="15" customHeight="1">
      <c r="A11" s="19"/>
      <c r="B11" s="116"/>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201</v>
      </c>
      <c r="AG11" s="109"/>
    </row>
    <row r="12" spans="1:33" ht="15" customHeight="1">
      <c r="A12" s="19"/>
      <c r="B12" s="116"/>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202</v>
      </c>
      <c r="AG12" s="109"/>
    </row>
    <row r="13" spans="1:33" ht="15" customHeight="1" thickBot="1">
      <c r="A13" s="19"/>
      <c r="B13" s="118" t="s">
        <v>203</v>
      </c>
      <c r="C13" s="118">
        <v>2022</v>
      </c>
      <c r="D13" s="118">
        <v>2023</v>
      </c>
      <c r="E13" s="118">
        <v>2024</v>
      </c>
      <c r="F13" s="118">
        <v>2025</v>
      </c>
      <c r="G13" s="118">
        <v>2026</v>
      </c>
      <c r="H13" s="118">
        <v>2027</v>
      </c>
      <c r="I13" s="118">
        <v>2028</v>
      </c>
      <c r="J13" s="118">
        <v>2029</v>
      </c>
      <c r="K13" s="118">
        <v>2030</v>
      </c>
      <c r="L13" s="118">
        <v>2031</v>
      </c>
      <c r="M13" s="118">
        <v>2032</v>
      </c>
      <c r="N13" s="118">
        <v>2033</v>
      </c>
      <c r="O13" s="118">
        <v>2034</v>
      </c>
      <c r="P13" s="118">
        <v>2035</v>
      </c>
      <c r="Q13" s="118">
        <v>2036</v>
      </c>
      <c r="R13" s="118">
        <v>2037</v>
      </c>
      <c r="S13" s="118">
        <v>2038</v>
      </c>
      <c r="T13" s="118">
        <v>2039</v>
      </c>
      <c r="U13" s="118">
        <v>2040</v>
      </c>
      <c r="V13" s="118">
        <v>2041</v>
      </c>
      <c r="W13" s="118">
        <v>2042</v>
      </c>
      <c r="X13" s="118">
        <v>2043</v>
      </c>
      <c r="Y13" s="118">
        <v>2044</v>
      </c>
      <c r="Z13" s="118">
        <v>2045</v>
      </c>
      <c r="AA13" s="118">
        <v>2046</v>
      </c>
      <c r="AB13" s="118">
        <v>2047</v>
      </c>
      <c r="AC13" s="118">
        <v>2048</v>
      </c>
      <c r="AD13" s="118">
        <v>2049</v>
      </c>
      <c r="AE13" s="118">
        <v>2050</v>
      </c>
      <c r="AF13" s="119" t="s">
        <v>204</v>
      </c>
      <c r="AG13" s="109"/>
    </row>
    <row r="14" spans="1:33" ht="15" customHeight="1" thickTop="1">
      <c r="A14" s="19"/>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A15" s="19"/>
      <c r="B15" s="120" t="s">
        <v>205</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A16" s="19"/>
      <c r="B16" s="120" t="s">
        <v>206</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19"/>
      <c r="B17" s="120" t="s">
        <v>207</v>
      </c>
      <c r="C17" s="109"/>
      <c r="D17" s="109"/>
      <c r="E17" s="109"/>
      <c r="F17" s="109"/>
      <c r="G17" s="109"/>
      <c r="H17" s="109"/>
      <c r="I17" s="109"/>
      <c r="J17" s="109"/>
      <c r="K17" s="109"/>
      <c r="L17" s="109"/>
      <c r="M17" s="109"/>
      <c r="N17" s="109"/>
      <c r="O17" s="109"/>
      <c r="P17" s="109"/>
      <c r="Q17" s="109"/>
      <c r="R17" s="109"/>
      <c r="S17" s="109"/>
      <c r="T17" s="109"/>
      <c r="U17" s="109"/>
      <c r="V17" s="109"/>
      <c r="W17" s="109"/>
      <c r="X17" s="109"/>
      <c r="Y17" s="109"/>
      <c r="Z17" s="109"/>
      <c r="AA17" s="109"/>
      <c r="AB17" s="109"/>
      <c r="AC17" s="109"/>
      <c r="AD17" s="109"/>
      <c r="AE17" s="109"/>
      <c r="AF17" s="109"/>
      <c r="AG17" s="109"/>
    </row>
    <row r="18" spans="1:33" ht="15" customHeight="1">
      <c r="A18" s="22" t="s">
        <v>208</v>
      </c>
      <c r="B18" s="121" t="s">
        <v>209</v>
      </c>
      <c r="C18" s="126">
        <v>2843.298096</v>
      </c>
      <c r="D18" s="126">
        <v>2901.3588869999999</v>
      </c>
      <c r="E18" s="126">
        <v>2922.5065920000002</v>
      </c>
      <c r="F18" s="126">
        <v>2933.360107</v>
      </c>
      <c r="G18" s="126">
        <v>2954.2380370000001</v>
      </c>
      <c r="H18" s="126">
        <v>2981.9343260000001</v>
      </c>
      <c r="I18" s="126">
        <v>3007.5581050000001</v>
      </c>
      <c r="J18" s="126">
        <v>3027.5729980000001</v>
      </c>
      <c r="K18" s="126">
        <v>3042.8432619999999</v>
      </c>
      <c r="L18" s="126">
        <v>3055.7746579999998</v>
      </c>
      <c r="M18" s="126">
        <v>3066.6516109999998</v>
      </c>
      <c r="N18" s="126">
        <v>3082.359375</v>
      </c>
      <c r="O18" s="126">
        <v>3102.4182129999999</v>
      </c>
      <c r="P18" s="126">
        <v>3120.7375489999999</v>
      </c>
      <c r="Q18" s="126">
        <v>3135.6208499999998</v>
      </c>
      <c r="R18" s="126">
        <v>3152.9177249999998</v>
      </c>
      <c r="S18" s="126">
        <v>3172.435547</v>
      </c>
      <c r="T18" s="126">
        <v>3192.100586</v>
      </c>
      <c r="U18" s="126">
        <v>3214.5629880000001</v>
      </c>
      <c r="V18" s="126">
        <v>3237.5805660000001</v>
      </c>
      <c r="W18" s="126">
        <v>3261.5847170000002</v>
      </c>
      <c r="X18" s="126">
        <v>3284.897461</v>
      </c>
      <c r="Y18" s="126">
        <v>3309.0390619999998</v>
      </c>
      <c r="Z18" s="126">
        <v>3334.7033689999998</v>
      </c>
      <c r="AA18" s="126">
        <v>3364.522461</v>
      </c>
      <c r="AB18" s="126">
        <v>3396.5351559999999</v>
      </c>
      <c r="AC18" s="126">
        <v>3429.5627439999998</v>
      </c>
      <c r="AD18" s="126">
        <v>3463.0249020000001</v>
      </c>
      <c r="AE18" s="126">
        <v>3499.5429690000001</v>
      </c>
      <c r="AF18" s="123">
        <v>7.4440000000000001E-3</v>
      </c>
      <c r="AG18" s="109"/>
    </row>
    <row r="19" spans="1:33" ht="15" customHeight="1">
      <c r="A19" s="22" t="s">
        <v>210</v>
      </c>
      <c r="B19" s="121" t="s">
        <v>211</v>
      </c>
      <c r="C19" s="126">
        <v>102.214951</v>
      </c>
      <c r="D19" s="126">
        <v>103.34345999999999</v>
      </c>
      <c r="E19" s="126">
        <v>103.55378</v>
      </c>
      <c r="F19" s="126">
        <v>104.36998699999999</v>
      </c>
      <c r="G19" s="126">
        <v>105.656265</v>
      </c>
      <c r="H19" s="126">
        <v>107.002548</v>
      </c>
      <c r="I19" s="126">
        <v>108.204063</v>
      </c>
      <c r="J19" s="126">
        <v>109.329842</v>
      </c>
      <c r="K19" s="126">
        <v>110.214569</v>
      </c>
      <c r="L19" s="126">
        <v>111.063705</v>
      </c>
      <c r="M19" s="126">
        <v>112.175911</v>
      </c>
      <c r="N19" s="126">
        <v>113.26731100000001</v>
      </c>
      <c r="O19" s="126">
        <v>114.361328</v>
      </c>
      <c r="P19" s="126">
        <v>115.539856</v>
      </c>
      <c r="Q19" s="126">
        <v>116.693398</v>
      </c>
      <c r="R19" s="126">
        <v>117.934776</v>
      </c>
      <c r="S19" s="126">
        <v>119.26325199999999</v>
      </c>
      <c r="T19" s="126">
        <v>120.517143</v>
      </c>
      <c r="U19" s="126">
        <v>121.965698</v>
      </c>
      <c r="V19" s="126">
        <v>123.543205</v>
      </c>
      <c r="W19" s="126">
        <v>125.055435</v>
      </c>
      <c r="X19" s="126">
        <v>126.490196</v>
      </c>
      <c r="Y19" s="126">
        <v>127.831902</v>
      </c>
      <c r="Z19" s="126">
        <v>129.14802599999999</v>
      </c>
      <c r="AA19" s="126">
        <v>130.647919</v>
      </c>
      <c r="AB19" s="126">
        <v>132.25534099999999</v>
      </c>
      <c r="AC19" s="126">
        <v>133.71923799999999</v>
      </c>
      <c r="AD19" s="126">
        <v>135.16911300000001</v>
      </c>
      <c r="AE19" s="126">
        <v>137.065033</v>
      </c>
      <c r="AF19" s="123">
        <v>1.0533000000000001E-2</v>
      </c>
      <c r="AG19" s="109"/>
    </row>
    <row r="20" spans="1:33" ht="15" customHeight="1">
      <c r="A20" s="22" t="s">
        <v>212</v>
      </c>
      <c r="B20" s="121" t="s">
        <v>213</v>
      </c>
      <c r="C20" s="126">
        <v>321.95498700000002</v>
      </c>
      <c r="D20" s="126">
        <v>320.72061200000002</v>
      </c>
      <c r="E20" s="126">
        <v>321.15664700000002</v>
      </c>
      <c r="F20" s="126">
        <v>324.03918499999997</v>
      </c>
      <c r="G20" s="126">
        <v>328.45147700000001</v>
      </c>
      <c r="H20" s="126">
        <v>332.319275</v>
      </c>
      <c r="I20" s="126">
        <v>335.87875400000001</v>
      </c>
      <c r="J20" s="126">
        <v>338.62100199999998</v>
      </c>
      <c r="K20" s="126">
        <v>341.15325899999999</v>
      </c>
      <c r="L20" s="126">
        <v>344.16229199999998</v>
      </c>
      <c r="M20" s="126">
        <v>348.16583300000002</v>
      </c>
      <c r="N20" s="126">
        <v>351.54122899999999</v>
      </c>
      <c r="O20" s="126">
        <v>354.83010899999999</v>
      </c>
      <c r="P20" s="126">
        <v>358.344696</v>
      </c>
      <c r="Q20" s="126">
        <v>361.39355499999999</v>
      </c>
      <c r="R20" s="126">
        <v>364.92678799999999</v>
      </c>
      <c r="S20" s="126">
        <v>368.38064600000001</v>
      </c>
      <c r="T20" s="126">
        <v>371.81143200000002</v>
      </c>
      <c r="U20" s="126">
        <v>375.58807400000001</v>
      </c>
      <c r="V20" s="126">
        <v>379.58752399999997</v>
      </c>
      <c r="W20" s="126">
        <v>383.51464800000002</v>
      </c>
      <c r="X20" s="126">
        <v>387.20883199999997</v>
      </c>
      <c r="Y20" s="126">
        <v>390.63339200000001</v>
      </c>
      <c r="Z20" s="126">
        <v>393.83795199999997</v>
      </c>
      <c r="AA20" s="126">
        <v>397.54263300000002</v>
      </c>
      <c r="AB20" s="126">
        <v>401.35467499999999</v>
      </c>
      <c r="AC20" s="126">
        <v>404.65982100000002</v>
      </c>
      <c r="AD20" s="126">
        <v>408.22445699999997</v>
      </c>
      <c r="AE20" s="126">
        <v>413.08251999999999</v>
      </c>
      <c r="AF20" s="123">
        <v>8.9409999999999993E-3</v>
      </c>
      <c r="AG20" s="109"/>
    </row>
    <row r="21" spans="1:33" ht="15" customHeight="1">
      <c r="A21" s="19"/>
      <c r="B21" s="120" t="s">
        <v>214</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s="99" customFormat="1" ht="15" customHeight="1">
      <c r="A22" s="136" t="s">
        <v>215</v>
      </c>
      <c r="B22" s="137" t="s">
        <v>216</v>
      </c>
      <c r="C22" s="138">
        <v>175.473648</v>
      </c>
      <c r="D22" s="138">
        <v>186.883286</v>
      </c>
      <c r="E22" s="138">
        <v>193.369202</v>
      </c>
      <c r="F22" s="138">
        <v>197.39228800000001</v>
      </c>
      <c r="G22" s="138">
        <v>200.32751500000001</v>
      </c>
      <c r="H22" s="138">
        <v>202.52967799999999</v>
      </c>
      <c r="I22" s="138">
        <v>204.211411</v>
      </c>
      <c r="J22" s="138">
        <v>205.46838399999999</v>
      </c>
      <c r="K22" s="138">
        <v>206.39357000000001</v>
      </c>
      <c r="L22" s="138">
        <v>207.029404</v>
      </c>
      <c r="M22" s="138">
        <v>207.54084800000001</v>
      </c>
      <c r="N22" s="138">
        <v>207.99565100000001</v>
      </c>
      <c r="O22" s="138">
        <v>208.43975800000001</v>
      </c>
      <c r="P22" s="138">
        <v>208.79684399999999</v>
      </c>
      <c r="Q22" s="138">
        <v>209.10339400000001</v>
      </c>
      <c r="R22" s="138">
        <v>209.37013200000001</v>
      </c>
      <c r="S22" s="138">
        <v>209.49378999999999</v>
      </c>
      <c r="T22" s="138">
        <v>209.54415900000001</v>
      </c>
      <c r="U22" s="138">
        <v>209.54357899999999</v>
      </c>
      <c r="V22" s="138">
        <v>209.49118000000001</v>
      </c>
      <c r="W22" s="138">
        <v>209.41184999999999</v>
      </c>
      <c r="X22" s="138">
        <v>209.25843800000001</v>
      </c>
      <c r="Y22" s="138">
        <v>209.10913099999999</v>
      </c>
      <c r="Z22" s="138">
        <v>208.931015</v>
      </c>
      <c r="AA22" s="138">
        <v>208.81189000000001</v>
      </c>
      <c r="AB22" s="138">
        <v>208.60612499999999</v>
      </c>
      <c r="AC22" s="138">
        <v>208.41769400000001</v>
      </c>
      <c r="AD22" s="138">
        <v>208.192352</v>
      </c>
      <c r="AE22" s="138">
        <v>207.995926</v>
      </c>
      <c r="AF22" s="139">
        <v>6.0910000000000001E-3</v>
      </c>
      <c r="AG22" s="140"/>
    </row>
    <row r="23" spans="1:33" ht="15" customHeight="1">
      <c r="A23" s="22" t="s">
        <v>217</v>
      </c>
      <c r="B23" s="121" t="s">
        <v>218</v>
      </c>
      <c r="C23" s="126">
        <v>30.144946999999998</v>
      </c>
      <c r="D23" s="126">
        <v>32.030231000000001</v>
      </c>
      <c r="E23" s="126">
        <v>33.064109999999999</v>
      </c>
      <c r="F23" s="126">
        <v>33.706195999999998</v>
      </c>
      <c r="G23" s="126">
        <v>34.620327000000003</v>
      </c>
      <c r="H23" s="126">
        <v>35.443916000000002</v>
      </c>
      <c r="I23" s="126">
        <v>36.137473999999997</v>
      </c>
      <c r="J23" s="126">
        <v>36.650322000000003</v>
      </c>
      <c r="K23" s="126">
        <v>37.00806</v>
      </c>
      <c r="L23" s="126">
        <v>37.264552999999999</v>
      </c>
      <c r="M23" s="126">
        <v>37.633518000000002</v>
      </c>
      <c r="N23" s="126">
        <v>38.067889999999998</v>
      </c>
      <c r="O23" s="126">
        <v>38.564194000000001</v>
      </c>
      <c r="P23" s="126">
        <v>38.985652999999999</v>
      </c>
      <c r="Q23" s="126">
        <v>39.398944999999998</v>
      </c>
      <c r="R23" s="126">
        <v>39.809189000000003</v>
      </c>
      <c r="S23" s="126">
        <v>40.237045000000002</v>
      </c>
      <c r="T23" s="126">
        <v>40.652228999999998</v>
      </c>
      <c r="U23" s="126">
        <v>41.127974999999999</v>
      </c>
      <c r="V23" s="126">
        <v>41.567630999999999</v>
      </c>
      <c r="W23" s="126">
        <v>42.019573000000001</v>
      </c>
      <c r="X23" s="126">
        <v>42.407310000000003</v>
      </c>
      <c r="Y23" s="126">
        <v>42.842342000000002</v>
      </c>
      <c r="Z23" s="126">
        <v>43.266334999999998</v>
      </c>
      <c r="AA23" s="126">
        <v>43.867863</v>
      </c>
      <c r="AB23" s="126">
        <v>44.361511</v>
      </c>
      <c r="AC23" s="126">
        <v>44.905074999999997</v>
      </c>
      <c r="AD23" s="126">
        <v>45.395485000000001</v>
      </c>
      <c r="AE23" s="126">
        <v>46.002594000000002</v>
      </c>
      <c r="AF23" s="123">
        <v>1.521E-2</v>
      </c>
      <c r="AG23" s="109"/>
    </row>
    <row r="24" spans="1:33" ht="15" customHeight="1">
      <c r="A24" s="19"/>
      <c r="B24" s="120" t="s">
        <v>219</v>
      </c>
      <c r="C24" s="109"/>
      <c r="D24" s="109"/>
      <c r="E24" s="109"/>
      <c r="F24" s="109"/>
      <c r="G24" s="109"/>
      <c r="H24" s="109"/>
      <c r="I24" s="109"/>
      <c r="J24" s="109"/>
      <c r="K24" s="109"/>
      <c r="L24" s="109"/>
      <c r="M24" s="109"/>
      <c r="N24" s="109"/>
      <c r="O24" s="109"/>
      <c r="P24" s="109"/>
      <c r="Q24" s="109"/>
      <c r="R24" s="109"/>
      <c r="S24" s="109"/>
      <c r="T24" s="109"/>
      <c r="U24" s="109"/>
      <c r="V24" s="109"/>
      <c r="W24" s="109"/>
      <c r="X24" s="109"/>
      <c r="Y24" s="109"/>
      <c r="Z24" s="109"/>
      <c r="AA24" s="109"/>
      <c r="AB24" s="109"/>
      <c r="AC24" s="109"/>
      <c r="AD24" s="109"/>
      <c r="AE24" s="109"/>
      <c r="AF24" s="109"/>
      <c r="AG24" s="109"/>
    </row>
    <row r="25" spans="1:33" ht="15" customHeight="1">
      <c r="A25" s="22" t="s">
        <v>220</v>
      </c>
      <c r="B25" s="121" t="s">
        <v>221</v>
      </c>
      <c r="C25" s="126">
        <v>1173.034668</v>
      </c>
      <c r="D25" s="126">
        <v>1318.6945800000001</v>
      </c>
      <c r="E25" s="126">
        <v>1361.6110839999999</v>
      </c>
      <c r="F25" s="126">
        <v>1371.6551509999999</v>
      </c>
      <c r="G25" s="126">
        <v>1402.9279790000001</v>
      </c>
      <c r="H25" s="126">
        <v>1433.8398440000001</v>
      </c>
      <c r="I25" s="126">
        <v>1461.472168</v>
      </c>
      <c r="J25" s="126">
        <v>1484.8291019999999</v>
      </c>
      <c r="K25" s="126">
        <v>1504.2687989999999</v>
      </c>
      <c r="L25" s="126">
        <v>1524.7269289999999</v>
      </c>
      <c r="M25" s="126">
        <v>1552.256836</v>
      </c>
      <c r="N25" s="126">
        <v>1583.9248050000001</v>
      </c>
      <c r="O25" s="126">
        <v>1615.380249</v>
      </c>
      <c r="P25" s="126">
        <v>1647.3461910000001</v>
      </c>
      <c r="Q25" s="126">
        <v>1682.5896</v>
      </c>
      <c r="R25" s="126">
        <v>1721.046875</v>
      </c>
      <c r="S25" s="126">
        <v>1761.139038</v>
      </c>
      <c r="T25" s="126">
        <v>1801.9410399999999</v>
      </c>
      <c r="U25" s="126">
        <v>1848.0720209999999</v>
      </c>
      <c r="V25" s="126">
        <v>1894.2041019999999</v>
      </c>
      <c r="W25" s="126">
        <v>1941.463013</v>
      </c>
      <c r="X25" s="126">
        <v>1990.3642580000001</v>
      </c>
      <c r="Y25" s="126">
        <v>2038.4373780000001</v>
      </c>
      <c r="Z25" s="126">
        <v>2085.6875</v>
      </c>
      <c r="AA25" s="126">
        <v>2134.0048830000001</v>
      </c>
      <c r="AB25" s="126">
        <v>2185.8969729999999</v>
      </c>
      <c r="AC25" s="126">
        <v>2238.836182</v>
      </c>
      <c r="AD25" s="126">
        <v>2292.3554690000001</v>
      </c>
      <c r="AE25" s="126">
        <v>2350.2690429999998</v>
      </c>
      <c r="AF25" s="123">
        <v>2.513E-2</v>
      </c>
      <c r="AG25" s="109"/>
    </row>
    <row r="26" spans="1:33" ht="15" customHeight="1">
      <c r="A26" s="19"/>
      <c r="B26" s="120" t="s">
        <v>222</v>
      </c>
      <c r="C26" s="109"/>
      <c r="D26" s="109"/>
      <c r="E26" s="109"/>
      <c r="F26" s="109"/>
      <c r="G26" s="109"/>
      <c r="H26" s="109"/>
      <c r="I26" s="109"/>
      <c r="J26" s="109"/>
      <c r="K26" s="109"/>
      <c r="L26" s="109"/>
      <c r="M26" s="109"/>
      <c r="N26" s="109"/>
      <c r="O26" s="109"/>
      <c r="P26" s="109"/>
      <c r="Q26" s="109"/>
      <c r="R26" s="109"/>
      <c r="S26" s="109"/>
      <c r="T26" s="109"/>
      <c r="U26" s="109"/>
      <c r="V26" s="109"/>
      <c r="W26" s="109"/>
      <c r="X26" s="109"/>
      <c r="Y26" s="109"/>
      <c r="Z26" s="109"/>
      <c r="AA26" s="109"/>
      <c r="AB26" s="109"/>
      <c r="AC26" s="109"/>
      <c r="AD26" s="109"/>
      <c r="AE26" s="109"/>
      <c r="AF26" s="109"/>
      <c r="AG26" s="109"/>
    </row>
    <row r="27" spans="1:33" ht="15" customHeight="1">
      <c r="A27" s="22" t="s">
        <v>223</v>
      </c>
      <c r="B27" s="121" t="s">
        <v>224</v>
      </c>
      <c r="C27" s="126">
        <v>1620.4948730000001</v>
      </c>
      <c r="D27" s="126">
        <v>1600.1008300000001</v>
      </c>
      <c r="E27" s="126">
        <v>1666.9197999999999</v>
      </c>
      <c r="F27" s="126">
        <v>1628.408447</v>
      </c>
      <c r="G27" s="126">
        <v>1561.420654</v>
      </c>
      <c r="H27" s="126">
        <v>1509.649414</v>
      </c>
      <c r="I27" s="126">
        <v>1489.7312010000001</v>
      </c>
      <c r="J27" s="126">
        <v>1507.5151370000001</v>
      </c>
      <c r="K27" s="126">
        <v>1500.1649170000001</v>
      </c>
      <c r="L27" s="126">
        <v>1506.952393</v>
      </c>
      <c r="M27" s="126">
        <v>1522.1982419999999</v>
      </c>
      <c r="N27" s="126">
        <v>1534.73938</v>
      </c>
      <c r="O27" s="126">
        <v>1543.237427</v>
      </c>
      <c r="P27" s="126">
        <v>1554.590698</v>
      </c>
      <c r="Q27" s="126">
        <v>1557.5253909999999</v>
      </c>
      <c r="R27" s="126">
        <v>1562.481567</v>
      </c>
      <c r="S27" s="126">
        <v>1568.966064</v>
      </c>
      <c r="T27" s="126">
        <v>1568.3394780000001</v>
      </c>
      <c r="U27" s="126">
        <v>1571.777466</v>
      </c>
      <c r="V27" s="126">
        <v>1585.611206</v>
      </c>
      <c r="W27" s="126">
        <v>1597.3070070000001</v>
      </c>
      <c r="X27" s="126">
        <v>1600.190918</v>
      </c>
      <c r="Y27" s="126">
        <v>1601.832764</v>
      </c>
      <c r="Z27" s="126">
        <v>1602.998779</v>
      </c>
      <c r="AA27" s="126">
        <v>1608.1293949999999</v>
      </c>
      <c r="AB27" s="126">
        <v>1618.0823969999999</v>
      </c>
      <c r="AC27" s="126">
        <v>1630.8079829999999</v>
      </c>
      <c r="AD27" s="126">
        <v>1636.8905030000001</v>
      </c>
      <c r="AE27" s="126">
        <v>1649.469482</v>
      </c>
      <c r="AF27" s="123">
        <v>6.3299999999999999E-4</v>
      </c>
      <c r="AG27" s="109"/>
    </row>
    <row r="28" spans="1:33" ht="15" customHeight="1">
      <c r="A28" s="22" t="s">
        <v>225</v>
      </c>
      <c r="B28" s="121" t="s">
        <v>226</v>
      </c>
      <c r="C28" s="126">
        <v>444.898865</v>
      </c>
      <c r="D28" s="126">
        <v>450.42761200000001</v>
      </c>
      <c r="E28" s="126">
        <v>448.61004600000001</v>
      </c>
      <c r="F28" s="126">
        <v>446.74627700000002</v>
      </c>
      <c r="G28" s="126">
        <v>445.22772200000003</v>
      </c>
      <c r="H28" s="126">
        <v>442.84777800000001</v>
      </c>
      <c r="I28" s="126">
        <v>440.43005399999998</v>
      </c>
      <c r="J28" s="126">
        <v>437.02459700000003</v>
      </c>
      <c r="K28" s="126">
        <v>434.036407</v>
      </c>
      <c r="L28" s="126">
        <v>431.39211999999998</v>
      </c>
      <c r="M28" s="126">
        <v>429.99737499999998</v>
      </c>
      <c r="N28" s="126">
        <v>428.16067500000003</v>
      </c>
      <c r="O28" s="126">
        <v>426.27862499999998</v>
      </c>
      <c r="P28" s="126">
        <v>424.17816199999999</v>
      </c>
      <c r="Q28" s="126">
        <v>421.71697999999998</v>
      </c>
      <c r="R28" s="126">
        <v>419.81463600000001</v>
      </c>
      <c r="S28" s="126">
        <v>417.567047</v>
      </c>
      <c r="T28" s="126">
        <v>415.80767800000001</v>
      </c>
      <c r="U28" s="126">
        <v>414.04513500000002</v>
      </c>
      <c r="V28" s="126">
        <v>412.52209499999998</v>
      </c>
      <c r="W28" s="126">
        <v>411.24774200000002</v>
      </c>
      <c r="X28" s="126">
        <v>409.97735599999999</v>
      </c>
      <c r="Y28" s="126">
        <v>408.52224699999999</v>
      </c>
      <c r="Z28" s="126">
        <v>406.63034099999999</v>
      </c>
      <c r="AA28" s="126">
        <v>405.358521</v>
      </c>
      <c r="AB28" s="126">
        <v>403.865906</v>
      </c>
      <c r="AC28" s="126">
        <v>401.97906499999999</v>
      </c>
      <c r="AD28" s="126">
        <v>400.55664100000001</v>
      </c>
      <c r="AE28" s="126">
        <v>400.09832799999998</v>
      </c>
      <c r="AF28" s="123">
        <v>-3.7829999999999999E-3</v>
      </c>
      <c r="AG28" s="109"/>
    </row>
    <row r="29" spans="1:33" ht="15" customHeight="1">
      <c r="A29" s="19"/>
      <c r="B29" s="109"/>
      <c r="C29" s="109"/>
      <c r="D29" s="109"/>
      <c r="E29" s="109"/>
      <c r="F29" s="109"/>
      <c r="G29" s="109"/>
      <c r="H29" s="109"/>
      <c r="I29" s="109"/>
      <c r="J29" s="109"/>
      <c r="K29" s="109"/>
      <c r="L29" s="109"/>
      <c r="M29" s="109"/>
      <c r="N29" s="109"/>
      <c r="O29" s="109"/>
      <c r="P29" s="109"/>
      <c r="Q29" s="109"/>
      <c r="R29" s="109"/>
      <c r="S29" s="109"/>
      <c r="T29" s="109"/>
      <c r="U29" s="109"/>
      <c r="V29" s="109"/>
      <c r="W29" s="109"/>
      <c r="X29" s="109"/>
      <c r="Y29" s="109"/>
      <c r="Z29" s="109"/>
      <c r="AA29" s="109"/>
      <c r="AB29" s="109"/>
      <c r="AC29" s="109"/>
      <c r="AD29" s="109"/>
      <c r="AE29" s="109"/>
      <c r="AF29" s="109"/>
      <c r="AG29" s="109"/>
    </row>
    <row r="30" spans="1:33" ht="15" customHeight="1">
      <c r="A30" s="19"/>
      <c r="B30" s="120" t="s">
        <v>227</v>
      </c>
      <c r="C30" s="109">
        <f>C41/C38</f>
        <v>0.81570902885876906</v>
      </c>
      <c r="D30" s="109">
        <f>C30/'EPA Auto Trends 2022'!B3</f>
        <v>1.0579946397602236</v>
      </c>
      <c r="E30" s="109"/>
      <c r="F30" s="109"/>
      <c r="G30" s="109"/>
      <c r="H30" s="109"/>
      <c r="I30" s="109"/>
      <c r="J30" s="109"/>
      <c r="K30" s="109"/>
      <c r="L30" s="109"/>
      <c r="M30" s="109"/>
      <c r="N30" s="109"/>
      <c r="O30" s="109"/>
      <c r="P30" s="109"/>
      <c r="Q30" s="109"/>
      <c r="R30" s="109"/>
      <c r="S30" s="109"/>
      <c r="T30" s="109"/>
      <c r="U30" s="109"/>
      <c r="V30" s="109"/>
      <c r="W30" s="109"/>
      <c r="X30" s="109"/>
      <c r="Y30" s="109"/>
      <c r="Z30" s="109"/>
      <c r="AA30" s="109"/>
      <c r="AB30" s="109"/>
      <c r="AC30" s="109"/>
      <c r="AD30" s="109"/>
      <c r="AE30" s="109"/>
      <c r="AF30" s="109"/>
      <c r="AG30" s="109"/>
    </row>
    <row r="31" spans="1:33" ht="14.25">
      <c r="A31" s="19"/>
      <c r="B31" s="120" t="s">
        <v>228</v>
      </c>
      <c r="C31" s="109"/>
      <c r="D31" s="109"/>
      <c r="E31" s="109"/>
      <c r="F31" s="109"/>
      <c r="G31" s="109"/>
      <c r="H31" s="109"/>
      <c r="I31" s="109"/>
      <c r="J31" s="109"/>
      <c r="K31" s="109"/>
      <c r="L31" s="109"/>
      <c r="M31" s="109"/>
      <c r="N31" s="109"/>
      <c r="O31" s="109"/>
      <c r="P31" s="109"/>
      <c r="Q31" s="109"/>
      <c r="R31" s="109"/>
      <c r="S31" s="109"/>
      <c r="T31" s="109"/>
      <c r="U31" s="109"/>
      <c r="V31" s="109"/>
      <c r="W31" s="109"/>
      <c r="X31" s="109"/>
      <c r="Y31" s="109"/>
      <c r="Z31" s="109"/>
      <c r="AA31" s="109"/>
      <c r="AB31" s="109"/>
      <c r="AC31" s="109"/>
      <c r="AD31" s="109"/>
      <c r="AE31" s="109"/>
      <c r="AF31" s="109"/>
      <c r="AG31" s="109"/>
    </row>
    <row r="32" spans="1:33" ht="24.75" customHeight="1">
      <c r="A32" s="22" t="s">
        <v>229</v>
      </c>
      <c r="B32" s="121" t="s">
        <v>230</v>
      </c>
      <c r="C32" s="127">
        <v>35.855949000000003</v>
      </c>
      <c r="D32" s="127">
        <v>36.277985000000001</v>
      </c>
      <c r="E32" s="127">
        <v>39.337012999999999</v>
      </c>
      <c r="F32" s="127">
        <v>42.578201</v>
      </c>
      <c r="G32" s="127">
        <v>47.262627000000002</v>
      </c>
      <c r="H32" s="127">
        <v>47.227249</v>
      </c>
      <c r="I32" s="127">
        <v>47.18121</v>
      </c>
      <c r="J32" s="127">
        <v>47.168773999999999</v>
      </c>
      <c r="K32" s="127">
        <v>47.163848999999999</v>
      </c>
      <c r="L32" s="127">
        <v>47.152081000000003</v>
      </c>
      <c r="M32" s="127">
        <v>47.159278999999998</v>
      </c>
      <c r="N32" s="127">
        <v>47.152672000000003</v>
      </c>
      <c r="O32" s="127">
        <v>47.146118000000001</v>
      </c>
      <c r="P32" s="127">
        <v>47.131686999999999</v>
      </c>
      <c r="Q32" s="127">
        <v>47.138325000000002</v>
      </c>
      <c r="R32" s="127">
        <v>47.119869000000001</v>
      </c>
      <c r="S32" s="127">
        <v>47.100937000000002</v>
      </c>
      <c r="T32" s="127">
        <v>47.084251000000002</v>
      </c>
      <c r="U32" s="127">
        <v>47.059879000000002</v>
      </c>
      <c r="V32" s="127">
        <v>47.032314</v>
      </c>
      <c r="W32" s="127">
        <v>47.004074000000003</v>
      </c>
      <c r="X32" s="127">
        <v>46.960155</v>
      </c>
      <c r="Y32" s="127">
        <v>46.939563999999997</v>
      </c>
      <c r="Z32" s="127">
        <v>46.910690000000002</v>
      </c>
      <c r="AA32" s="127">
        <v>46.948238000000003</v>
      </c>
      <c r="AB32" s="127">
        <v>46.913113000000003</v>
      </c>
      <c r="AC32" s="127">
        <v>46.906829999999999</v>
      </c>
      <c r="AD32" s="127">
        <v>46.880138000000002</v>
      </c>
      <c r="AE32" s="127">
        <v>46.870857000000001</v>
      </c>
      <c r="AF32" s="123">
        <v>9.613E-3</v>
      </c>
      <c r="AG32" s="109"/>
    </row>
    <row r="33" spans="1:33" ht="14.25">
      <c r="A33" s="22" t="s">
        <v>231</v>
      </c>
      <c r="B33" s="121" t="s">
        <v>232</v>
      </c>
      <c r="C33" s="127">
        <v>45.004654000000002</v>
      </c>
      <c r="D33" s="127">
        <v>45.471119000000002</v>
      </c>
      <c r="E33" s="127">
        <v>49.460312000000002</v>
      </c>
      <c r="F33" s="127">
        <v>53.789036000000003</v>
      </c>
      <c r="G33" s="127">
        <v>59.791530999999999</v>
      </c>
      <c r="H33" s="127">
        <v>59.803519999999999</v>
      </c>
      <c r="I33" s="127">
        <v>59.817413000000002</v>
      </c>
      <c r="J33" s="127">
        <v>59.819332000000003</v>
      </c>
      <c r="K33" s="127">
        <v>59.821598000000002</v>
      </c>
      <c r="L33" s="127">
        <v>59.822445000000002</v>
      </c>
      <c r="M33" s="127">
        <v>59.827472999999998</v>
      </c>
      <c r="N33" s="127">
        <v>59.828792999999997</v>
      </c>
      <c r="O33" s="127">
        <v>59.830779999999997</v>
      </c>
      <c r="P33" s="127">
        <v>59.831119999999999</v>
      </c>
      <c r="Q33" s="127">
        <v>59.842136000000004</v>
      </c>
      <c r="R33" s="127">
        <v>59.842136000000004</v>
      </c>
      <c r="S33" s="127">
        <v>59.842136000000004</v>
      </c>
      <c r="T33" s="127">
        <v>59.843197000000004</v>
      </c>
      <c r="U33" s="127">
        <v>59.843197000000004</v>
      </c>
      <c r="V33" s="127">
        <v>59.843231000000003</v>
      </c>
      <c r="W33" s="127">
        <v>59.845177</v>
      </c>
      <c r="X33" s="127">
        <v>59.845177</v>
      </c>
      <c r="Y33" s="127">
        <v>59.848227999999999</v>
      </c>
      <c r="Z33" s="127">
        <v>59.848227999999999</v>
      </c>
      <c r="AA33" s="127">
        <v>59.867775000000002</v>
      </c>
      <c r="AB33" s="127">
        <v>59.867775000000002</v>
      </c>
      <c r="AC33" s="127">
        <v>59.867775000000002</v>
      </c>
      <c r="AD33" s="127">
        <v>59.867775000000002</v>
      </c>
      <c r="AE33" s="127">
        <v>59.867775000000002</v>
      </c>
      <c r="AF33" s="123">
        <v>1.0244E-2</v>
      </c>
      <c r="AG33" s="109"/>
    </row>
    <row r="34" spans="1:33" ht="14.25">
      <c r="A34" s="22" t="s">
        <v>233</v>
      </c>
      <c r="B34" s="121" t="s">
        <v>234</v>
      </c>
      <c r="C34" s="127">
        <v>32.047302000000002</v>
      </c>
      <c r="D34" s="127">
        <v>32.608868000000001</v>
      </c>
      <c r="E34" s="127">
        <v>35.403008</v>
      </c>
      <c r="F34" s="127">
        <v>38.46349</v>
      </c>
      <c r="G34" s="127">
        <v>42.755749000000002</v>
      </c>
      <c r="H34" s="127">
        <v>42.75658</v>
      </c>
      <c r="I34" s="127">
        <v>42.76173</v>
      </c>
      <c r="J34" s="127">
        <v>42.76173</v>
      </c>
      <c r="K34" s="127">
        <v>42.761840999999997</v>
      </c>
      <c r="L34" s="127">
        <v>42.762084999999999</v>
      </c>
      <c r="M34" s="127">
        <v>42.762169</v>
      </c>
      <c r="N34" s="127">
        <v>42.762360000000001</v>
      </c>
      <c r="O34" s="127">
        <v>42.762390000000003</v>
      </c>
      <c r="P34" s="127">
        <v>42.762520000000002</v>
      </c>
      <c r="Q34" s="127">
        <v>42.762554000000002</v>
      </c>
      <c r="R34" s="127">
        <v>42.762698999999998</v>
      </c>
      <c r="S34" s="127">
        <v>42.762756000000003</v>
      </c>
      <c r="T34" s="127">
        <v>42.762824999999999</v>
      </c>
      <c r="U34" s="127">
        <v>42.762897000000002</v>
      </c>
      <c r="V34" s="127">
        <v>42.762962000000002</v>
      </c>
      <c r="W34" s="127">
        <v>42.763016</v>
      </c>
      <c r="X34" s="127">
        <v>42.763103000000001</v>
      </c>
      <c r="Y34" s="127">
        <v>42.763103000000001</v>
      </c>
      <c r="Z34" s="127">
        <v>42.763184000000003</v>
      </c>
      <c r="AA34" s="127">
        <v>42.763184000000003</v>
      </c>
      <c r="AB34" s="127">
        <v>42.763294000000002</v>
      </c>
      <c r="AC34" s="127">
        <v>42.763294000000002</v>
      </c>
      <c r="AD34" s="127">
        <v>42.763393000000001</v>
      </c>
      <c r="AE34" s="127">
        <v>42.763393000000001</v>
      </c>
      <c r="AF34" s="123">
        <v>1.0356000000000001E-2</v>
      </c>
      <c r="AG34" s="109"/>
    </row>
    <row r="35" spans="1:33" ht="24.75" customHeight="1">
      <c r="A35" s="22" t="s">
        <v>235</v>
      </c>
      <c r="B35" s="121" t="s">
        <v>236</v>
      </c>
      <c r="C35" s="127">
        <v>41.802036000000001</v>
      </c>
      <c r="D35" s="127">
        <v>43.267200000000003</v>
      </c>
      <c r="E35" s="127">
        <v>44.448151000000003</v>
      </c>
      <c r="F35" s="127">
        <v>47.052714999999999</v>
      </c>
      <c r="G35" s="127">
        <v>48.571758000000003</v>
      </c>
      <c r="H35" s="127">
        <v>49.792529999999999</v>
      </c>
      <c r="I35" s="127">
        <v>52.281478999999997</v>
      </c>
      <c r="J35" s="127">
        <v>53.248958999999999</v>
      </c>
      <c r="K35" s="127">
        <v>53.962006000000002</v>
      </c>
      <c r="L35" s="127">
        <v>54.332034999999998</v>
      </c>
      <c r="M35" s="127">
        <v>54.872646000000003</v>
      </c>
      <c r="N35" s="127">
        <v>55.329352999999998</v>
      </c>
      <c r="O35" s="127">
        <v>55.771633000000001</v>
      </c>
      <c r="P35" s="127">
        <v>56.242725</v>
      </c>
      <c r="Q35" s="127">
        <v>56.632603000000003</v>
      </c>
      <c r="R35" s="127">
        <v>56.856194000000002</v>
      </c>
      <c r="S35" s="127">
        <v>57.030456999999998</v>
      </c>
      <c r="T35" s="127">
        <v>57.310715000000002</v>
      </c>
      <c r="U35" s="127">
        <v>57.240420999999998</v>
      </c>
      <c r="V35" s="127">
        <v>57.306023000000003</v>
      </c>
      <c r="W35" s="127">
        <v>57.371867999999999</v>
      </c>
      <c r="X35" s="127">
        <v>57.326743999999998</v>
      </c>
      <c r="Y35" s="127">
        <v>57.237999000000002</v>
      </c>
      <c r="Z35" s="127">
        <v>57.125121999999998</v>
      </c>
      <c r="AA35" s="127">
        <v>57.475963999999998</v>
      </c>
      <c r="AB35" s="127">
        <v>57.327747000000002</v>
      </c>
      <c r="AC35" s="127">
        <v>57.273457000000001</v>
      </c>
      <c r="AD35" s="127">
        <v>57.524818000000003</v>
      </c>
      <c r="AE35" s="127">
        <v>57.479156000000003</v>
      </c>
      <c r="AF35" s="123">
        <v>1.1439E-2</v>
      </c>
      <c r="AG35" s="109"/>
    </row>
    <row r="36" spans="1:33" ht="14.25">
      <c r="A36" s="22" t="s">
        <v>237</v>
      </c>
      <c r="B36" s="121" t="s">
        <v>238</v>
      </c>
      <c r="C36" s="127">
        <v>56.582644999999999</v>
      </c>
      <c r="D36" s="127">
        <v>58.322226999999998</v>
      </c>
      <c r="E36" s="127">
        <v>59.783313999999997</v>
      </c>
      <c r="F36" s="127">
        <v>64.222374000000002</v>
      </c>
      <c r="G36" s="127">
        <v>65.997482000000005</v>
      </c>
      <c r="H36" s="127">
        <v>68.148635999999996</v>
      </c>
      <c r="I36" s="127">
        <v>72.759444999999999</v>
      </c>
      <c r="J36" s="127">
        <v>74.876166999999995</v>
      </c>
      <c r="K36" s="127">
        <v>76.446303999999998</v>
      </c>
      <c r="L36" s="127">
        <v>77.157302999999999</v>
      </c>
      <c r="M36" s="127">
        <v>78.145363000000003</v>
      </c>
      <c r="N36" s="127">
        <v>78.735664</v>
      </c>
      <c r="O36" s="127">
        <v>79.269256999999996</v>
      </c>
      <c r="P36" s="127">
        <v>79.864814999999993</v>
      </c>
      <c r="Q36" s="127">
        <v>80.311751999999998</v>
      </c>
      <c r="R36" s="127">
        <v>80.510566999999995</v>
      </c>
      <c r="S36" s="127">
        <v>80.643073999999999</v>
      </c>
      <c r="T36" s="127">
        <v>81.042243999999997</v>
      </c>
      <c r="U36" s="127">
        <v>80.790893999999994</v>
      </c>
      <c r="V36" s="127">
        <v>80.999863000000005</v>
      </c>
      <c r="W36" s="127">
        <v>81.213393999999994</v>
      </c>
      <c r="X36" s="127">
        <v>81.251564000000002</v>
      </c>
      <c r="Y36" s="127">
        <v>81.126784999999998</v>
      </c>
      <c r="Z36" s="127">
        <v>80.963654000000005</v>
      </c>
      <c r="AA36" s="127">
        <v>81.962256999999994</v>
      </c>
      <c r="AB36" s="127">
        <v>81.685669000000004</v>
      </c>
      <c r="AC36" s="127">
        <v>81.574020000000004</v>
      </c>
      <c r="AD36" s="127">
        <v>82.338425000000001</v>
      </c>
      <c r="AE36" s="127">
        <v>82.243483999999995</v>
      </c>
      <c r="AF36" s="123">
        <v>1.3446E-2</v>
      </c>
      <c r="AG36" s="109"/>
    </row>
    <row r="37" spans="1:33" ht="14.25">
      <c r="A37" s="22" t="s">
        <v>239</v>
      </c>
      <c r="B37" s="121" t="s">
        <v>240</v>
      </c>
      <c r="C37" s="127">
        <v>36.263930999999999</v>
      </c>
      <c r="D37" s="127">
        <v>37.832123000000003</v>
      </c>
      <c r="E37" s="127">
        <v>39.014805000000003</v>
      </c>
      <c r="F37" s="127">
        <v>41.375152999999997</v>
      </c>
      <c r="G37" s="127">
        <v>42.876761999999999</v>
      </c>
      <c r="H37" s="127">
        <v>43.911583</v>
      </c>
      <c r="I37" s="127">
        <v>45.953789</v>
      </c>
      <c r="J37" s="127">
        <v>46.678477999999998</v>
      </c>
      <c r="K37" s="127">
        <v>47.207011999999999</v>
      </c>
      <c r="L37" s="127">
        <v>47.518374999999999</v>
      </c>
      <c r="M37" s="127">
        <v>47.939487</v>
      </c>
      <c r="N37" s="127">
        <v>48.362620999999997</v>
      </c>
      <c r="O37" s="127">
        <v>48.779860999999997</v>
      </c>
      <c r="P37" s="127">
        <v>49.233046999999999</v>
      </c>
      <c r="Q37" s="127">
        <v>49.585566999999998</v>
      </c>
      <c r="R37" s="127">
        <v>49.838344999999997</v>
      </c>
      <c r="S37" s="127">
        <v>50.048076999999999</v>
      </c>
      <c r="T37" s="127">
        <v>50.325744999999998</v>
      </c>
      <c r="U37" s="127">
        <v>50.338009</v>
      </c>
      <c r="V37" s="127">
        <v>50.426777000000001</v>
      </c>
      <c r="W37" s="127">
        <v>50.517310999999999</v>
      </c>
      <c r="X37" s="127">
        <v>50.542614</v>
      </c>
      <c r="Y37" s="127">
        <v>50.50412</v>
      </c>
      <c r="Z37" s="127">
        <v>50.459384999999997</v>
      </c>
      <c r="AA37" s="127">
        <v>50.618049999999997</v>
      </c>
      <c r="AB37" s="127">
        <v>50.565734999999997</v>
      </c>
      <c r="AC37" s="127">
        <v>50.535651999999999</v>
      </c>
      <c r="AD37" s="127">
        <v>50.739390999999998</v>
      </c>
      <c r="AE37" s="127">
        <v>50.721836000000003</v>
      </c>
      <c r="AF37" s="123">
        <v>1.2055E-2</v>
      </c>
      <c r="AG37" s="109"/>
    </row>
    <row r="38" spans="1:33" ht="24.75" customHeight="1">
      <c r="A38" s="22" t="s">
        <v>241</v>
      </c>
      <c r="B38" s="121" t="s">
        <v>242</v>
      </c>
      <c r="C38" s="127">
        <v>37.621077999999997</v>
      </c>
      <c r="D38" s="127">
        <v>38.382415999999999</v>
      </c>
      <c r="E38" s="127">
        <v>39.075671999999997</v>
      </c>
      <c r="F38" s="127">
        <v>40.794502000000001</v>
      </c>
      <c r="G38" s="127">
        <v>41.684994000000003</v>
      </c>
      <c r="H38" s="127">
        <v>42.387779000000002</v>
      </c>
      <c r="I38" s="127">
        <v>43.992404999999998</v>
      </c>
      <c r="J38" s="127">
        <v>44.482399000000001</v>
      </c>
      <c r="K38" s="127">
        <v>44.828845999999999</v>
      </c>
      <c r="L38" s="127">
        <v>45.012852000000002</v>
      </c>
      <c r="M38" s="127">
        <v>45.295108999999997</v>
      </c>
      <c r="N38" s="127">
        <v>45.549660000000003</v>
      </c>
      <c r="O38" s="127">
        <v>45.800465000000003</v>
      </c>
      <c r="P38" s="127">
        <v>46.072913999999997</v>
      </c>
      <c r="Q38" s="127">
        <v>46.308185999999999</v>
      </c>
      <c r="R38" s="127">
        <v>46.454895</v>
      </c>
      <c r="S38" s="127">
        <v>46.573441000000003</v>
      </c>
      <c r="T38" s="127">
        <v>46.763412000000002</v>
      </c>
      <c r="U38" s="127">
        <v>46.743324000000001</v>
      </c>
      <c r="V38" s="127">
        <v>46.781216000000001</v>
      </c>
      <c r="W38" s="127">
        <v>46.812752000000003</v>
      </c>
      <c r="X38" s="127">
        <v>46.781078000000001</v>
      </c>
      <c r="Y38" s="127">
        <v>46.720787000000001</v>
      </c>
      <c r="Z38" s="127">
        <v>46.649310999999997</v>
      </c>
      <c r="AA38" s="127">
        <v>46.812587999999998</v>
      </c>
      <c r="AB38" s="127">
        <v>46.721981</v>
      </c>
      <c r="AC38" s="127">
        <v>46.686661000000001</v>
      </c>
      <c r="AD38" s="127">
        <v>46.844208000000002</v>
      </c>
      <c r="AE38" s="127">
        <v>46.809134999999998</v>
      </c>
      <c r="AF38" s="123">
        <v>7.835E-3</v>
      </c>
      <c r="AG38" s="109"/>
    </row>
    <row r="39" spans="1:33" ht="14.25">
      <c r="A39" s="22" t="s">
        <v>243</v>
      </c>
      <c r="B39" s="121" t="s">
        <v>244</v>
      </c>
      <c r="C39" s="127">
        <v>49.658656999999998</v>
      </c>
      <c r="D39" s="127">
        <v>50.63982</v>
      </c>
      <c r="E39" s="127">
        <v>51.418788999999997</v>
      </c>
      <c r="F39" s="127">
        <v>54.041266999999998</v>
      </c>
      <c r="G39" s="127">
        <v>54.808311000000003</v>
      </c>
      <c r="H39" s="127">
        <v>55.812793999999997</v>
      </c>
      <c r="I39" s="127">
        <v>58.414130999999998</v>
      </c>
      <c r="J39" s="127">
        <v>59.295653999999999</v>
      </c>
      <c r="K39" s="127">
        <v>59.885936999999998</v>
      </c>
      <c r="L39" s="127">
        <v>60.128425999999997</v>
      </c>
      <c r="M39" s="127">
        <v>60.482559000000002</v>
      </c>
      <c r="N39" s="127">
        <v>60.696911</v>
      </c>
      <c r="O39" s="127">
        <v>60.896141</v>
      </c>
      <c r="P39" s="127">
        <v>61.139969000000001</v>
      </c>
      <c r="Q39" s="127">
        <v>61.342109999999998</v>
      </c>
      <c r="R39" s="127">
        <v>61.456459000000002</v>
      </c>
      <c r="S39" s="127">
        <v>61.545490000000001</v>
      </c>
      <c r="T39" s="127">
        <v>61.791069</v>
      </c>
      <c r="U39" s="127">
        <v>61.720492999999998</v>
      </c>
      <c r="V39" s="127">
        <v>61.820892000000001</v>
      </c>
      <c r="W39" s="127">
        <v>61.909644999999998</v>
      </c>
      <c r="X39" s="127">
        <v>61.923454</v>
      </c>
      <c r="Y39" s="127">
        <v>61.848678999999997</v>
      </c>
      <c r="Z39" s="127">
        <v>61.762374999999999</v>
      </c>
      <c r="AA39" s="127">
        <v>62.120818999999997</v>
      </c>
      <c r="AB39" s="127">
        <v>61.989952000000002</v>
      </c>
      <c r="AC39" s="127">
        <v>61.932670999999999</v>
      </c>
      <c r="AD39" s="127">
        <v>62.331699</v>
      </c>
      <c r="AE39" s="127">
        <v>62.272804000000001</v>
      </c>
      <c r="AF39" s="123">
        <v>8.1169999999999992E-3</v>
      </c>
      <c r="AG39" s="109"/>
    </row>
    <row r="40" spans="1:33" ht="14.25">
      <c r="A40" s="22" t="s">
        <v>245</v>
      </c>
      <c r="B40" s="121" t="s">
        <v>246</v>
      </c>
      <c r="C40" s="127">
        <v>32.951321</v>
      </c>
      <c r="D40" s="127">
        <v>33.825710000000001</v>
      </c>
      <c r="E40" s="127">
        <v>34.570250999999999</v>
      </c>
      <c r="F40" s="127">
        <v>36.235542000000002</v>
      </c>
      <c r="G40" s="127">
        <v>37.203814999999999</v>
      </c>
      <c r="H40" s="127">
        <v>37.859802000000002</v>
      </c>
      <c r="I40" s="127">
        <v>39.251300999999998</v>
      </c>
      <c r="J40" s="127">
        <v>39.654640000000001</v>
      </c>
      <c r="K40" s="127">
        <v>39.942870999999997</v>
      </c>
      <c r="L40" s="127">
        <v>40.123778999999999</v>
      </c>
      <c r="M40" s="127">
        <v>40.372107999999997</v>
      </c>
      <c r="N40" s="127">
        <v>40.635685000000002</v>
      </c>
      <c r="O40" s="127">
        <v>40.898228000000003</v>
      </c>
      <c r="P40" s="127">
        <v>41.187041999999998</v>
      </c>
      <c r="Q40" s="127">
        <v>41.415565000000001</v>
      </c>
      <c r="R40" s="127">
        <v>41.589336000000003</v>
      </c>
      <c r="S40" s="127">
        <v>41.735809000000003</v>
      </c>
      <c r="T40" s="127">
        <v>41.930031</v>
      </c>
      <c r="U40" s="127">
        <v>41.954326999999999</v>
      </c>
      <c r="V40" s="127">
        <v>42.014381</v>
      </c>
      <c r="W40" s="127">
        <v>42.070942000000002</v>
      </c>
      <c r="X40" s="127">
        <v>42.089371</v>
      </c>
      <c r="Y40" s="127">
        <v>42.062252000000001</v>
      </c>
      <c r="Z40" s="127">
        <v>42.034523</v>
      </c>
      <c r="AA40" s="127">
        <v>42.106945000000003</v>
      </c>
      <c r="AB40" s="127">
        <v>42.074627</v>
      </c>
      <c r="AC40" s="127">
        <v>42.053328999999998</v>
      </c>
      <c r="AD40" s="127">
        <v>42.192115999999999</v>
      </c>
      <c r="AE40" s="127">
        <v>42.175429999999999</v>
      </c>
      <c r="AF40" s="123">
        <v>8.8529999999999998E-3</v>
      </c>
      <c r="AG40" s="109"/>
    </row>
    <row r="41" spans="1:33" ht="24.75" customHeight="1">
      <c r="A41" s="22" t="s">
        <v>247</v>
      </c>
      <c r="B41" s="121" t="s">
        <v>248</v>
      </c>
      <c r="C41" s="127">
        <v>30.687853</v>
      </c>
      <c r="D41" s="127">
        <v>31.308468000000001</v>
      </c>
      <c r="E41" s="127">
        <v>31.873774999999998</v>
      </c>
      <c r="F41" s="127">
        <v>33.275241999999999</v>
      </c>
      <c r="G41" s="127">
        <v>34.001517999999997</v>
      </c>
      <c r="H41" s="127">
        <v>34.574638</v>
      </c>
      <c r="I41" s="127">
        <v>35.883228000000003</v>
      </c>
      <c r="J41" s="127">
        <v>36.282809999999998</v>
      </c>
      <c r="K41" s="127">
        <v>36.565350000000002</v>
      </c>
      <c r="L41" s="127">
        <v>36.715401</v>
      </c>
      <c r="M41" s="127">
        <v>36.945652000000003</v>
      </c>
      <c r="N41" s="127">
        <v>37.153278</v>
      </c>
      <c r="O41" s="127">
        <v>37.357868000000003</v>
      </c>
      <c r="P41" s="127">
        <v>37.580081999999997</v>
      </c>
      <c r="Q41" s="127">
        <v>37.772025999999997</v>
      </c>
      <c r="R41" s="127">
        <v>37.891651000000003</v>
      </c>
      <c r="S41" s="127">
        <v>37.988308000000004</v>
      </c>
      <c r="T41" s="127">
        <v>38.143211000000001</v>
      </c>
      <c r="U41" s="127">
        <v>38.126759</v>
      </c>
      <c r="V41" s="127">
        <v>38.157573999999997</v>
      </c>
      <c r="W41" s="127">
        <v>38.183200999999997</v>
      </c>
      <c r="X41" s="127">
        <v>38.157218999999998</v>
      </c>
      <c r="Y41" s="127">
        <v>38.107975000000003</v>
      </c>
      <c r="Z41" s="127">
        <v>38.049587000000002</v>
      </c>
      <c r="AA41" s="127">
        <v>38.182837999999997</v>
      </c>
      <c r="AB41" s="127">
        <v>38.108822000000004</v>
      </c>
      <c r="AC41" s="127">
        <v>38.080002</v>
      </c>
      <c r="AD41" s="127">
        <v>38.208388999999997</v>
      </c>
      <c r="AE41" s="127">
        <v>38.179749000000001</v>
      </c>
      <c r="AF41" s="123">
        <v>7.8320000000000004E-3</v>
      </c>
      <c r="AG41" s="109"/>
    </row>
    <row r="42" spans="1:33" ht="14.25">
      <c r="A42" s="22" t="s">
        <v>249</v>
      </c>
      <c r="B42" s="121" t="s">
        <v>250</v>
      </c>
      <c r="C42" s="127">
        <v>40.552002000000002</v>
      </c>
      <c r="D42" s="127">
        <v>41.353237</v>
      </c>
      <c r="E42" s="127">
        <v>41.989353000000001</v>
      </c>
      <c r="F42" s="127">
        <v>44.130909000000003</v>
      </c>
      <c r="G42" s="127">
        <v>44.757289999999998</v>
      </c>
      <c r="H42" s="127">
        <v>45.577564000000002</v>
      </c>
      <c r="I42" s="127">
        <v>47.701855000000002</v>
      </c>
      <c r="J42" s="127">
        <v>48.421719000000003</v>
      </c>
      <c r="K42" s="127">
        <v>48.903754999999997</v>
      </c>
      <c r="L42" s="127">
        <v>49.101771999999997</v>
      </c>
      <c r="M42" s="127">
        <v>49.390965000000001</v>
      </c>
      <c r="N42" s="127">
        <v>49.566006000000002</v>
      </c>
      <c r="O42" s="127">
        <v>49.728703000000003</v>
      </c>
      <c r="P42" s="127">
        <v>49.927813999999998</v>
      </c>
      <c r="Q42" s="127">
        <v>50.092888000000002</v>
      </c>
      <c r="R42" s="127">
        <v>50.186264000000001</v>
      </c>
      <c r="S42" s="127">
        <v>50.258968000000003</v>
      </c>
      <c r="T42" s="127">
        <v>50.459515000000003</v>
      </c>
      <c r="U42" s="127">
        <v>50.401878000000004</v>
      </c>
      <c r="V42" s="127">
        <v>50.483868000000001</v>
      </c>
      <c r="W42" s="127">
        <v>50.556342999999998</v>
      </c>
      <c r="X42" s="127">
        <v>50.567619000000001</v>
      </c>
      <c r="Y42" s="127">
        <v>50.506557000000001</v>
      </c>
      <c r="Z42" s="127">
        <v>50.436081000000001</v>
      </c>
      <c r="AA42" s="127">
        <v>50.728789999999996</v>
      </c>
      <c r="AB42" s="127">
        <v>50.621924999999997</v>
      </c>
      <c r="AC42" s="127">
        <v>50.575145999999997</v>
      </c>
      <c r="AD42" s="127">
        <v>50.901001000000001</v>
      </c>
      <c r="AE42" s="127">
        <v>50.852905</v>
      </c>
      <c r="AF42" s="123">
        <v>8.1169999999999992E-3</v>
      </c>
      <c r="AG42" s="109"/>
    </row>
    <row r="43" spans="1:33" ht="14.25">
      <c r="A43" s="22" t="s">
        <v>251</v>
      </c>
      <c r="B43" s="121" t="s">
        <v>252</v>
      </c>
      <c r="C43" s="127">
        <v>26.867122999999999</v>
      </c>
      <c r="D43" s="127">
        <v>27.580062999999999</v>
      </c>
      <c r="E43" s="127">
        <v>28.18713</v>
      </c>
      <c r="F43" s="127">
        <v>29.544938999999999</v>
      </c>
      <c r="G43" s="127">
        <v>30.334429</v>
      </c>
      <c r="H43" s="127">
        <v>30.869291</v>
      </c>
      <c r="I43" s="127">
        <v>32.003860000000003</v>
      </c>
      <c r="J43" s="127">
        <v>32.332729</v>
      </c>
      <c r="K43" s="127">
        <v>32.567737999999999</v>
      </c>
      <c r="L43" s="127">
        <v>32.715243999999998</v>
      </c>
      <c r="M43" s="127">
        <v>32.917721</v>
      </c>
      <c r="N43" s="127">
        <v>33.132629000000001</v>
      </c>
      <c r="O43" s="127">
        <v>33.346694999999997</v>
      </c>
      <c r="P43" s="127">
        <v>33.582183999999998</v>
      </c>
      <c r="Q43" s="127">
        <v>33.768512999999999</v>
      </c>
      <c r="R43" s="127">
        <v>33.910198000000001</v>
      </c>
      <c r="S43" s="127">
        <v>34.029625000000003</v>
      </c>
      <c r="T43" s="127">
        <v>34.187984</v>
      </c>
      <c r="U43" s="127">
        <v>34.207794</v>
      </c>
      <c r="V43" s="127">
        <v>34.25676</v>
      </c>
      <c r="W43" s="127">
        <v>34.302878999999997</v>
      </c>
      <c r="X43" s="127">
        <v>34.317905000000003</v>
      </c>
      <c r="Y43" s="127">
        <v>34.295791999999999</v>
      </c>
      <c r="Z43" s="127">
        <v>34.273186000000003</v>
      </c>
      <c r="AA43" s="127">
        <v>34.332233000000002</v>
      </c>
      <c r="AB43" s="127">
        <v>34.305881999999997</v>
      </c>
      <c r="AC43" s="127">
        <v>34.288516999999999</v>
      </c>
      <c r="AD43" s="127">
        <v>34.401679999999999</v>
      </c>
      <c r="AE43" s="127">
        <v>34.388072999999999</v>
      </c>
      <c r="AF43" s="123">
        <v>8.8529999999999998E-3</v>
      </c>
      <c r="AG43" s="109"/>
    </row>
    <row r="44" spans="1:33" ht="14.25">
      <c r="A44" s="22" t="s">
        <v>253</v>
      </c>
      <c r="B44" s="121" t="s">
        <v>254</v>
      </c>
      <c r="C44" s="127">
        <v>24.416388999999999</v>
      </c>
      <c r="D44" s="127">
        <v>24.836956000000001</v>
      </c>
      <c r="E44" s="127">
        <v>25.286928</v>
      </c>
      <c r="F44" s="127">
        <v>25.785551000000002</v>
      </c>
      <c r="G44" s="127">
        <v>26.309719000000001</v>
      </c>
      <c r="H44" s="127">
        <v>26.853071</v>
      </c>
      <c r="I44" s="127">
        <v>27.439551999999999</v>
      </c>
      <c r="J44" s="127">
        <v>28.039261</v>
      </c>
      <c r="K44" s="127">
        <v>28.645572999999999</v>
      </c>
      <c r="L44" s="127">
        <v>29.223606</v>
      </c>
      <c r="M44" s="127">
        <v>29.795773000000001</v>
      </c>
      <c r="N44" s="127">
        <v>30.329742</v>
      </c>
      <c r="O44" s="127">
        <v>30.858115999999999</v>
      </c>
      <c r="P44" s="127">
        <v>31.383734</v>
      </c>
      <c r="Q44" s="127">
        <v>31.896933000000001</v>
      </c>
      <c r="R44" s="127">
        <v>32.386234000000002</v>
      </c>
      <c r="S44" s="127">
        <v>32.857269000000002</v>
      </c>
      <c r="T44" s="127">
        <v>33.317824999999999</v>
      </c>
      <c r="U44" s="127">
        <v>33.744926</v>
      </c>
      <c r="V44" s="127">
        <v>34.150565999999998</v>
      </c>
      <c r="W44" s="127">
        <v>34.526347999999999</v>
      </c>
      <c r="X44" s="127">
        <v>34.855293000000003</v>
      </c>
      <c r="Y44" s="127">
        <v>35.133709000000003</v>
      </c>
      <c r="Z44" s="127">
        <v>35.376598000000001</v>
      </c>
      <c r="AA44" s="127">
        <v>35.587673000000002</v>
      </c>
      <c r="AB44" s="127">
        <v>35.763168</v>
      </c>
      <c r="AC44" s="127">
        <v>35.911662999999997</v>
      </c>
      <c r="AD44" s="127">
        <v>36.041504000000003</v>
      </c>
      <c r="AE44" s="127">
        <v>36.145099999999999</v>
      </c>
      <c r="AF44" s="123">
        <v>1.4109E-2</v>
      </c>
      <c r="AG44" s="109"/>
    </row>
    <row r="45" spans="1:33" s="36" customFormat="1" ht="14.25">
      <c r="A45" s="146" t="s">
        <v>255</v>
      </c>
      <c r="B45" s="147" t="s">
        <v>256</v>
      </c>
      <c r="C45" s="148">
        <v>15.821263</v>
      </c>
      <c r="D45" s="148">
        <v>16.131247999999999</v>
      </c>
      <c r="E45" s="148">
        <v>16.678804</v>
      </c>
      <c r="F45" s="148">
        <v>17.193453000000002</v>
      </c>
      <c r="G45" s="148">
        <v>17.382670999999998</v>
      </c>
      <c r="H45" s="148">
        <v>17.655719999999999</v>
      </c>
      <c r="I45" s="148">
        <v>17.641428000000001</v>
      </c>
      <c r="J45" s="148">
        <v>17.714843999999999</v>
      </c>
      <c r="K45" s="148">
        <v>17.746100999999999</v>
      </c>
      <c r="L45" s="148">
        <v>17.752108</v>
      </c>
      <c r="M45" s="148">
        <v>17.726762999999998</v>
      </c>
      <c r="N45" s="148">
        <v>17.703925999999999</v>
      </c>
      <c r="O45" s="148">
        <v>17.685976</v>
      </c>
      <c r="P45" s="148">
        <v>17.669809000000001</v>
      </c>
      <c r="Q45" s="148">
        <v>17.656127999999999</v>
      </c>
      <c r="R45" s="148">
        <v>17.644224000000001</v>
      </c>
      <c r="S45" s="148">
        <v>17.635103000000001</v>
      </c>
      <c r="T45" s="148">
        <v>17.627134000000002</v>
      </c>
      <c r="U45" s="148">
        <v>17.621216</v>
      </c>
      <c r="V45" s="148">
        <v>17.615825999999998</v>
      </c>
      <c r="W45" s="148">
        <v>17.612106000000001</v>
      </c>
      <c r="X45" s="148">
        <v>17.608646</v>
      </c>
      <c r="Y45" s="148">
        <v>17.607035</v>
      </c>
      <c r="Z45" s="148">
        <v>17.606117000000001</v>
      </c>
      <c r="AA45" s="148">
        <v>17.607099999999999</v>
      </c>
      <c r="AB45" s="148">
        <v>17.455801000000001</v>
      </c>
      <c r="AC45" s="148">
        <v>17.469227</v>
      </c>
      <c r="AD45" s="148">
        <v>17.484673999999998</v>
      </c>
      <c r="AE45" s="148">
        <v>17.514999</v>
      </c>
      <c r="AF45" s="149">
        <v>3.6389999999999999E-3</v>
      </c>
      <c r="AG45" s="150"/>
    </row>
    <row r="46" spans="1:33" ht="14.25">
      <c r="A46" s="22" t="s">
        <v>257</v>
      </c>
      <c r="B46" s="121" t="s">
        <v>258</v>
      </c>
      <c r="C46" s="127">
        <v>13.428094</v>
      </c>
      <c r="D46" s="127">
        <v>13.70518</v>
      </c>
      <c r="E46" s="127">
        <v>13.988607999999999</v>
      </c>
      <c r="F46" s="127">
        <v>14.298017</v>
      </c>
      <c r="G46" s="127">
        <v>14.623931000000001</v>
      </c>
      <c r="H46" s="127">
        <v>14.947717000000001</v>
      </c>
      <c r="I46" s="127">
        <v>15.224836</v>
      </c>
      <c r="J46" s="127">
        <v>15.477124999999999</v>
      </c>
      <c r="K46" s="127">
        <v>15.708449999999999</v>
      </c>
      <c r="L46" s="127">
        <v>15.906402999999999</v>
      </c>
      <c r="M46" s="127">
        <v>16.084123999999999</v>
      </c>
      <c r="N46" s="127">
        <v>16.239180000000001</v>
      </c>
      <c r="O46" s="127">
        <v>16.374127999999999</v>
      </c>
      <c r="P46" s="127">
        <v>16.504307000000001</v>
      </c>
      <c r="Q46" s="127">
        <v>16.623000999999999</v>
      </c>
      <c r="R46" s="127">
        <v>16.732641000000001</v>
      </c>
      <c r="S46" s="127">
        <v>16.834803000000001</v>
      </c>
      <c r="T46" s="127">
        <v>16.930444999999999</v>
      </c>
      <c r="U46" s="127">
        <v>17.012526000000001</v>
      </c>
      <c r="V46" s="127">
        <v>17.084282000000002</v>
      </c>
      <c r="W46" s="127">
        <v>17.141766000000001</v>
      </c>
      <c r="X46" s="127">
        <v>17.21096</v>
      </c>
      <c r="Y46" s="127">
        <v>17.279800000000002</v>
      </c>
      <c r="Z46" s="127">
        <v>17.324511999999999</v>
      </c>
      <c r="AA46" s="127">
        <v>17.374506</v>
      </c>
      <c r="AB46" s="127">
        <v>17.402925</v>
      </c>
      <c r="AC46" s="127">
        <v>17.441884999999999</v>
      </c>
      <c r="AD46" s="127">
        <v>17.468942999999999</v>
      </c>
      <c r="AE46" s="127">
        <v>17.502464</v>
      </c>
      <c r="AF46" s="123">
        <v>9.5090000000000001E-3</v>
      </c>
      <c r="AG46" s="109"/>
    </row>
    <row r="47" spans="1:33" ht="14.25">
      <c r="A47" s="22" t="s">
        <v>259</v>
      </c>
      <c r="B47" s="121" t="s">
        <v>260</v>
      </c>
      <c r="C47" s="127">
        <v>7.4724060000000003</v>
      </c>
      <c r="D47" s="127">
        <v>7.5785289999999996</v>
      </c>
      <c r="E47" s="127">
        <v>7.7053229999999999</v>
      </c>
      <c r="F47" s="127">
        <v>7.8485899999999997</v>
      </c>
      <c r="G47" s="127">
        <v>8.002383</v>
      </c>
      <c r="H47" s="127">
        <v>8.1636769999999999</v>
      </c>
      <c r="I47" s="127">
        <v>8.3212849999999996</v>
      </c>
      <c r="J47" s="127">
        <v>8.4797550000000008</v>
      </c>
      <c r="K47" s="127">
        <v>8.6382940000000001</v>
      </c>
      <c r="L47" s="127">
        <v>8.7959300000000002</v>
      </c>
      <c r="M47" s="127">
        <v>8.9485489999999999</v>
      </c>
      <c r="N47" s="127">
        <v>9.0909969999999998</v>
      </c>
      <c r="O47" s="127">
        <v>9.2225160000000006</v>
      </c>
      <c r="P47" s="127">
        <v>9.3430680000000006</v>
      </c>
      <c r="Q47" s="127">
        <v>9.4533149999999999</v>
      </c>
      <c r="R47" s="127">
        <v>9.5530629999999999</v>
      </c>
      <c r="S47" s="127">
        <v>9.6434440000000006</v>
      </c>
      <c r="T47" s="127">
        <v>9.7267100000000006</v>
      </c>
      <c r="U47" s="127">
        <v>9.8045930000000006</v>
      </c>
      <c r="V47" s="127">
        <v>9.8772749999999991</v>
      </c>
      <c r="W47" s="127">
        <v>9.9424309999999991</v>
      </c>
      <c r="X47" s="127">
        <v>10.001567</v>
      </c>
      <c r="Y47" s="127">
        <v>10.055840999999999</v>
      </c>
      <c r="Z47" s="127">
        <v>10.108454</v>
      </c>
      <c r="AA47" s="127">
        <v>10.161227999999999</v>
      </c>
      <c r="AB47" s="127">
        <v>10.213310999999999</v>
      </c>
      <c r="AC47" s="127">
        <v>10.263764</v>
      </c>
      <c r="AD47" s="127">
        <v>10.314513</v>
      </c>
      <c r="AE47" s="127">
        <v>10.365861000000001</v>
      </c>
      <c r="AF47" s="123">
        <v>1.1757999999999999E-2</v>
      </c>
      <c r="AG47" s="109"/>
    </row>
    <row r="48" spans="1:33" ht="14.25">
      <c r="A48" s="19"/>
      <c r="B48" s="120" t="s">
        <v>261</v>
      </c>
      <c r="C48" s="109"/>
      <c r="D48" s="109"/>
      <c r="E48" s="109"/>
      <c r="F48" s="109"/>
      <c r="G48" s="109"/>
      <c r="H48" s="109"/>
      <c r="I48" s="109"/>
      <c r="J48" s="109"/>
      <c r="K48" s="109"/>
      <c r="L48" s="109"/>
      <c r="M48" s="109"/>
      <c r="N48" s="109"/>
      <c r="O48" s="109"/>
      <c r="P48" s="109"/>
      <c r="Q48" s="109"/>
      <c r="R48" s="109"/>
      <c r="S48" s="109"/>
      <c r="T48" s="109"/>
      <c r="U48" s="109"/>
      <c r="V48" s="109"/>
      <c r="W48" s="109"/>
      <c r="X48" s="109"/>
      <c r="Y48" s="109"/>
      <c r="Z48" s="109"/>
      <c r="AA48" s="109"/>
      <c r="AB48" s="109"/>
      <c r="AC48" s="109"/>
      <c r="AD48" s="109"/>
      <c r="AE48" s="109"/>
      <c r="AF48" s="109"/>
      <c r="AG48" s="109"/>
    </row>
    <row r="49" spans="1:33" s="173" customFormat="1" ht="14.25">
      <c r="A49" s="168" t="s">
        <v>262</v>
      </c>
      <c r="B49" s="169" t="s">
        <v>263</v>
      </c>
      <c r="C49" s="170">
        <v>72.717087000000006</v>
      </c>
      <c r="D49" s="170">
        <v>73.091971999999998</v>
      </c>
      <c r="E49" s="170">
        <v>73.492531</v>
      </c>
      <c r="F49" s="170">
        <v>74.018456</v>
      </c>
      <c r="G49" s="170">
        <v>74.683121</v>
      </c>
      <c r="H49" s="170">
        <v>75.131766999999996</v>
      </c>
      <c r="I49" s="170">
        <v>75.592140000000001</v>
      </c>
      <c r="J49" s="170">
        <v>76.024017000000001</v>
      </c>
      <c r="K49" s="170">
        <v>76.492362999999997</v>
      </c>
      <c r="L49" s="170">
        <v>77.014213999999996</v>
      </c>
      <c r="M49" s="170">
        <v>77.600960000000001</v>
      </c>
      <c r="N49" s="170">
        <v>78.266677999999999</v>
      </c>
      <c r="O49" s="170">
        <v>78.981505999999996</v>
      </c>
      <c r="P49" s="170">
        <v>79.730591000000004</v>
      </c>
      <c r="Q49" s="170">
        <v>80.489220000000003</v>
      </c>
      <c r="R49" s="170">
        <v>81.260979000000006</v>
      </c>
      <c r="S49" s="170">
        <v>82.048454000000007</v>
      </c>
      <c r="T49" s="170">
        <v>82.814575000000005</v>
      </c>
      <c r="U49" s="170">
        <v>83.594772000000006</v>
      </c>
      <c r="V49" s="170">
        <v>84.382309000000006</v>
      </c>
      <c r="W49" s="170">
        <v>85.171204000000003</v>
      </c>
      <c r="X49" s="170">
        <v>85.974022000000005</v>
      </c>
      <c r="Y49" s="170">
        <v>86.764037999999999</v>
      </c>
      <c r="Z49" s="170">
        <v>87.549926999999997</v>
      </c>
      <c r="AA49" s="170">
        <v>88.321090999999996</v>
      </c>
      <c r="AB49" s="170">
        <v>89.091155999999998</v>
      </c>
      <c r="AC49" s="170">
        <v>89.849761999999998</v>
      </c>
      <c r="AD49" s="170">
        <v>90.593376000000006</v>
      </c>
      <c r="AE49" s="170">
        <v>91.328147999999999</v>
      </c>
      <c r="AF49" s="171">
        <v>8.1720000000000004E-3</v>
      </c>
      <c r="AG49" s="172"/>
    </row>
    <row r="50" spans="1:33" ht="15" customHeight="1">
      <c r="A50" s="19"/>
      <c r="B50" s="120" t="s">
        <v>264</v>
      </c>
      <c r="C50" s="109"/>
      <c r="D50" s="109"/>
      <c r="E50" s="109"/>
      <c r="F50" s="109"/>
      <c r="G50" s="109"/>
      <c r="H50" s="109"/>
      <c r="I50" s="109"/>
      <c r="J50" s="109"/>
      <c r="K50" s="109"/>
      <c r="L50" s="109"/>
      <c r="M50" s="109"/>
      <c r="N50" s="109"/>
      <c r="O50" s="109"/>
      <c r="P50" s="109"/>
      <c r="Q50" s="109"/>
      <c r="R50" s="109"/>
      <c r="S50" s="109"/>
      <c r="T50" s="109"/>
      <c r="U50" s="109"/>
      <c r="V50" s="109"/>
      <c r="W50" s="109"/>
      <c r="X50" s="109"/>
      <c r="Y50" s="109"/>
      <c r="Z50" s="109"/>
      <c r="AA50" s="109"/>
      <c r="AB50" s="109"/>
      <c r="AC50" s="109"/>
      <c r="AD50" s="109"/>
      <c r="AE50" s="109"/>
      <c r="AF50" s="109"/>
      <c r="AG50" s="109"/>
    </row>
    <row r="51" spans="1:33" ht="15" customHeight="1">
      <c r="A51" s="22" t="s">
        <v>265</v>
      </c>
      <c r="B51" s="121" t="s">
        <v>224</v>
      </c>
      <c r="C51" s="127">
        <v>3.3663400000000001</v>
      </c>
      <c r="D51" s="127">
        <v>3.3698929999999998</v>
      </c>
      <c r="E51" s="127">
        <v>3.3734500000000001</v>
      </c>
      <c r="F51" s="127">
        <v>3.3770099999999998</v>
      </c>
      <c r="G51" s="127">
        <v>3.3805740000000002</v>
      </c>
      <c r="H51" s="127">
        <v>3.3841420000000002</v>
      </c>
      <c r="I51" s="127">
        <v>3.3877130000000002</v>
      </c>
      <c r="J51" s="127">
        <v>3.391289</v>
      </c>
      <c r="K51" s="127">
        <v>3.3948680000000002</v>
      </c>
      <c r="L51" s="127">
        <v>3.3984510000000001</v>
      </c>
      <c r="M51" s="127">
        <v>3.402037</v>
      </c>
      <c r="N51" s="127">
        <v>3.4056280000000001</v>
      </c>
      <c r="O51" s="127">
        <v>3.4092220000000002</v>
      </c>
      <c r="P51" s="127">
        <v>3.41282</v>
      </c>
      <c r="Q51" s="127">
        <v>3.4164219999999998</v>
      </c>
      <c r="R51" s="127">
        <v>3.4200270000000002</v>
      </c>
      <c r="S51" s="127">
        <v>3.4236369999999998</v>
      </c>
      <c r="T51" s="127">
        <v>3.4272499999999999</v>
      </c>
      <c r="U51" s="127">
        <v>3.4308670000000001</v>
      </c>
      <c r="V51" s="127">
        <v>3.434488</v>
      </c>
      <c r="W51" s="127">
        <v>3.438113</v>
      </c>
      <c r="X51" s="127">
        <v>3.4417409999999999</v>
      </c>
      <c r="Y51" s="127">
        <v>3.445373</v>
      </c>
      <c r="Z51" s="127">
        <v>3.4490099999999999</v>
      </c>
      <c r="AA51" s="127">
        <v>3.4526490000000001</v>
      </c>
      <c r="AB51" s="127">
        <v>3.4562930000000001</v>
      </c>
      <c r="AC51" s="127">
        <v>3.4599410000000002</v>
      </c>
      <c r="AD51" s="127">
        <v>3.4635929999999999</v>
      </c>
      <c r="AE51" s="127">
        <v>3.4672480000000001</v>
      </c>
      <c r="AF51" s="123">
        <v>1.0549999999999999E-3</v>
      </c>
      <c r="AG51" s="109"/>
    </row>
    <row r="52" spans="1:33" ht="15" customHeight="1">
      <c r="A52" s="22" t="s">
        <v>266</v>
      </c>
      <c r="B52" s="121" t="s">
        <v>226</v>
      </c>
      <c r="C52" s="127">
        <v>4.8202259999999999</v>
      </c>
      <c r="D52" s="127">
        <v>4.8389660000000001</v>
      </c>
      <c r="E52" s="127">
        <v>4.8577789999999998</v>
      </c>
      <c r="F52" s="127">
        <v>4.876665</v>
      </c>
      <c r="G52" s="127">
        <v>4.8956239999999998</v>
      </c>
      <c r="H52" s="127">
        <v>4.9146570000000001</v>
      </c>
      <c r="I52" s="127">
        <v>4.933764</v>
      </c>
      <c r="J52" s="127">
        <v>4.9529449999999997</v>
      </c>
      <c r="K52" s="127">
        <v>4.9722</v>
      </c>
      <c r="L52" s="127">
        <v>4.9915310000000002</v>
      </c>
      <c r="M52" s="127">
        <v>5.0109370000000002</v>
      </c>
      <c r="N52" s="127">
        <v>5.0304180000000001</v>
      </c>
      <c r="O52" s="127">
        <v>5.0499749999999999</v>
      </c>
      <c r="P52" s="127">
        <v>5.0696079999999997</v>
      </c>
      <c r="Q52" s="127">
        <v>5.0893170000000003</v>
      </c>
      <c r="R52" s="127">
        <v>5.1091030000000002</v>
      </c>
      <c r="S52" s="127">
        <v>5.1289660000000001</v>
      </c>
      <c r="T52" s="127">
        <v>5.1489060000000002</v>
      </c>
      <c r="U52" s="127">
        <v>5.1689230000000004</v>
      </c>
      <c r="V52" s="127">
        <v>5.189019</v>
      </c>
      <c r="W52" s="127">
        <v>5.2091919999999998</v>
      </c>
      <c r="X52" s="127">
        <v>5.2294450000000001</v>
      </c>
      <c r="Y52" s="127">
        <v>5.2497749999999996</v>
      </c>
      <c r="Z52" s="127">
        <v>5.2701849999999997</v>
      </c>
      <c r="AA52" s="127">
        <v>5.2906740000000001</v>
      </c>
      <c r="AB52" s="127">
        <v>5.3112430000000002</v>
      </c>
      <c r="AC52" s="127">
        <v>5.3318919999999999</v>
      </c>
      <c r="AD52" s="127">
        <v>5.3526210000000001</v>
      </c>
      <c r="AE52" s="127">
        <v>5.3734299999999999</v>
      </c>
      <c r="AF52" s="123">
        <v>3.888E-3</v>
      </c>
      <c r="AG52" s="109"/>
    </row>
    <row r="53" spans="1:33" ht="15" customHeight="1">
      <c r="A53" s="19"/>
      <c r="B53" s="109"/>
      <c r="C53" s="109"/>
      <c r="D53" s="109"/>
      <c r="E53" s="109"/>
      <c r="F53" s="109"/>
      <c r="G53" s="109"/>
      <c r="H53" s="109"/>
      <c r="I53" s="109"/>
      <c r="J53" s="109"/>
      <c r="K53" s="109"/>
      <c r="L53" s="109"/>
      <c r="M53" s="109"/>
      <c r="N53" s="109"/>
      <c r="O53" s="109"/>
      <c r="P53" s="109"/>
      <c r="Q53" s="109"/>
      <c r="R53" s="109"/>
      <c r="S53" s="109"/>
      <c r="T53" s="109"/>
      <c r="U53" s="109"/>
      <c r="V53" s="109"/>
      <c r="W53" s="109"/>
      <c r="X53" s="109"/>
      <c r="Y53" s="109"/>
      <c r="Z53" s="109"/>
      <c r="AA53" s="109"/>
      <c r="AB53" s="109"/>
      <c r="AC53" s="109"/>
      <c r="AD53" s="109"/>
      <c r="AE53" s="109"/>
      <c r="AF53" s="109"/>
      <c r="AG53" s="109"/>
    </row>
    <row r="54" spans="1:33" ht="15" customHeight="1">
      <c r="A54" s="19"/>
      <c r="B54" s="120" t="s">
        <v>267</v>
      </c>
      <c r="C54" s="109"/>
      <c r="D54" s="109"/>
      <c r="E54" s="109"/>
      <c r="F54" s="109"/>
      <c r="G54" s="109"/>
      <c r="H54" s="109"/>
      <c r="I54" s="109"/>
      <c r="J54" s="109"/>
      <c r="K54" s="109"/>
      <c r="L54" s="109"/>
      <c r="M54" s="109"/>
      <c r="N54" s="109"/>
      <c r="O54" s="109"/>
      <c r="P54" s="109"/>
      <c r="Q54" s="109"/>
      <c r="R54" s="109"/>
      <c r="S54" s="109"/>
      <c r="T54" s="109"/>
      <c r="U54" s="109"/>
      <c r="V54" s="109"/>
      <c r="W54" s="109"/>
      <c r="X54" s="109"/>
      <c r="Y54" s="109"/>
      <c r="Z54" s="109"/>
      <c r="AA54" s="109"/>
      <c r="AB54" s="109"/>
      <c r="AC54" s="109"/>
      <c r="AD54" s="109"/>
      <c r="AE54" s="109"/>
      <c r="AF54" s="109"/>
      <c r="AG54" s="109"/>
    </row>
    <row r="55" spans="1:33" ht="15" customHeight="1">
      <c r="A55" s="19"/>
      <c r="B55" s="120" t="s">
        <v>268</v>
      </c>
      <c r="C55" s="109"/>
      <c r="D55" s="109"/>
      <c r="E55" s="109"/>
      <c r="F55" s="109"/>
      <c r="G55" s="109"/>
      <c r="H55" s="109"/>
      <c r="I55" s="109"/>
      <c r="J55" s="109"/>
      <c r="K55" s="109"/>
      <c r="L55" s="109"/>
      <c r="M55" s="109"/>
      <c r="N55" s="109"/>
      <c r="O55" s="109"/>
      <c r="P55" s="109"/>
      <c r="Q55" s="109"/>
      <c r="R55" s="109"/>
      <c r="S55" s="109"/>
      <c r="T55" s="109"/>
      <c r="U55" s="109"/>
      <c r="V55" s="109"/>
      <c r="W55" s="109"/>
      <c r="X55" s="109"/>
      <c r="Y55" s="109"/>
      <c r="Z55" s="109"/>
      <c r="AA55" s="109"/>
      <c r="AB55" s="109"/>
      <c r="AC55" s="109"/>
      <c r="AD55" s="109"/>
      <c r="AE55" s="109"/>
      <c r="AF55" s="109"/>
      <c r="AG55" s="109"/>
    </row>
    <row r="56" spans="1:33" ht="15" customHeight="1">
      <c r="A56" s="22" t="s">
        <v>269</v>
      </c>
      <c r="B56" s="121" t="s">
        <v>270</v>
      </c>
      <c r="C56" s="122">
        <v>14.541973</v>
      </c>
      <c r="D56" s="122">
        <v>14.586114</v>
      </c>
      <c r="E56" s="122">
        <v>14.429691999999999</v>
      </c>
      <c r="F56" s="122">
        <v>14.201924999999999</v>
      </c>
      <c r="G56" s="122">
        <v>14.016909</v>
      </c>
      <c r="H56" s="122">
        <v>13.860763</v>
      </c>
      <c r="I56" s="122">
        <v>13.679087000000001</v>
      </c>
      <c r="J56" s="122">
        <v>13.473832</v>
      </c>
      <c r="K56" s="122">
        <v>13.253083</v>
      </c>
      <c r="L56" s="122">
        <v>13.044086</v>
      </c>
      <c r="M56" s="122">
        <v>12.836978</v>
      </c>
      <c r="N56" s="122">
        <v>12.674039</v>
      </c>
      <c r="O56" s="122">
        <v>12.534656</v>
      </c>
      <c r="P56" s="122">
        <v>12.394664000000001</v>
      </c>
      <c r="Q56" s="122">
        <v>12.251548</v>
      </c>
      <c r="R56" s="122">
        <v>12.130822</v>
      </c>
      <c r="S56" s="122">
        <v>12.028416</v>
      </c>
      <c r="T56" s="122">
        <v>11.933923</v>
      </c>
      <c r="U56" s="122">
        <v>11.864001</v>
      </c>
      <c r="V56" s="122">
        <v>11.805396</v>
      </c>
      <c r="W56" s="122">
        <v>11.762741999999999</v>
      </c>
      <c r="X56" s="122">
        <v>11.733644</v>
      </c>
      <c r="Y56" s="122">
        <v>11.725387</v>
      </c>
      <c r="Z56" s="122">
        <v>11.735775</v>
      </c>
      <c r="AA56" s="122">
        <v>11.770763000000001</v>
      </c>
      <c r="AB56" s="122">
        <v>11.824349</v>
      </c>
      <c r="AC56" s="122">
        <v>11.889715000000001</v>
      </c>
      <c r="AD56" s="122">
        <v>11.962910000000001</v>
      </c>
      <c r="AE56" s="122">
        <v>12.054455000000001</v>
      </c>
      <c r="AF56" s="123">
        <v>-6.6779999999999999E-3</v>
      </c>
      <c r="AG56" s="109"/>
    </row>
    <row r="57" spans="1:33" ht="15" customHeight="1">
      <c r="A57" s="22" t="s">
        <v>271</v>
      </c>
      <c r="B57" s="121" t="s">
        <v>272</v>
      </c>
      <c r="C57" s="122">
        <v>0.95150299999999999</v>
      </c>
      <c r="D57" s="122">
        <v>0.94255800000000001</v>
      </c>
      <c r="E57" s="122">
        <v>0.92534000000000005</v>
      </c>
      <c r="F57" s="122">
        <v>0.91245200000000004</v>
      </c>
      <c r="G57" s="122">
        <v>0.903111</v>
      </c>
      <c r="H57" s="122">
        <v>0.89480700000000002</v>
      </c>
      <c r="I57" s="122">
        <v>0.88838499999999998</v>
      </c>
      <c r="J57" s="122">
        <v>0.88299499999999997</v>
      </c>
      <c r="K57" s="122">
        <v>0.87703299999999995</v>
      </c>
      <c r="L57" s="122">
        <v>0.87279099999999998</v>
      </c>
      <c r="M57" s="122">
        <v>0.87179099999999998</v>
      </c>
      <c r="N57" s="122">
        <v>0.87186799999999998</v>
      </c>
      <c r="O57" s="122">
        <v>0.87303399999999998</v>
      </c>
      <c r="P57" s="122">
        <v>0.87507400000000002</v>
      </c>
      <c r="Q57" s="122">
        <v>0.87749999999999995</v>
      </c>
      <c r="R57" s="122">
        <v>0.881023</v>
      </c>
      <c r="S57" s="122">
        <v>0.88554100000000002</v>
      </c>
      <c r="T57" s="122">
        <v>0.88979600000000003</v>
      </c>
      <c r="U57" s="122">
        <v>0.896146</v>
      </c>
      <c r="V57" s="122">
        <v>0.90392399999999995</v>
      </c>
      <c r="W57" s="122">
        <v>0.91192099999999998</v>
      </c>
      <c r="X57" s="122">
        <v>0.91867500000000002</v>
      </c>
      <c r="Y57" s="122">
        <v>0.92472100000000002</v>
      </c>
      <c r="Z57" s="122">
        <v>0.93183000000000005</v>
      </c>
      <c r="AA57" s="122">
        <v>0.93994</v>
      </c>
      <c r="AB57" s="122">
        <v>0.94994999999999996</v>
      </c>
      <c r="AC57" s="122">
        <v>0.95831999999999995</v>
      </c>
      <c r="AD57" s="122">
        <v>0.96721000000000001</v>
      </c>
      <c r="AE57" s="122">
        <v>0.97889800000000005</v>
      </c>
      <c r="AF57" s="123">
        <v>1.0139999999999999E-3</v>
      </c>
      <c r="AG57" s="109"/>
    </row>
    <row r="58" spans="1:33" s="99" customFormat="1" ht="15" customHeight="1">
      <c r="A58" s="136" t="s">
        <v>273</v>
      </c>
      <c r="B58" s="137" t="s">
        <v>274</v>
      </c>
      <c r="C58" s="141">
        <v>0.21216299999999999</v>
      </c>
      <c r="D58" s="141">
        <v>0.22231200000000001</v>
      </c>
      <c r="E58" s="141">
        <v>0.22695699999999999</v>
      </c>
      <c r="F58" s="141">
        <v>0.22801299999999999</v>
      </c>
      <c r="G58" s="141">
        <v>0.228798</v>
      </c>
      <c r="H58" s="141">
        <v>0.229238</v>
      </c>
      <c r="I58" s="141">
        <v>0.229403</v>
      </c>
      <c r="J58" s="141">
        <v>0.229156</v>
      </c>
      <c r="K58" s="141">
        <v>0.228548</v>
      </c>
      <c r="L58" s="141">
        <v>0.22755600000000001</v>
      </c>
      <c r="M58" s="141">
        <v>0.22653000000000001</v>
      </c>
      <c r="N58" s="141">
        <v>0.22600500000000001</v>
      </c>
      <c r="O58" s="141">
        <v>0.22533600000000001</v>
      </c>
      <c r="P58" s="141">
        <v>0.22447300000000001</v>
      </c>
      <c r="Q58" s="141">
        <v>0.223496</v>
      </c>
      <c r="R58" s="141">
        <v>0.22194</v>
      </c>
      <c r="S58" s="141">
        <v>0.22057599999999999</v>
      </c>
      <c r="T58" s="141">
        <v>0.21909899999999999</v>
      </c>
      <c r="U58" s="141">
        <v>0.2175</v>
      </c>
      <c r="V58" s="141">
        <v>0.215784</v>
      </c>
      <c r="W58" s="141">
        <v>0.214032</v>
      </c>
      <c r="X58" s="141">
        <v>0.21201700000000001</v>
      </c>
      <c r="Y58" s="141">
        <v>0.21015400000000001</v>
      </c>
      <c r="Z58" s="141">
        <v>0.20821500000000001</v>
      </c>
      <c r="AA58" s="141">
        <v>0.206535</v>
      </c>
      <c r="AB58" s="141">
        <v>0.20446300000000001</v>
      </c>
      <c r="AC58" s="141">
        <v>0.20246</v>
      </c>
      <c r="AD58" s="141">
        <v>0.20028199999999999</v>
      </c>
      <c r="AE58" s="141">
        <v>0.198183</v>
      </c>
      <c r="AF58" s="139">
        <v>-2.4320000000000001E-3</v>
      </c>
      <c r="AG58" s="140"/>
    </row>
    <row r="59" spans="1:33" ht="15" customHeight="1">
      <c r="A59" s="22" t="s">
        <v>275</v>
      </c>
      <c r="B59" s="121" t="s">
        <v>276</v>
      </c>
      <c r="C59" s="122">
        <v>5.9211260000000001</v>
      </c>
      <c r="D59" s="122">
        <v>5.8150050000000002</v>
      </c>
      <c r="E59" s="122">
        <v>5.7261790000000001</v>
      </c>
      <c r="F59" s="122">
        <v>5.6708869999999996</v>
      </c>
      <c r="G59" s="122">
        <v>5.6364150000000004</v>
      </c>
      <c r="H59" s="122">
        <v>5.5889559999999996</v>
      </c>
      <c r="I59" s="122">
        <v>5.5406930000000001</v>
      </c>
      <c r="J59" s="122">
        <v>5.4803899999999999</v>
      </c>
      <c r="K59" s="122">
        <v>5.4188489999999998</v>
      </c>
      <c r="L59" s="122">
        <v>5.3674910000000002</v>
      </c>
      <c r="M59" s="122">
        <v>5.3360620000000001</v>
      </c>
      <c r="N59" s="122">
        <v>5.3021260000000003</v>
      </c>
      <c r="O59" s="122">
        <v>5.2741230000000003</v>
      </c>
      <c r="P59" s="122">
        <v>5.25631</v>
      </c>
      <c r="Q59" s="122">
        <v>5.2378020000000003</v>
      </c>
      <c r="R59" s="122">
        <v>5.2322259999999998</v>
      </c>
      <c r="S59" s="122">
        <v>5.2306210000000002</v>
      </c>
      <c r="T59" s="122">
        <v>5.2322899999999999</v>
      </c>
      <c r="U59" s="122">
        <v>5.2416010000000002</v>
      </c>
      <c r="V59" s="122">
        <v>5.2565660000000003</v>
      </c>
      <c r="W59" s="122">
        <v>5.2744609999999996</v>
      </c>
      <c r="X59" s="122">
        <v>5.2923179999999999</v>
      </c>
      <c r="Y59" s="122">
        <v>5.3090260000000002</v>
      </c>
      <c r="Z59" s="122">
        <v>5.323563</v>
      </c>
      <c r="AA59" s="122">
        <v>5.3446429999999996</v>
      </c>
      <c r="AB59" s="122">
        <v>5.367305</v>
      </c>
      <c r="AC59" s="122">
        <v>5.3838540000000004</v>
      </c>
      <c r="AD59" s="122">
        <v>5.4034690000000003</v>
      </c>
      <c r="AE59" s="122">
        <v>5.43954</v>
      </c>
      <c r="AF59" s="123">
        <v>-3.0249999999999999E-3</v>
      </c>
      <c r="AG59" s="109"/>
    </row>
    <row r="60" spans="1:33" ht="15" customHeight="1">
      <c r="A60" s="22" t="s">
        <v>277</v>
      </c>
      <c r="B60" s="121" t="s">
        <v>278</v>
      </c>
      <c r="C60" s="122">
        <v>4.3913000000000001E-2</v>
      </c>
      <c r="D60" s="122">
        <v>4.5564E-2</v>
      </c>
      <c r="E60" s="122">
        <v>4.6540999999999999E-2</v>
      </c>
      <c r="F60" s="122">
        <v>4.7204999999999997E-2</v>
      </c>
      <c r="G60" s="122">
        <v>4.7899999999999998E-2</v>
      </c>
      <c r="H60" s="122">
        <v>4.8571000000000003E-2</v>
      </c>
      <c r="I60" s="122">
        <v>4.9133000000000003E-2</v>
      </c>
      <c r="J60" s="122">
        <v>4.9707000000000001E-2</v>
      </c>
      <c r="K60" s="122">
        <v>5.015E-2</v>
      </c>
      <c r="L60" s="122">
        <v>5.0598999999999998E-2</v>
      </c>
      <c r="M60" s="122">
        <v>5.1139999999999998E-2</v>
      </c>
      <c r="N60" s="122">
        <v>5.1727000000000002E-2</v>
      </c>
      <c r="O60" s="122">
        <v>5.2368999999999999E-2</v>
      </c>
      <c r="P60" s="122">
        <v>5.2923999999999999E-2</v>
      </c>
      <c r="Q60" s="122">
        <v>5.3456999999999998E-2</v>
      </c>
      <c r="R60" s="122">
        <v>5.3973E-2</v>
      </c>
      <c r="S60" s="122">
        <v>5.4510000000000003E-2</v>
      </c>
      <c r="T60" s="122">
        <v>5.5034E-2</v>
      </c>
      <c r="U60" s="122">
        <v>5.5627000000000003E-2</v>
      </c>
      <c r="V60" s="122">
        <v>5.6181000000000002E-2</v>
      </c>
      <c r="W60" s="122">
        <v>5.6753999999999999E-2</v>
      </c>
      <c r="X60" s="122">
        <v>5.7258000000000003E-2</v>
      </c>
      <c r="Y60" s="122">
        <v>5.7815999999999999E-2</v>
      </c>
      <c r="Z60" s="122">
        <v>5.8367000000000002E-2</v>
      </c>
      <c r="AA60" s="122">
        <v>5.9116000000000002E-2</v>
      </c>
      <c r="AB60" s="122">
        <v>5.9750999999999999E-2</v>
      </c>
      <c r="AC60" s="122">
        <v>6.0444999999999999E-2</v>
      </c>
      <c r="AD60" s="122">
        <v>6.1081000000000003E-2</v>
      </c>
      <c r="AE60" s="122">
        <v>6.1848E-2</v>
      </c>
      <c r="AF60" s="123">
        <v>1.2305999999999999E-2</v>
      </c>
      <c r="AG60" s="109"/>
    </row>
    <row r="61" spans="1:33" ht="15" customHeight="1">
      <c r="A61" s="22" t="s">
        <v>279</v>
      </c>
      <c r="B61" s="121" t="s">
        <v>280</v>
      </c>
      <c r="C61" s="122">
        <v>0.48138199999999998</v>
      </c>
      <c r="D61" s="122">
        <v>0.47482200000000002</v>
      </c>
      <c r="E61" s="122">
        <v>0.49412899999999998</v>
      </c>
      <c r="F61" s="122">
        <v>0.48220400000000002</v>
      </c>
      <c r="G61" s="122">
        <v>0.46188000000000001</v>
      </c>
      <c r="H61" s="122">
        <v>0.44609500000000002</v>
      </c>
      <c r="I61" s="122">
        <v>0.439745</v>
      </c>
      <c r="J61" s="122">
        <v>0.44452599999999998</v>
      </c>
      <c r="K61" s="122">
        <v>0.44189200000000001</v>
      </c>
      <c r="L61" s="122">
        <v>0.44342300000000001</v>
      </c>
      <c r="M61" s="122">
        <v>0.44743699999999997</v>
      </c>
      <c r="N61" s="122">
        <v>0.45064799999999999</v>
      </c>
      <c r="O61" s="122">
        <v>0.45266600000000001</v>
      </c>
      <c r="P61" s="122">
        <v>0.455515</v>
      </c>
      <c r="Q61" s="122">
        <v>0.45589400000000002</v>
      </c>
      <c r="R61" s="122">
        <v>0.45686199999999999</v>
      </c>
      <c r="S61" s="122">
        <v>0.45827499999999999</v>
      </c>
      <c r="T61" s="122">
        <v>0.45760899999999999</v>
      </c>
      <c r="U61" s="122">
        <v>0.45812799999999998</v>
      </c>
      <c r="V61" s="122">
        <v>0.461673</v>
      </c>
      <c r="W61" s="122">
        <v>0.464588</v>
      </c>
      <c r="X61" s="122">
        <v>0.46493699999999999</v>
      </c>
      <c r="Y61" s="122">
        <v>0.46492299999999998</v>
      </c>
      <c r="Z61" s="122">
        <v>0.46477099999999999</v>
      </c>
      <c r="AA61" s="122">
        <v>0.46576699999999999</v>
      </c>
      <c r="AB61" s="122">
        <v>0.46815499999999999</v>
      </c>
      <c r="AC61" s="122">
        <v>0.47133999999999998</v>
      </c>
      <c r="AD61" s="122">
        <v>0.47259899999999999</v>
      </c>
      <c r="AE61" s="122">
        <v>0.47572900000000001</v>
      </c>
      <c r="AF61" s="123">
        <v>-4.2200000000000001E-4</v>
      </c>
      <c r="AG61" s="109"/>
    </row>
    <row r="62" spans="1:33" ht="15" customHeight="1">
      <c r="A62" s="22" t="s">
        <v>281</v>
      </c>
      <c r="B62" s="121" t="s">
        <v>282</v>
      </c>
      <c r="C62" s="122">
        <v>9.8239000000000007E-2</v>
      </c>
      <c r="D62" s="122">
        <v>9.8920999999999995E-2</v>
      </c>
      <c r="E62" s="122">
        <v>9.8114999999999994E-2</v>
      </c>
      <c r="F62" s="122">
        <v>9.7346000000000002E-2</v>
      </c>
      <c r="G62" s="122">
        <v>9.6685999999999994E-2</v>
      </c>
      <c r="H62" s="122">
        <v>9.5823000000000005E-2</v>
      </c>
      <c r="I62" s="122">
        <v>9.4964999999999994E-2</v>
      </c>
      <c r="J62" s="122">
        <v>9.3891000000000002E-2</v>
      </c>
      <c r="K62" s="122">
        <v>9.2919000000000002E-2</v>
      </c>
      <c r="L62" s="122">
        <v>9.2030000000000001E-2</v>
      </c>
      <c r="M62" s="122">
        <v>9.1400999999999996E-2</v>
      </c>
      <c r="N62" s="122">
        <v>9.0674000000000005E-2</v>
      </c>
      <c r="O62" s="122">
        <v>8.9934E-2</v>
      </c>
      <c r="P62" s="122">
        <v>8.9168999999999998E-2</v>
      </c>
      <c r="Q62" s="122">
        <v>8.8332999999999995E-2</v>
      </c>
      <c r="R62" s="122">
        <v>8.7614999999999998E-2</v>
      </c>
      <c r="S62" s="122">
        <v>8.6832999999999994E-2</v>
      </c>
      <c r="T62" s="122">
        <v>8.6156999999999997E-2</v>
      </c>
      <c r="U62" s="122">
        <v>8.5473999999999994E-2</v>
      </c>
      <c r="V62" s="122">
        <v>8.4846000000000005E-2</v>
      </c>
      <c r="W62" s="122">
        <v>8.4274000000000002E-2</v>
      </c>
      <c r="X62" s="122">
        <v>8.3705000000000002E-2</v>
      </c>
      <c r="Y62" s="122">
        <v>8.3102999999999996E-2</v>
      </c>
      <c r="Z62" s="122">
        <v>8.2418000000000005E-2</v>
      </c>
      <c r="AA62" s="122">
        <v>8.1855999999999998E-2</v>
      </c>
      <c r="AB62" s="122">
        <v>8.1249000000000002E-2</v>
      </c>
      <c r="AC62" s="122">
        <v>8.0573000000000006E-2</v>
      </c>
      <c r="AD62" s="122">
        <v>7.9990000000000006E-2</v>
      </c>
      <c r="AE62" s="122">
        <v>7.9592999999999997E-2</v>
      </c>
      <c r="AF62" s="123">
        <v>-7.489E-3</v>
      </c>
      <c r="AG62" s="109"/>
    </row>
    <row r="63" spans="1:33" ht="15" customHeight="1">
      <c r="A63" s="22" t="s">
        <v>283</v>
      </c>
      <c r="B63" s="121" t="s">
        <v>284</v>
      </c>
      <c r="C63" s="122">
        <v>0.93502799999999997</v>
      </c>
      <c r="D63" s="122">
        <v>0.88183</v>
      </c>
      <c r="E63" s="122">
        <v>0.87772700000000003</v>
      </c>
      <c r="F63" s="122">
        <v>0.87860400000000005</v>
      </c>
      <c r="G63" s="122">
        <v>0.87124999999999997</v>
      </c>
      <c r="H63" s="122">
        <v>0.86844900000000003</v>
      </c>
      <c r="I63" s="122">
        <v>0.86268900000000004</v>
      </c>
      <c r="J63" s="122">
        <v>0.85914199999999996</v>
      </c>
      <c r="K63" s="122">
        <v>0.85663400000000001</v>
      </c>
      <c r="L63" s="122">
        <v>0.85713600000000001</v>
      </c>
      <c r="M63" s="122">
        <v>0.857437</v>
      </c>
      <c r="N63" s="122">
        <v>0.85799999999999998</v>
      </c>
      <c r="O63" s="122">
        <v>0.85775999999999997</v>
      </c>
      <c r="P63" s="122">
        <v>0.85821800000000004</v>
      </c>
      <c r="Q63" s="122">
        <v>0.85754699999999995</v>
      </c>
      <c r="R63" s="122">
        <v>0.85761399999999999</v>
      </c>
      <c r="S63" s="122">
        <v>0.85763500000000004</v>
      </c>
      <c r="T63" s="122">
        <v>0.85734999999999995</v>
      </c>
      <c r="U63" s="122">
        <v>0.85724500000000003</v>
      </c>
      <c r="V63" s="122">
        <v>0.85730099999999998</v>
      </c>
      <c r="W63" s="122">
        <v>0.85782999999999998</v>
      </c>
      <c r="X63" s="122">
        <v>0.85782000000000003</v>
      </c>
      <c r="Y63" s="122">
        <v>0.85804800000000003</v>
      </c>
      <c r="Z63" s="122">
        <v>0.85806800000000005</v>
      </c>
      <c r="AA63" s="122">
        <v>0.86063299999999998</v>
      </c>
      <c r="AB63" s="122">
        <v>0.86092400000000002</v>
      </c>
      <c r="AC63" s="122">
        <v>0.85983399999999999</v>
      </c>
      <c r="AD63" s="122">
        <v>0.85912200000000005</v>
      </c>
      <c r="AE63" s="122">
        <v>0.85809500000000005</v>
      </c>
      <c r="AF63" s="123">
        <v>-3.0620000000000001E-3</v>
      </c>
      <c r="AG63" s="109"/>
    </row>
    <row r="64" spans="1:33" ht="15" customHeight="1">
      <c r="A64" s="22" t="s">
        <v>285</v>
      </c>
      <c r="B64" s="121" t="s">
        <v>286</v>
      </c>
      <c r="C64" s="122">
        <v>0.20283699999999999</v>
      </c>
      <c r="D64" s="122">
        <v>0.19916300000000001</v>
      </c>
      <c r="E64" s="122">
        <v>0.19580500000000001</v>
      </c>
      <c r="F64" s="122">
        <v>0.19373699999999999</v>
      </c>
      <c r="G64" s="122">
        <v>0.19281300000000001</v>
      </c>
      <c r="H64" s="122">
        <v>0.19189700000000001</v>
      </c>
      <c r="I64" s="122">
        <v>0.19073399999999999</v>
      </c>
      <c r="J64" s="122">
        <v>0.18920999999999999</v>
      </c>
      <c r="K64" s="122">
        <v>0.18740399999999999</v>
      </c>
      <c r="L64" s="122">
        <v>0.18567700000000001</v>
      </c>
      <c r="M64" s="122">
        <v>0.18446699999999999</v>
      </c>
      <c r="N64" s="122">
        <v>0.18361</v>
      </c>
      <c r="O64" s="122">
        <v>0.182778</v>
      </c>
      <c r="P64" s="122">
        <v>0.18199799999999999</v>
      </c>
      <c r="Q64" s="122">
        <v>0.18145</v>
      </c>
      <c r="R64" s="122">
        <v>0.18110599999999999</v>
      </c>
      <c r="S64" s="122">
        <v>0.18074599999999999</v>
      </c>
      <c r="T64" s="122">
        <v>0.18038299999999999</v>
      </c>
      <c r="U64" s="122">
        <v>0.18029500000000001</v>
      </c>
      <c r="V64" s="122">
        <v>0.18016099999999999</v>
      </c>
      <c r="W64" s="122">
        <v>0.17998800000000001</v>
      </c>
      <c r="X64" s="122">
        <v>0.179814</v>
      </c>
      <c r="Y64" s="122">
        <v>0.17955699999999999</v>
      </c>
      <c r="Z64" s="122">
        <v>0.17924399999999999</v>
      </c>
      <c r="AA64" s="122">
        <v>0.17895</v>
      </c>
      <c r="AB64" s="122">
        <v>0.178728</v>
      </c>
      <c r="AC64" s="122">
        <v>0.17849100000000001</v>
      </c>
      <c r="AD64" s="122">
        <v>0.178228</v>
      </c>
      <c r="AE64" s="122">
        <v>0.17815600000000001</v>
      </c>
      <c r="AF64" s="123">
        <v>-4.6230000000000004E-3</v>
      </c>
      <c r="AG64" s="109"/>
    </row>
    <row r="65" spans="1:33" ht="15" customHeight="1">
      <c r="A65" s="22" t="s">
        <v>287</v>
      </c>
      <c r="B65" s="121" t="s">
        <v>288</v>
      </c>
      <c r="C65" s="122">
        <v>2.8028080000000002</v>
      </c>
      <c r="D65" s="122">
        <v>3.008168</v>
      </c>
      <c r="E65" s="122">
        <v>3.0512030000000001</v>
      </c>
      <c r="F65" s="122">
        <v>3.0571109999999999</v>
      </c>
      <c r="G65" s="122">
        <v>3.095898</v>
      </c>
      <c r="H65" s="122">
        <v>3.1342270000000001</v>
      </c>
      <c r="I65" s="122">
        <v>3.164552</v>
      </c>
      <c r="J65" s="122">
        <v>3.1871079999999998</v>
      </c>
      <c r="K65" s="122">
        <v>3.2029380000000001</v>
      </c>
      <c r="L65" s="122">
        <v>3.2187830000000002</v>
      </c>
      <c r="M65" s="122">
        <v>3.2439369999999998</v>
      </c>
      <c r="N65" s="122">
        <v>3.270448</v>
      </c>
      <c r="O65" s="122">
        <v>3.294403</v>
      </c>
      <c r="P65" s="122">
        <v>3.322924</v>
      </c>
      <c r="Q65" s="122">
        <v>3.3598249999999998</v>
      </c>
      <c r="R65" s="122">
        <v>3.4038949999999999</v>
      </c>
      <c r="S65" s="122">
        <v>3.4501719999999998</v>
      </c>
      <c r="T65" s="122">
        <v>3.498488</v>
      </c>
      <c r="U65" s="122">
        <v>3.5546440000000001</v>
      </c>
      <c r="V65" s="122">
        <v>3.608403</v>
      </c>
      <c r="W65" s="122">
        <v>3.6630980000000002</v>
      </c>
      <c r="X65" s="122">
        <v>3.7186249999999998</v>
      </c>
      <c r="Y65" s="122">
        <v>3.7740100000000001</v>
      </c>
      <c r="Z65" s="122">
        <v>3.8279190000000001</v>
      </c>
      <c r="AA65" s="122">
        <v>3.8804340000000002</v>
      </c>
      <c r="AB65" s="122">
        <v>3.9367380000000001</v>
      </c>
      <c r="AC65" s="122">
        <v>3.9936039999999999</v>
      </c>
      <c r="AD65" s="122">
        <v>4.0496509999999999</v>
      </c>
      <c r="AE65" s="122">
        <v>4.112158</v>
      </c>
      <c r="AF65" s="123">
        <v>1.3783999999999999E-2</v>
      </c>
      <c r="AG65" s="109"/>
    </row>
    <row r="66" spans="1:33" ht="14.25">
      <c r="A66" s="22" t="s">
        <v>289</v>
      </c>
      <c r="B66" s="121" t="s">
        <v>290</v>
      </c>
      <c r="C66" s="122">
        <v>0.43083199999999999</v>
      </c>
      <c r="D66" s="122">
        <v>0.43313099999999999</v>
      </c>
      <c r="E66" s="122">
        <v>0.43396800000000002</v>
      </c>
      <c r="F66" s="122">
        <v>0.43462800000000001</v>
      </c>
      <c r="G66" s="122">
        <v>0.43516199999999999</v>
      </c>
      <c r="H66" s="122">
        <v>0.43594699999999997</v>
      </c>
      <c r="I66" s="122">
        <v>0.43650600000000001</v>
      </c>
      <c r="J66" s="122">
        <v>0.43695099999999998</v>
      </c>
      <c r="K66" s="122">
        <v>0.437332</v>
      </c>
      <c r="L66" s="122">
        <v>0.43757600000000002</v>
      </c>
      <c r="M66" s="122">
        <v>0.43774400000000002</v>
      </c>
      <c r="N66" s="122">
        <v>0.43782700000000002</v>
      </c>
      <c r="O66" s="122">
        <v>0.43785800000000002</v>
      </c>
      <c r="P66" s="122">
        <v>0.43787900000000002</v>
      </c>
      <c r="Q66" s="122">
        <v>0.438004</v>
      </c>
      <c r="R66" s="122">
        <v>0.43820300000000001</v>
      </c>
      <c r="S66" s="122">
        <v>0.43841200000000002</v>
      </c>
      <c r="T66" s="122">
        <v>0.43863099999999999</v>
      </c>
      <c r="U66" s="122">
        <v>0.43885800000000003</v>
      </c>
      <c r="V66" s="122">
        <v>0.43909300000000001</v>
      </c>
      <c r="W66" s="122">
        <v>0.43933499999999998</v>
      </c>
      <c r="X66" s="122">
        <v>0.43958399999999997</v>
      </c>
      <c r="Y66" s="122">
        <v>0.43983899999999998</v>
      </c>
      <c r="Z66" s="122">
        <v>0.44009900000000002</v>
      </c>
      <c r="AA66" s="122">
        <v>0.44036399999999998</v>
      </c>
      <c r="AB66" s="122">
        <v>0.440633</v>
      </c>
      <c r="AC66" s="122">
        <v>0.44090699999999999</v>
      </c>
      <c r="AD66" s="122">
        <v>0.44118400000000002</v>
      </c>
      <c r="AE66" s="122">
        <v>0.441465</v>
      </c>
      <c r="AF66" s="123">
        <v>8.7100000000000003E-4</v>
      </c>
      <c r="AG66" s="109"/>
    </row>
    <row r="67" spans="1:33" ht="15" customHeight="1">
      <c r="A67" s="22" t="s">
        <v>291</v>
      </c>
      <c r="B67" s="121" t="s">
        <v>292</v>
      </c>
      <c r="C67" s="122">
        <v>0.125945</v>
      </c>
      <c r="D67" s="122">
        <v>0.12592500000000001</v>
      </c>
      <c r="E67" s="122">
        <v>0.12601200000000001</v>
      </c>
      <c r="F67" s="122">
        <v>0.12605</v>
      </c>
      <c r="G67" s="122">
        <v>0.126114</v>
      </c>
      <c r="H67" s="122">
        <v>0.12598400000000001</v>
      </c>
      <c r="I67" s="122">
        <v>0.12585299999999999</v>
      </c>
      <c r="J67" s="122">
        <v>0.12575500000000001</v>
      </c>
      <c r="K67" s="122">
        <v>0.12565200000000001</v>
      </c>
      <c r="L67" s="122">
        <v>0.12554599999999999</v>
      </c>
      <c r="M67" s="122">
        <v>0.12543899999999999</v>
      </c>
      <c r="N67" s="122">
        <v>0.12533</v>
      </c>
      <c r="O67" s="122">
        <v>0.12525</v>
      </c>
      <c r="P67" s="122">
        <v>0.125225</v>
      </c>
      <c r="Q67" s="122">
        <v>0.12525500000000001</v>
      </c>
      <c r="R67" s="122">
        <v>0.12531800000000001</v>
      </c>
      <c r="S67" s="122">
        <v>0.125412</v>
      </c>
      <c r="T67" s="122">
        <v>0.125527</v>
      </c>
      <c r="U67" s="122">
        <v>0.125667</v>
      </c>
      <c r="V67" s="122">
        <v>0.12579699999999999</v>
      </c>
      <c r="W67" s="122">
        <v>0.12592500000000001</v>
      </c>
      <c r="X67" s="122">
        <v>0.12604599999999999</v>
      </c>
      <c r="Y67" s="122">
        <v>0.126166</v>
      </c>
      <c r="Z67" s="122">
        <v>0.12631999999999999</v>
      </c>
      <c r="AA67" s="122">
        <v>0.12649199999999999</v>
      </c>
      <c r="AB67" s="122">
        <v>0.126661</v>
      </c>
      <c r="AC67" s="122">
        <v>0.12681100000000001</v>
      </c>
      <c r="AD67" s="122">
        <v>0.126974</v>
      </c>
      <c r="AE67" s="122">
        <v>0.12715899999999999</v>
      </c>
      <c r="AF67" s="123">
        <v>3.4200000000000002E-4</v>
      </c>
      <c r="AG67" s="109"/>
    </row>
    <row r="68" spans="1:33" ht="15" customHeight="1">
      <c r="A68" s="22" t="s">
        <v>293</v>
      </c>
      <c r="B68" s="121" t="s">
        <v>294</v>
      </c>
      <c r="C68" s="122">
        <v>0.90573199999999998</v>
      </c>
      <c r="D68" s="122">
        <v>0.82054300000000002</v>
      </c>
      <c r="E68" s="122">
        <v>0.76098200000000005</v>
      </c>
      <c r="F68" s="122">
        <v>0.72675199999999995</v>
      </c>
      <c r="G68" s="122">
        <v>0.69584999999999997</v>
      </c>
      <c r="H68" s="122">
        <v>0.65398500000000004</v>
      </c>
      <c r="I68" s="122">
        <v>0.61392800000000003</v>
      </c>
      <c r="J68" s="122">
        <v>0.61203300000000005</v>
      </c>
      <c r="K68" s="122">
        <v>0.61031599999999997</v>
      </c>
      <c r="L68" s="122">
        <v>0.61189700000000002</v>
      </c>
      <c r="M68" s="122">
        <v>0.61776399999999998</v>
      </c>
      <c r="N68" s="122">
        <v>0.62628499999999998</v>
      </c>
      <c r="O68" s="122">
        <v>0.63076699999999997</v>
      </c>
      <c r="P68" s="122">
        <v>0.63347699999999996</v>
      </c>
      <c r="Q68" s="122">
        <v>0.63400299999999998</v>
      </c>
      <c r="R68" s="122">
        <v>0.63296799999999998</v>
      </c>
      <c r="S68" s="122">
        <v>0.63783100000000004</v>
      </c>
      <c r="T68" s="122">
        <v>0.63666800000000001</v>
      </c>
      <c r="U68" s="122">
        <v>0.64580700000000002</v>
      </c>
      <c r="V68" s="122">
        <v>0.65242699999999998</v>
      </c>
      <c r="W68" s="122">
        <v>0.65816600000000003</v>
      </c>
      <c r="X68" s="122">
        <v>0.66099399999999997</v>
      </c>
      <c r="Y68" s="122">
        <v>0.66509499999999999</v>
      </c>
      <c r="Z68" s="122">
        <v>0.66920299999999999</v>
      </c>
      <c r="AA68" s="122">
        <v>0.67453399999999997</v>
      </c>
      <c r="AB68" s="122">
        <v>0.68213500000000005</v>
      </c>
      <c r="AC68" s="122">
        <v>0.68949099999999997</v>
      </c>
      <c r="AD68" s="122">
        <v>0.691882</v>
      </c>
      <c r="AE68" s="122">
        <v>0.69677699999999998</v>
      </c>
      <c r="AF68" s="123">
        <v>-9.3229999999999997E-3</v>
      </c>
      <c r="AG68" s="109"/>
    </row>
    <row r="69" spans="1:33" ht="15" customHeight="1">
      <c r="A69" s="22" t="s">
        <v>295</v>
      </c>
      <c r="B69" s="121" t="s">
        <v>296</v>
      </c>
      <c r="C69" s="122">
        <v>0.33252300000000001</v>
      </c>
      <c r="D69" s="122">
        <v>0.377971</v>
      </c>
      <c r="E69" s="122">
        <v>0.38400499999999999</v>
      </c>
      <c r="F69" s="122">
        <v>0.40878300000000001</v>
      </c>
      <c r="G69" s="122">
        <v>0.44626100000000002</v>
      </c>
      <c r="H69" s="122">
        <v>0.47717300000000001</v>
      </c>
      <c r="I69" s="122">
        <v>0.50361</v>
      </c>
      <c r="J69" s="122">
        <v>0.52757100000000001</v>
      </c>
      <c r="K69" s="122">
        <v>0.57796899999999996</v>
      </c>
      <c r="L69" s="122">
        <v>0.62836700000000001</v>
      </c>
      <c r="M69" s="122">
        <v>0.68000400000000005</v>
      </c>
      <c r="N69" s="122">
        <v>0.72916400000000003</v>
      </c>
      <c r="O69" s="122">
        <v>0.77116200000000001</v>
      </c>
      <c r="P69" s="122">
        <v>0.79636099999999999</v>
      </c>
      <c r="Q69" s="122">
        <v>0.81439899999999998</v>
      </c>
      <c r="R69" s="122">
        <v>0.82996000000000003</v>
      </c>
      <c r="S69" s="122">
        <v>0.83835999999999999</v>
      </c>
      <c r="T69" s="122">
        <v>0.83835999999999999</v>
      </c>
      <c r="U69" s="122">
        <v>0.83959799999999996</v>
      </c>
      <c r="V69" s="122">
        <v>0.83835999999999999</v>
      </c>
      <c r="W69" s="122">
        <v>0.83835999999999999</v>
      </c>
      <c r="X69" s="122">
        <v>0.83835999999999999</v>
      </c>
      <c r="Y69" s="122">
        <v>0.83959799999999996</v>
      </c>
      <c r="Z69" s="122">
        <v>0.83835999999999999</v>
      </c>
      <c r="AA69" s="122">
        <v>0.83835999999999999</v>
      </c>
      <c r="AB69" s="122">
        <v>0.83835999999999999</v>
      </c>
      <c r="AC69" s="122">
        <v>0.83959799999999996</v>
      </c>
      <c r="AD69" s="122">
        <v>0.83835999999999999</v>
      </c>
      <c r="AE69" s="122">
        <v>0.83835999999999999</v>
      </c>
      <c r="AF69" s="123">
        <v>3.3577999999999997E-2</v>
      </c>
      <c r="AG69" s="109"/>
    </row>
    <row r="70" spans="1:33" ht="15" customHeight="1">
      <c r="A70" s="22" t="s">
        <v>297</v>
      </c>
      <c r="B70" s="120" t="s">
        <v>298</v>
      </c>
      <c r="C70" s="124">
        <v>27.986006</v>
      </c>
      <c r="D70" s="124">
        <v>28.032028</v>
      </c>
      <c r="E70" s="124">
        <v>27.776655000000002</v>
      </c>
      <c r="F70" s="124">
        <v>27.465699999999998</v>
      </c>
      <c r="G70" s="124">
        <v>27.255044999999999</v>
      </c>
      <c r="H70" s="124">
        <v>27.051918000000001</v>
      </c>
      <c r="I70" s="124">
        <v>26.819282999999999</v>
      </c>
      <c r="J70" s="124">
        <v>26.592269999999999</v>
      </c>
      <c r="K70" s="124">
        <v>26.360721999999999</v>
      </c>
      <c r="L70" s="124">
        <v>26.162958</v>
      </c>
      <c r="M70" s="124">
        <v>26.008129</v>
      </c>
      <c r="N70" s="124">
        <v>25.897749000000001</v>
      </c>
      <c r="O70" s="124">
        <v>25.802094</v>
      </c>
      <c r="P70" s="124">
        <v>25.704211999999998</v>
      </c>
      <c r="Q70" s="124">
        <v>25.598514999999999</v>
      </c>
      <c r="R70" s="124">
        <v>25.533525000000001</v>
      </c>
      <c r="S70" s="124">
        <v>25.493338000000001</v>
      </c>
      <c r="T70" s="124">
        <v>25.449311999999999</v>
      </c>
      <c r="U70" s="124">
        <v>25.46059</v>
      </c>
      <c r="V70" s="124">
        <v>25.485914000000001</v>
      </c>
      <c r="W70" s="124">
        <v>25.531475</v>
      </c>
      <c r="X70" s="124">
        <v>25.583796</v>
      </c>
      <c r="Y70" s="124">
        <v>25.657437999999999</v>
      </c>
      <c r="Z70" s="124">
        <v>25.744152</v>
      </c>
      <c r="AA70" s="124">
        <v>25.868386999999998</v>
      </c>
      <c r="AB70" s="124">
        <v>26.019403000000001</v>
      </c>
      <c r="AC70" s="124">
        <v>26.175443999999999</v>
      </c>
      <c r="AD70" s="124">
        <v>26.332941000000002</v>
      </c>
      <c r="AE70" s="124">
        <v>26.540414999999999</v>
      </c>
      <c r="AF70" s="125">
        <v>-1.892E-3</v>
      </c>
      <c r="AG70" s="109"/>
    </row>
    <row r="71" spans="1:33" ht="15" customHeight="1">
      <c r="A71" s="19"/>
      <c r="B71" s="109"/>
      <c r="C71" s="109"/>
      <c r="D71" s="109"/>
      <c r="E71" s="109"/>
      <c r="F71" s="109"/>
      <c r="G71" s="109"/>
      <c r="H71" s="109"/>
      <c r="I71" s="109"/>
      <c r="J71" s="109"/>
      <c r="K71" s="109"/>
      <c r="L71" s="109"/>
      <c r="M71" s="109"/>
      <c r="N71" s="109"/>
      <c r="O71" s="109"/>
      <c r="P71" s="109"/>
      <c r="Q71" s="109"/>
      <c r="R71" s="109"/>
      <c r="S71" s="109"/>
      <c r="T71" s="109"/>
      <c r="U71" s="109"/>
      <c r="V71" s="109"/>
      <c r="W71" s="109"/>
      <c r="X71" s="109"/>
      <c r="Y71" s="109"/>
      <c r="Z71" s="109"/>
      <c r="AA71" s="109"/>
      <c r="AB71" s="109"/>
      <c r="AC71" s="109"/>
      <c r="AD71" s="109"/>
      <c r="AE71" s="109"/>
      <c r="AF71" s="109"/>
      <c r="AG71" s="109"/>
    </row>
    <row r="72" spans="1:33" ht="15" customHeight="1">
      <c r="A72" s="19"/>
      <c r="B72" s="120" t="s">
        <v>299</v>
      </c>
      <c r="C72" s="109"/>
      <c r="D72" s="109"/>
      <c r="E72" s="109"/>
      <c r="F72" s="109"/>
      <c r="G72" s="109"/>
      <c r="H72" s="109"/>
      <c r="I72" s="109"/>
      <c r="J72" s="109"/>
      <c r="K72" s="109"/>
      <c r="L72" s="109"/>
      <c r="M72" s="109"/>
      <c r="N72" s="109"/>
      <c r="O72" s="109"/>
      <c r="P72" s="109"/>
      <c r="Q72" s="109"/>
      <c r="R72" s="109"/>
      <c r="S72" s="109"/>
      <c r="T72" s="109"/>
      <c r="U72" s="109"/>
      <c r="V72" s="109"/>
      <c r="W72" s="109"/>
      <c r="X72" s="109"/>
      <c r="Y72" s="109"/>
      <c r="Z72" s="109"/>
      <c r="AA72" s="109"/>
      <c r="AB72" s="109"/>
      <c r="AC72" s="109"/>
      <c r="AD72" s="109"/>
      <c r="AE72" s="109"/>
      <c r="AF72" s="109"/>
      <c r="AG72" s="109"/>
    </row>
    <row r="73" spans="1:33" ht="14.25">
      <c r="A73" s="22" t="s">
        <v>300</v>
      </c>
      <c r="B73" s="121" t="s">
        <v>270</v>
      </c>
      <c r="C73" s="122">
        <v>7.8874019999999998</v>
      </c>
      <c r="D73" s="122">
        <v>7.9122269999999997</v>
      </c>
      <c r="E73" s="122">
        <v>7.8274340000000002</v>
      </c>
      <c r="F73" s="122">
        <v>7.7041750000000002</v>
      </c>
      <c r="G73" s="122">
        <v>7.6036460000000003</v>
      </c>
      <c r="H73" s="122">
        <v>7.5184980000000001</v>
      </c>
      <c r="I73" s="122">
        <v>7.419035</v>
      </c>
      <c r="J73" s="122">
        <v>7.3065249999999997</v>
      </c>
      <c r="K73" s="122">
        <v>7.1853569999999998</v>
      </c>
      <c r="L73" s="122">
        <v>7.0706910000000001</v>
      </c>
      <c r="M73" s="122">
        <v>6.9570160000000003</v>
      </c>
      <c r="N73" s="122">
        <v>6.8672800000000001</v>
      </c>
      <c r="O73" s="122">
        <v>6.7902670000000001</v>
      </c>
      <c r="P73" s="122">
        <v>6.712955</v>
      </c>
      <c r="Q73" s="122">
        <v>6.6337719999999996</v>
      </c>
      <c r="R73" s="122">
        <v>6.566808</v>
      </c>
      <c r="S73" s="122">
        <v>6.509881</v>
      </c>
      <c r="T73" s="122">
        <v>6.457382</v>
      </c>
      <c r="U73" s="122">
        <v>6.4183839999999996</v>
      </c>
      <c r="V73" s="122">
        <v>6.3855760000000004</v>
      </c>
      <c r="W73" s="122">
        <v>6.3615849999999998</v>
      </c>
      <c r="X73" s="122">
        <v>6.3450730000000002</v>
      </c>
      <c r="Y73" s="122">
        <v>6.3401059999999996</v>
      </c>
      <c r="Z73" s="122">
        <v>6.3454620000000004</v>
      </c>
      <c r="AA73" s="122">
        <v>6.3641899999999998</v>
      </c>
      <c r="AB73" s="122">
        <v>6.3931519999999997</v>
      </c>
      <c r="AC73" s="122">
        <v>6.428598</v>
      </c>
      <c r="AD73" s="122">
        <v>6.4683789999999997</v>
      </c>
      <c r="AE73" s="122">
        <v>6.5181990000000001</v>
      </c>
      <c r="AF73" s="123">
        <v>-6.7860000000000004E-3</v>
      </c>
      <c r="AG73" s="109"/>
    </row>
    <row r="74" spans="1:33" ht="15" customHeight="1">
      <c r="A74" s="22" t="s">
        <v>301</v>
      </c>
      <c r="B74" s="121" t="s">
        <v>272</v>
      </c>
      <c r="C74" s="122">
        <v>0.496809</v>
      </c>
      <c r="D74" s="122">
        <v>0.49219299999999999</v>
      </c>
      <c r="E74" s="122">
        <v>0.48331400000000002</v>
      </c>
      <c r="F74" s="122">
        <v>0.47684199999999999</v>
      </c>
      <c r="G74" s="122">
        <v>0.472221</v>
      </c>
      <c r="H74" s="122">
        <v>0.46793200000000001</v>
      </c>
      <c r="I74" s="122">
        <v>0.46471200000000001</v>
      </c>
      <c r="J74" s="122">
        <v>0.46205299999999999</v>
      </c>
      <c r="K74" s="122">
        <v>0.45911099999999999</v>
      </c>
      <c r="L74" s="122">
        <v>0.45708399999999999</v>
      </c>
      <c r="M74" s="122">
        <v>0.45675399999999999</v>
      </c>
      <c r="N74" s="122">
        <v>0.45698899999999998</v>
      </c>
      <c r="O74" s="122">
        <v>0.457814</v>
      </c>
      <c r="P74" s="122">
        <v>0.45909100000000003</v>
      </c>
      <c r="Q74" s="122">
        <v>0.46056399999999997</v>
      </c>
      <c r="R74" s="122">
        <v>0.462619</v>
      </c>
      <c r="S74" s="122">
        <v>0.46518900000000002</v>
      </c>
      <c r="T74" s="122">
        <v>0.46762300000000001</v>
      </c>
      <c r="U74" s="122">
        <v>0.47117599999999998</v>
      </c>
      <c r="V74" s="122">
        <v>0.47543600000000003</v>
      </c>
      <c r="W74" s="122">
        <v>0.47985299999999997</v>
      </c>
      <c r="X74" s="122">
        <v>0.48379299999999997</v>
      </c>
      <c r="Y74" s="122">
        <v>0.48735400000000001</v>
      </c>
      <c r="Z74" s="122">
        <v>0.49135299999999998</v>
      </c>
      <c r="AA74" s="122">
        <v>0.49600300000000003</v>
      </c>
      <c r="AB74" s="122">
        <v>0.50156500000000004</v>
      </c>
      <c r="AC74" s="122">
        <v>0.50649100000000002</v>
      </c>
      <c r="AD74" s="122">
        <v>0.51146199999999997</v>
      </c>
      <c r="AE74" s="122">
        <v>0.51798100000000002</v>
      </c>
      <c r="AF74" s="123">
        <v>1.4920000000000001E-3</v>
      </c>
      <c r="AG74" s="109"/>
    </row>
    <row r="75" spans="1:33" ht="15" customHeight="1">
      <c r="A75" s="22" t="s">
        <v>302</v>
      </c>
      <c r="B75" s="121" t="s">
        <v>274</v>
      </c>
      <c r="C75" s="122">
        <v>0.105213</v>
      </c>
      <c r="D75" s="122">
        <v>0.11029600000000001</v>
      </c>
      <c r="E75" s="122">
        <v>0.11259</v>
      </c>
      <c r="F75" s="122">
        <v>0.113083</v>
      </c>
      <c r="G75" s="122">
        <v>0.113492</v>
      </c>
      <c r="H75" s="122">
        <v>0.113737</v>
      </c>
      <c r="I75" s="122">
        <v>0.113843</v>
      </c>
      <c r="J75" s="122">
        <v>0.113729</v>
      </c>
      <c r="K75" s="122">
        <v>0.11343399999999999</v>
      </c>
      <c r="L75" s="122">
        <v>0.112917</v>
      </c>
      <c r="M75" s="122">
        <v>0.112403</v>
      </c>
      <c r="N75" s="122">
        <v>0.11212900000000001</v>
      </c>
      <c r="O75" s="122">
        <v>0.111806</v>
      </c>
      <c r="P75" s="122">
        <v>0.11138099999999999</v>
      </c>
      <c r="Q75" s="122">
        <v>0.110915</v>
      </c>
      <c r="R75" s="122">
        <v>0.110151</v>
      </c>
      <c r="S75" s="122">
        <v>0.109477</v>
      </c>
      <c r="T75" s="122">
        <v>0.108762</v>
      </c>
      <c r="U75" s="122">
        <v>0.107969</v>
      </c>
      <c r="V75" s="122">
        <v>0.107129</v>
      </c>
      <c r="W75" s="122">
        <v>0.10628799999999999</v>
      </c>
      <c r="X75" s="122">
        <v>0.105307</v>
      </c>
      <c r="Y75" s="122">
        <v>0.104391</v>
      </c>
      <c r="Z75" s="122">
        <v>0.103434</v>
      </c>
      <c r="AA75" s="122">
        <v>0.102605</v>
      </c>
      <c r="AB75" s="122">
        <v>0.101578</v>
      </c>
      <c r="AC75" s="122">
        <v>0.10058599999999999</v>
      </c>
      <c r="AD75" s="122">
        <v>9.9506999999999998E-2</v>
      </c>
      <c r="AE75" s="122">
        <v>9.8460000000000006E-2</v>
      </c>
      <c r="AF75" s="123">
        <v>-2.366E-3</v>
      </c>
      <c r="AG75" s="109"/>
    </row>
    <row r="76" spans="1:33" ht="15" customHeight="1">
      <c r="A76" s="22" t="s">
        <v>303</v>
      </c>
      <c r="B76" s="121" t="s">
        <v>276</v>
      </c>
      <c r="C76" s="122">
        <v>2.850965</v>
      </c>
      <c r="D76" s="122">
        <v>2.8004340000000001</v>
      </c>
      <c r="E76" s="122">
        <v>2.7581639999999998</v>
      </c>
      <c r="F76" s="122">
        <v>2.7321939999999998</v>
      </c>
      <c r="G76" s="122">
        <v>2.7161360000000001</v>
      </c>
      <c r="H76" s="122">
        <v>2.6936719999999998</v>
      </c>
      <c r="I76" s="122">
        <v>2.6712570000000002</v>
      </c>
      <c r="J76" s="122">
        <v>2.6429619999999998</v>
      </c>
      <c r="K76" s="122">
        <v>2.6141770000000002</v>
      </c>
      <c r="L76" s="122">
        <v>2.5901740000000002</v>
      </c>
      <c r="M76" s="122">
        <v>2.5759319999999999</v>
      </c>
      <c r="N76" s="122">
        <v>2.560368</v>
      </c>
      <c r="O76" s="122">
        <v>2.5477449999999999</v>
      </c>
      <c r="P76" s="122">
        <v>2.5398450000000001</v>
      </c>
      <c r="Q76" s="122">
        <v>2.5316429999999999</v>
      </c>
      <c r="R76" s="122">
        <v>2.5296340000000002</v>
      </c>
      <c r="S76" s="122">
        <v>2.5295000000000001</v>
      </c>
      <c r="T76" s="122">
        <v>2.5309710000000001</v>
      </c>
      <c r="U76" s="122">
        <v>2.536117</v>
      </c>
      <c r="V76" s="122">
        <v>2.5440339999999999</v>
      </c>
      <c r="W76" s="122">
        <v>2.553331</v>
      </c>
      <c r="X76" s="122">
        <v>2.5625979999999999</v>
      </c>
      <c r="Y76" s="122">
        <v>2.571348</v>
      </c>
      <c r="Z76" s="122">
        <v>2.5790220000000001</v>
      </c>
      <c r="AA76" s="122">
        <v>2.5899839999999998</v>
      </c>
      <c r="AB76" s="122">
        <v>2.6017070000000002</v>
      </c>
      <c r="AC76" s="122">
        <v>2.6103890000000001</v>
      </c>
      <c r="AD76" s="122">
        <v>2.6206119999999999</v>
      </c>
      <c r="AE76" s="122">
        <v>2.6388850000000001</v>
      </c>
      <c r="AF76" s="123">
        <v>-2.7569999999999999E-3</v>
      </c>
      <c r="AG76" s="109"/>
    </row>
    <row r="77" spans="1:33" ht="15" customHeight="1">
      <c r="A77" s="22" t="s">
        <v>304</v>
      </c>
      <c r="B77" s="121" t="s">
        <v>278</v>
      </c>
      <c r="C77" s="122">
        <v>2.0781000000000001E-2</v>
      </c>
      <c r="D77" s="122">
        <v>2.1562999999999999E-2</v>
      </c>
      <c r="E77" s="122">
        <v>2.2024999999999999E-2</v>
      </c>
      <c r="F77" s="122">
        <v>2.2339999999999999E-2</v>
      </c>
      <c r="G77" s="122">
        <v>2.2668000000000001E-2</v>
      </c>
      <c r="H77" s="122">
        <v>2.2984000000000001E-2</v>
      </c>
      <c r="I77" s="122">
        <v>2.3251000000000001E-2</v>
      </c>
      <c r="J77" s="122">
        <v>2.3522999999999999E-2</v>
      </c>
      <c r="K77" s="122">
        <v>2.3733000000000001E-2</v>
      </c>
      <c r="L77" s="122">
        <v>2.3945000000000001E-2</v>
      </c>
      <c r="M77" s="122">
        <v>2.4201E-2</v>
      </c>
      <c r="N77" s="122">
        <v>2.4479000000000001E-2</v>
      </c>
      <c r="O77" s="122">
        <v>2.4782999999999999E-2</v>
      </c>
      <c r="P77" s="122">
        <v>2.5045000000000001E-2</v>
      </c>
      <c r="Q77" s="122">
        <v>2.5298000000000001E-2</v>
      </c>
      <c r="R77" s="122">
        <v>2.5541999999999999E-2</v>
      </c>
      <c r="S77" s="122">
        <v>2.5795999999999999E-2</v>
      </c>
      <c r="T77" s="122">
        <v>2.6044000000000001E-2</v>
      </c>
      <c r="U77" s="122">
        <v>2.6325000000000001E-2</v>
      </c>
      <c r="V77" s="122">
        <v>2.6587E-2</v>
      </c>
      <c r="W77" s="122">
        <v>2.6858E-2</v>
      </c>
      <c r="X77" s="122">
        <v>2.7097E-2</v>
      </c>
      <c r="Y77" s="122">
        <v>2.7361E-2</v>
      </c>
      <c r="Z77" s="122">
        <v>2.7622000000000001E-2</v>
      </c>
      <c r="AA77" s="122">
        <v>2.7976999999999998E-2</v>
      </c>
      <c r="AB77" s="122">
        <v>2.8278000000000001E-2</v>
      </c>
      <c r="AC77" s="122">
        <v>2.8604999999999998E-2</v>
      </c>
      <c r="AD77" s="122">
        <v>2.8906000000000001E-2</v>
      </c>
      <c r="AE77" s="122">
        <v>2.9270000000000001E-2</v>
      </c>
      <c r="AF77" s="123">
        <v>1.2307999999999999E-2</v>
      </c>
      <c r="AG77" s="109"/>
    </row>
    <row r="78" spans="1:33" ht="15" customHeight="1">
      <c r="A78" s="22" t="s">
        <v>305</v>
      </c>
      <c r="B78" s="121" t="s">
        <v>280</v>
      </c>
      <c r="C78" s="122">
        <v>0.22834699999999999</v>
      </c>
      <c r="D78" s="122">
        <v>0.22523399999999999</v>
      </c>
      <c r="E78" s="122">
        <v>0.234373</v>
      </c>
      <c r="F78" s="122">
        <v>0.228717</v>
      </c>
      <c r="G78" s="122">
        <v>0.21906</v>
      </c>
      <c r="H78" s="122">
        <v>0.21154500000000001</v>
      </c>
      <c r="I78" s="122">
        <v>0.208541</v>
      </c>
      <c r="J78" s="122">
        <v>0.21080599999999999</v>
      </c>
      <c r="K78" s="122">
        <v>0.209559</v>
      </c>
      <c r="L78" s="122">
        <v>0.21027599999999999</v>
      </c>
      <c r="M78" s="122">
        <v>0.21217800000000001</v>
      </c>
      <c r="N78" s="122">
        <v>0.21369199999999999</v>
      </c>
      <c r="O78" s="122">
        <v>0.21465000000000001</v>
      </c>
      <c r="P78" s="122">
        <v>0.21598899999999999</v>
      </c>
      <c r="Q78" s="122">
        <v>0.216165</v>
      </c>
      <c r="R78" s="122">
        <v>0.216616</v>
      </c>
      <c r="S78" s="122">
        <v>0.21728</v>
      </c>
      <c r="T78" s="122">
        <v>0.21695600000000001</v>
      </c>
      <c r="U78" s="122">
        <v>0.217194</v>
      </c>
      <c r="V78" s="122">
        <v>0.218865</v>
      </c>
      <c r="W78" s="122">
        <v>0.22023400000000001</v>
      </c>
      <c r="X78" s="122">
        <v>0.220387</v>
      </c>
      <c r="Y78" s="122">
        <v>0.22037000000000001</v>
      </c>
      <c r="Z78" s="122">
        <v>0.22028300000000001</v>
      </c>
      <c r="AA78" s="122">
        <v>0.220747</v>
      </c>
      <c r="AB78" s="122">
        <v>0.22186600000000001</v>
      </c>
      <c r="AC78" s="122">
        <v>0.223355</v>
      </c>
      <c r="AD78" s="122">
        <v>0.223935</v>
      </c>
      <c r="AE78" s="122">
        <v>0.225407</v>
      </c>
      <c r="AF78" s="123">
        <v>-4.6299999999999998E-4</v>
      </c>
      <c r="AG78" s="109"/>
    </row>
    <row r="79" spans="1:33" ht="14.25">
      <c r="A79" s="22" t="s">
        <v>306</v>
      </c>
      <c r="B79" s="121" t="s">
        <v>282</v>
      </c>
      <c r="C79" s="122">
        <v>4.6526999999999999E-2</v>
      </c>
      <c r="D79" s="122">
        <v>4.6852999999999999E-2</v>
      </c>
      <c r="E79" s="122">
        <v>4.6469999999999997E-2</v>
      </c>
      <c r="F79" s="122">
        <v>4.6109999999999998E-2</v>
      </c>
      <c r="G79" s="122">
        <v>4.5796000000000003E-2</v>
      </c>
      <c r="H79" s="122">
        <v>4.5385000000000002E-2</v>
      </c>
      <c r="I79" s="122">
        <v>4.4983000000000002E-2</v>
      </c>
      <c r="J79" s="122">
        <v>4.4476000000000002E-2</v>
      </c>
      <c r="K79" s="122">
        <v>4.4019999999999997E-2</v>
      </c>
      <c r="L79" s="122">
        <v>4.36E-2</v>
      </c>
      <c r="M79" s="122">
        <v>4.3305999999999997E-2</v>
      </c>
      <c r="N79" s="122">
        <v>4.2963000000000001E-2</v>
      </c>
      <c r="O79" s="122">
        <v>4.2617000000000002E-2</v>
      </c>
      <c r="P79" s="122">
        <v>4.2256000000000002E-2</v>
      </c>
      <c r="Q79" s="122">
        <v>4.1862999999999997E-2</v>
      </c>
      <c r="R79" s="122">
        <v>4.1524999999999999E-2</v>
      </c>
      <c r="S79" s="122">
        <v>4.1158E-2</v>
      </c>
      <c r="T79" s="122">
        <v>4.0840000000000001E-2</v>
      </c>
      <c r="U79" s="122">
        <v>4.0518999999999999E-2</v>
      </c>
      <c r="V79" s="122">
        <v>4.0222000000000001E-2</v>
      </c>
      <c r="W79" s="122">
        <v>3.9949999999999999E-2</v>
      </c>
      <c r="X79" s="122">
        <v>3.9681000000000001E-2</v>
      </c>
      <c r="Y79" s="122">
        <v>3.9394999999999999E-2</v>
      </c>
      <c r="Z79" s="122">
        <v>3.9070000000000001E-2</v>
      </c>
      <c r="AA79" s="122">
        <v>3.8804999999999999E-2</v>
      </c>
      <c r="AB79" s="122">
        <v>3.8517000000000003E-2</v>
      </c>
      <c r="AC79" s="122">
        <v>3.8196000000000001E-2</v>
      </c>
      <c r="AD79" s="122">
        <v>3.7919000000000001E-2</v>
      </c>
      <c r="AE79" s="122">
        <v>3.7732000000000002E-2</v>
      </c>
      <c r="AF79" s="123">
        <v>-7.4549999999999998E-3</v>
      </c>
      <c r="AG79" s="109"/>
    </row>
    <row r="80" spans="1:33" ht="15" customHeight="1">
      <c r="A80" s="22" t="s">
        <v>307</v>
      </c>
      <c r="B80" s="121" t="s">
        <v>284</v>
      </c>
      <c r="C80" s="122">
        <v>0.41703200000000001</v>
      </c>
      <c r="D80" s="122">
        <v>0.39771000000000001</v>
      </c>
      <c r="E80" s="122">
        <v>0.396229</v>
      </c>
      <c r="F80" s="122">
        <v>0.39661299999999999</v>
      </c>
      <c r="G80" s="122">
        <v>0.39397500000000002</v>
      </c>
      <c r="H80" s="122">
        <v>0.39299699999999999</v>
      </c>
      <c r="I80" s="122">
        <v>0.39095600000000003</v>
      </c>
      <c r="J80" s="122">
        <v>0.38970900000000003</v>
      </c>
      <c r="K80" s="122">
        <v>0.388847</v>
      </c>
      <c r="L80" s="122">
        <v>0.389075</v>
      </c>
      <c r="M80" s="122">
        <v>0.38924700000000001</v>
      </c>
      <c r="N80" s="122">
        <v>0.38950699999999999</v>
      </c>
      <c r="O80" s="122">
        <v>0.38948100000000002</v>
      </c>
      <c r="P80" s="122">
        <v>0.38969799999999999</v>
      </c>
      <c r="Q80" s="122">
        <v>0.38950499999999999</v>
      </c>
      <c r="R80" s="122">
        <v>0.389575</v>
      </c>
      <c r="S80" s="122">
        <v>0.38963399999999998</v>
      </c>
      <c r="T80" s="122">
        <v>0.38958100000000001</v>
      </c>
      <c r="U80" s="122">
        <v>0.38959700000000003</v>
      </c>
      <c r="V80" s="122">
        <v>0.38967000000000002</v>
      </c>
      <c r="W80" s="122">
        <v>0.38991700000000001</v>
      </c>
      <c r="X80" s="122">
        <v>0.38996900000000001</v>
      </c>
      <c r="Y80" s="122">
        <v>0.39011299999999999</v>
      </c>
      <c r="Z80" s="122">
        <v>0.39017800000000002</v>
      </c>
      <c r="AA80" s="122">
        <v>0.391183</v>
      </c>
      <c r="AB80" s="122">
        <v>0.391349</v>
      </c>
      <c r="AC80" s="122">
        <v>0.39100600000000002</v>
      </c>
      <c r="AD80" s="122">
        <v>0.39079999999999998</v>
      </c>
      <c r="AE80" s="122">
        <v>0.39048899999999998</v>
      </c>
      <c r="AF80" s="123">
        <v>-2.346E-3</v>
      </c>
      <c r="AG80" s="109"/>
    </row>
    <row r="81" spans="1:34" ht="14.25">
      <c r="A81" s="22" t="s">
        <v>308</v>
      </c>
      <c r="B81" s="121" t="s">
        <v>286</v>
      </c>
      <c r="C81" s="122">
        <v>0.11000600000000001</v>
      </c>
      <c r="D81" s="122">
        <v>0.108038</v>
      </c>
      <c r="E81" s="122">
        <v>0.106242</v>
      </c>
      <c r="F81" s="122">
        <v>0.105144</v>
      </c>
      <c r="G81" s="122">
        <v>0.104667</v>
      </c>
      <c r="H81" s="122">
        <v>0.104195</v>
      </c>
      <c r="I81" s="122">
        <v>0.103587</v>
      </c>
      <c r="J81" s="122">
        <v>0.102784</v>
      </c>
      <c r="K81" s="122">
        <v>0.101827</v>
      </c>
      <c r="L81" s="122">
        <v>0.100913</v>
      </c>
      <c r="M81" s="122">
        <v>0.10027899999999999</v>
      </c>
      <c r="N81" s="122">
        <v>9.9837999999999996E-2</v>
      </c>
      <c r="O81" s="122">
        <v>9.9408999999999997E-2</v>
      </c>
      <c r="P81" s="122">
        <v>9.9009E-2</v>
      </c>
      <c r="Q81" s="122">
        <v>9.8730999999999999E-2</v>
      </c>
      <c r="R81" s="122">
        <v>9.8563999999999999E-2</v>
      </c>
      <c r="S81" s="122">
        <v>9.8387000000000002E-2</v>
      </c>
      <c r="T81" s="122">
        <v>9.8209000000000005E-2</v>
      </c>
      <c r="U81" s="122">
        <v>9.8181000000000004E-2</v>
      </c>
      <c r="V81" s="122">
        <v>9.8125000000000004E-2</v>
      </c>
      <c r="W81" s="122">
        <v>9.8048999999999997E-2</v>
      </c>
      <c r="X81" s="122">
        <v>9.7971000000000003E-2</v>
      </c>
      <c r="Y81" s="122">
        <v>9.7849000000000005E-2</v>
      </c>
      <c r="Z81" s="122">
        <v>9.7695000000000004E-2</v>
      </c>
      <c r="AA81" s="122">
        <v>9.7552E-2</v>
      </c>
      <c r="AB81" s="122">
        <v>9.7448000000000007E-2</v>
      </c>
      <c r="AC81" s="122">
        <v>9.7337000000000007E-2</v>
      </c>
      <c r="AD81" s="122">
        <v>9.7211000000000006E-2</v>
      </c>
      <c r="AE81" s="122">
        <v>9.7187999999999997E-2</v>
      </c>
      <c r="AF81" s="123">
        <v>-4.4149999999999997E-3</v>
      </c>
      <c r="AG81" s="109"/>
      <c r="AH81" s="19"/>
    </row>
    <row r="82" spans="1:34" ht="15" customHeight="1">
      <c r="A82" s="22" t="s">
        <v>309</v>
      </c>
      <c r="B82" s="121" t="s">
        <v>288</v>
      </c>
      <c r="C82" s="122">
        <v>1.355634</v>
      </c>
      <c r="D82" s="122">
        <v>1.4548650000000001</v>
      </c>
      <c r="E82" s="122">
        <v>1.475662</v>
      </c>
      <c r="F82" s="122">
        <v>1.4785189999999999</v>
      </c>
      <c r="G82" s="122">
        <v>1.497263</v>
      </c>
      <c r="H82" s="122">
        <v>1.5157860000000001</v>
      </c>
      <c r="I82" s="122">
        <v>1.5304420000000001</v>
      </c>
      <c r="J82" s="122">
        <v>1.541344</v>
      </c>
      <c r="K82" s="122">
        <v>1.5489949999999999</v>
      </c>
      <c r="L82" s="122">
        <v>1.556654</v>
      </c>
      <c r="M82" s="122">
        <v>1.568811</v>
      </c>
      <c r="N82" s="122">
        <v>1.5816239999999999</v>
      </c>
      <c r="O82" s="122">
        <v>1.593202</v>
      </c>
      <c r="P82" s="122">
        <v>1.606986</v>
      </c>
      <c r="Q82" s="122">
        <v>1.624819</v>
      </c>
      <c r="R82" s="122">
        <v>1.6461159999999999</v>
      </c>
      <c r="S82" s="122">
        <v>1.668479</v>
      </c>
      <c r="T82" s="122">
        <v>1.6918280000000001</v>
      </c>
      <c r="U82" s="122">
        <v>1.7189650000000001</v>
      </c>
      <c r="V82" s="122">
        <v>1.7449429999999999</v>
      </c>
      <c r="W82" s="122">
        <v>1.7713730000000001</v>
      </c>
      <c r="X82" s="122">
        <v>1.798206</v>
      </c>
      <c r="Y82" s="122">
        <v>1.82497</v>
      </c>
      <c r="Z82" s="122">
        <v>1.851021</v>
      </c>
      <c r="AA82" s="122">
        <v>1.876398</v>
      </c>
      <c r="AB82" s="122">
        <v>1.9036059999999999</v>
      </c>
      <c r="AC82" s="122">
        <v>1.9310860000000001</v>
      </c>
      <c r="AD82" s="122">
        <v>1.95817</v>
      </c>
      <c r="AE82" s="122">
        <v>1.988375</v>
      </c>
      <c r="AF82" s="123">
        <v>1.3774E-2</v>
      </c>
      <c r="AG82" s="109"/>
      <c r="AH82" s="19"/>
    </row>
    <row r="83" spans="1:34" ht="15" customHeight="1">
      <c r="A83" s="22" t="s">
        <v>310</v>
      </c>
      <c r="B83" s="121" t="s">
        <v>290</v>
      </c>
      <c r="C83" s="122">
        <v>0.20732500000000001</v>
      </c>
      <c r="D83" s="122">
        <v>0.20843100000000001</v>
      </c>
      <c r="E83" s="122">
        <v>0.20882999999999999</v>
      </c>
      <c r="F83" s="122">
        <v>0.209148</v>
      </c>
      <c r="G83" s="122">
        <v>0.209402</v>
      </c>
      <c r="H83" s="122">
        <v>0.20977399999999999</v>
      </c>
      <c r="I83" s="122">
        <v>0.21004500000000001</v>
      </c>
      <c r="J83" s="122">
        <v>0.210259</v>
      </c>
      <c r="K83" s="122">
        <v>0.21044299999999999</v>
      </c>
      <c r="L83" s="122">
        <v>0.21056</v>
      </c>
      <c r="M83" s="122">
        <v>0.21064099999999999</v>
      </c>
      <c r="N83" s="122">
        <v>0.21068000000000001</v>
      </c>
      <c r="O83" s="122">
        <v>0.210697</v>
      </c>
      <c r="P83" s="122">
        <v>0.210706</v>
      </c>
      <c r="Q83" s="122">
        <v>0.21076600000000001</v>
      </c>
      <c r="R83" s="122">
        <v>0.21086199999999999</v>
      </c>
      <c r="S83" s="122">
        <v>0.21096400000000001</v>
      </c>
      <c r="T83" s="122">
        <v>0.21106900000000001</v>
      </c>
      <c r="U83" s="122">
        <v>0.21117900000000001</v>
      </c>
      <c r="V83" s="122">
        <v>0.21129200000000001</v>
      </c>
      <c r="W83" s="122">
        <v>0.21140900000000001</v>
      </c>
      <c r="X83" s="122">
        <v>0.21152899999999999</v>
      </c>
      <c r="Y83" s="122">
        <v>0.21165200000000001</v>
      </c>
      <c r="Z83" s="122">
        <v>0.21177699999999999</v>
      </c>
      <c r="AA83" s="122">
        <v>0.21190600000000001</v>
      </c>
      <c r="AB83" s="122">
        <v>0.212036</v>
      </c>
      <c r="AC83" s="122">
        <v>0.21216699999999999</v>
      </c>
      <c r="AD83" s="122">
        <v>0.21229999999999999</v>
      </c>
      <c r="AE83" s="122">
        <v>0.21243699999999999</v>
      </c>
      <c r="AF83" s="123">
        <v>8.7000000000000001E-4</v>
      </c>
      <c r="AG83" s="109"/>
      <c r="AH83" s="19"/>
    </row>
    <row r="84" spans="1:34" ht="15" customHeight="1">
      <c r="A84" s="22" t="s">
        <v>311</v>
      </c>
      <c r="B84" s="121" t="s">
        <v>292</v>
      </c>
      <c r="C84" s="122">
        <v>5.9492000000000003E-2</v>
      </c>
      <c r="D84" s="122">
        <v>5.9483000000000001E-2</v>
      </c>
      <c r="E84" s="122">
        <v>5.9524000000000001E-2</v>
      </c>
      <c r="F84" s="122">
        <v>5.9541999999999998E-2</v>
      </c>
      <c r="G84" s="122">
        <v>5.9572E-2</v>
      </c>
      <c r="H84" s="122">
        <v>5.9511000000000001E-2</v>
      </c>
      <c r="I84" s="122">
        <v>5.9449000000000002E-2</v>
      </c>
      <c r="J84" s="122">
        <v>5.9402999999999997E-2</v>
      </c>
      <c r="K84" s="122">
        <v>5.9353999999999997E-2</v>
      </c>
      <c r="L84" s="122">
        <v>5.9304000000000003E-2</v>
      </c>
      <c r="M84" s="122">
        <v>5.9253E-2</v>
      </c>
      <c r="N84" s="122">
        <v>5.9201999999999998E-2</v>
      </c>
      <c r="O84" s="122">
        <v>5.9164000000000001E-2</v>
      </c>
      <c r="P84" s="122">
        <v>5.9152000000000003E-2</v>
      </c>
      <c r="Q84" s="122">
        <v>5.9166000000000003E-2</v>
      </c>
      <c r="R84" s="122">
        <v>5.9195999999999999E-2</v>
      </c>
      <c r="S84" s="122">
        <v>5.9240000000000001E-2</v>
      </c>
      <c r="T84" s="122">
        <v>5.9295E-2</v>
      </c>
      <c r="U84" s="122">
        <v>5.9360999999999997E-2</v>
      </c>
      <c r="V84" s="122">
        <v>5.9422000000000003E-2</v>
      </c>
      <c r="W84" s="122">
        <v>5.9483000000000001E-2</v>
      </c>
      <c r="X84" s="122">
        <v>5.9540000000000003E-2</v>
      </c>
      <c r="Y84" s="122">
        <v>5.9596999999999997E-2</v>
      </c>
      <c r="Z84" s="122">
        <v>5.9669E-2</v>
      </c>
      <c r="AA84" s="122">
        <v>5.9750999999999999E-2</v>
      </c>
      <c r="AB84" s="122">
        <v>5.9830000000000001E-2</v>
      </c>
      <c r="AC84" s="122">
        <v>5.9901000000000003E-2</v>
      </c>
      <c r="AD84" s="122">
        <v>5.9977999999999997E-2</v>
      </c>
      <c r="AE84" s="122">
        <v>6.0066000000000001E-2</v>
      </c>
      <c r="AF84" s="123">
        <v>3.4200000000000002E-4</v>
      </c>
      <c r="AG84" s="109"/>
      <c r="AH84" s="19"/>
    </row>
    <row r="85" spans="1:34" ht="15" customHeight="1">
      <c r="A85" s="22" t="s">
        <v>312</v>
      </c>
      <c r="B85" s="121" t="s">
        <v>294</v>
      </c>
      <c r="C85" s="122">
        <v>0.427838</v>
      </c>
      <c r="D85" s="122">
        <v>0.38759700000000002</v>
      </c>
      <c r="E85" s="122">
        <v>0.35946299999999998</v>
      </c>
      <c r="F85" s="122">
        <v>0.34329399999999999</v>
      </c>
      <c r="G85" s="122">
        <v>0.32869599999999999</v>
      </c>
      <c r="H85" s="122">
        <v>0.308921</v>
      </c>
      <c r="I85" s="122">
        <v>0.28999900000000001</v>
      </c>
      <c r="J85" s="122">
        <v>0.28910400000000003</v>
      </c>
      <c r="K85" s="122">
        <v>0.28829300000000002</v>
      </c>
      <c r="L85" s="122">
        <v>0.28903899999999999</v>
      </c>
      <c r="M85" s="122">
        <v>0.29181099999999999</v>
      </c>
      <c r="N85" s="122">
        <v>0.29583599999999999</v>
      </c>
      <c r="O85" s="122">
        <v>0.29795300000000002</v>
      </c>
      <c r="P85" s="122">
        <v>0.29923300000000003</v>
      </c>
      <c r="Q85" s="122">
        <v>0.29948200000000003</v>
      </c>
      <c r="R85" s="122">
        <v>0.29899300000000001</v>
      </c>
      <c r="S85" s="122">
        <v>0.30129</v>
      </c>
      <c r="T85" s="122">
        <v>0.30074099999999998</v>
      </c>
      <c r="U85" s="122">
        <v>0.305058</v>
      </c>
      <c r="V85" s="122">
        <v>0.30818499999999999</v>
      </c>
      <c r="W85" s="122">
        <v>0.31089600000000001</v>
      </c>
      <c r="X85" s="122">
        <v>0.31223099999999998</v>
      </c>
      <c r="Y85" s="122">
        <v>0.314168</v>
      </c>
      <c r="Z85" s="122">
        <v>0.31610899999999997</v>
      </c>
      <c r="AA85" s="122">
        <v>0.31862699999999999</v>
      </c>
      <c r="AB85" s="122">
        <v>0.322218</v>
      </c>
      <c r="AC85" s="122">
        <v>0.32569199999999998</v>
      </c>
      <c r="AD85" s="122">
        <v>0.326822</v>
      </c>
      <c r="AE85" s="122">
        <v>0.32913399999999998</v>
      </c>
      <c r="AF85" s="123">
        <v>-9.3229999999999997E-3</v>
      </c>
      <c r="AG85" s="109"/>
      <c r="AH85" s="19"/>
    </row>
    <row r="86" spans="1:34" ht="15" customHeight="1">
      <c r="A86" s="22" t="s">
        <v>313</v>
      </c>
      <c r="B86" s="121" t="s">
        <v>296</v>
      </c>
      <c r="C86" s="122">
        <v>0.15707299999999999</v>
      </c>
      <c r="D86" s="122">
        <v>0.17854100000000001</v>
      </c>
      <c r="E86" s="122">
        <v>0.181391</v>
      </c>
      <c r="F86" s="122">
        <v>0.19309499999999999</v>
      </c>
      <c r="G86" s="122">
        <v>0.21079899999999999</v>
      </c>
      <c r="H86" s="122">
        <v>0.22539999999999999</v>
      </c>
      <c r="I86" s="122">
        <v>0.23788899999999999</v>
      </c>
      <c r="J86" s="122">
        <v>0.24920700000000001</v>
      </c>
      <c r="K86" s="122">
        <v>0.27301300000000001</v>
      </c>
      <c r="L86" s="122">
        <v>0.29681999999999997</v>
      </c>
      <c r="M86" s="122">
        <v>0.32121100000000002</v>
      </c>
      <c r="N86" s="122">
        <v>0.34443299999999999</v>
      </c>
      <c r="O86" s="122">
        <v>0.36427100000000001</v>
      </c>
      <c r="P86" s="122">
        <v>0.37617400000000001</v>
      </c>
      <c r="Q86" s="122">
        <v>0.38469500000000001</v>
      </c>
      <c r="R86" s="122">
        <v>0.39204499999999998</v>
      </c>
      <c r="S86" s="122">
        <v>0.396013</v>
      </c>
      <c r="T86" s="122">
        <v>0.396013</v>
      </c>
      <c r="U86" s="122">
        <v>0.39659800000000001</v>
      </c>
      <c r="V86" s="122">
        <v>0.396013</v>
      </c>
      <c r="W86" s="122">
        <v>0.396013</v>
      </c>
      <c r="X86" s="122">
        <v>0.396013</v>
      </c>
      <c r="Y86" s="122">
        <v>0.39659800000000001</v>
      </c>
      <c r="Z86" s="122">
        <v>0.396013</v>
      </c>
      <c r="AA86" s="122">
        <v>0.396013</v>
      </c>
      <c r="AB86" s="122">
        <v>0.396013</v>
      </c>
      <c r="AC86" s="122">
        <v>0.39659800000000001</v>
      </c>
      <c r="AD86" s="122">
        <v>0.396013</v>
      </c>
      <c r="AE86" s="122">
        <v>0.396013</v>
      </c>
      <c r="AF86" s="123">
        <v>3.3577999999999997E-2</v>
      </c>
      <c r="AG86" s="109"/>
      <c r="AH86" s="19"/>
    </row>
    <row r="87" spans="1:34" ht="15" customHeight="1">
      <c r="A87" s="22" t="s">
        <v>314</v>
      </c>
      <c r="B87" s="120" t="s">
        <v>298</v>
      </c>
      <c r="C87" s="124">
        <v>14.370443</v>
      </c>
      <c r="D87" s="124">
        <v>14.403465000000001</v>
      </c>
      <c r="E87" s="124">
        <v>14.271711</v>
      </c>
      <c r="F87" s="124">
        <v>14.108815</v>
      </c>
      <c r="G87" s="124">
        <v>13.997396</v>
      </c>
      <c r="H87" s="124">
        <v>13.890337000000001</v>
      </c>
      <c r="I87" s="124">
        <v>13.767988000000001</v>
      </c>
      <c r="J87" s="124">
        <v>13.645885</v>
      </c>
      <c r="K87" s="124">
        <v>13.520163999999999</v>
      </c>
      <c r="L87" s="124">
        <v>13.411051</v>
      </c>
      <c r="M87" s="124">
        <v>13.323045</v>
      </c>
      <c r="N87" s="124">
        <v>13.25902</v>
      </c>
      <c r="O87" s="124">
        <v>13.203858</v>
      </c>
      <c r="P87" s="124">
        <v>13.147519000000001</v>
      </c>
      <c r="Q87" s="124">
        <v>13.087383000000001</v>
      </c>
      <c r="R87" s="124">
        <v>13.048246000000001</v>
      </c>
      <c r="S87" s="124">
        <v>13.022289000000001</v>
      </c>
      <c r="T87" s="124">
        <v>12.995312</v>
      </c>
      <c r="U87" s="124">
        <v>12.996620999999999</v>
      </c>
      <c r="V87" s="124">
        <v>13.0055</v>
      </c>
      <c r="W87" s="124">
        <v>13.025238999999999</v>
      </c>
      <c r="X87" s="124">
        <v>13.049395000000001</v>
      </c>
      <c r="Y87" s="124">
        <v>13.085273000000001</v>
      </c>
      <c r="Z87" s="124">
        <v>13.128707</v>
      </c>
      <c r="AA87" s="124">
        <v>13.191739999999999</v>
      </c>
      <c r="AB87" s="124">
        <v>13.269163000000001</v>
      </c>
      <c r="AC87" s="124">
        <v>13.350009</v>
      </c>
      <c r="AD87" s="124">
        <v>13.432016000000001</v>
      </c>
      <c r="AE87" s="124">
        <v>13.539635000000001</v>
      </c>
      <c r="AF87" s="125">
        <v>-2.1250000000000002E-3</v>
      </c>
      <c r="AG87" s="109"/>
      <c r="AH87" s="19"/>
    </row>
    <row r="88" spans="1:34" ht="15" customHeight="1" thickBot="1">
      <c r="A88" s="19"/>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c r="AH88" s="19"/>
    </row>
    <row r="89" spans="1:34" ht="15" customHeight="1">
      <c r="A89" s="19"/>
      <c r="B89" s="205" t="s">
        <v>315</v>
      </c>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c r="AA89" s="206"/>
      <c r="AB89" s="206"/>
      <c r="AC89" s="206"/>
      <c r="AD89" s="206"/>
      <c r="AE89" s="206"/>
      <c r="AF89" s="206"/>
      <c r="AG89" s="206"/>
      <c r="AH89" s="110"/>
    </row>
    <row r="90" spans="1:34" ht="15" customHeight="1">
      <c r="A90" s="19"/>
      <c r="B90" s="109" t="s">
        <v>316</v>
      </c>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c r="AH90" s="19"/>
    </row>
    <row r="91" spans="1:34" ht="15" customHeight="1">
      <c r="A91" s="19"/>
      <c r="B91" s="109" t="s">
        <v>317</v>
      </c>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c r="AH91" s="19"/>
    </row>
    <row r="92" spans="1:34" ht="14.25">
      <c r="A92" s="19"/>
      <c r="B92" s="109" t="s">
        <v>318</v>
      </c>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c r="AH92" s="19"/>
    </row>
    <row r="93" spans="1:34" ht="15" customHeight="1">
      <c r="A93" s="19"/>
      <c r="B93" s="109" t="s">
        <v>319</v>
      </c>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c r="AH93" s="19"/>
    </row>
    <row r="94" spans="1:34" ht="15" customHeight="1">
      <c r="A94" s="19"/>
      <c r="B94" s="109" t="s">
        <v>320</v>
      </c>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c r="AH94" s="19"/>
    </row>
    <row r="95" spans="1:34" ht="15" customHeight="1">
      <c r="A95" s="19"/>
      <c r="B95" s="109" t="s">
        <v>321</v>
      </c>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c r="AH95" s="19"/>
    </row>
    <row r="96" spans="1:34" ht="15" customHeight="1">
      <c r="A96" s="19"/>
      <c r="B96" s="109" t="s">
        <v>322</v>
      </c>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c r="AH96" s="19"/>
    </row>
    <row r="97" spans="2:33" ht="15" customHeight="1">
      <c r="B97" s="109" t="s">
        <v>323</v>
      </c>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5" customHeight="1">
      <c r="B98" s="109" t="s">
        <v>324</v>
      </c>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t="s">
        <v>325</v>
      </c>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t="s">
        <v>326</v>
      </c>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c r="AG109" s="109"/>
    </row>
    <row r="110" spans="2:33" ht="15" customHeight="1">
      <c r="B110" s="109"/>
      <c r="C110" s="109"/>
      <c r="D110" s="109"/>
      <c r="E110" s="109"/>
      <c r="F110" s="109"/>
      <c r="G110" s="109"/>
      <c r="H110" s="109"/>
      <c r="I110" s="109"/>
      <c r="J110" s="109"/>
      <c r="K110" s="109"/>
      <c r="L110" s="109"/>
      <c r="M110" s="109"/>
      <c r="N110" s="109"/>
      <c r="O110" s="109"/>
      <c r="P110" s="109"/>
      <c r="Q110" s="109"/>
      <c r="R110" s="109"/>
      <c r="S110" s="109"/>
      <c r="T110" s="109"/>
      <c r="U110" s="109"/>
      <c r="V110" s="109"/>
      <c r="W110" s="109"/>
      <c r="X110" s="109"/>
      <c r="Y110" s="109"/>
      <c r="Z110" s="109"/>
      <c r="AA110" s="109"/>
      <c r="AB110" s="109"/>
      <c r="AC110" s="109"/>
      <c r="AD110" s="109"/>
      <c r="AE110" s="109"/>
      <c r="AF110" s="109"/>
      <c r="AG110" s="109"/>
    </row>
    <row r="111" spans="2:33" ht="15" customHeight="1">
      <c r="B111" s="109"/>
      <c r="C111" s="109"/>
      <c r="D111" s="109"/>
      <c r="E111" s="109"/>
      <c r="F111" s="109"/>
      <c r="G111" s="109"/>
      <c r="H111" s="109"/>
      <c r="I111" s="109"/>
      <c r="J111" s="109"/>
      <c r="K111" s="109"/>
      <c r="L111" s="109"/>
      <c r="M111" s="109"/>
      <c r="N111" s="109"/>
      <c r="O111" s="109"/>
      <c r="P111" s="109"/>
      <c r="Q111" s="109"/>
      <c r="R111" s="109"/>
      <c r="S111" s="109"/>
      <c r="T111" s="109"/>
      <c r="U111" s="109"/>
      <c r="V111" s="109"/>
      <c r="W111" s="109"/>
      <c r="X111" s="109"/>
      <c r="Y111" s="109"/>
      <c r="Z111" s="109"/>
      <c r="AA111" s="109"/>
      <c r="AB111" s="109"/>
      <c r="AC111" s="109"/>
      <c r="AD111" s="109"/>
      <c r="AE111" s="109"/>
      <c r="AF111" s="109"/>
      <c r="AG111" s="109"/>
    </row>
    <row r="112" spans="2:33" ht="15" customHeight="1">
      <c r="B112" s="209"/>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109"/>
    </row>
    <row r="113" spans="2:33" ht="15" customHeight="1">
      <c r="B113" s="109"/>
      <c r="C113" s="109"/>
      <c r="D113" s="109"/>
      <c r="E113" s="109"/>
      <c r="F113" s="109"/>
      <c r="G113" s="109"/>
      <c r="H113" s="109"/>
      <c r="I113" s="109"/>
      <c r="J113" s="109"/>
      <c r="K113" s="109"/>
      <c r="L113" s="109"/>
      <c r="M113" s="109"/>
      <c r="N113" s="109"/>
      <c r="O113" s="109"/>
      <c r="P113" s="109"/>
      <c r="Q113" s="109"/>
      <c r="R113" s="109"/>
      <c r="S113" s="109"/>
      <c r="T113" s="109"/>
      <c r="U113" s="109"/>
      <c r="V113" s="109"/>
      <c r="W113" s="109"/>
      <c r="X113" s="109"/>
      <c r="Y113" s="109"/>
      <c r="Z113" s="109"/>
      <c r="AA113" s="109"/>
      <c r="AB113" s="109"/>
      <c r="AC113" s="109"/>
      <c r="AD113" s="109"/>
      <c r="AE113" s="109"/>
      <c r="AF113" s="109"/>
      <c r="AG113" s="109"/>
    </row>
    <row r="114" spans="2:33" ht="15" customHeight="1">
      <c r="B114" s="109"/>
      <c r="C114" s="109"/>
      <c r="D114" s="109"/>
      <c r="E114" s="109"/>
      <c r="F114" s="109"/>
      <c r="G114" s="109"/>
      <c r="H114" s="109"/>
      <c r="I114" s="109"/>
      <c r="J114" s="109"/>
      <c r="K114" s="109"/>
      <c r="L114" s="109"/>
      <c r="M114" s="109"/>
      <c r="N114" s="109"/>
      <c r="O114" s="109"/>
      <c r="P114" s="109"/>
      <c r="Q114" s="109"/>
      <c r="R114" s="109"/>
      <c r="S114" s="109"/>
      <c r="T114" s="109"/>
      <c r="U114" s="109"/>
      <c r="V114" s="109"/>
      <c r="W114" s="109"/>
      <c r="X114" s="109"/>
      <c r="Y114" s="109"/>
      <c r="Z114" s="109"/>
      <c r="AA114" s="109"/>
      <c r="AB114" s="109"/>
      <c r="AC114" s="109"/>
      <c r="AD114" s="109"/>
      <c r="AE114" s="109"/>
      <c r="AF114" s="109"/>
      <c r="AG114" s="109"/>
    </row>
    <row r="115" spans="2:33" ht="15" customHeight="1">
      <c r="B115" s="109"/>
      <c r="C115" s="109"/>
      <c r="D115" s="109"/>
      <c r="E115" s="109"/>
      <c r="F115" s="109"/>
      <c r="G115" s="109"/>
      <c r="H115" s="109"/>
      <c r="I115" s="109"/>
      <c r="J115" s="109"/>
      <c r="K115" s="109"/>
      <c r="L115" s="109"/>
      <c r="M115" s="109"/>
      <c r="N115" s="109"/>
      <c r="O115" s="109"/>
      <c r="P115" s="109"/>
      <c r="Q115" s="109"/>
      <c r="R115" s="109"/>
      <c r="S115" s="109"/>
      <c r="T115" s="109"/>
      <c r="U115" s="109"/>
      <c r="V115" s="109"/>
      <c r="W115" s="109"/>
      <c r="X115" s="109"/>
      <c r="Y115" s="109"/>
      <c r="Z115" s="109"/>
      <c r="AA115" s="109"/>
      <c r="AB115" s="109"/>
      <c r="AC115" s="109"/>
      <c r="AD115" s="109"/>
      <c r="AE115" s="109"/>
      <c r="AF115" s="109"/>
      <c r="AG115" s="109"/>
    </row>
    <row r="116" spans="2:33" ht="15" customHeight="1">
      <c r="B116" s="109"/>
      <c r="C116" s="109"/>
      <c r="D116" s="109"/>
      <c r="E116" s="109"/>
      <c r="F116" s="109"/>
      <c r="G116" s="109"/>
      <c r="H116" s="109"/>
      <c r="I116" s="109"/>
      <c r="J116" s="109"/>
      <c r="K116" s="109"/>
      <c r="L116" s="109"/>
      <c r="M116" s="109"/>
      <c r="N116" s="109"/>
      <c r="O116" s="109"/>
      <c r="P116" s="109"/>
      <c r="Q116" s="109"/>
      <c r="R116" s="109"/>
      <c r="S116" s="109"/>
      <c r="T116" s="109"/>
      <c r="U116" s="109"/>
      <c r="V116" s="109"/>
      <c r="W116" s="109"/>
      <c r="X116" s="109"/>
      <c r="Y116" s="109"/>
      <c r="Z116" s="109"/>
      <c r="AA116" s="109"/>
      <c r="AB116" s="109"/>
      <c r="AC116" s="109"/>
      <c r="AD116" s="109"/>
      <c r="AE116" s="109"/>
      <c r="AF116" s="109"/>
      <c r="AG116" s="109"/>
    </row>
    <row r="117" spans="2:33" ht="15" customHeight="1">
      <c r="B117" s="109"/>
      <c r="C117" s="109"/>
      <c r="D117" s="109"/>
      <c r="E117" s="109"/>
      <c r="F117" s="109"/>
      <c r="G117" s="109"/>
      <c r="H117" s="109"/>
      <c r="I117" s="109"/>
      <c r="J117" s="109"/>
      <c r="K117" s="109"/>
      <c r="L117" s="109"/>
      <c r="M117" s="109"/>
      <c r="N117" s="109"/>
      <c r="O117" s="109"/>
      <c r="P117" s="109"/>
      <c r="Q117" s="109"/>
      <c r="R117" s="109"/>
      <c r="S117" s="109"/>
      <c r="T117" s="109"/>
      <c r="U117" s="109"/>
      <c r="V117" s="109"/>
      <c r="W117" s="109"/>
      <c r="X117" s="109"/>
      <c r="Y117" s="109"/>
      <c r="Z117" s="109"/>
      <c r="AA117" s="109"/>
      <c r="AB117" s="109"/>
      <c r="AC117" s="109"/>
      <c r="AD117" s="109"/>
      <c r="AE117" s="109"/>
      <c r="AF117" s="109"/>
      <c r="AG117" s="109"/>
    </row>
    <row r="118" spans="2:33" ht="15" customHeight="1">
      <c r="B118" s="109"/>
      <c r="C118" s="109"/>
      <c r="D118" s="109"/>
      <c r="E118" s="109"/>
      <c r="F118" s="109"/>
      <c r="G118" s="109"/>
      <c r="H118" s="109"/>
      <c r="I118" s="109"/>
      <c r="J118" s="109"/>
      <c r="K118" s="109"/>
      <c r="L118" s="109"/>
      <c r="M118" s="109"/>
      <c r="N118" s="109"/>
      <c r="O118" s="109"/>
      <c r="P118" s="109"/>
      <c r="Q118" s="109"/>
      <c r="R118" s="109"/>
      <c r="S118" s="109"/>
      <c r="T118" s="109"/>
      <c r="U118" s="109"/>
      <c r="V118" s="109"/>
      <c r="W118" s="109"/>
      <c r="X118" s="109"/>
      <c r="Y118" s="109"/>
      <c r="Z118" s="109"/>
      <c r="AA118" s="109"/>
      <c r="AB118" s="109"/>
      <c r="AC118" s="109"/>
      <c r="AD118" s="109"/>
      <c r="AE118" s="109"/>
      <c r="AF118" s="109"/>
      <c r="AG118" s="109"/>
    </row>
    <row r="119" spans="2:33" ht="15" customHeight="1">
      <c r="B119" s="109"/>
      <c r="C119" s="109"/>
      <c r="D119" s="109"/>
      <c r="E119" s="109"/>
      <c r="F119" s="109"/>
      <c r="G119" s="109"/>
      <c r="H119" s="109"/>
      <c r="I119" s="109"/>
      <c r="J119" s="109"/>
      <c r="K119" s="109"/>
      <c r="L119" s="109"/>
      <c r="M119" s="109"/>
      <c r="N119" s="109"/>
      <c r="O119" s="109"/>
      <c r="P119" s="109"/>
      <c r="Q119" s="109"/>
      <c r="R119" s="109"/>
      <c r="S119" s="109"/>
      <c r="T119" s="109"/>
      <c r="U119" s="109"/>
      <c r="V119" s="109"/>
      <c r="W119" s="109"/>
      <c r="X119" s="109"/>
      <c r="Y119" s="109"/>
      <c r="Z119" s="109"/>
      <c r="AA119" s="109"/>
      <c r="AB119" s="109"/>
      <c r="AC119" s="109"/>
      <c r="AD119" s="109"/>
      <c r="AE119" s="109"/>
      <c r="AF119" s="109"/>
      <c r="AG119" s="109"/>
    </row>
    <row r="120" spans="2:33" ht="15" customHeight="1">
      <c r="B120" s="109"/>
      <c r="C120" s="109"/>
      <c r="D120" s="109"/>
      <c r="E120" s="109"/>
      <c r="F120" s="109"/>
      <c r="G120" s="109"/>
      <c r="H120" s="109"/>
      <c r="I120" s="109"/>
      <c r="J120" s="109"/>
      <c r="K120" s="109"/>
      <c r="L120" s="109"/>
      <c r="M120" s="109"/>
      <c r="N120" s="109"/>
      <c r="O120" s="109"/>
      <c r="P120" s="109"/>
      <c r="Q120" s="109"/>
      <c r="R120" s="109"/>
      <c r="S120" s="109"/>
      <c r="T120" s="109"/>
      <c r="U120" s="109"/>
      <c r="V120" s="109"/>
      <c r="W120" s="109"/>
      <c r="X120" s="109"/>
      <c r="Y120" s="109"/>
      <c r="Z120" s="109"/>
      <c r="AA120" s="109"/>
      <c r="AB120" s="109"/>
      <c r="AC120" s="109"/>
      <c r="AD120" s="109"/>
      <c r="AE120" s="109"/>
      <c r="AF120" s="109"/>
      <c r="AG120" s="109"/>
    </row>
    <row r="121" spans="2:33" ht="15" customHeight="1">
      <c r="B121" s="109"/>
      <c r="C121" s="109"/>
      <c r="D121" s="109"/>
      <c r="E121" s="109"/>
      <c r="F121" s="109"/>
      <c r="G121" s="109"/>
      <c r="H121" s="109"/>
      <c r="I121" s="109"/>
      <c r="J121" s="109"/>
      <c r="K121" s="109"/>
      <c r="L121" s="109"/>
      <c r="M121" s="109"/>
      <c r="N121" s="109"/>
      <c r="O121" s="109"/>
      <c r="P121" s="109"/>
      <c r="Q121" s="109"/>
      <c r="R121" s="109"/>
      <c r="S121" s="109"/>
      <c r="T121" s="109"/>
      <c r="U121" s="109"/>
      <c r="V121" s="109"/>
      <c r="W121" s="109"/>
      <c r="X121" s="109"/>
      <c r="Y121" s="109"/>
      <c r="Z121" s="109"/>
      <c r="AA121" s="109"/>
      <c r="AB121" s="109"/>
      <c r="AC121" s="109"/>
      <c r="AD121" s="109"/>
      <c r="AE121" s="109"/>
      <c r="AF121" s="109"/>
      <c r="AG121" s="109"/>
    </row>
    <row r="122" spans="2:33" ht="15" customHeight="1">
      <c r="B122" s="109"/>
      <c r="C122" s="109"/>
      <c r="D122" s="109"/>
      <c r="E122" s="109"/>
      <c r="F122" s="109"/>
      <c r="G122" s="109"/>
      <c r="H122" s="109"/>
      <c r="I122" s="109"/>
      <c r="J122" s="109"/>
      <c r="K122" s="109"/>
      <c r="L122" s="109"/>
      <c r="M122" s="109"/>
      <c r="N122" s="109"/>
      <c r="O122" s="109"/>
      <c r="P122" s="109"/>
      <c r="Q122" s="109"/>
      <c r="R122" s="109"/>
      <c r="S122" s="109"/>
      <c r="T122" s="109"/>
      <c r="U122" s="109"/>
      <c r="V122" s="109"/>
      <c r="W122" s="109"/>
      <c r="X122" s="109"/>
      <c r="Y122" s="109"/>
      <c r="Z122" s="109"/>
      <c r="AA122" s="109"/>
      <c r="AB122" s="109"/>
      <c r="AC122" s="109"/>
      <c r="AD122" s="109"/>
      <c r="AE122" s="109"/>
      <c r="AF122" s="109"/>
      <c r="AG122" s="109"/>
    </row>
    <row r="123" spans="2:33" ht="15" customHeight="1">
      <c r="B123" s="109"/>
      <c r="C123" s="109"/>
      <c r="D123" s="109"/>
      <c r="E123" s="109"/>
      <c r="F123" s="109"/>
      <c r="G123" s="109"/>
      <c r="H123" s="109"/>
      <c r="I123" s="109"/>
      <c r="J123" s="109"/>
      <c r="K123" s="109"/>
      <c r="L123" s="109"/>
      <c r="M123" s="109"/>
      <c r="N123" s="109"/>
      <c r="O123" s="109"/>
      <c r="P123" s="109"/>
      <c r="Q123" s="109"/>
      <c r="R123" s="109"/>
      <c r="S123" s="109"/>
      <c r="T123" s="109"/>
      <c r="U123" s="109"/>
      <c r="V123" s="109"/>
      <c r="W123" s="109"/>
      <c r="X123" s="109"/>
      <c r="Y123" s="109"/>
      <c r="Z123" s="109"/>
      <c r="AA123" s="109"/>
      <c r="AB123" s="109"/>
      <c r="AC123" s="109"/>
      <c r="AD123" s="109"/>
      <c r="AE123" s="109"/>
      <c r="AF123" s="109"/>
      <c r="AG123" s="109"/>
    </row>
    <row r="124" spans="2:33" ht="15" customHeight="1">
      <c r="B124" s="109"/>
      <c r="C124" s="109"/>
      <c r="D124" s="109"/>
      <c r="E124" s="109"/>
      <c r="F124" s="109"/>
      <c r="G124" s="109"/>
      <c r="H124" s="109"/>
      <c r="I124" s="109"/>
      <c r="J124" s="109"/>
      <c r="K124" s="109"/>
      <c r="L124" s="109"/>
      <c r="M124" s="109"/>
      <c r="N124" s="109"/>
      <c r="O124" s="109"/>
      <c r="P124" s="109"/>
      <c r="Q124" s="109"/>
      <c r="R124" s="109"/>
      <c r="S124" s="109"/>
      <c r="T124" s="109"/>
      <c r="U124" s="109"/>
      <c r="V124" s="109"/>
      <c r="W124" s="109"/>
      <c r="X124" s="109"/>
      <c r="Y124" s="109"/>
      <c r="Z124" s="109"/>
      <c r="AA124" s="109"/>
      <c r="AB124" s="109"/>
      <c r="AC124" s="109"/>
      <c r="AD124" s="109"/>
      <c r="AE124" s="109"/>
      <c r="AF124" s="109"/>
      <c r="AG124" s="109"/>
    </row>
    <row r="125" spans="2:33" ht="15" customHeight="1">
      <c r="B125" s="109"/>
      <c r="C125" s="109"/>
      <c r="D125" s="109"/>
      <c r="E125" s="109"/>
      <c r="F125" s="109"/>
      <c r="G125" s="109"/>
      <c r="H125" s="109"/>
      <c r="I125" s="109"/>
      <c r="J125" s="109"/>
      <c r="K125" s="109"/>
      <c r="L125" s="109"/>
      <c r="M125" s="109"/>
      <c r="N125" s="109"/>
      <c r="O125" s="109"/>
      <c r="P125" s="109"/>
      <c r="Q125" s="109"/>
      <c r="R125" s="109"/>
      <c r="S125" s="109"/>
      <c r="T125" s="109"/>
      <c r="U125" s="109"/>
      <c r="V125" s="109"/>
      <c r="W125" s="109"/>
      <c r="X125" s="109"/>
      <c r="Y125" s="109"/>
      <c r="Z125" s="109"/>
      <c r="AA125" s="109"/>
      <c r="AB125" s="109"/>
      <c r="AC125" s="109"/>
      <c r="AD125" s="109"/>
      <c r="AE125" s="109"/>
      <c r="AF125" s="109"/>
      <c r="AG125" s="109"/>
    </row>
    <row r="126" spans="2:33" ht="15" customHeight="1">
      <c r="B126" s="109"/>
      <c r="C126" s="109"/>
      <c r="D126" s="109"/>
      <c r="E126" s="109"/>
      <c r="F126" s="109"/>
      <c r="G126" s="109"/>
      <c r="H126" s="109"/>
      <c r="I126" s="109"/>
      <c r="J126" s="109"/>
      <c r="K126" s="109"/>
      <c r="L126" s="109"/>
      <c r="M126" s="109"/>
      <c r="N126" s="109"/>
      <c r="O126" s="109"/>
      <c r="P126" s="109"/>
      <c r="Q126" s="109"/>
      <c r="R126" s="109"/>
      <c r="S126" s="109"/>
      <c r="T126" s="109"/>
      <c r="U126" s="109"/>
      <c r="V126" s="109"/>
      <c r="W126" s="109"/>
      <c r="X126" s="109"/>
      <c r="Y126" s="109"/>
      <c r="Z126" s="109"/>
      <c r="AA126" s="109"/>
      <c r="AB126" s="109"/>
      <c r="AC126" s="109"/>
      <c r="AD126" s="109"/>
      <c r="AE126" s="109"/>
      <c r="AF126" s="109"/>
      <c r="AG126" s="109"/>
    </row>
    <row r="127" spans="2:33" ht="15" customHeight="1">
      <c r="B127" s="109"/>
      <c r="C127" s="109"/>
      <c r="D127" s="109"/>
      <c r="E127" s="109"/>
      <c r="F127" s="109"/>
      <c r="G127" s="109"/>
      <c r="H127" s="109"/>
      <c r="I127" s="109"/>
      <c r="J127" s="109"/>
      <c r="K127" s="109"/>
      <c r="L127" s="109"/>
      <c r="M127" s="109"/>
      <c r="N127" s="109"/>
      <c r="O127" s="109"/>
      <c r="P127" s="109"/>
      <c r="Q127" s="109"/>
      <c r="R127" s="109"/>
      <c r="S127" s="109"/>
      <c r="T127" s="109"/>
      <c r="U127" s="109"/>
      <c r="V127" s="109"/>
      <c r="W127" s="109"/>
      <c r="X127" s="109"/>
      <c r="Y127" s="109"/>
      <c r="Z127" s="109"/>
      <c r="AA127" s="109"/>
      <c r="AB127" s="109"/>
      <c r="AC127" s="109"/>
      <c r="AD127" s="109"/>
      <c r="AE127" s="109"/>
      <c r="AF127" s="109"/>
      <c r="AG127" s="109"/>
    </row>
    <row r="128" spans="2:33" ht="15" customHeight="1">
      <c r="B128" s="109"/>
      <c r="C128" s="109"/>
      <c r="D128" s="109"/>
      <c r="E128" s="109"/>
      <c r="F128" s="109"/>
      <c r="G128" s="109"/>
      <c r="H128" s="109"/>
      <c r="I128" s="109"/>
      <c r="J128" s="109"/>
      <c r="K128" s="109"/>
      <c r="L128" s="109"/>
      <c r="M128" s="109"/>
      <c r="N128" s="109"/>
      <c r="O128" s="109"/>
      <c r="P128" s="109"/>
      <c r="Q128" s="109"/>
      <c r="R128" s="109"/>
      <c r="S128" s="109"/>
      <c r="T128" s="109"/>
      <c r="U128" s="109"/>
      <c r="V128" s="109"/>
      <c r="W128" s="109"/>
      <c r="X128" s="109"/>
      <c r="Y128" s="109"/>
      <c r="Z128" s="109"/>
      <c r="AA128" s="109"/>
      <c r="AB128" s="109"/>
      <c r="AC128" s="109"/>
      <c r="AD128" s="109"/>
      <c r="AE128" s="109"/>
      <c r="AF128" s="109"/>
      <c r="AG128" s="109"/>
    </row>
    <row r="129" spans="2:33" ht="15" customHeight="1">
      <c r="B129" s="109"/>
      <c r="C129" s="109"/>
      <c r="D129" s="109"/>
      <c r="E129" s="109"/>
      <c r="F129" s="109"/>
      <c r="G129" s="109"/>
      <c r="H129" s="109"/>
      <c r="I129" s="109"/>
      <c r="J129" s="109"/>
      <c r="K129" s="109"/>
      <c r="L129" s="109"/>
      <c r="M129" s="109"/>
      <c r="N129" s="109"/>
      <c r="O129" s="109"/>
      <c r="P129" s="109"/>
      <c r="Q129" s="109"/>
      <c r="R129" s="109"/>
      <c r="S129" s="109"/>
      <c r="T129" s="109"/>
      <c r="U129" s="109"/>
      <c r="V129" s="109"/>
      <c r="W129" s="109"/>
      <c r="X129" s="109"/>
      <c r="Y129" s="109"/>
      <c r="Z129" s="109"/>
      <c r="AA129" s="109"/>
      <c r="AB129" s="109"/>
      <c r="AC129" s="109"/>
      <c r="AD129" s="109"/>
      <c r="AE129" s="109"/>
      <c r="AF129" s="109"/>
      <c r="AG129" s="109"/>
    </row>
    <row r="130" spans="2:33" ht="15" customHeight="1">
      <c r="B130" s="109"/>
      <c r="C130" s="109"/>
      <c r="D130" s="109"/>
      <c r="E130" s="109"/>
      <c r="F130" s="109"/>
      <c r="G130" s="109"/>
      <c r="H130" s="109"/>
      <c r="I130" s="109"/>
      <c r="J130" s="109"/>
      <c r="K130" s="109"/>
      <c r="L130" s="109"/>
      <c r="M130" s="109"/>
      <c r="N130" s="109"/>
      <c r="O130" s="109"/>
      <c r="P130" s="109"/>
      <c r="Q130" s="109"/>
      <c r="R130" s="109"/>
      <c r="S130" s="109"/>
      <c r="T130" s="109"/>
      <c r="U130" s="109"/>
      <c r="V130" s="109"/>
      <c r="W130" s="109"/>
      <c r="X130" s="109"/>
      <c r="Y130" s="109"/>
      <c r="Z130" s="109"/>
      <c r="AA130" s="109"/>
      <c r="AB130" s="109"/>
      <c r="AC130" s="109"/>
      <c r="AD130" s="109"/>
      <c r="AE130" s="109"/>
      <c r="AF130" s="109"/>
      <c r="AG130" s="109"/>
    </row>
    <row r="131" spans="2:33" ht="15" customHeight="1">
      <c r="B131" s="109"/>
      <c r="C131" s="109"/>
      <c r="D131" s="109"/>
      <c r="E131" s="109"/>
      <c r="F131" s="109"/>
      <c r="G131" s="109"/>
      <c r="H131" s="109"/>
      <c r="I131" s="109"/>
      <c r="J131" s="109"/>
      <c r="K131" s="109"/>
      <c r="L131" s="109"/>
      <c r="M131" s="109"/>
      <c r="N131" s="109"/>
      <c r="O131" s="109"/>
      <c r="P131" s="109"/>
      <c r="Q131" s="109"/>
      <c r="R131" s="109"/>
      <c r="S131" s="109"/>
      <c r="T131" s="109"/>
      <c r="U131" s="109"/>
      <c r="V131" s="109"/>
      <c r="W131" s="109"/>
      <c r="X131" s="109"/>
      <c r="Y131" s="109"/>
      <c r="Z131" s="109"/>
      <c r="AA131" s="109"/>
      <c r="AB131" s="109"/>
      <c r="AC131" s="109"/>
      <c r="AD131" s="109"/>
      <c r="AE131" s="109"/>
      <c r="AF131" s="109"/>
      <c r="AG131" s="109"/>
    </row>
    <row r="132" spans="2:33" ht="15" customHeight="1">
      <c r="B132" s="109"/>
      <c r="C132" s="109"/>
      <c r="D132" s="109"/>
      <c r="E132" s="109"/>
      <c r="F132" s="109"/>
      <c r="G132" s="109"/>
      <c r="H132" s="109"/>
      <c r="I132" s="109"/>
      <c r="J132" s="109"/>
      <c r="K132" s="109"/>
      <c r="L132" s="109"/>
      <c r="M132" s="109"/>
      <c r="N132" s="109"/>
      <c r="O132" s="109"/>
      <c r="P132" s="109"/>
      <c r="Q132" s="109"/>
      <c r="R132" s="109"/>
      <c r="S132" s="109"/>
      <c r="T132" s="109"/>
      <c r="U132" s="109"/>
      <c r="V132" s="109"/>
      <c r="W132" s="109"/>
      <c r="X132" s="109"/>
      <c r="Y132" s="109"/>
      <c r="Z132" s="109"/>
      <c r="AA132" s="109"/>
      <c r="AB132" s="109"/>
      <c r="AC132" s="109"/>
      <c r="AD132" s="109"/>
      <c r="AE132" s="109"/>
      <c r="AF132" s="109"/>
      <c r="AG132" s="109"/>
    </row>
    <row r="133" spans="2:33" ht="15" customHeight="1">
      <c r="B133" s="109"/>
      <c r="C133" s="109"/>
      <c r="D133" s="109"/>
      <c r="E133" s="109"/>
      <c r="F133" s="109"/>
      <c r="G133" s="109"/>
      <c r="H133" s="109"/>
      <c r="I133" s="109"/>
      <c r="J133" s="109"/>
      <c r="K133" s="109"/>
      <c r="L133" s="109"/>
      <c r="M133" s="109"/>
      <c r="N133" s="109"/>
      <c r="O133" s="109"/>
      <c r="P133" s="109"/>
      <c r="Q133" s="109"/>
      <c r="R133" s="109"/>
      <c r="S133" s="109"/>
      <c r="T133" s="109"/>
      <c r="U133" s="109"/>
      <c r="V133" s="109"/>
      <c r="W133" s="109"/>
      <c r="X133" s="109"/>
      <c r="Y133" s="109"/>
      <c r="Z133" s="109"/>
      <c r="AA133" s="109"/>
      <c r="AB133" s="109"/>
      <c r="AC133" s="109"/>
      <c r="AD133" s="109"/>
      <c r="AE133" s="109"/>
      <c r="AF133" s="109"/>
      <c r="AG133" s="109"/>
    </row>
    <row r="134" spans="2:33" ht="15" customHeight="1">
      <c r="B134" s="109"/>
      <c r="C134" s="109"/>
      <c r="D134" s="109"/>
      <c r="E134" s="109"/>
      <c r="F134" s="109"/>
      <c r="G134" s="109"/>
      <c r="H134" s="109"/>
      <c r="I134" s="109"/>
      <c r="J134" s="109"/>
      <c r="K134" s="109"/>
      <c r="L134" s="109"/>
      <c r="M134" s="109"/>
      <c r="N134" s="109"/>
      <c r="O134" s="109"/>
      <c r="P134" s="109"/>
      <c r="Q134" s="109"/>
      <c r="R134" s="109"/>
      <c r="S134" s="109"/>
      <c r="T134" s="109"/>
      <c r="U134" s="109"/>
      <c r="V134" s="109"/>
      <c r="W134" s="109"/>
      <c r="X134" s="109"/>
      <c r="Y134" s="109"/>
      <c r="Z134" s="109"/>
      <c r="AA134" s="109"/>
      <c r="AB134" s="109"/>
      <c r="AC134" s="109"/>
      <c r="AD134" s="109"/>
      <c r="AE134" s="109"/>
      <c r="AF134" s="109"/>
      <c r="AG134" s="109"/>
    </row>
    <row r="135" spans="2:33" ht="15" customHeight="1">
      <c r="B135" s="109"/>
      <c r="C135" s="109"/>
      <c r="D135" s="109"/>
      <c r="E135" s="109"/>
      <c r="F135" s="109"/>
      <c r="G135" s="109"/>
      <c r="H135" s="109"/>
      <c r="I135" s="109"/>
      <c r="J135" s="109"/>
      <c r="K135" s="109"/>
      <c r="L135" s="109"/>
      <c r="M135" s="109"/>
      <c r="N135" s="109"/>
      <c r="O135" s="109"/>
      <c r="P135" s="109"/>
      <c r="Q135" s="109"/>
      <c r="R135" s="109"/>
      <c r="S135" s="109"/>
      <c r="T135" s="109"/>
      <c r="U135" s="109"/>
      <c r="V135" s="109"/>
      <c r="W135" s="109"/>
      <c r="X135" s="109"/>
      <c r="Y135" s="109"/>
      <c r="Z135" s="109"/>
      <c r="AA135" s="109"/>
      <c r="AB135" s="109"/>
      <c r="AC135" s="109"/>
      <c r="AD135" s="109"/>
      <c r="AE135" s="109"/>
      <c r="AF135" s="109"/>
      <c r="AG135" s="109"/>
    </row>
    <row r="136" spans="2:33" ht="15" customHeight="1">
      <c r="B136" s="109"/>
      <c r="C136" s="109"/>
      <c r="D136" s="109"/>
      <c r="E136" s="109"/>
      <c r="F136" s="109"/>
      <c r="G136" s="109"/>
      <c r="H136" s="109"/>
      <c r="I136" s="109"/>
      <c r="J136" s="109"/>
      <c r="K136" s="109"/>
      <c r="L136" s="109"/>
      <c r="M136" s="109"/>
      <c r="N136" s="109"/>
      <c r="O136" s="109"/>
      <c r="P136" s="109"/>
      <c r="Q136" s="109"/>
      <c r="R136" s="109"/>
      <c r="S136" s="109"/>
      <c r="T136" s="109"/>
      <c r="U136" s="109"/>
      <c r="V136" s="109"/>
      <c r="W136" s="109"/>
      <c r="X136" s="109"/>
      <c r="Y136" s="109"/>
      <c r="Z136" s="109"/>
      <c r="AA136" s="109"/>
      <c r="AB136" s="109"/>
      <c r="AC136" s="109"/>
      <c r="AD136" s="109"/>
      <c r="AE136" s="109"/>
      <c r="AF136" s="109"/>
      <c r="AG136" s="109"/>
    </row>
    <row r="137" spans="2:33" ht="15" customHeight="1">
      <c r="B137" s="109"/>
      <c r="C137" s="109"/>
      <c r="D137" s="109"/>
      <c r="E137" s="109"/>
      <c r="F137" s="109"/>
      <c r="G137" s="109"/>
      <c r="H137" s="109"/>
      <c r="I137" s="109"/>
      <c r="J137" s="109"/>
      <c r="K137" s="109"/>
      <c r="L137" s="109"/>
      <c r="M137" s="109"/>
      <c r="N137" s="109"/>
      <c r="O137" s="109"/>
      <c r="P137" s="109"/>
      <c r="Q137" s="109"/>
      <c r="R137" s="109"/>
      <c r="S137" s="109"/>
      <c r="T137" s="109"/>
      <c r="U137" s="109"/>
      <c r="V137" s="109"/>
      <c r="W137" s="109"/>
      <c r="X137" s="109"/>
      <c r="Y137" s="109"/>
      <c r="Z137" s="109"/>
      <c r="AA137" s="109"/>
      <c r="AB137" s="109"/>
      <c r="AC137" s="109"/>
      <c r="AD137" s="109"/>
      <c r="AE137" s="109"/>
      <c r="AF137" s="109"/>
      <c r="AG137" s="109"/>
    </row>
    <row r="138" spans="2:33" ht="15" customHeight="1">
      <c r="B138" s="109"/>
      <c r="C138" s="109"/>
      <c r="D138" s="109"/>
      <c r="E138" s="109"/>
      <c r="F138" s="109"/>
      <c r="G138" s="109"/>
      <c r="H138" s="109"/>
      <c r="I138" s="109"/>
      <c r="J138" s="109"/>
      <c r="K138" s="109"/>
      <c r="L138" s="109"/>
      <c r="M138" s="109"/>
      <c r="N138" s="109"/>
      <c r="O138" s="109"/>
      <c r="P138" s="109"/>
      <c r="Q138" s="109"/>
      <c r="R138" s="109"/>
      <c r="S138" s="109"/>
      <c r="T138" s="109"/>
      <c r="U138" s="109"/>
      <c r="V138" s="109"/>
      <c r="W138" s="109"/>
      <c r="X138" s="109"/>
      <c r="Y138" s="109"/>
      <c r="Z138" s="109"/>
      <c r="AA138" s="109"/>
      <c r="AB138" s="109"/>
      <c r="AC138" s="109"/>
      <c r="AD138" s="109"/>
      <c r="AE138" s="109"/>
      <c r="AF138" s="109"/>
      <c r="AG138" s="109"/>
    </row>
    <row r="139" spans="2:33" ht="15" customHeight="1">
      <c r="B139" s="109"/>
      <c r="C139" s="109"/>
      <c r="D139" s="109"/>
      <c r="E139" s="109"/>
      <c r="F139" s="109"/>
      <c r="G139" s="109"/>
      <c r="H139" s="109"/>
      <c r="I139" s="109"/>
      <c r="J139" s="109"/>
      <c r="K139" s="109"/>
      <c r="L139" s="109"/>
      <c r="M139" s="109"/>
      <c r="N139" s="109"/>
      <c r="O139" s="109"/>
      <c r="P139" s="109"/>
      <c r="Q139" s="109"/>
      <c r="R139" s="109"/>
      <c r="S139" s="109"/>
      <c r="T139" s="109"/>
      <c r="U139" s="109"/>
      <c r="V139" s="109"/>
      <c r="W139" s="109"/>
      <c r="X139" s="109"/>
      <c r="Y139" s="109"/>
      <c r="Z139" s="109"/>
      <c r="AA139" s="109"/>
      <c r="AB139" s="109"/>
      <c r="AC139" s="109"/>
      <c r="AD139" s="109"/>
      <c r="AE139" s="109"/>
      <c r="AF139" s="109"/>
      <c r="AG139" s="109"/>
    </row>
    <row r="140" spans="2:33" ht="15" customHeight="1">
      <c r="B140" s="109"/>
      <c r="C140" s="109"/>
      <c r="D140" s="109"/>
      <c r="E140" s="109"/>
      <c r="F140" s="109"/>
      <c r="G140" s="109"/>
      <c r="H140" s="109"/>
      <c r="I140" s="109"/>
      <c r="J140" s="109"/>
      <c r="K140" s="109"/>
      <c r="L140" s="109"/>
      <c r="M140" s="109"/>
      <c r="N140" s="109"/>
      <c r="O140" s="109"/>
      <c r="P140" s="109"/>
      <c r="Q140" s="109"/>
      <c r="R140" s="109"/>
      <c r="S140" s="109"/>
      <c r="T140" s="109"/>
      <c r="U140" s="109"/>
      <c r="V140" s="109"/>
      <c r="W140" s="109"/>
      <c r="X140" s="109"/>
      <c r="Y140" s="109"/>
      <c r="Z140" s="109"/>
      <c r="AA140" s="109"/>
      <c r="AB140" s="109"/>
      <c r="AC140" s="109"/>
      <c r="AD140" s="109"/>
      <c r="AE140" s="109"/>
      <c r="AF140" s="109"/>
      <c r="AG140" s="109"/>
    </row>
    <row r="141" spans="2:33" ht="15" customHeight="1">
      <c r="B141" s="109"/>
      <c r="C141" s="109"/>
      <c r="D141" s="109"/>
      <c r="E141" s="109"/>
      <c r="F141" s="109"/>
      <c r="G141" s="109"/>
      <c r="H141" s="109"/>
      <c r="I141" s="109"/>
      <c r="J141" s="109"/>
      <c r="K141" s="109"/>
      <c r="L141" s="109"/>
      <c r="M141" s="109"/>
      <c r="N141" s="109"/>
      <c r="O141" s="109"/>
      <c r="P141" s="109"/>
      <c r="Q141" s="109"/>
      <c r="R141" s="109"/>
      <c r="S141" s="109"/>
      <c r="T141" s="109"/>
      <c r="U141" s="109"/>
      <c r="V141" s="109"/>
      <c r="W141" s="109"/>
      <c r="X141" s="109"/>
      <c r="Y141" s="109"/>
      <c r="Z141" s="109"/>
      <c r="AA141" s="109"/>
      <c r="AB141" s="109"/>
      <c r="AC141" s="109"/>
      <c r="AD141" s="109"/>
      <c r="AE141" s="109"/>
      <c r="AF141" s="109"/>
      <c r="AG141" s="109"/>
    </row>
    <row r="142" spans="2:33" ht="15" customHeight="1">
      <c r="B142" s="109"/>
      <c r="C142" s="109"/>
      <c r="D142" s="109"/>
      <c r="E142" s="109"/>
      <c r="F142" s="109"/>
      <c r="G142" s="109"/>
      <c r="H142" s="109"/>
      <c r="I142" s="109"/>
      <c r="J142" s="109"/>
      <c r="K142" s="109"/>
      <c r="L142" s="109"/>
      <c r="M142" s="109"/>
      <c r="N142" s="109"/>
      <c r="O142" s="109"/>
      <c r="P142" s="109"/>
      <c r="Q142" s="109"/>
      <c r="R142" s="109"/>
      <c r="S142" s="109"/>
      <c r="T142" s="109"/>
      <c r="U142" s="109"/>
      <c r="V142" s="109"/>
      <c r="W142" s="109"/>
      <c r="X142" s="109"/>
      <c r="Y142" s="109"/>
      <c r="Z142" s="109"/>
      <c r="AA142" s="109"/>
      <c r="AB142" s="109"/>
      <c r="AC142" s="109"/>
      <c r="AD142" s="109"/>
      <c r="AE142" s="109"/>
      <c r="AF142" s="109"/>
      <c r="AG142" s="109"/>
    </row>
    <row r="143" spans="2:33" ht="15" customHeight="1">
      <c r="B143" s="109"/>
      <c r="C143" s="109"/>
      <c r="D143" s="109"/>
      <c r="E143" s="109"/>
      <c r="F143" s="109"/>
      <c r="G143" s="109"/>
      <c r="H143" s="109"/>
      <c r="I143" s="109"/>
      <c r="J143" s="109"/>
      <c r="K143" s="109"/>
      <c r="L143" s="109"/>
      <c r="M143" s="109"/>
      <c r="N143" s="109"/>
      <c r="O143" s="109"/>
      <c r="P143" s="109"/>
      <c r="Q143" s="109"/>
      <c r="R143" s="109"/>
      <c r="S143" s="109"/>
      <c r="T143" s="109"/>
      <c r="U143" s="109"/>
      <c r="V143" s="109"/>
      <c r="W143" s="109"/>
      <c r="X143" s="109"/>
      <c r="Y143" s="109"/>
      <c r="Z143" s="109"/>
      <c r="AA143" s="109"/>
      <c r="AB143" s="109"/>
      <c r="AC143" s="109"/>
      <c r="AD143" s="109"/>
      <c r="AE143" s="109"/>
      <c r="AF143" s="109"/>
      <c r="AG143" s="109"/>
    </row>
    <row r="144" spans="2:33" ht="15" customHeight="1">
      <c r="B144" s="109"/>
      <c r="C144" s="109"/>
      <c r="D144" s="109"/>
      <c r="E144" s="109"/>
      <c r="F144" s="109"/>
      <c r="G144" s="109"/>
      <c r="H144" s="109"/>
      <c r="I144" s="109"/>
      <c r="J144" s="109"/>
      <c r="K144" s="109"/>
      <c r="L144" s="109"/>
      <c r="M144" s="109"/>
      <c r="N144" s="109"/>
      <c r="O144" s="109"/>
      <c r="P144" s="109"/>
      <c r="Q144" s="109"/>
      <c r="R144" s="109"/>
      <c r="S144" s="109"/>
      <c r="T144" s="109"/>
      <c r="U144" s="109"/>
      <c r="V144" s="109"/>
      <c r="W144" s="109"/>
      <c r="X144" s="109"/>
      <c r="Y144" s="109"/>
      <c r="Z144" s="109"/>
      <c r="AA144" s="109"/>
      <c r="AB144" s="109"/>
      <c r="AC144" s="109"/>
      <c r="AD144" s="109"/>
      <c r="AE144" s="109"/>
      <c r="AF144" s="109"/>
      <c r="AG144" s="109"/>
    </row>
    <row r="145" spans="2:33" ht="15" customHeight="1">
      <c r="B145" s="109"/>
      <c r="C145" s="109"/>
      <c r="D145" s="109"/>
      <c r="E145" s="109"/>
      <c r="F145" s="109"/>
      <c r="G145" s="109"/>
      <c r="H145" s="109"/>
      <c r="I145" s="109"/>
      <c r="J145" s="109"/>
      <c r="K145" s="109"/>
      <c r="L145" s="109"/>
      <c r="M145" s="109"/>
      <c r="N145" s="109"/>
      <c r="O145" s="109"/>
      <c r="P145" s="109"/>
      <c r="Q145" s="109"/>
      <c r="R145" s="109"/>
      <c r="S145" s="109"/>
      <c r="T145" s="109"/>
      <c r="U145" s="109"/>
      <c r="V145" s="109"/>
      <c r="W145" s="109"/>
      <c r="X145" s="109"/>
      <c r="Y145" s="109"/>
      <c r="Z145" s="109"/>
      <c r="AA145" s="109"/>
      <c r="AB145" s="109"/>
      <c r="AC145" s="109"/>
      <c r="AD145" s="109"/>
      <c r="AE145" s="109"/>
      <c r="AF145" s="109"/>
      <c r="AG145" s="109"/>
    </row>
    <row r="146" spans="2:33" ht="15" customHeight="1">
      <c r="B146" s="109"/>
      <c r="C146" s="109"/>
      <c r="D146" s="109"/>
      <c r="E146" s="109"/>
      <c r="F146" s="109"/>
      <c r="G146" s="109"/>
      <c r="H146" s="109"/>
      <c r="I146" s="109"/>
      <c r="J146" s="109"/>
      <c r="K146" s="109"/>
      <c r="L146" s="109"/>
      <c r="M146" s="109"/>
      <c r="N146" s="109"/>
      <c r="O146" s="109"/>
      <c r="P146" s="109"/>
      <c r="Q146" s="109"/>
      <c r="R146" s="109"/>
      <c r="S146" s="109"/>
      <c r="T146" s="109"/>
      <c r="U146" s="109"/>
      <c r="V146" s="109"/>
      <c r="W146" s="109"/>
      <c r="X146" s="109"/>
      <c r="Y146" s="109"/>
      <c r="Z146" s="109"/>
      <c r="AA146" s="109"/>
      <c r="AB146" s="109"/>
      <c r="AC146" s="109"/>
      <c r="AD146" s="109"/>
      <c r="AE146" s="109"/>
      <c r="AF146" s="109"/>
      <c r="AG146" s="109"/>
    </row>
    <row r="147" spans="2:33" ht="15" customHeight="1">
      <c r="B147" s="109"/>
      <c r="C147" s="109"/>
      <c r="D147" s="109"/>
      <c r="E147" s="109"/>
      <c r="F147" s="109"/>
      <c r="G147" s="109"/>
      <c r="H147" s="109"/>
      <c r="I147" s="109"/>
      <c r="J147" s="109"/>
      <c r="K147" s="109"/>
      <c r="L147" s="109"/>
      <c r="M147" s="109"/>
      <c r="N147" s="109"/>
      <c r="O147" s="109"/>
      <c r="P147" s="109"/>
      <c r="Q147" s="109"/>
      <c r="R147" s="109"/>
      <c r="S147" s="109"/>
      <c r="T147" s="109"/>
      <c r="U147" s="109"/>
      <c r="V147" s="109"/>
      <c r="W147" s="109"/>
      <c r="X147" s="109"/>
      <c r="Y147" s="109"/>
      <c r="Z147" s="109"/>
      <c r="AA147" s="109"/>
      <c r="AB147" s="109"/>
      <c r="AC147" s="109"/>
      <c r="AD147" s="109"/>
      <c r="AE147" s="109"/>
      <c r="AF147" s="109"/>
      <c r="AG147" s="109"/>
    </row>
    <row r="148" spans="2:33" ht="15" customHeight="1">
      <c r="B148" s="109"/>
      <c r="C148" s="109"/>
      <c r="D148" s="109"/>
      <c r="E148" s="109"/>
      <c r="F148" s="109"/>
      <c r="G148" s="109"/>
      <c r="H148" s="109"/>
      <c r="I148" s="109"/>
      <c r="J148" s="109"/>
      <c r="K148" s="109"/>
      <c r="L148" s="109"/>
      <c r="M148" s="109"/>
      <c r="N148" s="109"/>
      <c r="O148" s="109"/>
      <c r="P148" s="109"/>
      <c r="Q148" s="109"/>
      <c r="R148" s="109"/>
      <c r="S148" s="109"/>
      <c r="T148" s="109"/>
      <c r="U148" s="109"/>
      <c r="V148" s="109"/>
      <c r="W148" s="109"/>
      <c r="X148" s="109"/>
      <c r="Y148" s="109"/>
      <c r="Z148" s="109"/>
      <c r="AA148" s="109"/>
      <c r="AB148" s="109"/>
      <c r="AC148" s="109"/>
      <c r="AD148" s="109"/>
      <c r="AE148" s="109"/>
      <c r="AF148" s="109"/>
      <c r="AG148" s="109"/>
    </row>
    <row r="149" spans="2:33" ht="15" customHeight="1">
      <c r="B149" s="109"/>
      <c r="C149" s="109"/>
      <c r="D149" s="109"/>
      <c r="E149" s="109"/>
      <c r="F149" s="109"/>
      <c r="G149" s="109"/>
      <c r="H149" s="109"/>
      <c r="I149" s="109"/>
      <c r="J149" s="109"/>
      <c r="K149" s="109"/>
      <c r="L149" s="109"/>
      <c r="M149" s="109"/>
      <c r="N149" s="109"/>
      <c r="O149" s="109"/>
      <c r="P149" s="109"/>
      <c r="Q149" s="109"/>
      <c r="R149" s="109"/>
      <c r="S149" s="109"/>
      <c r="T149" s="109"/>
      <c r="U149" s="109"/>
      <c r="V149" s="109"/>
      <c r="W149" s="109"/>
      <c r="X149" s="109"/>
      <c r="Y149" s="109"/>
      <c r="Z149" s="109"/>
      <c r="AA149" s="109"/>
      <c r="AB149" s="109"/>
      <c r="AC149" s="109"/>
      <c r="AD149" s="109"/>
      <c r="AE149" s="109"/>
      <c r="AF149" s="109"/>
      <c r="AG149" s="109"/>
    </row>
    <row r="150" spans="2:33" ht="15" customHeight="1">
      <c r="B150" s="109"/>
      <c r="C150" s="109"/>
      <c r="D150" s="109"/>
      <c r="E150" s="109"/>
      <c r="F150" s="109"/>
      <c r="G150" s="109"/>
      <c r="H150" s="109"/>
      <c r="I150" s="109"/>
      <c r="J150" s="109"/>
      <c r="K150" s="109"/>
      <c r="L150" s="109"/>
      <c r="M150" s="109"/>
      <c r="N150" s="109"/>
      <c r="O150" s="109"/>
      <c r="P150" s="109"/>
      <c r="Q150" s="109"/>
      <c r="R150" s="109"/>
      <c r="S150" s="109"/>
      <c r="T150" s="109"/>
      <c r="U150" s="109"/>
      <c r="V150" s="109"/>
      <c r="W150" s="109"/>
      <c r="X150" s="109"/>
      <c r="Y150" s="109"/>
      <c r="Z150" s="109"/>
      <c r="AA150" s="109"/>
      <c r="AB150" s="109"/>
      <c r="AC150" s="109"/>
      <c r="AD150" s="109"/>
      <c r="AE150" s="109"/>
      <c r="AF150" s="109"/>
      <c r="AG150" s="109"/>
    </row>
    <row r="151" spans="2:33" ht="15" customHeight="1">
      <c r="B151" s="109"/>
      <c r="C151" s="109"/>
      <c r="D151" s="109"/>
      <c r="E151" s="109"/>
      <c r="F151" s="109"/>
      <c r="G151" s="109"/>
      <c r="H151" s="109"/>
      <c r="I151" s="109"/>
      <c r="J151" s="109"/>
      <c r="K151" s="109"/>
      <c r="L151" s="109"/>
      <c r="M151" s="109"/>
      <c r="N151" s="109"/>
      <c r="O151" s="109"/>
      <c r="P151" s="109"/>
      <c r="Q151" s="109"/>
      <c r="R151" s="109"/>
      <c r="S151" s="109"/>
      <c r="T151" s="109"/>
      <c r="U151" s="109"/>
      <c r="V151" s="109"/>
      <c r="W151" s="109"/>
      <c r="X151" s="109"/>
      <c r="Y151" s="109"/>
      <c r="Z151" s="109"/>
      <c r="AA151" s="109"/>
      <c r="AB151" s="109"/>
      <c r="AC151" s="109"/>
      <c r="AD151" s="109"/>
      <c r="AE151" s="109"/>
      <c r="AF151" s="109"/>
      <c r="AG151" s="109"/>
    </row>
    <row r="152" spans="2:33" ht="15" customHeight="1">
      <c r="B152" s="109"/>
      <c r="C152" s="109"/>
      <c r="D152" s="109"/>
      <c r="E152" s="109"/>
      <c r="F152" s="109"/>
      <c r="G152" s="109"/>
      <c r="H152" s="109"/>
      <c r="I152" s="109"/>
      <c r="J152" s="109"/>
      <c r="K152" s="109"/>
      <c r="L152" s="109"/>
      <c r="M152" s="109"/>
      <c r="N152" s="109"/>
      <c r="O152" s="109"/>
      <c r="P152" s="109"/>
      <c r="Q152" s="109"/>
      <c r="R152" s="109"/>
      <c r="S152" s="109"/>
      <c r="T152" s="109"/>
      <c r="U152" s="109"/>
      <c r="V152" s="109"/>
      <c r="W152" s="109"/>
      <c r="X152" s="109"/>
      <c r="Y152" s="109"/>
      <c r="Z152" s="109"/>
      <c r="AA152" s="109"/>
      <c r="AB152" s="109"/>
      <c r="AC152" s="109"/>
      <c r="AD152" s="109"/>
      <c r="AE152" s="109"/>
      <c r="AF152" s="109"/>
      <c r="AG152" s="109"/>
    </row>
    <row r="153" spans="2:33" ht="15" customHeight="1">
      <c r="B153" s="109"/>
      <c r="C153" s="109"/>
      <c r="D153" s="109"/>
      <c r="E153" s="109"/>
      <c r="F153" s="109"/>
      <c r="G153" s="109"/>
      <c r="H153" s="109"/>
      <c r="I153" s="109"/>
      <c r="J153" s="109"/>
      <c r="K153" s="109"/>
      <c r="L153" s="109"/>
      <c r="M153" s="109"/>
      <c r="N153" s="109"/>
      <c r="O153" s="109"/>
      <c r="P153" s="109"/>
      <c r="Q153" s="109"/>
      <c r="R153" s="109"/>
      <c r="S153" s="109"/>
      <c r="T153" s="109"/>
      <c r="U153" s="109"/>
      <c r="V153" s="109"/>
      <c r="W153" s="109"/>
      <c r="X153" s="109"/>
      <c r="Y153" s="109"/>
      <c r="Z153" s="109"/>
      <c r="AA153" s="109"/>
      <c r="AB153" s="109"/>
      <c r="AC153" s="109"/>
      <c r="AD153" s="109"/>
      <c r="AE153" s="109"/>
      <c r="AF153" s="109"/>
      <c r="AG153" s="109"/>
    </row>
    <row r="154" spans="2:33" ht="15" customHeight="1">
      <c r="B154" s="109"/>
      <c r="C154" s="109"/>
      <c r="D154" s="109"/>
      <c r="E154" s="109"/>
      <c r="F154" s="109"/>
      <c r="G154" s="109"/>
      <c r="H154" s="109"/>
      <c r="I154" s="109"/>
      <c r="J154" s="109"/>
      <c r="K154" s="109"/>
      <c r="L154" s="109"/>
      <c r="M154" s="109"/>
      <c r="N154" s="109"/>
      <c r="O154" s="109"/>
      <c r="P154" s="109"/>
      <c r="Q154" s="109"/>
      <c r="R154" s="109"/>
      <c r="S154" s="109"/>
      <c r="T154" s="109"/>
      <c r="U154" s="109"/>
      <c r="V154" s="109"/>
      <c r="W154" s="109"/>
      <c r="X154" s="109"/>
      <c r="Y154" s="109"/>
      <c r="Z154" s="109"/>
      <c r="AA154" s="109"/>
      <c r="AB154" s="109"/>
      <c r="AC154" s="109"/>
      <c r="AD154" s="109"/>
      <c r="AE154" s="109"/>
      <c r="AF154" s="109"/>
      <c r="AG154" s="109"/>
    </row>
    <row r="155" spans="2:33" ht="15" customHeight="1">
      <c r="B155" s="109"/>
      <c r="C155" s="109"/>
      <c r="D155" s="109"/>
      <c r="E155" s="109"/>
      <c r="F155" s="109"/>
      <c r="G155" s="109"/>
      <c r="H155" s="109"/>
      <c r="I155" s="109"/>
      <c r="J155" s="109"/>
      <c r="K155" s="109"/>
      <c r="L155" s="109"/>
      <c r="M155" s="109"/>
      <c r="N155" s="109"/>
      <c r="O155" s="109"/>
      <c r="P155" s="109"/>
      <c r="Q155" s="109"/>
      <c r="R155" s="109"/>
      <c r="S155" s="109"/>
      <c r="T155" s="109"/>
      <c r="U155" s="109"/>
      <c r="V155" s="109"/>
      <c r="W155" s="109"/>
      <c r="X155" s="109"/>
      <c r="Y155" s="109"/>
      <c r="Z155" s="109"/>
      <c r="AA155" s="109"/>
      <c r="AB155" s="109"/>
      <c r="AC155" s="109"/>
      <c r="AD155" s="109"/>
      <c r="AE155" s="109"/>
      <c r="AF155" s="109"/>
      <c r="AG155" s="109"/>
    </row>
    <row r="156" spans="2:33" ht="15" customHeight="1">
      <c r="B156" s="109"/>
      <c r="C156" s="109"/>
      <c r="D156" s="109"/>
      <c r="E156" s="109"/>
      <c r="F156" s="109"/>
      <c r="G156" s="109"/>
      <c r="H156" s="109"/>
      <c r="I156" s="109"/>
      <c r="J156" s="109"/>
      <c r="K156" s="109"/>
      <c r="L156" s="109"/>
      <c r="M156" s="109"/>
      <c r="N156" s="109"/>
      <c r="O156" s="109"/>
      <c r="P156" s="109"/>
      <c r="Q156" s="109"/>
      <c r="R156" s="109"/>
      <c r="S156" s="109"/>
      <c r="T156" s="109"/>
      <c r="U156" s="109"/>
      <c r="V156" s="109"/>
      <c r="W156" s="109"/>
      <c r="X156" s="109"/>
      <c r="Y156" s="109"/>
      <c r="Z156" s="109"/>
      <c r="AA156" s="109"/>
      <c r="AB156" s="109"/>
      <c r="AC156" s="109"/>
      <c r="AD156" s="109"/>
      <c r="AE156" s="109"/>
      <c r="AF156" s="109"/>
      <c r="AG156" s="109"/>
    </row>
    <row r="157" spans="2:33" ht="15" customHeight="1">
      <c r="B157" s="109"/>
      <c r="C157" s="109"/>
      <c r="D157" s="109"/>
      <c r="E157" s="109"/>
      <c r="F157" s="109"/>
      <c r="G157" s="109"/>
      <c r="H157" s="109"/>
      <c r="I157" s="109"/>
      <c r="J157" s="109"/>
      <c r="K157" s="109"/>
      <c r="L157" s="109"/>
      <c r="M157" s="109"/>
      <c r="N157" s="109"/>
      <c r="O157" s="109"/>
      <c r="P157" s="109"/>
      <c r="Q157" s="109"/>
      <c r="R157" s="109"/>
      <c r="S157" s="109"/>
      <c r="T157" s="109"/>
      <c r="U157" s="109"/>
      <c r="V157" s="109"/>
      <c r="W157" s="109"/>
      <c r="X157" s="109"/>
      <c r="Y157" s="109"/>
      <c r="Z157" s="109"/>
      <c r="AA157" s="109"/>
      <c r="AB157" s="109"/>
      <c r="AC157" s="109"/>
      <c r="AD157" s="109"/>
      <c r="AE157" s="109"/>
      <c r="AF157" s="109"/>
      <c r="AG157" s="109"/>
    </row>
    <row r="158" spans="2:33" ht="15" customHeight="1">
      <c r="B158" s="109"/>
      <c r="C158" s="109"/>
      <c r="D158" s="109"/>
      <c r="E158" s="109"/>
      <c r="F158" s="109"/>
      <c r="G158" s="109"/>
      <c r="H158" s="109"/>
      <c r="I158" s="109"/>
      <c r="J158" s="109"/>
      <c r="K158" s="109"/>
      <c r="L158" s="109"/>
      <c r="M158" s="109"/>
      <c r="N158" s="109"/>
      <c r="O158" s="109"/>
      <c r="P158" s="109"/>
      <c r="Q158" s="109"/>
      <c r="R158" s="109"/>
      <c r="S158" s="109"/>
      <c r="T158" s="109"/>
      <c r="U158" s="109"/>
      <c r="V158" s="109"/>
      <c r="W158" s="109"/>
      <c r="X158" s="109"/>
      <c r="Y158" s="109"/>
      <c r="Z158" s="109"/>
      <c r="AA158" s="109"/>
      <c r="AB158" s="109"/>
      <c r="AC158" s="109"/>
      <c r="AD158" s="109"/>
      <c r="AE158" s="109"/>
      <c r="AF158" s="109"/>
      <c r="AG158" s="109"/>
    </row>
    <row r="159" spans="2:33" ht="15" customHeight="1">
      <c r="B159" s="109"/>
      <c r="C159" s="109"/>
      <c r="D159" s="109"/>
      <c r="E159" s="109"/>
      <c r="F159" s="109"/>
      <c r="G159" s="109"/>
      <c r="H159" s="109"/>
      <c r="I159" s="109"/>
      <c r="J159" s="109"/>
      <c r="K159" s="109"/>
      <c r="L159" s="109"/>
      <c r="M159" s="109"/>
      <c r="N159" s="109"/>
      <c r="O159" s="109"/>
      <c r="P159" s="109"/>
      <c r="Q159" s="109"/>
      <c r="R159" s="109"/>
      <c r="S159" s="109"/>
      <c r="T159" s="109"/>
      <c r="U159" s="109"/>
      <c r="V159" s="109"/>
      <c r="W159" s="109"/>
      <c r="X159" s="109"/>
      <c r="Y159" s="109"/>
      <c r="Z159" s="109"/>
      <c r="AA159" s="109"/>
      <c r="AB159" s="109"/>
      <c r="AC159" s="109"/>
      <c r="AD159" s="109"/>
      <c r="AE159" s="109"/>
      <c r="AF159" s="109"/>
      <c r="AG159" s="109"/>
    </row>
    <row r="307" spans="2:32" ht="15" customHeight="1">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row>
    <row r="308" spans="2:32" ht="15" customHeight="1">
      <c r="B308" s="207"/>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row>
    <row r="499" spans="2:32" ht="15" customHeight="1">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c r="AA499" s="19"/>
      <c r="AB499" s="19"/>
      <c r="AC499" s="19"/>
      <c r="AD499" s="19"/>
      <c r="AE499" s="19"/>
      <c r="AF499" s="19"/>
    </row>
    <row r="509" spans="2:32" ht="15" customHeight="1">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c r="AA509" s="19"/>
      <c r="AB509" s="19"/>
      <c r="AC509" s="19"/>
      <c r="AD509" s="19"/>
      <c r="AE509" s="19"/>
      <c r="AF509" s="19"/>
    </row>
    <row r="510" spans="2:32" ht="15" customHeight="1">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c r="AA510" s="19"/>
      <c r="AB510" s="19"/>
      <c r="AC510" s="19"/>
      <c r="AD510" s="19"/>
      <c r="AE510" s="19"/>
      <c r="AF510" s="19"/>
    </row>
    <row r="511" spans="2:32" ht="15" customHeight="1">
      <c r="B511" s="207"/>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row>
    <row r="711" spans="2:32" ht="15" customHeight="1">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c r="AA711" s="19"/>
      <c r="AB711" s="19"/>
      <c r="AC711" s="19"/>
      <c r="AD711" s="19"/>
      <c r="AE711" s="19"/>
      <c r="AF711" s="19"/>
    </row>
    <row r="712" spans="2:32" ht="15" customHeight="1">
      <c r="B712" s="207"/>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row>
    <row r="886" spans="2:32" ht="15" customHeight="1">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c r="AA886" s="19"/>
      <c r="AB886" s="19"/>
      <c r="AC886" s="19"/>
      <c r="AD886" s="19"/>
      <c r="AE886" s="19"/>
      <c r="AF886" s="19"/>
    </row>
    <row r="887" spans="2:32" ht="15" customHeight="1">
      <c r="B887" s="207"/>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row>
    <row r="1096" spans="2:32" ht="15" customHeight="1">
      <c r="B1096" s="19"/>
      <c r="C1096" s="19"/>
      <c r="D1096" s="19"/>
      <c r="E1096" s="19"/>
      <c r="F1096" s="19"/>
      <c r="G1096" s="19"/>
      <c r="H1096" s="19"/>
      <c r="I1096" s="19"/>
      <c r="J1096" s="19"/>
      <c r="K1096" s="19"/>
      <c r="L1096" s="19"/>
      <c r="M1096" s="19"/>
      <c r="N1096" s="19"/>
      <c r="O1096" s="19"/>
      <c r="P1096" s="19"/>
      <c r="Q1096" s="19"/>
      <c r="R1096" s="19"/>
      <c r="S1096" s="19"/>
      <c r="T1096" s="19"/>
      <c r="U1096" s="19"/>
      <c r="V1096" s="19"/>
      <c r="W1096" s="19"/>
      <c r="X1096" s="19"/>
      <c r="Y1096" s="19"/>
      <c r="Z1096" s="19"/>
      <c r="AA1096" s="19"/>
      <c r="AB1096" s="19"/>
      <c r="AC1096" s="19"/>
      <c r="AD1096" s="19"/>
      <c r="AE1096" s="19"/>
      <c r="AF1096" s="19"/>
    </row>
    <row r="1100" spans="2:32" ht="15" customHeight="1">
      <c r="B1100" s="19"/>
      <c r="C1100" s="19"/>
      <c r="D1100" s="19"/>
      <c r="E1100" s="19"/>
      <c r="F1100" s="19"/>
      <c r="G1100" s="19"/>
      <c r="H1100" s="19"/>
      <c r="I1100" s="19"/>
      <c r="J1100" s="19"/>
      <c r="K1100" s="19"/>
      <c r="L1100" s="19"/>
      <c r="M1100" s="19"/>
      <c r="N1100" s="19"/>
      <c r="O1100" s="19"/>
      <c r="P1100" s="19"/>
      <c r="Q1100" s="19"/>
      <c r="R1100" s="19"/>
      <c r="S1100" s="19"/>
      <c r="T1100" s="19"/>
      <c r="U1100" s="19"/>
      <c r="V1100" s="19"/>
      <c r="W1100" s="19"/>
      <c r="X1100" s="19"/>
      <c r="Y1100" s="19"/>
      <c r="Z1100" s="19"/>
      <c r="AA1100" s="19"/>
      <c r="AB1100" s="19"/>
      <c r="AC1100" s="19"/>
      <c r="AD1100" s="19"/>
      <c r="AE1100" s="19"/>
      <c r="AF1100" s="19"/>
    </row>
    <row r="1101" spans="2:32" ht="15" customHeight="1">
      <c r="B1101" s="207"/>
      <c r="C1101" s="208"/>
      <c r="D1101" s="208"/>
      <c r="E1101" s="208"/>
      <c r="F1101" s="208"/>
      <c r="G1101" s="208"/>
      <c r="H1101" s="208"/>
      <c r="I1101" s="208"/>
      <c r="J1101" s="208"/>
      <c r="K1101" s="208"/>
      <c r="L1101" s="208"/>
      <c r="M1101" s="208"/>
      <c r="N1101" s="208"/>
      <c r="O1101" s="208"/>
      <c r="P1101" s="208"/>
      <c r="Q1101" s="208"/>
      <c r="R1101" s="208"/>
      <c r="S1101" s="208"/>
      <c r="T1101" s="208"/>
      <c r="U1101" s="208"/>
      <c r="V1101" s="208"/>
      <c r="W1101" s="208"/>
      <c r="X1101" s="208"/>
      <c r="Y1101" s="208"/>
      <c r="Z1101" s="208"/>
      <c r="AA1101" s="208"/>
      <c r="AB1101" s="208"/>
      <c r="AC1101" s="208"/>
      <c r="AD1101" s="208"/>
      <c r="AE1101" s="208"/>
      <c r="AF1101" s="208"/>
    </row>
    <row r="1228" spans="2:32" ht="15" customHeight="1">
      <c r="B1228" s="19"/>
      <c r="C1228" s="19"/>
      <c r="D1228" s="19"/>
      <c r="E1228" s="19"/>
      <c r="F1228" s="19"/>
      <c r="G1228" s="19"/>
      <c r="H1228" s="19"/>
      <c r="I1228" s="19"/>
      <c r="J1228" s="19"/>
      <c r="K1228" s="19"/>
      <c r="L1228" s="19"/>
      <c r="M1228" s="19"/>
      <c r="N1228" s="19"/>
      <c r="O1228" s="19"/>
      <c r="P1228" s="19"/>
      <c r="Q1228" s="19"/>
      <c r="R1228" s="19"/>
      <c r="S1228" s="19"/>
      <c r="T1228" s="19"/>
      <c r="U1228" s="19"/>
      <c r="V1228" s="19"/>
      <c r="W1228" s="19"/>
      <c r="X1228" s="19"/>
      <c r="Y1228" s="19"/>
      <c r="Z1228" s="19"/>
      <c r="AA1228" s="19"/>
      <c r="AB1228" s="19"/>
      <c r="AC1228" s="19"/>
      <c r="AD1228" s="19"/>
      <c r="AE1228" s="19"/>
      <c r="AF1228" s="19"/>
    </row>
    <row r="1229" spans="2:32" ht="15" customHeight="1">
      <c r="B1229" s="207"/>
      <c r="C1229" s="208"/>
      <c r="D1229" s="208"/>
      <c r="E1229" s="208"/>
      <c r="F1229" s="208"/>
      <c r="G1229" s="208"/>
      <c r="H1229" s="208"/>
      <c r="I1229" s="208"/>
      <c r="J1229" s="208"/>
      <c r="K1229" s="208"/>
      <c r="L1229" s="208"/>
      <c r="M1229" s="208"/>
      <c r="N1229" s="208"/>
      <c r="O1229" s="208"/>
      <c r="P1229" s="208"/>
      <c r="Q1229" s="208"/>
      <c r="R1229" s="208"/>
      <c r="S1229" s="208"/>
      <c r="T1229" s="208"/>
      <c r="U1229" s="208"/>
      <c r="V1229" s="208"/>
      <c r="W1229" s="208"/>
      <c r="X1229" s="208"/>
      <c r="Y1229" s="208"/>
      <c r="Z1229" s="208"/>
      <c r="AA1229" s="208"/>
      <c r="AB1229" s="208"/>
      <c r="AC1229" s="208"/>
      <c r="AD1229" s="208"/>
      <c r="AE1229" s="208"/>
      <c r="AF1229" s="208"/>
    </row>
    <row r="1384" spans="2:32" ht="15" customHeight="1">
      <c r="B1384" s="19"/>
      <c r="C1384" s="19"/>
      <c r="D1384" s="19"/>
      <c r="E1384" s="19"/>
      <c r="F1384" s="19"/>
      <c r="G1384" s="19"/>
      <c r="H1384" s="19"/>
      <c r="I1384" s="19"/>
      <c r="J1384" s="19"/>
      <c r="K1384" s="19"/>
      <c r="L1384" s="19"/>
      <c r="M1384" s="19"/>
      <c r="N1384" s="19"/>
      <c r="O1384" s="19"/>
      <c r="P1384" s="19"/>
      <c r="Q1384" s="19"/>
      <c r="R1384" s="19"/>
      <c r="S1384" s="19"/>
      <c r="T1384" s="19"/>
      <c r="U1384" s="19"/>
      <c r="V1384" s="19"/>
      <c r="W1384" s="19"/>
      <c r="X1384" s="19"/>
      <c r="Y1384" s="19"/>
      <c r="Z1384" s="19"/>
      <c r="AA1384" s="19"/>
      <c r="AB1384" s="19"/>
      <c r="AC1384" s="19"/>
      <c r="AD1384" s="19"/>
      <c r="AE1384" s="19"/>
      <c r="AF1384" s="19"/>
    </row>
    <row r="1389" spans="2:32" ht="15" customHeight="1">
      <c r="B1389" s="19"/>
      <c r="C1389" s="19"/>
      <c r="D1389" s="19"/>
      <c r="E1389" s="19"/>
      <c r="F1389" s="19"/>
      <c r="G1389" s="19"/>
      <c r="H1389" s="19"/>
      <c r="I1389" s="19"/>
      <c r="J1389" s="19"/>
      <c r="K1389" s="19"/>
      <c r="L1389" s="19"/>
      <c r="M1389" s="19"/>
      <c r="N1389" s="19"/>
      <c r="O1389" s="19"/>
      <c r="P1389" s="19"/>
      <c r="Q1389" s="19"/>
      <c r="R1389" s="19"/>
      <c r="S1389" s="19"/>
      <c r="T1389" s="19"/>
      <c r="U1389" s="19"/>
      <c r="V1389" s="19"/>
      <c r="W1389" s="19"/>
      <c r="X1389" s="19"/>
      <c r="Y1389" s="19"/>
      <c r="Z1389" s="19"/>
      <c r="AA1389" s="19"/>
      <c r="AB1389" s="19"/>
      <c r="AC1389" s="19"/>
      <c r="AD1389" s="19"/>
      <c r="AE1389" s="19"/>
      <c r="AF1389" s="19"/>
    </row>
    <row r="1390" spans="2:32" ht="15" customHeight="1">
      <c r="B1390" s="207"/>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row>
    <row r="1490" spans="2:32" ht="15" customHeight="1">
      <c r="B1490" s="19"/>
      <c r="C1490" s="19"/>
      <c r="D1490" s="19"/>
      <c r="E1490" s="19"/>
      <c r="F1490" s="19"/>
      <c r="G1490" s="19"/>
      <c r="H1490" s="19"/>
      <c r="I1490" s="19"/>
      <c r="J1490" s="19"/>
      <c r="K1490" s="19"/>
      <c r="L1490" s="19"/>
      <c r="M1490" s="19"/>
      <c r="N1490" s="19"/>
      <c r="O1490" s="19"/>
      <c r="P1490" s="19"/>
      <c r="Q1490" s="19"/>
      <c r="R1490" s="19"/>
      <c r="S1490" s="19"/>
      <c r="T1490" s="19"/>
      <c r="U1490" s="19"/>
      <c r="V1490" s="19"/>
      <c r="W1490" s="19"/>
      <c r="X1490" s="19"/>
      <c r="Y1490" s="19"/>
      <c r="Z1490" s="19"/>
      <c r="AA1490" s="19"/>
      <c r="AB1490" s="19"/>
      <c r="AC1490" s="19"/>
      <c r="AD1490" s="19"/>
      <c r="AE1490" s="19"/>
      <c r="AF1490" s="19"/>
    </row>
    <row r="1499" spans="2:32" ht="15" customHeight="1">
      <c r="B1499" s="19"/>
      <c r="C1499" s="19"/>
      <c r="D1499" s="19"/>
      <c r="E1499" s="19"/>
      <c r="F1499" s="19"/>
      <c r="G1499" s="19"/>
      <c r="H1499" s="19"/>
      <c r="I1499" s="19"/>
      <c r="J1499" s="19"/>
      <c r="K1499" s="19"/>
      <c r="L1499" s="19"/>
      <c r="M1499" s="19"/>
      <c r="N1499" s="19"/>
      <c r="O1499" s="19"/>
      <c r="P1499" s="19"/>
      <c r="Q1499" s="19"/>
      <c r="R1499" s="19"/>
      <c r="S1499" s="19"/>
      <c r="T1499" s="19"/>
      <c r="U1499" s="19"/>
      <c r="V1499" s="19"/>
      <c r="W1499" s="19"/>
      <c r="X1499" s="19"/>
      <c r="Y1499" s="19"/>
      <c r="Z1499" s="19"/>
      <c r="AA1499" s="19"/>
      <c r="AB1499" s="19"/>
      <c r="AC1499" s="19"/>
      <c r="AD1499" s="19"/>
      <c r="AE1499" s="19"/>
      <c r="AF1499" s="19"/>
    </row>
    <row r="1501" spans="2:32" ht="15" customHeight="1">
      <c r="B1501" s="19"/>
      <c r="C1501" s="19"/>
      <c r="D1501" s="19"/>
      <c r="E1501" s="19"/>
      <c r="F1501" s="19"/>
      <c r="G1501" s="19"/>
      <c r="H1501" s="19"/>
      <c r="I1501" s="19"/>
      <c r="J1501" s="19"/>
      <c r="K1501" s="19"/>
      <c r="L1501" s="19"/>
      <c r="M1501" s="19"/>
      <c r="N1501" s="19"/>
      <c r="O1501" s="19"/>
      <c r="P1501" s="19"/>
      <c r="Q1501" s="19"/>
      <c r="R1501" s="19"/>
      <c r="S1501" s="19"/>
      <c r="T1501" s="19"/>
      <c r="U1501" s="19"/>
      <c r="V1501" s="19"/>
      <c r="W1501" s="19"/>
      <c r="X1501" s="19"/>
      <c r="Y1501" s="19"/>
      <c r="Z1501" s="19"/>
      <c r="AA1501" s="19"/>
      <c r="AB1501" s="19"/>
      <c r="AC1501" s="19"/>
      <c r="AD1501" s="19"/>
      <c r="AE1501" s="19"/>
      <c r="AF1501" s="19"/>
    </row>
    <row r="1502" spans="2:32" ht="15" customHeight="1">
      <c r="B1502" s="207"/>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row>
    <row r="1603" spans="2:32" ht="15" customHeight="1">
      <c r="B1603" s="19"/>
      <c r="C1603" s="19"/>
      <c r="D1603" s="19"/>
      <c r="E1603" s="19"/>
      <c r="F1603" s="19"/>
      <c r="G1603" s="19"/>
      <c r="H1603" s="19"/>
      <c r="I1603" s="19"/>
      <c r="J1603" s="19"/>
      <c r="K1603" s="19"/>
      <c r="L1603" s="19"/>
      <c r="M1603" s="19"/>
      <c r="N1603" s="19"/>
      <c r="O1603" s="19"/>
      <c r="P1603" s="19"/>
      <c r="Q1603" s="19"/>
      <c r="R1603" s="19"/>
      <c r="S1603" s="19"/>
      <c r="T1603" s="19"/>
      <c r="U1603" s="19"/>
      <c r="V1603" s="19"/>
      <c r="W1603" s="19"/>
      <c r="X1603" s="19"/>
      <c r="Y1603" s="19"/>
      <c r="Z1603" s="19"/>
      <c r="AA1603" s="19"/>
      <c r="AB1603" s="19"/>
      <c r="AC1603" s="19"/>
      <c r="AD1603" s="19"/>
      <c r="AE1603" s="19"/>
      <c r="AF1603" s="19"/>
    </row>
    <row r="1604" spans="2:32" ht="15" customHeight="1">
      <c r="B1604" s="207"/>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row>
    <row r="1612" spans="2:32" ht="15" customHeight="1">
      <c r="B1612" s="19"/>
      <c r="C1612" s="19"/>
      <c r="D1612" s="19"/>
      <c r="E1612" s="19"/>
      <c r="F1612" s="19"/>
      <c r="G1612" s="19"/>
      <c r="H1612" s="19"/>
      <c r="I1612" s="19"/>
      <c r="J1612" s="19"/>
      <c r="K1612" s="19"/>
      <c r="L1612" s="19"/>
      <c r="M1612" s="19"/>
      <c r="N1612" s="19"/>
      <c r="O1612" s="19"/>
      <c r="P1612" s="19"/>
      <c r="Q1612" s="19"/>
      <c r="R1612" s="19"/>
      <c r="S1612" s="19"/>
      <c r="T1612" s="19"/>
      <c r="U1612" s="19"/>
      <c r="V1612" s="19"/>
      <c r="W1612" s="19"/>
      <c r="X1612" s="19"/>
      <c r="Y1612" s="19"/>
      <c r="Z1612" s="19"/>
      <c r="AA1612" s="19"/>
      <c r="AB1612" s="19"/>
      <c r="AC1612" s="19"/>
      <c r="AD1612" s="19"/>
      <c r="AE1612" s="19"/>
      <c r="AF1612" s="19"/>
    </row>
    <row r="1613" spans="2:32" ht="15" customHeight="1">
      <c r="B1613" s="19"/>
      <c r="C1613" s="19"/>
      <c r="D1613" s="19"/>
      <c r="E1613" s="19"/>
      <c r="F1613" s="19"/>
      <c r="G1613" s="19"/>
      <c r="H1613" s="19"/>
      <c r="I1613" s="19"/>
      <c r="J1613" s="19"/>
      <c r="K1613" s="19"/>
      <c r="L1613" s="19"/>
      <c r="M1613" s="19"/>
      <c r="N1613" s="19"/>
      <c r="O1613" s="19"/>
      <c r="P1613" s="19"/>
      <c r="Q1613" s="19"/>
      <c r="R1613" s="19"/>
      <c r="S1613" s="19"/>
      <c r="T1613" s="19"/>
      <c r="U1613" s="19"/>
      <c r="V1613" s="19"/>
      <c r="W1613" s="19"/>
      <c r="X1613" s="19"/>
      <c r="Y1613" s="19"/>
      <c r="Z1613" s="19"/>
      <c r="AA1613" s="19"/>
      <c r="AB1613" s="19"/>
      <c r="AC1613" s="19"/>
      <c r="AD1613" s="19"/>
      <c r="AE1613" s="19"/>
      <c r="AF1613" s="19"/>
    </row>
    <row r="1614" spans="2:32" ht="15" customHeight="1">
      <c r="B1614" s="19"/>
      <c r="C1614" s="19"/>
      <c r="D1614" s="19"/>
      <c r="E1614" s="19"/>
      <c r="F1614" s="19"/>
      <c r="G1614" s="19"/>
      <c r="H1614" s="19"/>
      <c r="I1614" s="19"/>
      <c r="J1614" s="19"/>
      <c r="K1614" s="19"/>
      <c r="L1614" s="19"/>
      <c r="M1614" s="19"/>
      <c r="N1614" s="19"/>
      <c r="O1614" s="19"/>
      <c r="P1614" s="19"/>
      <c r="Q1614" s="19"/>
      <c r="R1614" s="19"/>
      <c r="S1614" s="19"/>
      <c r="T1614" s="19"/>
      <c r="U1614" s="19"/>
      <c r="V1614" s="19"/>
      <c r="W1614" s="19"/>
      <c r="X1614" s="19"/>
      <c r="Y1614" s="19"/>
      <c r="Z1614" s="19"/>
      <c r="AA1614" s="19"/>
      <c r="AB1614" s="19"/>
      <c r="AC1614" s="19"/>
      <c r="AD1614" s="19"/>
      <c r="AE1614" s="19"/>
      <c r="AF1614" s="19"/>
    </row>
    <row r="1615" spans="2:32" ht="15" customHeight="1">
      <c r="B1615" s="19"/>
      <c r="C1615" s="19"/>
      <c r="D1615" s="19"/>
      <c r="E1615" s="19"/>
      <c r="F1615" s="19"/>
      <c r="G1615" s="19"/>
      <c r="H1615" s="19"/>
      <c r="I1615" s="19"/>
      <c r="J1615" s="19"/>
      <c r="K1615" s="19"/>
      <c r="L1615" s="19"/>
      <c r="M1615" s="19"/>
      <c r="N1615" s="19"/>
      <c r="O1615" s="19"/>
      <c r="P1615" s="19"/>
      <c r="Q1615" s="19"/>
      <c r="R1615" s="19"/>
      <c r="S1615" s="19"/>
      <c r="T1615" s="19"/>
      <c r="U1615" s="19"/>
      <c r="V1615" s="19"/>
      <c r="W1615" s="19"/>
      <c r="X1615" s="19"/>
      <c r="Y1615" s="19"/>
      <c r="Z1615" s="19"/>
      <c r="AA1615" s="19"/>
      <c r="AB1615" s="19"/>
      <c r="AC1615" s="19"/>
      <c r="AD1615" s="19"/>
      <c r="AE1615" s="19"/>
      <c r="AF1615" s="19"/>
    </row>
    <row r="1616" spans="2:32" ht="15" customHeight="1">
      <c r="B1616" s="19"/>
      <c r="C1616" s="19"/>
      <c r="D1616" s="19"/>
      <c r="E1616" s="19"/>
      <c r="F1616" s="19"/>
      <c r="G1616" s="19"/>
      <c r="H1616" s="19"/>
      <c r="I1616" s="19"/>
      <c r="J1616" s="19"/>
      <c r="K1616" s="19"/>
      <c r="L1616" s="19"/>
      <c r="M1616" s="19"/>
      <c r="N1616" s="19"/>
      <c r="O1616" s="19"/>
      <c r="P1616" s="19"/>
      <c r="Q1616" s="19"/>
      <c r="R1616" s="19"/>
      <c r="S1616" s="19"/>
      <c r="T1616" s="19"/>
      <c r="U1616" s="19"/>
      <c r="V1616" s="19"/>
      <c r="W1616" s="19"/>
      <c r="X1616" s="19"/>
      <c r="Y1616" s="19"/>
      <c r="Z1616" s="19"/>
      <c r="AA1616" s="19"/>
      <c r="AB1616" s="19"/>
      <c r="AC1616" s="19"/>
      <c r="AD1616" s="19"/>
      <c r="AE1616" s="19"/>
      <c r="AF1616" s="19"/>
    </row>
    <row r="1697" spans="2:32" ht="15" customHeight="1">
      <c r="B1697" s="19"/>
      <c r="C1697" s="19"/>
      <c r="D1697" s="19"/>
      <c r="E1697" s="19"/>
      <c r="F1697" s="19"/>
      <c r="G1697" s="19"/>
      <c r="H1697" s="19"/>
      <c r="I1697" s="19"/>
      <c r="J1697" s="19"/>
      <c r="K1697" s="19"/>
      <c r="L1697" s="19"/>
      <c r="M1697" s="19"/>
      <c r="N1697" s="19"/>
      <c r="O1697" s="19"/>
      <c r="P1697" s="19"/>
      <c r="Q1697" s="19"/>
      <c r="R1697" s="19"/>
      <c r="S1697" s="19"/>
      <c r="T1697" s="19"/>
      <c r="U1697" s="19"/>
      <c r="V1697" s="19"/>
      <c r="W1697" s="19"/>
      <c r="X1697" s="19"/>
      <c r="Y1697" s="19"/>
      <c r="Z1697" s="19"/>
      <c r="AA1697" s="19"/>
      <c r="AB1697" s="19"/>
      <c r="AC1697" s="19"/>
      <c r="AD1697" s="19"/>
      <c r="AE1697" s="19"/>
      <c r="AF1697" s="19"/>
    </row>
    <row r="1698" spans="2:32" ht="15" customHeight="1">
      <c r="B1698" s="19"/>
      <c r="C1698" s="19"/>
      <c r="D1698" s="19"/>
      <c r="E1698" s="19"/>
      <c r="F1698" s="19"/>
      <c r="G1698" s="19"/>
      <c r="H1698" s="19"/>
      <c r="I1698" s="19"/>
      <c r="J1698" s="19"/>
      <c r="K1698" s="19"/>
      <c r="L1698" s="19"/>
      <c r="M1698" s="19"/>
      <c r="N1698" s="19"/>
      <c r="O1698" s="19"/>
      <c r="P1698" s="19"/>
      <c r="Q1698" s="19"/>
      <c r="R1698" s="19"/>
      <c r="S1698" s="19"/>
      <c r="T1698" s="19"/>
      <c r="U1698" s="19"/>
      <c r="V1698" s="19"/>
      <c r="W1698" s="19"/>
      <c r="X1698" s="19"/>
      <c r="Y1698" s="19"/>
      <c r="Z1698" s="19"/>
      <c r="AA1698" s="19"/>
      <c r="AB1698" s="19"/>
      <c r="AC1698" s="19"/>
      <c r="AD1698" s="19"/>
      <c r="AE1698" s="19"/>
      <c r="AF1698" s="19"/>
    </row>
    <row r="1699" spans="2:32" ht="15" customHeight="1">
      <c r="B1699" s="207"/>
      <c r="C1699" s="208"/>
      <c r="D1699" s="208"/>
      <c r="E1699" s="208"/>
      <c r="F1699" s="208"/>
      <c r="G1699" s="208"/>
      <c r="H1699" s="208"/>
      <c r="I1699" s="208"/>
      <c r="J1699" s="208"/>
      <c r="K1699" s="208"/>
      <c r="L1699" s="208"/>
      <c r="M1699" s="208"/>
      <c r="N1699" s="208"/>
      <c r="O1699" s="208"/>
      <c r="P1699" s="208"/>
      <c r="Q1699" s="208"/>
      <c r="R1699" s="208"/>
      <c r="S1699" s="208"/>
      <c r="T1699" s="208"/>
      <c r="U1699" s="208"/>
      <c r="V1699" s="208"/>
      <c r="W1699" s="208"/>
      <c r="X1699" s="208"/>
      <c r="Y1699" s="208"/>
      <c r="Z1699" s="208"/>
      <c r="AA1699" s="208"/>
      <c r="AB1699" s="208"/>
      <c r="AC1699" s="208"/>
      <c r="AD1699" s="208"/>
      <c r="AE1699" s="208"/>
      <c r="AF1699" s="208"/>
    </row>
    <row r="1944" spans="2:32" ht="15" customHeight="1">
      <c r="B1944" s="19"/>
      <c r="C1944" s="19"/>
      <c r="D1944" s="19"/>
      <c r="E1944" s="19"/>
      <c r="F1944" s="19"/>
      <c r="G1944" s="19"/>
      <c r="H1944" s="19"/>
      <c r="I1944" s="19"/>
      <c r="J1944" s="19"/>
      <c r="K1944" s="19"/>
      <c r="L1944" s="19"/>
      <c r="M1944" s="19"/>
      <c r="N1944" s="19"/>
      <c r="O1944" s="19"/>
      <c r="P1944" s="19"/>
      <c r="Q1944" s="19"/>
      <c r="R1944" s="19"/>
      <c r="S1944" s="19"/>
      <c r="T1944" s="19"/>
      <c r="U1944" s="19"/>
      <c r="V1944" s="19"/>
      <c r="W1944" s="19"/>
      <c r="X1944" s="19"/>
      <c r="Y1944" s="19"/>
      <c r="Z1944" s="19"/>
      <c r="AA1944" s="19"/>
      <c r="AB1944" s="19"/>
      <c r="AC1944" s="19"/>
      <c r="AD1944" s="19"/>
      <c r="AE1944" s="19"/>
      <c r="AF1944" s="19"/>
    </row>
    <row r="1945" spans="2:32" ht="15" customHeight="1">
      <c r="B1945" s="207"/>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row>
    <row r="2021" spans="2:32" ht="15" customHeight="1">
      <c r="B2021" s="19"/>
      <c r="C2021" s="19"/>
      <c r="D2021" s="19"/>
      <c r="E2021" s="19"/>
      <c r="F2021" s="19"/>
      <c r="G2021" s="19"/>
      <c r="H2021" s="19"/>
      <c r="I2021" s="19"/>
      <c r="J2021" s="19"/>
      <c r="K2021" s="19"/>
      <c r="L2021" s="19"/>
      <c r="M2021" s="19"/>
      <c r="N2021" s="19"/>
      <c r="O2021" s="19"/>
      <c r="P2021" s="19"/>
      <c r="Q2021" s="19"/>
      <c r="R2021" s="19"/>
      <c r="S2021" s="19"/>
      <c r="T2021" s="19"/>
      <c r="U2021" s="19"/>
      <c r="V2021" s="19"/>
      <c r="W2021" s="19"/>
      <c r="X2021" s="19"/>
      <c r="Y2021" s="19"/>
      <c r="Z2021" s="19"/>
      <c r="AA2021" s="19"/>
      <c r="AB2021" s="19"/>
      <c r="AC2021" s="19"/>
      <c r="AD2021" s="19"/>
      <c r="AE2021" s="19"/>
      <c r="AF2021" s="19"/>
    </row>
    <row r="2030" spans="2:32" ht="15" customHeight="1">
      <c r="B2030" s="19"/>
      <c r="C2030" s="19"/>
      <c r="D2030" s="19"/>
      <c r="E2030" s="19"/>
      <c r="F2030" s="19"/>
      <c r="G2030" s="19"/>
      <c r="H2030" s="19"/>
      <c r="I2030" s="19"/>
      <c r="J2030" s="19"/>
      <c r="K2030" s="19"/>
      <c r="L2030" s="19"/>
      <c r="M2030" s="19"/>
      <c r="N2030" s="19"/>
      <c r="O2030" s="19"/>
      <c r="P2030" s="19"/>
      <c r="Q2030" s="19"/>
      <c r="R2030" s="19"/>
      <c r="S2030" s="19"/>
      <c r="T2030" s="19"/>
      <c r="U2030" s="19"/>
      <c r="V2030" s="19"/>
      <c r="W2030" s="19"/>
      <c r="X2030" s="19"/>
      <c r="Y2030" s="19"/>
      <c r="Z2030" s="19"/>
      <c r="AA2030" s="19"/>
      <c r="AB2030" s="19"/>
      <c r="AC2030" s="19"/>
      <c r="AD2030" s="19"/>
      <c r="AE2030" s="19"/>
      <c r="AF2030" s="19"/>
    </row>
    <row r="2031" spans="2:32" ht="15" customHeight="1">
      <c r="B2031" s="207"/>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row>
    <row r="2147" spans="2:32" ht="15" customHeight="1">
      <c r="B2147" s="19"/>
      <c r="C2147" s="19"/>
      <c r="D2147" s="19"/>
      <c r="E2147" s="19"/>
      <c r="F2147" s="19"/>
      <c r="G2147" s="19"/>
      <c r="H2147" s="19"/>
      <c r="I2147" s="19"/>
      <c r="J2147" s="19"/>
      <c r="K2147" s="19"/>
      <c r="L2147" s="19"/>
      <c r="M2147" s="19"/>
      <c r="N2147" s="19"/>
      <c r="O2147" s="19"/>
      <c r="P2147" s="19"/>
      <c r="Q2147" s="19"/>
      <c r="R2147" s="19"/>
      <c r="S2147" s="19"/>
      <c r="T2147" s="19"/>
      <c r="U2147" s="19"/>
      <c r="V2147" s="19"/>
      <c r="W2147" s="19"/>
      <c r="X2147" s="19"/>
      <c r="Y2147" s="19"/>
      <c r="Z2147" s="19"/>
      <c r="AA2147" s="19"/>
      <c r="AB2147" s="19"/>
      <c r="AC2147" s="19"/>
      <c r="AD2147" s="19"/>
      <c r="AE2147" s="19"/>
      <c r="AF2147" s="19"/>
    </row>
    <row r="2149" spans="2:32" ht="15" customHeight="1">
      <c r="B2149" s="19"/>
      <c r="C2149" s="19"/>
      <c r="D2149" s="19"/>
      <c r="E2149" s="19"/>
      <c r="F2149" s="19"/>
      <c r="G2149" s="19"/>
      <c r="H2149" s="19"/>
      <c r="I2149" s="19"/>
      <c r="J2149" s="19"/>
      <c r="K2149" s="19"/>
      <c r="L2149" s="19"/>
      <c r="M2149" s="19"/>
      <c r="N2149" s="19"/>
      <c r="O2149" s="19"/>
      <c r="P2149" s="19"/>
      <c r="Q2149" s="19"/>
      <c r="R2149" s="19"/>
      <c r="S2149" s="19"/>
      <c r="T2149" s="19"/>
      <c r="U2149" s="19"/>
      <c r="V2149" s="19"/>
      <c r="W2149" s="19"/>
      <c r="X2149" s="19"/>
      <c r="Y2149" s="19"/>
      <c r="Z2149" s="19"/>
      <c r="AA2149" s="19"/>
      <c r="AB2149" s="19"/>
      <c r="AC2149" s="19"/>
      <c r="AD2149" s="19"/>
      <c r="AE2149" s="19"/>
      <c r="AF2149" s="19"/>
    </row>
    <row r="2150" spans="2:32" ht="15" customHeight="1">
      <c r="B2150" s="19"/>
      <c r="C2150" s="19"/>
      <c r="D2150" s="19"/>
      <c r="E2150" s="19"/>
      <c r="F2150" s="19"/>
      <c r="G2150" s="19"/>
      <c r="H2150" s="19"/>
      <c r="I2150" s="19"/>
      <c r="J2150" s="19"/>
      <c r="K2150" s="19"/>
      <c r="L2150" s="19"/>
      <c r="M2150" s="19"/>
      <c r="N2150" s="19"/>
      <c r="O2150" s="19"/>
      <c r="P2150" s="19"/>
      <c r="Q2150" s="19"/>
      <c r="R2150" s="19"/>
      <c r="S2150" s="19"/>
      <c r="T2150" s="19"/>
      <c r="U2150" s="19"/>
      <c r="V2150" s="19"/>
      <c r="W2150" s="19"/>
      <c r="X2150" s="19"/>
      <c r="Y2150" s="19"/>
      <c r="Z2150" s="19"/>
      <c r="AA2150" s="19"/>
      <c r="AB2150" s="19"/>
      <c r="AC2150" s="19"/>
      <c r="AD2150" s="19"/>
      <c r="AE2150" s="19"/>
      <c r="AF2150" s="19"/>
    </row>
    <row r="2152" spans="2:32" ht="15" customHeight="1">
      <c r="B2152" s="19"/>
      <c r="C2152" s="19"/>
      <c r="D2152" s="19"/>
      <c r="E2152" s="19"/>
      <c r="F2152" s="19"/>
      <c r="G2152" s="19"/>
      <c r="H2152" s="19"/>
      <c r="I2152" s="19"/>
      <c r="J2152" s="19"/>
      <c r="K2152" s="19"/>
      <c r="L2152" s="19"/>
      <c r="M2152" s="19"/>
      <c r="N2152" s="19"/>
      <c r="O2152" s="19"/>
      <c r="P2152" s="19"/>
      <c r="Q2152" s="19"/>
      <c r="R2152" s="19"/>
      <c r="S2152" s="19"/>
      <c r="T2152" s="19"/>
      <c r="U2152" s="19"/>
      <c r="V2152" s="19"/>
      <c r="W2152" s="19"/>
      <c r="X2152" s="19"/>
      <c r="Y2152" s="19"/>
      <c r="Z2152" s="19"/>
      <c r="AA2152" s="19"/>
      <c r="AB2152" s="19"/>
      <c r="AC2152" s="19"/>
      <c r="AD2152" s="19"/>
      <c r="AE2152" s="19"/>
      <c r="AF2152" s="19"/>
    </row>
    <row r="2153" spans="2:32" ht="15" customHeight="1">
      <c r="B2153" s="207"/>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row>
    <row r="2316" spans="2:32" ht="15" customHeight="1">
      <c r="B2316" s="19"/>
      <c r="C2316" s="19"/>
      <c r="D2316" s="19"/>
      <c r="E2316" s="19"/>
      <c r="F2316" s="19"/>
      <c r="G2316" s="19"/>
      <c r="H2316" s="19"/>
      <c r="I2316" s="19"/>
      <c r="J2316" s="19"/>
      <c r="K2316" s="19"/>
      <c r="L2316" s="19"/>
      <c r="M2316" s="19"/>
      <c r="N2316" s="19"/>
      <c r="O2316" s="19"/>
      <c r="P2316" s="19"/>
      <c r="Q2316" s="19"/>
      <c r="R2316" s="19"/>
      <c r="S2316" s="19"/>
      <c r="T2316" s="19"/>
      <c r="U2316" s="19"/>
      <c r="V2316" s="19"/>
      <c r="W2316" s="19"/>
      <c r="X2316" s="19"/>
      <c r="Y2316" s="19"/>
      <c r="Z2316" s="19"/>
      <c r="AA2316" s="19"/>
      <c r="AB2316" s="19"/>
      <c r="AC2316" s="19"/>
      <c r="AD2316" s="19"/>
      <c r="AE2316" s="19"/>
      <c r="AF2316" s="19"/>
    </row>
    <row r="2317" spans="2:32" ht="15" customHeight="1">
      <c r="B2317" s="207"/>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row>
    <row r="2418" spans="2:32" ht="15" customHeight="1">
      <c r="B2418" s="19"/>
      <c r="C2418" s="19"/>
      <c r="D2418" s="19"/>
      <c r="E2418" s="19"/>
      <c r="F2418" s="19"/>
      <c r="G2418" s="19"/>
      <c r="H2418" s="19"/>
      <c r="I2418" s="19"/>
      <c r="J2418" s="19"/>
      <c r="K2418" s="19"/>
      <c r="L2418" s="19"/>
      <c r="M2418" s="19"/>
      <c r="N2418" s="19"/>
      <c r="O2418" s="19"/>
      <c r="P2418" s="19"/>
      <c r="Q2418" s="19"/>
      <c r="R2418" s="19"/>
      <c r="S2418" s="19"/>
      <c r="T2418" s="19"/>
      <c r="U2418" s="19"/>
      <c r="V2418" s="19"/>
      <c r="W2418" s="19"/>
      <c r="X2418" s="19"/>
      <c r="Y2418" s="19"/>
      <c r="Z2418" s="19"/>
      <c r="AA2418" s="19"/>
      <c r="AB2418" s="19"/>
      <c r="AC2418" s="19"/>
      <c r="AD2418" s="19"/>
      <c r="AE2418" s="19"/>
      <c r="AF2418" s="19"/>
    </row>
    <row r="2419" spans="2:32" ht="15" customHeight="1">
      <c r="B2419" s="207"/>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row>
    <row r="2497" spans="2:32" ht="15" customHeight="1">
      <c r="B2497" s="19"/>
      <c r="C2497" s="19"/>
      <c r="D2497" s="19"/>
      <c r="E2497" s="19"/>
      <c r="F2497" s="19"/>
      <c r="G2497" s="19"/>
      <c r="H2497" s="19"/>
      <c r="I2497" s="19"/>
      <c r="J2497" s="19"/>
      <c r="K2497" s="19"/>
      <c r="L2497" s="19"/>
      <c r="M2497" s="19"/>
      <c r="N2497" s="19"/>
      <c r="O2497" s="19"/>
      <c r="P2497" s="19"/>
      <c r="Q2497" s="19"/>
      <c r="R2497" s="19"/>
      <c r="S2497" s="19"/>
      <c r="T2497" s="19"/>
      <c r="U2497" s="19"/>
      <c r="V2497" s="19"/>
      <c r="W2497" s="19"/>
      <c r="X2497" s="19"/>
      <c r="Y2497" s="19"/>
      <c r="Z2497" s="19"/>
      <c r="AA2497" s="19"/>
      <c r="AB2497" s="19"/>
      <c r="AC2497" s="19"/>
      <c r="AD2497" s="19"/>
      <c r="AE2497" s="19"/>
      <c r="AF2497" s="19"/>
    </row>
    <row r="2503" spans="2:32" ht="15" customHeight="1">
      <c r="B2503" s="19"/>
      <c r="C2503" s="19"/>
      <c r="D2503" s="19"/>
      <c r="E2503" s="19"/>
      <c r="F2503" s="19"/>
      <c r="G2503" s="19"/>
      <c r="H2503" s="19"/>
      <c r="I2503" s="19"/>
      <c r="J2503" s="19"/>
      <c r="K2503" s="19"/>
      <c r="L2503" s="19"/>
      <c r="M2503" s="19"/>
      <c r="N2503" s="19"/>
      <c r="O2503" s="19"/>
      <c r="P2503" s="19"/>
      <c r="Q2503" s="19"/>
      <c r="R2503" s="19"/>
      <c r="S2503" s="19"/>
      <c r="T2503" s="19"/>
      <c r="U2503" s="19"/>
      <c r="V2503" s="19"/>
      <c r="W2503" s="19"/>
      <c r="X2503" s="19"/>
      <c r="Y2503" s="19"/>
      <c r="Z2503" s="19"/>
      <c r="AA2503" s="19"/>
      <c r="AB2503" s="19"/>
      <c r="AC2503" s="19"/>
      <c r="AD2503" s="19"/>
      <c r="AE2503" s="19"/>
      <c r="AF2503" s="19"/>
    </row>
    <row r="2508" spans="2:32" ht="15" customHeight="1">
      <c r="B2508" s="19"/>
      <c r="C2508" s="19"/>
      <c r="D2508" s="19"/>
      <c r="E2508" s="19"/>
      <c r="F2508" s="19"/>
      <c r="G2508" s="19"/>
      <c r="H2508" s="19"/>
      <c r="I2508" s="19"/>
      <c r="J2508" s="19"/>
      <c r="K2508" s="19"/>
      <c r="L2508" s="19"/>
      <c r="M2508" s="19"/>
      <c r="N2508" s="19"/>
      <c r="O2508" s="19"/>
      <c r="P2508" s="19"/>
      <c r="Q2508" s="19"/>
      <c r="R2508" s="19"/>
      <c r="S2508" s="19"/>
      <c r="T2508" s="19"/>
      <c r="U2508" s="19"/>
      <c r="V2508" s="19"/>
      <c r="W2508" s="19"/>
      <c r="X2508" s="19"/>
      <c r="Y2508" s="19"/>
      <c r="Z2508" s="19"/>
      <c r="AA2508" s="19"/>
      <c r="AB2508" s="19"/>
      <c r="AC2508" s="19"/>
      <c r="AD2508" s="19"/>
      <c r="AE2508" s="19"/>
      <c r="AF2508" s="19"/>
    </row>
    <row r="2509" spans="2:32" ht="15" customHeight="1">
      <c r="B2509" s="207"/>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row>
    <row r="2594" spans="2:32" ht="15" customHeight="1">
      <c r="B2594" s="19"/>
      <c r="C2594" s="19"/>
      <c r="D2594" s="19"/>
      <c r="E2594" s="19"/>
      <c r="F2594" s="19"/>
      <c r="G2594" s="19"/>
      <c r="H2594" s="19"/>
      <c r="I2594" s="19"/>
      <c r="J2594" s="19"/>
      <c r="K2594" s="19"/>
      <c r="L2594" s="19"/>
      <c r="M2594" s="19"/>
      <c r="N2594" s="19"/>
      <c r="O2594" s="19"/>
      <c r="P2594" s="19"/>
      <c r="Q2594" s="19"/>
      <c r="R2594" s="19"/>
      <c r="S2594" s="19"/>
      <c r="T2594" s="19"/>
      <c r="U2594" s="19"/>
      <c r="V2594" s="19"/>
      <c r="W2594" s="19"/>
      <c r="X2594" s="19"/>
      <c r="Y2594" s="19"/>
      <c r="Z2594" s="19"/>
      <c r="AA2594" s="19"/>
      <c r="AB2594" s="19"/>
      <c r="AC2594" s="19"/>
      <c r="AD2594" s="19"/>
      <c r="AE2594" s="19"/>
      <c r="AF2594" s="19"/>
    </row>
    <row r="2597" spans="2:32" ht="15" customHeight="1">
      <c r="B2597" s="19"/>
      <c r="C2597" s="19"/>
      <c r="D2597" s="19"/>
      <c r="E2597" s="19"/>
      <c r="F2597" s="19"/>
      <c r="G2597" s="19"/>
      <c r="H2597" s="19"/>
      <c r="I2597" s="19"/>
      <c r="J2597" s="19"/>
      <c r="K2597" s="19"/>
      <c r="L2597" s="19"/>
      <c r="M2597" s="19"/>
      <c r="N2597" s="19"/>
      <c r="O2597" s="19"/>
      <c r="P2597" s="19"/>
      <c r="Q2597" s="19"/>
      <c r="R2597" s="19"/>
      <c r="S2597" s="19"/>
      <c r="T2597" s="19"/>
      <c r="U2597" s="19"/>
      <c r="V2597" s="19"/>
      <c r="W2597" s="19"/>
      <c r="X2597" s="19"/>
      <c r="Y2597" s="19"/>
      <c r="Z2597" s="19"/>
      <c r="AA2597" s="19"/>
      <c r="AB2597" s="19"/>
      <c r="AC2597" s="19"/>
      <c r="AD2597" s="19"/>
      <c r="AE2597" s="19"/>
      <c r="AF2597" s="19"/>
    </row>
    <row r="2598" spans="2:32" ht="15" customHeight="1">
      <c r="B2598" s="207"/>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row>
    <row r="2705" spans="2:32" ht="15" customHeight="1">
      <c r="B2705" s="19"/>
      <c r="C2705" s="19"/>
      <c r="D2705" s="19"/>
      <c r="E2705" s="19"/>
      <c r="F2705" s="19"/>
      <c r="G2705" s="19"/>
      <c r="H2705" s="19"/>
      <c r="I2705" s="19"/>
      <c r="J2705" s="19"/>
      <c r="K2705" s="19"/>
      <c r="L2705" s="19"/>
      <c r="M2705" s="19"/>
      <c r="N2705" s="19"/>
      <c r="O2705" s="19"/>
      <c r="P2705" s="19"/>
      <c r="Q2705" s="19"/>
      <c r="R2705" s="19"/>
      <c r="S2705" s="19"/>
      <c r="T2705" s="19"/>
      <c r="U2705" s="19"/>
      <c r="V2705" s="19"/>
      <c r="W2705" s="19"/>
      <c r="X2705" s="19"/>
      <c r="Y2705" s="19"/>
      <c r="Z2705" s="19"/>
      <c r="AA2705" s="19"/>
      <c r="AB2705" s="19"/>
      <c r="AC2705" s="19"/>
      <c r="AD2705" s="19"/>
      <c r="AE2705" s="19"/>
      <c r="AF2705" s="19"/>
    </row>
    <row r="2706" spans="2:32" ht="15" customHeight="1">
      <c r="B2706" s="19"/>
      <c r="C2706" s="19"/>
      <c r="D2706" s="19"/>
      <c r="E2706" s="19"/>
      <c r="F2706" s="19"/>
      <c r="G2706" s="19"/>
      <c r="H2706" s="19"/>
      <c r="I2706" s="19"/>
      <c r="J2706" s="19"/>
      <c r="K2706" s="19"/>
      <c r="L2706" s="19"/>
      <c r="M2706" s="19"/>
      <c r="N2706" s="19"/>
      <c r="O2706" s="19"/>
      <c r="P2706" s="19"/>
      <c r="Q2706" s="19"/>
      <c r="R2706" s="19"/>
      <c r="S2706" s="19"/>
      <c r="T2706" s="19"/>
      <c r="U2706" s="19"/>
      <c r="V2706" s="19"/>
      <c r="W2706" s="19"/>
      <c r="X2706" s="19"/>
      <c r="Y2706" s="19"/>
      <c r="Z2706" s="19"/>
      <c r="AA2706" s="19"/>
      <c r="AB2706" s="19"/>
      <c r="AC2706" s="19"/>
      <c r="AD2706" s="19"/>
      <c r="AE2706" s="19"/>
      <c r="AF2706" s="19"/>
    </row>
    <row r="2718" spans="2:32" ht="15" customHeight="1">
      <c r="B2718" s="19"/>
      <c r="C2718" s="19"/>
      <c r="D2718" s="19"/>
      <c r="E2718" s="19"/>
      <c r="F2718" s="19"/>
      <c r="G2718" s="19"/>
      <c r="H2718" s="19"/>
      <c r="I2718" s="19"/>
      <c r="J2718" s="19"/>
      <c r="K2718" s="19"/>
      <c r="L2718" s="19"/>
      <c r="M2718" s="19"/>
      <c r="N2718" s="19"/>
      <c r="O2718" s="19"/>
      <c r="P2718" s="19"/>
      <c r="Q2718" s="19"/>
      <c r="R2718" s="19"/>
      <c r="S2718" s="19"/>
      <c r="T2718" s="19"/>
      <c r="U2718" s="19"/>
      <c r="V2718" s="19"/>
      <c r="W2718" s="19"/>
      <c r="X2718" s="19"/>
      <c r="Y2718" s="19"/>
      <c r="Z2718" s="19"/>
      <c r="AA2718" s="19"/>
      <c r="AB2718" s="19"/>
      <c r="AC2718" s="19"/>
      <c r="AD2718" s="19"/>
      <c r="AE2718" s="19"/>
      <c r="AF2718" s="19"/>
    </row>
    <row r="2719" spans="2:32" ht="15" customHeight="1">
      <c r="B2719" s="207"/>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row>
    <row r="2836" spans="2:32" ht="15" customHeight="1">
      <c r="B2836" s="19"/>
      <c r="C2836" s="19"/>
      <c r="D2836" s="19"/>
      <c r="E2836" s="19"/>
      <c r="F2836" s="19"/>
      <c r="G2836" s="19"/>
      <c r="H2836" s="19"/>
      <c r="I2836" s="19"/>
      <c r="J2836" s="19"/>
      <c r="K2836" s="19"/>
      <c r="L2836" s="19"/>
      <c r="M2836" s="19"/>
      <c r="N2836" s="19"/>
      <c r="O2836" s="19"/>
      <c r="P2836" s="19"/>
      <c r="Q2836" s="19"/>
      <c r="R2836" s="19"/>
      <c r="S2836" s="19"/>
      <c r="T2836" s="19"/>
      <c r="U2836" s="19"/>
      <c r="V2836" s="19"/>
      <c r="W2836" s="19"/>
      <c r="X2836" s="19"/>
      <c r="Y2836" s="19"/>
      <c r="Z2836" s="19"/>
      <c r="AA2836" s="19"/>
      <c r="AB2836" s="19"/>
      <c r="AC2836" s="19"/>
      <c r="AD2836" s="19"/>
      <c r="AE2836" s="19"/>
      <c r="AF2836" s="19"/>
    </row>
    <row r="2837" spans="2:32" ht="15" customHeight="1">
      <c r="B2837" s="207"/>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row>
  </sheetData>
  <mergeCells count="21">
    <mergeCell ref="B1101:AF1101"/>
    <mergeCell ref="B2419:AF2419"/>
    <mergeCell ref="B887:AF887"/>
    <mergeCell ref="B1502:AF1502"/>
    <mergeCell ref="B2837:AF2837"/>
    <mergeCell ref="B89:AG89"/>
    <mergeCell ref="B1604:AF1604"/>
    <mergeCell ref="B112:AF112"/>
    <mergeCell ref="B308:AF308"/>
    <mergeCell ref="B2719:AF2719"/>
    <mergeCell ref="B712:AF712"/>
    <mergeCell ref="B1699:AF1699"/>
    <mergeCell ref="B2317:AF2317"/>
    <mergeCell ref="B1390:AF1390"/>
    <mergeCell ref="B2509:AF2509"/>
    <mergeCell ref="B2598:AF2598"/>
    <mergeCell ref="B511:AF511"/>
    <mergeCell ref="B1229:AF1229"/>
    <mergeCell ref="B1945:AF1945"/>
    <mergeCell ref="B2031:AF2031"/>
    <mergeCell ref="B2153:AF2153"/>
  </mergeCells>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G119"/>
  <sheetViews>
    <sheetView workbookViewId="0"/>
  </sheetViews>
  <sheetFormatPr defaultRowHeight="14.25"/>
  <cols>
    <col min="1" max="4" width="16" customWidth="1"/>
    <col min="5" max="5" width="4.73046875" bestFit="1" customWidth="1"/>
  </cols>
  <sheetData>
    <row r="1" spans="1:33">
      <c r="A1" t="s">
        <v>327</v>
      </c>
    </row>
    <row r="2" spans="1:33">
      <c r="A2" t="s">
        <v>328</v>
      </c>
    </row>
    <row r="3" spans="1:33">
      <c r="A3" t="s">
        <v>329</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205</v>
      </c>
    </row>
    <row r="7" spans="1:33">
      <c r="A7" t="s">
        <v>206</v>
      </c>
    </row>
    <row r="8" spans="1:33">
      <c r="A8" t="s">
        <v>335</v>
      </c>
    </row>
    <row r="9" spans="1:33">
      <c r="A9" t="s">
        <v>336</v>
      </c>
      <c r="B9" t="s">
        <v>337</v>
      </c>
      <c r="C9" t="s">
        <v>338</v>
      </c>
      <c r="D9" t="s">
        <v>339</v>
      </c>
      <c r="F9">
        <v>3013.7297359999998</v>
      </c>
      <c r="G9">
        <v>3058.3715820000002</v>
      </c>
      <c r="H9">
        <v>3083.451172</v>
      </c>
      <c r="I9">
        <v>3100.0170899999998</v>
      </c>
      <c r="J9">
        <v>3112.2297359999998</v>
      </c>
      <c r="K9">
        <v>3125.576172</v>
      </c>
      <c r="L9">
        <v>3140.1669919999999</v>
      </c>
      <c r="M9">
        <v>3154.0073240000002</v>
      </c>
      <c r="N9">
        <v>3161.4350589999999</v>
      </c>
      <c r="O9">
        <v>3167.1464839999999</v>
      </c>
      <c r="P9">
        <v>3171.9169919999999</v>
      </c>
      <c r="Q9">
        <v>3174.3566890000002</v>
      </c>
      <c r="R9">
        <v>3179.41626</v>
      </c>
      <c r="S9">
        <v>3189.5078119999998</v>
      </c>
      <c r="T9">
        <v>3202.960693</v>
      </c>
      <c r="U9">
        <v>3216.1186520000001</v>
      </c>
      <c r="V9">
        <v>3230.5129390000002</v>
      </c>
      <c r="W9">
        <v>3244.2316890000002</v>
      </c>
      <c r="X9">
        <v>3257.2741700000001</v>
      </c>
      <c r="Y9">
        <v>3268.8366700000001</v>
      </c>
      <c r="Z9">
        <v>3279.341797</v>
      </c>
      <c r="AA9">
        <v>3288.4411620000001</v>
      </c>
      <c r="AB9">
        <v>3297.5173340000001</v>
      </c>
      <c r="AC9">
        <v>3308.5703119999998</v>
      </c>
      <c r="AD9">
        <v>3321.3464359999998</v>
      </c>
      <c r="AE9">
        <v>3335.046875</v>
      </c>
      <c r="AF9">
        <v>3349.8640140000002</v>
      </c>
      <c r="AG9" s="91">
        <v>4.0000000000000001E-3</v>
      </c>
    </row>
    <row r="10" spans="1:33">
      <c r="A10" t="s">
        <v>340</v>
      </c>
      <c r="B10" t="s">
        <v>341</v>
      </c>
      <c r="C10" t="s">
        <v>342</v>
      </c>
      <c r="D10" t="s">
        <v>339</v>
      </c>
      <c r="F10">
        <v>90.234665000000007</v>
      </c>
      <c r="G10">
        <v>88.746048000000002</v>
      </c>
      <c r="H10">
        <v>87.524918</v>
      </c>
      <c r="I10">
        <v>86.879401999999999</v>
      </c>
      <c r="J10">
        <v>86.146125999999995</v>
      </c>
      <c r="K10">
        <v>85.551413999999994</v>
      </c>
      <c r="L10">
        <v>85.088477999999995</v>
      </c>
      <c r="M10">
        <v>84.555840000000003</v>
      </c>
      <c r="N10">
        <v>84.013214000000005</v>
      </c>
      <c r="O10">
        <v>83.542664000000002</v>
      </c>
      <c r="P10">
        <v>83.043007000000003</v>
      </c>
      <c r="Q10">
        <v>82.538109000000006</v>
      </c>
      <c r="R10">
        <v>82.013915999999995</v>
      </c>
      <c r="S10">
        <v>81.499672000000004</v>
      </c>
      <c r="T10">
        <v>80.976737999999997</v>
      </c>
      <c r="U10">
        <v>80.459800999999999</v>
      </c>
      <c r="V10">
        <v>79.954575000000006</v>
      </c>
      <c r="W10">
        <v>79.410117999999997</v>
      </c>
      <c r="X10">
        <v>78.884186</v>
      </c>
      <c r="Y10">
        <v>78.326515000000001</v>
      </c>
      <c r="Z10">
        <v>77.806870000000004</v>
      </c>
      <c r="AA10">
        <v>77.239433000000005</v>
      </c>
      <c r="AB10">
        <v>76.680190999999994</v>
      </c>
      <c r="AC10">
        <v>76.081207000000006</v>
      </c>
      <c r="AD10">
        <v>75.451774999999998</v>
      </c>
      <c r="AE10">
        <v>74.792136999999997</v>
      </c>
      <c r="AF10">
        <v>74.117767000000001</v>
      </c>
      <c r="AG10" s="91">
        <v>-8.0000000000000002E-3</v>
      </c>
    </row>
    <row r="11" spans="1:33">
      <c r="A11" t="s">
        <v>343</v>
      </c>
      <c r="B11" t="s">
        <v>344</v>
      </c>
      <c r="C11" t="s">
        <v>345</v>
      </c>
      <c r="D11" t="s">
        <v>339</v>
      </c>
      <c r="F11">
        <v>340.05480999999997</v>
      </c>
      <c r="G11">
        <v>346.20788599999997</v>
      </c>
      <c r="H11">
        <v>350.06781000000001</v>
      </c>
      <c r="I11">
        <v>353.52682499999997</v>
      </c>
      <c r="J11">
        <v>356.01293900000002</v>
      </c>
      <c r="K11">
        <v>358.95523100000003</v>
      </c>
      <c r="L11">
        <v>362.11615</v>
      </c>
      <c r="M11">
        <v>364.84686299999998</v>
      </c>
      <c r="N11">
        <v>367.71499599999999</v>
      </c>
      <c r="O11">
        <v>370.28033399999998</v>
      </c>
      <c r="P11">
        <v>373.22686800000002</v>
      </c>
      <c r="Q11">
        <v>376.19421399999999</v>
      </c>
      <c r="R11">
        <v>379.62560999999999</v>
      </c>
      <c r="S11">
        <v>383.28887900000001</v>
      </c>
      <c r="T11">
        <v>386.979919</v>
      </c>
      <c r="U11">
        <v>390.324951</v>
      </c>
      <c r="V11">
        <v>393.89111300000002</v>
      </c>
      <c r="W11">
        <v>397.25488300000001</v>
      </c>
      <c r="X11">
        <v>400.59506199999998</v>
      </c>
      <c r="Y11">
        <v>403.50134300000002</v>
      </c>
      <c r="Z11">
        <v>406.149719</v>
      </c>
      <c r="AA11">
        <v>409.08056599999998</v>
      </c>
      <c r="AB11">
        <v>411.83874500000002</v>
      </c>
      <c r="AC11">
        <v>416.011169</v>
      </c>
      <c r="AD11">
        <v>420.09765599999997</v>
      </c>
      <c r="AE11">
        <v>423.84225500000002</v>
      </c>
      <c r="AF11">
        <v>427.05206299999998</v>
      </c>
      <c r="AG11" s="91">
        <v>8.9999999999999993E-3</v>
      </c>
    </row>
    <row r="12" spans="1:33">
      <c r="A12" t="s">
        <v>346</v>
      </c>
    </row>
    <row r="13" spans="1:33" s="99" customFormat="1">
      <c r="A13" s="99" t="s">
        <v>347</v>
      </c>
      <c r="B13" s="99" t="s">
        <v>348</v>
      </c>
      <c r="C13" s="99" t="s">
        <v>349</v>
      </c>
      <c r="D13" s="99" t="s">
        <v>350</v>
      </c>
      <c r="F13" s="99">
        <v>190.78021200000001</v>
      </c>
      <c r="G13" s="99">
        <v>196.637619</v>
      </c>
      <c r="H13" s="99">
        <v>200.382034</v>
      </c>
      <c r="I13" s="99">
        <v>202.76496900000001</v>
      </c>
      <c r="J13" s="99">
        <v>204.50441000000001</v>
      </c>
      <c r="K13" s="99">
        <v>205.76622</v>
      </c>
      <c r="L13" s="99">
        <v>206.654663</v>
      </c>
      <c r="M13" s="99">
        <v>207.15368699999999</v>
      </c>
      <c r="N13" s="99">
        <v>207.40228300000001</v>
      </c>
      <c r="O13" s="99">
        <v>207.54490699999999</v>
      </c>
      <c r="P13" s="99">
        <v>207.693939</v>
      </c>
      <c r="Q13" s="99">
        <v>207.716095</v>
      </c>
      <c r="R13" s="99">
        <v>207.670807</v>
      </c>
      <c r="S13" s="99">
        <v>207.610535</v>
      </c>
      <c r="T13" s="99">
        <v>207.429047</v>
      </c>
      <c r="U13" s="99">
        <v>207.19026199999999</v>
      </c>
      <c r="V13" s="99">
        <v>206.886765</v>
      </c>
      <c r="W13" s="99">
        <v>206.52593999999999</v>
      </c>
      <c r="X13" s="99">
        <v>206.10232500000001</v>
      </c>
      <c r="Y13" s="99">
        <v>205.65777600000001</v>
      </c>
      <c r="Z13" s="99">
        <v>205.159729</v>
      </c>
      <c r="AA13" s="99">
        <v>204.65632600000001</v>
      </c>
      <c r="AB13" s="99">
        <v>204.09098800000001</v>
      </c>
      <c r="AC13" s="99">
        <v>203.49281300000001</v>
      </c>
      <c r="AD13" s="99">
        <v>202.89883399999999</v>
      </c>
      <c r="AE13" s="99">
        <v>202.30595400000001</v>
      </c>
      <c r="AF13" s="99">
        <v>201.76945499999999</v>
      </c>
      <c r="AG13" s="142">
        <v>2E-3</v>
      </c>
    </row>
    <row r="14" spans="1:33">
      <c r="A14" t="s">
        <v>351</v>
      </c>
      <c r="B14" t="s">
        <v>352</v>
      </c>
      <c r="C14" t="s">
        <v>353</v>
      </c>
      <c r="D14" t="s">
        <v>350</v>
      </c>
      <c r="F14">
        <v>25.878022999999999</v>
      </c>
      <c r="G14">
        <v>28.773292999999999</v>
      </c>
      <c r="H14">
        <v>30.990027999999999</v>
      </c>
      <c r="I14">
        <v>32.691127999999999</v>
      </c>
      <c r="J14">
        <v>34.018692000000001</v>
      </c>
      <c r="K14">
        <v>35.161124999999998</v>
      </c>
      <c r="L14">
        <v>36.109000999999999</v>
      </c>
      <c r="M14">
        <v>36.852859000000002</v>
      </c>
      <c r="N14">
        <v>37.463329000000002</v>
      </c>
      <c r="O14">
        <v>37.964500000000001</v>
      </c>
      <c r="P14">
        <v>38.458427</v>
      </c>
      <c r="Q14">
        <v>38.854377999999997</v>
      </c>
      <c r="R14">
        <v>39.233795000000001</v>
      </c>
      <c r="S14">
        <v>39.64349</v>
      </c>
      <c r="T14">
        <v>40.072304000000003</v>
      </c>
      <c r="U14">
        <v>40.454436999999999</v>
      </c>
      <c r="V14">
        <v>40.811695</v>
      </c>
      <c r="W14">
        <v>41.128436999999998</v>
      </c>
      <c r="X14">
        <v>41.427906</v>
      </c>
      <c r="Y14">
        <v>41.717632000000002</v>
      </c>
      <c r="Z14">
        <v>41.951228999999998</v>
      </c>
      <c r="AA14">
        <v>42.199916999999999</v>
      </c>
      <c r="AB14">
        <v>42.389290000000003</v>
      </c>
      <c r="AC14">
        <v>42.613959999999999</v>
      </c>
      <c r="AD14">
        <v>42.893344999999997</v>
      </c>
      <c r="AE14">
        <v>43.173431000000001</v>
      </c>
      <c r="AF14">
        <v>43.548084000000003</v>
      </c>
      <c r="AG14" s="91">
        <v>0.02</v>
      </c>
    </row>
    <row r="15" spans="1:33">
      <c r="A15" t="s">
        <v>354</v>
      </c>
    </row>
    <row r="16" spans="1:33">
      <c r="A16" t="s">
        <v>355</v>
      </c>
      <c r="B16" t="s">
        <v>356</v>
      </c>
      <c r="C16" t="s">
        <v>357</v>
      </c>
      <c r="D16" t="s">
        <v>358</v>
      </c>
      <c r="F16">
        <v>1413.1365969999999</v>
      </c>
      <c r="G16">
        <v>1426.5014650000001</v>
      </c>
      <c r="H16">
        <v>1461.8975829999999</v>
      </c>
      <c r="I16">
        <v>1494.7885739999999</v>
      </c>
      <c r="J16">
        <v>1522.10022</v>
      </c>
      <c r="K16">
        <v>1551.6201169999999</v>
      </c>
      <c r="L16">
        <v>1578.6829829999999</v>
      </c>
      <c r="M16">
        <v>1601.181519</v>
      </c>
      <c r="N16">
        <v>1627.146362</v>
      </c>
      <c r="O16">
        <v>1654.892212</v>
      </c>
      <c r="P16">
        <v>1681.6214600000001</v>
      </c>
      <c r="Q16">
        <v>1711.017578</v>
      </c>
      <c r="R16">
        <v>1740.960693</v>
      </c>
      <c r="S16">
        <v>1772.771851</v>
      </c>
      <c r="T16">
        <v>1806.9364009999999</v>
      </c>
      <c r="U16">
        <v>1841.1685789999999</v>
      </c>
      <c r="V16">
        <v>1875.4395750000001</v>
      </c>
      <c r="W16">
        <v>1909.125366</v>
      </c>
      <c r="X16">
        <v>1945.61853</v>
      </c>
      <c r="Y16">
        <v>1981.3470460000001</v>
      </c>
      <c r="Z16">
        <v>2014.714111</v>
      </c>
      <c r="AA16">
        <v>2047.454346</v>
      </c>
      <c r="AB16">
        <v>2079.6472170000002</v>
      </c>
      <c r="AC16">
        <v>2117.3378910000001</v>
      </c>
      <c r="AD16">
        <v>2157.5336910000001</v>
      </c>
      <c r="AE16">
        <v>2196.0695799999999</v>
      </c>
      <c r="AF16">
        <v>2234.092529</v>
      </c>
      <c r="AG16" s="91">
        <v>1.7999999999999999E-2</v>
      </c>
    </row>
    <row r="17" spans="1:33">
      <c r="A17" t="s">
        <v>359</v>
      </c>
    </row>
    <row r="18" spans="1:33">
      <c r="A18" t="s">
        <v>360</v>
      </c>
      <c r="B18" t="s">
        <v>361</v>
      </c>
      <c r="C18" t="s">
        <v>362</v>
      </c>
      <c r="D18" t="s">
        <v>363</v>
      </c>
      <c r="F18">
        <v>1464.855225</v>
      </c>
      <c r="G18">
        <v>1498.5776370000001</v>
      </c>
      <c r="H18">
        <v>1462.373169</v>
      </c>
      <c r="I18">
        <v>1413.733154</v>
      </c>
      <c r="J18">
        <v>1414.115112</v>
      </c>
      <c r="K18">
        <v>1410.565186</v>
      </c>
      <c r="L18">
        <v>1369.7414550000001</v>
      </c>
      <c r="M18">
        <v>1370.1805420000001</v>
      </c>
      <c r="N18">
        <v>1305.8111570000001</v>
      </c>
      <c r="O18">
        <v>1312.2113039999999</v>
      </c>
      <c r="P18">
        <v>1299.8524170000001</v>
      </c>
      <c r="Q18">
        <v>1300.4210210000001</v>
      </c>
      <c r="R18">
        <v>1305.7510990000001</v>
      </c>
      <c r="S18">
        <v>1312.3923339999999</v>
      </c>
      <c r="T18">
        <v>1330.286621</v>
      </c>
      <c r="U18">
        <v>1321.974976</v>
      </c>
      <c r="V18">
        <v>1328.3294679999999</v>
      </c>
      <c r="W18">
        <v>1330.294678</v>
      </c>
      <c r="X18">
        <v>1337.347534</v>
      </c>
      <c r="Y18">
        <v>1345.204712</v>
      </c>
      <c r="Z18">
        <v>1349.7685550000001</v>
      </c>
      <c r="AA18">
        <v>1354.558716</v>
      </c>
      <c r="AB18">
        <v>1355.6860349999999</v>
      </c>
      <c r="AC18">
        <v>1370.355591</v>
      </c>
      <c r="AD18">
        <v>1382.527466</v>
      </c>
      <c r="AE18">
        <v>1392.701904</v>
      </c>
      <c r="AF18">
        <v>1397.21228</v>
      </c>
      <c r="AG18" s="91">
        <v>-2E-3</v>
      </c>
    </row>
    <row r="19" spans="1:33">
      <c r="A19" t="s">
        <v>364</v>
      </c>
      <c r="B19" t="s">
        <v>365</v>
      </c>
      <c r="C19" t="s">
        <v>366</v>
      </c>
      <c r="D19" t="s">
        <v>363</v>
      </c>
      <c r="F19">
        <v>458.773346</v>
      </c>
      <c r="G19">
        <v>464.892853</v>
      </c>
      <c r="H19">
        <v>462.96167000000003</v>
      </c>
      <c r="I19">
        <v>460.98571800000002</v>
      </c>
      <c r="J19">
        <v>459.37042200000002</v>
      </c>
      <c r="K19">
        <v>457.35058600000002</v>
      </c>
      <c r="L19">
        <v>454.85974099999999</v>
      </c>
      <c r="M19">
        <v>451.94982900000002</v>
      </c>
      <c r="N19">
        <v>448.29049700000002</v>
      </c>
      <c r="O19">
        <v>446.236603</v>
      </c>
      <c r="P19">
        <v>444.57028200000002</v>
      </c>
      <c r="Q19">
        <v>442.67672700000003</v>
      </c>
      <c r="R19">
        <v>440.63128699999999</v>
      </c>
      <c r="S19">
        <v>439.09964000000002</v>
      </c>
      <c r="T19">
        <v>437.71414199999998</v>
      </c>
      <c r="U19">
        <v>435.98474099999999</v>
      </c>
      <c r="V19">
        <v>434.76898199999999</v>
      </c>
      <c r="W19">
        <v>433.49096700000001</v>
      </c>
      <c r="X19">
        <v>432.22720299999997</v>
      </c>
      <c r="Y19">
        <v>430.67340100000001</v>
      </c>
      <c r="Z19">
        <v>428.801331</v>
      </c>
      <c r="AA19">
        <v>427.06716899999998</v>
      </c>
      <c r="AB19">
        <v>425.27600100000001</v>
      </c>
      <c r="AC19">
        <v>424.65441900000002</v>
      </c>
      <c r="AD19">
        <v>423.51385499999998</v>
      </c>
      <c r="AE19">
        <v>422.14224200000001</v>
      </c>
      <c r="AF19">
        <v>420.62109400000003</v>
      </c>
      <c r="AG19" s="91">
        <v>-3.0000000000000001E-3</v>
      </c>
    </row>
    <row r="20" spans="1:33">
      <c r="A20" t="s">
        <v>227</v>
      </c>
    </row>
    <row r="21" spans="1:33">
      <c r="A21" t="s">
        <v>367</v>
      </c>
    </row>
    <row r="22" spans="1:33">
      <c r="A22" t="s">
        <v>368</v>
      </c>
      <c r="B22" t="s">
        <v>369</v>
      </c>
      <c r="C22" t="s">
        <v>370</v>
      </c>
      <c r="D22" t="s">
        <v>371</v>
      </c>
      <c r="F22">
        <v>39.271113999999997</v>
      </c>
      <c r="G22">
        <v>42.959927</v>
      </c>
      <c r="H22">
        <v>47.575771000000003</v>
      </c>
      <c r="I22">
        <v>47.493256000000002</v>
      </c>
      <c r="J22">
        <v>47.449084999999997</v>
      </c>
      <c r="K22">
        <v>47.490924999999997</v>
      </c>
      <c r="L22">
        <v>47.591320000000003</v>
      </c>
      <c r="M22">
        <v>47.604393000000002</v>
      </c>
      <c r="N22">
        <v>47.569965000000003</v>
      </c>
      <c r="O22">
        <v>47.492598999999998</v>
      </c>
      <c r="P22">
        <v>47.679400999999999</v>
      </c>
      <c r="Q22">
        <v>47.648468000000001</v>
      </c>
      <c r="R22">
        <v>47.59169</v>
      </c>
      <c r="S22">
        <v>47.590065000000003</v>
      </c>
      <c r="T22">
        <v>47.594569999999997</v>
      </c>
      <c r="U22">
        <v>47.597126000000003</v>
      </c>
      <c r="V22">
        <v>47.557651999999997</v>
      </c>
      <c r="W22">
        <v>47.536555999999997</v>
      </c>
      <c r="X22">
        <v>47.522250999999997</v>
      </c>
      <c r="Y22">
        <v>47.527641000000003</v>
      </c>
      <c r="Z22">
        <v>47.509605000000001</v>
      </c>
      <c r="AA22">
        <v>47.515839</v>
      </c>
      <c r="AB22">
        <v>47.499699</v>
      </c>
      <c r="AC22">
        <v>47.476486000000001</v>
      </c>
      <c r="AD22">
        <v>47.471778999999998</v>
      </c>
      <c r="AE22">
        <v>47.466419000000002</v>
      </c>
      <c r="AF22">
        <v>47.51144</v>
      </c>
      <c r="AG22" s="91">
        <v>7.0000000000000001E-3</v>
      </c>
    </row>
    <row r="23" spans="1:33">
      <c r="A23" t="s">
        <v>372</v>
      </c>
      <c r="B23" t="s">
        <v>373</v>
      </c>
      <c r="C23" t="s">
        <v>374</v>
      </c>
      <c r="D23" t="s">
        <v>371</v>
      </c>
      <c r="F23">
        <v>48.175083000000001</v>
      </c>
      <c r="G23">
        <v>52.414535999999998</v>
      </c>
      <c r="H23">
        <v>58.241450999999998</v>
      </c>
      <c r="I23">
        <v>58.255462999999999</v>
      </c>
      <c r="J23">
        <v>58.266669999999998</v>
      </c>
      <c r="K23">
        <v>58.284412000000003</v>
      </c>
      <c r="L23">
        <v>58.290976999999998</v>
      </c>
      <c r="M23">
        <v>58.296238000000002</v>
      </c>
      <c r="N23">
        <v>58.292617999999997</v>
      </c>
      <c r="O23">
        <v>58.297882000000001</v>
      </c>
      <c r="P23">
        <v>58.322220000000002</v>
      </c>
      <c r="Q23">
        <v>58.317551000000002</v>
      </c>
      <c r="R23">
        <v>58.313091</v>
      </c>
      <c r="S23">
        <v>58.312266999999999</v>
      </c>
      <c r="T23">
        <v>58.318325000000002</v>
      </c>
      <c r="U23">
        <v>58.320647999999998</v>
      </c>
      <c r="V23">
        <v>58.313701999999999</v>
      </c>
      <c r="W23">
        <v>58.314289000000002</v>
      </c>
      <c r="X23">
        <v>58.312122000000002</v>
      </c>
      <c r="Y23">
        <v>58.322738999999999</v>
      </c>
      <c r="Z23">
        <v>58.317923999999998</v>
      </c>
      <c r="AA23">
        <v>58.327765999999997</v>
      </c>
      <c r="AB23">
        <v>58.321185999999997</v>
      </c>
      <c r="AC23">
        <v>58.318832</v>
      </c>
      <c r="AD23">
        <v>58.325527000000001</v>
      </c>
      <c r="AE23">
        <v>58.327376999999998</v>
      </c>
      <c r="AF23">
        <v>58.347693999999997</v>
      </c>
      <c r="AG23" s="91">
        <v>7.0000000000000001E-3</v>
      </c>
    </row>
    <row r="24" spans="1:33">
      <c r="A24" t="s">
        <v>375</v>
      </c>
      <c r="B24" t="s">
        <v>376</v>
      </c>
      <c r="C24" t="s">
        <v>377</v>
      </c>
      <c r="D24" t="s">
        <v>371</v>
      </c>
      <c r="F24">
        <v>35.086903</v>
      </c>
      <c r="G24">
        <v>38.087924999999998</v>
      </c>
      <c r="H24">
        <v>42.293404000000002</v>
      </c>
      <c r="I24">
        <v>42.265976000000002</v>
      </c>
      <c r="J24">
        <v>42.251018999999999</v>
      </c>
      <c r="K24">
        <v>42.230449999999998</v>
      </c>
      <c r="L24">
        <v>42.21875</v>
      </c>
      <c r="M24">
        <v>42.207087999999999</v>
      </c>
      <c r="N24">
        <v>42.198193000000003</v>
      </c>
      <c r="O24">
        <v>42.188656000000002</v>
      </c>
      <c r="P24">
        <v>42.178351999999997</v>
      </c>
      <c r="Q24">
        <v>42.170338000000001</v>
      </c>
      <c r="R24">
        <v>42.163196999999997</v>
      </c>
      <c r="S24">
        <v>42.157119999999999</v>
      </c>
      <c r="T24">
        <v>42.150413999999998</v>
      </c>
      <c r="U24">
        <v>42.144038999999999</v>
      </c>
      <c r="V24">
        <v>42.139083999999997</v>
      </c>
      <c r="W24">
        <v>42.13335</v>
      </c>
      <c r="X24">
        <v>42.127730999999997</v>
      </c>
      <c r="Y24">
        <v>42.121071000000001</v>
      </c>
      <c r="Z24">
        <v>42.115974000000001</v>
      </c>
      <c r="AA24">
        <v>42.109614999999998</v>
      </c>
      <c r="AB24">
        <v>42.105437999999999</v>
      </c>
      <c r="AC24">
        <v>42.100982999999999</v>
      </c>
      <c r="AD24">
        <v>42.095027999999999</v>
      </c>
      <c r="AE24">
        <v>42.089644999999997</v>
      </c>
      <c r="AF24">
        <v>42.083157</v>
      </c>
      <c r="AG24" s="91">
        <v>7.0000000000000001E-3</v>
      </c>
    </row>
    <row r="25" spans="1:33">
      <c r="A25" t="s">
        <v>378</v>
      </c>
      <c r="B25" t="s">
        <v>379</v>
      </c>
      <c r="C25" t="s">
        <v>380</v>
      </c>
      <c r="D25" t="s">
        <v>371</v>
      </c>
      <c r="F25">
        <v>39.942822</v>
      </c>
      <c r="G25">
        <v>43.957706000000002</v>
      </c>
      <c r="H25">
        <v>47.924385000000001</v>
      </c>
      <c r="I25">
        <v>48.168633</v>
      </c>
      <c r="J25">
        <v>48.206814000000001</v>
      </c>
      <c r="K25">
        <v>47.845936000000002</v>
      </c>
      <c r="L25">
        <v>47.905158999999998</v>
      </c>
      <c r="M25">
        <v>48.590632999999997</v>
      </c>
      <c r="N25">
        <v>49.493091999999997</v>
      </c>
      <c r="O25">
        <v>48.658332999999999</v>
      </c>
      <c r="P25">
        <v>49.540320999999999</v>
      </c>
      <c r="Q25">
        <v>50.266624</v>
      </c>
      <c r="R25">
        <v>50.779812</v>
      </c>
      <c r="S25">
        <v>51.219344999999997</v>
      </c>
      <c r="T25">
        <v>51.674301</v>
      </c>
      <c r="U25">
        <v>52.231579000000004</v>
      </c>
      <c r="V25">
        <v>52.558425999999997</v>
      </c>
      <c r="W25">
        <v>52.808188999999999</v>
      </c>
      <c r="X25">
        <v>52.984974000000001</v>
      </c>
      <c r="Y25">
        <v>53.223258999999999</v>
      </c>
      <c r="Z25">
        <v>53.349930000000001</v>
      </c>
      <c r="AA25">
        <v>53.548645</v>
      </c>
      <c r="AB25">
        <v>53.654530000000001</v>
      </c>
      <c r="AC25">
        <v>53.715496000000002</v>
      </c>
      <c r="AD25">
        <v>53.847445999999998</v>
      </c>
      <c r="AE25">
        <v>53.972465999999997</v>
      </c>
      <c r="AF25">
        <v>54.298808999999999</v>
      </c>
      <c r="AG25" s="91">
        <v>1.2E-2</v>
      </c>
    </row>
    <row r="26" spans="1:33">
      <c r="A26" t="s">
        <v>372</v>
      </c>
      <c r="B26" t="s">
        <v>381</v>
      </c>
      <c r="C26" t="s">
        <v>382</v>
      </c>
      <c r="D26" t="s">
        <v>371</v>
      </c>
      <c r="F26">
        <v>53.113453</v>
      </c>
      <c r="G26">
        <v>57.640594</v>
      </c>
      <c r="H26">
        <v>63.325600000000001</v>
      </c>
      <c r="I26">
        <v>68.261688000000007</v>
      </c>
      <c r="J26">
        <v>68.800171000000006</v>
      </c>
      <c r="K26">
        <v>66.580070000000006</v>
      </c>
      <c r="L26">
        <v>66.171570000000003</v>
      </c>
      <c r="M26">
        <v>67.334129000000004</v>
      </c>
      <c r="N26">
        <v>70.141272999999998</v>
      </c>
      <c r="O26">
        <v>69.021690000000007</v>
      </c>
      <c r="P26">
        <v>70.175094999999999</v>
      </c>
      <c r="Q26">
        <v>72.345962999999998</v>
      </c>
      <c r="R26">
        <v>73.417396999999994</v>
      </c>
      <c r="S26">
        <v>74.362701000000001</v>
      </c>
      <c r="T26">
        <v>75.273003000000003</v>
      </c>
      <c r="U26">
        <v>76.767471</v>
      </c>
      <c r="V26">
        <v>77.966553000000005</v>
      </c>
      <c r="W26">
        <v>78.546875</v>
      </c>
      <c r="X26">
        <v>79.005652999999995</v>
      </c>
      <c r="Y26">
        <v>79.448586000000006</v>
      </c>
      <c r="Z26">
        <v>79.814239999999998</v>
      </c>
      <c r="AA26">
        <v>80.153214000000006</v>
      </c>
      <c r="AB26">
        <v>80.456695999999994</v>
      </c>
      <c r="AC26">
        <v>80.688453999999993</v>
      </c>
      <c r="AD26">
        <v>80.951462000000006</v>
      </c>
      <c r="AE26">
        <v>81.205382999999998</v>
      </c>
      <c r="AF26">
        <v>81.537047999999999</v>
      </c>
      <c r="AG26" s="91">
        <v>1.7000000000000001E-2</v>
      </c>
    </row>
    <row r="27" spans="1:33">
      <c r="A27" t="s">
        <v>375</v>
      </c>
      <c r="B27" t="s">
        <v>383</v>
      </c>
      <c r="C27" t="s">
        <v>384</v>
      </c>
      <c r="D27" t="s">
        <v>371</v>
      </c>
      <c r="F27">
        <v>34.459515000000003</v>
      </c>
      <c r="G27">
        <v>37.642277</v>
      </c>
      <c r="H27">
        <v>41.127471999999997</v>
      </c>
      <c r="I27">
        <v>40.267257999999998</v>
      </c>
      <c r="J27">
        <v>40.255310000000001</v>
      </c>
      <c r="K27">
        <v>40.242519000000001</v>
      </c>
      <c r="L27">
        <v>40.218753999999997</v>
      </c>
      <c r="M27">
        <v>40.700054000000002</v>
      </c>
      <c r="N27">
        <v>41.130524000000001</v>
      </c>
      <c r="O27">
        <v>40.554600000000001</v>
      </c>
      <c r="P27">
        <v>40.930511000000003</v>
      </c>
      <c r="Q27">
        <v>41.310794999999999</v>
      </c>
      <c r="R27">
        <v>41.765965000000001</v>
      </c>
      <c r="S27">
        <v>42.053348999999997</v>
      </c>
      <c r="T27">
        <v>42.351562000000001</v>
      </c>
      <c r="U27">
        <v>42.643214999999998</v>
      </c>
      <c r="V27">
        <v>42.837719</v>
      </c>
      <c r="W27">
        <v>43.033183999999999</v>
      </c>
      <c r="X27">
        <v>43.158431999999998</v>
      </c>
      <c r="Y27">
        <v>43.308086000000003</v>
      </c>
      <c r="Z27">
        <v>43.407924999999999</v>
      </c>
      <c r="AA27">
        <v>43.533504000000001</v>
      </c>
      <c r="AB27">
        <v>43.621684999999999</v>
      </c>
      <c r="AC27">
        <v>43.68882</v>
      </c>
      <c r="AD27">
        <v>43.782268999999999</v>
      </c>
      <c r="AE27">
        <v>43.872546999999997</v>
      </c>
      <c r="AF27">
        <v>44.049908000000002</v>
      </c>
      <c r="AG27" s="91">
        <v>8.9999999999999993E-3</v>
      </c>
    </row>
    <row r="28" spans="1:33">
      <c r="A28" t="s">
        <v>385</v>
      </c>
      <c r="B28" t="s">
        <v>386</v>
      </c>
      <c r="C28" t="s">
        <v>387</v>
      </c>
      <c r="D28" t="s">
        <v>371</v>
      </c>
      <c r="F28">
        <v>36.992213999999997</v>
      </c>
      <c r="G28">
        <v>40.049953000000002</v>
      </c>
      <c r="H28">
        <v>42.808971</v>
      </c>
      <c r="I28">
        <v>43.230891999999997</v>
      </c>
      <c r="J28">
        <v>44.016902999999999</v>
      </c>
      <c r="K28">
        <v>44.308898999999997</v>
      </c>
      <c r="L28">
        <v>44.989899000000001</v>
      </c>
      <c r="M28">
        <v>45.614960000000004</v>
      </c>
      <c r="N28">
        <v>46.454155</v>
      </c>
      <c r="O28">
        <v>45.667557000000002</v>
      </c>
      <c r="P28">
        <v>46.478081000000003</v>
      </c>
      <c r="Q28">
        <v>47.149428999999998</v>
      </c>
      <c r="R28">
        <v>47.616024000000003</v>
      </c>
      <c r="S28">
        <v>48.020485000000001</v>
      </c>
      <c r="T28">
        <v>48.435195999999998</v>
      </c>
      <c r="U28">
        <v>48.949013000000001</v>
      </c>
      <c r="V28">
        <v>49.253231</v>
      </c>
      <c r="W28">
        <v>49.479267</v>
      </c>
      <c r="X28">
        <v>49.642772999999998</v>
      </c>
      <c r="Y28">
        <v>49.856163000000002</v>
      </c>
      <c r="Z28">
        <v>49.976058999999999</v>
      </c>
      <c r="AA28">
        <v>50.153815999999999</v>
      </c>
      <c r="AB28">
        <v>50.256393000000003</v>
      </c>
      <c r="AC28">
        <v>50.313774000000002</v>
      </c>
      <c r="AD28">
        <v>50.431538000000003</v>
      </c>
      <c r="AE28">
        <v>50.545406</v>
      </c>
      <c r="AF28">
        <v>50.836013999999999</v>
      </c>
      <c r="AG28" s="91">
        <v>1.2E-2</v>
      </c>
    </row>
    <row r="29" spans="1:33">
      <c r="A29" t="s">
        <v>372</v>
      </c>
      <c r="B29" t="s">
        <v>388</v>
      </c>
      <c r="C29" t="s">
        <v>389</v>
      </c>
      <c r="D29" t="s">
        <v>371</v>
      </c>
      <c r="F29">
        <v>48.381923999999998</v>
      </c>
      <c r="G29">
        <v>51.754009000000003</v>
      </c>
      <c r="H29">
        <v>55.653796999999997</v>
      </c>
      <c r="I29">
        <v>59.137737000000001</v>
      </c>
      <c r="J29">
        <v>61.278339000000003</v>
      </c>
      <c r="K29">
        <v>61.308632000000003</v>
      </c>
      <c r="L29">
        <v>62.883270000000003</v>
      </c>
      <c r="M29">
        <v>63.968285000000002</v>
      </c>
      <c r="N29">
        <v>66.642882999999998</v>
      </c>
      <c r="O29">
        <v>65.576897000000002</v>
      </c>
      <c r="P29">
        <v>66.660210000000006</v>
      </c>
      <c r="Q29">
        <v>68.722472999999994</v>
      </c>
      <c r="R29">
        <v>69.727547000000001</v>
      </c>
      <c r="S29">
        <v>70.613060000000004</v>
      </c>
      <c r="T29">
        <v>71.466324</v>
      </c>
      <c r="U29">
        <v>72.886696000000001</v>
      </c>
      <c r="V29">
        <v>74.021286000000003</v>
      </c>
      <c r="W29">
        <v>74.566199999999995</v>
      </c>
      <c r="X29">
        <v>74.998435999999998</v>
      </c>
      <c r="Y29">
        <v>75.416839999999993</v>
      </c>
      <c r="Z29">
        <v>75.761993000000004</v>
      </c>
      <c r="AA29">
        <v>76.083054000000004</v>
      </c>
      <c r="AB29">
        <v>76.370345999999998</v>
      </c>
      <c r="AC29">
        <v>76.590514999999996</v>
      </c>
      <c r="AD29">
        <v>76.839706000000007</v>
      </c>
      <c r="AE29">
        <v>77.080558999999994</v>
      </c>
      <c r="AF29">
        <v>77.395804999999996</v>
      </c>
      <c r="AG29" s="91">
        <v>1.7999999999999999E-2</v>
      </c>
    </row>
    <row r="30" spans="1:33">
      <c r="A30" t="s">
        <v>375</v>
      </c>
      <c r="B30" t="s">
        <v>390</v>
      </c>
      <c r="C30" t="s">
        <v>391</v>
      </c>
      <c r="D30" t="s">
        <v>371</v>
      </c>
      <c r="F30">
        <v>32.114288000000002</v>
      </c>
      <c r="G30">
        <v>34.514839000000002</v>
      </c>
      <c r="H30">
        <v>36.986862000000002</v>
      </c>
      <c r="I30">
        <v>36.634200999999997</v>
      </c>
      <c r="J30">
        <v>37.092925999999999</v>
      </c>
      <c r="K30">
        <v>37.343777000000003</v>
      </c>
      <c r="L30">
        <v>37.577010999999999</v>
      </c>
      <c r="M30">
        <v>38.011017000000002</v>
      </c>
      <c r="N30">
        <v>38.403038000000002</v>
      </c>
      <c r="O30">
        <v>37.869067999999999</v>
      </c>
      <c r="P30">
        <v>38.209907999999999</v>
      </c>
      <c r="Q30">
        <v>38.555424000000002</v>
      </c>
      <c r="R30">
        <v>38.963661000000002</v>
      </c>
      <c r="S30">
        <v>39.224598</v>
      </c>
      <c r="T30">
        <v>39.495063999999999</v>
      </c>
      <c r="U30">
        <v>39.75996</v>
      </c>
      <c r="V30">
        <v>39.93721</v>
      </c>
      <c r="W30">
        <v>40.114798999999998</v>
      </c>
      <c r="X30">
        <v>40.230305000000001</v>
      </c>
      <c r="Y30">
        <v>40.368130000000001</v>
      </c>
      <c r="Z30">
        <v>40.460380999999998</v>
      </c>
      <c r="AA30">
        <v>40.576186999999997</v>
      </c>
      <c r="AB30">
        <v>40.657494</v>
      </c>
      <c r="AC30">
        <v>40.719509000000002</v>
      </c>
      <c r="AD30">
        <v>40.805653</v>
      </c>
      <c r="AE30">
        <v>40.888672</v>
      </c>
      <c r="AF30">
        <v>41.051575</v>
      </c>
      <c r="AG30" s="91">
        <v>8.9999999999999993E-3</v>
      </c>
    </row>
    <row r="31" spans="1:33">
      <c r="A31" t="s">
        <v>392</v>
      </c>
      <c r="B31" t="s">
        <v>393</v>
      </c>
      <c r="C31" t="s">
        <v>394</v>
      </c>
      <c r="D31" t="s">
        <v>371</v>
      </c>
      <c r="F31">
        <v>27.538564999999998</v>
      </c>
      <c r="G31">
        <v>29.747971</v>
      </c>
      <c r="H31">
        <v>31.720669000000001</v>
      </c>
      <c r="I31">
        <v>32.058968</v>
      </c>
      <c r="J31">
        <v>32.641983000000003</v>
      </c>
      <c r="K31">
        <v>32.859589</v>
      </c>
      <c r="L31">
        <v>33.335555999999997</v>
      </c>
      <c r="M31">
        <v>33.786160000000002</v>
      </c>
      <c r="N31">
        <v>34.398437999999999</v>
      </c>
      <c r="O31">
        <v>33.841163999999999</v>
      </c>
      <c r="P31">
        <v>34.423504000000001</v>
      </c>
      <c r="Q31">
        <v>34.906590000000001</v>
      </c>
      <c r="R31">
        <v>35.232799999999997</v>
      </c>
      <c r="S31">
        <v>35.521309000000002</v>
      </c>
      <c r="T31">
        <v>35.816288</v>
      </c>
      <c r="U31">
        <v>36.185467000000003</v>
      </c>
      <c r="V31">
        <v>36.402821000000003</v>
      </c>
      <c r="W31">
        <v>36.561584000000003</v>
      </c>
      <c r="X31">
        <v>36.675685999999999</v>
      </c>
      <c r="Y31">
        <v>36.824798999999999</v>
      </c>
      <c r="Z31">
        <v>36.907935999999999</v>
      </c>
      <c r="AA31">
        <v>37.031731000000001</v>
      </c>
      <c r="AB31">
        <v>37.102466999999997</v>
      </c>
      <c r="AC31">
        <v>37.140445999999997</v>
      </c>
      <c r="AD31">
        <v>37.221237000000002</v>
      </c>
      <c r="AE31">
        <v>37.299518999999997</v>
      </c>
      <c r="AF31">
        <v>37.503345000000003</v>
      </c>
      <c r="AG31" s="91">
        <v>1.2E-2</v>
      </c>
    </row>
    <row r="32" spans="1:33">
      <c r="A32" t="s">
        <v>372</v>
      </c>
      <c r="B32" t="s">
        <v>395</v>
      </c>
      <c r="C32" t="s">
        <v>396</v>
      </c>
      <c r="D32" t="s">
        <v>371</v>
      </c>
      <c r="F32">
        <v>35.736514999999997</v>
      </c>
      <c r="G32">
        <v>38.187514999999998</v>
      </c>
      <c r="H32">
        <v>41.026561999999998</v>
      </c>
      <c r="I32">
        <v>43.567794999999997</v>
      </c>
      <c r="J32">
        <v>45.129069999999999</v>
      </c>
      <c r="K32">
        <v>45.143227000000003</v>
      </c>
      <c r="L32">
        <v>46.28548</v>
      </c>
      <c r="M32">
        <v>47.069462000000001</v>
      </c>
      <c r="N32">
        <v>49.029162999999997</v>
      </c>
      <c r="O32">
        <v>48.263415999999999</v>
      </c>
      <c r="P32">
        <v>49.042400000000001</v>
      </c>
      <c r="Q32">
        <v>50.544037000000003</v>
      </c>
      <c r="R32">
        <v>51.270535000000002</v>
      </c>
      <c r="S32">
        <v>51.909388999999997</v>
      </c>
      <c r="T32">
        <v>52.522804000000001</v>
      </c>
      <c r="U32">
        <v>53.556106999999997</v>
      </c>
      <c r="V32">
        <v>54.379283999999998</v>
      </c>
      <c r="W32">
        <v>54.768990000000002</v>
      </c>
      <c r="X32">
        <v>55.077838999999997</v>
      </c>
      <c r="Y32">
        <v>55.373089</v>
      </c>
      <c r="Z32">
        <v>55.619441999999999</v>
      </c>
      <c r="AA32">
        <v>55.844054999999997</v>
      </c>
      <c r="AB32">
        <v>56.048706000000003</v>
      </c>
      <c r="AC32">
        <v>56.203578999999998</v>
      </c>
      <c r="AD32">
        <v>56.377032999999997</v>
      </c>
      <c r="AE32">
        <v>56.545631</v>
      </c>
      <c r="AF32">
        <v>56.762431999999997</v>
      </c>
      <c r="AG32" s="91">
        <v>1.7999999999999999E-2</v>
      </c>
    </row>
    <row r="33" spans="1:33">
      <c r="A33" t="s">
        <v>375</v>
      </c>
      <c r="B33" t="s">
        <v>397</v>
      </c>
      <c r="C33" t="s">
        <v>398</v>
      </c>
      <c r="D33" t="s">
        <v>371</v>
      </c>
      <c r="F33">
        <v>23.988018</v>
      </c>
      <c r="G33">
        <v>25.717506</v>
      </c>
      <c r="H33">
        <v>27.470897999999998</v>
      </c>
      <c r="I33">
        <v>27.241520000000001</v>
      </c>
      <c r="J33">
        <v>27.584202000000001</v>
      </c>
      <c r="K33">
        <v>27.775763999999999</v>
      </c>
      <c r="L33">
        <v>27.919968000000001</v>
      </c>
      <c r="M33">
        <v>28.231255000000001</v>
      </c>
      <c r="N33">
        <v>28.510629999999999</v>
      </c>
      <c r="O33">
        <v>28.137867</v>
      </c>
      <c r="P33">
        <v>28.37771</v>
      </c>
      <c r="Q33">
        <v>28.619430999999999</v>
      </c>
      <c r="R33">
        <v>28.901937</v>
      </c>
      <c r="S33">
        <v>29.085546000000001</v>
      </c>
      <c r="T33">
        <v>29.275507000000001</v>
      </c>
      <c r="U33">
        <v>29.461161000000001</v>
      </c>
      <c r="V33">
        <v>29.584817999999999</v>
      </c>
      <c r="W33">
        <v>29.708748</v>
      </c>
      <c r="X33">
        <v>29.788166</v>
      </c>
      <c r="Y33">
        <v>29.883118</v>
      </c>
      <c r="Z33">
        <v>29.946400000000001</v>
      </c>
      <c r="AA33">
        <v>30.026071999999999</v>
      </c>
      <c r="AB33">
        <v>30.081591</v>
      </c>
      <c r="AC33">
        <v>30.123497</v>
      </c>
      <c r="AD33">
        <v>30.182155999999999</v>
      </c>
      <c r="AE33">
        <v>30.238665000000001</v>
      </c>
      <c r="AF33">
        <v>30.351025</v>
      </c>
      <c r="AG33" s="91">
        <v>8.9999999999999993E-3</v>
      </c>
    </row>
    <row r="34" spans="1:33">
      <c r="A34" t="s">
        <v>399</v>
      </c>
      <c r="B34" t="s">
        <v>400</v>
      </c>
      <c r="C34" t="s">
        <v>401</v>
      </c>
      <c r="D34" t="s">
        <v>371</v>
      </c>
      <c r="F34">
        <v>22.673542000000001</v>
      </c>
      <c r="G34">
        <v>23.019804000000001</v>
      </c>
      <c r="H34">
        <v>23.398861</v>
      </c>
      <c r="I34">
        <v>23.830568</v>
      </c>
      <c r="J34">
        <v>24.300024000000001</v>
      </c>
      <c r="K34">
        <v>24.836760000000002</v>
      </c>
      <c r="L34">
        <v>25.429971999999999</v>
      </c>
      <c r="M34">
        <v>25.986374000000001</v>
      </c>
      <c r="N34">
        <v>26.538643</v>
      </c>
      <c r="O34">
        <v>27.064734999999999</v>
      </c>
      <c r="P34">
        <v>27.521101000000002</v>
      </c>
      <c r="Q34">
        <v>27.975999999999999</v>
      </c>
      <c r="R34">
        <v>28.511520000000001</v>
      </c>
      <c r="S34">
        <v>29.075071000000001</v>
      </c>
      <c r="T34">
        <v>29.604527999999998</v>
      </c>
      <c r="U34">
        <v>30.117156999999999</v>
      </c>
      <c r="V34">
        <v>30.573536000000001</v>
      </c>
      <c r="W34">
        <v>30.986899999999999</v>
      </c>
      <c r="X34">
        <v>31.437296</v>
      </c>
      <c r="Y34">
        <v>31.758548999999999</v>
      </c>
      <c r="Z34">
        <v>32.106952999999997</v>
      </c>
      <c r="AA34">
        <v>32.412998000000002</v>
      </c>
      <c r="AB34">
        <v>32.726719000000003</v>
      </c>
      <c r="AC34">
        <v>32.964526999999997</v>
      </c>
      <c r="AD34">
        <v>33.336478999999997</v>
      </c>
      <c r="AE34">
        <v>33.624088</v>
      </c>
      <c r="AF34">
        <v>33.818747999999999</v>
      </c>
      <c r="AG34" s="91">
        <v>1.4999999999999999E-2</v>
      </c>
    </row>
    <row r="35" spans="1:33" s="36" customFormat="1">
      <c r="A35" s="36" t="s">
        <v>402</v>
      </c>
      <c r="B35" s="36" t="s">
        <v>403</v>
      </c>
      <c r="C35" s="36" t="s">
        <v>404</v>
      </c>
      <c r="D35" s="36" t="s">
        <v>371</v>
      </c>
      <c r="F35" s="36">
        <v>13.769277000000001</v>
      </c>
      <c r="G35" s="36">
        <v>13.86491</v>
      </c>
      <c r="H35" s="36">
        <v>13.983874999999999</v>
      </c>
      <c r="I35" s="36">
        <v>14.109709000000001</v>
      </c>
      <c r="J35" s="36">
        <v>14.421766</v>
      </c>
      <c r="K35" s="36">
        <v>14.424688</v>
      </c>
      <c r="L35" s="36">
        <v>14.556281999999999</v>
      </c>
      <c r="M35" s="36">
        <v>14.750196000000001</v>
      </c>
      <c r="N35" s="36">
        <v>14.936327</v>
      </c>
      <c r="O35" s="36">
        <v>15.064475</v>
      </c>
      <c r="P35" s="36">
        <v>15.224270000000001</v>
      </c>
      <c r="Q35" s="36">
        <v>15.464074</v>
      </c>
      <c r="R35" s="36">
        <v>15.665839999999999</v>
      </c>
      <c r="S35" s="36">
        <v>15.84999</v>
      </c>
      <c r="T35" s="36">
        <v>16.032001000000001</v>
      </c>
      <c r="U35" s="36">
        <v>16.187612999999999</v>
      </c>
      <c r="V35" s="36">
        <v>16.309277000000002</v>
      </c>
      <c r="W35" s="36">
        <v>16.511687999999999</v>
      </c>
      <c r="X35" s="36">
        <v>16.675953</v>
      </c>
      <c r="Y35" s="36">
        <v>16.834778</v>
      </c>
      <c r="Z35" s="36">
        <v>16.980089</v>
      </c>
      <c r="AA35" s="36">
        <v>17.087033999999999</v>
      </c>
      <c r="AB35" s="36">
        <v>17.201184999999999</v>
      </c>
      <c r="AC35" s="36">
        <v>17.306694</v>
      </c>
      <c r="AD35" s="36">
        <v>17.349647999999998</v>
      </c>
      <c r="AE35" s="36">
        <v>17.431222999999999</v>
      </c>
      <c r="AF35" s="36">
        <v>17.567291000000001</v>
      </c>
      <c r="AG35" s="95">
        <v>8.9999999999999993E-3</v>
      </c>
    </row>
    <row r="36" spans="1:33" s="36" customFormat="1">
      <c r="A36" s="36" t="s">
        <v>405</v>
      </c>
      <c r="B36" s="36" t="s">
        <v>406</v>
      </c>
      <c r="C36" s="36" t="s">
        <v>407</v>
      </c>
      <c r="D36" s="36" t="s">
        <v>371</v>
      </c>
      <c r="F36" s="36">
        <v>13.296923</v>
      </c>
      <c r="G36" s="36">
        <v>13.351376999999999</v>
      </c>
      <c r="H36" s="36">
        <v>13.405718999999999</v>
      </c>
      <c r="I36" s="36">
        <v>13.465928999999999</v>
      </c>
      <c r="J36" s="36">
        <v>13.534836</v>
      </c>
      <c r="K36" s="36">
        <v>13.601525000000001</v>
      </c>
      <c r="L36" s="36">
        <v>13.675136</v>
      </c>
      <c r="M36" s="36">
        <v>13.75475</v>
      </c>
      <c r="N36" s="36">
        <v>13.839869</v>
      </c>
      <c r="O36" s="36">
        <v>13.933196000000001</v>
      </c>
      <c r="P36" s="36">
        <v>14.030329999999999</v>
      </c>
      <c r="Q36" s="36">
        <v>14.136103</v>
      </c>
      <c r="R36" s="36">
        <v>14.245768</v>
      </c>
      <c r="S36" s="36">
        <v>14.363693</v>
      </c>
      <c r="T36" s="36">
        <v>14.48442</v>
      </c>
      <c r="U36" s="36">
        <v>14.607023</v>
      </c>
      <c r="V36" s="36">
        <v>14.721759</v>
      </c>
      <c r="W36" s="36">
        <v>14.851385000000001</v>
      </c>
      <c r="X36" s="36">
        <v>14.978259</v>
      </c>
      <c r="Y36" s="36">
        <v>15.111693000000001</v>
      </c>
      <c r="Z36" s="36">
        <v>15.246414</v>
      </c>
      <c r="AA36" s="36">
        <v>15.375544</v>
      </c>
      <c r="AB36" s="36">
        <v>15.505302</v>
      </c>
      <c r="AC36" s="36">
        <v>15.6272</v>
      </c>
      <c r="AD36" s="36">
        <v>15.74775</v>
      </c>
      <c r="AE36" s="36">
        <v>15.865226</v>
      </c>
      <c r="AF36" s="36">
        <v>15.983394000000001</v>
      </c>
      <c r="AG36" s="95">
        <v>7.0000000000000001E-3</v>
      </c>
    </row>
    <row r="37" spans="1:33">
      <c r="A37" t="s">
        <v>408</v>
      </c>
      <c r="B37" t="s">
        <v>409</v>
      </c>
      <c r="C37" t="s">
        <v>410</v>
      </c>
      <c r="D37" t="s">
        <v>371</v>
      </c>
      <c r="F37">
        <v>7.7570230000000002</v>
      </c>
      <c r="G37">
        <v>7.8260310000000004</v>
      </c>
      <c r="H37">
        <v>7.9062919999999997</v>
      </c>
      <c r="I37">
        <v>7.9960290000000001</v>
      </c>
      <c r="J37">
        <v>8.0947890000000005</v>
      </c>
      <c r="K37">
        <v>8.1991750000000003</v>
      </c>
      <c r="L37">
        <v>8.3074709999999996</v>
      </c>
      <c r="M37">
        <v>8.4176070000000003</v>
      </c>
      <c r="N37">
        <v>8.5283219999999993</v>
      </c>
      <c r="O37">
        <v>8.6380099999999995</v>
      </c>
      <c r="P37">
        <v>8.7450679999999998</v>
      </c>
      <c r="Q37">
        <v>8.8470669999999991</v>
      </c>
      <c r="R37">
        <v>8.9420540000000006</v>
      </c>
      <c r="S37">
        <v>9.029954</v>
      </c>
      <c r="T37">
        <v>9.1127330000000004</v>
      </c>
      <c r="U37">
        <v>9.1914820000000006</v>
      </c>
      <c r="V37">
        <v>9.2668909999999993</v>
      </c>
      <c r="W37">
        <v>9.3372069999999994</v>
      </c>
      <c r="X37">
        <v>9.4020580000000002</v>
      </c>
      <c r="Y37">
        <v>9.4613700000000005</v>
      </c>
      <c r="Z37">
        <v>9.5162099999999992</v>
      </c>
      <c r="AA37">
        <v>9.5691059999999997</v>
      </c>
      <c r="AB37">
        <v>9.6208910000000003</v>
      </c>
      <c r="AC37">
        <v>9.6705670000000001</v>
      </c>
      <c r="AD37">
        <v>9.7169790000000003</v>
      </c>
      <c r="AE37">
        <v>9.7613710000000005</v>
      </c>
      <c r="AF37">
        <v>9.8045439999999999</v>
      </c>
      <c r="AG37" s="91">
        <v>8.9999999999999993E-3</v>
      </c>
    </row>
    <row r="38" spans="1:33">
      <c r="A38" t="s">
        <v>411</v>
      </c>
    </row>
    <row r="39" spans="1:33" s="173" customFormat="1">
      <c r="A39" s="173" t="s">
        <v>412</v>
      </c>
      <c r="B39" s="173" t="s">
        <v>413</v>
      </c>
      <c r="C39" s="173" t="s">
        <v>414</v>
      </c>
      <c r="D39" s="173" t="s">
        <v>415</v>
      </c>
      <c r="F39" s="173">
        <v>85.368492000000003</v>
      </c>
      <c r="G39" s="173">
        <v>85.782234000000003</v>
      </c>
      <c r="H39" s="173">
        <v>86.453063999999998</v>
      </c>
      <c r="I39" s="173">
        <v>87.127350000000007</v>
      </c>
      <c r="J39" s="173">
        <v>87.815926000000005</v>
      </c>
      <c r="K39" s="173">
        <v>88.497085999999996</v>
      </c>
      <c r="L39" s="173">
        <v>89.183655000000002</v>
      </c>
      <c r="M39" s="173">
        <v>89.886848000000001</v>
      </c>
      <c r="N39" s="173">
        <v>90.639893000000001</v>
      </c>
      <c r="O39" s="173">
        <v>91.399001999999996</v>
      </c>
      <c r="P39" s="173">
        <v>92.155806999999996</v>
      </c>
      <c r="Q39" s="173">
        <v>92.914574000000002</v>
      </c>
      <c r="R39" s="173">
        <v>93.675323000000006</v>
      </c>
      <c r="S39" s="173">
        <v>94.433295999999999</v>
      </c>
      <c r="T39" s="173">
        <v>95.211731</v>
      </c>
      <c r="U39" s="173">
        <v>95.983520999999996</v>
      </c>
      <c r="V39" s="173">
        <v>96.768569999999997</v>
      </c>
      <c r="W39" s="173">
        <v>97.563377000000003</v>
      </c>
      <c r="X39" s="173">
        <v>98.389313000000001</v>
      </c>
      <c r="Y39" s="173">
        <v>99.21096</v>
      </c>
      <c r="Z39" s="173">
        <v>100.03321099999999</v>
      </c>
      <c r="AA39" s="173">
        <v>100.86144299999999</v>
      </c>
      <c r="AB39" s="173">
        <v>101.69375599999999</v>
      </c>
      <c r="AC39" s="173">
        <v>102.534424</v>
      </c>
      <c r="AD39" s="173">
        <v>103.379761</v>
      </c>
      <c r="AE39" s="173">
        <v>104.22199999999999</v>
      </c>
      <c r="AF39" s="173">
        <v>105.063164</v>
      </c>
      <c r="AG39" s="174">
        <v>8.0000000000000002E-3</v>
      </c>
    </row>
    <row r="40" spans="1:33">
      <c r="A40" t="s">
        <v>416</v>
      </c>
    </row>
    <row r="41" spans="1:33">
      <c r="A41" t="s">
        <v>360</v>
      </c>
      <c r="B41" t="s">
        <v>417</v>
      </c>
      <c r="C41" t="s">
        <v>418</v>
      </c>
      <c r="D41" t="s">
        <v>419</v>
      </c>
      <c r="F41">
        <v>3.3734500000000001</v>
      </c>
      <c r="G41">
        <v>3.3770099999999998</v>
      </c>
      <c r="H41">
        <v>3.3805740000000002</v>
      </c>
      <c r="I41">
        <v>3.3841420000000002</v>
      </c>
      <c r="J41">
        <v>3.3877130000000002</v>
      </c>
      <c r="K41">
        <v>3.391289</v>
      </c>
      <c r="L41">
        <v>3.3948680000000002</v>
      </c>
      <c r="M41">
        <v>3.3984510000000001</v>
      </c>
      <c r="N41">
        <v>3.402037</v>
      </c>
      <c r="O41">
        <v>3.4056280000000001</v>
      </c>
      <c r="P41">
        <v>3.4092220000000002</v>
      </c>
      <c r="Q41">
        <v>3.41282</v>
      </c>
      <c r="R41">
        <v>3.4164219999999998</v>
      </c>
      <c r="S41">
        <v>3.4200270000000002</v>
      </c>
      <c r="T41">
        <v>3.4236369999999998</v>
      </c>
      <c r="U41">
        <v>3.4272499999999999</v>
      </c>
      <c r="V41">
        <v>3.4308670000000001</v>
      </c>
      <c r="W41">
        <v>3.434488</v>
      </c>
      <c r="X41">
        <v>3.438113</v>
      </c>
      <c r="Y41">
        <v>3.4417409999999999</v>
      </c>
      <c r="Z41">
        <v>3.445373</v>
      </c>
      <c r="AA41">
        <v>3.4490099999999999</v>
      </c>
      <c r="AB41">
        <v>3.4526490000000001</v>
      </c>
      <c r="AC41">
        <v>3.4562930000000001</v>
      </c>
      <c r="AD41">
        <v>3.4599410000000002</v>
      </c>
      <c r="AE41">
        <v>3.4635929999999999</v>
      </c>
      <c r="AF41">
        <v>3.4672480000000001</v>
      </c>
      <c r="AG41" s="91">
        <v>1E-3</v>
      </c>
    </row>
    <row r="42" spans="1:33">
      <c r="A42" t="s">
        <v>364</v>
      </c>
      <c r="B42" t="s">
        <v>420</v>
      </c>
      <c r="C42" t="s">
        <v>421</v>
      </c>
      <c r="D42" t="s">
        <v>419</v>
      </c>
      <c r="F42">
        <v>4.8577789999999998</v>
      </c>
      <c r="G42">
        <v>4.876665</v>
      </c>
      <c r="H42">
        <v>4.8956239999999998</v>
      </c>
      <c r="I42">
        <v>4.9146570000000001</v>
      </c>
      <c r="J42">
        <v>4.933764</v>
      </c>
      <c r="K42">
        <v>4.9529449999999997</v>
      </c>
      <c r="L42">
        <v>4.9722</v>
      </c>
      <c r="M42">
        <v>4.9915310000000002</v>
      </c>
      <c r="N42">
        <v>5.0109370000000002</v>
      </c>
      <c r="O42">
        <v>5.0304180000000001</v>
      </c>
      <c r="P42">
        <v>5.0499749999999999</v>
      </c>
      <c r="Q42">
        <v>5.0696079999999997</v>
      </c>
      <c r="R42">
        <v>5.0893170000000003</v>
      </c>
      <c r="S42">
        <v>5.1091030000000002</v>
      </c>
      <c r="T42">
        <v>5.1289660000000001</v>
      </c>
      <c r="U42">
        <v>5.1489060000000002</v>
      </c>
      <c r="V42">
        <v>5.1689230000000004</v>
      </c>
      <c r="W42">
        <v>5.189019</v>
      </c>
      <c r="X42">
        <v>5.2091919999999998</v>
      </c>
      <c r="Y42">
        <v>5.2294450000000001</v>
      </c>
      <c r="Z42">
        <v>5.2497749999999996</v>
      </c>
      <c r="AA42">
        <v>5.2701849999999997</v>
      </c>
      <c r="AB42">
        <v>5.2906740000000001</v>
      </c>
      <c r="AC42">
        <v>5.3112430000000002</v>
      </c>
      <c r="AD42">
        <v>5.3318919999999999</v>
      </c>
      <c r="AE42">
        <v>5.3526210000000001</v>
      </c>
      <c r="AF42">
        <v>5.3734299999999999</v>
      </c>
      <c r="AG42" s="91">
        <v>4.0000000000000001E-3</v>
      </c>
    </row>
    <row r="43" spans="1:33">
      <c r="A43" t="s">
        <v>267</v>
      </c>
    </row>
    <row r="44" spans="1:33">
      <c r="A44" t="s">
        <v>422</v>
      </c>
    </row>
    <row r="45" spans="1:33">
      <c r="A45" t="s">
        <v>423</v>
      </c>
      <c r="B45" t="s">
        <v>424</v>
      </c>
      <c r="C45" t="s">
        <v>425</v>
      </c>
      <c r="D45" t="s">
        <v>426</v>
      </c>
      <c r="F45">
        <v>15.264656</v>
      </c>
      <c r="G45">
        <v>15.318794</v>
      </c>
      <c r="H45">
        <v>15.263797</v>
      </c>
      <c r="I45">
        <v>15.137206000000001</v>
      </c>
      <c r="J45">
        <v>14.977221</v>
      </c>
      <c r="K45">
        <v>14.792021999999999</v>
      </c>
      <c r="L45">
        <v>14.586777</v>
      </c>
      <c r="M45">
        <v>14.410761000000001</v>
      </c>
      <c r="N45">
        <v>14.212754</v>
      </c>
      <c r="O45">
        <v>14.032137000000001</v>
      </c>
      <c r="P45">
        <v>13.876548</v>
      </c>
      <c r="Q45">
        <v>13.716936</v>
      </c>
      <c r="R45">
        <v>13.53182</v>
      </c>
      <c r="S45">
        <v>13.355209</v>
      </c>
      <c r="T45">
        <v>13.213084</v>
      </c>
      <c r="U45">
        <v>13.074738</v>
      </c>
      <c r="V45">
        <v>12.960391</v>
      </c>
      <c r="W45">
        <v>12.861575999999999</v>
      </c>
      <c r="X45">
        <v>12.746392999999999</v>
      </c>
      <c r="Y45">
        <v>12.672746999999999</v>
      </c>
      <c r="Z45">
        <v>12.58318</v>
      </c>
      <c r="AA45">
        <v>12.516975</v>
      </c>
      <c r="AB45">
        <v>12.440613000000001</v>
      </c>
      <c r="AC45">
        <v>12.393321</v>
      </c>
      <c r="AD45">
        <v>12.311717</v>
      </c>
      <c r="AE45">
        <v>12.264787</v>
      </c>
      <c r="AF45">
        <v>12.255931</v>
      </c>
      <c r="AG45" s="91">
        <v>-8.0000000000000002E-3</v>
      </c>
    </row>
    <row r="46" spans="1:33">
      <c r="A46" t="s">
        <v>340</v>
      </c>
      <c r="B46" t="s">
        <v>427</v>
      </c>
      <c r="C46" t="s">
        <v>428</v>
      </c>
      <c r="D46" t="s">
        <v>426</v>
      </c>
      <c r="F46">
        <v>0.87437500000000001</v>
      </c>
      <c r="G46">
        <v>0.85573900000000003</v>
      </c>
      <c r="H46">
        <v>0.83974099999999996</v>
      </c>
      <c r="I46">
        <v>0.82906299999999999</v>
      </c>
      <c r="J46">
        <v>0.81703800000000004</v>
      </c>
      <c r="K46">
        <v>0.80652299999999999</v>
      </c>
      <c r="L46">
        <v>0.79705300000000001</v>
      </c>
      <c r="M46">
        <v>0.78666800000000003</v>
      </c>
      <c r="N46">
        <v>0.77601900000000001</v>
      </c>
      <c r="O46">
        <v>0.76574799999999998</v>
      </c>
      <c r="P46">
        <v>0.75515299999999996</v>
      </c>
      <c r="Q46">
        <v>0.74423300000000003</v>
      </c>
      <c r="R46">
        <v>0.73315399999999997</v>
      </c>
      <c r="S46">
        <v>0.72199100000000005</v>
      </c>
      <c r="T46">
        <v>0.71085900000000002</v>
      </c>
      <c r="U46">
        <v>0.69993099999999997</v>
      </c>
      <c r="V46">
        <v>0.68972299999999997</v>
      </c>
      <c r="W46">
        <v>0.67865399999999998</v>
      </c>
      <c r="X46">
        <v>0.66812099999999996</v>
      </c>
      <c r="Y46">
        <v>0.65726200000000001</v>
      </c>
      <c r="Z46">
        <v>0.64687300000000003</v>
      </c>
      <c r="AA46">
        <v>0.63653199999999999</v>
      </c>
      <c r="AB46">
        <v>0.62642500000000001</v>
      </c>
      <c r="AC46">
        <v>0.61649600000000004</v>
      </c>
      <c r="AD46">
        <v>0.60653199999999996</v>
      </c>
      <c r="AE46">
        <v>0.59660599999999997</v>
      </c>
      <c r="AF46">
        <v>0.58668299999999995</v>
      </c>
      <c r="AG46" s="91">
        <v>-1.4999999999999999E-2</v>
      </c>
    </row>
    <row r="47" spans="1:33" s="99" customFormat="1">
      <c r="A47" s="99" t="s">
        <v>347</v>
      </c>
      <c r="B47" s="99" t="s">
        <v>429</v>
      </c>
      <c r="C47" s="99" t="s">
        <v>430</v>
      </c>
      <c r="D47" s="99" t="s">
        <v>426</v>
      </c>
      <c r="F47" s="99">
        <v>0.20785899999999999</v>
      </c>
      <c r="G47" s="99">
        <v>0.21351600000000001</v>
      </c>
      <c r="H47" s="99">
        <v>0.21612999999999999</v>
      </c>
      <c r="I47" s="99">
        <v>0.21712600000000001</v>
      </c>
      <c r="J47" s="99">
        <v>0.21748200000000001</v>
      </c>
      <c r="K47" s="99">
        <v>0.21742800000000001</v>
      </c>
      <c r="L47" s="99">
        <v>0.21724399999999999</v>
      </c>
      <c r="M47" s="99">
        <v>0.21624199999999999</v>
      </c>
      <c r="N47" s="99">
        <v>0.21476500000000001</v>
      </c>
      <c r="O47" s="99">
        <v>0.21318599999999999</v>
      </c>
      <c r="P47" s="99">
        <v>0.21190600000000001</v>
      </c>
      <c r="Q47" s="99">
        <v>0.210372</v>
      </c>
      <c r="R47" s="99">
        <v>0.208783</v>
      </c>
      <c r="S47" s="99">
        <v>0.20722499999999999</v>
      </c>
      <c r="T47" s="99">
        <v>0.20564499999999999</v>
      </c>
      <c r="U47" s="99">
        <v>0.20397999999999999</v>
      </c>
      <c r="V47" s="99">
        <v>0.20218700000000001</v>
      </c>
      <c r="W47" s="99">
        <v>0.20030100000000001</v>
      </c>
      <c r="X47" s="99">
        <v>0.198292</v>
      </c>
      <c r="Y47" s="99">
        <v>0.19633700000000001</v>
      </c>
      <c r="Z47" s="99">
        <v>0.19428100000000001</v>
      </c>
      <c r="AA47" s="99">
        <v>0.19231999999999999</v>
      </c>
      <c r="AB47" s="99">
        <v>0.190195</v>
      </c>
      <c r="AC47" s="99">
        <v>0.18795100000000001</v>
      </c>
      <c r="AD47" s="99">
        <v>0.18579200000000001</v>
      </c>
      <c r="AE47" s="99">
        <v>0.18369099999999999</v>
      </c>
      <c r="AF47" s="99">
        <v>0.18190400000000001</v>
      </c>
      <c r="AG47" s="142">
        <v>-5.0000000000000001E-3</v>
      </c>
    </row>
    <row r="48" spans="1:33">
      <c r="A48" t="s">
        <v>431</v>
      </c>
      <c r="B48" t="s">
        <v>432</v>
      </c>
      <c r="C48" t="s">
        <v>433</v>
      </c>
      <c r="D48" t="s">
        <v>426</v>
      </c>
      <c r="F48">
        <v>6.005128</v>
      </c>
      <c r="G48">
        <v>6.058611</v>
      </c>
      <c r="H48">
        <v>6.0625530000000003</v>
      </c>
      <c r="I48">
        <v>6.0522770000000001</v>
      </c>
      <c r="J48">
        <v>6.0186789999999997</v>
      </c>
      <c r="K48">
        <v>5.988855</v>
      </c>
      <c r="L48">
        <v>5.9601290000000002</v>
      </c>
      <c r="M48">
        <v>5.9234799999999996</v>
      </c>
      <c r="N48">
        <v>5.8891929999999997</v>
      </c>
      <c r="O48">
        <v>5.8513450000000002</v>
      </c>
      <c r="P48">
        <v>5.82186</v>
      </c>
      <c r="Q48">
        <v>5.7964849999999997</v>
      </c>
      <c r="R48">
        <v>5.7830719999999998</v>
      </c>
      <c r="S48">
        <v>5.7776480000000001</v>
      </c>
      <c r="T48">
        <v>5.7755739999999998</v>
      </c>
      <c r="U48">
        <v>5.7705010000000003</v>
      </c>
      <c r="V48">
        <v>5.7706039999999996</v>
      </c>
      <c r="W48">
        <v>5.7710679999999996</v>
      </c>
      <c r="X48">
        <v>5.774972</v>
      </c>
      <c r="Y48">
        <v>5.7765789999999999</v>
      </c>
      <c r="Z48">
        <v>5.7777500000000002</v>
      </c>
      <c r="AA48">
        <v>5.7845149999999999</v>
      </c>
      <c r="AB48">
        <v>5.7897829999999999</v>
      </c>
      <c r="AC48">
        <v>5.816376</v>
      </c>
      <c r="AD48">
        <v>5.8437739999999998</v>
      </c>
      <c r="AE48">
        <v>5.8675810000000004</v>
      </c>
      <c r="AF48">
        <v>5.8845640000000001</v>
      </c>
      <c r="AG48" s="91">
        <v>-1E-3</v>
      </c>
    </row>
    <row r="49" spans="1:33">
      <c r="A49" t="s">
        <v>360</v>
      </c>
      <c r="B49" t="s">
        <v>434</v>
      </c>
      <c r="C49" t="s">
        <v>435</v>
      </c>
      <c r="D49" t="s">
        <v>426</v>
      </c>
      <c r="F49">
        <v>4.3892E-2</v>
      </c>
      <c r="G49">
        <v>4.6490999999999998E-2</v>
      </c>
      <c r="H49">
        <v>4.7928999999999999E-2</v>
      </c>
      <c r="I49">
        <v>4.8710999999999997E-2</v>
      </c>
      <c r="J49">
        <v>4.9231999999999998E-2</v>
      </c>
      <c r="K49">
        <v>4.9773999999999999E-2</v>
      </c>
      <c r="L49">
        <v>5.0394000000000001E-2</v>
      </c>
      <c r="M49">
        <v>5.0847000000000003E-2</v>
      </c>
      <c r="N49">
        <v>5.1249999999999997E-2</v>
      </c>
      <c r="O49">
        <v>5.1577999999999999E-2</v>
      </c>
      <c r="P49">
        <v>5.1859000000000002E-2</v>
      </c>
      <c r="Q49">
        <v>5.2283999999999997E-2</v>
      </c>
      <c r="R49">
        <v>5.2821E-2</v>
      </c>
      <c r="S49">
        <v>5.3370000000000001E-2</v>
      </c>
      <c r="T49">
        <v>5.3935999999999998E-2</v>
      </c>
      <c r="U49">
        <v>5.4448999999999997E-2</v>
      </c>
      <c r="V49">
        <v>5.4919999999999997E-2</v>
      </c>
      <c r="W49">
        <v>5.534E-2</v>
      </c>
      <c r="X49">
        <v>5.5737000000000002E-2</v>
      </c>
      <c r="Y49">
        <v>5.6128999999999998E-2</v>
      </c>
      <c r="Z49">
        <v>5.6454999999999998E-2</v>
      </c>
      <c r="AA49">
        <v>5.6805000000000001E-2</v>
      </c>
      <c r="AB49">
        <v>5.7083000000000002E-2</v>
      </c>
      <c r="AC49">
        <v>5.7393E-2</v>
      </c>
      <c r="AD49">
        <v>5.7764999999999997E-2</v>
      </c>
      <c r="AE49">
        <v>5.8137000000000001E-2</v>
      </c>
      <c r="AF49">
        <v>5.8624999999999997E-2</v>
      </c>
      <c r="AG49" s="91">
        <v>1.0999999999999999E-2</v>
      </c>
    </row>
    <row r="50" spans="1:33">
      <c r="A50" t="s">
        <v>360</v>
      </c>
      <c r="B50" t="s">
        <v>436</v>
      </c>
      <c r="C50" t="s">
        <v>437</v>
      </c>
      <c r="D50" t="s">
        <v>426</v>
      </c>
      <c r="F50">
        <v>0.43423099999999998</v>
      </c>
      <c r="G50">
        <v>0.44375900000000001</v>
      </c>
      <c r="H50">
        <v>0.43258099999999999</v>
      </c>
      <c r="I50">
        <v>0.41775200000000001</v>
      </c>
      <c r="J50">
        <v>0.41742499999999999</v>
      </c>
      <c r="K50">
        <v>0.41593799999999997</v>
      </c>
      <c r="L50">
        <v>0.403474</v>
      </c>
      <c r="M50">
        <v>0.40317799999999998</v>
      </c>
      <c r="N50">
        <v>0.38383200000000001</v>
      </c>
      <c r="O50">
        <v>0.38530700000000001</v>
      </c>
      <c r="P50">
        <v>0.38127499999999998</v>
      </c>
      <c r="Q50">
        <v>0.38103999999999999</v>
      </c>
      <c r="R50">
        <v>0.38219799999999998</v>
      </c>
      <c r="S50">
        <v>0.38373699999999999</v>
      </c>
      <c r="T50">
        <v>0.38856000000000002</v>
      </c>
      <c r="U50">
        <v>0.38572499999999998</v>
      </c>
      <c r="V50">
        <v>0.38717000000000001</v>
      </c>
      <c r="W50">
        <v>0.38733400000000001</v>
      </c>
      <c r="X50">
        <v>0.38897700000000002</v>
      </c>
      <c r="Y50">
        <v>0.39084999999999998</v>
      </c>
      <c r="Z50">
        <v>0.39176299999999997</v>
      </c>
      <c r="AA50">
        <v>0.39273799999999998</v>
      </c>
      <c r="AB50">
        <v>0.39265099999999997</v>
      </c>
      <c r="AC50">
        <v>0.39648099999999997</v>
      </c>
      <c r="AD50">
        <v>0.39958100000000002</v>
      </c>
      <c r="AE50">
        <v>0.40209800000000001</v>
      </c>
      <c r="AF50">
        <v>0.40297500000000003</v>
      </c>
      <c r="AG50" s="91">
        <v>-3.0000000000000001E-3</v>
      </c>
    </row>
    <row r="51" spans="1:33">
      <c r="A51" t="s">
        <v>438</v>
      </c>
      <c r="B51" t="s">
        <v>439</v>
      </c>
      <c r="C51" t="s">
        <v>440</v>
      </c>
      <c r="D51" t="s">
        <v>426</v>
      </c>
      <c r="F51">
        <v>9.4440999999999997E-2</v>
      </c>
      <c r="G51">
        <v>9.5329999999999998E-2</v>
      </c>
      <c r="H51">
        <v>9.4565999999999997E-2</v>
      </c>
      <c r="I51">
        <v>9.3798000000000006E-2</v>
      </c>
      <c r="J51">
        <v>9.3107999999999996E-2</v>
      </c>
      <c r="K51">
        <v>9.2339000000000004E-2</v>
      </c>
      <c r="L51">
        <v>9.1481000000000007E-2</v>
      </c>
      <c r="M51">
        <v>9.0542999999999998E-2</v>
      </c>
      <c r="N51">
        <v>8.9462E-2</v>
      </c>
      <c r="O51">
        <v>8.8707999999999995E-2</v>
      </c>
      <c r="P51">
        <v>8.8034000000000001E-2</v>
      </c>
      <c r="Q51">
        <v>8.7319999999999995E-2</v>
      </c>
      <c r="R51">
        <v>8.6580000000000004E-2</v>
      </c>
      <c r="S51">
        <v>8.5944999999999994E-2</v>
      </c>
      <c r="T51">
        <v>8.5342000000000001E-2</v>
      </c>
      <c r="U51">
        <v>8.4675E-2</v>
      </c>
      <c r="V51">
        <v>8.4112000000000006E-2</v>
      </c>
      <c r="W51">
        <v>8.3540000000000003E-2</v>
      </c>
      <c r="X51">
        <v>8.2974000000000006E-2</v>
      </c>
      <c r="Y51">
        <v>8.2354999999999998E-2</v>
      </c>
      <c r="Z51">
        <v>8.1680000000000003E-2</v>
      </c>
      <c r="AA51">
        <v>8.1034999999999996E-2</v>
      </c>
      <c r="AB51">
        <v>8.0381999999999995E-2</v>
      </c>
      <c r="AC51">
        <v>7.9953999999999997E-2</v>
      </c>
      <c r="AD51">
        <v>7.9430000000000001E-2</v>
      </c>
      <c r="AE51">
        <v>7.8866000000000006E-2</v>
      </c>
      <c r="AF51">
        <v>7.8278E-2</v>
      </c>
      <c r="AG51" s="91">
        <v>-7.0000000000000001E-3</v>
      </c>
    </row>
    <row r="52" spans="1:33">
      <c r="A52" t="s">
        <v>438</v>
      </c>
      <c r="B52" t="s">
        <v>441</v>
      </c>
      <c r="C52" t="s">
        <v>442</v>
      </c>
      <c r="D52" t="s">
        <v>426</v>
      </c>
      <c r="F52">
        <v>0.75211899999999998</v>
      </c>
      <c r="G52">
        <v>0.73338199999999998</v>
      </c>
      <c r="H52">
        <v>0.74175500000000005</v>
      </c>
      <c r="I52">
        <v>0.75531999999999999</v>
      </c>
      <c r="J52">
        <v>0.76629499999999995</v>
      </c>
      <c r="K52">
        <v>0.778196</v>
      </c>
      <c r="L52">
        <v>0.78992600000000002</v>
      </c>
      <c r="M52">
        <v>0.80055600000000005</v>
      </c>
      <c r="N52">
        <v>0.81212399999999996</v>
      </c>
      <c r="O52">
        <v>0.82328699999999999</v>
      </c>
      <c r="P52">
        <v>0.83492999999999995</v>
      </c>
      <c r="Q52">
        <v>0.84416400000000003</v>
      </c>
      <c r="R52">
        <v>0.85184199999999999</v>
      </c>
      <c r="S52">
        <v>0.85928400000000005</v>
      </c>
      <c r="T52">
        <v>0.86581799999999998</v>
      </c>
      <c r="U52">
        <v>0.87240700000000004</v>
      </c>
      <c r="V52">
        <v>0.87826199999999999</v>
      </c>
      <c r="W52">
        <v>0.88398900000000002</v>
      </c>
      <c r="X52">
        <v>0.88983500000000004</v>
      </c>
      <c r="Y52">
        <v>0.89557200000000003</v>
      </c>
      <c r="Z52">
        <v>0.90109300000000003</v>
      </c>
      <c r="AA52">
        <v>0.90631600000000001</v>
      </c>
      <c r="AB52">
        <v>0.91075899999999999</v>
      </c>
      <c r="AC52">
        <v>0.91678400000000004</v>
      </c>
      <c r="AD52">
        <v>0.92391900000000005</v>
      </c>
      <c r="AE52">
        <v>0.93080399999999996</v>
      </c>
      <c r="AF52">
        <v>0.93727300000000002</v>
      </c>
      <c r="AG52" s="91">
        <v>8.9999999999999993E-3</v>
      </c>
    </row>
    <row r="53" spans="1:33">
      <c r="A53" t="s">
        <v>443</v>
      </c>
      <c r="B53" t="s">
        <v>444</v>
      </c>
      <c r="C53" t="s">
        <v>445</v>
      </c>
      <c r="D53" t="s">
        <v>426</v>
      </c>
      <c r="F53">
        <v>0.20760500000000001</v>
      </c>
      <c r="G53">
        <v>0.20604500000000001</v>
      </c>
      <c r="H53">
        <v>0.20525199999999999</v>
      </c>
      <c r="I53">
        <v>0.204434</v>
      </c>
      <c r="J53">
        <v>0.20314499999999999</v>
      </c>
      <c r="K53">
        <v>0.20208499999999999</v>
      </c>
      <c r="L53">
        <v>0.20075299999999999</v>
      </c>
      <c r="M53">
        <v>0.19906499999999999</v>
      </c>
      <c r="N53">
        <v>0.19771900000000001</v>
      </c>
      <c r="O53">
        <v>0.19650300000000001</v>
      </c>
      <c r="P53">
        <v>0.19525300000000001</v>
      </c>
      <c r="Q53">
        <v>0.19423499999999999</v>
      </c>
      <c r="R53">
        <v>0.193269</v>
      </c>
      <c r="S53">
        <v>0.19245499999999999</v>
      </c>
      <c r="T53">
        <v>0.19170200000000001</v>
      </c>
      <c r="U53">
        <v>0.19090599999999999</v>
      </c>
      <c r="V53">
        <v>0.19012599999999999</v>
      </c>
      <c r="W53">
        <v>0.18931899999999999</v>
      </c>
      <c r="X53">
        <v>0.18861600000000001</v>
      </c>
      <c r="Y53">
        <v>0.187856</v>
      </c>
      <c r="Z53">
        <v>0.18696299999999999</v>
      </c>
      <c r="AA53">
        <v>0.18601500000000001</v>
      </c>
      <c r="AB53">
        <v>0.18501600000000001</v>
      </c>
      <c r="AC53">
        <v>0.18428600000000001</v>
      </c>
      <c r="AD53">
        <v>0.183617</v>
      </c>
      <c r="AE53">
        <v>0.18285100000000001</v>
      </c>
      <c r="AF53">
        <v>0.18205499999999999</v>
      </c>
      <c r="AG53" s="91">
        <v>-5.0000000000000001E-3</v>
      </c>
    </row>
    <row r="54" spans="1:33">
      <c r="A54" t="s">
        <v>355</v>
      </c>
      <c r="B54" t="s">
        <v>446</v>
      </c>
      <c r="C54" t="s">
        <v>447</v>
      </c>
      <c r="D54" t="s">
        <v>426</v>
      </c>
      <c r="F54">
        <v>3.2683239999999998</v>
      </c>
      <c r="G54">
        <v>3.2620330000000002</v>
      </c>
      <c r="H54">
        <v>3.2887469999999999</v>
      </c>
      <c r="I54">
        <v>3.3238750000000001</v>
      </c>
      <c r="J54">
        <v>3.351261</v>
      </c>
      <c r="K54">
        <v>3.3835480000000002</v>
      </c>
      <c r="L54">
        <v>3.411572</v>
      </c>
      <c r="M54">
        <v>3.4309509999999999</v>
      </c>
      <c r="N54">
        <v>3.4546049999999999</v>
      </c>
      <c r="O54">
        <v>3.4793050000000001</v>
      </c>
      <c r="P54">
        <v>3.5032459999999999</v>
      </c>
      <c r="Q54">
        <v>3.5340240000000001</v>
      </c>
      <c r="R54">
        <v>3.5675560000000002</v>
      </c>
      <c r="S54">
        <v>3.6071569999999999</v>
      </c>
      <c r="T54">
        <v>3.6496209999999998</v>
      </c>
      <c r="U54">
        <v>3.6931419999999999</v>
      </c>
      <c r="V54">
        <v>3.735951</v>
      </c>
      <c r="W54">
        <v>3.776446</v>
      </c>
      <c r="X54">
        <v>3.821688</v>
      </c>
      <c r="Y54">
        <v>3.8639779999999999</v>
      </c>
      <c r="Z54">
        <v>3.9011779999999998</v>
      </c>
      <c r="AA54">
        <v>3.9369100000000001</v>
      </c>
      <c r="AB54">
        <v>3.970224</v>
      </c>
      <c r="AC54">
        <v>4.0111319999999999</v>
      </c>
      <c r="AD54">
        <v>4.0551300000000001</v>
      </c>
      <c r="AE54">
        <v>4.0945159999999996</v>
      </c>
      <c r="AF54">
        <v>4.1335119999999996</v>
      </c>
      <c r="AG54" s="91">
        <v>8.9999999999999993E-3</v>
      </c>
    </row>
    <row r="55" spans="1:33">
      <c r="A55" t="s">
        <v>448</v>
      </c>
      <c r="B55" t="s">
        <v>449</v>
      </c>
      <c r="C55" t="s">
        <v>450</v>
      </c>
      <c r="D55" t="s">
        <v>426</v>
      </c>
      <c r="F55">
        <v>0.44478899999999999</v>
      </c>
      <c r="G55">
        <v>0.44984499999999999</v>
      </c>
      <c r="H55">
        <v>0.45296900000000001</v>
      </c>
      <c r="I55">
        <v>0.45489600000000002</v>
      </c>
      <c r="J55">
        <v>0.455762</v>
      </c>
      <c r="K55">
        <v>0.45559300000000003</v>
      </c>
      <c r="L55">
        <v>0.45537699999999998</v>
      </c>
      <c r="M55">
        <v>0.45584200000000002</v>
      </c>
      <c r="N55">
        <v>0.45621699999999998</v>
      </c>
      <c r="O55">
        <v>0.45661000000000002</v>
      </c>
      <c r="P55">
        <v>0.45693299999999998</v>
      </c>
      <c r="Q55">
        <v>0.45718500000000001</v>
      </c>
      <c r="R55">
        <v>0.45763300000000001</v>
      </c>
      <c r="S55">
        <v>0.45822099999999999</v>
      </c>
      <c r="T55">
        <v>0.458787</v>
      </c>
      <c r="U55">
        <v>0.459339</v>
      </c>
      <c r="V55">
        <v>0.45987499999999998</v>
      </c>
      <c r="W55">
        <v>0.460399</v>
      </c>
      <c r="X55">
        <v>0.46091399999999999</v>
      </c>
      <c r="Y55">
        <v>0.46142300000000003</v>
      </c>
      <c r="Z55">
        <v>0.46192699999999998</v>
      </c>
      <c r="AA55">
        <v>0.46242499999999997</v>
      </c>
      <c r="AB55">
        <v>0.462922</v>
      </c>
      <c r="AC55">
        <v>0.46341900000000003</v>
      </c>
      <c r="AD55">
        <v>0.46391300000000002</v>
      </c>
      <c r="AE55">
        <v>0.46440799999999999</v>
      </c>
      <c r="AF55">
        <v>0.46490399999999998</v>
      </c>
      <c r="AG55" s="91">
        <v>2E-3</v>
      </c>
    </row>
    <row r="56" spans="1:33">
      <c r="A56" t="s">
        <v>451</v>
      </c>
      <c r="B56" t="s">
        <v>452</v>
      </c>
      <c r="C56" t="s">
        <v>453</v>
      </c>
      <c r="D56" t="s">
        <v>426</v>
      </c>
      <c r="F56">
        <v>0.134269</v>
      </c>
      <c r="G56">
        <v>0.13466500000000001</v>
      </c>
      <c r="H56">
        <v>0.13530500000000001</v>
      </c>
      <c r="I56">
        <v>0.135764</v>
      </c>
      <c r="J56">
        <v>0.13597200000000001</v>
      </c>
      <c r="K56">
        <v>0.13608500000000001</v>
      </c>
      <c r="L56">
        <v>0.136129</v>
      </c>
      <c r="M56">
        <v>0.13605500000000001</v>
      </c>
      <c r="N56">
        <v>0.135958</v>
      </c>
      <c r="O56">
        <v>0.13591</v>
      </c>
      <c r="P56">
        <v>0.13589200000000001</v>
      </c>
      <c r="Q56">
        <v>0.13586300000000001</v>
      </c>
      <c r="R56">
        <v>0.135821</v>
      </c>
      <c r="S56">
        <v>0.13577600000000001</v>
      </c>
      <c r="T56">
        <v>0.13575699999999999</v>
      </c>
      <c r="U56">
        <v>0.135764</v>
      </c>
      <c r="V56">
        <v>0.135768</v>
      </c>
      <c r="W56">
        <v>0.135743</v>
      </c>
      <c r="X56">
        <v>0.13569899999999999</v>
      </c>
      <c r="Y56">
        <v>0.135634</v>
      </c>
      <c r="Z56">
        <v>0.13556699999999999</v>
      </c>
      <c r="AA56">
        <v>0.13550100000000001</v>
      </c>
      <c r="AB56">
        <v>0.13541800000000001</v>
      </c>
      <c r="AC56">
        <v>0.135323</v>
      </c>
      <c r="AD56">
        <v>0.13519600000000001</v>
      </c>
      <c r="AE56">
        <v>0.13505600000000001</v>
      </c>
      <c r="AF56">
        <v>0.13491900000000001</v>
      </c>
      <c r="AG56" s="91">
        <v>0</v>
      </c>
    </row>
    <row r="57" spans="1:33">
      <c r="A57" t="s">
        <v>454</v>
      </c>
      <c r="B57" t="s">
        <v>455</v>
      </c>
      <c r="C57" t="s">
        <v>456</v>
      </c>
      <c r="D57" t="s">
        <v>426</v>
      </c>
      <c r="F57">
        <v>0.92415800000000004</v>
      </c>
      <c r="G57">
        <v>0.87021000000000004</v>
      </c>
      <c r="H57">
        <v>0.86357099999999998</v>
      </c>
      <c r="I57">
        <v>0.83560900000000005</v>
      </c>
      <c r="J57">
        <v>0.79156499999999996</v>
      </c>
      <c r="K57">
        <v>0.75778999999999996</v>
      </c>
      <c r="L57">
        <v>0.71301099999999995</v>
      </c>
      <c r="M57">
        <v>0.70335300000000001</v>
      </c>
      <c r="N57">
        <v>0.71609599999999995</v>
      </c>
      <c r="O57">
        <v>0.70919600000000005</v>
      </c>
      <c r="P57">
        <v>0.70162199999999997</v>
      </c>
      <c r="Q57">
        <v>0.70198499999999997</v>
      </c>
      <c r="R57">
        <v>0.70706999999999998</v>
      </c>
      <c r="S57">
        <v>0.71651200000000004</v>
      </c>
      <c r="T57">
        <v>0.72648199999999996</v>
      </c>
      <c r="U57">
        <v>0.73760999999999999</v>
      </c>
      <c r="V57">
        <v>0.746228</v>
      </c>
      <c r="W57">
        <v>0.752332</v>
      </c>
      <c r="X57">
        <v>0.75695699999999999</v>
      </c>
      <c r="Y57">
        <v>0.76515100000000003</v>
      </c>
      <c r="Z57">
        <v>0.77486100000000002</v>
      </c>
      <c r="AA57">
        <v>0.78181100000000003</v>
      </c>
      <c r="AB57">
        <v>0.79294299999999995</v>
      </c>
      <c r="AC57">
        <v>0.80118500000000004</v>
      </c>
      <c r="AD57">
        <v>0.81029300000000004</v>
      </c>
      <c r="AE57">
        <v>0.81983700000000004</v>
      </c>
      <c r="AF57">
        <v>0.83159899999999998</v>
      </c>
      <c r="AG57" s="91">
        <v>-4.0000000000000001E-3</v>
      </c>
    </row>
    <row r="58" spans="1:33">
      <c r="A58" t="s">
        <v>457</v>
      </c>
      <c r="B58" t="s">
        <v>458</v>
      </c>
      <c r="C58" t="s">
        <v>459</v>
      </c>
      <c r="D58" t="s">
        <v>426</v>
      </c>
      <c r="F58">
        <v>0.36798999999999998</v>
      </c>
      <c r="G58">
        <v>0.42041099999999998</v>
      </c>
      <c r="H58">
        <v>0.44769300000000001</v>
      </c>
      <c r="I58">
        <v>0.44849299999999998</v>
      </c>
      <c r="J58">
        <v>0.53499699999999994</v>
      </c>
      <c r="K58">
        <v>0.59558800000000001</v>
      </c>
      <c r="L58">
        <v>0.65857699999999997</v>
      </c>
      <c r="M58">
        <v>0.70078799999999997</v>
      </c>
      <c r="N58">
        <v>0.76951800000000004</v>
      </c>
      <c r="O58">
        <v>0.83505300000000005</v>
      </c>
      <c r="P58">
        <v>0.87701099999999999</v>
      </c>
      <c r="Q58">
        <v>0.89379399999999998</v>
      </c>
      <c r="R58">
        <v>0.91217599999999999</v>
      </c>
      <c r="S58">
        <v>0.92736099999999999</v>
      </c>
      <c r="T58">
        <v>0.93575200000000003</v>
      </c>
      <c r="U58">
        <v>0.93575200000000003</v>
      </c>
      <c r="V58">
        <v>0.93735100000000005</v>
      </c>
      <c r="W58">
        <v>0.93575200000000003</v>
      </c>
      <c r="X58">
        <v>0.93574199999999996</v>
      </c>
      <c r="Y58">
        <v>0.93075399999999997</v>
      </c>
      <c r="Z58">
        <v>0.93217099999999997</v>
      </c>
      <c r="AA58">
        <v>0.92952699999999999</v>
      </c>
      <c r="AB58">
        <v>0.93468700000000005</v>
      </c>
      <c r="AC58">
        <v>0.93499699999999997</v>
      </c>
      <c r="AD58">
        <v>0.93623199999999995</v>
      </c>
      <c r="AE58">
        <v>0.93412899999999999</v>
      </c>
      <c r="AF58">
        <v>0.93501800000000002</v>
      </c>
      <c r="AG58" s="91">
        <v>3.6999999999999998E-2</v>
      </c>
    </row>
    <row r="59" spans="1:33">
      <c r="A59" t="s">
        <v>460</v>
      </c>
      <c r="B59" t="s">
        <v>461</v>
      </c>
      <c r="C59" t="s">
        <v>462</v>
      </c>
      <c r="D59" t="s">
        <v>426</v>
      </c>
      <c r="F59">
        <v>29.023834000000001</v>
      </c>
      <c r="G59">
        <v>29.108829</v>
      </c>
      <c r="H59">
        <v>29.092590000000001</v>
      </c>
      <c r="I59">
        <v>28.954325000000001</v>
      </c>
      <c r="J59">
        <v>28.829184000000001</v>
      </c>
      <c r="K59">
        <v>28.671766000000002</v>
      </c>
      <c r="L59">
        <v>28.471896999999998</v>
      </c>
      <c r="M59">
        <v>28.308323000000001</v>
      </c>
      <c r="N59">
        <v>28.159511999999999</v>
      </c>
      <c r="O59">
        <v>28.023869999999999</v>
      </c>
      <c r="P59">
        <v>27.891521000000001</v>
      </c>
      <c r="Q59">
        <v>27.749924</v>
      </c>
      <c r="R59">
        <v>27.603794000000001</v>
      </c>
      <c r="S59">
        <v>27.481891999999998</v>
      </c>
      <c r="T59">
        <v>27.396920999999999</v>
      </c>
      <c r="U59">
        <v>27.298918</v>
      </c>
      <c r="V59">
        <v>27.232672000000001</v>
      </c>
      <c r="W59">
        <v>27.171799</v>
      </c>
      <c r="X59">
        <v>27.104918000000001</v>
      </c>
      <c r="Y59">
        <v>27.072628000000002</v>
      </c>
      <c r="Z59">
        <v>27.025742000000001</v>
      </c>
      <c r="AA59">
        <v>26.999421999999999</v>
      </c>
      <c r="AB59">
        <v>26.969100999999998</v>
      </c>
      <c r="AC59">
        <v>26.995097999999999</v>
      </c>
      <c r="AD59">
        <v>26.992891</v>
      </c>
      <c r="AE59">
        <v>27.013369000000001</v>
      </c>
      <c r="AF59">
        <v>27.068242999999999</v>
      </c>
      <c r="AG59" s="91">
        <v>-3.0000000000000001E-3</v>
      </c>
    </row>
    <row r="60" spans="1:33">
      <c r="A60" t="s">
        <v>463</v>
      </c>
    </row>
    <row r="61" spans="1:33">
      <c r="A61" t="s">
        <v>423</v>
      </c>
      <c r="B61" t="s">
        <v>424</v>
      </c>
      <c r="C61" t="s">
        <v>464</v>
      </c>
      <c r="D61" t="s">
        <v>465</v>
      </c>
      <c r="F61">
        <v>8.2808890000000002</v>
      </c>
      <c r="G61">
        <v>8.3093610000000009</v>
      </c>
      <c r="H61">
        <v>8.2775669999999995</v>
      </c>
      <c r="I61">
        <v>8.2064699999999995</v>
      </c>
      <c r="J61">
        <v>8.1172900000000006</v>
      </c>
      <c r="K61">
        <v>8.0142310000000005</v>
      </c>
      <c r="L61">
        <v>7.9001390000000002</v>
      </c>
      <c r="M61">
        <v>7.8022710000000002</v>
      </c>
      <c r="N61">
        <v>7.6924460000000003</v>
      </c>
      <c r="O61">
        <v>7.5924829999999996</v>
      </c>
      <c r="P61">
        <v>7.5060650000000004</v>
      </c>
      <c r="Q61">
        <v>7.4175789999999999</v>
      </c>
      <c r="R61">
        <v>7.3148879999999998</v>
      </c>
      <c r="S61">
        <v>7.216888</v>
      </c>
      <c r="T61">
        <v>7.1375099999999998</v>
      </c>
      <c r="U61">
        <v>7.060346</v>
      </c>
      <c r="V61">
        <v>6.996391</v>
      </c>
      <c r="W61">
        <v>6.9408979999999998</v>
      </c>
      <c r="X61">
        <v>6.876627</v>
      </c>
      <c r="Y61">
        <v>6.8351490000000004</v>
      </c>
      <c r="Z61">
        <v>6.7852079999999999</v>
      </c>
      <c r="AA61">
        <v>6.7480399999999996</v>
      </c>
      <c r="AB61">
        <v>6.705527</v>
      </c>
      <c r="AC61">
        <v>6.6790250000000002</v>
      </c>
      <c r="AD61">
        <v>6.6338410000000003</v>
      </c>
      <c r="AE61">
        <v>6.6075730000000004</v>
      </c>
      <c r="AF61">
        <v>6.6020709999999996</v>
      </c>
      <c r="AG61" s="91">
        <v>-8.9999999999999993E-3</v>
      </c>
    </row>
    <row r="62" spans="1:33">
      <c r="A62" t="s">
        <v>340</v>
      </c>
      <c r="B62" t="s">
        <v>427</v>
      </c>
      <c r="C62" t="s">
        <v>466</v>
      </c>
      <c r="D62" t="s">
        <v>465</v>
      </c>
      <c r="F62">
        <v>0.45701599999999998</v>
      </c>
      <c r="G62">
        <v>0.44781300000000002</v>
      </c>
      <c r="H62">
        <v>0.44001899999999999</v>
      </c>
      <c r="I62">
        <v>0.43496899999999999</v>
      </c>
      <c r="J62">
        <v>0.42930299999999999</v>
      </c>
      <c r="K62">
        <v>0.42444999999999999</v>
      </c>
      <c r="L62">
        <v>0.42006100000000002</v>
      </c>
      <c r="M62">
        <v>0.415188</v>
      </c>
      <c r="N62">
        <v>0.41015800000000002</v>
      </c>
      <c r="O62">
        <v>0.40529700000000002</v>
      </c>
      <c r="P62">
        <v>0.40024300000000002</v>
      </c>
      <c r="Q62">
        <v>0.39499000000000001</v>
      </c>
      <c r="R62">
        <v>0.389598</v>
      </c>
      <c r="S62">
        <v>0.38410699999999998</v>
      </c>
      <c r="T62">
        <v>0.37855699999999998</v>
      </c>
      <c r="U62">
        <v>0.37307699999999999</v>
      </c>
      <c r="V62">
        <v>0.36791600000000002</v>
      </c>
      <c r="W62">
        <v>0.36227700000000002</v>
      </c>
      <c r="X62">
        <v>0.35687000000000002</v>
      </c>
      <c r="Y62">
        <v>0.35124300000000003</v>
      </c>
      <c r="Z62">
        <v>0.34584900000000002</v>
      </c>
      <c r="AA62">
        <v>0.34045500000000001</v>
      </c>
      <c r="AB62">
        <v>0.33516899999999999</v>
      </c>
      <c r="AC62">
        <v>0.329957</v>
      </c>
      <c r="AD62">
        <v>0.32472099999999998</v>
      </c>
      <c r="AE62">
        <v>0.319494</v>
      </c>
      <c r="AF62">
        <v>0.31426399999999999</v>
      </c>
      <c r="AG62" s="91">
        <v>-1.4E-2</v>
      </c>
    </row>
    <row r="63" spans="1:33">
      <c r="A63" t="s">
        <v>347</v>
      </c>
      <c r="B63" t="s">
        <v>429</v>
      </c>
      <c r="C63" t="s">
        <v>467</v>
      </c>
      <c r="D63" t="s">
        <v>465</v>
      </c>
      <c r="F63">
        <v>0.103228</v>
      </c>
      <c r="G63">
        <v>0.10592600000000001</v>
      </c>
      <c r="H63">
        <v>0.107151</v>
      </c>
      <c r="I63">
        <v>0.107583</v>
      </c>
      <c r="J63">
        <v>0.10771799999999999</v>
      </c>
      <c r="K63">
        <v>0.10764799999999999</v>
      </c>
      <c r="L63">
        <v>0.107517</v>
      </c>
      <c r="M63">
        <v>0.10698199999999999</v>
      </c>
      <c r="N63">
        <v>0.106228</v>
      </c>
      <c r="O63">
        <v>0.105447</v>
      </c>
      <c r="P63">
        <v>0.104835</v>
      </c>
      <c r="Q63">
        <v>0.104076</v>
      </c>
      <c r="R63">
        <v>0.103287</v>
      </c>
      <c r="S63">
        <v>0.102533</v>
      </c>
      <c r="T63">
        <v>0.101759</v>
      </c>
      <c r="U63">
        <v>0.10094400000000001</v>
      </c>
      <c r="V63">
        <v>0.10005500000000001</v>
      </c>
      <c r="W63">
        <v>9.9111000000000005E-2</v>
      </c>
      <c r="X63">
        <v>9.8109000000000002E-2</v>
      </c>
      <c r="Y63">
        <v>9.7108E-2</v>
      </c>
      <c r="Z63">
        <v>9.6051999999999998E-2</v>
      </c>
      <c r="AA63">
        <v>9.5036999999999996E-2</v>
      </c>
      <c r="AB63">
        <v>9.3949000000000005E-2</v>
      </c>
      <c r="AC63">
        <v>9.2840000000000006E-2</v>
      </c>
      <c r="AD63">
        <v>9.1764999999999999E-2</v>
      </c>
      <c r="AE63">
        <v>9.0727000000000002E-2</v>
      </c>
      <c r="AF63">
        <v>8.9831999999999995E-2</v>
      </c>
      <c r="AG63" s="91">
        <v>-5.0000000000000001E-3</v>
      </c>
    </row>
    <row r="64" spans="1:33">
      <c r="A64" t="s">
        <v>431</v>
      </c>
      <c r="B64" t="s">
        <v>432</v>
      </c>
      <c r="C64" t="s">
        <v>468</v>
      </c>
      <c r="D64" t="s">
        <v>465</v>
      </c>
      <c r="F64">
        <v>2.8939409999999999</v>
      </c>
      <c r="G64">
        <v>2.9200170000000001</v>
      </c>
      <c r="H64">
        <v>2.9221780000000002</v>
      </c>
      <c r="I64">
        <v>2.9175800000000001</v>
      </c>
      <c r="J64">
        <v>2.9023850000000002</v>
      </c>
      <c r="K64">
        <v>2.8892139999999999</v>
      </c>
      <c r="L64">
        <v>2.8769239999999998</v>
      </c>
      <c r="M64">
        <v>2.8609070000000001</v>
      </c>
      <c r="N64">
        <v>2.8461609999999999</v>
      </c>
      <c r="O64">
        <v>2.8299210000000001</v>
      </c>
      <c r="P64">
        <v>2.817726</v>
      </c>
      <c r="Q64">
        <v>2.8072620000000001</v>
      </c>
      <c r="R64">
        <v>2.8023570000000002</v>
      </c>
      <c r="S64">
        <v>2.8011180000000002</v>
      </c>
      <c r="T64">
        <v>2.8012329999999999</v>
      </c>
      <c r="U64">
        <v>2.7997049999999999</v>
      </c>
      <c r="V64">
        <v>2.800392</v>
      </c>
      <c r="W64">
        <v>2.8007070000000001</v>
      </c>
      <c r="X64">
        <v>2.80227</v>
      </c>
      <c r="Y64">
        <v>2.802311</v>
      </c>
      <c r="Z64">
        <v>2.8020360000000002</v>
      </c>
      <c r="AA64">
        <v>2.8042590000000001</v>
      </c>
      <c r="AB64">
        <v>2.805666</v>
      </c>
      <c r="AC64">
        <v>2.8171620000000002</v>
      </c>
      <c r="AD64">
        <v>2.8287710000000001</v>
      </c>
      <c r="AE64">
        <v>2.8385180000000001</v>
      </c>
      <c r="AF64">
        <v>2.8448889999999998</v>
      </c>
      <c r="AG64" s="91">
        <v>-1E-3</v>
      </c>
    </row>
    <row r="65" spans="1:33">
      <c r="A65" t="s">
        <v>360</v>
      </c>
      <c r="B65" t="s">
        <v>434</v>
      </c>
      <c r="C65" t="s">
        <v>469</v>
      </c>
      <c r="D65" t="s">
        <v>465</v>
      </c>
      <c r="F65">
        <v>2.0774999999999998E-2</v>
      </c>
      <c r="G65">
        <v>2.2003999999999999E-2</v>
      </c>
      <c r="H65">
        <v>2.2683999999999999E-2</v>
      </c>
      <c r="I65">
        <v>2.3053000000000001E-2</v>
      </c>
      <c r="J65">
        <v>2.3300000000000001E-2</v>
      </c>
      <c r="K65">
        <v>2.3556000000000001E-2</v>
      </c>
      <c r="L65">
        <v>2.3848999999999999E-2</v>
      </c>
      <c r="M65">
        <v>2.4063999999999999E-2</v>
      </c>
      <c r="N65">
        <v>2.4254000000000001E-2</v>
      </c>
      <c r="O65">
        <v>2.4410000000000001E-2</v>
      </c>
      <c r="P65">
        <v>2.4542999999999999E-2</v>
      </c>
      <c r="Q65">
        <v>2.4743000000000001E-2</v>
      </c>
      <c r="R65">
        <v>2.4997999999999999E-2</v>
      </c>
      <c r="S65">
        <v>2.5257999999999999E-2</v>
      </c>
      <c r="T65">
        <v>2.5526E-2</v>
      </c>
      <c r="U65">
        <v>2.5769E-2</v>
      </c>
      <c r="V65">
        <v>2.5992000000000001E-2</v>
      </c>
      <c r="W65">
        <v>2.6190999999999999E-2</v>
      </c>
      <c r="X65">
        <v>2.6377999999999999E-2</v>
      </c>
      <c r="Y65">
        <v>2.6564000000000001E-2</v>
      </c>
      <c r="Z65">
        <v>2.6717999999999999E-2</v>
      </c>
      <c r="AA65">
        <v>2.6884000000000002E-2</v>
      </c>
      <c r="AB65">
        <v>2.7015999999999998E-2</v>
      </c>
      <c r="AC65">
        <v>2.7163E-2</v>
      </c>
      <c r="AD65">
        <v>2.7338999999999999E-2</v>
      </c>
      <c r="AE65">
        <v>2.7515000000000001E-2</v>
      </c>
      <c r="AF65">
        <v>2.7746E-2</v>
      </c>
      <c r="AG65" s="91">
        <v>1.0999999999999999E-2</v>
      </c>
    </row>
    <row r="66" spans="1:33">
      <c r="A66" t="s">
        <v>360</v>
      </c>
      <c r="B66" t="s">
        <v>436</v>
      </c>
      <c r="C66" t="s">
        <v>470</v>
      </c>
      <c r="D66" t="s">
        <v>465</v>
      </c>
      <c r="F66">
        <v>0.205982</v>
      </c>
      <c r="G66">
        <v>0.21049599999999999</v>
      </c>
      <c r="H66">
        <v>0.205175</v>
      </c>
      <c r="I66">
        <v>0.19812299999999999</v>
      </c>
      <c r="J66">
        <v>0.19797799999999999</v>
      </c>
      <c r="K66">
        <v>0.197273</v>
      </c>
      <c r="L66">
        <v>0.19136500000000001</v>
      </c>
      <c r="M66">
        <v>0.191222</v>
      </c>
      <c r="N66">
        <v>0.18204500000000001</v>
      </c>
      <c r="O66">
        <v>0.18274399999999999</v>
      </c>
      <c r="P66">
        <v>0.180835</v>
      </c>
      <c r="Q66">
        <v>0.18072099999999999</v>
      </c>
      <c r="R66">
        <v>0.18127199999999999</v>
      </c>
      <c r="S66">
        <v>0.182005</v>
      </c>
      <c r="T66">
        <v>0.18429200000000001</v>
      </c>
      <c r="U66">
        <v>0.182949</v>
      </c>
      <c r="V66">
        <v>0.18363699999999999</v>
      </c>
      <c r="W66">
        <v>0.18371299999999999</v>
      </c>
      <c r="X66">
        <v>0.18449199999999999</v>
      </c>
      <c r="Y66">
        <v>0.18537999999999999</v>
      </c>
      <c r="Z66">
        <v>0.18581500000000001</v>
      </c>
      <c r="AA66">
        <v>0.186277</v>
      </c>
      <c r="AB66">
        <v>0.18623899999999999</v>
      </c>
      <c r="AC66">
        <v>0.188059</v>
      </c>
      <c r="AD66">
        <v>0.189528</v>
      </c>
      <c r="AE66">
        <v>0.19072</v>
      </c>
      <c r="AF66">
        <v>0.191137</v>
      </c>
      <c r="AG66" s="91">
        <v>-3.0000000000000001E-3</v>
      </c>
    </row>
    <row r="67" spans="1:33">
      <c r="A67" t="s">
        <v>438</v>
      </c>
      <c r="B67" t="s">
        <v>439</v>
      </c>
      <c r="C67" t="s">
        <v>471</v>
      </c>
      <c r="D67" t="s">
        <v>465</v>
      </c>
      <c r="F67">
        <v>4.4743999999999999E-2</v>
      </c>
      <c r="G67">
        <v>4.5169000000000001E-2</v>
      </c>
      <c r="H67">
        <v>4.4804999999999998E-2</v>
      </c>
      <c r="I67">
        <v>4.4438999999999999E-2</v>
      </c>
      <c r="J67">
        <v>4.4117000000000003E-2</v>
      </c>
      <c r="K67">
        <v>4.3755000000000002E-2</v>
      </c>
      <c r="L67">
        <v>4.3351000000000001E-2</v>
      </c>
      <c r="M67">
        <v>4.2908000000000002E-2</v>
      </c>
      <c r="N67">
        <v>4.2397999999999998E-2</v>
      </c>
      <c r="O67">
        <v>4.2042000000000003E-2</v>
      </c>
      <c r="P67">
        <v>4.1724999999999998E-2</v>
      </c>
      <c r="Q67">
        <v>4.1388000000000001E-2</v>
      </c>
      <c r="R67">
        <v>4.104E-2</v>
      </c>
      <c r="S67">
        <v>4.0740999999999999E-2</v>
      </c>
      <c r="T67">
        <v>4.0457E-2</v>
      </c>
      <c r="U67">
        <v>4.0143999999999999E-2</v>
      </c>
      <c r="V67">
        <v>3.9878999999999998E-2</v>
      </c>
      <c r="W67">
        <v>3.9607999999999997E-2</v>
      </c>
      <c r="X67">
        <v>3.9338999999999999E-2</v>
      </c>
      <c r="Y67">
        <v>3.9045999999999997E-2</v>
      </c>
      <c r="Z67">
        <v>3.8725999999999997E-2</v>
      </c>
      <c r="AA67">
        <v>3.8419000000000002E-2</v>
      </c>
      <c r="AB67">
        <v>3.8109999999999998E-2</v>
      </c>
      <c r="AC67">
        <v>3.7907999999999997E-2</v>
      </c>
      <c r="AD67">
        <v>3.7658999999999998E-2</v>
      </c>
      <c r="AE67">
        <v>3.7391000000000001E-2</v>
      </c>
      <c r="AF67">
        <v>3.7111999999999999E-2</v>
      </c>
      <c r="AG67" s="91">
        <v>-7.0000000000000001E-3</v>
      </c>
    </row>
    <row r="68" spans="1:33">
      <c r="A68" t="s">
        <v>438</v>
      </c>
      <c r="B68" t="s">
        <v>441</v>
      </c>
      <c r="C68" t="s">
        <v>472</v>
      </c>
      <c r="D68" t="s">
        <v>465</v>
      </c>
      <c r="F68">
        <v>0.33552599999999999</v>
      </c>
      <c r="G68">
        <v>0.32803199999999999</v>
      </c>
      <c r="H68">
        <v>0.33212399999999997</v>
      </c>
      <c r="I68">
        <v>0.338171</v>
      </c>
      <c r="J68">
        <v>0.34316999999999998</v>
      </c>
      <c r="K68">
        <v>0.348464</v>
      </c>
      <c r="L68">
        <v>0.35370600000000002</v>
      </c>
      <c r="M68">
        <v>0.35850500000000002</v>
      </c>
      <c r="N68">
        <v>0.36379800000000001</v>
      </c>
      <c r="O68">
        <v>0.36891600000000002</v>
      </c>
      <c r="P68">
        <v>0.37424099999999999</v>
      </c>
      <c r="Q68">
        <v>0.37837799999999999</v>
      </c>
      <c r="R68">
        <v>0.381832</v>
      </c>
      <c r="S68">
        <v>0.38513900000000001</v>
      </c>
      <c r="T68">
        <v>0.38807799999999998</v>
      </c>
      <c r="U68">
        <v>0.39102700000000001</v>
      </c>
      <c r="V68">
        <v>0.39366099999999998</v>
      </c>
      <c r="W68">
        <v>0.39625199999999999</v>
      </c>
      <c r="X68">
        <v>0.398897</v>
      </c>
      <c r="Y68">
        <v>0.40148099999999998</v>
      </c>
      <c r="Z68">
        <v>0.40397100000000002</v>
      </c>
      <c r="AA68">
        <v>0.40631</v>
      </c>
      <c r="AB68">
        <v>0.40826099999999999</v>
      </c>
      <c r="AC68">
        <v>0.41094900000000001</v>
      </c>
      <c r="AD68">
        <v>0.41413299999999997</v>
      </c>
      <c r="AE68">
        <v>0.41722100000000001</v>
      </c>
      <c r="AF68">
        <v>0.42011900000000002</v>
      </c>
      <c r="AG68" s="91">
        <v>8.9999999999999993E-3</v>
      </c>
    </row>
    <row r="69" spans="1:33">
      <c r="A69" t="s">
        <v>443</v>
      </c>
      <c r="B69" t="s">
        <v>444</v>
      </c>
      <c r="C69" t="s">
        <v>473</v>
      </c>
      <c r="D69" t="s">
        <v>465</v>
      </c>
      <c r="F69">
        <v>0.11264399999999999</v>
      </c>
      <c r="G69">
        <v>0.11182300000000001</v>
      </c>
      <c r="H69">
        <v>0.111419</v>
      </c>
      <c r="I69">
        <v>0.111002</v>
      </c>
      <c r="J69">
        <v>0.110329</v>
      </c>
      <c r="K69">
        <v>0.109779</v>
      </c>
      <c r="L69">
        <v>0.109081</v>
      </c>
      <c r="M69">
        <v>0.10818999999999999</v>
      </c>
      <c r="N69">
        <v>0.107484</v>
      </c>
      <c r="O69">
        <v>0.106848</v>
      </c>
      <c r="P69">
        <v>0.106194</v>
      </c>
      <c r="Q69">
        <v>0.105666</v>
      </c>
      <c r="R69">
        <v>0.105161</v>
      </c>
      <c r="S69">
        <v>0.104739</v>
      </c>
      <c r="T69">
        <v>0.10435</v>
      </c>
      <c r="U69">
        <v>0.103936</v>
      </c>
      <c r="V69">
        <v>0.103532</v>
      </c>
      <c r="W69">
        <v>0.10310999999999999</v>
      </c>
      <c r="X69">
        <v>0.102745</v>
      </c>
      <c r="Y69">
        <v>0.102349</v>
      </c>
      <c r="Z69">
        <v>0.10188</v>
      </c>
      <c r="AA69">
        <v>0.101381</v>
      </c>
      <c r="AB69">
        <v>0.100854</v>
      </c>
      <c r="AC69">
        <v>0.10047399999999999</v>
      </c>
      <c r="AD69">
        <v>0.10012699999999999</v>
      </c>
      <c r="AE69">
        <v>9.9725999999999995E-2</v>
      </c>
      <c r="AF69">
        <v>9.9308999999999995E-2</v>
      </c>
      <c r="AG69" s="91">
        <v>-5.0000000000000001E-3</v>
      </c>
    </row>
    <row r="70" spans="1:33">
      <c r="A70" t="s">
        <v>355</v>
      </c>
      <c r="B70" t="s">
        <v>446</v>
      </c>
      <c r="C70" t="s">
        <v>474</v>
      </c>
      <c r="D70" t="s">
        <v>465</v>
      </c>
      <c r="F70">
        <v>1.5805739999999999</v>
      </c>
      <c r="G70">
        <v>1.577537</v>
      </c>
      <c r="H70">
        <v>1.5904469999999999</v>
      </c>
      <c r="I70">
        <v>1.607424</v>
      </c>
      <c r="J70">
        <v>1.6206590000000001</v>
      </c>
      <c r="K70">
        <v>1.636263</v>
      </c>
      <c r="L70">
        <v>1.649807</v>
      </c>
      <c r="M70">
        <v>1.659173</v>
      </c>
      <c r="N70">
        <v>1.6706049999999999</v>
      </c>
      <c r="O70">
        <v>1.6825429999999999</v>
      </c>
      <c r="P70">
        <v>1.6941139999999999</v>
      </c>
      <c r="Q70">
        <v>1.7089890000000001</v>
      </c>
      <c r="R70">
        <v>1.7251939999999999</v>
      </c>
      <c r="S70">
        <v>1.7443310000000001</v>
      </c>
      <c r="T70">
        <v>1.7648520000000001</v>
      </c>
      <c r="U70">
        <v>1.785884</v>
      </c>
      <c r="V70">
        <v>1.8065709999999999</v>
      </c>
      <c r="W70">
        <v>1.8261400000000001</v>
      </c>
      <c r="X70">
        <v>1.8480030000000001</v>
      </c>
      <c r="Y70">
        <v>1.8684400000000001</v>
      </c>
      <c r="Z70">
        <v>1.886417</v>
      </c>
      <c r="AA70">
        <v>1.9036839999999999</v>
      </c>
      <c r="AB70">
        <v>1.9197839999999999</v>
      </c>
      <c r="AC70">
        <v>1.9395519999999999</v>
      </c>
      <c r="AD70">
        <v>1.960815</v>
      </c>
      <c r="AE70">
        <v>1.9798480000000001</v>
      </c>
      <c r="AF70">
        <v>1.9986919999999999</v>
      </c>
      <c r="AG70" s="91">
        <v>8.9999999999999993E-3</v>
      </c>
    </row>
    <row r="71" spans="1:33">
      <c r="A71" t="s">
        <v>448</v>
      </c>
      <c r="B71" t="s">
        <v>449</v>
      </c>
      <c r="C71" t="s">
        <v>475</v>
      </c>
      <c r="D71" t="s">
        <v>465</v>
      </c>
      <c r="F71">
        <v>0.21395900000000001</v>
      </c>
      <c r="G71">
        <v>0.216389</v>
      </c>
      <c r="H71">
        <v>0.217888</v>
      </c>
      <c r="I71">
        <v>0.218809</v>
      </c>
      <c r="J71">
        <v>0.21922900000000001</v>
      </c>
      <c r="K71">
        <v>0.21914800000000001</v>
      </c>
      <c r="L71">
        <v>0.21904499999999999</v>
      </c>
      <c r="M71">
        <v>0.21926699999999999</v>
      </c>
      <c r="N71">
        <v>0.219448</v>
      </c>
      <c r="O71">
        <v>0.219636</v>
      </c>
      <c r="P71">
        <v>0.21979199999999999</v>
      </c>
      <c r="Q71">
        <v>0.219913</v>
      </c>
      <c r="R71">
        <v>0.22012899999999999</v>
      </c>
      <c r="S71">
        <v>0.220413</v>
      </c>
      <c r="T71">
        <v>0.22068499999999999</v>
      </c>
      <c r="U71">
        <v>0.22095100000000001</v>
      </c>
      <c r="V71">
        <v>0.22120999999999999</v>
      </c>
      <c r="W71">
        <v>0.22146099999999999</v>
      </c>
      <c r="X71">
        <v>0.22170899999999999</v>
      </c>
      <c r="Y71">
        <v>0.22195400000000001</v>
      </c>
      <c r="Z71">
        <v>0.22219700000000001</v>
      </c>
      <c r="AA71">
        <v>0.22243599999999999</v>
      </c>
      <c r="AB71">
        <v>0.22267600000000001</v>
      </c>
      <c r="AC71">
        <v>0.222916</v>
      </c>
      <c r="AD71">
        <v>0.22315299999999999</v>
      </c>
      <c r="AE71">
        <v>0.22339100000000001</v>
      </c>
      <c r="AF71">
        <v>0.22363</v>
      </c>
      <c r="AG71" s="91">
        <v>2E-3</v>
      </c>
    </row>
    <row r="72" spans="1:33">
      <c r="A72" t="s">
        <v>451</v>
      </c>
      <c r="B72" t="s">
        <v>452</v>
      </c>
      <c r="C72" t="s">
        <v>476</v>
      </c>
      <c r="D72" t="s">
        <v>465</v>
      </c>
      <c r="F72">
        <v>6.3423999999999994E-2</v>
      </c>
      <c r="G72">
        <v>6.3611000000000001E-2</v>
      </c>
      <c r="H72">
        <v>6.3912999999999998E-2</v>
      </c>
      <c r="I72">
        <v>6.4130999999999994E-2</v>
      </c>
      <c r="J72">
        <v>6.4227999999999993E-2</v>
      </c>
      <c r="K72">
        <v>6.4282000000000006E-2</v>
      </c>
      <c r="L72">
        <v>6.4302999999999999E-2</v>
      </c>
      <c r="M72">
        <v>6.4268000000000006E-2</v>
      </c>
      <c r="N72">
        <v>6.4222000000000001E-2</v>
      </c>
      <c r="O72">
        <v>6.4199000000000006E-2</v>
      </c>
      <c r="P72">
        <v>6.4190999999999998E-2</v>
      </c>
      <c r="Q72">
        <v>6.4176999999999998E-2</v>
      </c>
      <c r="R72">
        <v>6.4157000000000006E-2</v>
      </c>
      <c r="S72">
        <v>6.4135999999999999E-2</v>
      </c>
      <c r="T72">
        <v>6.4127000000000003E-2</v>
      </c>
      <c r="U72">
        <v>6.4130000000000006E-2</v>
      </c>
      <c r="V72">
        <v>6.4131999999999995E-2</v>
      </c>
      <c r="W72">
        <v>6.4120999999999997E-2</v>
      </c>
      <c r="X72">
        <v>6.4100000000000004E-2</v>
      </c>
      <c r="Y72">
        <v>6.4069000000000001E-2</v>
      </c>
      <c r="Z72">
        <v>6.4036999999999997E-2</v>
      </c>
      <c r="AA72">
        <v>6.4005999999999993E-2</v>
      </c>
      <c r="AB72">
        <v>6.3966999999999996E-2</v>
      </c>
      <c r="AC72">
        <v>6.3922000000000007E-2</v>
      </c>
      <c r="AD72">
        <v>6.3862000000000002E-2</v>
      </c>
      <c r="AE72">
        <v>6.3796000000000005E-2</v>
      </c>
      <c r="AF72">
        <v>6.3730999999999996E-2</v>
      </c>
      <c r="AG72" s="91">
        <v>0</v>
      </c>
    </row>
    <row r="73" spans="1:33">
      <c r="A73" t="s">
        <v>454</v>
      </c>
      <c r="B73" t="s">
        <v>455</v>
      </c>
      <c r="C73" t="s">
        <v>477</v>
      </c>
      <c r="D73" t="s">
        <v>465</v>
      </c>
      <c r="F73">
        <v>0.43654100000000001</v>
      </c>
      <c r="G73">
        <v>0.41105799999999998</v>
      </c>
      <c r="H73">
        <v>0.40792200000000001</v>
      </c>
      <c r="I73">
        <v>0.39471400000000001</v>
      </c>
      <c r="J73">
        <v>0.37390899999999999</v>
      </c>
      <c r="K73">
        <v>0.35795500000000002</v>
      </c>
      <c r="L73">
        <v>0.33680300000000002</v>
      </c>
      <c r="M73">
        <v>0.33223999999999998</v>
      </c>
      <c r="N73">
        <v>0.33826000000000001</v>
      </c>
      <c r="O73">
        <v>0.33500099999999999</v>
      </c>
      <c r="P73">
        <v>0.33142300000000002</v>
      </c>
      <c r="Q73">
        <v>0.331594</v>
      </c>
      <c r="R73">
        <v>0.33399600000000002</v>
      </c>
      <c r="S73">
        <v>0.33845599999999998</v>
      </c>
      <c r="T73">
        <v>0.34316600000000003</v>
      </c>
      <c r="U73">
        <v>0.34842200000000001</v>
      </c>
      <c r="V73">
        <v>0.352493</v>
      </c>
      <c r="W73">
        <v>0.35537600000000003</v>
      </c>
      <c r="X73">
        <v>0.35756100000000002</v>
      </c>
      <c r="Y73">
        <v>0.36143199999999998</v>
      </c>
      <c r="Z73">
        <v>0.36601800000000001</v>
      </c>
      <c r="AA73">
        <v>0.36930099999999999</v>
      </c>
      <c r="AB73">
        <v>0.37456</v>
      </c>
      <c r="AC73">
        <v>0.37845299999999998</v>
      </c>
      <c r="AD73">
        <v>0.38275500000000001</v>
      </c>
      <c r="AE73">
        <v>0.38726300000000002</v>
      </c>
      <c r="AF73">
        <v>0.39282</v>
      </c>
      <c r="AG73" s="91">
        <v>-4.0000000000000001E-3</v>
      </c>
    </row>
    <row r="74" spans="1:33">
      <c r="A74" t="s">
        <v>457</v>
      </c>
      <c r="B74" t="s">
        <v>458</v>
      </c>
      <c r="C74" t="s">
        <v>478</v>
      </c>
      <c r="D74" t="s">
        <v>465</v>
      </c>
      <c r="F74">
        <v>0.17382600000000001</v>
      </c>
      <c r="G74">
        <v>0.19858799999999999</v>
      </c>
      <c r="H74">
        <v>0.211475</v>
      </c>
      <c r="I74">
        <v>0.21185300000000001</v>
      </c>
      <c r="J74">
        <v>0.25271500000000002</v>
      </c>
      <c r="K74">
        <v>0.28133599999999997</v>
      </c>
      <c r="L74">
        <v>0.31108999999999998</v>
      </c>
      <c r="M74">
        <v>0.33102900000000002</v>
      </c>
      <c r="N74">
        <v>0.36349500000000001</v>
      </c>
      <c r="O74">
        <v>0.394451</v>
      </c>
      <c r="P74">
        <v>0.414271</v>
      </c>
      <c r="Q74">
        <v>0.42219899999999999</v>
      </c>
      <c r="R74">
        <v>0.43088100000000001</v>
      </c>
      <c r="S74">
        <v>0.438054</v>
      </c>
      <c r="T74">
        <v>0.44201800000000002</v>
      </c>
      <c r="U74">
        <v>0.44201800000000002</v>
      </c>
      <c r="V74">
        <v>0.44277300000000003</v>
      </c>
      <c r="W74">
        <v>0.44201800000000002</v>
      </c>
      <c r="X74">
        <v>0.44201299999999999</v>
      </c>
      <c r="Y74">
        <v>0.43965700000000002</v>
      </c>
      <c r="Z74">
        <v>0.440326</v>
      </c>
      <c r="AA74">
        <v>0.43907800000000002</v>
      </c>
      <c r="AB74">
        <v>0.44151499999999999</v>
      </c>
      <c r="AC74">
        <v>0.44166100000000003</v>
      </c>
      <c r="AD74">
        <v>0.442245</v>
      </c>
      <c r="AE74">
        <v>0.441251</v>
      </c>
      <c r="AF74">
        <v>0.44167099999999998</v>
      </c>
      <c r="AG74" s="91">
        <v>3.6999999999999998E-2</v>
      </c>
    </row>
    <row r="75" spans="1:33">
      <c r="A75" t="s">
        <v>460</v>
      </c>
      <c r="B75" t="s">
        <v>461</v>
      </c>
      <c r="C75" t="s">
        <v>479</v>
      </c>
      <c r="D75" t="s">
        <v>465</v>
      </c>
      <c r="F75">
        <v>14.923069</v>
      </c>
      <c r="G75">
        <v>14.967827</v>
      </c>
      <c r="H75">
        <v>14.954769000000001</v>
      </c>
      <c r="I75">
        <v>14.878322000000001</v>
      </c>
      <c r="J75">
        <v>14.806329</v>
      </c>
      <c r="K75">
        <v>14.717354</v>
      </c>
      <c r="L75">
        <v>14.60704</v>
      </c>
      <c r="M75">
        <v>14.516214</v>
      </c>
      <c r="N75">
        <v>14.431001</v>
      </c>
      <c r="O75">
        <v>14.353937999999999</v>
      </c>
      <c r="P75">
        <v>14.280196999999999</v>
      </c>
      <c r="Q75">
        <v>14.201674000000001</v>
      </c>
      <c r="R75">
        <v>14.118790000000001</v>
      </c>
      <c r="S75">
        <v>14.047919</v>
      </c>
      <c r="T75">
        <v>13.996613</v>
      </c>
      <c r="U75">
        <v>13.939302</v>
      </c>
      <c r="V75">
        <v>13.898635000000001</v>
      </c>
      <c r="W75">
        <v>13.860984999999999</v>
      </c>
      <c r="X75">
        <v>13.819115</v>
      </c>
      <c r="Y75">
        <v>13.79618</v>
      </c>
      <c r="Z75">
        <v>13.765250999999999</v>
      </c>
      <c r="AA75">
        <v>13.745568</v>
      </c>
      <c r="AB75">
        <v>13.723292000000001</v>
      </c>
      <c r="AC75">
        <v>13.730040000000001</v>
      </c>
      <c r="AD75">
        <v>13.720713</v>
      </c>
      <c r="AE75">
        <v>13.724432999999999</v>
      </c>
      <c r="AF75">
        <v>13.747025000000001</v>
      </c>
      <c r="AG75" s="91">
        <v>-3.0000000000000001E-3</v>
      </c>
    </row>
    <row r="76" spans="1:33">
      <c r="A76" t="s">
        <v>480</v>
      </c>
    </row>
    <row r="77" spans="1:33">
      <c r="A77" t="s">
        <v>423</v>
      </c>
    </row>
    <row r="78" spans="1:33">
      <c r="A78" t="s">
        <v>481</v>
      </c>
      <c r="B78" t="s">
        <v>482</v>
      </c>
      <c r="C78" t="s">
        <v>483</v>
      </c>
      <c r="D78" t="s">
        <v>484</v>
      </c>
      <c r="F78">
        <v>196.04522700000001</v>
      </c>
      <c r="G78">
        <v>171.409897</v>
      </c>
      <c r="H78">
        <v>162.355515</v>
      </c>
      <c r="I78">
        <v>154.321045</v>
      </c>
      <c r="J78">
        <v>148.64556899999999</v>
      </c>
      <c r="K78">
        <v>144.482483</v>
      </c>
      <c r="L78">
        <v>141.272278</v>
      </c>
      <c r="M78">
        <v>138.77520799999999</v>
      </c>
      <c r="N78">
        <v>136.615768</v>
      </c>
      <c r="O78">
        <v>134.627396</v>
      </c>
      <c r="P78">
        <v>133.028458</v>
      </c>
      <c r="Q78">
        <v>131.523697</v>
      </c>
      <c r="R78">
        <v>130.10266100000001</v>
      </c>
      <c r="S78">
        <v>128.795334</v>
      </c>
      <c r="T78">
        <v>127.58626599999999</v>
      </c>
      <c r="U78">
        <v>126.458855</v>
      </c>
      <c r="V78">
        <v>125.39215900000001</v>
      </c>
      <c r="W78">
        <v>124.39598100000001</v>
      </c>
      <c r="X78">
        <v>123.470978</v>
      </c>
      <c r="Y78">
        <v>122.61042</v>
      </c>
      <c r="Z78">
        <v>121.805725</v>
      </c>
      <c r="AA78">
        <v>121.053917</v>
      </c>
      <c r="AB78">
        <v>120.34687</v>
      </c>
      <c r="AC78">
        <v>119.68440200000001</v>
      </c>
      <c r="AD78">
        <v>119.062546</v>
      </c>
      <c r="AE78">
        <v>118.478157</v>
      </c>
      <c r="AF78">
        <v>117.926872</v>
      </c>
      <c r="AG78" s="91">
        <v>-1.9E-2</v>
      </c>
    </row>
    <row r="79" spans="1:33">
      <c r="A79" t="s">
        <v>485</v>
      </c>
      <c r="B79" t="s">
        <v>486</v>
      </c>
      <c r="C79" t="s">
        <v>483</v>
      </c>
      <c r="D79" t="s">
        <v>484</v>
      </c>
      <c r="F79">
        <v>570.03552200000001</v>
      </c>
      <c r="G79">
        <v>489.47833300000002</v>
      </c>
      <c r="H79">
        <v>459.87057499999997</v>
      </c>
      <c r="I79">
        <v>433.59802200000001</v>
      </c>
      <c r="J79">
        <v>415.03927599999997</v>
      </c>
      <c r="K79">
        <v>401.425995</v>
      </c>
      <c r="L79">
        <v>390.92867999999999</v>
      </c>
      <c r="M79">
        <v>382.763306</v>
      </c>
      <c r="N79">
        <v>375.70193499999999</v>
      </c>
      <c r="O79">
        <v>369.19998199999998</v>
      </c>
      <c r="P79">
        <v>363.971497</v>
      </c>
      <c r="Q79">
        <v>359.05090300000001</v>
      </c>
      <c r="R79">
        <v>354.40417500000001</v>
      </c>
      <c r="S79">
        <v>350.12924199999998</v>
      </c>
      <c r="T79">
        <v>346.17562900000001</v>
      </c>
      <c r="U79">
        <v>342.48895299999998</v>
      </c>
      <c r="V79">
        <v>339.00088499999998</v>
      </c>
      <c r="W79">
        <v>335.74340799999999</v>
      </c>
      <c r="X79">
        <v>332.718658</v>
      </c>
      <c r="Y79">
        <v>329.90460200000001</v>
      </c>
      <c r="Z79">
        <v>327.27328499999999</v>
      </c>
      <c r="AA79">
        <v>324.81484999999998</v>
      </c>
      <c r="AB79">
        <v>322.502838</v>
      </c>
      <c r="AC79">
        <v>320.33651700000001</v>
      </c>
      <c r="AD79">
        <v>318.30306999999999</v>
      </c>
      <c r="AE79">
        <v>316.39218099999999</v>
      </c>
      <c r="AF79">
        <v>314.58950800000002</v>
      </c>
      <c r="AG79" s="91">
        <v>-2.3E-2</v>
      </c>
    </row>
    <row r="80" spans="1:33">
      <c r="A80" t="s">
        <v>487</v>
      </c>
      <c r="B80" t="s">
        <v>488</v>
      </c>
      <c r="C80" t="s">
        <v>483</v>
      </c>
      <c r="D80" t="s">
        <v>484</v>
      </c>
      <c r="F80">
        <v>570.03552200000001</v>
      </c>
      <c r="G80">
        <v>489.47833300000002</v>
      </c>
      <c r="H80">
        <v>459.87057499999997</v>
      </c>
      <c r="I80">
        <v>433.59802200000001</v>
      </c>
      <c r="J80">
        <v>415.03927599999997</v>
      </c>
      <c r="K80">
        <v>401.425995</v>
      </c>
      <c r="L80">
        <v>390.92867999999999</v>
      </c>
      <c r="M80">
        <v>382.763306</v>
      </c>
      <c r="N80">
        <v>375.70193499999999</v>
      </c>
      <c r="O80">
        <v>369.19998199999998</v>
      </c>
      <c r="P80">
        <v>363.971497</v>
      </c>
      <c r="Q80">
        <v>359.05090300000001</v>
      </c>
      <c r="R80">
        <v>354.40417500000001</v>
      </c>
      <c r="S80">
        <v>350.12924199999998</v>
      </c>
      <c r="T80">
        <v>346.17562900000001</v>
      </c>
      <c r="U80">
        <v>342.48895299999998</v>
      </c>
      <c r="V80">
        <v>339.00088499999998</v>
      </c>
      <c r="W80">
        <v>335.74340799999999</v>
      </c>
      <c r="X80">
        <v>332.718658</v>
      </c>
      <c r="Y80">
        <v>329.90460200000001</v>
      </c>
      <c r="Z80">
        <v>327.27328499999999</v>
      </c>
      <c r="AA80">
        <v>324.81484999999998</v>
      </c>
      <c r="AB80">
        <v>322.502838</v>
      </c>
      <c r="AC80">
        <v>320.33651700000001</v>
      </c>
      <c r="AD80">
        <v>318.30306999999999</v>
      </c>
      <c r="AE80">
        <v>316.39218099999999</v>
      </c>
      <c r="AF80">
        <v>314.58950800000002</v>
      </c>
      <c r="AG80" s="91">
        <v>-2.3E-2</v>
      </c>
    </row>
    <row r="81" spans="1:33">
      <c r="A81" t="s">
        <v>431</v>
      </c>
    </row>
    <row r="82" spans="1:33">
      <c r="A82" t="s">
        <v>489</v>
      </c>
      <c r="B82" t="s">
        <v>490</v>
      </c>
      <c r="C82" t="s">
        <v>491</v>
      </c>
      <c r="D82" t="s">
        <v>492</v>
      </c>
      <c r="F82">
        <v>336.87881499999997</v>
      </c>
      <c r="G82">
        <v>307.29882800000001</v>
      </c>
      <c r="H82">
        <v>288.80246</v>
      </c>
      <c r="I82">
        <v>271.07699600000001</v>
      </c>
      <c r="J82">
        <v>255.568634</v>
      </c>
      <c r="K82">
        <v>244.600708</v>
      </c>
      <c r="L82">
        <v>236.54896500000001</v>
      </c>
      <c r="M82">
        <v>230.33711199999999</v>
      </c>
      <c r="N82">
        <v>225.49472</v>
      </c>
      <c r="O82">
        <v>221.30664100000001</v>
      </c>
      <c r="P82">
        <v>217.45829800000001</v>
      </c>
      <c r="Q82">
        <v>214.35638399999999</v>
      </c>
      <c r="R82">
        <v>211.433594</v>
      </c>
      <c r="S82">
        <v>208.67517100000001</v>
      </c>
      <c r="T82">
        <v>206.139725</v>
      </c>
      <c r="U82">
        <v>203.79489100000001</v>
      </c>
      <c r="V82">
        <v>201.60882599999999</v>
      </c>
      <c r="W82">
        <v>199.54255699999999</v>
      </c>
      <c r="X82">
        <v>197.61050399999999</v>
      </c>
      <c r="Y82">
        <v>195.81800799999999</v>
      </c>
      <c r="Z82">
        <v>194.15103099999999</v>
      </c>
      <c r="AA82">
        <v>192.59423799999999</v>
      </c>
      <c r="AB82">
        <v>191.14033499999999</v>
      </c>
      <c r="AC82">
        <v>189.77330000000001</v>
      </c>
      <c r="AD82">
        <v>188.49174500000001</v>
      </c>
      <c r="AE82">
        <v>187.289368</v>
      </c>
      <c r="AF82">
        <v>186.15943899999999</v>
      </c>
      <c r="AG82" s="91">
        <v>-2.3E-2</v>
      </c>
    </row>
    <row r="83" spans="1:33">
      <c r="A83" t="s">
        <v>493</v>
      </c>
      <c r="B83" t="s">
        <v>494</v>
      </c>
      <c r="C83" t="s">
        <v>491</v>
      </c>
      <c r="D83" t="s">
        <v>492</v>
      </c>
      <c r="F83">
        <v>483.723389</v>
      </c>
      <c r="G83">
        <v>441.24963400000001</v>
      </c>
      <c r="H83">
        <v>414.69073500000002</v>
      </c>
      <c r="I83">
        <v>389.23873900000001</v>
      </c>
      <c r="J83">
        <v>366.97033699999997</v>
      </c>
      <c r="K83">
        <v>351.22152699999998</v>
      </c>
      <c r="L83">
        <v>339.66006499999997</v>
      </c>
      <c r="M83">
        <v>330.74047899999999</v>
      </c>
      <c r="N83">
        <v>323.78732300000001</v>
      </c>
      <c r="O83">
        <v>317.77362099999999</v>
      </c>
      <c r="P83">
        <v>312.247772</v>
      </c>
      <c r="Q83">
        <v>307.79376200000002</v>
      </c>
      <c r="R83">
        <v>303.596924</v>
      </c>
      <c r="S83">
        <v>299.63619999999997</v>
      </c>
      <c r="T83">
        <v>295.99548299999998</v>
      </c>
      <c r="U83">
        <v>292.62853999999999</v>
      </c>
      <c r="V83">
        <v>289.489532</v>
      </c>
      <c r="W83">
        <v>286.52267499999999</v>
      </c>
      <c r="X83">
        <v>283.74841300000003</v>
      </c>
      <c r="Y83">
        <v>281.17456099999998</v>
      </c>
      <c r="Z83">
        <v>278.78097500000001</v>
      </c>
      <c r="AA83">
        <v>276.545593</v>
      </c>
      <c r="AB83">
        <v>274.45788599999997</v>
      </c>
      <c r="AC83">
        <v>272.49499500000002</v>
      </c>
      <c r="AD83">
        <v>270.65481599999998</v>
      </c>
      <c r="AE83">
        <v>268.92828400000002</v>
      </c>
      <c r="AF83">
        <v>267.30587800000001</v>
      </c>
      <c r="AG83" s="91">
        <v>-2.3E-2</v>
      </c>
    </row>
    <row r="84" spans="1:33">
      <c r="A84" t="s">
        <v>495</v>
      </c>
      <c r="B84" t="s">
        <v>496</v>
      </c>
      <c r="C84" t="s">
        <v>491</v>
      </c>
      <c r="D84" t="s">
        <v>492</v>
      </c>
      <c r="F84">
        <v>362.79254200000003</v>
      </c>
      <c r="G84">
        <v>330.93722500000001</v>
      </c>
      <c r="H84">
        <v>311.01800500000002</v>
      </c>
      <c r="I84">
        <v>291.92904700000003</v>
      </c>
      <c r="J84">
        <v>275.22778299999999</v>
      </c>
      <c r="K84">
        <v>263.41613799999999</v>
      </c>
      <c r="L84">
        <v>254.74504099999999</v>
      </c>
      <c r="M84">
        <v>248.05534399999999</v>
      </c>
      <c r="N84">
        <v>242.840485</v>
      </c>
      <c r="O84">
        <v>238.33019999999999</v>
      </c>
      <c r="P84">
        <v>234.18585200000001</v>
      </c>
      <c r="Q84">
        <v>230.84532200000001</v>
      </c>
      <c r="R84">
        <v>227.69770800000001</v>
      </c>
      <c r="S84">
        <v>224.727127</v>
      </c>
      <c r="T84">
        <v>221.99662799999999</v>
      </c>
      <c r="U84">
        <v>219.47141999999999</v>
      </c>
      <c r="V84">
        <v>217.11720299999999</v>
      </c>
      <c r="W84">
        <v>214.891998</v>
      </c>
      <c r="X84">
        <v>212.81132500000001</v>
      </c>
      <c r="Y84">
        <v>210.88093599999999</v>
      </c>
      <c r="Z84">
        <v>209.08573899999999</v>
      </c>
      <c r="AA84">
        <v>207.40919500000001</v>
      </c>
      <c r="AB84">
        <v>205.84343000000001</v>
      </c>
      <c r="AC84">
        <v>204.37124600000001</v>
      </c>
      <c r="AD84">
        <v>202.99110400000001</v>
      </c>
      <c r="AE84">
        <v>201.69624300000001</v>
      </c>
      <c r="AF84">
        <v>200.479401</v>
      </c>
      <c r="AG84" s="91">
        <v>-2.3E-2</v>
      </c>
    </row>
    <row r="85" spans="1:33">
      <c r="A85" t="s">
        <v>497</v>
      </c>
      <c r="B85" t="s">
        <v>498</v>
      </c>
      <c r="C85" t="s">
        <v>491</v>
      </c>
      <c r="D85" t="s">
        <v>492</v>
      </c>
      <c r="F85">
        <v>238.97354100000001</v>
      </c>
      <c r="G85">
        <v>217.99026499999999</v>
      </c>
      <c r="H85">
        <v>204.86937</v>
      </c>
      <c r="I85">
        <v>192.29534899999999</v>
      </c>
      <c r="J85">
        <v>181.29411300000001</v>
      </c>
      <c r="K85">
        <v>173.51374799999999</v>
      </c>
      <c r="L85">
        <v>167.802032</v>
      </c>
      <c r="M85">
        <v>163.39550800000001</v>
      </c>
      <c r="N85">
        <v>159.960419</v>
      </c>
      <c r="O85">
        <v>156.989487</v>
      </c>
      <c r="P85">
        <v>154.259567</v>
      </c>
      <c r="Q85">
        <v>152.05914300000001</v>
      </c>
      <c r="R85">
        <v>149.98577900000001</v>
      </c>
      <c r="S85">
        <v>148.029068</v>
      </c>
      <c r="T85">
        <v>146.23045300000001</v>
      </c>
      <c r="U85">
        <v>144.56707800000001</v>
      </c>
      <c r="V85">
        <v>143.01632699999999</v>
      </c>
      <c r="W85">
        <v>141.55059800000001</v>
      </c>
      <c r="X85">
        <v>140.180069</v>
      </c>
      <c r="Y85">
        <v>138.908478</v>
      </c>
      <c r="Z85">
        <v>137.72598300000001</v>
      </c>
      <c r="AA85">
        <v>136.62162799999999</v>
      </c>
      <c r="AB85">
        <v>135.590271</v>
      </c>
      <c r="AC85">
        <v>134.620529</v>
      </c>
      <c r="AD85">
        <v>133.71142599999999</v>
      </c>
      <c r="AE85">
        <v>132.85845900000001</v>
      </c>
      <c r="AF85">
        <v>132.05694600000001</v>
      </c>
      <c r="AG85" s="91">
        <v>-2.3E-2</v>
      </c>
    </row>
    <row r="86" spans="1:33">
      <c r="A86" t="s">
        <v>487</v>
      </c>
      <c r="B86" t="s">
        <v>499</v>
      </c>
      <c r="C86" t="s">
        <v>491</v>
      </c>
      <c r="D86" t="s">
        <v>492</v>
      </c>
      <c r="F86">
        <v>993.36047399999995</v>
      </c>
      <c r="G86">
        <v>906.13757299999997</v>
      </c>
      <c r="H86">
        <v>851.59698500000002</v>
      </c>
      <c r="I86">
        <v>799.32952899999998</v>
      </c>
      <c r="J86">
        <v>753.59985400000005</v>
      </c>
      <c r="K86">
        <v>721.25848399999995</v>
      </c>
      <c r="L86">
        <v>697.51623500000005</v>
      </c>
      <c r="M86">
        <v>679.19909700000005</v>
      </c>
      <c r="N86">
        <v>664.92034899999999</v>
      </c>
      <c r="O86">
        <v>652.57074</v>
      </c>
      <c r="P86">
        <v>641.22314500000005</v>
      </c>
      <c r="Q86">
        <v>632.07647699999995</v>
      </c>
      <c r="R86">
        <v>623.45794699999999</v>
      </c>
      <c r="S86">
        <v>615.32428000000004</v>
      </c>
      <c r="T86">
        <v>607.84789999999998</v>
      </c>
      <c r="U86">
        <v>600.93365500000004</v>
      </c>
      <c r="V86">
        <v>594.48748799999998</v>
      </c>
      <c r="W86">
        <v>588.39471400000002</v>
      </c>
      <c r="X86">
        <v>582.69769299999996</v>
      </c>
      <c r="Y86">
        <v>577.41204800000003</v>
      </c>
      <c r="Z86">
        <v>572.49664299999995</v>
      </c>
      <c r="AA86">
        <v>567.90606700000001</v>
      </c>
      <c r="AB86">
        <v>563.61889599999995</v>
      </c>
      <c r="AC86">
        <v>559.58795199999997</v>
      </c>
      <c r="AD86">
        <v>555.80895999999996</v>
      </c>
      <c r="AE86">
        <v>552.26348900000005</v>
      </c>
      <c r="AF86">
        <v>548.93164100000001</v>
      </c>
      <c r="AG86" s="91">
        <v>-2.3E-2</v>
      </c>
    </row>
    <row r="87" spans="1:33">
      <c r="A87" t="s">
        <v>500</v>
      </c>
    </row>
    <row r="88" spans="1:33">
      <c r="A88" t="s">
        <v>501</v>
      </c>
      <c r="B88" t="s">
        <v>502</v>
      </c>
      <c r="C88" t="s">
        <v>503</v>
      </c>
      <c r="D88" t="s">
        <v>504</v>
      </c>
      <c r="F88">
        <v>14.660724999999999</v>
      </c>
      <c r="G88">
        <v>14.47932</v>
      </c>
      <c r="H88">
        <v>13.539622</v>
      </c>
      <c r="I88">
        <v>12.501745</v>
      </c>
      <c r="J88">
        <v>12.459519999999999</v>
      </c>
      <c r="K88">
        <v>12.533541</v>
      </c>
      <c r="L88">
        <v>12.655854</v>
      </c>
      <c r="M88">
        <v>12.79153</v>
      </c>
      <c r="N88">
        <v>12.88917</v>
      </c>
      <c r="O88">
        <v>13.116578000000001</v>
      </c>
      <c r="P88">
        <v>13.132267000000001</v>
      </c>
      <c r="Q88">
        <v>13.026171</v>
      </c>
      <c r="R88">
        <v>13.029432</v>
      </c>
      <c r="S88">
        <v>13.024822</v>
      </c>
      <c r="T88">
        <v>13.013798</v>
      </c>
      <c r="U88">
        <v>12.905737</v>
      </c>
      <c r="V88">
        <v>12.819233000000001</v>
      </c>
      <c r="W88">
        <v>12.860766999999999</v>
      </c>
      <c r="X88">
        <v>12.948478</v>
      </c>
      <c r="Y88">
        <v>13.121888999999999</v>
      </c>
      <c r="Z88">
        <v>13.205757999999999</v>
      </c>
      <c r="AA88">
        <v>13.272812999999999</v>
      </c>
      <c r="AB88">
        <v>13.279309</v>
      </c>
      <c r="AC88">
        <v>13.341877999999999</v>
      </c>
      <c r="AD88">
        <v>13.308396999999999</v>
      </c>
      <c r="AE88">
        <v>13.322649999999999</v>
      </c>
      <c r="AF88">
        <v>13.292918999999999</v>
      </c>
      <c r="AG88" s="91">
        <v>-4.0000000000000001E-3</v>
      </c>
    </row>
    <row r="89" spans="1:33">
      <c r="A89" t="s">
        <v>423</v>
      </c>
      <c r="B89" t="s">
        <v>505</v>
      </c>
      <c r="C89" t="s">
        <v>506</v>
      </c>
      <c r="D89" t="s">
        <v>504</v>
      </c>
      <c r="F89">
        <v>21.406419</v>
      </c>
      <c r="G89">
        <v>20.894677000000001</v>
      </c>
      <c r="H89">
        <v>18.821584999999999</v>
      </c>
      <c r="I89">
        <v>17.486322000000001</v>
      </c>
      <c r="J89">
        <v>17.284580999999999</v>
      </c>
      <c r="K89">
        <v>17.332429000000001</v>
      </c>
      <c r="L89">
        <v>17.445575000000002</v>
      </c>
      <c r="M89">
        <v>17.659478</v>
      </c>
      <c r="N89">
        <v>17.786636999999999</v>
      </c>
      <c r="O89">
        <v>18.025981000000002</v>
      </c>
      <c r="P89">
        <v>18.087261000000002</v>
      </c>
      <c r="Q89">
        <v>18.058178000000002</v>
      </c>
      <c r="R89">
        <v>18.077915000000001</v>
      </c>
      <c r="S89">
        <v>18.038933</v>
      </c>
      <c r="T89">
        <v>18.008388</v>
      </c>
      <c r="U89">
        <v>17.904356</v>
      </c>
      <c r="V89">
        <v>17.860285000000001</v>
      </c>
      <c r="W89">
        <v>17.921337000000001</v>
      </c>
      <c r="X89">
        <v>18.047402999999999</v>
      </c>
      <c r="Y89">
        <v>18.188303999999999</v>
      </c>
      <c r="Z89">
        <v>18.280470000000001</v>
      </c>
      <c r="AA89">
        <v>18.398088000000001</v>
      </c>
      <c r="AB89">
        <v>18.47851</v>
      </c>
      <c r="AC89">
        <v>18.575382999999999</v>
      </c>
      <c r="AD89">
        <v>18.601012999999998</v>
      </c>
      <c r="AE89">
        <v>18.634260999999999</v>
      </c>
      <c r="AF89">
        <v>18.651931999999999</v>
      </c>
      <c r="AG89" s="91">
        <v>-5.0000000000000001E-3</v>
      </c>
    </row>
    <row r="90" spans="1:33">
      <c r="A90" t="s">
        <v>507</v>
      </c>
      <c r="B90" t="s">
        <v>508</v>
      </c>
      <c r="C90" t="s">
        <v>506</v>
      </c>
      <c r="D90" t="s">
        <v>504</v>
      </c>
      <c r="F90">
        <v>18.915469000000002</v>
      </c>
      <c r="G90">
        <v>18.494361000000001</v>
      </c>
      <c r="H90">
        <v>16.748058</v>
      </c>
      <c r="I90">
        <v>15.598786</v>
      </c>
      <c r="J90">
        <v>15.387491000000001</v>
      </c>
      <c r="K90">
        <v>15.411830999999999</v>
      </c>
      <c r="L90">
        <v>15.483029999999999</v>
      </c>
      <c r="M90">
        <v>15.651555999999999</v>
      </c>
      <c r="N90">
        <v>15.761011</v>
      </c>
      <c r="O90">
        <v>15.963941</v>
      </c>
      <c r="P90">
        <v>16.044131</v>
      </c>
      <c r="Q90">
        <v>16.044027</v>
      </c>
      <c r="R90">
        <v>16.074539000000001</v>
      </c>
      <c r="S90">
        <v>16.049256</v>
      </c>
      <c r="T90">
        <v>16.027716999999999</v>
      </c>
      <c r="U90">
        <v>15.944241</v>
      </c>
      <c r="V90">
        <v>15.890953</v>
      </c>
      <c r="W90">
        <v>15.949241000000001</v>
      </c>
      <c r="X90">
        <v>16.076356000000001</v>
      </c>
      <c r="Y90">
        <v>16.220196999999999</v>
      </c>
      <c r="Z90">
        <v>16.330137000000001</v>
      </c>
      <c r="AA90">
        <v>16.446974999999998</v>
      </c>
      <c r="AB90">
        <v>16.533956</v>
      </c>
      <c r="AC90">
        <v>16.647703</v>
      </c>
      <c r="AD90">
        <v>16.695798</v>
      </c>
      <c r="AE90">
        <v>16.747364000000001</v>
      </c>
      <c r="AF90">
        <v>16.791399999999999</v>
      </c>
      <c r="AG90" s="91">
        <v>-5.0000000000000001E-3</v>
      </c>
    </row>
    <row r="91" spans="1:33">
      <c r="A91" t="s">
        <v>509</v>
      </c>
      <c r="B91" t="s">
        <v>510</v>
      </c>
      <c r="C91" t="s">
        <v>506</v>
      </c>
      <c r="D91" t="s">
        <v>504</v>
      </c>
      <c r="F91">
        <v>24.560234000000001</v>
      </c>
      <c r="G91">
        <v>23.65334</v>
      </c>
      <c r="H91">
        <v>20.961617</v>
      </c>
      <c r="I91">
        <v>19.246886</v>
      </c>
      <c r="J91">
        <v>18.991436</v>
      </c>
      <c r="K91">
        <v>18.994349</v>
      </c>
      <c r="L91">
        <v>19.096301</v>
      </c>
      <c r="M91">
        <v>19.288595999999998</v>
      </c>
      <c r="N91">
        <v>19.346433000000001</v>
      </c>
      <c r="O91">
        <v>19.542026</v>
      </c>
      <c r="P91">
        <v>19.505562999999999</v>
      </c>
      <c r="Q91">
        <v>19.382211999999999</v>
      </c>
      <c r="R91">
        <v>19.341442000000001</v>
      </c>
      <c r="S91">
        <v>19.236585000000002</v>
      </c>
      <c r="T91">
        <v>19.152076000000001</v>
      </c>
      <c r="U91">
        <v>18.982410000000002</v>
      </c>
      <c r="V91">
        <v>18.923145000000002</v>
      </c>
      <c r="W91">
        <v>18.947120999999999</v>
      </c>
      <c r="X91">
        <v>19.024059000000001</v>
      </c>
      <c r="Y91">
        <v>19.112776</v>
      </c>
      <c r="Z91">
        <v>19.133858</v>
      </c>
      <c r="AA91">
        <v>19.210448</v>
      </c>
      <c r="AB91">
        <v>19.242525000000001</v>
      </c>
      <c r="AC91">
        <v>19.275586000000001</v>
      </c>
      <c r="AD91">
        <v>19.235341999999999</v>
      </c>
      <c r="AE91">
        <v>19.213842</v>
      </c>
      <c r="AF91">
        <v>19.162220999999999</v>
      </c>
      <c r="AG91" s="91">
        <v>-0.01</v>
      </c>
    </row>
    <row r="92" spans="1:33">
      <c r="A92" t="s">
        <v>511</v>
      </c>
      <c r="B92" t="s">
        <v>512</v>
      </c>
      <c r="C92" t="s">
        <v>506</v>
      </c>
      <c r="D92" t="s">
        <v>504</v>
      </c>
      <c r="F92">
        <v>32.392367999999998</v>
      </c>
      <c r="G92">
        <v>31.175576</v>
      </c>
      <c r="H92">
        <v>27.621338000000002</v>
      </c>
      <c r="I92">
        <v>25.355183</v>
      </c>
      <c r="J92">
        <v>25.018739</v>
      </c>
      <c r="K92">
        <v>25.021774000000001</v>
      </c>
      <c r="L92">
        <v>25.157150000000001</v>
      </c>
      <c r="M92">
        <v>25.409141999999999</v>
      </c>
      <c r="N92">
        <v>25.478199</v>
      </c>
      <c r="O92">
        <v>25.725657999999999</v>
      </c>
      <c r="P92">
        <v>25.6675</v>
      </c>
      <c r="Q92">
        <v>25.497035</v>
      </c>
      <c r="R92">
        <v>25.434052000000001</v>
      </c>
      <c r="S92">
        <v>25.300881</v>
      </c>
      <c r="T92">
        <v>25.193921</v>
      </c>
      <c r="U92">
        <v>24.978705999999999</v>
      </c>
      <c r="V92">
        <v>24.923964000000002</v>
      </c>
      <c r="W92">
        <v>24.959510000000002</v>
      </c>
      <c r="X92">
        <v>25.053393</v>
      </c>
      <c r="Y92">
        <v>25.160581000000001</v>
      </c>
      <c r="Z92">
        <v>25.174085999999999</v>
      </c>
      <c r="AA92">
        <v>25.273709</v>
      </c>
      <c r="AB92">
        <v>25.316188</v>
      </c>
      <c r="AC92">
        <v>25.346585000000001</v>
      </c>
      <c r="AD92">
        <v>25.289458</v>
      </c>
      <c r="AE92">
        <v>25.253147999999999</v>
      </c>
      <c r="AF92">
        <v>25.178395999999999</v>
      </c>
      <c r="AG92" s="91">
        <v>-0.01</v>
      </c>
    </row>
    <row r="93" spans="1:33">
      <c r="A93" t="s">
        <v>513</v>
      </c>
      <c r="B93" t="s">
        <v>514</v>
      </c>
      <c r="C93" t="s">
        <v>515</v>
      </c>
      <c r="D93" t="s">
        <v>504</v>
      </c>
      <c r="F93">
        <v>17.499977999999999</v>
      </c>
      <c r="G93">
        <v>16.868295</v>
      </c>
      <c r="H93">
        <v>14.858658</v>
      </c>
      <c r="I93">
        <v>13.690975</v>
      </c>
      <c r="J93">
        <v>13.510317000000001</v>
      </c>
      <c r="K93">
        <v>13.550777</v>
      </c>
      <c r="L93">
        <v>13.650695000000001</v>
      </c>
      <c r="M93">
        <v>13.814605999999999</v>
      </c>
      <c r="N93">
        <v>13.887226</v>
      </c>
      <c r="O93">
        <v>14.057883</v>
      </c>
      <c r="P93">
        <v>14.094117000000001</v>
      </c>
      <c r="Q93">
        <v>14.088540999999999</v>
      </c>
      <c r="R93">
        <v>14.142582000000001</v>
      </c>
      <c r="S93">
        <v>14.072425000000001</v>
      </c>
      <c r="T93">
        <v>14.010379</v>
      </c>
      <c r="U93">
        <v>13.850702</v>
      </c>
      <c r="V93">
        <v>13.739597</v>
      </c>
      <c r="W93">
        <v>13.741968</v>
      </c>
      <c r="X93">
        <v>13.801117</v>
      </c>
      <c r="Y93">
        <v>13.910145</v>
      </c>
      <c r="Z93">
        <v>13.958562000000001</v>
      </c>
      <c r="AA93">
        <v>14.029273999999999</v>
      </c>
      <c r="AB93">
        <v>14.033215</v>
      </c>
      <c r="AC93">
        <v>14.086240999999999</v>
      </c>
      <c r="AD93">
        <v>14.057613</v>
      </c>
      <c r="AE93">
        <v>14.07015</v>
      </c>
      <c r="AF93">
        <v>14.052716</v>
      </c>
      <c r="AG93" s="91">
        <v>-8.0000000000000002E-3</v>
      </c>
    </row>
    <row r="94" spans="1:33">
      <c r="A94" t="s">
        <v>516</v>
      </c>
      <c r="B94" t="s">
        <v>517</v>
      </c>
      <c r="C94" t="s">
        <v>515</v>
      </c>
      <c r="D94" t="s">
        <v>504</v>
      </c>
      <c r="F94">
        <v>17.109794999999998</v>
      </c>
      <c r="G94">
        <v>16.165376999999999</v>
      </c>
      <c r="H94">
        <v>14.333702000000001</v>
      </c>
      <c r="I94">
        <v>13.116031</v>
      </c>
      <c r="J94">
        <v>12.958225000000001</v>
      </c>
      <c r="K94">
        <v>12.986746999999999</v>
      </c>
      <c r="L94">
        <v>13.083360000000001</v>
      </c>
      <c r="M94">
        <v>13.197463000000001</v>
      </c>
      <c r="N94">
        <v>13.253920000000001</v>
      </c>
      <c r="O94">
        <v>13.438112</v>
      </c>
      <c r="P94">
        <v>13.430469</v>
      </c>
      <c r="Q94">
        <v>13.314503</v>
      </c>
      <c r="R94">
        <v>13.323175000000001</v>
      </c>
      <c r="S94">
        <v>13.323256000000001</v>
      </c>
      <c r="T94">
        <v>13.299072000000001</v>
      </c>
      <c r="U94">
        <v>13.205408</v>
      </c>
      <c r="V94">
        <v>13.172117</v>
      </c>
      <c r="W94">
        <v>13.215064</v>
      </c>
      <c r="X94">
        <v>13.264645</v>
      </c>
      <c r="Y94">
        <v>13.397519000000001</v>
      </c>
      <c r="Z94">
        <v>13.428667000000001</v>
      </c>
      <c r="AA94">
        <v>13.513114</v>
      </c>
      <c r="AB94">
        <v>13.536572</v>
      </c>
      <c r="AC94">
        <v>13.570066000000001</v>
      </c>
      <c r="AD94">
        <v>13.520778</v>
      </c>
      <c r="AE94">
        <v>13.503270000000001</v>
      </c>
      <c r="AF94">
        <v>13.441691</v>
      </c>
      <c r="AG94" s="91">
        <v>-8.9999999999999993E-3</v>
      </c>
    </row>
    <row r="95" spans="1:33">
      <c r="A95" t="s">
        <v>518</v>
      </c>
      <c r="B95" t="s">
        <v>519</v>
      </c>
      <c r="C95" t="s">
        <v>515</v>
      </c>
      <c r="D95" t="s">
        <v>504</v>
      </c>
      <c r="F95">
        <v>17.561288999999999</v>
      </c>
      <c r="G95">
        <v>17.024719999999999</v>
      </c>
      <c r="H95">
        <v>14.998709</v>
      </c>
      <c r="I95">
        <v>13.865487999999999</v>
      </c>
      <c r="J95">
        <v>13.694796999999999</v>
      </c>
      <c r="K95">
        <v>13.753669</v>
      </c>
      <c r="L95">
        <v>13.866458</v>
      </c>
      <c r="M95">
        <v>14.061038</v>
      </c>
      <c r="N95">
        <v>14.151945</v>
      </c>
      <c r="O95">
        <v>14.327889000000001</v>
      </c>
      <c r="P95">
        <v>14.392894</v>
      </c>
      <c r="Q95">
        <v>14.448506</v>
      </c>
      <c r="R95">
        <v>14.535325</v>
      </c>
      <c r="S95">
        <v>14.441808999999999</v>
      </c>
      <c r="T95">
        <v>14.369104999999999</v>
      </c>
      <c r="U95">
        <v>14.182898</v>
      </c>
      <c r="V95">
        <v>14.037635999999999</v>
      </c>
      <c r="W95">
        <v>14.023992</v>
      </c>
      <c r="X95">
        <v>14.093598</v>
      </c>
      <c r="Y95">
        <v>14.194001999999999</v>
      </c>
      <c r="Z95">
        <v>14.256455000000001</v>
      </c>
      <c r="AA95">
        <v>14.322983000000001</v>
      </c>
      <c r="AB95">
        <v>14.319469</v>
      </c>
      <c r="AC95">
        <v>14.387855</v>
      </c>
      <c r="AD95">
        <v>14.374874999999999</v>
      </c>
      <c r="AE95">
        <v>14.408455</v>
      </c>
      <c r="AF95">
        <v>14.418906</v>
      </c>
      <c r="AG95" s="91">
        <v>-8.0000000000000002E-3</v>
      </c>
    </row>
    <row r="96" spans="1:33">
      <c r="A96" t="s">
        <v>520</v>
      </c>
      <c r="B96" t="s">
        <v>521</v>
      </c>
      <c r="C96" t="s">
        <v>515</v>
      </c>
      <c r="D96" t="s">
        <v>504</v>
      </c>
      <c r="F96">
        <v>12.941013</v>
      </c>
      <c r="G96">
        <v>12.624143999999999</v>
      </c>
      <c r="H96">
        <v>11.719846</v>
      </c>
      <c r="I96">
        <v>11.091652</v>
      </c>
      <c r="J96">
        <v>11.041523</v>
      </c>
      <c r="K96">
        <v>11.135455</v>
      </c>
      <c r="L96">
        <v>11.261929</v>
      </c>
      <c r="M96">
        <v>11.467452</v>
      </c>
      <c r="N96">
        <v>11.591284</v>
      </c>
      <c r="O96">
        <v>11.827546</v>
      </c>
      <c r="P96">
        <v>11.914558</v>
      </c>
      <c r="Q96">
        <v>11.840052999999999</v>
      </c>
      <c r="R96">
        <v>11.800545</v>
      </c>
      <c r="S96">
        <v>11.73856</v>
      </c>
      <c r="T96">
        <v>11.673352</v>
      </c>
      <c r="U96">
        <v>11.557297999999999</v>
      </c>
      <c r="V96">
        <v>11.491102</v>
      </c>
      <c r="W96">
        <v>11.510795</v>
      </c>
      <c r="X96">
        <v>11.566348</v>
      </c>
      <c r="Y96">
        <v>11.638818000000001</v>
      </c>
      <c r="Z96">
        <v>11.67062</v>
      </c>
      <c r="AA96">
        <v>11.73199</v>
      </c>
      <c r="AB96">
        <v>11.780459</v>
      </c>
      <c r="AC96">
        <v>11.801879</v>
      </c>
      <c r="AD96">
        <v>11.767419</v>
      </c>
      <c r="AE96">
        <v>11.731590000000001</v>
      </c>
      <c r="AF96">
        <v>11.686546</v>
      </c>
      <c r="AG96" s="91">
        <v>-4.0000000000000001E-3</v>
      </c>
    </row>
    <row r="97" spans="1:33">
      <c r="A97" t="s">
        <v>522</v>
      </c>
      <c r="B97" t="s">
        <v>523</v>
      </c>
      <c r="C97" t="s">
        <v>524</v>
      </c>
      <c r="D97" t="s">
        <v>504</v>
      </c>
      <c r="F97">
        <v>18.392759999999999</v>
      </c>
      <c r="G97">
        <v>17.964400000000001</v>
      </c>
      <c r="H97">
        <v>16.773347000000001</v>
      </c>
      <c r="I97">
        <v>15.913226999999999</v>
      </c>
      <c r="J97">
        <v>15.843658</v>
      </c>
      <c r="K97">
        <v>15.975294999999999</v>
      </c>
      <c r="L97">
        <v>16.123283000000001</v>
      </c>
      <c r="M97">
        <v>16.242621</v>
      </c>
      <c r="N97">
        <v>16.119142</v>
      </c>
      <c r="O97">
        <v>16.181032999999999</v>
      </c>
      <c r="P97">
        <v>15.929745</v>
      </c>
      <c r="Q97">
        <v>15.355148</v>
      </c>
      <c r="R97">
        <v>14.820855999999999</v>
      </c>
      <c r="S97">
        <v>14.332749</v>
      </c>
      <c r="T97">
        <v>13.900952</v>
      </c>
      <c r="U97">
        <v>13.469419</v>
      </c>
      <c r="V97">
        <v>13.144062</v>
      </c>
      <c r="W97">
        <v>12.936470999999999</v>
      </c>
      <c r="X97">
        <v>12.805147</v>
      </c>
      <c r="Y97">
        <v>12.721908000000001</v>
      </c>
      <c r="Z97">
        <v>12.632145</v>
      </c>
      <c r="AA97">
        <v>12.598369</v>
      </c>
      <c r="AB97">
        <v>12.569184</v>
      </c>
      <c r="AC97">
        <v>12.521887</v>
      </c>
      <c r="AD97">
        <v>12.426758</v>
      </c>
      <c r="AE97">
        <v>12.339561</v>
      </c>
      <c r="AF97">
        <v>12.250221</v>
      </c>
      <c r="AG97" s="91">
        <v>-1.6E-2</v>
      </c>
    </row>
    <row r="98" spans="1:33">
      <c r="A98" t="s">
        <v>525</v>
      </c>
      <c r="B98" t="s">
        <v>526</v>
      </c>
      <c r="C98" t="s">
        <v>524</v>
      </c>
      <c r="D98" t="s">
        <v>504</v>
      </c>
      <c r="F98">
        <v>12.941013</v>
      </c>
      <c r="G98">
        <v>12.624143999999999</v>
      </c>
      <c r="H98">
        <v>11.719846</v>
      </c>
      <c r="I98">
        <v>11.091652</v>
      </c>
      <c r="J98">
        <v>11.041523</v>
      </c>
      <c r="K98">
        <v>11.135455</v>
      </c>
      <c r="L98">
        <v>11.261929</v>
      </c>
      <c r="M98">
        <v>11.467452</v>
      </c>
      <c r="N98">
        <v>11.591284</v>
      </c>
      <c r="O98">
        <v>11.827546</v>
      </c>
      <c r="P98">
        <v>11.914558</v>
      </c>
      <c r="Q98">
        <v>11.840052999999999</v>
      </c>
      <c r="R98">
        <v>11.800545</v>
      </c>
      <c r="S98">
        <v>11.73856</v>
      </c>
      <c r="T98">
        <v>11.673352</v>
      </c>
      <c r="U98">
        <v>11.557297999999999</v>
      </c>
      <c r="V98">
        <v>11.491102</v>
      </c>
      <c r="W98">
        <v>11.510795</v>
      </c>
      <c r="X98">
        <v>11.566348</v>
      </c>
      <c r="Y98">
        <v>11.638818000000001</v>
      </c>
      <c r="Z98">
        <v>11.67062</v>
      </c>
      <c r="AA98">
        <v>11.73199</v>
      </c>
      <c r="AB98">
        <v>11.780459</v>
      </c>
      <c r="AC98">
        <v>11.801879</v>
      </c>
      <c r="AD98">
        <v>11.767419</v>
      </c>
      <c r="AE98">
        <v>11.731590000000001</v>
      </c>
      <c r="AF98">
        <v>11.686546</v>
      </c>
      <c r="AG98" s="91">
        <v>-4.0000000000000001E-3</v>
      </c>
    </row>
    <row r="99" spans="1:33">
      <c r="A99" t="s">
        <v>527</v>
      </c>
      <c r="B99" t="s">
        <v>528</v>
      </c>
      <c r="C99" t="s">
        <v>524</v>
      </c>
      <c r="D99" t="s">
        <v>504</v>
      </c>
      <c r="F99">
        <v>24.149308999999999</v>
      </c>
      <c r="G99">
        <v>23.538983999999999</v>
      </c>
      <c r="H99">
        <v>22.020655000000001</v>
      </c>
      <c r="I99">
        <v>20.899756</v>
      </c>
      <c r="J99">
        <v>20.810403000000001</v>
      </c>
      <c r="K99">
        <v>21.018688999999998</v>
      </c>
      <c r="L99">
        <v>21.265512999999999</v>
      </c>
      <c r="M99">
        <v>21.630918000000001</v>
      </c>
      <c r="N99">
        <v>21.821584999999999</v>
      </c>
      <c r="O99">
        <v>22.191970999999999</v>
      </c>
      <c r="P99">
        <v>22.233132000000001</v>
      </c>
      <c r="Q99">
        <v>21.968354000000001</v>
      </c>
      <c r="R99">
        <v>21.82507</v>
      </c>
      <c r="S99">
        <v>21.729991999999999</v>
      </c>
      <c r="T99">
        <v>21.668022000000001</v>
      </c>
      <c r="U99">
        <v>21.554518999999999</v>
      </c>
      <c r="V99">
        <v>21.546306999999999</v>
      </c>
      <c r="W99">
        <v>21.653545000000001</v>
      </c>
      <c r="X99">
        <v>21.818480999999998</v>
      </c>
      <c r="Y99">
        <v>21.973880999999999</v>
      </c>
      <c r="Z99">
        <v>22.062764000000001</v>
      </c>
      <c r="AA99">
        <v>22.223499</v>
      </c>
      <c r="AB99">
        <v>22.378456</v>
      </c>
      <c r="AC99">
        <v>22.459212000000001</v>
      </c>
      <c r="AD99">
        <v>22.427599000000001</v>
      </c>
      <c r="AE99">
        <v>22.37236</v>
      </c>
      <c r="AF99">
        <v>22.297429000000001</v>
      </c>
      <c r="AG99" s="91">
        <v>-3.0000000000000001E-3</v>
      </c>
    </row>
    <row r="100" spans="1:33">
      <c r="A100" t="s">
        <v>529</v>
      </c>
    </row>
    <row r="101" spans="1:33">
      <c r="A101" t="s">
        <v>525</v>
      </c>
      <c r="B101" t="s">
        <v>530</v>
      </c>
      <c r="C101" t="s">
        <v>531</v>
      </c>
      <c r="D101" t="s">
        <v>504</v>
      </c>
      <c r="F101">
        <v>12.941013</v>
      </c>
      <c r="G101">
        <v>12.624143999999999</v>
      </c>
      <c r="H101">
        <v>11.719846</v>
      </c>
      <c r="I101">
        <v>11.091652</v>
      </c>
      <c r="J101">
        <v>11.041523</v>
      </c>
      <c r="K101">
        <v>11.135455</v>
      </c>
      <c r="L101">
        <v>11.261929</v>
      </c>
      <c r="M101">
        <v>11.467452</v>
      </c>
      <c r="N101">
        <v>11.591284</v>
      </c>
      <c r="O101">
        <v>11.827546</v>
      </c>
      <c r="P101">
        <v>11.914558</v>
      </c>
      <c r="Q101">
        <v>11.840052999999999</v>
      </c>
      <c r="R101">
        <v>11.800545</v>
      </c>
      <c r="S101">
        <v>11.73856</v>
      </c>
      <c r="T101">
        <v>11.673352</v>
      </c>
      <c r="U101">
        <v>11.557297999999999</v>
      </c>
      <c r="V101">
        <v>11.491102</v>
      </c>
      <c r="W101">
        <v>11.510795</v>
      </c>
      <c r="X101">
        <v>11.566348</v>
      </c>
      <c r="Y101">
        <v>11.638818000000001</v>
      </c>
      <c r="Z101">
        <v>11.67062</v>
      </c>
      <c r="AA101">
        <v>11.73199</v>
      </c>
      <c r="AB101">
        <v>11.780459</v>
      </c>
      <c r="AC101">
        <v>11.801879</v>
      </c>
      <c r="AD101">
        <v>11.767419</v>
      </c>
      <c r="AE101">
        <v>11.731590000000001</v>
      </c>
      <c r="AF101">
        <v>11.686546</v>
      </c>
      <c r="AG101" s="91">
        <v>-4.0000000000000001E-3</v>
      </c>
    </row>
    <row r="102" spans="1:33">
      <c r="A102" t="s">
        <v>527</v>
      </c>
      <c r="B102" t="s">
        <v>532</v>
      </c>
      <c r="C102" t="s">
        <v>531</v>
      </c>
      <c r="D102" t="s">
        <v>504</v>
      </c>
      <c r="F102">
        <v>24.149308999999999</v>
      </c>
      <c r="G102">
        <v>23.538983999999999</v>
      </c>
      <c r="H102">
        <v>22.020655000000001</v>
      </c>
      <c r="I102">
        <v>20.899756</v>
      </c>
      <c r="J102">
        <v>20.810403000000001</v>
      </c>
      <c r="K102">
        <v>21.018688999999998</v>
      </c>
      <c r="L102">
        <v>21.265512999999999</v>
      </c>
      <c r="M102">
        <v>21.630918000000001</v>
      </c>
      <c r="N102">
        <v>21.821584999999999</v>
      </c>
      <c r="O102">
        <v>22.191970999999999</v>
      </c>
      <c r="P102">
        <v>22.233132000000001</v>
      </c>
      <c r="Q102">
        <v>21.968354000000001</v>
      </c>
      <c r="R102">
        <v>21.82507</v>
      </c>
      <c r="S102">
        <v>21.729991999999999</v>
      </c>
      <c r="T102">
        <v>21.668022000000001</v>
      </c>
      <c r="U102">
        <v>21.554518999999999</v>
      </c>
      <c r="V102">
        <v>21.546306999999999</v>
      </c>
      <c r="W102">
        <v>21.653545000000001</v>
      </c>
      <c r="X102">
        <v>21.818480999999998</v>
      </c>
      <c r="Y102">
        <v>21.973880999999999</v>
      </c>
      <c r="Z102">
        <v>22.062764000000001</v>
      </c>
      <c r="AA102">
        <v>22.223499</v>
      </c>
      <c r="AB102">
        <v>22.378456</v>
      </c>
      <c r="AC102">
        <v>22.459212000000001</v>
      </c>
      <c r="AD102">
        <v>22.427599000000001</v>
      </c>
      <c r="AE102">
        <v>22.37236</v>
      </c>
      <c r="AF102">
        <v>22.297429000000001</v>
      </c>
      <c r="AG102" s="91">
        <v>-3.0000000000000001E-3</v>
      </c>
    </row>
    <row r="103" spans="1:33">
      <c r="A103" t="s">
        <v>533</v>
      </c>
      <c r="B103" t="s">
        <v>534</v>
      </c>
      <c r="C103" t="s">
        <v>535</v>
      </c>
      <c r="D103" t="s">
        <v>536</v>
      </c>
      <c r="F103">
        <v>8.2315170000000002</v>
      </c>
      <c r="G103">
        <v>8.356859</v>
      </c>
      <c r="H103">
        <v>8.3182880000000008</v>
      </c>
      <c r="I103">
        <v>8.2909299999999995</v>
      </c>
      <c r="J103">
        <v>8.3077780000000008</v>
      </c>
      <c r="K103">
        <v>8.3374550000000003</v>
      </c>
      <c r="L103">
        <v>8.3757319999999993</v>
      </c>
      <c r="M103">
        <v>8.4028349999999996</v>
      </c>
      <c r="N103">
        <v>8.4641330000000004</v>
      </c>
      <c r="O103">
        <v>8.4959319999999998</v>
      </c>
      <c r="P103">
        <v>8.5403179999999992</v>
      </c>
      <c r="Q103">
        <v>8.5279729999999994</v>
      </c>
      <c r="R103">
        <v>8.5055169999999993</v>
      </c>
      <c r="S103">
        <v>8.4888680000000001</v>
      </c>
      <c r="T103">
        <v>8.483689</v>
      </c>
      <c r="U103">
        <v>8.4763900000000003</v>
      </c>
      <c r="V103">
        <v>8.4840520000000001</v>
      </c>
      <c r="W103">
        <v>8.5093599999999991</v>
      </c>
      <c r="X103">
        <v>8.5356719999999999</v>
      </c>
      <c r="Y103">
        <v>8.5486109999999993</v>
      </c>
      <c r="Z103">
        <v>8.5571140000000003</v>
      </c>
      <c r="AA103">
        <v>8.5607380000000006</v>
      </c>
      <c r="AB103">
        <v>8.5608299999999993</v>
      </c>
      <c r="AC103">
        <v>8.5542350000000003</v>
      </c>
      <c r="AD103">
        <v>8.5512890000000006</v>
      </c>
      <c r="AE103">
        <v>8.5480119999999999</v>
      </c>
      <c r="AF103">
        <v>8.5461880000000008</v>
      </c>
      <c r="AG103" s="91">
        <v>1E-3</v>
      </c>
    </row>
    <row r="104" spans="1:33">
      <c r="A104" t="s">
        <v>537</v>
      </c>
    </row>
    <row r="105" spans="1:33">
      <c r="A105" t="s">
        <v>538</v>
      </c>
    </row>
    <row r="106" spans="1:33">
      <c r="A106" t="s">
        <v>431</v>
      </c>
      <c r="B106" t="s">
        <v>539</v>
      </c>
      <c r="C106" t="s">
        <v>540</v>
      </c>
      <c r="D106" t="s">
        <v>541</v>
      </c>
      <c r="F106">
        <v>17.766323</v>
      </c>
      <c r="G106">
        <v>17.970210999999999</v>
      </c>
      <c r="H106">
        <v>17.959671</v>
      </c>
      <c r="I106">
        <v>17.85622</v>
      </c>
      <c r="J106">
        <v>17.812985999999999</v>
      </c>
      <c r="K106">
        <v>17.876345000000001</v>
      </c>
      <c r="L106">
        <v>17.945992</v>
      </c>
      <c r="M106">
        <v>17.996148999999999</v>
      </c>
      <c r="N106">
        <v>18.214977000000001</v>
      </c>
      <c r="O106">
        <v>18.394098</v>
      </c>
      <c r="P106">
        <v>18.492505999999999</v>
      </c>
      <c r="Q106">
        <v>19.302897999999999</v>
      </c>
      <c r="R106">
        <v>19.313524000000001</v>
      </c>
      <c r="S106">
        <v>19.199712999999999</v>
      </c>
      <c r="T106">
        <v>19.099436000000001</v>
      </c>
      <c r="U106">
        <v>19.006401</v>
      </c>
      <c r="V106">
        <v>18.972618000000001</v>
      </c>
      <c r="W106">
        <v>19.015931999999999</v>
      </c>
      <c r="X106">
        <v>19.059194999999999</v>
      </c>
      <c r="Y106">
        <v>19.089003000000002</v>
      </c>
      <c r="Z106">
        <v>19.078462999999999</v>
      </c>
      <c r="AA106">
        <v>19.073222999999999</v>
      </c>
      <c r="AB106">
        <v>19.035549</v>
      </c>
      <c r="AC106">
        <v>18.976642999999999</v>
      </c>
      <c r="AD106">
        <v>18.914947999999999</v>
      </c>
      <c r="AE106">
        <v>18.991773999999999</v>
      </c>
      <c r="AF106">
        <v>18.961599</v>
      </c>
      <c r="AG106" s="91">
        <v>3.0000000000000001E-3</v>
      </c>
    </row>
    <row r="107" spans="1:33">
      <c r="A107" t="s">
        <v>527</v>
      </c>
      <c r="B107" t="s">
        <v>542</v>
      </c>
      <c r="C107" t="s">
        <v>543</v>
      </c>
      <c r="D107" t="s">
        <v>541</v>
      </c>
      <c r="F107">
        <v>19.777598999999999</v>
      </c>
      <c r="G107">
        <v>19.960829</v>
      </c>
      <c r="H107">
        <v>19.863551999999999</v>
      </c>
      <c r="I107">
        <v>19.700586000000001</v>
      </c>
      <c r="J107">
        <v>19.63954</v>
      </c>
      <c r="K107">
        <v>19.690778999999999</v>
      </c>
      <c r="L107">
        <v>19.757977</v>
      </c>
      <c r="M107">
        <v>19.798511999999999</v>
      </c>
      <c r="N107">
        <v>20.007479</v>
      </c>
      <c r="O107">
        <v>20.204947000000001</v>
      </c>
      <c r="P107">
        <v>20.307542999999999</v>
      </c>
      <c r="Q107">
        <v>20.827048999999999</v>
      </c>
      <c r="R107">
        <v>20.821225999999999</v>
      </c>
      <c r="S107">
        <v>20.723355999999999</v>
      </c>
      <c r="T107">
        <v>20.637675999999999</v>
      </c>
      <c r="U107">
        <v>20.552267000000001</v>
      </c>
      <c r="V107">
        <v>20.518706999999999</v>
      </c>
      <c r="W107">
        <v>20.559086000000001</v>
      </c>
      <c r="X107">
        <v>20.594023</v>
      </c>
      <c r="Y107">
        <v>20.612739999999999</v>
      </c>
      <c r="Z107">
        <v>20.589821000000001</v>
      </c>
      <c r="AA107">
        <v>20.572635999999999</v>
      </c>
      <c r="AB107">
        <v>20.518937999999999</v>
      </c>
      <c r="AC107">
        <v>20.441102999999998</v>
      </c>
      <c r="AD107">
        <v>20.358809000000001</v>
      </c>
      <c r="AE107">
        <v>20.404717999999999</v>
      </c>
      <c r="AF107">
        <v>20.358135000000001</v>
      </c>
      <c r="AG107" s="91">
        <v>1E-3</v>
      </c>
    </row>
    <row r="108" spans="1:33">
      <c r="A108" t="s">
        <v>525</v>
      </c>
      <c r="B108" t="s">
        <v>544</v>
      </c>
      <c r="C108" t="s">
        <v>545</v>
      </c>
      <c r="D108" t="s">
        <v>541</v>
      </c>
      <c r="F108">
        <v>17.562643000000001</v>
      </c>
      <c r="G108">
        <v>17.663405999999998</v>
      </c>
      <c r="H108">
        <v>17.567457000000001</v>
      </c>
      <c r="I108">
        <v>17.382929000000001</v>
      </c>
      <c r="J108">
        <v>17.291913999999998</v>
      </c>
      <c r="K108">
        <v>17.307409</v>
      </c>
      <c r="L108">
        <v>17.343654999999998</v>
      </c>
      <c r="M108">
        <v>17.378972999999998</v>
      </c>
      <c r="N108">
        <v>17.587420999999999</v>
      </c>
      <c r="O108">
        <v>17.754463000000001</v>
      </c>
      <c r="P108">
        <v>17.843942999999999</v>
      </c>
      <c r="Q108">
        <v>18.745529000000001</v>
      </c>
      <c r="R108">
        <v>18.747879000000001</v>
      </c>
      <c r="S108">
        <v>18.610184</v>
      </c>
      <c r="T108">
        <v>18.480103</v>
      </c>
      <c r="U108">
        <v>18.357793999999998</v>
      </c>
      <c r="V108">
        <v>18.290929999999999</v>
      </c>
      <c r="W108">
        <v>18.293406000000001</v>
      </c>
      <c r="X108">
        <v>18.292567999999999</v>
      </c>
      <c r="Y108">
        <v>18.276505</v>
      </c>
      <c r="Z108">
        <v>18.221741000000002</v>
      </c>
      <c r="AA108">
        <v>18.169429999999998</v>
      </c>
      <c r="AB108">
        <v>18.083389</v>
      </c>
      <c r="AC108">
        <v>17.971112999999999</v>
      </c>
      <c r="AD108">
        <v>17.858927000000001</v>
      </c>
      <c r="AE108">
        <v>17.892932999999999</v>
      </c>
      <c r="AF108">
        <v>17.811951000000001</v>
      </c>
      <c r="AG108" s="91">
        <v>1E-3</v>
      </c>
    </row>
    <row r="109" spans="1:33">
      <c r="A109" t="s">
        <v>546</v>
      </c>
      <c r="B109" t="s">
        <v>547</v>
      </c>
      <c r="C109" t="s">
        <v>548</v>
      </c>
      <c r="D109" t="s">
        <v>541</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t="s">
        <v>549</v>
      </c>
    </row>
    <row r="110" spans="1:33">
      <c r="A110" t="s">
        <v>550</v>
      </c>
      <c r="B110" t="s">
        <v>551</v>
      </c>
      <c r="C110" t="s">
        <v>552</v>
      </c>
      <c r="D110" t="s">
        <v>541</v>
      </c>
      <c r="F110">
        <v>11.443804</v>
      </c>
      <c r="G110">
        <v>12.072668</v>
      </c>
      <c r="H110">
        <v>11.969920999999999</v>
      </c>
      <c r="I110">
        <v>11.783875</v>
      </c>
      <c r="J110">
        <v>11.726345999999999</v>
      </c>
      <c r="K110">
        <v>11.797737</v>
      </c>
      <c r="L110">
        <v>11.908505999999999</v>
      </c>
      <c r="M110">
        <v>11.999717</v>
      </c>
      <c r="N110">
        <v>12.302014</v>
      </c>
      <c r="O110">
        <v>12.554612000000001</v>
      </c>
      <c r="P110">
        <v>12.694451000000001</v>
      </c>
      <c r="Q110">
        <v>13.0364</v>
      </c>
      <c r="R110">
        <v>12.997778</v>
      </c>
      <c r="S110">
        <v>12.920356999999999</v>
      </c>
      <c r="T110">
        <v>12.858921</v>
      </c>
      <c r="U110">
        <v>12.790533999999999</v>
      </c>
      <c r="V110">
        <v>12.798731999999999</v>
      </c>
      <c r="W110">
        <v>12.878328</v>
      </c>
      <c r="X110">
        <v>12.934844999999999</v>
      </c>
      <c r="Y110">
        <v>12.995628</v>
      </c>
      <c r="Z110">
        <v>12.983548000000001</v>
      </c>
      <c r="AA110">
        <v>12.963507999999999</v>
      </c>
      <c r="AB110">
        <v>12.921654999999999</v>
      </c>
      <c r="AC110">
        <v>12.843486</v>
      </c>
      <c r="AD110">
        <v>12.780554</v>
      </c>
      <c r="AE110">
        <v>12.805318</v>
      </c>
      <c r="AF110">
        <v>12.774438999999999</v>
      </c>
      <c r="AG110" s="91">
        <v>4.0000000000000001E-3</v>
      </c>
    </row>
    <row r="111" spans="1:33">
      <c r="A111" t="s">
        <v>553</v>
      </c>
      <c r="B111" t="s">
        <v>554</v>
      </c>
      <c r="C111" t="s">
        <v>555</v>
      </c>
      <c r="D111" t="s">
        <v>541</v>
      </c>
      <c r="F111">
        <v>11.443804</v>
      </c>
      <c r="G111">
        <v>12.072668</v>
      </c>
      <c r="H111">
        <v>11.969920999999999</v>
      </c>
      <c r="I111">
        <v>11.783875</v>
      </c>
      <c r="J111">
        <v>11.726345999999999</v>
      </c>
      <c r="K111">
        <v>11.797737</v>
      </c>
      <c r="L111">
        <v>11.908505999999999</v>
      </c>
      <c r="M111">
        <v>11.999717</v>
      </c>
      <c r="N111">
        <v>12.302014</v>
      </c>
      <c r="O111">
        <v>12.554612000000001</v>
      </c>
      <c r="P111">
        <v>12.694451000000001</v>
      </c>
      <c r="Q111">
        <v>13.0364</v>
      </c>
      <c r="R111">
        <v>12.997778</v>
      </c>
      <c r="S111">
        <v>12.920356999999999</v>
      </c>
      <c r="T111">
        <v>12.858921</v>
      </c>
      <c r="U111">
        <v>12.790533999999999</v>
      </c>
      <c r="V111">
        <v>12.798731999999999</v>
      </c>
      <c r="W111">
        <v>12.878328</v>
      </c>
      <c r="X111">
        <v>12.934844999999999</v>
      </c>
      <c r="Y111">
        <v>12.995628</v>
      </c>
      <c r="Z111">
        <v>12.983548000000001</v>
      </c>
      <c r="AA111">
        <v>12.963507999999999</v>
      </c>
      <c r="AB111">
        <v>12.921654999999999</v>
      </c>
      <c r="AC111">
        <v>12.843486</v>
      </c>
      <c r="AD111">
        <v>12.780554</v>
      </c>
      <c r="AE111">
        <v>12.805318</v>
      </c>
      <c r="AF111">
        <v>12.774438999999999</v>
      </c>
      <c r="AG111" s="91">
        <v>4.0000000000000001E-3</v>
      </c>
    </row>
    <row r="112" spans="1:33">
      <c r="A112" t="s">
        <v>556</v>
      </c>
    </row>
    <row r="113" spans="1:33">
      <c r="A113" t="s">
        <v>431</v>
      </c>
      <c r="B113" t="s">
        <v>557</v>
      </c>
      <c r="C113" t="s">
        <v>558</v>
      </c>
      <c r="D113" t="s">
        <v>541</v>
      </c>
      <c r="F113">
        <v>26.082224</v>
      </c>
      <c r="G113">
        <v>27.372015000000001</v>
      </c>
      <c r="H113">
        <v>26.960653000000001</v>
      </c>
      <c r="I113">
        <v>26.532195999999999</v>
      </c>
      <c r="J113">
        <v>26.423973</v>
      </c>
      <c r="K113">
        <v>26.564364999999999</v>
      </c>
      <c r="L113">
        <v>26.776347999999999</v>
      </c>
      <c r="M113">
        <v>26.899049999999999</v>
      </c>
      <c r="N113">
        <v>27.525832999999999</v>
      </c>
      <c r="O113">
        <v>28.011175000000001</v>
      </c>
      <c r="P113">
        <v>28.278126</v>
      </c>
      <c r="Q113">
        <v>28.777691000000001</v>
      </c>
      <c r="R113">
        <v>28.634815</v>
      </c>
      <c r="S113">
        <v>28.390754999999999</v>
      </c>
      <c r="T113">
        <v>28.198139000000001</v>
      </c>
      <c r="U113">
        <v>28.004740000000002</v>
      </c>
      <c r="V113">
        <v>27.976728000000001</v>
      </c>
      <c r="W113">
        <v>28.080334000000001</v>
      </c>
      <c r="X113">
        <v>28.169062</v>
      </c>
      <c r="Y113">
        <v>28.202684000000001</v>
      </c>
      <c r="Z113">
        <v>28.142578</v>
      </c>
      <c r="AA113">
        <v>28.047516000000002</v>
      </c>
      <c r="AB113">
        <v>27.889599</v>
      </c>
      <c r="AC113">
        <v>27.643142999999998</v>
      </c>
      <c r="AD113">
        <v>27.423555</v>
      </c>
      <c r="AE113">
        <v>27.345938</v>
      </c>
      <c r="AF113">
        <v>27.191025</v>
      </c>
      <c r="AG113" s="91">
        <v>2E-3</v>
      </c>
    </row>
    <row r="114" spans="1:33">
      <c r="A114" t="s">
        <v>527</v>
      </c>
      <c r="B114" t="s">
        <v>559</v>
      </c>
      <c r="C114" t="s">
        <v>560</v>
      </c>
      <c r="D114" t="s">
        <v>541</v>
      </c>
      <c r="F114">
        <v>27.212330000000001</v>
      </c>
      <c r="G114">
        <v>28.590579999999999</v>
      </c>
      <c r="H114">
        <v>28.250004000000001</v>
      </c>
      <c r="I114">
        <v>27.861284000000001</v>
      </c>
      <c r="J114">
        <v>27.783439999999999</v>
      </c>
      <c r="K114">
        <v>27.948340999999999</v>
      </c>
      <c r="L114">
        <v>28.180513000000001</v>
      </c>
      <c r="M114">
        <v>28.31982</v>
      </c>
      <c r="N114">
        <v>28.963902000000001</v>
      </c>
      <c r="O114">
        <v>29.464773000000001</v>
      </c>
      <c r="P114">
        <v>29.745934999999999</v>
      </c>
      <c r="Q114">
        <v>30.258866999999999</v>
      </c>
      <c r="R114">
        <v>30.127694999999999</v>
      </c>
      <c r="S114">
        <v>29.898018</v>
      </c>
      <c r="T114">
        <v>29.718136000000001</v>
      </c>
      <c r="U114">
        <v>29.539587000000001</v>
      </c>
      <c r="V114">
        <v>29.532623000000001</v>
      </c>
      <c r="W114">
        <v>29.663944000000001</v>
      </c>
      <c r="X114">
        <v>29.776478000000001</v>
      </c>
      <c r="Y114">
        <v>29.836489</v>
      </c>
      <c r="Z114">
        <v>29.807697000000001</v>
      </c>
      <c r="AA114">
        <v>29.742032999999999</v>
      </c>
      <c r="AB114">
        <v>29.621078000000001</v>
      </c>
      <c r="AC114">
        <v>29.414465</v>
      </c>
      <c r="AD114">
        <v>29.243926999999999</v>
      </c>
      <c r="AE114">
        <v>29.218567</v>
      </c>
      <c r="AF114">
        <v>29.114000000000001</v>
      </c>
      <c r="AG114" s="91">
        <v>3.0000000000000001E-3</v>
      </c>
    </row>
    <row r="115" spans="1:33">
      <c r="A115" t="s">
        <v>525</v>
      </c>
      <c r="B115" t="s">
        <v>561</v>
      </c>
      <c r="C115" t="s">
        <v>562</v>
      </c>
      <c r="D115" t="s">
        <v>541</v>
      </c>
      <c r="F115">
        <v>24.282774</v>
      </c>
      <c r="G115">
        <v>25.647283999999999</v>
      </c>
      <c r="H115">
        <v>25.308827999999998</v>
      </c>
      <c r="I115">
        <v>24.922684</v>
      </c>
      <c r="J115">
        <v>24.84449</v>
      </c>
      <c r="K115">
        <v>25.006926</v>
      </c>
      <c r="L115">
        <v>25.235980999999999</v>
      </c>
      <c r="M115">
        <v>25.372945999999999</v>
      </c>
      <c r="N115">
        <v>26.010107000000001</v>
      </c>
      <c r="O115">
        <v>26.505376999999999</v>
      </c>
      <c r="P115">
        <v>26.782921000000002</v>
      </c>
      <c r="Q115">
        <v>27.294965999999999</v>
      </c>
      <c r="R115">
        <v>27.164916999999999</v>
      </c>
      <c r="S115">
        <v>26.936419000000001</v>
      </c>
      <c r="T115">
        <v>26.757287999999999</v>
      </c>
      <c r="U115">
        <v>26.579505999999999</v>
      </c>
      <c r="V115">
        <v>26.571735</v>
      </c>
      <c r="W115">
        <v>26.701001999999999</v>
      </c>
      <c r="X115">
        <v>26.811657</v>
      </c>
      <c r="Y115">
        <v>26.870258</v>
      </c>
      <c r="Z115">
        <v>26.840878</v>
      </c>
      <c r="AA115">
        <v>26.774963</v>
      </c>
      <c r="AB115">
        <v>26.654264000000001</v>
      </c>
      <c r="AC115">
        <v>26.448715</v>
      </c>
      <c r="AD115">
        <v>26.278912999999999</v>
      </c>
      <c r="AE115">
        <v>26.253814999999999</v>
      </c>
      <c r="AF115">
        <v>26.149422000000001</v>
      </c>
      <c r="AG115" s="91">
        <v>3.0000000000000001E-3</v>
      </c>
    </row>
    <row r="116" spans="1:33">
      <c r="A116" t="s">
        <v>563</v>
      </c>
      <c r="B116" t="s">
        <v>564</v>
      </c>
      <c r="C116" t="s">
        <v>565</v>
      </c>
      <c r="D116" t="s">
        <v>541</v>
      </c>
      <c r="F116">
        <v>15.662438</v>
      </c>
      <c r="G116">
        <v>17.095972</v>
      </c>
      <c r="H116">
        <v>16.921756999999999</v>
      </c>
      <c r="I116">
        <v>16.564378999999999</v>
      </c>
      <c r="J116">
        <v>16.49259</v>
      </c>
      <c r="K116">
        <v>16.698236000000001</v>
      </c>
      <c r="L116">
        <v>16.991081000000001</v>
      </c>
      <c r="M116">
        <v>17.245121000000001</v>
      </c>
      <c r="N116">
        <v>17.959441999999999</v>
      </c>
      <c r="O116">
        <v>18.565225999999999</v>
      </c>
      <c r="P116">
        <v>18.924628999999999</v>
      </c>
      <c r="Q116">
        <v>19.662490999999999</v>
      </c>
      <c r="R116">
        <v>19.615673000000001</v>
      </c>
      <c r="S116">
        <v>19.493829999999999</v>
      </c>
      <c r="T116">
        <v>19.405608999999998</v>
      </c>
      <c r="U116">
        <v>19.300985000000001</v>
      </c>
      <c r="V116">
        <v>19.363647</v>
      </c>
      <c r="W116">
        <v>19.582083000000001</v>
      </c>
      <c r="X116">
        <v>19.75009</v>
      </c>
      <c r="Y116">
        <v>19.927520999999999</v>
      </c>
      <c r="Z116">
        <v>19.945639</v>
      </c>
      <c r="AA116">
        <v>19.946338999999998</v>
      </c>
      <c r="AB116">
        <v>19.898668000000001</v>
      </c>
      <c r="AC116">
        <v>19.771090999999998</v>
      </c>
      <c r="AD116">
        <v>19.676361</v>
      </c>
      <c r="AE116">
        <v>19.762139999999999</v>
      </c>
      <c r="AF116">
        <v>19.735866999999999</v>
      </c>
      <c r="AG116" s="91">
        <v>8.9999999999999993E-3</v>
      </c>
    </row>
    <row r="117" spans="1:33">
      <c r="A117" t="s">
        <v>546</v>
      </c>
      <c r="B117" t="s">
        <v>566</v>
      </c>
      <c r="C117" t="s">
        <v>567</v>
      </c>
      <c r="D117" t="s">
        <v>541</v>
      </c>
      <c r="F117">
        <v>11.131519000000001</v>
      </c>
      <c r="G117">
        <v>11.783325</v>
      </c>
      <c r="H117">
        <v>11.598039</v>
      </c>
      <c r="I117">
        <v>11.436346</v>
      </c>
      <c r="J117">
        <v>11.439994</v>
      </c>
      <c r="K117">
        <v>11.579726000000001</v>
      </c>
      <c r="L117">
        <v>11.769632</v>
      </c>
      <c r="M117">
        <v>11.890407</v>
      </c>
      <c r="N117">
        <v>12.266788</v>
      </c>
      <c r="O117">
        <v>12.528677999999999</v>
      </c>
      <c r="P117">
        <v>12.711942000000001</v>
      </c>
      <c r="Q117">
        <v>13.838943</v>
      </c>
      <c r="R117">
        <v>13.914254</v>
      </c>
      <c r="S117">
        <v>13.820492</v>
      </c>
      <c r="T117">
        <v>13.752132</v>
      </c>
      <c r="U117">
        <v>13.689482999999999</v>
      </c>
      <c r="V117">
        <v>13.71308</v>
      </c>
      <c r="W117">
        <v>13.800635</v>
      </c>
      <c r="X117">
        <v>13.886991</v>
      </c>
      <c r="Y117">
        <v>13.943507</v>
      </c>
      <c r="Z117">
        <v>13.96114</v>
      </c>
      <c r="AA117">
        <v>13.94815</v>
      </c>
      <c r="AB117">
        <v>13.912392000000001</v>
      </c>
      <c r="AC117">
        <v>13.839399999999999</v>
      </c>
      <c r="AD117">
        <v>13.792706000000001</v>
      </c>
      <c r="AE117">
        <v>13.955946000000001</v>
      </c>
      <c r="AF117">
        <v>13.916736999999999</v>
      </c>
      <c r="AG117" s="91">
        <v>8.9999999999999993E-3</v>
      </c>
    </row>
    <row r="118" spans="1:33">
      <c r="A118" t="s">
        <v>550</v>
      </c>
      <c r="B118" t="s">
        <v>568</v>
      </c>
      <c r="C118" t="s">
        <v>569</v>
      </c>
      <c r="D118" t="s">
        <v>541</v>
      </c>
      <c r="F118">
        <v>10.518917999999999</v>
      </c>
      <c r="G118">
        <v>11.220459</v>
      </c>
      <c r="H118">
        <v>11.048302</v>
      </c>
      <c r="I118">
        <v>10.882524</v>
      </c>
      <c r="J118">
        <v>10.878577999999999</v>
      </c>
      <c r="K118">
        <v>10.997228</v>
      </c>
      <c r="L118">
        <v>11.141553999999999</v>
      </c>
      <c r="M118">
        <v>11.237958000000001</v>
      </c>
      <c r="N118">
        <v>11.587527</v>
      </c>
      <c r="O118">
        <v>11.865107</v>
      </c>
      <c r="P118">
        <v>12.042180999999999</v>
      </c>
      <c r="Q118">
        <v>12.425376999999999</v>
      </c>
      <c r="R118">
        <v>12.398633999999999</v>
      </c>
      <c r="S118">
        <v>12.306039999999999</v>
      </c>
      <c r="T118">
        <v>12.237890999999999</v>
      </c>
      <c r="U118">
        <v>12.169972</v>
      </c>
      <c r="V118">
        <v>12.187250000000001</v>
      </c>
      <c r="W118">
        <v>12.269031999999999</v>
      </c>
      <c r="X118">
        <v>12.346788999999999</v>
      </c>
      <c r="Y118">
        <v>12.400518999999999</v>
      </c>
      <c r="Z118">
        <v>12.414308999999999</v>
      </c>
      <c r="AA118">
        <v>12.404987999999999</v>
      </c>
      <c r="AB118">
        <v>12.371383</v>
      </c>
      <c r="AC118">
        <v>12.301284000000001</v>
      </c>
      <c r="AD118">
        <v>12.250579</v>
      </c>
      <c r="AE118">
        <v>12.284452</v>
      </c>
      <c r="AF118">
        <v>12.258368000000001</v>
      </c>
      <c r="AG118" s="91">
        <v>6.0000000000000001E-3</v>
      </c>
    </row>
    <row r="119" spans="1:33">
      <c r="A119" t="s">
        <v>553</v>
      </c>
      <c r="B119" t="s">
        <v>570</v>
      </c>
      <c r="C119" t="s">
        <v>571</v>
      </c>
      <c r="D119" t="s">
        <v>541</v>
      </c>
      <c r="F119">
        <v>11.206511000000001</v>
      </c>
      <c r="G119">
        <v>11.851167999999999</v>
      </c>
      <c r="H119">
        <v>11.666744</v>
      </c>
      <c r="I119">
        <v>11.508732999999999</v>
      </c>
      <c r="J119">
        <v>11.513063000000001</v>
      </c>
      <c r="K119">
        <v>11.654737000000001</v>
      </c>
      <c r="L119">
        <v>11.849112999999999</v>
      </c>
      <c r="M119">
        <v>11.970824</v>
      </c>
      <c r="N119">
        <v>12.350697</v>
      </c>
      <c r="O119">
        <v>12.611025</v>
      </c>
      <c r="P119">
        <v>12.794636000000001</v>
      </c>
      <c r="Q119">
        <v>14.018115999999999</v>
      </c>
      <c r="R119">
        <v>14.107737999999999</v>
      </c>
      <c r="S119">
        <v>14.015776000000001</v>
      </c>
      <c r="T119">
        <v>13.949567999999999</v>
      </c>
      <c r="U119">
        <v>13.890155</v>
      </c>
      <c r="V119">
        <v>13.92394</v>
      </c>
      <c r="W119">
        <v>14.023643</v>
      </c>
      <c r="X119">
        <v>14.124241</v>
      </c>
      <c r="Y119">
        <v>14.193315</v>
      </c>
      <c r="Z119">
        <v>14.223763</v>
      </c>
      <c r="AA119">
        <v>14.221519000000001</v>
      </c>
      <c r="AB119">
        <v>14.199920000000001</v>
      </c>
      <c r="AC119">
        <v>14.141954</v>
      </c>
      <c r="AD119">
        <v>14.111420000000001</v>
      </c>
      <c r="AE119">
        <v>14.317017</v>
      </c>
      <c r="AF119">
        <v>14.291043999999999</v>
      </c>
      <c r="AG119" s="91">
        <v>8.9999999999999993E-3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2837"/>
  <sheetViews>
    <sheetView workbookViewId="0"/>
  </sheetViews>
  <sheetFormatPr defaultRowHeight="15" customHeight="1"/>
  <cols>
    <col min="1" max="1" width="19.59765625" customWidth="1"/>
    <col min="2" max="2" width="41.73046875" customWidth="1"/>
  </cols>
  <sheetData>
    <row r="1" spans="1:33" ht="15" customHeight="1" thickBot="1">
      <c r="B1" s="20" t="s">
        <v>572</v>
      </c>
      <c r="C1" s="21">
        <v>2021</v>
      </c>
      <c r="D1" s="21">
        <v>2022</v>
      </c>
      <c r="E1" s="21">
        <v>2023</v>
      </c>
      <c r="F1" s="21">
        <v>2024</v>
      </c>
      <c r="G1" s="21">
        <v>2025</v>
      </c>
      <c r="H1" s="21">
        <v>2026</v>
      </c>
      <c r="I1" s="21">
        <v>2027</v>
      </c>
      <c r="J1" s="21">
        <v>2028</v>
      </c>
      <c r="K1" s="21">
        <v>2029</v>
      </c>
      <c r="L1" s="21">
        <v>2030</v>
      </c>
      <c r="M1" s="21">
        <v>2031</v>
      </c>
      <c r="N1" s="21">
        <v>2032</v>
      </c>
      <c r="O1" s="21">
        <v>2033</v>
      </c>
      <c r="P1" s="21">
        <v>2034</v>
      </c>
      <c r="Q1" s="21">
        <v>2035</v>
      </c>
      <c r="R1" s="21">
        <v>2036</v>
      </c>
      <c r="S1" s="21">
        <v>2037</v>
      </c>
      <c r="T1" s="21">
        <v>2038</v>
      </c>
      <c r="U1" s="21">
        <v>2039</v>
      </c>
      <c r="V1" s="21">
        <v>2040</v>
      </c>
      <c r="W1" s="21">
        <v>2041</v>
      </c>
      <c r="X1" s="21">
        <v>2042</v>
      </c>
      <c r="Y1" s="21">
        <v>2043</v>
      </c>
      <c r="Z1" s="21">
        <v>2044</v>
      </c>
      <c r="AA1" s="21">
        <v>2045</v>
      </c>
      <c r="AB1" s="21">
        <v>2046</v>
      </c>
      <c r="AC1" s="21">
        <v>2047</v>
      </c>
      <c r="AD1" s="21">
        <v>2048</v>
      </c>
      <c r="AE1" s="21">
        <v>2049</v>
      </c>
      <c r="AF1" s="21">
        <v>2050</v>
      </c>
    </row>
    <row r="2" spans="1:33" ht="15" customHeight="1" thickTop="1"/>
    <row r="3" spans="1:33" ht="15" customHeight="1">
      <c r="C3" s="86" t="s">
        <v>573</v>
      </c>
      <c r="D3" s="87"/>
      <c r="E3" s="87"/>
      <c r="F3" s="87"/>
      <c r="G3" s="87"/>
    </row>
    <row r="4" spans="1:33" ht="15" customHeight="1">
      <c r="C4" s="86" t="s">
        <v>574</v>
      </c>
      <c r="D4" s="87"/>
      <c r="E4" s="87"/>
      <c r="F4" s="86" t="s">
        <v>575</v>
      </c>
      <c r="G4" s="87"/>
    </row>
    <row r="5" spans="1:33" ht="15" customHeight="1">
      <c r="C5" s="86" t="s">
        <v>576</v>
      </c>
      <c r="D5" s="87"/>
      <c r="E5" s="87"/>
      <c r="F5" s="87"/>
      <c r="G5" s="87"/>
    </row>
    <row r="6" spans="1:33" ht="15" customHeight="1">
      <c r="C6" s="87"/>
      <c r="D6" s="86" t="s">
        <v>577</v>
      </c>
      <c r="E6" s="87"/>
      <c r="F6" s="87"/>
      <c r="G6" s="87"/>
    </row>
    <row r="7" spans="1:33" ht="15" customHeight="1">
      <c r="C7" s="87"/>
      <c r="D7" s="87"/>
      <c r="E7" s="87"/>
      <c r="F7" s="87"/>
      <c r="G7" s="87"/>
    </row>
    <row r="10" spans="1:33" ht="15" customHeight="1">
      <c r="A10" s="14" t="s">
        <v>198</v>
      </c>
      <c r="B10" s="23" t="s">
        <v>199</v>
      </c>
      <c r="AG10" s="88" t="s">
        <v>578</v>
      </c>
    </row>
    <row r="11" spans="1:33" ht="15" customHeight="1">
      <c r="B11" s="20"/>
      <c r="AG11" s="88" t="s">
        <v>579</v>
      </c>
    </row>
    <row r="12" spans="1:33"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88" t="s">
        <v>580</v>
      </c>
    </row>
    <row r="13" spans="1:33" ht="15" customHeight="1" thickBot="1">
      <c r="B13" s="21" t="s">
        <v>203</v>
      </c>
      <c r="C13" s="21">
        <v>2021</v>
      </c>
      <c r="D13" s="21">
        <v>2022</v>
      </c>
      <c r="E13" s="21">
        <v>2023</v>
      </c>
      <c r="F13" s="21">
        <v>2024</v>
      </c>
      <c r="G13" s="21">
        <v>2025</v>
      </c>
      <c r="H13" s="21">
        <v>2026</v>
      </c>
      <c r="I13" s="21">
        <v>2027</v>
      </c>
      <c r="J13" s="21">
        <v>2028</v>
      </c>
      <c r="K13" s="21">
        <v>2029</v>
      </c>
      <c r="L13" s="21">
        <v>2030</v>
      </c>
      <c r="M13" s="21">
        <v>2031</v>
      </c>
      <c r="N13" s="21">
        <v>2032</v>
      </c>
      <c r="O13" s="21">
        <v>2033</v>
      </c>
      <c r="P13" s="21">
        <v>2034</v>
      </c>
      <c r="Q13" s="21">
        <v>2035</v>
      </c>
      <c r="R13" s="21">
        <v>2036</v>
      </c>
      <c r="S13" s="21">
        <v>2037</v>
      </c>
      <c r="T13" s="21">
        <v>2038</v>
      </c>
      <c r="U13" s="21">
        <v>2039</v>
      </c>
      <c r="V13" s="21">
        <v>2040</v>
      </c>
      <c r="W13" s="21">
        <v>2041</v>
      </c>
      <c r="X13" s="21">
        <v>2042</v>
      </c>
      <c r="Y13" s="21">
        <v>2043</v>
      </c>
      <c r="Z13" s="21">
        <v>2044</v>
      </c>
      <c r="AA13" s="21">
        <v>2045</v>
      </c>
      <c r="AB13" s="21">
        <v>2046</v>
      </c>
      <c r="AC13" s="21">
        <v>2047</v>
      </c>
      <c r="AD13" s="21">
        <v>2048</v>
      </c>
      <c r="AE13" s="21">
        <v>2049</v>
      </c>
      <c r="AF13" s="21">
        <v>2050</v>
      </c>
      <c r="AG13" s="89" t="s">
        <v>581</v>
      </c>
    </row>
    <row r="14" spans="1:33" ht="15" customHeight="1" thickTop="1"/>
    <row r="15" spans="1:33" ht="15" customHeight="1">
      <c r="B15" s="24" t="s">
        <v>205</v>
      </c>
    </row>
    <row r="16" spans="1:33" ht="15" customHeight="1">
      <c r="B16" s="24" t="s">
        <v>206</v>
      </c>
    </row>
    <row r="17" spans="1:33" ht="15" customHeight="1">
      <c r="B17" s="24" t="s">
        <v>207</v>
      </c>
    </row>
    <row r="18" spans="1:33" ht="15" customHeight="1">
      <c r="A18" s="14" t="s">
        <v>208</v>
      </c>
      <c r="B18" s="31" t="s">
        <v>209</v>
      </c>
      <c r="C18" s="25">
        <v>2761.148682</v>
      </c>
      <c r="D18" s="25">
        <v>2887.3312989999999</v>
      </c>
      <c r="E18" s="25">
        <v>2986.1374510000001</v>
      </c>
      <c r="F18" s="25">
        <v>3033.4624020000001</v>
      </c>
      <c r="G18" s="25">
        <v>3075.96875</v>
      </c>
      <c r="H18" s="25">
        <v>3112.4636230000001</v>
      </c>
      <c r="I18" s="25">
        <v>3140.5366210000002</v>
      </c>
      <c r="J18" s="25">
        <v>3162.593018</v>
      </c>
      <c r="K18" s="25">
        <v>3183.8110350000002</v>
      </c>
      <c r="L18" s="25">
        <v>3206.8017580000001</v>
      </c>
      <c r="M18" s="25">
        <v>3229.7072750000002</v>
      </c>
      <c r="N18" s="25">
        <v>3247.4204100000002</v>
      </c>
      <c r="O18" s="25">
        <v>3266.420654</v>
      </c>
      <c r="P18" s="25">
        <v>3283.741211</v>
      </c>
      <c r="Q18" s="25">
        <v>3299.2346189999998</v>
      </c>
      <c r="R18" s="25">
        <v>3314.6108399999998</v>
      </c>
      <c r="S18" s="25">
        <v>3331.2617190000001</v>
      </c>
      <c r="T18" s="25">
        <v>3348.029297</v>
      </c>
      <c r="U18" s="25">
        <v>3367.125</v>
      </c>
      <c r="V18" s="25">
        <v>3386.9489749999998</v>
      </c>
      <c r="W18" s="25">
        <v>3405.9555660000001</v>
      </c>
      <c r="X18" s="25">
        <v>3425.8684079999998</v>
      </c>
      <c r="Y18" s="25">
        <v>3445.7124020000001</v>
      </c>
      <c r="Z18" s="25">
        <v>3465.4506839999999</v>
      </c>
      <c r="AA18" s="25">
        <v>3486.7060550000001</v>
      </c>
      <c r="AB18" s="25">
        <v>3510.4650879999999</v>
      </c>
      <c r="AC18" s="25">
        <v>3534.4812010000001</v>
      </c>
      <c r="AD18" s="25">
        <v>3558.8703609999998</v>
      </c>
      <c r="AE18" s="25">
        <v>3584.9614259999998</v>
      </c>
      <c r="AF18" s="25">
        <v>3613.5239259999998</v>
      </c>
      <c r="AG18" s="26">
        <v>8.9999999999999993E-3</v>
      </c>
    </row>
    <row r="19" spans="1:33" ht="15" customHeight="1">
      <c r="A19" s="14" t="s">
        <v>210</v>
      </c>
      <c r="B19" s="31" t="s">
        <v>211</v>
      </c>
      <c r="C19" s="25">
        <v>100.76003300000001</v>
      </c>
      <c r="D19" s="25">
        <v>104.341759</v>
      </c>
      <c r="E19" s="25">
        <v>106.70262099999999</v>
      </c>
      <c r="F19" s="25">
        <v>108.002144</v>
      </c>
      <c r="G19" s="25">
        <v>109.34573399999999</v>
      </c>
      <c r="H19" s="25">
        <v>110.56495700000001</v>
      </c>
      <c r="I19" s="25">
        <v>111.427513</v>
      </c>
      <c r="J19" s="25">
        <v>112.364082</v>
      </c>
      <c r="K19" s="25">
        <v>113.479294</v>
      </c>
      <c r="L19" s="25">
        <v>114.625984</v>
      </c>
      <c r="M19" s="25">
        <v>115.787857</v>
      </c>
      <c r="N19" s="25">
        <v>117.003784</v>
      </c>
      <c r="O19" s="25">
        <v>118.260712</v>
      </c>
      <c r="P19" s="25">
        <v>119.48288700000001</v>
      </c>
      <c r="Q19" s="25">
        <v>120.706596</v>
      </c>
      <c r="R19" s="25">
        <v>121.991364</v>
      </c>
      <c r="S19" s="25">
        <v>123.41512299999999</v>
      </c>
      <c r="T19" s="25">
        <v>124.851883</v>
      </c>
      <c r="U19" s="25">
        <v>126.28014400000001</v>
      </c>
      <c r="V19" s="25">
        <v>127.691216</v>
      </c>
      <c r="W19" s="25">
        <v>129.204849</v>
      </c>
      <c r="X19" s="25">
        <v>130.79394500000001</v>
      </c>
      <c r="Y19" s="25">
        <v>132.42688000000001</v>
      </c>
      <c r="Z19" s="25">
        <v>134.00608800000001</v>
      </c>
      <c r="AA19" s="25">
        <v>135.596069</v>
      </c>
      <c r="AB19" s="25">
        <v>137.31485000000001</v>
      </c>
      <c r="AC19" s="25">
        <v>138.904785</v>
      </c>
      <c r="AD19" s="25">
        <v>140.36012299999999</v>
      </c>
      <c r="AE19" s="25">
        <v>142.02192700000001</v>
      </c>
      <c r="AF19" s="25">
        <v>144.023132</v>
      </c>
      <c r="AG19" s="26">
        <v>1.2E-2</v>
      </c>
    </row>
    <row r="20" spans="1:33" ht="15" customHeight="1">
      <c r="A20" s="14" t="s">
        <v>212</v>
      </c>
      <c r="B20" s="31" t="s">
        <v>213</v>
      </c>
      <c r="C20" s="25">
        <v>296.81839000000002</v>
      </c>
      <c r="D20" s="25">
        <v>304.25448599999999</v>
      </c>
      <c r="E20" s="25">
        <v>308.97503699999999</v>
      </c>
      <c r="F20" s="25">
        <v>312.70242300000001</v>
      </c>
      <c r="G20" s="25">
        <v>316.88568099999998</v>
      </c>
      <c r="H20" s="25">
        <v>320.480591</v>
      </c>
      <c r="I20" s="25">
        <v>323.30453499999999</v>
      </c>
      <c r="J20" s="25">
        <v>326.69177200000001</v>
      </c>
      <c r="K20" s="25">
        <v>330.38946499999997</v>
      </c>
      <c r="L20" s="25">
        <v>333.86132800000001</v>
      </c>
      <c r="M20" s="25">
        <v>337.28405800000002</v>
      </c>
      <c r="N20" s="25">
        <v>340.79714999999999</v>
      </c>
      <c r="O20" s="25">
        <v>344.26348899999999</v>
      </c>
      <c r="P20" s="25">
        <v>347.52569599999998</v>
      </c>
      <c r="Q20" s="25">
        <v>350.959137</v>
      </c>
      <c r="R20" s="25">
        <v>354.45806900000002</v>
      </c>
      <c r="S20" s="25">
        <v>358.38226300000002</v>
      </c>
      <c r="T20" s="25">
        <v>362.35556000000003</v>
      </c>
      <c r="U20" s="25">
        <v>366.26159699999999</v>
      </c>
      <c r="V20" s="25">
        <v>370.20163000000002</v>
      </c>
      <c r="W20" s="25">
        <v>374.51641799999999</v>
      </c>
      <c r="X20" s="25">
        <v>379.08895899999999</v>
      </c>
      <c r="Y20" s="25">
        <v>383.45092799999998</v>
      </c>
      <c r="Z20" s="25">
        <v>387.78918499999997</v>
      </c>
      <c r="AA20" s="25">
        <v>392.145264</v>
      </c>
      <c r="AB20" s="25">
        <v>396.80841099999998</v>
      </c>
      <c r="AC20" s="25">
        <v>400.81616200000002</v>
      </c>
      <c r="AD20" s="25">
        <v>404.242279</v>
      </c>
      <c r="AE20" s="25">
        <v>408.71432499999997</v>
      </c>
      <c r="AF20" s="25">
        <v>414.21069299999999</v>
      </c>
      <c r="AG20" s="26">
        <v>1.2E-2</v>
      </c>
    </row>
    <row r="21" spans="1:33" ht="15" customHeight="1">
      <c r="B21" s="24" t="s">
        <v>214</v>
      </c>
      <c r="C21" s="25"/>
    </row>
    <row r="22" spans="1:33" ht="15" customHeight="1">
      <c r="A22" s="14" t="s">
        <v>215</v>
      </c>
      <c r="B22" s="31" t="s">
        <v>216</v>
      </c>
      <c r="C22" s="25">
        <v>151.309662</v>
      </c>
      <c r="D22" s="25">
        <v>173.16789199999999</v>
      </c>
      <c r="E22" s="25">
        <v>184.76591500000001</v>
      </c>
      <c r="F22" s="25">
        <v>191.65541099999999</v>
      </c>
      <c r="G22" s="25">
        <v>196.213989</v>
      </c>
      <c r="H22" s="25">
        <v>199.39810199999999</v>
      </c>
      <c r="I22" s="25">
        <v>201.69253499999999</v>
      </c>
      <c r="J22" s="25">
        <v>203.406387</v>
      </c>
      <c r="K22" s="25">
        <v>204.712097</v>
      </c>
      <c r="L22" s="25">
        <v>205.76692199999999</v>
      </c>
      <c r="M22" s="25">
        <v>206.629425</v>
      </c>
      <c r="N22" s="25">
        <v>207.27484100000001</v>
      </c>
      <c r="O22" s="25">
        <v>207.81849700000001</v>
      </c>
      <c r="P22" s="25">
        <v>208.295547</v>
      </c>
      <c r="Q22" s="25">
        <v>208.674194</v>
      </c>
      <c r="R22" s="25">
        <v>209.06362899999999</v>
      </c>
      <c r="S22" s="25">
        <v>209.51919599999999</v>
      </c>
      <c r="T22" s="25">
        <v>209.89679000000001</v>
      </c>
      <c r="U22" s="25">
        <v>210.00268600000001</v>
      </c>
      <c r="V22" s="25">
        <v>210.103928</v>
      </c>
      <c r="W22" s="25">
        <v>210.12295499999999</v>
      </c>
      <c r="X22" s="25">
        <v>210.09635900000001</v>
      </c>
      <c r="Y22" s="25">
        <v>210.065979</v>
      </c>
      <c r="Z22" s="25">
        <v>210.01565600000001</v>
      </c>
      <c r="AA22" s="25">
        <v>209.943985</v>
      </c>
      <c r="AB22" s="25">
        <v>209.88407900000001</v>
      </c>
      <c r="AC22" s="25">
        <v>209.77900700000001</v>
      </c>
      <c r="AD22" s="25">
        <v>209.63932800000001</v>
      </c>
      <c r="AE22" s="25">
        <v>209.48928799999999</v>
      </c>
      <c r="AF22" s="25">
        <v>209.34700000000001</v>
      </c>
      <c r="AG22" s="26">
        <v>1.0999999999999999E-2</v>
      </c>
    </row>
    <row r="23" spans="1:33" ht="15" customHeight="1">
      <c r="A23" s="14" t="s">
        <v>217</v>
      </c>
      <c r="B23" s="31" t="s">
        <v>218</v>
      </c>
      <c r="C23" s="25">
        <v>29.706351999999999</v>
      </c>
      <c r="D23" s="25">
        <v>33.420921</v>
      </c>
      <c r="E23" s="25">
        <v>35.774768999999999</v>
      </c>
      <c r="F23" s="25">
        <v>37.825355999999999</v>
      </c>
      <c r="G23" s="25">
        <v>39.433684999999997</v>
      </c>
      <c r="H23" s="25">
        <v>40.788967</v>
      </c>
      <c r="I23" s="25">
        <v>41.767356999999997</v>
      </c>
      <c r="J23" s="25">
        <v>42.560257</v>
      </c>
      <c r="K23" s="25">
        <v>43.304031000000002</v>
      </c>
      <c r="L23" s="25">
        <v>44.145663999999996</v>
      </c>
      <c r="M23" s="25">
        <v>44.963546999999998</v>
      </c>
      <c r="N23" s="25">
        <v>45.652962000000002</v>
      </c>
      <c r="O23" s="25">
        <v>46.319397000000002</v>
      </c>
      <c r="P23" s="25">
        <v>46.919536999999998</v>
      </c>
      <c r="Q23" s="25">
        <v>47.423344</v>
      </c>
      <c r="R23" s="25">
        <v>47.944431000000002</v>
      </c>
      <c r="S23" s="25">
        <v>48.515841999999999</v>
      </c>
      <c r="T23" s="25">
        <v>49.068516000000002</v>
      </c>
      <c r="U23" s="25">
        <v>49.548980999999998</v>
      </c>
      <c r="V23" s="25">
        <v>50.127490999999999</v>
      </c>
      <c r="W23" s="25">
        <v>50.601322000000003</v>
      </c>
      <c r="X23" s="25">
        <v>51.080406000000004</v>
      </c>
      <c r="Y23" s="25">
        <v>51.618813000000003</v>
      </c>
      <c r="Z23" s="25">
        <v>52.163063000000001</v>
      </c>
      <c r="AA23" s="25">
        <v>52.755924</v>
      </c>
      <c r="AB23" s="25">
        <v>53.424160000000001</v>
      </c>
      <c r="AC23" s="25">
        <v>53.984158000000001</v>
      </c>
      <c r="AD23" s="25">
        <v>54.508429999999997</v>
      </c>
      <c r="AE23" s="25">
        <v>55.108772000000002</v>
      </c>
      <c r="AF23" s="25">
        <v>55.777504</v>
      </c>
      <c r="AG23" s="26">
        <v>2.1999999999999999E-2</v>
      </c>
    </row>
    <row r="24" spans="1:33" ht="15" customHeight="1">
      <c r="B24" s="24" t="s">
        <v>219</v>
      </c>
      <c r="C24" s="25"/>
    </row>
    <row r="25" spans="1:33" ht="15" customHeight="1">
      <c r="A25" s="14" t="s">
        <v>220</v>
      </c>
      <c r="B25" s="31" t="s">
        <v>221</v>
      </c>
      <c r="C25" s="25">
        <v>884.81805399999996</v>
      </c>
      <c r="D25" s="25">
        <v>1076.5500489999999</v>
      </c>
      <c r="E25" s="25">
        <v>1230.1667480000001</v>
      </c>
      <c r="F25" s="25">
        <v>1281.097168</v>
      </c>
      <c r="G25" s="25">
        <v>1332.4700929999999</v>
      </c>
      <c r="H25" s="25">
        <v>1370.982788</v>
      </c>
      <c r="I25" s="25">
        <v>1398.917725</v>
      </c>
      <c r="J25" s="25">
        <v>1427.2495120000001</v>
      </c>
      <c r="K25" s="25">
        <v>1459.7749020000001</v>
      </c>
      <c r="L25" s="25">
        <v>1496.72937</v>
      </c>
      <c r="M25" s="25">
        <v>1531.1087649999999</v>
      </c>
      <c r="N25" s="25">
        <v>1567.3237300000001</v>
      </c>
      <c r="O25" s="25">
        <v>1606.10022</v>
      </c>
      <c r="P25" s="25">
        <v>1644.370361</v>
      </c>
      <c r="Q25" s="25">
        <v>1681.6503909999999</v>
      </c>
      <c r="R25" s="25">
        <v>1717.8458250000001</v>
      </c>
      <c r="S25" s="25">
        <v>1756.651611</v>
      </c>
      <c r="T25" s="25">
        <v>1794.5097659999999</v>
      </c>
      <c r="U25" s="25">
        <v>1835.049072</v>
      </c>
      <c r="V25" s="25">
        <v>1878.356323</v>
      </c>
      <c r="W25" s="25">
        <v>1916.7485349999999</v>
      </c>
      <c r="X25" s="25">
        <v>1957.8833010000001</v>
      </c>
      <c r="Y25" s="25">
        <v>2001.3043210000001</v>
      </c>
      <c r="Z25" s="25">
        <v>2045.0241699999999</v>
      </c>
      <c r="AA25" s="25">
        <v>2092.8051759999998</v>
      </c>
      <c r="AB25" s="25">
        <v>2142.4401859999998</v>
      </c>
      <c r="AC25" s="25">
        <v>2188.4589839999999</v>
      </c>
      <c r="AD25" s="25">
        <v>2235.0183109999998</v>
      </c>
      <c r="AE25" s="25">
        <v>2287.7985840000001</v>
      </c>
      <c r="AF25" s="25">
        <v>2344.38501</v>
      </c>
      <c r="AG25" s="26">
        <v>3.4000000000000002E-2</v>
      </c>
    </row>
    <row r="26" spans="1:33" ht="15" customHeight="1">
      <c r="B26" s="24" t="s">
        <v>222</v>
      </c>
      <c r="C26" s="25"/>
    </row>
    <row r="27" spans="1:33" ht="15" customHeight="1">
      <c r="A27" s="14" t="s">
        <v>223</v>
      </c>
      <c r="B27" s="31" t="s">
        <v>224</v>
      </c>
      <c r="C27" s="25">
        <v>1644.4914550000001</v>
      </c>
      <c r="D27" s="25">
        <v>1665.161255</v>
      </c>
      <c r="E27" s="25">
        <v>1687.212769</v>
      </c>
      <c r="F27" s="25">
        <v>1584.567871</v>
      </c>
      <c r="G27" s="25">
        <v>1618.044678</v>
      </c>
      <c r="H27" s="25">
        <v>1660.064453</v>
      </c>
      <c r="I27" s="25">
        <v>1667.3862300000001</v>
      </c>
      <c r="J27" s="25">
        <v>1673.5900879999999</v>
      </c>
      <c r="K27" s="25">
        <v>1678.877563</v>
      </c>
      <c r="L27" s="25">
        <v>1688.528564</v>
      </c>
      <c r="M27" s="25">
        <v>1699.8828120000001</v>
      </c>
      <c r="N27" s="25">
        <v>1711.360596</v>
      </c>
      <c r="O27" s="25">
        <v>1724.682129</v>
      </c>
      <c r="P27" s="25">
        <v>1718.117432</v>
      </c>
      <c r="Q27" s="25">
        <v>1722.3842770000001</v>
      </c>
      <c r="R27" s="25">
        <v>1715.605591</v>
      </c>
      <c r="S27" s="25">
        <v>1728.4023440000001</v>
      </c>
      <c r="T27" s="25">
        <v>1737.814453</v>
      </c>
      <c r="U27" s="25">
        <v>1747.3446039999999</v>
      </c>
      <c r="V27" s="25">
        <v>1754.172607</v>
      </c>
      <c r="W27" s="25">
        <v>1763.524658</v>
      </c>
      <c r="X27" s="25">
        <v>1775.6241460000001</v>
      </c>
      <c r="Y27" s="25">
        <v>1781.4792480000001</v>
      </c>
      <c r="Z27" s="25">
        <v>1785.230591</v>
      </c>
      <c r="AA27" s="25">
        <v>1792.4876710000001</v>
      </c>
      <c r="AB27" s="25">
        <v>1803.185547</v>
      </c>
      <c r="AC27" s="25">
        <v>1810.229004</v>
      </c>
      <c r="AD27" s="25">
        <v>1819.670654</v>
      </c>
      <c r="AE27" s="25">
        <v>1831.4157709999999</v>
      </c>
      <c r="AF27" s="25">
        <v>1852.349976</v>
      </c>
      <c r="AG27" s="26">
        <v>4.0000000000000001E-3</v>
      </c>
    </row>
    <row r="28" spans="1:33" ht="15" customHeight="1">
      <c r="A28" s="14" t="s">
        <v>225</v>
      </c>
      <c r="B28" s="31" t="s">
        <v>226</v>
      </c>
      <c r="C28" s="25">
        <v>340.48684700000001</v>
      </c>
      <c r="D28" s="25">
        <v>355.07800300000002</v>
      </c>
      <c r="E28" s="25">
        <v>354.80612200000002</v>
      </c>
      <c r="F28" s="25">
        <v>347.34994499999999</v>
      </c>
      <c r="G28" s="25">
        <v>340.59832799999998</v>
      </c>
      <c r="H28" s="25">
        <v>332.846924</v>
      </c>
      <c r="I28" s="25">
        <v>323.82995599999998</v>
      </c>
      <c r="J28" s="25">
        <v>315.29077100000001</v>
      </c>
      <c r="K28" s="25">
        <v>306.40820300000001</v>
      </c>
      <c r="L28" s="25">
        <v>297.530731</v>
      </c>
      <c r="M28" s="25">
        <v>293.539581</v>
      </c>
      <c r="N28" s="25">
        <v>289.49127199999998</v>
      </c>
      <c r="O28" s="25">
        <v>285.82244900000001</v>
      </c>
      <c r="P28" s="25">
        <v>281.63906900000001</v>
      </c>
      <c r="Q28" s="25">
        <v>277.23455799999999</v>
      </c>
      <c r="R28" s="25">
        <v>273.04852299999999</v>
      </c>
      <c r="S28" s="25">
        <v>269.29669200000001</v>
      </c>
      <c r="T28" s="25">
        <v>265.31900000000002</v>
      </c>
      <c r="U28" s="25">
        <v>261.74301100000002</v>
      </c>
      <c r="V28" s="25">
        <v>258.02157599999998</v>
      </c>
      <c r="W28" s="25">
        <v>257.14193699999998</v>
      </c>
      <c r="X28" s="25">
        <v>256.133331</v>
      </c>
      <c r="Y28" s="25">
        <v>254.95567299999999</v>
      </c>
      <c r="Z28" s="25">
        <v>253.95632900000001</v>
      </c>
      <c r="AA28" s="25">
        <v>252.95214799999999</v>
      </c>
      <c r="AB28" s="25">
        <v>252.08273299999999</v>
      </c>
      <c r="AC28" s="25">
        <v>250.629547</v>
      </c>
      <c r="AD28" s="25">
        <v>248.75683599999999</v>
      </c>
      <c r="AE28" s="25">
        <v>247.79969800000001</v>
      </c>
      <c r="AF28" s="25">
        <v>247.80908199999999</v>
      </c>
      <c r="AG28" s="26">
        <v>-1.0999999999999999E-2</v>
      </c>
    </row>
    <row r="30" spans="1:33" ht="15" customHeight="1">
      <c r="B30" s="24" t="s">
        <v>227</v>
      </c>
    </row>
    <row r="31" spans="1:33" ht="14.25">
      <c r="B31" s="24" t="s">
        <v>228</v>
      </c>
    </row>
    <row r="32" spans="1:33" ht="14.25">
      <c r="A32" s="14" t="s">
        <v>229</v>
      </c>
      <c r="B32" s="31" t="s">
        <v>230</v>
      </c>
      <c r="C32" s="27">
        <v>35.285992</v>
      </c>
      <c r="D32" s="27">
        <v>35.487029999999997</v>
      </c>
      <c r="E32" s="27">
        <v>35.771912</v>
      </c>
      <c r="F32" s="27">
        <v>36.135601000000001</v>
      </c>
      <c r="G32" s="27">
        <v>36.515312000000002</v>
      </c>
      <c r="H32" s="27">
        <v>37.058449000000003</v>
      </c>
      <c r="I32" s="27">
        <v>37.016590000000001</v>
      </c>
      <c r="J32" s="27">
        <v>36.995026000000003</v>
      </c>
      <c r="K32" s="27">
        <v>36.981270000000002</v>
      </c>
      <c r="L32" s="27">
        <v>36.996220000000001</v>
      </c>
      <c r="M32" s="27">
        <v>37.031643000000003</v>
      </c>
      <c r="N32" s="27">
        <v>37.041542</v>
      </c>
      <c r="O32" s="27">
        <v>37.047226000000002</v>
      </c>
      <c r="P32" s="27">
        <v>37.049618000000002</v>
      </c>
      <c r="Q32" s="27">
        <v>37.040478</v>
      </c>
      <c r="R32" s="27">
        <v>37.033859</v>
      </c>
      <c r="S32" s="27">
        <v>37.025627</v>
      </c>
      <c r="T32" s="27">
        <v>37.023102000000002</v>
      </c>
      <c r="U32" s="27">
        <v>37.003475000000002</v>
      </c>
      <c r="V32" s="27">
        <v>36.994914999999999</v>
      </c>
      <c r="W32" s="27">
        <v>36.983158000000003</v>
      </c>
      <c r="X32" s="27">
        <v>36.964703</v>
      </c>
      <c r="Y32" s="27">
        <v>36.957965999999999</v>
      </c>
      <c r="Z32" s="27">
        <v>36.952953000000001</v>
      </c>
      <c r="AA32" s="27">
        <v>36.939467999999998</v>
      </c>
      <c r="AB32" s="27">
        <v>36.932568000000003</v>
      </c>
      <c r="AC32" s="27">
        <v>36.915142000000003</v>
      </c>
      <c r="AD32" s="27">
        <v>36.891185999999998</v>
      </c>
      <c r="AE32" s="27">
        <v>36.867812999999998</v>
      </c>
      <c r="AF32" s="27">
        <v>36.844318000000001</v>
      </c>
      <c r="AG32" s="26">
        <v>1E-3</v>
      </c>
    </row>
    <row r="33" spans="1:33" ht="14.25">
      <c r="A33" s="14" t="s">
        <v>231</v>
      </c>
      <c r="B33" s="31" t="s">
        <v>232</v>
      </c>
      <c r="C33" s="27">
        <v>44.288505999999998</v>
      </c>
      <c r="D33" s="27">
        <v>44.826138</v>
      </c>
      <c r="E33" s="27">
        <v>45.451659999999997</v>
      </c>
      <c r="F33" s="27">
        <v>46.205554999999997</v>
      </c>
      <c r="G33" s="27">
        <v>46.881027000000003</v>
      </c>
      <c r="H33" s="27">
        <v>47.673538000000001</v>
      </c>
      <c r="I33" s="27">
        <v>47.678375000000003</v>
      </c>
      <c r="J33" s="27">
        <v>47.68045</v>
      </c>
      <c r="K33" s="27">
        <v>47.684367999999999</v>
      </c>
      <c r="L33" s="27">
        <v>47.699382999999997</v>
      </c>
      <c r="M33" s="27">
        <v>47.710827000000002</v>
      </c>
      <c r="N33" s="27">
        <v>47.710827000000002</v>
      </c>
      <c r="O33" s="27">
        <v>47.710827000000002</v>
      </c>
      <c r="P33" s="27">
        <v>47.710827000000002</v>
      </c>
      <c r="Q33" s="27">
        <v>47.710827000000002</v>
      </c>
      <c r="R33" s="27">
        <v>47.710827000000002</v>
      </c>
      <c r="S33" s="27">
        <v>47.711578000000003</v>
      </c>
      <c r="T33" s="27">
        <v>47.714207000000002</v>
      </c>
      <c r="U33" s="27">
        <v>47.714207000000002</v>
      </c>
      <c r="V33" s="27">
        <v>47.715465999999999</v>
      </c>
      <c r="W33" s="27">
        <v>47.715603000000002</v>
      </c>
      <c r="X33" s="27">
        <v>47.715603000000002</v>
      </c>
      <c r="Y33" s="27">
        <v>47.718879999999999</v>
      </c>
      <c r="Z33" s="27">
        <v>47.719817999999997</v>
      </c>
      <c r="AA33" s="27">
        <v>47.719817999999997</v>
      </c>
      <c r="AB33" s="27">
        <v>47.721156999999998</v>
      </c>
      <c r="AC33" s="27">
        <v>47.721156999999998</v>
      </c>
      <c r="AD33" s="27">
        <v>47.721156999999998</v>
      </c>
      <c r="AE33" s="27">
        <v>47.721156999999998</v>
      </c>
      <c r="AF33" s="27">
        <v>47.721333000000001</v>
      </c>
      <c r="AG33" s="26">
        <v>3.0000000000000001E-3</v>
      </c>
    </row>
    <row r="34" spans="1:33" ht="14.25">
      <c r="A34" s="14" t="s">
        <v>233</v>
      </c>
      <c r="B34" s="31" t="s">
        <v>234</v>
      </c>
      <c r="C34" s="27">
        <v>31.772452999999999</v>
      </c>
      <c r="D34" s="27">
        <v>32.124015999999997</v>
      </c>
      <c r="E34" s="27">
        <v>32.563662999999998</v>
      </c>
      <c r="F34" s="27">
        <v>33.014378000000001</v>
      </c>
      <c r="G34" s="27">
        <v>33.490172999999999</v>
      </c>
      <c r="H34" s="27">
        <v>34.053730000000002</v>
      </c>
      <c r="I34" s="27">
        <v>34.053749000000003</v>
      </c>
      <c r="J34" s="27">
        <v>34.053801999999997</v>
      </c>
      <c r="K34" s="27">
        <v>34.053837000000001</v>
      </c>
      <c r="L34" s="27">
        <v>34.053837000000001</v>
      </c>
      <c r="M34" s="27">
        <v>34.053837000000001</v>
      </c>
      <c r="N34" s="27">
        <v>34.053913000000001</v>
      </c>
      <c r="O34" s="27">
        <v>34.053944000000001</v>
      </c>
      <c r="P34" s="27">
        <v>34.053978000000001</v>
      </c>
      <c r="Q34" s="27">
        <v>34.054015999999997</v>
      </c>
      <c r="R34" s="27">
        <v>34.054023999999998</v>
      </c>
      <c r="S34" s="27">
        <v>34.054043</v>
      </c>
      <c r="T34" s="27">
        <v>34.054043</v>
      </c>
      <c r="U34" s="27">
        <v>34.054091999999997</v>
      </c>
      <c r="V34" s="27">
        <v>34.054091999999997</v>
      </c>
      <c r="W34" s="27">
        <v>34.054096000000001</v>
      </c>
      <c r="X34" s="27">
        <v>34.054130999999998</v>
      </c>
      <c r="Y34" s="27">
        <v>34.054130999999998</v>
      </c>
      <c r="Z34" s="27">
        <v>34.054130999999998</v>
      </c>
      <c r="AA34" s="27">
        <v>34.054164999999998</v>
      </c>
      <c r="AB34" s="27">
        <v>34.054164999999998</v>
      </c>
      <c r="AC34" s="27">
        <v>34.054195</v>
      </c>
      <c r="AD34" s="27">
        <v>34.054214000000002</v>
      </c>
      <c r="AE34" s="27">
        <v>34.054226</v>
      </c>
      <c r="AF34" s="27">
        <v>34.054240999999998</v>
      </c>
      <c r="AG34" s="26">
        <v>2E-3</v>
      </c>
    </row>
    <row r="35" spans="1:33" ht="14.25">
      <c r="A35" s="14" t="s">
        <v>235</v>
      </c>
      <c r="B35" s="31" t="s">
        <v>236</v>
      </c>
      <c r="C35" s="27">
        <v>36.320473</v>
      </c>
      <c r="D35" s="27">
        <v>37.311419999999998</v>
      </c>
      <c r="E35" s="27">
        <v>37.662174</v>
      </c>
      <c r="F35" s="27">
        <v>38.010810999999997</v>
      </c>
      <c r="G35" s="27">
        <v>38.094296</v>
      </c>
      <c r="H35" s="27">
        <v>38.247920999999998</v>
      </c>
      <c r="I35" s="27">
        <v>38.293078999999999</v>
      </c>
      <c r="J35" s="27">
        <v>38.352066000000001</v>
      </c>
      <c r="K35" s="27">
        <v>38.418517999999999</v>
      </c>
      <c r="L35" s="27">
        <v>38.546309999999998</v>
      </c>
      <c r="M35" s="27">
        <v>38.726295</v>
      </c>
      <c r="N35" s="27">
        <v>38.866301999999997</v>
      </c>
      <c r="O35" s="27">
        <v>38.983082000000003</v>
      </c>
      <c r="P35" s="27">
        <v>39.093426000000001</v>
      </c>
      <c r="Q35" s="27">
        <v>39.1922</v>
      </c>
      <c r="R35" s="27">
        <v>39.302681</v>
      </c>
      <c r="S35" s="27">
        <v>39.416943000000003</v>
      </c>
      <c r="T35" s="27">
        <v>39.533672000000003</v>
      </c>
      <c r="U35" s="27">
        <v>39.591754999999999</v>
      </c>
      <c r="V35" s="27">
        <v>39.675837999999999</v>
      </c>
      <c r="W35" s="27">
        <v>39.750216999999999</v>
      </c>
      <c r="X35" s="27">
        <v>39.796734000000001</v>
      </c>
      <c r="Y35" s="27">
        <v>39.879173000000002</v>
      </c>
      <c r="Z35" s="27">
        <v>39.966079999999998</v>
      </c>
      <c r="AA35" s="27">
        <v>40.016975000000002</v>
      </c>
      <c r="AB35" s="27">
        <v>40.087497999999997</v>
      </c>
      <c r="AC35" s="27">
        <v>40.122172999999997</v>
      </c>
      <c r="AD35" s="27">
        <v>40.129021000000002</v>
      </c>
      <c r="AE35" s="27">
        <v>40.139771000000003</v>
      </c>
      <c r="AF35" s="27">
        <v>40.152400999999998</v>
      </c>
      <c r="AG35" s="26">
        <v>3.0000000000000001E-3</v>
      </c>
    </row>
    <row r="36" spans="1:33" ht="14.25">
      <c r="A36" s="14" t="s">
        <v>237</v>
      </c>
      <c r="B36" s="31" t="s">
        <v>238</v>
      </c>
      <c r="C36" s="27">
        <v>45.475074999999997</v>
      </c>
      <c r="D36" s="27">
        <v>46.463355999999997</v>
      </c>
      <c r="E36" s="27">
        <v>46.871098000000003</v>
      </c>
      <c r="F36" s="27">
        <v>47.613346</v>
      </c>
      <c r="G36" s="27">
        <v>48.154690000000002</v>
      </c>
      <c r="H36" s="27">
        <v>48.952316000000003</v>
      </c>
      <c r="I36" s="27">
        <v>49.009914000000002</v>
      </c>
      <c r="J36" s="27">
        <v>48.983555000000003</v>
      </c>
      <c r="K36" s="27">
        <v>49.005870999999999</v>
      </c>
      <c r="L36" s="27">
        <v>49.118499999999997</v>
      </c>
      <c r="M36" s="27">
        <v>49.276249</v>
      </c>
      <c r="N36" s="27">
        <v>49.423873999999998</v>
      </c>
      <c r="O36" s="27">
        <v>49.562927000000002</v>
      </c>
      <c r="P36" s="27">
        <v>49.715072999999997</v>
      </c>
      <c r="Q36" s="27">
        <v>49.873493000000003</v>
      </c>
      <c r="R36" s="27">
        <v>50.028449999999999</v>
      </c>
      <c r="S36" s="27">
        <v>50.200890000000001</v>
      </c>
      <c r="T36" s="27">
        <v>50.381207000000003</v>
      </c>
      <c r="U36" s="27">
        <v>50.512337000000002</v>
      </c>
      <c r="V36" s="27">
        <v>50.639797000000002</v>
      </c>
      <c r="W36" s="27">
        <v>50.785502999999999</v>
      </c>
      <c r="X36" s="27">
        <v>50.896545000000003</v>
      </c>
      <c r="Y36" s="27">
        <v>51.036186000000001</v>
      </c>
      <c r="Z36" s="27">
        <v>51.184165999999998</v>
      </c>
      <c r="AA36" s="27">
        <v>51.303077999999999</v>
      </c>
      <c r="AB36" s="27">
        <v>51.434131999999998</v>
      </c>
      <c r="AC36" s="27">
        <v>51.549773999999999</v>
      </c>
      <c r="AD36" s="27">
        <v>51.631973000000002</v>
      </c>
      <c r="AE36" s="27">
        <v>51.718173999999998</v>
      </c>
      <c r="AF36" s="27">
        <v>51.811988999999997</v>
      </c>
      <c r="AG36" s="26">
        <v>5.0000000000000001E-3</v>
      </c>
    </row>
    <row r="37" spans="1:33" ht="14.25">
      <c r="A37" s="14" t="s">
        <v>239</v>
      </c>
      <c r="B37" s="31" t="s">
        <v>240</v>
      </c>
      <c r="C37" s="27">
        <v>32.735343999999998</v>
      </c>
      <c r="D37" s="27">
        <v>33.951098999999999</v>
      </c>
      <c r="E37" s="27">
        <v>34.524211999999999</v>
      </c>
      <c r="F37" s="27">
        <v>34.952869</v>
      </c>
      <c r="G37" s="27">
        <v>35.098633</v>
      </c>
      <c r="H37" s="27">
        <v>35.197926000000002</v>
      </c>
      <c r="I37" s="27">
        <v>35.290627000000001</v>
      </c>
      <c r="J37" s="27">
        <v>35.391632000000001</v>
      </c>
      <c r="K37" s="27">
        <v>35.482613000000001</v>
      </c>
      <c r="L37" s="27">
        <v>35.596080999999998</v>
      </c>
      <c r="M37" s="27">
        <v>35.737183000000002</v>
      </c>
      <c r="N37" s="27">
        <v>35.860984999999999</v>
      </c>
      <c r="O37" s="27">
        <v>35.963946999999997</v>
      </c>
      <c r="P37" s="27">
        <v>36.060459000000002</v>
      </c>
      <c r="Q37" s="27">
        <v>36.155796000000002</v>
      </c>
      <c r="R37" s="27">
        <v>36.262740999999998</v>
      </c>
      <c r="S37" s="27">
        <v>36.372745999999999</v>
      </c>
      <c r="T37" s="27">
        <v>36.477600000000002</v>
      </c>
      <c r="U37" s="27">
        <v>36.543522000000003</v>
      </c>
      <c r="V37" s="27">
        <v>36.627749999999999</v>
      </c>
      <c r="W37" s="27">
        <v>36.700648999999999</v>
      </c>
      <c r="X37" s="27">
        <v>36.755989</v>
      </c>
      <c r="Y37" s="27">
        <v>36.834327999999999</v>
      </c>
      <c r="Z37" s="27">
        <v>36.913741999999999</v>
      </c>
      <c r="AA37" s="27">
        <v>36.966965000000002</v>
      </c>
      <c r="AB37" s="27">
        <v>37.033054</v>
      </c>
      <c r="AC37" s="27">
        <v>37.073078000000002</v>
      </c>
      <c r="AD37" s="27">
        <v>37.095291000000003</v>
      </c>
      <c r="AE37" s="27">
        <v>37.120800000000003</v>
      </c>
      <c r="AF37" s="27">
        <v>37.147499000000003</v>
      </c>
      <c r="AG37" s="26">
        <v>4.0000000000000001E-3</v>
      </c>
    </row>
    <row r="38" spans="1:33" ht="14.25">
      <c r="A38" s="14" t="s">
        <v>241</v>
      </c>
      <c r="B38" s="31" t="s">
        <v>242</v>
      </c>
      <c r="C38" s="27">
        <v>36.097651999999997</v>
      </c>
      <c r="D38" s="27">
        <v>36.890864999999998</v>
      </c>
      <c r="E38" s="27">
        <v>37.163089999999997</v>
      </c>
      <c r="F38" s="27">
        <v>37.471908999999997</v>
      </c>
      <c r="G38" s="27">
        <v>37.548305999999997</v>
      </c>
      <c r="H38" s="27">
        <v>37.693558000000003</v>
      </c>
      <c r="I38" s="27">
        <v>37.730826999999998</v>
      </c>
      <c r="J38" s="27">
        <v>37.779949000000002</v>
      </c>
      <c r="K38" s="27">
        <v>37.829830000000001</v>
      </c>
      <c r="L38" s="27">
        <v>37.929810000000003</v>
      </c>
      <c r="M38" s="27">
        <v>38.074916999999999</v>
      </c>
      <c r="N38" s="27">
        <v>38.180500000000002</v>
      </c>
      <c r="O38" s="27">
        <v>38.265445999999997</v>
      </c>
      <c r="P38" s="27">
        <v>38.343955999999999</v>
      </c>
      <c r="Q38" s="27">
        <v>38.411659</v>
      </c>
      <c r="R38" s="27">
        <v>38.491076999999997</v>
      </c>
      <c r="S38" s="27">
        <v>38.574333000000003</v>
      </c>
      <c r="T38" s="27">
        <v>38.658054</v>
      </c>
      <c r="U38" s="27">
        <v>38.691066999999997</v>
      </c>
      <c r="V38" s="27">
        <v>38.74736</v>
      </c>
      <c r="W38" s="27">
        <v>38.795506000000003</v>
      </c>
      <c r="X38" s="27">
        <v>38.819629999999997</v>
      </c>
      <c r="Y38" s="27">
        <v>38.873913000000002</v>
      </c>
      <c r="Z38" s="27">
        <v>38.931655999999997</v>
      </c>
      <c r="AA38" s="27">
        <v>38.959418999999997</v>
      </c>
      <c r="AB38" s="27">
        <v>39.003712</v>
      </c>
      <c r="AC38" s="27">
        <v>39.018577999999998</v>
      </c>
      <c r="AD38" s="27">
        <v>39.010792000000002</v>
      </c>
      <c r="AE38" s="27">
        <v>39.006245</v>
      </c>
      <c r="AF38" s="27">
        <v>39.002536999999997</v>
      </c>
      <c r="AG38" s="26">
        <v>3.0000000000000001E-3</v>
      </c>
    </row>
    <row r="39" spans="1:33" ht="14.25">
      <c r="A39" s="14" t="s">
        <v>243</v>
      </c>
      <c r="B39" s="31" t="s">
        <v>244</v>
      </c>
      <c r="C39" s="27">
        <v>45.096480999999997</v>
      </c>
      <c r="D39" s="27">
        <v>45.979137000000001</v>
      </c>
      <c r="E39" s="27">
        <v>46.313679</v>
      </c>
      <c r="F39" s="27">
        <v>46.990833000000002</v>
      </c>
      <c r="G39" s="27">
        <v>47.515670999999998</v>
      </c>
      <c r="H39" s="27">
        <v>48.291649</v>
      </c>
      <c r="I39" s="27">
        <v>48.344982000000002</v>
      </c>
      <c r="J39" s="27">
        <v>48.315688999999999</v>
      </c>
      <c r="K39" s="27">
        <v>48.322018</v>
      </c>
      <c r="L39" s="27">
        <v>48.394592000000003</v>
      </c>
      <c r="M39" s="27">
        <v>48.506691000000004</v>
      </c>
      <c r="N39" s="27">
        <v>48.606040999999998</v>
      </c>
      <c r="O39" s="27">
        <v>48.697696999999998</v>
      </c>
      <c r="P39" s="27">
        <v>48.801440999999997</v>
      </c>
      <c r="Q39" s="27">
        <v>48.908656999999998</v>
      </c>
      <c r="R39" s="27">
        <v>49.014747999999997</v>
      </c>
      <c r="S39" s="27">
        <v>49.136864000000003</v>
      </c>
      <c r="T39" s="27">
        <v>49.263720999999997</v>
      </c>
      <c r="U39" s="27">
        <v>49.347968999999999</v>
      </c>
      <c r="V39" s="27">
        <v>49.429172999999999</v>
      </c>
      <c r="W39" s="27">
        <v>49.526896999999998</v>
      </c>
      <c r="X39" s="27">
        <v>49.593983000000001</v>
      </c>
      <c r="Y39" s="27">
        <v>49.683326999999998</v>
      </c>
      <c r="Z39" s="27">
        <v>49.778370000000002</v>
      </c>
      <c r="AA39" s="27">
        <v>49.849921999999999</v>
      </c>
      <c r="AB39" s="27">
        <v>49.930515</v>
      </c>
      <c r="AC39" s="27">
        <v>50.000228999999997</v>
      </c>
      <c r="AD39" s="27">
        <v>50.043532999999996</v>
      </c>
      <c r="AE39" s="27">
        <v>50.089652999999998</v>
      </c>
      <c r="AF39" s="27">
        <v>50.139729000000003</v>
      </c>
      <c r="AG39" s="26">
        <v>4.0000000000000001E-3</v>
      </c>
    </row>
    <row r="40" spans="1:33" ht="14.25">
      <c r="A40" s="14" t="s">
        <v>245</v>
      </c>
      <c r="B40" s="31" t="s">
        <v>246</v>
      </c>
      <c r="C40" s="27">
        <v>32.562686999999997</v>
      </c>
      <c r="D40" s="27">
        <v>33.557834999999997</v>
      </c>
      <c r="E40" s="27">
        <v>34.050750999999998</v>
      </c>
      <c r="F40" s="27">
        <v>34.445056999999998</v>
      </c>
      <c r="G40" s="27">
        <v>34.584491999999997</v>
      </c>
      <c r="H40" s="27">
        <v>34.677776000000001</v>
      </c>
      <c r="I40" s="27">
        <v>34.761443999999997</v>
      </c>
      <c r="J40" s="27">
        <v>34.851055000000002</v>
      </c>
      <c r="K40" s="27">
        <v>34.925471999999999</v>
      </c>
      <c r="L40" s="27">
        <v>35.014308999999997</v>
      </c>
      <c r="M40" s="27">
        <v>35.123919999999998</v>
      </c>
      <c r="N40" s="27">
        <v>35.217022</v>
      </c>
      <c r="O40" s="27">
        <v>35.292133</v>
      </c>
      <c r="P40" s="27">
        <v>35.360970000000002</v>
      </c>
      <c r="Q40" s="27">
        <v>35.429878000000002</v>
      </c>
      <c r="R40" s="27">
        <v>35.509932999999997</v>
      </c>
      <c r="S40" s="27">
        <v>35.593349000000003</v>
      </c>
      <c r="T40" s="27">
        <v>35.669994000000003</v>
      </c>
      <c r="U40" s="27">
        <v>35.715255999999997</v>
      </c>
      <c r="V40" s="27">
        <v>35.775748999999998</v>
      </c>
      <c r="W40" s="27">
        <v>35.826942000000003</v>
      </c>
      <c r="X40" s="27">
        <v>35.864029000000002</v>
      </c>
      <c r="Y40" s="27">
        <v>35.918906999999997</v>
      </c>
      <c r="Z40" s="27">
        <v>35.974251000000002</v>
      </c>
      <c r="AA40" s="27">
        <v>36.009010000000004</v>
      </c>
      <c r="AB40" s="27">
        <v>36.053821999999997</v>
      </c>
      <c r="AC40" s="27">
        <v>36.078690000000002</v>
      </c>
      <c r="AD40" s="27">
        <v>36.090065000000003</v>
      </c>
      <c r="AE40" s="27">
        <v>36.104106999999999</v>
      </c>
      <c r="AF40" s="27">
        <v>36.118682999999997</v>
      </c>
      <c r="AG40" s="26">
        <v>4.0000000000000001E-3</v>
      </c>
    </row>
    <row r="41" spans="1:33" ht="14.25">
      <c r="A41" s="14" t="s">
        <v>247</v>
      </c>
      <c r="B41" s="31" t="s">
        <v>248</v>
      </c>
      <c r="C41" s="27">
        <v>29.44529</v>
      </c>
      <c r="D41" s="27">
        <v>30.091688000000001</v>
      </c>
      <c r="E41" s="27">
        <v>30.313065000000002</v>
      </c>
      <c r="F41" s="27">
        <v>30.564368999999999</v>
      </c>
      <c r="G41" s="27">
        <v>30.626116</v>
      </c>
      <c r="H41" s="27">
        <v>30.744225</v>
      </c>
      <c r="I41" s="27">
        <v>30.774488000000002</v>
      </c>
      <c r="J41" s="27">
        <v>30.814499000000001</v>
      </c>
      <c r="K41" s="27">
        <v>30.855149999999998</v>
      </c>
      <c r="L41" s="27">
        <v>30.93675</v>
      </c>
      <c r="M41" s="27">
        <v>31.055230999999999</v>
      </c>
      <c r="N41" s="27">
        <v>31.141387999999999</v>
      </c>
      <c r="O41" s="27">
        <v>31.210691000000001</v>
      </c>
      <c r="P41" s="27">
        <v>31.274730999999999</v>
      </c>
      <c r="Q41" s="27">
        <v>31.329922</v>
      </c>
      <c r="R41" s="27">
        <v>31.394673999999998</v>
      </c>
      <c r="S41" s="27">
        <v>31.462548999999999</v>
      </c>
      <c r="T41" s="27">
        <v>31.530819000000001</v>
      </c>
      <c r="U41" s="27">
        <v>31.557673999999999</v>
      </c>
      <c r="V41" s="27">
        <v>31.603556000000001</v>
      </c>
      <c r="W41" s="27">
        <v>31.642776000000001</v>
      </c>
      <c r="X41" s="27">
        <v>31.662386000000001</v>
      </c>
      <c r="Y41" s="27">
        <v>31.706629</v>
      </c>
      <c r="Z41" s="27">
        <v>31.753708</v>
      </c>
      <c r="AA41" s="27">
        <v>31.776299000000002</v>
      </c>
      <c r="AB41" s="27">
        <v>31.812397000000001</v>
      </c>
      <c r="AC41" s="27">
        <v>31.824455</v>
      </c>
      <c r="AD41" s="27">
        <v>31.818007999999999</v>
      </c>
      <c r="AE41" s="27">
        <v>31.814219000000001</v>
      </c>
      <c r="AF41" s="27">
        <v>31.8111</v>
      </c>
      <c r="AG41" s="26">
        <v>3.0000000000000001E-3</v>
      </c>
    </row>
    <row r="42" spans="1:33" ht="14.25">
      <c r="A42" s="14" t="s">
        <v>249</v>
      </c>
      <c r="B42" s="31" t="s">
        <v>250</v>
      </c>
      <c r="C42" s="27">
        <v>36.826450000000001</v>
      </c>
      <c r="D42" s="27">
        <v>37.547241</v>
      </c>
      <c r="E42" s="27">
        <v>37.820435000000003</v>
      </c>
      <c r="F42" s="27">
        <v>38.373409000000002</v>
      </c>
      <c r="G42" s="27">
        <v>38.801997999999998</v>
      </c>
      <c r="H42" s="27">
        <v>39.435673000000001</v>
      </c>
      <c r="I42" s="27">
        <v>39.479225</v>
      </c>
      <c r="J42" s="27">
        <v>39.455303000000001</v>
      </c>
      <c r="K42" s="27">
        <v>39.460472000000003</v>
      </c>
      <c r="L42" s="27">
        <v>39.519736999999999</v>
      </c>
      <c r="M42" s="27">
        <v>39.611279000000003</v>
      </c>
      <c r="N42" s="27">
        <v>39.692410000000002</v>
      </c>
      <c r="O42" s="27">
        <v>39.767257999999998</v>
      </c>
      <c r="P42" s="27">
        <v>39.851978000000003</v>
      </c>
      <c r="Q42" s="27">
        <v>39.939529</v>
      </c>
      <c r="R42" s="27">
        <v>40.026164999999999</v>
      </c>
      <c r="S42" s="27">
        <v>40.125889000000001</v>
      </c>
      <c r="T42" s="27">
        <v>40.229481</v>
      </c>
      <c r="U42" s="27">
        <v>40.298279000000001</v>
      </c>
      <c r="V42" s="27">
        <v>40.36459</v>
      </c>
      <c r="W42" s="27">
        <v>40.444392999999998</v>
      </c>
      <c r="X42" s="27">
        <v>40.499175999999999</v>
      </c>
      <c r="Y42" s="27">
        <v>40.572136</v>
      </c>
      <c r="Z42" s="27">
        <v>40.649749999999997</v>
      </c>
      <c r="AA42" s="27">
        <v>40.708182999999998</v>
      </c>
      <c r="AB42" s="27">
        <v>40.773994000000002</v>
      </c>
      <c r="AC42" s="27">
        <v>40.830925000000001</v>
      </c>
      <c r="AD42" s="27">
        <v>40.866287</v>
      </c>
      <c r="AE42" s="27">
        <v>40.903950000000002</v>
      </c>
      <c r="AF42" s="27">
        <v>40.944842999999999</v>
      </c>
      <c r="AG42" s="26">
        <v>4.0000000000000001E-3</v>
      </c>
    </row>
    <row r="43" spans="1:33" ht="14.25">
      <c r="A43" s="14" t="s">
        <v>251</v>
      </c>
      <c r="B43" s="31" t="s">
        <v>252</v>
      </c>
      <c r="C43" s="27">
        <v>26.550249000000001</v>
      </c>
      <c r="D43" s="27">
        <v>27.361650000000001</v>
      </c>
      <c r="E43" s="27">
        <v>27.763553999999999</v>
      </c>
      <c r="F43" s="27">
        <v>28.085054</v>
      </c>
      <c r="G43" s="27">
        <v>28.198744000000001</v>
      </c>
      <c r="H43" s="27">
        <v>28.274802999999999</v>
      </c>
      <c r="I43" s="27">
        <v>28.343022999999999</v>
      </c>
      <c r="J43" s="27">
        <v>28.416087999999998</v>
      </c>
      <c r="K43" s="27">
        <v>28.476765</v>
      </c>
      <c r="L43" s="27">
        <v>28.549198000000001</v>
      </c>
      <c r="M43" s="27">
        <v>28.638570999999999</v>
      </c>
      <c r="N43" s="27">
        <v>28.714480999999999</v>
      </c>
      <c r="O43" s="27">
        <v>28.775724</v>
      </c>
      <c r="P43" s="27">
        <v>28.831849999999999</v>
      </c>
      <c r="Q43" s="27">
        <v>28.888037000000001</v>
      </c>
      <c r="R43" s="27">
        <v>28.953309999999998</v>
      </c>
      <c r="S43" s="27">
        <v>29.021324</v>
      </c>
      <c r="T43" s="27">
        <v>29.083817</v>
      </c>
      <c r="U43" s="27">
        <v>29.120722000000001</v>
      </c>
      <c r="V43" s="27">
        <v>29.170044000000001</v>
      </c>
      <c r="W43" s="27">
        <v>29.211786</v>
      </c>
      <c r="X43" s="27">
        <v>29.242025000000002</v>
      </c>
      <c r="Y43" s="27">
        <v>29.286770000000001</v>
      </c>
      <c r="Z43" s="27">
        <v>29.331893999999998</v>
      </c>
      <c r="AA43" s="27">
        <v>29.360237000000001</v>
      </c>
      <c r="AB43" s="27">
        <v>29.396774000000001</v>
      </c>
      <c r="AC43" s="27">
        <v>29.417048999999999</v>
      </c>
      <c r="AD43" s="27">
        <v>29.426324999999999</v>
      </c>
      <c r="AE43" s="27">
        <v>29.437774999999998</v>
      </c>
      <c r="AF43" s="27">
        <v>29.449659</v>
      </c>
      <c r="AG43" s="26">
        <v>4.0000000000000001E-3</v>
      </c>
    </row>
    <row r="44" spans="1:33" ht="14.25">
      <c r="A44" s="14" t="s">
        <v>253</v>
      </c>
      <c r="B44" s="31" t="s">
        <v>254</v>
      </c>
      <c r="C44" s="27">
        <v>24.164490000000001</v>
      </c>
      <c r="D44" s="27">
        <v>24.595210999999999</v>
      </c>
      <c r="E44" s="27">
        <v>25.01634</v>
      </c>
      <c r="F44" s="27">
        <v>25.443415000000002</v>
      </c>
      <c r="G44" s="27">
        <v>25.867370999999999</v>
      </c>
      <c r="H44" s="27">
        <v>26.284424000000001</v>
      </c>
      <c r="I44" s="27">
        <v>26.679763999999999</v>
      </c>
      <c r="J44" s="27">
        <v>27.055800999999999</v>
      </c>
      <c r="K44" s="27">
        <v>27.408939</v>
      </c>
      <c r="L44" s="27">
        <v>27.732095999999999</v>
      </c>
      <c r="M44" s="27">
        <v>28.028441999999998</v>
      </c>
      <c r="N44" s="27">
        <v>28.301689</v>
      </c>
      <c r="O44" s="27">
        <v>28.537845999999998</v>
      </c>
      <c r="P44" s="27">
        <v>28.746084</v>
      </c>
      <c r="Q44" s="27">
        <v>28.950821000000001</v>
      </c>
      <c r="R44" s="27">
        <v>29.139206000000001</v>
      </c>
      <c r="S44" s="27">
        <v>29.308374000000001</v>
      </c>
      <c r="T44" s="27">
        <v>29.463369</v>
      </c>
      <c r="U44" s="27">
        <v>29.611654000000001</v>
      </c>
      <c r="V44" s="27">
        <v>29.742331</v>
      </c>
      <c r="W44" s="27">
        <v>29.860365000000002</v>
      </c>
      <c r="X44" s="27">
        <v>29.975709999999999</v>
      </c>
      <c r="Y44" s="27">
        <v>30.077759</v>
      </c>
      <c r="Z44" s="27">
        <v>30.16226</v>
      </c>
      <c r="AA44" s="27">
        <v>30.233269</v>
      </c>
      <c r="AB44" s="27">
        <v>30.294257999999999</v>
      </c>
      <c r="AC44" s="27">
        <v>30.349163000000001</v>
      </c>
      <c r="AD44" s="27">
        <v>30.398422</v>
      </c>
      <c r="AE44" s="27">
        <v>30.442173</v>
      </c>
      <c r="AF44" s="27">
        <v>30.481501000000002</v>
      </c>
      <c r="AG44" s="26">
        <v>8.0000000000000002E-3</v>
      </c>
    </row>
    <row r="45" spans="1:33" ht="14.25">
      <c r="A45" s="14" t="s">
        <v>255</v>
      </c>
      <c r="B45" s="31" t="s">
        <v>256</v>
      </c>
      <c r="C45" s="27">
        <v>15.267836000000001</v>
      </c>
      <c r="D45" s="27">
        <v>15.314444</v>
      </c>
      <c r="E45" s="27">
        <v>15.496119999999999</v>
      </c>
      <c r="F45" s="27">
        <v>15.727247</v>
      </c>
      <c r="G45" s="27">
        <v>16.007891000000001</v>
      </c>
      <c r="H45" s="27">
        <v>16.313231999999999</v>
      </c>
      <c r="I45" s="27">
        <v>16.583611000000001</v>
      </c>
      <c r="J45" s="27">
        <v>16.594835</v>
      </c>
      <c r="K45" s="27">
        <v>16.708196999999998</v>
      </c>
      <c r="L45" s="27">
        <v>16.790009000000001</v>
      </c>
      <c r="M45" s="27">
        <v>16.848951</v>
      </c>
      <c r="N45" s="27">
        <v>16.874093999999999</v>
      </c>
      <c r="O45" s="27">
        <v>16.888577999999999</v>
      </c>
      <c r="P45" s="27">
        <v>16.883678</v>
      </c>
      <c r="Q45" s="27">
        <v>16.878387</v>
      </c>
      <c r="R45" s="27">
        <v>16.873432000000001</v>
      </c>
      <c r="S45" s="27">
        <v>16.870728</v>
      </c>
      <c r="T45" s="27">
        <v>16.867516999999999</v>
      </c>
      <c r="U45" s="27">
        <v>16.865352999999999</v>
      </c>
      <c r="V45" s="27">
        <v>16.853833999999999</v>
      </c>
      <c r="W45" s="27">
        <v>16.853902999999999</v>
      </c>
      <c r="X45" s="27">
        <v>16.856694999999998</v>
      </c>
      <c r="Y45" s="27">
        <v>16.858536000000001</v>
      </c>
      <c r="Z45" s="27">
        <v>16.859120999999998</v>
      </c>
      <c r="AA45" s="27">
        <v>16.860506000000001</v>
      </c>
      <c r="AB45" s="27">
        <v>16.862884999999999</v>
      </c>
      <c r="AC45" s="27">
        <v>16.862826999999999</v>
      </c>
      <c r="AD45" s="27">
        <v>16.864082</v>
      </c>
      <c r="AE45" s="27">
        <v>16.850819000000001</v>
      </c>
      <c r="AF45" s="27">
        <v>16.858205999999999</v>
      </c>
      <c r="AG45" s="26">
        <v>3.0000000000000001E-3</v>
      </c>
    </row>
    <row r="46" spans="1:33" ht="14.25">
      <c r="A46" s="14" t="s">
        <v>257</v>
      </c>
      <c r="B46" s="31" t="s">
        <v>258</v>
      </c>
      <c r="C46" s="27">
        <v>14.17841</v>
      </c>
      <c r="D46" s="27">
        <v>14.371192000000001</v>
      </c>
      <c r="E46" s="27">
        <v>14.572227</v>
      </c>
      <c r="F46" s="27">
        <v>14.758489000000001</v>
      </c>
      <c r="G46" s="27">
        <v>14.897541</v>
      </c>
      <c r="H46" s="27">
        <v>15.05585</v>
      </c>
      <c r="I46" s="27">
        <v>15.227076</v>
      </c>
      <c r="J46" s="27">
        <v>15.381567</v>
      </c>
      <c r="K46" s="27">
        <v>15.537476</v>
      </c>
      <c r="L46" s="27">
        <v>15.682950999999999</v>
      </c>
      <c r="M46" s="27">
        <v>15.819875</v>
      </c>
      <c r="N46" s="27">
        <v>15.941153999999999</v>
      </c>
      <c r="O46" s="27">
        <v>16.048029</v>
      </c>
      <c r="P46" s="27">
        <v>16.137985</v>
      </c>
      <c r="Q46" s="27">
        <v>16.221374999999998</v>
      </c>
      <c r="R46" s="27">
        <v>16.294143999999999</v>
      </c>
      <c r="S46" s="27">
        <v>16.353418000000001</v>
      </c>
      <c r="T46" s="27">
        <v>16.409040000000001</v>
      </c>
      <c r="U46" s="27">
        <v>16.459795</v>
      </c>
      <c r="V46" s="27">
        <v>16.504137</v>
      </c>
      <c r="W46" s="27">
        <v>16.542202</v>
      </c>
      <c r="X46" s="27">
        <v>16.582699000000002</v>
      </c>
      <c r="Y46" s="27">
        <v>16.611447999999999</v>
      </c>
      <c r="Z46" s="27">
        <v>16.633505</v>
      </c>
      <c r="AA46" s="27">
        <v>16.653604999999999</v>
      </c>
      <c r="AB46" s="27">
        <v>16.654078999999999</v>
      </c>
      <c r="AC46" s="27">
        <v>16.676003999999999</v>
      </c>
      <c r="AD46" s="27">
        <v>16.701273</v>
      </c>
      <c r="AE46" s="27">
        <v>16.725739999999998</v>
      </c>
      <c r="AF46" s="27">
        <v>16.750489999999999</v>
      </c>
      <c r="AG46" s="26">
        <v>6.0000000000000001E-3</v>
      </c>
    </row>
    <row r="47" spans="1:33" ht="14.25">
      <c r="A47" s="14" t="s">
        <v>259</v>
      </c>
      <c r="B47" s="31" t="s">
        <v>260</v>
      </c>
      <c r="C47" s="27">
        <v>7.3318919999999999</v>
      </c>
      <c r="D47" s="27">
        <v>7.4103120000000002</v>
      </c>
      <c r="E47" s="27">
        <v>7.4979230000000001</v>
      </c>
      <c r="F47" s="27">
        <v>7.5963000000000003</v>
      </c>
      <c r="G47" s="27">
        <v>7.7078199999999999</v>
      </c>
      <c r="H47" s="27">
        <v>7.8329129999999996</v>
      </c>
      <c r="I47" s="27">
        <v>7.9705199999999996</v>
      </c>
      <c r="J47" s="27">
        <v>8.1095889999999997</v>
      </c>
      <c r="K47" s="27">
        <v>8.2548340000000007</v>
      </c>
      <c r="L47" s="27">
        <v>8.4030609999999992</v>
      </c>
      <c r="M47" s="27">
        <v>8.5515559999999997</v>
      </c>
      <c r="N47" s="27">
        <v>8.6958099999999998</v>
      </c>
      <c r="O47" s="27">
        <v>8.8307520000000004</v>
      </c>
      <c r="P47" s="27">
        <v>8.9557470000000006</v>
      </c>
      <c r="Q47" s="27">
        <v>9.070722</v>
      </c>
      <c r="R47" s="27">
        <v>9.1772019999999994</v>
      </c>
      <c r="S47" s="27">
        <v>9.2750280000000007</v>
      </c>
      <c r="T47" s="27">
        <v>9.3638530000000006</v>
      </c>
      <c r="U47" s="27">
        <v>9.4448039999999995</v>
      </c>
      <c r="V47" s="27">
        <v>9.5191499999999998</v>
      </c>
      <c r="W47" s="27">
        <v>9.5881900000000009</v>
      </c>
      <c r="X47" s="27">
        <v>9.6490120000000008</v>
      </c>
      <c r="Y47" s="27">
        <v>9.7042540000000006</v>
      </c>
      <c r="Z47" s="27">
        <v>9.7545149999999996</v>
      </c>
      <c r="AA47" s="27">
        <v>9.801952</v>
      </c>
      <c r="AB47" s="27">
        <v>9.8482450000000004</v>
      </c>
      <c r="AC47" s="27">
        <v>9.8940520000000003</v>
      </c>
      <c r="AD47" s="27">
        <v>9.9400309999999994</v>
      </c>
      <c r="AE47" s="27">
        <v>9.9859729999999995</v>
      </c>
      <c r="AF47" s="27">
        <v>10.031261000000001</v>
      </c>
      <c r="AG47" s="26">
        <v>1.0999999999999999E-2</v>
      </c>
    </row>
    <row r="48" spans="1:33" ht="14.25">
      <c r="B48" s="24" t="s">
        <v>261</v>
      </c>
      <c r="C48" s="27"/>
    </row>
    <row r="49" spans="1:33" ht="14.25">
      <c r="A49" s="14" t="s">
        <v>262</v>
      </c>
      <c r="B49" s="31" t="s">
        <v>263</v>
      </c>
      <c r="C49" s="27">
        <v>73.643883000000002</v>
      </c>
      <c r="D49" s="27">
        <v>74.164283999999995</v>
      </c>
      <c r="E49" s="27">
        <v>74.683516999999995</v>
      </c>
      <c r="F49" s="27">
        <v>75.120307999999994</v>
      </c>
      <c r="G49" s="27">
        <v>75.583763000000005</v>
      </c>
      <c r="H49" s="27">
        <v>75.871498000000003</v>
      </c>
      <c r="I49" s="27">
        <v>76.308502000000004</v>
      </c>
      <c r="J49" s="27">
        <v>76.801475999999994</v>
      </c>
      <c r="K49" s="27">
        <v>77.308173999999994</v>
      </c>
      <c r="L49" s="27">
        <v>77.856262000000001</v>
      </c>
      <c r="M49" s="27">
        <v>78.434464000000006</v>
      </c>
      <c r="N49" s="27">
        <v>79.126998999999998</v>
      </c>
      <c r="O49" s="27">
        <v>79.792548999999994</v>
      </c>
      <c r="P49" s="27">
        <v>80.511718999999999</v>
      </c>
      <c r="Q49" s="27">
        <v>81.242912000000004</v>
      </c>
      <c r="R49" s="27">
        <v>81.987067999999994</v>
      </c>
      <c r="S49" s="27">
        <v>82.759788999999998</v>
      </c>
      <c r="T49" s="27">
        <v>83.544899000000001</v>
      </c>
      <c r="U49" s="27">
        <v>84.319892999999993</v>
      </c>
      <c r="V49" s="27">
        <v>85.114547999999999</v>
      </c>
      <c r="W49" s="27">
        <v>85.926818999999995</v>
      </c>
      <c r="X49" s="27">
        <v>86.774330000000006</v>
      </c>
      <c r="Y49" s="27">
        <v>87.609406000000007</v>
      </c>
      <c r="Z49" s="27">
        <v>88.41713</v>
      </c>
      <c r="AA49" s="27">
        <v>89.23912</v>
      </c>
      <c r="AB49" s="27">
        <v>90.056197999999995</v>
      </c>
      <c r="AC49" s="27">
        <v>90.860878</v>
      </c>
      <c r="AD49" s="27">
        <v>91.651961999999997</v>
      </c>
      <c r="AE49" s="27">
        <v>92.421599999999998</v>
      </c>
      <c r="AF49" s="27">
        <v>93.179382000000004</v>
      </c>
      <c r="AG49" s="26">
        <v>8.0000000000000002E-3</v>
      </c>
    </row>
    <row r="50" spans="1:33" ht="15" customHeight="1">
      <c r="B50" s="24" t="s">
        <v>264</v>
      </c>
      <c r="C50" s="27"/>
    </row>
    <row r="51" spans="1:33" ht="15" customHeight="1">
      <c r="A51" s="14" t="s">
        <v>265</v>
      </c>
      <c r="B51" s="31" t="s">
        <v>224</v>
      </c>
      <c r="C51" s="27">
        <v>3.512003</v>
      </c>
      <c r="D51" s="27">
        <v>3.5347819999999999</v>
      </c>
      <c r="E51" s="27">
        <v>3.5577100000000002</v>
      </c>
      <c r="F51" s="27">
        <v>3.5807850000000001</v>
      </c>
      <c r="G51" s="27">
        <v>3.6040100000000002</v>
      </c>
      <c r="H51" s="27">
        <v>3.627386</v>
      </c>
      <c r="I51" s="27">
        <v>3.6509140000000002</v>
      </c>
      <c r="J51" s="27">
        <v>3.6745939999999999</v>
      </c>
      <c r="K51" s="27">
        <v>3.6984279999999998</v>
      </c>
      <c r="L51" s="27">
        <v>3.7224159999999999</v>
      </c>
      <c r="M51" s="27">
        <v>3.7465600000000001</v>
      </c>
      <c r="N51" s="27">
        <v>3.7708599999999999</v>
      </c>
      <c r="O51" s="27">
        <v>3.795318</v>
      </c>
      <c r="P51" s="27">
        <v>3.8199350000000001</v>
      </c>
      <c r="Q51" s="27">
        <v>3.8447119999999999</v>
      </c>
      <c r="R51" s="27">
        <v>3.8696489999999999</v>
      </c>
      <c r="S51" s="27">
        <v>3.8947479999999999</v>
      </c>
      <c r="T51" s="27">
        <v>3.9200089999999999</v>
      </c>
      <c r="U51" s="27">
        <v>3.9454349999999998</v>
      </c>
      <c r="V51" s="27">
        <v>3.971025</v>
      </c>
      <c r="W51" s="27">
        <v>3.9967820000000001</v>
      </c>
      <c r="X51" s="27">
        <v>4.0227050000000002</v>
      </c>
      <c r="Y51" s="27">
        <v>4.0487970000000004</v>
      </c>
      <c r="Z51" s="27">
        <v>4.0750580000000003</v>
      </c>
      <c r="AA51" s="27">
        <v>4.1014889999999999</v>
      </c>
      <c r="AB51" s="27">
        <v>4.1280910000000004</v>
      </c>
      <c r="AC51" s="27">
        <v>4.1548660000000002</v>
      </c>
      <c r="AD51" s="27">
        <v>4.1818150000000003</v>
      </c>
      <c r="AE51" s="27">
        <v>4.208939</v>
      </c>
      <c r="AF51" s="27">
        <v>4.2362380000000002</v>
      </c>
      <c r="AG51" s="26">
        <v>6.0000000000000001E-3</v>
      </c>
    </row>
    <row r="52" spans="1:33" ht="15" customHeight="1">
      <c r="A52" s="14" t="s">
        <v>266</v>
      </c>
      <c r="B52" s="31" t="s">
        <v>226</v>
      </c>
      <c r="C52" s="27">
        <v>4.8707260000000003</v>
      </c>
      <c r="D52" s="27">
        <v>4.8996630000000003</v>
      </c>
      <c r="E52" s="27">
        <v>4.9287720000000004</v>
      </c>
      <c r="F52" s="27">
        <v>4.9580539999999997</v>
      </c>
      <c r="G52" s="27">
        <v>4.9875090000000002</v>
      </c>
      <c r="H52" s="27">
        <v>5.0171400000000004</v>
      </c>
      <c r="I52" s="27">
        <v>5.0469470000000003</v>
      </c>
      <c r="J52" s="27">
        <v>5.0769310000000001</v>
      </c>
      <c r="K52" s="27">
        <v>5.1070919999999997</v>
      </c>
      <c r="L52" s="27">
        <v>5.1374339999999998</v>
      </c>
      <c r="M52" s="27">
        <v>5.1679550000000001</v>
      </c>
      <c r="N52" s="27">
        <v>5.198658</v>
      </c>
      <c r="O52" s="27">
        <v>5.2295429999999996</v>
      </c>
      <c r="P52" s="27">
        <v>5.2606109999999999</v>
      </c>
      <c r="Q52" s="27">
        <v>5.2918640000000003</v>
      </c>
      <c r="R52" s="27">
        <v>5.3233030000000001</v>
      </c>
      <c r="S52" s="27">
        <v>5.3549290000000003</v>
      </c>
      <c r="T52" s="27">
        <v>5.3867419999999999</v>
      </c>
      <c r="U52" s="27">
        <v>5.4187450000000004</v>
      </c>
      <c r="V52" s="27">
        <v>5.4509379999999998</v>
      </c>
      <c r="W52" s="27">
        <v>5.4833220000000003</v>
      </c>
      <c r="X52" s="27">
        <v>5.515898</v>
      </c>
      <c r="Y52" s="27">
        <v>5.548667</v>
      </c>
      <c r="Z52" s="27">
        <v>5.5816319999999999</v>
      </c>
      <c r="AA52" s="27">
        <v>5.6147919999999996</v>
      </c>
      <c r="AB52" s="27">
        <v>5.6481500000000002</v>
      </c>
      <c r="AC52" s="27">
        <v>5.681705</v>
      </c>
      <c r="AD52" s="27">
        <v>5.7154600000000002</v>
      </c>
      <c r="AE52" s="27">
        <v>5.7494160000000001</v>
      </c>
      <c r="AF52" s="27">
        <v>5.7835729999999996</v>
      </c>
      <c r="AG52" s="26">
        <v>6.0000000000000001E-3</v>
      </c>
    </row>
    <row r="54" spans="1:33" ht="15" customHeight="1">
      <c r="B54" s="24" t="s">
        <v>267</v>
      </c>
    </row>
    <row r="55" spans="1:33" ht="15" customHeight="1">
      <c r="B55" s="24" t="s">
        <v>268</v>
      </c>
    </row>
    <row r="56" spans="1:33" ht="15" customHeight="1">
      <c r="A56" s="14" t="s">
        <v>269</v>
      </c>
      <c r="B56" s="31" t="s">
        <v>270</v>
      </c>
      <c r="C56" s="28">
        <v>14.274495</v>
      </c>
      <c r="D56" s="28">
        <v>14.663074999999999</v>
      </c>
      <c r="E56" s="28">
        <v>14.907382</v>
      </c>
      <c r="F56" s="28">
        <v>14.888802999999999</v>
      </c>
      <c r="G56" s="28">
        <v>14.849199</v>
      </c>
      <c r="H56" s="28">
        <v>14.786861999999999</v>
      </c>
      <c r="I56" s="28">
        <v>14.699437</v>
      </c>
      <c r="J56" s="28">
        <v>14.596199</v>
      </c>
      <c r="K56" s="28">
        <v>14.504814</v>
      </c>
      <c r="L56" s="28">
        <v>14.439389</v>
      </c>
      <c r="M56" s="28">
        <v>14.388906</v>
      </c>
      <c r="N56" s="28">
        <v>14.328156</v>
      </c>
      <c r="O56" s="28">
        <v>14.293911</v>
      </c>
      <c r="P56" s="28">
        <v>14.263883</v>
      </c>
      <c r="Q56" s="28">
        <v>14.229495999999999</v>
      </c>
      <c r="R56" s="28">
        <v>14.203659</v>
      </c>
      <c r="S56" s="28">
        <v>14.192496</v>
      </c>
      <c r="T56" s="28">
        <v>14.188245</v>
      </c>
      <c r="U56" s="28">
        <v>14.197581</v>
      </c>
      <c r="V56" s="28">
        <v>14.217714000000001</v>
      </c>
      <c r="W56" s="28">
        <v>14.239969</v>
      </c>
      <c r="X56" s="28">
        <v>14.268423</v>
      </c>
      <c r="Y56" s="28">
        <v>14.301932000000001</v>
      </c>
      <c r="Z56" s="28">
        <v>14.345214</v>
      </c>
      <c r="AA56" s="28">
        <v>14.399622000000001</v>
      </c>
      <c r="AB56" s="28">
        <v>14.468221</v>
      </c>
      <c r="AC56" s="28">
        <v>14.540374999999999</v>
      </c>
      <c r="AD56" s="28">
        <v>14.616555999999999</v>
      </c>
      <c r="AE56" s="28">
        <v>14.701981999999999</v>
      </c>
      <c r="AF56" s="28">
        <v>14.799429</v>
      </c>
      <c r="AG56" s="26">
        <v>1E-3</v>
      </c>
    </row>
    <row r="57" spans="1:33" ht="15" customHeight="1">
      <c r="A57" s="14" t="s">
        <v>271</v>
      </c>
      <c r="B57" s="31" t="s">
        <v>272</v>
      </c>
      <c r="C57" s="28">
        <v>0.88832299999999997</v>
      </c>
      <c r="D57" s="28">
        <v>0.90756000000000003</v>
      </c>
      <c r="E57" s="28">
        <v>0.91529099999999997</v>
      </c>
      <c r="F57" s="28">
        <v>0.91474599999999995</v>
      </c>
      <c r="G57" s="28">
        <v>0.91748099999999999</v>
      </c>
      <c r="H57" s="28">
        <v>0.91795700000000002</v>
      </c>
      <c r="I57" s="28">
        <v>0.91471599999999997</v>
      </c>
      <c r="J57" s="28">
        <v>0.91313900000000003</v>
      </c>
      <c r="K57" s="28">
        <v>0.91294799999999998</v>
      </c>
      <c r="L57" s="28">
        <v>0.91361899999999996</v>
      </c>
      <c r="M57" s="28">
        <v>0.91489299999999996</v>
      </c>
      <c r="N57" s="28">
        <v>0.917466</v>
      </c>
      <c r="O57" s="28">
        <v>0.92114700000000005</v>
      </c>
      <c r="P57" s="28">
        <v>0.92547900000000005</v>
      </c>
      <c r="Q57" s="28">
        <v>0.93015099999999995</v>
      </c>
      <c r="R57" s="28">
        <v>0.93585300000000005</v>
      </c>
      <c r="S57" s="28">
        <v>0.94334300000000004</v>
      </c>
      <c r="T57" s="28">
        <v>0.95108999999999999</v>
      </c>
      <c r="U57" s="28">
        <v>0.959005</v>
      </c>
      <c r="V57" s="28">
        <v>0.96711499999999995</v>
      </c>
      <c r="W57" s="28">
        <v>0.97632799999999997</v>
      </c>
      <c r="X57" s="28">
        <v>0.98592199999999997</v>
      </c>
      <c r="Y57" s="28">
        <v>0.99650300000000003</v>
      </c>
      <c r="Z57" s="28">
        <v>1.0070490000000001</v>
      </c>
      <c r="AA57" s="28">
        <v>1.017768</v>
      </c>
      <c r="AB57" s="28">
        <v>1.03064</v>
      </c>
      <c r="AC57" s="28">
        <v>1.041202</v>
      </c>
      <c r="AD57" s="28">
        <v>1.0505199999999999</v>
      </c>
      <c r="AE57" s="28">
        <v>1.0614030000000001</v>
      </c>
      <c r="AF57" s="28">
        <v>1.0747679999999999</v>
      </c>
      <c r="AG57" s="26">
        <v>7.0000000000000001E-3</v>
      </c>
    </row>
    <row r="58" spans="1:33" ht="15" customHeight="1">
      <c r="A58" s="14" t="s">
        <v>273</v>
      </c>
      <c r="B58" s="31" t="s">
        <v>274</v>
      </c>
      <c r="C58" s="28">
        <v>0.17555599999999999</v>
      </c>
      <c r="D58" s="28">
        <v>0.19989399999999999</v>
      </c>
      <c r="E58" s="28">
        <v>0.21187700000000001</v>
      </c>
      <c r="F58" s="28">
        <v>0.21845100000000001</v>
      </c>
      <c r="G58" s="28">
        <v>0.22236400000000001</v>
      </c>
      <c r="H58" s="28">
        <v>0.224934</v>
      </c>
      <c r="I58" s="28">
        <v>0.22661800000000001</v>
      </c>
      <c r="J58" s="28">
        <v>0.22758800000000001</v>
      </c>
      <c r="K58" s="28">
        <v>0.228099</v>
      </c>
      <c r="L58" s="28">
        <v>0.22856499999999999</v>
      </c>
      <c r="M58" s="28">
        <v>0.22905200000000001</v>
      </c>
      <c r="N58" s="28">
        <v>0.229042</v>
      </c>
      <c r="O58" s="28">
        <v>0.22889499999999999</v>
      </c>
      <c r="P58" s="28">
        <v>0.22866900000000001</v>
      </c>
      <c r="Q58" s="28">
        <v>0.228265</v>
      </c>
      <c r="R58" s="28">
        <v>0.228023</v>
      </c>
      <c r="S58" s="28">
        <v>0.22788800000000001</v>
      </c>
      <c r="T58" s="28">
        <v>0.22772000000000001</v>
      </c>
      <c r="U58" s="28">
        <v>0.227019</v>
      </c>
      <c r="V58" s="28">
        <v>0.22643199999999999</v>
      </c>
      <c r="W58" s="28">
        <v>0.22572300000000001</v>
      </c>
      <c r="X58" s="28">
        <v>0.22489400000000001</v>
      </c>
      <c r="Y58" s="28">
        <v>0.224132</v>
      </c>
      <c r="Z58" s="28">
        <v>0.223359</v>
      </c>
      <c r="AA58" s="28">
        <v>0.22247600000000001</v>
      </c>
      <c r="AB58" s="28">
        <v>0.22167300000000001</v>
      </c>
      <c r="AC58" s="28">
        <v>0.220744</v>
      </c>
      <c r="AD58" s="28">
        <v>0.21968299999999999</v>
      </c>
      <c r="AE58" s="28">
        <v>0.218555</v>
      </c>
      <c r="AF58" s="28">
        <v>0.21745400000000001</v>
      </c>
      <c r="AG58" s="26">
        <v>7.0000000000000001E-3</v>
      </c>
    </row>
    <row r="59" spans="1:33" ht="15" customHeight="1">
      <c r="A59" s="14" t="s">
        <v>275</v>
      </c>
      <c r="B59" s="31" t="s">
        <v>276</v>
      </c>
      <c r="C59" s="28">
        <v>5.5674380000000001</v>
      </c>
      <c r="D59" s="28">
        <v>5.6474159999999998</v>
      </c>
      <c r="E59" s="28">
        <v>5.6687589999999997</v>
      </c>
      <c r="F59" s="28">
        <v>5.6631609999999997</v>
      </c>
      <c r="G59" s="28">
        <v>5.6559480000000004</v>
      </c>
      <c r="H59" s="28">
        <v>5.6285740000000004</v>
      </c>
      <c r="I59" s="28">
        <v>5.579707</v>
      </c>
      <c r="J59" s="28">
        <v>5.5408020000000002</v>
      </c>
      <c r="K59" s="28">
        <v>5.5040250000000004</v>
      </c>
      <c r="L59" s="28">
        <v>5.4627239999999997</v>
      </c>
      <c r="M59" s="28">
        <v>5.4217639999999996</v>
      </c>
      <c r="N59" s="28">
        <v>5.3860130000000002</v>
      </c>
      <c r="O59" s="28">
        <v>5.3561120000000004</v>
      </c>
      <c r="P59" s="28">
        <v>5.3296989999999997</v>
      </c>
      <c r="Q59" s="28">
        <v>5.3121409999999996</v>
      </c>
      <c r="R59" s="28">
        <v>5.3005190000000004</v>
      </c>
      <c r="S59" s="28">
        <v>5.299976</v>
      </c>
      <c r="T59" s="28">
        <v>5.3049580000000001</v>
      </c>
      <c r="U59" s="28">
        <v>5.3128260000000003</v>
      </c>
      <c r="V59" s="28">
        <v>5.3245069999999997</v>
      </c>
      <c r="W59" s="28">
        <v>5.3441890000000001</v>
      </c>
      <c r="X59" s="28">
        <v>5.3719390000000002</v>
      </c>
      <c r="Y59" s="28">
        <v>5.3997830000000002</v>
      </c>
      <c r="Z59" s="28">
        <v>5.4299770000000001</v>
      </c>
      <c r="AA59" s="28">
        <v>5.4619010000000001</v>
      </c>
      <c r="AB59" s="28">
        <v>5.4985679999999997</v>
      </c>
      <c r="AC59" s="28">
        <v>5.5262019999999996</v>
      </c>
      <c r="AD59" s="28">
        <v>5.5455410000000001</v>
      </c>
      <c r="AE59" s="28">
        <v>5.579021</v>
      </c>
      <c r="AF59" s="28">
        <v>5.6264399999999997</v>
      </c>
      <c r="AG59" s="26">
        <v>0</v>
      </c>
    </row>
    <row r="60" spans="1:33" ht="15" customHeight="1">
      <c r="A60" s="14" t="s">
        <v>277</v>
      </c>
      <c r="B60" s="31" t="s">
        <v>278</v>
      </c>
      <c r="C60" s="28">
        <v>3.5747000000000001E-2</v>
      </c>
      <c r="D60" s="28">
        <v>4.0343999999999998E-2</v>
      </c>
      <c r="E60" s="28">
        <v>4.3365000000000001E-2</v>
      </c>
      <c r="F60" s="28">
        <v>4.5948000000000003E-2</v>
      </c>
      <c r="G60" s="28">
        <v>4.7974999999999997E-2</v>
      </c>
      <c r="H60" s="28">
        <v>4.9671E-2</v>
      </c>
      <c r="I60" s="28">
        <v>5.0917999999999998E-2</v>
      </c>
      <c r="J60" s="28">
        <v>5.1923999999999998E-2</v>
      </c>
      <c r="K60" s="28">
        <v>5.2847999999999999E-2</v>
      </c>
      <c r="L60" s="28">
        <v>5.3864000000000002E-2</v>
      </c>
      <c r="M60" s="28">
        <v>5.4847E-2</v>
      </c>
      <c r="N60" s="28">
        <v>5.5669999999999997E-2</v>
      </c>
      <c r="O60" s="28">
        <v>5.6455999999999999E-2</v>
      </c>
      <c r="P60" s="28">
        <v>5.7162999999999999E-2</v>
      </c>
      <c r="Q60" s="28">
        <v>5.7770000000000002E-2</v>
      </c>
      <c r="R60" s="28">
        <v>5.8395000000000002E-2</v>
      </c>
      <c r="S60" s="28">
        <v>5.9068000000000002E-2</v>
      </c>
      <c r="T60" s="28">
        <v>5.9722999999999998E-2</v>
      </c>
      <c r="U60" s="28">
        <v>6.0304999999999997E-2</v>
      </c>
      <c r="V60" s="28">
        <v>6.0996000000000002E-2</v>
      </c>
      <c r="W60" s="28">
        <v>6.1573000000000003E-2</v>
      </c>
      <c r="X60" s="28">
        <v>6.2161000000000001E-2</v>
      </c>
      <c r="Y60" s="28">
        <v>6.2817999999999999E-2</v>
      </c>
      <c r="Z60" s="28">
        <v>6.3486000000000001E-2</v>
      </c>
      <c r="AA60" s="28">
        <v>6.4212000000000005E-2</v>
      </c>
      <c r="AB60" s="28">
        <v>6.5028000000000002E-2</v>
      </c>
      <c r="AC60" s="28">
        <v>6.5726999999999994E-2</v>
      </c>
      <c r="AD60" s="28">
        <v>6.6388000000000003E-2</v>
      </c>
      <c r="AE60" s="28">
        <v>6.7135E-2</v>
      </c>
      <c r="AF60" s="28">
        <v>6.7960999999999994E-2</v>
      </c>
      <c r="AG60" s="26">
        <v>2.1999999999999999E-2</v>
      </c>
    </row>
    <row r="61" spans="1:33" ht="15" customHeight="1">
      <c r="A61" s="14" t="s">
        <v>279</v>
      </c>
      <c r="B61" s="31" t="s">
        <v>280</v>
      </c>
      <c r="C61" s="28">
        <v>0.46824900000000003</v>
      </c>
      <c r="D61" s="28">
        <v>0.47107900000000003</v>
      </c>
      <c r="E61" s="28">
        <v>0.47424100000000002</v>
      </c>
      <c r="F61" s="28">
        <v>0.44252000000000002</v>
      </c>
      <c r="G61" s="28">
        <v>0.44895699999999999</v>
      </c>
      <c r="H61" s="28">
        <v>0.457648</v>
      </c>
      <c r="I61" s="28">
        <v>0.456704</v>
      </c>
      <c r="J61" s="28">
        <v>0.45544899999999999</v>
      </c>
      <c r="K61" s="28">
        <v>0.45394400000000001</v>
      </c>
      <c r="L61" s="28">
        <v>0.45361099999999999</v>
      </c>
      <c r="M61" s="28">
        <v>0.45371800000000001</v>
      </c>
      <c r="N61" s="28">
        <v>0.45383800000000002</v>
      </c>
      <c r="O61" s="28">
        <v>0.45442399999999999</v>
      </c>
      <c r="P61" s="28">
        <v>0.44977699999999998</v>
      </c>
      <c r="Q61" s="28">
        <v>0.447988</v>
      </c>
      <c r="R61" s="28">
        <v>0.44334899999999999</v>
      </c>
      <c r="S61" s="28">
        <v>0.44377800000000001</v>
      </c>
      <c r="T61" s="28">
        <v>0.44331900000000002</v>
      </c>
      <c r="U61" s="28">
        <v>0.44287799999999999</v>
      </c>
      <c r="V61" s="28">
        <v>0.441743</v>
      </c>
      <c r="W61" s="28">
        <v>0.44123600000000002</v>
      </c>
      <c r="X61" s="28">
        <v>0.44140099999999999</v>
      </c>
      <c r="Y61" s="28">
        <v>0.440002</v>
      </c>
      <c r="Z61" s="28">
        <v>0.438087</v>
      </c>
      <c r="AA61" s="28">
        <v>0.437033</v>
      </c>
      <c r="AB61" s="28">
        <v>0.436809</v>
      </c>
      <c r="AC61" s="28">
        <v>0.43568899999999999</v>
      </c>
      <c r="AD61" s="28">
        <v>0.435139</v>
      </c>
      <c r="AE61" s="28">
        <v>0.43512499999999998</v>
      </c>
      <c r="AF61" s="28">
        <v>0.43726300000000001</v>
      </c>
      <c r="AG61" s="26">
        <v>-2E-3</v>
      </c>
    </row>
    <row r="62" spans="1:33" ht="15" customHeight="1">
      <c r="A62" s="14" t="s">
        <v>281</v>
      </c>
      <c r="B62" s="31" t="s">
        <v>282</v>
      </c>
      <c r="C62" s="28">
        <v>7.5170000000000001E-2</v>
      </c>
      <c r="D62" s="28">
        <v>7.7552999999999997E-2</v>
      </c>
      <c r="E62" s="28">
        <v>7.6938000000000006E-2</v>
      </c>
      <c r="F62" s="28">
        <v>7.4884000000000006E-2</v>
      </c>
      <c r="G62" s="28">
        <v>7.3009000000000004E-2</v>
      </c>
      <c r="H62" s="28">
        <v>7.0952000000000001E-2</v>
      </c>
      <c r="I62" s="28">
        <v>6.8640000000000007E-2</v>
      </c>
      <c r="J62" s="28">
        <v>6.6460000000000005E-2</v>
      </c>
      <c r="K62" s="28">
        <v>6.4219999999999999E-2</v>
      </c>
      <c r="L62" s="28">
        <v>6.2007E-2</v>
      </c>
      <c r="M62" s="28">
        <v>6.0829000000000001E-2</v>
      </c>
      <c r="N62" s="28">
        <v>5.9650000000000002E-2</v>
      </c>
      <c r="O62" s="28">
        <v>5.8555000000000003E-2</v>
      </c>
      <c r="P62" s="28">
        <v>5.7362999999999997E-2</v>
      </c>
      <c r="Q62" s="28">
        <v>5.6155999999999998E-2</v>
      </c>
      <c r="R62" s="28">
        <v>5.4997999999999998E-2</v>
      </c>
      <c r="S62" s="28">
        <v>5.3934000000000003E-2</v>
      </c>
      <c r="T62" s="28">
        <v>5.2839999999999998E-2</v>
      </c>
      <c r="U62" s="28">
        <v>5.1829E-2</v>
      </c>
      <c r="V62" s="28">
        <v>5.0804000000000002E-2</v>
      </c>
      <c r="W62" s="28">
        <v>5.0346000000000002E-2</v>
      </c>
      <c r="X62" s="28">
        <v>4.9869999999999998E-2</v>
      </c>
      <c r="Y62" s="28">
        <v>4.9359E-2</v>
      </c>
      <c r="Z62" s="28">
        <v>4.8884999999999998E-2</v>
      </c>
      <c r="AA62" s="28">
        <v>4.8412999999999998E-2</v>
      </c>
      <c r="AB62" s="28">
        <v>4.7972000000000001E-2</v>
      </c>
      <c r="AC62" s="28">
        <v>4.7419000000000003E-2</v>
      </c>
      <c r="AD62" s="28">
        <v>4.6794000000000002E-2</v>
      </c>
      <c r="AE62" s="28">
        <v>4.6349000000000001E-2</v>
      </c>
      <c r="AF62" s="28">
        <v>4.6080999999999997E-2</v>
      </c>
      <c r="AG62" s="26">
        <v>-1.7000000000000001E-2</v>
      </c>
    </row>
    <row r="63" spans="1:33" ht="15" customHeight="1">
      <c r="A63" s="14" t="s">
        <v>283</v>
      </c>
      <c r="B63" s="31" t="s">
        <v>284</v>
      </c>
      <c r="C63" s="28">
        <v>0.92745100000000003</v>
      </c>
      <c r="D63" s="28">
        <v>0.99002100000000004</v>
      </c>
      <c r="E63" s="28">
        <v>0.88405999999999996</v>
      </c>
      <c r="F63" s="28">
        <v>0.88470700000000002</v>
      </c>
      <c r="G63" s="28">
        <v>0.88706099999999999</v>
      </c>
      <c r="H63" s="28">
        <v>0.88541800000000004</v>
      </c>
      <c r="I63" s="28">
        <v>0.88161299999999998</v>
      </c>
      <c r="J63" s="28">
        <v>0.88034299999999999</v>
      </c>
      <c r="K63" s="28">
        <v>0.88076900000000002</v>
      </c>
      <c r="L63" s="28">
        <v>0.87992999999999999</v>
      </c>
      <c r="M63" s="28">
        <v>0.88478599999999996</v>
      </c>
      <c r="N63" s="28">
        <v>0.88465499999999997</v>
      </c>
      <c r="O63" s="28">
        <v>0.88521899999999998</v>
      </c>
      <c r="P63" s="28">
        <v>0.88628899999999999</v>
      </c>
      <c r="Q63" s="28">
        <v>0.88735200000000003</v>
      </c>
      <c r="R63" s="28">
        <v>0.88909499999999997</v>
      </c>
      <c r="S63" s="28">
        <v>0.89103900000000003</v>
      </c>
      <c r="T63" s="28">
        <v>0.89064699999999997</v>
      </c>
      <c r="U63" s="28">
        <v>0.89227400000000001</v>
      </c>
      <c r="V63" s="28">
        <v>0.88778100000000004</v>
      </c>
      <c r="W63" s="28">
        <v>0.88633600000000001</v>
      </c>
      <c r="X63" s="28">
        <v>0.88498399999999999</v>
      </c>
      <c r="Y63" s="28">
        <v>0.88127599999999995</v>
      </c>
      <c r="Z63" s="28">
        <v>0.87900199999999995</v>
      </c>
      <c r="AA63" s="28">
        <v>0.87911600000000001</v>
      </c>
      <c r="AB63" s="28">
        <v>0.87800999999999996</v>
      </c>
      <c r="AC63" s="28">
        <v>0.87770599999999999</v>
      </c>
      <c r="AD63" s="28">
        <v>0.87874399999999997</v>
      </c>
      <c r="AE63" s="28">
        <v>0.87932200000000005</v>
      </c>
      <c r="AF63" s="28">
        <v>0.88051599999999997</v>
      </c>
      <c r="AG63" s="26">
        <v>-2E-3</v>
      </c>
    </row>
    <row r="64" spans="1:33" ht="15" customHeight="1">
      <c r="A64" s="14" t="s">
        <v>285</v>
      </c>
      <c r="B64" s="31" t="s">
        <v>286</v>
      </c>
      <c r="C64" s="28">
        <v>0.204097</v>
      </c>
      <c r="D64" s="28">
        <v>0.207817</v>
      </c>
      <c r="E64" s="28">
        <v>0.20800399999999999</v>
      </c>
      <c r="F64" s="28">
        <v>0.20862700000000001</v>
      </c>
      <c r="G64" s="28">
        <v>0.208701</v>
      </c>
      <c r="H64" s="28">
        <v>0.20838899999999999</v>
      </c>
      <c r="I64" s="28">
        <v>0.20710700000000001</v>
      </c>
      <c r="J64" s="28">
        <v>0.20585700000000001</v>
      </c>
      <c r="K64" s="28">
        <v>0.20491500000000001</v>
      </c>
      <c r="L64" s="28">
        <v>0.204265</v>
      </c>
      <c r="M64" s="28">
        <v>0.203404</v>
      </c>
      <c r="N64" s="28">
        <v>0.202682</v>
      </c>
      <c r="O64" s="28">
        <v>0.20211299999999999</v>
      </c>
      <c r="P64" s="28">
        <v>0.20150799999999999</v>
      </c>
      <c r="Q64" s="28">
        <v>0.20080000000000001</v>
      </c>
      <c r="R64" s="28">
        <v>0.200075</v>
      </c>
      <c r="S64" s="28">
        <v>0.19964599999999999</v>
      </c>
      <c r="T64" s="28">
        <v>0.19911100000000001</v>
      </c>
      <c r="U64" s="28">
        <v>0.19852600000000001</v>
      </c>
      <c r="V64" s="28">
        <v>0.198077</v>
      </c>
      <c r="W64" s="28">
        <v>0.19728799999999999</v>
      </c>
      <c r="X64" s="28">
        <v>0.196608</v>
      </c>
      <c r="Y64" s="28">
        <v>0.195989</v>
      </c>
      <c r="Z64" s="28">
        <v>0.19534299999999999</v>
      </c>
      <c r="AA64" s="28">
        <v>0.194914</v>
      </c>
      <c r="AB64" s="28">
        <v>0.194549</v>
      </c>
      <c r="AC64" s="28">
        <v>0.193907</v>
      </c>
      <c r="AD64" s="28">
        <v>0.19325500000000001</v>
      </c>
      <c r="AE64" s="28">
        <v>0.192858</v>
      </c>
      <c r="AF64" s="28">
        <v>0.19257199999999999</v>
      </c>
      <c r="AG64" s="26">
        <v>-2E-3</v>
      </c>
    </row>
    <row r="65" spans="1:33" ht="15" customHeight="1">
      <c r="A65" s="14" t="s">
        <v>287</v>
      </c>
      <c r="B65" s="31" t="s">
        <v>288</v>
      </c>
      <c r="C65" s="28">
        <v>2.2961610000000001</v>
      </c>
      <c r="D65" s="28">
        <v>2.6836509999999998</v>
      </c>
      <c r="E65" s="28">
        <v>2.9511180000000001</v>
      </c>
      <c r="F65" s="28">
        <v>3.03471</v>
      </c>
      <c r="G65" s="28">
        <v>3.1116899999999998</v>
      </c>
      <c r="H65" s="28">
        <v>3.1739929999999998</v>
      </c>
      <c r="I65" s="28">
        <v>3.213956</v>
      </c>
      <c r="J65" s="28">
        <v>3.2520549999999999</v>
      </c>
      <c r="K65" s="28">
        <v>3.2938459999999998</v>
      </c>
      <c r="L65" s="28">
        <v>3.340357</v>
      </c>
      <c r="M65" s="28">
        <v>3.3772760000000002</v>
      </c>
      <c r="N65" s="28">
        <v>3.3934850000000001</v>
      </c>
      <c r="O65" s="28">
        <v>3.4311590000000001</v>
      </c>
      <c r="P65" s="28">
        <v>3.4651969999999999</v>
      </c>
      <c r="Q65" s="28">
        <v>3.5015170000000002</v>
      </c>
      <c r="R65" s="28">
        <v>3.5383810000000002</v>
      </c>
      <c r="S65" s="28">
        <v>3.5807090000000001</v>
      </c>
      <c r="T65" s="28">
        <v>3.6191710000000001</v>
      </c>
      <c r="U65" s="28">
        <v>3.6636869999999999</v>
      </c>
      <c r="V65" s="28">
        <v>3.712987</v>
      </c>
      <c r="W65" s="28">
        <v>3.7537880000000001</v>
      </c>
      <c r="X65" s="28">
        <v>3.7993939999999999</v>
      </c>
      <c r="Y65" s="28">
        <v>3.8472</v>
      </c>
      <c r="Z65" s="28">
        <v>3.8925239999999999</v>
      </c>
      <c r="AA65" s="28">
        <v>3.9457469999999999</v>
      </c>
      <c r="AB65" s="28">
        <v>3.9990380000000001</v>
      </c>
      <c r="AC65" s="28">
        <v>4.045661</v>
      </c>
      <c r="AD65" s="28">
        <v>4.0909529999999998</v>
      </c>
      <c r="AE65" s="28">
        <v>4.1440710000000003</v>
      </c>
      <c r="AF65" s="28">
        <v>4.2032160000000003</v>
      </c>
      <c r="AG65" s="26">
        <v>2.1000000000000001E-2</v>
      </c>
    </row>
    <row r="66" spans="1:33" ht="14.25">
      <c r="A66" s="14" t="s">
        <v>289</v>
      </c>
      <c r="B66" s="31" t="s">
        <v>290</v>
      </c>
      <c r="C66" s="28">
        <v>0.53770300000000004</v>
      </c>
      <c r="D66" s="28">
        <v>0.54534899999999997</v>
      </c>
      <c r="E66" s="28">
        <v>0.53967200000000004</v>
      </c>
      <c r="F66" s="28">
        <v>0.53922400000000004</v>
      </c>
      <c r="G66" s="28">
        <v>0.54258700000000004</v>
      </c>
      <c r="H66" s="28">
        <v>0.54515000000000002</v>
      </c>
      <c r="I66" s="28">
        <v>0.547037</v>
      </c>
      <c r="J66" s="28">
        <v>0.54919799999999996</v>
      </c>
      <c r="K66" s="28">
        <v>0.54783400000000004</v>
      </c>
      <c r="L66" s="28">
        <v>0.54964400000000002</v>
      </c>
      <c r="M66" s="28">
        <v>0.54911900000000002</v>
      </c>
      <c r="N66" s="28">
        <v>0.549319</v>
      </c>
      <c r="O66" s="28">
        <v>0.54948399999999997</v>
      </c>
      <c r="P66" s="28">
        <v>0.54962299999999997</v>
      </c>
      <c r="Q66" s="28">
        <v>0.54973799999999995</v>
      </c>
      <c r="R66" s="28">
        <v>0.54999900000000002</v>
      </c>
      <c r="S66" s="28">
        <v>0.55035199999999995</v>
      </c>
      <c r="T66" s="28">
        <v>0.55070200000000002</v>
      </c>
      <c r="U66" s="28">
        <v>0.55105000000000004</v>
      </c>
      <c r="V66" s="28">
        <v>0.55139300000000002</v>
      </c>
      <c r="W66" s="28">
        <v>0.55173499999999998</v>
      </c>
      <c r="X66" s="28">
        <v>0.55207399999999995</v>
      </c>
      <c r="Y66" s="28">
        <v>0.55240900000000004</v>
      </c>
      <c r="Z66" s="28">
        <v>0.55274199999999996</v>
      </c>
      <c r="AA66" s="28">
        <v>0.55307399999999995</v>
      </c>
      <c r="AB66" s="28">
        <v>0.55340299999999998</v>
      </c>
      <c r="AC66" s="28">
        <v>0.55373000000000006</v>
      </c>
      <c r="AD66" s="28">
        <v>0.55405599999999999</v>
      </c>
      <c r="AE66" s="28">
        <v>0.55437999999999998</v>
      </c>
      <c r="AF66" s="28">
        <v>0.554701</v>
      </c>
      <c r="AG66" s="26">
        <v>1E-3</v>
      </c>
    </row>
    <row r="67" spans="1:33" ht="15" customHeight="1">
      <c r="A67" s="14" t="s">
        <v>291</v>
      </c>
      <c r="B67" s="31" t="s">
        <v>292</v>
      </c>
      <c r="C67" s="28">
        <v>0.125032</v>
      </c>
      <c r="D67" s="28">
        <v>0.12689700000000001</v>
      </c>
      <c r="E67" s="28">
        <v>0.12792600000000001</v>
      </c>
      <c r="F67" s="28">
        <v>0.12859999999999999</v>
      </c>
      <c r="G67" s="28">
        <v>0.12910199999999999</v>
      </c>
      <c r="H67" s="28">
        <v>0.12964999999999999</v>
      </c>
      <c r="I67" s="28">
        <v>0.12996099999999999</v>
      </c>
      <c r="J67" s="28">
        <v>0.13019700000000001</v>
      </c>
      <c r="K67" s="28">
        <v>0.13040399999999999</v>
      </c>
      <c r="L67" s="28">
        <v>0.130579</v>
      </c>
      <c r="M67" s="28">
        <v>0.130715</v>
      </c>
      <c r="N67" s="28">
        <v>0.13083400000000001</v>
      </c>
      <c r="O67" s="28">
        <v>0.130941</v>
      </c>
      <c r="P67" s="28">
        <v>0.131026</v>
      </c>
      <c r="Q67" s="28">
        <v>0.13109100000000001</v>
      </c>
      <c r="R67" s="28">
        <v>0.131164</v>
      </c>
      <c r="S67" s="28">
        <v>0.13126099999999999</v>
      </c>
      <c r="T67" s="28">
        <v>0.13136500000000001</v>
      </c>
      <c r="U67" s="28">
        <v>0.13148399999999999</v>
      </c>
      <c r="V67" s="28">
        <v>0.131631</v>
      </c>
      <c r="W67" s="28">
        <v>0.13176199999999999</v>
      </c>
      <c r="X67" s="28">
        <v>0.13187599999999999</v>
      </c>
      <c r="Y67" s="28">
        <v>0.131993</v>
      </c>
      <c r="Z67" s="28">
        <v>0.132102</v>
      </c>
      <c r="AA67" s="28">
        <v>0.13222999999999999</v>
      </c>
      <c r="AB67" s="28">
        <v>0.13236899999999999</v>
      </c>
      <c r="AC67" s="28">
        <v>0.13248199999999999</v>
      </c>
      <c r="AD67" s="28">
        <v>0.13258600000000001</v>
      </c>
      <c r="AE67" s="28">
        <v>0.13270399999999999</v>
      </c>
      <c r="AF67" s="28">
        <v>0.132831</v>
      </c>
      <c r="AG67" s="26">
        <v>2E-3</v>
      </c>
    </row>
    <row r="68" spans="1:33" ht="15" customHeight="1">
      <c r="A68" s="14" t="s">
        <v>293</v>
      </c>
      <c r="B68" s="31" t="s">
        <v>294</v>
      </c>
      <c r="C68" s="28">
        <v>0.74806099999999998</v>
      </c>
      <c r="D68" s="28">
        <v>0.70106199999999996</v>
      </c>
      <c r="E68" s="28">
        <v>0.68270299999999995</v>
      </c>
      <c r="F68" s="28">
        <v>0.66931600000000002</v>
      </c>
      <c r="G68" s="28">
        <v>0.65777799999999997</v>
      </c>
      <c r="H68" s="28">
        <v>0.64621300000000004</v>
      </c>
      <c r="I68" s="28">
        <v>0.62837200000000004</v>
      </c>
      <c r="J68" s="28">
        <v>0.63231899999999996</v>
      </c>
      <c r="K68" s="28">
        <v>0.62775499999999995</v>
      </c>
      <c r="L68" s="28">
        <v>0.61943800000000004</v>
      </c>
      <c r="M68" s="28">
        <v>0.61601300000000003</v>
      </c>
      <c r="N68" s="28">
        <v>0.61979200000000001</v>
      </c>
      <c r="O68" s="28">
        <v>0.619587</v>
      </c>
      <c r="P68" s="28">
        <v>0.61682999999999999</v>
      </c>
      <c r="Q68" s="28">
        <v>0.61830499999999999</v>
      </c>
      <c r="R68" s="28">
        <v>0.62154299999999996</v>
      </c>
      <c r="S68" s="28">
        <v>0.62967200000000001</v>
      </c>
      <c r="T68" s="28">
        <v>0.63662600000000003</v>
      </c>
      <c r="U68" s="28">
        <v>0.64126700000000003</v>
      </c>
      <c r="V68" s="28">
        <v>0.64924700000000002</v>
      </c>
      <c r="W68" s="28">
        <v>0.65671599999999997</v>
      </c>
      <c r="X68" s="28">
        <v>0.65997099999999997</v>
      </c>
      <c r="Y68" s="28">
        <v>0.66871800000000003</v>
      </c>
      <c r="Z68" s="28">
        <v>0.67182500000000001</v>
      </c>
      <c r="AA68" s="28">
        <v>0.67587600000000003</v>
      </c>
      <c r="AB68" s="28">
        <v>0.68362000000000001</v>
      </c>
      <c r="AC68" s="28">
        <v>0.69162000000000001</v>
      </c>
      <c r="AD68" s="28">
        <v>0.69938699999999998</v>
      </c>
      <c r="AE68" s="28">
        <v>0.70319299999999996</v>
      </c>
      <c r="AF68" s="28">
        <v>0.71014999999999995</v>
      </c>
      <c r="AG68" s="26">
        <v>-2E-3</v>
      </c>
    </row>
    <row r="69" spans="1:33" ht="15" customHeight="1">
      <c r="A69" s="14" t="s">
        <v>297</v>
      </c>
      <c r="B69" s="24" t="s">
        <v>298</v>
      </c>
      <c r="C69" s="29">
        <v>26.323485999999999</v>
      </c>
      <c r="D69" s="29">
        <v>27.261717000000001</v>
      </c>
      <c r="E69" s="29">
        <v>27.691336</v>
      </c>
      <c r="F69" s="29">
        <v>27.713698999999998</v>
      </c>
      <c r="G69" s="29">
        <v>27.751854000000002</v>
      </c>
      <c r="H69" s="29">
        <v>27.725408999999999</v>
      </c>
      <c r="I69" s="29">
        <v>27.604783999999999</v>
      </c>
      <c r="J69" s="29">
        <v>27.501532000000001</v>
      </c>
      <c r="K69" s="29">
        <v>27.406421999999999</v>
      </c>
      <c r="L69" s="29">
        <v>27.337990000000001</v>
      </c>
      <c r="M69" s="29">
        <v>27.285319999999999</v>
      </c>
      <c r="N69" s="29">
        <v>27.210604</v>
      </c>
      <c r="O69" s="29">
        <v>27.188005</v>
      </c>
      <c r="P69" s="29">
        <v>27.162506</v>
      </c>
      <c r="Q69" s="29">
        <v>27.150770000000001</v>
      </c>
      <c r="R69" s="29">
        <v>27.155055999999998</v>
      </c>
      <c r="S69" s="29">
        <v>27.203161000000001</v>
      </c>
      <c r="T69" s="29">
        <v>27.255516</v>
      </c>
      <c r="U69" s="29">
        <v>27.329729</v>
      </c>
      <c r="V69" s="29">
        <v>27.420428999999999</v>
      </c>
      <c r="W69" s="29">
        <v>27.516987</v>
      </c>
      <c r="X69" s="29">
        <v>27.629517</v>
      </c>
      <c r="Y69" s="29">
        <v>27.752115</v>
      </c>
      <c r="Z69" s="29">
        <v>27.879594999999998</v>
      </c>
      <c r="AA69" s="29">
        <v>28.032382999999999</v>
      </c>
      <c r="AB69" s="29">
        <v>28.209902</v>
      </c>
      <c r="AC69" s="29">
        <v>28.372467</v>
      </c>
      <c r="AD69" s="29">
        <v>28.529599999999999</v>
      </c>
      <c r="AE69" s="29">
        <v>28.716094999999999</v>
      </c>
      <c r="AF69" s="29">
        <v>28.943384000000002</v>
      </c>
      <c r="AG69" s="30">
        <v>3.0000000000000001E-3</v>
      </c>
    </row>
    <row r="71" spans="1:33" ht="15" customHeight="1">
      <c r="B71" s="24" t="s">
        <v>299</v>
      </c>
    </row>
    <row r="72" spans="1:33" ht="15" customHeight="1">
      <c r="A72" s="14" t="s">
        <v>300</v>
      </c>
      <c r="B72" s="31" t="s">
        <v>270</v>
      </c>
      <c r="C72" s="28">
        <v>7.7421160000000002</v>
      </c>
      <c r="D72" s="28">
        <v>7.9524280000000003</v>
      </c>
      <c r="E72" s="28">
        <v>8.08371</v>
      </c>
      <c r="F72" s="28">
        <v>8.0728670000000005</v>
      </c>
      <c r="G72" s="28">
        <v>8.052054</v>
      </c>
      <c r="H72" s="28">
        <v>8.0187899999999992</v>
      </c>
      <c r="I72" s="28">
        <v>7.9718489999999997</v>
      </c>
      <c r="J72" s="28">
        <v>7.9162410000000003</v>
      </c>
      <c r="K72" s="28">
        <v>7.8671280000000001</v>
      </c>
      <c r="L72" s="28">
        <v>7.8320470000000002</v>
      </c>
      <c r="M72" s="28">
        <v>7.8049869999999997</v>
      </c>
      <c r="N72" s="28">
        <v>7.7724010000000003</v>
      </c>
      <c r="O72" s="28">
        <v>7.7542669999999996</v>
      </c>
      <c r="P72" s="28">
        <v>7.7382479999999996</v>
      </c>
      <c r="Q72" s="28">
        <v>7.7199710000000001</v>
      </c>
      <c r="R72" s="28">
        <v>7.7061080000000004</v>
      </c>
      <c r="S72" s="28">
        <v>7.700164</v>
      </c>
      <c r="T72" s="28">
        <v>7.6979280000000001</v>
      </c>
      <c r="U72" s="28">
        <v>7.7031419999999997</v>
      </c>
      <c r="V72" s="28">
        <v>7.7141820000000001</v>
      </c>
      <c r="W72" s="28">
        <v>7.7262230000000001</v>
      </c>
      <c r="X72" s="28">
        <v>7.7416859999999996</v>
      </c>
      <c r="Y72" s="28">
        <v>7.7598390000000004</v>
      </c>
      <c r="Z72" s="28">
        <v>7.7833329999999998</v>
      </c>
      <c r="AA72" s="28">
        <v>7.8129049999999998</v>
      </c>
      <c r="AB72" s="28">
        <v>7.8502099999999997</v>
      </c>
      <c r="AC72" s="28">
        <v>7.8894710000000003</v>
      </c>
      <c r="AD72" s="28">
        <v>7.9309459999999996</v>
      </c>
      <c r="AE72" s="28">
        <v>7.9774589999999996</v>
      </c>
      <c r="AF72" s="28">
        <v>8.0305219999999995</v>
      </c>
      <c r="AG72" s="26">
        <v>1E-3</v>
      </c>
    </row>
    <row r="73" spans="1:33" ht="14.25">
      <c r="A73" s="14" t="s">
        <v>301</v>
      </c>
      <c r="B73" s="31" t="s">
        <v>272</v>
      </c>
      <c r="C73" s="28">
        <v>0.46414699999999998</v>
      </c>
      <c r="D73" s="28">
        <v>0.47473199999999999</v>
      </c>
      <c r="E73" s="28">
        <v>0.47914499999999999</v>
      </c>
      <c r="F73" s="28">
        <v>0.47920400000000002</v>
      </c>
      <c r="G73" s="28">
        <v>0.48103200000000002</v>
      </c>
      <c r="H73" s="28">
        <v>0.48163699999999998</v>
      </c>
      <c r="I73" s="28">
        <v>0.48007</v>
      </c>
      <c r="J73" s="28">
        <v>0.47934399999999999</v>
      </c>
      <c r="K73" s="28">
        <v>0.47932799999999998</v>
      </c>
      <c r="L73" s="28">
        <v>0.47973199999999999</v>
      </c>
      <c r="M73" s="28">
        <v>0.48045199999999999</v>
      </c>
      <c r="N73" s="28">
        <v>0.481825</v>
      </c>
      <c r="O73" s="28">
        <v>0.48375600000000002</v>
      </c>
      <c r="P73" s="28">
        <v>0.48601100000000003</v>
      </c>
      <c r="Q73" s="28">
        <v>0.48846600000000001</v>
      </c>
      <c r="R73" s="28">
        <v>0.49146400000000001</v>
      </c>
      <c r="S73" s="28">
        <v>0.49540499999999998</v>
      </c>
      <c r="T73" s="28">
        <v>0.49948500000000001</v>
      </c>
      <c r="U73" s="28">
        <v>0.50365599999999999</v>
      </c>
      <c r="V73" s="28">
        <v>0.50794799999999996</v>
      </c>
      <c r="W73" s="28">
        <v>0.51281900000000002</v>
      </c>
      <c r="X73" s="28">
        <v>0.517899</v>
      </c>
      <c r="Y73" s="28">
        <v>0.52345699999999995</v>
      </c>
      <c r="Z73" s="28">
        <v>0.52897400000000006</v>
      </c>
      <c r="AA73" s="28">
        <v>0.53459800000000002</v>
      </c>
      <c r="AB73" s="28">
        <v>0.54133500000000001</v>
      </c>
      <c r="AC73" s="28">
        <v>0.54690399999999995</v>
      </c>
      <c r="AD73" s="28">
        <v>0.55184</v>
      </c>
      <c r="AE73" s="28">
        <v>0.55763799999999997</v>
      </c>
      <c r="AF73" s="28">
        <v>0.56476099999999996</v>
      </c>
      <c r="AG73" s="26">
        <v>7.0000000000000001E-3</v>
      </c>
    </row>
    <row r="74" spans="1:33" ht="15" customHeight="1">
      <c r="A74" s="14" t="s">
        <v>302</v>
      </c>
      <c r="B74" s="31" t="s">
        <v>274</v>
      </c>
      <c r="C74" s="28">
        <v>8.5859000000000005E-2</v>
      </c>
      <c r="D74" s="28">
        <v>9.7947000000000006E-2</v>
      </c>
      <c r="E74" s="28">
        <v>0.103826</v>
      </c>
      <c r="F74" s="28">
        <v>0.107033</v>
      </c>
      <c r="G74" s="28">
        <v>0.108947</v>
      </c>
      <c r="H74" s="28">
        <v>0.11024100000000001</v>
      </c>
      <c r="I74" s="28">
        <v>0.111054</v>
      </c>
      <c r="J74" s="28">
        <v>0.111527</v>
      </c>
      <c r="K74" s="28">
        <v>0.11176999999999999</v>
      </c>
      <c r="L74" s="28">
        <v>0.11198900000000001</v>
      </c>
      <c r="M74" s="28">
        <v>0.112246</v>
      </c>
      <c r="N74" s="28">
        <v>0.112238</v>
      </c>
      <c r="O74" s="28">
        <v>0.112155</v>
      </c>
      <c r="P74" s="28">
        <v>0.11204699999999999</v>
      </c>
      <c r="Q74" s="28">
        <v>0.11185</v>
      </c>
      <c r="R74" s="28">
        <v>0.11172600000000001</v>
      </c>
      <c r="S74" s="28">
        <v>0.111662</v>
      </c>
      <c r="T74" s="28">
        <v>0.11158700000000001</v>
      </c>
      <c r="U74" s="28">
        <v>0.111251</v>
      </c>
      <c r="V74" s="28">
        <v>0.110967</v>
      </c>
      <c r="W74" s="28">
        <v>0.11063000000000001</v>
      </c>
      <c r="X74" s="28">
        <v>0.110224</v>
      </c>
      <c r="Y74" s="28">
        <v>0.109848</v>
      </c>
      <c r="Z74" s="28">
        <v>0.109472</v>
      </c>
      <c r="AA74" s="28">
        <v>0.109043</v>
      </c>
      <c r="AB74" s="28">
        <v>0.10864799999999999</v>
      </c>
      <c r="AC74" s="28">
        <v>0.108193</v>
      </c>
      <c r="AD74" s="28">
        <v>0.107667</v>
      </c>
      <c r="AE74" s="28">
        <v>0.107116</v>
      </c>
      <c r="AF74" s="28">
        <v>0.10656599999999999</v>
      </c>
      <c r="AG74" s="26">
        <v>7.0000000000000001E-3</v>
      </c>
    </row>
    <row r="75" spans="1:33" ht="15" customHeight="1">
      <c r="A75" s="14" t="s">
        <v>303</v>
      </c>
      <c r="B75" s="31" t="s">
        <v>276</v>
      </c>
      <c r="C75" s="28">
        <v>2.6811219999999998</v>
      </c>
      <c r="D75" s="28">
        <v>2.720326</v>
      </c>
      <c r="E75" s="28">
        <v>2.7302810000000002</v>
      </c>
      <c r="F75" s="28">
        <v>2.7271390000000002</v>
      </c>
      <c r="G75" s="28">
        <v>2.7229480000000001</v>
      </c>
      <c r="H75" s="28">
        <v>2.7102900000000001</v>
      </c>
      <c r="I75" s="28">
        <v>2.6865739999999998</v>
      </c>
      <c r="J75" s="28">
        <v>2.6683680000000001</v>
      </c>
      <c r="K75" s="28">
        <v>2.6513800000000001</v>
      </c>
      <c r="L75" s="28">
        <v>2.6320079999999999</v>
      </c>
      <c r="M75" s="28">
        <v>2.613121</v>
      </c>
      <c r="N75" s="28">
        <v>2.5967920000000002</v>
      </c>
      <c r="O75" s="28">
        <v>2.5832899999999999</v>
      </c>
      <c r="P75" s="28">
        <v>2.5715430000000001</v>
      </c>
      <c r="Q75" s="28">
        <v>2.5641259999999999</v>
      </c>
      <c r="R75" s="28">
        <v>2.5594709999999998</v>
      </c>
      <c r="S75" s="28">
        <v>2.5602819999999999</v>
      </c>
      <c r="T75" s="28">
        <v>2.5638869999999998</v>
      </c>
      <c r="U75" s="28">
        <v>2.5687709999999999</v>
      </c>
      <c r="V75" s="28">
        <v>2.5754769999999998</v>
      </c>
      <c r="W75" s="28">
        <v>2.5863640000000001</v>
      </c>
      <c r="X75" s="28">
        <v>2.6010040000000001</v>
      </c>
      <c r="Y75" s="28">
        <v>2.6157319999999999</v>
      </c>
      <c r="Z75" s="28">
        <v>2.6315080000000002</v>
      </c>
      <c r="AA75" s="28">
        <v>2.6482899999999998</v>
      </c>
      <c r="AB75" s="28">
        <v>2.6674509999999998</v>
      </c>
      <c r="AC75" s="28">
        <v>2.682264</v>
      </c>
      <c r="AD75" s="28">
        <v>2.6931229999999999</v>
      </c>
      <c r="AE75" s="28">
        <v>2.7109969999999999</v>
      </c>
      <c r="AF75" s="28">
        <v>2.735554</v>
      </c>
      <c r="AG75" s="26">
        <v>1E-3</v>
      </c>
    </row>
    <row r="76" spans="1:33" ht="15" customHeight="1">
      <c r="A76" s="14" t="s">
        <v>304</v>
      </c>
      <c r="B76" s="31" t="s">
        <v>278</v>
      </c>
      <c r="C76" s="28">
        <v>1.6930000000000001E-2</v>
      </c>
      <c r="D76" s="28">
        <v>1.9111E-2</v>
      </c>
      <c r="E76" s="28">
        <v>2.0542999999999999E-2</v>
      </c>
      <c r="F76" s="28">
        <v>2.1765E-2</v>
      </c>
      <c r="G76" s="28">
        <v>2.2721999999999999E-2</v>
      </c>
      <c r="H76" s="28">
        <v>2.3526999999999999E-2</v>
      </c>
      <c r="I76" s="28">
        <v>2.4115000000000001E-2</v>
      </c>
      <c r="J76" s="28">
        <v>2.4590999999999998E-2</v>
      </c>
      <c r="K76" s="28">
        <v>2.503E-2</v>
      </c>
      <c r="L76" s="28">
        <v>2.5510000000000001E-2</v>
      </c>
      <c r="M76" s="28">
        <v>2.5975000000000002E-2</v>
      </c>
      <c r="N76" s="28">
        <v>2.6365E-2</v>
      </c>
      <c r="O76" s="28">
        <v>2.6737E-2</v>
      </c>
      <c r="P76" s="28">
        <v>2.7073E-2</v>
      </c>
      <c r="Q76" s="28">
        <v>2.7359999999999999E-2</v>
      </c>
      <c r="R76" s="28">
        <v>2.7656E-2</v>
      </c>
      <c r="S76" s="28">
        <v>2.7975E-2</v>
      </c>
      <c r="T76" s="28">
        <v>2.8285999999999999E-2</v>
      </c>
      <c r="U76" s="28">
        <v>2.8562000000000001E-2</v>
      </c>
      <c r="V76" s="28">
        <v>2.8889000000000001E-2</v>
      </c>
      <c r="W76" s="28">
        <v>2.9163000000000001E-2</v>
      </c>
      <c r="X76" s="28">
        <v>2.9441999999999999E-2</v>
      </c>
      <c r="Y76" s="28">
        <v>2.9753000000000002E-2</v>
      </c>
      <c r="Z76" s="28">
        <v>3.0068999999999999E-2</v>
      </c>
      <c r="AA76" s="28">
        <v>3.0412999999999999E-2</v>
      </c>
      <c r="AB76" s="28">
        <v>3.0799E-2</v>
      </c>
      <c r="AC76" s="28">
        <v>3.1130000000000001E-2</v>
      </c>
      <c r="AD76" s="28">
        <v>3.1444E-2</v>
      </c>
      <c r="AE76" s="28">
        <v>3.1799000000000001E-2</v>
      </c>
      <c r="AF76" s="28">
        <v>3.2190999999999997E-2</v>
      </c>
      <c r="AG76" s="26">
        <v>2.1999999999999999E-2</v>
      </c>
    </row>
    <row r="77" spans="1:33" ht="15" customHeight="1">
      <c r="A77" s="14" t="s">
        <v>305</v>
      </c>
      <c r="B77" s="31" t="s">
        <v>280</v>
      </c>
      <c r="C77" s="28">
        <v>0.22239700000000001</v>
      </c>
      <c r="D77" s="28">
        <v>0.22384299999999999</v>
      </c>
      <c r="E77" s="28">
        <v>0.22533900000000001</v>
      </c>
      <c r="F77" s="28">
        <v>0.21023500000000001</v>
      </c>
      <c r="G77" s="28">
        <v>0.21321799999999999</v>
      </c>
      <c r="H77" s="28">
        <v>0.21736</v>
      </c>
      <c r="I77" s="28">
        <v>0.21684700000000001</v>
      </c>
      <c r="J77" s="28">
        <v>0.216229</v>
      </c>
      <c r="K77" s="28">
        <v>0.21549599999999999</v>
      </c>
      <c r="L77" s="28">
        <v>0.21529599999999999</v>
      </c>
      <c r="M77" s="28">
        <v>0.21532899999999999</v>
      </c>
      <c r="N77" s="28">
        <v>0.215365</v>
      </c>
      <c r="O77" s="28">
        <v>0.21562100000000001</v>
      </c>
      <c r="P77" s="28">
        <v>0.213397</v>
      </c>
      <c r="Q77" s="28">
        <v>0.212532</v>
      </c>
      <c r="R77" s="28">
        <v>0.21030799999999999</v>
      </c>
      <c r="S77" s="28">
        <v>0.21049200000000001</v>
      </c>
      <c r="T77" s="28">
        <v>0.21026700000000001</v>
      </c>
      <c r="U77" s="28">
        <v>0.210037</v>
      </c>
      <c r="V77" s="28">
        <v>0.209478</v>
      </c>
      <c r="W77" s="28">
        <v>0.209232</v>
      </c>
      <c r="X77" s="28">
        <v>0.20929200000000001</v>
      </c>
      <c r="Y77" s="28">
        <v>0.20861299999999999</v>
      </c>
      <c r="Z77" s="28">
        <v>0.20768</v>
      </c>
      <c r="AA77" s="28">
        <v>0.20716399999999999</v>
      </c>
      <c r="AB77" s="28">
        <v>0.20704400000000001</v>
      </c>
      <c r="AC77" s="28">
        <v>0.20649899999999999</v>
      </c>
      <c r="AD77" s="28">
        <v>0.20622599999999999</v>
      </c>
      <c r="AE77" s="28">
        <v>0.20621400000000001</v>
      </c>
      <c r="AF77" s="28">
        <v>0.20721800000000001</v>
      </c>
      <c r="AG77" s="26">
        <v>-2E-3</v>
      </c>
    </row>
    <row r="78" spans="1:33" ht="15" customHeight="1">
      <c r="A78" s="14" t="s">
        <v>306</v>
      </c>
      <c r="B78" s="31" t="s">
        <v>282</v>
      </c>
      <c r="C78" s="28">
        <v>3.5635E-2</v>
      </c>
      <c r="D78" s="28">
        <v>3.6787E-2</v>
      </c>
      <c r="E78" s="28">
        <v>3.6500999999999999E-2</v>
      </c>
      <c r="F78" s="28">
        <v>3.5525000000000001E-2</v>
      </c>
      <c r="G78" s="28">
        <v>3.4626999999999998E-2</v>
      </c>
      <c r="H78" s="28">
        <v>3.3658E-2</v>
      </c>
      <c r="I78" s="28">
        <v>3.2556000000000002E-2</v>
      </c>
      <c r="J78" s="28">
        <v>3.1524000000000003E-2</v>
      </c>
      <c r="K78" s="28">
        <v>3.0464999999999999E-2</v>
      </c>
      <c r="L78" s="28">
        <v>2.9413999999999999E-2</v>
      </c>
      <c r="M78" s="28">
        <v>2.8858000000000002E-2</v>
      </c>
      <c r="N78" s="28">
        <v>2.8301E-2</v>
      </c>
      <c r="O78" s="28">
        <v>2.7782999999999999E-2</v>
      </c>
      <c r="P78" s="28">
        <v>2.7220000000000001E-2</v>
      </c>
      <c r="Q78" s="28">
        <v>2.665E-2</v>
      </c>
      <c r="R78" s="28">
        <v>2.6100999999999999E-2</v>
      </c>
      <c r="S78" s="28">
        <v>2.5597999999999999E-2</v>
      </c>
      <c r="T78" s="28">
        <v>2.5082E-2</v>
      </c>
      <c r="U78" s="28">
        <v>2.4604000000000001E-2</v>
      </c>
      <c r="V78" s="28">
        <v>2.4118000000000001E-2</v>
      </c>
      <c r="W78" s="28">
        <v>2.3903000000000001E-2</v>
      </c>
      <c r="X78" s="28">
        <v>2.3677E-2</v>
      </c>
      <c r="Y78" s="28">
        <v>2.3435000000000001E-2</v>
      </c>
      <c r="Z78" s="28">
        <v>2.3207999999999999E-2</v>
      </c>
      <c r="AA78" s="28">
        <v>2.2984000000000001E-2</v>
      </c>
      <c r="AB78" s="28">
        <v>2.2775E-2</v>
      </c>
      <c r="AC78" s="28">
        <v>2.2512999999999998E-2</v>
      </c>
      <c r="AD78" s="28">
        <v>2.2216E-2</v>
      </c>
      <c r="AE78" s="28">
        <v>2.2006999999999999E-2</v>
      </c>
      <c r="AF78" s="28">
        <v>2.188E-2</v>
      </c>
      <c r="AG78" s="26">
        <v>-1.7000000000000001E-2</v>
      </c>
    </row>
    <row r="79" spans="1:33" ht="14.25">
      <c r="A79" s="14" t="s">
        <v>307</v>
      </c>
      <c r="B79" s="31" t="s">
        <v>284</v>
      </c>
      <c r="C79" s="28">
        <v>0.4194</v>
      </c>
      <c r="D79" s="28">
        <v>0.44170599999999999</v>
      </c>
      <c r="E79" s="28">
        <v>0.40014300000000003</v>
      </c>
      <c r="F79" s="28">
        <v>0.40044200000000002</v>
      </c>
      <c r="G79" s="28">
        <v>0.40133600000000003</v>
      </c>
      <c r="H79" s="28">
        <v>0.400814</v>
      </c>
      <c r="I79" s="28">
        <v>0.39942800000000001</v>
      </c>
      <c r="J79" s="28">
        <v>0.39902199999999999</v>
      </c>
      <c r="K79" s="28">
        <v>0.39925300000000002</v>
      </c>
      <c r="L79" s="28">
        <v>0.39899499999999999</v>
      </c>
      <c r="M79" s="28">
        <v>0.40087</v>
      </c>
      <c r="N79" s="28">
        <v>0.40088200000000002</v>
      </c>
      <c r="O79" s="28">
        <v>0.40115200000000001</v>
      </c>
      <c r="P79" s="28">
        <v>0.401613</v>
      </c>
      <c r="Q79" s="28">
        <v>0.40206799999999998</v>
      </c>
      <c r="R79" s="28">
        <v>0.40276600000000001</v>
      </c>
      <c r="S79" s="28">
        <v>0.40354099999999998</v>
      </c>
      <c r="T79" s="28">
        <v>0.40346199999999999</v>
      </c>
      <c r="U79" s="28">
        <v>0.40411999999999998</v>
      </c>
      <c r="V79" s="28">
        <v>0.402499</v>
      </c>
      <c r="W79" s="28">
        <v>0.40203100000000003</v>
      </c>
      <c r="X79" s="28">
        <v>0.40158700000000003</v>
      </c>
      <c r="Y79" s="28">
        <v>0.40026699999999998</v>
      </c>
      <c r="Z79" s="28">
        <v>0.39946500000000001</v>
      </c>
      <c r="AA79" s="28">
        <v>0.39956599999999998</v>
      </c>
      <c r="AB79" s="28">
        <v>0.39921400000000001</v>
      </c>
      <c r="AC79" s="28">
        <v>0.39916400000000002</v>
      </c>
      <c r="AD79" s="28">
        <v>0.399617</v>
      </c>
      <c r="AE79" s="28">
        <v>0.39990900000000001</v>
      </c>
      <c r="AF79" s="28">
        <v>0.40043099999999998</v>
      </c>
      <c r="AG79" s="26">
        <v>-2E-3</v>
      </c>
    </row>
    <row r="80" spans="1:33" ht="15" customHeight="1">
      <c r="A80" s="14" t="s">
        <v>308</v>
      </c>
      <c r="B80" s="31" t="s">
        <v>286</v>
      </c>
      <c r="C80" s="28">
        <v>0.110663</v>
      </c>
      <c r="D80" s="28">
        <v>0.11268300000000001</v>
      </c>
      <c r="E80" s="28">
        <v>0.112789</v>
      </c>
      <c r="F80" s="28">
        <v>0.11312999999999999</v>
      </c>
      <c r="G80" s="28">
        <v>0.113195</v>
      </c>
      <c r="H80" s="28">
        <v>0.113051</v>
      </c>
      <c r="I80" s="28">
        <v>0.11237900000000001</v>
      </c>
      <c r="J80" s="28">
        <v>0.111725</v>
      </c>
      <c r="K80" s="28">
        <v>0.111239</v>
      </c>
      <c r="L80" s="28">
        <v>0.11090999999999999</v>
      </c>
      <c r="M80" s="28">
        <v>0.110467</v>
      </c>
      <c r="N80" s="28">
        <v>0.110098</v>
      </c>
      <c r="O80" s="28">
        <v>0.10981299999999999</v>
      </c>
      <c r="P80" s="28">
        <v>0.10950799999999999</v>
      </c>
      <c r="Q80" s="28">
        <v>0.10914699999999999</v>
      </c>
      <c r="R80" s="28">
        <v>0.10877100000000001</v>
      </c>
      <c r="S80" s="28">
        <v>0.108556</v>
      </c>
      <c r="T80" s="28">
        <v>0.10828400000000001</v>
      </c>
      <c r="U80" s="28">
        <v>0.107984</v>
      </c>
      <c r="V80" s="28">
        <v>0.10775800000000001</v>
      </c>
      <c r="W80" s="28">
        <v>0.10734399999999999</v>
      </c>
      <c r="X80" s="28">
        <v>0.10699</v>
      </c>
      <c r="Y80" s="28">
        <v>0.106669</v>
      </c>
      <c r="Z80" s="28">
        <v>0.106332</v>
      </c>
      <c r="AA80" s="28">
        <v>0.106114</v>
      </c>
      <c r="AB80" s="28">
        <v>0.105931</v>
      </c>
      <c r="AC80" s="28">
        <v>0.105597</v>
      </c>
      <c r="AD80" s="28">
        <v>0.105257</v>
      </c>
      <c r="AE80" s="28">
        <v>0.105056</v>
      </c>
      <c r="AF80" s="28">
        <v>0.10491499999999999</v>
      </c>
      <c r="AG80" s="26">
        <v>-2E-3</v>
      </c>
    </row>
    <row r="81" spans="1:33" ht="14.25">
      <c r="A81" s="14" t="s">
        <v>309</v>
      </c>
      <c r="B81" s="31" t="s">
        <v>288</v>
      </c>
      <c r="C81" s="28">
        <v>1.110822</v>
      </c>
      <c r="D81" s="28">
        <v>1.298055</v>
      </c>
      <c r="E81" s="28">
        <v>1.4272940000000001</v>
      </c>
      <c r="F81" s="28">
        <v>1.4676849999999999</v>
      </c>
      <c r="G81" s="28">
        <v>1.5048840000000001</v>
      </c>
      <c r="H81" s="28">
        <v>1.534991</v>
      </c>
      <c r="I81" s="28">
        <v>1.554303</v>
      </c>
      <c r="J81" s="28">
        <v>1.5727150000000001</v>
      </c>
      <c r="K81" s="28">
        <v>1.59291</v>
      </c>
      <c r="L81" s="28">
        <v>1.6153869999999999</v>
      </c>
      <c r="M81" s="28">
        <v>1.633229</v>
      </c>
      <c r="N81" s="28">
        <v>1.6410629999999999</v>
      </c>
      <c r="O81" s="28">
        <v>1.65927</v>
      </c>
      <c r="P81" s="28">
        <v>1.675719</v>
      </c>
      <c r="Q81" s="28">
        <v>1.6932720000000001</v>
      </c>
      <c r="R81" s="28">
        <v>1.7110860000000001</v>
      </c>
      <c r="S81" s="28">
        <v>1.731541</v>
      </c>
      <c r="T81" s="28">
        <v>1.7501279999999999</v>
      </c>
      <c r="U81" s="28">
        <v>1.7716400000000001</v>
      </c>
      <c r="V81" s="28">
        <v>1.795463</v>
      </c>
      <c r="W81" s="28">
        <v>1.81518</v>
      </c>
      <c r="X81" s="28">
        <v>1.8372189999999999</v>
      </c>
      <c r="Y81" s="28">
        <v>1.86032</v>
      </c>
      <c r="Z81" s="28">
        <v>1.8822220000000001</v>
      </c>
      <c r="AA81" s="28">
        <v>1.9079410000000001</v>
      </c>
      <c r="AB81" s="28">
        <v>1.9336930000000001</v>
      </c>
      <c r="AC81" s="28">
        <v>1.956223</v>
      </c>
      <c r="AD81" s="28">
        <v>1.97811</v>
      </c>
      <c r="AE81" s="28">
        <v>2.0037769999999999</v>
      </c>
      <c r="AF81" s="28">
        <v>2.0323579999999999</v>
      </c>
      <c r="AG81" s="26">
        <v>2.1000000000000001E-2</v>
      </c>
    </row>
    <row r="82" spans="1:33" ht="15" customHeight="1">
      <c r="A82" s="14" t="s">
        <v>310</v>
      </c>
      <c r="B82" s="31" t="s">
        <v>290</v>
      </c>
      <c r="C82" s="28">
        <v>0.25789800000000002</v>
      </c>
      <c r="D82" s="28">
        <v>0.26163599999999998</v>
      </c>
      <c r="E82" s="28">
        <v>0.25895800000000002</v>
      </c>
      <c r="F82" s="28">
        <v>0.25873600000000002</v>
      </c>
      <c r="G82" s="28">
        <v>0.26033299999999998</v>
      </c>
      <c r="H82" s="28">
        <v>0.26157000000000002</v>
      </c>
      <c r="I82" s="28">
        <v>0.262463</v>
      </c>
      <c r="J82" s="28">
        <v>0.26350000000000001</v>
      </c>
      <c r="K82" s="28">
        <v>0.262847</v>
      </c>
      <c r="L82" s="28">
        <v>0.26371</v>
      </c>
      <c r="M82" s="28">
        <v>0.26346000000000003</v>
      </c>
      <c r="N82" s="28">
        <v>0.26355699999999999</v>
      </c>
      <c r="O82" s="28">
        <v>0.26363599999999998</v>
      </c>
      <c r="P82" s="28">
        <v>0.26370399999999999</v>
      </c>
      <c r="Q82" s="28">
        <v>0.26376100000000002</v>
      </c>
      <c r="R82" s="28">
        <v>0.26388499999999998</v>
      </c>
      <c r="S82" s="28">
        <v>0.26405499999999998</v>
      </c>
      <c r="T82" s="28">
        <v>0.26422699999999999</v>
      </c>
      <c r="U82" s="28">
        <v>0.26439400000000002</v>
      </c>
      <c r="V82" s="28">
        <v>0.26455800000000002</v>
      </c>
      <c r="W82" s="28">
        <v>0.26472699999999999</v>
      </c>
      <c r="X82" s="28">
        <v>0.26489000000000001</v>
      </c>
      <c r="Y82" s="28">
        <v>0.26505099999999998</v>
      </c>
      <c r="Z82" s="28">
        <v>0.265208</v>
      </c>
      <c r="AA82" s="28">
        <v>0.26536799999999999</v>
      </c>
      <c r="AB82" s="28">
        <v>0.26552700000000001</v>
      </c>
      <c r="AC82" s="28">
        <v>0.265685</v>
      </c>
      <c r="AD82" s="28">
        <v>0.265843</v>
      </c>
      <c r="AE82" s="28">
        <v>0.26600299999999999</v>
      </c>
      <c r="AF82" s="28">
        <v>0.26616000000000001</v>
      </c>
      <c r="AG82" s="26">
        <v>1E-3</v>
      </c>
    </row>
    <row r="83" spans="1:33" ht="15" customHeight="1">
      <c r="A83" s="14" t="s">
        <v>311</v>
      </c>
      <c r="B83" s="31" t="s">
        <v>292</v>
      </c>
      <c r="C83" s="28">
        <v>5.9061000000000002E-2</v>
      </c>
      <c r="D83" s="28">
        <v>5.9942000000000002E-2</v>
      </c>
      <c r="E83" s="28">
        <v>6.0428000000000003E-2</v>
      </c>
      <c r="F83" s="28">
        <v>6.0746000000000001E-2</v>
      </c>
      <c r="G83" s="28">
        <v>6.0983000000000002E-2</v>
      </c>
      <c r="H83" s="28">
        <v>6.1241999999999998E-2</v>
      </c>
      <c r="I83" s="28">
        <v>6.1388999999999999E-2</v>
      </c>
      <c r="J83" s="28">
        <v>6.1501E-2</v>
      </c>
      <c r="K83" s="28">
        <v>6.1598E-2</v>
      </c>
      <c r="L83" s="28">
        <v>6.1681E-2</v>
      </c>
      <c r="M83" s="28">
        <v>6.1745000000000001E-2</v>
      </c>
      <c r="N83" s="28">
        <v>6.1802000000000003E-2</v>
      </c>
      <c r="O83" s="28">
        <v>6.1851999999999997E-2</v>
      </c>
      <c r="P83" s="28">
        <v>6.1892999999999997E-2</v>
      </c>
      <c r="Q83" s="28">
        <v>6.1922999999999999E-2</v>
      </c>
      <c r="R83" s="28">
        <v>6.1957999999999999E-2</v>
      </c>
      <c r="S83" s="28">
        <v>6.2003000000000003E-2</v>
      </c>
      <c r="T83" s="28">
        <v>6.2052999999999997E-2</v>
      </c>
      <c r="U83" s="28">
        <v>6.2108999999999998E-2</v>
      </c>
      <c r="V83" s="28">
        <v>6.2177999999999997E-2</v>
      </c>
      <c r="W83" s="28">
        <v>6.2239999999999997E-2</v>
      </c>
      <c r="X83" s="28">
        <v>6.2294000000000002E-2</v>
      </c>
      <c r="Y83" s="28">
        <v>6.2349000000000002E-2</v>
      </c>
      <c r="Z83" s="28">
        <v>6.2399999999999997E-2</v>
      </c>
      <c r="AA83" s="28">
        <v>6.2461000000000003E-2</v>
      </c>
      <c r="AB83" s="28">
        <v>6.2526999999999999E-2</v>
      </c>
      <c r="AC83" s="28">
        <v>6.2579999999999997E-2</v>
      </c>
      <c r="AD83" s="28">
        <v>6.2629000000000004E-2</v>
      </c>
      <c r="AE83" s="28">
        <v>6.2685000000000005E-2</v>
      </c>
      <c r="AF83" s="28">
        <v>6.2744999999999995E-2</v>
      </c>
      <c r="AG83" s="26">
        <v>2E-3</v>
      </c>
    </row>
    <row r="84" spans="1:33" ht="15" customHeight="1">
      <c r="A84" s="14" t="s">
        <v>312</v>
      </c>
      <c r="B84" s="31" t="s">
        <v>294</v>
      </c>
      <c r="C84" s="28">
        <v>0.35335899999999998</v>
      </c>
      <c r="D84" s="28">
        <v>0.33115800000000001</v>
      </c>
      <c r="E84" s="28">
        <v>0.32248599999999999</v>
      </c>
      <c r="F84" s="28">
        <v>0.316162</v>
      </c>
      <c r="G84" s="28">
        <v>0.31071199999999999</v>
      </c>
      <c r="H84" s="28">
        <v>0.30524899999999999</v>
      </c>
      <c r="I84" s="28">
        <v>0.29682199999999997</v>
      </c>
      <c r="J84" s="28">
        <v>0.29868699999999998</v>
      </c>
      <c r="K84" s="28">
        <v>0.29653000000000002</v>
      </c>
      <c r="L84" s="28">
        <v>0.29260199999999997</v>
      </c>
      <c r="M84" s="28">
        <v>0.29098400000000002</v>
      </c>
      <c r="N84" s="28">
        <v>0.292769</v>
      </c>
      <c r="O84" s="28">
        <v>0.29267199999999999</v>
      </c>
      <c r="P84" s="28">
        <v>0.29137000000000002</v>
      </c>
      <c r="Q84" s="28">
        <v>0.29206599999999999</v>
      </c>
      <c r="R84" s="28">
        <v>0.29359600000000002</v>
      </c>
      <c r="S84" s="28">
        <v>0.29743599999999998</v>
      </c>
      <c r="T84" s="28">
        <v>0.30072100000000002</v>
      </c>
      <c r="U84" s="28">
        <v>0.30291299999999999</v>
      </c>
      <c r="V84" s="28">
        <v>0.30668299999999998</v>
      </c>
      <c r="W84" s="28">
        <v>0.31020999999999999</v>
      </c>
      <c r="X84" s="28">
        <v>0.31174800000000003</v>
      </c>
      <c r="Y84" s="28">
        <v>0.31587999999999999</v>
      </c>
      <c r="Z84" s="28">
        <v>0.31734699999999999</v>
      </c>
      <c r="AA84" s="28">
        <v>0.31926100000000002</v>
      </c>
      <c r="AB84" s="28">
        <v>0.32291900000000001</v>
      </c>
      <c r="AC84" s="28">
        <v>0.32669799999999999</v>
      </c>
      <c r="AD84" s="28">
        <v>0.33036700000000002</v>
      </c>
      <c r="AE84" s="28">
        <v>0.33216499999999999</v>
      </c>
      <c r="AF84" s="28">
        <v>0.335451</v>
      </c>
      <c r="AG84" s="26">
        <v>-2E-3</v>
      </c>
    </row>
    <row r="85" spans="1:33" ht="15" customHeight="1">
      <c r="A85" s="14" t="s">
        <v>314</v>
      </c>
      <c r="B85" s="24" t="s">
        <v>298</v>
      </c>
      <c r="C85" s="29">
        <v>13.559407</v>
      </c>
      <c r="D85" s="29">
        <v>14.030354000000001</v>
      </c>
      <c r="E85" s="29">
        <v>14.261442000000001</v>
      </c>
      <c r="F85" s="29">
        <v>14.270667</v>
      </c>
      <c r="G85" s="29">
        <v>14.286991</v>
      </c>
      <c r="H85" s="29">
        <v>14.27242</v>
      </c>
      <c r="I85" s="29">
        <v>14.209849999999999</v>
      </c>
      <c r="J85" s="29">
        <v>14.154975</v>
      </c>
      <c r="K85" s="29">
        <v>14.104977</v>
      </c>
      <c r="L85" s="29">
        <v>14.069279</v>
      </c>
      <c r="M85" s="29">
        <v>14.041722999999999</v>
      </c>
      <c r="N85" s="29">
        <v>14.003458</v>
      </c>
      <c r="O85" s="29">
        <v>13.992006</v>
      </c>
      <c r="P85" s="29">
        <v>13.979343999999999</v>
      </c>
      <c r="Q85" s="29">
        <v>13.973191999999999</v>
      </c>
      <c r="R85" s="29">
        <v>13.974897</v>
      </c>
      <c r="S85" s="29">
        <v>13.998710000000001</v>
      </c>
      <c r="T85" s="29">
        <v>14.025396000000001</v>
      </c>
      <c r="U85" s="29">
        <v>14.063181999999999</v>
      </c>
      <c r="V85" s="29">
        <v>14.110198</v>
      </c>
      <c r="W85" s="29">
        <v>14.160066</v>
      </c>
      <c r="X85" s="29">
        <v>14.217953</v>
      </c>
      <c r="Y85" s="29">
        <v>14.281212999999999</v>
      </c>
      <c r="Z85" s="29">
        <v>14.347218</v>
      </c>
      <c r="AA85" s="29">
        <v>14.426109</v>
      </c>
      <c r="AB85" s="29">
        <v>14.518072999999999</v>
      </c>
      <c r="AC85" s="29">
        <v>14.602921</v>
      </c>
      <c r="AD85" s="29">
        <v>14.685283999999999</v>
      </c>
      <c r="AE85" s="29">
        <v>14.782825000000001</v>
      </c>
      <c r="AF85" s="29">
        <v>14.900753</v>
      </c>
      <c r="AG85" s="30">
        <v>3.0000000000000001E-3</v>
      </c>
    </row>
    <row r="86" spans="1:33" ht="15" customHeight="1" thickBot="1"/>
    <row r="87" spans="1:33"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90"/>
    </row>
    <row r="88" spans="1:33" ht="15" customHeight="1">
      <c r="B88" s="15" t="s">
        <v>316</v>
      </c>
    </row>
    <row r="89" spans="1:33" ht="15" customHeight="1">
      <c r="B89" s="15" t="s">
        <v>317</v>
      </c>
    </row>
    <row r="90" spans="1:33" ht="15" customHeight="1">
      <c r="B90" s="15" t="s">
        <v>583</v>
      </c>
    </row>
    <row r="91" spans="1:33" ht="15" customHeight="1">
      <c r="B91" s="15" t="s">
        <v>319</v>
      </c>
    </row>
    <row r="92" spans="1:33" ht="14.25">
      <c r="B92" s="15" t="s">
        <v>320</v>
      </c>
    </row>
    <row r="93" spans="1:33" ht="15" customHeight="1">
      <c r="B93" s="15" t="s">
        <v>322</v>
      </c>
    </row>
    <row r="94" spans="1:33" ht="15" customHeight="1">
      <c r="B94" s="15" t="s">
        <v>323</v>
      </c>
    </row>
    <row r="95" spans="1:33" ht="15" customHeight="1">
      <c r="B95" s="15" t="s">
        <v>324</v>
      </c>
    </row>
    <row r="96" spans="1:33" ht="15" customHeight="1">
      <c r="B96" s="15" t="s">
        <v>584</v>
      </c>
    </row>
    <row r="97" spans="2:33" ht="15" customHeight="1">
      <c r="B97" s="15" t="s">
        <v>585</v>
      </c>
    </row>
    <row r="112" spans="2:33"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row>
    <row r="308" spans="2:33"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row>
    <row r="511" spans="2:33"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row>
    <row r="712" spans="2:33"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row>
    <row r="887" spans="2:33"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row>
    <row r="1100" spans="2:33"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row>
    <row r="1227" spans="2:33"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row>
    <row r="1390" spans="2:33"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row>
    <row r="1502" spans="2:33"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row>
    <row r="1604" spans="2:33"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row>
    <row r="1698" spans="2:33"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row>
    <row r="1945" spans="2:33"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row>
    <row r="2031" spans="2:33"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row>
    <row r="2153" spans="2:33"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row>
    <row r="2317" spans="2:33"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row>
    <row r="2419" spans="2:33"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row>
    <row r="2509" spans="2:33"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row>
    <row r="2598" spans="2:33"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row>
    <row r="2719" spans="2:33"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row>
    <row r="2837" spans="2:33"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row>
  </sheetData>
  <mergeCells count="21">
    <mergeCell ref="B2837:AG2837"/>
    <mergeCell ref="B1502:AG1502"/>
    <mergeCell ref="B2719:AG2719"/>
    <mergeCell ref="B1604:AG1604"/>
    <mergeCell ref="B1100:AG1100"/>
    <mergeCell ref="B1227:AG1227"/>
    <mergeCell ref="B2317:AG2317"/>
    <mergeCell ref="B1698:AG1698"/>
    <mergeCell ref="B2509:AG2509"/>
    <mergeCell ref="B511:AG511"/>
    <mergeCell ref="B87:AF87"/>
    <mergeCell ref="B1390:AG1390"/>
    <mergeCell ref="B2598:AG2598"/>
    <mergeCell ref="B1945:AG1945"/>
    <mergeCell ref="B2153:AG2153"/>
    <mergeCell ref="B2031:AG2031"/>
    <mergeCell ref="B2419:AG2419"/>
    <mergeCell ref="B887:AG887"/>
    <mergeCell ref="B112:AG112"/>
    <mergeCell ref="B308:AG308"/>
    <mergeCell ref="B712:AG712"/>
  </mergeCells>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H2837"/>
  <sheetViews>
    <sheetView workbookViewId="0"/>
  </sheetViews>
  <sheetFormatPr defaultRowHeight="15" customHeight="1"/>
  <cols>
    <col min="1" max="1" width="27.73046875" customWidth="1"/>
    <col min="2" max="2" width="49" customWidth="1"/>
  </cols>
  <sheetData>
    <row r="1" spans="1:34" ht="15" customHeight="1" thickBot="1">
      <c r="B1" s="20" t="s">
        <v>572</v>
      </c>
      <c r="C1" s="21">
        <v>2020</v>
      </c>
      <c r="D1" s="21">
        <v>2021</v>
      </c>
      <c r="E1" s="21">
        <v>2022</v>
      </c>
      <c r="F1" s="21">
        <v>2023</v>
      </c>
      <c r="G1" s="21">
        <v>2024</v>
      </c>
      <c r="H1" s="21">
        <v>2025</v>
      </c>
      <c r="I1" s="21">
        <v>2026</v>
      </c>
      <c r="J1" s="21">
        <v>2027</v>
      </c>
      <c r="K1" s="21">
        <v>2028</v>
      </c>
      <c r="L1" s="21">
        <v>2029</v>
      </c>
      <c r="M1" s="21">
        <v>2030</v>
      </c>
      <c r="N1" s="21">
        <v>2031</v>
      </c>
      <c r="O1" s="21">
        <v>2032</v>
      </c>
      <c r="P1" s="21">
        <v>2033</v>
      </c>
      <c r="Q1" s="21">
        <v>2034</v>
      </c>
      <c r="R1" s="21">
        <v>2035</v>
      </c>
      <c r="S1" s="21">
        <v>2036</v>
      </c>
      <c r="T1" s="21">
        <v>2037</v>
      </c>
      <c r="U1" s="21">
        <v>2038</v>
      </c>
      <c r="V1" s="21">
        <v>2039</v>
      </c>
      <c r="W1" s="21">
        <v>2040</v>
      </c>
      <c r="X1" s="21">
        <v>2041</v>
      </c>
      <c r="Y1" s="21">
        <v>2042</v>
      </c>
      <c r="Z1" s="21">
        <v>2043</v>
      </c>
      <c r="AA1" s="21">
        <v>2044</v>
      </c>
      <c r="AB1" s="21">
        <v>2045</v>
      </c>
      <c r="AC1" s="21">
        <v>2046</v>
      </c>
      <c r="AD1" s="21">
        <v>2047</v>
      </c>
      <c r="AE1" s="21">
        <v>2048</v>
      </c>
      <c r="AF1" s="21">
        <v>2049</v>
      </c>
      <c r="AG1" s="21">
        <v>2050</v>
      </c>
    </row>
    <row r="2" spans="1:34" ht="15" customHeight="1" thickTop="1"/>
    <row r="3" spans="1:34" ht="15" customHeight="1">
      <c r="C3" s="86" t="s">
        <v>189</v>
      </c>
      <c r="D3" s="86" t="s">
        <v>573</v>
      </c>
      <c r="E3" s="87"/>
      <c r="F3" s="87"/>
      <c r="G3" s="87"/>
      <c r="H3" s="87"/>
    </row>
    <row r="4" spans="1:34" ht="15" customHeight="1">
      <c r="C4" s="86" t="s">
        <v>191</v>
      </c>
      <c r="D4" s="86" t="s">
        <v>574</v>
      </c>
      <c r="E4" s="87"/>
      <c r="F4" s="87"/>
      <c r="G4" s="86" t="s">
        <v>575</v>
      </c>
      <c r="H4" s="87"/>
    </row>
    <row r="5" spans="1:34" ht="15" customHeight="1">
      <c r="C5" s="86" t="s">
        <v>194</v>
      </c>
      <c r="D5" s="86" t="s">
        <v>576</v>
      </c>
      <c r="E5" s="87"/>
      <c r="F5" s="87"/>
      <c r="G5" s="87"/>
      <c r="H5" s="87"/>
    </row>
    <row r="6" spans="1:34" ht="15" customHeight="1">
      <c r="C6" s="86" t="s">
        <v>196</v>
      </c>
      <c r="D6" s="87"/>
      <c r="E6" s="86" t="s">
        <v>577</v>
      </c>
      <c r="F6" s="87"/>
      <c r="G6" s="87"/>
      <c r="H6" s="87"/>
    </row>
    <row r="7" spans="1:34" ht="15" customHeight="1">
      <c r="C7" s="87"/>
      <c r="D7" s="87"/>
      <c r="E7" s="87"/>
      <c r="F7" s="87"/>
      <c r="G7" s="87"/>
      <c r="H7" s="87"/>
    </row>
    <row r="10" spans="1:34" ht="15" customHeight="1">
      <c r="A10" s="14" t="s">
        <v>198</v>
      </c>
      <c r="B10" s="23" t="s">
        <v>199</v>
      </c>
      <c r="AH10" s="88" t="s">
        <v>578</v>
      </c>
    </row>
    <row r="11" spans="1:34" ht="15" customHeight="1">
      <c r="B11" s="20"/>
      <c r="AH11" s="88" t="s">
        <v>579</v>
      </c>
    </row>
    <row r="12" spans="1:34"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88" t="s">
        <v>580</v>
      </c>
    </row>
    <row r="13" spans="1:34" ht="15" customHeight="1" thickBot="1">
      <c r="B13" s="21" t="s">
        <v>203</v>
      </c>
      <c r="C13" s="21">
        <v>2020</v>
      </c>
      <c r="D13" s="21">
        <v>2021</v>
      </c>
      <c r="E13" s="21">
        <v>2022</v>
      </c>
      <c r="F13" s="21">
        <v>2023</v>
      </c>
      <c r="G13" s="21">
        <v>2024</v>
      </c>
      <c r="H13" s="21">
        <v>2025</v>
      </c>
      <c r="I13" s="21">
        <v>2026</v>
      </c>
      <c r="J13" s="21">
        <v>2027</v>
      </c>
      <c r="K13" s="21">
        <v>2028</v>
      </c>
      <c r="L13" s="21">
        <v>2029</v>
      </c>
      <c r="M13" s="21">
        <v>2030</v>
      </c>
      <c r="N13" s="21">
        <v>2031</v>
      </c>
      <c r="O13" s="21">
        <v>2032</v>
      </c>
      <c r="P13" s="21">
        <v>2033</v>
      </c>
      <c r="Q13" s="21">
        <v>2034</v>
      </c>
      <c r="R13" s="21">
        <v>2035</v>
      </c>
      <c r="S13" s="21">
        <v>2036</v>
      </c>
      <c r="T13" s="21">
        <v>2037</v>
      </c>
      <c r="U13" s="21">
        <v>2038</v>
      </c>
      <c r="V13" s="21">
        <v>2039</v>
      </c>
      <c r="W13" s="21">
        <v>2040</v>
      </c>
      <c r="X13" s="21">
        <v>2041</v>
      </c>
      <c r="Y13" s="21">
        <v>2042</v>
      </c>
      <c r="Z13" s="21">
        <v>2043</v>
      </c>
      <c r="AA13" s="21">
        <v>2044</v>
      </c>
      <c r="AB13" s="21">
        <v>2045</v>
      </c>
      <c r="AC13" s="21">
        <v>2046</v>
      </c>
      <c r="AD13" s="21">
        <v>2047</v>
      </c>
      <c r="AE13" s="21">
        <v>2048</v>
      </c>
      <c r="AF13" s="21">
        <v>2049</v>
      </c>
      <c r="AG13" s="21">
        <v>2050</v>
      </c>
      <c r="AH13" s="89" t="s">
        <v>581</v>
      </c>
    </row>
    <row r="14" spans="1:34" ht="15" customHeight="1" thickTop="1"/>
    <row r="15" spans="1:34" ht="15" customHeight="1">
      <c r="B15" s="24" t="s">
        <v>205</v>
      </c>
    </row>
    <row r="16" spans="1:34" ht="15" customHeight="1">
      <c r="B16" s="24" t="s">
        <v>206</v>
      </c>
    </row>
    <row r="17" spans="1:34" ht="15" customHeight="1">
      <c r="B17" s="24" t="s">
        <v>207</v>
      </c>
    </row>
    <row r="18" spans="1:34" ht="15" customHeight="1">
      <c r="A18" s="14" t="s">
        <v>208</v>
      </c>
      <c r="B18" s="31" t="s">
        <v>209</v>
      </c>
      <c r="C18" s="25">
        <v>2628.821289</v>
      </c>
      <c r="D18" s="25">
        <v>2807.2766109999998</v>
      </c>
      <c r="E18" s="25">
        <v>2862.5334469999998</v>
      </c>
      <c r="F18" s="25">
        <v>2927.623047</v>
      </c>
      <c r="G18" s="25">
        <v>2985.178711</v>
      </c>
      <c r="H18" s="25">
        <v>3035.5583499999998</v>
      </c>
      <c r="I18" s="25">
        <v>3076.6459960000002</v>
      </c>
      <c r="J18" s="25">
        <v>3107.342529</v>
      </c>
      <c r="K18" s="25">
        <v>3133.9348140000002</v>
      </c>
      <c r="L18" s="25">
        <v>3153.696289</v>
      </c>
      <c r="M18" s="25">
        <v>3170.140625</v>
      </c>
      <c r="N18" s="25">
        <v>3182.3603520000001</v>
      </c>
      <c r="O18" s="25">
        <v>3194.3308109999998</v>
      </c>
      <c r="P18" s="25">
        <v>3208.3691410000001</v>
      </c>
      <c r="Q18" s="25">
        <v>3223.0124510000001</v>
      </c>
      <c r="R18" s="25">
        <v>3240.584961</v>
      </c>
      <c r="S18" s="25">
        <v>3258.4960940000001</v>
      </c>
      <c r="T18" s="25">
        <v>3274.8767090000001</v>
      </c>
      <c r="U18" s="25">
        <v>3290.0166020000001</v>
      </c>
      <c r="V18" s="25">
        <v>3306.976807</v>
      </c>
      <c r="W18" s="25">
        <v>3326.3066410000001</v>
      </c>
      <c r="X18" s="25">
        <v>3344.3862300000001</v>
      </c>
      <c r="Y18" s="25">
        <v>3362.8256839999999</v>
      </c>
      <c r="Z18" s="25">
        <v>3380.6958009999998</v>
      </c>
      <c r="AA18" s="25">
        <v>3396.751953</v>
      </c>
      <c r="AB18" s="25">
        <v>3412.030518</v>
      </c>
      <c r="AC18" s="25">
        <v>3428.1083979999999</v>
      </c>
      <c r="AD18" s="25">
        <v>3442.514893</v>
      </c>
      <c r="AE18" s="25">
        <v>3458.3400879999999</v>
      </c>
      <c r="AF18" s="25">
        <v>3474.70874</v>
      </c>
      <c r="AG18" s="25">
        <v>3490.9399410000001</v>
      </c>
      <c r="AH18" s="26">
        <v>9.4990000000000005E-3</v>
      </c>
    </row>
    <row r="19" spans="1:34" ht="15" customHeight="1">
      <c r="A19" s="14" t="s">
        <v>210</v>
      </c>
      <c r="B19" s="31" t="s">
        <v>211</v>
      </c>
      <c r="C19" s="25">
        <v>89.884674000000004</v>
      </c>
      <c r="D19" s="25">
        <v>93.705605000000006</v>
      </c>
      <c r="E19" s="25">
        <v>96.386086000000006</v>
      </c>
      <c r="F19" s="25">
        <v>98.338295000000002</v>
      </c>
      <c r="G19" s="25">
        <v>100.593414</v>
      </c>
      <c r="H19" s="25">
        <v>102.85940600000001</v>
      </c>
      <c r="I19" s="25">
        <v>104.504807</v>
      </c>
      <c r="J19" s="25">
        <v>105.69051399999999</v>
      </c>
      <c r="K19" s="25">
        <v>106.736481</v>
      </c>
      <c r="L19" s="25">
        <v>107.652618</v>
      </c>
      <c r="M19" s="25">
        <v>108.582993</v>
      </c>
      <c r="N19" s="25">
        <v>109.541687</v>
      </c>
      <c r="O19" s="25">
        <v>110.618843</v>
      </c>
      <c r="P19" s="25">
        <v>111.707047</v>
      </c>
      <c r="Q19" s="25">
        <v>112.958611</v>
      </c>
      <c r="R19" s="25">
        <v>114.464401</v>
      </c>
      <c r="S19" s="25">
        <v>115.907135</v>
      </c>
      <c r="T19" s="25">
        <v>117.21489699999999</v>
      </c>
      <c r="U19" s="25">
        <v>118.581619</v>
      </c>
      <c r="V19" s="25">
        <v>120.043655</v>
      </c>
      <c r="W19" s="25">
        <v>121.52813</v>
      </c>
      <c r="X19" s="25">
        <v>123.152664</v>
      </c>
      <c r="Y19" s="25">
        <v>124.795624</v>
      </c>
      <c r="Z19" s="25">
        <v>126.547287</v>
      </c>
      <c r="AA19" s="25">
        <v>128.138092</v>
      </c>
      <c r="AB19" s="25">
        <v>129.78653</v>
      </c>
      <c r="AC19" s="25">
        <v>131.399384</v>
      </c>
      <c r="AD19" s="25">
        <v>132.81887800000001</v>
      </c>
      <c r="AE19" s="25">
        <v>134.41592399999999</v>
      </c>
      <c r="AF19" s="25">
        <v>136.183762</v>
      </c>
      <c r="AG19" s="25">
        <v>138.009995</v>
      </c>
      <c r="AH19" s="26">
        <v>1.4396000000000001E-2</v>
      </c>
    </row>
    <row r="20" spans="1:34" ht="15" customHeight="1">
      <c r="A20" s="14" t="s">
        <v>212</v>
      </c>
      <c r="B20" s="31" t="s">
        <v>213</v>
      </c>
      <c r="C20" s="25">
        <v>274.54937699999999</v>
      </c>
      <c r="D20" s="25">
        <v>282.815247</v>
      </c>
      <c r="E20" s="25">
        <v>293.31253099999998</v>
      </c>
      <c r="F20" s="25">
        <v>299.26825000000002</v>
      </c>
      <c r="G20" s="25">
        <v>306.24056999999999</v>
      </c>
      <c r="H20" s="25">
        <v>313.392517</v>
      </c>
      <c r="I20" s="25">
        <v>318.20425399999999</v>
      </c>
      <c r="J20" s="25">
        <v>321.86676</v>
      </c>
      <c r="K20" s="25">
        <v>325.49911500000002</v>
      </c>
      <c r="L20" s="25">
        <v>328.918182</v>
      </c>
      <c r="M20" s="25">
        <v>332.87759399999999</v>
      </c>
      <c r="N20" s="25">
        <v>337.04803500000003</v>
      </c>
      <c r="O20" s="25">
        <v>341.41943400000002</v>
      </c>
      <c r="P20" s="25">
        <v>345.24298099999999</v>
      </c>
      <c r="Q20" s="25">
        <v>349.75103799999999</v>
      </c>
      <c r="R20" s="25">
        <v>355.34860200000003</v>
      </c>
      <c r="S20" s="25">
        <v>360.47448700000001</v>
      </c>
      <c r="T20" s="25">
        <v>365.307861</v>
      </c>
      <c r="U20" s="25">
        <v>370.46981799999998</v>
      </c>
      <c r="V20" s="25">
        <v>375.98251299999998</v>
      </c>
      <c r="W20" s="25">
        <v>381.01727299999999</v>
      </c>
      <c r="X20" s="25">
        <v>386.70855699999998</v>
      </c>
      <c r="Y20" s="25">
        <v>392.79480000000001</v>
      </c>
      <c r="Z20" s="25">
        <v>399.70086700000002</v>
      </c>
      <c r="AA20" s="25">
        <v>405.64846799999998</v>
      </c>
      <c r="AB20" s="25">
        <v>411.79803500000003</v>
      </c>
      <c r="AC20" s="25">
        <v>417.07052599999997</v>
      </c>
      <c r="AD20" s="25">
        <v>422.22894300000002</v>
      </c>
      <c r="AE20" s="25">
        <v>428.005066</v>
      </c>
      <c r="AF20" s="25">
        <v>434.11798099999999</v>
      </c>
      <c r="AG20" s="25">
        <v>440.79153400000001</v>
      </c>
      <c r="AH20" s="26">
        <v>1.5907000000000001E-2</v>
      </c>
    </row>
    <row r="21" spans="1:34" ht="15" customHeight="1">
      <c r="B21" s="24" t="s">
        <v>214</v>
      </c>
    </row>
    <row r="22" spans="1:34" ht="15" customHeight="1">
      <c r="A22" s="14" t="s">
        <v>215</v>
      </c>
      <c r="B22" s="31" t="s">
        <v>216</v>
      </c>
      <c r="C22" s="25">
        <v>108.32250999999999</v>
      </c>
      <c r="D22" s="25">
        <v>134.82925399999999</v>
      </c>
      <c r="E22" s="25">
        <v>154.717422</v>
      </c>
      <c r="F22" s="25">
        <v>169.65283199999999</v>
      </c>
      <c r="G22" s="25">
        <v>180.920807</v>
      </c>
      <c r="H22" s="25">
        <v>189.44929500000001</v>
      </c>
      <c r="I22" s="25">
        <v>195.917755</v>
      </c>
      <c r="J22" s="25">
        <v>200.87158199999999</v>
      </c>
      <c r="K22" s="25">
        <v>204.42939799999999</v>
      </c>
      <c r="L22" s="25">
        <v>207.178192</v>
      </c>
      <c r="M22" s="25">
        <v>209.42626999999999</v>
      </c>
      <c r="N22" s="25">
        <v>211.01544200000001</v>
      </c>
      <c r="O22" s="25">
        <v>212.35484299999999</v>
      </c>
      <c r="P22" s="25">
        <v>213.36850000000001</v>
      </c>
      <c r="Q22" s="25">
        <v>214.16456600000001</v>
      </c>
      <c r="R22" s="25">
        <v>214.70815999999999</v>
      </c>
      <c r="S22" s="25">
        <v>215.16941800000001</v>
      </c>
      <c r="T22" s="25">
        <v>215.53512599999999</v>
      </c>
      <c r="U22" s="25">
        <v>215.80548099999999</v>
      </c>
      <c r="V22" s="25">
        <v>215.98587000000001</v>
      </c>
      <c r="W22" s="25">
        <v>216.16197199999999</v>
      </c>
      <c r="X22" s="25">
        <v>216.26544200000001</v>
      </c>
      <c r="Y22" s="25">
        <v>216.33122299999999</v>
      </c>
      <c r="Z22" s="25">
        <v>216.37844799999999</v>
      </c>
      <c r="AA22" s="25">
        <v>216.409988</v>
      </c>
      <c r="AB22" s="25">
        <v>216.441574</v>
      </c>
      <c r="AC22" s="25">
        <v>216.45150799999999</v>
      </c>
      <c r="AD22" s="25">
        <v>216.468369</v>
      </c>
      <c r="AE22" s="25">
        <v>216.483002</v>
      </c>
      <c r="AF22" s="25">
        <v>216.552536</v>
      </c>
      <c r="AG22" s="25">
        <v>216.64347799999999</v>
      </c>
      <c r="AH22" s="26">
        <v>2.3373999999999999E-2</v>
      </c>
    </row>
    <row r="23" spans="1:34" ht="15" customHeight="1">
      <c r="A23" s="14" t="s">
        <v>217</v>
      </c>
      <c r="B23" s="31" t="s">
        <v>218</v>
      </c>
      <c r="C23" s="25">
        <v>24.970692</v>
      </c>
      <c r="D23" s="25">
        <v>29.653244000000001</v>
      </c>
      <c r="E23" s="25">
        <v>33.486446000000001</v>
      </c>
      <c r="F23" s="25">
        <v>36.386100999999996</v>
      </c>
      <c r="G23" s="25">
        <v>38.577961000000002</v>
      </c>
      <c r="H23" s="25">
        <v>40.222988000000001</v>
      </c>
      <c r="I23" s="25">
        <v>41.396163999999999</v>
      </c>
      <c r="J23" s="25">
        <v>42.264778</v>
      </c>
      <c r="K23" s="25">
        <v>42.515728000000003</v>
      </c>
      <c r="L23" s="25">
        <v>42.713290999999998</v>
      </c>
      <c r="M23" s="25">
        <v>43.137005000000002</v>
      </c>
      <c r="N23" s="25">
        <v>43.343741999999999</v>
      </c>
      <c r="O23" s="25">
        <v>43.818241</v>
      </c>
      <c r="P23" s="25">
        <v>44.274138999999998</v>
      </c>
      <c r="Q23" s="25">
        <v>44.835864999999998</v>
      </c>
      <c r="R23" s="25">
        <v>45.310886000000004</v>
      </c>
      <c r="S23" s="25">
        <v>45.831733999999997</v>
      </c>
      <c r="T23" s="25">
        <v>46.327930000000002</v>
      </c>
      <c r="U23" s="25">
        <v>46.816153999999997</v>
      </c>
      <c r="V23" s="25">
        <v>47.317447999999999</v>
      </c>
      <c r="W23" s="25">
        <v>47.980491999999998</v>
      </c>
      <c r="X23" s="25">
        <v>48.582149999999999</v>
      </c>
      <c r="Y23" s="25">
        <v>49.164020999999998</v>
      </c>
      <c r="Z23" s="25">
        <v>49.763081</v>
      </c>
      <c r="AA23" s="25">
        <v>50.334721000000002</v>
      </c>
      <c r="AB23" s="25">
        <v>50.978020000000001</v>
      </c>
      <c r="AC23" s="25">
        <v>51.558666000000002</v>
      </c>
      <c r="AD23" s="25">
        <v>52.079247000000002</v>
      </c>
      <c r="AE23" s="25">
        <v>52.647174999999997</v>
      </c>
      <c r="AF23" s="25">
        <v>53.282265000000002</v>
      </c>
      <c r="AG23" s="25">
        <v>53.912506</v>
      </c>
      <c r="AH23" s="26">
        <v>2.5987E-2</v>
      </c>
    </row>
    <row r="24" spans="1:34" ht="15" customHeight="1">
      <c r="B24" s="24" t="s">
        <v>219</v>
      </c>
    </row>
    <row r="25" spans="1:34" ht="15" customHeight="1">
      <c r="A25" s="14" t="s">
        <v>220</v>
      </c>
      <c r="B25" s="31" t="s">
        <v>221</v>
      </c>
      <c r="C25" s="25">
        <v>738.85894800000005</v>
      </c>
      <c r="D25" s="25">
        <v>1081.6602780000001</v>
      </c>
      <c r="E25" s="25">
        <v>1215.7373050000001</v>
      </c>
      <c r="F25" s="25">
        <v>1284.3009030000001</v>
      </c>
      <c r="G25" s="25">
        <v>1340.241943</v>
      </c>
      <c r="H25" s="25">
        <v>1397.2540280000001</v>
      </c>
      <c r="I25" s="25">
        <v>1430.9814449999999</v>
      </c>
      <c r="J25" s="25">
        <v>1455.449707</v>
      </c>
      <c r="K25" s="25">
        <v>1476.532837</v>
      </c>
      <c r="L25" s="25">
        <v>1495.998779</v>
      </c>
      <c r="M25" s="25">
        <v>1516.366577</v>
      </c>
      <c r="N25" s="25">
        <v>1539.9562989999999</v>
      </c>
      <c r="O25" s="25">
        <v>1569.89563</v>
      </c>
      <c r="P25" s="25">
        <v>1600.4498289999999</v>
      </c>
      <c r="Q25" s="25">
        <v>1634.8596190000001</v>
      </c>
      <c r="R25" s="25">
        <v>1672.668457</v>
      </c>
      <c r="S25" s="25">
        <v>1707.1351320000001</v>
      </c>
      <c r="T25" s="25">
        <v>1738.4458010000001</v>
      </c>
      <c r="U25" s="25">
        <v>1770.8867190000001</v>
      </c>
      <c r="V25" s="25">
        <v>1807.5972899999999</v>
      </c>
      <c r="W25" s="25">
        <v>1848.8919679999999</v>
      </c>
      <c r="X25" s="25">
        <v>1889.77063</v>
      </c>
      <c r="Y25" s="25">
        <v>1930.5969239999999</v>
      </c>
      <c r="Z25" s="25">
        <v>1971.0720209999999</v>
      </c>
      <c r="AA25" s="25">
        <v>2010.4888920000001</v>
      </c>
      <c r="AB25" s="25">
        <v>2052.9484859999998</v>
      </c>
      <c r="AC25" s="25">
        <v>2092.6599120000001</v>
      </c>
      <c r="AD25" s="25">
        <v>2129.1379390000002</v>
      </c>
      <c r="AE25" s="25">
        <v>2171.07251</v>
      </c>
      <c r="AF25" s="25">
        <v>2213.2192380000001</v>
      </c>
      <c r="AG25" s="25">
        <v>2256.3168949999999</v>
      </c>
      <c r="AH25" s="26">
        <v>3.7914000000000003E-2</v>
      </c>
    </row>
    <row r="26" spans="1:34" ht="15" customHeight="1">
      <c r="B26" s="24" t="s">
        <v>222</v>
      </c>
    </row>
    <row r="27" spans="1:34" ht="15" customHeight="1">
      <c r="A27" s="14" t="s">
        <v>223</v>
      </c>
      <c r="B27" s="31" t="s">
        <v>224</v>
      </c>
      <c r="C27" s="25">
        <v>1508.5570070000001</v>
      </c>
      <c r="D27" s="25">
        <v>1600.7733149999999</v>
      </c>
      <c r="E27" s="25">
        <v>1616.5277100000001</v>
      </c>
      <c r="F27" s="25">
        <v>1618.108643</v>
      </c>
      <c r="G27" s="25">
        <v>1617.9658199999999</v>
      </c>
      <c r="H27" s="25">
        <v>1567.8839109999999</v>
      </c>
      <c r="I27" s="25">
        <v>1587.153687</v>
      </c>
      <c r="J27" s="25">
        <v>1586.3214109999999</v>
      </c>
      <c r="K27" s="25">
        <v>1606.0509030000001</v>
      </c>
      <c r="L27" s="25">
        <v>1623.5897219999999</v>
      </c>
      <c r="M27" s="25">
        <v>1641.5112300000001</v>
      </c>
      <c r="N27" s="25">
        <v>1654.219482</v>
      </c>
      <c r="O27" s="25">
        <v>1664.4609379999999</v>
      </c>
      <c r="P27" s="25">
        <v>1678.1671140000001</v>
      </c>
      <c r="Q27" s="25">
        <v>1686.5092770000001</v>
      </c>
      <c r="R27" s="25">
        <v>1700.822754</v>
      </c>
      <c r="S27" s="25">
        <v>1714.348389</v>
      </c>
      <c r="T27" s="25">
        <v>1725.946533</v>
      </c>
      <c r="U27" s="25">
        <v>1730.0469969999999</v>
      </c>
      <c r="V27" s="25">
        <v>1747.594971</v>
      </c>
      <c r="W27" s="25">
        <v>1753.466919</v>
      </c>
      <c r="X27" s="25">
        <v>1765.8125</v>
      </c>
      <c r="Y27" s="25">
        <v>1783.167725</v>
      </c>
      <c r="Z27" s="25">
        <v>1804.6464840000001</v>
      </c>
      <c r="AA27" s="25">
        <v>1808.417236</v>
      </c>
      <c r="AB27" s="25">
        <v>1822.5867920000001</v>
      </c>
      <c r="AC27" s="25">
        <v>1832.412476</v>
      </c>
      <c r="AD27" s="25">
        <v>1846.727539</v>
      </c>
      <c r="AE27" s="25">
        <v>1860.8991699999999</v>
      </c>
      <c r="AF27" s="25">
        <v>1876.013062</v>
      </c>
      <c r="AG27" s="25">
        <v>1898.7479249999999</v>
      </c>
      <c r="AH27" s="26">
        <v>7.6969999999999998E-3</v>
      </c>
    </row>
    <row r="28" spans="1:34" ht="15" customHeight="1">
      <c r="A28" s="14" t="s">
        <v>225</v>
      </c>
      <c r="B28" s="31" t="s">
        <v>226</v>
      </c>
      <c r="C28" s="25">
        <v>347.68133499999999</v>
      </c>
      <c r="D28" s="25">
        <v>359.32345600000002</v>
      </c>
      <c r="E28" s="25">
        <v>357.10058600000002</v>
      </c>
      <c r="F28" s="25">
        <v>354.906677</v>
      </c>
      <c r="G28" s="25">
        <v>352.695404</v>
      </c>
      <c r="H28" s="25">
        <v>348.07818600000002</v>
      </c>
      <c r="I28" s="25">
        <v>341.28057899999999</v>
      </c>
      <c r="J28" s="25">
        <v>333.10046399999999</v>
      </c>
      <c r="K28" s="25">
        <v>325.25259399999999</v>
      </c>
      <c r="L28" s="25">
        <v>316.86505099999999</v>
      </c>
      <c r="M28" s="25">
        <v>308.73144500000001</v>
      </c>
      <c r="N28" s="25">
        <v>305.11627199999998</v>
      </c>
      <c r="O28" s="25">
        <v>301.85186800000002</v>
      </c>
      <c r="P28" s="25">
        <v>298.30835000000002</v>
      </c>
      <c r="Q28" s="25">
        <v>295.38018799999998</v>
      </c>
      <c r="R28" s="25">
        <v>292.62634300000002</v>
      </c>
      <c r="S28" s="25">
        <v>289.63000499999998</v>
      </c>
      <c r="T28" s="25">
        <v>286.272583</v>
      </c>
      <c r="U28" s="25">
        <v>282.6651</v>
      </c>
      <c r="V28" s="25">
        <v>279.71716300000003</v>
      </c>
      <c r="W28" s="25">
        <v>276.01687600000002</v>
      </c>
      <c r="X28" s="25">
        <v>275.42544600000002</v>
      </c>
      <c r="Y28" s="25">
        <v>275.00784299999998</v>
      </c>
      <c r="Z28" s="25">
        <v>275.36859099999998</v>
      </c>
      <c r="AA28" s="25">
        <v>274.91848800000002</v>
      </c>
      <c r="AB28" s="25">
        <v>274.56326300000001</v>
      </c>
      <c r="AC28" s="25">
        <v>273.54470800000001</v>
      </c>
      <c r="AD28" s="25">
        <v>272.61859099999998</v>
      </c>
      <c r="AE28" s="25">
        <v>271.43493699999999</v>
      </c>
      <c r="AF28" s="25">
        <v>270.55728099999999</v>
      </c>
      <c r="AG28" s="25">
        <v>270.13116500000001</v>
      </c>
      <c r="AH28" s="26">
        <v>-8.3770000000000008E-3</v>
      </c>
    </row>
    <row r="30" spans="1:34" ht="15" customHeight="1">
      <c r="B30" s="24" t="s">
        <v>227</v>
      </c>
    </row>
    <row r="31" spans="1:34" ht="14.25">
      <c r="B31" s="24" t="s">
        <v>228</v>
      </c>
    </row>
    <row r="32" spans="1:34" ht="14.25">
      <c r="A32" s="14" t="s">
        <v>229</v>
      </c>
      <c r="B32" s="31" t="s">
        <v>230</v>
      </c>
      <c r="C32" s="27">
        <v>34.471164999999999</v>
      </c>
      <c r="D32" s="27">
        <v>35.386477999999997</v>
      </c>
      <c r="E32" s="27">
        <v>36.015510999999996</v>
      </c>
      <c r="F32" s="27">
        <v>36.532134999999997</v>
      </c>
      <c r="G32" s="27">
        <v>36.999755999999998</v>
      </c>
      <c r="H32" s="27">
        <v>37.485560999999997</v>
      </c>
      <c r="I32" s="27">
        <v>38.067946999999997</v>
      </c>
      <c r="J32" s="27">
        <v>38.072563000000002</v>
      </c>
      <c r="K32" s="27">
        <v>38.080813999999997</v>
      </c>
      <c r="L32" s="27">
        <v>38.095244999999998</v>
      </c>
      <c r="M32" s="27">
        <v>38.18074</v>
      </c>
      <c r="N32" s="27">
        <v>38.191764999999997</v>
      </c>
      <c r="O32" s="27">
        <v>38.206318000000003</v>
      </c>
      <c r="P32" s="27">
        <v>38.220623000000003</v>
      </c>
      <c r="Q32" s="27">
        <v>38.249493000000001</v>
      </c>
      <c r="R32" s="27">
        <v>38.230080000000001</v>
      </c>
      <c r="S32" s="27">
        <v>38.209507000000002</v>
      </c>
      <c r="T32" s="27">
        <v>38.204478999999999</v>
      </c>
      <c r="U32" s="27">
        <v>38.204224000000004</v>
      </c>
      <c r="V32" s="27">
        <v>38.187893000000003</v>
      </c>
      <c r="W32" s="27">
        <v>38.180140999999999</v>
      </c>
      <c r="X32" s="27">
        <v>38.173969</v>
      </c>
      <c r="Y32" s="27">
        <v>38.160957000000003</v>
      </c>
      <c r="Z32" s="27">
        <v>38.151767999999997</v>
      </c>
      <c r="AA32" s="27">
        <v>38.148342</v>
      </c>
      <c r="AB32" s="27">
        <v>38.153297000000002</v>
      </c>
      <c r="AC32" s="27">
        <v>38.143864000000001</v>
      </c>
      <c r="AD32" s="27">
        <v>38.134365000000003</v>
      </c>
      <c r="AE32" s="27">
        <v>38.120547999999999</v>
      </c>
      <c r="AF32" s="27">
        <v>38.116928000000001</v>
      </c>
      <c r="AG32" s="27">
        <v>38.114223000000003</v>
      </c>
      <c r="AH32" s="26">
        <v>3.3540000000000002E-3</v>
      </c>
    </row>
    <row r="33" spans="1:34" ht="14.25">
      <c r="A33" s="14" t="s">
        <v>231</v>
      </c>
      <c r="B33" s="31" t="s">
        <v>232</v>
      </c>
      <c r="C33" s="27">
        <v>42.096587999999997</v>
      </c>
      <c r="D33" s="27">
        <v>44.275084999999997</v>
      </c>
      <c r="E33" s="27">
        <v>44.804096000000001</v>
      </c>
      <c r="F33" s="27">
        <v>45.431927000000002</v>
      </c>
      <c r="G33" s="27">
        <v>46.163592999999999</v>
      </c>
      <c r="H33" s="27">
        <v>46.832709999999999</v>
      </c>
      <c r="I33" s="27">
        <v>47.617274999999999</v>
      </c>
      <c r="J33" s="27">
        <v>47.640335</v>
      </c>
      <c r="K33" s="27">
        <v>47.640335</v>
      </c>
      <c r="L33" s="27">
        <v>47.644813999999997</v>
      </c>
      <c r="M33" s="27">
        <v>47.681995000000001</v>
      </c>
      <c r="N33" s="27">
        <v>47.681995000000001</v>
      </c>
      <c r="O33" s="27">
        <v>47.681995000000001</v>
      </c>
      <c r="P33" s="27">
        <v>47.681995000000001</v>
      </c>
      <c r="Q33" s="27">
        <v>47.681995000000001</v>
      </c>
      <c r="R33" s="27">
        <v>47.681995000000001</v>
      </c>
      <c r="S33" s="27">
        <v>47.681995000000001</v>
      </c>
      <c r="T33" s="27">
        <v>47.681995000000001</v>
      </c>
      <c r="U33" s="27">
        <v>47.681995000000001</v>
      </c>
      <c r="V33" s="27">
        <v>47.681995000000001</v>
      </c>
      <c r="W33" s="27">
        <v>47.681995000000001</v>
      </c>
      <c r="X33" s="27">
        <v>47.681995000000001</v>
      </c>
      <c r="Y33" s="27">
        <v>47.681995000000001</v>
      </c>
      <c r="Z33" s="27">
        <v>47.683205000000001</v>
      </c>
      <c r="AA33" s="27">
        <v>47.684814000000003</v>
      </c>
      <c r="AB33" s="27">
        <v>47.687137999999997</v>
      </c>
      <c r="AC33" s="27">
        <v>47.687137999999997</v>
      </c>
      <c r="AD33" s="27">
        <v>47.687137999999997</v>
      </c>
      <c r="AE33" s="27">
        <v>47.687137999999997</v>
      </c>
      <c r="AF33" s="27">
        <v>47.689449000000003</v>
      </c>
      <c r="AG33" s="27">
        <v>47.689449000000003</v>
      </c>
      <c r="AH33" s="26">
        <v>4.1669999999999997E-3</v>
      </c>
    </row>
    <row r="34" spans="1:34" ht="14.25">
      <c r="A34" s="14" t="s">
        <v>233</v>
      </c>
      <c r="B34" s="31" t="s">
        <v>234</v>
      </c>
      <c r="C34" s="27">
        <v>30.906752000000001</v>
      </c>
      <c r="D34" s="27">
        <v>31.515782999999999</v>
      </c>
      <c r="E34" s="27">
        <v>31.942910999999999</v>
      </c>
      <c r="F34" s="27">
        <v>32.461284999999997</v>
      </c>
      <c r="G34" s="27">
        <v>32.917949999999998</v>
      </c>
      <c r="H34" s="27">
        <v>33.400790999999998</v>
      </c>
      <c r="I34" s="27">
        <v>33.955074000000003</v>
      </c>
      <c r="J34" s="27">
        <v>33.955074000000003</v>
      </c>
      <c r="K34" s="27">
        <v>33.955074000000003</v>
      </c>
      <c r="L34" s="27">
        <v>33.955074000000003</v>
      </c>
      <c r="M34" s="27">
        <v>33.955074000000003</v>
      </c>
      <c r="N34" s="27">
        <v>33.955092999999998</v>
      </c>
      <c r="O34" s="27">
        <v>33.955092999999998</v>
      </c>
      <c r="P34" s="27">
        <v>33.955092999999998</v>
      </c>
      <c r="Q34" s="27">
        <v>33.955092999999998</v>
      </c>
      <c r="R34" s="27">
        <v>33.955128000000002</v>
      </c>
      <c r="S34" s="27">
        <v>33.955128000000002</v>
      </c>
      <c r="T34" s="27">
        <v>33.955128000000002</v>
      </c>
      <c r="U34" s="27">
        <v>33.955128000000002</v>
      </c>
      <c r="V34" s="27">
        <v>33.955128000000002</v>
      </c>
      <c r="W34" s="27">
        <v>33.955128000000002</v>
      </c>
      <c r="X34" s="27">
        <v>33.955128000000002</v>
      </c>
      <c r="Y34" s="27">
        <v>33.955128000000002</v>
      </c>
      <c r="Z34" s="27">
        <v>33.955128000000002</v>
      </c>
      <c r="AA34" s="27">
        <v>33.955128000000002</v>
      </c>
      <c r="AB34" s="27">
        <v>33.955128000000002</v>
      </c>
      <c r="AC34" s="27">
        <v>33.955128000000002</v>
      </c>
      <c r="AD34" s="27">
        <v>33.955128000000002</v>
      </c>
      <c r="AE34" s="27">
        <v>33.955128000000002</v>
      </c>
      <c r="AF34" s="27">
        <v>33.955128000000002</v>
      </c>
      <c r="AG34" s="27">
        <v>33.955128000000002</v>
      </c>
      <c r="AH34" s="26">
        <v>3.14E-3</v>
      </c>
    </row>
    <row r="35" spans="1:34" ht="14.25">
      <c r="A35" s="14" t="s">
        <v>235</v>
      </c>
      <c r="B35" s="31" t="s">
        <v>236</v>
      </c>
      <c r="C35" s="27">
        <v>35.428043000000002</v>
      </c>
      <c r="D35" s="27">
        <v>36.588160999999999</v>
      </c>
      <c r="E35" s="27">
        <v>37.27243</v>
      </c>
      <c r="F35" s="27">
        <v>37.693686999999997</v>
      </c>
      <c r="G35" s="27">
        <v>38.000155999999997</v>
      </c>
      <c r="H35" s="27">
        <v>38.414771999999999</v>
      </c>
      <c r="I35" s="27">
        <v>38.930225</v>
      </c>
      <c r="J35" s="27">
        <v>39.067492999999999</v>
      </c>
      <c r="K35" s="27">
        <v>39.131560999999998</v>
      </c>
      <c r="L35" s="27">
        <v>39.187083999999999</v>
      </c>
      <c r="M35" s="27">
        <v>39.367001000000002</v>
      </c>
      <c r="N35" s="27">
        <v>39.458767000000002</v>
      </c>
      <c r="O35" s="27">
        <v>39.570411999999997</v>
      </c>
      <c r="P35" s="27">
        <v>39.688381</v>
      </c>
      <c r="Q35" s="27">
        <v>39.842903</v>
      </c>
      <c r="R35" s="27">
        <v>39.925739</v>
      </c>
      <c r="S35" s="27">
        <v>40.007632999999998</v>
      </c>
      <c r="T35" s="27">
        <v>40.122059</v>
      </c>
      <c r="U35" s="27">
        <v>40.263226000000003</v>
      </c>
      <c r="V35" s="27">
        <v>40.363658999999998</v>
      </c>
      <c r="W35" s="27">
        <v>40.483314999999997</v>
      </c>
      <c r="X35" s="27">
        <v>40.567554000000001</v>
      </c>
      <c r="Y35" s="27">
        <v>40.636898000000002</v>
      </c>
      <c r="Z35" s="27">
        <v>40.715224999999997</v>
      </c>
      <c r="AA35" s="27">
        <v>40.813823999999997</v>
      </c>
      <c r="AB35" s="27">
        <v>40.933928999999999</v>
      </c>
      <c r="AC35" s="27">
        <v>41.032744999999998</v>
      </c>
      <c r="AD35" s="27">
        <v>41.136253000000004</v>
      </c>
      <c r="AE35" s="27">
        <v>41.233733999999998</v>
      </c>
      <c r="AF35" s="27">
        <v>41.366283000000003</v>
      </c>
      <c r="AG35" s="27">
        <v>41.510693000000003</v>
      </c>
      <c r="AH35" s="26">
        <v>5.2960000000000004E-3</v>
      </c>
    </row>
    <row r="36" spans="1:34" ht="14.25">
      <c r="A36" s="14" t="s">
        <v>237</v>
      </c>
      <c r="B36" s="31" t="s">
        <v>238</v>
      </c>
      <c r="C36" s="27">
        <v>43.264011000000004</v>
      </c>
      <c r="D36" s="27">
        <v>45.133468999999998</v>
      </c>
      <c r="E36" s="27">
        <v>45.638382</v>
      </c>
      <c r="F36" s="27">
        <v>46.329559000000003</v>
      </c>
      <c r="G36" s="27">
        <v>46.974044999999997</v>
      </c>
      <c r="H36" s="27">
        <v>47.544497999999997</v>
      </c>
      <c r="I36" s="27">
        <v>48.288283999999997</v>
      </c>
      <c r="J36" s="27">
        <v>48.419249999999998</v>
      </c>
      <c r="K36" s="27">
        <v>48.519196000000001</v>
      </c>
      <c r="L36" s="27">
        <v>48.602192000000002</v>
      </c>
      <c r="M36" s="27">
        <v>48.758029999999998</v>
      </c>
      <c r="N36" s="27">
        <v>48.944358999999999</v>
      </c>
      <c r="O36" s="27">
        <v>49.116050999999999</v>
      </c>
      <c r="P36" s="27">
        <v>49.343533000000001</v>
      </c>
      <c r="Q36" s="27">
        <v>49.588878999999999</v>
      </c>
      <c r="R36" s="27">
        <v>49.838386999999997</v>
      </c>
      <c r="S36" s="27">
        <v>50.062164000000003</v>
      </c>
      <c r="T36" s="27">
        <v>50.324268000000004</v>
      </c>
      <c r="U36" s="27">
        <v>50.609341000000001</v>
      </c>
      <c r="V36" s="27">
        <v>50.887779000000002</v>
      </c>
      <c r="W36" s="27">
        <v>51.161552</v>
      </c>
      <c r="X36" s="27">
        <v>51.375084000000001</v>
      </c>
      <c r="Y36" s="27">
        <v>51.577618000000001</v>
      </c>
      <c r="Z36" s="27">
        <v>51.784939000000001</v>
      </c>
      <c r="AA36" s="27">
        <v>52.021469000000003</v>
      </c>
      <c r="AB36" s="27">
        <v>52.278286000000001</v>
      </c>
      <c r="AC36" s="27">
        <v>52.554256000000002</v>
      </c>
      <c r="AD36" s="27">
        <v>52.823684999999998</v>
      </c>
      <c r="AE36" s="27">
        <v>53.105880999999997</v>
      </c>
      <c r="AF36" s="27">
        <v>53.415283000000002</v>
      </c>
      <c r="AG36" s="27">
        <v>53.766708000000001</v>
      </c>
      <c r="AH36" s="26">
        <v>7.2709999999999997E-3</v>
      </c>
    </row>
    <row r="37" spans="1:34" ht="14.25">
      <c r="A37" s="14" t="s">
        <v>239</v>
      </c>
      <c r="B37" s="31" t="s">
        <v>240</v>
      </c>
      <c r="C37" s="27">
        <v>31.765070000000001</v>
      </c>
      <c r="D37" s="27">
        <v>32.790131000000002</v>
      </c>
      <c r="E37" s="27">
        <v>33.304336999999997</v>
      </c>
      <c r="F37" s="27">
        <v>33.675227999999997</v>
      </c>
      <c r="G37" s="27">
        <v>33.948895</v>
      </c>
      <c r="H37" s="27">
        <v>34.370635999999998</v>
      </c>
      <c r="I37" s="27">
        <v>34.850887</v>
      </c>
      <c r="J37" s="27">
        <v>34.987330999999998</v>
      </c>
      <c r="K37" s="27">
        <v>35.027724999999997</v>
      </c>
      <c r="L37" s="27">
        <v>35.055889000000001</v>
      </c>
      <c r="M37" s="27">
        <v>35.139995999999996</v>
      </c>
      <c r="N37" s="27">
        <v>35.184066999999999</v>
      </c>
      <c r="O37" s="27">
        <v>35.253815000000003</v>
      </c>
      <c r="P37" s="27">
        <v>35.313755</v>
      </c>
      <c r="Q37" s="27">
        <v>35.395432</v>
      </c>
      <c r="R37" s="27">
        <v>35.447819000000003</v>
      </c>
      <c r="S37" s="27">
        <v>35.509632000000003</v>
      </c>
      <c r="T37" s="27">
        <v>35.580489999999998</v>
      </c>
      <c r="U37" s="27">
        <v>35.672145999999998</v>
      </c>
      <c r="V37" s="27">
        <v>35.736598999999998</v>
      </c>
      <c r="W37" s="27">
        <v>35.815669999999997</v>
      </c>
      <c r="X37" s="27">
        <v>35.866309999999999</v>
      </c>
      <c r="Y37" s="27">
        <v>35.911537000000003</v>
      </c>
      <c r="Z37" s="27">
        <v>35.962077999999998</v>
      </c>
      <c r="AA37" s="27">
        <v>36.021683000000003</v>
      </c>
      <c r="AB37" s="27">
        <v>36.090629999999997</v>
      </c>
      <c r="AC37" s="27">
        <v>36.147751</v>
      </c>
      <c r="AD37" s="27">
        <v>36.213341</v>
      </c>
      <c r="AE37" s="27">
        <v>36.274783999999997</v>
      </c>
      <c r="AF37" s="27">
        <v>36.358317999999997</v>
      </c>
      <c r="AG37" s="27">
        <v>36.442936000000003</v>
      </c>
      <c r="AH37" s="26">
        <v>4.5900000000000003E-3</v>
      </c>
    </row>
    <row r="38" spans="1:34" ht="14.25">
      <c r="A38" s="14" t="s">
        <v>241</v>
      </c>
      <c r="B38" s="31" t="s">
        <v>242</v>
      </c>
      <c r="C38" s="27">
        <v>35.306621999999997</v>
      </c>
      <c r="D38" s="27">
        <v>36.467899000000003</v>
      </c>
      <c r="E38" s="27">
        <v>37.145805000000003</v>
      </c>
      <c r="F38" s="27">
        <v>37.564754000000001</v>
      </c>
      <c r="G38" s="27">
        <v>37.869587000000003</v>
      </c>
      <c r="H38" s="27">
        <v>38.261166000000003</v>
      </c>
      <c r="I38" s="27">
        <v>38.678328999999998</v>
      </c>
      <c r="J38" s="27">
        <v>38.782119999999999</v>
      </c>
      <c r="K38" s="27">
        <v>38.833714000000001</v>
      </c>
      <c r="L38" s="27">
        <v>38.876083000000001</v>
      </c>
      <c r="M38" s="27">
        <v>39.031016999999999</v>
      </c>
      <c r="N38" s="27">
        <v>39.097121999999999</v>
      </c>
      <c r="O38" s="27">
        <v>39.178814000000003</v>
      </c>
      <c r="P38" s="27">
        <v>39.263396999999998</v>
      </c>
      <c r="Q38" s="27">
        <v>39.380603999999998</v>
      </c>
      <c r="R38" s="27">
        <v>39.428646000000001</v>
      </c>
      <c r="S38" s="27">
        <v>39.476784000000002</v>
      </c>
      <c r="T38" s="27">
        <v>39.553840999999998</v>
      </c>
      <c r="U38" s="27">
        <v>39.655147999999997</v>
      </c>
      <c r="V38" s="27">
        <v>39.718604999999997</v>
      </c>
      <c r="W38" s="27">
        <v>39.800255</v>
      </c>
      <c r="X38" s="27">
        <v>39.857684999999996</v>
      </c>
      <c r="Y38" s="27">
        <v>39.902507999999997</v>
      </c>
      <c r="Z38" s="27">
        <v>39.954895</v>
      </c>
      <c r="AA38" s="27">
        <v>40.024872000000002</v>
      </c>
      <c r="AB38" s="27">
        <v>40.112934000000003</v>
      </c>
      <c r="AC38" s="27">
        <v>40.181061</v>
      </c>
      <c r="AD38" s="27">
        <v>40.254047</v>
      </c>
      <c r="AE38" s="27">
        <v>40.320404000000003</v>
      </c>
      <c r="AF38" s="27">
        <v>40.416508</v>
      </c>
      <c r="AG38" s="27">
        <v>40.521500000000003</v>
      </c>
      <c r="AH38" s="26">
        <v>4.6030000000000003E-3</v>
      </c>
    </row>
    <row r="39" spans="1:34" ht="14.25">
      <c r="A39" s="14" t="s">
        <v>243</v>
      </c>
      <c r="B39" s="31" t="s">
        <v>244</v>
      </c>
      <c r="C39" s="27">
        <v>42.996372000000001</v>
      </c>
      <c r="D39" s="27">
        <v>44.885829999999999</v>
      </c>
      <c r="E39" s="27">
        <v>45.388092</v>
      </c>
      <c r="F39" s="27">
        <v>46.068283000000001</v>
      </c>
      <c r="G39" s="27">
        <v>46.702300999999999</v>
      </c>
      <c r="H39" s="27">
        <v>47.265957</v>
      </c>
      <c r="I39" s="27">
        <v>47.99147</v>
      </c>
      <c r="J39" s="27">
        <v>48.105293000000003</v>
      </c>
      <c r="K39" s="27">
        <v>48.179577000000002</v>
      </c>
      <c r="L39" s="27">
        <v>48.231701000000001</v>
      </c>
      <c r="M39" s="27">
        <v>48.343479000000002</v>
      </c>
      <c r="N39" s="27">
        <v>48.473526</v>
      </c>
      <c r="O39" s="27">
        <v>48.589264</v>
      </c>
      <c r="P39" s="27">
        <v>48.747790999999999</v>
      </c>
      <c r="Q39" s="27">
        <v>48.918312</v>
      </c>
      <c r="R39" s="27">
        <v>49.085320000000003</v>
      </c>
      <c r="S39" s="27">
        <v>49.232787999999999</v>
      </c>
      <c r="T39" s="27">
        <v>49.410697999999996</v>
      </c>
      <c r="U39" s="27">
        <v>49.605431000000003</v>
      </c>
      <c r="V39" s="27">
        <v>49.791992</v>
      </c>
      <c r="W39" s="27">
        <v>49.975594000000001</v>
      </c>
      <c r="X39" s="27">
        <v>50.118858000000003</v>
      </c>
      <c r="Y39" s="27">
        <v>50.253036000000002</v>
      </c>
      <c r="Z39" s="27">
        <v>50.390746999999998</v>
      </c>
      <c r="AA39" s="27">
        <v>50.551330999999998</v>
      </c>
      <c r="AB39" s="27">
        <v>50.726044000000002</v>
      </c>
      <c r="AC39" s="27">
        <v>50.913406000000002</v>
      </c>
      <c r="AD39" s="27">
        <v>51.097149000000002</v>
      </c>
      <c r="AE39" s="27">
        <v>51.287188999999998</v>
      </c>
      <c r="AF39" s="27">
        <v>51.498286999999998</v>
      </c>
      <c r="AG39" s="27">
        <v>51.738174000000001</v>
      </c>
      <c r="AH39" s="26">
        <v>6.1879999999999999E-3</v>
      </c>
    </row>
    <row r="40" spans="1:34" ht="14.25">
      <c r="A40" s="14" t="s">
        <v>245</v>
      </c>
      <c r="B40" s="31" t="s">
        <v>246</v>
      </c>
      <c r="C40" s="27">
        <v>31.697340000000001</v>
      </c>
      <c r="D40" s="27">
        <v>32.714511999999999</v>
      </c>
      <c r="E40" s="27">
        <v>33.224262000000003</v>
      </c>
      <c r="F40" s="27">
        <v>33.594929</v>
      </c>
      <c r="G40" s="27">
        <v>33.868374000000003</v>
      </c>
      <c r="H40" s="27">
        <v>34.261592999999998</v>
      </c>
      <c r="I40" s="27">
        <v>34.620468000000002</v>
      </c>
      <c r="J40" s="27">
        <v>34.719250000000002</v>
      </c>
      <c r="K40" s="27">
        <v>34.751755000000003</v>
      </c>
      <c r="L40" s="27">
        <v>34.772854000000002</v>
      </c>
      <c r="M40" s="27">
        <v>34.839573000000001</v>
      </c>
      <c r="N40" s="27">
        <v>34.868819999999999</v>
      </c>
      <c r="O40" s="27">
        <v>34.918171000000001</v>
      </c>
      <c r="P40" s="27">
        <v>34.957504</v>
      </c>
      <c r="Q40" s="27">
        <v>35.015827000000002</v>
      </c>
      <c r="R40" s="27">
        <v>35.049236000000001</v>
      </c>
      <c r="S40" s="27">
        <v>35.091113999999997</v>
      </c>
      <c r="T40" s="27">
        <v>35.140182000000003</v>
      </c>
      <c r="U40" s="27">
        <v>35.208857999999999</v>
      </c>
      <c r="V40" s="27">
        <v>35.253444999999999</v>
      </c>
      <c r="W40" s="27">
        <v>35.311042999999998</v>
      </c>
      <c r="X40" s="27">
        <v>35.348305000000003</v>
      </c>
      <c r="Y40" s="27">
        <v>35.381889000000001</v>
      </c>
      <c r="Z40" s="27">
        <v>35.419429999999998</v>
      </c>
      <c r="AA40" s="27">
        <v>35.464706</v>
      </c>
      <c r="AB40" s="27">
        <v>35.517353</v>
      </c>
      <c r="AC40" s="27">
        <v>35.560341000000001</v>
      </c>
      <c r="AD40" s="27">
        <v>35.610996</v>
      </c>
      <c r="AE40" s="27">
        <v>35.657856000000002</v>
      </c>
      <c r="AF40" s="27">
        <v>35.722625999999998</v>
      </c>
      <c r="AG40" s="27">
        <v>35.788241999999997</v>
      </c>
      <c r="AH40" s="26">
        <v>4.0540000000000003E-3</v>
      </c>
    </row>
    <row r="41" spans="1:34" ht="14.25">
      <c r="A41" s="14" t="s">
        <v>247</v>
      </c>
      <c r="B41" s="31" t="s">
        <v>248</v>
      </c>
      <c r="C41" s="27">
        <v>28.801698999999999</v>
      </c>
      <c r="D41" s="27">
        <v>29.748508000000001</v>
      </c>
      <c r="E41" s="27">
        <v>30.302168000000002</v>
      </c>
      <c r="F41" s="27">
        <v>30.643736000000001</v>
      </c>
      <c r="G41" s="27">
        <v>30.892097</v>
      </c>
      <c r="H41" s="27">
        <v>31.211321000000002</v>
      </c>
      <c r="I41" s="27">
        <v>31.551421999999999</v>
      </c>
      <c r="J41" s="27">
        <v>31.636091</v>
      </c>
      <c r="K41" s="27">
        <v>31.678196</v>
      </c>
      <c r="L41" s="27">
        <v>31.712803000000001</v>
      </c>
      <c r="M41" s="27">
        <v>31.839462000000001</v>
      </c>
      <c r="N41" s="27">
        <v>31.893412000000001</v>
      </c>
      <c r="O41" s="27">
        <v>31.960094000000002</v>
      </c>
      <c r="P41" s="27">
        <v>32.029114</v>
      </c>
      <c r="Q41" s="27">
        <v>32.124813000000003</v>
      </c>
      <c r="R41" s="27">
        <v>32.163910000000001</v>
      </c>
      <c r="S41" s="27">
        <v>32.203082999999999</v>
      </c>
      <c r="T41" s="27">
        <v>32.265900000000002</v>
      </c>
      <c r="U41" s="27">
        <v>32.348514999999999</v>
      </c>
      <c r="V41" s="27">
        <v>32.400196000000001</v>
      </c>
      <c r="W41" s="27">
        <v>32.466754999999999</v>
      </c>
      <c r="X41" s="27">
        <v>32.513561000000003</v>
      </c>
      <c r="Y41" s="27">
        <v>32.550055999999998</v>
      </c>
      <c r="Z41" s="27">
        <v>32.592742999999999</v>
      </c>
      <c r="AA41" s="27">
        <v>32.649788000000001</v>
      </c>
      <c r="AB41" s="27">
        <v>32.721618999999997</v>
      </c>
      <c r="AC41" s="27">
        <v>32.77713</v>
      </c>
      <c r="AD41" s="27">
        <v>32.836616999999997</v>
      </c>
      <c r="AE41" s="27">
        <v>32.890667000000001</v>
      </c>
      <c r="AF41" s="27">
        <v>32.969020999999998</v>
      </c>
      <c r="AG41" s="27">
        <v>33.054625999999999</v>
      </c>
      <c r="AH41" s="26">
        <v>4.6010000000000001E-3</v>
      </c>
    </row>
    <row r="42" spans="1:34" ht="14.25">
      <c r="A42" s="14" t="s">
        <v>249</v>
      </c>
      <c r="B42" s="31" t="s">
        <v>250</v>
      </c>
      <c r="C42" s="27">
        <v>35.111472999999997</v>
      </c>
      <c r="D42" s="27">
        <v>36.654429999999998</v>
      </c>
      <c r="E42" s="27">
        <v>37.064587000000003</v>
      </c>
      <c r="F42" s="27">
        <v>37.620041000000001</v>
      </c>
      <c r="G42" s="27">
        <v>38.137787000000003</v>
      </c>
      <c r="H42" s="27">
        <v>38.598075999999999</v>
      </c>
      <c r="I42" s="27">
        <v>39.190544000000003</v>
      </c>
      <c r="J42" s="27">
        <v>39.283493</v>
      </c>
      <c r="K42" s="27">
        <v>39.344154000000003</v>
      </c>
      <c r="L42" s="27">
        <v>39.386718999999999</v>
      </c>
      <c r="M42" s="27">
        <v>39.477997000000002</v>
      </c>
      <c r="N42" s="27">
        <v>39.584198000000001</v>
      </c>
      <c r="O42" s="27">
        <v>39.678711</v>
      </c>
      <c r="P42" s="27">
        <v>39.808166999999997</v>
      </c>
      <c r="Q42" s="27">
        <v>39.947414000000002</v>
      </c>
      <c r="R42" s="27">
        <v>40.083796999999997</v>
      </c>
      <c r="S42" s="27">
        <v>40.204219999999999</v>
      </c>
      <c r="T42" s="27">
        <v>40.349505999999998</v>
      </c>
      <c r="U42" s="27">
        <v>40.508526000000003</v>
      </c>
      <c r="V42" s="27">
        <v>40.660873000000002</v>
      </c>
      <c r="W42" s="27">
        <v>40.810805999999999</v>
      </c>
      <c r="X42" s="27">
        <v>40.927799</v>
      </c>
      <c r="Y42" s="27">
        <v>41.037373000000002</v>
      </c>
      <c r="Z42" s="27">
        <v>41.149825999999997</v>
      </c>
      <c r="AA42" s="27">
        <v>41.280963999999997</v>
      </c>
      <c r="AB42" s="27">
        <v>41.423634</v>
      </c>
      <c r="AC42" s="27">
        <v>41.576636999999998</v>
      </c>
      <c r="AD42" s="27">
        <v>41.726685000000003</v>
      </c>
      <c r="AE42" s="27">
        <v>41.881874000000003</v>
      </c>
      <c r="AF42" s="27">
        <v>42.054259999999999</v>
      </c>
      <c r="AG42" s="27">
        <v>42.250155999999997</v>
      </c>
      <c r="AH42" s="26">
        <v>6.1879999999999999E-3</v>
      </c>
    </row>
    <row r="43" spans="1:34" ht="14.25">
      <c r="A43" s="14" t="s">
        <v>251</v>
      </c>
      <c r="B43" s="31" t="s">
        <v>252</v>
      </c>
      <c r="C43" s="27">
        <v>25.844681000000001</v>
      </c>
      <c r="D43" s="27">
        <v>26.674040000000002</v>
      </c>
      <c r="E43" s="27">
        <v>27.089670000000002</v>
      </c>
      <c r="F43" s="27">
        <v>27.391895000000002</v>
      </c>
      <c r="G43" s="27">
        <v>27.614851000000002</v>
      </c>
      <c r="H43" s="27">
        <v>27.935465000000001</v>
      </c>
      <c r="I43" s="27">
        <v>28.228076999999999</v>
      </c>
      <c r="J43" s="27">
        <v>28.308620000000001</v>
      </c>
      <c r="K43" s="27">
        <v>28.335122999999999</v>
      </c>
      <c r="L43" s="27">
        <v>28.352325</v>
      </c>
      <c r="M43" s="27">
        <v>28.406727</v>
      </c>
      <c r="N43" s="27">
        <v>28.430572999999999</v>
      </c>
      <c r="O43" s="27">
        <v>28.470811999999999</v>
      </c>
      <c r="P43" s="27">
        <v>28.502882</v>
      </c>
      <c r="Q43" s="27">
        <v>28.550436000000001</v>
      </c>
      <c r="R43" s="27">
        <v>28.577677000000001</v>
      </c>
      <c r="S43" s="27">
        <v>28.611822</v>
      </c>
      <c r="T43" s="27">
        <v>28.651831000000001</v>
      </c>
      <c r="U43" s="27">
        <v>28.707827000000002</v>
      </c>
      <c r="V43" s="27">
        <v>28.744178999999999</v>
      </c>
      <c r="W43" s="27">
        <v>28.791143000000002</v>
      </c>
      <c r="X43" s="27">
        <v>28.821524</v>
      </c>
      <c r="Y43" s="27">
        <v>28.848907000000001</v>
      </c>
      <c r="Z43" s="27">
        <v>28.879517</v>
      </c>
      <c r="AA43" s="27">
        <v>28.916433000000001</v>
      </c>
      <c r="AB43" s="27">
        <v>28.95936</v>
      </c>
      <c r="AC43" s="27">
        <v>28.994409999999998</v>
      </c>
      <c r="AD43" s="27">
        <v>29.035710999999999</v>
      </c>
      <c r="AE43" s="27">
        <v>29.073919</v>
      </c>
      <c r="AF43" s="27">
        <v>29.126729999999998</v>
      </c>
      <c r="AG43" s="27">
        <v>29.180230999999999</v>
      </c>
      <c r="AH43" s="26">
        <v>4.0540000000000003E-3</v>
      </c>
    </row>
    <row r="44" spans="1:34" ht="14.25">
      <c r="A44" s="14" t="s">
        <v>253</v>
      </c>
      <c r="B44" s="31" t="s">
        <v>254</v>
      </c>
      <c r="C44" s="27">
        <v>24.007415999999999</v>
      </c>
      <c r="D44" s="27">
        <v>24.486086</v>
      </c>
      <c r="E44" s="27">
        <v>24.981627</v>
      </c>
      <c r="F44" s="27">
        <v>25.485527000000001</v>
      </c>
      <c r="G44" s="27">
        <v>25.988057999999999</v>
      </c>
      <c r="H44" s="27">
        <v>26.474716000000001</v>
      </c>
      <c r="I44" s="27">
        <v>26.937756</v>
      </c>
      <c r="J44" s="27">
        <v>27.360711999999999</v>
      </c>
      <c r="K44" s="27">
        <v>27.755447</v>
      </c>
      <c r="L44" s="27">
        <v>28.123076999999999</v>
      </c>
      <c r="M44" s="27">
        <v>28.466404000000001</v>
      </c>
      <c r="N44" s="27">
        <v>28.784511999999999</v>
      </c>
      <c r="O44" s="27">
        <v>29.082840000000001</v>
      </c>
      <c r="P44" s="27">
        <v>29.358751000000002</v>
      </c>
      <c r="Q44" s="27">
        <v>29.61619</v>
      </c>
      <c r="R44" s="27">
        <v>29.854928999999998</v>
      </c>
      <c r="S44" s="27">
        <v>30.072607000000001</v>
      </c>
      <c r="T44" s="27">
        <v>30.27281</v>
      </c>
      <c r="U44" s="27">
        <v>30.457588000000001</v>
      </c>
      <c r="V44" s="27">
        <v>30.626141000000001</v>
      </c>
      <c r="W44" s="27">
        <v>30.778158000000001</v>
      </c>
      <c r="X44" s="27">
        <v>30.917082000000001</v>
      </c>
      <c r="Y44" s="27">
        <v>31.042815999999998</v>
      </c>
      <c r="Z44" s="27">
        <v>31.156669999999998</v>
      </c>
      <c r="AA44" s="27">
        <v>31.261284</v>
      </c>
      <c r="AB44" s="27">
        <v>31.362148000000001</v>
      </c>
      <c r="AC44" s="27">
        <v>31.456233999999998</v>
      </c>
      <c r="AD44" s="27">
        <v>31.544521</v>
      </c>
      <c r="AE44" s="27">
        <v>31.628166</v>
      </c>
      <c r="AF44" s="27">
        <v>31.708237</v>
      </c>
      <c r="AG44" s="27">
        <v>31.786325000000001</v>
      </c>
      <c r="AH44" s="26">
        <v>9.4000000000000004E-3</v>
      </c>
    </row>
    <row r="45" spans="1:34" ht="14.25">
      <c r="A45" s="14" t="s">
        <v>255</v>
      </c>
      <c r="B45" s="31" t="s">
        <v>256</v>
      </c>
      <c r="C45" s="27">
        <v>15.199754</v>
      </c>
      <c r="D45" s="27">
        <v>15.353821</v>
      </c>
      <c r="E45" s="27">
        <v>15.448406</v>
      </c>
      <c r="F45" s="27">
        <v>15.622237999999999</v>
      </c>
      <c r="G45" s="27">
        <v>15.81757</v>
      </c>
      <c r="H45" s="27">
        <v>16.041328</v>
      </c>
      <c r="I45" s="27">
        <v>16.265792999999999</v>
      </c>
      <c r="J45" s="27">
        <v>16.466480000000001</v>
      </c>
      <c r="K45" s="27">
        <v>16.497278000000001</v>
      </c>
      <c r="L45" s="27">
        <v>16.596568999999999</v>
      </c>
      <c r="M45" s="27">
        <v>16.667781999999999</v>
      </c>
      <c r="N45" s="27">
        <v>16.698370000000001</v>
      </c>
      <c r="O45" s="27">
        <v>16.697184</v>
      </c>
      <c r="P45" s="27">
        <v>16.679576999999998</v>
      </c>
      <c r="Q45" s="27">
        <v>16.663025000000001</v>
      </c>
      <c r="R45" s="27">
        <v>16.602713000000001</v>
      </c>
      <c r="S45" s="27">
        <v>16.590809</v>
      </c>
      <c r="T45" s="27">
        <v>16.534374</v>
      </c>
      <c r="U45" s="27">
        <v>16.533842</v>
      </c>
      <c r="V45" s="27">
        <v>16.544965999999999</v>
      </c>
      <c r="W45" s="27">
        <v>16.561909</v>
      </c>
      <c r="X45" s="27">
        <v>16.581676000000002</v>
      </c>
      <c r="Y45" s="27">
        <v>16.602395999999999</v>
      </c>
      <c r="Z45" s="27">
        <v>16.622173</v>
      </c>
      <c r="AA45" s="27">
        <v>16.640326999999999</v>
      </c>
      <c r="AB45" s="27">
        <v>16.654378999999999</v>
      </c>
      <c r="AC45" s="27">
        <v>16.654675999999998</v>
      </c>
      <c r="AD45" s="27">
        <v>16.640571999999999</v>
      </c>
      <c r="AE45" s="27">
        <v>16.624404999999999</v>
      </c>
      <c r="AF45" s="27">
        <v>16.605186</v>
      </c>
      <c r="AG45" s="27">
        <v>16.580959</v>
      </c>
      <c r="AH45" s="26">
        <v>2.9030000000000002E-3</v>
      </c>
    </row>
    <row r="46" spans="1:34" ht="14.25">
      <c r="A46" s="14" t="s">
        <v>257</v>
      </c>
      <c r="B46" s="31" t="s">
        <v>258</v>
      </c>
      <c r="C46" s="27">
        <v>14.042013000000001</v>
      </c>
      <c r="D46" s="27">
        <v>14.21312</v>
      </c>
      <c r="E46" s="27">
        <v>14.399702</v>
      </c>
      <c r="F46" s="27">
        <v>14.594484</v>
      </c>
      <c r="G46" s="27">
        <v>14.784065</v>
      </c>
      <c r="H46" s="27">
        <v>14.924958999999999</v>
      </c>
      <c r="I46" s="27">
        <v>15.072552999999999</v>
      </c>
      <c r="J46" s="27">
        <v>15.224613</v>
      </c>
      <c r="K46" s="27">
        <v>15.367048</v>
      </c>
      <c r="L46" s="27">
        <v>15.509262</v>
      </c>
      <c r="M46" s="27">
        <v>15.641028</v>
      </c>
      <c r="N46" s="27">
        <v>15.764213</v>
      </c>
      <c r="O46" s="27">
        <v>15.872323</v>
      </c>
      <c r="P46" s="27">
        <v>15.966248999999999</v>
      </c>
      <c r="Q46" s="27">
        <v>16.044874</v>
      </c>
      <c r="R46" s="27">
        <v>16.111972999999999</v>
      </c>
      <c r="S46" s="27">
        <v>16.168406999999998</v>
      </c>
      <c r="T46" s="27">
        <v>16.206693999999999</v>
      </c>
      <c r="U46" s="27">
        <v>16.243071</v>
      </c>
      <c r="V46" s="27">
        <v>16.277208000000002</v>
      </c>
      <c r="W46" s="27">
        <v>16.308487</v>
      </c>
      <c r="X46" s="27">
        <v>16.336770999999999</v>
      </c>
      <c r="Y46" s="27">
        <v>16.371603</v>
      </c>
      <c r="Z46" s="27">
        <v>16.397507000000001</v>
      </c>
      <c r="AA46" s="27">
        <v>16.420390999999999</v>
      </c>
      <c r="AB46" s="27">
        <v>16.442827000000001</v>
      </c>
      <c r="AC46" s="27">
        <v>16.445042000000001</v>
      </c>
      <c r="AD46" s="27">
        <v>16.467030000000001</v>
      </c>
      <c r="AE46" s="27">
        <v>16.490675</v>
      </c>
      <c r="AF46" s="27">
        <v>16.51276</v>
      </c>
      <c r="AG46" s="27">
        <v>16.532233999999999</v>
      </c>
      <c r="AH46" s="26">
        <v>5.457E-3</v>
      </c>
    </row>
    <row r="47" spans="1:34" ht="14.25">
      <c r="A47" s="14" t="s">
        <v>259</v>
      </c>
      <c r="B47" s="31" t="s">
        <v>260</v>
      </c>
      <c r="C47" s="27">
        <v>7.2381820000000001</v>
      </c>
      <c r="D47" s="27">
        <v>7.3106159999999996</v>
      </c>
      <c r="E47" s="27">
        <v>7.3899470000000003</v>
      </c>
      <c r="F47" s="27">
        <v>7.4766839999999997</v>
      </c>
      <c r="G47" s="27">
        <v>7.5747020000000003</v>
      </c>
      <c r="H47" s="27">
        <v>7.6863190000000001</v>
      </c>
      <c r="I47" s="27">
        <v>7.8097300000000001</v>
      </c>
      <c r="J47" s="27">
        <v>7.9445509999999997</v>
      </c>
      <c r="K47" s="27">
        <v>8.0834469999999996</v>
      </c>
      <c r="L47" s="27">
        <v>8.2308409999999999</v>
      </c>
      <c r="M47" s="27">
        <v>8.3825810000000001</v>
      </c>
      <c r="N47" s="27">
        <v>8.5364249999999995</v>
      </c>
      <c r="O47" s="27">
        <v>8.6869969999999999</v>
      </c>
      <c r="P47" s="27">
        <v>8.8273569999999992</v>
      </c>
      <c r="Q47" s="27">
        <v>8.9563369999999995</v>
      </c>
      <c r="R47" s="27">
        <v>9.0734739999999992</v>
      </c>
      <c r="S47" s="27">
        <v>9.1788989999999995</v>
      </c>
      <c r="T47" s="27">
        <v>9.2730540000000001</v>
      </c>
      <c r="U47" s="27">
        <v>9.3587240000000005</v>
      </c>
      <c r="V47" s="27">
        <v>9.4375730000000004</v>
      </c>
      <c r="W47" s="27">
        <v>9.5084759999999999</v>
      </c>
      <c r="X47" s="27">
        <v>9.5729869999999995</v>
      </c>
      <c r="Y47" s="27">
        <v>9.6297499999999996</v>
      </c>
      <c r="Z47" s="27">
        <v>9.6799700000000009</v>
      </c>
      <c r="AA47" s="27">
        <v>9.7249739999999996</v>
      </c>
      <c r="AB47" s="27">
        <v>9.7670279999999998</v>
      </c>
      <c r="AC47" s="27">
        <v>9.8068919999999995</v>
      </c>
      <c r="AD47" s="27">
        <v>9.8463150000000006</v>
      </c>
      <c r="AE47" s="27">
        <v>9.8857769999999991</v>
      </c>
      <c r="AF47" s="27">
        <v>9.9239499999999996</v>
      </c>
      <c r="AG47" s="27">
        <v>9.9616579999999999</v>
      </c>
      <c r="AH47" s="26">
        <v>1.0703000000000001E-2</v>
      </c>
    </row>
    <row r="48" spans="1:34" ht="14.25">
      <c r="B48" s="24" t="s">
        <v>261</v>
      </c>
    </row>
    <row r="49" spans="1:34" ht="14.25">
      <c r="A49" s="14" t="s">
        <v>262</v>
      </c>
      <c r="B49" s="31" t="s">
        <v>263</v>
      </c>
      <c r="C49" s="27">
        <v>71.028343000000007</v>
      </c>
      <c r="D49" s="27">
        <v>72.220389999999995</v>
      </c>
      <c r="E49" s="27">
        <v>72.564766000000006</v>
      </c>
      <c r="F49" s="27">
        <v>73.078918000000002</v>
      </c>
      <c r="G49" s="27">
        <v>73.855468999999999</v>
      </c>
      <c r="H49" s="27">
        <v>74.440651000000003</v>
      </c>
      <c r="I49" s="27">
        <v>74.946922000000001</v>
      </c>
      <c r="J49" s="27">
        <v>75.432518000000002</v>
      </c>
      <c r="K49" s="27">
        <v>75.920792000000006</v>
      </c>
      <c r="L49" s="27">
        <v>76.399238999999994</v>
      </c>
      <c r="M49" s="27">
        <v>76.903839000000005</v>
      </c>
      <c r="N49" s="27">
        <v>77.42765</v>
      </c>
      <c r="O49" s="27">
        <v>77.983635000000007</v>
      </c>
      <c r="P49" s="27">
        <v>78.569892999999993</v>
      </c>
      <c r="Q49" s="27">
        <v>79.171509</v>
      </c>
      <c r="R49" s="27">
        <v>79.797179999999997</v>
      </c>
      <c r="S49" s="27">
        <v>80.421959000000001</v>
      </c>
      <c r="T49" s="27">
        <v>81.046386999999996</v>
      </c>
      <c r="U49" s="27">
        <v>81.662766000000005</v>
      </c>
      <c r="V49" s="27">
        <v>82.260727000000003</v>
      </c>
      <c r="W49" s="27">
        <v>82.849082999999993</v>
      </c>
      <c r="X49" s="27">
        <v>83.432929999999999</v>
      </c>
      <c r="Y49" s="27">
        <v>84.016846000000001</v>
      </c>
      <c r="Z49" s="27">
        <v>84.607123999999999</v>
      </c>
      <c r="AA49" s="27">
        <v>85.178466999999998</v>
      </c>
      <c r="AB49" s="27">
        <v>85.733245999999994</v>
      </c>
      <c r="AC49" s="27">
        <v>86.278441999999998</v>
      </c>
      <c r="AD49" s="27">
        <v>86.813041999999996</v>
      </c>
      <c r="AE49" s="27">
        <v>87.369904000000005</v>
      </c>
      <c r="AF49" s="27">
        <v>87.921379000000002</v>
      </c>
      <c r="AG49" s="27">
        <v>88.469986000000006</v>
      </c>
      <c r="AH49" s="26">
        <v>7.3460000000000001E-3</v>
      </c>
    </row>
    <row r="50" spans="1:34" ht="15" customHeight="1">
      <c r="B50" s="24" t="s">
        <v>264</v>
      </c>
    </row>
    <row r="51" spans="1:34" ht="15" customHeight="1">
      <c r="A51" s="14" t="s">
        <v>265</v>
      </c>
      <c r="B51" s="31" t="s">
        <v>224</v>
      </c>
      <c r="C51" s="27">
        <v>3.4893709999999998</v>
      </c>
      <c r="D51" s="27">
        <v>3.512003</v>
      </c>
      <c r="E51" s="27">
        <v>3.5347819999999999</v>
      </c>
      <c r="F51" s="27">
        <v>3.5577100000000002</v>
      </c>
      <c r="G51" s="27">
        <v>3.5807850000000001</v>
      </c>
      <c r="H51" s="27">
        <v>3.6040100000000002</v>
      </c>
      <c r="I51" s="27">
        <v>3.627386</v>
      </c>
      <c r="J51" s="27">
        <v>3.6509140000000002</v>
      </c>
      <c r="K51" s="27">
        <v>3.6745939999999999</v>
      </c>
      <c r="L51" s="27">
        <v>3.6984279999999998</v>
      </c>
      <c r="M51" s="27">
        <v>3.7224159999999999</v>
      </c>
      <c r="N51" s="27">
        <v>3.7465600000000001</v>
      </c>
      <c r="O51" s="27">
        <v>3.7708599999999999</v>
      </c>
      <c r="P51" s="27">
        <v>3.795318</v>
      </c>
      <c r="Q51" s="27">
        <v>3.8199350000000001</v>
      </c>
      <c r="R51" s="27">
        <v>3.8447119999999999</v>
      </c>
      <c r="S51" s="27">
        <v>3.8696489999999999</v>
      </c>
      <c r="T51" s="27">
        <v>3.8947479999999999</v>
      </c>
      <c r="U51" s="27">
        <v>3.9200089999999999</v>
      </c>
      <c r="V51" s="27">
        <v>3.9454349999999998</v>
      </c>
      <c r="W51" s="27">
        <v>3.971025</v>
      </c>
      <c r="X51" s="27">
        <v>3.9967820000000001</v>
      </c>
      <c r="Y51" s="27">
        <v>4.0227050000000002</v>
      </c>
      <c r="Z51" s="27">
        <v>4.0487970000000004</v>
      </c>
      <c r="AA51" s="27">
        <v>4.0750580000000003</v>
      </c>
      <c r="AB51" s="27">
        <v>4.1014889999999999</v>
      </c>
      <c r="AC51" s="27">
        <v>4.1280910000000004</v>
      </c>
      <c r="AD51" s="27">
        <v>4.1548660000000002</v>
      </c>
      <c r="AE51" s="27">
        <v>4.1818150000000003</v>
      </c>
      <c r="AF51" s="27">
        <v>4.208939</v>
      </c>
      <c r="AG51" s="27">
        <v>4.2362380000000002</v>
      </c>
      <c r="AH51" s="26">
        <v>6.4859999999999996E-3</v>
      </c>
    </row>
    <row r="52" spans="1:34" ht="15" customHeight="1">
      <c r="A52" s="14" t="s">
        <v>266</v>
      </c>
      <c r="B52" s="31" t="s">
        <v>226</v>
      </c>
      <c r="C52" s="27">
        <v>4.8419600000000003</v>
      </c>
      <c r="D52" s="27">
        <v>4.8707260000000003</v>
      </c>
      <c r="E52" s="27">
        <v>4.8996630000000003</v>
      </c>
      <c r="F52" s="27">
        <v>4.9287720000000004</v>
      </c>
      <c r="G52" s="27">
        <v>4.9580539999999997</v>
      </c>
      <c r="H52" s="27">
        <v>4.9875090000000002</v>
      </c>
      <c r="I52" s="27">
        <v>5.0171400000000004</v>
      </c>
      <c r="J52" s="27">
        <v>5.0469470000000003</v>
      </c>
      <c r="K52" s="27">
        <v>5.0769310000000001</v>
      </c>
      <c r="L52" s="27">
        <v>5.1070919999999997</v>
      </c>
      <c r="M52" s="27">
        <v>5.1374339999999998</v>
      </c>
      <c r="N52" s="27">
        <v>5.1679550000000001</v>
      </c>
      <c r="O52" s="27">
        <v>5.198658</v>
      </c>
      <c r="P52" s="27">
        <v>5.2295429999999996</v>
      </c>
      <c r="Q52" s="27">
        <v>5.2606109999999999</v>
      </c>
      <c r="R52" s="27">
        <v>5.2918640000000003</v>
      </c>
      <c r="S52" s="27">
        <v>5.3233030000000001</v>
      </c>
      <c r="T52" s="27">
        <v>5.3549290000000003</v>
      </c>
      <c r="U52" s="27">
        <v>5.3867419999999999</v>
      </c>
      <c r="V52" s="27">
        <v>5.4187450000000004</v>
      </c>
      <c r="W52" s="27">
        <v>5.4509379999999998</v>
      </c>
      <c r="X52" s="27">
        <v>5.4833220000000003</v>
      </c>
      <c r="Y52" s="27">
        <v>5.515898</v>
      </c>
      <c r="Z52" s="27">
        <v>5.548667</v>
      </c>
      <c r="AA52" s="27">
        <v>5.5816319999999999</v>
      </c>
      <c r="AB52" s="27">
        <v>5.6147919999999996</v>
      </c>
      <c r="AC52" s="27">
        <v>5.6481500000000002</v>
      </c>
      <c r="AD52" s="27">
        <v>5.681705</v>
      </c>
      <c r="AE52" s="27">
        <v>5.7154600000000002</v>
      </c>
      <c r="AF52" s="27">
        <v>5.7494160000000001</v>
      </c>
      <c r="AG52" s="27">
        <v>5.7835729999999996</v>
      </c>
      <c r="AH52" s="26">
        <v>5.9410000000000001E-3</v>
      </c>
    </row>
    <row r="54" spans="1:34" ht="15" customHeight="1">
      <c r="B54" s="24" t="s">
        <v>267</v>
      </c>
    </row>
    <row r="55" spans="1:34" ht="15" customHeight="1">
      <c r="B55" s="24" t="s">
        <v>268</v>
      </c>
    </row>
    <row r="56" spans="1:34" ht="15" customHeight="1">
      <c r="A56" s="14" t="s">
        <v>269</v>
      </c>
      <c r="B56" s="31" t="s">
        <v>270</v>
      </c>
      <c r="C56" s="28">
        <v>13.684958</v>
      </c>
      <c r="D56" s="28">
        <v>14.333231</v>
      </c>
      <c r="E56" s="28">
        <v>14.327021999999999</v>
      </c>
      <c r="F56" s="28">
        <v>14.365352</v>
      </c>
      <c r="G56" s="28">
        <v>14.366455</v>
      </c>
      <c r="H56" s="28">
        <v>14.341867000000001</v>
      </c>
      <c r="I56" s="28">
        <v>14.287132</v>
      </c>
      <c r="J56" s="28">
        <v>14.207239</v>
      </c>
      <c r="K56" s="28">
        <v>14.125375999999999</v>
      </c>
      <c r="L56" s="28">
        <v>14.028779</v>
      </c>
      <c r="M56" s="28">
        <v>13.931946</v>
      </c>
      <c r="N56" s="28">
        <v>13.831037999999999</v>
      </c>
      <c r="O56" s="28">
        <v>13.740598</v>
      </c>
      <c r="P56" s="28">
        <v>13.671222</v>
      </c>
      <c r="Q56" s="28">
        <v>13.614177</v>
      </c>
      <c r="R56" s="28">
        <v>13.578903</v>
      </c>
      <c r="S56" s="28">
        <v>13.555063000000001</v>
      </c>
      <c r="T56" s="28">
        <v>13.533011</v>
      </c>
      <c r="U56" s="28">
        <v>13.512934</v>
      </c>
      <c r="V56" s="28">
        <v>13.507698</v>
      </c>
      <c r="W56" s="28">
        <v>13.519425</v>
      </c>
      <c r="X56" s="28">
        <v>13.531686000000001</v>
      </c>
      <c r="Y56" s="28">
        <v>13.551019999999999</v>
      </c>
      <c r="Z56" s="28">
        <v>13.573046</v>
      </c>
      <c r="AA56" s="28">
        <v>13.591692</v>
      </c>
      <c r="AB56" s="28">
        <v>13.608699</v>
      </c>
      <c r="AC56" s="28">
        <v>13.631719</v>
      </c>
      <c r="AD56" s="28">
        <v>13.650460000000001</v>
      </c>
      <c r="AE56" s="28">
        <v>13.676695</v>
      </c>
      <c r="AF56" s="28">
        <v>13.70651</v>
      </c>
      <c r="AG56" s="28">
        <v>13.736445</v>
      </c>
      <c r="AH56" s="26">
        <v>1.25E-4</v>
      </c>
    </row>
    <row r="57" spans="1:34" ht="15" customHeight="1">
      <c r="A57" s="14" t="s">
        <v>271</v>
      </c>
      <c r="B57" s="31" t="s">
        <v>272</v>
      </c>
      <c r="C57" s="28">
        <v>0.80059800000000003</v>
      </c>
      <c r="D57" s="28">
        <v>0.82458299999999995</v>
      </c>
      <c r="E57" s="28">
        <v>0.83718000000000004</v>
      </c>
      <c r="F57" s="28">
        <v>0.84273699999999996</v>
      </c>
      <c r="G57" s="28">
        <v>0.85100799999999999</v>
      </c>
      <c r="H57" s="28">
        <v>0.86196399999999995</v>
      </c>
      <c r="I57" s="28">
        <v>0.86717699999999998</v>
      </c>
      <c r="J57" s="28">
        <v>0.86825600000000003</v>
      </c>
      <c r="K57" s="28">
        <v>0.86872099999999997</v>
      </c>
      <c r="L57" s="28">
        <v>0.86814400000000003</v>
      </c>
      <c r="M57" s="28">
        <v>0.86826999999999999</v>
      </c>
      <c r="N57" s="28">
        <v>0.86909099999999995</v>
      </c>
      <c r="O57" s="28">
        <v>0.87165899999999996</v>
      </c>
      <c r="P57" s="28">
        <v>0.87505599999999994</v>
      </c>
      <c r="Q57" s="28">
        <v>0.88052399999999997</v>
      </c>
      <c r="R57" s="28">
        <v>0.88854599999999995</v>
      </c>
      <c r="S57" s="28">
        <v>0.89660499999999999</v>
      </c>
      <c r="T57" s="28">
        <v>0.90457900000000002</v>
      </c>
      <c r="U57" s="28">
        <v>0.91307700000000003</v>
      </c>
      <c r="V57" s="28">
        <v>0.92239599999999999</v>
      </c>
      <c r="W57" s="28">
        <v>0.93201100000000003</v>
      </c>
      <c r="X57" s="28">
        <v>0.94283499999999998</v>
      </c>
      <c r="Y57" s="28">
        <v>0.95338000000000001</v>
      </c>
      <c r="Z57" s="28">
        <v>0.96523499999999995</v>
      </c>
      <c r="AA57" s="28">
        <v>0.97600699999999996</v>
      </c>
      <c r="AB57" s="28">
        <v>0.98721400000000004</v>
      </c>
      <c r="AC57" s="28">
        <v>0.99934699999999999</v>
      </c>
      <c r="AD57" s="28">
        <v>1.0087950000000001</v>
      </c>
      <c r="AE57" s="28">
        <v>1.01946</v>
      </c>
      <c r="AF57" s="28">
        <v>1.031487</v>
      </c>
      <c r="AG57" s="28">
        <v>1.0440879999999999</v>
      </c>
      <c r="AH57" s="26">
        <v>8.8909999999999996E-3</v>
      </c>
    </row>
    <row r="58" spans="1:34" ht="15" customHeight="1">
      <c r="A58" s="14" t="s">
        <v>273</v>
      </c>
      <c r="B58" s="31" t="s">
        <v>274</v>
      </c>
      <c r="C58" s="28">
        <v>0.123601</v>
      </c>
      <c r="D58" s="28">
        <v>0.15522900000000001</v>
      </c>
      <c r="E58" s="28">
        <v>0.178087</v>
      </c>
      <c r="F58" s="28">
        <v>0.19479399999999999</v>
      </c>
      <c r="G58" s="28">
        <v>0.20708699999999999</v>
      </c>
      <c r="H58" s="28">
        <v>0.21593300000000001</v>
      </c>
      <c r="I58" s="28">
        <v>0.22244700000000001</v>
      </c>
      <c r="J58" s="28">
        <v>0.22738700000000001</v>
      </c>
      <c r="K58" s="28">
        <v>0.229827</v>
      </c>
      <c r="L58" s="28">
        <v>0.231575</v>
      </c>
      <c r="M58" s="28">
        <v>0.23338500000000001</v>
      </c>
      <c r="N58" s="28">
        <v>0.23390900000000001</v>
      </c>
      <c r="O58" s="28">
        <v>0.23457700000000001</v>
      </c>
      <c r="P58" s="28">
        <v>0.234898</v>
      </c>
      <c r="Q58" s="28">
        <v>0.23511699999999999</v>
      </c>
      <c r="R58" s="28">
        <v>0.234732</v>
      </c>
      <c r="S58" s="28">
        <v>0.23453499999999999</v>
      </c>
      <c r="T58" s="28">
        <v>0.23432900000000001</v>
      </c>
      <c r="U58" s="28">
        <v>0.23397899999999999</v>
      </c>
      <c r="V58" s="28">
        <v>0.23338999999999999</v>
      </c>
      <c r="W58" s="28">
        <v>0.23292199999999999</v>
      </c>
      <c r="X58" s="28">
        <v>0.23225199999999999</v>
      </c>
      <c r="Y58" s="28">
        <v>0.231514</v>
      </c>
      <c r="Z58" s="28">
        <v>0.230767</v>
      </c>
      <c r="AA58" s="28">
        <v>0.23002500000000001</v>
      </c>
      <c r="AB58" s="28">
        <v>0.22927600000000001</v>
      </c>
      <c r="AC58" s="28">
        <v>0.22844200000000001</v>
      </c>
      <c r="AD58" s="28">
        <v>0.22769700000000001</v>
      </c>
      <c r="AE58" s="28">
        <v>0.226858</v>
      </c>
      <c r="AF58" s="28">
        <v>0.22628699999999999</v>
      </c>
      <c r="AG58" s="28">
        <v>0.225795</v>
      </c>
      <c r="AH58" s="26">
        <v>2.0289000000000001E-2</v>
      </c>
    </row>
    <row r="59" spans="1:34" ht="15" customHeight="1">
      <c r="A59" s="14" t="s">
        <v>275</v>
      </c>
      <c r="B59" s="31" t="s">
        <v>276</v>
      </c>
      <c r="C59" s="28">
        <v>5.2159930000000001</v>
      </c>
      <c r="D59" s="28">
        <v>5.3204609999999999</v>
      </c>
      <c r="E59" s="28">
        <v>5.4595950000000002</v>
      </c>
      <c r="F59" s="28">
        <v>5.506526</v>
      </c>
      <c r="G59" s="28">
        <v>5.5626040000000003</v>
      </c>
      <c r="H59" s="28">
        <v>5.6104079999999996</v>
      </c>
      <c r="I59" s="28">
        <v>5.6068360000000004</v>
      </c>
      <c r="J59" s="28">
        <v>5.5751730000000004</v>
      </c>
      <c r="K59" s="28">
        <v>5.5410500000000003</v>
      </c>
      <c r="L59" s="28">
        <v>5.4986579999999998</v>
      </c>
      <c r="M59" s="28">
        <v>5.4636519999999997</v>
      </c>
      <c r="N59" s="28">
        <v>5.4318739999999996</v>
      </c>
      <c r="O59" s="28">
        <v>5.4063179999999997</v>
      </c>
      <c r="P59" s="28">
        <v>5.3792429999999998</v>
      </c>
      <c r="Q59" s="28">
        <v>5.3702110000000003</v>
      </c>
      <c r="R59" s="28">
        <v>5.3847849999999999</v>
      </c>
      <c r="S59" s="28">
        <v>5.3986190000000001</v>
      </c>
      <c r="T59" s="28">
        <v>5.4140240000000004</v>
      </c>
      <c r="U59" s="28">
        <v>5.4384959999999998</v>
      </c>
      <c r="V59" s="28">
        <v>5.4711540000000003</v>
      </c>
      <c r="W59" s="28">
        <v>5.5007599999999996</v>
      </c>
      <c r="X59" s="28">
        <v>5.5429700000000004</v>
      </c>
      <c r="Y59" s="28">
        <v>5.5949099999999996</v>
      </c>
      <c r="Z59" s="28">
        <v>5.6619060000000001</v>
      </c>
      <c r="AA59" s="28">
        <v>5.7180059999999999</v>
      </c>
      <c r="AB59" s="28">
        <v>5.7784620000000002</v>
      </c>
      <c r="AC59" s="28">
        <v>5.8276389999999996</v>
      </c>
      <c r="AD59" s="28">
        <v>5.8751449999999998</v>
      </c>
      <c r="AE59" s="28">
        <v>5.9309279999999998</v>
      </c>
      <c r="AF59" s="28">
        <v>5.9916109999999998</v>
      </c>
      <c r="AG59" s="28">
        <v>6.0597490000000001</v>
      </c>
      <c r="AH59" s="26">
        <v>5.0099999999999997E-3</v>
      </c>
    </row>
    <row r="60" spans="1:34" ht="15" customHeight="1">
      <c r="A60" s="14" t="s">
        <v>277</v>
      </c>
      <c r="B60" s="31" t="s">
        <v>278</v>
      </c>
      <c r="C60" s="28">
        <v>2.9437000000000001E-2</v>
      </c>
      <c r="D60" s="28">
        <v>3.5250999999999998E-2</v>
      </c>
      <c r="E60" s="28">
        <v>3.9933999999999997E-2</v>
      </c>
      <c r="F60" s="28">
        <v>4.3478000000000003E-2</v>
      </c>
      <c r="G60" s="28">
        <v>4.6156000000000003E-2</v>
      </c>
      <c r="H60" s="28">
        <v>4.8166E-2</v>
      </c>
      <c r="I60" s="28">
        <v>4.9614999999999999E-2</v>
      </c>
      <c r="J60" s="28">
        <v>5.0694999999999997E-2</v>
      </c>
      <c r="K60" s="28">
        <v>5.1000999999999998E-2</v>
      </c>
      <c r="L60" s="28">
        <v>5.1249999999999997E-2</v>
      </c>
      <c r="M60" s="28">
        <v>5.1751999999999999E-2</v>
      </c>
      <c r="N60" s="28">
        <v>5.2019000000000003E-2</v>
      </c>
      <c r="O60" s="28">
        <v>5.2574000000000003E-2</v>
      </c>
      <c r="P60" s="28">
        <v>5.3110999999999998E-2</v>
      </c>
      <c r="Q60" s="28">
        <v>5.3765E-2</v>
      </c>
      <c r="R60" s="28">
        <v>5.4330000000000003E-2</v>
      </c>
      <c r="S60" s="28">
        <v>5.4952000000000001E-2</v>
      </c>
      <c r="T60" s="28">
        <v>5.5550000000000002E-2</v>
      </c>
      <c r="U60" s="28">
        <v>5.6141000000000003E-2</v>
      </c>
      <c r="V60" s="28">
        <v>5.6751999999999997E-2</v>
      </c>
      <c r="W60" s="28">
        <v>5.7542000000000003E-2</v>
      </c>
      <c r="X60" s="28">
        <v>5.8268E-2</v>
      </c>
      <c r="Y60" s="28">
        <v>5.8978999999999997E-2</v>
      </c>
      <c r="Z60" s="28">
        <v>5.9712000000000001E-2</v>
      </c>
      <c r="AA60" s="28">
        <v>6.0417999999999999E-2</v>
      </c>
      <c r="AB60" s="28">
        <v>6.1203E-2</v>
      </c>
      <c r="AC60" s="28">
        <v>6.1918000000000001E-2</v>
      </c>
      <c r="AD60" s="28">
        <v>6.2562999999999994E-2</v>
      </c>
      <c r="AE60" s="28">
        <v>6.3254000000000005E-2</v>
      </c>
      <c r="AF60" s="28">
        <v>6.4011999999999999E-2</v>
      </c>
      <c r="AG60" s="28">
        <v>6.4755999999999994E-2</v>
      </c>
      <c r="AH60" s="26">
        <v>2.6627000000000001E-2</v>
      </c>
    </row>
    <row r="61" spans="1:34" ht="15" customHeight="1">
      <c r="A61" s="14" t="s">
        <v>279</v>
      </c>
      <c r="B61" s="31" t="s">
        <v>280</v>
      </c>
      <c r="C61" s="28">
        <v>0.43232900000000002</v>
      </c>
      <c r="D61" s="28">
        <v>0.45580100000000001</v>
      </c>
      <c r="E61" s="28">
        <v>0.45732</v>
      </c>
      <c r="F61" s="28">
        <v>0.454818</v>
      </c>
      <c r="G61" s="28">
        <v>0.451847</v>
      </c>
      <c r="H61" s="28">
        <v>0.43503900000000001</v>
      </c>
      <c r="I61" s="28">
        <v>0.43754799999999999</v>
      </c>
      <c r="J61" s="28">
        <v>0.4345</v>
      </c>
      <c r="K61" s="28">
        <v>0.43706899999999999</v>
      </c>
      <c r="L61" s="28">
        <v>0.43899500000000002</v>
      </c>
      <c r="M61" s="28">
        <v>0.44097999999999998</v>
      </c>
      <c r="N61" s="28">
        <v>0.44152999999999998</v>
      </c>
      <c r="O61" s="28">
        <v>0.44140099999999999</v>
      </c>
      <c r="P61" s="28">
        <v>0.44216800000000001</v>
      </c>
      <c r="Q61" s="28">
        <v>0.44150200000000001</v>
      </c>
      <c r="R61" s="28">
        <v>0.44238</v>
      </c>
      <c r="S61" s="28">
        <v>0.44302399999999997</v>
      </c>
      <c r="T61" s="28">
        <v>0.44314700000000001</v>
      </c>
      <c r="U61" s="28">
        <v>0.44133800000000001</v>
      </c>
      <c r="V61" s="28">
        <v>0.44294099999999997</v>
      </c>
      <c r="W61" s="28">
        <v>0.44156499999999999</v>
      </c>
      <c r="X61" s="28">
        <v>0.44180900000000001</v>
      </c>
      <c r="Y61" s="28">
        <v>0.443276</v>
      </c>
      <c r="Z61" s="28">
        <v>0.44572400000000001</v>
      </c>
      <c r="AA61" s="28">
        <v>0.44377699999999998</v>
      </c>
      <c r="AB61" s="28">
        <v>0.44437199999999999</v>
      </c>
      <c r="AC61" s="28">
        <v>0.44388899999999998</v>
      </c>
      <c r="AD61" s="28">
        <v>0.44447300000000001</v>
      </c>
      <c r="AE61" s="28">
        <v>0.444998</v>
      </c>
      <c r="AF61" s="28">
        <v>0.44572099999999998</v>
      </c>
      <c r="AG61" s="28">
        <v>0.448216</v>
      </c>
      <c r="AH61" s="26">
        <v>1.204E-3</v>
      </c>
    </row>
    <row r="62" spans="1:34" ht="15" customHeight="1">
      <c r="A62" s="14" t="s">
        <v>281</v>
      </c>
      <c r="B62" s="31" t="s">
        <v>282</v>
      </c>
      <c r="C62" s="28">
        <v>7.7342999999999995E-2</v>
      </c>
      <c r="D62" s="28">
        <v>7.9141000000000003E-2</v>
      </c>
      <c r="E62" s="28">
        <v>7.8228000000000006E-2</v>
      </c>
      <c r="F62" s="28">
        <v>7.7350000000000002E-2</v>
      </c>
      <c r="G62" s="28">
        <v>7.6447000000000001E-2</v>
      </c>
      <c r="H62" s="28">
        <v>7.5055999999999998E-2</v>
      </c>
      <c r="I62" s="28">
        <v>7.3205000000000006E-2</v>
      </c>
      <c r="J62" s="28">
        <v>7.1057999999999996E-2</v>
      </c>
      <c r="K62" s="28">
        <v>6.8995000000000001E-2</v>
      </c>
      <c r="L62" s="28">
        <v>6.6834000000000005E-2</v>
      </c>
      <c r="M62" s="28">
        <v>6.4753000000000005E-2</v>
      </c>
      <c r="N62" s="28">
        <v>6.3638E-2</v>
      </c>
      <c r="O62" s="28">
        <v>6.2604999999999994E-2</v>
      </c>
      <c r="P62" s="28">
        <v>6.1511000000000003E-2</v>
      </c>
      <c r="Q62" s="28">
        <v>6.0561999999999998E-2</v>
      </c>
      <c r="R62" s="28">
        <v>5.9665000000000003E-2</v>
      </c>
      <c r="S62" s="28">
        <v>5.8721000000000002E-2</v>
      </c>
      <c r="T62" s="28">
        <v>5.7710999999999998E-2</v>
      </c>
      <c r="U62" s="28">
        <v>5.6659000000000001E-2</v>
      </c>
      <c r="V62" s="28">
        <v>5.5745000000000003E-2</v>
      </c>
      <c r="W62" s="28">
        <v>5.4691999999999998E-2</v>
      </c>
      <c r="X62" s="28">
        <v>5.4265000000000001E-2</v>
      </c>
      <c r="Y62" s="28">
        <v>5.3873999999999998E-2</v>
      </c>
      <c r="Z62" s="28">
        <v>5.3634000000000001E-2</v>
      </c>
      <c r="AA62" s="28">
        <v>5.3240000000000003E-2</v>
      </c>
      <c r="AB62" s="28">
        <v>5.2873000000000003E-2</v>
      </c>
      <c r="AC62" s="28">
        <v>5.2373000000000003E-2</v>
      </c>
      <c r="AD62" s="28">
        <v>5.1891E-2</v>
      </c>
      <c r="AE62" s="28">
        <v>5.1369999999999999E-2</v>
      </c>
      <c r="AF62" s="28">
        <v>5.0909999999999997E-2</v>
      </c>
      <c r="AG62" s="28">
        <v>5.0533000000000002E-2</v>
      </c>
      <c r="AH62" s="26">
        <v>-1.4087000000000001E-2</v>
      </c>
    </row>
    <row r="63" spans="1:34" ht="15" customHeight="1">
      <c r="A63" s="14" t="s">
        <v>283</v>
      </c>
      <c r="B63" s="31" t="s">
        <v>284</v>
      </c>
      <c r="C63" s="28">
        <v>0.85588699999999995</v>
      </c>
      <c r="D63" s="28">
        <v>0.88146500000000005</v>
      </c>
      <c r="E63" s="28">
        <v>0.97399800000000003</v>
      </c>
      <c r="F63" s="28">
        <v>0.99219299999999999</v>
      </c>
      <c r="G63" s="28">
        <v>0.94140199999999996</v>
      </c>
      <c r="H63" s="28">
        <v>0.94455199999999995</v>
      </c>
      <c r="I63" s="28">
        <v>0.95648100000000003</v>
      </c>
      <c r="J63" s="28">
        <v>0.93381199999999998</v>
      </c>
      <c r="K63" s="28">
        <v>0.934805</v>
      </c>
      <c r="L63" s="28">
        <v>0.92679599999999995</v>
      </c>
      <c r="M63" s="28">
        <v>0.92925999999999997</v>
      </c>
      <c r="N63" s="28">
        <v>0.94632799999999995</v>
      </c>
      <c r="O63" s="28">
        <v>0.93156600000000001</v>
      </c>
      <c r="P63" s="28">
        <v>0.93201599999999996</v>
      </c>
      <c r="Q63" s="28">
        <v>0.92967699999999998</v>
      </c>
      <c r="R63" s="28">
        <v>0.94440900000000005</v>
      </c>
      <c r="S63" s="28">
        <v>0.93007300000000004</v>
      </c>
      <c r="T63" s="28">
        <v>0.92956099999999997</v>
      </c>
      <c r="U63" s="28">
        <v>0.93966099999999997</v>
      </c>
      <c r="V63" s="28">
        <v>0.92616299999999996</v>
      </c>
      <c r="W63" s="28">
        <v>0.92442899999999995</v>
      </c>
      <c r="X63" s="28">
        <v>0.93703499999999995</v>
      </c>
      <c r="Y63" s="28">
        <v>0.92113299999999998</v>
      </c>
      <c r="Z63" s="28">
        <v>0.92034000000000005</v>
      </c>
      <c r="AA63" s="28">
        <v>0.913829</v>
      </c>
      <c r="AB63" s="28">
        <v>0.91423299999999996</v>
      </c>
      <c r="AC63" s="28">
        <v>0.91046499999999997</v>
      </c>
      <c r="AD63" s="28">
        <v>0.90820599999999996</v>
      </c>
      <c r="AE63" s="28">
        <v>0.90868899999999997</v>
      </c>
      <c r="AF63" s="28">
        <v>0.90733200000000003</v>
      </c>
      <c r="AG63" s="28">
        <v>0.90486500000000003</v>
      </c>
      <c r="AH63" s="26">
        <v>1.8569999999999999E-3</v>
      </c>
    </row>
    <row r="64" spans="1:34" ht="15" customHeight="1">
      <c r="A64" s="14" t="s">
        <v>285</v>
      </c>
      <c r="B64" s="31" t="s">
        <v>286</v>
      </c>
      <c r="C64" s="28">
        <v>0.195878</v>
      </c>
      <c r="D64" s="28">
        <v>0.196657</v>
      </c>
      <c r="E64" s="28">
        <v>0.199716</v>
      </c>
      <c r="F64" s="28">
        <v>0.201514</v>
      </c>
      <c r="G64" s="28">
        <v>0.20225699999999999</v>
      </c>
      <c r="H64" s="28">
        <v>0.202574</v>
      </c>
      <c r="I64" s="28">
        <v>0.20185400000000001</v>
      </c>
      <c r="J64" s="28">
        <v>0.200378</v>
      </c>
      <c r="K64" s="28">
        <v>0.19867399999999999</v>
      </c>
      <c r="L64" s="28">
        <v>0.19683</v>
      </c>
      <c r="M64" s="28">
        <v>0.19506899999999999</v>
      </c>
      <c r="N64" s="28">
        <v>0.19355600000000001</v>
      </c>
      <c r="O64" s="28">
        <v>0.19248899999999999</v>
      </c>
      <c r="P64" s="28">
        <v>0.191383</v>
      </c>
      <c r="Q64" s="28">
        <v>0.19048399999999999</v>
      </c>
      <c r="R64" s="28">
        <v>0.18981799999999999</v>
      </c>
      <c r="S64" s="28">
        <v>0.18890999999999999</v>
      </c>
      <c r="T64" s="28">
        <v>0.18775900000000001</v>
      </c>
      <c r="U64" s="28">
        <v>0.18665799999999999</v>
      </c>
      <c r="V64" s="28">
        <v>0.18580199999999999</v>
      </c>
      <c r="W64" s="28">
        <v>0.185223</v>
      </c>
      <c r="X64" s="28">
        <v>0.184588</v>
      </c>
      <c r="Y64" s="28">
        <v>0.18388199999999999</v>
      </c>
      <c r="Z64" s="28">
        <v>0.183175</v>
      </c>
      <c r="AA64" s="28">
        <v>0.18232899999999999</v>
      </c>
      <c r="AB64" s="28">
        <v>0.18168000000000001</v>
      </c>
      <c r="AC64" s="28">
        <v>0.18090600000000001</v>
      </c>
      <c r="AD64" s="28">
        <v>0.17988000000000001</v>
      </c>
      <c r="AE64" s="28">
        <v>0.17913999999999999</v>
      </c>
      <c r="AF64" s="28">
        <v>0.178366</v>
      </c>
      <c r="AG64" s="28">
        <v>0.17757200000000001</v>
      </c>
      <c r="AH64" s="26">
        <v>-3.2650000000000001E-3</v>
      </c>
    </row>
    <row r="65" spans="1:34" ht="15" customHeight="1">
      <c r="A65" s="14" t="s">
        <v>287</v>
      </c>
      <c r="B65" s="31" t="s">
        <v>288</v>
      </c>
      <c r="C65" s="28">
        <v>1.8604849999999999</v>
      </c>
      <c r="D65" s="28">
        <v>2.5309840000000001</v>
      </c>
      <c r="E65" s="28">
        <v>2.826346</v>
      </c>
      <c r="F65" s="28">
        <v>2.9633050000000001</v>
      </c>
      <c r="G65" s="28">
        <v>3.051768</v>
      </c>
      <c r="H65" s="28">
        <v>3.1202190000000001</v>
      </c>
      <c r="I65" s="28">
        <v>3.1442420000000002</v>
      </c>
      <c r="J65" s="28">
        <v>3.161629</v>
      </c>
      <c r="K65" s="28">
        <v>3.1827920000000001</v>
      </c>
      <c r="L65" s="28">
        <v>3.201851</v>
      </c>
      <c r="M65" s="28">
        <v>3.2224719999999998</v>
      </c>
      <c r="N65" s="28">
        <v>3.248707</v>
      </c>
      <c r="O65" s="28">
        <v>3.287299</v>
      </c>
      <c r="P65" s="28">
        <v>3.3252969999999999</v>
      </c>
      <c r="Q65" s="28">
        <v>3.3677899999999998</v>
      </c>
      <c r="R65" s="28">
        <v>3.4168150000000002</v>
      </c>
      <c r="S65" s="28">
        <v>3.4574729999999998</v>
      </c>
      <c r="T65" s="28">
        <v>3.4922019999999998</v>
      </c>
      <c r="U65" s="28">
        <v>3.528905</v>
      </c>
      <c r="V65" s="28">
        <v>3.5702959999999999</v>
      </c>
      <c r="W65" s="28">
        <v>3.6220219999999999</v>
      </c>
      <c r="X65" s="28">
        <v>3.6698469999999999</v>
      </c>
      <c r="Y65" s="28">
        <v>3.7189999999999999</v>
      </c>
      <c r="Z65" s="28">
        <v>3.7657590000000001</v>
      </c>
      <c r="AA65" s="28">
        <v>3.8141929999999999</v>
      </c>
      <c r="AB65" s="28">
        <v>3.8668140000000002</v>
      </c>
      <c r="AC65" s="28">
        <v>3.914752</v>
      </c>
      <c r="AD65" s="28">
        <v>3.951365</v>
      </c>
      <c r="AE65" s="28">
        <v>3.9906259999999998</v>
      </c>
      <c r="AF65" s="28">
        <v>4.0264129999999998</v>
      </c>
      <c r="AG65" s="28">
        <v>4.0628089999999997</v>
      </c>
      <c r="AH65" s="26">
        <v>2.6376E-2</v>
      </c>
    </row>
    <row r="66" spans="1:34" ht="14.25">
      <c r="A66" s="14" t="s">
        <v>289</v>
      </c>
      <c r="B66" s="31" t="s">
        <v>290</v>
      </c>
      <c r="C66" s="28">
        <v>0.53596600000000005</v>
      </c>
      <c r="D66" s="28">
        <v>0.54501100000000002</v>
      </c>
      <c r="E66" s="28">
        <v>0.54574900000000004</v>
      </c>
      <c r="F66" s="28">
        <v>0.53256999999999999</v>
      </c>
      <c r="G66" s="28">
        <v>0.52388000000000001</v>
      </c>
      <c r="H66" s="28">
        <v>0.52335699999999996</v>
      </c>
      <c r="I66" s="28">
        <v>0.52210000000000001</v>
      </c>
      <c r="J66" s="28">
        <v>0.52193000000000001</v>
      </c>
      <c r="K66" s="28">
        <v>0.52480800000000005</v>
      </c>
      <c r="L66" s="28">
        <v>0.52364999999999995</v>
      </c>
      <c r="M66" s="28">
        <v>0.52166599999999996</v>
      </c>
      <c r="N66" s="28">
        <v>0.52158499999999997</v>
      </c>
      <c r="O66" s="28">
        <v>0.52242</v>
      </c>
      <c r="P66" s="28">
        <v>0.52328699999999995</v>
      </c>
      <c r="Q66" s="28">
        <v>0.52416399999999996</v>
      </c>
      <c r="R66" s="28">
        <v>0.52504200000000001</v>
      </c>
      <c r="S66" s="28">
        <v>0.52595800000000004</v>
      </c>
      <c r="T66" s="28">
        <v>0.52690599999999999</v>
      </c>
      <c r="U66" s="28">
        <v>0.52786699999999998</v>
      </c>
      <c r="V66" s="28">
        <v>0.52883199999999997</v>
      </c>
      <c r="W66" s="28">
        <v>0.52980700000000003</v>
      </c>
      <c r="X66" s="28">
        <v>0.53079100000000001</v>
      </c>
      <c r="Y66" s="28">
        <v>0.531775</v>
      </c>
      <c r="Z66" s="28">
        <v>0.53276599999999996</v>
      </c>
      <c r="AA66" s="28">
        <v>0.53375799999999995</v>
      </c>
      <c r="AB66" s="28">
        <v>0.53475300000000003</v>
      </c>
      <c r="AC66" s="28">
        <v>0.53574900000000003</v>
      </c>
      <c r="AD66" s="28">
        <v>0.53674500000000003</v>
      </c>
      <c r="AE66" s="28">
        <v>0.53774</v>
      </c>
      <c r="AF66" s="28">
        <v>0.53873499999999996</v>
      </c>
      <c r="AG66" s="28">
        <v>0.53972699999999996</v>
      </c>
      <c r="AH66" s="26">
        <v>2.33E-4</v>
      </c>
    </row>
    <row r="67" spans="1:34" ht="15" customHeight="1">
      <c r="A67" s="14" t="s">
        <v>291</v>
      </c>
      <c r="B67" s="31" t="s">
        <v>292</v>
      </c>
      <c r="C67" s="28">
        <v>0.121224</v>
      </c>
      <c r="D67" s="28">
        <v>0.1234</v>
      </c>
      <c r="E67" s="28">
        <v>0.124821</v>
      </c>
      <c r="F67" s="28">
        <v>0.125915</v>
      </c>
      <c r="G67" s="28">
        <v>0.12665599999999999</v>
      </c>
      <c r="H67" s="28">
        <v>0.12704099999999999</v>
      </c>
      <c r="I67" s="28">
        <v>0.12720699999999999</v>
      </c>
      <c r="J67" s="28">
        <v>0.12685399999999999</v>
      </c>
      <c r="K67" s="28">
        <v>0.12659699999999999</v>
      </c>
      <c r="L67" s="28">
        <v>0.12637799999999999</v>
      </c>
      <c r="M67" s="28">
        <v>0.12607399999999999</v>
      </c>
      <c r="N67" s="28">
        <v>0.125802</v>
      </c>
      <c r="O67" s="28">
        <v>0.125585</v>
      </c>
      <c r="P67" s="28">
        <v>0.12540100000000001</v>
      </c>
      <c r="Q67" s="28">
        <v>0.12528900000000001</v>
      </c>
      <c r="R67" s="28">
        <v>0.12520500000000001</v>
      </c>
      <c r="S67" s="28">
        <v>0.125084</v>
      </c>
      <c r="T67" s="28">
        <v>0.124934</v>
      </c>
      <c r="U67" s="28">
        <v>0.12483</v>
      </c>
      <c r="V67" s="28">
        <v>0.12475799999999999</v>
      </c>
      <c r="W67" s="28">
        <v>0.12467300000000001</v>
      </c>
      <c r="X67" s="28">
        <v>0.12458900000000001</v>
      </c>
      <c r="Y67" s="28">
        <v>0.12452199999999999</v>
      </c>
      <c r="Z67" s="28">
        <v>0.12444</v>
      </c>
      <c r="AA67" s="28">
        <v>0.12442300000000001</v>
      </c>
      <c r="AB67" s="28">
        <v>0.124498</v>
      </c>
      <c r="AC67" s="28">
        <v>0.124516</v>
      </c>
      <c r="AD67" s="28">
        <v>0.124474</v>
      </c>
      <c r="AE67" s="28">
        <v>0.124496</v>
      </c>
      <c r="AF67" s="28">
        <v>0.12447</v>
      </c>
      <c r="AG67" s="28">
        <v>0.124386</v>
      </c>
      <c r="AH67" s="26">
        <v>8.5800000000000004E-4</v>
      </c>
    </row>
    <row r="68" spans="1:34" ht="15" customHeight="1">
      <c r="A68" s="14" t="s">
        <v>293</v>
      </c>
      <c r="B68" s="31" t="s">
        <v>294</v>
      </c>
      <c r="C68" s="28">
        <v>0.70625000000000004</v>
      </c>
      <c r="D68" s="28">
        <v>0.76514199999999999</v>
      </c>
      <c r="E68" s="28">
        <v>0.75534999999999997</v>
      </c>
      <c r="F68" s="28">
        <v>0.73163800000000001</v>
      </c>
      <c r="G68" s="28">
        <v>0.72320700000000004</v>
      </c>
      <c r="H68" s="28">
        <v>0.72460599999999997</v>
      </c>
      <c r="I68" s="28">
        <v>0.69105000000000005</v>
      </c>
      <c r="J68" s="28">
        <v>0.70114299999999996</v>
      </c>
      <c r="K68" s="28">
        <v>0.70106599999999997</v>
      </c>
      <c r="L68" s="28">
        <v>0.70103700000000002</v>
      </c>
      <c r="M68" s="28">
        <v>0.69345999999999997</v>
      </c>
      <c r="N68" s="28">
        <v>0.69447499999999995</v>
      </c>
      <c r="O68" s="28">
        <v>0.69711800000000002</v>
      </c>
      <c r="P68" s="28">
        <v>0.697967</v>
      </c>
      <c r="Q68" s="28">
        <v>0.69689400000000001</v>
      </c>
      <c r="R68" s="28">
        <v>0.70055699999999999</v>
      </c>
      <c r="S68" s="28">
        <v>0.70885299999999996</v>
      </c>
      <c r="T68" s="28">
        <v>0.71820200000000001</v>
      </c>
      <c r="U68" s="28">
        <v>0.72597800000000001</v>
      </c>
      <c r="V68" s="28">
        <v>0.73066299999999995</v>
      </c>
      <c r="W68" s="28">
        <v>0.73456100000000002</v>
      </c>
      <c r="X68" s="28">
        <v>0.73710699999999996</v>
      </c>
      <c r="Y68" s="28">
        <v>0.74127100000000001</v>
      </c>
      <c r="Z68" s="28">
        <v>0.74834999999999996</v>
      </c>
      <c r="AA68" s="28">
        <v>0.75938399999999995</v>
      </c>
      <c r="AB68" s="28">
        <v>0.76585899999999996</v>
      </c>
      <c r="AC68" s="28">
        <v>0.77389399999999997</v>
      </c>
      <c r="AD68" s="28">
        <v>0.78306399999999998</v>
      </c>
      <c r="AE68" s="28">
        <v>0.77831700000000004</v>
      </c>
      <c r="AF68" s="28">
        <v>0.77742100000000003</v>
      </c>
      <c r="AG68" s="28">
        <v>0.78483800000000004</v>
      </c>
      <c r="AH68" s="26">
        <v>3.5230000000000001E-3</v>
      </c>
    </row>
    <row r="69" spans="1:34" ht="15" customHeight="1">
      <c r="A69" s="14" t="s">
        <v>297</v>
      </c>
      <c r="B69" s="24" t="s">
        <v>298</v>
      </c>
      <c r="C69" s="29">
        <v>24.639949999999999</v>
      </c>
      <c r="D69" s="29">
        <v>26.246357</v>
      </c>
      <c r="E69" s="29">
        <v>26.803346999999999</v>
      </c>
      <c r="F69" s="29">
        <v>27.032191999999998</v>
      </c>
      <c r="G69" s="29">
        <v>27.130775</v>
      </c>
      <c r="H69" s="29">
        <v>27.230782999999999</v>
      </c>
      <c r="I69" s="29">
        <v>27.186893000000001</v>
      </c>
      <c r="J69" s="29">
        <v>27.080057</v>
      </c>
      <c r="K69" s="29">
        <v>26.990781999999999</v>
      </c>
      <c r="L69" s="29">
        <v>26.860776999999999</v>
      </c>
      <c r="M69" s="29">
        <v>26.742740999999999</v>
      </c>
      <c r="N69" s="29">
        <v>26.653552999999999</v>
      </c>
      <c r="O69" s="29">
        <v>26.566212</v>
      </c>
      <c r="P69" s="29">
        <v>26.512560000000001</v>
      </c>
      <c r="Q69" s="29">
        <v>26.490155999999999</v>
      </c>
      <c r="R69" s="29">
        <v>26.545183000000002</v>
      </c>
      <c r="S69" s="29">
        <v>26.577869</v>
      </c>
      <c r="T69" s="29">
        <v>26.621919999999999</v>
      </c>
      <c r="U69" s="29">
        <v>26.686522</v>
      </c>
      <c r="V69" s="29">
        <v>26.756589999999999</v>
      </c>
      <c r="W69" s="29">
        <v>26.859634</v>
      </c>
      <c r="X69" s="29">
        <v>26.988043000000001</v>
      </c>
      <c r="Y69" s="29">
        <v>27.108532</v>
      </c>
      <c r="Z69" s="29">
        <v>27.264854</v>
      </c>
      <c r="AA69" s="29">
        <v>27.401077000000001</v>
      </c>
      <c r="AB69" s="29">
        <v>27.549935999999999</v>
      </c>
      <c r="AC69" s="29">
        <v>27.685604000000001</v>
      </c>
      <c r="AD69" s="29">
        <v>27.804758</v>
      </c>
      <c r="AE69" s="29">
        <v>27.932570999999999</v>
      </c>
      <c r="AF69" s="29">
        <v>28.069272999999999</v>
      </c>
      <c r="AG69" s="29">
        <v>28.223777999999999</v>
      </c>
      <c r="AH69" s="30">
        <v>4.5370000000000002E-3</v>
      </c>
    </row>
    <row r="71" spans="1:34" ht="15" customHeight="1">
      <c r="B71" s="24" t="s">
        <v>299</v>
      </c>
    </row>
    <row r="72" spans="1:34" ht="15" customHeight="1">
      <c r="A72" s="14" t="s">
        <v>300</v>
      </c>
      <c r="B72" s="31" t="s">
        <v>270</v>
      </c>
      <c r="C72" s="28">
        <v>7.422104</v>
      </c>
      <c r="D72" s="28">
        <v>7.773714</v>
      </c>
      <c r="E72" s="28">
        <v>7.7697630000000002</v>
      </c>
      <c r="F72" s="28">
        <v>7.7905490000000004</v>
      </c>
      <c r="G72" s="28">
        <v>7.7908759999999999</v>
      </c>
      <c r="H72" s="28">
        <v>7.7786350000000004</v>
      </c>
      <c r="I72" s="28">
        <v>7.7499859999999998</v>
      </c>
      <c r="J72" s="28">
        <v>7.7076289999999998</v>
      </c>
      <c r="K72" s="28">
        <v>7.6641500000000002</v>
      </c>
      <c r="L72" s="28">
        <v>7.6126469999999999</v>
      </c>
      <c r="M72" s="28">
        <v>7.5609859999999998</v>
      </c>
      <c r="N72" s="28">
        <v>7.5070259999999998</v>
      </c>
      <c r="O72" s="28">
        <v>7.458717</v>
      </c>
      <c r="P72" s="28">
        <v>7.4217919999999999</v>
      </c>
      <c r="Q72" s="28">
        <v>7.3914980000000003</v>
      </c>
      <c r="R72" s="28">
        <v>7.3730469999999997</v>
      </c>
      <c r="S72" s="28">
        <v>7.3603690000000004</v>
      </c>
      <c r="T72" s="28">
        <v>7.34863</v>
      </c>
      <c r="U72" s="28">
        <v>7.3379159999999999</v>
      </c>
      <c r="V72" s="28">
        <v>7.3352300000000001</v>
      </c>
      <c r="W72" s="28">
        <v>7.3416990000000002</v>
      </c>
      <c r="X72" s="28">
        <v>7.3483140000000002</v>
      </c>
      <c r="Y72" s="28">
        <v>7.3587730000000002</v>
      </c>
      <c r="Z72" s="28">
        <v>7.3706800000000001</v>
      </c>
      <c r="AA72" s="28">
        <v>7.380744</v>
      </c>
      <c r="AB72" s="28">
        <v>7.3899119999999998</v>
      </c>
      <c r="AC72" s="28">
        <v>7.4023599999999998</v>
      </c>
      <c r="AD72" s="28">
        <v>7.4125079999999999</v>
      </c>
      <c r="AE72" s="28">
        <v>7.426698</v>
      </c>
      <c r="AF72" s="28">
        <v>7.4428510000000001</v>
      </c>
      <c r="AG72" s="28">
        <v>7.4590490000000003</v>
      </c>
      <c r="AH72" s="26">
        <v>1.66E-4</v>
      </c>
    </row>
    <row r="73" spans="1:34" ht="14.25">
      <c r="A73" s="14" t="s">
        <v>301</v>
      </c>
      <c r="B73" s="31" t="s">
        <v>272</v>
      </c>
      <c r="C73" s="28">
        <v>0.417402</v>
      </c>
      <c r="D73" s="28">
        <v>0.42975200000000002</v>
      </c>
      <c r="E73" s="28">
        <v>0.43609999999999999</v>
      </c>
      <c r="F73" s="28">
        <v>0.438805</v>
      </c>
      <c r="G73" s="28">
        <v>0.44289600000000001</v>
      </c>
      <c r="H73" s="28">
        <v>0.44851400000000002</v>
      </c>
      <c r="I73" s="28">
        <v>0.45119199999999998</v>
      </c>
      <c r="J73" s="28">
        <v>0.45177299999999998</v>
      </c>
      <c r="K73" s="28">
        <v>0.45205600000000001</v>
      </c>
      <c r="L73" s="28">
        <v>0.45185500000000001</v>
      </c>
      <c r="M73" s="28">
        <v>0.452067</v>
      </c>
      <c r="N73" s="28">
        <v>0.452658</v>
      </c>
      <c r="O73" s="28">
        <v>0.454179</v>
      </c>
      <c r="P73" s="28">
        <v>0.45615800000000001</v>
      </c>
      <c r="Q73" s="28">
        <v>0.45923199999999997</v>
      </c>
      <c r="R73" s="28">
        <v>0.46366400000000002</v>
      </c>
      <c r="S73" s="28">
        <v>0.46811000000000003</v>
      </c>
      <c r="T73" s="28">
        <v>0.47255200000000003</v>
      </c>
      <c r="U73" s="28">
        <v>0.47728500000000001</v>
      </c>
      <c r="V73" s="28">
        <v>0.48243999999999998</v>
      </c>
      <c r="W73" s="28">
        <v>0.48775299999999999</v>
      </c>
      <c r="X73" s="28">
        <v>0.49367100000000003</v>
      </c>
      <c r="Y73" s="28">
        <v>0.49945899999999999</v>
      </c>
      <c r="Z73" s="28">
        <v>0.50590100000000005</v>
      </c>
      <c r="AA73" s="28">
        <v>0.51175499999999996</v>
      </c>
      <c r="AB73" s="28">
        <v>0.51780099999999996</v>
      </c>
      <c r="AC73" s="28">
        <v>0.52437599999999995</v>
      </c>
      <c r="AD73" s="28">
        <v>0.52958499999999997</v>
      </c>
      <c r="AE73" s="28">
        <v>0.53547299999999998</v>
      </c>
      <c r="AF73" s="28">
        <v>0.54211100000000001</v>
      </c>
      <c r="AG73" s="28">
        <v>0.54907799999999995</v>
      </c>
      <c r="AH73" s="26">
        <v>9.1809999999999999E-3</v>
      </c>
    </row>
    <row r="74" spans="1:34" ht="15" customHeight="1">
      <c r="A74" s="14" t="s">
        <v>302</v>
      </c>
      <c r="B74" s="31" t="s">
        <v>274</v>
      </c>
      <c r="C74" s="28">
        <v>5.9764999999999999E-2</v>
      </c>
      <c r="D74" s="28">
        <v>7.5079999999999994E-2</v>
      </c>
      <c r="E74" s="28">
        <v>8.616E-2</v>
      </c>
      <c r="F74" s="28">
        <v>9.4232999999999997E-2</v>
      </c>
      <c r="G74" s="28">
        <v>0.100171</v>
      </c>
      <c r="H74" s="28">
        <v>0.104438</v>
      </c>
      <c r="I74" s="28">
        <v>0.107584</v>
      </c>
      <c r="J74" s="28">
        <v>0.10997899999999999</v>
      </c>
      <c r="K74" s="28">
        <v>0.111142</v>
      </c>
      <c r="L74" s="28">
        <v>0.111985</v>
      </c>
      <c r="M74" s="28">
        <v>0.112868</v>
      </c>
      <c r="N74" s="28">
        <v>0.113118</v>
      </c>
      <c r="O74" s="28">
        <v>0.11344799999999999</v>
      </c>
      <c r="P74" s="28">
        <v>0.113605</v>
      </c>
      <c r="Q74" s="28">
        <v>0.113716</v>
      </c>
      <c r="R74" s="28">
        <v>0.11353000000000001</v>
      </c>
      <c r="S74" s="28">
        <v>0.113436</v>
      </c>
      <c r="T74" s="28">
        <v>0.11333600000000001</v>
      </c>
      <c r="U74" s="28">
        <v>0.11317099999999999</v>
      </c>
      <c r="V74" s="28">
        <v>0.112886</v>
      </c>
      <c r="W74" s="28">
        <v>0.112663</v>
      </c>
      <c r="X74" s="28">
        <v>0.11233700000000001</v>
      </c>
      <c r="Y74" s="28">
        <v>0.11198</v>
      </c>
      <c r="Z74" s="28">
        <v>0.11162</v>
      </c>
      <c r="AA74" s="28">
        <v>0.111264</v>
      </c>
      <c r="AB74" s="28">
        <v>0.11088199999999999</v>
      </c>
      <c r="AC74" s="28">
        <v>0.110487</v>
      </c>
      <c r="AD74" s="28">
        <v>0.110127</v>
      </c>
      <c r="AE74" s="28">
        <v>0.109734</v>
      </c>
      <c r="AF74" s="28">
        <v>0.109462</v>
      </c>
      <c r="AG74" s="28">
        <v>0.109221</v>
      </c>
      <c r="AH74" s="26">
        <v>2.0302000000000001E-2</v>
      </c>
    </row>
    <row r="75" spans="1:34" ht="15" customHeight="1">
      <c r="A75" s="14" t="s">
        <v>303</v>
      </c>
      <c r="B75" s="31" t="s">
        <v>276</v>
      </c>
      <c r="C75" s="28">
        <v>2.511301</v>
      </c>
      <c r="D75" s="28">
        <v>2.562341</v>
      </c>
      <c r="E75" s="28">
        <v>2.6297199999999998</v>
      </c>
      <c r="F75" s="28">
        <v>2.6519339999999998</v>
      </c>
      <c r="G75" s="28">
        <v>2.6785030000000001</v>
      </c>
      <c r="H75" s="28">
        <v>2.7010839999999998</v>
      </c>
      <c r="I75" s="28">
        <v>2.6993149999999999</v>
      </c>
      <c r="J75" s="28">
        <v>2.684517</v>
      </c>
      <c r="K75" s="28">
        <v>2.6682670000000002</v>
      </c>
      <c r="L75" s="28">
        <v>2.6485669999999999</v>
      </c>
      <c r="M75" s="28">
        <v>2.6326610000000001</v>
      </c>
      <c r="N75" s="28">
        <v>2.6181239999999999</v>
      </c>
      <c r="O75" s="28">
        <v>2.60683</v>
      </c>
      <c r="P75" s="28">
        <v>2.5946570000000002</v>
      </c>
      <c r="Q75" s="28">
        <v>2.5912009999999999</v>
      </c>
      <c r="R75" s="28">
        <v>2.5990639999999998</v>
      </c>
      <c r="S75" s="28">
        <v>2.6064630000000002</v>
      </c>
      <c r="T75" s="28">
        <v>2.614655</v>
      </c>
      <c r="U75" s="28">
        <v>2.6273339999999998</v>
      </c>
      <c r="V75" s="28">
        <v>2.6439460000000001</v>
      </c>
      <c r="W75" s="28">
        <v>2.65917</v>
      </c>
      <c r="X75" s="28">
        <v>2.6803979999999998</v>
      </c>
      <c r="Y75" s="28">
        <v>2.7063990000000002</v>
      </c>
      <c r="Z75" s="28">
        <v>2.7397800000000001</v>
      </c>
      <c r="AA75" s="28">
        <v>2.7679420000000001</v>
      </c>
      <c r="AB75" s="28">
        <v>2.797641</v>
      </c>
      <c r="AC75" s="28">
        <v>2.8227530000000001</v>
      </c>
      <c r="AD75" s="28">
        <v>2.8469129999999998</v>
      </c>
      <c r="AE75" s="28">
        <v>2.8755120000000001</v>
      </c>
      <c r="AF75" s="28">
        <v>2.9062830000000002</v>
      </c>
      <c r="AG75" s="28">
        <v>2.9404349999999999</v>
      </c>
      <c r="AH75" s="26">
        <v>5.2719999999999998E-3</v>
      </c>
    </row>
    <row r="76" spans="1:34" ht="15" customHeight="1">
      <c r="A76" s="14" t="s">
        <v>304</v>
      </c>
      <c r="B76" s="31" t="s">
        <v>278</v>
      </c>
      <c r="C76" s="28">
        <v>1.3936E-2</v>
      </c>
      <c r="D76" s="28">
        <v>1.6691999999999999E-2</v>
      </c>
      <c r="E76" s="28">
        <v>1.8912000000000002E-2</v>
      </c>
      <c r="F76" s="28">
        <v>2.0590000000000001E-2</v>
      </c>
      <c r="G76" s="28">
        <v>2.1857000000000001E-2</v>
      </c>
      <c r="H76" s="28">
        <v>2.2807000000000001E-2</v>
      </c>
      <c r="I76" s="28">
        <v>2.3493E-2</v>
      </c>
      <c r="J76" s="28">
        <v>2.4004999999999999E-2</v>
      </c>
      <c r="K76" s="28">
        <v>2.4147999999999999E-2</v>
      </c>
      <c r="L76" s="28">
        <v>2.4264999999999998E-2</v>
      </c>
      <c r="M76" s="28">
        <v>2.4503E-2</v>
      </c>
      <c r="N76" s="28">
        <v>2.4629999999999999E-2</v>
      </c>
      <c r="O76" s="28">
        <v>2.4892999999999998E-2</v>
      </c>
      <c r="P76" s="28">
        <v>2.5146999999999999E-2</v>
      </c>
      <c r="Q76" s="28">
        <v>2.5457E-2</v>
      </c>
      <c r="R76" s="28">
        <v>2.5725000000000001E-2</v>
      </c>
      <c r="S76" s="28">
        <v>2.6019E-2</v>
      </c>
      <c r="T76" s="28">
        <v>2.6301999999999999E-2</v>
      </c>
      <c r="U76" s="28">
        <v>2.6582000000000001E-2</v>
      </c>
      <c r="V76" s="28">
        <v>2.6870999999999999E-2</v>
      </c>
      <c r="W76" s="28">
        <v>2.7245999999999999E-2</v>
      </c>
      <c r="X76" s="28">
        <v>2.7588999999999999E-2</v>
      </c>
      <c r="Y76" s="28">
        <v>2.7925999999999999E-2</v>
      </c>
      <c r="Z76" s="28">
        <v>2.8273E-2</v>
      </c>
      <c r="AA76" s="28">
        <v>2.8608000000000001E-2</v>
      </c>
      <c r="AB76" s="28">
        <v>2.8975999999999998E-2</v>
      </c>
      <c r="AC76" s="28">
        <v>2.9315999999999998E-2</v>
      </c>
      <c r="AD76" s="28">
        <v>2.9621999999999999E-2</v>
      </c>
      <c r="AE76" s="28">
        <v>2.9950999999999998E-2</v>
      </c>
      <c r="AF76" s="28">
        <v>3.0311000000000001E-2</v>
      </c>
      <c r="AG76" s="28">
        <v>3.0662999999999999E-2</v>
      </c>
      <c r="AH76" s="26">
        <v>2.6634000000000001E-2</v>
      </c>
    </row>
    <row r="77" spans="1:34" ht="15" customHeight="1">
      <c r="A77" s="14" t="s">
        <v>305</v>
      </c>
      <c r="B77" s="31" t="s">
        <v>280</v>
      </c>
      <c r="C77" s="28">
        <v>0.20519999999999999</v>
      </c>
      <c r="D77" s="28">
        <v>0.21641299999999999</v>
      </c>
      <c r="E77" s="28">
        <v>0.21717900000000001</v>
      </c>
      <c r="F77" s="28">
        <v>0.215971</v>
      </c>
      <c r="G77" s="28">
        <v>0.214533</v>
      </c>
      <c r="H77" s="28">
        <v>0.20651900000000001</v>
      </c>
      <c r="I77" s="28">
        <v>0.20768800000000001</v>
      </c>
      <c r="J77" s="28">
        <v>0.20623900000000001</v>
      </c>
      <c r="K77" s="28">
        <v>0.20741000000000001</v>
      </c>
      <c r="L77" s="28">
        <v>0.20830399999999999</v>
      </c>
      <c r="M77" s="28">
        <v>0.20923700000000001</v>
      </c>
      <c r="N77" s="28">
        <v>0.20947099999999999</v>
      </c>
      <c r="O77" s="28">
        <v>0.2094</v>
      </c>
      <c r="P77" s="28">
        <v>0.20974400000000001</v>
      </c>
      <c r="Q77" s="28">
        <v>0.20941199999999999</v>
      </c>
      <c r="R77" s="28">
        <v>0.20981</v>
      </c>
      <c r="S77" s="28">
        <v>0.210093</v>
      </c>
      <c r="T77" s="28">
        <v>0.21012900000000001</v>
      </c>
      <c r="U77" s="28">
        <v>0.209256</v>
      </c>
      <c r="V77" s="28">
        <v>0.20999599999999999</v>
      </c>
      <c r="W77" s="28">
        <v>0.20933099999999999</v>
      </c>
      <c r="X77" s="28">
        <v>0.209426</v>
      </c>
      <c r="Y77" s="28">
        <v>0.21010400000000001</v>
      </c>
      <c r="Z77" s="28">
        <v>0.21125099999999999</v>
      </c>
      <c r="AA77" s="28">
        <v>0.210315</v>
      </c>
      <c r="AB77" s="28">
        <v>0.21054899999999999</v>
      </c>
      <c r="AC77" s="28">
        <v>0.21032100000000001</v>
      </c>
      <c r="AD77" s="28">
        <v>0.210586</v>
      </c>
      <c r="AE77" s="28">
        <v>0.210842</v>
      </c>
      <c r="AF77" s="28">
        <v>0.21118000000000001</v>
      </c>
      <c r="AG77" s="28">
        <v>0.212342</v>
      </c>
      <c r="AH77" s="26">
        <v>1.1410000000000001E-3</v>
      </c>
    </row>
    <row r="78" spans="1:34" ht="15" customHeight="1">
      <c r="A78" s="14" t="s">
        <v>306</v>
      </c>
      <c r="B78" s="31" t="s">
        <v>282</v>
      </c>
      <c r="C78" s="28">
        <v>3.6641E-2</v>
      </c>
      <c r="D78" s="28">
        <v>3.7508E-2</v>
      </c>
      <c r="E78" s="28">
        <v>3.7086000000000001E-2</v>
      </c>
      <c r="F78" s="28">
        <v>3.6670000000000001E-2</v>
      </c>
      <c r="G78" s="28">
        <v>3.6240000000000001E-2</v>
      </c>
      <c r="H78" s="28">
        <v>3.5579E-2</v>
      </c>
      <c r="I78" s="28">
        <v>3.4701000000000003E-2</v>
      </c>
      <c r="J78" s="28">
        <v>3.3688000000000003E-2</v>
      </c>
      <c r="K78" s="28">
        <v>3.2705999999999999E-2</v>
      </c>
      <c r="L78" s="28">
        <v>3.1683000000000003E-2</v>
      </c>
      <c r="M78" s="28">
        <v>3.0700999999999999E-2</v>
      </c>
      <c r="N78" s="28">
        <v>3.0173999999999999E-2</v>
      </c>
      <c r="O78" s="28">
        <v>2.9687999999999999E-2</v>
      </c>
      <c r="P78" s="28">
        <v>2.9170999999999999E-2</v>
      </c>
      <c r="Q78" s="28">
        <v>2.8722999999999999E-2</v>
      </c>
      <c r="R78" s="28">
        <v>2.8299999999999999E-2</v>
      </c>
      <c r="S78" s="28">
        <v>2.7854E-2</v>
      </c>
      <c r="T78" s="28">
        <v>2.7376000000000001E-2</v>
      </c>
      <c r="U78" s="28">
        <v>2.6879E-2</v>
      </c>
      <c r="V78" s="28">
        <v>2.6446999999999998E-2</v>
      </c>
      <c r="W78" s="28">
        <v>2.5950000000000001E-2</v>
      </c>
      <c r="X78" s="28">
        <v>2.5746999999999999E-2</v>
      </c>
      <c r="Y78" s="28">
        <v>2.5561E-2</v>
      </c>
      <c r="Z78" s="28">
        <v>2.5447999999999998E-2</v>
      </c>
      <c r="AA78" s="28">
        <v>2.5260999999999999E-2</v>
      </c>
      <c r="AB78" s="28">
        <v>2.5080999999999999E-2</v>
      </c>
      <c r="AC78" s="28">
        <v>2.4846E-2</v>
      </c>
      <c r="AD78" s="28">
        <v>2.4618000000000001E-2</v>
      </c>
      <c r="AE78" s="28">
        <v>2.4375000000000001E-2</v>
      </c>
      <c r="AF78" s="28">
        <v>2.4157999999999999E-2</v>
      </c>
      <c r="AG78" s="28">
        <v>2.3977999999999999E-2</v>
      </c>
      <c r="AH78" s="26">
        <v>-1.4035000000000001E-2</v>
      </c>
    </row>
    <row r="79" spans="1:34" ht="14.25">
      <c r="A79" s="14" t="s">
        <v>307</v>
      </c>
      <c r="B79" s="31" t="s">
        <v>284</v>
      </c>
      <c r="C79" s="28">
        <v>0.390127</v>
      </c>
      <c r="D79" s="28">
        <v>0.39991399999999999</v>
      </c>
      <c r="E79" s="28">
        <v>0.43495600000000001</v>
      </c>
      <c r="F79" s="28">
        <v>0.441884</v>
      </c>
      <c r="G79" s="28">
        <v>0.42280499999999999</v>
      </c>
      <c r="H79" s="28">
        <v>0.42404599999999998</v>
      </c>
      <c r="I79" s="28">
        <v>0.42859700000000001</v>
      </c>
      <c r="J79" s="28">
        <v>0.42010900000000001</v>
      </c>
      <c r="K79" s="28">
        <v>0.42051500000000003</v>
      </c>
      <c r="L79" s="28">
        <v>0.417549</v>
      </c>
      <c r="M79" s="28">
        <v>0.41855399999999998</v>
      </c>
      <c r="N79" s="28">
        <v>0.425043</v>
      </c>
      <c r="O79" s="28">
        <v>0.41953699999999999</v>
      </c>
      <c r="P79" s="28">
        <v>0.41976000000000002</v>
      </c>
      <c r="Q79" s="28">
        <v>0.41893599999999998</v>
      </c>
      <c r="R79" s="28">
        <v>0.42455599999999999</v>
      </c>
      <c r="S79" s="28">
        <v>0.41920200000000002</v>
      </c>
      <c r="T79" s="28">
        <v>0.41905500000000001</v>
      </c>
      <c r="U79" s="28">
        <v>0.42291600000000001</v>
      </c>
      <c r="V79" s="28">
        <v>0.417875</v>
      </c>
      <c r="W79" s="28">
        <v>0.417271</v>
      </c>
      <c r="X79" s="28">
        <v>0.422074</v>
      </c>
      <c r="Y79" s="28">
        <v>0.41612100000000002</v>
      </c>
      <c r="Z79" s="28">
        <v>0.41587299999999999</v>
      </c>
      <c r="AA79" s="28">
        <v>0.41346300000000002</v>
      </c>
      <c r="AB79" s="28">
        <v>0.41362399999999999</v>
      </c>
      <c r="AC79" s="28">
        <v>0.41226600000000002</v>
      </c>
      <c r="AD79" s="28">
        <v>0.41145999999999999</v>
      </c>
      <c r="AE79" s="28">
        <v>0.41171799999999997</v>
      </c>
      <c r="AF79" s="28">
        <v>0.41126200000000002</v>
      </c>
      <c r="AG79" s="28">
        <v>0.41036499999999998</v>
      </c>
      <c r="AH79" s="26">
        <v>1.6869999999999999E-3</v>
      </c>
    </row>
    <row r="80" spans="1:34" ht="15" customHeight="1">
      <c r="A80" s="14" t="s">
        <v>308</v>
      </c>
      <c r="B80" s="31" t="s">
        <v>286</v>
      </c>
      <c r="C80" s="28">
        <v>0.10620300000000001</v>
      </c>
      <c r="D80" s="28">
        <v>0.106628</v>
      </c>
      <c r="E80" s="28">
        <v>0.108291</v>
      </c>
      <c r="F80" s="28">
        <v>0.10927000000000001</v>
      </c>
      <c r="G80" s="28">
        <v>0.109676</v>
      </c>
      <c r="H80" s="28">
        <v>0.109872</v>
      </c>
      <c r="I80" s="28">
        <v>0.10950500000000001</v>
      </c>
      <c r="J80" s="28">
        <v>0.10872800000000001</v>
      </c>
      <c r="K80" s="28">
        <v>0.10782700000000001</v>
      </c>
      <c r="L80" s="28">
        <v>0.10685</v>
      </c>
      <c r="M80" s="28">
        <v>0.105917</v>
      </c>
      <c r="N80" s="28">
        <v>0.105118</v>
      </c>
      <c r="O80" s="28">
        <v>0.104561</v>
      </c>
      <c r="P80" s="28">
        <v>0.10398300000000001</v>
      </c>
      <c r="Q80" s="28">
        <v>0.103517</v>
      </c>
      <c r="R80" s="28">
        <v>0.10317800000000001</v>
      </c>
      <c r="S80" s="28">
        <v>0.102702</v>
      </c>
      <c r="T80" s="28">
        <v>0.102093</v>
      </c>
      <c r="U80" s="28">
        <v>0.10151200000000001</v>
      </c>
      <c r="V80" s="28">
        <v>0.101063</v>
      </c>
      <c r="W80" s="28">
        <v>0.10076499999999999</v>
      </c>
      <c r="X80" s="28">
        <v>0.100435</v>
      </c>
      <c r="Y80" s="28">
        <v>0.100065</v>
      </c>
      <c r="Z80" s="28">
        <v>9.9694000000000005E-2</v>
      </c>
      <c r="AA80" s="28">
        <v>9.9248000000000003E-2</v>
      </c>
      <c r="AB80" s="28">
        <v>9.8908999999999997E-2</v>
      </c>
      <c r="AC80" s="28">
        <v>9.8502000000000006E-2</v>
      </c>
      <c r="AD80" s="28">
        <v>9.7958000000000003E-2</v>
      </c>
      <c r="AE80" s="28">
        <v>9.7569000000000003E-2</v>
      </c>
      <c r="AF80" s="28">
        <v>9.7160999999999997E-2</v>
      </c>
      <c r="AG80" s="28">
        <v>9.6742999999999996E-2</v>
      </c>
      <c r="AH80" s="26">
        <v>-3.1050000000000001E-3</v>
      </c>
    </row>
    <row r="81" spans="1:34" ht="14.25">
      <c r="A81" s="14" t="s">
        <v>309</v>
      </c>
      <c r="B81" s="31" t="s">
        <v>288</v>
      </c>
      <c r="C81" s="28">
        <v>0.90030500000000002</v>
      </c>
      <c r="D81" s="28">
        <v>1.224288</v>
      </c>
      <c r="E81" s="28">
        <v>1.367005</v>
      </c>
      <c r="F81" s="28">
        <v>1.4331830000000001</v>
      </c>
      <c r="G81" s="28">
        <v>1.4759279999999999</v>
      </c>
      <c r="H81" s="28">
        <v>1.5090049999999999</v>
      </c>
      <c r="I81" s="28">
        <v>1.520615</v>
      </c>
      <c r="J81" s="28">
        <v>1.5290189999999999</v>
      </c>
      <c r="K81" s="28">
        <v>1.539247</v>
      </c>
      <c r="L81" s="28">
        <v>1.548459</v>
      </c>
      <c r="M81" s="28">
        <v>1.5584260000000001</v>
      </c>
      <c r="N81" s="28">
        <v>1.571105</v>
      </c>
      <c r="O81" s="28">
        <v>1.589755</v>
      </c>
      <c r="P81" s="28">
        <v>1.608117</v>
      </c>
      <c r="Q81" s="28">
        <v>1.6286529999999999</v>
      </c>
      <c r="R81" s="28">
        <v>1.652344</v>
      </c>
      <c r="S81" s="28">
        <v>1.6719919999999999</v>
      </c>
      <c r="T81" s="28">
        <v>1.6887749999999999</v>
      </c>
      <c r="U81" s="28">
        <v>1.7065109999999999</v>
      </c>
      <c r="V81" s="28">
        <v>1.7265140000000001</v>
      </c>
      <c r="W81" s="28">
        <v>1.7515099999999999</v>
      </c>
      <c r="X81" s="28">
        <v>1.7746200000000001</v>
      </c>
      <c r="Y81" s="28">
        <v>1.798373</v>
      </c>
      <c r="Z81" s="28">
        <v>1.8209679999999999</v>
      </c>
      <c r="AA81" s="28">
        <v>1.844373</v>
      </c>
      <c r="AB81" s="28">
        <v>1.869801</v>
      </c>
      <c r="AC81" s="28">
        <v>1.8929659999999999</v>
      </c>
      <c r="AD81" s="28">
        <v>1.9106590000000001</v>
      </c>
      <c r="AE81" s="28">
        <v>1.929632</v>
      </c>
      <c r="AF81" s="28">
        <v>1.9469259999999999</v>
      </c>
      <c r="AG81" s="28">
        <v>1.9645140000000001</v>
      </c>
      <c r="AH81" s="26">
        <v>2.6349999999999998E-2</v>
      </c>
    </row>
    <row r="82" spans="1:34" ht="15" customHeight="1">
      <c r="A82" s="14" t="s">
        <v>310</v>
      </c>
      <c r="B82" s="31" t="s">
        <v>290</v>
      </c>
      <c r="C82" s="28">
        <v>0.257081</v>
      </c>
      <c r="D82" s="28">
        <v>0.261438</v>
      </c>
      <c r="E82" s="28">
        <v>0.26180300000000001</v>
      </c>
      <c r="F82" s="28">
        <v>0.25547700000000001</v>
      </c>
      <c r="G82" s="28">
        <v>0.251303</v>
      </c>
      <c r="H82" s="28">
        <v>0.25104399999999999</v>
      </c>
      <c r="I82" s="28">
        <v>0.25043799999999999</v>
      </c>
      <c r="J82" s="28">
        <v>0.25036000000000003</v>
      </c>
      <c r="K82" s="28">
        <v>0.25173099999999998</v>
      </c>
      <c r="L82" s="28">
        <v>0.25117600000000001</v>
      </c>
      <c r="M82" s="28">
        <v>0.25022699999999998</v>
      </c>
      <c r="N82" s="28">
        <v>0.25018699999999999</v>
      </c>
      <c r="O82" s="28">
        <v>0.25059100000000001</v>
      </c>
      <c r="P82" s="28">
        <v>0.25100600000000001</v>
      </c>
      <c r="Q82" s="28">
        <v>0.25142799999999998</v>
      </c>
      <c r="R82" s="28">
        <v>0.25185000000000002</v>
      </c>
      <c r="S82" s="28">
        <v>0.25228800000000001</v>
      </c>
      <c r="T82" s="28">
        <v>0.25274200000000002</v>
      </c>
      <c r="U82" s="28">
        <v>0.25320399999999998</v>
      </c>
      <c r="V82" s="28">
        <v>0.253666</v>
      </c>
      <c r="W82" s="28">
        <v>0.25413599999999997</v>
      </c>
      <c r="X82" s="28">
        <v>0.25460700000000003</v>
      </c>
      <c r="Y82" s="28">
        <v>0.25507800000000003</v>
      </c>
      <c r="Z82" s="28">
        <v>0.255554</v>
      </c>
      <c r="AA82" s="28">
        <v>0.25603199999999998</v>
      </c>
      <c r="AB82" s="28">
        <v>0.256496</v>
      </c>
      <c r="AC82" s="28">
        <v>0.25697999999999999</v>
      </c>
      <c r="AD82" s="28">
        <v>0.25745899999999999</v>
      </c>
      <c r="AE82" s="28">
        <v>0.25794699999999998</v>
      </c>
      <c r="AF82" s="28">
        <v>0.25842799999999999</v>
      </c>
      <c r="AG82" s="28">
        <v>0.25890200000000002</v>
      </c>
      <c r="AH82" s="26">
        <v>2.3499999999999999E-4</v>
      </c>
    </row>
    <row r="83" spans="1:34" ht="15" customHeight="1">
      <c r="A83" s="14" t="s">
        <v>311</v>
      </c>
      <c r="B83" s="31" t="s">
        <v>292</v>
      </c>
      <c r="C83" s="28">
        <v>5.7262E-2</v>
      </c>
      <c r="D83" s="28">
        <v>5.8290000000000002E-2</v>
      </c>
      <c r="E83" s="28">
        <v>5.8961E-2</v>
      </c>
      <c r="F83" s="28">
        <v>5.9478000000000003E-2</v>
      </c>
      <c r="G83" s="28">
        <v>5.9827999999999999E-2</v>
      </c>
      <c r="H83" s="28">
        <v>6.0010000000000001E-2</v>
      </c>
      <c r="I83" s="28">
        <v>6.0088000000000003E-2</v>
      </c>
      <c r="J83" s="28">
        <v>5.9921000000000002E-2</v>
      </c>
      <c r="K83" s="28">
        <v>5.9799999999999999E-2</v>
      </c>
      <c r="L83" s="28">
        <v>5.9697E-2</v>
      </c>
      <c r="M83" s="28">
        <v>5.9553000000000002E-2</v>
      </c>
      <c r="N83" s="28">
        <v>5.9423999999999998E-2</v>
      </c>
      <c r="O83" s="28">
        <v>5.9322E-2</v>
      </c>
      <c r="P83" s="28">
        <v>5.9235000000000003E-2</v>
      </c>
      <c r="Q83" s="28">
        <v>5.9182999999999999E-2</v>
      </c>
      <c r="R83" s="28">
        <v>5.9143000000000001E-2</v>
      </c>
      <c r="S83" s="28">
        <v>5.9086E-2</v>
      </c>
      <c r="T83" s="28">
        <v>5.9014999999999998E-2</v>
      </c>
      <c r="U83" s="28">
        <v>5.8965999999999998E-2</v>
      </c>
      <c r="V83" s="28">
        <v>5.8930999999999997E-2</v>
      </c>
      <c r="W83" s="28">
        <v>5.8892E-2</v>
      </c>
      <c r="X83" s="28">
        <v>5.8852000000000002E-2</v>
      </c>
      <c r="Y83" s="28">
        <v>5.8819999999999997E-2</v>
      </c>
      <c r="Z83" s="28">
        <v>5.8781E-2</v>
      </c>
      <c r="AA83" s="28">
        <v>5.8772999999999999E-2</v>
      </c>
      <c r="AB83" s="28">
        <v>5.8809E-2</v>
      </c>
      <c r="AC83" s="28">
        <v>5.8817000000000001E-2</v>
      </c>
      <c r="AD83" s="28">
        <v>5.8797000000000002E-2</v>
      </c>
      <c r="AE83" s="28">
        <v>5.8807999999999999E-2</v>
      </c>
      <c r="AF83" s="28">
        <v>5.8795E-2</v>
      </c>
      <c r="AG83" s="28">
        <v>5.8756000000000003E-2</v>
      </c>
      <c r="AH83" s="26">
        <v>8.5800000000000004E-4</v>
      </c>
    </row>
    <row r="84" spans="1:34" ht="15" customHeight="1">
      <c r="A84" s="14" t="s">
        <v>312</v>
      </c>
      <c r="B84" s="31" t="s">
        <v>294</v>
      </c>
      <c r="C84" s="28">
        <v>0.33360899999999999</v>
      </c>
      <c r="D84" s="28">
        <v>0.361427</v>
      </c>
      <c r="E84" s="28">
        <v>0.35680200000000001</v>
      </c>
      <c r="F84" s="28">
        <v>0.34560099999999999</v>
      </c>
      <c r="G84" s="28">
        <v>0.34161900000000001</v>
      </c>
      <c r="H84" s="28">
        <v>0.34227999999999997</v>
      </c>
      <c r="I84" s="28">
        <v>0.32642900000000002</v>
      </c>
      <c r="J84" s="28">
        <v>0.33119700000000002</v>
      </c>
      <c r="K84" s="28">
        <v>0.33116000000000001</v>
      </c>
      <c r="L84" s="28">
        <v>0.331146</v>
      </c>
      <c r="M84" s="28">
        <v>0.327567</v>
      </c>
      <c r="N84" s="28">
        <v>0.32804699999999998</v>
      </c>
      <c r="O84" s="28">
        <v>0.329295</v>
      </c>
      <c r="P84" s="28">
        <v>0.32969599999999999</v>
      </c>
      <c r="Q84" s="28">
        <v>0.32918999999999998</v>
      </c>
      <c r="R84" s="28">
        <v>0.33091999999999999</v>
      </c>
      <c r="S84" s="28">
        <v>0.33483800000000002</v>
      </c>
      <c r="T84" s="28">
        <v>0.33925499999999997</v>
      </c>
      <c r="U84" s="28">
        <v>0.34292800000000001</v>
      </c>
      <c r="V84" s="28">
        <v>0.34514099999999998</v>
      </c>
      <c r="W84" s="28">
        <v>0.34698200000000001</v>
      </c>
      <c r="X84" s="28">
        <v>0.34818500000000002</v>
      </c>
      <c r="Y84" s="28">
        <v>0.35015200000000002</v>
      </c>
      <c r="Z84" s="28">
        <v>0.35349599999999998</v>
      </c>
      <c r="AA84" s="28">
        <v>0.35870800000000003</v>
      </c>
      <c r="AB84" s="28">
        <v>0.36176599999999998</v>
      </c>
      <c r="AC84" s="28">
        <v>0.365562</v>
      </c>
      <c r="AD84" s="28">
        <v>0.36989300000000003</v>
      </c>
      <c r="AE84" s="28">
        <v>0.36765100000000001</v>
      </c>
      <c r="AF84" s="28">
        <v>0.367228</v>
      </c>
      <c r="AG84" s="28">
        <v>0.37073099999999998</v>
      </c>
      <c r="AH84" s="26">
        <v>3.5230000000000001E-3</v>
      </c>
    </row>
    <row r="85" spans="1:34" ht="15" customHeight="1">
      <c r="A85" s="14" t="s">
        <v>314</v>
      </c>
      <c r="B85" s="24" t="s">
        <v>298</v>
      </c>
      <c r="C85" s="29">
        <v>12.710936999999999</v>
      </c>
      <c r="D85" s="29">
        <v>13.523485000000001</v>
      </c>
      <c r="E85" s="29">
        <v>13.782738</v>
      </c>
      <c r="F85" s="29">
        <v>13.893643000000001</v>
      </c>
      <c r="G85" s="29">
        <v>13.946235</v>
      </c>
      <c r="H85" s="29">
        <v>13.993831999999999</v>
      </c>
      <c r="I85" s="29">
        <v>13.969633</v>
      </c>
      <c r="J85" s="29">
        <v>13.917164</v>
      </c>
      <c r="K85" s="29">
        <v>13.870161</v>
      </c>
      <c r="L85" s="29">
        <v>13.804183999999999</v>
      </c>
      <c r="M85" s="29">
        <v>13.743266</v>
      </c>
      <c r="N85" s="29">
        <v>13.694122999999999</v>
      </c>
      <c r="O85" s="29">
        <v>13.650218000000001</v>
      </c>
      <c r="P85" s="29">
        <v>13.622070000000001</v>
      </c>
      <c r="Q85" s="29">
        <v>13.610144</v>
      </c>
      <c r="R85" s="29">
        <v>13.63513</v>
      </c>
      <c r="S85" s="29">
        <v>13.652452</v>
      </c>
      <c r="T85" s="29">
        <v>13.673914999999999</v>
      </c>
      <c r="U85" s="29">
        <v>13.704461</v>
      </c>
      <c r="V85" s="29">
        <v>13.741007</v>
      </c>
      <c r="W85" s="29">
        <v>13.793367</v>
      </c>
      <c r="X85" s="29">
        <v>13.856253000000001</v>
      </c>
      <c r="Y85" s="29">
        <v>13.918808</v>
      </c>
      <c r="Z85" s="29">
        <v>13.997322</v>
      </c>
      <c r="AA85" s="29">
        <v>14.066484000000001</v>
      </c>
      <c r="AB85" s="29">
        <v>14.140247</v>
      </c>
      <c r="AC85" s="29">
        <v>14.209555</v>
      </c>
      <c r="AD85" s="29">
        <v>14.270186000000001</v>
      </c>
      <c r="AE85" s="29">
        <v>14.335910999999999</v>
      </c>
      <c r="AF85" s="29">
        <v>14.406158</v>
      </c>
      <c r="AG85" s="29">
        <v>14.484776999999999</v>
      </c>
      <c r="AH85" s="30">
        <v>4.3639999999999998E-3</v>
      </c>
    </row>
    <row r="86" spans="1:34" ht="15" customHeight="1" thickBot="1"/>
    <row r="87" spans="1:34" ht="15" customHeight="1">
      <c r="B87" s="210" t="s">
        <v>582</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90"/>
    </row>
    <row r="88" spans="1:34" ht="15" customHeight="1">
      <c r="B88" s="15" t="s">
        <v>316</v>
      </c>
    </row>
    <row r="89" spans="1:34" ht="15" customHeight="1">
      <c r="B89" s="15" t="s">
        <v>317</v>
      </c>
    </row>
    <row r="90" spans="1:34" ht="15" customHeight="1">
      <c r="B90" s="15" t="s">
        <v>583</v>
      </c>
    </row>
    <row r="91" spans="1:34" ht="15" customHeight="1">
      <c r="B91" s="15" t="s">
        <v>319</v>
      </c>
    </row>
    <row r="92" spans="1:34" ht="14.25">
      <c r="B92" s="15" t="s">
        <v>320</v>
      </c>
    </row>
    <row r="93" spans="1:34" ht="15" customHeight="1">
      <c r="B93" s="15" t="s">
        <v>322</v>
      </c>
    </row>
    <row r="94" spans="1:34" ht="15" customHeight="1">
      <c r="B94" s="15" t="s">
        <v>323</v>
      </c>
    </row>
    <row r="95" spans="1:34" ht="15" customHeight="1">
      <c r="B95" s="15" t="s">
        <v>324</v>
      </c>
    </row>
    <row r="96" spans="1:34" ht="15" customHeight="1">
      <c r="B96" s="15" t="s">
        <v>584</v>
      </c>
    </row>
    <row r="97" spans="2:34" ht="15" customHeight="1">
      <c r="B97" s="15" t="s">
        <v>585</v>
      </c>
    </row>
    <row r="112" spans="2:34" ht="15" customHeight="1">
      <c r="B112" s="208"/>
      <c r="C112" s="208"/>
      <c r="D112" s="208"/>
      <c r="E112" s="208"/>
      <c r="F112" s="208"/>
      <c r="G112" s="208"/>
      <c r="H112" s="208"/>
      <c r="I112" s="208"/>
      <c r="J112" s="208"/>
      <c r="K112" s="208"/>
      <c r="L112" s="208"/>
      <c r="M112" s="208"/>
      <c r="N112" s="208"/>
      <c r="O112" s="208"/>
      <c r="P112" s="208"/>
      <c r="Q112" s="208"/>
      <c r="R112" s="208"/>
      <c r="S112" s="208"/>
      <c r="T112" s="208"/>
      <c r="U112" s="208"/>
      <c r="V112" s="208"/>
      <c r="W112" s="208"/>
      <c r="X112" s="208"/>
      <c r="Y112" s="208"/>
      <c r="Z112" s="208"/>
      <c r="AA112" s="208"/>
      <c r="AB112" s="208"/>
      <c r="AC112" s="208"/>
      <c r="AD112" s="208"/>
      <c r="AE112" s="208"/>
      <c r="AF112" s="208"/>
      <c r="AG112" s="208"/>
      <c r="AH112" s="208"/>
    </row>
    <row r="308" spans="2:34" ht="15" customHeight="1">
      <c r="B308" s="208"/>
      <c r="C308" s="208"/>
      <c r="D308" s="208"/>
      <c r="E308" s="208"/>
      <c r="F308" s="208"/>
      <c r="G308" s="208"/>
      <c r="H308" s="208"/>
      <c r="I308" s="208"/>
      <c r="J308" s="208"/>
      <c r="K308" s="208"/>
      <c r="L308" s="208"/>
      <c r="M308" s="208"/>
      <c r="N308" s="208"/>
      <c r="O308" s="208"/>
      <c r="P308" s="208"/>
      <c r="Q308" s="208"/>
      <c r="R308" s="208"/>
      <c r="S308" s="208"/>
      <c r="T308" s="208"/>
      <c r="U308" s="208"/>
      <c r="V308" s="208"/>
      <c r="W308" s="208"/>
      <c r="X308" s="208"/>
      <c r="Y308" s="208"/>
      <c r="Z308" s="208"/>
      <c r="AA308" s="208"/>
      <c r="AB308" s="208"/>
      <c r="AC308" s="208"/>
      <c r="AD308" s="208"/>
      <c r="AE308" s="208"/>
      <c r="AF308" s="208"/>
      <c r="AG308" s="208"/>
      <c r="AH308" s="208"/>
    </row>
    <row r="511" spans="2:34" ht="15" customHeight="1">
      <c r="B511" s="208"/>
      <c r="C511" s="208"/>
      <c r="D511" s="208"/>
      <c r="E511" s="208"/>
      <c r="F511" s="208"/>
      <c r="G511" s="208"/>
      <c r="H511" s="208"/>
      <c r="I511" s="208"/>
      <c r="J511" s="208"/>
      <c r="K511" s="208"/>
      <c r="L511" s="208"/>
      <c r="M511" s="208"/>
      <c r="N511" s="208"/>
      <c r="O511" s="208"/>
      <c r="P511" s="208"/>
      <c r="Q511" s="208"/>
      <c r="R511" s="208"/>
      <c r="S511" s="208"/>
      <c r="T511" s="208"/>
      <c r="U511" s="208"/>
      <c r="V511" s="208"/>
      <c r="W511" s="208"/>
      <c r="X511" s="208"/>
      <c r="Y511" s="208"/>
      <c r="Z511" s="208"/>
      <c r="AA511" s="208"/>
      <c r="AB511" s="208"/>
      <c r="AC511" s="208"/>
      <c r="AD511" s="208"/>
      <c r="AE511" s="208"/>
      <c r="AF511" s="208"/>
      <c r="AG511" s="208"/>
      <c r="AH511" s="208"/>
    </row>
    <row r="712" spans="2:34" ht="15" customHeight="1">
      <c r="B712" s="208"/>
      <c r="C712" s="208"/>
      <c r="D712" s="208"/>
      <c r="E712" s="208"/>
      <c r="F712" s="208"/>
      <c r="G712" s="208"/>
      <c r="H712" s="208"/>
      <c r="I712" s="208"/>
      <c r="J712" s="208"/>
      <c r="K712" s="208"/>
      <c r="L712" s="208"/>
      <c r="M712" s="208"/>
      <c r="N712" s="208"/>
      <c r="O712" s="208"/>
      <c r="P712" s="208"/>
      <c r="Q712" s="208"/>
      <c r="R712" s="208"/>
      <c r="S712" s="208"/>
      <c r="T712" s="208"/>
      <c r="U712" s="208"/>
      <c r="V712" s="208"/>
      <c r="W712" s="208"/>
      <c r="X712" s="208"/>
      <c r="Y712" s="208"/>
      <c r="Z712" s="208"/>
      <c r="AA712" s="208"/>
      <c r="AB712" s="208"/>
      <c r="AC712" s="208"/>
      <c r="AD712" s="208"/>
      <c r="AE712" s="208"/>
      <c r="AF712" s="208"/>
      <c r="AG712" s="208"/>
      <c r="AH712" s="208"/>
    </row>
    <row r="887" spans="2:34" ht="15" customHeight="1">
      <c r="B887" s="208"/>
      <c r="C887" s="208"/>
      <c r="D887" s="208"/>
      <c r="E887" s="208"/>
      <c r="F887" s="208"/>
      <c r="G887" s="208"/>
      <c r="H887" s="208"/>
      <c r="I887" s="208"/>
      <c r="J887" s="208"/>
      <c r="K887" s="208"/>
      <c r="L887" s="208"/>
      <c r="M887" s="208"/>
      <c r="N887" s="208"/>
      <c r="O887" s="208"/>
      <c r="P887" s="208"/>
      <c r="Q887" s="208"/>
      <c r="R887" s="208"/>
      <c r="S887" s="208"/>
      <c r="T887" s="208"/>
      <c r="U887" s="208"/>
      <c r="V887" s="208"/>
      <c r="W887" s="208"/>
      <c r="X887" s="208"/>
      <c r="Y887" s="208"/>
      <c r="Z887" s="208"/>
      <c r="AA887" s="208"/>
      <c r="AB887" s="208"/>
      <c r="AC887" s="208"/>
      <c r="AD887" s="208"/>
      <c r="AE887" s="208"/>
      <c r="AF887" s="208"/>
      <c r="AG887" s="208"/>
      <c r="AH887" s="208"/>
    </row>
    <row r="1100" spans="2:34" ht="15" customHeight="1">
      <c r="B1100" s="208"/>
      <c r="C1100" s="208"/>
      <c r="D1100" s="208"/>
      <c r="E1100" s="208"/>
      <c r="F1100" s="208"/>
      <c r="G1100" s="208"/>
      <c r="H1100" s="208"/>
      <c r="I1100" s="208"/>
      <c r="J1100" s="208"/>
      <c r="K1100" s="208"/>
      <c r="L1100" s="208"/>
      <c r="M1100" s="208"/>
      <c r="N1100" s="208"/>
      <c r="O1100" s="208"/>
      <c r="P1100" s="208"/>
      <c r="Q1100" s="208"/>
      <c r="R1100" s="208"/>
      <c r="S1100" s="208"/>
      <c r="T1100" s="208"/>
      <c r="U1100" s="208"/>
      <c r="V1100" s="208"/>
      <c r="W1100" s="208"/>
      <c r="X1100" s="208"/>
      <c r="Y1100" s="208"/>
      <c r="Z1100" s="208"/>
      <c r="AA1100" s="208"/>
      <c r="AB1100" s="208"/>
      <c r="AC1100" s="208"/>
      <c r="AD1100" s="208"/>
      <c r="AE1100" s="208"/>
      <c r="AF1100" s="208"/>
      <c r="AG1100" s="208"/>
      <c r="AH1100" s="208"/>
    </row>
    <row r="1227" spans="2:34" ht="15" customHeight="1">
      <c r="B1227" s="208"/>
      <c r="C1227" s="208"/>
      <c r="D1227" s="208"/>
      <c r="E1227" s="208"/>
      <c r="F1227" s="208"/>
      <c r="G1227" s="208"/>
      <c r="H1227" s="208"/>
      <c r="I1227" s="208"/>
      <c r="J1227" s="208"/>
      <c r="K1227" s="208"/>
      <c r="L1227" s="208"/>
      <c r="M1227" s="208"/>
      <c r="N1227" s="208"/>
      <c r="O1227" s="208"/>
      <c r="P1227" s="208"/>
      <c r="Q1227" s="208"/>
      <c r="R1227" s="208"/>
      <c r="S1227" s="208"/>
      <c r="T1227" s="208"/>
      <c r="U1227" s="208"/>
      <c r="V1227" s="208"/>
      <c r="W1227" s="208"/>
      <c r="X1227" s="208"/>
      <c r="Y1227" s="208"/>
      <c r="Z1227" s="208"/>
      <c r="AA1227" s="208"/>
      <c r="AB1227" s="208"/>
      <c r="AC1227" s="208"/>
      <c r="AD1227" s="208"/>
      <c r="AE1227" s="208"/>
      <c r="AF1227" s="208"/>
      <c r="AG1227" s="208"/>
      <c r="AH1227" s="208"/>
    </row>
    <row r="1390" spans="2:34" ht="15" customHeight="1">
      <c r="B1390" s="208"/>
      <c r="C1390" s="208"/>
      <c r="D1390" s="208"/>
      <c r="E1390" s="208"/>
      <c r="F1390" s="208"/>
      <c r="G1390" s="208"/>
      <c r="H1390" s="208"/>
      <c r="I1390" s="208"/>
      <c r="J1390" s="208"/>
      <c r="K1390" s="208"/>
      <c r="L1390" s="208"/>
      <c r="M1390" s="208"/>
      <c r="N1390" s="208"/>
      <c r="O1390" s="208"/>
      <c r="P1390" s="208"/>
      <c r="Q1390" s="208"/>
      <c r="R1390" s="208"/>
      <c r="S1390" s="208"/>
      <c r="T1390" s="208"/>
      <c r="U1390" s="208"/>
      <c r="V1390" s="208"/>
      <c r="W1390" s="208"/>
      <c r="X1390" s="208"/>
      <c r="Y1390" s="208"/>
      <c r="Z1390" s="208"/>
      <c r="AA1390" s="208"/>
      <c r="AB1390" s="208"/>
      <c r="AC1390" s="208"/>
      <c r="AD1390" s="208"/>
      <c r="AE1390" s="208"/>
      <c r="AF1390" s="208"/>
      <c r="AG1390" s="208"/>
      <c r="AH1390" s="208"/>
    </row>
    <row r="1502" spans="2:34" ht="15" customHeight="1">
      <c r="B1502" s="208"/>
      <c r="C1502" s="208"/>
      <c r="D1502" s="208"/>
      <c r="E1502" s="208"/>
      <c r="F1502" s="208"/>
      <c r="G1502" s="208"/>
      <c r="H1502" s="208"/>
      <c r="I1502" s="208"/>
      <c r="J1502" s="208"/>
      <c r="K1502" s="208"/>
      <c r="L1502" s="208"/>
      <c r="M1502" s="208"/>
      <c r="N1502" s="208"/>
      <c r="O1502" s="208"/>
      <c r="P1502" s="208"/>
      <c r="Q1502" s="208"/>
      <c r="R1502" s="208"/>
      <c r="S1502" s="208"/>
      <c r="T1502" s="208"/>
      <c r="U1502" s="208"/>
      <c r="V1502" s="208"/>
      <c r="W1502" s="208"/>
      <c r="X1502" s="208"/>
      <c r="Y1502" s="208"/>
      <c r="Z1502" s="208"/>
      <c r="AA1502" s="208"/>
      <c r="AB1502" s="208"/>
      <c r="AC1502" s="208"/>
      <c r="AD1502" s="208"/>
      <c r="AE1502" s="208"/>
      <c r="AF1502" s="208"/>
      <c r="AG1502" s="208"/>
      <c r="AH1502" s="208"/>
    </row>
    <row r="1604" spans="2:34" ht="15" customHeight="1">
      <c r="B1604" s="208"/>
      <c r="C1604" s="208"/>
      <c r="D1604" s="208"/>
      <c r="E1604" s="208"/>
      <c r="F1604" s="208"/>
      <c r="G1604" s="208"/>
      <c r="H1604" s="208"/>
      <c r="I1604" s="208"/>
      <c r="J1604" s="208"/>
      <c r="K1604" s="208"/>
      <c r="L1604" s="208"/>
      <c r="M1604" s="208"/>
      <c r="N1604" s="208"/>
      <c r="O1604" s="208"/>
      <c r="P1604" s="208"/>
      <c r="Q1604" s="208"/>
      <c r="R1604" s="208"/>
      <c r="S1604" s="208"/>
      <c r="T1604" s="208"/>
      <c r="U1604" s="208"/>
      <c r="V1604" s="208"/>
      <c r="W1604" s="208"/>
      <c r="X1604" s="208"/>
      <c r="Y1604" s="208"/>
      <c r="Z1604" s="208"/>
      <c r="AA1604" s="208"/>
      <c r="AB1604" s="208"/>
      <c r="AC1604" s="208"/>
      <c r="AD1604" s="208"/>
      <c r="AE1604" s="208"/>
      <c r="AF1604" s="208"/>
      <c r="AG1604" s="208"/>
      <c r="AH1604" s="208"/>
    </row>
    <row r="1698" spans="2:34" ht="15" customHeight="1">
      <c r="B1698" s="208"/>
      <c r="C1698" s="208"/>
      <c r="D1698" s="208"/>
      <c r="E1698" s="208"/>
      <c r="F1698" s="208"/>
      <c r="G1698" s="208"/>
      <c r="H1698" s="208"/>
      <c r="I1698" s="208"/>
      <c r="J1698" s="208"/>
      <c r="K1698" s="208"/>
      <c r="L1698" s="208"/>
      <c r="M1698" s="208"/>
      <c r="N1698" s="208"/>
      <c r="O1698" s="208"/>
      <c r="P1698" s="208"/>
      <c r="Q1698" s="208"/>
      <c r="R1698" s="208"/>
      <c r="S1698" s="208"/>
      <c r="T1698" s="208"/>
      <c r="U1698" s="208"/>
      <c r="V1698" s="208"/>
      <c r="W1698" s="208"/>
      <c r="X1698" s="208"/>
      <c r="Y1698" s="208"/>
      <c r="Z1698" s="208"/>
      <c r="AA1698" s="208"/>
      <c r="AB1698" s="208"/>
      <c r="AC1698" s="208"/>
      <c r="AD1698" s="208"/>
      <c r="AE1698" s="208"/>
      <c r="AF1698" s="208"/>
      <c r="AG1698" s="208"/>
      <c r="AH1698" s="208"/>
    </row>
    <row r="1945" spans="2:34" ht="15" customHeight="1">
      <c r="B1945" s="208"/>
      <c r="C1945" s="208"/>
      <c r="D1945" s="208"/>
      <c r="E1945" s="208"/>
      <c r="F1945" s="208"/>
      <c r="G1945" s="208"/>
      <c r="H1945" s="208"/>
      <c r="I1945" s="208"/>
      <c r="J1945" s="208"/>
      <c r="K1945" s="208"/>
      <c r="L1945" s="208"/>
      <c r="M1945" s="208"/>
      <c r="N1945" s="208"/>
      <c r="O1945" s="208"/>
      <c r="P1945" s="208"/>
      <c r="Q1945" s="208"/>
      <c r="R1945" s="208"/>
      <c r="S1945" s="208"/>
      <c r="T1945" s="208"/>
      <c r="U1945" s="208"/>
      <c r="V1945" s="208"/>
      <c r="W1945" s="208"/>
      <c r="X1945" s="208"/>
      <c r="Y1945" s="208"/>
      <c r="Z1945" s="208"/>
      <c r="AA1945" s="208"/>
      <c r="AB1945" s="208"/>
      <c r="AC1945" s="208"/>
      <c r="AD1945" s="208"/>
      <c r="AE1945" s="208"/>
      <c r="AF1945" s="208"/>
      <c r="AG1945" s="208"/>
      <c r="AH1945" s="208"/>
    </row>
    <row r="2031" spans="2:34" ht="15" customHeight="1">
      <c r="B2031" s="208"/>
      <c r="C2031" s="208"/>
      <c r="D2031" s="208"/>
      <c r="E2031" s="208"/>
      <c r="F2031" s="208"/>
      <c r="G2031" s="208"/>
      <c r="H2031" s="208"/>
      <c r="I2031" s="208"/>
      <c r="J2031" s="208"/>
      <c r="K2031" s="208"/>
      <c r="L2031" s="208"/>
      <c r="M2031" s="208"/>
      <c r="N2031" s="208"/>
      <c r="O2031" s="208"/>
      <c r="P2031" s="208"/>
      <c r="Q2031" s="208"/>
      <c r="R2031" s="208"/>
      <c r="S2031" s="208"/>
      <c r="T2031" s="208"/>
      <c r="U2031" s="208"/>
      <c r="V2031" s="208"/>
      <c r="W2031" s="208"/>
      <c r="X2031" s="208"/>
      <c r="Y2031" s="208"/>
      <c r="Z2031" s="208"/>
      <c r="AA2031" s="208"/>
      <c r="AB2031" s="208"/>
      <c r="AC2031" s="208"/>
      <c r="AD2031" s="208"/>
      <c r="AE2031" s="208"/>
      <c r="AF2031" s="208"/>
      <c r="AG2031" s="208"/>
      <c r="AH2031" s="208"/>
    </row>
    <row r="2153" spans="2:34" ht="15" customHeight="1">
      <c r="B2153" s="208"/>
      <c r="C2153" s="208"/>
      <c r="D2153" s="208"/>
      <c r="E2153" s="208"/>
      <c r="F2153" s="208"/>
      <c r="G2153" s="208"/>
      <c r="H2153" s="208"/>
      <c r="I2153" s="208"/>
      <c r="J2153" s="208"/>
      <c r="K2153" s="208"/>
      <c r="L2153" s="208"/>
      <c r="M2153" s="208"/>
      <c r="N2153" s="208"/>
      <c r="O2153" s="208"/>
      <c r="P2153" s="208"/>
      <c r="Q2153" s="208"/>
      <c r="R2153" s="208"/>
      <c r="S2153" s="208"/>
      <c r="T2153" s="208"/>
      <c r="U2153" s="208"/>
      <c r="V2153" s="208"/>
      <c r="W2153" s="208"/>
      <c r="X2153" s="208"/>
      <c r="Y2153" s="208"/>
      <c r="Z2153" s="208"/>
      <c r="AA2153" s="208"/>
      <c r="AB2153" s="208"/>
      <c r="AC2153" s="208"/>
      <c r="AD2153" s="208"/>
      <c r="AE2153" s="208"/>
      <c r="AF2153" s="208"/>
      <c r="AG2153" s="208"/>
      <c r="AH2153" s="208"/>
    </row>
    <row r="2317" spans="2:34" ht="15" customHeight="1">
      <c r="B2317" s="208"/>
      <c r="C2317" s="208"/>
      <c r="D2317" s="208"/>
      <c r="E2317" s="208"/>
      <c r="F2317" s="208"/>
      <c r="G2317" s="208"/>
      <c r="H2317" s="208"/>
      <c r="I2317" s="208"/>
      <c r="J2317" s="208"/>
      <c r="K2317" s="208"/>
      <c r="L2317" s="208"/>
      <c r="M2317" s="208"/>
      <c r="N2317" s="208"/>
      <c r="O2317" s="208"/>
      <c r="P2317" s="208"/>
      <c r="Q2317" s="208"/>
      <c r="R2317" s="208"/>
      <c r="S2317" s="208"/>
      <c r="T2317" s="208"/>
      <c r="U2317" s="208"/>
      <c r="V2317" s="208"/>
      <c r="W2317" s="208"/>
      <c r="X2317" s="208"/>
      <c r="Y2317" s="208"/>
      <c r="Z2317" s="208"/>
      <c r="AA2317" s="208"/>
      <c r="AB2317" s="208"/>
      <c r="AC2317" s="208"/>
      <c r="AD2317" s="208"/>
      <c r="AE2317" s="208"/>
      <c r="AF2317" s="208"/>
      <c r="AG2317" s="208"/>
      <c r="AH2317" s="208"/>
    </row>
    <row r="2419" spans="2:34" ht="15" customHeight="1">
      <c r="B2419" s="208"/>
      <c r="C2419" s="208"/>
      <c r="D2419" s="208"/>
      <c r="E2419" s="208"/>
      <c r="F2419" s="208"/>
      <c r="G2419" s="208"/>
      <c r="H2419" s="208"/>
      <c r="I2419" s="208"/>
      <c r="J2419" s="208"/>
      <c r="K2419" s="208"/>
      <c r="L2419" s="208"/>
      <c r="M2419" s="208"/>
      <c r="N2419" s="208"/>
      <c r="O2419" s="208"/>
      <c r="P2419" s="208"/>
      <c r="Q2419" s="208"/>
      <c r="R2419" s="208"/>
      <c r="S2419" s="208"/>
      <c r="T2419" s="208"/>
      <c r="U2419" s="208"/>
      <c r="V2419" s="208"/>
      <c r="W2419" s="208"/>
      <c r="X2419" s="208"/>
      <c r="Y2419" s="208"/>
      <c r="Z2419" s="208"/>
      <c r="AA2419" s="208"/>
      <c r="AB2419" s="208"/>
      <c r="AC2419" s="208"/>
      <c r="AD2419" s="208"/>
      <c r="AE2419" s="208"/>
      <c r="AF2419" s="208"/>
      <c r="AG2419" s="208"/>
      <c r="AH2419" s="208"/>
    </row>
    <row r="2509" spans="2:34" ht="15" customHeight="1">
      <c r="B2509" s="208"/>
      <c r="C2509" s="208"/>
      <c r="D2509" s="208"/>
      <c r="E2509" s="208"/>
      <c r="F2509" s="208"/>
      <c r="G2509" s="208"/>
      <c r="H2509" s="208"/>
      <c r="I2509" s="208"/>
      <c r="J2509" s="208"/>
      <c r="K2509" s="208"/>
      <c r="L2509" s="208"/>
      <c r="M2509" s="208"/>
      <c r="N2509" s="208"/>
      <c r="O2509" s="208"/>
      <c r="P2509" s="208"/>
      <c r="Q2509" s="208"/>
      <c r="R2509" s="208"/>
      <c r="S2509" s="208"/>
      <c r="T2509" s="208"/>
      <c r="U2509" s="208"/>
      <c r="V2509" s="208"/>
      <c r="W2509" s="208"/>
      <c r="X2509" s="208"/>
      <c r="Y2509" s="208"/>
      <c r="Z2509" s="208"/>
      <c r="AA2509" s="208"/>
      <c r="AB2509" s="208"/>
      <c r="AC2509" s="208"/>
      <c r="AD2509" s="208"/>
      <c r="AE2509" s="208"/>
      <c r="AF2509" s="208"/>
      <c r="AG2509" s="208"/>
      <c r="AH2509" s="208"/>
    </row>
    <row r="2598" spans="2:34" ht="15" customHeight="1">
      <c r="B2598" s="208"/>
      <c r="C2598" s="208"/>
      <c r="D2598" s="208"/>
      <c r="E2598" s="208"/>
      <c r="F2598" s="208"/>
      <c r="G2598" s="208"/>
      <c r="H2598" s="208"/>
      <c r="I2598" s="208"/>
      <c r="J2598" s="208"/>
      <c r="K2598" s="208"/>
      <c r="L2598" s="208"/>
      <c r="M2598" s="208"/>
      <c r="N2598" s="208"/>
      <c r="O2598" s="208"/>
      <c r="P2598" s="208"/>
      <c r="Q2598" s="208"/>
      <c r="R2598" s="208"/>
      <c r="S2598" s="208"/>
      <c r="T2598" s="208"/>
      <c r="U2598" s="208"/>
      <c r="V2598" s="208"/>
      <c r="W2598" s="208"/>
      <c r="X2598" s="208"/>
      <c r="Y2598" s="208"/>
      <c r="Z2598" s="208"/>
      <c r="AA2598" s="208"/>
      <c r="AB2598" s="208"/>
      <c r="AC2598" s="208"/>
      <c r="AD2598" s="208"/>
      <c r="AE2598" s="208"/>
      <c r="AF2598" s="208"/>
      <c r="AG2598" s="208"/>
      <c r="AH2598" s="208"/>
    </row>
    <row r="2719" spans="2:34" ht="15" customHeight="1">
      <c r="B2719" s="208"/>
      <c r="C2719" s="208"/>
      <c r="D2719" s="208"/>
      <c r="E2719" s="208"/>
      <c r="F2719" s="208"/>
      <c r="G2719" s="208"/>
      <c r="H2719" s="208"/>
      <c r="I2719" s="208"/>
      <c r="J2719" s="208"/>
      <c r="K2719" s="208"/>
      <c r="L2719" s="208"/>
      <c r="M2719" s="208"/>
      <c r="N2719" s="208"/>
      <c r="O2719" s="208"/>
      <c r="P2719" s="208"/>
      <c r="Q2719" s="208"/>
      <c r="R2719" s="208"/>
      <c r="S2719" s="208"/>
      <c r="T2719" s="208"/>
      <c r="U2719" s="208"/>
      <c r="V2719" s="208"/>
      <c r="W2719" s="208"/>
      <c r="X2719" s="208"/>
      <c r="Y2719" s="208"/>
      <c r="Z2719" s="208"/>
      <c r="AA2719" s="208"/>
      <c r="AB2719" s="208"/>
      <c r="AC2719" s="208"/>
      <c r="AD2719" s="208"/>
      <c r="AE2719" s="208"/>
      <c r="AF2719" s="208"/>
      <c r="AG2719" s="208"/>
      <c r="AH2719" s="208"/>
    </row>
    <row r="2837" spans="2:34" ht="15" customHeight="1">
      <c r="B2837" s="208"/>
      <c r="C2837" s="208"/>
      <c r="D2837" s="208"/>
      <c r="E2837" s="208"/>
      <c r="F2837" s="208"/>
      <c r="G2837" s="208"/>
      <c r="H2837" s="208"/>
      <c r="I2837" s="208"/>
      <c r="J2837" s="208"/>
      <c r="K2837" s="208"/>
      <c r="L2837" s="208"/>
      <c r="M2837" s="208"/>
      <c r="N2837" s="208"/>
      <c r="O2837" s="208"/>
      <c r="P2837" s="208"/>
      <c r="Q2837" s="208"/>
      <c r="R2837" s="208"/>
      <c r="S2837" s="208"/>
      <c r="T2837" s="208"/>
      <c r="U2837" s="208"/>
      <c r="V2837" s="208"/>
      <c r="W2837" s="208"/>
      <c r="X2837" s="208"/>
      <c r="Y2837" s="208"/>
      <c r="Z2837" s="208"/>
      <c r="AA2837" s="208"/>
      <c r="AB2837" s="208"/>
      <c r="AC2837" s="208"/>
      <c r="AD2837" s="208"/>
      <c r="AE2837" s="208"/>
      <c r="AF2837" s="208"/>
      <c r="AG2837" s="208"/>
      <c r="AH2837" s="208"/>
    </row>
  </sheetData>
  <mergeCells count="21">
    <mergeCell ref="B87:AG87"/>
    <mergeCell ref="B1945:AH1945"/>
    <mergeCell ref="B2837:AH2837"/>
    <mergeCell ref="B1604:AH1604"/>
    <mergeCell ref="B1100:AH1100"/>
    <mergeCell ref="B112:AH112"/>
    <mergeCell ref="B308:AH308"/>
    <mergeCell ref="B2719:AH2719"/>
    <mergeCell ref="B712:AH712"/>
    <mergeCell ref="B1227:AH1227"/>
    <mergeCell ref="B2317:AH2317"/>
    <mergeCell ref="B1698:AH1698"/>
    <mergeCell ref="B1390:AH1390"/>
    <mergeCell ref="B2509:AH2509"/>
    <mergeCell ref="B2598:AH2598"/>
    <mergeCell ref="B511:AH511"/>
    <mergeCell ref="B2031:AH2031"/>
    <mergeCell ref="B2153:AH2153"/>
    <mergeCell ref="B2419:AH2419"/>
    <mergeCell ref="B1502:AH1502"/>
    <mergeCell ref="B887:AH887"/>
  </mergeCells>
  <pageMargins left="0.75" right="0.75" top="1" bottom="1" header="0.5" footer="0.5"/>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I97"/>
  <sheetViews>
    <sheetView workbookViewId="0"/>
  </sheetViews>
  <sheetFormatPr defaultColWidth="9.1328125" defaultRowHeight="14.25"/>
  <cols>
    <col min="1" max="1" width="31.86328125" customWidth="1"/>
    <col min="2" max="2" width="45.73046875" customWidth="1"/>
  </cols>
  <sheetData>
    <row r="1" spans="1:35" ht="15" customHeight="1" thickBot="1">
      <c r="B1" s="20" t="s">
        <v>586</v>
      </c>
      <c r="C1" s="21">
        <v>2019</v>
      </c>
      <c r="D1" s="21">
        <v>2020</v>
      </c>
      <c r="E1" s="21">
        <v>2021</v>
      </c>
      <c r="F1" s="21">
        <v>2022</v>
      </c>
      <c r="G1" s="21">
        <v>2023</v>
      </c>
      <c r="H1" s="21">
        <v>2024</v>
      </c>
      <c r="I1" s="21">
        <v>2025</v>
      </c>
      <c r="J1" s="21">
        <v>2026</v>
      </c>
      <c r="K1" s="21">
        <v>2027</v>
      </c>
      <c r="L1" s="21">
        <v>2028</v>
      </c>
      <c r="M1" s="21">
        <v>2029</v>
      </c>
      <c r="N1" s="21">
        <v>2030</v>
      </c>
      <c r="O1" s="21">
        <v>2031</v>
      </c>
      <c r="P1" s="21">
        <v>2032</v>
      </c>
      <c r="Q1" s="21">
        <v>2033</v>
      </c>
      <c r="R1" s="21">
        <v>2034</v>
      </c>
      <c r="S1" s="21">
        <v>2035</v>
      </c>
      <c r="T1" s="21">
        <v>2036</v>
      </c>
      <c r="U1" s="21">
        <v>2037</v>
      </c>
      <c r="V1" s="21">
        <v>2038</v>
      </c>
      <c r="W1" s="21">
        <v>2039</v>
      </c>
      <c r="X1" s="21">
        <v>2040</v>
      </c>
      <c r="Y1" s="21">
        <v>2041</v>
      </c>
      <c r="Z1" s="21">
        <v>2042</v>
      </c>
      <c r="AA1" s="21">
        <v>2043</v>
      </c>
      <c r="AB1" s="21">
        <v>2044</v>
      </c>
      <c r="AC1" s="21">
        <v>2045</v>
      </c>
      <c r="AD1" s="21">
        <v>2046</v>
      </c>
      <c r="AE1" s="21">
        <v>2047</v>
      </c>
      <c r="AF1" s="21">
        <v>2048</v>
      </c>
      <c r="AG1" s="21">
        <v>2049</v>
      </c>
      <c r="AH1" s="21">
        <v>2050</v>
      </c>
    </row>
    <row r="2" spans="1:35" ht="15" customHeight="1" thickTop="1"/>
    <row r="3" spans="1:35" ht="15" customHeight="1">
      <c r="C3" s="102" t="s">
        <v>189</v>
      </c>
      <c r="D3" s="102" t="s">
        <v>587</v>
      </c>
      <c r="E3" s="102"/>
      <c r="F3" s="102"/>
      <c r="G3" s="102"/>
    </row>
    <row r="4" spans="1:35" ht="15" customHeight="1">
      <c r="C4" s="102" t="s">
        <v>191</v>
      </c>
      <c r="D4" s="102" t="s">
        <v>588</v>
      </c>
      <c r="E4" s="102"/>
      <c r="F4" s="102"/>
      <c r="G4" s="102" t="s">
        <v>589</v>
      </c>
    </row>
    <row r="5" spans="1:35" ht="15" customHeight="1">
      <c r="C5" s="102" t="s">
        <v>194</v>
      </c>
      <c r="D5" s="102" t="s">
        <v>590</v>
      </c>
      <c r="E5" s="102"/>
      <c r="F5" s="102"/>
      <c r="G5" s="102"/>
    </row>
    <row r="6" spans="1:35" ht="15" customHeight="1">
      <c r="C6" s="102" t="s">
        <v>196</v>
      </c>
      <c r="D6" s="102"/>
      <c r="E6" s="102" t="s">
        <v>591</v>
      </c>
      <c r="F6" s="102"/>
      <c r="G6" s="102"/>
    </row>
    <row r="10" spans="1:35" ht="15" customHeight="1">
      <c r="A10" s="14" t="s">
        <v>198</v>
      </c>
      <c r="B10" s="23" t="s">
        <v>199</v>
      </c>
    </row>
    <row r="11" spans="1:35" ht="15" customHeight="1">
      <c r="B11" s="20"/>
    </row>
    <row r="12" spans="1:35" ht="15" customHeight="1">
      <c r="B12" s="20"/>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t="s">
        <v>592</v>
      </c>
    </row>
    <row r="13" spans="1:35" ht="15" customHeight="1" thickBot="1">
      <c r="B13" s="21" t="s">
        <v>203</v>
      </c>
      <c r="C13" s="21">
        <v>2019</v>
      </c>
      <c r="D13" s="21">
        <v>2020</v>
      </c>
      <c r="E13" s="21">
        <v>2021</v>
      </c>
      <c r="F13" s="21">
        <v>2022</v>
      </c>
      <c r="G13" s="21">
        <v>2023</v>
      </c>
      <c r="H13" s="21">
        <v>2024</v>
      </c>
      <c r="I13" s="21">
        <v>2025</v>
      </c>
      <c r="J13" s="21">
        <v>2026</v>
      </c>
      <c r="K13" s="21">
        <v>2027</v>
      </c>
      <c r="L13" s="21">
        <v>2028</v>
      </c>
      <c r="M13" s="21">
        <v>2029</v>
      </c>
      <c r="N13" s="21">
        <v>2030</v>
      </c>
      <c r="O13" s="21">
        <v>2031</v>
      </c>
      <c r="P13" s="21">
        <v>2032</v>
      </c>
      <c r="Q13" s="21">
        <v>2033</v>
      </c>
      <c r="R13" s="21">
        <v>2034</v>
      </c>
      <c r="S13" s="21">
        <v>2035</v>
      </c>
      <c r="T13" s="21">
        <v>2036</v>
      </c>
      <c r="U13" s="21">
        <v>2037</v>
      </c>
      <c r="V13" s="21">
        <v>2038</v>
      </c>
      <c r="W13" s="21">
        <v>2039</v>
      </c>
      <c r="X13" s="21">
        <v>2040</v>
      </c>
      <c r="Y13" s="21">
        <v>2041</v>
      </c>
      <c r="Z13" s="21">
        <v>2042</v>
      </c>
      <c r="AA13" s="21">
        <v>2043</v>
      </c>
      <c r="AB13" s="21">
        <v>2044</v>
      </c>
      <c r="AC13" s="21">
        <v>2045</v>
      </c>
      <c r="AD13" s="21">
        <v>2046</v>
      </c>
      <c r="AE13" s="21">
        <v>2047</v>
      </c>
      <c r="AF13" s="21">
        <v>2048</v>
      </c>
      <c r="AG13" s="21">
        <v>2049</v>
      </c>
      <c r="AH13" s="21">
        <v>2050</v>
      </c>
      <c r="AI13" s="21">
        <v>2050</v>
      </c>
    </row>
    <row r="14" spans="1:35" ht="15" customHeight="1" thickTop="1"/>
    <row r="15" spans="1:35" ht="15" customHeight="1">
      <c r="B15" s="24" t="s">
        <v>205</v>
      </c>
    </row>
    <row r="16" spans="1:35" ht="15" customHeight="1">
      <c r="B16" s="24" t="s">
        <v>206</v>
      </c>
    </row>
    <row r="17" spans="1:35" ht="15" customHeight="1">
      <c r="B17" s="24" t="s">
        <v>207</v>
      </c>
    </row>
    <row r="18" spans="1:35" ht="15" customHeight="1">
      <c r="A18" s="14" t="s">
        <v>208</v>
      </c>
      <c r="B18" s="31" t="s">
        <v>209</v>
      </c>
      <c r="C18" s="25">
        <v>2917.2534179999998</v>
      </c>
      <c r="D18" s="25">
        <v>2975.1254880000001</v>
      </c>
      <c r="E18" s="25">
        <v>3025.3583979999999</v>
      </c>
      <c r="F18" s="25">
        <v>3062.7468260000001</v>
      </c>
      <c r="G18" s="25">
        <v>3083.977539</v>
      </c>
      <c r="H18" s="25">
        <v>3096.5910640000002</v>
      </c>
      <c r="I18" s="25">
        <v>3105.9812010000001</v>
      </c>
      <c r="J18" s="25">
        <v>3125.5920409999999</v>
      </c>
      <c r="K18" s="25">
        <v>3146.880615</v>
      </c>
      <c r="L18" s="25">
        <v>3167.633057</v>
      </c>
      <c r="M18" s="25">
        <v>3188.2370609999998</v>
      </c>
      <c r="N18" s="25">
        <v>3209.845703</v>
      </c>
      <c r="O18" s="25">
        <v>3233.3459469999998</v>
      </c>
      <c r="P18" s="25">
        <v>3252.6281739999999</v>
      </c>
      <c r="Q18" s="25">
        <v>3271.139404</v>
      </c>
      <c r="R18" s="25">
        <v>3285.1403810000002</v>
      </c>
      <c r="S18" s="25">
        <v>3295.6909179999998</v>
      </c>
      <c r="T18" s="25">
        <v>3311.9399410000001</v>
      </c>
      <c r="U18" s="25">
        <v>3327.9958499999998</v>
      </c>
      <c r="V18" s="25">
        <v>3344.2626949999999</v>
      </c>
      <c r="W18" s="25">
        <v>3361.544922</v>
      </c>
      <c r="X18" s="25">
        <v>3379.7543949999999</v>
      </c>
      <c r="Y18" s="25">
        <v>3396.2570799999999</v>
      </c>
      <c r="Z18" s="25">
        <v>3413.8405760000001</v>
      </c>
      <c r="AA18" s="25">
        <v>3432.0297850000002</v>
      </c>
      <c r="AB18" s="25">
        <v>3451.1577149999998</v>
      </c>
      <c r="AC18" s="25">
        <v>3472.0922850000002</v>
      </c>
      <c r="AD18" s="25">
        <v>3496.9057619999999</v>
      </c>
      <c r="AE18" s="25">
        <v>3524.3183589999999</v>
      </c>
      <c r="AF18" s="25">
        <v>3555.436768</v>
      </c>
      <c r="AG18" s="25">
        <v>3588.8325199999999</v>
      </c>
      <c r="AH18" s="25">
        <v>3624.4035640000002</v>
      </c>
      <c r="AI18" s="26">
        <v>7.0260000000000001E-3</v>
      </c>
    </row>
    <row r="19" spans="1:35" ht="15" customHeight="1">
      <c r="A19" s="14" t="s">
        <v>210</v>
      </c>
      <c r="B19" s="31" t="s">
        <v>211</v>
      </c>
      <c r="C19" s="25">
        <v>99.321113999999994</v>
      </c>
      <c r="D19" s="25">
        <v>100.61537199999999</v>
      </c>
      <c r="E19" s="25">
        <v>102.27555099999999</v>
      </c>
      <c r="F19" s="25">
        <v>103.794495</v>
      </c>
      <c r="G19" s="25">
        <v>104.99791</v>
      </c>
      <c r="H19" s="25">
        <v>105.845024</v>
      </c>
      <c r="I19" s="25">
        <v>106.78964999999999</v>
      </c>
      <c r="J19" s="25">
        <v>107.83586099999999</v>
      </c>
      <c r="K19" s="25">
        <v>109.086189</v>
      </c>
      <c r="L19" s="25">
        <v>110.314789</v>
      </c>
      <c r="M19" s="25">
        <v>111.61691999999999</v>
      </c>
      <c r="N19" s="25">
        <v>112.770866</v>
      </c>
      <c r="O19" s="25">
        <v>114.262428</v>
      </c>
      <c r="P19" s="25">
        <v>115.52301</v>
      </c>
      <c r="Q19" s="25">
        <v>116.879272</v>
      </c>
      <c r="R19" s="25">
        <v>118.14617200000001</v>
      </c>
      <c r="S19" s="25">
        <v>119.40303</v>
      </c>
      <c r="T19" s="25">
        <v>120.80527499999999</v>
      </c>
      <c r="U19" s="25">
        <v>122.152451</v>
      </c>
      <c r="V19" s="25">
        <v>123.496872</v>
      </c>
      <c r="W19" s="25">
        <v>124.85643</v>
      </c>
      <c r="X19" s="25">
        <v>126.275398</v>
      </c>
      <c r="Y19" s="25">
        <v>127.716537</v>
      </c>
      <c r="Z19" s="25">
        <v>129.18461600000001</v>
      </c>
      <c r="AA19" s="25">
        <v>130.70700099999999</v>
      </c>
      <c r="AB19" s="25">
        <v>132.37408400000001</v>
      </c>
      <c r="AC19" s="25">
        <v>134.19018600000001</v>
      </c>
      <c r="AD19" s="25">
        <v>136.27534499999999</v>
      </c>
      <c r="AE19" s="25">
        <v>138.142303</v>
      </c>
      <c r="AF19" s="25">
        <v>140.203461</v>
      </c>
      <c r="AG19" s="25">
        <v>142.34049999999999</v>
      </c>
      <c r="AH19" s="25">
        <v>144.479523</v>
      </c>
      <c r="AI19" s="26">
        <v>1.2163E-2</v>
      </c>
    </row>
    <row r="20" spans="1:35" ht="15" customHeight="1">
      <c r="A20" s="14" t="s">
        <v>212</v>
      </c>
      <c r="B20" s="31" t="s">
        <v>213</v>
      </c>
      <c r="C20" s="25">
        <v>299.98956299999998</v>
      </c>
      <c r="D20" s="25">
        <v>302.99670400000002</v>
      </c>
      <c r="E20" s="25">
        <v>307.861176</v>
      </c>
      <c r="F20" s="25">
        <v>312.26748700000002</v>
      </c>
      <c r="G20" s="25">
        <v>316.85519399999998</v>
      </c>
      <c r="H20" s="25">
        <v>319.636932</v>
      </c>
      <c r="I20" s="25">
        <v>322.737976</v>
      </c>
      <c r="J20" s="25">
        <v>325.800049</v>
      </c>
      <c r="K20" s="25">
        <v>329.40594499999997</v>
      </c>
      <c r="L20" s="25">
        <v>332.56686400000001</v>
      </c>
      <c r="M20" s="25">
        <v>335.87530500000003</v>
      </c>
      <c r="N20" s="25">
        <v>338.360657</v>
      </c>
      <c r="O20" s="25">
        <v>342.56182899999999</v>
      </c>
      <c r="P20" s="25">
        <v>345.996307</v>
      </c>
      <c r="Q20" s="25">
        <v>349.88958700000001</v>
      </c>
      <c r="R20" s="25">
        <v>353.15029900000002</v>
      </c>
      <c r="S20" s="25">
        <v>356.89837599999998</v>
      </c>
      <c r="T20" s="25">
        <v>360.95452899999998</v>
      </c>
      <c r="U20" s="25">
        <v>364.40631100000002</v>
      </c>
      <c r="V20" s="25">
        <v>367.98541299999999</v>
      </c>
      <c r="W20" s="25">
        <v>371.46130399999998</v>
      </c>
      <c r="X20" s="25">
        <v>375.17526199999998</v>
      </c>
      <c r="Y20" s="25">
        <v>378.96575899999999</v>
      </c>
      <c r="Z20" s="25">
        <v>382.97610500000002</v>
      </c>
      <c r="AA20" s="25">
        <v>386.869507</v>
      </c>
      <c r="AB20" s="25">
        <v>391.47946200000001</v>
      </c>
      <c r="AC20" s="25">
        <v>396.56829800000003</v>
      </c>
      <c r="AD20" s="25">
        <v>402.70736699999998</v>
      </c>
      <c r="AE20" s="25">
        <v>407.39862099999999</v>
      </c>
      <c r="AF20" s="25">
        <v>413.09304800000001</v>
      </c>
      <c r="AG20" s="25">
        <v>419.04983499999997</v>
      </c>
      <c r="AH20" s="25">
        <v>425.07647700000001</v>
      </c>
      <c r="AI20" s="26">
        <v>1.1306E-2</v>
      </c>
    </row>
    <row r="21" spans="1:35" ht="15" customHeight="1">
      <c r="B21" s="24" t="s">
        <v>214</v>
      </c>
    </row>
    <row r="22" spans="1:35" ht="15" customHeight="1">
      <c r="A22" s="14" t="s">
        <v>215</v>
      </c>
      <c r="B22" s="31" t="s">
        <v>216</v>
      </c>
      <c r="C22" s="25">
        <v>210.13850400000001</v>
      </c>
      <c r="D22" s="25">
        <v>211.126205</v>
      </c>
      <c r="E22" s="25">
        <v>212.116165</v>
      </c>
      <c r="F22" s="25">
        <v>213.08595299999999</v>
      </c>
      <c r="G22" s="25">
        <v>214.01353499999999</v>
      </c>
      <c r="H22" s="25">
        <v>214.96095299999999</v>
      </c>
      <c r="I22" s="25">
        <v>215.98413099999999</v>
      </c>
      <c r="J22" s="25">
        <v>216.989777</v>
      </c>
      <c r="K22" s="25">
        <v>217.98005699999999</v>
      </c>
      <c r="L22" s="25">
        <v>218.98109400000001</v>
      </c>
      <c r="M22" s="25">
        <v>219.96804800000001</v>
      </c>
      <c r="N22" s="25">
        <v>220.90673799999999</v>
      </c>
      <c r="O22" s="25">
        <v>221.807053</v>
      </c>
      <c r="P22" s="25">
        <v>222.678833</v>
      </c>
      <c r="Q22" s="25">
        <v>223.455963</v>
      </c>
      <c r="R22" s="25">
        <v>224.19052099999999</v>
      </c>
      <c r="S22" s="25">
        <v>224.88494900000001</v>
      </c>
      <c r="T22" s="25">
        <v>225.54260300000001</v>
      </c>
      <c r="U22" s="25">
        <v>226.167709</v>
      </c>
      <c r="V22" s="25">
        <v>226.76289399999999</v>
      </c>
      <c r="W22" s="25">
        <v>227.33021500000001</v>
      </c>
      <c r="X22" s="25">
        <v>227.87237500000001</v>
      </c>
      <c r="Y22" s="25">
        <v>228.39172400000001</v>
      </c>
      <c r="Z22" s="25">
        <v>228.89146400000001</v>
      </c>
      <c r="AA22" s="25">
        <v>229.376724</v>
      </c>
      <c r="AB22" s="25">
        <v>229.852081</v>
      </c>
      <c r="AC22" s="25">
        <v>230.323227</v>
      </c>
      <c r="AD22" s="25">
        <v>230.79690600000001</v>
      </c>
      <c r="AE22" s="25">
        <v>231.280609</v>
      </c>
      <c r="AF22" s="25">
        <v>231.78066999999999</v>
      </c>
      <c r="AG22" s="25">
        <v>232.30583200000001</v>
      </c>
      <c r="AH22" s="25">
        <v>232.850571</v>
      </c>
      <c r="AI22" s="26">
        <v>3.3159999999999999E-3</v>
      </c>
    </row>
    <row r="23" spans="1:35" ht="15" customHeight="1">
      <c r="A23" s="14" t="s">
        <v>217</v>
      </c>
      <c r="B23" s="31" t="s">
        <v>218</v>
      </c>
      <c r="C23" s="25">
        <v>41.270718000000002</v>
      </c>
      <c r="D23" s="25">
        <v>41.874930999999997</v>
      </c>
      <c r="E23" s="25">
        <v>42.455513000000003</v>
      </c>
      <c r="F23" s="25">
        <v>42.941440999999998</v>
      </c>
      <c r="G23" s="25">
        <v>43.403492</v>
      </c>
      <c r="H23" s="25">
        <v>43.866782999999998</v>
      </c>
      <c r="I23" s="25">
        <v>44.310471</v>
      </c>
      <c r="J23" s="25">
        <v>44.751930000000002</v>
      </c>
      <c r="K23" s="25">
        <v>45.177658000000001</v>
      </c>
      <c r="L23" s="25">
        <v>45.617381999999999</v>
      </c>
      <c r="M23" s="25">
        <v>46.05724</v>
      </c>
      <c r="N23" s="25">
        <v>46.402245000000001</v>
      </c>
      <c r="O23" s="25">
        <v>46.841445999999998</v>
      </c>
      <c r="P23" s="25">
        <v>47.267837999999998</v>
      </c>
      <c r="Q23" s="25">
        <v>47.680484999999997</v>
      </c>
      <c r="R23" s="25">
        <v>48.055225</v>
      </c>
      <c r="S23" s="25">
        <v>48.435218999999996</v>
      </c>
      <c r="T23" s="25">
        <v>48.803921000000003</v>
      </c>
      <c r="U23" s="25">
        <v>49.166313000000002</v>
      </c>
      <c r="V23" s="25">
        <v>49.530780999999998</v>
      </c>
      <c r="W23" s="25">
        <v>49.890510999999996</v>
      </c>
      <c r="X23" s="25">
        <v>50.244216999999999</v>
      </c>
      <c r="Y23" s="25">
        <v>50.573273</v>
      </c>
      <c r="Z23" s="25">
        <v>50.897018000000003</v>
      </c>
      <c r="AA23" s="25">
        <v>51.222712999999999</v>
      </c>
      <c r="AB23" s="25">
        <v>51.549354999999998</v>
      </c>
      <c r="AC23" s="25">
        <v>51.873221999999998</v>
      </c>
      <c r="AD23" s="25">
        <v>52.227497</v>
      </c>
      <c r="AE23" s="25">
        <v>52.585467999999999</v>
      </c>
      <c r="AF23" s="25">
        <v>52.972960999999998</v>
      </c>
      <c r="AG23" s="25">
        <v>53.355491999999998</v>
      </c>
      <c r="AH23" s="25">
        <v>53.757781999999999</v>
      </c>
      <c r="AI23" s="26">
        <v>8.5629999999999994E-3</v>
      </c>
    </row>
    <row r="24" spans="1:35" ht="15" customHeight="1">
      <c r="B24" s="24" t="s">
        <v>219</v>
      </c>
    </row>
    <row r="25" spans="1:35" ht="15" customHeight="1">
      <c r="A25" s="14" t="s">
        <v>220</v>
      </c>
      <c r="B25" s="31" t="s">
        <v>221</v>
      </c>
      <c r="C25" s="25">
        <v>1222.993408</v>
      </c>
      <c r="D25" s="25">
        <v>1245.38501</v>
      </c>
      <c r="E25" s="25">
        <v>1270.2579350000001</v>
      </c>
      <c r="F25" s="25">
        <v>1290.457764</v>
      </c>
      <c r="G25" s="25">
        <v>1307.1331789999999</v>
      </c>
      <c r="H25" s="25">
        <v>1325.8835449999999</v>
      </c>
      <c r="I25" s="25">
        <v>1346.39978</v>
      </c>
      <c r="J25" s="25">
        <v>1366.3946530000001</v>
      </c>
      <c r="K25" s="25">
        <v>1386.9772949999999</v>
      </c>
      <c r="L25" s="25">
        <v>1409.3758539999999</v>
      </c>
      <c r="M25" s="25">
        <v>1434.0158690000001</v>
      </c>
      <c r="N25" s="25">
        <v>1459.4761960000001</v>
      </c>
      <c r="O25" s="25">
        <v>1485.517212</v>
      </c>
      <c r="P25" s="25">
        <v>1512.3081050000001</v>
      </c>
      <c r="Q25" s="25">
        <v>1538.8709719999999</v>
      </c>
      <c r="R25" s="25">
        <v>1563.6232910000001</v>
      </c>
      <c r="S25" s="25">
        <v>1587.8289789999999</v>
      </c>
      <c r="T25" s="25">
        <v>1613.7332759999999</v>
      </c>
      <c r="U25" s="25">
        <v>1640.1088870000001</v>
      </c>
      <c r="V25" s="25">
        <v>1667.4398189999999</v>
      </c>
      <c r="W25" s="25">
        <v>1695.8133539999999</v>
      </c>
      <c r="X25" s="25">
        <v>1724.8636469999999</v>
      </c>
      <c r="Y25" s="25">
        <v>1752.975586</v>
      </c>
      <c r="Z25" s="25">
        <v>1781.3413089999999</v>
      </c>
      <c r="AA25" s="25">
        <v>1810.3131100000001</v>
      </c>
      <c r="AB25" s="25">
        <v>1840.630981</v>
      </c>
      <c r="AC25" s="25">
        <v>1874.0067140000001</v>
      </c>
      <c r="AD25" s="25">
        <v>1909.959595</v>
      </c>
      <c r="AE25" s="25">
        <v>1947.451172</v>
      </c>
      <c r="AF25" s="25">
        <v>1987.4025879999999</v>
      </c>
      <c r="AG25" s="25">
        <v>2028.573975</v>
      </c>
      <c r="AH25" s="25">
        <v>2071.0893550000001</v>
      </c>
      <c r="AI25" s="26">
        <v>1.7138E-2</v>
      </c>
    </row>
    <row r="26" spans="1:35" ht="15" customHeight="1">
      <c r="B26" s="24" t="s">
        <v>222</v>
      </c>
    </row>
    <row r="27" spans="1:35" ht="15" customHeight="1">
      <c r="A27" s="14" t="s">
        <v>223</v>
      </c>
      <c r="B27" s="31" t="s">
        <v>224</v>
      </c>
      <c r="C27" s="25">
        <v>1807.96228</v>
      </c>
      <c r="D27" s="25">
        <v>1730.8404539999999</v>
      </c>
      <c r="E27" s="25">
        <v>1660.033447</v>
      </c>
      <c r="F27" s="25">
        <v>1651.259399</v>
      </c>
      <c r="G27" s="25">
        <v>1652.7242429999999</v>
      </c>
      <c r="H27" s="25">
        <v>1638.4692379999999</v>
      </c>
      <c r="I27" s="25">
        <v>1604.7768550000001</v>
      </c>
      <c r="J27" s="25">
        <v>1643.9995120000001</v>
      </c>
      <c r="K27" s="25">
        <v>1652.7871090000001</v>
      </c>
      <c r="L27" s="25">
        <v>1662.7436520000001</v>
      </c>
      <c r="M27" s="25">
        <v>1655.604004</v>
      </c>
      <c r="N27" s="25">
        <v>1648.302124</v>
      </c>
      <c r="O27" s="25">
        <v>1654.8007809999999</v>
      </c>
      <c r="P27" s="25">
        <v>1663.8508300000001</v>
      </c>
      <c r="Q27" s="25">
        <v>1673.9210210000001</v>
      </c>
      <c r="R27" s="25">
        <v>1684.4979249999999</v>
      </c>
      <c r="S27" s="25">
        <v>1686.8079829999999</v>
      </c>
      <c r="T27" s="25">
        <v>1698.2738039999999</v>
      </c>
      <c r="U27" s="25">
        <v>1704.6904300000001</v>
      </c>
      <c r="V27" s="25">
        <v>1701.2554929999999</v>
      </c>
      <c r="W27" s="25">
        <v>1711.9681399999999</v>
      </c>
      <c r="X27" s="25">
        <v>1715.1282960000001</v>
      </c>
      <c r="Y27" s="25">
        <v>1722.2583010000001</v>
      </c>
      <c r="Z27" s="25">
        <v>1735.240356</v>
      </c>
      <c r="AA27" s="25">
        <v>1747.2885739999999</v>
      </c>
      <c r="AB27" s="25">
        <v>1760.9610600000001</v>
      </c>
      <c r="AC27" s="25">
        <v>1777.279663</v>
      </c>
      <c r="AD27" s="25">
        <v>1802.0692140000001</v>
      </c>
      <c r="AE27" s="25">
        <v>1818.081543</v>
      </c>
      <c r="AF27" s="25">
        <v>1839.2490230000001</v>
      </c>
      <c r="AG27" s="25">
        <v>1861.996948</v>
      </c>
      <c r="AH27" s="25">
        <v>1888.5421140000001</v>
      </c>
      <c r="AI27" s="26">
        <v>1.408E-3</v>
      </c>
    </row>
    <row r="28" spans="1:35" ht="15" customHeight="1">
      <c r="A28" s="14" t="s">
        <v>225</v>
      </c>
      <c r="B28" s="31" t="s">
        <v>226</v>
      </c>
      <c r="C28" s="25">
        <v>416.68075599999997</v>
      </c>
      <c r="D28" s="25">
        <v>409.15490699999998</v>
      </c>
      <c r="E28" s="25">
        <v>404.529877</v>
      </c>
      <c r="F28" s="25">
        <v>396.47796599999998</v>
      </c>
      <c r="G28" s="25">
        <v>388.98980699999998</v>
      </c>
      <c r="H28" s="25">
        <v>379.45697000000001</v>
      </c>
      <c r="I28" s="25">
        <v>370.07324199999999</v>
      </c>
      <c r="J28" s="25">
        <v>361.44610599999999</v>
      </c>
      <c r="K28" s="25">
        <v>352.76406900000001</v>
      </c>
      <c r="L28" s="25">
        <v>343.56066900000002</v>
      </c>
      <c r="M28" s="25">
        <v>333.81878699999999</v>
      </c>
      <c r="N28" s="25">
        <v>323.794983</v>
      </c>
      <c r="O28" s="25">
        <v>320.25204500000001</v>
      </c>
      <c r="P28" s="25">
        <v>316.14532500000001</v>
      </c>
      <c r="Q28" s="25">
        <v>312.65210000000002</v>
      </c>
      <c r="R28" s="25">
        <v>308.385468</v>
      </c>
      <c r="S28" s="25">
        <v>304.23715199999998</v>
      </c>
      <c r="T28" s="25">
        <v>300.63772599999999</v>
      </c>
      <c r="U28" s="25">
        <v>296.55325299999998</v>
      </c>
      <c r="V28" s="25">
        <v>292.41882299999997</v>
      </c>
      <c r="W28" s="25">
        <v>288.76394699999997</v>
      </c>
      <c r="X28" s="25">
        <v>284.95684799999998</v>
      </c>
      <c r="Y28" s="25">
        <v>283.66168199999998</v>
      </c>
      <c r="Z28" s="25">
        <v>282.64859000000001</v>
      </c>
      <c r="AA28" s="25">
        <v>281.33288599999997</v>
      </c>
      <c r="AB28" s="25">
        <v>280.511841</v>
      </c>
      <c r="AC28" s="25">
        <v>279.87280299999998</v>
      </c>
      <c r="AD28" s="25">
        <v>280.18786599999999</v>
      </c>
      <c r="AE28" s="25">
        <v>279.40164199999998</v>
      </c>
      <c r="AF28" s="25">
        <v>279.350281</v>
      </c>
      <c r="AG28" s="25">
        <v>279.69216899999998</v>
      </c>
      <c r="AH28" s="25">
        <v>280.25091600000002</v>
      </c>
      <c r="AI28" s="26">
        <v>-1.2713E-2</v>
      </c>
    </row>
    <row r="30" spans="1:35" ht="15" customHeight="1">
      <c r="B30" s="24" t="s">
        <v>227</v>
      </c>
    </row>
    <row r="31" spans="1:35" ht="15" customHeight="1">
      <c r="B31" s="24" t="s">
        <v>228</v>
      </c>
    </row>
    <row r="32" spans="1:35" ht="15" customHeight="1">
      <c r="A32" s="14" t="s">
        <v>229</v>
      </c>
      <c r="B32" s="31" t="s">
        <v>230</v>
      </c>
      <c r="C32" s="27">
        <v>34.359935999999998</v>
      </c>
      <c r="D32" s="27">
        <v>35.284824</v>
      </c>
      <c r="E32" s="27">
        <v>36.831001000000001</v>
      </c>
      <c r="F32" s="27">
        <v>38.399506000000002</v>
      </c>
      <c r="G32" s="27">
        <v>40.110416000000001</v>
      </c>
      <c r="H32" s="27">
        <v>41.695168000000002</v>
      </c>
      <c r="I32" s="27">
        <v>43.801582000000003</v>
      </c>
      <c r="J32" s="27">
        <v>43.785815999999997</v>
      </c>
      <c r="K32" s="27">
        <v>43.851311000000003</v>
      </c>
      <c r="L32" s="27">
        <v>43.924210000000002</v>
      </c>
      <c r="M32" s="27">
        <v>44.014651999999998</v>
      </c>
      <c r="N32" s="27">
        <v>44.196795999999999</v>
      </c>
      <c r="O32" s="27">
        <v>44.303348999999997</v>
      </c>
      <c r="P32" s="27">
        <v>44.390171000000002</v>
      </c>
      <c r="Q32" s="27">
        <v>44.493732000000001</v>
      </c>
      <c r="R32" s="27">
        <v>44.608539999999998</v>
      </c>
      <c r="S32" s="27">
        <v>44.698715</v>
      </c>
      <c r="T32" s="27">
        <v>44.789574000000002</v>
      </c>
      <c r="U32" s="27">
        <v>44.882373999999999</v>
      </c>
      <c r="V32" s="27">
        <v>44.963428</v>
      </c>
      <c r="W32" s="27">
        <v>45.039088999999997</v>
      </c>
      <c r="X32" s="27">
        <v>45.114040000000003</v>
      </c>
      <c r="Y32" s="27">
        <v>45.192309999999999</v>
      </c>
      <c r="Z32" s="27">
        <v>45.257289999999998</v>
      </c>
      <c r="AA32" s="27">
        <v>45.303879000000002</v>
      </c>
      <c r="AB32" s="27">
        <v>45.340485000000001</v>
      </c>
      <c r="AC32" s="27">
        <v>45.390273999999998</v>
      </c>
      <c r="AD32" s="27">
        <v>45.422103999999997</v>
      </c>
      <c r="AE32" s="27">
        <v>45.456977999999999</v>
      </c>
      <c r="AF32" s="27">
        <v>45.479819999999997</v>
      </c>
      <c r="AG32" s="27">
        <v>45.506923999999998</v>
      </c>
      <c r="AH32" s="27">
        <v>45.514235999999997</v>
      </c>
      <c r="AI32" s="26">
        <v>9.11E-3</v>
      </c>
    </row>
    <row r="33" spans="1:35" ht="15" customHeight="1">
      <c r="A33" s="14" t="s">
        <v>231</v>
      </c>
      <c r="B33" s="31" t="s">
        <v>232</v>
      </c>
      <c r="C33" s="27">
        <v>40.551155000000001</v>
      </c>
      <c r="D33" s="27">
        <v>42.338371000000002</v>
      </c>
      <c r="E33" s="27">
        <v>44.294533000000001</v>
      </c>
      <c r="F33" s="27">
        <v>46.414017000000001</v>
      </c>
      <c r="G33" s="27">
        <v>48.711933000000002</v>
      </c>
      <c r="H33" s="27">
        <v>50.082985000000001</v>
      </c>
      <c r="I33" s="27">
        <v>52.773457000000001</v>
      </c>
      <c r="J33" s="27">
        <v>52.773730999999998</v>
      </c>
      <c r="K33" s="27">
        <v>52.786338999999998</v>
      </c>
      <c r="L33" s="27">
        <v>52.786338999999998</v>
      </c>
      <c r="M33" s="27">
        <v>52.798622000000002</v>
      </c>
      <c r="N33" s="27">
        <v>52.841563999999998</v>
      </c>
      <c r="O33" s="27">
        <v>52.841563999999998</v>
      </c>
      <c r="P33" s="27">
        <v>52.841563999999998</v>
      </c>
      <c r="Q33" s="27">
        <v>52.841563999999998</v>
      </c>
      <c r="R33" s="27">
        <v>52.841563999999998</v>
      </c>
      <c r="S33" s="27">
        <v>52.841563999999998</v>
      </c>
      <c r="T33" s="27">
        <v>52.841563999999998</v>
      </c>
      <c r="U33" s="27">
        <v>52.841563999999998</v>
      </c>
      <c r="V33" s="27">
        <v>52.841563999999998</v>
      </c>
      <c r="W33" s="27">
        <v>52.841563999999998</v>
      </c>
      <c r="X33" s="27">
        <v>52.842728000000001</v>
      </c>
      <c r="Y33" s="27">
        <v>52.844788000000001</v>
      </c>
      <c r="Z33" s="27">
        <v>52.844788000000001</v>
      </c>
      <c r="AA33" s="27">
        <v>52.844788000000001</v>
      </c>
      <c r="AB33" s="27">
        <v>52.844788000000001</v>
      </c>
      <c r="AC33" s="27">
        <v>52.847529999999999</v>
      </c>
      <c r="AD33" s="27">
        <v>52.847529999999999</v>
      </c>
      <c r="AE33" s="27">
        <v>52.848723999999997</v>
      </c>
      <c r="AF33" s="27">
        <v>52.848723999999997</v>
      </c>
      <c r="AG33" s="27">
        <v>52.849879999999999</v>
      </c>
      <c r="AH33" s="27">
        <v>52.849879999999999</v>
      </c>
      <c r="AI33" s="26">
        <v>8.5819999999999994E-3</v>
      </c>
    </row>
    <row r="34" spans="1:35" ht="15" customHeight="1">
      <c r="A34" s="14" t="s">
        <v>233</v>
      </c>
      <c r="B34" s="31" t="s">
        <v>234</v>
      </c>
      <c r="C34" s="27">
        <v>30.299700000000001</v>
      </c>
      <c r="D34" s="27">
        <v>30.889185000000001</v>
      </c>
      <c r="E34" s="27">
        <v>32.380001</v>
      </c>
      <c r="F34" s="27">
        <v>33.779899999999998</v>
      </c>
      <c r="G34" s="27">
        <v>35.309071000000003</v>
      </c>
      <c r="H34" s="27">
        <v>36.976478999999998</v>
      </c>
      <c r="I34" s="27">
        <v>38.765255000000003</v>
      </c>
      <c r="J34" s="27">
        <v>38.772990999999998</v>
      </c>
      <c r="K34" s="27">
        <v>38.772990999999998</v>
      </c>
      <c r="L34" s="27">
        <v>38.772990999999998</v>
      </c>
      <c r="M34" s="27">
        <v>38.772990999999998</v>
      </c>
      <c r="N34" s="27">
        <v>38.772990999999998</v>
      </c>
      <c r="O34" s="27">
        <v>38.772990999999998</v>
      </c>
      <c r="P34" s="27">
        <v>38.772990999999998</v>
      </c>
      <c r="Q34" s="27">
        <v>38.772990999999998</v>
      </c>
      <c r="R34" s="27">
        <v>38.772990999999998</v>
      </c>
      <c r="S34" s="27">
        <v>38.772990999999998</v>
      </c>
      <c r="T34" s="27">
        <v>38.772990999999998</v>
      </c>
      <c r="U34" s="27">
        <v>38.772990999999998</v>
      </c>
      <c r="V34" s="27">
        <v>38.772990999999998</v>
      </c>
      <c r="W34" s="27">
        <v>38.772990999999998</v>
      </c>
      <c r="X34" s="27">
        <v>38.772990999999998</v>
      </c>
      <c r="Y34" s="27">
        <v>38.772990999999998</v>
      </c>
      <c r="Z34" s="27">
        <v>38.772990999999998</v>
      </c>
      <c r="AA34" s="27">
        <v>38.772990999999998</v>
      </c>
      <c r="AB34" s="27">
        <v>38.772990999999998</v>
      </c>
      <c r="AC34" s="27">
        <v>38.772990999999998</v>
      </c>
      <c r="AD34" s="27">
        <v>38.772990999999998</v>
      </c>
      <c r="AE34" s="27">
        <v>38.772990999999998</v>
      </c>
      <c r="AF34" s="27">
        <v>38.772990999999998</v>
      </c>
      <c r="AG34" s="27">
        <v>38.772990999999998</v>
      </c>
      <c r="AH34" s="27">
        <v>38.773014000000003</v>
      </c>
      <c r="AI34" s="26">
        <v>7.986E-3</v>
      </c>
    </row>
    <row r="35" spans="1:35" ht="15" customHeight="1">
      <c r="A35" s="14" t="s">
        <v>235</v>
      </c>
      <c r="B35" s="31" t="s">
        <v>236</v>
      </c>
      <c r="C35" s="27">
        <v>35.348213000000001</v>
      </c>
      <c r="D35" s="27">
        <v>36.238525000000003</v>
      </c>
      <c r="E35" s="27">
        <v>37.596539</v>
      </c>
      <c r="F35" s="27">
        <v>39.379330000000003</v>
      </c>
      <c r="G35" s="27">
        <v>40.901978</v>
      </c>
      <c r="H35" s="27">
        <v>42.360343999999998</v>
      </c>
      <c r="I35" s="27">
        <v>44.567290999999997</v>
      </c>
      <c r="J35" s="27">
        <v>44.831283999999997</v>
      </c>
      <c r="K35" s="27">
        <v>44.934002</v>
      </c>
      <c r="L35" s="27">
        <v>45.040806000000003</v>
      </c>
      <c r="M35" s="27">
        <v>45.183762000000002</v>
      </c>
      <c r="N35" s="27">
        <v>45.495753999999998</v>
      </c>
      <c r="O35" s="27">
        <v>45.787571</v>
      </c>
      <c r="P35" s="27">
        <v>46.034675999999997</v>
      </c>
      <c r="Q35" s="27">
        <v>46.317447999999999</v>
      </c>
      <c r="R35" s="27">
        <v>46.60257</v>
      </c>
      <c r="S35" s="27">
        <v>46.849384000000001</v>
      </c>
      <c r="T35" s="27">
        <v>47.060443999999997</v>
      </c>
      <c r="U35" s="27">
        <v>47.280040999999997</v>
      </c>
      <c r="V35" s="27">
        <v>47.481696999999997</v>
      </c>
      <c r="W35" s="27">
        <v>47.659728999999999</v>
      </c>
      <c r="X35" s="27">
        <v>47.830649999999999</v>
      </c>
      <c r="Y35" s="27">
        <v>47.980514999999997</v>
      </c>
      <c r="Z35" s="27">
        <v>48.108443999999999</v>
      </c>
      <c r="AA35" s="27">
        <v>48.197189000000002</v>
      </c>
      <c r="AB35" s="27">
        <v>48.262737000000001</v>
      </c>
      <c r="AC35" s="27">
        <v>48.354900000000001</v>
      </c>
      <c r="AD35" s="27">
        <v>48.425739</v>
      </c>
      <c r="AE35" s="27">
        <v>48.504185</v>
      </c>
      <c r="AF35" s="27">
        <v>48.562854999999999</v>
      </c>
      <c r="AG35" s="27">
        <v>48.634819</v>
      </c>
      <c r="AH35" s="27">
        <v>48.674247999999999</v>
      </c>
      <c r="AI35" s="26">
        <v>1.0373E-2</v>
      </c>
    </row>
    <row r="36" spans="1:35" ht="15" customHeight="1">
      <c r="A36" s="14" t="s">
        <v>237</v>
      </c>
      <c r="B36" s="31" t="s">
        <v>238</v>
      </c>
      <c r="C36" s="27">
        <v>42.356316</v>
      </c>
      <c r="D36" s="27">
        <v>43.482601000000003</v>
      </c>
      <c r="E36" s="27">
        <v>45.545634999999997</v>
      </c>
      <c r="F36" s="27">
        <v>47.835650999999999</v>
      </c>
      <c r="G36" s="27">
        <v>49.962463</v>
      </c>
      <c r="H36" s="27">
        <v>51.477432</v>
      </c>
      <c r="I36" s="27">
        <v>54.131186999999997</v>
      </c>
      <c r="J36" s="27">
        <v>54.288181000000002</v>
      </c>
      <c r="K36" s="27">
        <v>54.274036000000002</v>
      </c>
      <c r="L36" s="27">
        <v>54.345481999999997</v>
      </c>
      <c r="M36" s="27">
        <v>54.476520999999998</v>
      </c>
      <c r="N36" s="27">
        <v>54.755726000000003</v>
      </c>
      <c r="O36" s="27">
        <v>55.198650000000001</v>
      </c>
      <c r="P36" s="27">
        <v>55.546596999999998</v>
      </c>
      <c r="Q36" s="27">
        <v>55.910609999999998</v>
      </c>
      <c r="R36" s="27">
        <v>56.268237999999997</v>
      </c>
      <c r="S36" s="27">
        <v>56.616008999999998</v>
      </c>
      <c r="T36" s="27">
        <v>56.875309000000001</v>
      </c>
      <c r="U36" s="27">
        <v>57.153564000000003</v>
      </c>
      <c r="V36" s="27">
        <v>57.421860000000002</v>
      </c>
      <c r="W36" s="27">
        <v>57.643833000000001</v>
      </c>
      <c r="X36" s="27">
        <v>57.841147999999997</v>
      </c>
      <c r="Y36" s="27">
        <v>57.984363999999999</v>
      </c>
      <c r="Z36" s="27">
        <v>58.118862</v>
      </c>
      <c r="AA36" s="27">
        <v>58.223202000000001</v>
      </c>
      <c r="AB36" s="27">
        <v>58.303882999999999</v>
      </c>
      <c r="AC36" s="27">
        <v>58.397022</v>
      </c>
      <c r="AD36" s="27">
        <v>58.512680000000003</v>
      </c>
      <c r="AE36" s="27">
        <v>58.621887000000001</v>
      </c>
      <c r="AF36" s="27">
        <v>58.738182000000002</v>
      </c>
      <c r="AG36" s="27">
        <v>58.859608000000001</v>
      </c>
      <c r="AH36" s="27">
        <v>58.987617</v>
      </c>
      <c r="AI36" s="26">
        <v>1.0741000000000001E-2</v>
      </c>
    </row>
    <row r="37" spans="1:35" ht="15" customHeight="1">
      <c r="A37" s="14" t="s">
        <v>239</v>
      </c>
      <c r="B37" s="31" t="s">
        <v>240</v>
      </c>
      <c r="C37" s="27">
        <v>30.865908000000001</v>
      </c>
      <c r="D37" s="27">
        <v>31.724129000000001</v>
      </c>
      <c r="E37" s="27">
        <v>32.910632999999997</v>
      </c>
      <c r="F37" s="27">
        <v>34.543072000000002</v>
      </c>
      <c r="G37" s="27">
        <v>35.889904000000001</v>
      </c>
      <c r="H37" s="27">
        <v>37.32349</v>
      </c>
      <c r="I37" s="27">
        <v>39.265720000000002</v>
      </c>
      <c r="J37" s="27">
        <v>39.595291000000003</v>
      </c>
      <c r="K37" s="27">
        <v>39.653728000000001</v>
      </c>
      <c r="L37" s="27">
        <v>39.666462000000003</v>
      </c>
      <c r="M37" s="27">
        <v>39.683132000000001</v>
      </c>
      <c r="N37" s="27">
        <v>39.748066000000001</v>
      </c>
      <c r="O37" s="27">
        <v>39.797893999999999</v>
      </c>
      <c r="P37" s="27">
        <v>39.852974000000003</v>
      </c>
      <c r="Q37" s="27">
        <v>39.920296</v>
      </c>
      <c r="R37" s="27">
        <v>39.970134999999999</v>
      </c>
      <c r="S37" s="27">
        <v>40.005046999999998</v>
      </c>
      <c r="T37" s="27">
        <v>40.026470000000003</v>
      </c>
      <c r="U37" s="27">
        <v>40.043441999999999</v>
      </c>
      <c r="V37" s="27">
        <v>40.056137</v>
      </c>
      <c r="W37" s="27">
        <v>40.064692999999998</v>
      </c>
      <c r="X37" s="27">
        <v>40.075218</v>
      </c>
      <c r="Y37" s="27">
        <v>40.075614999999999</v>
      </c>
      <c r="Z37" s="27">
        <v>40.069695000000003</v>
      </c>
      <c r="AA37" s="27">
        <v>40.055481</v>
      </c>
      <c r="AB37" s="27">
        <v>40.038029000000002</v>
      </c>
      <c r="AC37" s="27">
        <v>40.029407999999997</v>
      </c>
      <c r="AD37" s="27">
        <v>40.008018</v>
      </c>
      <c r="AE37" s="27">
        <v>39.996074999999998</v>
      </c>
      <c r="AF37" s="27">
        <v>39.972541999999997</v>
      </c>
      <c r="AG37" s="27">
        <v>39.958122000000003</v>
      </c>
      <c r="AH37" s="27">
        <v>39.929473999999999</v>
      </c>
      <c r="AI37" s="26">
        <v>8.3400000000000002E-3</v>
      </c>
    </row>
    <row r="38" spans="1:35" ht="15" customHeight="1">
      <c r="A38" s="14" t="s">
        <v>241</v>
      </c>
      <c r="B38" s="31" t="s">
        <v>242</v>
      </c>
      <c r="C38" s="27">
        <v>34.962322</v>
      </c>
      <c r="D38" s="27">
        <v>35.991081000000001</v>
      </c>
      <c r="E38" s="27">
        <v>37.288235</v>
      </c>
      <c r="F38" s="27">
        <v>39.051093999999999</v>
      </c>
      <c r="G38" s="27">
        <v>40.553646000000001</v>
      </c>
      <c r="H38" s="27">
        <v>41.976016999999999</v>
      </c>
      <c r="I38" s="27">
        <v>44.120575000000002</v>
      </c>
      <c r="J38" s="27">
        <v>44.336227000000001</v>
      </c>
      <c r="K38" s="27">
        <v>44.414065999999998</v>
      </c>
      <c r="L38" s="27">
        <v>44.500385000000001</v>
      </c>
      <c r="M38" s="27">
        <v>44.615799000000003</v>
      </c>
      <c r="N38" s="27">
        <v>44.876506999999997</v>
      </c>
      <c r="O38" s="27">
        <v>45.111603000000002</v>
      </c>
      <c r="P38" s="27">
        <v>45.306648000000003</v>
      </c>
      <c r="Q38" s="27">
        <v>45.531081999999998</v>
      </c>
      <c r="R38" s="27">
        <v>45.754570000000001</v>
      </c>
      <c r="S38" s="27">
        <v>45.942371000000001</v>
      </c>
      <c r="T38" s="27">
        <v>46.099640000000001</v>
      </c>
      <c r="U38" s="27">
        <v>46.263412000000002</v>
      </c>
      <c r="V38" s="27">
        <v>46.411850000000001</v>
      </c>
      <c r="W38" s="27">
        <v>46.541386000000003</v>
      </c>
      <c r="X38" s="27">
        <v>46.666012000000002</v>
      </c>
      <c r="Y38" s="27">
        <v>46.777721</v>
      </c>
      <c r="Z38" s="27">
        <v>46.871037000000001</v>
      </c>
      <c r="AA38" s="27">
        <v>46.931049000000002</v>
      </c>
      <c r="AB38" s="27">
        <v>46.971848000000001</v>
      </c>
      <c r="AC38" s="27">
        <v>47.034362999999999</v>
      </c>
      <c r="AD38" s="27">
        <v>47.077263000000002</v>
      </c>
      <c r="AE38" s="27">
        <v>47.126358000000003</v>
      </c>
      <c r="AF38" s="27">
        <v>47.158011999999999</v>
      </c>
      <c r="AG38" s="27">
        <v>47.200370999999997</v>
      </c>
      <c r="AH38" s="27">
        <v>47.214767000000002</v>
      </c>
      <c r="AI38" s="26">
        <v>9.7389999999999994E-3</v>
      </c>
    </row>
    <row r="39" spans="1:35" ht="15" customHeight="1">
      <c r="A39" s="14" t="s">
        <v>243</v>
      </c>
      <c r="B39" s="31" t="s">
        <v>244</v>
      </c>
      <c r="C39" s="27">
        <v>41.715885</v>
      </c>
      <c r="D39" s="27">
        <v>42.872379000000002</v>
      </c>
      <c r="E39" s="27">
        <v>44.733494</v>
      </c>
      <c r="F39" s="27">
        <v>46.957068999999997</v>
      </c>
      <c r="G39" s="27">
        <v>49.003487</v>
      </c>
      <c r="H39" s="27">
        <v>50.415680000000002</v>
      </c>
      <c r="I39" s="27">
        <v>52.908669000000003</v>
      </c>
      <c r="J39" s="27">
        <v>53.035347000000002</v>
      </c>
      <c r="K39" s="27">
        <v>53.002814999999998</v>
      </c>
      <c r="L39" s="27">
        <v>53.031281</v>
      </c>
      <c r="M39" s="27">
        <v>53.101596999999998</v>
      </c>
      <c r="N39" s="27">
        <v>53.283951000000002</v>
      </c>
      <c r="O39" s="27">
        <v>53.593539999999997</v>
      </c>
      <c r="P39" s="27">
        <v>53.827370000000002</v>
      </c>
      <c r="Q39" s="27">
        <v>54.068119000000003</v>
      </c>
      <c r="R39" s="27">
        <v>54.300162999999998</v>
      </c>
      <c r="S39" s="27">
        <v>54.521735999999997</v>
      </c>
      <c r="T39" s="27">
        <v>54.675041</v>
      </c>
      <c r="U39" s="27">
        <v>54.843936999999997</v>
      </c>
      <c r="V39" s="27">
        <v>55.006740999999998</v>
      </c>
      <c r="W39" s="27">
        <v>55.136218999999997</v>
      </c>
      <c r="X39" s="27">
        <v>55.248565999999997</v>
      </c>
      <c r="Y39" s="27">
        <v>55.326115000000001</v>
      </c>
      <c r="Z39" s="27">
        <v>55.397579</v>
      </c>
      <c r="AA39" s="27">
        <v>55.445976000000002</v>
      </c>
      <c r="AB39" s="27">
        <v>55.477283</v>
      </c>
      <c r="AC39" s="27">
        <v>55.516716000000002</v>
      </c>
      <c r="AD39" s="27">
        <v>55.571734999999997</v>
      </c>
      <c r="AE39" s="27">
        <v>55.621513</v>
      </c>
      <c r="AF39" s="27">
        <v>55.67548</v>
      </c>
      <c r="AG39" s="27">
        <v>55.732970999999999</v>
      </c>
      <c r="AH39" s="27">
        <v>55.794552000000003</v>
      </c>
      <c r="AI39" s="26">
        <v>9.4249999999999994E-3</v>
      </c>
    </row>
    <row r="40" spans="1:35" ht="15" customHeight="1">
      <c r="A40" s="14" t="s">
        <v>245</v>
      </c>
      <c r="B40" s="31" t="s">
        <v>246</v>
      </c>
      <c r="C40" s="27">
        <v>30.612513</v>
      </c>
      <c r="D40" s="27">
        <v>31.651661000000001</v>
      </c>
      <c r="E40" s="27">
        <v>32.830523999999997</v>
      </c>
      <c r="F40" s="27">
        <v>34.456524000000002</v>
      </c>
      <c r="G40" s="27">
        <v>35.799854000000003</v>
      </c>
      <c r="H40" s="27">
        <v>37.227469999999997</v>
      </c>
      <c r="I40" s="27">
        <v>39.151051000000002</v>
      </c>
      <c r="J40" s="27">
        <v>39.426971000000002</v>
      </c>
      <c r="K40" s="27">
        <v>39.465645000000002</v>
      </c>
      <c r="L40" s="27">
        <v>39.475208000000002</v>
      </c>
      <c r="M40" s="27">
        <v>39.488101999999998</v>
      </c>
      <c r="N40" s="27">
        <v>39.541682999999999</v>
      </c>
      <c r="O40" s="27">
        <v>39.581786999999998</v>
      </c>
      <c r="P40" s="27">
        <v>39.624954000000002</v>
      </c>
      <c r="Q40" s="27">
        <v>39.679687999999999</v>
      </c>
      <c r="R40" s="27">
        <v>39.716709000000002</v>
      </c>
      <c r="S40" s="27">
        <v>39.740402000000003</v>
      </c>
      <c r="T40" s="27">
        <v>39.750675000000001</v>
      </c>
      <c r="U40" s="27">
        <v>39.756599000000001</v>
      </c>
      <c r="V40" s="27">
        <v>39.759041000000003</v>
      </c>
      <c r="W40" s="27">
        <v>39.758136999999998</v>
      </c>
      <c r="X40" s="27">
        <v>39.759655000000002</v>
      </c>
      <c r="Y40" s="27">
        <v>39.754989999999999</v>
      </c>
      <c r="Z40" s="27">
        <v>39.745635999999998</v>
      </c>
      <c r="AA40" s="27">
        <v>39.729228999999997</v>
      </c>
      <c r="AB40" s="27">
        <v>39.710048999999998</v>
      </c>
      <c r="AC40" s="27">
        <v>39.698334000000003</v>
      </c>
      <c r="AD40" s="27">
        <v>39.675387999999998</v>
      </c>
      <c r="AE40" s="27">
        <v>39.66048</v>
      </c>
      <c r="AF40" s="27">
        <v>39.635680999999998</v>
      </c>
      <c r="AG40" s="27">
        <v>39.618450000000003</v>
      </c>
      <c r="AH40" s="27">
        <v>39.589142000000002</v>
      </c>
      <c r="AI40" s="26">
        <v>8.3300000000000006E-3</v>
      </c>
    </row>
    <row r="41" spans="1:35" ht="15" customHeight="1">
      <c r="A41" s="14" t="s">
        <v>247</v>
      </c>
      <c r="B41" s="31" t="s">
        <v>248</v>
      </c>
      <c r="C41" s="27">
        <v>28.524006</v>
      </c>
      <c r="D41" s="27">
        <v>29.363092000000002</v>
      </c>
      <c r="E41" s="27">
        <v>30.420794000000001</v>
      </c>
      <c r="F41" s="27">
        <v>31.858644000000002</v>
      </c>
      <c r="G41" s="27">
        <v>33.084071999999999</v>
      </c>
      <c r="H41" s="27">
        <v>34.244456999999997</v>
      </c>
      <c r="I41" s="27">
        <v>35.994076</v>
      </c>
      <c r="J41" s="27">
        <v>36.169978999999998</v>
      </c>
      <c r="K41" s="27">
        <v>36.233745999999996</v>
      </c>
      <c r="L41" s="27">
        <v>36.304462000000001</v>
      </c>
      <c r="M41" s="27">
        <v>36.398952000000001</v>
      </c>
      <c r="N41" s="27">
        <v>36.612296999999998</v>
      </c>
      <c r="O41" s="27">
        <v>36.804462000000001</v>
      </c>
      <c r="P41" s="27">
        <v>36.963898</v>
      </c>
      <c r="Q41" s="27">
        <v>37.147385</v>
      </c>
      <c r="R41" s="27">
        <v>37.330143</v>
      </c>
      <c r="S41" s="27">
        <v>37.483685000000001</v>
      </c>
      <c r="T41" s="27">
        <v>37.612338999999999</v>
      </c>
      <c r="U41" s="27">
        <v>37.746299999999998</v>
      </c>
      <c r="V41" s="27">
        <v>37.867699000000002</v>
      </c>
      <c r="W41" s="27">
        <v>37.973671000000003</v>
      </c>
      <c r="X41" s="27">
        <v>38.075637999999998</v>
      </c>
      <c r="Y41" s="27">
        <v>38.167079999999999</v>
      </c>
      <c r="Z41" s="27">
        <v>38.243473000000002</v>
      </c>
      <c r="AA41" s="27">
        <v>38.292617999999997</v>
      </c>
      <c r="AB41" s="27">
        <v>38.326034999999997</v>
      </c>
      <c r="AC41" s="27">
        <v>38.377234999999999</v>
      </c>
      <c r="AD41" s="27">
        <v>38.412345999999999</v>
      </c>
      <c r="AE41" s="27">
        <v>38.452530000000003</v>
      </c>
      <c r="AF41" s="27">
        <v>38.478436000000002</v>
      </c>
      <c r="AG41" s="27">
        <v>38.513092</v>
      </c>
      <c r="AH41" s="27">
        <v>38.524833999999998</v>
      </c>
      <c r="AI41" s="26">
        <v>9.7420000000000007E-3</v>
      </c>
    </row>
    <row r="42" spans="1:35" ht="15" customHeight="1">
      <c r="A42" s="14" t="s">
        <v>249</v>
      </c>
      <c r="B42" s="31" t="s">
        <v>250</v>
      </c>
      <c r="C42" s="27">
        <v>34.065807</v>
      </c>
      <c r="D42" s="27">
        <v>35.010216</v>
      </c>
      <c r="E42" s="27">
        <v>36.530028999999999</v>
      </c>
      <c r="F42" s="27">
        <v>38.345837000000003</v>
      </c>
      <c r="G42" s="27">
        <v>40.016972000000003</v>
      </c>
      <c r="H42" s="27">
        <v>41.170189000000001</v>
      </c>
      <c r="I42" s="27">
        <v>43.205997000000004</v>
      </c>
      <c r="J42" s="27">
        <v>43.309448000000003</v>
      </c>
      <c r="K42" s="27">
        <v>43.282879000000001</v>
      </c>
      <c r="L42" s="27">
        <v>43.306125999999999</v>
      </c>
      <c r="M42" s="27">
        <v>43.363548000000002</v>
      </c>
      <c r="N42" s="27">
        <v>43.512459</v>
      </c>
      <c r="O42" s="27">
        <v>43.765273999999998</v>
      </c>
      <c r="P42" s="27">
        <v>43.956223000000001</v>
      </c>
      <c r="Q42" s="27">
        <v>44.152824000000003</v>
      </c>
      <c r="R42" s="27">
        <v>44.342315999999997</v>
      </c>
      <c r="S42" s="27">
        <v>44.523254000000001</v>
      </c>
      <c r="T42" s="27">
        <v>44.648445000000002</v>
      </c>
      <c r="U42" s="27">
        <v>44.786369000000001</v>
      </c>
      <c r="V42" s="27">
        <v>44.919314999999997</v>
      </c>
      <c r="W42" s="27">
        <v>45.025050999999998</v>
      </c>
      <c r="X42" s="27">
        <v>45.116795000000003</v>
      </c>
      <c r="Y42" s="27">
        <v>45.180121999999997</v>
      </c>
      <c r="Z42" s="27">
        <v>45.238480000000003</v>
      </c>
      <c r="AA42" s="27">
        <v>45.278004000000003</v>
      </c>
      <c r="AB42" s="27">
        <v>45.303566000000004</v>
      </c>
      <c r="AC42" s="27">
        <v>45.335769999999997</v>
      </c>
      <c r="AD42" s="27">
        <v>45.380699</v>
      </c>
      <c r="AE42" s="27">
        <v>45.421348999999999</v>
      </c>
      <c r="AF42" s="27">
        <v>45.465420000000002</v>
      </c>
      <c r="AG42" s="27">
        <v>45.512366999999998</v>
      </c>
      <c r="AH42" s="27">
        <v>45.562652999999997</v>
      </c>
      <c r="AI42" s="26">
        <v>9.4249999999999994E-3</v>
      </c>
    </row>
    <row r="43" spans="1:35" ht="15" customHeight="1">
      <c r="A43" s="14" t="s">
        <v>251</v>
      </c>
      <c r="B43" s="31" t="s">
        <v>252</v>
      </c>
      <c r="C43" s="27">
        <v>24.960156999999999</v>
      </c>
      <c r="D43" s="27">
        <v>25.807435999999999</v>
      </c>
      <c r="E43" s="27">
        <v>26.768633000000001</v>
      </c>
      <c r="F43" s="27">
        <v>28.094404000000001</v>
      </c>
      <c r="G43" s="27">
        <v>29.189699000000001</v>
      </c>
      <c r="H43" s="27">
        <v>30.353718000000001</v>
      </c>
      <c r="I43" s="27">
        <v>31.922125000000001</v>
      </c>
      <c r="J43" s="27">
        <v>32.147098999999997</v>
      </c>
      <c r="K43" s="27">
        <v>32.178631000000003</v>
      </c>
      <c r="L43" s="27">
        <v>32.186427999999999</v>
      </c>
      <c r="M43" s="27">
        <v>32.196941000000002</v>
      </c>
      <c r="N43" s="27">
        <v>32.240631</v>
      </c>
      <c r="O43" s="27">
        <v>32.273327000000002</v>
      </c>
      <c r="P43" s="27">
        <v>32.308525000000003</v>
      </c>
      <c r="Q43" s="27">
        <v>32.353152999999999</v>
      </c>
      <c r="R43" s="27">
        <v>32.383338999999999</v>
      </c>
      <c r="S43" s="27">
        <v>32.402656999999998</v>
      </c>
      <c r="T43" s="27">
        <v>32.411034000000001</v>
      </c>
      <c r="U43" s="27">
        <v>32.415863000000002</v>
      </c>
      <c r="V43" s="27">
        <v>32.417853999999998</v>
      </c>
      <c r="W43" s="27">
        <v>32.417118000000002</v>
      </c>
      <c r="X43" s="27">
        <v>32.418354000000001</v>
      </c>
      <c r="Y43" s="27">
        <v>32.414551000000003</v>
      </c>
      <c r="Z43" s="27">
        <v>32.406925000000001</v>
      </c>
      <c r="AA43" s="27">
        <v>32.393546999999998</v>
      </c>
      <c r="AB43" s="27">
        <v>32.377907</v>
      </c>
      <c r="AC43" s="27">
        <v>32.368355000000001</v>
      </c>
      <c r="AD43" s="27">
        <v>32.349648000000002</v>
      </c>
      <c r="AE43" s="27">
        <v>32.337490000000003</v>
      </c>
      <c r="AF43" s="27">
        <v>32.317272000000003</v>
      </c>
      <c r="AG43" s="27">
        <v>32.303223000000003</v>
      </c>
      <c r="AH43" s="27">
        <v>32.279324000000003</v>
      </c>
      <c r="AI43" s="26">
        <v>8.3300000000000006E-3</v>
      </c>
    </row>
    <row r="44" spans="1:35" ht="15" customHeight="1">
      <c r="A44" s="14" t="s">
        <v>253</v>
      </c>
      <c r="B44" s="31" t="s">
        <v>254</v>
      </c>
      <c r="C44" s="27">
        <v>23.821982999999999</v>
      </c>
      <c r="D44" s="27">
        <v>24.306308999999999</v>
      </c>
      <c r="E44" s="27">
        <v>24.833947999999999</v>
      </c>
      <c r="F44" s="27">
        <v>25.423760999999999</v>
      </c>
      <c r="G44" s="27">
        <v>26.058413000000002</v>
      </c>
      <c r="H44" s="27">
        <v>26.717703</v>
      </c>
      <c r="I44" s="27">
        <v>27.428259000000001</v>
      </c>
      <c r="J44" s="27">
        <v>28.114606999999999</v>
      </c>
      <c r="K44" s="27">
        <v>28.770239</v>
      </c>
      <c r="L44" s="27">
        <v>29.396702000000001</v>
      </c>
      <c r="M44" s="27">
        <v>29.996196999999999</v>
      </c>
      <c r="N44" s="27">
        <v>30.570719</v>
      </c>
      <c r="O44" s="27">
        <v>31.119152</v>
      </c>
      <c r="P44" s="27">
        <v>31.645043999999999</v>
      </c>
      <c r="Q44" s="27">
        <v>32.146507</v>
      </c>
      <c r="R44" s="27">
        <v>32.624386000000001</v>
      </c>
      <c r="S44" s="27">
        <v>33.076698</v>
      </c>
      <c r="T44" s="27">
        <v>33.502513999999998</v>
      </c>
      <c r="U44" s="27">
        <v>33.899712000000001</v>
      </c>
      <c r="V44" s="27">
        <v>34.266941000000003</v>
      </c>
      <c r="W44" s="27">
        <v>34.603637999999997</v>
      </c>
      <c r="X44" s="27">
        <v>34.907772000000001</v>
      </c>
      <c r="Y44" s="27">
        <v>35.185284000000003</v>
      </c>
      <c r="Z44" s="27">
        <v>35.43647</v>
      </c>
      <c r="AA44" s="27">
        <v>35.660904000000002</v>
      </c>
      <c r="AB44" s="27">
        <v>35.862267000000003</v>
      </c>
      <c r="AC44" s="27">
        <v>36.047432000000001</v>
      </c>
      <c r="AD44" s="27">
        <v>36.213295000000002</v>
      </c>
      <c r="AE44" s="27">
        <v>36.364738000000003</v>
      </c>
      <c r="AF44" s="27">
        <v>36.501759</v>
      </c>
      <c r="AG44" s="27">
        <v>36.625895999999997</v>
      </c>
      <c r="AH44" s="27">
        <v>36.736789999999999</v>
      </c>
      <c r="AI44" s="26">
        <v>1.4071E-2</v>
      </c>
    </row>
    <row r="45" spans="1:35" ht="15" customHeight="1">
      <c r="A45" s="14" t="s">
        <v>255</v>
      </c>
      <c r="B45" s="31" t="s">
        <v>256</v>
      </c>
      <c r="C45" s="27">
        <v>15.062469</v>
      </c>
      <c r="D45" s="27">
        <v>15.147629</v>
      </c>
      <c r="E45" s="27">
        <v>15.353208</v>
      </c>
      <c r="F45" s="27">
        <v>15.505561</v>
      </c>
      <c r="G45" s="27">
        <v>15.702185999999999</v>
      </c>
      <c r="H45" s="27">
        <v>15.942138999999999</v>
      </c>
      <c r="I45" s="27">
        <v>16.225162999999998</v>
      </c>
      <c r="J45" s="27">
        <v>16.512391999999998</v>
      </c>
      <c r="K45" s="27">
        <v>16.752602</v>
      </c>
      <c r="L45" s="27">
        <v>16.764824000000001</v>
      </c>
      <c r="M45" s="27">
        <v>16.822996</v>
      </c>
      <c r="N45" s="27">
        <v>16.881540000000001</v>
      </c>
      <c r="O45" s="27">
        <v>16.860873999999999</v>
      </c>
      <c r="P45" s="27">
        <v>16.878285999999999</v>
      </c>
      <c r="Q45" s="27">
        <v>16.873719999999999</v>
      </c>
      <c r="R45" s="27">
        <v>16.871492</v>
      </c>
      <c r="S45" s="27">
        <v>16.868994000000001</v>
      </c>
      <c r="T45" s="27">
        <v>16.856480000000001</v>
      </c>
      <c r="U45" s="27">
        <v>16.837173</v>
      </c>
      <c r="V45" s="27">
        <v>16.819607000000001</v>
      </c>
      <c r="W45" s="27">
        <v>16.810314000000002</v>
      </c>
      <c r="X45" s="27">
        <v>16.793268000000001</v>
      </c>
      <c r="Y45" s="27">
        <v>16.786476</v>
      </c>
      <c r="Z45" s="27">
        <v>16.779654000000001</v>
      </c>
      <c r="AA45" s="27">
        <v>16.770454000000001</v>
      </c>
      <c r="AB45" s="27">
        <v>16.760960000000001</v>
      </c>
      <c r="AC45" s="27">
        <v>16.751949</v>
      </c>
      <c r="AD45" s="27">
        <v>16.717970000000001</v>
      </c>
      <c r="AE45" s="27">
        <v>16.720061999999999</v>
      </c>
      <c r="AF45" s="27">
        <v>16.725259999999999</v>
      </c>
      <c r="AG45" s="27">
        <v>16.741181999999998</v>
      </c>
      <c r="AH45" s="27">
        <v>16.761585</v>
      </c>
      <c r="AI45" s="26">
        <v>3.454E-3</v>
      </c>
    </row>
    <row r="46" spans="1:35" ht="15" customHeight="1">
      <c r="A46" s="14" t="s">
        <v>257</v>
      </c>
      <c r="B46" s="31" t="s">
        <v>258</v>
      </c>
      <c r="C46" s="27">
        <v>13.941457</v>
      </c>
      <c r="D46" s="27">
        <v>14.109275999999999</v>
      </c>
      <c r="E46" s="27">
        <v>14.278264999999999</v>
      </c>
      <c r="F46" s="27">
        <v>14.458361999999999</v>
      </c>
      <c r="G46" s="27">
        <v>14.638702</v>
      </c>
      <c r="H46" s="27">
        <v>14.82142</v>
      </c>
      <c r="I46" s="27">
        <v>14.962795</v>
      </c>
      <c r="J46" s="27">
        <v>15.119911</v>
      </c>
      <c r="K46" s="27">
        <v>15.285099000000001</v>
      </c>
      <c r="L46" s="27">
        <v>15.439226</v>
      </c>
      <c r="M46" s="27">
        <v>15.589396000000001</v>
      </c>
      <c r="N46" s="27">
        <v>15.729022000000001</v>
      </c>
      <c r="O46" s="27">
        <v>15.855642</v>
      </c>
      <c r="P46" s="27">
        <v>15.968056000000001</v>
      </c>
      <c r="Q46" s="27">
        <v>16.066538000000001</v>
      </c>
      <c r="R46" s="27">
        <v>16.149981</v>
      </c>
      <c r="S46" s="27">
        <v>16.228159000000002</v>
      </c>
      <c r="T46" s="27">
        <v>16.297737000000001</v>
      </c>
      <c r="U46" s="27">
        <v>16.352411</v>
      </c>
      <c r="V46" s="27">
        <v>16.404261000000002</v>
      </c>
      <c r="W46" s="27">
        <v>16.450655000000001</v>
      </c>
      <c r="X46" s="27">
        <v>16.489477000000001</v>
      </c>
      <c r="Y46" s="27">
        <v>16.521460999999999</v>
      </c>
      <c r="Z46" s="27">
        <v>16.556208000000002</v>
      </c>
      <c r="AA46" s="27">
        <v>16.577981999999999</v>
      </c>
      <c r="AB46" s="27">
        <v>16.592866999999998</v>
      </c>
      <c r="AC46" s="27">
        <v>16.605879000000002</v>
      </c>
      <c r="AD46" s="27">
        <v>16.594866</v>
      </c>
      <c r="AE46" s="27">
        <v>16.608923000000001</v>
      </c>
      <c r="AF46" s="27">
        <v>16.628026999999999</v>
      </c>
      <c r="AG46" s="27">
        <v>16.649794</v>
      </c>
      <c r="AH46" s="27">
        <v>16.673071</v>
      </c>
      <c r="AI46" s="26">
        <v>5.7889999999999999E-3</v>
      </c>
    </row>
    <row r="47" spans="1:35" ht="15" customHeight="1">
      <c r="A47" s="14" t="s">
        <v>259</v>
      </c>
      <c r="B47" s="31" t="s">
        <v>260</v>
      </c>
      <c r="C47" s="27">
        <v>7.1191649999999997</v>
      </c>
      <c r="D47" s="27">
        <v>7.1709399999999999</v>
      </c>
      <c r="E47" s="27">
        <v>7.2359859999999996</v>
      </c>
      <c r="F47" s="27">
        <v>7.3072999999999997</v>
      </c>
      <c r="G47" s="27">
        <v>7.3885160000000001</v>
      </c>
      <c r="H47" s="27">
        <v>7.4812799999999999</v>
      </c>
      <c r="I47" s="27">
        <v>7.5863670000000001</v>
      </c>
      <c r="J47" s="27">
        <v>7.7038349999999998</v>
      </c>
      <c r="K47" s="27">
        <v>7.8342210000000003</v>
      </c>
      <c r="L47" s="27">
        <v>7.9678849999999999</v>
      </c>
      <c r="M47" s="27">
        <v>8.1082149999999995</v>
      </c>
      <c r="N47" s="27">
        <v>8.2517910000000008</v>
      </c>
      <c r="O47" s="27">
        <v>8.3964689999999997</v>
      </c>
      <c r="P47" s="27">
        <v>8.5377449999999993</v>
      </c>
      <c r="Q47" s="27">
        <v>8.6695860000000007</v>
      </c>
      <c r="R47" s="27">
        <v>8.7911870000000008</v>
      </c>
      <c r="S47" s="27">
        <v>8.9024380000000001</v>
      </c>
      <c r="T47" s="27">
        <v>9.0043740000000003</v>
      </c>
      <c r="U47" s="27">
        <v>9.0969149999999992</v>
      </c>
      <c r="V47" s="27">
        <v>9.1809999999999992</v>
      </c>
      <c r="W47" s="27">
        <v>9.2583680000000008</v>
      </c>
      <c r="X47" s="27">
        <v>9.3276850000000007</v>
      </c>
      <c r="Y47" s="27">
        <v>9.3914950000000008</v>
      </c>
      <c r="Z47" s="27">
        <v>9.4486720000000002</v>
      </c>
      <c r="AA47" s="27">
        <v>9.5002829999999996</v>
      </c>
      <c r="AB47" s="27">
        <v>9.5474910000000008</v>
      </c>
      <c r="AC47" s="27">
        <v>9.591628</v>
      </c>
      <c r="AD47" s="27">
        <v>9.6341230000000007</v>
      </c>
      <c r="AE47" s="27">
        <v>9.6755969999999998</v>
      </c>
      <c r="AF47" s="27">
        <v>9.7162889999999997</v>
      </c>
      <c r="AG47" s="27">
        <v>9.7564329999999995</v>
      </c>
      <c r="AH47" s="27">
        <v>9.7974809999999994</v>
      </c>
      <c r="AI47" s="26">
        <v>1.0354E-2</v>
      </c>
    </row>
    <row r="48" spans="1:35" ht="15" customHeight="1">
      <c r="B48" s="24" t="s">
        <v>261</v>
      </c>
    </row>
    <row r="49" spans="1:35" ht="15" customHeight="1">
      <c r="A49" s="14" t="s">
        <v>262</v>
      </c>
      <c r="B49" s="31" t="s">
        <v>263</v>
      </c>
      <c r="C49" s="27">
        <v>69.061408999999998</v>
      </c>
      <c r="D49" s="27">
        <v>69.384444999999999</v>
      </c>
      <c r="E49" s="27">
        <v>69.706733999999997</v>
      </c>
      <c r="F49" s="27">
        <v>70.035477</v>
      </c>
      <c r="G49" s="27">
        <v>70.376755000000003</v>
      </c>
      <c r="H49" s="27">
        <v>70.734436000000002</v>
      </c>
      <c r="I49" s="27">
        <v>71.082642000000007</v>
      </c>
      <c r="J49" s="27">
        <v>71.464614999999995</v>
      </c>
      <c r="K49" s="27">
        <v>71.895363000000003</v>
      </c>
      <c r="L49" s="27">
        <v>72.350364999999996</v>
      </c>
      <c r="M49" s="27">
        <v>72.824805999999995</v>
      </c>
      <c r="N49" s="27">
        <v>73.293342999999993</v>
      </c>
      <c r="O49" s="27">
        <v>73.757735999999994</v>
      </c>
      <c r="P49" s="27">
        <v>74.234024000000005</v>
      </c>
      <c r="Q49" s="27">
        <v>74.700492999999994</v>
      </c>
      <c r="R49" s="27">
        <v>75.177054999999996</v>
      </c>
      <c r="S49" s="27">
        <v>75.653640999999993</v>
      </c>
      <c r="T49" s="27">
        <v>76.137352000000007</v>
      </c>
      <c r="U49" s="27">
        <v>76.621902000000006</v>
      </c>
      <c r="V49" s="27">
        <v>77.107963999999996</v>
      </c>
      <c r="W49" s="27">
        <v>77.601532000000006</v>
      </c>
      <c r="X49" s="27">
        <v>78.099959999999996</v>
      </c>
      <c r="Y49" s="27">
        <v>78.565910000000002</v>
      </c>
      <c r="Z49" s="27">
        <v>79.031158000000005</v>
      </c>
      <c r="AA49" s="27">
        <v>79.489036999999996</v>
      </c>
      <c r="AB49" s="27">
        <v>79.918777000000006</v>
      </c>
      <c r="AC49" s="27">
        <v>80.345123000000001</v>
      </c>
      <c r="AD49" s="27">
        <v>80.761702999999997</v>
      </c>
      <c r="AE49" s="27">
        <v>81.177620000000005</v>
      </c>
      <c r="AF49" s="27">
        <v>81.591446000000005</v>
      </c>
      <c r="AG49" s="27">
        <v>81.990547000000007</v>
      </c>
      <c r="AH49" s="27">
        <v>82.372414000000006</v>
      </c>
      <c r="AI49" s="26">
        <v>5.7019999999999996E-3</v>
      </c>
    </row>
    <row r="50" spans="1:35" ht="15" customHeight="1">
      <c r="B50" s="24" t="s">
        <v>264</v>
      </c>
    </row>
    <row r="51" spans="1:35" ht="15" customHeight="1">
      <c r="A51" s="14" t="s">
        <v>265</v>
      </c>
      <c r="B51" s="31" t="s">
        <v>224</v>
      </c>
      <c r="C51" s="27">
        <v>3.4668839999999999</v>
      </c>
      <c r="D51" s="27">
        <v>3.4893709999999998</v>
      </c>
      <c r="E51" s="27">
        <v>3.512003</v>
      </c>
      <c r="F51" s="27">
        <v>3.5347819999999999</v>
      </c>
      <c r="G51" s="27">
        <v>3.5577100000000002</v>
      </c>
      <c r="H51" s="27">
        <v>3.5807850000000001</v>
      </c>
      <c r="I51" s="27">
        <v>3.6040100000000002</v>
      </c>
      <c r="J51" s="27">
        <v>3.627386</v>
      </c>
      <c r="K51" s="27">
        <v>3.6509140000000002</v>
      </c>
      <c r="L51" s="27">
        <v>3.6745939999999999</v>
      </c>
      <c r="M51" s="27">
        <v>3.6984279999999998</v>
      </c>
      <c r="N51" s="27">
        <v>3.7224159999999999</v>
      </c>
      <c r="O51" s="27">
        <v>3.7465600000000001</v>
      </c>
      <c r="P51" s="27">
        <v>3.7708599999999999</v>
      </c>
      <c r="Q51" s="27">
        <v>3.795318</v>
      </c>
      <c r="R51" s="27">
        <v>3.8199350000000001</v>
      </c>
      <c r="S51" s="27">
        <v>3.8447119999999999</v>
      </c>
      <c r="T51" s="27">
        <v>3.8696489999999999</v>
      </c>
      <c r="U51" s="27">
        <v>3.8947479999999999</v>
      </c>
      <c r="V51" s="27">
        <v>3.9200089999999999</v>
      </c>
      <c r="W51" s="27">
        <v>3.9454349999999998</v>
      </c>
      <c r="X51" s="27">
        <v>3.971025</v>
      </c>
      <c r="Y51" s="27">
        <v>3.9967820000000001</v>
      </c>
      <c r="Z51" s="27">
        <v>4.0227050000000002</v>
      </c>
      <c r="AA51" s="27">
        <v>4.0487970000000004</v>
      </c>
      <c r="AB51" s="27">
        <v>4.0750580000000003</v>
      </c>
      <c r="AC51" s="27">
        <v>4.1014889999999999</v>
      </c>
      <c r="AD51" s="27">
        <v>4.1280910000000004</v>
      </c>
      <c r="AE51" s="27">
        <v>4.1548660000000002</v>
      </c>
      <c r="AF51" s="27">
        <v>4.1818150000000003</v>
      </c>
      <c r="AG51" s="27">
        <v>4.208939</v>
      </c>
      <c r="AH51" s="27">
        <v>4.2362380000000002</v>
      </c>
      <c r="AI51" s="26">
        <v>6.4859999999999996E-3</v>
      </c>
    </row>
    <row r="52" spans="1:35" ht="15" customHeight="1">
      <c r="A52" s="14" t="s">
        <v>266</v>
      </c>
      <c r="B52" s="31" t="s">
        <v>226</v>
      </c>
      <c r="C52" s="27">
        <v>4.8133650000000001</v>
      </c>
      <c r="D52" s="27">
        <v>4.8419600000000003</v>
      </c>
      <c r="E52" s="27">
        <v>4.8707260000000003</v>
      </c>
      <c r="F52" s="27">
        <v>4.8996630000000003</v>
      </c>
      <c r="G52" s="27">
        <v>4.9287720000000004</v>
      </c>
      <c r="H52" s="27">
        <v>4.9580539999999997</v>
      </c>
      <c r="I52" s="27">
        <v>4.9875090000000002</v>
      </c>
      <c r="J52" s="27">
        <v>5.0171400000000004</v>
      </c>
      <c r="K52" s="27">
        <v>5.0469470000000003</v>
      </c>
      <c r="L52" s="27">
        <v>5.0769310000000001</v>
      </c>
      <c r="M52" s="27">
        <v>5.1070919999999997</v>
      </c>
      <c r="N52" s="27">
        <v>5.1374339999999998</v>
      </c>
      <c r="O52" s="27">
        <v>5.1679550000000001</v>
      </c>
      <c r="P52" s="27">
        <v>5.198658</v>
      </c>
      <c r="Q52" s="27">
        <v>5.2295429999999996</v>
      </c>
      <c r="R52" s="27">
        <v>5.2606109999999999</v>
      </c>
      <c r="S52" s="27">
        <v>5.2918640000000003</v>
      </c>
      <c r="T52" s="27">
        <v>5.3233030000000001</v>
      </c>
      <c r="U52" s="27">
        <v>5.3549290000000003</v>
      </c>
      <c r="V52" s="27">
        <v>5.3867419999999999</v>
      </c>
      <c r="W52" s="27">
        <v>5.4187450000000004</v>
      </c>
      <c r="X52" s="27">
        <v>5.4509379999999998</v>
      </c>
      <c r="Y52" s="27">
        <v>5.4833220000000003</v>
      </c>
      <c r="Z52" s="27">
        <v>5.515898</v>
      </c>
      <c r="AA52" s="27">
        <v>5.548667</v>
      </c>
      <c r="AB52" s="27">
        <v>5.5816319999999999</v>
      </c>
      <c r="AC52" s="27">
        <v>5.6147919999999996</v>
      </c>
      <c r="AD52" s="27">
        <v>5.6481500000000002</v>
      </c>
      <c r="AE52" s="27">
        <v>5.681705</v>
      </c>
      <c r="AF52" s="27">
        <v>5.7154600000000002</v>
      </c>
      <c r="AG52" s="27">
        <v>5.7494160000000001</v>
      </c>
      <c r="AH52" s="27">
        <v>5.7835729999999996</v>
      </c>
      <c r="AI52" s="26">
        <v>5.9410000000000001E-3</v>
      </c>
    </row>
    <row r="54" spans="1:35" ht="15" customHeight="1">
      <c r="B54" s="24" t="s">
        <v>267</v>
      </c>
    </row>
    <row r="55" spans="1:35" ht="15" customHeight="1">
      <c r="B55" s="24" t="s">
        <v>268</v>
      </c>
    </row>
    <row r="56" spans="1:35" ht="15" customHeight="1">
      <c r="A56" s="14" t="s">
        <v>269</v>
      </c>
      <c r="B56" s="31" t="s">
        <v>270</v>
      </c>
      <c r="C56" s="28">
        <v>15.312445</v>
      </c>
      <c r="D56" s="28">
        <v>15.30714</v>
      </c>
      <c r="E56" s="28">
        <v>15.236718</v>
      </c>
      <c r="F56" s="28">
        <v>15.068806</v>
      </c>
      <c r="G56" s="28">
        <v>14.804812999999999</v>
      </c>
      <c r="H56" s="28">
        <v>14.499307</v>
      </c>
      <c r="I56" s="28">
        <v>14.167157</v>
      </c>
      <c r="J56" s="28">
        <v>13.909196</v>
      </c>
      <c r="K56" s="28">
        <v>13.685458000000001</v>
      </c>
      <c r="L56" s="28">
        <v>13.482775999999999</v>
      </c>
      <c r="M56" s="28">
        <v>13.299863</v>
      </c>
      <c r="N56" s="28">
        <v>13.139068999999999</v>
      </c>
      <c r="O56" s="28">
        <v>13.002687</v>
      </c>
      <c r="P56" s="28">
        <v>12.863337</v>
      </c>
      <c r="Q56" s="28">
        <v>12.735182999999999</v>
      </c>
      <c r="R56" s="28">
        <v>12.602709000000001</v>
      </c>
      <c r="S56" s="28">
        <v>12.470579000000001</v>
      </c>
      <c r="T56" s="28">
        <v>12.372916</v>
      </c>
      <c r="U56" s="28">
        <v>12.287333</v>
      </c>
      <c r="V56" s="28">
        <v>12.215109</v>
      </c>
      <c r="W56" s="28">
        <v>12.15875</v>
      </c>
      <c r="X56" s="28">
        <v>12.118073000000001</v>
      </c>
      <c r="Y56" s="28">
        <v>12.081137</v>
      </c>
      <c r="Z56" s="28">
        <v>12.057517000000001</v>
      </c>
      <c r="AA56" s="28">
        <v>12.045367000000001</v>
      </c>
      <c r="AB56" s="28">
        <v>12.044356000000001</v>
      </c>
      <c r="AC56" s="28">
        <v>12.055040999999999</v>
      </c>
      <c r="AD56" s="28">
        <v>12.085419</v>
      </c>
      <c r="AE56" s="28">
        <v>12.129275</v>
      </c>
      <c r="AF56" s="28">
        <v>12.190246</v>
      </c>
      <c r="AG56" s="28">
        <v>12.262822999999999</v>
      </c>
      <c r="AH56" s="28">
        <v>12.346762</v>
      </c>
      <c r="AI56" s="26">
        <v>-6.9199999999999999E-3</v>
      </c>
    </row>
    <row r="57" spans="1:35" ht="15" customHeight="1">
      <c r="A57" s="14" t="s">
        <v>271</v>
      </c>
      <c r="B57" s="31" t="s">
        <v>272</v>
      </c>
      <c r="C57" s="28">
        <v>0.89102800000000004</v>
      </c>
      <c r="D57" s="28">
        <v>0.891903</v>
      </c>
      <c r="E57" s="28">
        <v>0.89588900000000005</v>
      </c>
      <c r="F57" s="28">
        <v>0.89786999999999995</v>
      </c>
      <c r="G57" s="28">
        <v>0.89709000000000005</v>
      </c>
      <c r="H57" s="28">
        <v>0.89317999999999997</v>
      </c>
      <c r="I57" s="28">
        <v>0.89263599999999999</v>
      </c>
      <c r="J57" s="28">
        <v>0.892015</v>
      </c>
      <c r="K57" s="28">
        <v>0.89260600000000001</v>
      </c>
      <c r="L57" s="28">
        <v>0.893648</v>
      </c>
      <c r="M57" s="28">
        <v>0.895486</v>
      </c>
      <c r="N57" s="28">
        <v>0.89671299999999998</v>
      </c>
      <c r="O57" s="28">
        <v>0.90131700000000003</v>
      </c>
      <c r="P57" s="28">
        <v>0.90484600000000004</v>
      </c>
      <c r="Q57" s="28">
        <v>0.90985700000000003</v>
      </c>
      <c r="R57" s="28">
        <v>0.914968</v>
      </c>
      <c r="S57" s="28">
        <v>0.92024600000000001</v>
      </c>
      <c r="T57" s="28">
        <v>0.92707899999999999</v>
      </c>
      <c r="U57" s="28">
        <v>0.93428299999999997</v>
      </c>
      <c r="V57" s="28">
        <v>0.94157999999999997</v>
      </c>
      <c r="W57" s="28">
        <v>0.94926100000000002</v>
      </c>
      <c r="X57" s="28">
        <v>0.957789</v>
      </c>
      <c r="Y57" s="28">
        <v>0.96684499999999995</v>
      </c>
      <c r="Z57" s="28">
        <v>0.97590600000000005</v>
      </c>
      <c r="AA57" s="28">
        <v>0.98611000000000004</v>
      </c>
      <c r="AB57" s="28">
        <v>0.99779099999999998</v>
      </c>
      <c r="AC57" s="28">
        <v>1.0106869999999999</v>
      </c>
      <c r="AD57" s="28">
        <v>1.027074</v>
      </c>
      <c r="AE57" s="28">
        <v>1.0402640000000001</v>
      </c>
      <c r="AF57" s="28">
        <v>1.0545720000000001</v>
      </c>
      <c r="AG57" s="28">
        <v>1.0692459999999999</v>
      </c>
      <c r="AH57" s="28">
        <v>1.083799</v>
      </c>
      <c r="AI57" s="26">
        <v>6.3379999999999999E-3</v>
      </c>
    </row>
    <row r="58" spans="1:35" ht="15" customHeight="1">
      <c r="A58" s="14" t="s">
        <v>273</v>
      </c>
      <c r="B58" s="31" t="s">
        <v>274</v>
      </c>
      <c r="C58" s="28">
        <v>0.23853099999999999</v>
      </c>
      <c r="D58" s="28">
        <v>0.23988999999999999</v>
      </c>
      <c r="E58" s="28">
        <v>0.241259</v>
      </c>
      <c r="F58" s="28">
        <v>0.24260899999999999</v>
      </c>
      <c r="G58" s="28">
        <v>0.24391299999999999</v>
      </c>
      <c r="H58" s="28">
        <v>0.245252</v>
      </c>
      <c r="I58" s="28">
        <v>0.24668399999999999</v>
      </c>
      <c r="J58" s="28">
        <v>0.24810399999999999</v>
      </c>
      <c r="K58" s="28">
        <v>0.24951599999999999</v>
      </c>
      <c r="L58" s="28">
        <v>0.25095299999999998</v>
      </c>
      <c r="M58" s="28">
        <v>0.25238300000000002</v>
      </c>
      <c r="N58" s="28">
        <v>0.25371700000000003</v>
      </c>
      <c r="O58" s="28">
        <v>0.25501000000000001</v>
      </c>
      <c r="P58" s="28">
        <v>0.25626900000000002</v>
      </c>
      <c r="Q58" s="28">
        <v>0.25740600000000002</v>
      </c>
      <c r="R58" s="28">
        <v>0.25848599999999999</v>
      </c>
      <c r="S58" s="28">
        <v>0.25950800000000002</v>
      </c>
      <c r="T58" s="28">
        <v>0.26046999999999998</v>
      </c>
      <c r="U58" s="28">
        <v>0.26137700000000003</v>
      </c>
      <c r="V58" s="28">
        <v>0.26222299999999998</v>
      </c>
      <c r="W58" s="28">
        <v>0.26300299999999999</v>
      </c>
      <c r="X58" s="28">
        <v>0.263714</v>
      </c>
      <c r="Y58" s="28">
        <v>0.264353</v>
      </c>
      <c r="Z58" s="28">
        <v>0.26492500000000002</v>
      </c>
      <c r="AA58" s="28">
        <v>0.26543899999999998</v>
      </c>
      <c r="AB58" s="28">
        <v>0.26590399999999997</v>
      </c>
      <c r="AC58" s="28">
        <v>0.26633299999999999</v>
      </c>
      <c r="AD58" s="28">
        <v>0.26674799999999999</v>
      </c>
      <c r="AE58" s="28">
        <v>0.267177</v>
      </c>
      <c r="AF58" s="28">
        <v>0.267648</v>
      </c>
      <c r="AG58" s="28">
        <v>0.268208</v>
      </c>
      <c r="AH58" s="28">
        <v>0.26887699999999998</v>
      </c>
      <c r="AI58" s="26">
        <v>3.8700000000000002E-3</v>
      </c>
    </row>
    <row r="59" spans="1:35" ht="15" customHeight="1">
      <c r="A59" s="14" t="s">
        <v>275</v>
      </c>
      <c r="B59" s="31" t="s">
        <v>276</v>
      </c>
      <c r="C59" s="28">
        <v>5.8809579999999997</v>
      </c>
      <c r="D59" s="28">
        <v>5.9040049999999997</v>
      </c>
      <c r="E59" s="28">
        <v>5.9517569999999997</v>
      </c>
      <c r="F59" s="28">
        <v>5.9839580000000003</v>
      </c>
      <c r="G59" s="28">
        <v>6.0106469999999996</v>
      </c>
      <c r="H59" s="28">
        <v>5.9934820000000002</v>
      </c>
      <c r="I59" s="28">
        <v>5.9729049999999999</v>
      </c>
      <c r="J59" s="28">
        <v>5.942755</v>
      </c>
      <c r="K59" s="28">
        <v>5.9138310000000001</v>
      </c>
      <c r="L59" s="28">
        <v>5.875737</v>
      </c>
      <c r="M59" s="28">
        <v>5.8369559999999998</v>
      </c>
      <c r="N59" s="28">
        <v>5.7832369999999997</v>
      </c>
      <c r="O59" s="28">
        <v>5.7600280000000001</v>
      </c>
      <c r="P59" s="28">
        <v>5.7273540000000001</v>
      </c>
      <c r="Q59" s="28">
        <v>5.709549</v>
      </c>
      <c r="R59" s="28">
        <v>5.6887650000000001</v>
      </c>
      <c r="S59" s="28">
        <v>5.6829890000000001</v>
      </c>
      <c r="T59" s="28">
        <v>5.6880410000000001</v>
      </c>
      <c r="U59" s="28">
        <v>5.6894450000000001</v>
      </c>
      <c r="V59" s="28">
        <v>5.6978169999999997</v>
      </c>
      <c r="W59" s="28">
        <v>5.7092549999999997</v>
      </c>
      <c r="X59" s="28">
        <v>5.7294109999999998</v>
      </c>
      <c r="Y59" s="28">
        <v>5.7541630000000001</v>
      </c>
      <c r="Z59" s="28">
        <v>5.7868459999999997</v>
      </c>
      <c r="AA59" s="28">
        <v>5.8210759999999997</v>
      </c>
      <c r="AB59" s="28">
        <v>5.8691979999999999</v>
      </c>
      <c r="AC59" s="28">
        <v>5.9272929999999997</v>
      </c>
      <c r="AD59" s="28">
        <v>6.0019349999999996</v>
      </c>
      <c r="AE59" s="28">
        <v>6.0561199999999999</v>
      </c>
      <c r="AF59" s="28">
        <v>6.1258460000000001</v>
      </c>
      <c r="AG59" s="28">
        <v>6.2000320000000002</v>
      </c>
      <c r="AH59" s="28">
        <v>6.2750170000000001</v>
      </c>
      <c r="AI59" s="26">
        <v>2.0939999999999999E-3</v>
      </c>
    </row>
    <row r="60" spans="1:35" ht="15" customHeight="1">
      <c r="A60" s="14" t="s">
        <v>277</v>
      </c>
      <c r="B60" s="31" t="s">
        <v>278</v>
      </c>
      <c r="C60" s="28">
        <v>4.9125000000000002E-2</v>
      </c>
      <c r="D60" s="28">
        <v>5.0001999999999998E-2</v>
      </c>
      <c r="E60" s="28">
        <v>5.0828999999999999E-2</v>
      </c>
      <c r="F60" s="28">
        <v>5.1513000000000003E-2</v>
      </c>
      <c r="G60" s="28">
        <v>5.2172999999999997E-2</v>
      </c>
      <c r="H60" s="28">
        <v>5.2830000000000002E-2</v>
      </c>
      <c r="I60" s="28">
        <v>5.3461000000000002E-2</v>
      </c>
      <c r="J60" s="28">
        <v>5.4087999999999997E-2</v>
      </c>
      <c r="K60" s="28">
        <v>5.4688000000000001E-2</v>
      </c>
      <c r="L60" s="28">
        <v>5.5315000000000003E-2</v>
      </c>
      <c r="M60" s="28">
        <v>5.5939999999999997E-2</v>
      </c>
      <c r="N60" s="28">
        <v>5.6411000000000003E-2</v>
      </c>
      <c r="O60" s="28">
        <v>5.7056999999999997E-2</v>
      </c>
      <c r="P60" s="28">
        <v>5.7682999999999998E-2</v>
      </c>
      <c r="Q60" s="28">
        <v>5.8288E-2</v>
      </c>
      <c r="R60" s="28">
        <v>5.8840999999999997E-2</v>
      </c>
      <c r="S60" s="28">
        <v>5.9416999999999998E-2</v>
      </c>
      <c r="T60" s="28">
        <v>5.9977000000000003E-2</v>
      </c>
      <c r="U60" s="28">
        <v>6.0532000000000002E-2</v>
      </c>
      <c r="V60" s="28">
        <v>6.1099000000000001E-2</v>
      </c>
      <c r="W60" s="28">
        <v>6.1667E-2</v>
      </c>
      <c r="X60" s="28">
        <v>6.2233999999999998E-2</v>
      </c>
      <c r="Y60" s="28">
        <v>6.2771999999999994E-2</v>
      </c>
      <c r="Z60" s="28">
        <v>6.3311000000000006E-2</v>
      </c>
      <c r="AA60" s="28">
        <v>6.3864000000000004E-2</v>
      </c>
      <c r="AB60" s="28">
        <v>6.4421999999999993E-2</v>
      </c>
      <c r="AC60" s="28">
        <v>6.4971000000000001E-2</v>
      </c>
      <c r="AD60" s="28">
        <v>6.5568000000000001E-2</v>
      </c>
      <c r="AE60" s="28">
        <v>6.6151000000000001E-2</v>
      </c>
      <c r="AF60" s="28">
        <v>6.6765000000000005E-2</v>
      </c>
      <c r="AG60" s="28">
        <v>6.7348000000000005E-2</v>
      </c>
      <c r="AH60" s="28">
        <v>6.7945000000000005E-2</v>
      </c>
      <c r="AI60" s="26">
        <v>1.0517E-2</v>
      </c>
    </row>
    <row r="61" spans="1:35" ht="15" customHeight="1">
      <c r="A61" s="14" t="s">
        <v>279</v>
      </c>
      <c r="B61" s="31" t="s">
        <v>280</v>
      </c>
      <c r="C61" s="28">
        <v>0.52149500000000004</v>
      </c>
      <c r="D61" s="28">
        <v>0.49603199999999997</v>
      </c>
      <c r="E61" s="28">
        <v>0.47267399999999998</v>
      </c>
      <c r="F61" s="28">
        <v>0.46714600000000001</v>
      </c>
      <c r="G61" s="28">
        <v>0.46454699999999999</v>
      </c>
      <c r="H61" s="28">
        <v>0.45757300000000001</v>
      </c>
      <c r="I61" s="28">
        <v>0.44527499999999998</v>
      </c>
      <c r="J61" s="28">
        <v>0.45321899999999998</v>
      </c>
      <c r="K61" s="28">
        <v>0.45270500000000002</v>
      </c>
      <c r="L61" s="28">
        <v>0.45249699999999998</v>
      </c>
      <c r="M61" s="28">
        <v>0.44765100000000002</v>
      </c>
      <c r="N61" s="28">
        <v>0.44280399999999998</v>
      </c>
      <c r="O61" s="28">
        <v>0.44168499999999999</v>
      </c>
      <c r="P61" s="28">
        <v>0.44123899999999999</v>
      </c>
      <c r="Q61" s="28">
        <v>0.44104900000000002</v>
      </c>
      <c r="R61" s="28">
        <v>0.44097599999999998</v>
      </c>
      <c r="S61" s="28">
        <v>0.43873499999999999</v>
      </c>
      <c r="T61" s="28">
        <v>0.43886999999999998</v>
      </c>
      <c r="U61" s="28">
        <v>0.43769000000000002</v>
      </c>
      <c r="V61" s="28">
        <v>0.43399300000000002</v>
      </c>
      <c r="W61" s="28">
        <v>0.43391099999999999</v>
      </c>
      <c r="X61" s="28">
        <v>0.43191099999999999</v>
      </c>
      <c r="Y61" s="28">
        <v>0.43091099999999999</v>
      </c>
      <c r="Z61" s="28">
        <v>0.43136200000000002</v>
      </c>
      <c r="AA61" s="28">
        <v>0.431558</v>
      </c>
      <c r="AB61" s="28">
        <v>0.43213200000000002</v>
      </c>
      <c r="AC61" s="28">
        <v>0.43332599999999999</v>
      </c>
      <c r="AD61" s="28">
        <v>0.43653799999999998</v>
      </c>
      <c r="AE61" s="28">
        <v>0.437579</v>
      </c>
      <c r="AF61" s="28">
        <v>0.43982100000000002</v>
      </c>
      <c r="AG61" s="28">
        <v>0.44239099999999998</v>
      </c>
      <c r="AH61" s="28">
        <v>0.44580599999999998</v>
      </c>
      <c r="AI61" s="26">
        <v>-5.0460000000000001E-3</v>
      </c>
    </row>
    <row r="62" spans="1:35" ht="15" customHeight="1">
      <c r="A62" s="14" t="s">
        <v>281</v>
      </c>
      <c r="B62" s="31" t="s">
        <v>282</v>
      </c>
      <c r="C62" s="28">
        <v>8.9409000000000002E-2</v>
      </c>
      <c r="D62" s="28">
        <v>8.7946999999999997E-2</v>
      </c>
      <c r="E62" s="28">
        <v>8.5824999999999999E-2</v>
      </c>
      <c r="F62" s="28">
        <v>8.3143999999999996E-2</v>
      </c>
      <c r="G62" s="28">
        <v>8.1043000000000004E-2</v>
      </c>
      <c r="H62" s="28">
        <v>7.8539999999999999E-2</v>
      </c>
      <c r="I62" s="28">
        <v>7.6103000000000004E-2</v>
      </c>
      <c r="J62" s="28">
        <v>7.3851E-2</v>
      </c>
      <c r="K62" s="28">
        <v>7.1606000000000003E-2</v>
      </c>
      <c r="L62" s="28">
        <v>6.9278000000000006E-2</v>
      </c>
      <c r="M62" s="28">
        <v>6.6864999999999994E-2</v>
      </c>
      <c r="N62" s="28">
        <v>6.4421000000000006E-2</v>
      </c>
      <c r="O62" s="28">
        <v>6.3281000000000004E-2</v>
      </c>
      <c r="P62" s="28">
        <v>6.2044000000000002E-2</v>
      </c>
      <c r="Q62" s="28">
        <v>6.0933000000000001E-2</v>
      </c>
      <c r="R62" s="28">
        <v>5.9680999999999998E-2</v>
      </c>
      <c r="S62" s="28">
        <v>5.8471000000000002E-2</v>
      </c>
      <c r="T62" s="28">
        <v>5.7384999999999999E-2</v>
      </c>
      <c r="U62" s="28">
        <v>5.6209000000000002E-2</v>
      </c>
      <c r="V62" s="28">
        <v>5.5024999999999998E-2</v>
      </c>
      <c r="W62" s="28">
        <v>5.3933000000000002E-2</v>
      </c>
      <c r="X62" s="28">
        <v>5.2831000000000003E-2</v>
      </c>
      <c r="Y62" s="28">
        <v>5.2283000000000003E-2</v>
      </c>
      <c r="Z62" s="28">
        <v>5.1791999999999998E-2</v>
      </c>
      <c r="AA62" s="28">
        <v>5.1248000000000002E-2</v>
      </c>
      <c r="AB62" s="28">
        <v>5.0798999999999997E-2</v>
      </c>
      <c r="AC62" s="28">
        <v>5.0387000000000001E-2</v>
      </c>
      <c r="AD62" s="28">
        <v>5.0148999999999999E-2</v>
      </c>
      <c r="AE62" s="28">
        <v>4.9715000000000002E-2</v>
      </c>
      <c r="AF62" s="28">
        <v>4.9415000000000001E-2</v>
      </c>
      <c r="AG62" s="28">
        <v>4.9187000000000002E-2</v>
      </c>
      <c r="AH62" s="28">
        <v>4.8996999999999999E-2</v>
      </c>
      <c r="AI62" s="26">
        <v>-1.9214999999999999E-2</v>
      </c>
    </row>
    <row r="63" spans="1:35" ht="15" customHeight="1">
      <c r="A63" s="14" t="s">
        <v>283</v>
      </c>
      <c r="B63" s="31" t="s">
        <v>284</v>
      </c>
      <c r="C63" s="28">
        <v>0.92732700000000001</v>
      </c>
      <c r="D63" s="28">
        <v>1.0088379999999999</v>
      </c>
      <c r="E63" s="28">
        <v>0.97111599999999998</v>
      </c>
      <c r="F63" s="28">
        <v>0.88697199999999998</v>
      </c>
      <c r="G63" s="28">
        <v>0.89194899999999999</v>
      </c>
      <c r="H63" s="28">
        <v>0.87592300000000001</v>
      </c>
      <c r="I63" s="28">
        <v>0.889297</v>
      </c>
      <c r="J63" s="28">
        <v>0.86436500000000005</v>
      </c>
      <c r="K63" s="28">
        <v>0.87566699999999997</v>
      </c>
      <c r="L63" s="28">
        <v>0.87673500000000004</v>
      </c>
      <c r="M63" s="28">
        <v>0.86275199999999996</v>
      </c>
      <c r="N63" s="28">
        <v>0.87661100000000003</v>
      </c>
      <c r="O63" s="28">
        <v>0.87746100000000005</v>
      </c>
      <c r="P63" s="28">
        <v>0.86594400000000005</v>
      </c>
      <c r="Q63" s="28">
        <v>0.87606399999999995</v>
      </c>
      <c r="R63" s="28">
        <v>0.87610900000000003</v>
      </c>
      <c r="S63" s="28">
        <v>0.87291200000000002</v>
      </c>
      <c r="T63" s="28">
        <v>0.86272700000000002</v>
      </c>
      <c r="U63" s="28">
        <v>0.869371</v>
      </c>
      <c r="V63" s="28">
        <v>0.85895600000000005</v>
      </c>
      <c r="W63" s="28">
        <v>0.85843599999999998</v>
      </c>
      <c r="X63" s="28">
        <v>0.864699</v>
      </c>
      <c r="Y63" s="28">
        <v>0.85375100000000004</v>
      </c>
      <c r="Z63" s="28">
        <v>0.85230899999999998</v>
      </c>
      <c r="AA63" s="28">
        <v>0.84980699999999998</v>
      </c>
      <c r="AB63" s="28">
        <v>0.84660400000000002</v>
      </c>
      <c r="AC63" s="28">
        <v>0.84451500000000002</v>
      </c>
      <c r="AD63" s="28">
        <v>0.843746</v>
      </c>
      <c r="AE63" s="28">
        <v>0.841557</v>
      </c>
      <c r="AF63" s="28">
        <v>0.84054899999999999</v>
      </c>
      <c r="AG63" s="28">
        <v>0.83998899999999999</v>
      </c>
      <c r="AH63" s="28">
        <v>0.84009100000000003</v>
      </c>
      <c r="AI63" s="26">
        <v>-3.1819999999999999E-3</v>
      </c>
    </row>
    <row r="64" spans="1:35" ht="15" customHeight="1">
      <c r="A64" s="14" t="s">
        <v>285</v>
      </c>
      <c r="B64" s="31" t="s">
        <v>286</v>
      </c>
      <c r="C64" s="28">
        <v>0.24548700000000001</v>
      </c>
      <c r="D64" s="28">
        <v>0.24624699999999999</v>
      </c>
      <c r="E64" s="28">
        <v>0.246891</v>
      </c>
      <c r="F64" s="28">
        <v>0.247228</v>
      </c>
      <c r="G64" s="28">
        <v>0.24740100000000001</v>
      </c>
      <c r="H64" s="28">
        <v>0.247561</v>
      </c>
      <c r="I64" s="28">
        <v>0.247747</v>
      </c>
      <c r="J64" s="28">
        <v>0.24787200000000001</v>
      </c>
      <c r="K64" s="28">
        <v>0.247948</v>
      </c>
      <c r="L64" s="28">
        <v>0.248034</v>
      </c>
      <c r="M64" s="28">
        <v>0.24811900000000001</v>
      </c>
      <c r="N64" s="28">
        <v>0.24812799999999999</v>
      </c>
      <c r="O64" s="28">
        <v>0.24811900000000001</v>
      </c>
      <c r="P64" s="28">
        <v>0.24807899999999999</v>
      </c>
      <c r="Q64" s="28">
        <v>0.247943</v>
      </c>
      <c r="R64" s="28">
        <v>0.24770400000000001</v>
      </c>
      <c r="S64" s="28">
        <v>0.24738199999999999</v>
      </c>
      <c r="T64" s="28">
        <v>0.24705099999999999</v>
      </c>
      <c r="U64" s="28">
        <v>0.246672</v>
      </c>
      <c r="V64" s="28">
        <v>0.24627099999999999</v>
      </c>
      <c r="W64" s="28">
        <v>0.24584500000000001</v>
      </c>
      <c r="X64" s="28">
        <v>0.245364</v>
      </c>
      <c r="Y64" s="28">
        <v>0.244837</v>
      </c>
      <c r="Z64" s="28">
        <v>0.24424299999999999</v>
      </c>
      <c r="AA64" s="28">
        <v>0.24363599999999999</v>
      </c>
      <c r="AB64" s="28">
        <v>0.243037</v>
      </c>
      <c r="AC64" s="28">
        <v>0.24246699999999999</v>
      </c>
      <c r="AD64" s="28">
        <v>0.241926</v>
      </c>
      <c r="AE64" s="28">
        <v>0.24138699999999999</v>
      </c>
      <c r="AF64" s="28">
        <v>0.24085799999999999</v>
      </c>
      <c r="AG64" s="28">
        <v>0.240316</v>
      </c>
      <c r="AH64" s="28">
        <v>0.23976</v>
      </c>
      <c r="AI64" s="26">
        <v>-7.6099999999999996E-4</v>
      </c>
    </row>
    <row r="65" spans="1:35" ht="15" customHeight="1">
      <c r="A65" s="14" t="s">
        <v>287</v>
      </c>
      <c r="B65" s="31" t="s">
        <v>288</v>
      </c>
      <c r="C65" s="28">
        <v>2.6409440000000002</v>
      </c>
      <c r="D65" s="28">
        <v>2.6730670000000001</v>
      </c>
      <c r="E65" s="28">
        <v>2.70635</v>
      </c>
      <c r="F65" s="28">
        <v>2.7321909999999998</v>
      </c>
      <c r="G65" s="28">
        <v>2.7524329999999999</v>
      </c>
      <c r="H65" s="28">
        <v>2.7760940000000001</v>
      </c>
      <c r="I65" s="28">
        <v>2.803131</v>
      </c>
      <c r="J65" s="28">
        <v>2.8286799999999999</v>
      </c>
      <c r="K65" s="28">
        <v>2.8535170000000001</v>
      </c>
      <c r="L65" s="28">
        <v>2.8798110000000001</v>
      </c>
      <c r="M65" s="28">
        <v>2.9085220000000001</v>
      </c>
      <c r="N65" s="28">
        <v>2.9371990000000001</v>
      </c>
      <c r="O65" s="28">
        <v>2.9673980000000002</v>
      </c>
      <c r="P65" s="28">
        <v>2.997719</v>
      </c>
      <c r="Q65" s="28">
        <v>3.0276000000000001</v>
      </c>
      <c r="R65" s="28">
        <v>3.0532080000000001</v>
      </c>
      <c r="S65" s="28">
        <v>3.0776520000000001</v>
      </c>
      <c r="T65" s="28">
        <v>3.1044260000000001</v>
      </c>
      <c r="U65" s="28">
        <v>3.132126</v>
      </c>
      <c r="V65" s="28">
        <v>3.1603249999999998</v>
      </c>
      <c r="W65" s="28">
        <v>3.1898339999999998</v>
      </c>
      <c r="X65" s="28">
        <v>3.220148</v>
      </c>
      <c r="Y65" s="28">
        <v>3.2501730000000002</v>
      </c>
      <c r="Z65" s="28">
        <v>3.2799529999999999</v>
      </c>
      <c r="AA65" s="28">
        <v>3.3107310000000001</v>
      </c>
      <c r="AB65" s="28">
        <v>3.34457</v>
      </c>
      <c r="AC65" s="28">
        <v>3.3831250000000002</v>
      </c>
      <c r="AD65" s="28">
        <v>3.4260440000000001</v>
      </c>
      <c r="AE65" s="28">
        <v>3.4711810000000001</v>
      </c>
      <c r="AF65" s="28">
        <v>3.5203720000000001</v>
      </c>
      <c r="AG65" s="28">
        <v>3.5717430000000001</v>
      </c>
      <c r="AH65" s="28">
        <v>3.6248130000000001</v>
      </c>
      <c r="AI65" s="26">
        <v>1.0267E-2</v>
      </c>
    </row>
    <row r="66" spans="1:35" ht="15" customHeight="1">
      <c r="A66" s="14" t="s">
        <v>289</v>
      </c>
      <c r="B66" s="31" t="s">
        <v>290</v>
      </c>
      <c r="C66" s="28">
        <v>0.51250099999999998</v>
      </c>
      <c r="D66" s="28">
        <v>0.52636899999999998</v>
      </c>
      <c r="E66" s="28">
        <v>0.51597700000000002</v>
      </c>
      <c r="F66" s="28">
        <v>0.504054</v>
      </c>
      <c r="G66" s="28">
        <v>0.48897299999999999</v>
      </c>
      <c r="H66" s="28">
        <v>0.47893000000000002</v>
      </c>
      <c r="I66" s="28">
        <v>0.47705999999999998</v>
      </c>
      <c r="J66" s="28">
        <v>0.475186</v>
      </c>
      <c r="K66" s="28">
        <v>0.47461300000000001</v>
      </c>
      <c r="L66" s="28">
        <v>0.47716599999999998</v>
      </c>
      <c r="M66" s="28">
        <v>0.47609899999999999</v>
      </c>
      <c r="N66" s="28">
        <v>0.47538999999999998</v>
      </c>
      <c r="O66" s="28">
        <v>0.47547800000000001</v>
      </c>
      <c r="P66" s="28">
        <v>0.47558800000000001</v>
      </c>
      <c r="Q66" s="28">
        <v>0.47572599999999998</v>
      </c>
      <c r="R66" s="28">
        <v>0.475885</v>
      </c>
      <c r="S66" s="28">
        <v>0.47606500000000002</v>
      </c>
      <c r="T66" s="28">
        <v>0.47626800000000002</v>
      </c>
      <c r="U66" s="28">
        <v>0.47649900000000001</v>
      </c>
      <c r="V66" s="28">
        <v>0.47674699999999998</v>
      </c>
      <c r="W66" s="28">
        <v>0.47701500000000002</v>
      </c>
      <c r="X66" s="28">
        <v>0.477302</v>
      </c>
      <c r="Y66" s="28">
        <v>0.47760000000000002</v>
      </c>
      <c r="Z66" s="28">
        <v>0.47791299999999998</v>
      </c>
      <c r="AA66" s="28">
        <v>0.47823700000000002</v>
      </c>
      <c r="AB66" s="28">
        <v>0.47857100000000002</v>
      </c>
      <c r="AC66" s="28">
        <v>0.47891499999999998</v>
      </c>
      <c r="AD66" s="28">
        <v>0.47926800000000003</v>
      </c>
      <c r="AE66" s="28">
        <v>0.47962700000000003</v>
      </c>
      <c r="AF66" s="28">
        <v>0.479993</v>
      </c>
      <c r="AG66" s="28">
        <v>0.48036400000000001</v>
      </c>
      <c r="AH66" s="28">
        <v>0.48074099999999997</v>
      </c>
      <c r="AI66" s="26">
        <v>-2.062E-3</v>
      </c>
    </row>
    <row r="67" spans="1:35" ht="15" customHeight="1">
      <c r="A67" s="14" t="s">
        <v>291</v>
      </c>
      <c r="B67" s="31" t="s">
        <v>292</v>
      </c>
      <c r="C67" s="28">
        <v>0.131469</v>
      </c>
      <c r="D67" s="28">
        <v>0.130998</v>
      </c>
      <c r="E67" s="28">
        <v>0.13061700000000001</v>
      </c>
      <c r="F67" s="28">
        <v>0.130166</v>
      </c>
      <c r="G67" s="28">
        <v>0.129716</v>
      </c>
      <c r="H67" s="28">
        <v>0.12923599999999999</v>
      </c>
      <c r="I67" s="28">
        <v>0.128717</v>
      </c>
      <c r="J67" s="28">
        <v>0.12820999999999999</v>
      </c>
      <c r="K67" s="28">
        <v>0.12773799999999999</v>
      </c>
      <c r="L67" s="28">
        <v>0.127329</v>
      </c>
      <c r="M67" s="28">
        <v>0.126997</v>
      </c>
      <c r="N67" s="28">
        <v>0.12667600000000001</v>
      </c>
      <c r="O67" s="28">
        <v>0.12639500000000001</v>
      </c>
      <c r="P67" s="28">
        <v>0.126142</v>
      </c>
      <c r="Q67" s="28">
        <v>0.12589600000000001</v>
      </c>
      <c r="R67" s="28">
        <v>0.12570400000000001</v>
      </c>
      <c r="S67" s="28">
        <v>0.12554999999999999</v>
      </c>
      <c r="T67" s="28">
        <v>0.12548999999999999</v>
      </c>
      <c r="U67" s="28">
        <v>0.12546399999999999</v>
      </c>
      <c r="V67" s="28">
        <v>0.125469</v>
      </c>
      <c r="W67" s="28">
        <v>0.12551200000000001</v>
      </c>
      <c r="X67" s="28">
        <v>0.125529</v>
      </c>
      <c r="Y67" s="28">
        <v>0.12553300000000001</v>
      </c>
      <c r="Z67" s="28">
        <v>0.125612</v>
      </c>
      <c r="AA67" s="28">
        <v>0.125667</v>
      </c>
      <c r="AB67" s="28">
        <v>0.12576499999999999</v>
      </c>
      <c r="AC67" s="28">
        <v>0.12594</v>
      </c>
      <c r="AD67" s="28">
        <v>0.12614400000000001</v>
      </c>
      <c r="AE67" s="28">
        <v>0.126361</v>
      </c>
      <c r="AF67" s="28">
        <v>0.12662699999999999</v>
      </c>
      <c r="AG67" s="28">
        <v>0.126863</v>
      </c>
      <c r="AH67" s="28">
        <v>0.127078</v>
      </c>
      <c r="AI67" s="26">
        <v>-1.0950000000000001E-3</v>
      </c>
    </row>
    <row r="68" spans="1:35" ht="15" customHeight="1">
      <c r="A68" s="14" t="s">
        <v>293</v>
      </c>
      <c r="B68" s="31" t="s">
        <v>294</v>
      </c>
      <c r="C68" s="28">
        <v>0.67192099999999999</v>
      </c>
      <c r="D68" s="28">
        <v>0.66721600000000003</v>
      </c>
      <c r="E68" s="28">
        <v>0.70137700000000003</v>
      </c>
      <c r="F68" s="28">
        <v>0.71380600000000005</v>
      </c>
      <c r="G68" s="28">
        <v>0.720885</v>
      </c>
      <c r="H68" s="28">
        <v>0.73513099999999998</v>
      </c>
      <c r="I68" s="28">
        <v>0.75184700000000004</v>
      </c>
      <c r="J68" s="28">
        <v>0.76075700000000002</v>
      </c>
      <c r="K68" s="28">
        <v>0.75591399999999997</v>
      </c>
      <c r="L68" s="28">
        <v>0.75647799999999998</v>
      </c>
      <c r="M68" s="28">
        <v>0.76330200000000004</v>
      </c>
      <c r="N68" s="28">
        <v>0.76538499999999998</v>
      </c>
      <c r="O68" s="28">
        <v>0.77258099999999996</v>
      </c>
      <c r="P68" s="28">
        <v>0.775926</v>
      </c>
      <c r="Q68" s="28">
        <v>0.77605999999999997</v>
      </c>
      <c r="R68" s="28">
        <v>0.77757399999999999</v>
      </c>
      <c r="S68" s="28">
        <v>0.78055399999999997</v>
      </c>
      <c r="T68" s="28">
        <v>0.79148700000000005</v>
      </c>
      <c r="U68" s="28">
        <v>0.79676000000000002</v>
      </c>
      <c r="V68" s="28">
        <v>0.80471300000000001</v>
      </c>
      <c r="W68" s="28">
        <v>0.81585600000000003</v>
      </c>
      <c r="X68" s="28">
        <v>0.82309900000000003</v>
      </c>
      <c r="Y68" s="28">
        <v>0.829399</v>
      </c>
      <c r="Z68" s="28">
        <v>0.84421900000000005</v>
      </c>
      <c r="AA68" s="28">
        <v>0.85306599999999999</v>
      </c>
      <c r="AB68" s="28">
        <v>0.86144500000000002</v>
      </c>
      <c r="AC68" s="28">
        <v>0.86952799999999997</v>
      </c>
      <c r="AD68" s="28">
        <v>0.87944999999999995</v>
      </c>
      <c r="AE68" s="28">
        <v>0.88793500000000003</v>
      </c>
      <c r="AF68" s="28">
        <v>0.89792799999999995</v>
      </c>
      <c r="AG68" s="28">
        <v>0.90513600000000005</v>
      </c>
      <c r="AH68" s="28">
        <v>0.912443</v>
      </c>
      <c r="AI68" s="26">
        <v>9.9190000000000007E-3</v>
      </c>
    </row>
    <row r="69" spans="1:35" ht="15" customHeight="1">
      <c r="A69" s="14" t="s">
        <v>297</v>
      </c>
      <c r="B69" s="24" t="s">
        <v>298</v>
      </c>
      <c r="C69" s="29">
        <v>28.112638</v>
      </c>
      <c r="D69" s="29">
        <v>28.229655999999999</v>
      </c>
      <c r="E69" s="29">
        <v>28.207280999999998</v>
      </c>
      <c r="F69" s="29">
        <v>28.009460000000001</v>
      </c>
      <c r="G69" s="29">
        <v>27.785589000000002</v>
      </c>
      <c r="H69" s="29">
        <v>27.463035999999999</v>
      </c>
      <c r="I69" s="29">
        <v>27.152018000000002</v>
      </c>
      <c r="J69" s="29">
        <v>26.878295999999999</v>
      </c>
      <c r="K69" s="29">
        <v>26.655809000000001</v>
      </c>
      <c r="L69" s="29">
        <v>26.445753</v>
      </c>
      <c r="M69" s="29">
        <v>26.240933999999999</v>
      </c>
      <c r="N69" s="29">
        <v>26.065761999999999</v>
      </c>
      <c r="O69" s="29">
        <v>25.948495999999999</v>
      </c>
      <c r="P69" s="29">
        <v>25.80217</v>
      </c>
      <c r="Q69" s="29">
        <v>25.701550999999998</v>
      </c>
      <c r="R69" s="29">
        <v>25.580608000000002</v>
      </c>
      <c r="S69" s="29">
        <v>25.470058000000002</v>
      </c>
      <c r="T69" s="29">
        <v>25.412188</v>
      </c>
      <c r="U69" s="29">
        <v>25.373760000000001</v>
      </c>
      <c r="V69" s="29">
        <v>25.339328999999999</v>
      </c>
      <c r="W69" s="29">
        <v>25.342278</v>
      </c>
      <c r="X69" s="29">
        <v>25.372105000000001</v>
      </c>
      <c r="Y69" s="29">
        <v>25.393758999999999</v>
      </c>
      <c r="Z69" s="29">
        <v>25.455908000000001</v>
      </c>
      <c r="AA69" s="29">
        <v>25.525803</v>
      </c>
      <c r="AB69" s="29">
        <v>25.624593999999998</v>
      </c>
      <c r="AC69" s="29">
        <v>25.752531000000001</v>
      </c>
      <c r="AD69" s="29">
        <v>25.930012000000001</v>
      </c>
      <c r="AE69" s="29">
        <v>26.094328000000001</v>
      </c>
      <c r="AF69" s="29">
        <v>26.300637999999999</v>
      </c>
      <c r="AG69" s="29">
        <v>26.523647</v>
      </c>
      <c r="AH69" s="29">
        <v>26.762129000000002</v>
      </c>
      <c r="AI69" s="30">
        <v>-1.5870000000000001E-3</v>
      </c>
    </row>
    <row r="71" spans="1:35" ht="15" customHeight="1">
      <c r="B71" s="24" t="s">
        <v>299</v>
      </c>
    </row>
    <row r="72" spans="1:35" ht="15" customHeight="1">
      <c r="A72" s="14" t="s">
        <v>300</v>
      </c>
      <c r="B72" s="31" t="s">
        <v>270</v>
      </c>
      <c r="C72" s="28">
        <v>8.2994579999999996</v>
      </c>
      <c r="D72" s="28">
        <v>8.2974309999999996</v>
      </c>
      <c r="E72" s="28">
        <v>8.2588670000000004</v>
      </c>
      <c r="F72" s="28">
        <v>8.1675760000000004</v>
      </c>
      <c r="G72" s="28">
        <v>8.0243540000000007</v>
      </c>
      <c r="H72" s="28">
        <v>7.8586140000000002</v>
      </c>
      <c r="I72" s="28">
        <v>7.6801620000000002</v>
      </c>
      <c r="J72" s="28">
        <v>7.5412800000000004</v>
      </c>
      <c r="K72" s="28">
        <v>7.4203780000000004</v>
      </c>
      <c r="L72" s="28">
        <v>7.3110980000000003</v>
      </c>
      <c r="M72" s="28">
        <v>7.2125899999999996</v>
      </c>
      <c r="N72" s="28">
        <v>7.1268469999999997</v>
      </c>
      <c r="O72" s="28">
        <v>7.0531100000000002</v>
      </c>
      <c r="P72" s="28">
        <v>6.9779020000000003</v>
      </c>
      <c r="Q72" s="28">
        <v>6.9087529999999999</v>
      </c>
      <c r="R72" s="28">
        <v>6.8371320000000004</v>
      </c>
      <c r="S72" s="28">
        <v>6.7657759999999998</v>
      </c>
      <c r="T72" s="28">
        <v>6.7127330000000001</v>
      </c>
      <c r="U72" s="28">
        <v>6.6661789999999996</v>
      </c>
      <c r="V72" s="28">
        <v>6.6268250000000002</v>
      </c>
      <c r="W72" s="28">
        <v>6.5956390000000003</v>
      </c>
      <c r="X72" s="28">
        <v>6.5729730000000002</v>
      </c>
      <c r="Y72" s="28">
        <v>6.552473</v>
      </c>
      <c r="Z72" s="28">
        <v>6.5389530000000002</v>
      </c>
      <c r="AA72" s="28">
        <v>6.5320929999999997</v>
      </c>
      <c r="AB72" s="28">
        <v>6.5313109999999996</v>
      </c>
      <c r="AC72" s="28">
        <v>6.536314</v>
      </c>
      <c r="AD72" s="28">
        <v>6.5523569999999998</v>
      </c>
      <c r="AE72" s="28">
        <v>6.5756370000000004</v>
      </c>
      <c r="AF72" s="28">
        <v>6.6085200000000004</v>
      </c>
      <c r="AG72" s="28">
        <v>6.6477279999999999</v>
      </c>
      <c r="AH72" s="28">
        <v>6.6932349999999996</v>
      </c>
      <c r="AI72" s="26">
        <v>-6.914E-3</v>
      </c>
    </row>
    <row r="73" spans="1:35" ht="15" customHeight="1">
      <c r="A73" s="14" t="s">
        <v>301</v>
      </c>
      <c r="B73" s="31" t="s">
        <v>272</v>
      </c>
      <c r="C73" s="28">
        <v>0.46364499999999997</v>
      </c>
      <c r="D73" s="28">
        <v>0.46393800000000002</v>
      </c>
      <c r="E73" s="28">
        <v>0.46578599999999998</v>
      </c>
      <c r="F73" s="28">
        <v>0.46665899999999999</v>
      </c>
      <c r="G73" s="28">
        <v>0.46610800000000002</v>
      </c>
      <c r="H73" s="28">
        <v>0.46401399999999998</v>
      </c>
      <c r="I73" s="28">
        <v>0.46384199999999998</v>
      </c>
      <c r="J73" s="28">
        <v>0.463561</v>
      </c>
      <c r="K73" s="28">
        <v>0.46387699999999998</v>
      </c>
      <c r="L73" s="28">
        <v>0.46449000000000001</v>
      </c>
      <c r="M73" s="28">
        <v>0.46555299999999999</v>
      </c>
      <c r="N73" s="28">
        <v>0.46645199999999998</v>
      </c>
      <c r="O73" s="28">
        <v>0.468995</v>
      </c>
      <c r="P73" s="28">
        <v>0.47097899999999998</v>
      </c>
      <c r="Q73" s="28">
        <v>0.47375400000000001</v>
      </c>
      <c r="R73" s="28">
        <v>0.476574</v>
      </c>
      <c r="S73" s="28">
        <v>0.47956399999999999</v>
      </c>
      <c r="T73" s="28">
        <v>0.48335600000000001</v>
      </c>
      <c r="U73" s="28">
        <v>0.48743799999999998</v>
      </c>
      <c r="V73" s="28">
        <v>0.49151800000000001</v>
      </c>
      <c r="W73" s="28">
        <v>0.49564900000000001</v>
      </c>
      <c r="X73" s="28">
        <v>0.500162</v>
      </c>
      <c r="Y73" s="28">
        <v>0.50509199999999999</v>
      </c>
      <c r="Z73" s="28">
        <v>0.50988299999999998</v>
      </c>
      <c r="AA73" s="28">
        <v>0.51541300000000001</v>
      </c>
      <c r="AB73" s="28">
        <v>0.52169200000000004</v>
      </c>
      <c r="AC73" s="28">
        <v>0.52834599999999998</v>
      </c>
      <c r="AD73" s="28">
        <v>0.53695999999999999</v>
      </c>
      <c r="AE73" s="28">
        <v>0.54386599999999996</v>
      </c>
      <c r="AF73" s="28">
        <v>0.55152599999999996</v>
      </c>
      <c r="AG73" s="28">
        <v>0.55940400000000001</v>
      </c>
      <c r="AH73" s="28">
        <v>0.56731500000000001</v>
      </c>
      <c r="AI73" s="26">
        <v>6.5310000000000003E-3</v>
      </c>
    </row>
    <row r="74" spans="1:35" ht="15" customHeight="1">
      <c r="A74" s="14" t="s">
        <v>302</v>
      </c>
      <c r="B74" s="31" t="s">
        <v>274</v>
      </c>
      <c r="C74" s="28">
        <v>0.115227</v>
      </c>
      <c r="D74" s="28">
        <v>0.115901</v>
      </c>
      <c r="E74" s="28">
        <v>0.116581</v>
      </c>
      <c r="F74" s="28">
        <v>0.11725099999999999</v>
      </c>
      <c r="G74" s="28">
        <v>0.117882</v>
      </c>
      <c r="H74" s="28">
        <v>0.118551</v>
      </c>
      <c r="I74" s="28">
        <v>0.11926</v>
      </c>
      <c r="J74" s="28">
        <v>0.11995</v>
      </c>
      <c r="K74" s="28">
        <v>0.120641</v>
      </c>
      <c r="L74" s="28">
        <v>0.12134</v>
      </c>
      <c r="M74" s="28">
        <v>0.122028</v>
      </c>
      <c r="N74" s="28">
        <v>0.122645</v>
      </c>
      <c r="O74" s="28">
        <v>0.12329</v>
      </c>
      <c r="P74" s="28">
        <v>0.123892</v>
      </c>
      <c r="Q74" s="28">
        <v>0.124421</v>
      </c>
      <c r="R74" s="28">
        <v>0.12492399999999999</v>
      </c>
      <c r="S74" s="28">
        <v>0.12542900000000001</v>
      </c>
      <c r="T74" s="28">
        <v>0.125889</v>
      </c>
      <c r="U74" s="28">
        <v>0.12637499999999999</v>
      </c>
      <c r="V74" s="28">
        <v>0.12679099999999999</v>
      </c>
      <c r="W74" s="28">
        <v>0.12717300000000001</v>
      </c>
      <c r="X74" s="28">
        <v>0.127473</v>
      </c>
      <c r="Y74" s="28">
        <v>0.12779799999999999</v>
      </c>
      <c r="Z74" s="28">
        <v>0.12806300000000001</v>
      </c>
      <c r="AA74" s="28">
        <v>0.12831100000000001</v>
      </c>
      <c r="AB74" s="28">
        <v>0.12853899999999999</v>
      </c>
      <c r="AC74" s="28">
        <v>0.12875300000000001</v>
      </c>
      <c r="AD74" s="28">
        <v>0.12895599999999999</v>
      </c>
      <c r="AE74" s="28">
        <v>0.12916</v>
      </c>
      <c r="AF74" s="28">
        <v>0.129386</v>
      </c>
      <c r="AG74" s="28">
        <v>0.12965699999999999</v>
      </c>
      <c r="AH74" s="28">
        <v>0.12998299999999999</v>
      </c>
      <c r="AI74" s="26">
        <v>3.895E-3</v>
      </c>
    </row>
    <row r="75" spans="1:35" ht="15" customHeight="1">
      <c r="A75" s="14" t="s">
        <v>303</v>
      </c>
      <c r="B75" s="31" t="s">
        <v>276</v>
      </c>
      <c r="C75" s="28">
        <v>2.827296</v>
      </c>
      <c r="D75" s="28">
        <v>2.8381769999999999</v>
      </c>
      <c r="E75" s="28">
        <v>2.8615330000000001</v>
      </c>
      <c r="F75" s="28">
        <v>2.8774790000000001</v>
      </c>
      <c r="G75" s="28">
        <v>2.8904100000000001</v>
      </c>
      <c r="H75" s="28">
        <v>2.883003</v>
      </c>
      <c r="I75" s="28">
        <v>2.873901</v>
      </c>
      <c r="J75" s="28">
        <v>2.859937</v>
      </c>
      <c r="K75" s="28">
        <v>2.8467769999999999</v>
      </c>
      <c r="L75" s="28">
        <v>2.829164</v>
      </c>
      <c r="M75" s="28">
        <v>2.8111160000000002</v>
      </c>
      <c r="N75" s="28">
        <v>2.7852190000000001</v>
      </c>
      <c r="O75" s="28">
        <v>2.7753410000000001</v>
      </c>
      <c r="P75" s="28">
        <v>2.7602579999999999</v>
      </c>
      <c r="Q75" s="28">
        <v>2.7520319999999998</v>
      </c>
      <c r="R75" s="28">
        <v>2.7423989999999998</v>
      </c>
      <c r="S75" s="28">
        <v>2.740685</v>
      </c>
      <c r="T75" s="28">
        <v>2.7438159999999998</v>
      </c>
      <c r="U75" s="28">
        <v>2.7465440000000001</v>
      </c>
      <c r="V75" s="28">
        <v>2.7515149999999999</v>
      </c>
      <c r="W75" s="28">
        <v>2.7579820000000002</v>
      </c>
      <c r="X75" s="28">
        <v>2.7674479999999999</v>
      </c>
      <c r="Y75" s="28">
        <v>2.7806380000000002</v>
      </c>
      <c r="Z75" s="28">
        <v>2.797015</v>
      </c>
      <c r="AA75" s="28">
        <v>2.8143769999999999</v>
      </c>
      <c r="AB75" s="28">
        <v>2.8386049999999998</v>
      </c>
      <c r="AC75" s="28">
        <v>2.8677969999999999</v>
      </c>
      <c r="AD75" s="28">
        <v>2.9048660000000002</v>
      </c>
      <c r="AE75" s="28">
        <v>2.9319310000000001</v>
      </c>
      <c r="AF75" s="28">
        <v>2.966593</v>
      </c>
      <c r="AG75" s="28">
        <v>3.0034960000000002</v>
      </c>
      <c r="AH75" s="28">
        <v>3.0408949999999999</v>
      </c>
      <c r="AI75" s="26">
        <v>2.3519999999999999E-3</v>
      </c>
    </row>
    <row r="76" spans="1:35" ht="15" customHeight="1">
      <c r="A76" s="14" t="s">
        <v>304</v>
      </c>
      <c r="B76" s="31" t="s">
        <v>278</v>
      </c>
      <c r="C76" s="28">
        <v>2.3255000000000001E-2</v>
      </c>
      <c r="D76" s="28">
        <v>2.3671000000000001E-2</v>
      </c>
      <c r="E76" s="28">
        <v>2.4065E-2</v>
      </c>
      <c r="F76" s="28">
        <v>2.4389999999999998E-2</v>
      </c>
      <c r="G76" s="28">
        <v>2.4702999999999999E-2</v>
      </c>
      <c r="H76" s="28">
        <v>2.5016E-2</v>
      </c>
      <c r="I76" s="28">
        <v>2.5316999999999999E-2</v>
      </c>
      <c r="J76" s="28">
        <v>2.5614000000000001E-2</v>
      </c>
      <c r="K76" s="28">
        <v>2.5898999999999998E-2</v>
      </c>
      <c r="L76" s="28">
        <v>2.6196000000000001E-2</v>
      </c>
      <c r="M76" s="28">
        <v>2.6491000000000001E-2</v>
      </c>
      <c r="N76" s="28">
        <v>2.6709E-2</v>
      </c>
      <c r="O76" s="28">
        <v>2.7018E-2</v>
      </c>
      <c r="P76" s="28">
        <v>2.7313E-2</v>
      </c>
      <c r="Q76" s="28">
        <v>2.7597E-2</v>
      </c>
      <c r="R76" s="28">
        <v>2.7855999999999999E-2</v>
      </c>
      <c r="S76" s="28">
        <v>2.8129999999999999E-2</v>
      </c>
      <c r="T76" s="28">
        <v>2.8393000000000002E-2</v>
      </c>
      <c r="U76" s="28">
        <v>2.8663000000000001E-2</v>
      </c>
      <c r="V76" s="28">
        <v>2.8931999999999999E-2</v>
      </c>
      <c r="W76" s="28">
        <v>2.9201999999999999E-2</v>
      </c>
      <c r="X76" s="28">
        <v>2.9463E-2</v>
      </c>
      <c r="Y76" s="28">
        <v>2.972E-2</v>
      </c>
      <c r="Z76" s="28">
        <v>2.9973E-2</v>
      </c>
      <c r="AA76" s="28">
        <v>3.0235000000000001E-2</v>
      </c>
      <c r="AB76" s="28">
        <v>3.0498999999999998E-2</v>
      </c>
      <c r="AC76" s="28">
        <v>3.0761E-2</v>
      </c>
      <c r="AD76" s="28">
        <v>3.1043000000000001E-2</v>
      </c>
      <c r="AE76" s="28">
        <v>3.1319E-2</v>
      </c>
      <c r="AF76" s="28">
        <v>3.1608999999999998E-2</v>
      </c>
      <c r="AG76" s="28">
        <v>3.1884999999999997E-2</v>
      </c>
      <c r="AH76" s="28">
        <v>3.2168000000000002E-2</v>
      </c>
      <c r="AI76" s="26">
        <v>1.0521000000000001E-2</v>
      </c>
    </row>
    <row r="77" spans="1:35" ht="15" customHeight="1">
      <c r="A77" s="14" t="s">
        <v>305</v>
      </c>
      <c r="B77" s="31" t="s">
        <v>280</v>
      </c>
      <c r="C77" s="28">
        <v>0.24742500000000001</v>
      </c>
      <c r="D77" s="28">
        <v>0.235349</v>
      </c>
      <c r="E77" s="28">
        <v>0.22429399999999999</v>
      </c>
      <c r="F77" s="28">
        <v>0.22170300000000001</v>
      </c>
      <c r="G77" s="28">
        <v>0.22045799999999999</v>
      </c>
      <c r="H77" s="28">
        <v>0.21718599999999999</v>
      </c>
      <c r="I77" s="28">
        <v>0.211368</v>
      </c>
      <c r="J77" s="28">
        <v>0.21512300000000001</v>
      </c>
      <c r="K77" s="28">
        <v>0.21487100000000001</v>
      </c>
      <c r="L77" s="28">
        <v>0.214751</v>
      </c>
      <c r="M77" s="28">
        <v>0.21241499999999999</v>
      </c>
      <c r="N77" s="28">
        <v>0.21002999999999999</v>
      </c>
      <c r="O77" s="28">
        <v>0.20951500000000001</v>
      </c>
      <c r="P77" s="28">
        <v>0.20926700000000001</v>
      </c>
      <c r="Q77" s="28">
        <v>0.209119</v>
      </c>
      <c r="R77" s="28">
        <v>0.20902899999999999</v>
      </c>
      <c r="S77" s="28">
        <v>0.20796100000000001</v>
      </c>
      <c r="T77" s="28">
        <v>0.20799300000000001</v>
      </c>
      <c r="U77" s="28">
        <v>0.20749400000000001</v>
      </c>
      <c r="V77" s="28">
        <v>0.20572799999999999</v>
      </c>
      <c r="W77" s="28">
        <v>0.205676</v>
      </c>
      <c r="X77" s="28">
        <v>0.20463999999999999</v>
      </c>
      <c r="Y77" s="28">
        <v>0.20417199999999999</v>
      </c>
      <c r="Z77" s="28">
        <v>0.20435200000000001</v>
      </c>
      <c r="AA77" s="28">
        <v>0.204426</v>
      </c>
      <c r="AB77" s="28">
        <v>0.20468800000000001</v>
      </c>
      <c r="AC77" s="28">
        <v>0.20524800000000001</v>
      </c>
      <c r="AD77" s="28">
        <v>0.206758</v>
      </c>
      <c r="AE77" s="28">
        <v>0.207232</v>
      </c>
      <c r="AF77" s="28">
        <v>0.20827699999999999</v>
      </c>
      <c r="AG77" s="28">
        <v>0.209481</v>
      </c>
      <c r="AH77" s="28">
        <v>0.211086</v>
      </c>
      <c r="AI77" s="26">
        <v>-5.1110000000000001E-3</v>
      </c>
    </row>
    <row r="78" spans="1:35" ht="15" customHeight="1">
      <c r="A78" s="14" t="s">
        <v>306</v>
      </c>
      <c r="B78" s="31" t="s">
        <v>282</v>
      </c>
      <c r="C78" s="28">
        <v>4.2333000000000003E-2</v>
      </c>
      <c r="D78" s="28">
        <v>4.1603000000000001E-2</v>
      </c>
      <c r="E78" s="28">
        <v>4.0634999999999998E-2</v>
      </c>
      <c r="F78" s="28">
        <v>3.9399999999999998E-2</v>
      </c>
      <c r="G78" s="28">
        <v>3.8405000000000002E-2</v>
      </c>
      <c r="H78" s="28">
        <v>3.7228999999999998E-2</v>
      </c>
      <c r="I78" s="28">
        <v>3.6080000000000001E-2</v>
      </c>
      <c r="J78" s="28">
        <v>3.5014000000000003E-2</v>
      </c>
      <c r="K78" s="28">
        <v>3.3952999999999997E-2</v>
      </c>
      <c r="L78" s="28">
        <v>3.2850999999999998E-2</v>
      </c>
      <c r="M78" s="28">
        <v>3.1706999999999999E-2</v>
      </c>
      <c r="N78" s="28">
        <v>3.0539E-2</v>
      </c>
      <c r="O78" s="28">
        <v>3.0006000000000001E-2</v>
      </c>
      <c r="P78" s="28">
        <v>2.9419000000000001E-2</v>
      </c>
      <c r="Q78" s="28">
        <v>2.8888E-2</v>
      </c>
      <c r="R78" s="28">
        <v>2.8289999999999999E-2</v>
      </c>
      <c r="S78" s="28">
        <v>2.7720000000000002E-2</v>
      </c>
      <c r="T78" s="28">
        <v>2.7203999999999999E-2</v>
      </c>
      <c r="U78" s="28">
        <v>2.666E-2</v>
      </c>
      <c r="V78" s="28">
        <v>2.6100999999999999E-2</v>
      </c>
      <c r="W78" s="28">
        <v>2.5585E-2</v>
      </c>
      <c r="X78" s="28">
        <v>2.5052000000000001E-2</v>
      </c>
      <c r="Y78" s="28">
        <v>2.4795000000000001E-2</v>
      </c>
      <c r="Z78" s="28">
        <v>2.4559000000000001E-2</v>
      </c>
      <c r="AA78" s="28">
        <v>2.4299999999999999E-2</v>
      </c>
      <c r="AB78" s="28">
        <v>2.4087999999999998E-2</v>
      </c>
      <c r="AC78" s="28">
        <v>2.3893000000000001E-2</v>
      </c>
      <c r="AD78" s="28">
        <v>2.3781E-2</v>
      </c>
      <c r="AE78" s="28">
        <v>2.3574000000000001E-2</v>
      </c>
      <c r="AF78" s="28">
        <v>2.3429999999999999E-2</v>
      </c>
      <c r="AG78" s="28">
        <v>2.3321999999999999E-2</v>
      </c>
      <c r="AH78" s="28">
        <v>2.3231000000000002E-2</v>
      </c>
      <c r="AI78" s="26">
        <v>-1.9171000000000001E-2</v>
      </c>
    </row>
    <row r="79" spans="1:35" ht="15" customHeight="1">
      <c r="A79" s="14" t="s">
        <v>307</v>
      </c>
      <c r="B79" s="31" t="s">
        <v>284</v>
      </c>
      <c r="C79" s="28">
        <v>0.41904400000000003</v>
      </c>
      <c r="D79" s="28">
        <v>0.45932400000000001</v>
      </c>
      <c r="E79" s="28">
        <v>0.44025500000000001</v>
      </c>
      <c r="F79" s="28">
        <v>0.39814699999999997</v>
      </c>
      <c r="G79" s="28">
        <v>0.4</v>
      </c>
      <c r="H79" s="28">
        <v>0.39439400000000002</v>
      </c>
      <c r="I79" s="28">
        <v>0.39922200000000002</v>
      </c>
      <c r="J79" s="28">
        <v>0.39042500000000002</v>
      </c>
      <c r="K79" s="28">
        <v>0.394511</v>
      </c>
      <c r="L79" s="28">
        <v>0.39495000000000002</v>
      </c>
      <c r="M79" s="28">
        <v>0.39003300000000002</v>
      </c>
      <c r="N79" s="28">
        <v>0.394978</v>
      </c>
      <c r="O79" s="28">
        <v>0.39536399999999999</v>
      </c>
      <c r="P79" s="28">
        <v>0.39130700000000002</v>
      </c>
      <c r="Q79" s="28">
        <v>0.39493099999999998</v>
      </c>
      <c r="R79" s="28">
        <v>0.39496900000000001</v>
      </c>
      <c r="S79" s="28">
        <v>0.39388800000000002</v>
      </c>
      <c r="T79" s="28">
        <v>0.39029199999999997</v>
      </c>
      <c r="U79" s="28">
        <v>0.39277800000000002</v>
      </c>
      <c r="V79" s="28">
        <v>0.38911699999999999</v>
      </c>
      <c r="W79" s="28">
        <v>0.38897999999999999</v>
      </c>
      <c r="X79" s="28">
        <v>0.39118900000000001</v>
      </c>
      <c r="Y79" s="28">
        <v>0.387353</v>
      </c>
      <c r="Z79" s="28">
        <v>0.38686100000000001</v>
      </c>
      <c r="AA79" s="28">
        <v>0.38600800000000002</v>
      </c>
      <c r="AB79" s="28">
        <v>0.38491500000000001</v>
      </c>
      <c r="AC79" s="28">
        <v>0.38422600000000001</v>
      </c>
      <c r="AD79" s="28">
        <v>0.38400499999999999</v>
      </c>
      <c r="AE79" s="28">
        <v>0.38326900000000003</v>
      </c>
      <c r="AF79" s="28">
        <v>0.382965</v>
      </c>
      <c r="AG79" s="28">
        <v>0.38282300000000002</v>
      </c>
      <c r="AH79" s="28">
        <v>0.382909</v>
      </c>
      <c r="AI79" s="26">
        <v>-2.905E-3</v>
      </c>
    </row>
    <row r="80" spans="1:35" ht="15" customHeight="1">
      <c r="A80" s="14" t="s">
        <v>308</v>
      </c>
      <c r="B80" s="31" t="s">
        <v>286</v>
      </c>
      <c r="C80" s="28">
        <v>0.13308</v>
      </c>
      <c r="D80" s="28">
        <v>0.13350000000000001</v>
      </c>
      <c r="E80" s="28">
        <v>0.133858</v>
      </c>
      <c r="F80" s="28">
        <v>0.134049</v>
      </c>
      <c r="G80" s="28">
        <v>0.13415199999999999</v>
      </c>
      <c r="H80" s="28">
        <v>0.13424700000000001</v>
      </c>
      <c r="I80" s="28">
        <v>0.134378</v>
      </c>
      <c r="J80" s="28">
        <v>0.13447700000000001</v>
      </c>
      <c r="K80" s="28">
        <v>0.134548</v>
      </c>
      <c r="L80" s="28">
        <v>0.13462499999999999</v>
      </c>
      <c r="M80" s="28">
        <v>0.13470099999999999</v>
      </c>
      <c r="N80" s="28">
        <v>0.134737</v>
      </c>
      <c r="O80" s="28">
        <v>0.13476199999999999</v>
      </c>
      <c r="P80" s="28">
        <v>0.134771</v>
      </c>
      <c r="Q80" s="28">
        <v>0.13472700000000001</v>
      </c>
      <c r="R80" s="28">
        <v>0.134629</v>
      </c>
      <c r="S80" s="28">
        <v>0.13448399999999999</v>
      </c>
      <c r="T80" s="28">
        <v>0.134326</v>
      </c>
      <c r="U80" s="28">
        <v>0.13414300000000001</v>
      </c>
      <c r="V80" s="28">
        <v>0.13394700000000001</v>
      </c>
      <c r="W80" s="28">
        <v>0.133738</v>
      </c>
      <c r="X80" s="28">
        <v>0.13349800000000001</v>
      </c>
      <c r="Y80" s="28">
        <v>0.13322999999999999</v>
      </c>
      <c r="Z80" s="28">
        <v>0.13292499999999999</v>
      </c>
      <c r="AA80" s="28">
        <v>0.13261300000000001</v>
      </c>
      <c r="AB80" s="28">
        <v>0.13230500000000001</v>
      </c>
      <c r="AC80" s="28">
        <v>0.13201299999999999</v>
      </c>
      <c r="AD80" s="28">
        <v>0.13173699999999999</v>
      </c>
      <c r="AE80" s="28">
        <v>0.13146099999999999</v>
      </c>
      <c r="AF80" s="28">
        <v>0.131191</v>
      </c>
      <c r="AG80" s="28">
        <v>0.130914</v>
      </c>
      <c r="AH80" s="28">
        <v>0.130629</v>
      </c>
      <c r="AI80" s="26">
        <v>-5.9999999999999995E-4</v>
      </c>
    </row>
    <row r="81" spans="1:35" ht="15" customHeight="1">
      <c r="A81" s="14" t="s">
        <v>309</v>
      </c>
      <c r="B81" s="31" t="s">
        <v>288</v>
      </c>
      <c r="C81" s="28">
        <v>1.2774190000000001</v>
      </c>
      <c r="D81" s="28">
        <v>1.2929409999999999</v>
      </c>
      <c r="E81" s="28">
        <v>1.309023</v>
      </c>
      <c r="F81" s="28">
        <v>1.321509</v>
      </c>
      <c r="G81" s="28">
        <v>1.3312900000000001</v>
      </c>
      <c r="H81" s="28">
        <v>1.3427230000000001</v>
      </c>
      <c r="I81" s="28">
        <v>1.3557900000000001</v>
      </c>
      <c r="J81" s="28">
        <v>1.3681369999999999</v>
      </c>
      <c r="K81" s="28">
        <v>1.3801410000000001</v>
      </c>
      <c r="L81" s="28">
        <v>1.3928480000000001</v>
      </c>
      <c r="M81" s="28">
        <v>1.4067240000000001</v>
      </c>
      <c r="N81" s="28">
        <v>1.4205829999999999</v>
      </c>
      <c r="O81" s="28">
        <v>1.4351780000000001</v>
      </c>
      <c r="P81" s="28">
        <v>1.449832</v>
      </c>
      <c r="Q81" s="28">
        <v>1.464272</v>
      </c>
      <c r="R81" s="28">
        <v>1.4766490000000001</v>
      </c>
      <c r="S81" s="28">
        <v>1.4884630000000001</v>
      </c>
      <c r="T81" s="28">
        <v>1.5014019999999999</v>
      </c>
      <c r="U81" s="28">
        <v>1.5147889999999999</v>
      </c>
      <c r="V81" s="28">
        <v>1.528416</v>
      </c>
      <c r="W81" s="28">
        <v>1.5426770000000001</v>
      </c>
      <c r="X81" s="28">
        <v>1.5573269999999999</v>
      </c>
      <c r="Y81" s="28">
        <v>1.571836</v>
      </c>
      <c r="Z81" s="28">
        <v>1.586228</v>
      </c>
      <c r="AA81" s="28">
        <v>1.6011010000000001</v>
      </c>
      <c r="AB81" s="28">
        <v>1.6174539999999999</v>
      </c>
      <c r="AC81" s="28">
        <v>1.636085</v>
      </c>
      <c r="AD81" s="28">
        <v>1.656825</v>
      </c>
      <c r="AE81" s="28">
        <v>1.6786369999999999</v>
      </c>
      <c r="AF81" s="28">
        <v>1.702407</v>
      </c>
      <c r="AG81" s="28">
        <v>1.727231</v>
      </c>
      <c r="AH81" s="28">
        <v>1.7528760000000001</v>
      </c>
      <c r="AI81" s="26">
        <v>1.0259000000000001E-2</v>
      </c>
    </row>
    <row r="82" spans="1:35" ht="15" customHeight="1">
      <c r="A82" s="14" t="s">
        <v>310</v>
      </c>
      <c r="B82" s="31" t="s">
        <v>290</v>
      </c>
      <c r="C82" s="28">
        <v>0.245757</v>
      </c>
      <c r="D82" s="28">
        <v>0.25195600000000001</v>
      </c>
      <c r="E82" s="28">
        <v>0.24727399999999999</v>
      </c>
      <c r="F82" s="28">
        <v>0.24185499999999999</v>
      </c>
      <c r="G82" s="28">
        <v>0.23461799999999999</v>
      </c>
      <c r="H82" s="28">
        <v>0.22980800000000001</v>
      </c>
      <c r="I82" s="28">
        <v>0.22891800000000001</v>
      </c>
      <c r="J82" s="28">
        <v>0.228018</v>
      </c>
      <c r="K82" s="28">
        <v>0.227745</v>
      </c>
      <c r="L82" s="28">
        <v>0.22897000000000001</v>
      </c>
      <c r="M82" s="28">
        <v>0.22845399999999999</v>
      </c>
      <c r="N82" s="28">
        <v>0.228098</v>
      </c>
      <c r="O82" s="28">
        <v>0.22814899999999999</v>
      </c>
      <c r="P82" s="28">
        <v>0.22819700000000001</v>
      </c>
      <c r="Q82" s="28">
        <v>0.22825300000000001</v>
      </c>
      <c r="R82" s="28">
        <v>0.22831799999999999</v>
      </c>
      <c r="S82" s="28">
        <v>0.228408</v>
      </c>
      <c r="T82" s="28">
        <v>0.22850100000000001</v>
      </c>
      <c r="U82" s="28">
        <v>0.228635</v>
      </c>
      <c r="V82" s="28">
        <v>0.22875499999999999</v>
      </c>
      <c r="W82" s="28">
        <v>0.22888500000000001</v>
      </c>
      <c r="X82" s="28">
        <v>0.22899900000000001</v>
      </c>
      <c r="Y82" s="28">
        <v>0.22914799999999999</v>
      </c>
      <c r="Z82" s="28">
        <v>0.22929099999999999</v>
      </c>
      <c r="AA82" s="28">
        <v>0.22944500000000001</v>
      </c>
      <c r="AB82" s="28">
        <v>0.22960700000000001</v>
      </c>
      <c r="AC82" s="28">
        <v>0.22977500000000001</v>
      </c>
      <c r="AD82" s="28">
        <v>0.22994500000000001</v>
      </c>
      <c r="AE82" s="28">
        <v>0.23011400000000001</v>
      </c>
      <c r="AF82" s="28">
        <v>0.23028799999999999</v>
      </c>
      <c r="AG82" s="28">
        <v>0.230466</v>
      </c>
      <c r="AH82" s="28">
        <v>0.23064699999999999</v>
      </c>
      <c r="AI82" s="26">
        <v>-2.0449999999999999E-3</v>
      </c>
    </row>
    <row r="83" spans="1:35" ht="15" customHeight="1">
      <c r="A83" s="14" t="s">
        <v>311</v>
      </c>
      <c r="B83" s="31" t="s">
        <v>292</v>
      </c>
      <c r="C83" s="28">
        <v>6.2101000000000003E-2</v>
      </c>
      <c r="D83" s="28">
        <v>6.1879000000000003E-2</v>
      </c>
      <c r="E83" s="28">
        <v>6.1698999999999997E-2</v>
      </c>
      <c r="F83" s="28">
        <v>6.1485999999999999E-2</v>
      </c>
      <c r="G83" s="28">
        <v>6.1273000000000001E-2</v>
      </c>
      <c r="H83" s="28">
        <v>6.1046999999999997E-2</v>
      </c>
      <c r="I83" s="28">
        <v>6.0801000000000001E-2</v>
      </c>
      <c r="J83" s="28">
        <v>6.0561999999999998E-2</v>
      </c>
      <c r="K83" s="28">
        <v>6.0338999999999997E-2</v>
      </c>
      <c r="L83" s="28">
        <v>6.0145999999999998E-2</v>
      </c>
      <c r="M83" s="28">
        <v>5.9989000000000001E-2</v>
      </c>
      <c r="N83" s="28">
        <v>5.9838000000000002E-2</v>
      </c>
      <c r="O83" s="28">
        <v>5.9705000000000001E-2</v>
      </c>
      <c r="P83" s="28">
        <v>5.9584999999999999E-2</v>
      </c>
      <c r="Q83" s="28">
        <v>5.9469000000000001E-2</v>
      </c>
      <c r="R83" s="28">
        <v>5.9378E-2</v>
      </c>
      <c r="S83" s="28">
        <v>5.9305999999999998E-2</v>
      </c>
      <c r="T83" s="28">
        <v>5.9277000000000003E-2</v>
      </c>
      <c r="U83" s="28">
        <v>5.9264999999999998E-2</v>
      </c>
      <c r="V83" s="28">
        <v>5.9268000000000001E-2</v>
      </c>
      <c r="W83" s="28">
        <v>5.9288E-2</v>
      </c>
      <c r="X83" s="28">
        <v>5.9296000000000001E-2</v>
      </c>
      <c r="Y83" s="28">
        <v>5.9297999999999997E-2</v>
      </c>
      <c r="Z83" s="28">
        <v>5.9334999999999999E-2</v>
      </c>
      <c r="AA83" s="28">
        <v>5.9360999999999997E-2</v>
      </c>
      <c r="AB83" s="28">
        <v>5.9407000000000001E-2</v>
      </c>
      <c r="AC83" s="28">
        <v>5.9490000000000001E-2</v>
      </c>
      <c r="AD83" s="28">
        <v>5.9586E-2</v>
      </c>
      <c r="AE83" s="28">
        <v>5.9687999999999998E-2</v>
      </c>
      <c r="AF83" s="28">
        <v>5.9813999999999999E-2</v>
      </c>
      <c r="AG83" s="28">
        <v>5.9926E-2</v>
      </c>
      <c r="AH83" s="28">
        <v>6.0026999999999997E-2</v>
      </c>
      <c r="AI83" s="26">
        <v>-1.0950000000000001E-3</v>
      </c>
    </row>
    <row r="84" spans="1:35" ht="15" customHeight="1">
      <c r="A84" s="14" t="s">
        <v>312</v>
      </c>
      <c r="B84" s="31" t="s">
        <v>294</v>
      </c>
      <c r="C84" s="28">
        <v>0.31739299999999998</v>
      </c>
      <c r="D84" s="28">
        <v>0.31517099999999998</v>
      </c>
      <c r="E84" s="28">
        <v>0.33130700000000002</v>
      </c>
      <c r="F84" s="28">
        <v>0.33717799999999998</v>
      </c>
      <c r="G84" s="28">
        <v>0.34052199999999999</v>
      </c>
      <c r="H84" s="28">
        <v>0.34725099999999998</v>
      </c>
      <c r="I84" s="28">
        <v>0.35514699999999999</v>
      </c>
      <c r="J84" s="28">
        <v>0.35935600000000001</v>
      </c>
      <c r="K84" s="28">
        <v>0.357068</v>
      </c>
      <c r="L84" s="28">
        <v>0.35733500000000001</v>
      </c>
      <c r="M84" s="28">
        <v>0.36055799999999999</v>
      </c>
      <c r="N84" s="28">
        <v>0.36154199999999997</v>
      </c>
      <c r="O84" s="28">
        <v>0.36494100000000002</v>
      </c>
      <c r="P84" s="28">
        <v>0.36652099999999999</v>
      </c>
      <c r="Q84" s="28">
        <v>0.36658499999999999</v>
      </c>
      <c r="R84" s="28">
        <v>0.36730000000000002</v>
      </c>
      <c r="S84" s="28">
        <v>0.36870799999999998</v>
      </c>
      <c r="T84" s="28">
        <v>0.37387199999999998</v>
      </c>
      <c r="U84" s="28">
        <v>0.376363</v>
      </c>
      <c r="V84" s="28">
        <v>0.38012000000000001</v>
      </c>
      <c r="W84" s="28">
        <v>0.38538299999999998</v>
      </c>
      <c r="X84" s="28">
        <v>0.38880399999999998</v>
      </c>
      <c r="Y84" s="28">
        <v>0.39178000000000002</v>
      </c>
      <c r="Z84" s="28">
        <v>0.398781</v>
      </c>
      <c r="AA84" s="28">
        <v>0.40295999999999998</v>
      </c>
      <c r="AB84" s="28">
        <v>0.406918</v>
      </c>
      <c r="AC84" s="28">
        <v>0.41073599999999999</v>
      </c>
      <c r="AD84" s="28">
        <v>0.41542299999999999</v>
      </c>
      <c r="AE84" s="28">
        <v>0.419431</v>
      </c>
      <c r="AF84" s="28">
        <v>0.424151</v>
      </c>
      <c r="AG84" s="28">
        <v>0.42755599999999999</v>
      </c>
      <c r="AH84" s="28">
        <v>0.431008</v>
      </c>
      <c r="AI84" s="26">
        <v>9.9190000000000007E-3</v>
      </c>
    </row>
    <row r="85" spans="1:35" ht="15" customHeight="1">
      <c r="A85" s="14" t="s">
        <v>314</v>
      </c>
      <c r="B85" s="24" t="s">
        <v>298</v>
      </c>
      <c r="C85" s="29">
        <v>14.473433</v>
      </c>
      <c r="D85" s="29">
        <v>14.53084</v>
      </c>
      <c r="E85" s="29">
        <v>14.515177</v>
      </c>
      <c r="F85" s="29">
        <v>14.408682000000001</v>
      </c>
      <c r="G85" s="29">
        <v>14.284176</v>
      </c>
      <c r="H85" s="29">
        <v>14.113085</v>
      </c>
      <c r="I85" s="29">
        <v>13.944188</v>
      </c>
      <c r="J85" s="29">
        <v>13.801455000000001</v>
      </c>
      <c r="K85" s="29">
        <v>13.680749</v>
      </c>
      <c r="L85" s="29">
        <v>13.568763000000001</v>
      </c>
      <c r="M85" s="29">
        <v>13.462358</v>
      </c>
      <c r="N85" s="29">
        <v>13.368217</v>
      </c>
      <c r="O85" s="29">
        <v>13.305375</v>
      </c>
      <c r="P85" s="29">
        <v>13.229243</v>
      </c>
      <c r="Q85" s="29">
        <v>13.172801</v>
      </c>
      <c r="R85" s="29">
        <v>13.107445999999999</v>
      </c>
      <c r="S85" s="29">
        <v>13.048519000000001</v>
      </c>
      <c r="T85" s="29">
        <v>13.017054999999999</v>
      </c>
      <c r="U85" s="29">
        <v>12.995324999999999</v>
      </c>
      <c r="V85" s="29">
        <v>12.977034</v>
      </c>
      <c r="W85" s="29">
        <v>12.975856</v>
      </c>
      <c r="X85" s="29">
        <v>12.986323000000001</v>
      </c>
      <c r="Y85" s="29">
        <v>12.997332999999999</v>
      </c>
      <c r="Z85" s="29">
        <v>13.026218</v>
      </c>
      <c r="AA85" s="29">
        <v>13.060641</v>
      </c>
      <c r="AB85" s="29">
        <v>13.110025</v>
      </c>
      <c r="AC85" s="29">
        <v>13.173438000000001</v>
      </c>
      <c r="AD85" s="29">
        <v>13.26224</v>
      </c>
      <c r="AE85" s="29">
        <v>13.345319999999999</v>
      </c>
      <c r="AF85" s="29">
        <v>13.450161</v>
      </c>
      <c r="AG85" s="29">
        <v>13.563889</v>
      </c>
      <c r="AH85" s="29">
        <v>13.686009</v>
      </c>
      <c r="AI85" s="30">
        <v>-1.8029999999999999E-3</v>
      </c>
    </row>
    <row r="86" spans="1:35" ht="15" customHeight="1" thickBot="1"/>
    <row r="87" spans="1:35" ht="15" customHeight="1">
      <c r="B87" s="211" t="s">
        <v>593</v>
      </c>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c r="AA87" s="206"/>
      <c r="AB87" s="206"/>
      <c r="AC87" s="206"/>
      <c r="AD87" s="206"/>
      <c r="AE87" s="206"/>
      <c r="AF87" s="206"/>
      <c r="AG87" s="206"/>
      <c r="AH87" s="206"/>
      <c r="AI87" s="206"/>
    </row>
    <row r="88" spans="1:35" ht="15" customHeight="1">
      <c r="B88" s="15" t="s">
        <v>594</v>
      </c>
    </row>
    <row r="89" spans="1:35" ht="15" customHeight="1">
      <c r="B89" s="15" t="s">
        <v>595</v>
      </c>
    </row>
    <row r="90" spans="1:35" ht="15" customHeight="1">
      <c r="B90" s="15" t="s">
        <v>596</v>
      </c>
    </row>
    <row r="91" spans="1:35" ht="15" customHeight="1">
      <c r="B91" s="15" t="s">
        <v>597</v>
      </c>
    </row>
    <row r="92" spans="1:35" ht="15" customHeight="1">
      <c r="B92" s="15" t="s">
        <v>598</v>
      </c>
    </row>
    <row r="93" spans="1:35" ht="15" customHeight="1">
      <c r="B93" s="15" t="s">
        <v>599</v>
      </c>
    </row>
    <row r="94" spans="1:35" ht="15" customHeight="1">
      <c r="B94" s="15" t="s">
        <v>600</v>
      </c>
    </row>
    <row r="95" spans="1:35" ht="15" customHeight="1">
      <c r="B95" s="15" t="s">
        <v>601</v>
      </c>
    </row>
    <row r="96" spans="1:35" ht="15" customHeight="1">
      <c r="B96" s="15" t="s">
        <v>602</v>
      </c>
    </row>
    <row r="97" spans="2:2" ht="15" customHeight="1">
      <c r="B97" s="15" t="s">
        <v>603</v>
      </c>
    </row>
  </sheetData>
  <mergeCells count="1">
    <mergeCell ref="B87:AI8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F119"/>
  <sheetViews>
    <sheetView workbookViewId="0"/>
  </sheetViews>
  <sheetFormatPr defaultRowHeight="14.25"/>
  <cols>
    <col min="1" max="1" width="14.73046875" customWidth="1"/>
    <col min="2" max="2" width="12.59765625" customWidth="1"/>
    <col min="3" max="3" width="49.265625" customWidth="1"/>
    <col min="5" max="6" width="12" bestFit="1" customWidth="1"/>
  </cols>
  <sheetData>
    <row r="1" spans="1:32">
      <c r="A1" t="s">
        <v>327</v>
      </c>
    </row>
    <row r="2" spans="1:32">
      <c r="A2" t="s">
        <v>604</v>
      </c>
    </row>
    <row r="3" spans="1:32">
      <c r="A3" t="s">
        <v>605</v>
      </c>
    </row>
    <row r="4" spans="1:32">
      <c r="A4" t="s">
        <v>330</v>
      </c>
    </row>
    <row r="5" spans="1:32">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2">
      <c r="A6" t="s">
        <v>205</v>
      </c>
    </row>
    <row r="7" spans="1:32">
      <c r="A7" t="s">
        <v>206</v>
      </c>
    </row>
    <row r="8" spans="1:32">
      <c r="A8" t="s">
        <v>335</v>
      </c>
    </row>
    <row r="9" spans="1:32">
      <c r="A9" t="s">
        <v>336</v>
      </c>
      <c r="B9" t="s">
        <v>607</v>
      </c>
      <c r="C9" t="s">
        <v>608</v>
      </c>
      <c r="D9" t="s">
        <v>609</v>
      </c>
      <c r="E9">
        <v>2843.032471</v>
      </c>
      <c r="F9">
        <v>2863.5686040000001</v>
      </c>
      <c r="G9">
        <v>2888.1982419999999</v>
      </c>
      <c r="H9">
        <v>2904.0778810000002</v>
      </c>
      <c r="I9">
        <v>2918.8098140000002</v>
      </c>
      <c r="J9">
        <v>2931.4370119999999</v>
      </c>
      <c r="K9">
        <v>2942.6047359999998</v>
      </c>
      <c r="L9">
        <v>2954.2514649999998</v>
      </c>
      <c r="M9">
        <v>2961.9025879999999</v>
      </c>
      <c r="N9">
        <v>2971.2753910000001</v>
      </c>
      <c r="O9">
        <v>2978.2133789999998</v>
      </c>
      <c r="P9">
        <v>2987.1594239999999</v>
      </c>
      <c r="Q9">
        <v>2997.3566890000002</v>
      </c>
      <c r="R9">
        <v>3007.7211910000001</v>
      </c>
      <c r="S9">
        <v>3016.3496089999999</v>
      </c>
      <c r="T9">
        <v>3025.5615229999999</v>
      </c>
      <c r="U9">
        <v>3032.3415530000002</v>
      </c>
      <c r="V9">
        <v>3038.7626949999999</v>
      </c>
      <c r="W9">
        <v>3044.1992190000001</v>
      </c>
      <c r="X9">
        <v>3050.2915039999998</v>
      </c>
      <c r="Y9">
        <v>3055.7390140000002</v>
      </c>
      <c r="Z9">
        <v>3060.4001459999999</v>
      </c>
      <c r="AA9">
        <v>3062.7534179999998</v>
      </c>
      <c r="AB9">
        <v>3065.4650879999999</v>
      </c>
      <c r="AC9">
        <v>3067.4841310000002</v>
      </c>
      <c r="AD9">
        <v>3070.6538089999999</v>
      </c>
      <c r="AE9" t="s">
        <v>610</v>
      </c>
      <c r="AF9" t="s">
        <v>610</v>
      </c>
    </row>
    <row r="10" spans="1:32">
      <c r="A10" t="s">
        <v>340</v>
      </c>
      <c r="B10" t="s">
        <v>611</v>
      </c>
      <c r="C10" t="s">
        <v>612</v>
      </c>
      <c r="D10" t="s">
        <v>339</v>
      </c>
      <c r="E10">
        <v>91.398139999999998</v>
      </c>
      <c r="F10">
        <v>91.778992000000002</v>
      </c>
      <c r="G10">
        <v>93.221344000000002</v>
      </c>
      <c r="H10">
        <v>94.140220999999997</v>
      </c>
      <c r="I10">
        <v>95.009810999999999</v>
      </c>
      <c r="J10">
        <v>96.166199000000006</v>
      </c>
      <c r="K10">
        <v>97.196952999999993</v>
      </c>
      <c r="L10">
        <v>98.315582000000006</v>
      </c>
      <c r="M10">
        <v>99.238602</v>
      </c>
      <c r="N10">
        <v>100.24353000000001</v>
      </c>
      <c r="O10">
        <v>101.30188800000001</v>
      </c>
      <c r="P10">
        <v>102.37855500000001</v>
      </c>
      <c r="Q10">
        <v>103.553574</v>
      </c>
      <c r="R10">
        <v>104.841095</v>
      </c>
      <c r="S10">
        <v>106.097359</v>
      </c>
      <c r="T10">
        <v>107.28613300000001</v>
      </c>
      <c r="U10">
        <v>108.359756</v>
      </c>
      <c r="V10">
        <v>109.372353</v>
      </c>
      <c r="W10">
        <v>110.00733200000001</v>
      </c>
      <c r="X10">
        <v>110.59620700000001</v>
      </c>
      <c r="Y10">
        <v>111.266228</v>
      </c>
      <c r="Z10">
        <v>111.90553300000001</v>
      </c>
      <c r="AA10">
        <v>112.50387600000001</v>
      </c>
      <c r="AB10">
        <v>112.94838</v>
      </c>
      <c r="AC10">
        <v>113.493134</v>
      </c>
      <c r="AD10">
        <v>114.03658299999999</v>
      </c>
      <c r="AE10" t="s">
        <v>613</v>
      </c>
    </row>
    <row r="11" spans="1:32">
      <c r="A11" t="s">
        <v>343</v>
      </c>
      <c r="B11" t="s">
        <v>614</v>
      </c>
      <c r="C11" t="s">
        <v>615</v>
      </c>
      <c r="D11" t="s">
        <v>616</v>
      </c>
      <c r="E11">
        <v>341.04394500000001</v>
      </c>
      <c r="F11">
        <v>342.36895800000002</v>
      </c>
      <c r="G11">
        <v>344.61602800000003</v>
      </c>
      <c r="H11">
        <v>347.245544</v>
      </c>
      <c r="I11">
        <v>349.67584199999999</v>
      </c>
      <c r="J11">
        <v>353.39605699999998</v>
      </c>
      <c r="K11">
        <v>356.18081699999999</v>
      </c>
      <c r="L11">
        <v>359.422821</v>
      </c>
      <c r="M11">
        <v>362.12158199999999</v>
      </c>
      <c r="N11">
        <v>365.49890099999999</v>
      </c>
      <c r="O11">
        <v>368.98001099999999</v>
      </c>
      <c r="P11">
        <v>372.371216</v>
      </c>
      <c r="Q11">
        <v>375.85314899999997</v>
      </c>
      <c r="R11">
        <v>379.34448200000003</v>
      </c>
      <c r="S11">
        <v>382.85479700000002</v>
      </c>
      <c r="T11">
        <v>386.62579299999999</v>
      </c>
      <c r="U11">
        <v>390.24111900000003</v>
      </c>
      <c r="V11">
        <v>393.69708300000002</v>
      </c>
      <c r="W11">
        <v>396.73339800000002</v>
      </c>
      <c r="X11">
        <v>399.79424999999998</v>
      </c>
      <c r="Y11">
        <v>403.50802599999997</v>
      </c>
      <c r="Z11">
        <v>407.42590300000001</v>
      </c>
      <c r="AA11">
        <v>411.555725</v>
      </c>
      <c r="AB11">
        <v>415.12536599999999</v>
      </c>
      <c r="AC11">
        <v>418.81106599999998</v>
      </c>
      <c r="AD11">
        <v>422.20336900000001</v>
      </c>
      <c r="AE11" t="s">
        <v>613</v>
      </c>
      <c r="AF11" t="s">
        <v>613</v>
      </c>
    </row>
    <row r="12" spans="1:32">
      <c r="A12" t="s">
        <v>346</v>
      </c>
    </row>
    <row r="13" spans="1:32">
      <c r="A13" t="s">
        <v>347</v>
      </c>
      <c r="B13" t="s">
        <v>617</v>
      </c>
      <c r="C13" t="s">
        <v>618</v>
      </c>
      <c r="D13" t="s">
        <v>350</v>
      </c>
      <c r="E13">
        <v>174.64743000000001</v>
      </c>
      <c r="F13">
        <v>177.97358700000001</v>
      </c>
      <c r="G13">
        <v>180.29125999999999</v>
      </c>
      <c r="H13">
        <v>182.00543200000001</v>
      </c>
      <c r="I13">
        <v>183.509094</v>
      </c>
      <c r="J13">
        <v>184.767639</v>
      </c>
      <c r="K13">
        <v>185.753052</v>
      </c>
      <c r="L13">
        <v>186.666077</v>
      </c>
      <c r="M13">
        <v>187.66561899999999</v>
      </c>
      <c r="N13">
        <v>188.584442</v>
      </c>
      <c r="O13">
        <v>189.56187399999999</v>
      </c>
      <c r="P13">
        <v>190.40322900000001</v>
      </c>
      <c r="Q13">
        <v>191.268936</v>
      </c>
      <c r="R13">
        <v>192.04757699999999</v>
      </c>
      <c r="S13">
        <v>192.823486</v>
      </c>
      <c r="T13">
        <v>193.59110999999999</v>
      </c>
      <c r="U13">
        <v>194.225098</v>
      </c>
      <c r="V13">
        <v>194.851517</v>
      </c>
      <c r="W13">
        <v>195.41944899999999</v>
      </c>
      <c r="X13">
        <v>195.96667500000001</v>
      </c>
      <c r="Y13">
        <v>196.49443099999999</v>
      </c>
      <c r="Z13">
        <v>196.953903</v>
      </c>
      <c r="AA13">
        <v>197.393417</v>
      </c>
      <c r="AB13">
        <v>197.76532</v>
      </c>
      <c r="AC13">
        <v>198.10574299999999</v>
      </c>
      <c r="AD13">
        <v>198.43330399999999</v>
      </c>
      <c r="AE13" t="s">
        <v>619</v>
      </c>
    </row>
    <row r="14" spans="1:32" s="201" customFormat="1">
      <c r="A14" s="201" t="s">
        <v>351</v>
      </c>
      <c r="B14" s="201" t="s">
        <v>620</v>
      </c>
      <c r="C14" s="201" t="s">
        <v>621</v>
      </c>
      <c r="D14" s="201" t="s">
        <v>350</v>
      </c>
      <c r="E14" s="201">
        <v>32.872635000000002</v>
      </c>
      <c r="F14" s="201">
        <v>35.005195999999998</v>
      </c>
      <c r="G14" s="201">
        <v>36.603188000000003</v>
      </c>
      <c r="H14" s="201">
        <v>37.824776</v>
      </c>
      <c r="I14" s="201">
        <v>38.890262999999997</v>
      </c>
      <c r="J14" s="201">
        <v>39.805247999999999</v>
      </c>
      <c r="K14" s="201">
        <v>40.582107999999998</v>
      </c>
      <c r="L14" s="201">
        <v>41.288424999999997</v>
      </c>
      <c r="M14" s="201">
        <v>42.025204000000002</v>
      </c>
      <c r="N14" s="201">
        <v>42.596252</v>
      </c>
      <c r="O14" s="201">
        <v>43.167667000000002</v>
      </c>
      <c r="P14" s="201">
        <v>43.616798000000003</v>
      </c>
      <c r="Q14" s="201">
        <v>44.095942999999998</v>
      </c>
      <c r="R14" s="201">
        <v>44.532913000000001</v>
      </c>
      <c r="S14" s="201">
        <v>44.880611000000002</v>
      </c>
      <c r="T14" s="201">
        <v>45.240985999999999</v>
      </c>
      <c r="U14" s="201">
        <v>45.551727</v>
      </c>
      <c r="V14" s="201">
        <v>45.864058999999997</v>
      </c>
      <c r="W14" s="201">
        <v>46.124859000000001</v>
      </c>
      <c r="X14" s="201">
        <v>46.413586000000002</v>
      </c>
      <c r="Y14" s="201">
        <v>46.725051999999998</v>
      </c>
      <c r="Z14" s="201">
        <v>46.982159000000003</v>
      </c>
      <c r="AA14" s="201">
        <v>47.264282000000001</v>
      </c>
      <c r="AB14" s="201">
        <v>47.468819000000003</v>
      </c>
      <c r="AC14" s="201">
        <v>47.659672</v>
      </c>
      <c r="AD14" s="201">
        <v>47.840454000000001</v>
      </c>
      <c r="AE14" s="201" t="s">
        <v>622</v>
      </c>
    </row>
    <row r="15" spans="1:32">
      <c r="A15" t="s">
        <v>354</v>
      </c>
    </row>
    <row r="16" spans="1:32">
      <c r="A16" t="s">
        <v>355</v>
      </c>
      <c r="B16" t="s">
        <v>623</v>
      </c>
      <c r="C16" t="s">
        <v>624</v>
      </c>
      <c r="D16" t="s">
        <v>358</v>
      </c>
      <c r="E16">
        <v>1422.048828</v>
      </c>
      <c r="F16">
        <v>1468.2332759999999</v>
      </c>
      <c r="G16">
        <v>1496.577759</v>
      </c>
      <c r="H16">
        <v>1509.595947</v>
      </c>
      <c r="I16">
        <v>1529.5269780000001</v>
      </c>
      <c r="J16">
        <v>1555.4132079999999</v>
      </c>
      <c r="K16">
        <v>1580.1010739999999</v>
      </c>
      <c r="L16">
        <v>1611.122803</v>
      </c>
      <c r="M16">
        <v>1644.945557</v>
      </c>
      <c r="N16">
        <v>1682.2456050000001</v>
      </c>
      <c r="O16">
        <v>1723.3199460000001</v>
      </c>
      <c r="P16">
        <v>1754.506226</v>
      </c>
      <c r="Q16">
        <v>1785.8876949999999</v>
      </c>
      <c r="R16">
        <v>1816.998169</v>
      </c>
      <c r="S16">
        <v>1846.7631839999999</v>
      </c>
      <c r="T16">
        <v>1877.2617190000001</v>
      </c>
      <c r="U16">
        <v>1905.855957</v>
      </c>
      <c r="V16">
        <v>1936.1079099999999</v>
      </c>
      <c r="W16">
        <v>1968.376221</v>
      </c>
      <c r="X16">
        <v>2000.6152340000001</v>
      </c>
      <c r="Y16">
        <v>2033.136841</v>
      </c>
      <c r="Z16">
        <v>2064.2653810000002</v>
      </c>
      <c r="AA16">
        <v>2092.6030270000001</v>
      </c>
      <c r="AB16">
        <v>2121.2827149999998</v>
      </c>
      <c r="AC16">
        <v>2148.4807129999999</v>
      </c>
      <c r="AD16">
        <v>2176.4729000000002</v>
      </c>
      <c r="AE16" t="s">
        <v>625</v>
      </c>
    </row>
    <row r="17" spans="1:31">
      <c r="A17" t="s">
        <v>359</v>
      </c>
    </row>
    <row r="18" spans="1:31">
      <c r="A18" t="s">
        <v>360</v>
      </c>
      <c r="B18" t="s">
        <v>626</v>
      </c>
      <c r="C18" t="s">
        <v>627</v>
      </c>
      <c r="D18" t="s">
        <v>363</v>
      </c>
      <c r="E18">
        <v>1583.56665</v>
      </c>
      <c r="F18">
        <v>1549.21875</v>
      </c>
      <c r="G18">
        <v>1600.83374</v>
      </c>
      <c r="H18">
        <v>1569.623779</v>
      </c>
      <c r="I18">
        <v>1558.830322</v>
      </c>
      <c r="J18">
        <v>1570.8070070000001</v>
      </c>
      <c r="K18">
        <v>1532.1602780000001</v>
      </c>
      <c r="L18">
        <v>1540.2322999999999</v>
      </c>
      <c r="M18">
        <v>1548.5545649999999</v>
      </c>
      <c r="N18">
        <v>1545.7983400000001</v>
      </c>
      <c r="O18">
        <v>1552.4879149999999</v>
      </c>
      <c r="P18">
        <v>1557.8070070000001</v>
      </c>
      <c r="Q18">
        <v>1565.3472899999999</v>
      </c>
      <c r="R18">
        <v>1567.623047</v>
      </c>
      <c r="S18">
        <v>1572.4233400000001</v>
      </c>
      <c r="T18">
        <v>1575.6236570000001</v>
      </c>
      <c r="U18">
        <v>1575.8466800000001</v>
      </c>
      <c r="V18">
        <v>1572.6245120000001</v>
      </c>
      <c r="W18">
        <v>1570.4213870000001</v>
      </c>
      <c r="X18">
        <v>1572.224976</v>
      </c>
      <c r="Y18">
        <v>1573.0563959999999</v>
      </c>
      <c r="Z18">
        <v>1577.9887699999999</v>
      </c>
      <c r="AA18">
        <v>1588.9343260000001</v>
      </c>
      <c r="AB18">
        <v>1595.622314</v>
      </c>
      <c r="AC18">
        <v>1592.7250979999999</v>
      </c>
      <c r="AD18">
        <v>1590.9067379999999</v>
      </c>
      <c r="AE18" t="s">
        <v>628</v>
      </c>
    </row>
    <row r="19" spans="1:31">
      <c r="A19" t="s">
        <v>364</v>
      </c>
      <c r="B19" t="s">
        <v>629</v>
      </c>
      <c r="C19" t="s">
        <v>630</v>
      </c>
      <c r="D19" t="s">
        <v>363</v>
      </c>
      <c r="E19">
        <v>481.83203099999997</v>
      </c>
      <c r="F19">
        <v>486.21575899999999</v>
      </c>
      <c r="G19">
        <v>483.39910900000001</v>
      </c>
      <c r="H19">
        <v>481.59878500000002</v>
      </c>
      <c r="I19">
        <v>478.74780299999998</v>
      </c>
      <c r="J19">
        <v>479.17053199999998</v>
      </c>
      <c r="K19">
        <v>477.21215799999999</v>
      </c>
      <c r="L19">
        <v>476.96957400000002</v>
      </c>
      <c r="M19">
        <v>475.513306</v>
      </c>
      <c r="N19">
        <v>475.265533</v>
      </c>
      <c r="O19">
        <v>474.76629600000001</v>
      </c>
      <c r="P19">
        <v>473.51058999999998</v>
      </c>
      <c r="Q19">
        <v>471.99932899999999</v>
      </c>
      <c r="R19">
        <v>470.33200099999999</v>
      </c>
      <c r="S19">
        <v>469.49694799999997</v>
      </c>
      <c r="T19">
        <v>468.92211900000001</v>
      </c>
      <c r="U19">
        <v>468.94192500000003</v>
      </c>
      <c r="V19">
        <v>468.05917399999998</v>
      </c>
      <c r="W19">
        <v>466.67507899999998</v>
      </c>
      <c r="X19">
        <v>465.00936899999999</v>
      </c>
      <c r="Y19">
        <v>463.46417200000002</v>
      </c>
      <c r="Z19">
        <v>462.658051</v>
      </c>
      <c r="AA19">
        <v>462.24151599999999</v>
      </c>
      <c r="AB19">
        <v>460.68478399999998</v>
      </c>
      <c r="AC19">
        <v>458.80084199999999</v>
      </c>
      <c r="AD19">
        <v>456.89770499999997</v>
      </c>
      <c r="AE19" t="s">
        <v>631</v>
      </c>
    </row>
    <row r="20" spans="1:31">
      <c r="A20" t="s">
        <v>227</v>
      </c>
    </row>
    <row r="21" spans="1:31">
      <c r="A21" t="s">
        <v>367</v>
      </c>
    </row>
    <row r="22" spans="1:31">
      <c r="A22" t="s">
        <v>368</v>
      </c>
      <c r="B22" t="s">
        <v>632</v>
      </c>
      <c r="C22" t="s">
        <v>633</v>
      </c>
      <c r="D22" t="s">
        <v>371</v>
      </c>
      <c r="E22">
        <v>42.624870000000001</v>
      </c>
      <c r="F22">
        <v>47.118060999999997</v>
      </c>
      <c r="G22">
        <v>46.975002000000003</v>
      </c>
      <c r="H22">
        <v>46.846443000000001</v>
      </c>
      <c r="I22">
        <v>46.820732</v>
      </c>
      <c r="J22">
        <v>46.790005000000001</v>
      </c>
      <c r="K22">
        <v>46.789520000000003</v>
      </c>
      <c r="L22">
        <v>46.779769999999999</v>
      </c>
      <c r="M22">
        <v>46.836680999999999</v>
      </c>
      <c r="N22">
        <v>46.824150000000003</v>
      </c>
      <c r="O22">
        <v>46.854033999999999</v>
      </c>
      <c r="P22">
        <v>46.849110000000003</v>
      </c>
      <c r="Q22">
        <v>46.861477000000001</v>
      </c>
      <c r="R22">
        <v>46.858719000000001</v>
      </c>
      <c r="S22">
        <v>46.856064000000003</v>
      </c>
      <c r="T22">
        <v>46.852252999999997</v>
      </c>
      <c r="U22">
        <v>46.836326999999997</v>
      </c>
      <c r="V22">
        <v>46.826286000000003</v>
      </c>
      <c r="W22">
        <v>46.802784000000003</v>
      </c>
      <c r="X22">
        <v>46.785305000000001</v>
      </c>
      <c r="Y22">
        <v>46.782947999999998</v>
      </c>
      <c r="Z22">
        <v>46.757370000000002</v>
      </c>
      <c r="AA22">
        <v>46.764141000000002</v>
      </c>
      <c r="AB22">
        <v>46.749927999999997</v>
      </c>
      <c r="AC22">
        <v>46.754528000000001</v>
      </c>
      <c r="AD22">
        <v>46.744185999999999</v>
      </c>
      <c r="AE22" t="s">
        <v>634</v>
      </c>
    </row>
    <row r="23" spans="1:31">
      <c r="A23" t="s">
        <v>372</v>
      </c>
      <c r="B23" t="s">
        <v>635</v>
      </c>
      <c r="C23" t="s">
        <v>636</v>
      </c>
      <c r="D23" t="s">
        <v>371</v>
      </c>
      <c r="E23">
        <v>53.017715000000003</v>
      </c>
      <c r="F23">
        <v>58.859119</v>
      </c>
      <c r="G23">
        <v>58.819541999999998</v>
      </c>
      <c r="H23">
        <v>58.797932000000003</v>
      </c>
      <c r="I23">
        <v>58.770972999999998</v>
      </c>
      <c r="J23">
        <v>58.746856999999999</v>
      </c>
      <c r="K23">
        <v>58.732120999999999</v>
      </c>
      <c r="L23">
        <v>58.719112000000003</v>
      </c>
      <c r="M23">
        <v>58.709141000000002</v>
      </c>
      <c r="N23">
        <v>58.694000000000003</v>
      </c>
      <c r="O23">
        <v>58.690978999999999</v>
      </c>
      <c r="P23">
        <v>58.681435</v>
      </c>
      <c r="Q23">
        <v>58.676589999999997</v>
      </c>
      <c r="R23">
        <v>58.669403000000003</v>
      </c>
      <c r="S23">
        <v>58.663989999999998</v>
      </c>
      <c r="T23">
        <v>58.661999000000002</v>
      </c>
      <c r="U23">
        <v>58.654724000000002</v>
      </c>
      <c r="V23">
        <v>58.648560000000003</v>
      </c>
      <c r="W23">
        <v>58.642673000000002</v>
      </c>
      <c r="X23">
        <v>58.638657000000002</v>
      </c>
      <c r="Y23">
        <v>58.637306000000002</v>
      </c>
      <c r="Z23">
        <v>58.628985999999998</v>
      </c>
      <c r="AA23">
        <v>58.625720999999999</v>
      </c>
      <c r="AB23">
        <v>58.618374000000003</v>
      </c>
      <c r="AC23">
        <v>58.616492999999998</v>
      </c>
      <c r="AD23">
        <v>58.611449999999998</v>
      </c>
      <c r="AE23" t="s">
        <v>634</v>
      </c>
    </row>
    <row r="24" spans="1:31">
      <c r="A24" t="s">
        <v>375</v>
      </c>
      <c r="B24" t="s">
        <v>637</v>
      </c>
      <c r="C24" t="s">
        <v>638</v>
      </c>
      <c r="D24" t="s">
        <v>371</v>
      </c>
      <c r="E24">
        <v>38.539085</v>
      </c>
      <c r="F24">
        <v>42.807068000000001</v>
      </c>
      <c r="G24">
        <v>42.821559999999998</v>
      </c>
      <c r="H24">
        <v>42.851439999999997</v>
      </c>
      <c r="I24">
        <v>42.842433999999997</v>
      </c>
      <c r="J24">
        <v>42.836998000000001</v>
      </c>
      <c r="K24">
        <v>42.843082000000003</v>
      </c>
      <c r="L24">
        <v>42.843013999999997</v>
      </c>
      <c r="M24">
        <v>42.850456000000001</v>
      </c>
      <c r="N24">
        <v>42.838711000000004</v>
      </c>
      <c r="O24">
        <v>42.853836000000001</v>
      </c>
      <c r="P24">
        <v>42.854869999999998</v>
      </c>
      <c r="Q24">
        <v>42.865611999999999</v>
      </c>
      <c r="R24">
        <v>42.866202999999999</v>
      </c>
      <c r="S24">
        <v>42.873157999999997</v>
      </c>
      <c r="T24">
        <v>42.889515000000003</v>
      </c>
      <c r="U24">
        <v>42.886684000000002</v>
      </c>
      <c r="V24">
        <v>42.887196000000003</v>
      </c>
      <c r="W24">
        <v>42.886971000000003</v>
      </c>
      <c r="X24">
        <v>42.891810999999997</v>
      </c>
      <c r="Y24">
        <v>42.903530000000003</v>
      </c>
      <c r="Z24">
        <v>42.893912999999998</v>
      </c>
      <c r="AA24">
        <v>42.898521000000002</v>
      </c>
      <c r="AB24">
        <v>42.890472000000003</v>
      </c>
      <c r="AC24">
        <v>42.898074999999999</v>
      </c>
      <c r="AD24">
        <v>42.896168000000003</v>
      </c>
      <c r="AE24" t="s">
        <v>634</v>
      </c>
    </row>
    <row r="25" spans="1:31">
      <c r="A25" t="s">
        <v>378</v>
      </c>
      <c r="B25" t="s">
        <v>639</v>
      </c>
      <c r="C25" t="s">
        <v>640</v>
      </c>
      <c r="D25" t="s">
        <v>371</v>
      </c>
      <c r="E25">
        <v>41.120598000000001</v>
      </c>
      <c r="F25">
        <v>43.502879999999998</v>
      </c>
      <c r="G25">
        <v>45.394035000000002</v>
      </c>
      <c r="H25">
        <v>46.047642000000003</v>
      </c>
      <c r="I25">
        <v>45.540356000000003</v>
      </c>
      <c r="J25">
        <v>45.070380999999998</v>
      </c>
      <c r="K25">
        <v>45.189422999999998</v>
      </c>
      <c r="L25">
        <v>45.253138999999997</v>
      </c>
      <c r="M25">
        <v>45.964663999999999</v>
      </c>
      <c r="N25">
        <v>46.418067999999998</v>
      </c>
      <c r="O25">
        <v>47.036304000000001</v>
      </c>
      <c r="P25">
        <v>47.522537</v>
      </c>
      <c r="Q25">
        <v>48.049854000000003</v>
      </c>
      <c r="R25">
        <v>48.504992999999999</v>
      </c>
      <c r="S25">
        <v>48.980587</v>
      </c>
      <c r="T25">
        <v>49.364521000000003</v>
      </c>
      <c r="U25">
        <v>49.652382000000003</v>
      </c>
      <c r="V25">
        <v>49.959144999999999</v>
      </c>
      <c r="W25">
        <v>50.211224000000001</v>
      </c>
      <c r="X25">
        <v>50.455970999999998</v>
      </c>
      <c r="Y25">
        <v>50.752566999999999</v>
      </c>
      <c r="Z25">
        <v>50.909824</v>
      </c>
      <c r="AA25">
        <v>51.186619</v>
      </c>
      <c r="AB25">
        <v>51.369267000000001</v>
      </c>
      <c r="AC25">
        <v>51.613762000000001</v>
      </c>
      <c r="AD25">
        <v>51.786064000000003</v>
      </c>
      <c r="AE25" t="s">
        <v>613</v>
      </c>
    </row>
    <row r="26" spans="1:31">
      <c r="A26" t="s">
        <v>372</v>
      </c>
      <c r="B26" t="s">
        <v>641</v>
      </c>
      <c r="C26" t="s">
        <v>642</v>
      </c>
      <c r="D26" t="s">
        <v>371</v>
      </c>
      <c r="E26">
        <v>54.000960999999997</v>
      </c>
      <c r="F26">
        <v>56.055962000000001</v>
      </c>
      <c r="G26">
        <v>59.182526000000003</v>
      </c>
      <c r="H26">
        <v>58.581885999999997</v>
      </c>
      <c r="I26">
        <v>58.580784000000001</v>
      </c>
      <c r="J26">
        <v>58.559364000000002</v>
      </c>
      <c r="K26">
        <v>59.716926999999998</v>
      </c>
      <c r="L26">
        <v>60.620894999999997</v>
      </c>
      <c r="M26">
        <v>61.614531999999997</v>
      </c>
      <c r="N26">
        <v>62.431854000000001</v>
      </c>
      <c r="O26">
        <v>63.384079</v>
      </c>
      <c r="P26">
        <v>64.214332999999996</v>
      </c>
      <c r="Q26">
        <v>64.992035000000001</v>
      </c>
      <c r="R26">
        <v>65.560905000000005</v>
      </c>
      <c r="S26">
        <v>66.094299000000007</v>
      </c>
      <c r="T26">
        <v>66.597167999999996</v>
      </c>
      <c r="U26">
        <v>67.073395000000005</v>
      </c>
      <c r="V26">
        <v>67.551795999999996</v>
      </c>
      <c r="W26">
        <v>67.984054999999998</v>
      </c>
      <c r="X26">
        <v>68.363754</v>
      </c>
      <c r="Y26">
        <v>68.707747999999995</v>
      </c>
      <c r="Z26">
        <v>69.049064999999999</v>
      </c>
      <c r="AA26">
        <v>69.406234999999995</v>
      </c>
      <c r="AB26">
        <v>69.724709000000004</v>
      </c>
      <c r="AC26">
        <v>70.033210999999994</v>
      </c>
      <c r="AD26">
        <v>70.326408000000001</v>
      </c>
      <c r="AE26" t="s">
        <v>643</v>
      </c>
    </row>
    <row r="27" spans="1:31">
      <c r="A27" t="s">
        <v>375</v>
      </c>
      <c r="B27" t="s">
        <v>644</v>
      </c>
      <c r="C27" t="s">
        <v>645</v>
      </c>
      <c r="D27" t="s">
        <v>371</v>
      </c>
      <c r="E27">
        <v>36.422165</v>
      </c>
      <c r="F27">
        <v>39.084152000000003</v>
      </c>
      <c r="G27">
        <v>40.813884999999999</v>
      </c>
      <c r="H27">
        <v>41.932571000000003</v>
      </c>
      <c r="I27">
        <v>41.337978</v>
      </c>
      <c r="J27">
        <v>40.808418000000003</v>
      </c>
      <c r="K27">
        <v>40.703747</v>
      </c>
      <c r="L27">
        <v>40.601672999999998</v>
      </c>
      <c r="M27">
        <v>41.155929999999998</v>
      </c>
      <c r="N27">
        <v>41.518898</v>
      </c>
      <c r="O27">
        <v>42.020274999999998</v>
      </c>
      <c r="P27">
        <v>42.425021999999998</v>
      </c>
      <c r="Q27">
        <v>42.875587000000003</v>
      </c>
      <c r="R27">
        <v>43.293945000000001</v>
      </c>
      <c r="S27">
        <v>43.751919000000001</v>
      </c>
      <c r="T27">
        <v>44.124465999999998</v>
      </c>
      <c r="U27">
        <v>44.383434000000001</v>
      </c>
      <c r="V27">
        <v>44.659652999999999</v>
      </c>
      <c r="W27">
        <v>44.902576000000003</v>
      </c>
      <c r="X27">
        <v>45.145439000000003</v>
      </c>
      <c r="Y27">
        <v>45.441231000000002</v>
      </c>
      <c r="Z27">
        <v>45.583241000000001</v>
      </c>
      <c r="AA27">
        <v>45.828648000000001</v>
      </c>
      <c r="AB27">
        <v>45.988627999999999</v>
      </c>
      <c r="AC27">
        <v>46.214171999999998</v>
      </c>
      <c r="AD27">
        <v>46.369961000000004</v>
      </c>
      <c r="AE27" t="s">
        <v>646</v>
      </c>
    </row>
    <row r="28" spans="1:31">
      <c r="A28" t="s">
        <v>385</v>
      </c>
      <c r="B28" t="s">
        <v>647</v>
      </c>
      <c r="C28" t="s">
        <v>648</v>
      </c>
      <c r="D28" t="s">
        <v>371</v>
      </c>
      <c r="E28">
        <v>37.928226000000002</v>
      </c>
      <c r="F28">
        <v>39.647723999999997</v>
      </c>
      <c r="G28">
        <v>41.105446000000001</v>
      </c>
      <c r="H28">
        <v>42.182792999999997</v>
      </c>
      <c r="I28">
        <v>42.193747999999999</v>
      </c>
      <c r="J28">
        <v>42.276684000000003</v>
      </c>
      <c r="K28">
        <v>42.375996000000001</v>
      </c>
      <c r="L28">
        <v>42.432006999999999</v>
      </c>
      <c r="M28">
        <v>43.088805999999998</v>
      </c>
      <c r="N28">
        <v>43.508045000000003</v>
      </c>
      <c r="O28">
        <v>44.079276999999998</v>
      </c>
      <c r="P28">
        <v>44.526707000000002</v>
      </c>
      <c r="Q28">
        <v>45.012191999999999</v>
      </c>
      <c r="R28">
        <v>45.432915000000001</v>
      </c>
      <c r="S28">
        <v>45.867981</v>
      </c>
      <c r="T28">
        <v>46.221057999999999</v>
      </c>
      <c r="U28">
        <v>46.489483</v>
      </c>
      <c r="V28">
        <v>46.775105000000003</v>
      </c>
      <c r="W28">
        <v>47.009304</v>
      </c>
      <c r="X28">
        <v>47.236159999999998</v>
      </c>
      <c r="Y28">
        <v>47.510241999999998</v>
      </c>
      <c r="Z28">
        <v>47.658442999999998</v>
      </c>
      <c r="AA28">
        <v>47.917152000000002</v>
      </c>
      <c r="AB28">
        <v>48.088970000000003</v>
      </c>
      <c r="AC28">
        <v>48.316952000000001</v>
      </c>
      <c r="AD28">
        <v>48.478034999999998</v>
      </c>
      <c r="AE28" t="s">
        <v>646</v>
      </c>
    </row>
    <row r="29" spans="1:31">
      <c r="A29" t="s">
        <v>372</v>
      </c>
      <c r="B29" t="s">
        <v>649</v>
      </c>
      <c r="C29" t="s">
        <v>650</v>
      </c>
      <c r="D29" t="s">
        <v>371</v>
      </c>
      <c r="E29">
        <v>49.590648999999999</v>
      </c>
      <c r="F29">
        <v>51.215468999999999</v>
      </c>
      <c r="G29">
        <v>53.608128000000001</v>
      </c>
      <c r="H29">
        <v>54.096859000000002</v>
      </c>
      <c r="I29">
        <v>54.943534999999997</v>
      </c>
      <c r="J29">
        <v>55.999603</v>
      </c>
      <c r="K29">
        <v>57.098697999999999</v>
      </c>
      <c r="L29">
        <v>57.959530000000001</v>
      </c>
      <c r="M29">
        <v>58.912979</v>
      </c>
      <c r="N29">
        <v>59.698708000000003</v>
      </c>
      <c r="O29">
        <v>60.617741000000002</v>
      </c>
      <c r="P29">
        <v>61.414299</v>
      </c>
      <c r="Q29">
        <v>62.165179999999999</v>
      </c>
      <c r="R29">
        <v>62.723666999999999</v>
      </c>
      <c r="S29">
        <v>63.247802999999998</v>
      </c>
      <c r="T29">
        <v>63.738010000000003</v>
      </c>
      <c r="U29">
        <v>64.206817999999998</v>
      </c>
      <c r="V29">
        <v>64.676704000000001</v>
      </c>
      <c r="W29">
        <v>65.102783000000002</v>
      </c>
      <c r="X29">
        <v>65.478194999999999</v>
      </c>
      <c r="Y29">
        <v>65.817008999999999</v>
      </c>
      <c r="Z29">
        <v>66.156799000000007</v>
      </c>
      <c r="AA29">
        <v>66.510268999999994</v>
      </c>
      <c r="AB29">
        <v>66.825683999999995</v>
      </c>
      <c r="AC29">
        <v>67.132544999999993</v>
      </c>
      <c r="AD29">
        <v>67.423073000000002</v>
      </c>
      <c r="AE29" t="s">
        <v>651</v>
      </c>
    </row>
    <row r="30" spans="1:31">
      <c r="A30" t="s">
        <v>375</v>
      </c>
      <c r="B30" t="s">
        <v>652</v>
      </c>
      <c r="C30" t="s">
        <v>653</v>
      </c>
      <c r="D30" t="s">
        <v>371</v>
      </c>
      <c r="E30">
        <v>33.648505999999998</v>
      </c>
      <c r="F30">
        <v>35.589489</v>
      </c>
      <c r="G30">
        <v>36.954140000000002</v>
      </c>
      <c r="H30">
        <v>38.312691000000001</v>
      </c>
      <c r="I30">
        <v>38.150813999999997</v>
      </c>
      <c r="J30">
        <v>38.049187000000003</v>
      </c>
      <c r="K30">
        <v>37.943958000000002</v>
      </c>
      <c r="L30">
        <v>37.849594000000003</v>
      </c>
      <c r="M30">
        <v>38.35022</v>
      </c>
      <c r="N30">
        <v>38.681946000000003</v>
      </c>
      <c r="O30">
        <v>39.137225999999998</v>
      </c>
      <c r="P30">
        <v>39.505383000000002</v>
      </c>
      <c r="Q30">
        <v>39.913685000000001</v>
      </c>
      <c r="R30">
        <v>40.293804000000002</v>
      </c>
      <c r="S30">
        <v>40.705418000000002</v>
      </c>
      <c r="T30">
        <v>41.044150999999999</v>
      </c>
      <c r="U30">
        <v>41.282730000000001</v>
      </c>
      <c r="V30">
        <v>41.536673999999998</v>
      </c>
      <c r="W30">
        <v>41.760590000000001</v>
      </c>
      <c r="X30">
        <v>41.983673000000003</v>
      </c>
      <c r="Y30">
        <v>42.253582000000002</v>
      </c>
      <c r="Z30">
        <v>42.386532000000003</v>
      </c>
      <c r="AA30">
        <v>42.611763000000003</v>
      </c>
      <c r="AB30">
        <v>42.760551</v>
      </c>
      <c r="AC30">
        <v>42.967159000000002</v>
      </c>
      <c r="AD30">
        <v>43.111106999999997</v>
      </c>
      <c r="AE30" t="s">
        <v>646</v>
      </c>
    </row>
    <row r="31" spans="1:31">
      <c r="A31" t="s">
        <v>392</v>
      </c>
      <c r="B31" t="s">
        <v>654</v>
      </c>
      <c r="C31" t="s">
        <v>655</v>
      </c>
      <c r="D31" t="s">
        <v>371</v>
      </c>
      <c r="E31">
        <v>28.107073</v>
      </c>
      <c r="F31">
        <v>29.329747999999999</v>
      </c>
      <c r="G31">
        <v>30.373532999999998</v>
      </c>
      <c r="H31">
        <v>31.130092999999999</v>
      </c>
      <c r="I31">
        <v>31.173234999999998</v>
      </c>
      <c r="J31">
        <v>31.242207000000001</v>
      </c>
      <c r="K31">
        <v>31.322233000000001</v>
      </c>
      <c r="L31">
        <v>31.374786</v>
      </c>
      <c r="M31">
        <v>31.84487</v>
      </c>
      <c r="N31">
        <v>32.146076000000001</v>
      </c>
      <c r="O31">
        <v>32.552985999999997</v>
      </c>
      <c r="P31">
        <v>32.873623000000002</v>
      </c>
      <c r="Q31">
        <v>33.219925000000003</v>
      </c>
      <c r="R31">
        <v>33.519706999999997</v>
      </c>
      <c r="S31">
        <v>33.824931999999997</v>
      </c>
      <c r="T31">
        <v>34.074589000000003</v>
      </c>
      <c r="U31">
        <v>34.265040999999997</v>
      </c>
      <c r="V31">
        <v>34.467196999999999</v>
      </c>
      <c r="W31">
        <v>34.632567999999999</v>
      </c>
      <c r="X31">
        <v>34.792171000000003</v>
      </c>
      <c r="Y31">
        <v>34.984496999999998</v>
      </c>
      <c r="Z31">
        <v>35.089148999999999</v>
      </c>
      <c r="AA31">
        <v>35.270766999999999</v>
      </c>
      <c r="AB31">
        <v>35.391800000000003</v>
      </c>
      <c r="AC31">
        <v>35.551124999999999</v>
      </c>
      <c r="AD31">
        <v>35.663898000000003</v>
      </c>
      <c r="AE31" t="s">
        <v>646</v>
      </c>
    </row>
    <row r="32" spans="1:31">
      <c r="A32" t="s">
        <v>372</v>
      </c>
      <c r="B32" t="s">
        <v>656</v>
      </c>
      <c r="C32" t="s">
        <v>657</v>
      </c>
      <c r="D32" t="s">
        <v>371</v>
      </c>
      <c r="E32">
        <v>36.199902000000002</v>
      </c>
      <c r="F32">
        <v>37.373344000000003</v>
      </c>
      <c r="G32">
        <v>39.080997000000004</v>
      </c>
      <c r="H32">
        <v>39.436957999999997</v>
      </c>
      <c r="I32">
        <v>40.070712999999998</v>
      </c>
      <c r="J32">
        <v>40.811343999999998</v>
      </c>
      <c r="K32">
        <v>41.597332000000002</v>
      </c>
      <c r="L32">
        <v>42.213569999999997</v>
      </c>
      <c r="M32">
        <v>42.898159</v>
      </c>
      <c r="N32">
        <v>43.462482000000001</v>
      </c>
      <c r="O32">
        <v>44.119152</v>
      </c>
      <c r="P32">
        <v>44.692489999999999</v>
      </c>
      <c r="Q32">
        <v>45.231425999999999</v>
      </c>
      <c r="R32">
        <v>45.631031</v>
      </c>
      <c r="S32">
        <v>46.006317000000003</v>
      </c>
      <c r="T32">
        <v>46.357425999999997</v>
      </c>
      <c r="U32">
        <v>46.693378000000003</v>
      </c>
      <c r="V32">
        <v>47.029873000000002</v>
      </c>
      <c r="W32">
        <v>47.334881000000003</v>
      </c>
      <c r="X32">
        <v>47.603088</v>
      </c>
      <c r="Y32">
        <v>47.844738</v>
      </c>
      <c r="Z32">
        <v>48.087398999999998</v>
      </c>
      <c r="AA32">
        <v>48.339058000000001</v>
      </c>
      <c r="AB32">
        <v>48.563983999999998</v>
      </c>
      <c r="AC32">
        <v>48.781981999999999</v>
      </c>
      <c r="AD32">
        <v>48.988636</v>
      </c>
      <c r="AE32" t="s">
        <v>651</v>
      </c>
    </row>
    <row r="33" spans="1:31">
      <c r="A33" t="s">
        <v>375</v>
      </c>
      <c r="B33" t="s">
        <v>658</v>
      </c>
      <c r="C33" t="s">
        <v>659</v>
      </c>
      <c r="D33" t="s">
        <v>371</v>
      </c>
      <c r="E33">
        <v>25.075277</v>
      </c>
      <c r="F33">
        <v>26.455212</v>
      </c>
      <c r="G33">
        <v>27.429825000000001</v>
      </c>
      <c r="H33">
        <v>28.387551999999999</v>
      </c>
      <c r="I33">
        <v>28.303217</v>
      </c>
      <c r="J33">
        <v>28.24004</v>
      </c>
      <c r="K33">
        <v>28.170067</v>
      </c>
      <c r="L33">
        <v>28.112739999999999</v>
      </c>
      <c r="M33">
        <v>28.470320000000001</v>
      </c>
      <c r="N33">
        <v>28.707502000000002</v>
      </c>
      <c r="O33">
        <v>29.030570999999998</v>
      </c>
      <c r="P33">
        <v>29.292916999999999</v>
      </c>
      <c r="Q33">
        <v>29.58305</v>
      </c>
      <c r="R33">
        <v>29.853666</v>
      </c>
      <c r="S33">
        <v>30.141468</v>
      </c>
      <c r="T33">
        <v>30.380302</v>
      </c>
      <c r="U33">
        <v>30.548570999999999</v>
      </c>
      <c r="V33">
        <v>30.727315999999998</v>
      </c>
      <c r="W33">
        <v>30.884512000000001</v>
      </c>
      <c r="X33">
        <v>31.040839999999999</v>
      </c>
      <c r="Y33">
        <v>31.229944</v>
      </c>
      <c r="Z33">
        <v>31.322990000000001</v>
      </c>
      <c r="AA33">
        <v>31.480367999999999</v>
      </c>
      <c r="AB33">
        <v>31.584441999999999</v>
      </c>
      <c r="AC33">
        <v>31.728251</v>
      </c>
      <c r="AD33">
        <v>31.828354000000001</v>
      </c>
      <c r="AE33" t="s">
        <v>646</v>
      </c>
    </row>
    <row r="34" spans="1:31">
      <c r="A34" t="s">
        <v>399</v>
      </c>
      <c r="B34" t="s">
        <v>660</v>
      </c>
      <c r="C34" t="s">
        <v>661</v>
      </c>
      <c r="D34" t="s">
        <v>371</v>
      </c>
      <c r="E34">
        <v>23.046724000000001</v>
      </c>
      <c r="F34">
        <v>23.366917000000001</v>
      </c>
      <c r="G34">
        <v>23.741962000000001</v>
      </c>
      <c r="H34">
        <v>24.142061000000002</v>
      </c>
      <c r="I34">
        <v>24.608076000000001</v>
      </c>
      <c r="J34">
        <v>25.106425999999999</v>
      </c>
      <c r="K34">
        <v>25.597925</v>
      </c>
      <c r="L34">
        <v>26.050152000000001</v>
      </c>
      <c r="M34">
        <v>26.496255999999999</v>
      </c>
      <c r="N34">
        <v>26.824107999999999</v>
      </c>
      <c r="O34">
        <v>27.162517999999999</v>
      </c>
      <c r="P34">
        <v>27.593153000000001</v>
      </c>
      <c r="Q34">
        <v>28.049707000000001</v>
      </c>
      <c r="R34">
        <v>28.464939000000001</v>
      </c>
      <c r="S34">
        <v>28.865781999999999</v>
      </c>
      <c r="T34">
        <v>29.215281000000001</v>
      </c>
      <c r="U34">
        <v>29.526588</v>
      </c>
      <c r="V34">
        <v>29.892969000000001</v>
      </c>
      <c r="W34">
        <v>30.138688999999999</v>
      </c>
      <c r="X34">
        <v>30.426093999999999</v>
      </c>
      <c r="Y34">
        <v>30.680820000000001</v>
      </c>
      <c r="Z34">
        <v>30.960777</v>
      </c>
      <c r="AA34">
        <v>31.176886</v>
      </c>
      <c r="AB34">
        <v>31.477340999999999</v>
      </c>
      <c r="AC34">
        <v>31.782565999999999</v>
      </c>
      <c r="AD34">
        <v>32.013576999999998</v>
      </c>
      <c r="AE34" t="s">
        <v>662</v>
      </c>
    </row>
    <row r="35" spans="1:31">
      <c r="A35" t="s">
        <v>402</v>
      </c>
      <c r="B35" t="s">
        <v>663</v>
      </c>
      <c r="C35" t="s">
        <v>664</v>
      </c>
      <c r="D35" t="s">
        <v>371</v>
      </c>
      <c r="E35">
        <v>14.744434</v>
      </c>
      <c r="F35">
        <v>14.790319</v>
      </c>
      <c r="G35">
        <v>14.848976</v>
      </c>
      <c r="H35">
        <v>14.922143999999999</v>
      </c>
      <c r="I35">
        <v>14.987683000000001</v>
      </c>
      <c r="J35">
        <v>15.040239</v>
      </c>
      <c r="K35">
        <v>15.082025</v>
      </c>
      <c r="L35">
        <v>15.128584</v>
      </c>
      <c r="M35">
        <v>15.188250999999999</v>
      </c>
      <c r="N35">
        <v>15.244313999999999</v>
      </c>
      <c r="O35">
        <v>15.345509</v>
      </c>
      <c r="P35">
        <v>15.452489999999999</v>
      </c>
      <c r="Q35">
        <v>15.564361999999999</v>
      </c>
      <c r="R35">
        <v>15.649839999999999</v>
      </c>
      <c r="S35">
        <v>15.742948999999999</v>
      </c>
      <c r="T35">
        <v>15.895307000000001</v>
      </c>
      <c r="U35">
        <v>16.019058000000001</v>
      </c>
      <c r="V35">
        <v>16.051773000000001</v>
      </c>
      <c r="W35">
        <v>16.116351999999999</v>
      </c>
      <c r="X35">
        <v>16.227914999999999</v>
      </c>
      <c r="Y35">
        <v>16.345707000000001</v>
      </c>
      <c r="Z35">
        <v>16.438210999999999</v>
      </c>
      <c r="AA35">
        <v>16.507389</v>
      </c>
      <c r="AB35">
        <v>16.614176</v>
      </c>
      <c r="AC35">
        <v>16.750741999999999</v>
      </c>
      <c r="AD35">
        <v>16.924607999999999</v>
      </c>
      <c r="AE35" t="s">
        <v>665</v>
      </c>
    </row>
    <row r="36" spans="1:31">
      <c r="A36" t="s">
        <v>405</v>
      </c>
      <c r="B36" t="s">
        <v>666</v>
      </c>
      <c r="C36" t="s">
        <v>667</v>
      </c>
      <c r="D36" t="s">
        <v>371</v>
      </c>
      <c r="E36">
        <v>12.877438</v>
      </c>
      <c r="F36">
        <v>12.975591</v>
      </c>
      <c r="G36">
        <v>13.075932999999999</v>
      </c>
      <c r="H36">
        <v>13.177327</v>
      </c>
      <c r="I36">
        <v>13.282181</v>
      </c>
      <c r="J36">
        <v>13.388146000000001</v>
      </c>
      <c r="K36">
        <v>13.495779000000001</v>
      </c>
      <c r="L36">
        <v>13.602880000000001</v>
      </c>
      <c r="M36">
        <v>13.713634000000001</v>
      </c>
      <c r="N36">
        <v>13.821151</v>
      </c>
      <c r="O36">
        <v>13.934297000000001</v>
      </c>
      <c r="P36">
        <v>14.044171</v>
      </c>
      <c r="Q36">
        <v>14.161393</v>
      </c>
      <c r="R36">
        <v>14.271020999999999</v>
      </c>
      <c r="S36">
        <v>14.378401999999999</v>
      </c>
      <c r="T36">
        <v>14.471235999999999</v>
      </c>
      <c r="U36">
        <v>14.584096000000001</v>
      </c>
      <c r="V36">
        <v>14.683685000000001</v>
      </c>
      <c r="W36">
        <v>14.786997</v>
      </c>
      <c r="X36">
        <v>14.891451999999999</v>
      </c>
      <c r="Y36">
        <v>14.987769999999999</v>
      </c>
      <c r="Z36">
        <v>15.090014</v>
      </c>
      <c r="AA36">
        <v>15.177515</v>
      </c>
      <c r="AB36">
        <v>15.272380999999999</v>
      </c>
      <c r="AC36">
        <v>15.369243000000001</v>
      </c>
      <c r="AD36">
        <v>15.473653000000001</v>
      </c>
      <c r="AE36" t="s">
        <v>668</v>
      </c>
    </row>
    <row r="37" spans="1:31">
      <c r="A37" t="s">
        <v>408</v>
      </c>
      <c r="B37" t="s">
        <v>669</v>
      </c>
      <c r="C37" t="s">
        <v>670</v>
      </c>
      <c r="D37" t="s">
        <v>371</v>
      </c>
      <c r="E37">
        <v>8.027692</v>
      </c>
      <c r="F37">
        <v>8.0779569999999996</v>
      </c>
      <c r="G37">
        <v>8.140326</v>
      </c>
      <c r="H37">
        <v>8.2117000000000004</v>
      </c>
      <c r="I37">
        <v>8.2886279999999992</v>
      </c>
      <c r="J37">
        <v>8.3707709999999995</v>
      </c>
      <c r="K37">
        <v>8.4552519999999998</v>
      </c>
      <c r="L37">
        <v>8.5551150000000007</v>
      </c>
      <c r="M37">
        <v>8.6564599999999992</v>
      </c>
      <c r="N37">
        <v>8.7536749999999994</v>
      </c>
      <c r="O37">
        <v>8.8445929999999997</v>
      </c>
      <c r="P37">
        <v>8.9269020000000001</v>
      </c>
      <c r="Q37">
        <v>9.0023009999999992</v>
      </c>
      <c r="R37">
        <v>9.0723459999999996</v>
      </c>
      <c r="S37">
        <v>9.1370529999999999</v>
      </c>
      <c r="T37">
        <v>9.1986419999999995</v>
      </c>
      <c r="U37">
        <v>9.2559839999999998</v>
      </c>
      <c r="V37">
        <v>9.3104969999999998</v>
      </c>
      <c r="W37">
        <v>9.3623449999999995</v>
      </c>
      <c r="X37">
        <v>9.4134119999999992</v>
      </c>
      <c r="Y37">
        <v>9.4649140000000003</v>
      </c>
      <c r="Z37">
        <v>9.5162259999999996</v>
      </c>
      <c r="AA37">
        <v>9.5681150000000006</v>
      </c>
      <c r="AB37">
        <v>9.6208570000000009</v>
      </c>
      <c r="AC37">
        <v>9.6733170000000008</v>
      </c>
      <c r="AD37">
        <v>9.7230100000000004</v>
      </c>
      <c r="AE37" t="s">
        <v>671</v>
      </c>
    </row>
    <row r="38" spans="1:31">
      <c r="A38" t="s">
        <v>411</v>
      </c>
    </row>
    <row r="39" spans="1:31">
      <c r="A39" t="s">
        <v>412</v>
      </c>
      <c r="B39" t="s">
        <v>672</v>
      </c>
      <c r="C39" t="s">
        <v>673</v>
      </c>
      <c r="D39" t="s">
        <v>415</v>
      </c>
      <c r="E39">
        <v>85.781158000000005</v>
      </c>
      <c r="F39">
        <v>86.455710999999994</v>
      </c>
      <c r="G39">
        <v>87.136612</v>
      </c>
      <c r="H39">
        <v>87.833656000000005</v>
      </c>
      <c r="I39">
        <v>88.507484000000005</v>
      </c>
      <c r="J39">
        <v>89.191338000000002</v>
      </c>
      <c r="K39">
        <v>89.891959999999997</v>
      </c>
      <c r="L39">
        <v>90.644942999999998</v>
      </c>
      <c r="M39">
        <v>91.405495000000002</v>
      </c>
      <c r="N39">
        <v>92.163764999999998</v>
      </c>
      <c r="O39">
        <v>92.924316000000005</v>
      </c>
      <c r="P39">
        <v>93.685585000000003</v>
      </c>
      <c r="Q39">
        <v>94.442947000000004</v>
      </c>
      <c r="R39">
        <v>95.21875</v>
      </c>
      <c r="S39">
        <v>95.984336999999996</v>
      </c>
      <c r="T39">
        <v>96.767493999999999</v>
      </c>
      <c r="U39">
        <v>97.562447000000006</v>
      </c>
      <c r="V39">
        <v>98.387816999999998</v>
      </c>
      <c r="W39">
        <v>99.210266000000004</v>
      </c>
      <c r="X39">
        <v>100.03344</v>
      </c>
      <c r="Y39">
        <v>100.86170199999999</v>
      </c>
      <c r="Z39">
        <v>101.69355</v>
      </c>
      <c r="AA39">
        <v>102.528999</v>
      </c>
      <c r="AB39">
        <v>103.371094</v>
      </c>
      <c r="AC39">
        <v>104.210419</v>
      </c>
      <c r="AD39">
        <v>105.05081199999999</v>
      </c>
      <c r="AE39" t="s">
        <v>671</v>
      </c>
    </row>
    <row r="40" spans="1:31">
      <c r="A40" t="s">
        <v>416</v>
      </c>
    </row>
    <row r="41" spans="1:31">
      <c r="A41" t="s">
        <v>360</v>
      </c>
      <c r="B41" t="s">
        <v>674</v>
      </c>
      <c r="C41" t="s">
        <v>675</v>
      </c>
      <c r="D41" t="s">
        <v>419</v>
      </c>
      <c r="E41">
        <v>3.3770099999999998</v>
      </c>
      <c r="F41">
        <v>3.3805740000000002</v>
      </c>
      <c r="G41">
        <v>3.3841420000000002</v>
      </c>
      <c r="H41">
        <v>3.3877130000000002</v>
      </c>
      <c r="I41">
        <v>3.391289</v>
      </c>
      <c r="J41">
        <v>3.3948680000000002</v>
      </c>
      <c r="K41">
        <v>3.3984510000000001</v>
      </c>
      <c r="L41">
        <v>3.402037</v>
      </c>
      <c r="M41">
        <v>3.4056280000000001</v>
      </c>
      <c r="N41">
        <v>3.4092220000000002</v>
      </c>
      <c r="O41">
        <v>3.41282</v>
      </c>
      <c r="P41">
        <v>3.4164219999999998</v>
      </c>
      <c r="Q41">
        <v>3.4200270000000002</v>
      </c>
      <c r="R41">
        <v>3.4236369999999998</v>
      </c>
      <c r="S41">
        <v>3.4272499999999999</v>
      </c>
      <c r="T41">
        <v>3.4308670000000001</v>
      </c>
      <c r="U41">
        <v>3.434488</v>
      </c>
      <c r="V41">
        <v>3.438113</v>
      </c>
      <c r="W41">
        <v>3.4417409999999999</v>
      </c>
      <c r="X41">
        <v>3.445373</v>
      </c>
      <c r="Y41">
        <v>3.4490099999999999</v>
      </c>
      <c r="Z41">
        <v>3.4526490000000001</v>
      </c>
      <c r="AA41">
        <v>3.4562930000000001</v>
      </c>
      <c r="AB41">
        <v>3.4599410000000002</v>
      </c>
      <c r="AC41">
        <v>3.4635929999999999</v>
      </c>
      <c r="AD41">
        <v>3.4672480000000001</v>
      </c>
      <c r="AE41" t="s">
        <v>676</v>
      </c>
    </row>
    <row r="42" spans="1:31">
      <c r="A42" t="s">
        <v>364</v>
      </c>
      <c r="B42" t="s">
        <v>677</v>
      </c>
      <c r="C42" t="s">
        <v>678</v>
      </c>
      <c r="D42" t="s">
        <v>419</v>
      </c>
      <c r="E42">
        <v>4.876665</v>
      </c>
      <c r="F42">
        <v>4.8956239999999998</v>
      </c>
      <c r="G42">
        <v>4.9146570000000001</v>
      </c>
      <c r="H42">
        <v>4.933764</v>
      </c>
      <c r="I42">
        <v>4.9529449999999997</v>
      </c>
      <c r="J42">
        <v>4.9722</v>
      </c>
      <c r="K42">
        <v>4.9915310000000002</v>
      </c>
      <c r="L42">
        <v>5.0109370000000002</v>
      </c>
      <c r="M42">
        <v>5.0304180000000001</v>
      </c>
      <c r="N42">
        <v>5.0499749999999999</v>
      </c>
      <c r="O42">
        <v>5.0696079999999997</v>
      </c>
      <c r="P42">
        <v>5.0893170000000003</v>
      </c>
      <c r="Q42">
        <v>5.1091030000000002</v>
      </c>
      <c r="R42">
        <v>5.1289660000000001</v>
      </c>
      <c r="S42">
        <v>5.1489060000000002</v>
      </c>
      <c r="T42">
        <v>5.1689230000000004</v>
      </c>
      <c r="U42">
        <v>5.189019</v>
      </c>
      <c r="V42">
        <v>5.2091919999999998</v>
      </c>
      <c r="W42">
        <v>5.2294450000000001</v>
      </c>
      <c r="X42">
        <v>5.2497749999999996</v>
      </c>
      <c r="Y42">
        <v>5.2701849999999997</v>
      </c>
      <c r="Z42">
        <v>5.2906740000000001</v>
      </c>
      <c r="AA42">
        <v>5.3112430000000002</v>
      </c>
      <c r="AB42">
        <v>5.3318919999999999</v>
      </c>
      <c r="AC42">
        <v>5.3526210000000001</v>
      </c>
      <c r="AD42">
        <v>5.3734299999999999</v>
      </c>
      <c r="AE42" t="s">
        <v>634</v>
      </c>
    </row>
    <row r="43" spans="1:31">
      <c r="A43" t="s">
        <v>267</v>
      </c>
    </row>
    <row r="44" spans="1:31">
      <c r="A44" t="s">
        <v>422</v>
      </c>
    </row>
    <row r="45" spans="1:31">
      <c r="A45" t="s">
        <v>423</v>
      </c>
      <c r="B45" t="s">
        <v>679</v>
      </c>
      <c r="C45" t="s">
        <v>680</v>
      </c>
      <c r="D45" t="s">
        <v>426</v>
      </c>
      <c r="E45">
        <v>14.782653</v>
      </c>
      <c r="F45">
        <v>14.672787</v>
      </c>
      <c r="G45">
        <v>14.552569999999999</v>
      </c>
      <c r="H45">
        <v>14.378154</v>
      </c>
      <c r="I45">
        <v>14.166835000000001</v>
      </c>
      <c r="J45">
        <v>13.936757999999999</v>
      </c>
      <c r="K45">
        <v>13.713143000000001</v>
      </c>
      <c r="L45">
        <v>13.521100000000001</v>
      </c>
      <c r="M45">
        <v>13.320392999999999</v>
      </c>
      <c r="N45">
        <v>13.191331</v>
      </c>
      <c r="O45">
        <v>13.049683999999999</v>
      </c>
      <c r="P45">
        <v>12.877705000000001</v>
      </c>
      <c r="Q45">
        <v>12.704929</v>
      </c>
      <c r="R45">
        <v>12.556595</v>
      </c>
      <c r="S45">
        <v>12.411376000000001</v>
      </c>
      <c r="T45">
        <v>12.293763999999999</v>
      </c>
      <c r="U45">
        <v>12.185321999999999</v>
      </c>
      <c r="V45">
        <v>12.056222999999999</v>
      </c>
      <c r="W45">
        <v>11.972279</v>
      </c>
      <c r="X45">
        <v>11.877881</v>
      </c>
      <c r="Y45">
        <v>11.796014</v>
      </c>
      <c r="Z45">
        <v>11.703431</v>
      </c>
      <c r="AA45">
        <v>11.626832</v>
      </c>
      <c r="AB45">
        <v>11.521400999999999</v>
      </c>
      <c r="AC45">
        <v>11.413983</v>
      </c>
      <c r="AD45">
        <v>11.339188</v>
      </c>
      <c r="AE45" t="s">
        <v>681</v>
      </c>
    </row>
    <row r="46" spans="1:31">
      <c r="A46" t="s">
        <v>340</v>
      </c>
      <c r="B46" t="s">
        <v>682</v>
      </c>
      <c r="C46" t="s">
        <v>683</v>
      </c>
      <c r="D46" t="s">
        <v>426</v>
      </c>
      <c r="E46">
        <v>0.87173800000000001</v>
      </c>
      <c r="F46">
        <v>0.87093100000000001</v>
      </c>
      <c r="G46">
        <v>0.87818799999999997</v>
      </c>
      <c r="H46">
        <v>0.87663999999999997</v>
      </c>
      <c r="I46">
        <v>0.877498</v>
      </c>
      <c r="J46">
        <v>0.88306600000000002</v>
      </c>
      <c r="K46">
        <v>0.88911300000000004</v>
      </c>
      <c r="L46">
        <v>0.89620500000000003</v>
      </c>
      <c r="M46">
        <v>0.89951300000000001</v>
      </c>
      <c r="N46">
        <v>0.90226600000000001</v>
      </c>
      <c r="O46">
        <v>0.90487799999999996</v>
      </c>
      <c r="P46">
        <v>0.90814499999999998</v>
      </c>
      <c r="Q46">
        <v>0.91162399999999999</v>
      </c>
      <c r="R46">
        <v>0.915686</v>
      </c>
      <c r="S46">
        <v>0.92017000000000004</v>
      </c>
      <c r="T46">
        <v>0.923987</v>
      </c>
      <c r="U46">
        <v>0.92461400000000005</v>
      </c>
      <c r="V46">
        <v>0.92510099999999995</v>
      </c>
      <c r="W46">
        <v>0.92174800000000001</v>
      </c>
      <c r="X46">
        <v>0.91824600000000001</v>
      </c>
      <c r="Y46">
        <v>0.914856</v>
      </c>
      <c r="Z46">
        <v>0.91168899999999997</v>
      </c>
      <c r="AA46">
        <v>0.91008</v>
      </c>
      <c r="AB46">
        <v>0.90756999999999999</v>
      </c>
      <c r="AC46">
        <v>0.90650699999999995</v>
      </c>
      <c r="AD46">
        <v>0.90485499999999996</v>
      </c>
      <c r="AE46" t="s">
        <v>676</v>
      </c>
    </row>
    <row r="47" spans="1:31">
      <c r="A47" t="s">
        <v>347</v>
      </c>
      <c r="B47" t="s">
        <v>684</v>
      </c>
      <c r="C47" t="s">
        <v>685</v>
      </c>
      <c r="D47" t="s">
        <v>426</v>
      </c>
      <c r="E47">
        <v>0.211253</v>
      </c>
      <c r="F47">
        <v>0.21257799999999999</v>
      </c>
      <c r="G47">
        <v>0.213112</v>
      </c>
      <c r="H47">
        <v>0.21356600000000001</v>
      </c>
      <c r="I47">
        <v>0.21372099999999999</v>
      </c>
      <c r="J47">
        <v>0.21330499999999999</v>
      </c>
      <c r="K47">
        <v>0.21252599999999999</v>
      </c>
      <c r="L47">
        <v>0.21138599999999999</v>
      </c>
      <c r="M47">
        <v>0.21052999999999999</v>
      </c>
      <c r="N47">
        <v>0.20921899999999999</v>
      </c>
      <c r="O47">
        <v>0.207978</v>
      </c>
      <c r="P47">
        <v>0.20680999999999999</v>
      </c>
      <c r="Q47">
        <v>0.20579500000000001</v>
      </c>
      <c r="R47">
        <v>0.20466999999999999</v>
      </c>
      <c r="S47">
        <v>0.20349700000000001</v>
      </c>
      <c r="T47">
        <v>0.20242199999999999</v>
      </c>
      <c r="U47">
        <v>0.20116800000000001</v>
      </c>
      <c r="V47">
        <v>0.19989199999999999</v>
      </c>
      <c r="W47">
        <v>0.19841400000000001</v>
      </c>
      <c r="X47">
        <v>0.19695399999999999</v>
      </c>
      <c r="Y47">
        <v>0.19552</v>
      </c>
      <c r="Z47">
        <v>0.19397300000000001</v>
      </c>
      <c r="AA47">
        <v>0.192578</v>
      </c>
      <c r="AB47">
        <v>0.19098599999999999</v>
      </c>
      <c r="AC47">
        <v>0.189412</v>
      </c>
      <c r="AD47">
        <v>0.18775900000000001</v>
      </c>
      <c r="AE47" t="s">
        <v>686</v>
      </c>
    </row>
    <row r="48" spans="1:31">
      <c r="A48" t="s">
        <v>431</v>
      </c>
      <c r="B48" t="s">
        <v>687</v>
      </c>
      <c r="C48" t="s">
        <v>688</v>
      </c>
      <c r="D48" t="s">
        <v>426</v>
      </c>
      <c r="E48">
        <v>5.7669119999999996</v>
      </c>
      <c r="F48">
        <v>5.7537039999999999</v>
      </c>
      <c r="G48">
        <v>5.7465979999999997</v>
      </c>
      <c r="H48">
        <v>5.7388000000000003</v>
      </c>
      <c r="I48">
        <v>5.7239180000000003</v>
      </c>
      <c r="J48">
        <v>5.7261930000000003</v>
      </c>
      <c r="K48">
        <v>5.7118630000000001</v>
      </c>
      <c r="L48">
        <v>5.6941839999999999</v>
      </c>
      <c r="M48">
        <v>5.6671610000000001</v>
      </c>
      <c r="N48">
        <v>5.6535650000000004</v>
      </c>
      <c r="O48">
        <v>5.645734</v>
      </c>
      <c r="P48">
        <v>5.6417380000000001</v>
      </c>
      <c r="Q48">
        <v>5.6431649999999998</v>
      </c>
      <c r="R48">
        <v>5.6475390000000001</v>
      </c>
      <c r="S48">
        <v>5.6549800000000001</v>
      </c>
      <c r="T48">
        <v>5.667878</v>
      </c>
      <c r="U48">
        <v>5.6812620000000003</v>
      </c>
      <c r="V48">
        <v>5.694604</v>
      </c>
      <c r="W48">
        <v>5.7042250000000001</v>
      </c>
      <c r="X48">
        <v>5.7154420000000004</v>
      </c>
      <c r="Y48">
        <v>5.7364439999999997</v>
      </c>
      <c r="Z48">
        <v>5.760567</v>
      </c>
      <c r="AA48">
        <v>5.787274</v>
      </c>
      <c r="AB48">
        <v>5.8057129999999999</v>
      </c>
      <c r="AC48">
        <v>5.8257820000000002</v>
      </c>
      <c r="AD48">
        <v>5.843337</v>
      </c>
      <c r="AE48" t="s">
        <v>676</v>
      </c>
    </row>
    <row r="49" spans="1:32" s="201" customFormat="1">
      <c r="A49" s="201" t="s">
        <v>360</v>
      </c>
      <c r="B49" s="201" t="s">
        <v>689</v>
      </c>
      <c r="C49" s="201" t="s">
        <v>690</v>
      </c>
      <c r="D49" s="201" t="s">
        <v>691</v>
      </c>
      <c r="E49" s="201">
        <v>4.7798E-2</v>
      </c>
      <c r="F49" s="201">
        <v>4.8923000000000001E-2</v>
      </c>
      <c r="G49" s="201">
        <v>4.9568000000000001E-2</v>
      </c>
      <c r="H49" s="201">
        <v>5.0014999999999997E-2</v>
      </c>
      <c r="I49" s="201">
        <v>5.0306999999999998E-2</v>
      </c>
      <c r="J49" s="201">
        <v>5.0547000000000002E-2</v>
      </c>
      <c r="K49" s="201">
        <v>5.0750000000000003E-2</v>
      </c>
      <c r="L49" s="201">
        <v>5.1031E-2</v>
      </c>
      <c r="M49" s="201">
        <v>5.1404999999999999E-2</v>
      </c>
      <c r="N49" s="201">
        <v>5.1749999999999997E-2</v>
      </c>
      <c r="O49" s="201">
        <v>5.2311999999999997E-2</v>
      </c>
      <c r="P49" s="201">
        <v>5.2873999999999997E-2</v>
      </c>
      <c r="Q49" s="201">
        <v>5.3476999999999997E-2</v>
      </c>
      <c r="R49" s="201">
        <v>5.4024000000000003E-2</v>
      </c>
      <c r="S49" s="201">
        <v>5.4461000000000002E-2</v>
      </c>
      <c r="T49" s="201">
        <v>5.4906999999999997E-2</v>
      </c>
      <c r="U49" s="201">
        <v>5.5302999999999998E-2</v>
      </c>
      <c r="V49" s="201">
        <v>5.5704999999999998E-2</v>
      </c>
      <c r="W49" s="201">
        <v>5.6041000000000001E-2</v>
      </c>
      <c r="X49" s="201">
        <v>5.6409000000000001E-2</v>
      </c>
      <c r="Y49" s="201">
        <v>5.6804E-2</v>
      </c>
      <c r="Z49" s="201">
        <v>5.7137E-2</v>
      </c>
      <c r="AA49" s="201">
        <v>5.7507999999999997E-2</v>
      </c>
      <c r="AB49" s="201">
        <v>5.7785999999999997E-2</v>
      </c>
      <c r="AC49" s="201">
        <v>5.8048000000000002E-2</v>
      </c>
      <c r="AD49" s="201">
        <v>5.8289000000000001E-2</v>
      </c>
      <c r="AE49" s="201" t="s">
        <v>671</v>
      </c>
      <c r="AF49" s="201" t="s">
        <v>671</v>
      </c>
    </row>
    <row r="50" spans="1:32">
      <c r="A50" t="s">
        <v>360</v>
      </c>
      <c r="B50" t="s">
        <v>692</v>
      </c>
      <c r="C50" t="s">
        <v>693</v>
      </c>
      <c r="D50" t="s">
        <v>694</v>
      </c>
      <c r="E50">
        <v>0.46892600000000001</v>
      </c>
      <c r="F50">
        <v>0.45827099999999998</v>
      </c>
      <c r="G50">
        <v>0.47304000000000002</v>
      </c>
      <c r="H50">
        <v>0.46332800000000002</v>
      </c>
      <c r="I50">
        <v>0.45965699999999998</v>
      </c>
      <c r="J50">
        <v>0.46270099999999997</v>
      </c>
      <c r="K50">
        <v>0.45084099999999999</v>
      </c>
      <c r="L50">
        <v>0.45273799999999997</v>
      </c>
      <c r="M50">
        <v>0.45470500000000003</v>
      </c>
      <c r="N50">
        <v>0.45341700000000001</v>
      </c>
      <c r="O50">
        <v>0.454899</v>
      </c>
      <c r="P50">
        <v>0.45597599999999999</v>
      </c>
      <c r="Q50">
        <v>0.4577</v>
      </c>
      <c r="R50">
        <v>0.45788200000000001</v>
      </c>
      <c r="S50">
        <v>0.45879999999999999</v>
      </c>
      <c r="T50">
        <v>0.45924900000000002</v>
      </c>
      <c r="U50">
        <v>0.45883000000000002</v>
      </c>
      <c r="V50">
        <v>0.45740900000000001</v>
      </c>
      <c r="W50">
        <v>0.456287</v>
      </c>
      <c r="X50">
        <v>0.45632899999999998</v>
      </c>
      <c r="Y50">
        <v>0.45608900000000002</v>
      </c>
      <c r="Z50">
        <v>0.45703700000000003</v>
      </c>
      <c r="AA50">
        <v>0.45972200000000002</v>
      </c>
      <c r="AB50">
        <v>0.46117000000000002</v>
      </c>
      <c r="AC50">
        <v>0.45984799999999998</v>
      </c>
      <c r="AD50">
        <v>0.45883800000000002</v>
      </c>
      <c r="AE50" t="s">
        <v>695</v>
      </c>
      <c r="AF50" t="s">
        <v>695</v>
      </c>
    </row>
    <row r="51" spans="1:32">
      <c r="A51" t="s">
        <v>438</v>
      </c>
      <c r="B51" t="s">
        <v>550</v>
      </c>
      <c r="C51" t="s">
        <v>696</v>
      </c>
      <c r="D51" t="s">
        <v>697</v>
      </c>
      <c r="E51">
        <v>9.8804000000000003E-2</v>
      </c>
      <c r="F51">
        <v>9.9316000000000002E-2</v>
      </c>
      <c r="G51">
        <v>9.8359000000000002E-2</v>
      </c>
      <c r="H51">
        <v>9.7613000000000005E-2</v>
      </c>
      <c r="I51">
        <v>9.6658999999999995E-2</v>
      </c>
      <c r="J51">
        <v>9.6369999999999997E-2</v>
      </c>
      <c r="K51">
        <v>9.5603999999999995E-2</v>
      </c>
      <c r="L51">
        <v>9.5186000000000007E-2</v>
      </c>
      <c r="M51">
        <v>9.4528000000000001E-2</v>
      </c>
      <c r="N51">
        <v>9.4112000000000001E-2</v>
      </c>
      <c r="O51">
        <v>9.3649999999999997E-2</v>
      </c>
      <c r="P51">
        <v>9.3039999999999998E-2</v>
      </c>
      <c r="Q51">
        <v>9.2383999999999994E-2</v>
      </c>
      <c r="R51">
        <v>9.1701000000000005E-2</v>
      </c>
      <c r="S51">
        <v>9.1184000000000001E-2</v>
      </c>
      <c r="T51">
        <v>9.0718999999999994E-2</v>
      </c>
      <c r="U51">
        <v>9.0371999999999994E-2</v>
      </c>
      <c r="V51">
        <v>8.9853000000000002E-2</v>
      </c>
      <c r="W51">
        <v>8.924E-2</v>
      </c>
      <c r="X51">
        <v>8.8577000000000003E-2</v>
      </c>
      <c r="Y51">
        <v>8.7941000000000005E-2</v>
      </c>
      <c r="Z51">
        <v>8.7447999999999998E-2</v>
      </c>
      <c r="AA51">
        <v>8.7030999999999997E-2</v>
      </c>
      <c r="AB51">
        <v>8.6402000000000007E-2</v>
      </c>
      <c r="AC51">
        <v>8.5715E-2</v>
      </c>
      <c r="AD51">
        <v>8.5028999999999993E-2</v>
      </c>
      <c r="AE51" t="s">
        <v>698</v>
      </c>
      <c r="AF51" t="s">
        <v>698</v>
      </c>
    </row>
    <row r="52" spans="1:32">
      <c r="A52" t="s">
        <v>438</v>
      </c>
      <c r="B52" t="s">
        <v>553</v>
      </c>
      <c r="C52" t="s">
        <v>699</v>
      </c>
      <c r="D52" t="s">
        <v>700</v>
      </c>
      <c r="E52">
        <v>0.78167900000000001</v>
      </c>
      <c r="F52">
        <v>0.77178999999999998</v>
      </c>
      <c r="G52">
        <v>0.78704799999999997</v>
      </c>
      <c r="H52">
        <v>0.80376599999999998</v>
      </c>
      <c r="I52">
        <v>0.81765500000000002</v>
      </c>
      <c r="J52">
        <v>0.83159300000000003</v>
      </c>
      <c r="K52">
        <v>0.84471200000000002</v>
      </c>
      <c r="L52">
        <v>0.85918099999999997</v>
      </c>
      <c r="M52">
        <v>0.874058</v>
      </c>
      <c r="N52">
        <v>0.88922800000000002</v>
      </c>
      <c r="O52">
        <v>0.90522400000000003</v>
      </c>
      <c r="P52">
        <v>0.91783000000000003</v>
      </c>
      <c r="Q52">
        <v>0.92754400000000004</v>
      </c>
      <c r="R52">
        <v>0.93721500000000002</v>
      </c>
      <c r="S52">
        <v>0.94565100000000002</v>
      </c>
      <c r="T52">
        <v>0.95404699999999998</v>
      </c>
      <c r="U52">
        <v>0.961951</v>
      </c>
      <c r="V52">
        <v>0.97087800000000002</v>
      </c>
      <c r="W52">
        <v>0.97948800000000003</v>
      </c>
      <c r="X52">
        <v>0.98797000000000001</v>
      </c>
      <c r="Y52">
        <v>0.99751199999999995</v>
      </c>
      <c r="Z52">
        <v>1.006985</v>
      </c>
      <c r="AA52">
        <v>1.0164839999999999</v>
      </c>
      <c r="AB52">
        <v>1.025493</v>
      </c>
      <c r="AC52">
        <v>1.0342480000000001</v>
      </c>
      <c r="AD52">
        <v>1.044146</v>
      </c>
      <c r="AE52" t="s">
        <v>651</v>
      </c>
      <c r="AF52" t="s">
        <v>651</v>
      </c>
    </row>
    <row r="53" spans="1:32">
      <c r="A53" t="s">
        <v>443</v>
      </c>
      <c r="B53" t="s">
        <v>701</v>
      </c>
      <c r="C53" t="s">
        <v>702</v>
      </c>
      <c r="D53" t="s">
        <v>426</v>
      </c>
      <c r="E53">
        <v>0.20816100000000001</v>
      </c>
      <c r="F53">
        <v>0.20879300000000001</v>
      </c>
      <c r="G53">
        <v>0.20794799999999999</v>
      </c>
      <c r="H53">
        <v>0.20585400000000001</v>
      </c>
      <c r="I53">
        <v>0.204264</v>
      </c>
      <c r="J53">
        <v>0.20314699999999999</v>
      </c>
      <c r="K53">
        <v>0.20193900000000001</v>
      </c>
      <c r="L53">
        <v>0.201215</v>
      </c>
      <c r="M53">
        <v>0.200737</v>
      </c>
      <c r="N53">
        <v>0.200516</v>
      </c>
      <c r="O53">
        <v>0.20056499999999999</v>
      </c>
      <c r="P53">
        <v>0.199988</v>
      </c>
      <c r="Q53">
        <v>0.19941600000000001</v>
      </c>
      <c r="R53">
        <v>0.19880500000000001</v>
      </c>
      <c r="S53">
        <v>0.19817599999999999</v>
      </c>
      <c r="T53">
        <v>0.19756399999999999</v>
      </c>
      <c r="U53">
        <v>0.19679199999999999</v>
      </c>
      <c r="V53">
        <v>0.196106</v>
      </c>
      <c r="W53">
        <v>0.19547999999999999</v>
      </c>
      <c r="X53">
        <v>0.194851</v>
      </c>
      <c r="Y53">
        <v>0.194213</v>
      </c>
      <c r="Z53">
        <v>0.193471</v>
      </c>
      <c r="AA53">
        <v>0.19258900000000001</v>
      </c>
      <c r="AB53">
        <v>0.19167300000000001</v>
      </c>
      <c r="AC53">
        <v>0.19067300000000001</v>
      </c>
      <c r="AD53">
        <v>0.18972800000000001</v>
      </c>
      <c r="AE53" t="s">
        <v>703</v>
      </c>
    </row>
    <row r="54" spans="1:32">
      <c r="A54" t="s">
        <v>355</v>
      </c>
      <c r="B54" t="s">
        <v>704</v>
      </c>
      <c r="C54" t="s">
        <v>705</v>
      </c>
      <c r="D54" t="s">
        <v>426</v>
      </c>
      <c r="E54">
        <v>3.252488</v>
      </c>
      <c r="F54">
        <v>3.298365</v>
      </c>
      <c r="G54">
        <v>3.3249200000000001</v>
      </c>
      <c r="H54">
        <v>3.326146</v>
      </c>
      <c r="I54">
        <v>3.3410760000000002</v>
      </c>
      <c r="J54">
        <v>3.3669150000000001</v>
      </c>
      <c r="K54">
        <v>3.390123</v>
      </c>
      <c r="L54">
        <v>3.4227409999999998</v>
      </c>
      <c r="M54">
        <v>3.4578709999999999</v>
      </c>
      <c r="N54">
        <v>3.50027</v>
      </c>
      <c r="O54">
        <v>3.550996</v>
      </c>
      <c r="P54">
        <v>3.5867420000000001</v>
      </c>
      <c r="Q54">
        <v>3.6258689999999998</v>
      </c>
      <c r="R54">
        <v>3.6633789999999999</v>
      </c>
      <c r="S54">
        <v>3.6994720000000001</v>
      </c>
      <c r="T54">
        <v>3.7360069999999999</v>
      </c>
      <c r="U54">
        <v>3.7680319999999998</v>
      </c>
      <c r="V54">
        <v>3.8030919999999999</v>
      </c>
      <c r="W54">
        <v>3.839499</v>
      </c>
      <c r="X54">
        <v>3.8748390000000001</v>
      </c>
      <c r="Y54">
        <v>3.9100579999999998</v>
      </c>
      <c r="Z54">
        <v>3.9414400000000001</v>
      </c>
      <c r="AA54">
        <v>3.9679190000000002</v>
      </c>
      <c r="AB54">
        <v>3.994192</v>
      </c>
      <c r="AC54">
        <v>4.0161319999999998</v>
      </c>
      <c r="AD54">
        <v>4.0397949999999998</v>
      </c>
      <c r="AE54" t="s">
        <v>613</v>
      </c>
    </row>
    <row r="55" spans="1:32">
      <c r="A55" t="s">
        <v>448</v>
      </c>
      <c r="B55" t="s">
        <v>706</v>
      </c>
      <c r="C55" t="s">
        <v>707</v>
      </c>
      <c r="D55" t="s">
        <v>426</v>
      </c>
      <c r="E55">
        <v>0.44400200000000001</v>
      </c>
      <c r="F55">
        <v>0.45626899999999998</v>
      </c>
      <c r="G55">
        <v>0.45697199999999999</v>
      </c>
      <c r="H55">
        <v>0.451959</v>
      </c>
      <c r="I55">
        <v>0.450428</v>
      </c>
      <c r="J55">
        <v>0.448714</v>
      </c>
      <c r="K55">
        <v>0.44792700000000002</v>
      </c>
      <c r="L55">
        <v>0.44775599999999999</v>
      </c>
      <c r="M55">
        <v>0.44764599999999999</v>
      </c>
      <c r="N55">
        <v>0.44770399999999999</v>
      </c>
      <c r="O55">
        <v>0.44787500000000002</v>
      </c>
      <c r="P55">
        <v>0.44822000000000001</v>
      </c>
      <c r="Q55">
        <v>0.44865899999999997</v>
      </c>
      <c r="R55">
        <v>0.44908799999999999</v>
      </c>
      <c r="S55">
        <v>0.44951099999999999</v>
      </c>
      <c r="T55">
        <v>0.44992799999999999</v>
      </c>
      <c r="U55">
        <v>0.45034000000000002</v>
      </c>
      <c r="V55">
        <v>0.45074999999999998</v>
      </c>
      <c r="W55">
        <v>0.45116099999999998</v>
      </c>
      <c r="X55">
        <v>0.451573</v>
      </c>
      <c r="Y55">
        <v>0.451984</v>
      </c>
      <c r="Z55">
        <v>0.45240000000000002</v>
      </c>
      <c r="AA55">
        <v>0.45281900000000003</v>
      </c>
      <c r="AB55">
        <v>0.45323999999999998</v>
      </c>
      <c r="AC55">
        <v>0.45366600000000001</v>
      </c>
      <c r="AD55">
        <v>0.454096</v>
      </c>
      <c r="AE55" t="s">
        <v>676</v>
      </c>
    </row>
    <row r="56" spans="1:32">
      <c r="A56" t="s">
        <v>451</v>
      </c>
      <c r="B56" t="s">
        <v>708</v>
      </c>
      <c r="C56" t="s">
        <v>709</v>
      </c>
      <c r="D56" t="s">
        <v>426</v>
      </c>
      <c r="E56">
        <v>8.9236999999999997E-2</v>
      </c>
      <c r="F56">
        <v>8.9304999999999995E-2</v>
      </c>
      <c r="G56">
        <v>8.9437000000000003E-2</v>
      </c>
      <c r="H56">
        <v>8.9621000000000006E-2</v>
      </c>
      <c r="I56">
        <v>8.9834999999999998E-2</v>
      </c>
      <c r="J56">
        <v>9.0128E-2</v>
      </c>
      <c r="K56">
        <v>9.0388999999999997E-2</v>
      </c>
      <c r="L56">
        <v>9.0647000000000005E-2</v>
      </c>
      <c r="M56">
        <v>9.0873999999999996E-2</v>
      </c>
      <c r="N56">
        <v>9.1105000000000005E-2</v>
      </c>
      <c r="O56">
        <v>9.1326000000000004E-2</v>
      </c>
      <c r="P56">
        <v>9.1503000000000001E-2</v>
      </c>
      <c r="Q56">
        <v>9.1676999999999995E-2</v>
      </c>
      <c r="R56">
        <v>9.1845999999999997E-2</v>
      </c>
      <c r="S56">
        <v>9.2006000000000004E-2</v>
      </c>
      <c r="T56">
        <v>9.2162999999999995E-2</v>
      </c>
      <c r="U56">
        <v>9.2298000000000005E-2</v>
      </c>
      <c r="V56">
        <v>9.2413999999999996E-2</v>
      </c>
      <c r="W56">
        <v>9.2506000000000005E-2</v>
      </c>
      <c r="X56">
        <v>9.2592999999999995E-2</v>
      </c>
      <c r="Y56">
        <v>9.2697000000000002E-2</v>
      </c>
      <c r="Z56">
        <v>9.2799999999999994E-2</v>
      </c>
      <c r="AA56">
        <v>9.2905000000000001E-2</v>
      </c>
      <c r="AB56">
        <v>9.2984999999999998E-2</v>
      </c>
      <c r="AC56">
        <v>9.3058000000000002E-2</v>
      </c>
      <c r="AD56">
        <v>9.3105999999999994E-2</v>
      </c>
      <c r="AE56" t="s">
        <v>710</v>
      </c>
    </row>
    <row r="57" spans="1:32">
      <c r="A57" t="s">
        <v>454</v>
      </c>
      <c r="B57" t="s">
        <v>711</v>
      </c>
      <c r="C57" t="s">
        <v>712</v>
      </c>
      <c r="D57" t="s">
        <v>426</v>
      </c>
      <c r="E57">
        <v>0.73460199999999998</v>
      </c>
      <c r="F57">
        <v>0.68125599999999997</v>
      </c>
      <c r="G57">
        <v>0.68428699999999998</v>
      </c>
      <c r="H57">
        <v>0.67398999999999998</v>
      </c>
      <c r="I57">
        <v>0.68341700000000005</v>
      </c>
      <c r="J57">
        <v>0.71255500000000005</v>
      </c>
      <c r="K57">
        <v>0.732711</v>
      </c>
      <c r="L57">
        <v>0.74484399999999995</v>
      </c>
      <c r="M57">
        <v>0.74981500000000001</v>
      </c>
      <c r="N57">
        <v>0.75792099999999996</v>
      </c>
      <c r="O57">
        <v>0.77047100000000002</v>
      </c>
      <c r="P57">
        <v>0.79358899999999999</v>
      </c>
      <c r="Q57">
        <v>0.82120899999999997</v>
      </c>
      <c r="R57">
        <v>0.845468</v>
      </c>
      <c r="S57">
        <v>0.87215399999999998</v>
      </c>
      <c r="T57">
        <v>0.89066100000000004</v>
      </c>
      <c r="U57">
        <v>0.90670799999999996</v>
      </c>
      <c r="V57">
        <v>0.92474500000000004</v>
      </c>
      <c r="W57">
        <v>0.94375699999999996</v>
      </c>
      <c r="X57">
        <v>0.95782100000000003</v>
      </c>
      <c r="Y57">
        <v>0.96594800000000003</v>
      </c>
      <c r="Z57">
        <v>0.97511300000000001</v>
      </c>
      <c r="AA57">
        <v>0.98419199999999996</v>
      </c>
      <c r="AB57">
        <v>0.99280000000000002</v>
      </c>
      <c r="AC57">
        <v>0.99604700000000002</v>
      </c>
      <c r="AD57">
        <v>1.0015480000000001</v>
      </c>
      <c r="AE57" t="s">
        <v>651</v>
      </c>
    </row>
    <row r="58" spans="1:32">
      <c r="A58" t="s">
        <v>457</v>
      </c>
      <c r="B58" t="s">
        <v>713</v>
      </c>
      <c r="C58" t="s">
        <v>714</v>
      </c>
      <c r="D58" t="s">
        <v>426</v>
      </c>
      <c r="E58">
        <v>0.59070999999999996</v>
      </c>
      <c r="F58">
        <v>0.58992100000000003</v>
      </c>
      <c r="G58">
        <v>0.67366300000000001</v>
      </c>
      <c r="H58">
        <v>0.72236</v>
      </c>
      <c r="I58">
        <v>0.77013200000000004</v>
      </c>
      <c r="J58">
        <v>0.91109700000000005</v>
      </c>
      <c r="K58">
        <v>0.97536999999999996</v>
      </c>
      <c r="L58">
        <v>1.036748</v>
      </c>
      <c r="M58">
        <v>1.0828169999999999</v>
      </c>
      <c r="N58">
        <v>1.1590130000000001</v>
      </c>
      <c r="O58">
        <v>1.2125790000000001</v>
      </c>
      <c r="P58">
        <v>1.254067</v>
      </c>
      <c r="Q58">
        <v>1.275981</v>
      </c>
      <c r="R58">
        <v>1.2974060000000001</v>
      </c>
      <c r="S58">
        <v>1.3195190000000001</v>
      </c>
      <c r="T58">
        <v>1.3404</v>
      </c>
      <c r="U58">
        <v>1.3632839999999999</v>
      </c>
      <c r="V58">
        <v>1.38506</v>
      </c>
      <c r="W58">
        <v>1.406836</v>
      </c>
      <c r="X58">
        <v>1.4313629999999999</v>
      </c>
      <c r="Y58">
        <v>1.450388</v>
      </c>
      <c r="Z58">
        <v>1.472164</v>
      </c>
      <c r="AA58">
        <v>1.49394</v>
      </c>
      <c r="AB58">
        <v>1.5075780000000001</v>
      </c>
      <c r="AC58">
        <v>1.5048280000000001</v>
      </c>
      <c r="AD58">
        <v>1.5048280000000001</v>
      </c>
      <c r="AE58" t="s">
        <v>715</v>
      </c>
    </row>
    <row r="59" spans="1:32">
      <c r="A59" t="s">
        <v>460</v>
      </c>
      <c r="B59" t="s">
        <v>716</v>
      </c>
      <c r="C59" t="s">
        <v>717</v>
      </c>
      <c r="D59" t="s">
        <v>426</v>
      </c>
      <c r="E59">
        <v>28.348965</v>
      </c>
      <c r="F59">
        <v>28.212209999999999</v>
      </c>
      <c r="G59">
        <v>28.235711999999999</v>
      </c>
      <c r="H59">
        <v>28.091813999999999</v>
      </c>
      <c r="I59">
        <v>27.945399999999999</v>
      </c>
      <c r="J59">
        <v>27.933088000000001</v>
      </c>
      <c r="K59">
        <v>27.807013000000001</v>
      </c>
      <c r="L59">
        <v>27.724959999999999</v>
      </c>
      <c r="M59">
        <v>27.602049000000001</v>
      </c>
      <c r="N59">
        <v>27.601413999999998</v>
      </c>
      <c r="O59">
        <v>27.588170999999999</v>
      </c>
      <c r="P59">
        <v>27.528224999999999</v>
      </c>
      <c r="Q59">
        <v>27.459427000000002</v>
      </c>
      <c r="R59">
        <v>27.411304000000001</v>
      </c>
      <c r="S59">
        <v>27.37096</v>
      </c>
      <c r="T59">
        <v>27.353698999999999</v>
      </c>
      <c r="U59">
        <v>27.336275000000001</v>
      </c>
      <c r="V59">
        <v>27.301832000000001</v>
      </c>
      <c r="W59">
        <v>27.306963</v>
      </c>
      <c r="X59">
        <v>27.300846</v>
      </c>
      <c r="Y59">
        <v>27.306467000000001</v>
      </c>
      <c r="Z59">
        <v>27.305655999999999</v>
      </c>
      <c r="AA59">
        <v>27.321873</v>
      </c>
      <c r="AB59">
        <v>27.288988</v>
      </c>
      <c r="AC59">
        <v>27.227948999999999</v>
      </c>
      <c r="AD59">
        <v>27.204540000000001</v>
      </c>
      <c r="AE59" t="s">
        <v>631</v>
      </c>
    </row>
    <row r="60" spans="1:32">
      <c r="A60" t="s">
        <v>463</v>
      </c>
    </row>
    <row r="61" spans="1:32">
      <c r="A61" t="s">
        <v>423</v>
      </c>
      <c r="B61" t="s">
        <v>679</v>
      </c>
      <c r="C61" t="s">
        <v>718</v>
      </c>
      <c r="D61" t="s">
        <v>465</v>
      </c>
      <c r="E61">
        <v>8.0188059999999997</v>
      </c>
      <c r="F61">
        <v>7.9572339999999997</v>
      </c>
      <c r="G61">
        <v>7.8907829999999999</v>
      </c>
      <c r="H61">
        <v>7.7945169999999999</v>
      </c>
      <c r="I61">
        <v>7.6780650000000001</v>
      </c>
      <c r="J61">
        <v>7.5522109999999998</v>
      </c>
      <c r="K61">
        <v>7.4291679999999998</v>
      </c>
      <c r="L61">
        <v>7.3238529999999997</v>
      </c>
      <c r="M61">
        <v>7.2138460000000002</v>
      </c>
      <c r="N61">
        <v>7.1427259999999997</v>
      </c>
      <c r="O61">
        <v>7.0646300000000002</v>
      </c>
      <c r="P61">
        <v>6.9697899999999997</v>
      </c>
      <c r="Q61">
        <v>6.8744440000000004</v>
      </c>
      <c r="R61">
        <v>6.7923609999999996</v>
      </c>
      <c r="S61">
        <v>6.7120100000000003</v>
      </c>
      <c r="T61">
        <v>6.6467270000000003</v>
      </c>
      <c r="U61">
        <v>6.5864240000000001</v>
      </c>
      <c r="V61">
        <v>6.5149679999999996</v>
      </c>
      <c r="W61">
        <v>6.4681170000000003</v>
      </c>
      <c r="X61">
        <v>6.4156469999999999</v>
      </c>
      <c r="Y61">
        <v>6.3699349999999999</v>
      </c>
      <c r="Z61">
        <v>6.3185320000000003</v>
      </c>
      <c r="AA61">
        <v>6.2759600000000004</v>
      </c>
      <c r="AB61">
        <v>6.2177870000000004</v>
      </c>
      <c r="AC61">
        <v>6.1583680000000003</v>
      </c>
      <c r="AD61">
        <v>6.1167769999999999</v>
      </c>
      <c r="AE61" t="s">
        <v>681</v>
      </c>
    </row>
    <row r="62" spans="1:32">
      <c r="A62" t="s">
        <v>340</v>
      </c>
      <c r="B62" t="s">
        <v>682</v>
      </c>
      <c r="C62" t="s">
        <v>719</v>
      </c>
      <c r="D62" t="s">
        <v>465</v>
      </c>
      <c r="E62">
        <v>0.44233499999999998</v>
      </c>
      <c r="F62">
        <v>0.44080200000000003</v>
      </c>
      <c r="G62">
        <v>0.44446999999999998</v>
      </c>
      <c r="H62">
        <v>0.44565100000000002</v>
      </c>
      <c r="I62">
        <v>0.44649499999999998</v>
      </c>
      <c r="J62">
        <v>0.448739</v>
      </c>
      <c r="K62">
        <v>0.45027499999999998</v>
      </c>
      <c r="L62">
        <v>0.452235</v>
      </c>
      <c r="M62">
        <v>0.45312799999999998</v>
      </c>
      <c r="N62">
        <v>0.454513</v>
      </c>
      <c r="O62">
        <v>0.45594899999999999</v>
      </c>
      <c r="P62">
        <v>0.45758100000000002</v>
      </c>
      <c r="Q62">
        <v>0.459397</v>
      </c>
      <c r="R62">
        <v>0.46196500000000001</v>
      </c>
      <c r="S62">
        <v>0.46444000000000002</v>
      </c>
      <c r="T62">
        <v>0.46704699999999999</v>
      </c>
      <c r="U62">
        <v>0.46851300000000001</v>
      </c>
      <c r="V62">
        <v>0.47014499999999998</v>
      </c>
      <c r="W62">
        <v>0.46996700000000002</v>
      </c>
      <c r="X62">
        <v>0.46954099999999999</v>
      </c>
      <c r="Y62">
        <v>0.469692</v>
      </c>
      <c r="Z62">
        <v>0.46949000000000002</v>
      </c>
      <c r="AA62">
        <v>0.46953299999999998</v>
      </c>
      <c r="AB62">
        <v>0.468692</v>
      </c>
      <c r="AC62">
        <v>0.46820000000000001</v>
      </c>
      <c r="AD62">
        <v>0.46743600000000002</v>
      </c>
      <c r="AE62" t="s">
        <v>710</v>
      </c>
    </row>
    <row r="63" spans="1:32">
      <c r="A63" t="s">
        <v>347</v>
      </c>
      <c r="B63" t="s">
        <v>684</v>
      </c>
      <c r="C63" t="s">
        <v>720</v>
      </c>
      <c r="D63" t="s">
        <v>465</v>
      </c>
      <c r="E63">
        <v>0.10480399999999999</v>
      </c>
      <c r="F63">
        <v>0.105443</v>
      </c>
      <c r="G63">
        <v>0.105618</v>
      </c>
      <c r="H63">
        <v>0.10584300000000001</v>
      </c>
      <c r="I63">
        <v>0.10585799999999999</v>
      </c>
      <c r="J63">
        <v>0.105627</v>
      </c>
      <c r="K63">
        <v>0.105197</v>
      </c>
      <c r="L63">
        <v>0.104592</v>
      </c>
      <c r="M63">
        <v>0.104148</v>
      </c>
      <c r="N63">
        <v>0.10347000000000001</v>
      </c>
      <c r="O63">
        <v>0.102863</v>
      </c>
      <c r="P63">
        <v>0.102268</v>
      </c>
      <c r="Q63">
        <v>0.101728</v>
      </c>
      <c r="R63">
        <v>0.101172</v>
      </c>
      <c r="S63">
        <v>0.10056900000000001</v>
      </c>
      <c r="T63">
        <v>0.10001699999999999</v>
      </c>
      <c r="U63">
        <v>9.9390000000000006E-2</v>
      </c>
      <c r="V63">
        <v>9.8738000000000006E-2</v>
      </c>
      <c r="W63">
        <v>9.7991999999999996E-2</v>
      </c>
      <c r="X63">
        <v>9.7241999999999995E-2</v>
      </c>
      <c r="Y63">
        <v>9.6502000000000004E-2</v>
      </c>
      <c r="Z63">
        <v>9.572E-2</v>
      </c>
      <c r="AA63">
        <v>9.5009999999999997E-2</v>
      </c>
      <c r="AB63">
        <v>9.4204999999999997E-2</v>
      </c>
      <c r="AC63">
        <v>9.3410999999999994E-2</v>
      </c>
      <c r="AD63">
        <v>9.2576000000000006E-2</v>
      </c>
      <c r="AE63" t="s">
        <v>686</v>
      </c>
    </row>
    <row r="64" spans="1:32">
      <c r="A64" t="s">
        <v>431</v>
      </c>
      <c r="B64" t="s">
        <v>687</v>
      </c>
      <c r="C64" t="s">
        <v>721</v>
      </c>
      <c r="D64" t="s">
        <v>465</v>
      </c>
      <c r="E64">
        <v>2.7760549999999999</v>
      </c>
      <c r="F64">
        <v>2.769282</v>
      </c>
      <c r="G64">
        <v>2.7657820000000002</v>
      </c>
      <c r="H64">
        <v>2.7624219999999999</v>
      </c>
      <c r="I64">
        <v>2.7557719999999999</v>
      </c>
      <c r="J64">
        <v>2.7576170000000002</v>
      </c>
      <c r="K64">
        <v>2.7515200000000002</v>
      </c>
      <c r="L64">
        <v>2.7440419999999999</v>
      </c>
      <c r="M64">
        <v>2.732189</v>
      </c>
      <c r="N64">
        <v>2.726988</v>
      </c>
      <c r="O64">
        <v>2.7246049999999999</v>
      </c>
      <c r="P64">
        <v>2.7242099999999998</v>
      </c>
      <c r="Q64">
        <v>2.7265359999999998</v>
      </c>
      <c r="R64">
        <v>2.7303959999999998</v>
      </c>
      <c r="S64">
        <v>2.7358009999999999</v>
      </c>
      <c r="T64">
        <v>2.7437309999999999</v>
      </c>
      <c r="U64">
        <v>2.751366</v>
      </c>
      <c r="V64">
        <v>2.7582010000000001</v>
      </c>
      <c r="W64">
        <v>2.762445</v>
      </c>
      <c r="X64">
        <v>2.7666019999999998</v>
      </c>
      <c r="Y64">
        <v>2.7746749999999998</v>
      </c>
      <c r="Z64">
        <v>2.7839420000000001</v>
      </c>
      <c r="AA64">
        <v>2.7941220000000002</v>
      </c>
      <c r="AB64">
        <v>2.7999890000000001</v>
      </c>
      <c r="AC64">
        <v>2.8064960000000001</v>
      </c>
      <c r="AD64">
        <v>2.8116880000000002</v>
      </c>
      <c r="AE64" t="s">
        <v>676</v>
      </c>
    </row>
    <row r="65" spans="1:32">
      <c r="A65" t="s">
        <v>360</v>
      </c>
      <c r="B65" t="s">
        <v>689</v>
      </c>
      <c r="C65" t="s">
        <v>690</v>
      </c>
      <c r="D65" t="s">
        <v>722</v>
      </c>
      <c r="E65">
        <v>2.2626E-2</v>
      </c>
      <c r="F65">
        <v>2.3154999999999999E-2</v>
      </c>
      <c r="G65">
        <v>2.3460000000000002E-2</v>
      </c>
      <c r="H65">
        <v>2.3671000000000001E-2</v>
      </c>
      <c r="I65">
        <v>2.3807999999999999E-2</v>
      </c>
      <c r="J65">
        <v>2.3921999999999999E-2</v>
      </c>
      <c r="K65">
        <v>2.4018000000000001E-2</v>
      </c>
      <c r="L65">
        <v>2.4150999999999999E-2</v>
      </c>
      <c r="M65">
        <v>2.4327999999999999E-2</v>
      </c>
      <c r="N65">
        <v>2.4490999999999999E-2</v>
      </c>
      <c r="O65">
        <v>2.4757000000000001E-2</v>
      </c>
      <c r="P65">
        <v>2.5023E-2</v>
      </c>
      <c r="Q65">
        <v>2.5308000000000001E-2</v>
      </c>
      <c r="R65">
        <v>2.5566999999999999E-2</v>
      </c>
      <c r="S65">
        <v>2.5773999999999998E-2</v>
      </c>
      <c r="T65">
        <v>2.5985000000000001E-2</v>
      </c>
      <c r="U65">
        <v>2.6172000000000001E-2</v>
      </c>
      <c r="V65">
        <v>2.6362E-2</v>
      </c>
      <c r="W65">
        <v>2.6520999999999999E-2</v>
      </c>
      <c r="X65">
        <v>2.6695E-2</v>
      </c>
      <c r="Y65">
        <v>2.6882E-2</v>
      </c>
      <c r="Z65">
        <v>2.7040000000000002E-2</v>
      </c>
      <c r="AA65">
        <v>2.7215E-2</v>
      </c>
      <c r="AB65">
        <v>2.7347E-2</v>
      </c>
      <c r="AC65">
        <v>2.7470999999999999E-2</v>
      </c>
      <c r="AD65">
        <v>2.7584999999999998E-2</v>
      </c>
      <c r="AE65" t="s">
        <v>671</v>
      </c>
      <c r="AF65" t="s">
        <v>671</v>
      </c>
    </row>
    <row r="66" spans="1:32">
      <c r="A66" t="s">
        <v>360</v>
      </c>
      <c r="B66" t="s">
        <v>692</v>
      </c>
      <c r="C66" t="s">
        <v>693</v>
      </c>
      <c r="D66" t="s">
        <v>723</v>
      </c>
      <c r="E66">
        <v>0.222465</v>
      </c>
      <c r="F66">
        <v>0.217363</v>
      </c>
      <c r="G66">
        <v>0.22434899999999999</v>
      </c>
      <c r="H66">
        <v>0.219749</v>
      </c>
      <c r="I66">
        <v>0.21800800000000001</v>
      </c>
      <c r="J66">
        <v>0.21946099999999999</v>
      </c>
      <c r="K66">
        <v>0.21382999999999999</v>
      </c>
      <c r="L66">
        <v>0.214728</v>
      </c>
      <c r="M66">
        <v>0.21566099999999999</v>
      </c>
      <c r="N66">
        <v>0.215055</v>
      </c>
      <c r="O66">
        <v>0.215756</v>
      </c>
      <c r="P66">
        <v>0.21626999999999999</v>
      </c>
      <c r="Q66">
        <v>0.217088</v>
      </c>
      <c r="R66">
        <v>0.21717600000000001</v>
      </c>
      <c r="S66">
        <v>0.217612</v>
      </c>
      <c r="T66">
        <v>0.21782699999999999</v>
      </c>
      <c r="U66">
        <v>0.21762699999999999</v>
      </c>
      <c r="V66">
        <v>0.21695300000000001</v>
      </c>
      <c r="W66">
        <v>0.21642</v>
      </c>
      <c r="X66">
        <v>0.216442</v>
      </c>
      <c r="Y66">
        <v>0.21632399999999999</v>
      </c>
      <c r="Z66">
        <v>0.21677399999999999</v>
      </c>
      <c r="AA66">
        <v>0.21804699999999999</v>
      </c>
      <c r="AB66">
        <v>0.21873400000000001</v>
      </c>
      <c r="AC66">
        <v>0.218109</v>
      </c>
      <c r="AD66">
        <v>0.21763099999999999</v>
      </c>
      <c r="AE66" t="s">
        <v>695</v>
      </c>
      <c r="AF66" t="s">
        <v>695</v>
      </c>
    </row>
    <row r="67" spans="1:32">
      <c r="A67" t="s">
        <v>438</v>
      </c>
      <c r="B67" t="s">
        <v>550</v>
      </c>
      <c r="C67" t="s">
        <v>696</v>
      </c>
      <c r="D67" t="s">
        <v>724</v>
      </c>
      <c r="E67">
        <v>4.6816000000000003E-2</v>
      </c>
      <c r="F67">
        <v>4.7051999999999997E-2</v>
      </c>
      <c r="G67">
        <v>4.6597E-2</v>
      </c>
      <c r="H67">
        <v>4.6247000000000003E-2</v>
      </c>
      <c r="I67">
        <v>4.5797999999999998E-2</v>
      </c>
      <c r="J67">
        <v>4.5664999999999997E-2</v>
      </c>
      <c r="K67">
        <v>4.5303000000000003E-2</v>
      </c>
      <c r="L67">
        <v>4.5107000000000001E-2</v>
      </c>
      <c r="M67">
        <v>4.4797999999999998E-2</v>
      </c>
      <c r="N67">
        <v>4.4604999999999999E-2</v>
      </c>
      <c r="O67">
        <v>4.4387000000000003E-2</v>
      </c>
      <c r="P67">
        <v>4.4101000000000001E-2</v>
      </c>
      <c r="Q67">
        <v>4.3791999999999998E-2</v>
      </c>
      <c r="R67">
        <v>4.3471000000000003E-2</v>
      </c>
      <c r="S67">
        <v>4.3228999999999997E-2</v>
      </c>
      <c r="T67">
        <v>4.3011000000000001E-2</v>
      </c>
      <c r="U67">
        <v>4.2846000000000002E-2</v>
      </c>
      <c r="V67">
        <v>4.2599999999999999E-2</v>
      </c>
      <c r="W67">
        <v>4.2308999999999999E-2</v>
      </c>
      <c r="X67">
        <v>4.1994999999999998E-2</v>
      </c>
      <c r="Y67">
        <v>4.1692E-2</v>
      </c>
      <c r="Z67">
        <v>4.1458000000000002E-2</v>
      </c>
      <c r="AA67">
        <v>4.1259999999999998E-2</v>
      </c>
      <c r="AB67">
        <v>4.0961999999999998E-2</v>
      </c>
      <c r="AC67">
        <v>4.0635999999999999E-2</v>
      </c>
      <c r="AD67">
        <v>4.0311E-2</v>
      </c>
      <c r="AE67" t="s">
        <v>698</v>
      </c>
      <c r="AF67" t="s">
        <v>698</v>
      </c>
    </row>
    <row r="68" spans="1:32">
      <c r="A68" t="s">
        <v>438</v>
      </c>
      <c r="B68" t="s">
        <v>553</v>
      </c>
      <c r="C68" t="s">
        <v>699</v>
      </c>
      <c r="D68" t="s">
        <v>725</v>
      </c>
      <c r="E68">
        <v>0.34950599999999998</v>
      </c>
      <c r="F68">
        <v>0.34549299999999999</v>
      </c>
      <c r="G68">
        <v>0.352163</v>
      </c>
      <c r="H68">
        <v>0.35926400000000003</v>
      </c>
      <c r="I68">
        <v>0.36564799999999997</v>
      </c>
      <c r="J68">
        <v>0.37203000000000003</v>
      </c>
      <c r="K68">
        <v>0.37815500000000002</v>
      </c>
      <c r="L68">
        <v>0.38472200000000001</v>
      </c>
      <c r="M68">
        <v>0.39141900000000002</v>
      </c>
      <c r="N68">
        <v>0.39824900000000002</v>
      </c>
      <c r="O68">
        <v>0.40551900000000002</v>
      </c>
      <c r="P68">
        <v>0.411194</v>
      </c>
      <c r="Q68">
        <v>0.41557500000000003</v>
      </c>
      <c r="R68">
        <v>0.41993399999999997</v>
      </c>
      <c r="S68">
        <v>0.42373499999999997</v>
      </c>
      <c r="T68">
        <v>0.42755500000000002</v>
      </c>
      <c r="U68">
        <v>0.43115399999999998</v>
      </c>
      <c r="V68">
        <v>0.43512000000000001</v>
      </c>
      <c r="W68">
        <v>0.43892500000000001</v>
      </c>
      <c r="X68">
        <v>0.44268999999999997</v>
      </c>
      <c r="Y68">
        <v>0.44692999999999999</v>
      </c>
      <c r="Z68">
        <v>0.45116200000000001</v>
      </c>
      <c r="AA68">
        <v>0.45542500000000002</v>
      </c>
      <c r="AB68">
        <v>0.45946500000000001</v>
      </c>
      <c r="AC68">
        <v>0.46336899999999998</v>
      </c>
      <c r="AD68">
        <v>0.46779599999999999</v>
      </c>
      <c r="AE68" t="s">
        <v>651</v>
      </c>
      <c r="AF68" t="s">
        <v>651</v>
      </c>
    </row>
    <row r="69" spans="1:32">
      <c r="A69" t="s">
        <v>443</v>
      </c>
      <c r="B69" t="s">
        <v>701</v>
      </c>
      <c r="C69" t="s">
        <v>726</v>
      </c>
      <c r="D69" t="s">
        <v>465</v>
      </c>
      <c r="E69">
        <v>0.112972</v>
      </c>
      <c r="F69">
        <v>0.113342</v>
      </c>
      <c r="G69">
        <v>0.11291</v>
      </c>
      <c r="H69">
        <v>0.1118</v>
      </c>
      <c r="I69">
        <v>0.11096200000000001</v>
      </c>
      <c r="J69">
        <v>0.11038199999999999</v>
      </c>
      <c r="K69">
        <v>0.109751</v>
      </c>
      <c r="L69">
        <v>0.10938299999999999</v>
      </c>
      <c r="M69">
        <v>0.109149</v>
      </c>
      <c r="N69">
        <v>0.109055</v>
      </c>
      <c r="O69">
        <v>0.109108</v>
      </c>
      <c r="P69">
        <v>0.108815</v>
      </c>
      <c r="Q69">
        <v>0.108525</v>
      </c>
      <c r="R69">
        <v>0.108214</v>
      </c>
      <c r="S69">
        <v>0.107893</v>
      </c>
      <c r="T69">
        <v>0.10758</v>
      </c>
      <c r="U69">
        <v>0.107178</v>
      </c>
      <c r="V69">
        <v>0.106824</v>
      </c>
      <c r="W69">
        <v>0.106501</v>
      </c>
      <c r="X69">
        <v>0.10617699999999999</v>
      </c>
      <c r="Y69">
        <v>0.105848</v>
      </c>
      <c r="Z69">
        <v>0.105462</v>
      </c>
      <c r="AA69">
        <v>0.104999</v>
      </c>
      <c r="AB69">
        <v>0.104518</v>
      </c>
      <c r="AC69">
        <v>0.103992</v>
      </c>
      <c r="AD69">
        <v>0.103494</v>
      </c>
      <c r="AE69" t="s">
        <v>727</v>
      </c>
    </row>
    <row r="70" spans="1:32">
      <c r="A70" t="s">
        <v>355</v>
      </c>
      <c r="B70" t="s">
        <v>704</v>
      </c>
      <c r="C70" t="s">
        <v>728</v>
      </c>
      <c r="D70" t="s">
        <v>465</v>
      </c>
      <c r="E70">
        <v>1.5729249999999999</v>
      </c>
      <c r="F70">
        <v>1.5950949999999999</v>
      </c>
      <c r="G70">
        <v>1.6079289999999999</v>
      </c>
      <c r="H70">
        <v>1.6085229999999999</v>
      </c>
      <c r="I70">
        <v>1.61574</v>
      </c>
      <c r="J70">
        <v>1.628228</v>
      </c>
      <c r="K70">
        <v>1.639445</v>
      </c>
      <c r="L70">
        <v>1.6552089999999999</v>
      </c>
      <c r="M70">
        <v>1.672186</v>
      </c>
      <c r="N70">
        <v>1.6926760000000001</v>
      </c>
      <c r="O70">
        <v>1.71719</v>
      </c>
      <c r="P70">
        <v>1.734464</v>
      </c>
      <c r="Q70">
        <v>1.7533730000000001</v>
      </c>
      <c r="R70">
        <v>1.7715000000000001</v>
      </c>
      <c r="S70">
        <v>1.788942</v>
      </c>
      <c r="T70">
        <v>1.8065979999999999</v>
      </c>
      <c r="U70">
        <v>1.8220749999999999</v>
      </c>
      <c r="V70">
        <v>1.839018</v>
      </c>
      <c r="W70">
        <v>1.856611</v>
      </c>
      <c r="X70">
        <v>1.8736900000000001</v>
      </c>
      <c r="Y70">
        <v>1.890709</v>
      </c>
      <c r="Z70">
        <v>1.905875</v>
      </c>
      <c r="AA70">
        <v>1.9186719999999999</v>
      </c>
      <c r="AB70">
        <v>1.9313689999999999</v>
      </c>
      <c r="AC70">
        <v>1.9419729999999999</v>
      </c>
      <c r="AD70">
        <v>1.953409</v>
      </c>
      <c r="AE70" t="s">
        <v>613</v>
      </c>
    </row>
    <row r="71" spans="1:32">
      <c r="A71" t="s">
        <v>448</v>
      </c>
      <c r="B71" t="s">
        <v>706</v>
      </c>
      <c r="C71" t="s">
        <v>729</v>
      </c>
      <c r="D71" t="s">
        <v>465</v>
      </c>
      <c r="E71">
        <v>0.213534</v>
      </c>
      <c r="F71">
        <v>0.21942200000000001</v>
      </c>
      <c r="G71">
        <v>0.21975500000000001</v>
      </c>
      <c r="H71">
        <v>0.21734600000000001</v>
      </c>
      <c r="I71">
        <v>0.21661</v>
      </c>
      <c r="J71">
        <v>0.21578800000000001</v>
      </c>
      <c r="K71">
        <v>0.21540799999999999</v>
      </c>
      <c r="L71">
        <v>0.21532499999999999</v>
      </c>
      <c r="M71">
        <v>0.21527199999999999</v>
      </c>
      <c r="N71">
        <v>0.21530099999999999</v>
      </c>
      <c r="O71">
        <v>0.21538299999999999</v>
      </c>
      <c r="P71">
        <v>0.21554999999999999</v>
      </c>
      <c r="Q71">
        <v>0.21576100000000001</v>
      </c>
      <c r="R71">
        <v>0.21596799999999999</v>
      </c>
      <c r="S71">
        <v>0.216171</v>
      </c>
      <c r="T71">
        <v>0.21637200000000001</v>
      </c>
      <c r="U71">
        <v>0.21657000000000001</v>
      </c>
      <c r="V71">
        <v>0.21676799999999999</v>
      </c>
      <c r="W71">
        <v>0.21696499999999999</v>
      </c>
      <c r="X71">
        <v>0.21716299999999999</v>
      </c>
      <c r="Y71">
        <v>0.21736</v>
      </c>
      <c r="Z71">
        <v>0.21756</v>
      </c>
      <c r="AA71">
        <v>0.21776200000000001</v>
      </c>
      <c r="AB71">
        <v>0.21796399999999999</v>
      </c>
      <c r="AC71">
        <v>0.218169</v>
      </c>
      <c r="AD71">
        <v>0.21837599999999999</v>
      </c>
      <c r="AE71" t="s">
        <v>676</v>
      </c>
    </row>
    <row r="72" spans="1:32">
      <c r="A72" t="s">
        <v>451</v>
      </c>
      <c r="B72" t="s">
        <v>708</v>
      </c>
      <c r="C72" t="s">
        <v>730</v>
      </c>
      <c r="D72" t="s">
        <v>465</v>
      </c>
      <c r="E72">
        <v>4.2153000000000003E-2</v>
      </c>
      <c r="F72">
        <v>4.2185E-2</v>
      </c>
      <c r="G72">
        <v>4.2247E-2</v>
      </c>
      <c r="H72">
        <v>4.2333999999999997E-2</v>
      </c>
      <c r="I72">
        <v>4.2435E-2</v>
      </c>
      <c r="J72">
        <v>4.2573E-2</v>
      </c>
      <c r="K72">
        <v>4.2696999999999999E-2</v>
      </c>
      <c r="L72">
        <v>4.2818000000000002E-2</v>
      </c>
      <c r="M72">
        <v>4.2925999999999999E-2</v>
      </c>
      <c r="N72">
        <v>4.3034999999999997E-2</v>
      </c>
      <c r="O72">
        <v>4.3138999999999997E-2</v>
      </c>
      <c r="P72">
        <v>4.3222999999999998E-2</v>
      </c>
      <c r="Q72">
        <v>4.3305000000000003E-2</v>
      </c>
      <c r="R72">
        <v>4.3385E-2</v>
      </c>
      <c r="S72">
        <v>4.3461E-2</v>
      </c>
      <c r="T72">
        <v>4.3534999999999997E-2</v>
      </c>
      <c r="U72">
        <v>4.3598999999999999E-2</v>
      </c>
      <c r="V72">
        <v>4.3652999999999997E-2</v>
      </c>
      <c r="W72">
        <v>4.3697E-2</v>
      </c>
      <c r="X72">
        <v>4.3737999999999999E-2</v>
      </c>
      <c r="Y72">
        <v>4.3787E-2</v>
      </c>
      <c r="Z72">
        <v>4.3836E-2</v>
      </c>
      <c r="AA72">
        <v>4.3885E-2</v>
      </c>
      <c r="AB72">
        <v>4.3922999999999997E-2</v>
      </c>
      <c r="AC72">
        <v>4.3957999999999997E-2</v>
      </c>
      <c r="AD72">
        <v>4.3979999999999998E-2</v>
      </c>
      <c r="AE72" t="s">
        <v>710</v>
      </c>
    </row>
    <row r="73" spans="1:32">
      <c r="A73" t="s">
        <v>454</v>
      </c>
      <c r="B73" t="s">
        <v>711</v>
      </c>
      <c r="C73" t="s">
        <v>731</v>
      </c>
      <c r="D73" t="s">
        <v>465</v>
      </c>
      <c r="E73">
        <v>0.347001</v>
      </c>
      <c r="F73">
        <v>0.32180300000000001</v>
      </c>
      <c r="G73">
        <v>0.32323400000000002</v>
      </c>
      <c r="H73">
        <v>0.31836999999999999</v>
      </c>
      <c r="I73">
        <v>0.32282300000000003</v>
      </c>
      <c r="J73">
        <v>0.33658700000000003</v>
      </c>
      <c r="K73">
        <v>0.34610800000000003</v>
      </c>
      <c r="L73">
        <v>0.35183900000000001</v>
      </c>
      <c r="M73">
        <v>0.354188</v>
      </c>
      <c r="N73">
        <v>0.35801699999999997</v>
      </c>
      <c r="O73">
        <v>0.36394500000000002</v>
      </c>
      <c r="P73">
        <v>0.374865</v>
      </c>
      <c r="Q73">
        <v>0.38791100000000001</v>
      </c>
      <c r="R73">
        <v>0.39937099999999998</v>
      </c>
      <c r="S73">
        <v>0.41197600000000001</v>
      </c>
      <c r="T73">
        <v>0.42071799999999998</v>
      </c>
      <c r="U73">
        <v>0.42829800000000001</v>
      </c>
      <c r="V73">
        <v>0.43681900000000001</v>
      </c>
      <c r="W73">
        <v>0.445799</v>
      </c>
      <c r="X73">
        <v>0.45244299999999998</v>
      </c>
      <c r="Y73">
        <v>0.45628099999999999</v>
      </c>
      <c r="Z73">
        <v>0.46061099999999999</v>
      </c>
      <c r="AA73">
        <v>0.46489900000000001</v>
      </c>
      <c r="AB73">
        <v>0.46896500000000002</v>
      </c>
      <c r="AC73">
        <v>0.470499</v>
      </c>
      <c r="AD73">
        <v>0.47309800000000002</v>
      </c>
      <c r="AE73" t="s">
        <v>651</v>
      </c>
    </row>
    <row r="74" spans="1:32">
      <c r="A74" t="s">
        <v>457</v>
      </c>
      <c r="B74" t="s">
        <v>713</v>
      </c>
      <c r="C74" t="s">
        <v>732</v>
      </c>
      <c r="D74" t="s">
        <v>465</v>
      </c>
      <c r="E74">
        <v>0.279032</v>
      </c>
      <c r="F74">
        <v>0.27865899999999999</v>
      </c>
      <c r="G74">
        <v>0.318216</v>
      </c>
      <c r="H74">
        <v>0.34121899999999999</v>
      </c>
      <c r="I74">
        <v>0.36378500000000003</v>
      </c>
      <c r="J74">
        <v>0.43037199999999998</v>
      </c>
      <c r="K74">
        <v>0.46073199999999997</v>
      </c>
      <c r="L74">
        <v>0.48972500000000002</v>
      </c>
      <c r="M74">
        <v>0.51148700000000002</v>
      </c>
      <c r="N74">
        <v>0.54747900000000005</v>
      </c>
      <c r="O74">
        <v>0.57278200000000001</v>
      </c>
      <c r="P74">
        <v>0.59237899999999999</v>
      </c>
      <c r="Q74">
        <v>0.60273100000000002</v>
      </c>
      <c r="R74">
        <v>0.61285100000000003</v>
      </c>
      <c r="S74">
        <v>0.62329699999999999</v>
      </c>
      <c r="T74">
        <v>0.63315999999999995</v>
      </c>
      <c r="U74">
        <v>0.64397000000000004</v>
      </c>
      <c r="V74">
        <v>0.65425599999999995</v>
      </c>
      <c r="W74">
        <v>0.66454199999999997</v>
      </c>
      <c r="X74">
        <v>0.67612799999999995</v>
      </c>
      <c r="Y74">
        <v>0.68511500000000003</v>
      </c>
      <c r="Z74">
        <v>0.69540100000000005</v>
      </c>
      <c r="AA74">
        <v>0.70568699999999995</v>
      </c>
      <c r="AB74">
        <v>0.71213000000000004</v>
      </c>
      <c r="AC74">
        <v>0.71082999999999996</v>
      </c>
      <c r="AD74">
        <v>0.71082999999999996</v>
      </c>
      <c r="AE74" t="s">
        <v>715</v>
      </c>
    </row>
    <row r="75" spans="1:32">
      <c r="A75" t="s">
        <v>460</v>
      </c>
      <c r="B75" t="s">
        <v>716</v>
      </c>
      <c r="C75" t="s">
        <v>733</v>
      </c>
      <c r="D75" t="s">
        <v>465</v>
      </c>
      <c r="E75">
        <v>14.551031</v>
      </c>
      <c r="F75">
        <v>14.476327</v>
      </c>
      <c r="G75">
        <v>14.477513999999999</v>
      </c>
      <c r="H75">
        <v>14.396957</v>
      </c>
      <c r="I75">
        <v>14.311807</v>
      </c>
      <c r="J75">
        <v>14.289202</v>
      </c>
      <c r="K75">
        <v>14.211608</v>
      </c>
      <c r="L75">
        <v>14.157730000000001</v>
      </c>
      <c r="M75">
        <v>14.084725000000001</v>
      </c>
      <c r="N75">
        <v>14.075659</v>
      </c>
      <c r="O75">
        <v>14.060013</v>
      </c>
      <c r="P75">
        <v>14.019733</v>
      </c>
      <c r="Q75">
        <v>13.975476</v>
      </c>
      <c r="R75">
        <v>13.94333</v>
      </c>
      <c r="S75">
        <v>13.914911999999999</v>
      </c>
      <c r="T75">
        <v>13.899863</v>
      </c>
      <c r="U75">
        <v>13.885182</v>
      </c>
      <c r="V75">
        <v>13.860423000000001</v>
      </c>
      <c r="W75">
        <v>13.856814</v>
      </c>
      <c r="X75">
        <v>13.846192</v>
      </c>
      <c r="Y75">
        <v>13.841734000000001</v>
      </c>
      <c r="Z75">
        <v>13.832863</v>
      </c>
      <c r="AA75">
        <v>13.832478999999999</v>
      </c>
      <c r="AB75">
        <v>13.806050000000001</v>
      </c>
      <c r="AC75">
        <v>13.765480999999999</v>
      </c>
      <c r="AD75">
        <v>13.744987999999999</v>
      </c>
      <c r="AE75" t="s">
        <v>631</v>
      </c>
    </row>
    <row r="76" spans="1:32">
      <c r="A76" t="s">
        <v>734</v>
      </c>
    </row>
    <row r="77" spans="1:32">
      <c r="A77" t="s">
        <v>423</v>
      </c>
    </row>
    <row r="78" spans="1:32">
      <c r="A78" t="s">
        <v>481</v>
      </c>
      <c r="B78" t="s">
        <v>735</v>
      </c>
      <c r="C78" t="s">
        <v>736</v>
      </c>
      <c r="D78" t="s">
        <v>737</v>
      </c>
      <c r="E78">
        <v>154.50031999999999</v>
      </c>
      <c r="F78">
        <v>145.985916</v>
      </c>
      <c r="G78">
        <v>142.307129</v>
      </c>
      <c r="H78">
        <v>139.09686300000001</v>
      </c>
      <c r="I78">
        <v>136.04531900000001</v>
      </c>
      <c r="J78">
        <v>133.26542699999999</v>
      </c>
      <c r="K78">
        <v>130.85728499999999</v>
      </c>
      <c r="L78">
        <v>128.71568300000001</v>
      </c>
      <c r="M78">
        <v>126.754547</v>
      </c>
      <c r="N78">
        <v>124.94197800000001</v>
      </c>
      <c r="O78">
        <v>123.254814</v>
      </c>
      <c r="P78">
        <v>121.725838</v>
      </c>
      <c r="Q78">
        <v>120.331581</v>
      </c>
      <c r="R78">
        <v>119.09541299999999</v>
      </c>
      <c r="S78">
        <v>117.95137800000001</v>
      </c>
      <c r="T78">
        <v>116.924767</v>
      </c>
      <c r="U78">
        <v>115.981537</v>
      </c>
      <c r="V78">
        <v>115.110176</v>
      </c>
      <c r="W78">
        <v>114.301697</v>
      </c>
      <c r="X78">
        <v>113.546677</v>
      </c>
      <c r="Y78">
        <v>112.83744</v>
      </c>
      <c r="Z78">
        <v>112.173935</v>
      </c>
      <c r="AA78">
        <v>111.551117</v>
      </c>
      <c r="AB78">
        <v>110.95899199999999</v>
      </c>
      <c r="AC78">
        <v>110.401939</v>
      </c>
      <c r="AD78">
        <v>109.878342</v>
      </c>
      <c r="AE78" t="s">
        <v>738</v>
      </c>
    </row>
    <row r="79" spans="1:32">
      <c r="A79" t="s">
        <v>485</v>
      </c>
      <c r="B79" t="s">
        <v>739</v>
      </c>
      <c r="C79" t="s">
        <v>736</v>
      </c>
      <c r="D79" t="s">
        <v>737</v>
      </c>
      <c r="E79">
        <v>449.23648100000003</v>
      </c>
      <c r="F79">
        <v>419.57449300000002</v>
      </c>
      <c r="G79">
        <v>406.75848400000001</v>
      </c>
      <c r="H79">
        <v>395.57476800000001</v>
      </c>
      <c r="I79">
        <v>384.943939</v>
      </c>
      <c r="J79">
        <v>375.25952100000001</v>
      </c>
      <c r="K79">
        <v>366.87008700000001</v>
      </c>
      <c r="L79">
        <v>359.40936299999998</v>
      </c>
      <c r="M79">
        <v>352.57724000000002</v>
      </c>
      <c r="N79">
        <v>346.26275600000002</v>
      </c>
      <c r="O79">
        <v>340.38504</v>
      </c>
      <c r="P79">
        <v>335.05850199999998</v>
      </c>
      <c r="Q79">
        <v>330.20126299999998</v>
      </c>
      <c r="R79">
        <v>325.894745</v>
      </c>
      <c r="S79">
        <v>321.90924100000001</v>
      </c>
      <c r="T79">
        <v>318.33279399999998</v>
      </c>
      <c r="U79">
        <v>315.046783</v>
      </c>
      <c r="V79">
        <v>312.01113900000001</v>
      </c>
      <c r="W79">
        <v>309.19457999999997</v>
      </c>
      <c r="X79">
        <v>306.56436200000002</v>
      </c>
      <c r="Y79">
        <v>304.09356700000001</v>
      </c>
      <c r="Z79">
        <v>301.78207400000002</v>
      </c>
      <c r="AA79">
        <v>299.61230499999999</v>
      </c>
      <c r="AB79">
        <v>297.54953</v>
      </c>
      <c r="AC79">
        <v>295.608856</v>
      </c>
      <c r="AD79">
        <v>293.78482100000002</v>
      </c>
      <c r="AE79" t="s">
        <v>740</v>
      </c>
    </row>
    <row r="80" spans="1:32">
      <c r="A80" t="s">
        <v>487</v>
      </c>
      <c r="B80" t="s">
        <v>741</v>
      </c>
      <c r="C80" t="s">
        <v>736</v>
      </c>
      <c r="D80" t="s">
        <v>737</v>
      </c>
      <c r="E80">
        <v>449.23648100000003</v>
      </c>
      <c r="F80">
        <v>419.57449300000002</v>
      </c>
      <c r="G80">
        <v>406.75848400000001</v>
      </c>
      <c r="H80">
        <v>395.57476800000001</v>
      </c>
      <c r="I80">
        <v>384.943939</v>
      </c>
      <c r="J80">
        <v>375.25952100000001</v>
      </c>
      <c r="K80">
        <v>366.87008700000001</v>
      </c>
      <c r="L80">
        <v>359.40936299999998</v>
      </c>
      <c r="M80">
        <v>352.57724000000002</v>
      </c>
      <c r="N80">
        <v>346.26275600000002</v>
      </c>
      <c r="O80">
        <v>340.38504</v>
      </c>
      <c r="P80">
        <v>335.05850199999998</v>
      </c>
      <c r="Q80">
        <v>330.20126299999998</v>
      </c>
      <c r="R80">
        <v>325.894745</v>
      </c>
      <c r="S80">
        <v>321.90924100000001</v>
      </c>
      <c r="T80">
        <v>318.33279399999998</v>
      </c>
      <c r="U80">
        <v>315.046783</v>
      </c>
      <c r="V80">
        <v>312.01113900000001</v>
      </c>
      <c r="W80">
        <v>309.19457999999997</v>
      </c>
      <c r="X80">
        <v>306.56436200000002</v>
      </c>
      <c r="Y80">
        <v>304.09356700000001</v>
      </c>
      <c r="Z80">
        <v>301.78207400000002</v>
      </c>
      <c r="AA80">
        <v>299.61230499999999</v>
      </c>
      <c r="AB80">
        <v>297.54953</v>
      </c>
      <c r="AC80">
        <v>295.608856</v>
      </c>
      <c r="AD80">
        <v>293.78482100000002</v>
      </c>
      <c r="AE80" t="s">
        <v>740</v>
      </c>
    </row>
    <row r="81" spans="1:31">
      <c r="A81" t="s">
        <v>431</v>
      </c>
    </row>
    <row r="82" spans="1:31">
      <c r="A82" t="s">
        <v>489</v>
      </c>
      <c r="B82" t="s">
        <v>742</v>
      </c>
      <c r="C82" t="s">
        <v>743</v>
      </c>
      <c r="D82" t="s">
        <v>744</v>
      </c>
      <c r="E82">
        <v>354.77603099999999</v>
      </c>
      <c r="F82">
        <v>304.78476000000001</v>
      </c>
      <c r="G82">
        <v>295.526794</v>
      </c>
      <c r="H82">
        <v>287.44793700000002</v>
      </c>
      <c r="I82">
        <v>279.76852400000001</v>
      </c>
      <c r="J82">
        <v>272.77273600000001</v>
      </c>
      <c r="K82">
        <v>266.71243299999998</v>
      </c>
      <c r="L82">
        <v>261.322968</v>
      </c>
      <c r="M82">
        <v>256.38763399999999</v>
      </c>
      <c r="N82">
        <v>251.82617200000001</v>
      </c>
      <c r="O82">
        <v>247.580307</v>
      </c>
      <c r="P82">
        <v>243.73251300000001</v>
      </c>
      <c r="Q82">
        <v>240.22380100000001</v>
      </c>
      <c r="R82">
        <v>237.11288500000001</v>
      </c>
      <c r="S82">
        <v>234.23381000000001</v>
      </c>
      <c r="T82">
        <v>231.650284</v>
      </c>
      <c r="U82">
        <v>229.27658099999999</v>
      </c>
      <c r="V82">
        <v>227.08374000000001</v>
      </c>
      <c r="W82">
        <v>225.04911799999999</v>
      </c>
      <c r="X82">
        <v>223.149078</v>
      </c>
      <c r="Y82">
        <v>221.36424299999999</v>
      </c>
      <c r="Z82">
        <v>219.694489</v>
      </c>
      <c r="AA82">
        <v>218.127106</v>
      </c>
      <c r="AB82">
        <v>216.63699299999999</v>
      </c>
      <c r="AC82">
        <v>215.235107</v>
      </c>
      <c r="AD82">
        <v>213.91748000000001</v>
      </c>
      <c r="AE82" t="s">
        <v>745</v>
      </c>
    </row>
    <row r="83" spans="1:31">
      <c r="A83" t="s">
        <v>493</v>
      </c>
      <c r="B83" t="s">
        <v>746</v>
      </c>
      <c r="C83" t="s">
        <v>743</v>
      </c>
      <c r="D83" t="s">
        <v>744</v>
      </c>
      <c r="E83">
        <v>501.57989500000002</v>
      </c>
      <c r="F83">
        <v>437.63955700000002</v>
      </c>
      <c r="G83">
        <v>424.20617700000003</v>
      </c>
      <c r="H83">
        <v>412.48364299999997</v>
      </c>
      <c r="I83">
        <v>401.34069799999997</v>
      </c>
      <c r="J83">
        <v>391.189728</v>
      </c>
      <c r="K83">
        <v>382.39617900000002</v>
      </c>
      <c r="L83">
        <v>374.57598899999999</v>
      </c>
      <c r="M83">
        <v>367.41473400000001</v>
      </c>
      <c r="N83">
        <v>360.79605099999998</v>
      </c>
      <c r="O83">
        <v>354.635223</v>
      </c>
      <c r="P83">
        <v>349.052032</v>
      </c>
      <c r="Q83">
        <v>343.96087599999998</v>
      </c>
      <c r="R83">
        <v>339.44683800000001</v>
      </c>
      <c r="S83">
        <v>335.26934799999998</v>
      </c>
      <c r="T83">
        <v>331.520599</v>
      </c>
      <c r="U83">
        <v>328.07629400000002</v>
      </c>
      <c r="V83">
        <v>324.89447000000001</v>
      </c>
      <c r="W83">
        <v>321.94216899999998</v>
      </c>
      <c r="X83">
        <v>319.18524200000002</v>
      </c>
      <c r="Y83">
        <v>316.59542800000003</v>
      </c>
      <c r="Z83">
        <v>314.17257699999999</v>
      </c>
      <c r="AA83">
        <v>311.89828499999999</v>
      </c>
      <c r="AB83">
        <v>309.73611499999998</v>
      </c>
      <c r="AC83">
        <v>307.70193499999999</v>
      </c>
      <c r="AD83">
        <v>305.79003899999998</v>
      </c>
      <c r="AE83" t="s">
        <v>745</v>
      </c>
    </row>
    <row r="84" spans="1:31">
      <c r="A84" t="s">
        <v>495</v>
      </c>
      <c r="B84" t="s">
        <v>747</v>
      </c>
      <c r="C84" t="s">
        <v>743</v>
      </c>
      <c r="D84" t="s">
        <v>744</v>
      </c>
      <c r="E84">
        <v>373.12652600000001</v>
      </c>
      <c r="F84">
        <v>328.229736</v>
      </c>
      <c r="G84">
        <v>318.100098</v>
      </c>
      <c r="H84">
        <v>309.26058999999998</v>
      </c>
      <c r="I84">
        <v>300.858093</v>
      </c>
      <c r="J84">
        <v>293.20361300000002</v>
      </c>
      <c r="K84">
        <v>286.572723</v>
      </c>
      <c r="L84">
        <v>280.67584199999999</v>
      </c>
      <c r="M84">
        <v>275.27578699999998</v>
      </c>
      <c r="N84">
        <v>270.28488199999998</v>
      </c>
      <c r="O84">
        <v>265.63922100000002</v>
      </c>
      <c r="P84">
        <v>261.429169</v>
      </c>
      <c r="Q84">
        <v>257.59008799999998</v>
      </c>
      <c r="R84">
        <v>254.18627900000001</v>
      </c>
      <c r="S84">
        <v>251.03613300000001</v>
      </c>
      <c r="T84">
        <v>248.209351</v>
      </c>
      <c r="U84">
        <v>245.61215200000001</v>
      </c>
      <c r="V84">
        <v>243.21283</v>
      </c>
      <c r="W84">
        <v>240.986649</v>
      </c>
      <c r="X84">
        <v>238.90772999999999</v>
      </c>
      <c r="Y84">
        <v>236.954849</v>
      </c>
      <c r="Z84">
        <v>235.127869</v>
      </c>
      <c r="AA84">
        <v>233.41288800000001</v>
      </c>
      <c r="AB84">
        <v>231.78248600000001</v>
      </c>
      <c r="AC84">
        <v>230.24861100000001</v>
      </c>
      <c r="AD84">
        <v>228.80690000000001</v>
      </c>
      <c r="AE84" t="s">
        <v>748</v>
      </c>
    </row>
    <row r="85" spans="1:31">
      <c r="A85" t="s">
        <v>497</v>
      </c>
      <c r="B85" t="s">
        <v>749</v>
      </c>
      <c r="C85" t="s">
        <v>743</v>
      </c>
      <c r="D85" t="s">
        <v>744</v>
      </c>
      <c r="E85">
        <v>200.953171</v>
      </c>
      <c r="F85">
        <v>216.206818</v>
      </c>
      <c r="G85">
        <v>208.734467</v>
      </c>
      <c r="H85">
        <v>202.21380600000001</v>
      </c>
      <c r="I85">
        <v>196.015533</v>
      </c>
      <c r="J85">
        <v>190.36904899999999</v>
      </c>
      <c r="K85">
        <v>185.4776</v>
      </c>
      <c r="L85">
        <v>181.127655</v>
      </c>
      <c r="M85">
        <v>177.14416499999999</v>
      </c>
      <c r="N85">
        <v>173.46250900000001</v>
      </c>
      <c r="O85">
        <v>170.03555299999999</v>
      </c>
      <c r="P85">
        <v>166.929901</v>
      </c>
      <c r="Q85">
        <v>164.09793099999999</v>
      </c>
      <c r="R85">
        <v>161.58702099999999</v>
      </c>
      <c r="S85">
        <v>159.26324500000001</v>
      </c>
      <c r="T85">
        <v>157.178009</v>
      </c>
      <c r="U85">
        <v>155.26211499999999</v>
      </c>
      <c r="V85">
        <v>153.49221800000001</v>
      </c>
      <c r="W85">
        <v>151.85000600000001</v>
      </c>
      <c r="X85">
        <v>150.316452</v>
      </c>
      <c r="Y85">
        <v>148.87586999999999</v>
      </c>
      <c r="Z85">
        <v>147.52815200000001</v>
      </c>
      <c r="AA85">
        <v>146.26307700000001</v>
      </c>
      <c r="AB85">
        <v>145.06036399999999</v>
      </c>
      <c r="AC85">
        <v>143.928864</v>
      </c>
      <c r="AD85">
        <v>142.86535599999999</v>
      </c>
      <c r="AE85" t="s">
        <v>738</v>
      </c>
    </row>
    <row r="86" spans="1:31">
      <c r="A86" t="s">
        <v>487</v>
      </c>
      <c r="B86" t="s">
        <v>750</v>
      </c>
      <c r="C86" t="s">
        <v>743</v>
      </c>
      <c r="D86" t="s">
        <v>744</v>
      </c>
      <c r="E86">
        <v>1101.029053</v>
      </c>
      <c r="F86">
        <v>898.72406000000001</v>
      </c>
      <c r="G86">
        <v>872.40454099999999</v>
      </c>
      <c r="H86">
        <v>849.43719499999997</v>
      </c>
      <c r="I86">
        <v>827.60522500000002</v>
      </c>
      <c r="J86">
        <v>807.71667500000001</v>
      </c>
      <c r="K86">
        <v>790.48791500000004</v>
      </c>
      <c r="L86">
        <v>775.16613800000005</v>
      </c>
      <c r="M86">
        <v>761.13531499999999</v>
      </c>
      <c r="N86">
        <v>748.16760299999999</v>
      </c>
      <c r="O86">
        <v>736.09698500000002</v>
      </c>
      <c r="P86">
        <v>725.15795900000001</v>
      </c>
      <c r="Q86">
        <v>715.18298300000004</v>
      </c>
      <c r="R86">
        <v>706.33898899999997</v>
      </c>
      <c r="S86">
        <v>698.15405299999998</v>
      </c>
      <c r="T86">
        <v>690.80932600000006</v>
      </c>
      <c r="U86">
        <v>684.06103499999995</v>
      </c>
      <c r="V86">
        <v>677.82696499999997</v>
      </c>
      <c r="W86">
        <v>672.04266399999995</v>
      </c>
      <c r="X86">
        <v>666.64111300000002</v>
      </c>
      <c r="Y86">
        <v>661.56707800000004</v>
      </c>
      <c r="Z86">
        <v>656.82000700000003</v>
      </c>
      <c r="AA86">
        <v>652.36407499999996</v>
      </c>
      <c r="AB86">
        <v>648.127747</v>
      </c>
      <c r="AC86">
        <v>644.14239499999996</v>
      </c>
      <c r="AD86">
        <v>640.39642300000003</v>
      </c>
      <c r="AE86" t="s">
        <v>751</v>
      </c>
    </row>
    <row r="87" spans="1:31">
      <c r="A87" t="s">
        <v>752</v>
      </c>
    </row>
    <row r="88" spans="1:31">
      <c r="A88" t="s">
        <v>501</v>
      </c>
      <c r="B88" t="s">
        <v>753</v>
      </c>
      <c r="C88" t="s">
        <v>754</v>
      </c>
      <c r="D88" t="s">
        <v>755</v>
      </c>
      <c r="E88">
        <v>15.388958000000001</v>
      </c>
      <c r="F88">
        <v>15.405333000000001</v>
      </c>
      <c r="G88">
        <v>14.937302000000001</v>
      </c>
      <c r="H88">
        <v>14.336853</v>
      </c>
      <c r="I88">
        <v>14.427553</v>
      </c>
      <c r="J88">
        <v>14.597704999999999</v>
      </c>
      <c r="K88">
        <v>14.633214000000001</v>
      </c>
      <c r="L88">
        <v>14.629008000000001</v>
      </c>
      <c r="M88">
        <v>14.662406000000001</v>
      </c>
      <c r="N88">
        <v>14.818175</v>
      </c>
      <c r="O88">
        <v>14.873988000000001</v>
      </c>
      <c r="P88">
        <v>14.93413</v>
      </c>
      <c r="Q88">
        <v>15.089591</v>
      </c>
      <c r="R88">
        <v>15.2003</v>
      </c>
      <c r="S88">
        <v>15.317745</v>
      </c>
      <c r="T88">
        <v>15.386608000000001</v>
      </c>
      <c r="U88">
        <v>15.39213</v>
      </c>
      <c r="V88">
        <v>15.408697</v>
      </c>
      <c r="W88">
        <v>15.388794000000001</v>
      </c>
      <c r="X88">
        <v>15.392452</v>
      </c>
      <c r="Y88">
        <v>15.346323</v>
      </c>
      <c r="Z88">
        <v>15.387860999999999</v>
      </c>
      <c r="AA88">
        <v>15.463988000000001</v>
      </c>
      <c r="AB88">
        <v>15.544267</v>
      </c>
      <c r="AC88">
        <v>15.553146999999999</v>
      </c>
      <c r="AD88">
        <v>15.596886</v>
      </c>
      <c r="AE88" t="s">
        <v>676</v>
      </c>
    </row>
    <row r="89" spans="1:31">
      <c r="A89" t="s">
        <v>423</v>
      </c>
      <c r="B89" t="s">
        <v>756</v>
      </c>
      <c r="C89" t="s">
        <v>757</v>
      </c>
      <c r="D89" t="s">
        <v>755</v>
      </c>
      <c r="E89">
        <v>29.160768000000001</v>
      </c>
      <c r="F89">
        <v>29.166955999999999</v>
      </c>
      <c r="G89">
        <v>28.258427999999999</v>
      </c>
      <c r="H89">
        <v>27.232264000000001</v>
      </c>
      <c r="I89">
        <v>27.178346999999999</v>
      </c>
      <c r="J89">
        <v>27.267951</v>
      </c>
      <c r="K89">
        <v>27.474705</v>
      </c>
      <c r="L89">
        <v>27.554766999999998</v>
      </c>
      <c r="M89">
        <v>27.774625</v>
      </c>
      <c r="N89">
        <v>28.048421000000001</v>
      </c>
      <c r="O89">
        <v>28.150736999999999</v>
      </c>
      <c r="P89">
        <v>28.261603999999998</v>
      </c>
      <c r="Q89">
        <v>28.525971999999999</v>
      </c>
      <c r="R89">
        <v>28.721875000000001</v>
      </c>
      <c r="S89">
        <v>28.921026000000001</v>
      </c>
      <c r="T89">
        <v>29.148351999999999</v>
      </c>
      <c r="U89">
        <v>29.256188000000002</v>
      </c>
      <c r="V89">
        <v>29.345797000000001</v>
      </c>
      <c r="W89">
        <v>29.338101000000002</v>
      </c>
      <c r="X89">
        <v>29.346606000000001</v>
      </c>
      <c r="Y89">
        <v>29.311176</v>
      </c>
      <c r="Z89">
        <v>29.443957999999999</v>
      </c>
      <c r="AA89">
        <v>29.610509</v>
      </c>
      <c r="AB89">
        <v>29.790559999999999</v>
      </c>
      <c r="AC89">
        <v>29.886980999999999</v>
      </c>
      <c r="AD89">
        <v>30.013570000000001</v>
      </c>
      <c r="AE89" t="s">
        <v>676</v>
      </c>
    </row>
    <row r="90" spans="1:31">
      <c r="A90" t="s">
        <v>507</v>
      </c>
      <c r="B90" t="s">
        <v>758</v>
      </c>
      <c r="C90" t="s">
        <v>757</v>
      </c>
      <c r="D90" t="s">
        <v>755</v>
      </c>
      <c r="E90">
        <v>24.928899000000001</v>
      </c>
      <c r="F90">
        <v>24.820684</v>
      </c>
      <c r="G90">
        <v>24.179676000000001</v>
      </c>
      <c r="H90">
        <v>23.283650000000002</v>
      </c>
      <c r="I90">
        <v>23.166156999999998</v>
      </c>
      <c r="J90">
        <v>23.189326999999999</v>
      </c>
      <c r="K90">
        <v>23.315877</v>
      </c>
      <c r="L90">
        <v>23.367083999999998</v>
      </c>
      <c r="M90">
        <v>23.525324000000001</v>
      </c>
      <c r="N90">
        <v>23.715301</v>
      </c>
      <c r="O90">
        <v>23.783885000000001</v>
      </c>
      <c r="P90">
        <v>23.860996</v>
      </c>
      <c r="Q90">
        <v>24.051738</v>
      </c>
      <c r="R90">
        <v>24.184577000000001</v>
      </c>
      <c r="S90">
        <v>24.316383999999999</v>
      </c>
      <c r="T90">
        <v>24.4785</v>
      </c>
      <c r="U90">
        <v>24.555655000000002</v>
      </c>
      <c r="V90">
        <v>24.595513</v>
      </c>
      <c r="W90">
        <v>24.571597000000001</v>
      </c>
      <c r="X90">
        <v>24.559335000000001</v>
      </c>
      <c r="Y90">
        <v>24.523239</v>
      </c>
      <c r="Z90">
        <v>24.610776000000001</v>
      </c>
      <c r="AA90">
        <v>24.72214</v>
      </c>
      <c r="AB90">
        <v>24.840568999999999</v>
      </c>
      <c r="AC90">
        <v>24.901503999999999</v>
      </c>
      <c r="AD90">
        <v>24.989097000000001</v>
      </c>
      <c r="AE90" t="s">
        <v>628</v>
      </c>
    </row>
    <row r="91" spans="1:31">
      <c r="A91" t="s">
        <v>509</v>
      </c>
      <c r="B91" t="s">
        <v>759</v>
      </c>
      <c r="C91" t="s">
        <v>757</v>
      </c>
      <c r="D91" t="s">
        <v>755</v>
      </c>
      <c r="E91">
        <v>30.927496999999999</v>
      </c>
      <c r="F91">
        <v>31.020917000000001</v>
      </c>
      <c r="G91">
        <v>29.598870000000002</v>
      </c>
      <c r="H91">
        <v>28.352701</v>
      </c>
      <c r="I91">
        <v>28.240594999999999</v>
      </c>
      <c r="J91">
        <v>28.260981999999998</v>
      </c>
      <c r="K91">
        <v>28.406976</v>
      </c>
      <c r="L91">
        <v>28.36055</v>
      </c>
      <c r="M91">
        <v>28.499980999999998</v>
      </c>
      <c r="N91">
        <v>28.732721000000002</v>
      </c>
      <c r="O91">
        <v>28.725368</v>
      </c>
      <c r="P91">
        <v>28.721409999999999</v>
      </c>
      <c r="Q91">
        <v>28.905984</v>
      </c>
      <c r="R91">
        <v>29.022718000000001</v>
      </c>
      <c r="S91">
        <v>29.146218999999999</v>
      </c>
      <c r="T91">
        <v>29.288865999999999</v>
      </c>
      <c r="U91">
        <v>29.285143999999999</v>
      </c>
      <c r="V91">
        <v>29.309691999999998</v>
      </c>
      <c r="W91">
        <v>29.210170999999999</v>
      </c>
      <c r="X91">
        <v>29.135162999999999</v>
      </c>
      <c r="Y91">
        <v>29.000152</v>
      </c>
      <c r="Z91">
        <v>29.06822</v>
      </c>
      <c r="AA91">
        <v>29.180306000000002</v>
      </c>
      <c r="AB91">
        <v>29.315928</v>
      </c>
      <c r="AC91">
        <v>29.349361999999999</v>
      </c>
      <c r="AD91">
        <v>29.413015999999999</v>
      </c>
      <c r="AE91" t="s">
        <v>631</v>
      </c>
    </row>
    <row r="92" spans="1:31">
      <c r="A92" t="s">
        <v>511</v>
      </c>
      <c r="B92" t="s">
        <v>760</v>
      </c>
      <c r="C92" t="s">
        <v>757</v>
      </c>
      <c r="D92" t="s">
        <v>755</v>
      </c>
      <c r="E92">
        <v>48.760506999999997</v>
      </c>
      <c r="F92">
        <v>48.909545000000001</v>
      </c>
      <c r="G92">
        <v>46.653835000000001</v>
      </c>
      <c r="H92">
        <v>44.685768000000003</v>
      </c>
      <c r="I92">
        <v>44.514781999999997</v>
      </c>
      <c r="J92">
        <v>44.545985999999999</v>
      </c>
      <c r="K92">
        <v>44.773533</v>
      </c>
      <c r="L92">
        <v>44.700167</v>
      </c>
      <c r="M92">
        <v>44.907249999999998</v>
      </c>
      <c r="N92">
        <v>45.259155999999997</v>
      </c>
      <c r="O92">
        <v>45.244937999999998</v>
      </c>
      <c r="P92">
        <v>45.240763999999999</v>
      </c>
      <c r="Q92">
        <v>45.527715999999998</v>
      </c>
      <c r="R92">
        <v>45.708447</v>
      </c>
      <c r="S92">
        <v>45.907648000000002</v>
      </c>
      <c r="T92">
        <v>46.132911999999997</v>
      </c>
      <c r="U92">
        <v>46.130918999999999</v>
      </c>
      <c r="V92">
        <v>46.173454999999997</v>
      </c>
      <c r="W92">
        <v>46.019647999999997</v>
      </c>
      <c r="X92">
        <v>45.906942999999998</v>
      </c>
      <c r="Y92">
        <v>45.698162000000004</v>
      </c>
      <c r="Z92">
        <v>45.807403999999998</v>
      </c>
      <c r="AA92">
        <v>45.986009000000003</v>
      </c>
      <c r="AB92">
        <v>46.201540999999999</v>
      </c>
      <c r="AC92">
        <v>46.257705000000001</v>
      </c>
      <c r="AD92">
        <v>46.359969</v>
      </c>
      <c r="AE92" t="s">
        <v>631</v>
      </c>
    </row>
    <row r="93" spans="1:31">
      <c r="A93" t="s">
        <v>513</v>
      </c>
      <c r="B93" t="s">
        <v>761</v>
      </c>
      <c r="C93" t="s">
        <v>762</v>
      </c>
      <c r="D93" t="s">
        <v>755</v>
      </c>
      <c r="E93">
        <v>17.135034999999998</v>
      </c>
      <c r="F93">
        <v>17.024826000000001</v>
      </c>
      <c r="G93">
        <v>16.113191</v>
      </c>
      <c r="H93">
        <v>15.406002000000001</v>
      </c>
      <c r="I93">
        <v>15.379448</v>
      </c>
      <c r="J93">
        <v>15.42787</v>
      </c>
      <c r="K93">
        <v>15.518322</v>
      </c>
      <c r="L93">
        <v>15.495574</v>
      </c>
      <c r="M93">
        <v>15.570432</v>
      </c>
      <c r="N93">
        <v>15.710516</v>
      </c>
      <c r="O93">
        <v>15.706205000000001</v>
      </c>
      <c r="P93">
        <v>15.703666</v>
      </c>
      <c r="Q93">
        <v>15.815082</v>
      </c>
      <c r="R93">
        <v>15.889174000000001</v>
      </c>
      <c r="S93">
        <v>15.963445</v>
      </c>
      <c r="T93">
        <v>16.025195</v>
      </c>
      <c r="U93">
        <v>16.018934000000002</v>
      </c>
      <c r="V93">
        <v>16.047840999999998</v>
      </c>
      <c r="W93">
        <v>15.998414</v>
      </c>
      <c r="X93">
        <v>15.970069000000001</v>
      </c>
      <c r="Y93">
        <v>15.900223</v>
      </c>
      <c r="Z93">
        <v>15.940344</v>
      </c>
      <c r="AA93">
        <v>16.009868000000001</v>
      </c>
      <c r="AB93">
        <v>16.094849</v>
      </c>
      <c r="AC93">
        <v>16.110001</v>
      </c>
      <c r="AD93">
        <v>16.158044</v>
      </c>
      <c r="AE93" t="s">
        <v>631</v>
      </c>
    </row>
    <row r="94" spans="1:31">
      <c r="A94" t="s">
        <v>516</v>
      </c>
      <c r="B94" t="s">
        <v>763</v>
      </c>
      <c r="C94" t="s">
        <v>762</v>
      </c>
      <c r="D94" t="s">
        <v>755</v>
      </c>
      <c r="E94">
        <v>16.306115999999999</v>
      </c>
      <c r="F94">
        <v>16.052188999999998</v>
      </c>
      <c r="G94">
        <v>15.231225</v>
      </c>
      <c r="H94">
        <v>14.598895000000001</v>
      </c>
      <c r="I94">
        <v>14.617056</v>
      </c>
      <c r="J94">
        <v>14.716182999999999</v>
      </c>
      <c r="K94">
        <v>14.768345</v>
      </c>
      <c r="L94">
        <v>14.759289000000001</v>
      </c>
      <c r="M94">
        <v>14.807795</v>
      </c>
      <c r="N94">
        <v>14.934253</v>
      </c>
      <c r="O94">
        <v>14.960457999999999</v>
      </c>
      <c r="P94">
        <v>14.987283</v>
      </c>
      <c r="Q94">
        <v>15.111846999999999</v>
      </c>
      <c r="R94">
        <v>15.206745</v>
      </c>
      <c r="S94">
        <v>15.318690999999999</v>
      </c>
      <c r="T94">
        <v>15.393122999999999</v>
      </c>
      <c r="U94">
        <v>15.412490999999999</v>
      </c>
      <c r="V94">
        <v>15.496845</v>
      </c>
      <c r="W94">
        <v>15.479255</v>
      </c>
      <c r="X94">
        <v>15.484738</v>
      </c>
      <c r="Y94">
        <v>15.425166000000001</v>
      </c>
      <c r="Z94">
        <v>15.489883000000001</v>
      </c>
      <c r="AA94">
        <v>15.576244000000001</v>
      </c>
      <c r="AB94">
        <v>15.678545</v>
      </c>
      <c r="AC94">
        <v>15.707589</v>
      </c>
      <c r="AD94">
        <v>15.774767000000001</v>
      </c>
      <c r="AE94" t="s">
        <v>695</v>
      </c>
    </row>
    <row r="95" spans="1:31">
      <c r="A95" t="s">
        <v>518</v>
      </c>
      <c r="B95" t="s">
        <v>764</v>
      </c>
      <c r="C95" t="s">
        <v>762</v>
      </c>
      <c r="D95" t="s">
        <v>755</v>
      </c>
      <c r="E95">
        <v>17.340752999999999</v>
      </c>
      <c r="F95">
        <v>17.325572999999999</v>
      </c>
      <c r="G95">
        <v>16.430081000000001</v>
      </c>
      <c r="H95">
        <v>15.727636</v>
      </c>
      <c r="I95">
        <v>15.708290999999999</v>
      </c>
      <c r="J95">
        <v>15.755647</v>
      </c>
      <c r="K95">
        <v>15.88292</v>
      </c>
      <c r="L95">
        <v>15.872078</v>
      </c>
      <c r="M95">
        <v>15.976889</v>
      </c>
      <c r="N95">
        <v>16.143011000000001</v>
      </c>
      <c r="O95">
        <v>16.138877000000001</v>
      </c>
      <c r="P95">
        <v>16.134989000000001</v>
      </c>
      <c r="Q95">
        <v>16.25263</v>
      </c>
      <c r="R95">
        <v>16.326758999999999</v>
      </c>
      <c r="S95">
        <v>16.389887999999999</v>
      </c>
      <c r="T95">
        <v>16.455203000000001</v>
      </c>
      <c r="U95">
        <v>16.442229999999999</v>
      </c>
      <c r="V95">
        <v>16.441835999999999</v>
      </c>
      <c r="W95">
        <v>16.379055000000001</v>
      </c>
      <c r="X95">
        <v>16.334144999999999</v>
      </c>
      <c r="Y95">
        <v>16.264082999999999</v>
      </c>
      <c r="Z95">
        <v>16.292684000000001</v>
      </c>
      <c r="AA95">
        <v>16.354925000000001</v>
      </c>
      <c r="AB95">
        <v>16.432466999999999</v>
      </c>
      <c r="AC95">
        <v>16.442140999999999</v>
      </c>
      <c r="AD95">
        <v>16.480142000000001</v>
      </c>
      <c r="AE95" t="s">
        <v>631</v>
      </c>
    </row>
    <row r="96" spans="1:31">
      <c r="A96" t="s">
        <v>520</v>
      </c>
      <c r="B96" t="s">
        <v>765</v>
      </c>
      <c r="C96" t="s">
        <v>762</v>
      </c>
      <c r="D96" t="s">
        <v>755</v>
      </c>
      <c r="E96">
        <v>13.903155999999999</v>
      </c>
      <c r="F96">
        <v>14.030296999999999</v>
      </c>
      <c r="G96">
        <v>13.606153000000001</v>
      </c>
      <c r="H96">
        <v>13.261753000000001</v>
      </c>
      <c r="I96">
        <v>13.345348</v>
      </c>
      <c r="J96">
        <v>13.487398000000001</v>
      </c>
      <c r="K96">
        <v>13.645655</v>
      </c>
      <c r="L96">
        <v>13.708672999999999</v>
      </c>
      <c r="M96">
        <v>13.821595</v>
      </c>
      <c r="N96">
        <v>13.962459000000001</v>
      </c>
      <c r="O96">
        <v>13.998728</v>
      </c>
      <c r="P96">
        <v>14.023548</v>
      </c>
      <c r="Q96">
        <v>14.124696999999999</v>
      </c>
      <c r="R96">
        <v>14.191713999999999</v>
      </c>
      <c r="S96">
        <v>14.264972999999999</v>
      </c>
      <c r="T96">
        <v>14.327489</v>
      </c>
      <c r="U96">
        <v>14.287452999999999</v>
      </c>
      <c r="V96">
        <v>14.199871999999999</v>
      </c>
      <c r="W96">
        <v>14.053633</v>
      </c>
      <c r="X96">
        <v>13.900425</v>
      </c>
      <c r="Y96">
        <v>13.697886</v>
      </c>
      <c r="Z96">
        <v>13.638527</v>
      </c>
      <c r="AA96">
        <v>13.594506000000001</v>
      </c>
      <c r="AB96">
        <v>13.566755000000001</v>
      </c>
      <c r="AC96">
        <v>13.507647</v>
      </c>
      <c r="AD96">
        <v>13.482002</v>
      </c>
      <c r="AE96" t="s">
        <v>695</v>
      </c>
    </row>
    <row r="97" spans="1:31">
      <c r="A97" t="s">
        <v>522</v>
      </c>
      <c r="B97" t="s">
        <v>766</v>
      </c>
      <c r="C97" t="s">
        <v>767</v>
      </c>
      <c r="D97" t="s">
        <v>755</v>
      </c>
      <c r="E97">
        <v>21.667076000000002</v>
      </c>
      <c r="F97">
        <v>21.805408</v>
      </c>
      <c r="G97">
        <v>21.230478000000002</v>
      </c>
      <c r="H97">
        <v>20.761544000000001</v>
      </c>
      <c r="I97">
        <v>20.921906</v>
      </c>
      <c r="J97">
        <v>21.111678999999999</v>
      </c>
      <c r="K97">
        <v>21.326177999999999</v>
      </c>
      <c r="L97">
        <v>21.400199000000001</v>
      </c>
      <c r="M97">
        <v>21.505977000000001</v>
      </c>
      <c r="N97">
        <v>21.625152</v>
      </c>
      <c r="O97">
        <v>21.642562999999999</v>
      </c>
      <c r="P97">
        <v>21.650582</v>
      </c>
      <c r="Q97">
        <v>21.749395</v>
      </c>
      <c r="R97">
        <v>21.800196</v>
      </c>
      <c r="S97">
        <v>21.859634</v>
      </c>
      <c r="T97">
        <v>21.719147</v>
      </c>
      <c r="U97">
        <v>20.990355000000001</v>
      </c>
      <c r="V97">
        <v>19.787744</v>
      </c>
      <c r="W97">
        <v>18.533235999999999</v>
      </c>
      <c r="X97">
        <v>17.432704000000001</v>
      </c>
      <c r="Y97">
        <v>16.493769</v>
      </c>
      <c r="Z97">
        <v>15.952138</v>
      </c>
      <c r="AA97">
        <v>15.548969</v>
      </c>
      <c r="AB97">
        <v>15.248148</v>
      </c>
      <c r="AC97">
        <v>14.979010000000001</v>
      </c>
      <c r="AD97">
        <v>14.798716000000001</v>
      </c>
      <c r="AE97" t="s">
        <v>768</v>
      </c>
    </row>
    <row r="98" spans="1:31">
      <c r="A98" t="s">
        <v>525</v>
      </c>
      <c r="B98" t="s">
        <v>769</v>
      </c>
      <c r="C98" t="s">
        <v>767</v>
      </c>
      <c r="D98" t="s">
        <v>755</v>
      </c>
      <c r="E98">
        <v>13.903155999999999</v>
      </c>
      <c r="F98">
        <v>14.030296999999999</v>
      </c>
      <c r="G98">
        <v>13.606153000000001</v>
      </c>
      <c r="H98">
        <v>13.261753000000001</v>
      </c>
      <c r="I98">
        <v>13.345348</v>
      </c>
      <c r="J98">
        <v>13.487398000000001</v>
      </c>
      <c r="K98">
        <v>13.645655</v>
      </c>
      <c r="L98">
        <v>13.708672999999999</v>
      </c>
      <c r="M98">
        <v>13.821595</v>
      </c>
      <c r="N98">
        <v>13.962459000000001</v>
      </c>
      <c r="O98">
        <v>13.998728</v>
      </c>
      <c r="P98">
        <v>14.023548</v>
      </c>
      <c r="Q98">
        <v>14.124696999999999</v>
      </c>
      <c r="R98">
        <v>14.191713999999999</v>
      </c>
      <c r="S98">
        <v>14.264972999999999</v>
      </c>
      <c r="T98">
        <v>14.327489</v>
      </c>
      <c r="U98">
        <v>14.287452999999999</v>
      </c>
      <c r="V98">
        <v>14.199871999999999</v>
      </c>
      <c r="W98">
        <v>14.053633</v>
      </c>
      <c r="X98">
        <v>13.900425</v>
      </c>
      <c r="Y98">
        <v>13.697886</v>
      </c>
      <c r="Z98">
        <v>13.638527</v>
      </c>
      <c r="AA98">
        <v>13.594506000000001</v>
      </c>
      <c r="AB98">
        <v>13.566755000000001</v>
      </c>
      <c r="AC98">
        <v>13.507647</v>
      </c>
      <c r="AD98">
        <v>13.482002</v>
      </c>
      <c r="AE98" t="s">
        <v>695</v>
      </c>
    </row>
    <row r="99" spans="1:31">
      <c r="A99" t="s">
        <v>527</v>
      </c>
      <c r="B99" t="s">
        <v>770</v>
      </c>
      <c r="C99" t="s">
        <v>767</v>
      </c>
      <c r="D99" t="s">
        <v>755</v>
      </c>
      <c r="E99">
        <v>31.513936999999999</v>
      </c>
      <c r="F99">
        <v>31.421994000000002</v>
      </c>
      <c r="G99">
        <v>30.510373999999999</v>
      </c>
      <c r="H99">
        <v>29.799236000000001</v>
      </c>
      <c r="I99">
        <v>30.026353</v>
      </c>
      <c r="J99">
        <v>30.388193000000001</v>
      </c>
      <c r="K99">
        <v>30.738140999999999</v>
      </c>
      <c r="L99">
        <v>30.916720999999999</v>
      </c>
      <c r="M99">
        <v>31.110695</v>
      </c>
      <c r="N99">
        <v>31.286304999999999</v>
      </c>
      <c r="O99">
        <v>31.365935</v>
      </c>
      <c r="P99">
        <v>31.435752999999998</v>
      </c>
      <c r="Q99">
        <v>31.621962</v>
      </c>
      <c r="R99">
        <v>31.748515999999999</v>
      </c>
      <c r="S99">
        <v>31.911601000000001</v>
      </c>
      <c r="T99">
        <v>32.070954999999998</v>
      </c>
      <c r="U99">
        <v>32.089016999999998</v>
      </c>
      <c r="V99">
        <v>32.025770999999999</v>
      </c>
      <c r="W99">
        <v>31.911394999999999</v>
      </c>
      <c r="X99">
        <v>31.824878000000002</v>
      </c>
      <c r="Y99">
        <v>31.608687</v>
      </c>
      <c r="Z99">
        <v>31.752400000000002</v>
      </c>
      <c r="AA99">
        <v>31.853576</v>
      </c>
      <c r="AB99">
        <v>31.959719</v>
      </c>
      <c r="AC99">
        <v>31.973925000000001</v>
      </c>
      <c r="AD99">
        <v>32.075628999999999</v>
      </c>
      <c r="AE99" t="s">
        <v>676</v>
      </c>
    </row>
    <row r="100" spans="1:31">
      <c r="A100" t="s">
        <v>529</v>
      </c>
    </row>
    <row r="101" spans="1:31">
      <c r="A101" t="s">
        <v>525</v>
      </c>
      <c r="B101" t="s">
        <v>771</v>
      </c>
      <c r="C101" t="s">
        <v>772</v>
      </c>
      <c r="D101" t="s">
        <v>755</v>
      </c>
      <c r="E101">
        <v>13.903155999999999</v>
      </c>
      <c r="F101">
        <v>14.030296999999999</v>
      </c>
      <c r="G101">
        <v>13.606153000000001</v>
      </c>
      <c r="H101">
        <v>13.261753000000001</v>
      </c>
      <c r="I101">
        <v>13.345348</v>
      </c>
      <c r="J101">
        <v>13.487398000000001</v>
      </c>
      <c r="K101">
        <v>13.645655</v>
      </c>
      <c r="L101">
        <v>13.708672999999999</v>
      </c>
      <c r="M101">
        <v>13.821595</v>
      </c>
      <c r="N101">
        <v>13.962459000000001</v>
      </c>
      <c r="O101">
        <v>13.998728</v>
      </c>
      <c r="P101">
        <v>14.023548</v>
      </c>
      <c r="Q101">
        <v>14.124696999999999</v>
      </c>
      <c r="R101">
        <v>14.191713999999999</v>
      </c>
      <c r="S101">
        <v>14.264972999999999</v>
      </c>
      <c r="T101">
        <v>14.327489</v>
      </c>
      <c r="U101">
        <v>14.287452999999999</v>
      </c>
      <c r="V101">
        <v>14.199871999999999</v>
      </c>
      <c r="W101">
        <v>14.053633</v>
      </c>
      <c r="X101">
        <v>13.900425</v>
      </c>
      <c r="Y101">
        <v>13.697886</v>
      </c>
      <c r="Z101">
        <v>13.638527</v>
      </c>
      <c r="AA101">
        <v>13.594506000000001</v>
      </c>
      <c r="AB101">
        <v>13.566755000000001</v>
      </c>
      <c r="AC101">
        <v>13.507647</v>
      </c>
      <c r="AD101">
        <v>13.482002</v>
      </c>
      <c r="AE101" t="s">
        <v>695</v>
      </c>
    </row>
    <row r="102" spans="1:31">
      <c r="A102" t="s">
        <v>527</v>
      </c>
      <c r="B102" t="s">
        <v>773</v>
      </c>
      <c r="C102" t="s">
        <v>772</v>
      </c>
      <c r="D102" t="s">
        <v>755</v>
      </c>
      <c r="E102">
        <v>31.513936999999999</v>
      </c>
      <c r="F102">
        <v>31.421994000000002</v>
      </c>
      <c r="G102">
        <v>30.510373999999999</v>
      </c>
      <c r="H102">
        <v>29.799236000000001</v>
      </c>
      <c r="I102">
        <v>30.026353</v>
      </c>
      <c r="J102">
        <v>30.388193000000001</v>
      </c>
      <c r="K102">
        <v>30.738140999999999</v>
      </c>
      <c r="L102">
        <v>30.916720999999999</v>
      </c>
      <c r="M102">
        <v>31.110695</v>
      </c>
      <c r="N102">
        <v>31.286304999999999</v>
      </c>
      <c r="O102">
        <v>31.365935</v>
      </c>
      <c r="P102">
        <v>31.435752999999998</v>
      </c>
      <c r="Q102">
        <v>31.621962</v>
      </c>
      <c r="R102">
        <v>31.748515999999999</v>
      </c>
      <c r="S102">
        <v>31.911601000000001</v>
      </c>
      <c r="T102">
        <v>32.070954999999998</v>
      </c>
      <c r="U102">
        <v>32.089016999999998</v>
      </c>
      <c r="V102">
        <v>32.025770999999999</v>
      </c>
      <c r="W102">
        <v>31.911394999999999</v>
      </c>
      <c r="X102">
        <v>31.824878000000002</v>
      </c>
      <c r="Y102">
        <v>31.608687</v>
      </c>
      <c r="Z102">
        <v>31.752400000000002</v>
      </c>
      <c r="AA102">
        <v>31.853576</v>
      </c>
      <c r="AB102">
        <v>31.959719</v>
      </c>
      <c r="AC102">
        <v>31.973925000000001</v>
      </c>
      <c r="AD102">
        <v>32.075628999999999</v>
      </c>
      <c r="AE102" t="s">
        <v>676</v>
      </c>
    </row>
    <row r="103" spans="1:31">
      <c r="A103" t="s">
        <v>774</v>
      </c>
      <c r="B103" t="s">
        <v>775</v>
      </c>
      <c r="C103" t="s">
        <v>776</v>
      </c>
      <c r="D103" t="s">
        <v>777</v>
      </c>
      <c r="E103">
        <v>8.3724830000000008</v>
      </c>
      <c r="F103">
        <v>8.4224049999999995</v>
      </c>
      <c r="G103">
        <v>8.4212919999999993</v>
      </c>
      <c r="H103">
        <v>8.4584469999999996</v>
      </c>
      <c r="I103">
        <v>8.4629469999999998</v>
      </c>
      <c r="J103">
        <v>8.5446620000000006</v>
      </c>
      <c r="K103">
        <v>8.5924820000000004</v>
      </c>
      <c r="L103">
        <v>8.6137890000000006</v>
      </c>
      <c r="M103">
        <v>8.5899669999999997</v>
      </c>
      <c r="N103">
        <v>8.5977359999999994</v>
      </c>
      <c r="O103">
        <v>8.5927170000000004</v>
      </c>
      <c r="P103">
        <v>8.6166520000000002</v>
      </c>
      <c r="Q103">
        <v>8.6175800000000002</v>
      </c>
      <c r="R103">
        <v>8.6283449999999995</v>
      </c>
      <c r="S103">
        <v>8.6335239999999995</v>
      </c>
      <c r="T103">
        <v>8.6421279999999996</v>
      </c>
      <c r="U103">
        <v>8.6375709999999994</v>
      </c>
      <c r="V103">
        <v>8.6138510000000004</v>
      </c>
      <c r="W103">
        <v>8.5670599999999997</v>
      </c>
      <c r="X103">
        <v>8.5220789999999997</v>
      </c>
      <c r="Y103">
        <v>8.5003419999999998</v>
      </c>
      <c r="Z103">
        <v>8.4977809999999998</v>
      </c>
      <c r="AA103">
        <v>8.4992570000000001</v>
      </c>
      <c r="AB103">
        <v>8.4988349999999997</v>
      </c>
      <c r="AC103">
        <v>8.4924090000000003</v>
      </c>
      <c r="AD103">
        <v>8.484947</v>
      </c>
      <c r="AE103" t="s">
        <v>676</v>
      </c>
    </row>
    <row r="104" spans="1:31">
      <c r="A104" t="s">
        <v>778</v>
      </c>
    </row>
    <row r="105" spans="1:31">
      <c r="A105" t="s">
        <v>538</v>
      </c>
    </row>
    <row r="106" spans="1:31">
      <c r="A106" t="s">
        <v>431</v>
      </c>
      <c r="B106" t="s">
        <v>779</v>
      </c>
      <c r="C106" t="s">
        <v>780</v>
      </c>
      <c r="D106" t="s">
        <v>781</v>
      </c>
      <c r="E106">
        <v>22.039874999999999</v>
      </c>
      <c r="F106">
        <v>22.191267</v>
      </c>
      <c r="G106">
        <v>22.095789</v>
      </c>
      <c r="H106">
        <v>22.133064000000001</v>
      </c>
      <c r="I106">
        <v>22.19557</v>
      </c>
      <c r="J106">
        <v>22.413176</v>
      </c>
      <c r="K106">
        <v>22.576370000000001</v>
      </c>
      <c r="L106">
        <v>22.640561999999999</v>
      </c>
      <c r="M106">
        <v>23.845610000000001</v>
      </c>
      <c r="N106">
        <v>23.811202999999999</v>
      </c>
      <c r="O106">
        <v>23.839659000000001</v>
      </c>
      <c r="P106">
        <v>23.779229999999998</v>
      </c>
      <c r="Q106">
        <v>23.965299999999999</v>
      </c>
      <c r="R106">
        <v>23.943085</v>
      </c>
      <c r="S106">
        <v>23.930786000000001</v>
      </c>
      <c r="T106">
        <v>23.909030999999999</v>
      </c>
      <c r="U106">
        <v>23.850117000000001</v>
      </c>
      <c r="V106">
        <v>23.691078000000001</v>
      </c>
      <c r="W106">
        <v>23.498176999999998</v>
      </c>
      <c r="X106">
        <v>23.299876999999999</v>
      </c>
      <c r="Y106">
        <v>23.200569000000002</v>
      </c>
      <c r="Z106">
        <v>23.178902000000001</v>
      </c>
      <c r="AA106">
        <v>23.170866</v>
      </c>
      <c r="AB106">
        <v>23.155450999999999</v>
      </c>
      <c r="AC106">
        <v>23.133804000000001</v>
      </c>
      <c r="AD106">
        <v>23.101185000000001</v>
      </c>
      <c r="AE106" t="s">
        <v>710</v>
      </c>
    </row>
    <row r="107" spans="1:31">
      <c r="A107" t="s">
        <v>527</v>
      </c>
      <c r="B107" t="s">
        <v>782</v>
      </c>
      <c r="C107" t="s">
        <v>783</v>
      </c>
      <c r="D107" t="s">
        <v>781</v>
      </c>
      <c r="E107">
        <v>24.280621</v>
      </c>
      <c r="F107">
        <v>24.394817</v>
      </c>
      <c r="G107">
        <v>24.237873</v>
      </c>
      <c r="H107">
        <v>24.241015999999998</v>
      </c>
      <c r="I107">
        <v>24.299049</v>
      </c>
      <c r="J107">
        <v>24.518585000000002</v>
      </c>
      <c r="K107">
        <v>24.662275000000001</v>
      </c>
      <c r="L107">
        <v>24.714559999999999</v>
      </c>
      <c r="M107">
        <v>25.267935000000001</v>
      </c>
      <c r="N107">
        <v>25.230426999999999</v>
      </c>
      <c r="O107">
        <v>25.271673</v>
      </c>
      <c r="P107">
        <v>25.202867999999999</v>
      </c>
      <c r="Q107">
        <v>25.316721000000001</v>
      </c>
      <c r="R107">
        <v>25.296206000000002</v>
      </c>
      <c r="S107">
        <v>25.290451000000001</v>
      </c>
      <c r="T107">
        <v>25.266926000000002</v>
      </c>
      <c r="U107">
        <v>25.20233</v>
      </c>
      <c r="V107">
        <v>25.033418999999999</v>
      </c>
      <c r="W107">
        <v>24.840205999999998</v>
      </c>
      <c r="X107">
        <v>24.629078</v>
      </c>
      <c r="Y107">
        <v>24.515723999999999</v>
      </c>
      <c r="Z107">
        <v>24.484204999999999</v>
      </c>
      <c r="AA107">
        <v>24.464071000000001</v>
      </c>
      <c r="AB107">
        <v>24.431201999999999</v>
      </c>
      <c r="AC107">
        <v>24.396618</v>
      </c>
      <c r="AD107">
        <v>24.340563</v>
      </c>
      <c r="AE107" t="s">
        <v>628</v>
      </c>
    </row>
    <row r="108" spans="1:31">
      <c r="A108" t="s">
        <v>525</v>
      </c>
      <c r="B108" t="s">
        <v>784</v>
      </c>
      <c r="C108" t="s">
        <v>785</v>
      </c>
      <c r="D108" t="s">
        <v>781</v>
      </c>
      <c r="E108">
        <v>21.802654</v>
      </c>
      <c r="F108">
        <v>21.911489</v>
      </c>
      <c r="G108">
        <v>21.809753000000001</v>
      </c>
      <c r="H108">
        <v>21.845210999999999</v>
      </c>
      <c r="I108">
        <v>21.903863999999999</v>
      </c>
      <c r="J108">
        <v>22.114712000000001</v>
      </c>
      <c r="K108">
        <v>22.275084</v>
      </c>
      <c r="L108">
        <v>22.333203999999999</v>
      </c>
      <c r="M108">
        <v>23.630345999999999</v>
      </c>
      <c r="N108">
        <v>23.590444999999999</v>
      </c>
      <c r="O108">
        <v>23.609898000000001</v>
      </c>
      <c r="P108">
        <v>23.544450999999999</v>
      </c>
      <c r="Q108">
        <v>23.734290999999999</v>
      </c>
      <c r="R108">
        <v>23.703223999999999</v>
      </c>
      <c r="S108">
        <v>23.680154999999999</v>
      </c>
      <c r="T108">
        <v>23.645105000000001</v>
      </c>
      <c r="U108">
        <v>23.571648</v>
      </c>
      <c r="V108">
        <v>23.393416999999999</v>
      </c>
      <c r="W108">
        <v>23.176603</v>
      </c>
      <c r="X108">
        <v>22.954453000000001</v>
      </c>
      <c r="Y108">
        <v>22.826097000000001</v>
      </c>
      <c r="Z108">
        <v>22.773614999999999</v>
      </c>
      <c r="AA108">
        <v>22.731445000000001</v>
      </c>
      <c r="AB108">
        <v>22.678839</v>
      </c>
      <c r="AC108">
        <v>22.620028000000001</v>
      </c>
      <c r="AD108">
        <v>22.546257000000001</v>
      </c>
      <c r="AE108" t="s">
        <v>676</v>
      </c>
    </row>
    <row r="109" spans="1:31">
      <c r="A109" t="s">
        <v>546</v>
      </c>
      <c r="B109" t="s">
        <v>786</v>
      </c>
      <c r="C109" t="s">
        <v>787</v>
      </c>
      <c r="D109" t="s">
        <v>781</v>
      </c>
      <c r="E109">
        <v>0</v>
      </c>
      <c r="F109">
        <v>0</v>
      </c>
      <c r="G109">
        <v>0</v>
      </c>
      <c r="H109">
        <v>0</v>
      </c>
      <c r="I109">
        <v>0</v>
      </c>
      <c r="J109">
        <v>0</v>
      </c>
      <c r="K109">
        <v>0</v>
      </c>
      <c r="L109">
        <v>0</v>
      </c>
      <c r="M109">
        <v>0</v>
      </c>
      <c r="N109">
        <v>0</v>
      </c>
      <c r="O109">
        <v>0</v>
      </c>
      <c r="P109">
        <v>0</v>
      </c>
      <c r="Q109">
        <v>0</v>
      </c>
      <c r="R109">
        <v>0</v>
      </c>
      <c r="S109">
        <v>0</v>
      </c>
      <c r="T109">
        <v>0</v>
      </c>
      <c r="U109">
        <v>0</v>
      </c>
      <c r="V109">
        <v>0</v>
      </c>
      <c r="W109">
        <v>0</v>
      </c>
      <c r="X109">
        <v>0</v>
      </c>
      <c r="Y109">
        <v>0</v>
      </c>
      <c r="Z109">
        <v>0</v>
      </c>
      <c r="AA109">
        <v>0</v>
      </c>
      <c r="AB109">
        <v>0</v>
      </c>
      <c r="AC109">
        <v>0</v>
      </c>
      <c r="AD109">
        <v>0</v>
      </c>
      <c r="AE109" t="s">
        <v>549</v>
      </c>
    </row>
    <row r="110" spans="1:31">
      <c r="A110" t="s">
        <v>550</v>
      </c>
      <c r="B110" t="s">
        <v>788</v>
      </c>
      <c r="C110" t="s">
        <v>789</v>
      </c>
      <c r="D110" t="s">
        <v>781</v>
      </c>
      <c r="E110">
        <v>12.841968</v>
      </c>
      <c r="F110">
        <v>13.023061</v>
      </c>
      <c r="G110">
        <v>12.807623</v>
      </c>
      <c r="H110">
        <v>12.862071</v>
      </c>
      <c r="I110">
        <v>12.923366</v>
      </c>
      <c r="J110">
        <v>13.258072</v>
      </c>
      <c r="K110">
        <v>13.441898999999999</v>
      </c>
      <c r="L110">
        <v>13.502706999999999</v>
      </c>
      <c r="M110">
        <v>13.869401999999999</v>
      </c>
      <c r="N110">
        <v>13.863108</v>
      </c>
      <c r="O110">
        <v>13.909800000000001</v>
      </c>
      <c r="P110">
        <v>13.928081000000001</v>
      </c>
      <c r="Q110">
        <v>14.030269000000001</v>
      </c>
      <c r="R110">
        <v>14.04162</v>
      </c>
      <c r="S110">
        <v>14.059582000000001</v>
      </c>
      <c r="T110">
        <v>14.055223</v>
      </c>
      <c r="U110">
        <v>14.00126</v>
      </c>
      <c r="V110">
        <v>13.826568</v>
      </c>
      <c r="W110">
        <v>13.613611000000001</v>
      </c>
      <c r="X110">
        <v>13.360336</v>
      </c>
      <c r="Y110">
        <v>13.233635</v>
      </c>
      <c r="Z110">
        <v>13.221423</v>
      </c>
      <c r="AA110">
        <v>13.22838</v>
      </c>
      <c r="AB110">
        <v>13.220421</v>
      </c>
      <c r="AC110">
        <v>13.204409</v>
      </c>
      <c r="AD110">
        <v>13.162604</v>
      </c>
      <c r="AE110" t="s">
        <v>676</v>
      </c>
    </row>
    <row r="111" spans="1:31">
      <c r="A111" t="s">
        <v>553</v>
      </c>
      <c r="B111" t="s">
        <v>790</v>
      </c>
      <c r="C111" t="s">
        <v>791</v>
      </c>
      <c r="D111" t="s">
        <v>781</v>
      </c>
      <c r="E111">
        <v>12.841968</v>
      </c>
      <c r="F111">
        <v>13.023061</v>
      </c>
      <c r="G111">
        <v>12.807623</v>
      </c>
      <c r="H111">
        <v>12.862071</v>
      </c>
      <c r="I111">
        <v>12.923366</v>
      </c>
      <c r="J111">
        <v>13.258072</v>
      </c>
      <c r="K111">
        <v>13.441898999999999</v>
      </c>
      <c r="L111">
        <v>13.502706999999999</v>
      </c>
      <c r="M111">
        <v>13.869401999999999</v>
      </c>
      <c r="N111">
        <v>13.863108</v>
      </c>
      <c r="O111">
        <v>13.909800000000001</v>
      </c>
      <c r="P111">
        <v>13.928081000000001</v>
      </c>
      <c r="Q111">
        <v>14.030269000000001</v>
      </c>
      <c r="R111">
        <v>14.04162</v>
      </c>
      <c r="S111">
        <v>14.059582000000001</v>
      </c>
      <c r="T111">
        <v>14.055223</v>
      </c>
      <c r="U111">
        <v>14.00126</v>
      </c>
      <c r="V111">
        <v>13.826568</v>
      </c>
      <c r="W111">
        <v>13.613611000000001</v>
      </c>
      <c r="X111">
        <v>13.360336</v>
      </c>
      <c r="Y111">
        <v>13.233635</v>
      </c>
      <c r="Z111">
        <v>13.221423</v>
      </c>
      <c r="AA111">
        <v>13.22838</v>
      </c>
      <c r="AB111">
        <v>13.220421</v>
      </c>
      <c r="AC111">
        <v>13.204409</v>
      </c>
      <c r="AD111">
        <v>13.162604</v>
      </c>
      <c r="AE111" t="s">
        <v>676</v>
      </c>
    </row>
    <row r="112" spans="1:31">
      <c r="A112" t="s">
        <v>556</v>
      </c>
    </row>
    <row r="113" spans="1:31">
      <c r="A113" t="s">
        <v>431</v>
      </c>
      <c r="B113" t="s">
        <v>792</v>
      </c>
      <c r="C113" t="s">
        <v>793</v>
      </c>
      <c r="D113" t="s">
        <v>781</v>
      </c>
      <c r="E113">
        <v>29.683392000000001</v>
      </c>
      <c r="F113">
        <v>30.037421999999999</v>
      </c>
      <c r="G113">
        <v>29.680256</v>
      </c>
      <c r="H113">
        <v>29.775015</v>
      </c>
      <c r="I113">
        <v>29.874336</v>
      </c>
      <c r="J113">
        <v>30.678715</v>
      </c>
      <c r="K113">
        <v>31.086566999999999</v>
      </c>
      <c r="L113">
        <v>31.201571999999999</v>
      </c>
      <c r="M113">
        <v>31.674225</v>
      </c>
      <c r="N113">
        <v>31.591909000000001</v>
      </c>
      <c r="O113">
        <v>31.600574000000002</v>
      </c>
      <c r="P113">
        <v>31.582965999999999</v>
      </c>
      <c r="Q113">
        <v>31.679925999999998</v>
      </c>
      <c r="R113">
        <v>31.629892000000002</v>
      </c>
      <c r="S113">
        <v>31.597031000000001</v>
      </c>
      <c r="T113">
        <v>31.514313000000001</v>
      </c>
      <c r="U113">
        <v>31.262578999999999</v>
      </c>
      <c r="V113">
        <v>30.755108</v>
      </c>
      <c r="W113">
        <v>30.148388000000001</v>
      </c>
      <c r="X113">
        <v>29.536909000000001</v>
      </c>
      <c r="Y113">
        <v>29.195291999999998</v>
      </c>
      <c r="Z113">
        <v>29.094925</v>
      </c>
      <c r="AA113">
        <v>29.047789000000002</v>
      </c>
      <c r="AB113">
        <v>28.9846</v>
      </c>
      <c r="AC113">
        <v>28.891044999999998</v>
      </c>
      <c r="AD113">
        <v>28.755797999999999</v>
      </c>
      <c r="AE113" t="s">
        <v>695</v>
      </c>
    </row>
    <row r="114" spans="1:31">
      <c r="A114" t="s">
        <v>527</v>
      </c>
      <c r="B114" t="s">
        <v>794</v>
      </c>
      <c r="C114" t="s">
        <v>795</v>
      </c>
      <c r="D114" t="s">
        <v>781</v>
      </c>
      <c r="E114">
        <v>30.795400999999998</v>
      </c>
      <c r="F114">
        <v>31.167389</v>
      </c>
      <c r="G114">
        <v>30.824787000000001</v>
      </c>
      <c r="H114">
        <v>30.927824000000001</v>
      </c>
      <c r="I114">
        <v>31.035447999999999</v>
      </c>
      <c r="J114">
        <v>31.850052000000002</v>
      </c>
      <c r="K114">
        <v>32.26746</v>
      </c>
      <c r="L114">
        <v>32.392437000000001</v>
      </c>
      <c r="M114">
        <v>32.876274000000002</v>
      </c>
      <c r="N114">
        <v>32.808311000000003</v>
      </c>
      <c r="O114">
        <v>32.835293</v>
      </c>
      <c r="P114">
        <v>32.838821000000003</v>
      </c>
      <c r="Q114">
        <v>32.962719</v>
      </c>
      <c r="R114">
        <v>32.941074</v>
      </c>
      <c r="S114">
        <v>32.940089999999998</v>
      </c>
      <c r="T114">
        <v>32.893661000000002</v>
      </c>
      <c r="U114">
        <v>32.678890000000003</v>
      </c>
      <c r="V114">
        <v>32.209235999999997</v>
      </c>
      <c r="W114">
        <v>31.641026</v>
      </c>
      <c r="X114">
        <v>31.061989000000001</v>
      </c>
      <c r="Y114">
        <v>30.738365000000002</v>
      </c>
      <c r="Z114">
        <v>30.657544999999999</v>
      </c>
      <c r="AA114">
        <v>30.615781999999999</v>
      </c>
      <c r="AB114">
        <v>30.555088000000001</v>
      </c>
      <c r="AC114">
        <v>30.452832999999998</v>
      </c>
      <c r="AD114">
        <v>30.302498</v>
      </c>
      <c r="AE114" t="s">
        <v>695</v>
      </c>
    </row>
    <row r="115" spans="1:31">
      <c r="A115" t="s">
        <v>525</v>
      </c>
      <c r="B115" t="s">
        <v>796</v>
      </c>
      <c r="C115" t="s">
        <v>797</v>
      </c>
      <c r="D115" t="s">
        <v>781</v>
      </c>
      <c r="E115">
        <v>27.756298000000001</v>
      </c>
      <c r="F115">
        <v>28.123325000000001</v>
      </c>
      <c r="G115">
        <v>27.782646</v>
      </c>
      <c r="H115">
        <v>27.883551000000001</v>
      </c>
      <c r="I115">
        <v>27.989039999999999</v>
      </c>
      <c r="J115">
        <v>28.795248000000001</v>
      </c>
      <c r="K115">
        <v>29.207789999999999</v>
      </c>
      <c r="L115">
        <v>29.330555</v>
      </c>
      <c r="M115">
        <v>29.814520000000002</v>
      </c>
      <c r="N115">
        <v>29.746093999999999</v>
      </c>
      <c r="O115">
        <v>29.771782000000002</v>
      </c>
      <c r="P115">
        <v>29.774274999999999</v>
      </c>
      <c r="Q115">
        <v>29.896920999999999</v>
      </c>
      <c r="R115">
        <v>29.874554</v>
      </c>
      <c r="S115">
        <v>29.872684</v>
      </c>
      <c r="T115">
        <v>29.825790000000001</v>
      </c>
      <c r="U115">
        <v>29.612072000000001</v>
      </c>
      <c r="V115">
        <v>29.145775</v>
      </c>
      <c r="W115">
        <v>28.581821000000001</v>
      </c>
      <c r="X115">
        <v>28.007166000000002</v>
      </c>
      <c r="Y115">
        <v>27.685680000000001</v>
      </c>
      <c r="Z115">
        <v>27.604855000000001</v>
      </c>
      <c r="AA115">
        <v>27.562750000000001</v>
      </c>
      <c r="AB115">
        <v>27.501892000000002</v>
      </c>
      <c r="AC115">
        <v>27.39986</v>
      </c>
      <c r="AD115">
        <v>27.250204</v>
      </c>
      <c r="AE115" t="s">
        <v>695</v>
      </c>
    </row>
    <row r="116" spans="1:31">
      <c r="A116" t="s">
        <v>563</v>
      </c>
      <c r="B116" t="s">
        <v>798</v>
      </c>
      <c r="C116" t="s">
        <v>799</v>
      </c>
      <c r="D116" t="s">
        <v>781</v>
      </c>
      <c r="E116">
        <v>18.771913999999999</v>
      </c>
      <c r="F116">
        <v>19.259288999999999</v>
      </c>
      <c r="G116">
        <v>18.835457000000002</v>
      </c>
      <c r="H116">
        <v>19.017609</v>
      </c>
      <c r="I116">
        <v>19.213148</v>
      </c>
      <c r="J116">
        <v>20.018111999999999</v>
      </c>
      <c r="K116">
        <v>20.485607000000002</v>
      </c>
      <c r="L116">
        <v>20.676683000000001</v>
      </c>
      <c r="M116">
        <v>21.458919999999999</v>
      </c>
      <c r="N116">
        <v>21.498581000000001</v>
      </c>
      <c r="O116">
        <v>21.656030999999999</v>
      </c>
      <c r="P116">
        <v>21.747681</v>
      </c>
      <c r="Q116">
        <v>22.010110999999998</v>
      </c>
      <c r="R116">
        <v>22.082332999999998</v>
      </c>
      <c r="S116">
        <v>22.167887</v>
      </c>
      <c r="T116">
        <v>22.202919000000001</v>
      </c>
      <c r="U116">
        <v>22.125872000000001</v>
      </c>
      <c r="V116">
        <v>21.777792000000002</v>
      </c>
      <c r="W116">
        <v>21.343042000000001</v>
      </c>
      <c r="X116">
        <v>20.817038</v>
      </c>
      <c r="Y116">
        <v>20.572282999999999</v>
      </c>
      <c r="Z116">
        <v>20.582224</v>
      </c>
      <c r="AA116">
        <v>20.634350000000001</v>
      </c>
      <c r="AB116">
        <v>20.652695000000001</v>
      </c>
      <c r="AC116">
        <v>20.652252000000001</v>
      </c>
      <c r="AD116">
        <v>20.593157000000001</v>
      </c>
      <c r="AE116" t="s">
        <v>634</v>
      </c>
    </row>
    <row r="117" spans="1:31">
      <c r="A117" t="s">
        <v>546</v>
      </c>
      <c r="B117" t="s">
        <v>800</v>
      </c>
      <c r="C117" t="s">
        <v>801</v>
      </c>
      <c r="D117" t="s">
        <v>781</v>
      </c>
      <c r="E117">
        <v>12.612541</v>
      </c>
      <c r="F117">
        <v>12.834087</v>
      </c>
      <c r="G117">
        <v>12.665272999999999</v>
      </c>
      <c r="H117">
        <v>12.760113</v>
      </c>
      <c r="I117">
        <v>12.84788</v>
      </c>
      <c r="J117">
        <v>13.312882999999999</v>
      </c>
      <c r="K117">
        <v>13.608551</v>
      </c>
      <c r="L117">
        <v>13.725807</v>
      </c>
      <c r="M117">
        <v>15.027044999999999</v>
      </c>
      <c r="N117">
        <v>15.041174</v>
      </c>
      <c r="O117">
        <v>15.097979</v>
      </c>
      <c r="P117">
        <v>15.143978000000001</v>
      </c>
      <c r="Q117">
        <v>15.380751999999999</v>
      </c>
      <c r="R117">
        <v>15.417011</v>
      </c>
      <c r="S117">
        <v>15.469279</v>
      </c>
      <c r="T117">
        <v>15.506936</v>
      </c>
      <c r="U117">
        <v>15.440162000000001</v>
      </c>
      <c r="V117">
        <v>15.21434</v>
      </c>
      <c r="W117">
        <v>14.913543000000001</v>
      </c>
      <c r="X117">
        <v>14.623907000000001</v>
      </c>
      <c r="Y117">
        <v>14.47359</v>
      </c>
      <c r="Z117">
        <v>14.434551000000001</v>
      </c>
      <c r="AA117">
        <v>14.412959000000001</v>
      </c>
      <c r="AB117">
        <v>14.382965</v>
      </c>
      <c r="AC117">
        <v>14.324452000000001</v>
      </c>
      <c r="AD117">
        <v>14.250719999999999</v>
      </c>
      <c r="AE117" t="s">
        <v>619</v>
      </c>
    </row>
    <row r="118" spans="1:31">
      <c r="A118" t="s">
        <v>550</v>
      </c>
      <c r="B118" t="s">
        <v>802</v>
      </c>
      <c r="C118" t="s">
        <v>803</v>
      </c>
      <c r="D118" t="s">
        <v>781</v>
      </c>
      <c r="E118">
        <v>12.067073000000001</v>
      </c>
      <c r="F118">
        <v>12.297184</v>
      </c>
      <c r="G118">
        <v>12.131301000000001</v>
      </c>
      <c r="H118">
        <v>12.213604999999999</v>
      </c>
      <c r="I118">
        <v>12.292764999999999</v>
      </c>
      <c r="J118">
        <v>12.761469999999999</v>
      </c>
      <c r="K118">
        <v>13.019237</v>
      </c>
      <c r="L118">
        <v>13.119384999999999</v>
      </c>
      <c r="M118">
        <v>13.520707</v>
      </c>
      <c r="N118">
        <v>13.509313000000001</v>
      </c>
      <c r="O118">
        <v>13.558593</v>
      </c>
      <c r="P118">
        <v>13.590674999999999</v>
      </c>
      <c r="Q118">
        <v>13.685438</v>
      </c>
      <c r="R118">
        <v>13.712303</v>
      </c>
      <c r="S118">
        <v>13.754536</v>
      </c>
      <c r="T118">
        <v>13.778161000000001</v>
      </c>
      <c r="U118">
        <v>13.70265</v>
      </c>
      <c r="V118">
        <v>13.478802999999999</v>
      </c>
      <c r="W118">
        <v>13.196809</v>
      </c>
      <c r="X118">
        <v>12.923966</v>
      </c>
      <c r="Y118">
        <v>12.776441</v>
      </c>
      <c r="Z118">
        <v>12.742087</v>
      </c>
      <c r="AA118">
        <v>12.730328</v>
      </c>
      <c r="AB118">
        <v>12.707763</v>
      </c>
      <c r="AC118">
        <v>12.662696</v>
      </c>
      <c r="AD118">
        <v>12.598231</v>
      </c>
      <c r="AE118" t="s">
        <v>710</v>
      </c>
    </row>
    <row r="119" spans="1:31">
      <c r="A119" t="s">
        <v>553</v>
      </c>
      <c r="B119" t="s">
        <v>804</v>
      </c>
      <c r="C119" t="s">
        <v>805</v>
      </c>
      <c r="D119" t="s">
        <v>781</v>
      </c>
      <c r="E119">
        <v>12.680104999999999</v>
      </c>
      <c r="F119">
        <v>12.909067</v>
      </c>
      <c r="G119">
        <v>12.743869999999999</v>
      </c>
      <c r="H119">
        <v>12.848471</v>
      </c>
      <c r="I119">
        <v>12.934384</v>
      </c>
      <c r="J119">
        <v>13.400204</v>
      </c>
      <c r="K119">
        <v>13.698988999999999</v>
      </c>
      <c r="L119">
        <v>13.817216</v>
      </c>
      <c r="M119">
        <v>15.252696</v>
      </c>
      <c r="N119">
        <v>15.269503</v>
      </c>
      <c r="O119">
        <v>15.324318</v>
      </c>
      <c r="P119">
        <v>15.37237</v>
      </c>
      <c r="Q119">
        <v>15.632346999999999</v>
      </c>
      <c r="R119">
        <v>15.672976999999999</v>
      </c>
      <c r="S119">
        <v>15.73296</v>
      </c>
      <c r="T119">
        <v>15.784200999999999</v>
      </c>
      <c r="U119">
        <v>15.729308</v>
      </c>
      <c r="V119">
        <v>15.515471</v>
      </c>
      <c r="W119">
        <v>15.223248</v>
      </c>
      <c r="X119">
        <v>14.940428000000001</v>
      </c>
      <c r="Y119">
        <v>14.797700000000001</v>
      </c>
      <c r="Z119">
        <v>14.768768</v>
      </c>
      <c r="AA119">
        <v>14.757349</v>
      </c>
      <c r="AB119">
        <v>14.738652999999999</v>
      </c>
      <c r="AC119">
        <v>14.691496000000001</v>
      </c>
      <c r="AD119">
        <v>14.631295</v>
      </c>
      <c r="AE119" t="s">
        <v>665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J70"/>
  <sheetViews>
    <sheetView workbookViewId="0"/>
  </sheetViews>
  <sheetFormatPr defaultColWidth="12.1328125" defaultRowHeight="15" customHeight="1"/>
  <cols>
    <col min="1" max="1" width="21.86328125" style="41" customWidth="1"/>
    <col min="2" max="2" width="31.265625" customWidth="1"/>
    <col min="3" max="4" width="9.1328125" customWidth="1"/>
  </cols>
  <sheetData>
    <row r="1" spans="1:36" s="41" customFormat="1" ht="15" customHeight="1">
      <c r="A1" s="41" t="s">
        <v>806</v>
      </c>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row>
    <row r="10" spans="1:36" ht="15" customHeight="1">
      <c r="A10" s="92" t="s">
        <v>808</v>
      </c>
      <c r="B10" t="s">
        <v>809</v>
      </c>
    </row>
    <row r="11" spans="1:36" ht="15" customHeight="1">
      <c r="B11" t="s">
        <v>810</v>
      </c>
    </row>
    <row r="12" spans="1:36" ht="15" customHeight="1">
      <c r="B12" t="s">
        <v>811</v>
      </c>
    </row>
    <row r="13" spans="1:36" ht="15" customHeight="1">
      <c r="B13" t="s">
        <v>330</v>
      </c>
    </row>
    <row r="14" spans="1:36" ht="15" customHeight="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6" ht="15" customHeight="1">
      <c r="B15" t="s">
        <v>267</v>
      </c>
    </row>
    <row r="16" spans="1:36" ht="15" customHeight="1">
      <c r="B16" t="s">
        <v>813</v>
      </c>
    </row>
    <row r="17" spans="1:36" ht="15" customHeight="1">
      <c r="A17" s="92" t="s">
        <v>814</v>
      </c>
      <c r="B17" t="s">
        <v>423</v>
      </c>
      <c r="C17" t="s">
        <v>815</v>
      </c>
      <c r="D17" t="s">
        <v>816</v>
      </c>
      <c r="E17" t="s">
        <v>817</v>
      </c>
      <c r="G17">
        <v>14541.973633</v>
      </c>
      <c r="H17">
        <v>14586.115234000001</v>
      </c>
      <c r="I17">
        <v>14429.693359000001</v>
      </c>
      <c r="J17">
        <v>14201.926758</v>
      </c>
      <c r="K17">
        <v>14016.909180000001</v>
      </c>
      <c r="L17">
        <v>13860.763671999999</v>
      </c>
      <c r="M17">
        <v>13679.088867</v>
      </c>
      <c r="N17">
        <v>13473.833008</v>
      </c>
      <c r="O17">
        <v>13253.083984000001</v>
      </c>
      <c r="P17">
        <v>13044.086914</v>
      </c>
      <c r="Q17">
        <v>12836.979492</v>
      </c>
      <c r="R17">
        <v>12674.041015999999</v>
      </c>
      <c r="S17">
        <v>12534.65625</v>
      </c>
      <c r="T17">
        <v>12394.664062</v>
      </c>
      <c r="U17">
        <v>12251.549805000001</v>
      </c>
      <c r="V17">
        <v>12130.824219</v>
      </c>
      <c r="W17">
        <v>12028.418944999999</v>
      </c>
      <c r="X17">
        <v>11933.923828000001</v>
      </c>
      <c r="Y17">
        <v>11864.003906</v>
      </c>
      <c r="Z17">
        <v>11805.398438</v>
      </c>
      <c r="AA17">
        <v>11762.744140999999</v>
      </c>
      <c r="AB17">
        <v>11733.646484000001</v>
      </c>
      <c r="AC17">
        <v>11725.388671999999</v>
      </c>
      <c r="AD17">
        <v>11735.777344</v>
      </c>
      <c r="AE17">
        <v>11770.765625</v>
      </c>
      <c r="AF17">
        <v>11824.352539</v>
      </c>
      <c r="AG17">
        <v>11889.717773</v>
      </c>
      <c r="AH17">
        <v>11962.912109000001</v>
      </c>
      <c r="AI17">
        <v>12054.456055000001</v>
      </c>
      <c r="AJ17" s="91">
        <v>-7.0000000000000001E-3</v>
      </c>
    </row>
    <row r="18" spans="1:36" ht="15" customHeight="1">
      <c r="A18" s="92" t="s">
        <v>818</v>
      </c>
      <c r="B18" t="s">
        <v>819</v>
      </c>
      <c r="C18" t="s">
        <v>820</v>
      </c>
      <c r="D18" t="s">
        <v>821</v>
      </c>
      <c r="E18" t="s">
        <v>817</v>
      </c>
      <c r="G18">
        <v>5654.1606449999999</v>
      </c>
      <c r="H18">
        <v>5526.6772460000002</v>
      </c>
      <c r="I18">
        <v>5311.8129879999997</v>
      </c>
      <c r="J18">
        <v>5067.3222660000001</v>
      </c>
      <c r="K18">
        <v>4838.1689450000003</v>
      </c>
      <c r="L18">
        <v>4619.4316410000001</v>
      </c>
      <c r="M18">
        <v>4397.4467770000001</v>
      </c>
      <c r="N18">
        <v>4169.8598629999997</v>
      </c>
      <c r="O18">
        <v>3944.7561040000001</v>
      </c>
      <c r="P18">
        <v>3731.1752929999998</v>
      </c>
      <c r="Q18">
        <v>3530.8747560000002</v>
      </c>
      <c r="R18">
        <v>3355.2741700000001</v>
      </c>
      <c r="S18">
        <v>3201.82251</v>
      </c>
      <c r="T18">
        <v>3058.1054690000001</v>
      </c>
      <c r="U18">
        <v>2927.671143</v>
      </c>
      <c r="V18">
        <v>2817.0913089999999</v>
      </c>
      <c r="W18">
        <v>2726.7456050000001</v>
      </c>
      <c r="X18">
        <v>2648.3854980000001</v>
      </c>
      <c r="Y18">
        <v>2585.8063959999999</v>
      </c>
      <c r="Z18">
        <v>2534.5078119999998</v>
      </c>
      <c r="AA18">
        <v>2494.841797</v>
      </c>
      <c r="AB18">
        <v>2463.2470699999999</v>
      </c>
      <c r="AC18">
        <v>2438.6992190000001</v>
      </c>
      <c r="AD18">
        <v>2420.9848630000001</v>
      </c>
      <c r="AE18">
        <v>2411.0180660000001</v>
      </c>
      <c r="AF18">
        <v>2405.7182619999999</v>
      </c>
      <c r="AG18">
        <v>2403.655029</v>
      </c>
      <c r="AH18">
        <v>2402.5029300000001</v>
      </c>
      <c r="AI18">
        <v>2405.8833009999998</v>
      </c>
      <c r="AJ18" s="91">
        <v>-0.03</v>
      </c>
    </row>
    <row r="19" spans="1:36" ht="15" customHeight="1">
      <c r="A19" s="92" t="s">
        <v>822</v>
      </c>
      <c r="B19" t="s">
        <v>823</v>
      </c>
      <c r="C19" t="s">
        <v>824</v>
      </c>
      <c r="D19" t="s">
        <v>825</v>
      </c>
      <c r="E19" t="s">
        <v>817</v>
      </c>
      <c r="G19">
        <v>8871.5507809999999</v>
      </c>
      <c r="H19">
        <v>9043.5410159999992</v>
      </c>
      <c r="I19">
        <v>9102.6005860000005</v>
      </c>
      <c r="J19">
        <v>9120.0283199999994</v>
      </c>
      <c r="K19">
        <v>9164.8242190000001</v>
      </c>
      <c r="L19">
        <v>9228.0458980000003</v>
      </c>
      <c r="M19">
        <v>9268.9941409999992</v>
      </c>
      <c r="N19">
        <v>9291.9814449999994</v>
      </c>
      <c r="O19">
        <v>9296.9863280000009</v>
      </c>
      <c r="P19">
        <v>9302.1855469999991</v>
      </c>
      <c r="Q19">
        <v>9295.9560550000006</v>
      </c>
      <c r="R19">
        <v>9309.1259769999997</v>
      </c>
      <c r="S19">
        <v>9323.6357420000004</v>
      </c>
      <c r="T19">
        <v>9327.7763670000004</v>
      </c>
      <c r="U19">
        <v>9315.4736329999996</v>
      </c>
      <c r="V19">
        <v>9305.6484380000002</v>
      </c>
      <c r="W19">
        <v>9293.8496090000008</v>
      </c>
      <c r="X19">
        <v>9277.9414059999999</v>
      </c>
      <c r="Y19">
        <v>9270.78125</v>
      </c>
      <c r="Z19">
        <v>9263.6220699999994</v>
      </c>
      <c r="AA19">
        <v>9260.7470699999994</v>
      </c>
      <c r="AB19">
        <v>9263.3349610000005</v>
      </c>
      <c r="AC19">
        <v>9279.6943360000005</v>
      </c>
      <c r="AD19">
        <v>9307.8466800000006</v>
      </c>
      <c r="AE19">
        <v>9352.8291019999997</v>
      </c>
      <c r="AF19">
        <v>9411.7304690000001</v>
      </c>
      <c r="AG19">
        <v>9479.1640619999998</v>
      </c>
      <c r="AH19">
        <v>9553.5126949999994</v>
      </c>
      <c r="AI19">
        <v>9641.6660159999992</v>
      </c>
      <c r="AJ19" s="91">
        <v>3.0000000000000001E-3</v>
      </c>
    </row>
    <row r="20" spans="1:36" ht="15" customHeight="1">
      <c r="A20" s="92" t="s">
        <v>826</v>
      </c>
      <c r="B20" t="s">
        <v>827</v>
      </c>
      <c r="C20" t="s">
        <v>828</v>
      </c>
      <c r="D20" t="s">
        <v>829</v>
      </c>
      <c r="E20" t="s">
        <v>817</v>
      </c>
      <c r="G20">
        <v>16.262892000000001</v>
      </c>
      <c r="H20">
        <v>15.896933000000001</v>
      </c>
      <c r="I20">
        <v>15.278912999999999</v>
      </c>
      <c r="J20">
        <v>14.575699999999999</v>
      </c>
      <c r="K20">
        <v>13.916059000000001</v>
      </c>
      <c r="L20">
        <v>13.285933</v>
      </c>
      <c r="M20">
        <v>12.647085000000001</v>
      </c>
      <c r="N20">
        <v>11.991311</v>
      </c>
      <c r="O20">
        <v>11.342273</v>
      </c>
      <c r="P20">
        <v>10.726049</v>
      </c>
      <c r="Q20">
        <v>10.148346999999999</v>
      </c>
      <c r="R20">
        <v>9.6407810000000005</v>
      </c>
      <c r="S20">
        <v>9.1977620000000009</v>
      </c>
      <c r="T20">
        <v>8.7823860000000007</v>
      </c>
      <c r="U20">
        <v>8.4048020000000001</v>
      </c>
      <c r="V20">
        <v>8.0844020000000008</v>
      </c>
      <c r="W20">
        <v>7.8231919999999997</v>
      </c>
      <c r="X20">
        <v>7.5969569999999997</v>
      </c>
      <c r="Y20">
        <v>7.416474</v>
      </c>
      <c r="Z20">
        <v>7.2687229999999996</v>
      </c>
      <c r="AA20">
        <v>7.1550830000000003</v>
      </c>
      <c r="AB20">
        <v>7.0648920000000004</v>
      </c>
      <c r="AC20">
        <v>6.9949640000000004</v>
      </c>
      <c r="AD20">
        <v>6.9451270000000003</v>
      </c>
      <c r="AE20">
        <v>6.9176120000000001</v>
      </c>
      <c r="AF20">
        <v>6.9035149999999996</v>
      </c>
      <c r="AG20">
        <v>6.8986739999999998</v>
      </c>
      <c r="AH20">
        <v>6.8964509999999999</v>
      </c>
      <c r="AI20">
        <v>6.9071899999999999</v>
      </c>
      <c r="AJ20" s="91">
        <v>-0.03</v>
      </c>
    </row>
    <row r="21" spans="1:36" s="177" customFormat="1" ht="15" customHeight="1">
      <c r="A21" s="176" t="s">
        <v>830</v>
      </c>
      <c r="B21" s="177" t="s">
        <v>340</v>
      </c>
      <c r="C21" s="177" t="s">
        <v>831</v>
      </c>
      <c r="D21" s="177" t="s">
        <v>832</v>
      </c>
      <c r="E21" s="177" t="s">
        <v>817</v>
      </c>
      <c r="G21" s="177">
        <v>951.50292999999999</v>
      </c>
      <c r="H21" s="177">
        <v>942.55828899999995</v>
      </c>
      <c r="I21" s="177">
        <v>925.34027100000003</v>
      </c>
      <c r="J21" s="177">
        <v>912.45172100000002</v>
      </c>
      <c r="K21" s="177">
        <v>903.11077899999998</v>
      </c>
      <c r="L21" s="177">
        <v>894.80676300000005</v>
      </c>
      <c r="M21" s="177">
        <v>888.38452099999995</v>
      </c>
      <c r="N21" s="177">
        <v>882.99542199999996</v>
      </c>
      <c r="O21" s="177">
        <v>877.03253199999995</v>
      </c>
      <c r="P21" s="177">
        <v>872.79089399999998</v>
      </c>
      <c r="Q21" s="177">
        <v>871.79064900000003</v>
      </c>
      <c r="R21" s="177">
        <v>871.86749299999997</v>
      </c>
      <c r="S21" s="177">
        <v>873.03369099999998</v>
      </c>
      <c r="T21" s="177">
        <v>875.073486</v>
      </c>
      <c r="U21" s="177">
        <v>877.49945100000002</v>
      </c>
      <c r="V21" s="177">
        <v>881.02331500000003</v>
      </c>
      <c r="W21" s="177">
        <v>885.54089399999998</v>
      </c>
      <c r="X21" s="177">
        <v>889.796021</v>
      </c>
      <c r="Y21" s="177">
        <v>896.14636199999995</v>
      </c>
      <c r="Z21" s="177">
        <v>903.92443800000001</v>
      </c>
      <c r="AA21" s="177">
        <v>911.92095900000004</v>
      </c>
      <c r="AB21" s="177">
        <v>918.67480499999999</v>
      </c>
      <c r="AC21" s="177">
        <v>924.72058100000004</v>
      </c>
      <c r="AD21" s="177">
        <v>931.83019999999999</v>
      </c>
      <c r="AE21" s="177">
        <v>939.93994099999998</v>
      </c>
      <c r="AF21" s="177">
        <v>949.950378</v>
      </c>
      <c r="AG21" s="177">
        <v>958.32000700000003</v>
      </c>
      <c r="AH21" s="177">
        <v>967.21020499999997</v>
      </c>
      <c r="AI21" s="177">
        <v>978.89801</v>
      </c>
      <c r="AJ21" s="178">
        <v>1E-3</v>
      </c>
    </row>
    <row r="22" spans="1:36" ht="15" customHeight="1">
      <c r="A22" s="92" t="s">
        <v>833</v>
      </c>
      <c r="B22" t="s">
        <v>834</v>
      </c>
      <c r="C22" t="s">
        <v>835</v>
      </c>
      <c r="D22" t="s">
        <v>836</v>
      </c>
      <c r="E22" t="s">
        <v>817</v>
      </c>
      <c r="G22">
        <v>212.16301000000001</v>
      </c>
      <c r="H22">
        <v>222.31246899999999</v>
      </c>
      <c r="I22">
        <v>226.956726</v>
      </c>
      <c r="J22">
        <v>228.01267999999999</v>
      </c>
      <c r="K22">
        <v>228.79754600000001</v>
      </c>
      <c r="L22">
        <v>229.23793000000001</v>
      </c>
      <c r="M22">
        <v>229.402649</v>
      </c>
      <c r="N22">
        <v>229.15626499999999</v>
      </c>
      <c r="O22">
        <v>228.547943</v>
      </c>
      <c r="P22">
        <v>227.555679</v>
      </c>
      <c r="Q22">
        <v>226.529922</v>
      </c>
      <c r="R22">
        <v>226.004639</v>
      </c>
      <c r="S22">
        <v>225.33564799999999</v>
      </c>
      <c r="T22">
        <v>224.473175</v>
      </c>
      <c r="U22">
        <v>223.49627699999999</v>
      </c>
      <c r="V22">
        <v>221.94027700000001</v>
      </c>
      <c r="W22">
        <v>220.575851</v>
      </c>
      <c r="X22">
        <v>219.09849500000001</v>
      </c>
      <c r="Y22">
        <v>217.49984699999999</v>
      </c>
      <c r="Z22">
        <v>215.783691</v>
      </c>
      <c r="AA22">
        <v>214.03241</v>
      </c>
      <c r="AB22">
        <v>212.017212</v>
      </c>
      <c r="AC22">
        <v>210.153595</v>
      </c>
      <c r="AD22">
        <v>208.21464499999999</v>
      </c>
      <c r="AE22">
        <v>206.53474399999999</v>
      </c>
      <c r="AF22">
        <v>204.46298200000001</v>
      </c>
      <c r="AG22">
        <v>202.45996099999999</v>
      </c>
      <c r="AH22">
        <v>200.28244000000001</v>
      </c>
      <c r="AI22">
        <v>198.18263200000001</v>
      </c>
      <c r="AJ22" s="91">
        <v>-2E-3</v>
      </c>
    </row>
    <row r="23" spans="1:36" ht="15" customHeight="1">
      <c r="A23" s="92" t="s">
        <v>837</v>
      </c>
      <c r="B23" t="s">
        <v>518</v>
      </c>
      <c r="C23" t="s">
        <v>838</v>
      </c>
      <c r="D23" t="s">
        <v>839</v>
      </c>
      <c r="E23" t="s">
        <v>817</v>
      </c>
      <c r="G23">
        <v>92.212233999999995</v>
      </c>
      <c r="H23">
        <v>95.837829999999997</v>
      </c>
      <c r="I23">
        <v>98.320953000000003</v>
      </c>
      <c r="J23">
        <v>98.870079000000004</v>
      </c>
      <c r="K23">
        <v>99.844643000000005</v>
      </c>
      <c r="L23">
        <v>100.614418</v>
      </c>
      <c r="M23">
        <v>101.247078</v>
      </c>
      <c r="N23">
        <v>101.616623</v>
      </c>
      <c r="O23">
        <v>101.724174</v>
      </c>
      <c r="P23">
        <v>101.53801</v>
      </c>
      <c r="Q23">
        <v>101.311256</v>
      </c>
      <c r="R23">
        <v>100.97640199999999</v>
      </c>
      <c r="S23">
        <v>100.756874</v>
      </c>
      <c r="T23">
        <v>100.295074</v>
      </c>
      <c r="U23">
        <v>99.678466999999998</v>
      </c>
      <c r="V23">
        <v>98.421806000000004</v>
      </c>
      <c r="W23">
        <v>97.683716000000004</v>
      </c>
      <c r="X23">
        <v>96.918678</v>
      </c>
      <c r="Y23">
        <v>96.071006999999994</v>
      </c>
      <c r="Z23">
        <v>95.130722000000006</v>
      </c>
      <c r="AA23">
        <v>94.233086</v>
      </c>
      <c r="AB23">
        <v>93.123824999999997</v>
      </c>
      <c r="AC23">
        <v>92.204300000000003</v>
      </c>
      <c r="AD23">
        <v>91.250327999999996</v>
      </c>
      <c r="AE23">
        <v>90.658730000000006</v>
      </c>
      <c r="AF23">
        <v>89.694473000000002</v>
      </c>
      <c r="AG23">
        <v>88.826485000000005</v>
      </c>
      <c r="AH23">
        <v>87.819648999999998</v>
      </c>
      <c r="AI23">
        <v>86.904647999999995</v>
      </c>
      <c r="AJ23" s="91">
        <v>-2E-3</v>
      </c>
    </row>
    <row r="24" spans="1:36" ht="15" customHeight="1">
      <c r="A24" s="92" t="s">
        <v>840</v>
      </c>
      <c r="B24" t="s">
        <v>520</v>
      </c>
      <c r="C24" t="s">
        <v>841</v>
      </c>
      <c r="D24" t="s">
        <v>842</v>
      </c>
      <c r="E24" t="s">
        <v>817</v>
      </c>
      <c r="G24">
        <v>26.118862</v>
      </c>
      <c r="H24">
        <v>28.024412000000002</v>
      </c>
      <c r="I24">
        <v>29.477226000000002</v>
      </c>
      <c r="J24">
        <v>30.571621</v>
      </c>
      <c r="K24">
        <v>31.3964</v>
      </c>
      <c r="L24">
        <v>32.010112999999997</v>
      </c>
      <c r="M24">
        <v>32.464531000000001</v>
      </c>
      <c r="N24">
        <v>32.799759000000002</v>
      </c>
      <c r="O24">
        <v>33.046233999999998</v>
      </c>
      <c r="P24">
        <v>33.226050999999998</v>
      </c>
      <c r="Q24">
        <v>33.352477999999998</v>
      </c>
      <c r="R24">
        <v>33.43018</v>
      </c>
      <c r="S24">
        <v>33.466476</v>
      </c>
      <c r="T24">
        <v>33.469250000000002</v>
      </c>
      <c r="U24">
        <v>33.445160000000001</v>
      </c>
      <c r="V24">
        <v>33.397396000000001</v>
      </c>
      <c r="W24">
        <v>33.349758000000001</v>
      </c>
      <c r="X24">
        <v>33.294384000000001</v>
      </c>
      <c r="Y24">
        <v>33.234276000000001</v>
      </c>
      <c r="Z24">
        <v>33.167285999999997</v>
      </c>
      <c r="AA24">
        <v>33.096901000000003</v>
      </c>
      <c r="AB24">
        <v>33.025081999999998</v>
      </c>
      <c r="AC24">
        <v>32.951076999999998</v>
      </c>
      <c r="AD24">
        <v>32.875145000000003</v>
      </c>
      <c r="AE24">
        <v>32.799278000000001</v>
      </c>
      <c r="AF24">
        <v>32.723492</v>
      </c>
      <c r="AG24">
        <v>32.646706000000002</v>
      </c>
      <c r="AH24">
        <v>32.569450000000003</v>
      </c>
      <c r="AI24">
        <v>32.494362000000002</v>
      </c>
      <c r="AJ24" s="91">
        <v>8.0000000000000002E-3</v>
      </c>
    </row>
    <row r="25" spans="1:36" ht="15" customHeight="1">
      <c r="A25" s="92" t="s">
        <v>843</v>
      </c>
      <c r="B25" t="s">
        <v>516</v>
      </c>
      <c r="C25" t="s">
        <v>844</v>
      </c>
      <c r="D25" t="s">
        <v>845</v>
      </c>
      <c r="E25" t="s">
        <v>817</v>
      </c>
      <c r="G25">
        <v>93.831894000000005</v>
      </c>
      <c r="H25">
        <v>98.450194999999994</v>
      </c>
      <c r="I25">
        <v>99.158546000000001</v>
      </c>
      <c r="J25">
        <v>98.571014000000005</v>
      </c>
      <c r="K25">
        <v>97.556511</v>
      </c>
      <c r="L25">
        <v>96.613395999999995</v>
      </c>
      <c r="M25">
        <v>95.691032000000007</v>
      </c>
      <c r="N25">
        <v>94.739861000000005</v>
      </c>
      <c r="O25">
        <v>93.777550000000005</v>
      </c>
      <c r="P25">
        <v>92.791618</v>
      </c>
      <c r="Q25">
        <v>91.866196000000002</v>
      </c>
      <c r="R25">
        <v>91.598052999999993</v>
      </c>
      <c r="S25">
        <v>91.112289000000004</v>
      </c>
      <c r="T25">
        <v>90.708870000000005</v>
      </c>
      <c r="U25">
        <v>90.372649999999993</v>
      </c>
      <c r="V25">
        <v>90.121039999999994</v>
      </c>
      <c r="W25">
        <v>89.542336000000006</v>
      </c>
      <c r="X25">
        <v>88.885452000000001</v>
      </c>
      <c r="Y25">
        <v>88.194603000000001</v>
      </c>
      <c r="Z25">
        <v>87.485648999999995</v>
      </c>
      <c r="AA25">
        <v>86.702445999999995</v>
      </c>
      <c r="AB25">
        <v>85.868294000000006</v>
      </c>
      <c r="AC25">
        <v>84.998230000000007</v>
      </c>
      <c r="AD25">
        <v>84.089134000000001</v>
      </c>
      <c r="AE25">
        <v>83.076744000000005</v>
      </c>
      <c r="AF25">
        <v>82.045021000000006</v>
      </c>
      <c r="AG25">
        <v>80.986785999999995</v>
      </c>
      <c r="AH25">
        <v>79.893326000000002</v>
      </c>
      <c r="AI25">
        <v>78.783607000000003</v>
      </c>
      <c r="AJ25" s="91">
        <v>-6.0000000000000001E-3</v>
      </c>
    </row>
    <row r="26" spans="1:36" ht="15" customHeight="1">
      <c r="A26" s="92" t="s">
        <v>846</v>
      </c>
      <c r="B26" t="s">
        <v>431</v>
      </c>
      <c r="C26" t="s">
        <v>847</v>
      </c>
      <c r="D26" t="s">
        <v>848</v>
      </c>
      <c r="E26" t="s">
        <v>817</v>
      </c>
      <c r="G26">
        <v>5922.7919920000004</v>
      </c>
      <c r="H26">
        <v>5816.7070309999999</v>
      </c>
      <c r="I26">
        <v>5728.0947269999997</v>
      </c>
      <c r="J26">
        <v>5673.0976559999999</v>
      </c>
      <c r="K26">
        <v>5638.8964839999999</v>
      </c>
      <c r="L26">
        <v>5591.7075199999999</v>
      </c>
      <c r="M26">
        <v>5543.7109380000002</v>
      </c>
      <c r="N26">
        <v>5483.6704099999997</v>
      </c>
      <c r="O26">
        <v>5422.3881840000004</v>
      </c>
      <c r="P26">
        <v>5371.3022460000002</v>
      </c>
      <c r="Q26">
        <v>5340.158203</v>
      </c>
      <c r="R26">
        <v>5306.5053710000002</v>
      </c>
      <c r="S26">
        <v>5278.7797849999997</v>
      </c>
      <c r="T26">
        <v>5261.2460940000001</v>
      </c>
      <c r="U26">
        <v>5243</v>
      </c>
      <c r="V26">
        <v>5237.6977539999998</v>
      </c>
      <c r="W26">
        <v>5236.361328</v>
      </c>
      <c r="X26">
        <v>5238.3041990000002</v>
      </c>
      <c r="Y26">
        <v>5247.9145509999998</v>
      </c>
      <c r="Z26">
        <v>5263.2084960000002</v>
      </c>
      <c r="AA26">
        <v>5281.4545900000003</v>
      </c>
      <c r="AB26">
        <v>5299.6816410000001</v>
      </c>
      <c r="AC26">
        <v>5316.7661129999997</v>
      </c>
      <c r="AD26">
        <v>5331.6992190000001</v>
      </c>
      <c r="AE26">
        <v>5353.2001950000003</v>
      </c>
      <c r="AF26">
        <v>5376.3173829999996</v>
      </c>
      <c r="AG26">
        <v>5393.3188479999999</v>
      </c>
      <c r="AH26">
        <v>5413.4160160000001</v>
      </c>
      <c r="AI26">
        <v>5450.0126950000003</v>
      </c>
      <c r="AJ26" s="91">
        <v>-3.0000000000000001E-3</v>
      </c>
    </row>
    <row r="27" spans="1:36" s="177" customFormat="1" ht="15" customHeight="1">
      <c r="A27" s="176" t="s">
        <v>849</v>
      </c>
      <c r="B27" s="177" t="s">
        <v>850</v>
      </c>
      <c r="C27" s="177" t="s">
        <v>851</v>
      </c>
      <c r="D27" s="177" t="s">
        <v>852</v>
      </c>
      <c r="E27" s="177" t="s">
        <v>817</v>
      </c>
      <c r="G27" s="177">
        <v>745.82806400000004</v>
      </c>
      <c r="H27" s="177">
        <v>731.17401099999995</v>
      </c>
      <c r="I27" s="177">
        <v>720.99340800000004</v>
      </c>
      <c r="J27" s="177">
        <v>716.52246100000002</v>
      </c>
      <c r="K27" s="177">
        <v>715.17627000000005</v>
      </c>
      <c r="L27" s="177">
        <v>711.70989999999995</v>
      </c>
      <c r="M27" s="177">
        <v>708.54388400000005</v>
      </c>
      <c r="N27" s="177">
        <v>705.98785399999997</v>
      </c>
      <c r="O27" s="177">
        <v>706.45989999999995</v>
      </c>
      <c r="P27" s="177">
        <v>710.45678699999996</v>
      </c>
      <c r="Q27" s="177">
        <v>717.79156499999999</v>
      </c>
      <c r="R27" s="177">
        <v>724.37231399999996</v>
      </c>
      <c r="S27" s="177">
        <v>731.39038100000005</v>
      </c>
      <c r="T27" s="177">
        <v>739.17932099999996</v>
      </c>
      <c r="U27" s="177">
        <v>746.30853300000001</v>
      </c>
      <c r="V27" s="177">
        <v>754.65618900000004</v>
      </c>
      <c r="W27" s="177">
        <v>763.13738999999998</v>
      </c>
      <c r="X27" s="177">
        <v>772.15210000000002</v>
      </c>
      <c r="Y27" s="177">
        <v>782.66339100000005</v>
      </c>
      <c r="Z27" s="177">
        <v>794.23718299999996</v>
      </c>
      <c r="AA27" s="177">
        <v>805.87261999999998</v>
      </c>
      <c r="AB27" s="177">
        <v>817.30426</v>
      </c>
      <c r="AC27" s="177">
        <v>829.03216599999996</v>
      </c>
      <c r="AD27" s="177">
        <v>841.80096400000002</v>
      </c>
      <c r="AE27" s="177">
        <v>857.07476799999995</v>
      </c>
      <c r="AF27" s="177">
        <v>873.44006300000001</v>
      </c>
      <c r="AG27" s="177">
        <v>889.11859100000004</v>
      </c>
      <c r="AH27" s="177">
        <v>905.95617700000003</v>
      </c>
      <c r="AI27" s="177">
        <v>926.21398899999997</v>
      </c>
      <c r="AJ27" s="178">
        <v>8.0000000000000002E-3</v>
      </c>
    </row>
    <row r="28" spans="1:36" s="177" customFormat="1" ht="15" customHeight="1">
      <c r="A28" s="176" t="s">
        <v>853</v>
      </c>
      <c r="B28" s="177" t="s">
        <v>854</v>
      </c>
      <c r="C28" s="177" t="s">
        <v>855</v>
      </c>
      <c r="D28" s="177" t="s">
        <v>856</v>
      </c>
      <c r="E28" s="177" t="s">
        <v>817</v>
      </c>
      <c r="G28" s="177">
        <v>969.69183299999997</v>
      </c>
      <c r="H28" s="177">
        <v>947.22808799999996</v>
      </c>
      <c r="I28" s="177">
        <v>929.37402299999997</v>
      </c>
      <c r="J28" s="177">
        <v>917.57543899999996</v>
      </c>
      <c r="K28" s="177">
        <v>910.67749000000003</v>
      </c>
      <c r="L28" s="177">
        <v>903.25036599999999</v>
      </c>
      <c r="M28" s="177">
        <v>897.46630900000002</v>
      </c>
      <c r="N28" s="177">
        <v>890.09558100000004</v>
      </c>
      <c r="O28" s="177">
        <v>882.57385299999999</v>
      </c>
      <c r="P28" s="177">
        <v>876.55035399999997</v>
      </c>
      <c r="Q28" s="177">
        <v>874.65270999999996</v>
      </c>
      <c r="R28" s="177">
        <v>871.910706</v>
      </c>
      <c r="S28" s="177">
        <v>869.98095699999999</v>
      </c>
      <c r="T28" s="177">
        <v>869.72485400000005</v>
      </c>
      <c r="U28" s="177">
        <v>869.34759499999996</v>
      </c>
      <c r="V28" s="177">
        <v>871.618652</v>
      </c>
      <c r="W28" s="177">
        <v>873.72833300000002</v>
      </c>
      <c r="X28" s="177">
        <v>877.64196800000002</v>
      </c>
      <c r="Y28" s="177">
        <v>882.78259300000002</v>
      </c>
      <c r="Z28" s="177">
        <v>889.23699999999997</v>
      </c>
      <c r="AA28" s="177">
        <v>896.040527</v>
      </c>
      <c r="AB28" s="177">
        <v>903.72442599999999</v>
      </c>
      <c r="AC28" s="177">
        <v>911.77496299999996</v>
      </c>
      <c r="AD28" s="177">
        <v>919.378601</v>
      </c>
      <c r="AE28" s="177">
        <v>928.10925299999997</v>
      </c>
      <c r="AF28" s="177">
        <v>937.41210899999999</v>
      </c>
      <c r="AG28" s="177">
        <v>945.94012499999997</v>
      </c>
      <c r="AH28" s="177">
        <v>955.21368399999994</v>
      </c>
      <c r="AI28" s="177">
        <v>967.38183600000002</v>
      </c>
      <c r="AJ28" s="178">
        <v>0</v>
      </c>
    </row>
    <row r="29" spans="1:36" ht="15" customHeight="1">
      <c r="A29" s="92" t="s">
        <v>857</v>
      </c>
      <c r="B29" t="s">
        <v>858</v>
      </c>
      <c r="C29" t="s">
        <v>859</v>
      </c>
      <c r="D29" t="s">
        <v>860</v>
      </c>
      <c r="E29" t="s">
        <v>817</v>
      </c>
      <c r="G29">
        <v>4207.2714839999999</v>
      </c>
      <c r="H29">
        <v>4138.3046880000002</v>
      </c>
      <c r="I29">
        <v>4077.726807</v>
      </c>
      <c r="J29">
        <v>4039</v>
      </c>
      <c r="K29">
        <v>4013.0432129999999</v>
      </c>
      <c r="L29">
        <v>3976.7475589999999</v>
      </c>
      <c r="M29">
        <v>3937.7006839999999</v>
      </c>
      <c r="N29">
        <v>3887.5866700000001</v>
      </c>
      <c r="O29">
        <v>3833.3549800000001</v>
      </c>
      <c r="P29">
        <v>3784.2954100000002</v>
      </c>
      <c r="Q29">
        <v>3747.7138669999999</v>
      </c>
      <c r="R29">
        <v>3710.2224120000001</v>
      </c>
      <c r="S29">
        <v>3677.4086910000001</v>
      </c>
      <c r="T29">
        <v>3652.3420409999999</v>
      </c>
      <c r="U29">
        <v>3627.3435060000002</v>
      </c>
      <c r="V29">
        <v>3611.4228520000001</v>
      </c>
      <c r="W29">
        <v>3599.4960940000001</v>
      </c>
      <c r="X29">
        <v>3588.51001</v>
      </c>
      <c r="Y29">
        <v>3582.46875</v>
      </c>
      <c r="Z29">
        <v>3579.7341310000002</v>
      </c>
      <c r="AA29">
        <v>3579.54126</v>
      </c>
      <c r="AB29">
        <v>3578.6533199999999</v>
      </c>
      <c r="AC29">
        <v>3575.9597170000002</v>
      </c>
      <c r="AD29">
        <v>3570.5195309999999</v>
      </c>
      <c r="AE29">
        <v>3568.015625</v>
      </c>
      <c r="AF29">
        <v>3565.4650879999999</v>
      </c>
      <c r="AG29">
        <v>3558.26001</v>
      </c>
      <c r="AH29">
        <v>3552.2463379999999</v>
      </c>
      <c r="AI29">
        <v>3556.4165039999998</v>
      </c>
      <c r="AJ29" s="91">
        <v>-6.0000000000000001E-3</v>
      </c>
    </row>
    <row r="30" spans="1:36" ht="15" customHeight="1">
      <c r="B30" t="s">
        <v>861</v>
      </c>
    </row>
    <row r="31" spans="1:36" ht="15" customHeight="1">
      <c r="A31" s="92" t="s">
        <v>862</v>
      </c>
      <c r="B31" t="s">
        <v>355</v>
      </c>
      <c r="C31" t="s">
        <v>863</v>
      </c>
      <c r="D31" t="s">
        <v>864</v>
      </c>
      <c r="E31" t="s">
        <v>817</v>
      </c>
      <c r="G31">
        <v>2802.8073730000001</v>
      </c>
      <c r="H31">
        <v>3008.1679690000001</v>
      </c>
      <c r="I31">
        <v>3051.2026369999999</v>
      </c>
      <c r="J31">
        <v>3057.110596</v>
      </c>
      <c r="K31">
        <v>3095.898193</v>
      </c>
      <c r="L31">
        <v>3134.2270509999998</v>
      </c>
      <c r="M31">
        <v>3164.5515140000002</v>
      </c>
      <c r="N31">
        <v>3187.1079100000002</v>
      </c>
      <c r="O31">
        <v>3202.938232</v>
      </c>
      <c r="P31">
        <v>3218.7827149999998</v>
      </c>
      <c r="Q31">
        <v>3243.9365229999999</v>
      </c>
      <c r="R31">
        <v>3270.4482419999999</v>
      </c>
      <c r="S31">
        <v>3294.4030760000001</v>
      </c>
      <c r="T31">
        <v>3322.9240719999998</v>
      </c>
      <c r="U31">
        <v>3359.8249510000001</v>
      </c>
      <c r="V31">
        <v>3403.8945309999999</v>
      </c>
      <c r="W31">
        <v>3450.171875</v>
      </c>
      <c r="X31">
        <v>3498.4882809999999</v>
      </c>
      <c r="Y31">
        <v>3554.6437989999999</v>
      </c>
      <c r="Z31">
        <v>3608.4035640000002</v>
      </c>
      <c r="AA31">
        <v>3663.0974120000001</v>
      </c>
      <c r="AB31">
        <v>3718.6247560000002</v>
      </c>
      <c r="AC31">
        <v>3774.01001</v>
      </c>
      <c r="AD31">
        <v>3827.9189449999999</v>
      </c>
      <c r="AE31">
        <v>3880.4333499999998</v>
      </c>
      <c r="AF31">
        <v>3936.7382809999999</v>
      </c>
      <c r="AG31">
        <v>3993.6040039999998</v>
      </c>
      <c r="AH31">
        <v>4049.650635</v>
      </c>
      <c r="AI31">
        <v>4112.1577150000003</v>
      </c>
      <c r="AJ31" s="91">
        <v>1.4E-2</v>
      </c>
    </row>
    <row r="32" spans="1:36" ht="15" customHeight="1">
      <c r="A32" s="92" t="s">
        <v>865</v>
      </c>
      <c r="B32" t="s">
        <v>866</v>
      </c>
      <c r="C32" t="s">
        <v>867</v>
      </c>
      <c r="D32" t="s">
        <v>868</v>
      </c>
      <c r="E32" t="s">
        <v>817</v>
      </c>
      <c r="G32">
        <v>154.820786</v>
      </c>
      <c r="H32">
        <v>164.58933999999999</v>
      </c>
      <c r="I32">
        <v>166.630066</v>
      </c>
      <c r="J32">
        <v>166.90428199999999</v>
      </c>
      <c r="K32">
        <v>168.745239</v>
      </c>
      <c r="L32">
        <v>170.56552099999999</v>
      </c>
      <c r="M32">
        <v>172.00559999999999</v>
      </c>
      <c r="N32">
        <v>173.07629399999999</v>
      </c>
      <c r="O32">
        <v>173.82728599999999</v>
      </c>
      <c r="P32">
        <v>174.57951399999999</v>
      </c>
      <c r="Q32">
        <v>175.77552800000001</v>
      </c>
      <c r="R32">
        <v>177.036316</v>
      </c>
      <c r="S32">
        <v>178.175827</v>
      </c>
      <c r="T32">
        <v>179.53285199999999</v>
      </c>
      <c r="U32">
        <v>181.28900100000001</v>
      </c>
      <c r="V32">
        <v>183.38685599999999</v>
      </c>
      <c r="W32">
        <v>185.59007299999999</v>
      </c>
      <c r="X32">
        <v>187.89032</v>
      </c>
      <c r="Y32">
        <v>190.563965</v>
      </c>
      <c r="Z32">
        <v>193.12365700000001</v>
      </c>
      <c r="AA32">
        <v>195.727844</v>
      </c>
      <c r="AB32">
        <v>198.37164300000001</v>
      </c>
      <c r="AC32">
        <v>201.008881</v>
      </c>
      <c r="AD32">
        <v>203.575851</v>
      </c>
      <c r="AE32">
        <v>206.076447</v>
      </c>
      <c r="AF32">
        <v>208.75747699999999</v>
      </c>
      <c r="AG32">
        <v>211.465149</v>
      </c>
      <c r="AH32">
        <v>214.134018</v>
      </c>
      <c r="AI32">
        <v>217.11050399999999</v>
      </c>
      <c r="AJ32" s="91">
        <v>1.2E-2</v>
      </c>
    </row>
    <row r="33" spans="1:36" ht="15" customHeight="1">
      <c r="A33" s="92" t="s">
        <v>869</v>
      </c>
      <c r="B33" t="s">
        <v>870</v>
      </c>
      <c r="C33" t="s">
        <v>871</v>
      </c>
      <c r="D33" t="s">
        <v>872</v>
      </c>
      <c r="E33" t="s">
        <v>817</v>
      </c>
      <c r="G33">
        <v>1525.371948</v>
      </c>
      <c r="H33">
        <v>1568.4963379999999</v>
      </c>
      <c r="I33">
        <v>1545.243774</v>
      </c>
      <c r="J33">
        <v>1539.9454350000001</v>
      </c>
      <c r="K33">
        <v>1560.0004879999999</v>
      </c>
      <c r="L33">
        <v>1578.997314</v>
      </c>
      <c r="M33">
        <v>1593.6607670000001</v>
      </c>
      <c r="N33">
        <v>1603.7645259999999</v>
      </c>
      <c r="O33">
        <v>1608.9692379999999</v>
      </c>
      <c r="P33">
        <v>1613.8066409999999</v>
      </c>
      <c r="Q33">
        <v>1624.102539</v>
      </c>
      <c r="R33">
        <v>1638.209351</v>
      </c>
      <c r="S33">
        <v>1651.622314</v>
      </c>
      <c r="T33">
        <v>1665.2513429999999</v>
      </c>
      <c r="U33">
        <v>1681.9423830000001</v>
      </c>
      <c r="V33">
        <v>1701.550293</v>
      </c>
      <c r="W33">
        <v>1722.4525149999999</v>
      </c>
      <c r="X33">
        <v>1743.974976</v>
      </c>
      <c r="Y33">
        <v>1770.012207</v>
      </c>
      <c r="Z33">
        <v>1794.5860600000001</v>
      </c>
      <c r="AA33">
        <v>1819.58313</v>
      </c>
      <c r="AB33">
        <v>1845.8710940000001</v>
      </c>
      <c r="AC33">
        <v>1871.9423830000001</v>
      </c>
      <c r="AD33">
        <v>1896.627686</v>
      </c>
      <c r="AE33">
        <v>1920.9094239999999</v>
      </c>
      <c r="AF33">
        <v>1947.4875489999999</v>
      </c>
      <c r="AG33">
        <v>1974.090698</v>
      </c>
      <c r="AH33">
        <v>2000.765991</v>
      </c>
      <c r="AI33">
        <v>2030.390259</v>
      </c>
      <c r="AJ33" s="91">
        <v>0.01</v>
      </c>
    </row>
    <row r="34" spans="1:36" ht="15" customHeight="1">
      <c r="A34" s="92" t="s">
        <v>873</v>
      </c>
      <c r="B34" t="s">
        <v>874</v>
      </c>
      <c r="C34" t="s">
        <v>875</v>
      </c>
      <c r="D34" t="s">
        <v>876</v>
      </c>
      <c r="E34" t="s">
        <v>817</v>
      </c>
      <c r="G34">
        <v>586.70477300000005</v>
      </c>
      <c r="H34">
        <v>755.09033199999999</v>
      </c>
      <c r="I34">
        <v>825.08245799999997</v>
      </c>
      <c r="J34">
        <v>835.10656700000004</v>
      </c>
      <c r="K34">
        <v>847.74761999999998</v>
      </c>
      <c r="L34">
        <v>860.41784700000005</v>
      </c>
      <c r="M34">
        <v>870.67083700000001</v>
      </c>
      <c r="N34">
        <v>878.74676499999998</v>
      </c>
      <c r="O34">
        <v>885.43267800000001</v>
      </c>
      <c r="P34">
        <v>892.21881099999996</v>
      </c>
      <c r="Q34">
        <v>901.33520499999997</v>
      </c>
      <c r="R34">
        <v>909.308044</v>
      </c>
      <c r="S34">
        <v>916.19775400000003</v>
      </c>
      <c r="T34">
        <v>925.32128899999998</v>
      </c>
      <c r="U34">
        <v>937.39001499999995</v>
      </c>
      <c r="V34">
        <v>951.84991500000001</v>
      </c>
      <c r="W34">
        <v>966.82946800000002</v>
      </c>
      <c r="X34">
        <v>982.55957000000001</v>
      </c>
      <c r="Y34">
        <v>1000.33606</v>
      </c>
      <c r="Z34">
        <v>1017.537842</v>
      </c>
      <c r="AA34">
        <v>1035.0141599999999</v>
      </c>
      <c r="AB34">
        <v>1052.299683</v>
      </c>
      <c r="AC34">
        <v>1069.568237</v>
      </c>
      <c r="AD34">
        <v>1086.7020259999999</v>
      </c>
      <c r="AE34">
        <v>1103.295654</v>
      </c>
      <c r="AF34">
        <v>1120.8325199999999</v>
      </c>
      <c r="AG34">
        <v>1138.661987</v>
      </c>
      <c r="AH34">
        <v>1156.0013429999999</v>
      </c>
      <c r="AI34">
        <v>1175.417236</v>
      </c>
      <c r="AJ34" s="91">
        <v>2.5000000000000001E-2</v>
      </c>
    </row>
    <row r="35" spans="1:36" ht="15" customHeight="1">
      <c r="A35" s="92" t="s">
        <v>877</v>
      </c>
      <c r="B35" t="s">
        <v>878</v>
      </c>
      <c r="C35" t="s">
        <v>879</v>
      </c>
      <c r="D35" t="s">
        <v>880</v>
      </c>
      <c r="E35" t="s">
        <v>817</v>
      </c>
      <c r="G35">
        <v>535.90997300000004</v>
      </c>
      <c r="H35">
        <v>519.99194299999999</v>
      </c>
      <c r="I35">
        <v>514.24633800000004</v>
      </c>
      <c r="J35">
        <v>515.15429700000004</v>
      </c>
      <c r="K35">
        <v>519.40478499999995</v>
      </c>
      <c r="L35">
        <v>524.246216</v>
      </c>
      <c r="M35">
        <v>528.21435499999995</v>
      </c>
      <c r="N35">
        <v>531.52032499999996</v>
      </c>
      <c r="O35">
        <v>534.70904499999995</v>
      </c>
      <c r="P35">
        <v>538.17767300000003</v>
      </c>
      <c r="Q35">
        <v>542.72302200000001</v>
      </c>
      <c r="R35">
        <v>545.894409</v>
      </c>
      <c r="S35">
        <v>548.40716599999996</v>
      </c>
      <c r="T35">
        <v>552.81854199999998</v>
      </c>
      <c r="U35">
        <v>559.20330799999999</v>
      </c>
      <c r="V35">
        <v>567.10730000000001</v>
      </c>
      <c r="W35">
        <v>575.29974400000003</v>
      </c>
      <c r="X35">
        <v>584.06347700000003</v>
      </c>
      <c r="Y35">
        <v>593.73175000000003</v>
      </c>
      <c r="Z35">
        <v>603.15594499999997</v>
      </c>
      <c r="AA35">
        <v>612.77221699999996</v>
      </c>
      <c r="AB35">
        <v>622.08221400000002</v>
      </c>
      <c r="AC35">
        <v>631.49047900000005</v>
      </c>
      <c r="AD35">
        <v>641.01318400000002</v>
      </c>
      <c r="AE35">
        <v>650.15185499999995</v>
      </c>
      <c r="AF35">
        <v>659.66058299999997</v>
      </c>
      <c r="AG35">
        <v>669.38610800000004</v>
      </c>
      <c r="AH35">
        <v>678.74932899999999</v>
      </c>
      <c r="AI35">
        <v>689.23980700000004</v>
      </c>
      <c r="AJ35" s="91">
        <v>8.9999999999999993E-3</v>
      </c>
    </row>
    <row r="36" spans="1:36" ht="15" customHeight="1">
      <c r="A36" s="92" t="s">
        <v>881</v>
      </c>
      <c r="B36" t="s">
        <v>882</v>
      </c>
      <c r="C36" t="s">
        <v>883</v>
      </c>
      <c r="D36" t="s">
        <v>884</v>
      </c>
      <c r="E36" t="s">
        <v>817</v>
      </c>
      <c r="G36">
        <v>1236.103394</v>
      </c>
      <c r="H36">
        <v>1179.9141850000001</v>
      </c>
      <c r="I36">
        <v>1171.647461</v>
      </c>
      <c r="J36">
        <v>1169.6875</v>
      </c>
      <c r="K36">
        <v>1160.749268</v>
      </c>
      <c r="L36">
        <v>1156.1695560000001</v>
      </c>
      <c r="M36">
        <v>1148.387573</v>
      </c>
      <c r="N36">
        <v>1142.2429199999999</v>
      </c>
      <c r="O36">
        <v>1136.9570309999999</v>
      </c>
      <c r="P36">
        <v>1134.8431399999999</v>
      </c>
      <c r="Q36">
        <v>1133.3050539999999</v>
      </c>
      <c r="R36">
        <v>1132.2845460000001</v>
      </c>
      <c r="S36">
        <v>1130.4716800000001</v>
      </c>
      <c r="T36">
        <v>1129.38501</v>
      </c>
      <c r="U36">
        <v>1127.3304439999999</v>
      </c>
      <c r="V36">
        <v>1126.333862</v>
      </c>
      <c r="W36">
        <v>1125.2138669999999</v>
      </c>
      <c r="X36">
        <v>1123.8895259999999</v>
      </c>
      <c r="Y36">
        <v>1123.014404</v>
      </c>
      <c r="Z36">
        <v>1122.3082280000001</v>
      </c>
      <c r="AA36">
        <v>1122.091553</v>
      </c>
      <c r="AB36">
        <v>1121.338745</v>
      </c>
      <c r="AC36">
        <v>1120.7080080000001</v>
      </c>
      <c r="AD36">
        <v>1119.729736</v>
      </c>
      <c r="AE36">
        <v>1121.439331</v>
      </c>
      <c r="AF36">
        <v>1120.900879</v>
      </c>
      <c r="AG36">
        <v>1118.8984379999999</v>
      </c>
      <c r="AH36">
        <v>1117.3405760000001</v>
      </c>
      <c r="AI36">
        <v>1115.843018</v>
      </c>
      <c r="AJ36" s="91">
        <v>-4.0000000000000001E-3</v>
      </c>
    </row>
    <row r="37" spans="1:36" ht="15" customHeight="1">
      <c r="A37" s="92" t="s">
        <v>885</v>
      </c>
      <c r="B37" t="s">
        <v>692</v>
      </c>
      <c r="C37" t="s">
        <v>886</v>
      </c>
      <c r="D37" t="s">
        <v>887</v>
      </c>
      <c r="E37" t="s">
        <v>817</v>
      </c>
      <c r="G37">
        <v>1033.2667240000001</v>
      </c>
      <c r="H37">
        <v>980.75116000000003</v>
      </c>
      <c r="I37">
        <v>975.84198000000004</v>
      </c>
      <c r="J37">
        <v>975.95019500000001</v>
      </c>
      <c r="K37">
        <v>967.93615699999998</v>
      </c>
      <c r="L37">
        <v>964.27221699999996</v>
      </c>
      <c r="M37">
        <v>957.65405299999998</v>
      </c>
      <c r="N37">
        <v>953.03247099999999</v>
      </c>
      <c r="O37">
        <v>949.55358899999999</v>
      </c>
      <c r="P37">
        <v>949.16625999999997</v>
      </c>
      <c r="Q37">
        <v>948.83813499999997</v>
      </c>
      <c r="R37">
        <v>948.67443800000001</v>
      </c>
      <c r="S37">
        <v>947.69421399999999</v>
      </c>
      <c r="T37">
        <v>947.38678000000004</v>
      </c>
      <c r="U37">
        <v>945.88024900000005</v>
      </c>
      <c r="V37">
        <v>945.22845500000005</v>
      </c>
      <c r="W37">
        <v>944.46801800000003</v>
      </c>
      <c r="X37">
        <v>943.50647000000004</v>
      </c>
      <c r="Y37">
        <v>942.71899399999995</v>
      </c>
      <c r="Z37">
        <v>942.14709500000004</v>
      </c>
      <c r="AA37">
        <v>942.10345500000005</v>
      </c>
      <c r="AB37">
        <v>941.52520800000002</v>
      </c>
      <c r="AC37">
        <v>941.15136700000005</v>
      </c>
      <c r="AD37">
        <v>940.48584000000005</v>
      </c>
      <c r="AE37">
        <v>942.48962400000005</v>
      </c>
      <c r="AF37">
        <v>942.17327899999998</v>
      </c>
      <c r="AG37">
        <v>940.40753199999995</v>
      </c>
      <c r="AH37">
        <v>939.112122</v>
      </c>
      <c r="AI37">
        <v>937.68743900000004</v>
      </c>
      <c r="AJ37" s="91">
        <v>-3.0000000000000001E-3</v>
      </c>
    </row>
    <row r="38" spans="1:36" ht="15" customHeight="1">
      <c r="A38" s="92" t="s">
        <v>888</v>
      </c>
      <c r="B38" t="s">
        <v>364</v>
      </c>
      <c r="C38" t="s">
        <v>889</v>
      </c>
      <c r="D38" t="s">
        <v>890</v>
      </c>
      <c r="E38" t="s">
        <v>817</v>
      </c>
      <c r="G38">
        <v>98.239020999999994</v>
      </c>
      <c r="H38">
        <v>98.920753000000005</v>
      </c>
      <c r="I38">
        <v>98.114661999999996</v>
      </c>
      <c r="J38">
        <v>97.346069</v>
      </c>
      <c r="K38">
        <v>96.685867000000002</v>
      </c>
      <c r="L38">
        <v>95.823470999999998</v>
      </c>
      <c r="M38">
        <v>94.964698999999996</v>
      </c>
      <c r="N38">
        <v>93.890502999999995</v>
      </c>
      <c r="O38">
        <v>92.919189000000003</v>
      </c>
      <c r="P38">
        <v>92.029815999999997</v>
      </c>
      <c r="Q38">
        <v>91.401107999999994</v>
      </c>
      <c r="R38">
        <v>90.674225000000007</v>
      </c>
      <c r="S38">
        <v>89.934028999999995</v>
      </c>
      <c r="T38">
        <v>89.168869000000001</v>
      </c>
      <c r="U38">
        <v>88.333008000000007</v>
      </c>
      <c r="V38">
        <v>87.614966999999993</v>
      </c>
      <c r="W38">
        <v>86.833350999999993</v>
      </c>
      <c r="X38">
        <v>86.156693000000004</v>
      </c>
      <c r="Y38">
        <v>85.473595000000003</v>
      </c>
      <c r="Z38">
        <v>84.846123000000006</v>
      </c>
      <c r="AA38">
        <v>84.273765999999995</v>
      </c>
      <c r="AB38">
        <v>83.705399</v>
      </c>
      <c r="AC38">
        <v>83.103454999999997</v>
      </c>
      <c r="AD38">
        <v>82.418205</v>
      </c>
      <c r="AE38">
        <v>81.856209000000007</v>
      </c>
      <c r="AF38">
        <v>81.249022999999994</v>
      </c>
      <c r="AG38">
        <v>80.573120000000003</v>
      </c>
      <c r="AH38">
        <v>79.990395000000007</v>
      </c>
      <c r="AI38">
        <v>79.592849999999999</v>
      </c>
      <c r="AJ38" s="91">
        <v>-7.0000000000000001E-3</v>
      </c>
    </row>
    <row r="39" spans="1:36" ht="15" customHeight="1">
      <c r="A39" s="92" t="s">
        <v>891</v>
      </c>
      <c r="B39" t="s">
        <v>892</v>
      </c>
      <c r="C39" t="s">
        <v>893</v>
      </c>
      <c r="D39" t="s">
        <v>894</v>
      </c>
      <c r="E39" t="s">
        <v>817</v>
      </c>
      <c r="G39">
        <v>935.02770999999996</v>
      </c>
      <c r="H39">
        <v>881.83038299999998</v>
      </c>
      <c r="I39">
        <v>877.72729500000003</v>
      </c>
      <c r="J39">
        <v>878.60412599999995</v>
      </c>
      <c r="K39">
        <v>871.25030500000003</v>
      </c>
      <c r="L39">
        <v>868.44872999999995</v>
      </c>
      <c r="M39">
        <v>862.68933100000004</v>
      </c>
      <c r="N39">
        <v>859.14196800000002</v>
      </c>
      <c r="O39">
        <v>856.63439900000003</v>
      </c>
      <c r="P39">
        <v>857.13647500000002</v>
      </c>
      <c r="Q39">
        <v>857.43701199999998</v>
      </c>
      <c r="R39">
        <v>858.00024399999995</v>
      </c>
      <c r="S39">
        <v>857.76019299999996</v>
      </c>
      <c r="T39">
        <v>858.217896</v>
      </c>
      <c r="U39">
        <v>857.54724099999999</v>
      </c>
      <c r="V39">
        <v>857.61346400000002</v>
      </c>
      <c r="W39">
        <v>857.63464399999998</v>
      </c>
      <c r="X39">
        <v>857.34979199999998</v>
      </c>
      <c r="Y39">
        <v>857.24542199999996</v>
      </c>
      <c r="Z39">
        <v>857.30096400000002</v>
      </c>
      <c r="AA39">
        <v>857.82971199999997</v>
      </c>
      <c r="AB39">
        <v>857.81982400000004</v>
      </c>
      <c r="AC39">
        <v>858.04791299999999</v>
      </c>
      <c r="AD39">
        <v>858.06762700000002</v>
      </c>
      <c r="AE39">
        <v>860.63342299999999</v>
      </c>
      <c r="AF39">
        <v>860.92425500000002</v>
      </c>
      <c r="AG39">
        <v>859.83441200000004</v>
      </c>
      <c r="AH39">
        <v>859.12170400000002</v>
      </c>
      <c r="AI39">
        <v>858.094604</v>
      </c>
      <c r="AJ39" s="91">
        <v>-3.0000000000000001E-3</v>
      </c>
    </row>
    <row r="40" spans="1:36" ht="15" customHeight="1">
      <c r="A40" s="92" t="s">
        <v>895</v>
      </c>
      <c r="B40" t="s">
        <v>443</v>
      </c>
      <c r="C40" t="s">
        <v>896</v>
      </c>
      <c r="D40" t="s">
        <v>897</v>
      </c>
      <c r="E40" t="s">
        <v>817</v>
      </c>
      <c r="G40">
        <v>202.83663899999999</v>
      </c>
      <c r="H40">
        <v>199.16296399999999</v>
      </c>
      <c r="I40">
        <v>195.80548099999999</v>
      </c>
      <c r="J40">
        <v>193.737213</v>
      </c>
      <c r="K40">
        <v>192.813141</v>
      </c>
      <c r="L40">
        <v>191.8974</v>
      </c>
      <c r="M40">
        <v>190.73350500000001</v>
      </c>
      <c r="N40">
        <v>189.210464</v>
      </c>
      <c r="O40">
        <v>187.40353400000001</v>
      </c>
      <c r="P40">
        <v>185.676941</v>
      </c>
      <c r="Q40">
        <v>184.46688800000001</v>
      </c>
      <c r="R40">
        <v>183.61003099999999</v>
      </c>
      <c r="S40">
        <v>182.77757299999999</v>
      </c>
      <c r="T40">
        <v>181.99818400000001</v>
      </c>
      <c r="U40">
        <v>181.450287</v>
      </c>
      <c r="V40">
        <v>181.105515</v>
      </c>
      <c r="W40">
        <v>180.74588</v>
      </c>
      <c r="X40">
        <v>180.38298</v>
      </c>
      <c r="Y40">
        <v>180.29542499999999</v>
      </c>
      <c r="Z40">
        <v>180.16119399999999</v>
      </c>
      <c r="AA40">
        <v>179.988022</v>
      </c>
      <c r="AB40">
        <v>179.81350699999999</v>
      </c>
      <c r="AC40">
        <v>179.55651900000001</v>
      </c>
      <c r="AD40">
        <v>179.24385100000001</v>
      </c>
      <c r="AE40">
        <v>178.94970699999999</v>
      </c>
      <c r="AF40">
        <v>178.72766100000001</v>
      </c>
      <c r="AG40">
        <v>178.49087499999999</v>
      </c>
      <c r="AH40">
        <v>178.228363</v>
      </c>
      <c r="AI40">
        <v>178.15554800000001</v>
      </c>
      <c r="AJ40" s="91">
        <v>-5.0000000000000001E-3</v>
      </c>
    </row>
    <row r="41" spans="1:36" ht="15" customHeight="1">
      <c r="A41" s="92" t="s">
        <v>898</v>
      </c>
      <c r="B41" t="s">
        <v>360</v>
      </c>
      <c r="C41" t="s">
        <v>899</v>
      </c>
      <c r="D41" t="s">
        <v>900</v>
      </c>
      <c r="E41" t="s">
        <v>817</v>
      </c>
      <c r="G41">
        <v>525.29516599999999</v>
      </c>
      <c r="H41">
        <v>520.38635299999999</v>
      </c>
      <c r="I41">
        <v>540.67010500000004</v>
      </c>
      <c r="J41">
        <v>529.40960700000005</v>
      </c>
      <c r="K41">
        <v>509.78036500000002</v>
      </c>
      <c r="L41">
        <v>494.66577100000001</v>
      </c>
      <c r="M41">
        <v>488.87829599999998</v>
      </c>
      <c r="N41">
        <v>494.23297100000002</v>
      </c>
      <c r="O41">
        <v>492.04196200000001</v>
      </c>
      <c r="P41">
        <v>494.021973</v>
      </c>
      <c r="Q41">
        <v>498.57672100000002</v>
      </c>
      <c r="R41">
        <v>502.37463400000001</v>
      </c>
      <c r="S41">
        <v>505.03482100000002</v>
      </c>
      <c r="T41">
        <v>508.43884300000002</v>
      </c>
      <c r="U41">
        <v>509.35067700000002</v>
      </c>
      <c r="V41">
        <v>510.83496100000002</v>
      </c>
      <c r="W41">
        <v>512.78436299999998</v>
      </c>
      <c r="X41">
        <v>512.64245600000004</v>
      </c>
      <c r="Y41">
        <v>513.75494400000002</v>
      </c>
      <c r="Z41">
        <v>517.85437000000002</v>
      </c>
      <c r="AA41">
        <v>521.34210199999995</v>
      </c>
      <c r="AB41">
        <v>522.19409199999996</v>
      </c>
      <c r="AC41">
        <v>522.73846400000002</v>
      </c>
      <c r="AD41">
        <v>523.13726799999995</v>
      </c>
      <c r="AE41">
        <v>524.88281199999994</v>
      </c>
      <c r="AF41">
        <v>527.90673800000002</v>
      </c>
      <c r="AG41">
        <v>531.78454599999998</v>
      </c>
      <c r="AH41">
        <v>533.67974900000002</v>
      </c>
      <c r="AI41">
        <v>537.57678199999998</v>
      </c>
      <c r="AJ41" s="91">
        <v>1E-3</v>
      </c>
    </row>
    <row r="42" spans="1:36" ht="15" customHeight="1">
      <c r="A42" s="92" t="s">
        <v>901</v>
      </c>
      <c r="B42" t="s">
        <v>692</v>
      </c>
      <c r="C42" t="s">
        <v>902</v>
      </c>
      <c r="D42" t="s">
        <v>903</v>
      </c>
      <c r="E42" t="s">
        <v>817</v>
      </c>
      <c r="G42">
        <v>481.38171399999999</v>
      </c>
      <c r="H42">
        <v>474.82238799999999</v>
      </c>
      <c r="I42">
        <v>494.12914999999998</v>
      </c>
      <c r="J42">
        <v>482.20422400000001</v>
      </c>
      <c r="K42">
        <v>461.88034099999999</v>
      </c>
      <c r="L42">
        <v>446.09524499999998</v>
      </c>
      <c r="M42">
        <v>439.745361</v>
      </c>
      <c r="N42">
        <v>444.52569599999998</v>
      </c>
      <c r="O42">
        <v>441.89193699999998</v>
      </c>
      <c r="P42">
        <v>443.42330900000002</v>
      </c>
      <c r="Q42">
        <v>447.43722500000001</v>
      </c>
      <c r="R42">
        <v>450.64798000000002</v>
      </c>
      <c r="S42">
        <v>452.66558800000001</v>
      </c>
      <c r="T42">
        <v>455.51504499999999</v>
      </c>
      <c r="U42">
        <v>455.89370700000001</v>
      </c>
      <c r="V42">
        <v>456.86227400000001</v>
      </c>
      <c r="W42">
        <v>458.27462800000001</v>
      </c>
      <c r="X42">
        <v>457.60876500000001</v>
      </c>
      <c r="Y42">
        <v>458.12835699999999</v>
      </c>
      <c r="Z42">
        <v>461.673248</v>
      </c>
      <c r="AA42">
        <v>464.588348</v>
      </c>
      <c r="AB42">
        <v>464.93649299999998</v>
      </c>
      <c r="AC42">
        <v>464.922821</v>
      </c>
      <c r="AD42">
        <v>464.770691</v>
      </c>
      <c r="AE42">
        <v>465.76678500000003</v>
      </c>
      <c r="AF42">
        <v>468.15533399999998</v>
      </c>
      <c r="AG42">
        <v>471.33984400000003</v>
      </c>
      <c r="AH42">
        <v>472.59906000000001</v>
      </c>
      <c r="AI42">
        <v>475.72866800000003</v>
      </c>
      <c r="AJ42" s="91">
        <v>0</v>
      </c>
    </row>
    <row r="43" spans="1:36" ht="15" customHeight="1">
      <c r="A43" s="92" t="s">
        <v>904</v>
      </c>
      <c r="B43" t="s">
        <v>689</v>
      </c>
      <c r="C43" t="s">
        <v>905</v>
      </c>
      <c r="D43" t="s">
        <v>906</v>
      </c>
      <c r="E43" t="s">
        <v>817</v>
      </c>
      <c r="G43">
        <v>43.913421999999997</v>
      </c>
      <c r="H43">
        <v>45.563988000000002</v>
      </c>
      <c r="I43">
        <v>46.540951</v>
      </c>
      <c r="J43">
        <v>47.205399</v>
      </c>
      <c r="K43">
        <v>47.900013000000001</v>
      </c>
      <c r="L43">
        <v>48.570526000000001</v>
      </c>
      <c r="M43">
        <v>49.132919000000001</v>
      </c>
      <c r="N43">
        <v>49.707282999999997</v>
      </c>
      <c r="O43">
        <v>50.150032000000003</v>
      </c>
      <c r="P43">
        <v>50.598678999999997</v>
      </c>
      <c r="Q43">
        <v>51.139499999999998</v>
      </c>
      <c r="R43">
        <v>51.726661999999997</v>
      </c>
      <c r="S43">
        <v>52.369225</v>
      </c>
      <c r="T43">
        <v>52.923794000000001</v>
      </c>
      <c r="U43">
        <v>53.456974000000002</v>
      </c>
      <c r="V43">
        <v>53.972693999999997</v>
      </c>
      <c r="W43">
        <v>54.509743</v>
      </c>
      <c r="X43">
        <v>55.033695000000002</v>
      </c>
      <c r="Y43">
        <v>55.626582999999997</v>
      </c>
      <c r="Z43">
        <v>56.181145000000001</v>
      </c>
      <c r="AA43">
        <v>56.753779999999999</v>
      </c>
      <c r="AB43">
        <v>57.257598999999999</v>
      </c>
      <c r="AC43">
        <v>57.815627999999997</v>
      </c>
      <c r="AD43">
        <v>58.366591999999997</v>
      </c>
      <c r="AE43">
        <v>59.116034999999997</v>
      </c>
      <c r="AF43">
        <v>59.751427</v>
      </c>
      <c r="AG43">
        <v>60.444682999999998</v>
      </c>
      <c r="AH43">
        <v>61.080703999999997</v>
      </c>
      <c r="AI43">
        <v>61.848125000000003</v>
      </c>
      <c r="AJ43" s="91">
        <v>1.2E-2</v>
      </c>
    </row>
    <row r="44" spans="1:36" ht="15" customHeight="1">
      <c r="A44" s="92" t="s">
        <v>907</v>
      </c>
      <c r="B44" t="s">
        <v>520</v>
      </c>
      <c r="C44" t="s">
        <v>908</v>
      </c>
      <c r="D44" t="s">
        <v>909</v>
      </c>
      <c r="E44" t="s">
        <v>817</v>
      </c>
      <c r="G44">
        <v>7.5946369999999996</v>
      </c>
      <c r="H44">
        <v>8.2708110000000001</v>
      </c>
      <c r="I44">
        <v>8.8117520000000003</v>
      </c>
      <c r="J44">
        <v>9.2425239999999995</v>
      </c>
      <c r="K44">
        <v>9.5890699999999995</v>
      </c>
      <c r="L44">
        <v>9.8712160000000004</v>
      </c>
      <c r="M44">
        <v>10.105147000000001</v>
      </c>
      <c r="N44">
        <v>10.303372</v>
      </c>
      <c r="O44">
        <v>10.475068</v>
      </c>
      <c r="P44">
        <v>10.626023999999999</v>
      </c>
      <c r="Q44">
        <v>10.758953999999999</v>
      </c>
      <c r="R44">
        <v>10.875567999999999</v>
      </c>
      <c r="S44">
        <v>10.979032999999999</v>
      </c>
      <c r="T44">
        <v>11.071654000000001</v>
      </c>
      <c r="U44">
        <v>11.154877000000001</v>
      </c>
      <c r="V44">
        <v>11.229654999999999</v>
      </c>
      <c r="W44">
        <v>11.304667</v>
      </c>
      <c r="X44">
        <v>11.377219</v>
      </c>
      <c r="Y44">
        <v>11.447278000000001</v>
      </c>
      <c r="Z44">
        <v>11.515231999999999</v>
      </c>
      <c r="AA44">
        <v>11.582255999999999</v>
      </c>
      <c r="AB44">
        <v>11.648866999999999</v>
      </c>
      <c r="AC44">
        <v>11.715138</v>
      </c>
      <c r="AD44">
        <v>11.781057000000001</v>
      </c>
      <c r="AE44">
        <v>11.847011999999999</v>
      </c>
      <c r="AF44">
        <v>11.912785</v>
      </c>
      <c r="AG44">
        <v>11.978335</v>
      </c>
      <c r="AH44">
        <v>12.043905000000001</v>
      </c>
      <c r="AI44">
        <v>12.109465</v>
      </c>
      <c r="AJ44" s="91">
        <v>1.7000000000000001E-2</v>
      </c>
    </row>
    <row r="45" spans="1:36" ht="15" customHeight="1">
      <c r="A45" s="92" t="s">
        <v>910</v>
      </c>
      <c r="B45" t="s">
        <v>518</v>
      </c>
      <c r="C45" t="s">
        <v>911</v>
      </c>
      <c r="D45" t="s">
        <v>912</v>
      </c>
      <c r="E45" t="s">
        <v>817</v>
      </c>
      <c r="G45">
        <v>17.032639</v>
      </c>
      <c r="H45">
        <v>17.333525000000002</v>
      </c>
      <c r="I45">
        <v>17.471111000000001</v>
      </c>
      <c r="J45">
        <v>17.514868</v>
      </c>
      <c r="K45">
        <v>17.667708999999999</v>
      </c>
      <c r="L45">
        <v>17.921016999999999</v>
      </c>
      <c r="M45">
        <v>18.139037999999999</v>
      </c>
      <c r="N45">
        <v>18.293453</v>
      </c>
      <c r="O45">
        <v>18.389309000000001</v>
      </c>
      <c r="P45">
        <v>18.446940999999999</v>
      </c>
      <c r="Q45">
        <v>18.571213</v>
      </c>
      <c r="R45">
        <v>18.730657999999998</v>
      </c>
      <c r="S45">
        <v>18.930088000000001</v>
      </c>
      <c r="T45">
        <v>19.092124999999999</v>
      </c>
      <c r="U45">
        <v>19.259436000000001</v>
      </c>
      <c r="V45">
        <v>19.415512</v>
      </c>
      <c r="W45">
        <v>19.584526</v>
      </c>
      <c r="X45">
        <v>19.751868999999999</v>
      </c>
      <c r="Y45">
        <v>19.950641999999998</v>
      </c>
      <c r="Z45">
        <v>20.133372999999999</v>
      </c>
      <c r="AA45">
        <v>20.325230000000001</v>
      </c>
      <c r="AB45">
        <v>20.481424000000001</v>
      </c>
      <c r="AC45">
        <v>20.667052999999999</v>
      </c>
      <c r="AD45">
        <v>20.844881000000001</v>
      </c>
      <c r="AE45">
        <v>21.123301999999999</v>
      </c>
      <c r="AF45">
        <v>21.333514999999998</v>
      </c>
      <c r="AG45">
        <v>21.575635999999999</v>
      </c>
      <c r="AH45">
        <v>21.790666999999999</v>
      </c>
      <c r="AI45">
        <v>22.070596999999999</v>
      </c>
      <c r="AJ45" s="91">
        <v>8.9999999999999993E-3</v>
      </c>
    </row>
    <row r="46" spans="1:36" ht="15" customHeight="1">
      <c r="A46" s="92" t="s">
        <v>913</v>
      </c>
      <c r="B46" t="s">
        <v>914</v>
      </c>
      <c r="C46" t="s">
        <v>915</v>
      </c>
      <c r="D46" t="s">
        <v>916</v>
      </c>
      <c r="E46" t="s">
        <v>817</v>
      </c>
      <c r="G46">
        <v>19.286148000000001</v>
      </c>
      <c r="H46">
        <v>19.959654</v>
      </c>
      <c r="I46">
        <v>20.258087</v>
      </c>
      <c r="J46">
        <v>20.448008000000002</v>
      </c>
      <c r="K46">
        <v>20.643234</v>
      </c>
      <c r="L46">
        <v>20.778293999999999</v>
      </c>
      <c r="M46">
        <v>20.888736999999999</v>
      </c>
      <c r="N46">
        <v>21.11046</v>
      </c>
      <c r="O46">
        <v>21.285655999999999</v>
      </c>
      <c r="P46">
        <v>21.525711000000001</v>
      </c>
      <c r="Q46">
        <v>21.809334</v>
      </c>
      <c r="R46">
        <v>22.120438</v>
      </c>
      <c r="S46">
        <v>22.460100000000001</v>
      </c>
      <c r="T46">
        <v>22.760014000000002</v>
      </c>
      <c r="U46">
        <v>23.042663999999998</v>
      </c>
      <c r="V46">
        <v>23.327525999999999</v>
      </c>
      <c r="W46">
        <v>23.620547999999999</v>
      </c>
      <c r="X46">
        <v>23.904606000000001</v>
      </c>
      <c r="Y46">
        <v>24.228663999999998</v>
      </c>
      <c r="Z46">
        <v>24.532539</v>
      </c>
      <c r="AA46">
        <v>24.846294</v>
      </c>
      <c r="AB46">
        <v>25.127307999999999</v>
      </c>
      <c r="AC46">
        <v>25.433437000000001</v>
      </c>
      <c r="AD46">
        <v>25.740656000000001</v>
      </c>
      <c r="AE46">
        <v>26.145723</v>
      </c>
      <c r="AF46">
        <v>26.505127000000002</v>
      </c>
      <c r="AG46">
        <v>26.890711</v>
      </c>
      <c r="AH46">
        <v>27.246131999999999</v>
      </c>
      <c r="AI46">
        <v>27.668061999999999</v>
      </c>
      <c r="AJ46" s="91">
        <v>1.2999999999999999E-2</v>
      </c>
    </row>
    <row r="47" spans="1:36" ht="15" customHeight="1">
      <c r="A47" s="92" t="s">
        <v>917</v>
      </c>
      <c r="B47" t="s">
        <v>451</v>
      </c>
      <c r="C47" t="s">
        <v>918</v>
      </c>
      <c r="D47" t="s">
        <v>919</v>
      </c>
      <c r="E47" t="s">
        <v>817</v>
      </c>
      <c r="G47">
        <v>125.945221</v>
      </c>
      <c r="H47">
        <v>125.92506400000001</v>
      </c>
      <c r="I47">
        <v>126.01237500000001</v>
      </c>
      <c r="J47">
        <v>126.049858</v>
      </c>
      <c r="K47">
        <v>126.11367</v>
      </c>
      <c r="L47">
        <v>125.98440600000001</v>
      </c>
      <c r="M47">
        <v>125.852997</v>
      </c>
      <c r="N47">
        <v>125.755234</v>
      </c>
      <c r="O47">
        <v>125.652069</v>
      </c>
      <c r="P47">
        <v>125.54579200000001</v>
      </c>
      <c r="Q47">
        <v>125.439178</v>
      </c>
      <c r="R47">
        <v>125.330147</v>
      </c>
      <c r="S47">
        <v>125.250381</v>
      </c>
      <c r="T47">
        <v>125.225021</v>
      </c>
      <c r="U47">
        <v>125.255257</v>
      </c>
      <c r="V47">
        <v>125.318207</v>
      </c>
      <c r="W47">
        <v>125.411896</v>
      </c>
      <c r="X47">
        <v>125.52668799999999</v>
      </c>
      <c r="Y47">
        <v>125.666534</v>
      </c>
      <c r="Z47">
        <v>125.797371</v>
      </c>
      <c r="AA47">
        <v>125.925034</v>
      </c>
      <c r="AB47">
        <v>126.04557</v>
      </c>
      <c r="AC47">
        <v>126.16628300000001</v>
      </c>
      <c r="AD47">
        <v>126.32028200000001</v>
      </c>
      <c r="AE47">
        <v>126.49239300000001</v>
      </c>
      <c r="AF47">
        <v>126.66081200000001</v>
      </c>
      <c r="AG47">
        <v>126.811455</v>
      </c>
      <c r="AH47">
        <v>126.974289</v>
      </c>
      <c r="AI47">
        <v>127.158676</v>
      </c>
      <c r="AJ47" s="91">
        <v>0</v>
      </c>
    </row>
    <row r="48" spans="1:36" ht="15" customHeight="1">
      <c r="A48" s="92" t="s">
        <v>920</v>
      </c>
      <c r="B48" t="s">
        <v>921</v>
      </c>
      <c r="C48" t="s">
        <v>922</v>
      </c>
      <c r="D48" t="s">
        <v>923</v>
      </c>
      <c r="E48" t="s">
        <v>817</v>
      </c>
      <c r="G48">
        <v>905.73223900000005</v>
      </c>
      <c r="H48">
        <v>820.54260299999999</v>
      </c>
      <c r="I48">
        <v>760.982483</v>
      </c>
      <c r="J48">
        <v>726.75244099999998</v>
      </c>
      <c r="K48">
        <v>695.850098</v>
      </c>
      <c r="L48">
        <v>653.98541299999999</v>
      </c>
      <c r="M48">
        <v>613.92791699999998</v>
      </c>
      <c r="N48">
        <v>612.03295900000001</v>
      </c>
      <c r="O48">
        <v>610.31640600000003</v>
      </c>
      <c r="P48">
        <v>611.89654499999995</v>
      </c>
      <c r="Q48">
        <v>617.76355000000001</v>
      </c>
      <c r="R48">
        <v>626.28515600000003</v>
      </c>
      <c r="S48">
        <v>630.76672399999995</v>
      </c>
      <c r="T48">
        <v>633.47729500000003</v>
      </c>
      <c r="U48">
        <v>634.00311299999998</v>
      </c>
      <c r="V48">
        <v>632.96820100000002</v>
      </c>
      <c r="W48">
        <v>637.83142099999998</v>
      </c>
      <c r="X48">
        <v>636.66796899999997</v>
      </c>
      <c r="Y48">
        <v>645.807007</v>
      </c>
      <c r="Z48">
        <v>652.42675799999995</v>
      </c>
      <c r="AA48">
        <v>658.166382</v>
      </c>
      <c r="AB48">
        <v>660.99408000000005</v>
      </c>
      <c r="AC48">
        <v>665.09454300000004</v>
      </c>
      <c r="AD48">
        <v>669.20263699999998</v>
      </c>
      <c r="AE48">
        <v>674.53369099999998</v>
      </c>
      <c r="AF48">
        <v>682.13464399999998</v>
      </c>
      <c r="AG48">
        <v>689.49054000000001</v>
      </c>
      <c r="AH48">
        <v>691.88214100000005</v>
      </c>
      <c r="AI48">
        <v>696.77728300000001</v>
      </c>
      <c r="AJ48" s="91">
        <v>-8.9999999999999993E-3</v>
      </c>
    </row>
    <row r="49" spans="1:36" ht="15" customHeight="1">
      <c r="A49" s="92" t="s">
        <v>924</v>
      </c>
      <c r="B49" t="s">
        <v>457</v>
      </c>
      <c r="C49" t="s">
        <v>925</v>
      </c>
      <c r="D49" t="s">
        <v>926</v>
      </c>
      <c r="E49" t="s">
        <v>817</v>
      </c>
      <c r="G49">
        <v>332.52310199999999</v>
      </c>
      <c r="H49">
        <v>377.97052000000002</v>
      </c>
      <c r="I49">
        <v>384.00460800000002</v>
      </c>
      <c r="J49">
        <v>408.78292800000003</v>
      </c>
      <c r="K49">
        <v>446.260651</v>
      </c>
      <c r="L49">
        <v>477.17263800000001</v>
      </c>
      <c r="M49">
        <v>503.61007699999999</v>
      </c>
      <c r="N49">
        <v>527.57086200000003</v>
      </c>
      <c r="O49">
        <v>577.96905500000003</v>
      </c>
      <c r="P49">
        <v>628.36724900000002</v>
      </c>
      <c r="Q49">
        <v>680.00372300000004</v>
      </c>
      <c r="R49">
        <v>729.163635</v>
      </c>
      <c r="S49">
        <v>771.16210899999999</v>
      </c>
      <c r="T49">
        <v>796.36120600000004</v>
      </c>
      <c r="U49">
        <v>814.39892599999996</v>
      </c>
      <c r="V49">
        <v>829.96002199999998</v>
      </c>
      <c r="W49">
        <v>838.35974099999999</v>
      </c>
      <c r="X49">
        <v>838.35974099999999</v>
      </c>
      <c r="Y49">
        <v>839.59802200000001</v>
      </c>
      <c r="Z49">
        <v>838.35974099999999</v>
      </c>
      <c r="AA49">
        <v>838.35974099999999</v>
      </c>
      <c r="AB49">
        <v>838.35974099999999</v>
      </c>
      <c r="AC49">
        <v>839.59802200000001</v>
      </c>
      <c r="AD49">
        <v>838.35974099999999</v>
      </c>
      <c r="AE49">
        <v>838.35974099999999</v>
      </c>
      <c r="AF49">
        <v>838.35974099999999</v>
      </c>
      <c r="AG49">
        <v>839.59802200000001</v>
      </c>
      <c r="AH49">
        <v>838.35974099999999</v>
      </c>
      <c r="AI49">
        <v>838.35974099999999</v>
      </c>
      <c r="AJ49" s="91">
        <v>3.4000000000000002E-2</v>
      </c>
    </row>
    <row r="50" spans="1:36" ht="15" customHeight="1">
      <c r="A50" s="92" t="s">
        <v>927</v>
      </c>
      <c r="B50" t="s">
        <v>448</v>
      </c>
      <c r="C50" t="s">
        <v>928</v>
      </c>
      <c r="D50" t="s">
        <v>929</v>
      </c>
      <c r="E50" t="s">
        <v>817</v>
      </c>
      <c r="G50">
        <v>430.83187900000001</v>
      </c>
      <c r="H50">
        <v>433.13122600000003</v>
      </c>
      <c r="I50">
        <v>433.96752900000001</v>
      </c>
      <c r="J50">
        <v>434.62820399999998</v>
      </c>
      <c r="K50">
        <v>435.16168199999998</v>
      </c>
      <c r="L50">
        <v>435.947113</v>
      </c>
      <c r="M50">
        <v>436.50567599999999</v>
      </c>
      <c r="N50">
        <v>436.95120200000002</v>
      </c>
      <c r="O50">
        <v>437.33203099999997</v>
      </c>
      <c r="P50">
        <v>437.57638500000002</v>
      </c>
      <c r="Q50">
        <v>437.74392699999999</v>
      </c>
      <c r="R50">
        <v>437.826752</v>
      </c>
      <c r="S50">
        <v>437.85824600000001</v>
      </c>
      <c r="T50">
        <v>437.879456</v>
      </c>
      <c r="U50">
        <v>438.00381499999997</v>
      </c>
      <c r="V50">
        <v>438.20288099999999</v>
      </c>
      <c r="W50">
        <v>438.41198700000001</v>
      </c>
      <c r="X50">
        <v>438.63055400000002</v>
      </c>
      <c r="Y50">
        <v>438.85791</v>
      </c>
      <c r="Z50">
        <v>439.09307899999999</v>
      </c>
      <c r="AA50">
        <v>439.33535799999999</v>
      </c>
      <c r="AB50">
        <v>439.584137</v>
      </c>
      <c r="AC50">
        <v>439.83880599999998</v>
      </c>
      <c r="AD50">
        <v>440.09887700000002</v>
      </c>
      <c r="AE50">
        <v>440.36389200000002</v>
      </c>
      <c r="AF50">
        <v>440.63324</v>
      </c>
      <c r="AG50">
        <v>440.906677</v>
      </c>
      <c r="AH50">
        <v>441.18383799999998</v>
      </c>
      <c r="AI50">
        <v>441.46450800000002</v>
      </c>
      <c r="AJ50" s="91">
        <v>1E-3</v>
      </c>
    </row>
    <row r="51" spans="1:36" ht="15" customHeight="1">
      <c r="A51" s="92" t="s">
        <v>930</v>
      </c>
      <c r="B51" t="s">
        <v>931</v>
      </c>
      <c r="C51" t="s">
        <v>932</v>
      </c>
      <c r="D51" t="s">
        <v>933</v>
      </c>
      <c r="E51" t="s">
        <v>817</v>
      </c>
      <c r="G51">
        <v>334.448914</v>
      </c>
      <c r="H51">
        <v>336.233856</v>
      </c>
      <c r="I51">
        <v>336.88305700000001</v>
      </c>
      <c r="J51">
        <v>337.39593500000001</v>
      </c>
      <c r="K51">
        <v>337.81005900000002</v>
      </c>
      <c r="L51">
        <v>338.41980000000001</v>
      </c>
      <c r="M51">
        <v>338.85339399999998</v>
      </c>
      <c r="N51">
        <v>339.19924900000001</v>
      </c>
      <c r="O51">
        <v>339.49490400000002</v>
      </c>
      <c r="P51">
        <v>339.68457000000001</v>
      </c>
      <c r="Q51">
        <v>339.81463600000001</v>
      </c>
      <c r="R51">
        <v>339.87893700000001</v>
      </c>
      <c r="S51">
        <v>339.90338100000002</v>
      </c>
      <c r="T51">
        <v>339.91986100000003</v>
      </c>
      <c r="U51">
        <v>340.01638800000001</v>
      </c>
      <c r="V51">
        <v>340.170929</v>
      </c>
      <c r="W51">
        <v>340.33325200000002</v>
      </c>
      <c r="X51">
        <v>340.50292999999999</v>
      </c>
      <c r="Y51">
        <v>340.67941300000001</v>
      </c>
      <c r="Z51">
        <v>340.86196899999999</v>
      </c>
      <c r="AA51">
        <v>341.050049</v>
      </c>
      <c r="AB51">
        <v>341.24316399999998</v>
      </c>
      <c r="AC51">
        <v>341.44085699999999</v>
      </c>
      <c r="AD51">
        <v>341.64276100000001</v>
      </c>
      <c r="AE51">
        <v>341.84848</v>
      </c>
      <c r="AF51">
        <v>342.05758700000001</v>
      </c>
      <c r="AG51">
        <v>342.269836</v>
      </c>
      <c r="AH51">
        <v>342.48501599999997</v>
      </c>
      <c r="AI51">
        <v>342.70288099999999</v>
      </c>
      <c r="AJ51" s="91">
        <v>1E-3</v>
      </c>
    </row>
    <row r="52" spans="1:36" ht="15" customHeight="1">
      <c r="A52" s="92" t="s">
        <v>934</v>
      </c>
      <c r="B52" t="s">
        <v>935</v>
      </c>
      <c r="C52" t="s">
        <v>936</v>
      </c>
      <c r="D52" t="s">
        <v>937</v>
      </c>
      <c r="E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t="s">
        <v>549</v>
      </c>
    </row>
    <row r="53" spans="1:36" ht="15" customHeight="1">
      <c r="A53" s="92" t="s">
        <v>938</v>
      </c>
      <c r="B53" t="s">
        <v>939</v>
      </c>
      <c r="C53" t="s">
        <v>940</v>
      </c>
      <c r="D53" t="s">
        <v>941</v>
      </c>
      <c r="E53" t="s">
        <v>817</v>
      </c>
      <c r="G53">
        <v>96.382973000000007</v>
      </c>
      <c r="H53">
        <v>96.897368999999998</v>
      </c>
      <c r="I53">
        <v>97.084457</v>
      </c>
      <c r="J53">
        <v>97.232269000000002</v>
      </c>
      <c r="K53">
        <v>97.351607999999999</v>
      </c>
      <c r="L53">
        <v>97.527321000000001</v>
      </c>
      <c r="M53">
        <v>97.652275000000003</v>
      </c>
      <c r="N53">
        <v>97.751960999999994</v>
      </c>
      <c r="O53">
        <v>97.837142999999998</v>
      </c>
      <c r="P53">
        <v>97.891814999999994</v>
      </c>
      <c r="Q53">
        <v>97.929291000000006</v>
      </c>
      <c r="R53">
        <v>97.947815000000006</v>
      </c>
      <c r="S53">
        <v>97.954857000000004</v>
      </c>
      <c r="T53">
        <v>97.959594999999993</v>
      </c>
      <c r="U53">
        <v>97.987419000000003</v>
      </c>
      <c r="V53">
        <v>98.031966999999995</v>
      </c>
      <c r="W53">
        <v>98.078743000000003</v>
      </c>
      <c r="X53">
        <v>98.12764</v>
      </c>
      <c r="Y53">
        <v>98.178512999999995</v>
      </c>
      <c r="Z53">
        <v>98.231116999999998</v>
      </c>
      <c r="AA53">
        <v>98.285308999999998</v>
      </c>
      <c r="AB53">
        <v>98.340964999999997</v>
      </c>
      <c r="AC53">
        <v>98.397942</v>
      </c>
      <c r="AD53">
        <v>98.456130999999999</v>
      </c>
      <c r="AE53">
        <v>98.515411</v>
      </c>
      <c r="AF53">
        <v>98.575667999999993</v>
      </c>
      <c r="AG53">
        <v>98.636825999999999</v>
      </c>
      <c r="AH53">
        <v>98.698836999999997</v>
      </c>
      <c r="AI53">
        <v>98.761627000000004</v>
      </c>
      <c r="AJ53" s="91">
        <v>1E-3</v>
      </c>
    </row>
    <row r="54" spans="1:36" ht="15" customHeight="1">
      <c r="B54" t="s">
        <v>460</v>
      </c>
      <c r="C54" t="s">
        <v>942</v>
      </c>
      <c r="D54" t="s">
        <v>943</v>
      </c>
      <c r="E54" t="s">
        <v>817</v>
      </c>
      <c r="G54">
        <v>27655.148438</v>
      </c>
      <c r="H54">
        <v>27655.761718999998</v>
      </c>
      <c r="I54">
        <v>27394.568359000001</v>
      </c>
      <c r="J54">
        <v>27059.128906000002</v>
      </c>
      <c r="K54">
        <v>26811.269531000002</v>
      </c>
      <c r="L54">
        <v>26577.496093999998</v>
      </c>
      <c r="M54">
        <v>26318.691406000002</v>
      </c>
      <c r="N54">
        <v>26067.978515999999</v>
      </c>
      <c r="O54">
        <v>25786.289062</v>
      </c>
      <c r="P54">
        <v>25538.402343999998</v>
      </c>
      <c r="Q54">
        <v>25332.224609000001</v>
      </c>
      <c r="R54">
        <v>25172.96875</v>
      </c>
      <c r="S54">
        <v>25035.587890999999</v>
      </c>
      <c r="T54">
        <v>24912.785156000002</v>
      </c>
      <c r="U54">
        <v>24789.316406000002</v>
      </c>
      <c r="V54">
        <v>24709.041015999999</v>
      </c>
      <c r="W54">
        <v>24660.724609000001</v>
      </c>
      <c r="X54">
        <v>24616.96875</v>
      </c>
      <c r="Y54">
        <v>24627.308593999998</v>
      </c>
      <c r="Z54">
        <v>24654.197265999999</v>
      </c>
      <c r="AA54">
        <v>24700.111327999999</v>
      </c>
      <c r="AB54">
        <v>24752.800781000002</v>
      </c>
      <c r="AC54">
        <v>24825.583984000001</v>
      </c>
      <c r="AD54">
        <v>24913.929688</v>
      </c>
      <c r="AE54">
        <v>25038.583984000001</v>
      </c>
      <c r="AF54">
        <v>25190.056640999999</v>
      </c>
      <c r="AG54">
        <v>25345.310547000001</v>
      </c>
      <c r="AH54">
        <v>25504.53125</v>
      </c>
      <c r="AI54">
        <v>25712.529297000001</v>
      </c>
      <c r="AJ54" s="91">
        <v>-3.0000000000000001E-3</v>
      </c>
    </row>
    <row r="55" spans="1:36" ht="15" customHeight="1">
      <c r="A55" s="92" t="s">
        <v>944</v>
      </c>
      <c r="B55" t="s">
        <v>945</v>
      </c>
    </row>
    <row r="56" spans="1:36" ht="15" customHeight="1">
      <c r="A56" s="92" t="s">
        <v>946</v>
      </c>
      <c r="B56" t="s">
        <v>947</v>
      </c>
      <c r="C56" t="s">
        <v>948</v>
      </c>
      <c r="D56" t="s">
        <v>949</v>
      </c>
      <c r="E56" t="s">
        <v>817</v>
      </c>
      <c r="G56">
        <v>15874.355469</v>
      </c>
      <c r="H56">
        <v>15889.632812</v>
      </c>
      <c r="I56">
        <v>15703.888671999999</v>
      </c>
      <c r="J56">
        <v>15449.349609000001</v>
      </c>
      <c r="K56">
        <v>15240.681640999999</v>
      </c>
      <c r="L56">
        <v>15053.521484000001</v>
      </c>
      <c r="M56">
        <v>14839.348633</v>
      </c>
      <c r="N56">
        <v>14597.917969</v>
      </c>
      <c r="O56">
        <v>14338.502930000001</v>
      </c>
      <c r="P56">
        <v>14096.112305000001</v>
      </c>
      <c r="Q56">
        <v>13861.301758</v>
      </c>
      <c r="R56">
        <v>13670.039062</v>
      </c>
      <c r="S56">
        <v>13502.240234000001</v>
      </c>
      <c r="T56">
        <v>13335.430664</v>
      </c>
      <c r="U56">
        <v>13166.212890999999</v>
      </c>
      <c r="V56">
        <v>13022.089844</v>
      </c>
      <c r="W56">
        <v>12897.386719</v>
      </c>
      <c r="X56">
        <v>12783.024414</v>
      </c>
      <c r="Y56">
        <v>12697.220703000001</v>
      </c>
      <c r="Z56">
        <v>12626.133789</v>
      </c>
      <c r="AA56">
        <v>12573.057617</v>
      </c>
      <c r="AB56">
        <v>12533.429688</v>
      </c>
      <c r="AC56">
        <v>12516.671875</v>
      </c>
      <c r="AD56">
        <v>12520.882812</v>
      </c>
      <c r="AE56">
        <v>12551.512694999999</v>
      </c>
      <c r="AF56">
        <v>12603.282227</v>
      </c>
      <c r="AG56">
        <v>12665.790039</v>
      </c>
      <c r="AH56">
        <v>12737.465819999999</v>
      </c>
      <c r="AI56">
        <v>12832.444336</v>
      </c>
      <c r="AJ56" s="91">
        <v>-8.0000000000000002E-3</v>
      </c>
    </row>
    <row r="57" spans="1:36" ht="15" customHeight="1">
      <c r="A57" s="92" t="s">
        <v>950</v>
      </c>
      <c r="B57" t="s">
        <v>951</v>
      </c>
      <c r="C57" t="s">
        <v>952</v>
      </c>
      <c r="D57" t="s">
        <v>953</v>
      </c>
      <c r="E57" t="s">
        <v>817</v>
      </c>
      <c r="G57">
        <v>34.631934999999999</v>
      </c>
      <c r="H57">
        <v>35.037318999999997</v>
      </c>
      <c r="I57">
        <v>32.552340999999998</v>
      </c>
      <c r="J57">
        <v>32.353248999999998</v>
      </c>
      <c r="K57">
        <v>31.504307000000001</v>
      </c>
      <c r="L57">
        <v>30.668486000000001</v>
      </c>
      <c r="M57">
        <v>29.69116</v>
      </c>
      <c r="N57">
        <v>28.651994999999999</v>
      </c>
      <c r="O57">
        <v>27.562657999999999</v>
      </c>
      <c r="P57">
        <v>26.514358999999999</v>
      </c>
      <c r="Q57">
        <v>25.508030000000002</v>
      </c>
      <c r="R57">
        <v>24.634333000000002</v>
      </c>
      <c r="S57">
        <v>23.871559000000001</v>
      </c>
      <c r="T57">
        <v>23.224663</v>
      </c>
      <c r="U57">
        <v>22.621020999999999</v>
      </c>
      <c r="V57">
        <v>22.239180000000001</v>
      </c>
      <c r="W57">
        <v>22.006664000000001</v>
      </c>
      <c r="X57">
        <v>21.907351999999999</v>
      </c>
      <c r="Y57">
        <v>21.950137999999999</v>
      </c>
      <c r="Z57">
        <v>22.073861999999998</v>
      </c>
      <c r="AA57">
        <v>22.260597000000001</v>
      </c>
      <c r="AB57">
        <v>22.542372</v>
      </c>
      <c r="AC57">
        <v>22.813953000000001</v>
      </c>
      <c r="AD57">
        <v>23.132349000000001</v>
      </c>
      <c r="AE57">
        <v>23.431681000000001</v>
      </c>
      <c r="AF57">
        <v>23.847071</v>
      </c>
      <c r="AG57">
        <v>24.215630000000001</v>
      </c>
      <c r="AH57">
        <v>24.654547000000001</v>
      </c>
      <c r="AI57">
        <v>25.077648</v>
      </c>
      <c r="AJ57" s="91">
        <v>-1.0999999999999999E-2</v>
      </c>
    </row>
    <row r="58" spans="1:36" ht="15" customHeight="1">
      <c r="A58" s="92" t="s">
        <v>954</v>
      </c>
      <c r="B58" t="s">
        <v>955</v>
      </c>
      <c r="C58" t="s">
        <v>956</v>
      </c>
      <c r="D58" t="s">
        <v>957</v>
      </c>
      <c r="E58" t="s">
        <v>817</v>
      </c>
      <c r="G58">
        <v>6710.3950199999999</v>
      </c>
      <c r="H58">
        <v>6706.5205079999996</v>
      </c>
      <c r="I58">
        <v>6636.6933589999999</v>
      </c>
      <c r="J58">
        <v>6567.0239259999998</v>
      </c>
      <c r="K58">
        <v>6510.3554690000001</v>
      </c>
      <c r="L58">
        <v>6449.8803710000002</v>
      </c>
      <c r="M58">
        <v>6399.6875</v>
      </c>
      <c r="N58">
        <v>6345.3969729999999</v>
      </c>
      <c r="O58">
        <v>6280.8227539999998</v>
      </c>
      <c r="P58">
        <v>6224.658203</v>
      </c>
      <c r="Q58">
        <v>6188.4877930000002</v>
      </c>
      <c r="R58">
        <v>6150.8974609999996</v>
      </c>
      <c r="S58">
        <v>6117.8203119999998</v>
      </c>
      <c r="T58">
        <v>6092.3510740000002</v>
      </c>
      <c r="U58">
        <v>6064.7573240000002</v>
      </c>
      <c r="V58">
        <v>6047.6303710000002</v>
      </c>
      <c r="W58">
        <v>6036.6440430000002</v>
      </c>
      <c r="X58">
        <v>6023.3476559999999</v>
      </c>
      <c r="Y58">
        <v>6019.6015619999998</v>
      </c>
      <c r="Z58">
        <v>6021.7836909999996</v>
      </c>
      <c r="AA58">
        <v>6024.8710940000001</v>
      </c>
      <c r="AB58">
        <v>6025.4570309999999</v>
      </c>
      <c r="AC58">
        <v>6023.2670900000003</v>
      </c>
      <c r="AD58">
        <v>6018.6933589999999</v>
      </c>
      <c r="AE58">
        <v>6019.3139650000003</v>
      </c>
      <c r="AF58">
        <v>6021.1923829999996</v>
      </c>
      <c r="AG58">
        <v>6019.111328</v>
      </c>
      <c r="AH58">
        <v>6015.720703</v>
      </c>
      <c r="AI58">
        <v>6030.2719729999999</v>
      </c>
      <c r="AJ58" s="91">
        <v>-4.0000000000000001E-3</v>
      </c>
    </row>
    <row r="59" spans="1:36" ht="15" customHeight="1">
      <c r="A59" s="92" t="s">
        <v>958</v>
      </c>
      <c r="B59" t="s">
        <v>959</v>
      </c>
      <c r="C59" t="s">
        <v>960</v>
      </c>
      <c r="D59" t="s">
        <v>961</v>
      </c>
      <c r="E59" t="s">
        <v>817</v>
      </c>
      <c r="G59">
        <v>3114.8347170000002</v>
      </c>
      <c r="H59">
        <v>3321.991211</v>
      </c>
      <c r="I59">
        <v>3365.6840820000002</v>
      </c>
      <c r="J59">
        <v>3372.1125489999999</v>
      </c>
      <c r="K59">
        <v>3411.320557</v>
      </c>
      <c r="L59">
        <v>3450.2641600000002</v>
      </c>
      <c r="M59">
        <v>3481.0263669999999</v>
      </c>
      <c r="N59">
        <v>3503.9323730000001</v>
      </c>
      <c r="O59">
        <v>3520.0610350000002</v>
      </c>
      <c r="P59">
        <v>3536.0976559999999</v>
      </c>
      <c r="Q59">
        <v>3561.3833009999998</v>
      </c>
      <c r="R59">
        <v>3587.9609380000002</v>
      </c>
      <c r="S59">
        <v>3611.9418949999999</v>
      </c>
      <c r="T59">
        <v>3640.4804690000001</v>
      </c>
      <c r="U59">
        <v>3677.4785160000001</v>
      </c>
      <c r="V59">
        <v>3721.7036130000001</v>
      </c>
      <c r="W59">
        <v>3768.1440429999998</v>
      </c>
      <c r="X59">
        <v>3816.630615</v>
      </c>
      <c r="Y59">
        <v>3872.963135</v>
      </c>
      <c r="Z59">
        <v>3926.9057619999999</v>
      </c>
      <c r="AA59">
        <v>3981.788086</v>
      </c>
      <c r="AB59">
        <v>4037.5085450000001</v>
      </c>
      <c r="AC59">
        <v>4093.091797</v>
      </c>
      <c r="AD59">
        <v>4147.2026370000003</v>
      </c>
      <c r="AE59">
        <v>4199.9233400000003</v>
      </c>
      <c r="AF59">
        <v>4256.4370120000003</v>
      </c>
      <c r="AG59">
        <v>4313.515625</v>
      </c>
      <c r="AH59">
        <v>4369.7773440000001</v>
      </c>
      <c r="AI59">
        <v>4432.501953</v>
      </c>
      <c r="AJ59" s="91">
        <v>1.2999999999999999E-2</v>
      </c>
    </row>
    <row r="60" spans="1:36" ht="15" customHeight="1">
      <c r="A60" s="92" t="s">
        <v>962</v>
      </c>
      <c r="B60" t="s">
        <v>935</v>
      </c>
      <c r="C60" t="s">
        <v>963</v>
      </c>
      <c r="D60" t="s">
        <v>964</v>
      </c>
      <c r="E60" t="s">
        <v>817</v>
      </c>
      <c r="G60">
        <v>687.54107699999997</v>
      </c>
      <c r="H60">
        <v>533.957581</v>
      </c>
      <c r="I60">
        <v>521.06689500000005</v>
      </c>
      <c r="J60">
        <v>521.97039800000005</v>
      </c>
      <c r="K60">
        <v>499.00573700000001</v>
      </c>
      <c r="L60">
        <v>489.20880099999999</v>
      </c>
      <c r="M60">
        <v>471.12759399999999</v>
      </c>
      <c r="N60">
        <v>459.55618299999998</v>
      </c>
      <c r="O60">
        <v>451.02731299999999</v>
      </c>
      <c r="P60">
        <v>451.06887799999998</v>
      </c>
      <c r="Q60">
        <v>450.30673200000001</v>
      </c>
      <c r="R60">
        <v>450.39215100000001</v>
      </c>
      <c r="S60">
        <v>448.21356200000002</v>
      </c>
      <c r="T60">
        <v>448.02865600000001</v>
      </c>
      <c r="U60">
        <v>444.74847399999999</v>
      </c>
      <c r="V60">
        <v>443.62380999999999</v>
      </c>
      <c r="W60">
        <v>442.39099099999999</v>
      </c>
      <c r="X60">
        <v>440.12359600000002</v>
      </c>
      <c r="Y60">
        <v>438.39453099999997</v>
      </c>
      <c r="Z60">
        <v>437.182343</v>
      </c>
      <c r="AA60">
        <v>437.22125199999999</v>
      </c>
      <c r="AB60">
        <v>435.65289300000001</v>
      </c>
      <c r="AC60">
        <v>434.69912699999998</v>
      </c>
      <c r="AD60">
        <v>433.135651</v>
      </c>
      <c r="AE60">
        <v>438.85730000000001</v>
      </c>
      <c r="AF60">
        <v>438.09719799999999</v>
      </c>
      <c r="AG60">
        <v>433.31423999999998</v>
      </c>
      <c r="AH60">
        <v>429.63793900000002</v>
      </c>
      <c r="AI60">
        <v>424.94931000000003</v>
      </c>
      <c r="AJ60" s="91">
        <v>-1.7000000000000001E-2</v>
      </c>
    </row>
    <row r="61" spans="1:36" ht="15" customHeight="1">
      <c r="A61" s="92" t="s">
        <v>965</v>
      </c>
      <c r="B61" t="s">
        <v>966</v>
      </c>
      <c r="C61" t="s">
        <v>967</v>
      </c>
      <c r="D61" t="s">
        <v>968</v>
      </c>
      <c r="E61" t="s">
        <v>817</v>
      </c>
      <c r="G61">
        <v>22.421617999999999</v>
      </c>
      <c r="H61">
        <v>22.410634999999999</v>
      </c>
      <c r="I61">
        <v>22.401547999999998</v>
      </c>
      <c r="J61">
        <v>22.394031999999999</v>
      </c>
      <c r="K61">
        <v>22.387812</v>
      </c>
      <c r="L61">
        <v>22.382666</v>
      </c>
      <c r="M61">
        <v>22.378406999999999</v>
      </c>
      <c r="N61">
        <v>22.374884000000002</v>
      </c>
      <c r="O61">
        <v>22.371969</v>
      </c>
      <c r="P61">
        <v>22.369558000000001</v>
      </c>
      <c r="Q61">
        <v>22.367563000000001</v>
      </c>
      <c r="R61">
        <v>22.365911000000001</v>
      </c>
      <c r="S61">
        <v>22.364546000000001</v>
      </c>
      <c r="T61">
        <v>22.363416999999998</v>
      </c>
      <c r="U61">
        <v>22.362480000000001</v>
      </c>
      <c r="V61">
        <v>22.361708</v>
      </c>
      <c r="W61">
        <v>22.361066999999998</v>
      </c>
      <c r="X61">
        <v>22.360537999999998</v>
      </c>
      <c r="Y61">
        <v>22.360099999999999</v>
      </c>
      <c r="Z61">
        <v>22.359736999999999</v>
      </c>
      <c r="AA61">
        <v>22.359438000000001</v>
      </c>
      <c r="AB61">
        <v>22.359190000000002</v>
      </c>
      <c r="AC61">
        <v>22.358984</v>
      </c>
      <c r="AD61">
        <v>22.358813999999999</v>
      </c>
      <c r="AE61">
        <v>22.358673</v>
      </c>
      <c r="AF61">
        <v>22.358557000000001</v>
      </c>
      <c r="AG61">
        <v>22.358460999999998</v>
      </c>
      <c r="AH61">
        <v>22.358381000000001</v>
      </c>
      <c r="AI61">
        <v>22.358315000000001</v>
      </c>
      <c r="AJ61" s="91">
        <v>0</v>
      </c>
    </row>
    <row r="62" spans="1:36" ht="15" customHeight="1">
      <c r="A62" s="92" t="s">
        <v>969</v>
      </c>
      <c r="B62" t="s">
        <v>970</v>
      </c>
      <c r="C62" t="s">
        <v>971</v>
      </c>
      <c r="D62" t="s">
        <v>972</v>
      </c>
      <c r="E62" t="s">
        <v>817</v>
      </c>
      <c r="G62">
        <v>11.141157</v>
      </c>
      <c r="H62">
        <v>11.729122</v>
      </c>
      <c r="I62">
        <v>11.853459000000001</v>
      </c>
      <c r="J62">
        <v>12.010759999999999</v>
      </c>
      <c r="K62">
        <v>12.154844000000001</v>
      </c>
      <c r="L62">
        <v>12.287197000000001</v>
      </c>
      <c r="M62">
        <v>12.139218</v>
      </c>
      <c r="N62">
        <v>12.240539999999999</v>
      </c>
      <c r="O62">
        <v>12.351296</v>
      </c>
      <c r="P62">
        <v>12.459235</v>
      </c>
      <c r="Q62">
        <v>12.585068</v>
      </c>
      <c r="R62">
        <v>12.731653</v>
      </c>
      <c r="S62">
        <v>12.905529</v>
      </c>
      <c r="T62">
        <v>13.095903</v>
      </c>
      <c r="U62">
        <v>13.307463</v>
      </c>
      <c r="V62">
        <v>13.546154</v>
      </c>
      <c r="W62">
        <v>13.805358999999999</v>
      </c>
      <c r="X62">
        <v>14.093753</v>
      </c>
      <c r="Y62">
        <v>14.423079</v>
      </c>
      <c r="Z62">
        <v>14.799322</v>
      </c>
      <c r="AA62">
        <v>15.214664000000001</v>
      </c>
      <c r="AB62">
        <v>15.662395</v>
      </c>
      <c r="AC62">
        <v>16.14922</v>
      </c>
      <c r="AD62">
        <v>16.675132999999999</v>
      </c>
      <c r="AE62">
        <v>17.265896000000001</v>
      </c>
      <c r="AF62">
        <v>17.895589999999999</v>
      </c>
      <c r="AG62">
        <v>18.551962</v>
      </c>
      <c r="AH62">
        <v>19.225891000000001</v>
      </c>
      <c r="AI62">
        <v>19.960386</v>
      </c>
      <c r="AJ62" s="91">
        <v>2.1000000000000001E-2</v>
      </c>
    </row>
    <row r="63" spans="1:36" ht="15" customHeight="1">
      <c r="A63" s="92" t="s">
        <v>973</v>
      </c>
      <c r="B63" t="s">
        <v>451</v>
      </c>
      <c r="C63" t="s">
        <v>974</v>
      </c>
      <c r="D63" t="s">
        <v>975</v>
      </c>
      <c r="E63" t="s">
        <v>817</v>
      </c>
      <c r="G63">
        <v>125.945221</v>
      </c>
      <c r="H63">
        <v>125.92506400000001</v>
      </c>
      <c r="I63">
        <v>126.01237500000001</v>
      </c>
      <c r="J63">
        <v>126.049858</v>
      </c>
      <c r="K63">
        <v>126.11367</v>
      </c>
      <c r="L63">
        <v>125.98440600000001</v>
      </c>
      <c r="M63">
        <v>125.852997</v>
      </c>
      <c r="N63">
        <v>125.755234</v>
      </c>
      <c r="O63">
        <v>125.652069</v>
      </c>
      <c r="P63">
        <v>125.54579200000001</v>
      </c>
      <c r="Q63">
        <v>125.439178</v>
      </c>
      <c r="R63">
        <v>125.330147</v>
      </c>
      <c r="S63">
        <v>125.250381</v>
      </c>
      <c r="T63">
        <v>125.225021</v>
      </c>
      <c r="U63">
        <v>125.255257</v>
      </c>
      <c r="V63">
        <v>125.318207</v>
      </c>
      <c r="W63">
        <v>125.411896</v>
      </c>
      <c r="X63">
        <v>125.52668799999999</v>
      </c>
      <c r="Y63">
        <v>125.666534</v>
      </c>
      <c r="Z63">
        <v>125.797371</v>
      </c>
      <c r="AA63">
        <v>125.925034</v>
      </c>
      <c r="AB63">
        <v>126.04557</v>
      </c>
      <c r="AC63">
        <v>126.16628300000001</v>
      </c>
      <c r="AD63">
        <v>126.32028200000001</v>
      </c>
      <c r="AE63">
        <v>126.49239300000001</v>
      </c>
      <c r="AF63">
        <v>126.66081200000001</v>
      </c>
      <c r="AG63">
        <v>126.811455</v>
      </c>
      <c r="AH63">
        <v>126.974289</v>
      </c>
      <c r="AI63">
        <v>127.158676</v>
      </c>
      <c r="AJ63" s="91">
        <v>0</v>
      </c>
    </row>
    <row r="64" spans="1:36" ht="15" customHeight="1">
      <c r="A64" s="92" t="s">
        <v>976</v>
      </c>
      <c r="B64" t="s">
        <v>977</v>
      </c>
      <c r="C64" t="s">
        <v>978</v>
      </c>
      <c r="D64" t="s">
        <v>979</v>
      </c>
      <c r="E64" t="s">
        <v>817</v>
      </c>
      <c r="G64">
        <v>26581.265625</v>
      </c>
      <c r="H64">
        <v>26647.203125</v>
      </c>
      <c r="I64">
        <v>26420.152343999998</v>
      </c>
      <c r="J64">
        <v>26103.267577999999</v>
      </c>
      <c r="K64">
        <v>25853.523438</v>
      </c>
      <c r="L64">
        <v>25634.197265999999</v>
      </c>
      <c r="M64">
        <v>25381.251952999999</v>
      </c>
      <c r="N64">
        <v>25095.826172000001</v>
      </c>
      <c r="O64">
        <v>24778.351562</v>
      </c>
      <c r="P64">
        <v>24494.822265999999</v>
      </c>
      <c r="Q64">
        <v>24247.378906000002</v>
      </c>
      <c r="R64">
        <v>24044.353515999999</v>
      </c>
      <c r="S64">
        <v>23864.607422000001</v>
      </c>
      <c r="T64">
        <v>23700.199218999998</v>
      </c>
      <c r="U64">
        <v>23536.744140999999</v>
      </c>
      <c r="V64">
        <v>23418.511718999998</v>
      </c>
      <c r="W64">
        <v>23328.150390999999</v>
      </c>
      <c r="X64">
        <v>23247.015625</v>
      </c>
      <c r="Y64">
        <v>23212.578125</v>
      </c>
      <c r="Z64">
        <v>23197.035156000002</v>
      </c>
      <c r="AA64">
        <v>23202.699218999998</v>
      </c>
      <c r="AB64">
        <v>23218.65625</v>
      </c>
      <c r="AC64">
        <v>23255.21875</v>
      </c>
      <c r="AD64">
        <v>23308.402343999998</v>
      </c>
      <c r="AE64">
        <v>23399.15625</v>
      </c>
      <c r="AF64">
        <v>23509.773438</v>
      </c>
      <c r="AG64">
        <v>23623.669922000001</v>
      </c>
      <c r="AH64">
        <v>23745.816406000002</v>
      </c>
      <c r="AI64">
        <v>23914.722656000002</v>
      </c>
      <c r="AJ64" s="91">
        <v>-4.0000000000000001E-3</v>
      </c>
    </row>
    <row r="65" spans="1:36" ht="15" customHeight="1">
      <c r="A65" s="92" t="s">
        <v>980</v>
      </c>
      <c r="B65" t="s">
        <v>981</v>
      </c>
      <c r="C65" t="s">
        <v>982</v>
      </c>
      <c r="D65" t="s">
        <v>983</v>
      </c>
      <c r="E65" t="s">
        <v>817</v>
      </c>
      <c r="G65">
        <v>58.271487999999998</v>
      </c>
      <c r="H65">
        <v>70.924744000000004</v>
      </c>
      <c r="I65">
        <v>86.151306000000005</v>
      </c>
      <c r="J65">
        <v>103.805443</v>
      </c>
      <c r="K65">
        <v>124.942993</v>
      </c>
      <c r="L65">
        <v>150.048294</v>
      </c>
      <c r="M65">
        <v>178.72938500000001</v>
      </c>
      <c r="N65">
        <v>211.366074</v>
      </c>
      <c r="O65">
        <v>247.308029</v>
      </c>
      <c r="P65">
        <v>280.38351399999999</v>
      </c>
      <c r="Q65">
        <v>314.45034800000002</v>
      </c>
      <c r="R65">
        <v>348.62570199999999</v>
      </c>
      <c r="S65">
        <v>383.96487400000001</v>
      </c>
      <c r="T65">
        <v>418.874054</v>
      </c>
      <c r="U65">
        <v>452.58807400000001</v>
      </c>
      <c r="V65">
        <v>485.43649299999998</v>
      </c>
      <c r="W65">
        <v>517.22076400000003</v>
      </c>
      <c r="X65">
        <v>547.37634300000002</v>
      </c>
      <c r="Y65">
        <v>575.67040999999995</v>
      </c>
      <c r="Z65">
        <v>602.42620799999997</v>
      </c>
      <c r="AA65">
        <v>627.39489700000001</v>
      </c>
      <c r="AB65">
        <v>650.20367399999998</v>
      </c>
      <c r="AC65">
        <v>671.552368</v>
      </c>
      <c r="AD65">
        <v>690.80651899999998</v>
      </c>
      <c r="AE65">
        <v>710.45507799999996</v>
      </c>
      <c r="AF65">
        <v>729.02062999999998</v>
      </c>
      <c r="AG65">
        <v>747.02380400000004</v>
      </c>
      <c r="AH65">
        <v>764.70153800000003</v>
      </c>
      <c r="AI65">
        <v>781.67742899999996</v>
      </c>
      <c r="AJ65" s="91">
        <v>9.7000000000000003E-2</v>
      </c>
    </row>
    <row r="66" spans="1:36" ht="15" customHeight="1">
      <c r="A66" s="92" t="s">
        <v>984</v>
      </c>
      <c r="B66" t="s">
        <v>985</v>
      </c>
      <c r="C66" t="s">
        <v>986</v>
      </c>
      <c r="D66" t="s">
        <v>987</v>
      </c>
      <c r="E66" t="s">
        <v>817</v>
      </c>
      <c r="G66">
        <v>107.762085</v>
      </c>
      <c r="H66">
        <v>114.841324</v>
      </c>
      <c r="I66">
        <v>124.74314099999999</v>
      </c>
      <c r="J66">
        <v>122.401642</v>
      </c>
      <c r="K66">
        <v>133.70236199999999</v>
      </c>
      <c r="L66">
        <v>135.678101</v>
      </c>
      <c r="M66">
        <v>140.85495</v>
      </c>
      <c r="N66">
        <v>144.49737500000001</v>
      </c>
      <c r="O66">
        <v>145.72705099999999</v>
      </c>
      <c r="P66">
        <v>146.36428799999999</v>
      </c>
      <c r="Q66">
        <v>147.34077500000001</v>
      </c>
      <c r="R66">
        <v>148.05912799999999</v>
      </c>
      <c r="S66">
        <v>150.25817900000001</v>
      </c>
      <c r="T66">
        <v>153.89321899999999</v>
      </c>
      <c r="U66">
        <v>159.305893</v>
      </c>
      <c r="V66">
        <v>165.10998499999999</v>
      </c>
      <c r="W66">
        <v>170.179733</v>
      </c>
      <c r="X66">
        <v>178.245148</v>
      </c>
      <c r="Y66">
        <v>185.24722299999999</v>
      </c>
      <c r="Z66">
        <v>193.94168099999999</v>
      </c>
      <c r="AA66">
        <v>203.10612499999999</v>
      </c>
      <c r="AB66">
        <v>214.17356899999999</v>
      </c>
      <c r="AC66">
        <v>224.93594400000001</v>
      </c>
      <c r="AD66">
        <v>236.520264</v>
      </c>
      <c r="AE66">
        <v>245.410034</v>
      </c>
      <c r="AF66">
        <v>259.84387199999998</v>
      </c>
      <c r="AG66">
        <v>276.02593999999999</v>
      </c>
      <c r="AH66">
        <v>292.71752900000001</v>
      </c>
      <c r="AI66">
        <v>309.73700000000002</v>
      </c>
      <c r="AJ66" s="91">
        <v>3.7999999999999999E-2</v>
      </c>
    </row>
    <row r="67" spans="1:36" ht="15" customHeight="1">
      <c r="A67" s="92" t="s">
        <v>988</v>
      </c>
      <c r="B67" t="s">
        <v>989</v>
      </c>
      <c r="C67" t="s">
        <v>990</v>
      </c>
      <c r="D67" t="s">
        <v>991</v>
      </c>
      <c r="E67" t="s">
        <v>817</v>
      </c>
      <c r="G67">
        <v>0.44925500000000002</v>
      </c>
      <c r="H67">
        <v>0.54221699999999995</v>
      </c>
      <c r="I67">
        <v>0.62070599999999998</v>
      </c>
      <c r="J67">
        <v>0.690218</v>
      </c>
      <c r="K67">
        <v>0.76319099999999995</v>
      </c>
      <c r="L67">
        <v>0.83226199999999995</v>
      </c>
      <c r="M67">
        <v>0.90529400000000004</v>
      </c>
      <c r="N67">
        <v>0.97400900000000001</v>
      </c>
      <c r="O67">
        <v>1.046211</v>
      </c>
      <c r="P67">
        <v>1.119019</v>
      </c>
      <c r="Q67">
        <v>1.1911099999999999</v>
      </c>
      <c r="R67">
        <v>1.2624059999999999</v>
      </c>
      <c r="S67">
        <v>1.334878</v>
      </c>
      <c r="T67">
        <v>1.405921</v>
      </c>
      <c r="U67">
        <v>1.472262</v>
      </c>
      <c r="V67">
        <v>1.5366770000000001</v>
      </c>
      <c r="W67">
        <v>1.594822</v>
      </c>
      <c r="X67">
        <v>1.646765</v>
      </c>
      <c r="Y67">
        <v>1.6891350000000001</v>
      </c>
      <c r="Z67">
        <v>1.72306</v>
      </c>
      <c r="AA67">
        <v>1.754586</v>
      </c>
      <c r="AB67">
        <v>1.7761979999999999</v>
      </c>
      <c r="AC67">
        <v>1.7921739999999999</v>
      </c>
      <c r="AD67">
        <v>1.8011440000000001</v>
      </c>
      <c r="AE67">
        <v>1.81132</v>
      </c>
      <c r="AF67">
        <v>1.8216939999999999</v>
      </c>
      <c r="AG67">
        <v>1.8289979999999999</v>
      </c>
      <c r="AH67">
        <v>1.834284</v>
      </c>
      <c r="AI67">
        <v>1.8374999999999999</v>
      </c>
      <c r="AJ67" s="91">
        <v>5.1999999999999998E-2</v>
      </c>
    </row>
    <row r="68" spans="1:36" ht="15" customHeight="1">
      <c r="A68" s="92" t="s">
        <v>992</v>
      </c>
      <c r="B68" t="s">
        <v>921</v>
      </c>
      <c r="C68" t="s">
        <v>993</v>
      </c>
      <c r="D68" t="s">
        <v>923</v>
      </c>
      <c r="E68" t="s">
        <v>817</v>
      </c>
      <c r="G68">
        <v>905.73223900000005</v>
      </c>
      <c r="H68">
        <v>820.54260299999999</v>
      </c>
      <c r="I68">
        <v>760.982483</v>
      </c>
      <c r="J68">
        <v>726.75244099999998</v>
      </c>
      <c r="K68">
        <v>695.850098</v>
      </c>
      <c r="L68">
        <v>653.98541299999999</v>
      </c>
      <c r="M68">
        <v>613.92791699999998</v>
      </c>
      <c r="N68">
        <v>612.03295900000001</v>
      </c>
      <c r="O68">
        <v>610.31640600000003</v>
      </c>
      <c r="P68">
        <v>611.89654499999995</v>
      </c>
      <c r="Q68">
        <v>617.76355000000001</v>
      </c>
      <c r="R68">
        <v>626.28515600000003</v>
      </c>
      <c r="S68">
        <v>630.76672399999995</v>
      </c>
      <c r="T68">
        <v>633.47729500000003</v>
      </c>
      <c r="U68">
        <v>634.00311299999998</v>
      </c>
      <c r="V68">
        <v>632.96820100000002</v>
      </c>
      <c r="W68">
        <v>637.83142099999998</v>
      </c>
      <c r="X68">
        <v>636.66796899999997</v>
      </c>
      <c r="Y68">
        <v>645.807007</v>
      </c>
      <c r="Z68">
        <v>652.42675799999995</v>
      </c>
      <c r="AA68">
        <v>658.166382</v>
      </c>
      <c r="AB68">
        <v>660.99408000000005</v>
      </c>
      <c r="AC68">
        <v>665.09454300000004</v>
      </c>
      <c r="AD68">
        <v>669.20263699999998</v>
      </c>
      <c r="AE68">
        <v>674.53369099999998</v>
      </c>
      <c r="AF68">
        <v>682.13464399999998</v>
      </c>
      <c r="AG68">
        <v>689.49054000000001</v>
      </c>
      <c r="AH68">
        <v>691.88214100000005</v>
      </c>
      <c r="AI68">
        <v>696.77728300000001</v>
      </c>
      <c r="AJ68" s="91">
        <v>-8.9999999999999993E-3</v>
      </c>
    </row>
    <row r="69" spans="1:36" ht="15" customHeight="1">
      <c r="A69" s="92" t="s">
        <v>994</v>
      </c>
      <c r="B69" t="s">
        <v>457</v>
      </c>
      <c r="C69" t="s">
        <v>995</v>
      </c>
      <c r="D69" t="s">
        <v>926</v>
      </c>
      <c r="E69" t="s">
        <v>817</v>
      </c>
      <c r="G69">
        <v>332.52310199999999</v>
      </c>
      <c r="H69">
        <v>377.97052000000002</v>
      </c>
      <c r="I69">
        <v>384.00460800000002</v>
      </c>
      <c r="J69">
        <v>408.78292800000003</v>
      </c>
      <c r="K69">
        <v>446.260651</v>
      </c>
      <c r="L69">
        <v>477.17263800000001</v>
      </c>
      <c r="M69">
        <v>503.61007699999999</v>
      </c>
      <c r="N69">
        <v>527.57086200000003</v>
      </c>
      <c r="O69">
        <v>577.96905500000003</v>
      </c>
      <c r="P69">
        <v>628.36724900000002</v>
      </c>
      <c r="Q69">
        <v>680.00372300000004</v>
      </c>
      <c r="R69">
        <v>729.163635</v>
      </c>
      <c r="S69">
        <v>771.16210899999999</v>
      </c>
      <c r="T69">
        <v>796.36120600000004</v>
      </c>
      <c r="U69">
        <v>814.39892599999996</v>
      </c>
      <c r="V69">
        <v>829.96002199999998</v>
      </c>
      <c r="W69">
        <v>838.35974099999999</v>
      </c>
      <c r="X69">
        <v>838.35974099999999</v>
      </c>
      <c r="Y69">
        <v>839.59802200000001</v>
      </c>
      <c r="Z69">
        <v>838.35974099999999</v>
      </c>
      <c r="AA69">
        <v>838.35974099999999</v>
      </c>
      <c r="AB69">
        <v>838.35974099999999</v>
      </c>
      <c r="AC69">
        <v>839.59802200000001</v>
      </c>
      <c r="AD69">
        <v>838.35974099999999</v>
      </c>
      <c r="AE69">
        <v>838.35974099999999</v>
      </c>
      <c r="AF69">
        <v>838.35974099999999</v>
      </c>
      <c r="AG69">
        <v>839.59802200000001</v>
      </c>
      <c r="AH69">
        <v>838.35974099999999</v>
      </c>
      <c r="AI69">
        <v>838.35974099999999</v>
      </c>
      <c r="AJ69" s="91">
        <v>3.4000000000000002E-2</v>
      </c>
    </row>
    <row r="70" spans="1:36" ht="15" customHeight="1">
      <c r="B70" t="s">
        <v>996</v>
      </c>
      <c r="C70" t="s">
        <v>997</v>
      </c>
      <c r="D70" t="s">
        <v>998</v>
      </c>
      <c r="E70" t="s">
        <v>817</v>
      </c>
      <c r="G70">
        <v>27986.003906000002</v>
      </c>
      <c r="H70">
        <v>28032.025390999999</v>
      </c>
      <c r="I70">
        <v>27776.652343999998</v>
      </c>
      <c r="J70">
        <v>27465.699218999998</v>
      </c>
      <c r="K70">
        <v>27255.042968999998</v>
      </c>
      <c r="L70">
        <v>27051.914062</v>
      </c>
      <c r="M70">
        <v>26819.279297000001</v>
      </c>
      <c r="N70">
        <v>26592.267577999999</v>
      </c>
      <c r="O70">
        <v>26360.71875</v>
      </c>
      <c r="P70">
        <v>26162.953125</v>
      </c>
      <c r="Q70">
        <v>26008.128906000002</v>
      </c>
      <c r="R70">
        <v>25897.748047000001</v>
      </c>
      <c r="S70">
        <v>25802.09375</v>
      </c>
      <c r="T70">
        <v>25704.210938</v>
      </c>
      <c r="U70">
        <v>25598.513672000001</v>
      </c>
      <c r="V70">
        <v>25533.523438</v>
      </c>
      <c r="W70">
        <v>25493.337890999999</v>
      </c>
      <c r="X70">
        <v>25449.3125</v>
      </c>
      <c r="Y70">
        <v>25460.589843999998</v>
      </c>
      <c r="Z70">
        <v>25485.910156000002</v>
      </c>
      <c r="AA70">
        <v>25531.478515999999</v>
      </c>
      <c r="AB70">
        <v>25584.162109000001</v>
      </c>
      <c r="AC70">
        <v>25658.191406000002</v>
      </c>
      <c r="AD70">
        <v>25745.091797000001</v>
      </c>
      <c r="AE70">
        <v>25869.724609000001</v>
      </c>
      <c r="AF70">
        <v>26020.955077999999</v>
      </c>
      <c r="AG70">
        <v>26177.634765999999</v>
      </c>
      <c r="AH70">
        <v>26335.310547000001</v>
      </c>
      <c r="AI70">
        <v>26543.111327999999</v>
      </c>
      <c r="AJ70" s="91">
        <v>-2E-3</v>
      </c>
    </row>
  </sheetData>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999</v>
      </c>
    </row>
    <row r="12" spans="1:37" ht="15" customHeight="1">
      <c r="B12" t="s">
        <v>1000</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7" ht="15" customHeight="1">
      <c r="B15" t="s">
        <v>267</v>
      </c>
    </row>
    <row r="16" spans="1:37" ht="15" customHeight="1">
      <c r="B16" t="s">
        <v>813</v>
      </c>
    </row>
    <row r="17" spans="1:37" ht="15" customHeight="1">
      <c r="A17" s="92" t="s">
        <v>814</v>
      </c>
      <c r="B17" t="s">
        <v>423</v>
      </c>
      <c r="C17" t="s">
        <v>815</v>
      </c>
      <c r="D17" t="s">
        <v>1002</v>
      </c>
      <c r="E17" t="s">
        <v>817</v>
      </c>
      <c r="G17">
        <v>14274.495117</v>
      </c>
      <c r="H17">
        <v>14663.076171999999</v>
      </c>
      <c r="I17">
        <v>14907.380859000001</v>
      </c>
      <c r="J17">
        <v>14888.803711</v>
      </c>
      <c r="K17">
        <v>14849.199219</v>
      </c>
      <c r="L17">
        <v>14786.863281</v>
      </c>
      <c r="M17">
        <v>14699.438477</v>
      </c>
      <c r="N17">
        <v>14596.200194999999</v>
      </c>
      <c r="O17">
        <v>14504.817383</v>
      </c>
      <c r="P17">
        <v>14439.392578000001</v>
      </c>
      <c r="Q17">
        <v>14388.909180000001</v>
      </c>
      <c r="R17">
        <v>14328.159180000001</v>
      </c>
      <c r="S17">
        <v>14293.913086</v>
      </c>
      <c r="T17">
        <v>14263.884765999999</v>
      </c>
      <c r="U17">
        <v>14229.5</v>
      </c>
      <c r="V17">
        <v>14203.662109000001</v>
      </c>
      <c r="W17">
        <v>14192.500977</v>
      </c>
      <c r="X17">
        <v>14188.249023</v>
      </c>
      <c r="Y17">
        <v>14197.586914</v>
      </c>
      <c r="Z17">
        <v>14217.720703000001</v>
      </c>
      <c r="AA17">
        <v>14239.974609000001</v>
      </c>
      <c r="AB17">
        <v>14268.428711</v>
      </c>
      <c r="AC17">
        <v>14301.938477</v>
      </c>
      <c r="AD17">
        <v>14345.21875</v>
      </c>
      <c r="AE17">
        <v>14399.627930000001</v>
      </c>
      <c r="AF17">
        <v>14468.227539</v>
      </c>
      <c r="AG17">
        <v>14540.381836</v>
      </c>
      <c r="AH17">
        <v>14616.563477</v>
      </c>
      <c r="AI17">
        <v>14701.988281</v>
      </c>
      <c r="AJ17">
        <v>14799.4375</v>
      </c>
      <c r="AK17" s="91">
        <v>1E-3</v>
      </c>
    </row>
    <row r="18" spans="1:37" ht="15" customHeight="1">
      <c r="A18" s="92" t="s">
        <v>818</v>
      </c>
      <c r="B18" t="s">
        <v>819</v>
      </c>
      <c r="C18" t="s">
        <v>820</v>
      </c>
      <c r="D18" t="s">
        <v>1003</v>
      </c>
      <c r="E18" t="s">
        <v>817</v>
      </c>
      <c r="G18">
        <v>5662.5595700000003</v>
      </c>
      <c r="H18">
        <v>5661.3110349999997</v>
      </c>
      <c r="I18">
        <v>5580.3618159999996</v>
      </c>
      <c r="J18">
        <v>5385.1547849999997</v>
      </c>
      <c r="K18">
        <v>5173.7900390000004</v>
      </c>
      <c r="L18">
        <v>4944.5249020000001</v>
      </c>
      <c r="M18">
        <v>4705.0458980000003</v>
      </c>
      <c r="N18">
        <v>4466.2534180000002</v>
      </c>
      <c r="O18">
        <v>4235.5903319999998</v>
      </c>
      <c r="P18">
        <v>4021.813721</v>
      </c>
      <c r="Q18">
        <v>3824.6455080000001</v>
      </c>
      <c r="R18">
        <v>3639.2983399999998</v>
      </c>
      <c r="S18">
        <v>3475.3220209999999</v>
      </c>
      <c r="T18">
        <v>3329.1928710000002</v>
      </c>
      <c r="U18">
        <v>3195.6604000000002</v>
      </c>
      <c r="V18">
        <v>3080.0759280000002</v>
      </c>
      <c r="W18">
        <v>2983.6606449999999</v>
      </c>
      <c r="X18">
        <v>2905.9729000000002</v>
      </c>
      <c r="Y18">
        <v>2842.6823730000001</v>
      </c>
      <c r="Z18">
        <v>2793.7924800000001</v>
      </c>
      <c r="AA18">
        <v>2754.2856449999999</v>
      </c>
      <c r="AB18">
        <v>2724.7661130000001</v>
      </c>
      <c r="AC18">
        <v>2703.516357</v>
      </c>
      <c r="AD18">
        <v>2687.758789</v>
      </c>
      <c r="AE18">
        <v>2676.7238769999999</v>
      </c>
      <c r="AF18">
        <v>2670.7746579999998</v>
      </c>
      <c r="AG18">
        <v>2666.4003910000001</v>
      </c>
      <c r="AH18">
        <v>2662.6791990000002</v>
      </c>
      <c r="AI18">
        <v>2660.4133299999999</v>
      </c>
      <c r="AJ18">
        <v>2659.795654</v>
      </c>
      <c r="AK18" s="91">
        <v>-2.5999999999999999E-2</v>
      </c>
    </row>
    <row r="19" spans="1:37" ht="15" customHeight="1">
      <c r="A19" s="92" t="s">
        <v>822</v>
      </c>
      <c r="B19" t="s">
        <v>823</v>
      </c>
      <c r="C19" t="s">
        <v>824</v>
      </c>
      <c r="D19" t="s">
        <v>1004</v>
      </c>
      <c r="E19" t="s">
        <v>817</v>
      </c>
      <c r="G19">
        <v>8595.6503909999992</v>
      </c>
      <c r="H19">
        <v>8985.484375</v>
      </c>
      <c r="I19">
        <v>9310.9707030000009</v>
      </c>
      <c r="J19">
        <v>9488.1611329999996</v>
      </c>
      <c r="K19">
        <v>9660.5302730000003</v>
      </c>
      <c r="L19">
        <v>9828.1191409999992</v>
      </c>
      <c r="M19">
        <v>9980.8642579999996</v>
      </c>
      <c r="N19">
        <v>10117.106444999999</v>
      </c>
      <c r="O19">
        <v>10257.049805000001</v>
      </c>
      <c r="P19">
        <v>10406.018555000001</v>
      </c>
      <c r="Q19">
        <v>10553.271484000001</v>
      </c>
      <c r="R19">
        <v>10678.402344</v>
      </c>
      <c r="S19">
        <v>10808.606444999999</v>
      </c>
      <c r="T19">
        <v>10925.129883</v>
      </c>
      <c r="U19">
        <v>11024.663086</v>
      </c>
      <c r="V19">
        <v>11114.743164</v>
      </c>
      <c r="W19">
        <v>11200.276367</v>
      </c>
      <c r="X19">
        <v>11273.9375</v>
      </c>
      <c r="Y19">
        <v>11346.748046999999</v>
      </c>
      <c r="Z19">
        <v>11415.912109000001</v>
      </c>
      <c r="AA19">
        <v>11477.786133</v>
      </c>
      <c r="AB19">
        <v>11535.845703000001</v>
      </c>
      <c r="AC19">
        <v>11590.665039</v>
      </c>
      <c r="AD19">
        <v>11649.747069999999</v>
      </c>
      <c r="AE19">
        <v>11715.221680000001</v>
      </c>
      <c r="AF19">
        <v>11789.787109000001</v>
      </c>
      <c r="AG19">
        <v>11866.326171999999</v>
      </c>
      <c r="AH19">
        <v>11946.238281</v>
      </c>
      <c r="AI19">
        <v>12033.934569999999</v>
      </c>
      <c r="AJ19">
        <v>12132.001953000001</v>
      </c>
      <c r="AK19" s="91">
        <v>1.2E-2</v>
      </c>
    </row>
    <row r="20" spans="1:37" ht="15" customHeight="1">
      <c r="A20" s="92" t="s">
        <v>826</v>
      </c>
      <c r="B20" t="s">
        <v>827</v>
      </c>
      <c r="C20" t="s">
        <v>828</v>
      </c>
      <c r="D20" t="s">
        <v>1005</v>
      </c>
      <c r="E20" t="s">
        <v>817</v>
      </c>
      <c r="G20">
        <v>16.285139000000001</v>
      </c>
      <c r="H20">
        <v>16.281631000000001</v>
      </c>
      <c r="I20">
        <v>16.048915999999998</v>
      </c>
      <c r="J20">
        <v>15.486917</v>
      </c>
      <c r="K20">
        <v>14.878590000000001</v>
      </c>
      <c r="L20">
        <v>14.218389999999999</v>
      </c>
      <c r="M20">
        <v>13.528482</v>
      </c>
      <c r="N20">
        <v>12.841229</v>
      </c>
      <c r="O20">
        <v>12.176816000000001</v>
      </c>
      <c r="P20">
        <v>11.560631000000001</v>
      </c>
      <c r="Q20">
        <v>10.991937</v>
      </c>
      <c r="R20">
        <v>10.457604999999999</v>
      </c>
      <c r="S20">
        <v>9.9839359999999999</v>
      </c>
      <c r="T20">
        <v>9.5623939999999994</v>
      </c>
      <c r="U20">
        <v>9.1767920000000007</v>
      </c>
      <c r="V20">
        <v>8.8424630000000004</v>
      </c>
      <c r="W20">
        <v>8.563345</v>
      </c>
      <c r="X20">
        <v>8.3389500000000005</v>
      </c>
      <c r="Y20">
        <v>8.1564230000000002</v>
      </c>
      <c r="Z20">
        <v>8.015568</v>
      </c>
      <c r="AA20">
        <v>7.9019209999999998</v>
      </c>
      <c r="AB20">
        <v>7.8175629999999998</v>
      </c>
      <c r="AC20">
        <v>7.7572619999999999</v>
      </c>
      <c r="AD20">
        <v>7.7126469999999996</v>
      </c>
      <c r="AE20">
        <v>7.6822499999999998</v>
      </c>
      <c r="AF20">
        <v>7.6664479999999999</v>
      </c>
      <c r="AG20">
        <v>7.6551920000000004</v>
      </c>
      <c r="AH20">
        <v>7.6457870000000003</v>
      </c>
      <c r="AI20">
        <v>7.6405289999999999</v>
      </c>
      <c r="AJ20">
        <v>7.6399239999999997</v>
      </c>
      <c r="AK20" s="91">
        <v>-2.5999999999999999E-2</v>
      </c>
    </row>
    <row r="21" spans="1:37" ht="15" customHeight="1">
      <c r="A21" s="92" t="s">
        <v>830</v>
      </c>
      <c r="B21" t="s">
        <v>340</v>
      </c>
      <c r="C21" t="s">
        <v>831</v>
      </c>
      <c r="D21" t="s">
        <v>1006</v>
      </c>
      <c r="E21" t="s">
        <v>817</v>
      </c>
      <c r="G21">
        <v>888.32336399999997</v>
      </c>
      <c r="H21">
        <v>907.55999799999995</v>
      </c>
      <c r="I21">
        <v>915.29089399999998</v>
      </c>
      <c r="J21">
        <v>914.74591099999998</v>
      </c>
      <c r="K21">
        <v>917.48144500000001</v>
      </c>
      <c r="L21">
        <v>917.95684800000004</v>
      </c>
      <c r="M21">
        <v>914.71551499999998</v>
      </c>
      <c r="N21">
        <v>913.13897699999995</v>
      </c>
      <c r="O21">
        <v>912.94818099999998</v>
      </c>
      <c r="P21">
        <v>913.61938499999997</v>
      </c>
      <c r="Q21">
        <v>914.89269999999999</v>
      </c>
      <c r="R21">
        <v>917.46624799999995</v>
      </c>
      <c r="S21">
        <v>921.14691200000004</v>
      </c>
      <c r="T21">
        <v>925.47857699999997</v>
      </c>
      <c r="U21">
        <v>930.15087900000003</v>
      </c>
      <c r="V21">
        <v>935.85308799999996</v>
      </c>
      <c r="W21">
        <v>943.34344499999997</v>
      </c>
      <c r="X21">
        <v>951.09039299999995</v>
      </c>
      <c r="Y21">
        <v>959.00451699999996</v>
      </c>
      <c r="Z21">
        <v>967.11505099999999</v>
      </c>
      <c r="AA21">
        <v>976.32757600000002</v>
      </c>
      <c r="AB21">
        <v>985.92193599999996</v>
      </c>
      <c r="AC21">
        <v>996.50335700000005</v>
      </c>
      <c r="AD21">
        <v>1007.049438</v>
      </c>
      <c r="AE21">
        <v>1017.76825</v>
      </c>
      <c r="AF21">
        <v>1030.6397710000001</v>
      </c>
      <c r="AG21">
        <v>1041.202393</v>
      </c>
      <c r="AH21">
        <v>1050.5196530000001</v>
      </c>
      <c r="AI21">
        <v>1061.402466</v>
      </c>
      <c r="AJ21">
        <v>1074.767822</v>
      </c>
      <c r="AK21" s="91">
        <v>7.0000000000000001E-3</v>
      </c>
    </row>
    <row r="22" spans="1:37" ht="15" customHeight="1">
      <c r="A22" s="92" t="s">
        <v>833</v>
      </c>
      <c r="B22" t="s">
        <v>834</v>
      </c>
      <c r="C22" t="s">
        <v>835</v>
      </c>
      <c r="D22" t="s">
        <v>1007</v>
      </c>
      <c r="E22" t="s">
        <v>817</v>
      </c>
      <c r="G22">
        <v>175.55639600000001</v>
      </c>
      <c r="H22">
        <v>199.893967</v>
      </c>
      <c r="I22">
        <v>211.87676999999999</v>
      </c>
      <c r="J22">
        <v>218.45086699999999</v>
      </c>
      <c r="K22">
        <v>222.364227</v>
      </c>
      <c r="L22">
        <v>224.934235</v>
      </c>
      <c r="M22">
        <v>226.61833200000001</v>
      </c>
      <c r="N22">
        <v>227.58760100000001</v>
      </c>
      <c r="O22">
        <v>228.099121</v>
      </c>
      <c r="P22">
        <v>228.56530799999999</v>
      </c>
      <c r="Q22">
        <v>229.051987</v>
      </c>
      <c r="R22">
        <v>229.04248000000001</v>
      </c>
      <c r="S22">
        <v>228.895386</v>
      </c>
      <c r="T22">
        <v>228.66851800000001</v>
      </c>
      <c r="U22">
        <v>228.265289</v>
      </c>
      <c r="V22">
        <v>228.022797</v>
      </c>
      <c r="W22">
        <v>227.88758899999999</v>
      </c>
      <c r="X22">
        <v>227.71958900000001</v>
      </c>
      <c r="Y22">
        <v>227.01889</v>
      </c>
      <c r="Z22">
        <v>226.431839</v>
      </c>
      <c r="AA22">
        <v>225.72267199999999</v>
      </c>
      <c r="AB22">
        <v>224.89370700000001</v>
      </c>
      <c r="AC22">
        <v>224.132431</v>
      </c>
      <c r="AD22">
        <v>223.35878</v>
      </c>
      <c r="AE22">
        <v>222.47610499999999</v>
      </c>
      <c r="AF22">
        <v>221.67344700000001</v>
      </c>
      <c r="AG22">
        <v>220.74408</v>
      </c>
      <c r="AH22">
        <v>219.68258700000001</v>
      </c>
      <c r="AI22">
        <v>218.554733</v>
      </c>
      <c r="AJ22">
        <v>217.454025</v>
      </c>
      <c r="AK22" s="91">
        <v>7.0000000000000001E-3</v>
      </c>
    </row>
    <row r="23" spans="1:37" ht="15" customHeight="1">
      <c r="A23" s="92" t="s">
        <v>837</v>
      </c>
      <c r="B23" t="s">
        <v>518</v>
      </c>
      <c r="C23" t="s">
        <v>838</v>
      </c>
      <c r="D23" t="s">
        <v>1008</v>
      </c>
      <c r="E23" t="s">
        <v>817</v>
      </c>
      <c r="G23">
        <v>75.313231999999999</v>
      </c>
      <c r="H23">
        <v>82.089530999999994</v>
      </c>
      <c r="I23">
        <v>86.692977999999997</v>
      </c>
      <c r="J23">
        <v>90.064269999999993</v>
      </c>
      <c r="K23">
        <v>92.387680000000003</v>
      </c>
      <c r="L23">
        <v>94.193466000000001</v>
      </c>
      <c r="M23">
        <v>95.518471000000005</v>
      </c>
      <c r="N23">
        <v>96.276381999999998</v>
      </c>
      <c r="O23">
        <v>96.685287000000002</v>
      </c>
      <c r="P23">
        <v>97.144073000000006</v>
      </c>
      <c r="Q23">
        <v>97.692047000000002</v>
      </c>
      <c r="R23">
        <v>97.729561000000004</v>
      </c>
      <c r="S23">
        <v>97.570175000000006</v>
      </c>
      <c r="T23">
        <v>97.256912</v>
      </c>
      <c r="U23">
        <v>96.751548999999997</v>
      </c>
      <c r="V23">
        <v>96.316826000000006</v>
      </c>
      <c r="W23">
        <v>95.774390999999994</v>
      </c>
      <c r="X23">
        <v>95.265297000000004</v>
      </c>
      <c r="Y23">
        <v>94.576369999999997</v>
      </c>
      <c r="Z23">
        <v>94.018851999999995</v>
      </c>
      <c r="AA23">
        <v>93.417525999999995</v>
      </c>
      <c r="AB23">
        <v>92.731255000000004</v>
      </c>
      <c r="AC23">
        <v>92.131393000000003</v>
      </c>
      <c r="AD23">
        <v>91.537315000000007</v>
      </c>
      <c r="AE23">
        <v>90.839286999999999</v>
      </c>
      <c r="AF23">
        <v>90.224250999999995</v>
      </c>
      <c r="AG23">
        <v>89.512221999999994</v>
      </c>
      <c r="AH23">
        <v>88.689475999999999</v>
      </c>
      <c r="AI23">
        <v>87.816879</v>
      </c>
      <c r="AJ23">
        <v>86.980957000000004</v>
      </c>
      <c r="AK23" s="91">
        <v>5.0000000000000001E-3</v>
      </c>
    </row>
    <row r="24" spans="1:37" ht="15" customHeight="1">
      <c r="A24" s="92" t="s">
        <v>840</v>
      </c>
      <c r="B24" t="s">
        <v>520</v>
      </c>
      <c r="C24" t="s">
        <v>841</v>
      </c>
      <c r="D24" t="s">
        <v>1009</v>
      </c>
      <c r="E24" t="s">
        <v>817</v>
      </c>
      <c r="G24">
        <v>24.198651999999999</v>
      </c>
      <c r="H24">
        <v>27.012305999999999</v>
      </c>
      <c r="I24">
        <v>29.212630999999998</v>
      </c>
      <c r="J24">
        <v>30.957491000000001</v>
      </c>
      <c r="K24">
        <v>32.341728000000003</v>
      </c>
      <c r="L24">
        <v>33.455863999999998</v>
      </c>
      <c r="M24">
        <v>34.358207999999998</v>
      </c>
      <c r="N24">
        <v>35.101486000000001</v>
      </c>
      <c r="O24">
        <v>35.729759000000001</v>
      </c>
      <c r="P24">
        <v>36.272857999999999</v>
      </c>
      <c r="Q24">
        <v>36.745235000000001</v>
      </c>
      <c r="R24">
        <v>37.157916999999998</v>
      </c>
      <c r="S24">
        <v>37.519179999999999</v>
      </c>
      <c r="T24">
        <v>37.836520999999998</v>
      </c>
      <c r="U24">
        <v>38.120975000000001</v>
      </c>
      <c r="V24">
        <v>38.371074999999998</v>
      </c>
      <c r="W24">
        <v>38.582680000000003</v>
      </c>
      <c r="X24">
        <v>38.780827000000002</v>
      </c>
      <c r="Y24">
        <v>38.998050999999997</v>
      </c>
      <c r="Z24">
        <v>39.207397</v>
      </c>
      <c r="AA24">
        <v>39.410442000000003</v>
      </c>
      <c r="AB24">
        <v>39.611862000000002</v>
      </c>
      <c r="AC24">
        <v>39.810284000000003</v>
      </c>
      <c r="AD24">
        <v>40.004852</v>
      </c>
      <c r="AE24">
        <v>40.199120000000001</v>
      </c>
      <c r="AF24">
        <v>40.391823000000002</v>
      </c>
      <c r="AG24">
        <v>40.581470000000003</v>
      </c>
      <c r="AH24">
        <v>40.771324</v>
      </c>
      <c r="AI24">
        <v>40.965553</v>
      </c>
      <c r="AJ24">
        <v>41.161906999999999</v>
      </c>
      <c r="AK24" s="91">
        <v>1.7999999999999999E-2</v>
      </c>
    </row>
    <row r="25" spans="1:37" ht="15" customHeight="1">
      <c r="A25" s="92" t="s">
        <v>843</v>
      </c>
      <c r="B25" t="s">
        <v>516</v>
      </c>
      <c r="C25" t="s">
        <v>844</v>
      </c>
      <c r="D25" t="s">
        <v>1010</v>
      </c>
      <c r="E25" t="s">
        <v>817</v>
      </c>
      <c r="G25">
        <v>76.044501999999994</v>
      </c>
      <c r="H25">
        <v>90.79213</v>
      </c>
      <c r="I25">
        <v>95.971183999999994</v>
      </c>
      <c r="J25">
        <v>97.429085000000001</v>
      </c>
      <c r="K25">
        <v>97.634795999999994</v>
      </c>
      <c r="L25">
        <v>97.284903999999997</v>
      </c>
      <c r="M25">
        <v>96.741660999999993</v>
      </c>
      <c r="N25">
        <v>96.209746999999993</v>
      </c>
      <c r="O25">
        <v>95.684082000000004</v>
      </c>
      <c r="P25">
        <v>95.148360999999994</v>
      </c>
      <c r="Q25">
        <v>94.614684999999994</v>
      </c>
      <c r="R25">
        <v>94.155013999999994</v>
      </c>
      <c r="S25">
        <v>93.805999999999997</v>
      </c>
      <c r="T25">
        <v>93.575080999999997</v>
      </c>
      <c r="U25">
        <v>93.392753999999996</v>
      </c>
      <c r="V25">
        <v>93.334914999999995</v>
      </c>
      <c r="W25">
        <v>93.530533000000005</v>
      </c>
      <c r="X25">
        <v>93.673462000000001</v>
      </c>
      <c r="Y25">
        <v>93.444473000000002</v>
      </c>
      <c r="Z25">
        <v>93.205589000000003</v>
      </c>
      <c r="AA25">
        <v>92.894690999999995</v>
      </c>
      <c r="AB25">
        <v>92.550583000000003</v>
      </c>
      <c r="AC25">
        <v>92.190781000000001</v>
      </c>
      <c r="AD25">
        <v>91.816612000000006</v>
      </c>
      <c r="AE25">
        <v>91.437714</v>
      </c>
      <c r="AF25">
        <v>91.057372999999998</v>
      </c>
      <c r="AG25">
        <v>90.650406000000004</v>
      </c>
      <c r="AH25">
        <v>90.221801999999997</v>
      </c>
      <c r="AI25">
        <v>89.772278</v>
      </c>
      <c r="AJ25">
        <v>89.311194999999998</v>
      </c>
      <c r="AK25" s="91">
        <v>6.0000000000000001E-3</v>
      </c>
    </row>
    <row r="26" spans="1:37" ht="15" customHeight="1">
      <c r="A26" s="92" t="s">
        <v>846</v>
      </c>
      <c r="B26" t="s">
        <v>431</v>
      </c>
      <c r="C26" t="s">
        <v>847</v>
      </c>
      <c r="D26" t="s">
        <v>1011</v>
      </c>
      <c r="E26" t="s">
        <v>817</v>
      </c>
      <c r="G26">
        <v>5569.2724609999996</v>
      </c>
      <c r="H26">
        <v>5649.5092770000001</v>
      </c>
      <c r="I26">
        <v>5670.9570309999999</v>
      </c>
      <c r="J26">
        <v>5665.5722660000001</v>
      </c>
      <c r="K26">
        <v>5658.5766599999997</v>
      </c>
      <c r="L26">
        <v>5631.4033200000003</v>
      </c>
      <c r="M26">
        <v>5582.7314450000003</v>
      </c>
      <c r="N26">
        <v>5544.029297</v>
      </c>
      <c r="O26">
        <v>5507.4677730000003</v>
      </c>
      <c r="P26">
        <v>5466.3779299999997</v>
      </c>
      <c r="Q26">
        <v>5425.623047</v>
      </c>
      <c r="R26">
        <v>5390.080078</v>
      </c>
      <c r="S26">
        <v>5360.4160160000001</v>
      </c>
      <c r="T26">
        <v>5334.169922</v>
      </c>
      <c r="U26">
        <v>5316.8242190000001</v>
      </c>
      <c r="V26">
        <v>5305.4541019999997</v>
      </c>
      <c r="W26">
        <v>5305.1640619999998</v>
      </c>
      <c r="X26">
        <v>5310.3725590000004</v>
      </c>
      <c r="Y26">
        <v>5318.4965819999998</v>
      </c>
      <c r="Z26">
        <v>5330.4345700000003</v>
      </c>
      <c r="AA26">
        <v>5350.3920900000003</v>
      </c>
      <c r="AB26">
        <v>5378.4545900000003</v>
      </c>
      <c r="AC26">
        <v>5406.6210940000001</v>
      </c>
      <c r="AD26">
        <v>5437.1547849999997</v>
      </c>
      <c r="AE26">
        <v>5469.4418949999999</v>
      </c>
      <c r="AF26">
        <v>5506.4970700000003</v>
      </c>
      <c r="AG26">
        <v>5534.533203</v>
      </c>
      <c r="AH26">
        <v>5554.2827150000003</v>
      </c>
      <c r="AI26">
        <v>5588.2158200000003</v>
      </c>
      <c r="AJ26">
        <v>5636.1416019999997</v>
      </c>
      <c r="AK26" s="91">
        <v>0</v>
      </c>
    </row>
    <row r="27" spans="1:37" ht="15" customHeight="1">
      <c r="A27" s="92" t="s">
        <v>849</v>
      </c>
      <c r="B27" t="s">
        <v>850</v>
      </c>
      <c r="C27" t="s">
        <v>851</v>
      </c>
      <c r="D27" t="s">
        <v>1012</v>
      </c>
      <c r="E27" t="s">
        <v>817</v>
      </c>
      <c r="G27">
        <v>665.52825900000005</v>
      </c>
      <c r="H27">
        <v>675.73754899999994</v>
      </c>
      <c r="I27">
        <v>679.83960000000002</v>
      </c>
      <c r="J27">
        <v>681.52075200000002</v>
      </c>
      <c r="K27">
        <v>684.33227499999998</v>
      </c>
      <c r="L27">
        <v>686.01068099999998</v>
      </c>
      <c r="M27">
        <v>687.45281999999997</v>
      </c>
      <c r="N27">
        <v>692.34375</v>
      </c>
      <c r="O27">
        <v>699.59143100000006</v>
      </c>
      <c r="P27">
        <v>707.82781999999997</v>
      </c>
      <c r="Q27">
        <v>717.18682899999999</v>
      </c>
      <c r="R27">
        <v>727.90258800000004</v>
      </c>
      <c r="S27">
        <v>739.33038299999998</v>
      </c>
      <c r="T27">
        <v>750.91937299999995</v>
      </c>
      <c r="U27">
        <v>763.32794200000001</v>
      </c>
      <c r="V27">
        <v>776.34619099999998</v>
      </c>
      <c r="W27">
        <v>790.17846699999996</v>
      </c>
      <c r="X27">
        <v>803.79956100000004</v>
      </c>
      <c r="Y27">
        <v>816.99597200000005</v>
      </c>
      <c r="Z27">
        <v>830.36309800000004</v>
      </c>
      <c r="AA27">
        <v>845.23754899999994</v>
      </c>
      <c r="AB27">
        <v>860.96057099999996</v>
      </c>
      <c r="AC27">
        <v>876.38195800000005</v>
      </c>
      <c r="AD27">
        <v>892.18866000000003</v>
      </c>
      <c r="AE27">
        <v>908.66369599999996</v>
      </c>
      <c r="AF27">
        <v>926.35845900000004</v>
      </c>
      <c r="AG27">
        <v>943.28997800000002</v>
      </c>
      <c r="AH27">
        <v>959.73480199999995</v>
      </c>
      <c r="AI27">
        <v>978.50695800000005</v>
      </c>
      <c r="AJ27">
        <v>998.97796600000004</v>
      </c>
      <c r="AK27" s="91">
        <v>1.4E-2</v>
      </c>
    </row>
    <row r="28" spans="1:37" ht="15" customHeight="1">
      <c r="A28" s="92" t="s">
        <v>853</v>
      </c>
      <c r="B28" t="s">
        <v>854</v>
      </c>
      <c r="C28" t="s">
        <v>855</v>
      </c>
      <c r="D28" t="s">
        <v>1013</v>
      </c>
      <c r="E28" t="s">
        <v>817</v>
      </c>
      <c r="G28">
        <v>902.79663100000005</v>
      </c>
      <c r="H28">
        <v>910.246399</v>
      </c>
      <c r="I28">
        <v>910.669983</v>
      </c>
      <c r="J28">
        <v>909.32769800000005</v>
      </c>
      <c r="K28">
        <v>909.06567399999994</v>
      </c>
      <c r="L28">
        <v>907.93682899999999</v>
      </c>
      <c r="M28">
        <v>905.51745600000004</v>
      </c>
      <c r="N28">
        <v>906.89617899999996</v>
      </c>
      <c r="O28">
        <v>909.27697799999999</v>
      </c>
      <c r="P28">
        <v>910.73278800000003</v>
      </c>
      <c r="Q28">
        <v>911.58612100000005</v>
      </c>
      <c r="R28">
        <v>913.62243699999999</v>
      </c>
      <c r="S28">
        <v>916.13269000000003</v>
      </c>
      <c r="T28">
        <v>919.15588400000001</v>
      </c>
      <c r="U28">
        <v>923.95440699999995</v>
      </c>
      <c r="V28">
        <v>930.21252400000003</v>
      </c>
      <c r="W28">
        <v>939.30548099999999</v>
      </c>
      <c r="X28">
        <v>948.96307400000001</v>
      </c>
      <c r="Y28">
        <v>960.34930399999996</v>
      </c>
      <c r="Z28">
        <v>972.278503</v>
      </c>
      <c r="AA28">
        <v>986.07507299999997</v>
      </c>
      <c r="AB28">
        <v>1001.39679</v>
      </c>
      <c r="AC28">
        <v>1017.737976</v>
      </c>
      <c r="AD28">
        <v>1035.2705080000001</v>
      </c>
      <c r="AE28">
        <v>1053.4392089999999</v>
      </c>
      <c r="AF28">
        <v>1073.0014650000001</v>
      </c>
      <c r="AG28">
        <v>1091.3891599999999</v>
      </c>
      <c r="AH28">
        <v>1108.6448969999999</v>
      </c>
      <c r="AI28">
        <v>1129.606567</v>
      </c>
      <c r="AJ28">
        <v>1154.2745359999999</v>
      </c>
      <c r="AK28" s="91">
        <v>8.9999999999999993E-3</v>
      </c>
    </row>
    <row r="29" spans="1:37" ht="15" customHeight="1">
      <c r="A29" s="92" t="s">
        <v>857</v>
      </c>
      <c r="B29" t="s">
        <v>1014</v>
      </c>
      <c r="C29" t="s">
        <v>859</v>
      </c>
      <c r="D29" t="s">
        <v>1015</v>
      </c>
      <c r="E29" t="s">
        <v>817</v>
      </c>
      <c r="G29">
        <v>4000.9479980000001</v>
      </c>
      <c r="H29">
        <v>4063.5253910000001</v>
      </c>
      <c r="I29">
        <v>4080.4479980000001</v>
      </c>
      <c r="J29">
        <v>4074.7238769999999</v>
      </c>
      <c r="K29">
        <v>4065.1784670000002</v>
      </c>
      <c r="L29">
        <v>4037.4560550000001</v>
      </c>
      <c r="M29">
        <v>3989.7614749999998</v>
      </c>
      <c r="N29">
        <v>3944.7895509999998</v>
      </c>
      <c r="O29">
        <v>3898.5998540000001</v>
      </c>
      <c r="P29">
        <v>3847.8168949999999</v>
      </c>
      <c r="Q29">
        <v>3796.8500979999999</v>
      </c>
      <c r="R29">
        <v>3748.554932</v>
      </c>
      <c r="S29">
        <v>3704.9528810000002</v>
      </c>
      <c r="T29">
        <v>3664.0952149999998</v>
      </c>
      <c r="U29">
        <v>3629.5419919999999</v>
      </c>
      <c r="V29">
        <v>3598.8950199999999</v>
      </c>
      <c r="W29">
        <v>3575.6804200000001</v>
      </c>
      <c r="X29">
        <v>3557.6096189999998</v>
      </c>
      <c r="Y29">
        <v>3541.1516109999998</v>
      </c>
      <c r="Z29">
        <v>3527.7937010000001</v>
      </c>
      <c r="AA29">
        <v>3519.0795899999998</v>
      </c>
      <c r="AB29">
        <v>3516.0966800000001</v>
      </c>
      <c r="AC29">
        <v>3512.5004880000001</v>
      </c>
      <c r="AD29">
        <v>3509.6960450000001</v>
      </c>
      <c r="AE29">
        <v>3507.3398440000001</v>
      </c>
      <c r="AF29">
        <v>3507.1374510000001</v>
      </c>
      <c r="AG29">
        <v>3499.8544919999999</v>
      </c>
      <c r="AH29">
        <v>3485.9035640000002</v>
      </c>
      <c r="AI29">
        <v>3480.1027829999998</v>
      </c>
      <c r="AJ29">
        <v>3482.8891600000002</v>
      </c>
      <c r="AK29" s="91">
        <v>-5.0000000000000001E-3</v>
      </c>
    </row>
    <row r="30" spans="1:37" ht="15" customHeight="1">
      <c r="B30" t="s">
        <v>861</v>
      </c>
    </row>
    <row r="31" spans="1:37" ht="15" customHeight="1">
      <c r="A31" s="92" t="s">
        <v>862</v>
      </c>
      <c r="B31" t="s">
        <v>355</v>
      </c>
      <c r="C31" t="s">
        <v>863</v>
      </c>
      <c r="D31" t="s">
        <v>1016</v>
      </c>
      <c r="E31" t="s">
        <v>817</v>
      </c>
      <c r="G31">
        <v>2296.1613769999999</v>
      </c>
      <c r="H31">
        <v>2683.6513669999999</v>
      </c>
      <c r="I31">
        <v>2951.118164</v>
      </c>
      <c r="J31">
        <v>3034.7092290000001</v>
      </c>
      <c r="K31">
        <v>3111.689453</v>
      </c>
      <c r="L31">
        <v>3173.992432</v>
      </c>
      <c r="M31">
        <v>3213.9558109999998</v>
      </c>
      <c r="N31">
        <v>3252.054932</v>
      </c>
      <c r="O31">
        <v>3293.8452149999998</v>
      </c>
      <c r="P31">
        <v>3340.357422</v>
      </c>
      <c r="Q31">
        <v>3377.2758789999998</v>
      </c>
      <c r="R31">
        <v>3393.485107</v>
      </c>
      <c r="S31">
        <v>3431.1586910000001</v>
      </c>
      <c r="T31">
        <v>3465.1965329999998</v>
      </c>
      <c r="U31">
        <v>3501.516846</v>
      </c>
      <c r="V31">
        <v>3538.380615</v>
      </c>
      <c r="W31">
        <v>3580.7084960000002</v>
      </c>
      <c r="X31">
        <v>3619.1713869999999</v>
      </c>
      <c r="Y31">
        <v>3663.686279</v>
      </c>
      <c r="Z31">
        <v>3712.9865719999998</v>
      </c>
      <c r="AA31">
        <v>3753.788086</v>
      </c>
      <c r="AB31">
        <v>3799.3940429999998</v>
      </c>
      <c r="AC31">
        <v>3847.1994629999999</v>
      </c>
      <c r="AD31">
        <v>3892.5246579999998</v>
      </c>
      <c r="AE31">
        <v>3945.7465820000002</v>
      </c>
      <c r="AF31">
        <v>3999.038086</v>
      </c>
      <c r="AG31">
        <v>4045.6616210000002</v>
      </c>
      <c r="AH31">
        <v>4090.9533689999998</v>
      </c>
      <c r="AI31">
        <v>4144.0703119999998</v>
      </c>
      <c r="AJ31">
        <v>4203.2158200000003</v>
      </c>
      <c r="AK31" s="91">
        <v>2.1000000000000001E-2</v>
      </c>
    </row>
    <row r="32" spans="1:37" ht="15" customHeight="1">
      <c r="A32" s="92" t="s">
        <v>865</v>
      </c>
      <c r="B32" t="s">
        <v>866</v>
      </c>
      <c r="C32" t="s">
        <v>867</v>
      </c>
      <c r="D32" t="s">
        <v>1017</v>
      </c>
      <c r="E32" t="s">
        <v>817</v>
      </c>
      <c r="G32">
        <v>130.707596</v>
      </c>
      <c r="H32">
        <v>149.14671300000001</v>
      </c>
      <c r="I32">
        <v>161.87278699999999</v>
      </c>
      <c r="J32">
        <v>165.84466599999999</v>
      </c>
      <c r="K32">
        <v>169.50315900000001</v>
      </c>
      <c r="L32">
        <v>172.463989</v>
      </c>
      <c r="M32">
        <v>174.36215200000001</v>
      </c>
      <c r="N32">
        <v>176.172348</v>
      </c>
      <c r="O32">
        <v>178.15905799999999</v>
      </c>
      <c r="P32">
        <v>180.37123099999999</v>
      </c>
      <c r="Q32">
        <v>182.12687700000001</v>
      </c>
      <c r="R32">
        <v>182.89686599999999</v>
      </c>
      <c r="S32">
        <v>184.68914799999999</v>
      </c>
      <c r="T32">
        <v>186.30888400000001</v>
      </c>
      <c r="U32">
        <v>188.03724700000001</v>
      </c>
      <c r="V32">
        <v>189.791687</v>
      </c>
      <c r="W32">
        <v>191.806534</v>
      </c>
      <c r="X32">
        <v>193.63767999999999</v>
      </c>
      <c r="Y32">
        <v>195.756775</v>
      </c>
      <c r="Z32">
        <v>198.104004</v>
      </c>
      <c r="AA32">
        <v>200.046753</v>
      </c>
      <c r="AB32">
        <v>202.21807899999999</v>
      </c>
      <c r="AC32">
        <v>204.494202</v>
      </c>
      <c r="AD32">
        <v>206.652435</v>
      </c>
      <c r="AE32">
        <v>209.186691</v>
      </c>
      <c r="AF32">
        <v>211.724152</v>
      </c>
      <c r="AG32">
        <v>213.944244</v>
      </c>
      <c r="AH32">
        <v>216.10089099999999</v>
      </c>
      <c r="AI32">
        <v>218.630112</v>
      </c>
      <c r="AJ32">
        <v>221.446686</v>
      </c>
      <c r="AK32" s="91">
        <v>1.7999999999999999E-2</v>
      </c>
    </row>
    <row r="33" spans="1:37" ht="15" customHeight="1">
      <c r="A33" s="92" t="s">
        <v>869</v>
      </c>
      <c r="B33" t="s">
        <v>870</v>
      </c>
      <c r="C33" t="s">
        <v>871</v>
      </c>
      <c r="D33" t="s">
        <v>1018</v>
      </c>
      <c r="E33" t="s">
        <v>817</v>
      </c>
      <c r="G33">
        <v>1263.8522949999999</v>
      </c>
      <c r="H33">
        <v>1453.1923830000001</v>
      </c>
      <c r="I33">
        <v>1523.423462</v>
      </c>
      <c r="J33">
        <v>1555.9926760000001</v>
      </c>
      <c r="K33">
        <v>1584.827759</v>
      </c>
      <c r="L33">
        <v>1613.5589600000001</v>
      </c>
      <c r="M33">
        <v>1629.189697</v>
      </c>
      <c r="N33">
        <v>1643.9262699999999</v>
      </c>
      <c r="O33">
        <v>1663.189697</v>
      </c>
      <c r="P33">
        <v>1685.961548</v>
      </c>
      <c r="Q33">
        <v>1704.4102780000001</v>
      </c>
      <c r="R33">
        <v>1720.7581789999999</v>
      </c>
      <c r="S33">
        <v>1740.042236</v>
      </c>
      <c r="T33">
        <v>1758.0645750000001</v>
      </c>
      <c r="U33">
        <v>1774.9880370000001</v>
      </c>
      <c r="V33">
        <v>1790.6195070000001</v>
      </c>
      <c r="W33">
        <v>1807.545654</v>
      </c>
      <c r="X33">
        <v>1823.1906739999999</v>
      </c>
      <c r="Y33">
        <v>1841.5996090000001</v>
      </c>
      <c r="Z33">
        <v>1863.0444339999999</v>
      </c>
      <c r="AA33">
        <v>1880.110107</v>
      </c>
      <c r="AB33">
        <v>1899.6365969999999</v>
      </c>
      <c r="AC33">
        <v>1920.445557</v>
      </c>
      <c r="AD33">
        <v>1941.034302</v>
      </c>
      <c r="AE33">
        <v>1965.295654</v>
      </c>
      <c r="AF33">
        <v>1989.940552</v>
      </c>
      <c r="AG33">
        <v>2010.5397949999999</v>
      </c>
      <c r="AH33">
        <v>2030.614624</v>
      </c>
      <c r="AI33">
        <v>2056.1877439999998</v>
      </c>
      <c r="AJ33">
        <v>2084.3063959999999</v>
      </c>
      <c r="AK33" s="91">
        <v>1.7000000000000001E-2</v>
      </c>
    </row>
    <row r="34" spans="1:37" ht="15" customHeight="1">
      <c r="A34" s="92" t="s">
        <v>873</v>
      </c>
      <c r="B34" t="s">
        <v>874</v>
      </c>
      <c r="C34" t="s">
        <v>875</v>
      </c>
      <c r="D34" t="s">
        <v>1019</v>
      </c>
      <c r="E34" t="s">
        <v>817</v>
      </c>
      <c r="G34">
        <v>340.68170199999997</v>
      </c>
      <c r="H34">
        <v>524.74780299999998</v>
      </c>
      <c r="I34">
        <v>707.83892800000001</v>
      </c>
      <c r="J34">
        <v>747.83081100000004</v>
      </c>
      <c r="K34">
        <v>781.49011199999995</v>
      </c>
      <c r="L34">
        <v>799.26135299999999</v>
      </c>
      <c r="M34">
        <v>811.74395800000002</v>
      </c>
      <c r="N34">
        <v>823.71447799999999</v>
      </c>
      <c r="O34">
        <v>835.72552499999995</v>
      </c>
      <c r="P34">
        <v>848.61224400000003</v>
      </c>
      <c r="Q34">
        <v>858.83679199999995</v>
      </c>
      <c r="R34">
        <v>860.69805899999994</v>
      </c>
      <c r="S34">
        <v>871.02941899999996</v>
      </c>
      <c r="T34">
        <v>880.22705099999996</v>
      </c>
      <c r="U34">
        <v>890.82617200000004</v>
      </c>
      <c r="V34">
        <v>902.13116500000001</v>
      </c>
      <c r="W34">
        <v>915.50384499999996</v>
      </c>
      <c r="X34">
        <v>927.63262899999995</v>
      </c>
      <c r="Y34">
        <v>941.47198500000002</v>
      </c>
      <c r="Z34">
        <v>956.38738999999998</v>
      </c>
      <c r="AA34">
        <v>969.11621100000002</v>
      </c>
      <c r="AB34">
        <v>983.10400400000003</v>
      </c>
      <c r="AC34">
        <v>997.63445999999999</v>
      </c>
      <c r="AD34">
        <v>1011.177246</v>
      </c>
      <c r="AE34">
        <v>1026.9360349999999</v>
      </c>
      <c r="AF34">
        <v>1042.6157229999999</v>
      </c>
      <c r="AG34">
        <v>1056.7581789999999</v>
      </c>
      <c r="AH34">
        <v>1070.510254</v>
      </c>
      <c r="AI34">
        <v>1085.8558350000001</v>
      </c>
      <c r="AJ34">
        <v>1102.9904790000001</v>
      </c>
      <c r="AK34" s="91">
        <v>4.1000000000000002E-2</v>
      </c>
    </row>
    <row r="35" spans="1:37" ht="15" customHeight="1">
      <c r="A35" s="92" t="s">
        <v>877</v>
      </c>
      <c r="B35" t="s">
        <v>878</v>
      </c>
      <c r="C35" t="s">
        <v>879</v>
      </c>
      <c r="D35" t="s">
        <v>1020</v>
      </c>
      <c r="E35" t="s">
        <v>817</v>
      </c>
      <c r="G35">
        <v>560.91973900000005</v>
      </c>
      <c r="H35">
        <v>556.564392</v>
      </c>
      <c r="I35">
        <v>557.98290999999995</v>
      </c>
      <c r="J35">
        <v>565.04107699999997</v>
      </c>
      <c r="K35">
        <v>575.868469</v>
      </c>
      <c r="L35">
        <v>588.70831299999998</v>
      </c>
      <c r="M35">
        <v>598.65997300000004</v>
      </c>
      <c r="N35">
        <v>608.24200399999995</v>
      </c>
      <c r="O35">
        <v>616.771118</v>
      </c>
      <c r="P35">
        <v>625.41241500000001</v>
      </c>
      <c r="Q35">
        <v>631.90197799999999</v>
      </c>
      <c r="R35">
        <v>629.13214100000005</v>
      </c>
      <c r="S35">
        <v>635.39782700000001</v>
      </c>
      <c r="T35">
        <v>640.59594700000002</v>
      </c>
      <c r="U35">
        <v>647.66528300000004</v>
      </c>
      <c r="V35">
        <v>655.83843999999999</v>
      </c>
      <c r="W35">
        <v>665.85241699999995</v>
      </c>
      <c r="X35">
        <v>674.71032700000001</v>
      </c>
      <c r="Y35">
        <v>684.85790999999995</v>
      </c>
      <c r="Z35">
        <v>695.45062299999995</v>
      </c>
      <c r="AA35">
        <v>704.51507600000002</v>
      </c>
      <c r="AB35">
        <v>714.43536400000005</v>
      </c>
      <c r="AC35">
        <v>724.62524399999995</v>
      </c>
      <c r="AD35">
        <v>733.660706</v>
      </c>
      <c r="AE35">
        <v>744.32818599999996</v>
      </c>
      <c r="AF35">
        <v>754.75762899999995</v>
      </c>
      <c r="AG35">
        <v>764.41937299999995</v>
      </c>
      <c r="AH35">
        <v>773.72753899999998</v>
      </c>
      <c r="AI35">
        <v>783.39672900000005</v>
      </c>
      <c r="AJ35">
        <v>794.47204599999998</v>
      </c>
      <c r="AK35" s="91">
        <v>1.2E-2</v>
      </c>
    </row>
    <row r="36" spans="1:37" ht="15" customHeight="1">
      <c r="A36" s="92" t="s">
        <v>881</v>
      </c>
      <c r="B36" t="s">
        <v>882</v>
      </c>
      <c r="C36" t="s">
        <v>883</v>
      </c>
      <c r="D36" t="s">
        <v>1021</v>
      </c>
      <c r="E36" t="s">
        <v>817</v>
      </c>
      <c r="G36">
        <v>1206.7181399999999</v>
      </c>
      <c r="H36">
        <v>1275.3908690000001</v>
      </c>
      <c r="I36">
        <v>1169.001587</v>
      </c>
      <c r="J36">
        <v>1168.217529</v>
      </c>
      <c r="K36">
        <v>1168.7707519999999</v>
      </c>
      <c r="L36">
        <v>1164.7592770000001</v>
      </c>
      <c r="M36">
        <v>1157.3592530000001</v>
      </c>
      <c r="N36">
        <v>1152.6595460000001</v>
      </c>
      <c r="O36">
        <v>1149.9051509999999</v>
      </c>
      <c r="P36">
        <v>1146.2020259999999</v>
      </c>
      <c r="Q36">
        <v>1149.0189210000001</v>
      </c>
      <c r="R36">
        <v>1146.987183</v>
      </c>
      <c r="S36">
        <v>1145.8867190000001</v>
      </c>
      <c r="T36">
        <v>1145.1604</v>
      </c>
      <c r="U36">
        <v>1144.3082280000001</v>
      </c>
      <c r="V36">
        <v>1144.1683350000001</v>
      </c>
      <c r="W36">
        <v>1144.618774</v>
      </c>
      <c r="X36">
        <v>1142.597534</v>
      </c>
      <c r="Y36">
        <v>1142.62915</v>
      </c>
      <c r="Z36">
        <v>1136.6623540000001</v>
      </c>
      <c r="AA36">
        <v>1133.9693600000001</v>
      </c>
      <c r="AB36">
        <v>1131.461548</v>
      </c>
      <c r="AC36">
        <v>1126.624268</v>
      </c>
      <c r="AD36">
        <v>1123.2292480000001</v>
      </c>
      <c r="AE36">
        <v>1122.442505</v>
      </c>
      <c r="AF36">
        <v>1120.5318600000001</v>
      </c>
      <c r="AG36">
        <v>1119.0325929999999</v>
      </c>
      <c r="AH36">
        <v>1118.7929690000001</v>
      </c>
      <c r="AI36">
        <v>1118.529053</v>
      </c>
      <c r="AJ36">
        <v>1119.1694339999999</v>
      </c>
      <c r="AK36" s="91">
        <v>-3.0000000000000001E-3</v>
      </c>
    </row>
    <row r="37" spans="1:37" ht="15" customHeight="1">
      <c r="A37" s="92" t="s">
        <v>885</v>
      </c>
      <c r="B37" t="s">
        <v>692</v>
      </c>
      <c r="C37" t="s">
        <v>886</v>
      </c>
      <c r="D37" t="s">
        <v>1022</v>
      </c>
      <c r="E37" t="s">
        <v>817</v>
      </c>
      <c r="G37">
        <v>1002.621033</v>
      </c>
      <c r="H37">
        <v>1067.5742190000001</v>
      </c>
      <c r="I37">
        <v>960.99731399999996</v>
      </c>
      <c r="J37">
        <v>959.59088099999997</v>
      </c>
      <c r="K37">
        <v>960.06994599999996</v>
      </c>
      <c r="L37">
        <v>956.36987299999998</v>
      </c>
      <c r="M37">
        <v>950.25225799999998</v>
      </c>
      <c r="N37">
        <v>946.80273399999999</v>
      </c>
      <c r="O37">
        <v>944.98974599999997</v>
      </c>
      <c r="P37">
        <v>941.93701199999998</v>
      </c>
      <c r="Q37">
        <v>945.61450200000002</v>
      </c>
      <c r="R37">
        <v>944.30529799999999</v>
      </c>
      <c r="S37">
        <v>943.77331500000003</v>
      </c>
      <c r="T37">
        <v>943.65191700000003</v>
      </c>
      <c r="U37">
        <v>943.50805700000001</v>
      </c>
      <c r="V37">
        <v>944.09313999999995</v>
      </c>
      <c r="W37">
        <v>944.97283900000002</v>
      </c>
      <c r="X37">
        <v>943.48681599999998</v>
      </c>
      <c r="Y37">
        <v>944.10333300000002</v>
      </c>
      <c r="Z37">
        <v>938.58489999999995</v>
      </c>
      <c r="AA37">
        <v>936.68176300000005</v>
      </c>
      <c r="AB37">
        <v>934.85369900000001</v>
      </c>
      <c r="AC37">
        <v>930.63519299999996</v>
      </c>
      <c r="AD37">
        <v>927.88641399999995</v>
      </c>
      <c r="AE37">
        <v>927.52886999999998</v>
      </c>
      <c r="AF37">
        <v>925.98272699999995</v>
      </c>
      <c r="AG37">
        <v>925.12524399999995</v>
      </c>
      <c r="AH37">
        <v>925.53802499999995</v>
      </c>
      <c r="AI37">
        <v>925.671021</v>
      </c>
      <c r="AJ37">
        <v>926.59729000000004</v>
      </c>
      <c r="AK37" s="91">
        <v>-3.0000000000000001E-3</v>
      </c>
    </row>
    <row r="38" spans="1:37" ht="15" customHeight="1">
      <c r="A38" s="92" t="s">
        <v>888</v>
      </c>
      <c r="B38" t="s">
        <v>364</v>
      </c>
      <c r="C38" t="s">
        <v>889</v>
      </c>
      <c r="D38" t="s">
        <v>1023</v>
      </c>
      <c r="E38" t="s">
        <v>817</v>
      </c>
      <c r="G38">
        <v>75.169692999999995</v>
      </c>
      <c r="H38">
        <v>77.553368000000006</v>
      </c>
      <c r="I38">
        <v>76.937827999999996</v>
      </c>
      <c r="J38">
        <v>74.883780999999999</v>
      </c>
      <c r="K38">
        <v>73.008735999999999</v>
      </c>
      <c r="L38">
        <v>70.952270999999996</v>
      </c>
      <c r="M38">
        <v>68.639519000000007</v>
      </c>
      <c r="N38">
        <v>66.460136000000006</v>
      </c>
      <c r="O38">
        <v>64.220459000000005</v>
      </c>
      <c r="P38">
        <v>62.007294000000002</v>
      </c>
      <c r="Q38">
        <v>60.828522</v>
      </c>
      <c r="R38">
        <v>59.650131000000002</v>
      </c>
      <c r="S38">
        <v>58.55489</v>
      </c>
      <c r="T38">
        <v>57.362952999999997</v>
      </c>
      <c r="U38">
        <v>56.156143</v>
      </c>
      <c r="V38">
        <v>54.998362999999998</v>
      </c>
      <c r="W38">
        <v>53.933726999999998</v>
      </c>
      <c r="X38">
        <v>52.840007999999997</v>
      </c>
      <c r="Y38">
        <v>51.828865</v>
      </c>
      <c r="Z38">
        <v>50.803615999999998</v>
      </c>
      <c r="AA38">
        <v>50.346043000000002</v>
      </c>
      <c r="AB38">
        <v>49.869534000000002</v>
      </c>
      <c r="AC38">
        <v>49.358772000000002</v>
      </c>
      <c r="AD38">
        <v>48.884739000000003</v>
      </c>
      <c r="AE38">
        <v>48.413406000000002</v>
      </c>
      <c r="AF38">
        <v>47.972458000000003</v>
      </c>
      <c r="AG38">
        <v>47.419342</v>
      </c>
      <c r="AH38">
        <v>46.793990999999998</v>
      </c>
      <c r="AI38">
        <v>46.348914999999998</v>
      </c>
      <c r="AJ38">
        <v>46.08128</v>
      </c>
      <c r="AK38" s="91">
        <v>-1.7000000000000001E-2</v>
      </c>
    </row>
    <row r="39" spans="1:37" ht="15" customHeight="1">
      <c r="A39" s="92" t="s">
        <v>891</v>
      </c>
      <c r="B39" t="s">
        <v>892</v>
      </c>
      <c r="C39" t="s">
        <v>893</v>
      </c>
      <c r="D39" t="s">
        <v>1024</v>
      </c>
      <c r="E39" t="s">
        <v>817</v>
      </c>
      <c r="G39">
        <v>927.45135500000004</v>
      </c>
      <c r="H39">
        <v>990.02081299999998</v>
      </c>
      <c r="I39">
        <v>884.05950900000005</v>
      </c>
      <c r="J39">
        <v>884.70709199999999</v>
      </c>
      <c r="K39">
        <v>887.06121800000005</v>
      </c>
      <c r="L39">
        <v>885.41760299999999</v>
      </c>
      <c r="M39">
        <v>881.61273200000005</v>
      </c>
      <c r="N39">
        <v>880.34258999999997</v>
      </c>
      <c r="O39">
        <v>880.76928699999996</v>
      </c>
      <c r="P39">
        <v>879.92974900000002</v>
      </c>
      <c r="Q39">
        <v>884.78594999999996</v>
      </c>
      <c r="R39">
        <v>884.65515100000005</v>
      </c>
      <c r="S39">
        <v>885.21844499999997</v>
      </c>
      <c r="T39">
        <v>886.28894000000003</v>
      </c>
      <c r="U39">
        <v>887.35192900000004</v>
      </c>
      <c r="V39">
        <v>889.09478799999999</v>
      </c>
      <c r="W39">
        <v>891.03912400000002</v>
      </c>
      <c r="X39">
        <v>890.64679000000001</v>
      </c>
      <c r="Y39">
        <v>892.27447500000005</v>
      </c>
      <c r="Z39">
        <v>887.78131099999996</v>
      </c>
      <c r="AA39">
        <v>886.33569299999999</v>
      </c>
      <c r="AB39">
        <v>884.98419200000001</v>
      </c>
      <c r="AC39">
        <v>881.27642800000001</v>
      </c>
      <c r="AD39">
        <v>879.00164800000005</v>
      </c>
      <c r="AE39">
        <v>879.11547900000005</v>
      </c>
      <c r="AF39">
        <v>878.01025400000003</v>
      </c>
      <c r="AG39">
        <v>877.70593299999996</v>
      </c>
      <c r="AH39">
        <v>878.74401899999998</v>
      </c>
      <c r="AI39">
        <v>879.32208300000002</v>
      </c>
      <c r="AJ39">
        <v>880.51599099999999</v>
      </c>
      <c r="AK39" s="91">
        <v>-2E-3</v>
      </c>
    </row>
    <row r="40" spans="1:37" ht="15" customHeight="1">
      <c r="A40" s="92" t="s">
        <v>895</v>
      </c>
      <c r="B40" t="s">
        <v>443</v>
      </c>
      <c r="C40" t="s">
        <v>896</v>
      </c>
      <c r="D40" t="s">
        <v>1025</v>
      </c>
      <c r="E40" t="s">
        <v>817</v>
      </c>
      <c r="G40">
        <v>204.09703099999999</v>
      </c>
      <c r="H40">
        <v>207.81658899999999</v>
      </c>
      <c r="I40">
        <v>208.00427199999999</v>
      </c>
      <c r="J40">
        <v>208.62669399999999</v>
      </c>
      <c r="K40">
        <v>208.70083600000001</v>
      </c>
      <c r="L40">
        <v>208.389374</v>
      </c>
      <c r="M40">
        <v>207.106934</v>
      </c>
      <c r="N40">
        <v>205.85676599999999</v>
      </c>
      <c r="O40">
        <v>204.91546600000001</v>
      </c>
      <c r="P40">
        <v>204.26499899999999</v>
      </c>
      <c r="Q40">
        <v>203.40438800000001</v>
      </c>
      <c r="R40">
        <v>202.68185399999999</v>
      </c>
      <c r="S40">
        <v>202.113373</v>
      </c>
      <c r="T40">
        <v>201.50842299999999</v>
      </c>
      <c r="U40">
        <v>200.80012500000001</v>
      </c>
      <c r="V40">
        <v>200.07522599999999</v>
      </c>
      <c r="W40">
        <v>199.64593500000001</v>
      </c>
      <c r="X40">
        <v>199.11071799999999</v>
      </c>
      <c r="Y40">
        <v>198.525757</v>
      </c>
      <c r="Z40">
        <v>198.07746900000001</v>
      </c>
      <c r="AA40">
        <v>197.287598</v>
      </c>
      <c r="AB40">
        <v>196.60789500000001</v>
      </c>
      <c r="AC40">
        <v>195.98907500000001</v>
      </c>
      <c r="AD40">
        <v>195.342804</v>
      </c>
      <c r="AE40">
        <v>194.913635</v>
      </c>
      <c r="AF40">
        <v>194.54913300000001</v>
      </c>
      <c r="AG40">
        <v>193.90734900000001</v>
      </c>
      <c r="AH40">
        <v>193.25498999999999</v>
      </c>
      <c r="AI40">
        <v>192.858002</v>
      </c>
      <c r="AJ40">
        <v>192.57214400000001</v>
      </c>
      <c r="AK40" s="91">
        <v>-2E-3</v>
      </c>
    </row>
    <row r="41" spans="1:37" ht="15" customHeight="1">
      <c r="A41" s="92" t="s">
        <v>898</v>
      </c>
      <c r="B41" t="s">
        <v>360</v>
      </c>
      <c r="C41" t="s">
        <v>899</v>
      </c>
      <c r="D41" t="s">
        <v>1026</v>
      </c>
      <c r="E41" t="s">
        <v>817</v>
      </c>
      <c r="G41">
        <v>503.99615499999999</v>
      </c>
      <c r="H41">
        <v>511.42300399999999</v>
      </c>
      <c r="I41">
        <v>517.60668899999996</v>
      </c>
      <c r="J41">
        <v>488.467896</v>
      </c>
      <c r="K41">
        <v>496.93139600000001</v>
      </c>
      <c r="L41">
        <v>507.31832900000001</v>
      </c>
      <c r="M41">
        <v>507.62197900000001</v>
      </c>
      <c r="N41">
        <v>507.37274200000002</v>
      </c>
      <c r="O41">
        <v>506.79187000000002</v>
      </c>
      <c r="P41">
        <v>507.47491500000001</v>
      </c>
      <c r="Q41">
        <v>508.56488000000002</v>
      </c>
      <c r="R41">
        <v>509.50793499999997</v>
      </c>
      <c r="S41">
        <v>510.87939499999999</v>
      </c>
      <c r="T41">
        <v>506.93988000000002</v>
      </c>
      <c r="U41">
        <v>505.757721</v>
      </c>
      <c r="V41">
        <v>501.74429300000003</v>
      </c>
      <c r="W41">
        <v>502.84579500000001</v>
      </c>
      <c r="X41">
        <v>503.042236</v>
      </c>
      <c r="Y41">
        <v>503.18255599999998</v>
      </c>
      <c r="Z41">
        <v>502.73898300000002</v>
      </c>
      <c r="AA41">
        <v>502.80947900000001</v>
      </c>
      <c r="AB41">
        <v>503.56191999999999</v>
      </c>
      <c r="AC41">
        <v>502.82043499999997</v>
      </c>
      <c r="AD41">
        <v>501.573578</v>
      </c>
      <c r="AE41">
        <v>501.245789</v>
      </c>
      <c r="AF41">
        <v>501.83624300000002</v>
      </c>
      <c r="AG41">
        <v>501.41540500000002</v>
      </c>
      <c r="AH41">
        <v>501.52654999999999</v>
      </c>
      <c r="AI41">
        <v>502.26049799999998</v>
      </c>
      <c r="AJ41">
        <v>505.22387700000002</v>
      </c>
      <c r="AK41" s="91">
        <v>0</v>
      </c>
    </row>
    <row r="42" spans="1:37" ht="15" customHeight="1">
      <c r="A42" s="92" t="s">
        <v>901</v>
      </c>
      <c r="B42" t="s">
        <v>692</v>
      </c>
      <c r="C42" t="s">
        <v>902</v>
      </c>
      <c r="D42" t="s">
        <v>1027</v>
      </c>
      <c r="E42" t="s">
        <v>817</v>
      </c>
      <c r="G42">
        <v>468.24883999999997</v>
      </c>
      <c r="H42">
        <v>471.07888800000001</v>
      </c>
      <c r="I42">
        <v>474.24130200000002</v>
      </c>
      <c r="J42">
        <v>442.51971400000002</v>
      </c>
      <c r="K42">
        <v>448.956726</v>
      </c>
      <c r="L42">
        <v>457.64755200000002</v>
      </c>
      <c r="M42">
        <v>456.70379600000001</v>
      </c>
      <c r="N42">
        <v>455.44903599999998</v>
      </c>
      <c r="O42">
        <v>453.94357300000001</v>
      </c>
      <c r="P42">
        <v>453.61090100000001</v>
      </c>
      <c r="Q42">
        <v>453.71829200000002</v>
      </c>
      <c r="R42">
        <v>453.838257</v>
      </c>
      <c r="S42">
        <v>454.42358400000001</v>
      </c>
      <c r="T42">
        <v>449.776611</v>
      </c>
      <c r="U42">
        <v>447.98791499999999</v>
      </c>
      <c r="V42">
        <v>443.34918199999998</v>
      </c>
      <c r="W42">
        <v>443.77777099999997</v>
      </c>
      <c r="X42">
        <v>443.31896999999998</v>
      </c>
      <c r="Y42">
        <v>442.87756300000001</v>
      </c>
      <c r="Z42">
        <v>441.743042</v>
      </c>
      <c r="AA42">
        <v>441.236176</v>
      </c>
      <c r="AB42">
        <v>441.40057400000001</v>
      </c>
      <c r="AC42">
        <v>440.00219700000002</v>
      </c>
      <c r="AD42">
        <v>438.087219</v>
      </c>
      <c r="AE42">
        <v>437.03344700000002</v>
      </c>
      <c r="AF42">
        <v>436.80850199999998</v>
      </c>
      <c r="AG42">
        <v>435.68884300000002</v>
      </c>
      <c r="AH42">
        <v>435.13897700000001</v>
      </c>
      <c r="AI42">
        <v>435.12530500000003</v>
      </c>
      <c r="AJ42">
        <v>437.26293900000002</v>
      </c>
      <c r="AK42" s="91">
        <v>-2E-3</v>
      </c>
    </row>
    <row r="43" spans="1:37" ht="15" customHeight="1">
      <c r="A43" s="92" t="s">
        <v>904</v>
      </c>
      <c r="B43" t="s">
        <v>689</v>
      </c>
      <c r="C43" t="s">
        <v>905</v>
      </c>
      <c r="D43" t="s">
        <v>1028</v>
      </c>
      <c r="E43" t="s">
        <v>817</v>
      </c>
      <c r="G43">
        <v>35.747318</v>
      </c>
      <c r="H43">
        <v>40.344104999999999</v>
      </c>
      <c r="I43">
        <v>43.365397999999999</v>
      </c>
      <c r="J43">
        <v>45.948174000000002</v>
      </c>
      <c r="K43">
        <v>47.974677999999997</v>
      </c>
      <c r="L43">
        <v>49.670772999999997</v>
      </c>
      <c r="M43">
        <v>50.918190000000003</v>
      </c>
      <c r="N43">
        <v>51.923713999999997</v>
      </c>
      <c r="O43">
        <v>52.848305000000003</v>
      </c>
      <c r="P43">
        <v>53.864001999999999</v>
      </c>
      <c r="Q43">
        <v>54.846595999999998</v>
      </c>
      <c r="R43">
        <v>55.669662000000002</v>
      </c>
      <c r="S43">
        <v>56.455813999999997</v>
      </c>
      <c r="T43">
        <v>57.163257999999999</v>
      </c>
      <c r="U43">
        <v>57.769817000000003</v>
      </c>
      <c r="V43">
        <v>58.395102999999999</v>
      </c>
      <c r="W43">
        <v>59.068030999999998</v>
      </c>
      <c r="X43">
        <v>59.723274000000004</v>
      </c>
      <c r="Y43">
        <v>60.304985000000002</v>
      </c>
      <c r="Z43">
        <v>60.995941000000002</v>
      </c>
      <c r="AA43">
        <v>61.573295999999999</v>
      </c>
      <c r="AB43">
        <v>62.161354000000003</v>
      </c>
      <c r="AC43">
        <v>62.81823</v>
      </c>
      <c r="AD43">
        <v>63.486359</v>
      </c>
      <c r="AE43">
        <v>64.212356999999997</v>
      </c>
      <c r="AF43">
        <v>65.027725000000004</v>
      </c>
      <c r="AG43">
        <v>65.726546999999997</v>
      </c>
      <c r="AH43">
        <v>66.387557999999999</v>
      </c>
      <c r="AI43">
        <v>67.135193000000001</v>
      </c>
      <c r="AJ43">
        <v>67.960930000000005</v>
      </c>
      <c r="AK43" s="91">
        <v>2.1999999999999999E-2</v>
      </c>
    </row>
    <row r="44" spans="1:37" ht="15" customHeight="1">
      <c r="A44" s="92" t="s">
        <v>907</v>
      </c>
      <c r="B44" t="s">
        <v>520</v>
      </c>
      <c r="C44" t="s">
        <v>908</v>
      </c>
      <c r="D44" t="s">
        <v>1029</v>
      </c>
      <c r="E44" t="s">
        <v>817</v>
      </c>
      <c r="G44">
        <v>6.5376079999999996</v>
      </c>
      <c r="H44">
        <v>7.6941170000000003</v>
      </c>
      <c r="I44">
        <v>8.600384</v>
      </c>
      <c r="J44">
        <v>9.3146170000000001</v>
      </c>
      <c r="K44">
        <v>9.8805449999999997</v>
      </c>
      <c r="L44">
        <v>10.335025999999999</v>
      </c>
      <c r="M44">
        <v>10.704774</v>
      </c>
      <c r="N44">
        <v>11.008782</v>
      </c>
      <c r="O44">
        <v>11.263825000000001</v>
      </c>
      <c r="P44">
        <v>11.482137</v>
      </c>
      <c r="Q44">
        <v>11.671988000000001</v>
      </c>
      <c r="R44">
        <v>11.837391999999999</v>
      </c>
      <c r="S44">
        <v>11.982087999999999</v>
      </c>
      <c r="T44">
        <v>12.11</v>
      </c>
      <c r="U44">
        <v>12.225593999999999</v>
      </c>
      <c r="V44">
        <v>12.328609</v>
      </c>
      <c r="W44">
        <v>12.416886</v>
      </c>
      <c r="X44">
        <v>12.500261</v>
      </c>
      <c r="Y44">
        <v>12.589261</v>
      </c>
      <c r="Z44">
        <v>12.674621999999999</v>
      </c>
      <c r="AA44">
        <v>12.758965</v>
      </c>
      <c r="AB44">
        <v>12.842041</v>
      </c>
      <c r="AC44">
        <v>12.923666000000001</v>
      </c>
      <c r="AD44">
        <v>13.003992</v>
      </c>
      <c r="AE44">
        <v>13.083086</v>
      </c>
      <c r="AF44">
        <v>13.161218999999999</v>
      </c>
      <c r="AG44">
        <v>13.239566</v>
      </c>
      <c r="AH44">
        <v>13.317968</v>
      </c>
      <c r="AI44">
        <v>13.396444000000001</v>
      </c>
      <c r="AJ44">
        <v>13.474932000000001</v>
      </c>
      <c r="AK44" s="91">
        <v>2.5000000000000001E-2</v>
      </c>
    </row>
    <row r="45" spans="1:37" ht="15" customHeight="1">
      <c r="A45" s="92" t="s">
        <v>910</v>
      </c>
      <c r="B45" t="s">
        <v>518</v>
      </c>
      <c r="C45" t="s">
        <v>911</v>
      </c>
      <c r="D45" t="s">
        <v>1030</v>
      </c>
      <c r="E45" t="s">
        <v>817</v>
      </c>
      <c r="G45">
        <v>12.700588</v>
      </c>
      <c r="H45">
        <v>14.364753</v>
      </c>
      <c r="I45">
        <v>15.38791</v>
      </c>
      <c r="J45">
        <v>16.292556999999999</v>
      </c>
      <c r="K45">
        <v>16.996079999999999</v>
      </c>
      <c r="L45">
        <v>17.604413999999998</v>
      </c>
      <c r="M45">
        <v>18.043613000000001</v>
      </c>
      <c r="N45">
        <v>18.391649000000001</v>
      </c>
      <c r="O45">
        <v>18.714884000000001</v>
      </c>
      <c r="P45">
        <v>19.093592000000001</v>
      </c>
      <c r="Q45">
        <v>19.474936</v>
      </c>
      <c r="R45">
        <v>19.774450000000002</v>
      </c>
      <c r="S45">
        <v>20.058819</v>
      </c>
      <c r="T45">
        <v>20.311828999999999</v>
      </c>
      <c r="U45">
        <v>20.512810000000002</v>
      </c>
      <c r="V45">
        <v>20.728580000000001</v>
      </c>
      <c r="W45">
        <v>20.966011000000002</v>
      </c>
      <c r="X45">
        <v>21.199514000000001</v>
      </c>
      <c r="Y45">
        <v>21.387691</v>
      </c>
      <c r="Z45">
        <v>21.628992</v>
      </c>
      <c r="AA45">
        <v>21.819023000000001</v>
      </c>
      <c r="AB45">
        <v>22.007545</v>
      </c>
      <c r="AC45">
        <v>22.229607000000001</v>
      </c>
      <c r="AD45">
        <v>22.454782000000002</v>
      </c>
      <c r="AE45">
        <v>22.696708999999998</v>
      </c>
      <c r="AF45">
        <v>22.978424</v>
      </c>
      <c r="AG45">
        <v>23.205546999999999</v>
      </c>
      <c r="AH45">
        <v>23.414211000000002</v>
      </c>
      <c r="AI45">
        <v>23.661840000000002</v>
      </c>
      <c r="AJ45">
        <v>23.94849</v>
      </c>
      <c r="AK45" s="91">
        <v>2.1999999999999999E-2</v>
      </c>
    </row>
    <row r="46" spans="1:37" ht="15" customHeight="1">
      <c r="A46" s="92" t="s">
        <v>913</v>
      </c>
      <c r="B46" t="s">
        <v>914</v>
      </c>
      <c r="C46" t="s">
        <v>915</v>
      </c>
      <c r="D46" t="s">
        <v>1031</v>
      </c>
      <c r="E46" t="s">
        <v>817</v>
      </c>
      <c r="G46">
        <v>16.509121</v>
      </c>
      <c r="H46">
        <v>18.285233000000002</v>
      </c>
      <c r="I46">
        <v>19.377106000000001</v>
      </c>
      <c r="J46">
        <v>20.340997999999999</v>
      </c>
      <c r="K46">
        <v>21.098049</v>
      </c>
      <c r="L46">
        <v>21.731332999999999</v>
      </c>
      <c r="M46">
        <v>22.169803999999999</v>
      </c>
      <c r="N46">
        <v>22.523285000000001</v>
      </c>
      <c r="O46">
        <v>22.869595</v>
      </c>
      <c r="P46">
        <v>23.288273</v>
      </c>
      <c r="Q46">
        <v>23.699677000000001</v>
      </c>
      <c r="R46">
        <v>24.057817</v>
      </c>
      <c r="S46">
        <v>24.414905999999998</v>
      </c>
      <c r="T46">
        <v>24.741427999999999</v>
      </c>
      <c r="U46">
        <v>25.031414000000002</v>
      </c>
      <c r="V46">
        <v>25.337914999999999</v>
      </c>
      <c r="W46">
        <v>25.685137000000001</v>
      </c>
      <c r="X46">
        <v>26.023502000000001</v>
      </c>
      <c r="Y46">
        <v>26.328029999999998</v>
      </c>
      <c r="Z46">
        <v>26.692329000000001</v>
      </c>
      <c r="AA46">
        <v>26.99531</v>
      </c>
      <c r="AB46">
        <v>27.311768000000001</v>
      </c>
      <c r="AC46">
        <v>27.664957000000001</v>
      </c>
      <c r="AD46">
        <v>28.027588000000002</v>
      </c>
      <c r="AE46">
        <v>28.432559999999999</v>
      </c>
      <c r="AF46">
        <v>28.888083000000002</v>
      </c>
      <c r="AG46">
        <v>29.281431000000001</v>
      </c>
      <c r="AH46">
        <v>29.655377999999999</v>
      </c>
      <c r="AI46">
        <v>30.076912</v>
      </c>
      <c r="AJ46">
        <v>30.537510000000001</v>
      </c>
      <c r="AK46" s="91">
        <v>2.1000000000000001E-2</v>
      </c>
    </row>
    <row r="47" spans="1:37" ht="15" customHeight="1">
      <c r="A47" s="92" t="s">
        <v>917</v>
      </c>
      <c r="B47" t="s">
        <v>451</v>
      </c>
      <c r="C47" t="s">
        <v>918</v>
      </c>
      <c r="D47" t="s">
        <v>1032</v>
      </c>
      <c r="E47" t="s">
        <v>817</v>
      </c>
      <c r="G47">
        <v>125.031578</v>
      </c>
      <c r="H47">
        <v>126.896736</v>
      </c>
      <c r="I47">
        <v>127.926041</v>
      </c>
      <c r="J47">
        <v>128.600266</v>
      </c>
      <c r="K47">
        <v>129.10189800000001</v>
      </c>
      <c r="L47">
        <v>129.64999399999999</v>
      </c>
      <c r="M47">
        <v>129.96121199999999</v>
      </c>
      <c r="N47">
        <v>130.19676200000001</v>
      </c>
      <c r="O47">
        <v>130.40360999999999</v>
      </c>
      <c r="P47">
        <v>130.57878099999999</v>
      </c>
      <c r="Q47">
        <v>130.71516399999999</v>
      </c>
      <c r="R47">
        <v>130.83389299999999</v>
      </c>
      <c r="S47">
        <v>130.94082599999999</v>
      </c>
      <c r="T47">
        <v>131.026443</v>
      </c>
      <c r="U47">
        <v>131.09085099999999</v>
      </c>
      <c r="V47">
        <v>131.16413900000001</v>
      </c>
      <c r="W47">
        <v>131.26132200000001</v>
      </c>
      <c r="X47">
        <v>131.36518899999999</v>
      </c>
      <c r="Y47">
        <v>131.48391699999999</v>
      </c>
      <c r="Z47">
        <v>131.63140899999999</v>
      </c>
      <c r="AA47">
        <v>131.76234400000001</v>
      </c>
      <c r="AB47">
        <v>131.87556499999999</v>
      </c>
      <c r="AC47">
        <v>131.992706</v>
      </c>
      <c r="AD47">
        <v>132.10150100000001</v>
      </c>
      <c r="AE47">
        <v>132.230469</v>
      </c>
      <c r="AF47">
        <v>132.369202</v>
      </c>
      <c r="AG47">
        <v>132.482193</v>
      </c>
      <c r="AH47">
        <v>132.585846</v>
      </c>
      <c r="AI47">
        <v>132.70448300000001</v>
      </c>
      <c r="AJ47">
        <v>132.83111600000001</v>
      </c>
      <c r="AK47" s="91">
        <v>2E-3</v>
      </c>
    </row>
    <row r="48" spans="1:37" ht="15" customHeight="1">
      <c r="A48" s="92" t="s">
        <v>920</v>
      </c>
      <c r="B48" t="s">
        <v>921</v>
      </c>
      <c r="C48" t="s">
        <v>922</v>
      </c>
      <c r="D48" t="s">
        <v>1033</v>
      </c>
      <c r="E48" t="s">
        <v>817</v>
      </c>
      <c r="G48">
        <v>748.06146200000001</v>
      </c>
      <c r="H48">
        <v>701.06182899999999</v>
      </c>
      <c r="I48">
        <v>682.70349099999999</v>
      </c>
      <c r="J48">
        <v>669.31573500000002</v>
      </c>
      <c r="K48">
        <v>657.777649</v>
      </c>
      <c r="L48">
        <v>646.21258499999999</v>
      </c>
      <c r="M48">
        <v>628.37182600000006</v>
      </c>
      <c r="N48">
        <v>632.31945800000005</v>
      </c>
      <c r="O48">
        <v>627.75476100000003</v>
      </c>
      <c r="P48">
        <v>619.43811000000005</v>
      </c>
      <c r="Q48">
        <v>616.01281700000004</v>
      </c>
      <c r="R48">
        <v>619.79211399999997</v>
      </c>
      <c r="S48">
        <v>619.58685300000002</v>
      </c>
      <c r="T48">
        <v>616.83026099999995</v>
      </c>
      <c r="U48">
        <v>618.30474900000002</v>
      </c>
      <c r="V48">
        <v>621.54339600000003</v>
      </c>
      <c r="W48">
        <v>629.67156999999997</v>
      </c>
      <c r="X48">
        <v>636.62567100000001</v>
      </c>
      <c r="Y48">
        <v>641.26690699999995</v>
      </c>
      <c r="Z48">
        <v>649.24737500000003</v>
      </c>
      <c r="AA48">
        <v>656.71551499999998</v>
      </c>
      <c r="AB48">
        <v>659.97137499999997</v>
      </c>
      <c r="AC48">
        <v>668.71801800000003</v>
      </c>
      <c r="AD48">
        <v>671.82458499999996</v>
      </c>
      <c r="AE48">
        <v>675.87640399999998</v>
      </c>
      <c r="AF48">
        <v>683.62017800000001</v>
      </c>
      <c r="AG48">
        <v>691.62048300000004</v>
      </c>
      <c r="AH48">
        <v>699.38653599999998</v>
      </c>
      <c r="AI48">
        <v>703.19329800000003</v>
      </c>
      <c r="AJ48">
        <v>710.15020800000002</v>
      </c>
      <c r="AK48" s="91">
        <v>-2E-3</v>
      </c>
    </row>
    <row r="49" spans="1:37" ht="15" customHeight="1">
      <c r="A49" s="92" t="s">
        <v>924</v>
      </c>
      <c r="B49" t="s">
        <v>448</v>
      </c>
      <c r="C49" t="s">
        <v>928</v>
      </c>
      <c r="D49" t="s">
        <v>1034</v>
      </c>
      <c r="E49" t="s">
        <v>817</v>
      </c>
      <c r="G49">
        <v>537.703125</v>
      </c>
      <c r="H49">
        <v>545.34875499999998</v>
      </c>
      <c r="I49">
        <v>539.67163100000005</v>
      </c>
      <c r="J49">
        <v>539.22375499999998</v>
      </c>
      <c r="K49">
        <v>542.58715800000004</v>
      </c>
      <c r="L49">
        <v>545.14965800000004</v>
      </c>
      <c r="M49">
        <v>547.036743</v>
      </c>
      <c r="N49">
        <v>549.19799799999998</v>
      </c>
      <c r="O49">
        <v>547.83374000000003</v>
      </c>
      <c r="P49">
        <v>549.64349400000003</v>
      </c>
      <c r="Q49">
        <v>549.11926300000005</v>
      </c>
      <c r="R49">
        <v>549.31872599999997</v>
      </c>
      <c r="S49">
        <v>549.48425299999997</v>
      </c>
      <c r="T49">
        <v>549.62329099999999</v>
      </c>
      <c r="U49">
        <v>549.73779300000001</v>
      </c>
      <c r="V49">
        <v>549.99847399999999</v>
      </c>
      <c r="W49">
        <v>550.35229500000003</v>
      </c>
      <c r="X49">
        <v>550.70202600000005</v>
      </c>
      <c r="Y49">
        <v>551.05041500000004</v>
      </c>
      <c r="Z49">
        <v>551.39324999999997</v>
      </c>
      <c r="AA49">
        <v>551.73486300000002</v>
      </c>
      <c r="AB49">
        <v>552.07397500000002</v>
      </c>
      <c r="AC49">
        <v>552.408997</v>
      </c>
      <c r="AD49">
        <v>552.74206500000003</v>
      </c>
      <c r="AE49">
        <v>553.07428000000004</v>
      </c>
      <c r="AF49">
        <v>553.40344200000004</v>
      </c>
      <c r="AG49">
        <v>553.73046899999997</v>
      </c>
      <c r="AH49">
        <v>554.056152</v>
      </c>
      <c r="AI49">
        <v>554.37951699999996</v>
      </c>
      <c r="AJ49">
        <v>554.70135500000004</v>
      </c>
      <c r="AK49" s="91">
        <v>1E-3</v>
      </c>
    </row>
    <row r="50" spans="1:37" ht="15" customHeight="1">
      <c r="A50" s="92" t="s">
        <v>927</v>
      </c>
      <c r="B50" t="s">
        <v>931</v>
      </c>
      <c r="C50" t="s">
        <v>932</v>
      </c>
      <c r="D50" t="s">
        <v>1035</v>
      </c>
      <c r="E50" t="s">
        <v>817</v>
      </c>
      <c r="G50">
        <v>402.12243699999999</v>
      </c>
      <c r="H50">
        <v>408.58813500000002</v>
      </c>
      <c r="I50">
        <v>405.11737099999999</v>
      </c>
      <c r="J50">
        <v>404.78070100000002</v>
      </c>
      <c r="K50">
        <v>407.30474900000002</v>
      </c>
      <c r="L50">
        <v>409.22909499999997</v>
      </c>
      <c r="M50">
        <v>410.64746100000002</v>
      </c>
      <c r="N50">
        <v>412.27038599999997</v>
      </c>
      <c r="O50">
        <v>411.24566700000003</v>
      </c>
      <c r="P50">
        <v>412.60449199999999</v>
      </c>
      <c r="Q50">
        <v>412.20864899999998</v>
      </c>
      <c r="R50">
        <v>412.35833700000001</v>
      </c>
      <c r="S50">
        <v>412.48217799999998</v>
      </c>
      <c r="T50">
        <v>412.58575400000001</v>
      </c>
      <c r="U50">
        <v>412.67089800000002</v>
      </c>
      <c r="V50">
        <v>412.86550899999997</v>
      </c>
      <c r="W50">
        <v>413.12994400000002</v>
      </c>
      <c r="X50">
        <v>413.39245599999998</v>
      </c>
      <c r="Y50">
        <v>413.65313700000002</v>
      </c>
      <c r="Z50">
        <v>413.91204800000003</v>
      </c>
      <c r="AA50">
        <v>414.16891500000003</v>
      </c>
      <c r="AB50">
        <v>414.42382800000001</v>
      </c>
      <c r="AC50">
        <v>414.67672700000003</v>
      </c>
      <c r="AD50">
        <v>414.92770400000001</v>
      </c>
      <c r="AE50">
        <v>415.176849</v>
      </c>
      <c r="AF50">
        <v>415.42431599999998</v>
      </c>
      <c r="AG50">
        <v>415.67010499999998</v>
      </c>
      <c r="AH50">
        <v>415.91433699999999</v>
      </c>
      <c r="AI50">
        <v>416.15707400000002</v>
      </c>
      <c r="AJ50">
        <v>416.39840700000002</v>
      </c>
      <c r="AK50" s="91">
        <v>1E-3</v>
      </c>
    </row>
    <row r="51" spans="1:37" ht="15" customHeight="1">
      <c r="A51" s="92" t="s">
        <v>930</v>
      </c>
      <c r="B51" t="s">
        <v>935</v>
      </c>
      <c r="C51" t="s">
        <v>936</v>
      </c>
      <c r="D51" t="s">
        <v>1036</v>
      </c>
      <c r="E51" t="s">
        <v>817</v>
      </c>
      <c r="G51">
        <v>20.461241000000001</v>
      </c>
      <c r="H51">
        <v>19.790189999999999</v>
      </c>
      <c r="I51">
        <v>18.577483999999998</v>
      </c>
      <c r="J51">
        <v>18.562657999999999</v>
      </c>
      <c r="K51">
        <v>18.679366999999999</v>
      </c>
      <c r="L51">
        <v>18.766643999999999</v>
      </c>
      <c r="M51">
        <v>18.82938</v>
      </c>
      <c r="N51">
        <v>18.903067</v>
      </c>
      <c r="O51">
        <v>18.856854999999999</v>
      </c>
      <c r="P51">
        <v>18.918801999999999</v>
      </c>
      <c r="Q51">
        <v>18.903721000000001</v>
      </c>
      <c r="R51">
        <v>18.910616000000001</v>
      </c>
      <c r="S51">
        <v>18.916868000000001</v>
      </c>
      <c r="T51">
        <v>18.92268</v>
      </c>
      <c r="U51">
        <v>18.927703999999999</v>
      </c>
      <c r="V51">
        <v>18.938010999999999</v>
      </c>
      <c r="W51">
        <v>18.951756</v>
      </c>
      <c r="X51">
        <v>18.963802000000001</v>
      </c>
      <c r="Y51">
        <v>18.976884999999999</v>
      </c>
      <c r="Z51">
        <v>18.986682999999999</v>
      </c>
      <c r="AA51">
        <v>18.997869000000001</v>
      </c>
      <c r="AB51">
        <v>19.009169</v>
      </c>
      <c r="AC51">
        <v>19.018823999999999</v>
      </c>
      <c r="AD51">
        <v>19.029070000000001</v>
      </c>
      <c r="AE51">
        <v>19.040801999999999</v>
      </c>
      <c r="AF51">
        <v>19.051625999999999</v>
      </c>
      <c r="AG51">
        <v>19.062536000000001</v>
      </c>
      <c r="AH51">
        <v>19.074103999999998</v>
      </c>
      <c r="AI51">
        <v>19.085204999999998</v>
      </c>
      <c r="AJ51">
        <v>19.096606999999999</v>
      </c>
      <c r="AK51" s="91">
        <v>-2E-3</v>
      </c>
    </row>
    <row r="52" spans="1:37" ht="15" customHeight="1">
      <c r="A52" s="92" t="s">
        <v>934</v>
      </c>
      <c r="B52" t="s">
        <v>939</v>
      </c>
      <c r="C52" t="s">
        <v>940</v>
      </c>
      <c r="D52" t="s">
        <v>1037</v>
      </c>
      <c r="E52" t="s">
        <v>817</v>
      </c>
      <c r="G52">
        <v>115.119415</v>
      </c>
      <c r="H52">
        <v>116.97041299999999</v>
      </c>
      <c r="I52">
        <v>115.97680699999999</v>
      </c>
      <c r="J52">
        <v>115.880424</v>
      </c>
      <c r="K52">
        <v>116.603004</v>
      </c>
      <c r="L52">
        <v>117.15389999999999</v>
      </c>
      <c r="M52">
        <v>117.55993700000001</v>
      </c>
      <c r="N52">
        <v>118.024559</v>
      </c>
      <c r="O52">
        <v>117.731201</v>
      </c>
      <c r="P52">
        <v>118.120216</v>
      </c>
      <c r="Q52">
        <v>118.006882</v>
      </c>
      <c r="R52">
        <v>118.049744</v>
      </c>
      <c r="S52">
        <v>118.08519</v>
      </c>
      <c r="T52">
        <v>118.11483800000001</v>
      </c>
      <c r="U52">
        <v>118.139214</v>
      </c>
      <c r="V52">
        <v>118.194923</v>
      </c>
      <c r="W52">
        <v>118.27063</v>
      </c>
      <c r="X52">
        <v>118.34577899999999</v>
      </c>
      <c r="Y52">
        <v>118.42041</v>
      </c>
      <c r="Z52">
        <v>118.494522</v>
      </c>
      <c r="AA52">
        <v>118.568062</v>
      </c>
      <c r="AB52">
        <v>118.64102200000001</v>
      </c>
      <c r="AC52">
        <v>118.713425</v>
      </c>
      <c r="AD52">
        <v>118.78527800000001</v>
      </c>
      <c r="AE52">
        <v>118.856613</v>
      </c>
      <c r="AF52">
        <v>118.92746</v>
      </c>
      <c r="AG52">
        <v>118.997818</v>
      </c>
      <c r="AH52">
        <v>119.067734</v>
      </c>
      <c r="AI52">
        <v>119.13723</v>
      </c>
      <c r="AJ52">
        <v>119.206306</v>
      </c>
      <c r="AK52" s="91">
        <v>1E-3</v>
      </c>
    </row>
    <row r="53" spans="1:37" ht="15" customHeight="1">
      <c r="A53" s="92" t="s">
        <v>938</v>
      </c>
      <c r="B53" t="s">
        <v>460</v>
      </c>
      <c r="C53" t="s">
        <v>942</v>
      </c>
      <c r="D53" t="s">
        <v>1038</v>
      </c>
      <c r="E53" t="s">
        <v>817</v>
      </c>
      <c r="G53">
        <v>26325.320312</v>
      </c>
      <c r="H53">
        <v>27263.8125</v>
      </c>
      <c r="I53">
        <v>27693.533202999999</v>
      </c>
      <c r="J53">
        <v>27716.109375</v>
      </c>
      <c r="K53">
        <v>27754.480468999998</v>
      </c>
      <c r="L53">
        <v>27728.242188</v>
      </c>
      <c r="M53">
        <v>27607.808593999998</v>
      </c>
      <c r="N53">
        <v>27504.757812</v>
      </c>
      <c r="O53">
        <v>27409.863281000002</v>
      </c>
      <c r="P53">
        <v>27341.646484000001</v>
      </c>
      <c r="Q53">
        <v>27289.183593999998</v>
      </c>
      <c r="R53">
        <v>27214.671875</v>
      </c>
      <c r="S53">
        <v>27192.306640999999</v>
      </c>
      <c r="T53">
        <v>27166.978515999999</v>
      </c>
      <c r="U53">
        <v>27155.458984000001</v>
      </c>
      <c r="V53">
        <v>27159.990234000001</v>
      </c>
      <c r="W53">
        <v>27208.355468999998</v>
      </c>
      <c r="X53">
        <v>27260.935547000001</v>
      </c>
      <c r="Y53">
        <v>27335.404297000001</v>
      </c>
      <c r="Z53">
        <v>27426.359375</v>
      </c>
      <c r="AA53">
        <v>27523.195312</v>
      </c>
      <c r="AB53">
        <v>27636.037109000001</v>
      </c>
      <c r="AC53">
        <v>27758.958984000001</v>
      </c>
      <c r="AD53">
        <v>27886.777343999998</v>
      </c>
      <c r="AE53">
        <v>28039.931640999999</v>
      </c>
      <c r="AF53">
        <v>28217.839843999998</v>
      </c>
      <c r="AG53">
        <v>28380.808593999998</v>
      </c>
      <c r="AH53">
        <v>28538.351562</v>
      </c>
      <c r="AI53">
        <v>28725.296875</v>
      </c>
      <c r="AJ53">
        <v>28953.095702999999</v>
      </c>
      <c r="AK53" s="91">
        <v>3.0000000000000001E-3</v>
      </c>
    </row>
    <row r="54" spans="1:37" ht="15" customHeight="1">
      <c r="B54" t="s">
        <v>945</v>
      </c>
    </row>
    <row r="55" spans="1:37" ht="15" customHeight="1">
      <c r="A55" s="92" t="s">
        <v>944</v>
      </c>
      <c r="B55" t="s">
        <v>947</v>
      </c>
      <c r="C55" t="s">
        <v>948</v>
      </c>
      <c r="D55" t="s">
        <v>1039</v>
      </c>
      <c r="E55" t="s">
        <v>817</v>
      </c>
      <c r="G55">
        <v>15498.28125</v>
      </c>
      <c r="H55">
        <v>15897.140625</v>
      </c>
      <c r="I55">
        <v>16137.844727</v>
      </c>
      <c r="J55">
        <v>16107.378906</v>
      </c>
      <c r="K55">
        <v>16058.003906</v>
      </c>
      <c r="L55">
        <v>15983.127930000001</v>
      </c>
      <c r="M55">
        <v>15877.661133</v>
      </c>
      <c r="N55">
        <v>15760.835938</v>
      </c>
      <c r="O55">
        <v>15658.563477</v>
      </c>
      <c r="P55">
        <v>15583.213867</v>
      </c>
      <c r="Q55">
        <v>15522.639648</v>
      </c>
      <c r="R55">
        <v>15454.543944999999</v>
      </c>
      <c r="S55">
        <v>15413.686523</v>
      </c>
      <c r="T55">
        <v>15378.898438</v>
      </c>
      <c r="U55">
        <v>15340.4375</v>
      </c>
      <c r="V55">
        <v>15311.305664</v>
      </c>
      <c r="W55">
        <v>15300.467773</v>
      </c>
      <c r="X55">
        <v>15296.751953000001</v>
      </c>
      <c r="Y55">
        <v>15307.189453000001</v>
      </c>
      <c r="Z55">
        <v>15328.765625</v>
      </c>
      <c r="AA55">
        <v>15355.348633</v>
      </c>
      <c r="AB55">
        <v>15389.863281</v>
      </c>
      <c r="AC55">
        <v>15429.481444999999</v>
      </c>
      <c r="AD55">
        <v>15479.829102</v>
      </c>
      <c r="AE55">
        <v>15542.128906</v>
      </c>
      <c r="AF55">
        <v>15621.054688</v>
      </c>
      <c r="AG55">
        <v>15701.366211</v>
      </c>
      <c r="AH55">
        <v>15784.323242</v>
      </c>
      <c r="AI55">
        <v>15880.244140999999</v>
      </c>
      <c r="AJ55">
        <v>15991.699219</v>
      </c>
      <c r="AK55" s="91">
        <v>1E-3</v>
      </c>
    </row>
    <row r="56" spans="1:37" ht="15" customHeight="1">
      <c r="A56" s="92" t="s">
        <v>946</v>
      </c>
      <c r="B56" t="s">
        <v>951</v>
      </c>
      <c r="C56" t="s">
        <v>952</v>
      </c>
      <c r="D56" t="s">
        <v>1040</v>
      </c>
      <c r="E56" t="s">
        <v>817</v>
      </c>
      <c r="G56">
        <v>37.409657000000003</v>
      </c>
      <c r="H56">
        <v>38.440612999999999</v>
      </c>
      <c r="I56">
        <v>36.009720000000002</v>
      </c>
      <c r="J56">
        <v>35.717388</v>
      </c>
      <c r="K56">
        <v>35.547004999999999</v>
      </c>
      <c r="L56">
        <v>34.855843</v>
      </c>
      <c r="M56">
        <v>34.025654000000003</v>
      </c>
      <c r="N56">
        <v>33.089924000000003</v>
      </c>
      <c r="O56">
        <v>32.310158000000001</v>
      </c>
      <c r="P56">
        <v>31.427309000000001</v>
      </c>
      <c r="Q56">
        <v>30.473275999999998</v>
      </c>
      <c r="R56">
        <v>29.687052000000001</v>
      </c>
      <c r="S56">
        <v>29.405977</v>
      </c>
      <c r="T56">
        <v>28.303238</v>
      </c>
      <c r="U56">
        <v>27.885773</v>
      </c>
      <c r="V56">
        <v>28.294488999999999</v>
      </c>
      <c r="W56">
        <v>28.540980999999999</v>
      </c>
      <c r="X56">
        <v>28.545448</v>
      </c>
      <c r="Y56">
        <v>29.029167000000001</v>
      </c>
      <c r="Z56">
        <v>29.517008000000001</v>
      </c>
      <c r="AA56">
        <v>30.014030000000002</v>
      </c>
      <c r="AB56">
        <v>30.768532</v>
      </c>
      <c r="AC56">
        <v>31.439164999999999</v>
      </c>
      <c r="AD56">
        <v>32.125430999999999</v>
      </c>
      <c r="AE56">
        <v>32.923442999999999</v>
      </c>
      <c r="AF56">
        <v>33.740028000000002</v>
      </c>
      <c r="AG56">
        <v>34.665286999999999</v>
      </c>
      <c r="AH56">
        <v>35.671249000000003</v>
      </c>
      <c r="AI56">
        <v>36.730342999999998</v>
      </c>
      <c r="AJ56">
        <v>37.897232000000002</v>
      </c>
      <c r="AK56" s="91">
        <v>0</v>
      </c>
    </row>
    <row r="57" spans="1:37" ht="15" customHeight="1">
      <c r="A57" s="92" t="s">
        <v>950</v>
      </c>
      <c r="B57" t="s">
        <v>955</v>
      </c>
      <c r="C57" t="s">
        <v>956</v>
      </c>
      <c r="D57" t="s">
        <v>1041</v>
      </c>
      <c r="E57" t="s">
        <v>817</v>
      </c>
      <c r="G57">
        <v>6496.4018550000001</v>
      </c>
      <c r="H57">
        <v>6492.2397460000002</v>
      </c>
      <c r="I57">
        <v>6629.9467770000001</v>
      </c>
      <c r="J57">
        <v>6591.0214839999999</v>
      </c>
      <c r="K57">
        <v>6583.6762699999999</v>
      </c>
      <c r="L57">
        <v>6560.2617190000001</v>
      </c>
      <c r="M57">
        <v>6507.6303710000002</v>
      </c>
      <c r="N57">
        <v>6459.8798829999996</v>
      </c>
      <c r="O57">
        <v>6408.2275390000004</v>
      </c>
      <c r="P57">
        <v>6355.5161129999997</v>
      </c>
      <c r="Q57">
        <v>6300.0869140000004</v>
      </c>
      <c r="R57">
        <v>6250.169922</v>
      </c>
      <c r="S57">
        <v>6206.5898440000001</v>
      </c>
      <c r="T57">
        <v>6160.294922</v>
      </c>
      <c r="U57">
        <v>6123.2441410000001</v>
      </c>
      <c r="V57">
        <v>6088.3583980000003</v>
      </c>
      <c r="W57">
        <v>6066.2617190000001</v>
      </c>
      <c r="X57">
        <v>6051.578125</v>
      </c>
      <c r="Y57">
        <v>6037.0952150000003</v>
      </c>
      <c r="Z57">
        <v>6029.3486329999996</v>
      </c>
      <c r="AA57">
        <v>6026.0874020000001</v>
      </c>
      <c r="AB57">
        <v>6030.0229490000002</v>
      </c>
      <c r="AC57">
        <v>6033.2744140000004</v>
      </c>
      <c r="AD57">
        <v>6034.8154299999997</v>
      </c>
      <c r="AE57">
        <v>6038.0742190000001</v>
      </c>
      <c r="AF57">
        <v>6045.7714839999999</v>
      </c>
      <c r="AG57">
        <v>6043.9990230000003</v>
      </c>
      <c r="AH57">
        <v>6033.9682620000003</v>
      </c>
      <c r="AI57">
        <v>6035.5244140000004</v>
      </c>
      <c r="AJ57">
        <v>6050.2021480000003</v>
      </c>
      <c r="AK57" s="91">
        <v>-2E-3</v>
      </c>
    </row>
    <row r="58" spans="1:37" ht="15" customHeight="1">
      <c r="A58" s="92" t="s">
        <v>954</v>
      </c>
      <c r="B58" t="s">
        <v>959</v>
      </c>
      <c r="C58" t="s">
        <v>960</v>
      </c>
      <c r="D58" t="s">
        <v>1042</v>
      </c>
      <c r="E58" t="s">
        <v>817</v>
      </c>
      <c r="G58">
        <v>2675.8488769999999</v>
      </c>
      <c r="H58">
        <v>3069.8178710000002</v>
      </c>
      <c r="I58">
        <v>3333.8249510000001</v>
      </c>
      <c r="J58">
        <v>3417.0883789999998</v>
      </c>
      <c r="K58">
        <v>3496.6003420000002</v>
      </c>
      <c r="L58">
        <v>3560.83374</v>
      </c>
      <c r="M58">
        <v>3602.220703</v>
      </c>
      <c r="N58">
        <v>3641.9472660000001</v>
      </c>
      <c r="O58">
        <v>3682.7163089999999</v>
      </c>
      <c r="P58">
        <v>3730.5895999999998</v>
      </c>
      <c r="Q58">
        <v>3767.1147460000002</v>
      </c>
      <c r="R58">
        <v>3783.4758299999999</v>
      </c>
      <c r="S58">
        <v>3821.2751459999999</v>
      </c>
      <c r="T58">
        <v>3855.4179690000001</v>
      </c>
      <c r="U58">
        <v>3891.8242190000001</v>
      </c>
      <c r="V58">
        <v>3928.8840329999998</v>
      </c>
      <c r="W58">
        <v>3971.4770509999998</v>
      </c>
      <c r="X58">
        <v>4010.2026369999999</v>
      </c>
      <c r="Y58">
        <v>4054.97876</v>
      </c>
      <c r="Z58">
        <v>4104.5385740000002</v>
      </c>
      <c r="AA58">
        <v>4145.5971680000002</v>
      </c>
      <c r="AB58">
        <v>4191.4580079999996</v>
      </c>
      <c r="AC58">
        <v>4239.5170900000003</v>
      </c>
      <c r="AD58">
        <v>4285.0932620000003</v>
      </c>
      <c r="AE58">
        <v>4338.5649409999996</v>
      </c>
      <c r="AF58">
        <v>4392.1040039999998</v>
      </c>
      <c r="AG58">
        <v>4438.9731449999999</v>
      </c>
      <c r="AH58">
        <v>4484.5097660000001</v>
      </c>
      <c r="AI58">
        <v>4537.8691410000001</v>
      </c>
      <c r="AJ58">
        <v>4597.2558589999999</v>
      </c>
      <c r="AK58" s="91">
        <v>1.9E-2</v>
      </c>
    </row>
    <row r="59" spans="1:37" ht="15" customHeight="1">
      <c r="A59" s="92" t="s">
        <v>958</v>
      </c>
      <c r="B59" t="s">
        <v>935</v>
      </c>
      <c r="C59" t="s">
        <v>963</v>
      </c>
      <c r="D59" t="s">
        <v>1043</v>
      </c>
      <c r="E59" t="s">
        <v>817</v>
      </c>
      <c r="G59">
        <v>558.12335199999995</v>
      </c>
      <c r="H59">
        <v>748.90197799999999</v>
      </c>
      <c r="I59">
        <v>523.45556599999998</v>
      </c>
      <c r="J59">
        <v>522.68377699999996</v>
      </c>
      <c r="K59">
        <v>526.93713400000001</v>
      </c>
      <c r="L59">
        <v>520.56866500000001</v>
      </c>
      <c r="M59">
        <v>508.53277600000001</v>
      </c>
      <c r="N59">
        <v>503.42752100000001</v>
      </c>
      <c r="O59">
        <v>502.67056300000002</v>
      </c>
      <c r="P59">
        <v>498.65405299999998</v>
      </c>
      <c r="Q59">
        <v>509.99154700000003</v>
      </c>
      <c r="R59">
        <v>507.99563599999999</v>
      </c>
      <c r="S59">
        <v>507.87896699999999</v>
      </c>
      <c r="T59">
        <v>509.09652699999998</v>
      </c>
      <c r="U59">
        <v>510.388397</v>
      </c>
      <c r="V59">
        <v>513.55163600000003</v>
      </c>
      <c r="W59">
        <v>517.25079300000004</v>
      </c>
      <c r="X59">
        <v>514.66570999999999</v>
      </c>
      <c r="Y59">
        <v>517.55798300000004</v>
      </c>
      <c r="Z59">
        <v>503.915436</v>
      </c>
      <c r="AA59">
        <v>498.49163800000002</v>
      </c>
      <c r="AB59">
        <v>493.30075099999999</v>
      </c>
      <c r="AC59">
        <v>481.63867199999999</v>
      </c>
      <c r="AD59">
        <v>473.866241</v>
      </c>
      <c r="AE59">
        <v>472.55453499999999</v>
      </c>
      <c r="AF59">
        <v>467.90670799999998</v>
      </c>
      <c r="AG59">
        <v>465.41754200000003</v>
      </c>
      <c r="AH59">
        <v>466.60858200000001</v>
      </c>
      <c r="AI59">
        <v>466.47326700000002</v>
      </c>
      <c r="AJ59">
        <v>467.89331099999998</v>
      </c>
      <c r="AK59" s="91">
        <v>-6.0000000000000001E-3</v>
      </c>
    </row>
    <row r="60" spans="1:37" ht="15" customHeight="1">
      <c r="A60" s="92" t="s">
        <v>962</v>
      </c>
      <c r="B60" t="s">
        <v>966</v>
      </c>
      <c r="C60" t="s">
        <v>967</v>
      </c>
      <c r="D60" t="s">
        <v>1044</v>
      </c>
      <c r="E60" t="s">
        <v>817</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971</v>
      </c>
      <c r="D61" t="s">
        <v>1045</v>
      </c>
      <c r="E61" t="s">
        <v>817</v>
      </c>
      <c r="G61">
        <v>6.9067170000000004</v>
      </c>
      <c r="H61">
        <v>8.07742</v>
      </c>
      <c r="I61">
        <v>8.7394110000000005</v>
      </c>
      <c r="J61">
        <v>9.0518900000000002</v>
      </c>
      <c r="K61">
        <v>9.4251590000000007</v>
      </c>
      <c r="L61">
        <v>9.7592680000000005</v>
      </c>
      <c r="M61">
        <v>10.047401000000001</v>
      </c>
      <c r="N61">
        <v>10.104794999999999</v>
      </c>
      <c r="O61">
        <v>10.347483</v>
      </c>
      <c r="P61">
        <v>10.614594</v>
      </c>
      <c r="Q61">
        <v>10.879386999999999</v>
      </c>
      <c r="R61">
        <v>11.138477</v>
      </c>
      <c r="S61">
        <v>11.407876</v>
      </c>
      <c r="T61">
        <v>11.687796000000001</v>
      </c>
      <c r="U61">
        <v>11.969448</v>
      </c>
      <c r="V61">
        <v>12.265259</v>
      </c>
      <c r="W61">
        <v>12.585253</v>
      </c>
      <c r="X61">
        <v>12.911562999999999</v>
      </c>
      <c r="Y61">
        <v>13.225584</v>
      </c>
      <c r="Z61">
        <v>13.556355</v>
      </c>
      <c r="AA61">
        <v>13.901350000000001</v>
      </c>
      <c r="AB61">
        <v>14.255974</v>
      </c>
      <c r="AC61">
        <v>14.617751999999999</v>
      </c>
      <c r="AD61">
        <v>14.986189</v>
      </c>
      <c r="AE61">
        <v>15.371302</v>
      </c>
      <c r="AF61">
        <v>15.784579000000001</v>
      </c>
      <c r="AG61">
        <v>16.19943</v>
      </c>
      <c r="AH61">
        <v>16.617160999999999</v>
      </c>
      <c r="AI61">
        <v>17.068151</v>
      </c>
      <c r="AJ61">
        <v>17.569765</v>
      </c>
      <c r="AK61" s="91">
        <v>3.3000000000000002E-2</v>
      </c>
    </row>
    <row r="62" spans="1:37" ht="15" customHeight="1">
      <c r="A62" s="92" t="s">
        <v>969</v>
      </c>
      <c r="B62" t="s">
        <v>451</v>
      </c>
      <c r="C62" t="s">
        <v>974</v>
      </c>
      <c r="D62" t="s">
        <v>1046</v>
      </c>
      <c r="E62" t="s">
        <v>817</v>
      </c>
      <c r="G62">
        <v>125.031578</v>
      </c>
      <c r="H62">
        <v>126.896736</v>
      </c>
      <c r="I62">
        <v>127.926041</v>
      </c>
      <c r="J62">
        <v>128.600266</v>
      </c>
      <c r="K62">
        <v>129.10189800000001</v>
      </c>
      <c r="L62">
        <v>129.64999399999999</v>
      </c>
      <c r="M62">
        <v>129.96121199999999</v>
      </c>
      <c r="N62">
        <v>130.19676200000001</v>
      </c>
      <c r="O62">
        <v>130.40360999999999</v>
      </c>
      <c r="P62">
        <v>130.57878099999999</v>
      </c>
      <c r="Q62">
        <v>130.71516399999999</v>
      </c>
      <c r="R62">
        <v>130.83389299999999</v>
      </c>
      <c r="S62">
        <v>130.94082599999999</v>
      </c>
      <c r="T62">
        <v>131.026443</v>
      </c>
      <c r="U62">
        <v>131.09085099999999</v>
      </c>
      <c r="V62">
        <v>131.16413900000001</v>
      </c>
      <c r="W62">
        <v>131.26132200000001</v>
      </c>
      <c r="X62">
        <v>131.36518899999999</v>
      </c>
      <c r="Y62">
        <v>131.48391699999999</v>
      </c>
      <c r="Z62">
        <v>131.63140899999999</v>
      </c>
      <c r="AA62">
        <v>131.76234400000001</v>
      </c>
      <c r="AB62">
        <v>131.87556499999999</v>
      </c>
      <c r="AC62">
        <v>131.992706</v>
      </c>
      <c r="AD62">
        <v>132.10150100000001</v>
      </c>
      <c r="AE62">
        <v>132.230469</v>
      </c>
      <c r="AF62">
        <v>132.369202</v>
      </c>
      <c r="AG62">
        <v>132.482193</v>
      </c>
      <c r="AH62">
        <v>132.585846</v>
      </c>
      <c r="AI62">
        <v>132.70448300000001</v>
      </c>
      <c r="AJ62">
        <v>132.83111600000001</v>
      </c>
      <c r="AK62" s="91">
        <v>2E-3</v>
      </c>
    </row>
    <row r="63" spans="1:37" ht="15" customHeight="1">
      <c r="A63" s="92" t="s">
        <v>973</v>
      </c>
      <c r="B63" t="s">
        <v>977</v>
      </c>
      <c r="C63" t="s">
        <v>978</v>
      </c>
      <c r="D63" t="s">
        <v>1047</v>
      </c>
      <c r="E63" t="s">
        <v>817</v>
      </c>
      <c r="G63">
        <v>25420.439452999999</v>
      </c>
      <c r="H63">
        <v>26403.939452999999</v>
      </c>
      <c r="I63">
        <v>26820.15625</v>
      </c>
      <c r="J63">
        <v>26833.943359000001</v>
      </c>
      <c r="K63">
        <v>26861.685547000001</v>
      </c>
      <c r="L63">
        <v>26821.447265999999</v>
      </c>
      <c r="M63">
        <v>26692.460938</v>
      </c>
      <c r="N63">
        <v>26561.861327999999</v>
      </c>
      <c r="O63">
        <v>26447.615234000001</v>
      </c>
      <c r="P63">
        <v>26362.966797000001</v>
      </c>
      <c r="Q63">
        <v>26294.269531000002</v>
      </c>
      <c r="R63">
        <v>26190.214843999998</v>
      </c>
      <c r="S63">
        <v>26143.552734000001</v>
      </c>
      <c r="T63">
        <v>26097.089843999998</v>
      </c>
      <c r="U63">
        <v>26059.205077999999</v>
      </c>
      <c r="V63">
        <v>26036.1875</v>
      </c>
      <c r="W63">
        <v>26050.207031000002</v>
      </c>
      <c r="X63">
        <v>26068.382812</v>
      </c>
      <c r="Y63">
        <v>26112.921875</v>
      </c>
      <c r="Z63">
        <v>26163.632812</v>
      </c>
      <c r="AA63">
        <v>26223.560547000001</v>
      </c>
      <c r="AB63">
        <v>26303.902343999998</v>
      </c>
      <c r="AC63">
        <v>26384.320312</v>
      </c>
      <c r="AD63">
        <v>26475.177734000001</v>
      </c>
      <c r="AE63">
        <v>26594.207031000002</v>
      </c>
      <c r="AF63">
        <v>26731.089843999998</v>
      </c>
      <c r="AG63">
        <v>26855.462890999999</v>
      </c>
      <c r="AH63">
        <v>26976.644531000002</v>
      </c>
      <c r="AI63">
        <v>27128.972656000002</v>
      </c>
      <c r="AJ63">
        <v>27317.707031000002</v>
      </c>
      <c r="AK63" s="91">
        <v>2E-3</v>
      </c>
    </row>
    <row r="64" spans="1:37" ht="15" customHeight="1">
      <c r="A64" s="92" t="s">
        <v>976</v>
      </c>
      <c r="B64" t="s">
        <v>1048</v>
      </c>
      <c r="C64" t="s">
        <v>1049</v>
      </c>
      <c r="D64" t="s">
        <v>1050</v>
      </c>
      <c r="E64" t="s">
        <v>817</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982</v>
      </c>
      <c r="D65" t="s">
        <v>1051</v>
      </c>
      <c r="E65" t="s">
        <v>817</v>
      </c>
      <c r="G65">
        <v>44.104728999999999</v>
      </c>
      <c r="H65">
        <v>56.240577999999999</v>
      </c>
      <c r="I65">
        <v>69.135170000000002</v>
      </c>
      <c r="J65">
        <v>82.721107000000003</v>
      </c>
      <c r="K65">
        <v>96.866805999999997</v>
      </c>
      <c r="L65">
        <v>111.518326</v>
      </c>
      <c r="M65">
        <v>126.12091100000001</v>
      </c>
      <c r="N65">
        <v>140.476608</v>
      </c>
      <c r="O65">
        <v>154.89880400000001</v>
      </c>
      <c r="P65">
        <v>169.65960699999999</v>
      </c>
      <c r="Q65">
        <v>184.72349500000001</v>
      </c>
      <c r="R65">
        <v>199.698441</v>
      </c>
      <c r="S65">
        <v>214.91593900000001</v>
      </c>
      <c r="T65">
        <v>230.29070999999999</v>
      </c>
      <c r="U65">
        <v>245.68014500000001</v>
      </c>
      <c r="V65">
        <v>261.23288000000002</v>
      </c>
      <c r="W65">
        <v>277.05438199999998</v>
      </c>
      <c r="X65">
        <v>293.02951000000002</v>
      </c>
      <c r="Y65">
        <v>309.18444799999997</v>
      </c>
      <c r="Z65">
        <v>325.54150399999997</v>
      </c>
      <c r="AA65">
        <v>341.81570399999998</v>
      </c>
      <c r="AB65">
        <v>358.08599900000002</v>
      </c>
      <c r="AC65">
        <v>374.72705100000002</v>
      </c>
      <c r="AD65">
        <v>391.703644</v>
      </c>
      <c r="AE65">
        <v>408.88974000000002</v>
      </c>
      <c r="AF65">
        <v>426.02392600000002</v>
      </c>
      <c r="AG65">
        <v>443.207245</v>
      </c>
      <c r="AH65">
        <v>460.47811899999999</v>
      </c>
      <c r="AI65">
        <v>478.19519000000003</v>
      </c>
      <c r="AJ65">
        <v>496.657532</v>
      </c>
      <c r="AK65" s="91">
        <v>8.6999999999999994E-2</v>
      </c>
    </row>
    <row r="66" spans="1:37" ht="15" customHeight="1">
      <c r="A66" s="92" t="s">
        <v>984</v>
      </c>
      <c r="B66" t="s">
        <v>985</v>
      </c>
      <c r="C66" t="s">
        <v>986</v>
      </c>
      <c r="D66" t="s">
        <v>1052</v>
      </c>
      <c r="E66" t="s">
        <v>817</v>
      </c>
      <c r="G66">
        <v>110.501938</v>
      </c>
      <c r="H66">
        <v>99.974213000000006</v>
      </c>
      <c r="I66">
        <v>118.70307200000001</v>
      </c>
      <c r="J66">
        <v>126.95818300000001</v>
      </c>
      <c r="K66">
        <v>134.62818899999999</v>
      </c>
      <c r="L66">
        <v>145.19628900000001</v>
      </c>
      <c r="M66">
        <v>156.64154099999999</v>
      </c>
      <c r="N66">
        <v>165.516739</v>
      </c>
      <c r="O66">
        <v>174.62008700000001</v>
      </c>
      <c r="P66">
        <v>184.203552</v>
      </c>
      <c r="Q66">
        <v>188.38626099999999</v>
      </c>
      <c r="R66">
        <v>198.761368</v>
      </c>
      <c r="S66">
        <v>207.592072</v>
      </c>
      <c r="T66">
        <v>215.71481299999999</v>
      </c>
      <c r="U66">
        <v>224.78955099999999</v>
      </c>
      <c r="V66">
        <v>233.091354</v>
      </c>
      <c r="W66">
        <v>243.02911399999999</v>
      </c>
      <c r="X66">
        <v>254.086151</v>
      </c>
      <c r="Y66">
        <v>262.77145400000001</v>
      </c>
      <c r="Z66">
        <v>278.23254400000002</v>
      </c>
      <c r="AA66">
        <v>290.938965</v>
      </c>
      <c r="AB66">
        <v>303.42172199999999</v>
      </c>
      <c r="AC66">
        <v>320.04666099999997</v>
      </c>
      <c r="AD66">
        <v>336.424622</v>
      </c>
      <c r="AE66">
        <v>348.77938799999998</v>
      </c>
      <c r="AF66">
        <v>364.37188700000002</v>
      </c>
      <c r="AG66">
        <v>377.22820999999999</v>
      </c>
      <c r="AH66">
        <v>387.999146</v>
      </c>
      <c r="AI66">
        <v>400.49877900000001</v>
      </c>
      <c r="AJ66">
        <v>413.50238000000002</v>
      </c>
      <c r="AK66" s="91">
        <v>4.7E-2</v>
      </c>
    </row>
    <row r="67" spans="1:37" ht="15" customHeight="1">
      <c r="A67" s="92" t="s">
        <v>988</v>
      </c>
      <c r="B67" t="s">
        <v>989</v>
      </c>
      <c r="C67" t="s">
        <v>990</v>
      </c>
      <c r="D67" t="s">
        <v>1053</v>
      </c>
      <c r="E67" t="s">
        <v>817</v>
      </c>
      <c r="G67">
        <v>0.379081</v>
      </c>
      <c r="H67">
        <v>0.50482400000000005</v>
      </c>
      <c r="I67">
        <v>0.63445099999999999</v>
      </c>
      <c r="J67">
        <v>0.75851000000000002</v>
      </c>
      <c r="K67">
        <v>0.891351</v>
      </c>
      <c r="L67">
        <v>1.03494</v>
      </c>
      <c r="M67">
        <v>1.1889639999999999</v>
      </c>
      <c r="N67">
        <v>1.3544959999999999</v>
      </c>
      <c r="O67">
        <v>1.532376</v>
      </c>
      <c r="P67">
        <v>1.7230859999999999</v>
      </c>
      <c r="Q67">
        <v>1.926877</v>
      </c>
      <c r="R67">
        <v>2.1389480000000001</v>
      </c>
      <c r="S67">
        <v>2.3566389999999999</v>
      </c>
      <c r="T67">
        <v>2.5761080000000001</v>
      </c>
      <c r="U67">
        <v>2.7913009999999998</v>
      </c>
      <c r="V67">
        <v>2.9995120000000002</v>
      </c>
      <c r="W67">
        <v>3.1987139999999998</v>
      </c>
      <c r="X67">
        <v>3.392779</v>
      </c>
      <c r="Y67">
        <v>3.5850469999999999</v>
      </c>
      <c r="Z67">
        <v>3.7745540000000002</v>
      </c>
      <c r="AA67">
        <v>3.9550839999999998</v>
      </c>
      <c r="AB67">
        <v>4.132504</v>
      </c>
      <c r="AC67">
        <v>4.3026689999999999</v>
      </c>
      <c r="AD67">
        <v>4.4659269999999998</v>
      </c>
      <c r="AE67">
        <v>4.6315059999999999</v>
      </c>
      <c r="AF67">
        <v>4.7931429999999997</v>
      </c>
      <c r="AG67">
        <v>4.9481219999999997</v>
      </c>
      <c r="AH67">
        <v>5.0943550000000002</v>
      </c>
      <c r="AI67">
        <v>5.2330839999999998</v>
      </c>
      <c r="AJ67">
        <v>5.3658270000000003</v>
      </c>
      <c r="AK67" s="91">
        <v>9.6000000000000002E-2</v>
      </c>
    </row>
    <row r="68" spans="1:37" ht="15" customHeight="1">
      <c r="A68" s="92" t="s">
        <v>992</v>
      </c>
      <c r="B68" t="s">
        <v>921</v>
      </c>
      <c r="C68" t="s">
        <v>993</v>
      </c>
      <c r="D68" t="s">
        <v>1033</v>
      </c>
      <c r="E68" t="s">
        <v>817</v>
      </c>
      <c r="G68">
        <v>748.06146200000001</v>
      </c>
      <c r="H68">
        <v>701.06182899999999</v>
      </c>
      <c r="I68">
        <v>682.70349099999999</v>
      </c>
      <c r="J68">
        <v>669.31573500000002</v>
      </c>
      <c r="K68">
        <v>657.777649</v>
      </c>
      <c r="L68">
        <v>646.21258499999999</v>
      </c>
      <c r="M68">
        <v>628.37182600000006</v>
      </c>
      <c r="N68">
        <v>632.31945800000005</v>
      </c>
      <c r="O68">
        <v>627.75476100000003</v>
      </c>
      <c r="P68">
        <v>619.43811000000005</v>
      </c>
      <c r="Q68">
        <v>616.01281700000004</v>
      </c>
      <c r="R68">
        <v>619.79211399999997</v>
      </c>
      <c r="S68">
        <v>619.58685300000002</v>
      </c>
      <c r="T68">
        <v>616.83026099999995</v>
      </c>
      <c r="U68">
        <v>618.30474900000002</v>
      </c>
      <c r="V68">
        <v>621.54339600000003</v>
      </c>
      <c r="W68">
        <v>629.67156999999997</v>
      </c>
      <c r="X68">
        <v>636.62567100000001</v>
      </c>
      <c r="Y68">
        <v>641.26690699999995</v>
      </c>
      <c r="Z68">
        <v>649.24737500000003</v>
      </c>
      <c r="AA68">
        <v>656.71551499999998</v>
      </c>
      <c r="AB68">
        <v>659.97137499999997</v>
      </c>
      <c r="AC68">
        <v>668.71801800000003</v>
      </c>
      <c r="AD68">
        <v>671.82458499999996</v>
      </c>
      <c r="AE68">
        <v>675.87640399999998</v>
      </c>
      <c r="AF68">
        <v>683.62017800000001</v>
      </c>
      <c r="AG68">
        <v>691.62048300000004</v>
      </c>
      <c r="AH68">
        <v>699.38653599999998</v>
      </c>
      <c r="AI68">
        <v>703.19329800000003</v>
      </c>
      <c r="AJ68">
        <v>710.15020800000002</v>
      </c>
      <c r="AK68" s="91">
        <v>-2E-3</v>
      </c>
    </row>
    <row r="69" spans="1:37" ht="15" customHeight="1">
      <c r="A69" s="92" t="s">
        <v>994</v>
      </c>
      <c r="B69" t="s">
        <v>996</v>
      </c>
      <c r="C69" t="s">
        <v>997</v>
      </c>
      <c r="D69" t="s">
        <v>1054</v>
      </c>
      <c r="E69" t="s">
        <v>817</v>
      </c>
      <c r="G69">
        <v>26323.486327999999</v>
      </c>
      <c r="H69">
        <v>27261.720702999999</v>
      </c>
      <c r="I69">
        <v>27691.332031000002</v>
      </c>
      <c r="J69">
        <v>27713.697265999999</v>
      </c>
      <c r="K69">
        <v>27751.849609000001</v>
      </c>
      <c r="L69">
        <v>27725.408202999999</v>
      </c>
      <c r="M69">
        <v>27604.783202999999</v>
      </c>
      <c r="N69">
        <v>27501.53125</v>
      </c>
      <c r="O69">
        <v>27406.419922000001</v>
      </c>
      <c r="P69">
        <v>27337.990234000001</v>
      </c>
      <c r="Q69">
        <v>27285.320312</v>
      </c>
      <c r="R69">
        <v>27210.607422000001</v>
      </c>
      <c r="S69">
        <v>27188.003906000002</v>
      </c>
      <c r="T69">
        <v>27162.501952999999</v>
      </c>
      <c r="U69">
        <v>27150.769531000002</v>
      </c>
      <c r="V69">
        <v>27155.054688</v>
      </c>
      <c r="W69">
        <v>27203.162109000001</v>
      </c>
      <c r="X69">
        <v>27255.515625</v>
      </c>
      <c r="Y69">
        <v>27329.730468999998</v>
      </c>
      <c r="Z69">
        <v>27420.429688</v>
      </c>
      <c r="AA69">
        <v>27516.986327999999</v>
      </c>
      <c r="AB69">
        <v>27629.513672000001</v>
      </c>
      <c r="AC69">
        <v>27752.115234000001</v>
      </c>
      <c r="AD69">
        <v>27879.595702999999</v>
      </c>
      <c r="AE69">
        <v>28032.384765999999</v>
      </c>
      <c r="AF69">
        <v>28209.898438</v>
      </c>
      <c r="AG69">
        <v>28372.466797000001</v>
      </c>
      <c r="AH69">
        <v>28529.603515999999</v>
      </c>
      <c r="AI69">
        <v>28716.091797000001</v>
      </c>
      <c r="AJ69">
        <v>28943.382812</v>
      </c>
      <c r="AK69" s="91">
        <v>3.0000000000000001E-3</v>
      </c>
    </row>
  </sheetData>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K69"/>
  <sheetViews>
    <sheetView workbookViewId="0"/>
  </sheetViews>
  <sheetFormatPr defaultColWidth="12.1328125" defaultRowHeight="15" customHeight="1"/>
  <cols>
    <col min="1" max="1" width="21.86328125" style="41" customWidth="1"/>
  </cols>
  <sheetData>
    <row r="1" spans="1:37" s="41" customFormat="1" ht="15" customHeight="1">
      <c r="A1" s="41" t="s">
        <v>806</v>
      </c>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1:37" ht="15" customHeight="1">
      <c r="A10" s="92" t="s">
        <v>808</v>
      </c>
      <c r="B10" t="s">
        <v>809</v>
      </c>
    </row>
    <row r="11" spans="1:37" ht="15" customHeight="1">
      <c r="B11" t="s">
        <v>1055</v>
      </c>
    </row>
    <row r="12" spans="1:37" ht="15" customHeight="1">
      <c r="B12" t="s">
        <v>1056</v>
      </c>
    </row>
    <row r="13" spans="1:37" ht="15" customHeight="1">
      <c r="B13" t="s">
        <v>330</v>
      </c>
    </row>
    <row r="14" spans="1:37" ht="15" customHeight="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7" ht="15" customHeight="1">
      <c r="B15" t="s">
        <v>267</v>
      </c>
      <c r="D15" t="s">
        <v>1057</v>
      </c>
    </row>
    <row r="16" spans="1:37" ht="15" customHeight="1">
      <c r="B16" t="s">
        <v>813</v>
      </c>
      <c r="D16" t="s">
        <v>1058</v>
      </c>
    </row>
    <row r="17" spans="1:37" ht="15" customHeight="1">
      <c r="A17" s="92" t="s">
        <v>814</v>
      </c>
      <c r="B17" t="s">
        <v>423</v>
      </c>
      <c r="C17" t="s">
        <v>1059</v>
      </c>
      <c r="D17" t="s">
        <v>1060</v>
      </c>
      <c r="E17" t="s">
        <v>817</v>
      </c>
      <c r="F17">
        <v>13684.958984000001</v>
      </c>
      <c r="G17">
        <v>14333.232421999999</v>
      </c>
      <c r="H17">
        <v>14327.021484000001</v>
      </c>
      <c r="I17">
        <v>14365.352539</v>
      </c>
      <c r="J17">
        <v>14366.454102</v>
      </c>
      <c r="K17">
        <v>14341.867188</v>
      </c>
      <c r="L17">
        <v>14287.133789</v>
      </c>
      <c r="M17">
        <v>14207.240234000001</v>
      </c>
      <c r="N17">
        <v>14125.376953000001</v>
      </c>
      <c r="O17">
        <v>14028.782227</v>
      </c>
      <c r="P17">
        <v>13931.946289</v>
      </c>
      <c r="Q17">
        <v>13831.038086</v>
      </c>
      <c r="R17">
        <v>13740.599609000001</v>
      </c>
      <c r="S17">
        <v>13671.222656</v>
      </c>
      <c r="T17">
        <v>13614.177734000001</v>
      </c>
      <c r="U17">
        <v>13578.905273</v>
      </c>
      <c r="V17">
        <v>13555.065430000001</v>
      </c>
      <c r="W17">
        <v>13533.013671999999</v>
      </c>
      <c r="X17">
        <v>13512.936523</v>
      </c>
      <c r="Y17">
        <v>13507.699219</v>
      </c>
      <c r="Z17">
        <v>13519.427734000001</v>
      </c>
      <c r="AA17">
        <v>13531.689453000001</v>
      </c>
      <c r="AB17">
        <v>13551.022461</v>
      </c>
      <c r="AC17">
        <v>13573.048828000001</v>
      </c>
      <c r="AD17">
        <v>13591.697265999999</v>
      </c>
      <c r="AE17">
        <v>13608.703125</v>
      </c>
      <c r="AF17">
        <v>13631.722656</v>
      </c>
      <c r="AG17">
        <v>13650.463867</v>
      </c>
      <c r="AH17">
        <v>13676.699219</v>
      </c>
      <c r="AI17">
        <v>13706.514648</v>
      </c>
      <c r="AJ17">
        <v>13736.450194999999</v>
      </c>
      <c r="AK17" s="91">
        <v>0</v>
      </c>
    </row>
    <row r="18" spans="1:37" ht="15" customHeight="1">
      <c r="A18" s="92" t="s">
        <v>818</v>
      </c>
      <c r="B18" t="s">
        <v>819</v>
      </c>
      <c r="C18" t="s">
        <v>1061</v>
      </c>
      <c r="D18" t="s">
        <v>1062</v>
      </c>
      <c r="E18" t="s">
        <v>817</v>
      </c>
      <c r="F18">
        <v>5675.0976559999999</v>
      </c>
      <c r="G18">
        <v>5849.8979490000002</v>
      </c>
      <c r="H18">
        <v>5755.2529299999997</v>
      </c>
      <c r="I18">
        <v>5674.1972660000001</v>
      </c>
      <c r="J18">
        <v>5571.2587890000004</v>
      </c>
      <c r="K18">
        <v>5452.5517579999996</v>
      </c>
      <c r="L18">
        <v>5322.6035160000001</v>
      </c>
      <c r="M18">
        <v>5185.9599609999996</v>
      </c>
      <c r="N18">
        <v>5050.4599609999996</v>
      </c>
      <c r="O18">
        <v>4913.0922849999997</v>
      </c>
      <c r="P18">
        <v>4785.4287109999996</v>
      </c>
      <c r="Q18">
        <v>4662.6523440000001</v>
      </c>
      <c r="R18">
        <v>4550.6762699999999</v>
      </c>
      <c r="S18">
        <v>4453.6479490000002</v>
      </c>
      <c r="T18">
        <v>4370.2490230000003</v>
      </c>
      <c r="U18">
        <v>4301.7231449999999</v>
      </c>
      <c r="V18">
        <v>4245.4160160000001</v>
      </c>
      <c r="W18">
        <v>4198.529297</v>
      </c>
      <c r="X18">
        <v>4159.6684569999998</v>
      </c>
      <c r="Y18">
        <v>4129.9311520000001</v>
      </c>
      <c r="Z18">
        <v>4109.8427730000003</v>
      </c>
      <c r="AA18">
        <v>4093.1613769999999</v>
      </c>
      <c r="AB18">
        <v>4081.1696780000002</v>
      </c>
      <c r="AC18">
        <v>4071.95874</v>
      </c>
      <c r="AD18">
        <v>4063.4624020000001</v>
      </c>
      <c r="AE18">
        <v>4055.2773440000001</v>
      </c>
      <c r="AF18">
        <v>4048.9262699999999</v>
      </c>
      <c r="AG18">
        <v>4041.358643</v>
      </c>
      <c r="AH18">
        <v>4035.5654300000001</v>
      </c>
      <c r="AI18">
        <v>4031.2226559999999</v>
      </c>
      <c r="AJ18">
        <v>4027.0671390000002</v>
      </c>
      <c r="AK18" s="91">
        <v>-1.0999999999999999E-2</v>
      </c>
    </row>
    <row r="19" spans="1:37" ht="15" customHeight="1">
      <c r="A19" s="92" t="s">
        <v>822</v>
      </c>
      <c r="B19" t="s">
        <v>823</v>
      </c>
      <c r="C19" t="s">
        <v>1063</v>
      </c>
      <c r="D19" t="s">
        <v>1064</v>
      </c>
      <c r="E19" t="s">
        <v>817</v>
      </c>
      <c r="F19">
        <v>7993.5629879999997</v>
      </c>
      <c r="G19">
        <v>8466.5332030000009</v>
      </c>
      <c r="H19">
        <v>8555.2402340000008</v>
      </c>
      <c r="I19">
        <v>8674.859375</v>
      </c>
      <c r="J19">
        <v>8779.1953119999998</v>
      </c>
      <c r="K19">
        <v>8873.6572269999997</v>
      </c>
      <c r="L19">
        <v>8949.2451170000004</v>
      </c>
      <c r="M19">
        <v>9006.3876949999994</v>
      </c>
      <c r="N19">
        <v>9060.4140619999998</v>
      </c>
      <c r="O19">
        <v>9101.5810550000006</v>
      </c>
      <c r="P19">
        <v>9132.7763670000004</v>
      </c>
      <c r="Q19">
        <v>9154.9970699999994</v>
      </c>
      <c r="R19">
        <v>9176.8564449999994</v>
      </c>
      <c r="S19">
        <v>9204.7871090000008</v>
      </c>
      <c r="T19">
        <v>9231.3808590000008</v>
      </c>
      <c r="U19">
        <v>9264.8320309999999</v>
      </c>
      <c r="V19">
        <v>9297.4599610000005</v>
      </c>
      <c r="W19">
        <v>9322.4296880000002</v>
      </c>
      <c r="X19">
        <v>9341.3251949999994</v>
      </c>
      <c r="Y19">
        <v>9365.9111329999996</v>
      </c>
      <c r="Z19">
        <v>9397.7851559999999</v>
      </c>
      <c r="AA19">
        <v>9426.7773440000001</v>
      </c>
      <c r="AB19">
        <v>9458.1357420000004</v>
      </c>
      <c r="AC19">
        <v>9489.3994139999995</v>
      </c>
      <c r="AD19">
        <v>9516.5683590000008</v>
      </c>
      <c r="AE19">
        <v>9541.7832030000009</v>
      </c>
      <c r="AF19">
        <v>9571.171875</v>
      </c>
      <c r="AG19">
        <v>9597.5029300000006</v>
      </c>
      <c r="AH19">
        <v>9629.5478519999997</v>
      </c>
      <c r="AI19">
        <v>9663.71875</v>
      </c>
      <c r="AJ19">
        <v>9697.8212889999995</v>
      </c>
      <c r="AK19" s="91">
        <v>6.0000000000000001E-3</v>
      </c>
    </row>
    <row r="20" spans="1:37" ht="15" customHeight="1">
      <c r="A20" s="92" t="s">
        <v>826</v>
      </c>
      <c r="B20" t="s">
        <v>827</v>
      </c>
      <c r="C20" t="s">
        <v>1065</v>
      </c>
      <c r="D20" t="s">
        <v>1066</v>
      </c>
      <c r="E20" t="s">
        <v>817</v>
      </c>
      <c r="F20">
        <v>16.299149</v>
      </c>
      <c r="G20">
        <v>16.800868999999999</v>
      </c>
      <c r="H20">
        <v>16.528765</v>
      </c>
      <c r="I20">
        <v>16.295639000000001</v>
      </c>
      <c r="J20">
        <v>15.999691</v>
      </c>
      <c r="K20">
        <v>15.658419</v>
      </c>
      <c r="L20">
        <v>15.284882</v>
      </c>
      <c r="M20">
        <v>14.892150000000001</v>
      </c>
      <c r="N20">
        <v>14.502713999999999</v>
      </c>
      <c r="O20">
        <v>14.107929</v>
      </c>
      <c r="P20">
        <v>13.741054</v>
      </c>
      <c r="Q20">
        <v>13.388216</v>
      </c>
      <c r="R20">
        <v>13.066401000000001</v>
      </c>
      <c r="S20">
        <v>12.787572000000001</v>
      </c>
      <c r="T20">
        <v>12.547905999999999</v>
      </c>
      <c r="U20">
        <v>12.350932999999999</v>
      </c>
      <c r="V20">
        <v>12.189022</v>
      </c>
      <c r="W20">
        <v>12.054244000000001</v>
      </c>
      <c r="X20">
        <v>11.942542</v>
      </c>
      <c r="Y20">
        <v>11.857060000000001</v>
      </c>
      <c r="Z20">
        <v>11.799364000000001</v>
      </c>
      <c r="AA20">
        <v>11.751442000000001</v>
      </c>
      <c r="AB20">
        <v>11.71702</v>
      </c>
      <c r="AC20">
        <v>11.690611000000001</v>
      </c>
      <c r="AD20">
        <v>11.666224</v>
      </c>
      <c r="AE20">
        <v>11.642757</v>
      </c>
      <c r="AF20">
        <v>11.624537</v>
      </c>
      <c r="AG20">
        <v>11.602817999999999</v>
      </c>
      <c r="AH20">
        <v>11.586204</v>
      </c>
      <c r="AI20">
        <v>11.573715</v>
      </c>
      <c r="AJ20">
        <v>11.561806000000001</v>
      </c>
      <c r="AK20" s="91">
        <v>-1.0999999999999999E-2</v>
      </c>
    </row>
    <row r="21" spans="1:37" ht="15" customHeight="1">
      <c r="A21" s="92" t="s">
        <v>830</v>
      </c>
      <c r="B21" t="s">
        <v>340</v>
      </c>
      <c r="C21" t="s">
        <v>1067</v>
      </c>
      <c r="D21" t="s">
        <v>1068</v>
      </c>
      <c r="E21" t="s">
        <v>817</v>
      </c>
      <c r="F21">
        <v>800.59765600000003</v>
      </c>
      <c r="G21">
        <v>824.58264199999996</v>
      </c>
      <c r="H21">
        <v>837.180115</v>
      </c>
      <c r="I21">
        <v>842.73663299999998</v>
      </c>
      <c r="J21">
        <v>851.00817900000004</v>
      </c>
      <c r="K21">
        <v>861.96362299999998</v>
      </c>
      <c r="L21">
        <v>867.17663600000003</v>
      </c>
      <c r="M21">
        <v>868.256348</v>
      </c>
      <c r="N21">
        <v>868.72143600000004</v>
      </c>
      <c r="O21">
        <v>868.14349400000003</v>
      </c>
      <c r="P21">
        <v>868.26971400000002</v>
      </c>
      <c r="Q21">
        <v>869.091003</v>
      </c>
      <c r="R21">
        <v>871.65924099999995</v>
      </c>
      <c r="S21">
        <v>875.055969</v>
      </c>
      <c r="T21">
        <v>880.52374299999997</v>
      </c>
      <c r="U21">
        <v>888.54583700000001</v>
      </c>
      <c r="V21">
        <v>896.60485800000004</v>
      </c>
      <c r="W21">
        <v>904.578979</v>
      </c>
      <c r="X21">
        <v>913.07678199999998</v>
      </c>
      <c r="Y21">
        <v>922.39556900000002</v>
      </c>
      <c r="Z21">
        <v>932.01129200000003</v>
      </c>
      <c r="AA21">
        <v>942.83514400000001</v>
      </c>
      <c r="AB21">
        <v>953.38037099999997</v>
      </c>
      <c r="AC21">
        <v>965.23498500000005</v>
      </c>
      <c r="AD21">
        <v>976.00677499999995</v>
      </c>
      <c r="AE21">
        <v>987.21423300000004</v>
      </c>
      <c r="AF21">
        <v>999.34716800000001</v>
      </c>
      <c r="AG21">
        <v>1008.794495</v>
      </c>
      <c r="AH21">
        <v>1019.460449</v>
      </c>
      <c r="AI21">
        <v>1031.487061</v>
      </c>
      <c r="AJ21">
        <v>1044.0882570000001</v>
      </c>
      <c r="AK21" s="91">
        <v>8.9999999999999993E-3</v>
      </c>
    </row>
    <row r="22" spans="1:37" ht="15" customHeight="1">
      <c r="A22" s="92" t="s">
        <v>833</v>
      </c>
      <c r="B22" t="s">
        <v>834</v>
      </c>
      <c r="C22" t="s">
        <v>1069</v>
      </c>
      <c r="D22" t="s">
        <v>1070</v>
      </c>
      <c r="E22" t="s">
        <v>817</v>
      </c>
      <c r="F22">
        <v>123.600578</v>
      </c>
      <c r="G22">
        <v>155.22908000000001</v>
      </c>
      <c r="H22">
        <v>178.08673099999999</v>
      </c>
      <c r="I22">
        <v>194.79402200000001</v>
      </c>
      <c r="J22">
        <v>207.08706699999999</v>
      </c>
      <c r="K22">
        <v>215.93284600000001</v>
      </c>
      <c r="L22">
        <v>222.44670099999999</v>
      </c>
      <c r="M22">
        <v>227.38673399999999</v>
      </c>
      <c r="N22">
        <v>229.82676699999999</v>
      </c>
      <c r="O22">
        <v>231.575424</v>
      </c>
      <c r="P22">
        <v>233.384491</v>
      </c>
      <c r="Q22">
        <v>233.90917999999999</v>
      </c>
      <c r="R22">
        <v>234.577225</v>
      </c>
      <c r="S22">
        <v>234.89816300000001</v>
      </c>
      <c r="T22">
        <v>235.11737099999999</v>
      </c>
      <c r="U22">
        <v>234.73181199999999</v>
      </c>
      <c r="V22">
        <v>234.53500399999999</v>
      </c>
      <c r="W22">
        <v>234.32896400000001</v>
      </c>
      <c r="X22">
        <v>233.97901899999999</v>
      </c>
      <c r="Y22">
        <v>233.39025899999999</v>
      </c>
      <c r="Z22">
        <v>232.921921</v>
      </c>
      <c r="AA22">
        <v>232.25186199999999</v>
      </c>
      <c r="AB22">
        <v>231.51383999999999</v>
      </c>
      <c r="AC22">
        <v>230.76698300000001</v>
      </c>
      <c r="AD22">
        <v>230.024933</v>
      </c>
      <c r="AE22">
        <v>229.27586400000001</v>
      </c>
      <c r="AF22">
        <v>228.442001</v>
      </c>
      <c r="AG22">
        <v>227.69670099999999</v>
      </c>
      <c r="AH22">
        <v>226.85817</v>
      </c>
      <c r="AI22">
        <v>226.28666699999999</v>
      </c>
      <c r="AJ22">
        <v>225.79505900000001</v>
      </c>
      <c r="AK22" s="91">
        <v>0.02</v>
      </c>
    </row>
    <row r="23" spans="1:37" ht="15" customHeight="1">
      <c r="A23" s="92" t="s">
        <v>837</v>
      </c>
      <c r="B23" t="s">
        <v>518</v>
      </c>
      <c r="C23" t="s">
        <v>1071</v>
      </c>
      <c r="D23" t="s">
        <v>1072</v>
      </c>
      <c r="E23" t="s">
        <v>817</v>
      </c>
      <c r="F23">
        <v>65.868385000000004</v>
      </c>
      <c r="G23">
        <v>77.343924999999999</v>
      </c>
      <c r="H23">
        <v>85.037193000000002</v>
      </c>
      <c r="I23">
        <v>90.397377000000006</v>
      </c>
      <c r="J23">
        <v>94.148392000000001</v>
      </c>
      <c r="K23">
        <v>96.454200999999998</v>
      </c>
      <c r="L23">
        <v>98.028533999999993</v>
      </c>
      <c r="M23">
        <v>99.228485000000006</v>
      </c>
      <c r="N23">
        <v>98.787505999999993</v>
      </c>
      <c r="O23">
        <v>98.326217999999997</v>
      </c>
      <c r="P23">
        <v>98.456612000000007</v>
      </c>
      <c r="Q23">
        <v>97.730179000000007</v>
      </c>
      <c r="R23">
        <v>97.429573000000005</v>
      </c>
      <c r="S23">
        <v>97.078491</v>
      </c>
      <c r="T23">
        <v>96.865768000000003</v>
      </c>
      <c r="U23">
        <v>96.190719999999999</v>
      </c>
      <c r="V23">
        <v>95.827606000000003</v>
      </c>
      <c r="W23">
        <v>95.546768</v>
      </c>
      <c r="X23">
        <v>95.188216999999995</v>
      </c>
      <c r="Y23">
        <v>94.635986000000003</v>
      </c>
      <c r="Z23">
        <v>94.234970000000004</v>
      </c>
      <c r="AA23">
        <v>93.656120000000001</v>
      </c>
      <c r="AB23">
        <v>93.025208000000006</v>
      </c>
      <c r="AC23">
        <v>92.393783999999997</v>
      </c>
      <c r="AD23">
        <v>91.770995999999997</v>
      </c>
      <c r="AE23">
        <v>91.134651000000005</v>
      </c>
      <c r="AF23">
        <v>90.408362999999994</v>
      </c>
      <c r="AG23">
        <v>89.765427000000003</v>
      </c>
      <c r="AH23">
        <v>89.013596000000007</v>
      </c>
      <c r="AI23">
        <v>88.517876000000001</v>
      </c>
      <c r="AJ23">
        <v>88.092033000000001</v>
      </c>
      <c r="AK23" s="91">
        <v>0.01</v>
      </c>
    </row>
    <row r="24" spans="1:37" ht="15" customHeight="1">
      <c r="A24" s="92" t="s">
        <v>840</v>
      </c>
      <c r="B24" t="s">
        <v>520</v>
      </c>
      <c r="C24" t="s">
        <v>1073</v>
      </c>
      <c r="D24" t="s">
        <v>1074</v>
      </c>
      <c r="E24" t="s">
        <v>817</v>
      </c>
      <c r="F24">
        <v>21.389296000000002</v>
      </c>
      <c r="G24">
        <v>24.819852999999998</v>
      </c>
      <c r="H24">
        <v>27.510082000000001</v>
      </c>
      <c r="I24">
        <v>29.622658000000001</v>
      </c>
      <c r="J24">
        <v>31.287822999999999</v>
      </c>
      <c r="K24">
        <v>32.605826999999998</v>
      </c>
      <c r="L24">
        <v>33.663296000000003</v>
      </c>
      <c r="M24">
        <v>34.520812999999997</v>
      </c>
      <c r="N24">
        <v>35.224196999999997</v>
      </c>
      <c r="O24">
        <v>35.813029999999998</v>
      </c>
      <c r="P24">
        <v>36.317593000000002</v>
      </c>
      <c r="Q24">
        <v>36.759636</v>
      </c>
      <c r="R24">
        <v>37.152343999999999</v>
      </c>
      <c r="S24">
        <v>37.510295999999997</v>
      </c>
      <c r="T24">
        <v>37.844872000000002</v>
      </c>
      <c r="U24">
        <v>38.157986000000001</v>
      </c>
      <c r="V24">
        <v>38.449916999999999</v>
      </c>
      <c r="W24">
        <v>38.723610000000001</v>
      </c>
      <c r="X24">
        <v>38.985104</v>
      </c>
      <c r="Y24">
        <v>39.238807999999999</v>
      </c>
      <c r="Z24">
        <v>39.486941999999999</v>
      </c>
      <c r="AA24">
        <v>39.726619999999997</v>
      </c>
      <c r="AB24">
        <v>39.958668000000003</v>
      </c>
      <c r="AC24">
        <v>40.184944000000002</v>
      </c>
      <c r="AD24">
        <v>40.404293000000003</v>
      </c>
      <c r="AE24">
        <v>40.622166</v>
      </c>
      <c r="AF24">
        <v>40.834713000000001</v>
      </c>
      <c r="AG24">
        <v>41.040450999999997</v>
      </c>
      <c r="AH24">
        <v>41.248080999999999</v>
      </c>
      <c r="AI24">
        <v>41.453494999999997</v>
      </c>
      <c r="AJ24">
        <v>41.657665000000001</v>
      </c>
      <c r="AK24" s="91">
        <v>2.1999999999999999E-2</v>
      </c>
    </row>
    <row r="25" spans="1:37" ht="15" customHeight="1">
      <c r="A25" s="92" t="s">
        <v>843</v>
      </c>
      <c r="B25" t="s">
        <v>516</v>
      </c>
      <c r="C25" t="s">
        <v>1075</v>
      </c>
      <c r="D25" t="s">
        <v>1076</v>
      </c>
      <c r="E25" t="s">
        <v>817</v>
      </c>
      <c r="F25">
        <v>36.342903</v>
      </c>
      <c r="G25">
        <v>53.065319000000002</v>
      </c>
      <c r="H25">
        <v>65.539473999999998</v>
      </c>
      <c r="I25">
        <v>74.774010000000004</v>
      </c>
      <c r="J25">
        <v>81.650841</v>
      </c>
      <c r="K25">
        <v>86.872803000000005</v>
      </c>
      <c r="L25">
        <v>90.754913000000002</v>
      </c>
      <c r="M25">
        <v>93.637444000000002</v>
      </c>
      <c r="N25">
        <v>95.815033</v>
      </c>
      <c r="O25">
        <v>97.436133999999996</v>
      </c>
      <c r="P25">
        <v>98.610291000000004</v>
      </c>
      <c r="Q25">
        <v>99.419357000000005</v>
      </c>
      <c r="R25">
        <v>99.995284999999996</v>
      </c>
      <c r="S25">
        <v>100.30935700000001</v>
      </c>
      <c r="T25">
        <v>100.40677599999999</v>
      </c>
      <c r="U25">
        <v>100.383087</v>
      </c>
      <c r="V25">
        <v>100.25748400000001</v>
      </c>
      <c r="W25">
        <v>100.05856300000001</v>
      </c>
      <c r="X25">
        <v>99.805701999999997</v>
      </c>
      <c r="Y25">
        <v>99.515450000000001</v>
      </c>
      <c r="Z25">
        <v>99.200005000000004</v>
      </c>
      <c r="AA25">
        <v>98.869118</v>
      </c>
      <c r="AB25">
        <v>98.529976000000005</v>
      </c>
      <c r="AC25">
        <v>98.188254999999998</v>
      </c>
      <c r="AD25">
        <v>97.849648000000002</v>
      </c>
      <c r="AE25">
        <v>97.519051000000005</v>
      </c>
      <c r="AF25">
        <v>97.198905999999994</v>
      </c>
      <c r="AG25">
        <v>96.890816000000001</v>
      </c>
      <c r="AH25">
        <v>96.596496999999999</v>
      </c>
      <c r="AI25">
        <v>96.315291999999999</v>
      </c>
      <c r="AJ25">
        <v>96.045379999999994</v>
      </c>
      <c r="AK25" s="91">
        <v>3.3000000000000002E-2</v>
      </c>
    </row>
    <row r="26" spans="1:37" ht="15" customHeight="1">
      <c r="A26" s="92" t="s">
        <v>846</v>
      </c>
      <c r="B26" t="s">
        <v>431</v>
      </c>
      <c r="C26" t="s">
        <v>1077</v>
      </c>
      <c r="D26" t="s">
        <v>1078</v>
      </c>
      <c r="E26" t="s">
        <v>817</v>
      </c>
      <c r="F26">
        <v>5217.8583980000003</v>
      </c>
      <c r="G26">
        <v>5322.7695309999999</v>
      </c>
      <c r="H26">
        <v>5462.2490230000003</v>
      </c>
      <c r="I26">
        <v>5509.6767579999996</v>
      </c>
      <c r="J26">
        <v>5566.1889650000003</v>
      </c>
      <c r="K26">
        <v>5614.4267579999996</v>
      </c>
      <c r="L26">
        <v>5611.2626950000003</v>
      </c>
      <c r="M26">
        <v>5579.9848629999997</v>
      </c>
      <c r="N26">
        <v>5546.2661129999997</v>
      </c>
      <c r="O26">
        <v>5504.2885740000002</v>
      </c>
      <c r="P26">
        <v>5469.7124020000001</v>
      </c>
      <c r="Q26">
        <v>5438.392578</v>
      </c>
      <c r="R26">
        <v>5413.3032229999999</v>
      </c>
      <c r="S26">
        <v>5386.6933589999999</v>
      </c>
      <c r="T26">
        <v>5378.1450199999999</v>
      </c>
      <c r="U26">
        <v>5393.2607420000004</v>
      </c>
      <c r="V26">
        <v>5407.6289059999999</v>
      </c>
      <c r="W26">
        <v>5423.5878910000001</v>
      </c>
      <c r="X26">
        <v>5448.6401370000003</v>
      </c>
      <c r="Y26">
        <v>5481.9277339999999</v>
      </c>
      <c r="Z26">
        <v>5512.1757809999999</v>
      </c>
      <c r="AA26">
        <v>5555.0849609999996</v>
      </c>
      <c r="AB26">
        <v>5607.7851559999999</v>
      </c>
      <c r="AC26">
        <v>5675.595703</v>
      </c>
      <c r="AD26">
        <v>5732.5214839999999</v>
      </c>
      <c r="AE26">
        <v>5793.8339839999999</v>
      </c>
      <c r="AF26">
        <v>5843.8720700000003</v>
      </c>
      <c r="AG26">
        <v>5892.34375</v>
      </c>
      <c r="AH26">
        <v>5949.0996089999999</v>
      </c>
      <c r="AI26">
        <v>6010.8964839999999</v>
      </c>
      <c r="AJ26">
        <v>6080.1992190000001</v>
      </c>
      <c r="AK26" s="91">
        <v>5.0000000000000001E-3</v>
      </c>
    </row>
    <row r="27" spans="1:37" ht="15" customHeight="1">
      <c r="A27" s="92" t="s">
        <v>849</v>
      </c>
      <c r="B27" t="s">
        <v>850</v>
      </c>
      <c r="C27" t="s">
        <v>1079</v>
      </c>
      <c r="D27" t="s">
        <v>1080</v>
      </c>
      <c r="E27" t="s">
        <v>817</v>
      </c>
      <c r="F27">
        <v>623.06994599999996</v>
      </c>
      <c r="G27">
        <v>645.39587400000005</v>
      </c>
      <c r="H27">
        <v>666.46093800000006</v>
      </c>
      <c r="I27">
        <v>672.76428199999998</v>
      </c>
      <c r="J27">
        <v>679.08013900000003</v>
      </c>
      <c r="K27">
        <v>685.09301800000003</v>
      </c>
      <c r="L27">
        <v>686.81488000000002</v>
      </c>
      <c r="M27">
        <v>689.43060300000002</v>
      </c>
      <c r="N27">
        <v>695.90313700000002</v>
      </c>
      <c r="O27">
        <v>704.39605700000004</v>
      </c>
      <c r="P27">
        <v>715.78515600000003</v>
      </c>
      <c r="Q27">
        <v>728.40606700000001</v>
      </c>
      <c r="R27">
        <v>741.20001200000002</v>
      </c>
      <c r="S27">
        <v>752.46380599999998</v>
      </c>
      <c r="T27">
        <v>764.91387899999995</v>
      </c>
      <c r="U27">
        <v>778.96105999999997</v>
      </c>
      <c r="V27">
        <v>790.86975099999995</v>
      </c>
      <c r="W27">
        <v>801.790344</v>
      </c>
      <c r="X27">
        <v>813.50750700000003</v>
      </c>
      <c r="Y27">
        <v>825.59966999999995</v>
      </c>
      <c r="Z27">
        <v>835.62042199999996</v>
      </c>
      <c r="AA27">
        <v>847.15545699999996</v>
      </c>
      <c r="AB27">
        <v>859.51312299999995</v>
      </c>
      <c r="AC27">
        <v>873.85864300000003</v>
      </c>
      <c r="AD27">
        <v>886.58178699999996</v>
      </c>
      <c r="AE27">
        <v>900.41290300000003</v>
      </c>
      <c r="AF27">
        <v>912.65734899999995</v>
      </c>
      <c r="AG27">
        <v>925.97637899999995</v>
      </c>
      <c r="AH27">
        <v>941.71063200000003</v>
      </c>
      <c r="AI27">
        <v>957.63281199999994</v>
      </c>
      <c r="AJ27">
        <v>974.67028800000003</v>
      </c>
      <c r="AK27" s="91">
        <v>1.4999999999999999E-2</v>
      </c>
    </row>
    <row r="28" spans="1:37" ht="15" customHeight="1">
      <c r="A28" s="92" t="s">
        <v>853</v>
      </c>
      <c r="B28" t="s">
        <v>854</v>
      </c>
      <c r="C28" t="s">
        <v>1081</v>
      </c>
      <c r="D28" t="s">
        <v>1082</v>
      </c>
      <c r="E28" t="s">
        <v>817</v>
      </c>
      <c r="F28">
        <v>857.06536900000003</v>
      </c>
      <c r="G28">
        <v>869.86614999999995</v>
      </c>
      <c r="H28">
        <v>890.51806599999998</v>
      </c>
      <c r="I28">
        <v>896.80108600000005</v>
      </c>
      <c r="J28">
        <v>905.21356200000002</v>
      </c>
      <c r="K28">
        <v>912.46588099999997</v>
      </c>
      <c r="L28">
        <v>913.59228499999995</v>
      </c>
      <c r="M28">
        <v>912.76141399999995</v>
      </c>
      <c r="N28">
        <v>914.32025099999998</v>
      </c>
      <c r="O28">
        <v>915.86730999999997</v>
      </c>
      <c r="P28">
        <v>919.06011999999998</v>
      </c>
      <c r="Q28">
        <v>922.55645800000002</v>
      </c>
      <c r="R28">
        <v>927.62286400000005</v>
      </c>
      <c r="S28">
        <v>931.74395800000002</v>
      </c>
      <c r="T28">
        <v>938.57818599999996</v>
      </c>
      <c r="U28">
        <v>949.52819799999997</v>
      </c>
      <c r="V28">
        <v>960.74688700000002</v>
      </c>
      <c r="W28">
        <v>973.51715100000001</v>
      </c>
      <c r="X28">
        <v>988.40875200000005</v>
      </c>
      <c r="Y28">
        <v>1006.581726</v>
      </c>
      <c r="Z28">
        <v>1024.9167480000001</v>
      </c>
      <c r="AA28">
        <v>1046.2407229999999</v>
      </c>
      <c r="AB28">
        <v>1069.5592039999999</v>
      </c>
      <c r="AC28">
        <v>1096.8450929999999</v>
      </c>
      <c r="AD28">
        <v>1122.923462</v>
      </c>
      <c r="AE28">
        <v>1150.453125</v>
      </c>
      <c r="AF28">
        <v>1176.5758060000001</v>
      </c>
      <c r="AG28">
        <v>1203.0888669999999</v>
      </c>
      <c r="AH28">
        <v>1232.170654</v>
      </c>
      <c r="AI28">
        <v>1263.63147</v>
      </c>
      <c r="AJ28">
        <v>1297.5896</v>
      </c>
      <c r="AK28" s="91">
        <v>1.4E-2</v>
      </c>
    </row>
    <row r="29" spans="1:37" ht="15" customHeight="1">
      <c r="A29" s="92" t="s">
        <v>857</v>
      </c>
      <c r="B29" t="s">
        <v>1014</v>
      </c>
      <c r="C29" t="s">
        <v>1083</v>
      </c>
      <c r="D29" t="s">
        <v>1084</v>
      </c>
      <c r="E29" t="s">
        <v>817</v>
      </c>
      <c r="F29">
        <v>3737.7229000000002</v>
      </c>
      <c r="G29">
        <v>3807.5073240000002</v>
      </c>
      <c r="H29">
        <v>3905.2695309999999</v>
      </c>
      <c r="I29">
        <v>3940.1115719999998</v>
      </c>
      <c r="J29">
        <v>3981.8947750000002</v>
      </c>
      <c r="K29">
        <v>4016.8679200000001</v>
      </c>
      <c r="L29">
        <v>4010.8554690000001</v>
      </c>
      <c r="M29">
        <v>3977.7934570000002</v>
      </c>
      <c r="N29">
        <v>3936.0427249999998</v>
      </c>
      <c r="O29">
        <v>3884.025635</v>
      </c>
      <c r="P29">
        <v>3834.8676759999998</v>
      </c>
      <c r="Q29">
        <v>3787.4296880000002</v>
      </c>
      <c r="R29">
        <v>3744.4802249999998</v>
      </c>
      <c r="S29">
        <v>3702.4858399999998</v>
      </c>
      <c r="T29">
        <v>3674.6530760000001</v>
      </c>
      <c r="U29">
        <v>3664.7714839999999</v>
      </c>
      <c r="V29">
        <v>3656.0122070000002</v>
      </c>
      <c r="W29">
        <v>3648.280029</v>
      </c>
      <c r="X29">
        <v>3646.7238769999999</v>
      </c>
      <c r="Y29">
        <v>3649.7460940000001</v>
      </c>
      <c r="Z29">
        <v>3651.638672</v>
      </c>
      <c r="AA29">
        <v>3661.688721</v>
      </c>
      <c r="AB29">
        <v>3678.7133789999998</v>
      </c>
      <c r="AC29">
        <v>3704.891357</v>
      </c>
      <c r="AD29">
        <v>3723.016357</v>
      </c>
      <c r="AE29">
        <v>3742.968018</v>
      </c>
      <c r="AF29">
        <v>3754.639404</v>
      </c>
      <c r="AG29">
        <v>3763.279297</v>
      </c>
      <c r="AH29">
        <v>3775.218018</v>
      </c>
      <c r="AI29">
        <v>3789.632568</v>
      </c>
      <c r="AJ29">
        <v>3807.9399410000001</v>
      </c>
      <c r="AK29" s="91">
        <v>1E-3</v>
      </c>
    </row>
    <row r="30" spans="1:37" ht="15" customHeight="1">
      <c r="B30" t="s">
        <v>861</v>
      </c>
      <c r="D30" t="s">
        <v>1085</v>
      </c>
    </row>
    <row r="31" spans="1:37" ht="15" customHeight="1">
      <c r="A31" s="92" t="s">
        <v>862</v>
      </c>
      <c r="B31" t="s">
        <v>355</v>
      </c>
      <c r="C31" t="s">
        <v>1086</v>
      </c>
      <c r="D31" t="s">
        <v>1087</v>
      </c>
      <c r="E31" t="s">
        <v>817</v>
      </c>
      <c r="F31">
        <v>1860.4853519999999</v>
      </c>
      <c r="G31">
        <v>2530.984375</v>
      </c>
      <c r="H31">
        <v>2826.3454590000001</v>
      </c>
      <c r="I31">
        <v>2963.3054200000001</v>
      </c>
      <c r="J31">
        <v>3051.767578</v>
      </c>
      <c r="K31">
        <v>3120.2192380000001</v>
      </c>
      <c r="L31">
        <v>3144.241943</v>
      </c>
      <c r="M31">
        <v>3161.6293949999999</v>
      </c>
      <c r="N31">
        <v>3182.7922359999998</v>
      </c>
      <c r="O31">
        <v>3201.8508299999999</v>
      </c>
      <c r="P31">
        <v>3222.4721679999998</v>
      </c>
      <c r="Q31">
        <v>3248.7065429999998</v>
      </c>
      <c r="R31">
        <v>3287.298828</v>
      </c>
      <c r="S31">
        <v>3325.2963869999999</v>
      </c>
      <c r="T31">
        <v>3367.7895509999998</v>
      </c>
      <c r="U31">
        <v>3416.8149410000001</v>
      </c>
      <c r="V31">
        <v>3457.4726559999999</v>
      </c>
      <c r="W31">
        <v>3492.2016600000002</v>
      </c>
      <c r="X31">
        <v>3528.904297</v>
      </c>
      <c r="Y31">
        <v>3570.296143</v>
      </c>
      <c r="Z31">
        <v>3622.0222170000002</v>
      </c>
      <c r="AA31">
        <v>3669.8469239999999</v>
      </c>
      <c r="AB31">
        <v>3718.9997560000002</v>
      </c>
      <c r="AC31">
        <v>3765.7592770000001</v>
      </c>
      <c r="AD31">
        <v>3814.1928710000002</v>
      </c>
      <c r="AE31">
        <v>3866.8139649999998</v>
      </c>
      <c r="AF31">
        <v>3914.7514649999998</v>
      </c>
      <c r="AG31">
        <v>3951.3640140000002</v>
      </c>
      <c r="AH31">
        <v>3990.625732</v>
      </c>
      <c r="AI31">
        <v>4026.4133299999999</v>
      </c>
      <c r="AJ31">
        <v>4062.8081050000001</v>
      </c>
      <c r="AK31" s="91">
        <v>2.5999999999999999E-2</v>
      </c>
    </row>
    <row r="32" spans="1:37" ht="15" customHeight="1">
      <c r="A32" s="92" t="s">
        <v>865</v>
      </c>
      <c r="B32" t="s">
        <v>866</v>
      </c>
      <c r="C32" t="s">
        <v>1088</v>
      </c>
      <c r="D32" t="s">
        <v>1089</v>
      </c>
      <c r="E32" t="s">
        <v>817</v>
      </c>
      <c r="F32">
        <v>109.976326</v>
      </c>
      <c r="G32">
        <v>141.88948099999999</v>
      </c>
      <c r="H32">
        <v>155.94163499999999</v>
      </c>
      <c r="I32">
        <v>162.45311000000001</v>
      </c>
      <c r="J32">
        <v>166.65692100000001</v>
      </c>
      <c r="K32">
        <v>169.90940900000001</v>
      </c>
      <c r="L32">
        <v>171.04748499999999</v>
      </c>
      <c r="M32">
        <v>171.870453</v>
      </c>
      <c r="N32">
        <v>172.87425200000001</v>
      </c>
      <c r="O32">
        <v>173.77844200000001</v>
      </c>
      <c r="P32">
        <v>174.757462</v>
      </c>
      <c r="Q32">
        <v>176.00456199999999</v>
      </c>
      <c r="R32">
        <v>177.84046900000001</v>
      </c>
      <c r="S32">
        <v>179.648132</v>
      </c>
      <c r="T32">
        <v>181.670456</v>
      </c>
      <c r="U32">
        <v>184.00379899999999</v>
      </c>
      <c r="V32">
        <v>185.93890400000001</v>
      </c>
      <c r="W32">
        <v>187.59193400000001</v>
      </c>
      <c r="X32">
        <v>189.33909600000001</v>
      </c>
      <c r="Y32">
        <v>191.309753</v>
      </c>
      <c r="Z32">
        <v>193.77246099999999</v>
      </c>
      <c r="AA32">
        <v>196.04943800000001</v>
      </c>
      <c r="AB32">
        <v>198.38970900000001</v>
      </c>
      <c r="AC32">
        <v>200.61627200000001</v>
      </c>
      <c r="AD32">
        <v>202.922211</v>
      </c>
      <c r="AE32">
        <v>205.42790199999999</v>
      </c>
      <c r="AF32">
        <v>207.71047999999999</v>
      </c>
      <c r="AG32">
        <v>209.453766</v>
      </c>
      <c r="AH32">
        <v>211.32330300000001</v>
      </c>
      <c r="AI32">
        <v>213.02757299999999</v>
      </c>
      <c r="AJ32">
        <v>214.76040599999999</v>
      </c>
      <c r="AK32" s="91">
        <v>2.3E-2</v>
      </c>
    </row>
    <row r="33" spans="1:37" ht="15" customHeight="1">
      <c r="A33" s="92" t="s">
        <v>869</v>
      </c>
      <c r="B33" t="s">
        <v>870</v>
      </c>
      <c r="C33" t="s">
        <v>1090</v>
      </c>
      <c r="D33" t="s">
        <v>1091</v>
      </c>
      <c r="E33" t="s">
        <v>817</v>
      </c>
      <c r="F33">
        <v>1029.303467</v>
      </c>
      <c r="G33">
        <v>1377.4301760000001</v>
      </c>
      <c r="H33">
        <v>1491.1098629999999</v>
      </c>
      <c r="I33">
        <v>1527.3287350000001</v>
      </c>
      <c r="J33">
        <v>1540.6030270000001</v>
      </c>
      <c r="K33">
        <v>1575.2825929999999</v>
      </c>
      <c r="L33">
        <v>1594.624268</v>
      </c>
      <c r="M33">
        <v>1603.1229249999999</v>
      </c>
      <c r="N33">
        <v>1606.5916749999999</v>
      </c>
      <c r="O33">
        <v>1607.713501</v>
      </c>
      <c r="P33">
        <v>1610.0349120000001</v>
      </c>
      <c r="Q33">
        <v>1616.2907709999999</v>
      </c>
      <c r="R33">
        <v>1629.006836</v>
      </c>
      <c r="S33">
        <v>1642.543457</v>
      </c>
      <c r="T33">
        <v>1659.315552</v>
      </c>
      <c r="U33">
        <v>1678.567505</v>
      </c>
      <c r="V33">
        <v>1694.2117920000001</v>
      </c>
      <c r="W33">
        <v>1706.460327</v>
      </c>
      <c r="X33">
        <v>1719.7703859999999</v>
      </c>
      <c r="Y33">
        <v>1737.079956</v>
      </c>
      <c r="Z33">
        <v>1758.8616939999999</v>
      </c>
      <c r="AA33">
        <v>1779.6660159999999</v>
      </c>
      <c r="AB33">
        <v>1799.6539310000001</v>
      </c>
      <c r="AC33">
        <v>1818.6779790000001</v>
      </c>
      <c r="AD33">
        <v>1836.44751</v>
      </c>
      <c r="AE33">
        <v>1856.6439210000001</v>
      </c>
      <c r="AF33">
        <v>1873.991577</v>
      </c>
      <c r="AG33">
        <v>1887.5896</v>
      </c>
      <c r="AH33">
        <v>1904.7294919999999</v>
      </c>
      <c r="AI33">
        <v>1921.5888669999999</v>
      </c>
      <c r="AJ33">
        <v>1938.872314</v>
      </c>
      <c r="AK33" s="91">
        <v>2.1000000000000001E-2</v>
      </c>
    </row>
    <row r="34" spans="1:37" ht="15" customHeight="1">
      <c r="A34" s="92" t="s">
        <v>873</v>
      </c>
      <c r="B34" t="s">
        <v>874</v>
      </c>
      <c r="C34" t="s">
        <v>1092</v>
      </c>
      <c r="D34" t="s">
        <v>1093</v>
      </c>
      <c r="E34" t="s">
        <v>817</v>
      </c>
      <c r="F34">
        <v>162.01057399999999</v>
      </c>
      <c r="G34">
        <v>492.52273600000001</v>
      </c>
      <c r="H34">
        <v>669.41522199999997</v>
      </c>
      <c r="I34">
        <v>750.97778300000004</v>
      </c>
      <c r="J34">
        <v>811.16064500000005</v>
      </c>
      <c r="K34">
        <v>837.407104</v>
      </c>
      <c r="L34">
        <v>840.55621299999996</v>
      </c>
      <c r="M34">
        <v>845.410034</v>
      </c>
      <c r="N34">
        <v>854.73809800000004</v>
      </c>
      <c r="O34">
        <v>864.04321300000004</v>
      </c>
      <c r="P34">
        <v>873.57476799999995</v>
      </c>
      <c r="Q34">
        <v>884.18176300000005</v>
      </c>
      <c r="R34">
        <v>898.266479</v>
      </c>
      <c r="S34">
        <v>911.64953600000001</v>
      </c>
      <c r="T34">
        <v>925.93701199999998</v>
      </c>
      <c r="U34">
        <v>942.49945100000002</v>
      </c>
      <c r="V34">
        <v>956.36584500000004</v>
      </c>
      <c r="W34">
        <v>968.71319600000004</v>
      </c>
      <c r="X34">
        <v>981.62438999999995</v>
      </c>
      <c r="Y34">
        <v>995.19793700000002</v>
      </c>
      <c r="Z34">
        <v>1012.112915</v>
      </c>
      <c r="AA34">
        <v>1027.5291749999999</v>
      </c>
      <c r="AB34">
        <v>1044.042725</v>
      </c>
      <c r="AC34">
        <v>1059.807251</v>
      </c>
      <c r="AD34">
        <v>1076.917725</v>
      </c>
      <c r="AE34">
        <v>1095.1248780000001</v>
      </c>
      <c r="AF34">
        <v>1112.1972659999999</v>
      </c>
      <c r="AG34">
        <v>1125.2657469999999</v>
      </c>
      <c r="AH34">
        <v>1138.3204350000001</v>
      </c>
      <c r="AI34">
        <v>1149.8088379999999</v>
      </c>
      <c r="AJ34">
        <v>1161.4449460000001</v>
      </c>
      <c r="AK34" s="91">
        <v>6.8000000000000005E-2</v>
      </c>
    </row>
    <row r="35" spans="1:37" ht="15" customHeight="1">
      <c r="A35" s="92" t="s">
        <v>877</v>
      </c>
      <c r="B35" t="s">
        <v>878</v>
      </c>
      <c r="C35" t="s">
        <v>1094</v>
      </c>
      <c r="D35" t="s">
        <v>1095</v>
      </c>
      <c r="E35" t="s">
        <v>817</v>
      </c>
      <c r="F35">
        <v>559.19494599999996</v>
      </c>
      <c r="G35">
        <v>519.14202899999998</v>
      </c>
      <c r="H35">
        <v>509.87872299999998</v>
      </c>
      <c r="I35">
        <v>522.54559300000005</v>
      </c>
      <c r="J35">
        <v>533.34704599999998</v>
      </c>
      <c r="K35">
        <v>537.62023899999997</v>
      </c>
      <c r="L35">
        <v>538.01385500000004</v>
      </c>
      <c r="M35">
        <v>541.22595200000001</v>
      </c>
      <c r="N35">
        <v>548.58813499999997</v>
      </c>
      <c r="O35">
        <v>556.31573500000002</v>
      </c>
      <c r="P35">
        <v>564.10510299999999</v>
      </c>
      <c r="Q35">
        <v>572.22961399999997</v>
      </c>
      <c r="R35">
        <v>582.18518100000006</v>
      </c>
      <c r="S35">
        <v>591.45513900000003</v>
      </c>
      <c r="T35">
        <v>600.86682099999996</v>
      </c>
      <c r="U35">
        <v>611.74401899999998</v>
      </c>
      <c r="V35">
        <v>620.95605499999999</v>
      </c>
      <c r="W35">
        <v>629.43627900000001</v>
      </c>
      <c r="X35">
        <v>638.17040999999995</v>
      </c>
      <c r="Y35">
        <v>646.70849599999997</v>
      </c>
      <c r="Z35">
        <v>657.27508499999999</v>
      </c>
      <c r="AA35">
        <v>666.60229500000003</v>
      </c>
      <c r="AB35">
        <v>676.91339100000005</v>
      </c>
      <c r="AC35">
        <v>686.65765399999998</v>
      </c>
      <c r="AD35">
        <v>697.90521200000001</v>
      </c>
      <c r="AE35">
        <v>709.61706500000003</v>
      </c>
      <c r="AF35">
        <v>720.85217299999999</v>
      </c>
      <c r="AG35">
        <v>729.05499299999997</v>
      </c>
      <c r="AH35">
        <v>736.252747</v>
      </c>
      <c r="AI35">
        <v>741.987976</v>
      </c>
      <c r="AJ35">
        <v>747.73034700000005</v>
      </c>
      <c r="AK35" s="91">
        <v>0.01</v>
      </c>
    </row>
    <row r="36" spans="1:37" ht="15" customHeight="1">
      <c r="A36" s="92" t="s">
        <v>881</v>
      </c>
      <c r="B36" t="s">
        <v>882</v>
      </c>
      <c r="C36" t="s">
        <v>1096</v>
      </c>
      <c r="D36" t="s">
        <v>1097</v>
      </c>
      <c r="E36" t="s">
        <v>817</v>
      </c>
      <c r="F36">
        <v>1129.1087649999999</v>
      </c>
      <c r="G36">
        <v>1157.2631839999999</v>
      </c>
      <c r="H36">
        <v>1251.942505</v>
      </c>
      <c r="I36">
        <v>1271.057861</v>
      </c>
      <c r="J36">
        <v>1220.1064449999999</v>
      </c>
      <c r="K36">
        <v>1222.181274</v>
      </c>
      <c r="L36">
        <v>1231.540283</v>
      </c>
      <c r="M36">
        <v>1205.248779</v>
      </c>
      <c r="N36">
        <v>1202.4742429999999</v>
      </c>
      <c r="O36">
        <v>1190.459595</v>
      </c>
      <c r="P36">
        <v>1189.0820309999999</v>
      </c>
      <c r="Q36">
        <v>1203.5217290000001</v>
      </c>
      <c r="R36">
        <v>1186.6601559999999</v>
      </c>
      <c r="S36">
        <v>1184.9104</v>
      </c>
      <c r="T36">
        <v>1180.7227780000001</v>
      </c>
      <c r="U36">
        <v>1193.8920900000001</v>
      </c>
      <c r="V36">
        <v>1177.705078</v>
      </c>
      <c r="W36">
        <v>1175.0313719999999</v>
      </c>
      <c r="X36">
        <v>1182.978149</v>
      </c>
      <c r="Y36">
        <v>1167.709717</v>
      </c>
      <c r="Z36">
        <v>1164.344482</v>
      </c>
      <c r="AA36">
        <v>1175.888794</v>
      </c>
      <c r="AB36">
        <v>1158.8889160000001</v>
      </c>
      <c r="AC36">
        <v>1157.1489260000001</v>
      </c>
      <c r="AD36">
        <v>1149.3973390000001</v>
      </c>
      <c r="AE36">
        <v>1148.7851559999999</v>
      </c>
      <c r="AF36">
        <v>1143.743774</v>
      </c>
      <c r="AG36">
        <v>1139.9765620000001</v>
      </c>
      <c r="AH36">
        <v>1139.200073</v>
      </c>
      <c r="AI36">
        <v>1136.6080320000001</v>
      </c>
      <c r="AJ36">
        <v>1132.9697269999999</v>
      </c>
      <c r="AK36" s="91">
        <v>0</v>
      </c>
    </row>
    <row r="37" spans="1:37" ht="15" customHeight="1">
      <c r="A37" s="92" t="s">
        <v>885</v>
      </c>
      <c r="B37" t="s">
        <v>692</v>
      </c>
      <c r="C37" t="s">
        <v>1098</v>
      </c>
      <c r="D37" t="s">
        <v>1099</v>
      </c>
      <c r="E37" t="s">
        <v>817</v>
      </c>
      <c r="F37">
        <v>933.23034700000005</v>
      </c>
      <c r="G37">
        <v>960.60620100000006</v>
      </c>
      <c r="H37">
        <v>1052.2261960000001</v>
      </c>
      <c r="I37">
        <v>1069.543457</v>
      </c>
      <c r="J37">
        <v>1017.848877</v>
      </c>
      <c r="K37">
        <v>1019.607666</v>
      </c>
      <c r="L37">
        <v>1029.6857910000001</v>
      </c>
      <c r="M37">
        <v>1004.870667</v>
      </c>
      <c r="N37">
        <v>1003.799805</v>
      </c>
      <c r="O37">
        <v>993.62921100000005</v>
      </c>
      <c r="P37">
        <v>994.01324499999998</v>
      </c>
      <c r="Q37">
        <v>1009.966125</v>
      </c>
      <c r="R37">
        <v>994.17089799999997</v>
      </c>
      <c r="S37">
        <v>993.52716099999998</v>
      </c>
      <c r="T37">
        <v>990.239014</v>
      </c>
      <c r="U37">
        <v>1004.0739139999999</v>
      </c>
      <c r="V37">
        <v>988.79480000000001</v>
      </c>
      <c r="W37">
        <v>987.27227800000003</v>
      </c>
      <c r="X37">
        <v>996.31964100000005</v>
      </c>
      <c r="Y37">
        <v>981.90820299999996</v>
      </c>
      <c r="Z37">
        <v>979.12145999999996</v>
      </c>
      <c r="AA37">
        <v>991.30053699999996</v>
      </c>
      <c r="AB37">
        <v>975.00701900000001</v>
      </c>
      <c r="AC37">
        <v>973.974243</v>
      </c>
      <c r="AD37">
        <v>967.06848100000002</v>
      </c>
      <c r="AE37">
        <v>967.10553000000004</v>
      </c>
      <c r="AF37">
        <v>962.83831799999996</v>
      </c>
      <c r="AG37">
        <v>960.09704599999998</v>
      </c>
      <c r="AH37">
        <v>960.05969200000004</v>
      </c>
      <c r="AI37">
        <v>958.24249299999997</v>
      </c>
      <c r="AJ37">
        <v>955.39801</v>
      </c>
      <c r="AK37" s="91">
        <v>1E-3</v>
      </c>
    </row>
    <row r="38" spans="1:37" ht="15" customHeight="1">
      <c r="A38" s="92" t="s">
        <v>888</v>
      </c>
      <c r="B38" t="s">
        <v>364</v>
      </c>
      <c r="C38" t="s">
        <v>1100</v>
      </c>
      <c r="D38" t="s">
        <v>1101</v>
      </c>
      <c r="E38" t="s">
        <v>817</v>
      </c>
      <c r="F38">
        <v>77.343406999999999</v>
      </c>
      <c r="G38">
        <v>79.141402999999997</v>
      </c>
      <c r="H38">
        <v>78.228263999999996</v>
      </c>
      <c r="I38">
        <v>77.350043999999997</v>
      </c>
      <c r="J38">
        <v>76.446533000000002</v>
      </c>
      <c r="K38">
        <v>75.055572999999995</v>
      </c>
      <c r="L38">
        <v>73.204680999999994</v>
      </c>
      <c r="M38">
        <v>71.058418000000003</v>
      </c>
      <c r="N38">
        <v>68.994972000000004</v>
      </c>
      <c r="O38">
        <v>66.833633000000006</v>
      </c>
      <c r="P38">
        <v>64.753128000000004</v>
      </c>
      <c r="Q38">
        <v>63.638058000000001</v>
      </c>
      <c r="R38">
        <v>62.605038</v>
      </c>
      <c r="S38">
        <v>61.510983000000003</v>
      </c>
      <c r="T38">
        <v>60.561947000000004</v>
      </c>
      <c r="U38">
        <v>59.665359000000002</v>
      </c>
      <c r="V38">
        <v>58.721435999999997</v>
      </c>
      <c r="W38">
        <v>57.711258000000001</v>
      </c>
      <c r="X38">
        <v>56.658974000000001</v>
      </c>
      <c r="Y38">
        <v>55.745102000000003</v>
      </c>
      <c r="Z38">
        <v>54.692238000000003</v>
      </c>
      <c r="AA38">
        <v>54.265388000000002</v>
      </c>
      <c r="AB38">
        <v>53.873783000000003</v>
      </c>
      <c r="AC38">
        <v>53.634262</v>
      </c>
      <c r="AD38">
        <v>53.239913999999999</v>
      </c>
      <c r="AE38">
        <v>52.872860000000003</v>
      </c>
      <c r="AF38">
        <v>52.373196</v>
      </c>
      <c r="AG38">
        <v>51.890906999999999</v>
      </c>
      <c r="AH38">
        <v>51.370387999999998</v>
      </c>
      <c r="AI38">
        <v>50.910122000000001</v>
      </c>
      <c r="AJ38">
        <v>50.533489000000003</v>
      </c>
      <c r="AK38" s="91">
        <v>-1.4E-2</v>
      </c>
    </row>
    <row r="39" spans="1:37" ht="15" customHeight="1">
      <c r="A39" s="92" t="s">
        <v>891</v>
      </c>
      <c r="B39" t="s">
        <v>892</v>
      </c>
      <c r="C39" t="s">
        <v>1102</v>
      </c>
      <c r="D39" t="s">
        <v>1103</v>
      </c>
      <c r="E39" t="s">
        <v>817</v>
      </c>
      <c r="F39">
        <v>855.88696300000004</v>
      </c>
      <c r="G39">
        <v>881.46478300000001</v>
      </c>
      <c r="H39">
        <v>973.99792500000001</v>
      </c>
      <c r="I39">
        <v>992.19335899999999</v>
      </c>
      <c r="J39">
        <v>941.40234399999997</v>
      </c>
      <c r="K39">
        <v>944.55212400000005</v>
      </c>
      <c r="L39">
        <v>956.48107900000002</v>
      </c>
      <c r="M39">
        <v>933.81225600000005</v>
      </c>
      <c r="N39">
        <v>934.80480999999997</v>
      </c>
      <c r="O39">
        <v>926.79559300000005</v>
      </c>
      <c r="P39">
        <v>929.260132</v>
      </c>
      <c r="Q39">
        <v>946.32806400000004</v>
      </c>
      <c r="R39">
        <v>931.56585700000005</v>
      </c>
      <c r="S39">
        <v>932.01617399999998</v>
      </c>
      <c r="T39">
        <v>929.67706299999998</v>
      </c>
      <c r="U39">
        <v>944.40856900000006</v>
      </c>
      <c r="V39">
        <v>930.07336399999997</v>
      </c>
      <c r="W39">
        <v>929.56103499999995</v>
      </c>
      <c r="X39">
        <v>939.66064500000005</v>
      </c>
      <c r="Y39">
        <v>926.16308600000002</v>
      </c>
      <c r="Z39">
        <v>924.42919900000004</v>
      </c>
      <c r="AA39">
        <v>937.03515600000003</v>
      </c>
      <c r="AB39">
        <v>921.13324</v>
      </c>
      <c r="AC39">
        <v>920.339966</v>
      </c>
      <c r="AD39">
        <v>913.82855199999995</v>
      </c>
      <c r="AE39">
        <v>914.23266599999999</v>
      </c>
      <c r="AF39">
        <v>910.465149</v>
      </c>
      <c r="AG39">
        <v>908.20611599999995</v>
      </c>
      <c r="AH39">
        <v>908.68933100000004</v>
      </c>
      <c r="AI39">
        <v>907.33239700000001</v>
      </c>
      <c r="AJ39">
        <v>904.86450200000002</v>
      </c>
      <c r="AK39" s="91">
        <v>2E-3</v>
      </c>
    </row>
    <row r="40" spans="1:37" ht="15" customHeight="1">
      <c r="A40" s="92" t="s">
        <v>895</v>
      </c>
      <c r="B40" t="s">
        <v>443</v>
      </c>
      <c r="C40" t="s">
        <v>1104</v>
      </c>
      <c r="D40" t="s">
        <v>1105</v>
      </c>
      <c r="E40" t="s">
        <v>817</v>
      </c>
      <c r="F40">
        <v>195.878433</v>
      </c>
      <c r="G40">
        <v>196.656937</v>
      </c>
      <c r="H40">
        <v>199.716309</v>
      </c>
      <c r="I40">
        <v>201.514343</v>
      </c>
      <c r="J40">
        <v>202.25747699999999</v>
      </c>
      <c r="K40">
        <v>202.57368500000001</v>
      </c>
      <c r="L40">
        <v>201.854446</v>
      </c>
      <c r="M40">
        <v>200.37803600000001</v>
      </c>
      <c r="N40">
        <v>198.674454</v>
      </c>
      <c r="O40">
        <v>196.830322</v>
      </c>
      <c r="P40">
        <v>195.068771</v>
      </c>
      <c r="Q40">
        <v>193.55561800000001</v>
      </c>
      <c r="R40">
        <v>192.48925800000001</v>
      </c>
      <c r="S40">
        <v>191.38320899999999</v>
      </c>
      <c r="T40">
        <v>190.48382599999999</v>
      </c>
      <c r="U40">
        <v>189.818207</v>
      </c>
      <c r="V40">
        <v>188.91023300000001</v>
      </c>
      <c r="W40">
        <v>187.75907900000001</v>
      </c>
      <c r="X40">
        <v>186.658478</v>
      </c>
      <c r="Y40">
        <v>185.80149800000001</v>
      </c>
      <c r="Z40">
        <v>185.22306800000001</v>
      </c>
      <c r="AA40">
        <v>184.58831799999999</v>
      </c>
      <c r="AB40">
        <v>183.88180500000001</v>
      </c>
      <c r="AC40">
        <v>183.17465200000001</v>
      </c>
      <c r="AD40">
        <v>182.32882699999999</v>
      </c>
      <c r="AE40">
        <v>181.67962600000001</v>
      </c>
      <c r="AF40">
        <v>180.90550200000001</v>
      </c>
      <c r="AG40">
        <v>179.87953200000001</v>
      </c>
      <c r="AH40">
        <v>179.14038099999999</v>
      </c>
      <c r="AI40">
        <v>178.36556999999999</v>
      </c>
      <c r="AJ40">
        <v>177.571686</v>
      </c>
      <c r="AK40" s="91">
        <v>-3.0000000000000001E-3</v>
      </c>
    </row>
    <row r="41" spans="1:37" ht="15" customHeight="1">
      <c r="A41" s="92" t="s">
        <v>898</v>
      </c>
      <c r="B41" t="s">
        <v>360</v>
      </c>
      <c r="C41" t="s">
        <v>1106</v>
      </c>
      <c r="D41" t="s">
        <v>1107</v>
      </c>
      <c r="E41" t="s">
        <v>817</v>
      </c>
      <c r="F41">
        <v>461.76638800000001</v>
      </c>
      <c r="G41">
        <v>491.05136099999999</v>
      </c>
      <c r="H41">
        <v>497.25408900000002</v>
      </c>
      <c r="I41">
        <v>498.29583700000001</v>
      </c>
      <c r="J41">
        <v>498.00286899999998</v>
      </c>
      <c r="K41">
        <v>483.20465100000001</v>
      </c>
      <c r="L41">
        <v>487.16256700000002</v>
      </c>
      <c r="M41">
        <v>485.195312</v>
      </c>
      <c r="N41">
        <v>488.07012900000001</v>
      </c>
      <c r="O41">
        <v>490.24462899999997</v>
      </c>
      <c r="P41">
        <v>492.73156699999998</v>
      </c>
      <c r="Q41">
        <v>493.54888899999997</v>
      </c>
      <c r="R41">
        <v>493.97439600000001</v>
      </c>
      <c r="S41">
        <v>495.27838100000002</v>
      </c>
      <c r="T41">
        <v>495.26675399999999</v>
      </c>
      <c r="U41">
        <v>496.70953400000002</v>
      </c>
      <c r="V41">
        <v>497.97650099999998</v>
      </c>
      <c r="W41">
        <v>498.69683800000001</v>
      </c>
      <c r="X41">
        <v>497.47900399999997</v>
      </c>
      <c r="Y41">
        <v>499.69305400000002</v>
      </c>
      <c r="Z41">
        <v>499.10702500000002</v>
      </c>
      <c r="AA41">
        <v>500.07611100000003</v>
      </c>
      <c r="AB41">
        <v>502.25479100000001</v>
      </c>
      <c r="AC41">
        <v>505.43637100000001</v>
      </c>
      <c r="AD41">
        <v>504.19549599999999</v>
      </c>
      <c r="AE41">
        <v>505.574951</v>
      </c>
      <c r="AF41">
        <v>505.80636600000003</v>
      </c>
      <c r="AG41">
        <v>507.03649899999999</v>
      </c>
      <c r="AH41">
        <v>508.25164799999999</v>
      </c>
      <c r="AI41">
        <v>509.73272700000001</v>
      </c>
      <c r="AJ41">
        <v>512.97174099999995</v>
      </c>
      <c r="AK41" s="91">
        <v>4.0000000000000001E-3</v>
      </c>
    </row>
    <row r="42" spans="1:37" ht="15" customHeight="1">
      <c r="A42" s="92" t="s">
        <v>901</v>
      </c>
      <c r="B42" t="s">
        <v>692</v>
      </c>
      <c r="C42" t="s">
        <v>1108</v>
      </c>
      <c r="D42" t="s">
        <v>1109</v>
      </c>
      <c r="E42" t="s">
        <v>817</v>
      </c>
      <c r="F42">
        <v>432.32916299999999</v>
      </c>
      <c r="G42">
        <v>455.800568</v>
      </c>
      <c r="H42">
        <v>457.32019000000003</v>
      </c>
      <c r="I42">
        <v>454.817566</v>
      </c>
      <c r="J42">
        <v>451.84664900000001</v>
      </c>
      <c r="K42">
        <v>435.03866599999998</v>
      </c>
      <c r="L42">
        <v>437.54751599999997</v>
      </c>
      <c r="M42">
        <v>434.49981700000001</v>
      </c>
      <c r="N42">
        <v>437.068939</v>
      </c>
      <c r="O42">
        <v>438.99456800000002</v>
      </c>
      <c r="P42">
        <v>440.98004200000003</v>
      </c>
      <c r="Q42">
        <v>441.53027300000002</v>
      </c>
      <c r="R42">
        <v>441.40081800000002</v>
      </c>
      <c r="S42">
        <v>442.16769399999998</v>
      </c>
      <c r="T42">
        <v>441.50204500000001</v>
      </c>
      <c r="U42">
        <v>442.37979100000001</v>
      </c>
      <c r="V42">
        <v>443.02426100000002</v>
      </c>
      <c r="W42">
        <v>443.14712500000002</v>
      </c>
      <c r="X42">
        <v>441.33752399999997</v>
      </c>
      <c r="Y42">
        <v>442.94101000000001</v>
      </c>
      <c r="Z42">
        <v>441.565338</v>
      </c>
      <c r="AA42">
        <v>441.80859400000003</v>
      </c>
      <c r="AB42">
        <v>443.27572600000002</v>
      </c>
      <c r="AC42">
        <v>445.72418199999998</v>
      </c>
      <c r="AD42">
        <v>443.77713</v>
      </c>
      <c r="AE42">
        <v>444.37200899999999</v>
      </c>
      <c r="AF42">
        <v>443.88855000000001</v>
      </c>
      <c r="AG42">
        <v>444.473389</v>
      </c>
      <c r="AH42">
        <v>444.99792500000001</v>
      </c>
      <c r="AI42">
        <v>445.721161</v>
      </c>
      <c r="AJ42">
        <v>448.215576</v>
      </c>
      <c r="AK42" s="91">
        <v>1E-3</v>
      </c>
    </row>
    <row r="43" spans="1:37" ht="15" customHeight="1">
      <c r="A43" s="92" t="s">
        <v>904</v>
      </c>
      <c r="B43" t="s">
        <v>689</v>
      </c>
      <c r="C43" t="s">
        <v>1110</v>
      </c>
      <c r="D43" t="s">
        <v>1111</v>
      </c>
      <c r="E43" t="s">
        <v>817</v>
      </c>
      <c r="F43">
        <v>29.437215999999999</v>
      </c>
      <c r="G43">
        <v>35.250796999999999</v>
      </c>
      <c r="H43">
        <v>39.933895</v>
      </c>
      <c r="I43">
        <v>43.478256000000002</v>
      </c>
      <c r="J43">
        <v>46.156216000000001</v>
      </c>
      <c r="K43">
        <v>48.165981000000002</v>
      </c>
      <c r="L43">
        <v>49.615046999999997</v>
      </c>
      <c r="M43">
        <v>50.695495999999999</v>
      </c>
      <c r="N43">
        <v>51.001201999999999</v>
      </c>
      <c r="O43">
        <v>51.250045999999998</v>
      </c>
      <c r="P43">
        <v>51.751541000000003</v>
      </c>
      <c r="Q43">
        <v>52.018611999999997</v>
      </c>
      <c r="R43">
        <v>52.573569999999997</v>
      </c>
      <c r="S43">
        <v>53.110683000000002</v>
      </c>
      <c r="T43">
        <v>53.764702</v>
      </c>
      <c r="U43">
        <v>54.329742000000003</v>
      </c>
      <c r="V43">
        <v>54.952255000000001</v>
      </c>
      <c r="W43">
        <v>55.549725000000002</v>
      </c>
      <c r="X43">
        <v>56.141463999999999</v>
      </c>
      <c r="Y43">
        <v>56.752045000000003</v>
      </c>
      <c r="Z43">
        <v>57.541694999999997</v>
      </c>
      <c r="AA43">
        <v>58.267524999999999</v>
      </c>
      <c r="AB43">
        <v>58.979056999999997</v>
      </c>
      <c r="AC43">
        <v>59.712195999999999</v>
      </c>
      <c r="AD43">
        <v>60.418357999999998</v>
      </c>
      <c r="AE43">
        <v>61.202956999999998</v>
      </c>
      <c r="AF43">
        <v>61.917824000000003</v>
      </c>
      <c r="AG43">
        <v>62.563125999999997</v>
      </c>
      <c r="AH43">
        <v>63.253715999999997</v>
      </c>
      <c r="AI43">
        <v>64.011559000000005</v>
      </c>
      <c r="AJ43">
        <v>64.756164999999996</v>
      </c>
      <c r="AK43" s="91">
        <v>2.7E-2</v>
      </c>
    </row>
    <row r="44" spans="1:37" ht="15" customHeight="1">
      <c r="A44" s="92" t="s">
        <v>907</v>
      </c>
      <c r="B44" t="s">
        <v>520</v>
      </c>
      <c r="C44" t="s">
        <v>1112</v>
      </c>
      <c r="D44" t="s">
        <v>1113</v>
      </c>
      <c r="E44" t="s">
        <v>817</v>
      </c>
      <c r="F44">
        <v>5.3958890000000004</v>
      </c>
      <c r="G44">
        <v>7.0870160000000002</v>
      </c>
      <c r="H44">
        <v>8.3169389999999996</v>
      </c>
      <c r="I44">
        <v>9.2207779999999993</v>
      </c>
      <c r="J44">
        <v>9.8915889999999997</v>
      </c>
      <c r="K44">
        <v>10.394147999999999</v>
      </c>
      <c r="L44">
        <v>10.780244</v>
      </c>
      <c r="M44">
        <v>11.083335</v>
      </c>
      <c r="N44">
        <v>11.181946999999999</v>
      </c>
      <c r="O44">
        <v>11.279498999999999</v>
      </c>
      <c r="P44">
        <v>11.376509</v>
      </c>
      <c r="Q44">
        <v>11.472944</v>
      </c>
      <c r="R44">
        <v>11.567451999999999</v>
      </c>
      <c r="S44">
        <v>11.662525</v>
      </c>
      <c r="T44">
        <v>11.758153</v>
      </c>
      <c r="U44">
        <v>11.852736999999999</v>
      </c>
      <c r="V44">
        <v>11.946493</v>
      </c>
      <c r="W44">
        <v>12.039237</v>
      </c>
      <c r="X44">
        <v>12.130905</v>
      </c>
      <c r="Y44">
        <v>12.22143</v>
      </c>
      <c r="Z44">
        <v>12.310779999999999</v>
      </c>
      <c r="AA44">
        <v>12.398965</v>
      </c>
      <c r="AB44">
        <v>12.486036</v>
      </c>
      <c r="AC44">
        <v>12.572056999999999</v>
      </c>
      <c r="AD44">
        <v>12.657107999999999</v>
      </c>
      <c r="AE44">
        <v>12.741284</v>
      </c>
      <c r="AF44">
        <v>12.824712999999999</v>
      </c>
      <c r="AG44">
        <v>12.907496999999999</v>
      </c>
      <c r="AH44">
        <v>12.98976</v>
      </c>
      <c r="AI44">
        <v>13.071688</v>
      </c>
      <c r="AJ44">
        <v>13.153475</v>
      </c>
      <c r="AK44" s="91">
        <v>0.03</v>
      </c>
    </row>
    <row r="45" spans="1:37" ht="15" customHeight="1">
      <c r="A45" s="92" t="s">
        <v>910</v>
      </c>
      <c r="B45" t="s">
        <v>518</v>
      </c>
      <c r="C45" t="s">
        <v>1114</v>
      </c>
      <c r="D45" t="s">
        <v>1115</v>
      </c>
      <c r="E45" t="s">
        <v>817</v>
      </c>
      <c r="F45">
        <v>10.374468999999999</v>
      </c>
      <c r="G45">
        <v>12.459963999999999</v>
      </c>
      <c r="H45">
        <v>14.173363</v>
      </c>
      <c r="I45">
        <v>15.449635000000001</v>
      </c>
      <c r="J45">
        <v>16.417963</v>
      </c>
      <c r="K45">
        <v>17.135732999999998</v>
      </c>
      <c r="L45">
        <v>17.650576000000001</v>
      </c>
      <c r="M45">
        <v>18.041847000000001</v>
      </c>
      <c r="N45">
        <v>18.133167</v>
      </c>
      <c r="O45">
        <v>18.20327</v>
      </c>
      <c r="P45">
        <v>18.402080999999999</v>
      </c>
      <c r="Q45">
        <v>18.451336000000001</v>
      </c>
      <c r="R45">
        <v>18.640221</v>
      </c>
      <c r="S45">
        <v>18.814420999999999</v>
      </c>
      <c r="T45">
        <v>19.044951999999999</v>
      </c>
      <c r="U45">
        <v>19.207932</v>
      </c>
      <c r="V45">
        <v>19.406109000000001</v>
      </c>
      <c r="W45">
        <v>19.596359</v>
      </c>
      <c r="X45">
        <v>19.780315000000002</v>
      </c>
      <c r="Y45">
        <v>19.959136999999998</v>
      </c>
      <c r="Z45">
        <v>20.216698000000001</v>
      </c>
      <c r="AA45">
        <v>20.439465999999999</v>
      </c>
      <c r="AB45">
        <v>20.648699000000001</v>
      </c>
      <c r="AC45">
        <v>20.867985000000001</v>
      </c>
      <c r="AD45">
        <v>21.078064000000001</v>
      </c>
      <c r="AE45">
        <v>21.325676000000001</v>
      </c>
      <c r="AF45">
        <v>21.544163000000001</v>
      </c>
      <c r="AG45">
        <v>21.747824000000001</v>
      </c>
      <c r="AH45">
        <v>21.978919999999999</v>
      </c>
      <c r="AI45">
        <v>22.264633</v>
      </c>
      <c r="AJ45">
        <v>22.563369999999999</v>
      </c>
      <c r="AK45" s="91">
        <v>2.5999999999999999E-2</v>
      </c>
    </row>
    <row r="46" spans="1:37" ht="15" customHeight="1">
      <c r="A46" s="92" t="s">
        <v>913</v>
      </c>
      <c r="B46" t="s">
        <v>914</v>
      </c>
      <c r="C46" t="s">
        <v>1116</v>
      </c>
      <c r="D46" t="s">
        <v>1117</v>
      </c>
      <c r="E46" t="s">
        <v>817</v>
      </c>
      <c r="F46">
        <v>13.666859000000001</v>
      </c>
      <c r="G46">
        <v>15.703818</v>
      </c>
      <c r="H46">
        <v>17.443591999999999</v>
      </c>
      <c r="I46">
        <v>18.807842000000001</v>
      </c>
      <c r="J46">
        <v>19.846664000000001</v>
      </c>
      <c r="K46">
        <v>20.636099000000002</v>
      </c>
      <c r="L46">
        <v>21.184227</v>
      </c>
      <c r="M46">
        <v>21.570311</v>
      </c>
      <c r="N46">
        <v>21.686088999999999</v>
      </c>
      <c r="O46">
        <v>21.767277</v>
      </c>
      <c r="P46">
        <v>21.972954000000001</v>
      </c>
      <c r="Q46">
        <v>22.094334</v>
      </c>
      <c r="R46">
        <v>22.365895999999999</v>
      </c>
      <c r="S46">
        <v>22.633738000000001</v>
      </c>
      <c r="T46">
        <v>22.961601000000002</v>
      </c>
      <c r="U46">
        <v>23.269072000000001</v>
      </c>
      <c r="V46">
        <v>23.599651000000001</v>
      </c>
      <c r="W46">
        <v>23.914127000000001</v>
      </c>
      <c r="X46">
        <v>24.230243999999999</v>
      </c>
      <c r="Y46">
        <v>24.571480000000001</v>
      </c>
      <c r="Z46">
        <v>25.014216999999999</v>
      </c>
      <c r="AA46">
        <v>25.429092000000001</v>
      </c>
      <c r="AB46">
        <v>25.844321999999998</v>
      </c>
      <c r="AC46">
        <v>26.272155999999999</v>
      </c>
      <c r="AD46">
        <v>26.683188999999999</v>
      </c>
      <c r="AE46">
        <v>27.135999999999999</v>
      </c>
      <c r="AF46">
        <v>27.548947999999999</v>
      </c>
      <c r="AG46">
        <v>27.907810000000001</v>
      </c>
      <c r="AH46">
        <v>28.285034</v>
      </c>
      <c r="AI46">
        <v>28.675239999999999</v>
      </c>
      <c r="AJ46">
        <v>29.039318000000002</v>
      </c>
      <c r="AK46" s="91">
        <v>2.5000000000000001E-2</v>
      </c>
    </row>
    <row r="47" spans="1:37" ht="15" customHeight="1">
      <c r="A47" s="92" t="s">
        <v>917</v>
      </c>
      <c r="B47" t="s">
        <v>451</v>
      </c>
      <c r="C47" t="s">
        <v>1118</v>
      </c>
      <c r="D47" t="s">
        <v>1119</v>
      </c>
      <c r="E47" t="s">
        <v>817</v>
      </c>
      <c r="F47">
        <v>121.224388</v>
      </c>
      <c r="G47">
        <v>123.40012400000001</v>
      </c>
      <c r="H47">
        <v>124.820587</v>
      </c>
      <c r="I47">
        <v>125.914734</v>
      </c>
      <c r="J47">
        <v>126.656418</v>
      </c>
      <c r="K47">
        <v>127.04057299999999</v>
      </c>
      <c r="L47">
        <v>127.207184</v>
      </c>
      <c r="M47">
        <v>126.853516</v>
      </c>
      <c r="N47">
        <v>126.597031</v>
      </c>
      <c r="O47">
        <v>126.378426</v>
      </c>
      <c r="P47">
        <v>126.074043</v>
      </c>
      <c r="Q47">
        <v>125.801605</v>
      </c>
      <c r="R47">
        <v>125.58483099999999</v>
      </c>
      <c r="S47">
        <v>125.40055099999999</v>
      </c>
      <c r="T47">
        <v>125.28949</v>
      </c>
      <c r="U47">
        <v>125.20488</v>
      </c>
      <c r="V47">
        <v>125.084435</v>
      </c>
      <c r="W47">
        <v>124.934349</v>
      </c>
      <c r="X47">
        <v>124.830444</v>
      </c>
      <c r="Y47">
        <v>124.75782</v>
      </c>
      <c r="Z47">
        <v>124.673424</v>
      </c>
      <c r="AA47">
        <v>124.588966</v>
      </c>
      <c r="AB47">
        <v>124.52179700000001</v>
      </c>
      <c r="AC47">
        <v>124.439995</v>
      </c>
      <c r="AD47">
        <v>124.422821</v>
      </c>
      <c r="AE47">
        <v>124.49839799999999</v>
      </c>
      <c r="AF47">
        <v>124.515923</v>
      </c>
      <c r="AG47">
        <v>124.47363300000001</v>
      </c>
      <c r="AH47">
        <v>124.496216</v>
      </c>
      <c r="AI47">
        <v>124.469994</v>
      </c>
      <c r="AJ47">
        <v>124.38552900000001</v>
      </c>
      <c r="AK47" s="91">
        <v>1E-3</v>
      </c>
    </row>
    <row r="48" spans="1:37" ht="15" customHeight="1">
      <c r="A48" s="92" t="s">
        <v>920</v>
      </c>
      <c r="B48" t="s">
        <v>921</v>
      </c>
      <c r="C48" t="s">
        <v>1120</v>
      </c>
      <c r="D48" t="s">
        <v>1121</v>
      </c>
      <c r="E48" t="s">
        <v>817</v>
      </c>
      <c r="F48">
        <v>706.25012200000003</v>
      </c>
      <c r="G48">
        <v>765.14196800000002</v>
      </c>
      <c r="H48">
        <v>755.34997599999997</v>
      </c>
      <c r="I48">
        <v>731.63830600000006</v>
      </c>
      <c r="J48">
        <v>723.20684800000004</v>
      </c>
      <c r="K48">
        <v>724.60595699999999</v>
      </c>
      <c r="L48">
        <v>691.04956100000004</v>
      </c>
      <c r="M48">
        <v>701.14312700000005</v>
      </c>
      <c r="N48">
        <v>701.06634499999996</v>
      </c>
      <c r="O48">
        <v>701.03686500000003</v>
      </c>
      <c r="P48">
        <v>693.459656</v>
      </c>
      <c r="Q48">
        <v>694.47479199999998</v>
      </c>
      <c r="R48">
        <v>697.11834699999997</v>
      </c>
      <c r="S48">
        <v>697.96667500000001</v>
      </c>
      <c r="T48">
        <v>696.89434800000004</v>
      </c>
      <c r="U48">
        <v>700.55658000000005</v>
      </c>
      <c r="V48">
        <v>708.85253899999998</v>
      </c>
      <c r="W48">
        <v>718.20208700000001</v>
      </c>
      <c r="X48">
        <v>725.97796600000004</v>
      </c>
      <c r="Y48">
        <v>730.66339100000005</v>
      </c>
      <c r="Z48">
        <v>734.56103499999995</v>
      </c>
      <c r="AA48">
        <v>737.10723900000005</v>
      </c>
      <c r="AB48">
        <v>741.27093500000001</v>
      </c>
      <c r="AC48">
        <v>748.35034199999996</v>
      </c>
      <c r="AD48">
        <v>759.384277</v>
      </c>
      <c r="AE48">
        <v>765.85900900000001</v>
      </c>
      <c r="AF48">
        <v>773.89398200000005</v>
      </c>
      <c r="AG48">
        <v>783.06420900000001</v>
      </c>
      <c r="AH48">
        <v>778.31658900000002</v>
      </c>
      <c r="AI48">
        <v>777.42077600000005</v>
      </c>
      <c r="AJ48">
        <v>784.83752400000003</v>
      </c>
      <c r="AK48" s="91">
        <v>4.0000000000000001E-3</v>
      </c>
    </row>
    <row r="49" spans="1:37" ht="15" customHeight="1">
      <c r="A49" s="92" t="s">
        <v>924</v>
      </c>
      <c r="B49" t="s">
        <v>448</v>
      </c>
      <c r="C49" t="s">
        <v>1122</v>
      </c>
      <c r="D49" t="s">
        <v>1123</v>
      </c>
      <c r="E49" t="s">
        <v>817</v>
      </c>
      <c r="F49">
        <v>535.96636999999998</v>
      </c>
      <c r="G49">
        <v>545.01122999999995</v>
      </c>
      <c r="H49">
        <v>545.74865699999998</v>
      </c>
      <c r="I49">
        <v>532.56957999999997</v>
      </c>
      <c r="J49">
        <v>523.88000499999998</v>
      </c>
      <c r="K49">
        <v>523.35650599999997</v>
      </c>
      <c r="L49">
        <v>522.09973100000002</v>
      </c>
      <c r="M49">
        <v>521.93035899999995</v>
      </c>
      <c r="N49">
        <v>524.80780000000004</v>
      </c>
      <c r="O49">
        <v>523.65002400000003</v>
      </c>
      <c r="P49">
        <v>521.66619900000001</v>
      </c>
      <c r="Q49">
        <v>521.58520499999997</v>
      </c>
      <c r="R49">
        <v>522.42028800000003</v>
      </c>
      <c r="S49">
        <v>523.28680399999996</v>
      </c>
      <c r="T49">
        <v>524.16394000000003</v>
      </c>
      <c r="U49">
        <v>525.042419</v>
      </c>
      <c r="V49">
        <v>525.95764199999996</v>
      </c>
      <c r="W49">
        <v>526.90600600000005</v>
      </c>
      <c r="X49">
        <v>527.86682099999996</v>
      </c>
      <c r="Y49">
        <v>528.831726</v>
      </c>
      <c r="Z49">
        <v>529.80688499999997</v>
      </c>
      <c r="AA49">
        <v>530.79144299999996</v>
      </c>
      <c r="AB49">
        <v>531.77477999999996</v>
      </c>
      <c r="AC49">
        <v>532.76556400000004</v>
      </c>
      <c r="AD49">
        <v>533.75750700000003</v>
      </c>
      <c r="AE49">
        <v>534.75317399999994</v>
      </c>
      <c r="AF49">
        <v>535.74883999999997</v>
      </c>
      <c r="AG49">
        <v>536.744507</v>
      </c>
      <c r="AH49">
        <v>537.74035600000002</v>
      </c>
      <c r="AI49">
        <v>538.73468000000003</v>
      </c>
      <c r="AJ49">
        <v>539.72705099999996</v>
      </c>
      <c r="AK49" s="91">
        <v>0</v>
      </c>
    </row>
    <row r="50" spans="1:37" ht="15" customHeight="1">
      <c r="A50" s="92" t="s">
        <v>927</v>
      </c>
      <c r="B50" t="s">
        <v>931</v>
      </c>
      <c r="C50" t="s">
        <v>1124</v>
      </c>
      <c r="D50" t="s">
        <v>1125</v>
      </c>
      <c r="E50" t="s">
        <v>817</v>
      </c>
      <c r="F50">
        <v>401.72967499999999</v>
      </c>
      <c r="G50">
        <v>408.50488300000001</v>
      </c>
      <c r="H50">
        <v>409.04373199999998</v>
      </c>
      <c r="I50">
        <v>399.16329999999999</v>
      </c>
      <c r="J50">
        <v>392.65554800000001</v>
      </c>
      <c r="K50">
        <v>392.26257299999997</v>
      </c>
      <c r="L50">
        <v>391.31887799999998</v>
      </c>
      <c r="M50">
        <v>391.19494600000002</v>
      </c>
      <c r="N50">
        <v>393.351471</v>
      </c>
      <c r="O50">
        <v>392.484711</v>
      </c>
      <c r="P50">
        <v>390.99704000000003</v>
      </c>
      <c r="Q50">
        <v>390.933899</v>
      </c>
      <c r="R50">
        <v>391.56195100000002</v>
      </c>
      <c r="S50">
        <v>392.21130399999998</v>
      </c>
      <c r="T50">
        <v>392.86895800000002</v>
      </c>
      <c r="U50">
        <v>393.52496300000001</v>
      </c>
      <c r="V50">
        <v>394.21295199999997</v>
      </c>
      <c r="W50">
        <v>394.92361499999998</v>
      </c>
      <c r="X50">
        <v>395.64215100000001</v>
      </c>
      <c r="Y50">
        <v>396.36755399999998</v>
      </c>
      <c r="Z50">
        <v>397.09851099999997</v>
      </c>
      <c r="AA50">
        <v>397.83429000000001</v>
      </c>
      <c r="AB50">
        <v>398.57382200000001</v>
      </c>
      <c r="AC50">
        <v>399.31634500000001</v>
      </c>
      <c r="AD50">
        <v>400.061035</v>
      </c>
      <c r="AE50">
        <v>400.80715900000001</v>
      </c>
      <c r="AF50">
        <v>401.55407700000001</v>
      </c>
      <c r="AG50">
        <v>402.30093399999998</v>
      </c>
      <c r="AH50">
        <v>403.04748499999999</v>
      </c>
      <c r="AI50">
        <v>403.79330399999998</v>
      </c>
      <c r="AJ50">
        <v>404.53796399999999</v>
      </c>
      <c r="AK50" s="91">
        <v>0</v>
      </c>
    </row>
    <row r="51" spans="1:37" ht="15" customHeight="1">
      <c r="A51" s="92" t="s">
        <v>930</v>
      </c>
      <c r="B51" t="s">
        <v>935</v>
      </c>
      <c r="C51" t="s">
        <v>1126</v>
      </c>
      <c r="D51" t="s">
        <v>1127</v>
      </c>
      <c r="E51" t="s">
        <v>817</v>
      </c>
      <c r="F51">
        <v>19.229748000000001</v>
      </c>
      <c r="G51">
        <v>19.559747999999999</v>
      </c>
      <c r="H51">
        <v>19.604057000000001</v>
      </c>
      <c r="I51">
        <v>19.134007</v>
      </c>
      <c r="J51">
        <v>18.815207000000001</v>
      </c>
      <c r="K51">
        <v>18.797191999999999</v>
      </c>
      <c r="L51">
        <v>18.754283999999998</v>
      </c>
      <c r="M51">
        <v>18.744330999999999</v>
      </c>
      <c r="N51">
        <v>18.847854999999999</v>
      </c>
      <c r="O51">
        <v>18.804949000000001</v>
      </c>
      <c r="P51">
        <v>18.734697000000001</v>
      </c>
      <c r="Q51">
        <v>18.734974000000001</v>
      </c>
      <c r="R51">
        <v>18.762163000000001</v>
      </c>
      <c r="S51">
        <v>18.793427999999999</v>
      </c>
      <c r="T51">
        <v>18.824687999999998</v>
      </c>
      <c r="U51">
        <v>18.859321999999999</v>
      </c>
      <c r="V51">
        <v>18.889589000000001</v>
      </c>
      <c r="W51">
        <v>18.923862</v>
      </c>
      <c r="X51">
        <v>18.960432000000001</v>
      </c>
      <c r="Y51">
        <v>18.992315000000001</v>
      </c>
      <c r="Z51">
        <v>19.027204999999999</v>
      </c>
      <c r="AA51">
        <v>19.065366999999998</v>
      </c>
      <c r="AB51">
        <v>19.097477000000001</v>
      </c>
      <c r="AC51">
        <v>19.133113999999999</v>
      </c>
      <c r="AD51">
        <v>19.167227</v>
      </c>
      <c r="AE51">
        <v>19.203192000000001</v>
      </c>
      <c r="AF51">
        <v>19.238092000000002</v>
      </c>
      <c r="AG51">
        <v>19.273088000000001</v>
      </c>
      <c r="AH51">
        <v>19.308661000000001</v>
      </c>
      <c r="AI51">
        <v>19.343631999999999</v>
      </c>
      <c r="AJ51">
        <v>19.378197</v>
      </c>
      <c r="AK51" s="91">
        <v>0</v>
      </c>
    </row>
    <row r="52" spans="1:37" ht="15" customHeight="1">
      <c r="A52" s="92" t="s">
        <v>934</v>
      </c>
      <c r="B52" t="s">
        <v>939</v>
      </c>
      <c r="C52" t="s">
        <v>1128</v>
      </c>
      <c r="D52" t="s">
        <v>1129</v>
      </c>
      <c r="E52" t="s">
        <v>817</v>
      </c>
      <c r="F52">
        <v>115.006958</v>
      </c>
      <c r="G52">
        <v>116.946564</v>
      </c>
      <c r="H52">
        <v>117.10083</v>
      </c>
      <c r="I52">
        <v>114.272278</v>
      </c>
      <c r="J52">
        <v>112.40922500000001</v>
      </c>
      <c r="K52">
        <v>112.296738</v>
      </c>
      <c r="L52">
        <v>112.02658099999999</v>
      </c>
      <c r="M52">
        <v>111.991089</v>
      </c>
      <c r="N52">
        <v>112.608475</v>
      </c>
      <c r="O52">
        <v>112.360336</v>
      </c>
      <c r="P52">
        <v>111.934448</v>
      </c>
      <c r="Q52">
        <v>111.91635100000001</v>
      </c>
      <c r="R52">
        <v>112.096161</v>
      </c>
      <c r="S52">
        <v>112.282059</v>
      </c>
      <c r="T52">
        <v>112.470337</v>
      </c>
      <c r="U52">
        <v>112.65812699999999</v>
      </c>
      <c r="V52">
        <v>112.85508</v>
      </c>
      <c r="W52">
        <v>113.058533</v>
      </c>
      <c r="X52">
        <v>113.264236</v>
      </c>
      <c r="Y52">
        <v>113.471886</v>
      </c>
      <c r="Z52">
        <v>113.681168</v>
      </c>
      <c r="AA52">
        <v>113.891792</v>
      </c>
      <c r="AB52">
        <v>114.10350800000001</v>
      </c>
      <c r="AC52">
        <v>114.316086</v>
      </c>
      <c r="AD52">
        <v>114.529259</v>
      </c>
      <c r="AE52">
        <v>114.742859</v>
      </c>
      <c r="AF52">
        <v>114.95668000000001</v>
      </c>
      <c r="AG52">
        <v>115.170502</v>
      </c>
      <c r="AH52">
        <v>115.384216</v>
      </c>
      <c r="AI52">
        <v>115.59773300000001</v>
      </c>
      <c r="AJ52">
        <v>115.810913</v>
      </c>
      <c r="AK52" s="91">
        <v>0</v>
      </c>
    </row>
    <row r="53" spans="1:37" ht="15" customHeight="1">
      <c r="A53" s="92" t="s">
        <v>938</v>
      </c>
      <c r="B53" t="s">
        <v>460</v>
      </c>
      <c r="C53" t="s">
        <v>1130</v>
      </c>
      <c r="D53" t="s">
        <v>1131</v>
      </c>
      <c r="E53" t="s">
        <v>817</v>
      </c>
      <c r="F53">
        <v>24641.816406000002</v>
      </c>
      <c r="G53">
        <v>26248.666015999999</v>
      </c>
      <c r="H53">
        <v>26805.998047000001</v>
      </c>
      <c r="I53">
        <v>27035.341797000001</v>
      </c>
      <c r="J53">
        <v>27134.359375</v>
      </c>
      <c r="K53">
        <v>27234.798827999999</v>
      </c>
      <c r="L53">
        <v>27191.320312</v>
      </c>
      <c r="M53">
        <v>27084.865234000001</v>
      </c>
      <c r="N53">
        <v>26996.001952999999</v>
      </c>
      <c r="O53">
        <v>26866.410156000002</v>
      </c>
      <c r="P53">
        <v>26748.798827999999</v>
      </c>
      <c r="Q53">
        <v>26660.070312</v>
      </c>
      <c r="R53">
        <v>26573.197265999999</v>
      </c>
      <c r="S53">
        <v>26520.011718999998</v>
      </c>
      <c r="T53">
        <v>26498.089843999998</v>
      </c>
      <c r="U53">
        <v>26553.664062</v>
      </c>
      <c r="V53">
        <v>26586.882812</v>
      </c>
      <c r="W53">
        <v>26631.478515999999</v>
      </c>
      <c r="X53">
        <v>26696.669922000001</v>
      </c>
      <c r="Y53">
        <v>26767.367188</v>
      </c>
      <c r="Z53">
        <v>26871.050781000002</v>
      </c>
      <c r="AA53">
        <v>27000.164062</v>
      </c>
      <c r="AB53">
        <v>27121.412109000001</v>
      </c>
      <c r="AC53">
        <v>27278.542968999998</v>
      </c>
      <c r="AD53">
        <v>27415.599609000001</v>
      </c>
      <c r="AE53">
        <v>27565.3125</v>
      </c>
      <c r="AF53">
        <v>27701.845702999999</v>
      </c>
      <c r="AG53">
        <v>27821.958984000001</v>
      </c>
      <c r="AH53">
        <v>27950.746093999998</v>
      </c>
      <c r="AI53">
        <v>28088.564452999999</v>
      </c>
      <c r="AJ53">
        <v>28244.232422000001</v>
      </c>
      <c r="AK53" s="91">
        <v>5.0000000000000001E-3</v>
      </c>
    </row>
    <row r="54" spans="1:37" ht="15" customHeight="1">
      <c r="B54" t="s">
        <v>945</v>
      </c>
      <c r="D54" t="s">
        <v>1132</v>
      </c>
    </row>
    <row r="55" spans="1:37" ht="15" customHeight="1">
      <c r="A55" s="92" t="s">
        <v>944</v>
      </c>
      <c r="B55" t="s">
        <v>947</v>
      </c>
      <c r="C55" t="s">
        <v>1133</v>
      </c>
      <c r="D55" t="s">
        <v>1134</v>
      </c>
      <c r="E55" t="s">
        <v>817</v>
      </c>
      <c r="F55">
        <v>14809.331055000001</v>
      </c>
      <c r="G55">
        <v>15470.5625</v>
      </c>
      <c r="H55">
        <v>15477.318359000001</v>
      </c>
      <c r="I55">
        <v>15509.706055000001</v>
      </c>
      <c r="J55">
        <v>15508.432617</v>
      </c>
      <c r="K55">
        <v>15483.516602</v>
      </c>
      <c r="L55">
        <v>15421.747069999999</v>
      </c>
      <c r="M55">
        <v>15333.079102</v>
      </c>
      <c r="N55">
        <v>15245.049805000001</v>
      </c>
      <c r="O55">
        <v>15143.332031</v>
      </c>
      <c r="P55">
        <v>15043.96875</v>
      </c>
      <c r="Q55">
        <v>14940.796875</v>
      </c>
      <c r="R55">
        <v>14850.533203000001</v>
      </c>
      <c r="S55">
        <v>14780.868164</v>
      </c>
      <c r="T55">
        <v>14725.551758</v>
      </c>
      <c r="U55">
        <v>14695.300781</v>
      </c>
      <c r="V55">
        <v>14674.445312</v>
      </c>
      <c r="W55">
        <v>14655.883789</v>
      </c>
      <c r="X55">
        <v>14640.090819999999</v>
      </c>
      <c r="Y55">
        <v>14640.239258</v>
      </c>
      <c r="Z55">
        <v>14655.853515999999</v>
      </c>
      <c r="AA55">
        <v>14675.100586</v>
      </c>
      <c r="AB55">
        <v>14702.386719</v>
      </c>
      <c r="AC55">
        <v>14734.696289</v>
      </c>
      <c r="AD55">
        <v>14761.428711</v>
      </c>
      <c r="AE55">
        <v>14788.444336</v>
      </c>
      <c r="AF55">
        <v>14820.809569999999</v>
      </c>
      <c r="AG55">
        <v>14848.021484000001</v>
      </c>
      <c r="AH55">
        <v>14885.904296999999</v>
      </c>
      <c r="AI55">
        <v>14929.088867</v>
      </c>
      <c r="AJ55">
        <v>14974.693359000001</v>
      </c>
      <c r="AK55" s="91">
        <v>0</v>
      </c>
    </row>
    <row r="56" spans="1:37" ht="15" customHeight="1">
      <c r="A56" s="92" t="s">
        <v>946</v>
      </c>
      <c r="B56" t="s">
        <v>951</v>
      </c>
      <c r="C56" t="s">
        <v>1135</v>
      </c>
      <c r="D56" t="s">
        <v>1136</v>
      </c>
      <c r="E56" t="s">
        <v>817</v>
      </c>
      <c r="F56">
        <v>33.666060999999999</v>
      </c>
      <c r="G56">
        <v>36.292164</v>
      </c>
      <c r="H56">
        <v>35.002701000000002</v>
      </c>
      <c r="I56">
        <v>36.768920999999999</v>
      </c>
      <c r="J56">
        <v>37.090172000000003</v>
      </c>
      <c r="K56">
        <v>37.279300999999997</v>
      </c>
      <c r="L56">
        <v>37.273434000000002</v>
      </c>
      <c r="M56">
        <v>36.962608000000003</v>
      </c>
      <c r="N56">
        <v>36.692115999999999</v>
      </c>
      <c r="O56">
        <v>36.407268999999999</v>
      </c>
      <c r="P56">
        <v>36.183593999999999</v>
      </c>
      <c r="Q56">
        <v>36.116622999999997</v>
      </c>
      <c r="R56">
        <v>36.088920999999999</v>
      </c>
      <c r="S56">
        <v>36.198486000000003</v>
      </c>
      <c r="T56">
        <v>36.388976999999997</v>
      </c>
      <c r="U56">
        <v>36.925545</v>
      </c>
      <c r="V56">
        <v>37.477286999999997</v>
      </c>
      <c r="W56">
        <v>38.130038999999996</v>
      </c>
      <c r="X56">
        <v>38.828465000000001</v>
      </c>
      <c r="Y56">
        <v>39.735064999999999</v>
      </c>
      <c r="Z56">
        <v>40.706122999999998</v>
      </c>
      <c r="AA56">
        <v>41.727245000000003</v>
      </c>
      <c r="AB56">
        <v>42.842528999999999</v>
      </c>
      <c r="AC56">
        <v>43.978745000000004</v>
      </c>
      <c r="AD56">
        <v>45.153854000000003</v>
      </c>
      <c r="AE56">
        <v>46.265217</v>
      </c>
      <c r="AF56">
        <v>47.409328000000002</v>
      </c>
      <c r="AG56">
        <v>48.760159000000002</v>
      </c>
      <c r="AH56">
        <v>49.995643999999999</v>
      </c>
      <c r="AI56">
        <v>51.544421999999997</v>
      </c>
      <c r="AJ56">
        <v>53.091186999999998</v>
      </c>
      <c r="AK56" s="91">
        <v>1.4999999999999999E-2</v>
      </c>
    </row>
    <row r="57" spans="1:37" ht="15" customHeight="1">
      <c r="A57" s="92" t="s">
        <v>950</v>
      </c>
      <c r="B57" t="s">
        <v>955</v>
      </c>
      <c r="C57" t="s">
        <v>1137</v>
      </c>
      <c r="D57" t="s">
        <v>1138</v>
      </c>
      <c r="E57" t="s">
        <v>817</v>
      </c>
      <c r="F57">
        <v>6144.3740230000003</v>
      </c>
      <c r="G57">
        <v>6254.5610349999997</v>
      </c>
      <c r="H57">
        <v>6296.6879879999997</v>
      </c>
      <c r="I57">
        <v>6333.9223629999997</v>
      </c>
      <c r="J57">
        <v>6469.388672</v>
      </c>
      <c r="K57">
        <v>6508.3208009999998</v>
      </c>
      <c r="L57">
        <v>6497.1806640000004</v>
      </c>
      <c r="M57">
        <v>6493.1206050000001</v>
      </c>
      <c r="N57">
        <v>6455.3403319999998</v>
      </c>
      <c r="O57">
        <v>6414.4653319999998</v>
      </c>
      <c r="P57">
        <v>6368.2963870000003</v>
      </c>
      <c r="Q57">
        <v>6301.3911129999997</v>
      </c>
      <c r="R57">
        <v>6279.1005859999996</v>
      </c>
      <c r="S57">
        <v>6236.517578</v>
      </c>
      <c r="T57">
        <v>6213.1655270000001</v>
      </c>
      <c r="U57">
        <v>6192.2509769999997</v>
      </c>
      <c r="V57">
        <v>6207.4716799999997</v>
      </c>
      <c r="W57">
        <v>6203.548828</v>
      </c>
      <c r="X57">
        <v>6192.0122069999998</v>
      </c>
      <c r="Y57">
        <v>6220.2158200000003</v>
      </c>
      <c r="Z57">
        <v>6226.5527339999999</v>
      </c>
      <c r="AA57">
        <v>6228.9125979999999</v>
      </c>
      <c r="AB57">
        <v>6273.5908200000003</v>
      </c>
      <c r="AC57">
        <v>6314.607422</v>
      </c>
      <c r="AD57">
        <v>6347.5444340000004</v>
      </c>
      <c r="AE57">
        <v>6376.3735349999997</v>
      </c>
      <c r="AF57">
        <v>6399.9995120000003</v>
      </c>
      <c r="AG57">
        <v>6418.7915039999998</v>
      </c>
      <c r="AH57">
        <v>6440.9194340000004</v>
      </c>
      <c r="AI57">
        <v>6466.8232420000004</v>
      </c>
      <c r="AJ57">
        <v>6500.1225590000004</v>
      </c>
      <c r="AK57" s="91">
        <v>2E-3</v>
      </c>
    </row>
    <row r="58" spans="1:37" ht="15" customHeight="1">
      <c r="A58" s="92" t="s">
        <v>954</v>
      </c>
      <c r="B58" t="s">
        <v>959</v>
      </c>
      <c r="C58" t="s">
        <v>1139</v>
      </c>
      <c r="D58" t="s">
        <v>1140</v>
      </c>
      <c r="E58" t="s">
        <v>817</v>
      </c>
      <c r="F58">
        <v>2239.7639159999999</v>
      </c>
      <c r="G58">
        <v>2917.054443</v>
      </c>
      <c r="H58">
        <v>3212.9677729999999</v>
      </c>
      <c r="I58">
        <v>3340.0581050000001</v>
      </c>
      <c r="J58">
        <v>3422.0214839999999</v>
      </c>
      <c r="K58">
        <v>3490.0878910000001</v>
      </c>
      <c r="L58">
        <v>3513.1728520000001</v>
      </c>
      <c r="M58">
        <v>3530.4416500000002</v>
      </c>
      <c r="N58">
        <v>3553.764893</v>
      </c>
      <c r="O58">
        <v>3571.960693</v>
      </c>
      <c r="P58">
        <v>3591.0971679999998</v>
      </c>
      <c r="Q58">
        <v>3617.27124</v>
      </c>
      <c r="R58">
        <v>3656.4936520000001</v>
      </c>
      <c r="S58">
        <v>3695.141846</v>
      </c>
      <c r="T58">
        <v>3738.2941890000002</v>
      </c>
      <c r="U58">
        <v>3787.9760740000002</v>
      </c>
      <c r="V58">
        <v>3829.3232419999999</v>
      </c>
      <c r="W58">
        <v>3864.7639159999999</v>
      </c>
      <c r="X58">
        <v>3902.185547</v>
      </c>
      <c r="Y58">
        <v>3944.3027339999999</v>
      </c>
      <c r="Z58">
        <v>3996.7604980000001</v>
      </c>
      <c r="AA58">
        <v>4045.321289</v>
      </c>
      <c r="AB58">
        <v>4095.2143550000001</v>
      </c>
      <c r="AC58">
        <v>4142.7163090000004</v>
      </c>
      <c r="AD58">
        <v>4191.8945309999999</v>
      </c>
      <c r="AE58">
        <v>4245.2622069999998</v>
      </c>
      <c r="AF58">
        <v>4293.9472660000001</v>
      </c>
      <c r="AG58">
        <v>4331.3066410000001</v>
      </c>
      <c r="AH58">
        <v>4371.3149409999996</v>
      </c>
      <c r="AI58">
        <v>4407.8476559999999</v>
      </c>
      <c r="AJ58">
        <v>4444.9877930000002</v>
      </c>
      <c r="AK58" s="91">
        <v>2.3E-2</v>
      </c>
    </row>
    <row r="59" spans="1:37" ht="15" customHeight="1">
      <c r="A59" s="92" t="s">
        <v>958</v>
      </c>
      <c r="B59" t="s">
        <v>935</v>
      </c>
      <c r="C59" t="s">
        <v>1141</v>
      </c>
      <c r="D59" t="s">
        <v>1142</v>
      </c>
      <c r="E59" t="s">
        <v>817</v>
      </c>
      <c r="F59">
        <v>434.51095600000002</v>
      </c>
      <c r="G59">
        <v>495.777985</v>
      </c>
      <c r="H59">
        <v>725.470642</v>
      </c>
      <c r="I59">
        <v>768.43817100000001</v>
      </c>
      <c r="J59">
        <v>637.95599400000003</v>
      </c>
      <c r="K59">
        <v>643.69512899999995</v>
      </c>
      <c r="L59">
        <v>671.79656999999997</v>
      </c>
      <c r="M59">
        <v>613.03704800000003</v>
      </c>
      <c r="N59">
        <v>614.04077099999995</v>
      </c>
      <c r="O59">
        <v>592.205017</v>
      </c>
      <c r="P59">
        <v>596.73608400000001</v>
      </c>
      <c r="Q59">
        <v>638.21350099999995</v>
      </c>
      <c r="R59">
        <v>599.47522000000004</v>
      </c>
      <c r="S59">
        <v>599.14294400000006</v>
      </c>
      <c r="T59">
        <v>591.70159899999999</v>
      </c>
      <c r="U59">
        <v>627.17791699999998</v>
      </c>
      <c r="V59">
        <v>589.56048599999997</v>
      </c>
      <c r="W59">
        <v>586.89379899999994</v>
      </c>
      <c r="X59">
        <v>610.94091800000001</v>
      </c>
      <c r="Y59">
        <v>575.47442599999999</v>
      </c>
      <c r="Z59">
        <v>569.64367700000003</v>
      </c>
      <c r="AA59">
        <v>599.98962400000005</v>
      </c>
      <c r="AB59">
        <v>558.53234899999995</v>
      </c>
      <c r="AC59">
        <v>555.12524399999995</v>
      </c>
      <c r="AD59">
        <v>537.40789800000005</v>
      </c>
      <c r="AE59">
        <v>537.04724099999999</v>
      </c>
      <c r="AF59">
        <v>526.17022699999995</v>
      </c>
      <c r="AG59">
        <v>519.23303199999998</v>
      </c>
      <c r="AH59">
        <v>519.10998500000005</v>
      </c>
      <c r="AI59">
        <v>514.34661900000003</v>
      </c>
      <c r="AJ59">
        <v>506.89520299999998</v>
      </c>
      <c r="AK59" s="91">
        <v>5.0000000000000001E-3</v>
      </c>
    </row>
    <row r="60" spans="1:37" ht="15" customHeight="1">
      <c r="A60" s="92" t="s">
        <v>962</v>
      </c>
      <c r="B60" t="s">
        <v>966</v>
      </c>
      <c r="C60" t="s">
        <v>1143</v>
      </c>
      <c r="D60" t="s">
        <v>1144</v>
      </c>
      <c r="E60" t="s">
        <v>817</v>
      </c>
      <c r="F60">
        <v>22.450932999999999</v>
      </c>
      <c r="G60">
        <v>22.434891</v>
      </c>
      <c r="H60">
        <v>22.421617999999999</v>
      </c>
      <c r="I60">
        <v>22.410634999999999</v>
      </c>
      <c r="J60">
        <v>22.401547999999998</v>
      </c>
      <c r="K60">
        <v>22.394031999999999</v>
      </c>
      <c r="L60">
        <v>22.387812</v>
      </c>
      <c r="M60">
        <v>22.382666</v>
      </c>
      <c r="N60">
        <v>22.378406999999999</v>
      </c>
      <c r="O60">
        <v>22.374884000000002</v>
      </c>
      <c r="P60">
        <v>22.371969</v>
      </c>
      <c r="Q60">
        <v>22.369558000000001</v>
      </c>
      <c r="R60">
        <v>22.367563000000001</v>
      </c>
      <c r="S60">
        <v>22.365911000000001</v>
      </c>
      <c r="T60">
        <v>22.364546000000001</v>
      </c>
      <c r="U60">
        <v>22.363416999999998</v>
      </c>
      <c r="V60">
        <v>22.362480000000001</v>
      </c>
      <c r="W60">
        <v>22.361708</v>
      </c>
      <c r="X60">
        <v>22.361066999999998</v>
      </c>
      <c r="Y60">
        <v>22.360537999999998</v>
      </c>
      <c r="Z60">
        <v>22.360099999999999</v>
      </c>
      <c r="AA60">
        <v>22.359736999999999</v>
      </c>
      <c r="AB60">
        <v>22.359438000000001</v>
      </c>
      <c r="AC60">
        <v>22.359190000000002</v>
      </c>
      <c r="AD60">
        <v>22.358984</v>
      </c>
      <c r="AE60">
        <v>22.358813999999999</v>
      </c>
      <c r="AF60">
        <v>22.358673</v>
      </c>
      <c r="AG60">
        <v>22.358557000000001</v>
      </c>
      <c r="AH60">
        <v>22.358460999999998</v>
      </c>
      <c r="AI60">
        <v>22.358381000000001</v>
      </c>
      <c r="AJ60">
        <v>22.358315000000001</v>
      </c>
      <c r="AK60" s="91">
        <v>0</v>
      </c>
    </row>
    <row r="61" spans="1:37" ht="15" customHeight="1">
      <c r="A61" s="92" t="s">
        <v>965</v>
      </c>
      <c r="B61" t="s">
        <v>970</v>
      </c>
      <c r="C61" t="s">
        <v>1145</v>
      </c>
      <c r="D61" t="s">
        <v>1146</v>
      </c>
      <c r="E61" t="s">
        <v>817</v>
      </c>
      <c r="F61">
        <v>5.5500800000000003</v>
      </c>
      <c r="G61">
        <v>6.0812119999999998</v>
      </c>
      <c r="H61">
        <v>6.44719</v>
      </c>
      <c r="I61">
        <v>6.6415680000000004</v>
      </c>
      <c r="J61">
        <v>6.7628979999999999</v>
      </c>
      <c r="K61">
        <v>6.8780239999999999</v>
      </c>
      <c r="L61">
        <v>6.9618690000000001</v>
      </c>
      <c r="M61">
        <v>7.0541080000000003</v>
      </c>
      <c r="N61">
        <v>7.1039450000000004</v>
      </c>
      <c r="O61">
        <v>7.1667719999999999</v>
      </c>
      <c r="P61">
        <v>7.2582469999999999</v>
      </c>
      <c r="Q61">
        <v>7.3190520000000001</v>
      </c>
      <c r="R61">
        <v>7.4197240000000004</v>
      </c>
      <c r="S61">
        <v>7.5216240000000001</v>
      </c>
      <c r="T61">
        <v>7.6977289999999998</v>
      </c>
      <c r="U61">
        <v>7.8642950000000003</v>
      </c>
      <c r="V61">
        <v>8.0535519999999998</v>
      </c>
      <c r="W61">
        <v>8.2523809999999997</v>
      </c>
      <c r="X61">
        <v>8.4755120000000002</v>
      </c>
      <c r="Y61">
        <v>8.7077100000000005</v>
      </c>
      <c r="Z61">
        <v>8.9560779999999998</v>
      </c>
      <c r="AA61">
        <v>9.2195239999999998</v>
      </c>
      <c r="AB61">
        <v>9.4901540000000004</v>
      </c>
      <c r="AC61">
        <v>9.8004270000000009</v>
      </c>
      <c r="AD61">
        <v>10.104953999999999</v>
      </c>
      <c r="AE61">
        <v>10.434702</v>
      </c>
      <c r="AF61">
        <v>10.753672999999999</v>
      </c>
      <c r="AG61">
        <v>11.084868999999999</v>
      </c>
      <c r="AH61">
        <v>11.440403999999999</v>
      </c>
      <c r="AI61">
        <v>11.822479</v>
      </c>
      <c r="AJ61">
        <v>12.232215</v>
      </c>
      <c r="AK61" s="91">
        <v>2.7E-2</v>
      </c>
    </row>
    <row r="62" spans="1:37" ht="15" customHeight="1">
      <c r="A62" s="92" t="s">
        <v>969</v>
      </c>
      <c r="B62" t="s">
        <v>451</v>
      </c>
      <c r="C62" t="s">
        <v>1147</v>
      </c>
      <c r="D62" t="s">
        <v>1148</v>
      </c>
      <c r="E62" t="s">
        <v>817</v>
      </c>
      <c r="F62">
        <v>121.224388</v>
      </c>
      <c r="G62">
        <v>123.40012400000001</v>
      </c>
      <c r="H62">
        <v>124.820587</v>
      </c>
      <c r="I62">
        <v>125.914734</v>
      </c>
      <c r="J62">
        <v>126.656418</v>
      </c>
      <c r="K62">
        <v>127.04057299999999</v>
      </c>
      <c r="L62">
        <v>127.207184</v>
      </c>
      <c r="M62">
        <v>126.853516</v>
      </c>
      <c r="N62">
        <v>126.597031</v>
      </c>
      <c r="O62">
        <v>126.378426</v>
      </c>
      <c r="P62">
        <v>126.074043</v>
      </c>
      <c r="Q62">
        <v>125.801605</v>
      </c>
      <c r="R62">
        <v>125.58483099999999</v>
      </c>
      <c r="S62">
        <v>125.40055099999999</v>
      </c>
      <c r="T62">
        <v>125.28949</v>
      </c>
      <c r="U62">
        <v>125.20488</v>
      </c>
      <c r="V62">
        <v>125.084435</v>
      </c>
      <c r="W62">
        <v>124.934349</v>
      </c>
      <c r="X62">
        <v>124.830444</v>
      </c>
      <c r="Y62">
        <v>124.75782</v>
      </c>
      <c r="Z62">
        <v>124.673424</v>
      </c>
      <c r="AA62">
        <v>124.588966</v>
      </c>
      <c r="AB62">
        <v>124.52179700000001</v>
      </c>
      <c r="AC62">
        <v>124.439995</v>
      </c>
      <c r="AD62">
        <v>124.422821</v>
      </c>
      <c r="AE62">
        <v>124.49839799999999</v>
      </c>
      <c r="AF62">
        <v>124.515923</v>
      </c>
      <c r="AG62">
        <v>124.47363300000001</v>
      </c>
      <c r="AH62">
        <v>124.496216</v>
      </c>
      <c r="AI62">
        <v>124.469994</v>
      </c>
      <c r="AJ62">
        <v>124.38552900000001</v>
      </c>
      <c r="AK62" s="91">
        <v>1E-3</v>
      </c>
    </row>
    <row r="63" spans="1:37" ht="15" customHeight="1">
      <c r="A63" s="92" t="s">
        <v>973</v>
      </c>
      <c r="B63" t="s">
        <v>977</v>
      </c>
      <c r="C63" t="s">
        <v>1149</v>
      </c>
      <c r="D63" t="s">
        <v>1150</v>
      </c>
      <c r="E63" t="s">
        <v>817</v>
      </c>
      <c r="F63">
        <v>23810.873047000001</v>
      </c>
      <c r="G63">
        <v>25326.166015999999</v>
      </c>
      <c r="H63">
        <v>25901.134765999999</v>
      </c>
      <c r="I63">
        <v>26143.859375</v>
      </c>
      <c r="J63">
        <v>26230.708984000001</v>
      </c>
      <c r="K63">
        <v>26319.214843999998</v>
      </c>
      <c r="L63">
        <v>26297.728515999999</v>
      </c>
      <c r="M63">
        <v>26162.931640999999</v>
      </c>
      <c r="N63">
        <v>26060.96875</v>
      </c>
      <c r="O63">
        <v>25914.291015999999</v>
      </c>
      <c r="P63">
        <v>25791.986327999999</v>
      </c>
      <c r="Q63">
        <v>25689.277343999998</v>
      </c>
      <c r="R63">
        <v>25577.0625</v>
      </c>
      <c r="S63">
        <v>25503.158202999999</v>
      </c>
      <c r="T63">
        <v>25460.453125</v>
      </c>
      <c r="U63">
        <v>25495.064452999999</v>
      </c>
      <c r="V63">
        <v>25493.779297000001</v>
      </c>
      <c r="W63">
        <v>25504.769531000002</v>
      </c>
      <c r="X63">
        <v>25539.724609000001</v>
      </c>
      <c r="Y63">
        <v>25575.792968999998</v>
      </c>
      <c r="Z63">
        <v>25645.507812</v>
      </c>
      <c r="AA63">
        <v>25747.220702999999</v>
      </c>
      <c r="AB63">
        <v>25828.9375</v>
      </c>
      <c r="AC63">
        <v>25947.724609000001</v>
      </c>
      <c r="AD63">
        <v>26040.316406000002</v>
      </c>
      <c r="AE63">
        <v>26150.685547000001</v>
      </c>
      <c r="AF63">
        <v>26245.964843999998</v>
      </c>
      <c r="AG63">
        <v>26324.029297000001</v>
      </c>
      <c r="AH63">
        <v>26425.539062</v>
      </c>
      <c r="AI63">
        <v>26528.300781000002</v>
      </c>
      <c r="AJ63">
        <v>26638.765625</v>
      </c>
      <c r="AK63" s="91">
        <v>4.0000000000000001E-3</v>
      </c>
    </row>
    <row r="64" spans="1:37" ht="15" customHeight="1">
      <c r="A64" s="92" t="s">
        <v>976</v>
      </c>
      <c r="B64" t="s">
        <v>1048</v>
      </c>
      <c r="C64" t="s">
        <v>1151</v>
      </c>
      <c r="D64" t="s">
        <v>1152</v>
      </c>
      <c r="E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t="s">
        <v>549</v>
      </c>
    </row>
    <row r="65" spans="1:37" ht="15" customHeight="1">
      <c r="A65" s="92" t="s">
        <v>980</v>
      </c>
      <c r="B65" t="s">
        <v>981</v>
      </c>
      <c r="C65" t="s">
        <v>1153</v>
      </c>
      <c r="D65" t="s">
        <v>1154</v>
      </c>
      <c r="E65" t="s">
        <v>817</v>
      </c>
      <c r="F65">
        <v>35.168571</v>
      </c>
      <c r="G65">
        <v>42.269835999999998</v>
      </c>
      <c r="H65">
        <v>48.229595000000003</v>
      </c>
      <c r="I65">
        <v>53.729453999999997</v>
      </c>
      <c r="J65">
        <v>58.952888000000002</v>
      </c>
      <c r="K65">
        <v>64.151711000000006</v>
      </c>
      <c r="L65">
        <v>70.346671999999998</v>
      </c>
      <c r="M65">
        <v>76.722724999999997</v>
      </c>
      <c r="N65">
        <v>83.064751000000001</v>
      </c>
      <c r="O65">
        <v>89.701583999999997</v>
      </c>
      <c r="P65">
        <v>97.082611</v>
      </c>
      <c r="Q65">
        <v>104.90831</v>
      </c>
      <c r="R65">
        <v>113.701851</v>
      </c>
      <c r="S65">
        <v>123.35427900000001</v>
      </c>
      <c r="T65">
        <v>133.98796100000001</v>
      </c>
      <c r="U65">
        <v>145.52536000000001</v>
      </c>
      <c r="V65">
        <v>157.87439000000001</v>
      </c>
      <c r="W65">
        <v>170.92922999999999</v>
      </c>
      <c r="X65">
        <v>184.78878800000001</v>
      </c>
      <c r="Y65">
        <v>199.45100400000001</v>
      </c>
      <c r="Z65">
        <v>215.07664500000001</v>
      </c>
      <c r="AA65">
        <v>230.8228</v>
      </c>
      <c r="AB65">
        <v>246.891907</v>
      </c>
      <c r="AC65">
        <v>263.15060399999999</v>
      </c>
      <c r="AD65">
        <v>280.03836100000001</v>
      </c>
      <c r="AE65">
        <v>296.743042</v>
      </c>
      <c r="AF65">
        <v>313.74148600000001</v>
      </c>
      <c r="AG65">
        <v>330.81246900000002</v>
      </c>
      <c r="AH65">
        <v>348.42776500000002</v>
      </c>
      <c r="AI65">
        <v>366.78662100000003</v>
      </c>
      <c r="AJ65">
        <v>385.29107699999997</v>
      </c>
      <c r="AK65" s="91">
        <v>8.3000000000000004E-2</v>
      </c>
    </row>
    <row r="66" spans="1:37" ht="15" customHeight="1">
      <c r="A66" s="92" t="s">
        <v>984</v>
      </c>
      <c r="B66" t="s">
        <v>985</v>
      </c>
      <c r="C66" t="s">
        <v>1155</v>
      </c>
      <c r="D66" t="s">
        <v>1156</v>
      </c>
      <c r="E66" t="s">
        <v>817</v>
      </c>
      <c r="F66">
        <v>87.254913000000002</v>
      </c>
      <c r="G66">
        <v>112.346947</v>
      </c>
      <c r="H66">
        <v>98.182472000000004</v>
      </c>
      <c r="I66">
        <v>102.50979599999999</v>
      </c>
      <c r="J66">
        <v>117.444931</v>
      </c>
      <c r="K66">
        <v>122.34285</v>
      </c>
      <c r="L66">
        <v>127.292778</v>
      </c>
      <c r="M66">
        <v>138.77520799999999</v>
      </c>
      <c r="N66">
        <v>145.19152800000001</v>
      </c>
      <c r="O66">
        <v>155.246948</v>
      </c>
      <c r="P66">
        <v>159.694458</v>
      </c>
      <c r="Q66">
        <v>164.359711</v>
      </c>
      <c r="R66">
        <v>177.78353899999999</v>
      </c>
      <c r="S66">
        <v>187.522659</v>
      </c>
      <c r="T66">
        <v>198.24444600000001</v>
      </c>
      <c r="U66">
        <v>203.44010900000001</v>
      </c>
      <c r="V66">
        <v>216.741547</v>
      </c>
      <c r="W66">
        <v>227.36364699999999</v>
      </c>
      <c r="X66">
        <v>235.34440599999999</v>
      </c>
      <c r="Y66">
        <v>249.95869400000001</v>
      </c>
      <c r="Z66">
        <v>263.732056</v>
      </c>
      <c r="AA66">
        <v>272.09652699999998</v>
      </c>
      <c r="AB66">
        <v>290.60043300000001</v>
      </c>
      <c r="AC66">
        <v>304.73327599999999</v>
      </c>
      <c r="AD66">
        <v>320.40600599999999</v>
      </c>
      <c r="AE66">
        <v>335.677887</v>
      </c>
      <c r="AF66">
        <v>350.99786399999999</v>
      </c>
      <c r="AG66">
        <v>365.80239899999998</v>
      </c>
      <c r="AH66">
        <v>379.20010400000001</v>
      </c>
      <c r="AI66">
        <v>395.63809199999997</v>
      </c>
      <c r="AJ66">
        <v>413.71472199999999</v>
      </c>
      <c r="AK66" s="91">
        <v>5.2999999999999999E-2</v>
      </c>
    </row>
    <row r="67" spans="1:37" ht="15" customHeight="1">
      <c r="A67" s="92" t="s">
        <v>988</v>
      </c>
      <c r="B67" t="s">
        <v>989</v>
      </c>
      <c r="C67" t="s">
        <v>1157</v>
      </c>
      <c r="D67" t="s">
        <v>1158</v>
      </c>
      <c r="E67" t="s">
        <v>817</v>
      </c>
      <c r="F67">
        <v>0.27736100000000002</v>
      </c>
      <c r="G67">
        <v>0.29410799999999998</v>
      </c>
      <c r="H67">
        <v>0.298122</v>
      </c>
      <c r="I67">
        <v>0.30210199999999998</v>
      </c>
      <c r="J67">
        <v>0.30580600000000002</v>
      </c>
      <c r="K67">
        <v>0.31028099999999997</v>
      </c>
      <c r="L67">
        <v>0.31511699999999998</v>
      </c>
      <c r="M67">
        <v>0.32113399999999998</v>
      </c>
      <c r="N67">
        <v>0.32823999999999998</v>
      </c>
      <c r="O67">
        <v>0.33652500000000002</v>
      </c>
      <c r="P67">
        <v>0.34645100000000001</v>
      </c>
      <c r="Q67">
        <v>0.35704200000000003</v>
      </c>
      <c r="R67">
        <v>0.36740299999999998</v>
      </c>
      <c r="S67">
        <v>0.37922299999999998</v>
      </c>
      <c r="T67">
        <v>0.39220899999999997</v>
      </c>
      <c r="U67">
        <v>0.40869899999999998</v>
      </c>
      <c r="V67">
        <v>0.42804599999999998</v>
      </c>
      <c r="W67">
        <v>0.45050299999999999</v>
      </c>
      <c r="X67">
        <v>0.47442099999999998</v>
      </c>
      <c r="Y67">
        <v>0.50056500000000004</v>
      </c>
      <c r="Z67">
        <v>0.53061199999999997</v>
      </c>
      <c r="AA67">
        <v>0.55874199999999996</v>
      </c>
      <c r="AB67">
        <v>0.58849799999999997</v>
      </c>
      <c r="AC67">
        <v>0.64096699999999995</v>
      </c>
      <c r="AD67">
        <v>0.66963700000000004</v>
      </c>
      <c r="AE67">
        <v>0.69854099999999997</v>
      </c>
      <c r="AF67">
        <v>0.72732399999999997</v>
      </c>
      <c r="AG67">
        <v>0.75553400000000004</v>
      </c>
      <c r="AH67">
        <v>0.78375300000000003</v>
      </c>
      <c r="AI67">
        <v>0.81174400000000002</v>
      </c>
      <c r="AJ67">
        <v>0.83939200000000003</v>
      </c>
      <c r="AK67" s="91">
        <v>3.7999999999999999E-2</v>
      </c>
    </row>
    <row r="68" spans="1:37" ht="15" customHeight="1">
      <c r="A68" s="92" t="s">
        <v>992</v>
      </c>
      <c r="B68" t="s">
        <v>921</v>
      </c>
      <c r="C68" t="s">
        <v>1159</v>
      </c>
      <c r="D68" t="s">
        <v>1160</v>
      </c>
      <c r="E68" t="s">
        <v>817</v>
      </c>
      <c r="F68">
        <v>706.25012200000003</v>
      </c>
      <c r="G68">
        <v>765.14196800000002</v>
      </c>
      <c r="H68">
        <v>755.34997599999997</v>
      </c>
      <c r="I68">
        <v>731.63830600000006</v>
      </c>
      <c r="J68">
        <v>723.20684800000004</v>
      </c>
      <c r="K68">
        <v>724.60595699999999</v>
      </c>
      <c r="L68">
        <v>691.04956100000004</v>
      </c>
      <c r="M68">
        <v>701.14312700000005</v>
      </c>
      <c r="N68">
        <v>701.06634499999996</v>
      </c>
      <c r="O68">
        <v>701.03686500000003</v>
      </c>
      <c r="P68">
        <v>693.459656</v>
      </c>
      <c r="Q68">
        <v>694.47479199999998</v>
      </c>
      <c r="R68">
        <v>697.11834699999997</v>
      </c>
      <c r="S68">
        <v>697.96667500000001</v>
      </c>
      <c r="T68">
        <v>696.89434800000004</v>
      </c>
      <c r="U68">
        <v>700.55658000000005</v>
      </c>
      <c r="V68">
        <v>708.85253899999998</v>
      </c>
      <c r="W68">
        <v>718.20208700000001</v>
      </c>
      <c r="X68">
        <v>725.97796600000004</v>
      </c>
      <c r="Y68">
        <v>730.66339100000005</v>
      </c>
      <c r="Z68">
        <v>734.56103499999995</v>
      </c>
      <c r="AA68">
        <v>737.10723900000005</v>
      </c>
      <c r="AB68">
        <v>741.27093500000001</v>
      </c>
      <c r="AC68">
        <v>748.35034199999996</v>
      </c>
      <c r="AD68">
        <v>759.384277</v>
      </c>
      <c r="AE68">
        <v>765.85900900000001</v>
      </c>
      <c r="AF68">
        <v>773.89398200000005</v>
      </c>
      <c r="AG68">
        <v>783.06420900000001</v>
      </c>
      <c r="AH68">
        <v>778.31658900000002</v>
      </c>
      <c r="AI68">
        <v>777.42077600000005</v>
      </c>
      <c r="AJ68">
        <v>784.83752400000003</v>
      </c>
      <c r="AK68" s="91">
        <v>4.0000000000000001E-3</v>
      </c>
    </row>
    <row r="69" spans="1:37" ht="15" customHeight="1">
      <c r="A69" s="92" t="s">
        <v>994</v>
      </c>
      <c r="B69" t="s">
        <v>996</v>
      </c>
      <c r="C69" t="s">
        <v>1161</v>
      </c>
      <c r="D69" t="s">
        <v>1162</v>
      </c>
      <c r="E69" t="s">
        <v>817</v>
      </c>
      <c r="F69">
        <v>24639.824218999998</v>
      </c>
      <c r="G69">
        <v>26246.220702999999</v>
      </c>
      <c r="H69">
        <v>26803.195312</v>
      </c>
      <c r="I69">
        <v>27032.039062</v>
      </c>
      <c r="J69">
        <v>27130.621093999998</v>
      </c>
      <c r="K69">
        <v>27230.626952999999</v>
      </c>
      <c r="L69">
        <v>27186.730468999998</v>
      </c>
      <c r="M69">
        <v>27079.892577999999</v>
      </c>
      <c r="N69">
        <v>26990.619140999999</v>
      </c>
      <c r="O69">
        <v>26860.611327999999</v>
      </c>
      <c r="P69">
        <v>26742.568359000001</v>
      </c>
      <c r="Q69">
        <v>26653.376952999999</v>
      </c>
      <c r="R69">
        <v>26566.033202999999</v>
      </c>
      <c r="S69">
        <v>26512.380859000001</v>
      </c>
      <c r="T69">
        <v>26489.972656000002</v>
      </c>
      <c r="U69">
        <v>26544.994140999999</v>
      </c>
      <c r="V69">
        <v>26577.675781000002</v>
      </c>
      <c r="W69">
        <v>26621.714843999998</v>
      </c>
      <c r="X69">
        <v>26686.310547000001</v>
      </c>
      <c r="Y69">
        <v>26756.367188</v>
      </c>
      <c r="Z69">
        <v>26859.408202999999</v>
      </c>
      <c r="AA69">
        <v>26987.804688</v>
      </c>
      <c r="AB69">
        <v>27108.289062</v>
      </c>
      <c r="AC69">
        <v>27264.597656000002</v>
      </c>
      <c r="AD69">
        <v>27400.816406000002</v>
      </c>
      <c r="AE69">
        <v>27549.664062</v>
      </c>
      <c r="AF69">
        <v>27685.326172000001</v>
      </c>
      <c r="AG69">
        <v>27804.464843999998</v>
      </c>
      <c r="AH69">
        <v>27932.265625</v>
      </c>
      <c r="AI69">
        <v>28068.958984000001</v>
      </c>
      <c r="AJ69">
        <v>28223.449218999998</v>
      </c>
      <c r="AK69" s="91">
        <v>5.0000000000000001E-3</v>
      </c>
    </row>
  </sheetData>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1:AK114"/>
  <sheetViews>
    <sheetView workbookViewId="0"/>
  </sheetViews>
  <sheetFormatPr defaultRowHeight="14.25"/>
  <cols>
    <col min="2" max="2" width="19.3984375" style="38" customWidth="1"/>
    <col min="4" max="4" width="43.863281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1163</v>
      </c>
      <c r="C10" t="s">
        <v>1164</v>
      </c>
    </row>
    <row r="11" spans="2:37" ht="15" customHeight="1">
      <c r="C11" t="s">
        <v>1165</v>
      </c>
    </row>
    <row r="12" spans="2:37" ht="15" customHeight="1">
      <c r="C12" t="s">
        <v>1166</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t="s">
        <v>1167</v>
      </c>
      <c r="C15" t="s">
        <v>1168</v>
      </c>
      <c r="D15" t="s">
        <v>1169</v>
      </c>
      <c r="E15" t="s">
        <v>1170</v>
      </c>
      <c r="F15" t="s">
        <v>817</v>
      </c>
      <c r="H15">
        <v>14541.972656</v>
      </c>
      <c r="I15">
        <v>14586.113281</v>
      </c>
      <c r="J15">
        <v>14429.691406</v>
      </c>
      <c r="K15">
        <v>14201.924805000001</v>
      </c>
      <c r="L15">
        <v>14016.908203000001</v>
      </c>
      <c r="M15">
        <v>13860.761719</v>
      </c>
      <c r="N15">
        <v>13679.085938</v>
      </c>
      <c r="O15">
        <v>13473.831055000001</v>
      </c>
      <c r="P15">
        <v>13253.083008</v>
      </c>
      <c r="Q15">
        <v>13044.084961</v>
      </c>
      <c r="R15">
        <v>12836.977539</v>
      </c>
      <c r="S15">
        <v>12674.038086</v>
      </c>
      <c r="T15">
        <v>12534.655273</v>
      </c>
      <c r="U15">
        <v>12394.663086</v>
      </c>
      <c r="V15">
        <v>12251.546875</v>
      </c>
      <c r="W15">
        <v>12130.821289</v>
      </c>
      <c r="X15">
        <v>12028.415039</v>
      </c>
      <c r="Y15">
        <v>11933.921875</v>
      </c>
      <c r="Z15">
        <v>11864.000977</v>
      </c>
      <c r="AA15">
        <v>11805.395508</v>
      </c>
      <c r="AB15">
        <v>11762.741211</v>
      </c>
      <c r="AC15">
        <v>11733.643555000001</v>
      </c>
      <c r="AD15">
        <v>11725.385742</v>
      </c>
      <c r="AE15">
        <v>11735.774414</v>
      </c>
      <c r="AF15">
        <v>11770.762694999999</v>
      </c>
      <c r="AG15">
        <v>11824.348633</v>
      </c>
      <c r="AH15">
        <v>11889.714844</v>
      </c>
      <c r="AI15">
        <v>11962.909180000001</v>
      </c>
      <c r="AJ15">
        <v>12054.454102</v>
      </c>
      <c r="AK15" s="91">
        <v>-7.0000000000000001E-3</v>
      </c>
    </row>
    <row r="16" spans="2:37" ht="15" customHeight="1">
      <c r="B16" s="93" t="s">
        <v>1171</v>
      </c>
      <c r="C16" t="s">
        <v>947</v>
      </c>
      <c r="D16" t="s">
        <v>1172</v>
      </c>
      <c r="E16" t="s">
        <v>1173</v>
      </c>
      <c r="F16" t="s">
        <v>817</v>
      </c>
      <c r="H16">
        <v>14415.272461</v>
      </c>
      <c r="I16">
        <v>14443.935546999999</v>
      </c>
      <c r="J16">
        <v>14272.423828000001</v>
      </c>
      <c r="K16">
        <v>14024.321289</v>
      </c>
      <c r="L16">
        <v>13815.495117</v>
      </c>
      <c r="M16">
        <v>13632.25</v>
      </c>
      <c r="N16">
        <v>13419.692383</v>
      </c>
      <c r="O16">
        <v>13179.959961</v>
      </c>
      <c r="P16">
        <v>12922.150390999999</v>
      </c>
      <c r="Q16">
        <v>12678.574219</v>
      </c>
      <c r="R16">
        <v>12437.037109000001</v>
      </c>
      <c r="S16">
        <v>12238.958984000001</v>
      </c>
      <c r="T16">
        <v>12063.409180000001</v>
      </c>
      <c r="U16">
        <v>11887.983398</v>
      </c>
      <c r="V16">
        <v>11710.702148</v>
      </c>
      <c r="W16">
        <v>11556.080078000001</v>
      </c>
      <c r="X16">
        <v>11421.212890999999</v>
      </c>
      <c r="Y16">
        <v>11295.928711</v>
      </c>
      <c r="Z16">
        <v>11196.765625</v>
      </c>
      <c r="AA16">
        <v>11110.766602</v>
      </c>
      <c r="AB16">
        <v>11042.224609000001</v>
      </c>
      <c r="AC16">
        <v>10988.434569999999</v>
      </c>
      <c r="AD16">
        <v>10958.347656</v>
      </c>
      <c r="AE16">
        <v>10949.109375</v>
      </c>
      <c r="AF16">
        <v>10963.973633</v>
      </c>
      <c r="AG16">
        <v>10998.306640999999</v>
      </c>
      <c r="AH16">
        <v>11045.133789</v>
      </c>
      <c r="AI16">
        <v>11100.259765999999</v>
      </c>
      <c r="AJ16">
        <v>11174.059569999999</v>
      </c>
      <c r="AK16" s="91">
        <v>-8.9999999999999993E-3</v>
      </c>
    </row>
    <row r="17" spans="2:37" ht="15" customHeight="1">
      <c r="B17" s="93" t="s">
        <v>1174</v>
      </c>
      <c r="C17" t="s">
        <v>951</v>
      </c>
      <c r="D17" t="s">
        <v>1175</v>
      </c>
      <c r="E17" t="s">
        <v>1176</v>
      </c>
      <c r="F17" t="s">
        <v>817</v>
      </c>
      <c r="H17">
        <v>31.110834000000001</v>
      </c>
      <c r="I17">
        <v>31.640059999999998</v>
      </c>
      <c r="J17">
        <v>29.552766999999999</v>
      </c>
      <c r="K17">
        <v>29.441513</v>
      </c>
      <c r="L17">
        <v>28.728484999999999</v>
      </c>
      <c r="M17">
        <v>27.952176999999999</v>
      </c>
      <c r="N17">
        <v>27.018059000000001</v>
      </c>
      <c r="O17">
        <v>25.972712999999999</v>
      </c>
      <c r="P17">
        <v>24.873795000000001</v>
      </c>
      <c r="Q17">
        <v>23.800640000000001</v>
      </c>
      <c r="R17">
        <v>22.75461</v>
      </c>
      <c r="S17">
        <v>21.823027</v>
      </c>
      <c r="T17">
        <v>20.987984000000001</v>
      </c>
      <c r="U17">
        <v>20.244168999999999</v>
      </c>
      <c r="V17">
        <v>19.537762000000001</v>
      </c>
      <c r="W17">
        <v>19.024712000000001</v>
      </c>
      <c r="X17">
        <v>18.648620999999999</v>
      </c>
      <c r="Y17">
        <v>18.398510000000002</v>
      </c>
      <c r="Z17">
        <v>18.275644</v>
      </c>
      <c r="AA17">
        <v>18.222812999999999</v>
      </c>
      <c r="AB17">
        <v>18.236134</v>
      </c>
      <c r="AC17">
        <v>18.340064999999999</v>
      </c>
      <c r="AD17">
        <v>18.452594999999999</v>
      </c>
      <c r="AE17">
        <v>18.609615000000002</v>
      </c>
      <c r="AF17">
        <v>18.756809000000001</v>
      </c>
      <c r="AG17">
        <v>19.004078</v>
      </c>
      <c r="AH17">
        <v>19.229309000000001</v>
      </c>
      <c r="AI17">
        <v>19.515996999999999</v>
      </c>
      <c r="AJ17">
        <v>19.788425</v>
      </c>
      <c r="AK17" s="91">
        <v>-1.6E-2</v>
      </c>
    </row>
    <row r="18" spans="2:37" ht="15" customHeight="1">
      <c r="B18" s="93" t="s">
        <v>1177</v>
      </c>
      <c r="C18" t="s">
        <v>1178</v>
      </c>
      <c r="D18" t="s">
        <v>1179</v>
      </c>
      <c r="E18" t="s">
        <v>1180</v>
      </c>
      <c r="F18" t="s">
        <v>817</v>
      </c>
      <c r="H18">
        <v>61.460402999999999</v>
      </c>
      <c r="I18">
        <v>64.699020000000004</v>
      </c>
      <c r="J18">
        <v>67.503647000000001</v>
      </c>
      <c r="K18">
        <v>70.684073999999995</v>
      </c>
      <c r="L18">
        <v>74.503555000000006</v>
      </c>
      <c r="M18">
        <v>77.632530000000003</v>
      </c>
      <c r="N18">
        <v>81.324982000000006</v>
      </c>
      <c r="O18">
        <v>84.520767000000006</v>
      </c>
      <c r="P18">
        <v>86.959732000000002</v>
      </c>
      <c r="Q18">
        <v>89.758049</v>
      </c>
      <c r="R18">
        <v>91.490157999999994</v>
      </c>
      <c r="S18">
        <v>93.247542999999993</v>
      </c>
      <c r="T18">
        <v>95.158996999999999</v>
      </c>
      <c r="U18">
        <v>96.641707999999994</v>
      </c>
      <c r="V18">
        <v>98.053237999999993</v>
      </c>
      <c r="W18">
        <v>99.864699999999999</v>
      </c>
      <c r="X18">
        <v>101.36190000000001</v>
      </c>
      <c r="Y18">
        <v>102.785622</v>
      </c>
      <c r="Z18">
        <v>104.47521999999999</v>
      </c>
      <c r="AA18">
        <v>105.749611</v>
      </c>
      <c r="AB18">
        <v>107.324608</v>
      </c>
      <c r="AC18">
        <v>109.779274</v>
      </c>
      <c r="AD18">
        <v>110.920013</v>
      </c>
      <c r="AE18">
        <v>111.97983600000001</v>
      </c>
      <c r="AF18">
        <v>113.441277</v>
      </c>
      <c r="AG18">
        <v>115.037064</v>
      </c>
      <c r="AH18">
        <v>116.75106</v>
      </c>
      <c r="AI18">
        <v>118.593468</v>
      </c>
      <c r="AJ18">
        <v>120.69574</v>
      </c>
      <c r="AK18" s="91">
        <v>2.4E-2</v>
      </c>
    </row>
    <row r="19" spans="2:37" ht="15" customHeight="1">
      <c r="B19" s="93" t="s">
        <v>1181</v>
      </c>
      <c r="C19" t="s">
        <v>985</v>
      </c>
      <c r="D19" t="s">
        <v>1182</v>
      </c>
      <c r="E19" t="s">
        <v>1183</v>
      </c>
      <c r="F19" t="s">
        <v>817</v>
      </c>
      <c r="H19">
        <v>0.71288799999999997</v>
      </c>
      <c r="I19">
        <v>0.67766800000000005</v>
      </c>
      <c r="J19">
        <v>0.53775200000000001</v>
      </c>
      <c r="K19">
        <v>0.51500500000000005</v>
      </c>
      <c r="L19">
        <v>0.507019</v>
      </c>
      <c r="M19">
        <v>0.49244300000000002</v>
      </c>
      <c r="N19">
        <v>0.48183900000000002</v>
      </c>
      <c r="O19">
        <v>0.470472</v>
      </c>
      <c r="P19">
        <v>0.44594200000000001</v>
      </c>
      <c r="Q19">
        <v>0.44344499999999998</v>
      </c>
      <c r="R19">
        <v>0.43788300000000002</v>
      </c>
      <c r="S19">
        <v>0.43343399999999999</v>
      </c>
      <c r="T19">
        <v>0.43173299999999998</v>
      </c>
      <c r="U19">
        <v>0.43049900000000002</v>
      </c>
      <c r="V19">
        <v>0.42709599999999998</v>
      </c>
      <c r="W19">
        <v>0.42463099999999998</v>
      </c>
      <c r="X19">
        <v>0.42622700000000002</v>
      </c>
      <c r="Y19">
        <v>0.37802400000000003</v>
      </c>
      <c r="Z19">
        <v>0.33532600000000001</v>
      </c>
      <c r="AA19">
        <v>0.34005299999999999</v>
      </c>
      <c r="AB19">
        <v>0.343781</v>
      </c>
      <c r="AC19">
        <v>0.34665600000000002</v>
      </c>
      <c r="AD19">
        <v>0.34931299999999998</v>
      </c>
      <c r="AE19">
        <v>0.35186400000000001</v>
      </c>
      <c r="AF19">
        <v>0.35644799999999999</v>
      </c>
      <c r="AG19">
        <v>0.36170999999999998</v>
      </c>
      <c r="AH19">
        <v>0.367786</v>
      </c>
      <c r="AI19">
        <v>0.37404300000000001</v>
      </c>
      <c r="AJ19">
        <v>0.38108199999999998</v>
      </c>
      <c r="AK19" s="91">
        <v>-2.1999999999999999E-2</v>
      </c>
    </row>
    <row r="20" spans="2:37" ht="15" customHeight="1">
      <c r="B20" s="93" t="s">
        <v>1184</v>
      </c>
      <c r="C20" t="s">
        <v>970</v>
      </c>
      <c r="D20" t="s">
        <v>1185</v>
      </c>
      <c r="E20" t="s">
        <v>1186</v>
      </c>
      <c r="F20" t="s">
        <v>817</v>
      </c>
      <c r="H20">
        <v>0.79738799999999999</v>
      </c>
      <c r="I20">
        <v>0.735487</v>
      </c>
      <c r="J20">
        <v>0.54745600000000005</v>
      </c>
      <c r="K20">
        <v>0.54066800000000004</v>
      </c>
      <c r="L20">
        <v>0.54419300000000004</v>
      </c>
      <c r="M20">
        <v>0.56128199999999995</v>
      </c>
      <c r="N20">
        <v>0.31209199999999998</v>
      </c>
      <c r="O20">
        <v>0.33013999999999999</v>
      </c>
      <c r="P20">
        <v>0.384077</v>
      </c>
      <c r="Q20">
        <v>0.43762600000000001</v>
      </c>
      <c r="R20">
        <v>0.48971900000000002</v>
      </c>
      <c r="S20">
        <v>0.54025400000000001</v>
      </c>
      <c r="T20">
        <v>0.59017699999999995</v>
      </c>
      <c r="U20">
        <v>0.63807599999999998</v>
      </c>
      <c r="V20">
        <v>0.68416399999999999</v>
      </c>
      <c r="W20">
        <v>0.72875999999999996</v>
      </c>
      <c r="X20">
        <v>0.77158599999999999</v>
      </c>
      <c r="Y20">
        <v>0.81298700000000002</v>
      </c>
      <c r="Z20">
        <v>0.85285</v>
      </c>
      <c r="AA20">
        <v>0.89180899999999996</v>
      </c>
      <c r="AB20">
        <v>0.93071300000000001</v>
      </c>
      <c r="AC20">
        <v>0.96862199999999998</v>
      </c>
      <c r="AD20">
        <v>1.007558</v>
      </c>
      <c r="AE20">
        <v>1.0480309999999999</v>
      </c>
      <c r="AF20">
        <v>1.0965309999999999</v>
      </c>
      <c r="AG20">
        <v>1.1502429999999999</v>
      </c>
      <c r="AH20">
        <v>1.2091620000000001</v>
      </c>
      <c r="AI20">
        <v>1.2718959999999999</v>
      </c>
      <c r="AJ20">
        <v>1.341161</v>
      </c>
      <c r="AK20" s="91">
        <v>1.9E-2</v>
      </c>
    </row>
    <row r="21" spans="2:37" ht="15" customHeight="1">
      <c r="B21" s="93" t="s">
        <v>1187</v>
      </c>
      <c r="C21" t="s">
        <v>981</v>
      </c>
      <c r="D21" t="s">
        <v>1188</v>
      </c>
      <c r="E21" t="s">
        <v>1189</v>
      </c>
      <c r="F21" t="s">
        <v>817</v>
      </c>
      <c r="H21">
        <v>32.193668000000002</v>
      </c>
      <c r="I21">
        <v>43.907116000000002</v>
      </c>
      <c r="J21">
        <v>58.529483999999997</v>
      </c>
      <c r="K21">
        <v>75.757942</v>
      </c>
      <c r="L21">
        <v>96.391159000000002</v>
      </c>
      <c r="M21">
        <v>121.066132</v>
      </c>
      <c r="N21">
        <v>149.37681599999999</v>
      </c>
      <c r="O21">
        <v>181.62849399999999</v>
      </c>
      <c r="P21">
        <v>217.248322</v>
      </c>
      <c r="Q21">
        <v>249.97737100000001</v>
      </c>
      <c r="R21">
        <v>283.60272200000003</v>
      </c>
      <c r="S21">
        <v>317.79742399999998</v>
      </c>
      <c r="T21">
        <v>352.768036</v>
      </c>
      <c r="U21">
        <v>387.34478799999999</v>
      </c>
      <c r="V21">
        <v>420.69439699999998</v>
      </c>
      <c r="W21">
        <v>453.186218</v>
      </c>
      <c r="X21">
        <v>484.42330900000002</v>
      </c>
      <c r="Y21">
        <v>513.99560499999995</v>
      </c>
      <c r="Z21">
        <v>541.63085899999999</v>
      </c>
      <c r="AA21">
        <v>567.72460899999999</v>
      </c>
      <c r="AB21">
        <v>591.95019500000001</v>
      </c>
      <c r="AC21">
        <v>614.02081299999998</v>
      </c>
      <c r="AD21">
        <v>634.53887899999995</v>
      </c>
      <c r="AE21">
        <v>652.89733899999999</v>
      </c>
      <c r="AF21">
        <v>671.348206</v>
      </c>
      <c r="AG21">
        <v>688.68969700000002</v>
      </c>
      <c r="AH21">
        <v>705.21575900000005</v>
      </c>
      <c r="AI21">
        <v>721.08111599999995</v>
      </c>
      <c r="AJ21">
        <v>736.37286400000005</v>
      </c>
      <c r="AK21" s="91">
        <v>0.11799999999999999</v>
      </c>
    </row>
    <row r="22" spans="2:37" ht="15" customHeight="1">
      <c r="B22" s="93" t="s">
        <v>1190</v>
      </c>
      <c r="C22" t="s">
        <v>989</v>
      </c>
      <c r="D22" t="s">
        <v>1191</v>
      </c>
      <c r="E22" t="s">
        <v>1192</v>
      </c>
      <c r="F22" t="s">
        <v>817</v>
      </c>
      <c r="H22">
        <v>0.42613899999999999</v>
      </c>
      <c r="I22">
        <v>0.51818299999999995</v>
      </c>
      <c r="J22">
        <v>0.59576700000000005</v>
      </c>
      <c r="K22">
        <v>0.66511799999999999</v>
      </c>
      <c r="L22">
        <v>0.73787199999999997</v>
      </c>
      <c r="M22">
        <v>0.80678000000000005</v>
      </c>
      <c r="N22">
        <v>0.87969799999999998</v>
      </c>
      <c r="O22">
        <v>0.94835800000000003</v>
      </c>
      <c r="P22">
        <v>1.0205519999999999</v>
      </c>
      <c r="Q22">
        <v>1.0934459999999999</v>
      </c>
      <c r="R22">
        <v>1.1656569999999999</v>
      </c>
      <c r="S22">
        <v>1.2371049999999999</v>
      </c>
      <c r="T22">
        <v>1.3096950000000001</v>
      </c>
      <c r="U22">
        <v>1.3809180000000001</v>
      </c>
      <c r="V22">
        <v>1.4474880000000001</v>
      </c>
      <c r="W22">
        <v>1.512508</v>
      </c>
      <c r="X22">
        <v>1.570883</v>
      </c>
      <c r="Y22">
        <v>1.623062</v>
      </c>
      <c r="Z22">
        <v>1.665691</v>
      </c>
      <c r="AA22">
        <v>1.699897</v>
      </c>
      <c r="AB22">
        <v>1.7316929999999999</v>
      </c>
      <c r="AC22">
        <v>1.7536229999999999</v>
      </c>
      <c r="AD22">
        <v>1.769871</v>
      </c>
      <c r="AE22">
        <v>1.7791170000000001</v>
      </c>
      <c r="AF22">
        <v>1.7894969999999999</v>
      </c>
      <c r="AG22">
        <v>1.800149</v>
      </c>
      <c r="AH22">
        <v>1.8077129999999999</v>
      </c>
      <c r="AI22">
        <v>1.8132870000000001</v>
      </c>
      <c r="AJ22">
        <v>1.8167770000000001</v>
      </c>
      <c r="AK22" s="91">
        <v>5.2999999999999999E-2</v>
      </c>
    </row>
    <row r="23" spans="2:37" ht="15" customHeight="1">
      <c r="B23" s="93" t="s">
        <v>1193</v>
      </c>
      <c r="C23" t="s">
        <v>340</v>
      </c>
      <c r="D23" t="s">
        <v>1194</v>
      </c>
      <c r="E23" t="s">
        <v>1195</v>
      </c>
      <c r="F23" t="s">
        <v>817</v>
      </c>
      <c r="H23">
        <v>951.50280799999996</v>
      </c>
      <c r="I23">
        <v>942.55828899999995</v>
      </c>
      <c r="J23">
        <v>925.34039299999995</v>
      </c>
      <c r="K23">
        <v>912.45153800000003</v>
      </c>
      <c r="L23">
        <v>903.11096199999997</v>
      </c>
      <c r="M23">
        <v>894.80664100000001</v>
      </c>
      <c r="N23">
        <v>888.38452099999995</v>
      </c>
      <c r="O23">
        <v>882.99560499999995</v>
      </c>
      <c r="P23">
        <v>877.03247099999999</v>
      </c>
      <c r="Q23">
        <v>872.79089399999998</v>
      </c>
      <c r="R23">
        <v>871.79064900000003</v>
      </c>
      <c r="S23">
        <v>871.86755400000004</v>
      </c>
      <c r="T23">
        <v>873.03363000000002</v>
      </c>
      <c r="U23">
        <v>875.073486</v>
      </c>
      <c r="V23">
        <v>877.49945100000002</v>
      </c>
      <c r="W23">
        <v>881.02331500000003</v>
      </c>
      <c r="X23">
        <v>885.54095500000005</v>
      </c>
      <c r="Y23">
        <v>889.79608199999996</v>
      </c>
      <c r="Z23">
        <v>896.14636199999995</v>
      </c>
      <c r="AA23">
        <v>903.92437700000005</v>
      </c>
      <c r="AB23">
        <v>911.92645300000004</v>
      </c>
      <c r="AC23">
        <v>919.04620399999999</v>
      </c>
      <c r="AD23">
        <v>925.47399900000005</v>
      </c>
      <c r="AE23">
        <v>932.77233899999999</v>
      </c>
      <c r="AF23">
        <v>941.28070100000002</v>
      </c>
      <c r="AG23">
        <v>951.49883999999997</v>
      </c>
      <c r="AH23">
        <v>960.51415999999995</v>
      </c>
      <c r="AI23">
        <v>969.57879600000001</v>
      </c>
      <c r="AJ23">
        <v>981.59570299999996</v>
      </c>
      <c r="AK23" s="91">
        <v>1E-3</v>
      </c>
    </row>
    <row r="24" spans="2:37" ht="15" customHeight="1">
      <c r="B24" s="93" t="s">
        <v>1196</v>
      </c>
      <c r="C24" t="s">
        <v>947</v>
      </c>
      <c r="D24" t="s">
        <v>1197</v>
      </c>
      <c r="E24" t="s">
        <v>1198</v>
      </c>
      <c r="F24" t="s">
        <v>817</v>
      </c>
      <c r="H24">
        <v>657.76745600000004</v>
      </c>
      <c r="I24">
        <v>651.25982699999997</v>
      </c>
      <c r="J24">
        <v>640.80761700000005</v>
      </c>
      <c r="K24">
        <v>634.44543499999997</v>
      </c>
      <c r="L24">
        <v>630.82428000000004</v>
      </c>
      <c r="M24">
        <v>624.78125</v>
      </c>
      <c r="N24">
        <v>620.947632</v>
      </c>
      <c r="O24">
        <v>618.08074999999997</v>
      </c>
      <c r="P24">
        <v>615.03594999999996</v>
      </c>
      <c r="Q24">
        <v>613.48315400000001</v>
      </c>
      <c r="R24">
        <v>614.07128899999998</v>
      </c>
      <c r="S24">
        <v>615.42193599999996</v>
      </c>
      <c r="T24">
        <v>617.641479</v>
      </c>
      <c r="U24">
        <v>620.38317900000004</v>
      </c>
      <c r="V24">
        <v>623.32220500000005</v>
      </c>
      <c r="W24">
        <v>627.02630599999998</v>
      </c>
      <c r="X24">
        <v>631.23345900000004</v>
      </c>
      <c r="Y24">
        <v>635.20404099999996</v>
      </c>
      <c r="Z24">
        <v>640.80859399999997</v>
      </c>
      <c r="AA24">
        <v>646.77948000000004</v>
      </c>
      <c r="AB24">
        <v>653.38256799999999</v>
      </c>
      <c r="AC24">
        <v>659.03369099999998</v>
      </c>
      <c r="AD24">
        <v>663.90283199999999</v>
      </c>
      <c r="AE24">
        <v>669.03552200000001</v>
      </c>
      <c r="AF24">
        <v>675.10998500000005</v>
      </c>
      <c r="AG24">
        <v>682.46606399999996</v>
      </c>
      <c r="AH24">
        <v>688.97082499999999</v>
      </c>
      <c r="AI24">
        <v>695.63995399999999</v>
      </c>
      <c r="AJ24">
        <v>704.23315400000001</v>
      </c>
      <c r="AK24" s="91">
        <v>2E-3</v>
      </c>
    </row>
    <row r="25" spans="2:37" ht="15" customHeight="1">
      <c r="B25" s="93" t="s">
        <v>1199</v>
      </c>
      <c r="C25" t="s">
        <v>951</v>
      </c>
      <c r="D25" t="s">
        <v>1200</v>
      </c>
      <c r="E25" t="s">
        <v>1201</v>
      </c>
      <c r="F25" t="s">
        <v>817</v>
      </c>
      <c r="H25">
        <v>3.5136699999999998</v>
      </c>
      <c r="I25">
        <v>3.389497</v>
      </c>
      <c r="J25">
        <v>2.991625</v>
      </c>
      <c r="K25">
        <v>2.9037060000000001</v>
      </c>
      <c r="L25">
        <v>2.7676799999999999</v>
      </c>
      <c r="M25">
        <v>2.7080980000000001</v>
      </c>
      <c r="N25">
        <v>2.6648450000000001</v>
      </c>
      <c r="O25">
        <v>2.6710020000000001</v>
      </c>
      <c r="P25">
        <v>2.68058</v>
      </c>
      <c r="Q25">
        <v>2.705457</v>
      </c>
      <c r="R25">
        <v>2.745193</v>
      </c>
      <c r="S25">
        <v>2.803118</v>
      </c>
      <c r="T25">
        <v>2.8754189999999999</v>
      </c>
      <c r="U25">
        <v>2.972388</v>
      </c>
      <c r="V25">
        <v>3.075218</v>
      </c>
      <c r="W25">
        <v>3.2065070000000002</v>
      </c>
      <c r="X25">
        <v>3.3501609999999999</v>
      </c>
      <c r="Y25">
        <v>3.5010400000000002</v>
      </c>
      <c r="Z25">
        <v>3.6667809999999998</v>
      </c>
      <c r="AA25">
        <v>3.843432</v>
      </c>
      <c r="AB25">
        <v>4.0169430000000004</v>
      </c>
      <c r="AC25">
        <v>4.194909</v>
      </c>
      <c r="AD25">
        <v>4.3540520000000003</v>
      </c>
      <c r="AE25">
        <v>4.5155190000000003</v>
      </c>
      <c r="AF25">
        <v>4.6677289999999996</v>
      </c>
      <c r="AG25">
        <v>4.8359430000000003</v>
      </c>
      <c r="AH25">
        <v>4.9793599999999998</v>
      </c>
      <c r="AI25">
        <v>5.1316860000000002</v>
      </c>
      <c r="AJ25">
        <v>5.2824540000000004</v>
      </c>
      <c r="AK25" s="91">
        <v>1.4999999999999999E-2</v>
      </c>
    </row>
    <row r="26" spans="2:37" ht="15" customHeight="1">
      <c r="B26" s="93" t="s">
        <v>1202</v>
      </c>
      <c r="C26" t="s">
        <v>1178</v>
      </c>
      <c r="D26" t="s">
        <v>1203</v>
      </c>
      <c r="E26" t="s">
        <v>1204</v>
      </c>
      <c r="F26" t="s">
        <v>817</v>
      </c>
      <c r="H26">
        <v>289.12039199999998</v>
      </c>
      <c r="I26">
        <v>286.82144199999999</v>
      </c>
      <c r="J26">
        <v>280.46920799999998</v>
      </c>
      <c r="K26">
        <v>274.07836900000001</v>
      </c>
      <c r="L26">
        <v>268.54092400000002</v>
      </c>
      <c r="M26">
        <v>266.37576300000001</v>
      </c>
      <c r="N26">
        <v>263.84298699999999</v>
      </c>
      <c r="O26">
        <v>261.31542999999999</v>
      </c>
      <c r="P26">
        <v>258.401184</v>
      </c>
      <c r="Q26">
        <v>255.69387800000001</v>
      </c>
      <c r="R26">
        <v>254.05813599999999</v>
      </c>
      <c r="S26">
        <v>252.705139</v>
      </c>
      <c r="T26">
        <v>251.542633</v>
      </c>
      <c r="U26">
        <v>250.69047499999999</v>
      </c>
      <c r="V26">
        <v>250.00555399999999</v>
      </c>
      <c r="W26">
        <v>249.60524000000001</v>
      </c>
      <c r="X26">
        <v>249.66021699999999</v>
      </c>
      <c r="Y26">
        <v>249.65734900000001</v>
      </c>
      <c r="Z26">
        <v>250.07077000000001</v>
      </c>
      <c r="AA26">
        <v>251.505585</v>
      </c>
      <c r="AB26">
        <v>252.50730899999999</v>
      </c>
      <c r="AC26">
        <v>253.54638700000001</v>
      </c>
      <c r="AD26">
        <v>254.66670199999999</v>
      </c>
      <c r="AE26">
        <v>256.36206099999998</v>
      </c>
      <c r="AF26">
        <v>258.30450400000001</v>
      </c>
      <c r="AG26">
        <v>260.63464399999998</v>
      </c>
      <c r="AH26">
        <v>262.62152099999997</v>
      </c>
      <c r="AI26">
        <v>264.464203</v>
      </c>
      <c r="AJ26">
        <v>267.307861</v>
      </c>
      <c r="AK26" s="91">
        <v>-3.0000000000000001E-3</v>
      </c>
    </row>
    <row r="27" spans="2:37" ht="15" customHeight="1">
      <c r="B27" s="93" t="s">
        <v>1205</v>
      </c>
      <c r="C27" t="s">
        <v>970</v>
      </c>
      <c r="D27" t="s">
        <v>1206</v>
      </c>
      <c r="E27" t="s">
        <v>1207</v>
      </c>
      <c r="F27" t="s">
        <v>817</v>
      </c>
      <c r="H27">
        <v>1.1919999999999999E-3</v>
      </c>
      <c r="I27">
        <v>5.9367000000000003E-2</v>
      </c>
      <c r="J27">
        <v>0.11705</v>
      </c>
      <c r="K27">
        <v>0.17241300000000001</v>
      </c>
      <c r="L27">
        <v>0.22949800000000001</v>
      </c>
      <c r="M27">
        <v>0.28361900000000001</v>
      </c>
      <c r="N27">
        <v>0.33646300000000001</v>
      </c>
      <c r="O27">
        <v>0.39336500000000002</v>
      </c>
      <c r="P27">
        <v>0.43659700000000001</v>
      </c>
      <c r="Q27">
        <v>0.48442800000000003</v>
      </c>
      <c r="R27">
        <v>0.53945200000000004</v>
      </c>
      <c r="S27">
        <v>0.60183900000000001</v>
      </c>
      <c r="T27">
        <v>0.67321399999999998</v>
      </c>
      <c r="U27">
        <v>0.75634199999999996</v>
      </c>
      <c r="V27">
        <v>0.853271</v>
      </c>
      <c r="W27">
        <v>0.96770199999999995</v>
      </c>
      <c r="X27">
        <v>1.1022019999999999</v>
      </c>
      <c r="Y27">
        <v>1.257558</v>
      </c>
      <c r="Z27">
        <v>1.4395659999999999</v>
      </c>
      <c r="AA27">
        <v>1.649748</v>
      </c>
      <c r="AB27">
        <v>1.8861079999999999</v>
      </c>
      <c r="AC27">
        <v>2.1497600000000001</v>
      </c>
      <c r="AD27">
        <v>2.4400059999999999</v>
      </c>
      <c r="AE27">
        <v>2.7592599999999998</v>
      </c>
      <c r="AF27">
        <v>3.1105109999999998</v>
      </c>
      <c r="AG27">
        <v>3.4898639999999999</v>
      </c>
      <c r="AH27">
        <v>3.885303</v>
      </c>
      <c r="AI27">
        <v>4.2978630000000004</v>
      </c>
      <c r="AJ27">
        <v>4.7380370000000003</v>
      </c>
      <c r="AK27" s="91">
        <v>0.34399999999999997</v>
      </c>
    </row>
    <row r="28" spans="2:37" ht="15" customHeight="1">
      <c r="B28" s="93" t="s">
        <v>1208</v>
      </c>
      <c r="C28" t="s">
        <v>985</v>
      </c>
      <c r="D28" t="s">
        <v>1209</v>
      </c>
      <c r="E28" t="s">
        <v>1210</v>
      </c>
      <c r="F28" t="s">
        <v>817</v>
      </c>
      <c r="H28">
        <v>1.100109</v>
      </c>
      <c r="I28">
        <v>1.0280959999999999</v>
      </c>
      <c r="J28">
        <v>0.95485699999999996</v>
      </c>
      <c r="K28">
        <v>0.85162800000000005</v>
      </c>
      <c r="L28">
        <v>0.74851699999999999</v>
      </c>
      <c r="M28">
        <v>0.657968</v>
      </c>
      <c r="N28">
        <v>0.59255500000000005</v>
      </c>
      <c r="O28">
        <v>0.53501100000000001</v>
      </c>
      <c r="P28">
        <v>0.478159</v>
      </c>
      <c r="Q28">
        <v>0.42399300000000001</v>
      </c>
      <c r="R28">
        <v>0.376664</v>
      </c>
      <c r="S28">
        <v>0.33548499999999998</v>
      </c>
      <c r="T28">
        <v>0.30089100000000002</v>
      </c>
      <c r="U28">
        <v>0.27107300000000001</v>
      </c>
      <c r="V28">
        <v>0.243198</v>
      </c>
      <c r="W28">
        <v>0.217586</v>
      </c>
      <c r="X28">
        <v>0.19492699999999999</v>
      </c>
      <c r="Y28">
        <v>0.17607900000000001</v>
      </c>
      <c r="Z28">
        <v>0.160581</v>
      </c>
      <c r="AA28">
        <v>0.14618200000000001</v>
      </c>
      <c r="AB28">
        <v>0.133464</v>
      </c>
      <c r="AC28">
        <v>0.121475</v>
      </c>
      <c r="AD28">
        <v>0.110383</v>
      </c>
      <c r="AE28">
        <v>9.9973999999999993E-2</v>
      </c>
      <c r="AF28">
        <v>8.7946999999999997E-2</v>
      </c>
      <c r="AG28">
        <v>7.2319999999999995E-2</v>
      </c>
      <c r="AH28">
        <v>5.7146000000000002E-2</v>
      </c>
      <c r="AI28">
        <v>4.5075999999999998E-2</v>
      </c>
      <c r="AJ28">
        <v>3.4169999999999999E-2</v>
      </c>
      <c r="AK28" s="91">
        <v>-0.11700000000000001</v>
      </c>
    </row>
    <row r="29" spans="2:37" ht="15" customHeight="1">
      <c r="B29" s="93" t="s">
        <v>1211</v>
      </c>
      <c r="C29" t="s">
        <v>981</v>
      </c>
      <c r="D29" t="s">
        <v>1212</v>
      </c>
      <c r="E29" t="s">
        <v>1213</v>
      </c>
      <c r="F29" t="s">
        <v>817</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t="s">
        <v>549</v>
      </c>
    </row>
    <row r="30" spans="2:37" ht="15" customHeight="1">
      <c r="B30" s="93" t="s">
        <v>1214</v>
      </c>
      <c r="C30" t="s">
        <v>989</v>
      </c>
      <c r="D30" t="s">
        <v>1215</v>
      </c>
      <c r="E30" t="s">
        <v>1216</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t="s">
        <v>549</v>
      </c>
    </row>
    <row r="31" spans="2:37" ht="15" customHeight="1">
      <c r="B31" s="93" t="s">
        <v>1217</v>
      </c>
      <c r="C31" t="s">
        <v>431</v>
      </c>
      <c r="D31" t="s">
        <v>1218</v>
      </c>
      <c r="E31" t="s">
        <v>1219</v>
      </c>
      <c r="F31" t="s">
        <v>817</v>
      </c>
      <c r="H31">
        <v>5922.7910160000001</v>
      </c>
      <c r="I31">
        <v>5816.7055659999996</v>
      </c>
      <c r="J31">
        <v>5728.0952150000003</v>
      </c>
      <c r="K31">
        <v>5673.0986329999996</v>
      </c>
      <c r="L31">
        <v>5638.8964839999999</v>
      </c>
      <c r="M31">
        <v>5591.7084960000002</v>
      </c>
      <c r="N31">
        <v>5543.7119140000004</v>
      </c>
      <c r="O31">
        <v>5483.6694340000004</v>
      </c>
      <c r="P31">
        <v>5422.388672</v>
      </c>
      <c r="Q31">
        <v>5371.3027339999999</v>
      </c>
      <c r="R31">
        <v>5340.158203</v>
      </c>
      <c r="S31">
        <v>5306.5048829999996</v>
      </c>
      <c r="T31">
        <v>5278.7797849999997</v>
      </c>
      <c r="U31">
        <v>5261.2470700000003</v>
      </c>
      <c r="V31">
        <v>5242.9990230000003</v>
      </c>
      <c r="W31">
        <v>5237.6972660000001</v>
      </c>
      <c r="X31">
        <v>5236.3618159999996</v>
      </c>
      <c r="Y31">
        <v>5238.3041990000002</v>
      </c>
      <c r="Z31">
        <v>5247.9145509999998</v>
      </c>
      <c r="AA31">
        <v>5263.2084960000002</v>
      </c>
      <c r="AB31">
        <v>5281.4541019999997</v>
      </c>
      <c r="AC31">
        <v>5299.6816410000001</v>
      </c>
      <c r="AD31">
        <v>5316.7680659999996</v>
      </c>
      <c r="AE31">
        <v>5331.7001950000003</v>
      </c>
      <c r="AF31">
        <v>5353.1992190000001</v>
      </c>
      <c r="AG31">
        <v>5376.3164059999999</v>
      </c>
      <c r="AH31">
        <v>5393.3178710000002</v>
      </c>
      <c r="AI31">
        <v>5413.4169920000004</v>
      </c>
      <c r="AJ31">
        <v>5450.0122069999998</v>
      </c>
      <c r="AK31" s="91">
        <v>-3.0000000000000001E-3</v>
      </c>
    </row>
    <row r="32" spans="2:37" ht="15" customHeight="1">
      <c r="B32" s="93" t="s">
        <v>1220</v>
      </c>
      <c r="C32" t="s">
        <v>1221</v>
      </c>
      <c r="D32" t="s">
        <v>1222</v>
      </c>
      <c r="E32" t="s">
        <v>1223</v>
      </c>
      <c r="F32" t="s">
        <v>817</v>
      </c>
      <c r="H32">
        <v>616.20519999999999</v>
      </c>
      <c r="I32">
        <v>611.60089100000005</v>
      </c>
      <c r="J32">
        <v>610.37268100000006</v>
      </c>
      <c r="K32">
        <v>612.19366500000001</v>
      </c>
      <c r="L32">
        <v>616.92590299999995</v>
      </c>
      <c r="M32">
        <v>620.02862500000003</v>
      </c>
      <c r="N32">
        <v>623.435608</v>
      </c>
      <c r="O32">
        <v>626.11090100000001</v>
      </c>
      <c r="P32">
        <v>629.31872599999997</v>
      </c>
      <c r="Q32">
        <v>633.79577600000005</v>
      </c>
      <c r="R32">
        <v>641.25616500000001</v>
      </c>
      <c r="S32">
        <v>647.76110800000004</v>
      </c>
      <c r="T32">
        <v>654.28460700000005</v>
      </c>
      <c r="U32">
        <v>661.13012700000002</v>
      </c>
      <c r="V32">
        <v>667.05139199999996</v>
      </c>
      <c r="W32">
        <v>674.55737299999998</v>
      </c>
      <c r="X32">
        <v>681.19171100000005</v>
      </c>
      <c r="Y32">
        <v>688.82940699999995</v>
      </c>
      <c r="Z32">
        <v>697.06719999999996</v>
      </c>
      <c r="AA32">
        <v>706.54357900000002</v>
      </c>
      <c r="AB32">
        <v>715.970642</v>
      </c>
      <c r="AC32">
        <v>725.08044400000006</v>
      </c>
      <c r="AD32">
        <v>734.180969</v>
      </c>
      <c r="AE32">
        <v>743.18780500000003</v>
      </c>
      <c r="AF32">
        <v>753.50970500000005</v>
      </c>
      <c r="AG32">
        <v>764.21655299999998</v>
      </c>
      <c r="AH32">
        <v>774.01879899999994</v>
      </c>
      <c r="AI32">
        <v>784.56542999999999</v>
      </c>
      <c r="AJ32">
        <v>797.65808100000004</v>
      </c>
      <c r="AK32" s="91">
        <v>8.9999999999999993E-3</v>
      </c>
    </row>
    <row r="33" spans="2:37" ht="15" customHeight="1">
      <c r="B33" s="93" t="s">
        <v>1224</v>
      </c>
      <c r="C33" t="s">
        <v>1178</v>
      </c>
      <c r="D33" t="s">
        <v>1225</v>
      </c>
      <c r="E33" t="s">
        <v>1226</v>
      </c>
      <c r="F33" t="s">
        <v>817</v>
      </c>
      <c r="H33">
        <v>5252.3305659999996</v>
      </c>
      <c r="I33">
        <v>5150.2441410000001</v>
      </c>
      <c r="J33">
        <v>5062.3154299999997</v>
      </c>
      <c r="K33">
        <v>5004.9750979999999</v>
      </c>
      <c r="L33">
        <v>4965.6987300000001</v>
      </c>
      <c r="M33">
        <v>4915.5693359999996</v>
      </c>
      <c r="N33">
        <v>4864.6591799999997</v>
      </c>
      <c r="O33">
        <v>4802.8212890000004</v>
      </c>
      <c r="P33">
        <v>4739.4140619999998</v>
      </c>
      <c r="Q33">
        <v>4684.7788090000004</v>
      </c>
      <c r="R33">
        <v>4646.6831050000001</v>
      </c>
      <c r="S33">
        <v>4606.6586909999996</v>
      </c>
      <c r="T33">
        <v>4572.0830079999996</v>
      </c>
      <c r="U33">
        <v>4546.9648440000001</v>
      </c>
      <c r="V33">
        <v>4521.8164059999999</v>
      </c>
      <c r="W33">
        <v>4507.6464839999999</v>
      </c>
      <c r="X33">
        <v>4498.0512699999999</v>
      </c>
      <c r="Y33">
        <v>4490.4604490000002</v>
      </c>
      <c r="Z33">
        <v>4489.5615230000003</v>
      </c>
      <c r="AA33">
        <v>4492.7368159999996</v>
      </c>
      <c r="AB33">
        <v>4498.6596680000002</v>
      </c>
      <c r="AC33">
        <v>4504.6669920000004</v>
      </c>
      <c r="AD33">
        <v>4509.3803710000002</v>
      </c>
      <c r="AE33">
        <v>4511.908203</v>
      </c>
      <c r="AF33">
        <v>4519.439453</v>
      </c>
      <c r="AG33">
        <v>4527.9907229999999</v>
      </c>
      <c r="AH33">
        <v>4531.3125</v>
      </c>
      <c r="AI33">
        <v>4536.8085940000001</v>
      </c>
      <c r="AJ33">
        <v>4555.8002930000002</v>
      </c>
      <c r="AK33" s="91">
        <v>-5.0000000000000001E-3</v>
      </c>
    </row>
    <row r="34" spans="2:37" ht="15" customHeight="1">
      <c r="B34" s="93" t="s">
        <v>1227</v>
      </c>
      <c r="C34" t="s">
        <v>985</v>
      </c>
      <c r="D34" t="s">
        <v>1228</v>
      </c>
      <c r="E34" t="s">
        <v>1229</v>
      </c>
      <c r="F34" t="s">
        <v>817</v>
      </c>
      <c r="H34">
        <v>51.344929</v>
      </c>
      <c r="I34">
        <v>51.773192999999999</v>
      </c>
      <c r="J34">
        <v>51.965775000000001</v>
      </c>
      <c r="K34">
        <v>52.061793999999999</v>
      </c>
      <c r="L34">
        <v>52.003608999999997</v>
      </c>
      <c r="M34">
        <v>51.453991000000002</v>
      </c>
      <c r="N34">
        <v>50.587242000000003</v>
      </c>
      <c r="O34">
        <v>49.357909999999997</v>
      </c>
      <c r="P34">
        <v>47.935226</v>
      </c>
      <c r="Q34">
        <v>46.656028999999997</v>
      </c>
      <c r="R34">
        <v>45.774757000000001</v>
      </c>
      <c r="S34">
        <v>45.265822999999997</v>
      </c>
      <c r="T34">
        <v>45.213749</v>
      </c>
      <c r="U34">
        <v>45.570152</v>
      </c>
      <c r="V34">
        <v>46.181812000000001</v>
      </c>
      <c r="W34">
        <v>47.148071000000002</v>
      </c>
      <c r="X34">
        <v>48.373516000000002</v>
      </c>
      <c r="Y34">
        <v>49.850357000000002</v>
      </c>
      <c r="Z34">
        <v>51.657871</v>
      </c>
      <c r="AA34">
        <v>53.784999999999997</v>
      </c>
      <c r="AB34">
        <v>56.128627999999999</v>
      </c>
      <c r="AC34">
        <v>58.653038000000002</v>
      </c>
      <c r="AD34">
        <v>61.322830000000003</v>
      </c>
      <c r="AE34">
        <v>64.089225999999996</v>
      </c>
      <c r="AF34">
        <v>67.060805999999999</v>
      </c>
      <c r="AG34">
        <v>70.195708999999994</v>
      </c>
      <c r="AH34">
        <v>73.347763</v>
      </c>
      <c r="AI34">
        <v>76.647514000000001</v>
      </c>
      <c r="AJ34">
        <v>80.336478999999997</v>
      </c>
      <c r="AK34" s="91">
        <v>1.6E-2</v>
      </c>
    </row>
    <row r="35" spans="2:37" ht="15" customHeight="1">
      <c r="B35" s="93" t="s">
        <v>1230</v>
      </c>
      <c r="C35" t="s">
        <v>970</v>
      </c>
      <c r="D35" t="s">
        <v>1231</v>
      </c>
      <c r="E35" t="s">
        <v>1232</v>
      </c>
      <c r="F35" t="s">
        <v>817</v>
      </c>
      <c r="H35">
        <v>1.2452650000000001</v>
      </c>
      <c r="I35">
        <v>1.3861779999999999</v>
      </c>
      <c r="J35">
        <v>1.5248809999999999</v>
      </c>
      <c r="K35">
        <v>1.6560079999999999</v>
      </c>
      <c r="L35">
        <v>1.7862659999999999</v>
      </c>
      <c r="M35">
        <v>1.903707</v>
      </c>
      <c r="N35">
        <v>2.0105780000000002</v>
      </c>
      <c r="O35">
        <v>2.0996890000000001</v>
      </c>
      <c r="P35">
        <v>2.1804990000000002</v>
      </c>
      <c r="Q35">
        <v>2.2604649999999999</v>
      </c>
      <c r="R35">
        <v>2.3478089999999998</v>
      </c>
      <c r="S35">
        <v>2.4404729999999999</v>
      </c>
      <c r="T35">
        <v>2.5412210000000002</v>
      </c>
      <c r="U35">
        <v>2.6449829999999999</v>
      </c>
      <c r="V35">
        <v>2.752405</v>
      </c>
      <c r="W35">
        <v>2.87385</v>
      </c>
      <c r="X35">
        <v>3.004591</v>
      </c>
      <c r="Y35">
        <v>3.1495850000000001</v>
      </c>
      <c r="Z35">
        <v>3.3139080000000001</v>
      </c>
      <c r="AA35">
        <v>3.5006020000000002</v>
      </c>
      <c r="AB35">
        <v>3.7020719999999998</v>
      </c>
      <c r="AC35">
        <v>3.9170069999999999</v>
      </c>
      <c r="AD35">
        <v>4.1414160000000004</v>
      </c>
      <c r="AE35">
        <v>4.3768849999999997</v>
      </c>
      <c r="AF35">
        <v>4.632447</v>
      </c>
      <c r="AG35">
        <v>4.9017460000000002</v>
      </c>
      <c r="AH35">
        <v>5.1746309999999998</v>
      </c>
      <c r="AI35">
        <v>5.4474770000000001</v>
      </c>
      <c r="AJ35">
        <v>5.7450359999999998</v>
      </c>
      <c r="AK35" s="91">
        <v>5.6000000000000001E-2</v>
      </c>
    </row>
    <row r="36" spans="2:37" ht="15" customHeight="1">
      <c r="B36" s="93" t="s">
        <v>1233</v>
      </c>
      <c r="C36" t="s">
        <v>951</v>
      </c>
      <c r="D36" t="s">
        <v>1234</v>
      </c>
      <c r="E36" t="s">
        <v>1235</v>
      </c>
      <c r="F36" t="s">
        <v>817</v>
      </c>
      <c r="H36">
        <v>1.575329</v>
      </c>
      <c r="I36">
        <v>1.59209</v>
      </c>
      <c r="J36">
        <v>1.542675</v>
      </c>
      <c r="K36">
        <v>1.6006830000000001</v>
      </c>
      <c r="L36">
        <v>1.6393420000000001</v>
      </c>
      <c r="M36">
        <v>1.678971</v>
      </c>
      <c r="N36">
        <v>1.7193179999999999</v>
      </c>
      <c r="O36">
        <v>1.762707</v>
      </c>
      <c r="P36">
        <v>1.813895</v>
      </c>
      <c r="Q36">
        <v>1.879181</v>
      </c>
      <c r="R36">
        <v>1.9543600000000001</v>
      </c>
      <c r="S36">
        <v>2.0339360000000002</v>
      </c>
      <c r="T36">
        <v>2.113308</v>
      </c>
      <c r="U36">
        <v>2.196958</v>
      </c>
      <c r="V36">
        <v>2.2686670000000002</v>
      </c>
      <c r="W36">
        <v>2.3534449999999998</v>
      </c>
      <c r="X36">
        <v>2.433783</v>
      </c>
      <c r="Y36">
        <v>2.5157970000000001</v>
      </c>
      <c r="Z36">
        <v>2.6119849999999998</v>
      </c>
      <c r="AA36">
        <v>2.7199399999999998</v>
      </c>
      <c r="AB36">
        <v>2.8330769999999998</v>
      </c>
      <c r="AC36">
        <v>2.961128</v>
      </c>
      <c r="AD36">
        <v>3.087059</v>
      </c>
      <c r="AE36">
        <v>3.2187969999999999</v>
      </c>
      <c r="AF36">
        <v>3.346063</v>
      </c>
      <c r="AG36">
        <v>3.488648</v>
      </c>
      <c r="AH36">
        <v>3.6174729999999999</v>
      </c>
      <c r="AI36">
        <v>3.75576</v>
      </c>
      <c r="AJ36">
        <v>3.8951479999999998</v>
      </c>
      <c r="AK36" s="91">
        <v>3.3000000000000002E-2</v>
      </c>
    </row>
    <row r="37" spans="2:37" ht="15" customHeight="1">
      <c r="B37" s="93" t="s">
        <v>1236</v>
      </c>
      <c r="C37" t="s">
        <v>981</v>
      </c>
      <c r="D37" t="s">
        <v>1237</v>
      </c>
      <c r="E37" t="s">
        <v>1238</v>
      </c>
      <c r="F37" t="s">
        <v>817</v>
      </c>
      <c r="H37">
        <v>9.0132000000000004E-2</v>
      </c>
      <c r="I37">
        <v>0.10914600000000001</v>
      </c>
      <c r="J37">
        <v>0.14400499999999999</v>
      </c>
      <c r="K37">
        <v>0.16340499999999999</v>
      </c>
      <c r="L37">
        <v>0.180895</v>
      </c>
      <c r="M37">
        <v>0.19575699999999999</v>
      </c>
      <c r="N37">
        <v>0.20827399999999999</v>
      </c>
      <c r="O37">
        <v>0.21801599999999999</v>
      </c>
      <c r="P37">
        <v>0.225574</v>
      </c>
      <c r="Q37">
        <v>0.231714</v>
      </c>
      <c r="R37">
        <v>0.23694499999999999</v>
      </c>
      <c r="S37">
        <v>0.240285</v>
      </c>
      <c r="T37">
        <v>0.24247299999999999</v>
      </c>
      <c r="U37">
        <v>0.244232</v>
      </c>
      <c r="V37">
        <v>0.245169</v>
      </c>
      <c r="W37">
        <v>0.24673500000000001</v>
      </c>
      <c r="X37">
        <v>0.24945500000000001</v>
      </c>
      <c r="Y37">
        <v>0.25267000000000001</v>
      </c>
      <c r="Z37">
        <v>0.25714399999999998</v>
      </c>
      <c r="AA37">
        <v>0.26399899999999998</v>
      </c>
      <c r="AB37">
        <v>0.27311400000000002</v>
      </c>
      <c r="AC37">
        <v>0.28285100000000002</v>
      </c>
      <c r="AD37">
        <v>0.293846</v>
      </c>
      <c r="AE37">
        <v>0.30659700000000001</v>
      </c>
      <c r="AF37">
        <v>0.32178200000000001</v>
      </c>
      <c r="AG37">
        <v>0.33802500000000002</v>
      </c>
      <c r="AH37">
        <v>0.35486499999999999</v>
      </c>
      <c r="AI37">
        <v>0.37290400000000001</v>
      </c>
      <c r="AJ37">
        <v>0.39289000000000002</v>
      </c>
      <c r="AK37" s="91">
        <v>5.3999999999999999E-2</v>
      </c>
    </row>
    <row r="38" spans="2:37" ht="15" customHeight="1">
      <c r="B38" s="93" t="s">
        <v>1239</v>
      </c>
      <c r="C38" t="s">
        <v>989</v>
      </c>
      <c r="D38" t="s">
        <v>1240</v>
      </c>
      <c r="E38" t="s">
        <v>1241</v>
      </c>
      <c r="F38" t="s">
        <v>817</v>
      </c>
      <c r="H38">
        <v>0</v>
      </c>
      <c r="I38">
        <v>0</v>
      </c>
      <c r="J38">
        <v>0.22972699999999999</v>
      </c>
      <c r="K38">
        <v>0.44725199999999998</v>
      </c>
      <c r="L38">
        <v>0.66231200000000001</v>
      </c>
      <c r="M38">
        <v>0.87751500000000004</v>
      </c>
      <c r="N38">
        <v>1.0912500000000001</v>
      </c>
      <c r="O38">
        <v>1.2990360000000001</v>
      </c>
      <c r="P38">
        <v>1.5006790000000001</v>
      </c>
      <c r="Q38">
        <v>1.7007650000000001</v>
      </c>
      <c r="R38">
        <v>1.904776</v>
      </c>
      <c r="S38">
        <v>2.1047159999999998</v>
      </c>
      <c r="T38">
        <v>2.3014619999999999</v>
      </c>
      <c r="U38">
        <v>2.4959410000000002</v>
      </c>
      <c r="V38">
        <v>2.6833969999999998</v>
      </c>
      <c r="W38">
        <v>2.8711519999999999</v>
      </c>
      <c r="X38">
        <v>3.0575350000000001</v>
      </c>
      <c r="Y38">
        <v>3.245911</v>
      </c>
      <c r="Z38">
        <v>3.4448439999999998</v>
      </c>
      <c r="AA38">
        <v>3.6585719999999999</v>
      </c>
      <c r="AB38">
        <v>3.886771</v>
      </c>
      <c r="AC38">
        <v>4.1203969999999996</v>
      </c>
      <c r="AD38">
        <v>4.3612700000000002</v>
      </c>
      <c r="AE38">
        <v>4.6121660000000002</v>
      </c>
      <c r="AF38">
        <v>4.8889959999999997</v>
      </c>
      <c r="AG38">
        <v>5.184831</v>
      </c>
      <c r="AH38">
        <v>5.4921150000000001</v>
      </c>
      <c r="AI38">
        <v>5.8197830000000002</v>
      </c>
      <c r="AJ38">
        <v>6.1840799999999998</v>
      </c>
      <c r="AK38" t="s">
        <v>549</v>
      </c>
    </row>
    <row r="39" spans="2:37" ht="15" customHeight="1">
      <c r="B39" s="93" t="s">
        <v>1242</v>
      </c>
      <c r="C39" t="s">
        <v>563</v>
      </c>
      <c r="D39" t="s">
        <v>1243</v>
      </c>
      <c r="E39" t="s">
        <v>1244</v>
      </c>
      <c r="F39" t="s">
        <v>817</v>
      </c>
      <c r="H39">
        <v>481.38171399999999</v>
      </c>
      <c r="I39">
        <v>474.82238799999999</v>
      </c>
      <c r="J39">
        <v>494.12914999999998</v>
      </c>
      <c r="K39">
        <v>482.20422400000001</v>
      </c>
      <c r="L39">
        <v>461.88034099999999</v>
      </c>
      <c r="M39">
        <v>446.09524499999998</v>
      </c>
      <c r="N39">
        <v>439.745361</v>
      </c>
      <c r="O39">
        <v>444.52569599999998</v>
      </c>
      <c r="P39">
        <v>441.89193699999998</v>
      </c>
      <c r="Q39">
        <v>443.42330900000002</v>
      </c>
      <c r="R39">
        <v>447.43722500000001</v>
      </c>
      <c r="S39">
        <v>450.64798000000002</v>
      </c>
      <c r="T39">
        <v>452.66558800000001</v>
      </c>
      <c r="U39">
        <v>455.51504499999999</v>
      </c>
      <c r="V39">
        <v>455.89370700000001</v>
      </c>
      <c r="W39">
        <v>456.86227400000001</v>
      </c>
      <c r="X39">
        <v>458.27462800000001</v>
      </c>
      <c r="Y39">
        <v>457.60876500000001</v>
      </c>
      <c r="Z39">
        <v>458.12835699999999</v>
      </c>
      <c r="AA39">
        <v>461.673248</v>
      </c>
      <c r="AB39">
        <v>464.588348</v>
      </c>
      <c r="AC39">
        <v>464.93649299999998</v>
      </c>
      <c r="AD39">
        <v>464.922821</v>
      </c>
      <c r="AE39">
        <v>464.770691</v>
      </c>
      <c r="AF39">
        <v>465.76678500000003</v>
      </c>
      <c r="AG39">
        <v>468.15533399999998</v>
      </c>
      <c r="AH39">
        <v>471.33984400000003</v>
      </c>
      <c r="AI39">
        <v>472.59906000000001</v>
      </c>
      <c r="AJ39">
        <v>475.72866800000003</v>
      </c>
      <c r="AK39" s="91">
        <v>0</v>
      </c>
    </row>
    <row r="40" spans="2:37" ht="15" customHeight="1">
      <c r="B40" s="93" t="s">
        <v>1245</v>
      </c>
      <c r="C40" t="s">
        <v>1178</v>
      </c>
      <c r="D40" t="s">
        <v>1246</v>
      </c>
      <c r="E40" t="s">
        <v>1247</v>
      </c>
      <c r="F40" t="s">
        <v>817</v>
      </c>
      <c r="H40">
        <v>480.86654700000003</v>
      </c>
      <c r="I40">
        <v>473.79251099999999</v>
      </c>
      <c r="J40">
        <v>492.51501500000001</v>
      </c>
      <c r="K40">
        <v>480.10034200000001</v>
      </c>
      <c r="L40">
        <v>459.17535400000003</v>
      </c>
      <c r="M40">
        <v>442.59573399999999</v>
      </c>
      <c r="N40">
        <v>435.204926</v>
      </c>
      <c r="O40">
        <v>438.61608899999999</v>
      </c>
      <c r="P40">
        <v>434.49127199999998</v>
      </c>
      <c r="Q40">
        <v>434.25302099999999</v>
      </c>
      <c r="R40">
        <v>435.99301100000002</v>
      </c>
      <c r="S40">
        <v>436.48690800000003</v>
      </c>
      <c r="T40">
        <v>435.37204000000003</v>
      </c>
      <c r="U40">
        <v>434.60772700000001</v>
      </c>
      <c r="V40">
        <v>431.05429099999998</v>
      </c>
      <c r="W40">
        <v>427.65039100000001</v>
      </c>
      <c r="X40">
        <v>424.25372299999998</v>
      </c>
      <c r="Y40">
        <v>418.55365</v>
      </c>
      <c r="Z40">
        <v>413.58151199999998</v>
      </c>
      <c r="AA40">
        <v>410.946777</v>
      </c>
      <c r="AB40">
        <v>407.33846999999997</v>
      </c>
      <c r="AC40">
        <v>401.121399</v>
      </c>
      <c r="AD40">
        <v>394.29074100000003</v>
      </c>
      <c r="AE40">
        <v>387.06680299999999</v>
      </c>
      <c r="AF40">
        <v>380.52633700000001</v>
      </c>
      <c r="AG40">
        <v>373.70101899999997</v>
      </c>
      <c r="AH40">
        <v>367.609375</v>
      </c>
      <c r="AI40">
        <v>360.13336199999998</v>
      </c>
      <c r="AJ40">
        <v>354.19946299999998</v>
      </c>
      <c r="AK40" s="91">
        <v>-1.0999999999999999E-2</v>
      </c>
    </row>
    <row r="41" spans="2:37" ht="15" customHeight="1">
      <c r="B41" s="93" t="s">
        <v>1248</v>
      </c>
      <c r="C41" t="s">
        <v>935</v>
      </c>
      <c r="D41" t="s">
        <v>1249</v>
      </c>
      <c r="E41" t="s">
        <v>1250</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2:37" ht="15" customHeight="1">
      <c r="B42" s="93" t="s">
        <v>1251</v>
      </c>
      <c r="C42" t="s">
        <v>538</v>
      </c>
      <c r="D42" t="s">
        <v>1252</v>
      </c>
      <c r="E42" t="s">
        <v>1253</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t="s">
        <v>549</v>
      </c>
    </row>
    <row r="43" spans="2:37" ht="15" customHeight="1">
      <c r="B43" s="93" t="s">
        <v>1254</v>
      </c>
      <c r="C43" t="s">
        <v>556</v>
      </c>
      <c r="D43" t="s">
        <v>1255</v>
      </c>
      <c r="E43" t="s">
        <v>1256</v>
      </c>
      <c r="F43" t="s">
        <v>817</v>
      </c>
      <c r="H43">
        <v>0.51516300000000004</v>
      </c>
      <c r="I43">
        <v>1.02989</v>
      </c>
      <c r="J43">
        <v>1.6141289999999999</v>
      </c>
      <c r="K43">
        <v>2.1038670000000002</v>
      </c>
      <c r="L43">
        <v>2.7049910000000001</v>
      </c>
      <c r="M43">
        <v>3.499511</v>
      </c>
      <c r="N43">
        <v>4.5404369999999998</v>
      </c>
      <c r="O43">
        <v>5.9096029999999997</v>
      </c>
      <c r="P43">
        <v>7.4006509999999999</v>
      </c>
      <c r="Q43">
        <v>9.1702840000000005</v>
      </c>
      <c r="R43">
        <v>11.444215</v>
      </c>
      <c r="S43">
        <v>14.161068</v>
      </c>
      <c r="T43">
        <v>17.293554</v>
      </c>
      <c r="U43">
        <v>20.907318</v>
      </c>
      <c r="V43">
        <v>24.839417000000001</v>
      </c>
      <c r="W43">
        <v>29.211893</v>
      </c>
      <c r="X43">
        <v>34.020896999999998</v>
      </c>
      <c r="Y43">
        <v>39.055110999999997</v>
      </c>
      <c r="Z43">
        <v>44.546832999999999</v>
      </c>
      <c r="AA43">
        <v>50.726470999999997</v>
      </c>
      <c r="AB43">
        <v>57.249889000000003</v>
      </c>
      <c r="AC43">
        <v>63.815086000000001</v>
      </c>
      <c r="AD43">
        <v>70.632087999999996</v>
      </c>
      <c r="AE43">
        <v>77.703888000000006</v>
      </c>
      <c r="AF43">
        <v>85.240448000000001</v>
      </c>
      <c r="AG43">
        <v>94.454329999999999</v>
      </c>
      <c r="AH43">
        <v>103.730484</v>
      </c>
      <c r="AI43">
        <v>112.465706</v>
      </c>
      <c r="AJ43">
        <v>121.52919799999999</v>
      </c>
      <c r="AK43" s="91">
        <v>0.215</v>
      </c>
    </row>
    <row r="44" spans="2:37" ht="15" customHeight="1">
      <c r="B44" s="93" t="s">
        <v>1257</v>
      </c>
      <c r="C44" t="s">
        <v>364</v>
      </c>
      <c r="D44" t="s">
        <v>1258</v>
      </c>
      <c r="E44" t="s">
        <v>1259</v>
      </c>
      <c r="F44" t="s">
        <v>817</v>
      </c>
      <c r="H44">
        <v>98.239020999999994</v>
      </c>
      <c r="I44">
        <v>98.920753000000005</v>
      </c>
      <c r="J44">
        <v>98.114661999999996</v>
      </c>
      <c r="K44">
        <v>97.346069</v>
      </c>
      <c r="L44">
        <v>96.685867000000002</v>
      </c>
      <c r="M44">
        <v>95.823470999999998</v>
      </c>
      <c r="N44">
        <v>94.964698999999996</v>
      </c>
      <c r="O44">
        <v>93.890502999999995</v>
      </c>
      <c r="P44">
        <v>92.919189000000003</v>
      </c>
      <c r="Q44">
        <v>92.029815999999997</v>
      </c>
      <c r="R44">
        <v>91.401107999999994</v>
      </c>
      <c r="S44">
        <v>90.674225000000007</v>
      </c>
      <c r="T44">
        <v>89.934028999999995</v>
      </c>
      <c r="U44">
        <v>89.168869000000001</v>
      </c>
      <c r="V44">
        <v>88.333008000000007</v>
      </c>
      <c r="W44">
        <v>87.614966999999993</v>
      </c>
      <c r="X44">
        <v>86.833350999999993</v>
      </c>
      <c r="Y44">
        <v>86.156693000000004</v>
      </c>
      <c r="Z44">
        <v>85.473595000000003</v>
      </c>
      <c r="AA44">
        <v>84.846123000000006</v>
      </c>
      <c r="AB44">
        <v>84.273765999999995</v>
      </c>
      <c r="AC44">
        <v>83.705399</v>
      </c>
      <c r="AD44">
        <v>83.103454999999997</v>
      </c>
      <c r="AE44">
        <v>82.418205</v>
      </c>
      <c r="AF44">
        <v>81.856209000000007</v>
      </c>
      <c r="AG44">
        <v>81.249022999999994</v>
      </c>
      <c r="AH44">
        <v>80.573120000000003</v>
      </c>
      <c r="AI44">
        <v>79.990395000000007</v>
      </c>
      <c r="AJ44">
        <v>79.592849999999999</v>
      </c>
      <c r="AK44" s="91">
        <v>-7.0000000000000001E-3</v>
      </c>
    </row>
    <row r="45" spans="2:37" ht="15" customHeight="1">
      <c r="B45" s="93" t="s">
        <v>1260</v>
      </c>
      <c r="C45" t="s">
        <v>1178</v>
      </c>
      <c r="D45" t="s">
        <v>1261</v>
      </c>
      <c r="E45" t="s">
        <v>1262</v>
      </c>
      <c r="F45" t="s">
        <v>817</v>
      </c>
      <c r="H45">
        <v>95.724982999999995</v>
      </c>
      <c r="I45">
        <v>96.410872999999995</v>
      </c>
      <c r="J45">
        <v>95.648369000000002</v>
      </c>
      <c r="K45">
        <v>94.922400999999994</v>
      </c>
      <c r="L45">
        <v>94.299674999999993</v>
      </c>
      <c r="M45">
        <v>93.480141000000003</v>
      </c>
      <c r="N45">
        <v>92.663535999999993</v>
      </c>
      <c r="O45">
        <v>91.636002000000005</v>
      </c>
      <c r="P45">
        <v>90.709732000000002</v>
      </c>
      <c r="Q45">
        <v>89.864052000000001</v>
      </c>
      <c r="R45">
        <v>89.271820000000005</v>
      </c>
      <c r="S45">
        <v>88.583907999999994</v>
      </c>
      <c r="T45">
        <v>87.881882000000004</v>
      </c>
      <c r="U45">
        <v>87.154610000000005</v>
      </c>
      <c r="V45">
        <v>86.355025999999995</v>
      </c>
      <c r="W45">
        <v>85.672011999999995</v>
      </c>
      <c r="X45">
        <v>84.929305999999997</v>
      </c>
      <c r="Y45">
        <v>84.290549999999996</v>
      </c>
      <c r="Z45">
        <v>83.598647999999997</v>
      </c>
      <c r="AA45">
        <v>82.885955999999993</v>
      </c>
      <c r="AB45">
        <v>82.221778999999998</v>
      </c>
      <c r="AC45">
        <v>81.555756000000002</v>
      </c>
      <c r="AD45">
        <v>80.850998000000004</v>
      </c>
      <c r="AE45">
        <v>80.058989999999994</v>
      </c>
      <c r="AF45">
        <v>79.380050999999995</v>
      </c>
      <c r="AG45">
        <v>78.650115999999997</v>
      </c>
      <c r="AH45">
        <v>77.846335999999994</v>
      </c>
      <c r="AI45">
        <v>77.124741</v>
      </c>
      <c r="AJ45">
        <v>76.572761999999997</v>
      </c>
      <c r="AK45" s="91">
        <v>-8.0000000000000002E-3</v>
      </c>
    </row>
    <row r="46" spans="2:37" ht="15" customHeight="1">
      <c r="B46" s="93" t="s">
        <v>1263</v>
      </c>
      <c r="C46" t="s">
        <v>1264</v>
      </c>
      <c r="D46" t="s">
        <v>1265</v>
      </c>
      <c r="E46" t="s">
        <v>1266</v>
      </c>
      <c r="F46" t="s">
        <v>817</v>
      </c>
      <c r="H46">
        <v>1.875904</v>
      </c>
      <c r="I46">
        <v>1.8078829999999999</v>
      </c>
      <c r="J46">
        <v>1.7136819999999999</v>
      </c>
      <c r="K46">
        <v>1.621937</v>
      </c>
      <c r="L46">
        <v>1.5413140000000001</v>
      </c>
      <c r="M46">
        <v>1.455168</v>
      </c>
      <c r="N46">
        <v>1.371278</v>
      </c>
      <c r="O46">
        <v>1.2863249999999999</v>
      </c>
      <c r="P46">
        <v>1.1999850000000001</v>
      </c>
      <c r="Q46">
        <v>1.1125510000000001</v>
      </c>
      <c r="R46">
        <v>1.0315639999999999</v>
      </c>
      <c r="S46">
        <v>0.94839600000000002</v>
      </c>
      <c r="T46">
        <v>0.86860599999999999</v>
      </c>
      <c r="U46">
        <v>0.79182399999999997</v>
      </c>
      <c r="V46">
        <v>0.72530600000000001</v>
      </c>
      <c r="W46">
        <v>0.65481</v>
      </c>
      <c r="X46">
        <v>0.57531900000000002</v>
      </c>
      <c r="Y46">
        <v>0.49192999999999998</v>
      </c>
      <c r="Z46">
        <v>0.417902</v>
      </c>
      <c r="AA46">
        <v>0.41475499999999998</v>
      </c>
      <c r="AB46">
        <v>0.41187499999999999</v>
      </c>
      <c r="AC46">
        <v>0.40901599999999999</v>
      </c>
      <c r="AD46">
        <v>0.40599000000000002</v>
      </c>
      <c r="AE46">
        <v>0.40254800000000002</v>
      </c>
      <c r="AF46">
        <v>0.39974100000000001</v>
      </c>
      <c r="AG46">
        <v>0.396733</v>
      </c>
      <c r="AH46">
        <v>0.39335599999999998</v>
      </c>
      <c r="AI46">
        <v>0.39045299999999999</v>
      </c>
      <c r="AJ46">
        <v>0.38850499999999999</v>
      </c>
      <c r="AK46" s="91">
        <v>-5.5E-2</v>
      </c>
    </row>
    <row r="47" spans="2:37" ht="15" customHeight="1">
      <c r="B47" s="93" t="s">
        <v>1267</v>
      </c>
      <c r="C47" t="s">
        <v>538</v>
      </c>
      <c r="D47" t="s">
        <v>1268</v>
      </c>
      <c r="E47" t="s">
        <v>1269</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2:37" ht="15" customHeight="1">
      <c r="B48" s="93" t="s">
        <v>1270</v>
      </c>
      <c r="C48" t="s">
        <v>556</v>
      </c>
      <c r="D48" t="s">
        <v>1271</v>
      </c>
      <c r="E48" t="s">
        <v>1272</v>
      </c>
      <c r="F48" t="s">
        <v>817</v>
      </c>
      <c r="H48">
        <v>0.638131</v>
      </c>
      <c r="I48">
        <v>0.70199999999999996</v>
      </c>
      <c r="J48">
        <v>0.75260700000000003</v>
      </c>
      <c r="K48">
        <v>0.80172500000000002</v>
      </c>
      <c r="L48">
        <v>0.84487999999999996</v>
      </c>
      <c r="M48">
        <v>0.88815699999999997</v>
      </c>
      <c r="N48">
        <v>0.92988400000000004</v>
      </c>
      <c r="O48">
        <v>0.96818099999999996</v>
      </c>
      <c r="P48">
        <v>1.009477</v>
      </c>
      <c r="Q48">
        <v>1.053212</v>
      </c>
      <c r="R48">
        <v>1.0977250000000001</v>
      </c>
      <c r="S48">
        <v>1.1419189999999999</v>
      </c>
      <c r="T48">
        <v>1.183538</v>
      </c>
      <c r="U48">
        <v>1.2224330000000001</v>
      </c>
      <c r="V48">
        <v>1.252678</v>
      </c>
      <c r="W48">
        <v>1.2881480000000001</v>
      </c>
      <c r="X48">
        <v>1.3287279999999999</v>
      </c>
      <c r="Y48">
        <v>1.374214</v>
      </c>
      <c r="Z48">
        <v>1.4570460000000001</v>
      </c>
      <c r="AA48">
        <v>1.54541</v>
      </c>
      <c r="AB48">
        <v>1.640115</v>
      </c>
      <c r="AC48">
        <v>1.7406269999999999</v>
      </c>
      <c r="AD48">
        <v>1.8464670000000001</v>
      </c>
      <c r="AE48">
        <v>1.956663</v>
      </c>
      <c r="AF48">
        <v>2.0764179999999999</v>
      </c>
      <c r="AG48">
        <v>2.2021730000000002</v>
      </c>
      <c r="AH48">
        <v>2.3334239999999999</v>
      </c>
      <c r="AI48">
        <v>2.4752070000000002</v>
      </c>
      <c r="AJ48">
        <v>2.6315870000000001</v>
      </c>
      <c r="AK48" s="91">
        <v>5.1999999999999998E-2</v>
      </c>
    </row>
    <row r="49" spans="2:37" ht="15" customHeight="1">
      <c r="B49" s="93" t="s">
        <v>1273</v>
      </c>
      <c r="C49" t="s">
        <v>892</v>
      </c>
      <c r="D49" t="s">
        <v>1274</v>
      </c>
      <c r="E49" t="s">
        <v>1275</v>
      </c>
      <c r="F49" t="s">
        <v>817</v>
      </c>
      <c r="H49">
        <v>935.02770999999996</v>
      </c>
      <c r="I49">
        <v>881.83038299999998</v>
      </c>
      <c r="J49">
        <v>877.72729500000003</v>
      </c>
      <c r="K49">
        <v>878.60412599999995</v>
      </c>
      <c r="L49">
        <v>871.25030500000003</v>
      </c>
      <c r="M49">
        <v>868.44872999999995</v>
      </c>
      <c r="N49">
        <v>862.68933100000004</v>
      </c>
      <c r="O49">
        <v>859.14196800000002</v>
      </c>
      <c r="P49">
        <v>856.63439900000003</v>
      </c>
      <c r="Q49">
        <v>857.13647500000002</v>
      </c>
      <c r="R49">
        <v>857.43701199999998</v>
      </c>
      <c r="S49">
        <v>858.00024399999995</v>
      </c>
      <c r="T49">
        <v>857.76019299999996</v>
      </c>
      <c r="U49">
        <v>858.217896</v>
      </c>
      <c r="V49">
        <v>857.54724099999999</v>
      </c>
      <c r="W49">
        <v>857.61346400000002</v>
      </c>
      <c r="X49">
        <v>857.63464399999998</v>
      </c>
      <c r="Y49">
        <v>857.34979199999998</v>
      </c>
      <c r="Z49">
        <v>857.24542199999996</v>
      </c>
      <c r="AA49">
        <v>857.30096400000002</v>
      </c>
      <c r="AB49">
        <v>857.82971199999997</v>
      </c>
      <c r="AC49">
        <v>857.81982400000004</v>
      </c>
      <c r="AD49">
        <v>858.04791299999999</v>
      </c>
      <c r="AE49">
        <v>858.06762700000002</v>
      </c>
      <c r="AF49">
        <v>860.63342299999999</v>
      </c>
      <c r="AG49">
        <v>860.92425500000002</v>
      </c>
      <c r="AH49">
        <v>859.83441200000004</v>
      </c>
      <c r="AI49">
        <v>859.12170400000002</v>
      </c>
      <c r="AJ49">
        <v>858.094604</v>
      </c>
      <c r="AK49" s="91">
        <v>-3.0000000000000001E-3</v>
      </c>
    </row>
    <row r="50" spans="2:37" ht="15" customHeight="1">
      <c r="B50" s="93" t="s">
        <v>1276</v>
      </c>
      <c r="C50" t="s">
        <v>1178</v>
      </c>
      <c r="D50" t="s">
        <v>1277</v>
      </c>
      <c r="E50" t="s">
        <v>1278</v>
      </c>
      <c r="F50" t="s">
        <v>817</v>
      </c>
      <c r="H50">
        <v>222.93867499999999</v>
      </c>
      <c r="I50">
        <v>318.21374500000002</v>
      </c>
      <c r="J50">
        <v>318.50683600000002</v>
      </c>
      <c r="K50">
        <v>321.42748999999998</v>
      </c>
      <c r="L50">
        <v>326.40893599999998</v>
      </c>
      <c r="M50">
        <v>331.75039700000002</v>
      </c>
      <c r="N50">
        <v>339.13262900000001</v>
      </c>
      <c r="O50">
        <v>343.65380900000002</v>
      </c>
      <c r="P50">
        <v>348.44000199999999</v>
      </c>
      <c r="Q50">
        <v>348.61184700000001</v>
      </c>
      <c r="R50">
        <v>349.93618800000002</v>
      </c>
      <c r="S50">
        <v>351.71850599999999</v>
      </c>
      <c r="T50">
        <v>354.40063500000002</v>
      </c>
      <c r="U50">
        <v>355.17700200000002</v>
      </c>
      <c r="V50">
        <v>356.67022700000001</v>
      </c>
      <c r="W50">
        <v>356.87670900000001</v>
      </c>
      <c r="X50">
        <v>358.82894900000002</v>
      </c>
      <c r="Y50">
        <v>358.93920900000001</v>
      </c>
      <c r="Z50">
        <v>360.572205</v>
      </c>
      <c r="AA50">
        <v>361.26196299999998</v>
      </c>
      <c r="AB50">
        <v>361.28478999999999</v>
      </c>
      <c r="AC50">
        <v>360.64623999999998</v>
      </c>
      <c r="AD50">
        <v>360.38775600000002</v>
      </c>
      <c r="AE50">
        <v>360.05560300000002</v>
      </c>
      <c r="AF50">
        <v>358.46176100000002</v>
      </c>
      <c r="AG50">
        <v>357.26376299999998</v>
      </c>
      <c r="AH50">
        <v>357.07412699999998</v>
      </c>
      <c r="AI50">
        <v>355.22808800000001</v>
      </c>
      <c r="AJ50">
        <v>354.51147500000002</v>
      </c>
      <c r="AK50" s="91">
        <v>1.7000000000000001E-2</v>
      </c>
    </row>
    <row r="51" spans="2:37" ht="15" customHeight="1">
      <c r="B51" s="93" t="s">
        <v>1279</v>
      </c>
      <c r="C51" t="s">
        <v>1264</v>
      </c>
      <c r="D51" t="s">
        <v>1280</v>
      </c>
      <c r="E51" t="s">
        <v>1281</v>
      </c>
      <c r="F51" t="s">
        <v>817</v>
      </c>
      <c r="H51">
        <v>685.66516100000001</v>
      </c>
      <c r="I51">
        <v>532.149719</v>
      </c>
      <c r="J51">
        <v>519.35320999999999</v>
      </c>
      <c r="K51">
        <v>520.34844999999996</v>
      </c>
      <c r="L51">
        <v>497.46441700000003</v>
      </c>
      <c r="M51">
        <v>487.75363199999998</v>
      </c>
      <c r="N51">
        <v>469.75631700000002</v>
      </c>
      <c r="O51">
        <v>458.26986699999998</v>
      </c>
      <c r="P51">
        <v>449.82733200000001</v>
      </c>
      <c r="Q51">
        <v>449.95632899999998</v>
      </c>
      <c r="R51">
        <v>449.27517699999999</v>
      </c>
      <c r="S51">
        <v>449.44375600000001</v>
      </c>
      <c r="T51">
        <v>447.34497099999999</v>
      </c>
      <c r="U51">
        <v>447.23684700000001</v>
      </c>
      <c r="V51">
        <v>444.02316300000001</v>
      </c>
      <c r="W51">
        <v>442.96899400000001</v>
      </c>
      <c r="X51">
        <v>441.815674</v>
      </c>
      <c r="Y51">
        <v>439.63165300000003</v>
      </c>
      <c r="Z51">
        <v>437.97662400000002</v>
      </c>
      <c r="AA51">
        <v>436.76757800000001</v>
      </c>
      <c r="AB51">
        <v>436.80938700000002</v>
      </c>
      <c r="AC51">
        <v>435.24386600000003</v>
      </c>
      <c r="AD51">
        <v>434.29315200000002</v>
      </c>
      <c r="AE51">
        <v>432.733093</v>
      </c>
      <c r="AF51">
        <v>438.45755000000003</v>
      </c>
      <c r="AG51">
        <v>437.70047</v>
      </c>
      <c r="AH51">
        <v>432.92089800000002</v>
      </c>
      <c r="AI51">
        <v>429.24749800000001</v>
      </c>
      <c r="AJ51">
        <v>424.56079099999999</v>
      </c>
      <c r="AK51" s="91">
        <v>-1.7000000000000001E-2</v>
      </c>
    </row>
    <row r="52" spans="2:37" ht="15" customHeight="1">
      <c r="B52" s="93" t="s">
        <v>1282</v>
      </c>
      <c r="C52" t="s">
        <v>538</v>
      </c>
      <c r="D52" t="s">
        <v>1283</v>
      </c>
      <c r="E52" t="s">
        <v>1284</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2:37" ht="15" customHeight="1">
      <c r="B53" s="93" t="s">
        <v>1285</v>
      </c>
      <c r="C53" t="s">
        <v>556</v>
      </c>
      <c r="D53" t="s">
        <v>1286</v>
      </c>
      <c r="E53" t="s">
        <v>1287</v>
      </c>
      <c r="F53" t="s">
        <v>817</v>
      </c>
      <c r="H53">
        <v>26.423862</v>
      </c>
      <c r="I53">
        <v>31.466925</v>
      </c>
      <c r="J53">
        <v>39.867241</v>
      </c>
      <c r="K53">
        <v>36.828189999999999</v>
      </c>
      <c r="L53">
        <v>47.376953</v>
      </c>
      <c r="M53">
        <v>48.944679000000001</v>
      </c>
      <c r="N53">
        <v>53.800423000000002</v>
      </c>
      <c r="O53">
        <v>57.218277</v>
      </c>
      <c r="P53">
        <v>58.367088000000003</v>
      </c>
      <c r="Q53">
        <v>58.568268000000003</v>
      </c>
      <c r="R53">
        <v>58.225639000000001</v>
      </c>
      <c r="S53">
        <v>56.838042999999999</v>
      </c>
      <c r="T53">
        <v>56.014595</v>
      </c>
      <c r="U53">
        <v>55.804080999999996</v>
      </c>
      <c r="V53">
        <v>56.853912000000001</v>
      </c>
      <c r="W53">
        <v>57.767783999999999</v>
      </c>
      <c r="X53">
        <v>56.989986000000002</v>
      </c>
      <c r="Y53">
        <v>58.778945999999998</v>
      </c>
      <c r="Z53">
        <v>58.696617000000003</v>
      </c>
      <c r="AA53">
        <v>59.2714</v>
      </c>
      <c r="AB53">
        <v>59.735518999999996</v>
      </c>
      <c r="AC53">
        <v>61.929656999999999</v>
      </c>
      <c r="AD53">
        <v>63.367027</v>
      </c>
      <c r="AE53">
        <v>65.278946000000005</v>
      </c>
      <c r="AF53">
        <v>63.714081</v>
      </c>
      <c r="AG53">
        <v>65.960021999999995</v>
      </c>
      <c r="AH53">
        <v>69.839432000000002</v>
      </c>
      <c r="AI53">
        <v>74.646148999999994</v>
      </c>
      <c r="AJ53">
        <v>79.022368999999998</v>
      </c>
      <c r="AK53" s="91">
        <v>0.04</v>
      </c>
    </row>
    <row r="54" spans="2:37" ht="15" customHeight="1">
      <c r="B54" s="93" t="s">
        <v>1288</v>
      </c>
      <c r="C54" t="s">
        <v>1289</v>
      </c>
      <c r="D54" t="s">
        <v>1290</v>
      </c>
      <c r="E54" t="s">
        <v>864</v>
      </c>
      <c r="F54" t="s">
        <v>817</v>
      </c>
      <c r="H54">
        <v>2802.8073730000001</v>
      </c>
      <c r="I54">
        <v>3008.1679690000001</v>
      </c>
      <c r="J54">
        <v>3051.2026369999999</v>
      </c>
      <c r="K54">
        <v>3057.110596</v>
      </c>
      <c r="L54">
        <v>3095.898193</v>
      </c>
      <c r="M54">
        <v>3134.226807</v>
      </c>
      <c r="N54">
        <v>3164.5515140000002</v>
      </c>
      <c r="O54">
        <v>3187.108154</v>
      </c>
      <c r="P54">
        <v>3202.938232</v>
      </c>
      <c r="Q54">
        <v>3218.7827149999998</v>
      </c>
      <c r="R54">
        <v>3243.936279</v>
      </c>
      <c r="S54">
        <v>3270.4479980000001</v>
      </c>
      <c r="T54">
        <v>3294.4030760000001</v>
      </c>
      <c r="U54">
        <v>3322.9240719999998</v>
      </c>
      <c r="V54">
        <v>3359.8247070000002</v>
      </c>
      <c r="W54">
        <v>3403.8945309999999</v>
      </c>
      <c r="X54">
        <v>3450.171875</v>
      </c>
      <c r="Y54">
        <v>3498.4882809999999</v>
      </c>
      <c r="Z54">
        <v>3554.6437989999999</v>
      </c>
      <c r="AA54">
        <v>3608.4033199999999</v>
      </c>
      <c r="AB54">
        <v>3663.0974120000001</v>
      </c>
      <c r="AC54">
        <v>3718.6245119999999</v>
      </c>
      <c r="AD54">
        <v>3774.0097660000001</v>
      </c>
      <c r="AE54">
        <v>3827.9187010000001</v>
      </c>
      <c r="AF54">
        <v>3880.4333499999998</v>
      </c>
      <c r="AG54">
        <v>3936.7380370000001</v>
      </c>
      <c r="AH54">
        <v>3993.6040039999998</v>
      </c>
      <c r="AI54">
        <v>4049.650635</v>
      </c>
      <c r="AJ54">
        <v>4112.1577150000003</v>
      </c>
      <c r="AK54" s="91">
        <v>1.4E-2</v>
      </c>
    </row>
    <row r="55" spans="2:37" ht="15" customHeight="1">
      <c r="B55" s="93" t="s">
        <v>1291</v>
      </c>
      <c r="C55" t="s">
        <v>1292</v>
      </c>
      <c r="D55" t="s">
        <v>1293</v>
      </c>
      <c r="E55" t="s">
        <v>1294</v>
      </c>
      <c r="F55" t="s">
        <v>817</v>
      </c>
      <c r="H55">
        <v>2780.3857419999999</v>
      </c>
      <c r="I55">
        <v>2985.7573240000002</v>
      </c>
      <c r="J55">
        <v>3028.8010250000002</v>
      </c>
      <c r="K55">
        <v>3034.7165530000002</v>
      </c>
      <c r="L55">
        <v>3073.5104980000001</v>
      </c>
      <c r="M55">
        <v>3111.8442380000001</v>
      </c>
      <c r="N55">
        <v>3142.173096</v>
      </c>
      <c r="O55">
        <v>3164.733154</v>
      </c>
      <c r="P55">
        <v>3180.5661620000001</v>
      </c>
      <c r="Q55">
        <v>3196.413086</v>
      </c>
      <c r="R55">
        <v>3221.5686040000001</v>
      </c>
      <c r="S55">
        <v>3248.0820309999999</v>
      </c>
      <c r="T55">
        <v>3272.0385740000002</v>
      </c>
      <c r="U55">
        <v>3300.560547</v>
      </c>
      <c r="V55">
        <v>3337.4621579999998</v>
      </c>
      <c r="W55">
        <v>3381.5327149999998</v>
      </c>
      <c r="X55">
        <v>3427.8107909999999</v>
      </c>
      <c r="Y55">
        <v>3476.1276859999998</v>
      </c>
      <c r="Z55">
        <v>3532.2836910000001</v>
      </c>
      <c r="AA55">
        <v>3586.0437010000001</v>
      </c>
      <c r="AB55">
        <v>3640.7380370000001</v>
      </c>
      <c r="AC55">
        <v>3696.2653810000002</v>
      </c>
      <c r="AD55">
        <v>3751.6508789999998</v>
      </c>
      <c r="AE55">
        <v>3805.5598140000002</v>
      </c>
      <c r="AF55">
        <v>3858.0747070000002</v>
      </c>
      <c r="AG55">
        <v>3914.3793949999999</v>
      </c>
      <c r="AH55">
        <v>3971.2456050000001</v>
      </c>
      <c r="AI55">
        <v>4027.2922359999998</v>
      </c>
      <c r="AJ55">
        <v>4089.7993160000001</v>
      </c>
      <c r="AK55" s="91">
        <v>1.4E-2</v>
      </c>
    </row>
    <row r="56" spans="2:37" ht="15" customHeight="1">
      <c r="B56" s="93" t="s">
        <v>1295</v>
      </c>
      <c r="C56" t="s">
        <v>966</v>
      </c>
      <c r="D56" t="s">
        <v>1296</v>
      </c>
      <c r="E56" t="s">
        <v>1297</v>
      </c>
      <c r="F56" t="s">
        <v>817</v>
      </c>
      <c r="H56">
        <v>22.421617999999999</v>
      </c>
      <c r="I56">
        <v>22.410634999999999</v>
      </c>
      <c r="J56">
        <v>22.401547999999998</v>
      </c>
      <c r="K56">
        <v>22.394031999999999</v>
      </c>
      <c r="L56">
        <v>22.387812</v>
      </c>
      <c r="M56">
        <v>22.382666</v>
      </c>
      <c r="N56">
        <v>22.378406999999999</v>
      </c>
      <c r="O56">
        <v>22.374884000000002</v>
      </c>
      <c r="P56">
        <v>22.371969</v>
      </c>
      <c r="Q56">
        <v>22.369558000000001</v>
      </c>
      <c r="R56">
        <v>22.367563000000001</v>
      </c>
      <c r="S56">
        <v>22.365911000000001</v>
      </c>
      <c r="T56">
        <v>22.364546000000001</v>
      </c>
      <c r="U56">
        <v>22.363416999999998</v>
      </c>
      <c r="V56">
        <v>22.362480000000001</v>
      </c>
      <c r="W56">
        <v>22.361708</v>
      </c>
      <c r="X56">
        <v>22.361066999999998</v>
      </c>
      <c r="Y56">
        <v>22.360537999999998</v>
      </c>
      <c r="Z56">
        <v>22.360099999999999</v>
      </c>
      <c r="AA56">
        <v>22.359736999999999</v>
      </c>
      <c r="AB56">
        <v>22.359438000000001</v>
      </c>
      <c r="AC56">
        <v>22.359190000000002</v>
      </c>
      <c r="AD56">
        <v>22.358984</v>
      </c>
      <c r="AE56">
        <v>22.358813999999999</v>
      </c>
      <c r="AF56">
        <v>22.358673</v>
      </c>
      <c r="AG56">
        <v>22.358557000000001</v>
      </c>
      <c r="AH56">
        <v>22.358460999999998</v>
      </c>
      <c r="AI56">
        <v>22.358381000000001</v>
      </c>
      <c r="AJ56">
        <v>22.358315000000001</v>
      </c>
      <c r="AK56" s="91">
        <v>0</v>
      </c>
    </row>
    <row r="57" spans="2:37" ht="15" customHeight="1">
      <c r="B57" s="93" t="s">
        <v>1298</v>
      </c>
      <c r="C57" t="s">
        <v>448</v>
      </c>
      <c r="D57" t="s">
        <v>1299</v>
      </c>
      <c r="E57" t="s">
        <v>1300</v>
      </c>
      <c r="F57" t="s">
        <v>817</v>
      </c>
      <c r="H57">
        <v>430.83187900000001</v>
      </c>
      <c r="I57">
        <v>433.13122600000003</v>
      </c>
      <c r="J57">
        <v>433.96752900000001</v>
      </c>
      <c r="K57">
        <v>434.62820399999998</v>
      </c>
      <c r="L57">
        <v>435.16168199999998</v>
      </c>
      <c r="M57">
        <v>435.947113</v>
      </c>
      <c r="N57">
        <v>436.50567599999999</v>
      </c>
      <c r="O57">
        <v>436.95120200000002</v>
      </c>
      <c r="P57">
        <v>437.33203099999997</v>
      </c>
      <c r="Q57">
        <v>437.57638500000002</v>
      </c>
      <c r="R57">
        <v>437.74392699999999</v>
      </c>
      <c r="S57">
        <v>437.826752</v>
      </c>
      <c r="T57">
        <v>437.85824600000001</v>
      </c>
      <c r="U57">
        <v>437.879456</v>
      </c>
      <c r="V57">
        <v>438.00381499999997</v>
      </c>
      <c r="W57">
        <v>438.20288099999999</v>
      </c>
      <c r="X57">
        <v>438.41198700000001</v>
      </c>
      <c r="Y57">
        <v>438.63055400000002</v>
      </c>
      <c r="Z57">
        <v>438.85791</v>
      </c>
      <c r="AA57">
        <v>439.09307899999999</v>
      </c>
      <c r="AB57">
        <v>439.33535799999999</v>
      </c>
      <c r="AC57">
        <v>439.584137</v>
      </c>
      <c r="AD57">
        <v>439.83880599999998</v>
      </c>
      <c r="AE57">
        <v>440.09887700000002</v>
      </c>
      <c r="AF57">
        <v>440.36389200000002</v>
      </c>
      <c r="AG57">
        <v>440.63324</v>
      </c>
      <c r="AH57">
        <v>440.906677</v>
      </c>
      <c r="AI57">
        <v>441.18383799999998</v>
      </c>
      <c r="AJ57">
        <v>441.46450800000002</v>
      </c>
      <c r="AK57" s="91">
        <v>1E-3</v>
      </c>
    </row>
    <row r="58" spans="2:37" ht="15" customHeight="1">
      <c r="B58" s="93" t="s">
        <v>1301</v>
      </c>
      <c r="C58" t="s">
        <v>931</v>
      </c>
      <c r="D58" t="s">
        <v>1302</v>
      </c>
      <c r="E58" t="s">
        <v>1303</v>
      </c>
      <c r="F58" t="s">
        <v>817</v>
      </c>
      <c r="H58">
        <v>334.448914</v>
      </c>
      <c r="I58">
        <v>336.233856</v>
      </c>
      <c r="J58">
        <v>336.88305700000001</v>
      </c>
      <c r="K58">
        <v>337.39593500000001</v>
      </c>
      <c r="L58">
        <v>337.81005900000002</v>
      </c>
      <c r="M58">
        <v>338.41980000000001</v>
      </c>
      <c r="N58">
        <v>338.85339399999998</v>
      </c>
      <c r="O58">
        <v>339.19924900000001</v>
      </c>
      <c r="P58">
        <v>339.49490400000002</v>
      </c>
      <c r="Q58">
        <v>339.68457000000001</v>
      </c>
      <c r="R58">
        <v>339.81463600000001</v>
      </c>
      <c r="S58">
        <v>339.87893700000001</v>
      </c>
      <c r="T58">
        <v>339.90338100000002</v>
      </c>
      <c r="U58">
        <v>339.91986100000003</v>
      </c>
      <c r="V58">
        <v>340.01638800000001</v>
      </c>
      <c r="W58">
        <v>340.170929</v>
      </c>
      <c r="X58">
        <v>340.33325200000002</v>
      </c>
      <c r="Y58">
        <v>340.50292999999999</v>
      </c>
      <c r="Z58">
        <v>340.67941300000001</v>
      </c>
      <c r="AA58">
        <v>340.86196899999999</v>
      </c>
      <c r="AB58">
        <v>341.050049</v>
      </c>
      <c r="AC58">
        <v>341.24316399999998</v>
      </c>
      <c r="AD58">
        <v>341.44085699999999</v>
      </c>
      <c r="AE58">
        <v>341.64276100000001</v>
      </c>
      <c r="AF58">
        <v>341.84848</v>
      </c>
      <c r="AG58">
        <v>342.05758700000001</v>
      </c>
      <c r="AH58">
        <v>342.269836</v>
      </c>
      <c r="AI58">
        <v>342.48501599999997</v>
      </c>
      <c r="AJ58">
        <v>342.70288099999999</v>
      </c>
      <c r="AK58" s="91">
        <v>1E-3</v>
      </c>
    </row>
    <row r="59" spans="2:37" ht="15" customHeight="1">
      <c r="B59" s="93" t="s">
        <v>1304</v>
      </c>
      <c r="C59" t="s">
        <v>935</v>
      </c>
      <c r="D59" t="s">
        <v>1305</v>
      </c>
      <c r="E59" t="s">
        <v>1306</v>
      </c>
      <c r="F59" t="s">
        <v>817</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t="s">
        <v>549</v>
      </c>
    </row>
    <row r="60" spans="2:37" ht="15" customHeight="1">
      <c r="B60" s="93" t="s">
        <v>1307</v>
      </c>
      <c r="C60" t="s">
        <v>939</v>
      </c>
      <c r="D60" t="s">
        <v>1308</v>
      </c>
      <c r="E60" t="s">
        <v>1309</v>
      </c>
      <c r="F60" t="s">
        <v>817</v>
      </c>
      <c r="H60">
        <v>96.382973000000007</v>
      </c>
      <c r="I60">
        <v>96.897368999999998</v>
      </c>
      <c r="J60">
        <v>97.084457</v>
      </c>
      <c r="K60">
        <v>97.232269000000002</v>
      </c>
      <c r="L60">
        <v>97.351607999999999</v>
      </c>
      <c r="M60">
        <v>97.527321000000001</v>
      </c>
      <c r="N60">
        <v>97.652275000000003</v>
      </c>
      <c r="O60">
        <v>97.751960999999994</v>
      </c>
      <c r="P60">
        <v>97.837142999999998</v>
      </c>
      <c r="Q60">
        <v>97.891814999999994</v>
      </c>
      <c r="R60">
        <v>97.929291000000006</v>
      </c>
      <c r="S60">
        <v>97.947815000000006</v>
      </c>
      <c r="T60">
        <v>97.954857000000004</v>
      </c>
      <c r="U60">
        <v>97.959594999999993</v>
      </c>
      <c r="V60">
        <v>97.987419000000003</v>
      </c>
      <c r="W60">
        <v>98.031966999999995</v>
      </c>
      <c r="X60">
        <v>98.078743000000003</v>
      </c>
      <c r="Y60">
        <v>98.12764</v>
      </c>
      <c r="Z60">
        <v>98.178512999999995</v>
      </c>
      <c r="AA60">
        <v>98.231116999999998</v>
      </c>
      <c r="AB60">
        <v>98.285308999999998</v>
      </c>
      <c r="AC60">
        <v>98.340964999999997</v>
      </c>
      <c r="AD60">
        <v>98.397942</v>
      </c>
      <c r="AE60">
        <v>98.456130999999999</v>
      </c>
      <c r="AF60">
        <v>98.515411</v>
      </c>
      <c r="AG60">
        <v>98.575667999999993</v>
      </c>
      <c r="AH60">
        <v>98.636825999999999</v>
      </c>
      <c r="AI60">
        <v>98.698836999999997</v>
      </c>
      <c r="AJ60">
        <v>98.761627000000004</v>
      </c>
      <c r="AK60" s="91">
        <v>1E-3</v>
      </c>
    </row>
    <row r="61" spans="2:37" ht="15" customHeight="1">
      <c r="B61" s="93" t="s">
        <v>1310</v>
      </c>
      <c r="C61" t="s">
        <v>347</v>
      </c>
      <c r="D61" t="s">
        <v>1311</v>
      </c>
      <c r="E61" t="s">
        <v>1312</v>
      </c>
      <c r="F61" t="s">
        <v>817</v>
      </c>
      <c r="H61">
        <v>210.97721899999999</v>
      </c>
      <c r="I61">
        <v>220.80746500000001</v>
      </c>
      <c r="J61">
        <v>225.15119899999999</v>
      </c>
      <c r="K61">
        <v>225.93090799999999</v>
      </c>
      <c r="L61">
        <v>226.441757</v>
      </c>
      <c r="M61">
        <v>226.74642900000001</v>
      </c>
      <c r="N61">
        <v>226.787048</v>
      </c>
      <c r="O61">
        <v>226.390717</v>
      </c>
      <c r="P61">
        <v>225.62441999999999</v>
      </c>
      <c r="Q61">
        <v>224.46057099999999</v>
      </c>
      <c r="R61">
        <v>223.250336</v>
      </c>
      <c r="S61">
        <v>223.04595900000001</v>
      </c>
      <c r="T61">
        <v>222.35723899999999</v>
      </c>
      <c r="U61">
        <v>221.455566</v>
      </c>
      <c r="V61">
        <v>220.40602100000001</v>
      </c>
      <c r="W61">
        <v>218.77555799999999</v>
      </c>
      <c r="X61">
        <v>217.16113300000001</v>
      </c>
      <c r="Y61">
        <v>215.39122</v>
      </c>
      <c r="Z61">
        <v>213.471802</v>
      </c>
      <c r="AA61">
        <v>211.40820299999999</v>
      </c>
      <c r="AB61">
        <v>209.23976099999999</v>
      </c>
      <c r="AC61">
        <v>206.76431299999999</v>
      </c>
      <c r="AD61">
        <v>204.38597100000001</v>
      </c>
      <c r="AE61">
        <v>201.858643</v>
      </c>
      <c r="AF61">
        <v>199.42544599999999</v>
      </c>
      <c r="AG61">
        <v>196.48846399999999</v>
      </c>
      <c r="AH61">
        <v>193.40808100000001</v>
      </c>
      <c r="AI61">
        <v>189.779068</v>
      </c>
      <c r="AJ61">
        <v>186.44667100000001</v>
      </c>
      <c r="AK61" s="91">
        <v>-4.0000000000000001E-3</v>
      </c>
    </row>
    <row r="62" spans="2:37" ht="15" customHeight="1">
      <c r="B62" s="93" t="s">
        <v>1313</v>
      </c>
      <c r="C62" t="s">
        <v>1314</v>
      </c>
      <c r="D62" t="s">
        <v>1315</v>
      </c>
      <c r="E62" t="s">
        <v>1316</v>
      </c>
      <c r="F62" t="s">
        <v>817</v>
      </c>
      <c r="H62">
        <v>92.212233999999995</v>
      </c>
      <c r="I62">
        <v>95.837829999999997</v>
      </c>
      <c r="J62">
        <v>98.320953000000003</v>
      </c>
      <c r="K62">
        <v>98.870079000000004</v>
      </c>
      <c r="L62">
        <v>99.844643000000005</v>
      </c>
      <c r="M62">
        <v>100.614418</v>
      </c>
      <c r="N62">
        <v>101.247078</v>
      </c>
      <c r="O62">
        <v>101.616623</v>
      </c>
      <c r="P62">
        <v>101.724174</v>
      </c>
      <c r="Q62">
        <v>101.53801</v>
      </c>
      <c r="R62">
        <v>101.311256</v>
      </c>
      <c r="S62">
        <v>100.97640199999999</v>
      </c>
      <c r="T62">
        <v>100.756874</v>
      </c>
      <c r="U62">
        <v>100.295074</v>
      </c>
      <c r="V62">
        <v>99.678466999999998</v>
      </c>
      <c r="W62">
        <v>98.421806000000004</v>
      </c>
      <c r="X62">
        <v>97.683716000000004</v>
      </c>
      <c r="Y62">
        <v>96.918678</v>
      </c>
      <c r="Z62">
        <v>96.071006999999994</v>
      </c>
      <c r="AA62">
        <v>95.130722000000006</v>
      </c>
      <c r="AB62">
        <v>94.233086</v>
      </c>
      <c r="AC62">
        <v>93.123824999999997</v>
      </c>
      <c r="AD62">
        <v>92.204300000000003</v>
      </c>
      <c r="AE62">
        <v>91.250327999999996</v>
      </c>
      <c r="AF62">
        <v>90.658730000000006</v>
      </c>
      <c r="AG62">
        <v>89.694473000000002</v>
      </c>
      <c r="AH62">
        <v>88.826485000000005</v>
      </c>
      <c r="AI62">
        <v>87.819648999999998</v>
      </c>
      <c r="AJ62">
        <v>86.904647999999995</v>
      </c>
      <c r="AK62" s="91">
        <v>-2E-3</v>
      </c>
    </row>
    <row r="63" spans="2:37" ht="15" customHeight="1">
      <c r="B63" s="93" t="s">
        <v>1317</v>
      </c>
      <c r="C63" t="s">
        <v>1221</v>
      </c>
      <c r="D63" t="s">
        <v>1318</v>
      </c>
      <c r="E63" t="s">
        <v>1319</v>
      </c>
      <c r="F63" t="s">
        <v>817</v>
      </c>
      <c r="H63">
        <v>12.007432</v>
      </c>
      <c r="I63">
        <v>12.465114</v>
      </c>
      <c r="J63">
        <v>12.775763</v>
      </c>
      <c r="K63">
        <v>12.835153999999999</v>
      </c>
      <c r="L63">
        <v>12.958027</v>
      </c>
      <c r="M63">
        <v>13.056922</v>
      </c>
      <c r="N63">
        <v>13.141268999999999</v>
      </c>
      <c r="O63">
        <v>13.190033</v>
      </c>
      <c r="P63">
        <v>13.202685000000001</v>
      </c>
      <c r="Q63">
        <v>13.177554000000001</v>
      </c>
      <c r="R63">
        <v>13.150479000000001</v>
      </c>
      <c r="S63">
        <v>13.109432999999999</v>
      </c>
      <c r="T63">
        <v>13.083599</v>
      </c>
      <c r="U63">
        <v>13.026247</v>
      </c>
      <c r="V63">
        <v>12.949903000000001</v>
      </c>
      <c r="W63">
        <v>12.790073</v>
      </c>
      <c r="X63">
        <v>12.696982999999999</v>
      </c>
      <c r="Y63">
        <v>12.600635</v>
      </c>
      <c r="Z63">
        <v>12.493633000000001</v>
      </c>
      <c r="AA63">
        <v>12.374180000000001</v>
      </c>
      <c r="AB63">
        <v>12.260481</v>
      </c>
      <c r="AC63">
        <v>12.119045</v>
      </c>
      <c r="AD63">
        <v>12.002355</v>
      </c>
      <c r="AE63">
        <v>11.880788000000001</v>
      </c>
      <c r="AF63">
        <v>11.808579999999999</v>
      </c>
      <c r="AG63">
        <v>11.685587</v>
      </c>
      <c r="AH63">
        <v>11.575792</v>
      </c>
      <c r="AI63">
        <v>11.447132</v>
      </c>
      <c r="AJ63">
        <v>11.331303999999999</v>
      </c>
      <c r="AK63" s="91">
        <v>-2E-3</v>
      </c>
    </row>
    <row r="64" spans="2:37" ht="15" customHeight="1">
      <c r="B64" s="93" t="s">
        <v>1320</v>
      </c>
      <c r="C64" t="s">
        <v>951</v>
      </c>
      <c r="D64" t="s">
        <v>1321</v>
      </c>
      <c r="E64" t="s">
        <v>1322</v>
      </c>
      <c r="F64" t="s">
        <v>817</v>
      </c>
      <c r="H64">
        <v>7.4320000000000002E-3</v>
      </c>
      <c r="I64">
        <v>7.7629999999999999E-3</v>
      </c>
      <c r="J64">
        <v>7.9489999999999995E-3</v>
      </c>
      <c r="K64">
        <v>8.0289999999999997E-3</v>
      </c>
      <c r="L64">
        <v>8.1410000000000007E-3</v>
      </c>
      <c r="M64">
        <v>8.2100000000000003E-3</v>
      </c>
      <c r="N64">
        <v>8.2570000000000005E-3</v>
      </c>
      <c r="O64">
        <v>8.2789999999999999E-3</v>
      </c>
      <c r="P64">
        <v>8.2830000000000004E-3</v>
      </c>
      <c r="Q64">
        <v>8.2609999999999992E-3</v>
      </c>
      <c r="R64">
        <v>8.2290000000000002E-3</v>
      </c>
      <c r="S64">
        <v>8.1890000000000001E-3</v>
      </c>
      <c r="T64">
        <v>8.1569999999999993E-3</v>
      </c>
      <c r="U64">
        <v>8.1069999999999996E-3</v>
      </c>
      <c r="V64">
        <v>8.0420000000000005E-3</v>
      </c>
      <c r="W64">
        <v>7.9609999999999993E-3</v>
      </c>
      <c r="X64">
        <v>7.8829999999999994E-3</v>
      </c>
      <c r="Y64">
        <v>7.803E-3</v>
      </c>
      <c r="Z64">
        <v>7.7130000000000002E-3</v>
      </c>
      <c r="AA64">
        <v>7.6150000000000002E-3</v>
      </c>
      <c r="AB64">
        <v>7.5209999999999999E-3</v>
      </c>
      <c r="AC64">
        <v>7.3980000000000001E-3</v>
      </c>
      <c r="AD64">
        <v>7.3070000000000001E-3</v>
      </c>
      <c r="AE64">
        <v>7.2150000000000001E-3</v>
      </c>
      <c r="AF64">
        <v>7.143E-3</v>
      </c>
      <c r="AG64">
        <v>7.0499999999999998E-3</v>
      </c>
      <c r="AH64">
        <v>6.9610000000000002E-3</v>
      </c>
      <c r="AI64">
        <v>6.8640000000000003E-3</v>
      </c>
      <c r="AJ64">
        <v>6.7689999999999998E-3</v>
      </c>
      <c r="AK64" s="91">
        <v>-3.0000000000000001E-3</v>
      </c>
    </row>
    <row r="65" spans="2:37" ht="15" customHeight="1">
      <c r="B65" s="93" t="s">
        <v>1323</v>
      </c>
      <c r="C65" t="s">
        <v>1178</v>
      </c>
      <c r="D65" t="s">
        <v>1324</v>
      </c>
      <c r="E65" t="s">
        <v>1325</v>
      </c>
      <c r="F65" t="s">
        <v>817</v>
      </c>
      <c r="H65">
        <v>52.012611</v>
      </c>
      <c r="I65">
        <v>54.015754999999999</v>
      </c>
      <c r="J65">
        <v>55.245651000000002</v>
      </c>
      <c r="K65">
        <v>55.522506999999997</v>
      </c>
      <c r="L65">
        <v>56.047764000000001</v>
      </c>
      <c r="M65">
        <v>56.442497000000003</v>
      </c>
      <c r="N65">
        <v>56.754584999999999</v>
      </c>
      <c r="O65">
        <v>56.903236</v>
      </c>
      <c r="P65">
        <v>56.888607</v>
      </c>
      <c r="Q65">
        <v>56.712851999999998</v>
      </c>
      <c r="R65">
        <v>56.517417999999999</v>
      </c>
      <c r="S65">
        <v>56.260185</v>
      </c>
      <c r="T65">
        <v>56.054282999999998</v>
      </c>
      <c r="U65">
        <v>55.704571000000001</v>
      </c>
      <c r="V65">
        <v>55.261519999999997</v>
      </c>
      <c r="W65">
        <v>54.562843000000001</v>
      </c>
      <c r="X65">
        <v>54.018444000000002</v>
      </c>
      <c r="Y65">
        <v>53.439864999999998</v>
      </c>
      <c r="Z65">
        <v>52.799095000000001</v>
      </c>
      <c r="AA65">
        <v>52.084651999999998</v>
      </c>
      <c r="AB65">
        <v>51.363410999999999</v>
      </c>
      <c r="AC65">
        <v>50.487484000000002</v>
      </c>
      <c r="AD65">
        <v>49.676124999999999</v>
      </c>
      <c r="AE65">
        <v>48.788139000000001</v>
      </c>
      <c r="AF65">
        <v>48.012000999999998</v>
      </c>
      <c r="AG65">
        <v>46.925766000000003</v>
      </c>
      <c r="AH65">
        <v>45.703896</v>
      </c>
      <c r="AI65">
        <v>44.05574</v>
      </c>
      <c r="AJ65">
        <v>42.693801999999998</v>
      </c>
      <c r="AK65" s="91">
        <v>-7.0000000000000001E-3</v>
      </c>
    </row>
    <row r="66" spans="2:37" ht="15" customHeight="1">
      <c r="B66" s="93" t="s">
        <v>1326</v>
      </c>
      <c r="C66" t="s">
        <v>985</v>
      </c>
      <c r="D66" t="s">
        <v>1327</v>
      </c>
      <c r="E66" t="s">
        <v>1328</v>
      </c>
      <c r="F66" t="s">
        <v>817</v>
      </c>
      <c r="H66">
        <v>26.102913000000001</v>
      </c>
      <c r="I66">
        <v>27.152719000000001</v>
      </c>
      <c r="J66">
        <v>27.997173</v>
      </c>
      <c r="K66">
        <v>28.156234999999999</v>
      </c>
      <c r="L66">
        <v>28.412040999999999</v>
      </c>
      <c r="M66">
        <v>28.617826000000001</v>
      </c>
      <c r="N66">
        <v>28.781718999999999</v>
      </c>
      <c r="O66">
        <v>28.881858999999999</v>
      </c>
      <c r="P66">
        <v>28.919270999999998</v>
      </c>
      <c r="Q66">
        <v>28.863105999999998</v>
      </c>
      <c r="R66">
        <v>28.782406000000002</v>
      </c>
      <c r="S66">
        <v>28.664639000000001</v>
      </c>
      <c r="T66">
        <v>28.58287</v>
      </c>
      <c r="U66">
        <v>28.431080000000001</v>
      </c>
      <c r="V66">
        <v>28.230478000000002</v>
      </c>
      <c r="W66">
        <v>27.752499</v>
      </c>
      <c r="X66">
        <v>27.526546</v>
      </c>
      <c r="Y66">
        <v>27.295058999999998</v>
      </c>
      <c r="Z66">
        <v>27.037399000000001</v>
      </c>
      <c r="AA66">
        <v>26.753869999999999</v>
      </c>
      <c r="AB66">
        <v>26.484290999999999</v>
      </c>
      <c r="AC66">
        <v>26.160323999999999</v>
      </c>
      <c r="AD66">
        <v>25.885159999999999</v>
      </c>
      <c r="AE66">
        <v>25.601519</v>
      </c>
      <c r="AF66">
        <v>25.421154000000001</v>
      </c>
      <c r="AG66">
        <v>25.134627999999999</v>
      </c>
      <c r="AH66">
        <v>24.876854000000002</v>
      </c>
      <c r="AI66">
        <v>24.580860000000001</v>
      </c>
      <c r="AJ66">
        <v>24.309217</v>
      </c>
      <c r="AK66" s="91">
        <v>-3.0000000000000001E-3</v>
      </c>
    </row>
    <row r="67" spans="2:37" ht="15" customHeight="1">
      <c r="B67" s="93" t="s">
        <v>1329</v>
      </c>
      <c r="C67" t="s">
        <v>970</v>
      </c>
      <c r="D67" t="s">
        <v>1330</v>
      </c>
      <c r="E67" t="s">
        <v>1331</v>
      </c>
      <c r="F67" t="s">
        <v>817</v>
      </c>
      <c r="H67">
        <v>1.4757659999999999</v>
      </c>
      <c r="I67">
        <v>1.5326839999999999</v>
      </c>
      <c r="J67">
        <v>1.572022</v>
      </c>
      <c r="K67">
        <v>1.5786210000000001</v>
      </c>
      <c r="L67">
        <v>1.5959749999999999</v>
      </c>
      <c r="M67">
        <v>1.6095010000000001</v>
      </c>
      <c r="N67">
        <v>1.6204449999999999</v>
      </c>
      <c r="O67">
        <v>1.6276649999999999</v>
      </c>
      <c r="P67">
        <v>1.6309739999999999</v>
      </c>
      <c r="Q67">
        <v>1.629221</v>
      </c>
      <c r="R67">
        <v>1.6268180000000001</v>
      </c>
      <c r="S67">
        <v>1.622336</v>
      </c>
      <c r="T67">
        <v>1.6196390000000001</v>
      </c>
      <c r="U67">
        <v>1.613038</v>
      </c>
      <c r="V67">
        <v>1.6045199999999999</v>
      </c>
      <c r="W67">
        <v>1.5851</v>
      </c>
      <c r="X67">
        <v>1.57385</v>
      </c>
      <c r="Y67">
        <v>1.56229</v>
      </c>
      <c r="Z67">
        <v>1.549139</v>
      </c>
      <c r="AA67">
        <v>1.5342830000000001</v>
      </c>
      <c r="AB67">
        <v>1.520311</v>
      </c>
      <c r="AC67">
        <v>1.501987</v>
      </c>
      <c r="AD67">
        <v>1.4879849999999999</v>
      </c>
      <c r="AE67">
        <v>1.4732160000000001</v>
      </c>
      <c r="AF67">
        <v>1.4655290000000001</v>
      </c>
      <c r="AG67">
        <v>1.450458</v>
      </c>
      <c r="AH67">
        <v>1.437376</v>
      </c>
      <c r="AI67">
        <v>1.4216249999999999</v>
      </c>
      <c r="AJ67">
        <v>1.4077189999999999</v>
      </c>
      <c r="AK67" s="91">
        <v>-2E-3</v>
      </c>
    </row>
    <row r="68" spans="2:37" ht="15" customHeight="1">
      <c r="B68" s="93" t="s">
        <v>1332</v>
      </c>
      <c r="C68" t="s">
        <v>981</v>
      </c>
      <c r="D68" t="s">
        <v>1333</v>
      </c>
      <c r="E68" t="s">
        <v>1334</v>
      </c>
      <c r="F68" t="s">
        <v>817</v>
      </c>
      <c r="H68">
        <v>0.58296300000000001</v>
      </c>
      <c r="I68">
        <v>0.63977200000000001</v>
      </c>
      <c r="J68">
        <v>0.69745900000000005</v>
      </c>
      <c r="K68">
        <v>0.74443499999999996</v>
      </c>
      <c r="L68">
        <v>0.79736899999999999</v>
      </c>
      <c r="M68">
        <v>0.85397599999999996</v>
      </c>
      <c r="N68">
        <v>0.91521699999999995</v>
      </c>
      <c r="O68">
        <v>0.97990200000000005</v>
      </c>
      <c r="P68">
        <v>1.0486899999999999</v>
      </c>
      <c r="Q68">
        <v>1.1214440000000001</v>
      </c>
      <c r="R68">
        <v>1.2004459999999999</v>
      </c>
      <c r="S68">
        <v>1.2863150000000001</v>
      </c>
      <c r="T68">
        <v>1.3831500000000001</v>
      </c>
      <c r="U68">
        <v>1.48702</v>
      </c>
      <c r="V68">
        <v>1.599227</v>
      </c>
      <c r="W68">
        <v>1.699166</v>
      </c>
      <c r="X68">
        <v>1.8360780000000001</v>
      </c>
      <c r="Y68">
        <v>1.989325</v>
      </c>
      <c r="Z68">
        <v>2.1605850000000002</v>
      </c>
      <c r="AA68">
        <v>2.3529599999999999</v>
      </c>
      <c r="AB68">
        <v>2.5741770000000002</v>
      </c>
      <c r="AC68">
        <v>2.8250199999999999</v>
      </c>
      <c r="AD68">
        <v>3.1230699999999998</v>
      </c>
      <c r="AE68">
        <v>3.4774289999999999</v>
      </c>
      <c r="AF68">
        <v>3.922498</v>
      </c>
      <c r="AG68">
        <v>4.4694479999999999</v>
      </c>
      <c r="AH68">
        <v>5.2043210000000002</v>
      </c>
      <c r="AI68">
        <v>6.2864370000000003</v>
      </c>
      <c r="AJ68">
        <v>7.1351089999999999</v>
      </c>
      <c r="AK68" s="91">
        <v>9.4E-2</v>
      </c>
    </row>
    <row r="69" spans="2:37" ht="15" customHeight="1">
      <c r="B69" s="93" t="s">
        <v>1335</v>
      </c>
      <c r="C69" t="s">
        <v>989</v>
      </c>
      <c r="D69" t="s">
        <v>1336</v>
      </c>
      <c r="E69" t="s">
        <v>1337</v>
      </c>
      <c r="F69" t="s">
        <v>817</v>
      </c>
      <c r="H69">
        <v>2.3116999999999999E-2</v>
      </c>
      <c r="I69">
        <v>2.4035000000000001E-2</v>
      </c>
      <c r="J69">
        <v>2.4938999999999999E-2</v>
      </c>
      <c r="K69">
        <v>2.5099E-2</v>
      </c>
      <c r="L69">
        <v>2.5319000000000001E-2</v>
      </c>
      <c r="M69">
        <v>2.5482000000000001E-2</v>
      </c>
      <c r="N69">
        <v>2.5596000000000001E-2</v>
      </c>
      <c r="O69">
        <v>2.5651E-2</v>
      </c>
      <c r="P69">
        <v>2.5658E-2</v>
      </c>
      <c r="Q69">
        <v>2.5572999999999999E-2</v>
      </c>
      <c r="R69">
        <v>2.5453E-2</v>
      </c>
      <c r="S69">
        <v>2.5301000000000001E-2</v>
      </c>
      <c r="T69">
        <v>2.5183000000000001E-2</v>
      </c>
      <c r="U69">
        <v>2.5003000000000001E-2</v>
      </c>
      <c r="V69">
        <v>2.4774000000000001E-2</v>
      </c>
      <c r="W69">
        <v>2.4169E-2</v>
      </c>
      <c r="X69">
        <v>2.3938999999999998E-2</v>
      </c>
      <c r="Y69">
        <v>2.3702000000000001E-2</v>
      </c>
      <c r="Z69">
        <v>2.3444E-2</v>
      </c>
      <c r="AA69">
        <v>2.3163E-2</v>
      </c>
      <c r="AB69">
        <v>2.2893E-2</v>
      </c>
      <c r="AC69">
        <v>2.2575000000000001E-2</v>
      </c>
      <c r="AD69">
        <v>2.2303E-2</v>
      </c>
      <c r="AE69">
        <v>2.2027000000000001E-2</v>
      </c>
      <c r="AF69">
        <v>2.1822999999999999E-2</v>
      </c>
      <c r="AG69">
        <v>2.1545000000000002E-2</v>
      </c>
      <c r="AH69">
        <v>2.1284000000000001E-2</v>
      </c>
      <c r="AI69">
        <v>2.0996999999999998E-2</v>
      </c>
      <c r="AJ69">
        <v>2.0722999999999998E-2</v>
      </c>
      <c r="AK69" s="91">
        <v>-4.0000000000000001E-3</v>
      </c>
    </row>
    <row r="70" spans="2:37" ht="15" customHeight="1">
      <c r="B70" s="93" t="s">
        <v>1338</v>
      </c>
      <c r="C70" t="s">
        <v>1339</v>
      </c>
      <c r="D70" t="s">
        <v>1340</v>
      </c>
      <c r="E70" t="s">
        <v>1341</v>
      </c>
      <c r="F70" t="s">
        <v>817</v>
      </c>
      <c r="H70">
        <v>26.118862</v>
      </c>
      <c r="I70">
        <v>28.024412000000002</v>
      </c>
      <c r="J70">
        <v>29.477226000000002</v>
      </c>
      <c r="K70">
        <v>30.571621</v>
      </c>
      <c r="L70">
        <v>31.3964</v>
      </c>
      <c r="M70">
        <v>32.010112999999997</v>
      </c>
      <c r="N70">
        <v>32.464531000000001</v>
      </c>
      <c r="O70">
        <v>32.799759000000002</v>
      </c>
      <c r="P70">
        <v>33.046233999999998</v>
      </c>
      <c r="Q70">
        <v>33.226050999999998</v>
      </c>
      <c r="R70">
        <v>33.352477999999998</v>
      </c>
      <c r="S70">
        <v>33.43018</v>
      </c>
      <c r="T70">
        <v>33.466476</v>
      </c>
      <c r="U70">
        <v>33.469250000000002</v>
      </c>
      <c r="V70">
        <v>33.445160000000001</v>
      </c>
      <c r="W70">
        <v>33.397396000000001</v>
      </c>
      <c r="X70">
        <v>33.349758000000001</v>
      </c>
      <c r="Y70">
        <v>33.294384000000001</v>
      </c>
      <c r="Z70">
        <v>33.234276000000001</v>
      </c>
      <c r="AA70">
        <v>33.167285999999997</v>
      </c>
      <c r="AB70">
        <v>33.096901000000003</v>
      </c>
      <c r="AC70">
        <v>33.025081999999998</v>
      </c>
      <c r="AD70">
        <v>32.951076999999998</v>
      </c>
      <c r="AE70">
        <v>32.875145000000003</v>
      </c>
      <c r="AF70">
        <v>32.799278000000001</v>
      </c>
      <c r="AG70">
        <v>32.723492</v>
      </c>
      <c r="AH70">
        <v>32.646706000000002</v>
      </c>
      <c r="AI70">
        <v>32.569450000000003</v>
      </c>
      <c r="AJ70">
        <v>32.494362000000002</v>
      </c>
      <c r="AK70" s="91">
        <v>8.0000000000000002E-3</v>
      </c>
    </row>
    <row r="71" spans="2:37" ht="15" customHeight="1">
      <c r="B71" s="93" t="s">
        <v>1342</v>
      </c>
      <c r="C71" t="s">
        <v>1221</v>
      </c>
      <c r="D71" t="s">
        <v>1343</v>
      </c>
      <c r="E71" t="s">
        <v>1344</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t="s">
        <v>549</v>
      </c>
    </row>
    <row r="72" spans="2:37" ht="15" customHeight="1">
      <c r="B72" s="93" t="s">
        <v>1345</v>
      </c>
      <c r="C72" t="s">
        <v>951</v>
      </c>
      <c r="D72" t="s">
        <v>1346</v>
      </c>
      <c r="E72" t="s">
        <v>1347</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t="s">
        <v>549</v>
      </c>
    </row>
    <row r="73" spans="2:37" ht="15" customHeight="1">
      <c r="B73" s="93" t="s">
        <v>1348</v>
      </c>
      <c r="C73" t="s">
        <v>1178</v>
      </c>
      <c r="D73" t="s">
        <v>1349</v>
      </c>
      <c r="E73" t="s">
        <v>1350</v>
      </c>
      <c r="F73" t="s">
        <v>817</v>
      </c>
      <c r="H73">
        <v>26.118862</v>
      </c>
      <c r="I73">
        <v>28.024412000000002</v>
      </c>
      <c r="J73">
        <v>29.477226000000002</v>
      </c>
      <c r="K73">
        <v>30.571621</v>
      </c>
      <c r="L73">
        <v>31.3964</v>
      </c>
      <c r="M73">
        <v>32.010112999999997</v>
      </c>
      <c r="N73">
        <v>32.464531000000001</v>
      </c>
      <c r="O73">
        <v>32.799759000000002</v>
      </c>
      <c r="P73">
        <v>33.046233999999998</v>
      </c>
      <c r="Q73">
        <v>33.226050999999998</v>
      </c>
      <c r="R73">
        <v>33.352477999999998</v>
      </c>
      <c r="S73">
        <v>33.43018</v>
      </c>
      <c r="T73">
        <v>33.466476</v>
      </c>
      <c r="U73">
        <v>33.469250000000002</v>
      </c>
      <c r="V73">
        <v>33.445160000000001</v>
      </c>
      <c r="W73">
        <v>33.397396000000001</v>
      </c>
      <c r="X73">
        <v>33.349758000000001</v>
      </c>
      <c r="Y73">
        <v>33.294384000000001</v>
      </c>
      <c r="Z73">
        <v>33.234276000000001</v>
      </c>
      <c r="AA73">
        <v>33.167285999999997</v>
      </c>
      <c r="AB73">
        <v>33.096901000000003</v>
      </c>
      <c r="AC73">
        <v>33.025081999999998</v>
      </c>
      <c r="AD73">
        <v>32.951076999999998</v>
      </c>
      <c r="AE73">
        <v>32.875145000000003</v>
      </c>
      <c r="AF73">
        <v>32.799278000000001</v>
      </c>
      <c r="AG73">
        <v>32.723492</v>
      </c>
      <c r="AH73">
        <v>32.646706000000002</v>
      </c>
      <c r="AI73">
        <v>32.569450000000003</v>
      </c>
      <c r="AJ73">
        <v>32.494362000000002</v>
      </c>
      <c r="AK73" s="91">
        <v>8.0000000000000002E-3</v>
      </c>
    </row>
    <row r="74" spans="2:37" ht="15" customHeight="1">
      <c r="B74" s="93" t="s">
        <v>1351</v>
      </c>
      <c r="C74" t="s">
        <v>985</v>
      </c>
      <c r="D74" t="s">
        <v>1352</v>
      </c>
      <c r="E74" t="s">
        <v>1353</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t="s">
        <v>549</v>
      </c>
    </row>
    <row r="75" spans="2:37" ht="15" customHeight="1">
      <c r="B75" s="93" t="s">
        <v>1354</v>
      </c>
      <c r="C75" t="s">
        <v>970</v>
      </c>
      <c r="D75" t="s">
        <v>1355</v>
      </c>
      <c r="E75" t="s">
        <v>1356</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1357</v>
      </c>
      <c r="C76" t="s">
        <v>981</v>
      </c>
      <c r="D76" t="s">
        <v>1358</v>
      </c>
      <c r="E76" t="s">
        <v>1359</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t="s">
        <v>549</v>
      </c>
    </row>
    <row r="77" spans="2:37" ht="15" customHeight="1">
      <c r="B77" s="93" t="s">
        <v>1360</v>
      </c>
      <c r="C77" t="s">
        <v>989</v>
      </c>
      <c r="D77" t="s">
        <v>1361</v>
      </c>
      <c r="E77" t="s">
        <v>1362</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t="s">
        <v>549</v>
      </c>
    </row>
    <row r="78" spans="2:37" ht="15" customHeight="1">
      <c r="B78" s="93" t="s">
        <v>1363</v>
      </c>
      <c r="C78" t="s">
        <v>1364</v>
      </c>
      <c r="D78" t="s">
        <v>1365</v>
      </c>
      <c r="E78" t="s">
        <v>1366</v>
      </c>
      <c r="F78" t="s">
        <v>817</v>
      </c>
      <c r="H78">
        <v>93.831894000000005</v>
      </c>
      <c r="I78">
        <v>98.450194999999994</v>
      </c>
      <c r="J78">
        <v>99.158546000000001</v>
      </c>
      <c r="K78">
        <v>98.571014000000005</v>
      </c>
      <c r="L78">
        <v>97.556511</v>
      </c>
      <c r="M78">
        <v>96.613395999999995</v>
      </c>
      <c r="N78">
        <v>95.691032000000007</v>
      </c>
      <c r="O78">
        <v>94.739861000000005</v>
      </c>
      <c r="P78">
        <v>93.777550000000005</v>
      </c>
      <c r="Q78">
        <v>92.791618</v>
      </c>
      <c r="R78">
        <v>91.866196000000002</v>
      </c>
      <c r="S78">
        <v>91.598052999999993</v>
      </c>
      <c r="T78">
        <v>91.112289000000004</v>
      </c>
      <c r="U78">
        <v>90.708870000000005</v>
      </c>
      <c r="V78">
        <v>90.372649999999993</v>
      </c>
      <c r="W78">
        <v>90.121039999999994</v>
      </c>
      <c r="X78">
        <v>89.542336000000006</v>
      </c>
      <c r="Y78">
        <v>88.885452000000001</v>
      </c>
      <c r="Z78">
        <v>88.194603000000001</v>
      </c>
      <c r="AA78">
        <v>87.485648999999995</v>
      </c>
      <c r="AB78">
        <v>86.702445999999995</v>
      </c>
      <c r="AC78">
        <v>85.868294000000006</v>
      </c>
      <c r="AD78">
        <v>84.998230000000007</v>
      </c>
      <c r="AE78">
        <v>84.089134000000001</v>
      </c>
      <c r="AF78">
        <v>83.076744000000005</v>
      </c>
      <c r="AG78">
        <v>82.045021000000006</v>
      </c>
      <c r="AH78">
        <v>80.986785999999995</v>
      </c>
      <c r="AI78">
        <v>79.893326000000002</v>
      </c>
      <c r="AJ78">
        <v>78.783607000000003</v>
      </c>
      <c r="AK78" s="91">
        <v>-6.0000000000000001E-3</v>
      </c>
    </row>
    <row r="79" spans="2:37" ht="15" customHeight="1">
      <c r="B79" s="93" t="s">
        <v>1367</v>
      </c>
      <c r="C79" t="s">
        <v>1221</v>
      </c>
      <c r="D79" t="s">
        <v>1368</v>
      </c>
      <c r="E79" t="s">
        <v>1369</v>
      </c>
      <c r="F79" t="s">
        <v>817</v>
      </c>
      <c r="H79">
        <v>9.4941010000000006</v>
      </c>
      <c r="I79">
        <v>9.9847319999999993</v>
      </c>
      <c r="J79">
        <v>10.080206</v>
      </c>
      <c r="K79">
        <v>10.044081</v>
      </c>
      <c r="L79">
        <v>9.9641859999999998</v>
      </c>
      <c r="M79">
        <v>9.8772070000000003</v>
      </c>
      <c r="N79">
        <v>9.7906929999999992</v>
      </c>
      <c r="O79">
        <v>9.7035470000000004</v>
      </c>
      <c r="P79">
        <v>9.6156869999999994</v>
      </c>
      <c r="Q79">
        <v>9.5264279999999992</v>
      </c>
      <c r="R79">
        <v>9.4439309999999992</v>
      </c>
      <c r="S79">
        <v>9.3760180000000002</v>
      </c>
      <c r="T79">
        <v>9.3193699999999993</v>
      </c>
      <c r="U79">
        <v>9.2722660000000001</v>
      </c>
      <c r="V79">
        <v>9.2344460000000002</v>
      </c>
      <c r="W79">
        <v>9.2065929999999998</v>
      </c>
      <c r="X79">
        <v>9.1597399999999993</v>
      </c>
      <c r="Y79">
        <v>9.1076730000000001</v>
      </c>
      <c r="Z79">
        <v>9.0532129999999995</v>
      </c>
      <c r="AA79">
        <v>8.9974880000000006</v>
      </c>
      <c r="AB79">
        <v>8.9384180000000004</v>
      </c>
      <c r="AC79">
        <v>8.8755819999999996</v>
      </c>
      <c r="AD79">
        <v>8.8098559999999999</v>
      </c>
      <c r="AE79">
        <v>8.7419480000000007</v>
      </c>
      <c r="AF79">
        <v>8.6711120000000008</v>
      </c>
      <c r="AG79">
        <v>8.599361</v>
      </c>
      <c r="AH79">
        <v>8.5273749999999993</v>
      </c>
      <c r="AI79">
        <v>8.4545519999999996</v>
      </c>
      <c r="AJ79">
        <v>8.3815580000000001</v>
      </c>
      <c r="AK79" s="91">
        <v>-4.0000000000000001E-3</v>
      </c>
    </row>
    <row r="80" spans="2:37" ht="15" customHeight="1">
      <c r="B80" s="93" t="s">
        <v>1370</v>
      </c>
      <c r="C80" t="s">
        <v>951</v>
      </c>
      <c r="D80" t="s">
        <v>1371</v>
      </c>
      <c r="E80" t="s">
        <v>1372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2:37" ht="15" customHeight="1">
      <c r="B81" s="93" t="s">
        <v>1373</v>
      </c>
      <c r="C81" t="s">
        <v>1178</v>
      </c>
      <c r="D81" t="s">
        <v>1374</v>
      </c>
      <c r="E81" t="s">
        <v>1375</v>
      </c>
      <c r="F81" t="s">
        <v>817</v>
      </c>
      <c r="H81">
        <v>75.219893999999996</v>
      </c>
      <c r="I81">
        <v>78.605819999999994</v>
      </c>
      <c r="J81">
        <v>78.857498000000007</v>
      </c>
      <c r="K81">
        <v>78.076453999999998</v>
      </c>
      <c r="L81">
        <v>76.964111000000003</v>
      </c>
      <c r="M81">
        <v>76.079750000000004</v>
      </c>
      <c r="N81">
        <v>75.233322000000001</v>
      </c>
      <c r="O81">
        <v>74.338866999999993</v>
      </c>
      <c r="P81">
        <v>73.430572999999995</v>
      </c>
      <c r="Q81">
        <v>72.491912999999997</v>
      </c>
      <c r="R81">
        <v>71.594031999999999</v>
      </c>
      <c r="S81">
        <v>71.837708000000006</v>
      </c>
      <c r="T81">
        <v>71.512496999999996</v>
      </c>
      <c r="U81">
        <v>71.239052000000001</v>
      </c>
      <c r="V81">
        <v>70.989593999999997</v>
      </c>
      <c r="W81">
        <v>70.790924000000004</v>
      </c>
      <c r="X81">
        <v>70.163764999999998</v>
      </c>
      <c r="Y81">
        <v>69.442642000000006</v>
      </c>
      <c r="Z81">
        <v>68.681884999999994</v>
      </c>
      <c r="AA81">
        <v>67.900276000000005</v>
      </c>
      <c r="AB81">
        <v>67.010056000000006</v>
      </c>
      <c r="AC81">
        <v>66.063095000000004</v>
      </c>
      <c r="AD81">
        <v>65.078491</v>
      </c>
      <c r="AE81">
        <v>64.041968999999995</v>
      </c>
      <c r="AF81">
        <v>62.83419</v>
      </c>
      <c r="AG81">
        <v>61.602939999999997</v>
      </c>
      <c r="AH81">
        <v>60.321541000000003</v>
      </c>
      <c r="AI81">
        <v>58.979691000000003</v>
      </c>
      <c r="AJ81">
        <v>57.607379999999999</v>
      </c>
      <c r="AK81" s="91">
        <v>-8.9999999999999993E-3</v>
      </c>
    </row>
    <row r="82" spans="2:37" ht="15" customHeight="1">
      <c r="B82" s="93" t="s">
        <v>1376</v>
      </c>
      <c r="C82" t="s">
        <v>985</v>
      </c>
      <c r="D82" t="s">
        <v>1377</v>
      </c>
      <c r="E82" t="s">
        <v>1378</v>
      </c>
      <c r="F82" t="s">
        <v>817</v>
      </c>
      <c r="H82">
        <v>0.92408599999999996</v>
      </c>
      <c r="I82">
        <v>1.0108280000000001</v>
      </c>
      <c r="J82">
        <v>1.0536110000000001</v>
      </c>
      <c r="K82">
        <v>1.083197</v>
      </c>
      <c r="L82">
        <v>1.1043369999999999</v>
      </c>
      <c r="M82">
        <v>1.1235299999999999</v>
      </c>
      <c r="N82">
        <v>1.1408499999999999</v>
      </c>
      <c r="O82">
        <v>1.1560729999999999</v>
      </c>
      <c r="P82">
        <v>1.171249</v>
      </c>
      <c r="Q82">
        <v>1.185954</v>
      </c>
      <c r="R82">
        <v>1.2014899999999999</v>
      </c>
      <c r="S82">
        <v>1.2187190000000001</v>
      </c>
      <c r="T82">
        <v>1.237236</v>
      </c>
      <c r="U82">
        <v>1.256583</v>
      </c>
      <c r="V82">
        <v>1.277304</v>
      </c>
      <c r="W82">
        <v>1.299385</v>
      </c>
      <c r="X82">
        <v>1.318905</v>
      </c>
      <c r="Y82">
        <v>1.3373429999999999</v>
      </c>
      <c r="Z82">
        <v>1.355548</v>
      </c>
      <c r="AA82">
        <v>1.373292</v>
      </c>
      <c r="AB82">
        <v>1.390433</v>
      </c>
      <c r="AC82">
        <v>1.4067000000000001</v>
      </c>
      <c r="AD82">
        <v>1.4226700000000001</v>
      </c>
      <c r="AE82">
        <v>1.4381809999999999</v>
      </c>
      <c r="AF82">
        <v>1.4527399999999999</v>
      </c>
      <c r="AG82">
        <v>1.4629570000000001</v>
      </c>
      <c r="AH82">
        <v>1.4730529999999999</v>
      </c>
      <c r="AI82">
        <v>1.482996</v>
      </c>
      <c r="AJ82">
        <v>1.4928939999999999</v>
      </c>
      <c r="AK82" s="91">
        <v>1.7000000000000001E-2</v>
      </c>
    </row>
    <row r="83" spans="2:37" ht="15" customHeight="1">
      <c r="B83" s="93" t="s">
        <v>1379</v>
      </c>
      <c r="C83" t="s">
        <v>970</v>
      </c>
      <c r="D83" t="s">
        <v>1380</v>
      </c>
      <c r="E83" t="s">
        <v>1381</v>
      </c>
      <c r="F83" t="s">
        <v>817</v>
      </c>
      <c r="H83">
        <v>7.6215450000000002</v>
      </c>
      <c r="I83">
        <v>8.0154069999999997</v>
      </c>
      <c r="J83">
        <v>8.0920509999999997</v>
      </c>
      <c r="K83">
        <v>8.0630500000000005</v>
      </c>
      <c r="L83">
        <v>7.9989129999999999</v>
      </c>
      <c r="M83">
        <v>7.9290890000000003</v>
      </c>
      <c r="N83">
        <v>7.8596399999999997</v>
      </c>
      <c r="O83">
        <v>7.7896799999999997</v>
      </c>
      <c r="P83">
        <v>7.71915</v>
      </c>
      <c r="Q83">
        <v>7.6474950000000002</v>
      </c>
      <c r="R83">
        <v>7.5812689999999998</v>
      </c>
      <c r="S83">
        <v>7.5267520000000001</v>
      </c>
      <c r="T83">
        <v>7.4812770000000004</v>
      </c>
      <c r="U83">
        <v>7.4434630000000004</v>
      </c>
      <c r="V83">
        <v>7.4131020000000003</v>
      </c>
      <c r="W83">
        <v>7.3907420000000004</v>
      </c>
      <c r="X83">
        <v>7.3531319999999996</v>
      </c>
      <c r="Y83">
        <v>7.3113330000000003</v>
      </c>
      <c r="Z83">
        <v>7.2676160000000003</v>
      </c>
      <c r="AA83">
        <v>7.22288</v>
      </c>
      <c r="AB83">
        <v>7.1754610000000003</v>
      </c>
      <c r="AC83">
        <v>7.125019</v>
      </c>
      <c r="AD83">
        <v>7.0722560000000003</v>
      </c>
      <c r="AE83">
        <v>7.017741</v>
      </c>
      <c r="AF83">
        <v>6.960877</v>
      </c>
      <c r="AG83">
        <v>6.9032780000000002</v>
      </c>
      <c r="AH83">
        <v>6.8454899999999999</v>
      </c>
      <c r="AI83">
        <v>6.7870299999999997</v>
      </c>
      <c r="AJ83">
        <v>6.7284329999999999</v>
      </c>
      <c r="AK83" s="91">
        <v>-4.0000000000000001E-3</v>
      </c>
    </row>
    <row r="84" spans="2:37" ht="15" customHeight="1">
      <c r="B84" s="93" t="s">
        <v>1382</v>
      </c>
      <c r="C84" t="s">
        <v>981</v>
      </c>
      <c r="D84" t="s">
        <v>1383</v>
      </c>
      <c r="E84" t="s">
        <v>1384</v>
      </c>
      <c r="F84" t="s">
        <v>817</v>
      </c>
      <c r="H84">
        <v>0.57226500000000002</v>
      </c>
      <c r="I84">
        <v>0.83341600000000005</v>
      </c>
      <c r="J84">
        <v>1.075178</v>
      </c>
      <c r="K84">
        <v>1.30423</v>
      </c>
      <c r="L84">
        <v>1.524958</v>
      </c>
      <c r="M84">
        <v>1.603828</v>
      </c>
      <c r="N84">
        <v>1.6665300000000001</v>
      </c>
      <c r="O84">
        <v>1.7516910000000001</v>
      </c>
      <c r="P84">
        <v>1.8409</v>
      </c>
      <c r="Q84">
        <v>1.9398230000000001</v>
      </c>
      <c r="R84">
        <v>2.045474</v>
      </c>
      <c r="S84">
        <v>1.638865</v>
      </c>
      <c r="T84">
        <v>1.561909</v>
      </c>
      <c r="U84">
        <v>1.4974970000000001</v>
      </c>
      <c r="V84">
        <v>1.458207</v>
      </c>
      <c r="W84">
        <v>1.4334020000000001</v>
      </c>
      <c r="X84">
        <v>1.546791</v>
      </c>
      <c r="Y84">
        <v>1.686464</v>
      </c>
      <c r="Z84">
        <v>1.8363419999999999</v>
      </c>
      <c r="AA84">
        <v>1.9917119999999999</v>
      </c>
      <c r="AB84">
        <v>2.1880760000000001</v>
      </c>
      <c r="AC84">
        <v>2.3979050000000002</v>
      </c>
      <c r="AD84">
        <v>2.6149490000000002</v>
      </c>
      <c r="AE84">
        <v>2.8492980000000001</v>
      </c>
      <c r="AF84">
        <v>3.1578240000000002</v>
      </c>
      <c r="AG84">
        <v>3.4764889999999999</v>
      </c>
      <c r="AH84">
        <v>3.8193260000000002</v>
      </c>
      <c r="AI84">
        <v>4.1890539999999996</v>
      </c>
      <c r="AJ84">
        <v>4.5733420000000002</v>
      </c>
      <c r="AK84" s="91">
        <v>7.6999999999999999E-2</v>
      </c>
    </row>
    <row r="85" spans="2:37" ht="15" customHeight="1">
      <c r="B85" s="93" t="s">
        <v>1385</v>
      </c>
      <c r="C85" t="s">
        <v>989</v>
      </c>
      <c r="D85" t="s">
        <v>1386</v>
      </c>
      <c r="E85" t="s">
        <v>1387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t="s">
        <v>549</v>
      </c>
    </row>
    <row r="86" spans="2:37" ht="15" customHeight="1">
      <c r="B86" s="93" t="s">
        <v>1388</v>
      </c>
      <c r="C86" t="s">
        <v>1389</v>
      </c>
      <c r="D86" t="s">
        <v>1390</v>
      </c>
      <c r="E86" t="s">
        <v>1391</v>
      </c>
      <c r="F86" t="s">
        <v>817</v>
      </c>
      <c r="H86">
        <v>43.913421999999997</v>
      </c>
      <c r="I86">
        <v>45.563988000000002</v>
      </c>
      <c r="J86">
        <v>46.540951</v>
      </c>
      <c r="K86">
        <v>47.205399</v>
      </c>
      <c r="L86">
        <v>47.900013000000001</v>
      </c>
      <c r="M86">
        <v>48.570526000000001</v>
      </c>
      <c r="N86">
        <v>49.132919000000001</v>
      </c>
      <c r="O86">
        <v>49.707282999999997</v>
      </c>
      <c r="P86">
        <v>50.150032000000003</v>
      </c>
      <c r="Q86">
        <v>50.598678999999997</v>
      </c>
      <c r="R86">
        <v>51.139499999999998</v>
      </c>
      <c r="S86">
        <v>51.726661999999997</v>
      </c>
      <c r="T86">
        <v>52.369225</v>
      </c>
      <c r="U86">
        <v>52.923794000000001</v>
      </c>
      <c r="V86">
        <v>53.456974000000002</v>
      </c>
      <c r="W86">
        <v>53.972693999999997</v>
      </c>
      <c r="X86">
        <v>54.509743</v>
      </c>
      <c r="Y86">
        <v>55.033695000000002</v>
      </c>
      <c r="Z86">
        <v>55.626582999999997</v>
      </c>
      <c r="AA86">
        <v>56.181145000000001</v>
      </c>
      <c r="AB86">
        <v>56.753779999999999</v>
      </c>
      <c r="AC86">
        <v>57.257598999999999</v>
      </c>
      <c r="AD86">
        <v>57.815627999999997</v>
      </c>
      <c r="AE86">
        <v>58.366591999999997</v>
      </c>
      <c r="AF86">
        <v>59.116034999999997</v>
      </c>
      <c r="AG86">
        <v>59.751427</v>
      </c>
      <c r="AH86">
        <v>60.444682999999998</v>
      </c>
      <c r="AI86">
        <v>61.080703999999997</v>
      </c>
      <c r="AJ86">
        <v>61.848125000000003</v>
      </c>
      <c r="AK86" s="91">
        <v>1.2E-2</v>
      </c>
    </row>
    <row r="87" spans="2:37" ht="15" customHeight="1">
      <c r="B87" s="93" t="s">
        <v>1392</v>
      </c>
      <c r="C87" t="s">
        <v>1393</v>
      </c>
      <c r="D87" t="s">
        <v>1394</v>
      </c>
      <c r="E87" t="s">
        <v>1395</v>
      </c>
      <c r="F87" t="s">
        <v>817</v>
      </c>
      <c r="H87">
        <v>7.5946369999999996</v>
      </c>
      <c r="I87">
        <v>8.2708110000000001</v>
      </c>
      <c r="J87">
        <v>8.8117520000000003</v>
      </c>
      <c r="K87">
        <v>9.2425239999999995</v>
      </c>
      <c r="L87">
        <v>9.5890699999999995</v>
      </c>
      <c r="M87">
        <v>9.8712160000000004</v>
      </c>
      <c r="N87">
        <v>10.105147000000001</v>
      </c>
      <c r="O87">
        <v>10.303372</v>
      </c>
      <c r="P87">
        <v>10.475068</v>
      </c>
      <c r="Q87">
        <v>10.626023999999999</v>
      </c>
      <c r="R87">
        <v>10.758953999999999</v>
      </c>
      <c r="S87">
        <v>10.875567999999999</v>
      </c>
      <c r="T87">
        <v>10.979032999999999</v>
      </c>
      <c r="U87">
        <v>11.071654000000001</v>
      </c>
      <c r="V87">
        <v>11.154877000000001</v>
      </c>
      <c r="W87">
        <v>11.229654999999999</v>
      </c>
      <c r="X87">
        <v>11.304667</v>
      </c>
      <c r="Y87">
        <v>11.377219</v>
      </c>
      <c r="Z87">
        <v>11.447278000000001</v>
      </c>
      <c r="AA87">
        <v>11.515231999999999</v>
      </c>
      <c r="AB87">
        <v>11.582255999999999</v>
      </c>
      <c r="AC87">
        <v>11.648866999999999</v>
      </c>
      <c r="AD87">
        <v>11.715138</v>
      </c>
      <c r="AE87">
        <v>11.781057000000001</v>
      </c>
      <c r="AF87">
        <v>11.847011999999999</v>
      </c>
      <c r="AG87">
        <v>11.912785</v>
      </c>
      <c r="AH87">
        <v>11.978335</v>
      </c>
      <c r="AI87">
        <v>12.043905000000001</v>
      </c>
      <c r="AJ87">
        <v>12.109465</v>
      </c>
      <c r="AK87" s="91">
        <v>1.7000000000000001E-2</v>
      </c>
    </row>
    <row r="88" spans="2:37" ht="15" customHeight="1">
      <c r="B88" s="93" t="s">
        <v>1396</v>
      </c>
      <c r="C88" t="s">
        <v>981</v>
      </c>
      <c r="D88" t="s">
        <v>1397</v>
      </c>
      <c r="E88" t="s">
        <v>1398</v>
      </c>
      <c r="F88" t="s">
        <v>817</v>
      </c>
      <c r="H88">
        <v>0.923149</v>
      </c>
      <c r="I88">
        <v>1.0053399999999999</v>
      </c>
      <c r="J88">
        <v>1.0710919999999999</v>
      </c>
      <c r="K88">
        <v>1.123454</v>
      </c>
      <c r="L88">
        <v>1.165578</v>
      </c>
      <c r="M88">
        <v>1.199873</v>
      </c>
      <c r="N88">
        <v>1.228308</v>
      </c>
      <c r="O88">
        <v>1.2524029999999999</v>
      </c>
      <c r="P88">
        <v>1.2732730000000001</v>
      </c>
      <c r="Q88">
        <v>1.291622</v>
      </c>
      <c r="R88">
        <v>1.3077799999999999</v>
      </c>
      <c r="S88">
        <v>1.321955</v>
      </c>
      <c r="T88">
        <v>1.3345309999999999</v>
      </c>
      <c r="U88">
        <v>1.34579</v>
      </c>
      <c r="V88">
        <v>1.3559060000000001</v>
      </c>
      <c r="W88">
        <v>1.364995</v>
      </c>
      <c r="X88">
        <v>1.3741129999999999</v>
      </c>
      <c r="Y88">
        <v>1.3829320000000001</v>
      </c>
      <c r="Z88">
        <v>1.391448</v>
      </c>
      <c r="AA88">
        <v>1.399708</v>
      </c>
      <c r="AB88">
        <v>1.4078550000000001</v>
      </c>
      <c r="AC88">
        <v>1.4159520000000001</v>
      </c>
      <c r="AD88">
        <v>1.4240060000000001</v>
      </c>
      <c r="AE88">
        <v>1.4320189999999999</v>
      </c>
      <c r="AF88">
        <v>1.440037</v>
      </c>
      <c r="AG88">
        <v>1.4480310000000001</v>
      </c>
      <c r="AH88">
        <v>1.455999</v>
      </c>
      <c r="AI88">
        <v>1.4639690000000001</v>
      </c>
      <c r="AJ88">
        <v>1.471938</v>
      </c>
      <c r="AK88" s="91">
        <v>1.7000000000000001E-2</v>
      </c>
    </row>
    <row r="89" spans="2:37" ht="15" customHeight="1">
      <c r="B89" s="93" t="s">
        <v>1399</v>
      </c>
      <c r="C89" t="s">
        <v>955</v>
      </c>
      <c r="D89" t="s">
        <v>1400</v>
      </c>
      <c r="E89" t="s">
        <v>1401</v>
      </c>
      <c r="F89" t="s">
        <v>817</v>
      </c>
      <c r="H89">
        <v>6.6714880000000001</v>
      </c>
      <c r="I89">
        <v>7.2654709999999998</v>
      </c>
      <c r="J89">
        <v>7.7406600000000001</v>
      </c>
      <c r="K89">
        <v>8.1190700000000007</v>
      </c>
      <c r="L89">
        <v>8.4234919999999995</v>
      </c>
      <c r="M89">
        <v>8.6713430000000002</v>
      </c>
      <c r="N89">
        <v>8.8768399999999996</v>
      </c>
      <c r="O89">
        <v>9.0509690000000003</v>
      </c>
      <c r="P89">
        <v>9.2017959999999999</v>
      </c>
      <c r="Q89">
        <v>9.3344020000000008</v>
      </c>
      <c r="R89">
        <v>9.451174</v>
      </c>
      <c r="S89">
        <v>9.5536139999999996</v>
      </c>
      <c r="T89">
        <v>9.6445030000000003</v>
      </c>
      <c r="U89">
        <v>9.7258639999999996</v>
      </c>
      <c r="V89">
        <v>9.7989709999999999</v>
      </c>
      <c r="W89">
        <v>9.8646600000000007</v>
      </c>
      <c r="X89">
        <v>9.9305540000000008</v>
      </c>
      <c r="Y89">
        <v>9.9942869999999999</v>
      </c>
      <c r="Z89">
        <v>10.05583</v>
      </c>
      <c r="AA89">
        <v>10.115524000000001</v>
      </c>
      <c r="AB89">
        <v>10.174401</v>
      </c>
      <c r="AC89">
        <v>10.232915</v>
      </c>
      <c r="AD89">
        <v>10.291131999999999</v>
      </c>
      <c r="AE89">
        <v>10.349038</v>
      </c>
      <c r="AF89">
        <v>10.406974999999999</v>
      </c>
      <c r="AG89">
        <v>10.464753</v>
      </c>
      <c r="AH89">
        <v>10.522335999999999</v>
      </c>
      <c r="AI89">
        <v>10.579936</v>
      </c>
      <c r="AJ89">
        <v>10.637527</v>
      </c>
      <c r="AK89" s="91">
        <v>1.7000000000000001E-2</v>
      </c>
    </row>
    <row r="90" spans="2:37" ht="15" customHeight="1">
      <c r="B90" s="93" t="s">
        <v>1402</v>
      </c>
      <c r="C90" t="s">
        <v>538</v>
      </c>
      <c r="D90" t="s">
        <v>1403</v>
      </c>
      <c r="E90" t="s">
        <v>1404</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t="s">
        <v>549</v>
      </c>
    </row>
    <row r="91" spans="2:37" ht="15" customHeight="1">
      <c r="B91" s="93" t="s">
        <v>1405</v>
      </c>
      <c r="C91" t="s">
        <v>556</v>
      </c>
      <c r="D91" t="s">
        <v>1406</v>
      </c>
      <c r="E91" t="s">
        <v>1407</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t="s">
        <v>549</v>
      </c>
    </row>
    <row r="92" spans="2:37" ht="15" customHeight="1">
      <c r="B92" s="93" t="s">
        <v>1408</v>
      </c>
      <c r="C92" t="s">
        <v>1409</v>
      </c>
      <c r="D92" t="s">
        <v>1410</v>
      </c>
      <c r="E92" t="s">
        <v>1411</v>
      </c>
      <c r="F92" t="s">
        <v>817</v>
      </c>
      <c r="H92">
        <v>17.032639</v>
      </c>
      <c r="I92">
        <v>17.333525000000002</v>
      </c>
      <c r="J92">
        <v>17.471111000000001</v>
      </c>
      <c r="K92">
        <v>17.514868</v>
      </c>
      <c r="L92">
        <v>17.667708999999999</v>
      </c>
      <c r="M92">
        <v>17.921016999999999</v>
      </c>
      <c r="N92">
        <v>18.139037999999999</v>
      </c>
      <c r="O92">
        <v>18.293453</v>
      </c>
      <c r="P92">
        <v>18.389309000000001</v>
      </c>
      <c r="Q92">
        <v>18.446940999999999</v>
      </c>
      <c r="R92">
        <v>18.571213</v>
      </c>
      <c r="S92">
        <v>18.730657999999998</v>
      </c>
      <c r="T92">
        <v>18.930088000000001</v>
      </c>
      <c r="U92">
        <v>19.092124999999999</v>
      </c>
      <c r="V92">
        <v>19.259436000000001</v>
      </c>
      <c r="W92">
        <v>19.415512</v>
      </c>
      <c r="X92">
        <v>19.584526</v>
      </c>
      <c r="Y92">
        <v>19.751868999999999</v>
      </c>
      <c r="Z92">
        <v>19.950641999999998</v>
      </c>
      <c r="AA92">
        <v>20.133372999999999</v>
      </c>
      <c r="AB92">
        <v>20.325230000000001</v>
      </c>
      <c r="AC92">
        <v>20.481424000000001</v>
      </c>
      <c r="AD92">
        <v>20.667052999999999</v>
      </c>
      <c r="AE92">
        <v>20.844881000000001</v>
      </c>
      <c r="AF92">
        <v>21.123301999999999</v>
      </c>
      <c r="AG92">
        <v>21.333514999999998</v>
      </c>
      <c r="AH92">
        <v>21.575635999999999</v>
      </c>
      <c r="AI92">
        <v>21.790666999999999</v>
      </c>
      <c r="AJ92">
        <v>22.070596999999999</v>
      </c>
      <c r="AK92" s="91">
        <v>8.9999999999999993E-3</v>
      </c>
    </row>
    <row r="93" spans="2:37" ht="15" customHeight="1">
      <c r="B93" s="93" t="s">
        <v>1412</v>
      </c>
      <c r="C93" t="s">
        <v>981</v>
      </c>
      <c r="D93" t="s">
        <v>1413</v>
      </c>
      <c r="E93" t="s">
        <v>1414</v>
      </c>
      <c r="F93" t="s">
        <v>817</v>
      </c>
      <c r="H93">
        <v>17.032639</v>
      </c>
      <c r="I93">
        <v>17.333525000000002</v>
      </c>
      <c r="J93">
        <v>17.471111000000001</v>
      </c>
      <c r="K93">
        <v>17.514868</v>
      </c>
      <c r="L93">
        <v>17.667708999999999</v>
      </c>
      <c r="M93">
        <v>17.921016999999999</v>
      </c>
      <c r="N93">
        <v>18.139037999999999</v>
      </c>
      <c r="O93">
        <v>18.293453</v>
      </c>
      <c r="P93">
        <v>18.389309000000001</v>
      </c>
      <c r="Q93">
        <v>18.446940999999999</v>
      </c>
      <c r="R93">
        <v>18.571213</v>
      </c>
      <c r="S93">
        <v>18.730657999999998</v>
      </c>
      <c r="T93">
        <v>18.930088000000001</v>
      </c>
      <c r="U93">
        <v>19.092124999999999</v>
      </c>
      <c r="V93">
        <v>19.259436000000001</v>
      </c>
      <c r="W93">
        <v>19.415512</v>
      </c>
      <c r="X93">
        <v>19.584526</v>
      </c>
      <c r="Y93">
        <v>19.751868999999999</v>
      </c>
      <c r="Z93">
        <v>19.950641999999998</v>
      </c>
      <c r="AA93">
        <v>20.133372999999999</v>
      </c>
      <c r="AB93">
        <v>20.325230000000001</v>
      </c>
      <c r="AC93">
        <v>20.481424000000001</v>
      </c>
      <c r="AD93">
        <v>20.667052999999999</v>
      </c>
      <c r="AE93">
        <v>20.844881000000001</v>
      </c>
      <c r="AF93">
        <v>21.123301999999999</v>
      </c>
      <c r="AG93">
        <v>21.333514999999998</v>
      </c>
      <c r="AH93">
        <v>21.575635999999999</v>
      </c>
      <c r="AI93">
        <v>21.790666999999999</v>
      </c>
      <c r="AJ93">
        <v>22.070596999999999</v>
      </c>
      <c r="AK93" s="91">
        <v>8.9999999999999993E-3</v>
      </c>
    </row>
    <row r="94" spans="2:37" ht="15" customHeight="1">
      <c r="B94" s="93" t="s">
        <v>1415</v>
      </c>
      <c r="C94" t="s">
        <v>1416</v>
      </c>
      <c r="D94" t="s">
        <v>1417</v>
      </c>
      <c r="E94" t="s">
        <v>1418</v>
      </c>
      <c r="F94" t="s">
        <v>817</v>
      </c>
      <c r="H94">
        <v>19.286148000000001</v>
      </c>
      <c r="I94">
        <v>19.959654</v>
      </c>
      <c r="J94">
        <v>20.258087</v>
      </c>
      <c r="K94">
        <v>20.448008000000002</v>
      </c>
      <c r="L94">
        <v>20.643234</v>
      </c>
      <c r="M94">
        <v>20.778293999999999</v>
      </c>
      <c r="N94">
        <v>20.888736999999999</v>
      </c>
      <c r="O94">
        <v>21.11046</v>
      </c>
      <c r="P94">
        <v>21.285655999999999</v>
      </c>
      <c r="Q94">
        <v>21.525711000000001</v>
      </c>
      <c r="R94">
        <v>21.809334</v>
      </c>
      <c r="S94">
        <v>22.120438</v>
      </c>
      <c r="T94">
        <v>22.460100000000001</v>
      </c>
      <c r="U94">
        <v>22.760014000000002</v>
      </c>
      <c r="V94">
        <v>23.042663999999998</v>
      </c>
      <c r="W94">
        <v>23.327525999999999</v>
      </c>
      <c r="X94">
        <v>23.620547999999999</v>
      </c>
      <c r="Y94">
        <v>23.904606000000001</v>
      </c>
      <c r="Z94">
        <v>24.228663999999998</v>
      </c>
      <c r="AA94">
        <v>24.532539</v>
      </c>
      <c r="AB94">
        <v>24.846294</v>
      </c>
      <c r="AC94">
        <v>25.127307999999999</v>
      </c>
      <c r="AD94">
        <v>25.433437000000001</v>
      </c>
      <c r="AE94">
        <v>25.740656000000001</v>
      </c>
      <c r="AF94">
        <v>26.145723</v>
      </c>
      <c r="AG94">
        <v>26.505127000000002</v>
      </c>
      <c r="AH94">
        <v>26.890711</v>
      </c>
      <c r="AI94">
        <v>27.246131999999999</v>
      </c>
      <c r="AJ94">
        <v>27.668061999999999</v>
      </c>
      <c r="AK94" s="91">
        <v>1.2999999999999999E-2</v>
      </c>
    </row>
    <row r="95" spans="2:37" ht="15" customHeight="1">
      <c r="B95" s="93" t="s">
        <v>1419</v>
      </c>
      <c r="C95" t="s">
        <v>981</v>
      </c>
      <c r="D95" t="s">
        <v>1420</v>
      </c>
      <c r="E95" t="s">
        <v>1421</v>
      </c>
      <c r="F95" t="s">
        <v>817</v>
      </c>
      <c r="H95">
        <v>6.9668039999999998</v>
      </c>
      <c r="I95">
        <v>7.2055709999999999</v>
      </c>
      <c r="J95">
        <v>7.3069870000000003</v>
      </c>
      <c r="K95">
        <v>7.3605080000000003</v>
      </c>
      <c r="L95">
        <v>7.3962209999999997</v>
      </c>
      <c r="M95">
        <v>7.4034529999999998</v>
      </c>
      <c r="N95">
        <v>7.4034849999999999</v>
      </c>
      <c r="O95">
        <v>7.4601230000000003</v>
      </c>
      <c r="P95">
        <v>7.5075329999999996</v>
      </c>
      <c r="Q95">
        <v>7.6063049999999999</v>
      </c>
      <c r="R95">
        <v>7.7227600000000001</v>
      </c>
      <c r="S95">
        <v>7.8505010000000004</v>
      </c>
      <c r="T95">
        <v>7.987139</v>
      </c>
      <c r="U95">
        <v>8.1068239999999996</v>
      </c>
      <c r="V95">
        <v>8.2209280000000007</v>
      </c>
      <c r="W95">
        <v>8.3371739999999992</v>
      </c>
      <c r="X95">
        <v>8.4559110000000004</v>
      </c>
      <c r="Y95">
        <v>8.5701509999999992</v>
      </c>
      <c r="Z95">
        <v>8.700564</v>
      </c>
      <c r="AA95">
        <v>8.8238339999999997</v>
      </c>
      <c r="AB95">
        <v>8.9493679999999998</v>
      </c>
      <c r="AC95">
        <v>9.0625599999999995</v>
      </c>
      <c r="AD95">
        <v>9.1843959999999996</v>
      </c>
      <c r="AE95">
        <v>9.3055529999999997</v>
      </c>
      <c r="AF95">
        <v>9.4632129999999997</v>
      </c>
      <c r="AG95">
        <v>9.6034579999999998</v>
      </c>
      <c r="AH95">
        <v>9.7528290000000002</v>
      </c>
      <c r="AI95">
        <v>9.890326</v>
      </c>
      <c r="AJ95">
        <v>10.053587</v>
      </c>
      <c r="AK95" s="91">
        <v>1.2999999999999999E-2</v>
      </c>
    </row>
    <row r="96" spans="2:37" ht="15" customHeight="1">
      <c r="B96" s="93" t="s">
        <v>1422</v>
      </c>
      <c r="C96" t="s">
        <v>955</v>
      </c>
      <c r="D96" t="s">
        <v>1423</v>
      </c>
      <c r="E96" t="s">
        <v>1424</v>
      </c>
      <c r="F96" t="s">
        <v>817</v>
      </c>
      <c r="H96">
        <v>12.319345</v>
      </c>
      <c r="I96">
        <v>12.754084000000001</v>
      </c>
      <c r="J96">
        <v>12.951098999999999</v>
      </c>
      <c r="K96">
        <v>13.0875</v>
      </c>
      <c r="L96">
        <v>13.247013000000001</v>
      </c>
      <c r="M96">
        <v>13.374840000000001</v>
      </c>
      <c r="N96">
        <v>13.485250000000001</v>
      </c>
      <c r="O96">
        <v>13.650337</v>
      </c>
      <c r="P96">
        <v>13.778123000000001</v>
      </c>
      <c r="Q96">
        <v>13.919407</v>
      </c>
      <c r="R96">
        <v>14.086574000000001</v>
      </c>
      <c r="S96">
        <v>14.269936</v>
      </c>
      <c r="T96">
        <v>14.47296</v>
      </c>
      <c r="U96">
        <v>14.65319</v>
      </c>
      <c r="V96">
        <v>14.821736</v>
      </c>
      <c r="W96">
        <v>14.990353000000001</v>
      </c>
      <c r="X96">
        <v>15.164637000000001</v>
      </c>
      <c r="Y96">
        <v>15.334455</v>
      </c>
      <c r="Z96">
        <v>15.528098999999999</v>
      </c>
      <c r="AA96">
        <v>15.708705999999999</v>
      </c>
      <c r="AB96">
        <v>15.896927</v>
      </c>
      <c r="AC96">
        <v>16.064747000000001</v>
      </c>
      <c r="AD96">
        <v>16.249043</v>
      </c>
      <c r="AE96">
        <v>16.435102000000001</v>
      </c>
      <c r="AF96">
        <v>16.682510000000001</v>
      </c>
      <c r="AG96">
        <v>16.901668999999998</v>
      </c>
      <c r="AH96">
        <v>17.137882000000001</v>
      </c>
      <c r="AI96">
        <v>17.355803999999999</v>
      </c>
      <c r="AJ96">
        <v>17.614474999999999</v>
      </c>
      <c r="AK96" s="91">
        <v>1.2999999999999999E-2</v>
      </c>
    </row>
    <row r="97" spans="2:37" ht="15" customHeight="1">
      <c r="B97" s="93" t="s">
        <v>1425</v>
      </c>
      <c r="C97" t="s">
        <v>538</v>
      </c>
      <c r="D97" t="s">
        <v>1426</v>
      </c>
      <c r="E97" t="s">
        <v>1427</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t="s">
        <v>549</v>
      </c>
    </row>
    <row r="98" spans="2:37" ht="15" customHeight="1">
      <c r="B98" s="93" t="s">
        <v>1428</v>
      </c>
      <c r="C98" t="s">
        <v>556</v>
      </c>
      <c r="D98" t="s">
        <v>1429</v>
      </c>
      <c r="E98" t="s">
        <v>1430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t="s">
        <v>549</v>
      </c>
    </row>
    <row r="99" spans="2:37" ht="15" customHeight="1">
      <c r="B99" s="93" t="s">
        <v>1431</v>
      </c>
      <c r="C99" t="s">
        <v>443</v>
      </c>
      <c r="D99" t="s">
        <v>1432</v>
      </c>
      <c r="E99" t="s">
        <v>1433</v>
      </c>
      <c r="F99" t="s">
        <v>817</v>
      </c>
      <c r="H99">
        <v>202.83663899999999</v>
      </c>
      <c r="I99">
        <v>199.16296399999999</v>
      </c>
      <c r="J99">
        <v>195.80548099999999</v>
      </c>
      <c r="K99">
        <v>193.737213</v>
      </c>
      <c r="L99">
        <v>192.813141</v>
      </c>
      <c r="M99">
        <v>191.8974</v>
      </c>
      <c r="N99">
        <v>190.73350500000001</v>
      </c>
      <c r="O99">
        <v>189.210464</v>
      </c>
      <c r="P99">
        <v>187.40353400000001</v>
      </c>
      <c r="Q99">
        <v>185.676941</v>
      </c>
      <c r="R99">
        <v>184.46688800000001</v>
      </c>
      <c r="S99">
        <v>183.61003099999999</v>
      </c>
      <c r="T99">
        <v>182.77757299999999</v>
      </c>
      <c r="U99">
        <v>181.99818400000001</v>
      </c>
      <c r="V99">
        <v>181.450287</v>
      </c>
      <c r="W99">
        <v>181.105515</v>
      </c>
      <c r="X99">
        <v>180.74588</v>
      </c>
      <c r="Y99">
        <v>180.38298</v>
      </c>
      <c r="Z99">
        <v>180.29542499999999</v>
      </c>
      <c r="AA99">
        <v>180.16119399999999</v>
      </c>
      <c r="AB99">
        <v>179.988022</v>
      </c>
      <c r="AC99">
        <v>179.81350699999999</v>
      </c>
      <c r="AD99">
        <v>179.55651900000001</v>
      </c>
      <c r="AE99">
        <v>179.24385100000001</v>
      </c>
      <c r="AF99">
        <v>178.94970699999999</v>
      </c>
      <c r="AG99">
        <v>178.72766100000001</v>
      </c>
      <c r="AH99">
        <v>178.49087499999999</v>
      </c>
      <c r="AI99">
        <v>178.228363</v>
      </c>
      <c r="AJ99">
        <v>178.15554800000001</v>
      </c>
      <c r="AK99" s="91">
        <v>-5.0000000000000001E-3</v>
      </c>
    </row>
    <row r="100" spans="2:37" ht="15" customHeight="1">
      <c r="B100" s="93" t="s">
        <v>1434</v>
      </c>
      <c r="C100" t="s">
        <v>1435</v>
      </c>
      <c r="D100" t="s">
        <v>1436</v>
      </c>
      <c r="E100" t="s">
        <v>1437</v>
      </c>
      <c r="F100" t="s">
        <v>817</v>
      </c>
      <c r="H100">
        <v>163.608734</v>
      </c>
      <c r="I100">
        <v>160.38700900000001</v>
      </c>
      <c r="J100">
        <v>157.42775</v>
      </c>
      <c r="K100">
        <v>155.51083399999999</v>
      </c>
      <c r="L100">
        <v>154.51499899999999</v>
      </c>
      <c r="M100">
        <v>153.52697800000001</v>
      </c>
      <c r="N100">
        <v>152.34193400000001</v>
      </c>
      <c r="O100">
        <v>150.872345</v>
      </c>
      <c r="P100">
        <v>149.17961099999999</v>
      </c>
      <c r="Q100">
        <v>147.55435199999999</v>
      </c>
      <c r="R100">
        <v>146.34231600000001</v>
      </c>
      <c r="S100">
        <v>145.41207900000001</v>
      </c>
      <c r="T100">
        <v>144.50224299999999</v>
      </c>
      <c r="U100">
        <v>143.63537600000001</v>
      </c>
      <c r="V100">
        <v>142.95182800000001</v>
      </c>
      <c r="W100">
        <v>142.42834500000001</v>
      </c>
      <c r="X100">
        <v>141.89295999999999</v>
      </c>
      <c r="Y100">
        <v>141.35481300000001</v>
      </c>
      <c r="Z100">
        <v>141.03187600000001</v>
      </c>
      <c r="AA100">
        <v>140.67157</v>
      </c>
      <c r="AB100">
        <v>140.28007500000001</v>
      </c>
      <c r="AC100">
        <v>139.886841</v>
      </c>
      <c r="AD100">
        <v>139.42889400000001</v>
      </c>
      <c r="AE100">
        <v>138.927322</v>
      </c>
      <c r="AF100">
        <v>138.439819</v>
      </c>
      <c r="AG100">
        <v>138.00765999999999</v>
      </c>
      <c r="AH100">
        <v>137.56359900000001</v>
      </c>
      <c r="AI100">
        <v>137.09927400000001</v>
      </c>
      <c r="AJ100">
        <v>136.780182</v>
      </c>
      <c r="AK100" s="91">
        <v>-6.0000000000000001E-3</v>
      </c>
    </row>
    <row r="101" spans="2:37" ht="15" customHeight="1">
      <c r="B101" s="93" t="s">
        <v>1438</v>
      </c>
      <c r="C101" t="s">
        <v>1178</v>
      </c>
      <c r="D101" t="s">
        <v>1439</v>
      </c>
      <c r="E101" t="s">
        <v>1440</v>
      </c>
      <c r="F101" t="s">
        <v>817</v>
      </c>
      <c r="H101">
        <v>39.227898000000003</v>
      </c>
      <c r="I101">
        <v>38.775948</v>
      </c>
      <c r="J101">
        <v>38.377730999999997</v>
      </c>
      <c r="K101">
        <v>38.226379000000001</v>
      </c>
      <c r="L101">
        <v>38.298149000000002</v>
      </c>
      <c r="M101">
        <v>38.370418999999998</v>
      </c>
      <c r="N101">
        <v>38.391570999999999</v>
      </c>
      <c r="O101">
        <v>38.338120000000004</v>
      </c>
      <c r="P101">
        <v>38.223914999999998</v>
      </c>
      <c r="Q101">
        <v>38.122588999999998</v>
      </c>
      <c r="R101">
        <v>38.124577000000002</v>
      </c>
      <c r="S101">
        <v>38.197955999999998</v>
      </c>
      <c r="T101">
        <v>38.275326</v>
      </c>
      <c r="U101">
        <v>38.362803999999997</v>
      </c>
      <c r="V101">
        <v>38.498458999999997</v>
      </c>
      <c r="W101">
        <v>38.677174000000001</v>
      </c>
      <c r="X101">
        <v>38.852927999999999</v>
      </c>
      <c r="Y101">
        <v>39.028163999999997</v>
      </c>
      <c r="Z101">
        <v>39.263545999999998</v>
      </c>
      <c r="AA101">
        <v>39.489632</v>
      </c>
      <c r="AB101">
        <v>39.707951000000001</v>
      </c>
      <c r="AC101">
        <v>39.926662</v>
      </c>
      <c r="AD101">
        <v>40.127631999999998</v>
      </c>
      <c r="AE101">
        <v>40.316527999999998</v>
      </c>
      <c r="AF101">
        <v>40.509892000000001</v>
      </c>
      <c r="AG101">
        <v>40.720008999999997</v>
      </c>
      <c r="AH101">
        <v>40.927284</v>
      </c>
      <c r="AI101">
        <v>41.129097000000002</v>
      </c>
      <c r="AJ101">
        <v>41.375362000000003</v>
      </c>
      <c r="AK101" s="91">
        <v>2E-3</v>
      </c>
    </row>
    <row r="102" spans="2:37" ht="15" customHeight="1">
      <c r="B102" s="93" t="s">
        <v>1441</v>
      </c>
      <c r="C102" t="s">
        <v>451</v>
      </c>
      <c r="D102" t="s">
        <v>1442</v>
      </c>
      <c r="E102" t="s">
        <v>919</v>
      </c>
      <c r="F102" t="s">
        <v>817</v>
      </c>
      <c r="H102">
        <v>125.945221</v>
      </c>
      <c r="I102">
        <v>125.92506400000001</v>
      </c>
      <c r="J102">
        <v>126.01237500000001</v>
      </c>
      <c r="K102">
        <v>126.049858</v>
      </c>
      <c r="L102">
        <v>126.11367</v>
      </c>
      <c r="M102">
        <v>125.98440600000001</v>
      </c>
      <c r="N102">
        <v>125.852997</v>
      </c>
      <c r="O102">
        <v>125.755234</v>
      </c>
      <c r="P102">
        <v>125.652069</v>
      </c>
      <c r="Q102">
        <v>125.54579200000001</v>
      </c>
      <c r="R102">
        <v>125.439178</v>
      </c>
      <c r="S102">
        <v>125.330147</v>
      </c>
      <c r="T102">
        <v>125.250381</v>
      </c>
      <c r="U102">
        <v>125.225021</v>
      </c>
      <c r="V102">
        <v>125.255257</v>
      </c>
      <c r="W102">
        <v>125.318207</v>
      </c>
      <c r="X102">
        <v>125.411896</v>
      </c>
      <c r="Y102">
        <v>125.52668799999999</v>
      </c>
      <c r="Z102">
        <v>125.666534</v>
      </c>
      <c r="AA102">
        <v>125.797371</v>
      </c>
      <c r="AB102">
        <v>125.925034</v>
      </c>
      <c r="AC102">
        <v>126.04557</v>
      </c>
      <c r="AD102">
        <v>126.16628300000001</v>
      </c>
      <c r="AE102">
        <v>126.32028200000001</v>
      </c>
      <c r="AF102">
        <v>126.49239300000001</v>
      </c>
      <c r="AG102">
        <v>126.66081200000001</v>
      </c>
      <c r="AH102">
        <v>126.811455</v>
      </c>
      <c r="AI102">
        <v>126.974289</v>
      </c>
      <c r="AJ102">
        <v>127.158676</v>
      </c>
      <c r="AK102" s="91">
        <v>0</v>
      </c>
    </row>
    <row r="103" spans="2:37" ht="15" customHeight="1">
      <c r="B103" s="93" t="s">
        <v>1443</v>
      </c>
      <c r="C103" t="s">
        <v>921</v>
      </c>
      <c r="D103" t="s">
        <v>993</v>
      </c>
      <c r="E103" t="s">
        <v>923</v>
      </c>
      <c r="F103" t="s">
        <v>817</v>
      </c>
      <c r="H103">
        <v>905.73223900000005</v>
      </c>
      <c r="I103">
        <v>820.54260299999999</v>
      </c>
      <c r="J103">
        <v>760.982483</v>
      </c>
      <c r="K103">
        <v>726.75244099999998</v>
      </c>
      <c r="L103">
        <v>695.850098</v>
      </c>
      <c r="M103">
        <v>653.98541299999999</v>
      </c>
      <c r="N103">
        <v>613.92791699999998</v>
      </c>
      <c r="O103">
        <v>612.03295900000001</v>
      </c>
      <c r="P103">
        <v>610.31640600000003</v>
      </c>
      <c r="Q103">
        <v>611.89654499999995</v>
      </c>
      <c r="R103">
        <v>617.76355000000001</v>
      </c>
      <c r="S103">
        <v>626.28515600000003</v>
      </c>
      <c r="T103">
        <v>630.76672399999995</v>
      </c>
      <c r="U103">
        <v>633.47729500000003</v>
      </c>
      <c r="V103">
        <v>634.00311299999998</v>
      </c>
      <c r="W103">
        <v>632.96820100000002</v>
      </c>
      <c r="X103">
        <v>637.83142099999998</v>
      </c>
      <c r="Y103">
        <v>636.66796899999997</v>
      </c>
      <c r="Z103">
        <v>645.807007</v>
      </c>
      <c r="AA103">
        <v>652.42675799999995</v>
      </c>
      <c r="AB103">
        <v>658.166382</v>
      </c>
      <c r="AC103">
        <v>660.99408000000005</v>
      </c>
      <c r="AD103">
        <v>665.09454300000004</v>
      </c>
      <c r="AE103">
        <v>669.20263699999998</v>
      </c>
      <c r="AF103">
        <v>674.53369099999998</v>
      </c>
      <c r="AG103">
        <v>682.13464399999998</v>
      </c>
      <c r="AH103">
        <v>689.49054000000001</v>
      </c>
      <c r="AI103">
        <v>691.88214100000005</v>
      </c>
      <c r="AJ103">
        <v>696.77728300000001</v>
      </c>
      <c r="AK103" s="91">
        <v>-8.9999999999999993E-3</v>
      </c>
    </row>
    <row r="104" spans="2:37" ht="15" customHeight="1">
      <c r="B104" s="93" t="s">
        <v>1444</v>
      </c>
      <c r="C104" t="s">
        <v>457</v>
      </c>
      <c r="D104" t="s">
        <v>995</v>
      </c>
      <c r="E104" t="s">
        <v>926</v>
      </c>
      <c r="F104" t="s">
        <v>817</v>
      </c>
      <c r="H104">
        <v>332.52310199999999</v>
      </c>
      <c r="I104">
        <v>377.97052000000002</v>
      </c>
      <c r="J104">
        <v>384.00460800000002</v>
      </c>
      <c r="K104">
        <v>408.78292800000003</v>
      </c>
      <c r="L104">
        <v>446.260651</v>
      </c>
      <c r="M104">
        <v>477.17263800000001</v>
      </c>
      <c r="N104">
        <v>503.61007699999999</v>
      </c>
      <c r="O104">
        <v>527.57086200000003</v>
      </c>
      <c r="P104">
        <v>577.96905500000003</v>
      </c>
      <c r="Q104">
        <v>628.36724900000002</v>
      </c>
      <c r="R104">
        <v>680.00372300000004</v>
      </c>
      <c r="S104">
        <v>729.163635</v>
      </c>
      <c r="T104">
        <v>771.16210899999999</v>
      </c>
      <c r="U104">
        <v>796.36120600000004</v>
      </c>
      <c r="V104">
        <v>814.39892599999996</v>
      </c>
      <c r="W104">
        <v>829.96002199999998</v>
      </c>
      <c r="X104">
        <v>838.35974099999999</v>
      </c>
      <c r="Y104">
        <v>838.35974099999999</v>
      </c>
      <c r="Z104">
        <v>839.59802200000001</v>
      </c>
      <c r="AA104">
        <v>838.35974099999999</v>
      </c>
      <c r="AB104">
        <v>838.35974099999999</v>
      </c>
      <c r="AC104">
        <v>838.35974099999999</v>
      </c>
      <c r="AD104">
        <v>839.59802200000001</v>
      </c>
      <c r="AE104">
        <v>838.35974099999999</v>
      </c>
      <c r="AF104">
        <v>838.35974099999999</v>
      </c>
      <c r="AG104">
        <v>838.35974099999999</v>
      </c>
      <c r="AH104">
        <v>839.59802200000001</v>
      </c>
      <c r="AI104">
        <v>838.35974099999999</v>
      </c>
      <c r="AJ104">
        <v>838.35974099999999</v>
      </c>
      <c r="AK104" s="91">
        <v>3.4000000000000002E-2</v>
      </c>
    </row>
    <row r="105" spans="2:37" ht="15" customHeight="1">
      <c r="C105" t="s">
        <v>996</v>
      </c>
      <c r="D105" t="s">
        <v>1445</v>
      </c>
      <c r="E105" t="s">
        <v>998</v>
      </c>
      <c r="F105" t="s">
        <v>817</v>
      </c>
      <c r="H105">
        <v>27986.478515999999</v>
      </c>
      <c r="I105">
        <v>28032.220702999999</v>
      </c>
      <c r="J105">
        <v>27776.765625</v>
      </c>
      <c r="K105">
        <v>27465.828125</v>
      </c>
      <c r="L105">
        <v>27255.169922000001</v>
      </c>
      <c r="M105">
        <v>27052.175781000002</v>
      </c>
      <c r="N105">
        <v>26819.683593999998</v>
      </c>
      <c r="O105">
        <v>26592.78125</v>
      </c>
      <c r="P105">
        <v>26361.335938</v>
      </c>
      <c r="Q105">
        <v>26163.675781000002</v>
      </c>
      <c r="R105">
        <v>26008.943359000001</v>
      </c>
      <c r="S105">
        <v>25899.167968999998</v>
      </c>
      <c r="T105">
        <v>25803.771484000001</v>
      </c>
      <c r="U105">
        <v>25706.130859000001</v>
      </c>
      <c r="V105">
        <v>25600.619140999999</v>
      </c>
      <c r="W105">
        <v>25535.832031000002</v>
      </c>
      <c r="X105">
        <v>25495.666015999999</v>
      </c>
      <c r="Y105">
        <v>25451.617188</v>
      </c>
      <c r="Z105">
        <v>25462.876952999999</v>
      </c>
      <c r="AA105">
        <v>25488.181640999999</v>
      </c>
      <c r="AB105">
        <v>25533.677734000001</v>
      </c>
      <c r="AC105">
        <v>25586.275390999999</v>
      </c>
      <c r="AD105">
        <v>25660.166015999999</v>
      </c>
      <c r="AE105">
        <v>25746.871093999998</v>
      </c>
      <c r="AF105">
        <v>25871.171875</v>
      </c>
      <c r="AG105">
        <v>26021.988281000002</v>
      </c>
      <c r="AH105">
        <v>26178.046875</v>
      </c>
      <c r="AI105">
        <v>26334.755859000001</v>
      </c>
      <c r="AJ105">
        <v>26541.847656000002</v>
      </c>
      <c r="AK105" s="91">
        <v>-2E-3</v>
      </c>
    </row>
    <row r="106" spans="2:37" ht="15" customHeight="1"/>
    <row r="107" spans="2:37" ht="15" customHeight="1"/>
    <row r="108" spans="2:37" ht="15" customHeight="1"/>
    <row r="109" spans="2:37" ht="15" customHeight="1"/>
    <row r="110" spans="2:37" ht="15" customHeight="1"/>
    <row r="111" spans="2:37" ht="15" customHeight="1"/>
    <row r="112" spans="2:37" ht="15" customHeight="1"/>
    <row r="113" ht="15" customHeight="1"/>
    <row r="114" ht="15" customHeight="1"/>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1446</v>
      </c>
    </row>
    <row r="12" spans="2:38" ht="15" customHeight="1">
      <c r="C12" t="s">
        <v>1447</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t="s">
        <v>1167</v>
      </c>
      <c r="C15" t="s">
        <v>1168</v>
      </c>
      <c r="D15" t="s">
        <v>1169</v>
      </c>
      <c r="E15" t="s">
        <v>1448</v>
      </c>
      <c r="F15" t="s">
        <v>817</v>
      </c>
      <c r="H15">
        <v>14274.494140999999</v>
      </c>
      <c r="I15">
        <v>14663.075194999999</v>
      </c>
      <c r="J15">
        <v>14907.380859000001</v>
      </c>
      <c r="K15">
        <v>14888.802734000001</v>
      </c>
      <c r="L15">
        <v>14849.198242</v>
      </c>
      <c r="M15">
        <v>14786.861328000001</v>
      </c>
      <c r="N15">
        <v>14699.436523</v>
      </c>
      <c r="O15">
        <v>14596.198242</v>
      </c>
      <c r="P15">
        <v>14504.813477</v>
      </c>
      <c r="Q15">
        <v>14439.388671999999</v>
      </c>
      <c r="R15">
        <v>14388.90625</v>
      </c>
      <c r="S15">
        <v>14328.155273</v>
      </c>
      <c r="T15">
        <v>14293.910156</v>
      </c>
      <c r="U15">
        <v>14263.881836</v>
      </c>
      <c r="V15">
        <v>14229.495117</v>
      </c>
      <c r="W15">
        <v>14203.658203000001</v>
      </c>
      <c r="X15">
        <v>14192.496094</v>
      </c>
      <c r="Y15">
        <v>14188.244140999999</v>
      </c>
      <c r="Z15">
        <v>14197.581055000001</v>
      </c>
      <c r="AA15">
        <v>14217.713867</v>
      </c>
      <c r="AB15">
        <v>14239.96875</v>
      </c>
      <c r="AC15">
        <v>14268.422852</v>
      </c>
      <c r="AD15">
        <v>14301.931640999999</v>
      </c>
      <c r="AE15">
        <v>14345.212890999999</v>
      </c>
      <c r="AF15">
        <v>14399.621094</v>
      </c>
      <c r="AG15">
        <v>14468.219727</v>
      </c>
      <c r="AH15">
        <v>14540.374023</v>
      </c>
      <c r="AI15">
        <v>14616.555664</v>
      </c>
      <c r="AJ15">
        <v>14701.980469</v>
      </c>
      <c r="AK15">
        <v>14799.428711</v>
      </c>
      <c r="AL15" s="91">
        <v>1E-3</v>
      </c>
    </row>
    <row r="16" spans="2:38" ht="15" customHeight="1">
      <c r="B16" s="93" t="s">
        <v>1171</v>
      </c>
      <c r="C16" t="s">
        <v>947</v>
      </c>
      <c r="D16" t="s">
        <v>1172</v>
      </c>
      <c r="E16" t="s">
        <v>1449</v>
      </c>
      <c r="F16" t="s">
        <v>817</v>
      </c>
      <c r="H16">
        <v>14162.429688</v>
      </c>
      <c r="I16">
        <v>14537.586914</v>
      </c>
      <c r="J16">
        <v>14770.330078000001</v>
      </c>
      <c r="K16">
        <v>14738.893555000001</v>
      </c>
      <c r="L16">
        <v>14685.415039</v>
      </c>
      <c r="M16">
        <v>14609.183594</v>
      </c>
      <c r="N16">
        <v>14507.978515999999</v>
      </c>
      <c r="O16">
        <v>14391.53125</v>
      </c>
      <c r="P16">
        <v>14286.672852</v>
      </c>
      <c r="Q16">
        <v>14207.514648</v>
      </c>
      <c r="R16">
        <v>14142.503906</v>
      </c>
      <c r="S16">
        <v>14067.616211</v>
      </c>
      <c r="T16">
        <v>14018.539062</v>
      </c>
      <c r="U16">
        <v>13974.089844</v>
      </c>
      <c r="V16">
        <v>13924.717773</v>
      </c>
      <c r="W16">
        <v>13883.070312</v>
      </c>
      <c r="X16">
        <v>13855.946289</v>
      </c>
      <c r="Y16">
        <v>13835.799805000001</v>
      </c>
      <c r="Z16">
        <v>13828.552734000001</v>
      </c>
      <c r="AA16">
        <v>13831.424805000001</v>
      </c>
      <c r="AB16">
        <v>13836.824219</v>
      </c>
      <c r="AC16">
        <v>13848.344727</v>
      </c>
      <c r="AD16">
        <v>13864.305664</v>
      </c>
      <c r="AE16">
        <v>13890.319336</v>
      </c>
      <c r="AF16">
        <v>13927.309569999999</v>
      </c>
      <c r="AG16">
        <v>13978.470703000001</v>
      </c>
      <c r="AH16">
        <v>14033.085938</v>
      </c>
      <c r="AI16">
        <v>14091.706055000001</v>
      </c>
      <c r="AJ16">
        <v>14159.390625</v>
      </c>
      <c r="AK16">
        <v>14238.774414</v>
      </c>
      <c r="AL16" s="91">
        <v>0</v>
      </c>
    </row>
    <row r="17" spans="2:38" ht="15" customHeight="1">
      <c r="B17" s="93" t="s">
        <v>1174</v>
      </c>
      <c r="C17" t="s">
        <v>951</v>
      </c>
      <c r="D17" t="s">
        <v>1175</v>
      </c>
      <c r="E17" t="s">
        <v>1450</v>
      </c>
      <c r="F17" t="s">
        <v>817</v>
      </c>
      <c r="H17">
        <v>33.249222000000003</v>
      </c>
      <c r="I17">
        <v>34.150458999999998</v>
      </c>
      <c r="J17">
        <v>31.936682000000001</v>
      </c>
      <c r="K17">
        <v>31.592466000000002</v>
      </c>
      <c r="L17">
        <v>31.286394000000001</v>
      </c>
      <c r="M17">
        <v>30.500689000000001</v>
      </c>
      <c r="N17">
        <v>29.567623000000001</v>
      </c>
      <c r="O17">
        <v>28.523620999999999</v>
      </c>
      <c r="P17">
        <v>27.601944</v>
      </c>
      <c r="Q17">
        <v>26.584057000000001</v>
      </c>
      <c r="R17">
        <v>25.489037</v>
      </c>
      <c r="S17">
        <v>24.533688999999999</v>
      </c>
      <c r="T17">
        <v>23.990046</v>
      </c>
      <c r="U17">
        <v>22.778981999999999</v>
      </c>
      <c r="V17">
        <v>22.123808</v>
      </c>
      <c r="W17">
        <v>22.124821000000001</v>
      </c>
      <c r="X17">
        <v>21.992408999999999</v>
      </c>
      <c r="Y17">
        <v>21.684839</v>
      </c>
      <c r="Z17">
        <v>21.760232999999999</v>
      </c>
      <c r="AA17">
        <v>21.844384999999999</v>
      </c>
      <c r="AB17">
        <v>21.925298999999999</v>
      </c>
      <c r="AC17">
        <v>22.19059</v>
      </c>
      <c r="AD17">
        <v>22.390591000000001</v>
      </c>
      <c r="AE17">
        <v>22.596132000000001</v>
      </c>
      <c r="AF17">
        <v>22.876339000000002</v>
      </c>
      <c r="AG17">
        <v>23.153645999999998</v>
      </c>
      <c r="AH17">
        <v>23.499597999999999</v>
      </c>
      <c r="AI17">
        <v>23.893426999999999</v>
      </c>
      <c r="AJ17">
        <v>24.297373</v>
      </c>
      <c r="AK17">
        <v>24.739059000000001</v>
      </c>
      <c r="AL17" s="91">
        <v>-0.01</v>
      </c>
    </row>
    <row r="18" spans="2:38" ht="15" customHeight="1">
      <c r="B18" s="93" t="s">
        <v>1177</v>
      </c>
      <c r="C18" t="s">
        <v>1178</v>
      </c>
      <c r="D18" t="s">
        <v>1179</v>
      </c>
      <c r="E18" t="s">
        <v>1451</v>
      </c>
      <c r="F18" t="s">
        <v>817</v>
      </c>
      <c r="H18">
        <v>52.341071999999997</v>
      </c>
      <c r="I18">
        <v>55.018439999999998</v>
      </c>
      <c r="J18">
        <v>57.293982999999997</v>
      </c>
      <c r="K18">
        <v>58.347095000000003</v>
      </c>
      <c r="L18">
        <v>59.292045999999999</v>
      </c>
      <c r="M18">
        <v>60.054276000000002</v>
      </c>
      <c r="N18">
        <v>60.645831999999999</v>
      </c>
      <c r="O18">
        <v>61.085116999999997</v>
      </c>
      <c r="P18">
        <v>61.376376999999998</v>
      </c>
      <c r="Q18">
        <v>61.730705</v>
      </c>
      <c r="R18">
        <v>62.624172000000002</v>
      </c>
      <c r="S18">
        <v>62.985115</v>
      </c>
      <c r="T18">
        <v>63.372196000000002</v>
      </c>
      <c r="U18">
        <v>63.817276</v>
      </c>
      <c r="V18">
        <v>64.206192000000001</v>
      </c>
      <c r="W18">
        <v>64.635818</v>
      </c>
      <c r="X18">
        <v>65.138244999999998</v>
      </c>
      <c r="Y18">
        <v>65.602219000000005</v>
      </c>
      <c r="Z18">
        <v>66.192047000000002</v>
      </c>
      <c r="AA18">
        <v>67.346855000000005</v>
      </c>
      <c r="AB18">
        <v>68.094498000000002</v>
      </c>
      <c r="AC18">
        <v>68.773444999999995</v>
      </c>
      <c r="AD18">
        <v>69.845009000000005</v>
      </c>
      <c r="AE18">
        <v>70.345084999999997</v>
      </c>
      <c r="AF18">
        <v>70.781784000000002</v>
      </c>
      <c r="AG18">
        <v>71.416443000000001</v>
      </c>
      <c r="AH18">
        <v>72.050422999999995</v>
      </c>
      <c r="AI18">
        <v>72.693031000000005</v>
      </c>
      <c r="AJ18">
        <v>73.365066999999996</v>
      </c>
      <c r="AK18">
        <v>74.101059000000006</v>
      </c>
      <c r="AL18" s="91">
        <v>1.2E-2</v>
      </c>
    </row>
    <row r="19" spans="2:38" ht="15" customHeight="1">
      <c r="B19" s="93" t="s">
        <v>1181</v>
      </c>
      <c r="C19" t="s">
        <v>985</v>
      </c>
      <c r="D19" t="s">
        <v>1182</v>
      </c>
      <c r="E19" t="s">
        <v>1452</v>
      </c>
      <c r="F19" t="s">
        <v>817</v>
      </c>
      <c r="H19">
        <v>0.67431099999999999</v>
      </c>
      <c r="I19">
        <v>0.66608500000000004</v>
      </c>
      <c r="J19">
        <v>0.63587300000000002</v>
      </c>
      <c r="K19">
        <v>0.52752900000000003</v>
      </c>
      <c r="L19">
        <v>0.50580000000000003</v>
      </c>
      <c r="M19">
        <v>0.49782100000000001</v>
      </c>
      <c r="N19">
        <v>0.48537000000000002</v>
      </c>
      <c r="O19">
        <v>0.47792299999999999</v>
      </c>
      <c r="P19">
        <v>0.468808</v>
      </c>
      <c r="Q19">
        <v>0.45122899999999999</v>
      </c>
      <c r="R19">
        <v>0.45219999999999999</v>
      </c>
      <c r="S19">
        <v>0.45074999999999998</v>
      </c>
      <c r="T19">
        <v>0.450878</v>
      </c>
      <c r="U19">
        <v>0.45424100000000001</v>
      </c>
      <c r="V19">
        <v>0.457507</v>
      </c>
      <c r="W19">
        <v>0.45966200000000002</v>
      </c>
      <c r="X19">
        <v>0.46291100000000002</v>
      </c>
      <c r="Y19">
        <v>0.46953099999999998</v>
      </c>
      <c r="Z19">
        <v>0.43854500000000002</v>
      </c>
      <c r="AA19">
        <v>0.405692</v>
      </c>
      <c r="AB19">
        <v>0.41506900000000002</v>
      </c>
      <c r="AC19">
        <v>0.42349500000000001</v>
      </c>
      <c r="AD19">
        <v>0.43112299999999998</v>
      </c>
      <c r="AE19">
        <v>0.43802600000000003</v>
      </c>
      <c r="AF19">
        <v>0.44581399999999999</v>
      </c>
      <c r="AG19">
        <v>0.45412400000000003</v>
      </c>
      <c r="AH19">
        <v>0.46264300000000003</v>
      </c>
      <c r="AI19">
        <v>0.47139700000000001</v>
      </c>
      <c r="AJ19">
        <v>0.48037200000000002</v>
      </c>
      <c r="AK19">
        <v>0.48969600000000002</v>
      </c>
      <c r="AL19" s="91">
        <v>-1.0999999999999999E-2</v>
      </c>
    </row>
    <row r="20" spans="2:38" ht="15" customHeight="1">
      <c r="B20" s="93" t="s">
        <v>1184</v>
      </c>
      <c r="C20" t="s">
        <v>970</v>
      </c>
      <c r="D20" t="s">
        <v>1185</v>
      </c>
      <c r="E20" t="s">
        <v>1453</v>
      </c>
      <c r="F20" t="s">
        <v>817</v>
      </c>
      <c r="H20">
        <v>0.67332000000000003</v>
      </c>
      <c r="I20">
        <v>0.65310299999999999</v>
      </c>
      <c r="J20">
        <v>0.64822500000000005</v>
      </c>
      <c r="K20">
        <v>0.51948899999999998</v>
      </c>
      <c r="L20">
        <v>0.54455399999999998</v>
      </c>
      <c r="M20">
        <v>0.57736500000000002</v>
      </c>
      <c r="N20">
        <v>0.61878900000000003</v>
      </c>
      <c r="O20">
        <v>0.46534300000000001</v>
      </c>
      <c r="P20">
        <v>0.50610699999999997</v>
      </c>
      <c r="Q20">
        <v>0.57804500000000003</v>
      </c>
      <c r="R20">
        <v>0.65013200000000004</v>
      </c>
      <c r="S20">
        <v>0.72068399999999999</v>
      </c>
      <c r="T20">
        <v>0.79029000000000005</v>
      </c>
      <c r="U20">
        <v>0.85896399999999995</v>
      </c>
      <c r="V20">
        <v>0.92550900000000003</v>
      </c>
      <c r="W20">
        <v>0.99063500000000004</v>
      </c>
      <c r="X20">
        <v>1.0544990000000001</v>
      </c>
      <c r="Y20">
        <v>1.1170100000000001</v>
      </c>
      <c r="Z20">
        <v>1.1785939999999999</v>
      </c>
      <c r="AA20">
        <v>1.2387509999999999</v>
      </c>
      <c r="AB20">
        <v>1.2977559999999999</v>
      </c>
      <c r="AC20">
        <v>1.356722</v>
      </c>
      <c r="AD20">
        <v>1.4161710000000001</v>
      </c>
      <c r="AE20">
        <v>1.4759199999999999</v>
      </c>
      <c r="AF20">
        <v>1.5419909999999999</v>
      </c>
      <c r="AG20">
        <v>1.613723</v>
      </c>
      <c r="AH20">
        <v>1.688793</v>
      </c>
      <c r="AI20">
        <v>1.7669729999999999</v>
      </c>
      <c r="AJ20">
        <v>1.8495220000000001</v>
      </c>
      <c r="AK20">
        <v>1.9374210000000001</v>
      </c>
      <c r="AL20" s="91">
        <v>3.6999999999999998E-2</v>
      </c>
    </row>
    <row r="21" spans="2:38" ht="15" customHeight="1">
      <c r="B21" s="93" t="s">
        <v>1187</v>
      </c>
      <c r="C21" t="s">
        <v>981</v>
      </c>
      <c r="D21" t="s">
        <v>1188</v>
      </c>
      <c r="E21" t="s">
        <v>1454</v>
      </c>
      <c r="F21" t="s">
        <v>817</v>
      </c>
      <c r="H21">
        <v>24.764068999999999</v>
      </c>
      <c r="I21">
        <v>34.511890000000001</v>
      </c>
      <c r="J21">
        <v>45.918655000000001</v>
      </c>
      <c r="K21">
        <v>58.182929999999999</v>
      </c>
      <c r="L21">
        <v>71.282509000000005</v>
      </c>
      <c r="M21">
        <v>85.031136000000004</v>
      </c>
      <c r="N21">
        <v>98.971512000000004</v>
      </c>
      <c r="O21">
        <v>112.780022</v>
      </c>
      <c r="P21">
        <v>126.676147</v>
      </c>
      <c r="Q21">
        <v>140.82676699999999</v>
      </c>
      <c r="R21">
        <v>155.278885</v>
      </c>
      <c r="S21">
        <v>169.72976700000001</v>
      </c>
      <c r="T21">
        <v>184.430679</v>
      </c>
      <c r="U21">
        <v>199.324814</v>
      </c>
      <c r="V21">
        <v>214.293228</v>
      </c>
      <c r="W21">
        <v>229.396942</v>
      </c>
      <c r="X21">
        <v>244.721756</v>
      </c>
      <c r="Y21">
        <v>260.19662499999998</v>
      </c>
      <c r="Z21">
        <v>275.89236499999998</v>
      </c>
      <c r="AA21">
        <v>291.69863900000001</v>
      </c>
      <c r="AB21">
        <v>307.47470099999998</v>
      </c>
      <c r="AC21">
        <v>323.21994000000001</v>
      </c>
      <c r="AD21">
        <v>339.25979599999999</v>
      </c>
      <c r="AE21">
        <v>355.59127799999999</v>
      </c>
      <c r="AF21">
        <v>372.05178799999999</v>
      </c>
      <c r="AG21">
        <v>388.33685300000002</v>
      </c>
      <c r="AH21">
        <v>404.65564000000001</v>
      </c>
      <c r="AI21">
        <v>420.94708300000002</v>
      </c>
      <c r="AJ21">
        <v>437.380493</v>
      </c>
      <c r="AK21">
        <v>454.037781</v>
      </c>
      <c r="AL21" s="91">
        <v>0.106</v>
      </c>
    </row>
    <row r="22" spans="2:38" ht="15" customHeight="1">
      <c r="B22" s="93" t="s">
        <v>1190</v>
      </c>
      <c r="C22" t="s">
        <v>989</v>
      </c>
      <c r="D22" t="s">
        <v>1191</v>
      </c>
      <c r="E22" t="s">
        <v>1455</v>
      </c>
      <c r="F22" t="s">
        <v>817</v>
      </c>
      <c r="H22">
        <v>0.36432900000000001</v>
      </c>
      <c r="I22">
        <v>0.48852200000000001</v>
      </c>
      <c r="J22">
        <v>0.61699800000000005</v>
      </c>
      <c r="K22">
        <v>0.74021999999999999</v>
      </c>
      <c r="L22">
        <v>0.872479</v>
      </c>
      <c r="M22">
        <v>1.015633</v>
      </c>
      <c r="N22">
        <v>1.1693290000000001</v>
      </c>
      <c r="O22">
        <v>1.334678</v>
      </c>
      <c r="P22">
        <v>1.5124759999999999</v>
      </c>
      <c r="Q22">
        <v>1.7031130000000001</v>
      </c>
      <c r="R22">
        <v>1.9068309999999999</v>
      </c>
      <c r="S22">
        <v>2.1189420000000001</v>
      </c>
      <c r="T22">
        <v>2.336719</v>
      </c>
      <c r="U22">
        <v>2.556305</v>
      </c>
      <c r="V22">
        <v>2.771652</v>
      </c>
      <c r="W22">
        <v>2.9800059999999999</v>
      </c>
      <c r="X22">
        <v>3.1793809999999998</v>
      </c>
      <c r="Y22">
        <v>3.3736160000000002</v>
      </c>
      <c r="Z22">
        <v>3.566084</v>
      </c>
      <c r="AA22">
        <v>3.755773</v>
      </c>
      <c r="AB22">
        <v>3.9364880000000002</v>
      </c>
      <c r="AC22">
        <v>4.1141100000000002</v>
      </c>
      <c r="AD22">
        <v>4.2844660000000001</v>
      </c>
      <c r="AE22">
        <v>4.4479160000000002</v>
      </c>
      <c r="AF22">
        <v>4.6137079999999999</v>
      </c>
      <c r="AG22">
        <v>4.7755470000000004</v>
      </c>
      <c r="AH22">
        <v>4.9307369999999997</v>
      </c>
      <c r="AI22">
        <v>5.0771990000000002</v>
      </c>
      <c r="AJ22">
        <v>5.2161749999999998</v>
      </c>
      <c r="AK22">
        <v>5.3491600000000004</v>
      </c>
      <c r="AL22" s="91">
        <v>9.7000000000000003E-2</v>
      </c>
    </row>
    <row r="23" spans="2:38" ht="15" customHeight="1">
      <c r="B23" s="93" t="s">
        <v>1193</v>
      </c>
      <c r="C23" t="s">
        <v>340</v>
      </c>
      <c r="D23" t="s">
        <v>1194</v>
      </c>
      <c r="E23" t="s">
        <v>1456</v>
      </c>
      <c r="F23" t="s">
        <v>817</v>
      </c>
      <c r="H23">
        <v>888.32324200000005</v>
      </c>
      <c r="I23">
        <v>907.55993699999999</v>
      </c>
      <c r="J23">
        <v>915.29083300000002</v>
      </c>
      <c r="K23">
        <v>914.74591099999998</v>
      </c>
      <c r="L23">
        <v>917.48150599999997</v>
      </c>
      <c r="M23">
        <v>917.95696999999996</v>
      </c>
      <c r="N23">
        <v>914.71563700000002</v>
      </c>
      <c r="O23">
        <v>913.13915999999995</v>
      </c>
      <c r="P23">
        <v>912.94812000000002</v>
      </c>
      <c r="Q23">
        <v>913.61932400000001</v>
      </c>
      <c r="R23">
        <v>914.89263900000003</v>
      </c>
      <c r="S23">
        <v>917.46624799999995</v>
      </c>
      <c r="T23">
        <v>921.146973</v>
      </c>
      <c r="U23">
        <v>925.47863800000005</v>
      </c>
      <c r="V23">
        <v>930.15087900000003</v>
      </c>
      <c r="W23">
        <v>935.85308799999996</v>
      </c>
      <c r="X23">
        <v>943.34344499999997</v>
      </c>
      <c r="Y23">
        <v>951.09039299999995</v>
      </c>
      <c r="Z23">
        <v>959.00439500000005</v>
      </c>
      <c r="AA23">
        <v>967.11511199999995</v>
      </c>
      <c r="AB23">
        <v>976.32757600000002</v>
      </c>
      <c r="AC23">
        <v>985.921875</v>
      </c>
      <c r="AD23">
        <v>996.50323500000002</v>
      </c>
      <c r="AE23">
        <v>1007.049438</v>
      </c>
      <c r="AF23">
        <v>1017.768433</v>
      </c>
      <c r="AG23">
        <v>1030.6396480000001</v>
      </c>
      <c r="AH23">
        <v>1041.2025149999999</v>
      </c>
      <c r="AI23">
        <v>1050.5196530000001</v>
      </c>
      <c r="AJ23">
        <v>1061.4022219999999</v>
      </c>
      <c r="AK23">
        <v>1074.767578</v>
      </c>
      <c r="AL23" s="91">
        <v>7.0000000000000001E-3</v>
      </c>
    </row>
    <row r="24" spans="2:38" ht="15" customHeight="1">
      <c r="B24" s="93" t="s">
        <v>1196</v>
      </c>
      <c r="C24" t="s">
        <v>947</v>
      </c>
      <c r="D24" t="s">
        <v>1197</v>
      </c>
      <c r="E24" t="s">
        <v>1457</v>
      </c>
      <c r="F24" t="s">
        <v>817</v>
      </c>
      <c r="H24">
        <v>614.34252900000001</v>
      </c>
      <c r="I24">
        <v>633.80950900000005</v>
      </c>
      <c r="J24">
        <v>644.77996800000005</v>
      </c>
      <c r="K24">
        <v>648.86706500000003</v>
      </c>
      <c r="L24">
        <v>655.23681599999998</v>
      </c>
      <c r="M24">
        <v>658.69421399999999</v>
      </c>
      <c r="N24">
        <v>656.84582499999999</v>
      </c>
      <c r="O24">
        <v>655.41406199999994</v>
      </c>
      <c r="P24">
        <v>654.60784899999999</v>
      </c>
      <c r="Q24">
        <v>654.20941200000004</v>
      </c>
      <c r="R24">
        <v>654.01470900000004</v>
      </c>
      <c r="S24">
        <v>654.28637700000002</v>
      </c>
      <c r="T24">
        <v>654.76336700000002</v>
      </c>
      <c r="U24">
        <v>655.90240500000004</v>
      </c>
      <c r="V24">
        <v>657.16143799999998</v>
      </c>
      <c r="W24">
        <v>659.01702899999998</v>
      </c>
      <c r="X24">
        <v>662.25061000000005</v>
      </c>
      <c r="Y24">
        <v>665.78479000000004</v>
      </c>
      <c r="Z24">
        <v>669.32995600000004</v>
      </c>
      <c r="AA24">
        <v>673.30560300000002</v>
      </c>
      <c r="AB24">
        <v>677.94335899999999</v>
      </c>
      <c r="AC24">
        <v>682.89135699999997</v>
      </c>
      <c r="AD24">
        <v>688.00506600000006</v>
      </c>
      <c r="AE24">
        <v>692.85467500000004</v>
      </c>
      <c r="AF24">
        <v>697.80651899999998</v>
      </c>
      <c r="AG24">
        <v>703.93994099999998</v>
      </c>
      <c r="AH24">
        <v>708.92059300000005</v>
      </c>
      <c r="AI24">
        <v>713.17346199999997</v>
      </c>
      <c r="AJ24">
        <v>718.8125</v>
      </c>
      <c r="AK24">
        <v>726.34527600000001</v>
      </c>
      <c r="AL24" s="91">
        <v>6.0000000000000001E-3</v>
      </c>
    </row>
    <row r="25" spans="2:38" ht="15" customHeight="1">
      <c r="B25" s="93" t="s">
        <v>1199</v>
      </c>
      <c r="C25" t="s">
        <v>951</v>
      </c>
      <c r="D25" t="s">
        <v>1200</v>
      </c>
      <c r="E25" t="s">
        <v>1458</v>
      </c>
      <c r="F25" t="s">
        <v>817</v>
      </c>
      <c r="H25">
        <v>4.1552740000000004</v>
      </c>
      <c r="I25">
        <v>4.2846580000000003</v>
      </c>
      <c r="J25">
        <v>4.0672990000000002</v>
      </c>
      <c r="K25">
        <v>4.1190369999999996</v>
      </c>
      <c r="L25">
        <v>4.2546290000000004</v>
      </c>
      <c r="M25">
        <v>4.3491059999999999</v>
      </c>
      <c r="N25">
        <v>4.4519359999999999</v>
      </c>
      <c r="O25">
        <v>4.5601940000000001</v>
      </c>
      <c r="P25">
        <v>4.702108</v>
      </c>
      <c r="Q25">
        <v>4.837161</v>
      </c>
      <c r="R25">
        <v>4.9781519999999997</v>
      </c>
      <c r="S25">
        <v>5.1473089999999999</v>
      </c>
      <c r="T25">
        <v>5.4099250000000003</v>
      </c>
      <c r="U25">
        <v>5.5183030000000004</v>
      </c>
      <c r="V25">
        <v>5.7560729999999998</v>
      </c>
      <c r="W25">
        <v>6.1638349999999997</v>
      </c>
      <c r="X25">
        <v>6.5428040000000003</v>
      </c>
      <c r="Y25">
        <v>6.8549049999999996</v>
      </c>
      <c r="Z25">
        <v>7.2632989999999999</v>
      </c>
      <c r="AA25">
        <v>7.6670569999999998</v>
      </c>
      <c r="AB25">
        <v>8.0832300000000004</v>
      </c>
      <c r="AC25">
        <v>8.5725119999999997</v>
      </c>
      <c r="AD25">
        <v>9.0432140000000008</v>
      </c>
      <c r="AE25">
        <v>9.5240030000000004</v>
      </c>
      <c r="AF25">
        <v>10.041880000000001</v>
      </c>
      <c r="AG25">
        <v>10.58123</v>
      </c>
      <c r="AH25">
        <v>11.160612</v>
      </c>
      <c r="AI25">
        <v>11.772819999999999</v>
      </c>
      <c r="AJ25">
        <v>12.428053</v>
      </c>
      <c r="AK25">
        <v>13.153333999999999</v>
      </c>
      <c r="AL25" s="91">
        <v>4.1000000000000002E-2</v>
      </c>
    </row>
    <row r="26" spans="2:38" ht="15" customHeight="1">
      <c r="B26" s="93" t="s">
        <v>1202</v>
      </c>
      <c r="C26" t="s">
        <v>1178</v>
      </c>
      <c r="D26" t="s">
        <v>1203</v>
      </c>
      <c r="E26" t="s">
        <v>1459</v>
      </c>
      <c r="F26" t="s">
        <v>817</v>
      </c>
      <c r="H26">
        <v>268.642517</v>
      </c>
      <c r="I26">
        <v>268.125092</v>
      </c>
      <c r="J26">
        <v>264.92746</v>
      </c>
      <c r="K26">
        <v>260.09613000000002</v>
      </c>
      <c r="L26">
        <v>256.220215</v>
      </c>
      <c r="M26">
        <v>253.049271</v>
      </c>
      <c r="N26">
        <v>251.487122</v>
      </c>
      <c r="O26">
        <v>251.19589199999999</v>
      </c>
      <c r="P26">
        <v>251.62777700000001</v>
      </c>
      <c r="Q26">
        <v>252.52041600000001</v>
      </c>
      <c r="R26">
        <v>253.80427599999999</v>
      </c>
      <c r="S26">
        <v>255.89063999999999</v>
      </c>
      <c r="T26">
        <v>258.78051799999997</v>
      </c>
      <c r="U26">
        <v>261.80850199999998</v>
      </c>
      <c r="V26">
        <v>264.92379799999998</v>
      </c>
      <c r="W26">
        <v>268.29809599999999</v>
      </c>
      <c r="X26">
        <v>272.10479700000002</v>
      </c>
      <c r="Y26">
        <v>275.93069500000001</v>
      </c>
      <c r="Z26">
        <v>279.81314099999997</v>
      </c>
      <c r="AA26">
        <v>283.46228000000002</v>
      </c>
      <c r="AB26">
        <v>287.533051</v>
      </c>
      <c r="AC26">
        <v>291.597443</v>
      </c>
      <c r="AD26">
        <v>296.498627</v>
      </c>
      <c r="AE26">
        <v>301.61779799999999</v>
      </c>
      <c r="AF26">
        <v>306.76580799999999</v>
      </c>
      <c r="AG26">
        <v>312.85644500000001</v>
      </c>
      <c r="AH26">
        <v>317.753174</v>
      </c>
      <c r="AI26">
        <v>322.09628300000003</v>
      </c>
      <c r="AJ26">
        <v>326.56167599999998</v>
      </c>
      <c r="AK26">
        <v>331.52713</v>
      </c>
      <c r="AL26" s="91">
        <v>7.0000000000000001E-3</v>
      </c>
    </row>
    <row r="27" spans="2:38" ht="15" customHeight="1">
      <c r="B27" s="93" t="s">
        <v>1205</v>
      </c>
      <c r="C27" t="s">
        <v>970</v>
      </c>
      <c r="D27" t="s">
        <v>1206</v>
      </c>
      <c r="E27" t="s">
        <v>1460</v>
      </c>
      <c r="F27" t="s">
        <v>817</v>
      </c>
      <c r="H27">
        <v>0.17543500000000001</v>
      </c>
      <c r="I27">
        <v>0.34534700000000002</v>
      </c>
      <c r="J27">
        <v>0.50648599999999999</v>
      </c>
      <c r="K27">
        <v>0.65390000000000004</v>
      </c>
      <c r="L27">
        <v>0.78983499999999995</v>
      </c>
      <c r="M27">
        <v>0.92176800000000003</v>
      </c>
      <c r="N27">
        <v>1.0287200000000001</v>
      </c>
      <c r="O27">
        <v>1.1073219999999999</v>
      </c>
      <c r="P27">
        <v>1.1855770000000001</v>
      </c>
      <c r="Q27">
        <v>1.2613510000000001</v>
      </c>
      <c r="R27">
        <v>1.335191</v>
      </c>
      <c r="S27">
        <v>1.4077059999999999</v>
      </c>
      <c r="T27">
        <v>1.4807189999999999</v>
      </c>
      <c r="U27">
        <v>1.5540639999999999</v>
      </c>
      <c r="V27">
        <v>1.6282369999999999</v>
      </c>
      <c r="W27">
        <v>1.7046889999999999</v>
      </c>
      <c r="X27">
        <v>1.7853129999999999</v>
      </c>
      <c r="Y27">
        <v>1.868547</v>
      </c>
      <c r="Z27">
        <v>1.9531689999999999</v>
      </c>
      <c r="AA27">
        <v>2.0406149999999998</v>
      </c>
      <c r="AB27">
        <v>2.1317349999999999</v>
      </c>
      <c r="AC27">
        <v>2.2261380000000002</v>
      </c>
      <c r="AD27">
        <v>2.3222649999999998</v>
      </c>
      <c r="AE27">
        <v>2.418539</v>
      </c>
      <c r="AF27">
        <v>2.5175900000000002</v>
      </c>
      <c r="AG27">
        <v>2.6219100000000002</v>
      </c>
      <c r="AH27">
        <v>2.7263829999999998</v>
      </c>
      <c r="AI27">
        <v>2.8311959999999998</v>
      </c>
      <c r="AJ27">
        <v>2.9450440000000002</v>
      </c>
      <c r="AK27">
        <v>3.0714039999999998</v>
      </c>
      <c r="AL27" s="91">
        <v>0.104</v>
      </c>
    </row>
    <row r="28" spans="2:38" ht="15" customHeight="1">
      <c r="B28" s="93" t="s">
        <v>1208</v>
      </c>
      <c r="C28" t="s">
        <v>985</v>
      </c>
      <c r="D28" t="s">
        <v>1209</v>
      </c>
      <c r="E28" t="s">
        <v>1461</v>
      </c>
      <c r="F28" t="s">
        <v>817</v>
      </c>
      <c r="H28">
        <v>1.0068790000000001</v>
      </c>
      <c r="I28">
        <v>0.99420200000000003</v>
      </c>
      <c r="J28">
        <v>1.0079629999999999</v>
      </c>
      <c r="K28">
        <v>1.007701</v>
      </c>
      <c r="L28">
        <v>0.97740000000000005</v>
      </c>
      <c r="M28">
        <v>0.939724</v>
      </c>
      <c r="N28">
        <v>0.89875899999999997</v>
      </c>
      <c r="O28">
        <v>0.858267</v>
      </c>
      <c r="P28">
        <v>0.82132300000000003</v>
      </c>
      <c r="Q28">
        <v>0.78721799999999997</v>
      </c>
      <c r="R28">
        <v>0.75648499999999996</v>
      </c>
      <c r="S28">
        <v>0.73018499999999997</v>
      </c>
      <c r="T28">
        <v>0.708314</v>
      </c>
      <c r="U28">
        <v>0.69103800000000004</v>
      </c>
      <c r="V28">
        <v>0.67702799999999996</v>
      </c>
      <c r="W28">
        <v>0.66500700000000001</v>
      </c>
      <c r="X28">
        <v>0.65533399999999997</v>
      </c>
      <c r="Y28">
        <v>0.64680300000000002</v>
      </c>
      <c r="Z28">
        <v>0.64005699999999999</v>
      </c>
      <c r="AA28">
        <v>0.63469399999999998</v>
      </c>
      <c r="AB28">
        <v>0.63115100000000002</v>
      </c>
      <c r="AC28">
        <v>0.62939599999999996</v>
      </c>
      <c r="AD28">
        <v>0.62889499999999998</v>
      </c>
      <c r="AE28">
        <v>0.62921099999999996</v>
      </c>
      <c r="AF28">
        <v>0.63126599999999999</v>
      </c>
      <c r="AG28">
        <v>0.63462499999999999</v>
      </c>
      <c r="AH28">
        <v>0.63616200000000001</v>
      </c>
      <c r="AI28">
        <v>0.64023300000000005</v>
      </c>
      <c r="AJ28">
        <v>0.64914099999999997</v>
      </c>
      <c r="AK28">
        <v>0.66471599999999997</v>
      </c>
      <c r="AL28" s="91">
        <v>-1.4E-2</v>
      </c>
    </row>
    <row r="29" spans="2:38" ht="15" customHeight="1">
      <c r="B29" s="93" t="s">
        <v>1211</v>
      </c>
      <c r="C29" t="s">
        <v>981</v>
      </c>
      <c r="D29" t="s">
        <v>1212</v>
      </c>
      <c r="E29" t="s">
        <v>1462</v>
      </c>
      <c r="F29" t="s">
        <v>817</v>
      </c>
      <c r="H29">
        <v>5.9900000000000003E-4</v>
      </c>
      <c r="I29">
        <v>1.165E-3</v>
      </c>
      <c r="J29">
        <v>1.684E-3</v>
      </c>
      <c r="K29">
        <v>2.1419999999999998E-3</v>
      </c>
      <c r="L29">
        <v>2.5490000000000001E-3</v>
      </c>
      <c r="M29">
        <v>2.9290000000000002E-3</v>
      </c>
      <c r="N29">
        <v>3.2179999999999999E-3</v>
      </c>
      <c r="O29">
        <v>3.3960000000000001E-3</v>
      </c>
      <c r="P29">
        <v>3.5660000000000002E-3</v>
      </c>
      <c r="Q29">
        <v>3.7239999999999999E-3</v>
      </c>
      <c r="R29">
        <v>3.869E-3</v>
      </c>
      <c r="S29">
        <v>4.0029999999999996E-3</v>
      </c>
      <c r="T29">
        <v>4.1310000000000001E-3</v>
      </c>
      <c r="U29">
        <v>4.2519999999999997E-3</v>
      </c>
      <c r="V29">
        <v>4.3660000000000001E-3</v>
      </c>
      <c r="W29">
        <v>4.4759999999999999E-3</v>
      </c>
      <c r="X29">
        <v>4.5859999999999998E-3</v>
      </c>
      <c r="Y29">
        <v>4.6909999999999999E-3</v>
      </c>
      <c r="Z29">
        <v>4.79E-3</v>
      </c>
      <c r="AA29">
        <v>4.8849999999999996E-3</v>
      </c>
      <c r="AB29">
        <v>4.9810000000000002E-3</v>
      </c>
      <c r="AC29">
        <v>5.0769999999999999E-3</v>
      </c>
      <c r="AD29">
        <v>5.1710000000000002E-3</v>
      </c>
      <c r="AE29">
        <v>5.2579999999999997E-3</v>
      </c>
      <c r="AF29">
        <v>5.3449999999999999E-3</v>
      </c>
      <c r="AG29">
        <v>5.4349999999999997E-3</v>
      </c>
      <c r="AH29">
        <v>5.5189999999999996E-3</v>
      </c>
      <c r="AI29">
        <v>5.5950000000000001E-3</v>
      </c>
      <c r="AJ29">
        <v>5.6800000000000002E-3</v>
      </c>
      <c r="AK29">
        <v>5.7790000000000003E-3</v>
      </c>
      <c r="AL29" s="91">
        <v>8.1000000000000003E-2</v>
      </c>
    </row>
    <row r="30" spans="2:38" ht="15" customHeight="1">
      <c r="B30" s="93" t="s">
        <v>1214</v>
      </c>
      <c r="C30" t="s">
        <v>989</v>
      </c>
      <c r="D30" t="s">
        <v>1215</v>
      </c>
      <c r="E30" t="s">
        <v>1463</v>
      </c>
      <c r="F30" t="s">
        <v>817</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1218</v>
      </c>
      <c r="E31" t="s">
        <v>1464</v>
      </c>
      <c r="F31" t="s">
        <v>817</v>
      </c>
      <c r="H31">
        <v>5569.2719729999999</v>
      </c>
      <c r="I31">
        <v>5649.5097660000001</v>
      </c>
      <c r="J31">
        <v>5670.9580079999996</v>
      </c>
      <c r="K31">
        <v>5665.5717770000001</v>
      </c>
      <c r="L31">
        <v>5658.5766599999997</v>
      </c>
      <c r="M31">
        <v>5631.4038090000004</v>
      </c>
      <c r="N31">
        <v>5582.7319340000004</v>
      </c>
      <c r="O31">
        <v>5544.029297</v>
      </c>
      <c r="P31">
        <v>5507.4682620000003</v>
      </c>
      <c r="Q31">
        <v>5466.3779299999997</v>
      </c>
      <c r="R31">
        <v>5425.6215819999998</v>
      </c>
      <c r="S31">
        <v>5390.0795900000003</v>
      </c>
      <c r="T31">
        <v>5360.4155270000001</v>
      </c>
      <c r="U31">
        <v>5334.1704099999997</v>
      </c>
      <c r="V31">
        <v>5316.8237300000001</v>
      </c>
      <c r="W31">
        <v>5305.4541019999997</v>
      </c>
      <c r="X31">
        <v>5305.1635740000002</v>
      </c>
      <c r="Y31">
        <v>5310.3725590000004</v>
      </c>
      <c r="Z31">
        <v>5318.4970700000003</v>
      </c>
      <c r="AA31">
        <v>5330.435547</v>
      </c>
      <c r="AB31">
        <v>5350.3930659999996</v>
      </c>
      <c r="AC31">
        <v>5378.455078</v>
      </c>
      <c r="AD31">
        <v>5406.6201170000004</v>
      </c>
      <c r="AE31">
        <v>5437.1547849999997</v>
      </c>
      <c r="AF31">
        <v>5469.4423829999996</v>
      </c>
      <c r="AG31">
        <v>5506.4965819999998</v>
      </c>
      <c r="AH31">
        <v>5534.533203</v>
      </c>
      <c r="AI31">
        <v>5554.2827150000003</v>
      </c>
      <c r="AJ31">
        <v>5588.216797</v>
      </c>
      <c r="AK31">
        <v>5636.1411129999997</v>
      </c>
      <c r="AL31" s="91">
        <v>0</v>
      </c>
    </row>
    <row r="32" spans="2:38" ht="15" customHeight="1">
      <c r="B32" s="93" t="s">
        <v>1220</v>
      </c>
      <c r="C32" t="s">
        <v>1221</v>
      </c>
      <c r="D32" t="s">
        <v>1222</v>
      </c>
      <c r="E32" t="s">
        <v>1465</v>
      </c>
      <c r="F32" t="s">
        <v>817</v>
      </c>
      <c r="H32">
        <v>542.42627000000005</v>
      </c>
      <c r="I32">
        <v>542.14465299999995</v>
      </c>
      <c r="J32">
        <v>538.33727999999996</v>
      </c>
      <c r="K32">
        <v>534.45135500000004</v>
      </c>
      <c r="L32">
        <v>532.07110599999999</v>
      </c>
      <c r="M32">
        <v>530.26318400000002</v>
      </c>
      <c r="N32">
        <v>528.99560499999995</v>
      </c>
      <c r="O32">
        <v>531.24078399999996</v>
      </c>
      <c r="P32">
        <v>535.62042199999996</v>
      </c>
      <c r="Q32">
        <v>540.57415800000001</v>
      </c>
      <c r="R32">
        <v>546.10522500000002</v>
      </c>
      <c r="S32">
        <v>553.47820999999999</v>
      </c>
      <c r="T32">
        <v>561.97143600000004</v>
      </c>
      <c r="U32">
        <v>571.28845200000001</v>
      </c>
      <c r="V32">
        <v>581.83612100000005</v>
      </c>
      <c r="W32">
        <v>593.38824499999998</v>
      </c>
      <c r="X32">
        <v>607.09887700000002</v>
      </c>
      <c r="Y32">
        <v>620.73406999999997</v>
      </c>
      <c r="Z32">
        <v>635.69976799999995</v>
      </c>
      <c r="AA32">
        <v>651.12866199999996</v>
      </c>
      <c r="AB32">
        <v>668.65380900000002</v>
      </c>
      <c r="AC32">
        <v>687.60571300000004</v>
      </c>
      <c r="AD32">
        <v>706.99609399999997</v>
      </c>
      <c r="AE32">
        <v>727.34741199999996</v>
      </c>
      <c r="AF32">
        <v>748.41870100000006</v>
      </c>
      <c r="AG32">
        <v>770.70361300000002</v>
      </c>
      <c r="AH32">
        <v>792.29974400000003</v>
      </c>
      <c r="AI32">
        <v>813.28997800000002</v>
      </c>
      <c r="AJ32">
        <v>836.60589600000003</v>
      </c>
      <c r="AK32">
        <v>861.77056900000002</v>
      </c>
      <c r="AL32" s="91">
        <v>1.6E-2</v>
      </c>
    </row>
    <row r="33" spans="2:38" ht="15" customHeight="1">
      <c r="B33" s="93" t="s">
        <v>1224</v>
      </c>
      <c r="C33" t="s">
        <v>1178</v>
      </c>
      <c r="D33" t="s">
        <v>1225</v>
      </c>
      <c r="E33" t="s">
        <v>1466</v>
      </c>
      <c r="F33" t="s">
        <v>817</v>
      </c>
      <c r="H33">
        <v>4976.689453</v>
      </c>
      <c r="I33">
        <v>5055.3876950000003</v>
      </c>
      <c r="J33">
        <v>5079.8876950000003</v>
      </c>
      <c r="K33">
        <v>5078.1098629999997</v>
      </c>
      <c r="L33">
        <v>5073.4624020000001</v>
      </c>
      <c r="M33">
        <v>5048.3701170000004</v>
      </c>
      <c r="N33">
        <v>5001.4560549999997</v>
      </c>
      <c r="O33">
        <v>4960.8745120000003</v>
      </c>
      <c r="P33">
        <v>4920.2299800000001</v>
      </c>
      <c r="Q33">
        <v>4874.4697269999997</v>
      </c>
      <c r="R33">
        <v>4828.3608400000003</v>
      </c>
      <c r="S33">
        <v>4785.4204099999997</v>
      </c>
      <c r="T33">
        <v>4746.9272460000002</v>
      </c>
      <c r="U33">
        <v>4710.8579099999997</v>
      </c>
      <c r="V33">
        <v>4682.1533200000003</v>
      </c>
      <c r="W33">
        <v>4658.1376950000003</v>
      </c>
      <c r="X33">
        <v>4642.6943359999996</v>
      </c>
      <c r="Y33">
        <v>4632.513672</v>
      </c>
      <c r="Z33">
        <v>4623.5385740000002</v>
      </c>
      <c r="AA33">
        <v>4617.484375</v>
      </c>
      <c r="AB33">
        <v>4616.8857420000004</v>
      </c>
      <c r="AC33">
        <v>4622.5307620000003</v>
      </c>
      <c r="AD33">
        <v>4627.5087890000004</v>
      </c>
      <c r="AE33">
        <v>4633.4614259999998</v>
      </c>
      <c r="AF33">
        <v>4639.9770509999998</v>
      </c>
      <c r="AG33">
        <v>4649.4360349999997</v>
      </c>
      <c r="AH33">
        <v>4650.1777339999999</v>
      </c>
      <c r="AI33">
        <v>4642.8535160000001</v>
      </c>
      <c r="AJ33">
        <v>4646.4609380000002</v>
      </c>
      <c r="AK33">
        <v>4661.1557620000003</v>
      </c>
      <c r="AL33" s="91">
        <v>-2E-3</v>
      </c>
    </row>
    <row r="34" spans="2:38" ht="15" customHeight="1">
      <c r="B34" s="93" t="s">
        <v>1227</v>
      </c>
      <c r="C34" t="s">
        <v>985</v>
      </c>
      <c r="D34" t="s">
        <v>1228</v>
      </c>
      <c r="E34" t="s">
        <v>1467</v>
      </c>
      <c r="F34" t="s">
        <v>817</v>
      </c>
      <c r="H34">
        <v>46.997394999999997</v>
      </c>
      <c r="I34">
        <v>48.367187999999999</v>
      </c>
      <c r="J34">
        <v>48.840888999999997</v>
      </c>
      <c r="K34">
        <v>48.741549999999997</v>
      </c>
      <c r="L34">
        <v>48.394592000000003</v>
      </c>
      <c r="M34">
        <v>47.769526999999997</v>
      </c>
      <c r="N34">
        <v>46.945366</v>
      </c>
      <c r="O34">
        <v>46.237301000000002</v>
      </c>
      <c r="P34">
        <v>45.587302999999999</v>
      </c>
      <c r="Q34">
        <v>44.961219999999997</v>
      </c>
      <c r="R34">
        <v>44.450096000000002</v>
      </c>
      <c r="S34">
        <v>44.134995000000004</v>
      </c>
      <c r="T34">
        <v>44.093451999999999</v>
      </c>
      <c r="U34">
        <v>44.283028000000002</v>
      </c>
      <c r="V34">
        <v>44.730705</v>
      </c>
      <c r="W34">
        <v>45.414245999999999</v>
      </c>
      <c r="X34">
        <v>46.434826000000001</v>
      </c>
      <c r="Y34">
        <v>47.786712999999999</v>
      </c>
      <c r="Z34">
        <v>49.478347999999997</v>
      </c>
      <c r="AA34">
        <v>51.585850000000001</v>
      </c>
      <c r="AB34">
        <v>54.127968000000003</v>
      </c>
      <c r="AC34">
        <v>57.057158999999999</v>
      </c>
      <c r="AD34">
        <v>60.303584999999998</v>
      </c>
      <c r="AE34">
        <v>63.959395999999998</v>
      </c>
      <c r="AF34">
        <v>68.052475000000001</v>
      </c>
      <c r="AG34">
        <v>72.714104000000006</v>
      </c>
      <c r="AH34">
        <v>77.749099999999999</v>
      </c>
      <c r="AI34">
        <v>83.156768999999997</v>
      </c>
      <c r="AJ34">
        <v>89.427291999999994</v>
      </c>
      <c r="AK34">
        <v>96.668953000000002</v>
      </c>
      <c r="AL34" s="91">
        <v>2.5000000000000001E-2</v>
      </c>
    </row>
    <row r="35" spans="2:38" ht="15" customHeight="1">
      <c r="B35" s="93" t="s">
        <v>1230</v>
      </c>
      <c r="C35" t="s">
        <v>970</v>
      </c>
      <c r="D35" t="s">
        <v>1231</v>
      </c>
      <c r="E35" t="s">
        <v>1468</v>
      </c>
      <c r="F35" t="s">
        <v>817</v>
      </c>
      <c r="H35">
        <v>1.3243100000000001</v>
      </c>
      <c r="I35">
        <v>1.516086</v>
      </c>
      <c r="J35">
        <v>1.6933130000000001</v>
      </c>
      <c r="K35">
        <v>1.8586180000000001</v>
      </c>
      <c r="L35">
        <v>2.019209</v>
      </c>
      <c r="M35">
        <v>2.1709540000000001</v>
      </c>
      <c r="N35">
        <v>2.309936</v>
      </c>
      <c r="O35">
        <v>2.4498190000000002</v>
      </c>
      <c r="P35">
        <v>2.5863390000000002</v>
      </c>
      <c r="Q35">
        <v>2.7183259999999998</v>
      </c>
      <c r="R35">
        <v>2.8477730000000001</v>
      </c>
      <c r="S35">
        <v>2.9795199999999999</v>
      </c>
      <c r="T35">
        <v>3.1201539999999999</v>
      </c>
      <c r="U35">
        <v>3.2687210000000002</v>
      </c>
      <c r="V35">
        <v>3.4208910000000001</v>
      </c>
      <c r="W35">
        <v>3.5789550000000001</v>
      </c>
      <c r="X35">
        <v>3.7479100000000001</v>
      </c>
      <c r="Y35">
        <v>3.9238650000000002</v>
      </c>
      <c r="Z35">
        <v>4.1086</v>
      </c>
      <c r="AA35">
        <v>4.3069369999999996</v>
      </c>
      <c r="AB35">
        <v>4.5213640000000002</v>
      </c>
      <c r="AC35">
        <v>4.745323</v>
      </c>
      <c r="AD35">
        <v>4.9734220000000002</v>
      </c>
      <c r="AE35">
        <v>5.208405</v>
      </c>
      <c r="AF35">
        <v>5.4531479999999997</v>
      </c>
      <c r="AG35">
        <v>5.7137700000000002</v>
      </c>
      <c r="AH35">
        <v>5.9756749999999998</v>
      </c>
      <c r="AI35">
        <v>6.2400200000000003</v>
      </c>
      <c r="AJ35">
        <v>6.5260220000000002</v>
      </c>
      <c r="AK35">
        <v>6.844849</v>
      </c>
      <c r="AL35" s="91">
        <v>5.8000000000000003E-2</v>
      </c>
    </row>
    <row r="36" spans="2:38" ht="15" customHeight="1">
      <c r="B36" s="93" t="s">
        <v>1233</v>
      </c>
      <c r="C36" t="s">
        <v>951</v>
      </c>
      <c r="D36" t="s">
        <v>1234</v>
      </c>
      <c r="E36" t="s">
        <v>1469</v>
      </c>
      <c r="F36" t="s">
        <v>817</v>
      </c>
      <c r="H36">
        <v>1.578584</v>
      </c>
      <c r="I36">
        <v>1.642083</v>
      </c>
      <c r="J36">
        <v>1.5531219999999999</v>
      </c>
      <c r="K36">
        <v>1.577604</v>
      </c>
      <c r="L36">
        <v>1.6098710000000001</v>
      </c>
      <c r="M36">
        <v>1.626797</v>
      </c>
      <c r="N36">
        <v>1.6437330000000001</v>
      </c>
      <c r="O36">
        <v>1.666846</v>
      </c>
      <c r="P36">
        <v>1.7018519999999999</v>
      </c>
      <c r="Q36">
        <v>1.7316370000000001</v>
      </c>
      <c r="R36">
        <v>1.7555149999999999</v>
      </c>
      <c r="S36">
        <v>1.785379</v>
      </c>
      <c r="T36">
        <v>1.843507</v>
      </c>
      <c r="U36">
        <v>1.834945</v>
      </c>
      <c r="V36">
        <v>1.8669020000000001</v>
      </c>
      <c r="W36">
        <v>1.9379169999999999</v>
      </c>
      <c r="X36">
        <v>2.0014780000000001</v>
      </c>
      <c r="Y36">
        <v>2.0326149999999998</v>
      </c>
      <c r="Z36">
        <v>2.0868359999999999</v>
      </c>
      <c r="AA36">
        <v>2.1404719999999999</v>
      </c>
      <c r="AB36">
        <v>2.2006700000000001</v>
      </c>
      <c r="AC36">
        <v>2.2882199999999999</v>
      </c>
      <c r="AD36">
        <v>2.3784920000000001</v>
      </c>
      <c r="AE36">
        <v>2.4800369999999998</v>
      </c>
      <c r="AF36">
        <v>2.59565</v>
      </c>
      <c r="AG36">
        <v>2.7215060000000002</v>
      </c>
      <c r="AH36">
        <v>2.8599570000000001</v>
      </c>
      <c r="AI36">
        <v>3.007593</v>
      </c>
      <c r="AJ36">
        <v>3.1706829999999999</v>
      </c>
      <c r="AK36">
        <v>3.3523640000000001</v>
      </c>
      <c r="AL36" s="91">
        <v>2.5999999999999999E-2</v>
      </c>
    </row>
    <row r="37" spans="2:38" ht="15" customHeight="1">
      <c r="B37" s="93" t="s">
        <v>1236</v>
      </c>
      <c r="C37" t="s">
        <v>981</v>
      </c>
      <c r="D37" t="s">
        <v>1237</v>
      </c>
      <c r="E37" t="s">
        <v>1470</v>
      </c>
      <c r="F37" t="s">
        <v>817</v>
      </c>
      <c r="H37">
        <v>7.6537999999999995E-2</v>
      </c>
      <c r="I37">
        <v>9.0200000000000002E-2</v>
      </c>
      <c r="J37">
        <v>0.103405</v>
      </c>
      <c r="K37">
        <v>0.116059</v>
      </c>
      <c r="L37">
        <v>0.12839500000000001</v>
      </c>
      <c r="M37">
        <v>0.13988100000000001</v>
      </c>
      <c r="N37">
        <v>0.15033199999999999</v>
      </c>
      <c r="O37">
        <v>0.16052900000000001</v>
      </c>
      <c r="P37">
        <v>0.17016100000000001</v>
      </c>
      <c r="Q37">
        <v>0.178865</v>
      </c>
      <c r="R37">
        <v>0.18687799999999999</v>
      </c>
      <c r="S37">
        <v>0.19444800000000001</v>
      </c>
      <c r="T37">
        <v>0.20161399999999999</v>
      </c>
      <c r="U37">
        <v>0.20866299999999999</v>
      </c>
      <c r="V37">
        <v>0.216228</v>
      </c>
      <c r="W37">
        <v>0.22417000000000001</v>
      </c>
      <c r="X37">
        <v>0.233181</v>
      </c>
      <c r="Y37">
        <v>0.24357799999999999</v>
      </c>
      <c r="Z37">
        <v>0.25422600000000001</v>
      </c>
      <c r="AA37">
        <v>0.26469500000000001</v>
      </c>
      <c r="AB37">
        <v>0.27645700000000001</v>
      </c>
      <c r="AC37">
        <v>0.28980699999999998</v>
      </c>
      <c r="AD37">
        <v>0.30384499999999998</v>
      </c>
      <c r="AE37">
        <v>0.31773099999999999</v>
      </c>
      <c r="AF37">
        <v>0.332038</v>
      </c>
      <c r="AG37">
        <v>0.34720000000000001</v>
      </c>
      <c r="AH37">
        <v>0.36238399999999998</v>
      </c>
      <c r="AI37">
        <v>0.377662</v>
      </c>
      <c r="AJ37">
        <v>0.39459899999999998</v>
      </c>
      <c r="AK37">
        <v>0.41319299999999998</v>
      </c>
      <c r="AL37" s="91">
        <v>0.06</v>
      </c>
    </row>
    <row r="38" spans="2:38" ht="15" customHeight="1">
      <c r="B38" s="93" t="s">
        <v>1239</v>
      </c>
      <c r="C38" t="s">
        <v>989</v>
      </c>
      <c r="D38" t="s">
        <v>1240</v>
      </c>
      <c r="E38" t="s">
        <v>1471</v>
      </c>
      <c r="F38" t="s">
        <v>817</v>
      </c>
      <c r="H38">
        <v>0.17952299999999999</v>
      </c>
      <c r="I38">
        <v>0.36213600000000001</v>
      </c>
      <c r="J38">
        <v>0.54206699999999997</v>
      </c>
      <c r="K38">
        <v>0.71720499999999998</v>
      </c>
      <c r="L38">
        <v>0.89110400000000001</v>
      </c>
      <c r="M38">
        <v>1.063266</v>
      </c>
      <c r="N38">
        <v>1.2310570000000001</v>
      </c>
      <c r="O38">
        <v>1.39991</v>
      </c>
      <c r="P38">
        <v>1.5718259999999999</v>
      </c>
      <c r="Q38">
        <v>1.7439750000000001</v>
      </c>
      <c r="R38">
        <v>1.9156880000000001</v>
      </c>
      <c r="S38">
        <v>2.0870470000000001</v>
      </c>
      <c r="T38">
        <v>2.2583690000000001</v>
      </c>
      <c r="U38">
        <v>2.4285399999999999</v>
      </c>
      <c r="V38">
        <v>2.5999759999999998</v>
      </c>
      <c r="W38">
        <v>2.7732060000000001</v>
      </c>
      <c r="X38">
        <v>2.952922</v>
      </c>
      <c r="Y38">
        <v>3.1384370000000001</v>
      </c>
      <c r="Z38">
        <v>3.3307549999999999</v>
      </c>
      <c r="AA38">
        <v>3.5242749999999998</v>
      </c>
      <c r="AB38">
        <v>3.726855</v>
      </c>
      <c r="AC38">
        <v>3.9380709999999999</v>
      </c>
      <c r="AD38">
        <v>4.1557440000000003</v>
      </c>
      <c r="AE38">
        <v>4.3805110000000003</v>
      </c>
      <c r="AF38">
        <v>4.6136169999999996</v>
      </c>
      <c r="AG38">
        <v>4.8605869999999998</v>
      </c>
      <c r="AH38">
        <v>5.1085190000000003</v>
      </c>
      <c r="AI38">
        <v>5.3570710000000004</v>
      </c>
      <c r="AJ38">
        <v>5.6316069999999998</v>
      </c>
      <c r="AK38">
        <v>5.9356090000000004</v>
      </c>
      <c r="AL38" s="91">
        <v>0.128</v>
      </c>
    </row>
    <row r="39" spans="2:38" ht="15" customHeight="1">
      <c r="B39" s="93" t="s">
        <v>1242</v>
      </c>
      <c r="C39" t="s">
        <v>563</v>
      </c>
      <c r="D39" t="s">
        <v>1243</v>
      </c>
      <c r="E39" t="s">
        <v>1472</v>
      </c>
      <c r="F39" t="s">
        <v>817</v>
      </c>
      <c r="H39">
        <v>468.24883999999997</v>
      </c>
      <c r="I39">
        <v>471.07888800000001</v>
      </c>
      <c r="J39">
        <v>474.24130200000002</v>
      </c>
      <c r="K39">
        <v>442.51971400000002</v>
      </c>
      <c r="L39">
        <v>448.956726</v>
      </c>
      <c r="M39">
        <v>457.64755200000002</v>
      </c>
      <c r="N39">
        <v>456.70379600000001</v>
      </c>
      <c r="O39">
        <v>455.44903599999998</v>
      </c>
      <c r="P39">
        <v>453.94357300000001</v>
      </c>
      <c r="Q39">
        <v>453.61090100000001</v>
      </c>
      <c r="R39">
        <v>453.71829200000002</v>
      </c>
      <c r="S39">
        <v>453.838257</v>
      </c>
      <c r="T39">
        <v>454.42358400000001</v>
      </c>
      <c r="U39">
        <v>449.776611</v>
      </c>
      <c r="V39">
        <v>447.98791499999999</v>
      </c>
      <c r="W39">
        <v>443.34918199999998</v>
      </c>
      <c r="X39">
        <v>443.77777099999997</v>
      </c>
      <c r="Y39">
        <v>443.31896999999998</v>
      </c>
      <c r="Z39">
        <v>442.87756300000001</v>
      </c>
      <c r="AA39">
        <v>441.743042</v>
      </c>
      <c r="AB39">
        <v>441.236176</v>
      </c>
      <c r="AC39">
        <v>441.40057400000001</v>
      </c>
      <c r="AD39">
        <v>440.00219700000002</v>
      </c>
      <c r="AE39">
        <v>438.087219</v>
      </c>
      <c r="AF39">
        <v>437.03344700000002</v>
      </c>
      <c r="AG39">
        <v>436.80850199999998</v>
      </c>
      <c r="AH39">
        <v>435.68884300000002</v>
      </c>
      <c r="AI39">
        <v>435.13897700000001</v>
      </c>
      <c r="AJ39">
        <v>435.12530500000003</v>
      </c>
      <c r="AK39">
        <v>437.26293900000002</v>
      </c>
      <c r="AL39" s="91">
        <v>-2E-3</v>
      </c>
    </row>
    <row r="40" spans="2:38" ht="15" customHeight="1">
      <c r="B40" s="93" t="s">
        <v>1245</v>
      </c>
      <c r="C40" t="s">
        <v>1178</v>
      </c>
      <c r="D40" t="s">
        <v>1246</v>
      </c>
      <c r="E40" t="s">
        <v>1473</v>
      </c>
      <c r="F40" t="s">
        <v>817</v>
      </c>
      <c r="H40">
        <v>466.74658199999999</v>
      </c>
      <c r="I40">
        <v>468.05999800000001</v>
      </c>
      <c r="J40">
        <v>469.18505900000002</v>
      </c>
      <c r="K40">
        <v>435.459045</v>
      </c>
      <c r="L40">
        <v>437.88919099999998</v>
      </c>
      <c r="M40">
        <v>440.86505099999999</v>
      </c>
      <c r="N40">
        <v>433.00036599999999</v>
      </c>
      <c r="O40">
        <v>423.47860700000001</v>
      </c>
      <c r="P40">
        <v>412.46298200000001</v>
      </c>
      <c r="Q40">
        <v>402.75726300000002</v>
      </c>
      <c r="R40">
        <v>393.64819299999999</v>
      </c>
      <c r="S40">
        <v>384.74282799999997</v>
      </c>
      <c r="T40">
        <v>376.411652</v>
      </c>
      <c r="U40">
        <v>364.013214</v>
      </c>
      <c r="V40">
        <v>354.24575800000002</v>
      </c>
      <c r="W40">
        <v>342.53298999999998</v>
      </c>
      <c r="X40">
        <v>334.996399</v>
      </c>
      <c r="Y40">
        <v>326.97082499999999</v>
      </c>
      <c r="Z40">
        <v>319.149719</v>
      </c>
      <c r="AA40">
        <v>311.02734400000003</v>
      </c>
      <c r="AB40">
        <v>303.54150399999997</v>
      </c>
      <c r="AC40">
        <v>296.68661500000002</v>
      </c>
      <c r="AD40">
        <v>288.96017499999999</v>
      </c>
      <c r="AE40">
        <v>281.100616</v>
      </c>
      <c r="AF40">
        <v>273.98956299999998</v>
      </c>
      <c r="AG40">
        <v>267.56451399999997</v>
      </c>
      <c r="AH40">
        <v>260.75457799999998</v>
      </c>
      <c r="AI40">
        <v>254.449524</v>
      </c>
      <c r="AJ40">
        <v>248.602814</v>
      </c>
      <c r="AK40">
        <v>244.09139999999999</v>
      </c>
      <c r="AL40" s="91">
        <v>-2.1999999999999999E-2</v>
      </c>
    </row>
    <row r="41" spans="2:38" ht="15" customHeight="1">
      <c r="B41" s="93" t="s">
        <v>1248</v>
      </c>
      <c r="C41" t="s">
        <v>935</v>
      </c>
      <c r="D41" t="s">
        <v>1249</v>
      </c>
      <c r="E41" t="s">
        <v>1474</v>
      </c>
      <c r="F41" t="s">
        <v>817</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1252</v>
      </c>
      <c r="E42" t="s">
        <v>1475</v>
      </c>
      <c r="F42" t="s">
        <v>817</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1255</v>
      </c>
      <c r="E43" t="s">
        <v>1476</v>
      </c>
      <c r="F43" t="s">
        <v>817</v>
      </c>
      <c r="H43">
        <v>1.502254</v>
      </c>
      <c r="I43">
        <v>3.018894</v>
      </c>
      <c r="J43">
        <v>5.0562379999999996</v>
      </c>
      <c r="K43">
        <v>7.0606559999999998</v>
      </c>
      <c r="L43">
        <v>11.067543000000001</v>
      </c>
      <c r="M43">
        <v>16.782509000000001</v>
      </c>
      <c r="N43">
        <v>23.703420999999999</v>
      </c>
      <c r="O43">
        <v>31.97044</v>
      </c>
      <c r="P43">
        <v>41.480578999999999</v>
      </c>
      <c r="Q43">
        <v>50.853653000000001</v>
      </c>
      <c r="R43">
        <v>60.070095000000002</v>
      </c>
      <c r="S43">
        <v>69.095436000000007</v>
      </c>
      <c r="T43">
        <v>78.011948000000004</v>
      </c>
      <c r="U43">
        <v>85.763396999999998</v>
      </c>
      <c r="V43">
        <v>93.742142000000001</v>
      </c>
      <c r="W43">
        <v>100.816208</v>
      </c>
      <c r="X43">
        <v>108.78138</v>
      </c>
      <c r="Y43">
        <v>116.348152</v>
      </c>
      <c r="Z43">
        <v>123.727859</v>
      </c>
      <c r="AA43">
        <v>130.71568300000001</v>
      </c>
      <c r="AB43">
        <v>137.694672</v>
      </c>
      <c r="AC43">
        <v>144.713943</v>
      </c>
      <c r="AD43">
        <v>151.04200700000001</v>
      </c>
      <c r="AE43">
        <v>156.98658800000001</v>
      </c>
      <c r="AF43">
        <v>163.04388399999999</v>
      </c>
      <c r="AG43">
        <v>169.243988</v>
      </c>
      <c r="AH43">
        <v>174.93424999999999</v>
      </c>
      <c r="AI43">
        <v>180.68945299999999</v>
      </c>
      <c r="AJ43">
        <v>186.522491</v>
      </c>
      <c r="AK43">
        <v>193.17152400000001</v>
      </c>
      <c r="AL43" s="91">
        <v>0.182</v>
      </c>
    </row>
    <row r="44" spans="2:38" ht="15" customHeight="1">
      <c r="B44" s="93" t="s">
        <v>1257</v>
      </c>
      <c r="C44" t="s">
        <v>364</v>
      </c>
      <c r="D44" t="s">
        <v>1258</v>
      </c>
      <c r="E44" t="s">
        <v>1477</v>
      </c>
      <c r="F44" t="s">
        <v>817</v>
      </c>
      <c r="H44">
        <v>75.169692999999995</v>
      </c>
      <c r="I44">
        <v>77.553368000000006</v>
      </c>
      <c r="J44">
        <v>76.937827999999996</v>
      </c>
      <c r="K44">
        <v>74.883780999999999</v>
      </c>
      <c r="L44">
        <v>73.008735999999999</v>
      </c>
      <c r="M44">
        <v>70.952270999999996</v>
      </c>
      <c r="N44">
        <v>68.639519000000007</v>
      </c>
      <c r="O44">
        <v>66.460136000000006</v>
      </c>
      <c r="P44">
        <v>64.220459000000005</v>
      </c>
      <c r="Q44">
        <v>62.007294000000002</v>
      </c>
      <c r="R44">
        <v>60.828522</v>
      </c>
      <c r="S44">
        <v>59.650131000000002</v>
      </c>
      <c r="T44">
        <v>58.55489</v>
      </c>
      <c r="U44">
        <v>57.362952999999997</v>
      </c>
      <c r="V44">
        <v>56.156143</v>
      </c>
      <c r="W44">
        <v>54.998362999999998</v>
      </c>
      <c r="X44">
        <v>53.933726999999998</v>
      </c>
      <c r="Y44">
        <v>52.840007999999997</v>
      </c>
      <c r="Z44">
        <v>51.828865</v>
      </c>
      <c r="AA44">
        <v>50.803615999999998</v>
      </c>
      <c r="AB44">
        <v>50.346043000000002</v>
      </c>
      <c r="AC44">
        <v>49.869534000000002</v>
      </c>
      <c r="AD44">
        <v>49.358772000000002</v>
      </c>
      <c r="AE44">
        <v>48.884739000000003</v>
      </c>
      <c r="AF44">
        <v>48.413406000000002</v>
      </c>
      <c r="AG44">
        <v>47.972458000000003</v>
      </c>
      <c r="AH44">
        <v>47.419342</v>
      </c>
      <c r="AI44">
        <v>46.793990999999998</v>
      </c>
      <c r="AJ44">
        <v>46.348914999999998</v>
      </c>
      <c r="AK44">
        <v>46.08128</v>
      </c>
      <c r="AL44" s="91">
        <v>-1.7000000000000001E-2</v>
      </c>
    </row>
    <row r="45" spans="2:38" ht="15" customHeight="1">
      <c r="B45" s="93" t="s">
        <v>1260</v>
      </c>
      <c r="C45" t="s">
        <v>1178</v>
      </c>
      <c r="D45" t="s">
        <v>1261</v>
      </c>
      <c r="E45" t="s">
        <v>1478</v>
      </c>
      <c r="F45" t="s">
        <v>817</v>
      </c>
      <c r="H45">
        <v>73.017257999999998</v>
      </c>
      <c r="I45">
        <v>75.437629999999999</v>
      </c>
      <c r="J45">
        <v>74.942642000000006</v>
      </c>
      <c r="K45">
        <v>72.962173000000007</v>
      </c>
      <c r="L45">
        <v>71.154540999999995</v>
      </c>
      <c r="M45">
        <v>69.167182999999994</v>
      </c>
      <c r="N45">
        <v>66.929717999999994</v>
      </c>
      <c r="O45">
        <v>64.821083000000002</v>
      </c>
      <c r="P45">
        <v>62.652237</v>
      </c>
      <c r="Q45">
        <v>60.509067999999999</v>
      </c>
      <c r="R45">
        <v>59.375098999999999</v>
      </c>
      <c r="S45">
        <v>58.240456000000002</v>
      </c>
      <c r="T45">
        <v>57.186782999999998</v>
      </c>
      <c r="U45">
        <v>56.037548000000001</v>
      </c>
      <c r="V45">
        <v>54.872925000000002</v>
      </c>
      <c r="W45">
        <v>53.753525000000003</v>
      </c>
      <c r="X45">
        <v>52.725825999999998</v>
      </c>
      <c r="Y45">
        <v>51.671089000000002</v>
      </c>
      <c r="Z45">
        <v>50.697575000000001</v>
      </c>
      <c r="AA45">
        <v>49.681941999999999</v>
      </c>
      <c r="AB45">
        <v>49.175784999999998</v>
      </c>
      <c r="AC45">
        <v>48.648246999999998</v>
      </c>
      <c r="AD45">
        <v>48.084274000000001</v>
      </c>
      <c r="AE45">
        <v>47.552925000000002</v>
      </c>
      <c r="AF45">
        <v>47.020828000000002</v>
      </c>
      <c r="AG45">
        <v>46.514626</v>
      </c>
      <c r="AH45">
        <v>45.895980999999999</v>
      </c>
      <c r="AI45">
        <v>45.203902999999997</v>
      </c>
      <c r="AJ45">
        <v>44.682087000000003</v>
      </c>
      <c r="AK45">
        <v>44.326450000000001</v>
      </c>
      <c r="AL45" s="91">
        <v>-1.7000000000000001E-2</v>
      </c>
    </row>
    <row r="46" spans="2:38" ht="15" customHeight="1">
      <c r="B46" s="93" t="s">
        <v>1263</v>
      </c>
      <c r="C46" t="s">
        <v>1264</v>
      </c>
      <c r="D46" t="s">
        <v>1265</v>
      </c>
      <c r="E46" t="s">
        <v>1479</v>
      </c>
      <c r="F46" t="s">
        <v>817</v>
      </c>
      <c r="H46">
        <v>1.7114860000000001</v>
      </c>
      <c r="I46">
        <v>1.6128480000000001</v>
      </c>
      <c r="J46">
        <v>1.4495020000000001</v>
      </c>
      <c r="K46">
        <v>1.347504</v>
      </c>
      <c r="L46">
        <v>1.2532080000000001</v>
      </c>
      <c r="M46">
        <v>1.1653819999999999</v>
      </c>
      <c r="N46">
        <v>1.073898</v>
      </c>
      <c r="O46">
        <v>0.98857200000000001</v>
      </c>
      <c r="P46">
        <v>0.90627199999999997</v>
      </c>
      <c r="Q46">
        <v>0.82484000000000002</v>
      </c>
      <c r="R46">
        <v>0.75754299999999997</v>
      </c>
      <c r="S46">
        <v>0.693527</v>
      </c>
      <c r="T46">
        <v>0.63092499999999996</v>
      </c>
      <c r="U46">
        <v>0.57072699999999998</v>
      </c>
      <c r="V46">
        <v>0.513567</v>
      </c>
      <c r="W46">
        <v>0.465084</v>
      </c>
      <c r="X46">
        <v>0.41512900000000003</v>
      </c>
      <c r="Y46">
        <v>0.36051800000000001</v>
      </c>
      <c r="Z46">
        <v>0.304753</v>
      </c>
      <c r="AA46">
        <v>0.25576300000000002</v>
      </c>
      <c r="AB46">
        <v>0.25337700000000002</v>
      </c>
      <c r="AC46">
        <v>0.25087799999999999</v>
      </c>
      <c r="AD46">
        <v>0.24824499999999999</v>
      </c>
      <c r="AE46">
        <v>0.24580399999999999</v>
      </c>
      <c r="AF46">
        <v>0.24337800000000001</v>
      </c>
      <c r="AG46">
        <v>0.24110400000000001</v>
      </c>
      <c r="AH46">
        <v>0.23829500000000001</v>
      </c>
      <c r="AI46">
        <v>0.23511299999999999</v>
      </c>
      <c r="AJ46">
        <v>0.232824</v>
      </c>
      <c r="AK46">
        <v>0.231458</v>
      </c>
      <c r="AL46" s="91">
        <v>-6.7000000000000004E-2</v>
      </c>
    </row>
    <row r="47" spans="2:38" ht="15" customHeight="1">
      <c r="B47" s="93" t="s">
        <v>1267</v>
      </c>
      <c r="C47" t="s">
        <v>538</v>
      </c>
      <c r="D47" t="s">
        <v>1268</v>
      </c>
      <c r="E47" t="s">
        <v>1480</v>
      </c>
      <c r="F47" t="s">
        <v>817</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1271</v>
      </c>
      <c r="E48" t="s">
        <v>1481</v>
      </c>
      <c r="F48" t="s">
        <v>817</v>
      </c>
      <c r="H48">
        <v>0.440946</v>
      </c>
      <c r="I48">
        <v>0.50288900000000003</v>
      </c>
      <c r="J48">
        <v>0.545682</v>
      </c>
      <c r="K48">
        <v>0.57410099999999997</v>
      </c>
      <c r="L48">
        <v>0.60097900000000004</v>
      </c>
      <c r="M48">
        <v>0.61970499999999995</v>
      </c>
      <c r="N48">
        <v>0.63590100000000005</v>
      </c>
      <c r="O48">
        <v>0.65048399999999995</v>
      </c>
      <c r="P48">
        <v>0.66195300000000001</v>
      </c>
      <c r="Q48">
        <v>0.67338399999999998</v>
      </c>
      <c r="R48">
        <v>0.69588000000000005</v>
      </c>
      <c r="S48">
        <v>0.71614999999999995</v>
      </c>
      <c r="T48">
        <v>0.73718399999999995</v>
      </c>
      <c r="U48">
        <v>0.75467799999999996</v>
      </c>
      <c r="V48">
        <v>0.76964900000000003</v>
      </c>
      <c r="W48">
        <v>0.779756</v>
      </c>
      <c r="X48">
        <v>0.79277600000000004</v>
      </c>
      <c r="Y48">
        <v>0.80840000000000001</v>
      </c>
      <c r="Z48">
        <v>0.82653799999999999</v>
      </c>
      <c r="AA48">
        <v>0.86590999999999996</v>
      </c>
      <c r="AB48">
        <v>0.916883</v>
      </c>
      <c r="AC48">
        <v>0.97040899999999997</v>
      </c>
      <c r="AD48">
        <v>1.0262519999999999</v>
      </c>
      <c r="AE48">
        <v>1.086009</v>
      </c>
      <c r="AF48">
        <v>1.1492020000000001</v>
      </c>
      <c r="AG48">
        <v>1.216726</v>
      </c>
      <c r="AH48">
        <v>1.2850699999999999</v>
      </c>
      <c r="AI48">
        <v>1.354975</v>
      </c>
      <c r="AJ48">
        <v>1.434007</v>
      </c>
      <c r="AK48">
        <v>1.5233730000000001</v>
      </c>
      <c r="AL48" s="91">
        <v>4.3999999999999997E-2</v>
      </c>
    </row>
    <row r="49" spans="2:38" ht="15" customHeight="1">
      <c r="B49" s="93" t="s">
        <v>1273</v>
      </c>
      <c r="C49" t="s">
        <v>892</v>
      </c>
      <c r="D49" t="s">
        <v>1274</v>
      </c>
      <c r="E49" t="s">
        <v>1482</v>
      </c>
      <c r="F49" t="s">
        <v>817</v>
      </c>
      <c r="H49">
        <v>927.45135500000004</v>
      </c>
      <c r="I49">
        <v>990.02081299999998</v>
      </c>
      <c r="J49">
        <v>884.05950900000005</v>
      </c>
      <c r="K49">
        <v>884.70709199999999</v>
      </c>
      <c r="L49">
        <v>887.06121800000005</v>
      </c>
      <c r="M49">
        <v>885.41760299999999</v>
      </c>
      <c r="N49">
        <v>881.61273200000005</v>
      </c>
      <c r="O49">
        <v>880.34258999999997</v>
      </c>
      <c r="P49">
        <v>880.76928699999996</v>
      </c>
      <c r="Q49">
        <v>879.92974900000002</v>
      </c>
      <c r="R49">
        <v>884.78594999999996</v>
      </c>
      <c r="S49">
        <v>884.65515100000005</v>
      </c>
      <c r="T49">
        <v>885.21844499999997</v>
      </c>
      <c r="U49">
        <v>886.28894000000003</v>
      </c>
      <c r="V49">
        <v>887.35192900000004</v>
      </c>
      <c r="W49">
        <v>889.09478799999999</v>
      </c>
      <c r="X49">
        <v>891.03912400000002</v>
      </c>
      <c r="Y49">
        <v>890.64679000000001</v>
      </c>
      <c r="Z49">
        <v>892.27447500000005</v>
      </c>
      <c r="AA49">
        <v>887.78131099999996</v>
      </c>
      <c r="AB49">
        <v>886.33569299999999</v>
      </c>
      <c r="AC49">
        <v>884.98419200000001</v>
      </c>
      <c r="AD49">
        <v>881.27642800000001</v>
      </c>
      <c r="AE49">
        <v>879.00164800000005</v>
      </c>
      <c r="AF49">
        <v>879.11547900000005</v>
      </c>
      <c r="AG49">
        <v>878.01025400000003</v>
      </c>
      <c r="AH49">
        <v>877.70593299999996</v>
      </c>
      <c r="AI49">
        <v>878.74401899999998</v>
      </c>
      <c r="AJ49">
        <v>879.32208300000002</v>
      </c>
      <c r="AK49">
        <v>880.51599099999999</v>
      </c>
      <c r="AL49" s="91">
        <v>-2E-3</v>
      </c>
    </row>
    <row r="50" spans="2:38" ht="15" customHeight="1">
      <c r="B50" s="93" t="s">
        <v>1276</v>
      </c>
      <c r="C50" t="s">
        <v>1178</v>
      </c>
      <c r="D50" t="s">
        <v>1277</v>
      </c>
      <c r="E50" t="s">
        <v>1483</v>
      </c>
      <c r="F50" t="s">
        <v>817</v>
      </c>
      <c r="H50">
        <v>351.65612800000002</v>
      </c>
      <c r="I50">
        <v>238.17157</v>
      </c>
      <c r="J50">
        <v>341.49670400000002</v>
      </c>
      <c r="K50">
        <v>337.37942500000003</v>
      </c>
      <c r="L50">
        <v>332.16564899999997</v>
      </c>
      <c r="M50">
        <v>331.91503899999998</v>
      </c>
      <c r="N50">
        <v>335.13259900000003</v>
      </c>
      <c r="O50">
        <v>337.84320100000002</v>
      </c>
      <c r="P50">
        <v>338.748535</v>
      </c>
      <c r="Q50">
        <v>341.154968</v>
      </c>
      <c r="R50">
        <v>339.24258400000002</v>
      </c>
      <c r="S50">
        <v>339.37771600000002</v>
      </c>
      <c r="T50">
        <v>339.98928799999999</v>
      </c>
      <c r="U50">
        <v>339.515198</v>
      </c>
      <c r="V50">
        <v>338.44873000000001</v>
      </c>
      <c r="W50">
        <v>336.32299799999998</v>
      </c>
      <c r="X50">
        <v>333.43383799999998</v>
      </c>
      <c r="Y50">
        <v>333.31323200000003</v>
      </c>
      <c r="Z50">
        <v>332.17944299999999</v>
      </c>
      <c r="AA50">
        <v>334.76266500000003</v>
      </c>
      <c r="AB50">
        <v>335.45147700000001</v>
      </c>
      <c r="AC50">
        <v>336.63207999999997</v>
      </c>
      <c r="AD50">
        <v>337.43170199999997</v>
      </c>
      <c r="AE50">
        <v>336.05450400000001</v>
      </c>
      <c r="AF50">
        <v>335.15737899999999</v>
      </c>
      <c r="AG50">
        <v>333.87554899999998</v>
      </c>
      <c r="AH50">
        <v>333.81549100000001</v>
      </c>
      <c r="AI50">
        <v>333.91772500000002</v>
      </c>
      <c r="AJ50">
        <v>334.09484900000001</v>
      </c>
      <c r="AK50">
        <v>334.64166299999999</v>
      </c>
      <c r="AL50" s="91">
        <v>-2E-3</v>
      </c>
    </row>
    <row r="51" spans="2:38" ht="15" customHeight="1">
      <c r="B51" s="93" t="s">
        <v>1279</v>
      </c>
      <c r="C51" t="s">
        <v>1264</v>
      </c>
      <c r="D51" t="s">
        <v>1280</v>
      </c>
      <c r="E51" t="s">
        <v>1484</v>
      </c>
      <c r="F51" t="s">
        <v>817</v>
      </c>
      <c r="H51">
        <v>535.95062299999995</v>
      </c>
      <c r="I51">
        <v>727.49896200000001</v>
      </c>
      <c r="J51">
        <v>503.42858899999999</v>
      </c>
      <c r="K51">
        <v>502.77362099999999</v>
      </c>
      <c r="L51">
        <v>507.00457799999998</v>
      </c>
      <c r="M51">
        <v>500.63662699999998</v>
      </c>
      <c r="N51">
        <v>488.62951700000002</v>
      </c>
      <c r="O51">
        <v>483.53585800000002</v>
      </c>
      <c r="P51">
        <v>482.90744000000001</v>
      </c>
      <c r="Q51">
        <v>478.91043100000002</v>
      </c>
      <c r="R51">
        <v>490.33029199999999</v>
      </c>
      <c r="S51">
        <v>488.39150999999998</v>
      </c>
      <c r="T51">
        <v>488.33117700000003</v>
      </c>
      <c r="U51">
        <v>489.60311899999999</v>
      </c>
      <c r="V51">
        <v>490.947113</v>
      </c>
      <c r="W51">
        <v>494.14855999999997</v>
      </c>
      <c r="X51">
        <v>497.88388099999997</v>
      </c>
      <c r="Y51">
        <v>495.34140000000002</v>
      </c>
      <c r="Z51">
        <v>498.27636699999999</v>
      </c>
      <c r="AA51">
        <v>484.67297400000001</v>
      </c>
      <c r="AB51">
        <v>479.240387</v>
      </c>
      <c r="AC51">
        <v>474.04070999999999</v>
      </c>
      <c r="AD51">
        <v>462.37161300000002</v>
      </c>
      <c r="AE51">
        <v>454.591339</v>
      </c>
      <c r="AF51">
        <v>453.270355</v>
      </c>
      <c r="AG51">
        <v>448.61398300000002</v>
      </c>
      <c r="AH51">
        <v>446.11673000000002</v>
      </c>
      <c r="AI51">
        <v>447.29937699999999</v>
      </c>
      <c r="AJ51">
        <v>447.15524299999998</v>
      </c>
      <c r="AK51">
        <v>448.565247</v>
      </c>
      <c r="AL51" s="91">
        <v>-6.0000000000000001E-3</v>
      </c>
    </row>
    <row r="52" spans="2:38" ht="15" customHeight="1">
      <c r="B52" s="93" t="s">
        <v>1282</v>
      </c>
      <c r="C52" t="s">
        <v>538</v>
      </c>
      <c r="D52" t="s">
        <v>1283</v>
      </c>
      <c r="E52" t="s">
        <v>1485</v>
      </c>
      <c r="F52" t="s">
        <v>817</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1286</v>
      </c>
      <c r="E53" t="s">
        <v>1486</v>
      </c>
      <c r="F53" t="s">
        <v>817</v>
      </c>
      <c r="H53">
        <v>39.844611999999998</v>
      </c>
      <c r="I53">
        <v>24.350292</v>
      </c>
      <c r="J53">
        <v>39.134216000000002</v>
      </c>
      <c r="K53">
        <v>44.554015999999997</v>
      </c>
      <c r="L53">
        <v>47.891013999999998</v>
      </c>
      <c r="M53">
        <v>52.865997</v>
      </c>
      <c r="N53">
        <v>57.850662</v>
      </c>
      <c r="O53">
        <v>58.963535</v>
      </c>
      <c r="P53">
        <v>59.113273999999997</v>
      </c>
      <c r="Q53">
        <v>59.864296000000003</v>
      </c>
      <c r="R53">
        <v>55.213051</v>
      </c>
      <c r="S53">
        <v>56.885941000000003</v>
      </c>
      <c r="T53">
        <v>56.898018</v>
      </c>
      <c r="U53">
        <v>57.170631</v>
      </c>
      <c r="V53">
        <v>57.956054999999999</v>
      </c>
      <c r="W53">
        <v>58.623233999999997</v>
      </c>
      <c r="X53">
        <v>59.721397000000003</v>
      </c>
      <c r="Y53">
        <v>61.992119000000002</v>
      </c>
      <c r="Z53">
        <v>61.818676000000004</v>
      </c>
      <c r="AA53">
        <v>68.345634000000004</v>
      </c>
      <c r="AB53">
        <v>71.643828999999997</v>
      </c>
      <c r="AC53">
        <v>74.311394000000007</v>
      </c>
      <c r="AD53">
        <v>81.473067999999998</v>
      </c>
      <c r="AE53">
        <v>88.355773999999997</v>
      </c>
      <c r="AF53">
        <v>90.687775000000002</v>
      </c>
      <c r="AG53">
        <v>95.520767000000006</v>
      </c>
      <c r="AH53">
        <v>97.773712000000003</v>
      </c>
      <c r="AI53">
        <v>97.526932000000002</v>
      </c>
      <c r="AJ53">
        <v>98.071976000000006</v>
      </c>
      <c r="AK53">
        <v>97.309059000000005</v>
      </c>
      <c r="AL53" s="91">
        <v>3.1E-2</v>
      </c>
    </row>
    <row r="54" spans="2:38" ht="15" customHeight="1">
      <c r="B54" s="93" t="s">
        <v>1288</v>
      </c>
      <c r="C54" t="s">
        <v>1289</v>
      </c>
      <c r="D54" t="s">
        <v>1290</v>
      </c>
      <c r="E54" t="s">
        <v>1016</v>
      </c>
      <c r="F54" t="s">
        <v>817</v>
      </c>
      <c r="H54">
        <v>2296.1611330000001</v>
      </c>
      <c r="I54">
        <v>2683.6513669999999</v>
      </c>
      <c r="J54">
        <v>2951.118164</v>
      </c>
      <c r="K54">
        <v>3034.7094729999999</v>
      </c>
      <c r="L54">
        <v>3111.6896969999998</v>
      </c>
      <c r="M54">
        <v>3173.992432</v>
      </c>
      <c r="N54">
        <v>3213.9558109999998</v>
      </c>
      <c r="O54">
        <v>3252.0551759999998</v>
      </c>
      <c r="P54">
        <v>3293.8454590000001</v>
      </c>
      <c r="Q54">
        <v>3340.3571780000002</v>
      </c>
      <c r="R54">
        <v>3377.2758789999998</v>
      </c>
      <c r="S54">
        <v>3393.485107</v>
      </c>
      <c r="T54">
        <v>3431.1589359999998</v>
      </c>
      <c r="U54">
        <v>3465.1965329999998</v>
      </c>
      <c r="V54">
        <v>3501.516846</v>
      </c>
      <c r="W54">
        <v>3538.3811040000001</v>
      </c>
      <c r="X54">
        <v>3580.70874</v>
      </c>
      <c r="Y54">
        <v>3619.171143</v>
      </c>
      <c r="Z54">
        <v>3663.686279</v>
      </c>
      <c r="AA54">
        <v>3712.9865719999998</v>
      </c>
      <c r="AB54">
        <v>3753.7878420000002</v>
      </c>
      <c r="AC54">
        <v>3799.3937989999999</v>
      </c>
      <c r="AD54">
        <v>3847.1994629999999</v>
      </c>
      <c r="AE54">
        <v>3892.524414</v>
      </c>
      <c r="AF54">
        <v>3945.7468260000001</v>
      </c>
      <c r="AG54">
        <v>3999.0383299999999</v>
      </c>
      <c r="AH54">
        <v>4045.6613769999999</v>
      </c>
      <c r="AI54">
        <v>4090.9533689999998</v>
      </c>
      <c r="AJ54">
        <v>4144.0703119999998</v>
      </c>
      <c r="AK54">
        <v>4203.2158200000003</v>
      </c>
      <c r="AL54" s="91">
        <v>2.1000000000000001E-2</v>
      </c>
    </row>
    <row r="55" spans="2:38" ht="15" customHeight="1">
      <c r="B55" s="93" t="s">
        <v>1291</v>
      </c>
      <c r="C55" t="s">
        <v>1292</v>
      </c>
      <c r="D55" t="s">
        <v>1293</v>
      </c>
      <c r="E55" t="s">
        <v>1487</v>
      </c>
      <c r="F55" t="s">
        <v>817</v>
      </c>
      <c r="H55">
        <v>2273.726318</v>
      </c>
      <c r="I55">
        <v>2661.2297359999998</v>
      </c>
      <c r="J55">
        <v>2928.7075199999999</v>
      </c>
      <c r="K55">
        <v>3012.3078609999998</v>
      </c>
      <c r="L55">
        <v>3089.295654</v>
      </c>
      <c r="M55">
        <v>3151.6047359999998</v>
      </c>
      <c r="N55">
        <v>3191.5732419999999</v>
      </c>
      <c r="O55">
        <v>3229.6767580000001</v>
      </c>
      <c r="P55">
        <v>3271.4704590000001</v>
      </c>
      <c r="Q55">
        <v>3317.985107</v>
      </c>
      <c r="R55">
        <v>3354.90625</v>
      </c>
      <c r="S55">
        <v>3371.117432</v>
      </c>
      <c r="T55">
        <v>3408.7929690000001</v>
      </c>
      <c r="U55">
        <v>3442.8320309999999</v>
      </c>
      <c r="V55">
        <v>3479.1533199999999</v>
      </c>
      <c r="W55">
        <v>3516.0185550000001</v>
      </c>
      <c r="X55">
        <v>3558.3469239999999</v>
      </c>
      <c r="Y55">
        <v>3596.8100589999999</v>
      </c>
      <c r="Z55">
        <v>3641.3256839999999</v>
      </c>
      <c r="AA55">
        <v>3690.6264649999998</v>
      </c>
      <c r="AB55">
        <v>3731.4282229999999</v>
      </c>
      <c r="AC55">
        <v>3777.0344239999999</v>
      </c>
      <c r="AD55">
        <v>3824.8403320000002</v>
      </c>
      <c r="AE55">
        <v>3870.1655270000001</v>
      </c>
      <c r="AF55">
        <v>3923.3879390000002</v>
      </c>
      <c r="AG55">
        <v>3976.6796880000002</v>
      </c>
      <c r="AH55">
        <v>4023.3027339999999</v>
      </c>
      <c r="AI55">
        <v>4068.594971</v>
      </c>
      <c r="AJ55">
        <v>4121.7119140000004</v>
      </c>
      <c r="AK55">
        <v>4180.857422</v>
      </c>
      <c r="AL55" s="91">
        <v>2.1000000000000001E-2</v>
      </c>
    </row>
    <row r="56" spans="2:38" ht="15" customHeight="1">
      <c r="B56" s="93" t="s">
        <v>1295</v>
      </c>
      <c r="C56" t="s">
        <v>966</v>
      </c>
      <c r="D56" t="s">
        <v>1296</v>
      </c>
      <c r="E56" t="s">
        <v>1488</v>
      </c>
      <c r="F56" t="s">
        <v>817</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1299</v>
      </c>
      <c r="E57" t="s">
        <v>1489</v>
      </c>
      <c r="F57" t="s">
        <v>817</v>
      </c>
      <c r="H57">
        <v>537.703125</v>
      </c>
      <c r="I57">
        <v>545.34875499999998</v>
      </c>
      <c r="J57">
        <v>539.67163100000005</v>
      </c>
      <c r="K57">
        <v>539.22375499999998</v>
      </c>
      <c r="L57">
        <v>542.58715800000004</v>
      </c>
      <c r="M57">
        <v>545.14965800000004</v>
      </c>
      <c r="N57">
        <v>547.036743</v>
      </c>
      <c r="O57">
        <v>549.19799799999998</v>
      </c>
      <c r="P57">
        <v>547.83374000000003</v>
      </c>
      <c r="Q57">
        <v>549.64349400000003</v>
      </c>
      <c r="R57">
        <v>549.11926300000005</v>
      </c>
      <c r="S57">
        <v>549.31872599999997</v>
      </c>
      <c r="T57">
        <v>549.48425299999997</v>
      </c>
      <c r="U57">
        <v>549.62329099999999</v>
      </c>
      <c r="V57">
        <v>549.73779300000001</v>
      </c>
      <c r="W57">
        <v>549.99847399999999</v>
      </c>
      <c r="X57">
        <v>550.35229500000003</v>
      </c>
      <c r="Y57">
        <v>550.70202600000005</v>
      </c>
      <c r="Z57">
        <v>551.05041500000004</v>
      </c>
      <c r="AA57">
        <v>551.39324999999997</v>
      </c>
      <c r="AB57">
        <v>551.73486300000002</v>
      </c>
      <c r="AC57">
        <v>552.07397500000002</v>
      </c>
      <c r="AD57">
        <v>552.408997</v>
      </c>
      <c r="AE57">
        <v>552.74206500000003</v>
      </c>
      <c r="AF57">
        <v>553.07428000000004</v>
      </c>
      <c r="AG57">
        <v>553.40344200000004</v>
      </c>
      <c r="AH57">
        <v>553.73046899999997</v>
      </c>
      <c r="AI57">
        <v>554.056152</v>
      </c>
      <c r="AJ57">
        <v>554.37951699999996</v>
      </c>
      <c r="AK57">
        <v>554.70135500000004</v>
      </c>
      <c r="AL57" s="91">
        <v>1E-3</v>
      </c>
    </row>
    <row r="58" spans="2:38" ht="15" customHeight="1">
      <c r="B58" s="93" t="s">
        <v>1301</v>
      </c>
      <c r="C58" t="s">
        <v>931</v>
      </c>
      <c r="D58" t="s">
        <v>1302</v>
      </c>
      <c r="E58" t="s">
        <v>1490</v>
      </c>
      <c r="F58" t="s">
        <v>817</v>
      </c>
      <c r="H58">
        <v>402.12243699999999</v>
      </c>
      <c r="I58">
        <v>408.58813500000002</v>
      </c>
      <c r="J58">
        <v>405.11737099999999</v>
      </c>
      <c r="K58">
        <v>404.78070100000002</v>
      </c>
      <c r="L58">
        <v>407.30474900000002</v>
      </c>
      <c r="M58">
        <v>409.22909499999997</v>
      </c>
      <c r="N58">
        <v>410.64746100000002</v>
      </c>
      <c r="O58">
        <v>412.27038599999997</v>
      </c>
      <c r="P58">
        <v>411.24566700000003</v>
      </c>
      <c r="Q58">
        <v>412.60449199999999</v>
      </c>
      <c r="R58">
        <v>412.20864899999998</v>
      </c>
      <c r="S58">
        <v>412.35833700000001</v>
      </c>
      <c r="T58">
        <v>412.48217799999998</v>
      </c>
      <c r="U58">
        <v>412.58575400000001</v>
      </c>
      <c r="V58">
        <v>412.67089800000002</v>
      </c>
      <c r="W58">
        <v>412.86550899999997</v>
      </c>
      <c r="X58">
        <v>413.12994400000002</v>
      </c>
      <c r="Y58">
        <v>413.39245599999998</v>
      </c>
      <c r="Z58">
        <v>413.65313700000002</v>
      </c>
      <c r="AA58">
        <v>413.91204800000003</v>
      </c>
      <c r="AB58">
        <v>414.16891500000003</v>
      </c>
      <c r="AC58">
        <v>414.42382800000001</v>
      </c>
      <c r="AD58">
        <v>414.67672700000003</v>
      </c>
      <c r="AE58">
        <v>414.92770400000001</v>
      </c>
      <c r="AF58">
        <v>415.176849</v>
      </c>
      <c r="AG58">
        <v>415.42431599999998</v>
      </c>
      <c r="AH58">
        <v>415.67010499999998</v>
      </c>
      <c r="AI58">
        <v>415.91433699999999</v>
      </c>
      <c r="AJ58">
        <v>416.15707400000002</v>
      </c>
      <c r="AK58">
        <v>416.39840700000002</v>
      </c>
      <c r="AL58" s="91">
        <v>1E-3</v>
      </c>
    </row>
    <row r="59" spans="2:38" ht="15" customHeight="1">
      <c r="B59" s="93" t="s">
        <v>1304</v>
      </c>
      <c r="C59" t="s">
        <v>935</v>
      </c>
      <c r="D59" t="s">
        <v>1305</v>
      </c>
      <c r="E59" t="s">
        <v>1491</v>
      </c>
      <c r="F59" t="s">
        <v>817</v>
      </c>
      <c r="H59">
        <v>20.461241000000001</v>
      </c>
      <c r="I59">
        <v>19.790189999999999</v>
      </c>
      <c r="J59">
        <v>18.577483999999998</v>
      </c>
      <c r="K59">
        <v>18.562657999999999</v>
      </c>
      <c r="L59">
        <v>18.679366999999999</v>
      </c>
      <c r="M59">
        <v>18.766643999999999</v>
      </c>
      <c r="N59">
        <v>18.82938</v>
      </c>
      <c r="O59">
        <v>18.903067</v>
      </c>
      <c r="P59">
        <v>18.856854999999999</v>
      </c>
      <c r="Q59">
        <v>18.918801999999999</v>
      </c>
      <c r="R59">
        <v>18.903721000000001</v>
      </c>
      <c r="S59">
        <v>18.910616000000001</v>
      </c>
      <c r="T59">
        <v>18.916868000000001</v>
      </c>
      <c r="U59">
        <v>18.92268</v>
      </c>
      <c r="V59">
        <v>18.927703999999999</v>
      </c>
      <c r="W59">
        <v>18.938010999999999</v>
      </c>
      <c r="X59">
        <v>18.951756</v>
      </c>
      <c r="Y59">
        <v>18.963802000000001</v>
      </c>
      <c r="Z59">
        <v>18.976884999999999</v>
      </c>
      <c r="AA59">
        <v>18.986682999999999</v>
      </c>
      <c r="AB59">
        <v>18.997869000000001</v>
      </c>
      <c r="AC59">
        <v>19.009169</v>
      </c>
      <c r="AD59">
        <v>19.018823999999999</v>
      </c>
      <c r="AE59">
        <v>19.029070000000001</v>
      </c>
      <c r="AF59">
        <v>19.040801999999999</v>
      </c>
      <c r="AG59">
        <v>19.051625999999999</v>
      </c>
      <c r="AH59">
        <v>19.062536000000001</v>
      </c>
      <c r="AI59">
        <v>19.074103999999998</v>
      </c>
      <c r="AJ59">
        <v>19.085204999999998</v>
      </c>
      <c r="AK59">
        <v>19.096606999999999</v>
      </c>
      <c r="AL59" s="91">
        <v>-2E-3</v>
      </c>
    </row>
    <row r="60" spans="2:38" ht="15" customHeight="1">
      <c r="B60" s="93" t="s">
        <v>1307</v>
      </c>
      <c r="C60" t="s">
        <v>939</v>
      </c>
      <c r="D60" t="s">
        <v>1308</v>
      </c>
      <c r="E60" t="s">
        <v>1492</v>
      </c>
      <c r="F60" t="s">
        <v>817</v>
      </c>
      <c r="H60">
        <v>115.119415</v>
      </c>
      <c r="I60">
        <v>116.97041299999999</v>
      </c>
      <c r="J60">
        <v>115.97680699999999</v>
      </c>
      <c r="K60">
        <v>115.880424</v>
      </c>
      <c r="L60">
        <v>116.603004</v>
      </c>
      <c r="M60">
        <v>117.15389999999999</v>
      </c>
      <c r="N60">
        <v>117.55993700000001</v>
      </c>
      <c r="O60">
        <v>118.024559</v>
      </c>
      <c r="P60">
        <v>117.731201</v>
      </c>
      <c r="Q60">
        <v>118.120216</v>
      </c>
      <c r="R60">
        <v>118.006882</v>
      </c>
      <c r="S60">
        <v>118.049744</v>
      </c>
      <c r="T60">
        <v>118.08519</v>
      </c>
      <c r="U60">
        <v>118.11483800000001</v>
      </c>
      <c r="V60">
        <v>118.139214</v>
      </c>
      <c r="W60">
        <v>118.194923</v>
      </c>
      <c r="X60">
        <v>118.27063</v>
      </c>
      <c r="Y60">
        <v>118.34577899999999</v>
      </c>
      <c r="Z60">
        <v>118.42041</v>
      </c>
      <c r="AA60">
        <v>118.494522</v>
      </c>
      <c r="AB60">
        <v>118.568062</v>
      </c>
      <c r="AC60">
        <v>118.64102200000001</v>
      </c>
      <c r="AD60">
        <v>118.713425</v>
      </c>
      <c r="AE60">
        <v>118.78527800000001</v>
      </c>
      <c r="AF60">
        <v>118.856613</v>
      </c>
      <c r="AG60">
        <v>118.92746</v>
      </c>
      <c r="AH60">
        <v>118.997818</v>
      </c>
      <c r="AI60">
        <v>119.067734</v>
      </c>
      <c r="AJ60">
        <v>119.13723</v>
      </c>
      <c r="AK60">
        <v>119.206306</v>
      </c>
      <c r="AL60" s="91">
        <v>1E-3</v>
      </c>
    </row>
    <row r="61" spans="2:38" ht="15" customHeight="1">
      <c r="B61" s="93" t="s">
        <v>1310</v>
      </c>
      <c r="C61" t="s">
        <v>347</v>
      </c>
      <c r="D61" t="s">
        <v>1311</v>
      </c>
      <c r="E61" t="s">
        <v>1493</v>
      </c>
      <c r="F61" t="s">
        <v>817</v>
      </c>
      <c r="H61">
        <v>175.12567100000001</v>
      </c>
      <c r="I61">
        <v>199.400192</v>
      </c>
      <c r="J61">
        <v>211.32579000000001</v>
      </c>
      <c r="K61">
        <v>217.84545900000001</v>
      </c>
      <c r="L61">
        <v>221.70657299999999</v>
      </c>
      <c r="M61">
        <v>224.223602</v>
      </c>
      <c r="N61">
        <v>225.852982</v>
      </c>
      <c r="O61">
        <v>226.766907</v>
      </c>
      <c r="P61">
        <v>227.22096300000001</v>
      </c>
      <c r="Q61">
        <v>227.62361100000001</v>
      </c>
      <c r="R61">
        <v>228.039795</v>
      </c>
      <c r="S61">
        <v>227.957672</v>
      </c>
      <c r="T61">
        <v>227.73249799999999</v>
      </c>
      <c r="U61">
        <v>227.421097</v>
      </c>
      <c r="V61">
        <v>226.926514</v>
      </c>
      <c r="W61">
        <v>226.58166499999999</v>
      </c>
      <c r="X61">
        <v>226.33427399999999</v>
      </c>
      <c r="Y61">
        <v>226.04068000000001</v>
      </c>
      <c r="Z61">
        <v>225.20178200000001</v>
      </c>
      <c r="AA61">
        <v>224.45675700000001</v>
      </c>
      <c r="AB61">
        <v>223.568939</v>
      </c>
      <c r="AC61">
        <v>222.53797900000001</v>
      </c>
      <c r="AD61">
        <v>221.54235800000001</v>
      </c>
      <c r="AE61">
        <v>220.49520899999999</v>
      </c>
      <c r="AF61">
        <v>219.292664</v>
      </c>
      <c r="AG61">
        <v>218.10140999999999</v>
      </c>
      <c r="AH61">
        <v>216.69142199999999</v>
      </c>
      <c r="AI61">
        <v>215.01010099999999</v>
      </c>
      <c r="AJ61">
        <v>213.01475500000001</v>
      </c>
      <c r="AK61">
        <v>210.57737700000001</v>
      </c>
      <c r="AL61" s="91">
        <v>6.0000000000000001E-3</v>
      </c>
    </row>
    <row r="62" spans="2:38" ht="15" customHeight="1">
      <c r="B62" s="93" t="s">
        <v>1313</v>
      </c>
      <c r="C62" t="s">
        <v>1314</v>
      </c>
      <c r="D62" t="s">
        <v>1315</v>
      </c>
      <c r="E62" t="s">
        <v>1494</v>
      </c>
      <c r="F62" t="s">
        <v>817</v>
      </c>
      <c r="H62">
        <v>75.313231999999999</v>
      </c>
      <c r="I62">
        <v>82.089530999999994</v>
      </c>
      <c r="J62">
        <v>86.692977999999997</v>
      </c>
      <c r="K62">
        <v>90.064269999999993</v>
      </c>
      <c r="L62">
        <v>92.387680000000003</v>
      </c>
      <c r="M62">
        <v>94.193466000000001</v>
      </c>
      <c r="N62">
        <v>95.518471000000005</v>
      </c>
      <c r="O62">
        <v>96.276381999999998</v>
      </c>
      <c r="P62">
        <v>96.685287000000002</v>
      </c>
      <c r="Q62">
        <v>97.144073000000006</v>
      </c>
      <c r="R62">
        <v>97.692047000000002</v>
      </c>
      <c r="S62">
        <v>97.729561000000004</v>
      </c>
      <c r="T62">
        <v>97.570175000000006</v>
      </c>
      <c r="U62">
        <v>97.256912</v>
      </c>
      <c r="V62">
        <v>96.751548999999997</v>
      </c>
      <c r="W62">
        <v>96.316826000000006</v>
      </c>
      <c r="X62">
        <v>95.774390999999994</v>
      </c>
      <c r="Y62">
        <v>95.265297000000004</v>
      </c>
      <c r="Z62">
        <v>94.576369999999997</v>
      </c>
      <c r="AA62">
        <v>94.018851999999995</v>
      </c>
      <c r="AB62">
        <v>93.417525999999995</v>
      </c>
      <c r="AC62">
        <v>92.731255000000004</v>
      </c>
      <c r="AD62">
        <v>92.131393000000003</v>
      </c>
      <c r="AE62">
        <v>91.537315000000007</v>
      </c>
      <c r="AF62">
        <v>90.839286999999999</v>
      </c>
      <c r="AG62">
        <v>90.224250999999995</v>
      </c>
      <c r="AH62">
        <v>89.512221999999994</v>
      </c>
      <c r="AI62">
        <v>88.689475999999999</v>
      </c>
      <c r="AJ62">
        <v>87.816879</v>
      </c>
      <c r="AK62">
        <v>86.980957000000004</v>
      </c>
      <c r="AL62" s="91">
        <v>5.0000000000000001E-3</v>
      </c>
    </row>
    <row r="63" spans="2:38" ht="15" customHeight="1">
      <c r="B63" s="93" t="s">
        <v>1317</v>
      </c>
      <c r="C63" t="s">
        <v>1221</v>
      </c>
      <c r="D63" t="s">
        <v>1318</v>
      </c>
      <c r="E63" t="s">
        <v>1495</v>
      </c>
      <c r="F63" t="s">
        <v>817</v>
      </c>
      <c r="H63">
        <v>9.6433230000000005</v>
      </c>
      <c r="I63">
        <v>10.540934</v>
      </c>
      <c r="J63">
        <v>11.148802999999999</v>
      </c>
      <c r="K63">
        <v>11.600770000000001</v>
      </c>
      <c r="L63">
        <v>11.917157</v>
      </c>
      <c r="M63">
        <v>12.169338</v>
      </c>
      <c r="N63">
        <v>12.357654999999999</v>
      </c>
      <c r="O63">
        <v>12.472455</v>
      </c>
      <c r="P63">
        <v>12.542721</v>
      </c>
      <c r="Q63">
        <v>12.621245999999999</v>
      </c>
      <c r="R63">
        <v>12.713088000000001</v>
      </c>
      <c r="S63">
        <v>12.736143</v>
      </c>
      <c r="T63">
        <v>12.732991999999999</v>
      </c>
      <c r="U63">
        <v>12.709225</v>
      </c>
      <c r="V63">
        <v>12.659914000000001</v>
      </c>
      <c r="W63">
        <v>12.620424999999999</v>
      </c>
      <c r="X63">
        <v>12.566718</v>
      </c>
      <c r="Y63">
        <v>12.517704</v>
      </c>
      <c r="Z63">
        <v>12.443576</v>
      </c>
      <c r="AA63">
        <v>12.387663</v>
      </c>
      <c r="AB63">
        <v>12.324693999999999</v>
      </c>
      <c r="AC63">
        <v>12.250159999999999</v>
      </c>
      <c r="AD63">
        <v>12.187834000000001</v>
      </c>
      <c r="AE63">
        <v>12.126117000000001</v>
      </c>
      <c r="AF63">
        <v>12.050186</v>
      </c>
      <c r="AG63">
        <v>11.985734000000001</v>
      </c>
      <c r="AH63">
        <v>11.906828000000001</v>
      </c>
      <c r="AI63">
        <v>11.812537000000001</v>
      </c>
      <c r="AJ63">
        <v>11.712026</v>
      </c>
      <c r="AK63">
        <v>11.616365999999999</v>
      </c>
      <c r="AL63" s="91">
        <v>6.0000000000000001E-3</v>
      </c>
    </row>
    <row r="64" spans="2:38" ht="15" customHeight="1">
      <c r="B64" s="93" t="s">
        <v>1320</v>
      </c>
      <c r="C64" t="s">
        <v>951</v>
      </c>
      <c r="D64" t="s">
        <v>1321</v>
      </c>
      <c r="E64" t="s">
        <v>1496</v>
      </c>
      <c r="F64" t="s">
        <v>817</v>
      </c>
      <c r="H64">
        <v>5.1609999999999998E-3</v>
      </c>
      <c r="I64">
        <v>5.496E-3</v>
      </c>
      <c r="J64">
        <v>5.7359999999999998E-3</v>
      </c>
      <c r="K64">
        <v>5.8849999999999996E-3</v>
      </c>
      <c r="L64">
        <v>5.9800000000000001E-3</v>
      </c>
      <c r="M64">
        <v>6.0460000000000002E-3</v>
      </c>
      <c r="N64">
        <v>6.097E-3</v>
      </c>
      <c r="O64">
        <v>6.1120000000000002E-3</v>
      </c>
      <c r="P64">
        <v>6.1019999999999998E-3</v>
      </c>
      <c r="Q64">
        <v>6.0910000000000001E-3</v>
      </c>
      <c r="R64">
        <v>6.0860000000000003E-3</v>
      </c>
      <c r="S64">
        <v>6.051E-3</v>
      </c>
      <c r="T64">
        <v>6.0049999999999999E-3</v>
      </c>
      <c r="U64">
        <v>5.953E-3</v>
      </c>
      <c r="V64">
        <v>5.8919999999999997E-3</v>
      </c>
      <c r="W64">
        <v>5.8339999999999998E-3</v>
      </c>
      <c r="X64">
        <v>5.7679999999999997E-3</v>
      </c>
      <c r="Y64">
        <v>5.705E-3</v>
      </c>
      <c r="Z64">
        <v>5.6350000000000003E-3</v>
      </c>
      <c r="AA64">
        <v>5.5669999999999999E-3</v>
      </c>
      <c r="AB64">
        <v>5.4999999999999997E-3</v>
      </c>
      <c r="AC64">
        <v>5.4299999999999999E-3</v>
      </c>
      <c r="AD64">
        <v>5.3619999999999996E-3</v>
      </c>
      <c r="AE64">
        <v>5.2940000000000001E-3</v>
      </c>
      <c r="AF64">
        <v>5.2209999999999999E-3</v>
      </c>
      <c r="AG64">
        <v>5.1489999999999999E-3</v>
      </c>
      <c r="AH64">
        <v>5.078E-3</v>
      </c>
      <c r="AI64">
        <v>5.0010000000000002E-3</v>
      </c>
      <c r="AJ64">
        <v>4.9189999999999998E-3</v>
      </c>
      <c r="AK64">
        <v>4.8370000000000002E-3</v>
      </c>
      <c r="AL64" s="91">
        <v>-2E-3</v>
      </c>
    </row>
    <row r="65" spans="2:38" ht="15" customHeight="1">
      <c r="B65" s="93" t="s">
        <v>1323</v>
      </c>
      <c r="C65" t="s">
        <v>1178</v>
      </c>
      <c r="D65" t="s">
        <v>1324</v>
      </c>
      <c r="E65" t="s">
        <v>1497</v>
      </c>
      <c r="F65" t="s">
        <v>817</v>
      </c>
      <c r="H65">
        <v>45.060589</v>
      </c>
      <c r="I65">
        <v>48.910423000000002</v>
      </c>
      <c r="J65">
        <v>51.438122</v>
      </c>
      <c r="K65">
        <v>53.268456</v>
      </c>
      <c r="L65">
        <v>54.502411000000002</v>
      </c>
      <c r="M65">
        <v>55.450690999999999</v>
      </c>
      <c r="N65">
        <v>56.114525</v>
      </c>
      <c r="O65">
        <v>56.457973000000003</v>
      </c>
      <c r="P65">
        <v>56.608898000000003</v>
      </c>
      <c r="Q65">
        <v>56.796799</v>
      </c>
      <c r="R65">
        <v>57.038184999999999</v>
      </c>
      <c r="S65">
        <v>56.982272999999999</v>
      </c>
      <c r="T65">
        <v>56.809921000000003</v>
      </c>
      <c r="U65">
        <v>56.540951</v>
      </c>
      <c r="V65">
        <v>56.149715</v>
      </c>
      <c r="W65">
        <v>55.791142000000001</v>
      </c>
      <c r="X65">
        <v>55.365161999999998</v>
      </c>
      <c r="Y65">
        <v>54.947074999999998</v>
      </c>
      <c r="Z65">
        <v>54.407032000000001</v>
      </c>
      <c r="AA65">
        <v>53.927959000000001</v>
      </c>
      <c r="AB65">
        <v>53.398918000000002</v>
      </c>
      <c r="AC65">
        <v>52.798279000000001</v>
      </c>
      <c r="AD65">
        <v>52.219101000000002</v>
      </c>
      <c r="AE65">
        <v>51.604584000000003</v>
      </c>
      <c r="AF65">
        <v>50.88467</v>
      </c>
      <c r="AG65">
        <v>50.147407999999999</v>
      </c>
      <c r="AH65">
        <v>49.255951000000003</v>
      </c>
      <c r="AI65">
        <v>48.159224999999999</v>
      </c>
      <c r="AJ65">
        <v>46.7896</v>
      </c>
      <c r="AK65">
        <v>44.974155000000003</v>
      </c>
      <c r="AL65" s="91">
        <v>0</v>
      </c>
    </row>
    <row r="66" spans="2:38" ht="15" customHeight="1">
      <c r="B66" s="93" t="s">
        <v>1326</v>
      </c>
      <c r="C66" t="s">
        <v>985</v>
      </c>
      <c r="D66" t="s">
        <v>1327</v>
      </c>
      <c r="E66" t="s">
        <v>1498</v>
      </c>
      <c r="F66" t="s">
        <v>817</v>
      </c>
      <c r="H66">
        <v>19.164963</v>
      </c>
      <c r="I66">
        <v>21.02298</v>
      </c>
      <c r="J66">
        <v>22.358467000000001</v>
      </c>
      <c r="K66">
        <v>23.335905</v>
      </c>
      <c r="L66">
        <v>24.015098999999999</v>
      </c>
      <c r="M66">
        <v>24.532710999999999</v>
      </c>
      <c r="N66">
        <v>24.923483000000001</v>
      </c>
      <c r="O66">
        <v>25.149429000000001</v>
      </c>
      <c r="P66">
        <v>25.266787999999998</v>
      </c>
      <c r="Q66">
        <v>25.382044</v>
      </c>
      <c r="R66">
        <v>25.510753999999999</v>
      </c>
      <c r="S66">
        <v>25.501729999999998</v>
      </c>
      <c r="T66">
        <v>25.436585999999998</v>
      </c>
      <c r="U66">
        <v>25.330863999999998</v>
      </c>
      <c r="V66">
        <v>25.177016999999999</v>
      </c>
      <c r="W66">
        <v>25.038975000000001</v>
      </c>
      <c r="X66">
        <v>24.867069000000001</v>
      </c>
      <c r="Y66">
        <v>24.70186</v>
      </c>
      <c r="Z66">
        <v>24.494648000000002</v>
      </c>
      <c r="AA66">
        <v>24.317627000000002</v>
      </c>
      <c r="AB66">
        <v>24.134003</v>
      </c>
      <c r="AC66">
        <v>23.926787999999998</v>
      </c>
      <c r="AD66">
        <v>23.738327000000002</v>
      </c>
      <c r="AE66">
        <v>23.551292</v>
      </c>
      <c r="AF66">
        <v>23.335457000000002</v>
      </c>
      <c r="AG66">
        <v>23.138323</v>
      </c>
      <c r="AH66">
        <v>22.922705000000001</v>
      </c>
      <c r="AI66">
        <v>22.679783</v>
      </c>
      <c r="AJ66">
        <v>22.419288999999999</v>
      </c>
      <c r="AK66">
        <v>22.166677</v>
      </c>
      <c r="AL66" s="91">
        <v>5.0000000000000001E-3</v>
      </c>
    </row>
    <row r="67" spans="2:38" ht="15" customHeight="1">
      <c r="B67" s="93" t="s">
        <v>1329</v>
      </c>
      <c r="C67" t="s">
        <v>970</v>
      </c>
      <c r="D67" t="s">
        <v>1330</v>
      </c>
      <c r="E67" t="s">
        <v>1499</v>
      </c>
      <c r="F67" t="s">
        <v>817</v>
      </c>
      <c r="H67">
        <v>1.0136350000000001</v>
      </c>
      <c r="I67">
        <v>1.1214280000000001</v>
      </c>
      <c r="J67">
        <v>1.1965779999999999</v>
      </c>
      <c r="K67">
        <v>1.253755</v>
      </c>
      <c r="L67">
        <v>1.2953699999999999</v>
      </c>
      <c r="M67">
        <v>1.3301050000000001</v>
      </c>
      <c r="N67">
        <v>1.357456</v>
      </c>
      <c r="O67">
        <v>1.375831</v>
      </c>
      <c r="P67">
        <v>1.3886940000000001</v>
      </c>
      <c r="Q67">
        <v>1.4023129999999999</v>
      </c>
      <c r="R67">
        <v>1.4178390000000001</v>
      </c>
      <c r="S67">
        <v>1.4246030000000001</v>
      </c>
      <c r="T67">
        <v>1.4278219999999999</v>
      </c>
      <c r="U67">
        <v>1.4284509999999999</v>
      </c>
      <c r="V67">
        <v>1.4261349999999999</v>
      </c>
      <c r="W67">
        <v>1.4251339999999999</v>
      </c>
      <c r="X67">
        <v>1.4221159999999999</v>
      </c>
      <c r="Y67">
        <v>1.4197329999999999</v>
      </c>
      <c r="Z67">
        <v>1.4140159999999999</v>
      </c>
      <c r="AA67">
        <v>1.4105300000000001</v>
      </c>
      <c r="AB67">
        <v>1.406185</v>
      </c>
      <c r="AC67">
        <v>1.4003129999999999</v>
      </c>
      <c r="AD67">
        <v>1.3960170000000001</v>
      </c>
      <c r="AE67">
        <v>1.391753</v>
      </c>
      <c r="AF67">
        <v>1.385535</v>
      </c>
      <c r="AG67">
        <v>1.380744</v>
      </c>
      <c r="AH67">
        <v>1.374058</v>
      </c>
      <c r="AI67">
        <v>1.3654170000000001</v>
      </c>
      <c r="AJ67">
        <v>1.3559969999999999</v>
      </c>
      <c r="AK67">
        <v>1.3470800000000001</v>
      </c>
      <c r="AL67" s="91">
        <v>0.01</v>
      </c>
    </row>
    <row r="68" spans="2:38" ht="15" customHeight="1">
      <c r="B68" s="93" t="s">
        <v>1332</v>
      </c>
      <c r="C68" t="s">
        <v>981</v>
      </c>
      <c r="D68" t="s">
        <v>1333</v>
      </c>
      <c r="E68" t="s">
        <v>1500</v>
      </c>
      <c r="F68" t="s">
        <v>817</v>
      </c>
      <c r="H68">
        <v>0.41080800000000001</v>
      </c>
      <c r="I68">
        <v>0.47196700000000003</v>
      </c>
      <c r="J68">
        <v>0.52781999999999996</v>
      </c>
      <c r="K68">
        <v>0.58121599999999995</v>
      </c>
      <c r="L68">
        <v>0.63278500000000004</v>
      </c>
      <c r="M68">
        <v>0.68526399999999998</v>
      </c>
      <c r="N68">
        <v>0.739618</v>
      </c>
      <c r="O68">
        <v>0.79476100000000005</v>
      </c>
      <c r="P68">
        <v>0.85218000000000005</v>
      </c>
      <c r="Q68">
        <v>0.91561099999999995</v>
      </c>
      <c r="R68">
        <v>0.98605200000000004</v>
      </c>
      <c r="S68">
        <v>1.0587519999999999</v>
      </c>
      <c r="T68">
        <v>1.136935</v>
      </c>
      <c r="U68">
        <v>1.221665</v>
      </c>
      <c r="V68">
        <v>1.313231</v>
      </c>
      <c r="W68">
        <v>1.4158059999999999</v>
      </c>
      <c r="X68">
        <v>1.5282180000000001</v>
      </c>
      <c r="Y68">
        <v>1.6540509999999999</v>
      </c>
      <c r="Z68">
        <v>1.7924979999999999</v>
      </c>
      <c r="AA68">
        <v>1.9507209999999999</v>
      </c>
      <c r="AB68">
        <v>2.1296390000000001</v>
      </c>
      <c r="AC68">
        <v>2.3318880000000002</v>
      </c>
      <c r="AD68">
        <v>2.5665460000000002</v>
      </c>
      <c r="AE68">
        <v>2.840255</v>
      </c>
      <c r="AF68">
        <v>3.1604169999999998</v>
      </c>
      <c r="AG68">
        <v>3.5493030000000001</v>
      </c>
      <c r="AH68">
        <v>4.0302100000000003</v>
      </c>
      <c r="AI68">
        <v>4.6503500000000004</v>
      </c>
      <c r="AJ68">
        <v>5.518154</v>
      </c>
      <c r="AK68">
        <v>6.8551640000000003</v>
      </c>
      <c r="AL68" s="91">
        <v>0.10199999999999999</v>
      </c>
    </row>
    <row r="69" spans="2:38" ht="15" customHeight="1">
      <c r="B69" s="93" t="s">
        <v>1335</v>
      </c>
      <c r="C69" t="s">
        <v>989</v>
      </c>
      <c r="D69" t="s">
        <v>1336</v>
      </c>
      <c r="E69" t="s">
        <v>1501</v>
      </c>
      <c r="F69" t="s">
        <v>817</v>
      </c>
      <c r="H69">
        <v>1.4751999999999999E-2</v>
      </c>
      <c r="I69">
        <v>1.6302000000000001E-2</v>
      </c>
      <c r="J69">
        <v>1.7451999999999999E-2</v>
      </c>
      <c r="K69">
        <v>1.8290000000000001E-2</v>
      </c>
      <c r="L69">
        <v>1.8873000000000001E-2</v>
      </c>
      <c r="M69">
        <v>1.9307000000000001E-2</v>
      </c>
      <c r="N69">
        <v>1.9635E-2</v>
      </c>
      <c r="O69">
        <v>1.9817999999999999E-2</v>
      </c>
      <c r="P69">
        <v>1.9900000000000001E-2</v>
      </c>
      <c r="Q69">
        <v>1.9973000000000001E-2</v>
      </c>
      <c r="R69">
        <v>2.0046000000000001E-2</v>
      </c>
      <c r="S69">
        <v>2.0005999999999999E-2</v>
      </c>
      <c r="T69">
        <v>1.9921000000000001E-2</v>
      </c>
      <c r="U69">
        <v>1.9803000000000001E-2</v>
      </c>
      <c r="V69">
        <v>1.9649E-2</v>
      </c>
      <c r="W69">
        <v>1.9505000000000002E-2</v>
      </c>
      <c r="X69">
        <v>1.9332999999999999E-2</v>
      </c>
      <c r="Y69">
        <v>1.9162999999999999E-2</v>
      </c>
      <c r="Z69">
        <v>1.8963000000000001E-2</v>
      </c>
      <c r="AA69">
        <v>1.8780999999999999E-2</v>
      </c>
      <c r="AB69">
        <v>1.8596000000000001E-2</v>
      </c>
      <c r="AC69">
        <v>1.8394000000000001E-2</v>
      </c>
      <c r="AD69">
        <v>1.8201999999999999E-2</v>
      </c>
      <c r="AE69">
        <v>1.8010999999999999E-2</v>
      </c>
      <c r="AF69">
        <v>1.7798000000000001E-2</v>
      </c>
      <c r="AG69">
        <v>1.7596000000000001E-2</v>
      </c>
      <c r="AH69">
        <v>1.7385000000000001E-2</v>
      </c>
      <c r="AI69">
        <v>1.7155E-2</v>
      </c>
      <c r="AJ69">
        <v>1.6909E-2</v>
      </c>
      <c r="AK69">
        <v>1.6667000000000001E-2</v>
      </c>
      <c r="AL69" s="91">
        <v>4.0000000000000001E-3</v>
      </c>
    </row>
    <row r="70" spans="2:38" ht="15" customHeight="1">
      <c r="B70" s="93" t="s">
        <v>1338</v>
      </c>
      <c r="C70" t="s">
        <v>1339</v>
      </c>
      <c r="D70" t="s">
        <v>1340</v>
      </c>
      <c r="E70" t="s">
        <v>1502</v>
      </c>
      <c r="F70" t="s">
        <v>817</v>
      </c>
      <c r="H70">
        <v>24.198651999999999</v>
      </c>
      <c r="I70">
        <v>27.012305999999999</v>
      </c>
      <c r="J70">
        <v>29.212630999999998</v>
      </c>
      <c r="K70">
        <v>30.957491000000001</v>
      </c>
      <c r="L70">
        <v>32.341728000000003</v>
      </c>
      <c r="M70">
        <v>33.455863999999998</v>
      </c>
      <c r="N70">
        <v>34.358207999999998</v>
      </c>
      <c r="O70">
        <v>35.101486000000001</v>
      </c>
      <c r="P70">
        <v>35.729759000000001</v>
      </c>
      <c r="Q70">
        <v>36.272857999999999</v>
      </c>
      <c r="R70">
        <v>36.745235000000001</v>
      </c>
      <c r="S70">
        <v>37.157916999999998</v>
      </c>
      <c r="T70">
        <v>37.519179999999999</v>
      </c>
      <c r="U70">
        <v>37.836520999999998</v>
      </c>
      <c r="V70">
        <v>38.120975000000001</v>
      </c>
      <c r="W70">
        <v>38.371074999999998</v>
      </c>
      <c r="X70">
        <v>38.582680000000003</v>
      </c>
      <c r="Y70">
        <v>38.780827000000002</v>
      </c>
      <c r="Z70">
        <v>38.998050999999997</v>
      </c>
      <c r="AA70">
        <v>39.207397</v>
      </c>
      <c r="AB70">
        <v>39.410442000000003</v>
      </c>
      <c r="AC70">
        <v>39.611862000000002</v>
      </c>
      <c r="AD70">
        <v>39.810284000000003</v>
      </c>
      <c r="AE70">
        <v>40.004852</v>
      </c>
      <c r="AF70">
        <v>40.199120000000001</v>
      </c>
      <c r="AG70">
        <v>40.391823000000002</v>
      </c>
      <c r="AH70">
        <v>40.581470000000003</v>
      </c>
      <c r="AI70">
        <v>40.771324</v>
      </c>
      <c r="AJ70">
        <v>40.965553</v>
      </c>
      <c r="AK70">
        <v>41.161906999999999</v>
      </c>
      <c r="AL70" s="91">
        <v>1.7999999999999999E-2</v>
      </c>
    </row>
    <row r="71" spans="2:38" ht="15" customHeight="1">
      <c r="B71" s="93" t="s">
        <v>1342</v>
      </c>
      <c r="C71" t="s">
        <v>1221</v>
      </c>
      <c r="D71" t="s">
        <v>1343</v>
      </c>
      <c r="E71" t="s">
        <v>1503</v>
      </c>
      <c r="F71" t="s">
        <v>817</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1346</v>
      </c>
      <c r="E72" t="s">
        <v>1504</v>
      </c>
      <c r="F72" t="s">
        <v>817</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1349</v>
      </c>
      <c r="E73" t="s">
        <v>1505</v>
      </c>
      <c r="F73" t="s">
        <v>817</v>
      </c>
      <c r="H73">
        <v>24.198651999999999</v>
      </c>
      <c r="I73">
        <v>27.012305999999999</v>
      </c>
      <c r="J73">
        <v>29.212630999999998</v>
      </c>
      <c r="K73">
        <v>30.957491000000001</v>
      </c>
      <c r="L73">
        <v>32.341728000000003</v>
      </c>
      <c r="M73">
        <v>33.455863999999998</v>
      </c>
      <c r="N73">
        <v>34.358207999999998</v>
      </c>
      <c r="O73">
        <v>35.101486000000001</v>
      </c>
      <c r="P73">
        <v>35.729759000000001</v>
      </c>
      <c r="Q73">
        <v>36.272857999999999</v>
      </c>
      <c r="R73">
        <v>36.745235000000001</v>
      </c>
      <c r="S73">
        <v>37.157916999999998</v>
      </c>
      <c r="T73">
        <v>37.519179999999999</v>
      </c>
      <c r="U73">
        <v>37.836520999999998</v>
      </c>
      <c r="V73">
        <v>38.120975000000001</v>
      </c>
      <c r="W73">
        <v>38.371074999999998</v>
      </c>
      <c r="X73">
        <v>38.582680000000003</v>
      </c>
      <c r="Y73">
        <v>38.780827000000002</v>
      </c>
      <c r="Z73">
        <v>38.998050999999997</v>
      </c>
      <c r="AA73">
        <v>39.207397</v>
      </c>
      <c r="AB73">
        <v>39.410442000000003</v>
      </c>
      <c r="AC73">
        <v>39.611862000000002</v>
      </c>
      <c r="AD73">
        <v>39.810284000000003</v>
      </c>
      <c r="AE73">
        <v>40.004852</v>
      </c>
      <c r="AF73">
        <v>40.199120000000001</v>
      </c>
      <c r="AG73">
        <v>40.391823000000002</v>
      </c>
      <c r="AH73">
        <v>40.581470000000003</v>
      </c>
      <c r="AI73">
        <v>40.771324</v>
      </c>
      <c r="AJ73">
        <v>40.965553</v>
      </c>
      <c r="AK73">
        <v>41.161906999999999</v>
      </c>
      <c r="AL73" s="91">
        <v>1.7999999999999999E-2</v>
      </c>
    </row>
    <row r="74" spans="2:38" ht="15" customHeight="1">
      <c r="B74" s="93" t="s">
        <v>1351</v>
      </c>
      <c r="C74" t="s">
        <v>985</v>
      </c>
      <c r="D74" t="s">
        <v>1352</v>
      </c>
      <c r="E74" t="s">
        <v>1506</v>
      </c>
      <c r="F74" t="s">
        <v>817</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1355</v>
      </c>
      <c r="E75" t="s">
        <v>1507</v>
      </c>
      <c r="F75" t="s">
        <v>817</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1358</v>
      </c>
      <c r="E76" t="s">
        <v>1508</v>
      </c>
      <c r="F76" t="s">
        <v>817</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1361</v>
      </c>
      <c r="E77" t="s">
        <v>1509</v>
      </c>
      <c r="F77" t="s">
        <v>817</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1365</v>
      </c>
      <c r="E78" t="s">
        <v>1510</v>
      </c>
      <c r="F78" t="s">
        <v>817</v>
      </c>
      <c r="H78">
        <v>76.044501999999994</v>
      </c>
      <c r="I78">
        <v>90.79213</v>
      </c>
      <c r="J78">
        <v>95.971183999999994</v>
      </c>
      <c r="K78">
        <v>97.429085000000001</v>
      </c>
      <c r="L78">
        <v>97.634795999999994</v>
      </c>
      <c r="M78">
        <v>97.284903999999997</v>
      </c>
      <c r="N78">
        <v>96.741660999999993</v>
      </c>
      <c r="O78">
        <v>96.209746999999993</v>
      </c>
      <c r="P78">
        <v>95.684082000000004</v>
      </c>
      <c r="Q78">
        <v>95.148360999999994</v>
      </c>
      <c r="R78">
        <v>94.614684999999994</v>
      </c>
      <c r="S78">
        <v>94.155013999999994</v>
      </c>
      <c r="T78">
        <v>93.805999999999997</v>
      </c>
      <c r="U78">
        <v>93.575080999999997</v>
      </c>
      <c r="V78">
        <v>93.392753999999996</v>
      </c>
      <c r="W78">
        <v>93.334914999999995</v>
      </c>
      <c r="X78">
        <v>93.530533000000005</v>
      </c>
      <c r="Y78">
        <v>93.673462000000001</v>
      </c>
      <c r="Z78">
        <v>93.444473000000002</v>
      </c>
      <c r="AA78">
        <v>93.205589000000003</v>
      </c>
      <c r="AB78">
        <v>92.894690999999995</v>
      </c>
      <c r="AC78">
        <v>92.550583000000003</v>
      </c>
      <c r="AD78">
        <v>92.190781000000001</v>
      </c>
      <c r="AE78">
        <v>91.816612000000006</v>
      </c>
      <c r="AF78">
        <v>91.437714</v>
      </c>
      <c r="AG78">
        <v>91.057372999999998</v>
      </c>
      <c r="AH78">
        <v>90.650406000000004</v>
      </c>
      <c r="AI78">
        <v>90.221801999999997</v>
      </c>
      <c r="AJ78">
        <v>89.772278</v>
      </c>
      <c r="AK78">
        <v>89.311194999999998</v>
      </c>
      <c r="AL78" s="91">
        <v>6.0000000000000001E-3</v>
      </c>
    </row>
    <row r="79" spans="2:38" ht="15" customHeight="1">
      <c r="B79" s="93" t="s">
        <v>1367</v>
      </c>
      <c r="C79" t="s">
        <v>1221</v>
      </c>
      <c r="D79" t="s">
        <v>1368</v>
      </c>
      <c r="E79" t="s">
        <v>1511</v>
      </c>
      <c r="F79" t="s">
        <v>817</v>
      </c>
      <c r="H79">
        <v>4.5499660000000004</v>
      </c>
      <c r="I79">
        <v>5.4323610000000002</v>
      </c>
      <c r="J79">
        <v>5.7422389999999996</v>
      </c>
      <c r="K79">
        <v>5.8294680000000003</v>
      </c>
      <c r="L79">
        <v>5.8417770000000004</v>
      </c>
      <c r="M79">
        <v>5.8208419999999998</v>
      </c>
      <c r="N79">
        <v>5.7883389999999997</v>
      </c>
      <c r="O79">
        <v>5.7565119999999999</v>
      </c>
      <c r="P79">
        <v>5.72506</v>
      </c>
      <c r="Q79">
        <v>5.6930069999999997</v>
      </c>
      <c r="R79">
        <v>5.6610750000000003</v>
      </c>
      <c r="S79">
        <v>5.6335709999999999</v>
      </c>
      <c r="T79">
        <v>5.6126889999999996</v>
      </c>
      <c r="U79">
        <v>5.5988730000000002</v>
      </c>
      <c r="V79">
        <v>5.5879630000000002</v>
      </c>
      <c r="W79">
        <v>5.5845029999999998</v>
      </c>
      <c r="X79">
        <v>5.5962059999999996</v>
      </c>
      <c r="Y79">
        <v>5.6047589999999996</v>
      </c>
      <c r="Z79">
        <v>5.5910580000000003</v>
      </c>
      <c r="AA79">
        <v>5.576765</v>
      </c>
      <c r="AB79">
        <v>5.5581630000000004</v>
      </c>
      <c r="AC79">
        <v>5.5375730000000001</v>
      </c>
      <c r="AD79">
        <v>5.5160460000000002</v>
      </c>
      <c r="AE79">
        <v>5.4936579999999999</v>
      </c>
      <c r="AF79">
        <v>5.470987</v>
      </c>
      <c r="AG79">
        <v>5.4482299999999997</v>
      </c>
      <c r="AH79">
        <v>5.4238799999999996</v>
      </c>
      <c r="AI79">
        <v>5.3982349999999997</v>
      </c>
      <c r="AJ79">
        <v>5.37134</v>
      </c>
      <c r="AK79">
        <v>5.3437510000000001</v>
      </c>
      <c r="AL79" s="91">
        <v>6.0000000000000001E-3</v>
      </c>
    </row>
    <row r="80" spans="2:38" ht="15" customHeight="1">
      <c r="B80" s="93" t="s">
        <v>1370</v>
      </c>
      <c r="C80" t="s">
        <v>951</v>
      </c>
      <c r="D80" t="s">
        <v>1371</v>
      </c>
      <c r="E80" t="s">
        <v>1512</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1374</v>
      </c>
      <c r="E81" t="s">
        <v>1513</v>
      </c>
      <c r="F81" t="s">
        <v>817</v>
      </c>
      <c r="H81">
        <v>66.903946000000005</v>
      </c>
      <c r="I81">
        <v>79.866623000000004</v>
      </c>
      <c r="J81">
        <v>84.410392999999999</v>
      </c>
      <c r="K81">
        <v>85.676758000000007</v>
      </c>
      <c r="L81">
        <v>85.841071999999997</v>
      </c>
      <c r="M81">
        <v>85.516707999999994</v>
      </c>
      <c r="N81">
        <v>85.022239999999996</v>
      </c>
      <c r="O81">
        <v>84.537384000000003</v>
      </c>
      <c r="P81">
        <v>84.058197000000007</v>
      </c>
      <c r="Q81">
        <v>83.57029</v>
      </c>
      <c r="R81">
        <v>83.087447999999995</v>
      </c>
      <c r="S81">
        <v>82.669296000000003</v>
      </c>
      <c r="T81">
        <v>82.348731999999998</v>
      </c>
      <c r="U81">
        <v>82.131691000000004</v>
      </c>
      <c r="V81">
        <v>81.956665000000001</v>
      </c>
      <c r="W81">
        <v>81.890297000000004</v>
      </c>
      <c r="X81">
        <v>82.045471000000006</v>
      </c>
      <c r="Y81">
        <v>82.153717</v>
      </c>
      <c r="Z81">
        <v>81.93544</v>
      </c>
      <c r="AA81">
        <v>81.707840000000004</v>
      </c>
      <c r="AB81">
        <v>81.416816999999995</v>
      </c>
      <c r="AC81">
        <v>81.096405000000004</v>
      </c>
      <c r="AD81">
        <v>80.761443999999997</v>
      </c>
      <c r="AE81">
        <v>80.413048000000003</v>
      </c>
      <c r="AF81">
        <v>80.060181</v>
      </c>
      <c r="AG81">
        <v>79.705521000000005</v>
      </c>
      <c r="AH81">
        <v>79.327445999999995</v>
      </c>
      <c r="AI81">
        <v>78.930412000000004</v>
      </c>
      <c r="AJ81">
        <v>78.515174999999999</v>
      </c>
      <c r="AK81">
        <v>78.090041999999997</v>
      </c>
      <c r="AL81" s="91">
        <v>5.0000000000000001E-3</v>
      </c>
    </row>
    <row r="82" spans="2:38" ht="15" customHeight="1">
      <c r="B82" s="93" t="s">
        <v>1376</v>
      </c>
      <c r="C82" t="s">
        <v>985</v>
      </c>
      <c r="D82" t="s">
        <v>1377</v>
      </c>
      <c r="E82" t="s">
        <v>1514</v>
      </c>
      <c r="F82" t="s">
        <v>817</v>
      </c>
      <c r="H82">
        <v>0.87057399999999996</v>
      </c>
      <c r="I82">
        <v>1.0516920000000001</v>
      </c>
      <c r="J82">
        <v>1.1237379999999999</v>
      </c>
      <c r="K82">
        <v>1.1567270000000001</v>
      </c>
      <c r="L82">
        <v>1.1757610000000001</v>
      </c>
      <c r="M82">
        <v>1.18828</v>
      </c>
      <c r="N82">
        <v>1.1985840000000001</v>
      </c>
      <c r="O82">
        <v>1.2093670000000001</v>
      </c>
      <c r="P82">
        <v>1.2200660000000001</v>
      </c>
      <c r="Q82">
        <v>1.230507</v>
      </c>
      <c r="R82">
        <v>1.237716</v>
      </c>
      <c r="S82">
        <v>1.2461850000000001</v>
      </c>
      <c r="T82">
        <v>1.2556890000000001</v>
      </c>
      <c r="U82">
        <v>1.2669239999999999</v>
      </c>
      <c r="V82">
        <v>1.279453</v>
      </c>
      <c r="W82">
        <v>1.2942689999999999</v>
      </c>
      <c r="X82">
        <v>1.3134410000000001</v>
      </c>
      <c r="Y82">
        <v>1.332581</v>
      </c>
      <c r="Z82">
        <v>1.34677</v>
      </c>
      <c r="AA82">
        <v>1.3614630000000001</v>
      </c>
      <c r="AB82">
        <v>1.375402</v>
      </c>
      <c r="AC82">
        <v>1.389122</v>
      </c>
      <c r="AD82">
        <v>1.40341</v>
      </c>
      <c r="AE82">
        <v>1.418331</v>
      </c>
      <c r="AF82">
        <v>1.4335059999999999</v>
      </c>
      <c r="AG82">
        <v>1.449198</v>
      </c>
      <c r="AH82">
        <v>1.4645550000000001</v>
      </c>
      <c r="AI82">
        <v>1.479595</v>
      </c>
      <c r="AJ82">
        <v>1.4942040000000001</v>
      </c>
      <c r="AK82">
        <v>1.508394</v>
      </c>
      <c r="AL82" s="91">
        <v>1.9E-2</v>
      </c>
    </row>
    <row r="83" spans="2:38" ht="15" customHeight="1">
      <c r="B83" s="93" t="s">
        <v>1379</v>
      </c>
      <c r="C83" t="s">
        <v>970</v>
      </c>
      <c r="D83" t="s">
        <v>1380</v>
      </c>
      <c r="E83" t="s">
        <v>1515</v>
      </c>
      <c r="F83" t="s">
        <v>817</v>
      </c>
      <c r="H83">
        <v>3.7200169999999999</v>
      </c>
      <c r="I83">
        <v>4.4414559999999996</v>
      </c>
      <c r="J83">
        <v>4.6948090000000002</v>
      </c>
      <c r="K83">
        <v>4.7661290000000003</v>
      </c>
      <c r="L83">
        <v>4.776192</v>
      </c>
      <c r="M83">
        <v>4.7590760000000003</v>
      </c>
      <c r="N83">
        <v>4.7325010000000001</v>
      </c>
      <c r="O83">
        <v>4.7064789999999999</v>
      </c>
      <c r="P83">
        <v>4.6807660000000002</v>
      </c>
      <c r="Q83">
        <v>4.6545579999999998</v>
      </c>
      <c r="R83">
        <v>4.6284510000000001</v>
      </c>
      <c r="S83">
        <v>4.6059640000000002</v>
      </c>
      <c r="T83">
        <v>4.5888910000000003</v>
      </c>
      <c r="U83">
        <v>4.5775959999999998</v>
      </c>
      <c r="V83">
        <v>4.568676</v>
      </c>
      <c r="W83">
        <v>4.5658450000000004</v>
      </c>
      <c r="X83">
        <v>4.5754159999999997</v>
      </c>
      <c r="Y83">
        <v>4.5824069999999999</v>
      </c>
      <c r="Z83">
        <v>4.5712060000000001</v>
      </c>
      <c r="AA83">
        <v>4.55952</v>
      </c>
      <c r="AB83">
        <v>4.5443110000000004</v>
      </c>
      <c r="AC83">
        <v>4.5274770000000002</v>
      </c>
      <c r="AD83">
        <v>4.5098760000000002</v>
      </c>
      <c r="AE83">
        <v>4.4915719999999997</v>
      </c>
      <c r="AF83">
        <v>4.4730369999999997</v>
      </c>
      <c r="AG83">
        <v>4.4544319999999997</v>
      </c>
      <c r="AH83">
        <v>4.4345220000000003</v>
      </c>
      <c r="AI83">
        <v>4.4135559999999998</v>
      </c>
      <c r="AJ83">
        <v>4.3915660000000001</v>
      </c>
      <c r="AK83">
        <v>4.3690100000000003</v>
      </c>
      <c r="AL83" s="91">
        <v>6.0000000000000001E-3</v>
      </c>
    </row>
    <row r="84" spans="2:38" ht="15" customHeight="1">
      <c r="B84" s="93" t="s">
        <v>1382</v>
      </c>
      <c r="C84" t="s">
        <v>981</v>
      </c>
      <c r="D84" t="s">
        <v>1383</v>
      </c>
      <c r="E84" t="s">
        <v>1516</v>
      </c>
      <c r="F84" t="s">
        <v>817</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1386</v>
      </c>
      <c r="E85" t="s">
        <v>1517</v>
      </c>
      <c r="F85" t="s">
        <v>817</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1390</v>
      </c>
      <c r="E86" t="s">
        <v>1518</v>
      </c>
      <c r="F86" t="s">
        <v>817</v>
      </c>
      <c r="H86">
        <v>35.747318</v>
      </c>
      <c r="I86">
        <v>40.344104999999999</v>
      </c>
      <c r="J86">
        <v>43.365397999999999</v>
      </c>
      <c r="K86">
        <v>45.948174000000002</v>
      </c>
      <c r="L86">
        <v>47.974677999999997</v>
      </c>
      <c r="M86">
        <v>49.670772999999997</v>
      </c>
      <c r="N86">
        <v>50.918190000000003</v>
      </c>
      <c r="O86">
        <v>51.923713999999997</v>
      </c>
      <c r="P86">
        <v>52.848305000000003</v>
      </c>
      <c r="Q86">
        <v>53.864001999999999</v>
      </c>
      <c r="R86">
        <v>54.846595999999998</v>
      </c>
      <c r="S86">
        <v>55.669662000000002</v>
      </c>
      <c r="T86">
        <v>56.455813999999997</v>
      </c>
      <c r="U86">
        <v>57.163257999999999</v>
      </c>
      <c r="V86">
        <v>57.769817000000003</v>
      </c>
      <c r="W86">
        <v>58.395102999999999</v>
      </c>
      <c r="X86">
        <v>59.068030999999998</v>
      </c>
      <c r="Y86">
        <v>59.723274000000004</v>
      </c>
      <c r="Z86">
        <v>60.304985000000002</v>
      </c>
      <c r="AA86">
        <v>60.995941000000002</v>
      </c>
      <c r="AB86">
        <v>61.573295999999999</v>
      </c>
      <c r="AC86">
        <v>62.161354000000003</v>
      </c>
      <c r="AD86">
        <v>62.81823</v>
      </c>
      <c r="AE86">
        <v>63.486359</v>
      </c>
      <c r="AF86">
        <v>64.212356999999997</v>
      </c>
      <c r="AG86">
        <v>65.027725000000004</v>
      </c>
      <c r="AH86">
        <v>65.726546999999997</v>
      </c>
      <c r="AI86">
        <v>66.387557999999999</v>
      </c>
      <c r="AJ86">
        <v>67.135193000000001</v>
      </c>
      <c r="AK86">
        <v>67.960930000000005</v>
      </c>
      <c r="AL86" s="91">
        <v>2.1999999999999999E-2</v>
      </c>
    </row>
    <row r="87" spans="2:38" ht="15" customHeight="1">
      <c r="B87" s="93" t="s">
        <v>1392</v>
      </c>
      <c r="C87" t="s">
        <v>1393</v>
      </c>
      <c r="D87" t="s">
        <v>1394</v>
      </c>
      <c r="E87" t="s">
        <v>1519</v>
      </c>
      <c r="F87" t="s">
        <v>817</v>
      </c>
      <c r="H87">
        <v>6.5376079999999996</v>
      </c>
      <c r="I87">
        <v>7.6941170000000003</v>
      </c>
      <c r="J87">
        <v>8.600384</v>
      </c>
      <c r="K87">
        <v>9.3146170000000001</v>
      </c>
      <c r="L87">
        <v>9.8805449999999997</v>
      </c>
      <c r="M87">
        <v>10.335025999999999</v>
      </c>
      <c r="N87">
        <v>10.704774</v>
      </c>
      <c r="O87">
        <v>11.008782</v>
      </c>
      <c r="P87">
        <v>11.263825000000001</v>
      </c>
      <c r="Q87">
        <v>11.482137</v>
      </c>
      <c r="R87">
        <v>11.671988000000001</v>
      </c>
      <c r="S87">
        <v>11.837391999999999</v>
      </c>
      <c r="T87">
        <v>11.982087999999999</v>
      </c>
      <c r="U87">
        <v>12.11</v>
      </c>
      <c r="V87">
        <v>12.225593999999999</v>
      </c>
      <c r="W87">
        <v>12.328609</v>
      </c>
      <c r="X87">
        <v>12.416886</v>
      </c>
      <c r="Y87">
        <v>12.500261</v>
      </c>
      <c r="Z87">
        <v>12.589261</v>
      </c>
      <c r="AA87">
        <v>12.674621999999999</v>
      </c>
      <c r="AB87">
        <v>12.758965</v>
      </c>
      <c r="AC87">
        <v>12.842041</v>
      </c>
      <c r="AD87">
        <v>12.923666000000001</v>
      </c>
      <c r="AE87">
        <v>13.003992</v>
      </c>
      <c r="AF87">
        <v>13.083086</v>
      </c>
      <c r="AG87">
        <v>13.161218999999999</v>
      </c>
      <c r="AH87">
        <v>13.239566</v>
      </c>
      <c r="AI87">
        <v>13.317968</v>
      </c>
      <c r="AJ87">
        <v>13.396444000000001</v>
      </c>
      <c r="AK87">
        <v>13.474932000000001</v>
      </c>
      <c r="AL87" s="91">
        <v>2.5000000000000001E-2</v>
      </c>
    </row>
    <row r="88" spans="2:38" ht="15" customHeight="1">
      <c r="B88" s="93" t="s">
        <v>1396</v>
      </c>
      <c r="C88" t="s">
        <v>981</v>
      </c>
      <c r="D88" t="s">
        <v>1397</v>
      </c>
      <c r="E88" t="s">
        <v>1520</v>
      </c>
      <c r="F88" t="s">
        <v>817</v>
      </c>
      <c r="H88">
        <v>1.0159469999999999</v>
      </c>
      <c r="I88">
        <v>1.1956690000000001</v>
      </c>
      <c r="J88">
        <v>1.336503</v>
      </c>
      <c r="K88">
        <v>1.447495</v>
      </c>
      <c r="L88">
        <v>1.5354399999999999</v>
      </c>
      <c r="M88">
        <v>1.6060669999999999</v>
      </c>
      <c r="N88">
        <v>1.663527</v>
      </c>
      <c r="O88">
        <v>1.710769</v>
      </c>
      <c r="P88">
        <v>1.750402</v>
      </c>
      <c r="Q88">
        <v>1.7843279999999999</v>
      </c>
      <c r="R88">
        <v>1.813831</v>
      </c>
      <c r="S88">
        <v>1.8395360000000001</v>
      </c>
      <c r="T88">
        <v>1.8620209999999999</v>
      </c>
      <c r="U88">
        <v>1.881899</v>
      </c>
      <c r="V88">
        <v>1.8998619999999999</v>
      </c>
      <c r="W88">
        <v>1.9158710000000001</v>
      </c>
      <c r="X88">
        <v>1.929589</v>
      </c>
      <c r="Y88">
        <v>1.9425460000000001</v>
      </c>
      <c r="Z88">
        <v>1.9563759999999999</v>
      </c>
      <c r="AA88">
        <v>1.969641</v>
      </c>
      <c r="AB88">
        <v>1.982748</v>
      </c>
      <c r="AC88">
        <v>1.9956579999999999</v>
      </c>
      <c r="AD88">
        <v>2.008343</v>
      </c>
      <c r="AE88">
        <v>2.0208249999999999</v>
      </c>
      <c r="AF88">
        <v>2.0331160000000001</v>
      </c>
      <c r="AG88">
        <v>2.0452590000000002</v>
      </c>
      <c r="AH88">
        <v>2.0574340000000002</v>
      </c>
      <c r="AI88">
        <v>2.069617</v>
      </c>
      <c r="AJ88">
        <v>2.0818129999999999</v>
      </c>
      <c r="AK88">
        <v>2.0940089999999998</v>
      </c>
      <c r="AL88" s="91">
        <v>2.5000000000000001E-2</v>
      </c>
    </row>
    <row r="89" spans="2:38" ht="15" customHeight="1">
      <c r="B89" s="93" t="s">
        <v>1399</v>
      </c>
      <c r="C89" t="s">
        <v>955</v>
      </c>
      <c r="D89" t="s">
        <v>1400</v>
      </c>
      <c r="E89" t="s">
        <v>1521</v>
      </c>
      <c r="F89" t="s">
        <v>817</v>
      </c>
      <c r="H89">
        <v>5.5216609999999999</v>
      </c>
      <c r="I89">
        <v>6.4984479999999998</v>
      </c>
      <c r="J89">
        <v>7.2638809999999996</v>
      </c>
      <c r="K89">
        <v>7.8671220000000002</v>
      </c>
      <c r="L89">
        <v>8.3451039999999992</v>
      </c>
      <c r="M89">
        <v>8.7289589999999997</v>
      </c>
      <c r="N89">
        <v>9.0412470000000003</v>
      </c>
      <c r="O89">
        <v>9.2980140000000002</v>
      </c>
      <c r="P89">
        <v>9.5134229999999995</v>
      </c>
      <c r="Q89">
        <v>9.6978080000000002</v>
      </c>
      <c r="R89">
        <v>9.8581559999999993</v>
      </c>
      <c r="S89">
        <v>9.9978560000000005</v>
      </c>
      <c r="T89">
        <v>10.120067000000001</v>
      </c>
      <c r="U89">
        <v>10.228101000000001</v>
      </c>
      <c r="V89">
        <v>10.325730999999999</v>
      </c>
      <c r="W89">
        <v>10.412739</v>
      </c>
      <c r="X89">
        <v>10.487297</v>
      </c>
      <c r="Y89">
        <v>10.557715</v>
      </c>
      <c r="Z89">
        <v>10.632885</v>
      </c>
      <c r="AA89">
        <v>10.704981</v>
      </c>
      <c r="AB89">
        <v>10.776217000000001</v>
      </c>
      <c r="AC89">
        <v>10.846382999999999</v>
      </c>
      <c r="AD89">
        <v>10.915323000000001</v>
      </c>
      <c r="AE89">
        <v>10.983167</v>
      </c>
      <c r="AF89">
        <v>11.04997</v>
      </c>
      <c r="AG89">
        <v>11.115959999999999</v>
      </c>
      <c r="AH89">
        <v>11.182131999999999</v>
      </c>
      <c r="AI89">
        <v>11.248351</v>
      </c>
      <c r="AJ89">
        <v>11.314631</v>
      </c>
      <c r="AK89">
        <v>11.380922</v>
      </c>
      <c r="AL89" s="91">
        <v>2.5000000000000001E-2</v>
      </c>
    </row>
    <row r="90" spans="2:38" ht="15" customHeight="1">
      <c r="B90" s="93" t="s">
        <v>1402</v>
      </c>
      <c r="C90" t="s">
        <v>538</v>
      </c>
      <c r="D90" t="s">
        <v>1403</v>
      </c>
      <c r="E90" t="s">
        <v>1522</v>
      </c>
      <c r="F90" t="s">
        <v>817</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1406</v>
      </c>
      <c r="E91" t="s">
        <v>1523</v>
      </c>
      <c r="F91" t="s">
        <v>817</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1410</v>
      </c>
      <c r="E92" t="s">
        <v>1524</v>
      </c>
      <c r="F92" t="s">
        <v>817</v>
      </c>
      <c r="H92">
        <v>12.700588</v>
      </c>
      <c r="I92">
        <v>14.364753</v>
      </c>
      <c r="J92">
        <v>15.38791</v>
      </c>
      <c r="K92">
        <v>16.292556999999999</v>
      </c>
      <c r="L92">
        <v>16.996079999999999</v>
      </c>
      <c r="M92">
        <v>17.604413999999998</v>
      </c>
      <c r="N92">
        <v>18.043613000000001</v>
      </c>
      <c r="O92">
        <v>18.391649000000001</v>
      </c>
      <c r="P92">
        <v>18.714884000000001</v>
      </c>
      <c r="Q92">
        <v>19.093592000000001</v>
      </c>
      <c r="R92">
        <v>19.474936</v>
      </c>
      <c r="S92">
        <v>19.774450000000002</v>
      </c>
      <c r="T92">
        <v>20.058819</v>
      </c>
      <c r="U92">
        <v>20.311828999999999</v>
      </c>
      <c r="V92">
        <v>20.512810000000002</v>
      </c>
      <c r="W92">
        <v>20.728580000000001</v>
      </c>
      <c r="X92">
        <v>20.966011000000002</v>
      </c>
      <c r="Y92">
        <v>21.199514000000001</v>
      </c>
      <c r="Z92">
        <v>21.387691</v>
      </c>
      <c r="AA92">
        <v>21.628992</v>
      </c>
      <c r="AB92">
        <v>21.819023000000001</v>
      </c>
      <c r="AC92">
        <v>22.007545</v>
      </c>
      <c r="AD92">
        <v>22.229607000000001</v>
      </c>
      <c r="AE92">
        <v>22.454782000000002</v>
      </c>
      <c r="AF92">
        <v>22.696708999999998</v>
      </c>
      <c r="AG92">
        <v>22.978424</v>
      </c>
      <c r="AH92">
        <v>23.205546999999999</v>
      </c>
      <c r="AI92">
        <v>23.414211000000002</v>
      </c>
      <c r="AJ92">
        <v>23.661840000000002</v>
      </c>
      <c r="AK92">
        <v>23.94849</v>
      </c>
      <c r="AL92" s="91">
        <v>2.1999999999999999E-2</v>
      </c>
    </row>
    <row r="93" spans="2:38" ht="15" customHeight="1">
      <c r="B93" s="93" t="s">
        <v>1412</v>
      </c>
      <c r="C93" t="s">
        <v>981</v>
      </c>
      <c r="D93" t="s">
        <v>1413</v>
      </c>
      <c r="E93" t="s">
        <v>1525</v>
      </c>
      <c r="F93" t="s">
        <v>817</v>
      </c>
      <c r="H93">
        <v>12.700588</v>
      </c>
      <c r="I93">
        <v>14.364753</v>
      </c>
      <c r="J93">
        <v>15.38791</v>
      </c>
      <c r="K93">
        <v>16.292556999999999</v>
      </c>
      <c r="L93">
        <v>16.996079999999999</v>
      </c>
      <c r="M93">
        <v>17.604413999999998</v>
      </c>
      <c r="N93">
        <v>18.043613000000001</v>
      </c>
      <c r="O93">
        <v>18.391649000000001</v>
      </c>
      <c r="P93">
        <v>18.714884000000001</v>
      </c>
      <c r="Q93">
        <v>19.093592000000001</v>
      </c>
      <c r="R93">
        <v>19.474936</v>
      </c>
      <c r="S93">
        <v>19.774450000000002</v>
      </c>
      <c r="T93">
        <v>20.058819</v>
      </c>
      <c r="U93">
        <v>20.311828999999999</v>
      </c>
      <c r="V93">
        <v>20.512810000000002</v>
      </c>
      <c r="W93">
        <v>20.728580000000001</v>
      </c>
      <c r="X93">
        <v>20.966011000000002</v>
      </c>
      <c r="Y93">
        <v>21.199514000000001</v>
      </c>
      <c r="Z93">
        <v>21.387691</v>
      </c>
      <c r="AA93">
        <v>21.628992</v>
      </c>
      <c r="AB93">
        <v>21.819023000000001</v>
      </c>
      <c r="AC93">
        <v>22.007545</v>
      </c>
      <c r="AD93">
        <v>22.229607000000001</v>
      </c>
      <c r="AE93">
        <v>22.454782000000002</v>
      </c>
      <c r="AF93">
        <v>22.696708999999998</v>
      </c>
      <c r="AG93">
        <v>22.978424</v>
      </c>
      <c r="AH93">
        <v>23.205546999999999</v>
      </c>
      <c r="AI93">
        <v>23.414211000000002</v>
      </c>
      <c r="AJ93">
        <v>23.661840000000002</v>
      </c>
      <c r="AK93">
        <v>23.94849</v>
      </c>
      <c r="AL93" s="91">
        <v>2.1999999999999999E-2</v>
      </c>
    </row>
    <row r="94" spans="2:38" ht="15" customHeight="1">
      <c r="B94" s="93" t="s">
        <v>1415</v>
      </c>
      <c r="C94" t="s">
        <v>1416</v>
      </c>
      <c r="D94" t="s">
        <v>1417</v>
      </c>
      <c r="E94" t="s">
        <v>1526</v>
      </c>
      <c r="F94" t="s">
        <v>817</v>
      </c>
      <c r="H94">
        <v>16.509121</v>
      </c>
      <c r="I94">
        <v>18.285233000000002</v>
      </c>
      <c r="J94">
        <v>19.377106000000001</v>
      </c>
      <c r="K94">
        <v>20.340997999999999</v>
      </c>
      <c r="L94">
        <v>21.098049</v>
      </c>
      <c r="M94">
        <v>21.731332999999999</v>
      </c>
      <c r="N94">
        <v>22.169803999999999</v>
      </c>
      <c r="O94">
        <v>22.523285000000001</v>
      </c>
      <c r="P94">
        <v>22.869595</v>
      </c>
      <c r="Q94">
        <v>23.288273</v>
      </c>
      <c r="R94">
        <v>23.699677000000001</v>
      </c>
      <c r="S94">
        <v>24.057817</v>
      </c>
      <c r="T94">
        <v>24.414905999999998</v>
      </c>
      <c r="U94">
        <v>24.741427999999999</v>
      </c>
      <c r="V94">
        <v>25.031414000000002</v>
      </c>
      <c r="W94">
        <v>25.337914999999999</v>
      </c>
      <c r="X94">
        <v>25.685137000000001</v>
      </c>
      <c r="Y94">
        <v>26.023502000000001</v>
      </c>
      <c r="Z94">
        <v>26.328029999999998</v>
      </c>
      <c r="AA94">
        <v>26.692329000000001</v>
      </c>
      <c r="AB94">
        <v>26.99531</v>
      </c>
      <c r="AC94">
        <v>27.311768000000001</v>
      </c>
      <c r="AD94">
        <v>27.664957000000001</v>
      </c>
      <c r="AE94">
        <v>28.027588000000002</v>
      </c>
      <c r="AF94">
        <v>28.432559999999999</v>
      </c>
      <c r="AG94">
        <v>28.888083000000002</v>
      </c>
      <c r="AH94">
        <v>29.281431000000001</v>
      </c>
      <c r="AI94">
        <v>29.655377999999999</v>
      </c>
      <c r="AJ94">
        <v>30.076912</v>
      </c>
      <c r="AK94">
        <v>30.537510000000001</v>
      </c>
      <c r="AL94" s="91">
        <v>2.1000000000000001E-2</v>
      </c>
    </row>
    <row r="95" spans="2:38" ht="15" customHeight="1">
      <c r="B95" s="93" t="s">
        <v>1419</v>
      </c>
      <c r="C95" t="s">
        <v>981</v>
      </c>
      <c r="D95" t="s">
        <v>1420</v>
      </c>
      <c r="E95" t="s">
        <v>1527</v>
      </c>
      <c r="F95" t="s">
        <v>817</v>
      </c>
      <c r="H95">
        <v>5.2127150000000002</v>
      </c>
      <c r="I95">
        <v>5.695138</v>
      </c>
      <c r="J95">
        <v>5.9626049999999999</v>
      </c>
      <c r="K95">
        <v>6.2147670000000002</v>
      </c>
      <c r="L95">
        <v>6.4174519999999999</v>
      </c>
      <c r="M95">
        <v>6.5885199999999999</v>
      </c>
      <c r="N95">
        <v>6.6994280000000002</v>
      </c>
      <c r="O95">
        <v>6.7960029999999998</v>
      </c>
      <c r="P95">
        <v>6.9016250000000001</v>
      </c>
      <c r="Q95">
        <v>7.0355650000000001</v>
      </c>
      <c r="R95">
        <v>7.165921</v>
      </c>
      <c r="S95">
        <v>7.2919429999999998</v>
      </c>
      <c r="T95">
        <v>7.4233589999999996</v>
      </c>
      <c r="U95">
        <v>7.5462530000000001</v>
      </c>
      <c r="V95">
        <v>7.65665</v>
      </c>
      <c r="W95">
        <v>7.7712139999999996</v>
      </c>
      <c r="X95">
        <v>7.9042019999999997</v>
      </c>
      <c r="Y95">
        <v>8.032076</v>
      </c>
      <c r="Z95">
        <v>8.1507020000000008</v>
      </c>
      <c r="AA95">
        <v>8.2886360000000003</v>
      </c>
      <c r="AB95">
        <v>8.4046099999999999</v>
      </c>
      <c r="AC95">
        <v>8.5259020000000003</v>
      </c>
      <c r="AD95">
        <v>8.6576000000000004</v>
      </c>
      <c r="AE95">
        <v>8.7912809999999997</v>
      </c>
      <c r="AF95">
        <v>8.9423670000000008</v>
      </c>
      <c r="AG95">
        <v>9.108644</v>
      </c>
      <c r="AH95">
        <v>9.2528950000000005</v>
      </c>
      <c r="AI95">
        <v>9.3912560000000003</v>
      </c>
      <c r="AJ95">
        <v>9.5472020000000004</v>
      </c>
      <c r="AK95">
        <v>9.7163330000000006</v>
      </c>
      <c r="AL95" s="91">
        <v>2.1999999999999999E-2</v>
      </c>
    </row>
    <row r="96" spans="2:38" ht="15" customHeight="1">
      <c r="B96" s="93" t="s">
        <v>1422</v>
      </c>
      <c r="C96" t="s">
        <v>955</v>
      </c>
      <c r="D96" t="s">
        <v>1423</v>
      </c>
      <c r="E96" t="s">
        <v>1528</v>
      </c>
      <c r="F96" t="s">
        <v>817</v>
      </c>
      <c r="H96">
        <v>11.296407</v>
      </c>
      <c r="I96">
        <v>12.590095</v>
      </c>
      <c r="J96">
        <v>13.414501</v>
      </c>
      <c r="K96">
        <v>14.126231000000001</v>
      </c>
      <c r="L96">
        <v>14.680597000000001</v>
      </c>
      <c r="M96">
        <v>15.142814</v>
      </c>
      <c r="N96">
        <v>15.470375000000001</v>
      </c>
      <c r="O96">
        <v>15.727282000000001</v>
      </c>
      <c r="P96">
        <v>15.967969999999999</v>
      </c>
      <c r="Q96">
        <v>16.252707999999998</v>
      </c>
      <c r="R96">
        <v>16.533753999999998</v>
      </c>
      <c r="S96">
        <v>16.765875000000001</v>
      </c>
      <c r="T96">
        <v>16.991547000000001</v>
      </c>
      <c r="U96">
        <v>17.195174999999999</v>
      </c>
      <c r="V96">
        <v>17.374763000000002</v>
      </c>
      <c r="W96">
        <v>17.566701999999999</v>
      </c>
      <c r="X96">
        <v>17.780934999999999</v>
      </c>
      <c r="Y96">
        <v>17.991426000000001</v>
      </c>
      <c r="Z96">
        <v>18.177327999999999</v>
      </c>
      <c r="AA96">
        <v>18.403694000000002</v>
      </c>
      <c r="AB96">
        <v>18.590699999999998</v>
      </c>
      <c r="AC96">
        <v>18.785865999999999</v>
      </c>
      <c r="AD96">
        <v>19.007356999999999</v>
      </c>
      <c r="AE96">
        <v>19.236307</v>
      </c>
      <c r="AF96">
        <v>19.490192</v>
      </c>
      <c r="AG96">
        <v>19.779437999999999</v>
      </c>
      <c r="AH96">
        <v>20.028535999999999</v>
      </c>
      <c r="AI96">
        <v>20.264122</v>
      </c>
      <c r="AJ96">
        <v>20.529709</v>
      </c>
      <c r="AK96">
        <v>20.821176999999999</v>
      </c>
      <c r="AL96" s="91">
        <v>2.1000000000000001E-2</v>
      </c>
    </row>
    <row r="97" spans="2:38" ht="15" customHeight="1">
      <c r="B97" s="93" t="s">
        <v>1425</v>
      </c>
      <c r="C97" t="s">
        <v>538</v>
      </c>
      <c r="D97" t="s">
        <v>1426</v>
      </c>
      <c r="E97" t="s">
        <v>1529</v>
      </c>
      <c r="F97" t="s">
        <v>817</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1429</v>
      </c>
      <c r="E98" t="s">
        <v>1530</v>
      </c>
      <c r="F98" t="s">
        <v>817</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1432</v>
      </c>
      <c r="E99" t="s">
        <v>1531</v>
      </c>
      <c r="F99" t="s">
        <v>817</v>
      </c>
      <c r="H99">
        <v>204.09703099999999</v>
      </c>
      <c r="I99">
        <v>207.81658899999999</v>
      </c>
      <c r="J99">
        <v>208.00427199999999</v>
      </c>
      <c r="K99">
        <v>208.62669399999999</v>
      </c>
      <c r="L99">
        <v>208.70083600000001</v>
      </c>
      <c r="M99">
        <v>208.389374</v>
      </c>
      <c r="N99">
        <v>207.106934</v>
      </c>
      <c r="O99">
        <v>205.85676599999999</v>
      </c>
      <c r="P99">
        <v>204.91546600000001</v>
      </c>
      <c r="Q99">
        <v>204.26499899999999</v>
      </c>
      <c r="R99">
        <v>203.40438800000001</v>
      </c>
      <c r="S99">
        <v>202.68185399999999</v>
      </c>
      <c r="T99">
        <v>202.113373</v>
      </c>
      <c r="U99">
        <v>201.50842299999999</v>
      </c>
      <c r="V99">
        <v>200.80012500000001</v>
      </c>
      <c r="W99">
        <v>200.07522599999999</v>
      </c>
      <c r="X99">
        <v>199.64593500000001</v>
      </c>
      <c r="Y99">
        <v>199.11071799999999</v>
      </c>
      <c r="Z99">
        <v>198.525757</v>
      </c>
      <c r="AA99">
        <v>198.07746900000001</v>
      </c>
      <c r="AB99">
        <v>197.287598</v>
      </c>
      <c r="AC99">
        <v>196.60789500000001</v>
      </c>
      <c r="AD99">
        <v>195.98907500000001</v>
      </c>
      <c r="AE99">
        <v>195.342804</v>
      </c>
      <c r="AF99">
        <v>194.913635</v>
      </c>
      <c r="AG99">
        <v>194.54913300000001</v>
      </c>
      <c r="AH99">
        <v>193.90734900000001</v>
      </c>
      <c r="AI99">
        <v>193.25498999999999</v>
      </c>
      <c r="AJ99">
        <v>192.858002</v>
      </c>
      <c r="AK99">
        <v>192.57214400000001</v>
      </c>
      <c r="AL99" s="91">
        <v>-2E-3</v>
      </c>
    </row>
    <row r="100" spans="2:38" ht="15" customHeight="1">
      <c r="B100" s="93" t="s">
        <v>1434</v>
      </c>
      <c r="C100" t="s">
        <v>1435</v>
      </c>
      <c r="D100" t="s">
        <v>1436</v>
      </c>
      <c r="E100" t="s">
        <v>1532</v>
      </c>
      <c r="F100" t="s">
        <v>817</v>
      </c>
      <c r="H100">
        <v>164.88896199999999</v>
      </c>
      <c r="I100">
        <v>167.62558000000001</v>
      </c>
      <c r="J100">
        <v>167.50697299999999</v>
      </c>
      <c r="K100">
        <v>167.73602299999999</v>
      </c>
      <c r="L100">
        <v>167.521973</v>
      </c>
      <c r="M100">
        <v>166.997345</v>
      </c>
      <c r="N100">
        <v>165.69532799999999</v>
      </c>
      <c r="O100">
        <v>164.42112700000001</v>
      </c>
      <c r="P100">
        <v>163.39518699999999</v>
      </c>
      <c r="Q100">
        <v>162.601913</v>
      </c>
      <c r="R100">
        <v>161.64205899999999</v>
      </c>
      <c r="S100">
        <v>160.79272499999999</v>
      </c>
      <c r="T100">
        <v>160.06601000000001</v>
      </c>
      <c r="U100">
        <v>159.31068400000001</v>
      </c>
      <c r="V100">
        <v>158.474121</v>
      </c>
      <c r="W100">
        <v>157.62510700000001</v>
      </c>
      <c r="X100">
        <v>157.00924699999999</v>
      </c>
      <c r="Y100">
        <v>156.310104</v>
      </c>
      <c r="Z100">
        <v>155.57217399999999</v>
      </c>
      <c r="AA100">
        <v>154.94146699999999</v>
      </c>
      <c r="AB100">
        <v>154.044006</v>
      </c>
      <c r="AC100">
        <v>153.23336800000001</v>
      </c>
      <c r="AD100">
        <v>152.47070299999999</v>
      </c>
      <c r="AE100">
        <v>151.68722500000001</v>
      </c>
      <c r="AF100">
        <v>151.07257100000001</v>
      </c>
      <c r="AG100">
        <v>150.507904</v>
      </c>
      <c r="AH100">
        <v>149.72891200000001</v>
      </c>
      <c r="AI100">
        <v>148.942352</v>
      </c>
      <c r="AJ100">
        <v>148.35287500000001</v>
      </c>
      <c r="AK100">
        <v>147.84863300000001</v>
      </c>
      <c r="AL100" s="91">
        <v>-4.0000000000000001E-3</v>
      </c>
    </row>
    <row r="101" spans="2:38" ht="15" customHeight="1">
      <c r="B101" s="93" t="s">
        <v>1438</v>
      </c>
      <c r="C101" t="s">
        <v>1178</v>
      </c>
      <c r="D101" t="s">
        <v>1439</v>
      </c>
      <c r="E101" t="s">
        <v>1533</v>
      </c>
      <c r="F101" t="s">
        <v>817</v>
      </c>
      <c r="H101">
        <v>39.208072999999999</v>
      </c>
      <c r="I101">
        <v>40.191006000000002</v>
      </c>
      <c r="J101">
        <v>40.497298999999998</v>
      </c>
      <c r="K101">
        <v>40.890670999999998</v>
      </c>
      <c r="L101">
        <v>41.17886</v>
      </c>
      <c r="M101">
        <v>41.392029000000001</v>
      </c>
      <c r="N101">
        <v>41.411610000000003</v>
      </c>
      <c r="O101">
        <v>41.435642000000001</v>
      </c>
      <c r="P101">
        <v>41.520287000000003</v>
      </c>
      <c r="Q101">
        <v>41.663086</v>
      </c>
      <c r="R101">
        <v>41.762337000000002</v>
      </c>
      <c r="S101">
        <v>41.889136999999998</v>
      </c>
      <c r="T101">
        <v>42.047367000000001</v>
      </c>
      <c r="U101">
        <v>42.197741999999998</v>
      </c>
      <c r="V101">
        <v>42.326008000000002</v>
      </c>
      <c r="W101">
        <v>42.450127000000002</v>
      </c>
      <c r="X101">
        <v>42.636696000000001</v>
      </c>
      <c r="Y101">
        <v>42.800617000000003</v>
      </c>
      <c r="Z101">
        <v>42.953589999999998</v>
      </c>
      <c r="AA101">
        <v>43.136001999999998</v>
      </c>
      <c r="AB101">
        <v>43.243583999999998</v>
      </c>
      <c r="AC101">
        <v>43.374530999999998</v>
      </c>
      <c r="AD101">
        <v>43.518363999999998</v>
      </c>
      <c r="AE101">
        <v>43.655586</v>
      </c>
      <c r="AF101">
        <v>43.841064000000003</v>
      </c>
      <c r="AG101">
        <v>44.041221999999998</v>
      </c>
      <c r="AH101">
        <v>44.178435999999998</v>
      </c>
      <c r="AI101">
        <v>44.312634000000003</v>
      </c>
      <c r="AJ101">
        <v>44.505119000000001</v>
      </c>
      <c r="AK101">
        <v>44.723514999999999</v>
      </c>
      <c r="AL101" s="91">
        <v>5.0000000000000001E-3</v>
      </c>
    </row>
    <row r="102" spans="2:38" ht="15" customHeight="1">
      <c r="B102" s="93" t="s">
        <v>1441</v>
      </c>
      <c r="C102" t="s">
        <v>451</v>
      </c>
      <c r="D102" t="s">
        <v>1442</v>
      </c>
      <c r="E102" t="s">
        <v>1032</v>
      </c>
      <c r="F102" t="s">
        <v>817</v>
      </c>
      <c r="H102">
        <v>125.031578</v>
      </c>
      <c r="I102">
        <v>126.896736</v>
      </c>
      <c r="J102">
        <v>127.926041</v>
      </c>
      <c r="K102">
        <v>128.600266</v>
      </c>
      <c r="L102">
        <v>129.10189800000001</v>
      </c>
      <c r="M102">
        <v>129.64999399999999</v>
      </c>
      <c r="N102">
        <v>129.96121199999999</v>
      </c>
      <c r="O102">
        <v>130.19676200000001</v>
      </c>
      <c r="P102">
        <v>130.40360999999999</v>
      </c>
      <c r="Q102">
        <v>130.57878099999999</v>
      </c>
      <c r="R102">
        <v>130.71516399999999</v>
      </c>
      <c r="S102">
        <v>130.83389299999999</v>
      </c>
      <c r="T102">
        <v>130.94082599999999</v>
      </c>
      <c r="U102">
        <v>131.026443</v>
      </c>
      <c r="V102">
        <v>131.09085099999999</v>
      </c>
      <c r="W102">
        <v>131.16413900000001</v>
      </c>
      <c r="X102">
        <v>131.26132200000001</v>
      </c>
      <c r="Y102">
        <v>131.36518899999999</v>
      </c>
      <c r="Z102">
        <v>131.48391699999999</v>
      </c>
      <c r="AA102">
        <v>131.63140899999999</v>
      </c>
      <c r="AB102">
        <v>131.76234400000001</v>
      </c>
      <c r="AC102">
        <v>131.87556499999999</v>
      </c>
      <c r="AD102">
        <v>131.992706</v>
      </c>
      <c r="AE102">
        <v>132.10150100000001</v>
      </c>
      <c r="AF102">
        <v>132.230469</v>
      </c>
      <c r="AG102">
        <v>132.369202</v>
      </c>
      <c r="AH102">
        <v>132.482193</v>
      </c>
      <c r="AI102">
        <v>132.585846</v>
      </c>
      <c r="AJ102">
        <v>132.70448300000001</v>
      </c>
      <c r="AK102">
        <v>132.83111600000001</v>
      </c>
      <c r="AL102" s="91">
        <v>2E-3</v>
      </c>
    </row>
    <row r="103" spans="2:38" ht="15" customHeight="1">
      <c r="B103" s="93" t="s">
        <v>1443</v>
      </c>
      <c r="C103" t="s">
        <v>921</v>
      </c>
      <c r="D103" t="s">
        <v>993</v>
      </c>
      <c r="E103" t="s">
        <v>1033</v>
      </c>
      <c r="F103" t="s">
        <v>817</v>
      </c>
      <c r="H103">
        <v>748.06146200000001</v>
      </c>
      <c r="I103">
        <v>701.06182899999999</v>
      </c>
      <c r="J103">
        <v>682.70349099999999</v>
      </c>
      <c r="K103">
        <v>669.31573500000002</v>
      </c>
      <c r="L103">
        <v>657.777649</v>
      </c>
      <c r="M103">
        <v>646.21258499999999</v>
      </c>
      <c r="N103">
        <v>628.37182600000006</v>
      </c>
      <c r="O103">
        <v>632.31945800000005</v>
      </c>
      <c r="P103">
        <v>627.75476100000003</v>
      </c>
      <c r="Q103">
        <v>619.43811000000005</v>
      </c>
      <c r="R103">
        <v>616.01281700000004</v>
      </c>
      <c r="S103">
        <v>619.79211399999997</v>
      </c>
      <c r="T103">
        <v>619.58685300000002</v>
      </c>
      <c r="U103">
        <v>616.83026099999995</v>
      </c>
      <c r="V103">
        <v>618.30474900000002</v>
      </c>
      <c r="W103">
        <v>621.54339600000003</v>
      </c>
      <c r="X103">
        <v>629.67156999999997</v>
      </c>
      <c r="Y103">
        <v>636.62567100000001</v>
      </c>
      <c r="Z103">
        <v>641.26690699999995</v>
      </c>
      <c r="AA103">
        <v>649.24737500000003</v>
      </c>
      <c r="AB103">
        <v>656.71551499999998</v>
      </c>
      <c r="AC103">
        <v>659.97137499999997</v>
      </c>
      <c r="AD103">
        <v>668.71801800000003</v>
      </c>
      <c r="AE103">
        <v>671.82458499999996</v>
      </c>
      <c r="AF103">
        <v>675.87640399999998</v>
      </c>
      <c r="AG103">
        <v>683.62017800000001</v>
      </c>
      <c r="AH103">
        <v>691.62048300000004</v>
      </c>
      <c r="AI103">
        <v>699.38653599999998</v>
      </c>
      <c r="AJ103">
        <v>703.19329800000003</v>
      </c>
      <c r="AK103">
        <v>710.15020800000002</v>
      </c>
      <c r="AL103" s="91">
        <v>-2E-3</v>
      </c>
    </row>
    <row r="104" spans="2:38" ht="15" customHeight="1">
      <c r="B104" s="93" t="s">
        <v>1444</v>
      </c>
      <c r="C104" t="s">
        <v>996</v>
      </c>
      <c r="D104" t="s">
        <v>1445</v>
      </c>
      <c r="E104" t="s">
        <v>1054</v>
      </c>
      <c r="F104" t="s">
        <v>817</v>
      </c>
      <c r="H104">
        <v>26324.886718999998</v>
      </c>
      <c r="I104">
        <v>27263.316406000002</v>
      </c>
      <c r="J104">
        <v>27692.980468999998</v>
      </c>
      <c r="K104">
        <v>27715.5</v>
      </c>
      <c r="L104">
        <v>27753.820312</v>
      </c>
      <c r="M104">
        <v>27727.53125</v>
      </c>
      <c r="N104">
        <v>27607.042968999998</v>
      </c>
      <c r="O104">
        <v>27503.935547000001</v>
      </c>
      <c r="P104">
        <v>27408.986327999999</v>
      </c>
      <c r="Q104">
        <v>27340.705077999999</v>
      </c>
      <c r="R104">
        <v>27288.166015999999</v>
      </c>
      <c r="S104">
        <v>27213.582031000002</v>
      </c>
      <c r="T104">
        <v>27191.142577999999</v>
      </c>
      <c r="U104">
        <v>27165.730468999998</v>
      </c>
      <c r="V104">
        <v>27154.113281000002</v>
      </c>
      <c r="W104">
        <v>27158.546875</v>
      </c>
      <c r="X104">
        <v>27206.796875</v>
      </c>
      <c r="Y104">
        <v>27259.251952999999</v>
      </c>
      <c r="Z104">
        <v>27333.582031000002</v>
      </c>
      <c r="AA104">
        <v>27424.380859000001</v>
      </c>
      <c r="AB104">
        <v>27521.037109000001</v>
      </c>
      <c r="AC104">
        <v>27633.677734000001</v>
      </c>
      <c r="AD104">
        <v>27756.361327999999</v>
      </c>
      <c r="AE104">
        <v>27883.910156000002</v>
      </c>
      <c r="AF104">
        <v>28036.740234000001</v>
      </c>
      <c r="AG104">
        <v>28214.255859000001</v>
      </c>
      <c r="AH104">
        <v>28376.744140999999</v>
      </c>
      <c r="AI104">
        <v>28533.669922000001</v>
      </c>
      <c r="AJ104">
        <v>28719.751952999999</v>
      </c>
      <c r="AK104">
        <v>28946.207031000002</v>
      </c>
      <c r="AL104" s="91">
        <v>3.0000000000000001E-3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1:AL114"/>
  <sheetViews>
    <sheetView workbookViewId="0"/>
  </sheetViews>
  <sheetFormatPr defaultRowHeight="14.25"/>
  <cols>
    <col min="2" max="2" width="19.3984375" style="38" customWidth="1"/>
    <col min="4" max="4" width="43.863281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1163</v>
      </c>
      <c r="C10" t="s">
        <v>1164</v>
      </c>
    </row>
    <row r="11" spans="2:38" ht="15" customHeight="1">
      <c r="C11" t="s">
        <v>1534</v>
      </c>
    </row>
    <row r="12" spans="2:38" ht="15" customHeight="1">
      <c r="C12" t="s">
        <v>1535</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t="s">
        <v>1167</v>
      </c>
      <c r="C15" t="s">
        <v>1168</v>
      </c>
      <c r="D15" t="s">
        <v>1536</v>
      </c>
      <c r="E15" t="s">
        <v>1537</v>
      </c>
      <c r="F15" t="s">
        <v>817</v>
      </c>
      <c r="G15">
        <v>13684.958008</v>
      </c>
      <c r="H15">
        <v>14333.230469</v>
      </c>
      <c r="I15">
        <v>14327.020508</v>
      </c>
      <c r="J15">
        <v>14365.350586</v>
      </c>
      <c r="K15">
        <v>14366.454102</v>
      </c>
      <c r="L15">
        <v>14341.867188</v>
      </c>
      <c r="M15">
        <v>14287.131836</v>
      </c>
      <c r="N15">
        <v>14207.238281</v>
      </c>
      <c r="O15">
        <v>14125.375</v>
      </c>
      <c r="P15">
        <v>14028.778319999999</v>
      </c>
      <c r="Q15">
        <v>13931.945312</v>
      </c>
      <c r="R15">
        <v>13831.037109000001</v>
      </c>
      <c r="S15">
        <v>13740.596680000001</v>
      </c>
      <c r="T15">
        <v>13671.220703000001</v>
      </c>
      <c r="U15">
        <v>13614.175781</v>
      </c>
      <c r="V15">
        <v>13578.902344</v>
      </c>
      <c r="W15">
        <v>13555.0625</v>
      </c>
      <c r="X15">
        <v>13533.010742</v>
      </c>
      <c r="Y15">
        <v>13512.932617</v>
      </c>
      <c r="Z15">
        <v>13507.697265999999</v>
      </c>
      <c r="AA15">
        <v>13519.424805000001</v>
      </c>
      <c r="AB15">
        <v>13531.685546999999</v>
      </c>
      <c r="AC15">
        <v>13551.018555000001</v>
      </c>
      <c r="AD15">
        <v>13573.044921999999</v>
      </c>
      <c r="AE15">
        <v>13591.691406</v>
      </c>
      <c r="AF15">
        <v>13608.698242</v>
      </c>
      <c r="AG15">
        <v>13631.717773</v>
      </c>
      <c r="AH15">
        <v>13650.459961</v>
      </c>
      <c r="AI15">
        <v>13676.694336</v>
      </c>
      <c r="AJ15">
        <v>13706.508789</v>
      </c>
      <c r="AK15">
        <v>13736.444336</v>
      </c>
      <c r="AL15" s="91">
        <v>0</v>
      </c>
    </row>
    <row r="16" spans="2:38" ht="15" customHeight="1">
      <c r="B16" s="93" t="s">
        <v>1171</v>
      </c>
      <c r="C16" t="s">
        <v>947</v>
      </c>
      <c r="D16" t="s">
        <v>1538</v>
      </c>
      <c r="E16" t="s">
        <v>1539</v>
      </c>
      <c r="F16" t="s">
        <v>817</v>
      </c>
      <c r="G16">
        <v>13581.067383</v>
      </c>
      <c r="H16">
        <v>14217.864258</v>
      </c>
      <c r="I16">
        <v>14204.683594</v>
      </c>
      <c r="J16">
        <v>14234.458008</v>
      </c>
      <c r="K16">
        <v>14228.427734000001</v>
      </c>
      <c r="L16">
        <v>14196.800781</v>
      </c>
      <c r="M16">
        <v>14134.473633</v>
      </c>
      <c r="N16">
        <v>14047.195312</v>
      </c>
      <c r="O16">
        <v>13957.597656</v>
      </c>
      <c r="P16">
        <v>13853.153319999999</v>
      </c>
      <c r="Q16">
        <v>13748.132812</v>
      </c>
      <c r="R16">
        <v>13637.928711</v>
      </c>
      <c r="S16">
        <v>13537.844727</v>
      </c>
      <c r="T16">
        <v>13457.947265999999</v>
      </c>
      <c r="U16">
        <v>13389.198242</v>
      </c>
      <c r="V16">
        <v>13341.721680000001</v>
      </c>
      <c r="W16">
        <v>13304.275390999999</v>
      </c>
      <c r="X16">
        <v>13267.979492</v>
      </c>
      <c r="Y16">
        <v>13232.908203000001</v>
      </c>
      <c r="Z16">
        <v>13211.613281</v>
      </c>
      <c r="AA16">
        <v>13206.083984000001</v>
      </c>
      <c r="AB16">
        <v>13201.540039</v>
      </c>
      <c r="AC16">
        <v>13203.802734000001</v>
      </c>
      <c r="AD16">
        <v>13208.375</v>
      </c>
      <c r="AE16">
        <v>13209.465819999999</v>
      </c>
      <c r="AF16">
        <v>13209.275390999999</v>
      </c>
      <c r="AG16">
        <v>13214.956055000001</v>
      </c>
      <c r="AH16">
        <v>13216.332031</v>
      </c>
      <c r="AI16">
        <v>13224.988281</v>
      </c>
      <c r="AJ16">
        <v>13236.755859000001</v>
      </c>
      <c r="AK16">
        <v>13248.583008</v>
      </c>
      <c r="AL16" s="91">
        <v>-1E-3</v>
      </c>
    </row>
    <row r="17" spans="2:38" ht="15" customHeight="1">
      <c r="B17" s="93" t="s">
        <v>1174</v>
      </c>
      <c r="C17" t="s">
        <v>951</v>
      </c>
      <c r="D17" t="s">
        <v>1540</v>
      </c>
      <c r="E17" t="s">
        <v>1541</v>
      </c>
      <c r="F17" t="s">
        <v>817</v>
      </c>
      <c r="G17">
        <v>28.416105000000002</v>
      </c>
      <c r="H17">
        <v>30.452487999999999</v>
      </c>
      <c r="I17">
        <v>29.12302</v>
      </c>
      <c r="J17">
        <v>30.393191999999999</v>
      </c>
      <c r="K17">
        <v>30.446802000000002</v>
      </c>
      <c r="L17">
        <v>30.334116000000002</v>
      </c>
      <c r="M17">
        <v>30.097528000000001</v>
      </c>
      <c r="N17">
        <v>29.617032999999999</v>
      </c>
      <c r="O17">
        <v>29.162001</v>
      </c>
      <c r="P17">
        <v>28.684045999999999</v>
      </c>
      <c r="Q17">
        <v>28.238893999999998</v>
      </c>
      <c r="R17">
        <v>27.894629999999999</v>
      </c>
      <c r="S17">
        <v>27.565693</v>
      </c>
      <c r="T17">
        <v>27.333168000000001</v>
      </c>
      <c r="U17">
        <v>27.146754999999999</v>
      </c>
      <c r="V17">
        <v>27.196278</v>
      </c>
      <c r="W17">
        <v>27.253397</v>
      </c>
      <c r="X17">
        <v>27.378733</v>
      </c>
      <c r="Y17">
        <v>27.519627</v>
      </c>
      <c r="Z17">
        <v>27.799347000000001</v>
      </c>
      <c r="AA17">
        <v>28.120176000000001</v>
      </c>
      <c r="AB17">
        <v>28.451086</v>
      </c>
      <c r="AC17">
        <v>28.833448000000001</v>
      </c>
      <c r="AD17">
        <v>29.209904000000002</v>
      </c>
      <c r="AE17">
        <v>29.608629000000001</v>
      </c>
      <c r="AF17">
        <v>29.940837999999999</v>
      </c>
      <c r="AG17">
        <v>30.281662000000001</v>
      </c>
      <c r="AH17">
        <v>30.746485</v>
      </c>
      <c r="AI17">
        <v>31.104911999999999</v>
      </c>
      <c r="AJ17">
        <v>31.619726</v>
      </c>
      <c r="AK17">
        <v>32.097847000000002</v>
      </c>
      <c r="AL17" s="91">
        <v>4.0000000000000001E-3</v>
      </c>
    </row>
    <row r="18" spans="2:38" ht="15" customHeight="1">
      <c r="B18" s="93" t="s">
        <v>1177</v>
      </c>
      <c r="C18" t="s">
        <v>1178</v>
      </c>
      <c r="D18" t="s">
        <v>1542</v>
      </c>
      <c r="E18" t="s">
        <v>1543</v>
      </c>
      <c r="F18" t="s">
        <v>817</v>
      </c>
      <c r="G18">
        <v>50.426529000000002</v>
      </c>
      <c r="H18">
        <v>55.278618000000002</v>
      </c>
      <c r="I18">
        <v>59.648018</v>
      </c>
      <c r="J18">
        <v>63.577545000000001</v>
      </c>
      <c r="K18">
        <v>67.135138999999995</v>
      </c>
      <c r="L18">
        <v>70.539833000000002</v>
      </c>
      <c r="M18">
        <v>73.254729999999995</v>
      </c>
      <c r="N18">
        <v>75.499329000000003</v>
      </c>
      <c r="O18">
        <v>77.760559000000001</v>
      </c>
      <c r="P18">
        <v>79.802611999999996</v>
      </c>
      <c r="Q18">
        <v>81.587554999999995</v>
      </c>
      <c r="R18">
        <v>83.763419999999996</v>
      </c>
      <c r="S18">
        <v>85.430610999999999</v>
      </c>
      <c r="T18">
        <v>87.035492000000005</v>
      </c>
      <c r="U18">
        <v>88.688346999999993</v>
      </c>
      <c r="V18">
        <v>89.765259</v>
      </c>
      <c r="W18">
        <v>91.449020000000004</v>
      </c>
      <c r="X18">
        <v>92.978592000000006</v>
      </c>
      <c r="Y18">
        <v>94.431015000000002</v>
      </c>
      <c r="Z18">
        <v>96.027359000000004</v>
      </c>
      <c r="AA18">
        <v>97.937484999999995</v>
      </c>
      <c r="AB18">
        <v>99.244156000000004</v>
      </c>
      <c r="AC18">
        <v>100.459625</v>
      </c>
      <c r="AD18">
        <v>101.869629</v>
      </c>
      <c r="AE18">
        <v>102.779915</v>
      </c>
      <c r="AF18">
        <v>103.659302</v>
      </c>
      <c r="AG18">
        <v>104.441498</v>
      </c>
      <c r="AH18">
        <v>105.129768</v>
      </c>
      <c r="AI18">
        <v>105.799583</v>
      </c>
      <c r="AJ18">
        <v>106.436813</v>
      </c>
      <c r="AK18">
        <v>106.994308</v>
      </c>
      <c r="AL18" s="91">
        <v>2.5000000000000001E-2</v>
      </c>
    </row>
    <row r="19" spans="2:38" ht="15" customHeight="1">
      <c r="B19" s="93" t="s">
        <v>1181</v>
      </c>
      <c r="C19" t="s">
        <v>985</v>
      </c>
      <c r="D19" t="s">
        <v>1544</v>
      </c>
      <c r="E19" t="s">
        <v>1545</v>
      </c>
      <c r="F19" t="s">
        <v>817</v>
      </c>
      <c r="G19">
        <v>2.8876580000000001</v>
      </c>
      <c r="H19">
        <v>3.249438</v>
      </c>
      <c r="I19">
        <v>3.7518009999999999</v>
      </c>
      <c r="J19">
        <v>3.649184</v>
      </c>
      <c r="K19">
        <v>3.5984430000000001</v>
      </c>
      <c r="L19">
        <v>3.4205320000000001</v>
      </c>
      <c r="M19">
        <v>3.2782070000000001</v>
      </c>
      <c r="N19">
        <v>3.2245970000000002</v>
      </c>
      <c r="O19">
        <v>3.1288909999999999</v>
      </c>
      <c r="P19">
        <v>3.043377</v>
      </c>
      <c r="Q19">
        <v>2.9301889999999999</v>
      </c>
      <c r="R19">
        <v>2.84538</v>
      </c>
      <c r="S19">
        <v>2.8075649999999999</v>
      </c>
      <c r="T19">
        <v>2.752936</v>
      </c>
      <c r="U19">
        <v>2.8405</v>
      </c>
      <c r="V19">
        <v>2.815436</v>
      </c>
      <c r="W19">
        <v>2.7992439999999998</v>
      </c>
      <c r="X19">
        <v>2.7886660000000001</v>
      </c>
      <c r="Y19">
        <v>2.7814719999999999</v>
      </c>
      <c r="Z19">
        <v>2.7741880000000001</v>
      </c>
      <c r="AA19">
        <v>2.7702599999999999</v>
      </c>
      <c r="AB19">
        <v>2.7670270000000001</v>
      </c>
      <c r="AC19">
        <v>2.7622149999999999</v>
      </c>
      <c r="AD19">
        <v>2.7665829999999998</v>
      </c>
      <c r="AE19">
        <v>2.770975</v>
      </c>
      <c r="AF19">
        <v>2.797037</v>
      </c>
      <c r="AG19">
        <v>2.8022279999999999</v>
      </c>
      <c r="AH19">
        <v>2.8055469999999998</v>
      </c>
      <c r="AI19">
        <v>2.8112940000000002</v>
      </c>
      <c r="AJ19">
        <v>2.815169</v>
      </c>
      <c r="AK19">
        <v>2.817088</v>
      </c>
      <c r="AL19" s="91">
        <v>-1E-3</v>
      </c>
    </row>
    <row r="20" spans="2:38" ht="15" customHeight="1">
      <c r="B20" s="93" t="s">
        <v>1184</v>
      </c>
      <c r="C20" t="s">
        <v>970</v>
      </c>
      <c r="D20" t="s">
        <v>1546</v>
      </c>
      <c r="E20" t="s">
        <v>1547</v>
      </c>
      <c r="F20" t="s">
        <v>817</v>
      </c>
      <c r="G20">
        <v>2.8460239999999999</v>
      </c>
      <c r="H20">
        <v>2.942285</v>
      </c>
      <c r="I20">
        <v>2.906129</v>
      </c>
      <c r="J20">
        <v>2.7762959999999999</v>
      </c>
      <c r="K20">
        <v>2.6019130000000001</v>
      </c>
      <c r="L20">
        <v>2.458434</v>
      </c>
      <c r="M20">
        <v>2.350368</v>
      </c>
      <c r="N20">
        <v>2.277949</v>
      </c>
      <c r="O20">
        <v>2.1911330000000002</v>
      </c>
      <c r="P20">
        <v>2.1228159999999998</v>
      </c>
      <c r="Q20">
        <v>2.0687829999999998</v>
      </c>
      <c r="R20">
        <v>1.995096</v>
      </c>
      <c r="S20">
        <v>1.9469259999999999</v>
      </c>
      <c r="T20">
        <v>1.892876</v>
      </c>
      <c r="U20">
        <v>1.888577</v>
      </c>
      <c r="V20">
        <v>1.8682019999999999</v>
      </c>
      <c r="W20">
        <v>1.864922</v>
      </c>
      <c r="X20">
        <v>1.866992</v>
      </c>
      <c r="Y20">
        <v>1.880039</v>
      </c>
      <c r="Z20">
        <v>1.8920090000000001</v>
      </c>
      <c r="AA20">
        <v>1.913627</v>
      </c>
      <c r="AB20">
        <v>1.9353180000000001</v>
      </c>
      <c r="AC20">
        <v>1.9528730000000001</v>
      </c>
      <c r="AD20">
        <v>1.9922340000000001</v>
      </c>
      <c r="AE20">
        <v>2.030545</v>
      </c>
      <c r="AF20">
        <v>2.0790199999999999</v>
      </c>
      <c r="AG20">
        <v>2.1173850000000001</v>
      </c>
      <c r="AH20">
        <v>2.158455</v>
      </c>
      <c r="AI20">
        <v>2.199376</v>
      </c>
      <c r="AJ20">
        <v>2.2472319999999999</v>
      </c>
      <c r="AK20">
        <v>2.2952159999999999</v>
      </c>
      <c r="AL20" s="91">
        <v>-7.0000000000000001E-3</v>
      </c>
    </row>
    <row r="21" spans="2:38" ht="15" customHeight="1">
      <c r="B21" s="93" t="s">
        <v>1187</v>
      </c>
      <c r="C21" t="s">
        <v>981</v>
      </c>
      <c r="D21" t="s">
        <v>1548</v>
      </c>
      <c r="E21" t="s">
        <v>1549</v>
      </c>
      <c r="F21" t="s">
        <v>817</v>
      </c>
      <c r="G21">
        <v>19.048065000000001</v>
      </c>
      <c r="H21">
        <v>23.163214</v>
      </c>
      <c r="I21">
        <v>26.624207999999999</v>
      </c>
      <c r="J21">
        <v>30.209983999999999</v>
      </c>
      <c r="K21">
        <v>33.955193000000001</v>
      </c>
      <c r="L21">
        <v>38.020606999999998</v>
      </c>
      <c r="M21">
        <v>43.378608999999997</v>
      </c>
      <c r="N21">
        <v>49.120522000000001</v>
      </c>
      <c r="O21">
        <v>55.223838999999998</v>
      </c>
      <c r="P21">
        <v>61.653530000000003</v>
      </c>
      <c r="Q21">
        <v>68.657272000000006</v>
      </c>
      <c r="R21">
        <v>76.269974000000005</v>
      </c>
      <c r="S21">
        <v>84.650574000000006</v>
      </c>
      <c r="T21">
        <v>93.897057000000004</v>
      </c>
      <c r="U21">
        <v>104.038223</v>
      </c>
      <c r="V21">
        <v>115.143173</v>
      </c>
      <c r="W21">
        <v>127.009399</v>
      </c>
      <c r="X21">
        <v>139.58419799999999</v>
      </c>
      <c r="Y21">
        <v>152.95469700000001</v>
      </c>
      <c r="Z21">
        <v>167.10630800000001</v>
      </c>
      <c r="AA21">
        <v>182.08419799999999</v>
      </c>
      <c r="AB21">
        <v>197.20474200000001</v>
      </c>
      <c r="AC21">
        <v>212.634918</v>
      </c>
      <c r="AD21">
        <v>228.20642100000001</v>
      </c>
      <c r="AE21">
        <v>244.38149999999999</v>
      </c>
      <c r="AF21">
        <v>260.26431300000002</v>
      </c>
      <c r="AG21">
        <v>276.40811200000002</v>
      </c>
      <c r="AH21">
        <v>292.54785199999998</v>
      </c>
      <c r="AI21">
        <v>309.02200299999998</v>
      </c>
      <c r="AJ21">
        <v>325.83712800000001</v>
      </c>
      <c r="AK21">
        <v>342.83294699999999</v>
      </c>
      <c r="AL21" s="91">
        <v>0.10100000000000001</v>
      </c>
    </row>
    <row r="22" spans="2:38" ht="15" customHeight="1">
      <c r="B22" s="93" t="s">
        <v>1190</v>
      </c>
      <c r="C22" t="s">
        <v>989</v>
      </c>
      <c r="D22" t="s">
        <v>1550</v>
      </c>
      <c r="E22" t="s">
        <v>1551</v>
      </c>
      <c r="F22" t="s">
        <v>817</v>
      </c>
      <c r="G22">
        <v>0.26691700000000002</v>
      </c>
      <c r="H22">
        <v>0.281279</v>
      </c>
      <c r="I22">
        <v>0.28363500000000003</v>
      </c>
      <c r="J22">
        <v>0.28641</v>
      </c>
      <c r="K22">
        <v>0.28925000000000001</v>
      </c>
      <c r="L22">
        <v>0.29318499999999997</v>
      </c>
      <c r="M22">
        <v>0.297653</v>
      </c>
      <c r="N22">
        <v>0.303392</v>
      </c>
      <c r="O22">
        <v>0.31060399999999999</v>
      </c>
      <c r="P22">
        <v>0.31899899999999998</v>
      </c>
      <c r="Q22">
        <v>0.328932</v>
      </c>
      <c r="R22">
        <v>0.33967999999999998</v>
      </c>
      <c r="S22">
        <v>0.350136</v>
      </c>
      <c r="T22">
        <v>0.36205599999999999</v>
      </c>
      <c r="U22">
        <v>0.37512200000000001</v>
      </c>
      <c r="V22">
        <v>0.39176800000000001</v>
      </c>
      <c r="W22">
        <v>0.411215</v>
      </c>
      <c r="X22">
        <v>0.433755</v>
      </c>
      <c r="Y22">
        <v>0.45777299999999999</v>
      </c>
      <c r="Z22">
        <v>0.48405199999999998</v>
      </c>
      <c r="AA22">
        <v>0.51421399999999995</v>
      </c>
      <c r="AB22">
        <v>0.54249199999999997</v>
      </c>
      <c r="AC22">
        <v>0.572403</v>
      </c>
      <c r="AD22">
        <v>0.62502899999999995</v>
      </c>
      <c r="AE22">
        <v>0.65385300000000002</v>
      </c>
      <c r="AF22">
        <v>0.68291999999999997</v>
      </c>
      <c r="AG22">
        <v>0.71187400000000001</v>
      </c>
      <c r="AH22">
        <v>0.74023899999999998</v>
      </c>
      <c r="AI22">
        <v>0.76863499999999996</v>
      </c>
      <c r="AJ22">
        <v>0.79676400000000003</v>
      </c>
      <c r="AK22">
        <v>0.82453799999999999</v>
      </c>
      <c r="AL22" s="91">
        <v>3.7999999999999999E-2</v>
      </c>
    </row>
    <row r="23" spans="2:38" ht="15" customHeight="1">
      <c r="B23" s="93" t="s">
        <v>1193</v>
      </c>
      <c r="C23" t="s">
        <v>340</v>
      </c>
      <c r="D23" t="s">
        <v>1552</v>
      </c>
      <c r="E23" t="s">
        <v>1553</v>
      </c>
      <c r="F23" t="s">
        <v>817</v>
      </c>
      <c r="G23">
        <v>800.46844499999997</v>
      </c>
      <c r="H23">
        <v>824.44287099999997</v>
      </c>
      <c r="I23">
        <v>837.03448500000002</v>
      </c>
      <c r="J23">
        <v>842.58715800000004</v>
      </c>
      <c r="K23">
        <v>850.85540800000001</v>
      </c>
      <c r="L23">
        <v>861.80676300000005</v>
      </c>
      <c r="M23">
        <v>867.01757799999996</v>
      </c>
      <c r="N23">
        <v>868.09570299999996</v>
      </c>
      <c r="O23">
        <v>868.55914299999995</v>
      </c>
      <c r="P23">
        <v>867.97937000000002</v>
      </c>
      <c r="Q23">
        <v>868.10290499999996</v>
      </c>
      <c r="R23">
        <v>868.92138699999998</v>
      </c>
      <c r="S23">
        <v>871.48571800000002</v>
      </c>
      <c r="T23">
        <v>874.87817399999994</v>
      </c>
      <c r="U23">
        <v>880.34075900000005</v>
      </c>
      <c r="V23">
        <v>888.35675000000003</v>
      </c>
      <c r="W23">
        <v>896.40917999999999</v>
      </c>
      <c r="X23">
        <v>904.37646500000005</v>
      </c>
      <c r="Y23">
        <v>912.86682099999996</v>
      </c>
      <c r="Z23">
        <v>922.17767300000003</v>
      </c>
      <c r="AA23">
        <v>931.78533900000002</v>
      </c>
      <c r="AB23">
        <v>942.59997599999997</v>
      </c>
      <c r="AC23">
        <v>953.13622999999995</v>
      </c>
      <c r="AD23">
        <v>964.98138400000005</v>
      </c>
      <c r="AE23">
        <v>975.74395800000002</v>
      </c>
      <c r="AF23">
        <v>986.94171100000005</v>
      </c>
      <c r="AG23">
        <v>999.06481900000006</v>
      </c>
      <c r="AH23">
        <v>1008.502197</v>
      </c>
      <c r="AI23">
        <v>1019.157288</v>
      </c>
      <c r="AJ23">
        <v>1031.172607</v>
      </c>
      <c r="AK23">
        <v>1043.7615969999999</v>
      </c>
      <c r="AL23" s="91">
        <v>8.9999999999999993E-3</v>
      </c>
    </row>
    <row r="24" spans="2:38" ht="15" customHeight="1">
      <c r="B24" s="93" t="s">
        <v>1196</v>
      </c>
      <c r="C24" t="s">
        <v>947</v>
      </c>
      <c r="D24" t="s">
        <v>1554</v>
      </c>
      <c r="E24" t="s">
        <v>1555</v>
      </c>
      <c r="F24" t="s">
        <v>817</v>
      </c>
      <c r="G24">
        <v>537.63922100000002</v>
      </c>
      <c r="H24">
        <v>549.02124000000003</v>
      </c>
      <c r="I24">
        <v>553.43701199999998</v>
      </c>
      <c r="J24">
        <v>552.53918499999997</v>
      </c>
      <c r="K24">
        <v>553.84985400000005</v>
      </c>
      <c r="L24">
        <v>558.09789999999998</v>
      </c>
      <c r="M24">
        <v>559.31756600000006</v>
      </c>
      <c r="N24">
        <v>558.517517</v>
      </c>
      <c r="O24">
        <v>558.05004899999994</v>
      </c>
      <c r="P24">
        <v>557.38470500000005</v>
      </c>
      <c r="Q24">
        <v>557.66980000000001</v>
      </c>
      <c r="R24">
        <v>558.68780500000003</v>
      </c>
      <c r="S24">
        <v>560.915527</v>
      </c>
      <c r="T24">
        <v>564.06213400000001</v>
      </c>
      <c r="U24">
        <v>568.70306400000004</v>
      </c>
      <c r="V24">
        <v>575.10583499999996</v>
      </c>
      <c r="W24">
        <v>581.67926</v>
      </c>
      <c r="X24">
        <v>588.69189500000005</v>
      </c>
      <c r="Y24">
        <v>596.10601799999995</v>
      </c>
      <c r="Z24">
        <v>603.82745399999999</v>
      </c>
      <c r="AA24">
        <v>611.60070800000005</v>
      </c>
      <c r="AB24">
        <v>619.91455099999996</v>
      </c>
      <c r="AC24">
        <v>628.06671100000005</v>
      </c>
      <c r="AD24">
        <v>636.52404799999999</v>
      </c>
      <c r="AE24">
        <v>643.84399399999995</v>
      </c>
      <c r="AF24">
        <v>651.473389</v>
      </c>
      <c r="AG24">
        <v>659.53594999999996</v>
      </c>
      <c r="AH24">
        <v>666.22131300000001</v>
      </c>
      <c r="AI24">
        <v>674.02703899999995</v>
      </c>
      <c r="AJ24">
        <v>683.00885000000005</v>
      </c>
      <c r="AK24">
        <v>692.90338099999997</v>
      </c>
      <c r="AL24" s="91">
        <v>8.0000000000000002E-3</v>
      </c>
    </row>
    <row r="25" spans="2:38" ht="15" customHeight="1">
      <c r="B25" s="93" t="s">
        <v>1199</v>
      </c>
      <c r="C25" t="s">
        <v>951</v>
      </c>
      <c r="D25" t="s">
        <v>1556</v>
      </c>
      <c r="E25" t="s">
        <v>1557</v>
      </c>
      <c r="F25" t="s">
        <v>817</v>
      </c>
      <c r="G25">
        <v>5.2456569999999996</v>
      </c>
      <c r="H25">
        <v>5.8347720000000001</v>
      </c>
      <c r="I25">
        <v>5.8744160000000001</v>
      </c>
      <c r="J25">
        <v>6.3702230000000002</v>
      </c>
      <c r="K25">
        <v>6.6377030000000001</v>
      </c>
      <c r="L25">
        <v>6.9394260000000001</v>
      </c>
      <c r="M25">
        <v>7.1700850000000003</v>
      </c>
      <c r="N25">
        <v>7.3397119999999996</v>
      </c>
      <c r="O25">
        <v>7.5242950000000004</v>
      </c>
      <c r="P25">
        <v>7.7174449999999997</v>
      </c>
      <c r="Q25">
        <v>7.9389349999999999</v>
      </c>
      <c r="R25">
        <v>8.2162860000000002</v>
      </c>
      <c r="S25">
        <v>8.5175630000000009</v>
      </c>
      <c r="T25">
        <v>8.8596970000000006</v>
      </c>
      <c r="U25">
        <v>9.2366349999999997</v>
      </c>
      <c r="V25">
        <v>9.7237449999999992</v>
      </c>
      <c r="W25">
        <v>10.218408999999999</v>
      </c>
      <c r="X25">
        <v>10.745862000000001</v>
      </c>
      <c r="Y25">
        <v>11.303436</v>
      </c>
      <c r="Z25">
        <v>11.93037</v>
      </c>
      <c r="AA25">
        <v>12.580648</v>
      </c>
      <c r="AB25">
        <v>13.270923</v>
      </c>
      <c r="AC25">
        <v>14.003905</v>
      </c>
      <c r="AD25">
        <v>14.763724</v>
      </c>
      <c r="AE25">
        <v>15.540169000000001</v>
      </c>
      <c r="AF25">
        <v>16.319386000000002</v>
      </c>
      <c r="AG25">
        <v>17.122737999999998</v>
      </c>
      <c r="AH25">
        <v>18.008801999999999</v>
      </c>
      <c r="AI25">
        <v>18.885925</v>
      </c>
      <c r="AJ25">
        <v>19.919947000000001</v>
      </c>
      <c r="AK25">
        <v>20.988636</v>
      </c>
      <c r="AL25" s="91">
        <v>4.7E-2</v>
      </c>
    </row>
    <row r="26" spans="2:38" ht="15" customHeight="1">
      <c r="B26" s="93" t="s">
        <v>1202</v>
      </c>
      <c r="C26" t="s">
        <v>1178</v>
      </c>
      <c r="D26" t="s">
        <v>1558</v>
      </c>
      <c r="E26" t="s">
        <v>1559</v>
      </c>
      <c r="F26" t="s">
        <v>817</v>
      </c>
      <c r="G26">
        <v>256.50799599999999</v>
      </c>
      <c r="H26">
        <v>268.36325099999999</v>
      </c>
      <c r="I26">
        <v>276.36746199999999</v>
      </c>
      <c r="J26">
        <v>282.16262799999998</v>
      </c>
      <c r="K26">
        <v>288.69039900000001</v>
      </c>
      <c r="L26">
        <v>294.96228000000002</v>
      </c>
      <c r="M26">
        <v>298.63311800000002</v>
      </c>
      <c r="N26">
        <v>300.27829000000003</v>
      </c>
      <c r="O26">
        <v>300.96469100000002</v>
      </c>
      <c r="P26">
        <v>300.79840100000001</v>
      </c>
      <c r="Q26">
        <v>300.355682</v>
      </c>
      <c r="R26">
        <v>299.81741299999999</v>
      </c>
      <c r="S26">
        <v>299.785461</v>
      </c>
      <c r="T26">
        <v>299.61514299999999</v>
      </c>
      <c r="U26">
        <v>299.97805799999998</v>
      </c>
      <c r="V26">
        <v>301.01364100000001</v>
      </c>
      <c r="W26">
        <v>301.90744000000001</v>
      </c>
      <c r="X26">
        <v>302.24499500000002</v>
      </c>
      <c r="Y26">
        <v>302.669983</v>
      </c>
      <c r="Z26">
        <v>303.53326399999997</v>
      </c>
      <c r="AA26">
        <v>304.61309799999998</v>
      </c>
      <c r="AB26">
        <v>306.31280500000003</v>
      </c>
      <c r="AC26">
        <v>307.84912100000003</v>
      </c>
      <c r="AD26">
        <v>310.35732999999999</v>
      </c>
      <c r="AE26">
        <v>312.90499899999998</v>
      </c>
      <c r="AF26">
        <v>315.569275</v>
      </c>
      <c r="AG26">
        <v>318.69903599999998</v>
      </c>
      <c r="AH26">
        <v>320.44229100000001</v>
      </c>
      <c r="AI26">
        <v>322.28066999999999</v>
      </c>
      <c r="AJ26">
        <v>324.13403299999999</v>
      </c>
      <c r="AK26">
        <v>325.60376000000002</v>
      </c>
      <c r="AL26" s="91">
        <v>8.0000000000000002E-3</v>
      </c>
    </row>
    <row r="27" spans="2:38" ht="15" customHeight="1">
      <c r="B27" s="93" t="s">
        <v>1205</v>
      </c>
      <c r="C27" t="s">
        <v>970</v>
      </c>
      <c r="D27" t="s">
        <v>1560</v>
      </c>
      <c r="E27" t="s">
        <v>1561</v>
      </c>
      <c r="F27" t="s">
        <v>817</v>
      </c>
      <c r="G27">
        <v>0.192105</v>
      </c>
      <c r="H27">
        <v>0.29223399999999999</v>
      </c>
      <c r="I27">
        <v>0.39640599999999998</v>
      </c>
      <c r="J27">
        <v>0.49686399999999997</v>
      </c>
      <c r="K27">
        <v>0.59764300000000004</v>
      </c>
      <c r="L27">
        <v>0.69263699999999995</v>
      </c>
      <c r="M27">
        <v>0.75776600000000005</v>
      </c>
      <c r="N27">
        <v>0.817137</v>
      </c>
      <c r="O27">
        <v>0.87367600000000001</v>
      </c>
      <c r="P27">
        <v>0.92818299999999998</v>
      </c>
      <c r="Q27">
        <v>0.98147499999999999</v>
      </c>
      <c r="R27">
        <v>1.034705</v>
      </c>
      <c r="S27">
        <v>1.0889310000000001</v>
      </c>
      <c r="T27">
        <v>1.1440490000000001</v>
      </c>
      <c r="U27">
        <v>1.2017450000000001</v>
      </c>
      <c r="V27">
        <v>1.262772</v>
      </c>
      <c r="W27">
        <v>1.3235490000000001</v>
      </c>
      <c r="X27">
        <v>1.3833040000000001</v>
      </c>
      <c r="Y27">
        <v>1.444769</v>
      </c>
      <c r="Z27">
        <v>1.5089030000000001</v>
      </c>
      <c r="AA27">
        <v>1.575359</v>
      </c>
      <c r="AB27">
        <v>1.6450910000000001</v>
      </c>
      <c r="AC27">
        <v>1.7170179999999999</v>
      </c>
      <c r="AD27">
        <v>1.7917050000000001</v>
      </c>
      <c r="AE27">
        <v>1.865988</v>
      </c>
      <c r="AF27">
        <v>1.9443269999999999</v>
      </c>
      <c r="AG27">
        <v>2.0249069999999998</v>
      </c>
      <c r="AH27">
        <v>2.1050390000000001</v>
      </c>
      <c r="AI27">
        <v>2.1912129999999999</v>
      </c>
      <c r="AJ27">
        <v>2.2839839999999998</v>
      </c>
      <c r="AK27">
        <v>2.3814799999999998</v>
      </c>
      <c r="AL27" s="91">
        <v>8.7999999999999995E-2</v>
      </c>
    </row>
    <row r="28" spans="2:38" ht="15" customHeight="1">
      <c r="B28" s="93" t="s">
        <v>1208</v>
      </c>
      <c r="C28" t="s">
        <v>985</v>
      </c>
      <c r="D28" t="s">
        <v>1562</v>
      </c>
      <c r="E28" t="s">
        <v>1563</v>
      </c>
      <c r="F28" t="s">
        <v>817</v>
      </c>
      <c r="G28">
        <v>0.83304999999999996</v>
      </c>
      <c r="H28">
        <v>0.82433900000000004</v>
      </c>
      <c r="I28">
        <v>0.79371999999999998</v>
      </c>
      <c r="J28">
        <v>0.79584600000000005</v>
      </c>
      <c r="K28">
        <v>0.800064</v>
      </c>
      <c r="L28">
        <v>0.78015299999999999</v>
      </c>
      <c r="M28">
        <v>0.75205699999999998</v>
      </c>
      <c r="N28">
        <v>0.72183799999999998</v>
      </c>
      <c r="O28">
        <v>0.69256300000000004</v>
      </c>
      <c r="P28">
        <v>0.66511299999999995</v>
      </c>
      <c r="Q28">
        <v>0.64065799999999995</v>
      </c>
      <c r="R28">
        <v>0.618394</v>
      </c>
      <c r="S28">
        <v>0.60091600000000001</v>
      </c>
      <c r="T28">
        <v>0.58860100000000004</v>
      </c>
      <c r="U28">
        <v>0.57993099999999997</v>
      </c>
      <c r="V28">
        <v>0.57467699999999999</v>
      </c>
      <c r="W28">
        <v>0.56971400000000005</v>
      </c>
      <c r="X28">
        <v>0.56497900000000001</v>
      </c>
      <c r="Y28">
        <v>0.56135900000000005</v>
      </c>
      <c r="Z28">
        <v>0.55950900000000003</v>
      </c>
      <c r="AA28">
        <v>0.55890099999999998</v>
      </c>
      <c r="AB28">
        <v>0.55955299999999997</v>
      </c>
      <c r="AC28">
        <v>0.560747</v>
      </c>
      <c r="AD28">
        <v>0.562558</v>
      </c>
      <c r="AE28">
        <v>0.56375600000000003</v>
      </c>
      <c r="AF28">
        <v>0.56520400000000004</v>
      </c>
      <c r="AG28">
        <v>0.56584100000000004</v>
      </c>
      <c r="AH28">
        <v>0.56259099999999995</v>
      </c>
      <c r="AI28">
        <v>0.561025</v>
      </c>
      <c r="AJ28">
        <v>0.56171499999999996</v>
      </c>
      <c r="AK28">
        <v>0.56519200000000003</v>
      </c>
      <c r="AL28" s="91">
        <v>-1.2999999999999999E-2</v>
      </c>
    </row>
    <row r="29" spans="2:38" ht="15" customHeight="1">
      <c r="B29" s="93" t="s">
        <v>1211</v>
      </c>
      <c r="C29" t="s">
        <v>981</v>
      </c>
      <c r="D29" t="s">
        <v>1564</v>
      </c>
      <c r="E29" t="s">
        <v>1565</v>
      </c>
      <c r="F29" t="s">
        <v>817</v>
      </c>
      <c r="G29">
        <v>5.0416999999999997E-2</v>
      </c>
      <c r="H29">
        <v>0.10702200000000001</v>
      </c>
      <c r="I29">
        <v>0.16552</v>
      </c>
      <c r="J29">
        <v>0.222413</v>
      </c>
      <c r="K29">
        <v>0.27969899999999998</v>
      </c>
      <c r="L29">
        <v>0.334366</v>
      </c>
      <c r="M29">
        <v>0.386959</v>
      </c>
      <c r="N29">
        <v>0.421211</v>
      </c>
      <c r="O29">
        <v>0.45386399999999999</v>
      </c>
      <c r="P29">
        <v>0.48552299999999998</v>
      </c>
      <c r="Q29">
        <v>0.51627199999999995</v>
      </c>
      <c r="R29">
        <v>0.546678</v>
      </c>
      <c r="S29">
        <v>0.57735000000000003</v>
      </c>
      <c r="T29">
        <v>0.60856699999999997</v>
      </c>
      <c r="U29">
        <v>0.641293</v>
      </c>
      <c r="V29">
        <v>0.67604299999999995</v>
      </c>
      <c r="W29">
        <v>0.71087100000000003</v>
      </c>
      <c r="X29">
        <v>0.74543700000000002</v>
      </c>
      <c r="Y29">
        <v>0.78125699999999998</v>
      </c>
      <c r="Z29">
        <v>0.81818599999999997</v>
      </c>
      <c r="AA29">
        <v>0.85662000000000005</v>
      </c>
      <c r="AB29">
        <v>0.89702199999999999</v>
      </c>
      <c r="AC29">
        <v>0.93874800000000003</v>
      </c>
      <c r="AD29">
        <v>0.982039</v>
      </c>
      <c r="AE29">
        <v>1.025013</v>
      </c>
      <c r="AF29">
        <v>1.070122</v>
      </c>
      <c r="AG29">
        <v>1.116352</v>
      </c>
      <c r="AH29">
        <v>1.162229</v>
      </c>
      <c r="AI29">
        <v>1.211357</v>
      </c>
      <c r="AJ29">
        <v>1.264043</v>
      </c>
      <c r="AK29">
        <v>1.3192740000000001</v>
      </c>
      <c r="AL29" s="91">
        <v>0.115</v>
      </c>
    </row>
    <row r="30" spans="2:38" ht="15" customHeight="1">
      <c r="B30" s="93" t="s">
        <v>1214</v>
      </c>
      <c r="C30" t="s">
        <v>989</v>
      </c>
      <c r="D30" t="s">
        <v>1566</v>
      </c>
      <c r="E30" t="s">
        <v>1567</v>
      </c>
      <c r="F30" t="s">
        <v>817</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t="s">
        <v>549</v>
      </c>
    </row>
    <row r="31" spans="2:38" ht="15" customHeight="1">
      <c r="B31" s="93" t="s">
        <v>1217</v>
      </c>
      <c r="C31" t="s">
        <v>431</v>
      </c>
      <c r="D31" t="s">
        <v>1568</v>
      </c>
      <c r="E31" t="s">
        <v>1569</v>
      </c>
      <c r="F31" t="s">
        <v>817</v>
      </c>
      <c r="G31">
        <v>5217.8579099999997</v>
      </c>
      <c r="H31">
        <v>5322.7705079999996</v>
      </c>
      <c r="I31">
        <v>5462.2485349999997</v>
      </c>
      <c r="J31">
        <v>5509.6767579999996</v>
      </c>
      <c r="K31">
        <v>5566.1889650000003</v>
      </c>
      <c r="L31">
        <v>5614.4272460000002</v>
      </c>
      <c r="M31">
        <v>5611.2626950000003</v>
      </c>
      <c r="N31">
        <v>5579.9858400000003</v>
      </c>
      <c r="O31">
        <v>5546.2661129999997</v>
      </c>
      <c r="P31">
        <v>5504.2885740000002</v>
      </c>
      <c r="Q31">
        <v>5469.7138670000004</v>
      </c>
      <c r="R31">
        <v>5438.3930659999996</v>
      </c>
      <c r="S31">
        <v>5413.3027339999999</v>
      </c>
      <c r="T31">
        <v>5386.6938479999999</v>
      </c>
      <c r="U31">
        <v>5378.1445309999999</v>
      </c>
      <c r="V31">
        <v>5393.2597660000001</v>
      </c>
      <c r="W31">
        <v>5407.6289059999999</v>
      </c>
      <c r="X31">
        <v>5423.5874020000001</v>
      </c>
      <c r="Y31">
        <v>5448.640625</v>
      </c>
      <c r="Z31">
        <v>5481.9282229999999</v>
      </c>
      <c r="AA31">
        <v>5512.1762699999999</v>
      </c>
      <c r="AB31">
        <v>5555.0854490000002</v>
      </c>
      <c r="AC31">
        <v>5607.7851559999999</v>
      </c>
      <c r="AD31">
        <v>5675.5952150000003</v>
      </c>
      <c r="AE31">
        <v>5732.5224609999996</v>
      </c>
      <c r="AF31">
        <v>5793.8344729999999</v>
      </c>
      <c r="AG31">
        <v>5843.8735349999997</v>
      </c>
      <c r="AH31">
        <v>5892.3432620000003</v>
      </c>
      <c r="AI31">
        <v>5949.0991210000002</v>
      </c>
      <c r="AJ31">
        <v>6010.8964839999999</v>
      </c>
      <c r="AK31">
        <v>6080.2001950000003</v>
      </c>
      <c r="AL31" s="91">
        <v>5.0000000000000001E-3</v>
      </c>
    </row>
    <row r="32" spans="2:38" ht="15" customHeight="1">
      <c r="B32" s="93" t="s">
        <v>1220</v>
      </c>
      <c r="C32" t="s">
        <v>1221</v>
      </c>
      <c r="D32" t="s">
        <v>1570</v>
      </c>
      <c r="E32" t="s">
        <v>1571</v>
      </c>
      <c r="F32" t="s">
        <v>817</v>
      </c>
      <c r="G32">
        <v>519.87561000000005</v>
      </c>
      <c r="H32">
        <v>529.23260500000004</v>
      </c>
      <c r="I32">
        <v>540.165344</v>
      </c>
      <c r="J32">
        <v>540.77050799999995</v>
      </c>
      <c r="K32">
        <v>542.62872300000004</v>
      </c>
      <c r="L32">
        <v>544.21569799999997</v>
      </c>
      <c r="M32">
        <v>543.74902299999997</v>
      </c>
      <c r="N32">
        <v>544.12011700000005</v>
      </c>
      <c r="O32">
        <v>547.58233600000005</v>
      </c>
      <c r="P32">
        <v>552.57281499999999</v>
      </c>
      <c r="Q32">
        <v>559.446777</v>
      </c>
      <c r="R32">
        <v>566.91583300000002</v>
      </c>
      <c r="S32">
        <v>575.57440199999996</v>
      </c>
      <c r="T32">
        <v>583.792236</v>
      </c>
      <c r="U32">
        <v>593.55694600000004</v>
      </c>
      <c r="V32">
        <v>605.24218800000006</v>
      </c>
      <c r="W32">
        <v>616.28076199999998</v>
      </c>
      <c r="X32">
        <v>628.21258499999999</v>
      </c>
      <c r="Y32">
        <v>641.262878</v>
      </c>
      <c r="Z32">
        <v>656.00720200000001</v>
      </c>
      <c r="AA32">
        <v>670.159851</v>
      </c>
      <c r="AB32">
        <v>686.49145499999997</v>
      </c>
      <c r="AC32">
        <v>704.27886999999998</v>
      </c>
      <c r="AD32">
        <v>724.47454800000003</v>
      </c>
      <c r="AE32">
        <v>743.81957999999997</v>
      </c>
      <c r="AF32">
        <v>764.26391599999999</v>
      </c>
      <c r="AG32">
        <v>783.86206100000004</v>
      </c>
      <c r="AH32">
        <v>804.17108199999996</v>
      </c>
      <c r="AI32">
        <v>826.54040499999996</v>
      </c>
      <c r="AJ32">
        <v>849.913635</v>
      </c>
      <c r="AK32">
        <v>874.74041699999998</v>
      </c>
      <c r="AL32" s="91">
        <v>1.7000000000000001E-2</v>
      </c>
    </row>
    <row r="33" spans="2:38" ht="15" customHeight="1">
      <c r="B33" s="93" t="s">
        <v>1224</v>
      </c>
      <c r="C33" t="s">
        <v>1178</v>
      </c>
      <c r="D33" t="s">
        <v>1572</v>
      </c>
      <c r="E33" t="s">
        <v>1573</v>
      </c>
      <c r="F33" t="s">
        <v>817</v>
      </c>
      <c r="G33">
        <v>4646.5361329999996</v>
      </c>
      <c r="H33">
        <v>4739.6054690000001</v>
      </c>
      <c r="I33">
        <v>4865.951172</v>
      </c>
      <c r="J33">
        <v>4911.9003910000001</v>
      </c>
      <c r="K33">
        <v>4966.1875</v>
      </c>
      <c r="L33">
        <v>5012.8623049999997</v>
      </c>
      <c r="M33">
        <v>5010.8217770000001</v>
      </c>
      <c r="N33">
        <v>4980.1049800000001</v>
      </c>
      <c r="O33">
        <v>4943.7983400000003</v>
      </c>
      <c r="P33">
        <v>4897.6889650000003</v>
      </c>
      <c r="Q33">
        <v>4856.9160160000001</v>
      </c>
      <c r="R33">
        <v>4818.6059569999998</v>
      </c>
      <c r="S33">
        <v>4785.0429690000001</v>
      </c>
      <c r="T33">
        <v>4750.1127930000002</v>
      </c>
      <c r="U33">
        <v>4731.2397460000002</v>
      </c>
      <c r="V33">
        <v>4733.5834960000002</v>
      </c>
      <c r="W33">
        <v>4735.59375</v>
      </c>
      <c r="X33">
        <v>4738.0102539999998</v>
      </c>
      <c r="Y33">
        <v>4748.064453</v>
      </c>
      <c r="Z33">
        <v>4764.2885740000002</v>
      </c>
      <c r="AA33">
        <v>4777.7441410000001</v>
      </c>
      <c r="AB33">
        <v>4801.158203</v>
      </c>
      <c r="AC33">
        <v>4832.4248049999997</v>
      </c>
      <c r="AD33">
        <v>4875.8496089999999</v>
      </c>
      <c r="AE33">
        <v>4908.9760740000002</v>
      </c>
      <c r="AF33">
        <v>4944.8642579999996</v>
      </c>
      <c r="AG33">
        <v>4969.9628910000001</v>
      </c>
      <c r="AH33">
        <v>4992.263672</v>
      </c>
      <c r="AI33">
        <v>5020.248047</v>
      </c>
      <c r="AJ33">
        <v>5051.4741210000002</v>
      </c>
      <c r="AK33">
        <v>5087.9804690000001</v>
      </c>
      <c r="AL33" s="91">
        <v>3.0000000000000001E-3</v>
      </c>
    </row>
    <row r="34" spans="2:38" ht="15" customHeight="1">
      <c r="B34" s="93" t="s">
        <v>1227</v>
      </c>
      <c r="C34" t="s">
        <v>985</v>
      </c>
      <c r="D34" t="s">
        <v>1574</v>
      </c>
      <c r="E34" t="s">
        <v>1575</v>
      </c>
      <c r="F34" t="s">
        <v>817</v>
      </c>
      <c r="G34">
        <v>47.953029999999998</v>
      </c>
      <c r="H34">
        <v>49.845165000000001</v>
      </c>
      <c r="I34">
        <v>51.532195999999999</v>
      </c>
      <c r="J34">
        <v>51.778046000000003</v>
      </c>
      <c r="K34">
        <v>51.581305999999998</v>
      </c>
      <c r="L34">
        <v>51.004958999999999</v>
      </c>
      <c r="M34">
        <v>49.846724999999999</v>
      </c>
      <c r="N34">
        <v>48.452606000000003</v>
      </c>
      <c r="O34">
        <v>47.096375000000002</v>
      </c>
      <c r="P34">
        <v>45.747570000000003</v>
      </c>
      <c r="Q34">
        <v>44.559382999999997</v>
      </c>
      <c r="R34">
        <v>43.536999000000002</v>
      </c>
      <c r="S34">
        <v>42.794006000000003</v>
      </c>
      <c r="T34">
        <v>42.331425000000003</v>
      </c>
      <c r="U34">
        <v>42.288651000000002</v>
      </c>
      <c r="V34">
        <v>42.702831000000003</v>
      </c>
      <c r="W34">
        <v>43.356659000000001</v>
      </c>
      <c r="X34">
        <v>44.278357999999997</v>
      </c>
      <c r="Y34">
        <v>45.496890999999998</v>
      </c>
      <c r="Z34">
        <v>47.027118999999999</v>
      </c>
      <c r="AA34">
        <v>48.864620000000002</v>
      </c>
      <c r="AB34">
        <v>51.153294000000002</v>
      </c>
      <c r="AC34">
        <v>53.854602999999997</v>
      </c>
      <c r="AD34">
        <v>57.028568</v>
      </c>
      <c r="AE34">
        <v>60.461334000000001</v>
      </c>
      <c r="AF34">
        <v>64.378844999999998</v>
      </c>
      <c r="AG34">
        <v>68.65213</v>
      </c>
      <c r="AH34">
        <v>73.334320000000005</v>
      </c>
      <c r="AI34">
        <v>78.528098999999997</v>
      </c>
      <c r="AJ34">
        <v>84.369026000000005</v>
      </c>
      <c r="AK34">
        <v>90.907668999999999</v>
      </c>
      <c r="AL34" s="91">
        <v>2.1999999999999999E-2</v>
      </c>
    </row>
    <row r="35" spans="2:38" ht="15" customHeight="1">
      <c r="B35" s="93" t="s">
        <v>1230</v>
      </c>
      <c r="C35" t="s">
        <v>970</v>
      </c>
      <c r="D35" t="s">
        <v>1576</v>
      </c>
      <c r="E35" t="s">
        <v>1577</v>
      </c>
      <c r="F35" t="s">
        <v>817</v>
      </c>
      <c r="G35">
        <v>1.628536</v>
      </c>
      <c r="H35">
        <v>1.7773559999999999</v>
      </c>
      <c r="I35">
        <v>1.945608</v>
      </c>
      <c r="J35">
        <v>2.0777999999999999</v>
      </c>
      <c r="K35">
        <v>2.206099</v>
      </c>
      <c r="L35">
        <v>2.3248259999999998</v>
      </c>
      <c r="M35">
        <v>2.417751</v>
      </c>
      <c r="N35">
        <v>2.4950869999999998</v>
      </c>
      <c r="O35">
        <v>2.573248</v>
      </c>
      <c r="P35">
        <v>2.6484380000000001</v>
      </c>
      <c r="Q35">
        <v>2.729501</v>
      </c>
      <c r="R35">
        <v>2.8147829999999998</v>
      </c>
      <c r="S35">
        <v>2.9065439999999998</v>
      </c>
      <c r="T35">
        <v>3.0061990000000001</v>
      </c>
      <c r="U35">
        <v>3.1255259999999998</v>
      </c>
      <c r="V35">
        <v>3.2563970000000002</v>
      </c>
      <c r="W35">
        <v>3.3877389999999998</v>
      </c>
      <c r="X35">
        <v>3.5231690000000002</v>
      </c>
      <c r="Y35">
        <v>3.671373</v>
      </c>
      <c r="Z35">
        <v>3.8304819999999999</v>
      </c>
      <c r="AA35">
        <v>3.9912010000000002</v>
      </c>
      <c r="AB35">
        <v>4.1664060000000003</v>
      </c>
      <c r="AC35">
        <v>4.3517989999999998</v>
      </c>
      <c r="AD35">
        <v>4.5521609999999999</v>
      </c>
      <c r="AE35">
        <v>4.7480580000000003</v>
      </c>
      <c r="AF35">
        <v>4.9549649999999996</v>
      </c>
      <c r="AG35">
        <v>5.1609429999999996</v>
      </c>
      <c r="AH35">
        <v>5.3756110000000001</v>
      </c>
      <c r="AI35">
        <v>5.6106439999999997</v>
      </c>
      <c r="AJ35">
        <v>5.8543520000000004</v>
      </c>
      <c r="AK35">
        <v>6.1199649999999997</v>
      </c>
      <c r="AL35" s="91">
        <v>4.4999999999999998E-2</v>
      </c>
    </row>
    <row r="36" spans="2:38" ht="15" customHeight="1">
      <c r="B36" s="93" t="s">
        <v>1233</v>
      </c>
      <c r="C36" t="s">
        <v>951</v>
      </c>
      <c r="D36" t="s">
        <v>1578</v>
      </c>
      <c r="E36" t="s">
        <v>1579</v>
      </c>
      <c r="F36" t="s">
        <v>817</v>
      </c>
      <c r="G36">
        <v>1.6276900000000001</v>
      </c>
      <c r="H36">
        <v>1.862727</v>
      </c>
      <c r="I36">
        <v>1.954987</v>
      </c>
      <c r="J36">
        <v>2.1942170000000001</v>
      </c>
      <c r="K36">
        <v>2.3636159999999999</v>
      </c>
      <c r="L36">
        <v>2.5322550000000001</v>
      </c>
      <c r="M36">
        <v>2.6912039999999999</v>
      </c>
      <c r="N36">
        <v>2.8437640000000002</v>
      </c>
      <c r="O36">
        <v>3.0158960000000001</v>
      </c>
      <c r="P36">
        <v>3.2017679999999999</v>
      </c>
      <c r="Q36">
        <v>3.4000729999999999</v>
      </c>
      <c r="R36">
        <v>3.62201</v>
      </c>
      <c r="S36">
        <v>3.8496450000000002</v>
      </c>
      <c r="T36">
        <v>4.081169</v>
      </c>
      <c r="U36">
        <v>4.3216700000000001</v>
      </c>
      <c r="V36">
        <v>4.6060999999999996</v>
      </c>
      <c r="W36">
        <v>4.882479</v>
      </c>
      <c r="X36">
        <v>5.1729700000000003</v>
      </c>
      <c r="Y36">
        <v>5.4755520000000004</v>
      </c>
      <c r="Z36">
        <v>5.8137860000000003</v>
      </c>
      <c r="AA36">
        <v>6.1559400000000002</v>
      </c>
      <c r="AB36">
        <v>6.5327320000000002</v>
      </c>
      <c r="AC36">
        <v>6.9511770000000004</v>
      </c>
      <c r="AD36">
        <v>7.4007990000000001</v>
      </c>
      <c r="AE36">
        <v>7.8659059999999998</v>
      </c>
      <c r="AF36">
        <v>8.3412609999999994</v>
      </c>
      <c r="AG36">
        <v>8.8208699999999993</v>
      </c>
      <c r="AH36">
        <v>9.3886610000000008</v>
      </c>
      <c r="AI36">
        <v>9.9357009999999999</v>
      </c>
      <c r="AJ36">
        <v>10.595715999999999</v>
      </c>
      <c r="AK36">
        <v>11.273277999999999</v>
      </c>
      <c r="AL36" s="91">
        <v>6.7000000000000004E-2</v>
      </c>
    </row>
    <row r="37" spans="2:38" ht="15" customHeight="1">
      <c r="B37" s="93" t="s">
        <v>1236</v>
      </c>
      <c r="C37" t="s">
        <v>981</v>
      </c>
      <c r="D37" t="s">
        <v>1580</v>
      </c>
      <c r="E37" t="s">
        <v>1581</v>
      </c>
      <c r="F37" t="s">
        <v>817</v>
      </c>
      <c r="G37">
        <v>0.104337</v>
      </c>
      <c r="H37">
        <v>0.18720300000000001</v>
      </c>
      <c r="I37">
        <v>0.28432099999999999</v>
      </c>
      <c r="J37">
        <v>0.38236300000000001</v>
      </c>
      <c r="K37">
        <v>0.48264899999999999</v>
      </c>
      <c r="L37">
        <v>0.58237399999999995</v>
      </c>
      <c r="M37">
        <v>0.67460100000000001</v>
      </c>
      <c r="N37">
        <v>0.76078599999999996</v>
      </c>
      <c r="O37">
        <v>0.84668500000000002</v>
      </c>
      <c r="P37">
        <v>0.93156600000000001</v>
      </c>
      <c r="Q37">
        <v>1.0170840000000001</v>
      </c>
      <c r="R37">
        <v>1.102792</v>
      </c>
      <c r="S37">
        <v>1.1890970000000001</v>
      </c>
      <c r="T37">
        <v>1.2739339999999999</v>
      </c>
      <c r="U37">
        <v>1.362117</v>
      </c>
      <c r="V37">
        <v>1.4562269999999999</v>
      </c>
      <c r="W37">
        <v>1.5505660000000001</v>
      </c>
      <c r="X37">
        <v>1.646846</v>
      </c>
      <c r="Y37">
        <v>1.7500290000000001</v>
      </c>
      <c r="Z37">
        <v>1.857691</v>
      </c>
      <c r="AA37">
        <v>1.9673430000000001</v>
      </c>
      <c r="AB37">
        <v>2.0849790000000001</v>
      </c>
      <c r="AC37">
        <v>2.2092429999999998</v>
      </c>
      <c r="AD37">
        <v>2.3414510000000002</v>
      </c>
      <c r="AE37">
        <v>2.4718429999999998</v>
      </c>
      <c r="AF37">
        <v>2.6084999999999998</v>
      </c>
      <c r="AG37">
        <v>2.7454830000000001</v>
      </c>
      <c r="AH37">
        <v>2.8877809999999999</v>
      </c>
      <c r="AI37">
        <v>3.0411609999999998</v>
      </c>
      <c r="AJ37">
        <v>3.2039970000000002</v>
      </c>
      <c r="AK37">
        <v>3.3789479999999998</v>
      </c>
      <c r="AL37" s="91">
        <v>0.123</v>
      </c>
    </row>
    <row r="38" spans="2:38" ht="15" customHeight="1">
      <c r="B38" s="93" t="s">
        <v>1239</v>
      </c>
      <c r="C38" t="s">
        <v>989</v>
      </c>
      <c r="D38" t="s">
        <v>1582</v>
      </c>
      <c r="E38" t="s">
        <v>1583</v>
      </c>
      <c r="F38" t="s">
        <v>817</v>
      </c>
      <c r="G38">
        <v>0.13279199999999999</v>
      </c>
      <c r="H38">
        <v>0.25992599999999999</v>
      </c>
      <c r="I38">
        <v>0.41427199999999997</v>
      </c>
      <c r="J38">
        <v>0.57395099999999999</v>
      </c>
      <c r="K38">
        <v>0.73885999999999996</v>
      </c>
      <c r="L38">
        <v>0.90507099999999996</v>
      </c>
      <c r="M38">
        <v>1.0615019999999999</v>
      </c>
      <c r="N38">
        <v>1.208407</v>
      </c>
      <c r="O38">
        <v>1.3531470000000001</v>
      </c>
      <c r="P38">
        <v>1.4976320000000001</v>
      </c>
      <c r="Q38">
        <v>1.6450830000000001</v>
      </c>
      <c r="R38">
        <v>1.7943979999999999</v>
      </c>
      <c r="S38">
        <v>1.9460789999999999</v>
      </c>
      <c r="T38">
        <v>2.0954999999999999</v>
      </c>
      <c r="U38">
        <v>2.2496239999999998</v>
      </c>
      <c r="V38">
        <v>2.4129040000000002</v>
      </c>
      <c r="W38">
        <v>2.577223</v>
      </c>
      <c r="X38">
        <v>2.7436950000000002</v>
      </c>
      <c r="Y38">
        <v>2.9192119999999999</v>
      </c>
      <c r="Z38">
        <v>3.1030730000000002</v>
      </c>
      <c r="AA38">
        <v>3.2931789999999999</v>
      </c>
      <c r="AB38">
        <v>3.4983490000000002</v>
      </c>
      <c r="AC38">
        <v>3.715147</v>
      </c>
      <c r="AD38">
        <v>3.9479099999999998</v>
      </c>
      <c r="AE38">
        <v>4.1795629999999999</v>
      </c>
      <c r="AF38">
        <v>4.4228500000000004</v>
      </c>
      <c r="AG38">
        <v>4.6686129999999997</v>
      </c>
      <c r="AH38">
        <v>4.9224540000000001</v>
      </c>
      <c r="AI38">
        <v>5.1942959999999996</v>
      </c>
      <c r="AJ38">
        <v>5.4856660000000002</v>
      </c>
      <c r="AK38">
        <v>5.799258</v>
      </c>
      <c r="AL38" s="91">
        <v>0.13400000000000001</v>
      </c>
    </row>
    <row r="39" spans="2:38" ht="15" customHeight="1">
      <c r="B39" s="93" t="s">
        <v>1242</v>
      </c>
      <c r="C39" t="s">
        <v>563</v>
      </c>
      <c r="D39" t="s">
        <v>1584</v>
      </c>
      <c r="E39" t="s">
        <v>1585</v>
      </c>
      <c r="F39" t="s">
        <v>817</v>
      </c>
      <c r="G39">
        <v>432.32916299999999</v>
      </c>
      <c r="H39">
        <v>455.800568</v>
      </c>
      <c r="I39">
        <v>457.32019000000003</v>
      </c>
      <c r="J39">
        <v>454.817566</v>
      </c>
      <c r="K39">
        <v>451.84664900000001</v>
      </c>
      <c r="L39">
        <v>435.03866599999998</v>
      </c>
      <c r="M39">
        <v>437.54751599999997</v>
      </c>
      <c r="N39">
        <v>434.49981700000001</v>
      </c>
      <c r="O39">
        <v>437.068939</v>
      </c>
      <c r="P39">
        <v>438.99456800000002</v>
      </c>
      <c r="Q39">
        <v>440.98004200000003</v>
      </c>
      <c r="R39">
        <v>441.53027300000002</v>
      </c>
      <c r="S39">
        <v>441.40081800000002</v>
      </c>
      <c r="T39">
        <v>442.16769399999998</v>
      </c>
      <c r="U39">
        <v>441.50204500000001</v>
      </c>
      <c r="V39">
        <v>442.37979100000001</v>
      </c>
      <c r="W39">
        <v>443.02426100000002</v>
      </c>
      <c r="X39">
        <v>443.14712500000002</v>
      </c>
      <c r="Y39">
        <v>441.33752399999997</v>
      </c>
      <c r="Z39">
        <v>442.94101000000001</v>
      </c>
      <c r="AA39">
        <v>441.565338</v>
      </c>
      <c r="AB39">
        <v>441.80859400000003</v>
      </c>
      <c r="AC39">
        <v>443.27572600000002</v>
      </c>
      <c r="AD39">
        <v>445.72418199999998</v>
      </c>
      <c r="AE39">
        <v>443.77713</v>
      </c>
      <c r="AF39">
        <v>444.37200899999999</v>
      </c>
      <c r="AG39">
        <v>443.88855000000001</v>
      </c>
      <c r="AH39">
        <v>444.473389</v>
      </c>
      <c r="AI39">
        <v>444.99792500000001</v>
      </c>
      <c r="AJ39">
        <v>445.721161</v>
      </c>
      <c r="AK39">
        <v>448.215576</v>
      </c>
      <c r="AL39" s="91">
        <v>1E-3</v>
      </c>
    </row>
    <row r="40" spans="2:38" ht="15" customHeight="1">
      <c r="B40" s="93" t="s">
        <v>1245</v>
      </c>
      <c r="C40" t="s">
        <v>1178</v>
      </c>
      <c r="D40" t="s">
        <v>1586</v>
      </c>
      <c r="E40" t="s">
        <v>1587</v>
      </c>
      <c r="F40" t="s">
        <v>817</v>
      </c>
      <c r="G40">
        <v>431.86648600000001</v>
      </c>
      <c r="H40">
        <v>455.31277499999999</v>
      </c>
      <c r="I40">
        <v>455.85299700000002</v>
      </c>
      <c r="J40">
        <v>451.90289300000001</v>
      </c>
      <c r="K40">
        <v>447.02917500000001</v>
      </c>
      <c r="L40">
        <v>428.09738199999998</v>
      </c>
      <c r="M40">
        <v>426.76123000000001</v>
      </c>
      <c r="N40">
        <v>418.56616200000002</v>
      </c>
      <c r="O40">
        <v>414.38458300000002</v>
      </c>
      <c r="P40">
        <v>408.179169</v>
      </c>
      <c r="Q40">
        <v>400.68405200000001</v>
      </c>
      <c r="R40">
        <v>392.03097500000001</v>
      </c>
      <c r="S40">
        <v>382.96151700000001</v>
      </c>
      <c r="T40">
        <v>374.84906000000001</v>
      </c>
      <c r="U40">
        <v>365.70837399999999</v>
      </c>
      <c r="V40">
        <v>358.02682499999997</v>
      </c>
      <c r="W40">
        <v>350.32076999999998</v>
      </c>
      <c r="X40">
        <v>342.37686200000002</v>
      </c>
      <c r="Y40">
        <v>333.15429699999999</v>
      </c>
      <c r="Z40">
        <v>326.692047</v>
      </c>
      <c r="AA40">
        <v>318.20410199999998</v>
      </c>
      <c r="AB40">
        <v>311.07351699999998</v>
      </c>
      <c r="AC40">
        <v>304.94457999999997</v>
      </c>
      <c r="AD40">
        <v>299.59271200000001</v>
      </c>
      <c r="AE40">
        <v>291.43927000000002</v>
      </c>
      <c r="AF40">
        <v>285.13330100000002</v>
      </c>
      <c r="AG40">
        <v>278.28723100000002</v>
      </c>
      <c r="AH40">
        <v>272.259613</v>
      </c>
      <c r="AI40">
        <v>266.32595800000001</v>
      </c>
      <c r="AJ40">
        <v>260.63748199999998</v>
      </c>
      <c r="AK40">
        <v>256.08175699999998</v>
      </c>
      <c r="AL40" s="91">
        <v>-1.7000000000000001E-2</v>
      </c>
    </row>
    <row r="41" spans="2:38" ht="15" customHeight="1">
      <c r="B41" s="93" t="s">
        <v>1248</v>
      </c>
      <c r="C41" t="s">
        <v>935</v>
      </c>
      <c r="D41" t="s">
        <v>1588</v>
      </c>
      <c r="E41" t="s">
        <v>1589</v>
      </c>
      <c r="F41" t="s">
        <v>817</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2:38" ht="15" customHeight="1">
      <c r="B42" s="93" t="s">
        <v>1251</v>
      </c>
      <c r="C42" t="s">
        <v>538</v>
      </c>
      <c r="D42" t="s">
        <v>1590</v>
      </c>
      <c r="E42" t="s">
        <v>1591</v>
      </c>
      <c r="F42" t="s">
        <v>817</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t="s">
        <v>549</v>
      </c>
    </row>
    <row r="43" spans="2:38" ht="15" customHeight="1">
      <c r="B43" s="93" t="s">
        <v>1254</v>
      </c>
      <c r="C43" t="s">
        <v>556</v>
      </c>
      <c r="D43" t="s">
        <v>1592</v>
      </c>
      <c r="E43" t="s">
        <v>1593</v>
      </c>
      <c r="F43" t="s">
        <v>817</v>
      </c>
      <c r="G43">
        <v>0.462669</v>
      </c>
      <c r="H43">
        <v>0.48778700000000003</v>
      </c>
      <c r="I43">
        <v>1.467193</v>
      </c>
      <c r="J43">
        <v>2.9146839999999998</v>
      </c>
      <c r="K43">
        <v>4.8174729999999997</v>
      </c>
      <c r="L43">
        <v>6.9412919999999998</v>
      </c>
      <c r="M43">
        <v>10.786287</v>
      </c>
      <c r="N43">
        <v>15.933652</v>
      </c>
      <c r="O43">
        <v>22.684350999999999</v>
      </c>
      <c r="P43">
        <v>30.815408999999999</v>
      </c>
      <c r="Q43">
        <v>40.295997999999997</v>
      </c>
      <c r="R43">
        <v>49.499310000000001</v>
      </c>
      <c r="S43">
        <v>58.439315999999998</v>
      </c>
      <c r="T43">
        <v>67.318634000000003</v>
      </c>
      <c r="U43">
        <v>75.793678</v>
      </c>
      <c r="V43">
        <v>84.352965999999995</v>
      </c>
      <c r="W43">
        <v>92.703484000000003</v>
      </c>
      <c r="X43">
        <v>100.770264</v>
      </c>
      <c r="Y43">
        <v>108.183212</v>
      </c>
      <c r="Z43">
        <v>116.248955</v>
      </c>
      <c r="AA43">
        <v>123.361244</v>
      </c>
      <c r="AB43">
        <v>130.73509200000001</v>
      </c>
      <c r="AC43">
        <v>138.33114599999999</v>
      </c>
      <c r="AD43">
        <v>146.13145399999999</v>
      </c>
      <c r="AE43">
        <v>152.33786000000001</v>
      </c>
      <c r="AF43">
        <v>159.238708</v>
      </c>
      <c r="AG43">
        <v>165.60131799999999</v>
      </c>
      <c r="AH43">
        <v>172.21379099999999</v>
      </c>
      <c r="AI43">
        <v>178.67195100000001</v>
      </c>
      <c r="AJ43">
        <v>185.08367899999999</v>
      </c>
      <c r="AK43">
        <v>192.133804</v>
      </c>
      <c r="AL43" s="91">
        <v>0.223</v>
      </c>
    </row>
    <row r="44" spans="2:38" ht="15" customHeight="1">
      <c r="B44" s="93" t="s">
        <v>1257</v>
      </c>
      <c r="C44" t="s">
        <v>364</v>
      </c>
      <c r="D44" t="s">
        <v>1594</v>
      </c>
      <c r="E44" t="s">
        <v>1595</v>
      </c>
      <c r="F44" t="s">
        <v>817</v>
      </c>
      <c r="G44">
        <v>77.343406999999999</v>
      </c>
      <c r="H44">
        <v>79.141402999999997</v>
      </c>
      <c r="I44">
        <v>78.228263999999996</v>
      </c>
      <c r="J44">
        <v>77.350043999999997</v>
      </c>
      <c r="K44">
        <v>76.446533000000002</v>
      </c>
      <c r="L44">
        <v>75.055572999999995</v>
      </c>
      <c r="M44">
        <v>73.204680999999994</v>
      </c>
      <c r="N44">
        <v>71.058418000000003</v>
      </c>
      <c r="O44">
        <v>68.994972000000004</v>
      </c>
      <c r="P44">
        <v>66.833633000000006</v>
      </c>
      <c r="Q44">
        <v>64.753128000000004</v>
      </c>
      <c r="R44">
        <v>63.638058000000001</v>
      </c>
      <c r="S44">
        <v>62.605038</v>
      </c>
      <c r="T44">
        <v>61.510983000000003</v>
      </c>
      <c r="U44">
        <v>60.561947000000004</v>
      </c>
      <c r="V44">
        <v>59.665359000000002</v>
      </c>
      <c r="W44">
        <v>58.721435999999997</v>
      </c>
      <c r="X44">
        <v>57.711258000000001</v>
      </c>
      <c r="Y44">
        <v>56.658974000000001</v>
      </c>
      <c r="Z44">
        <v>55.745102000000003</v>
      </c>
      <c r="AA44">
        <v>54.692238000000003</v>
      </c>
      <c r="AB44">
        <v>54.265388000000002</v>
      </c>
      <c r="AC44">
        <v>53.873783000000003</v>
      </c>
      <c r="AD44">
        <v>53.634262</v>
      </c>
      <c r="AE44">
        <v>53.239913999999999</v>
      </c>
      <c r="AF44">
        <v>52.872860000000003</v>
      </c>
      <c r="AG44">
        <v>52.373196</v>
      </c>
      <c r="AH44">
        <v>51.890906999999999</v>
      </c>
      <c r="AI44">
        <v>51.370387999999998</v>
      </c>
      <c r="AJ44">
        <v>50.910122000000001</v>
      </c>
      <c r="AK44">
        <v>50.533489000000003</v>
      </c>
      <c r="AL44" s="91">
        <v>-1.4E-2</v>
      </c>
    </row>
    <row r="45" spans="2:38" ht="15" customHeight="1">
      <c r="B45" s="93" t="s">
        <v>1260</v>
      </c>
      <c r="C45" t="s">
        <v>1178</v>
      </c>
      <c r="D45" t="s">
        <v>1596</v>
      </c>
      <c r="E45" t="s">
        <v>1597</v>
      </c>
      <c r="F45" t="s">
        <v>817</v>
      </c>
      <c r="G45">
        <v>75.191635000000005</v>
      </c>
      <c r="H45">
        <v>76.9589</v>
      </c>
      <c r="I45">
        <v>76.098526000000007</v>
      </c>
      <c r="J45">
        <v>75.27037</v>
      </c>
      <c r="K45">
        <v>74.415176000000002</v>
      </c>
      <c r="L45">
        <v>73.084762999999995</v>
      </c>
      <c r="M45">
        <v>71.302963000000005</v>
      </c>
      <c r="N45">
        <v>69.233092999999997</v>
      </c>
      <c r="O45">
        <v>67.242203000000003</v>
      </c>
      <c r="P45">
        <v>65.154494999999997</v>
      </c>
      <c r="Q45">
        <v>63.145538000000002</v>
      </c>
      <c r="R45">
        <v>62.077964999999999</v>
      </c>
      <c r="S45">
        <v>61.089278999999998</v>
      </c>
      <c r="T45">
        <v>60.040740999999997</v>
      </c>
      <c r="U45">
        <v>59.132660000000001</v>
      </c>
      <c r="V45">
        <v>58.274765000000002</v>
      </c>
      <c r="W45">
        <v>57.367573</v>
      </c>
      <c r="X45">
        <v>56.396614</v>
      </c>
      <c r="Y45">
        <v>55.386253000000004</v>
      </c>
      <c r="Z45">
        <v>54.511924999999998</v>
      </c>
      <c r="AA45">
        <v>53.470908999999999</v>
      </c>
      <c r="AB45">
        <v>52.990333999999997</v>
      </c>
      <c r="AC45">
        <v>52.540813</v>
      </c>
      <c r="AD45">
        <v>52.235802</v>
      </c>
      <c r="AE45">
        <v>51.775986000000003</v>
      </c>
      <c r="AF45">
        <v>51.338679999999997</v>
      </c>
      <c r="AG45">
        <v>50.768425000000001</v>
      </c>
      <c r="AH45">
        <v>50.210804000000003</v>
      </c>
      <c r="AI45">
        <v>49.611865999999999</v>
      </c>
      <c r="AJ45">
        <v>49.066448000000001</v>
      </c>
      <c r="AK45">
        <v>48.596412999999998</v>
      </c>
      <c r="AL45" s="91">
        <v>-1.4E-2</v>
      </c>
    </row>
    <row r="46" spans="2:38" ht="15" customHeight="1">
      <c r="B46" s="93" t="s">
        <v>1263</v>
      </c>
      <c r="C46" t="s">
        <v>1264</v>
      </c>
      <c r="D46" t="s">
        <v>1598</v>
      </c>
      <c r="E46" t="s">
        <v>1599</v>
      </c>
      <c r="F46" t="s">
        <v>817</v>
      </c>
      <c r="G46">
        <v>1.7463169999999999</v>
      </c>
      <c r="H46">
        <v>1.7177500000000001</v>
      </c>
      <c r="I46">
        <v>1.622441</v>
      </c>
      <c r="J46">
        <v>1.5316080000000001</v>
      </c>
      <c r="K46">
        <v>1.4458219999999999</v>
      </c>
      <c r="L46">
        <v>1.3535349999999999</v>
      </c>
      <c r="M46">
        <v>1.2628820000000001</v>
      </c>
      <c r="N46">
        <v>1.1675450000000001</v>
      </c>
      <c r="O46">
        <v>1.07799</v>
      </c>
      <c r="P46">
        <v>0.99074499999999999</v>
      </c>
      <c r="Q46">
        <v>0.90485899999999997</v>
      </c>
      <c r="R46">
        <v>0.83253600000000005</v>
      </c>
      <c r="S46">
        <v>0.76458099999999996</v>
      </c>
      <c r="T46">
        <v>0.69626699999999997</v>
      </c>
      <c r="U46">
        <v>0.63292599999999999</v>
      </c>
      <c r="V46">
        <v>0.57323100000000005</v>
      </c>
      <c r="W46">
        <v>0.52168000000000003</v>
      </c>
      <c r="X46">
        <v>0.46667500000000001</v>
      </c>
      <c r="Y46">
        <v>0.40619699999999997</v>
      </c>
      <c r="Z46">
        <v>0.34445199999999998</v>
      </c>
      <c r="AA46">
        <v>0.289381</v>
      </c>
      <c r="AB46">
        <v>0.28704800000000003</v>
      </c>
      <c r="AC46">
        <v>0.28491499999999997</v>
      </c>
      <c r="AD46">
        <v>0.283605</v>
      </c>
      <c r="AE46">
        <v>0.28147299999999997</v>
      </c>
      <c r="AF46">
        <v>0.27944799999999997</v>
      </c>
      <c r="AG46">
        <v>0.27677400000000002</v>
      </c>
      <c r="AH46">
        <v>0.27421899999999999</v>
      </c>
      <c r="AI46">
        <v>0.27142100000000002</v>
      </c>
      <c r="AJ46">
        <v>0.268957</v>
      </c>
      <c r="AK46">
        <v>0.26695799999999997</v>
      </c>
      <c r="AL46" s="91">
        <v>-6.0999999999999999E-2</v>
      </c>
    </row>
    <row r="47" spans="2:38" ht="15" customHeight="1">
      <c r="B47" s="93" t="s">
        <v>1267</v>
      </c>
      <c r="C47" t="s">
        <v>538</v>
      </c>
      <c r="D47" t="s">
        <v>1600</v>
      </c>
      <c r="E47" t="s">
        <v>1601</v>
      </c>
      <c r="F47" t="s">
        <v>817</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t="s">
        <v>549</v>
      </c>
    </row>
    <row r="48" spans="2:38" ht="15" customHeight="1">
      <c r="B48" s="93" t="s">
        <v>1270</v>
      </c>
      <c r="C48" t="s">
        <v>556</v>
      </c>
      <c r="D48" t="s">
        <v>1602</v>
      </c>
      <c r="E48" t="s">
        <v>1603</v>
      </c>
      <c r="F48" t="s">
        <v>817</v>
      </c>
      <c r="G48">
        <v>0.40545300000000001</v>
      </c>
      <c r="H48">
        <v>0.46474900000000002</v>
      </c>
      <c r="I48">
        <v>0.50729500000000005</v>
      </c>
      <c r="J48">
        <v>0.54806900000000003</v>
      </c>
      <c r="K48">
        <v>0.585534</v>
      </c>
      <c r="L48">
        <v>0.617282</v>
      </c>
      <c r="M48">
        <v>0.63884099999999999</v>
      </c>
      <c r="N48">
        <v>0.65778499999999995</v>
      </c>
      <c r="O48">
        <v>0.67478000000000005</v>
      </c>
      <c r="P48">
        <v>0.68839099999999998</v>
      </c>
      <c r="Q48">
        <v>0.70272500000000004</v>
      </c>
      <c r="R48">
        <v>0.72755800000000004</v>
      </c>
      <c r="S48">
        <v>0.75117999999999996</v>
      </c>
      <c r="T48">
        <v>0.77397400000000005</v>
      </c>
      <c r="U48">
        <v>0.79636099999999999</v>
      </c>
      <c r="V48">
        <v>0.81736399999999998</v>
      </c>
      <c r="W48">
        <v>0.83218199999999998</v>
      </c>
      <c r="X48">
        <v>0.84796899999999997</v>
      </c>
      <c r="Y48">
        <v>0.86652399999999996</v>
      </c>
      <c r="Z48">
        <v>0.88872399999999996</v>
      </c>
      <c r="AA48">
        <v>0.931948</v>
      </c>
      <c r="AB48">
        <v>0.98800500000000002</v>
      </c>
      <c r="AC48">
        <v>1.0480560000000001</v>
      </c>
      <c r="AD48">
        <v>1.114857</v>
      </c>
      <c r="AE48">
        <v>1.182455</v>
      </c>
      <c r="AF48">
        <v>1.254731</v>
      </c>
      <c r="AG48">
        <v>1.3279970000000001</v>
      </c>
      <c r="AH48">
        <v>1.405883</v>
      </c>
      <c r="AI48">
        <v>1.4871030000000001</v>
      </c>
      <c r="AJ48">
        <v>1.5747169999999999</v>
      </c>
      <c r="AK48">
        <v>1.67012</v>
      </c>
      <c r="AL48" s="91">
        <v>4.8000000000000001E-2</v>
      </c>
    </row>
    <row r="49" spans="2:38" ht="15" customHeight="1">
      <c r="B49" s="93" t="s">
        <v>1273</v>
      </c>
      <c r="C49" t="s">
        <v>892</v>
      </c>
      <c r="D49" t="s">
        <v>1604</v>
      </c>
      <c r="E49" t="s">
        <v>1605</v>
      </c>
      <c r="F49" t="s">
        <v>817</v>
      </c>
      <c r="G49">
        <v>855.88696300000004</v>
      </c>
      <c r="H49">
        <v>881.46478300000001</v>
      </c>
      <c r="I49">
        <v>973.99792500000001</v>
      </c>
      <c r="J49">
        <v>992.19335899999999</v>
      </c>
      <c r="K49">
        <v>941.40234399999997</v>
      </c>
      <c r="L49">
        <v>944.55212400000005</v>
      </c>
      <c r="M49">
        <v>956.48107900000002</v>
      </c>
      <c r="N49">
        <v>933.81225600000005</v>
      </c>
      <c r="O49">
        <v>934.80480999999997</v>
      </c>
      <c r="P49">
        <v>926.79559300000005</v>
      </c>
      <c r="Q49">
        <v>929.260132</v>
      </c>
      <c r="R49">
        <v>946.32806400000004</v>
      </c>
      <c r="S49">
        <v>931.56585700000005</v>
      </c>
      <c r="T49">
        <v>932.01617399999998</v>
      </c>
      <c r="U49">
        <v>929.67706299999998</v>
      </c>
      <c r="V49">
        <v>944.40856900000006</v>
      </c>
      <c r="W49">
        <v>930.07336399999997</v>
      </c>
      <c r="X49">
        <v>929.56103499999995</v>
      </c>
      <c r="Y49">
        <v>939.66064500000005</v>
      </c>
      <c r="Z49">
        <v>926.16308600000002</v>
      </c>
      <c r="AA49">
        <v>924.42919900000004</v>
      </c>
      <c r="AB49">
        <v>937.03515600000003</v>
      </c>
      <c r="AC49">
        <v>921.13324</v>
      </c>
      <c r="AD49">
        <v>920.339966</v>
      </c>
      <c r="AE49">
        <v>913.82855199999995</v>
      </c>
      <c r="AF49">
        <v>914.23266599999999</v>
      </c>
      <c r="AG49">
        <v>910.465149</v>
      </c>
      <c r="AH49">
        <v>908.20611599999995</v>
      </c>
      <c r="AI49">
        <v>908.68933100000004</v>
      </c>
      <c r="AJ49">
        <v>907.33239700000001</v>
      </c>
      <c r="AK49">
        <v>904.86450200000002</v>
      </c>
      <c r="AL49" s="91">
        <v>2E-3</v>
      </c>
    </row>
    <row r="50" spans="2:38" ht="15" customHeight="1">
      <c r="B50" s="93" t="s">
        <v>1276</v>
      </c>
      <c r="C50" t="s">
        <v>1178</v>
      </c>
      <c r="D50" t="s">
        <v>1606</v>
      </c>
      <c r="E50" t="s">
        <v>1607</v>
      </c>
      <c r="F50" t="s">
        <v>817</v>
      </c>
      <c r="G50">
        <v>425.03616299999999</v>
      </c>
      <c r="H50">
        <v>370.24560500000001</v>
      </c>
      <c r="I50">
        <v>252.653122</v>
      </c>
      <c r="J50">
        <v>226.24581900000001</v>
      </c>
      <c r="K50">
        <v>293.446594</v>
      </c>
      <c r="L50">
        <v>287.95434599999999</v>
      </c>
      <c r="M50">
        <v>269.74572799999999</v>
      </c>
      <c r="N50">
        <v>298.33557100000002</v>
      </c>
      <c r="O50">
        <v>297.11917099999999</v>
      </c>
      <c r="P50">
        <v>307.34466600000002</v>
      </c>
      <c r="Q50">
        <v>308.88790899999998</v>
      </c>
      <c r="R50">
        <v>287.654358</v>
      </c>
      <c r="S50">
        <v>306.24054000000001</v>
      </c>
      <c r="T50">
        <v>305.51928700000002</v>
      </c>
      <c r="U50">
        <v>308.330963</v>
      </c>
      <c r="V50">
        <v>291.13928199999998</v>
      </c>
      <c r="W50">
        <v>309.98889200000002</v>
      </c>
      <c r="X50">
        <v>310.407532</v>
      </c>
      <c r="Y50">
        <v>296.98941000000002</v>
      </c>
      <c r="Z50">
        <v>313.76461799999998</v>
      </c>
      <c r="AA50">
        <v>312.93249500000002</v>
      </c>
      <c r="AB50">
        <v>296.40905800000002</v>
      </c>
      <c r="AC50">
        <v>313.66189600000001</v>
      </c>
      <c r="AD50">
        <v>313.04077100000001</v>
      </c>
      <c r="AE50">
        <v>318.13922100000002</v>
      </c>
      <c r="AF50">
        <v>314.39709499999998</v>
      </c>
      <c r="AG50">
        <v>316.72891199999998</v>
      </c>
      <c r="AH50">
        <v>317.82919299999998</v>
      </c>
      <c r="AI50">
        <v>316.59680200000003</v>
      </c>
      <c r="AJ50">
        <v>315.79705799999999</v>
      </c>
      <c r="AK50">
        <v>316.30053700000002</v>
      </c>
      <c r="AL50" s="91">
        <v>-0.01</v>
      </c>
    </row>
    <row r="51" spans="2:38" ht="15" customHeight="1">
      <c r="B51" s="93" t="s">
        <v>1279</v>
      </c>
      <c r="C51" t="s">
        <v>1264</v>
      </c>
      <c r="D51" t="s">
        <v>1608</v>
      </c>
      <c r="E51" t="s">
        <v>1609</v>
      </c>
      <c r="F51" t="s">
        <v>817</v>
      </c>
      <c r="G51">
        <v>413.53491200000002</v>
      </c>
      <c r="H51">
        <v>474.50048800000002</v>
      </c>
      <c r="I51">
        <v>704.24414100000001</v>
      </c>
      <c r="J51">
        <v>747.77252199999998</v>
      </c>
      <c r="K51">
        <v>617.69500700000003</v>
      </c>
      <c r="L51">
        <v>623.54443400000002</v>
      </c>
      <c r="M51">
        <v>651.77941899999996</v>
      </c>
      <c r="N51">
        <v>593.12518299999999</v>
      </c>
      <c r="O51">
        <v>594.11492899999996</v>
      </c>
      <c r="P51">
        <v>572.40936299999998</v>
      </c>
      <c r="Q51">
        <v>577.09655799999996</v>
      </c>
      <c r="R51">
        <v>618.64599599999997</v>
      </c>
      <c r="S51">
        <v>579.948486</v>
      </c>
      <c r="T51">
        <v>579.65319799999997</v>
      </c>
      <c r="U51">
        <v>572.24395800000002</v>
      </c>
      <c r="V51">
        <v>607.745361</v>
      </c>
      <c r="W51">
        <v>570.14923099999999</v>
      </c>
      <c r="X51">
        <v>567.50323500000002</v>
      </c>
      <c r="Y51">
        <v>591.57428000000004</v>
      </c>
      <c r="Z51">
        <v>556.13769500000001</v>
      </c>
      <c r="AA51">
        <v>550.32708700000001</v>
      </c>
      <c r="AB51">
        <v>580.63720699999999</v>
      </c>
      <c r="AC51">
        <v>539.14996299999996</v>
      </c>
      <c r="AD51">
        <v>535.70849599999997</v>
      </c>
      <c r="AE51">
        <v>517.95916699999998</v>
      </c>
      <c r="AF51">
        <v>517.56463599999995</v>
      </c>
      <c r="AG51">
        <v>506.65536500000002</v>
      </c>
      <c r="AH51">
        <v>499.68572999999998</v>
      </c>
      <c r="AI51">
        <v>499.529877</v>
      </c>
      <c r="AJ51">
        <v>494.734039</v>
      </c>
      <c r="AK51">
        <v>487.25003099999998</v>
      </c>
      <c r="AL51" s="91">
        <v>5.0000000000000001E-3</v>
      </c>
    </row>
    <row r="52" spans="2:38" ht="15" customHeight="1">
      <c r="B52" s="93" t="s">
        <v>1282</v>
      </c>
      <c r="C52" t="s">
        <v>538</v>
      </c>
      <c r="D52" t="s">
        <v>1610</v>
      </c>
      <c r="E52" t="s">
        <v>1611</v>
      </c>
      <c r="F52" t="s">
        <v>817</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2:38" ht="15" customHeight="1">
      <c r="B53" s="93" t="s">
        <v>1285</v>
      </c>
      <c r="C53" t="s">
        <v>556</v>
      </c>
      <c r="D53" t="s">
        <v>1612</v>
      </c>
      <c r="E53" t="s">
        <v>1613</v>
      </c>
      <c r="F53" t="s">
        <v>817</v>
      </c>
      <c r="G53">
        <v>17.315902999999999</v>
      </c>
      <c r="H53">
        <v>36.718674</v>
      </c>
      <c r="I53">
        <v>17.100639000000001</v>
      </c>
      <c r="J53">
        <v>18.175018000000001</v>
      </c>
      <c r="K53">
        <v>30.260731</v>
      </c>
      <c r="L53">
        <v>33.053322000000001</v>
      </c>
      <c r="M53">
        <v>34.955939999999998</v>
      </c>
      <c r="N53">
        <v>42.351486000000001</v>
      </c>
      <c r="O53">
        <v>43.570652000000003</v>
      </c>
      <c r="P53">
        <v>47.041564999999999</v>
      </c>
      <c r="Q53">
        <v>43.275649999999999</v>
      </c>
      <c r="R53">
        <v>40.027729000000001</v>
      </c>
      <c r="S53">
        <v>45.376812000000001</v>
      </c>
      <c r="T53">
        <v>46.843704000000002</v>
      </c>
      <c r="U53">
        <v>49.102119000000002</v>
      </c>
      <c r="V53">
        <v>45.52393</v>
      </c>
      <c r="W53">
        <v>49.935234000000001</v>
      </c>
      <c r="X53">
        <v>51.650298999999997</v>
      </c>
      <c r="Y53">
        <v>51.096953999999997</v>
      </c>
      <c r="Z53">
        <v>56.260711999999998</v>
      </c>
      <c r="AA53">
        <v>61.169593999999996</v>
      </c>
      <c r="AB53">
        <v>59.988880000000002</v>
      </c>
      <c r="AC53">
        <v>68.321358000000004</v>
      </c>
      <c r="AD53">
        <v>71.590667999999994</v>
      </c>
      <c r="AE53">
        <v>77.730148</v>
      </c>
      <c r="AF53">
        <v>82.270934999999994</v>
      </c>
      <c r="AG53">
        <v>87.080887000000004</v>
      </c>
      <c r="AH53">
        <v>90.691199999999995</v>
      </c>
      <c r="AI53">
        <v>92.562622000000005</v>
      </c>
      <c r="AJ53">
        <v>96.801299999999998</v>
      </c>
      <c r="AK53">
        <v>101.31399500000001</v>
      </c>
      <c r="AL53" s="91">
        <v>6.0999999999999999E-2</v>
      </c>
    </row>
    <row r="54" spans="2:38" ht="15" customHeight="1">
      <c r="B54" s="93" t="s">
        <v>1288</v>
      </c>
      <c r="C54" t="s">
        <v>1289</v>
      </c>
      <c r="D54" t="s">
        <v>1614</v>
      </c>
      <c r="E54" t="s">
        <v>1615</v>
      </c>
      <c r="F54" t="s">
        <v>817</v>
      </c>
      <c r="G54">
        <v>1860.4852289999999</v>
      </c>
      <c r="H54">
        <v>2530.984375</v>
      </c>
      <c r="I54">
        <v>2826.3454590000001</v>
      </c>
      <c r="J54">
        <v>2963.3054200000001</v>
      </c>
      <c r="K54">
        <v>3051.767578</v>
      </c>
      <c r="L54">
        <v>3120.2192380000001</v>
      </c>
      <c r="M54">
        <v>3144.2416990000002</v>
      </c>
      <c r="N54">
        <v>3161.6291500000002</v>
      </c>
      <c r="O54">
        <v>3182.7919919999999</v>
      </c>
      <c r="P54">
        <v>3201.8508299999999</v>
      </c>
      <c r="Q54">
        <v>3222.4721679999998</v>
      </c>
      <c r="R54">
        <v>3248.7070309999999</v>
      </c>
      <c r="S54">
        <v>3287.2993160000001</v>
      </c>
      <c r="T54">
        <v>3325.2963869999999</v>
      </c>
      <c r="U54">
        <v>3367.7897950000001</v>
      </c>
      <c r="V54">
        <v>3416.8146969999998</v>
      </c>
      <c r="W54">
        <v>3457.4729000000002</v>
      </c>
      <c r="X54">
        <v>3492.2021479999999</v>
      </c>
      <c r="Y54">
        <v>3528.9045409999999</v>
      </c>
      <c r="Z54">
        <v>3570.2958979999999</v>
      </c>
      <c r="AA54">
        <v>3622.0219729999999</v>
      </c>
      <c r="AB54">
        <v>3669.8466800000001</v>
      </c>
      <c r="AC54">
        <v>3718.9997560000002</v>
      </c>
      <c r="AD54">
        <v>3765.7592770000001</v>
      </c>
      <c r="AE54">
        <v>3814.1923830000001</v>
      </c>
      <c r="AF54">
        <v>3866.8139649999998</v>
      </c>
      <c r="AG54">
        <v>3914.7517090000001</v>
      </c>
      <c r="AH54">
        <v>3951.3642580000001</v>
      </c>
      <c r="AI54">
        <v>3990.6259770000001</v>
      </c>
      <c r="AJ54">
        <v>4026.413086</v>
      </c>
      <c r="AK54">
        <v>4062.8081050000001</v>
      </c>
      <c r="AL54" s="91">
        <v>2.5999999999999999E-2</v>
      </c>
    </row>
    <row r="55" spans="2:38" ht="15" customHeight="1">
      <c r="B55" s="93" t="s">
        <v>1291</v>
      </c>
      <c r="C55" t="s">
        <v>1292</v>
      </c>
      <c r="D55" t="s">
        <v>1616</v>
      </c>
      <c r="E55" t="s">
        <v>1617</v>
      </c>
      <c r="F55" t="s">
        <v>817</v>
      </c>
      <c r="G55">
        <v>1838.034302</v>
      </c>
      <c r="H55">
        <v>2508.5495609999998</v>
      </c>
      <c r="I55">
        <v>2803.923828</v>
      </c>
      <c r="J55">
        <v>2940.8947750000002</v>
      </c>
      <c r="K55">
        <v>3029.3659670000002</v>
      </c>
      <c r="L55">
        <v>3097.8251949999999</v>
      </c>
      <c r="M55">
        <v>3121.8540039999998</v>
      </c>
      <c r="N55">
        <v>3139.2465820000002</v>
      </c>
      <c r="O55">
        <v>3160.4135740000002</v>
      </c>
      <c r="P55">
        <v>3179.4758299999999</v>
      </c>
      <c r="Q55">
        <v>3200.1000979999999</v>
      </c>
      <c r="R55">
        <v>3226.3374020000001</v>
      </c>
      <c r="S55">
        <v>3264.9316410000001</v>
      </c>
      <c r="T55">
        <v>3302.9304200000001</v>
      </c>
      <c r="U55">
        <v>3345.4252929999998</v>
      </c>
      <c r="V55">
        <v>3394.451172</v>
      </c>
      <c r="W55">
        <v>3435.1103520000001</v>
      </c>
      <c r="X55">
        <v>3469.8403320000002</v>
      </c>
      <c r="Y55">
        <v>3506.5434570000002</v>
      </c>
      <c r="Z55">
        <v>3547.9353030000002</v>
      </c>
      <c r="AA55">
        <v>3599.661865</v>
      </c>
      <c r="AB55">
        <v>3647.4870609999998</v>
      </c>
      <c r="AC55">
        <v>3696.6403810000002</v>
      </c>
      <c r="AD55">
        <v>3743.4001459999999</v>
      </c>
      <c r="AE55">
        <v>3791.8334960000002</v>
      </c>
      <c r="AF55">
        <v>3844.455078</v>
      </c>
      <c r="AG55">
        <v>3892.3930660000001</v>
      </c>
      <c r="AH55">
        <v>3929.005615</v>
      </c>
      <c r="AI55">
        <v>3968.267578</v>
      </c>
      <c r="AJ55">
        <v>4004.0546880000002</v>
      </c>
      <c r="AK55">
        <v>4040.4497070000002</v>
      </c>
      <c r="AL55" s="91">
        <v>2.7E-2</v>
      </c>
    </row>
    <row r="56" spans="2:38" ht="15" customHeight="1">
      <c r="B56" s="93" t="s">
        <v>1295</v>
      </c>
      <c r="C56" t="s">
        <v>966</v>
      </c>
      <c r="D56" t="s">
        <v>1618</v>
      </c>
      <c r="E56" t="s">
        <v>1619</v>
      </c>
      <c r="F56" t="s">
        <v>817</v>
      </c>
      <c r="G56">
        <v>22.450932999999999</v>
      </c>
      <c r="H56">
        <v>22.434891</v>
      </c>
      <c r="I56">
        <v>22.421617999999999</v>
      </c>
      <c r="J56">
        <v>22.410634999999999</v>
      </c>
      <c r="K56">
        <v>22.401547999999998</v>
      </c>
      <c r="L56">
        <v>22.394031999999999</v>
      </c>
      <c r="M56">
        <v>22.387812</v>
      </c>
      <c r="N56">
        <v>22.382666</v>
      </c>
      <c r="O56">
        <v>22.378406999999999</v>
      </c>
      <c r="P56">
        <v>22.374884000000002</v>
      </c>
      <c r="Q56">
        <v>22.371969</v>
      </c>
      <c r="R56">
        <v>22.369558000000001</v>
      </c>
      <c r="S56">
        <v>22.367563000000001</v>
      </c>
      <c r="T56">
        <v>22.365911000000001</v>
      </c>
      <c r="U56">
        <v>22.364546000000001</v>
      </c>
      <c r="V56">
        <v>22.363416999999998</v>
      </c>
      <c r="W56">
        <v>22.362480000000001</v>
      </c>
      <c r="X56">
        <v>22.361708</v>
      </c>
      <c r="Y56">
        <v>22.361066999999998</v>
      </c>
      <c r="Z56">
        <v>22.360537999999998</v>
      </c>
      <c r="AA56">
        <v>22.360099999999999</v>
      </c>
      <c r="AB56">
        <v>22.359736999999999</v>
      </c>
      <c r="AC56">
        <v>22.359438000000001</v>
      </c>
      <c r="AD56">
        <v>22.359190000000002</v>
      </c>
      <c r="AE56">
        <v>22.358984</v>
      </c>
      <c r="AF56">
        <v>22.358813999999999</v>
      </c>
      <c r="AG56">
        <v>22.358673</v>
      </c>
      <c r="AH56">
        <v>22.358557000000001</v>
      </c>
      <c r="AI56">
        <v>22.358460999999998</v>
      </c>
      <c r="AJ56">
        <v>22.358381000000001</v>
      </c>
      <c r="AK56">
        <v>22.358315000000001</v>
      </c>
      <c r="AL56" s="91">
        <v>0</v>
      </c>
    </row>
    <row r="57" spans="2:38" ht="15" customHeight="1">
      <c r="B57" s="93" t="s">
        <v>1298</v>
      </c>
      <c r="C57" t="s">
        <v>448</v>
      </c>
      <c r="D57" t="s">
        <v>1620</v>
      </c>
      <c r="E57" t="s">
        <v>1621</v>
      </c>
      <c r="F57" t="s">
        <v>817</v>
      </c>
      <c r="G57">
        <v>535.96636999999998</v>
      </c>
      <c r="H57">
        <v>545.01122999999995</v>
      </c>
      <c r="I57">
        <v>545.74865699999998</v>
      </c>
      <c r="J57">
        <v>532.56957999999997</v>
      </c>
      <c r="K57">
        <v>523.88000499999998</v>
      </c>
      <c r="L57">
        <v>523.35650599999997</v>
      </c>
      <c r="M57">
        <v>522.09973100000002</v>
      </c>
      <c r="N57">
        <v>521.93035899999995</v>
      </c>
      <c r="O57">
        <v>524.80780000000004</v>
      </c>
      <c r="P57">
        <v>523.65002400000003</v>
      </c>
      <c r="Q57">
        <v>521.66619900000001</v>
      </c>
      <c r="R57">
        <v>521.58520499999997</v>
      </c>
      <c r="S57">
        <v>522.42028800000003</v>
      </c>
      <c r="T57">
        <v>523.28680399999996</v>
      </c>
      <c r="U57">
        <v>524.16394000000003</v>
      </c>
      <c r="V57">
        <v>525.042419</v>
      </c>
      <c r="W57">
        <v>525.95764199999996</v>
      </c>
      <c r="X57">
        <v>526.90600600000005</v>
      </c>
      <c r="Y57">
        <v>527.86682099999996</v>
      </c>
      <c r="Z57">
        <v>528.831726</v>
      </c>
      <c r="AA57">
        <v>529.80688499999997</v>
      </c>
      <c r="AB57">
        <v>530.79144299999996</v>
      </c>
      <c r="AC57">
        <v>531.77477999999996</v>
      </c>
      <c r="AD57">
        <v>532.76556400000004</v>
      </c>
      <c r="AE57">
        <v>533.75750700000003</v>
      </c>
      <c r="AF57">
        <v>534.75317399999994</v>
      </c>
      <c r="AG57">
        <v>535.74883999999997</v>
      </c>
      <c r="AH57">
        <v>536.744507</v>
      </c>
      <c r="AI57">
        <v>537.74035600000002</v>
      </c>
      <c r="AJ57">
        <v>538.73468000000003</v>
      </c>
      <c r="AK57">
        <v>539.72705099999996</v>
      </c>
      <c r="AL57" s="91">
        <v>0</v>
      </c>
    </row>
    <row r="58" spans="2:38" ht="15" customHeight="1">
      <c r="B58" s="93" t="s">
        <v>1301</v>
      </c>
      <c r="C58" t="s">
        <v>931</v>
      </c>
      <c r="D58" t="s">
        <v>1622</v>
      </c>
      <c r="E58" t="s">
        <v>1623</v>
      </c>
      <c r="F58" t="s">
        <v>817</v>
      </c>
      <c r="G58">
        <v>401.72967499999999</v>
      </c>
      <c r="H58">
        <v>408.50488300000001</v>
      </c>
      <c r="I58">
        <v>409.04373199999998</v>
      </c>
      <c r="J58">
        <v>399.16329999999999</v>
      </c>
      <c r="K58">
        <v>392.65554800000001</v>
      </c>
      <c r="L58">
        <v>392.26257299999997</v>
      </c>
      <c r="M58">
        <v>391.31887799999998</v>
      </c>
      <c r="N58">
        <v>391.19494600000002</v>
      </c>
      <c r="O58">
        <v>393.351471</v>
      </c>
      <c r="P58">
        <v>392.484711</v>
      </c>
      <c r="Q58">
        <v>390.99704000000003</v>
      </c>
      <c r="R58">
        <v>390.933899</v>
      </c>
      <c r="S58">
        <v>391.56195100000002</v>
      </c>
      <c r="T58">
        <v>392.21130399999998</v>
      </c>
      <c r="U58">
        <v>392.86895800000002</v>
      </c>
      <c r="V58">
        <v>393.52496300000001</v>
      </c>
      <c r="W58">
        <v>394.21295199999997</v>
      </c>
      <c r="X58">
        <v>394.92361499999998</v>
      </c>
      <c r="Y58">
        <v>395.64215100000001</v>
      </c>
      <c r="Z58">
        <v>396.36755399999998</v>
      </c>
      <c r="AA58">
        <v>397.09851099999997</v>
      </c>
      <c r="AB58">
        <v>397.83429000000001</v>
      </c>
      <c r="AC58">
        <v>398.57382200000001</v>
      </c>
      <c r="AD58">
        <v>399.31634500000001</v>
      </c>
      <c r="AE58">
        <v>400.061035</v>
      </c>
      <c r="AF58">
        <v>400.80715900000001</v>
      </c>
      <c r="AG58">
        <v>401.55407700000001</v>
      </c>
      <c r="AH58">
        <v>402.30093399999998</v>
      </c>
      <c r="AI58">
        <v>403.04748499999999</v>
      </c>
      <c r="AJ58">
        <v>403.79330399999998</v>
      </c>
      <c r="AK58">
        <v>404.53796399999999</v>
      </c>
      <c r="AL58" s="91">
        <v>0</v>
      </c>
    </row>
    <row r="59" spans="2:38" ht="15" customHeight="1">
      <c r="B59" s="93" t="s">
        <v>1304</v>
      </c>
      <c r="C59" t="s">
        <v>935</v>
      </c>
      <c r="D59" t="s">
        <v>1624</v>
      </c>
      <c r="E59" t="s">
        <v>1625</v>
      </c>
      <c r="F59" t="s">
        <v>817</v>
      </c>
      <c r="G59">
        <v>19.229748000000001</v>
      </c>
      <c r="H59">
        <v>19.559747999999999</v>
      </c>
      <c r="I59">
        <v>19.604057000000001</v>
      </c>
      <c r="J59">
        <v>19.134007</v>
      </c>
      <c r="K59">
        <v>18.815207000000001</v>
      </c>
      <c r="L59">
        <v>18.797191999999999</v>
      </c>
      <c r="M59">
        <v>18.754283999999998</v>
      </c>
      <c r="N59">
        <v>18.744330999999999</v>
      </c>
      <c r="O59">
        <v>18.847854999999999</v>
      </c>
      <c r="P59">
        <v>18.804949000000001</v>
      </c>
      <c r="Q59">
        <v>18.734697000000001</v>
      </c>
      <c r="R59">
        <v>18.734974000000001</v>
      </c>
      <c r="S59">
        <v>18.762163000000001</v>
      </c>
      <c r="T59">
        <v>18.793427999999999</v>
      </c>
      <c r="U59">
        <v>18.824687999999998</v>
      </c>
      <c r="V59">
        <v>18.859321999999999</v>
      </c>
      <c r="W59">
        <v>18.889589000000001</v>
      </c>
      <c r="X59">
        <v>18.923862</v>
      </c>
      <c r="Y59">
        <v>18.960432000000001</v>
      </c>
      <c r="Z59">
        <v>18.992315000000001</v>
      </c>
      <c r="AA59">
        <v>19.027204999999999</v>
      </c>
      <c r="AB59">
        <v>19.065366999999998</v>
      </c>
      <c r="AC59">
        <v>19.097477000000001</v>
      </c>
      <c r="AD59">
        <v>19.133113999999999</v>
      </c>
      <c r="AE59">
        <v>19.167227</v>
      </c>
      <c r="AF59">
        <v>19.203192000000001</v>
      </c>
      <c r="AG59">
        <v>19.238092000000002</v>
      </c>
      <c r="AH59">
        <v>19.273088000000001</v>
      </c>
      <c r="AI59">
        <v>19.308661000000001</v>
      </c>
      <c r="AJ59">
        <v>19.343631999999999</v>
      </c>
      <c r="AK59">
        <v>19.378197</v>
      </c>
      <c r="AL59" s="91">
        <v>0</v>
      </c>
    </row>
    <row r="60" spans="2:38" ht="15" customHeight="1">
      <c r="B60" s="93" t="s">
        <v>1307</v>
      </c>
      <c r="C60" t="s">
        <v>939</v>
      </c>
      <c r="D60" t="s">
        <v>1626</v>
      </c>
      <c r="E60" t="s">
        <v>1627</v>
      </c>
      <c r="F60" t="s">
        <v>817</v>
      </c>
      <c r="G60">
        <v>115.006958</v>
      </c>
      <c r="H60">
        <v>116.946564</v>
      </c>
      <c r="I60">
        <v>117.10083</v>
      </c>
      <c r="J60">
        <v>114.272278</v>
      </c>
      <c r="K60">
        <v>112.40922500000001</v>
      </c>
      <c r="L60">
        <v>112.296738</v>
      </c>
      <c r="M60">
        <v>112.02658099999999</v>
      </c>
      <c r="N60">
        <v>111.991089</v>
      </c>
      <c r="O60">
        <v>112.608475</v>
      </c>
      <c r="P60">
        <v>112.360336</v>
      </c>
      <c r="Q60">
        <v>111.934448</v>
      </c>
      <c r="R60">
        <v>111.91635100000001</v>
      </c>
      <c r="S60">
        <v>112.096161</v>
      </c>
      <c r="T60">
        <v>112.282059</v>
      </c>
      <c r="U60">
        <v>112.470337</v>
      </c>
      <c r="V60">
        <v>112.65812699999999</v>
      </c>
      <c r="W60">
        <v>112.85508</v>
      </c>
      <c r="X60">
        <v>113.058533</v>
      </c>
      <c r="Y60">
        <v>113.264236</v>
      </c>
      <c r="Z60">
        <v>113.471886</v>
      </c>
      <c r="AA60">
        <v>113.681168</v>
      </c>
      <c r="AB60">
        <v>113.891792</v>
      </c>
      <c r="AC60">
        <v>114.10350800000001</v>
      </c>
      <c r="AD60">
        <v>114.316086</v>
      </c>
      <c r="AE60">
        <v>114.529259</v>
      </c>
      <c r="AF60">
        <v>114.742859</v>
      </c>
      <c r="AG60">
        <v>114.95668000000001</v>
      </c>
      <c r="AH60">
        <v>115.170502</v>
      </c>
      <c r="AI60">
        <v>115.384216</v>
      </c>
      <c r="AJ60">
        <v>115.59773300000001</v>
      </c>
      <c r="AK60">
        <v>115.810913</v>
      </c>
      <c r="AL60" s="91">
        <v>0</v>
      </c>
    </row>
    <row r="61" spans="2:38" ht="15" customHeight="1">
      <c r="B61" s="93" t="s">
        <v>1310</v>
      </c>
      <c r="C61" t="s">
        <v>347</v>
      </c>
      <c r="D61" t="s">
        <v>1628</v>
      </c>
      <c r="E61" t="s">
        <v>1629</v>
      </c>
      <c r="F61" t="s">
        <v>817</v>
      </c>
      <c r="G61">
        <v>123.24041699999999</v>
      </c>
      <c r="H61">
        <v>154.78178399999999</v>
      </c>
      <c r="I61">
        <v>177.566147</v>
      </c>
      <c r="J61">
        <v>194.206558</v>
      </c>
      <c r="K61">
        <v>206.437195</v>
      </c>
      <c r="L61">
        <v>215.22547900000001</v>
      </c>
      <c r="M61">
        <v>221.68235799999999</v>
      </c>
      <c r="N61">
        <v>226.56303399999999</v>
      </c>
      <c r="O61">
        <v>228.953934</v>
      </c>
      <c r="P61">
        <v>230.64898700000001</v>
      </c>
      <c r="Q61">
        <v>232.393936</v>
      </c>
      <c r="R61">
        <v>232.85581999999999</v>
      </c>
      <c r="S61">
        <v>233.45077499999999</v>
      </c>
      <c r="T61">
        <v>233.69122300000001</v>
      </c>
      <c r="U61">
        <v>233.81994599999999</v>
      </c>
      <c r="V61">
        <v>233.339584</v>
      </c>
      <c r="W61">
        <v>233.03294399999999</v>
      </c>
      <c r="X61">
        <v>232.702698</v>
      </c>
      <c r="Y61">
        <v>232.21530200000001</v>
      </c>
      <c r="Z61">
        <v>231.47563199999999</v>
      </c>
      <c r="AA61">
        <v>230.83416700000001</v>
      </c>
      <c r="AB61">
        <v>229.97171</v>
      </c>
      <c r="AC61">
        <v>229.01445000000001</v>
      </c>
      <c r="AD61">
        <v>228.01458700000001</v>
      </c>
      <c r="AE61">
        <v>226.97612000000001</v>
      </c>
      <c r="AF61">
        <v>225.876068</v>
      </c>
      <c r="AG61">
        <v>224.61758399999999</v>
      </c>
      <c r="AH61">
        <v>223.33367899999999</v>
      </c>
      <c r="AI61">
        <v>221.78813199999999</v>
      </c>
      <c r="AJ61">
        <v>220.16580200000001</v>
      </c>
      <c r="AK61">
        <v>218.665131</v>
      </c>
      <c r="AL61" s="91">
        <v>1.9E-2</v>
      </c>
    </row>
    <row r="62" spans="2:38" ht="15" customHeight="1">
      <c r="B62" s="93" t="s">
        <v>1313</v>
      </c>
      <c r="C62" t="s">
        <v>1314</v>
      </c>
      <c r="D62" t="s">
        <v>1630</v>
      </c>
      <c r="E62" t="s">
        <v>1631</v>
      </c>
      <c r="F62" t="s">
        <v>817</v>
      </c>
      <c r="G62">
        <v>65.868385000000004</v>
      </c>
      <c r="H62">
        <v>77.343924999999999</v>
      </c>
      <c r="I62">
        <v>85.037193000000002</v>
      </c>
      <c r="J62">
        <v>90.397377000000006</v>
      </c>
      <c r="K62">
        <v>94.148392000000001</v>
      </c>
      <c r="L62">
        <v>96.454200999999998</v>
      </c>
      <c r="M62">
        <v>98.028533999999993</v>
      </c>
      <c r="N62">
        <v>99.228485000000006</v>
      </c>
      <c r="O62">
        <v>98.787505999999993</v>
      </c>
      <c r="P62">
        <v>98.326217999999997</v>
      </c>
      <c r="Q62">
        <v>98.456612000000007</v>
      </c>
      <c r="R62">
        <v>97.730179000000007</v>
      </c>
      <c r="S62">
        <v>97.429573000000005</v>
      </c>
      <c r="T62">
        <v>97.078491</v>
      </c>
      <c r="U62">
        <v>96.865768000000003</v>
      </c>
      <c r="V62">
        <v>96.190719999999999</v>
      </c>
      <c r="W62">
        <v>95.827606000000003</v>
      </c>
      <c r="X62">
        <v>95.546768</v>
      </c>
      <c r="Y62">
        <v>95.188216999999995</v>
      </c>
      <c r="Z62">
        <v>94.635986000000003</v>
      </c>
      <c r="AA62">
        <v>94.234970000000004</v>
      </c>
      <c r="AB62">
        <v>93.656120000000001</v>
      </c>
      <c r="AC62">
        <v>93.025208000000006</v>
      </c>
      <c r="AD62">
        <v>92.393783999999997</v>
      </c>
      <c r="AE62">
        <v>91.770995999999997</v>
      </c>
      <c r="AF62">
        <v>91.134651000000005</v>
      </c>
      <c r="AG62">
        <v>90.408362999999994</v>
      </c>
      <c r="AH62">
        <v>89.765427000000003</v>
      </c>
      <c r="AI62">
        <v>89.013596000000007</v>
      </c>
      <c r="AJ62">
        <v>88.517876000000001</v>
      </c>
      <c r="AK62">
        <v>88.092033000000001</v>
      </c>
      <c r="AL62" s="91">
        <v>0.01</v>
      </c>
    </row>
    <row r="63" spans="2:38" ht="15" customHeight="1">
      <c r="B63" s="93" t="s">
        <v>1317</v>
      </c>
      <c r="C63" t="s">
        <v>1221</v>
      </c>
      <c r="D63" t="s">
        <v>1632</v>
      </c>
      <c r="E63" t="s">
        <v>1633</v>
      </c>
      <c r="F63" t="s">
        <v>817</v>
      </c>
      <c r="G63">
        <v>8.2139009999999999</v>
      </c>
      <c r="H63">
        <v>9.6765150000000002</v>
      </c>
      <c r="I63">
        <v>10.66667</v>
      </c>
      <c r="J63">
        <v>11.35914</v>
      </c>
      <c r="K63">
        <v>11.848991</v>
      </c>
      <c r="L63">
        <v>12.157253000000001</v>
      </c>
      <c r="M63">
        <v>12.373383</v>
      </c>
      <c r="N63">
        <v>12.542023</v>
      </c>
      <c r="O63">
        <v>12.501125</v>
      </c>
      <c r="P63">
        <v>12.457867</v>
      </c>
      <c r="Q63">
        <v>12.492732999999999</v>
      </c>
      <c r="R63">
        <v>12.415229999999999</v>
      </c>
      <c r="S63">
        <v>12.393853</v>
      </c>
      <c r="T63">
        <v>12.364929999999999</v>
      </c>
      <c r="U63">
        <v>12.354592999999999</v>
      </c>
      <c r="V63">
        <v>12.283155000000001</v>
      </c>
      <c r="W63">
        <v>12.252656</v>
      </c>
      <c r="X63">
        <v>12.232264000000001</v>
      </c>
      <c r="Y63">
        <v>12.202119</v>
      </c>
      <c r="Z63">
        <v>12.146736000000001</v>
      </c>
      <c r="AA63">
        <v>12.111720999999999</v>
      </c>
      <c r="AB63">
        <v>12.053454</v>
      </c>
      <c r="AC63">
        <v>11.987914999999999</v>
      </c>
      <c r="AD63">
        <v>11.922503000000001</v>
      </c>
      <c r="AE63">
        <v>11.858107</v>
      </c>
      <c r="AF63">
        <v>11.792482</v>
      </c>
      <c r="AG63">
        <v>11.713984</v>
      </c>
      <c r="AH63">
        <v>11.645860000000001</v>
      </c>
      <c r="AI63">
        <v>11.563480999999999</v>
      </c>
      <c r="AJ63">
        <v>11.514956</v>
      </c>
      <c r="AK63">
        <v>11.475149999999999</v>
      </c>
      <c r="AL63" s="91">
        <v>1.0999999999999999E-2</v>
      </c>
    </row>
    <row r="64" spans="2:38" ht="15" customHeight="1">
      <c r="B64" s="93" t="s">
        <v>1320</v>
      </c>
      <c r="C64" t="s">
        <v>951</v>
      </c>
      <c r="D64" t="s">
        <v>1634</v>
      </c>
      <c r="E64" t="s">
        <v>1635</v>
      </c>
      <c r="F64" t="s">
        <v>817</v>
      </c>
      <c r="G64">
        <v>4.2989999999999999E-3</v>
      </c>
      <c r="H64">
        <v>4.9049999999999996E-3</v>
      </c>
      <c r="I64">
        <v>5.2630000000000003E-3</v>
      </c>
      <c r="J64">
        <v>5.5059999999999996E-3</v>
      </c>
      <c r="K64">
        <v>5.6690000000000004E-3</v>
      </c>
      <c r="L64">
        <v>5.7609999999999996E-3</v>
      </c>
      <c r="M64">
        <v>5.8209999999999998E-3</v>
      </c>
      <c r="N64">
        <v>5.8630000000000002E-3</v>
      </c>
      <c r="O64">
        <v>5.8230000000000001E-3</v>
      </c>
      <c r="P64">
        <v>5.7800000000000004E-3</v>
      </c>
      <c r="Q64">
        <v>5.764E-3</v>
      </c>
      <c r="R64">
        <v>5.7060000000000001E-3</v>
      </c>
      <c r="S64">
        <v>5.6649999999999999E-3</v>
      </c>
      <c r="T64">
        <v>5.6230000000000004E-3</v>
      </c>
      <c r="U64">
        <v>5.5859999999999998E-3</v>
      </c>
      <c r="V64">
        <v>5.5250000000000004E-3</v>
      </c>
      <c r="W64">
        <v>5.4819999999999999E-3</v>
      </c>
      <c r="X64">
        <v>5.4450000000000002E-3</v>
      </c>
      <c r="Y64">
        <v>5.4029999999999998E-3</v>
      </c>
      <c r="Z64">
        <v>5.3489999999999996E-3</v>
      </c>
      <c r="AA64">
        <v>5.2969999999999996E-3</v>
      </c>
      <c r="AB64">
        <v>5.2370000000000003E-3</v>
      </c>
      <c r="AC64">
        <v>5.1770000000000002E-3</v>
      </c>
      <c r="AD64">
        <v>5.117E-3</v>
      </c>
      <c r="AE64">
        <v>5.058E-3</v>
      </c>
      <c r="AF64">
        <v>4.9940000000000002E-3</v>
      </c>
      <c r="AG64">
        <v>4.9300000000000004E-3</v>
      </c>
      <c r="AH64">
        <v>4.8710000000000003E-3</v>
      </c>
      <c r="AI64">
        <v>4.8050000000000002E-3</v>
      </c>
      <c r="AJ64">
        <v>4.751E-3</v>
      </c>
      <c r="AK64">
        <v>4.7019999999999996E-3</v>
      </c>
      <c r="AL64" s="91">
        <v>3.0000000000000001E-3</v>
      </c>
    </row>
    <row r="65" spans="2:38" ht="15" customHeight="1">
      <c r="B65" s="93" t="s">
        <v>1323</v>
      </c>
      <c r="C65" t="s">
        <v>1178</v>
      </c>
      <c r="D65" t="s">
        <v>1636</v>
      </c>
      <c r="E65" t="s">
        <v>1637</v>
      </c>
      <c r="F65" t="s">
        <v>817</v>
      </c>
      <c r="G65">
        <v>39.342956999999998</v>
      </c>
      <c r="H65">
        <v>45.876663000000001</v>
      </c>
      <c r="I65">
        <v>50.221744999999999</v>
      </c>
      <c r="J65">
        <v>53.204749999999997</v>
      </c>
      <c r="K65">
        <v>55.259338</v>
      </c>
      <c r="L65">
        <v>56.491351999999999</v>
      </c>
      <c r="M65">
        <v>57.299968999999997</v>
      </c>
      <c r="N65">
        <v>57.889167999999998</v>
      </c>
      <c r="O65">
        <v>57.565086000000001</v>
      </c>
      <c r="P65">
        <v>57.224128999999998</v>
      </c>
      <c r="Q65">
        <v>57.227783000000002</v>
      </c>
      <c r="R65">
        <v>56.729961000000003</v>
      </c>
      <c r="S65">
        <v>56.487537000000003</v>
      </c>
      <c r="T65">
        <v>56.204224000000004</v>
      </c>
      <c r="U65">
        <v>55.996456000000002</v>
      </c>
      <c r="V65">
        <v>55.510323</v>
      </c>
      <c r="W65">
        <v>55.190829999999998</v>
      </c>
      <c r="X65">
        <v>54.901924000000001</v>
      </c>
      <c r="Y65">
        <v>54.556376999999998</v>
      </c>
      <c r="Z65">
        <v>54.084842999999999</v>
      </c>
      <c r="AA65">
        <v>53.685890000000001</v>
      </c>
      <c r="AB65">
        <v>53.162922000000002</v>
      </c>
      <c r="AC65">
        <v>52.581119999999999</v>
      </c>
      <c r="AD65">
        <v>51.966534000000003</v>
      </c>
      <c r="AE65">
        <v>51.312018999999999</v>
      </c>
      <c r="AF65">
        <v>50.599342</v>
      </c>
      <c r="AG65">
        <v>49.756568999999999</v>
      </c>
      <c r="AH65">
        <v>48.845408999999997</v>
      </c>
      <c r="AI65">
        <v>47.706341000000002</v>
      </c>
      <c r="AJ65">
        <v>46.376685999999999</v>
      </c>
      <c r="AK65">
        <v>45.129745</v>
      </c>
      <c r="AL65" s="91">
        <v>5.0000000000000001E-3</v>
      </c>
    </row>
    <row r="66" spans="2:38" ht="15" customHeight="1">
      <c r="B66" s="93" t="s">
        <v>1326</v>
      </c>
      <c r="C66" t="s">
        <v>985</v>
      </c>
      <c r="D66" t="s">
        <v>1638</v>
      </c>
      <c r="E66" t="s">
        <v>1639</v>
      </c>
      <c r="F66" t="s">
        <v>817</v>
      </c>
      <c r="G66">
        <v>17.099070000000001</v>
      </c>
      <c r="H66">
        <v>20.319552999999999</v>
      </c>
      <c r="I66">
        <v>22.485256</v>
      </c>
      <c r="J66">
        <v>24.019459000000001</v>
      </c>
      <c r="K66">
        <v>25.102898</v>
      </c>
      <c r="L66">
        <v>25.770533</v>
      </c>
      <c r="M66">
        <v>26.232544000000001</v>
      </c>
      <c r="N66">
        <v>26.589859000000001</v>
      </c>
      <c r="O66">
        <v>26.464668</v>
      </c>
      <c r="P66">
        <v>26.333935</v>
      </c>
      <c r="Q66">
        <v>26.351505</v>
      </c>
      <c r="R66">
        <v>26.142330000000001</v>
      </c>
      <c r="S66">
        <v>26.030087000000002</v>
      </c>
      <c r="T66">
        <v>25.909834</v>
      </c>
      <c r="U66">
        <v>25.821386</v>
      </c>
      <c r="V66">
        <v>25.614086</v>
      </c>
      <c r="W66">
        <v>25.490601000000002</v>
      </c>
      <c r="X66">
        <v>25.393127</v>
      </c>
      <c r="Y66">
        <v>25.272171</v>
      </c>
      <c r="Z66">
        <v>25.098717000000001</v>
      </c>
      <c r="AA66">
        <v>24.958691000000002</v>
      </c>
      <c r="AB66">
        <v>24.771570000000001</v>
      </c>
      <c r="AC66">
        <v>24.572716</v>
      </c>
      <c r="AD66">
        <v>24.372135</v>
      </c>
      <c r="AE66">
        <v>24.175498999999999</v>
      </c>
      <c r="AF66">
        <v>23.970161000000001</v>
      </c>
      <c r="AG66">
        <v>23.746223000000001</v>
      </c>
      <c r="AH66">
        <v>23.548378</v>
      </c>
      <c r="AI66">
        <v>23.317295000000001</v>
      </c>
      <c r="AJ66">
        <v>23.150963000000001</v>
      </c>
      <c r="AK66">
        <v>23.003896999999998</v>
      </c>
      <c r="AL66" s="91">
        <v>0.01</v>
      </c>
    </row>
    <row r="67" spans="2:38" ht="15" customHeight="1">
      <c r="B67" s="93" t="s">
        <v>1329</v>
      </c>
      <c r="C67" t="s">
        <v>970</v>
      </c>
      <c r="D67" t="s">
        <v>1640</v>
      </c>
      <c r="E67" t="s">
        <v>1641</v>
      </c>
      <c r="F67" t="s">
        <v>817</v>
      </c>
      <c r="G67">
        <v>0.85228499999999996</v>
      </c>
      <c r="H67">
        <v>1.0238849999999999</v>
      </c>
      <c r="I67">
        <v>1.142909</v>
      </c>
      <c r="J67">
        <v>1.226561</v>
      </c>
      <c r="K67">
        <v>1.2873049999999999</v>
      </c>
      <c r="L67">
        <v>1.3277159999999999</v>
      </c>
      <c r="M67">
        <v>1.35825</v>
      </c>
      <c r="N67">
        <v>1.3837299999999999</v>
      </c>
      <c r="O67">
        <v>1.3838189999999999</v>
      </c>
      <c r="P67">
        <v>1.3838760000000001</v>
      </c>
      <c r="Q67">
        <v>1.394023</v>
      </c>
      <c r="R67">
        <v>1.38931</v>
      </c>
      <c r="S67">
        <v>1.391672</v>
      </c>
      <c r="T67">
        <v>1.3925799999999999</v>
      </c>
      <c r="U67">
        <v>1.395878</v>
      </c>
      <c r="V67">
        <v>1.3909419999999999</v>
      </c>
      <c r="W67">
        <v>1.3914660000000001</v>
      </c>
      <c r="X67">
        <v>1.3932119999999999</v>
      </c>
      <c r="Y67">
        <v>1.3938429999999999</v>
      </c>
      <c r="Z67">
        <v>1.391078</v>
      </c>
      <c r="AA67">
        <v>1.3909210000000001</v>
      </c>
      <c r="AB67">
        <v>1.388023</v>
      </c>
      <c r="AC67">
        <v>1.384069</v>
      </c>
      <c r="AD67">
        <v>1.380226</v>
      </c>
      <c r="AE67">
        <v>1.3765510000000001</v>
      </c>
      <c r="AF67">
        <v>1.3728610000000001</v>
      </c>
      <c r="AG67">
        <v>1.3671819999999999</v>
      </c>
      <c r="AH67">
        <v>1.362773</v>
      </c>
      <c r="AI67">
        <v>1.3564320000000001</v>
      </c>
      <c r="AJ67">
        <v>1.354414</v>
      </c>
      <c r="AK67">
        <v>1.3532869999999999</v>
      </c>
      <c r="AL67" s="91">
        <v>1.6E-2</v>
      </c>
    </row>
    <row r="68" spans="2:38" ht="15" customHeight="1">
      <c r="B68" s="93" t="s">
        <v>1332</v>
      </c>
      <c r="C68" t="s">
        <v>981</v>
      </c>
      <c r="D68" t="s">
        <v>1642</v>
      </c>
      <c r="E68" t="s">
        <v>1643</v>
      </c>
      <c r="F68" t="s">
        <v>817</v>
      </c>
      <c r="G68">
        <v>0.34543099999999999</v>
      </c>
      <c r="H68">
        <v>0.42956299999999997</v>
      </c>
      <c r="I68">
        <v>0.50085900000000005</v>
      </c>
      <c r="J68">
        <v>0.566272</v>
      </c>
      <c r="K68">
        <v>0.627633</v>
      </c>
      <c r="L68">
        <v>0.68449700000000002</v>
      </c>
      <c r="M68">
        <v>0.74109599999999998</v>
      </c>
      <c r="N68">
        <v>0.80010199999999998</v>
      </c>
      <c r="O68">
        <v>0.849352</v>
      </c>
      <c r="P68">
        <v>0.90310299999999999</v>
      </c>
      <c r="Q68">
        <v>0.96728400000000003</v>
      </c>
      <c r="R68">
        <v>1.030273</v>
      </c>
      <c r="S68">
        <v>1.1034949999999999</v>
      </c>
      <c r="T68">
        <v>1.184134</v>
      </c>
      <c r="U68">
        <v>1.27477</v>
      </c>
      <c r="V68">
        <v>1.3697600000000001</v>
      </c>
      <c r="W68">
        <v>1.479735</v>
      </c>
      <c r="X68">
        <v>1.60405</v>
      </c>
      <c r="Y68">
        <v>1.7416499999999999</v>
      </c>
      <c r="Z68">
        <v>1.8927510000000001</v>
      </c>
      <c r="AA68">
        <v>2.0660539999999998</v>
      </c>
      <c r="AB68">
        <v>2.2586650000000001</v>
      </c>
      <c r="AC68">
        <v>2.4781140000000001</v>
      </c>
      <c r="AD68">
        <v>2.731331</v>
      </c>
      <c r="AE68">
        <v>3.0279790000000002</v>
      </c>
      <c r="AF68">
        <v>3.3791910000000001</v>
      </c>
      <c r="AG68">
        <v>3.8040280000000002</v>
      </c>
      <c r="AH68">
        <v>4.3428430000000002</v>
      </c>
      <c r="AI68">
        <v>5.0501290000000001</v>
      </c>
      <c r="AJ68">
        <v>6.1011290000000002</v>
      </c>
      <c r="AK68">
        <v>7.110398</v>
      </c>
      <c r="AL68" s="91">
        <v>0.106</v>
      </c>
    </row>
    <row r="69" spans="2:38" ht="15" customHeight="1">
      <c r="B69" s="93" t="s">
        <v>1335</v>
      </c>
      <c r="C69" t="s">
        <v>989</v>
      </c>
      <c r="D69" t="s">
        <v>1644</v>
      </c>
      <c r="E69" t="s">
        <v>1645</v>
      </c>
      <c r="F69" t="s">
        <v>817</v>
      </c>
      <c r="G69">
        <v>1.0442999999999999E-2</v>
      </c>
      <c r="H69">
        <v>1.2829E-2</v>
      </c>
      <c r="I69">
        <v>1.4487E-2</v>
      </c>
      <c r="J69">
        <v>1.5692000000000001E-2</v>
      </c>
      <c r="K69">
        <v>1.6556000000000001E-2</v>
      </c>
      <c r="L69">
        <v>1.7096E-2</v>
      </c>
      <c r="M69">
        <v>1.7464E-2</v>
      </c>
      <c r="N69">
        <v>1.7742000000000001E-2</v>
      </c>
      <c r="O69">
        <v>1.7635999999999999E-2</v>
      </c>
      <c r="P69">
        <v>1.7526E-2</v>
      </c>
      <c r="Q69">
        <v>1.7519E-2</v>
      </c>
      <c r="R69">
        <v>1.7361999999999999E-2</v>
      </c>
      <c r="S69">
        <v>1.7267000000000001E-2</v>
      </c>
      <c r="T69">
        <v>1.7167000000000002E-2</v>
      </c>
      <c r="U69">
        <v>1.7087000000000001E-2</v>
      </c>
      <c r="V69">
        <v>1.6931000000000002E-2</v>
      </c>
      <c r="W69">
        <v>1.6830999999999999E-2</v>
      </c>
      <c r="X69">
        <v>1.6747999999999999E-2</v>
      </c>
      <c r="Y69">
        <v>1.6648E-2</v>
      </c>
      <c r="Z69">
        <v>1.6513E-2</v>
      </c>
      <c r="AA69">
        <v>1.6397999999999999E-2</v>
      </c>
      <c r="AB69">
        <v>1.6250000000000001E-2</v>
      </c>
      <c r="AC69">
        <v>1.6095000000000002E-2</v>
      </c>
      <c r="AD69">
        <v>1.5938000000000001E-2</v>
      </c>
      <c r="AE69">
        <v>1.5783999999999999E-2</v>
      </c>
      <c r="AF69">
        <v>1.5620999999999999E-2</v>
      </c>
      <c r="AG69">
        <v>1.5448999999999999E-2</v>
      </c>
      <c r="AH69">
        <v>1.5294E-2</v>
      </c>
      <c r="AI69">
        <v>1.5117E-2</v>
      </c>
      <c r="AJ69">
        <v>1.498E-2</v>
      </c>
      <c r="AK69">
        <v>1.4853999999999999E-2</v>
      </c>
      <c r="AL69" s="91">
        <v>1.2E-2</v>
      </c>
    </row>
    <row r="70" spans="2:38" ht="15" customHeight="1">
      <c r="B70" s="93" t="s">
        <v>1338</v>
      </c>
      <c r="C70" t="s">
        <v>1339</v>
      </c>
      <c r="D70" t="s">
        <v>1646</v>
      </c>
      <c r="E70" t="s">
        <v>1647</v>
      </c>
      <c r="F70" t="s">
        <v>817</v>
      </c>
      <c r="G70">
        <v>21.389296000000002</v>
      </c>
      <c r="H70">
        <v>24.819852999999998</v>
      </c>
      <c r="I70">
        <v>27.510082000000001</v>
      </c>
      <c r="J70">
        <v>29.622658000000001</v>
      </c>
      <c r="K70">
        <v>31.287822999999999</v>
      </c>
      <c r="L70">
        <v>32.605826999999998</v>
      </c>
      <c r="M70">
        <v>33.663296000000003</v>
      </c>
      <c r="N70">
        <v>34.520812999999997</v>
      </c>
      <c r="O70">
        <v>35.224196999999997</v>
      </c>
      <c r="P70">
        <v>35.813029999999998</v>
      </c>
      <c r="Q70">
        <v>36.317593000000002</v>
      </c>
      <c r="R70">
        <v>36.759636</v>
      </c>
      <c r="S70">
        <v>37.152343999999999</v>
      </c>
      <c r="T70">
        <v>37.510295999999997</v>
      </c>
      <c r="U70">
        <v>37.844872000000002</v>
      </c>
      <c r="V70">
        <v>38.157986000000001</v>
      </c>
      <c r="W70">
        <v>38.449916999999999</v>
      </c>
      <c r="X70">
        <v>38.723610000000001</v>
      </c>
      <c r="Y70">
        <v>38.985104</v>
      </c>
      <c r="Z70">
        <v>39.238807999999999</v>
      </c>
      <c r="AA70">
        <v>39.486941999999999</v>
      </c>
      <c r="AB70">
        <v>39.726619999999997</v>
      </c>
      <c r="AC70">
        <v>39.958668000000003</v>
      </c>
      <c r="AD70">
        <v>40.184944000000002</v>
      </c>
      <c r="AE70">
        <v>40.404293000000003</v>
      </c>
      <c r="AF70">
        <v>40.622166</v>
      </c>
      <c r="AG70">
        <v>40.834713000000001</v>
      </c>
      <c r="AH70">
        <v>41.040450999999997</v>
      </c>
      <c r="AI70">
        <v>41.248080999999999</v>
      </c>
      <c r="AJ70">
        <v>41.453494999999997</v>
      </c>
      <c r="AK70">
        <v>41.657665000000001</v>
      </c>
      <c r="AL70" s="91">
        <v>2.1999999999999999E-2</v>
      </c>
    </row>
    <row r="71" spans="2:38" ht="15" customHeight="1">
      <c r="B71" s="93" t="s">
        <v>1342</v>
      </c>
      <c r="C71" t="s">
        <v>1221</v>
      </c>
      <c r="D71" t="s">
        <v>1648</v>
      </c>
      <c r="E71" t="s">
        <v>1649</v>
      </c>
      <c r="F71" t="s">
        <v>817</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t="s">
        <v>549</v>
      </c>
    </row>
    <row r="72" spans="2:38" ht="15" customHeight="1">
      <c r="B72" s="93" t="s">
        <v>1345</v>
      </c>
      <c r="C72" t="s">
        <v>951</v>
      </c>
      <c r="D72" t="s">
        <v>1650</v>
      </c>
      <c r="E72" t="s">
        <v>1651</v>
      </c>
      <c r="F72" t="s">
        <v>817</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t="s">
        <v>549</v>
      </c>
    </row>
    <row r="73" spans="2:38" ht="15" customHeight="1">
      <c r="B73" s="93" t="s">
        <v>1348</v>
      </c>
      <c r="C73" t="s">
        <v>1178</v>
      </c>
      <c r="D73" t="s">
        <v>1652</v>
      </c>
      <c r="E73" t="s">
        <v>1653</v>
      </c>
      <c r="F73" t="s">
        <v>817</v>
      </c>
      <c r="G73">
        <v>21.389296000000002</v>
      </c>
      <c r="H73">
        <v>24.819852999999998</v>
      </c>
      <c r="I73">
        <v>27.510082000000001</v>
      </c>
      <c r="J73">
        <v>29.622658000000001</v>
      </c>
      <c r="K73">
        <v>31.287822999999999</v>
      </c>
      <c r="L73">
        <v>32.605826999999998</v>
      </c>
      <c r="M73">
        <v>33.663296000000003</v>
      </c>
      <c r="N73">
        <v>34.520812999999997</v>
      </c>
      <c r="O73">
        <v>35.224196999999997</v>
      </c>
      <c r="P73">
        <v>35.813029999999998</v>
      </c>
      <c r="Q73">
        <v>36.317593000000002</v>
      </c>
      <c r="R73">
        <v>36.759636</v>
      </c>
      <c r="S73">
        <v>37.152343999999999</v>
      </c>
      <c r="T73">
        <v>37.510295999999997</v>
      </c>
      <c r="U73">
        <v>37.844872000000002</v>
      </c>
      <c r="V73">
        <v>38.157986000000001</v>
      </c>
      <c r="W73">
        <v>38.449916999999999</v>
      </c>
      <c r="X73">
        <v>38.723610000000001</v>
      </c>
      <c r="Y73">
        <v>38.985104</v>
      </c>
      <c r="Z73">
        <v>39.238807999999999</v>
      </c>
      <c r="AA73">
        <v>39.486941999999999</v>
      </c>
      <c r="AB73">
        <v>39.726619999999997</v>
      </c>
      <c r="AC73">
        <v>39.958668000000003</v>
      </c>
      <c r="AD73">
        <v>40.184944000000002</v>
      </c>
      <c r="AE73">
        <v>40.404293000000003</v>
      </c>
      <c r="AF73">
        <v>40.622166</v>
      </c>
      <c r="AG73">
        <v>40.834713000000001</v>
      </c>
      <c r="AH73">
        <v>41.040450999999997</v>
      </c>
      <c r="AI73">
        <v>41.248080999999999</v>
      </c>
      <c r="AJ73">
        <v>41.453494999999997</v>
      </c>
      <c r="AK73">
        <v>41.657665000000001</v>
      </c>
      <c r="AL73" s="91">
        <v>2.1999999999999999E-2</v>
      </c>
    </row>
    <row r="74" spans="2:38" ht="15" customHeight="1">
      <c r="B74" s="93" t="s">
        <v>1351</v>
      </c>
      <c r="C74" t="s">
        <v>985</v>
      </c>
      <c r="D74" t="s">
        <v>1654</v>
      </c>
      <c r="E74" t="s">
        <v>1655</v>
      </c>
      <c r="F74" t="s">
        <v>817</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t="s">
        <v>549</v>
      </c>
    </row>
    <row r="75" spans="2:38" ht="15" customHeight="1">
      <c r="B75" s="93" t="s">
        <v>1354</v>
      </c>
      <c r="C75" t="s">
        <v>970</v>
      </c>
      <c r="D75" t="s">
        <v>1656</v>
      </c>
      <c r="E75" t="s">
        <v>1657</v>
      </c>
      <c r="F75" t="s">
        <v>817</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1357</v>
      </c>
      <c r="C76" t="s">
        <v>981</v>
      </c>
      <c r="D76" t="s">
        <v>1658</v>
      </c>
      <c r="E76" t="s">
        <v>1659</v>
      </c>
      <c r="F76" t="s">
        <v>817</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t="s">
        <v>549</v>
      </c>
    </row>
    <row r="77" spans="2:38" ht="15" customHeight="1">
      <c r="B77" s="93" t="s">
        <v>1360</v>
      </c>
      <c r="C77" t="s">
        <v>989</v>
      </c>
      <c r="D77" t="s">
        <v>1660</v>
      </c>
      <c r="E77" t="s">
        <v>1661</v>
      </c>
      <c r="F77" t="s">
        <v>817</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t="s">
        <v>549</v>
      </c>
    </row>
    <row r="78" spans="2:38" ht="15" customHeight="1">
      <c r="B78" s="93" t="s">
        <v>1363</v>
      </c>
      <c r="C78" t="s">
        <v>1364</v>
      </c>
      <c r="D78" t="s">
        <v>1662</v>
      </c>
      <c r="E78" t="s">
        <v>1663</v>
      </c>
      <c r="F78" t="s">
        <v>817</v>
      </c>
      <c r="G78">
        <v>36.342903</v>
      </c>
      <c r="H78">
        <v>53.065319000000002</v>
      </c>
      <c r="I78">
        <v>65.539473999999998</v>
      </c>
      <c r="J78">
        <v>74.774010000000004</v>
      </c>
      <c r="K78">
        <v>81.650841</v>
      </c>
      <c r="L78">
        <v>86.872803000000005</v>
      </c>
      <c r="M78">
        <v>90.754913000000002</v>
      </c>
      <c r="N78">
        <v>93.637444000000002</v>
      </c>
      <c r="O78">
        <v>95.815033</v>
      </c>
      <c r="P78">
        <v>97.436133999999996</v>
      </c>
      <c r="Q78">
        <v>98.610291000000004</v>
      </c>
      <c r="R78">
        <v>99.419357000000005</v>
      </c>
      <c r="S78">
        <v>99.995284999999996</v>
      </c>
      <c r="T78">
        <v>100.30935700000001</v>
      </c>
      <c r="U78">
        <v>100.40677599999999</v>
      </c>
      <c r="V78">
        <v>100.383087</v>
      </c>
      <c r="W78">
        <v>100.25748400000001</v>
      </c>
      <c r="X78">
        <v>100.05856300000001</v>
      </c>
      <c r="Y78">
        <v>99.805701999999997</v>
      </c>
      <c r="Z78">
        <v>99.515450000000001</v>
      </c>
      <c r="AA78">
        <v>99.200005000000004</v>
      </c>
      <c r="AB78">
        <v>98.869118</v>
      </c>
      <c r="AC78">
        <v>98.529976000000005</v>
      </c>
      <c r="AD78">
        <v>98.188254999999998</v>
      </c>
      <c r="AE78">
        <v>97.849648000000002</v>
      </c>
      <c r="AF78">
        <v>97.519051000000005</v>
      </c>
      <c r="AG78">
        <v>97.198905999999994</v>
      </c>
      <c r="AH78">
        <v>96.890816000000001</v>
      </c>
      <c r="AI78">
        <v>96.596496999999999</v>
      </c>
      <c r="AJ78">
        <v>96.315291999999999</v>
      </c>
      <c r="AK78">
        <v>96.045379999999994</v>
      </c>
      <c r="AL78" s="91">
        <v>3.3000000000000002E-2</v>
      </c>
    </row>
    <row r="79" spans="2:38" ht="15" customHeight="1">
      <c r="B79" s="93" t="s">
        <v>1367</v>
      </c>
      <c r="C79" t="s">
        <v>1221</v>
      </c>
      <c r="D79" t="s">
        <v>1664</v>
      </c>
      <c r="E79" t="s">
        <v>1665</v>
      </c>
      <c r="F79" t="s">
        <v>817</v>
      </c>
      <c r="G79">
        <v>4.0336290000000004</v>
      </c>
      <c r="H79">
        <v>5.8896179999999996</v>
      </c>
      <c r="I79">
        <v>7.2741020000000001</v>
      </c>
      <c r="J79">
        <v>8.2990250000000003</v>
      </c>
      <c r="K79">
        <v>9.0622710000000009</v>
      </c>
      <c r="L79">
        <v>9.6418479999999995</v>
      </c>
      <c r="M79">
        <v>10.072715000000001</v>
      </c>
      <c r="N79">
        <v>10.392642</v>
      </c>
      <c r="O79">
        <v>10.634327000000001</v>
      </c>
      <c r="P79">
        <v>10.814251000000001</v>
      </c>
      <c r="Q79">
        <v>10.944569</v>
      </c>
      <c r="R79">
        <v>11.034364999999999</v>
      </c>
      <c r="S79">
        <v>11.098286</v>
      </c>
      <c r="T79">
        <v>11.133143</v>
      </c>
      <c r="U79">
        <v>11.143955999999999</v>
      </c>
      <c r="V79">
        <v>11.141327</v>
      </c>
      <c r="W79">
        <v>11.127387000000001</v>
      </c>
      <c r="X79">
        <v>11.105309</v>
      </c>
      <c r="Y79">
        <v>11.077244</v>
      </c>
      <c r="Z79">
        <v>11.045029</v>
      </c>
      <c r="AA79">
        <v>11.010020000000001</v>
      </c>
      <c r="AB79">
        <v>10.973293999999999</v>
      </c>
      <c r="AC79">
        <v>10.935654</v>
      </c>
      <c r="AD79">
        <v>10.897727</v>
      </c>
      <c r="AE79">
        <v>10.860144999999999</v>
      </c>
      <c r="AF79">
        <v>10.823454</v>
      </c>
      <c r="AG79">
        <v>10.787921000000001</v>
      </c>
      <c r="AH79">
        <v>10.753726</v>
      </c>
      <c r="AI79">
        <v>10.72106</v>
      </c>
      <c r="AJ79">
        <v>10.689852999999999</v>
      </c>
      <c r="AK79">
        <v>10.659893</v>
      </c>
      <c r="AL79" s="91">
        <v>3.3000000000000002E-2</v>
      </c>
    </row>
    <row r="80" spans="2:38" ht="15" customHeight="1">
      <c r="B80" s="93" t="s">
        <v>1370</v>
      </c>
      <c r="C80" t="s">
        <v>951</v>
      </c>
      <c r="D80" t="s">
        <v>1666</v>
      </c>
      <c r="E80" t="s">
        <v>1667</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2:38" ht="15" customHeight="1">
      <c r="B81" s="93" t="s">
        <v>1373</v>
      </c>
      <c r="C81" t="s">
        <v>1178</v>
      </c>
      <c r="D81" t="s">
        <v>1668</v>
      </c>
      <c r="E81" t="s">
        <v>1669</v>
      </c>
      <c r="F81" t="s">
        <v>817</v>
      </c>
      <c r="G81">
        <v>31.980073999999998</v>
      </c>
      <c r="H81">
        <v>46.693012000000003</v>
      </c>
      <c r="I81">
        <v>57.664856</v>
      </c>
      <c r="J81">
        <v>65.781433000000007</v>
      </c>
      <c r="K81">
        <v>71.820144999999997</v>
      </c>
      <c r="L81">
        <v>76.401764</v>
      </c>
      <c r="M81">
        <v>79.802284</v>
      </c>
      <c r="N81">
        <v>82.321213</v>
      </c>
      <c r="O81">
        <v>84.219391000000002</v>
      </c>
      <c r="P81">
        <v>85.626839000000004</v>
      </c>
      <c r="Q81">
        <v>86.642899</v>
      </c>
      <c r="R81">
        <v>87.337813999999995</v>
      </c>
      <c r="S81">
        <v>87.827690000000004</v>
      </c>
      <c r="T81">
        <v>88.086738999999994</v>
      </c>
      <c r="U81">
        <v>88.154967999999997</v>
      </c>
      <c r="V81">
        <v>88.116951</v>
      </c>
      <c r="W81">
        <v>87.989806999999999</v>
      </c>
      <c r="X81">
        <v>87.797561999999999</v>
      </c>
      <c r="Y81">
        <v>87.557152000000002</v>
      </c>
      <c r="Z81">
        <v>87.284401000000003</v>
      </c>
      <c r="AA81">
        <v>86.988213000000002</v>
      </c>
      <c r="AB81">
        <v>86.678039999999996</v>
      </c>
      <c r="AC81">
        <v>86.360336000000004</v>
      </c>
      <c r="AD81">
        <v>86.039955000000006</v>
      </c>
      <c r="AE81">
        <v>85.721710000000002</v>
      </c>
      <c r="AF81">
        <v>85.409790000000001</v>
      </c>
      <c r="AG81">
        <v>85.106482999999997</v>
      </c>
      <c r="AH81">
        <v>84.813400000000001</v>
      </c>
      <c r="AI81">
        <v>84.531966999999995</v>
      </c>
      <c r="AJ81">
        <v>84.261405999999994</v>
      </c>
      <c r="AK81">
        <v>84.000236999999998</v>
      </c>
      <c r="AL81" s="91">
        <v>3.3000000000000002E-2</v>
      </c>
    </row>
    <row r="82" spans="2:38" ht="15" customHeight="1">
      <c r="B82" s="93" t="s">
        <v>1376</v>
      </c>
      <c r="C82" t="s">
        <v>985</v>
      </c>
      <c r="D82" t="s">
        <v>1670</v>
      </c>
      <c r="E82" t="s">
        <v>1671</v>
      </c>
      <c r="F82" t="s">
        <v>817</v>
      </c>
      <c r="G82">
        <v>0.29807400000000001</v>
      </c>
      <c r="H82">
        <v>0.43723499999999998</v>
      </c>
      <c r="I82">
        <v>0.544377</v>
      </c>
      <c r="J82">
        <v>0.62949999999999995</v>
      </c>
      <c r="K82">
        <v>0.69848600000000005</v>
      </c>
      <c r="L82">
        <v>0.75478599999999996</v>
      </c>
      <c r="M82">
        <v>0.80217400000000005</v>
      </c>
      <c r="N82">
        <v>0.84338400000000002</v>
      </c>
      <c r="O82">
        <v>0.879251</v>
      </c>
      <c r="P82">
        <v>0.91159000000000001</v>
      </c>
      <c r="Q82">
        <v>0.93835800000000003</v>
      </c>
      <c r="R82">
        <v>0.96201899999999996</v>
      </c>
      <c r="S82">
        <v>0.98365499999999995</v>
      </c>
      <c r="T82">
        <v>1.0035540000000001</v>
      </c>
      <c r="U82">
        <v>1.0218400000000001</v>
      </c>
      <c r="V82">
        <v>1.038826</v>
      </c>
      <c r="W82">
        <v>1.0544119999999999</v>
      </c>
      <c r="X82">
        <v>1.0699920000000001</v>
      </c>
      <c r="Y82">
        <v>1.085812</v>
      </c>
      <c r="Z82">
        <v>1.1007849999999999</v>
      </c>
      <c r="AA82">
        <v>1.116808</v>
      </c>
      <c r="AB82">
        <v>1.1330979999999999</v>
      </c>
      <c r="AC82">
        <v>1.149589</v>
      </c>
      <c r="AD82">
        <v>1.166471</v>
      </c>
      <c r="AE82">
        <v>1.1839789999999999</v>
      </c>
      <c r="AF82">
        <v>1.202275</v>
      </c>
      <c r="AG82">
        <v>1.2212510000000001</v>
      </c>
      <c r="AH82">
        <v>1.240699</v>
      </c>
      <c r="AI82">
        <v>1.2607269999999999</v>
      </c>
      <c r="AJ82">
        <v>1.2815430000000001</v>
      </c>
      <c r="AK82">
        <v>1.3029839999999999</v>
      </c>
      <c r="AL82" s="91">
        <v>0.05</v>
      </c>
    </row>
    <row r="83" spans="2:38" ht="15" customHeight="1">
      <c r="B83" s="93" t="s">
        <v>1379</v>
      </c>
      <c r="C83" t="s">
        <v>970</v>
      </c>
      <c r="D83" t="s">
        <v>1672</v>
      </c>
      <c r="E83" t="s">
        <v>1673</v>
      </c>
      <c r="F83" t="s">
        <v>817</v>
      </c>
      <c r="G83">
        <v>3.1129E-2</v>
      </c>
      <c r="H83">
        <v>4.5453E-2</v>
      </c>
      <c r="I83">
        <v>5.6136999999999999E-2</v>
      </c>
      <c r="J83">
        <v>6.4047000000000007E-2</v>
      </c>
      <c r="K83">
        <v>6.9936999999999999E-2</v>
      </c>
      <c r="L83">
        <v>7.4410000000000004E-2</v>
      </c>
      <c r="M83">
        <v>7.7734999999999999E-2</v>
      </c>
      <c r="N83">
        <v>8.0204999999999999E-2</v>
      </c>
      <c r="O83">
        <v>8.2070000000000004E-2</v>
      </c>
      <c r="P83">
        <v>8.3458000000000004E-2</v>
      </c>
      <c r="Q83">
        <v>8.4463999999999997E-2</v>
      </c>
      <c r="R83">
        <v>8.5156999999999997E-2</v>
      </c>
      <c r="S83">
        <v>8.5650000000000004E-2</v>
      </c>
      <c r="T83">
        <v>8.5918999999999995E-2</v>
      </c>
      <c r="U83">
        <v>8.6002999999999996E-2</v>
      </c>
      <c r="V83">
        <v>8.5982000000000003E-2</v>
      </c>
      <c r="W83">
        <v>8.5875000000000007E-2</v>
      </c>
      <c r="X83">
        <v>8.5704000000000002E-2</v>
      </c>
      <c r="Y83">
        <v>8.5487999999999995E-2</v>
      </c>
      <c r="Z83">
        <v>8.5238999999999995E-2</v>
      </c>
      <c r="AA83">
        <v>8.4969000000000003E-2</v>
      </c>
      <c r="AB83">
        <v>8.4685999999999997E-2</v>
      </c>
      <c r="AC83">
        <v>8.4394999999999998E-2</v>
      </c>
      <c r="AD83">
        <v>8.4101999999999996E-2</v>
      </c>
      <c r="AE83">
        <v>8.3811999999999998E-2</v>
      </c>
      <c r="AF83">
        <v>8.3529000000000006E-2</v>
      </c>
      <c r="AG83">
        <v>8.3254999999999996E-2</v>
      </c>
      <c r="AH83">
        <v>8.2990999999999995E-2</v>
      </c>
      <c r="AI83">
        <v>8.2738999999999993E-2</v>
      </c>
      <c r="AJ83">
        <v>8.2498000000000002E-2</v>
      </c>
      <c r="AK83">
        <v>8.2267000000000007E-2</v>
      </c>
      <c r="AL83" s="91">
        <v>3.3000000000000002E-2</v>
      </c>
    </row>
    <row r="84" spans="2:38" ht="15" customHeight="1">
      <c r="B84" s="93" t="s">
        <v>1382</v>
      </c>
      <c r="C84" t="s">
        <v>981</v>
      </c>
      <c r="D84" t="s">
        <v>1674</v>
      </c>
      <c r="E84" t="s">
        <v>1675</v>
      </c>
      <c r="F84" t="s">
        <v>817</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t="s">
        <v>549</v>
      </c>
    </row>
    <row r="85" spans="2:38" ht="15" customHeight="1">
      <c r="B85" s="93" t="s">
        <v>1385</v>
      </c>
      <c r="C85" t="s">
        <v>989</v>
      </c>
      <c r="D85" t="s">
        <v>1676</v>
      </c>
      <c r="E85" t="s">
        <v>1677</v>
      </c>
      <c r="F85" t="s">
        <v>817</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t="s">
        <v>549</v>
      </c>
    </row>
    <row r="86" spans="2:38" ht="15" customHeight="1">
      <c r="B86" s="93" t="s">
        <v>1388</v>
      </c>
      <c r="C86" t="s">
        <v>1389</v>
      </c>
      <c r="D86" t="s">
        <v>1678</v>
      </c>
      <c r="E86" t="s">
        <v>1679</v>
      </c>
      <c r="F86" t="s">
        <v>817</v>
      </c>
      <c r="G86">
        <v>29.437215999999999</v>
      </c>
      <c r="H86">
        <v>35.250796999999999</v>
      </c>
      <c r="I86">
        <v>39.933895</v>
      </c>
      <c r="J86">
        <v>43.478256000000002</v>
      </c>
      <c r="K86">
        <v>46.156216000000001</v>
      </c>
      <c r="L86">
        <v>48.165981000000002</v>
      </c>
      <c r="M86">
        <v>49.615046999999997</v>
      </c>
      <c r="N86">
        <v>50.695495999999999</v>
      </c>
      <c r="O86">
        <v>51.001201999999999</v>
      </c>
      <c r="P86">
        <v>51.250045999999998</v>
      </c>
      <c r="Q86">
        <v>51.751541000000003</v>
      </c>
      <c r="R86">
        <v>52.018611999999997</v>
      </c>
      <c r="S86">
        <v>52.573569999999997</v>
      </c>
      <c r="T86">
        <v>53.110683000000002</v>
      </c>
      <c r="U86">
        <v>53.764702</v>
      </c>
      <c r="V86">
        <v>54.329742000000003</v>
      </c>
      <c r="W86">
        <v>54.952255000000001</v>
      </c>
      <c r="X86">
        <v>55.549725000000002</v>
      </c>
      <c r="Y86">
        <v>56.141463999999999</v>
      </c>
      <c r="Z86">
        <v>56.752045000000003</v>
      </c>
      <c r="AA86">
        <v>57.541694999999997</v>
      </c>
      <c r="AB86">
        <v>58.267524999999999</v>
      </c>
      <c r="AC86">
        <v>58.979056999999997</v>
      </c>
      <c r="AD86">
        <v>59.712195999999999</v>
      </c>
      <c r="AE86">
        <v>60.418357999999998</v>
      </c>
      <c r="AF86">
        <v>61.202956999999998</v>
      </c>
      <c r="AG86">
        <v>61.917824000000003</v>
      </c>
      <c r="AH86">
        <v>62.563125999999997</v>
      </c>
      <c r="AI86">
        <v>63.253715999999997</v>
      </c>
      <c r="AJ86">
        <v>64.011559000000005</v>
      </c>
      <c r="AK86">
        <v>64.756164999999996</v>
      </c>
      <c r="AL86" s="91">
        <v>2.7E-2</v>
      </c>
    </row>
    <row r="87" spans="2:38" ht="15" customHeight="1">
      <c r="B87" s="93" t="s">
        <v>1392</v>
      </c>
      <c r="C87" t="s">
        <v>1393</v>
      </c>
      <c r="D87" t="s">
        <v>1680</v>
      </c>
      <c r="E87" t="s">
        <v>1681</v>
      </c>
      <c r="F87" t="s">
        <v>817</v>
      </c>
      <c r="G87">
        <v>5.3958890000000004</v>
      </c>
      <c r="H87">
        <v>7.0870160000000002</v>
      </c>
      <c r="I87">
        <v>8.3169389999999996</v>
      </c>
      <c r="J87">
        <v>9.2207779999999993</v>
      </c>
      <c r="K87">
        <v>9.8915889999999997</v>
      </c>
      <c r="L87">
        <v>10.394147999999999</v>
      </c>
      <c r="M87">
        <v>10.780244</v>
      </c>
      <c r="N87">
        <v>11.083335</v>
      </c>
      <c r="O87">
        <v>11.181946999999999</v>
      </c>
      <c r="P87">
        <v>11.279498999999999</v>
      </c>
      <c r="Q87">
        <v>11.376509</v>
      </c>
      <c r="R87">
        <v>11.472944</v>
      </c>
      <c r="S87">
        <v>11.567451999999999</v>
      </c>
      <c r="T87">
        <v>11.662525</v>
      </c>
      <c r="U87">
        <v>11.758153</v>
      </c>
      <c r="V87">
        <v>11.852736999999999</v>
      </c>
      <c r="W87">
        <v>11.946493</v>
      </c>
      <c r="X87">
        <v>12.039237</v>
      </c>
      <c r="Y87">
        <v>12.130905</v>
      </c>
      <c r="Z87">
        <v>12.22143</v>
      </c>
      <c r="AA87">
        <v>12.310779999999999</v>
      </c>
      <c r="AB87">
        <v>12.398965</v>
      </c>
      <c r="AC87">
        <v>12.486036</v>
      </c>
      <c r="AD87">
        <v>12.572056999999999</v>
      </c>
      <c r="AE87">
        <v>12.657107999999999</v>
      </c>
      <c r="AF87">
        <v>12.741284</v>
      </c>
      <c r="AG87">
        <v>12.824712999999999</v>
      </c>
      <c r="AH87">
        <v>12.907496999999999</v>
      </c>
      <c r="AI87">
        <v>12.98976</v>
      </c>
      <c r="AJ87">
        <v>13.071688</v>
      </c>
      <c r="AK87">
        <v>13.153475</v>
      </c>
      <c r="AL87" s="91">
        <v>0.03</v>
      </c>
    </row>
    <row r="88" spans="2:38" ht="15" customHeight="1">
      <c r="B88" s="93" t="s">
        <v>1396</v>
      </c>
      <c r="C88" t="s">
        <v>981</v>
      </c>
      <c r="D88" t="s">
        <v>1682</v>
      </c>
      <c r="E88" t="s">
        <v>1683</v>
      </c>
      <c r="F88" t="s">
        <v>817</v>
      </c>
      <c r="G88">
        <v>0.83852300000000002</v>
      </c>
      <c r="H88">
        <v>1.1013250000000001</v>
      </c>
      <c r="I88">
        <v>1.292456</v>
      </c>
      <c r="J88">
        <v>1.4329130000000001</v>
      </c>
      <c r="K88">
        <v>1.5371570000000001</v>
      </c>
      <c r="L88">
        <v>1.615254</v>
      </c>
      <c r="M88">
        <v>1.675254</v>
      </c>
      <c r="N88">
        <v>1.7223550000000001</v>
      </c>
      <c r="O88">
        <v>1.737679</v>
      </c>
      <c r="P88">
        <v>1.752839</v>
      </c>
      <c r="Q88">
        <v>1.767914</v>
      </c>
      <c r="R88">
        <v>1.7828999999999999</v>
      </c>
      <c r="S88">
        <v>1.7975859999999999</v>
      </c>
      <c r="T88">
        <v>1.8123610000000001</v>
      </c>
      <c r="U88">
        <v>1.8272219999999999</v>
      </c>
      <c r="V88">
        <v>1.84192</v>
      </c>
      <c r="W88">
        <v>1.85649</v>
      </c>
      <c r="X88">
        <v>1.8709020000000001</v>
      </c>
      <c r="Y88">
        <v>1.8851469999999999</v>
      </c>
      <c r="Z88">
        <v>1.8992150000000001</v>
      </c>
      <c r="AA88">
        <v>1.9131</v>
      </c>
      <c r="AB88">
        <v>1.926804</v>
      </c>
      <c r="AC88">
        <v>1.9403349999999999</v>
      </c>
      <c r="AD88">
        <v>1.953703</v>
      </c>
      <c r="AE88">
        <v>1.96692</v>
      </c>
      <c r="AF88">
        <v>1.98</v>
      </c>
      <c r="AG88">
        <v>1.992966</v>
      </c>
      <c r="AH88">
        <v>2.00583</v>
      </c>
      <c r="AI88">
        <v>2.0186139999999999</v>
      </c>
      <c r="AJ88">
        <v>2.031345</v>
      </c>
      <c r="AK88">
        <v>2.0440550000000002</v>
      </c>
      <c r="AL88" s="91">
        <v>0.03</v>
      </c>
    </row>
    <row r="89" spans="2:38" ht="15" customHeight="1">
      <c r="B89" s="93" t="s">
        <v>1399</v>
      </c>
      <c r="C89" t="s">
        <v>955</v>
      </c>
      <c r="D89" t="s">
        <v>1684</v>
      </c>
      <c r="E89" t="s">
        <v>1685</v>
      </c>
      <c r="F89" t="s">
        <v>817</v>
      </c>
      <c r="G89">
        <v>4.557366</v>
      </c>
      <c r="H89">
        <v>5.9856910000000001</v>
      </c>
      <c r="I89">
        <v>7.0244840000000002</v>
      </c>
      <c r="J89">
        <v>7.7878660000000002</v>
      </c>
      <c r="K89">
        <v>8.3544319999999992</v>
      </c>
      <c r="L89">
        <v>8.7788930000000001</v>
      </c>
      <c r="M89">
        <v>9.1049900000000008</v>
      </c>
      <c r="N89">
        <v>9.3609799999999996</v>
      </c>
      <c r="O89">
        <v>9.4442679999999992</v>
      </c>
      <c r="P89">
        <v>9.5266599999999997</v>
      </c>
      <c r="Q89">
        <v>9.6085949999999993</v>
      </c>
      <c r="R89">
        <v>9.6900440000000003</v>
      </c>
      <c r="S89">
        <v>9.7698660000000004</v>
      </c>
      <c r="T89">
        <v>9.8501639999999995</v>
      </c>
      <c r="U89">
        <v>9.9309309999999993</v>
      </c>
      <c r="V89">
        <v>10.010818</v>
      </c>
      <c r="W89">
        <v>10.090002999999999</v>
      </c>
      <c r="X89">
        <v>10.168335000000001</v>
      </c>
      <c r="Y89">
        <v>10.245758</v>
      </c>
      <c r="Z89">
        <v>10.322215</v>
      </c>
      <c r="AA89">
        <v>10.397679</v>
      </c>
      <c r="AB89">
        <v>10.472161</v>
      </c>
      <c r="AC89">
        <v>10.545700999999999</v>
      </c>
      <c r="AD89">
        <v>10.618354</v>
      </c>
      <c r="AE89">
        <v>10.690187999999999</v>
      </c>
      <c r="AF89">
        <v>10.761284</v>
      </c>
      <c r="AG89">
        <v>10.831747</v>
      </c>
      <c r="AH89">
        <v>10.901668000000001</v>
      </c>
      <c r="AI89">
        <v>10.971147</v>
      </c>
      <c r="AJ89">
        <v>11.040342000000001</v>
      </c>
      <c r="AK89">
        <v>11.10942</v>
      </c>
      <c r="AL89" s="91">
        <v>0.03</v>
      </c>
    </row>
    <row r="90" spans="2:38" ht="15" customHeight="1">
      <c r="B90" s="93" t="s">
        <v>1402</v>
      </c>
      <c r="C90" t="s">
        <v>538</v>
      </c>
      <c r="D90" t="s">
        <v>1686</v>
      </c>
      <c r="E90" t="s">
        <v>1687</v>
      </c>
      <c r="F90" t="s">
        <v>817</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v>0</v>
      </c>
      <c r="AH90">
        <v>0</v>
      </c>
      <c r="AI90">
        <v>0</v>
      </c>
      <c r="AJ90">
        <v>0</v>
      </c>
      <c r="AK90">
        <v>0</v>
      </c>
      <c r="AL90" t="s">
        <v>549</v>
      </c>
    </row>
    <row r="91" spans="2:38" ht="15" customHeight="1">
      <c r="B91" s="93" t="s">
        <v>1405</v>
      </c>
      <c r="C91" t="s">
        <v>556</v>
      </c>
      <c r="D91" t="s">
        <v>1688</v>
      </c>
      <c r="E91" t="s">
        <v>1689</v>
      </c>
      <c r="F91" t="s">
        <v>817</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t="s">
        <v>549</v>
      </c>
    </row>
    <row r="92" spans="2:38" ht="15" customHeight="1">
      <c r="B92" s="93" t="s">
        <v>1408</v>
      </c>
      <c r="C92" t="s">
        <v>1409</v>
      </c>
      <c r="D92" t="s">
        <v>1690</v>
      </c>
      <c r="E92" t="s">
        <v>1691</v>
      </c>
      <c r="F92" t="s">
        <v>817</v>
      </c>
      <c r="G92">
        <v>10.374468999999999</v>
      </c>
      <c r="H92">
        <v>12.459963999999999</v>
      </c>
      <c r="I92">
        <v>14.173363</v>
      </c>
      <c r="J92">
        <v>15.449635000000001</v>
      </c>
      <c r="K92">
        <v>16.417963</v>
      </c>
      <c r="L92">
        <v>17.135732999999998</v>
      </c>
      <c r="M92">
        <v>17.650576000000001</v>
      </c>
      <c r="N92">
        <v>18.041847000000001</v>
      </c>
      <c r="O92">
        <v>18.133167</v>
      </c>
      <c r="P92">
        <v>18.20327</v>
      </c>
      <c r="Q92">
        <v>18.402080999999999</v>
      </c>
      <c r="R92">
        <v>18.451336000000001</v>
      </c>
      <c r="S92">
        <v>18.640221</v>
      </c>
      <c r="T92">
        <v>18.814420999999999</v>
      </c>
      <c r="U92">
        <v>19.044951999999999</v>
      </c>
      <c r="V92">
        <v>19.207932</v>
      </c>
      <c r="W92">
        <v>19.406109000000001</v>
      </c>
      <c r="X92">
        <v>19.596359</v>
      </c>
      <c r="Y92">
        <v>19.780315000000002</v>
      </c>
      <c r="Z92">
        <v>19.959136999999998</v>
      </c>
      <c r="AA92">
        <v>20.216698000000001</v>
      </c>
      <c r="AB92">
        <v>20.439465999999999</v>
      </c>
      <c r="AC92">
        <v>20.648699000000001</v>
      </c>
      <c r="AD92">
        <v>20.867985000000001</v>
      </c>
      <c r="AE92">
        <v>21.078064000000001</v>
      </c>
      <c r="AF92">
        <v>21.325676000000001</v>
      </c>
      <c r="AG92">
        <v>21.544163000000001</v>
      </c>
      <c r="AH92">
        <v>21.747824000000001</v>
      </c>
      <c r="AI92">
        <v>21.978919999999999</v>
      </c>
      <c r="AJ92">
        <v>22.264633</v>
      </c>
      <c r="AK92">
        <v>22.563369999999999</v>
      </c>
      <c r="AL92" s="91">
        <v>2.5999999999999999E-2</v>
      </c>
    </row>
    <row r="93" spans="2:38" ht="15" customHeight="1">
      <c r="B93" s="93" t="s">
        <v>1412</v>
      </c>
      <c r="C93" t="s">
        <v>981</v>
      </c>
      <c r="D93" t="s">
        <v>1692</v>
      </c>
      <c r="E93" t="s">
        <v>1693</v>
      </c>
      <c r="F93" t="s">
        <v>817</v>
      </c>
      <c r="G93">
        <v>10.374468999999999</v>
      </c>
      <c r="H93">
        <v>12.459963999999999</v>
      </c>
      <c r="I93">
        <v>14.173363</v>
      </c>
      <c r="J93">
        <v>15.449635000000001</v>
      </c>
      <c r="K93">
        <v>16.417963</v>
      </c>
      <c r="L93">
        <v>17.135732999999998</v>
      </c>
      <c r="M93">
        <v>17.650576000000001</v>
      </c>
      <c r="N93">
        <v>18.041847000000001</v>
      </c>
      <c r="O93">
        <v>18.133167</v>
      </c>
      <c r="P93">
        <v>18.20327</v>
      </c>
      <c r="Q93">
        <v>18.402080999999999</v>
      </c>
      <c r="R93">
        <v>18.451336000000001</v>
      </c>
      <c r="S93">
        <v>18.640221</v>
      </c>
      <c r="T93">
        <v>18.814420999999999</v>
      </c>
      <c r="U93">
        <v>19.044951999999999</v>
      </c>
      <c r="V93">
        <v>19.207932</v>
      </c>
      <c r="W93">
        <v>19.406109000000001</v>
      </c>
      <c r="X93">
        <v>19.596359</v>
      </c>
      <c r="Y93">
        <v>19.780315000000002</v>
      </c>
      <c r="Z93">
        <v>19.959136999999998</v>
      </c>
      <c r="AA93">
        <v>20.216698000000001</v>
      </c>
      <c r="AB93">
        <v>20.439465999999999</v>
      </c>
      <c r="AC93">
        <v>20.648699000000001</v>
      </c>
      <c r="AD93">
        <v>20.867985000000001</v>
      </c>
      <c r="AE93">
        <v>21.078064000000001</v>
      </c>
      <c r="AF93">
        <v>21.325676000000001</v>
      </c>
      <c r="AG93">
        <v>21.544163000000001</v>
      </c>
      <c r="AH93">
        <v>21.747824000000001</v>
      </c>
      <c r="AI93">
        <v>21.978919999999999</v>
      </c>
      <c r="AJ93">
        <v>22.264633</v>
      </c>
      <c r="AK93">
        <v>22.563369999999999</v>
      </c>
      <c r="AL93" s="91">
        <v>2.5999999999999999E-2</v>
      </c>
    </row>
    <row r="94" spans="2:38" ht="15" customHeight="1">
      <c r="B94" s="93" t="s">
        <v>1415</v>
      </c>
      <c r="C94" t="s">
        <v>1416</v>
      </c>
      <c r="D94" t="s">
        <v>1694</v>
      </c>
      <c r="E94" t="s">
        <v>1695</v>
      </c>
      <c r="F94" t="s">
        <v>817</v>
      </c>
      <c r="G94">
        <v>13.666859000000001</v>
      </c>
      <c r="H94">
        <v>15.703818</v>
      </c>
      <c r="I94">
        <v>17.443591999999999</v>
      </c>
      <c r="J94">
        <v>18.807842000000001</v>
      </c>
      <c r="K94">
        <v>19.846664000000001</v>
      </c>
      <c r="L94">
        <v>20.636099000000002</v>
      </c>
      <c r="M94">
        <v>21.184227</v>
      </c>
      <c r="N94">
        <v>21.570311</v>
      </c>
      <c r="O94">
        <v>21.686088999999999</v>
      </c>
      <c r="P94">
        <v>21.767277</v>
      </c>
      <c r="Q94">
        <v>21.972954000000001</v>
      </c>
      <c r="R94">
        <v>22.094334</v>
      </c>
      <c r="S94">
        <v>22.365895999999999</v>
      </c>
      <c r="T94">
        <v>22.633738000000001</v>
      </c>
      <c r="U94">
        <v>22.961601000000002</v>
      </c>
      <c r="V94">
        <v>23.269072000000001</v>
      </c>
      <c r="W94">
        <v>23.599651000000001</v>
      </c>
      <c r="X94">
        <v>23.914127000000001</v>
      </c>
      <c r="Y94">
        <v>24.230243999999999</v>
      </c>
      <c r="Z94">
        <v>24.571480000000001</v>
      </c>
      <c r="AA94">
        <v>25.014216999999999</v>
      </c>
      <c r="AB94">
        <v>25.429092000000001</v>
      </c>
      <c r="AC94">
        <v>25.844321999999998</v>
      </c>
      <c r="AD94">
        <v>26.272155999999999</v>
      </c>
      <c r="AE94">
        <v>26.683188999999999</v>
      </c>
      <c r="AF94">
        <v>27.135999999999999</v>
      </c>
      <c r="AG94">
        <v>27.548947999999999</v>
      </c>
      <c r="AH94">
        <v>27.907810000000001</v>
      </c>
      <c r="AI94">
        <v>28.285034</v>
      </c>
      <c r="AJ94">
        <v>28.675239999999999</v>
      </c>
      <c r="AK94">
        <v>29.039318000000002</v>
      </c>
      <c r="AL94" s="91">
        <v>2.5000000000000001E-2</v>
      </c>
    </row>
    <row r="95" spans="2:38" ht="15" customHeight="1">
      <c r="B95" s="93" t="s">
        <v>1419</v>
      </c>
      <c r="C95" t="s">
        <v>981</v>
      </c>
      <c r="D95" t="s">
        <v>1696</v>
      </c>
      <c r="E95" t="s">
        <v>1697</v>
      </c>
      <c r="F95" t="s">
        <v>817</v>
      </c>
      <c r="G95">
        <v>4.51166</v>
      </c>
      <c r="H95">
        <v>5.0087510000000002</v>
      </c>
      <c r="I95">
        <v>5.4731880000000004</v>
      </c>
      <c r="J95">
        <v>5.8482399999999997</v>
      </c>
      <c r="K95">
        <v>6.1352500000000001</v>
      </c>
      <c r="L95">
        <v>6.3612590000000004</v>
      </c>
      <c r="M95">
        <v>6.514176</v>
      </c>
      <c r="N95">
        <v>6.6166939999999999</v>
      </c>
      <c r="O95">
        <v>6.6668520000000004</v>
      </c>
      <c r="P95">
        <v>6.7033209999999999</v>
      </c>
      <c r="Q95">
        <v>6.7717840000000002</v>
      </c>
      <c r="R95">
        <v>6.8271509999999997</v>
      </c>
      <c r="S95">
        <v>6.9326319999999999</v>
      </c>
      <c r="T95">
        <v>7.0377340000000004</v>
      </c>
      <c r="U95">
        <v>7.1615000000000002</v>
      </c>
      <c r="V95">
        <v>7.286537</v>
      </c>
      <c r="W95">
        <v>7.4117769999999998</v>
      </c>
      <c r="X95">
        <v>7.5282939999999998</v>
      </c>
      <c r="Y95">
        <v>7.6457220000000001</v>
      </c>
      <c r="Z95">
        <v>7.7754130000000004</v>
      </c>
      <c r="AA95">
        <v>7.9399879999999996</v>
      </c>
      <c r="AB95">
        <v>8.0961060000000007</v>
      </c>
      <c r="AC95">
        <v>8.2510809999999992</v>
      </c>
      <c r="AD95">
        <v>8.4091509999999996</v>
      </c>
      <c r="AE95">
        <v>8.5588660000000001</v>
      </c>
      <c r="AF95">
        <v>8.7237279999999995</v>
      </c>
      <c r="AG95">
        <v>8.8758999999999997</v>
      </c>
      <c r="AH95">
        <v>9.0058760000000007</v>
      </c>
      <c r="AI95">
        <v>9.1467310000000008</v>
      </c>
      <c r="AJ95">
        <v>9.288316</v>
      </c>
      <c r="AK95">
        <v>9.4210239999999992</v>
      </c>
      <c r="AL95" s="91">
        <v>2.5000000000000001E-2</v>
      </c>
    </row>
    <row r="96" spans="2:38" ht="15" customHeight="1">
      <c r="B96" s="93" t="s">
        <v>1422</v>
      </c>
      <c r="C96" t="s">
        <v>955</v>
      </c>
      <c r="D96" t="s">
        <v>1698</v>
      </c>
      <c r="E96" t="s">
        <v>1699</v>
      </c>
      <c r="F96" t="s">
        <v>817</v>
      </c>
      <c r="G96">
        <v>9.1551989999999996</v>
      </c>
      <c r="H96">
        <v>10.695067</v>
      </c>
      <c r="I96">
        <v>11.970402999999999</v>
      </c>
      <c r="J96">
        <v>12.959603</v>
      </c>
      <c r="K96">
        <v>13.711413</v>
      </c>
      <c r="L96">
        <v>14.274839999999999</v>
      </c>
      <c r="M96">
        <v>14.670052</v>
      </c>
      <c r="N96">
        <v>14.953616999999999</v>
      </c>
      <c r="O96">
        <v>15.019238</v>
      </c>
      <c r="P96">
        <v>15.063955</v>
      </c>
      <c r="Q96">
        <v>15.201169</v>
      </c>
      <c r="R96">
        <v>15.267181000000001</v>
      </c>
      <c r="S96">
        <v>15.433265</v>
      </c>
      <c r="T96">
        <v>15.596004000000001</v>
      </c>
      <c r="U96">
        <v>15.8001</v>
      </c>
      <c r="V96">
        <v>15.982533999999999</v>
      </c>
      <c r="W96">
        <v>16.187874000000001</v>
      </c>
      <c r="X96">
        <v>16.385833999999999</v>
      </c>
      <c r="Y96">
        <v>16.584522</v>
      </c>
      <c r="Z96">
        <v>16.796066</v>
      </c>
      <c r="AA96">
        <v>17.07423</v>
      </c>
      <c r="AB96">
        <v>17.332986999999999</v>
      </c>
      <c r="AC96">
        <v>17.593243000000001</v>
      </c>
      <c r="AD96">
        <v>17.863005000000001</v>
      </c>
      <c r="AE96">
        <v>18.124323</v>
      </c>
      <c r="AF96">
        <v>18.412271</v>
      </c>
      <c r="AG96">
        <v>18.673048000000001</v>
      </c>
      <c r="AH96">
        <v>18.901934000000001</v>
      </c>
      <c r="AI96">
        <v>19.138301999999999</v>
      </c>
      <c r="AJ96">
        <v>19.386922999999999</v>
      </c>
      <c r="AK96">
        <v>19.618293999999999</v>
      </c>
      <c r="AL96" s="91">
        <v>2.5999999999999999E-2</v>
      </c>
    </row>
    <row r="97" spans="2:38" ht="15" customHeight="1">
      <c r="B97" s="93" t="s">
        <v>1425</v>
      </c>
      <c r="C97" t="s">
        <v>538</v>
      </c>
      <c r="D97" t="s">
        <v>1700</v>
      </c>
      <c r="E97" t="s">
        <v>1701</v>
      </c>
      <c r="F97" t="s">
        <v>817</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t="s">
        <v>549</v>
      </c>
    </row>
    <row r="98" spans="2:38" ht="15" customHeight="1">
      <c r="B98" s="93" t="s">
        <v>1428</v>
      </c>
      <c r="C98" t="s">
        <v>556</v>
      </c>
      <c r="D98" t="s">
        <v>1702</v>
      </c>
      <c r="E98" t="s">
        <v>1703</v>
      </c>
      <c r="F98" t="s">
        <v>817</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t="s">
        <v>549</v>
      </c>
    </row>
    <row r="99" spans="2:38" ht="15" customHeight="1">
      <c r="B99" s="93" t="s">
        <v>1431</v>
      </c>
      <c r="C99" t="s">
        <v>443</v>
      </c>
      <c r="D99" t="s">
        <v>1704</v>
      </c>
      <c r="E99" t="s">
        <v>1705</v>
      </c>
      <c r="F99" t="s">
        <v>817</v>
      </c>
      <c r="G99">
        <v>195.878433</v>
      </c>
      <c r="H99">
        <v>196.656937</v>
      </c>
      <c r="I99">
        <v>199.716309</v>
      </c>
      <c r="J99">
        <v>201.514343</v>
      </c>
      <c r="K99">
        <v>202.25747699999999</v>
      </c>
      <c r="L99">
        <v>202.57368500000001</v>
      </c>
      <c r="M99">
        <v>201.854446</v>
      </c>
      <c r="N99">
        <v>200.37803600000001</v>
      </c>
      <c r="O99">
        <v>198.674454</v>
      </c>
      <c r="P99">
        <v>196.830322</v>
      </c>
      <c r="Q99">
        <v>195.068771</v>
      </c>
      <c r="R99">
        <v>193.55561800000001</v>
      </c>
      <c r="S99">
        <v>192.48925800000001</v>
      </c>
      <c r="T99">
        <v>191.38320899999999</v>
      </c>
      <c r="U99">
        <v>190.48382599999999</v>
      </c>
      <c r="V99">
        <v>189.818207</v>
      </c>
      <c r="W99">
        <v>188.91023300000001</v>
      </c>
      <c r="X99">
        <v>187.75907900000001</v>
      </c>
      <c r="Y99">
        <v>186.658478</v>
      </c>
      <c r="Z99">
        <v>185.80149800000001</v>
      </c>
      <c r="AA99">
        <v>185.22306800000001</v>
      </c>
      <c r="AB99">
        <v>184.58831799999999</v>
      </c>
      <c r="AC99">
        <v>183.88180500000001</v>
      </c>
      <c r="AD99">
        <v>183.17465200000001</v>
      </c>
      <c r="AE99">
        <v>182.32882699999999</v>
      </c>
      <c r="AF99">
        <v>181.67962600000001</v>
      </c>
      <c r="AG99">
        <v>180.90550200000001</v>
      </c>
      <c r="AH99">
        <v>179.87953200000001</v>
      </c>
      <c r="AI99">
        <v>179.14038099999999</v>
      </c>
      <c r="AJ99">
        <v>178.36556999999999</v>
      </c>
      <c r="AK99">
        <v>177.571686</v>
      </c>
      <c r="AL99" s="91">
        <v>-3.0000000000000001E-3</v>
      </c>
    </row>
    <row r="100" spans="2:38" ht="15" customHeight="1">
      <c r="B100" s="93" t="s">
        <v>1434</v>
      </c>
      <c r="C100" t="s">
        <v>1435</v>
      </c>
      <c r="D100" t="s">
        <v>1706</v>
      </c>
      <c r="E100" t="s">
        <v>1707</v>
      </c>
      <c r="F100" t="s">
        <v>817</v>
      </c>
      <c r="G100">
        <v>158.50086999999999</v>
      </c>
      <c r="H100">
        <v>158.87814299999999</v>
      </c>
      <c r="I100">
        <v>161.09187299999999</v>
      </c>
      <c r="J100">
        <v>162.28059400000001</v>
      </c>
      <c r="K100">
        <v>162.615173</v>
      </c>
      <c r="L100">
        <v>162.60377500000001</v>
      </c>
      <c r="M100">
        <v>161.760437</v>
      </c>
      <c r="N100">
        <v>160.31189000000001</v>
      </c>
      <c r="O100">
        <v>158.684494</v>
      </c>
      <c r="P100">
        <v>156.94825700000001</v>
      </c>
      <c r="Q100">
        <v>155.28140300000001</v>
      </c>
      <c r="R100">
        <v>153.81539900000001</v>
      </c>
      <c r="S100">
        <v>152.70666499999999</v>
      </c>
      <c r="T100">
        <v>151.56813</v>
      </c>
      <c r="U100">
        <v>150.594742</v>
      </c>
      <c r="V100">
        <v>149.80703700000001</v>
      </c>
      <c r="W100">
        <v>148.82899499999999</v>
      </c>
      <c r="X100">
        <v>147.660965</v>
      </c>
      <c r="Y100">
        <v>146.53457599999999</v>
      </c>
      <c r="Z100">
        <v>145.600967</v>
      </c>
      <c r="AA100">
        <v>144.886414</v>
      </c>
      <c r="AB100">
        <v>144.12829600000001</v>
      </c>
      <c r="AC100">
        <v>143.31483499999999</v>
      </c>
      <c r="AD100">
        <v>142.50166300000001</v>
      </c>
      <c r="AE100">
        <v>141.58163500000001</v>
      </c>
      <c r="AF100">
        <v>140.81523100000001</v>
      </c>
      <c r="AG100">
        <v>139.952866</v>
      </c>
      <c r="AH100">
        <v>138.89709500000001</v>
      </c>
      <c r="AI100">
        <v>138.06416300000001</v>
      </c>
      <c r="AJ100">
        <v>137.204803</v>
      </c>
      <c r="AK100">
        <v>136.33192399999999</v>
      </c>
      <c r="AL100" s="91">
        <v>-5.0000000000000001E-3</v>
      </c>
    </row>
    <row r="101" spans="2:38" ht="15" customHeight="1">
      <c r="B101" s="93" t="s">
        <v>1438</v>
      </c>
      <c r="C101" t="s">
        <v>1178</v>
      </c>
      <c r="D101" t="s">
        <v>1708</v>
      </c>
      <c r="E101" t="s">
        <v>1709</v>
      </c>
      <c r="F101" t="s">
        <v>817</v>
      </c>
      <c r="G101">
        <v>37.377560000000003</v>
      </c>
      <c r="H101">
        <v>37.778793</v>
      </c>
      <c r="I101">
        <v>38.624439000000002</v>
      </c>
      <c r="J101">
        <v>39.233745999999996</v>
      </c>
      <c r="K101">
        <v>39.642310999999999</v>
      </c>
      <c r="L101">
        <v>39.969906000000002</v>
      </c>
      <c r="M101">
        <v>40.094009</v>
      </c>
      <c r="N101">
        <v>40.066147000000001</v>
      </c>
      <c r="O101">
        <v>39.989955999999999</v>
      </c>
      <c r="P101">
        <v>39.882061</v>
      </c>
      <c r="Q101">
        <v>39.787365000000001</v>
      </c>
      <c r="R101">
        <v>39.740219000000003</v>
      </c>
      <c r="S101">
        <v>39.782584999999997</v>
      </c>
      <c r="T101">
        <v>39.815078999999997</v>
      </c>
      <c r="U101">
        <v>39.889091000000001</v>
      </c>
      <c r="V101">
        <v>40.011161999999999</v>
      </c>
      <c r="W101">
        <v>40.081237999999999</v>
      </c>
      <c r="X101">
        <v>40.098114000000002</v>
      </c>
      <c r="Y101">
        <v>40.123894</v>
      </c>
      <c r="Z101">
        <v>40.200530999999998</v>
      </c>
      <c r="AA101">
        <v>40.336651000000003</v>
      </c>
      <c r="AB101">
        <v>40.460017999999998</v>
      </c>
      <c r="AC101">
        <v>40.566974999999999</v>
      </c>
      <c r="AD101">
        <v>40.672984999999997</v>
      </c>
      <c r="AE101">
        <v>40.747196000000002</v>
      </c>
      <c r="AF101">
        <v>40.864390999999998</v>
      </c>
      <c r="AG101">
        <v>40.952632999999999</v>
      </c>
      <c r="AH101">
        <v>40.982441000000001</v>
      </c>
      <c r="AI101">
        <v>41.076210000000003</v>
      </c>
      <c r="AJ101">
        <v>41.160763000000003</v>
      </c>
      <c r="AK101">
        <v>41.239764999999998</v>
      </c>
      <c r="AL101" s="91">
        <v>3.0000000000000001E-3</v>
      </c>
    </row>
    <row r="102" spans="2:38" ht="15" customHeight="1">
      <c r="B102" s="93" t="s">
        <v>1441</v>
      </c>
      <c r="C102" t="s">
        <v>451</v>
      </c>
      <c r="D102" t="s">
        <v>1710</v>
      </c>
      <c r="E102" t="s">
        <v>1711</v>
      </c>
      <c r="F102" t="s">
        <v>817</v>
      </c>
      <c r="G102">
        <v>121.224388</v>
      </c>
      <c r="H102">
        <v>123.40012400000001</v>
      </c>
      <c r="I102">
        <v>124.820587</v>
      </c>
      <c r="J102">
        <v>125.914734</v>
      </c>
      <c r="K102">
        <v>126.656418</v>
      </c>
      <c r="L102">
        <v>127.04057299999999</v>
      </c>
      <c r="M102">
        <v>127.207184</v>
      </c>
      <c r="N102">
        <v>126.853516</v>
      </c>
      <c r="O102">
        <v>126.597031</v>
      </c>
      <c r="P102">
        <v>126.378426</v>
      </c>
      <c r="Q102">
        <v>126.074043</v>
      </c>
      <c r="R102">
        <v>125.801605</v>
      </c>
      <c r="S102">
        <v>125.58483099999999</v>
      </c>
      <c r="T102">
        <v>125.40055099999999</v>
      </c>
      <c r="U102">
        <v>125.28949</v>
      </c>
      <c r="V102">
        <v>125.20488</v>
      </c>
      <c r="W102">
        <v>125.084435</v>
      </c>
      <c r="X102">
        <v>124.934349</v>
      </c>
      <c r="Y102">
        <v>124.830444</v>
      </c>
      <c r="Z102">
        <v>124.75782</v>
      </c>
      <c r="AA102">
        <v>124.673424</v>
      </c>
      <c r="AB102">
        <v>124.588966</v>
      </c>
      <c r="AC102">
        <v>124.52179700000001</v>
      </c>
      <c r="AD102">
        <v>124.439995</v>
      </c>
      <c r="AE102">
        <v>124.422821</v>
      </c>
      <c r="AF102">
        <v>124.49839799999999</v>
      </c>
      <c r="AG102">
        <v>124.515923</v>
      </c>
      <c r="AH102">
        <v>124.47363300000001</v>
      </c>
      <c r="AI102">
        <v>124.496216</v>
      </c>
      <c r="AJ102">
        <v>124.469994</v>
      </c>
      <c r="AK102">
        <v>124.38552900000001</v>
      </c>
      <c r="AL102" s="91">
        <v>1E-3</v>
      </c>
    </row>
    <row r="103" spans="2:38" ht="15" customHeight="1">
      <c r="B103" s="93" t="s">
        <v>1443</v>
      </c>
      <c r="C103" t="s">
        <v>921</v>
      </c>
      <c r="D103" t="s">
        <v>1159</v>
      </c>
      <c r="E103" t="s">
        <v>1712</v>
      </c>
      <c r="F103" t="s">
        <v>817</v>
      </c>
      <c r="G103">
        <v>706.25012200000003</v>
      </c>
      <c r="H103">
        <v>765.14196800000002</v>
      </c>
      <c r="I103">
        <v>755.34997599999997</v>
      </c>
      <c r="J103">
        <v>731.63830600000006</v>
      </c>
      <c r="K103">
        <v>723.20684800000004</v>
      </c>
      <c r="L103">
        <v>724.60595699999999</v>
      </c>
      <c r="M103">
        <v>691.04956100000004</v>
      </c>
      <c r="N103">
        <v>701.14312700000005</v>
      </c>
      <c r="O103">
        <v>701.06634499999996</v>
      </c>
      <c r="P103">
        <v>701.03686500000003</v>
      </c>
      <c r="Q103">
        <v>693.459656</v>
      </c>
      <c r="R103">
        <v>694.47479199999998</v>
      </c>
      <c r="S103">
        <v>697.11834699999997</v>
      </c>
      <c r="T103">
        <v>697.96667500000001</v>
      </c>
      <c r="U103">
        <v>696.89434800000004</v>
      </c>
      <c r="V103">
        <v>700.55658000000005</v>
      </c>
      <c r="W103">
        <v>708.85253899999998</v>
      </c>
      <c r="X103">
        <v>718.20208700000001</v>
      </c>
      <c r="Y103">
        <v>725.97796600000004</v>
      </c>
      <c r="Z103">
        <v>730.66339100000005</v>
      </c>
      <c r="AA103">
        <v>734.56103499999995</v>
      </c>
      <c r="AB103">
        <v>737.10723900000005</v>
      </c>
      <c r="AC103">
        <v>741.27093500000001</v>
      </c>
      <c r="AD103">
        <v>748.35034199999996</v>
      </c>
      <c r="AE103">
        <v>759.384277</v>
      </c>
      <c r="AF103">
        <v>765.85900900000001</v>
      </c>
      <c r="AG103">
        <v>773.89398200000005</v>
      </c>
      <c r="AH103">
        <v>783.06420900000001</v>
      </c>
      <c r="AI103">
        <v>778.31658900000002</v>
      </c>
      <c r="AJ103">
        <v>777.42077600000005</v>
      </c>
      <c r="AK103">
        <v>784.83752400000003</v>
      </c>
      <c r="AL103" s="91">
        <v>4.0000000000000001E-3</v>
      </c>
    </row>
    <row r="104" spans="2:38" ht="15" customHeight="1">
      <c r="B104" s="93" t="s">
        <v>1444</v>
      </c>
      <c r="C104" t="s">
        <v>996</v>
      </c>
      <c r="D104" t="s">
        <v>1713</v>
      </c>
      <c r="E104" t="s">
        <v>1714</v>
      </c>
      <c r="F104" t="s">
        <v>817</v>
      </c>
      <c r="G104">
        <v>24641.326172000001</v>
      </c>
      <c r="H104">
        <v>26248.078125</v>
      </c>
      <c r="I104">
        <v>26805.330077999999</v>
      </c>
      <c r="J104">
        <v>27034.601562</v>
      </c>
      <c r="K104">
        <v>27133.554688</v>
      </c>
      <c r="L104">
        <v>27233.935547000001</v>
      </c>
      <c r="M104">
        <v>27190.394531000002</v>
      </c>
      <c r="N104">
        <v>27083.884765999999</v>
      </c>
      <c r="O104">
        <v>26994.960938</v>
      </c>
      <c r="P104">
        <v>26865.316406000002</v>
      </c>
      <c r="Q104">
        <v>26747.642577999999</v>
      </c>
      <c r="R104">
        <v>26658.847656000002</v>
      </c>
      <c r="S104">
        <v>26571.892577999999</v>
      </c>
      <c r="T104">
        <v>26518.625</v>
      </c>
      <c r="U104">
        <v>26496.607422000001</v>
      </c>
      <c r="V104">
        <v>26552.078125</v>
      </c>
      <c r="W104">
        <v>26585.183593999998</v>
      </c>
      <c r="X104">
        <v>26629.648438</v>
      </c>
      <c r="Y104">
        <v>26694.693359000001</v>
      </c>
      <c r="Z104">
        <v>26765.230468999998</v>
      </c>
      <c r="AA104">
        <v>26868.734375</v>
      </c>
      <c r="AB104">
        <v>26997.642577999999</v>
      </c>
      <c r="AC104">
        <v>27118.664062</v>
      </c>
      <c r="AD104">
        <v>27275.537109000001</v>
      </c>
      <c r="AE104">
        <v>27412.283202999999</v>
      </c>
      <c r="AF104">
        <v>27561.634765999999</v>
      </c>
      <c r="AG104">
        <v>27697.734375</v>
      </c>
      <c r="AH104">
        <v>27817.296875</v>
      </c>
      <c r="AI104">
        <v>27945.371093999998</v>
      </c>
      <c r="AJ104">
        <v>28082.121093999998</v>
      </c>
      <c r="AK104">
        <v>28236.771484000001</v>
      </c>
      <c r="AL104" s="91">
        <v>5.0000000000000001E-3</v>
      </c>
    </row>
    <row r="105" spans="2:38" ht="15" customHeight="1"/>
    <row r="106" spans="2:38" ht="15" customHeight="1"/>
    <row r="107" spans="2:38" ht="15" customHeight="1"/>
    <row r="108" spans="2:38" ht="15" customHeight="1"/>
    <row r="109" spans="2:38" ht="15" customHeight="1"/>
    <row r="110" spans="2:38" ht="15" customHeight="1"/>
    <row r="111" spans="2:38" ht="15" customHeight="1"/>
    <row r="112" spans="2:38" ht="15" customHeight="1"/>
    <row r="113" ht="15" customHeight="1"/>
    <row r="114" ht="15" customHeight="1"/>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G96"/>
  <sheetViews>
    <sheetView workbookViewId="0"/>
  </sheetViews>
  <sheetFormatPr defaultRowHeight="14.25"/>
  <cols>
    <col min="1" max="1" width="20.59765625" customWidth="1"/>
    <col min="2" max="2" width="38.86328125" customWidth="1"/>
    <col min="5" max="5" width="0" hidden="1"/>
  </cols>
  <sheetData>
    <row r="1" spans="1:33">
      <c r="A1" t="s">
        <v>1164</v>
      </c>
    </row>
    <row r="2" spans="1:33">
      <c r="A2" t="s">
        <v>1715</v>
      </c>
    </row>
    <row r="3" spans="1:33">
      <c r="A3" t="s">
        <v>1716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1168</v>
      </c>
      <c r="B6" t="s">
        <v>1717</v>
      </c>
      <c r="C6" t="s">
        <v>1718</v>
      </c>
      <c r="D6" t="s">
        <v>817</v>
      </c>
      <c r="F6">
        <v>15264.655273</v>
      </c>
      <c r="G6">
        <v>15318.793944999999</v>
      </c>
      <c r="H6">
        <v>15263.795898</v>
      </c>
      <c r="I6">
        <v>15137.205078000001</v>
      </c>
      <c r="J6">
        <v>14977.219727</v>
      </c>
      <c r="K6">
        <v>14792.021484000001</v>
      </c>
      <c r="L6">
        <v>14586.776367</v>
      </c>
      <c r="M6">
        <v>14410.759765999999</v>
      </c>
      <c r="N6">
        <v>14212.753906</v>
      </c>
      <c r="O6">
        <v>14032.136719</v>
      </c>
      <c r="P6">
        <v>13876.546875</v>
      </c>
      <c r="Q6">
        <v>13716.935546999999</v>
      </c>
      <c r="R6">
        <v>13531.819336</v>
      </c>
      <c r="S6">
        <v>13355.208984000001</v>
      </c>
      <c r="T6">
        <v>13213.083984000001</v>
      </c>
      <c r="U6">
        <v>13074.737305000001</v>
      </c>
      <c r="V6">
        <v>12960.390625</v>
      </c>
      <c r="W6">
        <v>12861.575194999999</v>
      </c>
      <c r="X6">
        <v>12746.392578000001</v>
      </c>
      <c r="Y6">
        <v>12672.746094</v>
      </c>
      <c r="Z6">
        <v>12583.179688</v>
      </c>
      <c r="AA6">
        <v>12516.974609000001</v>
      </c>
      <c r="AB6">
        <v>12440.612305000001</v>
      </c>
      <c r="AC6">
        <v>12393.320312</v>
      </c>
      <c r="AD6">
        <v>12311.716796999999</v>
      </c>
      <c r="AE6">
        <v>12264.786133</v>
      </c>
      <c r="AF6">
        <v>12255.930664</v>
      </c>
      <c r="AG6" s="91">
        <v>-8.0000000000000002E-3</v>
      </c>
    </row>
    <row r="7" spans="1:33">
      <c r="A7" t="s">
        <v>947</v>
      </c>
      <c r="B7" t="s">
        <v>1719</v>
      </c>
      <c r="C7" t="s">
        <v>1720</v>
      </c>
      <c r="D7" t="s">
        <v>817</v>
      </c>
      <c r="F7">
        <v>15082.832031</v>
      </c>
      <c r="G7">
        <v>15102.086914</v>
      </c>
      <c r="H7">
        <v>15001.700194999999</v>
      </c>
      <c r="I7">
        <v>14826.172852</v>
      </c>
      <c r="J7">
        <v>14611.696289</v>
      </c>
      <c r="K7">
        <v>14370.883789</v>
      </c>
      <c r="L7">
        <v>14109.580078000001</v>
      </c>
      <c r="M7">
        <v>13886.185546999999</v>
      </c>
      <c r="N7">
        <v>13640.148438</v>
      </c>
      <c r="O7">
        <v>13418.370117</v>
      </c>
      <c r="P7">
        <v>13220.600586</v>
      </c>
      <c r="Q7">
        <v>13020.751953000001</v>
      </c>
      <c r="R7">
        <v>12794.552734000001</v>
      </c>
      <c r="S7">
        <v>12576.742188</v>
      </c>
      <c r="T7">
        <v>12394.092773</v>
      </c>
      <c r="U7">
        <v>12215.558594</v>
      </c>
      <c r="V7">
        <v>12062.521484000001</v>
      </c>
      <c r="W7">
        <v>11926.910156</v>
      </c>
      <c r="X7">
        <v>11776.866211</v>
      </c>
      <c r="Y7">
        <v>11670.566406</v>
      </c>
      <c r="Z7">
        <v>11550.738281</v>
      </c>
      <c r="AA7">
        <v>11456.912109000001</v>
      </c>
      <c r="AB7">
        <v>11354.418944999999</v>
      </c>
      <c r="AC7">
        <v>11282.190430000001</v>
      </c>
      <c r="AD7">
        <v>11177.411133</v>
      </c>
      <c r="AE7">
        <v>11107.422852</v>
      </c>
      <c r="AF7">
        <v>11075.950194999999</v>
      </c>
      <c r="AG7" s="91">
        <v>-1.2E-2</v>
      </c>
    </row>
    <row r="8" spans="1:33">
      <c r="A8" t="s">
        <v>951</v>
      </c>
      <c r="B8" t="s">
        <v>1721</v>
      </c>
      <c r="C8" t="s">
        <v>1722</v>
      </c>
      <c r="D8" t="s">
        <v>817</v>
      </c>
      <c r="F8">
        <v>36.493248000000001</v>
      </c>
      <c r="G8">
        <v>35.324047</v>
      </c>
      <c r="H8">
        <v>33.054344</v>
      </c>
      <c r="I8">
        <v>30.216524</v>
      </c>
      <c r="J8">
        <v>29.000741999999999</v>
      </c>
      <c r="K8">
        <v>27.631107</v>
      </c>
      <c r="L8">
        <v>26.088915</v>
      </c>
      <c r="M8">
        <v>23.857711999999999</v>
      </c>
      <c r="N8">
        <v>21.977796999999999</v>
      </c>
      <c r="O8">
        <v>20.037936999999999</v>
      </c>
      <c r="P8">
        <v>18.306711</v>
      </c>
      <c r="Q8">
        <v>16.690548</v>
      </c>
      <c r="R8">
        <v>15.190678</v>
      </c>
      <c r="S8">
        <v>14.10623</v>
      </c>
      <c r="T8">
        <v>12.678630999999999</v>
      </c>
      <c r="U8">
        <v>11.868214</v>
      </c>
      <c r="V8">
        <v>11.293405999999999</v>
      </c>
      <c r="W8">
        <v>10.778375</v>
      </c>
      <c r="X8">
        <v>10.287208</v>
      </c>
      <c r="Y8">
        <v>9.9186230000000002</v>
      </c>
      <c r="Z8">
        <v>9.7976939999999999</v>
      </c>
      <c r="AA8">
        <v>9.2459539999999993</v>
      </c>
      <c r="AB8">
        <v>9.049213</v>
      </c>
      <c r="AC8">
        <v>9.1681340000000002</v>
      </c>
      <c r="AD8">
        <v>8.9579869999999993</v>
      </c>
      <c r="AE8">
        <v>8.7842780000000005</v>
      </c>
      <c r="AF8">
        <v>8.5644519999999993</v>
      </c>
      <c r="AG8" s="91">
        <v>-5.3999999999999999E-2</v>
      </c>
    </row>
    <row r="9" spans="1:33">
      <c r="A9" t="s">
        <v>1178</v>
      </c>
      <c r="B9" t="s">
        <v>1723</v>
      </c>
      <c r="C9" t="s">
        <v>1724</v>
      </c>
      <c r="D9" t="s">
        <v>817</v>
      </c>
      <c r="F9">
        <v>87.055556999999993</v>
      </c>
      <c r="G9">
        <v>95.813736000000006</v>
      </c>
      <c r="H9">
        <v>104.507935</v>
      </c>
      <c r="I9">
        <v>111.845032</v>
      </c>
      <c r="J9">
        <v>118.39093800000001</v>
      </c>
      <c r="K9">
        <v>125.015457</v>
      </c>
      <c r="L9">
        <v>128.80909700000001</v>
      </c>
      <c r="M9">
        <v>132.43237300000001</v>
      </c>
      <c r="N9">
        <v>135.511551</v>
      </c>
      <c r="O9">
        <v>137.266876</v>
      </c>
      <c r="P9">
        <v>139.63299599999999</v>
      </c>
      <c r="Q9">
        <v>141.013901</v>
      </c>
      <c r="R9">
        <v>142.85320999999999</v>
      </c>
      <c r="S9">
        <v>144.476776</v>
      </c>
      <c r="T9">
        <v>146.03744499999999</v>
      </c>
      <c r="U9">
        <v>147.20349100000001</v>
      </c>
      <c r="V9">
        <v>147.97177099999999</v>
      </c>
      <c r="W9">
        <v>148.60348500000001</v>
      </c>
      <c r="X9">
        <v>149.49903900000001</v>
      </c>
      <c r="Y9">
        <v>149.937286</v>
      </c>
      <c r="Z9">
        <v>149.69160500000001</v>
      </c>
      <c r="AA9">
        <v>149.08166499999999</v>
      </c>
      <c r="AB9">
        <v>148.949219</v>
      </c>
      <c r="AC9">
        <v>148.95747399999999</v>
      </c>
      <c r="AD9">
        <v>148.59544399999999</v>
      </c>
      <c r="AE9">
        <v>148.537384</v>
      </c>
      <c r="AF9">
        <v>148.52256800000001</v>
      </c>
      <c r="AG9" s="91">
        <v>2.1000000000000001E-2</v>
      </c>
    </row>
    <row r="10" spans="1:33">
      <c r="A10" t="s">
        <v>985</v>
      </c>
      <c r="B10" t="s">
        <v>1725</v>
      </c>
      <c r="C10" t="s">
        <v>1726</v>
      </c>
      <c r="D10" t="s">
        <v>817</v>
      </c>
      <c r="F10">
        <v>0.66039800000000004</v>
      </c>
      <c r="G10">
        <v>0.60518499999999997</v>
      </c>
      <c r="H10">
        <v>0.54915499999999995</v>
      </c>
      <c r="I10">
        <v>0.49468299999999998</v>
      </c>
      <c r="J10">
        <v>0.454592</v>
      </c>
      <c r="K10">
        <v>0.42900500000000003</v>
      </c>
      <c r="L10">
        <v>0.39121800000000001</v>
      </c>
      <c r="M10">
        <v>0.353904</v>
      </c>
      <c r="N10">
        <v>0.32100000000000001</v>
      </c>
      <c r="O10">
        <v>0.29277500000000001</v>
      </c>
      <c r="P10">
        <v>0.265233</v>
      </c>
      <c r="Q10">
        <v>0.20321700000000001</v>
      </c>
      <c r="R10">
        <v>0.180974</v>
      </c>
      <c r="S10">
        <v>0.167022</v>
      </c>
      <c r="T10">
        <v>0.153364</v>
      </c>
      <c r="U10">
        <v>0.14274700000000001</v>
      </c>
      <c r="V10">
        <v>0.133997</v>
      </c>
      <c r="W10">
        <v>0.125782</v>
      </c>
      <c r="X10">
        <v>0.118071</v>
      </c>
      <c r="Y10">
        <v>0.11083800000000001</v>
      </c>
      <c r="Z10">
        <v>0.104047</v>
      </c>
      <c r="AA10">
        <v>9.7719E-2</v>
      </c>
      <c r="AB10">
        <v>9.1732999999999995E-2</v>
      </c>
      <c r="AC10">
        <v>8.6113999999999996E-2</v>
      </c>
      <c r="AD10">
        <v>8.0839999999999995E-2</v>
      </c>
      <c r="AE10">
        <v>7.5889999999999999E-2</v>
      </c>
      <c r="AF10">
        <v>7.1244000000000002E-2</v>
      </c>
      <c r="AG10" s="91">
        <v>-8.2000000000000003E-2</v>
      </c>
    </row>
    <row r="11" spans="1:33">
      <c r="A11" t="s">
        <v>970</v>
      </c>
      <c r="B11" t="s">
        <v>1727</v>
      </c>
      <c r="C11" t="s">
        <v>1728</v>
      </c>
      <c r="D11" t="s">
        <v>817</v>
      </c>
      <c r="F11">
        <v>0.63888999999999996</v>
      </c>
      <c r="G11">
        <v>0.577901</v>
      </c>
      <c r="H11">
        <v>0.51927299999999998</v>
      </c>
      <c r="I11">
        <v>0.47898499999999999</v>
      </c>
      <c r="J11">
        <v>0.44590800000000003</v>
      </c>
      <c r="K11">
        <v>0.41668899999999998</v>
      </c>
      <c r="L11">
        <v>0.38909300000000002</v>
      </c>
      <c r="M11">
        <v>0.364006</v>
      </c>
      <c r="N11">
        <v>0.33676899999999999</v>
      </c>
      <c r="O11">
        <v>0.31163999999999997</v>
      </c>
      <c r="P11">
        <v>0.29238500000000001</v>
      </c>
      <c r="Q11">
        <v>0.274588</v>
      </c>
      <c r="R11">
        <v>0.25867400000000002</v>
      </c>
      <c r="S11">
        <v>0.24304400000000001</v>
      </c>
      <c r="T11">
        <v>0.22870599999999999</v>
      </c>
      <c r="U11">
        <v>0.215165</v>
      </c>
      <c r="V11">
        <v>0.201597</v>
      </c>
      <c r="W11">
        <v>0.18818499999999999</v>
      </c>
      <c r="X11">
        <v>0.17565600000000001</v>
      </c>
      <c r="Y11">
        <v>0.16469400000000001</v>
      </c>
      <c r="Z11">
        <v>0.154083</v>
      </c>
      <c r="AA11">
        <v>0.14483299999999999</v>
      </c>
      <c r="AB11">
        <v>0.13509199999999999</v>
      </c>
      <c r="AC11">
        <v>0.126557</v>
      </c>
      <c r="AD11">
        <v>0.118808</v>
      </c>
      <c r="AE11">
        <v>0.11133899999999999</v>
      </c>
      <c r="AF11">
        <v>0.105409</v>
      </c>
      <c r="AG11" s="91">
        <v>-6.7000000000000004E-2</v>
      </c>
    </row>
    <row r="12" spans="1:33">
      <c r="A12" t="s">
        <v>981</v>
      </c>
      <c r="B12" t="s">
        <v>1729</v>
      </c>
      <c r="C12" t="s">
        <v>1730</v>
      </c>
      <c r="D12" t="s">
        <v>817</v>
      </c>
      <c r="F12">
        <v>56.573005999999999</v>
      </c>
      <c r="G12">
        <v>83.956969999999998</v>
      </c>
      <c r="H12">
        <v>123.025932</v>
      </c>
      <c r="I12">
        <v>167.55509900000001</v>
      </c>
      <c r="J12">
        <v>216.78942900000001</v>
      </c>
      <c r="K12">
        <v>267.21673600000003</v>
      </c>
      <c r="L12">
        <v>321.101562</v>
      </c>
      <c r="M12">
        <v>367.16476399999999</v>
      </c>
      <c r="N12">
        <v>414.07318099999998</v>
      </c>
      <c r="O12">
        <v>455.49417099999999</v>
      </c>
      <c r="P12">
        <v>497.10797100000002</v>
      </c>
      <c r="Q12">
        <v>537.68353300000001</v>
      </c>
      <c r="R12">
        <v>578.48742700000003</v>
      </c>
      <c r="S12">
        <v>619.20111099999997</v>
      </c>
      <c r="T12">
        <v>659.64343299999996</v>
      </c>
      <c r="U12">
        <v>699.52166699999998</v>
      </c>
      <c r="V12">
        <v>738.06237799999997</v>
      </c>
      <c r="W12">
        <v>774.78204300000004</v>
      </c>
      <c r="X12">
        <v>809.27581799999996</v>
      </c>
      <c r="Y12">
        <v>841.89172399999995</v>
      </c>
      <c r="Z12">
        <v>872.54925500000002</v>
      </c>
      <c r="AA12">
        <v>901.35949700000003</v>
      </c>
      <c r="AB12">
        <v>927.84582499999999</v>
      </c>
      <c r="AC12">
        <v>952.67511000000002</v>
      </c>
      <c r="AD12">
        <v>976.43872099999999</v>
      </c>
      <c r="AE12">
        <v>999.74530000000004</v>
      </c>
      <c r="AF12">
        <v>1022.609863</v>
      </c>
      <c r="AG12" s="91">
        <v>0.11799999999999999</v>
      </c>
    </row>
    <row r="13" spans="1:33">
      <c r="A13" t="s">
        <v>989</v>
      </c>
      <c r="B13" t="s">
        <v>1731</v>
      </c>
      <c r="C13" t="s">
        <v>1732</v>
      </c>
      <c r="D13" t="s">
        <v>817</v>
      </c>
      <c r="F13">
        <v>0.40270299999999998</v>
      </c>
      <c r="G13">
        <v>0.428566</v>
      </c>
      <c r="H13">
        <v>0.438523</v>
      </c>
      <c r="I13">
        <v>0.44270799999999999</v>
      </c>
      <c r="J13">
        <v>0.44139400000000001</v>
      </c>
      <c r="K13">
        <v>0.42853200000000002</v>
      </c>
      <c r="L13">
        <v>0.41623500000000002</v>
      </c>
      <c r="M13">
        <v>0.40165200000000001</v>
      </c>
      <c r="N13">
        <v>0.38442700000000002</v>
      </c>
      <c r="O13">
        <v>0.362952</v>
      </c>
      <c r="P13">
        <v>0.34098000000000001</v>
      </c>
      <c r="Q13">
        <v>0.31870199999999999</v>
      </c>
      <c r="R13">
        <v>0.29588700000000001</v>
      </c>
      <c r="S13">
        <v>0.272922</v>
      </c>
      <c r="T13">
        <v>0.250058</v>
      </c>
      <c r="U13">
        <v>0.22815199999999999</v>
      </c>
      <c r="V13">
        <v>0.207236</v>
      </c>
      <c r="W13">
        <v>0.18687400000000001</v>
      </c>
      <c r="X13">
        <v>0.170434</v>
      </c>
      <c r="Y13">
        <v>0.155837</v>
      </c>
      <c r="Z13">
        <v>0.14472299999999999</v>
      </c>
      <c r="AA13">
        <v>0.13236999999999999</v>
      </c>
      <c r="AB13">
        <v>0.123225</v>
      </c>
      <c r="AC13">
        <v>0.116811</v>
      </c>
      <c r="AD13">
        <v>0.112998</v>
      </c>
      <c r="AE13">
        <v>0.10956299999999999</v>
      </c>
      <c r="AF13">
        <v>0.10698199999999999</v>
      </c>
      <c r="AG13" s="91">
        <v>-0.05</v>
      </c>
    </row>
    <row r="14" spans="1:33">
      <c r="A14" t="s">
        <v>340</v>
      </c>
      <c r="B14" t="s">
        <v>1733</v>
      </c>
      <c r="C14" t="s">
        <v>1734</v>
      </c>
      <c r="D14" t="s">
        <v>817</v>
      </c>
      <c r="F14">
        <v>874.37518299999999</v>
      </c>
      <c r="G14">
        <v>855.73950200000002</v>
      </c>
      <c r="H14">
        <v>839.740723</v>
      </c>
      <c r="I14">
        <v>829.06280500000003</v>
      </c>
      <c r="J14">
        <v>817.03814699999998</v>
      </c>
      <c r="K14">
        <v>806.52307099999996</v>
      </c>
      <c r="L14">
        <v>797.05285600000002</v>
      </c>
      <c r="M14">
        <v>786.66845699999999</v>
      </c>
      <c r="N14">
        <v>776.01849400000003</v>
      </c>
      <c r="O14">
        <v>765.74780299999998</v>
      </c>
      <c r="P14">
        <v>755.152649</v>
      </c>
      <c r="Q14">
        <v>744.23339799999997</v>
      </c>
      <c r="R14">
        <v>733.15368699999999</v>
      </c>
      <c r="S14">
        <v>721.99127199999998</v>
      </c>
      <c r="T14">
        <v>710.85888699999998</v>
      </c>
      <c r="U14">
        <v>699.93121299999996</v>
      </c>
      <c r="V14">
        <v>689.72308299999997</v>
      </c>
      <c r="W14">
        <v>678.65417500000001</v>
      </c>
      <c r="X14">
        <v>668.12085000000002</v>
      </c>
      <c r="Y14">
        <v>657.26190199999996</v>
      </c>
      <c r="Z14">
        <v>646.87323000000004</v>
      </c>
      <c r="AA14">
        <v>636.53192100000001</v>
      </c>
      <c r="AB14">
        <v>626.424622</v>
      </c>
      <c r="AC14">
        <v>616.49578899999995</v>
      </c>
      <c r="AD14">
        <v>606.53204300000004</v>
      </c>
      <c r="AE14">
        <v>596.60644500000001</v>
      </c>
      <c r="AF14">
        <v>586.682861</v>
      </c>
      <c r="AG14" s="91">
        <v>-1.4999999999999999E-2</v>
      </c>
    </row>
    <row r="15" spans="1:33">
      <c r="A15" t="s">
        <v>947</v>
      </c>
      <c r="B15" t="s">
        <v>1735</v>
      </c>
      <c r="C15" t="s">
        <v>1736</v>
      </c>
      <c r="D15" t="s">
        <v>817</v>
      </c>
      <c r="F15">
        <v>608.84582499999999</v>
      </c>
      <c r="G15">
        <v>602.34234600000002</v>
      </c>
      <c r="H15">
        <v>598.57141100000001</v>
      </c>
      <c r="I15">
        <v>598.02734399999997</v>
      </c>
      <c r="J15">
        <v>597.05413799999997</v>
      </c>
      <c r="K15">
        <v>597.51867700000003</v>
      </c>
      <c r="L15">
        <v>597.57959000000005</v>
      </c>
      <c r="M15">
        <v>597.26855499999999</v>
      </c>
      <c r="N15">
        <v>596.43859899999995</v>
      </c>
      <c r="O15">
        <v>595.41339100000005</v>
      </c>
      <c r="P15">
        <v>593.97943099999998</v>
      </c>
      <c r="Q15">
        <v>591.838257</v>
      </c>
      <c r="R15">
        <v>588.94305399999996</v>
      </c>
      <c r="S15">
        <v>585.04077099999995</v>
      </c>
      <c r="T15">
        <v>580.45666500000004</v>
      </c>
      <c r="U15">
        <v>575.171021</v>
      </c>
      <c r="V15">
        <v>569.657104</v>
      </c>
      <c r="W15">
        <v>563.30285600000002</v>
      </c>
      <c r="X15">
        <v>556.67156999999997</v>
      </c>
      <c r="Y15">
        <v>549.21490500000004</v>
      </c>
      <c r="Z15">
        <v>541.86505099999999</v>
      </c>
      <c r="AA15">
        <v>534.24523899999997</v>
      </c>
      <c r="AB15">
        <v>526.59002699999996</v>
      </c>
      <c r="AC15">
        <v>518.82629399999996</v>
      </c>
      <c r="AD15">
        <v>510.98663299999998</v>
      </c>
      <c r="AE15">
        <v>503.05392499999999</v>
      </c>
      <c r="AF15">
        <v>495.19235200000003</v>
      </c>
      <c r="AG15" s="91">
        <v>-8.0000000000000002E-3</v>
      </c>
    </row>
    <row r="16" spans="1:33">
      <c r="A16" t="s">
        <v>951</v>
      </c>
      <c r="B16" t="s">
        <v>1737</v>
      </c>
      <c r="C16" t="s">
        <v>1738</v>
      </c>
      <c r="D16" t="s">
        <v>817</v>
      </c>
      <c r="F16">
        <v>3.3636499999999998</v>
      </c>
      <c r="G16">
        <v>3.4067470000000002</v>
      </c>
      <c r="H16">
        <v>3.3543240000000001</v>
      </c>
      <c r="I16">
        <v>3.2885390000000001</v>
      </c>
      <c r="J16">
        <v>3.3905889999999999</v>
      </c>
      <c r="K16">
        <v>3.5174259999999999</v>
      </c>
      <c r="L16">
        <v>3.61917</v>
      </c>
      <c r="M16">
        <v>3.6108020000000001</v>
      </c>
      <c r="N16">
        <v>3.6295920000000002</v>
      </c>
      <c r="O16">
        <v>3.659923</v>
      </c>
      <c r="P16">
        <v>3.6371609999999999</v>
      </c>
      <c r="Q16">
        <v>3.6421950000000001</v>
      </c>
      <c r="R16">
        <v>3.6528450000000001</v>
      </c>
      <c r="S16">
        <v>3.7175240000000001</v>
      </c>
      <c r="T16">
        <v>3.6814689999999999</v>
      </c>
      <c r="U16">
        <v>3.7555809999999998</v>
      </c>
      <c r="V16">
        <v>3.8101099999999999</v>
      </c>
      <c r="W16">
        <v>3.8497219999999999</v>
      </c>
      <c r="X16">
        <v>3.878349</v>
      </c>
      <c r="Y16">
        <v>3.8791020000000001</v>
      </c>
      <c r="Z16">
        <v>3.9045179999999999</v>
      </c>
      <c r="AA16">
        <v>3.919181</v>
      </c>
      <c r="AB16">
        <v>3.9340229999999998</v>
      </c>
      <c r="AC16">
        <v>3.9450240000000001</v>
      </c>
      <c r="AD16">
        <v>3.9532989999999999</v>
      </c>
      <c r="AE16">
        <v>3.9519769999999999</v>
      </c>
      <c r="AF16">
        <v>3.920096</v>
      </c>
      <c r="AG16" s="91">
        <v>6.0000000000000001E-3</v>
      </c>
    </row>
    <row r="17" spans="1:33">
      <c r="A17" t="s">
        <v>1178</v>
      </c>
      <c r="B17" t="s">
        <v>1739</v>
      </c>
      <c r="C17" t="s">
        <v>1740</v>
      </c>
      <c r="D17" t="s">
        <v>817</v>
      </c>
      <c r="F17">
        <v>259.73095699999999</v>
      </c>
      <c r="G17">
        <v>246.746262</v>
      </c>
      <c r="H17">
        <v>233.65933200000001</v>
      </c>
      <c r="I17">
        <v>222.639511</v>
      </c>
      <c r="J17">
        <v>210.52593999999999</v>
      </c>
      <c r="K17">
        <v>198.44125399999999</v>
      </c>
      <c r="L17">
        <v>187.82809399999999</v>
      </c>
      <c r="M17">
        <v>176.83654799999999</v>
      </c>
      <c r="N17">
        <v>165.995453</v>
      </c>
      <c r="O17">
        <v>155.707672</v>
      </c>
      <c r="P17">
        <v>145.472443</v>
      </c>
      <c r="Q17">
        <v>135.48971599999999</v>
      </c>
      <c r="R17">
        <v>125.976921</v>
      </c>
      <c r="S17">
        <v>117.19341300000001</v>
      </c>
      <c r="T17">
        <v>109.041771</v>
      </c>
      <c r="U17">
        <v>101.510696</v>
      </c>
      <c r="V17">
        <v>94.802504999999996</v>
      </c>
      <c r="W17">
        <v>87.939010999999994</v>
      </c>
      <c r="X17">
        <v>81.827179000000001</v>
      </c>
      <c r="Y17">
        <v>76.176422000000002</v>
      </c>
      <c r="Z17">
        <v>70.805824000000001</v>
      </c>
      <c r="AA17">
        <v>65.785888999999997</v>
      </c>
      <c r="AB17">
        <v>61.069122</v>
      </c>
      <c r="AC17">
        <v>56.668498999999997</v>
      </c>
      <c r="AD17">
        <v>52.409759999999999</v>
      </c>
      <c r="AE17">
        <v>48.369202000000001</v>
      </c>
      <c r="AF17">
        <v>44.395896999999998</v>
      </c>
      <c r="AG17" s="91">
        <v>-6.6000000000000003E-2</v>
      </c>
    </row>
    <row r="18" spans="1:33">
      <c r="A18" t="s">
        <v>970</v>
      </c>
      <c r="B18" t="s">
        <v>1741</v>
      </c>
      <c r="C18" t="s">
        <v>1742</v>
      </c>
      <c r="D18" t="s">
        <v>817</v>
      </c>
      <c r="F18">
        <v>1.0250000000000001E-3</v>
      </c>
      <c r="G18">
        <v>1.3290000000000001E-3</v>
      </c>
      <c r="H18">
        <v>1.686E-3</v>
      </c>
      <c r="I18">
        <v>2.0939999999999999E-3</v>
      </c>
      <c r="J18">
        <v>2.506E-3</v>
      </c>
      <c r="K18">
        <v>2.9390000000000002E-3</v>
      </c>
      <c r="L18">
        <v>3.359E-3</v>
      </c>
      <c r="M18">
        <v>3.686E-3</v>
      </c>
      <c r="N18">
        <v>4.0039999999999997E-3</v>
      </c>
      <c r="O18">
        <v>4.2830000000000003E-3</v>
      </c>
      <c r="P18">
        <v>4.5339999999999998E-3</v>
      </c>
      <c r="Q18">
        <v>4.7619999999999997E-3</v>
      </c>
      <c r="R18">
        <v>4.9760000000000004E-3</v>
      </c>
      <c r="S18">
        <v>5.1679999999999999E-3</v>
      </c>
      <c r="T18">
        <v>5.3449999999999999E-3</v>
      </c>
      <c r="U18">
        <v>5.5059999999999996E-3</v>
      </c>
      <c r="V18">
        <v>5.6420000000000003E-3</v>
      </c>
      <c r="W18">
        <v>5.7540000000000004E-3</v>
      </c>
      <c r="X18">
        <v>5.8479999999999999E-3</v>
      </c>
      <c r="Y18">
        <v>5.9199999999999999E-3</v>
      </c>
      <c r="Z18">
        <v>5.9769999999999997E-3</v>
      </c>
      <c r="AA18">
        <v>6.019E-3</v>
      </c>
      <c r="AB18">
        <v>6.0489999999999997E-3</v>
      </c>
      <c r="AC18">
        <v>6.0699999999999999E-3</v>
      </c>
      <c r="AD18">
        <v>6.0790000000000002E-3</v>
      </c>
      <c r="AE18">
        <v>6.0800000000000003E-3</v>
      </c>
      <c r="AF18">
        <v>6.0730000000000003E-3</v>
      </c>
      <c r="AG18" s="91">
        <v>7.0999999999999994E-2</v>
      </c>
    </row>
    <row r="19" spans="1:33">
      <c r="A19" t="s">
        <v>985</v>
      </c>
      <c r="B19" t="s">
        <v>1743</v>
      </c>
      <c r="C19" t="s">
        <v>1744</v>
      </c>
      <c r="D19" t="s">
        <v>817</v>
      </c>
      <c r="F19">
        <v>1.3639239999999999</v>
      </c>
      <c r="G19">
        <v>1.6967699999999999</v>
      </c>
      <c r="H19">
        <v>2.1010930000000001</v>
      </c>
      <c r="I19">
        <v>2.5268730000000001</v>
      </c>
      <c r="J19">
        <v>2.9791289999999999</v>
      </c>
      <c r="K19">
        <v>3.5089809999999999</v>
      </c>
      <c r="L19">
        <v>4.0691170000000003</v>
      </c>
      <c r="M19">
        <v>4.5565810000000004</v>
      </c>
      <c r="N19">
        <v>5.0722300000000002</v>
      </c>
      <c r="O19">
        <v>5.5800280000000004</v>
      </c>
      <c r="P19">
        <v>6.1040279999999996</v>
      </c>
      <c r="Q19">
        <v>6.6120320000000001</v>
      </c>
      <c r="R19">
        <v>7.1249989999999999</v>
      </c>
      <c r="S19">
        <v>7.669187</v>
      </c>
      <c r="T19">
        <v>8.2990139999999997</v>
      </c>
      <c r="U19">
        <v>9.0218489999999996</v>
      </c>
      <c r="V19">
        <v>9.8359710000000007</v>
      </c>
      <c r="W19">
        <v>10.729393</v>
      </c>
      <c r="X19">
        <v>11.652920999999999</v>
      </c>
      <c r="Y19">
        <v>12.597635</v>
      </c>
      <c r="Z19">
        <v>13.58042</v>
      </c>
      <c r="AA19">
        <v>14.560661</v>
      </c>
      <c r="AB19">
        <v>15.533315999999999</v>
      </c>
      <c r="AC19">
        <v>16.514008</v>
      </c>
      <c r="AD19">
        <v>17.471374999999998</v>
      </c>
      <c r="AE19">
        <v>18.412832000000002</v>
      </c>
      <c r="AF19">
        <v>19.309812999999998</v>
      </c>
      <c r="AG19" s="91">
        <v>0.107</v>
      </c>
    </row>
    <row r="20" spans="1:33">
      <c r="A20" t="s">
        <v>981</v>
      </c>
      <c r="B20" t="s">
        <v>1745</v>
      </c>
      <c r="C20" t="s">
        <v>1746</v>
      </c>
      <c r="D20" t="s">
        <v>817</v>
      </c>
      <c r="F20">
        <v>1.0697620000000001</v>
      </c>
      <c r="G20">
        <v>1.5460320000000001</v>
      </c>
      <c r="H20">
        <v>2.0528270000000002</v>
      </c>
      <c r="I20">
        <v>2.5784729999999998</v>
      </c>
      <c r="J20">
        <v>3.0858810000000001</v>
      </c>
      <c r="K20">
        <v>3.5337329999999998</v>
      </c>
      <c r="L20">
        <v>3.9535309999999999</v>
      </c>
      <c r="M20">
        <v>4.3923189999999996</v>
      </c>
      <c r="N20">
        <v>4.878654</v>
      </c>
      <c r="O20">
        <v>5.3824829999999997</v>
      </c>
      <c r="P20">
        <v>5.9551239999999996</v>
      </c>
      <c r="Q20">
        <v>6.6463650000000003</v>
      </c>
      <c r="R20">
        <v>7.4508869999999998</v>
      </c>
      <c r="S20">
        <v>8.365183</v>
      </c>
      <c r="T20">
        <v>9.3746519999999993</v>
      </c>
      <c r="U20">
        <v>10.466586</v>
      </c>
      <c r="V20">
        <v>11.611726000000001</v>
      </c>
      <c r="W20">
        <v>12.827472</v>
      </c>
      <c r="X20">
        <v>14.085025999999999</v>
      </c>
      <c r="Y20">
        <v>15.387928</v>
      </c>
      <c r="Z20">
        <v>16.711383999999999</v>
      </c>
      <c r="AA20">
        <v>18.014876999999998</v>
      </c>
      <c r="AB20">
        <v>19.292100999999999</v>
      </c>
      <c r="AC20">
        <v>20.535923</v>
      </c>
      <c r="AD20">
        <v>21.704830000000001</v>
      </c>
      <c r="AE20">
        <v>22.812384000000002</v>
      </c>
      <c r="AF20">
        <v>23.858597</v>
      </c>
      <c r="AG20" s="91">
        <v>0.127</v>
      </c>
    </row>
    <row r="21" spans="1:33">
      <c r="A21" t="s">
        <v>989</v>
      </c>
      <c r="B21" t="s">
        <v>1747</v>
      </c>
      <c r="C21" t="s">
        <v>1748</v>
      </c>
      <c r="D21" t="s">
        <v>817</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431</v>
      </c>
      <c r="B22" t="s">
        <v>1749</v>
      </c>
      <c r="C22" t="s">
        <v>1750</v>
      </c>
      <c r="D22" t="s">
        <v>817</v>
      </c>
      <c r="F22">
        <v>6005.1274409999996</v>
      </c>
      <c r="G22">
        <v>6058.611328</v>
      </c>
      <c r="H22">
        <v>6062.5527339999999</v>
      </c>
      <c r="I22">
        <v>6052.2768550000001</v>
      </c>
      <c r="J22">
        <v>6018.6782229999999</v>
      </c>
      <c r="K22">
        <v>5988.8549800000001</v>
      </c>
      <c r="L22">
        <v>5960.1284180000002</v>
      </c>
      <c r="M22">
        <v>5923.4799800000001</v>
      </c>
      <c r="N22">
        <v>5889.1928710000002</v>
      </c>
      <c r="O22">
        <v>5851.3447269999997</v>
      </c>
      <c r="P22">
        <v>5821.859375</v>
      </c>
      <c r="Q22">
        <v>5796.4853519999997</v>
      </c>
      <c r="R22">
        <v>5783.0722660000001</v>
      </c>
      <c r="S22">
        <v>5777.6474609999996</v>
      </c>
      <c r="T22">
        <v>5775.5737300000001</v>
      </c>
      <c r="U22">
        <v>5770.5004879999997</v>
      </c>
      <c r="V22">
        <v>5770.6040039999998</v>
      </c>
      <c r="W22">
        <v>5771.0673829999996</v>
      </c>
      <c r="X22">
        <v>5774.9716799999997</v>
      </c>
      <c r="Y22">
        <v>5776.5786129999997</v>
      </c>
      <c r="Z22">
        <v>5777.7495120000003</v>
      </c>
      <c r="AA22">
        <v>5784.5151370000003</v>
      </c>
      <c r="AB22">
        <v>5789.783203</v>
      </c>
      <c r="AC22">
        <v>5816.3759769999997</v>
      </c>
      <c r="AD22">
        <v>5843.7739259999998</v>
      </c>
      <c r="AE22">
        <v>5867.5810549999997</v>
      </c>
      <c r="AF22">
        <v>5884.5639650000003</v>
      </c>
      <c r="AG22" s="91">
        <v>-1E-3</v>
      </c>
    </row>
    <row r="23" spans="1:33">
      <c r="A23" t="s">
        <v>1221</v>
      </c>
      <c r="B23" t="s">
        <v>1751</v>
      </c>
      <c r="C23" t="s">
        <v>1752</v>
      </c>
      <c r="D23" t="s">
        <v>817</v>
      </c>
      <c r="F23">
        <v>682.64904799999999</v>
      </c>
      <c r="G23">
        <v>696.67846699999996</v>
      </c>
      <c r="H23">
        <v>706.45770300000004</v>
      </c>
      <c r="I23">
        <v>715.23767099999998</v>
      </c>
      <c r="J23">
        <v>725.20898399999999</v>
      </c>
      <c r="K23">
        <v>740.442139</v>
      </c>
      <c r="L23">
        <v>759.80108600000005</v>
      </c>
      <c r="M23">
        <v>781.30432099999996</v>
      </c>
      <c r="N23">
        <v>805.93072500000005</v>
      </c>
      <c r="O23">
        <v>832.13165300000003</v>
      </c>
      <c r="P23">
        <v>860.34063700000002</v>
      </c>
      <c r="Q23">
        <v>888.86492899999996</v>
      </c>
      <c r="R23">
        <v>918.140625</v>
      </c>
      <c r="S23">
        <v>947.66625999999997</v>
      </c>
      <c r="T23">
        <v>976.79376200000002</v>
      </c>
      <c r="U23">
        <v>1005.037659</v>
      </c>
      <c r="V23">
        <v>1032.881592</v>
      </c>
      <c r="W23">
        <v>1058.080078</v>
      </c>
      <c r="X23">
        <v>1081.025513</v>
      </c>
      <c r="Y23">
        <v>1100.698486</v>
      </c>
      <c r="Z23">
        <v>1118.5776370000001</v>
      </c>
      <c r="AA23">
        <v>1136.2543949999999</v>
      </c>
      <c r="AB23">
        <v>1152.5543210000001</v>
      </c>
      <c r="AC23">
        <v>1171.06665</v>
      </c>
      <c r="AD23">
        <v>1187.4848629999999</v>
      </c>
      <c r="AE23">
        <v>1201.6254879999999</v>
      </c>
      <c r="AF23">
        <v>1213.2468260000001</v>
      </c>
      <c r="AG23" s="91">
        <v>2.1999999999999999E-2</v>
      </c>
    </row>
    <row r="24" spans="1:33">
      <c r="A24" t="s">
        <v>1178</v>
      </c>
      <c r="B24" t="s">
        <v>1753</v>
      </c>
      <c r="C24" t="s">
        <v>1754</v>
      </c>
      <c r="D24" t="s">
        <v>817</v>
      </c>
      <c r="F24">
        <v>5262.0546880000002</v>
      </c>
      <c r="G24">
        <v>5295.5166019999997</v>
      </c>
      <c r="H24">
        <v>5284.3710940000001</v>
      </c>
      <c r="I24">
        <v>5261.173828</v>
      </c>
      <c r="J24">
        <v>5214.8681640000004</v>
      </c>
      <c r="K24">
        <v>5167.3994140000004</v>
      </c>
      <c r="L24">
        <v>5117.4399409999996</v>
      </c>
      <c r="M24">
        <v>5057.9794920000004</v>
      </c>
      <c r="N24">
        <v>4997.7973629999997</v>
      </c>
      <c r="O24">
        <v>4932.8691410000001</v>
      </c>
      <c r="P24">
        <v>4873.9633789999998</v>
      </c>
      <c r="Q24">
        <v>4818.3222660000001</v>
      </c>
      <c r="R24">
        <v>4773.3173829999996</v>
      </c>
      <c r="S24">
        <v>4735.3779299999997</v>
      </c>
      <c r="T24">
        <v>4700.5795900000003</v>
      </c>
      <c r="U24">
        <v>4663.09375</v>
      </c>
      <c r="V24">
        <v>4630.2001950000003</v>
      </c>
      <c r="W24">
        <v>4599.0820309999999</v>
      </c>
      <c r="X24">
        <v>4572.8413090000004</v>
      </c>
      <c r="Y24">
        <v>4547.0268550000001</v>
      </c>
      <c r="Z24">
        <v>4522.3266599999997</v>
      </c>
      <c r="AA24">
        <v>4502.796875</v>
      </c>
      <c r="AB24">
        <v>4482.5249020000001</v>
      </c>
      <c r="AC24">
        <v>4479.8339839999999</v>
      </c>
      <c r="AD24">
        <v>4478.9736329999996</v>
      </c>
      <c r="AE24">
        <v>4475.9814450000003</v>
      </c>
      <c r="AF24">
        <v>4467.7338870000003</v>
      </c>
      <c r="AG24" s="91">
        <v>-6.0000000000000001E-3</v>
      </c>
    </row>
    <row r="25" spans="1:33">
      <c r="A25" t="s">
        <v>985</v>
      </c>
      <c r="B25" t="s">
        <v>1755</v>
      </c>
      <c r="C25" t="s">
        <v>1756</v>
      </c>
      <c r="D25" t="s">
        <v>817</v>
      </c>
      <c r="F25">
        <v>55.106686000000003</v>
      </c>
      <c r="G25">
        <v>60.266616999999997</v>
      </c>
      <c r="H25">
        <v>64.839827999999997</v>
      </c>
      <c r="I25">
        <v>68.349625000000003</v>
      </c>
      <c r="J25">
        <v>70.525550999999993</v>
      </c>
      <c r="K25">
        <v>72.469809999999995</v>
      </c>
      <c r="L25">
        <v>73.923186999999999</v>
      </c>
      <c r="M25">
        <v>74.768660999999994</v>
      </c>
      <c r="N25">
        <v>75.424942000000001</v>
      </c>
      <c r="O25">
        <v>75.820374000000001</v>
      </c>
      <c r="P25">
        <v>76.349898999999994</v>
      </c>
      <c r="Q25">
        <v>77.040145999999993</v>
      </c>
      <c r="R25">
        <v>77.877280999999996</v>
      </c>
      <c r="S25">
        <v>79.043143999999998</v>
      </c>
      <c r="T25">
        <v>80.450858999999994</v>
      </c>
      <c r="U25">
        <v>82.033744999999996</v>
      </c>
      <c r="V25">
        <v>84.148926000000003</v>
      </c>
      <c r="W25">
        <v>86.843947999999997</v>
      </c>
      <c r="X25">
        <v>89.839264</v>
      </c>
      <c r="Y25">
        <v>92.977112000000005</v>
      </c>
      <c r="Z25">
        <v>96.314857000000003</v>
      </c>
      <c r="AA25">
        <v>100.060036</v>
      </c>
      <c r="AB25">
        <v>104.284363</v>
      </c>
      <c r="AC25">
        <v>109.62687699999999</v>
      </c>
      <c r="AD25">
        <v>115.90031399999999</v>
      </c>
      <c r="AE25">
        <v>122.995178</v>
      </c>
      <c r="AF25">
        <v>131.06424000000001</v>
      </c>
      <c r="AG25" s="91">
        <v>3.4000000000000002E-2</v>
      </c>
    </row>
    <row r="26" spans="1:33">
      <c r="A26" t="s">
        <v>970</v>
      </c>
      <c r="B26" t="s">
        <v>1757</v>
      </c>
      <c r="C26" t="s">
        <v>1758</v>
      </c>
      <c r="D26" t="s">
        <v>817</v>
      </c>
      <c r="F26">
        <v>1.63686</v>
      </c>
      <c r="G26">
        <v>1.8039179999999999</v>
      </c>
      <c r="H26">
        <v>1.9553450000000001</v>
      </c>
      <c r="I26">
        <v>2.095329</v>
      </c>
      <c r="J26">
        <v>2.202966</v>
      </c>
      <c r="K26">
        <v>2.2743500000000001</v>
      </c>
      <c r="L26">
        <v>2.341685</v>
      </c>
      <c r="M26">
        <v>2.3793389999999999</v>
      </c>
      <c r="N26">
        <v>2.4041060000000001</v>
      </c>
      <c r="O26">
        <v>2.4123800000000002</v>
      </c>
      <c r="P26">
        <v>2.4138890000000002</v>
      </c>
      <c r="Q26">
        <v>2.405564</v>
      </c>
      <c r="R26">
        <v>2.395575</v>
      </c>
      <c r="S26">
        <v>2.3836390000000001</v>
      </c>
      <c r="T26">
        <v>2.3738160000000001</v>
      </c>
      <c r="U26">
        <v>2.3633470000000001</v>
      </c>
      <c r="V26">
        <v>2.356134</v>
      </c>
      <c r="W26">
        <v>2.346463</v>
      </c>
      <c r="X26">
        <v>2.3374450000000002</v>
      </c>
      <c r="Y26">
        <v>2.3282379999999998</v>
      </c>
      <c r="Z26">
        <v>2.3202970000000001</v>
      </c>
      <c r="AA26">
        <v>2.3174630000000001</v>
      </c>
      <c r="AB26">
        <v>2.3153820000000001</v>
      </c>
      <c r="AC26">
        <v>2.323302</v>
      </c>
      <c r="AD26">
        <v>2.3276080000000001</v>
      </c>
      <c r="AE26">
        <v>2.3246549999999999</v>
      </c>
      <c r="AF26">
        <v>2.3222160000000001</v>
      </c>
      <c r="AG26" s="91">
        <v>1.4E-2</v>
      </c>
    </row>
    <row r="27" spans="1:33">
      <c r="A27" t="s">
        <v>951</v>
      </c>
      <c r="B27" t="s">
        <v>1759</v>
      </c>
      <c r="C27" t="s">
        <v>1760</v>
      </c>
      <c r="D27" t="s">
        <v>817</v>
      </c>
      <c r="F27">
        <v>1.4276580000000001</v>
      </c>
      <c r="G27">
        <v>1.318281</v>
      </c>
      <c r="H27">
        <v>1.1735040000000001</v>
      </c>
      <c r="I27">
        <v>1.023695</v>
      </c>
      <c r="J27">
        <v>0.946716</v>
      </c>
      <c r="K27">
        <v>0.89150200000000002</v>
      </c>
      <c r="L27">
        <v>0.83629500000000001</v>
      </c>
      <c r="M27">
        <v>0.763683</v>
      </c>
      <c r="N27">
        <v>0.70567800000000003</v>
      </c>
      <c r="O27">
        <v>0.65266599999999997</v>
      </c>
      <c r="P27">
        <v>0.59577599999999997</v>
      </c>
      <c r="Q27">
        <v>0.54799399999999998</v>
      </c>
      <c r="R27">
        <v>0.50356299999999998</v>
      </c>
      <c r="S27">
        <v>0.46726000000000001</v>
      </c>
      <c r="T27">
        <v>0.42045199999999999</v>
      </c>
      <c r="U27">
        <v>0.38884400000000002</v>
      </c>
      <c r="V27">
        <v>0.357379</v>
      </c>
      <c r="W27">
        <v>0.32849600000000001</v>
      </c>
      <c r="X27">
        <v>0.30108299999999999</v>
      </c>
      <c r="Y27">
        <v>0.27498400000000001</v>
      </c>
      <c r="Z27">
        <v>0.25062299999999998</v>
      </c>
      <c r="AA27">
        <v>0.22716500000000001</v>
      </c>
      <c r="AB27">
        <v>0.20371</v>
      </c>
      <c r="AC27">
        <v>0.18196599999999999</v>
      </c>
      <c r="AD27">
        <v>0.15764400000000001</v>
      </c>
      <c r="AE27">
        <v>0.13266900000000001</v>
      </c>
      <c r="AF27">
        <v>0.106854</v>
      </c>
      <c r="AG27" s="91">
        <v>-9.5000000000000001E-2</v>
      </c>
    </row>
    <row r="28" spans="1:33">
      <c r="A28" t="s">
        <v>981</v>
      </c>
      <c r="B28" t="s">
        <v>1761</v>
      </c>
      <c r="C28" t="s">
        <v>1762</v>
      </c>
      <c r="D28" t="s">
        <v>817</v>
      </c>
      <c r="F28">
        <v>2.2528419999999998</v>
      </c>
      <c r="G28">
        <v>3.0272250000000001</v>
      </c>
      <c r="H28">
        <v>3.7554750000000001</v>
      </c>
      <c r="I28">
        <v>4.3965420000000002</v>
      </c>
      <c r="J28">
        <v>4.9255509999999996</v>
      </c>
      <c r="K28">
        <v>5.3774040000000003</v>
      </c>
      <c r="L28">
        <v>5.785533</v>
      </c>
      <c r="M28">
        <v>6.2847600000000003</v>
      </c>
      <c r="N28">
        <v>6.9303150000000002</v>
      </c>
      <c r="O28">
        <v>7.4577920000000004</v>
      </c>
      <c r="P28">
        <v>8.1955190000000009</v>
      </c>
      <c r="Q28">
        <v>9.3046340000000001</v>
      </c>
      <c r="R28">
        <v>10.838058</v>
      </c>
      <c r="S28">
        <v>12.709625000000001</v>
      </c>
      <c r="T28">
        <v>14.955209</v>
      </c>
      <c r="U28">
        <v>17.583475</v>
      </c>
      <c r="V28">
        <v>20.659679000000001</v>
      </c>
      <c r="W28">
        <v>24.386471</v>
      </c>
      <c r="X28">
        <v>28.626867000000001</v>
      </c>
      <c r="Y28">
        <v>33.272857999999999</v>
      </c>
      <c r="Z28">
        <v>37.959400000000002</v>
      </c>
      <c r="AA28">
        <v>42.859276000000001</v>
      </c>
      <c r="AB28">
        <v>47.901051000000002</v>
      </c>
      <c r="AC28">
        <v>53.343429999999998</v>
      </c>
      <c r="AD28">
        <v>58.929783</v>
      </c>
      <c r="AE28">
        <v>64.521468999999996</v>
      </c>
      <c r="AF28">
        <v>70.089607000000001</v>
      </c>
      <c r="AG28" s="91">
        <v>0.14099999999999999</v>
      </c>
    </row>
    <row r="29" spans="1:33">
      <c r="A29" t="s">
        <v>989</v>
      </c>
      <c r="B29" t="s">
        <v>1763</v>
      </c>
      <c r="C29" t="s">
        <v>1764</v>
      </c>
      <c r="D29" t="s">
        <v>817</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t="s">
        <v>549</v>
      </c>
    </row>
    <row r="30" spans="1:33">
      <c r="A30" t="s">
        <v>563</v>
      </c>
      <c r="B30" t="s">
        <v>1765</v>
      </c>
      <c r="C30" t="s">
        <v>1766</v>
      </c>
      <c r="D30" t="s">
        <v>817</v>
      </c>
      <c r="F30">
        <v>434.230682</v>
      </c>
      <c r="G30">
        <v>443.75869799999998</v>
      </c>
      <c r="H30">
        <v>432.581299</v>
      </c>
      <c r="I30">
        <v>417.75234999999998</v>
      </c>
      <c r="J30">
        <v>417.42465199999998</v>
      </c>
      <c r="K30">
        <v>415.93777499999999</v>
      </c>
      <c r="L30">
        <v>403.47412100000003</v>
      </c>
      <c r="M30">
        <v>403.17804000000001</v>
      </c>
      <c r="N30">
        <v>383.83212300000002</v>
      </c>
      <c r="O30">
        <v>385.30667099999999</v>
      </c>
      <c r="P30">
        <v>381.27539100000001</v>
      </c>
      <c r="Q30">
        <v>381.04003899999998</v>
      </c>
      <c r="R30">
        <v>382.19842499999999</v>
      </c>
      <c r="S30">
        <v>383.73739599999999</v>
      </c>
      <c r="T30">
        <v>388.55950899999999</v>
      </c>
      <c r="U30">
        <v>385.72473100000002</v>
      </c>
      <c r="V30">
        <v>387.17019699999997</v>
      </c>
      <c r="W30">
        <v>387.33422899999999</v>
      </c>
      <c r="X30">
        <v>388.97726399999999</v>
      </c>
      <c r="Y30">
        <v>390.85006700000002</v>
      </c>
      <c r="Z30">
        <v>391.76263399999999</v>
      </c>
      <c r="AA30">
        <v>392.73843399999998</v>
      </c>
      <c r="AB30">
        <v>392.65093999999999</v>
      </c>
      <c r="AC30">
        <v>396.48129299999999</v>
      </c>
      <c r="AD30">
        <v>399.58117700000003</v>
      </c>
      <c r="AE30">
        <v>402.097534</v>
      </c>
      <c r="AF30">
        <v>402.97448700000001</v>
      </c>
      <c r="AG30" s="91">
        <v>-3.0000000000000001E-3</v>
      </c>
    </row>
    <row r="31" spans="1:33">
      <c r="A31" t="s">
        <v>1178</v>
      </c>
      <c r="B31" t="s">
        <v>1767</v>
      </c>
      <c r="C31" t="s">
        <v>1768</v>
      </c>
      <c r="D31" t="s">
        <v>817</v>
      </c>
      <c r="F31">
        <v>434.230682</v>
      </c>
      <c r="G31">
        <v>443.75869799999998</v>
      </c>
      <c r="H31">
        <v>432.581299</v>
      </c>
      <c r="I31">
        <v>417.75234999999998</v>
      </c>
      <c r="J31">
        <v>417.42465199999998</v>
      </c>
      <c r="K31">
        <v>415.93777499999999</v>
      </c>
      <c r="L31">
        <v>403.47412100000003</v>
      </c>
      <c r="M31">
        <v>403.17804000000001</v>
      </c>
      <c r="N31">
        <v>383.83212300000002</v>
      </c>
      <c r="O31">
        <v>385.30667099999999</v>
      </c>
      <c r="P31">
        <v>381.27539100000001</v>
      </c>
      <c r="Q31">
        <v>381.04003899999998</v>
      </c>
      <c r="R31">
        <v>382.19842499999999</v>
      </c>
      <c r="S31">
        <v>383.73739599999999</v>
      </c>
      <c r="T31">
        <v>388.55950899999999</v>
      </c>
      <c r="U31">
        <v>385.72473100000002</v>
      </c>
      <c r="V31">
        <v>387.17019699999997</v>
      </c>
      <c r="W31">
        <v>387.33422899999999</v>
      </c>
      <c r="X31">
        <v>388.97726399999999</v>
      </c>
      <c r="Y31">
        <v>390.85006700000002</v>
      </c>
      <c r="Z31">
        <v>391.76263399999999</v>
      </c>
      <c r="AA31">
        <v>392.73843399999998</v>
      </c>
      <c r="AB31">
        <v>392.65093999999999</v>
      </c>
      <c r="AC31">
        <v>396.48129299999999</v>
      </c>
      <c r="AD31">
        <v>399.58117700000003</v>
      </c>
      <c r="AE31">
        <v>402.097534</v>
      </c>
      <c r="AF31">
        <v>402.97448700000001</v>
      </c>
      <c r="AG31" s="91">
        <v>-3.0000000000000001E-3</v>
      </c>
    </row>
    <row r="32" spans="1:33">
      <c r="A32" t="s">
        <v>935</v>
      </c>
      <c r="B32" t="s">
        <v>1769</v>
      </c>
      <c r="C32" t="s">
        <v>1770</v>
      </c>
      <c r="D32" t="s">
        <v>817</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538</v>
      </c>
      <c r="B33" t="s">
        <v>1771</v>
      </c>
      <c r="C33" t="s">
        <v>1772</v>
      </c>
      <c r="D33" t="s">
        <v>817</v>
      </c>
      <c r="F33">
        <v>0</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t="s">
        <v>549</v>
      </c>
    </row>
    <row r="34" spans="1:33">
      <c r="A34" t="s">
        <v>556</v>
      </c>
      <c r="B34" t="s">
        <v>1773</v>
      </c>
      <c r="C34" t="s">
        <v>1774</v>
      </c>
      <c r="D34" t="s">
        <v>817</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364</v>
      </c>
      <c r="B35" t="s">
        <v>1775</v>
      </c>
      <c r="C35" t="s">
        <v>1776</v>
      </c>
      <c r="D35" t="s">
        <v>817</v>
      </c>
      <c r="F35">
        <v>94.440971000000005</v>
      </c>
      <c r="G35">
        <v>95.330078</v>
      </c>
      <c r="H35">
        <v>94.566444000000004</v>
      </c>
      <c r="I35">
        <v>93.798164</v>
      </c>
      <c r="J35">
        <v>93.107506000000001</v>
      </c>
      <c r="K35">
        <v>92.339127000000005</v>
      </c>
      <c r="L35">
        <v>91.480575999999999</v>
      </c>
      <c r="M35">
        <v>90.543334999999999</v>
      </c>
      <c r="N35">
        <v>89.462424999999996</v>
      </c>
      <c r="O35">
        <v>88.707656999999998</v>
      </c>
      <c r="P35">
        <v>88.034156999999993</v>
      </c>
      <c r="Q35">
        <v>87.319710000000001</v>
      </c>
      <c r="R35">
        <v>86.579650999999998</v>
      </c>
      <c r="S35">
        <v>85.944571999999994</v>
      </c>
      <c r="T35">
        <v>85.341614000000007</v>
      </c>
      <c r="U35">
        <v>84.675208999999995</v>
      </c>
      <c r="V35">
        <v>84.112099000000001</v>
      </c>
      <c r="W35">
        <v>83.540062000000006</v>
      </c>
      <c r="X35">
        <v>82.973929999999996</v>
      </c>
      <c r="Y35">
        <v>82.355484000000004</v>
      </c>
      <c r="Z35">
        <v>81.679946999999999</v>
      </c>
      <c r="AA35">
        <v>81.034569000000005</v>
      </c>
      <c r="AB35">
        <v>80.382202000000007</v>
      </c>
      <c r="AC35">
        <v>79.953879999999998</v>
      </c>
      <c r="AD35">
        <v>79.430321000000006</v>
      </c>
      <c r="AE35">
        <v>78.866470000000007</v>
      </c>
      <c r="AF35">
        <v>78.277953999999994</v>
      </c>
      <c r="AG35" s="91">
        <v>-7.0000000000000001E-3</v>
      </c>
    </row>
    <row r="36" spans="1:33">
      <c r="A36" t="s">
        <v>1178</v>
      </c>
      <c r="B36" t="s">
        <v>1777</v>
      </c>
      <c r="C36" t="s">
        <v>1778</v>
      </c>
      <c r="D36" t="s">
        <v>817</v>
      </c>
      <c r="F36">
        <v>92.332252999999994</v>
      </c>
      <c r="G36">
        <v>93.278983999999994</v>
      </c>
      <c r="H36">
        <v>92.539314000000005</v>
      </c>
      <c r="I36">
        <v>91.795044000000004</v>
      </c>
      <c r="J36">
        <v>91.125641000000002</v>
      </c>
      <c r="K36">
        <v>90.379990000000006</v>
      </c>
      <c r="L36">
        <v>89.546463000000003</v>
      </c>
      <c r="M36">
        <v>88.635925</v>
      </c>
      <c r="N36">
        <v>87.584746999999993</v>
      </c>
      <c r="O36">
        <v>86.852417000000003</v>
      </c>
      <c r="P36">
        <v>86.199318000000005</v>
      </c>
      <c r="Q36">
        <v>85.505904999999998</v>
      </c>
      <c r="R36">
        <v>84.786452999999995</v>
      </c>
      <c r="S36">
        <v>84.170158000000001</v>
      </c>
      <c r="T36">
        <v>83.586044000000001</v>
      </c>
      <c r="U36">
        <v>82.940169999999995</v>
      </c>
      <c r="V36">
        <v>82.351212000000004</v>
      </c>
      <c r="W36">
        <v>81.693588000000005</v>
      </c>
      <c r="X36">
        <v>81.036438000000004</v>
      </c>
      <c r="Y36">
        <v>80.322616999999994</v>
      </c>
      <c r="Z36">
        <v>79.547393999999997</v>
      </c>
      <c r="AA36">
        <v>78.795531999999994</v>
      </c>
      <c r="AB36">
        <v>78.030472000000003</v>
      </c>
      <c r="AC36">
        <v>77.475707999999997</v>
      </c>
      <c r="AD36">
        <v>76.820853999999997</v>
      </c>
      <c r="AE36">
        <v>76.119011</v>
      </c>
      <c r="AF36">
        <v>75.385009999999994</v>
      </c>
      <c r="AG36" s="91">
        <v>-8.0000000000000002E-3</v>
      </c>
    </row>
    <row r="37" spans="1:33">
      <c r="A37" t="s">
        <v>1264</v>
      </c>
      <c r="B37" t="s">
        <v>1779</v>
      </c>
      <c r="C37" t="s">
        <v>1780</v>
      </c>
      <c r="D37" t="s">
        <v>817</v>
      </c>
      <c r="F37">
        <v>1.3822049999999999</v>
      </c>
      <c r="G37">
        <v>1.2632559999999999</v>
      </c>
      <c r="H37">
        <v>1.198018</v>
      </c>
      <c r="I37">
        <v>1.1309709999999999</v>
      </c>
      <c r="J37">
        <v>1.0674129999999999</v>
      </c>
      <c r="K37">
        <v>1.0042279999999999</v>
      </c>
      <c r="L37">
        <v>0.937581</v>
      </c>
      <c r="M37">
        <v>0.868587</v>
      </c>
      <c r="N37">
        <v>0.80069400000000002</v>
      </c>
      <c r="O37">
        <v>0.73563800000000001</v>
      </c>
      <c r="P37">
        <v>0.673956</v>
      </c>
      <c r="Q37">
        <v>0.61449699999999996</v>
      </c>
      <c r="R37">
        <v>0.56326799999999999</v>
      </c>
      <c r="S37">
        <v>0.50884700000000005</v>
      </c>
      <c r="T37">
        <v>0.44785000000000003</v>
      </c>
      <c r="U37">
        <v>0.38284099999999999</v>
      </c>
      <c r="V37">
        <v>0.32558700000000002</v>
      </c>
      <c r="W37">
        <v>0.32329599999999997</v>
      </c>
      <c r="X37">
        <v>0.321021</v>
      </c>
      <c r="Y37">
        <v>0.31855600000000001</v>
      </c>
      <c r="Z37">
        <v>0.31585600000000003</v>
      </c>
      <c r="AA37">
        <v>0.31325799999999998</v>
      </c>
      <c r="AB37">
        <v>0.310612</v>
      </c>
      <c r="AC37">
        <v>0.30888199999999999</v>
      </c>
      <c r="AD37">
        <v>0.306782</v>
      </c>
      <c r="AE37">
        <v>0.30452499999999999</v>
      </c>
      <c r="AF37">
        <v>0.302176</v>
      </c>
      <c r="AG37" s="91">
        <v>-5.7000000000000002E-2</v>
      </c>
    </row>
    <row r="38" spans="1:33">
      <c r="A38" t="s">
        <v>538</v>
      </c>
      <c r="B38" t="s">
        <v>1781</v>
      </c>
      <c r="C38" t="s">
        <v>1782</v>
      </c>
      <c r="D38" t="s">
        <v>817</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t="s">
        <v>549</v>
      </c>
    </row>
    <row r="39" spans="1:33">
      <c r="A39" t="s">
        <v>556</v>
      </c>
      <c r="B39" t="s">
        <v>1783</v>
      </c>
      <c r="C39" t="s">
        <v>1784</v>
      </c>
      <c r="D39" t="s">
        <v>817</v>
      </c>
      <c r="F39">
        <v>0.72651399999999999</v>
      </c>
      <c r="G39">
        <v>0.78784500000000002</v>
      </c>
      <c r="H39">
        <v>0.82910799999999996</v>
      </c>
      <c r="I39">
        <v>0.87214700000000001</v>
      </c>
      <c r="J39">
        <v>0.91445100000000001</v>
      </c>
      <c r="K39">
        <v>0.95491099999999995</v>
      </c>
      <c r="L39">
        <v>0.99653099999999994</v>
      </c>
      <c r="M39">
        <v>1.038818</v>
      </c>
      <c r="N39">
        <v>1.0769789999999999</v>
      </c>
      <c r="O39">
        <v>1.119599</v>
      </c>
      <c r="P39">
        <v>1.1608780000000001</v>
      </c>
      <c r="Q39">
        <v>1.199308</v>
      </c>
      <c r="R39">
        <v>1.229924</v>
      </c>
      <c r="S39">
        <v>1.2655670000000001</v>
      </c>
      <c r="T39">
        <v>1.3077129999999999</v>
      </c>
      <c r="U39">
        <v>1.352198</v>
      </c>
      <c r="V39">
        <v>1.4353050000000001</v>
      </c>
      <c r="W39">
        <v>1.5231779999999999</v>
      </c>
      <c r="X39">
        <v>1.616471</v>
      </c>
      <c r="Y39">
        <v>1.7143079999999999</v>
      </c>
      <c r="Z39">
        <v>1.8166960000000001</v>
      </c>
      <c r="AA39">
        <v>1.9257839999999999</v>
      </c>
      <c r="AB39">
        <v>2.0411160000000002</v>
      </c>
      <c r="AC39">
        <v>2.1692900000000002</v>
      </c>
      <c r="AD39">
        <v>2.3026849999999999</v>
      </c>
      <c r="AE39">
        <v>2.44293</v>
      </c>
      <c r="AF39">
        <v>2.590767</v>
      </c>
      <c r="AG39" s="91">
        <v>0.05</v>
      </c>
    </row>
    <row r="40" spans="1:33">
      <c r="A40" t="s">
        <v>892</v>
      </c>
      <c r="B40" t="s">
        <v>1785</v>
      </c>
      <c r="C40" t="s">
        <v>1786</v>
      </c>
      <c r="D40" t="s">
        <v>817</v>
      </c>
      <c r="F40">
        <v>752.11914100000001</v>
      </c>
      <c r="G40">
        <v>733.38183600000002</v>
      </c>
      <c r="H40">
        <v>741.75500499999998</v>
      </c>
      <c r="I40">
        <v>755.32031199999994</v>
      </c>
      <c r="J40">
        <v>766.29522699999995</v>
      </c>
      <c r="K40">
        <v>778.19598399999995</v>
      </c>
      <c r="L40">
        <v>789.92559800000004</v>
      </c>
      <c r="M40">
        <v>800.55590800000004</v>
      </c>
      <c r="N40">
        <v>812.12438999999995</v>
      </c>
      <c r="O40">
        <v>823.286743</v>
      </c>
      <c r="P40">
        <v>834.92968800000006</v>
      </c>
      <c r="Q40">
        <v>844.163635</v>
      </c>
      <c r="R40">
        <v>851.84155299999998</v>
      </c>
      <c r="S40">
        <v>859.28411900000003</v>
      </c>
      <c r="T40">
        <v>865.81829800000003</v>
      </c>
      <c r="U40">
        <v>872.40655500000003</v>
      </c>
      <c r="V40">
        <v>878.26220699999999</v>
      </c>
      <c r="W40">
        <v>883.989014</v>
      </c>
      <c r="X40">
        <v>889.83532700000001</v>
      </c>
      <c r="Y40">
        <v>895.57183799999996</v>
      </c>
      <c r="Z40">
        <v>901.092896</v>
      </c>
      <c r="AA40">
        <v>906.31549099999995</v>
      </c>
      <c r="AB40">
        <v>910.75854500000003</v>
      </c>
      <c r="AC40">
        <v>916.78363000000002</v>
      </c>
      <c r="AD40">
        <v>923.91906700000004</v>
      </c>
      <c r="AE40">
        <v>930.80413799999997</v>
      </c>
      <c r="AF40">
        <v>937.27282700000001</v>
      </c>
      <c r="AG40" s="91">
        <v>8.9999999999999993E-3</v>
      </c>
    </row>
    <row r="41" spans="1:33">
      <c r="A41" t="s">
        <v>1178</v>
      </c>
      <c r="B41" t="s">
        <v>1787</v>
      </c>
      <c r="C41" t="s">
        <v>1788</v>
      </c>
      <c r="D41" t="s">
        <v>817</v>
      </c>
      <c r="F41">
        <v>195.74534600000001</v>
      </c>
      <c r="G41">
        <v>212.661835</v>
      </c>
      <c r="H41">
        <v>224.314606</v>
      </c>
      <c r="I41">
        <v>228.064087</v>
      </c>
      <c r="J41">
        <v>233.18679800000001</v>
      </c>
      <c r="K41">
        <v>235.61990399999999</v>
      </c>
      <c r="L41">
        <v>238.52423099999999</v>
      </c>
      <c r="M41">
        <v>242.35704000000001</v>
      </c>
      <c r="N41">
        <v>248.63774100000001</v>
      </c>
      <c r="O41">
        <v>254.948486</v>
      </c>
      <c r="P41">
        <v>261.07586700000002</v>
      </c>
      <c r="Q41">
        <v>263.98260499999998</v>
      </c>
      <c r="R41">
        <v>266.61132800000001</v>
      </c>
      <c r="S41">
        <v>268.03750600000001</v>
      </c>
      <c r="T41">
        <v>270.21701000000002</v>
      </c>
      <c r="U41">
        <v>272.002228</v>
      </c>
      <c r="V41">
        <v>273.95889299999999</v>
      </c>
      <c r="W41">
        <v>276.39965799999999</v>
      </c>
      <c r="X41">
        <v>278.885986</v>
      </c>
      <c r="Y41">
        <v>280.99075299999998</v>
      </c>
      <c r="Z41">
        <v>283.009094</v>
      </c>
      <c r="AA41">
        <v>284.52014200000002</v>
      </c>
      <c r="AB41">
        <v>284.75753800000001</v>
      </c>
      <c r="AC41">
        <v>286.24276700000001</v>
      </c>
      <c r="AD41">
        <v>288.10394300000002</v>
      </c>
      <c r="AE41">
        <v>290.23345899999998</v>
      </c>
      <c r="AF41">
        <v>292.11120599999998</v>
      </c>
      <c r="AG41" s="91">
        <v>1.6E-2</v>
      </c>
    </row>
    <row r="42" spans="1:33">
      <c r="A42" t="s">
        <v>1264</v>
      </c>
      <c r="B42" t="s">
        <v>1789</v>
      </c>
      <c r="C42" t="s">
        <v>1790</v>
      </c>
      <c r="D42" t="s">
        <v>817</v>
      </c>
      <c r="F42">
        <v>550.43896500000005</v>
      </c>
      <c r="G42">
        <v>514.18347200000005</v>
      </c>
      <c r="H42">
        <v>510.80633499999999</v>
      </c>
      <c r="I42">
        <v>520.583618</v>
      </c>
      <c r="J42">
        <v>526.08252000000005</v>
      </c>
      <c r="K42">
        <v>535.16064500000005</v>
      </c>
      <c r="L42">
        <v>543.52642800000001</v>
      </c>
      <c r="M42">
        <v>549.77069100000006</v>
      </c>
      <c r="N42">
        <v>554.768372</v>
      </c>
      <c r="O42">
        <v>559.316101</v>
      </c>
      <c r="P42">
        <v>564.45159899999999</v>
      </c>
      <c r="Q42">
        <v>570.71923800000002</v>
      </c>
      <c r="R42">
        <v>575.59594700000002</v>
      </c>
      <c r="S42">
        <v>581.43194600000004</v>
      </c>
      <c r="T42">
        <v>585.571777</v>
      </c>
      <c r="U42">
        <v>590.16540499999996</v>
      </c>
      <c r="V42">
        <v>593.91705300000001</v>
      </c>
      <c r="W42">
        <v>597.12823500000002</v>
      </c>
      <c r="X42">
        <v>600.45532200000002</v>
      </c>
      <c r="Y42">
        <v>603.99230999999997</v>
      </c>
      <c r="Z42">
        <v>607.38354500000003</v>
      </c>
      <c r="AA42">
        <v>610.92431599999998</v>
      </c>
      <c r="AB42">
        <v>615.06170699999996</v>
      </c>
      <c r="AC42">
        <v>619.51269500000001</v>
      </c>
      <c r="AD42">
        <v>624.67334000000005</v>
      </c>
      <c r="AE42">
        <v>629.26171899999997</v>
      </c>
      <c r="AF42">
        <v>633.68322799999999</v>
      </c>
      <c r="AG42" s="91">
        <v>5.0000000000000001E-3</v>
      </c>
    </row>
    <row r="43" spans="1:33">
      <c r="A43" t="s">
        <v>538</v>
      </c>
      <c r="B43" t="s">
        <v>1791</v>
      </c>
      <c r="C43" t="s">
        <v>1792</v>
      </c>
      <c r="D43" t="s">
        <v>817</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556</v>
      </c>
      <c r="B44" t="s">
        <v>1793</v>
      </c>
      <c r="C44" t="s">
        <v>1794</v>
      </c>
      <c r="D44" t="s">
        <v>817</v>
      </c>
      <c r="F44">
        <v>5.9348320000000001</v>
      </c>
      <c r="G44">
        <v>6.5364779999999998</v>
      </c>
      <c r="H44">
        <v>6.6340339999999998</v>
      </c>
      <c r="I44">
        <v>6.6726179999999999</v>
      </c>
      <c r="J44">
        <v>7.0259280000000004</v>
      </c>
      <c r="K44">
        <v>7.4154460000000002</v>
      </c>
      <c r="L44">
        <v>7.8749640000000003</v>
      </c>
      <c r="M44">
        <v>8.4281520000000008</v>
      </c>
      <c r="N44">
        <v>8.7182600000000008</v>
      </c>
      <c r="O44">
        <v>9.0221319999999992</v>
      </c>
      <c r="P44">
        <v>9.4022459999999999</v>
      </c>
      <c r="Q44">
        <v>9.4618070000000003</v>
      </c>
      <c r="R44">
        <v>9.6343019999999999</v>
      </c>
      <c r="S44">
        <v>9.8146550000000001</v>
      </c>
      <c r="T44">
        <v>10.029487</v>
      </c>
      <c r="U44">
        <v>10.238963999999999</v>
      </c>
      <c r="V44">
        <v>10.386210999999999</v>
      </c>
      <c r="W44">
        <v>10.461117</v>
      </c>
      <c r="X44">
        <v>10.493995</v>
      </c>
      <c r="Y44">
        <v>10.588778</v>
      </c>
      <c r="Z44">
        <v>10.700267999999999</v>
      </c>
      <c r="AA44">
        <v>10.871041999999999</v>
      </c>
      <c r="AB44">
        <v>10.939361999999999</v>
      </c>
      <c r="AC44">
        <v>11.028162999999999</v>
      </c>
      <c r="AD44">
        <v>11.141788</v>
      </c>
      <c r="AE44">
        <v>11.308977000000001</v>
      </c>
      <c r="AF44">
        <v>11.478370999999999</v>
      </c>
      <c r="AG44" s="91">
        <v>2.5999999999999999E-2</v>
      </c>
    </row>
    <row r="45" spans="1:33">
      <c r="A45" t="s">
        <v>1289</v>
      </c>
      <c r="B45" t="s">
        <v>1795</v>
      </c>
      <c r="C45" t="s">
        <v>1796</v>
      </c>
      <c r="D45" t="s">
        <v>817</v>
      </c>
      <c r="F45">
        <v>3268.3242190000001</v>
      </c>
      <c r="G45">
        <v>3262.0329590000001</v>
      </c>
      <c r="H45">
        <v>3288.7468260000001</v>
      </c>
      <c r="I45">
        <v>3323.875</v>
      </c>
      <c r="J45">
        <v>3351.2607419999999</v>
      </c>
      <c r="K45">
        <v>3383.5483399999998</v>
      </c>
      <c r="L45">
        <v>3411.5720209999999</v>
      </c>
      <c r="M45">
        <v>3430.9506839999999</v>
      </c>
      <c r="N45">
        <v>3454.6044919999999</v>
      </c>
      <c r="O45">
        <v>3479.304932</v>
      </c>
      <c r="P45">
        <v>3503.2453609999998</v>
      </c>
      <c r="Q45">
        <v>3534.0241700000001</v>
      </c>
      <c r="R45">
        <v>3567.5559079999998</v>
      </c>
      <c r="S45">
        <v>3607.15625</v>
      </c>
      <c r="T45">
        <v>3649.6206050000001</v>
      </c>
      <c r="U45">
        <v>3693.141846</v>
      </c>
      <c r="V45">
        <v>3735.9509280000002</v>
      </c>
      <c r="W45">
        <v>3776.4458009999998</v>
      </c>
      <c r="X45">
        <v>3821.6879880000001</v>
      </c>
      <c r="Y45">
        <v>3863.9777829999998</v>
      </c>
      <c r="Z45">
        <v>3901.1779790000001</v>
      </c>
      <c r="AA45">
        <v>3936.9096679999998</v>
      </c>
      <c r="AB45">
        <v>3970.2233890000002</v>
      </c>
      <c r="AC45">
        <v>4011.1313479999999</v>
      </c>
      <c r="AD45">
        <v>4055.1303710000002</v>
      </c>
      <c r="AE45">
        <v>4094.5153810000002</v>
      </c>
      <c r="AF45">
        <v>4133.5112300000001</v>
      </c>
      <c r="AG45" s="91">
        <v>8.9999999999999993E-3</v>
      </c>
    </row>
    <row r="46" spans="1:33">
      <c r="A46" t="s">
        <v>1292</v>
      </c>
      <c r="B46" t="s">
        <v>1797</v>
      </c>
      <c r="C46" t="s">
        <v>1798</v>
      </c>
      <c r="D46" t="s">
        <v>817</v>
      </c>
      <c r="F46">
        <v>3245.922607</v>
      </c>
      <c r="G46">
        <v>3239.6389159999999</v>
      </c>
      <c r="H46">
        <v>3266.3591310000002</v>
      </c>
      <c r="I46">
        <v>3301.492432</v>
      </c>
      <c r="J46">
        <v>3328.8823240000002</v>
      </c>
      <c r="K46">
        <v>3361.1733399999998</v>
      </c>
      <c r="L46">
        <v>3389.1999510000001</v>
      </c>
      <c r="M46">
        <v>3408.5810550000001</v>
      </c>
      <c r="N46">
        <v>3432.2368160000001</v>
      </c>
      <c r="O46">
        <v>3456.9389649999998</v>
      </c>
      <c r="P46">
        <v>3480.8808589999999</v>
      </c>
      <c r="Q46">
        <v>3511.6606449999999</v>
      </c>
      <c r="R46">
        <v>3545.1933589999999</v>
      </c>
      <c r="S46">
        <v>3584.7944339999999</v>
      </c>
      <c r="T46">
        <v>3627.2595209999999</v>
      </c>
      <c r="U46">
        <v>3670.78125</v>
      </c>
      <c r="V46">
        <v>3713.5908199999999</v>
      </c>
      <c r="W46">
        <v>3754.086182</v>
      </c>
      <c r="X46">
        <v>3799.3286130000001</v>
      </c>
      <c r="Y46">
        <v>3841.6186520000001</v>
      </c>
      <c r="Z46">
        <v>3878.8190920000002</v>
      </c>
      <c r="AA46">
        <v>3914.5507809999999</v>
      </c>
      <c r="AB46">
        <v>3947.8647460000002</v>
      </c>
      <c r="AC46">
        <v>3988.7727049999999</v>
      </c>
      <c r="AD46">
        <v>4032.7719729999999</v>
      </c>
      <c r="AE46">
        <v>4072.156982</v>
      </c>
      <c r="AF46">
        <v>4111.1528319999998</v>
      </c>
      <c r="AG46" s="91">
        <v>8.9999999999999993E-3</v>
      </c>
    </row>
    <row r="47" spans="1:33">
      <c r="A47" t="s">
        <v>966</v>
      </c>
      <c r="B47" t="s">
        <v>1799</v>
      </c>
      <c r="C47" t="s">
        <v>1800</v>
      </c>
      <c r="D47" t="s">
        <v>817</v>
      </c>
      <c r="F47">
        <v>22.401547999999998</v>
      </c>
      <c r="G47">
        <v>22.394031999999999</v>
      </c>
      <c r="H47">
        <v>22.387812</v>
      </c>
      <c r="I47">
        <v>22.382666</v>
      </c>
      <c r="J47">
        <v>22.378406999999999</v>
      </c>
      <c r="K47">
        <v>22.374884000000002</v>
      </c>
      <c r="L47">
        <v>22.371969</v>
      </c>
      <c r="M47">
        <v>22.369558000000001</v>
      </c>
      <c r="N47">
        <v>22.367563000000001</v>
      </c>
      <c r="O47">
        <v>22.365911000000001</v>
      </c>
      <c r="P47">
        <v>22.364546000000001</v>
      </c>
      <c r="Q47">
        <v>22.363416999999998</v>
      </c>
      <c r="R47">
        <v>22.362480000000001</v>
      </c>
      <c r="S47">
        <v>22.361708</v>
      </c>
      <c r="T47">
        <v>22.361066999999998</v>
      </c>
      <c r="U47">
        <v>22.360537999999998</v>
      </c>
      <c r="V47">
        <v>22.360099999999999</v>
      </c>
      <c r="W47">
        <v>22.359736999999999</v>
      </c>
      <c r="X47">
        <v>22.359438000000001</v>
      </c>
      <c r="Y47">
        <v>22.359190000000002</v>
      </c>
      <c r="Z47">
        <v>22.358984</v>
      </c>
      <c r="AA47">
        <v>22.358813999999999</v>
      </c>
      <c r="AB47">
        <v>22.358673</v>
      </c>
      <c r="AC47">
        <v>22.358557000000001</v>
      </c>
      <c r="AD47">
        <v>22.358460999999998</v>
      </c>
      <c r="AE47">
        <v>22.358381000000001</v>
      </c>
      <c r="AF47">
        <v>22.358315000000001</v>
      </c>
      <c r="AG47" s="91">
        <v>0</v>
      </c>
    </row>
    <row r="48" spans="1:33">
      <c r="A48" t="s">
        <v>448</v>
      </c>
      <c r="B48" t="s">
        <v>1801</v>
      </c>
      <c r="C48" t="s">
        <v>1802</v>
      </c>
      <c r="D48" t="s">
        <v>817</v>
      </c>
      <c r="F48">
        <v>444.78881799999999</v>
      </c>
      <c r="G48">
        <v>449.84466600000002</v>
      </c>
      <c r="H48">
        <v>452.96935999999999</v>
      </c>
      <c r="I48">
        <v>454.89593500000001</v>
      </c>
      <c r="J48">
        <v>455.761932</v>
      </c>
      <c r="K48">
        <v>455.59344499999997</v>
      </c>
      <c r="L48">
        <v>455.377319</v>
      </c>
      <c r="M48">
        <v>455.84149200000002</v>
      </c>
      <c r="N48">
        <v>456.21725500000002</v>
      </c>
      <c r="O48">
        <v>456.609802</v>
      </c>
      <c r="P48">
        <v>456.93264799999997</v>
      </c>
      <c r="Q48">
        <v>457.18493699999999</v>
      </c>
      <c r="R48">
        <v>457.63305700000001</v>
      </c>
      <c r="S48">
        <v>458.22058099999998</v>
      </c>
      <c r="T48">
        <v>458.78735399999999</v>
      </c>
      <c r="U48">
        <v>459.338776</v>
      </c>
      <c r="V48">
        <v>459.87536599999999</v>
      </c>
      <c r="W48">
        <v>460.398956</v>
      </c>
      <c r="X48">
        <v>460.913971</v>
      </c>
      <c r="Y48">
        <v>461.42312600000002</v>
      </c>
      <c r="Z48">
        <v>461.92681900000002</v>
      </c>
      <c r="AA48">
        <v>462.42492700000003</v>
      </c>
      <c r="AB48">
        <v>462.92233299999998</v>
      </c>
      <c r="AC48">
        <v>463.41894500000001</v>
      </c>
      <c r="AD48">
        <v>463.91293300000001</v>
      </c>
      <c r="AE48">
        <v>464.407623</v>
      </c>
      <c r="AF48">
        <v>464.90356400000002</v>
      </c>
      <c r="AG48" s="91">
        <v>2E-3</v>
      </c>
    </row>
    <row r="49" spans="1:33">
      <c r="A49" t="s">
        <v>931</v>
      </c>
      <c r="B49" t="s">
        <v>1803</v>
      </c>
      <c r="C49" t="s">
        <v>1804</v>
      </c>
      <c r="D49" t="s">
        <v>817</v>
      </c>
      <c r="F49">
        <v>335.94638099999997</v>
      </c>
      <c r="G49">
        <v>339.76504499999999</v>
      </c>
      <c r="H49">
        <v>342.125092</v>
      </c>
      <c r="I49">
        <v>343.58023100000003</v>
      </c>
      <c r="J49">
        <v>344.23431399999998</v>
      </c>
      <c r="K49">
        <v>344.107056</v>
      </c>
      <c r="L49">
        <v>343.94381700000002</v>
      </c>
      <c r="M49">
        <v>344.29440299999999</v>
      </c>
      <c r="N49">
        <v>344.578217</v>
      </c>
      <c r="O49">
        <v>344.87469499999997</v>
      </c>
      <c r="P49">
        <v>345.11853000000002</v>
      </c>
      <c r="Q49">
        <v>345.30908199999999</v>
      </c>
      <c r="R49">
        <v>345.64752199999998</v>
      </c>
      <c r="S49">
        <v>346.09127799999999</v>
      </c>
      <c r="T49">
        <v>346.51937900000001</v>
      </c>
      <c r="U49">
        <v>346.93585200000001</v>
      </c>
      <c r="V49">
        <v>347.34112499999998</v>
      </c>
      <c r="W49">
        <v>347.736603</v>
      </c>
      <c r="X49">
        <v>348.12558000000001</v>
      </c>
      <c r="Y49">
        <v>348.51016199999998</v>
      </c>
      <c r="Z49">
        <v>348.89059400000002</v>
      </c>
      <c r="AA49">
        <v>349.26681500000001</v>
      </c>
      <c r="AB49">
        <v>349.64248700000002</v>
      </c>
      <c r="AC49">
        <v>350.01757800000001</v>
      </c>
      <c r="AD49">
        <v>350.39068600000002</v>
      </c>
      <c r="AE49">
        <v>350.76431300000002</v>
      </c>
      <c r="AF49">
        <v>351.13888500000002</v>
      </c>
      <c r="AG49" s="91">
        <v>2E-3</v>
      </c>
    </row>
    <row r="50" spans="1:33">
      <c r="A50" t="s">
        <v>935</v>
      </c>
      <c r="B50" t="s">
        <v>1805</v>
      </c>
      <c r="C50" t="s">
        <v>1806</v>
      </c>
      <c r="D50" t="s">
        <v>817</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t="s">
        <v>549</v>
      </c>
    </row>
    <row r="51" spans="1:33">
      <c r="A51" t="s">
        <v>939</v>
      </c>
      <c r="B51" t="s">
        <v>1807</v>
      </c>
      <c r="C51" t="s">
        <v>1808</v>
      </c>
      <c r="D51" t="s">
        <v>817</v>
      </c>
      <c r="F51">
        <v>108.84242999999999</v>
      </c>
      <c r="G51">
        <v>110.079628</v>
      </c>
      <c r="H51">
        <v>110.844261</v>
      </c>
      <c r="I51">
        <v>111.31572</v>
      </c>
      <c r="J51">
        <v>111.527618</v>
      </c>
      <c r="K51">
        <v>111.486397</v>
      </c>
      <c r="L51">
        <v>111.43351699999999</v>
      </c>
      <c r="M51">
        <v>111.547089</v>
      </c>
      <c r="N51">
        <v>111.63904599999999</v>
      </c>
      <c r="O51">
        <v>111.735107</v>
      </c>
      <c r="P51">
        <v>111.814117</v>
      </c>
      <c r="Q51">
        <v>111.87587000000001</v>
      </c>
      <c r="R51">
        <v>111.985519</v>
      </c>
      <c r="S51">
        <v>112.12930299999999</v>
      </c>
      <c r="T51">
        <v>112.26799</v>
      </c>
      <c r="U51">
        <v>112.402924</v>
      </c>
      <c r="V51">
        <v>112.53424099999999</v>
      </c>
      <c r="W51">
        <v>112.66235399999999</v>
      </c>
      <c r="X51">
        <v>112.788383</v>
      </c>
      <c r="Y51">
        <v>112.912964</v>
      </c>
      <c r="Z51">
        <v>113.03624000000001</v>
      </c>
      <c r="AA51">
        <v>113.15812699999999</v>
      </c>
      <c r="AB51">
        <v>113.27984600000001</v>
      </c>
      <c r="AC51">
        <v>113.401375</v>
      </c>
      <c r="AD51">
        <v>113.52224699999999</v>
      </c>
      <c r="AE51">
        <v>113.643303</v>
      </c>
      <c r="AF51">
        <v>113.764679</v>
      </c>
      <c r="AG51" s="91">
        <v>2E-3</v>
      </c>
    </row>
    <row r="52" spans="1:33">
      <c r="A52" t="s">
        <v>347</v>
      </c>
      <c r="B52" t="s">
        <v>1809</v>
      </c>
      <c r="C52" t="s">
        <v>1810</v>
      </c>
      <c r="D52" t="s">
        <v>817</v>
      </c>
      <c r="F52">
        <v>207.85879499999999</v>
      </c>
      <c r="G52">
        <v>213.51556400000001</v>
      </c>
      <c r="H52">
        <v>216.129898</v>
      </c>
      <c r="I52">
        <v>217.12576300000001</v>
      </c>
      <c r="J52">
        <v>217.48175000000001</v>
      </c>
      <c r="K52">
        <v>217.42764299999999</v>
      </c>
      <c r="L52">
        <v>217.24430799999999</v>
      </c>
      <c r="M52">
        <v>216.24174500000001</v>
      </c>
      <c r="N52">
        <v>214.76506000000001</v>
      </c>
      <c r="O52">
        <v>213.18585200000001</v>
      </c>
      <c r="P52">
        <v>211.90618900000001</v>
      </c>
      <c r="Q52">
        <v>210.37204</v>
      </c>
      <c r="R52">
        <v>208.78291300000001</v>
      </c>
      <c r="S52">
        <v>207.22485399999999</v>
      </c>
      <c r="T52">
        <v>205.64492799999999</v>
      </c>
      <c r="U52">
        <v>203.97955300000001</v>
      </c>
      <c r="V52">
        <v>202.18667600000001</v>
      </c>
      <c r="W52">
        <v>200.30072000000001</v>
      </c>
      <c r="X52">
        <v>198.29200700000001</v>
      </c>
      <c r="Y52">
        <v>196.336792</v>
      </c>
      <c r="Z52">
        <v>194.28083799999999</v>
      </c>
      <c r="AA52">
        <v>192.319534</v>
      </c>
      <c r="AB52">
        <v>190.19499200000001</v>
      </c>
      <c r="AC52">
        <v>187.95107999999999</v>
      </c>
      <c r="AD52">
        <v>185.79196200000001</v>
      </c>
      <c r="AE52">
        <v>183.69107099999999</v>
      </c>
      <c r="AF52">
        <v>181.903885</v>
      </c>
      <c r="AG52" s="91">
        <v>-5.0000000000000001E-3</v>
      </c>
    </row>
    <row r="53" spans="1:33">
      <c r="A53" t="s">
        <v>1314</v>
      </c>
      <c r="B53" t="s">
        <v>1811</v>
      </c>
      <c r="C53" t="s">
        <v>1812</v>
      </c>
      <c r="D53" t="s">
        <v>817</v>
      </c>
      <c r="F53">
        <v>76.710044999999994</v>
      </c>
      <c r="G53">
        <v>81.313903999999994</v>
      </c>
      <c r="H53">
        <v>83.939346</v>
      </c>
      <c r="I53">
        <v>85.569359000000006</v>
      </c>
      <c r="J53">
        <v>86.754188999999997</v>
      </c>
      <c r="K53">
        <v>87.688941999999997</v>
      </c>
      <c r="L53">
        <v>88.627594000000002</v>
      </c>
      <c r="M53">
        <v>88.838866999999993</v>
      </c>
      <c r="N53">
        <v>88.562233000000006</v>
      </c>
      <c r="O53">
        <v>88.112342999999996</v>
      </c>
      <c r="P53">
        <v>87.900931999999997</v>
      </c>
      <c r="Q53">
        <v>87.407082000000003</v>
      </c>
      <c r="R53">
        <v>86.832076999999998</v>
      </c>
      <c r="S53">
        <v>86.239661999999996</v>
      </c>
      <c r="T53">
        <v>85.777709999999999</v>
      </c>
      <c r="U53">
        <v>85.252876000000001</v>
      </c>
      <c r="V53">
        <v>84.619086999999993</v>
      </c>
      <c r="W53">
        <v>83.913132000000004</v>
      </c>
      <c r="X53">
        <v>83.115341000000001</v>
      </c>
      <c r="Y53">
        <v>82.391418000000002</v>
      </c>
      <c r="Z53">
        <v>81.586922000000001</v>
      </c>
      <c r="AA53">
        <v>80.892448000000002</v>
      </c>
      <c r="AB53">
        <v>80.055817000000005</v>
      </c>
      <c r="AC53">
        <v>79.108192000000003</v>
      </c>
      <c r="AD53">
        <v>78.258156</v>
      </c>
      <c r="AE53">
        <v>77.463318000000001</v>
      </c>
      <c r="AF53">
        <v>76.982123999999999</v>
      </c>
      <c r="AG53" s="91">
        <v>0</v>
      </c>
    </row>
    <row r="54" spans="1:33">
      <c r="A54" t="s">
        <v>1221</v>
      </c>
      <c r="B54" t="s">
        <v>1813</v>
      </c>
      <c r="C54" t="s">
        <v>1814</v>
      </c>
      <c r="D54" t="s">
        <v>817</v>
      </c>
      <c r="F54">
        <v>9.1472949999999997</v>
      </c>
      <c r="G54">
        <v>9.6769990000000004</v>
      </c>
      <c r="H54">
        <v>9.9694310000000002</v>
      </c>
      <c r="I54">
        <v>10.140093</v>
      </c>
      <c r="J54">
        <v>10.254068</v>
      </c>
      <c r="K54">
        <v>10.338150000000001</v>
      </c>
      <c r="L54">
        <v>10.423724999999999</v>
      </c>
      <c r="M54">
        <v>10.40757</v>
      </c>
      <c r="N54">
        <v>10.336831</v>
      </c>
      <c r="O54">
        <v>10.245358</v>
      </c>
      <c r="P54">
        <v>10.182765</v>
      </c>
      <c r="Q54">
        <v>10.088881000000001</v>
      </c>
      <c r="R54">
        <v>9.9874010000000002</v>
      </c>
      <c r="S54">
        <v>9.8847330000000007</v>
      </c>
      <c r="T54">
        <v>9.7954469999999993</v>
      </c>
      <c r="U54">
        <v>9.7009380000000007</v>
      </c>
      <c r="V54">
        <v>9.5947750000000003</v>
      </c>
      <c r="W54">
        <v>9.4811399999999999</v>
      </c>
      <c r="X54">
        <v>9.3583630000000007</v>
      </c>
      <c r="Y54">
        <v>9.2445350000000008</v>
      </c>
      <c r="Z54">
        <v>9.1221510000000006</v>
      </c>
      <c r="AA54">
        <v>9.0127930000000003</v>
      </c>
      <c r="AB54">
        <v>8.8882650000000005</v>
      </c>
      <c r="AC54">
        <v>8.7531800000000004</v>
      </c>
      <c r="AD54">
        <v>8.6299919999999997</v>
      </c>
      <c r="AE54">
        <v>8.5133890000000001</v>
      </c>
      <c r="AF54">
        <v>8.4316549999999992</v>
      </c>
      <c r="AG54" s="91">
        <v>-3.0000000000000001E-3</v>
      </c>
    </row>
    <row r="55" spans="1:33">
      <c r="A55" t="s">
        <v>951</v>
      </c>
      <c r="B55" t="s">
        <v>1815</v>
      </c>
      <c r="C55" t="s">
        <v>1816</v>
      </c>
      <c r="D55" t="s">
        <v>817</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t="s">
        <v>549</v>
      </c>
    </row>
    <row r="56" spans="1:33">
      <c r="A56" t="s">
        <v>1178</v>
      </c>
      <c r="B56" t="s">
        <v>1817</v>
      </c>
      <c r="C56" t="s">
        <v>1818</v>
      </c>
      <c r="D56" t="s">
        <v>817</v>
      </c>
      <c r="F56">
        <v>40.625771</v>
      </c>
      <c r="G56">
        <v>43.015372999999997</v>
      </c>
      <c r="H56">
        <v>44.437289999999997</v>
      </c>
      <c r="I56">
        <v>45.333485000000003</v>
      </c>
      <c r="J56">
        <v>45.963813999999999</v>
      </c>
      <c r="K56">
        <v>46.444603000000001</v>
      </c>
      <c r="L56">
        <v>46.903049000000003</v>
      </c>
      <c r="M56">
        <v>46.919742999999997</v>
      </c>
      <c r="N56">
        <v>46.674880999999999</v>
      </c>
      <c r="O56">
        <v>46.334845999999999</v>
      </c>
      <c r="P56">
        <v>46.093288000000001</v>
      </c>
      <c r="Q56">
        <v>45.718204</v>
      </c>
      <c r="R56">
        <v>45.301796000000003</v>
      </c>
      <c r="S56">
        <v>44.889698000000003</v>
      </c>
      <c r="T56">
        <v>44.538803000000001</v>
      </c>
      <c r="U56">
        <v>44.157210999999997</v>
      </c>
      <c r="V56">
        <v>43.730533999999999</v>
      </c>
      <c r="W56">
        <v>43.270508</v>
      </c>
      <c r="X56">
        <v>42.771523000000002</v>
      </c>
      <c r="Y56">
        <v>42.300243000000002</v>
      </c>
      <c r="Z56">
        <v>41.791203000000003</v>
      </c>
      <c r="AA56">
        <v>41.328612999999997</v>
      </c>
      <c r="AB56">
        <v>40.801394999999999</v>
      </c>
      <c r="AC56">
        <v>40.232635000000002</v>
      </c>
      <c r="AD56">
        <v>39.711196999999999</v>
      </c>
      <c r="AE56">
        <v>39.214508000000002</v>
      </c>
      <c r="AF56">
        <v>38.856288999999997</v>
      </c>
      <c r="AG56" s="91">
        <v>-2E-3</v>
      </c>
    </row>
    <row r="57" spans="1:33">
      <c r="A57" t="s">
        <v>985</v>
      </c>
      <c r="B57" t="s">
        <v>1819</v>
      </c>
      <c r="C57" t="s">
        <v>1820</v>
      </c>
      <c r="D57" t="s">
        <v>817</v>
      </c>
      <c r="F57">
        <v>23.263926999999999</v>
      </c>
      <c r="G57">
        <v>24.442589000000002</v>
      </c>
      <c r="H57">
        <v>24.941652000000001</v>
      </c>
      <c r="I57">
        <v>25.139893000000001</v>
      </c>
      <c r="J57">
        <v>25.233543000000001</v>
      </c>
      <c r="K57">
        <v>25.265585000000002</v>
      </c>
      <c r="L57">
        <v>25.313994999999998</v>
      </c>
      <c r="M57">
        <v>25.225773</v>
      </c>
      <c r="N57">
        <v>25.006153000000001</v>
      </c>
      <c r="O57">
        <v>24.744357999999998</v>
      </c>
      <c r="P57">
        <v>24.571242999999999</v>
      </c>
      <c r="Q57">
        <v>24.309456000000001</v>
      </c>
      <c r="R57">
        <v>24.027180000000001</v>
      </c>
      <c r="S57">
        <v>23.733592999999999</v>
      </c>
      <c r="T57">
        <v>23.491579000000002</v>
      </c>
      <c r="U57">
        <v>23.230962999999999</v>
      </c>
      <c r="V57">
        <v>22.936558000000002</v>
      </c>
      <c r="W57">
        <v>22.624068999999999</v>
      </c>
      <c r="X57">
        <v>22.285173</v>
      </c>
      <c r="Y57">
        <v>21.978224000000001</v>
      </c>
      <c r="Z57">
        <v>21.652470000000001</v>
      </c>
      <c r="AA57">
        <v>21.36721</v>
      </c>
      <c r="AB57">
        <v>21.043865</v>
      </c>
      <c r="AC57">
        <v>20.685226</v>
      </c>
      <c r="AD57">
        <v>20.358484000000001</v>
      </c>
      <c r="AE57">
        <v>20.053581000000001</v>
      </c>
      <c r="AF57">
        <v>19.847092</v>
      </c>
      <c r="AG57" s="91">
        <v>-6.0000000000000001E-3</v>
      </c>
    </row>
    <row r="58" spans="1:33">
      <c r="A58" t="s">
        <v>970</v>
      </c>
      <c r="B58" t="s">
        <v>1821</v>
      </c>
      <c r="C58" t="s">
        <v>1822</v>
      </c>
      <c r="D58" t="s">
        <v>817</v>
      </c>
      <c r="F58">
        <v>0.88131899999999996</v>
      </c>
      <c r="G58">
        <v>0.94454800000000005</v>
      </c>
      <c r="H58">
        <v>0.985039</v>
      </c>
      <c r="I58">
        <v>1.013336</v>
      </c>
      <c r="J58">
        <v>1.035471</v>
      </c>
      <c r="K58">
        <v>1.055701</v>
      </c>
      <c r="L58">
        <v>1.0791539999999999</v>
      </c>
      <c r="M58">
        <v>1.082665</v>
      </c>
      <c r="N58">
        <v>1.0780879999999999</v>
      </c>
      <c r="O58">
        <v>1.072206</v>
      </c>
      <c r="P58">
        <v>1.070856</v>
      </c>
      <c r="Q58">
        <v>1.066365</v>
      </c>
      <c r="R58">
        <v>1.0616030000000001</v>
      </c>
      <c r="S58">
        <v>1.0564439999999999</v>
      </c>
      <c r="T58">
        <v>1.052379</v>
      </c>
      <c r="U58">
        <v>1.0480579999999999</v>
      </c>
      <c r="V58">
        <v>1.041927</v>
      </c>
      <c r="W58">
        <v>1.034816</v>
      </c>
      <c r="X58">
        <v>1.0266090000000001</v>
      </c>
      <c r="Y58">
        <v>1.019739</v>
      </c>
      <c r="Z58">
        <v>1.0114700000000001</v>
      </c>
      <c r="AA58">
        <v>1.0050490000000001</v>
      </c>
      <c r="AB58">
        <v>0.99636899999999995</v>
      </c>
      <c r="AC58">
        <v>0.98636299999999999</v>
      </c>
      <c r="AD58">
        <v>0.97801499999999997</v>
      </c>
      <c r="AE58">
        <v>0.970356</v>
      </c>
      <c r="AF58">
        <v>0.96767199999999998</v>
      </c>
      <c r="AG58" s="91">
        <v>4.0000000000000001E-3</v>
      </c>
    </row>
    <row r="59" spans="1:33">
      <c r="A59" t="s">
        <v>981</v>
      </c>
      <c r="B59" t="s">
        <v>1823</v>
      </c>
      <c r="C59" t="s">
        <v>1824</v>
      </c>
      <c r="D59" t="s">
        <v>817</v>
      </c>
      <c r="F59">
        <v>2.7587679999999999</v>
      </c>
      <c r="G59">
        <v>3.1998139999999999</v>
      </c>
      <c r="H59">
        <v>3.570894</v>
      </c>
      <c r="I59">
        <v>3.9074979999999999</v>
      </c>
      <c r="J59">
        <v>4.2323620000000002</v>
      </c>
      <c r="K59">
        <v>4.5501690000000004</v>
      </c>
      <c r="L59">
        <v>4.8731359999999997</v>
      </c>
      <c r="M59">
        <v>5.1687770000000004</v>
      </c>
      <c r="N59">
        <v>5.4324050000000002</v>
      </c>
      <c r="O59">
        <v>5.682207</v>
      </c>
      <c r="P59">
        <v>5.9497499999999999</v>
      </c>
      <c r="Q59">
        <v>6.1916260000000003</v>
      </c>
      <c r="R59">
        <v>6.422059</v>
      </c>
      <c r="S59">
        <v>6.6436789999999997</v>
      </c>
      <c r="T59">
        <v>6.8684979999999998</v>
      </c>
      <c r="U59">
        <v>7.0852009999999996</v>
      </c>
      <c r="V59">
        <v>7.285336</v>
      </c>
      <c r="W59">
        <v>7.4732219999999998</v>
      </c>
      <c r="X59">
        <v>7.6448970000000003</v>
      </c>
      <c r="Y59">
        <v>7.8204669999999998</v>
      </c>
      <c r="Z59">
        <v>7.9819779999999998</v>
      </c>
      <c r="AA59">
        <v>8.1516319999999993</v>
      </c>
      <c r="AB59">
        <v>8.2993310000000005</v>
      </c>
      <c r="AC59">
        <v>8.4247949999999996</v>
      </c>
      <c r="AD59">
        <v>8.5550510000000006</v>
      </c>
      <c r="AE59">
        <v>8.6866050000000001</v>
      </c>
      <c r="AF59">
        <v>8.8549120000000006</v>
      </c>
      <c r="AG59" s="91">
        <v>4.5999999999999999E-2</v>
      </c>
    </row>
    <row r="60" spans="1:33">
      <c r="A60" t="s">
        <v>989</v>
      </c>
      <c r="B60" t="s">
        <v>1825</v>
      </c>
      <c r="C60" t="s">
        <v>1826</v>
      </c>
      <c r="D60" t="s">
        <v>817</v>
      </c>
      <c r="F60">
        <v>3.2971E-2</v>
      </c>
      <c r="G60">
        <v>3.4576999999999997E-2</v>
      </c>
      <c r="H60">
        <v>3.5043999999999999E-2</v>
      </c>
      <c r="I60">
        <v>3.5052E-2</v>
      </c>
      <c r="J60">
        <v>3.4937999999999997E-2</v>
      </c>
      <c r="K60">
        <v>3.4730999999999998E-2</v>
      </c>
      <c r="L60">
        <v>3.4534000000000002E-2</v>
      </c>
      <c r="M60">
        <v>3.4341999999999998E-2</v>
      </c>
      <c r="N60">
        <v>3.3877999999999998E-2</v>
      </c>
      <c r="O60">
        <v>3.3368000000000002E-2</v>
      </c>
      <c r="P60">
        <v>3.3023999999999998E-2</v>
      </c>
      <c r="Q60">
        <v>3.2548000000000001E-2</v>
      </c>
      <c r="R60">
        <v>3.2044999999999997E-2</v>
      </c>
      <c r="S60">
        <v>3.1515000000000001E-2</v>
      </c>
      <c r="T60">
        <v>3.1008000000000001E-2</v>
      </c>
      <c r="U60">
        <v>3.0508E-2</v>
      </c>
      <c r="V60">
        <v>2.9954999999999999E-2</v>
      </c>
      <c r="W60">
        <v>2.9382999999999999E-2</v>
      </c>
      <c r="X60">
        <v>2.8767999999999998E-2</v>
      </c>
      <c r="Y60">
        <v>2.8216000000000001E-2</v>
      </c>
      <c r="Z60">
        <v>2.7647000000000001E-2</v>
      </c>
      <c r="AA60">
        <v>2.7149E-2</v>
      </c>
      <c r="AB60">
        <v>2.6599000000000001E-2</v>
      </c>
      <c r="AC60">
        <v>2.5984E-2</v>
      </c>
      <c r="AD60">
        <v>2.5413999999999999E-2</v>
      </c>
      <c r="AE60">
        <v>2.4882000000000001E-2</v>
      </c>
      <c r="AF60">
        <v>2.4500000000000001E-2</v>
      </c>
      <c r="AG60" s="91">
        <v>-1.0999999999999999E-2</v>
      </c>
    </row>
    <row r="61" spans="1:33">
      <c r="A61" t="s">
        <v>1339</v>
      </c>
      <c r="B61" t="s">
        <v>1827</v>
      </c>
      <c r="C61" t="s">
        <v>1828</v>
      </c>
      <c r="D61" t="s">
        <v>817</v>
      </c>
      <c r="F61">
        <v>30.108592999999999</v>
      </c>
      <c r="G61">
        <v>31.324183000000001</v>
      </c>
      <c r="H61">
        <v>32.204268999999996</v>
      </c>
      <c r="I61">
        <v>32.814284999999998</v>
      </c>
      <c r="J61">
        <v>33.256686999999999</v>
      </c>
      <c r="K61">
        <v>33.580925000000001</v>
      </c>
      <c r="L61">
        <v>33.812759</v>
      </c>
      <c r="M61">
        <v>33.971854999999998</v>
      </c>
      <c r="N61">
        <v>34.074733999999999</v>
      </c>
      <c r="O61">
        <v>34.127521999999999</v>
      </c>
      <c r="P61">
        <v>34.138331999999998</v>
      </c>
      <c r="Q61">
        <v>34.117863</v>
      </c>
      <c r="R61">
        <v>34.071151999999998</v>
      </c>
      <c r="S61">
        <v>34.002563000000002</v>
      </c>
      <c r="T61">
        <v>33.932445999999999</v>
      </c>
      <c r="U61">
        <v>33.850540000000002</v>
      </c>
      <c r="V61">
        <v>33.759456999999998</v>
      </c>
      <c r="W61">
        <v>33.660358000000002</v>
      </c>
      <c r="X61">
        <v>33.556801</v>
      </c>
      <c r="Y61">
        <v>33.447479000000001</v>
      </c>
      <c r="Z61">
        <v>33.332580999999998</v>
      </c>
      <c r="AA61">
        <v>33.213673</v>
      </c>
      <c r="AB61">
        <v>33.091960999999998</v>
      </c>
      <c r="AC61">
        <v>32.971535000000003</v>
      </c>
      <c r="AD61">
        <v>32.850974999999998</v>
      </c>
      <c r="AE61">
        <v>32.727406000000002</v>
      </c>
      <c r="AF61">
        <v>32.602530999999999</v>
      </c>
      <c r="AG61" s="91">
        <v>3.0000000000000001E-3</v>
      </c>
    </row>
    <row r="62" spans="1:33">
      <c r="A62" t="s">
        <v>1221</v>
      </c>
      <c r="B62" t="s">
        <v>1829</v>
      </c>
      <c r="C62" t="s">
        <v>1830</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951</v>
      </c>
      <c r="B63" t="s">
        <v>1831</v>
      </c>
      <c r="C63" t="s">
        <v>1832</v>
      </c>
      <c r="D63" t="s">
        <v>817</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1178</v>
      </c>
      <c r="B64" t="s">
        <v>1833</v>
      </c>
      <c r="C64" t="s">
        <v>1834</v>
      </c>
      <c r="D64" t="s">
        <v>817</v>
      </c>
      <c r="F64">
        <v>30.108592999999999</v>
      </c>
      <c r="G64">
        <v>31.324183000000001</v>
      </c>
      <c r="H64">
        <v>32.204268999999996</v>
      </c>
      <c r="I64">
        <v>32.814284999999998</v>
      </c>
      <c r="J64">
        <v>33.256686999999999</v>
      </c>
      <c r="K64">
        <v>33.580925000000001</v>
      </c>
      <c r="L64">
        <v>33.812759</v>
      </c>
      <c r="M64">
        <v>33.971854999999998</v>
      </c>
      <c r="N64">
        <v>34.074733999999999</v>
      </c>
      <c r="O64">
        <v>34.127521999999999</v>
      </c>
      <c r="P64">
        <v>34.138331999999998</v>
      </c>
      <c r="Q64">
        <v>34.117863</v>
      </c>
      <c r="R64">
        <v>34.071151999999998</v>
      </c>
      <c r="S64">
        <v>34.002563000000002</v>
      </c>
      <c r="T64">
        <v>33.932445999999999</v>
      </c>
      <c r="U64">
        <v>33.850540000000002</v>
      </c>
      <c r="V64">
        <v>33.759456999999998</v>
      </c>
      <c r="W64">
        <v>33.660358000000002</v>
      </c>
      <c r="X64">
        <v>33.556801</v>
      </c>
      <c r="Y64">
        <v>33.447479000000001</v>
      </c>
      <c r="Z64">
        <v>33.332580999999998</v>
      </c>
      <c r="AA64">
        <v>33.213673</v>
      </c>
      <c r="AB64">
        <v>33.091960999999998</v>
      </c>
      <c r="AC64">
        <v>32.971535000000003</v>
      </c>
      <c r="AD64">
        <v>32.850974999999998</v>
      </c>
      <c r="AE64">
        <v>32.727406000000002</v>
      </c>
      <c r="AF64">
        <v>32.602530999999999</v>
      </c>
      <c r="AG64" s="91">
        <v>3.0000000000000001E-3</v>
      </c>
    </row>
    <row r="65" spans="1:33">
      <c r="A65" t="s">
        <v>985</v>
      </c>
      <c r="B65" t="s">
        <v>1835</v>
      </c>
      <c r="C65" t="s">
        <v>1836</v>
      </c>
      <c r="D65" t="s">
        <v>817</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c r="A66" t="s">
        <v>970</v>
      </c>
      <c r="B66" t="s">
        <v>1837</v>
      </c>
      <c r="C66" t="s">
        <v>1838</v>
      </c>
      <c r="D66" t="s">
        <v>817</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t="s">
        <v>549</v>
      </c>
    </row>
    <row r="67" spans="1:33">
      <c r="A67" t="s">
        <v>981</v>
      </c>
      <c r="B67" t="s">
        <v>1839</v>
      </c>
      <c r="C67" t="s">
        <v>1840</v>
      </c>
      <c r="D67" t="s">
        <v>817</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c r="AF67">
        <v>0</v>
      </c>
      <c r="AG67" t="s">
        <v>549</v>
      </c>
    </row>
    <row r="68" spans="1:33">
      <c r="A68" t="s">
        <v>989</v>
      </c>
      <c r="B68" t="s">
        <v>1841</v>
      </c>
      <c r="C68" t="s">
        <v>1842</v>
      </c>
      <c r="D68" t="s">
        <v>817</v>
      </c>
      <c r="F68">
        <v>0</v>
      </c>
      <c r="G68">
        <v>0</v>
      </c>
      <c r="H68">
        <v>0</v>
      </c>
      <c r="I68">
        <v>0</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t="s">
        <v>549</v>
      </c>
    </row>
    <row r="69" spans="1:33">
      <c r="A69" t="s">
        <v>1364</v>
      </c>
      <c r="B69" t="s">
        <v>1843</v>
      </c>
      <c r="C69" t="s">
        <v>1844</v>
      </c>
      <c r="D69" t="s">
        <v>817</v>
      </c>
      <c r="F69">
        <v>101.04016900000001</v>
      </c>
      <c r="G69">
        <v>100.87748000000001</v>
      </c>
      <c r="H69">
        <v>99.986282000000003</v>
      </c>
      <c r="I69">
        <v>98.742125999999999</v>
      </c>
      <c r="J69">
        <v>97.470871000000002</v>
      </c>
      <c r="K69">
        <v>96.157784000000007</v>
      </c>
      <c r="L69">
        <v>94.803955000000002</v>
      </c>
      <c r="M69">
        <v>93.431022999999996</v>
      </c>
      <c r="N69">
        <v>92.128097999999994</v>
      </c>
      <c r="O69">
        <v>90.945992000000004</v>
      </c>
      <c r="P69">
        <v>89.866919999999993</v>
      </c>
      <c r="Q69">
        <v>88.847099</v>
      </c>
      <c r="R69">
        <v>87.879683999999997</v>
      </c>
      <c r="S69">
        <v>86.982628000000005</v>
      </c>
      <c r="T69">
        <v>85.934760999999995</v>
      </c>
      <c r="U69">
        <v>84.876143999999996</v>
      </c>
      <c r="V69">
        <v>83.808136000000005</v>
      </c>
      <c r="W69">
        <v>82.727233999999996</v>
      </c>
      <c r="X69">
        <v>81.619865000000004</v>
      </c>
      <c r="Y69">
        <v>80.497901999999996</v>
      </c>
      <c r="Z69">
        <v>79.361335999999994</v>
      </c>
      <c r="AA69">
        <v>78.213408999999999</v>
      </c>
      <c r="AB69">
        <v>77.047211000000004</v>
      </c>
      <c r="AC69">
        <v>75.871360999999993</v>
      </c>
      <c r="AD69">
        <v>74.682838000000004</v>
      </c>
      <c r="AE69">
        <v>73.500343000000001</v>
      </c>
      <c r="AF69">
        <v>72.319229000000007</v>
      </c>
      <c r="AG69" s="91">
        <v>-1.2999999999999999E-2</v>
      </c>
    </row>
    <row r="70" spans="1:33">
      <c r="A70" t="s">
        <v>1221</v>
      </c>
      <c r="B70" t="s">
        <v>1845</v>
      </c>
      <c r="C70" t="s">
        <v>1846</v>
      </c>
      <c r="D70" t="s">
        <v>817</v>
      </c>
      <c r="F70">
        <v>10.011436</v>
      </c>
      <c r="G70">
        <v>9.9641760000000001</v>
      </c>
      <c r="H70">
        <v>9.8488229999999994</v>
      </c>
      <c r="I70">
        <v>9.6992469999999997</v>
      </c>
      <c r="J70">
        <v>9.5474689999999995</v>
      </c>
      <c r="K70">
        <v>9.3920720000000006</v>
      </c>
      <c r="L70">
        <v>9.2331830000000004</v>
      </c>
      <c r="M70">
        <v>9.0729570000000006</v>
      </c>
      <c r="N70">
        <v>8.9200700000000008</v>
      </c>
      <c r="O70">
        <v>8.7795740000000002</v>
      </c>
      <c r="P70">
        <v>8.6495519999999999</v>
      </c>
      <c r="Q70">
        <v>8.5256270000000001</v>
      </c>
      <c r="R70">
        <v>8.4073440000000002</v>
      </c>
      <c r="S70">
        <v>8.2961869999999998</v>
      </c>
      <c r="T70">
        <v>8.170966</v>
      </c>
      <c r="U70">
        <v>8.0451110000000003</v>
      </c>
      <c r="V70">
        <v>7.9187659999999997</v>
      </c>
      <c r="W70">
        <v>7.7916499999999997</v>
      </c>
      <c r="X70">
        <v>7.6625310000000004</v>
      </c>
      <c r="Y70">
        <v>7.5325889999999998</v>
      </c>
      <c r="Z70">
        <v>7.4017710000000001</v>
      </c>
      <c r="AA70">
        <v>7.2704040000000001</v>
      </c>
      <c r="AB70">
        <v>7.1378089999999998</v>
      </c>
      <c r="AC70">
        <v>7.0048300000000001</v>
      </c>
      <c r="AD70">
        <v>6.8712419999999996</v>
      </c>
      <c r="AE70">
        <v>6.738766</v>
      </c>
      <c r="AF70">
        <v>6.6069699999999996</v>
      </c>
      <c r="AG70" s="91">
        <v>-1.6E-2</v>
      </c>
    </row>
    <row r="71" spans="1:33">
      <c r="A71" t="s">
        <v>951</v>
      </c>
      <c r="B71" t="s">
        <v>1847</v>
      </c>
      <c r="C71" t="s">
        <v>1848</v>
      </c>
      <c r="D71" t="s">
        <v>817</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t="s">
        <v>549</v>
      </c>
    </row>
    <row r="72" spans="1:33">
      <c r="A72" t="s">
        <v>1178</v>
      </c>
      <c r="B72" t="s">
        <v>1849</v>
      </c>
      <c r="C72" t="s">
        <v>1850</v>
      </c>
      <c r="D72" t="s">
        <v>817</v>
      </c>
      <c r="F72">
        <v>81.477958999999998</v>
      </c>
      <c r="G72">
        <v>81.093315000000004</v>
      </c>
      <c r="H72">
        <v>80.154510000000002</v>
      </c>
      <c r="I72">
        <v>78.937209999999993</v>
      </c>
      <c r="J72">
        <v>77.701949999999997</v>
      </c>
      <c r="K72">
        <v>76.437241</v>
      </c>
      <c r="L72">
        <v>75.144149999999996</v>
      </c>
      <c r="M72">
        <v>73.840141000000003</v>
      </c>
      <c r="N72">
        <v>72.595862999999994</v>
      </c>
      <c r="O72">
        <v>71.452445999999995</v>
      </c>
      <c r="P72">
        <v>70.394264000000007</v>
      </c>
      <c r="Q72">
        <v>69.385695999999996</v>
      </c>
      <c r="R72">
        <v>68.423064999999994</v>
      </c>
      <c r="S72">
        <v>67.518416999999999</v>
      </c>
      <c r="T72">
        <v>66.499297999999996</v>
      </c>
      <c r="U72">
        <v>65.475020999999998</v>
      </c>
      <c r="V72">
        <v>64.446776999999997</v>
      </c>
      <c r="W72">
        <v>63.412239</v>
      </c>
      <c r="X72">
        <v>62.361404</v>
      </c>
      <c r="Y72">
        <v>61.303871000000001</v>
      </c>
      <c r="Z72">
        <v>60.239207999999998</v>
      </c>
      <c r="AA72">
        <v>59.170093999999999</v>
      </c>
      <c r="AB72">
        <v>58.090964999999997</v>
      </c>
      <c r="AC72">
        <v>57.008719999999997</v>
      </c>
      <c r="AD72">
        <v>55.921512999999997</v>
      </c>
      <c r="AE72">
        <v>54.843356999999997</v>
      </c>
      <c r="AF72">
        <v>53.770729000000003</v>
      </c>
      <c r="AG72" s="91">
        <v>-1.6E-2</v>
      </c>
    </row>
    <row r="73" spans="1:33">
      <c r="A73" t="s">
        <v>985</v>
      </c>
      <c r="B73" t="s">
        <v>1851</v>
      </c>
      <c r="C73" t="s">
        <v>1852</v>
      </c>
      <c r="D73" t="s">
        <v>817</v>
      </c>
      <c r="F73">
        <v>1.08043</v>
      </c>
      <c r="G73">
        <v>1.1090009999999999</v>
      </c>
      <c r="H73">
        <v>1.123974</v>
      </c>
      <c r="I73">
        <v>1.1334029999999999</v>
      </c>
      <c r="J73">
        <v>1.1428229999999999</v>
      </c>
      <c r="K73">
        <v>1.1520589999999999</v>
      </c>
      <c r="L73">
        <v>1.1612290000000001</v>
      </c>
      <c r="M73">
        <v>1.1705110000000001</v>
      </c>
      <c r="N73">
        <v>1.18072</v>
      </c>
      <c r="O73">
        <v>1.190545</v>
      </c>
      <c r="P73">
        <v>1.200944</v>
      </c>
      <c r="Q73">
        <v>1.21228</v>
      </c>
      <c r="R73">
        <v>1.222046</v>
      </c>
      <c r="S73">
        <v>1.232391</v>
      </c>
      <c r="T73">
        <v>1.241193</v>
      </c>
      <c r="U73">
        <v>1.250219</v>
      </c>
      <c r="V73">
        <v>1.2594339999999999</v>
      </c>
      <c r="W73">
        <v>1.2684489999999999</v>
      </c>
      <c r="X73">
        <v>1.276748</v>
      </c>
      <c r="Y73">
        <v>1.284117</v>
      </c>
      <c r="Z73">
        <v>1.2912060000000001</v>
      </c>
      <c r="AA73">
        <v>1.297987</v>
      </c>
      <c r="AB73">
        <v>1.3048919999999999</v>
      </c>
      <c r="AC73">
        <v>1.3117749999999999</v>
      </c>
      <c r="AD73">
        <v>1.3181830000000001</v>
      </c>
      <c r="AE73">
        <v>1.324549</v>
      </c>
      <c r="AF73">
        <v>1.330867</v>
      </c>
      <c r="AG73" s="91">
        <v>8.0000000000000002E-3</v>
      </c>
    </row>
    <row r="74" spans="1:33">
      <c r="A74" t="s">
        <v>970</v>
      </c>
      <c r="B74" t="s">
        <v>1853</v>
      </c>
      <c r="C74" t="s">
        <v>1854</v>
      </c>
      <c r="D74" t="s">
        <v>817</v>
      </c>
      <c r="F74">
        <v>8.0368440000000003</v>
      </c>
      <c r="G74">
        <v>7.9989049999999997</v>
      </c>
      <c r="H74">
        <v>7.9063030000000003</v>
      </c>
      <c r="I74">
        <v>7.7862289999999996</v>
      </c>
      <c r="J74">
        <v>7.6643869999999996</v>
      </c>
      <c r="K74">
        <v>7.5396390000000002</v>
      </c>
      <c r="L74">
        <v>7.4120889999999999</v>
      </c>
      <c r="M74">
        <v>7.2834640000000004</v>
      </c>
      <c r="N74">
        <v>7.1607320000000003</v>
      </c>
      <c r="O74">
        <v>7.0479469999999997</v>
      </c>
      <c r="P74">
        <v>6.9435690000000001</v>
      </c>
      <c r="Q74">
        <v>6.8440859999999999</v>
      </c>
      <c r="R74">
        <v>6.7491329999999996</v>
      </c>
      <c r="S74">
        <v>6.6599000000000004</v>
      </c>
      <c r="T74">
        <v>6.5593760000000003</v>
      </c>
      <c r="U74">
        <v>6.4583440000000003</v>
      </c>
      <c r="V74">
        <v>6.3569190000000004</v>
      </c>
      <c r="W74">
        <v>6.254874</v>
      </c>
      <c r="X74">
        <v>6.1512209999999996</v>
      </c>
      <c r="Y74">
        <v>6.0469080000000002</v>
      </c>
      <c r="Z74">
        <v>5.9418920000000002</v>
      </c>
      <c r="AA74">
        <v>5.836436</v>
      </c>
      <c r="AB74">
        <v>5.7299930000000003</v>
      </c>
      <c r="AC74">
        <v>5.6232410000000002</v>
      </c>
      <c r="AD74">
        <v>5.5160020000000003</v>
      </c>
      <c r="AE74">
        <v>5.4096539999999997</v>
      </c>
      <c r="AF74">
        <v>5.3038530000000002</v>
      </c>
      <c r="AG74" s="91">
        <v>-1.6E-2</v>
      </c>
    </row>
    <row r="75" spans="1:33">
      <c r="A75" t="s">
        <v>981</v>
      </c>
      <c r="B75" t="s">
        <v>1855</v>
      </c>
      <c r="C75" t="s">
        <v>1856</v>
      </c>
      <c r="D75" t="s">
        <v>817</v>
      </c>
      <c r="F75">
        <v>0.43350100000000003</v>
      </c>
      <c r="G75">
        <v>0.71207500000000001</v>
      </c>
      <c r="H75">
        <v>0.95266899999999999</v>
      </c>
      <c r="I75">
        <v>1.1860360000000001</v>
      </c>
      <c r="J75">
        <v>1.414234</v>
      </c>
      <c r="K75">
        <v>1.6367689999999999</v>
      </c>
      <c r="L75">
        <v>1.853299</v>
      </c>
      <c r="M75">
        <v>2.063949</v>
      </c>
      <c r="N75">
        <v>2.2707190000000002</v>
      </c>
      <c r="O75">
        <v>2.4754809999999998</v>
      </c>
      <c r="P75">
        <v>2.6785960000000002</v>
      </c>
      <c r="Q75">
        <v>2.8794080000000002</v>
      </c>
      <c r="R75">
        <v>3.0781019999999999</v>
      </c>
      <c r="S75">
        <v>3.2757350000000001</v>
      </c>
      <c r="T75">
        <v>3.463921</v>
      </c>
      <c r="U75">
        <v>3.6474440000000001</v>
      </c>
      <c r="V75">
        <v>3.8262390000000002</v>
      </c>
      <c r="W75">
        <v>4.0000239999999998</v>
      </c>
      <c r="X75">
        <v>4.1679579999999996</v>
      </c>
      <c r="Y75">
        <v>4.3304239999999998</v>
      </c>
      <c r="Z75">
        <v>4.4872579999999997</v>
      </c>
      <c r="AA75">
        <v>4.6384879999999997</v>
      </c>
      <c r="AB75">
        <v>4.7835470000000004</v>
      </c>
      <c r="AC75">
        <v>4.9227959999999999</v>
      </c>
      <c r="AD75">
        <v>5.0558969999999999</v>
      </c>
      <c r="AE75">
        <v>5.1840140000000003</v>
      </c>
      <c r="AF75">
        <v>5.3068090000000003</v>
      </c>
      <c r="AG75" s="91">
        <v>0.10100000000000001</v>
      </c>
    </row>
    <row r="76" spans="1:33">
      <c r="A76" t="s">
        <v>989</v>
      </c>
      <c r="B76" t="s">
        <v>1857</v>
      </c>
      <c r="C76" t="s">
        <v>1858</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s="1" customFormat="1">
      <c r="A77" s="1" t="s">
        <v>1389</v>
      </c>
      <c r="B77" s="1" t="s">
        <v>1859</v>
      </c>
      <c r="C77" s="1" t="s">
        <v>1860</v>
      </c>
      <c r="D77" s="1" t="s">
        <v>817</v>
      </c>
      <c r="F77" s="1">
        <v>43.892204</v>
      </c>
      <c r="G77" s="1">
        <v>46.490710999999997</v>
      </c>
      <c r="H77" s="1">
        <v>47.928882999999999</v>
      </c>
      <c r="I77" s="1">
        <v>48.711205</v>
      </c>
      <c r="J77" s="1">
        <v>49.231833999999999</v>
      </c>
      <c r="K77" s="1">
        <v>49.773636000000003</v>
      </c>
      <c r="L77" s="1">
        <v>50.393982000000001</v>
      </c>
      <c r="M77" s="1">
        <v>50.846916</v>
      </c>
      <c r="N77" s="1">
        <v>51.249969</v>
      </c>
      <c r="O77" s="1">
        <v>51.578491</v>
      </c>
      <c r="P77" s="1">
        <v>51.858665000000002</v>
      </c>
      <c r="Q77" s="1">
        <v>52.283653000000001</v>
      </c>
      <c r="R77" s="1">
        <v>52.821021999999999</v>
      </c>
      <c r="S77" s="1">
        <v>53.370353999999999</v>
      </c>
      <c r="T77" s="1">
        <v>53.936473999999997</v>
      </c>
      <c r="U77" s="1">
        <v>54.449078</v>
      </c>
      <c r="V77" s="1">
        <v>54.919967999999997</v>
      </c>
      <c r="W77" s="1">
        <v>55.340308999999998</v>
      </c>
      <c r="X77" s="1">
        <v>55.737267000000003</v>
      </c>
      <c r="Y77" s="1">
        <v>56.129337</v>
      </c>
      <c r="Z77" s="1">
        <v>56.455002</v>
      </c>
      <c r="AA77" s="1">
        <v>56.804771000000002</v>
      </c>
      <c r="AB77" s="1">
        <v>57.083145000000002</v>
      </c>
      <c r="AC77" s="1">
        <v>57.392547999999998</v>
      </c>
      <c r="AD77" s="1">
        <v>57.764831999999998</v>
      </c>
      <c r="AE77" s="1">
        <v>58.136749000000002</v>
      </c>
      <c r="AF77" s="1">
        <v>58.625304999999997</v>
      </c>
      <c r="AG77" s="202">
        <v>1.0999999999999999E-2</v>
      </c>
    </row>
    <row r="78" spans="1:33" s="1" customFormat="1">
      <c r="A78" s="1" t="s">
        <v>1393</v>
      </c>
      <c r="B78" s="1" t="s">
        <v>1861</v>
      </c>
      <c r="C78" s="1" t="s">
        <v>1862</v>
      </c>
      <c r="D78" s="1" t="s">
        <v>817</v>
      </c>
      <c r="F78" s="1">
        <v>8.7423819999999992</v>
      </c>
      <c r="G78" s="1">
        <v>9.3800589999999993</v>
      </c>
      <c r="H78" s="1">
        <v>9.8378320000000006</v>
      </c>
      <c r="I78" s="1">
        <v>10.165743000000001</v>
      </c>
      <c r="J78" s="1">
        <v>10.415087</v>
      </c>
      <c r="K78" s="1">
        <v>10.611311000000001</v>
      </c>
      <c r="L78" s="1">
        <v>10.771235000000001</v>
      </c>
      <c r="M78" s="1">
        <v>10.905773999999999</v>
      </c>
      <c r="N78" s="1">
        <v>11.020588</v>
      </c>
      <c r="O78" s="1">
        <v>11.119541</v>
      </c>
      <c r="P78" s="1">
        <v>11.206322</v>
      </c>
      <c r="Q78" s="1">
        <v>11.283692</v>
      </c>
      <c r="R78" s="1">
        <v>11.353813000000001</v>
      </c>
      <c r="S78" s="1">
        <v>11.417555</v>
      </c>
      <c r="T78" s="1">
        <v>11.481839000000001</v>
      </c>
      <c r="U78" s="1">
        <v>11.543386999999999</v>
      </c>
      <c r="V78" s="1">
        <v>11.602665</v>
      </c>
      <c r="W78" s="1">
        <v>11.660023000000001</v>
      </c>
      <c r="X78" s="1">
        <v>11.716011999999999</v>
      </c>
      <c r="Y78" s="1">
        <v>11.770652999999999</v>
      </c>
      <c r="Z78" s="1">
        <v>11.824216</v>
      </c>
      <c r="AA78" s="1">
        <v>11.876847</v>
      </c>
      <c r="AB78" s="1">
        <v>11.928874</v>
      </c>
      <c r="AC78" s="1">
        <v>11.980318</v>
      </c>
      <c r="AD78" s="1">
        <v>12.031491000000001</v>
      </c>
      <c r="AE78" s="1">
        <v>12.082007000000001</v>
      </c>
      <c r="AF78" s="1">
        <v>12.132166</v>
      </c>
      <c r="AG78" s="202">
        <v>1.2999999999999999E-2</v>
      </c>
    </row>
    <row r="79" spans="1:33" s="41" customFormat="1">
      <c r="A79" s="41" t="s">
        <v>981</v>
      </c>
      <c r="B79" s="41" t="s">
        <v>1863</v>
      </c>
      <c r="C79" s="41" t="s">
        <v>1864</v>
      </c>
      <c r="D79" s="41" t="s">
        <v>817</v>
      </c>
      <c r="F79" s="41">
        <v>1.0626599999999999</v>
      </c>
      <c r="G79" s="41">
        <v>1.140172</v>
      </c>
      <c r="H79" s="41">
        <v>1.1958150000000001</v>
      </c>
      <c r="I79" s="41">
        <v>1.2356739999999999</v>
      </c>
      <c r="J79" s="41">
        <v>1.2659819999999999</v>
      </c>
      <c r="K79" s="41">
        <v>1.2898339999999999</v>
      </c>
      <c r="L79" s="41">
        <v>1.3092729999999999</v>
      </c>
      <c r="M79" s="41">
        <v>1.325626</v>
      </c>
      <c r="N79" s="41">
        <v>1.3395820000000001</v>
      </c>
      <c r="O79" s="41">
        <v>1.35161</v>
      </c>
      <c r="P79" s="41">
        <v>1.3621589999999999</v>
      </c>
      <c r="Q79" s="41">
        <v>1.3715630000000001</v>
      </c>
      <c r="R79" s="41">
        <v>1.3800870000000001</v>
      </c>
      <c r="S79" s="41">
        <v>1.3878349999999999</v>
      </c>
      <c r="T79" s="41">
        <v>1.3956489999999999</v>
      </c>
      <c r="U79" s="41">
        <v>1.40313</v>
      </c>
      <c r="V79" s="41">
        <v>1.410336</v>
      </c>
      <c r="W79" s="41">
        <v>1.4173070000000001</v>
      </c>
      <c r="X79" s="41">
        <v>1.424113</v>
      </c>
      <c r="Y79" s="41">
        <v>1.430755</v>
      </c>
      <c r="Z79" s="41">
        <v>1.437265</v>
      </c>
      <c r="AA79" s="41">
        <v>1.4436629999999999</v>
      </c>
      <c r="AB79" s="41">
        <v>1.449986</v>
      </c>
      <c r="AC79" s="41">
        <v>1.45624</v>
      </c>
      <c r="AD79" s="41">
        <v>1.462461</v>
      </c>
      <c r="AE79" s="41">
        <v>1.4685999999999999</v>
      </c>
      <c r="AF79" s="41">
        <v>1.4746980000000001</v>
      </c>
      <c r="AG79" s="203">
        <v>1.2999999999999999E-2</v>
      </c>
    </row>
    <row r="80" spans="1:33">
      <c r="A80" t="s">
        <v>955</v>
      </c>
      <c r="B80" t="s">
        <v>1865</v>
      </c>
      <c r="C80" t="s">
        <v>1866</v>
      </c>
      <c r="D80" t="s">
        <v>817</v>
      </c>
      <c r="F80">
        <v>7.6797219999999999</v>
      </c>
      <c r="G80">
        <v>8.2398869999999995</v>
      </c>
      <c r="H80">
        <v>8.6420169999999992</v>
      </c>
      <c r="I80">
        <v>8.9300689999999996</v>
      </c>
      <c r="J80">
        <v>9.1491050000000005</v>
      </c>
      <c r="K80">
        <v>9.3214769999999998</v>
      </c>
      <c r="L80">
        <v>9.4619630000000008</v>
      </c>
      <c r="M80">
        <v>9.5801479999999994</v>
      </c>
      <c r="N80">
        <v>9.6810050000000007</v>
      </c>
      <c r="O80">
        <v>9.7679310000000008</v>
      </c>
      <c r="P80">
        <v>9.844163</v>
      </c>
      <c r="Q80">
        <v>9.9121290000000002</v>
      </c>
      <c r="R80">
        <v>9.9737259999999992</v>
      </c>
      <c r="S80">
        <v>10.029719999999999</v>
      </c>
      <c r="T80">
        <v>10.08619</v>
      </c>
      <c r="U80">
        <v>10.140257999999999</v>
      </c>
      <c r="V80">
        <v>10.192329000000001</v>
      </c>
      <c r="W80">
        <v>10.242716</v>
      </c>
      <c r="X80">
        <v>10.291899000000001</v>
      </c>
      <c r="Y80">
        <v>10.339898</v>
      </c>
      <c r="Z80">
        <v>10.386950000000001</v>
      </c>
      <c r="AA80">
        <v>10.433185</v>
      </c>
      <c r="AB80">
        <v>10.478888</v>
      </c>
      <c r="AC80">
        <v>10.524077999999999</v>
      </c>
      <c r="AD80">
        <v>10.569031000000001</v>
      </c>
      <c r="AE80">
        <v>10.613407</v>
      </c>
      <c r="AF80">
        <v>10.657468</v>
      </c>
      <c r="AG80" s="91">
        <v>1.2999999999999999E-2</v>
      </c>
    </row>
    <row r="81" spans="1:33">
      <c r="A81" t="s">
        <v>538</v>
      </c>
      <c r="B81" t="s">
        <v>1867</v>
      </c>
      <c r="C81" t="s">
        <v>1868</v>
      </c>
      <c r="D81" t="s">
        <v>817</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c r="AF81">
        <v>0</v>
      </c>
      <c r="AG81" t="s">
        <v>549</v>
      </c>
    </row>
    <row r="82" spans="1:33">
      <c r="A82" t="s">
        <v>556</v>
      </c>
      <c r="B82" t="s">
        <v>1869</v>
      </c>
      <c r="C82" t="s">
        <v>1870</v>
      </c>
      <c r="D82" t="s">
        <v>817</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c r="AF82">
        <v>0</v>
      </c>
      <c r="AG82" t="s">
        <v>549</v>
      </c>
    </row>
    <row r="83" spans="1:33" s="1" customFormat="1">
      <c r="A83" s="1" t="s">
        <v>1409</v>
      </c>
      <c r="B83" s="1" t="s">
        <v>1871</v>
      </c>
      <c r="C83" s="1" t="s">
        <v>1872</v>
      </c>
      <c r="D83" s="1" t="s">
        <v>817</v>
      </c>
      <c r="F83" s="1">
        <v>14.508388999999999</v>
      </c>
      <c r="G83" s="1">
        <v>15.421035</v>
      </c>
      <c r="H83" s="1">
        <v>16.002700999999998</v>
      </c>
      <c r="I83" s="1">
        <v>16.428796999999999</v>
      </c>
      <c r="J83" s="1">
        <v>16.870525000000001</v>
      </c>
      <c r="K83" s="1">
        <v>17.287436</v>
      </c>
      <c r="L83" s="1">
        <v>17.607780000000002</v>
      </c>
      <c r="M83" s="1">
        <v>17.836908000000001</v>
      </c>
      <c r="N83" s="1">
        <v>18.041525</v>
      </c>
      <c r="O83" s="1">
        <v>18.197558999999998</v>
      </c>
      <c r="P83" s="1">
        <v>18.347023</v>
      </c>
      <c r="Q83" s="1">
        <v>18.543555999999999</v>
      </c>
      <c r="R83" s="1">
        <v>18.732952000000001</v>
      </c>
      <c r="S83" s="1">
        <v>18.925523999999999</v>
      </c>
      <c r="T83" s="1">
        <v>19.122789000000001</v>
      </c>
      <c r="U83" s="1">
        <v>19.294951999999999</v>
      </c>
      <c r="V83" s="1">
        <v>19.444386000000002</v>
      </c>
      <c r="W83" s="1">
        <v>19.568449000000001</v>
      </c>
      <c r="X83" s="1">
        <v>19.677353</v>
      </c>
      <c r="Y83" s="1">
        <v>19.784870000000002</v>
      </c>
      <c r="Z83" s="1">
        <v>19.860029000000001</v>
      </c>
      <c r="AA83" s="1">
        <v>19.946988999999999</v>
      </c>
      <c r="AB83" s="1">
        <v>19.998484000000001</v>
      </c>
      <c r="AC83" s="1">
        <v>20.058503999999999</v>
      </c>
      <c r="AD83" s="1">
        <v>20.148382000000002</v>
      </c>
      <c r="AE83" s="1">
        <v>20.242802000000001</v>
      </c>
      <c r="AF83" s="1">
        <v>20.400482</v>
      </c>
      <c r="AG83" s="202">
        <v>1.2999999999999999E-2</v>
      </c>
    </row>
    <row r="84" spans="1:33" s="41" customFormat="1">
      <c r="A84" s="41" t="s">
        <v>981</v>
      </c>
      <c r="B84" s="41" t="s">
        <v>1873</v>
      </c>
      <c r="C84" s="41" t="s">
        <v>1874</v>
      </c>
      <c r="D84" s="41" t="s">
        <v>817</v>
      </c>
      <c r="F84" s="41">
        <v>14.508388999999999</v>
      </c>
      <c r="G84" s="41">
        <v>15.421035</v>
      </c>
      <c r="H84" s="41">
        <v>16.002700999999998</v>
      </c>
      <c r="I84" s="41">
        <v>16.428796999999999</v>
      </c>
      <c r="J84" s="41">
        <v>16.870525000000001</v>
      </c>
      <c r="K84" s="41">
        <v>17.287436</v>
      </c>
      <c r="L84" s="41">
        <v>17.607780000000002</v>
      </c>
      <c r="M84" s="41">
        <v>17.836908000000001</v>
      </c>
      <c r="N84" s="41">
        <v>18.041525</v>
      </c>
      <c r="O84" s="41">
        <v>18.197558999999998</v>
      </c>
      <c r="P84" s="41">
        <v>18.347023</v>
      </c>
      <c r="Q84" s="41">
        <v>18.543555999999999</v>
      </c>
      <c r="R84" s="41">
        <v>18.732952000000001</v>
      </c>
      <c r="S84" s="41">
        <v>18.925523999999999</v>
      </c>
      <c r="T84" s="41">
        <v>19.122789000000001</v>
      </c>
      <c r="U84" s="41">
        <v>19.294951999999999</v>
      </c>
      <c r="V84" s="41">
        <v>19.444386000000002</v>
      </c>
      <c r="W84" s="41">
        <v>19.568449000000001</v>
      </c>
      <c r="X84" s="41">
        <v>19.677353</v>
      </c>
      <c r="Y84" s="41">
        <v>19.784870000000002</v>
      </c>
      <c r="Z84" s="41">
        <v>19.860029000000001</v>
      </c>
      <c r="AA84" s="41">
        <v>19.946988999999999</v>
      </c>
      <c r="AB84" s="41">
        <v>19.998484000000001</v>
      </c>
      <c r="AC84" s="41">
        <v>20.058503999999999</v>
      </c>
      <c r="AD84" s="41">
        <v>20.148382000000002</v>
      </c>
      <c r="AE84" s="41">
        <v>20.242802000000001</v>
      </c>
      <c r="AF84" s="41">
        <v>20.400482</v>
      </c>
      <c r="AG84" s="203">
        <v>1.2999999999999999E-2</v>
      </c>
    </row>
    <row r="85" spans="1:33">
      <c r="A85" t="s">
        <v>1416</v>
      </c>
      <c r="B85" t="s">
        <v>1875</v>
      </c>
      <c r="C85" t="s">
        <v>1876</v>
      </c>
      <c r="D85" t="s">
        <v>817</v>
      </c>
      <c r="F85">
        <v>20.641434</v>
      </c>
      <c r="G85">
        <v>21.689616999999998</v>
      </c>
      <c r="H85">
        <v>22.088348</v>
      </c>
      <c r="I85">
        <v>22.116669000000002</v>
      </c>
      <c r="J85">
        <v>21.94622</v>
      </c>
      <c r="K85">
        <v>21.874889</v>
      </c>
      <c r="L85">
        <v>22.014965</v>
      </c>
      <c r="M85">
        <v>22.104230999999999</v>
      </c>
      <c r="N85">
        <v>22.187854999999999</v>
      </c>
      <c r="O85">
        <v>22.261389000000001</v>
      </c>
      <c r="P85">
        <v>22.305319000000001</v>
      </c>
      <c r="Q85">
        <v>22.456403999999999</v>
      </c>
      <c r="R85">
        <v>22.734255000000001</v>
      </c>
      <c r="S85">
        <v>23.027270999999999</v>
      </c>
      <c r="T85">
        <v>23.331844</v>
      </c>
      <c r="U85">
        <v>23.610738999999999</v>
      </c>
      <c r="V85">
        <v>23.872917000000001</v>
      </c>
      <c r="W85">
        <v>24.111839</v>
      </c>
      <c r="X85">
        <v>24.343903000000001</v>
      </c>
      <c r="Y85">
        <v>24.573816000000001</v>
      </c>
      <c r="Z85">
        <v>24.770754</v>
      </c>
      <c r="AA85">
        <v>24.980931999999999</v>
      </c>
      <c r="AB85">
        <v>25.155787</v>
      </c>
      <c r="AC85">
        <v>25.353729000000001</v>
      </c>
      <c r="AD85">
        <v>25.584959000000001</v>
      </c>
      <c r="AE85">
        <v>25.811942999999999</v>
      </c>
      <c r="AF85">
        <v>26.092656999999999</v>
      </c>
      <c r="AG85" s="91">
        <v>8.9999999999999993E-3</v>
      </c>
    </row>
    <row r="86" spans="1:33" s="41" customFormat="1">
      <c r="A86" s="41" t="s">
        <v>981</v>
      </c>
      <c r="B86" s="41" t="s">
        <v>1877</v>
      </c>
      <c r="C86" s="41" t="s">
        <v>1878</v>
      </c>
      <c r="D86" s="41" t="s">
        <v>817</v>
      </c>
      <c r="F86" s="41">
        <v>7.5111889999999999</v>
      </c>
      <c r="G86" s="41">
        <v>7.855988</v>
      </c>
      <c r="H86" s="41">
        <v>8.0141960000000001</v>
      </c>
      <c r="I86" s="41">
        <v>8.0560130000000001</v>
      </c>
      <c r="J86" s="41">
        <v>8.0277329999999996</v>
      </c>
      <c r="K86" s="41">
        <v>8.0724560000000007</v>
      </c>
      <c r="L86" s="41">
        <v>8.107094</v>
      </c>
      <c r="M86" s="41">
        <v>8.1060300000000005</v>
      </c>
      <c r="N86" s="41">
        <v>8.1130739999999992</v>
      </c>
      <c r="O86" s="41">
        <v>8.1194109999999995</v>
      </c>
      <c r="P86" s="41">
        <v>8.102843</v>
      </c>
      <c r="Q86" s="41">
        <v>8.1355620000000002</v>
      </c>
      <c r="R86" s="41">
        <v>8.2269900000000007</v>
      </c>
      <c r="S86" s="41">
        <v>8.3286890000000007</v>
      </c>
      <c r="T86" s="41">
        <v>8.4335880000000003</v>
      </c>
      <c r="U86" s="41">
        <v>8.5265900000000006</v>
      </c>
      <c r="V86" s="41">
        <v>8.6186360000000004</v>
      </c>
      <c r="W86" s="41">
        <v>8.7029239999999994</v>
      </c>
      <c r="X86" s="41">
        <v>8.7860029999999991</v>
      </c>
      <c r="Y86" s="41">
        <v>8.8617150000000002</v>
      </c>
      <c r="Z86" s="41">
        <v>8.9281100000000002</v>
      </c>
      <c r="AA86" s="41">
        <v>8.9928310000000007</v>
      </c>
      <c r="AB86" s="41">
        <v>9.0486979999999999</v>
      </c>
      <c r="AC86" s="41">
        <v>9.1163530000000002</v>
      </c>
      <c r="AD86" s="41">
        <v>9.1924899999999994</v>
      </c>
      <c r="AE86" s="41">
        <v>9.2656609999999997</v>
      </c>
      <c r="AF86" s="41">
        <v>9.3441930000000006</v>
      </c>
      <c r="AG86" s="203">
        <v>8.0000000000000002E-3</v>
      </c>
    </row>
    <row r="87" spans="1:33">
      <c r="A87" t="s">
        <v>955</v>
      </c>
      <c r="B87" t="s">
        <v>1879</v>
      </c>
      <c r="C87" t="s">
        <v>1880</v>
      </c>
      <c r="D87" t="s">
        <v>817</v>
      </c>
      <c r="F87">
        <v>13.130245</v>
      </c>
      <c r="G87">
        <v>13.833631</v>
      </c>
      <c r="H87">
        <v>14.074153000000001</v>
      </c>
      <c r="I87">
        <v>14.060656</v>
      </c>
      <c r="J87">
        <v>13.918488</v>
      </c>
      <c r="K87">
        <v>13.802433000000001</v>
      </c>
      <c r="L87">
        <v>13.907870000000001</v>
      </c>
      <c r="M87">
        <v>13.998201</v>
      </c>
      <c r="N87">
        <v>14.074781</v>
      </c>
      <c r="O87">
        <v>14.141977000000001</v>
      </c>
      <c r="P87">
        <v>14.202476000000001</v>
      </c>
      <c r="Q87">
        <v>14.320842000000001</v>
      </c>
      <c r="R87">
        <v>14.507265</v>
      </c>
      <c r="S87">
        <v>14.698584</v>
      </c>
      <c r="T87">
        <v>14.898256999999999</v>
      </c>
      <c r="U87">
        <v>15.084148000000001</v>
      </c>
      <c r="V87">
        <v>15.25428</v>
      </c>
      <c r="W87">
        <v>15.408915</v>
      </c>
      <c r="X87">
        <v>15.5579</v>
      </c>
      <c r="Y87">
        <v>15.712101000000001</v>
      </c>
      <c r="Z87">
        <v>15.842644</v>
      </c>
      <c r="AA87">
        <v>15.988101</v>
      </c>
      <c r="AB87">
        <v>16.107088000000001</v>
      </c>
      <c r="AC87">
        <v>16.237375</v>
      </c>
      <c r="AD87">
        <v>16.392468999999998</v>
      </c>
      <c r="AE87">
        <v>16.546282000000001</v>
      </c>
      <c r="AF87">
        <v>16.748464999999999</v>
      </c>
      <c r="AG87" s="91">
        <v>8.9999999999999993E-3</v>
      </c>
    </row>
    <row r="88" spans="1:33">
      <c r="A88" t="s">
        <v>538</v>
      </c>
      <c r="B88" t="s">
        <v>1881</v>
      </c>
      <c r="C88" t="s">
        <v>1882</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556</v>
      </c>
      <c r="B89" t="s">
        <v>1883</v>
      </c>
      <c r="C89" t="s">
        <v>1884</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443</v>
      </c>
      <c r="B90" t="s">
        <v>1885</v>
      </c>
      <c r="C90" t="s">
        <v>1886</v>
      </c>
      <c r="D90" t="s">
        <v>817</v>
      </c>
      <c r="F90">
        <v>207.60502600000001</v>
      </c>
      <c r="G90">
        <v>206.044724</v>
      </c>
      <c r="H90">
        <v>205.25169399999999</v>
      </c>
      <c r="I90">
        <v>204.43426500000001</v>
      </c>
      <c r="J90">
        <v>203.14537000000001</v>
      </c>
      <c r="K90">
        <v>202.085342</v>
      </c>
      <c r="L90">
        <v>200.752869</v>
      </c>
      <c r="M90">
        <v>199.064514</v>
      </c>
      <c r="N90">
        <v>197.718536</v>
      </c>
      <c r="O90">
        <v>196.50250199999999</v>
      </c>
      <c r="P90">
        <v>195.25280799999999</v>
      </c>
      <c r="Q90">
        <v>194.23524499999999</v>
      </c>
      <c r="R90">
        <v>193.26904300000001</v>
      </c>
      <c r="S90">
        <v>192.45489499999999</v>
      </c>
      <c r="T90">
        <v>191.70195000000001</v>
      </c>
      <c r="U90">
        <v>190.90595999999999</v>
      </c>
      <c r="V90">
        <v>190.125854</v>
      </c>
      <c r="W90">
        <v>189.31890899999999</v>
      </c>
      <c r="X90">
        <v>188.616241</v>
      </c>
      <c r="Y90">
        <v>187.856247</v>
      </c>
      <c r="Z90">
        <v>186.963165</v>
      </c>
      <c r="AA90">
        <v>186.014847</v>
      </c>
      <c r="AB90">
        <v>185.01559399999999</v>
      </c>
      <c r="AC90">
        <v>184.28604100000001</v>
      </c>
      <c r="AD90">
        <v>183.61746199999999</v>
      </c>
      <c r="AE90">
        <v>182.85122699999999</v>
      </c>
      <c r="AF90">
        <v>182.05470299999999</v>
      </c>
      <c r="AG90" s="91">
        <v>-5.0000000000000001E-3</v>
      </c>
    </row>
    <row r="91" spans="1:33">
      <c r="A91" t="s">
        <v>1435</v>
      </c>
      <c r="B91" t="s">
        <v>1887</v>
      </c>
      <c r="C91" t="s">
        <v>1888</v>
      </c>
      <c r="D91" t="s">
        <v>817</v>
      </c>
      <c r="F91">
        <v>166.91459699999999</v>
      </c>
      <c r="G91">
        <v>165.389938</v>
      </c>
      <c r="H91">
        <v>164.48289500000001</v>
      </c>
      <c r="I91">
        <v>163.55706799999999</v>
      </c>
      <c r="J91">
        <v>162.255493</v>
      </c>
      <c r="K91">
        <v>161.13850400000001</v>
      </c>
      <c r="L91">
        <v>159.80613700000001</v>
      </c>
      <c r="M91">
        <v>158.19323700000001</v>
      </c>
      <c r="N91">
        <v>156.85519400000001</v>
      </c>
      <c r="O91">
        <v>155.62240600000001</v>
      </c>
      <c r="P91">
        <v>154.36505099999999</v>
      </c>
      <c r="Q91">
        <v>153.29302999999999</v>
      </c>
      <c r="R91">
        <v>152.26300000000001</v>
      </c>
      <c r="S91">
        <v>151.353928</v>
      </c>
      <c r="T91">
        <v>150.49392700000001</v>
      </c>
      <c r="U91">
        <v>149.60101299999999</v>
      </c>
      <c r="V91">
        <v>148.721497</v>
      </c>
      <c r="W91">
        <v>147.821991</v>
      </c>
      <c r="X91">
        <v>147.00477599999999</v>
      </c>
      <c r="Y91">
        <v>146.14373800000001</v>
      </c>
      <c r="Z91">
        <v>145.180283</v>
      </c>
      <c r="AA91">
        <v>144.175354</v>
      </c>
      <c r="AB91">
        <v>143.13253800000001</v>
      </c>
      <c r="AC91">
        <v>142.29965200000001</v>
      </c>
      <c r="AD91">
        <v>141.514679</v>
      </c>
      <c r="AE91">
        <v>140.65533400000001</v>
      </c>
      <c r="AF91">
        <v>139.773788</v>
      </c>
      <c r="AG91" s="91">
        <v>-7.0000000000000001E-3</v>
      </c>
    </row>
    <row r="92" spans="1:33">
      <c r="A92" t="s">
        <v>1178</v>
      </c>
      <c r="B92" t="s">
        <v>1889</v>
      </c>
      <c r="C92" t="s">
        <v>1890</v>
      </c>
      <c r="D92" t="s">
        <v>817</v>
      </c>
      <c r="F92">
        <v>40.690426000000002</v>
      </c>
      <c r="G92">
        <v>40.654781</v>
      </c>
      <c r="H92">
        <v>40.768794999999997</v>
      </c>
      <c r="I92">
        <v>40.877197000000002</v>
      </c>
      <c r="J92">
        <v>40.889881000000003</v>
      </c>
      <c r="K92">
        <v>40.946841999999997</v>
      </c>
      <c r="L92">
        <v>40.946728</v>
      </c>
      <c r="M92">
        <v>40.871284000000003</v>
      </c>
      <c r="N92">
        <v>40.863349999999997</v>
      </c>
      <c r="O92">
        <v>40.880088999999998</v>
      </c>
      <c r="P92">
        <v>40.887752999999996</v>
      </c>
      <c r="Q92">
        <v>40.942219000000001</v>
      </c>
      <c r="R92">
        <v>41.006045999999998</v>
      </c>
      <c r="S92">
        <v>41.100960000000001</v>
      </c>
      <c r="T92">
        <v>41.208027000000001</v>
      </c>
      <c r="U92">
        <v>41.304946999999999</v>
      </c>
      <c r="V92">
        <v>41.404350000000001</v>
      </c>
      <c r="W92">
        <v>41.496921999999998</v>
      </c>
      <c r="X92">
        <v>41.611457999999999</v>
      </c>
      <c r="Y92">
        <v>41.712508999999997</v>
      </c>
      <c r="Z92">
        <v>41.782890000000002</v>
      </c>
      <c r="AA92">
        <v>41.839492999999997</v>
      </c>
      <c r="AB92">
        <v>41.88306</v>
      </c>
      <c r="AC92">
        <v>41.986381999999999</v>
      </c>
      <c r="AD92">
        <v>42.102791000000003</v>
      </c>
      <c r="AE92">
        <v>42.195900000000002</v>
      </c>
      <c r="AF92">
        <v>42.280914000000003</v>
      </c>
      <c r="AG92" s="91">
        <v>1E-3</v>
      </c>
    </row>
    <row r="93" spans="1:33">
      <c r="A93" t="s">
        <v>451</v>
      </c>
      <c r="B93" t="s">
        <v>1891</v>
      </c>
      <c r="C93" t="s">
        <v>1892</v>
      </c>
      <c r="D93" t="s">
        <v>817</v>
      </c>
      <c r="F93">
        <v>134.26944</v>
      </c>
      <c r="G93">
        <v>134.664963</v>
      </c>
      <c r="H93">
        <v>135.304733</v>
      </c>
      <c r="I93">
        <v>135.76445000000001</v>
      </c>
      <c r="J93">
        <v>135.97155799999999</v>
      </c>
      <c r="K93">
        <v>136.08528100000001</v>
      </c>
      <c r="L93">
        <v>136.12858600000001</v>
      </c>
      <c r="M93">
        <v>136.05534399999999</v>
      </c>
      <c r="N93">
        <v>135.95806899999999</v>
      </c>
      <c r="O93">
        <v>135.90976000000001</v>
      </c>
      <c r="P93">
        <v>135.892471</v>
      </c>
      <c r="Q93">
        <v>135.86319</v>
      </c>
      <c r="R93">
        <v>135.82115200000001</v>
      </c>
      <c r="S93">
        <v>135.77626000000001</v>
      </c>
      <c r="T93">
        <v>135.75709499999999</v>
      </c>
      <c r="U93">
        <v>135.764038</v>
      </c>
      <c r="V93">
        <v>135.76824999999999</v>
      </c>
      <c r="W93">
        <v>135.74340799999999</v>
      </c>
      <c r="X93">
        <v>135.698792</v>
      </c>
      <c r="Y93">
        <v>135.63441499999999</v>
      </c>
      <c r="Z93">
        <v>135.56684899999999</v>
      </c>
      <c r="AA93">
        <v>135.500809</v>
      </c>
      <c r="AB93">
        <v>135.41752600000001</v>
      </c>
      <c r="AC93">
        <v>135.32342499999999</v>
      </c>
      <c r="AD93">
        <v>135.19622799999999</v>
      </c>
      <c r="AE93">
        <v>135.05600000000001</v>
      </c>
      <c r="AF93">
        <v>134.919434</v>
      </c>
      <c r="AG93" s="91">
        <v>0</v>
      </c>
    </row>
    <row r="94" spans="1:33">
      <c r="A94" t="s">
        <v>921</v>
      </c>
      <c r="B94" t="s">
        <v>1893</v>
      </c>
      <c r="C94" t="s">
        <v>1894</v>
      </c>
      <c r="D94" t="s">
        <v>817</v>
      </c>
      <c r="F94">
        <v>924.15820299999996</v>
      </c>
      <c r="G94">
        <v>870.21014400000001</v>
      </c>
      <c r="H94">
        <v>863.57080099999996</v>
      </c>
      <c r="I94">
        <v>835.60900900000001</v>
      </c>
      <c r="J94">
        <v>791.56463599999995</v>
      </c>
      <c r="K94">
        <v>757.790344</v>
      </c>
      <c r="L94">
        <v>713.010986</v>
      </c>
      <c r="M94">
        <v>703.35260000000005</v>
      </c>
      <c r="N94">
        <v>716.09576400000003</v>
      </c>
      <c r="O94">
        <v>709.19616699999995</v>
      </c>
      <c r="P94">
        <v>701.62231399999996</v>
      </c>
      <c r="Q94">
        <v>701.98468000000003</v>
      </c>
      <c r="R94">
        <v>707.069885</v>
      </c>
      <c r="S94">
        <v>716.51238999999998</v>
      </c>
      <c r="T94">
        <v>726.48242200000004</v>
      </c>
      <c r="U94">
        <v>737.60986300000002</v>
      </c>
      <c r="V94">
        <v>746.22839399999998</v>
      </c>
      <c r="W94">
        <v>752.33184800000004</v>
      </c>
      <c r="X94">
        <v>756.95684800000004</v>
      </c>
      <c r="Y94">
        <v>765.15093999999999</v>
      </c>
      <c r="Z94">
        <v>774.86108400000001</v>
      </c>
      <c r="AA94">
        <v>781.81097399999999</v>
      </c>
      <c r="AB94">
        <v>792.942993</v>
      </c>
      <c r="AC94">
        <v>801.18463099999997</v>
      </c>
      <c r="AD94">
        <v>810.29339600000003</v>
      </c>
      <c r="AE94">
        <v>819.83679199999995</v>
      </c>
      <c r="AF94">
        <v>831.59936500000003</v>
      </c>
      <c r="AG94" s="91">
        <v>-4.0000000000000001E-3</v>
      </c>
    </row>
    <row r="95" spans="1:33">
      <c r="A95" t="s">
        <v>457</v>
      </c>
      <c r="B95" t="s">
        <v>1895</v>
      </c>
      <c r="C95" t="s">
        <v>1896</v>
      </c>
      <c r="D95" t="s">
        <v>817</v>
      </c>
      <c r="F95">
        <v>367.99011200000001</v>
      </c>
      <c r="G95">
        <v>420.41076700000002</v>
      </c>
      <c r="H95">
        <v>447.69332900000001</v>
      </c>
      <c r="I95">
        <v>448.49334700000003</v>
      </c>
      <c r="J95">
        <v>534.99713099999997</v>
      </c>
      <c r="K95">
        <v>595.58819600000004</v>
      </c>
      <c r="L95">
        <v>658.57672100000002</v>
      </c>
      <c r="M95">
        <v>700.78753700000004</v>
      </c>
      <c r="N95">
        <v>769.51843299999996</v>
      </c>
      <c r="O95">
        <v>835.05316200000004</v>
      </c>
      <c r="P95">
        <v>877.011169</v>
      </c>
      <c r="Q95">
        <v>893.79437299999995</v>
      </c>
      <c r="R95">
        <v>912.175659</v>
      </c>
      <c r="S95">
        <v>927.36077899999998</v>
      </c>
      <c r="T95">
        <v>935.75238000000002</v>
      </c>
      <c r="U95">
        <v>935.75238000000002</v>
      </c>
      <c r="V95">
        <v>937.35046399999999</v>
      </c>
      <c r="W95">
        <v>935.75238000000002</v>
      </c>
      <c r="X95">
        <v>935.74237100000005</v>
      </c>
      <c r="Y95">
        <v>930.754456</v>
      </c>
      <c r="Z95">
        <v>932.171021</v>
      </c>
      <c r="AA95">
        <v>929.52716099999998</v>
      </c>
      <c r="AB95">
        <v>934.68682899999999</v>
      </c>
      <c r="AC95">
        <v>934.997253</v>
      </c>
      <c r="AD95">
        <v>936.23211700000002</v>
      </c>
      <c r="AE95">
        <v>934.12908900000002</v>
      </c>
      <c r="AF95">
        <v>935.01782200000002</v>
      </c>
      <c r="AG95" s="91">
        <v>3.6999999999999998E-2</v>
      </c>
    </row>
    <row r="96" spans="1:33">
      <c r="A96" t="s">
        <v>996</v>
      </c>
      <c r="B96" t="s">
        <v>1897</v>
      </c>
      <c r="C96" t="s">
        <v>1898</v>
      </c>
      <c r="D96" t="s">
        <v>817</v>
      </c>
      <c r="F96">
        <v>29023.835938</v>
      </c>
      <c r="G96">
        <v>29108.828125</v>
      </c>
      <c r="H96">
        <v>29092.589843999998</v>
      </c>
      <c r="I96">
        <v>28954.326172000001</v>
      </c>
      <c r="J96">
        <v>28829.177734000001</v>
      </c>
      <c r="K96">
        <v>28671.765625</v>
      </c>
      <c r="L96">
        <v>28471.894531000002</v>
      </c>
      <c r="M96">
        <v>28308.326172000001</v>
      </c>
      <c r="N96">
        <v>28159.509765999999</v>
      </c>
      <c r="O96">
        <v>28023.871093999998</v>
      </c>
      <c r="P96">
        <v>27891.519531000002</v>
      </c>
      <c r="Q96">
        <v>27749.921875</v>
      </c>
      <c r="R96">
        <v>27603.794922000001</v>
      </c>
      <c r="S96">
        <v>27481.890625</v>
      </c>
      <c r="T96">
        <v>27396.919922000001</v>
      </c>
      <c r="U96">
        <v>27298.917968999998</v>
      </c>
      <c r="V96">
        <v>27232.666015999999</v>
      </c>
      <c r="W96">
        <v>27171.791015999999</v>
      </c>
      <c r="X96">
        <v>27104.916015999999</v>
      </c>
      <c r="Y96">
        <v>27072.626952999999</v>
      </c>
      <c r="Z96">
        <v>27025.742188</v>
      </c>
      <c r="AA96">
        <v>26999.423827999999</v>
      </c>
      <c r="AB96">
        <v>26969.097656000002</v>
      </c>
      <c r="AC96">
        <v>26995.09375</v>
      </c>
      <c r="AD96">
        <v>26992.894531000002</v>
      </c>
      <c r="AE96">
        <v>27013.367188</v>
      </c>
      <c r="AF96">
        <v>27068.238281000002</v>
      </c>
      <c r="AG96" s="91">
        <v>-3.0000000000000001E-3</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E90"/>
  <sheetViews>
    <sheetView workbookViewId="0"/>
  </sheetViews>
  <sheetFormatPr defaultRowHeight="14.25"/>
  <cols>
    <col min="1" max="1" width="26" customWidth="1"/>
    <col min="2" max="2" width="77" customWidth="1"/>
  </cols>
  <sheetData>
    <row r="1" spans="1:31">
      <c r="A1" t="s">
        <v>1164</v>
      </c>
    </row>
    <row r="2" spans="1:31">
      <c r="A2" t="s">
        <v>1899</v>
      </c>
    </row>
    <row r="3" spans="1:31">
      <c r="A3" t="s">
        <v>1900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1168</v>
      </c>
      <c r="B6" t="s">
        <v>1901</v>
      </c>
      <c r="C6" t="s">
        <v>1902</v>
      </c>
      <c r="D6" t="s">
        <v>817</v>
      </c>
      <c r="E6">
        <v>14782.652344</v>
      </c>
      <c r="F6">
        <v>14672.786133</v>
      </c>
      <c r="G6">
        <v>14552.569336</v>
      </c>
      <c r="H6">
        <v>14378.153319999999</v>
      </c>
      <c r="I6">
        <v>14166.833984000001</v>
      </c>
      <c r="J6">
        <v>13936.757812</v>
      </c>
      <c r="K6">
        <v>13713.142578000001</v>
      </c>
      <c r="L6">
        <v>13521.099609000001</v>
      </c>
      <c r="M6">
        <v>13320.391602</v>
      </c>
      <c r="N6">
        <v>13191.330078000001</v>
      </c>
      <c r="O6">
        <v>13049.682617</v>
      </c>
      <c r="P6">
        <v>12877.704102</v>
      </c>
      <c r="Q6">
        <v>12704.928711</v>
      </c>
      <c r="R6">
        <v>12556.594727</v>
      </c>
      <c r="S6">
        <v>12411.375</v>
      </c>
      <c r="T6">
        <v>12293.763671999999</v>
      </c>
      <c r="U6">
        <v>12185.321289</v>
      </c>
      <c r="V6">
        <v>12056.222656</v>
      </c>
      <c r="W6">
        <v>11972.278319999999</v>
      </c>
      <c r="X6">
        <v>11877.880859000001</v>
      </c>
      <c r="Y6">
        <v>11796.013671999999</v>
      </c>
      <c r="Z6">
        <v>11703.430664</v>
      </c>
      <c r="AA6">
        <v>11626.831055000001</v>
      </c>
      <c r="AB6">
        <v>11521.400390999999</v>
      </c>
      <c r="AC6">
        <v>11413.982421999999</v>
      </c>
      <c r="AD6">
        <v>11339.1875</v>
      </c>
      <c r="AE6" t="s">
        <v>681</v>
      </c>
    </row>
    <row r="7" spans="1:31">
      <c r="A7" t="s">
        <v>947</v>
      </c>
      <c r="B7" t="s">
        <v>1903</v>
      </c>
      <c r="C7" t="s">
        <v>1904</v>
      </c>
      <c r="D7" t="s">
        <v>817</v>
      </c>
      <c r="E7">
        <v>14566.992188</v>
      </c>
      <c r="F7">
        <v>14434.676758</v>
      </c>
      <c r="G7">
        <v>14278.617188</v>
      </c>
      <c r="H7">
        <v>14064.091796999999</v>
      </c>
      <c r="I7">
        <v>13812.923828000001</v>
      </c>
      <c r="J7">
        <v>13542.667969</v>
      </c>
      <c r="K7">
        <v>13287.996094</v>
      </c>
      <c r="L7">
        <v>13066.871094</v>
      </c>
      <c r="M7">
        <v>12837.65625</v>
      </c>
      <c r="N7">
        <v>12677.875</v>
      </c>
      <c r="O7">
        <v>12505.677734000001</v>
      </c>
      <c r="P7">
        <v>12302.753906</v>
      </c>
      <c r="Q7">
        <v>12098.568359000001</v>
      </c>
      <c r="R7">
        <v>11918.529296999999</v>
      </c>
      <c r="S7">
        <v>11742.141602</v>
      </c>
      <c r="T7">
        <v>11593.327148</v>
      </c>
      <c r="U7">
        <v>11455.78125</v>
      </c>
      <c r="V7">
        <v>11297.720703000001</v>
      </c>
      <c r="W7">
        <v>11185.220703000001</v>
      </c>
      <c r="X7">
        <v>11063.141602</v>
      </c>
      <c r="Y7">
        <v>10954.598633</v>
      </c>
      <c r="Z7">
        <v>10835.811523</v>
      </c>
      <c r="AA7">
        <v>10734.019531</v>
      </c>
      <c r="AB7">
        <v>10604.033203000001</v>
      </c>
      <c r="AC7">
        <v>10472.882812</v>
      </c>
      <c r="AD7">
        <v>10374.537109000001</v>
      </c>
      <c r="AE7" t="s">
        <v>1905</v>
      </c>
    </row>
    <row r="8" spans="1:31">
      <c r="A8" t="s">
        <v>951</v>
      </c>
      <c r="B8" t="s">
        <v>1906</v>
      </c>
      <c r="C8" t="s">
        <v>1907</v>
      </c>
      <c r="D8" t="s">
        <v>817</v>
      </c>
      <c r="E8">
        <v>35.931716999999999</v>
      </c>
      <c r="F8">
        <v>28.622910999999998</v>
      </c>
      <c r="G8">
        <v>27.049403999999999</v>
      </c>
      <c r="H8">
        <v>25.269639999999999</v>
      </c>
      <c r="I8">
        <v>23.173629999999999</v>
      </c>
      <c r="J8">
        <v>24.015011000000001</v>
      </c>
      <c r="K8">
        <v>20.560606</v>
      </c>
      <c r="L8">
        <v>18.754370000000002</v>
      </c>
      <c r="M8">
        <v>17.046603999999999</v>
      </c>
      <c r="N8">
        <v>15.809233000000001</v>
      </c>
      <c r="O8">
        <v>14.212745999999999</v>
      </c>
      <c r="P8">
        <v>12.872035</v>
      </c>
      <c r="Q8">
        <v>11.554024</v>
      </c>
      <c r="R8">
        <v>10.468404</v>
      </c>
      <c r="S8">
        <v>9.5392869999999998</v>
      </c>
      <c r="T8">
        <v>8.8389229999999994</v>
      </c>
      <c r="U8">
        <v>8.049925</v>
      </c>
      <c r="V8">
        <v>7.5759840000000001</v>
      </c>
      <c r="W8">
        <v>7.1356250000000001</v>
      </c>
      <c r="X8">
        <v>6.8520519999999996</v>
      </c>
      <c r="Y8">
        <v>6.1751430000000003</v>
      </c>
      <c r="Z8">
        <v>5.9691650000000003</v>
      </c>
      <c r="AA8">
        <v>5.97403</v>
      </c>
      <c r="AB8">
        <v>6.2294749999999999</v>
      </c>
      <c r="AC8">
        <v>5.800999</v>
      </c>
      <c r="AD8">
        <v>5.5752350000000002</v>
      </c>
      <c r="AE8" t="s">
        <v>1908</v>
      </c>
    </row>
    <row r="9" spans="1:31">
      <c r="A9" t="s">
        <v>1178</v>
      </c>
      <c r="B9" t="s">
        <v>1909</v>
      </c>
      <c r="C9" t="s">
        <v>1910</v>
      </c>
      <c r="D9" t="s">
        <v>817</v>
      </c>
      <c r="E9">
        <v>87.695785999999998</v>
      </c>
      <c r="F9">
        <v>89.859122999999997</v>
      </c>
      <c r="G9">
        <v>91.274383999999998</v>
      </c>
      <c r="H9">
        <v>92.507019</v>
      </c>
      <c r="I9">
        <v>94.025024000000002</v>
      </c>
      <c r="J9">
        <v>95.384506000000002</v>
      </c>
      <c r="K9">
        <v>96.679039000000003</v>
      </c>
      <c r="L9">
        <v>97.190246999999999</v>
      </c>
      <c r="M9">
        <v>97.186310000000006</v>
      </c>
      <c r="N9">
        <v>98.185883000000004</v>
      </c>
      <c r="O9">
        <v>98.702483999999998</v>
      </c>
      <c r="P9">
        <v>98.972831999999997</v>
      </c>
      <c r="Q9">
        <v>99.315505999999999</v>
      </c>
      <c r="R9">
        <v>99.693588000000005</v>
      </c>
      <c r="S9">
        <v>99.923843000000005</v>
      </c>
      <c r="T9">
        <v>100.389343</v>
      </c>
      <c r="U9">
        <v>100.061111</v>
      </c>
      <c r="V9">
        <v>100.06064600000001</v>
      </c>
      <c r="W9">
        <v>100.44982899999999</v>
      </c>
      <c r="X9">
        <v>100.452271</v>
      </c>
      <c r="Y9">
        <v>100.467659</v>
      </c>
      <c r="Z9">
        <v>100.442627</v>
      </c>
      <c r="AA9">
        <v>100.247101</v>
      </c>
      <c r="AB9">
        <v>99.610923999999997</v>
      </c>
      <c r="AC9">
        <v>99.613799999999998</v>
      </c>
      <c r="AD9">
        <v>99.622253000000001</v>
      </c>
      <c r="AE9" t="s">
        <v>619</v>
      </c>
    </row>
    <row r="10" spans="1:31">
      <c r="A10" t="s">
        <v>985</v>
      </c>
      <c r="B10" t="s">
        <v>1911</v>
      </c>
      <c r="C10" t="s">
        <v>1912</v>
      </c>
      <c r="D10" t="s">
        <v>817</v>
      </c>
      <c r="E10">
        <v>1.009789</v>
      </c>
      <c r="F10">
        <v>0.90156199999999997</v>
      </c>
      <c r="G10">
        <v>0.79787399999999997</v>
      </c>
      <c r="H10">
        <v>0.72416599999999998</v>
      </c>
      <c r="I10">
        <v>0.67891199999999996</v>
      </c>
      <c r="J10">
        <v>0.61663299999999999</v>
      </c>
      <c r="K10">
        <v>0.55700899999999998</v>
      </c>
      <c r="L10">
        <v>0.50699899999999998</v>
      </c>
      <c r="M10">
        <v>0.45932000000000001</v>
      </c>
      <c r="N10">
        <v>0.41536600000000001</v>
      </c>
      <c r="O10">
        <v>0.31875999999999999</v>
      </c>
      <c r="P10">
        <v>0.28337899999999999</v>
      </c>
      <c r="Q10">
        <v>0.26643699999999998</v>
      </c>
      <c r="R10">
        <v>0.245363</v>
      </c>
      <c r="S10">
        <v>0.22844200000000001</v>
      </c>
      <c r="T10">
        <v>0.21488699999999999</v>
      </c>
      <c r="U10">
        <v>0.20264099999999999</v>
      </c>
      <c r="V10">
        <v>0.19109699999999999</v>
      </c>
      <c r="W10">
        <v>0.17996200000000001</v>
      </c>
      <c r="X10">
        <v>0.16983699999999999</v>
      </c>
      <c r="Y10">
        <v>0.161415</v>
      </c>
      <c r="Z10">
        <v>0.151786</v>
      </c>
      <c r="AA10">
        <v>0.14297599999999999</v>
      </c>
      <c r="AB10">
        <v>0.13453799999999999</v>
      </c>
      <c r="AC10">
        <v>0.126885</v>
      </c>
      <c r="AD10">
        <v>0.11935900000000001</v>
      </c>
      <c r="AE10" t="s">
        <v>1913</v>
      </c>
    </row>
    <row r="11" spans="1:31">
      <c r="A11" t="s">
        <v>970</v>
      </c>
      <c r="B11" t="s">
        <v>1914</v>
      </c>
      <c r="C11" t="s">
        <v>1915</v>
      </c>
      <c r="D11" t="s">
        <v>817</v>
      </c>
      <c r="E11">
        <v>0.90405599999999997</v>
      </c>
      <c r="F11">
        <v>0.83161600000000002</v>
      </c>
      <c r="G11">
        <v>0.74704000000000004</v>
      </c>
      <c r="H11">
        <v>0.68498999999999999</v>
      </c>
      <c r="I11">
        <v>0.63623399999999997</v>
      </c>
      <c r="J11">
        <v>0.59153599999999995</v>
      </c>
      <c r="K11">
        <v>0.55032099999999995</v>
      </c>
      <c r="L11">
        <v>0.51506099999999999</v>
      </c>
      <c r="M11">
        <v>0.48858000000000001</v>
      </c>
      <c r="N11">
        <v>0.45790399999999998</v>
      </c>
      <c r="O11">
        <v>0.43090099999999998</v>
      </c>
      <c r="P11">
        <v>0.40356799999999998</v>
      </c>
      <c r="Q11">
        <v>0.37909100000000001</v>
      </c>
      <c r="R11">
        <v>0.35560199999999997</v>
      </c>
      <c r="S11">
        <v>0.33319199999999999</v>
      </c>
      <c r="T11">
        <v>0.312834</v>
      </c>
      <c r="U11">
        <v>0.294157</v>
      </c>
      <c r="V11">
        <v>0.27720099999999998</v>
      </c>
      <c r="W11">
        <v>0.26110499999999998</v>
      </c>
      <c r="X11">
        <v>0.24611</v>
      </c>
      <c r="Y11">
        <v>0.23169200000000001</v>
      </c>
      <c r="Z11">
        <v>0.21742900000000001</v>
      </c>
      <c r="AA11">
        <v>0.204986</v>
      </c>
      <c r="AB11">
        <v>0.19275900000000001</v>
      </c>
      <c r="AC11">
        <v>0.18160599999999999</v>
      </c>
      <c r="AD11">
        <v>0.170792</v>
      </c>
      <c r="AE11" t="s">
        <v>1916</v>
      </c>
    </row>
    <row r="12" spans="1:31">
      <c r="A12" t="s">
        <v>981</v>
      </c>
      <c r="B12" t="s">
        <v>1917</v>
      </c>
      <c r="C12" t="s">
        <v>1918</v>
      </c>
      <c r="D12" t="s">
        <v>817</v>
      </c>
      <c r="E12">
        <v>89.736816000000005</v>
      </c>
      <c r="F12">
        <v>117.52597</v>
      </c>
      <c r="G12">
        <v>153.73400899999999</v>
      </c>
      <c r="H12">
        <v>194.546402</v>
      </c>
      <c r="I12">
        <v>235.083618</v>
      </c>
      <c r="J12">
        <v>273.19177200000001</v>
      </c>
      <c r="K12">
        <v>306.52731299999999</v>
      </c>
      <c r="L12">
        <v>337.01086400000003</v>
      </c>
      <c r="M12">
        <v>367.321777</v>
      </c>
      <c r="N12">
        <v>398.37396200000001</v>
      </c>
      <c r="O12">
        <v>430.14794899999998</v>
      </c>
      <c r="P12">
        <v>462.244415</v>
      </c>
      <c r="Q12">
        <v>494.68914799999999</v>
      </c>
      <c r="R12">
        <v>527.16430700000001</v>
      </c>
      <c r="S12">
        <v>559.08654799999999</v>
      </c>
      <c r="T12">
        <v>590.57415800000001</v>
      </c>
      <c r="U12">
        <v>620.84020999999996</v>
      </c>
      <c r="V12">
        <v>650.31616199999996</v>
      </c>
      <c r="W12">
        <v>678.96093800000006</v>
      </c>
      <c r="X12">
        <v>706.95568800000001</v>
      </c>
      <c r="Y12">
        <v>734.326233</v>
      </c>
      <c r="Z12">
        <v>760.79064900000003</v>
      </c>
      <c r="AA12">
        <v>786.19891399999995</v>
      </c>
      <c r="AB12">
        <v>811.16039999999998</v>
      </c>
      <c r="AC12">
        <v>835.33886700000005</v>
      </c>
      <c r="AD12">
        <v>859.12841800000001</v>
      </c>
      <c r="AE12" t="s">
        <v>1919</v>
      </c>
    </row>
    <row r="13" spans="1:31">
      <c r="A13" t="s">
        <v>989</v>
      </c>
      <c r="B13" t="s">
        <v>1920</v>
      </c>
      <c r="C13" t="s">
        <v>1921</v>
      </c>
      <c r="D13" t="s">
        <v>817</v>
      </c>
      <c r="E13">
        <v>0.38281700000000002</v>
      </c>
      <c r="F13">
        <v>0.36708099999999999</v>
      </c>
      <c r="G13">
        <v>0.34884300000000001</v>
      </c>
      <c r="H13">
        <v>0.32957599999999998</v>
      </c>
      <c r="I13">
        <v>0.31108400000000003</v>
      </c>
      <c r="J13">
        <v>0.291153</v>
      </c>
      <c r="K13">
        <v>0.27212599999999998</v>
      </c>
      <c r="L13">
        <v>0.25204399999999999</v>
      </c>
      <c r="M13">
        <v>0.23239899999999999</v>
      </c>
      <c r="N13">
        <v>0.21303800000000001</v>
      </c>
      <c r="O13">
        <v>0.19380600000000001</v>
      </c>
      <c r="P13">
        <v>0.17505599999999999</v>
      </c>
      <c r="Q13">
        <v>0.15646099999999999</v>
      </c>
      <c r="R13">
        <v>0.13889799999999999</v>
      </c>
      <c r="S13">
        <v>0.122019</v>
      </c>
      <c r="T13">
        <v>0.10659</v>
      </c>
      <c r="U13">
        <v>9.1909000000000005E-2</v>
      </c>
      <c r="V13">
        <v>8.0127000000000004E-2</v>
      </c>
      <c r="W13">
        <v>7.0066000000000003E-2</v>
      </c>
      <c r="X13">
        <v>6.2506000000000006E-2</v>
      </c>
      <c r="Y13">
        <v>5.3782000000000003E-2</v>
      </c>
      <c r="Z13">
        <v>4.7751000000000002E-2</v>
      </c>
      <c r="AA13">
        <v>4.3638000000000003E-2</v>
      </c>
      <c r="AB13">
        <v>3.9392000000000003E-2</v>
      </c>
      <c r="AC13">
        <v>3.6660999999999999E-2</v>
      </c>
      <c r="AD13">
        <v>3.4304000000000001E-2</v>
      </c>
      <c r="AE13" t="s">
        <v>1922</v>
      </c>
    </row>
    <row r="14" spans="1:31">
      <c r="A14" t="s">
        <v>340</v>
      </c>
      <c r="B14" t="s">
        <v>1923</v>
      </c>
      <c r="C14" t="s">
        <v>1924</v>
      </c>
      <c r="D14" t="s">
        <v>817</v>
      </c>
      <c r="E14">
        <v>852.60955799999999</v>
      </c>
      <c r="F14">
        <v>849.48944100000006</v>
      </c>
      <c r="G14">
        <v>856.00048800000002</v>
      </c>
      <c r="H14">
        <v>857.55566399999998</v>
      </c>
      <c r="I14">
        <v>858.40576199999998</v>
      </c>
      <c r="J14">
        <v>861.72375499999998</v>
      </c>
      <c r="K14">
        <v>863.74883999999997</v>
      </c>
      <c r="L14">
        <v>866.55004899999994</v>
      </c>
      <c r="M14">
        <v>867.36267099999998</v>
      </c>
      <c r="N14">
        <v>869.07049600000005</v>
      </c>
      <c r="O14">
        <v>870.84527600000001</v>
      </c>
      <c r="P14">
        <v>872.99157700000001</v>
      </c>
      <c r="Q14">
        <v>875.49804700000004</v>
      </c>
      <c r="R14">
        <v>879.40557899999999</v>
      </c>
      <c r="S14">
        <v>883.13946499999997</v>
      </c>
      <c r="T14">
        <v>887.172729</v>
      </c>
      <c r="U14">
        <v>888.92260699999997</v>
      </c>
      <c r="V14">
        <v>890.96392800000001</v>
      </c>
      <c r="W14">
        <v>889.72351100000003</v>
      </c>
      <c r="X14">
        <v>888.01879899999994</v>
      </c>
      <c r="Y14">
        <v>887.49902299999997</v>
      </c>
      <c r="Z14">
        <v>886.37518299999999</v>
      </c>
      <c r="AA14">
        <v>885.83856200000002</v>
      </c>
      <c r="AB14">
        <v>883.63855000000001</v>
      </c>
      <c r="AC14">
        <v>882.12591599999996</v>
      </c>
      <c r="AD14">
        <v>880.19397000000004</v>
      </c>
      <c r="AE14" t="s">
        <v>676</v>
      </c>
    </row>
    <row r="15" spans="1:31">
      <c r="A15" t="s">
        <v>947</v>
      </c>
      <c r="B15" t="s">
        <v>1925</v>
      </c>
      <c r="C15" t="s">
        <v>1926</v>
      </c>
      <c r="D15" t="s">
        <v>817</v>
      </c>
      <c r="E15">
        <v>544.17382799999996</v>
      </c>
      <c r="F15">
        <v>544.68695100000002</v>
      </c>
      <c r="G15">
        <v>552.52557400000001</v>
      </c>
      <c r="H15">
        <v>558.27563499999997</v>
      </c>
      <c r="I15">
        <v>564.15344200000004</v>
      </c>
      <c r="J15">
        <v>572.34558100000004</v>
      </c>
      <c r="K15">
        <v>580.66516100000001</v>
      </c>
      <c r="L15">
        <v>589.24102800000003</v>
      </c>
      <c r="M15">
        <v>595.98657200000002</v>
      </c>
      <c r="N15">
        <v>603.62011700000005</v>
      </c>
      <c r="O15">
        <v>611.66339100000005</v>
      </c>
      <c r="P15">
        <v>620.01733400000001</v>
      </c>
      <c r="Q15">
        <v>628.52984600000002</v>
      </c>
      <c r="R15">
        <v>638.16235400000005</v>
      </c>
      <c r="S15">
        <v>647.60430899999994</v>
      </c>
      <c r="T15">
        <v>656.85693400000002</v>
      </c>
      <c r="U15">
        <v>665.38812299999995</v>
      </c>
      <c r="V15">
        <v>674.10363800000005</v>
      </c>
      <c r="W15">
        <v>679.24145499999997</v>
      </c>
      <c r="X15">
        <v>683.96905500000003</v>
      </c>
      <c r="Y15">
        <v>688.88067599999999</v>
      </c>
      <c r="Z15">
        <v>692.83050500000002</v>
      </c>
      <c r="AA15">
        <v>696.31781000000001</v>
      </c>
      <c r="AB15">
        <v>698.41473399999995</v>
      </c>
      <c r="AC15">
        <v>700.85943599999996</v>
      </c>
      <c r="AD15">
        <v>702.32183799999996</v>
      </c>
      <c r="AE15" t="s">
        <v>646</v>
      </c>
    </row>
    <row r="16" spans="1:31">
      <c r="A16" t="s">
        <v>951</v>
      </c>
      <c r="B16" t="s">
        <v>1927</v>
      </c>
      <c r="C16" t="s">
        <v>1928</v>
      </c>
      <c r="D16" t="s">
        <v>817</v>
      </c>
      <c r="E16">
        <v>3.2521059999999999</v>
      </c>
      <c r="F16">
        <v>2.6760600000000001</v>
      </c>
      <c r="G16">
        <v>2.620139</v>
      </c>
      <c r="H16">
        <v>2.5084379999999999</v>
      </c>
      <c r="I16">
        <v>2.3578220000000001</v>
      </c>
      <c r="J16">
        <v>2.5002520000000001</v>
      </c>
      <c r="K16">
        <v>2.187039</v>
      </c>
      <c r="L16">
        <v>2.031854</v>
      </c>
      <c r="M16">
        <v>1.876806</v>
      </c>
      <c r="N16">
        <v>1.731673</v>
      </c>
      <c r="O16">
        <v>1.549782</v>
      </c>
      <c r="P16">
        <v>1.39489</v>
      </c>
      <c r="Q16">
        <v>1.2445759999999999</v>
      </c>
      <c r="R16">
        <v>1.1425339999999999</v>
      </c>
      <c r="S16">
        <v>1.045668</v>
      </c>
      <c r="T16">
        <v>0.95475299999999996</v>
      </c>
      <c r="U16">
        <v>0.85151200000000005</v>
      </c>
      <c r="V16">
        <v>0.80359599999999998</v>
      </c>
      <c r="W16">
        <v>0.74670700000000001</v>
      </c>
      <c r="X16">
        <v>0.68708400000000003</v>
      </c>
      <c r="Y16">
        <v>0.646088</v>
      </c>
      <c r="Z16">
        <v>0.60477700000000001</v>
      </c>
      <c r="AA16">
        <v>0.55441499999999999</v>
      </c>
      <c r="AB16">
        <v>0.51313799999999998</v>
      </c>
      <c r="AC16">
        <v>0.45815299999999998</v>
      </c>
      <c r="AD16">
        <v>0.39994299999999999</v>
      </c>
      <c r="AE16" t="s">
        <v>1929</v>
      </c>
    </row>
    <row r="17" spans="1:31">
      <c r="A17" t="s">
        <v>1178</v>
      </c>
      <c r="B17" t="s">
        <v>1930</v>
      </c>
      <c r="C17" t="s">
        <v>1931</v>
      </c>
      <c r="D17" t="s">
        <v>817</v>
      </c>
      <c r="E17">
        <v>299.291809</v>
      </c>
      <c r="F17">
        <v>293.97872899999999</v>
      </c>
      <c r="G17">
        <v>290.41101099999997</v>
      </c>
      <c r="H17">
        <v>284.13113399999997</v>
      </c>
      <c r="I17">
        <v>277.12383999999997</v>
      </c>
      <c r="J17">
        <v>269.96878099999998</v>
      </c>
      <c r="K17">
        <v>261.87439000000001</v>
      </c>
      <c r="L17">
        <v>254.13043200000001</v>
      </c>
      <c r="M17">
        <v>246.181015</v>
      </c>
      <c r="N17">
        <v>238.214584</v>
      </c>
      <c r="O17">
        <v>229.89151000000001</v>
      </c>
      <c r="P17">
        <v>221.6362</v>
      </c>
      <c r="Q17">
        <v>213.491837</v>
      </c>
      <c r="R17">
        <v>205.51565600000001</v>
      </c>
      <c r="S17">
        <v>197.549881</v>
      </c>
      <c r="T17">
        <v>189.86331200000001</v>
      </c>
      <c r="U17">
        <v>180.72155799999999</v>
      </c>
      <c r="V17">
        <v>171.83938599999999</v>
      </c>
      <c r="W17">
        <v>163.37292500000001</v>
      </c>
      <c r="X17">
        <v>154.797943</v>
      </c>
      <c r="Y17">
        <v>147.02720600000001</v>
      </c>
      <c r="Z17">
        <v>139.39381399999999</v>
      </c>
      <c r="AA17">
        <v>132.756516</v>
      </c>
      <c r="AB17">
        <v>125.813301</v>
      </c>
      <c r="AC17">
        <v>119.022667</v>
      </c>
      <c r="AD17">
        <v>112.49728399999999</v>
      </c>
      <c r="AE17" t="s">
        <v>1932</v>
      </c>
    </row>
    <row r="18" spans="1:31">
      <c r="A18" t="s">
        <v>970</v>
      </c>
      <c r="B18" t="s">
        <v>1933</v>
      </c>
      <c r="C18" t="s">
        <v>1934</v>
      </c>
      <c r="D18" t="s">
        <v>817</v>
      </c>
      <c r="E18">
        <v>1.3439999999999999E-3</v>
      </c>
      <c r="F18">
        <v>1.6379999999999999E-3</v>
      </c>
      <c r="G18">
        <v>2.0349999999999999E-3</v>
      </c>
      <c r="H18">
        <v>2.4559999999999998E-3</v>
      </c>
      <c r="I18">
        <v>2.9069999999999999E-3</v>
      </c>
      <c r="J18">
        <v>3.3779999999999999E-3</v>
      </c>
      <c r="K18">
        <v>3.8579999999999999E-3</v>
      </c>
      <c r="L18">
        <v>4.3350000000000003E-3</v>
      </c>
      <c r="M18">
        <v>4.8069999999999996E-3</v>
      </c>
      <c r="N18">
        <v>5.2639999999999996E-3</v>
      </c>
      <c r="O18">
        <v>5.7159999999999997E-3</v>
      </c>
      <c r="P18">
        <v>6.156E-3</v>
      </c>
      <c r="Q18">
        <v>6.5820000000000002E-3</v>
      </c>
      <c r="R18">
        <v>6.986E-3</v>
      </c>
      <c r="S18">
        <v>7.3730000000000002E-3</v>
      </c>
      <c r="T18">
        <v>7.7450000000000001E-3</v>
      </c>
      <c r="U18">
        <v>8.0809999999999996E-3</v>
      </c>
      <c r="V18">
        <v>8.3890000000000006E-3</v>
      </c>
      <c r="W18">
        <v>8.6449999999999999E-3</v>
      </c>
      <c r="X18">
        <v>8.8649999999999996E-3</v>
      </c>
      <c r="Y18">
        <v>9.0760000000000007E-3</v>
      </c>
      <c r="Z18">
        <v>9.273E-3</v>
      </c>
      <c r="AA18">
        <v>9.4509999999999993E-3</v>
      </c>
      <c r="AB18">
        <v>9.606E-3</v>
      </c>
      <c r="AC18">
        <v>9.7630000000000008E-3</v>
      </c>
      <c r="AD18">
        <v>9.9139999999999992E-3</v>
      </c>
      <c r="AE18" t="s">
        <v>1935</v>
      </c>
    </row>
    <row r="19" spans="1:31">
      <c r="A19" t="s">
        <v>985</v>
      </c>
      <c r="B19" t="s">
        <v>1936</v>
      </c>
      <c r="C19" t="s">
        <v>1937</v>
      </c>
      <c r="D19" t="s">
        <v>817</v>
      </c>
      <c r="E19">
        <v>1.1520300000000001</v>
      </c>
      <c r="F19">
        <v>1.493314</v>
      </c>
      <c r="G19">
        <v>1.7511810000000001</v>
      </c>
      <c r="H19">
        <v>1.9537899999999999</v>
      </c>
      <c r="I19">
        <v>2.0834440000000001</v>
      </c>
      <c r="J19">
        <v>2.205314</v>
      </c>
      <c r="K19">
        <v>2.3339699999999999</v>
      </c>
      <c r="L19">
        <v>2.5089670000000002</v>
      </c>
      <c r="M19">
        <v>2.7058960000000001</v>
      </c>
      <c r="N19">
        <v>2.9520149999999998</v>
      </c>
      <c r="O19">
        <v>3.278715</v>
      </c>
      <c r="P19">
        <v>3.6513659999999999</v>
      </c>
      <c r="Q19">
        <v>4.136126</v>
      </c>
      <c r="R19">
        <v>4.7454980000000004</v>
      </c>
      <c r="S19">
        <v>5.455457</v>
      </c>
      <c r="T19">
        <v>6.3456440000000001</v>
      </c>
      <c r="U19">
        <v>7.3329300000000002</v>
      </c>
      <c r="V19">
        <v>8.4404780000000006</v>
      </c>
      <c r="W19">
        <v>9.6330810000000007</v>
      </c>
      <c r="X19">
        <v>10.926550000000001</v>
      </c>
      <c r="Y19">
        <v>12.34568</v>
      </c>
      <c r="Z19">
        <v>13.914313</v>
      </c>
      <c r="AA19">
        <v>15.556488999999999</v>
      </c>
      <c r="AB19">
        <v>17.244098999999999</v>
      </c>
      <c r="AC19">
        <v>18.96855</v>
      </c>
      <c r="AD19">
        <v>20.767294</v>
      </c>
      <c r="AE19" t="s">
        <v>1938</v>
      </c>
    </row>
    <row r="20" spans="1:31">
      <c r="A20" t="s">
        <v>981</v>
      </c>
      <c r="B20" t="s">
        <v>1939</v>
      </c>
      <c r="C20" t="s">
        <v>1940</v>
      </c>
      <c r="D20" t="s">
        <v>817</v>
      </c>
      <c r="E20">
        <v>4.7384329999999997</v>
      </c>
      <c r="F20">
        <v>6.6526899999999998</v>
      </c>
      <c r="G20">
        <v>8.6906040000000004</v>
      </c>
      <c r="H20">
        <v>10.684278000000001</v>
      </c>
      <c r="I20">
        <v>12.684259000000001</v>
      </c>
      <c r="J20">
        <v>14.700485</v>
      </c>
      <c r="K20">
        <v>16.684435000000001</v>
      </c>
      <c r="L20">
        <v>18.633392000000001</v>
      </c>
      <c r="M20">
        <v>20.607574</v>
      </c>
      <c r="N20">
        <v>22.546806</v>
      </c>
      <c r="O20">
        <v>24.456092999999999</v>
      </c>
      <c r="P20">
        <v>26.285608</v>
      </c>
      <c r="Q20">
        <v>28.089119</v>
      </c>
      <c r="R20">
        <v>29.832581999999999</v>
      </c>
      <c r="S20">
        <v>31.476790999999999</v>
      </c>
      <c r="T20">
        <v>33.144291000000003</v>
      </c>
      <c r="U20">
        <v>34.620392000000002</v>
      </c>
      <c r="V20">
        <v>35.768509000000002</v>
      </c>
      <c r="W20">
        <v>36.720717999999998</v>
      </c>
      <c r="X20">
        <v>37.629246000000002</v>
      </c>
      <c r="Y20">
        <v>38.590232999999998</v>
      </c>
      <c r="Z20">
        <v>39.622504999999997</v>
      </c>
      <c r="AA20">
        <v>40.643822</v>
      </c>
      <c r="AB20">
        <v>41.643745000000003</v>
      </c>
      <c r="AC20">
        <v>42.807380999999999</v>
      </c>
      <c r="AD20">
        <v>44.197662000000001</v>
      </c>
      <c r="AE20" t="s">
        <v>1941</v>
      </c>
    </row>
    <row r="21" spans="1:31">
      <c r="A21" t="s">
        <v>989</v>
      </c>
      <c r="B21" t="s">
        <v>1942</v>
      </c>
      <c r="C21" t="s">
        <v>1943</v>
      </c>
      <c r="D21" t="s">
        <v>817</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431</v>
      </c>
      <c r="B22" t="s">
        <v>1944</v>
      </c>
      <c r="C22" t="s">
        <v>1945</v>
      </c>
      <c r="D22" t="s">
        <v>817</v>
      </c>
      <c r="E22">
        <v>5766.9121089999999</v>
      </c>
      <c r="F22">
        <v>5753.7036129999997</v>
      </c>
      <c r="G22">
        <v>5746.5976559999999</v>
      </c>
      <c r="H22">
        <v>5738.7998049999997</v>
      </c>
      <c r="I22">
        <v>5723.9179690000001</v>
      </c>
      <c r="J22">
        <v>5726.1933589999999</v>
      </c>
      <c r="K22">
        <v>5711.8627930000002</v>
      </c>
      <c r="L22">
        <v>5694.1840819999998</v>
      </c>
      <c r="M22">
        <v>5667.1606449999999</v>
      </c>
      <c r="N22">
        <v>5653.564453</v>
      </c>
      <c r="O22">
        <v>5645.7333980000003</v>
      </c>
      <c r="P22">
        <v>5641.7382809999999</v>
      </c>
      <c r="Q22">
        <v>5643.1645509999998</v>
      </c>
      <c r="R22">
        <v>5647.5390619999998</v>
      </c>
      <c r="S22">
        <v>5654.9799800000001</v>
      </c>
      <c r="T22">
        <v>5667.8779299999997</v>
      </c>
      <c r="U22">
        <v>5681.2612300000001</v>
      </c>
      <c r="V22">
        <v>5694.6035160000001</v>
      </c>
      <c r="W22">
        <v>5704.2241210000002</v>
      </c>
      <c r="X22">
        <v>5715.4418949999999</v>
      </c>
      <c r="Y22">
        <v>5736.4433589999999</v>
      </c>
      <c r="Z22">
        <v>5760.5664059999999</v>
      </c>
      <c r="AA22">
        <v>5787.2734380000002</v>
      </c>
      <c r="AB22">
        <v>5805.7124020000001</v>
      </c>
      <c r="AC22">
        <v>5825.7817379999997</v>
      </c>
      <c r="AD22">
        <v>5843.3364259999998</v>
      </c>
      <c r="AE22" t="s">
        <v>676</v>
      </c>
    </row>
    <row r="23" spans="1:31">
      <c r="A23" t="s">
        <v>1221</v>
      </c>
      <c r="B23" t="s">
        <v>1946</v>
      </c>
      <c r="C23" t="s">
        <v>1947</v>
      </c>
      <c r="D23" t="s">
        <v>817</v>
      </c>
      <c r="E23">
        <v>617.94311500000003</v>
      </c>
      <c r="F23">
        <v>621.54461700000002</v>
      </c>
      <c r="G23">
        <v>626.92864999999995</v>
      </c>
      <c r="H23">
        <v>634.35192900000004</v>
      </c>
      <c r="I23">
        <v>643.16589399999998</v>
      </c>
      <c r="J23">
        <v>655.89502000000005</v>
      </c>
      <c r="K23">
        <v>668.34680200000003</v>
      </c>
      <c r="L23">
        <v>683.14758300000005</v>
      </c>
      <c r="M23">
        <v>698.30480999999997</v>
      </c>
      <c r="N23">
        <v>716.59387200000003</v>
      </c>
      <c r="O23">
        <v>736.73761000000002</v>
      </c>
      <c r="P23">
        <v>758.52563499999997</v>
      </c>
      <c r="Q23">
        <v>782.49255400000004</v>
      </c>
      <c r="R23">
        <v>808.14025900000001</v>
      </c>
      <c r="S23">
        <v>834.90466300000003</v>
      </c>
      <c r="T23">
        <v>862.33032200000002</v>
      </c>
      <c r="U23">
        <v>887.91955599999994</v>
      </c>
      <c r="V23">
        <v>910.73950200000002</v>
      </c>
      <c r="W23">
        <v>929.89910899999995</v>
      </c>
      <c r="X23">
        <v>945.95678699999996</v>
      </c>
      <c r="Y23">
        <v>961.137024</v>
      </c>
      <c r="Z23">
        <v>975.51409899999999</v>
      </c>
      <c r="AA23">
        <v>989.48706100000004</v>
      </c>
      <c r="AB23">
        <v>1001.101746</v>
      </c>
      <c r="AC23">
        <v>1012.258789</v>
      </c>
      <c r="AD23">
        <v>1021.446106</v>
      </c>
      <c r="AE23" t="s">
        <v>1948</v>
      </c>
    </row>
    <row r="24" spans="1:31">
      <c r="A24" t="s">
        <v>1178</v>
      </c>
      <c r="B24" t="s">
        <v>1949</v>
      </c>
      <c r="C24" t="s">
        <v>1950</v>
      </c>
      <c r="D24" t="s">
        <v>817</v>
      </c>
      <c r="E24">
        <v>5089.9453119999998</v>
      </c>
      <c r="F24">
        <v>5069.2553710000002</v>
      </c>
      <c r="G24">
        <v>5054.080078</v>
      </c>
      <c r="H24">
        <v>5036.8564450000003</v>
      </c>
      <c r="I24">
        <v>5011.5766599999997</v>
      </c>
      <c r="J24">
        <v>4999.5068359999996</v>
      </c>
      <c r="K24">
        <v>4971.6215819999998</v>
      </c>
      <c r="L24">
        <v>4938.0146480000003</v>
      </c>
      <c r="M24">
        <v>4894.7885740000002</v>
      </c>
      <c r="N24">
        <v>4861.720703</v>
      </c>
      <c r="O24">
        <v>4832.5097660000001</v>
      </c>
      <c r="P24">
        <v>4805.4223629999997</v>
      </c>
      <c r="Q24">
        <v>4781.3442379999997</v>
      </c>
      <c r="R24">
        <v>4758.4272460000002</v>
      </c>
      <c r="S24">
        <v>4737.2749020000001</v>
      </c>
      <c r="T24">
        <v>4720.2929690000001</v>
      </c>
      <c r="U24">
        <v>4704.6191410000001</v>
      </c>
      <c r="V24">
        <v>4690.0444340000004</v>
      </c>
      <c r="W24">
        <v>4673.8061520000001</v>
      </c>
      <c r="X24">
        <v>4660.3203119999998</v>
      </c>
      <c r="Y24">
        <v>4654.5239259999998</v>
      </c>
      <c r="Z24">
        <v>4651.3452150000003</v>
      </c>
      <c r="AA24">
        <v>4648.734375</v>
      </c>
      <c r="AB24">
        <v>4638.9516599999997</v>
      </c>
      <c r="AC24">
        <v>4629.5668949999999</v>
      </c>
      <c r="AD24">
        <v>4617.7749020000001</v>
      </c>
      <c r="AE24" t="s">
        <v>703</v>
      </c>
    </row>
    <row r="25" spans="1:31">
      <c r="A25" t="s">
        <v>985</v>
      </c>
      <c r="B25" t="s">
        <v>1951</v>
      </c>
      <c r="C25" t="s">
        <v>1952</v>
      </c>
      <c r="D25" t="s">
        <v>817</v>
      </c>
      <c r="E25">
        <v>52.922004999999999</v>
      </c>
      <c r="F25">
        <v>56.340930999999998</v>
      </c>
      <c r="G25">
        <v>58.401611000000003</v>
      </c>
      <c r="H25">
        <v>59.865775999999997</v>
      </c>
      <c r="I25">
        <v>61.010288000000003</v>
      </c>
      <c r="J25">
        <v>62.121932999999999</v>
      </c>
      <c r="K25">
        <v>62.948287999999998</v>
      </c>
      <c r="L25">
        <v>63.788254000000002</v>
      </c>
      <c r="M25">
        <v>64.557060000000007</v>
      </c>
      <c r="N25">
        <v>65.484650000000002</v>
      </c>
      <c r="O25">
        <v>66.507660000000001</v>
      </c>
      <c r="P25">
        <v>67.622558999999995</v>
      </c>
      <c r="Q25">
        <v>69.002433999999994</v>
      </c>
      <c r="R25">
        <v>70.494613999999999</v>
      </c>
      <c r="S25">
        <v>72.186278999999999</v>
      </c>
      <c r="T25">
        <v>74.229529999999997</v>
      </c>
      <c r="U25">
        <v>76.506332</v>
      </c>
      <c r="V25">
        <v>79.159599</v>
      </c>
      <c r="W25">
        <v>82.212981999999997</v>
      </c>
      <c r="X25">
        <v>85.820685999999995</v>
      </c>
      <c r="Y25">
        <v>91.135520999999997</v>
      </c>
      <c r="Z25">
        <v>97.173469999999995</v>
      </c>
      <c r="AA25">
        <v>105.050934</v>
      </c>
      <c r="AB25">
        <v>113.703033</v>
      </c>
      <c r="AC25">
        <v>123.80987500000001</v>
      </c>
      <c r="AD25">
        <v>135.846497</v>
      </c>
      <c r="AE25" t="s">
        <v>715</v>
      </c>
    </row>
    <row r="26" spans="1:31">
      <c r="A26" t="s">
        <v>970</v>
      </c>
      <c r="B26" t="s">
        <v>1953</v>
      </c>
      <c r="C26" t="s">
        <v>1954</v>
      </c>
      <c r="D26" t="s">
        <v>817</v>
      </c>
      <c r="E26">
        <v>1.1018319999999999</v>
      </c>
      <c r="F26">
        <v>1.0055050000000001</v>
      </c>
      <c r="G26">
        <v>0.91988199999999998</v>
      </c>
      <c r="H26">
        <v>0.84195600000000004</v>
      </c>
      <c r="I26">
        <v>0.759629</v>
      </c>
      <c r="J26">
        <v>0.70000899999999999</v>
      </c>
      <c r="K26">
        <v>0.63672899999999999</v>
      </c>
      <c r="L26">
        <v>0.58002100000000001</v>
      </c>
      <c r="M26">
        <v>0.52408399999999999</v>
      </c>
      <c r="N26">
        <v>0.47346700000000003</v>
      </c>
      <c r="O26">
        <v>0.42549100000000001</v>
      </c>
      <c r="P26">
        <v>0.38144099999999997</v>
      </c>
      <c r="Q26">
        <v>0.33996799999999999</v>
      </c>
      <c r="R26">
        <v>0.30531399999999997</v>
      </c>
      <c r="S26">
        <v>0.276835</v>
      </c>
      <c r="T26">
        <v>0.25370599999999999</v>
      </c>
      <c r="U26">
        <v>0.23196800000000001</v>
      </c>
      <c r="V26">
        <v>0.21238799999999999</v>
      </c>
      <c r="W26">
        <v>0.194351</v>
      </c>
      <c r="X26">
        <v>0.17871999999999999</v>
      </c>
      <c r="Y26">
        <v>0.166517</v>
      </c>
      <c r="Z26">
        <v>0.156031</v>
      </c>
      <c r="AA26">
        <v>0.14676600000000001</v>
      </c>
      <c r="AB26">
        <v>0.13325999999999999</v>
      </c>
      <c r="AC26">
        <v>0.114328</v>
      </c>
      <c r="AD26">
        <v>9.8664000000000002E-2</v>
      </c>
      <c r="AE26" t="s">
        <v>1922</v>
      </c>
    </row>
    <row r="27" spans="1:31">
      <c r="A27" t="s">
        <v>951</v>
      </c>
      <c r="B27" t="s">
        <v>1955</v>
      </c>
      <c r="C27" t="s">
        <v>1956</v>
      </c>
      <c r="D27" t="s">
        <v>817</v>
      </c>
      <c r="E27">
        <v>1.2377929999999999</v>
      </c>
      <c r="F27">
        <v>0.96060800000000002</v>
      </c>
      <c r="G27">
        <v>0.88192000000000004</v>
      </c>
      <c r="H27">
        <v>0.80618699999999999</v>
      </c>
      <c r="I27">
        <v>0.72873500000000002</v>
      </c>
      <c r="J27">
        <v>0.75445099999999998</v>
      </c>
      <c r="K27">
        <v>0.64647900000000003</v>
      </c>
      <c r="L27">
        <v>0.59259099999999998</v>
      </c>
      <c r="M27">
        <v>0.54960399999999998</v>
      </c>
      <c r="N27">
        <v>0.50873100000000004</v>
      </c>
      <c r="O27">
        <v>0.461843</v>
      </c>
      <c r="P27">
        <v>0.42484499999999997</v>
      </c>
      <c r="Q27">
        <v>0.38369900000000001</v>
      </c>
      <c r="R27">
        <v>0.35527799999999998</v>
      </c>
      <c r="S27">
        <v>0.32683200000000001</v>
      </c>
      <c r="T27">
        <v>0.29924200000000001</v>
      </c>
      <c r="U27">
        <v>0.26865499999999998</v>
      </c>
      <c r="V27">
        <v>0.24926100000000001</v>
      </c>
      <c r="W27">
        <v>0.22772300000000001</v>
      </c>
      <c r="X27">
        <v>0.20568</v>
      </c>
      <c r="Y27">
        <v>0.18491099999999999</v>
      </c>
      <c r="Z27">
        <v>0.16837299999999999</v>
      </c>
      <c r="AA27">
        <v>0.14871100000000001</v>
      </c>
      <c r="AB27">
        <v>0.13035099999999999</v>
      </c>
      <c r="AC27">
        <v>0.10956299999999999</v>
      </c>
      <c r="AD27">
        <v>8.9469999999999994E-2</v>
      </c>
      <c r="AE27" t="s">
        <v>1957</v>
      </c>
    </row>
    <row r="28" spans="1:31">
      <c r="A28" t="s">
        <v>981</v>
      </c>
      <c r="B28" t="s">
        <v>1958</v>
      </c>
      <c r="C28" t="s">
        <v>1959</v>
      </c>
      <c r="D28" t="s">
        <v>817</v>
      </c>
      <c r="E28">
        <v>3.7618879999999999</v>
      </c>
      <c r="F28">
        <v>4.5973090000000001</v>
      </c>
      <c r="G28">
        <v>5.3855740000000001</v>
      </c>
      <c r="H28">
        <v>6.0775030000000001</v>
      </c>
      <c r="I28">
        <v>6.6766379999999996</v>
      </c>
      <c r="J28">
        <v>7.2148779999999997</v>
      </c>
      <c r="K28">
        <v>7.662871</v>
      </c>
      <c r="L28">
        <v>8.0609070000000003</v>
      </c>
      <c r="M28">
        <v>8.4363320000000002</v>
      </c>
      <c r="N28">
        <v>8.7829069999999998</v>
      </c>
      <c r="O28">
        <v>9.0909990000000001</v>
      </c>
      <c r="P28">
        <v>9.3611769999999996</v>
      </c>
      <c r="Q28">
        <v>9.6016290000000009</v>
      </c>
      <c r="R28">
        <v>9.8165530000000008</v>
      </c>
      <c r="S28">
        <v>10.010142</v>
      </c>
      <c r="T28">
        <v>10.472322</v>
      </c>
      <c r="U28">
        <v>11.715635000000001</v>
      </c>
      <c r="V28">
        <v>14.198135000000001</v>
      </c>
      <c r="W28">
        <v>17.884497</v>
      </c>
      <c r="X28">
        <v>22.959413999999999</v>
      </c>
      <c r="Y28">
        <v>29.294962000000002</v>
      </c>
      <c r="Z28">
        <v>36.208778000000002</v>
      </c>
      <c r="AA28">
        <v>43.705181000000003</v>
      </c>
      <c r="AB28">
        <v>51.692295000000001</v>
      </c>
      <c r="AC28">
        <v>59.922142000000001</v>
      </c>
      <c r="AD28">
        <v>68.080444</v>
      </c>
      <c r="AE28" t="s">
        <v>1938</v>
      </c>
    </row>
    <row r="29" spans="1:31">
      <c r="A29" t="s">
        <v>989</v>
      </c>
      <c r="B29" t="s">
        <v>1960</v>
      </c>
      <c r="C29" t="s">
        <v>1961</v>
      </c>
      <c r="D29" t="s">
        <v>817</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563</v>
      </c>
      <c r="B30" t="s">
        <v>1962</v>
      </c>
      <c r="C30" t="s">
        <v>1963</v>
      </c>
      <c r="D30" t="s">
        <v>817</v>
      </c>
      <c r="E30">
        <v>468.92568999999997</v>
      </c>
      <c r="F30">
        <v>458.27090500000003</v>
      </c>
      <c r="G30">
        <v>473.03973400000001</v>
      </c>
      <c r="H30">
        <v>463.32836900000001</v>
      </c>
      <c r="I30">
        <v>459.65716600000002</v>
      </c>
      <c r="J30">
        <v>462.70059199999997</v>
      </c>
      <c r="K30">
        <v>450.84088100000002</v>
      </c>
      <c r="L30">
        <v>452.73818999999997</v>
      </c>
      <c r="M30">
        <v>454.70459</v>
      </c>
      <c r="N30">
        <v>453.41677900000002</v>
      </c>
      <c r="O30">
        <v>454.898865</v>
      </c>
      <c r="P30">
        <v>455.97616599999998</v>
      </c>
      <c r="Q30">
        <v>457.70022599999999</v>
      </c>
      <c r="R30">
        <v>457.88241599999998</v>
      </c>
      <c r="S30">
        <v>458.80032299999999</v>
      </c>
      <c r="T30">
        <v>459.24939000000001</v>
      </c>
      <c r="U30">
        <v>458.83017000000001</v>
      </c>
      <c r="V30">
        <v>457.40924100000001</v>
      </c>
      <c r="W30">
        <v>456.28689600000001</v>
      </c>
      <c r="X30">
        <v>456.329407</v>
      </c>
      <c r="Y30">
        <v>456.08932499999997</v>
      </c>
      <c r="Z30">
        <v>457.03701799999999</v>
      </c>
      <c r="AA30">
        <v>459.72207600000002</v>
      </c>
      <c r="AB30">
        <v>461.17038000000002</v>
      </c>
      <c r="AC30">
        <v>459.84771699999999</v>
      </c>
      <c r="AD30">
        <v>458.83840900000001</v>
      </c>
      <c r="AE30" t="s">
        <v>695</v>
      </c>
    </row>
    <row r="31" spans="1:31">
      <c r="A31" t="s">
        <v>1178</v>
      </c>
      <c r="B31" t="s">
        <v>1964</v>
      </c>
      <c r="C31" t="s">
        <v>1965</v>
      </c>
      <c r="D31" t="s">
        <v>817</v>
      </c>
      <c r="E31">
        <v>468.92568999999997</v>
      </c>
      <c r="F31">
        <v>458.27090500000003</v>
      </c>
      <c r="G31">
        <v>473.03973400000001</v>
      </c>
      <c r="H31">
        <v>463.32836900000001</v>
      </c>
      <c r="I31">
        <v>459.65716600000002</v>
      </c>
      <c r="J31">
        <v>462.70059199999997</v>
      </c>
      <c r="K31">
        <v>450.84088100000002</v>
      </c>
      <c r="L31">
        <v>452.73818999999997</v>
      </c>
      <c r="M31">
        <v>454.70459</v>
      </c>
      <c r="N31">
        <v>453.41677900000002</v>
      </c>
      <c r="O31">
        <v>454.898865</v>
      </c>
      <c r="P31">
        <v>455.97616599999998</v>
      </c>
      <c r="Q31">
        <v>457.70022599999999</v>
      </c>
      <c r="R31">
        <v>457.88241599999998</v>
      </c>
      <c r="S31">
        <v>458.80032299999999</v>
      </c>
      <c r="T31">
        <v>459.24939000000001</v>
      </c>
      <c r="U31">
        <v>458.83017000000001</v>
      </c>
      <c r="V31">
        <v>457.40924100000001</v>
      </c>
      <c r="W31">
        <v>456.28689600000001</v>
      </c>
      <c r="X31">
        <v>456.329407</v>
      </c>
      <c r="Y31">
        <v>456.08932499999997</v>
      </c>
      <c r="Z31">
        <v>457.03701799999999</v>
      </c>
      <c r="AA31">
        <v>459.72207600000002</v>
      </c>
      <c r="AB31">
        <v>461.17038000000002</v>
      </c>
      <c r="AC31">
        <v>459.84771699999999</v>
      </c>
      <c r="AD31">
        <v>458.83840900000001</v>
      </c>
      <c r="AE31" t="s">
        <v>695</v>
      </c>
    </row>
    <row r="32" spans="1:31">
      <c r="A32" t="s">
        <v>556</v>
      </c>
      <c r="B32" t="s">
        <v>1966</v>
      </c>
      <c r="C32" t="s">
        <v>1967</v>
      </c>
      <c r="D32" t="s">
        <v>817</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364</v>
      </c>
      <c r="B33" t="s">
        <v>1968</v>
      </c>
      <c r="C33" t="s">
        <v>1969</v>
      </c>
      <c r="D33" t="s">
        <v>817</v>
      </c>
      <c r="E33">
        <v>98.803618999999998</v>
      </c>
      <c r="F33">
        <v>99.316399000000004</v>
      </c>
      <c r="G33">
        <v>98.358688000000001</v>
      </c>
      <c r="H33">
        <v>97.612862000000007</v>
      </c>
      <c r="I33">
        <v>96.659233</v>
      </c>
      <c r="J33">
        <v>96.369911000000002</v>
      </c>
      <c r="K33">
        <v>95.604354999999998</v>
      </c>
      <c r="L33">
        <v>95.185721999999998</v>
      </c>
      <c r="M33">
        <v>94.527596000000003</v>
      </c>
      <c r="N33">
        <v>94.112457000000006</v>
      </c>
      <c r="O33">
        <v>93.649520999999993</v>
      </c>
      <c r="P33">
        <v>93.040108000000004</v>
      </c>
      <c r="Q33">
        <v>92.384003000000007</v>
      </c>
      <c r="R33">
        <v>91.701141000000007</v>
      </c>
      <c r="S33">
        <v>91.18383</v>
      </c>
      <c r="T33">
        <v>90.719489999999993</v>
      </c>
      <c r="U33">
        <v>90.371978999999996</v>
      </c>
      <c r="V33">
        <v>89.852524000000003</v>
      </c>
      <c r="W33">
        <v>89.239898999999994</v>
      </c>
      <c r="X33">
        <v>88.577019000000007</v>
      </c>
      <c r="Y33">
        <v>87.940781000000001</v>
      </c>
      <c r="Z33">
        <v>87.447838000000004</v>
      </c>
      <c r="AA33">
        <v>87.030777</v>
      </c>
      <c r="AB33">
        <v>86.401756000000006</v>
      </c>
      <c r="AC33">
        <v>85.715187</v>
      </c>
      <c r="AD33">
        <v>85.029067999999995</v>
      </c>
      <c r="AE33" t="s">
        <v>698</v>
      </c>
    </row>
    <row r="34" spans="1:31">
      <c r="A34" t="s">
        <v>1178</v>
      </c>
      <c r="B34" t="s">
        <v>1970</v>
      </c>
      <c r="C34" t="s">
        <v>1971</v>
      </c>
      <c r="D34" t="s">
        <v>817</v>
      </c>
      <c r="E34">
        <v>96.583793999999997</v>
      </c>
      <c r="F34">
        <v>97.108688000000001</v>
      </c>
      <c r="G34">
        <v>96.187201999999999</v>
      </c>
      <c r="H34">
        <v>95.472472999999994</v>
      </c>
      <c r="I34">
        <v>94.554146000000003</v>
      </c>
      <c r="J34">
        <v>94.286368999999993</v>
      </c>
      <c r="K34">
        <v>93.553246000000001</v>
      </c>
      <c r="L34">
        <v>93.159003999999996</v>
      </c>
      <c r="M34">
        <v>92.530685000000005</v>
      </c>
      <c r="N34">
        <v>92.139579999999995</v>
      </c>
      <c r="O34">
        <v>91.701057000000006</v>
      </c>
      <c r="P34">
        <v>91.116889999999998</v>
      </c>
      <c r="Q34">
        <v>90.488121000000007</v>
      </c>
      <c r="R34">
        <v>89.835007000000004</v>
      </c>
      <c r="S34">
        <v>89.345123000000001</v>
      </c>
      <c r="T34">
        <v>88.860725000000002</v>
      </c>
      <c r="U34">
        <v>88.419899000000001</v>
      </c>
      <c r="V34">
        <v>87.804962000000003</v>
      </c>
      <c r="W34">
        <v>87.093040000000002</v>
      </c>
      <c r="X34">
        <v>86.325974000000002</v>
      </c>
      <c r="Y34">
        <v>85.578452999999996</v>
      </c>
      <c r="Z34">
        <v>84.963302999999996</v>
      </c>
      <c r="AA34">
        <v>84.41404</v>
      </c>
      <c r="AB34">
        <v>83.6511</v>
      </c>
      <c r="AC34">
        <v>82.824348000000001</v>
      </c>
      <c r="AD34">
        <v>81.989593999999997</v>
      </c>
      <c r="AE34" t="s">
        <v>1972</v>
      </c>
    </row>
    <row r="35" spans="1:31">
      <c r="A35" t="s">
        <v>1264</v>
      </c>
      <c r="B35" t="s">
        <v>1973</v>
      </c>
      <c r="C35" t="s">
        <v>1974</v>
      </c>
      <c r="D35" t="s">
        <v>817</v>
      </c>
      <c r="E35">
        <v>1.445341</v>
      </c>
      <c r="F35">
        <v>1.381691</v>
      </c>
      <c r="G35">
        <v>1.303849</v>
      </c>
      <c r="H35">
        <v>1.2307950000000001</v>
      </c>
      <c r="I35">
        <v>1.156623</v>
      </c>
      <c r="J35">
        <v>1.087359</v>
      </c>
      <c r="K35">
        <v>1.010143</v>
      </c>
      <c r="L35">
        <v>0.93915599999999999</v>
      </c>
      <c r="M35">
        <v>0.86446900000000004</v>
      </c>
      <c r="N35">
        <v>0.794794</v>
      </c>
      <c r="O35">
        <v>0.72734299999999996</v>
      </c>
      <c r="P35">
        <v>0.66834199999999999</v>
      </c>
      <c r="Q35">
        <v>0.60416400000000003</v>
      </c>
      <c r="R35">
        <v>0.53177799999999997</v>
      </c>
      <c r="S35">
        <v>0.45579399999999998</v>
      </c>
      <c r="T35">
        <v>0.388372</v>
      </c>
      <c r="U35">
        <v>0.386907</v>
      </c>
      <c r="V35">
        <v>0.38470799999999999</v>
      </c>
      <c r="W35">
        <v>0.38211099999999998</v>
      </c>
      <c r="X35">
        <v>0.37930000000000003</v>
      </c>
      <c r="Y35">
        <v>0.37660399999999999</v>
      </c>
      <c r="Z35">
        <v>0.37452400000000002</v>
      </c>
      <c r="AA35">
        <v>0.37277100000000002</v>
      </c>
      <c r="AB35">
        <v>0.37011100000000002</v>
      </c>
      <c r="AC35">
        <v>0.36720700000000001</v>
      </c>
      <c r="AD35">
        <v>0.36430699999999999</v>
      </c>
      <c r="AE35" t="s">
        <v>1975</v>
      </c>
    </row>
    <row r="36" spans="1:31">
      <c r="A36" t="s">
        <v>538</v>
      </c>
      <c r="B36" t="s">
        <v>1976</v>
      </c>
      <c r="C36" t="s">
        <v>1977</v>
      </c>
      <c r="D36" t="s">
        <v>817</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556</v>
      </c>
      <c r="B37" t="s">
        <v>1978</v>
      </c>
      <c r="C37" t="s">
        <v>1979</v>
      </c>
      <c r="D37" t="s">
        <v>817</v>
      </c>
      <c r="E37">
        <v>0.77447999999999995</v>
      </c>
      <c r="F37">
        <v>0.82602299999999995</v>
      </c>
      <c r="G37">
        <v>0.86763400000000002</v>
      </c>
      <c r="H37">
        <v>0.90959299999999998</v>
      </c>
      <c r="I37">
        <v>0.94846200000000003</v>
      </c>
      <c r="J37">
        <v>0.99618600000000002</v>
      </c>
      <c r="K37">
        <v>1.040969</v>
      </c>
      <c r="L37">
        <v>1.0875589999999999</v>
      </c>
      <c r="M37">
        <v>1.1324399999999999</v>
      </c>
      <c r="N37">
        <v>1.1780889999999999</v>
      </c>
      <c r="O37">
        <v>1.2211190000000001</v>
      </c>
      <c r="P37">
        <v>1.2548729999999999</v>
      </c>
      <c r="Q37">
        <v>1.291717</v>
      </c>
      <c r="R37">
        <v>1.33436</v>
      </c>
      <c r="S37">
        <v>1.382914</v>
      </c>
      <c r="T37">
        <v>1.470391</v>
      </c>
      <c r="U37">
        <v>1.5651710000000001</v>
      </c>
      <c r="V37">
        <v>1.6628590000000001</v>
      </c>
      <c r="W37">
        <v>1.764751</v>
      </c>
      <c r="X37">
        <v>1.871745</v>
      </c>
      <c r="Y37">
        <v>1.9857260000000001</v>
      </c>
      <c r="Z37">
        <v>2.1100059999999998</v>
      </c>
      <c r="AA37">
        <v>2.2439629999999999</v>
      </c>
      <c r="AB37">
        <v>2.3805429999999999</v>
      </c>
      <c r="AC37">
        <v>2.523625</v>
      </c>
      <c r="AD37">
        <v>2.6751680000000002</v>
      </c>
      <c r="AE37" t="s">
        <v>1980</v>
      </c>
    </row>
    <row r="38" spans="1:31">
      <c r="A38" t="s">
        <v>892</v>
      </c>
      <c r="B38" t="s">
        <v>1981</v>
      </c>
      <c r="C38" t="s">
        <v>1982</v>
      </c>
      <c r="D38" t="s">
        <v>817</v>
      </c>
      <c r="E38">
        <v>781.67913799999997</v>
      </c>
      <c r="F38">
        <v>771.78973399999995</v>
      </c>
      <c r="G38">
        <v>787.04748500000005</v>
      </c>
      <c r="H38">
        <v>803.76599099999999</v>
      </c>
      <c r="I38">
        <v>817.65472399999999</v>
      </c>
      <c r="J38">
        <v>831.59326199999998</v>
      </c>
      <c r="K38">
        <v>844.71160899999995</v>
      </c>
      <c r="L38">
        <v>859.18048099999999</v>
      </c>
      <c r="M38">
        <v>874.05822799999999</v>
      </c>
      <c r="N38">
        <v>889.22766100000001</v>
      </c>
      <c r="O38">
        <v>905.22375499999998</v>
      </c>
      <c r="P38">
        <v>917.83032200000002</v>
      </c>
      <c r="Q38">
        <v>927.54376200000002</v>
      </c>
      <c r="R38">
        <v>937.21472200000005</v>
      </c>
      <c r="S38">
        <v>945.650757</v>
      </c>
      <c r="T38">
        <v>954.04736300000002</v>
      </c>
      <c r="U38">
        <v>961.95062299999995</v>
      </c>
      <c r="V38">
        <v>970.87823500000002</v>
      </c>
      <c r="W38">
        <v>979.48828100000003</v>
      </c>
      <c r="X38">
        <v>987.97015399999998</v>
      </c>
      <c r="Y38">
        <v>997.51214600000003</v>
      </c>
      <c r="Z38">
        <v>1006.984741</v>
      </c>
      <c r="AA38">
        <v>1016.484192</v>
      </c>
      <c r="AB38">
        <v>1025.493164</v>
      </c>
      <c r="AC38">
        <v>1034.2475589999999</v>
      </c>
      <c r="AD38">
        <v>1044.1455080000001</v>
      </c>
      <c r="AE38" t="s">
        <v>651</v>
      </c>
    </row>
    <row r="39" spans="1:31">
      <c r="A39" t="s">
        <v>1178</v>
      </c>
      <c r="B39" t="s">
        <v>1983</v>
      </c>
      <c r="C39" t="s">
        <v>1984</v>
      </c>
      <c r="D39" t="s">
        <v>817</v>
      </c>
      <c r="E39">
        <v>223.61303699999999</v>
      </c>
      <c r="F39">
        <v>232.22341900000001</v>
      </c>
      <c r="G39">
        <v>233.03628499999999</v>
      </c>
      <c r="H39">
        <v>228.42013499999999</v>
      </c>
      <c r="I39">
        <v>236.59736599999999</v>
      </c>
      <c r="J39">
        <v>244.27101099999999</v>
      </c>
      <c r="K39">
        <v>254.47695899999999</v>
      </c>
      <c r="L39">
        <v>260.89538599999997</v>
      </c>
      <c r="M39">
        <v>266.11056500000001</v>
      </c>
      <c r="N39">
        <v>271.40432700000002</v>
      </c>
      <c r="O39">
        <v>278.81805400000002</v>
      </c>
      <c r="P39">
        <v>283.25878899999998</v>
      </c>
      <c r="Q39">
        <v>286.94357300000001</v>
      </c>
      <c r="R39">
        <v>290.506012</v>
      </c>
      <c r="S39">
        <v>293.64566000000002</v>
      </c>
      <c r="T39">
        <v>297.625427</v>
      </c>
      <c r="U39">
        <v>301.42257699999999</v>
      </c>
      <c r="V39">
        <v>303.21469100000002</v>
      </c>
      <c r="W39">
        <v>304.424194</v>
      </c>
      <c r="X39">
        <v>305.89453099999997</v>
      </c>
      <c r="Y39">
        <v>307.77346799999998</v>
      </c>
      <c r="Z39">
        <v>310.19232199999999</v>
      </c>
      <c r="AA39">
        <v>313.15210000000002</v>
      </c>
      <c r="AB39">
        <v>315.861267</v>
      </c>
      <c r="AC39">
        <v>317.94543499999997</v>
      </c>
      <c r="AD39">
        <v>320.70755000000003</v>
      </c>
      <c r="AE39" t="s">
        <v>622</v>
      </c>
    </row>
    <row r="40" spans="1:31">
      <c r="A40" t="s">
        <v>1264</v>
      </c>
      <c r="B40" t="s">
        <v>1985</v>
      </c>
      <c r="C40" t="s">
        <v>1986</v>
      </c>
      <c r="D40" t="s">
        <v>817</v>
      </c>
      <c r="E40">
        <v>551.81341599999996</v>
      </c>
      <c r="F40">
        <v>533.65148899999997</v>
      </c>
      <c r="G40">
        <v>548.11669900000004</v>
      </c>
      <c r="H40">
        <v>569.71991000000003</v>
      </c>
      <c r="I40">
        <v>574.97094700000002</v>
      </c>
      <c r="J40">
        <v>581.03149399999995</v>
      </c>
      <c r="K40">
        <v>583.45141599999999</v>
      </c>
      <c r="L40">
        <v>591.07006799999999</v>
      </c>
      <c r="M40">
        <v>600.38812299999995</v>
      </c>
      <c r="N40">
        <v>609.91949499999998</v>
      </c>
      <c r="O40">
        <v>618.10058600000002</v>
      </c>
      <c r="P40">
        <v>626.03704800000003</v>
      </c>
      <c r="Q40">
        <v>631.89624000000003</v>
      </c>
      <c r="R40">
        <v>637.82202099999995</v>
      </c>
      <c r="S40">
        <v>643.011841</v>
      </c>
      <c r="T40">
        <v>647.25390600000003</v>
      </c>
      <c r="U40">
        <v>651.12280299999998</v>
      </c>
      <c r="V40">
        <v>658.07989499999996</v>
      </c>
      <c r="W40">
        <v>665.28179899999998</v>
      </c>
      <c r="X40">
        <v>672.02301</v>
      </c>
      <c r="Y40">
        <v>679.34075900000005</v>
      </c>
      <c r="Z40">
        <v>686.10742200000004</v>
      </c>
      <c r="AA40">
        <v>692.36852999999996</v>
      </c>
      <c r="AB40">
        <v>698.42010500000004</v>
      </c>
      <c r="AC40">
        <v>704.87670900000001</v>
      </c>
      <c r="AD40">
        <v>711.82208300000002</v>
      </c>
      <c r="AE40" t="s">
        <v>646</v>
      </c>
    </row>
    <row r="41" spans="1:31">
      <c r="A41" t="s">
        <v>538</v>
      </c>
      <c r="B41" t="s">
        <v>1987</v>
      </c>
      <c r="C41" t="s">
        <v>1988</v>
      </c>
      <c r="D41" t="s">
        <v>817</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556</v>
      </c>
      <c r="B42" t="s">
        <v>1989</v>
      </c>
      <c r="C42" t="s">
        <v>1990</v>
      </c>
      <c r="D42" t="s">
        <v>817</v>
      </c>
      <c r="E42">
        <v>6.2526729999999997</v>
      </c>
      <c r="F42">
        <v>5.9148670000000001</v>
      </c>
      <c r="G42">
        <v>5.8945189999999998</v>
      </c>
      <c r="H42">
        <v>5.6259750000000004</v>
      </c>
      <c r="I42">
        <v>6.0864450000000003</v>
      </c>
      <c r="J42">
        <v>6.2907739999999999</v>
      </c>
      <c r="K42">
        <v>6.7832850000000002</v>
      </c>
      <c r="L42">
        <v>7.2150460000000001</v>
      </c>
      <c r="M42">
        <v>7.559577</v>
      </c>
      <c r="N42">
        <v>7.9037889999999997</v>
      </c>
      <c r="O42">
        <v>8.305097</v>
      </c>
      <c r="P42">
        <v>8.5344940000000005</v>
      </c>
      <c r="Q42">
        <v>8.7039059999999999</v>
      </c>
      <c r="R42">
        <v>8.8867419999999999</v>
      </c>
      <c r="S42">
        <v>8.9932859999999994</v>
      </c>
      <c r="T42">
        <v>9.1680440000000001</v>
      </c>
      <c r="U42">
        <v>9.4052419999999994</v>
      </c>
      <c r="V42">
        <v>9.5836869999999994</v>
      </c>
      <c r="W42">
        <v>9.7822840000000006</v>
      </c>
      <c r="X42">
        <v>10.052626</v>
      </c>
      <c r="Y42">
        <v>10.397913000000001</v>
      </c>
      <c r="Z42">
        <v>10.684988000000001</v>
      </c>
      <c r="AA42">
        <v>10.963583</v>
      </c>
      <c r="AB42">
        <v>11.211759000000001</v>
      </c>
      <c r="AC42">
        <v>11.425473999999999</v>
      </c>
      <c r="AD42">
        <v>11.615826999999999</v>
      </c>
      <c r="AE42" t="s">
        <v>1991</v>
      </c>
    </row>
    <row r="43" spans="1:31">
      <c r="A43" t="s">
        <v>1289</v>
      </c>
      <c r="B43" t="s">
        <v>1992</v>
      </c>
      <c r="C43" t="s">
        <v>1993</v>
      </c>
      <c r="D43" t="s">
        <v>817</v>
      </c>
      <c r="E43">
        <v>3252.4882809999999</v>
      </c>
      <c r="F43">
        <v>3298.3647460000002</v>
      </c>
      <c r="G43">
        <v>3324.9201659999999</v>
      </c>
      <c r="H43">
        <v>3326.1455080000001</v>
      </c>
      <c r="I43">
        <v>3341.0754390000002</v>
      </c>
      <c r="J43">
        <v>3366.9145509999998</v>
      </c>
      <c r="K43">
        <v>3390.1228030000002</v>
      </c>
      <c r="L43">
        <v>3422.7404790000001</v>
      </c>
      <c r="M43">
        <v>3457.8708499999998</v>
      </c>
      <c r="N43">
        <v>3500.2695309999999</v>
      </c>
      <c r="O43">
        <v>3550.9953609999998</v>
      </c>
      <c r="P43">
        <v>3586.7421880000002</v>
      </c>
      <c r="Q43">
        <v>3625.8691410000001</v>
      </c>
      <c r="R43">
        <v>3663.3786620000001</v>
      </c>
      <c r="S43">
        <v>3699.4721679999998</v>
      </c>
      <c r="T43">
        <v>3736.0073240000002</v>
      </c>
      <c r="U43">
        <v>3768.0317380000001</v>
      </c>
      <c r="V43">
        <v>3803.091797</v>
      </c>
      <c r="W43">
        <v>3839.498779</v>
      </c>
      <c r="X43">
        <v>3874.8383789999998</v>
      </c>
      <c r="Y43">
        <v>3910.0576169999999</v>
      </c>
      <c r="Z43">
        <v>3941.4396969999998</v>
      </c>
      <c r="AA43">
        <v>3967.9187010000001</v>
      </c>
      <c r="AB43">
        <v>3994.1921390000002</v>
      </c>
      <c r="AC43">
        <v>4016.1323240000002</v>
      </c>
      <c r="AD43">
        <v>4039.7954100000002</v>
      </c>
      <c r="AE43" t="s">
        <v>613</v>
      </c>
    </row>
    <row r="44" spans="1:31">
      <c r="A44" t="s">
        <v>1292</v>
      </c>
      <c r="B44" t="s">
        <v>1994</v>
      </c>
      <c r="C44" t="s">
        <v>1995</v>
      </c>
      <c r="D44" t="s">
        <v>817</v>
      </c>
      <c r="E44">
        <v>3230.0942380000001</v>
      </c>
      <c r="F44">
        <v>3275.9770509999998</v>
      </c>
      <c r="G44">
        <v>3302.5375979999999</v>
      </c>
      <c r="H44">
        <v>3303.7670899999998</v>
      </c>
      <c r="I44">
        <v>3318.7004390000002</v>
      </c>
      <c r="J44">
        <v>3344.5424800000001</v>
      </c>
      <c r="K44">
        <v>3367.7531739999999</v>
      </c>
      <c r="L44">
        <v>3400.3728030000002</v>
      </c>
      <c r="M44">
        <v>3435.5048830000001</v>
      </c>
      <c r="N44">
        <v>3477.905029</v>
      </c>
      <c r="O44">
        <v>3528.631836</v>
      </c>
      <c r="P44">
        <v>3564.3796390000002</v>
      </c>
      <c r="Q44">
        <v>3603.5073240000002</v>
      </c>
      <c r="R44">
        <v>3641.017578</v>
      </c>
      <c r="S44">
        <v>3677.1115719999998</v>
      </c>
      <c r="T44">
        <v>3713.6472170000002</v>
      </c>
      <c r="U44">
        <v>3745.6721189999998</v>
      </c>
      <c r="V44">
        <v>3780.732422</v>
      </c>
      <c r="W44">
        <v>3817.1396479999999</v>
      </c>
      <c r="X44">
        <v>3852.4794919999999</v>
      </c>
      <c r="Y44">
        <v>3887.6987300000001</v>
      </c>
      <c r="Z44">
        <v>3919.0810550000001</v>
      </c>
      <c r="AA44">
        <v>3945.5600589999999</v>
      </c>
      <c r="AB44">
        <v>3971.83374</v>
      </c>
      <c r="AC44">
        <v>3993.7739259999998</v>
      </c>
      <c r="AD44">
        <v>4017.4370119999999</v>
      </c>
      <c r="AE44" t="s">
        <v>613</v>
      </c>
    </row>
    <row r="45" spans="1:31">
      <c r="A45" t="s">
        <v>966</v>
      </c>
      <c r="B45" t="s">
        <v>1996</v>
      </c>
      <c r="C45" t="s">
        <v>1997</v>
      </c>
      <c r="D45" t="s">
        <v>817</v>
      </c>
      <c r="E45">
        <v>22.394031999999999</v>
      </c>
      <c r="F45">
        <v>22.387812</v>
      </c>
      <c r="G45">
        <v>22.382666</v>
      </c>
      <c r="H45">
        <v>22.378406999999999</v>
      </c>
      <c r="I45">
        <v>22.374884000000002</v>
      </c>
      <c r="J45">
        <v>22.371969</v>
      </c>
      <c r="K45">
        <v>22.369558000000001</v>
      </c>
      <c r="L45">
        <v>22.367563000000001</v>
      </c>
      <c r="M45">
        <v>22.365911000000001</v>
      </c>
      <c r="N45">
        <v>22.364546000000001</v>
      </c>
      <c r="O45">
        <v>22.363416999999998</v>
      </c>
      <c r="P45">
        <v>22.362480000000001</v>
      </c>
      <c r="Q45">
        <v>22.361708</v>
      </c>
      <c r="R45">
        <v>22.361066999999998</v>
      </c>
      <c r="S45">
        <v>22.360537999999998</v>
      </c>
      <c r="T45">
        <v>22.360099999999999</v>
      </c>
      <c r="U45">
        <v>22.359736999999999</v>
      </c>
      <c r="V45">
        <v>22.359438000000001</v>
      </c>
      <c r="W45">
        <v>22.359190000000002</v>
      </c>
      <c r="X45">
        <v>22.358984</v>
      </c>
      <c r="Y45">
        <v>22.358813999999999</v>
      </c>
      <c r="Z45">
        <v>22.358673</v>
      </c>
      <c r="AA45">
        <v>22.358557000000001</v>
      </c>
      <c r="AB45">
        <v>22.358460999999998</v>
      </c>
      <c r="AC45">
        <v>22.358381000000001</v>
      </c>
      <c r="AD45">
        <v>22.358315000000001</v>
      </c>
      <c r="AE45" t="s">
        <v>1998</v>
      </c>
    </row>
    <row r="46" spans="1:31">
      <c r="A46" t="s">
        <v>448</v>
      </c>
      <c r="B46" t="s">
        <v>1999</v>
      </c>
      <c r="C46" t="s">
        <v>2000</v>
      </c>
      <c r="D46" t="s">
        <v>817</v>
      </c>
      <c r="E46">
        <v>444.00161700000001</v>
      </c>
      <c r="F46">
        <v>456.269318</v>
      </c>
      <c r="G46">
        <v>456.97198500000002</v>
      </c>
      <c r="H46">
        <v>451.95935100000003</v>
      </c>
      <c r="I46">
        <v>450.42767300000003</v>
      </c>
      <c r="J46">
        <v>448.71444700000001</v>
      </c>
      <c r="K46">
        <v>447.92675800000001</v>
      </c>
      <c r="L46">
        <v>447.756348</v>
      </c>
      <c r="M46">
        <v>447.646118</v>
      </c>
      <c r="N46">
        <v>447.70373499999999</v>
      </c>
      <c r="O46">
        <v>447.87530500000003</v>
      </c>
      <c r="P46">
        <v>448.21966600000002</v>
      </c>
      <c r="Q46">
        <v>448.65875199999999</v>
      </c>
      <c r="R46">
        <v>449.08792099999999</v>
      </c>
      <c r="S46">
        <v>449.511169</v>
      </c>
      <c r="T46">
        <v>449.928223</v>
      </c>
      <c r="U46">
        <v>450.340149</v>
      </c>
      <c r="V46">
        <v>450.75048800000002</v>
      </c>
      <c r="W46">
        <v>451.16143799999998</v>
      </c>
      <c r="X46">
        <v>451.57293700000002</v>
      </c>
      <c r="Y46">
        <v>451.984375</v>
      </c>
      <c r="Z46">
        <v>452.39999399999999</v>
      </c>
      <c r="AA46">
        <v>452.819366</v>
      </c>
      <c r="AB46">
        <v>453.24035600000002</v>
      </c>
      <c r="AC46">
        <v>453.66583300000002</v>
      </c>
      <c r="AD46">
        <v>454.09600799999998</v>
      </c>
      <c r="AE46" t="s">
        <v>676</v>
      </c>
    </row>
    <row r="47" spans="1:31">
      <c r="A47" t="s">
        <v>931</v>
      </c>
      <c r="B47" t="s">
        <v>2001</v>
      </c>
      <c r="C47" t="s">
        <v>2002</v>
      </c>
      <c r="D47" t="s">
        <v>817</v>
      </c>
      <c r="E47">
        <v>329.568085</v>
      </c>
      <c r="F47">
        <v>338.67413299999998</v>
      </c>
      <c r="G47">
        <v>339.19570900000002</v>
      </c>
      <c r="H47">
        <v>335.47497600000003</v>
      </c>
      <c r="I47">
        <v>334.33807400000001</v>
      </c>
      <c r="J47">
        <v>333.06640599999997</v>
      </c>
      <c r="K47">
        <v>332.48172</v>
      </c>
      <c r="L47">
        <v>332.35522500000002</v>
      </c>
      <c r="M47">
        <v>332.273438</v>
      </c>
      <c r="N47">
        <v>332.316193</v>
      </c>
      <c r="O47">
        <v>332.44354199999998</v>
      </c>
      <c r="P47">
        <v>332.69915800000001</v>
      </c>
      <c r="Q47">
        <v>333.02505500000001</v>
      </c>
      <c r="R47">
        <v>333.34359699999999</v>
      </c>
      <c r="S47">
        <v>333.65777600000001</v>
      </c>
      <c r="T47">
        <v>333.96734600000002</v>
      </c>
      <c r="U47">
        <v>334.27310199999999</v>
      </c>
      <c r="V47">
        <v>334.577698</v>
      </c>
      <c r="W47">
        <v>334.882721</v>
      </c>
      <c r="X47">
        <v>335.18817100000001</v>
      </c>
      <c r="Y47">
        <v>335.493561</v>
      </c>
      <c r="Z47">
        <v>335.80206299999998</v>
      </c>
      <c r="AA47">
        <v>336.11334199999999</v>
      </c>
      <c r="AB47">
        <v>336.42584199999999</v>
      </c>
      <c r="AC47">
        <v>336.74163800000002</v>
      </c>
      <c r="AD47">
        <v>337.06097399999999</v>
      </c>
      <c r="AE47" t="s">
        <v>676</v>
      </c>
    </row>
    <row r="48" spans="1:31">
      <c r="A48" t="s">
        <v>935</v>
      </c>
      <c r="B48" t="s">
        <v>2003</v>
      </c>
      <c r="C48" t="s">
        <v>2004</v>
      </c>
      <c r="D48" t="s">
        <v>817</v>
      </c>
      <c r="E48">
        <v>2.6093000000000002E-2</v>
      </c>
      <c r="F48">
        <v>2.6637999999999998E-2</v>
      </c>
      <c r="G48">
        <v>2.6679000000000001E-2</v>
      </c>
      <c r="H48">
        <v>2.6386E-2</v>
      </c>
      <c r="I48">
        <v>2.6297000000000001E-2</v>
      </c>
      <c r="J48">
        <v>2.6197000000000002E-2</v>
      </c>
      <c r="K48">
        <v>2.6151000000000001E-2</v>
      </c>
      <c r="L48">
        <v>2.6141000000000001E-2</v>
      </c>
      <c r="M48">
        <v>2.6134999999999999E-2</v>
      </c>
      <c r="N48">
        <v>2.6138000000000002E-2</v>
      </c>
      <c r="O48">
        <v>2.6148000000000001E-2</v>
      </c>
      <c r="P48">
        <v>2.6168E-2</v>
      </c>
      <c r="Q48">
        <v>2.6193999999999999E-2</v>
      </c>
      <c r="R48">
        <v>2.6218999999999999E-2</v>
      </c>
      <c r="S48">
        <v>2.6242999999999999E-2</v>
      </c>
      <c r="T48">
        <v>2.6268E-2</v>
      </c>
      <c r="U48">
        <v>2.6291999999999999E-2</v>
      </c>
      <c r="V48">
        <v>2.6315999999999999E-2</v>
      </c>
      <c r="W48">
        <v>2.6339999999999999E-2</v>
      </c>
      <c r="X48">
        <v>2.6363999999999999E-2</v>
      </c>
      <c r="Y48">
        <v>2.6388000000000002E-2</v>
      </c>
      <c r="Z48">
        <v>2.6412000000000001E-2</v>
      </c>
      <c r="AA48">
        <v>2.6436999999999999E-2</v>
      </c>
      <c r="AB48">
        <v>2.6460999999999998E-2</v>
      </c>
      <c r="AC48">
        <v>2.6485999999999999E-2</v>
      </c>
      <c r="AD48">
        <v>2.6511E-2</v>
      </c>
      <c r="AE48" t="s">
        <v>676</v>
      </c>
    </row>
    <row r="49" spans="1:31">
      <c r="A49" t="s">
        <v>939</v>
      </c>
      <c r="B49" t="s">
        <v>2005</v>
      </c>
      <c r="C49" t="s">
        <v>2006</v>
      </c>
      <c r="D49" t="s">
        <v>817</v>
      </c>
      <c r="E49">
        <v>114.407448</v>
      </c>
      <c r="F49">
        <v>117.56855</v>
      </c>
      <c r="G49">
        <v>117.749611</v>
      </c>
      <c r="H49">
        <v>116.45797</v>
      </c>
      <c r="I49">
        <v>116.063293</v>
      </c>
      <c r="J49">
        <v>115.62185700000001</v>
      </c>
      <c r="K49">
        <v>115.41888400000001</v>
      </c>
      <c r="L49">
        <v>115.37496899999999</v>
      </c>
      <c r="M49">
        <v>115.34657300000001</v>
      </c>
      <c r="N49">
        <v>115.361412</v>
      </c>
      <c r="O49">
        <v>115.405624</v>
      </c>
      <c r="P49">
        <v>115.494362</v>
      </c>
      <c r="Q49">
        <v>115.607506</v>
      </c>
      <c r="R49">
        <v>115.718102</v>
      </c>
      <c r="S49">
        <v>115.82714799999999</v>
      </c>
      <c r="T49">
        <v>115.93461600000001</v>
      </c>
      <c r="U49">
        <v>116.04074900000001</v>
      </c>
      <c r="V49">
        <v>116.1465</v>
      </c>
      <c r="W49">
        <v>116.252365</v>
      </c>
      <c r="X49">
        <v>116.358406</v>
      </c>
      <c r="Y49">
        <v>116.464432</v>
      </c>
      <c r="Z49">
        <v>116.57152600000001</v>
      </c>
      <c r="AA49">
        <v>116.679588</v>
      </c>
      <c r="AB49">
        <v>116.78806299999999</v>
      </c>
      <c r="AC49">
        <v>116.89769</v>
      </c>
      <c r="AD49">
        <v>117.008522</v>
      </c>
      <c r="AE49" t="s">
        <v>676</v>
      </c>
    </row>
    <row r="50" spans="1:31">
      <c r="A50" t="s">
        <v>347</v>
      </c>
      <c r="B50" t="s">
        <v>2007</v>
      </c>
      <c r="C50" t="s">
        <v>2008</v>
      </c>
      <c r="D50" t="s">
        <v>817</v>
      </c>
      <c r="E50">
        <v>211.25322</v>
      </c>
      <c r="F50">
        <v>212.57777400000001</v>
      </c>
      <c r="G50">
        <v>213.11239599999999</v>
      </c>
      <c r="H50">
        <v>213.56642199999999</v>
      </c>
      <c r="I50">
        <v>213.72061199999999</v>
      </c>
      <c r="J50">
        <v>213.304565</v>
      </c>
      <c r="K50">
        <v>212.52590900000001</v>
      </c>
      <c r="L50">
        <v>211.385864</v>
      </c>
      <c r="M50">
        <v>210.52954099999999</v>
      </c>
      <c r="N50">
        <v>209.218796</v>
      </c>
      <c r="O50">
        <v>207.97778299999999</v>
      </c>
      <c r="P50">
        <v>206.810272</v>
      </c>
      <c r="Q50">
        <v>205.79518100000001</v>
      </c>
      <c r="R50">
        <v>204.670288</v>
      </c>
      <c r="S50">
        <v>203.497345</v>
      </c>
      <c r="T50">
        <v>202.422211</v>
      </c>
      <c r="U50">
        <v>201.168228</v>
      </c>
      <c r="V50">
        <v>199.892303</v>
      </c>
      <c r="W50">
        <v>198.41390999999999</v>
      </c>
      <c r="X50">
        <v>196.95404099999999</v>
      </c>
      <c r="Y50">
        <v>195.51977500000001</v>
      </c>
      <c r="Z50">
        <v>193.97271699999999</v>
      </c>
      <c r="AA50">
        <v>192.578033</v>
      </c>
      <c r="AB50">
        <v>190.986389</v>
      </c>
      <c r="AC50">
        <v>189.41180399999999</v>
      </c>
      <c r="AD50">
        <v>187.75912500000001</v>
      </c>
      <c r="AE50" t="s">
        <v>686</v>
      </c>
    </row>
    <row r="51" spans="1:31">
      <c r="A51" t="s">
        <v>1314</v>
      </c>
      <c r="B51" t="s">
        <v>2009</v>
      </c>
      <c r="C51" t="s">
        <v>2010</v>
      </c>
      <c r="D51" t="s">
        <v>817</v>
      </c>
      <c r="E51">
        <v>81.386757000000003</v>
      </c>
      <c r="F51">
        <v>82.803413000000006</v>
      </c>
      <c r="G51">
        <v>83.835464000000002</v>
      </c>
      <c r="H51">
        <v>85.006743999999998</v>
      </c>
      <c r="I51">
        <v>85.925635999999997</v>
      </c>
      <c r="J51">
        <v>86.345016000000001</v>
      </c>
      <c r="K51">
        <v>86.461342000000002</v>
      </c>
      <c r="L51">
        <v>86.138701999999995</v>
      </c>
      <c r="M51">
        <v>85.985504000000006</v>
      </c>
      <c r="N51">
        <v>85.269272000000001</v>
      </c>
      <c r="O51">
        <v>84.535629</v>
      </c>
      <c r="P51">
        <v>83.826690999999997</v>
      </c>
      <c r="Q51">
        <v>83.230346999999995</v>
      </c>
      <c r="R51">
        <v>82.590384999999998</v>
      </c>
      <c r="S51">
        <v>81.807541000000001</v>
      </c>
      <c r="T51">
        <v>81.121689000000003</v>
      </c>
      <c r="U51">
        <v>80.380759999999995</v>
      </c>
      <c r="V51">
        <v>79.630898000000002</v>
      </c>
      <c r="W51">
        <v>78.707725999999994</v>
      </c>
      <c r="X51">
        <v>77.836594000000005</v>
      </c>
      <c r="Y51">
        <v>77.020477</v>
      </c>
      <c r="Z51">
        <v>76.116501</v>
      </c>
      <c r="AA51">
        <v>75.393669000000003</v>
      </c>
      <c r="AB51">
        <v>74.492310000000003</v>
      </c>
      <c r="AC51">
        <v>73.628913999999995</v>
      </c>
      <c r="AD51">
        <v>72.697647000000003</v>
      </c>
      <c r="AE51" t="s">
        <v>686</v>
      </c>
    </row>
    <row r="52" spans="1:31">
      <c r="A52" t="s">
        <v>1221</v>
      </c>
      <c r="B52" t="s">
        <v>2011</v>
      </c>
      <c r="C52" t="s">
        <v>2012</v>
      </c>
      <c r="D52" t="s">
        <v>817</v>
      </c>
      <c r="E52">
        <v>9.193486</v>
      </c>
      <c r="F52">
        <v>9.3287499999999994</v>
      </c>
      <c r="G52">
        <v>9.4174410000000002</v>
      </c>
      <c r="H52">
        <v>9.5199200000000008</v>
      </c>
      <c r="I52">
        <v>9.5954650000000008</v>
      </c>
      <c r="J52">
        <v>9.6100329999999996</v>
      </c>
      <c r="K52">
        <v>9.5859079999999999</v>
      </c>
      <c r="L52">
        <v>9.515409</v>
      </c>
      <c r="M52">
        <v>9.464188</v>
      </c>
      <c r="N52">
        <v>9.3505649999999996</v>
      </c>
      <c r="O52">
        <v>9.237152</v>
      </c>
      <c r="P52">
        <v>9.1269799999999996</v>
      </c>
      <c r="Q52">
        <v>9.0297389999999993</v>
      </c>
      <c r="R52">
        <v>8.9282819999999994</v>
      </c>
      <c r="S52">
        <v>8.8118999999999996</v>
      </c>
      <c r="T52">
        <v>8.7044549999999994</v>
      </c>
      <c r="U52">
        <v>8.5931650000000008</v>
      </c>
      <c r="V52">
        <v>8.4819279999999999</v>
      </c>
      <c r="W52">
        <v>8.3529990000000005</v>
      </c>
      <c r="X52">
        <v>8.2305089999999996</v>
      </c>
      <c r="Y52">
        <v>8.1148129999999998</v>
      </c>
      <c r="Z52">
        <v>7.9904970000000004</v>
      </c>
      <c r="AA52">
        <v>7.8860960000000002</v>
      </c>
      <c r="AB52">
        <v>7.7635959999999997</v>
      </c>
      <c r="AC52">
        <v>7.6458149999999998</v>
      </c>
      <c r="AD52">
        <v>7.5216849999999997</v>
      </c>
      <c r="AE52" t="s">
        <v>2013</v>
      </c>
    </row>
    <row r="53" spans="1:31">
      <c r="A53" t="s">
        <v>951</v>
      </c>
      <c r="B53" t="s">
        <v>2014</v>
      </c>
      <c r="C53" t="s">
        <v>2015</v>
      </c>
      <c r="D53" t="s">
        <v>817</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t="s">
        <v>549</v>
      </c>
    </row>
    <row r="54" spans="1:31">
      <c r="A54" t="s">
        <v>1178</v>
      </c>
      <c r="B54" t="s">
        <v>2016</v>
      </c>
      <c r="C54" t="s">
        <v>2017</v>
      </c>
      <c r="D54" t="s">
        <v>817</v>
      </c>
      <c r="E54">
        <v>44.571243000000003</v>
      </c>
      <c r="F54">
        <v>45.457206999999997</v>
      </c>
      <c r="G54">
        <v>46.087715000000003</v>
      </c>
      <c r="H54">
        <v>46.705069999999999</v>
      </c>
      <c r="I54">
        <v>47.168022000000001</v>
      </c>
      <c r="J54">
        <v>47.337077999999998</v>
      </c>
      <c r="K54">
        <v>47.303767999999998</v>
      </c>
      <c r="L54">
        <v>47.031170000000003</v>
      </c>
      <c r="M54">
        <v>46.827075999999998</v>
      </c>
      <c r="N54">
        <v>46.357940999999997</v>
      </c>
      <c r="O54">
        <v>45.876300999999998</v>
      </c>
      <c r="P54">
        <v>45.388336000000002</v>
      </c>
      <c r="Q54">
        <v>44.959086999999997</v>
      </c>
      <c r="R54">
        <v>44.510933000000001</v>
      </c>
      <c r="S54">
        <v>43.991855999999999</v>
      </c>
      <c r="T54">
        <v>43.517550999999997</v>
      </c>
      <c r="U54">
        <v>43.017463999999997</v>
      </c>
      <c r="V54">
        <v>42.513466000000001</v>
      </c>
      <c r="W54">
        <v>41.929993000000003</v>
      </c>
      <c r="X54">
        <v>41.373446999999999</v>
      </c>
      <c r="Y54">
        <v>40.843032999999998</v>
      </c>
      <c r="Z54">
        <v>40.269730000000003</v>
      </c>
      <c r="AA54">
        <v>39.775578000000003</v>
      </c>
      <c r="AB54">
        <v>39.197642999999999</v>
      </c>
      <c r="AC54">
        <v>38.635750000000002</v>
      </c>
      <c r="AD54">
        <v>38.046683999999999</v>
      </c>
      <c r="AE54" t="s">
        <v>698</v>
      </c>
    </row>
    <row r="55" spans="1:31">
      <c r="A55" t="s">
        <v>985</v>
      </c>
      <c r="B55" t="s">
        <v>2018</v>
      </c>
      <c r="C55" t="s">
        <v>2019</v>
      </c>
      <c r="D55" t="s">
        <v>817</v>
      </c>
      <c r="E55">
        <v>23.859452999999998</v>
      </c>
      <c r="F55">
        <v>23.959641000000001</v>
      </c>
      <c r="G55">
        <v>23.987636999999999</v>
      </c>
      <c r="H55">
        <v>24.13063</v>
      </c>
      <c r="I55">
        <v>24.209800999999999</v>
      </c>
      <c r="J55">
        <v>24.16835</v>
      </c>
      <c r="K55">
        <v>24.080936000000001</v>
      </c>
      <c r="L55">
        <v>23.875122000000001</v>
      </c>
      <c r="M55">
        <v>23.736038000000001</v>
      </c>
      <c r="N55">
        <v>23.412223999999998</v>
      </c>
      <c r="O55">
        <v>23.087834999999998</v>
      </c>
      <c r="P55">
        <v>22.791245</v>
      </c>
      <c r="Q55">
        <v>22.530183999999998</v>
      </c>
      <c r="R55">
        <v>22.257190999999999</v>
      </c>
      <c r="S55">
        <v>21.945506999999999</v>
      </c>
      <c r="T55">
        <v>21.676106999999998</v>
      </c>
      <c r="U55">
        <v>21.388542000000001</v>
      </c>
      <c r="V55">
        <v>21.101461</v>
      </c>
      <c r="W55">
        <v>20.762526999999999</v>
      </c>
      <c r="X55">
        <v>20.442352</v>
      </c>
      <c r="Y55">
        <v>20.143089</v>
      </c>
      <c r="Z55">
        <v>19.822548000000001</v>
      </c>
      <c r="AA55">
        <v>19.565823000000002</v>
      </c>
      <c r="AB55">
        <v>19.259025999999999</v>
      </c>
      <c r="AC55">
        <v>18.969287999999999</v>
      </c>
      <c r="AD55">
        <v>18.660170000000001</v>
      </c>
      <c r="AE55" t="s">
        <v>2020</v>
      </c>
    </row>
    <row r="56" spans="1:31">
      <c r="A56" t="s">
        <v>970</v>
      </c>
      <c r="B56" t="s">
        <v>2021</v>
      </c>
      <c r="C56" t="s">
        <v>2022</v>
      </c>
      <c r="D56" t="s">
        <v>817</v>
      </c>
      <c r="E56">
        <v>0.90664500000000003</v>
      </c>
      <c r="F56">
        <v>0.92324499999999998</v>
      </c>
      <c r="G56">
        <v>0.93594100000000002</v>
      </c>
      <c r="H56">
        <v>0.95208999999999999</v>
      </c>
      <c r="I56">
        <v>0.96604000000000001</v>
      </c>
      <c r="J56">
        <v>0.97517500000000001</v>
      </c>
      <c r="K56">
        <v>0.976213</v>
      </c>
      <c r="L56">
        <v>0.96989899999999996</v>
      </c>
      <c r="M56">
        <v>0.967727</v>
      </c>
      <c r="N56">
        <v>0.95753600000000005</v>
      </c>
      <c r="O56">
        <v>0.94844200000000001</v>
      </c>
      <c r="P56">
        <v>0.94001500000000004</v>
      </c>
      <c r="Q56">
        <v>0.93315000000000003</v>
      </c>
      <c r="R56">
        <v>0.92574699999999999</v>
      </c>
      <c r="S56">
        <v>0.91644400000000004</v>
      </c>
      <c r="T56">
        <v>0.90749899999999994</v>
      </c>
      <c r="U56">
        <v>0.89857500000000001</v>
      </c>
      <c r="V56">
        <v>0.88986699999999996</v>
      </c>
      <c r="W56">
        <v>0.87882899999999997</v>
      </c>
      <c r="X56">
        <v>0.86857799999999996</v>
      </c>
      <c r="Y56">
        <v>0.859263</v>
      </c>
      <c r="Z56">
        <v>0.84875800000000001</v>
      </c>
      <c r="AA56">
        <v>0.84112600000000004</v>
      </c>
      <c r="AB56">
        <v>0.83104599999999995</v>
      </c>
      <c r="AC56">
        <v>0.82163600000000003</v>
      </c>
      <c r="AD56">
        <v>0.81118599999999996</v>
      </c>
      <c r="AE56" t="s">
        <v>703</v>
      </c>
    </row>
    <row r="57" spans="1:31">
      <c r="A57" t="s">
        <v>981</v>
      </c>
      <c r="B57" t="s">
        <v>2023</v>
      </c>
      <c r="C57" t="s">
        <v>2024</v>
      </c>
      <c r="D57" t="s">
        <v>817</v>
      </c>
      <c r="E57">
        <v>2.8225699999999998</v>
      </c>
      <c r="F57">
        <v>3.1013480000000002</v>
      </c>
      <c r="G57">
        <v>3.3737210000000002</v>
      </c>
      <c r="H57">
        <v>3.6659920000000001</v>
      </c>
      <c r="I57">
        <v>3.9533369999999999</v>
      </c>
      <c r="J57">
        <v>4.2216319999999996</v>
      </c>
      <c r="K57">
        <v>4.4819620000000002</v>
      </c>
      <c r="L57">
        <v>4.7150020000000001</v>
      </c>
      <c r="M57">
        <v>4.9586880000000004</v>
      </c>
      <c r="N57">
        <v>5.1598490000000004</v>
      </c>
      <c r="O57">
        <v>5.3553499999999996</v>
      </c>
      <c r="P57">
        <v>5.5500959999999999</v>
      </c>
      <c r="Q57">
        <v>5.7486379999999997</v>
      </c>
      <c r="R57">
        <v>5.9391679999999996</v>
      </c>
      <c r="S57">
        <v>6.1133150000000001</v>
      </c>
      <c r="T57">
        <v>6.2880859999999998</v>
      </c>
      <c r="U57">
        <v>6.4555309999999997</v>
      </c>
      <c r="V57">
        <v>6.617197</v>
      </c>
      <c r="W57">
        <v>6.7569819999999998</v>
      </c>
      <c r="X57">
        <v>6.8958529999999998</v>
      </c>
      <c r="Y57">
        <v>7.0349389999999996</v>
      </c>
      <c r="Z57">
        <v>7.1601650000000001</v>
      </c>
      <c r="AA57">
        <v>7.3006659999999997</v>
      </c>
      <c r="AB57">
        <v>7.4171180000000003</v>
      </c>
      <c r="AC57">
        <v>7.533004</v>
      </c>
      <c r="AD57">
        <v>7.6349939999999998</v>
      </c>
      <c r="AE57" t="s">
        <v>2025</v>
      </c>
    </row>
    <row r="58" spans="1:31">
      <c r="A58" t="s">
        <v>989</v>
      </c>
      <c r="B58" t="s">
        <v>2026</v>
      </c>
      <c r="C58" t="s">
        <v>2027</v>
      </c>
      <c r="D58" t="s">
        <v>817</v>
      </c>
      <c r="E58">
        <v>3.3361000000000002E-2</v>
      </c>
      <c r="F58">
        <v>3.3224999999999998E-2</v>
      </c>
      <c r="G58">
        <v>3.3010999999999999E-2</v>
      </c>
      <c r="H58">
        <v>3.3037999999999998E-2</v>
      </c>
      <c r="I58">
        <v>3.2972000000000001E-2</v>
      </c>
      <c r="J58">
        <v>3.2749E-2</v>
      </c>
      <c r="K58">
        <v>3.2555000000000001E-2</v>
      </c>
      <c r="L58">
        <v>3.2106000000000003E-2</v>
      </c>
      <c r="M58">
        <v>3.1781999999999998E-2</v>
      </c>
      <c r="N58">
        <v>3.1158999999999999E-2</v>
      </c>
      <c r="O58">
        <v>3.0550000000000001E-2</v>
      </c>
      <c r="P58">
        <v>3.0016999999999999E-2</v>
      </c>
      <c r="Q58">
        <v>2.9547E-2</v>
      </c>
      <c r="R58">
        <v>2.9061E-2</v>
      </c>
      <c r="S58">
        <v>2.8518000000000002E-2</v>
      </c>
      <c r="T58">
        <v>2.7993000000000001E-2</v>
      </c>
      <c r="U58">
        <v>2.7484999999999999E-2</v>
      </c>
      <c r="V58">
        <v>2.6980000000000001E-2</v>
      </c>
      <c r="W58">
        <v>2.6401000000000001E-2</v>
      </c>
      <c r="X58">
        <v>2.5853000000000001E-2</v>
      </c>
      <c r="Y58">
        <v>2.5342E-2</v>
      </c>
      <c r="Z58">
        <v>2.4808E-2</v>
      </c>
      <c r="AA58">
        <v>2.4381E-2</v>
      </c>
      <c r="AB58">
        <v>2.3885E-2</v>
      </c>
      <c r="AC58">
        <v>2.3421999999999998E-2</v>
      </c>
      <c r="AD58">
        <v>2.2928E-2</v>
      </c>
      <c r="AE58" t="s">
        <v>768</v>
      </c>
    </row>
    <row r="59" spans="1:31">
      <c r="A59" t="s">
        <v>1339</v>
      </c>
      <c r="B59" t="s">
        <v>2028</v>
      </c>
      <c r="C59" t="s">
        <v>2029</v>
      </c>
      <c r="D59" t="s">
        <v>817</v>
      </c>
      <c r="E59">
        <v>26.040634000000001</v>
      </c>
      <c r="F59">
        <v>27.011510999999999</v>
      </c>
      <c r="G59">
        <v>27.698944000000001</v>
      </c>
      <c r="H59">
        <v>28.168467</v>
      </c>
      <c r="I59">
        <v>28.586566999999999</v>
      </c>
      <c r="J59">
        <v>28.964494999999999</v>
      </c>
      <c r="K59">
        <v>29.274439000000001</v>
      </c>
      <c r="L59">
        <v>29.569977000000002</v>
      </c>
      <c r="M59">
        <v>29.839376000000001</v>
      </c>
      <c r="N59">
        <v>30.092175999999998</v>
      </c>
      <c r="O59">
        <v>30.336538000000001</v>
      </c>
      <c r="P59">
        <v>30.500340000000001</v>
      </c>
      <c r="Q59">
        <v>30.643298999999999</v>
      </c>
      <c r="R59">
        <v>30.772943000000001</v>
      </c>
      <c r="S59">
        <v>30.879784000000001</v>
      </c>
      <c r="T59">
        <v>30.975930999999999</v>
      </c>
      <c r="U59">
        <v>31.056975999999999</v>
      </c>
      <c r="V59">
        <v>31.137131</v>
      </c>
      <c r="W59">
        <v>31.216282</v>
      </c>
      <c r="X59">
        <v>31.290329</v>
      </c>
      <c r="Y59">
        <v>31.358764999999998</v>
      </c>
      <c r="Z59">
        <v>31.414042999999999</v>
      </c>
      <c r="AA59">
        <v>31.453645999999999</v>
      </c>
      <c r="AB59">
        <v>31.486733999999998</v>
      </c>
      <c r="AC59">
        <v>31.509875999999998</v>
      </c>
      <c r="AD59">
        <v>31.535050999999999</v>
      </c>
      <c r="AE59" t="s">
        <v>671</v>
      </c>
    </row>
    <row r="60" spans="1:31">
      <c r="A60" t="s">
        <v>1221</v>
      </c>
      <c r="B60" t="s">
        <v>2030</v>
      </c>
      <c r="C60" t="s">
        <v>2031</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951</v>
      </c>
      <c r="B61" t="s">
        <v>2032</v>
      </c>
      <c r="C61" t="s">
        <v>2033</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1178</v>
      </c>
      <c r="B62" t="s">
        <v>2034</v>
      </c>
      <c r="C62" t="s">
        <v>2035</v>
      </c>
      <c r="D62" t="s">
        <v>817</v>
      </c>
      <c r="E62">
        <v>26.040634000000001</v>
      </c>
      <c r="F62">
        <v>27.011510999999999</v>
      </c>
      <c r="G62">
        <v>27.698944000000001</v>
      </c>
      <c r="H62">
        <v>28.168467</v>
      </c>
      <c r="I62">
        <v>28.586566999999999</v>
      </c>
      <c r="J62">
        <v>28.964494999999999</v>
      </c>
      <c r="K62">
        <v>29.274439000000001</v>
      </c>
      <c r="L62">
        <v>29.569977000000002</v>
      </c>
      <c r="M62">
        <v>29.839376000000001</v>
      </c>
      <c r="N62">
        <v>30.092175999999998</v>
      </c>
      <c r="O62">
        <v>30.336538000000001</v>
      </c>
      <c r="P62">
        <v>30.500340000000001</v>
      </c>
      <c r="Q62">
        <v>30.643298999999999</v>
      </c>
      <c r="R62">
        <v>30.772943000000001</v>
      </c>
      <c r="S62">
        <v>30.879784000000001</v>
      </c>
      <c r="T62">
        <v>30.975930999999999</v>
      </c>
      <c r="U62">
        <v>31.056975999999999</v>
      </c>
      <c r="V62">
        <v>31.137131</v>
      </c>
      <c r="W62">
        <v>31.216282</v>
      </c>
      <c r="X62">
        <v>31.290329</v>
      </c>
      <c r="Y62">
        <v>31.358764999999998</v>
      </c>
      <c r="Z62">
        <v>31.414042999999999</v>
      </c>
      <c r="AA62">
        <v>31.453645999999999</v>
      </c>
      <c r="AB62">
        <v>31.486733999999998</v>
      </c>
      <c r="AC62">
        <v>31.509875999999998</v>
      </c>
      <c r="AD62">
        <v>31.535050999999999</v>
      </c>
      <c r="AE62" t="s">
        <v>671</v>
      </c>
    </row>
    <row r="63" spans="1:31">
      <c r="A63" t="s">
        <v>985</v>
      </c>
      <c r="B63" t="s">
        <v>2036</v>
      </c>
      <c r="C63" t="s">
        <v>2037</v>
      </c>
      <c r="D63" t="s">
        <v>817</v>
      </c>
      <c r="E63">
        <v>0</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t="s">
        <v>549</v>
      </c>
    </row>
    <row r="64" spans="1:31">
      <c r="A64" t="s">
        <v>970</v>
      </c>
      <c r="B64" t="s">
        <v>2038</v>
      </c>
      <c r="C64" t="s">
        <v>2039</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981</v>
      </c>
      <c r="B65" t="s">
        <v>2040</v>
      </c>
      <c r="C65" t="s">
        <v>2041</v>
      </c>
      <c r="D65" t="s">
        <v>817</v>
      </c>
      <c r="E65">
        <v>0</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t="s">
        <v>549</v>
      </c>
    </row>
    <row r="66" spans="1:31">
      <c r="A66" t="s">
        <v>989</v>
      </c>
      <c r="B66" t="s">
        <v>2042</v>
      </c>
      <c r="C66" t="s">
        <v>2043</v>
      </c>
      <c r="D66" t="s">
        <v>817</v>
      </c>
      <c r="E66">
        <v>0</v>
      </c>
      <c r="F66">
        <v>0</v>
      </c>
      <c r="G66">
        <v>0</v>
      </c>
      <c r="H66">
        <v>0</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t="s">
        <v>549</v>
      </c>
    </row>
    <row r="67" spans="1:31">
      <c r="A67" t="s">
        <v>1364</v>
      </c>
      <c r="B67" t="s">
        <v>2044</v>
      </c>
      <c r="C67" t="s">
        <v>2045</v>
      </c>
      <c r="D67" t="s">
        <v>817</v>
      </c>
      <c r="E67">
        <v>103.825829</v>
      </c>
      <c r="F67">
        <v>102.76284800000001</v>
      </c>
      <c r="G67">
        <v>101.577988</v>
      </c>
      <c r="H67">
        <v>100.391212</v>
      </c>
      <c r="I67">
        <v>99.208411999999996</v>
      </c>
      <c r="J67">
        <v>97.995063999999999</v>
      </c>
      <c r="K67">
        <v>96.790137999999999</v>
      </c>
      <c r="L67">
        <v>95.677184999999994</v>
      </c>
      <c r="M67">
        <v>94.704666000000003</v>
      </c>
      <c r="N67">
        <v>93.857346000000007</v>
      </c>
      <c r="O67">
        <v>93.105605999999995</v>
      </c>
      <c r="P67">
        <v>92.483238</v>
      </c>
      <c r="Q67">
        <v>91.921538999999996</v>
      </c>
      <c r="R67">
        <v>91.306961000000001</v>
      </c>
      <c r="S67">
        <v>90.810012999999998</v>
      </c>
      <c r="T67">
        <v>90.324584999999999</v>
      </c>
      <c r="U67">
        <v>89.730491999999998</v>
      </c>
      <c r="V67">
        <v>89.124268000000001</v>
      </c>
      <c r="W67">
        <v>88.489891</v>
      </c>
      <c r="X67">
        <v>87.827110000000005</v>
      </c>
      <c r="Y67">
        <v>87.140533000000005</v>
      </c>
      <c r="Z67">
        <v>86.442177000000001</v>
      </c>
      <c r="AA67">
        <v>85.730727999999999</v>
      </c>
      <c r="AB67">
        <v>85.007346999999996</v>
      </c>
      <c r="AC67">
        <v>84.273009999999999</v>
      </c>
      <c r="AD67">
        <v>83.526427999999996</v>
      </c>
      <c r="AE67" t="s">
        <v>2046</v>
      </c>
    </row>
    <row r="68" spans="1:31">
      <c r="A68" t="s">
        <v>1221</v>
      </c>
      <c r="B68" t="s">
        <v>2047</v>
      </c>
      <c r="C68" t="s">
        <v>2048</v>
      </c>
      <c r="D68" t="s">
        <v>817</v>
      </c>
      <c r="E68">
        <v>9.5790249999999997</v>
      </c>
      <c r="F68">
        <v>9.4547369999999997</v>
      </c>
      <c r="G68">
        <v>9.3200299999999991</v>
      </c>
      <c r="H68">
        <v>9.185435</v>
      </c>
      <c r="I68">
        <v>9.0516439999999996</v>
      </c>
      <c r="J68">
        <v>8.9155339999999992</v>
      </c>
      <c r="K68">
        <v>8.7808109999999999</v>
      </c>
      <c r="L68">
        <v>8.6548239999999996</v>
      </c>
      <c r="M68">
        <v>8.5418889999999994</v>
      </c>
      <c r="N68">
        <v>8.4406199999999991</v>
      </c>
      <c r="O68">
        <v>8.3482109999999992</v>
      </c>
      <c r="P68">
        <v>8.2675540000000005</v>
      </c>
      <c r="Q68">
        <v>8.1924279999999996</v>
      </c>
      <c r="R68">
        <v>8.1127359999999999</v>
      </c>
      <c r="S68">
        <v>8.0435909999999993</v>
      </c>
      <c r="T68">
        <v>7.9755630000000002</v>
      </c>
      <c r="U68">
        <v>7.8980410000000001</v>
      </c>
      <c r="V68">
        <v>7.8195509999999997</v>
      </c>
      <c r="W68">
        <v>7.7387069999999998</v>
      </c>
      <c r="X68">
        <v>7.6555059999999999</v>
      </c>
      <c r="Y68">
        <v>7.5703680000000002</v>
      </c>
      <c r="Z68">
        <v>7.484343</v>
      </c>
      <c r="AA68">
        <v>7.3973940000000002</v>
      </c>
      <c r="AB68">
        <v>7.3095629999999998</v>
      </c>
      <c r="AC68">
        <v>7.2210229999999997</v>
      </c>
      <c r="AD68">
        <v>7.1316170000000003</v>
      </c>
      <c r="AE68" t="s">
        <v>2049</v>
      </c>
    </row>
    <row r="69" spans="1:31">
      <c r="A69" t="s">
        <v>951</v>
      </c>
      <c r="B69" t="s">
        <v>2050</v>
      </c>
      <c r="C69" t="s">
        <v>2051</v>
      </c>
      <c r="D69" t="s">
        <v>817</v>
      </c>
      <c r="E69">
        <v>0</v>
      </c>
      <c r="F69">
        <v>0</v>
      </c>
      <c r="G69">
        <v>0</v>
      </c>
      <c r="H69">
        <v>0</v>
      </c>
      <c r="I69">
        <v>0</v>
      </c>
      <c r="J69">
        <v>0</v>
      </c>
      <c r="K69">
        <v>0</v>
      </c>
      <c r="L69">
        <v>0</v>
      </c>
      <c r="M69">
        <v>0</v>
      </c>
      <c r="N69">
        <v>0</v>
      </c>
      <c r="O69">
        <v>0</v>
      </c>
      <c r="P69">
        <v>0</v>
      </c>
      <c r="Q69">
        <v>0</v>
      </c>
      <c r="R69">
        <v>0</v>
      </c>
      <c r="S69">
        <v>0</v>
      </c>
      <c r="T69">
        <v>0</v>
      </c>
      <c r="U69">
        <v>0</v>
      </c>
      <c r="V69">
        <v>0</v>
      </c>
      <c r="W69">
        <v>0</v>
      </c>
      <c r="X69">
        <v>0</v>
      </c>
      <c r="Y69">
        <v>0</v>
      </c>
      <c r="Z69">
        <v>0</v>
      </c>
      <c r="AA69">
        <v>0</v>
      </c>
      <c r="AB69">
        <v>0</v>
      </c>
      <c r="AC69">
        <v>0</v>
      </c>
      <c r="AD69">
        <v>0</v>
      </c>
      <c r="AE69" t="s">
        <v>549</v>
      </c>
    </row>
    <row r="70" spans="1:31">
      <c r="A70" t="s">
        <v>1178</v>
      </c>
      <c r="B70" t="s">
        <v>2052</v>
      </c>
      <c r="C70" t="s">
        <v>2053</v>
      </c>
      <c r="D70" t="s">
        <v>817</v>
      </c>
      <c r="E70">
        <v>84.574225999999996</v>
      </c>
      <c r="F70">
        <v>83.476875000000007</v>
      </c>
      <c r="G70">
        <v>82.287537</v>
      </c>
      <c r="H70">
        <v>81.099181999999999</v>
      </c>
      <c r="I70">
        <v>79.917930999999996</v>
      </c>
      <c r="J70">
        <v>78.716194000000002</v>
      </c>
      <c r="K70">
        <v>77.526702999999998</v>
      </c>
      <c r="L70">
        <v>76.414344999999997</v>
      </c>
      <c r="M70">
        <v>75.417252000000005</v>
      </c>
      <c r="N70">
        <v>74.523139999999998</v>
      </c>
      <c r="O70">
        <v>73.707237000000006</v>
      </c>
      <c r="P70">
        <v>72.995116999999993</v>
      </c>
      <c r="Q70">
        <v>72.331810000000004</v>
      </c>
      <c r="R70">
        <v>71.628197</v>
      </c>
      <c r="S70">
        <v>71.017707999999999</v>
      </c>
      <c r="T70">
        <v>70.417075999999994</v>
      </c>
      <c r="U70">
        <v>69.732642999999996</v>
      </c>
      <c r="V70">
        <v>69.039658000000003</v>
      </c>
      <c r="W70">
        <v>68.325851</v>
      </c>
      <c r="X70">
        <v>67.591278000000003</v>
      </c>
      <c r="Y70">
        <v>66.839584000000002</v>
      </c>
      <c r="Z70">
        <v>66.080062999999996</v>
      </c>
      <c r="AA70">
        <v>65.312377999999995</v>
      </c>
      <c r="AB70">
        <v>64.536911000000003</v>
      </c>
      <c r="AC70">
        <v>63.755177000000003</v>
      </c>
      <c r="AD70">
        <v>62.965805000000003</v>
      </c>
      <c r="AE70" t="s">
        <v>2049</v>
      </c>
    </row>
    <row r="71" spans="1:31">
      <c r="A71" t="s">
        <v>985</v>
      </c>
      <c r="B71" t="s">
        <v>2054</v>
      </c>
      <c r="C71" t="s">
        <v>2055</v>
      </c>
      <c r="D71" t="s">
        <v>817</v>
      </c>
      <c r="E71">
        <v>1.0519430000000001</v>
      </c>
      <c r="F71">
        <v>1.0549040000000001</v>
      </c>
      <c r="G71">
        <v>1.0522469999999999</v>
      </c>
      <c r="H71">
        <v>1.05098</v>
      </c>
      <c r="I71">
        <v>1.04956</v>
      </c>
      <c r="J71">
        <v>1.047464</v>
      </c>
      <c r="K71">
        <v>1.0435760000000001</v>
      </c>
      <c r="L71">
        <v>1.040997</v>
      </c>
      <c r="M71">
        <v>1.0401229999999999</v>
      </c>
      <c r="N71">
        <v>1.0398970000000001</v>
      </c>
      <c r="O71">
        <v>1.040594</v>
      </c>
      <c r="P71">
        <v>1.0431630000000001</v>
      </c>
      <c r="Q71">
        <v>1.046859</v>
      </c>
      <c r="R71">
        <v>1.049941</v>
      </c>
      <c r="S71">
        <v>1.0547470000000001</v>
      </c>
      <c r="T71">
        <v>1.0596989999999999</v>
      </c>
      <c r="U71">
        <v>1.063609</v>
      </c>
      <c r="V71">
        <v>1.0680000000000001</v>
      </c>
      <c r="W71">
        <v>1.07267</v>
      </c>
      <c r="X71">
        <v>1.07761</v>
      </c>
      <c r="Y71">
        <v>1.082981</v>
      </c>
      <c r="Z71">
        <v>1.0890439999999999</v>
      </c>
      <c r="AA71">
        <v>1.0951280000000001</v>
      </c>
      <c r="AB71">
        <v>1.1019639999999999</v>
      </c>
      <c r="AC71">
        <v>1.108781</v>
      </c>
      <c r="AD71">
        <v>1.116163</v>
      </c>
      <c r="AE71" t="s">
        <v>710</v>
      </c>
    </row>
    <row r="72" spans="1:31">
      <c r="A72" t="s">
        <v>970</v>
      </c>
      <c r="B72" t="s">
        <v>2056</v>
      </c>
      <c r="C72" t="s">
        <v>2057</v>
      </c>
      <c r="D72" t="s">
        <v>817</v>
      </c>
      <c r="E72">
        <v>7.9201329999999999</v>
      </c>
      <c r="F72">
        <v>7.8173690000000002</v>
      </c>
      <c r="G72">
        <v>7.7059899999999999</v>
      </c>
      <c r="H72">
        <v>7.5947050000000003</v>
      </c>
      <c r="I72">
        <v>7.4840850000000003</v>
      </c>
      <c r="J72">
        <v>7.3715460000000004</v>
      </c>
      <c r="K72">
        <v>7.260154</v>
      </c>
      <c r="L72">
        <v>7.1559860000000004</v>
      </c>
      <c r="M72">
        <v>7.062608</v>
      </c>
      <c r="N72">
        <v>6.9788769999999998</v>
      </c>
      <c r="O72">
        <v>6.9024720000000004</v>
      </c>
      <c r="P72">
        <v>6.8357830000000002</v>
      </c>
      <c r="Q72">
        <v>6.7736669999999997</v>
      </c>
      <c r="R72">
        <v>6.7077749999999998</v>
      </c>
      <c r="S72">
        <v>6.6506040000000004</v>
      </c>
      <c r="T72">
        <v>6.5943579999999997</v>
      </c>
      <c r="U72">
        <v>6.5302619999999996</v>
      </c>
      <c r="V72">
        <v>6.4653650000000003</v>
      </c>
      <c r="W72">
        <v>6.3985209999999997</v>
      </c>
      <c r="X72">
        <v>6.3297290000000004</v>
      </c>
      <c r="Y72">
        <v>6.2593350000000001</v>
      </c>
      <c r="Z72">
        <v>6.1882080000000004</v>
      </c>
      <c r="AA72">
        <v>6.1163160000000003</v>
      </c>
      <c r="AB72">
        <v>6.0436959999999997</v>
      </c>
      <c r="AC72">
        <v>5.9704899999999999</v>
      </c>
      <c r="AD72">
        <v>5.8965670000000001</v>
      </c>
      <c r="AE72" t="s">
        <v>2049</v>
      </c>
    </row>
    <row r="73" spans="1:31">
      <c r="A73" t="s">
        <v>981</v>
      </c>
      <c r="B73" t="s">
        <v>2058</v>
      </c>
      <c r="C73" t="s">
        <v>2059</v>
      </c>
      <c r="D73" t="s">
        <v>817</v>
      </c>
      <c r="E73">
        <v>0.70049899999999998</v>
      </c>
      <c r="F73">
        <v>0.95896300000000001</v>
      </c>
      <c r="G73">
        <v>1.2121820000000001</v>
      </c>
      <c r="H73">
        <v>1.4609110000000001</v>
      </c>
      <c r="I73">
        <v>1.705192</v>
      </c>
      <c r="J73">
        <v>1.944326</v>
      </c>
      <c r="K73">
        <v>2.1788979999999998</v>
      </c>
      <c r="L73">
        <v>2.4110390000000002</v>
      </c>
      <c r="M73">
        <v>2.642798</v>
      </c>
      <c r="N73">
        <v>2.8748130000000001</v>
      </c>
      <c r="O73">
        <v>3.1070920000000002</v>
      </c>
      <c r="P73">
        <v>3.3416169999999998</v>
      </c>
      <c r="Q73">
        <v>3.5767709999999999</v>
      </c>
      <c r="R73">
        <v>3.8083089999999999</v>
      </c>
      <c r="S73">
        <v>4.0433630000000003</v>
      </c>
      <c r="T73">
        <v>4.2778869999999998</v>
      </c>
      <c r="U73">
        <v>4.5059389999999997</v>
      </c>
      <c r="V73">
        <v>4.7316940000000001</v>
      </c>
      <c r="W73">
        <v>4.9541380000000004</v>
      </c>
      <c r="X73">
        <v>5.1729900000000004</v>
      </c>
      <c r="Y73">
        <v>5.3882680000000001</v>
      </c>
      <c r="Z73">
        <v>5.6005159999999998</v>
      </c>
      <c r="AA73">
        <v>5.8095179999999997</v>
      </c>
      <c r="AB73">
        <v>6.0152150000000004</v>
      </c>
      <c r="AC73">
        <v>6.2175409999999998</v>
      </c>
      <c r="AD73">
        <v>6.4162759999999999</v>
      </c>
      <c r="AE73" t="s">
        <v>1941</v>
      </c>
    </row>
    <row r="74" spans="1:31">
      <c r="A74" t="s">
        <v>989</v>
      </c>
      <c r="B74" t="s">
        <v>2060</v>
      </c>
      <c r="C74" t="s">
        <v>2061</v>
      </c>
      <c r="D74" t="s">
        <v>817</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t="s">
        <v>549</v>
      </c>
    </row>
    <row r="75" spans="1:31" s="1" customFormat="1">
      <c r="A75" s="1" t="s">
        <v>1389</v>
      </c>
      <c r="B75" s="1" t="s">
        <v>2062</v>
      </c>
      <c r="C75" s="1" t="s">
        <v>2063</v>
      </c>
      <c r="D75" s="1" t="s">
        <v>817</v>
      </c>
      <c r="E75" s="1">
        <v>47.797958000000001</v>
      </c>
      <c r="F75" s="1">
        <v>48.922688000000001</v>
      </c>
      <c r="G75" s="1">
        <v>49.568466000000001</v>
      </c>
      <c r="H75" s="1">
        <v>50.014668</v>
      </c>
      <c r="I75" s="1">
        <v>50.306564000000002</v>
      </c>
      <c r="J75" s="1">
        <v>50.546627000000001</v>
      </c>
      <c r="K75" s="1">
        <v>50.750252000000003</v>
      </c>
      <c r="L75" s="1">
        <v>51.031433</v>
      </c>
      <c r="M75" s="1">
        <v>51.405346000000002</v>
      </c>
      <c r="N75" s="1">
        <v>51.750042000000001</v>
      </c>
      <c r="O75" s="1">
        <v>52.312030999999998</v>
      </c>
      <c r="P75" s="1">
        <v>52.873978000000001</v>
      </c>
      <c r="Q75" s="1">
        <v>53.476790999999999</v>
      </c>
      <c r="R75" s="1">
        <v>54.024281000000002</v>
      </c>
      <c r="S75" s="1">
        <v>54.461295999999997</v>
      </c>
      <c r="T75" s="1">
        <v>54.907093000000003</v>
      </c>
      <c r="U75" s="1">
        <v>55.303341000000003</v>
      </c>
      <c r="V75" s="1">
        <v>55.704666000000003</v>
      </c>
      <c r="W75" s="1">
        <v>56.041279000000003</v>
      </c>
      <c r="X75" s="1">
        <v>56.408630000000002</v>
      </c>
      <c r="Y75" s="1">
        <v>56.804091999999997</v>
      </c>
      <c r="Z75" s="1">
        <v>57.137211000000001</v>
      </c>
      <c r="AA75" s="1">
        <v>57.507964999999999</v>
      </c>
      <c r="AB75" s="1">
        <v>57.785682999999999</v>
      </c>
      <c r="AC75" s="1">
        <v>58.048088</v>
      </c>
      <c r="AD75" s="1">
        <v>58.288898000000003</v>
      </c>
      <c r="AE75" s="1" t="s">
        <v>671</v>
      </c>
    </row>
    <row r="76" spans="1:31">
      <c r="A76" t="s">
        <v>1393</v>
      </c>
      <c r="B76" t="s">
        <v>2064</v>
      </c>
      <c r="C76" t="s">
        <v>2065</v>
      </c>
      <c r="D76" t="s">
        <v>817</v>
      </c>
      <c r="E76">
        <v>10.291304999999999</v>
      </c>
      <c r="F76">
        <v>10.375522</v>
      </c>
      <c r="G76">
        <v>10.456319000000001</v>
      </c>
      <c r="H76">
        <v>10.539427</v>
      </c>
      <c r="I76">
        <v>10.62567</v>
      </c>
      <c r="J76">
        <v>10.710639</v>
      </c>
      <c r="K76">
        <v>10.794048</v>
      </c>
      <c r="L76">
        <v>10.873578999999999</v>
      </c>
      <c r="M76">
        <v>10.948176</v>
      </c>
      <c r="N76">
        <v>11.018274999999999</v>
      </c>
      <c r="O76">
        <v>11.084428000000001</v>
      </c>
      <c r="P76">
        <v>11.145583</v>
      </c>
      <c r="Q76">
        <v>11.20349</v>
      </c>
      <c r="R76">
        <v>11.261288</v>
      </c>
      <c r="S76">
        <v>11.314209999999999</v>
      </c>
      <c r="T76">
        <v>11.365144000000001</v>
      </c>
      <c r="U76">
        <v>11.41733</v>
      </c>
      <c r="V76">
        <v>11.468310000000001</v>
      </c>
      <c r="W76">
        <v>11.518629000000001</v>
      </c>
      <c r="X76">
        <v>11.568477</v>
      </c>
      <c r="Y76">
        <v>11.617742</v>
      </c>
      <c r="Z76">
        <v>11.666309</v>
      </c>
      <c r="AA76">
        <v>11.714332000000001</v>
      </c>
      <c r="AB76">
        <v>11.761891</v>
      </c>
      <c r="AC76">
        <v>11.809170999999999</v>
      </c>
      <c r="AD76">
        <v>11.856415</v>
      </c>
      <c r="AE76" t="s">
        <v>665</v>
      </c>
    </row>
    <row r="77" spans="1:31" s="41" customFormat="1">
      <c r="A77" s="41" t="s">
        <v>981</v>
      </c>
      <c r="B77" s="41" t="s">
        <v>2066</v>
      </c>
      <c r="C77" s="41" t="s">
        <v>2067</v>
      </c>
      <c r="D77" s="41" t="s">
        <v>817</v>
      </c>
      <c r="E77" s="41">
        <v>1.502035</v>
      </c>
      <c r="F77" s="41">
        <v>1.5143260000000001</v>
      </c>
      <c r="G77" s="41">
        <v>1.526119</v>
      </c>
      <c r="H77" s="41">
        <v>1.538249</v>
      </c>
      <c r="I77" s="41">
        <v>1.550837</v>
      </c>
      <c r="J77" s="41">
        <v>1.563237</v>
      </c>
      <c r="K77" s="41">
        <v>1.5754109999999999</v>
      </c>
      <c r="L77" s="41">
        <v>1.587019</v>
      </c>
      <c r="M77" s="41">
        <v>1.597906</v>
      </c>
      <c r="N77" s="41">
        <v>1.6081369999999999</v>
      </c>
      <c r="O77" s="41">
        <v>1.617793</v>
      </c>
      <c r="P77" s="41">
        <v>1.626719</v>
      </c>
      <c r="Q77" s="41">
        <v>1.63517</v>
      </c>
      <c r="R77" s="41">
        <v>1.643605</v>
      </c>
      <c r="S77" s="41">
        <v>1.65133</v>
      </c>
      <c r="T77" s="41">
        <v>1.6587639999999999</v>
      </c>
      <c r="U77" s="41">
        <v>1.66638</v>
      </c>
      <c r="V77" s="41">
        <v>1.673821</v>
      </c>
      <c r="W77" s="41">
        <v>1.681165</v>
      </c>
      <c r="X77" s="41">
        <v>1.6884399999999999</v>
      </c>
      <c r="Y77" s="41">
        <v>1.6956310000000001</v>
      </c>
      <c r="Z77" s="41">
        <v>1.70272</v>
      </c>
      <c r="AA77" s="41">
        <v>1.7097279999999999</v>
      </c>
      <c r="AB77" s="41">
        <v>1.7166699999999999</v>
      </c>
      <c r="AC77" s="41">
        <v>1.72357</v>
      </c>
      <c r="AD77" s="41">
        <v>1.7304660000000001</v>
      </c>
      <c r="AE77" s="41" t="s">
        <v>665</v>
      </c>
    </row>
    <row r="78" spans="1:31">
      <c r="A78" t="s">
        <v>955</v>
      </c>
      <c r="B78" t="s">
        <v>2068</v>
      </c>
      <c r="C78" t="s">
        <v>2069</v>
      </c>
      <c r="D78" t="s">
        <v>817</v>
      </c>
      <c r="E78">
        <v>8.7892690000000009</v>
      </c>
      <c r="F78">
        <v>8.8611959999999996</v>
      </c>
      <c r="G78">
        <v>8.9301999999999992</v>
      </c>
      <c r="H78">
        <v>9.0011779999999995</v>
      </c>
      <c r="I78">
        <v>9.0748339999999992</v>
      </c>
      <c r="J78">
        <v>9.1474019999999996</v>
      </c>
      <c r="K78">
        <v>9.2186369999999993</v>
      </c>
      <c r="L78">
        <v>9.2865599999999997</v>
      </c>
      <c r="M78">
        <v>9.3502700000000001</v>
      </c>
      <c r="N78">
        <v>9.4101379999999999</v>
      </c>
      <c r="O78">
        <v>9.4666350000000001</v>
      </c>
      <c r="P78">
        <v>9.5188649999999999</v>
      </c>
      <c r="Q78">
        <v>9.5683199999999999</v>
      </c>
      <c r="R78">
        <v>9.6176820000000003</v>
      </c>
      <c r="S78">
        <v>9.6628799999999995</v>
      </c>
      <c r="T78">
        <v>9.7063799999999993</v>
      </c>
      <c r="U78">
        <v>9.7509499999999996</v>
      </c>
      <c r="V78">
        <v>9.7944890000000004</v>
      </c>
      <c r="W78">
        <v>9.8374640000000007</v>
      </c>
      <c r="X78">
        <v>9.8800360000000005</v>
      </c>
      <c r="Y78">
        <v>9.9221109999999992</v>
      </c>
      <c r="Z78">
        <v>9.9635899999999999</v>
      </c>
      <c r="AA78">
        <v>10.004602999999999</v>
      </c>
      <c r="AB78">
        <v>10.045221</v>
      </c>
      <c r="AC78">
        <v>10.085601</v>
      </c>
      <c r="AD78">
        <v>10.125949</v>
      </c>
      <c r="AE78" t="s">
        <v>665</v>
      </c>
    </row>
    <row r="79" spans="1:31">
      <c r="A79" t="s">
        <v>1409</v>
      </c>
      <c r="B79" t="s">
        <v>2070</v>
      </c>
      <c r="C79" t="s">
        <v>2071</v>
      </c>
      <c r="D79" t="s">
        <v>817</v>
      </c>
      <c r="E79">
        <v>15.340902</v>
      </c>
      <c r="F79">
        <v>15.924714</v>
      </c>
      <c r="G79">
        <v>16.390450999999999</v>
      </c>
      <c r="H79">
        <v>16.871880000000001</v>
      </c>
      <c r="I79">
        <v>17.291449</v>
      </c>
      <c r="J79">
        <v>17.680021</v>
      </c>
      <c r="K79">
        <v>17.998669</v>
      </c>
      <c r="L79">
        <v>18.281811000000001</v>
      </c>
      <c r="M79">
        <v>18.585245</v>
      </c>
      <c r="N79">
        <v>18.822433</v>
      </c>
      <c r="O79">
        <v>19.134668000000001</v>
      </c>
      <c r="P79">
        <v>19.403853999999999</v>
      </c>
      <c r="Q79">
        <v>19.701650999999998</v>
      </c>
      <c r="R79">
        <v>19.970364</v>
      </c>
      <c r="S79">
        <v>20.185044999999999</v>
      </c>
      <c r="T79">
        <v>20.403708000000002</v>
      </c>
      <c r="U79">
        <v>20.590519</v>
      </c>
      <c r="V79">
        <v>20.78002</v>
      </c>
      <c r="W79">
        <v>20.931851999999999</v>
      </c>
      <c r="X79">
        <v>21.098742000000001</v>
      </c>
      <c r="Y79">
        <v>21.280412999999999</v>
      </c>
      <c r="Z79">
        <v>21.426705999999999</v>
      </c>
      <c r="AA79">
        <v>21.598884999999999</v>
      </c>
      <c r="AB79">
        <v>21.721876000000002</v>
      </c>
      <c r="AC79">
        <v>21.843810999999999</v>
      </c>
      <c r="AD79">
        <v>21.961637</v>
      </c>
      <c r="AE79" t="s">
        <v>2072</v>
      </c>
    </row>
    <row r="80" spans="1:31" s="41" customFormat="1">
      <c r="A80" s="41" t="s">
        <v>981</v>
      </c>
      <c r="B80" s="41" t="s">
        <v>2073</v>
      </c>
      <c r="C80" s="41" t="s">
        <v>2074</v>
      </c>
      <c r="D80" s="41" t="s">
        <v>817</v>
      </c>
      <c r="E80" s="41">
        <v>15.340902</v>
      </c>
      <c r="F80" s="41">
        <v>15.924714</v>
      </c>
      <c r="G80" s="41">
        <v>16.390450999999999</v>
      </c>
      <c r="H80" s="41">
        <v>16.871880000000001</v>
      </c>
      <c r="I80" s="41">
        <v>17.291449</v>
      </c>
      <c r="J80" s="41">
        <v>17.680021</v>
      </c>
      <c r="K80" s="41">
        <v>17.998669</v>
      </c>
      <c r="L80" s="41">
        <v>18.281811000000001</v>
      </c>
      <c r="M80" s="41">
        <v>18.585245</v>
      </c>
      <c r="N80" s="41">
        <v>18.822433</v>
      </c>
      <c r="O80" s="41">
        <v>19.134668000000001</v>
      </c>
      <c r="P80" s="41">
        <v>19.403853999999999</v>
      </c>
      <c r="Q80" s="41">
        <v>19.701650999999998</v>
      </c>
      <c r="R80" s="41">
        <v>19.970364</v>
      </c>
      <c r="S80" s="41">
        <v>20.185044999999999</v>
      </c>
      <c r="T80" s="41">
        <v>20.403708000000002</v>
      </c>
      <c r="U80" s="41">
        <v>20.590519</v>
      </c>
      <c r="V80" s="41">
        <v>20.78002</v>
      </c>
      <c r="W80" s="41">
        <v>20.931851999999999</v>
      </c>
      <c r="X80" s="41">
        <v>21.098742000000001</v>
      </c>
      <c r="Y80" s="41">
        <v>21.280412999999999</v>
      </c>
      <c r="Z80" s="41">
        <v>21.426705999999999</v>
      </c>
      <c r="AA80" s="41">
        <v>21.598884999999999</v>
      </c>
      <c r="AB80" s="41">
        <v>21.721876000000002</v>
      </c>
      <c r="AC80" s="41">
        <v>21.843810999999999</v>
      </c>
      <c r="AD80" s="41">
        <v>21.961637</v>
      </c>
      <c r="AE80" s="41" t="s">
        <v>2072</v>
      </c>
    </row>
    <row r="81" spans="1:31">
      <c r="A81" t="s">
        <v>1416</v>
      </c>
      <c r="B81" t="s">
        <v>2075</v>
      </c>
      <c r="C81" t="s">
        <v>2076</v>
      </c>
      <c r="D81" t="s">
        <v>817</v>
      </c>
      <c r="E81">
        <v>22.165752000000001</v>
      </c>
      <c r="F81">
        <v>22.622451999999999</v>
      </c>
      <c r="G81">
        <v>22.721696999999999</v>
      </c>
      <c r="H81">
        <v>22.603363000000002</v>
      </c>
      <c r="I81">
        <v>22.389446</v>
      </c>
      <c r="J81">
        <v>22.155965999999999</v>
      </c>
      <c r="K81">
        <v>21.957535</v>
      </c>
      <c r="L81">
        <v>21.876045000000001</v>
      </c>
      <c r="M81">
        <v>21.871922999999999</v>
      </c>
      <c r="N81">
        <v>21.909331999999999</v>
      </c>
      <c r="O81">
        <v>22.092934</v>
      </c>
      <c r="P81">
        <v>22.324539000000001</v>
      </c>
      <c r="Q81">
        <v>22.571650999999999</v>
      </c>
      <c r="R81">
        <v>22.792632999999999</v>
      </c>
      <c r="S81">
        <v>22.962038</v>
      </c>
      <c r="T81">
        <v>23.138241000000001</v>
      </c>
      <c r="U81">
        <v>23.295490000000001</v>
      </c>
      <c r="V81">
        <v>23.456334999999999</v>
      </c>
      <c r="W81">
        <v>23.590796999999998</v>
      </c>
      <c r="X81">
        <v>23.741415</v>
      </c>
      <c r="Y81">
        <v>23.905937000000002</v>
      </c>
      <c r="Z81">
        <v>24.044193</v>
      </c>
      <c r="AA81">
        <v>24.194748000000001</v>
      </c>
      <c r="AB81">
        <v>24.301912000000002</v>
      </c>
      <c r="AC81">
        <v>24.395106999999999</v>
      </c>
      <c r="AD81">
        <v>24.470844</v>
      </c>
      <c r="AE81" t="s">
        <v>634</v>
      </c>
    </row>
    <row r="82" spans="1:31" s="41" customFormat="1">
      <c r="A82" s="41" t="s">
        <v>981</v>
      </c>
      <c r="B82" s="41" t="s">
        <v>2077</v>
      </c>
      <c r="C82" s="41" t="s">
        <v>2078</v>
      </c>
      <c r="D82" s="41" t="s">
        <v>817</v>
      </c>
      <c r="E82" s="41">
        <v>7.7307170000000003</v>
      </c>
      <c r="F82" s="41">
        <v>7.908595</v>
      </c>
      <c r="G82" s="41">
        <v>7.9704259999999998</v>
      </c>
      <c r="H82" s="41">
        <v>7.9522690000000003</v>
      </c>
      <c r="I82" s="41">
        <v>7.8903990000000004</v>
      </c>
      <c r="J82" s="41">
        <v>7.811064</v>
      </c>
      <c r="K82" s="41">
        <v>7.7212870000000002</v>
      </c>
      <c r="L82" s="41">
        <v>7.6663509999999997</v>
      </c>
      <c r="M82" s="41">
        <v>7.6092370000000003</v>
      </c>
      <c r="N82" s="41">
        <v>7.5968689999999999</v>
      </c>
      <c r="O82" s="41">
        <v>7.6361160000000003</v>
      </c>
      <c r="P82" s="41">
        <v>7.7052350000000001</v>
      </c>
      <c r="Q82" s="41">
        <v>7.7767419999999996</v>
      </c>
      <c r="R82" s="41">
        <v>7.8408680000000004</v>
      </c>
      <c r="S82" s="41">
        <v>7.8899629999999998</v>
      </c>
      <c r="T82" s="41">
        <v>7.9406850000000002</v>
      </c>
      <c r="U82" s="41">
        <v>7.9817900000000002</v>
      </c>
      <c r="V82" s="41">
        <v>8.0197450000000003</v>
      </c>
      <c r="W82" s="41">
        <v>8.0528040000000001</v>
      </c>
      <c r="X82" s="41">
        <v>8.0899859999999997</v>
      </c>
      <c r="Y82" s="41">
        <v>8.1287839999999996</v>
      </c>
      <c r="Z82" s="41">
        <v>8.1610209999999999</v>
      </c>
      <c r="AA82" s="41">
        <v>8.1877220000000008</v>
      </c>
      <c r="AB82" s="41">
        <v>8.2046320000000001</v>
      </c>
      <c r="AC82" s="41">
        <v>8.2139039999999994</v>
      </c>
      <c r="AD82" s="41">
        <v>8.2204619999999995</v>
      </c>
      <c r="AE82" s="41" t="s">
        <v>710</v>
      </c>
    </row>
    <row r="83" spans="1:31">
      <c r="A83" t="s">
        <v>955</v>
      </c>
      <c r="B83" t="s">
        <v>2079</v>
      </c>
      <c r="C83" t="s">
        <v>2080</v>
      </c>
      <c r="D83" t="s">
        <v>817</v>
      </c>
      <c r="E83">
        <v>14.435036999999999</v>
      </c>
      <c r="F83">
        <v>14.713857000000001</v>
      </c>
      <c r="G83">
        <v>14.751270999999999</v>
      </c>
      <c r="H83">
        <v>14.651092999999999</v>
      </c>
      <c r="I83">
        <v>14.499046</v>
      </c>
      <c r="J83">
        <v>14.344901</v>
      </c>
      <c r="K83">
        <v>14.236249000000001</v>
      </c>
      <c r="L83">
        <v>14.209693</v>
      </c>
      <c r="M83">
        <v>14.262687</v>
      </c>
      <c r="N83">
        <v>14.312465</v>
      </c>
      <c r="O83">
        <v>14.456816999999999</v>
      </c>
      <c r="P83">
        <v>14.619304</v>
      </c>
      <c r="Q83">
        <v>14.79491</v>
      </c>
      <c r="R83">
        <v>14.951764000000001</v>
      </c>
      <c r="S83">
        <v>15.072075</v>
      </c>
      <c r="T83">
        <v>15.197556000000001</v>
      </c>
      <c r="U83">
        <v>15.313701</v>
      </c>
      <c r="V83">
        <v>15.436590000000001</v>
      </c>
      <c r="W83">
        <v>15.537993</v>
      </c>
      <c r="X83">
        <v>15.651429</v>
      </c>
      <c r="Y83">
        <v>15.777153</v>
      </c>
      <c r="Z83">
        <v>15.883171000000001</v>
      </c>
      <c r="AA83">
        <v>16.007024999999999</v>
      </c>
      <c r="AB83">
        <v>16.097280999999999</v>
      </c>
      <c r="AC83">
        <v>16.181204000000001</v>
      </c>
      <c r="AD83">
        <v>16.250381000000001</v>
      </c>
      <c r="AE83" t="s">
        <v>619</v>
      </c>
    </row>
    <row r="84" spans="1:31">
      <c r="A84" t="s">
        <v>443</v>
      </c>
      <c r="B84" t="s">
        <v>2081</v>
      </c>
      <c r="C84" t="s">
        <v>2082</v>
      </c>
      <c r="D84" t="s">
        <v>817</v>
      </c>
      <c r="E84">
        <v>208.160629</v>
      </c>
      <c r="F84">
        <v>208.79321300000001</v>
      </c>
      <c r="G84">
        <v>207.948059</v>
      </c>
      <c r="H84">
        <v>205.85446200000001</v>
      </c>
      <c r="I84">
        <v>204.26417499999999</v>
      </c>
      <c r="J84">
        <v>203.147369</v>
      </c>
      <c r="K84">
        <v>201.93911700000001</v>
      </c>
      <c r="L84">
        <v>201.214584</v>
      </c>
      <c r="M84">
        <v>200.736816</v>
      </c>
      <c r="N84">
        <v>200.51611299999999</v>
      </c>
      <c r="O84">
        <v>200.56538399999999</v>
      </c>
      <c r="P84">
        <v>199.98819</v>
      </c>
      <c r="Q84">
        <v>199.415604</v>
      </c>
      <c r="R84">
        <v>198.80512999999999</v>
      </c>
      <c r="S84">
        <v>198.17640700000001</v>
      </c>
      <c r="T84">
        <v>197.56388899999999</v>
      </c>
      <c r="U84">
        <v>196.79184000000001</v>
      </c>
      <c r="V84">
        <v>196.106247</v>
      </c>
      <c r="W84">
        <v>195.480133</v>
      </c>
      <c r="X84">
        <v>194.85119599999999</v>
      </c>
      <c r="Y84">
        <v>194.21250900000001</v>
      </c>
      <c r="Z84">
        <v>193.47126800000001</v>
      </c>
      <c r="AA84">
        <v>192.58871500000001</v>
      </c>
      <c r="AB84">
        <v>191.672607</v>
      </c>
      <c r="AC84">
        <v>190.67291299999999</v>
      </c>
      <c r="AD84">
        <v>189.727585</v>
      </c>
      <c r="AE84" t="s">
        <v>703</v>
      </c>
    </row>
    <row r="85" spans="1:31">
      <c r="A85" t="s">
        <v>1435</v>
      </c>
      <c r="B85" t="s">
        <v>2083</v>
      </c>
      <c r="C85" t="s">
        <v>2084</v>
      </c>
      <c r="D85" t="s">
        <v>817</v>
      </c>
      <c r="E85">
        <v>164.66413900000001</v>
      </c>
      <c r="F85">
        <v>164.92240899999999</v>
      </c>
      <c r="G85">
        <v>164.012711</v>
      </c>
      <c r="H85">
        <v>162.12080399999999</v>
      </c>
      <c r="I85">
        <v>160.628601</v>
      </c>
      <c r="J85">
        <v>159.51095599999999</v>
      </c>
      <c r="K85">
        <v>158.32330300000001</v>
      </c>
      <c r="L85">
        <v>157.51623499999999</v>
      </c>
      <c r="M85">
        <v>156.90280200000001</v>
      </c>
      <c r="N85">
        <v>156.490219</v>
      </c>
      <c r="O85">
        <v>156.287567</v>
      </c>
      <c r="P85">
        <v>155.596451</v>
      </c>
      <c r="Q85">
        <v>154.909378</v>
      </c>
      <c r="R85">
        <v>154.19335899999999</v>
      </c>
      <c r="S85">
        <v>153.463776</v>
      </c>
      <c r="T85">
        <v>152.74731399999999</v>
      </c>
      <c r="U85">
        <v>151.90829500000001</v>
      </c>
      <c r="V85">
        <v>151.13687100000001</v>
      </c>
      <c r="W85">
        <v>150.412003</v>
      </c>
      <c r="X85">
        <v>149.685608</v>
      </c>
      <c r="Y85">
        <v>148.95237700000001</v>
      </c>
      <c r="Z85">
        <v>148.141312</v>
      </c>
      <c r="AA85">
        <v>147.22318999999999</v>
      </c>
      <c r="AB85">
        <v>146.28079199999999</v>
      </c>
      <c r="AC85">
        <v>145.27612300000001</v>
      </c>
      <c r="AD85">
        <v>144.31445299999999</v>
      </c>
      <c r="AE85" t="s">
        <v>686</v>
      </c>
    </row>
    <row r="86" spans="1:31">
      <c r="A86" t="s">
        <v>1178</v>
      </c>
      <c r="B86" t="s">
        <v>2085</v>
      </c>
      <c r="C86" t="s">
        <v>2086</v>
      </c>
      <c r="D86" t="s">
        <v>817</v>
      </c>
      <c r="E86">
        <v>43.496493999999998</v>
      </c>
      <c r="F86">
        <v>43.870795999999999</v>
      </c>
      <c r="G86">
        <v>43.935341000000001</v>
      </c>
      <c r="H86">
        <v>43.733662000000002</v>
      </c>
      <c r="I86">
        <v>43.635578000000002</v>
      </c>
      <c r="J86">
        <v>43.636414000000002</v>
      </c>
      <c r="K86">
        <v>43.615806999999997</v>
      </c>
      <c r="L86">
        <v>43.698352999999997</v>
      </c>
      <c r="M86">
        <v>43.834007</v>
      </c>
      <c r="N86">
        <v>44.025897999999998</v>
      </c>
      <c r="O86">
        <v>44.277813000000002</v>
      </c>
      <c r="P86">
        <v>44.391734999999997</v>
      </c>
      <c r="Q86">
        <v>44.506225999999998</v>
      </c>
      <c r="R86">
        <v>44.611767</v>
      </c>
      <c r="S86">
        <v>44.712634999999999</v>
      </c>
      <c r="T86">
        <v>44.816569999999999</v>
      </c>
      <c r="U86">
        <v>44.883552999999999</v>
      </c>
      <c r="V86">
        <v>44.969372</v>
      </c>
      <c r="W86">
        <v>45.068134000000001</v>
      </c>
      <c r="X86">
        <v>45.165591999999997</v>
      </c>
      <c r="Y86">
        <v>45.260128000000002</v>
      </c>
      <c r="Z86">
        <v>45.329951999999999</v>
      </c>
      <c r="AA86">
        <v>45.365524000000001</v>
      </c>
      <c r="AB86">
        <v>45.391823000000002</v>
      </c>
      <c r="AC86">
        <v>45.396793000000002</v>
      </c>
      <c r="AD86">
        <v>45.413131999999997</v>
      </c>
      <c r="AE86" t="s">
        <v>710</v>
      </c>
    </row>
    <row r="87" spans="1:31">
      <c r="A87" t="s">
        <v>451</v>
      </c>
      <c r="B87" t="s">
        <v>2087</v>
      </c>
      <c r="C87" t="s">
        <v>2088</v>
      </c>
      <c r="D87" t="s">
        <v>817</v>
      </c>
      <c r="E87">
        <v>89.237289000000004</v>
      </c>
      <c r="F87">
        <v>89.304610999999994</v>
      </c>
      <c r="G87">
        <v>89.436661000000001</v>
      </c>
      <c r="H87">
        <v>89.620934000000005</v>
      </c>
      <c r="I87">
        <v>89.835068000000007</v>
      </c>
      <c r="J87">
        <v>90.127808000000002</v>
      </c>
      <c r="K87">
        <v>90.388962000000006</v>
      </c>
      <c r="L87">
        <v>90.646591000000001</v>
      </c>
      <c r="M87">
        <v>90.874008000000003</v>
      </c>
      <c r="N87">
        <v>91.105034000000003</v>
      </c>
      <c r="O87">
        <v>91.325821000000005</v>
      </c>
      <c r="P87">
        <v>91.503319000000005</v>
      </c>
      <c r="Q87">
        <v>91.676781000000005</v>
      </c>
      <c r="R87">
        <v>91.845580999999996</v>
      </c>
      <c r="S87">
        <v>92.006157000000002</v>
      </c>
      <c r="T87">
        <v>92.163200000000003</v>
      </c>
      <c r="U87">
        <v>92.298409000000007</v>
      </c>
      <c r="V87">
        <v>92.413787999999997</v>
      </c>
      <c r="W87">
        <v>92.506454000000005</v>
      </c>
      <c r="X87">
        <v>92.593238999999997</v>
      </c>
      <c r="Y87">
        <v>92.697021000000007</v>
      </c>
      <c r="Z87">
        <v>92.799789000000004</v>
      </c>
      <c r="AA87">
        <v>92.905288999999996</v>
      </c>
      <c r="AB87">
        <v>92.984549999999999</v>
      </c>
      <c r="AC87">
        <v>93.058082999999996</v>
      </c>
      <c r="AD87">
        <v>93.105536999999998</v>
      </c>
      <c r="AE87" t="s">
        <v>710</v>
      </c>
    </row>
    <row r="88" spans="1:31">
      <c r="A88" t="s">
        <v>921</v>
      </c>
      <c r="B88" t="s">
        <v>2089</v>
      </c>
      <c r="C88" t="s">
        <v>2090</v>
      </c>
      <c r="D88" t="s">
        <v>817</v>
      </c>
      <c r="E88">
        <v>734.60199</v>
      </c>
      <c r="F88">
        <v>681.25598100000002</v>
      </c>
      <c r="G88">
        <v>684.28692599999999</v>
      </c>
      <c r="H88">
        <v>673.98980700000004</v>
      </c>
      <c r="I88">
        <v>683.41693099999998</v>
      </c>
      <c r="J88">
        <v>712.55456500000003</v>
      </c>
      <c r="K88">
        <v>732.71130400000004</v>
      </c>
      <c r="L88">
        <v>744.84387200000003</v>
      </c>
      <c r="M88">
        <v>749.81542999999999</v>
      </c>
      <c r="N88">
        <v>757.92114300000003</v>
      </c>
      <c r="O88">
        <v>770.47119099999998</v>
      </c>
      <c r="P88">
        <v>793.58917199999996</v>
      </c>
      <c r="Q88">
        <v>821.20849599999997</v>
      </c>
      <c r="R88">
        <v>845.46813999999995</v>
      </c>
      <c r="S88">
        <v>872.15417500000001</v>
      </c>
      <c r="T88">
        <v>890.66058299999997</v>
      </c>
      <c r="U88">
        <v>906.70764199999996</v>
      </c>
      <c r="V88">
        <v>924.74493399999994</v>
      </c>
      <c r="W88">
        <v>943.75726299999997</v>
      </c>
      <c r="X88">
        <v>957.82116699999995</v>
      </c>
      <c r="Y88">
        <v>965.947632</v>
      </c>
      <c r="Z88">
        <v>975.11267099999998</v>
      </c>
      <c r="AA88">
        <v>984.19189500000005</v>
      </c>
      <c r="AB88">
        <v>992.79992700000003</v>
      </c>
      <c r="AC88">
        <v>996.04656999999997</v>
      </c>
      <c r="AD88">
        <v>1001.5481569999999</v>
      </c>
      <c r="AE88" t="s">
        <v>651</v>
      </c>
    </row>
    <row r="89" spans="1:31">
      <c r="A89" t="s">
        <v>457</v>
      </c>
      <c r="B89" t="s">
        <v>2091</v>
      </c>
      <c r="C89" t="s">
        <v>2092</v>
      </c>
      <c r="D89" t="s">
        <v>817</v>
      </c>
      <c r="E89">
        <v>590.71014400000001</v>
      </c>
      <c r="F89">
        <v>589.92114300000003</v>
      </c>
      <c r="G89">
        <v>673.66332999999997</v>
      </c>
      <c r="H89">
        <v>722.36029099999996</v>
      </c>
      <c r="I89">
        <v>770.13201900000001</v>
      </c>
      <c r="J89">
        <v>911.09674099999995</v>
      </c>
      <c r="K89">
        <v>975.370361</v>
      </c>
      <c r="L89">
        <v>1036.7476810000001</v>
      </c>
      <c r="M89">
        <v>1082.8173830000001</v>
      </c>
      <c r="N89">
        <v>1159.0126949999999</v>
      </c>
      <c r="O89">
        <v>1212.578857</v>
      </c>
      <c r="P89">
        <v>1254.067139</v>
      </c>
      <c r="Q89">
        <v>1275.980591</v>
      </c>
      <c r="R89">
        <v>1297.4061280000001</v>
      </c>
      <c r="S89">
        <v>1319.5187989999999</v>
      </c>
      <c r="T89">
        <v>1340.399658</v>
      </c>
      <c r="U89">
        <v>1363.283936</v>
      </c>
      <c r="V89">
        <v>1385.059937</v>
      </c>
      <c r="W89">
        <v>1406.8359379999999</v>
      </c>
      <c r="X89">
        <v>1431.3625489999999</v>
      </c>
      <c r="Y89">
        <v>1450.387817</v>
      </c>
      <c r="Z89">
        <v>1472.163818</v>
      </c>
      <c r="AA89">
        <v>1493.9398189999999</v>
      </c>
      <c r="AB89">
        <v>1507.5783690000001</v>
      </c>
      <c r="AC89">
        <v>1504.827759</v>
      </c>
      <c r="AD89">
        <v>1504.827759</v>
      </c>
      <c r="AE89" t="s">
        <v>715</v>
      </c>
    </row>
    <row r="90" spans="1:31">
      <c r="A90" t="s">
        <v>996</v>
      </c>
      <c r="B90" t="s">
        <v>2093</v>
      </c>
      <c r="C90" t="s">
        <v>2094</v>
      </c>
      <c r="D90" t="s">
        <v>817</v>
      </c>
      <c r="E90">
        <v>28329.833984000001</v>
      </c>
      <c r="F90">
        <v>28190.765625</v>
      </c>
      <c r="G90">
        <v>28213.521484000001</v>
      </c>
      <c r="H90">
        <v>28072.724609000001</v>
      </c>
      <c r="I90">
        <v>27926.308593999998</v>
      </c>
      <c r="J90">
        <v>27911.746093999998</v>
      </c>
      <c r="K90">
        <v>27781.646484000001</v>
      </c>
      <c r="L90">
        <v>27695.304688</v>
      </c>
      <c r="M90">
        <v>27569.902343999998</v>
      </c>
      <c r="N90">
        <v>27568.21875</v>
      </c>
      <c r="O90">
        <v>27554.136718999998</v>
      </c>
      <c r="P90">
        <v>27493.074218999998</v>
      </c>
      <c r="Q90">
        <v>27423.302734000001</v>
      </c>
      <c r="R90">
        <v>27375.023438</v>
      </c>
      <c r="S90">
        <v>27333.927734000001</v>
      </c>
      <c r="T90">
        <v>27316.882812</v>
      </c>
      <c r="U90">
        <v>27300.582031000002</v>
      </c>
      <c r="V90">
        <v>27267.695312</v>
      </c>
      <c r="W90">
        <v>27274.9375</v>
      </c>
      <c r="X90">
        <v>27270.621093999998</v>
      </c>
      <c r="Y90">
        <v>27279.113281000002</v>
      </c>
      <c r="Z90">
        <v>27280.335938</v>
      </c>
      <c r="AA90">
        <v>27297.630859000001</v>
      </c>
      <c r="AB90">
        <v>27265.054688</v>
      </c>
      <c r="AC90">
        <v>27203.566406000002</v>
      </c>
      <c r="AD90">
        <v>27179.878906000002</v>
      </c>
      <c r="AE90" t="s">
        <v>631</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K104"/>
  <sheetViews>
    <sheetView workbookViewId="0"/>
  </sheetViews>
  <sheetFormatPr defaultRowHeight="14.25"/>
  <cols>
    <col min="1" max="1" width="19.59765625" customWidth="1"/>
    <col min="2" max="2" width="19.3984375" style="38" customWidth="1"/>
    <col min="3" max="3" width="25" customWidth="1"/>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7" spans="2:37" ht="15" customHeight="1"/>
    <row r="8" spans="2:37" ht="15" customHeight="1"/>
    <row r="9" spans="2:37" ht="15" customHeight="1"/>
    <row r="10" spans="2:37" ht="15" customHeight="1">
      <c r="B10" s="93" t="s">
        <v>2095</v>
      </c>
      <c r="C10" t="s">
        <v>2096</v>
      </c>
    </row>
    <row r="11" spans="2:37" ht="15" customHeight="1">
      <c r="C11" t="s">
        <v>2097</v>
      </c>
    </row>
    <row r="12" spans="2:37" ht="15" customHeight="1">
      <c r="C12" t="s">
        <v>2098</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2099</v>
      </c>
    </row>
    <row r="16" spans="2:37" ht="15" customHeight="1">
      <c r="B16" s="93"/>
      <c r="C16" t="s">
        <v>2100</v>
      </c>
    </row>
    <row r="17" spans="1:37" s="36" customFormat="1" ht="15" customHeight="1">
      <c r="A17" s="99" t="s">
        <v>3</v>
      </c>
      <c r="B17" s="93" t="s">
        <v>2101</v>
      </c>
      <c r="C17" t="s">
        <v>2102</v>
      </c>
      <c r="D17" t="s">
        <v>2103</v>
      </c>
      <c r="E17" t="s">
        <v>2104</v>
      </c>
      <c r="F17" t="s">
        <v>2105</v>
      </c>
      <c r="H17">
        <v>4261.2089839999999</v>
      </c>
      <c r="I17">
        <v>4165.4692379999997</v>
      </c>
      <c r="J17">
        <v>4178.9077150000003</v>
      </c>
      <c r="K17">
        <v>3978.719482</v>
      </c>
      <c r="L17">
        <v>3855.0739749999998</v>
      </c>
      <c r="M17">
        <v>3710.0678710000002</v>
      </c>
      <c r="N17">
        <v>3529.6840820000002</v>
      </c>
      <c r="O17">
        <v>3435.4689939999998</v>
      </c>
      <c r="P17">
        <v>3334.1838379999999</v>
      </c>
      <c r="Q17">
        <v>3264.727539</v>
      </c>
      <c r="R17">
        <v>3205.7775879999999</v>
      </c>
      <c r="S17">
        <v>3152.030518</v>
      </c>
      <c r="T17">
        <v>3120.5131839999999</v>
      </c>
      <c r="U17">
        <v>3100.7028810000002</v>
      </c>
      <c r="V17">
        <v>3107.5751949999999</v>
      </c>
      <c r="W17">
        <v>3103.5952149999998</v>
      </c>
      <c r="X17">
        <v>3105.5422359999998</v>
      </c>
      <c r="Y17">
        <v>3104.023682</v>
      </c>
      <c r="Z17">
        <v>3113.2983399999998</v>
      </c>
      <c r="AA17">
        <v>3089.4384770000001</v>
      </c>
      <c r="AB17">
        <v>3066.6860350000002</v>
      </c>
      <c r="AC17">
        <v>3034.6389159999999</v>
      </c>
      <c r="AD17">
        <v>3020.6389159999999</v>
      </c>
      <c r="AE17">
        <v>3018.6577149999998</v>
      </c>
      <c r="AF17">
        <v>3014.9001459999999</v>
      </c>
      <c r="AG17">
        <v>2999.3642580000001</v>
      </c>
      <c r="AH17">
        <v>2994.1733399999998</v>
      </c>
      <c r="AI17">
        <v>2975.3676759999998</v>
      </c>
      <c r="AJ17">
        <v>2985.5803219999998</v>
      </c>
      <c r="AK17" s="91">
        <v>-1.2999999999999999E-2</v>
      </c>
    </row>
    <row r="18" spans="1:37" ht="15" customHeight="1">
      <c r="A18" s="99" t="s">
        <v>4</v>
      </c>
      <c r="B18" s="93" t="s">
        <v>2106</v>
      </c>
      <c r="C18" t="s">
        <v>2107</v>
      </c>
      <c r="D18" t="s">
        <v>2108</v>
      </c>
      <c r="E18" t="s">
        <v>2109</v>
      </c>
      <c r="F18" t="s">
        <v>2105</v>
      </c>
      <c r="H18">
        <v>3.8023000000000001E-2</v>
      </c>
      <c r="I18">
        <v>4.3187000000000003E-2</v>
      </c>
      <c r="J18">
        <v>4.5353999999999998E-2</v>
      </c>
      <c r="K18">
        <v>4.5319999999999999E-2</v>
      </c>
      <c r="L18">
        <v>4.4067000000000002E-2</v>
      </c>
      <c r="M18">
        <v>4.4172999999999997E-2</v>
      </c>
      <c r="N18">
        <v>4.7336999999999997E-2</v>
      </c>
      <c r="O18">
        <v>4.5893000000000003E-2</v>
      </c>
      <c r="P18">
        <v>4.4604999999999999E-2</v>
      </c>
      <c r="Q18">
        <v>4.3331000000000001E-2</v>
      </c>
      <c r="R18">
        <v>4.2484000000000001E-2</v>
      </c>
      <c r="S18">
        <v>4.1492000000000001E-2</v>
      </c>
      <c r="T18">
        <v>4.1480000000000003E-2</v>
      </c>
      <c r="U18">
        <v>4.1260999999999999E-2</v>
      </c>
      <c r="V18">
        <v>4.2231999999999999E-2</v>
      </c>
      <c r="W18">
        <v>4.2576999999999997E-2</v>
      </c>
      <c r="X18">
        <v>4.3085999999999999E-2</v>
      </c>
      <c r="Y18">
        <v>4.3957999999999997E-2</v>
      </c>
      <c r="Z18">
        <v>4.4603999999999998E-2</v>
      </c>
      <c r="AA18">
        <v>4.4463000000000003E-2</v>
      </c>
      <c r="AB18">
        <v>4.4759E-2</v>
      </c>
      <c r="AC18">
        <v>4.4290999999999997E-2</v>
      </c>
      <c r="AD18">
        <v>4.4715999999999999E-2</v>
      </c>
      <c r="AE18">
        <v>4.5012000000000003E-2</v>
      </c>
      <c r="AF18">
        <v>4.5915999999999998E-2</v>
      </c>
      <c r="AG18">
        <v>4.6358999999999997E-2</v>
      </c>
      <c r="AH18">
        <v>4.7074999999999999E-2</v>
      </c>
      <c r="AI18">
        <v>4.7725999999999998E-2</v>
      </c>
      <c r="AJ18">
        <v>4.8885999999999999E-2</v>
      </c>
      <c r="AK18" s="91">
        <v>8.9999999999999993E-3</v>
      </c>
    </row>
    <row r="19" spans="1:37" ht="15" customHeight="1">
      <c r="A19" s="99"/>
      <c r="B19" s="93" t="s">
        <v>2110</v>
      </c>
      <c r="C19" t="s">
        <v>2111</v>
      </c>
      <c r="D19" t="s">
        <v>2112</v>
      </c>
      <c r="E19" t="s">
        <v>2113</v>
      </c>
      <c r="F19" t="s">
        <v>2105</v>
      </c>
      <c r="H19">
        <v>4261.2470700000003</v>
      </c>
      <c r="I19">
        <v>4165.5122069999998</v>
      </c>
      <c r="J19">
        <v>4178.953125</v>
      </c>
      <c r="K19">
        <v>3978.764893</v>
      </c>
      <c r="L19">
        <v>3855.118164</v>
      </c>
      <c r="M19">
        <v>3710.1120609999998</v>
      </c>
      <c r="N19">
        <v>3529.7314449999999</v>
      </c>
      <c r="O19">
        <v>3435.514893</v>
      </c>
      <c r="P19">
        <v>3334.2285160000001</v>
      </c>
      <c r="Q19">
        <v>3264.7707519999999</v>
      </c>
      <c r="R19">
        <v>3205.820068</v>
      </c>
      <c r="S19">
        <v>3152.0720209999999</v>
      </c>
      <c r="T19">
        <v>3120.5546880000002</v>
      </c>
      <c r="U19">
        <v>3100.7441410000001</v>
      </c>
      <c r="V19">
        <v>3107.617432</v>
      </c>
      <c r="W19">
        <v>3103.6376949999999</v>
      </c>
      <c r="X19">
        <v>3105.5852049999999</v>
      </c>
      <c r="Y19">
        <v>3104.0676269999999</v>
      </c>
      <c r="Z19">
        <v>3113.343018</v>
      </c>
      <c r="AA19">
        <v>3089.4829100000002</v>
      </c>
      <c r="AB19">
        <v>3066.7307129999999</v>
      </c>
      <c r="AC19">
        <v>3034.6831050000001</v>
      </c>
      <c r="AD19">
        <v>3020.6835940000001</v>
      </c>
      <c r="AE19">
        <v>3018.7026369999999</v>
      </c>
      <c r="AF19">
        <v>3014.9460450000001</v>
      </c>
      <c r="AG19">
        <v>2999.4106449999999</v>
      </c>
      <c r="AH19">
        <v>2994.2204590000001</v>
      </c>
      <c r="AI19">
        <v>2975.4152829999998</v>
      </c>
      <c r="AJ19">
        <v>2985.6291500000002</v>
      </c>
      <c r="AK19" s="91">
        <v>-1.2999999999999999E-2</v>
      </c>
    </row>
    <row r="20" spans="1:37" ht="15" customHeight="1">
      <c r="A20" s="99"/>
      <c r="B20" s="93"/>
      <c r="C20" t="s">
        <v>2114</v>
      </c>
    </row>
    <row r="21" spans="1:37" ht="15" customHeight="1">
      <c r="A21" s="99" t="s">
        <v>3</v>
      </c>
      <c r="B21" s="93" t="s">
        <v>2115</v>
      </c>
      <c r="C21" t="s">
        <v>2116</v>
      </c>
      <c r="D21" t="s">
        <v>2117</v>
      </c>
      <c r="E21" t="s">
        <v>2118</v>
      </c>
      <c r="F21" t="s">
        <v>2105</v>
      </c>
      <c r="H21">
        <v>65.354873999999995</v>
      </c>
      <c r="I21">
        <v>64.367446999999999</v>
      </c>
      <c r="J21">
        <v>64.577347000000003</v>
      </c>
      <c r="K21">
        <v>61.971232999999998</v>
      </c>
      <c r="L21">
        <v>60.005485999999998</v>
      </c>
      <c r="M21">
        <v>58.059173999999999</v>
      </c>
      <c r="N21">
        <v>55.693237000000003</v>
      </c>
      <c r="O21">
        <v>54.434040000000003</v>
      </c>
      <c r="P21">
        <v>53.190224000000001</v>
      </c>
      <c r="Q21">
        <v>52.335518</v>
      </c>
      <c r="R21">
        <v>51.635181000000003</v>
      </c>
      <c r="S21">
        <v>51.013401000000002</v>
      </c>
      <c r="T21">
        <v>50.723430999999998</v>
      </c>
      <c r="U21">
        <v>50.638119000000003</v>
      </c>
      <c r="V21">
        <v>50.953381</v>
      </c>
      <c r="W21">
        <v>51.106983</v>
      </c>
      <c r="X21">
        <v>51.337200000000003</v>
      </c>
      <c r="Y21">
        <v>51.507069000000001</v>
      </c>
      <c r="Z21">
        <v>51.807926000000002</v>
      </c>
      <c r="AA21">
        <v>51.617271000000002</v>
      </c>
      <c r="AB21">
        <v>51.425037000000003</v>
      </c>
      <c r="AC21">
        <v>51.076138</v>
      </c>
      <c r="AD21">
        <v>50.975265999999998</v>
      </c>
      <c r="AE21">
        <v>51.131583999999997</v>
      </c>
      <c r="AF21">
        <v>51.549194</v>
      </c>
      <c r="AG21">
        <v>51.506973000000002</v>
      </c>
      <c r="AH21">
        <v>51.551234999999998</v>
      </c>
      <c r="AI21">
        <v>51.505409</v>
      </c>
      <c r="AJ21">
        <v>51.592044999999999</v>
      </c>
      <c r="AK21" s="91">
        <v>-8.0000000000000002E-3</v>
      </c>
    </row>
    <row r="22" spans="1:37" ht="15" customHeight="1">
      <c r="A22" s="99" t="s">
        <v>1</v>
      </c>
      <c r="B22" s="93" t="s">
        <v>2119</v>
      </c>
      <c r="C22" t="s">
        <v>2120</v>
      </c>
      <c r="D22" t="s">
        <v>2121</v>
      </c>
      <c r="E22" t="s">
        <v>860</v>
      </c>
      <c r="F22" t="s">
        <v>2105</v>
      </c>
      <c r="H22">
        <v>1.743233</v>
      </c>
      <c r="I22">
        <v>2.0182180000000001</v>
      </c>
      <c r="J22">
        <v>2.2862909999999999</v>
      </c>
      <c r="K22">
        <v>2.4998840000000002</v>
      </c>
      <c r="L22">
        <v>2.686242</v>
      </c>
      <c r="M22">
        <v>2.8885809999999998</v>
      </c>
      <c r="N22">
        <v>3.0825490000000002</v>
      </c>
      <c r="O22">
        <v>3.2880370000000001</v>
      </c>
      <c r="P22">
        <v>3.4951979999999998</v>
      </c>
      <c r="Q22">
        <v>3.6990980000000002</v>
      </c>
      <c r="R22">
        <v>3.9172699999999998</v>
      </c>
      <c r="S22">
        <v>4.1249289999999998</v>
      </c>
      <c r="T22">
        <v>4.3538300000000003</v>
      </c>
      <c r="U22">
        <v>4.6029609999999996</v>
      </c>
      <c r="V22">
        <v>4.8807489999999998</v>
      </c>
      <c r="W22">
        <v>5.1384759999999998</v>
      </c>
      <c r="X22">
        <v>5.3986669999999997</v>
      </c>
      <c r="Y22">
        <v>5.6610370000000003</v>
      </c>
      <c r="Z22">
        <v>5.9194690000000003</v>
      </c>
      <c r="AA22">
        <v>6.1427649999999998</v>
      </c>
      <c r="AB22">
        <v>6.367375</v>
      </c>
      <c r="AC22">
        <v>6.565753</v>
      </c>
      <c r="AD22">
        <v>6.787687</v>
      </c>
      <c r="AE22">
        <v>7.0449020000000004</v>
      </c>
      <c r="AF22">
        <v>7.3636160000000004</v>
      </c>
      <c r="AG22">
        <v>7.5993620000000002</v>
      </c>
      <c r="AH22">
        <v>7.8479130000000001</v>
      </c>
      <c r="AI22">
        <v>8.1101650000000003</v>
      </c>
      <c r="AJ22">
        <v>8.3923629999999996</v>
      </c>
      <c r="AK22" s="91">
        <v>5.8000000000000003E-2</v>
      </c>
    </row>
    <row r="23" spans="1:37" ht="15" customHeight="1">
      <c r="A23" s="99" t="s">
        <v>1</v>
      </c>
      <c r="B23" s="93" t="s">
        <v>2122</v>
      </c>
      <c r="C23" t="s">
        <v>2123</v>
      </c>
      <c r="D23" t="s">
        <v>2124</v>
      </c>
      <c r="E23" t="s">
        <v>860</v>
      </c>
      <c r="F23" t="s">
        <v>2105</v>
      </c>
      <c r="H23">
        <v>111.074066</v>
      </c>
      <c r="I23">
        <v>92.723067999999998</v>
      </c>
      <c r="J23">
        <v>115.042404</v>
      </c>
      <c r="K23">
        <v>131.954193</v>
      </c>
      <c r="L23">
        <v>176.260132</v>
      </c>
      <c r="M23">
        <v>211.37725800000001</v>
      </c>
      <c r="N23">
        <v>241.34435999999999</v>
      </c>
      <c r="O23">
        <v>303.136841</v>
      </c>
      <c r="P23">
        <v>357.62210099999999</v>
      </c>
      <c r="Q23">
        <v>374.59121699999997</v>
      </c>
      <c r="R23">
        <v>391.29467799999998</v>
      </c>
      <c r="S23">
        <v>397.81219499999997</v>
      </c>
      <c r="T23">
        <v>406.01861600000001</v>
      </c>
      <c r="U23">
        <v>415.84866299999999</v>
      </c>
      <c r="V23">
        <v>426.80166600000001</v>
      </c>
      <c r="W23">
        <v>428.99340799999999</v>
      </c>
      <c r="X23">
        <v>430.97232100000002</v>
      </c>
      <c r="Y23">
        <v>432.742188</v>
      </c>
      <c r="Z23">
        <v>429.12298600000003</v>
      </c>
      <c r="AA23">
        <v>427.27084400000001</v>
      </c>
      <c r="AB23">
        <v>425.53814699999998</v>
      </c>
      <c r="AC23">
        <v>418.24804699999999</v>
      </c>
      <c r="AD23">
        <v>413.413971</v>
      </c>
      <c r="AE23">
        <v>407.59445199999999</v>
      </c>
      <c r="AF23">
        <v>421.545502</v>
      </c>
      <c r="AG23">
        <v>405.49380500000001</v>
      </c>
      <c r="AH23">
        <v>397.36910999999998</v>
      </c>
      <c r="AI23">
        <v>390.33197000000001</v>
      </c>
      <c r="AJ23">
        <v>382.40600599999999</v>
      </c>
      <c r="AK23" s="91">
        <v>4.4999999999999998E-2</v>
      </c>
    </row>
    <row r="24" spans="1:37" ht="15" customHeight="1">
      <c r="A24" s="99" t="s">
        <v>1</v>
      </c>
      <c r="B24" s="93" t="s">
        <v>2125</v>
      </c>
      <c r="C24" t="s">
        <v>2126</v>
      </c>
      <c r="D24" t="s">
        <v>2127</v>
      </c>
      <c r="E24" t="s">
        <v>860</v>
      </c>
      <c r="F24" t="s">
        <v>2105</v>
      </c>
      <c r="H24">
        <v>508.43786599999999</v>
      </c>
      <c r="I24">
        <v>551.344604</v>
      </c>
      <c r="J24">
        <v>560.90081799999996</v>
      </c>
      <c r="K24">
        <v>608.73260500000004</v>
      </c>
      <c r="L24">
        <v>637.63928199999998</v>
      </c>
      <c r="M24">
        <v>675.878784</v>
      </c>
      <c r="N24">
        <v>715.71838400000001</v>
      </c>
      <c r="O24">
        <v>742.19348100000002</v>
      </c>
      <c r="P24">
        <v>751.131531</v>
      </c>
      <c r="Q24">
        <v>761.29754600000001</v>
      </c>
      <c r="R24">
        <v>787.35711700000002</v>
      </c>
      <c r="S24">
        <v>799.63317900000004</v>
      </c>
      <c r="T24">
        <v>813.97637899999995</v>
      </c>
      <c r="U24">
        <v>829.30658000000005</v>
      </c>
      <c r="V24">
        <v>845.67999299999997</v>
      </c>
      <c r="W24">
        <v>852.52032499999996</v>
      </c>
      <c r="X24">
        <v>859.699341</v>
      </c>
      <c r="Y24">
        <v>866.59027100000003</v>
      </c>
      <c r="Z24">
        <v>868.37591599999996</v>
      </c>
      <c r="AA24">
        <v>873.333618</v>
      </c>
      <c r="AB24">
        <v>880.52056900000002</v>
      </c>
      <c r="AC24">
        <v>881.733521</v>
      </c>
      <c r="AD24">
        <v>887.74896200000001</v>
      </c>
      <c r="AE24">
        <v>896.84521500000005</v>
      </c>
      <c r="AF24">
        <v>945.74054000000001</v>
      </c>
      <c r="AG24">
        <v>951.76086399999997</v>
      </c>
      <c r="AH24">
        <v>963.33557099999996</v>
      </c>
      <c r="AI24">
        <v>980.705017</v>
      </c>
      <c r="AJ24">
        <v>1002.163269</v>
      </c>
      <c r="AK24" s="91">
        <v>2.5000000000000001E-2</v>
      </c>
    </row>
    <row r="25" spans="1:37" ht="15" customHeight="1">
      <c r="A25" s="99" t="s">
        <v>5</v>
      </c>
      <c r="B25" s="93" t="s">
        <v>2128</v>
      </c>
      <c r="C25" t="s">
        <v>2129</v>
      </c>
      <c r="D25" t="s">
        <v>2130</v>
      </c>
      <c r="E25" t="s">
        <v>2131</v>
      </c>
      <c r="F25" t="s">
        <v>2105</v>
      </c>
      <c r="H25">
        <v>36.80809</v>
      </c>
      <c r="I25">
        <v>42.450114999999997</v>
      </c>
      <c r="J25">
        <v>55.260314999999999</v>
      </c>
      <c r="K25">
        <v>70.734511999999995</v>
      </c>
      <c r="L25">
        <v>82.198173999999995</v>
      </c>
      <c r="M25">
        <v>88.952583000000004</v>
      </c>
      <c r="N25">
        <v>96.522469000000001</v>
      </c>
      <c r="O25">
        <v>102.665527</v>
      </c>
      <c r="P25">
        <v>104.730766</v>
      </c>
      <c r="Q25">
        <v>106.99645200000001</v>
      </c>
      <c r="R25">
        <v>109.58612100000001</v>
      </c>
      <c r="S25">
        <v>112.281425</v>
      </c>
      <c r="T25">
        <v>115.795715</v>
      </c>
      <c r="U25">
        <v>119.63102000000001</v>
      </c>
      <c r="V25">
        <v>121.983734</v>
      </c>
      <c r="W25">
        <v>123.021652</v>
      </c>
      <c r="X25">
        <v>124.072029</v>
      </c>
      <c r="Y25">
        <v>124.679176</v>
      </c>
      <c r="Z25">
        <v>124.110359</v>
      </c>
      <c r="AA25">
        <v>126.292648</v>
      </c>
      <c r="AB25">
        <v>128.647797</v>
      </c>
      <c r="AC25">
        <v>130.731369</v>
      </c>
      <c r="AD25">
        <v>132.804047</v>
      </c>
      <c r="AE25">
        <v>135.45207199999999</v>
      </c>
      <c r="AF25">
        <v>140.67497299999999</v>
      </c>
      <c r="AG25">
        <v>143.49865700000001</v>
      </c>
      <c r="AH25">
        <v>146.019882</v>
      </c>
      <c r="AI25">
        <v>148.85476700000001</v>
      </c>
      <c r="AJ25">
        <v>152.716949</v>
      </c>
      <c r="AK25" s="91">
        <v>5.1999999999999998E-2</v>
      </c>
    </row>
    <row r="26" spans="1:37" ht="15" customHeight="1">
      <c r="A26" s="99" t="s">
        <v>5</v>
      </c>
      <c r="B26" s="93" t="s">
        <v>2132</v>
      </c>
      <c r="C26" t="s">
        <v>2133</v>
      </c>
      <c r="D26" t="s">
        <v>2134</v>
      </c>
      <c r="E26" t="s">
        <v>2135</v>
      </c>
      <c r="F26" t="s">
        <v>2105</v>
      </c>
      <c r="H26">
        <v>1.8548770000000001</v>
      </c>
      <c r="I26">
        <v>1.49115</v>
      </c>
      <c r="J26">
        <v>1.977841</v>
      </c>
      <c r="K26">
        <v>2.4288750000000001</v>
      </c>
      <c r="L26">
        <v>2.8408159999999998</v>
      </c>
      <c r="M26">
        <v>3.2359110000000002</v>
      </c>
      <c r="N26">
        <v>3.649448</v>
      </c>
      <c r="O26">
        <v>4.0281409999999997</v>
      </c>
      <c r="P26">
        <v>4.4075350000000002</v>
      </c>
      <c r="Q26">
        <v>4.7407579999999996</v>
      </c>
      <c r="R26">
        <v>5.1201639999999999</v>
      </c>
      <c r="S26">
        <v>5.4903329999999997</v>
      </c>
      <c r="T26">
        <v>5.8926119999999997</v>
      </c>
      <c r="U26">
        <v>6.3226519999999997</v>
      </c>
      <c r="V26">
        <v>6.7701330000000004</v>
      </c>
      <c r="W26">
        <v>7.1771459999999996</v>
      </c>
      <c r="X26">
        <v>7.5892309999999998</v>
      </c>
      <c r="Y26">
        <v>7.9999479999999998</v>
      </c>
      <c r="Z26">
        <v>8.3867989999999999</v>
      </c>
      <c r="AA26">
        <v>8.4483689999999996</v>
      </c>
      <c r="AB26">
        <v>8.8156440000000007</v>
      </c>
      <c r="AC26">
        <v>9.1417289999999998</v>
      </c>
      <c r="AD26">
        <v>9.4986230000000003</v>
      </c>
      <c r="AE26">
        <v>9.9047850000000004</v>
      </c>
      <c r="AF26">
        <v>10.464734999999999</v>
      </c>
      <c r="AG26">
        <v>10.843572</v>
      </c>
      <c r="AH26">
        <v>11.242437000000001</v>
      </c>
      <c r="AI26">
        <v>11.666950999999999</v>
      </c>
      <c r="AJ26">
        <v>12.12445</v>
      </c>
      <c r="AK26" s="91">
        <v>6.9000000000000006E-2</v>
      </c>
    </row>
    <row r="27" spans="1:37" ht="15" customHeight="1">
      <c r="A27" s="99" t="s">
        <v>4</v>
      </c>
      <c r="B27" s="93" t="s">
        <v>2136</v>
      </c>
      <c r="C27" t="s">
        <v>2137</v>
      </c>
      <c r="D27" t="s">
        <v>2138</v>
      </c>
      <c r="E27" t="s">
        <v>2139</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t="s">
        <v>549</v>
      </c>
    </row>
    <row r="28" spans="1:37" ht="15" customHeight="1">
      <c r="A28" s="99" t="s">
        <v>3</v>
      </c>
      <c r="B28" s="93" t="s">
        <v>2140</v>
      </c>
      <c r="C28" t="s">
        <v>2141</v>
      </c>
      <c r="D28" t="s">
        <v>2142</v>
      </c>
      <c r="E28" t="s">
        <v>2143</v>
      </c>
      <c r="F28" t="s">
        <v>2105</v>
      </c>
      <c r="H28">
        <v>260.33767699999999</v>
      </c>
      <c r="I28">
        <v>284.04229700000002</v>
      </c>
      <c r="J28">
        <v>305.01568600000002</v>
      </c>
      <c r="K28">
        <v>305.35479700000002</v>
      </c>
      <c r="L28">
        <v>312.66549700000002</v>
      </c>
      <c r="M28">
        <v>314.52105699999998</v>
      </c>
      <c r="N28">
        <v>315.11904900000002</v>
      </c>
      <c r="O28">
        <v>319.13711499999999</v>
      </c>
      <c r="P28">
        <v>321.17468300000002</v>
      </c>
      <c r="Q28">
        <v>326.260986</v>
      </c>
      <c r="R28">
        <v>328.858521</v>
      </c>
      <c r="S28">
        <v>333.425659</v>
      </c>
      <c r="T28">
        <v>340.51068099999998</v>
      </c>
      <c r="U28">
        <v>348.96490499999999</v>
      </c>
      <c r="V28">
        <v>359.56423999999998</v>
      </c>
      <c r="W28">
        <v>369.301331</v>
      </c>
      <c r="X28">
        <v>379.96630900000002</v>
      </c>
      <c r="Y28">
        <v>390.71816999999999</v>
      </c>
      <c r="Z28">
        <v>402.095032</v>
      </c>
      <c r="AA28">
        <v>407.89550800000001</v>
      </c>
      <c r="AB28">
        <v>410.38531499999999</v>
      </c>
      <c r="AC28">
        <v>411.369598</v>
      </c>
      <c r="AD28">
        <v>414.686218</v>
      </c>
      <c r="AE28">
        <v>419.77377300000001</v>
      </c>
      <c r="AF28">
        <v>431.28286700000001</v>
      </c>
      <c r="AG28">
        <v>434.78265399999998</v>
      </c>
      <c r="AH28">
        <v>439.58450299999998</v>
      </c>
      <c r="AI28">
        <v>443.747589</v>
      </c>
      <c r="AJ28">
        <v>451.06195100000002</v>
      </c>
      <c r="AK28" s="91">
        <v>0.02</v>
      </c>
    </row>
    <row r="29" spans="1:37" ht="15" customHeight="1">
      <c r="A29" s="99" t="s">
        <v>2</v>
      </c>
      <c r="B29" s="93" t="s">
        <v>2144</v>
      </c>
      <c r="C29" t="s">
        <v>2145</v>
      </c>
      <c r="D29" t="s">
        <v>2146</v>
      </c>
      <c r="E29" t="s">
        <v>2147</v>
      </c>
      <c r="F29" t="s">
        <v>2105</v>
      </c>
      <c r="H29">
        <v>0.146399</v>
      </c>
      <c r="I29">
        <v>0.18338299999999999</v>
      </c>
      <c r="J29">
        <v>0.200849</v>
      </c>
      <c r="K29">
        <v>0.19855800000000001</v>
      </c>
      <c r="L29">
        <v>0.18665100000000001</v>
      </c>
      <c r="M29">
        <v>0.17716399999999999</v>
      </c>
      <c r="N29">
        <v>0.16334199999999999</v>
      </c>
      <c r="O29">
        <v>0.156747</v>
      </c>
      <c r="P29">
        <v>0.15138099999999999</v>
      </c>
      <c r="Q29">
        <v>0.147448</v>
      </c>
      <c r="R29">
        <v>0.143647</v>
      </c>
      <c r="S29">
        <v>0.14069799999999999</v>
      </c>
      <c r="T29">
        <v>0.138933</v>
      </c>
      <c r="U29">
        <v>0.13770399999999999</v>
      </c>
      <c r="V29">
        <v>0.13794100000000001</v>
      </c>
      <c r="W29">
        <v>0.13822400000000001</v>
      </c>
      <c r="X29">
        <v>0.13792599999999999</v>
      </c>
      <c r="Y29">
        <v>0.137735</v>
      </c>
      <c r="Z29">
        <v>0.138627</v>
      </c>
      <c r="AA29">
        <v>0.13744000000000001</v>
      </c>
      <c r="AB29">
        <v>0.13666300000000001</v>
      </c>
      <c r="AC29">
        <v>0.13572500000000001</v>
      </c>
      <c r="AD29">
        <v>0.135739</v>
      </c>
      <c r="AE29">
        <v>0.136181</v>
      </c>
      <c r="AF29">
        <v>0.13528499999999999</v>
      </c>
      <c r="AG29">
        <v>0.13680700000000001</v>
      </c>
      <c r="AH29">
        <v>0.13749700000000001</v>
      </c>
      <c r="AI29">
        <v>0.13724700000000001</v>
      </c>
      <c r="AJ29">
        <v>0.13896</v>
      </c>
      <c r="AK29" s="91">
        <v>-2E-3</v>
      </c>
    </row>
    <row r="30" spans="1:37" ht="15" customHeight="1">
      <c r="A30" s="99" t="s">
        <v>2</v>
      </c>
      <c r="B30" s="93" t="s">
        <v>2148</v>
      </c>
      <c r="C30" t="s">
        <v>2149</v>
      </c>
      <c r="D30" t="s">
        <v>2150</v>
      </c>
      <c r="E30" t="s">
        <v>2151</v>
      </c>
      <c r="F30" t="s">
        <v>2105</v>
      </c>
      <c r="H30">
        <v>8.7724999999999997E-2</v>
      </c>
      <c r="I30">
        <v>9.5141000000000003E-2</v>
      </c>
      <c r="J30">
        <v>9.3187000000000006E-2</v>
      </c>
      <c r="K30">
        <v>8.4927000000000002E-2</v>
      </c>
      <c r="L30">
        <v>7.8188999999999995E-2</v>
      </c>
      <c r="M30">
        <v>7.4744000000000005E-2</v>
      </c>
      <c r="N30">
        <v>6.9276000000000004E-2</v>
      </c>
      <c r="O30">
        <v>6.7884E-2</v>
      </c>
      <c r="P30">
        <v>6.6099000000000005E-2</v>
      </c>
      <c r="Q30">
        <v>6.4701999999999996E-2</v>
      </c>
      <c r="R30">
        <v>6.3481999999999997E-2</v>
      </c>
      <c r="S30">
        <v>6.2466000000000001E-2</v>
      </c>
      <c r="T30">
        <v>6.2052000000000003E-2</v>
      </c>
      <c r="U30">
        <v>6.2031000000000003E-2</v>
      </c>
      <c r="V30">
        <v>6.2622999999999998E-2</v>
      </c>
      <c r="W30">
        <v>6.3350000000000004E-2</v>
      </c>
      <c r="X30">
        <v>6.3626000000000002E-2</v>
      </c>
      <c r="Y30">
        <v>6.4074999999999993E-2</v>
      </c>
      <c r="Z30">
        <v>6.5116999999999994E-2</v>
      </c>
      <c r="AA30">
        <v>6.5092999999999998E-2</v>
      </c>
      <c r="AB30">
        <v>6.5226000000000006E-2</v>
      </c>
      <c r="AC30">
        <v>6.5299999999999997E-2</v>
      </c>
      <c r="AD30">
        <v>6.5858E-2</v>
      </c>
      <c r="AE30">
        <v>6.6746E-2</v>
      </c>
      <c r="AF30">
        <v>6.6167000000000004E-2</v>
      </c>
      <c r="AG30">
        <v>6.8168999999999993E-2</v>
      </c>
      <c r="AH30">
        <v>6.9236000000000006E-2</v>
      </c>
      <c r="AI30">
        <v>6.9742999999999999E-2</v>
      </c>
      <c r="AJ30">
        <v>7.1419999999999997E-2</v>
      </c>
      <c r="AK30" s="91">
        <v>-7.0000000000000001E-3</v>
      </c>
    </row>
    <row r="31" spans="1:37" ht="15" customHeight="1">
      <c r="A31" s="99" t="s">
        <v>6</v>
      </c>
      <c r="B31" s="93" t="s">
        <v>2152</v>
      </c>
      <c r="C31" t="s">
        <v>2153</v>
      </c>
      <c r="D31" t="s">
        <v>2154</v>
      </c>
      <c r="E31" t="s">
        <v>2155</v>
      </c>
      <c r="F31" t="s">
        <v>2105</v>
      </c>
      <c r="H31">
        <v>3.9212999999999998E-2</v>
      </c>
      <c r="I31">
        <v>7.0762000000000005E-2</v>
      </c>
      <c r="J31">
        <v>7.5776999999999997E-2</v>
      </c>
      <c r="K31">
        <v>7.7414999999999998E-2</v>
      </c>
      <c r="L31">
        <v>7.2887999999999994E-2</v>
      </c>
      <c r="M31">
        <v>7.1433999999999997E-2</v>
      </c>
      <c r="N31">
        <v>6.7584000000000005E-2</v>
      </c>
      <c r="O31">
        <v>6.7595000000000002E-2</v>
      </c>
      <c r="P31">
        <v>6.6695000000000004E-2</v>
      </c>
      <c r="Q31">
        <v>6.6094E-2</v>
      </c>
      <c r="R31">
        <v>6.5060999999999994E-2</v>
      </c>
      <c r="S31">
        <v>6.4700999999999995E-2</v>
      </c>
      <c r="T31">
        <v>6.4893999999999993E-2</v>
      </c>
      <c r="U31">
        <v>6.5939999999999999E-2</v>
      </c>
      <c r="V31">
        <v>6.7456000000000002E-2</v>
      </c>
      <c r="W31">
        <v>6.9922999999999999E-2</v>
      </c>
      <c r="X31">
        <v>7.1676000000000004E-2</v>
      </c>
      <c r="Y31">
        <v>7.3866000000000001E-2</v>
      </c>
      <c r="Z31">
        <v>7.6803999999999997E-2</v>
      </c>
      <c r="AA31">
        <v>7.8645000000000007E-2</v>
      </c>
      <c r="AB31">
        <v>8.0493999999999996E-2</v>
      </c>
      <c r="AC31">
        <v>8.2782999999999995E-2</v>
      </c>
      <c r="AD31">
        <v>8.5065000000000002E-2</v>
      </c>
      <c r="AE31">
        <v>8.8678000000000007E-2</v>
      </c>
      <c r="AF31">
        <v>9.1661999999999993E-2</v>
      </c>
      <c r="AG31">
        <v>9.8857E-2</v>
      </c>
      <c r="AH31">
        <v>0.10201200000000001</v>
      </c>
      <c r="AI31">
        <v>0.105752</v>
      </c>
      <c r="AJ31">
        <v>0.110752</v>
      </c>
      <c r="AK31" s="91">
        <v>3.7999999999999999E-2</v>
      </c>
    </row>
    <row r="32" spans="1:37" ht="15" customHeight="1">
      <c r="A32" s="99" t="s">
        <v>6</v>
      </c>
      <c r="B32" s="93" t="s">
        <v>2156</v>
      </c>
      <c r="C32" t="s">
        <v>2157</v>
      </c>
      <c r="D32" t="s">
        <v>2154</v>
      </c>
      <c r="E32" t="s">
        <v>2158</v>
      </c>
      <c r="F32" t="s">
        <v>2105</v>
      </c>
      <c r="H32">
        <v>2.8170000000000001E-2</v>
      </c>
      <c r="I32">
        <v>2.9277999999999998E-2</v>
      </c>
      <c r="J32">
        <v>2.9669000000000001E-2</v>
      </c>
      <c r="K32">
        <v>2.8216999999999999E-2</v>
      </c>
      <c r="L32">
        <v>2.6741999999999998E-2</v>
      </c>
      <c r="M32">
        <v>2.5812000000000002E-2</v>
      </c>
      <c r="N32">
        <v>2.4267E-2</v>
      </c>
      <c r="O32">
        <v>2.3708E-2</v>
      </c>
      <c r="P32">
        <v>2.2952E-2</v>
      </c>
      <c r="Q32">
        <v>2.2303E-2</v>
      </c>
      <c r="R32">
        <v>2.1676000000000001E-2</v>
      </c>
      <c r="S32">
        <v>2.1156000000000001E-2</v>
      </c>
      <c r="T32">
        <v>2.0836E-2</v>
      </c>
      <c r="U32">
        <v>2.0712999999999999E-2</v>
      </c>
      <c r="V32">
        <v>2.0820999999999999E-2</v>
      </c>
      <c r="W32">
        <v>2.0957E-2</v>
      </c>
      <c r="X32">
        <v>2.0978E-2</v>
      </c>
      <c r="Y32">
        <v>2.1166000000000001E-2</v>
      </c>
      <c r="Z32">
        <v>2.1319000000000001E-2</v>
      </c>
      <c r="AA32">
        <v>2.1262E-2</v>
      </c>
      <c r="AB32">
        <v>2.1253000000000001E-2</v>
      </c>
      <c r="AC32">
        <v>2.1250000000000002E-2</v>
      </c>
      <c r="AD32">
        <v>2.1382999999999999E-2</v>
      </c>
      <c r="AE32">
        <v>2.1656999999999999E-2</v>
      </c>
      <c r="AF32">
        <v>2.2249000000000001E-2</v>
      </c>
      <c r="AG32">
        <v>2.2818999999999999E-2</v>
      </c>
      <c r="AH32">
        <v>2.3054000000000002E-2</v>
      </c>
      <c r="AI32">
        <v>2.3292E-2</v>
      </c>
      <c r="AJ32">
        <v>2.3813999999999998E-2</v>
      </c>
      <c r="AK32" s="91">
        <v>-6.0000000000000001E-3</v>
      </c>
    </row>
    <row r="33" spans="1:37" ht="15" customHeight="1">
      <c r="A33" s="99" t="s">
        <v>7</v>
      </c>
      <c r="B33" s="93" t="s">
        <v>2159</v>
      </c>
      <c r="C33" t="s">
        <v>2160</v>
      </c>
      <c r="D33" t="s">
        <v>2161</v>
      </c>
      <c r="E33" t="s">
        <v>2162</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t="s">
        <v>549</v>
      </c>
    </row>
    <row r="34" spans="1:37" ht="15" customHeight="1">
      <c r="A34" s="99" t="s">
        <v>7</v>
      </c>
      <c r="B34" s="93" t="s">
        <v>2163</v>
      </c>
      <c r="C34" t="s">
        <v>2164</v>
      </c>
      <c r="D34" t="s">
        <v>2165</v>
      </c>
      <c r="E34" t="s">
        <v>2166</v>
      </c>
      <c r="F34" t="s">
        <v>2105</v>
      </c>
      <c r="H34">
        <v>2.5139239999999998</v>
      </c>
      <c r="I34">
        <v>2.5356830000000001</v>
      </c>
      <c r="J34">
        <v>2.2055470000000001</v>
      </c>
      <c r="K34">
        <v>2.0324040000000001</v>
      </c>
      <c r="L34">
        <v>2.150182</v>
      </c>
      <c r="M34">
        <v>2.3345470000000001</v>
      </c>
      <c r="N34">
        <v>2.6524869999999998</v>
      </c>
      <c r="O34">
        <v>2.8486359999999999</v>
      </c>
      <c r="P34">
        <v>3.0338449999999999</v>
      </c>
      <c r="Q34">
        <v>3.1788259999999999</v>
      </c>
      <c r="R34">
        <v>3.300967</v>
      </c>
      <c r="S34">
        <v>3.412798</v>
      </c>
      <c r="T34">
        <v>3.5302519999999999</v>
      </c>
      <c r="U34">
        <v>3.6535359999999999</v>
      </c>
      <c r="V34">
        <v>3.7629760000000001</v>
      </c>
      <c r="W34">
        <v>3.8445360000000002</v>
      </c>
      <c r="X34">
        <v>3.7949630000000001</v>
      </c>
      <c r="Y34">
        <v>3.7541329999999999</v>
      </c>
      <c r="Z34">
        <v>3.7143030000000001</v>
      </c>
      <c r="AA34">
        <v>3.654188</v>
      </c>
      <c r="AB34">
        <v>3.592638</v>
      </c>
      <c r="AC34">
        <v>3.5293109999999999</v>
      </c>
      <c r="AD34">
        <v>3.473919</v>
      </c>
      <c r="AE34">
        <v>3.456718</v>
      </c>
      <c r="AF34">
        <v>3.559974</v>
      </c>
      <c r="AG34">
        <v>3.6922130000000002</v>
      </c>
      <c r="AH34">
        <v>3.6755080000000002</v>
      </c>
      <c r="AI34">
        <v>3.6827830000000001</v>
      </c>
      <c r="AJ34">
        <v>3.6879759999999999</v>
      </c>
      <c r="AK34" s="91">
        <v>1.4E-2</v>
      </c>
    </row>
    <row r="35" spans="1:37" ht="15" customHeight="1">
      <c r="A35" s="99"/>
      <c r="B35" s="93" t="s">
        <v>2167</v>
      </c>
      <c r="C35" t="s">
        <v>2168</v>
      </c>
      <c r="D35" t="s">
        <v>2169</v>
      </c>
      <c r="E35" t="s">
        <v>2170</v>
      </c>
      <c r="F35" t="s">
        <v>2105</v>
      </c>
      <c r="H35">
        <v>988.42608600000005</v>
      </c>
      <c r="I35">
        <v>1041.3510739999999</v>
      </c>
      <c r="J35">
        <v>1107.6657709999999</v>
      </c>
      <c r="K35">
        <v>1186.097534</v>
      </c>
      <c r="L35">
        <v>1276.810303</v>
      </c>
      <c r="M35">
        <v>1357.5970460000001</v>
      </c>
      <c r="N35">
        <v>1434.1064449999999</v>
      </c>
      <c r="O35">
        <v>1532.047607</v>
      </c>
      <c r="P35">
        <v>1599.0928960000001</v>
      </c>
      <c r="Q35">
        <v>1633.401001</v>
      </c>
      <c r="R35">
        <v>1681.364014</v>
      </c>
      <c r="S35">
        <v>1707.4829099999999</v>
      </c>
      <c r="T35">
        <v>1741.088135</v>
      </c>
      <c r="U35">
        <v>1779.2547609999999</v>
      </c>
      <c r="V35">
        <v>1820.685547</v>
      </c>
      <c r="W35">
        <v>1841.39624</v>
      </c>
      <c r="X35">
        <v>1863.124268</v>
      </c>
      <c r="Y35">
        <v>1883.948975</v>
      </c>
      <c r="Z35">
        <v>1893.834717</v>
      </c>
      <c r="AA35">
        <v>1904.9576420000001</v>
      </c>
      <c r="AB35">
        <v>1915.5960689999999</v>
      </c>
      <c r="AC35">
        <v>1912.700562</v>
      </c>
      <c r="AD35">
        <v>1919.6967770000001</v>
      </c>
      <c r="AE35">
        <v>1931.5167240000001</v>
      </c>
      <c r="AF35">
        <v>2012.4967039999999</v>
      </c>
      <c r="AG35">
        <v>2009.5048830000001</v>
      </c>
      <c r="AH35">
        <v>2020.9580080000001</v>
      </c>
      <c r="AI35">
        <v>2038.940552</v>
      </c>
      <c r="AJ35">
        <v>2064.4897460000002</v>
      </c>
      <c r="AK35" s="91">
        <v>2.7E-2</v>
      </c>
    </row>
    <row r="36" spans="1:37" ht="15" customHeight="1">
      <c r="A36" s="99"/>
      <c r="B36" s="93" t="s">
        <v>2171</v>
      </c>
      <c r="C36" t="s">
        <v>2172</v>
      </c>
      <c r="D36" t="s">
        <v>2173</v>
      </c>
      <c r="E36" t="s">
        <v>2174</v>
      </c>
      <c r="F36" t="s">
        <v>2175</v>
      </c>
      <c r="H36">
        <v>18.828334999999999</v>
      </c>
      <c r="I36">
        <v>19.999586000000001</v>
      </c>
      <c r="J36">
        <v>20.952251</v>
      </c>
      <c r="K36">
        <v>22.964746000000002</v>
      </c>
      <c r="L36">
        <v>24.879736000000001</v>
      </c>
      <c r="M36">
        <v>26.789166999999999</v>
      </c>
      <c r="N36">
        <v>28.891081</v>
      </c>
      <c r="O36">
        <v>30.841034000000001</v>
      </c>
      <c r="P36">
        <v>32.414124000000001</v>
      </c>
      <c r="Q36">
        <v>33.347157000000003</v>
      </c>
      <c r="R36">
        <v>34.403534000000001</v>
      </c>
      <c r="S36">
        <v>35.136612</v>
      </c>
      <c r="T36">
        <v>35.812752000000003</v>
      </c>
      <c r="U36">
        <v>36.460147999999997</v>
      </c>
      <c r="V36">
        <v>36.943458999999997</v>
      </c>
      <c r="W36">
        <v>37.237282</v>
      </c>
      <c r="X36">
        <v>37.497146999999998</v>
      </c>
      <c r="Y36">
        <v>37.769500999999998</v>
      </c>
      <c r="Z36">
        <v>37.822398999999997</v>
      </c>
      <c r="AA36">
        <v>38.141562999999998</v>
      </c>
      <c r="AB36">
        <v>38.447823</v>
      </c>
      <c r="AC36">
        <v>38.660846999999997</v>
      </c>
      <c r="AD36">
        <v>38.857264999999998</v>
      </c>
      <c r="AE36">
        <v>39.018813999999999</v>
      </c>
      <c r="AF36">
        <v>40.030228000000001</v>
      </c>
      <c r="AG36">
        <v>40.118564999999997</v>
      </c>
      <c r="AH36">
        <v>40.296829000000002</v>
      </c>
      <c r="AI36">
        <v>40.662064000000001</v>
      </c>
      <c r="AJ36">
        <v>40.880020000000002</v>
      </c>
      <c r="AK36" s="91">
        <v>2.8000000000000001E-2</v>
      </c>
    </row>
    <row r="37" spans="1:37" ht="15" customHeight="1">
      <c r="A37" s="99"/>
      <c r="B37" s="93" t="s">
        <v>2176</v>
      </c>
      <c r="C37" t="s">
        <v>2177</v>
      </c>
      <c r="D37" t="s">
        <v>2178</v>
      </c>
      <c r="E37" t="s">
        <v>2179</v>
      </c>
      <c r="F37" t="s">
        <v>2105</v>
      </c>
      <c r="H37">
        <v>5249.6733400000003</v>
      </c>
      <c r="I37">
        <v>5206.8632809999999</v>
      </c>
      <c r="J37">
        <v>5286.6191410000001</v>
      </c>
      <c r="K37">
        <v>5164.8623049999997</v>
      </c>
      <c r="L37">
        <v>5131.9287109999996</v>
      </c>
      <c r="M37">
        <v>5067.7089839999999</v>
      </c>
      <c r="N37">
        <v>4963.8378910000001</v>
      </c>
      <c r="O37">
        <v>4967.5625</v>
      </c>
      <c r="P37">
        <v>4933.3212890000004</v>
      </c>
      <c r="Q37">
        <v>4898.171875</v>
      </c>
      <c r="R37">
        <v>4887.1840819999998</v>
      </c>
      <c r="S37">
        <v>4859.5546880000002</v>
      </c>
      <c r="T37">
        <v>4861.642578</v>
      </c>
      <c r="U37">
        <v>4879.9990230000003</v>
      </c>
      <c r="V37">
        <v>4928.3027339999999</v>
      </c>
      <c r="W37">
        <v>4945.0341799999997</v>
      </c>
      <c r="X37">
        <v>4968.7094729999999</v>
      </c>
      <c r="Y37">
        <v>4988.0166019999997</v>
      </c>
      <c r="Z37">
        <v>5007.1777339999999</v>
      </c>
      <c r="AA37">
        <v>4994.4404299999997</v>
      </c>
      <c r="AB37">
        <v>4982.3266599999997</v>
      </c>
      <c r="AC37">
        <v>4947.3837890000004</v>
      </c>
      <c r="AD37">
        <v>4940.3803710000002</v>
      </c>
      <c r="AE37">
        <v>4950.2192379999997</v>
      </c>
      <c r="AF37">
        <v>5027.4428710000002</v>
      </c>
      <c r="AG37">
        <v>5008.9155270000001</v>
      </c>
      <c r="AH37">
        <v>5015.1787109999996</v>
      </c>
      <c r="AI37">
        <v>5014.3559569999998</v>
      </c>
      <c r="AJ37">
        <v>5050.1191410000001</v>
      </c>
      <c r="AK37" s="91">
        <v>-1E-3</v>
      </c>
    </row>
    <row r="38" spans="1:37" ht="15" customHeight="1">
      <c r="A38" s="99"/>
      <c r="B38" s="93"/>
      <c r="C38" t="s">
        <v>2180</v>
      </c>
    </row>
    <row r="39" spans="1:37" ht="15" customHeight="1">
      <c r="A39" s="99"/>
      <c r="B39" s="93"/>
      <c r="C39" t="s">
        <v>2181</v>
      </c>
    </row>
    <row r="40" spans="1:37" s="36" customFormat="1" ht="15" customHeight="1">
      <c r="A40" s="99" t="s">
        <v>3</v>
      </c>
      <c r="B40" s="93" t="s">
        <v>2182</v>
      </c>
      <c r="C40" t="s">
        <v>2102</v>
      </c>
      <c r="D40" t="s">
        <v>2183</v>
      </c>
      <c r="E40" t="s">
        <v>2184</v>
      </c>
      <c r="F40" t="s">
        <v>2105</v>
      </c>
      <c r="H40">
        <v>7718.4140619999998</v>
      </c>
      <c r="I40">
        <v>7976.0561520000001</v>
      </c>
      <c r="J40">
        <v>8178.6586909999996</v>
      </c>
      <c r="K40">
        <v>8324.0957030000009</v>
      </c>
      <c r="L40">
        <v>8312.1621090000008</v>
      </c>
      <c r="M40">
        <v>8184.3251950000003</v>
      </c>
      <c r="N40">
        <v>8008.7880859999996</v>
      </c>
      <c r="O40">
        <v>7936.4726559999999</v>
      </c>
      <c r="P40">
        <v>7809.1035160000001</v>
      </c>
      <c r="Q40">
        <v>7739.4077150000003</v>
      </c>
      <c r="R40">
        <v>7655.8237300000001</v>
      </c>
      <c r="S40">
        <v>7585.7709960000002</v>
      </c>
      <c r="T40">
        <v>7563.6132809999999</v>
      </c>
      <c r="U40">
        <v>7587.8632809999999</v>
      </c>
      <c r="V40">
        <v>7623.1318359999996</v>
      </c>
      <c r="W40">
        <v>7679.5986329999996</v>
      </c>
      <c r="X40">
        <v>7751.0859380000002</v>
      </c>
      <c r="Y40">
        <v>7811.0336909999996</v>
      </c>
      <c r="Z40">
        <v>7906.6547849999997</v>
      </c>
      <c r="AA40">
        <v>7946.8232420000004</v>
      </c>
      <c r="AB40">
        <v>7985.9658200000003</v>
      </c>
      <c r="AC40">
        <v>8036.3627930000002</v>
      </c>
      <c r="AD40">
        <v>8071.8164059999999</v>
      </c>
      <c r="AE40">
        <v>8159.9731449999999</v>
      </c>
      <c r="AF40">
        <v>8158.4384769999997</v>
      </c>
      <c r="AG40">
        <v>8218.5048829999996</v>
      </c>
      <c r="AH40">
        <v>8237.9003909999992</v>
      </c>
      <c r="AI40">
        <v>8299.1777340000008</v>
      </c>
      <c r="AJ40">
        <v>8371.828125</v>
      </c>
      <c r="AK40" s="91">
        <v>3.0000000000000001E-3</v>
      </c>
    </row>
    <row r="41" spans="1:37" ht="15" customHeight="1">
      <c r="A41" s="99" t="s">
        <v>4</v>
      </c>
      <c r="B41" s="93" t="s">
        <v>2185</v>
      </c>
      <c r="C41" t="s">
        <v>2107</v>
      </c>
      <c r="D41" t="s">
        <v>2186</v>
      </c>
      <c r="E41" t="s">
        <v>2187</v>
      </c>
      <c r="F41" t="s">
        <v>2105</v>
      </c>
      <c r="H41">
        <v>83.796310000000005</v>
      </c>
      <c r="I41">
        <v>97.011641999999995</v>
      </c>
      <c r="J41">
        <v>104.512894</v>
      </c>
      <c r="K41">
        <v>110.15418200000001</v>
      </c>
      <c r="L41">
        <v>114.37352799999999</v>
      </c>
      <c r="M41">
        <v>118.141678</v>
      </c>
      <c r="N41">
        <v>124.906181</v>
      </c>
      <c r="O41">
        <v>122.077034</v>
      </c>
      <c r="P41">
        <v>119.38761100000001</v>
      </c>
      <c r="Q41">
        <v>116.274109</v>
      </c>
      <c r="R41">
        <v>115.159111</v>
      </c>
      <c r="S41">
        <v>113.840157</v>
      </c>
      <c r="T41">
        <v>114.572609</v>
      </c>
      <c r="U41">
        <v>114.764709</v>
      </c>
      <c r="V41">
        <v>118.359932</v>
      </c>
      <c r="W41">
        <v>119.838356</v>
      </c>
      <c r="X41">
        <v>122.006264</v>
      </c>
      <c r="Y41">
        <v>125.28846</v>
      </c>
      <c r="Z41">
        <v>127.723068</v>
      </c>
      <c r="AA41">
        <v>128.04115300000001</v>
      </c>
      <c r="AB41">
        <v>130.17207300000001</v>
      </c>
      <c r="AC41">
        <v>130.01267999999999</v>
      </c>
      <c r="AD41">
        <v>132.68360899999999</v>
      </c>
      <c r="AE41">
        <v>134.548508</v>
      </c>
      <c r="AF41">
        <v>137.04145800000001</v>
      </c>
      <c r="AG41">
        <v>138.32456999999999</v>
      </c>
      <c r="AH41">
        <v>141.15595999999999</v>
      </c>
      <c r="AI41">
        <v>143.10771199999999</v>
      </c>
      <c r="AJ41">
        <v>147.29293799999999</v>
      </c>
      <c r="AK41" s="91">
        <v>0.02</v>
      </c>
    </row>
    <row r="42" spans="1:37" ht="15" customHeight="1">
      <c r="A42" s="99"/>
      <c r="B42" s="93" t="s">
        <v>2188</v>
      </c>
      <c r="C42" t="s">
        <v>2189</v>
      </c>
      <c r="D42" t="s">
        <v>2190</v>
      </c>
      <c r="E42" t="s">
        <v>2191</v>
      </c>
      <c r="F42" t="s">
        <v>2105</v>
      </c>
      <c r="H42">
        <v>7802.2104490000002</v>
      </c>
      <c r="I42">
        <v>8073.0678710000002</v>
      </c>
      <c r="J42">
        <v>8283.171875</v>
      </c>
      <c r="K42">
        <v>8434.25</v>
      </c>
      <c r="L42">
        <v>8426.5351559999999</v>
      </c>
      <c r="M42">
        <v>8302.4667969999991</v>
      </c>
      <c r="N42">
        <v>8133.6943359999996</v>
      </c>
      <c r="O42">
        <v>8058.5498049999997</v>
      </c>
      <c r="P42">
        <v>7928.4912109999996</v>
      </c>
      <c r="Q42">
        <v>7855.6816410000001</v>
      </c>
      <c r="R42">
        <v>7770.9829099999997</v>
      </c>
      <c r="S42">
        <v>7699.611328</v>
      </c>
      <c r="T42">
        <v>7678.1860349999997</v>
      </c>
      <c r="U42">
        <v>7702.6279299999997</v>
      </c>
      <c r="V42">
        <v>7741.4916990000002</v>
      </c>
      <c r="W42">
        <v>7799.4370120000003</v>
      </c>
      <c r="X42">
        <v>7873.0922849999997</v>
      </c>
      <c r="Y42">
        <v>7936.3222660000001</v>
      </c>
      <c r="Z42">
        <v>8034.3779299999997</v>
      </c>
      <c r="AA42">
        <v>8074.8642579999996</v>
      </c>
      <c r="AB42">
        <v>8116.1376950000003</v>
      </c>
      <c r="AC42">
        <v>8166.3754879999997</v>
      </c>
      <c r="AD42">
        <v>8204.5</v>
      </c>
      <c r="AE42">
        <v>8294.5214840000008</v>
      </c>
      <c r="AF42">
        <v>8295.4794920000004</v>
      </c>
      <c r="AG42">
        <v>8356.8291019999997</v>
      </c>
      <c r="AH42">
        <v>8379.0566409999992</v>
      </c>
      <c r="AI42">
        <v>8442.2851559999999</v>
      </c>
      <c r="AJ42">
        <v>8519.1210940000001</v>
      </c>
      <c r="AK42" s="91">
        <v>3.0000000000000001E-3</v>
      </c>
    </row>
    <row r="43" spans="1:37" ht="15" customHeight="1">
      <c r="A43" s="99"/>
      <c r="B43" s="93"/>
      <c r="C43" t="s">
        <v>2192</v>
      </c>
    </row>
    <row r="44" spans="1:37" ht="15" customHeight="1">
      <c r="A44" s="99" t="s">
        <v>3</v>
      </c>
      <c r="B44" s="93" t="s">
        <v>2193</v>
      </c>
      <c r="C44" t="s">
        <v>2116</v>
      </c>
      <c r="D44" t="s">
        <v>2194</v>
      </c>
      <c r="E44" t="s">
        <v>2195</v>
      </c>
      <c r="F44" t="s">
        <v>2105</v>
      </c>
      <c r="H44">
        <v>496.09197999999998</v>
      </c>
      <c r="I44">
        <v>511.80542000000003</v>
      </c>
      <c r="J44">
        <v>525.08068800000001</v>
      </c>
      <c r="K44">
        <v>533.73596199999997</v>
      </c>
      <c r="L44">
        <v>531.96118200000001</v>
      </c>
      <c r="M44">
        <v>523.35876499999995</v>
      </c>
      <c r="N44">
        <v>512.09167500000001</v>
      </c>
      <c r="O44">
        <v>506.89328</v>
      </c>
      <c r="P44">
        <v>498.47525000000002</v>
      </c>
      <c r="Q44">
        <v>494.26181000000003</v>
      </c>
      <c r="R44">
        <v>489.27038599999997</v>
      </c>
      <c r="S44">
        <v>485.24386600000003</v>
      </c>
      <c r="T44">
        <v>484.21994000000001</v>
      </c>
      <c r="U44">
        <v>486.10998499999999</v>
      </c>
      <c r="V44">
        <v>488.81982399999998</v>
      </c>
      <c r="W44">
        <v>493.03881799999999</v>
      </c>
      <c r="X44">
        <v>498.321777</v>
      </c>
      <c r="Y44">
        <v>502.71417200000002</v>
      </c>
      <c r="Z44">
        <v>509.58932499999997</v>
      </c>
      <c r="AA44">
        <v>512.66528300000004</v>
      </c>
      <c r="AB44">
        <v>515.73846400000002</v>
      </c>
      <c r="AC44">
        <v>519.523865</v>
      </c>
      <c r="AD44">
        <v>522.40057400000001</v>
      </c>
      <c r="AE44">
        <v>528.81951900000001</v>
      </c>
      <c r="AF44">
        <v>530.46258499999999</v>
      </c>
      <c r="AG44">
        <v>535.02673300000004</v>
      </c>
      <c r="AH44">
        <v>536.81933600000002</v>
      </c>
      <c r="AI44">
        <v>541.39862100000005</v>
      </c>
      <c r="AJ44">
        <v>546.69842500000004</v>
      </c>
      <c r="AK44" s="91">
        <v>3.0000000000000001E-3</v>
      </c>
    </row>
    <row r="45" spans="1:37" ht="15" customHeight="1">
      <c r="A45" s="99" t="s">
        <v>1</v>
      </c>
      <c r="B45" s="93" t="s">
        <v>2196</v>
      </c>
      <c r="C45" t="s">
        <v>2120</v>
      </c>
      <c r="D45" t="s">
        <v>2197</v>
      </c>
      <c r="E45" t="s">
        <v>860</v>
      </c>
      <c r="F45" t="s">
        <v>2105</v>
      </c>
      <c r="H45">
        <v>7.7187000000000006E-2</v>
      </c>
      <c r="I45">
        <v>7.6893000000000003E-2</v>
      </c>
      <c r="J45">
        <v>7.7079999999999996E-2</v>
      </c>
      <c r="K45">
        <v>7.6725000000000002E-2</v>
      </c>
      <c r="L45">
        <v>7.4614E-2</v>
      </c>
      <c r="M45">
        <v>7.1290999999999993E-2</v>
      </c>
      <c r="N45">
        <v>6.7976999999999996E-2</v>
      </c>
      <c r="O45">
        <v>6.5073000000000006E-2</v>
      </c>
      <c r="P45">
        <v>6.1624999999999999E-2</v>
      </c>
      <c r="Q45">
        <v>5.8332000000000002E-2</v>
      </c>
      <c r="R45">
        <v>5.5036000000000002E-2</v>
      </c>
      <c r="S45">
        <v>5.1792999999999999E-2</v>
      </c>
      <c r="T45">
        <v>4.8852E-2</v>
      </c>
      <c r="U45">
        <v>4.6171999999999998E-2</v>
      </c>
      <c r="V45">
        <v>4.3458999999999998E-2</v>
      </c>
      <c r="W45">
        <v>4.0714E-2</v>
      </c>
      <c r="X45">
        <v>3.7982000000000002E-2</v>
      </c>
      <c r="Y45">
        <v>3.5138999999999997E-2</v>
      </c>
      <c r="Z45">
        <v>3.2300000000000002E-2</v>
      </c>
      <c r="AA45">
        <v>2.9246000000000001E-2</v>
      </c>
      <c r="AB45">
        <v>2.6165999999999998E-2</v>
      </c>
      <c r="AC45">
        <v>2.3050000000000001E-2</v>
      </c>
      <c r="AD45">
        <v>1.9861E-2</v>
      </c>
      <c r="AE45">
        <v>1.6736000000000001E-2</v>
      </c>
      <c r="AF45">
        <v>1.3457999999999999E-2</v>
      </c>
      <c r="AG45">
        <v>1.0167000000000001E-2</v>
      </c>
      <c r="AH45">
        <v>6.8009999999999998E-3</v>
      </c>
      <c r="AI45">
        <v>3.4299999999999999E-3</v>
      </c>
      <c r="AJ45">
        <v>0</v>
      </c>
      <c r="AK45" t="s">
        <v>549</v>
      </c>
    </row>
    <row r="46" spans="1:37" ht="15" customHeight="1">
      <c r="A46" s="99" t="s">
        <v>1</v>
      </c>
      <c r="B46" s="93" t="s">
        <v>2198</v>
      </c>
      <c r="C46" t="s">
        <v>2123</v>
      </c>
      <c r="D46" t="s">
        <v>2199</v>
      </c>
      <c r="E46" t="s">
        <v>860</v>
      </c>
      <c r="F46" t="s">
        <v>2105</v>
      </c>
      <c r="H46">
        <v>14.989253</v>
      </c>
      <c r="I46">
        <v>24.984642000000001</v>
      </c>
      <c r="J46">
        <v>33.823677000000004</v>
      </c>
      <c r="K46">
        <v>41.954478999999999</v>
      </c>
      <c r="L46">
        <v>46.959049</v>
      </c>
      <c r="M46">
        <v>49.925240000000002</v>
      </c>
      <c r="N46">
        <v>52.3078</v>
      </c>
      <c r="O46">
        <v>55.462558999999999</v>
      </c>
      <c r="P46">
        <v>55.55162</v>
      </c>
      <c r="Q46">
        <v>54.22916</v>
      </c>
      <c r="R46">
        <v>54.338813999999999</v>
      </c>
      <c r="S46">
        <v>54.775168999999998</v>
      </c>
      <c r="T46">
        <v>56.121654999999997</v>
      </c>
      <c r="U46">
        <v>58.310104000000003</v>
      </c>
      <c r="V46">
        <v>60.516559999999998</v>
      </c>
      <c r="W46">
        <v>63.427039999999998</v>
      </c>
      <c r="X46">
        <v>66.999161000000001</v>
      </c>
      <c r="Y46">
        <v>70.903305000000003</v>
      </c>
      <c r="Z46">
        <v>75.275931999999997</v>
      </c>
      <c r="AA46">
        <v>79.499808999999999</v>
      </c>
      <c r="AB46">
        <v>83.909897000000001</v>
      </c>
      <c r="AC46">
        <v>88.457381999999996</v>
      </c>
      <c r="AD46">
        <v>92.969727000000006</v>
      </c>
      <c r="AE46">
        <v>98.143944000000005</v>
      </c>
      <c r="AF46">
        <v>102.85993999999999</v>
      </c>
      <c r="AG46">
        <v>107.83942399999999</v>
      </c>
      <c r="AH46">
        <v>112.455429</v>
      </c>
      <c r="AI46">
        <v>117.73085</v>
      </c>
      <c r="AJ46">
        <v>123.21998600000001</v>
      </c>
      <c r="AK46" s="91">
        <v>7.8E-2</v>
      </c>
    </row>
    <row r="47" spans="1:37" ht="15" customHeight="1">
      <c r="A47" s="99" t="s">
        <v>1</v>
      </c>
      <c r="B47" s="93" t="s">
        <v>2200</v>
      </c>
      <c r="C47" t="s">
        <v>2126</v>
      </c>
      <c r="D47" t="s">
        <v>2201</v>
      </c>
      <c r="E47" t="s">
        <v>860</v>
      </c>
      <c r="F47" t="s">
        <v>2105</v>
      </c>
      <c r="H47">
        <v>89.423018999999996</v>
      </c>
      <c r="I47">
        <v>95.979759000000001</v>
      </c>
      <c r="J47">
        <v>137.29530299999999</v>
      </c>
      <c r="K47">
        <v>204.39816300000001</v>
      </c>
      <c r="L47">
        <v>278.60934400000002</v>
      </c>
      <c r="M47">
        <v>352.90707400000002</v>
      </c>
      <c r="N47">
        <v>436.24078400000002</v>
      </c>
      <c r="O47">
        <v>523.201233</v>
      </c>
      <c r="P47">
        <v>587.10931400000004</v>
      </c>
      <c r="Q47">
        <v>617.10296600000004</v>
      </c>
      <c r="R47">
        <v>650.98504600000001</v>
      </c>
      <c r="S47">
        <v>672.19671600000004</v>
      </c>
      <c r="T47">
        <v>693.56347700000003</v>
      </c>
      <c r="U47">
        <v>716.88378899999998</v>
      </c>
      <c r="V47">
        <v>737.48168899999996</v>
      </c>
      <c r="W47">
        <v>749.21289100000001</v>
      </c>
      <c r="X47">
        <v>759.66076699999996</v>
      </c>
      <c r="Y47">
        <v>769.146973</v>
      </c>
      <c r="Z47">
        <v>772.27593999999999</v>
      </c>
      <c r="AA47">
        <v>779.06402600000001</v>
      </c>
      <c r="AB47">
        <v>788.88629200000003</v>
      </c>
      <c r="AC47">
        <v>794.37432899999999</v>
      </c>
      <c r="AD47">
        <v>799.81536900000003</v>
      </c>
      <c r="AE47">
        <v>807.76300000000003</v>
      </c>
      <c r="AF47">
        <v>836.59173599999997</v>
      </c>
      <c r="AG47">
        <v>841.22741699999995</v>
      </c>
      <c r="AH47">
        <v>845.40655500000003</v>
      </c>
      <c r="AI47">
        <v>857.54644800000005</v>
      </c>
      <c r="AJ47">
        <v>870.35620100000006</v>
      </c>
      <c r="AK47" s="91">
        <v>8.5000000000000006E-2</v>
      </c>
    </row>
    <row r="48" spans="1:37" ht="15" customHeight="1">
      <c r="A48" s="99" t="s">
        <v>5</v>
      </c>
      <c r="B48" s="93" t="s">
        <v>2202</v>
      </c>
      <c r="C48" t="s">
        <v>2129</v>
      </c>
      <c r="D48" t="s">
        <v>2203</v>
      </c>
      <c r="E48" t="s">
        <v>2204</v>
      </c>
      <c r="F48" t="s">
        <v>2105</v>
      </c>
      <c r="H48">
        <v>82.970923999999997</v>
      </c>
      <c r="I48">
        <v>107.708778</v>
      </c>
      <c r="J48">
        <v>128.51629600000001</v>
      </c>
      <c r="K48">
        <v>142.600708</v>
      </c>
      <c r="L48">
        <v>154.154236</v>
      </c>
      <c r="M48">
        <v>157.87164300000001</v>
      </c>
      <c r="N48">
        <v>161.474884</v>
      </c>
      <c r="O48">
        <v>163.572632</v>
      </c>
      <c r="P48">
        <v>161.113663</v>
      </c>
      <c r="Q48">
        <v>162.23809800000001</v>
      </c>
      <c r="R48">
        <v>162.21965</v>
      </c>
      <c r="S48">
        <v>162.28360000000001</v>
      </c>
      <c r="T48">
        <v>163.33992000000001</v>
      </c>
      <c r="U48">
        <v>165.38421600000001</v>
      </c>
      <c r="V48">
        <v>165.637405</v>
      </c>
      <c r="W48">
        <v>165.64407299999999</v>
      </c>
      <c r="X48">
        <v>166.23419200000001</v>
      </c>
      <c r="Y48">
        <v>166.50520299999999</v>
      </c>
      <c r="Z48">
        <v>166.31420900000001</v>
      </c>
      <c r="AA48">
        <v>167.08854700000001</v>
      </c>
      <c r="AB48">
        <v>168.05555699999999</v>
      </c>
      <c r="AC48">
        <v>169.019577</v>
      </c>
      <c r="AD48">
        <v>169.47885099999999</v>
      </c>
      <c r="AE48">
        <v>170.779099</v>
      </c>
      <c r="AF48">
        <v>171.18327300000001</v>
      </c>
      <c r="AG48">
        <v>171.671875</v>
      </c>
      <c r="AH48">
        <v>171.751328</v>
      </c>
      <c r="AI48">
        <v>172.24958799999999</v>
      </c>
      <c r="AJ48">
        <v>173.64233400000001</v>
      </c>
      <c r="AK48" s="91">
        <v>2.7E-2</v>
      </c>
    </row>
    <row r="49" spans="1:37" ht="15" customHeight="1">
      <c r="A49" s="99" t="s">
        <v>5</v>
      </c>
      <c r="B49" s="93" t="s">
        <v>2205</v>
      </c>
      <c r="C49" t="s">
        <v>2133</v>
      </c>
      <c r="D49" t="s">
        <v>2206</v>
      </c>
      <c r="E49" t="s">
        <v>2207</v>
      </c>
      <c r="F49" t="s">
        <v>2105</v>
      </c>
      <c r="H49">
        <v>68.969536000000005</v>
      </c>
      <c r="I49">
        <v>79.119476000000006</v>
      </c>
      <c r="J49">
        <v>110.654877</v>
      </c>
      <c r="K49">
        <v>144.590363</v>
      </c>
      <c r="L49">
        <v>171.25296</v>
      </c>
      <c r="M49">
        <v>193.078262</v>
      </c>
      <c r="N49">
        <v>215.177536</v>
      </c>
      <c r="O49">
        <v>233.30607599999999</v>
      </c>
      <c r="P49">
        <v>248.40501399999999</v>
      </c>
      <c r="Q49">
        <v>254.72418200000001</v>
      </c>
      <c r="R49">
        <v>263.44674700000002</v>
      </c>
      <c r="S49">
        <v>273.30575599999997</v>
      </c>
      <c r="T49">
        <v>284.747162</v>
      </c>
      <c r="U49">
        <v>297.41461199999998</v>
      </c>
      <c r="V49">
        <v>306.60348499999998</v>
      </c>
      <c r="W49">
        <v>313.183289</v>
      </c>
      <c r="X49">
        <v>319.21722399999999</v>
      </c>
      <c r="Y49">
        <v>324.22048999999998</v>
      </c>
      <c r="Z49">
        <v>326.173676</v>
      </c>
      <c r="AA49">
        <v>329.35000600000001</v>
      </c>
      <c r="AB49">
        <v>333.16482500000001</v>
      </c>
      <c r="AC49">
        <v>335.91558800000001</v>
      </c>
      <c r="AD49">
        <v>337.58462500000002</v>
      </c>
      <c r="AE49">
        <v>340.88848899999999</v>
      </c>
      <c r="AF49">
        <v>347.52923600000003</v>
      </c>
      <c r="AG49">
        <v>349.73507699999999</v>
      </c>
      <c r="AH49">
        <v>350.51214599999997</v>
      </c>
      <c r="AI49">
        <v>353.20523100000003</v>
      </c>
      <c r="AJ49">
        <v>356.98654199999999</v>
      </c>
      <c r="AK49" s="91">
        <v>0.06</v>
      </c>
    </row>
    <row r="50" spans="1:37" ht="15" customHeight="1">
      <c r="A50" s="99" t="s">
        <v>4</v>
      </c>
      <c r="B50" s="93" t="s">
        <v>2208</v>
      </c>
      <c r="C50" t="s">
        <v>2137</v>
      </c>
      <c r="D50" t="s">
        <v>2209</v>
      </c>
      <c r="E50" t="s">
        <v>2210</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t="s">
        <v>549</v>
      </c>
    </row>
    <row r="51" spans="1:37" ht="15" customHeight="1">
      <c r="A51" s="99" t="s">
        <v>3</v>
      </c>
      <c r="B51" s="93" t="s">
        <v>2211</v>
      </c>
      <c r="C51" t="s">
        <v>2141</v>
      </c>
      <c r="D51" t="s">
        <v>2212</v>
      </c>
      <c r="E51" t="s">
        <v>2213</v>
      </c>
      <c r="F51" t="s">
        <v>2105</v>
      </c>
      <c r="H51">
        <v>424.14459199999999</v>
      </c>
      <c r="I51">
        <v>462.089203</v>
      </c>
      <c r="J51">
        <v>517.81976299999997</v>
      </c>
      <c r="K51">
        <v>559.90588400000001</v>
      </c>
      <c r="L51">
        <v>591.00756799999999</v>
      </c>
      <c r="M51">
        <v>611.31097399999999</v>
      </c>
      <c r="N51">
        <v>633.68292199999996</v>
      </c>
      <c r="O51">
        <v>651.16674799999998</v>
      </c>
      <c r="P51">
        <v>659.717896</v>
      </c>
      <c r="Q51">
        <v>665.91833499999996</v>
      </c>
      <c r="R51">
        <v>671.36035200000003</v>
      </c>
      <c r="S51">
        <v>679.89306599999998</v>
      </c>
      <c r="T51">
        <v>692.94268799999998</v>
      </c>
      <c r="U51">
        <v>709.72357199999999</v>
      </c>
      <c r="V51">
        <v>722.40863000000002</v>
      </c>
      <c r="W51">
        <v>732.50128199999995</v>
      </c>
      <c r="X51">
        <v>743.16107199999999</v>
      </c>
      <c r="Y51">
        <v>752.42138699999998</v>
      </c>
      <c r="Z51">
        <v>759.00292999999999</v>
      </c>
      <c r="AA51">
        <v>765.16339100000005</v>
      </c>
      <c r="AB51">
        <v>772.05480999999997</v>
      </c>
      <c r="AC51">
        <v>777.88085899999999</v>
      </c>
      <c r="AD51">
        <v>782.24713099999997</v>
      </c>
      <c r="AE51">
        <v>790.69506799999999</v>
      </c>
      <c r="AF51">
        <v>799.918274</v>
      </c>
      <c r="AG51">
        <v>804.86346400000002</v>
      </c>
      <c r="AH51">
        <v>807.47857699999997</v>
      </c>
      <c r="AI51">
        <v>813.30438200000003</v>
      </c>
      <c r="AJ51">
        <v>822.03088400000001</v>
      </c>
      <c r="AK51" s="91">
        <v>2.4E-2</v>
      </c>
    </row>
    <row r="52" spans="1:37" ht="15" customHeight="1">
      <c r="A52" s="99" t="s">
        <v>2</v>
      </c>
      <c r="B52" s="93" t="s">
        <v>2214</v>
      </c>
      <c r="C52" t="s">
        <v>2145</v>
      </c>
      <c r="D52" t="s">
        <v>2215</v>
      </c>
      <c r="E52" t="s">
        <v>2216</v>
      </c>
      <c r="F52" t="s">
        <v>2105</v>
      </c>
      <c r="H52">
        <v>0.21535199999999999</v>
      </c>
      <c r="I52">
        <v>0.25267800000000001</v>
      </c>
      <c r="J52">
        <v>0.31358799999999998</v>
      </c>
      <c r="K52">
        <v>0.32094600000000001</v>
      </c>
      <c r="L52">
        <v>0.32094099999999998</v>
      </c>
      <c r="M52">
        <v>0.31694099999999997</v>
      </c>
      <c r="N52">
        <v>0.30403000000000002</v>
      </c>
      <c r="O52">
        <v>0.29777599999999999</v>
      </c>
      <c r="P52">
        <v>0.291906</v>
      </c>
      <c r="Q52">
        <v>0.288024</v>
      </c>
      <c r="R52">
        <v>0.28636600000000001</v>
      </c>
      <c r="S52">
        <v>0.282914</v>
      </c>
      <c r="T52">
        <v>0.28370899999999999</v>
      </c>
      <c r="U52">
        <v>0.28323599999999999</v>
      </c>
      <c r="V52">
        <v>0.287416</v>
      </c>
      <c r="W52">
        <v>0.28790300000000002</v>
      </c>
      <c r="X52">
        <v>0.28903099999999998</v>
      </c>
      <c r="Y52">
        <v>0.29132200000000003</v>
      </c>
      <c r="Z52">
        <v>0.294761</v>
      </c>
      <c r="AA52">
        <v>0.29454799999999998</v>
      </c>
      <c r="AB52">
        <v>0.29633700000000002</v>
      </c>
      <c r="AC52">
        <v>0.296678</v>
      </c>
      <c r="AD52">
        <v>0.30166599999999999</v>
      </c>
      <c r="AE52">
        <v>0.303927</v>
      </c>
      <c r="AF52">
        <v>0.30986000000000002</v>
      </c>
      <c r="AG52">
        <v>0.313143</v>
      </c>
      <c r="AH52">
        <v>0.31870599999999999</v>
      </c>
      <c r="AI52">
        <v>0.32020700000000002</v>
      </c>
      <c r="AJ52">
        <v>0.32733299999999999</v>
      </c>
      <c r="AK52" s="91">
        <v>1.4999999999999999E-2</v>
      </c>
    </row>
    <row r="53" spans="1:37" ht="15" customHeight="1">
      <c r="A53" s="99" t="s">
        <v>2</v>
      </c>
      <c r="B53" s="93" t="s">
        <v>2217</v>
      </c>
      <c r="C53" t="s">
        <v>2149</v>
      </c>
      <c r="D53" t="s">
        <v>2218</v>
      </c>
      <c r="E53" t="s">
        <v>2219</v>
      </c>
      <c r="F53" t="s">
        <v>2105</v>
      </c>
      <c r="H53">
        <v>3.4556999999999997E-2</v>
      </c>
      <c r="I53">
        <v>3.1774999999999998E-2</v>
      </c>
      <c r="J53">
        <v>3.4439999999999998E-2</v>
      </c>
      <c r="K53">
        <v>3.1509000000000002E-2</v>
      </c>
      <c r="L53">
        <v>3.2266999999999997E-2</v>
      </c>
      <c r="M53">
        <v>3.2687000000000001E-2</v>
      </c>
      <c r="N53">
        <v>3.2471E-2</v>
      </c>
      <c r="O53">
        <v>3.3000000000000002E-2</v>
      </c>
      <c r="P53">
        <v>3.2989999999999998E-2</v>
      </c>
      <c r="Q53">
        <v>3.2897999999999997E-2</v>
      </c>
      <c r="R53">
        <v>3.3195000000000002E-2</v>
      </c>
      <c r="S53">
        <v>3.3092000000000003E-2</v>
      </c>
      <c r="T53">
        <v>3.3481999999999998E-2</v>
      </c>
      <c r="U53">
        <v>3.3801999999999999E-2</v>
      </c>
      <c r="V53">
        <v>3.5118999999999997E-2</v>
      </c>
      <c r="W53">
        <v>3.5742000000000003E-2</v>
      </c>
      <c r="X53">
        <v>3.6436000000000003E-2</v>
      </c>
      <c r="Y53">
        <v>3.7571E-2</v>
      </c>
      <c r="Z53">
        <v>3.8517999999999997E-2</v>
      </c>
      <c r="AA53">
        <v>3.9037000000000002E-2</v>
      </c>
      <c r="AB53">
        <v>3.9993000000000001E-2</v>
      </c>
      <c r="AC53">
        <v>4.0621999999999998E-2</v>
      </c>
      <c r="AD53">
        <v>4.2217999999999999E-2</v>
      </c>
      <c r="AE53">
        <v>4.3353000000000003E-2</v>
      </c>
      <c r="AF53">
        <v>4.4456000000000002E-2</v>
      </c>
      <c r="AG53">
        <v>4.5654E-2</v>
      </c>
      <c r="AH53">
        <v>4.7683999999999997E-2</v>
      </c>
      <c r="AI53">
        <v>4.8918999999999997E-2</v>
      </c>
      <c r="AJ53">
        <v>5.1341999999999999E-2</v>
      </c>
      <c r="AK53" s="91">
        <v>1.4E-2</v>
      </c>
    </row>
    <row r="54" spans="1:37" ht="15" customHeight="1">
      <c r="A54" s="99" t="s">
        <v>6</v>
      </c>
      <c r="B54" s="93" t="s">
        <v>2220</v>
      </c>
      <c r="C54" t="s">
        <v>2153</v>
      </c>
      <c r="D54" t="s">
        <v>2221</v>
      </c>
      <c r="E54" t="s">
        <v>2222</v>
      </c>
      <c r="F54" t="s">
        <v>2105</v>
      </c>
      <c r="H54">
        <v>0.41672700000000001</v>
      </c>
      <c r="I54">
        <v>0.62391600000000003</v>
      </c>
      <c r="J54">
        <v>0.72652399999999995</v>
      </c>
      <c r="K54">
        <v>0.756413</v>
      </c>
      <c r="L54">
        <v>0.78298999999999996</v>
      </c>
      <c r="M54">
        <v>0.81542000000000003</v>
      </c>
      <c r="N54">
        <v>0.81527899999999998</v>
      </c>
      <c r="O54">
        <v>0.84182699999999999</v>
      </c>
      <c r="P54">
        <v>0.84448900000000005</v>
      </c>
      <c r="Q54">
        <v>0.84753299999999998</v>
      </c>
      <c r="R54">
        <v>0.85206899999999997</v>
      </c>
      <c r="S54">
        <v>0.85263900000000004</v>
      </c>
      <c r="T54">
        <v>0.86738999999999999</v>
      </c>
      <c r="U54">
        <v>0.88799499999999998</v>
      </c>
      <c r="V54">
        <v>0.92534099999999997</v>
      </c>
      <c r="W54">
        <v>0.95724500000000001</v>
      </c>
      <c r="X54">
        <v>0.98814100000000005</v>
      </c>
      <c r="Y54">
        <v>1.0319990000000001</v>
      </c>
      <c r="Z54">
        <v>1.0732839999999999</v>
      </c>
      <c r="AA54">
        <v>1.106222</v>
      </c>
      <c r="AB54">
        <v>1.149462</v>
      </c>
      <c r="AC54">
        <v>1.1930810000000001</v>
      </c>
      <c r="AD54">
        <v>1.255312</v>
      </c>
      <c r="AE54">
        <v>1.317035</v>
      </c>
      <c r="AF54">
        <v>1.4072070000000001</v>
      </c>
      <c r="AG54">
        <v>1.472116</v>
      </c>
      <c r="AH54">
        <v>1.544786</v>
      </c>
      <c r="AI54">
        <v>1.6163719999999999</v>
      </c>
      <c r="AJ54">
        <v>1.7232289999999999</v>
      </c>
      <c r="AK54" s="91">
        <v>5.1999999999999998E-2</v>
      </c>
    </row>
    <row r="55" spans="1:37" ht="15" customHeight="1">
      <c r="A55" s="99" t="s">
        <v>6</v>
      </c>
      <c r="B55" s="93" t="s">
        <v>2223</v>
      </c>
      <c r="C55" t="s">
        <v>2157</v>
      </c>
      <c r="D55" t="s">
        <v>2224</v>
      </c>
      <c r="E55" t="s">
        <v>2225</v>
      </c>
      <c r="F55" t="s">
        <v>2105</v>
      </c>
      <c r="H55">
        <v>6.1060000000000003E-3</v>
      </c>
      <c r="I55">
        <v>5.803E-3</v>
      </c>
      <c r="J55">
        <v>6.646E-3</v>
      </c>
      <c r="K55">
        <v>6.6039999999999996E-3</v>
      </c>
      <c r="L55">
        <v>6.9239999999999996E-3</v>
      </c>
      <c r="M55">
        <v>7.0829999999999999E-3</v>
      </c>
      <c r="N55">
        <v>6.9680000000000002E-3</v>
      </c>
      <c r="O55">
        <v>6.992E-3</v>
      </c>
      <c r="P55">
        <v>6.829E-3</v>
      </c>
      <c r="Q55">
        <v>6.6569999999999997E-3</v>
      </c>
      <c r="R55">
        <v>6.4980000000000003E-3</v>
      </c>
      <c r="S55">
        <v>6.3150000000000003E-3</v>
      </c>
      <c r="T55">
        <v>6.2399999999999999E-3</v>
      </c>
      <c r="U55">
        <v>6.2360000000000002E-3</v>
      </c>
      <c r="V55">
        <v>6.3720000000000001E-3</v>
      </c>
      <c r="W55">
        <v>6.4229999999999999E-3</v>
      </c>
      <c r="X55">
        <v>6.4469999999999996E-3</v>
      </c>
      <c r="Y55">
        <v>6.6049999999999998E-3</v>
      </c>
      <c r="Z55">
        <v>6.6689999999999996E-3</v>
      </c>
      <c r="AA55">
        <v>6.6930000000000002E-3</v>
      </c>
      <c r="AB55">
        <v>6.7949999999999998E-3</v>
      </c>
      <c r="AC55">
        <v>6.8789999999999997E-3</v>
      </c>
      <c r="AD55">
        <v>7.097E-3</v>
      </c>
      <c r="AE55">
        <v>7.2690000000000003E-3</v>
      </c>
      <c r="AF55">
        <v>7.77E-3</v>
      </c>
      <c r="AG55">
        <v>7.9070000000000008E-3</v>
      </c>
      <c r="AH55">
        <v>8.1290000000000008E-3</v>
      </c>
      <c r="AI55">
        <v>8.3219999999999995E-3</v>
      </c>
      <c r="AJ55">
        <v>8.7170000000000008E-3</v>
      </c>
      <c r="AK55" s="91">
        <v>1.2999999999999999E-2</v>
      </c>
    </row>
    <row r="56" spans="1:37" ht="15" customHeight="1">
      <c r="A56" s="99" t="s">
        <v>7</v>
      </c>
      <c r="B56" s="93" t="s">
        <v>2226</v>
      </c>
      <c r="C56" t="s">
        <v>2160</v>
      </c>
      <c r="D56" t="s">
        <v>2227</v>
      </c>
      <c r="E56" t="s">
        <v>2228</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t="s">
        <v>549</v>
      </c>
    </row>
    <row r="57" spans="1:37" ht="15" customHeight="1">
      <c r="A57" s="99" t="s">
        <v>7</v>
      </c>
      <c r="B57" s="93" t="s">
        <v>2229</v>
      </c>
      <c r="C57" t="s">
        <v>2164</v>
      </c>
      <c r="D57" t="s">
        <v>2230</v>
      </c>
      <c r="E57" t="s">
        <v>2231</v>
      </c>
      <c r="F57" t="s">
        <v>2105</v>
      </c>
      <c r="H57">
        <v>2.0339999999999998E-3</v>
      </c>
      <c r="I57">
        <v>4.2249999999999996E-3</v>
      </c>
      <c r="J57">
        <v>6.6280000000000002E-3</v>
      </c>
      <c r="K57">
        <v>9.1800000000000007E-3</v>
      </c>
      <c r="L57">
        <v>1.1653E-2</v>
      </c>
      <c r="M57">
        <v>1.3968E-2</v>
      </c>
      <c r="N57">
        <v>1.6271000000000001E-2</v>
      </c>
      <c r="O57">
        <v>1.8672000000000001E-2</v>
      </c>
      <c r="P57">
        <v>2.0910999999999999E-2</v>
      </c>
      <c r="Q57">
        <v>2.3172999999999999E-2</v>
      </c>
      <c r="R57">
        <v>2.5411E-2</v>
      </c>
      <c r="S57">
        <v>2.7647000000000001E-2</v>
      </c>
      <c r="T57">
        <v>3.0044000000000001E-2</v>
      </c>
      <c r="U57">
        <v>3.2647000000000002E-2</v>
      </c>
      <c r="V57">
        <v>3.5303000000000001E-2</v>
      </c>
      <c r="W57">
        <v>3.8024000000000002E-2</v>
      </c>
      <c r="X57">
        <v>4.0863999999999998E-2</v>
      </c>
      <c r="Y57">
        <v>4.3702999999999999E-2</v>
      </c>
      <c r="Z57">
        <v>4.6681E-2</v>
      </c>
      <c r="AA57">
        <v>4.9474999999999998E-2</v>
      </c>
      <c r="AB57">
        <v>5.2331000000000003E-2</v>
      </c>
      <c r="AC57">
        <v>5.5236E-2</v>
      </c>
      <c r="AD57">
        <v>5.8096000000000002E-2</v>
      </c>
      <c r="AE57">
        <v>6.1351999999999997E-2</v>
      </c>
      <c r="AF57">
        <v>6.4301999999999998E-2</v>
      </c>
      <c r="AG57">
        <v>6.7421999999999996E-2</v>
      </c>
      <c r="AH57">
        <v>7.0310999999999998E-2</v>
      </c>
      <c r="AI57">
        <v>7.3610999999999996E-2</v>
      </c>
      <c r="AJ57">
        <v>7.7048000000000005E-2</v>
      </c>
      <c r="AK57" s="91">
        <v>0.13900000000000001</v>
      </c>
    </row>
    <row r="58" spans="1:37" ht="15" customHeight="1">
      <c r="A58" s="99"/>
      <c r="B58" s="93" t="s">
        <v>2232</v>
      </c>
      <c r="C58" t="s">
        <v>2233</v>
      </c>
      <c r="D58" t="s">
        <v>2234</v>
      </c>
      <c r="E58" t="s">
        <v>2235</v>
      </c>
      <c r="F58" t="s">
        <v>2105</v>
      </c>
      <c r="H58">
        <v>1177.3413089999999</v>
      </c>
      <c r="I58">
        <v>1282.6826169999999</v>
      </c>
      <c r="J58">
        <v>1454.3554690000001</v>
      </c>
      <c r="K58">
        <v>1628.386841</v>
      </c>
      <c r="L58">
        <v>1775.1735839999999</v>
      </c>
      <c r="M58">
        <v>1889.709351</v>
      </c>
      <c r="N58">
        <v>2012.2186280000001</v>
      </c>
      <c r="O58">
        <v>2134.8654790000001</v>
      </c>
      <c r="P58">
        <v>2211.6315920000002</v>
      </c>
      <c r="Q58">
        <v>2249.7312010000001</v>
      </c>
      <c r="R58">
        <v>2292.8796390000002</v>
      </c>
      <c r="S58">
        <v>2328.9526369999999</v>
      </c>
      <c r="T58">
        <v>2376.204346</v>
      </c>
      <c r="U58">
        <v>2435.116211</v>
      </c>
      <c r="V58">
        <v>2482.8005370000001</v>
      </c>
      <c r="W58">
        <v>2518.3735350000002</v>
      </c>
      <c r="X58">
        <v>2554.9929200000001</v>
      </c>
      <c r="Y58">
        <v>2587.358154</v>
      </c>
      <c r="Z58">
        <v>2610.124268</v>
      </c>
      <c r="AA58">
        <v>2634.3562010000001</v>
      </c>
      <c r="AB58">
        <v>2663.3811040000001</v>
      </c>
      <c r="AC58">
        <v>2686.7871089999999</v>
      </c>
      <c r="AD58">
        <v>2706.1804200000001</v>
      </c>
      <c r="AE58">
        <v>2738.8386230000001</v>
      </c>
      <c r="AF58">
        <v>2790.3920899999998</v>
      </c>
      <c r="AG58">
        <v>2812.2802729999999</v>
      </c>
      <c r="AH58">
        <v>2826.419922</v>
      </c>
      <c r="AI58">
        <v>2857.5061040000001</v>
      </c>
      <c r="AJ58">
        <v>2895.1220699999999</v>
      </c>
      <c r="AK58" s="91">
        <v>3.3000000000000002E-2</v>
      </c>
    </row>
    <row r="59" spans="1:37" ht="15" customHeight="1">
      <c r="B59" s="93" t="s">
        <v>2236</v>
      </c>
      <c r="C59" t="s">
        <v>2237</v>
      </c>
      <c r="D59" t="s">
        <v>2238</v>
      </c>
      <c r="E59" t="s">
        <v>2239</v>
      </c>
      <c r="F59" t="s">
        <v>2175</v>
      </c>
      <c r="H59">
        <v>13.111359</v>
      </c>
      <c r="I59">
        <v>13.710099</v>
      </c>
      <c r="J59">
        <v>14.935573</v>
      </c>
      <c r="K59">
        <v>16.182507000000001</v>
      </c>
      <c r="L59">
        <v>17.400746999999999</v>
      </c>
      <c r="M59">
        <v>18.540785</v>
      </c>
      <c r="N59">
        <v>19.832799999999999</v>
      </c>
      <c r="O59">
        <v>20.943574999999999</v>
      </c>
      <c r="P59">
        <v>21.810699</v>
      </c>
      <c r="Q59">
        <v>22.262633999999998</v>
      </c>
      <c r="R59">
        <v>22.783297000000001</v>
      </c>
      <c r="S59">
        <v>23.223189999999999</v>
      </c>
      <c r="T59">
        <v>23.633499</v>
      </c>
      <c r="U59">
        <v>24.020295999999998</v>
      </c>
      <c r="V59">
        <v>24.283349999999999</v>
      </c>
      <c r="W59">
        <v>24.408024000000001</v>
      </c>
      <c r="X59">
        <v>24.501076000000001</v>
      </c>
      <c r="Y59">
        <v>24.586058000000001</v>
      </c>
      <c r="Z59">
        <v>24.520868</v>
      </c>
      <c r="AA59">
        <v>24.598953000000002</v>
      </c>
      <c r="AB59">
        <v>24.707792000000001</v>
      </c>
      <c r="AC59">
        <v>24.755800000000001</v>
      </c>
      <c r="AD59">
        <v>24.803039999999999</v>
      </c>
      <c r="AE59">
        <v>24.823250000000002</v>
      </c>
      <c r="AF59">
        <v>25.170708000000001</v>
      </c>
      <c r="AG59">
        <v>25.179089999999999</v>
      </c>
      <c r="AH59">
        <v>25.223558000000001</v>
      </c>
      <c r="AI59">
        <v>25.288132000000001</v>
      </c>
      <c r="AJ59">
        <v>25.364118999999999</v>
      </c>
      <c r="AK59" s="91">
        <v>2.4E-2</v>
      </c>
    </row>
    <row r="60" spans="1:37" ht="15" customHeight="1">
      <c r="B60" s="93" t="s">
        <v>2240</v>
      </c>
      <c r="C60" t="s">
        <v>2241</v>
      </c>
      <c r="D60" t="s">
        <v>2242</v>
      </c>
      <c r="E60" t="s">
        <v>2243</v>
      </c>
      <c r="F60" t="s">
        <v>2105</v>
      </c>
      <c r="H60">
        <v>8979.5517579999996</v>
      </c>
      <c r="I60">
        <v>9355.75</v>
      </c>
      <c r="J60">
        <v>9737.5273440000001</v>
      </c>
      <c r="K60">
        <v>10062.636719</v>
      </c>
      <c r="L60">
        <v>10201.708984000001</v>
      </c>
      <c r="M60">
        <v>10192.175781</v>
      </c>
      <c r="N60">
        <v>10145.913086</v>
      </c>
      <c r="O60">
        <v>10193.415039</v>
      </c>
      <c r="P60">
        <v>10140.123046999999</v>
      </c>
      <c r="Q60">
        <v>10105.413086</v>
      </c>
      <c r="R60">
        <v>10063.862305000001</v>
      </c>
      <c r="S60">
        <v>10028.564453000001</v>
      </c>
      <c r="T60">
        <v>10054.390625</v>
      </c>
      <c r="U60">
        <v>10137.744140999999</v>
      </c>
      <c r="V60">
        <v>10224.291992</v>
      </c>
      <c r="W60">
        <v>10317.810546999999</v>
      </c>
      <c r="X60">
        <v>10428.084961</v>
      </c>
      <c r="Y60">
        <v>10523.680664</v>
      </c>
      <c r="Z60">
        <v>10644.501953000001</v>
      </c>
      <c r="AA60">
        <v>10709.220703000001</v>
      </c>
      <c r="AB60">
        <v>10779.518555000001</v>
      </c>
      <c r="AC60">
        <v>10853.162109000001</v>
      </c>
      <c r="AD60">
        <v>10910.680664</v>
      </c>
      <c r="AE60">
        <v>11033.360352</v>
      </c>
      <c r="AF60">
        <v>11085.871094</v>
      </c>
      <c r="AG60">
        <v>11169.109375</v>
      </c>
      <c r="AH60">
        <v>11205.476562</v>
      </c>
      <c r="AI60">
        <v>11299.791015999999</v>
      </c>
      <c r="AJ60">
        <v>11414.243164</v>
      </c>
      <c r="AK60" s="91">
        <v>8.9999999999999993E-3</v>
      </c>
    </row>
    <row r="61" spans="1:37" ht="15" customHeight="1">
      <c r="B61" s="93" t="s">
        <v>2244</v>
      </c>
      <c r="C61" t="s">
        <v>2245</v>
      </c>
      <c r="D61" t="s">
        <v>2246</v>
      </c>
      <c r="E61" t="s">
        <v>2247</v>
      </c>
      <c r="F61" t="s">
        <v>2175</v>
      </c>
      <c r="H61">
        <v>15.220558</v>
      </c>
      <c r="I61">
        <v>15.958905</v>
      </c>
      <c r="J61">
        <v>17.052690999999999</v>
      </c>
      <c r="K61">
        <v>18.482906</v>
      </c>
      <c r="L61">
        <v>19.903849000000001</v>
      </c>
      <c r="M61">
        <v>21.28002</v>
      </c>
      <c r="N61">
        <v>22.808615</v>
      </c>
      <c r="O61">
        <v>24.186523000000001</v>
      </c>
      <c r="P61">
        <v>25.281044000000001</v>
      </c>
      <c r="Q61">
        <v>25.881363</v>
      </c>
      <c r="R61">
        <v>26.581710999999999</v>
      </c>
      <c r="S61">
        <v>27.111789999999999</v>
      </c>
      <c r="T61">
        <v>27.603131999999999</v>
      </c>
      <c r="U61">
        <v>28.062614</v>
      </c>
      <c r="V61">
        <v>28.400981999999999</v>
      </c>
      <c r="W61">
        <v>28.564596000000002</v>
      </c>
      <c r="X61">
        <v>28.695043999999999</v>
      </c>
      <c r="Y61">
        <v>28.825389999999999</v>
      </c>
      <c r="Z61">
        <v>28.776201</v>
      </c>
      <c r="AA61">
        <v>28.906082000000001</v>
      </c>
      <c r="AB61">
        <v>29.051023000000001</v>
      </c>
      <c r="AC61">
        <v>29.109677999999999</v>
      </c>
      <c r="AD61">
        <v>29.183392999999999</v>
      </c>
      <c r="AE61">
        <v>29.219711</v>
      </c>
      <c r="AF61">
        <v>29.806957000000001</v>
      </c>
      <c r="AG61">
        <v>29.804532999999999</v>
      </c>
      <c r="AH61">
        <v>29.883977999999999</v>
      </c>
      <c r="AI61">
        <v>30.013493</v>
      </c>
      <c r="AJ61">
        <v>30.123314000000001</v>
      </c>
      <c r="AK61" s="91">
        <v>2.5000000000000001E-2</v>
      </c>
    </row>
    <row r="62" spans="1:37" ht="15" customHeight="1">
      <c r="B62" s="93" t="s">
        <v>2248</v>
      </c>
      <c r="C62" t="s">
        <v>2249</v>
      </c>
      <c r="D62" t="s">
        <v>2250</v>
      </c>
      <c r="E62" t="s">
        <v>2251</v>
      </c>
      <c r="F62" t="s">
        <v>2105</v>
      </c>
      <c r="H62">
        <v>61.643146999999999</v>
      </c>
      <c r="I62">
        <v>66.643439999999998</v>
      </c>
      <c r="J62">
        <v>71.765167000000005</v>
      </c>
      <c r="K62">
        <v>76.018135000000001</v>
      </c>
      <c r="L62">
        <v>79.154067999999995</v>
      </c>
      <c r="M62">
        <v>81.893271999999996</v>
      </c>
      <c r="N62">
        <v>84.514587000000006</v>
      </c>
      <c r="O62">
        <v>87.570221000000004</v>
      </c>
      <c r="P62">
        <v>90.242737000000005</v>
      </c>
      <c r="Q62">
        <v>92.979438999999999</v>
      </c>
      <c r="R62">
        <v>95.834350999999998</v>
      </c>
      <c r="S62">
        <v>98.582092000000003</v>
      </c>
      <c r="T62">
        <v>101.860466</v>
      </c>
      <c r="U62">
        <v>105.686386</v>
      </c>
      <c r="V62">
        <v>109.808167</v>
      </c>
      <c r="W62">
        <v>113.78994</v>
      </c>
      <c r="X62">
        <v>117.94506800000001</v>
      </c>
      <c r="Y62">
        <v>122.04669199999999</v>
      </c>
      <c r="Z62">
        <v>126.277252</v>
      </c>
      <c r="AA62">
        <v>129.88519299999999</v>
      </c>
      <c r="AB62">
        <v>133.52229299999999</v>
      </c>
      <c r="AC62">
        <v>136.973389</v>
      </c>
      <c r="AD62">
        <v>140.53898599999999</v>
      </c>
      <c r="AE62">
        <v>144.93956</v>
      </c>
      <c r="AF62">
        <v>149.45687899999999</v>
      </c>
      <c r="AG62">
        <v>153.427322</v>
      </c>
      <c r="AH62">
        <v>157.137924</v>
      </c>
      <c r="AI62">
        <v>161.48161300000001</v>
      </c>
      <c r="AJ62">
        <v>165.93228099999999</v>
      </c>
      <c r="AK62" s="91">
        <v>3.5999999999999997E-2</v>
      </c>
    </row>
    <row r="63" spans="1:37" ht="15" customHeight="1">
      <c r="B63" s="93" t="s">
        <v>2252</v>
      </c>
      <c r="C63" t="s">
        <v>2253</v>
      </c>
      <c r="D63" t="s">
        <v>2254</v>
      </c>
      <c r="E63" t="s">
        <v>2255</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t="s">
        <v>549</v>
      </c>
    </row>
    <row r="64" spans="1:37" ht="15" customHeight="1">
      <c r="B64" s="93"/>
      <c r="C64" t="s">
        <v>2256</v>
      </c>
      <c r="D64" t="s">
        <v>2257</v>
      </c>
    </row>
    <row r="65" spans="2:37" ht="15" customHeight="1">
      <c r="B65" s="93" t="s">
        <v>2258</v>
      </c>
      <c r="C65" t="s">
        <v>2259</v>
      </c>
      <c r="D65" t="s">
        <v>2260</v>
      </c>
      <c r="E65" t="s">
        <v>2261</v>
      </c>
      <c r="F65" t="s">
        <v>2105</v>
      </c>
      <c r="H65">
        <v>11979.623046999999</v>
      </c>
      <c r="I65">
        <v>12141.525390999999</v>
      </c>
      <c r="J65">
        <v>12357.566406</v>
      </c>
      <c r="K65">
        <v>12302.815430000001</v>
      </c>
      <c r="L65">
        <v>12167.236328000001</v>
      </c>
      <c r="M65">
        <v>11894.392578000001</v>
      </c>
      <c r="N65">
        <v>11538.472656</v>
      </c>
      <c r="O65">
        <v>11371.941406</v>
      </c>
      <c r="P65">
        <v>11143.288086</v>
      </c>
      <c r="Q65">
        <v>11004.134765999999</v>
      </c>
      <c r="R65">
        <v>10861.600586</v>
      </c>
      <c r="S65">
        <v>10737.801758</v>
      </c>
      <c r="T65">
        <v>10684.126953000001</v>
      </c>
      <c r="U65">
        <v>10688.566406</v>
      </c>
      <c r="V65">
        <v>10730.707031</v>
      </c>
      <c r="W65">
        <v>10783.193359000001</v>
      </c>
      <c r="X65">
        <v>10856.628906</v>
      </c>
      <c r="Y65">
        <v>10915.057617</v>
      </c>
      <c r="Z65">
        <v>11019.953125</v>
      </c>
      <c r="AA65">
        <v>11036.261719</v>
      </c>
      <c r="AB65">
        <v>11052.651367</v>
      </c>
      <c r="AC65">
        <v>11071.000977</v>
      </c>
      <c r="AD65">
        <v>11092.455078000001</v>
      </c>
      <c r="AE65">
        <v>11178.630859000001</v>
      </c>
      <c r="AF65">
        <v>11173.338867</v>
      </c>
      <c r="AG65">
        <v>11217.869140999999</v>
      </c>
      <c r="AH65">
        <v>11232.074219</v>
      </c>
      <c r="AI65">
        <v>11274.545898</v>
      </c>
      <c r="AJ65">
        <v>11357.408203000001</v>
      </c>
      <c r="AK65" s="91">
        <v>-2E-3</v>
      </c>
    </row>
    <row r="66" spans="2:37" ht="15" customHeight="1">
      <c r="B66" s="93" t="s">
        <v>2262</v>
      </c>
      <c r="C66" t="s">
        <v>2263</v>
      </c>
      <c r="D66" t="s">
        <v>2264</v>
      </c>
      <c r="E66" t="s">
        <v>2265</v>
      </c>
      <c r="F66" t="s">
        <v>2105</v>
      </c>
      <c r="H66">
        <v>83.834327999999999</v>
      </c>
      <c r="I66">
        <v>97.054824999999994</v>
      </c>
      <c r="J66">
        <v>104.558243</v>
      </c>
      <c r="K66">
        <v>110.199501</v>
      </c>
      <c r="L66">
        <v>114.41759500000001</v>
      </c>
      <c r="M66">
        <v>118.185852</v>
      </c>
      <c r="N66">
        <v>124.953514</v>
      </c>
      <c r="O66">
        <v>122.122925</v>
      </c>
      <c r="P66">
        <v>119.43222</v>
      </c>
      <c r="Q66">
        <v>116.31744399999999</v>
      </c>
      <c r="R66">
        <v>115.20159099999999</v>
      </c>
      <c r="S66">
        <v>113.88164500000001</v>
      </c>
      <c r="T66">
        <v>114.614082</v>
      </c>
      <c r="U66">
        <v>114.805977</v>
      </c>
      <c r="V66">
        <v>118.40216100000001</v>
      </c>
      <c r="W66">
        <v>119.88093600000001</v>
      </c>
      <c r="X66">
        <v>122.04935500000001</v>
      </c>
      <c r="Y66">
        <v>125.332413</v>
      </c>
      <c r="Z66">
        <v>127.76767</v>
      </c>
      <c r="AA66">
        <v>128.08561700000001</v>
      </c>
      <c r="AB66">
        <v>130.21684300000001</v>
      </c>
      <c r="AC66">
        <v>130.056961</v>
      </c>
      <c r="AD66">
        <v>132.728317</v>
      </c>
      <c r="AE66">
        <v>134.593536</v>
      </c>
      <c r="AF66">
        <v>137.08737199999999</v>
      </c>
      <c r="AG66">
        <v>138.370926</v>
      </c>
      <c r="AH66">
        <v>141.203033</v>
      </c>
      <c r="AI66">
        <v>143.155441</v>
      </c>
      <c r="AJ66">
        <v>147.34182699999999</v>
      </c>
      <c r="AK66" s="91">
        <v>0.02</v>
      </c>
    </row>
    <row r="67" spans="2:37" ht="15" customHeight="1">
      <c r="B67" s="93" t="s">
        <v>2266</v>
      </c>
      <c r="C67" t="s">
        <v>2267</v>
      </c>
      <c r="D67" t="s">
        <v>2268</v>
      </c>
      <c r="E67" t="s">
        <v>2269</v>
      </c>
      <c r="F67" t="s">
        <v>2105</v>
      </c>
      <c r="H67">
        <v>561.44683799999996</v>
      </c>
      <c r="I67">
        <v>576.17285200000003</v>
      </c>
      <c r="J67">
        <v>589.65801999999996</v>
      </c>
      <c r="K67">
        <v>595.70721400000002</v>
      </c>
      <c r="L67">
        <v>591.96667500000001</v>
      </c>
      <c r="M67">
        <v>581.41790800000001</v>
      </c>
      <c r="N67">
        <v>567.78491199999996</v>
      </c>
      <c r="O67">
        <v>561.32733199999996</v>
      </c>
      <c r="P67">
        <v>551.66546600000004</v>
      </c>
      <c r="Q67">
        <v>546.59729000000004</v>
      </c>
      <c r="R67">
        <v>540.90557899999999</v>
      </c>
      <c r="S67">
        <v>536.25726299999997</v>
      </c>
      <c r="T67">
        <v>534.94335899999999</v>
      </c>
      <c r="U67">
        <v>536.748108</v>
      </c>
      <c r="V67">
        <v>539.77325399999995</v>
      </c>
      <c r="W67">
        <v>544.14581299999998</v>
      </c>
      <c r="X67">
        <v>549.65893600000004</v>
      </c>
      <c r="Y67">
        <v>554.22119099999998</v>
      </c>
      <c r="Z67">
        <v>561.39727800000003</v>
      </c>
      <c r="AA67">
        <v>564.28253199999995</v>
      </c>
      <c r="AB67">
        <v>567.16351299999997</v>
      </c>
      <c r="AC67">
        <v>570.59997599999997</v>
      </c>
      <c r="AD67">
        <v>573.37579300000004</v>
      </c>
      <c r="AE67">
        <v>579.95111099999997</v>
      </c>
      <c r="AF67">
        <v>582.01178000000004</v>
      </c>
      <c r="AG67">
        <v>586.53375200000005</v>
      </c>
      <c r="AH67">
        <v>588.370544</v>
      </c>
      <c r="AI67">
        <v>592.90405299999998</v>
      </c>
      <c r="AJ67">
        <v>598.290527</v>
      </c>
      <c r="AK67" s="91">
        <v>2E-3</v>
      </c>
    </row>
    <row r="68" spans="2:37" ht="15" customHeight="1">
      <c r="B68" s="93" t="s">
        <v>2270</v>
      </c>
      <c r="C68" t="s">
        <v>2271</v>
      </c>
      <c r="D68" t="s">
        <v>2272</v>
      </c>
      <c r="E68" t="s">
        <v>2273</v>
      </c>
      <c r="F68" t="s">
        <v>2105</v>
      </c>
      <c r="H68">
        <v>725.74462900000003</v>
      </c>
      <c r="I68">
        <v>767.12719700000002</v>
      </c>
      <c r="J68">
        <v>849.42553699999996</v>
      </c>
      <c r="K68">
        <v>989.61602800000003</v>
      </c>
      <c r="L68">
        <v>1142.228638</v>
      </c>
      <c r="M68">
        <v>1293.048096</v>
      </c>
      <c r="N68">
        <v>1448.761841</v>
      </c>
      <c r="O68">
        <v>1627.3472899999999</v>
      </c>
      <c r="P68">
        <v>1754.971436</v>
      </c>
      <c r="Q68">
        <v>1810.9782709999999</v>
      </c>
      <c r="R68">
        <v>1887.9479980000001</v>
      </c>
      <c r="S68">
        <v>1928.5939940000001</v>
      </c>
      <c r="T68">
        <v>1974.0828859999999</v>
      </c>
      <c r="U68">
        <v>2024.998169</v>
      </c>
      <c r="V68">
        <v>2075.4040530000002</v>
      </c>
      <c r="W68">
        <v>2099.3327640000002</v>
      </c>
      <c r="X68">
        <v>2122.7680660000001</v>
      </c>
      <c r="Y68">
        <v>2145.078857</v>
      </c>
      <c r="Z68">
        <v>2151.0024410000001</v>
      </c>
      <c r="AA68">
        <v>2165.3400879999999</v>
      </c>
      <c r="AB68">
        <v>2185.2482909999999</v>
      </c>
      <c r="AC68">
        <v>2189.4020999999998</v>
      </c>
      <c r="AD68">
        <v>2200.755615</v>
      </c>
      <c r="AE68">
        <v>2217.408203</v>
      </c>
      <c r="AF68">
        <v>2314.1147460000002</v>
      </c>
      <c r="AG68">
        <v>2313.9309079999998</v>
      </c>
      <c r="AH68">
        <v>2326.421143</v>
      </c>
      <c r="AI68">
        <v>2354.4277339999999</v>
      </c>
      <c r="AJ68">
        <v>2386.5378420000002</v>
      </c>
      <c r="AK68" s="91">
        <v>4.2999999999999997E-2</v>
      </c>
    </row>
    <row r="69" spans="2:37" ht="15" customHeight="1">
      <c r="B69" s="93" t="s">
        <v>2274</v>
      </c>
      <c r="C69" t="s">
        <v>2275</v>
      </c>
      <c r="D69" t="s">
        <v>2276</v>
      </c>
      <c r="E69" t="s">
        <v>2277</v>
      </c>
      <c r="F69" t="s">
        <v>2105</v>
      </c>
      <c r="H69">
        <v>190.60342399999999</v>
      </c>
      <c r="I69">
        <v>230.76951600000001</v>
      </c>
      <c r="J69">
        <v>296.40933200000001</v>
      </c>
      <c r="K69">
        <v>360.35449199999999</v>
      </c>
      <c r="L69">
        <v>410.44619799999998</v>
      </c>
      <c r="M69">
        <v>443.13842799999998</v>
      </c>
      <c r="N69">
        <v>476.82431000000003</v>
      </c>
      <c r="O69">
        <v>503.57235700000001</v>
      </c>
      <c r="P69">
        <v>518.65698199999997</v>
      </c>
      <c r="Q69">
        <v>528.69946300000004</v>
      </c>
      <c r="R69">
        <v>540.37268100000006</v>
      </c>
      <c r="S69">
        <v>553.36114499999996</v>
      </c>
      <c r="T69">
        <v>569.77539100000001</v>
      </c>
      <c r="U69">
        <v>588.75250200000005</v>
      </c>
      <c r="V69">
        <v>600.99475099999995</v>
      </c>
      <c r="W69">
        <v>609.02618399999994</v>
      </c>
      <c r="X69">
        <v>617.11261000000002</v>
      </c>
      <c r="Y69">
        <v>623.40478499999995</v>
      </c>
      <c r="Z69">
        <v>624.98504600000001</v>
      </c>
      <c r="AA69">
        <v>631.17956500000003</v>
      </c>
      <c r="AB69">
        <v>638.68377699999996</v>
      </c>
      <c r="AC69">
        <v>644.80828899999995</v>
      </c>
      <c r="AD69">
        <v>649.36614999999995</v>
      </c>
      <c r="AE69">
        <v>657.02441399999998</v>
      </c>
      <c r="AF69">
        <v>669.85217299999999</v>
      </c>
      <c r="AG69">
        <v>675.74920699999996</v>
      </c>
      <c r="AH69">
        <v>679.52581799999996</v>
      </c>
      <c r="AI69">
        <v>685.97650099999998</v>
      </c>
      <c r="AJ69">
        <v>695.47027600000001</v>
      </c>
      <c r="AK69" s="91">
        <v>4.7E-2</v>
      </c>
    </row>
    <row r="70" spans="2:37" ht="15" customHeight="1">
      <c r="B70" s="93" t="s">
        <v>2278</v>
      </c>
      <c r="C70" t="s">
        <v>2279</v>
      </c>
      <c r="D70" t="s">
        <v>2280</v>
      </c>
      <c r="E70" t="s">
        <v>2281</v>
      </c>
      <c r="F70" t="s">
        <v>2105</v>
      </c>
      <c r="H70">
        <v>684.48230000000001</v>
      </c>
      <c r="I70">
        <v>746.131531</v>
      </c>
      <c r="J70">
        <v>822.83544900000004</v>
      </c>
      <c r="K70">
        <v>865.26074200000005</v>
      </c>
      <c r="L70">
        <v>903.67303500000003</v>
      </c>
      <c r="M70">
        <v>925.83203100000003</v>
      </c>
      <c r="N70">
        <v>948.80200200000002</v>
      </c>
      <c r="O70">
        <v>970.30389400000001</v>
      </c>
      <c r="P70">
        <v>980.89257799999996</v>
      </c>
      <c r="Q70">
        <v>992.17932099999996</v>
      </c>
      <c r="R70">
        <v>1000.218872</v>
      </c>
      <c r="S70">
        <v>1013.318787</v>
      </c>
      <c r="T70">
        <v>1033.4533690000001</v>
      </c>
      <c r="U70">
        <v>1058.6884769999999</v>
      </c>
      <c r="V70">
        <v>1081.9727780000001</v>
      </c>
      <c r="W70">
        <v>1101.802612</v>
      </c>
      <c r="X70">
        <v>1123.1274410000001</v>
      </c>
      <c r="Y70">
        <v>1143.1396480000001</v>
      </c>
      <c r="Z70">
        <v>1161.0980219999999</v>
      </c>
      <c r="AA70">
        <v>1173.0588379999999</v>
      </c>
      <c r="AB70">
        <v>1182.440063</v>
      </c>
      <c r="AC70">
        <v>1189.2504879999999</v>
      </c>
      <c r="AD70">
        <v>1196.9332280000001</v>
      </c>
      <c r="AE70">
        <v>1210.4688719999999</v>
      </c>
      <c r="AF70">
        <v>1231.201172</v>
      </c>
      <c r="AG70">
        <v>1239.6461179999999</v>
      </c>
      <c r="AH70">
        <v>1247.0631100000001</v>
      </c>
      <c r="AI70">
        <v>1257.0520019999999</v>
      </c>
      <c r="AJ70">
        <v>1273.0928960000001</v>
      </c>
      <c r="AK70" s="91">
        <v>2.1999999999999999E-2</v>
      </c>
    </row>
    <row r="71" spans="2:37" ht="15" customHeight="1">
      <c r="B71" s="93" t="s">
        <v>2282</v>
      </c>
      <c r="C71" t="s">
        <v>2283</v>
      </c>
      <c r="D71" t="s">
        <v>2284</v>
      </c>
      <c r="E71" t="s">
        <v>2285</v>
      </c>
      <c r="F71" t="s">
        <v>2105</v>
      </c>
      <c r="H71">
        <v>0.974248</v>
      </c>
      <c r="I71">
        <v>1.2927360000000001</v>
      </c>
      <c r="J71">
        <v>1.4806790000000001</v>
      </c>
      <c r="K71">
        <v>1.504588</v>
      </c>
      <c r="L71">
        <v>1.507593</v>
      </c>
      <c r="M71">
        <v>1.5212829999999999</v>
      </c>
      <c r="N71">
        <v>1.4832179999999999</v>
      </c>
      <c r="O71">
        <v>1.4955290000000001</v>
      </c>
      <c r="P71">
        <v>1.483341</v>
      </c>
      <c r="Q71">
        <v>1.4756590000000001</v>
      </c>
      <c r="R71">
        <v>1.4719949999999999</v>
      </c>
      <c r="S71">
        <v>1.4639800000000001</v>
      </c>
      <c r="T71">
        <v>1.4775370000000001</v>
      </c>
      <c r="U71">
        <v>1.4976579999999999</v>
      </c>
      <c r="V71">
        <v>1.5430889999999999</v>
      </c>
      <c r="W71">
        <v>1.5797669999999999</v>
      </c>
      <c r="X71">
        <v>1.61426</v>
      </c>
      <c r="Y71">
        <v>1.6643399999999999</v>
      </c>
      <c r="Z71">
        <v>1.7150989999999999</v>
      </c>
      <c r="AA71">
        <v>1.7489399999999999</v>
      </c>
      <c r="AB71">
        <v>1.796222</v>
      </c>
      <c r="AC71">
        <v>1.842319</v>
      </c>
      <c r="AD71">
        <v>1.914339</v>
      </c>
      <c r="AE71">
        <v>1.984845</v>
      </c>
      <c r="AF71">
        <v>2.084657</v>
      </c>
      <c r="AG71">
        <v>2.1654710000000001</v>
      </c>
      <c r="AH71">
        <v>2.2511040000000002</v>
      </c>
      <c r="AI71">
        <v>2.3298549999999998</v>
      </c>
      <c r="AJ71">
        <v>2.4555669999999998</v>
      </c>
      <c r="AK71" s="91">
        <v>3.4000000000000002E-2</v>
      </c>
    </row>
    <row r="72" spans="2:37" ht="15" customHeight="1">
      <c r="B72" s="93" t="s">
        <v>2286</v>
      </c>
      <c r="C72" t="s">
        <v>2287</v>
      </c>
      <c r="D72" t="s">
        <v>2288</v>
      </c>
      <c r="E72" t="s">
        <v>2289</v>
      </c>
      <c r="F72" t="s">
        <v>2105</v>
      </c>
      <c r="H72">
        <v>2.5159570000000002</v>
      </c>
      <c r="I72">
        <v>2.5399080000000001</v>
      </c>
      <c r="J72">
        <v>2.2121749999999998</v>
      </c>
      <c r="K72">
        <v>2.0415839999999998</v>
      </c>
      <c r="L72">
        <v>2.1618339999999998</v>
      </c>
      <c r="M72">
        <v>2.348516</v>
      </c>
      <c r="N72">
        <v>2.6687569999999998</v>
      </c>
      <c r="O72">
        <v>2.867308</v>
      </c>
      <c r="P72">
        <v>3.0547559999999998</v>
      </c>
      <c r="Q72">
        <v>3.2019989999999998</v>
      </c>
      <c r="R72">
        <v>3.3263780000000001</v>
      </c>
      <c r="S72">
        <v>3.440445</v>
      </c>
      <c r="T72">
        <v>3.5602960000000001</v>
      </c>
      <c r="U72">
        <v>3.6861830000000002</v>
      </c>
      <c r="V72">
        <v>3.798279</v>
      </c>
      <c r="W72">
        <v>3.8825599999999998</v>
      </c>
      <c r="X72">
        <v>3.8358270000000001</v>
      </c>
      <c r="Y72">
        <v>3.7978360000000002</v>
      </c>
      <c r="Z72">
        <v>3.7609840000000001</v>
      </c>
      <c r="AA72">
        <v>3.7036630000000001</v>
      </c>
      <c r="AB72">
        <v>3.6449690000000001</v>
      </c>
      <c r="AC72">
        <v>3.5845479999999998</v>
      </c>
      <c r="AD72">
        <v>3.5320149999999999</v>
      </c>
      <c r="AE72">
        <v>3.5180699999999998</v>
      </c>
      <c r="AF72">
        <v>3.6242760000000001</v>
      </c>
      <c r="AG72">
        <v>3.7596349999999998</v>
      </c>
      <c r="AH72">
        <v>3.745819</v>
      </c>
      <c r="AI72">
        <v>3.7563939999999998</v>
      </c>
      <c r="AJ72">
        <v>3.7650239999999999</v>
      </c>
      <c r="AK72" s="91">
        <v>1.4999999999999999E-2</v>
      </c>
    </row>
    <row r="73" spans="2:37" ht="15" customHeight="1">
      <c r="B73" s="93" t="s">
        <v>2290</v>
      </c>
      <c r="C73" t="s">
        <v>2291</v>
      </c>
      <c r="D73" t="s">
        <v>2292</v>
      </c>
      <c r="E73" t="s">
        <v>2293</v>
      </c>
      <c r="F73" t="s">
        <v>2105</v>
      </c>
      <c r="H73">
        <v>14229.224609000001</v>
      </c>
      <c r="I73">
        <v>14562.613281</v>
      </c>
      <c r="J73">
        <v>15024.146484000001</v>
      </c>
      <c r="K73">
        <v>15227.499023</v>
      </c>
      <c r="L73">
        <v>15333.637694999999</v>
      </c>
      <c r="M73">
        <v>15259.884765999999</v>
      </c>
      <c r="N73">
        <v>15109.750977</v>
      </c>
      <c r="O73">
        <v>15160.977539</v>
      </c>
      <c r="P73">
        <v>15073.444336</v>
      </c>
      <c r="Q73">
        <v>15003.584961</v>
      </c>
      <c r="R73">
        <v>14951.046875</v>
      </c>
      <c r="S73">
        <v>14888.119140999999</v>
      </c>
      <c r="T73">
        <v>14916.033203000001</v>
      </c>
      <c r="U73">
        <v>15017.743164</v>
      </c>
      <c r="V73">
        <v>15152.594727</v>
      </c>
      <c r="W73">
        <v>15262.844727</v>
      </c>
      <c r="X73">
        <v>15396.794921999999</v>
      </c>
      <c r="Y73">
        <v>15511.697265999999</v>
      </c>
      <c r="Z73">
        <v>15651.679688</v>
      </c>
      <c r="AA73">
        <v>15703.661133</v>
      </c>
      <c r="AB73">
        <v>15761.845703000001</v>
      </c>
      <c r="AC73">
        <v>15800.545898</v>
      </c>
      <c r="AD73">
        <v>15851.060546999999</v>
      </c>
      <c r="AE73">
        <v>15983.580078000001</v>
      </c>
      <c r="AF73">
        <v>16113.314453000001</v>
      </c>
      <c r="AG73">
        <v>16178.025390999999</v>
      </c>
      <c r="AH73">
        <v>16220.655273</v>
      </c>
      <c r="AI73">
        <v>16314.146484000001</v>
      </c>
      <c r="AJ73">
        <v>16464.363281000002</v>
      </c>
      <c r="AK73" s="91">
        <v>5.0000000000000001E-3</v>
      </c>
    </row>
    <row r="74" spans="2:37" ht="15" customHeight="1">
      <c r="B74" s="93" t="s">
        <v>2294</v>
      </c>
      <c r="C74" t="s">
        <v>2295</v>
      </c>
      <c r="D74" t="s">
        <v>2296</v>
      </c>
      <c r="E74" t="s">
        <v>2297</v>
      </c>
      <c r="F74" t="s">
        <v>2105</v>
      </c>
      <c r="H74">
        <v>2847.133057</v>
      </c>
      <c r="I74">
        <v>3462.1608890000002</v>
      </c>
      <c r="J74">
        <v>4091.7634280000002</v>
      </c>
      <c r="K74">
        <v>4691.9389650000003</v>
      </c>
      <c r="L74">
        <v>5181.1713870000003</v>
      </c>
      <c r="M74">
        <v>5697.4140619999998</v>
      </c>
      <c r="N74">
        <v>6157.3466799999997</v>
      </c>
      <c r="O74">
        <v>6648.6928710000002</v>
      </c>
      <c r="P74">
        <v>7019.7148440000001</v>
      </c>
      <c r="Q74">
        <v>7444.5493159999996</v>
      </c>
      <c r="R74">
        <v>7841.5249020000001</v>
      </c>
      <c r="S74">
        <v>8211.8095699999994</v>
      </c>
      <c r="T74">
        <v>8590.7626949999994</v>
      </c>
      <c r="U74">
        <v>8988.7285159999992</v>
      </c>
      <c r="V74">
        <v>9384.5634769999997</v>
      </c>
      <c r="W74">
        <v>9757.1152340000008</v>
      </c>
      <c r="X74">
        <v>10117.714844</v>
      </c>
      <c r="Y74">
        <v>10399.345703000001</v>
      </c>
      <c r="Z74">
        <v>10660.643555000001</v>
      </c>
      <c r="AA74">
        <v>10790.369140999999</v>
      </c>
      <c r="AB74">
        <v>10889.366211</v>
      </c>
      <c r="AC74">
        <v>10964.317383</v>
      </c>
      <c r="AD74">
        <v>11022.276367</v>
      </c>
      <c r="AE74">
        <v>11131.136719</v>
      </c>
      <c r="AF74">
        <v>11137.199219</v>
      </c>
      <c r="AG74">
        <v>11181.942383</v>
      </c>
      <c r="AH74">
        <v>11196.237305000001</v>
      </c>
      <c r="AI74">
        <v>11247.358398</v>
      </c>
      <c r="AJ74">
        <v>11330.128906</v>
      </c>
      <c r="AK74" s="91">
        <v>5.0999999999999997E-2</v>
      </c>
    </row>
    <row r="75" spans="2:37" ht="15" customHeight="1">
      <c r="B75" s="93" t="s">
        <v>2298</v>
      </c>
      <c r="C75" t="s">
        <v>2299</v>
      </c>
      <c r="D75" t="s">
        <v>2300</v>
      </c>
      <c r="E75" t="s">
        <v>2301</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t="s">
        <v>549</v>
      </c>
    </row>
    <row r="76" spans="2:37" ht="15" customHeight="1">
      <c r="B76" s="93" t="s">
        <v>2302</v>
      </c>
      <c r="C76" t="s">
        <v>2303</v>
      </c>
      <c r="D76" t="s">
        <v>2304</v>
      </c>
      <c r="E76" t="s">
        <v>2293</v>
      </c>
      <c r="F76" t="s">
        <v>2105</v>
      </c>
      <c r="H76">
        <v>5096.734375</v>
      </c>
      <c r="I76">
        <v>5883.248047</v>
      </c>
      <c r="J76">
        <v>6758.341797</v>
      </c>
      <c r="K76">
        <v>7616.6220700000003</v>
      </c>
      <c r="L76">
        <v>8347.5722659999992</v>
      </c>
      <c r="M76">
        <v>9062.90625</v>
      </c>
      <c r="N76">
        <v>9728.625</v>
      </c>
      <c r="O76">
        <v>10437.728515999999</v>
      </c>
      <c r="P76">
        <v>10949.872069999999</v>
      </c>
      <c r="Q76">
        <v>11443.998046999999</v>
      </c>
      <c r="R76">
        <v>11930.969727</v>
      </c>
      <c r="S76">
        <v>12362.127930000001</v>
      </c>
      <c r="T76">
        <v>12822.669921999999</v>
      </c>
      <c r="U76">
        <v>13317.90625</v>
      </c>
      <c r="V76">
        <v>13806.453125</v>
      </c>
      <c r="W76">
        <v>14236.765625</v>
      </c>
      <c r="X76">
        <v>14657.880859000001</v>
      </c>
      <c r="Y76">
        <v>14995.985352</v>
      </c>
      <c r="Z76">
        <v>15292.371094</v>
      </c>
      <c r="AA76">
        <v>15457.769531</v>
      </c>
      <c r="AB76">
        <v>15598.559569999999</v>
      </c>
      <c r="AC76">
        <v>15693.862305000001</v>
      </c>
      <c r="AD76">
        <v>15780.880859000001</v>
      </c>
      <c r="AE76">
        <v>15936.083984000001</v>
      </c>
      <c r="AF76">
        <v>16077.176758</v>
      </c>
      <c r="AG76">
        <v>16142.099609000001</v>
      </c>
      <c r="AH76">
        <v>16184.816406</v>
      </c>
      <c r="AI76">
        <v>16286.961914</v>
      </c>
      <c r="AJ76">
        <v>16437.083984000001</v>
      </c>
      <c r="AK76" s="91">
        <v>4.2999999999999997E-2</v>
      </c>
    </row>
    <row r="77" spans="2:37" ht="15" customHeight="1">
      <c r="B77" s="93"/>
    </row>
    <row r="78" spans="2:37" ht="15" customHeight="1">
      <c r="B78" s="93"/>
    </row>
    <row r="79" spans="2:37" ht="15" customHeight="1">
      <c r="B79" s="93"/>
    </row>
    <row r="80" spans="2:37"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G67"/>
  <sheetViews>
    <sheetView workbookViewId="0"/>
  </sheetViews>
  <sheetFormatPr defaultRowHeight="14.25"/>
  <cols>
    <col min="1" max="1" width="23.86328125" customWidth="1"/>
  </cols>
  <sheetData>
    <row r="1" spans="1:33">
      <c r="A1" t="s">
        <v>2096</v>
      </c>
    </row>
    <row r="2" spans="1:33">
      <c r="A2" t="s">
        <v>2305</v>
      </c>
    </row>
    <row r="3" spans="1:33">
      <c r="A3" t="s">
        <v>2306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row>
    <row r="8" spans="1:33" s="38" customFormat="1">
      <c r="A8" s="38" t="s">
        <v>2102</v>
      </c>
      <c r="B8" s="38" t="s">
        <v>2307</v>
      </c>
      <c r="C8" s="38" t="s">
        <v>2308</v>
      </c>
      <c r="D8" s="38" t="s">
        <v>2105</v>
      </c>
      <c r="F8" s="38">
        <v>4219.4135740000002</v>
      </c>
      <c r="G8" s="38">
        <v>4239.2641599999997</v>
      </c>
      <c r="H8" s="38">
        <v>3900.0295409999999</v>
      </c>
      <c r="I8" s="38">
        <v>3546.732422</v>
      </c>
      <c r="J8" s="38">
        <v>3299.155518</v>
      </c>
      <c r="K8" s="38">
        <v>3292.7807619999999</v>
      </c>
      <c r="L8" s="38">
        <v>3190.8339839999999</v>
      </c>
      <c r="M8" s="38">
        <v>3050.2172850000002</v>
      </c>
      <c r="N8" s="38">
        <v>2818.7163089999999</v>
      </c>
      <c r="O8" s="38">
        <v>2870.5795899999998</v>
      </c>
      <c r="P8" s="38">
        <v>2904.226807</v>
      </c>
      <c r="Q8" s="38">
        <v>2734.607422</v>
      </c>
      <c r="R8" s="38">
        <v>2645.5598140000002</v>
      </c>
      <c r="S8" s="38">
        <v>2590.8366700000001</v>
      </c>
      <c r="T8" s="38">
        <v>2549.9536130000001</v>
      </c>
      <c r="U8" s="38">
        <v>2473.2543949999999</v>
      </c>
      <c r="V8" s="38">
        <v>2389.3911130000001</v>
      </c>
      <c r="W8" s="38">
        <v>2339.1511230000001</v>
      </c>
      <c r="X8" s="38">
        <v>2295.435547</v>
      </c>
      <c r="Y8" s="38">
        <v>2258.7299800000001</v>
      </c>
      <c r="Z8" s="38">
        <v>2219.0119629999999</v>
      </c>
      <c r="AA8" s="38">
        <v>2193.4323730000001</v>
      </c>
      <c r="AB8" s="38">
        <v>2152.5974120000001</v>
      </c>
      <c r="AC8" s="38">
        <v>2113.78125</v>
      </c>
      <c r="AD8" s="38">
        <v>2073.8959960000002</v>
      </c>
      <c r="AE8" s="38">
        <v>2037.3707280000001</v>
      </c>
      <c r="AF8" s="38">
        <v>2022.312134</v>
      </c>
      <c r="AG8" s="143">
        <v>-2.8000000000000001E-2</v>
      </c>
    </row>
    <row r="9" spans="1:33">
      <c r="A9" t="s">
        <v>2107</v>
      </c>
      <c r="B9" t="s">
        <v>2309</v>
      </c>
      <c r="C9" t="s">
        <v>2310</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2311</v>
      </c>
      <c r="C10" t="s">
        <v>2312</v>
      </c>
      <c r="D10" t="s">
        <v>2105</v>
      </c>
      <c r="F10">
        <v>4219.4135740000002</v>
      </c>
      <c r="G10">
        <v>4239.2641599999997</v>
      </c>
      <c r="H10">
        <v>3900.0295409999999</v>
      </c>
      <c r="I10">
        <v>3546.732422</v>
      </c>
      <c r="J10">
        <v>3299.155518</v>
      </c>
      <c r="K10">
        <v>3292.7807619999999</v>
      </c>
      <c r="L10">
        <v>3190.8339839999999</v>
      </c>
      <c r="M10">
        <v>3050.2172850000002</v>
      </c>
      <c r="N10">
        <v>2818.7163089999999</v>
      </c>
      <c r="O10">
        <v>2870.5795899999998</v>
      </c>
      <c r="P10">
        <v>2904.226807</v>
      </c>
      <c r="Q10">
        <v>2734.607422</v>
      </c>
      <c r="R10">
        <v>2645.5598140000002</v>
      </c>
      <c r="S10">
        <v>2590.8366700000001</v>
      </c>
      <c r="T10">
        <v>2549.9536130000001</v>
      </c>
      <c r="U10">
        <v>2473.2543949999999</v>
      </c>
      <c r="V10">
        <v>2389.3911130000001</v>
      </c>
      <c r="W10">
        <v>2339.1511230000001</v>
      </c>
      <c r="X10">
        <v>2295.435547</v>
      </c>
      <c r="Y10">
        <v>2258.7299800000001</v>
      </c>
      <c r="Z10">
        <v>2219.0119629999999</v>
      </c>
      <c r="AA10">
        <v>2193.4323730000001</v>
      </c>
      <c r="AB10">
        <v>2152.5974120000001</v>
      </c>
      <c r="AC10">
        <v>2113.78125</v>
      </c>
      <c r="AD10">
        <v>2073.8959960000002</v>
      </c>
      <c r="AE10">
        <v>2037.3707280000001</v>
      </c>
      <c r="AF10">
        <v>2022.312134</v>
      </c>
      <c r="AG10" s="91">
        <v>-2.8000000000000001E-2</v>
      </c>
    </row>
    <row r="11" spans="1:33">
      <c r="A11" t="s">
        <v>2114</v>
      </c>
    </row>
    <row r="12" spans="1:33">
      <c r="A12" t="s">
        <v>2116</v>
      </c>
      <c r="B12" t="s">
        <v>2313</v>
      </c>
      <c r="C12" t="s">
        <v>2314</v>
      </c>
      <c r="D12" t="s">
        <v>2105</v>
      </c>
      <c r="F12">
        <v>3.044959</v>
      </c>
      <c r="G12">
        <v>2.6866690000000002</v>
      </c>
      <c r="H12">
        <v>2.414917</v>
      </c>
      <c r="I12">
        <v>2.1482329999999998</v>
      </c>
      <c r="J12">
        <v>1.962361</v>
      </c>
      <c r="K12">
        <v>1.9160569999999999</v>
      </c>
      <c r="L12">
        <v>1.7780039999999999</v>
      </c>
      <c r="M12">
        <v>1.655565</v>
      </c>
      <c r="N12">
        <v>1.539998</v>
      </c>
      <c r="O12">
        <v>1.7675449999999999</v>
      </c>
      <c r="P12">
        <v>1.7008559999999999</v>
      </c>
      <c r="Q12">
        <v>1.580578</v>
      </c>
      <c r="R12">
        <v>1.4836210000000001</v>
      </c>
      <c r="S12">
        <v>1.4124000000000001</v>
      </c>
      <c r="T12">
        <v>1.3446340000000001</v>
      </c>
      <c r="U12">
        <v>1.281695</v>
      </c>
      <c r="V12">
        <v>1.2319180000000001</v>
      </c>
      <c r="W12">
        <v>1.186331</v>
      </c>
      <c r="X12">
        <v>1.150641</v>
      </c>
      <c r="Y12">
        <v>1.1063449999999999</v>
      </c>
      <c r="Z12">
        <v>1.077704</v>
      </c>
      <c r="AA12">
        <v>1.043366</v>
      </c>
      <c r="AB12">
        <v>1.016637</v>
      </c>
      <c r="AC12">
        <v>0.99204400000000004</v>
      </c>
      <c r="AD12">
        <v>0.95911400000000002</v>
      </c>
      <c r="AE12">
        <v>0.93010700000000002</v>
      </c>
      <c r="AF12">
        <v>0.88871900000000004</v>
      </c>
      <c r="AG12" s="91">
        <v>-4.5999999999999999E-2</v>
      </c>
    </row>
    <row r="13" spans="1:33">
      <c r="A13" t="s">
        <v>2120</v>
      </c>
      <c r="B13" t="s">
        <v>2315</v>
      </c>
      <c r="C13" t="s">
        <v>2316</v>
      </c>
      <c r="D13" t="s">
        <v>2105</v>
      </c>
      <c r="F13">
        <v>9.9261549999999996</v>
      </c>
      <c r="G13">
        <v>12.473697</v>
      </c>
      <c r="H13">
        <v>11.325912000000001</v>
      </c>
      <c r="I13">
        <v>10.881788</v>
      </c>
      <c r="J13">
        <v>9.6228529999999992</v>
      </c>
      <c r="K13">
        <v>8.8568829999999998</v>
      </c>
      <c r="L13">
        <v>9.7511310000000009</v>
      </c>
      <c r="M13">
        <v>10.232186</v>
      </c>
      <c r="N13">
        <v>10.945095999999999</v>
      </c>
      <c r="O13">
        <v>8.7247579999999996</v>
      </c>
      <c r="P13">
        <v>9.6848869999999998</v>
      </c>
      <c r="Q13">
        <v>10.320847000000001</v>
      </c>
      <c r="R13">
        <v>10.769902999999999</v>
      </c>
      <c r="S13">
        <v>11.224793</v>
      </c>
      <c r="T13">
        <v>11.741668000000001</v>
      </c>
      <c r="U13">
        <v>12.276672</v>
      </c>
      <c r="V13">
        <v>12.043905000000001</v>
      </c>
      <c r="W13">
        <v>12.230005999999999</v>
      </c>
      <c r="X13">
        <v>12.372256</v>
      </c>
      <c r="Y13">
        <v>12.605880000000001</v>
      </c>
      <c r="Z13">
        <v>12.671841000000001</v>
      </c>
      <c r="AA13">
        <v>12.873905000000001</v>
      </c>
      <c r="AB13">
        <v>12.88063</v>
      </c>
      <c r="AC13">
        <v>12.842523999999999</v>
      </c>
      <c r="AD13">
        <v>12.858809000000001</v>
      </c>
      <c r="AE13">
        <v>12.873041000000001</v>
      </c>
      <c r="AF13">
        <v>13.201669000000001</v>
      </c>
      <c r="AG13" s="91">
        <v>1.0999999999999999E-2</v>
      </c>
    </row>
    <row r="14" spans="1:33">
      <c r="A14" t="s">
        <v>2123</v>
      </c>
      <c r="B14" t="s">
        <v>2317</v>
      </c>
      <c r="C14" t="s">
        <v>2318</v>
      </c>
      <c r="D14" t="s">
        <v>2105</v>
      </c>
      <c r="F14">
        <v>170.783905</v>
      </c>
      <c r="G14">
        <v>230.16982999999999</v>
      </c>
      <c r="H14">
        <v>263.744415</v>
      </c>
      <c r="I14">
        <v>296.82574499999998</v>
      </c>
      <c r="J14">
        <v>292.96676600000001</v>
      </c>
      <c r="K14">
        <v>286.62478599999997</v>
      </c>
      <c r="L14">
        <v>318.58978300000001</v>
      </c>
      <c r="M14">
        <v>334.05456500000003</v>
      </c>
      <c r="N14">
        <v>537.45434599999999</v>
      </c>
      <c r="O14">
        <v>587.92627000000005</v>
      </c>
      <c r="P14">
        <v>647.52923599999997</v>
      </c>
      <c r="Q14">
        <v>772.396118</v>
      </c>
      <c r="R14">
        <v>788.050659</v>
      </c>
      <c r="S14">
        <v>810.12341300000003</v>
      </c>
      <c r="T14">
        <v>837.75414999999998</v>
      </c>
      <c r="U14">
        <v>932.892517</v>
      </c>
      <c r="V14">
        <v>940.098206</v>
      </c>
      <c r="W14">
        <v>949.14575200000002</v>
      </c>
      <c r="X14">
        <v>955.95025599999997</v>
      </c>
      <c r="Y14">
        <v>971.33776899999998</v>
      </c>
      <c r="Z14">
        <v>974.23852499999998</v>
      </c>
      <c r="AA14">
        <v>989.83850099999995</v>
      </c>
      <c r="AB14">
        <v>988.51904300000001</v>
      </c>
      <c r="AC14">
        <v>987.181152</v>
      </c>
      <c r="AD14">
        <v>989.73858600000005</v>
      </c>
      <c r="AE14">
        <v>991.18438700000002</v>
      </c>
      <c r="AF14">
        <v>1015.777466</v>
      </c>
      <c r="AG14" s="91">
        <v>7.0999999999999994E-2</v>
      </c>
    </row>
    <row r="15" spans="1:33">
      <c r="A15" t="s">
        <v>2126</v>
      </c>
      <c r="B15" t="s">
        <v>2319</v>
      </c>
      <c r="C15" t="s">
        <v>2320</v>
      </c>
      <c r="D15" t="s">
        <v>2105</v>
      </c>
      <c r="F15">
        <v>1060.3172609999999</v>
      </c>
      <c r="G15">
        <v>1321.230591</v>
      </c>
      <c r="H15">
        <v>1696.7860109999999</v>
      </c>
      <c r="I15">
        <v>1920.804443</v>
      </c>
      <c r="J15">
        <v>1947.9555660000001</v>
      </c>
      <c r="K15">
        <v>1920.5146480000001</v>
      </c>
      <c r="L15">
        <v>2007.6198730000001</v>
      </c>
      <c r="M15">
        <v>2004.9545900000001</v>
      </c>
      <c r="N15">
        <v>1985.7116699999999</v>
      </c>
      <c r="O15">
        <v>1828.561768</v>
      </c>
      <c r="P15">
        <v>1924.127808</v>
      </c>
      <c r="Q15">
        <v>1939.305298</v>
      </c>
      <c r="R15">
        <v>1950.4345699999999</v>
      </c>
      <c r="S15">
        <v>1971.522461</v>
      </c>
      <c r="T15">
        <v>1997.830078</v>
      </c>
      <c r="U15">
        <v>2011.809814</v>
      </c>
      <c r="V15">
        <v>2058.9663089999999</v>
      </c>
      <c r="W15">
        <v>2056.6003420000002</v>
      </c>
      <c r="X15">
        <v>2055.2739259999998</v>
      </c>
      <c r="Y15">
        <v>2051.960693</v>
      </c>
      <c r="Z15">
        <v>2049.405029</v>
      </c>
      <c r="AA15">
        <v>2049.3154300000001</v>
      </c>
      <c r="AB15">
        <v>2042.6015620000001</v>
      </c>
      <c r="AC15">
        <v>2030.2498780000001</v>
      </c>
      <c r="AD15">
        <v>2012.0839840000001</v>
      </c>
      <c r="AE15">
        <v>1999.4580080000001</v>
      </c>
      <c r="AF15">
        <v>2001.5986330000001</v>
      </c>
      <c r="AG15" s="91">
        <v>2.5000000000000001E-2</v>
      </c>
    </row>
    <row r="16" spans="1:33">
      <c r="A16" t="s">
        <v>2129</v>
      </c>
      <c r="B16" t="s">
        <v>2321</v>
      </c>
      <c r="C16" t="s">
        <v>2322</v>
      </c>
      <c r="D16" t="s">
        <v>2105</v>
      </c>
      <c r="F16">
        <v>20.772348000000001</v>
      </c>
      <c r="G16">
        <v>42.976906</v>
      </c>
      <c r="H16">
        <v>47.927512999999998</v>
      </c>
      <c r="I16">
        <v>52.961891000000001</v>
      </c>
      <c r="J16">
        <v>54.860152999999997</v>
      </c>
      <c r="K16">
        <v>48.713112000000002</v>
      </c>
      <c r="L16">
        <v>48.003737999999998</v>
      </c>
      <c r="M16">
        <v>47.401169000000003</v>
      </c>
      <c r="N16">
        <v>42.055168000000002</v>
      </c>
      <c r="O16">
        <v>36.471446999999998</v>
      </c>
      <c r="P16">
        <v>39.082279</v>
      </c>
      <c r="Q16">
        <v>38.230015000000002</v>
      </c>
      <c r="R16">
        <v>38.286338999999998</v>
      </c>
      <c r="S16">
        <v>38.620857000000001</v>
      </c>
      <c r="T16">
        <v>39.235988999999996</v>
      </c>
      <c r="U16">
        <v>38.783011999999999</v>
      </c>
      <c r="V16">
        <v>38.675700999999997</v>
      </c>
      <c r="W16">
        <v>38.619647999999998</v>
      </c>
      <c r="X16">
        <v>38.522551999999997</v>
      </c>
      <c r="Y16">
        <v>38.733531999999997</v>
      </c>
      <c r="Z16">
        <v>38.343933</v>
      </c>
      <c r="AA16">
        <v>38.458820000000003</v>
      </c>
      <c r="AB16">
        <v>37.970008999999997</v>
      </c>
      <c r="AC16">
        <v>37.544899000000001</v>
      </c>
      <c r="AD16">
        <v>37.322825999999999</v>
      </c>
      <c r="AE16">
        <v>37.055458000000002</v>
      </c>
      <c r="AF16">
        <v>37.635361000000003</v>
      </c>
      <c r="AG16" s="91">
        <v>2.3E-2</v>
      </c>
    </row>
    <row r="17" spans="1:33">
      <c r="A17" t="s">
        <v>2133</v>
      </c>
      <c r="B17" t="s">
        <v>2323</v>
      </c>
      <c r="C17" t="s">
        <v>2324</v>
      </c>
      <c r="D17" t="s">
        <v>2105</v>
      </c>
      <c r="F17">
        <v>17.630631999999999</v>
      </c>
      <c r="G17">
        <v>31.048454</v>
      </c>
      <c r="H17">
        <v>61.176093999999999</v>
      </c>
      <c r="I17">
        <v>69.963524000000007</v>
      </c>
      <c r="J17">
        <v>74.845794999999995</v>
      </c>
      <c r="K17">
        <v>71.225952000000007</v>
      </c>
      <c r="L17">
        <v>71.262435999999994</v>
      </c>
      <c r="M17">
        <v>71.575371000000004</v>
      </c>
      <c r="N17">
        <v>58.534382000000001</v>
      </c>
      <c r="O17">
        <v>46.058520999999999</v>
      </c>
      <c r="P17">
        <v>49.730193999999997</v>
      </c>
      <c r="Q17">
        <v>44.879157999999997</v>
      </c>
      <c r="R17">
        <v>45.188313000000001</v>
      </c>
      <c r="S17">
        <v>45.763241000000001</v>
      </c>
      <c r="T17">
        <v>46.560295000000004</v>
      </c>
      <c r="U17">
        <v>42.543415000000003</v>
      </c>
      <c r="V17">
        <v>42.268036000000002</v>
      </c>
      <c r="W17">
        <v>41.934505000000001</v>
      </c>
      <c r="X17">
        <v>41.590297999999997</v>
      </c>
      <c r="Y17">
        <v>41.477024</v>
      </c>
      <c r="Z17">
        <v>40.854996</v>
      </c>
      <c r="AA17">
        <v>40.632174999999997</v>
      </c>
      <c r="AB17">
        <v>39.933872000000001</v>
      </c>
      <c r="AC17">
        <v>39.255195999999998</v>
      </c>
      <c r="AD17">
        <v>38.688400000000001</v>
      </c>
      <c r="AE17">
        <v>38.143428999999998</v>
      </c>
      <c r="AF17">
        <v>38.289561999999997</v>
      </c>
      <c r="AG17" s="91">
        <v>0.03</v>
      </c>
    </row>
    <row r="18" spans="1:33">
      <c r="A18" t="s">
        <v>2137</v>
      </c>
      <c r="B18" t="s">
        <v>2325</v>
      </c>
      <c r="C18" t="s">
        <v>2326</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2327</v>
      </c>
      <c r="C19" t="s">
        <v>2328</v>
      </c>
      <c r="D19" t="s">
        <v>2105</v>
      </c>
      <c r="F19">
        <v>420.53945900000002</v>
      </c>
      <c r="G19">
        <v>519.18310499999995</v>
      </c>
      <c r="H19">
        <v>521.55664100000001</v>
      </c>
      <c r="I19">
        <v>564.85144000000003</v>
      </c>
      <c r="J19">
        <v>544.29211399999997</v>
      </c>
      <c r="K19">
        <v>560.00250200000005</v>
      </c>
      <c r="L19">
        <v>569.85742200000004</v>
      </c>
      <c r="M19">
        <v>573.307861</v>
      </c>
      <c r="N19">
        <v>546.34057600000006</v>
      </c>
      <c r="O19">
        <v>563.68756099999996</v>
      </c>
      <c r="P19">
        <v>589.94537400000002</v>
      </c>
      <c r="Q19">
        <v>594.34356700000001</v>
      </c>
      <c r="R19">
        <v>596.52441399999998</v>
      </c>
      <c r="S19">
        <v>604.76904300000001</v>
      </c>
      <c r="T19">
        <v>614.94360400000005</v>
      </c>
      <c r="U19">
        <v>618.02545199999997</v>
      </c>
      <c r="V19">
        <v>614.880493</v>
      </c>
      <c r="W19">
        <v>620.07318099999998</v>
      </c>
      <c r="X19">
        <v>625.89446999999996</v>
      </c>
      <c r="Y19">
        <v>631.16992200000004</v>
      </c>
      <c r="Z19">
        <v>637.30157499999996</v>
      </c>
      <c r="AA19">
        <v>644.45446800000002</v>
      </c>
      <c r="AB19">
        <v>649.33142099999998</v>
      </c>
      <c r="AC19">
        <v>652.74292000000003</v>
      </c>
      <c r="AD19">
        <v>654.08294699999999</v>
      </c>
      <c r="AE19">
        <v>657.13928199999998</v>
      </c>
      <c r="AF19">
        <v>664.652466</v>
      </c>
      <c r="AG19" s="91">
        <v>1.7999999999999999E-2</v>
      </c>
    </row>
    <row r="20" spans="1:33">
      <c r="A20" t="s">
        <v>2145</v>
      </c>
      <c r="B20" t="s">
        <v>2329</v>
      </c>
      <c r="C20" t="s">
        <v>2330</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2331</v>
      </c>
      <c r="C21" t="s">
        <v>2332</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2333</v>
      </c>
      <c r="C22" t="s">
        <v>2334</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2333</v>
      </c>
      <c r="C23" t="s">
        <v>2335</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2336</v>
      </c>
      <c r="C24" t="s">
        <v>2337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2338</v>
      </c>
      <c r="C25" t="s">
        <v>2339</v>
      </c>
      <c r="D25" t="s">
        <v>2105</v>
      </c>
      <c r="F25">
        <v>0.67393400000000003</v>
      </c>
      <c r="G25">
        <v>0.61585699999999999</v>
      </c>
      <c r="H25">
        <v>0.65634300000000001</v>
      </c>
      <c r="I25">
        <v>0.72519599999999995</v>
      </c>
      <c r="J25">
        <v>0.75017100000000003</v>
      </c>
      <c r="K25">
        <v>0.29338900000000001</v>
      </c>
      <c r="L25">
        <v>0.36364099999999999</v>
      </c>
      <c r="M25">
        <v>0.33464100000000002</v>
      </c>
      <c r="N25">
        <v>0.30332300000000001</v>
      </c>
      <c r="O25">
        <v>0.23375799999999999</v>
      </c>
      <c r="P25">
        <v>0.239898</v>
      </c>
      <c r="Q25">
        <v>0.27227299999999999</v>
      </c>
      <c r="R25">
        <v>0.250305</v>
      </c>
      <c r="S25">
        <v>0.23636699999999999</v>
      </c>
      <c r="T25">
        <v>0.22881699999999999</v>
      </c>
      <c r="U25">
        <v>0.223773</v>
      </c>
      <c r="V25">
        <v>0.22148200000000001</v>
      </c>
      <c r="W25">
        <v>0.220751</v>
      </c>
      <c r="X25">
        <v>0.220222</v>
      </c>
      <c r="Y25">
        <v>0.22391</v>
      </c>
      <c r="Z25">
        <v>0.22280900000000001</v>
      </c>
      <c r="AA25">
        <v>0.22700100000000001</v>
      </c>
      <c r="AB25">
        <v>0.22872100000000001</v>
      </c>
      <c r="AC25">
        <v>0.22681899999999999</v>
      </c>
      <c r="AD25">
        <v>0.22878499999999999</v>
      </c>
      <c r="AE25">
        <v>0.231185</v>
      </c>
      <c r="AF25">
        <v>0.24720200000000001</v>
      </c>
      <c r="AG25" s="91">
        <v>-3.7999999999999999E-2</v>
      </c>
    </row>
    <row r="26" spans="1:33">
      <c r="A26" t="s">
        <v>2168</v>
      </c>
      <c r="B26" t="s">
        <v>2340</v>
      </c>
      <c r="C26" t="s">
        <v>2341</v>
      </c>
      <c r="D26" t="s">
        <v>2105</v>
      </c>
      <c r="F26">
        <v>1703.6885990000001</v>
      </c>
      <c r="G26">
        <v>2160.3852539999998</v>
      </c>
      <c r="H26">
        <v>2605.5878910000001</v>
      </c>
      <c r="I26">
        <v>2919.1621089999999</v>
      </c>
      <c r="J26">
        <v>2927.2558589999999</v>
      </c>
      <c r="K26">
        <v>2898.147461</v>
      </c>
      <c r="L26">
        <v>3027.2258299999999</v>
      </c>
      <c r="M26">
        <v>3043.5161130000001</v>
      </c>
      <c r="N26">
        <v>3182.8845209999999</v>
      </c>
      <c r="O26">
        <v>3073.4313959999999</v>
      </c>
      <c r="P26">
        <v>3262.0407709999999</v>
      </c>
      <c r="Q26">
        <v>3401.3278810000002</v>
      </c>
      <c r="R26">
        <v>3430.9880370000001</v>
      </c>
      <c r="S26">
        <v>3483.672607</v>
      </c>
      <c r="T26">
        <v>3549.6391600000002</v>
      </c>
      <c r="U26">
        <v>3657.8364259999998</v>
      </c>
      <c r="V26">
        <v>3708.3859859999998</v>
      </c>
      <c r="W26">
        <v>3720.0104980000001</v>
      </c>
      <c r="X26">
        <v>3730.9746089999999</v>
      </c>
      <c r="Y26">
        <v>3748.61499</v>
      </c>
      <c r="Z26">
        <v>3754.1164549999999</v>
      </c>
      <c r="AA26">
        <v>3776.84375</v>
      </c>
      <c r="AB26">
        <v>3772.4819339999999</v>
      </c>
      <c r="AC26">
        <v>3761.0354000000002</v>
      </c>
      <c r="AD26">
        <v>3745.9633789999998</v>
      </c>
      <c r="AE26">
        <v>3737.014893</v>
      </c>
      <c r="AF26">
        <v>3772.29126</v>
      </c>
      <c r="AG26" s="91">
        <v>3.1E-2</v>
      </c>
    </row>
    <row r="27" spans="1:33">
      <c r="A27" t="s">
        <v>2342</v>
      </c>
      <c r="B27" t="s">
        <v>2343</v>
      </c>
      <c r="C27" t="s">
        <v>2344</v>
      </c>
      <c r="D27" t="s">
        <v>2175</v>
      </c>
      <c r="F27">
        <v>28.763452999999998</v>
      </c>
      <c r="G27">
        <v>33.757869999999997</v>
      </c>
      <c r="H27">
        <v>40.051357000000003</v>
      </c>
      <c r="I27">
        <v>45.147072000000001</v>
      </c>
      <c r="J27">
        <v>47.013534999999997</v>
      </c>
      <c r="K27">
        <v>46.812809000000001</v>
      </c>
      <c r="L27">
        <v>48.684413999999997</v>
      </c>
      <c r="M27">
        <v>49.945014999999998</v>
      </c>
      <c r="N27">
        <v>53.033932</v>
      </c>
      <c r="O27">
        <v>51.706356</v>
      </c>
      <c r="P27">
        <v>52.901381999999998</v>
      </c>
      <c r="Q27">
        <v>55.432915000000001</v>
      </c>
      <c r="R27">
        <v>56.462783999999999</v>
      </c>
      <c r="S27">
        <v>57.349037000000003</v>
      </c>
      <c r="T27">
        <v>58.194690999999999</v>
      </c>
      <c r="U27">
        <v>59.660454000000001</v>
      </c>
      <c r="V27">
        <v>60.815368999999997</v>
      </c>
      <c r="W27">
        <v>61.394806000000003</v>
      </c>
      <c r="X27">
        <v>61.910397000000003</v>
      </c>
      <c r="Y27">
        <v>62.400531999999998</v>
      </c>
      <c r="Z27">
        <v>62.850085999999997</v>
      </c>
      <c r="AA27">
        <v>63.260787999999998</v>
      </c>
      <c r="AB27">
        <v>63.669730999999999</v>
      </c>
      <c r="AC27">
        <v>64.019622999999996</v>
      </c>
      <c r="AD27">
        <v>64.365181000000007</v>
      </c>
      <c r="AE27">
        <v>64.717094000000003</v>
      </c>
      <c r="AF27">
        <v>65.100075000000004</v>
      </c>
      <c r="AG27" s="91">
        <v>3.2000000000000001E-2</v>
      </c>
    </row>
    <row r="28" spans="1:33">
      <c r="A28" t="s">
        <v>2177</v>
      </c>
      <c r="B28" t="s">
        <v>2345</v>
      </c>
      <c r="C28" t="s">
        <v>2346</v>
      </c>
      <c r="D28" t="s">
        <v>2105</v>
      </c>
      <c r="F28">
        <v>5923.1020509999998</v>
      </c>
      <c r="G28">
        <v>6399.6494140000004</v>
      </c>
      <c r="H28">
        <v>6505.6171880000002</v>
      </c>
      <c r="I28">
        <v>6465.8945309999999</v>
      </c>
      <c r="J28">
        <v>6226.4111329999996</v>
      </c>
      <c r="K28">
        <v>6190.9282229999999</v>
      </c>
      <c r="L28">
        <v>6218.0595700000003</v>
      </c>
      <c r="M28">
        <v>6093.7333980000003</v>
      </c>
      <c r="N28">
        <v>6001.6005859999996</v>
      </c>
      <c r="O28">
        <v>5944.0107420000004</v>
      </c>
      <c r="P28">
        <v>6166.267578</v>
      </c>
      <c r="Q28">
        <v>6135.935547</v>
      </c>
      <c r="R28">
        <v>6076.5478519999997</v>
      </c>
      <c r="S28">
        <v>6074.5092770000001</v>
      </c>
      <c r="T28">
        <v>6099.5927730000003</v>
      </c>
      <c r="U28">
        <v>6131.0908200000003</v>
      </c>
      <c r="V28">
        <v>6097.7773440000001</v>
      </c>
      <c r="W28">
        <v>6059.1616210000002</v>
      </c>
      <c r="X28">
        <v>6026.4101559999999</v>
      </c>
      <c r="Y28">
        <v>6007.3447269999997</v>
      </c>
      <c r="Z28">
        <v>5973.1284180000002</v>
      </c>
      <c r="AA28">
        <v>5970.2763670000004</v>
      </c>
      <c r="AB28">
        <v>5925.0791019999997</v>
      </c>
      <c r="AC28">
        <v>5874.8164059999999</v>
      </c>
      <c r="AD28">
        <v>5819.859375</v>
      </c>
      <c r="AE28">
        <v>5774.3857420000004</v>
      </c>
      <c r="AF28">
        <v>5794.6035160000001</v>
      </c>
      <c r="AG28" s="91">
        <v>-1E-3</v>
      </c>
    </row>
    <row r="29" spans="1:33">
      <c r="A29" t="s">
        <v>2180</v>
      </c>
    </row>
    <row r="30" spans="1:33">
      <c r="A30" t="s">
        <v>2181</v>
      </c>
    </row>
    <row r="31" spans="1:33" s="38" customFormat="1">
      <c r="A31" s="38" t="s">
        <v>2102</v>
      </c>
      <c r="B31" s="38" t="s">
        <v>2347</v>
      </c>
      <c r="C31" s="38" t="s">
        <v>2348</v>
      </c>
      <c r="D31" s="38" t="s">
        <v>2105</v>
      </c>
      <c r="F31" s="38">
        <v>7531.2412109999996</v>
      </c>
      <c r="G31" s="38">
        <v>6740.8100590000004</v>
      </c>
      <c r="H31" s="38">
        <v>6213.8686520000001</v>
      </c>
      <c r="I31" s="38">
        <v>6792.8198240000002</v>
      </c>
      <c r="J31" s="38">
        <v>6592.7124020000001</v>
      </c>
      <c r="K31" s="38">
        <v>6465.9609380000002</v>
      </c>
      <c r="L31" s="38">
        <v>6193.7807620000003</v>
      </c>
      <c r="M31" s="38">
        <v>5940.2978519999997</v>
      </c>
      <c r="N31" s="38">
        <v>5809.9633789999998</v>
      </c>
      <c r="O31" s="38">
        <v>6004.2822269999997</v>
      </c>
      <c r="P31" s="38">
        <v>5799.205078</v>
      </c>
      <c r="Q31" s="38">
        <v>5707.3056640000004</v>
      </c>
      <c r="R31" s="38">
        <v>5612.4926759999998</v>
      </c>
      <c r="S31" s="38">
        <v>5534.8666990000002</v>
      </c>
      <c r="T31" s="38">
        <v>5468.0986329999996</v>
      </c>
      <c r="U31" s="38">
        <v>5410.1879879999997</v>
      </c>
      <c r="V31" s="38">
        <v>5378.3530270000001</v>
      </c>
      <c r="W31" s="38">
        <v>5311.1557620000003</v>
      </c>
      <c r="X31" s="38">
        <v>5245.9375</v>
      </c>
      <c r="Y31" s="38">
        <v>5156.3095700000003</v>
      </c>
      <c r="Z31" s="38">
        <v>5104.126953</v>
      </c>
      <c r="AA31" s="38">
        <v>5034.8808589999999</v>
      </c>
      <c r="AB31" s="38">
        <v>4974.8989259999998</v>
      </c>
      <c r="AC31" s="38">
        <v>4922.560547</v>
      </c>
      <c r="AD31" s="38">
        <v>4832.7524409999996</v>
      </c>
      <c r="AE31" s="38">
        <v>4754.4252930000002</v>
      </c>
      <c r="AF31" s="38">
        <v>4644.8364259999998</v>
      </c>
      <c r="AG31" s="143">
        <v>-1.7999999999999999E-2</v>
      </c>
    </row>
    <row r="32" spans="1:33">
      <c r="A32" t="s">
        <v>2107</v>
      </c>
      <c r="B32" t="s">
        <v>2349</v>
      </c>
      <c r="C32" t="s">
        <v>2350</v>
      </c>
      <c r="D32" t="s">
        <v>2105</v>
      </c>
      <c r="F32">
        <v>186.34399400000001</v>
      </c>
      <c r="G32">
        <v>172.747253</v>
      </c>
      <c r="H32">
        <v>172.71080000000001</v>
      </c>
      <c r="I32">
        <v>167.40741</v>
      </c>
      <c r="J32">
        <v>161.69903600000001</v>
      </c>
      <c r="K32">
        <v>164.365555</v>
      </c>
      <c r="L32">
        <v>127.056389</v>
      </c>
      <c r="M32">
        <v>123.674454</v>
      </c>
      <c r="N32">
        <v>122.54634900000001</v>
      </c>
      <c r="O32">
        <v>129.92974899999999</v>
      </c>
      <c r="P32">
        <v>127.494247</v>
      </c>
      <c r="Q32">
        <v>127.05291699999999</v>
      </c>
      <c r="R32">
        <v>127.56778</v>
      </c>
      <c r="S32">
        <v>125.826836</v>
      </c>
      <c r="T32">
        <v>125.065353</v>
      </c>
      <c r="U32">
        <v>124.754486</v>
      </c>
      <c r="V32">
        <v>124.63694</v>
      </c>
      <c r="W32">
        <v>123.75251</v>
      </c>
      <c r="X32">
        <v>122.421143</v>
      </c>
      <c r="Y32">
        <v>120.643036</v>
      </c>
      <c r="Z32">
        <v>119.462479</v>
      </c>
      <c r="AA32">
        <v>118.04085499999999</v>
      </c>
      <c r="AB32">
        <v>116.636887</v>
      </c>
      <c r="AC32">
        <v>115.654076</v>
      </c>
      <c r="AD32">
        <v>113.999298</v>
      </c>
      <c r="AE32">
        <v>112.55542800000001</v>
      </c>
      <c r="AF32">
        <v>111.153175</v>
      </c>
      <c r="AG32" s="91">
        <v>-0.02</v>
      </c>
    </row>
    <row r="33" spans="1:33">
      <c r="A33" t="s">
        <v>2189</v>
      </c>
      <c r="B33" t="s">
        <v>2351</v>
      </c>
      <c r="C33" t="s">
        <v>2352</v>
      </c>
      <c r="D33" t="s">
        <v>2105</v>
      </c>
      <c r="F33">
        <v>7717.5849609999996</v>
      </c>
      <c r="G33">
        <v>6913.5571289999998</v>
      </c>
      <c r="H33">
        <v>6386.5795900000003</v>
      </c>
      <c r="I33">
        <v>6960.2270509999998</v>
      </c>
      <c r="J33">
        <v>6754.4116210000002</v>
      </c>
      <c r="K33">
        <v>6630.3266599999997</v>
      </c>
      <c r="L33">
        <v>6320.8369140000004</v>
      </c>
      <c r="M33">
        <v>6063.9721680000002</v>
      </c>
      <c r="N33">
        <v>5932.5097660000001</v>
      </c>
      <c r="O33">
        <v>6134.2119140000004</v>
      </c>
      <c r="P33">
        <v>5926.6992190000001</v>
      </c>
      <c r="Q33">
        <v>5834.3583980000003</v>
      </c>
      <c r="R33">
        <v>5740.060547</v>
      </c>
      <c r="S33">
        <v>5660.6933589999999</v>
      </c>
      <c r="T33">
        <v>5593.1640619999998</v>
      </c>
      <c r="U33">
        <v>5534.9423829999996</v>
      </c>
      <c r="V33">
        <v>5502.9897460000002</v>
      </c>
      <c r="W33">
        <v>5434.908203</v>
      </c>
      <c r="X33">
        <v>5368.3583980000003</v>
      </c>
      <c r="Y33">
        <v>5276.9526370000003</v>
      </c>
      <c r="Z33">
        <v>5223.5893550000001</v>
      </c>
      <c r="AA33">
        <v>5152.921875</v>
      </c>
      <c r="AB33">
        <v>5091.5356449999999</v>
      </c>
      <c r="AC33">
        <v>5038.2148440000001</v>
      </c>
      <c r="AD33">
        <v>4946.751953</v>
      </c>
      <c r="AE33">
        <v>4866.9809569999998</v>
      </c>
      <c r="AF33">
        <v>4755.9897460000002</v>
      </c>
      <c r="AG33" s="91">
        <v>-1.7999999999999999E-2</v>
      </c>
    </row>
    <row r="34" spans="1:33">
      <c r="A34" t="s">
        <v>2192</v>
      </c>
    </row>
    <row r="35" spans="1:33">
      <c r="A35" t="s">
        <v>2116</v>
      </c>
      <c r="B35" t="s">
        <v>2353</v>
      </c>
      <c r="C35" t="s">
        <v>2354</v>
      </c>
      <c r="D35" t="s">
        <v>2105</v>
      </c>
      <c r="F35">
        <v>160.72483800000001</v>
      </c>
      <c r="G35">
        <v>146.41014100000001</v>
      </c>
      <c r="H35">
        <v>144.53349299999999</v>
      </c>
      <c r="I35">
        <v>128.161789</v>
      </c>
      <c r="J35">
        <v>120.301163</v>
      </c>
      <c r="K35">
        <v>115.743729</v>
      </c>
      <c r="L35">
        <v>79.287109000000001</v>
      </c>
      <c r="M35">
        <v>75.085982999999999</v>
      </c>
      <c r="N35">
        <v>72.168930000000003</v>
      </c>
      <c r="O35">
        <v>77.954620000000006</v>
      </c>
      <c r="P35">
        <v>74.470543000000006</v>
      </c>
      <c r="Q35">
        <v>72.448158000000006</v>
      </c>
      <c r="R35">
        <v>70.835387999999995</v>
      </c>
      <c r="S35">
        <v>69.033355999999998</v>
      </c>
      <c r="T35">
        <v>67.392868000000007</v>
      </c>
      <c r="U35">
        <v>65.749268000000001</v>
      </c>
      <c r="V35">
        <v>64.715430999999995</v>
      </c>
      <c r="W35">
        <v>63.347168000000003</v>
      </c>
      <c r="X35">
        <v>62.099274000000001</v>
      </c>
      <c r="Y35">
        <v>60.479537999999998</v>
      </c>
      <c r="Z35">
        <v>59.448718999999997</v>
      </c>
      <c r="AA35">
        <v>58.145057999999999</v>
      </c>
      <c r="AB35">
        <v>57.110840000000003</v>
      </c>
      <c r="AC35">
        <v>56.254257000000003</v>
      </c>
      <c r="AD35">
        <v>54.890681999999998</v>
      </c>
      <c r="AE35">
        <v>53.656643000000003</v>
      </c>
      <c r="AF35">
        <v>51.702643999999999</v>
      </c>
      <c r="AG35" s="91">
        <v>-4.2999999999999997E-2</v>
      </c>
    </row>
    <row r="36" spans="1:33">
      <c r="A36" t="s">
        <v>2120</v>
      </c>
      <c r="B36" t="s">
        <v>2355</v>
      </c>
      <c r="C36" t="s">
        <v>2356</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2357</v>
      </c>
      <c r="C37" t="s">
        <v>2358</v>
      </c>
      <c r="D37" t="s">
        <v>2105</v>
      </c>
      <c r="F37">
        <v>57.382061</v>
      </c>
      <c r="G37">
        <v>90.596480999999997</v>
      </c>
      <c r="H37">
        <v>336.56137100000001</v>
      </c>
      <c r="I37">
        <v>204.78602599999999</v>
      </c>
      <c r="J37">
        <v>181.64769000000001</v>
      </c>
      <c r="K37">
        <v>158.639343</v>
      </c>
      <c r="L37">
        <v>124.157402</v>
      </c>
      <c r="M37">
        <v>136.18739299999999</v>
      </c>
      <c r="N37">
        <v>155.024765</v>
      </c>
      <c r="O37">
        <v>121.59560399999999</v>
      </c>
      <c r="P37">
        <v>132.021637</v>
      </c>
      <c r="Q37">
        <v>147.72224399999999</v>
      </c>
      <c r="R37">
        <v>161.39404300000001</v>
      </c>
      <c r="S37">
        <v>172.89788799999999</v>
      </c>
      <c r="T37">
        <v>185.38575700000001</v>
      </c>
      <c r="U37">
        <v>198.729904</v>
      </c>
      <c r="V37">
        <v>209.58749399999999</v>
      </c>
      <c r="W37">
        <v>218.18542500000001</v>
      </c>
      <c r="X37">
        <v>225.27926600000001</v>
      </c>
      <c r="Y37">
        <v>232.77020300000001</v>
      </c>
      <c r="Z37">
        <v>238.64465300000001</v>
      </c>
      <c r="AA37">
        <v>245.28887900000001</v>
      </c>
      <c r="AB37">
        <v>249.84973099999999</v>
      </c>
      <c r="AC37">
        <v>253.20910599999999</v>
      </c>
      <c r="AD37">
        <v>256.14501999999999</v>
      </c>
      <c r="AE37">
        <v>258.93661500000002</v>
      </c>
      <c r="AF37">
        <v>265.46343999999999</v>
      </c>
      <c r="AG37" s="91">
        <v>6.0999999999999999E-2</v>
      </c>
    </row>
    <row r="38" spans="1:33">
      <c r="A38" t="s">
        <v>2126</v>
      </c>
      <c r="B38" t="s">
        <v>2359</v>
      </c>
      <c r="C38" t="s">
        <v>2360</v>
      </c>
      <c r="D38" t="s">
        <v>2105</v>
      </c>
      <c r="F38">
        <v>185.394836</v>
      </c>
      <c r="G38">
        <v>477.13922100000002</v>
      </c>
      <c r="H38">
        <v>573.55822799999999</v>
      </c>
      <c r="I38">
        <v>653.501892</v>
      </c>
      <c r="J38">
        <v>675.74078399999996</v>
      </c>
      <c r="K38">
        <v>676.93530299999998</v>
      </c>
      <c r="L38">
        <v>549.97979699999996</v>
      </c>
      <c r="M38">
        <v>573.95916699999998</v>
      </c>
      <c r="N38">
        <v>613.50665300000003</v>
      </c>
      <c r="O38">
        <v>530.45715299999995</v>
      </c>
      <c r="P38">
        <v>555.77923599999997</v>
      </c>
      <c r="Q38">
        <v>593.29425000000003</v>
      </c>
      <c r="R38">
        <v>625.67163100000005</v>
      </c>
      <c r="S38">
        <v>651.10601799999995</v>
      </c>
      <c r="T38">
        <v>677.995544</v>
      </c>
      <c r="U38">
        <v>705.81494099999998</v>
      </c>
      <c r="V38">
        <v>727.45477300000005</v>
      </c>
      <c r="W38">
        <v>743.66894500000001</v>
      </c>
      <c r="X38">
        <v>756.62951699999996</v>
      </c>
      <c r="Y38">
        <v>769.06152299999997</v>
      </c>
      <c r="Z38">
        <v>780.03228799999999</v>
      </c>
      <c r="AA38">
        <v>791.74804700000004</v>
      </c>
      <c r="AB38">
        <v>799.16680899999994</v>
      </c>
      <c r="AC38">
        <v>805.10107400000004</v>
      </c>
      <c r="AD38">
        <v>808.23333700000001</v>
      </c>
      <c r="AE38">
        <v>811.96954300000004</v>
      </c>
      <c r="AF38">
        <v>821.26580799999999</v>
      </c>
      <c r="AG38" s="91">
        <v>5.8999999999999997E-2</v>
      </c>
    </row>
    <row r="39" spans="1:33">
      <c r="A39" t="s">
        <v>2129</v>
      </c>
      <c r="B39" t="s">
        <v>2361</v>
      </c>
      <c r="C39" t="s">
        <v>2362</v>
      </c>
      <c r="D39" t="s">
        <v>2105</v>
      </c>
      <c r="F39">
        <v>220.50981100000001</v>
      </c>
      <c r="G39">
        <v>285.20196499999997</v>
      </c>
      <c r="H39">
        <v>605.651611</v>
      </c>
      <c r="I39">
        <v>412.40234400000003</v>
      </c>
      <c r="J39">
        <v>433.91848800000002</v>
      </c>
      <c r="K39">
        <v>380.288116</v>
      </c>
      <c r="L39">
        <v>414.70761099999999</v>
      </c>
      <c r="M39">
        <v>413.62020899999999</v>
      </c>
      <c r="N39">
        <v>418.19549599999999</v>
      </c>
      <c r="O39">
        <v>374.85391199999998</v>
      </c>
      <c r="P39">
        <v>385.58145100000002</v>
      </c>
      <c r="Q39">
        <v>406.61971999999997</v>
      </c>
      <c r="R39">
        <v>402.55523699999998</v>
      </c>
      <c r="S39">
        <v>412.535797</v>
      </c>
      <c r="T39">
        <v>424.09155299999998</v>
      </c>
      <c r="U39">
        <v>436.50534099999999</v>
      </c>
      <c r="V39">
        <v>443.48144500000001</v>
      </c>
      <c r="W39">
        <v>448.00173999999998</v>
      </c>
      <c r="X39">
        <v>450.211456</v>
      </c>
      <c r="Y39">
        <v>451.64419600000002</v>
      </c>
      <c r="Z39">
        <v>451.67865</v>
      </c>
      <c r="AA39">
        <v>451.77569599999998</v>
      </c>
      <c r="AB39">
        <v>450.59027099999997</v>
      </c>
      <c r="AC39">
        <v>449.41265900000002</v>
      </c>
      <c r="AD39">
        <v>446.32824699999998</v>
      </c>
      <c r="AE39">
        <v>443.92364500000002</v>
      </c>
      <c r="AF39">
        <v>442.437927</v>
      </c>
      <c r="AG39" s="91">
        <v>2.7E-2</v>
      </c>
    </row>
    <row r="40" spans="1:33">
      <c r="A40" t="s">
        <v>2133</v>
      </c>
      <c r="B40" t="s">
        <v>2363</v>
      </c>
      <c r="C40" t="s">
        <v>2364</v>
      </c>
      <c r="D40" t="s">
        <v>2105</v>
      </c>
      <c r="F40">
        <v>58.561515999999997</v>
      </c>
      <c r="G40">
        <v>216.313568</v>
      </c>
      <c r="H40">
        <v>299.74789399999997</v>
      </c>
      <c r="I40">
        <v>342.96472199999999</v>
      </c>
      <c r="J40">
        <v>269.75082400000002</v>
      </c>
      <c r="K40">
        <v>228.10716199999999</v>
      </c>
      <c r="L40">
        <v>418.11642499999999</v>
      </c>
      <c r="M40">
        <v>419.49343900000002</v>
      </c>
      <c r="N40">
        <v>427.37100199999998</v>
      </c>
      <c r="O40">
        <v>393.74783300000001</v>
      </c>
      <c r="P40">
        <v>405.44253500000002</v>
      </c>
      <c r="Q40">
        <v>426.28476000000001</v>
      </c>
      <c r="R40">
        <v>502.26068099999998</v>
      </c>
      <c r="S40">
        <v>511.59967</v>
      </c>
      <c r="T40">
        <v>523.48223900000005</v>
      </c>
      <c r="U40">
        <v>536.48370399999999</v>
      </c>
      <c r="V40">
        <v>545.90582300000005</v>
      </c>
      <c r="W40">
        <v>551.39410399999997</v>
      </c>
      <c r="X40">
        <v>555.16674799999998</v>
      </c>
      <c r="Y40">
        <v>558.101135</v>
      </c>
      <c r="Z40">
        <v>560.45532200000002</v>
      </c>
      <c r="AA40">
        <v>562.91980000000001</v>
      </c>
      <c r="AB40">
        <v>563.70733600000005</v>
      </c>
      <c r="AC40">
        <v>564.471497</v>
      </c>
      <c r="AD40">
        <v>562.93658400000004</v>
      </c>
      <c r="AE40">
        <v>562.10711700000002</v>
      </c>
      <c r="AF40">
        <v>562.49542199999996</v>
      </c>
      <c r="AG40" s="91">
        <v>9.0999999999999998E-2</v>
      </c>
    </row>
    <row r="41" spans="1:33">
      <c r="A41" t="s">
        <v>2137</v>
      </c>
      <c r="B41" t="s">
        <v>2365</v>
      </c>
      <c r="C41" t="s">
        <v>2366</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2367</v>
      </c>
      <c r="C42" t="s">
        <v>2368</v>
      </c>
      <c r="D42" t="s">
        <v>2105</v>
      </c>
      <c r="F42">
        <v>830.17053199999998</v>
      </c>
      <c r="G42">
        <v>927.00390600000003</v>
      </c>
      <c r="H42">
        <v>1235.3304439999999</v>
      </c>
      <c r="I42">
        <v>999.36584500000004</v>
      </c>
      <c r="J42">
        <v>999.69268799999998</v>
      </c>
      <c r="K42">
        <v>1029.815552</v>
      </c>
      <c r="L42">
        <v>1074.4716800000001</v>
      </c>
      <c r="M42">
        <v>1067.3900149999999</v>
      </c>
      <c r="N42">
        <v>1070.9986570000001</v>
      </c>
      <c r="O42">
        <v>1143.435547</v>
      </c>
      <c r="P42">
        <v>1139.940552</v>
      </c>
      <c r="Q42">
        <v>1157.8745120000001</v>
      </c>
      <c r="R42">
        <v>1179.6290280000001</v>
      </c>
      <c r="S42">
        <v>1196.7910159999999</v>
      </c>
      <c r="T42">
        <v>1216.7717290000001</v>
      </c>
      <c r="U42">
        <v>1238.161255</v>
      </c>
      <c r="V42">
        <v>1264.7257079999999</v>
      </c>
      <c r="W42">
        <v>1283.454346</v>
      </c>
      <c r="X42">
        <v>1302.126831</v>
      </c>
      <c r="Y42">
        <v>1315.4194339999999</v>
      </c>
      <c r="Z42">
        <v>1337.147827</v>
      </c>
      <c r="AA42">
        <v>1355.61499</v>
      </c>
      <c r="AB42">
        <v>1375.432251</v>
      </c>
      <c r="AC42">
        <v>1397.0639650000001</v>
      </c>
      <c r="AD42">
        <v>1408.687866</v>
      </c>
      <c r="AE42">
        <v>1423.2967530000001</v>
      </c>
      <c r="AF42">
        <v>1430.702759</v>
      </c>
      <c r="AG42" s="91">
        <v>2.1000000000000001E-2</v>
      </c>
    </row>
    <row r="43" spans="1:33">
      <c r="A43" t="s">
        <v>2145</v>
      </c>
      <c r="B43" t="s">
        <v>2369</v>
      </c>
      <c r="C43" t="s">
        <v>2370</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2371</v>
      </c>
      <c r="C44" t="s">
        <v>2372</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2373</v>
      </c>
      <c r="C45" t="s">
        <v>2374</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2375</v>
      </c>
      <c r="C46" t="s">
        <v>2376</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2377</v>
      </c>
      <c r="C47" t="s">
        <v>2378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2379</v>
      </c>
      <c r="C48" t="s">
        <v>2380</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2381</v>
      </c>
      <c r="C49" t="s">
        <v>2382</v>
      </c>
      <c r="D49" t="s">
        <v>2105</v>
      </c>
      <c r="F49">
        <v>1512.7436520000001</v>
      </c>
      <c r="G49">
        <v>2142.6652829999998</v>
      </c>
      <c r="H49">
        <v>3195.3828119999998</v>
      </c>
      <c r="I49">
        <v>2741.1826169999999</v>
      </c>
      <c r="J49">
        <v>2681.0515140000002</v>
      </c>
      <c r="K49">
        <v>2589.529297</v>
      </c>
      <c r="L49">
        <v>2660.719971</v>
      </c>
      <c r="M49">
        <v>2685.7360840000001</v>
      </c>
      <c r="N49">
        <v>2757.2653810000002</v>
      </c>
      <c r="O49">
        <v>2642.0444339999999</v>
      </c>
      <c r="P49">
        <v>2693.2358399999998</v>
      </c>
      <c r="Q49">
        <v>2804.2434079999998</v>
      </c>
      <c r="R49">
        <v>2942.3459469999998</v>
      </c>
      <c r="S49">
        <v>3013.9638669999999</v>
      </c>
      <c r="T49">
        <v>3095.1196289999998</v>
      </c>
      <c r="U49">
        <v>3181.444336</v>
      </c>
      <c r="V49">
        <v>3255.8708499999998</v>
      </c>
      <c r="W49">
        <v>3308.0517580000001</v>
      </c>
      <c r="X49">
        <v>3351.5131839999999</v>
      </c>
      <c r="Y49">
        <v>3387.4760740000002</v>
      </c>
      <c r="Z49">
        <v>3427.4072270000001</v>
      </c>
      <c r="AA49">
        <v>3465.492432</v>
      </c>
      <c r="AB49">
        <v>3495.8571780000002</v>
      </c>
      <c r="AC49">
        <v>3525.5126949999999</v>
      </c>
      <c r="AD49">
        <v>3537.2216800000001</v>
      </c>
      <c r="AE49">
        <v>3553.8903810000002</v>
      </c>
      <c r="AF49">
        <v>3574.068115</v>
      </c>
      <c r="AG49" s="91">
        <v>3.4000000000000002E-2</v>
      </c>
    </row>
    <row r="50" spans="1:33">
      <c r="A50" t="s">
        <v>2383</v>
      </c>
      <c r="B50" t="s">
        <v>2384</v>
      </c>
      <c r="C50" t="s">
        <v>2385</v>
      </c>
      <c r="D50" t="s">
        <v>2175</v>
      </c>
      <c r="F50">
        <v>16.388839999999998</v>
      </c>
      <c r="G50">
        <v>23.659592</v>
      </c>
      <c r="H50">
        <v>33.347892999999999</v>
      </c>
      <c r="I50">
        <v>28.255507000000001</v>
      </c>
      <c r="J50">
        <v>28.414625000000001</v>
      </c>
      <c r="K50">
        <v>28.086441000000001</v>
      </c>
      <c r="L50">
        <v>29.624262000000002</v>
      </c>
      <c r="M50">
        <v>30.695152</v>
      </c>
      <c r="N50">
        <v>31.729996</v>
      </c>
      <c r="O50">
        <v>30.104462000000002</v>
      </c>
      <c r="P50">
        <v>31.244268000000002</v>
      </c>
      <c r="Q50">
        <v>32.461773000000001</v>
      </c>
      <c r="R50">
        <v>33.888598999999999</v>
      </c>
      <c r="S50">
        <v>34.744472999999999</v>
      </c>
      <c r="T50">
        <v>35.624065000000002</v>
      </c>
      <c r="U50">
        <v>36.499577000000002</v>
      </c>
      <c r="V50">
        <v>37.172310000000003</v>
      </c>
      <c r="W50">
        <v>37.836750000000002</v>
      </c>
      <c r="X50">
        <v>38.435352000000002</v>
      </c>
      <c r="Y50">
        <v>39.096359</v>
      </c>
      <c r="Z50">
        <v>39.618645000000001</v>
      </c>
      <c r="AA50">
        <v>40.210326999999999</v>
      </c>
      <c r="AB50">
        <v>40.709178999999999</v>
      </c>
      <c r="AC50">
        <v>41.167968999999999</v>
      </c>
      <c r="AD50">
        <v>41.692985999999998</v>
      </c>
      <c r="AE50">
        <v>42.203358000000001</v>
      </c>
      <c r="AF50">
        <v>42.905681999999999</v>
      </c>
      <c r="AG50" s="91">
        <v>3.7999999999999999E-2</v>
      </c>
    </row>
    <row r="51" spans="1:33">
      <c r="A51" t="s">
        <v>2241</v>
      </c>
      <c r="B51" t="s">
        <v>2386</v>
      </c>
      <c r="C51" t="s">
        <v>2387</v>
      </c>
      <c r="D51" t="s">
        <v>2105</v>
      </c>
      <c r="F51">
        <v>9230.328125</v>
      </c>
      <c r="G51">
        <v>9056.2226559999999</v>
      </c>
      <c r="H51">
        <v>9581.9628909999992</v>
      </c>
      <c r="I51">
        <v>9701.4101559999999</v>
      </c>
      <c r="J51">
        <v>9435.4628909999992</v>
      </c>
      <c r="K51">
        <v>9219.8554690000001</v>
      </c>
      <c r="L51">
        <v>8981.5566409999992</v>
      </c>
      <c r="M51">
        <v>8749.7080079999996</v>
      </c>
      <c r="N51">
        <v>8689.7753909999992</v>
      </c>
      <c r="O51">
        <v>8776.2558590000008</v>
      </c>
      <c r="P51">
        <v>8619.9355469999991</v>
      </c>
      <c r="Q51">
        <v>8638.6015619999998</v>
      </c>
      <c r="R51">
        <v>8682.40625</v>
      </c>
      <c r="S51">
        <v>8674.6572269999997</v>
      </c>
      <c r="T51">
        <v>8688.2832030000009</v>
      </c>
      <c r="U51">
        <v>8716.3867190000001</v>
      </c>
      <c r="V51">
        <v>8758.8603519999997</v>
      </c>
      <c r="W51">
        <v>8742.9599610000005</v>
      </c>
      <c r="X51">
        <v>8719.8710940000001</v>
      </c>
      <c r="Y51">
        <v>8664.4287110000005</v>
      </c>
      <c r="Z51">
        <v>8650.9960940000001</v>
      </c>
      <c r="AA51">
        <v>8618.4140619999998</v>
      </c>
      <c r="AB51">
        <v>8587.3925780000009</v>
      </c>
      <c r="AC51">
        <v>8563.7275389999995</v>
      </c>
      <c r="AD51">
        <v>8483.9736329999996</v>
      </c>
      <c r="AE51">
        <v>8420.8710940000001</v>
      </c>
      <c r="AF51">
        <v>8330.0576170000004</v>
      </c>
      <c r="AG51" s="91">
        <v>-4.0000000000000001E-3</v>
      </c>
    </row>
    <row r="52" spans="1:33">
      <c r="A52" t="s">
        <v>2388</v>
      </c>
      <c r="B52" t="s">
        <v>2389</v>
      </c>
      <c r="C52" t="s">
        <v>2390</v>
      </c>
      <c r="D52" t="s">
        <v>2175</v>
      </c>
      <c r="F52">
        <v>21.225769</v>
      </c>
      <c r="G52">
        <v>27.840879000000001</v>
      </c>
      <c r="H52">
        <v>36.058692999999998</v>
      </c>
      <c r="I52">
        <v>35.011066</v>
      </c>
      <c r="J52">
        <v>35.808658999999999</v>
      </c>
      <c r="K52">
        <v>35.609324999999998</v>
      </c>
      <c r="L52">
        <v>37.421641999999999</v>
      </c>
      <c r="M52">
        <v>38.59787</v>
      </c>
      <c r="N52">
        <v>40.432907</v>
      </c>
      <c r="O52">
        <v>38.827258999999998</v>
      </c>
      <c r="P52">
        <v>40.275905999999999</v>
      </c>
      <c r="Q52">
        <v>42.001801</v>
      </c>
      <c r="R52">
        <v>43.182827000000003</v>
      </c>
      <c r="S52">
        <v>44.054259999999999</v>
      </c>
      <c r="T52">
        <v>44.93383</v>
      </c>
      <c r="U52">
        <v>46.063586999999998</v>
      </c>
      <c r="V52">
        <v>46.876396</v>
      </c>
      <c r="W52">
        <v>47.480099000000003</v>
      </c>
      <c r="X52">
        <v>48.028976</v>
      </c>
      <c r="Y52">
        <v>48.638229000000003</v>
      </c>
      <c r="Z52">
        <v>49.107371999999998</v>
      </c>
      <c r="AA52">
        <v>49.643501000000001</v>
      </c>
      <c r="AB52">
        <v>50.083396999999998</v>
      </c>
      <c r="AC52">
        <v>50.465954000000004</v>
      </c>
      <c r="AD52">
        <v>50.917712999999999</v>
      </c>
      <c r="AE52">
        <v>51.361561000000002</v>
      </c>
      <c r="AF52">
        <v>52.010876000000003</v>
      </c>
      <c r="AG52" s="91">
        <v>3.5000000000000003E-2</v>
      </c>
    </row>
    <row r="53" spans="1:33">
      <c r="A53" t="s">
        <v>2249</v>
      </c>
      <c r="B53" t="s">
        <v>2391</v>
      </c>
      <c r="C53" t="s">
        <v>2392</v>
      </c>
      <c r="D53" t="s">
        <v>2105</v>
      </c>
      <c r="F53">
        <v>164.151962</v>
      </c>
      <c r="G53">
        <v>215.12443500000001</v>
      </c>
      <c r="H53">
        <v>254.06828300000001</v>
      </c>
      <c r="I53">
        <v>289.34497099999999</v>
      </c>
      <c r="J53">
        <v>297.07473800000002</v>
      </c>
      <c r="K53">
        <v>292.517426</v>
      </c>
      <c r="L53">
        <v>295.69000199999999</v>
      </c>
      <c r="M53">
        <v>298.21441700000003</v>
      </c>
      <c r="N53">
        <v>304.82037400000002</v>
      </c>
      <c r="O53">
        <v>289.03918499999997</v>
      </c>
      <c r="P53">
        <v>298.55996699999997</v>
      </c>
      <c r="Q53">
        <v>308.66952500000002</v>
      </c>
      <c r="R53">
        <v>321.39172400000001</v>
      </c>
      <c r="S53">
        <v>327.97586100000001</v>
      </c>
      <c r="T53">
        <v>335.54406699999998</v>
      </c>
      <c r="U53">
        <v>343.692902</v>
      </c>
      <c r="V53">
        <v>351.57421900000003</v>
      </c>
      <c r="W53">
        <v>355.129974</v>
      </c>
      <c r="X53">
        <v>358.177795</v>
      </c>
      <c r="Y53">
        <v>360.543182</v>
      </c>
      <c r="Z53">
        <v>363.16162100000003</v>
      </c>
      <c r="AA53">
        <v>365.80395499999997</v>
      </c>
      <c r="AB53">
        <v>367.39132699999999</v>
      </c>
      <c r="AC53">
        <v>368.46343999999999</v>
      </c>
      <c r="AD53">
        <v>368.04965199999998</v>
      </c>
      <c r="AE53">
        <v>368.32318099999998</v>
      </c>
      <c r="AF53">
        <v>369.84582499999999</v>
      </c>
      <c r="AG53" s="91">
        <v>3.2000000000000001E-2</v>
      </c>
    </row>
    <row r="54" spans="1:33">
      <c r="A54" t="s">
        <v>2253</v>
      </c>
      <c r="B54" t="s">
        <v>2393</v>
      </c>
      <c r="C54" t="s">
        <v>2394</v>
      </c>
      <c r="D54" t="s">
        <v>2105</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t="s">
        <v>549</v>
      </c>
    </row>
    <row r="55" spans="1:33">
      <c r="A55" t="s">
        <v>2256</v>
      </c>
      <c r="B55" t="s">
        <v>2257</v>
      </c>
    </row>
    <row r="56" spans="1:33">
      <c r="A56" t="s">
        <v>2259</v>
      </c>
      <c r="B56" t="s">
        <v>2395</v>
      </c>
      <c r="C56" t="s">
        <v>2396</v>
      </c>
      <c r="D56" t="s">
        <v>2105</v>
      </c>
      <c r="F56">
        <v>11750.655273</v>
      </c>
      <c r="G56">
        <v>10980.074219</v>
      </c>
      <c r="H56">
        <v>10113.898438</v>
      </c>
      <c r="I56">
        <v>10339.551758</v>
      </c>
      <c r="J56">
        <v>9891.8671880000002</v>
      </c>
      <c r="K56">
        <v>9758.7412110000005</v>
      </c>
      <c r="L56">
        <v>9384.6152340000008</v>
      </c>
      <c r="M56">
        <v>8990.515625</v>
      </c>
      <c r="N56">
        <v>8628.6796880000002</v>
      </c>
      <c r="O56">
        <v>8874.8613280000009</v>
      </c>
      <c r="P56">
        <v>8703.4316409999992</v>
      </c>
      <c r="Q56">
        <v>8441.9130860000005</v>
      </c>
      <c r="R56">
        <v>8258.0527340000008</v>
      </c>
      <c r="S56">
        <v>8125.7036129999997</v>
      </c>
      <c r="T56">
        <v>8018.0522460000002</v>
      </c>
      <c r="U56">
        <v>7883.4428710000002</v>
      </c>
      <c r="V56">
        <v>7767.7441410000001</v>
      </c>
      <c r="W56">
        <v>7650.3066410000001</v>
      </c>
      <c r="X56">
        <v>7541.373047</v>
      </c>
      <c r="Y56">
        <v>7415.0395509999998</v>
      </c>
      <c r="Z56">
        <v>7323.1391599999997</v>
      </c>
      <c r="AA56">
        <v>7228.3129879999997</v>
      </c>
      <c r="AB56">
        <v>7127.4960940000001</v>
      </c>
      <c r="AC56">
        <v>7036.341797</v>
      </c>
      <c r="AD56">
        <v>6906.6479490000002</v>
      </c>
      <c r="AE56">
        <v>6791.7963870000003</v>
      </c>
      <c r="AF56">
        <v>6667.1484380000002</v>
      </c>
      <c r="AG56" s="91">
        <v>-2.1999999999999999E-2</v>
      </c>
    </row>
    <row r="57" spans="1:33">
      <c r="A57" t="s">
        <v>2263</v>
      </c>
      <c r="B57" t="s">
        <v>2397</v>
      </c>
      <c r="C57" t="s">
        <v>2398</v>
      </c>
      <c r="D57" t="s">
        <v>2105</v>
      </c>
      <c r="F57">
        <v>186.34399400000001</v>
      </c>
      <c r="G57">
        <v>172.747253</v>
      </c>
      <c r="H57">
        <v>172.71080000000001</v>
      </c>
      <c r="I57">
        <v>167.40741</v>
      </c>
      <c r="J57">
        <v>161.69903600000001</v>
      </c>
      <c r="K57">
        <v>164.365555</v>
      </c>
      <c r="L57">
        <v>127.056389</v>
      </c>
      <c r="M57">
        <v>123.674454</v>
      </c>
      <c r="N57">
        <v>122.54634900000001</v>
      </c>
      <c r="O57">
        <v>129.92974899999999</v>
      </c>
      <c r="P57">
        <v>127.494247</v>
      </c>
      <c r="Q57">
        <v>127.05291699999999</v>
      </c>
      <c r="R57">
        <v>127.56778</v>
      </c>
      <c r="S57">
        <v>125.826836</v>
      </c>
      <c r="T57">
        <v>125.065353</v>
      </c>
      <c r="U57">
        <v>124.754486</v>
      </c>
      <c r="V57">
        <v>124.63694</v>
      </c>
      <c r="W57">
        <v>123.75251</v>
      </c>
      <c r="X57">
        <v>122.421143</v>
      </c>
      <c r="Y57">
        <v>120.643036</v>
      </c>
      <c r="Z57">
        <v>119.462479</v>
      </c>
      <c r="AA57">
        <v>118.04085499999999</v>
      </c>
      <c r="AB57">
        <v>116.636887</v>
      </c>
      <c r="AC57">
        <v>115.654076</v>
      </c>
      <c r="AD57">
        <v>113.999298</v>
      </c>
      <c r="AE57">
        <v>112.55542800000001</v>
      </c>
      <c r="AF57">
        <v>111.153175</v>
      </c>
      <c r="AG57" s="91">
        <v>-0.02</v>
      </c>
    </row>
    <row r="58" spans="1:33">
      <c r="A58" t="s">
        <v>2267</v>
      </c>
      <c r="B58" t="s">
        <v>2399</v>
      </c>
      <c r="C58" t="s">
        <v>2400</v>
      </c>
      <c r="D58" t="s">
        <v>2105</v>
      </c>
      <c r="F58">
        <v>163.769791</v>
      </c>
      <c r="G58">
        <v>149.096802</v>
      </c>
      <c r="H58">
        <v>146.94841</v>
      </c>
      <c r="I58">
        <v>130.310013</v>
      </c>
      <c r="J58">
        <v>122.263527</v>
      </c>
      <c r="K58">
        <v>117.65978200000001</v>
      </c>
      <c r="L58">
        <v>81.065117000000001</v>
      </c>
      <c r="M58">
        <v>76.741546999999997</v>
      </c>
      <c r="N58">
        <v>73.708931000000007</v>
      </c>
      <c r="O58">
        <v>79.722167999999996</v>
      </c>
      <c r="P58">
        <v>76.171402</v>
      </c>
      <c r="Q58">
        <v>74.028739999999999</v>
      </c>
      <c r="R58">
        <v>72.319007999999997</v>
      </c>
      <c r="S58">
        <v>70.445755000000005</v>
      </c>
      <c r="T58">
        <v>68.737503000000004</v>
      </c>
      <c r="U58">
        <v>67.030959999999993</v>
      </c>
      <c r="V58">
        <v>65.94735</v>
      </c>
      <c r="W58">
        <v>64.533501000000001</v>
      </c>
      <c r="X58">
        <v>63.249915999999999</v>
      </c>
      <c r="Y58">
        <v>61.585880000000003</v>
      </c>
      <c r="Z58">
        <v>60.526423999999999</v>
      </c>
      <c r="AA58">
        <v>59.188426999999997</v>
      </c>
      <c r="AB58">
        <v>58.127476000000001</v>
      </c>
      <c r="AC58">
        <v>57.246299999999998</v>
      </c>
      <c r="AD58">
        <v>55.849792000000001</v>
      </c>
      <c r="AE58">
        <v>54.586750000000002</v>
      </c>
      <c r="AF58">
        <v>52.591366000000001</v>
      </c>
      <c r="AG58" s="91">
        <v>-4.2999999999999997E-2</v>
      </c>
    </row>
    <row r="59" spans="1:33">
      <c r="A59" t="s">
        <v>2271</v>
      </c>
      <c r="B59" t="s">
        <v>2401</v>
      </c>
      <c r="C59" t="s">
        <v>2402</v>
      </c>
      <c r="D59" t="s">
        <v>2105</v>
      </c>
      <c r="F59">
        <v>1483.8043210000001</v>
      </c>
      <c r="G59">
        <v>2131.6098630000001</v>
      </c>
      <c r="H59">
        <v>2881.9760740000002</v>
      </c>
      <c r="I59">
        <v>3086.8000489999999</v>
      </c>
      <c r="J59">
        <v>3107.9335940000001</v>
      </c>
      <c r="K59">
        <v>3051.5708009999998</v>
      </c>
      <c r="L59">
        <v>3010.0979000000002</v>
      </c>
      <c r="M59">
        <v>3059.3879390000002</v>
      </c>
      <c r="N59">
        <v>3302.6428219999998</v>
      </c>
      <c r="O59">
        <v>3077.265625</v>
      </c>
      <c r="P59">
        <v>3269.1428219999998</v>
      </c>
      <c r="Q59">
        <v>3463.038818</v>
      </c>
      <c r="R59">
        <v>3536.3210450000001</v>
      </c>
      <c r="S59">
        <v>3616.8747560000002</v>
      </c>
      <c r="T59">
        <v>3710.7072750000002</v>
      </c>
      <c r="U59">
        <v>3861.523682</v>
      </c>
      <c r="V59">
        <v>3948.150635</v>
      </c>
      <c r="W59">
        <v>3979.8308109999998</v>
      </c>
      <c r="X59">
        <v>4005.505615</v>
      </c>
      <c r="Y59">
        <v>4037.7358399999998</v>
      </c>
      <c r="Z59">
        <v>4054.9921880000002</v>
      </c>
      <c r="AA59">
        <v>4089.0646969999998</v>
      </c>
      <c r="AB59">
        <v>4093.017578</v>
      </c>
      <c r="AC59">
        <v>4088.5834960000002</v>
      </c>
      <c r="AD59">
        <v>4079.0595699999999</v>
      </c>
      <c r="AE59">
        <v>4074.421875</v>
      </c>
      <c r="AF59">
        <v>4117.3071289999998</v>
      </c>
      <c r="AG59" s="91">
        <v>0.04</v>
      </c>
    </row>
    <row r="60" spans="1:33">
      <c r="A60" t="s">
        <v>2275</v>
      </c>
      <c r="B60" t="s">
        <v>2403</v>
      </c>
      <c r="C60" t="s">
        <v>2404</v>
      </c>
      <c r="D60" t="s">
        <v>2105</v>
      </c>
      <c r="F60">
        <v>317.47430400000002</v>
      </c>
      <c r="G60">
        <v>575.54089399999998</v>
      </c>
      <c r="H60">
        <v>1014.503113</v>
      </c>
      <c r="I60">
        <v>878.292419</v>
      </c>
      <c r="J60">
        <v>833.37524399999995</v>
      </c>
      <c r="K60">
        <v>728.33435099999997</v>
      </c>
      <c r="L60">
        <v>952.090149</v>
      </c>
      <c r="M60">
        <v>952.090149</v>
      </c>
      <c r="N60">
        <v>946.15600600000005</v>
      </c>
      <c r="O60">
        <v>851.13165300000003</v>
      </c>
      <c r="P60">
        <v>879.83642599999996</v>
      </c>
      <c r="Q60">
        <v>916.01367200000004</v>
      </c>
      <c r="R60">
        <v>988.290527</v>
      </c>
      <c r="S60">
        <v>1008.519531</v>
      </c>
      <c r="T60">
        <v>1033.369995</v>
      </c>
      <c r="U60">
        <v>1054.315552</v>
      </c>
      <c r="V60">
        <v>1070.330933</v>
      </c>
      <c r="W60">
        <v>1079.9499510000001</v>
      </c>
      <c r="X60">
        <v>1085.490967</v>
      </c>
      <c r="Y60">
        <v>1089.955811</v>
      </c>
      <c r="Z60">
        <v>1091.3328859999999</v>
      </c>
      <c r="AA60">
        <v>1093.786499</v>
      </c>
      <c r="AB60">
        <v>1092.2014160000001</v>
      </c>
      <c r="AC60">
        <v>1090.6842039999999</v>
      </c>
      <c r="AD60">
        <v>1085.2761230000001</v>
      </c>
      <c r="AE60">
        <v>1081.229736</v>
      </c>
      <c r="AF60">
        <v>1080.8582759999999</v>
      </c>
      <c r="AG60" s="91">
        <v>4.8000000000000001E-2</v>
      </c>
    </row>
    <row r="61" spans="1:33">
      <c r="A61" t="s">
        <v>2279</v>
      </c>
      <c r="B61" t="s">
        <v>2405</v>
      </c>
      <c r="C61" t="s">
        <v>2406</v>
      </c>
      <c r="D61" t="s">
        <v>2105</v>
      </c>
      <c r="F61">
        <v>1250.709961</v>
      </c>
      <c r="G61">
        <v>1446.1870120000001</v>
      </c>
      <c r="H61">
        <v>1756.8870850000001</v>
      </c>
      <c r="I61">
        <v>1564.2172849999999</v>
      </c>
      <c r="J61">
        <v>1543.984741</v>
      </c>
      <c r="K61">
        <v>1589.8179929999999</v>
      </c>
      <c r="L61">
        <v>1644.3291019999999</v>
      </c>
      <c r="M61">
        <v>1640.697876</v>
      </c>
      <c r="N61">
        <v>1617.3392329999999</v>
      </c>
      <c r="O61">
        <v>1707.123169</v>
      </c>
      <c r="P61">
        <v>1729.8858640000001</v>
      </c>
      <c r="Q61">
        <v>1752.218018</v>
      </c>
      <c r="R61">
        <v>1776.1533199999999</v>
      </c>
      <c r="S61">
        <v>1801.5601810000001</v>
      </c>
      <c r="T61">
        <v>1831.715332</v>
      </c>
      <c r="U61">
        <v>1856.1866460000001</v>
      </c>
      <c r="V61">
        <v>1879.6062010000001</v>
      </c>
      <c r="W61">
        <v>1903.527466</v>
      </c>
      <c r="X61">
        <v>1928.0214840000001</v>
      </c>
      <c r="Y61">
        <v>1946.5893550000001</v>
      </c>
      <c r="Z61">
        <v>1974.449341</v>
      </c>
      <c r="AA61">
        <v>2000.0695800000001</v>
      </c>
      <c r="AB61">
        <v>2024.7635499999999</v>
      </c>
      <c r="AC61">
        <v>2049.806885</v>
      </c>
      <c r="AD61">
        <v>2062.7707519999999</v>
      </c>
      <c r="AE61">
        <v>2080.436279</v>
      </c>
      <c r="AF61">
        <v>2095.3552249999998</v>
      </c>
      <c r="AG61" s="91">
        <v>0.02</v>
      </c>
    </row>
    <row r="62" spans="1:33">
      <c r="A62" t="s">
        <v>2283</v>
      </c>
      <c r="B62" t="s">
        <v>2407</v>
      </c>
      <c r="C62" t="s">
        <v>2408</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2287</v>
      </c>
      <c r="B63" t="s">
        <v>2409</v>
      </c>
      <c r="C63" t="s">
        <v>2410</v>
      </c>
      <c r="D63" t="s">
        <v>2105</v>
      </c>
      <c r="F63">
        <v>0.67393400000000003</v>
      </c>
      <c r="G63">
        <v>0.61585699999999999</v>
      </c>
      <c r="H63">
        <v>0.65634300000000001</v>
      </c>
      <c r="I63">
        <v>0.72519599999999995</v>
      </c>
      <c r="J63">
        <v>0.75017100000000003</v>
      </c>
      <c r="K63">
        <v>0.29338900000000001</v>
      </c>
      <c r="L63">
        <v>0.36364099999999999</v>
      </c>
      <c r="M63">
        <v>0.33464100000000002</v>
      </c>
      <c r="N63">
        <v>0.30332300000000001</v>
      </c>
      <c r="O63">
        <v>0.23375799999999999</v>
      </c>
      <c r="P63">
        <v>0.239898</v>
      </c>
      <c r="Q63">
        <v>0.27227299999999999</v>
      </c>
      <c r="R63">
        <v>0.250305</v>
      </c>
      <c r="S63">
        <v>0.23636699999999999</v>
      </c>
      <c r="T63">
        <v>0.22881699999999999</v>
      </c>
      <c r="U63">
        <v>0.223773</v>
      </c>
      <c r="V63">
        <v>0.22148200000000001</v>
      </c>
      <c r="W63">
        <v>0.220751</v>
      </c>
      <c r="X63">
        <v>0.220222</v>
      </c>
      <c r="Y63">
        <v>0.22391</v>
      </c>
      <c r="Z63">
        <v>0.22280900000000001</v>
      </c>
      <c r="AA63">
        <v>0.22700100000000001</v>
      </c>
      <c r="AB63">
        <v>0.22872100000000001</v>
      </c>
      <c r="AC63">
        <v>0.22681899999999999</v>
      </c>
      <c r="AD63">
        <v>0.22878499999999999</v>
      </c>
      <c r="AE63">
        <v>0.231185</v>
      </c>
      <c r="AF63">
        <v>0.24720200000000001</v>
      </c>
      <c r="AG63" s="91">
        <v>-3.7999999999999999E-2</v>
      </c>
    </row>
    <row r="64" spans="1:33">
      <c r="A64" t="s">
        <v>2291</v>
      </c>
      <c r="B64" t="s">
        <v>2411</v>
      </c>
      <c r="C64" t="s">
        <v>2412</v>
      </c>
      <c r="D64" t="s">
        <v>2105</v>
      </c>
      <c r="F64">
        <v>15153.429688</v>
      </c>
      <c r="G64">
        <v>15455.872069999999</v>
      </c>
      <c r="H64">
        <v>16087.580078000001</v>
      </c>
      <c r="I64">
        <v>16167.304688</v>
      </c>
      <c r="J64">
        <v>15661.874023</v>
      </c>
      <c r="K64">
        <v>15410.783203000001</v>
      </c>
      <c r="L64">
        <v>15199.616211</v>
      </c>
      <c r="M64">
        <v>14843.441406</v>
      </c>
      <c r="N64">
        <v>14691.375977</v>
      </c>
      <c r="O64">
        <v>14720.266602</v>
      </c>
      <c r="P64">
        <v>14786.203125</v>
      </c>
      <c r="Q64">
        <v>14774.537109000001</v>
      </c>
      <c r="R64">
        <v>14758.954102</v>
      </c>
      <c r="S64">
        <v>14749.166015999999</v>
      </c>
      <c r="T64">
        <v>14787.875977</v>
      </c>
      <c r="U64">
        <v>14847.477539</v>
      </c>
      <c r="V64">
        <v>14856.637694999999</v>
      </c>
      <c r="W64">
        <v>14802.121094</v>
      </c>
      <c r="X64">
        <v>14746.28125</v>
      </c>
      <c r="Y64">
        <v>14671.773438</v>
      </c>
      <c r="Z64">
        <v>14624.125</v>
      </c>
      <c r="AA64">
        <v>14588.690430000001</v>
      </c>
      <c r="AB64">
        <v>14512.471680000001</v>
      </c>
      <c r="AC64">
        <v>14438.543944999999</v>
      </c>
      <c r="AD64">
        <v>14303.833008</v>
      </c>
      <c r="AE64">
        <v>14195.256836</v>
      </c>
      <c r="AF64">
        <v>14124.661133</v>
      </c>
      <c r="AG64" s="91">
        <v>-3.0000000000000001E-3</v>
      </c>
    </row>
    <row r="65" spans="1:33">
      <c r="A65" t="s">
        <v>2295</v>
      </c>
      <c r="B65" t="s">
        <v>2413</v>
      </c>
      <c r="C65" t="s">
        <v>2414</v>
      </c>
      <c r="D65" t="s">
        <v>2105</v>
      </c>
      <c r="F65">
        <v>7511.6499020000001</v>
      </c>
      <c r="G65">
        <v>7368.9697269999997</v>
      </c>
      <c r="H65">
        <v>7126.3305659999996</v>
      </c>
      <c r="I65">
        <v>7794.6821289999998</v>
      </c>
      <c r="J65">
        <v>7942.4575199999999</v>
      </c>
      <c r="K65">
        <v>7996.7368159999996</v>
      </c>
      <c r="L65">
        <v>7737.8515619999998</v>
      </c>
      <c r="M65">
        <v>7460.5834960000002</v>
      </c>
      <c r="N65">
        <v>7229.2382809999999</v>
      </c>
      <c r="O65">
        <v>7467.2680659999996</v>
      </c>
      <c r="P65">
        <v>7310.5581050000001</v>
      </c>
      <c r="Q65">
        <v>7133.8491210000002</v>
      </c>
      <c r="R65">
        <v>7001.4213870000003</v>
      </c>
      <c r="S65">
        <v>6904.1035160000001</v>
      </c>
      <c r="T65">
        <v>6826.4165039999998</v>
      </c>
      <c r="U65">
        <v>6733.6845700000003</v>
      </c>
      <c r="V65">
        <v>6660.5922849999997</v>
      </c>
      <c r="W65">
        <v>6572.8037109999996</v>
      </c>
      <c r="X65">
        <v>6487.3085940000001</v>
      </c>
      <c r="Y65">
        <v>6382.5581050000001</v>
      </c>
      <c r="Z65">
        <v>6309.2763670000004</v>
      </c>
      <c r="AA65">
        <v>6229.8715819999998</v>
      </c>
      <c r="AB65">
        <v>6147.7353519999997</v>
      </c>
      <c r="AC65">
        <v>6074.1098629999997</v>
      </c>
      <c r="AD65">
        <v>5965.6284180000002</v>
      </c>
      <c r="AE65">
        <v>5868.8002930000002</v>
      </c>
      <c r="AF65">
        <v>5758.0869140000004</v>
      </c>
      <c r="AG65" s="91">
        <v>-0.01</v>
      </c>
    </row>
    <row r="66" spans="1:33">
      <c r="A66" t="s">
        <v>2299</v>
      </c>
      <c r="B66" t="s">
        <v>2415</v>
      </c>
      <c r="C66" t="s">
        <v>2416</v>
      </c>
      <c r="D66" t="s">
        <v>2105</v>
      </c>
      <c r="F66">
        <v>97.115607999999995</v>
      </c>
      <c r="G66">
        <v>90.276236999999995</v>
      </c>
      <c r="H66">
        <v>90.425315999999995</v>
      </c>
      <c r="I66">
        <v>87.711219999999997</v>
      </c>
      <c r="J66">
        <v>84.720084999999997</v>
      </c>
      <c r="K66">
        <v>86.140418999999994</v>
      </c>
      <c r="L66">
        <v>66.617867000000004</v>
      </c>
      <c r="M66">
        <v>64.873786999999993</v>
      </c>
      <c r="N66">
        <v>64.316390999999996</v>
      </c>
      <c r="O66">
        <v>68.200928000000005</v>
      </c>
      <c r="P66">
        <v>66.961922000000001</v>
      </c>
      <c r="Q66">
        <v>66.742125999999999</v>
      </c>
      <c r="R66">
        <v>67.033912999999998</v>
      </c>
      <c r="S66">
        <v>66.12867</v>
      </c>
      <c r="T66">
        <v>65.749381999999997</v>
      </c>
      <c r="U66">
        <v>65.600005999999993</v>
      </c>
      <c r="V66">
        <v>65.555663999999993</v>
      </c>
      <c r="W66">
        <v>65.096710000000002</v>
      </c>
      <c r="X66">
        <v>64.408942999999994</v>
      </c>
      <c r="Y66">
        <v>63.485332</v>
      </c>
      <c r="Z66">
        <v>62.869892</v>
      </c>
      <c r="AA66">
        <v>62.131447000000001</v>
      </c>
      <c r="AB66">
        <v>61.400573999999999</v>
      </c>
      <c r="AC66">
        <v>60.895308999999997</v>
      </c>
      <c r="AD66">
        <v>60.03051</v>
      </c>
      <c r="AE66">
        <v>59.272938000000003</v>
      </c>
      <c r="AF66">
        <v>58.546866999999999</v>
      </c>
      <c r="AG66" s="91">
        <v>-1.9E-2</v>
      </c>
    </row>
    <row r="67" spans="1:33">
      <c r="A67" t="s">
        <v>2303</v>
      </c>
      <c r="B67" t="s">
        <v>2417</v>
      </c>
      <c r="C67" t="s">
        <v>2412</v>
      </c>
      <c r="D67" t="s">
        <v>2105</v>
      </c>
      <c r="F67">
        <v>3402.7761230000001</v>
      </c>
      <c r="G67">
        <v>4475.7978519999997</v>
      </c>
      <c r="H67">
        <v>5973.6816410000001</v>
      </c>
      <c r="I67">
        <v>5827.7524409999996</v>
      </c>
      <c r="J67">
        <v>5770.0058589999999</v>
      </c>
      <c r="K67">
        <v>5652.0419920000004</v>
      </c>
      <c r="L67">
        <v>5815.0024409999996</v>
      </c>
      <c r="M67">
        <v>5852.9267579999996</v>
      </c>
      <c r="N67">
        <v>6062.6962890000004</v>
      </c>
      <c r="O67">
        <v>5845.4067379999997</v>
      </c>
      <c r="P67">
        <v>6082.7705079999996</v>
      </c>
      <c r="Q67">
        <v>6332.6245120000003</v>
      </c>
      <c r="R67">
        <v>6500.9023440000001</v>
      </c>
      <c r="S67">
        <v>6623.4633789999998</v>
      </c>
      <c r="T67">
        <v>6769.8247069999998</v>
      </c>
      <c r="U67">
        <v>6964.0351559999999</v>
      </c>
      <c r="V67">
        <v>7088.8935549999997</v>
      </c>
      <c r="W67">
        <v>7151.8154299999997</v>
      </c>
      <c r="X67">
        <v>7204.9091799999997</v>
      </c>
      <c r="Y67">
        <v>7256.734375</v>
      </c>
      <c r="Z67">
        <v>7300.986328</v>
      </c>
      <c r="AA67">
        <v>7360.376953</v>
      </c>
      <c r="AB67">
        <v>7384.9755859999996</v>
      </c>
      <c r="AC67">
        <v>7402.2021480000003</v>
      </c>
      <c r="AD67">
        <v>7397.1845700000003</v>
      </c>
      <c r="AE67">
        <v>7403.4609380000002</v>
      </c>
      <c r="AF67">
        <v>7457.5122069999998</v>
      </c>
      <c r="AG67" s="91">
        <v>3.1E-2</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2418</v>
      </c>
    </row>
    <row r="12" spans="2:38" ht="15" customHeight="1">
      <c r="C12" t="s">
        <v>2419</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2099</v>
      </c>
    </row>
    <row r="16" spans="2:38" ht="15" customHeight="1">
      <c r="B16" s="93"/>
      <c r="C16" t="s">
        <v>2100</v>
      </c>
    </row>
    <row r="17" spans="1:38" s="36" customFormat="1" ht="15" customHeight="1">
      <c r="A17" s="99" t="s">
        <v>3</v>
      </c>
      <c r="B17" s="93" t="s">
        <v>2101</v>
      </c>
      <c r="C17" t="s">
        <v>2102</v>
      </c>
      <c r="D17" t="s">
        <v>2103</v>
      </c>
      <c r="E17" t="s">
        <v>2420</v>
      </c>
      <c r="F17" t="s">
        <v>2105</v>
      </c>
      <c r="H17">
        <v>4773.7641599999997</v>
      </c>
      <c r="I17">
        <v>4458.1455079999996</v>
      </c>
      <c r="J17">
        <v>4166.4335940000001</v>
      </c>
      <c r="K17">
        <v>3940.546143</v>
      </c>
      <c r="L17">
        <v>3758.649414</v>
      </c>
      <c r="M17">
        <v>3685.4841310000002</v>
      </c>
      <c r="N17">
        <v>3608.0527339999999</v>
      </c>
      <c r="O17">
        <v>3535.123779</v>
      </c>
      <c r="P17">
        <v>3487.8276369999999</v>
      </c>
      <c r="Q17">
        <v>3463.514404</v>
      </c>
      <c r="R17">
        <v>3455.9499510000001</v>
      </c>
      <c r="S17">
        <v>3431.2517090000001</v>
      </c>
      <c r="T17">
        <v>3409.8608399999998</v>
      </c>
      <c r="U17">
        <v>3382.7409670000002</v>
      </c>
      <c r="V17">
        <v>3339.3889159999999</v>
      </c>
      <c r="W17">
        <v>3313.6850589999999</v>
      </c>
      <c r="X17">
        <v>3298.329346</v>
      </c>
      <c r="Y17">
        <v>3283.9079590000001</v>
      </c>
      <c r="Z17">
        <v>3259.888672</v>
      </c>
      <c r="AA17">
        <v>3258.2358399999998</v>
      </c>
      <c r="AB17">
        <v>3230.2141109999998</v>
      </c>
      <c r="AC17">
        <v>3192.9172359999998</v>
      </c>
      <c r="AD17">
        <v>3173.1748050000001</v>
      </c>
      <c r="AE17">
        <v>3149.5336910000001</v>
      </c>
      <c r="AF17">
        <v>3133.0717770000001</v>
      </c>
      <c r="AG17">
        <v>3120.77124</v>
      </c>
      <c r="AH17">
        <v>3081.966797</v>
      </c>
      <c r="AI17">
        <v>3041.3054200000001</v>
      </c>
      <c r="AJ17">
        <v>3012.044922</v>
      </c>
      <c r="AK17">
        <v>2981.9025879999999</v>
      </c>
      <c r="AL17" s="91">
        <v>-1.6E-2</v>
      </c>
    </row>
    <row r="18" spans="1:38" ht="15" customHeight="1">
      <c r="A18" s="99" t="s">
        <v>4</v>
      </c>
      <c r="B18" s="93" t="s">
        <v>2106</v>
      </c>
      <c r="C18" t="s">
        <v>2107</v>
      </c>
      <c r="D18" t="s">
        <v>2108</v>
      </c>
      <c r="E18" t="s">
        <v>2421</v>
      </c>
      <c r="F18" t="s">
        <v>2105</v>
      </c>
      <c r="H18">
        <v>6.2391000000000002E-2</v>
      </c>
      <c r="I18">
        <v>6.2495000000000002E-2</v>
      </c>
      <c r="J18">
        <v>5.8910999999999998E-2</v>
      </c>
      <c r="K18">
        <v>5.1513999999999997E-2</v>
      </c>
      <c r="L18">
        <v>4.8508000000000003E-2</v>
      </c>
      <c r="M18">
        <v>4.8742000000000001E-2</v>
      </c>
      <c r="N18">
        <v>4.8451000000000001E-2</v>
      </c>
      <c r="O18">
        <v>4.7604E-2</v>
      </c>
      <c r="P18">
        <v>4.7280000000000003E-2</v>
      </c>
      <c r="Q18">
        <v>4.8404999999999997E-2</v>
      </c>
      <c r="R18">
        <v>4.8784000000000001E-2</v>
      </c>
      <c r="S18">
        <v>4.9352E-2</v>
      </c>
      <c r="T18">
        <v>4.9326000000000002E-2</v>
      </c>
      <c r="U18">
        <v>4.9632999999999997E-2</v>
      </c>
      <c r="V18">
        <v>4.9206E-2</v>
      </c>
      <c r="W18">
        <v>4.9036000000000003E-2</v>
      </c>
      <c r="X18">
        <v>4.8717999999999997E-2</v>
      </c>
      <c r="Y18">
        <v>4.9010999999999999E-2</v>
      </c>
      <c r="Z18">
        <v>4.8737999999999997E-2</v>
      </c>
      <c r="AA18">
        <v>4.8847000000000002E-2</v>
      </c>
      <c r="AB18">
        <v>4.8744000000000003E-2</v>
      </c>
      <c r="AC18">
        <v>4.8315999999999998E-2</v>
      </c>
      <c r="AD18">
        <v>4.8036000000000002E-2</v>
      </c>
      <c r="AE18">
        <v>4.7747999999999999E-2</v>
      </c>
      <c r="AF18">
        <v>4.7617E-2</v>
      </c>
      <c r="AG18">
        <v>4.7626000000000002E-2</v>
      </c>
      <c r="AH18">
        <v>4.7222E-2</v>
      </c>
      <c r="AI18">
        <v>4.6676000000000002E-2</v>
      </c>
      <c r="AJ18">
        <v>4.6310999999999998E-2</v>
      </c>
      <c r="AK18">
        <v>4.6224000000000001E-2</v>
      </c>
      <c r="AL18" s="91">
        <v>-0.01</v>
      </c>
    </row>
    <row r="19" spans="1:38" ht="15" customHeight="1">
      <c r="A19" s="99"/>
      <c r="B19" s="93" t="s">
        <v>2110</v>
      </c>
      <c r="C19" t="s">
        <v>2111</v>
      </c>
      <c r="D19" t="s">
        <v>2112</v>
      </c>
      <c r="E19" t="s">
        <v>2422</v>
      </c>
      <c r="F19" t="s">
        <v>2105</v>
      </c>
      <c r="H19">
        <v>4773.8266599999997</v>
      </c>
      <c r="I19">
        <v>4458.2080079999996</v>
      </c>
      <c r="J19">
        <v>4166.4926759999998</v>
      </c>
      <c r="K19">
        <v>3940.5976559999999</v>
      </c>
      <c r="L19">
        <v>3758.6979980000001</v>
      </c>
      <c r="M19">
        <v>3685.5329590000001</v>
      </c>
      <c r="N19">
        <v>3608.1010740000002</v>
      </c>
      <c r="O19">
        <v>3535.1713869999999</v>
      </c>
      <c r="P19">
        <v>3487.875</v>
      </c>
      <c r="Q19">
        <v>3463.5627439999998</v>
      </c>
      <c r="R19">
        <v>3455.998779</v>
      </c>
      <c r="S19">
        <v>3431.3010250000002</v>
      </c>
      <c r="T19">
        <v>3409.9101559999999</v>
      </c>
      <c r="U19">
        <v>3382.7905270000001</v>
      </c>
      <c r="V19">
        <v>3339.438232</v>
      </c>
      <c r="W19">
        <v>3313.7341310000002</v>
      </c>
      <c r="X19">
        <v>3298.3781739999999</v>
      </c>
      <c r="Y19">
        <v>3283.9570309999999</v>
      </c>
      <c r="Z19">
        <v>3259.9375</v>
      </c>
      <c r="AA19">
        <v>3258.2846679999998</v>
      </c>
      <c r="AB19">
        <v>3230.2629390000002</v>
      </c>
      <c r="AC19">
        <v>3192.9655760000001</v>
      </c>
      <c r="AD19">
        <v>3173.2229000000002</v>
      </c>
      <c r="AE19">
        <v>3149.5815429999998</v>
      </c>
      <c r="AF19">
        <v>3133.119385</v>
      </c>
      <c r="AG19">
        <v>3120.8188479999999</v>
      </c>
      <c r="AH19">
        <v>3082.0139159999999</v>
      </c>
      <c r="AI19">
        <v>3041.3520509999998</v>
      </c>
      <c r="AJ19">
        <v>3012.0913089999999</v>
      </c>
      <c r="AK19">
        <v>2981.9487300000001</v>
      </c>
      <c r="AL19" s="91">
        <v>-1.6E-2</v>
      </c>
    </row>
    <row r="20" spans="1:38" ht="15" customHeight="1">
      <c r="A20" s="99"/>
      <c r="B20" s="93"/>
      <c r="C20" t="s">
        <v>2114</v>
      </c>
    </row>
    <row r="21" spans="1:38" ht="15" customHeight="1">
      <c r="A21" s="99" t="s">
        <v>3</v>
      </c>
      <c r="B21" s="93" t="s">
        <v>2115</v>
      </c>
      <c r="C21" t="s">
        <v>2116</v>
      </c>
      <c r="D21" t="s">
        <v>2117</v>
      </c>
      <c r="E21" t="s">
        <v>2423</v>
      </c>
      <c r="F21" t="s">
        <v>2105</v>
      </c>
      <c r="H21">
        <v>71.446387999999999</v>
      </c>
      <c r="I21">
        <v>67.201499999999996</v>
      </c>
      <c r="J21">
        <v>63.246147000000001</v>
      </c>
      <c r="K21">
        <v>59.806857999999998</v>
      </c>
      <c r="L21">
        <v>57.028004000000003</v>
      </c>
      <c r="M21">
        <v>55.921168999999999</v>
      </c>
      <c r="N21">
        <v>54.783290999999998</v>
      </c>
      <c r="O21">
        <v>53.752589999999998</v>
      </c>
      <c r="P21">
        <v>53.140476</v>
      </c>
      <c r="Q21">
        <v>52.912452999999999</v>
      </c>
      <c r="R21">
        <v>52.876815999999998</v>
      </c>
      <c r="S21">
        <v>52.717491000000003</v>
      </c>
      <c r="T21">
        <v>52.543686000000001</v>
      </c>
      <c r="U21">
        <v>52.280048000000001</v>
      </c>
      <c r="V21">
        <v>51.778275000000001</v>
      </c>
      <c r="W21">
        <v>51.536777000000001</v>
      </c>
      <c r="X21">
        <v>51.456035999999997</v>
      </c>
      <c r="Y21">
        <v>51.40287</v>
      </c>
      <c r="Z21">
        <v>51.205813999999997</v>
      </c>
      <c r="AA21">
        <v>51.334235999999997</v>
      </c>
      <c r="AB21">
        <v>51.071429999999999</v>
      </c>
      <c r="AC21">
        <v>50.627322999999997</v>
      </c>
      <c r="AD21">
        <v>50.467936999999999</v>
      </c>
      <c r="AE21">
        <v>50.272137000000001</v>
      </c>
      <c r="AF21">
        <v>50.188076000000002</v>
      </c>
      <c r="AG21">
        <v>50.162018000000003</v>
      </c>
      <c r="AH21">
        <v>49.712490000000003</v>
      </c>
      <c r="AI21">
        <v>49.208697999999998</v>
      </c>
      <c r="AJ21">
        <v>48.874516</v>
      </c>
      <c r="AK21">
        <v>48.287666000000002</v>
      </c>
      <c r="AL21" s="91">
        <v>-1.2999999999999999E-2</v>
      </c>
    </row>
    <row r="22" spans="1:38" ht="15" customHeight="1">
      <c r="A22" s="99" t="s">
        <v>1</v>
      </c>
      <c r="B22" s="93" t="s">
        <v>2119</v>
      </c>
      <c r="C22" t="s">
        <v>2424</v>
      </c>
      <c r="D22" t="s">
        <v>2425</v>
      </c>
      <c r="E22" t="s">
        <v>2426</v>
      </c>
      <c r="F22" t="s">
        <v>2105</v>
      </c>
      <c r="H22">
        <v>1.9243950000000001</v>
      </c>
      <c r="I22">
        <v>2.0687820000000001</v>
      </c>
      <c r="J22">
        <v>2.2043499999999998</v>
      </c>
      <c r="K22">
        <v>2.3016730000000001</v>
      </c>
      <c r="L22">
        <v>2.3979720000000002</v>
      </c>
      <c r="M22">
        <v>2.5459070000000001</v>
      </c>
      <c r="N22">
        <v>2.6815129999999998</v>
      </c>
      <c r="O22">
        <v>2.8197000000000001</v>
      </c>
      <c r="P22">
        <v>2.977322</v>
      </c>
      <c r="Q22">
        <v>3.156177</v>
      </c>
      <c r="R22">
        <v>3.3501590000000001</v>
      </c>
      <c r="S22">
        <v>3.5415899999999998</v>
      </c>
      <c r="T22">
        <v>3.729711</v>
      </c>
      <c r="U22">
        <v>3.9093490000000002</v>
      </c>
      <c r="V22">
        <v>4.0721860000000003</v>
      </c>
      <c r="W22">
        <v>4.2527730000000004</v>
      </c>
      <c r="X22">
        <v>4.4487889999999997</v>
      </c>
      <c r="Y22">
        <v>4.6472129999999998</v>
      </c>
      <c r="Z22">
        <v>4.8358460000000001</v>
      </c>
      <c r="AA22">
        <v>5.0511590000000002</v>
      </c>
      <c r="AB22">
        <v>5.234699</v>
      </c>
      <c r="AC22">
        <v>5.3974979999999997</v>
      </c>
      <c r="AD22">
        <v>5.5865479999999996</v>
      </c>
      <c r="AE22">
        <v>5.7751270000000003</v>
      </c>
      <c r="AF22">
        <v>5.9771960000000002</v>
      </c>
      <c r="AG22">
        <v>6.1853730000000002</v>
      </c>
      <c r="AH22">
        <v>6.3428610000000001</v>
      </c>
      <c r="AI22">
        <v>6.4876649999999998</v>
      </c>
      <c r="AJ22">
        <v>6.6512029999999998</v>
      </c>
      <c r="AK22">
        <v>6.80938</v>
      </c>
      <c r="AL22" s="91">
        <v>4.4999999999999998E-2</v>
      </c>
    </row>
    <row r="23" spans="1:38" ht="15" customHeight="1">
      <c r="A23" s="99" t="s">
        <v>1</v>
      </c>
      <c r="B23" s="93" t="s">
        <v>2122</v>
      </c>
      <c r="C23" t="s">
        <v>2427</v>
      </c>
      <c r="D23" t="s">
        <v>2428</v>
      </c>
      <c r="E23" t="s">
        <v>2429</v>
      </c>
      <c r="F23" t="s">
        <v>2105</v>
      </c>
      <c r="H23">
        <v>24.934086000000001</v>
      </c>
      <c r="I23">
        <v>29.687279</v>
      </c>
      <c r="J23">
        <v>31.136410000000001</v>
      </c>
      <c r="K23">
        <v>32.475211999999999</v>
      </c>
      <c r="L23">
        <v>32.106437999999997</v>
      </c>
      <c r="M23">
        <v>33.63599</v>
      </c>
      <c r="N23">
        <v>34.492420000000003</v>
      </c>
      <c r="O23">
        <v>35.582129999999999</v>
      </c>
      <c r="P23">
        <v>37.524895000000001</v>
      </c>
      <c r="Q23">
        <v>39.975524999999998</v>
      </c>
      <c r="R23">
        <v>43.296368000000001</v>
      </c>
      <c r="S23">
        <v>46.432858000000003</v>
      </c>
      <c r="T23">
        <v>49.686981000000003</v>
      </c>
      <c r="U23">
        <v>52.892516999999998</v>
      </c>
      <c r="V23">
        <v>55.888615000000001</v>
      </c>
      <c r="W23">
        <v>59.108772000000002</v>
      </c>
      <c r="X23">
        <v>62.468055999999997</v>
      </c>
      <c r="Y23">
        <v>65.966705000000005</v>
      </c>
      <c r="Z23">
        <v>68.832786999999996</v>
      </c>
      <c r="AA23">
        <v>72.270957999999993</v>
      </c>
      <c r="AB23">
        <v>75.028480999999999</v>
      </c>
      <c r="AC23">
        <v>77.279358000000002</v>
      </c>
      <c r="AD23">
        <v>80.208648999999994</v>
      </c>
      <c r="AE23">
        <v>82.978675999999993</v>
      </c>
      <c r="AF23">
        <v>85.572258000000005</v>
      </c>
      <c r="AG23">
        <v>88.395294000000007</v>
      </c>
      <c r="AH23">
        <v>90.043441999999999</v>
      </c>
      <c r="AI23">
        <v>91.311599999999999</v>
      </c>
      <c r="AJ23">
        <v>92.900604000000001</v>
      </c>
      <c r="AK23">
        <v>94.433494999999994</v>
      </c>
      <c r="AL23" s="91">
        <v>4.7E-2</v>
      </c>
    </row>
    <row r="24" spans="1:38" ht="15" customHeight="1">
      <c r="A24" s="99" t="s">
        <v>1</v>
      </c>
      <c r="B24" s="93" t="s">
        <v>2125</v>
      </c>
      <c r="C24" t="s">
        <v>2430</v>
      </c>
      <c r="D24" t="s">
        <v>2431</v>
      </c>
      <c r="E24" t="s">
        <v>2432</v>
      </c>
      <c r="F24" t="s">
        <v>2105</v>
      </c>
      <c r="H24">
        <v>156.68512000000001</v>
      </c>
      <c r="I24">
        <v>185.75762900000001</v>
      </c>
      <c r="J24">
        <v>204.30188000000001</v>
      </c>
      <c r="K24">
        <v>214.60583500000001</v>
      </c>
      <c r="L24">
        <v>210.46270799999999</v>
      </c>
      <c r="M24">
        <v>210.891693</v>
      </c>
      <c r="N24">
        <v>210.286316</v>
      </c>
      <c r="O24">
        <v>209.83918800000001</v>
      </c>
      <c r="P24">
        <v>214.08427399999999</v>
      </c>
      <c r="Q24">
        <v>226.696808</v>
      </c>
      <c r="R24">
        <v>241.21260100000001</v>
      </c>
      <c r="S24">
        <v>255.331345</v>
      </c>
      <c r="T24">
        <v>269.21444700000001</v>
      </c>
      <c r="U24">
        <v>282.62048299999998</v>
      </c>
      <c r="V24">
        <v>295.170074</v>
      </c>
      <c r="W24">
        <v>308.336975</v>
      </c>
      <c r="X24">
        <v>322.61108400000001</v>
      </c>
      <c r="Y24">
        <v>337.79873700000002</v>
      </c>
      <c r="Z24">
        <v>350.73223899999999</v>
      </c>
      <c r="AA24">
        <v>365.8526</v>
      </c>
      <c r="AB24">
        <v>378.62390099999999</v>
      </c>
      <c r="AC24">
        <v>389.20095800000001</v>
      </c>
      <c r="AD24">
        <v>403.21536300000002</v>
      </c>
      <c r="AE24">
        <v>417.45285000000001</v>
      </c>
      <c r="AF24">
        <v>431.45663500000001</v>
      </c>
      <c r="AG24">
        <v>446.799286</v>
      </c>
      <c r="AH24">
        <v>457.22042800000003</v>
      </c>
      <c r="AI24">
        <v>465.56048600000003</v>
      </c>
      <c r="AJ24">
        <v>475.73034699999999</v>
      </c>
      <c r="AK24">
        <v>486.62011699999999</v>
      </c>
      <c r="AL24" s="91">
        <v>0.04</v>
      </c>
    </row>
    <row r="25" spans="1:38" ht="15" customHeight="1">
      <c r="A25" s="99" t="s">
        <v>5</v>
      </c>
      <c r="B25" s="93" t="s">
        <v>2128</v>
      </c>
      <c r="C25" t="s">
        <v>2129</v>
      </c>
      <c r="D25" t="s">
        <v>2130</v>
      </c>
      <c r="E25" t="s">
        <v>2433</v>
      </c>
      <c r="F25" t="s">
        <v>2105</v>
      </c>
      <c r="H25">
        <v>48.047108000000001</v>
      </c>
      <c r="I25">
        <v>48.047863</v>
      </c>
      <c r="J25">
        <v>41.065804</v>
      </c>
      <c r="K25">
        <v>38.558273</v>
      </c>
      <c r="L25">
        <v>38.287475999999998</v>
      </c>
      <c r="M25">
        <v>38.432994999999998</v>
      </c>
      <c r="N25">
        <v>38.546073999999997</v>
      </c>
      <c r="O25">
        <v>38.753838000000002</v>
      </c>
      <c r="P25">
        <v>39.599933999999998</v>
      </c>
      <c r="Q25">
        <v>41.458294000000002</v>
      </c>
      <c r="R25">
        <v>44.560482</v>
      </c>
      <c r="S25">
        <v>47.191234999999999</v>
      </c>
      <c r="T25">
        <v>49.670715000000001</v>
      </c>
      <c r="U25">
        <v>51.880282999999999</v>
      </c>
      <c r="V25">
        <v>53.763725000000001</v>
      </c>
      <c r="W25">
        <v>55.942169</v>
      </c>
      <c r="X25">
        <v>58.153346999999997</v>
      </c>
      <c r="Y25">
        <v>60.467807999999998</v>
      </c>
      <c r="Z25">
        <v>62.134937000000001</v>
      </c>
      <c r="AA25">
        <v>64.505691999999996</v>
      </c>
      <c r="AB25">
        <v>65.899512999999999</v>
      </c>
      <c r="AC25">
        <v>66.795822000000001</v>
      </c>
      <c r="AD25">
        <v>68.32235</v>
      </c>
      <c r="AE25">
        <v>69.688377000000003</v>
      </c>
      <c r="AF25">
        <v>70.908653000000001</v>
      </c>
      <c r="AG25">
        <v>72.416283000000007</v>
      </c>
      <c r="AH25">
        <v>72.939384000000004</v>
      </c>
      <c r="AI25">
        <v>73.206153999999998</v>
      </c>
      <c r="AJ25">
        <v>73.765877000000003</v>
      </c>
      <c r="AK25">
        <v>74.282432999999997</v>
      </c>
      <c r="AL25" s="91">
        <v>1.4999999999999999E-2</v>
      </c>
    </row>
    <row r="26" spans="1:38" ht="15" customHeight="1">
      <c r="A26" s="99" t="s">
        <v>5</v>
      </c>
      <c r="B26" s="93" t="s">
        <v>2132</v>
      </c>
      <c r="C26" t="s">
        <v>2133</v>
      </c>
      <c r="D26" t="s">
        <v>2134</v>
      </c>
      <c r="E26" t="s">
        <v>2433</v>
      </c>
      <c r="F26" t="s">
        <v>2105</v>
      </c>
      <c r="H26">
        <v>2.177969</v>
      </c>
      <c r="I26">
        <v>2.2970199999999998</v>
      </c>
      <c r="J26">
        <v>2.356236</v>
      </c>
      <c r="K26">
        <v>2.54901</v>
      </c>
      <c r="L26">
        <v>2.7212939999999999</v>
      </c>
      <c r="M26">
        <v>2.9872260000000002</v>
      </c>
      <c r="N26">
        <v>3.241117</v>
      </c>
      <c r="O26">
        <v>3.5023430000000002</v>
      </c>
      <c r="P26">
        <v>3.7984260000000001</v>
      </c>
      <c r="Q26">
        <v>4.1506800000000004</v>
      </c>
      <c r="R26">
        <v>4.571078</v>
      </c>
      <c r="S26">
        <v>4.9643680000000003</v>
      </c>
      <c r="T26">
        <v>5.3523230000000002</v>
      </c>
      <c r="U26">
        <v>5.7225210000000004</v>
      </c>
      <c r="V26">
        <v>6.0618460000000001</v>
      </c>
      <c r="W26">
        <v>6.4293589999999998</v>
      </c>
      <c r="X26">
        <v>6.8157949999999996</v>
      </c>
      <c r="Y26">
        <v>7.2122669999999998</v>
      </c>
      <c r="Z26">
        <v>7.5705039999999997</v>
      </c>
      <c r="AA26">
        <v>7.988969</v>
      </c>
      <c r="AB26">
        <v>8.3385449999999999</v>
      </c>
      <c r="AC26">
        <v>8.6458829999999995</v>
      </c>
      <c r="AD26">
        <v>9.0122409999999995</v>
      </c>
      <c r="AE26">
        <v>9.3725339999999999</v>
      </c>
      <c r="AF26">
        <v>9.7399000000000004</v>
      </c>
      <c r="AG26">
        <v>10.127917999999999</v>
      </c>
      <c r="AH26">
        <v>10.413812999999999</v>
      </c>
      <c r="AI26">
        <v>10.671983000000001</v>
      </c>
      <c r="AJ26">
        <v>10.965934000000001</v>
      </c>
      <c r="AK26">
        <v>11.253208000000001</v>
      </c>
      <c r="AL26" s="91">
        <v>5.8000000000000003E-2</v>
      </c>
    </row>
    <row r="27" spans="1:38" ht="15" customHeight="1">
      <c r="A27" s="99" t="s">
        <v>4</v>
      </c>
      <c r="B27" s="93" t="s">
        <v>2136</v>
      </c>
      <c r="C27" t="s">
        <v>2137</v>
      </c>
      <c r="D27" t="s">
        <v>2138</v>
      </c>
      <c r="E27" t="s">
        <v>2434</v>
      </c>
      <c r="F27" t="s">
        <v>2105</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2142</v>
      </c>
      <c r="E28" t="s">
        <v>2435</v>
      </c>
      <c r="F28" t="s">
        <v>2105</v>
      </c>
      <c r="H28">
        <v>343.317139</v>
      </c>
      <c r="I28">
        <v>379.37661700000001</v>
      </c>
      <c r="J28">
        <v>402.39437900000001</v>
      </c>
      <c r="K28">
        <v>392.54373199999998</v>
      </c>
      <c r="L28">
        <v>377.09652699999998</v>
      </c>
      <c r="M28">
        <v>376.601044</v>
      </c>
      <c r="N28">
        <v>378.19699100000003</v>
      </c>
      <c r="O28">
        <v>379.53359999999998</v>
      </c>
      <c r="P28">
        <v>383.20068400000002</v>
      </c>
      <c r="Q28">
        <v>390.06442299999998</v>
      </c>
      <c r="R28">
        <v>401.16348299999999</v>
      </c>
      <c r="S28">
        <v>406.15566999999999</v>
      </c>
      <c r="T28">
        <v>411.82772799999998</v>
      </c>
      <c r="U28">
        <v>416.29428100000001</v>
      </c>
      <c r="V28">
        <v>418.22027600000001</v>
      </c>
      <c r="W28">
        <v>422.40411399999999</v>
      </c>
      <c r="X28">
        <v>427.717377</v>
      </c>
      <c r="Y28">
        <v>433.48941000000002</v>
      </c>
      <c r="Z28">
        <v>437.05853300000001</v>
      </c>
      <c r="AA28">
        <v>444.10845899999998</v>
      </c>
      <c r="AB28">
        <v>449.69751000000002</v>
      </c>
      <c r="AC28">
        <v>451.05535900000001</v>
      </c>
      <c r="AD28">
        <v>455.41345200000001</v>
      </c>
      <c r="AE28">
        <v>459.33264200000002</v>
      </c>
      <c r="AF28">
        <v>463.70318600000002</v>
      </c>
      <c r="AG28">
        <v>469.02401700000001</v>
      </c>
      <c r="AH28">
        <v>469.51226800000001</v>
      </c>
      <c r="AI28">
        <v>469.13092</v>
      </c>
      <c r="AJ28">
        <v>470.430206</v>
      </c>
      <c r="AK28">
        <v>471.58999599999999</v>
      </c>
      <c r="AL28" s="91">
        <v>1.0999999999999999E-2</v>
      </c>
    </row>
    <row r="29" spans="1:38" ht="15" customHeight="1">
      <c r="A29" s="99" t="s">
        <v>2</v>
      </c>
      <c r="B29" s="93" t="s">
        <v>2144</v>
      </c>
      <c r="C29" t="s">
        <v>2145</v>
      </c>
      <c r="D29" t="s">
        <v>2146</v>
      </c>
      <c r="E29" t="s">
        <v>2436</v>
      </c>
      <c r="F29" t="s">
        <v>2105</v>
      </c>
      <c r="H29">
        <v>0.135659</v>
      </c>
      <c r="I29">
        <v>0.161299</v>
      </c>
      <c r="J29">
        <v>0.18510099999999999</v>
      </c>
      <c r="K29">
        <v>0.193879</v>
      </c>
      <c r="L29">
        <v>0.197186</v>
      </c>
      <c r="M29">
        <v>0.194942</v>
      </c>
      <c r="N29">
        <v>0.19111300000000001</v>
      </c>
      <c r="O29">
        <v>0.18649199999999999</v>
      </c>
      <c r="P29">
        <v>0.18068100000000001</v>
      </c>
      <c r="Q29">
        <v>0.178481</v>
      </c>
      <c r="R29">
        <v>0.17538599999999999</v>
      </c>
      <c r="S29">
        <v>0.17582200000000001</v>
      </c>
      <c r="T29">
        <v>0.17375199999999999</v>
      </c>
      <c r="U29">
        <v>0.172374</v>
      </c>
      <c r="V29">
        <v>0.17092399999999999</v>
      </c>
      <c r="W29">
        <v>0.169711</v>
      </c>
      <c r="X29">
        <v>0.16912099999999999</v>
      </c>
      <c r="Y29">
        <v>0.16892599999999999</v>
      </c>
      <c r="Z29">
        <v>0.16833999999999999</v>
      </c>
      <c r="AA29">
        <v>0.16824700000000001</v>
      </c>
      <c r="AB29">
        <v>0.16797799999999999</v>
      </c>
      <c r="AC29">
        <v>0.166934</v>
      </c>
      <c r="AD29">
        <v>0.166686</v>
      </c>
      <c r="AE29">
        <v>0.16744400000000001</v>
      </c>
      <c r="AF29">
        <v>0.16803999999999999</v>
      </c>
      <c r="AG29">
        <v>0.16836899999999999</v>
      </c>
      <c r="AH29">
        <v>0.16733999999999999</v>
      </c>
      <c r="AI29">
        <v>0.165464</v>
      </c>
      <c r="AJ29">
        <v>0.16389999999999999</v>
      </c>
      <c r="AK29">
        <v>0.16307199999999999</v>
      </c>
      <c r="AL29" s="91">
        <v>6.0000000000000001E-3</v>
      </c>
    </row>
    <row r="30" spans="1:38" ht="15" customHeight="1">
      <c r="A30" s="99" t="s">
        <v>2</v>
      </c>
      <c r="B30" s="93" t="s">
        <v>2148</v>
      </c>
      <c r="C30" t="s">
        <v>2149</v>
      </c>
      <c r="D30" t="s">
        <v>2150</v>
      </c>
      <c r="E30" t="s">
        <v>2437</v>
      </c>
      <c r="F30" t="s">
        <v>2105</v>
      </c>
      <c r="H30">
        <v>9.4126000000000001E-2</v>
      </c>
      <c r="I30">
        <v>9.9733000000000002E-2</v>
      </c>
      <c r="J30">
        <v>9.7998000000000002E-2</v>
      </c>
      <c r="K30">
        <v>9.0476000000000001E-2</v>
      </c>
      <c r="L30">
        <v>8.5753999999999997E-2</v>
      </c>
      <c r="M30">
        <v>8.2877999999999993E-2</v>
      </c>
      <c r="N30">
        <v>8.1499000000000002E-2</v>
      </c>
      <c r="O30">
        <v>8.0549999999999997E-2</v>
      </c>
      <c r="P30">
        <v>7.9657000000000006E-2</v>
      </c>
      <c r="Q30">
        <v>7.9951999999999995E-2</v>
      </c>
      <c r="R30">
        <v>7.8335000000000002E-2</v>
      </c>
      <c r="S30">
        <v>7.9973000000000002E-2</v>
      </c>
      <c r="T30">
        <v>7.9768000000000006E-2</v>
      </c>
      <c r="U30">
        <v>8.0013000000000001E-2</v>
      </c>
      <c r="V30">
        <v>8.0080999999999999E-2</v>
      </c>
      <c r="W30">
        <v>8.0223000000000003E-2</v>
      </c>
      <c r="X30">
        <v>8.0840999999999996E-2</v>
      </c>
      <c r="Y30">
        <v>8.1698999999999994E-2</v>
      </c>
      <c r="Z30">
        <v>8.2257999999999998E-2</v>
      </c>
      <c r="AA30">
        <v>8.3013000000000003E-2</v>
      </c>
      <c r="AB30">
        <v>8.3587999999999996E-2</v>
      </c>
      <c r="AC30">
        <v>8.3729999999999999E-2</v>
      </c>
      <c r="AD30">
        <v>8.4310999999999997E-2</v>
      </c>
      <c r="AE30">
        <v>8.5456000000000004E-2</v>
      </c>
      <c r="AF30">
        <v>8.6542999999999995E-2</v>
      </c>
      <c r="AG30">
        <v>8.7581999999999993E-2</v>
      </c>
      <c r="AH30">
        <v>8.7939000000000003E-2</v>
      </c>
      <c r="AI30">
        <v>8.7706000000000006E-2</v>
      </c>
      <c r="AJ30">
        <v>8.7567000000000006E-2</v>
      </c>
      <c r="AK30">
        <v>8.7716000000000002E-2</v>
      </c>
      <c r="AL30" s="91">
        <v>-2E-3</v>
      </c>
    </row>
    <row r="31" spans="1:38" ht="15" customHeight="1">
      <c r="A31" s="99" t="s">
        <v>6</v>
      </c>
      <c r="B31" s="93" t="s">
        <v>2152</v>
      </c>
      <c r="C31" t="s">
        <v>2153</v>
      </c>
      <c r="D31" t="s">
        <v>2154</v>
      </c>
      <c r="E31" t="s">
        <v>2438</v>
      </c>
      <c r="F31" t="s">
        <v>2105</v>
      </c>
      <c r="H31">
        <v>6.4287999999999998E-2</v>
      </c>
      <c r="I31">
        <v>9.9948999999999996E-2</v>
      </c>
      <c r="J31">
        <v>0.11582199999999999</v>
      </c>
      <c r="K31">
        <v>0.10817300000000001</v>
      </c>
      <c r="L31">
        <v>0.10398499999999999</v>
      </c>
      <c r="M31">
        <v>0.101062</v>
      </c>
      <c r="N31">
        <v>9.9968000000000001E-2</v>
      </c>
      <c r="O31">
        <v>9.9309999999999996E-2</v>
      </c>
      <c r="P31">
        <v>9.9463999999999997E-2</v>
      </c>
      <c r="Q31">
        <v>0.100022</v>
      </c>
      <c r="R31">
        <v>0.102564</v>
      </c>
      <c r="S31">
        <v>0.107711</v>
      </c>
      <c r="T31">
        <v>0.109934</v>
      </c>
      <c r="U31">
        <v>0.112191</v>
      </c>
      <c r="V31">
        <v>0.11408600000000001</v>
      </c>
      <c r="W31">
        <v>0.115953</v>
      </c>
      <c r="X31">
        <v>0.118549</v>
      </c>
      <c r="Y31">
        <v>0.121299</v>
      </c>
      <c r="Z31">
        <v>0.12512000000000001</v>
      </c>
      <c r="AA31">
        <v>0.12748899999999999</v>
      </c>
      <c r="AB31">
        <v>0.13037099999999999</v>
      </c>
      <c r="AC31">
        <v>0.13344600000000001</v>
      </c>
      <c r="AD31">
        <v>0.135906</v>
      </c>
      <c r="AE31">
        <v>0.13938600000000001</v>
      </c>
      <c r="AF31">
        <v>0.14419699999999999</v>
      </c>
      <c r="AG31">
        <v>0.148121</v>
      </c>
      <c r="AH31">
        <v>0.15196299999999999</v>
      </c>
      <c r="AI31">
        <v>0.15487200000000001</v>
      </c>
      <c r="AJ31">
        <v>0.15809300000000001</v>
      </c>
      <c r="AK31">
        <v>0.161939</v>
      </c>
      <c r="AL31" s="91">
        <v>3.2000000000000001E-2</v>
      </c>
    </row>
    <row r="32" spans="1:38" ht="15" customHeight="1">
      <c r="A32" s="99" t="s">
        <v>6</v>
      </c>
      <c r="B32" s="93" t="s">
        <v>2156</v>
      </c>
      <c r="C32" t="s">
        <v>2157</v>
      </c>
      <c r="D32" t="s">
        <v>2154</v>
      </c>
      <c r="E32" t="s">
        <v>2439</v>
      </c>
      <c r="F32" t="s">
        <v>2105</v>
      </c>
      <c r="H32">
        <v>3.6707999999999998E-2</v>
      </c>
      <c r="I32">
        <v>3.6576999999999998E-2</v>
      </c>
      <c r="J32">
        <v>3.6360000000000003E-2</v>
      </c>
      <c r="K32">
        <v>3.3565999999999999E-2</v>
      </c>
      <c r="L32">
        <v>3.1675000000000002E-2</v>
      </c>
      <c r="M32">
        <v>3.0787999999999999E-2</v>
      </c>
      <c r="N32">
        <v>3.0015E-2</v>
      </c>
      <c r="O32">
        <v>2.9201999999999999E-2</v>
      </c>
      <c r="P32">
        <v>2.8712000000000001E-2</v>
      </c>
      <c r="Q32">
        <v>2.8473999999999999E-2</v>
      </c>
      <c r="R32">
        <v>2.8754999999999999E-2</v>
      </c>
      <c r="S32">
        <v>2.9045000000000001E-2</v>
      </c>
      <c r="T32">
        <v>2.8941999999999999E-2</v>
      </c>
      <c r="U32">
        <v>2.8843000000000001E-2</v>
      </c>
      <c r="V32">
        <v>2.862E-2</v>
      </c>
      <c r="W32">
        <v>2.8472999999999998E-2</v>
      </c>
      <c r="X32">
        <v>2.8445000000000002E-2</v>
      </c>
      <c r="Y32">
        <v>2.8528999999999999E-2</v>
      </c>
      <c r="Z32">
        <v>2.8542999999999999E-2</v>
      </c>
      <c r="AA32">
        <v>2.853E-2</v>
      </c>
      <c r="AB32">
        <v>2.8509E-2</v>
      </c>
      <c r="AC32">
        <v>2.8448999999999999E-2</v>
      </c>
      <c r="AD32">
        <v>2.844E-2</v>
      </c>
      <c r="AE32">
        <v>2.8490000000000001E-2</v>
      </c>
      <c r="AF32">
        <v>2.8728E-2</v>
      </c>
      <c r="AG32">
        <v>2.8909000000000001E-2</v>
      </c>
      <c r="AH32">
        <v>2.886E-2</v>
      </c>
      <c r="AI32">
        <v>2.8667000000000002E-2</v>
      </c>
      <c r="AJ32">
        <v>2.8618000000000001E-2</v>
      </c>
      <c r="AK32">
        <v>2.8629999999999999E-2</v>
      </c>
      <c r="AL32" s="91">
        <v>-8.9999999999999993E-3</v>
      </c>
    </row>
    <row r="33" spans="1:38" ht="15" customHeight="1">
      <c r="A33" s="99" t="s">
        <v>7</v>
      </c>
      <c r="B33" s="93" t="s">
        <v>2159</v>
      </c>
      <c r="C33" t="s">
        <v>2160</v>
      </c>
      <c r="D33" t="s">
        <v>2161</v>
      </c>
      <c r="E33" t="s">
        <v>2440</v>
      </c>
      <c r="F33" t="s">
        <v>2105</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2165</v>
      </c>
      <c r="E34" t="s">
        <v>2441</v>
      </c>
      <c r="F34" t="s">
        <v>2105</v>
      </c>
      <c r="H34">
        <v>2.9368210000000001</v>
      </c>
      <c r="I34">
        <v>2.9957280000000002</v>
      </c>
      <c r="J34">
        <v>3.2907630000000001</v>
      </c>
      <c r="K34">
        <v>3.438971</v>
      </c>
      <c r="L34">
        <v>3.7856299999999998</v>
      </c>
      <c r="M34">
        <v>4.324986</v>
      </c>
      <c r="N34">
        <v>4.8201270000000003</v>
      </c>
      <c r="O34">
        <v>5.3129080000000002</v>
      </c>
      <c r="P34">
        <v>5.8126620000000004</v>
      </c>
      <c r="Q34">
        <v>6.3115610000000002</v>
      </c>
      <c r="R34">
        <v>6.843877</v>
      </c>
      <c r="S34">
        <v>7.3341599999999998</v>
      </c>
      <c r="T34">
        <v>7.6542380000000003</v>
      </c>
      <c r="U34">
        <v>7.8799469999999996</v>
      </c>
      <c r="V34">
        <v>7.9905290000000004</v>
      </c>
      <c r="W34">
        <v>8.0474219999999992</v>
      </c>
      <c r="X34">
        <v>8.076295</v>
      </c>
      <c r="Y34">
        <v>8.3590110000000006</v>
      </c>
      <c r="Z34">
        <v>8.6549219999999991</v>
      </c>
      <c r="AA34">
        <v>8.9382730000000006</v>
      </c>
      <c r="AB34">
        <v>9.1759730000000008</v>
      </c>
      <c r="AC34">
        <v>9.3440910000000006</v>
      </c>
      <c r="AD34">
        <v>9.5143229999999992</v>
      </c>
      <c r="AE34">
        <v>9.6989009999999993</v>
      </c>
      <c r="AF34">
        <v>9.8921279999999996</v>
      </c>
      <c r="AG34">
        <v>10.047332000000001</v>
      </c>
      <c r="AH34">
        <v>10.121758</v>
      </c>
      <c r="AI34">
        <v>10.131529</v>
      </c>
      <c r="AJ34">
        <v>10.140358000000001</v>
      </c>
      <c r="AK34">
        <v>10.147083</v>
      </c>
      <c r="AL34" s="91">
        <v>4.3999999999999997E-2</v>
      </c>
    </row>
    <row r="35" spans="1:38" ht="15" customHeight="1">
      <c r="A35" s="99"/>
      <c r="B35" s="93" t="s">
        <v>2167</v>
      </c>
      <c r="C35" t="s">
        <v>2168</v>
      </c>
      <c r="D35" t="s">
        <v>2169</v>
      </c>
      <c r="E35" t="s">
        <v>2442</v>
      </c>
      <c r="F35" t="s">
        <v>2105</v>
      </c>
      <c r="H35">
        <v>651.79980499999999</v>
      </c>
      <c r="I35">
        <v>717.830017</v>
      </c>
      <c r="J35">
        <v>750.43133499999999</v>
      </c>
      <c r="K35">
        <v>746.70562700000005</v>
      </c>
      <c r="L35">
        <v>724.30462599999998</v>
      </c>
      <c r="M35">
        <v>725.75073199999997</v>
      </c>
      <c r="N35">
        <v>727.45043899999996</v>
      </c>
      <c r="O35">
        <v>729.49182099999996</v>
      </c>
      <c r="P35">
        <v>740.52716099999998</v>
      </c>
      <c r="Q35">
        <v>765.11285399999997</v>
      </c>
      <c r="R35">
        <v>798.25982699999997</v>
      </c>
      <c r="S35">
        <v>824.06133999999997</v>
      </c>
      <c r="T35">
        <v>850.07220500000005</v>
      </c>
      <c r="U35">
        <v>873.87286400000005</v>
      </c>
      <c r="V35">
        <v>893.33917199999996</v>
      </c>
      <c r="W35">
        <v>916.45275900000001</v>
      </c>
      <c r="X35">
        <v>942.14367700000003</v>
      </c>
      <c r="Y35">
        <v>969.744507</v>
      </c>
      <c r="Z35">
        <v>991.42987100000005</v>
      </c>
      <c r="AA35">
        <v>1020.457642</v>
      </c>
      <c r="AB35">
        <v>1043.4804690000001</v>
      </c>
      <c r="AC35">
        <v>1058.7589109999999</v>
      </c>
      <c r="AD35">
        <v>1082.1561280000001</v>
      </c>
      <c r="AE35">
        <v>1104.991943</v>
      </c>
      <c r="AF35">
        <v>1127.8654790000001</v>
      </c>
      <c r="AG35">
        <v>1153.5905760000001</v>
      </c>
      <c r="AH35">
        <v>1166.7425539999999</v>
      </c>
      <c r="AI35">
        <v>1176.14563</v>
      </c>
      <c r="AJ35">
        <v>1189.897217</v>
      </c>
      <c r="AK35">
        <v>1203.864746</v>
      </c>
      <c r="AL35" s="91">
        <v>2.1000000000000001E-2</v>
      </c>
    </row>
    <row r="36" spans="1:38" ht="15" customHeight="1">
      <c r="A36" s="99"/>
      <c r="B36" s="93" t="s">
        <v>2171</v>
      </c>
      <c r="C36" t="s">
        <v>2172</v>
      </c>
      <c r="D36" t="s">
        <v>2173</v>
      </c>
      <c r="E36" t="s">
        <v>2443</v>
      </c>
      <c r="F36" t="s">
        <v>2175</v>
      </c>
      <c r="H36">
        <v>12.013355000000001</v>
      </c>
      <c r="I36">
        <v>13.868328999999999</v>
      </c>
      <c r="J36">
        <v>15.262212</v>
      </c>
      <c r="K36">
        <v>15.930388000000001</v>
      </c>
      <c r="L36">
        <v>16.156685</v>
      </c>
      <c r="M36">
        <v>16.452145000000002</v>
      </c>
      <c r="N36">
        <v>16.778728000000001</v>
      </c>
      <c r="O36">
        <v>17.105497</v>
      </c>
      <c r="P36">
        <v>17.513165999999998</v>
      </c>
      <c r="Q36">
        <v>18.093439</v>
      </c>
      <c r="R36">
        <v>18.763783</v>
      </c>
      <c r="S36">
        <v>19.365245999999999</v>
      </c>
      <c r="T36">
        <v>19.954827999999999</v>
      </c>
      <c r="U36">
        <v>20.529526000000001</v>
      </c>
      <c r="V36">
        <v>21.105271999999999</v>
      </c>
      <c r="W36">
        <v>21.664593</v>
      </c>
      <c r="X36">
        <v>22.217634</v>
      </c>
      <c r="Y36">
        <v>22.797663</v>
      </c>
      <c r="Z36">
        <v>23.320259</v>
      </c>
      <c r="AA36">
        <v>23.849478000000001</v>
      </c>
      <c r="AB36">
        <v>24.416079</v>
      </c>
      <c r="AC36">
        <v>24.901871</v>
      </c>
      <c r="AD36">
        <v>25.430313000000002</v>
      </c>
      <c r="AE36">
        <v>25.971862999999999</v>
      </c>
      <c r="AF36">
        <v>26.469597</v>
      </c>
      <c r="AG36">
        <v>26.988303999999999</v>
      </c>
      <c r="AH36">
        <v>27.460802000000001</v>
      </c>
      <c r="AI36">
        <v>27.887287000000001</v>
      </c>
      <c r="AJ36">
        <v>28.317481999999998</v>
      </c>
      <c r="AK36">
        <v>28.760591999999999</v>
      </c>
      <c r="AL36" s="91">
        <v>3.1E-2</v>
      </c>
    </row>
    <row r="37" spans="1:38" ht="15" customHeight="1">
      <c r="A37" s="99"/>
      <c r="B37" s="93" t="s">
        <v>2176</v>
      </c>
      <c r="C37" t="s">
        <v>2177</v>
      </c>
      <c r="D37" t="s">
        <v>2178</v>
      </c>
      <c r="E37" t="s">
        <v>2444</v>
      </c>
      <c r="F37" t="s">
        <v>2105</v>
      </c>
      <c r="H37">
        <v>5425.6264650000003</v>
      </c>
      <c r="I37">
        <v>5176.0380859999996</v>
      </c>
      <c r="J37">
        <v>4916.923828</v>
      </c>
      <c r="K37">
        <v>4687.3032229999999</v>
      </c>
      <c r="L37">
        <v>4483.0024409999996</v>
      </c>
      <c r="M37">
        <v>4411.2836909999996</v>
      </c>
      <c r="N37">
        <v>4335.5517579999996</v>
      </c>
      <c r="O37">
        <v>4264.6630859999996</v>
      </c>
      <c r="P37">
        <v>4228.4023440000001</v>
      </c>
      <c r="Q37">
        <v>4228.6757809999999</v>
      </c>
      <c r="R37">
        <v>4254.2587890000004</v>
      </c>
      <c r="S37">
        <v>4255.3623049999997</v>
      </c>
      <c r="T37">
        <v>4259.982422</v>
      </c>
      <c r="U37">
        <v>4256.6635740000002</v>
      </c>
      <c r="V37">
        <v>4232.7773440000001</v>
      </c>
      <c r="W37">
        <v>4230.1870120000003</v>
      </c>
      <c r="X37">
        <v>4240.5219729999999</v>
      </c>
      <c r="Y37">
        <v>4253.7016599999997</v>
      </c>
      <c r="Z37">
        <v>4251.3671880000002</v>
      </c>
      <c r="AA37">
        <v>4278.7421880000002</v>
      </c>
      <c r="AB37">
        <v>4273.7431640000004</v>
      </c>
      <c r="AC37">
        <v>4251.7246089999999</v>
      </c>
      <c r="AD37">
        <v>4255.3789059999999</v>
      </c>
      <c r="AE37">
        <v>4254.5732420000004</v>
      </c>
      <c r="AF37">
        <v>4260.9848629999997</v>
      </c>
      <c r="AG37">
        <v>4274.4091799999997</v>
      </c>
      <c r="AH37">
        <v>4248.7563479999999</v>
      </c>
      <c r="AI37">
        <v>4217.4975590000004</v>
      </c>
      <c r="AJ37">
        <v>4201.9882809999999</v>
      </c>
      <c r="AK37">
        <v>4185.8134769999997</v>
      </c>
      <c r="AL37" s="91">
        <v>-8.9999999999999993E-3</v>
      </c>
    </row>
    <row r="38" spans="1:38" ht="15" customHeight="1">
      <c r="A38" s="99"/>
      <c r="B38" s="93"/>
      <c r="C38" t="s">
        <v>2180</v>
      </c>
    </row>
    <row r="39" spans="1:38" ht="15" customHeight="1">
      <c r="A39" s="99"/>
      <c r="B39" s="93"/>
      <c r="C39" t="s">
        <v>2181</v>
      </c>
    </row>
    <row r="40" spans="1:38" s="36" customFormat="1" ht="15" customHeight="1">
      <c r="A40" s="99" t="s">
        <v>3</v>
      </c>
      <c r="B40" s="93" t="s">
        <v>2182</v>
      </c>
      <c r="C40" t="s">
        <v>2102</v>
      </c>
      <c r="D40" t="s">
        <v>2183</v>
      </c>
      <c r="E40" t="s">
        <v>2445</v>
      </c>
      <c r="F40" t="s">
        <v>2105</v>
      </c>
      <c r="H40">
        <v>8622.0078119999998</v>
      </c>
      <c r="I40">
        <v>8648.1152340000008</v>
      </c>
      <c r="J40">
        <v>8827.3554690000001</v>
      </c>
      <c r="K40">
        <v>8937.3652340000008</v>
      </c>
      <c r="L40">
        <v>9063.8779300000006</v>
      </c>
      <c r="M40">
        <v>9177.4414059999999</v>
      </c>
      <c r="N40">
        <v>9167.71875</v>
      </c>
      <c r="O40">
        <v>9082.3828119999998</v>
      </c>
      <c r="P40">
        <v>9034.2080079999996</v>
      </c>
      <c r="Q40">
        <v>8946.0898440000001</v>
      </c>
      <c r="R40">
        <v>8823.5097659999992</v>
      </c>
      <c r="S40">
        <v>8745.6708980000003</v>
      </c>
      <c r="T40">
        <v>8694.2998050000006</v>
      </c>
      <c r="U40">
        <v>8639.5898440000001</v>
      </c>
      <c r="V40">
        <v>8589.4521480000003</v>
      </c>
      <c r="W40">
        <v>8572.4150389999995</v>
      </c>
      <c r="X40">
        <v>8589.5625</v>
      </c>
      <c r="Y40">
        <v>8588.4453119999998</v>
      </c>
      <c r="Z40">
        <v>8627.2207030000009</v>
      </c>
      <c r="AA40">
        <v>8681.7509769999997</v>
      </c>
      <c r="AB40">
        <v>8684.6152340000008</v>
      </c>
      <c r="AC40">
        <v>8682.3945309999999</v>
      </c>
      <c r="AD40">
        <v>8684.6523440000001</v>
      </c>
      <c r="AE40">
        <v>8668.9726559999999</v>
      </c>
      <c r="AF40">
        <v>8705.8759769999997</v>
      </c>
      <c r="AG40">
        <v>8729.53125</v>
      </c>
      <c r="AH40">
        <v>8720.3457030000009</v>
      </c>
      <c r="AI40">
        <v>8729.1933590000008</v>
      </c>
      <c r="AJ40">
        <v>8768.0253909999992</v>
      </c>
      <c r="AK40">
        <v>8805.7900389999995</v>
      </c>
      <c r="AL40" s="91">
        <v>1E-3</v>
      </c>
    </row>
    <row r="41" spans="1:38" ht="15" customHeight="1">
      <c r="A41" s="99" t="s">
        <v>4</v>
      </c>
      <c r="B41" s="93" t="s">
        <v>2185</v>
      </c>
      <c r="C41" t="s">
        <v>2107</v>
      </c>
      <c r="D41" t="s">
        <v>2186</v>
      </c>
      <c r="E41" t="s">
        <v>2446</v>
      </c>
      <c r="F41" t="s">
        <v>2105</v>
      </c>
      <c r="H41">
        <v>52.069724999999998</v>
      </c>
      <c r="I41">
        <v>60.730629</v>
      </c>
      <c r="J41">
        <v>61.026646</v>
      </c>
      <c r="K41">
        <v>57.337204</v>
      </c>
      <c r="L41">
        <v>57.381504</v>
      </c>
      <c r="M41">
        <v>59.398589999999999</v>
      </c>
      <c r="N41">
        <v>60.270488999999998</v>
      </c>
      <c r="O41">
        <v>60.204276999999998</v>
      </c>
      <c r="P41">
        <v>60.551589999999997</v>
      </c>
      <c r="Q41">
        <v>62.770344000000001</v>
      </c>
      <c r="R41">
        <v>62.667290000000001</v>
      </c>
      <c r="S41">
        <v>63.164538999999998</v>
      </c>
      <c r="T41">
        <v>63.156502000000003</v>
      </c>
      <c r="U41">
        <v>63.474850000000004</v>
      </c>
      <c r="V41">
        <v>62.917458000000003</v>
      </c>
      <c r="W41">
        <v>62.969700000000003</v>
      </c>
      <c r="X41">
        <v>62.769936000000001</v>
      </c>
      <c r="Y41">
        <v>63.515906999999999</v>
      </c>
      <c r="Z41">
        <v>63.561993000000001</v>
      </c>
      <c r="AA41">
        <v>64.155936999999994</v>
      </c>
      <c r="AB41">
        <v>64.451667999999998</v>
      </c>
      <c r="AC41">
        <v>64.512023999999997</v>
      </c>
      <c r="AD41">
        <v>64.664871000000005</v>
      </c>
      <c r="AE41">
        <v>64.633667000000003</v>
      </c>
      <c r="AF41">
        <v>64.949127000000004</v>
      </c>
      <c r="AG41">
        <v>65.479850999999996</v>
      </c>
      <c r="AH41">
        <v>65.514426999999998</v>
      </c>
      <c r="AI41">
        <v>65.606583000000001</v>
      </c>
      <c r="AJ41">
        <v>66.046913000000004</v>
      </c>
      <c r="AK41">
        <v>66.871384000000006</v>
      </c>
      <c r="AL41" s="91">
        <v>8.9999999999999993E-3</v>
      </c>
    </row>
    <row r="42" spans="1:38" ht="15" customHeight="1">
      <c r="A42" s="99"/>
      <c r="B42" s="93" t="s">
        <v>2188</v>
      </c>
      <c r="C42" t="s">
        <v>2189</v>
      </c>
      <c r="D42" t="s">
        <v>2190</v>
      </c>
      <c r="E42" t="s">
        <v>2447</v>
      </c>
      <c r="F42" t="s">
        <v>2105</v>
      </c>
      <c r="H42">
        <v>8674.0771480000003</v>
      </c>
      <c r="I42">
        <v>8708.8457030000009</v>
      </c>
      <c r="J42">
        <v>8888.3818360000005</v>
      </c>
      <c r="K42">
        <v>8994.7021480000003</v>
      </c>
      <c r="L42">
        <v>9121.2597659999992</v>
      </c>
      <c r="M42">
        <v>9236.8398440000001</v>
      </c>
      <c r="N42">
        <v>9227.9892579999996</v>
      </c>
      <c r="O42">
        <v>9142.5869139999995</v>
      </c>
      <c r="P42">
        <v>9094.7597659999992</v>
      </c>
      <c r="Q42">
        <v>9008.8603519999997</v>
      </c>
      <c r="R42">
        <v>8886.1767579999996</v>
      </c>
      <c r="S42">
        <v>8808.8349610000005</v>
      </c>
      <c r="T42">
        <v>8757.4560550000006</v>
      </c>
      <c r="U42">
        <v>8703.0644530000009</v>
      </c>
      <c r="V42">
        <v>8652.3691409999992</v>
      </c>
      <c r="W42">
        <v>8635.3847659999992</v>
      </c>
      <c r="X42">
        <v>8652.3320309999999</v>
      </c>
      <c r="Y42">
        <v>8651.9609380000002</v>
      </c>
      <c r="Z42">
        <v>8690.7822269999997</v>
      </c>
      <c r="AA42">
        <v>8745.9072269999997</v>
      </c>
      <c r="AB42">
        <v>8749.0673829999996</v>
      </c>
      <c r="AC42">
        <v>8746.90625</v>
      </c>
      <c r="AD42">
        <v>8749.3173829999996</v>
      </c>
      <c r="AE42">
        <v>8733.6064449999994</v>
      </c>
      <c r="AF42">
        <v>8770.8251949999994</v>
      </c>
      <c r="AG42">
        <v>8795.0107420000004</v>
      </c>
      <c r="AH42">
        <v>8785.8603519999997</v>
      </c>
      <c r="AI42">
        <v>8794.7998050000006</v>
      </c>
      <c r="AJ42">
        <v>8834.0722659999992</v>
      </c>
      <c r="AK42">
        <v>8872.6611329999996</v>
      </c>
      <c r="AL42" s="91">
        <v>1E-3</v>
      </c>
    </row>
    <row r="43" spans="1:38" ht="15" customHeight="1">
      <c r="A43" s="99"/>
      <c r="B43" s="93"/>
      <c r="C43" t="s">
        <v>2192</v>
      </c>
    </row>
    <row r="44" spans="1:38" ht="15" customHeight="1">
      <c r="A44" s="99" t="s">
        <v>3</v>
      </c>
      <c r="B44" s="93" t="s">
        <v>2193</v>
      </c>
      <c r="C44" t="s">
        <v>2116</v>
      </c>
      <c r="D44" t="s">
        <v>2194</v>
      </c>
      <c r="E44" t="s">
        <v>2448</v>
      </c>
      <c r="F44" t="s">
        <v>2105</v>
      </c>
      <c r="H44">
        <v>590.24530000000004</v>
      </c>
      <c r="I44">
        <v>595.973206</v>
      </c>
      <c r="J44">
        <v>609.78839100000005</v>
      </c>
      <c r="K44">
        <v>618.70495600000004</v>
      </c>
      <c r="L44">
        <v>628.20703100000003</v>
      </c>
      <c r="M44">
        <v>637.07855199999995</v>
      </c>
      <c r="N44">
        <v>637.32617200000004</v>
      </c>
      <c r="O44">
        <v>632.31976299999997</v>
      </c>
      <c r="P44">
        <v>629.86267099999998</v>
      </c>
      <c r="Q44">
        <v>624.84240699999998</v>
      </c>
      <c r="R44">
        <v>617.95190400000001</v>
      </c>
      <c r="S44">
        <v>613.55426</v>
      </c>
      <c r="T44">
        <v>610.91449</v>
      </c>
      <c r="U44">
        <v>607.91967799999998</v>
      </c>
      <c r="V44">
        <v>605.41522199999997</v>
      </c>
      <c r="W44">
        <v>605.18420400000002</v>
      </c>
      <c r="X44">
        <v>607.11792000000003</v>
      </c>
      <c r="Y44">
        <v>607.97546399999999</v>
      </c>
      <c r="Z44">
        <v>611.47094700000002</v>
      </c>
      <c r="AA44">
        <v>616.51824999999997</v>
      </c>
      <c r="AB44">
        <v>617.67388900000003</v>
      </c>
      <c r="AC44">
        <v>618.30371100000002</v>
      </c>
      <c r="AD44">
        <v>619.15557899999999</v>
      </c>
      <c r="AE44">
        <v>618.88732900000002</v>
      </c>
      <c r="AF44">
        <v>622.373108</v>
      </c>
      <c r="AG44">
        <v>624.96618699999999</v>
      </c>
      <c r="AH44">
        <v>625.09954800000003</v>
      </c>
      <c r="AI44">
        <v>626.74420199999997</v>
      </c>
      <c r="AJ44">
        <v>630.51818800000001</v>
      </c>
      <c r="AK44">
        <v>634.00158699999997</v>
      </c>
      <c r="AL44" s="91">
        <v>2E-3</v>
      </c>
    </row>
    <row r="45" spans="1:38" ht="15" customHeight="1">
      <c r="A45" s="99" t="s">
        <v>1</v>
      </c>
      <c r="B45" s="93" t="s">
        <v>2196</v>
      </c>
      <c r="C45" t="s">
        <v>2424</v>
      </c>
      <c r="D45" t="s">
        <v>2449</v>
      </c>
      <c r="E45" t="s">
        <v>2450</v>
      </c>
      <c r="F45" t="s">
        <v>2105</v>
      </c>
      <c r="H45">
        <v>9.2892000000000002E-2</v>
      </c>
      <c r="I45">
        <v>9.2430999999999999E-2</v>
      </c>
      <c r="J45">
        <v>9.1610999999999998E-2</v>
      </c>
      <c r="K45">
        <v>8.9661000000000005E-2</v>
      </c>
      <c r="L45">
        <v>8.7519E-2</v>
      </c>
      <c r="M45">
        <v>8.5209999999999994E-2</v>
      </c>
      <c r="N45">
        <v>8.1723000000000004E-2</v>
      </c>
      <c r="O45">
        <v>7.7602000000000004E-2</v>
      </c>
      <c r="P45">
        <v>7.3883000000000004E-2</v>
      </c>
      <c r="Q45">
        <v>6.9982000000000003E-2</v>
      </c>
      <c r="R45">
        <v>6.5918000000000004E-2</v>
      </c>
      <c r="S45">
        <v>6.2178999999999998E-2</v>
      </c>
      <c r="T45">
        <v>5.8629000000000001E-2</v>
      </c>
      <c r="U45">
        <v>5.5043000000000002E-2</v>
      </c>
      <c r="V45">
        <v>5.1494999999999999E-2</v>
      </c>
      <c r="W45">
        <v>4.8166E-2</v>
      </c>
      <c r="X45">
        <v>4.4989000000000001E-2</v>
      </c>
      <c r="Y45">
        <v>4.1703999999999998E-2</v>
      </c>
      <c r="Z45">
        <v>3.8522000000000001E-2</v>
      </c>
      <c r="AA45">
        <v>3.5374999999999997E-2</v>
      </c>
      <c r="AB45">
        <v>3.1958E-2</v>
      </c>
      <c r="AC45">
        <v>2.8482E-2</v>
      </c>
      <c r="AD45">
        <v>2.5020000000000001E-2</v>
      </c>
      <c r="AE45">
        <v>2.1486000000000002E-2</v>
      </c>
      <c r="AF45">
        <v>1.8034000000000001E-2</v>
      </c>
      <c r="AG45">
        <v>1.4515999999999999E-2</v>
      </c>
      <c r="AH45">
        <v>1.0902E-2</v>
      </c>
      <c r="AI45">
        <v>7.2899999999999996E-3</v>
      </c>
      <c r="AJ45">
        <v>3.669E-3</v>
      </c>
      <c r="AK45">
        <v>0</v>
      </c>
      <c r="AL45" t="s">
        <v>549</v>
      </c>
    </row>
    <row r="46" spans="1:38" ht="15" customHeight="1">
      <c r="A46" s="99" t="s">
        <v>1</v>
      </c>
      <c r="B46" s="93" t="s">
        <v>2198</v>
      </c>
      <c r="C46" t="s">
        <v>2427</v>
      </c>
      <c r="D46" t="s">
        <v>2451</v>
      </c>
      <c r="E46" t="s">
        <v>2452</v>
      </c>
      <c r="F46" t="s">
        <v>2105</v>
      </c>
      <c r="H46">
        <v>29.932635999999999</v>
      </c>
      <c r="I46">
        <v>43.700966000000001</v>
      </c>
      <c r="J46">
        <v>53.291305999999999</v>
      </c>
      <c r="K46">
        <v>62.024498000000001</v>
      </c>
      <c r="L46">
        <v>67.218352999999993</v>
      </c>
      <c r="M46">
        <v>72.412925999999999</v>
      </c>
      <c r="N46">
        <v>76.830353000000002</v>
      </c>
      <c r="O46">
        <v>80.780090000000001</v>
      </c>
      <c r="P46">
        <v>85.799965</v>
      </c>
      <c r="Q46">
        <v>91.570510999999996</v>
      </c>
      <c r="R46">
        <v>95.046890000000005</v>
      </c>
      <c r="S46">
        <v>98.710999000000001</v>
      </c>
      <c r="T46">
        <v>102.230812</v>
      </c>
      <c r="U46">
        <v>105.654938</v>
      </c>
      <c r="V46">
        <v>108.943001</v>
      </c>
      <c r="W46">
        <v>112.459343</v>
      </c>
      <c r="X46">
        <v>116.267944</v>
      </c>
      <c r="Y46">
        <v>119.887703</v>
      </c>
      <c r="Z46">
        <v>123.526573</v>
      </c>
      <c r="AA46">
        <v>127.607079</v>
      </c>
      <c r="AB46">
        <v>130.851776</v>
      </c>
      <c r="AC46">
        <v>133.87432899999999</v>
      </c>
      <c r="AD46">
        <v>137.28788800000001</v>
      </c>
      <c r="AE46">
        <v>140.450165</v>
      </c>
      <c r="AF46">
        <v>144.31068400000001</v>
      </c>
      <c r="AG46">
        <v>148.23651100000001</v>
      </c>
      <c r="AH46">
        <v>151.50251800000001</v>
      </c>
      <c r="AI46">
        <v>155.11257900000001</v>
      </c>
      <c r="AJ46">
        <v>159.48371900000001</v>
      </c>
      <c r="AK46">
        <v>164.06980899999999</v>
      </c>
      <c r="AL46" s="91">
        <v>0.06</v>
      </c>
    </row>
    <row r="47" spans="1:38" ht="15" customHeight="1">
      <c r="A47" s="99" t="s">
        <v>1</v>
      </c>
      <c r="B47" s="93" t="s">
        <v>2200</v>
      </c>
      <c r="C47" t="s">
        <v>2430</v>
      </c>
      <c r="D47" t="s">
        <v>2453</v>
      </c>
      <c r="E47" t="s">
        <v>2454</v>
      </c>
      <c r="F47" t="s">
        <v>2105</v>
      </c>
      <c r="H47">
        <v>121.96006</v>
      </c>
      <c r="I47">
        <v>151.97062700000001</v>
      </c>
      <c r="J47">
        <v>185.88668799999999</v>
      </c>
      <c r="K47">
        <v>220.966309</v>
      </c>
      <c r="L47">
        <v>241.43156400000001</v>
      </c>
      <c r="M47">
        <v>259.72573899999998</v>
      </c>
      <c r="N47">
        <v>273.85235599999999</v>
      </c>
      <c r="O47">
        <v>285.43490600000001</v>
      </c>
      <c r="P47">
        <v>302.00680499999999</v>
      </c>
      <c r="Q47">
        <v>319.53106700000001</v>
      </c>
      <c r="R47">
        <v>341.10311899999999</v>
      </c>
      <c r="S47">
        <v>363.71060199999999</v>
      </c>
      <c r="T47">
        <v>386.442993</v>
      </c>
      <c r="U47">
        <v>408.97607399999998</v>
      </c>
      <c r="V47">
        <v>430.85986300000002</v>
      </c>
      <c r="W47">
        <v>454.44812000000002</v>
      </c>
      <c r="X47">
        <v>479.56686400000001</v>
      </c>
      <c r="Y47">
        <v>505.87005599999998</v>
      </c>
      <c r="Z47">
        <v>529.30847200000005</v>
      </c>
      <c r="AA47">
        <v>556.30847200000005</v>
      </c>
      <c r="AB47">
        <v>579.11822500000005</v>
      </c>
      <c r="AC47">
        <v>599.09680200000003</v>
      </c>
      <c r="AD47">
        <v>623.74859600000002</v>
      </c>
      <c r="AE47">
        <v>647.50799600000005</v>
      </c>
      <c r="AF47">
        <v>670.79656999999997</v>
      </c>
      <c r="AG47">
        <v>695.67175299999997</v>
      </c>
      <c r="AH47">
        <v>712.68957499999999</v>
      </c>
      <c r="AI47">
        <v>727.53131099999996</v>
      </c>
      <c r="AJ47">
        <v>745.48492399999998</v>
      </c>
      <c r="AK47">
        <v>764.00158699999997</v>
      </c>
      <c r="AL47" s="91">
        <v>6.5000000000000002E-2</v>
      </c>
    </row>
    <row r="48" spans="1:38" ht="15" customHeight="1">
      <c r="A48" s="99" t="s">
        <v>5</v>
      </c>
      <c r="B48" s="93" t="s">
        <v>2202</v>
      </c>
      <c r="C48" t="s">
        <v>2129</v>
      </c>
      <c r="D48" t="s">
        <v>2203</v>
      </c>
      <c r="E48" t="s">
        <v>2433</v>
      </c>
      <c r="F48" t="s">
        <v>2105</v>
      </c>
      <c r="H48">
        <v>55.970633999999997</v>
      </c>
      <c r="I48">
        <v>60.509490999999997</v>
      </c>
      <c r="J48">
        <v>61.675384999999999</v>
      </c>
      <c r="K48">
        <v>61.035553</v>
      </c>
      <c r="L48">
        <v>60.364544000000002</v>
      </c>
      <c r="M48">
        <v>60.554870999999999</v>
      </c>
      <c r="N48">
        <v>60.475594000000001</v>
      </c>
      <c r="O48">
        <v>60.422854999999998</v>
      </c>
      <c r="P48">
        <v>61.045200000000001</v>
      </c>
      <c r="Q48">
        <v>62.393833000000001</v>
      </c>
      <c r="R48">
        <v>64.285324000000003</v>
      </c>
      <c r="S48">
        <v>66.450996000000004</v>
      </c>
      <c r="T48">
        <v>68.718163000000004</v>
      </c>
      <c r="U48">
        <v>70.846755999999999</v>
      </c>
      <c r="V48">
        <v>72.793143999999998</v>
      </c>
      <c r="W48">
        <v>75.014122</v>
      </c>
      <c r="X48">
        <v>77.410743999999994</v>
      </c>
      <c r="Y48">
        <v>79.800644000000005</v>
      </c>
      <c r="Z48">
        <v>82.077697999999998</v>
      </c>
      <c r="AA48">
        <v>84.707404999999994</v>
      </c>
      <c r="AB48">
        <v>86.471512000000004</v>
      </c>
      <c r="AC48">
        <v>87.936027999999993</v>
      </c>
      <c r="AD48">
        <v>89.6828</v>
      </c>
      <c r="AE48">
        <v>91.262473999999997</v>
      </c>
      <c r="AF48">
        <v>93.099982999999995</v>
      </c>
      <c r="AG48">
        <v>94.939400000000006</v>
      </c>
      <c r="AH48">
        <v>96.051918000000001</v>
      </c>
      <c r="AI48">
        <v>97.159447</v>
      </c>
      <c r="AJ48">
        <v>98.605689999999996</v>
      </c>
      <c r="AK48">
        <v>100.052589</v>
      </c>
      <c r="AL48" s="91">
        <v>0.02</v>
      </c>
    </row>
    <row r="49" spans="1:38" ht="15" customHeight="1">
      <c r="A49" s="99" t="s">
        <v>5</v>
      </c>
      <c r="B49" s="93" t="s">
        <v>2205</v>
      </c>
      <c r="C49" t="s">
        <v>2133</v>
      </c>
      <c r="D49" t="s">
        <v>2206</v>
      </c>
      <c r="E49" t="s">
        <v>2433</v>
      </c>
      <c r="F49" t="s">
        <v>2105</v>
      </c>
      <c r="H49">
        <v>37.86327</v>
      </c>
      <c r="I49">
        <v>177.35466</v>
      </c>
      <c r="J49">
        <v>218.118347</v>
      </c>
      <c r="K49">
        <v>221.313095</v>
      </c>
      <c r="L49">
        <v>219.84208699999999</v>
      </c>
      <c r="M49">
        <v>219.81332399999999</v>
      </c>
      <c r="N49">
        <v>218.50520299999999</v>
      </c>
      <c r="O49">
        <v>217.09779399999999</v>
      </c>
      <c r="P49">
        <v>218.18974299999999</v>
      </c>
      <c r="Q49">
        <v>221.836029</v>
      </c>
      <c r="R49">
        <v>227.58009300000001</v>
      </c>
      <c r="S49">
        <v>234.13803100000001</v>
      </c>
      <c r="T49">
        <v>240.32244900000001</v>
      </c>
      <c r="U49">
        <v>246.267349</v>
      </c>
      <c r="V49">
        <v>251.539322</v>
      </c>
      <c r="W49">
        <v>257.66943400000002</v>
      </c>
      <c r="X49">
        <v>264.7099</v>
      </c>
      <c r="Y49">
        <v>271.554779</v>
      </c>
      <c r="Z49">
        <v>278.28454599999998</v>
      </c>
      <c r="AA49">
        <v>285.97289999999998</v>
      </c>
      <c r="AB49">
        <v>291.489868</v>
      </c>
      <c r="AC49">
        <v>296.08932499999997</v>
      </c>
      <c r="AD49">
        <v>301.59722900000003</v>
      </c>
      <c r="AE49">
        <v>306.79003899999998</v>
      </c>
      <c r="AF49">
        <v>312.83963</v>
      </c>
      <c r="AG49">
        <v>318.72247299999998</v>
      </c>
      <c r="AH49">
        <v>322.44348100000002</v>
      </c>
      <c r="AI49">
        <v>325.922821</v>
      </c>
      <c r="AJ49">
        <v>330.48312399999998</v>
      </c>
      <c r="AK49">
        <v>335.18045000000001</v>
      </c>
      <c r="AL49" s="91">
        <v>7.8E-2</v>
      </c>
    </row>
    <row r="50" spans="1:38" ht="15" customHeight="1">
      <c r="A50" s="99" t="s">
        <v>4</v>
      </c>
      <c r="B50" s="93" t="s">
        <v>2208</v>
      </c>
      <c r="C50" t="s">
        <v>2137</v>
      </c>
      <c r="D50" t="s">
        <v>2209</v>
      </c>
      <c r="E50" t="s">
        <v>2455</v>
      </c>
      <c r="F50" t="s">
        <v>2105</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2212</v>
      </c>
      <c r="E51" t="s">
        <v>2456</v>
      </c>
      <c r="F51" t="s">
        <v>2105</v>
      </c>
      <c r="H51">
        <v>462.29684400000002</v>
      </c>
      <c r="I51">
        <v>561.49102800000003</v>
      </c>
      <c r="J51">
        <v>610.28991699999995</v>
      </c>
      <c r="K51">
        <v>625.29779099999996</v>
      </c>
      <c r="L51">
        <v>633.87744099999998</v>
      </c>
      <c r="M51">
        <v>644.23773200000005</v>
      </c>
      <c r="N51">
        <v>646.87597700000003</v>
      </c>
      <c r="O51">
        <v>645.60266100000001</v>
      </c>
      <c r="P51">
        <v>647.49273700000003</v>
      </c>
      <c r="Q51">
        <v>651.307861</v>
      </c>
      <c r="R51">
        <v>656.11431900000002</v>
      </c>
      <c r="S51">
        <v>659.82836899999995</v>
      </c>
      <c r="T51">
        <v>664.62445100000002</v>
      </c>
      <c r="U51">
        <v>668.56762700000002</v>
      </c>
      <c r="V51">
        <v>670.96734600000002</v>
      </c>
      <c r="W51">
        <v>676.78021200000001</v>
      </c>
      <c r="X51">
        <v>685.02044699999999</v>
      </c>
      <c r="Y51">
        <v>693.10137899999995</v>
      </c>
      <c r="Z51">
        <v>701.76672399999995</v>
      </c>
      <c r="AA51">
        <v>713.24981700000001</v>
      </c>
      <c r="AB51">
        <v>719.54205300000001</v>
      </c>
      <c r="AC51">
        <v>724.23681599999998</v>
      </c>
      <c r="AD51">
        <v>730.94775400000003</v>
      </c>
      <c r="AE51">
        <v>736.49853499999995</v>
      </c>
      <c r="AF51">
        <v>744.817993</v>
      </c>
      <c r="AG51">
        <v>752.955017</v>
      </c>
      <c r="AH51">
        <v>755.98309300000005</v>
      </c>
      <c r="AI51">
        <v>759.540344</v>
      </c>
      <c r="AJ51">
        <v>765.86511199999995</v>
      </c>
      <c r="AK51">
        <v>772.31018100000006</v>
      </c>
      <c r="AL51" s="91">
        <v>1.7999999999999999E-2</v>
      </c>
    </row>
    <row r="52" spans="1:38" ht="15" customHeight="1">
      <c r="A52" s="99" t="s">
        <v>2</v>
      </c>
      <c r="B52" s="93" t="s">
        <v>2214</v>
      </c>
      <c r="C52" t="s">
        <v>2145</v>
      </c>
      <c r="D52" t="s">
        <v>2215</v>
      </c>
      <c r="E52" t="s">
        <v>2457</v>
      </c>
      <c r="F52" t="s">
        <v>2105</v>
      </c>
      <c r="H52">
        <v>0.116912</v>
      </c>
      <c r="I52">
        <v>0.15686900000000001</v>
      </c>
      <c r="J52">
        <v>0.20161299999999999</v>
      </c>
      <c r="K52">
        <v>0.25283600000000001</v>
      </c>
      <c r="L52">
        <v>0.283331</v>
      </c>
      <c r="M52">
        <v>0.30036000000000002</v>
      </c>
      <c r="N52">
        <v>0.30322399999999999</v>
      </c>
      <c r="O52">
        <v>0.30021199999999998</v>
      </c>
      <c r="P52">
        <v>0.29352200000000001</v>
      </c>
      <c r="Q52">
        <v>0.29472900000000002</v>
      </c>
      <c r="R52">
        <v>0.29342099999999999</v>
      </c>
      <c r="S52">
        <v>0.29407499999999998</v>
      </c>
      <c r="T52">
        <v>0.291211</v>
      </c>
      <c r="U52">
        <v>0.29144599999999998</v>
      </c>
      <c r="V52">
        <v>0.29089500000000001</v>
      </c>
      <c r="W52">
        <v>0.292709</v>
      </c>
      <c r="X52">
        <v>0.29531200000000002</v>
      </c>
      <c r="Y52">
        <v>0.299072</v>
      </c>
      <c r="Z52">
        <v>0.29886600000000002</v>
      </c>
      <c r="AA52">
        <v>0.30376700000000001</v>
      </c>
      <c r="AB52">
        <v>0.30618800000000002</v>
      </c>
      <c r="AC52">
        <v>0.30651800000000001</v>
      </c>
      <c r="AD52">
        <v>0.31090400000000001</v>
      </c>
      <c r="AE52">
        <v>0.31584099999999998</v>
      </c>
      <c r="AF52">
        <v>0.31893500000000002</v>
      </c>
      <c r="AG52">
        <v>0.32352999999999998</v>
      </c>
      <c r="AH52">
        <v>0.32347300000000001</v>
      </c>
      <c r="AI52">
        <v>0.32285900000000001</v>
      </c>
      <c r="AJ52">
        <v>0.32380500000000001</v>
      </c>
      <c r="AK52">
        <v>0.32664199999999999</v>
      </c>
      <c r="AL52" s="91">
        <v>3.5999999999999997E-2</v>
      </c>
    </row>
    <row r="53" spans="1:38" ht="15" customHeight="1">
      <c r="A53" s="99" t="s">
        <v>2</v>
      </c>
      <c r="B53" s="93" t="s">
        <v>2217</v>
      </c>
      <c r="C53" t="s">
        <v>2149</v>
      </c>
      <c r="D53" t="s">
        <v>2218</v>
      </c>
      <c r="E53" t="s">
        <v>2458</v>
      </c>
      <c r="F53" t="s">
        <v>2105</v>
      </c>
      <c r="H53">
        <v>2.3052E-2</v>
      </c>
      <c r="I53">
        <v>2.6596999999999999E-2</v>
      </c>
      <c r="J53">
        <v>2.5909000000000001E-2</v>
      </c>
      <c r="K53">
        <v>2.7102000000000001E-2</v>
      </c>
      <c r="L53">
        <v>2.7772000000000002E-2</v>
      </c>
      <c r="M53">
        <v>2.9287000000000001E-2</v>
      </c>
      <c r="N53">
        <v>3.0325000000000001E-2</v>
      </c>
      <c r="O53">
        <v>3.0887999999999999E-2</v>
      </c>
      <c r="P53">
        <v>3.1432000000000002E-2</v>
      </c>
      <c r="Q53">
        <v>3.2986000000000001E-2</v>
      </c>
      <c r="R53">
        <v>3.2892999999999999E-2</v>
      </c>
      <c r="S53">
        <v>3.3806999999999997E-2</v>
      </c>
      <c r="T53">
        <v>3.4120999999999999E-2</v>
      </c>
      <c r="U53">
        <v>3.5052E-2</v>
      </c>
      <c r="V53">
        <v>3.5812999999999998E-2</v>
      </c>
      <c r="W53">
        <v>3.6845999999999997E-2</v>
      </c>
      <c r="X53">
        <v>3.8001E-2</v>
      </c>
      <c r="Y53">
        <v>3.9579000000000003E-2</v>
      </c>
      <c r="Z53">
        <v>4.0275999999999999E-2</v>
      </c>
      <c r="AA53">
        <v>4.1943000000000001E-2</v>
      </c>
      <c r="AB53">
        <v>4.3131000000000003E-2</v>
      </c>
      <c r="AC53">
        <v>4.3997000000000001E-2</v>
      </c>
      <c r="AD53">
        <v>4.5803999999999997E-2</v>
      </c>
      <c r="AE53">
        <v>4.7724999999999997E-2</v>
      </c>
      <c r="AF53">
        <v>4.9181999999999997E-2</v>
      </c>
      <c r="AG53">
        <v>5.1233000000000001E-2</v>
      </c>
      <c r="AH53">
        <v>5.2172999999999997E-2</v>
      </c>
      <c r="AI53">
        <v>5.2920000000000002E-2</v>
      </c>
      <c r="AJ53">
        <v>5.4003000000000002E-2</v>
      </c>
      <c r="AK53">
        <v>5.5265000000000002E-2</v>
      </c>
      <c r="AL53" s="91">
        <v>3.1E-2</v>
      </c>
    </row>
    <row r="54" spans="1:38" ht="15" customHeight="1">
      <c r="A54" s="99" t="s">
        <v>6</v>
      </c>
      <c r="B54" s="93" t="s">
        <v>2220</v>
      </c>
      <c r="C54" t="s">
        <v>2153</v>
      </c>
      <c r="D54" t="s">
        <v>2221</v>
      </c>
      <c r="E54" t="s">
        <v>2459</v>
      </c>
      <c r="F54" t="s">
        <v>2105</v>
      </c>
      <c r="H54">
        <v>0.48673100000000002</v>
      </c>
      <c r="I54">
        <v>0.707507</v>
      </c>
      <c r="J54">
        <v>0.76677300000000004</v>
      </c>
      <c r="K54">
        <v>0.79108599999999996</v>
      </c>
      <c r="L54">
        <v>0.81829799999999997</v>
      </c>
      <c r="M54">
        <v>0.85697000000000001</v>
      </c>
      <c r="N54">
        <v>0.87839400000000001</v>
      </c>
      <c r="O54">
        <v>0.88425600000000004</v>
      </c>
      <c r="P54">
        <v>0.90011300000000005</v>
      </c>
      <c r="Q54">
        <v>0.92491100000000004</v>
      </c>
      <c r="R54">
        <v>0.94666499999999998</v>
      </c>
      <c r="S54">
        <v>0.96428100000000005</v>
      </c>
      <c r="T54">
        <v>0.98126100000000005</v>
      </c>
      <c r="U54">
        <v>1.0081580000000001</v>
      </c>
      <c r="V54">
        <v>1.0304439999999999</v>
      </c>
      <c r="W54">
        <v>1.06385</v>
      </c>
      <c r="X54">
        <v>1.1000080000000001</v>
      </c>
      <c r="Y54">
        <v>1.141473</v>
      </c>
      <c r="Z54">
        <v>1.1794180000000001</v>
      </c>
      <c r="AA54">
        <v>1.222261</v>
      </c>
      <c r="AB54">
        <v>1.265177</v>
      </c>
      <c r="AC54">
        <v>1.3112600000000001</v>
      </c>
      <c r="AD54">
        <v>1.367035</v>
      </c>
      <c r="AE54">
        <v>1.4189369999999999</v>
      </c>
      <c r="AF54">
        <v>1.4822230000000001</v>
      </c>
      <c r="AG54">
        <v>1.5519810000000001</v>
      </c>
      <c r="AH54">
        <v>1.6063890000000001</v>
      </c>
      <c r="AI54">
        <v>1.661826</v>
      </c>
      <c r="AJ54">
        <v>1.73472</v>
      </c>
      <c r="AK54">
        <v>1.8153030000000001</v>
      </c>
      <c r="AL54" s="91">
        <v>4.5999999999999999E-2</v>
      </c>
    </row>
    <row r="55" spans="1:38" ht="15" customHeight="1">
      <c r="A55" s="99" t="s">
        <v>6</v>
      </c>
      <c r="B55" s="93" t="s">
        <v>2223</v>
      </c>
      <c r="C55" t="s">
        <v>2157</v>
      </c>
      <c r="D55" t="s">
        <v>2224</v>
      </c>
      <c r="E55" t="s">
        <v>2460</v>
      </c>
      <c r="F55" t="s">
        <v>2105</v>
      </c>
      <c r="H55">
        <v>6.3540000000000003E-3</v>
      </c>
      <c r="I55">
        <v>6.7080000000000004E-3</v>
      </c>
      <c r="J55">
        <v>7.1939999999999999E-3</v>
      </c>
      <c r="K55">
        <v>7.326E-3</v>
      </c>
      <c r="L55">
        <v>7.4380000000000002E-3</v>
      </c>
      <c r="M55">
        <v>7.698E-3</v>
      </c>
      <c r="N55">
        <v>7.724E-3</v>
      </c>
      <c r="O55">
        <v>7.5700000000000003E-3</v>
      </c>
      <c r="P55">
        <v>7.5490000000000002E-3</v>
      </c>
      <c r="Q55">
        <v>7.6699999999999997E-3</v>
      </c>
      <c r="R55">
        <v>7.8899999999999994E-3</v>
      </c>
      <c r="S55">
        <v>7.894E-3</v>
      </c>
      <c r="T55">
        <v>7.9030000000000003E-3</v>
      </c>
      <c r="U55">
        <v>7.9740000000000002E-3</v>
      </c>
      <c r="V55">
        <v>8.0099999999999998E-3</v>
      </c>
      <c r="W55">
        <v>8.0999999999999996E-3</v>
      </c>
      <c r="X55">
        <v>8.2030000000000002E-3</v>
      </c>
      <c r="Y55">
        <v>8.404E-3</v>
      </c>
      <c r="Z55">
        <v>8.4740000000000006E-3</v>
      </c>
      <c r="AA55">
        <v>8.6210000000000002E-3</v>
      </c>
      <c r="AB55">
        <v>8.7279999999999996E-3</v>
      </c>
      <c r="AC55">
        <v>8.8520000000000005E-3</v>
      </c>
      <c r="AD55">
        <v>9.0530000000000003E-3</v>
      </c>
      <c r="AE55">
        <v>9.2090000000000002E-3</v>
      </c>
      <c r="AF55">
        <v>9.4359999999999999E-3</v>
      </c>
      <c r="AG55">
        <v>9.7099999999999999E-3</v>
      </c>
      <c r="AH55">
        <v>9.8180000000000003E-3</v>
      </c>
      <c r="AI55">
        <v>9.8849999999999997E-3</v>
      </c>
      <c r="AJ55">
        <v>1.0085999999999999E-2</v>
      </c>
      <c r="AK55">
        <v>1.0319E-2</v>
      </c>
      <c r="AL55" s="91">
        <v>1.7000000000000001E-2</v>
      </c>
    </row>
    <row r="56" spans="1:38" ht="15" customHeight="1">
      <c r="A56" s="99" t="s">
        <v>7</v>
      </c>
      <c r="B56" s="93" t="s">
        <v>2226</v>
      </c>
      <c r="C56" t="s">
        <v>2160</v>
      </c>
      <c r="D56" t="s">
        <v>2227</v>
      </c>
      <c r="E56" t="s">
        <v>2461</v>
      </c>
      <c r="F56" t="s">
        <v>2105</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2230</v>
      </c>
      <c r="E57" t="s">
        <v>2462</v>
      </c>
      <c r="F57" t="s">
        <v>2105</v>
      </c>
      <c r="H57">
        <v>6.5600000000000001E-4</v>
      </c>
      <c r="I57">
        <v>4.3210000000000002E-3</v>
      </c>
      <c r="J57">
        <v>8.3359999999999997E-3</v>
      </c>
      <c r="K57">
        <v>1.265E-2</v>
      </c>
      <c r="L57">
        <v>1.8697999999999999E-2</v>
      </c>
      <c r="M57">
        <v>2.4077999999999999E-2</v>
      </c>
      <c r="N57">
        <v>2.9558000000000001E-2</v>
      </c>
      <c r="O57">
        <v>3.5166000000000003E-2</v>
      </c>
      <c r="P57">
        <v>4.1321999999999998E-2</v>
      </c>
      <c r="Q57">
        <v>4.7926999999999997E-2</v>
      </c>
      <c r="R57">
        <v>5.4864999999999997E-2</v>
      </c>
      <c r="S57">
        <v>6.2212000000000003E-2</v>
      </c>
      <c r="T57">
        <v>7.0226999999999998E-2</v>
      </c>
      <c r="U57">
        <v>7.8743999999999995E-2</v>
      </c>
      <c r="V57">
        <v>8.7779999999999997E-2</v>
      </c>
      <c r="W57">
        <v>9.7917000000000004E-2</v>
      </c>
      <c r="X57">
        <v>0.109144</v>
      </c>
      <c r="Y57">
        <v>0.12109</v>
      </c>
      <c r="Z57">
        <v>0.13383900000000001</v>
      </c>
      <c r="AA57">
        <v>0.14816499999999999</v>
      </c>
      <c r="AB57">
        <v>0.162215</v>
      </c>
      <c r="AC57">
        <v>0.17666000000000001</v>
      </c>
      <c r="AD57">
        <v>0.19252</v>
      </c>
      <c r="AE57">
        <v>0.20897199999999999</v>
      </c>
      <c r="AF57">
        <v>0.2268</v>
      </c>
      <c r="AG57">
        <v>0.24559900000000001</v>
      </c>
      <c r="AH57">
        <v>0.26307799999999998</v>
      </c>
      <c r="AI57">
        <v>0.28122399999999997</v>
      </c>
      <c r="AJ57">
        <v>0.30086299999999999</v>
      </c>
      <c r="AK57">
        <v>0.320907</v>
      </c>
      <c r="AL57" s="91">
        <v>0.23799999999999999</v>
      </c>
    </row>
    <row r="58" spans="1:38" ht="15" customHeight="1">
      <c r="A58" s="99"/>
      <c r="B58" s="93" t="s">
        <v>2232</v>
      </c>
      <c r="C58" t="s">
        <v>2233</v>
      </c>
      <c r="D58" t="s">
        <v>2234</v>
      </c>
      <c r="E58" t="s">
        <v>2463</v>
      </c>
      <c r="F58" t="s">
        <v>2105</v>
      </c>
      <c r="H58">
        <v>1298.995361</v>
      </c>
      <c r="I58">
        <v>1591.994385</v>
      </c>
      <c r="J58">
        <v>1740.1514890000001</v>
      </c>
      <c r="K58">
        <v>1810.5229489999999</v>
      </c>
      <c r="L58">
        <v>1852.1839600000001</v>
      </c>
      <c r="M58">
        <v>1895.1267089999999</v>
      </c>
      <c r="N58">
        <v>1915.196533</v>
      </c>
      <c r="O58">
        <v>1922.993774</v>
      </c>
      <c r="P58">
        <v>1945.7452390000001</v>
      </c>
      <c r="Q58">
        <v>1972.8599850000001</v>
      </c>
      <c r="R58">
        <v>2003.4832759999999</v>
      </c>
      <c r="S58">
        <v>2037.817749</v>
      </c>
      <c r="T58">
        <v>2074.6967770000001</v>
      </c>
      <c r="U58">
        <v>2109.7089839999999</v>
      </c>
      <c r="V58">
        <v>2142.022461</v>
      </c>
      <c r="W58">
        <v>2183.1030270000001</v>
      </c>
      <c r="X58">
        <v>2231.689453</v>
      </c>
      <c r="Y58">
        <v>2279.8413089999999</v>
      </c>
      <c r="Z58">
        <v>2328.1342770000001</v>
      </c>
      <c r="AA58">
        <v>2386.124268</v>
      </c>
      <c r="AB58">
        <v>2426.9643550000001</v>
      </c>
      <c r="AC58">
        <v>2461.413086</v>
      </c>
      <c r="AD58">
        <v>2504.3703609999998</v>
      </c>
      <c r="AE58">
        <v>2543.4187010000001</v>
      </c>
      <c r="AF58">
        <v>2590.342529</v>
      </c>
      <c r="AG58">
        <v>2637.6879880000001</v>
      </c>
      <c r="AH58">
        <v>2666.0361330000001</v>
      </c>
      <c r="AI58">
        <v>2694.3466800000001</v>
      </c>
      <c r="AJ58">
        <v>2732.8679200000001</v>
      </c>
      <c r="AK58">
        <v>2772.1445309999999</v>
      </c>
      <c r="AL58" s="91">
        <v>2.5999999999999999E-2</v>
      </c>
    </row>
    <row r="59" spans="1:38" ht="15" customHeight="1">
      <c r="B59" s="93" t="s">
        <v>2236</v>
      </c>
      <c r="C59" t="s">
        <v>2237</v>
      </c>
      <c r="D59" t="s">
        <v>2238</v>
      </c>
      <c r="E59" t="s">
        <v>2464</v>
      </c>
      <c r="F59" t="s">
        <v>2175</v>
      </c>
      <c r="H59">
        <v>13.025027</v>
      </c>
      <c r="I59">
        <v>15.454996</v>
      </c>
      <c r="J59">
        <v>16.372451999999999</v>
      </c>
      <c r="K59">
        <v>16.755994999999999</v>
      </c>
      <c r="L59">
        <v>16.878786000000002</v>
      </c>
      <c r="M59">
        <v>17.024187000000001</v>
      </c>
      <c r="N59">
        <v>17.187155000000001</v>
      </c>
      <c r="O59">
        <v>17.378155</v>
      </c>
      <c r="P59">
        <v>17.623698999999998</v>
      </c>
      <c r="Q59">
        <v>17.964945</v>
      </c>
      <c r="R59">
        <v>18.398033000000002</v>
      </c>
      <c r="S59">
        <v>18.787527000000001</v>
      </c>
      <c r="T59">
        <v>19.153134999999999</v>
      </c>
      <c r="U59">
        <v>19.511267</v>
      </c>
      <c r="V59">
        <v>19.843847</v>
      </c>
      <c r="W59">
        <v>20.179372999999998</v>
      </c>
      <c r="X59">
        <v>20.504273999999999</v>
      </c>
      <c r="Y59">
        <v>20.855127</v>
      </c>
      <c r="Z59">
        <v>21.128523000000001</v>
      </c>
      <c r="AA59">
        <v>21.434761000000002</v>
      </c>
      <c r="AB59">
        <v>21.715796999999998</v>
      </c>
      <c r="AC59">
        <v>21.96059</v>
      </c>
      <c r="AD59">
        <v>22.253776999999999</v>
      </c>
      <c r="AE59">
        <v>22.553985999999998</v>
      </c>
      <c r="AF59">
        <v>22.799966999999999</v>
      </c>
      <c r="AG59">
        <v>23.071435999999999</v>
      </c>
      <c r="AH59">
        <v>23.280301999999999</v>
      </c>
      <c r="AI59">
        <v>23.451235</v>
      </c>
      <c r="AJ59">
        <v>23.626541</v>
      </c>
      <c r="AK59">
        <v>23.805847</v>
      </c>
      <c r="AL59" s="91">
        <v>2.1000000000000001E-2</v>
      </c>
    </row>
    <row r="60" spans="1:38" ht="15" customHeight="1">
      <c r="B60" s="93" t="s">
        <v>2240</v>
      </c>
      <c r="C60" t="s">
        <v>2241</v>
      </c>
      <c r="D60" t="s">
        <v>2242</v>
      </c>
      <c r="E60" t="s">
        <v>2465</v>
      </c>
      <c r="F60" t="s">
        <v>2105</v>
      </c>
      <c r="H60">
        <v>9973.0722659999992</v>
      </c>
      <c r="I60">
        <v>10300.839844</v>
      </c>
      <c r="J60">
        <v>10628.533203000001</v>
      </c>
      <c r="K60">
        <v>10805.224609000001</v>
      </c>
      <c r="L60">
        <v>10973.443359000001</v>
      </c>
      <c r="M60">
        <v>11131.966796999999</v>
      </c>
      <c r="N60">
        <v>11143.185546999999</v>
      </c>
      <c r="O60">
        <v>11065.581055000001</v>
      </c>
      <c r="P60">
        <v>11040.504883</v>
      </c>
      <c r="Q60">
        <v>10981.720703000001</v>
      </c>
      <c r="R60">
        <v>10889.660156</v>
      </c>
      <c r="S60">
        <v>10846.652344</v>
      </c>
      <c r="T60">
        <v>10832.152344</v>
      </c>
      <c r="U60">
        <v>10812.773438</v>
      </c>
      <c r="V60">
        <v>10794.391602</v>
      </c>
      <c r="W60">
        <v>10818.488281</v>
      </c>
      <c r="X60">
        <v>10884.021484000001</v>
      </c>
      <c r="Y60">
        <v>10931.802734000001</v>
      </c>
      <c r="Z60">
        <v>11018.916015999999</v>
      </c>
      <c r="AA60">
        <v>11132.03125</v>
      </c>
      <c r="AB60">
        <v>11176.03125</v>
      </c>
      <c r="AC60">
        <v>11208.319336</v>
      </c>
      <c r="AD60">
        <v>11253.6875</v>
      </c>
      <c r="AE60">
        <v>11277.025390999999</v>
      </c>
      <c r="AF60">
        <v>11361.167969</v>
      </c>
      <c r="AG60">
        <v>11432.699219</v>
      </c>
      <c r="AH60">
        <v>11451.896484000001</v>
      </c>
      <c r="AI60">
        <v>11489.146484000001</v>
      </c>
      <c r="AJ60">
        <v>11566.940430000001</v>
      </c>
      <c r="AK60">
        <v>11644.805664</v>
      </c>
      <c r="AL60" s="91">
        <v>5.0000000000000001E-3</v>
      </c>
    </row>
    <row r="61" spans="1:38" ht="15" customHeight="1">
      <c r="B61" s="93" t="s">
        <v>2244</v>
      </c>
      <c r="C61" t="s">
        <v>2245</v>
      </c>
      <c r="D61" t="s">
        <v>2246</v>
      </c>
      <c r="E61" t="s">
        <v>2466</v>
      </c>
      <c r="F61" t="s">
        <v>2175</v>
      </c>
      <c r="H61">
        <v>12.668571</v>
      </c>
      <c r="I61">
        <v>14.924355</v>
      </c>
      <c r="J61">
        <v>16.02129</v>
      </c>
      <c r="K61">
        <v>16.506205000000001</v>
      </c>
      <c r="L61">
        <v>16.669346000000001</v>
      </c>
      <c r="M61">
        <v>16.861837000000001</v>
      </c>
      <c r="N61">
        <v>17.072755999999998</v>
      </c>
      <c r="O61">
        <v>17.302302999999998</v>
      </c>
      <c r="P61">
        <v>17.593088000000002</v>
      </c>
      <c r="Q61">
        <v>18.000668000000001</v>
      </c>
      <c r="R61">
        <v>18.500778</v>
      </c>
      <c r="S61">
        <v>18.950312</v>
      </c>
      <c r="T61">
        <v>19.379427</v>
      </c>
      <c r="U61">
        <v>19.798891000000001</v>
      </c>
      <c r="V61">
        <v>20.199158000000001</v>
      </c>
      <c r="W61">
        <v>20.596867</v>
      </c>
      <c r="X61">
        <v>20.984656999999999</v>
      </c>
      <c r="Y61">
        <v>21.399258</v>
      </c>
      <c r="Z61">
        <v>21.738717999999999</v>
      </c>
      <c r="AA61">
        <v>22.105195999999999</v>
      </c>
      <c r="AB61">
        <v>22.462755000000001</v>
      </c>
      <c r="AC61">
        <v>22.769482</v>
      </c>
      <c r="AD61">
        <v>23.125354999999999</v>
      </c>
      <c r="AE61">
        <v>23.490241999999999</v>
      </c>
      <c r="AF61">
        <v>23.800871000000001</v>
      </c>
      <c r="AG61">
        <v>24.137339000000001</v>
      </c>
      <c r="AH61">
        <v>24.411587000000001</v>
      </c>
      <c r="AI61">
        <v>24.642389000000001</v>
      </c>
      <c r="AJ61">
        <v>24.876546999999999</v>
      </c>
      <c r="AK61">
        <v>25.115943999999999</v>
      </c>
      <c r="AL61" s="91">
        <v>2.4E-2</v>
      </c>
    </row>
    <row r="62" spans="1:38" ht="15" customHeight="1">
      <c r="B62" s="93" t="s">
        <v>2248</v>
      </c>
      <c r="C62" t="s">
        <v>2249</v>
      </c>
      <c r="D62" t="s">
        <v>2250</v>
      </c>
      <c r="E62" t="s">
        <v>2467</v>
      </c>
      <c r="F62" t="s">
        <v>2105</v>
      </c>
      <c r="H62">
        <v>74.408233999999993</v>
      </c>
      <c r="I62">
        <v>77.883544999999998</v>
      </c>
      <c r="J62">
        <v>81.458786000000003</v>
      </c>
      <c r="K62">
        <v>84.203704999999999</v>
      </c>
      <c r="L62">
        <v>87.124404999999996</v>
      </c>
      <c r="M62">
        <v>90.973656000000005</v>
      </c>
      <c r="N62">
        <v>94.025397999999996</v>
      </c>
      <c r="O62">
        <v>96.700348000000005</v>
      </c>
      <c r="P62">
        <v>99.913246000000001</v>
      </c>
      <c r="Q62">
        <v>103.220833</v>
      </c>
      <c r="R62">
        <v>106.571106</v>
      </c>
      <c r="S62">
        <v>110.059883</v>
      </c>
      <c r="T62">
        <v>113.662254</v>
      </c>
      <c r="U62">
        <v>117.073082</v>
      </c>
      <c r="V62">
        <v>120.293167</v>
      </c>
      <c r="W62">
        <v>124.01818799999999</v>
      </c>
      <c r="X62">
        <v>128.208237</v>
      </c>
      <c r="Y62">
        <v>132.31590299999999</v>
      </c>
      <c r="Z62">
        <v>136.60640000000001</v>
      </c>
      <c r="AA62">
        <v>141.43873600000001</v>
      </c>
      <c r="AB62">
        <v>145.404236</v>
      </c>
      <c r="AC62">
        <v>149.057907</v>
      </c>
      <c r="AD62">
        <v>153.124619</v>
      </c>
      <c r="AE62">
        <v>156.99970999999999</v>
      </c>
      <c r="AF62">
        <v>161.542877</v>
      </c>
      <c r="AG62">
        <v>166.06620799999999</v>
      </c>
      <c r="AH62">
        <v>169.60011299999999</v>
      </c>
      <c r="AI62">
        <v>173.19193999999999</v>
      </c>
      <c r="AJ62">
        <v>177.387024</v>
      </c>
      <c r="AK62">
        <v>181.352158</v>
      </c>
      <c r="AL62" s="91">
        <v>3.1E-2</v>
      </c>
    </row>
    <row r="63" spans="1:38" ht="15" customHeight="1">
      <c r="B63" s="93" t="s">
        <v>2252</v>
      </c>
      <c r="C63" t="s">
        <v>2253</v>
      </c>
      <c r="D63" t="s">
        <v>2254</v>
      </c>
      <c r="E63" t="s">
        <v>2468</v>
      </c>
      <c r="F63" t="s">
        <v>2105</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row>
    <row r="65" spans="2:38" ht="15" customHeight="1">
      <c r="B65" s="93" t="s">
        <v>2258</v>
      </c>
      <c r="C65" t="s">
        <v>2259</v>
      </c>
      <c r="D65" t="s">
        <v>2260</v>
      </c>
      <c r="E65" t="s">
        <v>2469</v>
      </c>
      <c r="F65" t="s">
        <v>2105</v>
      </c>
      <c r="H65">
        <v>13395.771484000001</v>
      </c>
      <c r="I65">
        <v>13106.260742</v>
      </c>
      <c r="J65">
        <v>12993.790039</v>
      </c>
      <c r="K65">
        <v>12877.911133</v>
      </c>
      <c r="L65">
        <v>12822.527344</v>
      </c>
      <c r="M65">
        <v>12862.925781</v>
      </c>
      <c r="N65">
        <v>12775.772461</v>
      </c>
      <c r="O65">
        <v>12617.506836</v>
      </c>
      <c r="P65">
        <v>12522.035156</v>
      </c>
      <c r="Q65">
        <v>12409.604492</v>
      </c>
      <c r="R65">
        <v>12279.459961</v>
      </c>
      <c r="S65">
        <v>12176.922852</v>
      </c>
      <c r="T65">
        <v>12104.160156</v>
      </c>
      <c r="U65">
        <v>12022.331055000001</v>
      </c>
      <c r="V65">
        <v>11928.840819999999</v>
      </c>
      <c r="W65">
        <v>11886.100586</v>
      </c>
      <c r="X65">
        <v>11887.891602</v>
      </c>
      <c r="Y65">
        <v>11872.353515999999</v>
      </c>
      <c r="Z65">
        <v>11887.109375</v>
      </c>
      <c r="AA65">
        <v>11939.987305000001</v>
      </c>
      <c r="AB65">
        <v>11914.829102</v>
      </c>
      <c r="AC65">
        <v>11875.3125</v>
      </c>
      <c r="AD65">
        <v>11857.827148</v>
      </c>
      <c r="AE65">
        <v>11818.505859000001</v>
      </c>
      <c r="AF65">
        <v>11838.948242</v>
      </c>
      <c r="AG65">
        <v>11850.302734000001</v>
      </c>
      <c r="AH65">
        <v>11802.3125</v>
      </c>
      <c r="AI65">
        <v>11770.499023</v>
      </c>
      <c r="AJ65">
        <v>11780.070312</v>
      </c>
      <c r="AK65">
        <v>11787.693359000001</v>
      </c>
      <c r="AL65" s="91">
        <v>-4.0000000000000001E-3</v>
      </c>
    </row>
    <row r="66" spans="2:38" ht="15" customHeight="1">
      <c r="B66" s="93" t="s">
        <v>2262</v>
      </c>
      <c r="C66" t="s">
        <v>2263</v>
      </c>
      <c r="D66" t="s">
        <v>2264</v>
      </c>
      <c r="E66" t="s">
        <v>2470</v>
      </c>
      <c r="F66" t="s">
        <v>2105</v>
      </c>
      <c r="H66">
        <v>52.132114000000001</v>
      </c>
      <c r="I66">
        <v>60.793125000000003</v>
      </c>
      <c r="J66">
        <v>61.085555999999997</v>
      </c>
      <c r="K66">
        <v>57.388717999999997</v>
      </c>
      <c r="L66">
        <v>57.430011999999998</v>
      </c>
      <c r="M66">
        <v>59.447333999999998</v>
      </c>
      <c r="N66">
        <v>60.318939</v>
      </c>
      <c r="O66">
        <v>60.251883999999997</v>
      </c>
      <c r="P66">
        <v>60.598872999999998</v>
      </c>
      <c r="Q66">
        <v>62.818752000000003</v>
      </c>
      <c r="R66">
        <v>62.716076000000001</v>
      </c>
      <c r="S66">
        <v>63.213894000000003</v>
      </c>
      <c r="T66">
        <v>63.205821999999998</v>
      </c>
      <c r="U66">
        <v>63.524482999999996</v>
      </c>
      <c r="V66">
        <v>62.966659999999997</v>
      </c>
      <c r="W66">
        <v>63.018737999999999</v>
      </c>
      <c r="X66">
        <v>62.818652999999998</v>
      </c>
      <c r="Y66">
        <v>63.564919000000003</v>
      </c>
      <c r="Z66">
        <v>63.610725000000002</v>
      </c>
      <c r="AA66">
        <v>64.204780999999997</v>
      </c>
      <c r="AB66">
        <v>64.500404000000003</v>
      </c>
      <c r="AC66">
        <v>64.560340999999994</v>
      </c>
      <c r="AD66">
        <v>64.712906000000004</v>
      </c>
      <c r="AE66">
        <v>64.681419000000005</v>
      </c>
      <c r="AF66">
        <v>64.996741999999998</v>
      </c>
      <c r="AG66">
        <v>65.527473000000001</v>
      </c>
      <c r="AH66">
        <v>65.561653000000007</v>
      </c>
      <c r="AI66">
        <v>65.653259000000006</v>
      </c>
      <c r="AJ66">
        <v>66.093231000000003</v>
      </c>
      <c r="AK66">
        <v>66.917603</v>
      </c>
      <c r="AL66" s="91">
        <v>8.9999999999999993E-3</v>
      </c>
    </row>
    <row r="67" spans="2:38" ht="15" customHeight="1">
      <c r="B67" s="93" t="s">
        <v>2266</v>
      </c>
      <c r="C67" t="s">
        <v>2267</v>
      </c>
      <c r="D67" t="s">
        <v>2268</v>
      </c>
      <c r="E67" t="s">
        <v>2471</v>
      </c>
      <c r="F67" t="s">
        <v>2105</v>
      </c>
      <c r="H67">
        <v>661.69164999999998</v>
      </c>
      <c r="I67">
        <v>663.17468299999996</v>
      </c>
      <c r="J67">
        <v>673.03454599999998</v>
      </c>
      <c r="K67">
        <v>678.511841</v>
      </c>
      <c r="L67">
        <v>685.23504600000001</v>
      </c>
      <c r="M67">
        <v>692.99969499999997</v>
      </c>
      <c r="N67">
        <v>692.10943599999996</v>
      </c>
      <c r="O67">
        <v>686.07232699999997</v>
      </c>
      <c r="P67">
        <v>683.00311299999998</v>
      </c>
      <c r="Q67">
        <v>677.75488299999995</v>
      </c>
      <c r="R67">
        <v>670.82873500000005</v>
      </c>
      <c r="S67">
        <v>666.27172900000005</v>
      </c>
      <c r="T67">
        <v>663.45819100000006</v>
      </c>
      <c r="U67">
        <v>660.19976799999995</v>
      </c>
      <c r="V67">
        <v>657.19348100000002</v>
      </c>
      <c r="W67">
        <v>656.72100799999998</v>
      </c>
      <c r="X67">
        <v>658.57391399999995</v>
      </c>
      <c r="Y67">
        <v>659.37835700000005</v>
      </c>
      <c r="Z67">
        <v>662.67675799999995</v>
      </c>
      <c r="AA67">
        <v>667.85253899999998</v>
      </c>
      <c r="AB67">
        <v>668.74530000000004</v>
      </c>
      <c r="AC67">
        <v>668.93109100000004</v>
      </c>
      <c r="AD67">
        <v>669.62347399999999</v>
      </c>
      <c r="AE67">
        <v>669.15942399999994</v>
      </c>
      <c r="AF67">
        <v>672.56115699999998</v>
      </c>
      <c r="AG67">
        <v>675.12823500000002</v>
      </c>
      <c r="AH67">
        <v>674.81201199999998</v>
      </c>
      <c r="AI67">
        <v>675.95288100000005</v>
      </c>
      <c r="AJ67">
        <v>679.39269999999999</v>
      </c>
      <c r="AK67">
        <v>682.28930700000001</v>
      </c>
      <c r="AL67" s="91">
        <v>1E-3</v>
      </c>
    </row>
    <row r="68" spans="2:38" ht="15" customHeight="1">
      <c r="B68" s="93" t="s">
        <v>2270</v>
      </c>
      <c r="C68" t="s">
        <v>2271</v>
      </c>
      <c r="D68" t="s">
        <v>2272</v>
      </c>
      <c r="E68" t="s">
        <v>2472</v>
      </c>
      <c r="F68" t="s">
        <v>2105</v>
      </c>
      <c r="H68">
        <v>335.52920499999999</v>
      </c>
      <c r="I68">
        <v>413.27771000000001</v>
      </c>
      <c r="J68">
        <v>476.91223100000002</v>
      </c>
      <c r="K68">
        <v>532.46319600000004</v>
      </c>
      <c r="L68">
        <v>553.70459000000005</v>
      </c>
      <c r="M68">
        <v>579.29748500000005</v>
      </c>
      <c r="N68">
        <v>598.22466999999995</v>
      </c>
      <c r="O68">
        <v>614.53363000000002</v>
      </c>
      <c r="P68">
        <v>642.46716300000003</v>
      </c>
      <c r="Q68">
        <v>681</v>
      </c>
      <c r="R68">
        <v>724.07507299999997</v>
      </c>
      <c r="S68">
        <v>767.78961200000003</v>
      </c>
      <c r="T68">
        <v>811.36358600000005</v>
      </c>
      <c r="U68">
        <v>854.10845900000004</v>
      </c>
      <c r="V68">
        <v>894.985229</v>
      </c>
      <c r="W68">
        <v>938.65417500000001</v>
      </c>
      <c r="X68">
        <v>985.40777600000001</v>
      </c>
      <c r="Y68">
        <v>1034.212158</v>
      </c>
      <c r="Z68">
        <v>1077.274414</v>
      </c>
      <c r="AA68">
        <v>1127.1256100000001</v>
      </c>
      <c r="AB68">
        <v>1168.889038</v>
      </c>
      <c r="AC68">
        <v>1204.8773189999999</v>
      </c>
      <c r="AD68">
        <v>1250.0720209999999</v>
      </c>
      <c r="AE68">
        <v>1294.1864009999999</v>
      </c>
      <c r="AF68">
        <v>1338.13147</v>
      </c>
      <c r="AG68">
        <v>1385.3027340000001</v>
      </c>
      <c r="AH68">
        <v>1417.809692</v>
      </c>
      <c r="AI68">
        <v>1446.010986</v>
      </c>
      <c r="AJ68">
        <v>1480.2543949999999</v>
      </c>
      <c r="AK68">
        <v>1515.934448</v>
      </c>
      <c r="AL68" s="91">
        <v>5.2999999999999999E-2</v>
      </c>
    </row>
    <row r="69" spans="2:38" ht="15" customHeight="1">
      <c r="B69" s="93" t="s">
        <v>2274</v>
      </c>
      <c r="C69" t="s">
        <v>2275</v>
      </c>
      <c r="D69" t="s">
        <v>2276</v>
      </c>
      <c r="E69" t="s">
        <v>2473</v>
      </c>
      <c r="F69" t="s">
        <v>2105</v>
      </c>
      <c r="H69">
        <v>144.058975</v>
      </c>
      <c r="I69">
        <v>288.209045</v>
      </c>
      <c r="J69">
        <v>323.21579000000003</v>
      </c>
      <c r="K69">
        <v>323.45593300000002</v>
      </c>
      <c r="L69">
        <v>321.21539300000001</v>
      </c>
      <c r="M69">
        <v>321.78839099999999</v>
      </c>
      <c r="N69">
        <v>320.76800500000002</v>
      </c>
      <c r="O69">
        <v>319.77682499999997</v>
      </c>
      <c r="P69">
        <v>322.63330100000002</v>
      </c>
      <c r="Q69">
        <v>329.83883700000001</v>
      </c>
      <c r="R69">
        <v>340.99697900000001</v>
      </c>
      <c r="S69">
        <v>352.74462899999997</v>
      </c>
      <c r="T69">
        <v>364.06366000000003</v>
      </c>
      <c r="U69">
        <v>374.71691900000002</v>
      </c>
      <c r="V69">
        <v>384.158051</v>
      </c>
      <c r="W69">
        <v>395.055115</v>
      </c>
      <c r="X69">
        <v>407.08978300000001</v>
      </c>
      <c r="Y69">
        <v>419.03549199999998</v>
      </c>
      <c r="Z69">
        <v>430.06768799999998</v>
      </c>
      <c r="AA69">
        <v>443.17495700000001</v>
      </c>
      <c r="AB69">
        <v>452.199432</v>
      </c>
      <c r="AC69">
        <v>459.46704099999999</v>
      </c>
      <c r="AD69">
        <v>468.61462399999999</v>
      </c>
      <c r="AE69">
        <v>477.11343399999998</v>
      </c>
      <c r="AF69">
        <v>486.588165</v>
      </c>
      <c r="AG69">
        <v>496.20611600000001</v>
      </c>
      <c r="AH69">
        <v>501.84857199999999</v>
      </c>
      <c r="AI69">
        <v>506.96038800000002</v>
      </c>
      <c r="AJ69">
        <v>513.82061799999997</v>
      </c>
      <c r="AK69">
        <v>520.76867700000003</v>
      </c>
      <c r="AL69" s="91">
        <v>4.4999999999999998E-2</v>
      </c>
    </row>
    <row r="70" spans="2:38" ht="15" customHeight="1">
      <c r="B70" s="93" t="s">
        <v>2278</v>
      </c>
      <c r="C70" t="s">
        <v>2279</v>
      </c>
      <c r="D70" t="s">
        <v>2280</v>
      </c>
      <c r="E70" t="s">
        <v>2474</v>
      </c>
      <c r="F70" t="s">
        <v>2105</v>
      </c>
      <c r="H70">
        <v>805.614014</v>
      </c>
      <c r="I70">
        <v>940.86767599999996</v>
      </c>
      <c r="J70">
        <v>1012.6843260000001</v>
      </c>
      <c r="K70">
        <v>1017.841553</v>
      </c>
      <c r="L70">
        <v>1010.973938</v>
      </c>
      <c r="M70">
        <v>1020.838745</v>
      </c>
      <c r="N70">
        <v>1025.072876</v>
      </c>
      <c r="O70">
        <v>1025.1362300000001</v>
      </c>
      <c r="P70">
        <v>1030.6933590000001</v>
      </c>
      <c r="Q70">
        <v>1041.372314</v>
      </c>
      <c r="R70">
        <v>1057.277832</v>
      </c>
      <c r="S70">
        <v>1065.984009</v>
      </c>
      <c r="T70">
        <v>1076.4522710000001</v>
      </c>
      <c r="U70">
        <v>1084.861938</v>
      </c>
      <c r="V70">
        <v>1089.1876219999999</v>
      </c>
      <c r="W70">
        <v>1099.1843260000001</v>
      </c>
      <c r="X70">
        <v>1112.7379149999999</v>
      </c>
      <c r="Y70">
        <v>1126.5908199999999</v>
      </c>
      <c r="Z70">
        <v>1138.825317</v>
      </c>
      <c r="AA70">
        <v>1157.3582759999999</v>
      </c>
      <c r="AB70">
        <v>1169.2395019999999</v>
      </c>
      <c r="AC70">
        <v>1175.292236</v>
      </c>
      <c r="AD70">
        <v>1186.361206</v>
      </c>
      <c r="AE70">
        <v>1195.831177</v>
      </c>
      <c r="AF70">
        <v>1208.5211179999999</v>
      </c>
      <c r="AG70">
        <v>1221.979004</v>
      </c>
      <c r="AH70">
        <v>1225.495361</v>
      </c>
      <c r="AI70">
        <v>1228.6712649999999</v>
      </c>
      <c r="AJ70">
        <v>1236.2951660000001</v>
      </c>
      <c r="AK70">
        <v>1243.9001459999999</v>
      </c>
      <c r="AL70" s="91">
        <v>1.4999999999999999E-2</v>
      </c>
    </row>
    <row r="71" spans="2:38" ht="15" customHeight="1">
      <c r="B71" s="93" t="s">
        <v>2282</v>
      </c>
      <c r="C71" t="s">
        <v>2283</v>
      </c>
      <c r="D71" t="s">
        <v>2284</v>
      </c>
      <c r="E71" t="s">
        <v>2475</v>
      </c>
      <c r="F71" t="s">
        <v>2105</v>
      </c>
      <c r="H71">
        <v>0.96382900000000005</v>
      </c>
      <c r="I71">
        <v>1.295239</v>
      </c>
      <c r="J71">
        <v>1.436769</v>
      </c>
      <c r="K71">
        <v>1.5044439999999999</v>
      </c>
      <c r="L71">
        <v>1.555439</v>
      </c>
      <c r="M71">
        <v>1.6039840000000001</v>
      </c>
      <c r="N71">
        <v>1.6222620000000001</v>
      </c>
      <c r="O71">
        <v>1.6184799999999999</v>
      </c>
      <c r="P71">
        <v>1.6211310000000001</v>
      </c>
      <c r="Q71">
        <v>1.647224</v>
      </c>
      <c r="R71">
        <v>1.665907</v>
      </c>
      <c r="S71">
        <v>1.692607</v>
      </c>
      <c r="T71">
        <v>1.706893</v>
      </c>
      <c r="U71">
        <v>1.7360519999999999</v>
      </c>
      <c r="V71">
        <v>1.7588729999999999</v>
      </c>
      <c r="W71">
        <v>1.795866</v>
      </c>
      <c r="X71">
        <v>1.8384799999999999</v>
      </c>
      <c r="Y71">
        <v>1.8889800000000001</v>
      </c>
      <c r="Z71">
        <v>1.9312940000000001</v>
      </c>
      <c r="AA71">
        <v>1.9838720000000001</v>
      </c>
      <c r="AB71">
        <v>2.033671</v>
      </c>
      <c r="AC71">
        <v>2.083186</v>
      </c>
      <c r="AD71">
        <v>2.1481379999999999</v>
      </c>
      <c r="AE71">
        <v>2.2124869999999999</v>
      </c>
      <c r="AF71">
        <v>2.2872849999999998</v>
      </c>
      <c r="AG71">
        <v>2.3694359999999999</v>
      </c>
      <c r="AH71">
        <v>2.4279549999999999</v>
      </c>
      <c r="AI71">
        <v>2.4841980000000001</v>
      </c>
      <c r="AJ71">
        <v>2.560791</v>
      </c>
      <c r="AK71">
        <v>2.6488860000000001</v>
      </c>
      <c r="AL71" s="91">
        <v>3.5000000000000003E-2</v>
      </c>
    </row>
    <row r="72" spans="2:38" ht="15" customHeight="1">
      <c r="B72" s="93" t="s">
        <v>2286</v>
      </c>
      <c r="C72" t="s">
        <v>2287</v>
      </c>
      <c r="D72" t="s">
        <v>2288</v>
      </c>
      <c r="E72" t="s">
        <v>2476</v>
      </c>
      <c r="F72" t="s">
        <v>2105</v>
      </c>
      <c r="H72">
        <v>2.9374769999999999</v>
      </c>
      <c r="I72">
        <v>3.0000499999999999</v>
      </c>
      <c r="J72">
        <v>3.2991000000000001</v>
      </c>
      <c r="K72">
        <v>3.4516209999999998</v>
      </c>
      <c r="L72">
        <v>3.8043279999999999</v>
      </c>
      <c r="M72">
        <v>4.3490630000000001</v>
      </c>
      <c r="N72">
        <v>4.849685</v>
      </c>
      <c r="O72">
        <v>5.3480730000000003</v>
      </c>
      <c r="P72">
        <v>5.8539830000000004</v>
      </c>
      <c r="Q72">
        <v>6.3594879999999998</v>
      </c>
      <c r="R72">
        <v>6.8987429999999996</v>
      </c>
      <c r="S72">
        <v>7.3963710000000003</v>
      </c>
      <c r="T72">
        <v>7.7244650000000004</v>
      </c>
      <c r="U72">
        <v>7.958691</v>
      </c>
      <c r="V72">
        <v>8.0783090000000009</v>
      </c>
      <c r="W72">
        <v>8.1453389999999999</v>
      </c>
      <c r="X72">
        <v>8.1854399999999998</v>
      </c>
      <c r="Y72">
        <v>8.4801009999999994</v>
      </c>
      <c r="Z72">
        <v>8.7887609999999992</v>
      </c>
      <c r="AA72">
        <v>9.0864379999999993</v>
      </c>
      <c r="AB72">
        <v>9.3381880000000006</v>
      </c>
      <c r="AC72">
        <v>9.5207519999999999</v>
      </c>
      <c r="AD72">
        <v>9.7068429999999992</v>
      </c>
      <c r="AE72">
        <v>9.9078730000000004</v>
      </c>
      <c r="AF72">
        <v>10.118929</v>
      </c>
      <c r="AG72">
        <v>10.292930999999999</v>
      </c>
      <c r="AH72">
        <v>10.384836</v>
      </c>
      <c r="AI72">
        <v>10.412751999999999</v>
      </c>
      <c r="AJ72">
        <v>10.44122</v>
      </c>
      <c r="AK72">
        <v>10.46799</v>
      </c>
      <c r="AL72" s="91">
        <v>4.4999999999999998E-2</v>
      </c>
    </row>
    <row r="73" spans="2:38" ht="15" customHeight="1">
      <c r="B73" s="93" t="s">
        <v>2290</v>
      </c>
      <c r="C73" t="s">
        <v>2291</v>
      </c>
      <c r="D73" t="s">
        <v>2292</v>
      </c>
      <c r="E73" t="s">
        <v>2477</v>
      </c>
      <c r="F73" t="s">
        <v>2105</v>
      </c>
      <c r="H73">
        <v>15398.699219</v>
      </c>
      <c r="I73">
        <v>15476.877930000001</v>
      </c>
      <c r="J73">
        <v>15545.457031</v>
      </c>
      <c r="K73">
        <v>15492.527344</v>
      </c>
      <c r="L73">
        <v>15456.445312</v>
      </c>
      <c r="M73">
        <v>15543.25</v>
      </c>
      <c r="N73">
        <v>15478.737305000001</v>
      </c>
      <c r="O73">
        <v>15330.244140999999</v>
      </c>
      <c r="P73">
        <v>15268.907227</v>
      </c>
      <c r="Q73">
        <v>15210.396484000001</v>
      </c>
      <c r="R73">
        <v>15143.918944999999</v>
      </c>
      <c r="S73">
        <v>15102.014648</v>
      </c>
      <c r="T73">
        <v>15092.134765999999</v>
      </c>
      <c r="U73">
        <v>15069.4375</v>
      </c>
      <c r="V73">
        <v>15027.168944999999</v>
      </c>
      <c r="W73">
        <v>15048.675781</v>
      </c>
      <c r="X73">
        <v>15124.542969</v>
      </c>
      <c r="Y73">
        <v>15185.503906</v>
      </c>
      <c r="Z73">
        <v>15270.283203000001</v>
      </c>
      <c r="AA73">
        <v>15410.773438</v>
      </c>
      <c r="AB73">
        <v>15449.774414</v>
      </c>
      <c r="AC73">
        <v>15460.043944999999</v>
      </c>
      <c r="AD73">
        <v>15509.066406</v>
      </c>
      <c r="AE73">
        <v>15531.598633</v>
      </c>
      <c r="AF73">
        <v>15622.152344</v>
      </c>
      <c r="AG73">
        <v>15707.108398</v>
      </c>
      <c r="AH73">
        <v>15700.652344</v>
      </c>
      <c r="AI73">
        <v>15706.644531</v>
      </c>
      <c r="AJ73">
        <v>15768.928711</v>
      </c>
      <c r="AK73">
        <v>15830.619140999999</v>
      </c>
      <c r="AL73" s="91">
        <v>1E-3</v>
      </c>
    </row>
    <row r="74" spans="2:38" ht="15" customHeight="1">
      <c r="B74" s="93" t="s">
        <v>2294</v>
      </c>
      <c r="C74" t="s">
        <v>2295</v>
      </c>
      <c r="D74" t="s">
        <v>2296</v>
      </c>
      <c r="E74" t="s">
        <v>2478</v>
      </c>
      <c r="F74" t="s">
        <v>2105</v>
      </c>
      <c r="H74">
        <v>4949.142578</v>
      </c>
      <c r="I74">
        <v>5120.2534180000002</v>
      </c>
      <c r="J74">
        <v>5414.7236329999996</v>
      </c>
      <c r="K74">
        <v>5860.0214839999999</v>
      </c>
      <c r="L74">
        <v>6027.6020509999998</v>
      </c>
      <c r="M74">
        <v>6298.6791990000002</v>
      </c>
      <c r="N74">
        <v>6354.4746089999999</v>
      </c>
      <c r="O74">
        <v>6369.0625</v>
      </c>
      <c r="P74">
        <v>6382.0122069999998</v>
      </c>
      <c r="Q74">
        <v>6357.658203</v>
      </c>
      <c r="R74">
        <v>6306.607422</v>
      </c>
      <c r="S74">
        <v>6259.2695309999999</v>
      </c>
      <c r="T74">
        <v>6220.560547</v>
      </c>
      <c r="U74">
        <v>6201.1367190000001</v>
      </c>
      <c r="V74">
        <v>6196.9995120000003</v>
      </c>
      <c r="W74">
        <v>6226.1484380000002</v>
      </c>
      <c r="X74">
        <v>6276.1181640000004</v>
      </c>
      <c r="Y74">
        <v>6295.4243159999996</v>
      </c>
      <c r="Z74">
        <v>6315.0161129999997</v>
      </c>
      <c r="AA74">
        <v>6369.9956050000001</v>
      </c>
      <c r="AB74">
        <v>6380.3491210000002</v>
      </c>
      <c r="AC74">
        <v>6367.5356449999999</v>
      </c>
      <c r="AD74">
        <v>6379.732422</v>
      </c>
      <c r="AE74">
        <v>6372.4487300000001</v>
      </c>
      <c r="AF74">
        <v>6387.8754879999997</v>
      </c>
      <c r="AG74">
        <v>6402.6064450000003</v>
      </c>
      <c r="AH74">
        <v>6408.8833009999998</v>
      </c>
      <c r="AI74">
        <v>6402.1655270000001</v>
      </c>
      <c r="AJ74">
        <v>6431.9428710000002</v>
      </c>
      <c r="AK74">
        <v>6454.2749020000001</v>
      </c>
      <c r="AL74" s="91">
        <v>8.9999999999999993E-3</v>
      </c>
    </row>
    <row r="75" spans="2:38" ht="15" customHeight="1">
      <c r="B75" s="93" t="s">
        <v>2298</v>
      </c>
      <c r="C75" t="s">
        <v>2299</v>
      </c>
      <c r="D75" t="s">
        <v>2300</v>
      </c>
      <c r="E75" t="s">
        <v>2479</v>
      </c>
      <c r="F75" t="s">
        <v>2105</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2304</v>
      </c>
      <c r="E76" t="s">
        <v>2477</v>
      </c>
      <c r="F76" t="s">
        <v>2105</v>
      </c>
      <c r="H76">
        <v>6952.0683589999999</v>
      </c>
      <c r="I76">
        <v>7490.8701170000004</v>
      </c>
      <c r="J76">
        <v>7966.3916019999997</v>
      </c>
      <c r="K76">
        <v>8474.6396480000003</v>
      </c>
      <c r="L76">
        <v>8661.5214840000008</v>
      </c>
      <c r="M76">
        <v>8979.0039059999999</v>
      </c>
      <c r="N76">
        <v>9057.4404300000006</v>
      </c>
      <c r="O76">
        <v>9081.7998050000006</v>
      </c>
      <c r="P76">
        <v>9128.8828119999998</v>
      </c>
      <c r="Q76">
        <v>9158.4501949999994</v>
      </c>
      <c r="R76">
        <v>9171.0673829999996</v>
      </c>
      <c r="S76">
        <v>9184.3623050000006</v>
      </c>
      <c r="T76">
        <v>9208.5351559999999</v>
      </c>
      <c r="U76">
        <v>9248.2431639999995</v>
      </c>
      <c r="V76">
        <v>9295.3271480000003</v>
      </c>
      <c r="W76">
        <v>9388.7236329999996</v>
      </c>
      <c r="X76">
        <v>9512.7705079999996</v>
      </c>
      <c r="Y76">
        <v>9608.5742190000001</v>
      </c>
      <c r="Z76">
        <v>9698.1914059999999</v>
      </c>
      <c r="AA76">
        <v>9840.7822269999997</v>
      </c>
      <c r="AB76">
        <v>9915.2939449999994</v>
      </c>
      <c r="AC76">
        <v>9952.2675780000009</v>
      </c>
      <c r="AD76">
        <v>10030.969727</v>
      </c>
      <c r="AE76">
        <v>10085.541015999999</v>
      </c>
      <c r="AF76">
        <v>10171.079102</v>
      </c>
      <c r="AG76">
        <v>10259.412109000001</v>
      </c>
      <c r="AH76">
        <v>10307.222656</v>
      </c>
      <c r="AI76">
        <v>10338.311523</v>
      </c>
      <c r="AJ76">
        <v>10420.800781</v>
      </c>
      <c r="AK76">
        <v>10497.201171999999</v>
      </c>
      <c r="AL76" s="91">
        <v>1.4E-2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L104"/>
  <sheetViews>
    <sheetView workbookViewId="0"/>
  </sheetViews>
  <sheetFormatPr defaultRowHeight="14.25"/>
  <cols>
    <col min="1" max="1" width="19.59765625" customWidth="1"/>
    <col min="2" max="2" width="19.3984375" style="38" customWidth="1"/>
    <col min="3" max="3" width="25" customWidth="1"/>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7" spans="2:38" ht="15" customHeight="1"/>
    <row r="8" spans="2:38" ht="15" customHeight="1"/>
    <row r="9" spans="2:38" ht="15" customHeight="1"/>
    <row r="10" spans="2:38" ht="15" customHeight="1">
      <c r="B10" s="93" t="s">
        <v>2095</v>
      </c>
      <c r="C10" t="s">
        <v>2096</v>
      </c>
    </row>
    <row r="11" spans="2:38" ht="15" customHeight="1">
      <c r="C11" t="s">
        <v>2480</v>
      </c>
    </row>
    <row r="12" spans="2:38" ht="15" customHeight="1">
      <c r="C12" t="s">
        <v>2481</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2099</v>
      </c>
      <c r="E15" t="s">
        <v>2482</v>
      </c>
    </row>
    <row r="16" spans="2:38" ht="15" customHeight="1">
      <c r="B16" s="93"/>
      <c r="C16" t="s">
        <v>2100</v>
      </c>
      <c r="E16" t="s">
        <v>2483</v>
      </c>
    </row>
    <row r="17" spans="1:38" s="36" customFormat="1" ht="15" customHeight="1">
      <c r="A17" s="99" t="s">
        <v>3</v>
      </c>
      <c r="B17" s="93" t="s">
        <v>2101</v>
      </c>
      <c r="C17" t="s">
        <v>2102</v>
      </c>
      <c r="D17" t="s">
        <v>2484</v>
      </c>
      <c r="E17" t="s">
        <v>2485</v>
      </c>
      <c r="F17" t="s">
        <v>2105</v>
      </c>
      <c r="G17">
        <v>4430.5400390000004</v>
      </c>
      <c r="H17">
        <v>4768.9262699999999</v>
      </c>
      <c r="I17">
        <v>5242.6860349999997</v>
      </c>
      <c r="J17">
        <v>5277.4257809999999</v>
      </c>
      <c r="K17">
        <v>5332.482422</v>
      </c>
      <c r="L17">
        <v>5366.3647460000002</v>
      </c>
      <c r="M17">
        <v>5276.0283200000003</v>
      </c>
      <c r="N17">
        <v>5157.7226559999999</v>
      </c>
      <c r="O17">
        <v>5160.4291990000002</v>
      </c>
      <c r="P17">
        <v>5150.4785160000001</v>
      </c>
      <c r="Q17">
        <v>5149.1210940000001</v>
      </c>
      <c r="R17">
        <v>5129.0278319999998</v>
      </c>
      <c r="S17">
        <v>5123.6499020000001</v>
      </c>
      <c r="T17">
        <v>5107.1650390000004</v>
      </c>
      <c r="U17">
        <v>5106.6157229999999</v>
      </c>
      <c r="V17">
        <v>5067.029297</v>
      </c>
      <c r="W17">
        <v>4988.6606449999999</v>
      </c>
      <c r="X17">
        <v>4915.4423829999996</v>
      </c>
      <c r="Y17">
        <v>4879.7421880000002</v>
      </c>
      <c r="Z17">
        <v>4824.8183589999999</v>
      </c>
      <c r="AA17">
        <v>4767.015625</v>
      </c>
      <c r="AB17">
        <v>4718.7866210000002</v>
      </c>
      <c r="AC17">
        <v>4672.1494140000004</v>
      </c>
      <c r="AD17">
        <v>4616.1040039999998</v>
      </c>
      <c r="AE17">
        <v>4570.1870120000003</v>
      </c>
      <c r="AF17">
        <v>4571.701172</v>
      </c>
      <c r="AG17">
        <v>4505.4287109999996</v>
      </c>
      <c r="AH17">
        <v>4434.6743159999996</v>
      </c>
      <c r="AI17">
        <v>4405.3608400000003</v>
      </c>
      <c r="AJ17">
        <v>4332.6879879999997</v>
      </c>
      <c r="AK17">
        <v>4252.9243159999996</v>
      </c>
      <c r="AL17" s="91">
        <v>-1E-3</v>
      </c>
    </row>
    <row r="18" spans="1:38" ht="15" customHeight="1">
      <c r="A18" s="99" t="s">
        <v>4</v>
      </c>
      <c r="B18" s="93" t="s">
        <v>2106</v>
      </c>
      <c r="C18" t="s">
        <v>2107</v>
      </c>
      <c r="D18" t="s">
        <v>2486</v>
      </c>
      <c r="E18" t="s">
        <v>2487</v>
      </c>
      <c r="F18" t="s">
        <v>2105</v>
      </c>
      <c r="G18">
        <v>9.1703000000000007E-2</v>
      </c>
      <c r="H18">
        <v>9.0031E-2</v>
      </c>
      <c r="I18">
        <v>9.4423999999999994E-2</v>
      </c>
      <c r="J18">
        <v>8.9815000000000006E-2</v>
      </c>
      <c r="K18">
        <v>8.7709999999999996E-2</v>
      </c>
      <c r="L18">
        <v>8.9249999999999996E-2</v>
      </c>
      <c r="M18">
        <v>8.6430999999999994E-2</v>
      </c>
      <c r="N18">
        <v>8.3304000000000003E-2</v>
      </c>
      <c r="O18">
        <v>8.455E-2</v>
      </c>
      <c r="P18">
        <v>8.4074999999999997E-2</v>
      </c>
      <c r="Q18">
        <v>8.3117999999999997E-2</v>
      </c>
      <c r="R18">
        <v>8.4137000000000003E-2</v>
      </c>
      <c r="S18">
        <v>8.3977999999999997E-2</v>
      </c>
      <c r="T18">
        <v>8.3596000000000004E-2</v>
      </c>
      <c r="U18">
        <v>8.4751999999999994E-2</v>
      </c>
      <c r="V18">
        <v>8.4325999999999998E-2</v>
      </c>
      <c r="W18">
        <v>8.3612000000000006E-2</v>
      </c>
      <c r="X18">
        <v>8.1952999999999998E-2</v>
      </c>
      <c r="Y18">
        <v>8.1092999999999998E-2</v>
      </c>
      <c r="Z18">
        <v>8.1319000000000002E-2</v>
      </c>
      <c r="AA18">
        <v>7.8959000000000001E-2</v>
      </c>
      <c r="AB18">
        <v>7.8243999999999994E-2</v>
      </c>
      <c r="AC18">
        <v>7.7311000000000005E-2</v>
      </c>
      <c r="AD18">
        <v>7.6275999999999997E-2</v>
      </c>
      <c r="AE18">
        <v>7.5326000000000004E-2</v>
      </c>
      <c r="AF18">
        <v>7.5412999999999994E-2</v>
      </c>
      <c r="AG18">
        <v>7.4001999999999998E-2</v>
      </c>
      <c r="AH18">
        <v>7.2724999999999998E-2</v>
      </c>
      <c r="AI18">
        <v>7.1912000000000004E-2</v>
      </c>
      <c r="AJ18">
        <v>7.0516999999999996E-2</v>
      </c>
      <c r="AK18">
        <v>6.9125000000000006E-2</v>
      </c>
      <c r="AL18" s="91">
        <v>-8.9999999999999993E-3</v>
      </c>
    </row>
    <row r="19" spans="1:38" ht="15" customHeight="1">
      <c r="A19" s="99"/>
      <c r="B19" s="93" t="s">
        <v>2110</v>
      </c>
      <c r="C19" t="s">
        <v>2111</v>
      </c>
      <c r="D19" t="s">
        <v>2488</v>
      </c>
      <c r="E19" t="s">
        <v>2489</v>
      </c>
      <c r="F19" t="s">
        <v>2105</v>
      </c>
      <c r="G19">
        <v>4430.6318359999996</v>
      </c>
      <c r="H19">
        <v>4769.0161129999997</v>
      </c>
      <c r="I19">
        <v>5242.7802730000003</v>
      </c>
      <c r="J19">
        <v>5277.515625</v>
      </c>
      <c r="K19">
        <v>5332.5703119999998</v>
      </c>
      <c r="L19">
        <v>5366.4541019999997</v>
      </c>
      <c r="M19">
        <v>5276.1147460000002</v>
      </c>
      <c r="N19">
        <v>5157.8061520000001</v>
      </c>
      <c r="O19">
        <v>5160.513672</v>
      </c>
      <c r="P19">
        <v>5150.5625</v>
      </c>
      <c r="Q19">
        <v>5149.2041019999997</v>
      </c>
      <c r="R19">
        <v>5129.1118159999996</v>
      </c>
      <c r="S19">
        <v>5123.7338870000003</v>
      </c>
      <c r="T19">
        <v>5107.2485349999997</v>
      </c>
      <c r="U19">
        <v>5106.7006840000004</v>
      </c>
      <c r="V19">
        <v>5067.1137699999999</v>
      </c>
      <c r="W19">
        <v>4988.7441410000001</v>
      </c>
      <c r="X19">
        <v>4915.5244140000004</v>
      </c>
      <c r="Y19">
        <v>4879.8232420000004</v>
      </c>
      <c r="Z19">
        <v>4824.8999020000001</v>
      </c>
      <c r="AA19">
        <v>4767.0947269999997</v>
      </c>
      <c r="AB19">
        <v>4718.8647460000002</v>
      </c>
      <c r="AC19">
        <v>4672.2265619999998</v>
      </c>
      <c r="AD19">
        <v>4616.1801759999998</v>
      </c>
      <c r="AE19">
        <v>4570.2622069999998</v>
      </c>
      <c r="AF19">
        <v>4571.7763670000004</v>
      </c>
      <c r="AG19">
        <v>4505.5029299999997</v>
      </c>
      <c r="AH19">
        <v>4434.7470700000003</v>
      </c>
      <c r="AI19">
        <v>4405.4326170000004</v>
      </c>
      <c r="AJ19">
        <v>4332.7583009999998</v>
      </c>
      <c r="AK19">
        <v>4252.9936520000001</v>
      </c>
      <c r="AL19" s="91">
        <v>-1E-3</v>
      </c>
    </row>
    <row r="20" spans="1:38" ht="15" customHeight="1">
      <c r="A20" s="99"/>
      <c r="B20" s="93"/>
      <c r="C20" t="s">
        <v>2114</v>
      </c>
      <c r="E20" t="s">
        <v>2490</v>
      </c>
    </row>
    <row r="21" spans="1:38" ht="15" customHeight="1">
      <c r="A21" s="99" t="s">
        <v>3</v>
      </c>
      <c r="B21" s="93" t="s">
        <v>2115</v>
      </c>
      <c r="C21" t="s">
        <v>2116</v>
      </c>
      <c r="D21" t="s">
        <v>2491</v>
      </c>
      <c r="E21" t="s">
        <v>2492</v>
      </c>
      <c r="F21" t="s">
        <v>2105</v>
      </c>
      <c r="G21">
        <v>82.865729999999999</v>
      </c>
      <c r="H21">
        <v>88.778244000000001</v>
      </c>
      <c r="I21">
        <v>97.887755999999996</v>
      </c>
      <c r="J21">
        <v>98.749519000000006</v>
      </c>
      <c r="K21">
        <v>99.876137</v>
      </c>
      <c r="L21">
        <v>100.600273</v>
      </c>
      <c r="M21">
        <v>99.069312999999994</v>
      </c>
      <c r="N21">
        <v>97.080337999999998</v>
      </c>
      <c r="O21">
        <v>97.452324000000004</v>
      </c>
      <c r="P21">
        <v>97.519157000000007</v>
      </c>
      <c r="Q21">
        <v>97.800719999999998</v>
      </c>
      <c r="R21">
        <v>97.808364999999995</v>
      </c>
      <c r="S21">
        <v>98.015251000000006</v>
      </c>
      <c r="T21">
        <v>98.066704000000001</v>
      </c>
      <c r="U21">
        <v>98.425704999999994</v>
      </c>
      <c r="V21">
        <v>98.079757999999998</v>
      </c>
      <c r="W21">
        <v>96.899742000000003</v>
      </c>
      <c r="X21">
        <v>95.840691000000007</v>
      </c>
      <c r="Y21">
        <v>95.533233999999993</v>
      </c>
      <c r="Z21">
        <v>94.846573000000006</v>
      </c>
      <c r="AA21">
        <v>94.080093000000005</v>
      </c>
      <c r="AB21">
        <v>93.468681000000004</v>
      </c>
      <c r="AC21">
        <v>92.857795999999993</v>
      </c>
      <c r="AD21">
        <v>92.050880000000006</v>
      </c>
      <c r="AE21">
        <v>91.469420999999997</v>
      </c>
      <c r="AF21">
        <v>91.848557</v>
      </c>
      <c r="AG21">
        <v>90.884299999999996</v>
      </c>
      <c r="AH21">
        <v>89.801238999999995</v>
      </c>
      <c r="AI21">
        <v>89.570892000000001</v>
      </c>
      <c r="AJ21">
        <v>88.466881000000001</v>
      </c>
      <c r="AK21">
        <v>87.250068999999996</v>
      </c>
      <c r="AL21" s="91">
        <v>2E-3</v>
      </c>
    </row>
    <row r="22" spans="1:38" ht="15" customHeight="1">
      <c r="A22" s="99" t="s">
        <v>1</v>
      </c>
      <c r="B22" s="93" t="s">
        <v>2119</v>
      </c>
      <c r="C22" t="s">
        <v>2424</v>
      </c>
      <c r="D22" t="s">
        <v>2493</v>
      </c>
      <c r="E22" t="s">
        <v>2494</v>
      </c>
      <c r="F22" t="s">
        <v>2105</v>
      </c>
      <c r="G22">
        <v>2.0141610000000001</v>
      </c>
      <c r="H22">
        <v>2.1167549999999999</v>
      </c>
      <c r="I22">
        <v>2.187926</v>
      </c>
      <c r="J22">
        <v>2.1156649999999999</v>
      </c>
      <c r="K22">
        <v>2.1331000000000002</v>
      </c>
      <c r="L22">
        <v>2.1878470000000001</v>
      </c>
      <c r="M22">
        <v>2.2507450000000002</v>
      </c>
      <c r="N22">
        <v>2.3191920000000001</v>
      </c>
      <c r="O22">
        <v>2.4630990000000001</v>
      </c>
      <c r="P22">
        <v>2.6162890000000001</v>
      </c>
      <c r="Q22">
        <v>2.8022209999999999</v>
      </c>
      <c r="R22">
        <v>2.953589</v>
      </c>
      <c r="S22">
        <v>3.1204510000000001</v>
      </c>
      <c r="T22">
        <v>3.262651</v>
      </c>
      <c r="U22">
        <v>3.4054700000000002</v>
      </c>
      <c r="V22">
        <v>3.4967199999999998</v>
      </c>
      <c r="W22">
        <v>3.5487950000000001</v>
      </c>
      <c r="X22">
        <v>3.5898059999999998</v>
      </c>
      <c r="Y22">
        <v>3.6460110000000001</v>
      </c>
      <c r="Z22">
        <v>3.6739130000000002</v>
      </c>
      <c r="AA22">
        <v>3.6936909999999998</v>
      </c>
      <c r="AB22">
        <v>3.701219</v>
      </c>
      <c r="AC22">
        <v>3.7075459999999998</v>
      </c>
      <c r="AD22">
        <v>3.7041620000000002</v>
      </c>
      <c r="AE22">
        <v>3.7067700000000001</v>
      </c>
      <c r="AF22">
        <v>3.748243</v>
      </c>
      <c r="AG22">
        <v>3.7305229999999998</v>
      </c>
      <c r="AH22">
        <v>3.7078289999999998</v>
      </c>
      <c r="AI22">
        <v>3.7189480000000001</v>
      </c>
      <c r="AJ22">
        <v>3.697174</v>
      </c>
      <c r="AK22">
        <v>3.6692339999999999</v>
      </c>
      <c r="AL22" s="91">
        <v>0.02</v>
      </c>
    </row>
    <row r="23" spans="1:38" ht="15" customHeight="1">
      <c r="A23" s="99" t="s">
        <v>1</v>
      </c>
      <c r="B23" s="93" t="s">
        <v>2122</v>
      </c>
      <c r="C23" t="s">
        <v>2427</v>
      </c>
      <c r="D23" t="s">
        <v>2495</v>
      </c>
      <c r="E23" t="s">
        <v>2496</v>
      </c>
      <c r="F23" t="s">
        <v>2105</v>
      </c>
      <c r="G23">
        <v>45.098399999999998</v>
      </c>
      <c r="H23">
        <v>43.183132000000001</v>
      </c>
      <c r="I23">
        <v>44.878860000000003</v>
      </c>
      <c r="J23">
        <v>42.311188000000001</v>
      </c>
      <c r="K23">
        <v>41.219119999999997</v>
      </c>
      <c r="L23">
        <v>41.567672999999999</v>
      </c>
      <c r="M23">
        <v>41.456791000000003</v>
      </c>
      <c r="N23">
        <v>43.140450000000001</v>
      </c>
      <c r="O23">
        <v>46.895927</v>
      </c>
      <c r="P23">
        <v>51.488796000000001</v>
      </c>
      <c r="Q23">
        <v>58.315021999999999</v>
      </c>
      <c r="R23">
        <v>64.530876000000006</v>
      </c>
      <c r="S23">
        <v>72.045967000000005</v>
      </c>
      <c r="T23">
        <v>79.581985000000003</v>
      </c>
      <c r="U23">
        <v>87.853249000000005</v>
      </c>
      <c r="V23">
        <v>94.674225000000007</v>
      </c>
      <c r="W23">
        <v>100.86777499999999</v>
      </c>
      <c r="X23">
        <v>107.29220599999999</v>
      </c>
      <c r="Y23">
        <v>114.558159</v>
      </c>
      <c r="Z23">
        <v>120.887489</v>
      </c>
      <c r="AA23">
        <v>127.426682</v>
      </c>
      <c r="AB23">
        <v>133.08253500000001</v>
      </c>
      <c r="AC23">
        <v>138.54510500000001</v>
      </c>
      <c r="AD23">
        <v>144.04106100000001</v>
      </c>
      <c r="AE23">
        <v>150.035324</v>
      </c>
      <c r="AF23">
        <v>158.088089</v>
      </c>
      <c r="AG23">
        <v>163.426514</v>
      </c>
      <c r="AH23">
        <v>168.74787900000001</v>
      </c>
      <c r="AI23">
        <v>175.613022</v>
      </c>
      <c r="AJ23">
        <v>181.703384</v>
      </c>
      <c r="AK23">
        <v>187.48808299999999</v>
      </c>
      <c r="AL23" s="91">
        <v>4.9000000000000002E-2</v>
      </c>
    </row>
    <row r="24" spans="1:38" ht="15" customHeight="1">
      <c r="A24" s="99" t="s">
        <v>1</v>
      </c>
      <c r="B24" s="93" t="s">
        <v>2125</v>
      </c>
      <c r="C24" t="s">
        <v>2430</v>
      </c>
      <c r="D24" t="s">
        <v>2497</v>
      </c>
      <c r="E24" t="s">
        <v>2498</v>
      </c>
      <c r="F24" t="s">
        <v>2105</v>
      </c>
      <c r="G24">
        <v>65.759253999999999</v>
      </c>
      <c r="H24">
        <v>57.491382999999999</v>
      </c>
      <c r="I24">
        <v>66.992439000000005</v>
      </c>
      <c r="J24">
        <v>73.780128000000005</v>
      </c>
      <c r="K24">
        <v>80.019737000000006</v>
      </c>
      <c r="L24">
        <v>83.488006999999996</v>
      </c>
      <c r="M24">
        <v>88.954521</v>
      </c>
      <c r="N24">
        <v>94.401580999999993</v>
      </c>
      <c r="O24">
        <v>105.246628</v>
      </c>
      <c r="P24">
        <v>117.28207399999999</v>
      </c>
      <c r="Q24">
        <v>132.60144</v>
      </c>
      <c r="R24">
        <v>153.49262999999999</v>
      </c>
      <c r="S24">
        <v>173.61665300000001</v>
      </c>
      <c r="T24">
        <v>198.33242799999999</v>
      </c>
      <c r="U24">
        <v>225.30926500000001</v>
      </c>
      <c r="V24">
        <v>254.45285000000001</v>
      </c>
      <c r="W24">
        <v>278.038544</v>
      </c>
      <c r="X24">
        <v>303.48288000000002</v>
      </c>
      <c r="Y24">
        <v>332.549622</v>
      </c>
      <c r="Z24">
        <v>360.707672</v>
      </c>
      <c r="AA24">
        <v>386.63501000000002</v>
      </c>
      <c r="AB24">
        <v>406.61685199999999</v>
      </c>
      <c r="AC24">
        <v>425.57904100000002</v>
      </c>
      <c r="AD24">
        <v>443.11395299999998</v>
      </c>
      <c r="AE24">
        <v>462.96020499999997</v>
      </c>
      <c r="AF24">
        <v>488.96313500000002</v>
      </c>
      <c r="AG24">
        <v>510.02221700000001</v>
      </c>
      <c r="AH24">
        <v>528.28735400000005</v>
      </c>
      <c r="AI24">
        <v>553.26159700000005</v>
      </c>
      <c r="AJ24">
        <v>572.91253700000004</v>
      </c>
      <c r="AK24">
        <v>594.61016800000004</v>
      </c>
      <c r="AL24" s="91">
        <v>7.5999999999999998E-2</v>
      </c>
    </row>
    <row r="25" spans="1:38" ht="15" customHeight="1">
      <c r="A25" s="99" t="s">
        <v>5</v>
      </c>
      <c r="B25" s="93" t="s">
        <v>2128</v>
      </c>
      <c r="C25" t="s">
        <v>2499</v>
      </c>
      <c r="D25" t="s">
        <v>2500</v>
      </c>
      <c r="E25" t="s">
        <v>2501</v>
      </c>
      <c r="F25" t="s">
        <v>2105</v>
      </c>
      <c r="G25">
        <v>20.674416000000001</v>
      </c>
      <c r="H25">
        <v>28.176988999999999</v>
      </c>
      <c r="I25">
        <v>33.950932000000002</v>
      </c>
      <c r="J25">
        <v>36.931286</v>
      </c>
      <c r="K25">
        <v>41.969532000000001</v>
      </c>
      <c r="L25">
        <v>48.640994999999997</v>
      </c>
      <c r="M25">
        <v>55.013874000000001</v>
      </c>
      <c r="N25">
        <v>62.905365000000003</v>
      </c>
      <c r="O25">
        <v>73.882957000000005</v>
      </c>
      <c r="P25">
        <v>77.068755999999993</v>
      </c>
      <c r="Q25">
        <v>80.696731999999997</v>
      </c>
      <c r="R25">
        <v>81.135765000000006</v>
      </c>
      <c r="S25">
        <v>83.302795000000003</v>
      </c>
      <c r="T25">
        <v>84.292327999999998</v>
      </c>
      <c r="U25">
        <v>85.728806000000006</v>
      </c>
      <c r="V25">
        <v>84.681640999999999</v>
      </c>
      <c r="W25">
        <v>83.560676999999998</v>
      </c>
      <c r="X25">
        <v>82.382141000000004</v>
      </c>
      <c r="Y25">
        <v>81.626305000000002</v>
      </c>
      <c r="Z25">
        <v>79.956458999999995</v>
      </c>
      <c r="AA25">
        <v>78.624977000000001</v>
      </c>
      <c r="AB25">
        <v>76.511696000000001</v>
      </c>
      <c r="AC25">
        <v>74.205223000000004</v>
      </c>
      <c r="AD25">
        <v>72.000122000000005</v>
      </c>
      <c r="AE25">
        <v>69.958206000000004</v>
      </c>
      <c r="AF25">
        <v>68.774047999999993</v>
      </c>
      <c r="AG25">
        <v>66.152739999999994</v>
      </c>
      <c r="AH25">
        <v>63.704295999999999</v>
      </c>
      <c r="AI25">
        <v>61.705100999999999</v>
      </c>
      <c r="AJ25">
        <v>59.545723000000002</v>
      </c>
      <c r="AK25">
        <v>57.139907999999998</v>
      </c>
      <c r="AL25" s="91">
        <v>3.4000000000000002E-2</v>
      </c>
    </row>
    <row r="26" spans="1:38" ht="15" customHeight="1">
      <c r="A26" s="99" t="s">
        <v>5</v>
      </c>
      <c r="B26" s="93" t="s">
        <v>2132</v>
      </c>
      <c r="C26" t="s">
        <v>2502</v>
      </c>
      <c r="D26" t="s">
        <v>2503</v>
      </c>
      <c r="E26" t="s">
        <v>2504</v>
      </c>
      <c r="F26" t="s">
        <v>2105</v>
      </c>
      <c r="G26">
        <v>5.3106419999999996</v>
      </c>
      <c r="H26">
        <v>5.6303320000000001</v>
      </c>
      <c r="I26">
        <v>5.2414160000000001</v>
      </c>
      <c r="J26">
        <v>4.6340560000000002</v>
      </c>
      <c r="K26">
        <v>4.4100590000000004</v>
      </c>
      <c r="L26">
        <v>4.3392419999999996</v>
      </c>
      <c r="M26">
        <v>4.3922869999999996</v>
      </c>
      <c r="N26">
        <v>4.544848</v>
      </c>
      <c r="O26">
        <v>4.8866290000000001</v>
      </c>
      <c r="P26">
        <v>5.3271199999999999</v>
      </c>
      <c r="Q26">
        <v>5.9793890000000003</v>
      </c>
      <c r="R26">
        <v>6.4114420000000001</v>
      </c>
      <c r="S26">
        <v>6.8253269999999997</v>
      </c>
      <c r="T26">
        <v>7.1649520000000004</v>
      </c>
      <c r="U26">
        <v>7.5200129999999996</v>
      </c>
      <c r="V26">
        <v>7.7050919999999996</v>
      </c>
      <c r="W26">
        <v>7.8150329999999997</v>
      </c>
      <c r="X26">
        <v>7.9051960000000001</v>
      </c>
      <c r="Y26">
        <v>8.0241579999999999</v>
      </c>
      <c r="Z26">
        <v>8.0557169999999996</v>
      </c>
      <c r="AA26">
        <v>8.0790989999999994</v>
      </c>
      <c r="AB26">
        <v>8.0360820000000004</v>
      </c>
      <c r="AC26">
        <v>7.9697839999999998</v>
      </c>
      <c r="AD26">
        <v>7.8934300000000004</v>
      </c>
      <c r="AE26">
        <v>7.8318729999999999</v>
      </c>
      <c r="AF26">
        <v>7.8577079999999997</v>
      </c>
      <c r="AG26">
        <v>7.7429709999999998</v>
      </c>
      <c r="AH26">
        <v>7.623875</v>
      </c>
      <c r="AI26">
        <v>7.568454</v>
      </c>
      <c r="AJ26">
        <v>7.464639</v>
      </c>
      <c r="AK26">
        <v>7.3430020000000003</v>
      </c>
      <c r="AL26" s="91">
        <v>1.0999999999999999E-2</v>
      </c>
    </row>
    <row r="27" spans="1:38" ht="15" customHeight="1">
      <c r="A27" s="99" t="s">
        <v>4</v>
      </c>
      <c r="B27" s="93" t="s">
        <v>2136</v>
      </c>
      <c r="C27" t="s">
        <v>2137</v>
      </c>
      <c r="D27" t="s">
        <v>2505</v>
      </c>
      <c r="E27" t="s">
        <v>2506</v>
      </c>
      <c r="F27" t="s">
        <v>2105</v>
      </c>
      <c r="G27">
        <v>0</v>
      </c>
      <c r="H27">
        <v>0</v>
      </c>
      <c r="I27">
        <v>0</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t="s">
        <v>549</v>
      </c>
    </row>
    <row r="28" spans="1:38" ht="15" customHeight="1">
      <c r="A28" s="99" t="s">
        <v>3</v>
      </c>
      <c r="B28" s="93" t="s">
        <v>2140</v>
      </c>
      <c r="C28" t="s">
        <v>2141</v>
      </c>
      <c r="D28" t="s">
        <v>2507</v>
      </c>
      <c r="E28" t="s">
        <v>2508</v>
      </c>
      <c r="F28" t="s">
        <v>2105</v>
      </c>
      <c r="G28">
        <v>121.397232</v>
      </c>
      <c r="H28">
        <v>136.909775</v>
      </c>
      <c r="I28">
        <v>161.620529</v>
      </c>
      <c r="J28">
        <v>172.90016199999999</v>
      </c>
      <c r="K28">
        <v>185.48762500000001</v>
      </c>
      <c r="L28">
        <v>197.378525</v>
      </c>
      <c r="M28">
        <v>206.532532</v>
      </c>
      <c r="N28">
        <v>216.445618</v>
      </c>
      <c r="O28">
        <v>232.97335799999999</v>
      </c>
      <c r="P28">
        <v>246.07936100000001</v>
      </c>
      <c r="Q28">
        <v>261.67312600000002</v>
      </c>
      <c r="R28">
        <v>274.52325400000001</v>
      </c>
      <c r="S28">
        <v>287.88394199999999</v>
      </c>
      <c r="T28">
        <v>300.89297499999998</v>
      </c>
      <c r="U28">
        <v>315.429779</v>
      </c>
      <c r="V28">
        <v>326.46142600000002</v>
      </c>
      <c r="W28">
        <v>334.92172199999999</v>
      </c>
      <c r="X28">
        <v>344.05874599999999</v>
      </c>
      <c r="Y28">
        <v>356.154785</v>
      </c>
      <c r="Z28">
        <v>366.537689</v>
      </c>
      <c r="AA28">
        <v>377.08914199999998</v>
      </c>
      <c r="AB28">
        <v>390.3526</v>
      </c>
      <c r="AC28">
        <v>401.862122</v>
      </c>
      <c r="AD28">
        <v>413.02459700000003</v>
      </c>
      <c r="AE28">
        <v>425.68554699999999</v>
      </c>
      <c r="AF28">
        <v>443.74679600000002</v>
      </c>
      <c r="AG28">
        <v>455.27056900000002</v>
      </c>
      <c r="AH28">
        <v>466.52200299999998</v>
      </c>
      <c r="AI28">
        <v>482.34301799999997</v>
      </c>
      <c r="AJ28">
        <v>494.321167</v>
      </c>
      <c r="AK28">
        <v>505.77969400000001</v>
      </c>
      <c r="AL28" s="91">
        <v>4.9000000000000002E-2</v>
      </c>
    </row>
    <row r="29" spans="1:38" ht="15" customHeight="1">
      <c r="A29" s="99" t="s">
        <v>2</v>
      </c>
      <c r="B29" s="93" t="s">
        <v>2144</v>
      </c>
      <c r="C29" t="s">
        <v>2145</v>
      </c>
      <c r="D29" t="s">
        <v>2509</v>
      </c>
      <c r="E29" t="s">
        <v>2510</v>
      </c>
      <c r="F29" t="s">
        <v>2105</v>
      </c>
      <c r="G29">
        <v>0.43629899999999999</v>
      </c>
      <c r="H29">
        <v>0.44688600000000001</v>
      </c>
      <c r="I29">
        <v>0.54858899999999999</v>
      </c>
      <c r="J29">
        <v>0.60780699999999999</v>
      </c>
      <c r="K29">
        <v>0.65428600000000003</v>
      </c>
      <c r="L29">
        <v>0.68139700000000003</v>
      </c>
      <c r="M29">
        <v>0.67553300000000005</v>
      </c>
      <c r="N29">
        <v>0.66068800000000005</v>
      </c>
      <c r="O29">
        <v>0.66388499999999995</v>
      </c>
      <c r="P29">
        <v>0.65932400000000002</v>
      </c>
      <c r="Q29">
        <v>0.65431600000000001</v>
      </c>
      <c r="R29">
        <v>0.66020900000000005</v>
      </c>
      <c r="S29">
        <v>0.65928699999999996</v>
      </c>
      <c r="T29">
        <v>0.66081100000000004</v>
      </c>
      <c r="U29">
        <v>0.66457699999999997</v>
      </c>
      <c r="V29">
        <v>0.66665700000000006</v>
      </c>
      <c r="W29">
        <v>0.65699399999999997</v>
      </c>
      <c r="X29">
        <v>0.65082700000000004</v>
      </c>
      <c r="Y29">
        <v>0.65140600000000004</v>
      </c>
      <c r="Z29">
        <v>0.64930500000000002</v>
      </c>
      <c r="AA29">
        <v>0.64486699999999997</v>
      </c>
      <c r="AB29">
        <v>0.64294700000000005</v>
      </c>
      <c r="AC29">
        <v>0.64115999999999995</v>
      </c>
      <c r="AD29">
        <v>0.63736599999999999</v>
      </c>
      <c r="AE29">
        <v>0.635911</v>
      </c>
      <c r="AF29">
        <v>0.64154299999999997</v>
      </c>
      <c r="AG29">
        <v>0.63843099999999997</v>
      </c>
      <c r="AH29">
        <v>0.63314400000000004</v>
      </c>
      <c r="AI29">
        <v>0.63452600000000003</v>
      </c>
      <c r="AJ29">
        <v>0.62921300000000002</v>
      </c>
      <c r="AK29">
        <v>0.62481299999999995</v>
      </c>
      <c r="AL29" s="91">
        <v>1.2E-2</v>
      </c>
    </row>
    <row r="30" spans="1:38" ht="15" customHeight="1">
      <c r="A30" s="99" t="s">
        <v>2</v>
      </c>
      <c r="B30" s="93" t="s">
        <v>2148</v>
      </c>
      <c r="C30" t="s">
        <v>2149</v>
      </c>
      <c r="D30" t="s">
        <v>2511</v>
      </c>
      <c r="E30" t="s">
        <v>2512</v>
      </c>
      <c r="F30" t="s">
        <v>2105</v>
      </c>
      <c r="G30">
        <v>2.233771</v>
      </c>
      <c r="H30">
        <v>2.3549190000000002</v>
      </c>
      <c r="I30">
        <v>2.6102080000000001</v>
      </c>
      <c r="J30">
        <v>2.6420149999999998</v>
      </c>
      <c r="K30">
        <v>2.6773419999999999</v>
      </c>
      <c r="L30">
        <v>2.7028590000000001</v>
      </c>
      <c r="M30">
        <v>2.6681970000000002</v>
      </c>
      <c r="N30">
        <v>2.6230820000000001</v>
      </c>
      <c r="O30">
        <v>2.6450670000000001</v>
      </c>
      <c r="P30">
        <v>2.6557900000000001</v>
      </c>
      <c r="Q30">
        <v>2.6701060000000001</v>
      </c>
      <c r="R30">
        <v>2.6834129999999998</v>
      </c>
      <c r="S30">
        <v>2.6993930000000002</v>
      </c>
      <c r="T30">
        <v>2.7136650000000002</v>
      </c>
      <c r="U30">
        <v>2.737803</v>
      </c>
      <c r="V30">
        <v>2.7418469999999999</v>
      </c>
      <c r="W30">
        <v>2.7204739999999998</v>
      </c>
      <c r="X30">
        <v>2.7040519999999999</v>
      </c>
      <c r="Y30">
        <v>2.7096710000000002</v>
      </c>
      <c r="Z30">
        <v>2.7040820000000001</v>
      </c>
      <c r="AA30">
        <v>2.6957080000000002</v>
      </c>
      <c r="AB30">
        <v>2.6903959999999998</v>
      </c>
      <c r="AC30">
        <v>2.6841889999999999</v>
      </c>
      <c r="AD30">
        <v>2.672501</v>
      </c>
      <c r="AE30">
        <v>2.6680100000000002</v>
      </c>
      <c r="AF30">
        <v>2.6929240000000001</v>
      </c>
      <c r="AG30">
        <v>2.6788340000000002</v>
      </c>
      <c r="AH30">
        <v>2.6605189999999999</v>
      </c>
      <c r="AI30">
        <v>2.6682290000000002</v>
      </c>
      <c r="AJ30">
        <v>2.6504690000000002</v>
      </c>
      <c r="AK30">
        <v>2.630525</v>
      </c>
      <c r="AL30" s="91">
        <v>5.0000000000000001E-3</v>
      </c>
    </row>
    <row r="31" spans="1:38" ht="15" customHeight="1">
      <c r="A31" s="99" t="s">
        <v>6</v>
      </c>
      <c r="B31" s="93" t="s">
        <v>2152</v>
      </c>
      <c r="C31" t="s">
        <v>2153</v>
      </c>
      <c r="D31" t="s">
        <v>2513</v>
      </c>
      <c r="E31" t="s">
        <v>2514</v>
      </c>
      <c r="F31" t="s">
        <v>2105</v>
      </c>
      <c r="G31">
        <v>0.41389199999999998</v>
      </c>
      <c r="H31">
        <v>0.373083</v>
      </c>
      <c r="I31">
        <v>0.43224200000000002</v>
      </c>
      <c r="J31">
        <v>0.45028600000000002</v>
      </c>
      <c r="K31">
        <v>0.45489200000000002</v>
      </c>
      <c r="L31">
        <v>0.45953699999999997</v>
      </c>
      <c r="M31">
        <v>0.45393699999999998</v>
      </c>
      <c r="N31">
        <v>0.44735999999999998</v>
      </c>
      <c r="O31">
        <v>0.45521699999999998</v>
      </c>
      <c r="P31">
        <v>0.45961400000000002</v>
      </c>
      <c r="Q31">
        <v>0.46068799999999999</v>
      </c>
      <c r="R31">
        <v>0.47550500000000001</v>
      </c>
      <c r="S31">
        <v>0.47844599999999998</v>
      </c>
      <c r="T31">
        <v>0.485149</v>
      </c>
      <c r="U31">
        <v>0.49132700000000001</v>
      </c>
      <c r="V31">
        <v>0.499504</v>
      </c>
      <c r="W31">
        <v>0.49548599999999998</v>
      </c>
      <c r="X31">
        <v>0.49308000000000002</v>
      </c>
      <c r="Y31">
        <v>0.496612</v>
      </c>
      <c r="Z31">
        <v>0.499809</v>
      </c>
      <c r="AA31">
        <v>0.499778</v>
      </c>
      <c r="AB31">
        <v>0.50252600000000003</v>
      </c>
      <c r="AC31">
        <v>0.50540099999999999</v>
      </c>
      <c r="AD31">
        <v>0.50678500000000004</v>
      </c>
      <c r="AE31">
        <v>0.50928600000000002</v>
      </c>
      <c r="AF31">
        <v>0.517814</v>
      </c>
      <c r="AG31">
        <v>0.52007300000000001</v>
      </c>
      <c r="AH31">
        <v>0.51906799999999997</v>
      </c>
      <c r="AI31">
        <v>0.52413200000000004</v>
      </c>
      <c r="AJ31">
        <v>0.52189600000000003</v>
      </c>
      <c r="AK31">
        <v>0.521648</v>
      </c>
      <c r="AL31" s="91">
        <v>8.0000000000000002E-3</v>
      </c>
    </row>
    <row r="32" spans="1:38" ht="15" customHeight="1">
      <c r="A32" s="99" t="s">
        <v>6</v>
      </c>
      <c r="B32" s="93" t="s">
        <v>2156</v>
      </c>
      <c r="C32" t="s">
        <v>2157</v>
      </c>
      <c r="D32" t="s">
        <v>2513</v>
      </c>
      <c r="E32" t="s">
        <v>2515</v>
      </c>
      <c r="F32" t="s">
        <v>2105</v>
      </c>
      <c r="G32">
        <v>0.55315300000000001</v>
      </c>
      <c r="H32">
        <v>0.58484800000000003</v>
      </c>
      <c r="I32">
        <v>0.64725900000000003</v>
      </c>
      <c r="J32">
        <v>0.65540200000000004</v>
      </c>
      <c r="K32">
        <v>0.66368400000000005</v>
      </c>
      <c r="L32">
        <v>0.66954100000000005</v>
      </c>
      <c r="M32">
        <v>0.66135900000000003</v>
      </c>
      <c r="N32">
        <v>0.65037699999999998</v>
      </c>
      <c r="O32">
        <v>0.655528</v>
      </c>
      <c r="P32">
        <v>0.658057</v>
      </c>
      <c r="Q32">
        <v>0.66197300000000003</v>
      </c>
      <c r="R32">
        <v>0.66510400000000003</v>
      </c>
      <c r="S32">
        <v>0.66882799999999998</v>
      </c>
      <c r="T32">
        <v>0.67204200000000003</v>
      </c>
      <c r="U32">
        <v>0.67763099999999998</v>
      </c>
      <c r="V32">
        <v>0.67803500000000005</v>
      </c>
      <c r="W32">
        <v>0.67215499999999995</v>
      </c>
      <c r="X32">
        <v>0.66730699999999998</v>
      </c>
      <c r="Y32">
        <v>0.66812700000000003</v>
      </c>
      <c r="Z32">
        <v>0.66622700000000001</v>
      </c>
      <c r="AA32">
        <v>0.66366099999999995</v>
      </c>
      <c r="AB32">
        <v>0.66194799999999998</v>
      </c>
      <c r="AC32">
        <v>0.66001600000000005</v>
      </c>
      <c r="AD32">
        <v>0.65696100000000002</v>
      </c>
      <c r="AE32">
        <v>0.65544199999999997</v>
      </c>
      <c r="AF32">
        <v>0.66126600000000002</v>
      </c>
      <c r="AG32">
        <v>0.65729000000000004</v>
      </c>
      <c r="AH32">
        <v>0.65231099999999997</v>
      </c>
      <c r="AI32">
        <v>0.65364599999999995</v>
      </c>
      <c r="AJ32">
        <v>0.64876599999999995</v>
      </c>
      <c r="AK32">
        <v>0.64339400000000002</v>
      </c>
      <c r="AL32" s="91">
        <v>5.0000000000000001E-3</v>
      </c>
    </row>
    <row r="33" spans="1:38" ht="15" customHeight="1">
      <c r="A33" s="99" t="s">
        <v>7</v>
      </c>
      <c r="B33" s="93" t="s">
        <v>2159</v>
      </c>
      <c r="C33" t="s">
        <v>2160</v>
      </c>
      <c r="D33" t="s">
        <v>2516</v>
      </c>
      <c r="E33" t="s">
        <v>2517</v>
      </c>
      <c r="F33" t="s">
        <v>2105</v>
      </c>
      <c r="G33">
        <v>0</v>
      </c>
      <c r="H33">
        <v>0</v>
      </c>
      <c r="I33">
        <v>0</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t="s">
        <v>549</v>
      </c>
    </row>
    <row r="34" spans="1:38" ht="15" customHeight="1">
      <c r="A34" s="99" t="s">
        <v>7</v>
      </c>
      <c r="B34" s="93" t="s">
        <v>2163</v>
      </c>
      <c r="C34" t="s">
        <v>2164</v>
      </c>
      <c r="D34" t="s">
        <v>2518</v>
      </c>
      <c r="E34" t="s">
        <v>2519</v>
      </c>
      <c r="F34" t="s">
        <v>2105</v>
      </c>
      <c r="G34">
        <v>0.17832799999999999</v>
      </c>
      <c r="H34">
        <v>0.18437400000000001</v>
      </c>
      <c r="I34">
        <v>0.21912999999999999</v>
      </c>
      <c r="J34">
        <v>0.24729699999999999</v>
      </c>
      <c r="K34">
        <v>0.283277</v>
      </c>
      <c r="L34">
        <v>0.33186599999999999</v>
      </c>
      <c r="M34">
        <v>0.37571900000000003</v>
      </c>
      <c r="N34">
        <v>0.42196699999999998</v>
      </c>
      <c r="O34">
        <v>0.48280099999999998</v>
      </c>
      <c r="P34">
        <v>0.54520800000000003</v>
      </c>
      <c r="Q34">
        <v>0.61085900000000004</v>
      </c>
      <c r="R34">
        <v>0.67425599999999997</v>
      </c>
      <c r="S34">
        <v>0.73638300000000001</v>
      </c>
      <c r="T34">
        <v>0.79417099999999996</v>
      </c>
      <c r="U34">
        <v>0.85042899999999999</v>
      </c>
      <c r="V34">
        <v>0.89630500000000002</v>
      </c>
      <c r="W34">
        <v>0.92880200000000002</v>
      </c>
      <c r="X34">
        <v>0.95828199999999997</v>
      </c>
      <c r="Y34">
        <v>0.99207900000000004</v>
      </c>
      <c r="Z34">
        <v>1.0194589999999999</v>
      </c>
      <c r="AA34">
        <v>1.0433060000000001</v>
      </c>
      <c r="AB34">
        <v>1.0675779999999999</v>
      </c>
      <c r="AC34">
        <v>1.0908180000000001</v>
      </c>
      <c r="AD34">
        <v>1.110843</v>
      </c>
      <c r="AE34">
        <v>1.133713</v>
      </c>
      <c r="AF34">
        <v>1.169284</v>
      </c>
      <c r="AG34">
        <v>1.1889510000000001</v>
      </c>
      <c r="AH34">
        <v>1.2056260000000001</v>
      </c>
      <c r="AI34">
        <v>1.2346550000000001</v>
      </c>
      <c r="AJ34">
        <v>1.250848</v>
      </c>
      <c r="AK34">
        <v>1.266985</v>
      </c>
      <c r="AL34" s="91">
        <v>6.8000000000000005E-2</v>
      </c>
    </row>
    <row r="35" spans="1:38" ht="15" customHeight="1">
      <c r="A35" s="99"/>
      <c r="B35" s="93" t="s">
        <v>2167</v>
      </c>
      <c r="C35" t="s">
        <v>2168</v>
      </c>
      <c r="D35" t="s">
        <v>2520</v>
      </c>
      <c r="E35" t="s">
        <v>2521</v>
      </c>
      <c r="F35" t="s">
        <v>2105</v>
      </c>
      <c r="G35">
        <v>346.935272</v>
      </c>
      <c r="H35">
        <v>366.23074300000002</v>
      </c>
      <c r="I35">
        <v>417.21722399999999</v>
      </c>
      <c r="J35">
        <v>436.024811</v>
      </c>
      <c r="K35">
        <v>459.848816</v>
      </c>
      <c r="L35">
        <v>483.04775999999998</v>
      </c>
      <c r="M35">
        <v>502.50482199999999</v>
      </c>
      <c r="N35">
        <v>525.64086899999995</v>
      </c>
      <c r="O35">
        <v>568.70343000000003</v>
      </c>
      <c r="P35">
        <v>602.35955799999999</v>
      </c>
      <c r="Q35">
        <v>644.92663600000003</v>
      </c>
      <c r="R35">
        <v>686.01440400000001</v>
      </c>
      <c r="S35">
        <v>730.05273399999999</v>
      </c>
      <c r="T35">
        <v>776.91992200000004</v>
      </c>
      <c r="U35">
        <v>829.09399399999995</v>
      </c>
      <c r="V35">
        <v>875.03411900000003</v>
      </c>
      <c r="W35">
        <v>911.12616000000003</v>
      </c>
      <c r="X35">
        <v>950.02514599999995</v>
      </c>
      <c r="Y35">
        <v>997.61016800000004</v>
      </c>
      <c r="Z35">
        <v>1040.204346</v>
      </c>
      <c r="AA35">
        <v>1081.1759030000001</v>
      </c>
      <c r="AB35">
        <v>1117.3350829999999</v>
      </c>
      <c r="AC35">
        <v>1150.3082280000001</v>
      </c>
      <c r="AD35">
        <v>1181.4125979999999</v>
      </c>
      <c r="AE35">
        <v>1217.249634</v>
      </c>
      <c r="AF35">
        <v>1268.7094729999999</v>
      </c>
      <c r="AG35">
        <v>1302.913452</v>
      </c>
      <c r="AH35">
        <v>1334.0649410000001</v>
      </c>
      <c r="AI35">
        <v>1379.4960940000001</v>
      </c>
      <c r="AJ35">
        <v>1413.8126219999999</v>
      </c>
      <c r="AK35">
        <v>1448.9676509999999</v>
      </c>
      <c r="AL35" s="91">
        <v>4.9000000000000002E-2</v>
      </c>
    </row>
    <row r="36" spans="1:38" ht="15" customHeight="1">
      <c r="A36" s="99"/>
      <c r="B36" s="93" t="s">
        <v>2171</v>
      </c>
      <c r="C36" t="s">
        <v>2172</v>
      </c>
      <c r="D36" t="s">
        <v>2522</v>
      </c>
      <c r="E36" t="s">
        <v>2523</v>
      </c>
      <c r="F36" t="s">
        <v>2175</v>
      </c>
      <c r="G36">
        <v>7.2617570000000002</v>
      </c>
      <c r="H36">
        <v>7.1317060000000003</v>
      </c>
      <c r="I36">
        <v>7.3713329999999999</v>
      </c>
      <c r="J36">
        <v>7.6314289999999998</v>
      </c>
      <c r="K36">
        <v>7.9388050000000003</v>
      </c>
      <c r="L36">
        <v>8.25793</v>
      </c>
      <c r="M36">
        <v>8.6959309999999999</v>
      </c>
      <c r="N36">
        <v>9.2486280000000001</v>
      </c>
      <c r="O36">
        <v>9.9263720000000006</v>
      </c>
      <c r="P36">
        <v>10.470497</v>
      </c>
      <c r="Q36">
        <v>11.130689</v>
      </c>
      <c r="R36">
        <v>11.797069</v>
      </c>
      <c r="S36">
        <v>12.471461</v>
      </c>
      <c r="T36">
        <v>13.203564999999999</v>
      </c>
      <c r="U36">
        <v>13.967699</v>
      </c>
      <c r="V36">
        <v>14.725889</v>
      </c>
      <c r="W36">
        <v>15.443156</v>
      </c>
      <c r="X36">
        <v>16.196693</v>
      </c>
      <c r="Y36">
        <v>16.973568</v>
      </c>
      <c r="Z36">
        <v>17.735476999999999</v>
      </c>
      <c r="AA36">
        <v>18.487103999999999</v>
      </c>
      <c r="AB36">
        <v>19.144907</v>
      </c>
      <c r="AC36">
        <v>19.756143999999999</v>
      </c>
      <c r="AD36">
        <v>20.37764</v>
      </c>
      <c r="AE36">
        <v>21.032349</v>
      </c>
      <c r="AF36">
        <v>21.722670000000001</v>
      </c>
      <c r="AG36">
        <v>22.431474999999999</v>
      </c>
      <c r="AH36">
        <v>23.125471000000001</v>
      </c>
      <c r="AI36">
        <v>23.84638</v>
      </c>
      <c r="AJ36">
        <v>24.602717999999999</v>
      </c>
      <c r="AK36">
        <v>25.411739000000001</v>
      </c>
      <c r="AL36" s="91">
        <v>4.2999999999999997E-2</v>
      </c>
    </row>
    <row r="37" spans="1:38" ht="15" customHeight="1">
      <c r="A37" s="99"/>
      <c r="B37" s="93" t="s">
        <v>2176</v>
      </c>
      <c r="C37" t="s">
        <v>2177</v>
      </c>
      <c r="D37" t="s">
        <v>2524</v>
      </c>
      <c r="E37" t="s">
        <v>2525</v>
      </c>
      <c r="F37" t="s">
        <v>2105</v>
      </c>
      <c r="G37">
        <v>4777.5668949999999</v>
      </c>
      <c r="H37">
        <v>5135.2470700000003</v>
      </c>
      <c r="I37">
        <v>5659.9975590000004</v>
      </c>
      <c r="J37">
        <v>5713.5405270000001</v>
      </c>
      <c r="K37">
        <v>5792.4189450000003</v>
      </c>
      <c r="L37">
        <v>5849.501953</v>
      </c>
      <c r="M37">
        <v>5778.6196289999998</v>
      </c>
      <c r="N37">
        <v>5683.4472660000001</v>
      </c>
      <c r="O37">
        <v>5729.2172849999997</v>
      </c>
      <c r="P37">
        <v>5752.921875</v>
      </c>
      <c r="Q37">
        <v>5794.1308589999999</v>
      </c>
      <c r="R37">
        <v>5815.1259769999997</v>
      </c>
      <c r="S37">
        <v>5853.7866210000002</v>
      </c>
      <c r="T37">
        <v>5884.1684569999998</v>
      </c>
      <c r="U37">
        <v>5935.794922</v>
      </c>
      <c r="V37">
        <v>5942.1479490000002</v>
      </c>
      <c r="W37">
        <v>5899.8701170000004</v>
      </c>
      <c r="X37">
        <v>5865.5498049999997</v>
      </c>
      <c r="Y37">
        <v>5877.4335940000001</v>
      </c>
      <c r="Z37">
        <v>5865.1044920000004</v>
      </c>
      <c r="AA37">
        <v>5848.2705079999996</v>
      </c>
      <c r="AB37">
        <v>5836.1997069999998</v>
      </c>
      <c r="AC37">
        <v>5822.5346680000002</v>
      </c>
      <c r="AD37">
        <v>5797.5927730000003</v>
      </c>
      <c r="AE37">
        <v>5787.5117190000001</v>
      </c>
      <c r="AF37">
        <v>5840.4858400000003</v>
      </c>
      <c r="AG37">
        <v>5808.4165039999998</v>
      </c>
      <c r="AH37">
        <v>5768.8120120000003</v>
      </c>
      <c r="AI37">
        <v>5784.9287109999996</v>
      </c>
      <c r="AJ37">
        <v>5746.5708009999998</v>
      </c>
      <c r="AK37">
        <v>5701.9614259999998</v>
      </c>
      <c r="AL37" s="91">
        <v>6.0000000000000001E-3</v>
      </c>
    </row>
    <row r="38" spans="1:38" ht="15" customHeight="1">
      <c r="A38" s="99"/>
      <c r="B38" s="93"/>
      <c r="C38" t="s">
        <v>2180</v>
      </c>
      <c r="E38" t="s">
        <v>2526</v>
      </c>
    </row>
    <row r="39" spans="1:38" ht="15" customHeight="1">
      <c r="A39" s="99"/>
      <c r="B39" s="93"/>
      <c r="C39" t="s">
        <v>2181</v>
      </c>
      <c r="E39" t="s">
        <v>2527</v>
      </c>
    </row>
    <row r="40" spans="1:38" s="36" customFormat="1" ht="15" customHeight="1">
      <c r="A40" s="99" t="s">
        <v>3</v>
      </c>
      <c r="B40" s="93" t="s">
        <v>2182</v>
      </c>
      <c r="C40" t="s">
        <v>2102</v>
      </c>
      <c r="D40" t="s">
        <v>2528</v>
      </c>
      <c r="E40" t="s">
        <v>2529</v>
      </c>
      <c r="F40" t="s">
        <v>2105</v>
      </c>
      <c r="G40">
        <v>6511.5112300000001</v>
      </c>
      <c r="H40">
        <v>7292.9345700000003</v>
      </c>
      <c r="I40">
        <v>7525.9262699999999</v>
      </c>
      <c r="J40">
        <v>7716.5991210000002</v>
      </c>
      <c r="K40">
        <v>8010.6342770000001</v>
      </c>
      <c r="L40">
        <v>8217.6806639999995</v>
      </c>
      <c r="M40">
        <v>8112.4086909999996</v>
      </c>
      <c r="N40">
        <v>7927.6225590000004</v>
      </c>
      <c r="O40">
        <v>7939.861328</v>
      </c>
      <c r="P40">
        <v>7908.939453</v>
      </c>
      <c r="Q40">
        <v>7718.6572269999997</v>
      </c>
      <c r="R40">
        <v>7683.6752930000002</v>
      </c>
      <c r="S40">
        <v>7655.0903319999998</v>
      </c>
      <c r="T40">
        <v>7618.3012699999999</v>
      </c>
      <c r="U40">
        <v>7564.6049800000001</v>
      </c>
      <c r="V40">
        <v>7588.0214839999999</v>
      </c>
      <c r="W40">
        <v>7548.6801759999998</v>
      </c>
      <c r="X40">
        <v>7479.4257809999999</v>
      </c>
      <c r="Y40">
        <v>7456.2070309999999</v>
      </c>
      <c r="Z40">
        <v>7444.9130859999996</v>
      </c>
      <c r="AA40">
        <v>7408.1596680000002</v>
      </c>
      <c r="AB40">
        <v>7379.0336909999996</v>
      </c>
      <c r="AC40">
        <v>7367.5815430000002</v>
      </c>
      <c r="AD40">
        <v>7330.8530270000001</v>
      </c>
      <c r="AE40">
        <v>7297.3505859999996</v>
      </c>
      <c r="AF40">
        <v>7318.8364259999998</v>
      </c>
      <c r="AG40">
        <v>7272.265625</v>
      </c>
      <c r="AH40">
        <v>7213.9648440000001</v>
      </c>
      <c r="AI40">
        <v>7236.2163090000004</v>
      </c>
      <c r="AJ40">
        <v>7160.7158200000003</v>
      </c>
      <c r="AK40">
        <v>7073.6337890000004</v>
      </c>
      <c r="AL40" s="91">
        <v>3.0000000000000001E-3</v>
      </c>
    </row>
    <row r="41" spans="1:38" ht="15" customHeight="1">
      <c r="A41" s="99" t="s">
        <v>4</v>
      </c>
      <c r="B41" s="93" t="s">
        <v>2185</v>
      </c>
      <c r="C41" t="s">
        <v>2107</v>
      </c>
      <c r="D41" t="s">
        <v>2530</v>
      </c>
      <c r="E41" t="s">
        <v>2531</v>
      </c>
      <c r="F41" t="s">
        <v>2105</v>
      </c>
      <c r="G41">
        <v>46.653286000000001</v>
      </c>
      <c r="H41">
        <v>86.627808000000002</v>
      </c>
      <c r="I41">
        <v>118.902939</v>
      </c>
      <c r="J41">
        <v>111.870407</v>
      </c>
      <c r="K41">
        <v>112.74366000000001</v>
      </c>
      <c r="L41">
        <v>118.86602000000001</v>
      </c>
      <c r="M41">
        <v>113.95781700000001</v>
      </c>
      <c r="N41">
        <v>110.3395</v>
      </c>
      <c r="O41">
        <v>114.477501</v>
      </c>
      <c r="P41">
        <v>115.45842</v>
      </c>
      <c r="Q41">
        <v>113.54399100000001</v>
      </c>
      <c r="R41">
        <v>113.89194500000001</v>
      </c>
      <c r="S41">
        <v>115.929947</v>
      </c>
      <c r="T41">
        <v>115.80641199999999</v>
      </c>
      <c r="U41">
        <v>118.985512</v>
      </c>
      <c r="V41">
        <v>119.196495</v>
      </c>
      <c r="W41">
        <v>121.283905</v>
      </c>
      <c r="X41">
        <v>120.205467</v>
      </c>
      <c r="Y41">
        <v>120.307976</v>
      </c>
      <c r="Z41">
        <v>122.686348</v>
      </c>
      <c r="AA41">
        <v>120.37797500000001</v>
      </c>
      <c r="AB41">
        <v>120.40473900000001</v>
      </c>
      <c r="AC41">
        <v>120.17377500000001</v>
      </c>
      <c r="AD41">
        <v>119.908913</v>
      </c>
      <c r="AE41">
        <v>119.431061</v>
      </c>
      <c r="AF41">
        <v>120.896111</v>
      </c>
      <c r="AG41">
        <v>119.21642300000001</v>
      </c>
      <c r="AH41">
        <v>118.31201900000001</v>
      </c>
      <c r="AI41">
        <v>118.43898</v>
      </c>
      <c r="AJ41">
        <v>117.401825</v>
      </c>
      <c r="AK41">
        <v>115.73097199999999</v>
      </c>
      <c r="AL41" s="91">
        <v>3.1E-2</v>
      </c>
    </row>
    <row r="42" spans="1:38" ht="15" customHeight="1">
      <c r="A42" s="99"/>
      <c r="B42" s="93" t="s">
        <v>2188</v>
      </c>
      <c r="C42" t="s">
        <v>2189</v>
      </c>
      <c r="D42" t="s">
        <v>2532</v>
      </c>
      <c r="E42" t="s">
        <v>2533</v>
      </c>
      <c r="F42" t="s">
        <v>2105</v>
      </c>
      <c r="G42">
        <v>6558.1645509999998</v>
      </c>
      <c r="H42">
        <v>7379.5625</v>
      </c>
      <c r="I42">
        <v>7644.8291019999997</v>
      </c>
      <c r="J42">
        <v>7828.4697269999997</v>
      </c>
      <c r="K42">
        <v>8123.3779299999997</v>
      </c>
      <c r="L42">
        <v>8336.546875</v>
      </c>
      <c r="M42">
        <v>8226.3662110000005</v>
      </c>
      <c r="N42">
        <v>8037.9619140000004</v>
      </c>
      <c r="O42">
        <v>8054.3388670000004</v>
      </c>
      <c r="P42">
        <v>8024.3979490000002</v>
      </c>
      <c r="Q42">
        <v>7832.201172</v>
      </c>
      <c r="R42">
        <v>7797.5673829999996</v>
      </c>
      <c r="S42">
        <v>7771.0205079999996</v>
      </c>
      <c r="T42">
        <v>7734.1079099999997</v>
      </c>
      <c r="U42">
        <v>7683.5903319999998</v>
      </c>
      <c r="V42">
        <v>7707.2177730000003</v>
      </c>
      <c r="W42">
        <v>7669.9638670000004</v>
      </c>
      <c r="X42">
        <v>7599.6313479999999</v>
      </c>
      <c r="Y42">
        <v>7576.5151370000003</v>
      </c>
      <c r="Z42">
        <v>7567.5996089999999</v>
      </c>
      <c r="AA42">
        <v>7528.5375979999999</v>
      </c>
      <c r="AB42">
        <v>7499.4384769999997</v>
      </c>
      <c r="AC42">
        <v>7487.7553710000002</v>
      </c>
      <c r="AD42">
        <v>7450.7617190000001</v>
      </c>
      <c r="AE42">
        <v>7416.7817379999997</v>
      </c>
      <c r="AF42">
        <v>7439.732422</v>
      </c>
      <c r="AG42">
        <v>7391.4819340000004</v>
      </c>
      <c r="AH42">
        <v>7332.2768550000001</v>
      </c>
      <c r="AI42">
        <v>7354.6552730000003</v>
      </c>
      <c r="AJ42">
        <v>7278.1176759999998</v>
      </c>
      <c r="AK42">
        <v>7189.3647460000002</v>
      </c>
      <c r="AL42" s="91">
        <v>3.0000000000000001E-3</v>
      </c>
    </row>
    <row r="43" spans="1:38" ht="15" customHeight="1">
      <c r="A43" s="99"/>
      <c r="B43" s="93"/>
      <c r="C43" t="s">
        <v>2192</v>
      </c>
      <c r="E43" t="s">
        <v>2534</v>
      </c>
    </row>
    <row r="44" spans="1:38" ht="15" customHeight="1">
      <c r="A44" s="99" t="s">
        <v>3</v>
      </c>
      <c r="B44" s="93" t="s">
        <v>2193</v>
      </c>
      <c r="C44" t="s">
        <v>2116</v>
      </c>
      <c r="D44" t="s">
        <v>2535</v>
      </c>
      <c r="E44" t="s">
        <v>2536</v>
      </c>
      <c r="F44" t="s">
        <v>2105</v>
      </c>
      <c r="G44">
        <v>658.66039999999998</v>
      </c>
      <c r="H44">
        <v>672.66931199999999</v>
      </c>
      <c r="I44">
        <v>696.22937000000002</v>
      </c>
      <c r="J44">
        <v>714.13098100000002</v>
      </c>
      <c r="K44">
        <v>741.75299099999995</v>
      </c>
      <c r="L44">
        <v>761.37091099999998</v>
      </c>
      <c r="M44">
        <v>754.853027</v>
      </c>
      <c r="N44">
        <v>739.60461399999997</v>
      </c>
      <c r="O44">
        <v>742.00176999999996</v>
      </c>
      <c r="P44">
        <v>740.44988999999998</v>
      </c>
      <c r="Q44">
        <v>724.608521</v>
      </c>
      <c r="R44">
        <v>722.612122</v>
      </c>
      <c r="S44">
        <v>721.50848399999995</v>
      </c>
      <c r="T44">
        <v>719.58471699999996</v>
      </c>
      <c r="U44">
        <v>716.46832300000005</v>
      </c>
      <c r="V44">
        <v>719.96905500000003</v>
      </c>
      <c r="W44">
        <v>717.42846699999996</v>
      </c>
      <c r="X44">
        <v>712.79492200000004</v>
      </c>
      <c r="Y44">
        <v>712.05938700000002</v>
      </c>
      <c r="Z44">
        <v>712.29937700000005</v>
      </c>
      <c r="AA44">
        <v>710.03509499999996</v>
      </c>
      <c r="AB44">
        <v>708.38903800000003</v>
      </c>
      <c r="AC44">
        <v>708.26019299999996</v>
      </c>
      <c r="AD44">
        <v>705.70605499999999</v>
      </c>
      <c r="AE44">
        <v>703.53607199999999</v>
      </c>
      <c r="AF44">
        <v>706.82189900000003</v>
      </c>
      <c r="AG44">
        <v>703.31671100000005</v>
      </c>
      <c r="AH44">
        <v>698.72473100000002</v>
      </c>
      <c r="AI44">
        <v>701.90130599999998</v>
      </c>
      <c r="AJ44">
        <v>695.80841099999998</v>
      </c>
      <c r="AK44">
        <v>688.55413799999997</v>
      </c>
      <c r="AL44" s="91">
        <v>1E-3</v>
      </c>
    </row>
    <row r="45" spans="1:38" ht="15" customHeight="1">
      <c r="A45" s="99" t="s">
        <v>1</v>
      </c>
      <c r="B45" s="93" t="s">
        <v>2196</v>
      </c>
      <c r="C45" t="s">
        <v>2424</v>
      </c>
      <c r="D45" t="s">
        <v>2537</v>
      </c>
      <c r="E45" t="s">
        <v>2538</v>
      </c>
      <c r="F45" t="s">
        <v>2105</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99" t="s">
        <v>1</v>
      </c>
      <c r="B46" s="93" t="s">
        <v>2198</v>
      </c>
      <c r="C46" t="s">
        <v>2427</v>
      </c>
      <c r="D46" t="s">
        <v>2539</v>
      </c>
      <c r="E46" t="s">
        <v>2540</v>
      </c>
      <c r="F46" t="s">
        <v>2105</v>
      </c>
      <c r="G46">
        <v>11.011377</v>
      </c>
      <c r="H46">
        <v>12.580558</v>
      </c>
      <c r="I46">
        <v>13.856382</v>
      </c>
      <c r="J46">
        <v>14.729568</v>
      </c>
      <c r="K46">
        <v>17.766370999999999</v>
      </c>
      <c r="L46">
        <v>20.602139999999999</v>
      </c>
      <c r="M46">
        <v>23.901951</v>
      </c>
      <c r="N46">
        <v>26.800146000000002</v>
      </c>
      <c r="O46">
        <v>30.963303</v>
      </c>
      <c r="P46">
        <v>35.670749999999998</v>
      </c>
      <c r="Q46">
        <v>39.973483999999999</v>
      </c>
      <c r="R46">
        <v>45.244709</v>
      </c>
      <c r="S46">
        <v>51.161358</v>
      </c>
      <c r="T46">
        <v>57.174720999999998</v>
      </c>
      <c r="U46">
        <v>63.200184</v>
      </c>
      <c r="V46">
        <v>69.404929999999993</v>
      </c>
      <c r="W46">
        <v>75.094666000000004</v>
      </c>
      <c r="X46">
        <v>80.330344999999994</v>
      </c>
      <c r="Y46">
        <v>85.896759000000003</v>
      </c>
      <c r="Z46">
        <v>91.319007999999997</v>
      </c>
      <c r="AA46">
        <v>96.360229000000004</v>
      </c>
      <c r="AB46">
        <v>101.13458300000001</v>
      </c>
      <c r="AC46">
        <v>106.007904</v>
      </c>
      <c r="AD46">
        <v>110.533821</v>
      </c>
      <c r="AE46">
        <v>115.07858299999999</v>
      </c>
      <c r="AF46">
        <v>120.596695</v>
      </c>
      <c r="AG46">
        <v>124.79433400000001</v>
      </c>
      <c r="AH46">
        <v>128.80905200000001</v>
      </c>
      <c r="AI46">
        <v>134.22468599999999</v>
      </c>
      <c r="AJ46">
        <v>138.10290499999999</v>
      </c>
      <c r="AK46">
        <v>141.68150299999999</v>
      </c>
      <c r="AL46" s="91">
        <v>8.8999999999999996E-2</v>
      </c>
    </row>
    <row r="47" spans="1:38" ht="15" customHeight="1">
      <c r="A47" s="99" t="s">
        <v>1</v>
      </c>
      <c r="B47" s="93" t="s">
        <v>2200</v>
      </c>
      <c r="C47" t="s">
        <v>2430</v>
      </c>
      <c r="D47" t="s">
        <v>2541</v>
      </c>
      <c r="E47" t="s">
        <v>2542</v>
      </c>
      <c r="F47" t="s">
        <v>2105</v>
      </c>
      <c r="G47">
        <v>25.837799</v>
      </c>
      <c r="H47">
        <v>31.257812000000001</v>
      </c>
      <c r="I47">
        <v>36.313628999999999</v>
      </c>
      <c r="J47">
        <v>41.621760999999999</v>
      </c>
      <c r="K47">
        <v>48.076756000000003</v>
      </c>
      <c r="L47">
        <v>52.635860000000001</v>
      </c>
      <c r="M47">
        <v>55.501873000000003</v>
      </c>
      <c r="N47">
        <v>60.360518999999996</v>
      </c>
      <c r="O47">
        <v>68.817986000000005</v>
      </c>
      <c r="P47">
        <v>78.638526999999996</v>
      </c>
      <c r="Q47">
        <v>91.469397999999998</v>
      </c>
      <c r="R47">
        <v>104.873695</v>
      </c>
      <c r="S47">
        <v>121.007698</v>
      </c>
      <c r="T47">
        <v>137.83313000000001</v>
      </c>
      <c r="U47">
        <v>156.39167800000001</v>
      </c>
      <c r="V47">
        <v>175.18623400000001</v>
      </c>
      <c r="W47">
        <v>193.61909499999999</v>
      </c>
      <c r="X47">
        <v>212.34343000000001</v>
      </c>
      <c r="Y47">
        <v>232.899643</v>
      </c>
      <c r="Z47">
        <v>252.66897599999999</v>
      </c>
      <c r="AA47">
        <v>272.35217299999999</v>
      </c>
      <c r="AB47">
        <v>286.00414999999998</v>
      </c>
      <c r="AC47">
        <v>298.94357300000001</v>
      </c>
      <c r="AD47">
        <v>311.789062</v>
      </c>
      <c r="AE47">
        <v>325.64083900000003</v>
      </c>
      <c r="AF47">
        <v>343.58065800000003</v>
      </c>
      <c r="AG47">
        <v>357.28460699999999</v>
      </c>
      <c r="AH47">
        <v>370.97598299999999</v>
      </c>
      <c r="AI47">
        <v>388.95461999999998</v>
      </c>
      <c r="AJ47">
        <v>404.656677</v>
      </c>
      <c r="AK47">
        <v>419.97311400000001</v>
      </c>
      <c r="AL47" s="91">
        <v>9.7000000000000003E-2</v>
      </c>
    </row>
    <row r="48" spans="1:38" ht="15" customHeight="1">
      <c r="A48" s="99" t="s">
        <v>5</v>
      </c>
      <c r="B48" s="93" t="s">
        <v>2202</v>
      </c>
      <c r="C48" t="s">
        <v>2499</v>
      </c>
      <c r="D48" t="s">
        <v>2543</v>
      </c>
      <c r="E48" t="s">
        <v>2544</v>
      </c>
      <c r="F48" t="s">
        <v>2105</v>
      </c>
      <c r="G48">
        <v>3.735878</v>
      </c>
      <c r="H48">
        <v>4.1541399999999999</v>
      </c>
      <c r="I48">
        <v>4.3199930000000002</v>
      </c>
      <c r="J48">
        <v>4.4896120000000002</v>
      </c>
      <c r="K48">
        <v>4.8460700000000001</v>
      </c>
      <c r="L48">
        <v>5.0184350000000002</v>
      </c>
      <c r="M48">
        <v>5.0880770000000002</v>
      </c>
      <c r="N48">
        <v>5.6110899999999999</v>
      </c>
      <c r="O48">
        <v>6.3576269999999999</v>
      </c>
      <c r="P48">
        <v>7.1380610000000004</v>
      </c>
      <c r="Q48">
        <v>7.8375640000000004</v>
      </c>
      <c r="R48">
        <v>8.6499839999999999</v>
      </c>
      <c r="S48">
        <v>9.5275210000000001</v>
      </c>
      <c r="T48">
        <v>10.36993</v>
      </c>
      <c r="U48">
        <v>11.207824</v>
      </c>
      <c r="V48">
        <v>12.104683</v>
      </c>
      <c r="W48">
        <v>12.992331</v>
      </c>
      <c r="X48">
        <v>13.974368999999999</v>
      </c>
      <c r="Y48">
        <v>15.18399</v>
      </c>
      <c r="Z48">
        <v>16.544401000000001</v>
      </c>
      <c r="AA48">
        <v>18.060143</v>
      </c>
      <c r="AB48">
        <v>19.723482000000001</v>
      </c>
      <c r="AC48">
        <v>21.642765000000001</v>
      </c>
      <c r="AD48">
        <v>23.778744</v>
      </c>
      <c r="AE48">
        <v>26.269089000000001</v>
      </c>
      <c r="AF48">
        <v>29.479752999999999</v>
      </c>
      <c r="AG48">
        <v>32.905864999999999</v>
      </c>
      <c r="AH48">
        <v>36.874755999999998</v>
      </c>
      <c r="AI48">
        <v>41.898772999999998</v>
      </c>
      <c r="AJ48">
        <v>47.256931000000002</v>
      </c>
      <c r="AK48">
        <v>53.308647000000001</v>
      </c>
      <c r="AL48" s="91">
        <v>9.2999999999999999E-2</v>
      </c>
    </row>
    <row r="49" spans="1:38" ht="15" customHeight="1">
      <c r="A49" s="99" t="s">
        <v>5</v>
      </c>
      <c r="B49" s="93" t="s">
        <v>2205</v>
      </c>
      <c r="C49" t="s">
        <v>2502</v>
      </c>
      <c r="D49" t="s">
        <v>2545</v>
      </c>
      <c r="E49" t="s">
        <v>2546</v>
      </c>
      <c r="F49" t="s">
        <v>2105</v>
      </c>
      <c r="G49">
        <v>20.528244000000001</v>
      </c>
      <c r="H49">
        <v>24.639990000000001</v>
      </c>
      <c r="I49">
        <v>24.848987999999999</v>
      </c>
      <c r="J49">
        <v>23.036037</v>
      </c>
      <c r="K49">
        <v>21.596160999999999</v>
      </c>
      <c r="L49">
        <v>39.537579000000001</v>
      </c>
      <c r="M49">
        <v>117.66728999999999</v>
      </c>
      <c r="N49">
        <v>136.57620199999999</v>
      </c>
      <c r="O49">
        <v>138.54098500000001</v>
      </c>
      <c r="P49">
        <v>138.300262</v>
      </c>
      <c r="Q49">
        <v>138.926895</v>
      </c>
      <c r="R49">
        <v>141.40266399999999</v>
      </c>
      <c r="S49">
        <v>145.65278599999999</v>
      </c>
      <c r="T49">
        <v>149.34205600000001</v>
      </c>
      <c r="U49">
        <v>152.88682600000001</v>
      </c>
      <c r="V49">
        <v>156.194107</v>
      </c>
      <c r="W49">
        <v>157.88142400000001</v>
      </c>
      <c r="X49">
        <v>159.08706699999999</v>
      </c>
      <c r="Y49">
        <v>161.10990899999999</v>
      </c>
      <c r="Z49">
        <v>162.462738</v>
      </c>
      <c r="AA49">
        <v>163.21618699999999</v>
      </c>
      <c r="AB49">
        <v>162.86558500000001</v>
      </c>
      <c r="AC49">
        <v>162.495621</v>
      </c>
      <c r="AD49">
        <v>161.73109400000001</v>
      </c>
      <c r="AE49">
        <v>161.126251</v>
      </c>
      <c r="AF49">
        <v>161.926086</v>
      </c>
      <c r="AG49">
        <v>160.603455</v>
      </c>
      <c r="AH49">
        <v>158.96165500000001</v>
      </c>
      <c r="AI49">
        <v>158.86811800000001</v>
      </c>
      <c r="AJ49">
        <v>157.11866800000001</v>
      </c>
      <c r="AK49">
        <v>154.92442299999999</v>
      </c>
      <c r="AL49" s="91">
        <v>7.0000000000000007E-2</v>
      </c>
    </row>
    <row r="50" spans="1:38" ht="15" customHeight="1">
      <c r="A50" s="99" t="s">
        <v>4</v>
      </c>
      <c r="B50" s="93" t="s">
        <v>2208</v>
      </c>
      <c r="C50" t="s">
        <v>2137</v>
      </c>
      <c r="D50" t="s">
        <v>2547</v>
      </c>
      <c r="E50" t="s">
        <v>2548</v>
      </c>
      <c r="F50" t="s">
        <v>2105</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t="s">
        <v>549</v>
      </c>
    </row>
    <row r="51" spans="1:38" ht="15" customHeight="1">
      <c r="A51" s="99" t="s">
        <v>3</v>
      </c>
      <c r="B51" s="93" t="s">
        <v>2211</v>
      </c>
      <c r="C51" t="s">
        <v>2141</v>
      </c>
      <c r="D51" t="s">
        <v>2549</v>
      </c>
      <c r="E51" t="s">
        <v>2550</v>
      </c>
      <c r="F51" t="s">
        <v>2105</v>
      </c>
      <c r="G51">
        <v>216.35252399999999</v>
      </c>
      <c r="H51">
        <v>258.38601699999998</v>
      </c>
      <c r="I51">
        <v>276.328217</v>
      </c>
      <c r="J51">
        <v>286.79894999999999</v>
      </c>
      <c r="K51">
        <v>303.40158100000002</v>
      </c>
      <c r="L51">
        <v>318.14312699999999</v>
      </c>
      <c r="M51">
        <v>371.40853900000002</v>
      </c>
      <c r="N51">
        <v>393.50906400000002</v>
      </c>
      <c r="O51">
        <v>407.98376500000001</v>
      </c>
      <c r="P51">
        <v>419.665527</v>
      </c>
      <c r="Q51">
        <v>430.00949100000003</v>
      </c>
      <c r="R51">
        <v>443.32437099999999</v>
      </c>
      <c r="S51">
        <v>459.16482500000001</v>
      </c>
      <c r="T51">
        <v>473.461975</v>
      </c>
      <c r="U51">
        <v>488.19302399999998</v>
      </c>
      <c r="V51">
        <v>503.16168199999998</v>
      </c>
      <c r="W51">
        <v>514.92602499999998</v>
      </c>
      <c r="X51">
        <v>525.28985599999999</v>
      </c>
      <c r="Y51">
        <v>539.41119400000002</v>
      </c>
      <c r="Z51">
        <v>552.56994599999996</v>
      </c>
      <c r="AA51">
        <v>564.76415999999995</v>
      </c>
      <c r="AB51">
        <v>576.14086899999995</v>
      </c>
      <c r="AC51">
        <v>588.35790999999995</v>
      </c>
      <c r="AD51">
        <v>599.37817399999994</v>
      </c>
      <c r="AE51">
        <v>611.18029799999999</v>
      </c>
      <c r="AF51">
        <v>628.86724900000002</v>
      </c>
      <c r="AG51">
        <v>639.23828100000003</v>
      </c>
      <c r="AH51">
        <v>649.35613999999998</v>
      </c>
      <c r="AI51">
        <v>666.44372599999997</v>
      </c>
      <c r="AJ51">
        <v>676.73120100000006</v>
      </c>
      <c r="AK51">
        <v>685.68151899999998</v>
      </c>
      <c r="AL51" s="91">
        <v>3.9E-2</v>
      </c>
    </row>
    <row r="52" spans="1:38" ht="15" customHeight="1">
      <c r="A52" s="99" t="s">
        <v>2</v>
      </c>
      <c r="B52" s="93" t="s">
        <v>2214</v>
      </c>
      <c r="C52" t="s">
        <v>2145</v>
      </c>
      <c r="D52" t="s">
        <v>2551</v>
      </c>
      <c r="E52" t="s">
        <v>2552</v>
      </c>
      <c r="F52" t="s">
        <v>2105</v>
      </c>
      <c r="G52">
        <v>0.87621000000000004</v>
      </c>
      <c r="H52">
        <v>0.99395999999999995</v>
      </c>
      <c r="I52">
        <v>1.051358</v>
      </c>
      <c r="J52">
        <v>1.1040430000000001</v>
      </c>
      <c r="K52">
        <v>1.17157</v>
      </c>
      <c r="L52">
        <v>1.2196130000000001</v>
      </c>
      <c r="M52">
        <v>1.2294160000000001</v>
      </c>
      <c r="N52">
        <v>1.212275</v>
      </c>
      <c r="O52">
        <v>1.219368</v>
      </c>
      <c r="P52">
        <v>1.2173890000000001</v>
      </c>
      <c r="Q52">
        <v>1.1982729999999999</v>
      </c>
      <c r="R52">
        <v>1.1974880000000001</v>
      </c>
      <c r="S52">
        <v>1.201549</v>
      </c>
      <c r="T52">
        <v>1.2030479999999999</v>
      </c>
      <c r="U52">
        <v>1.2060599999999999</v>
      </c>
      <c r="V52">
        <v>1.2143790000000001</v>
      </c>
      <c r="W52">
        <v>1.2150339999999999</v>
      </c>
      <c r="X52">
        <v>1.2121649999999999</v>
      </c>
      <c r="Y52">
        <v>1.217994</v>
      </c>
      <c r="Z52">
        <v>1.2236469999999999</v>
      </c>
      <c r="AA52">
        <v>1.226083</v>
      </c>
      <c r="AB52">
        <v>1.2284310000000001</v>
      </c>
      <c r="AC52">
        <v>1.2325710000000001</v>
      </c>
      <c r="AD52">
        <v>1.233757</v>
      </c>
      <c r="AE52">
        <v>1.236186</v>
      </c>
      <c r="AF52">
        <v>1.249331</v>
      </c>
      <c r="AG52">
        <v>1.248434</v>
      </c>
      <c r="AH52">
        <v>1.2473430000000001</v>
      </c>
      <c r="AI52">
        <v>1.25969</v>
      </c>
      <c r="AJ52">
        <v>1.2579670000000001</v>
      </c>
      <c r="AK52">
        <v>1.2542310000000001</v>
      </c>
      <c r="AL52" s="91">
        <v>1.2E-2</v>
      </c>
    </row>
    <row r="53" spans="1:38" ht="15" customHeight="1">
      <c r="A53" s="99" t="s">
        <v>2</v>
      </c>
      <c r="B53" s="93" t="s">
        <v>2217</v>
      </c>
      <c r="C53" t="s">
        <v>2149</v>
      </c>
      <c r="D53" t="s">
        <v>2553</v>
      </c>
      <c r="E53" t="s">
        <v>2554</v>
      </c>
      <c r="F53" t="s">
        <v>2105</v>
      </c>
      <c r="G53">
        <v>4.7817299999999996</v>
      </c>
      <c r="H53">
        <v>5.3511170000000003</v>
      </c>
      <c r="I53">
        <v>5.5524279999999999</v>
      </c>
      <c r="J53">
        <v>5.6912250000000002</v>
      </c>
      <c r="K53">
        <v>5.9136699999999998</v>
      </c>
      <c r="L53">
        <v>6.088209</v>
      </c>
      <c r="M53">
        <v>6.1020089999999998</v>
      </c>
      <c r="N53">
        <v>6.0040950000000004</v>
      </c>
      <c r="O53">
        <v>6.0356569999999996</v>
      </c>
      <c r="P53">
        <v>6.0331970000000004</v>
      </c>
      <c r="Q53">
        <v>5.9192840000000002</v>
      </c>
      <c r="R53">
        <v>5.9185179999999997</v>
      </c>
      <c r="S53">
        <v>5.9289249999999996</v>
      </c>
      <c r="T53">
        <v>5.9312319999999996</v>
      </c>
      <c r="U53">
        <v>5.9259380000000004</v>
      </c>
      <c r="V53">
        <v>5.9714159999999996</v>
      </c>
      <c r="W53">
        <v>5.9710169999999998</v>
      </c>
      <c r="X53">
        <v>5.9470619999999998</v>
      </c>
      <c r="Y53">
        <v>5.960375</v>
      </c>
      <c r="Z53">
        <v>5.9814780000000001</v>
      </c>
      <c r="AA53">
        <v>5.9808849999999998</v>
      </c>
      <c r="AB53">
        <v>5.9818049999999996</v>
      </c>
      <c r="AC53">
        <v>5.9949300000000001</v>
      </c>
      <c r="AD53">
        <v>5.989414</v>
      </c>
      <c r="AE53">
        <v>5.98766</v>
      </c>
      <c r="AF53">
        <v>6.0344800000000003</v>
      </c>
      <c r="AG53">
        <v>6.021496</v>
      </c>
      <c r="AH53">
        <v>6.0008499999999998</v>
      </c>
      <c r="AI53">
        <v>6.0470119999999996</v>
      </c>
      <c r="AJ53">
        <v>6.0168489999999997</v>
      </c>
      <c r="AK53">
        <v>5.9768429999999997</v>
      </c>
      <c r="AL53" s="91">
        <v>7.0000000000000001E-3</v>
      </c>
    </row>
    <row r="54" spans="1:38" ht="15" customHeight="1">
      <c r="A54" s="99" t="s">
        <v>6</v>
      </c>
      <c r="B54" s="93" t="s">
        <v>2220</v>
      </c>
      <c r="C54" t="s">
        <v>2153</v>
      </c>
      <c r="D54" t="s">
        <v>2555</v>
      </c>
      <c r="E54" t="s">
        <v>2556</v>
      </c>
      <c r="F54" t="s">
        <v>2105</v>
      </c>
      <c r="G54">
        <v>0.89677600000000002</v>
      </c>
      <c r="H54">
        <v>1.05261</v>
      </c>
      <c r="I54">
        <v>1.111326</v>
      </c>
      <c r="J54">
        <v>1.1517440000000001</v>
      </c>
      <c r="K54">
        <v>1.2034370000000001</v>
      </c>
      <c r="L54">
        <v>1.2427410000000001</v>
      </c>
      <c r="M54">
        <v>1.266402</v>
      </c>
      <c r="N54">
        <v>1.268268</v>
      </c>
      <c r="O54">
        <v>1.2902039999999999</v>
      </c>
      <c r="P54">
        <v>1.3070280000000001</v>
      </c>
      <c r="Q54">
        <v>1.3013950000000001</v>
      </c>
      <c r="R54">
        <v>1.309787</v>
      </c>
      <c r="S54">
        <v>1.32857</v>
      </c>
      <c r="T54">
        <v>1.3452820000000001</v>
      </c>
      <c r="U54">
        <v>1.3697189999999999</v>
      </c>
      <c r="V54">
        <v>1.390582</v>
      </c>
      <c r="W54">
        <v>1.4033450000000001</v>
      </c>
      <c r="X54">
        <v>1.4135169999999999</v>
      </c>
      <c r="Y54">
        <v>1.4373009999999999</v>
      </c>
      <c r="Z54">
        <v>1.4608140000000001</v>
      </c>
      <c r="AA54">
        <v>1.48447</v>
      </c>
      <c r="AB54">
        <v>1.5096099999999999</v>
      </c>
      <c r="AC54">
        <v>1.535431</v>
      </c>
      <c r="AD54">
        <v>1.5651459999999999</v>
      </c>
      <c r="AE54">
        <v>1.59473</v>
      </c>
      <c r="AF54">
        <v>1.645246</v>
      </c>
      <c r="AG54">
        <v>1.670202</v>
      </c>
      <c r="AH54">
        <v>1.6961090000000001</v>
      </c>
      <c r="AI54">
        <v>1.738963</v>
      </c>
      <c r="AJ54">
        <v>1.7687390000000001</v>
      </c>
      <c r="AK54">
        <v>1.797183</v>
      </c>
      <c r="AL54" s="91">
        <v>2.3E-2</v>
      </c>
    </row>
    <row r="55" spans="1:38" ht="15" customHeight="1">
      <c r="A55" s="99" t="s">
        <v>6</v>
      </c>
      <c r="B55" s="93" t="s">
        <v>2223</v>
      </c>
      <c r="C55" t="s">
        <v>2157</v>
      </c>
      <c r="D55" t="s">
        <v>2557</v>
      </c>
      <c r="E55" t="s">
        <v>2558</v>
      </c>
      <c r="F55" t="s">
        <v>2105</v>
      </c>
      <c r="G55">
        <v>3.090303</v>
      </c>
      <c r="H55">
        <v>3.458326</v>
      </c>
      <c r="I55">
        <v>3.588009</v>
      </c>
      <c r="J55">
        <v>3.677521</v>
      </c>
      <c r="K55">
        <v>3.8209369999999998</v>
      </c>
      <c r="L55">
        <v>3.9335550000000001</v>
      </c>
      <c r="M55">
        <v>3.942421</v>
      </c>
      <c r="N55">
        <v>3.8790100000000001</v>
      </c>
      <c r="O55">
        <v>3.8991449999999999</v>
      </c>
      <c r="P55">
        <v>3.8973360000000001</v>
      </c>
      <c r="Q55">
        <v>3.82362</v>
      </c>
      <c r="R55">
        <v>3.8229820000000001</v>
      </c>
      <c r="S55">
        <v>3.8294739999999998</v>
      </c>
      <c r="T55">
        <v>3.8307389999999999</v>
      </c>
      <c r="U55">
        <v>3.8269099999999998</v>
      </c>
      <c r="V55">
        <v>3.85623</v>
      </c>
      <c r="W55">
        <v>3.855715</v>
      </c>
      <c r="X55">
        <v>3.8398620000000001</v>
      </c>
      <c r="Y55">
        <v>3.8480690000000002</v>
      </c>
      <c r="Z55">
        <v>3.8614670000000002</v>
      </c>
      <c r="AA55">
        <v>3.8607119999999999</v>
      </c>
      <c r="AB55">
        <v>3.860967</v>
      </c>
      <c r="AC55">
        <v>3.8691749999999998</v>
      </c>
      <c r="AD55">
        <v>3.865335</v>
      </c>
      <c r="AE55">
        <v>3.8637869999999999</v>
      </c>
      <c r="AF55">
        <v>3.8935170000000001</v>
      </c>
      <c r="AG55">
        <v>3.884741</v>
      </c>
      <c r="AH55">
        <v>3.8709609999999999</v>
      </c>
      <c r="AI55">
        <v>3.900309</v>
      </c>
      <c r="AJ55">
        <v>3.8801960000000002</v>
      </c>
      <c r="AK55">
        <v>3.8538230000000002</v>
      </c>
      <c r="AL55" s="91">
        <v>7.0000000000000001E-3</v>
      </c>
    </row>
    <row r="56" spans="1:38" ht="15" customHeight="1">
      <c r="A56" s="99" t="s">
        <v>7</v>
      </c>
      <c r="B56" s="93" t="s">
        <v>2226</v>
      </c>
      <c r="C56" t="s">
        <v>2160</v>
      </c>
      <c r="D56" t="s">
        <v>2559</v>
      </c>
      <c r="E56" t="s">
        <v>2560</v>
      </c>
      <c r="F56" t="s">
        <v>2105</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t="s">
        <v>549</v>
      </c>
    </row>
    <row r="57" spans="1:38" ht="15" customHeight="1">
      <c r="A57" s="99" t="s">
        <v>7</v>
      </c>
      <c r="B57" s="93" t="s">
        <v>2229</v>
      </c>
      <c r="C57" t="s">
        <v>2164</v>
      </c>
      <c r="D57" t="s">
        <v>2561</v>
      </c>
      <c r="E57" t="s">
        <v>2562</v>
      </c>
      <c r="F57" t="s">
        <v>2105</v>
      </c>
      <c r="G57">
        <v>5.2639999999999996E-3</v>
      </c>
      <c r="H57">
        <v>7.7629999999999999E-3</v>
      </c>
      <c r="I57">
        <v>1.0618000000000001E-2</v>
      </c>
      <c r="J57">
        <v>1.4217E-2</v>
      </c>
      <c r="K57">
        <v>1.9189999999999999E-2</v>
      </c>
      <c r="L57">
        <v>2.647E-2</v>
      </c>
      <c r="M57">
        <v>3.3589000000000001E-2</v>
      </c>
      <c r="N57">
        <v>4.1590000000000002E-2</v>
      </c>
      <c r="O57">
        <v>5.2060000000000002E-2</v>
      </c>
      <c r="P57">
        <v>6.3929E-2</v>
      </c>
      <c r="Q57">
        <v>7.6158000000000003E-2</v>
      </c>
      <c r="R57">
        <v>9.0309E-2</v>
      </c>
      <c r="S57">
        <v>0.105613</v>
      </c>
      <c r="T57">
        <v>0.121169</v>
      </c>
      <c r="U57">
        <v>0.13674</v>
      </c>
      <c r="V57">
        <v>0.15282100000000001</v>
      </c>
      <c r="W57">
        <v>0.16733899999999999</v>
      </c>
      <c r="X57">
        <v>0.18047299999999999</v>
      </c>
      <c r="Y57">
        <v>0.19391900000000001</v>
      </c>
      <c r="Z57">
        <v>0.20663999999999999</v>
      </c>
      <c r="AA57">
        <v>0.218224</v>
      </c>
      <c r="AB57">
        <v>0.229347</v>
      </c>
      <c r="AC57">
        <v>0.24035000000000001</v>
      </c>
      <c r="AD57">
        <v>0.25042500000000001</v>
      </c>
      <c r="AE57">
        <v>0.26060299999999997</v>
      </c>
      <c r="AF57">
        <v>0.27308700000000002</v>
      </c>
      <c r="AG57">
        <v>0.28232000000000002</v>
      </c>
      <c r="AH57">
        <v>0.29107899999999998</v>
      </c>
      <c r="AI57">
        <v>0.302643</v>
      </c>
      <c r="AJ57">
        <v>0.310832</v>
      </c>
      <c r="AK57">
        <v>0.31805</v>
      </c>
      <c r="AL57" s="91">
        <v>0.14599999999999999</v>
      </c>
    </row>
    <row r="58" spans="1:38" ht="15" customHeight="1">
      <c r="A58" s="99"/>
      <c r="B58" s="93" t="s">
        <v>2232</v>
      </c>
      <c r="C58" t="s">
        <v>2233</v>
      </c>
      <c r="D58" t="s">
        <v>2563</v>
      </c>
      <c r="E58" t="s">
        <v>2564</v>
      </c>
      <c r="F58" t="s">
        <v>2105</v>
      </c>
      <c r="G58">
        <v>945.776611</v>
      </c>
      <c r="H58">
        <v>1014.551636</v>
      </c>
      <c r="I58">
        <v>1063.210327</v>
      </c>
      <c r="J58">
        <v>1096.4454350000001</v>
      </c>
      <c r="K58">
        <v>1149.5688479999999</v>
      </c>
      <c r="L58">
        <v>1209.818726</v>
      </c>
      <c r="M58">
        <v>1340.9945070000001</v>
      </c>
      <c r="N58">
        <v>1374.866943</v>
      </c>
      <c r="O58">
        <v>1407.1617429999999</v>
      </c>
      <c r="P58">
        <v>1432.3819579999999</v>
      </c>
      <c r="Q58">
        <v>1445.144043</v>
      </c>
      <c r="R58">
        <v>1478.446655</v>
      </c>
      <c r="S58">
        <v>1520.41687</v>
      </c>
      <c r="T58">
        <v>1560.1979980000001</v>
      </c>
      <c r="U58">
        <v>1600.813232</v>
      </c>
      <c r="V58">
        <v>1648.6062010000001</v>
      </c>
      <c r="W58">
        <v>1684.5545649999999</v>
      </c>
      <c r="X58">
        <v>1716.4129640000001</v>
      </c>
      <c r="Y58">
        <v>1759.218384</v>
      </c>
      <c r="Z58">
        <v>1800.598389</v>
      </c>
      <c r="AA58">
        <v>1837.55835</v>
      </c>
      <c r="AB58">
        <v>1867.0679929999999</v>
      </c>
      <c r="AC58">
        <v>1898.580322</v>
      </c>
      <c r="AD58">
        <v>1925.8210449999999</v>
      </c>
      <c r="AE58">
        <v>1955.7742920000001</v>
      </c>
      <c r="AF58">
        <v>2004.3680420000001</v>
      </c>
      <c r="AG58">
        <v>2031.250366</v>
      </c>
      <c r="AH58">
        <v>2056.8085940000001</v>
      </c>
      <c r="AI58">
        <v>2105.5397950000001</v>
      </c>
      <c r="AJ58">
        <v>2132.9094239999999</v>
      </c>
      <c r="AK58">
        <v>2157.3237300000001</v>
      </c>
      <c r="AL58" s="91">
        <v>2.8000000000000001E-2</v>
      </c>
    </row>
    <row r="59" spans="1:38" ht="15" customHeight="1">
      <c r="B59" s="93" t="s">
        <v>2236</v>
      </c>
      <c r="C59" t="s">
        <v>2237</v>
      </c>
      <c r="D59" t="s">
        <v>2565</v>
      </c>
      <c r="E59" t="s">
        <v>2566</v>
      </c>
      <c r="F59" t="s">
        <v>2175</v>
      </c>
      <c r="G59">
        <v>12.603731</v>
      </c>
      <c r="H59">
        <v>12.086465</v>
      </c>
      <c r="I59">
        <v>12.209526</v>
      </c>
      <c r="J59">
        <v>12.285220000000001</v>
      </c>
      <c r="K59">
        <v>12.397017</v>
      </c>
      <c r="L59">
        <v>12.673083</v>
      </c>
      <c r="M59">
        <v>14.016348000000001</v>
      </c>
      <c r="N59">
        <v>14.606309</v>
      </c>
      <c r="O59">
        <v>14.8725</v>
      </c>
      <c r="P59">
        <v>15.146613</v>
      </c>
      <c r="Q59">
        <v>15.577128</v>
      </c>
      <c r="R59">
        <v>15.938383</v>
      </c>
      <c r="S59">
        <v>16.363634000000001</v>
      </c>
      <c r="T59">
        <v>16.7866</v>
      </c>
      <c r="U59">
        <v>17.241961</v>
      </c>
      <c r="V59">
        <v>17.621175999999998</v>
      </c>
      <c r="W59">
        <v>18.007923000000002</v>
      </c>
      <c r="X59">
        <v>18.424268999999999</v>
      </c>
      <c r="Y59">
        <v>18.843921999999999</v>
      </c>
      <c r="Z59">
        <v>19.220327000000001</v>
      </c>
      <c r="AA59">
        <v>19.619257000000001</v>
      </c>
      <c r="AB59">
        <v>19.933451000000002</v>
      </c>
      <c r="AC59">
        <v>20.227066000000001</v>
      </c>
      <c r="AD59">
        <v>20.538623999999999</v>
      </c>
      <c r="AE59">
        <v>20.867032999999999</v>
      </c>
      <c r="AF59">
        <v>21.223493999999999</v>
      </c>
      <c r="AG59">
        <v>21.556913000000002</v>
      </c>
      <c r="AH59">
        <v>21.906378</v>
      </c>
      <c r="AI59">
        <v>22.256831999999999</v>
      </c>
      <c r="AJ59">
        <v>22.663937000000001</v>
      </c>
      <c r="AK59">
        <v>23.081156</v>
      </c>
      <c r="AL59" s="91">
        <v>0.02</v>
      </c>
    </row>
    <row r="60" spans="1:38" ht="15" customHeight="1">
      <c r="B60" s="93" t="s">
        <v>2240</v>
      </c>
      <c r="C60" t="s">
        <v>2241</v>
      </c>
      <c r="D60" t="s">
        <v>2567</v>
      </c>
      <c r="E60" t="s">
        <v>2568</v>
      </c>
      <c r="F60" t="s">
        <v>2105</v>
      </c>
      <c r="G60">
        <v>7503.9414059999999</v>
      </c>
      <c r="H60">
        <v>8394.1142579999996</v>
      </c>
      <c r="I60">
        <v>8708.0390619999998</v>
      </c>
      <c r="J60">
        <v>8924.9150389999995</v>
      </c>
      <c r="K60">
        <v>9272.9472659999992</v>
      </c>
      <c r="L60">
        <v>9546.3652340000008</v>
      </c>
      <c r="M60">
        <v>9567.3603519999997</v>
      </c>
      <c r="N60">
        <v>9412.8291019999997</v>
      </c>
      <c r="O60">
        <v>9461.5009769999997</v>
      </c>
      <c r="P60">
        <v>9456.7802730000003</v>
      </c>
      <c r="Q60">
        <v>9277.3457030000009</v>
      </c>
      <c r="R60">
        <v>9276.0136719999991</v>
      </c>
      <c r="S60">
        <v>9291.4375</v>
      </c>
      <c r="T60">
        <v>9294.3056639999995</v>
      </c>
      <c r="U60">
        <v>9284.4033199999994</v>
      </c>
      <c r="V60">
        <v>9355.8242190000001</v>
      </c>
      <c r="W60">
        <v>9354.5185550000006</v>
      </c>
      <c r="X60">
        <v>9316.0439449999994</v>
      </c>
      <c r="Y60">
        <v>9335.7333980000003</v>
      </c>
      <c r="Z60">
        <v>9368.1982420000004</v>
      </c>
      <c r="AA60">
        <v>9366.0957030000009</v>
      </c>
      <c r="AB60">
        <v>9366.5068360000005</v>
      </c>
      <c r="AC60">
        <v>9386.3359380000002</v>
      </c>
      <c r="AD60">
        <v>9376.5830079999996</v>
      </c>
      <c r="AE60">
        <v>9372.5556639999995</v>
      </c>
      <c r="AF60">
        <v>9444.1005860000005</v>
      </c>
      <c r="AG60">
        <v>9422.7324219999991</v>
      </c>
      <c r="AH60">
        <v>9389.0859380000002</v>
      </c>
      <c r="AI60">
        <v>9460.1953119999998</v>
      </c>
      <c r="AJ60">
        <v>9411.0273440000001</v>
      </c>
      <c r="AK60">
        <v>9346.6884769999997</v>
      </c>
      <c r="AL60" s="91">
        <v>7.0000000000000001E-3</v>
      </c>
    </row>
    <row r="61" spans="1:38" ht="15" customHeight="1">
      <c r="B61" s="93" t="s">
        <v>2244</v>
      </c>
      <c r="C61" t="s">
        <v>2245</v>
      </c>
      <c r="D61" t="s">
        <v>2569</v>
      </c>
      <c r="E61" t="s">
        <v>2570</v>
      </c>
      <c r="F61" t="s">
        <v>2175</v>
      </c>
      <c r="G61">
        <v>10.525676000000001</v>
      </c>
      <c r="H61">
        <v>10.205821</v>
      </c>
      <c r="I61">
        <v>10.303618</v>
      </c>
      <c r="J61">
        <v>10.468798</v>
      </c>
      <c r="K61">
        <v>10.682898</v>
      </c>
      <c r="L61">
        <v>10.995588</v>
      </c>
      <c r="M61">
        <v>12.012916000000001</v>
      </c>
      <c r="N61">
        <v>12.589248</v>
      </c>
      <c r="O61">
        <v>13.007057</v>
      </c>
      <c r="P61">
        <v>13.377917999999999</v>
      </c>
      <c r="Q61">
        <v>13.867725</v>
      </c>
      <c r="R61">
        <v>14.342594</v>
      </c>
      <c r="S61">
        <v>14.859268999999999</v>
      </c>
      <c r="T61">
        <v>15.397581000000001</v>
      </c>
      <c r="U61">
        <v>15.965017</v>
      </c>
      <c r="V61">
        <v>16.496569000000001</v>
      </c>
      <c r="W61">
        <v>17.015958999999999</v>
      </c>
      <c r="X61">
        <v>17.563627</v>
      </c>
      <c r="Y61">
        <v>18.121334000000001</v>
      </c>
      <c r="Z61">
        <v>18.648631999999999</v>
      </c>
      <c r="AA61">
        <v>19.184069000000001</v>
      </c>
      <c r="AB61">
        <v>19.630735000000001</v>
      </c>
      <c r="AC61">
        <v>20.046778</v>
      </c>
      <c r="AD61">
        <v>20.477114</v>
      </c>
      <c r="AE61">
        <v>20.930143000000001</v>
      </c>
      <c r="AF61">
        <v>21.414234</v>
      </c>
      <c r="AG61">
        <v>21.890433999999999</v>
      </c>
      <c r="AH61">
        <v>22.370343999999999</v>
      </c>
      <c r="AI61">
        <v>22.860004</v>
      </c>
      <c r="AJ61">
        <v>23.398972000000001</v>
      </c>
      <c r="AK61">
        <v>23.964217999999999</v>
      </c>
      <c r="AL61" s="91">
        <v>2.8000000000000001E-2</v>
      </c>
    </row>
    <row r="62" spans="1:38" ht="15" customHeight="1">
      <c r="B62" s="93" t="s">
        <v>2248</v>
      </c>
      <c r="C62" t="s">
        <v>2249</v>
      </c>
      <c r="D62" t="s">
        <v>2571</v>
      </c>
      <c r="E62" t="s">
        <v>2572</v>
      </c>
      <c r="F62" t="s">
        <v>2105</v>
      </c>
      <c r="G62">
        <v>80.883010999999996</v>
      </c>
      <c r="H62">
        <v>90.649094000000005</v>
      </c>
      <c r="I62">
        <v>97.449027999999998</v>
      </c>
      <c r="J62">
        <v>101.71379899999999</v>
      </c>
      <c r="K62">
        <v>108.75756800000001</v>
      </c>
      <c r="L62">
        <v>115.22839399999999</v>
      </c>
      <c r="M62">
        <v>119.692947</v>
      </c>
      <c r="N62">
        <v>122.76823400000001</v>
      </c>
      <c r="O62">
        <v>129.10581999999999</v>
      </c>
      <c r="P62">
        <v>135.23232999999999</v>
      </c>
      <c r="Q62">
        <v>139.99101300000001</v>
      </c>
      <c r="R62">
        <v>146.33976699999999</v>
      </c>
      <c r="S62">
        <v>152.874832</v>
      </c>
      <c r="T62">
        <v>158.910751</v>
      </c>
      <c r="U62">
        <v>164.60354599999999</v>
      </c>
      <c r="V62">
        <v>170.33883700000001</v>
      </c>
      <c r="W62">
        <v>174.24127200000001</v>
      </c>
      <c r="X62">
        <v>177.27836600000001</v>
      </c>
      <c r="Y62">
        <v>181.091599</v>
      </c>
      <c r="Z62">
        <v>184.44444300000001</v>
      </c>
      <c r="AA62">
        <v>186.99702500000001</v>
      </c>
      <c r="AB62">
        <v>189.373627</v>
      </c>
      <c r="AC62">
        <v>191.777176</v>
      </c>
      <c r="AD62">
        <v>193.48734999999999</v>
      </c>
      <c r="AE62">
        <v>195.30903599999999</v>
      </c>
      <c r="AF62">
        <v>198.808762</v>
      </c>
      <c r="AG62">
        <v>199.94949299999999</v>
      </c>
      <c r="AH62">
        <v>200.75169399999999</v>
      </c>
      <c r="AI62">
        <v>203.640533</v>
      </c>
      <c r="AJ62">
        <v>204.13632200000001</v>
      </c>
      <c r="AK62">
        <v>204.289154</v>
      </c>
      <c r="AL62" s="91">
        <v>3.1E-2</v>
      </c>
    </row>
    <row r="63" spans="1:38" ht="15" customHeight="1">
      <c r="B63" s="93" t="s">
        <v>2252</v>
      </c>
      <c r="C63" t="s">
        <v>2253</v>
      </c>
      <c r="D63" t="s">
        <v>2573</v>
      </c>
      <c r="E63" t="s">
        <v>2574</v>
      </c>
      <c r="F63" t="s">
        <v>2105</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t="s">
        <v>549</v>
      </c>
    </row>
    <row r="64" spans="1:38" ht="15" customHeight="1">
      <c r="B64" s="93"/>
      <c r="C64" t="s">
        <v>2256</v>
      </c>
      <c r="D64" t="s">
        <v>2257</v>
      </c>
      <c r="F64" t="s">
        <v>2575</v>
      </c>
    </row>
    <row r="65" spans="2:38" ht="15" customHeight="1">
      <c r="B65" s="93" t="s">
        <v>2258</v>
      </c>
      <c r="C65" t="s">
        <v>2259</v>
      </c>
      <c r="D65" t="s">
        <v>2576</v>
      </c>
      <c r="E65" t="s">
        <v>2577</v>
      </c>
      <c r="F65" t="s">
        <v>2105</v>
      </c>
      <c r="G65">
        <v>10942.050781</v>
      </c>
      <c r="H65">
        <v>12061.861328000001</v>
      </c>
      <c r="I65">
        <v>12768.612305000001</v>
      </c>
      <c r="J65">
        <v>12994.024414</v>
      </c>
      <c r="K65">
        <v>13343.117188</v>
      </c>
      <c r="L65">
        <v>13584.044921999999</v>
      </c>
      <c r="M65">
        <v>13388.4375</v>
      </c>
      <c r="N65">
        <v>13085.345703000001</v>
      </c>
      <c r="O65">
        <v>13100.290039</v>
      </c>
      <c r="P65">
        <v>13059.417969</v>
      </c>
      <c r="Q65">
        <v>12867.778319999999</v>
      </c>
      <c r="R65">
        <v>12812.703125</v>
      </c>
      <c r="S65">
        <v>12778.740234000001</v>
      </c>
      <c r="T65">
        <v>12725.465819999999</v>
      </c>
      <c r="U65">
        <v>12671.220703000001</v>
      </c>
      <c r="V65">
        <v>12655.049805000001</v>
      </c>
      <c r="W65">
        <v>12537.340819999999</v>
      </c>
      <c r="X65">
        <v>12394.869140999999</v>
      </c>
      <c r="Y65">
        <v>12335.949219</v>
      </c>
      <c r="Z65">
        <v>12269.731444999999</v>
      </c>
      <c r="AA65">
        <v>12175.174805000001</v>
      </c>
      <c r="AB65">
        <v>12097.820312</v>
      </c>
      <c r="AC65">
        <v>12039.730469</v>
      </c>
      <c r="AD65">
        <v>11946.957031</v>
      </c>
      <c r="AE65">
        <v>11867.537109000001</v>
      </c>
      <c r="AF65">
        <v>11890.537109000001</v>
      </c>
      <c r="AG65">
        <v>11777.694336</v>
      </c>
      <c r="AH65">
        <v>11648.639648</v>
      </c>
      <c r="AI65">
        <v>11641.577148</v>
      </c>
      <c r="AJ65">
        <v>11493.403319999999</v>
      </c>
      <c r="AK65">
        <v>11326.558594</v>
      </c>
      <c r="AL65" s="91">
        <v>1E-3</v>
      </c>
    </row>
    <row r="66" spans="2:38" ht="15" customHeight="1">
      <c r="B66" s="93" t="s">
        <v>2262</v>
      </c>
      <c r="C66" t="s">
        <v>2263</v>
      </c>
      <c r="D66" t="s">
        <v>2578</v>
      </c>
      <c r="E66" t="s">
        <v>2579</v>
      </c>
      <c r="F66" t="s">
        <v>2105</v>
      </c>
      <c r="G66">
        <v>46.744987000000002</v>
      </c>
      <c r="H66">
        <v>86.717842000000005</v>
      </c>
      <c r="I66">
        <v>118.99736</v>
      </c>
      <c r="J66">
        <v>111.960228</v>
      </c>
      <c r="K66">
        <v>112.831367</v>
      </c>
      <c r="L66">
        <v>118.955269</v>
      </c>
      <c r="M66">
        <v>114.04425000000001</v>
      </c>
      <c r="N66">
        <v>110.42280599999999</v>
      </c>
      <c r="O66">
        <v>114.56205</v>
      </c>
      <c r="P66">
        <v>115.542496</v>
      </c>
      <c r="Q66">
        <v>113.627106</v>
      </c>
      <c r="R66">
        <v>113.97608200000001</v>
      </c>
      <c r="S66">
        <v>116.013924</v>
      </c>
      <c r="T66">
        <v>115.890007</v>
      </c>
      <c r="U66">
        <v>119.07025899999999</v>
      </c>
      <c r="V66">
        <v>119.280823</v>
      </c>
      <c r="W66">
        <v>121.36751599999999</v>
      </c>
      <c r="X66">
        <v>120.287415</v>
      </c>
      <c r="Y66">
        <v>120.38906900000001</v>
      </c>
      <c r="Z66">
        <v>122.767662</v>
      </c>
      <c r="AA66">
        <v>120.45693199999999</v>
      </c>
      <c r="AB66">
        <v>120.482986</v>
      </c>
      <c r="AC66">
        <v>120.251091</v>
      </c>
      <c r="AD66">
        <v>119.985191</v>
      </c>
      <c r="AE66">
        <v>119.50638600000001</v>
      </c>
      <c r="AF66">
        <v>120.971519</v>
      </c>
      <c r="AG66">
        <v>119.29042099999999</v>
      </c>
      <c r="AH66">
        <v>118.384743</v>
      </c>
      <c r="AI66">
        <v>118.510895</v>
      </c>
      <c r="AJ66">
        <v>117.472343</v>
      </c>
      <c r="AK66">
        <v>115.800095</v>
      </c>
      <c r="AL66" s="91">
        <v>3.1E-2</v>
      </c>
    </row>
    <row r="67" spans="2:38" ht="15" customHeight="1">
      <c r="B67" s="93" t="s">
        <v>2266</v>
      </c>
      <c r="C67" t="s">
        <v>2267</v>
      </c>
      <c r="D67" t="s">
        <v>2580</v>
      </c>
      <c r="E67" t="s">
        <v>2581</v>
      </c>
      <c r="F67" t="s">
        <v>2105</v>
      </c>
      <c r="G67">
        <v>741.52612299999998</v>
      </c>
      <c r="H67">
        <v>761.44757100000004</v>
      </c>
      <c r="I67">
        <v>794.11712599999998</v>
      </c>
      <c r="J67">
        <v>812.880493</v>
      </c>
      <c r="K67">
        <v>841.62914999999998</v>
      </c>
      <c r="L67">
        <v>861.97113000000002</v>
      </c>
      <c r="M67">
        <v>853.92230199999995</v>
      </c>
      <c r="N67">
        <v>836.68493699999999</v>
      </c>
      <c r="O67">
        <v>839.45410200000003</v>
      </c>
      <c r="P67">
        <v>837.96905500000003</v>
      </c>
      <c r="Q67">
        <v>822.40930200000003</v>
      </c>
      <c r="R67">
        <v>820.42053199999998</v>
      </c>
      <c r="S67">
        <v>819.52374299999997</v>
      </c>
      <c r="T67">
        <v>817.65136700000005</v>
      </c>
      <c r="U67">
        <v>814.89404300000001</v>
      </c>
      <c r="V67">
        <v>818.048767</v>
      </c>
      <c r="W67">
        <v>814.32818599999996</v>
      </c>
      <c r="X67">
        <v>808.63562000000002</v>
      </c>
      <c r="Y67">
        <v>807.59265100000005</v>
      </c>
      <c r="Z67">
        <v>807.14593500000001</v>
      </c>
      <c r="AA67">
        <v>804.11517300000003</v>
      </c>
      <c r="AB67">
        <v>801.85772699999995</v>
      </c>
      <c r="AC67">
        <v>801.11798099999999</v>
      </c>
      <c r="AD67">
        <v>797.75689699999998</v>
      </c>
      <c r="AE67">
        <v>795.005493</v>
      </c>
      <c r="AF67">
        <v>798.67047100000002</v>
      </c>
      <c r="AG67">
        <v>794.20098900000005</v>
      </c>
      <c r="AH67">
        <v>788.52600099999995</v>
      </c>
      <c r="AI67">
        <v>791.47216800000001</v>
      </c>
      <c r="AJ67">
        <v>784.27526899999998</v>
      </c>
      <c r="AK67">
        <v>775.80413799999997</v>
      </c>
      <c r="AL67" s="91">
        <v>2E-3</v>
      </c>
    </row>
    <row r="68" spans="2:38" ht="15" customHeight="1">
      <c r="B68" s="93" t="s">
        <v>2270</v>
      </c>
      <c r="C68" t="s">
        <v>2271</v>
      </c>
      <c r="D68" t="s">
        <v>2582</v>
      </c>
      <c r="E68" t="s">
        <v>2583</v>
      </c>
      <c r="F68" t="s">
        <v>2105</v>
      </c>
      <c r="G68">
        <v>149.72099299999999</v>
      </c>
      <c r="H68">
        <v>146.629639</v>
      </c>
      <c r="I68">
        <v>164.22924800000001</v>
      </c>
      <c r="J68">
        <v>174.55831900000001</v>
      </c>
      <c r="K68">
        <v>189.21508800000001</v>
      </c>
      <c r="L68">
        <v>200.481537</v>
      </c>
      <c r="M68">
        <v>212.065887</v>
      </c>
      <c r="N68">
        <v>227.021896</v>
      </c>
      <c r="O68">
        <v>254.38696300000001</v>
      </c>
      <c r="P68">
        <v>285.69641100000001</v>
      </c>
      <c r="Q68">
        <v>325.16159099999999</v>
      </c>
      <c r="R68">
        <v>371.09552000000002</v>
      </c>
      <c r="S68">
        <v>420.95208700000001</v>
      </c>
      <c r="T68">
        <v>476.18490600000001</v>
      </c>
      <c r="U68">
        <v>536.159851</v>
      </c>
      <c r="V68">
        <v>597.214966</v>
      </c>
      <c r="W68">
        <v>651.16888400000005</v>
      </c>
      <c r="X68">
        <v>707.038635</v>
      </c>
      <c r="Y68">
        <v>769.55023200000005</v>
      </c>
      <c r="Z68">
        <v>829.25707999999997</v>
      </c>
      <c r="AA68">
        <v>886.46777299999997</v>
      </c>
      <c r="AB68">
        <v>930.53936799999997</v>
      </c>
      <c r="AC68">
        <v>972.783142</v>
      </c>
      <c r="AD68">
        <v>1013.182068</v>
      </c>
      <c r="AE68">
        <v>1057.4216309999999</v>
      </c>
      <c r="AF68">
        <v>1114.9769289999999</v>
      </c>
      <c r="AG68">
        <v>1159.2581789999999</v>
      </c>
      <c r="AH68">
        <v>1200.528198</v>
      </c>
      <c r="AI68">
        <v>1255.772827</v>
      </c>
      <c r="AJ68">
        <v>1301.0726320000001</v>
      </c>
      <c r="AK68">
        <v>1347.4221190000001</v>
      </c>
      <c r="AL68" s="91">
        <v>7.5999999999999998E-2</v>
      </c>
    </row>
    <row r="69" spans="2:38" ht="15" customHeight="1">
      <c r="B69" s="93" t="s">
        <v>2274</v>
      </c>
      <c r="C69" t="s">
        <v>2275</v>
      </c>
      <c r="D69" t="s">
        <v>2584</v>
      </c>
      <c r="E69" t="s">
        <v>2585</v>
      </c>
      <c r="F69" t="s">
        <v>2105</v>
      </c>
      <c r="G69">
        <v>50.249180000000003</v>
      </c>
      <c r="H69">
        <v>62.601455999999999</v>
      </c>
      <c r="I69">
        <v>68.361328</v>
      </c>
      <c r="J69">
        <v>69.090996000000004</v>
      </c>
      <c r="K69">
        <v>72.821815000000001</v>
      </c>
      <c r="L69">
        <v>97.536247000000003</v>
      </c>
      <c r="M69">
        <v>182.16153</v>
      </c>
      <c r="N69">
        <v>209.63751199999999</v>
      </c>
      <c r="O69">
        <v>223.668182</v>
      </c>
      <c r="P69">
        <v>227.83419799999999</v>
      </c>
      <c r="Q69">
        <v>233.44058200000001</v>
      </c>
      <c r="R69">
        <v>237.59985399999999</v>
      </c>
      <c r="S69">
        <v>245.308426</v>
      </c>
      <c r="T69">
        <v>251.16926599999999</v>
      </c>
      <c r="U69">
        <v>257.34347500000001</v>
      </c>
      <c r="V69">
        <v>260.68551600000001</v>
      </c>
      <c r="W69">
        <v>262.249481</v>
      </c>
      <c r="X69">
        <v>263.34875499999998</v>
      </c>
      <c r="Y69">
        <v>265.944366</v>
      </c>
      <c r="Z69">
        <v>267.019318</v>
      </c>
      <c r="AA69">
        <v>267.98040800000001</v>
      </c>
      <c r="AB69">
        <v>267.136841</v>
      </c>
      <c r="AC69">
        <v>266.31341600000002</v>
      </c>
      <c r="AD69">
        <v>265.40338100000002</v>
      </c>
      <c r="AE69">
        <v>265.18542500000001</v>
      </c>
      <c r="AF69">
        <v>268.03762799999998</v>
      </c>
      <c r="AG69">
        <v>267.40502900000001</v>
      </c>
      <c r="AH69">
        <v>267.164581</v>
      </c>
      <c r="AI69">
        <v>270.04046599999998</v>
      </c>
      <c r="AJ69">
        <v>271.38595600000002</v>
      </c>
      <c r="AK69">
        <v>272.71597300000002</v>
      </c>
      <c r="AL69" s="91">
        <v>5.8000000000000003E-2</v>
      </c>
    </row>
    <row r="70" spans="2:38" ht="15" customHeight="1">
      <c r="B70" s="93" t="s">
        <v>2278</v>
      </c>
      <c r="C70" t="s">
        <v>2279</v>
      </c>
      <c r="D70" t="s">
        <v>2586</v>
      </c>
      <c r="E70" t="s">
        <v>2587</v>
      </c>
      <c r="F70" t="s">
        <v>2105</v>
      </c>
      <c r="G70">
        <v>337.74975599999999</v>
      </c>
      <c r="H70">
        <v>395.29580700000002</v>
      </c>
      <c r="I70">
        <v>437.94873000000001</v>
      </c>
      <c r="J70">
        <v>459.69909699999999</v>
      </c>
      <c r="K70">
        <v>488.88922100000002</v>
      </c>
      <c r="L70">
        <v>515.52166699999998</v>
      </c>
      <c r="M70">
        <v>577.94104000000004</v>
      </c>
      <c r="N70">
        <v>609.95471199999997</v>
      </c>
      <c r="O70">
        <v>640.95709199999999</v>
      </c>
      <c r="P70">
        <v>665.74487299999998</v>
      </c>
      <c r="Q70">
        <v>691.68255599999998</v>
      </c>
      <c r="R70">
        <v>717.84759499999996</v>
      </c>
      <c r="S70">
        <v>747.04870600000004</v>
      </c>
      <c r="T70">
        <v>774.354919</v>
      </c>
      <c r="U70">
        <v>803.62286400000005</v>
      </c>
      <c r="V70">
        <v>829.623108</v>
      </c>
      <c r="W70">
        <v>849.84771699999999</v>
      </c>
      <c r="X70">
        <v>869.34857199999999</v>
      </c>
      <c r="Y70">
        <v>895.56597899999997</v>
      </c>
      <c r="Z70">
        <v>919.10760500000004</v>
      </c>
      <c r="AA70">
        <v>941.85327099999995</v>
      </c>
      <c r="AB70">
        <v>966.493469</v>
      </c>
      <c r="AC70">
        <v>990.22009300000002</v>
      </c>
      <c r="AD70">
        <v>1012.402771</v>
      </c>
      <c r="AE70">
        <v>1036.865845</v>
      </c>
      <c r="AF70">
        <v>1072.614014</v>
      </c>
      <c r="AG70">
        <v>1094.5089109999999</v>
      </c>
      <c r="AH70">
        <v>1115.878052</v>
      </c>
      <c r="AI70">
        <v>1148.7867429999999</v>
      </c>
      <c r="AJ70">
        <v>1171.05249</v>
      </c>
      <c r="AK70">
        <v>1191.461182</v>
      </c>
      <c r="AL70" s="91">
        <v>4.2999999999999997E-2</v>
      </c>
    </row>
    <row r="71" spans="2:38" ht="15" customHeight="1">
      <c r="B71" s="93" t="s">
        <v>2282</v>
      </c>
      <c r="C71" t="s">
        <v>2283</v>
      </c>
      <c r="D71" t="s">
        <v>2588</v>
      </c>
      <c r="E71" t="s">
        <v>2589</v>
      </c>
      <c r="F71" t="s">
        <v>2105</v>
      </c>
      <c r="G71">
        <v>13.282132000000001</v>
      </c>
      <c r="H71">
        <v>14.615747000000001</v>
      </c>
      <c r="I71">
        <v>15.541418</v>
      </c>
      <c r="J71">
        <v>15.980041</v>
      </c>
      <c r="K71">
        <v>16.559818</v>
      </c>
      <c r="L71">
        <v>16.997454000000001</v>
      </c>
      <c r="M71">
        <v>16.999275000000001</v>
      </c>
      <c r="N71">
        <v>16.745152999999998</v>
      </c>
      <c r="O71">
        <v>16.864073000000001</v>
      </c>
      <c r="P71">
        <v>16.887737000000001</v>
      </c>
      <c r="Q71">
        <v>16.689654999999998</v>
      </c>
      <c r="R71">
        <v>16.733006</v>
      </c>
      <c r="S71">
        <v>16.794474000000001</v>
      </c>
      <c r="T71">
        <v>16.841968999999999</v>
      </c>
      <c r="U71">
        <v>16.899963</v>
      </c>
      <c r="V71">
        <v>17.018650000000001</v>
      </c>
      <c r="W71">
        <v>16.990220999999998</v>
      </c>
      <c r="X71">
        <v>16.927872000000001</v>
      </c>
      <c r="Y71">
        <v>16.989554999999999</v>
      </c>
      <c r="Z71">
        <v>17.046828999999999</v>
      </c>
      <c r="AA71">
        <v>17.056163999999999</v>
      </c>
      <c r="AB71">
        <v>17.07863</v>
      </c>
      <c r="AC71">
        <v>17.122871</v>
      </c>
      <c r="AD71">
        <v>17.127265999999999</v>
      </c>
      <c r="AE71">
        <v>17.151008999999998</v>
      </c>
      <c r="AF71">
        <v>17.336123000000001</v>
      </c>
      <c r="AG71">
        <v>17.319502</v>
      </c>
      <c r="AH71">
        <v>17.280301999999999</v>
      </c>
      <c r="AI71">
        <v>17.426506</v>
      </c>
      <c r="AJ71">
        <v>17.374092000000001</v>
      </c>
      <c r="AK71">
        <v>17.30246</v>
      </c>
      <c r="AL71" s="91">
        <v>8.9999999999999993E-3</v>
      </c>
    </row>
    <row r="72" spans="2:38" ht="15" customHeight="1">
      <c r="B72" s="93" t="s">
        <v>2286</v>
      </c>
      <c r="C72" t="s">
        <v>2287</v>
      </c>
      <c r="D72" t="s">
        <v>2590</v>
      </c>
      <c r="E72" t="s">
        <v>2591</v>
      </c>
      <c r="F72" t="s">
        <v>2105</v>
      </c>
      <c r="G72">
        <v>0.18359200000000001</v>
      </c>
      <c r="H72">
        <v>0.192137</v>
      </c>
      <c r="I72">
        <v>0.22974800000000001</v>
      </c>
      <c r="J72">
        <v>0.26151400000000002</v>
      </c>
      <c r="K72">
        <v>0.30246800000000001</v>
      </c>
      <c r="L72">
        <v>0.35833500000000001</v>
      </c>
      <c r="M72">
        <v>0.40930800000000001</v>
      </c>
      <c r="N72">
        <v>0.46355800000000003</v>
      </c>
      <c r="O72">
        <v>0.53486100000000003</v>
      </c>
      <c r="P72">
        <v>0.60913700000000004</v>
      </c>
      <c r="Q72">
        <v>0.68701699999999999</v>
      </c>
      <c r="R72">
        <v>0.76456599999999997</v>
      </c>
      <c r="S72">
        <v>0.84199599999999997</v>
      </c>
      <c r="T72">
        <v>0.91534000000000004</v>
      </c>
      <c r="U72">
        <v>0.98716899999999996</v>
      </c>
      <c r="V72">
        <v>1.0491250000000001</v>
      </c>
      <c r="W72">
        <v>1.096141</v>
      </c>
      <c r="X72">
        <v>1.138755</v>
      </c>
      <c r="Y72">
        <v>1.1859980000000001</v>
      </c>
      <c r="Z72">
        <v>1.2260979999999999</v>
      </c>
      <c r="AA72">
        <v>1.26153</v>
      </c>
      <c r="AB72">
        <v>1.2969250000000001</v>
      </c>
      <c r="AC72">
        <v>1.3311679999999999</v>
      </c>
      <c r="AD72">
        <v>1.3612679999999999</v>
      </c>
      <c r="AE72">
        <v>1.3943160000000001</v>
      </c>
      <c r="AF72">
        <v>1.4423710000000001</v>
      </c>
      <c r="AG72">
        <v>1.471271</v>
      </c>
      <c r="AH72">
        <v>1.496705</v>
      </c>
      <c r="AI72">
        <v>1.5372980000000001</v>
      </c>
      <c r="AJ72">
        <v>1.56168</v>
      </c>
      <c r="AK72">
        <v>1.5850359999999999</v>
      </c>
      <c r="AL72" s="91">
        <v>7.3999999999999996E-2</v>
      </c>
    </row>
    <row r="73" spans="2:38" ht="15" customHeight="1">
      <c r="B73" s="93" t="s">
        <v>2290</v>
      </c>
      <c r="C73" t="s">
        <v>2291</v>
      </c>
      <c r="D73" t="s">
        <v>2592</v>
      </c>
      <c r="E73" t="s">
        <v>2593</v>
      </c>
      <c r="F73" t="s">
        <v>2105</v>
      </c>
      <c r="G73">
        <v>12281.507812</v>
      </c>
      <c r="H73">
        <v>13529.361328000001</v>
      </c>
      <c r="I73">
        <v>14368.037109000001</v>
      </c>
      <c r="J73">
        <v>14638.455078000001</v>
      </c>
      <c r="K73">
        <v>15065.366211</v>
      </c>
      <c r="L73">
        <v>15395.867188</v>
      </c>
      <c r="M73">
        <v>15345.980469</v>
      </c>
      <c r="N73">
        <v>15096.276367</v>
      </c>
      <c r="O73">
        <v>15190.71875</v>
      </c>
      <c r="P73">
        <v>15209.702148</v>
      </c>
      <c r="Q73">
        <v>15071.476562</v>
      </c>
      <c r="R73">
        <v>15091.139648</v>
      </c>
      <c r="S73">
        <v>15145.224609000001</v>
      </c>
      <c r="T73">
        <v>15178.474609000001</v>
      </c>
      <c r="U73">
        <v>15220.198242</v>
      </c>
      <c r="V73">
        <v>15297.972656</v>
      </c>
      <c r="W73">
        <v>15254.388671999999</v>
      </c>
      <c r="X73">
        <v>15181.59375</v>
      </c>
      <c r="Y73">
        <v>15213.166992</v>
      </c>
      <c r="Z73">
        <v>15233.302734000001</v>
      </c>
      <c r="AA73">
        <v>15214.366211</v>
      </c>
      <c r="AB73">
        <v>15202.707031</v>
      </c>
      <c r="AC73">
        <v>15208.871094</v>
      </c>
      <c r="AD73">
        <v>15174.175781</v>
      </c>
      <c r="AE73">
        <v>15160.067383</v>
      </c>
      <c r="AF73">
        <v>15284.585938</v>
      </c>
      <c r="AG73">
        <v>15231.148438</v>
      </c>
      <c r="AH73">
        <v>15157.898438</v>
      </c>
      <c r="AI73">
        <v>15245.124023</v>
      </c>
      <c r="AJ73">
        <v>15157.597656</v>
      </c>
      <c r="AK73">
        <v>15048.650390999999</v>
      </c>
      <c r="AL73" s="91">
        <v>7.0000000000000001E-3</v>
      </c>
    </row>
    <row r="74" spans="2:38" ht="15" customHeight="1">
      <c r="B74" s="93" t="s">
        <v>2294</v>
      </c>
      <c r="C74" t="s">
        <v>2295</v>
      </c>
      <c r="D74" t="s">
        <v>2594</v>
      </c>
      <c r="E74" t="s">
        <v>2595</v>
      </c>
      <c r="F74" t="s">
        <v>2105</v>
      </c>
      <c r="G74">
        <v>4206.5107420000004</v>
      </c>
      <c r="H74">
        <v>5090.7202150000003</v>
      </c>
      <c r="I74">
        <v>5831.4570309999999</v>
      </c>
      <c r="J74">
        <v>6484.8427730000003</v>
      </c>
      <c r="K74">
        <v>7171.3461909999996</v>
      </c>
      <c r="L74">
        <v>7545.5952150000003</v>
      </c>
      <c r="M74">
        <v>7690.34375</v>
      </c>
      <c r="N74">
        <v>7513.6860349999997</v>
      </c>
      <c r="O74">
        <v>7519.2172849999997</v>
      </c>
      <c r="P74">
        <v>7493.8715819999998</v>
      </c>
      <c r="Q74">
        <v>7390.234375</v>
      </c>
      <c r="R74">
        <v>7354.2939450000003</v>
      </c>
      <c r="S74">
        <v>7334.5722660000001</v>
      </c>
      <c r="T74">
        <v>7308.4926759999998</v>
      </c>
      <c r="U74">
        <v>7301.7460940000001</v>
      </c>
      <c r="V74">
        <v>7328.3876950000003</v>
      </c>
      <c r="W74">
        <v>7319.8413090000004</v>
      </c>
      <c r="X74">
        <v>7302.486328</v>
      </c>
      <c r="Y74">
        <v>7266.2421880000002</v>
      </c>
      <c r="Z74">
        <v>7249.9067379999997</v>
      </c>
      <c r="AA74">
        <v>7218.216797</v>
      </c>
      <c r="AB74">
        <v>7191.5996089999999</v>
      </c>
      <c r="AC74">
        <v>7154.736328</v>
      </c>
      <c r="AD74">
        <v>7123.2690430000002</v>
      </c>
      <c r="AE74">
        <v>7097.7934569999998</v>
      </c>
      <c r="AF74">
        <v>7115.3486329999996</v>
      </c>
      <c r="AG74">
        <v>7052.8403319999998</v>
      </c>
      <c r="AH74">
        <v>7000.5346680000002</v>
      </c>
      <c r="AI74">
        <v>7014.5351559999999</v>
      </c>
      <c r="AJ74">
        <v>6932.7929690000001</v>
      </c>
      <c r="AK74">
        <v>6848.6293949999999</v>
      </c>
      <c r="AL74" s="91">
        <v>1.6E-2</v>
      </c>
    </row>
    <row r="75" spans="2:38" ht="15" customHeight="1">
      <c r="B75" s="93" t="s">
        <v>2298</v>
      </c>
      <c r="C75" t="s">
        <v>2299</v>
      </c>
      <c r="D75" t="s">
        <v>2596</v>
      </c>
      <c r="E75" t="s">
        <v>2597</v>
      </c>
      <c r="F75" t="s">
        <v>2105</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t="s">
        <v>549</v>
      </c>
    </row>
    <row r="76" spans="2:38" ht="15" customHeight="1">
      <c r="B76" s="93" t="s">
        <v>2302</v>
      </c>
      <c r="C76" t="s">
        <v>2303</v>
      </c>
      <c r="D76" t="s">
        <v>2598</v>
      </c>
      <c r="E76" t="s">
        <v>2599</v>
      </c>
      <c r="F76" t="s">
        <v>2105</v>
      </c>
      <c r="G76">
        <v>5545.966797</v>
      </c>
      <c r="H76">
        <v>6558.220703</v>
      </c>
      <c r="I76">
        <v>7430.8818359999996</v>
      </c>
      <c r="J76">
        <v>8129.2724609999996</v>
      </c>
      <c r="K76">
        <v>8893.5957030000009</v>
      </c>
      <c r="L76">
        <v>9357.4160159999992</v>
      </c>
      <c r="M76">
        <v>9647.8867190000001</v>
      </c>
      <c r="N76">
        <v>9524.6171880000002</v>
      </c>
      <c r="O76">
        <v>9609.6435550000006</v>
      </c>
      <c r="P76">
        <v>9644.1542969999991</v>
      </c>
      <c r="Q76">
        <v>9593.9326170000004</v>
      </c>
      <c r="R76">
        <v>9632.7304690000001</v>
      </c>
      <c r="S76">
        <v>9701.0566409999992</v>
      </c>
      <c r="T76">
        <v>9761.5009769999997</v>
      </c>
      <c r="U76">
        <v>9850.7246090000008</v>
      </c>
      <c r="V76">
        <v>9971.3095699999994</v>
      </c>
      <c r="W76">
        <v>10036.889648</v>
      </c>
      <c r="X76">
        <v>10089.212890999999</v>
      </c>
      <c r="Y76">
        <v>10143.460938</v>
      </c>
      <c r="Z76">
        <v>10213.477539</v>
      </c>
      <c r="AA76">
        <v>10257.407227</v>
      </c>
      <c r="AB76">
        <v>10296.484375</v>
      </c>
      <c r="AC76">
        <v>10323.875</v>
      </c>
      <c r="AD76">
        <v>10350.488281</v>
      </c>
      <c r="AE76">
        <v>10390.324219</v>
      </c>
      <c r="AF76">
        <v>10509.398438</v>
      </c>
      <c r="AG76">
        <v>10506.293944999999</v>
      </c>
      <c r="AH76">
        <v>10509.793944999999</v>
      </c>
      <c r="AI76">
        <v>10618.083008</v>
      </c>
      <c r="AJ76">
        <v>10596.987305000001</v>
      </c>
      <c r="AK76">
        <v>10570.720703000001</v>
      </c>
      <c r="AL76" s="91">
        <v>2.1999999999999999E-2</v>
      </c>
    </row>
    <row r="77" spans="2:38" ht="15" customHeight="1">
      <c r="B77" s="93"/>
    </row>
    <row r="78" spans="2:38" ht="15" customHeight="1">
      <c r="B78" s="93"/>
    </row>
    <row r="79" spans="2:38" ht="15" customHeight="1">
      <c r="B79" s="93"/>
    </row>
    <row r="80" spans="2:38"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c r="B91" s="93"/>
    </row>
    <row r="92" spans="2:2">
      <c r="B92" s="93"/>
    </row>
    <row r="93" spans="2:2">
      <c r="B93" s="93"/>
    </row>
    <row r="94" spans="2:2">
      <c r="B94" s="93"/>
    </row>
    <row r="95" spans="2:2">
      <c r="B95" s="93"/>
    </row>
    <row r="96" spans="2:2">
      <c r="B96" s="93"/>
    </row>
    <row r="97" spans="2:2">
      <c r="B97" s="93"/>
    </row>
    <row r="98" spans="2:2">
      <c r="B98" s="93"/>
    </row>
    <row r="99" spans="2:2">
      <c r="B99" s="93"/>
    </row>
    <row r="100" spans="2:2">
      <c r="B100" s="93"/>
    </row>
    <row r="101" spans="2:2">
      <c r="B101" s="93"/>
    </row>
    <row r="102" spans="2:2">
      <c r="B102" s="93"/>
    </row>
    <row r="103" spans="2:2">
      <c r="B103" s="93"/>
    </row>
    <row r="104" spans="2:2">
      <c r="B104" s="93"/>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E63"/>
  <sheetViews>
    <sheetView workbookViewId="0"/>
  </sheetViews>
  <sheetFormatPr defaultRowHeight="14.25"/>
  <sheetData>
    <row r="1" spans="1:31">
      <c r="A1" t="s">
        <v>2096</v>
      </c>
    </row>
    <row r="2" spans="1:31">
      <c r="A2" t="s">
        <v>2600</v>
      </c>
    </row>
    <row r="3" spans="1:31">
      <c r="A3" t="s">
        <v>2601</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row>
    <row r="8" spans="1:31">
      <c r="A8" t="s">
        <v>2102</v>
      </c>
      <c r="B8" t="s">
        <v>2602</v>
      </c>
      <c r="C8" t="s">
        <v>2603</v>
      </c>
      <c r="D8" t="s">
        <v>2105</v>
      </c>
      <c r="E8">
        <v>3842.4257809999999</v>
      </c>
      <c r="F8">
        <v>3413.4802249999998</v>
      </c>
      <c r="G8">
        <v>3165.6633299999999</v>
      </c>
      <c r="H8">
        <v>3081.4853520000001</v>
      </c>
      <c r="I8">
        <v>3078.0786130000001</v>
      </c>
      <c r="J8">
        <v>3102.2368160000001</v>
      </c>
      <c r="K8">
        <v>3072.5419919999999</v>
      </c>
      <c r="L8">
        <v>3035.9960940000001</v>
      </c>
      <c r="M8">
        <v>3021.1804200000001</v>
      </c>
      <c r="N8">
        <v>2959.6027829999998</v>
      </c>
      <c r="O8">
        <v>2902.9064939999998</v>
      </c>
      <c r="P8">
        <v>2800.1313479999999</v>
      </c>
      <c r="Q8">
        <v>2746.9291990000002</v>
      </c>
      <c r="R8">
        <v>2688.7495119999999</v>
      </c>
      <c r="S8">
        <v>2625.8869629999999</v>
      </c>
      <c r="T8">
        <v>2566.1440429999998</v>
      </c>
      <c r="U8">
        <v>2494.9091800000001</v>
      </c>
      <c r="V8">
        <v>2427.7292480000001</v>
      </c>
      <c r="W8">
        <v>2360.0341800000001</v>
      </c>
      <c r="X8">
        <v>2299.5283199999999</v>
      </c>
      <c r="Y8">
        <v>2253.3823240000002</v>
      </c>
      <c r="Z8">
        <v>2195.6572270000001</v>
      </c>
      <c r="AA8">
        <v>2154.5092770000001</v>
      </c>
      <c r="AB8">
        <v>2102.4799800000001</v>
      </c>
      <c r="AC8">
        <v>2052.8847660000001</v>
      </c>
      <c r="AD8">
        <v>1990.263428</v>
      </c>
      <c r="AE8" t="s">
        <v>2604</v>
      </c>
    </row>
    <row r="9" spans="1:31">
      <c r="A9" t="s">
        <v>2107</v>
      </c>
      <c r="B9" t="s">
        <v>2605</v>
      </c>
      <c r="C9" t="s">
        <v>2606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2607</v>
      </c>
      <c r="C10" t="s">
        <v>2608</v>
      </c>
      <c r="D10" t="s">
        <v>2105</v>
      </c>
      <c r="E10">
        <v>3842.4257809999999</v>
      </c>
      <c r="F10">
        <v>3413.4802249999998</v>
      </c>
      <c r="G10">
        <v>3165.6633299999999</v>
      </c>
      <c r="H10">
        <v>3081.4853520000001</v>
      </c>
      <c r="I10">
        <v>3078.0786130000001</v>
      </c>
      <c r="J10">
        <v>3102.2368160000001</v>
      </c>
      <c r="K10">
        <v>3072.5419919999999</v>
      </c>
      <c r="L10">
        <v>3035.9960940000001</v>
      </c>
      <c r="M10">
        <v>3021.1804200000001</v>
      </c>
      <c r="N10">
        <v>2959.6027829999998</v>
      </c>
      <c r="O10">
        <v>2902.9064939999998</v>
      </c>
      <c r="P10">
        <v>2800.1313479999999</v>
      </c>
      <c r="Q10">
        <v>2746.9291990000002</v>
      </c>
      <c r="R10">
        <v>2688.7495119999999</v>
      </c>
      <c r="S10">
        <v>2625.8869629999999</v>
      </c>
      <c r="T10">
        <v>2566.1440429999998</v>
      </c>
      <c r="U10">
        <v>2494.9091800000001</v>
      </c>
      <c r="V10">
        <v>2427.7292480000001</v>
      </c>
      <c r="W10">
        <v>2360.0341800000001</v>
      </c>
      <c r="X10">
        <v>2299.5283199999999</v>
      </c>
      <c r="Y10">
        <v>2253.3823240000002</v>
      </c>
      <c r="Z10">
        <v>2195.6572270000001</v>
      </c>
      <c r="AA10">
        <v>2154.5092770000001</v>
      </c>
      <c r="AB10">
        <v>2102.4799800000001</v>
      </c>
      <c r="AC10">
        <v>2052.8847660000001</v>
      </c>
      <c r="AD10">
        <v>1990.263428</v>
      </c>
      <c r="AE10" t="s">
        <v>2604</v>
      </c>
    </row>
    <row r="11" spans="1:31">
      <c r="A11" t="s">
        <v>2114</v>
      </c>
    </row>
    <row r="12" spans="1:31">
      <c r="A12" t="s">
        <v>2116</v>
      </c>
      <c r="B12" t="s">
        <v>2609</v>
      </c>
      <c r="C12" t="s">
        <v>2610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2611</v>
      </c>
      <c r="C13" t="s">
        <v>2612</v>
      </c>
      <c r="D13" t="s">
        <v>2105</v>
      </c>
      <c r="E13">
        <v>17.363987000000002</v>
      </c>
      <c r="F13">
        <v>13.54813</v>
      </c>
      <c r="G13">
        <v>14.656262</v>
      </c>
      <c r="H13">
        <v>14.34778</v>
      </c>
      <c r="I13">
        <v>14.777374</v>
      </c>
      <c r="J13">
        <v>16.637774</v>
      </c>
      <c r="K13">
        <v>16.960279</v>
      </c>
      <c r="L13">
        <v>18.224475999999999</v>
      </c>
      <c r="M13">
        <v>19.660644999999999</v>
      </c>
      <c r="N13">
        <v>20.721651000000001</v>
      </c>
      <c r="O13">
        <v>21.867601000000001</v>
      </c>
      <c r="P13">
        <v>22.500933</v>
      </c>
      <c r="Q13">
        <v>23.338797</v>
      </c>
      <c r="R13">
        <v>24.164239999999999</v>
      </c>
      <c r="S13">
        <v>24.836500000000001</v>
      </c>
      <c r="T13">
        <v>25.436325</v>
      </c>
      <c r="U13">
        <v>25.706880999999999</v>
      </c>
      <c r="V13">
        <v>26.01754</v>
      </c>
      <c r="W13">
        <v>26.281459999999999</v>
      </c>
      <c r="X13">
        <v>26.436070999999998</v>
      </c>
      <c r="Y13">
        <v>26.846343999999998</v>
      </c>
      <c r="Z13">
        <v>26.881637999999999</v>
      </c>
      <c r="AA13">
        <v>27.168301</v>
      </c>
      <c r="AB13">
        <v>27.306498000000001</v>
      </c>
      <c r="AC13">
        <v>27.344356999999999</v>
      </c>
      <c r="AD13">
        <v>27.181797</v>
      </c>
      <c r="AE13" t="s">
        <v>2613</v>
      </c>
    </row>
    <row r="14" spans="1:31">
      <c r="A14" t="s">
        <v>2123</v>
      </c>
      <c r="B14" t="s">
        <v>2614</v>
      </c>
      <c r="C14" t="s">
        <v>2615</v>
      </c>
      <c r="D14" t="s">
        <v>2105</v>
      </c>
      <c r="E14">
        <v>76.155654999999996</v>
      </c>
      <c r="F14">
        <v>105.850708</v>
      </c>
      <c r="G14">
        <v>149.49745200000001</v>
      </c>
      <c r="H14">
        <v>147.589584</v>
      </c>
      <c r="I14">
        <v>157.521973</v>
      </c>
      <c r="J14">
        <v>140.151566</v>
      </c>
      <c r="K14">
        <v>141.35051000000001</v>
      </c>
      <c r="L14">
        <v>139.64065600000001</v>
      </c>
      <c r="M14">
        <v>153.13879399999999</v>
      </c>
      <c r="N14">
        <v>162.31080600000001</v>
      </c>
      <c r="O14">
        <v>173.942139</v>
      </c>
      <c r="P14">
        <v>179.11793499999999</v>
      </c>
      <c r="Q14">
        <v>188.493683</v>
      </c>
      <c r="R14">
        <v>196.32081600000001</v>
      </c>
      <c r="S14">
        <v>202.79925499999999</v>
      </c>
      <c r="T14">
        <v>206.43647799999999</v>
      </c>
      <c r="U14">
        <v>211.66888399999999</v>
      </c>
      <c r="V14">
        <v>216.04711900000001</v>
      </c>
      <c r="W14">
        <v>219.570099</v>
      </c>
      <c r="X14">
        <v>222.66755699999999</v>
      </c>
      <c r="Y14">
        <v>224.42744400000001</v>
      </c>
      <c r="Z14">
        <v>228.12554900000001</v>
      </c>
      <c r="AA14">
        <v>232.065079</v>
      </c>
      <c r="AB14">
        <v>233.72534200000001</v>
      </c>
      <c r="AC14">
        <v>235.87068199999999</v>
      </c>
      <c r="AD14">
        <v>235.55186499999999</v>
      </c>
      <c r="AE14" t="s">
        <v>2616</v>
      </c>
    </row>
    <row r="15" spans="1:31">
      <c r="A15" t="s">
        <v>2126</v>
      </c>
      <c r="B15" t="s">
        <v>2617</v>
      </c>
      <c r="C15" t="s">
        <v>2618</v>
      </c>
      <c r="D15" t="s">
        <v>2105</v>
      </c>
      <c r="E15">
        <v>780.93792699999995</v>
      </c>
      <c r="F15">
        <v>724.45562700000005</v>
      </c>
      <c r="G15">
        <v>796.96801800000003</v>
      </c>
      <c r="H15">
        <v>774.52398700000003</v>
      </c>
      <c r="I15">
        <v>888.436646</v>
      </c>
      <c r="J15">
        <v>977.09741199999996</v>
      </c>
      <c r="K15">
        <v>1053.005371</v>
      </c>
      <c r="L15">
        <v>1109.8287350000001</v>
      </c>
      <c r="M15">
        <v>1188.651611</v>
      </c>
      <c r="N15">
        <v>1235.0970460000001</v>
      </c>
      <c r="O15">
        <v>1297.235596</v>
      </c>
      <c r="P15">
        <v>1317.2493899999999</v>
      </c>
      <c r="Q15">
        <v>1359.7585449999999</v>
      </c>
      <c r="R15">
        <v>1397.0946039999999</v>
      </c>
      <c r="S15">
        <v>1426.6655270000001</v>
      </c>
      <c r="T15">
        <v>1447.299561</v>
      </c>
      <c r="U15">
        <v>1462.153442</v>
      </c>
      <c r="V15">
        <v>1476.4338379999999</v>
      </c>
      <c r="W15">
        <v>1485.5058590000001</v>
      </c>
      <c r="X15">
        <v>1493.1990969999999</v>
      </c>
      <c r="Y15">
        <v>1505.2677000000001</v>
      </c>
      <c r="Z15">
        <v>1510.4021</v>
      </c>
      <c r="AA15">
        <v>1525.8535159999999</v>
      </c>
      <c r="AB15">
        <v>1529.6175539999999</v>
      </c>
      <c r="AC15">
        <v>1533.1701660000001</v>
      </c>
      <c r="AD15">
        <v>1522.9373780000001</v>
      </c>
      <c r="AE15" t="s">
        <v>2619</v>
      </c>
    </row>
    <row r="16" spans="1:31">
      <c r="A16" t="s">
        <v>2129</v>
      </c>
      <c r="B16" t="s">
        <v>2620</v>
      </c>
      <c r="C16" t="s">
        <v>2621</v>
      </c>
      <c r="D16" t="s">
        <v>2105</v>
      </c>
      <c r="E16">
        <v>23.402445</v>
      </c>
      <c r="F16">
        <v>21.00938</v>
      </c>
      <c r="G16">
        <v>21.951687</v>
      </c>
      <c r="H16">
        <v>21.668983000000001</v>
      </c>
      <c r="I16">
        <v>21.432666999999999</v>
      </c>
      <c r="J16">
        <v>21.956835000000002</v>
      </c>
      <c r="K16">
        <v>19.979825999999999</v>
      </c>
      <c r="L16">
        <v>20.066496000000001</v>
      </c>
      <c r="M16">
        <v>21.191783999999998</v>
      </c>
      <c r="N16">
        <v>21.833345000000001</v>
      </c>
      <c r="O16">
        <v>22.730713000000002</v>
      </c>
      <c r="P16">
        <v>22.398524999999999</v>
      </c>
      <c r="Q16">
        <v>22.665711999999999</v>
      </c>
      <c r="R16">
        <v>22.581098999999998</v>
      </c>
      <c r="S16">
        <v>22.390574000000001</v>
      </c>
      <c r="T16">
        <v>21.746293999999999</v>
      </c>
      <c r="U16">
        <v>21.43779</v>
      </c>
      <c r="V16">
        <v>21.057569999999998</v>
      </c>
      <c r="W16">
        <v>20.634775000000001</v>
      </c>
      <c r="X16">
        <v>20.121075000000001</v>
      </c>
      <c r="Y16">
        <v>19.440906999999999</v>
      </c>
      <c r="Z16">
        <v>19.175207</v>
      </c>
      <c r="AA16">
        <v>18.870953</v>
      </c>
      <c r="AB16">
        <v>18.455850999999999</v>
      </c>
      <c r="AC16">
        <v>18.067415</v>
      </c>
      <c r="AD16">
        <v>17.579128000000001</v>
      </c>
      <c r="AE16" t="s">
        <v>681</v>
      </c>
    </row>
    <row r="17" spans="1:31">
      <c r="A17" t="s">
        <v>2133</v>
      </c>
      <c r="B17" t="s">
        <v>2622</v>
      </c>
      <c r="C17" t="s">
        <v>2623</v>
      </c>
      <c r="D17" t="s">
        <v>2105</v>
      </c>
      <c r="E17">
        <v>32.276257000000001</v>
      </c>
      <c r="F17">
        <v>61.716827000000002</v>
      </c>
      <c r="G17">
        <v>102.544647</v>
      </c>
      <c r="H17">
        <v>99.233581999999998</v>
      </c>
      <c r="I17">
        <v>45.660435</v>
      </c>
      <c r="J17">
        <v>34.167651999999997</v>
      </c>
      <c r="K17">
        <v>29.192108000000001</v>
      </c>
      <c r="L17">
        <v>23.668596000000001</v>
      </c>
      <c r="M17">
        <v>26.490113999999998</v>
      </c>
      <c r="N17">
        <v>28.217524000000001</v>
      </c>
      <c r="O17">
        <v>30.835816999999999</v>
      </c>
      <c r="P17">
        <v>31.803771999999999</v>
      </c>
      <c r="Q17">
        <v>33.241095999999999</v>
      </c>
      <c r="R17">
        <v>34.539332999999999</v>
      </c>
      <c r="S17">
        <v>35.689419000000001</v>
      </c>
      <c r="T17">
        <v>36.416553</v>
      </c>
      <c r="U17">
        <v>36.542515000000002</v>
      </c>
      <c r="V17">
        <v>36.772906999999996</v>
      </c>
      <c r="W17">
        <v>36.841503000000003</v>
      </c>
      <c r="X17">
        <v>36.668652000000002</v>
      </c>
      <c r="Y17">
        <v>36.905208999999999</v>
      </c>
      <c r="Z17">
        <v>36.386578</v>
      </c>
      <c r="AA17">
        <v>36.459415</v>
      </c>
      <c r="AB17">
        <v>36.130695000000003</v>
      </c>
      <c r="AC17">
        <v>35.932758</v>
      </c>
      <c r="AD17">
        <v>35.317436000000001</v>
      </c>
      <c r="AE17" t="s">
        <v>634</v>
      </c>
    </row>
    <row r="18" spans="1:31">
      <c r="A18" t="s">
        <v>2141</v>
      </c>
      <c r="B18" t="s">
        <v>2624</v>
      </c>
      <c r="C18" t="s">
        <v>2625</v>
      </c>
      <c r="D18" t="s">
        <v>2105</v>
      </c>
      <c r="E18">
        <v>494.24618500000003</v>
      </c>
      <c r="F18">
        <v>550.59899900000005</v>
      </c>
      <c r="G18">
        <v>630.25414999999998</v>
      </c>
      <c r="H18">
        <v>637.21563700000002</v>
      </c>
      <c r="I18">
        <v>652.98602300000005</v>
      </c>
      <c r="J18">
        <v>687.82959000000005</v>
      </c>
      <c r="K18">
        <v>715.767517</v>
      </c>
      <c r="L18">
        <v>728.30114700000001</v>
      </c>
      <c r="M18">
        <v>758.57324200000005</v>
      </c>
      <c r="N18">
        <v>771.68627900000001</v>
      </c>
      <c r="O18">
        <v>784.83715800000004</v>
      </c>
      <c r="P18">
        <v>780.92053199999998</v>
      </c>
      <c r="Q18">
        <v>788.32446300000004</v>
      </c>
      <c r="R18">
        <v>794.56823699999995</v>
      </c>
      <c r="S18">
        <v>797.64837599999998</v>
      </c>
      <c r="T18">
        <v>799.430115</v>
      </c>
      <c r="U18">
        <v>798.98480199999995</v>
      </c>
      <c r="V18">
        <v>798.87200900000005</v>
      </c>
      <c r="W18">
        <v>796.97216800000001</v>
      </c>
      <c r="X18">
        <v>796.09136999999998</v>
      </c>
      <c r="Y18">
        <v>799.08764599999995</v>
      </c>
      <c r="Z18">
        <v>799.31353799999999</v>
      </c>
      <c r="AA18">
        <v>804.77710000000002</v>
      </c>
      <c r="AB18">
        <v>806.06219499999997</v>
      </c>
      <c r="AC18">
        <v>806.177368</v>
      </c>
      <c r="AD18">
        <v>800.87695299999996</v>
      </c>
      <c r="AE18" t="s">
        <v>2626</v>
      </c>
    </row>
    <row r="19" spans="1:31">
      <c r="A19" t="s">
        <v>2145</v>
      </c>
      <c r="B19" t="s">
        <v>2627</v>
      </c>
      <c r="C19" t="s">
        <v>2628</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2629</v>
      </c>
      <c r="C20" t="s">
        <v>2630</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2631</v>
      </c>
      <c r="C21" t="s">
        <v>2632</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2631</v>
      </c>
      <c r="C22" t="s">
        <v>2633</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2634</v>
      </c>
      <c r="C23" t="s">
        <v>2635</v>
      </c>
      <c r="D23" t="s">
        <v>2105</v>
      </c>
      <c r="E23">
        <v>0.24666399999999999</v>
      </c>
      <c r="F23">
        <v>8.9491000000000001E-2</v>
      </c>
      <c r="G23">
        <v>8.6205000000000004E-2</v>
      </c>
      <c r="H23">
        <v>5.8457000000000002E-2</v>
      </c>
      <c r="I23">
        <v>4.2299999999999997E-2</v>
      </c>
      <c r="J23">
        <v>4.5907999999999997E-2</v>
      </c>
      <c r="K23">
        <v>4.3755000000000002E-2</v>
      </c>
      <c r="L23">
        <v>4.1445000000000003E-2</v>
      </c>
      <c r="M23">
        <v>4.4415999999999997E-2</v>
      </c>
      <c r="N23">
        <v>3.9576E-2</v>
      </c>
      <c r="O23">
        <v>4.0001000000000002E-2</v>
      </c>
      <c r="P23">
        <v>3.6510000000000001E-2</v>
      </c>
      <c r="Q23">
        <v>3.5087E-2</v>
      </c>
      <c r="R23">
        <v>3.3109E-2</v>
      </c>
      <c r="S23">
        <v>3.2128999999999998E-2</v>
      </c>
      <c r="T23">
        <v>3.1203000000000002E-2</v>
      </c>
      <c r="U23">
        <v>3.0186999999999999E-2</v>
      </c>
      <c r="V23">
        <v>2.9243000000000002E-2</v>
      </c>
      <c r="W23">
        <v>2.8337999999999999E-2</v>
      </c>
      <c r="X23">
        <v>2.7556000000000001E-2</v>
      </c>
      <c r="Y23">
        <v>2.6962E-2</v>
      </c>
      <c r="Z23">
        <v>2.6072000000000001E-2</v>
      </c>
      <c r="AA23">
        <v>2.5647E-2</v>
      </c>
      <c r="AB23">
        <v>2.4865999999999999E-2</v>
      </c>
      <c r="AC23">
        <v>2.4339E-2</v>
      </c>
      <c r="AD23">
        <v>2.3525000000000001E-2</v>
      </c>
      <c r="AE23" t="s">
        <v>2636</v>
      </c>
    </row>
    <row r="24" spans="1:31">
      <c r="A24" t="s">
        <v>2168</v>
      </c>
      <c r="B24" t="s">
        <v>2637</v>
      </c>
      <c r="C24" t="s">
        <v>2638</v>
      </c>
      <c r="D24" t="s">
        <v>2105</v>
      </c>
      <c r="E24">
        <v>1424.62915</v>
      </c>
      <c r="F24">
        <v>1477.2691649999999</v>
      </c>
      <c r="G24">
        <v>1715.958374</v>
      </c>
      <c r="H24">
        <v>1694.638062</v>
      </c>
      <c r="I24">
        <v>1780.857544</v>
      </c>
      <c r="J24">
        <v>1877.8867190000001</v>
      </c>
      <c r="K24">
        <v>1976.2993160000001</v>
      </c>
      <c r="L24">
        <v>2039.771606</v>
      </c>
      <c r="M24">
        <v>2167.7504880000001</v>
      </c>
      <c r="N24">
        <v>2239.90625</v>
      </c>
      <c r="O24">
        <v>2331.4890140000002</v>
      </c>
      <c r="P24">
        <v>2354.0278320000002</v>
      </c>
      <c r="Q24">
        <v>2415.857422</v>
      </c>
      <c r="R24">
        <v>2469.3015140000002</v>
      </c>
      <c r="S24">
        <v>2510.0620119999999</v>
      </c>
      <c r="T24">
        <v>2536.7966310000002</v>
      </c>
      <c r="U24">
        <v>2556.524414</v>
      </c>
      <c r="V24">
        <v>2575.2302249999998</v>
      </c>
      <c r="W24">
        <v>2585.8342290000001</v>
      </c>
      <c r="X24">
        <v>2595.2114259999998</v>
      </c>
      <c r="Y24">
        <v>2612.001953</v>
      </c>
      <c r="Z24">
        <v>2620.3107909999999</v>
      </c>
      <c r="AA24">
        <v>2645.219971</v>
      </c>
      <c r="AB24">
        <v>2651.3229980000001</v>
      </c>
      <c r="AC24">
        <v>2656.5871579999998</v>
      </c>
      <c r="AD24">
        <v>2639.468018</v>
      </c>
      <c r="AE24" t="s">
        <v>1991</v>
      </c>
    </row>
    <row r="25" spans="1:31">
      <c r="A25" t="s">
        <v>2342</v>
      </c>
      <c r="B25" t="s">
        <v>2639</v>
      </c>
      <c r="C25" t="s">
        <v>2640</v>
      </c>
      <c r="D25" t="s">
        <v>2175</v>
      </c>
      <c r="E25">
        <v>27.047930000000001</v>
      </c>
      <c r="F25">
        <v>30.205376000000001</v>
      </c>
      <c r="G25">
        <v>35.151401999999997</v>
      </c>
      <c r="H25">
        <v>35.481453000000002</v>
      </c>
      <c r="I25">
        <v>36.651184000000001</v>
      </c>
      <c r="J25">
        <v>37.707633999999999</v>
      </c>
      <c r="K25">
        <v>39.143622999999998</v>
      </c>
      <c r="L25">
        <v>40.186466000000003</v>
      </c>
      <c r="M25">
        <v>41.776440000000001</v>
      </c>
      <c r="N25">
        <v>43.079189</v>
      </c>
      <c r="O25">
        <v>44.541705999999998</v>
      </c>
      <c r="P25">
        <v>45.672393999999997</v>
      </c>
      <c r="Q25">
        <v>46.793671000000003</v>
      </c>
      <c r="R25">
        <v>47.872765000000001</v>
      </c>
      <c r="S25">
        <v>48.872410000000002</v>
      </c>
      <c r="T25">
        <v>49.712448000000002</v>
      </c>
      <c r="U25">
        <v>50.609881999999999</v>
      </c>
      <c r="V25">
        <v>51.474136000000001</v>
      </c>
      <c r="W25">
        <v>52.282715000000003</v>
      </c>
      <c r="X25">
        <v>53.020415999999997</v>
      </c>
      <c r="Y25">
        <v>53.685420999999998</v>
      </c>
      <c r="Z25">
        <v>54.408813000000002</v>
      </c>
      <c r="AA25">
        <v>55.111854999999998</v>
      </c>
      <c r="AB25">
        <v>55.772675</v>
      </c>
      <c r="AC25">
        <v>56.409453999999997</v>
      </c>
      <c r="AD25">
        <v>57.011253000000004</v>
      </c>
      <c r="AE25" t="s">
        <v>2641</v>
      </c>
    </row>
    <row r="26" spans="1:31">
      <c r="A26" t="s">
        <v>2177</v>
      </c>
      <c r="B26" t="s">
        <v>2642</v>
      </c>
      <c r="C26" t="s">
        <v>2643</v>
      </c>
      <c r="D26" t="s">
        <v>2105</v>
      </c>
      <c r="E26">
        <v>5267.0546880000002</v>
      </c>
      <c r="F26">
        <v>4890.7495120000003</v>
      </c>
      <c r="G26">
        <v>4881.6215819999998</v>
      </c>
      <c r="H26">
        <v>4776.1235349999997</v>
      </c>
      <c r="I26">
        <v>4858.9360349999997</v>
      </c>
      <c r="J26">
        <v>4980.1235349999997</v>
      </c>
      <c r="K26">
        <v>5048.8413090000004</v>
      </c>
      <c r="L26">
        <v>5075.767578</v>
      </c>
      <c r="M26">
        <v>5188.9306640000004</v>
      </c>
      <c r="N26">
        <v>5199.5087890000004</v>
      </c>
      <c r="O26">
        <v>5234.3955079999996</v>
      </c>
      <c r="P26">
        <v>5154.1591799999997</v>
      </c>
      <c r="Q26">
        <v>5162.7866210000002</v>
      </c>
      <c r="R26">
        <v>5158.0507809999999</v>
      </c>
      <c r="S26">
        <v>5135.9492190000001</v>
      </c>
      <c r="T26">
        <v>5102.9404299999997</v>
      </c>
      <c r="U26">
        <v>5051.4335940000001</v>
      </c>
      <c r="V26">
        <v>5002.9594729999999</v>
      </c>
      <c r="W26">
        <v>4945.8681640000004</v>
      </c>
      <c r="X26">
        <v>4894.7397460000002</v>
      </c>
      <c r="Y26">
        <v>4865.3842770000001</v>
      </c>
      <c r="Z26">
        <v>4815.9677730000003</v>
      </c>
      <c r="AA26">
        <v>4799.7294920000004</v>
      </c>
      <c r="AB26">
        <v>4753.8027339999999</v>
      </c>
      <c r="AC26">
        <v>4709.4716799999997</v>
      </c>
      <c r="AD26">
        <v>4629.7314450000003</v>
      </c>
      <c r="AE26" t="s">
        <v>686</v>
      </c>
    </row>
    <row r="27" spans="1:31">
      <c r="A27" t="s">
        <v>2180</v>
      </c>
    </row>
    <row r="28" spans="1:31">
      <c r="A28" t="s">
        <v>2181</v>
      </c>
    </row>
    <row r="29" spans="1:31">
      <c r="A29" t="s">
        <v>2102</v>
      </c>
      <c r="B29" t="s">
        <v>2644</v>
      </c>
      <c r="C29" t="s">
        <v>2645</v>
      </c>
      <c r="D29" t="s">
        <v>2105</v>
      </c>
      <c r="E29">
        <v>7494.1518550000001</v>
      </c>
      <c r="F29">
        <v>6665.9150390000004</v>
      </c>
      <c r="G29">
        <v>6595.46875</v>
      </c>
      <c r="H29">
        <v>6403.5024409999996</v>
      </c>
      <c r="I29">
        <v>6723.2846680000002</v>
      </c>
      <c r="J29">
        <v>7025.8798829999996</v>
      </c>
      <c r="K29">
        <v>7234.5810549999997</v>
      </c>
      <c r="L29">
        <v>7361.919922</v>
      </c>
      <c r="M29">
        <v>7236.0659180000002</v>
      </c>
      <c r="N29">
        <v>7125.5839839999999</v>
      </c>
      <c r="O29">
        <v>6973.7666019999997</v>
      </c>
      <c r="P29">
        <v>6753.5122069999998</v>
      </c>
      <c r="Q29">
        <v>6626.0361329999996</v>
      </c>
      <c r="R29">
        <v>6503.3515619999998</v>
      </c>
      <c r="S29">
        <v>6283.3217770000001</v>
      </c>
      <c r="T29">
        <v>6167.7553710000002</v>
      </c>
      <c r="U29">
        <v>6035.4184569999998</v>
      </c>
      <c r="V29">
        <v>5900.5058589999999</v>
      </c>
      <c r="W29">
        <v>5788.9116210000002</v>
      </c>
      <c r="X29">
        <v>5684.6674800000001</v>
      </c>
      <c r="Y29">
        <v>5583.4960940000001</v>
      </c>
      <c r="Z29">
        <v>5489.720703</v>
      </c>
      <c r="AA29">
        <v>5381.2119140000004</v>
      </c>
      <c r="AB29">
        <v>5274.4467770000001</v>
      </c>
      <c r="AC29">
        <v>5151.4023440000001</v>
      </c>
      <c r="AD29">
        <v>5015.3442379999997</v>
      </c>
      <c r="AE29" t="s">
        <v>2646</v>
      </c>
    </row>
    <row r="30" spans="1:31">
      <c r="A30" t="s">
        <v>2107</v>
      </c>
      <c r="B30" t="s">
        <v>2647</v>
      </c>
      <c r="C30" t="s">
        <v>2648</v>
      </c>
      <c r="D30" t="s">
        <v>2105</v>
      </c>
      <c r="E30">
        <v>86.508788999999993</v>
      </c>
      <c r="F30">
        <v>89.448134999999994</v>
      </c>
      <c r="G30">
        <v>88.652923999999999</v>
      </c>
      <c r="H30">
        <v>89.479172000000005</v>
      </c>
      <c r="I30">
        <v>90.061645999999996</v>
      </c>
      <c r="J30">
        <v>93.175308000000001</v>
      </c>
      <c r="K30">
        <v>94.087440000000001</v>
      </c>
      <c r="L30">
        <v>94.771782000000002</v>
      </c>
      <c r="M30">
        <v>94.827324000000004</v>
      </c>
      <c r="N30">
        <v>95.762664999999998</v>
      </c>
      <c r="O30">
        <v>95.209648000000001</v>
      </c>
      <c r="P30">
        <v>93.268326000000002</v>
      </c>
      <c r="Q30">
        <v>92.943366999999995</v>
      </c>
      <c r="R30">
        <v>92.656670000000005</v>
      </c>
      <c r="S30">
        <v>91.878662000000006</v>
      </c>
      <c r="T30">
        <v>90.582352</v>
      </c>
      <c r="U30">
        <v>89.693336000000002</v>
      </c>
      <c r="V30">
        <v>88.866698999999997</v>
      </c>
      <c r="W30">
        <v>87.960030000000003</v>
      </c>
      <c r="X30">
        <v>87.028992000000002</v>
      </c>
      <c r="Y30">
        <v>85.620102000000003</v>
      </c>
      <c r="Z30">
        <v>85.278182999999999</v>
      </c>
      <c r="AA30">
        <v>84.308952000000005</v>
      </c>
      <c r="AB30">
        <v>83.565376000000001</v>
      </c>
      <c r="AC30">
        <v>82.142798999999997</v>
      </c>
      <c r="AD30">
        <v>80.786841999999993</v>
      </c>
      <c r="AE30" t="s">
        <v>727</v>
      </c>
    </row>
    <row r="31" spans="1:31">
      <c r="A31" t="s">
        <v>2189</v>
      </c>
      <c r="B31" t="s">
        <v>2649</v>
      </c>
      <c r="C31" t="s">
        <v>2650</v>
      </c>
      <c r="D31" t="s">
        <v>2105</v>
      </c>
      <c r="E31">
        <v>7580.6606449999999</v>
      </c>
      <c r="F31">
        <v>6755.3632809999999</v>
      </c>
      <c r="G31">
        <v>6684.1215819999998</v>
      </c>
      <c r="H31">
        <v>6492.9814450000003</v>
      </c>
      <c r="I31">
        <v>6813.3461909999996</v>
      </c>
      <c r="J31">
        <v>7119.0551759999998</v>
      </c>
      <c r="K31">
        <v>7328.6684569999998</v>
      </c>
      <c r="L31">
        <v>7456.6918949999999</v>
      </c>
      <c r="M31">
        <v>7330.8930659999996</v>
      </c>
      <c r="N31">
        <v>7221.3466799999997</v>
      </c>
      <c r="O31">
        <v>7068.9760740000002</v>
      </c>
      <c r="P31">
        <v>6846.7807620000003</v>
      </c>
      <c r="Q31">
        <v>6718.9794920000004</v>
      </c>
      <c r="R31">
        <v>6596.0083009999998</v>
      </c>
      <c r="S31">
        <v>6375.2001950000003</v>
      </c>
      <c r="T31">
        <v>6258.3378910000001</v>
      </c>
      <c r="U31">
        <v>6125.1118159999996</v>
      </c>
      <c r="V31">
        <v>5989.3725590000004</v>
      </c>
      <c r="W31">
        <v>5876.8715819999998</v>
      </c>
      <c r="X31">
        <v>5771.6962890000004</v>
      </c>
      <c r="Y31">
        <v>5669.1162109999996</v>
      </c>
      <c r="Z31">
        <v>5574.9990230000003</v>
      </c>
      <c r="AA31">
        <v>5465.5209960000002</v>
      </c>
      <c r="AB31">
        <v>5358.0122069999998</v>
      </c>
      <c r="AC31">
        <v>5233.544922</v>
      </c>
      <c r="AD31">
        <v>5096.1308589999999</v>
      </c>
      <c r="AE31" t="s">
        <v>2646</v>
      </c>
    </row>
    <row r="32" spans="1:31">
      <c r="A32" t="s">
        <v>2192</v>
      </c>
    </row>
    <row r="33" spans="1:31">
      <c r="A33" t="s">
        <v>2116</v>
      </c>
      <c r="B33" t="s">
        <v>2651</v>
      </c>
      <c r="C33" t="s">
        <v>2652</v>
      </c>
      <c r="D33" t="s">
        <v>2105</v>
      </c>
      <c r="E33">
        <v>1.281487</v>
      </c>
      <c r="F33">
        <v>1.2783340000000001</v>
      </c>
      <c r="G33">
        <v>1.3447560000000001</v>
      </c>
      <c r="H33">
        <v>1.3648960000000001</v>
      </c>
      <c r="I33">
        <v>1.406075</v>
      </c>
      <c r="J33">
        <v>1.4596910000000001</v>
      </c>
      <c r="K33">
        <v>1.4843150000000001</v>
      </c>
      <c r="L33">
        <v>1.5028710000000001</v>
      </c>
      <c r="M33">
        <v>1.50708</v>
      </c>
      <c r="N33">
        <v>1.517048</v>
      </c>
      <c r="O33">
        <v>1.5141249999999999</v>
      </c>
      <c r="P33">
        <v>1.499163</v>
      </c>
      <c r="Q33">
        <v>1.4956529999999999</v>
      </c>
      <c r="R33">
        <v>1.495498</v>
      </c>
      <c r="S33">
        <v>1.4916640000000001</v>
      </c>
      <c r="T33">
        <v>1.4863949999999999</v>
      </c>
      <c r="U33">
        <v>1.4762820000000001</v>
      </c>
      <c r="V33">
        <v>1.4634180000000001</v>
      </c>
      <c r="W33">
        <v>1.4563459999999999</v>
      </c>
      <c r="X33">
        <v>1.447516</v>
      </c>
      <c r="Y33">
        <v>1.438863</v>
      </c>
      <c r="Z33">
        <v>1.4317569999999999</v>
      </c>
      <c r="AA33">
        <v>1.416992</v>
      </c>
      <c r="AB33">
        <v>1.4054599999999999</v>
      </c>
      <c r="AC33">
        <v>1.3849560000000001</v>
      </c>
      <c r="AD33">
        <v>1.3622719999999999</v>
      </c>
      <c r="AE33" t="s">
        <v>710</v>
      </c>
    </row>
    <row r="34" spans="1:31">
      <c r="A34" t="s">
        <v>2120</v>
      </c>
      <c r="B34" t="s">
        <v>2653</v>
      </c>
      <c r="C34" t="s">
        <v>2654</v>
      </c>
      <c r="D34" t="s">
        <v>2105</v>
      </c>
      <c r="E34">
        <v>2.703055</v>
      </c>
      <c r="F34">
        <v>1.8700270000000001</v>
      </c>
      <c r="G34">
        <v>2.1715710000000001</v>
      </c>
      <c r="H34">
        <v>2.287166</v>
      </c>
      <c r="I34">
        <v>2.4391569999999998</v>
      </c>
      <c r="J34">
        <v>2.8546</v>
      </c>
      <c r="K34">
        <v>3.1937820000000001</v>
      </c>
      <c r="L34">
        <v>3.5807570000000002</v>
      </c>
      <c r="M34">
        <v>3.9752420000000002</v>
      </c>
      <c r="N34">
        <v>4.2652929999999998</v>
      </c>
      <c r="O34">
        <v>4.6138190000000003</v>
      </c>
      <c r="P34">
        <v>4.8549230000000003</v>
      </c>
      <c r="Q34">
        <v>5.1368150000000004</v>
      </c>
      <c r="R34">
        <v>5.4211090000000004</v>
      </c>
      <c r="S34">
        <v>5.7062889999999999</v>
      </c>
      <c r="T34">
        <v>5.9827180000000002</v>
      </c>
      <c r="U34">
        <v>6.1736149999999999</v>
      </c>
      <c r="V34">
        <v>6.3638500000000002</v>
      </c>
      <c r="W34">
        <v>6.550745</v>
      </c>
      <c r="X34">
        <v>6.7256200000000002</v>
      </c>
      <c r="Y34">
        <v>6.942761</v>
      </c>
      <c r="Z34">
        <v>7.0491289999999998</v>
      </c>
      <c r="AA34">
        <v>7.1994439999999997</v>
      </c>
      <c r="AB34">
        <v>7.3003470000000004</v>
      </c>
      <c r="AC34">
        <v>7.3920190000000003</v>
      </c>
      <c r="AD34">
        <v>7.4108369999999999</v>
      </c>
      <c r="AE34" t="s">
        <v>2025</v>
      </c>
    </row>
    <row r="35" spans="1:31">
      <c r="A35" t="s">
        <v>2123</v>
      </c>
      <c r="B35" t="s">
        <v>2655</v>
      </c>
      <c r="C35" t="s">
        <v>2656</v>
      </c>
      <c r="D35" t="s">
        <v>2105</v>
      </c>
      <c r="E35">
        <v>61.503410000000002</v>
      </c>
      <c r="F35">
        <v>225.39711</v>
      </c>
      <c r="G35">
        <v>322.427795</v>
      </c>
      <c r="H35">
        <v>417.25787400000002</v>
      </c>
      <c r="I35">
        <v>460.67446899999999</v>
      </c>
      <c r="J35">
        <v>394.61758400000002</v>
      </c>
      <c r="K35">
        <v>383.19723499999998</v>
      </c>
      <c r="L35">
        <v>336.02279700000003</v>
      </c>
      <c r="M35">
        <v>369.91525300000001</v>
      </c>
      <c r="N35">
        <v>399.16592400000002</v>
      </c>
      <c r="O35">
        <v>435.18609600000002</v>
      </c>
      <c r="P35">
        <v>458.80642699999999</v>
      </c>
      <c r="Q35">
        <v>490.02832000000001</v>
      </c>
      <c r="R35">
        <v>520.56616199999996</v>
      </c>
      <c r="S35">
        <v>542.05023200000005</v>
      </c>
      <c r="T35">
        <v>568.87994400000002</v>
      </c>
      <c r="U35">
        <v>590.51934800000004</v>
      </c>
      <c r="V35">
        <v>611.74133300000005</v>
      </c>
      <c r="W35">
        <v>632.62756300000001</v>
      </c>
      <c r="X35">
        <v>652.38665800000001</v>
      </c>
      <c r="Y35">
        <v>673.75897199999997</v>
      </c>
      <c r="Z35">
        <v>688.145264</v>
      </c>
      <c r="AA35">
        <v>706.08288600000003</v>
      </c>
      <c r="AB35">
        <v>717.53417999999999</v>
      </c>
      <c r="AC35">
        <v>729.92571999999996</v>
      </c>
      <c r="AD35">
        <v>734.15490699999998</v>
      </c>
      <c r="AE35" t="s">
        <v>2657</v>
      </c>
    </row>
    <row r="36" spans="1:31">
      <c r="A36" t="s">
        <v>2126</v>
      </c>
      <c r="B36" t="s">
        <v>2658</v>
      </c>
      <c r="C36" t="s">
        <v>2659</v>
      </c>
      <c r="D36" t="s">
        <v>2105</v>
      </c>
      <c r="E36">
        <v>399.79391500000003</v>
      </c>
      <c r="F36">
        <v>534.17675799999995</v>
      </c>
      <c r="G36">
        <v>660.61010699999997</v>
      </c>
      <c r="H36">
        <v>784.09478799999999</v>
      </c>
      <c r="I36">
        <v>821.85888699999998</v>
      </c>
      <c r="J36">
        <v>837.04449499999998</v>
      </c>
      <c r="K36">
        <v>788.83837900000003</v>
      </c>
      <c r="L36">
        <v>820.32324200000005</v>
      </c>
      <c r="M36">
        <v>901.70916699999998</v>
      </c>
      <c r="N36">
        <v>968.14984100000004</v>
      </c>
      <c r="O36">
        <v>1044.6530760000001</v>
      </c>
      <c r="P36">
        <v>1091.6373289999999</v>
      </c>
      <c r="Q36">
        <v>1154.164307</v>
      </c>
      <c r="R36">
        <v>1214.4305420000001</v>
      </c>
      <c r="S36">
        <v>1265.4243160000001</v>
      </c>
      <c r="T36">
        <v>1318.3967290000001</v>
      </c>
      <c r="U36">
        <v>1356.6010739999999</v>
      </c>
      <c r="V36">
        <v>1394.6361079999999</v>
      </c>
      <c r="W36">
        <v>1431.099976</v>
      </c>
      <c r="X36">
        <v>1465.2806399999999</v>
      </c>
      <c r="Y36">
        <v>1504.8432620000001</v>
      </c>
      <c r="Z36">
        <v>1526.6007079999999</v>
      </c>
      <c r="AA36">
        <v>1556.9395750000001</v>
      </c>
      <c r="AB36">
        <v>1574.9517820000001</v>
      </c>
      <c r="AC36">
        <v>1592.7319339999999</v>
      </c>
      <c r="AD36">
        <v>1594.6785890000001</v>
      </c>
      <c r="AE36" t="s">
        <v>2660</v>
      </c>
    </row>
    <row r="37" spans="1:31">
      <c r="A37" t="s">
        <v>2129</v>
      </c>
      <c r="B37" t="s">
        <v>2661</v>
      </c>
      <c r="C37" t="s">
        <v>2662</v>
      </c>
      <c r="D37" t="s">
        <v>2105</v>
      </c>
      <c r="E37">
        <v>199.77972399999999</v>
      </c>
      <c r="F37">
        <v>145.219955</v>
      </c>
      <c r="G37">
        <v>157.29023699999999</v>
      </c>
      <c r="H37">
        <v>157.68695099999999</v>
      </c>
      <c r="I37">
        <v>154.82720900000001</v>
      </c>
      <c r="J37">
        <v>165.52014199999999</v>
      </c>
      <c r="K37">
        <v>177.04042100000001</v>
      </c>
      <c r="L37">
        <v>186.64291399999999</v>
      </c>
      <c r="M37">
        <v>201.11303699999999</v>
      </c>
      <c r="N37">
        <v>213.77555799999999</v>
      </c>
      <c r="O37">
        <v>229.10401899999999</v>
      </c>
      <c r="P37">
        <v>234.61193800000001</v>
      </c>
      <c r="Q37">
        <v>243.242706</v>
      </c>
      <c r="R37">
        <v>251.52960200000001</v>
      </c>
      <c r="S37">
        <v>258.56787100000003</v>
      </c>
      <c r="T37">
        <v>261.726654</v>
      </c>
      <c r="U37">
        <v>263.98553500000003</v>
      </c>
      <c r="V37">
        <v>265.930969</v>
      </c>
      <c r="W37">
        <v>268.11636399999998</v>
      </c>
      <c r="X37">
        <v>268.65780599999999</v>
      </c>
      <c r="Y37">
        <v>268.95800800000001</v>
      </c>
      <c r="Z37">
        <v>269.00555400000002</v>
      </c>
      <c r="AA37">
        <v>269.17047100000002</v>
      </c>
      <c r="AB37">
        <v>268.09677099999999</v>
      </c>
      <c r="AC37">
        <v>266.70135499999998</v>
      </c>
      <c r="AD37">
        <v>263.47036700000001</v>
      </c>
      <c r="AE37" t="s">
        <v>643</v>
      </c>
    </row>
    <row r="38" spans="1:31">
      <c r="A38" t="s">
        <v>2133</v>
      </c>
      <c r="B38" t="s">
        <v>2663</v>
      </c>
      <c r="C38" t="s">
        <v>2664</v>
      </c>
      <c r="D38" t="s">
        <v>2105</v>
      </c>
      <c r="E38">
        <v>87.918419</v>
      </c>
      <c r="F38">
        <v>287.50134300000002</v>
      </c>
      <c r="G38">
        <v>443.48010299999999</v>
      </c>
      <c r="H38">
        <v>551.58282499999996</v>
      </c>
      <c r="I38">
        <v>266.62081899999998</v>
      </c>
      <c r="J38">
        <v>212.36836199999999</v>
      </c>
      <c r="K38">
        <v>142.368347</v>
      </c>
      <c r="L38">
        <v>74.656654000000003</v>
      </c>
      <c r="M38">
        <v>80.230277999999998</v>
      </c>
      <c r="N38">
        <v>82.439200999999997</v>
      </c>
      <c r="O38">
        <v>88.664649999999995</v>
      </c>
      <c r="P38">
        <v>89.882499999999993</v>
      </c>
      <c r="Q38">
        <v>92.709914999999995</v>
      </c>
      <c r="R38">
        <v>94.592239000000006</v>
      </c>
      <c r="S38">
        <v>97.181922999999998</v>
      </c>
      <c r="T38">
        <v>99.344954999999999</v>
      </c>
      <c r="U38">
        <v>98.609916999999996</v>
      </c>
      <c r="V38">
        <v>98.307586999999998</v>
      </c>
      <c r="W38">
        <v>98.044585999999995</v>
      </c>
      <c r="X38">
        <v>97.676544000000007</v>
      </c>
      <c r="Y38">
        <v>98.522178999999994</v>
      </c>
      <c r="Z38">
        <v>96.254172999999994</v>
      </c>
      <c r="AA38">
        <v>95.721260000000001</v>
      </c>
      <c r="AB38">
        <v>93.787186000000005</v>
      </c>
      <c r="AC38">
        <v>92.936249000000004</v>
      </c>
      <c r="AD38">
        <v>90.794319000000002</v>
      </c>
      <c r="AE38" t="s">
        <v>676</v>
      </c>
    </row>
    <row r="39" spans="1:31">
      <c r="A39" t="s">
        <v>2141</v>
      </c>
      <c r="B39" t="s">
        <v>2665</v>
      </c>
      <c r="C39" t="s">
        <v>2666</v>
      </c>
      <c r="D39" t="s">
        <v>2105</v>
      </c>
      <c r="E39">
        <v>1405.2280270000001</v>
      </c>
      <c r="F39">
        <v>1736.6218260000001</v>
      </c>
      <c r="G39">
        <v>1863.3773189999999</v>
      </c>
      <c r="H39">
        <v>2005.968384</v>
      </c>
      <c r="I39">
        <v>2118.6308589999999</v>
      </c>
      <c r="J39">
        <v>2251.3168949999999</v>
      </c>
      <c r="K39">
        <v>2320.6665039999998</v>
      </c>
      <c r="L39">
        <v>2352.468018</v>
      </c>
      <c r="M39">
        <v>2390.828125</v>
      </c>
      <c r="N39">
        <v>2412.076172</v>
      </c>
      <c r="O39">
        <v>2437.5625</v>
      </c>
      <c r="P39">
        <v>2423.3183589999999</v>
      </c>
      <c r="Q39">
        <v>2447.4086910000001</v>
      </c>
      <c r="R39">
        <v>2465.7875979999999</v>
      </c>
      <c r="S39">
        <v>2583.6845699999999</v>
      </c>
      <c r="T39">
        <v>2606.5588379999999</v>
      </c>
      <c r="U39">
        <v>2611.6442870000001</v>
      </c>
      <c r="V39">
        <v>2614.9433589999999</v>
      </c>
      <c r="W39">
        <v>2625.1491700000001</v>
      </c>
      <c r="X39">
        <v>2640.155029</v>
      </c>
      <c r="Y39">
        <v>2659.44751</v>
      </c>
      <c r="Z39">
        <v>2669.439453</v>
      </c>
      <c r="AA39">
        <v>2682.142578</v>
      </c>
      <c r="AB39">
        <v>2683.7851559999999</v>
      </c>
      <c r="AC39">
        <v>2686.491943</v>
      </c>
      <c r="AD39">
        <v>2672.7551269999999</v>
      </c>
      <c r="AE39" t="s">
        <v>2667</v>
      </c>
    </row>
    <row r="40" spans="1:31">
      <c r="A40" t="s">
        <v>2145</v>
      </c>
      <c r="B40" t="s">
        <v>2668</v>
      </c>
      <c r="C40" t="s">
        <v>2669</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2670</v>
      </c>
      <c r="C41" t="s">
        <v>2671</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2672</v>
      </c>
      <c r="C42" t="s">
        <v>2673</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2674</v>
      </c>
      <c r="C43" t="s">
        <v>2675</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2676</v>
      </c>
      <c r="C44" t="s">
        <v>2677</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2678</v>
      </c>
      <c r="C45" t="s">
        <v>2679</v>
      </c>
      <c r="D45" t="s">
        <v>2105</v>
      </c>
      <c r="E45">
        <v>2158.2080080000001</v>
      </c>
      <c r="F45">
        <v>2932.0654300000001</v>
      </c>
      <c r="G45">
        <v>3450.701904</v>
      </c>
      <c r="H45">
        <v>3920.2426759999998</v>
      </c>
      <c r="I45">
        <v>3826.4575199999999</v>
      </c>
      <c r="J45">
        <v>3865.1816410000001</v>
      </c>
      <c r="K45">
        <v>3816.7890619999998</v>
      </c>
      <c r="L45">
        <v>3775.1972660000001</v>
      </c>
      <c r="M45">
        <v>3949.2783199999999</v>
      </c>
      <c r="N45">
        <v>4081.3891600000002</v>
      </c>
      <c r="O45">
        <v>4241.2983400000003</v>
      </c>
      <c r="P45">
        <v>4304.6108400000003</v>
      </c>
      <c r="Q45">
        <v>4434.1865230000003</v>
      </c>
      <c r="R45">
        <v>4553.8227539999998</v>
      </c>
      <c r="S45">
        <v>4754.1069340000004</v>
      </c>
      <c r="T45">
        <v>4862.3759769999997</v>
      </c>
      <c r="U45">
        <v>4929.0097660000001</v>
      </c>
      <c r="V45">
        <v>4993.3867190000001</v>
      </c>
      <c r="W45">
        <v>5063.044922</v>
      </c>
      <c r="X45">
        <v>5132.330078</v>
      </c>
      <c r="Y45">
        <v>5213.9116210000002</v>
      </c>
      <c r="Z45">
        <v>5257.9257809999999</v>
      </c>
      <c r="AA45">
        <v>5318.6733400000003</v>
      </c>
      <c r="AB45">
        <v>5346.8608400000003</v>
      </c>
      <c r="AC45">
        <v>5377.564453</v>
      </c>
      <c r="AD45">
        <v>5364.6264650000003</v>
      </c>
      <c r="AE45" t="s">
        <v>2680</v>
      </c>
    </row>
    <row r="46" spans="1:31">
      <c r="A46" t="s">
        <v>2383</v>
      </c>
      <c r="B46" t="s">
        <v>2681</v>
      </c>
      <c r="C46" t="s">
        <v>2682</v>
      </c>
      <c r="D46" t="s">
        <v>2175</v>
      </c>
      <c r="E46">
        <v>22.160765000000001</v>
      </c>
      <c r="F46">
        <v>30.266705000000002</v>
      </c>
      <c r="G46">
        <v>34.047974000000004</v>
      </c>
      <c r="H46">
        <v>37.646769999999997</v>
      </c>
      <c r="I46">
        <v>35.963611999999998</v>
      </c>
      <c r="J46">
        <v>35.188442000000002</v>
      </c>
      <c r="K46">
        <v>34.245243000000002</v>
      </c>
      <c r="L46">
        <v>33.611420000000003</v>
      </c>
      <c r="M46">
        <v>35.010798999999999</v>
      </c>
      <c r="N46">
        <v>36.109744999999997</v>
      </c>
      <c r="O46">
        <v>37.499516</v>
      </c>
      <c r="P46">
        <v>38.601554999999998</v>
      </c>
      <c r="Q46">
        <v>39.757201999999999</v>
      </c>
      <c r="R46">
        <v>40.842075000000001</v>
      </c>
      <c r="S46">
        <v>42.717010000000002</v>
      </c>
      <c r="T46">
        <v>43.723595000000003</v>
      </c>
      <c r="U46">
        <v>44.589793999999998</v>
      </c>
      <c r="V46">
        <v>45.465682999999999</v>
      </c>
      <c r="W46">
        <v>46.280472000000003</v>
      </c>
      <c r="X46">
        <v>47.068210999999998</v>
      </c>
      <c r="Y46">
        <v>47.908653000000001</v>
      </c>
      <c r="Z46">
        <v>48.536529999999999</v>
      </c>
      <c r="AA46">
        <v>49.319153</v>
      </c>
      <c r="AB46">
        <v>49.947913999999997</v>
      </c>
      <c r="AC46">
        <v>50.678626999999999</v>
      </c>
      <c r="AD46">
        <v>51.283340000000003</v>
      </c>
      <c r="AE46" t="s">
        <v>2683</v>
      </c>
    </row>
    <row r="47" spans="1:31">
      <c r="A47" t="s">
        <v>2241</v>
      </c>
      <c r="B47" t="s">
        <v>2684</v>
      </c>
      <c r="C47" t="s">
        <v>2685</v>
      </c>
      <c r="D47" t="s">
        <v>2105</v>
      </c>
      <c r="E47">
        <v>9738.8691409999992</v>
      </c>
      <c r="F47">
        <v>9687.4287110000005</v>
      </c>
      <c r="G47">
        <v>10134.823242</v>
      </c>
      <c r="H47">
        <v>10413.224609000001</v>
      </c>
      <c r="I47">
        <v>10639.803711</v>
      </c>
      <c r="J47">
        <v>10984.236328000001</v>
      </c>
      <c r="K47">
        <v>11145.457031</v>
      </c>
      <c r="L47">
        <v>11231.888671999999</v>
      </c>
      <c r="M47">
        <v>11280.171875</v>
      </c>
      <c r="N47">
        <v>11302.736328000001</v>
      </c>
      <c r="O47">
        <v>11310.274414</v>
      </c>
      <c r="P47">
        <v>11151.391602</v>
      </c>
      <c r="Q47">
        <v>11153.166015999999</v>
      </c>
      <c r="R47">
        <v>11149.831055000001</v>
      </c>
      <c r="S47">
        <v>11129.306640999999</v>
      </c>
      <c r="T47">
        <v>11120.713867</v>
      </c>
      <c r="U47">
        <v>11054.121094</v>
      </c>
      <c r="V47">
        <v>10982.759765999999</v>
      </c>
      <c r="W47">
        <v>10939.916015999999</v>
      </c>
      <c r="X47">
        <v>10904.026367</v>
      </c>
      <c r="Y47">
        <v>10883.027344</v>
      </c>
      <c r="Z47">
        <v>10832.924805000001</v>
      </c>
      <c r="AA47">
        <v>10784.194336</v>
      </c>
      <c r="AB47">
        <v>10704.873046999999</v>
      </c>
      <c r="AC47">
        <v>10611.109375</v>
      </c>
      <c r="AD47">
        <v>10460.757812</v>
      </c>
      <c r="AE47" t="s">
        <v>610</v>
      </c>
    </row>
    <row r="48" spans="1:31">
      <c r="A48" t="s">
        <v>2388</v>
      </c>
      <c r="B48" t="s">
        <v>2686</v>
      </c>
      <c r="C48" t="s">
        <v>2687</v>
      </c>
      <c r="D48" t="s">
        <v>2175</v>
      </c>
      <c r="E48">
        <v>23.876154</v>
      </c>
      <c r="F48">
        <v>30.246130000000001</v>
      </c>
      <c r="G48">
        <v>34.406680999999999</v>
      </c>
      <c r="H48">
        <v>36.965907999999999</v>
      </c>
      <c r="I48">
        <v>36.179169000000002</v>
      </c>
      <c r="J48">
        <v>35.974308000000001</v>
      </c>
      <c r="K48">
        <v>35.772399999999998</v>
      </c>
      <c r="L48">
        <v>35.657908999999997</v>
      </c>
      <c r="M48">
        <v>37.142451999999999</v>
      </c>
      <c r="N48">
        <v>38.305672000000001</v>
      </c>
      <c r="O48">
        <v>39.727519999999998</v>
      </c>
      <c r="P48">
        <v>40.836635999999999</v>
      </c>
      <c r="Q48">
        <v>41.983719000000001</v>
      </c>
      <c r="R48">
        <v>43.065826000000001</v>
      </c>
      <c r="S48">
        <v>44.660645000000002</v>
      </c>
      <c r="T48">
        <v>45.607306999999999</v>
      </c>
      <c r="U48">
        <v>46.477966000000002</v>
      </c>
      <c r="V48">
        <v>47.346111000000001</v>
      </c>
      <c r="W48">
        <v>48.149203999999997</v>
      </c>
      <c r="X48">
        <v>48.912308000000003</v>
      </c>
      <c r="Y48">
        <v>49.693348</v>
      </c>
      <c r="Z48">
        <v>50.343727000000001</v>
      </c>
      <c r="AA48">
        <v>51.103256000000002</v>
      </c>
      <c r="AB48">
        <v>51.739131999999998</v>
      </c>
      <c r="AC48">
        <v>52.440249999999999</v>
      </c>
      <c r="AD48">
        <v>53.040664999999997</v>
      </c>
      <c r="AE48" t="s">
        <v>2688</v>
      </c>
    </row>
    <row r="49" spans="1:31">
      <c r="A49" t="s">
        <v>2249</v>
      </c>
      <c r="B49" t="s">
        <v>2689</v>
      </c>
      <c r="C49" t="s">
        <v>2690</v>
      </c>
      <c r="D49" t="s">
        <v>2105</v>
      </c>
      <c r="E49">
        <v>164.86552399999999</v>
      </c>
      <c r="F49">
        <v>212.58253500000001</v>
      </c>
      <c r="G49">
        <v>256.80749500000002</v>
      </c>
      <c r="H49">
        <v>276.02359000000001</v>
      </c>
      <c r="I49">
        <v>274.92944299999999</v>
      </c>
      <c r="J49">
        <v>285.55972300000002</v>
      </c>
      <c r="K49">
        <v>273.68685900000003</v>
      </c>
      <c r="L49">
        <v>279.03335600000003</v>
      </c>
      <c r="M49">
        <v>290.78143299999999</v>
      </c>
      <c r="N49">
        <v>299.631958</v>
      </c>
      <c r="O49">
        <v>309.245026</v>
      </c>
      <c r="P49">
        <v>311.79306000000003</v>
      </c>
      <c r="Q49">
        <v>318.79684400000002</v>
      </c>
      <c r="R49">
        <v>325.36697400000003</v>
      </c>
      <c r="S49">
        <v>330.56555200000003</v>
      </c>
      <c r="T49">
        <v>334.38085899999999</v>
      </c>
      <c r="U49">
        <v>337.59216300000003</v>
      </c>
      <c r="V49">
        <v>340.384094</v>
      </c>
      <c r="W49">
        <v>343.22674599999999</v>
      </c>
      <c r="X49">
        <v>345.78100599999999</v>
      </c>
      <c r="Y49">
        <v>348.44986</v>
      </c>
      <c r="Z49">
        <v>350.915955</v>
      </c>
      <c r="AA49">
        <v>353.72442599999999</v>
      </c>
      <c r="AB49">
        <v>355.00390599999997</v>
      </c>
      <c r="AC49">
        <v>355.52835099999999</v>
      </c>
      <c r="AD49">
        <v>353.75802599999997</v>
      </c>
      <c r="AE49" t="s">
        <v>2691</v>
      </c>
    </row>
    <row r="50" spans="1:31">
      <c r="A50" t="s">
        <v>2253</v>
      </c>
      <c r="B50" t="s">
        <v>2692</v>
      </c>
      <c r="C50" t="s">
        <v>2693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2256</v>
      </c>
      <c r="B51" t="s">
        <v>2694</v>
      </c>
    </row>
    <row r="52" spans="1:31">
      <c r="A52" t="s">
        <v>2259</v>
      </c>
      <c r="B52" t="s">
        <v>2695</v>
      </c>
      <c r="C52" t="s">
        <v>2696</v>
      </c>
      <c r="D52" t="s">
        <v>2105</v>
      </c>
      <c r="E52">
        <v>11336.578125</v>
      </c>
      <c r="F52">
        <v>10079.395508</v>
      </c>
      <c r="G52">
        <v>9761.1308590000008</v>
      </c>
      <c r="H52">
        <v>9484.9873050000006</v>
      </c>
      <c r="I52">
        <v>9801.3632809999999</v>
      </c>
      <c r="J52">
        <v>10128.116211</v>
      </c>
      <c r="K52">
        <v>10307.123046999999</v>
      </c>
      <c r="L52">
        <v>10397.916015999999</v>
      </c>
      <c r="M52">
        <v>10257.246094</v>
      </c>
      <c r="N52">
        <v>10085.186523</v>
      </c>
      <c r="O52">
        <v>9876.6728519999997</v>
      </c>
      <c r="P52">
        <v>9553.6445309999999</v>
      </c>
      <c r="Q52">
        <v>9372.9648440000001</v>
      </c>
      <c r="R52">
        <v>9192.1015619999998</v>
      </c>
      <c r="S52">
        <v>8909.2080079999996</v>
      </c>
      <c r="T52">
        <v>8733.9003909999992</v>
      </c>
      <c r="U52">
        <v>8530.328125</v>
      </c>
      <c r="V52">
        <v>8328.2353519999997</v>
      </c>
      <c r="W52">
        <v>8148.9458009999998</v>
      </c>
      <c r="X52">
        <v>7984.1958009999998</v>
      </c>
      <c r="Y52">
        <v>7836.8784180000002</v>
      </c>
      <c r="Z52">
        <v>7685.3779299999997</v>
      </c>
      <c r="AA52">
        <v>7535.720703</v>
      </c>
      <c r="AB52">
        <v>7376.9267579999996</v>
      </c>
      <c r="AC52">
        <v>7204.2875979999999</v>
      </c>
      <c r="AD52">
        <v>7005.607422</v>
      </c>
      <c r="AE52" t="s">
        <v>748</v>
      </c>
    </row>
    <row r="53" spans="1:31">
      <c r="A53" t="s">
        <v>2263</v>
      </c>
      <c r="B53" t="s">
        <v>2697</v>
      </c>
      <c r="C53" t="s">
        <v>2698</v>
      </c>
      <c r="D53" t="s">
        <v>2105</v>
      </c>
      <c r="E53">
        <v>86.508788999999993</v>
      </c>
      <c r="F53">
        <v>89.448134999999994</v>
      </c>
      <c r="G53">
        <v>88.652923999999999</v>
      </c>
      <c r="H53">
        <v>89.479172000000005</v>
      </c>
      <c r="I53">
        <v>90.061645999999996</v>
      </c>
      <c r="J53">
        <v>93.175308000000001</v>
      </c>
      <c r="K53">
        <v>94.087440000000001</v>
      </c>
      <c r="L53">
        <v>94.771782000000002</v>
      </c>
      <c r="M53">
        <v>94.827324000000004</v>
      </c>
      <c r="N53">
        <v>95.762664999999998</v>
      </c>
      <c r="O53">
        <v>95.209648000000001</v>
      </c>
      <c r="P53">
        <v>93.268326000000002</v>
      </c>
      <c r="Q53">
        <v>92.943366999999995</v>
      </c>
      <c r="R53">
        <v>92.656670000000005</v>
      </c>
      <c r="S53">
        <v>91.878662000000006</v>
      </c>
      <c r="T53">
        <v>90.582352</v>
      </c>
      <c r="U53">
        <v>89.693336000000002</v>
      </c>
      <c r="V53">
        <v>88.866698999999997</v>
      </c>
      <c r="W53">
        <v>87.960030000000003</v>
      </c>
      <c r="X53">
        <v>87.028992000000002</v>
      </c>
      <c r="Y53">
        <v>85.620102000000003</v>
      </c>
      <c r="Z53">
        <v>85.278182999999999</v>
      </c>
      <c r="AA53">
        <v>84.308952000000005</v>
      </c>
      <c r="AB53">
        <v>83.565376000000001</v>
      </c>
      <c r="AC53">
        <v>82.142798999999997</v>
      </c>
      <c r="AD53">
        <v>80.786841999999993</v>
      </c>
      <c r="AE53" t="s">
        <v>727</v>
      </c>
    </row>
    <row r="54" spans="1:31">
      <c r="A54" t="s">
        <v>2267</v>
      </c>
      <c r="B54" t="s">
        <v>2699</v>
      </c>
      <c r="C54" t="s">
        <v>2700</v>
      </c>
      <c r="D54" t="s">
        <v>2105</v>
      </c>
      <c r="E54">
        <v>1.281487</v>
      </c>
      <c r="F54">
        <v>1.2783340000000001</v>
      </c>
      <c r="G54">
        <v>1.3447560000000001</v>
      </c>
      <c r="H54">
        <v>1.3648960000000001</v>
      </c>
      <c r="I54">
        <v>1.406075</v>
      </c>
      <c r="J54">
        <v>1.4596910000000001</v>
      </c>
      <c r="K54">
        <v>1.4843150000000001</v>
      </c>
      <c r="L54">
        <v>1.5028710000000001</v>
      </c>
      <c r="M54">
        <v>1.50708</v>
      </c>
      <c r="N54">
        <v>1.517048</v>
      </c>
      <c r="O54">
        <v>1.5141249999999999</v>
      </c>
      <c r="P54">
        <v>1.499163</v>
      </c>
      <c r="Q54">
        <v>1.4956529999999999</v>
      </c>
      <c r="R54">
        <v>1.495498</v>
      </c>
      <c r="S54">
        <v>1.4916640000000001</v>
      </c>
      <c r="T54">
        <v>1.4863949999999999</v>
      </c>
      <c r="U54">
        <v>1.4762820000000001</v>
      </c>
      <c r="V54">
        <v>1.4634180000000001</v>
      </c>
      <c r="W54">
        <v>1.4563459999999999</v>
      </c>
      <c r="X54">
        <v>1.447516</v>
      </c>
      <c r="Y54">
        <v>1.438863</v>
      </c>
      <c r="Z54">
        <v>1.4317569999999999</v>
      </c>
      <c r="AA54">
        <v>1.416992</v>
      </c>
      <c r="AB54">
        <v>1.4054599999999999</v>
      </c>
      <c r="AC54">
        <v>1.3849560000000001</v>
      </c>
      <c r="AD54">
        <v>1.3622719999999999</v>
      </c>
      <c r="AE54" t="s">
        <v>710</v>
      </c>
    </row>
    <row r="55" spans="1:31">
      <c r="A55" t="s">
        <v>2271</v>
      </c>
      <c r="B55" t="s">
        <v>2701</v>
      </c>
      <c r="C55" t="s">
        <v>2702</v>
      </c>
      <c r="D55" t="s">
        <v>2105</v>
      </c>
      <c r="E55">
        <v>1338.4578859999999</v>
      </c>
      <c r="F55">
        <v>1605.298462</v>
      </c>
      <c r="G55">
        <v>1946.3312989999999</v>
      </c>
      <c r="H55">
        <v>2140.1010740000002</v>
      </c>
      <c r="I55">
        <v>2345.7082519999999</v>
      </c>
      <c r="J55">
        <v>2368.4033199999999</v>
      </c>
      <c r="K55">
        <v>2386.545654</v>
      </c>
      <c r="L55">
        <v>2427.6206050000001</v>
      </c>
      <c r="M55">
        <v>2637.0505370000001</v>
      </c>
      <c r="N55">
        <v>2789.7104490000002</v>
      </c>
      <c r="O55">
        <v>2977.4982909999999</v>
      </c>
      <c r="P55">
        <v>3074.1669919999999</v>
      </c>
      <c r="Q55">
        <v>3220.9204100000002</v>
      </c>
      <c r="R55">
        <v>3357.9975589999999</v>
      </c>
      <c r="S55">
        <v>3467.4821780000002</v>
      </c>
      <c r="T55">
        <v>3572.4316410000001</v>
      </c>
      <c r="U55">
        <v>3652.8234859999998</v>
      </c>
      <c r="V55">
        <v>3731.2397460000002</v>
      </c>
      <c r="W55">
        <v>3801.6357419999999</v>
      </c>
      <c r="X55">
        <v>3866.6958009999998</v>
      </c>
      <c r="Y55">
        <v>3942.0864259999998</v>
      </c>
      <c r="Z55">
        <v>3987.2045899999998</v>
      </c>
      <c r="AA55">
        <v>4055.3088379999999</v>
      </c>
      <c r="AB55">
        <v>4090.435547</v>
      </c>
      <c r="AC55">
        <v>4126.4345700000003</v>
      </c>
      <c r="AD55">
        <v>4121.9160160000001</v>
      </c>
      <c r="AE55" t="s">
        <v>2616</v>
      </c>
    </row>
    <row r="56" spans="1:31">
      <c r="A56" t="s">
        <v>2275</v>
      </c>
      <c r="B56" t="s">
        <v>2703</v>
      </c>
      <c r="C56" t="s">
        <v>2704</v>
      </c>
      <c r="D56" t="s">
        <v>2105</v>
      </c>
      <c r="E56">
        <v>343.376801</v>
      </c>
      <c r="F56">
        <v>515.44750999999997</v>
      </c>
      <c r="G56">
        <v>725.26672399999995</v>
      </c>
      <c r="H56">
        <v>830.17230199999995</v>
      </c>
      <c r="I56">
        <v>488.54113799999999</v>
      </c>
      <c r="J56">
        <v>434.01299999999998</v>
      </c>
      <c r="K56">
        <v>368.58068800000001</v>
      </c>
      <c r="L56">
        <v>305.03466800000001</v>
      </c>
      <c r="M56">
        <v>329.02520800000002</v>
      </c>
      <c r="N56">
        <v>346.265625</v>
      </c>
      <c r="O56">
        <v>371.33517499999999</v>
      </c>
      <c r="P56">
        <v>378.69674700000002</v>
      </c>
      <c r="Q56">
        <v>391.85940599999998</v>
      </c>
      <c r="R56">
        <v>403.242279</v>
      </c>
      <c r="S56">
        <v>413.82977299999999</v>
      </c>
      <c r="T56">
        <v>419.234467</v>
      </c>
      <c r="U56">
        <v>420.57577500000002</v>
      </c>
      <c r="V56">
        <v>422.069031</v>
      </c>
      <c r="W56">
        <v>423.63720699999999</v>
      </c>
      <c r="X56">
        <v>423.12408399999998</v>
      </c>
      <c r="Y56">
        <v>423.82629400000002</v>
      </c>
      <c r="Z56">
        <v>420.82150300000001</v>
      </c>
      <c r="AA56">
        <v>420.22210699999999</v>
      </c>
      <c r="AB56">
        <v>416.47052000000002</v>
      </c>
      <c r="AC56">
        <v>413.63775600000002</v>
      </c>
      <c r="AD56">
        <v>407.16128500000002</v>
      </c>
      <c r="AE56" t="s">
        <v>668</v>
      </c>
    </row>
    <row r="57" spans="1:31">
      <c r="A57" t="s">
        <v>2279</v>
      </c>
      <c r="B57" t="s">
        <v>2705</v>
      </c>
      <c r="C57" t="s">
        <v>2706</v>
      </c>
      <c r="D57" t="s">
        <v>2105</v>
      </c>
      <c r="E57">
        <v>1899.474121</v>
      </c>
      <c r="F57">
        <v>2287.2209469999998</v>
      </c>
      <c r="G57">
        <v>2493.6313479999999</v>
      </c>
      <c r="H57">
        <v>2643.1838379999999</v>
      </c>
      <c r="I57">
        <v>2771.616943</v>
      </c>
      <c r="J57">
        <v>2939.1464839999999</v>
      </c>
      <c r="K57">
        <v>3036.4340820000002</v>
      </c>
      <c r="L57">
        <v>3080.7690429999998</v>
      </c>
      <c r="M57">
        <v>3149.4013669999999</v>
      </c>
      <c r="N57">
        <v>3183.7624510000001</v>
      </c>
      <c r="O57">
        <v>3222.3996579999998</v>
      </c>
      <c r="P57">
        <v>3204.2387699999999</v>
      </c>
      <c r="Q57">
        <v>3235.7329100000002</v>
      </c>
      <c r="R57">
        <v>3260.3559570000002</v>
      </c>
      <c r="S57">
        <v>3381.3330080000001</v>
      </c>
      <c r="T57">
        <v>3405.9890140000002</v>
      </c>
      <c r="U57">
        <v>3410.6291500000002</v>
      </c>
      <c r="V57">
        <v>3413.8151859999998</v>
      </c>
      <c r="W57">
        <v>3422.1215820000002</v>
      </c>
      <c r="X57">
        <v>3436.2463379999999</v>
      </c>
      <c r="Y57">
        <v>3458.5351559999999</v>
      </c>
      <c r="Z57">
        <v>3468.7531739999999</v>
      </c>
      <c r="AA57">
        <v>3486.9196780000002</v>
      </c>
      <c r="AB57">
        <v>3489.8474120000001</v>
      </c>
      <c r="AC57">
        <v>3492.6694339999999</v>
      </c>
      <c r="AD57">
        <v>3473.6323240000002</v>
      </c>
      <c r="AE57" t="s">
        <v>2707</v>
      </c>
    </row>
    <row r="58" spans="1:31">
      <c r="A58" t="s">
        <v>2283</v>
      </c>
      <c r="B58" t="s">
        <v>2708</v>
      </c>
      <c r="C58" t="s">
        <v>2709</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2287</v>
      </c>
      <c r="B59" t="s">
        <v>2710</v>
      </c>
      <c r="C59" t="s">
        <v>2711</v>
      </c>
      <c r="D59" t="s">
        <v>2105</v>
      </c>
      <c r="E59">
        <v>0.24666399999999999</v>
      </c>
      <c r="F59">
        <v>8.9491000000000001E-2</v>
      </c>
      <c r="G59">
        <v>8.6205000000000004E-2</v>
      </c>
      <c r="H59">
        <v>5.8457000000000002E-2</v>
      </c>
      <c r="I59">
        <v>4.2299999999999997E-2</v>
      </c>
      <c r="J59">
        <v>4.5907999999999997E-2</v>
      </c>
      <c r="K59">
        <v>4.3755000000000002E-2</v>
      </c>
      <c r="L59">
        <v>4.1445000000000003E-2</v>
      </c>
      <c r="M59">
        <v>4.4415999999999997E-2</v>
      </c>
      <c r="N59">
        <v>3.9576E-2</v>
      </c>
      <c r="O59">
        <v>4.0001000000000002E-2</v>
      </c>
      <c r="P59">
        <v>3.6510000000000001E-2</v>
      </c>
      <c r="Q59">
        <v>3.5087E-2</v>
      </c>
      <c r="R59">
        <v>3.3109E-2</v>
      </c>
      <c r="S59">
        <v>3.2128999999999998E-2</v>
      </c>
      <c r="T59">
        <v>3.1203000000000002E-2</v>
      </c>
      <c r="U59">
        <v>3.0186999999999999E-2</v>
      </c>
      <c r="V59">
        <v>2.9243000000000002E-2</v>
      </c>
      <c r="W59">
        <v>2.8337999999999999E-2</v>
      </c>
      <c r="X59">
        <v>2.7556000000000001E-2</v>
      </c>
      <c r="Y59">
        <v>2.6962E-2</v>
      </c>
      <c r="Z59">
        <v>2.6072000000000001E-2</v>
      </c>
      <c r="AA59">
        <v>2.5647E-2</v>
      </c>
      <c r="AB59">
        <v>2.4865999999999999E-2</v>
      </c>
      <c r="AC59">
        <v>2.4339E-2</v>
      </c>
      <c r="AD59">
        <v>2.3525000000000001E-2</v>
      </c>
      <c r="AE59" t="s">
        <v>2636</v>
      </c>
    </row>
    <row r="60" spans="1:31">
      <c r="A60" t="s">
        <v>2291</v>
      </c>
      <c r="B60" t="s">
        <v>2712</v>
      </c>
      <c r="C60" t="s">
        <v>2713</v>
      </c>
      <c r="D60" t="s">
        <v>2105</v>
      </c>
      <c r="E60">
        <v>15005.923828000001</v>
      </c>
      <c r="F60">
        <v>14578.177734000001</v>
      </c>
      <c r="G60">
        <v>15016.445312</v>
      </c>
      <c r="H60">
        <v>15189.347656</v>
      </c>
      <c r="I60">
        <v>15498.740234000001</v>
      </c>
      <c r="J60">
        <v>15964.359375</v>
      </c>
      <c r="K60">
        <v>16194.298828000001</v>
      </c>
      <c r="L60">
        <v>16307.65625</v>
      </c>
      <c r="M60">
        <v>16469.101562</v>
      </c>
      <c r="N60">
        <v>16502.246093999998</v>
      </c>
      <c r="O60">
        <v>16544.669922000001</v>
      </c>
      <c r="P60">
        <v>16305.550781</v>
      </c>
      <c r="Q60">
        <v>16315.953125</v>
      </c>
      <c r="R60">
        <v>16307.881836</v>
      </c>
      <c r="S60">
        <v>16265.255859000001</v>
      </c>
      <c r="T60">
        <v>16223.654296999999</v>
      </c>
      <c r="U60">
        <v>16105.554688</v>
      </c>
      <c r="V60">
        <v>15985.71875</v>
      </c>
      <c r="W60">
        <v>15885.784180000001</v>
      </c>
      <c r="X60">
        <v>15798.765625</v>
      </c>
      <c r="Y60">
        <v>15748.412109000001</v>
      </c>
      <c r="Z60">
        <v>15648.892578000001</v>
      </c>
      <c r="AA60">
        <v>15583.923828000001</v>
      </c>
      <c r="AB60">
        <v>15458.675781</v>
      </c>
      <c r="AC60">
        <v>15320.581055000001</v>
      </c>
      <c r="AD60">
        <v>15090.489258</v>
      </c>
      <c r="AE60" t="s">
        <v>628</v>
      </c>
    </row>
    <row r="61" spans="1:31">
      <c r="A61" t="s">
        <v>2295</v>
      </c>
      <c r="B61" t="s">
        <v>2714</v>
      </c>
      <c r="C61" t="s">
        <v>2715</v>
      </c>
      <c r="D61" t="s">
        <v>2105</v>
      </c>
      <c r="E61">
        <v>8509.0771480000003</v>
      </c>
      <c r="F61">
        <v>7975.6142579999996</v>
      </c>
      <c r="G61">
        <v>8172.1914059999999</v>
      </c>
      <c r="H61">
        <v>8346.8564449999994</v>
      </c>
      <c r="I61">
        <v>8895.9121090000008</v>
      </c>
      <c r="J61">
        <v>9374.9384769999997</v>
      </c>
      <c r="K61">
        <v>9698.7314449999994</v>
      </c>
      <c r="L61">
        <v>9881.1767579999996</v>
      </c>
      <c r="M61">
        <v>9774.3105469999991</v>
      </c>
      <c r="N61">
        <v>9620.4902340000008</v>
      </c>
      <c r="O61">
        <v>9429.2431639999995</v>
      </c>
      <c r="P61">
        <v>9128.0800780000009</v>
      </c>
      <c r="Q61">
        <v>8959.0419920000004</v>
      </c>
      <c r="R61">
        <v>8790.5576170000004</v>
      </c>
      <c r="S61">
        <v>8519.9589840000008</v>
      </c>
      <c r="T61">
        <v>8356.2578119999998</v>
      </c>
      <c r="U61">
        <v>8162.7768550000001</v>
      </c>
      <c r="V61">
        <v>7971.546875</v>
      </c>
      <c r="W61">
        <v>7801.8432620000003</v>
      </c>
      <c r="X61">
        <v>7646.4565430000002</v>
      </c>
      <c r="Y61">
        <v>7506.1884769999997</v>
      </c>
      <c r="Z61">
        <v>7362.6079099999997</v>
      </c>
      <c r="AA61">
        <v>7219.2407229999999</v>
      </c>
      <c r="AB61">
        <v>7068.0444340000004</v>
      </c>
      <c r="AC61">
        <v>6902.7871089999999</v>
      </c>
      <c r="AD61">
        <v>6713.7543949999999</v>
      </c>
      <c r="AE61" t="s">
        <v>2046</v>
      </c>
    </row>
    <row r="62" spans="1:31">
      <c r="A62" t="s">
        <v>2299</v>
      </c>
      <c r="B62" t="s">
        <v>2716</v>
      </c>
      <c r="C62" t="s">
        <v>2717</v>
      </c>
      <c r="D62" t="s">
        <v>2105</v>
      </c>
      <c r="E62">
        <v>46.432274</v>
      </c>
      <c r="F62">
        <v>47.784255999999999</v>
      </c>
      <c r="G62">
        <v>47.533969999999997</v>
      </c>
      <c r="H62">
        <v>48.171368000000001</v>
      </c>
      <c r="I62">
        <v>48.535221</v>
      </c>
      <c r="J62">
        <v>50.252518000000002</v>
      </c>
      <c r="K62">
        <v>50.803103999999998</v>
      </c>
      <c r="L62">
        <v>51.201968999999998</v>
      </c>
      <c r="M62">
        <v>51.267131999999997</v>
      </c>
      <c r="N62">
        <v>51.731819000000002</v>
      </c>
      <c r="O62">
        <v>51.475178</v>
      </c>
      <c r="P62">
        <v>50.463214999999998</v>
      </c>
      <c r="Q62">
        <v>50.310406</v>
      </c>
      <c r="R62">
        <v>50.172885999999998</v>
      </c>
      <c r="S62">
        <v>49.791924000000002</v>
      </c>
      <c r="T62">
        <v>49.185509000000003</v>
      </c>
      <c r="U62">
        <v>48.684189000000003</v>
      </c>
      <c r="V62">
        <v>48.242130000000003</v>
      </c>
      <c r="W62">
        <v>47.756065</v>
      </c>
      <c r="X62">
        <v>47.267806999999998</v>
      </c>
      <c r="Y62">
        <v>46.580368</v>
      </c>
      <c r="Z62">
        <v>46.349541000000002</v>
      </c>
      <c r="AA62">
        <v>45.838279999999997</v>
      </c>
      <c r="AB62">
        <v>45.430118999999998</v>
      </c>
      <c r="AC62">
        <v>44.673828</v>
      </c>
      <c r="AD62">
        <v>43.937106999999997</v>
      </c>
      <c r="AE62" t="s">
        <v>631</v>
      </c>
    </row>
    <row r="63" spans="1:31">
      <c r="A63" t="s">
        <v>2303</v>
      </c>
      <c r="B63" t="s">
        <v>2718</v>
      </c>
      <c r="C63" t="s">
        <v>2713</v>
      </c>
      <c r="D63" t="s">
        <v>2105</v>
      </c>
      <c r="E63">
        <v>3582.8366700000001</v>
      </c>
      <c r="F63">
        <v>4409.3349609999996</v>
      </c>
      <c r="G63">
        <v>5166.6606449999999</v>
      </c>
      <c r="H63">
        <v>5614.8808589999999</v>
      </c>
      <c r="I63">
        <v>5607.3149409999996</v>
      </c>
      <c r="J63">
        <v>5743.0688479999999</v>
      </c>
      <c r="K63">
        <v>5793.0883789999998</v>
      </c>
      <c r="L63">
        <v>5814.96875</v>
      </c>
      <c r="M63">
        <v>6117.0288090000004</v>
      </c>
      <c r="N63">
        <v>6321.2954099999997</v>
      </c>
      <c r="O63">
        <v>6572.7871089999999</v>
      </c>
      <c r="P63">
        <v>6658.638672</v>
      </c>
      <c r="Q63">
        <v>6850.0434569999998</v>
      </c>
      <c r="R63">
        <v>7023.1245120000003</v>
      </c>
      <c r="S63">
        <v>7264.1684569999998</v>
      </c>
      <c r="T63">
        <v>7399.1728519999997</v>
      </c>
      <c r="U63">
        <v>7485.5346680000002</v>
      </c>
      <c r="V63">
        <v>7568.6166990000002</v>
      </c>
      <c r="W63">
        <v>7648.8793949999999</v>
      </c>
      <c r="X63">
        <v>7727.5410160000001</v>
      </c>
      <c r="Y63">
        <v>7825.9135740000002</v>
      </c>
      <c r="Z63">
        <v>7878.2368159999996</v>
      </c>
      <c r="AA63">
        <v>7963.8935549999997</v>
      </c>
      <c r="AB63">
        <v>7998.1840819999998</v>
      </c>
      <c r="AC63">
        <v>8034.1513670000004</v>
      </c>
      <c r="AD63">
        <v>8004.0952150000003</v>
      </c>
      <c r="AE63" t="s">
        <v>2719</v>
      </c>
    </row>
  </sheetData>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L104"/>
  <sheetViews>
    <sheetView workbookViewId="0"/>
  </sheetViews>
  <sheetFormatPr defaultColWidth="9" defaultRowHeight="15" customHeight="1"/>
  <cols>
    <col min="1" max="1" width="13.86328125" style="19" customWidth="1"/>
    <col min="2" max="2" width="13.86328125" style="38" customWidth="1"/>
    <col min="3" max="3" width="39.3984375" customWidth="1"/>
    <col min="4" max="4" width="13.86328125" customWidth="1"/>
    <col min="5" max="5" width="9.1328125" customWidth="1"/>
    <col min="6" max="38" width="9" customWidth="1"/>
    <col min="39" max="40" width="9" style="19" customWidth="1"/>
    <col min="41" max="16384" width="9" style="19"/>
  </cols>
  <sheetData>
    <row r="1" spans="2:37" s="41" customFormat="1" ht="15" customHeight="1">
      <c r="B1" s="38" t="s">
        <v>806</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10" spans="2:37" ht="15" customHeight="1">
      <c r="B10" s="93" t="s">
        <v>2720</v>
      </c>
      <c r="C10" t="s">
        <v>2721</v>
      </c>
    </row>
    <row r="11" spans="2:37" ht="15" customHeight="1">
      <c r="C11" t="s">
        <v>2722</v>
      </c>
    </row>
    <row r="12" spans="2:37" ht="15" customHeight="1">
      <c r="C12" t="s">
        <v>2723</v>
      </c>
    </row>
    <row r="13" spans="2:37" ht="15" customHeight="1">
      <c r="C13" t="s">
        <v>330</v>
      </c>
    </row>
    <row r="14" spans="2:37" ht="15" customHeight="1">
      <c r="D14" t="s">
        <v>331</v>
      </c>
      <c r="E14" t="s">
        <v>332</v>
      </c>
      <c r="F14" t="s">
        <v>333</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812</v>
      </c>
    </row>
    <row r="15" spans="2:37" ht="15" customHeight="1">
      <c r="B15" s="93"/>
      <c r="C15" t="s">
        <v>2724</v>
      </c>
    </row>
    <row r="16" spans="2:37" ht="15" customHeight="1">
      <c r="B16" s="93"/>
      <c r="C16" t="s">
        <v>2100</v>
      </c>
    </row>
    <row r="17" spans="1:37" s="37" customFormat="1" ht="15" customHeight="1">
      <c r="A17" s="99" t="s">
        <v>3</v>
      </c>
      <c r="B17" s="93" t="s">
        <v>2725</v>
      </c>
      <c r="C17" t="s">
        <v>2102</v>
      </c>
      <c r="D17" t="s">
        <v>2726</v>
      </c>
      <c r="E17" t="s">
        <v>2727</v>
      </c>
      <c r="F17" t="s">
        <v>2728</v>
      </c>
      <c r="H17">
        <v>44.638939000000001</v>
      </c>
      <c r="I17">
        <v>45.297459000000003</v>
      </c>
      <c r="J17">
        <v>45.817383</v>
      </c>
      <c r="K17">
        <v>47.677216000000001</v>
      </c>
      <c r="L17">
        <v>47.756714000000002</v>
      </c>
      <c r="M17">
        <v>48.052222999999998</v>
      </c>
      <c r="N17">
        <v>49.769320999999998</v>
      </c>
      <c r="O17">
        <v>49.884903000000001</v>
      </c>
      <c r="P17">
        <v>49.861187000000001</v>
      </c>
      <c r="Q17">
        <v>49.782375000000002</v>
      </c>
      <c r="R17">
        <v>49.718997999999999</v>
      </c>
      <c r="S17">
        <v>49.685344999999998</v>
      </c>
      <c r="T17">
        <v>49.662750000000003</v>
      </c>
      <c r="U17">
        <v>49.693607</v>
      </c>
      <c r="V17">
        <v>49.747669000000002</v>
      </c>
      <c r="W17">
        <v>49.817740999999998</v>
      </c>
      <c r="X17">
        <v>49.878216000000002</v>
      </c>
      <c r="Y17">
        <v>50.083022999999997</v>
      </c>
      <c r="Z17">
        <v>50.085360999999999</v>
      </c>
      <c r="AA17">
        <v>50.139800999999999</v>
      </c>
      <c r="AB17">
        <v>50.159320999999998</v>
      </c>
      <c r="AC17">
        <v>50.157325999999998</v>
      </c>
      <c r="AD17">
        <v>50.070683000000002</v>
      </c>
      <c r="AE17">
        <v>49.994861999999998</v>
      </c>
      <c r="AF17">
        <v>49.937446999999999</v>
      </c>
      <c r="AG17">
        <v>49.862285999999997</v>
      </c>
      <c r="AH17">
        <v>49.799587000000002</v>
      </c>
      <c r="AI17">
        <v>50.094872000000002</v>
      </c>
      <c r="AJ17">
        <v>50.011600000000001</v>
      </c>
      <c r="AK17" s="91">
        <v>4.0000000000000001E-3</v>
      </c>
    </row>
    <row r="18" spans="1:37" ht="15" customHeight="1">
      <c r="A18" s="99" t="s">
        <v>4</v>
      </c>
      <c r="B18" s="93" t="s">
        <v>2729</v>
      </c>
      <c r="C18" t="s">
        <v>2107</v>
      </c>
      <c r="D18" t="s">
        <v>2730</v>
      </c>
      <c r="E18" t="s">
        <v>2731</v>
      </c>
      <c r="F18" t="s">
        <v>2728</v>
      </c>
      <c r="H18">
        <v>52.824074000000003</v>
      </c>
      <c r="I18">
        <v>52.738360999999998</v>
      </c>
      <c r="J18">
        <v>52.958523</v>
      </c>
      <c r="K18">
        <v>54.363869000000001</v>
      </c>
      <c r="L18">
        <v>54.288715000000003</v>
      </c>
      <c r="M18">
        <v>54.411681999999999</v>
      </c>
      <c r="N18">
        <v>55.820746999999997</v>
      </c>
      <c r="O18">
        <v>55.757618000000001</v>
      </c>
      <c r="P18">
        <v>55.709586999999999</v>
      </c>
      <c r="Q18">
        <v>55.656528000000002</v>
      </c>
      <c r="R18">
        <v>55.609898000000001</v>
      </c>
      <c r="S18">
        <v>55.554340000000003</v>
      </c>
      <c r="T18">
        <v>55.546005000000001</v>
      </c>
      <c r="U18">
        <v>55.572665999999998</v>
      </c>
      <c r="V18">
        <v>55.601387000000003</v>
      </c>
      <c r="W18">
        <v>55.608767999999998</v>
      </c>
      <c r="X18">
        <v>55.612816000000002</v>
      </c>
      <c r="Y18">
        <v>55.721722</v>
      </c>
      <c r="Z18">
        <v>55.685192000000001</v>
      </c>
      <c r="AA18">
        <v>55.671253</v>
      </c>
      <c r="AB18">
        <v>55.642116999999999</v>
      </c>
      <c r="AC18">
        <v>55.592323</v>
      </c>
      <c r="AD18">
        <v>55.501750999999999</v>
      </c>
      <c r="AE18">
        <v>55.404319999999998</v>
      </c>
      <c r="AF18">
        <v>55.352080999999998</v>
      </c>
      <c r="AG18">
        <v>55.235484999999997</v>
      </c>
      <c r="AH18">
        <v>55.156193000000002</v>
      </c>
      <c r="AI18">
        <v>55.302287999999997</v>
      </c>
      <c r="AJ18">
        <v>55.211716000000003</v>
      </c>
      <c r="AK18" s="91">
        <v>2E-3</v>
      </c>
    </row>
    <row r="19" spans="1:37" ht="15" customHeight="1">
      <c r="A19" s="99"/>
      <c r="B19" s="93"/>
      <c r="C19" t="s">
        <v>2114</v>
      </c>
    </row>
    <row r="20" spans="1:37" ht="15" customHeight="1">
      <c r="A20" s="99" t="s">
        <v>3</v>
      </c>
      <c r="B20" s="93" t="s">
        <v>2732</v>
      </c>
      <c r="C20" t="s">
        <v>2116</v>
      </c>
      <c r="D20" t="s">
        <v>2733</v>
      </c>
      <c r="E20" t="s">
        <v>2734</v>
      </c>
      <c r="F20" t="s">
        <v>2728</v>
      </c>
      <c r="H20">
        <v>45.512191999999999</v>
      </c>
      <c r="I20">
        <v>46.158009</v>
      </c>
      <c r="J20">
        <v>46.654957000000003</v>
      </c>
      <c r="K20">
        <v>48.518752999999997</v>
      </c>
      <c r="L20">
        <v>48.613627999999999</v>
      </c>
      <c r="M20">
        <v>48.906039999999997</v>
      </c>
      <c r="N20">
        <v>50.666331999999997</v>
      </c>
      <c r="O20">
        <v>50.795223</v>
      </c>
      <c r="P20">
        <v>50.777144999999997</v>
      </c>
      <c r="Q20">
        <v>50.699944000000002</v>
      </c>
      <c r="R20">
        <v>50.625343000000001</v>
      </c>
      <c r="S20">
        <v>50.573368000000002</v>
      </c>
      <c r="T20">
        <v>50.539985999999999</v>
      </c>
      <c r="U20">
        <v>50.556469</v>
      </c>
      <c r="V20">
        <v>50.601191999999998</v>
      </c>
      <c r="W20">
        <v>50.661014999999999</v>
      </c>
      <c r="X20">
        <v>50.715839000000003</v>
      </c>
      <c r="Y20">
        <v>50.917510999999998</v>
      </c>
      <c r="Z20">
        <v>50.920006000000001</v>
      </c>
      <c r="AA20">
        <v>50.968231000000003</v>
      </c>
      <c r="AB20">
        <v>50.987343000000003</v>
      </c>
      <c r="AC20">
        <v>50.983513000000002</v>
      </c>
      <c r="AD20">
        <v>50.895153000000001</v>
      </c>
      <c r="AE20">
        <v>50.815913999999999</v>
      </c>
      <c r="AF20">
        <v>50.753112999999999</v>
      </c>
      <c r="AG20">
        <v>50.673583999999998</v>
      </c>
      <c r="AH20">
        <v>50.608314999999997</v>
      </c>
      <c r="AI20">
        <v>50.909388999999997</v>
      </c>
      <c r="AJ20">
        <v>50.828265999999999</v>
      </c>
      <c r="AK20" s="91">
        <v>4.0000000000000001E-3</v>
      </c>
    </row>
    <row r="21" spans="1:37" ht="15" customHeight="1">
      <c r="A21" s="99" t="s">
        <v>1</v>
      </c>
      <c r="B21" s="93" t="s">
        <v>2735</v>
      </c>
      <c r="C21" t="s">
        <v>2120</v>
      </c>
      <c r="D21" t="s">
        <v>2736</v>
      </c>
      <c r="E21" t="s">
        <v>860</v>
      </c>
      <c r="F21" t="s">
        <v>2728</v>
      </c>
      <c r="H21">
        <v>95.307181999999997</v>
      </c>
      <c r="I21">
        <v>96.725364999999996</v>
      </c>
      <c r="J21">
        <v>98.071342000000001</v>
      </c>
      <c r="K21">
        <v>99.487610000000004</v>
      </c>
      <c r="L21">
        <v>100.970009</v>
      </c>
      <c r="M21">
        <v>100.956757</v>
      </c>
      <c r="N21">
        <v>100.916679</v>
      </c>
      <c r="O21">
        <v>100.95472700000001</v>
      </c>
      <c r="P21">
        <v>100.951714</v>
      </c>
      <c r="Q21">
        <v>100.942673</v>
      </c>
      <c r="R21">
        <v>100.899559</v>
      </c>
      <c r="S21">
        <v>100.82965900000001</v>
      </c>
      <c r="T21">
        <v>100.764297</v>
      </c>
      <c r="U21">
        <v>100.690727</v>
      </c>
      <c r="V21">
        <v>100.643631</v>
      </c>
      <c r="W21">
        <v>100.60539199999999</v>
      </c>
      <c r="X21">
        <v>100.579048</v>
      </c>
      <c r="Y21">
        <v>100.573311</v>
      </c>
      <c r="Z21">
        <v>100.54959100000001</v>
      </c>
      <c r="AA21">
        <v>100.53273</v>
      </c>
      <c r="AB21">
        <v>100.515564</v>
      </c>
      <c r="AC21">
        <v>100.50404399999999</v>
      </c>
      <c r="AD21">
        <v>100.49619300000001</v>
      </c>
      <c r="AE21">
        <v>100.48427599999999</v>
      </c>
      <c r="AF21">
        <v>100.478058</v>
      </c>
      <c r="AG21">
        <v>100.468315</v>
      </c>
      <c r="AH21">
        <v>100.458618</v>
      </c>
      <c r="AI21">
        <v>100.445099</v>
      </c>
      <c r="AJ21">
        <v>100.437271</v>
      </c>
      <c r="AK21" s="91">
        <v>2E-3</v>
      </c>
    </row>
    <row r="22" spans="1:37" ht="15" customHeight="1">
      <c r="A22" s="99" t="s">
        <v>1</v>
      </c>
      <c r="B22" s="93" t="s">
        <v>2737</v>
      </c>
      <c r="C22" t="s">
        <v>2123</v>
      </c>
      <c r="D22" t="s">
        <v>2738</v>
      </c>
      <c r="E22" t="s">
        <v>860</v>
      </c>
      <c r="F22" t="s">
        <v>2728</v>
      </c>
      <c r="H22">
        <v>102.280754</v>
      </c>
      <c r="I22">
        <v>102.33873</v>
      </c>
      <c r="J22">
        <v>102.883545</v>
      </c>
      <c r="K22">
        <v>104.20719099999999</v>
      </c>
      <c r="L22">
        <v>104.83112300000001</v>
      </c>
      <c r="M22">
        <v>105.077744</v>
      </c>
      <c r="N22">
        <v>106.109612</v>
      </c>
      <c r="O22">
        <v>106.042923</v>
      </c>
      <c r="P22">
        <v>105.993477</v>
      </c>
      <c r="Q22">
        <v>105.96225</v>
      </c>
      <c r="R22">
        <v>105.98434399999999</v>
      </c>
      <c r="S22">
        <v>106.071854</v>
      </c>
      <c r="T22">
        <v>106.2351</v>
      </c>
      <c r="U22">
        <v>106.48519899999999</v>
      </c>
      <c r="V22">
        <v>106.66709899999999</v>
      </c>
      <c r="W22">
        <v>106.801788</v>
      </c>
      <c r="X22">
        <v>106.92775</v>
      </c>
      <c r="Y22">
        <v>107.093491</v>
      </c>
      <c r="Z22">
        <v>107.15439600000001</v>
      </c>
      <c r="AA22">
        <v>107.22878300000001</v>
      </c>
      <c r="AB22">
        <v>107.305595</v>
      </c>
      <c r="AC22">
        <v>107.360405</v>
      </c>
      <c r="AD22">
        <v>107.368729</v>
      </c>
      <c r="AE22">
        <v>107.391319</v>
      </c>
      <c r="AF22">
        <v>107.444519</v>
      </c>
      <c r="AG22">
        <v>107.421577</v>
      </c>
      <c r="AH22">
        <v>107.453491</v>
      </c>
      <c r="AI22">
        <v>107.611694</v>
      </c>
      <c r="AJ22">
        <v>107.612968</v>
      </c>
      <c r="AK22" s="91">
        <v>2E-3</v>
      </c>
    </row>
    <row r="23" spans="1:37" ht="15" customHeight="1">
      <c r="A23" s="99" t="s">
        <v>1</v>
      </c>
      <c r="B23" s="93" t="s">
        <v>2739</v>
      </c>
      <c r="C23" t="s">
        <v>2126</v>
      </c>
      <c r="D23" t="s">
        <v>2740</v>
      </c>
      <c r="E23" t="s">
        <v>860</v>
      </c>
      <c r="F23" t="s">
        <v>2728</v>
      </c>
      <c r="H23">
        <v>113.603088</v>
      </c>
      <c r="I23">
        <v>114.154343</v>
      </c>
      <c r="J23">
        <v>115.07006800000001</v>
      </c>
      <c r="K23">
        <v>116.286674</v>
      </c>
      <c r="L23">
        <v>117.256653</v>
      </c>
      <c r="M23">
        <v>117.369522</v>
      </c>
      <c r="N23">
        <v>117.760445</v>
      </c>
      <c r="O23">
        <v>117.75653800000001</v>
      </c>
      <c r="P23">
        <v>117.758118</v>
      </c>
      <c r="Q23">
        <v>117.760971</v>
      </c>
      <c r="R23">
        <v>117.78243999999999</v>
      </c>
      <c r="S23">
        <v>117.822884</v>
      </c>
      <c r="T23">
        <v>117.884727</v>
      </c>
      <c r="U23">
        <v>117.971687</v>
      </c>
      <c r="V23">
        <v>118.04117599999999</v>
      </c>
      <c r="W23">
        <v>118.089386</v>
      </c>
      <c r="X23">
        <v>118.135735</v>
      </c>
      <c r="Y23">
        <v>118.19435900000001</v>
      </c>
      <c r="Z23">
        <v>118.219559</v>
      </c>
      <c r="AA23">
        <v>118.250038</v>
      </c>
      <c r="AB23">
        <v>118.283936</v>
      </c>
      <c r="AC23">
        <v>118.310303</v>
      </c>
      <c r="AD23">
        <v>118.32608</v>
      </c>
      <c r="AE23">
        <v>118.343536</v>
      </c>
      <c r="AF23">
        <v>118.382187</v>
      </c>
      <c r="AG23">
        <v>118.37509900000001</v>
      </c>
      <c r="AH23">
        <v>118.399338</v>
      </c>
      <c r="AI23">
        <v>118.46135700000001</v>
      </c>
      <c r="AJ23">
        <v>118.47575399999999</v>
      </c>
      <c r="AK23" s="91">
        <v>2E-3</v>
      </c>
    </row>
    <row r="24" spans="1:37" ht="15" customHeight="1">
      <c r="A24" s="99" t="s">
        <v>5</v>
      </c>
      <c r="B24" s="93" t="s">
        <v>2741</v>
      </c>
      <c r="C24" t="s">
        <v>2129</v>
      </c>
      <c r="D24" t="s">
        <v>2742</v>
      </c>
      <c r="E24" t="s">
        <v>2743</v>
      </c>
      <c r="F24" t="s">
        <v>2728</v>
      </c>
      <c r="H24">
        <v>57.566898000000002</v>
      </c>
      <c r="I24">
        <v>57.085087000000001</v>
      </c>
      <c r="J24">
        <v>57.538482999999999</v>
      </c>
      <c r="K24">
        <v>58.743450000000003</v>
      </c>
      <c r="L24">
        <v>58.864803000000002</v>
      </c>
      <c r="M24">
        <v>59.072220000000002</v>
      </c>
      <c r="N24">
        <v>60.535190999999998</v>
      </c>
      <c r="O24">
        <v>60.631515999999998</v>
      </c>
      <c r="P24">
        <v>60.605663</v>
      </c>
      <c r="Q24">
        <v>60.517727000000001</v>
      </c>
      <c r="R24">
        <v>60.463656999999998</v>
      </c>
      <c r="S24">
        <v>60.411842</v>
      </c>
      <c r="T24">
        <v>60.418564000000003</v>
      </c>
      <c r="U24">
        <v>60.452491999999999</v>
      </c>
      <c r="V24">
        <v>60.526179999999997</v>
      </c>
      <c r="W24">
        <v>60.569991999999999</v>
      </c>
      <c r="X24">
        <v>60.633091</v>
      </c>
      <c r="Y24">
        <v>60.811065999999997</v>
      </c>
      <c r="Z24">
        <v>60.816315000000003</v>
      </c>
      <c r="AA24">
        <v>60.856518000000001</v>
      </c>
      <c r="AB24">
        <v>60.877937000000003</v>
      </c>
      <c r="AC24">
        <v>60.873851999999999</v>
      </c>
      <c r="AD24">
        <v>60.820701999999997</v>
      </c>
      <c r="AE24">
        <v>60.755543000000003</v>
      </c>
      <c r="AF24">
        <v>60.740929000000001</v>
      </c>
      <c r="AG24">
        <v>60.644516000000003</v>
      </c>
      <c r="AH24">
        <v>60.609825000000001</v>
      </c>
      <c r="AI24">
        <v>60.844752999999997</v>
      </c>
      <c r="AJ24">
        <v>60.779907000000001</v>
      </c>
      <c r="AK24" s="91">
        <v>2E-3</v>
      </c>
    </row>
    <row r="25" spans="1:37" ht="15" customHeight="1">
      <c r="A25" s="99" t="s">
        <v>5</v>
      </c>
      <c r="B25" s="93" t="s">
        <v>2744</v>
      </c>
      <c r="C25" t="s">
        <v>2133</v>
      </c>
      <c r="D25" t="s">
        <v>2745</v>
      </c>
      <c r="E25" t="s">
        <v>2746</v>
      </c>
      <c r="F25" t="s">
        <v>2728</v>
      </c>
      <c r="H25">
        <v>78.686531000000002</v>
      </c>
      <c r="I25">
        <v>79.109145999999996</v>
      </c>
      <c r="J25">
        <v>79.561347999999995</v>
      </c>
      <c r="K25">
        <v>81.057922000000005</v>
      </c>
      <c r="L25">
        <v>81.291458000000006</v>
      </c>
      <c r="M25">
        <v>81.524483000000004</v>
      </c>
      <c r="N25">
        <v>83.003555000000006</v>
      </c>
      <c r="O25">
        <v>83.159522999999993</v>
      </c>
      <c r="P25">
        <v>83.144974000000005</v>
      </c>
      <c r="Q25">
        <v>83.124458000000004</v>
      </c>
      <c r="R25">
        <v>83.082481000000001</v>
      </c>
      <c r="S25">
        <v>83.038307000000003</v>
      </c>
      <c r="T25">
        <v>83.074393999999998</v>
      </c>
      <c r="U25">
        <v>83.129958999999999</v>
      </c>
      <c r="V25">
        <v>83.245482999999993</v>
      </c>
      <c r="W25">
        <v>83.317054999999996</v>
      </c>
      <c r="X25">
        <v>83.409415999999993</v>
      </c>
      <c r="Y25">
        <v>83.606621000000004</v>
      </c>
      <c r="Z25">
        <v>83.647011000000006</v>
      </c>
      <c r="AA25">
        <v>84.146018999999995</v>
      </c>
      <c r="AB25">
        <v>84.176422000000002</v>
      </c>
      <c r="AC25">
        <v>84.178543000000005</v>
      </c>
      <c r="AD25">
        <v>84.136330000000001</v>
      </c>
      <c r="AE25">
        <v>84.074043000000003</v>
      </c>
      <c r="AF25">
        <v>84.059662000000003</v>
      </c>
      <c r="AG25">
        <v>83.960953000000003</v>
      </c>
      <c r="AH25">
        <v>83.934753000000001</v>
      </c>
      <c r="AI25">
        <v>84.171631000000005</v>
      </c>
      <c r="AJ25">
        <v>84.111794000000003</v>
      </c>
      <c r="AK25" s="91">
        <v>2E-3</v>
      </c>
    </row>
    <row r="26" spans="1:37" ht="15" customHeight="1">
      <c r="A26" s="99" t="s">
        <v>4</v>
      </c>
      <c r="B26" s="93" t="s">
        <v>2747</v>
      </c>
      <c r="C26" t="s">
        <v>2137</v>
      </c>
      <c r="D26" t="s">
        <v>2748</v>
      </c>
      <c r="E26" t="s">
        <v>2749</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t="s">
        <v>549</v>
      </c>
    </row>
    <row r="27" spans="1:37" ht="15" customHeight="1">
      <c r="A27" s="99" t="s">
        <v>3</v>
      </c>
      <c r="B27" s="93" t="s">
        <v>2750</v>
      </c>
      <c r="C27" t="s">
        <v>2141</v>
      </c>
      <c r="D27" t="s">
        <v>2751</v>
      </c>
      <c r="E27" t="s">
        <v>2752</v>
      </c>
      <c r="F27" t="s">
        <v>2728</v>
      </c>
      <c r="H27">
        <v>62.901566000000003</v>
      </c>
      <c r="I27">
        <v>63.880474</v>
      </c>
      <c r="J27">
        <v>64.402862999999996</v>
      </c>
      <c r="K27">
        <v>66.527434999999997</v>
      </c>
      <c r="L27">
        <v>66.508780999999999</v>
      </c>
      <c r="M27">
        <v>66.761032</v>
      </c>
      <c r="N27">
        <v>68.967986999999994</v>
      </c>
      <c r="O27">
        <v>69.145638000000005</v>
      </c>
      <c r="P27">
        <v>69.028603000000004</v>
      </c>
      <c r="Q27">
        <v>68.818695000000005</v>
      </c>
      <c r="R27">
        <v>68.636382999999995</v>
      </c>
      <c r="S27">
        <v>68.456444000000005</v>
      </c>
      <c r="T27">
        <v>68.310631000000001</v>
      </c>
      <c r="U27">
        <v>68.232544000000004</v>
      </c>
      <c r="V27">
        <v>68.201240999999996</v>
      </c>
      <c r="W27">
        <v>68.188461000000004</v>
      </c>
      <c r="X27">
        <v>68.165015999999994</v>
      </c>
      <c r="Y27">
        <v>68.300269999999998</v>
      </c>
      <c r="Z27">
        <v>68.253151000000003</v>
      </c>
      <c r="AA27">
        <v>68.124297999999996</v>
      </c>
      <c r="AB27">
        <v>68.116050999999999</v>
      </c>
      <c r="AC27">
        <v>68.090027000000006</v>
      </c>
      <c r="AD27">
        <v>67.974013999999997</v>
      </c>
      <c r="AE27">
        <v>67.870102000000003</v>
      </c>
      <c r="AF27">
        <v>67.785240000000002</v>
      </c>
      <c r="AG27">
        <v>67.686942999999999</v>
      </c>
      <c r="AH27">
        <v>67.604088000000004</v>
      </c>
      <c r="AI27">
        <v>67.861953999999997</v>
      </c>
      <c r="AJ27">
        <v>67.752540999999994</v>
      </c>
      <c r="AK27" s="91">
        <v>3.0000000000000001E-3</v>
      </c>
    </row>
    <row r="28" spans="1:37" ht="15" customHeight="1">
      <c r="A28" s="99" t="s">
        <v>2</v>
      </c>
      <c r="B28" s="93" t="s">
        <v>2753</v>
      </c>
      <c r="C28" t="s">
        <v>2145</v>
      </c>
      <c r="D28" t="s">
        <v>2754</v>
      </c>
      <c r="E28" t="s">
        <v>2755</v>
      </c>
      <c r="F28" t="s">
        <v>2728</v>
      </c>
      <c r="H28">
        <v>47.435917000000003</v>
      </c>
      <c r="I28">
        <v>47.772758000000003</v>
      </c>
      <c r="J28">
        <v>48.369475999999999</v>
      </c>
      <c r="K28">
        <v>49.871296000000001</v>
      </c>
      <c r="L28">
        <v>50.188975999999997</v>
      </c>
      <c r="M28">
        <v>50.510845000000003</v>
      </c>
      <c r="N28">
        <v>52.228572999999997</v>
      </c>
      <c r="O28">
        <v>52.481395999999997</v>
      </c>
      <c r="P28">
        <v>52.512005000000002</v>
      </c>
      <c r="Q28">
        <v>52.423622000000002</v>
      </c>
      <c r="R28">
        <v>52.312472999999997</v>
      </c>
      <c r="S28">
        <v>52.207633999999999</v>
      </c>
      <c r="T28">
        <v>52.116638000000002</v>
      </c>
      <c r="U28">
        <v>52.062804999999997</v>
      </c>
      <c r="V28">
        <v>52.055695</v>
      </c>
      <c r="W28">
        <v>52.062373999999998</v>
      </c>
      <c r="X28">
        <v>52.105159999999998</v>
      </c>
      <c r="Y28">
        <v>52.316761</v>
      </c>
      <c r="Z28">
        <v>52.299441999999999</v>
      </c>
      <c r="AA28">
        <v>52.334972</v>
      </c>
      <c r="AB28">
        <v>52.361916000000001</v>
      </c>
      <c r="AC28">
        <v>52.354320999999999</v>
      </c>
      <c r="AD28">
        <v>52.292884999999998</v>
      </c>
      <c r="AE28">
        <v>52.208359000000002</v>
      </c>
      <c r="AF28">
        <v>52.201599000000002</v>
      </c>
      <c r="AG28">
        <v>52.074154</v>
      </c>
      <c r="AH28">
        <v>52.033237</v>
      </c>
      <c r="AI28">
        <v>52.357182000000002</v>
      </c>
      <c r="AJ28">
        <v>52.285282000000002</v>
      </c>
      <c r="AK28" s="91">
        <v>3.0000000000000001E-3</v>
      </c>
    </row>
    <row r="29" spans="1:37" ht="15" customHeight="1">
      <c r="A29" s="99" t="s">
        <v>2</v>
      </c>
      <c r="B29" s="93" t="s">
        <v>2756</v>
      </c>
      <c r="C29" t="s">
        <v>2149</v>
      </c>
      <c r="D29" t="s">
        <v>2757</v>
      </c>
      <c r="E29" t="s">
        <v>2758</v>
      </c>
      <c r="F29" t="s">
        <v>2728</v>
      </c>
      <c r="H29">
        <v>43.868991999999999</v>
      </c>
      <c r="I29">
        <v>44.140017999999998</v>
      </c>
      <c r="J29">
        <v>44.525458999999998</v>
      </c>
      <c r="K29">
        <v>45.947937000000003</v>
      </c>
      <c r="L29">
        <v>46.227207</v>
      </c>
      <c r="M29">
        <v>46.557479999999998</v>
      </c>
      <c r="N29">
        <v>48.034824</v>
      </c>
      <c r="O29">
        <v>48.277481000000002</v>
      </c>
      <c r="P29">
        <v>48.319606999999998</v>
      </c>
      <c r="Q29">
        <v>48.282322000000001</v>
      </c>
      <c r="R29">
        <v>48.203246999999998</v>
      </c>
      <c r="S29">
        <v>48.111637000000002</v>
      </c>
      <c r="T29">
        <v>48.061011999999998</v>
      </c>
      <c r="U29">
        <v>48.029353999999998</v>
      </c>
      <c r="V29">
        <v>48.097019000000003</v>
      </c>
      <c r="W29">
        <v>48.142628000000002</v>
      </c>
      <c r="X29">
        <v>48.219982000000002</v>
      </c>
      <c r="Y29">
        <v>48.459667000000003</v>
      </c>
      <c r="Z29">
        <v>48.449482000000003</v>
      </c>
      <c r="AA29">
        <v>48.487929999999999</v>
      </c>
      <c r="AB29">
        <v>48.510531999999998</v>
      </c>
      <c r="AC29">
        <v>48.501980000000003</v>
      </c>
      <c r="AD29">
        <v>48.43824</v>
      </c>
      <c r="AE29">
        <v>48.357891000000002</v>
      </c>
      <c r="AF29">
        <v>48.336086000000002</v>
      </c>
      <c r="AG29">
        <v>48.210799999999999</v>
      </c>
      <c r="AH29">
        <v>48.166415999999998</v>
      </c>
      <c r="AI29">
        <v>48.467711999999999</v>
      </c>
      <c r="AJ29">
        <v>48.395470000000003</v>
      </c>
      <c r="AK29" s="91">
        <v>4.0000000000000001E-3</v>
      </c>
    </row>
    <row r="30" spans="1:37" ht="15" customHeight="1">
      <c r="A30" s="99" t="s">
        <v>6</v>
      </c>
      <c r="B30" s="93" t="s">
        <v>2759</v>
      </c>
      <c r="C30" t="s">
        <v>2153</v>
      </c>
      <c r="D30" t="s">
        <v>2760</v>
      </c>
      <c r="E30" t="s">
        <v>2761</v>
      </c>
      <c r="F30" t="s">
        <v>2728</v>
      </c>
      <c r="H30">
        <v>44.31673</v>
      </c>
      <c r="I30">
        <v>44.867004000000001</v>
      </c>
      <c r="J30">
        <v>45.185661000000003</v>
      </c>
      <c r="K30">
        <v>46.621796000000003</v>
      </c>
      <c r="L30">
        <v>46.863746999999996</v>
      </c>
      <c r="M30">
        <v>47.215938999999999</v>
      </c>
      <c r="N30">
        <v>48.616340999999998</v>
      </c>
      <c r="O30">
        <v>48.938018999999997</v>
      </c>
      <c r="P30">
        <v>49.009219999999999</v>
      </c>
      <c r="Q30">
        <v>48.974567</v>
      </c>
      <c r="R30">
        <v>48.852466999999997</v>
      </c>
      <c r="S30">
        <v>48.747131000000003</v>
      </c>
      <c r="T30">
        <v>48.669806999999999</v>
      </c>
      <c r="U30">
        <v>48.655163000000002</v>
      </c>
      <c r="V30">
        <v>48.670375999999997</v>
      </c>
      <c r="W30">
        <v>48.731625000000001</v>
      </c>
      <c r="X30">
        <v>48.788440999999999</v>
      </c>
      <c r="Y30">
        <v>49.001235999999999</v>
      </c>
      <c r="Z30">
        <v>48.989463999999998</v>
      </c>
      <c r="AA30">
        <v>49.025036</v>
      </c>
      <c r="AB30">
        <v>49.043132999999997</v>
      </c>
      <c r="AC30">
        <v>49.045155000000001</v>
      </c>
      <c r="AD30">
        <v>48.962569999999999</v>
      </c>
      <c r="AE30">
        <v>48.887729999999998</v>
      </c>
      <c r="AF30">
        <v>48.825409000000001</v>
      </c>
      <c r="AG30">
        <v>48.749614999999999</v>
      </c>
      <c r="AH30">
        <v>48.685040000000001</v>
      </c>
      <c r="AI30">
        <v>48.979030999999999</v>
      </c>
      <c r="AJ30">
        <v>48.898299999999999</v>
      </c>
      <c r="AK30" s="91">
        <v>4.0000000000000001E-3</v>
      </c>
    </row>
    <row r="31" spans="1:37" ht="15" customHeight="1">
      <c r="A31" s="99" t="s">
        <v>6</v>
      </c>
      <c r="B31" s="93" t="s">
        <v>2762</v>
      </c>
      <c r="C31" t="s">
        <v>2157</v>
      </c>
      <c r="D31" t="s">
        <v>2763</v>
      </c>
      <c r="E31" t="s">
        <v>2764</v>
      </c>
      <c r="F31" t="s">
        <v>2728</v>
      </c>
      <c r="H31">
        <v>47.644089000000001</v>
      </c>
      <c r="I31">
        <v>47.939926</v>
      </c>
      <c r="J31">
        <v>48.279594000000003</v>
      </c>
      <c r="K31">
        <v>50.051369000000001</v>
      </c>
      <c r="L31">
        <v>50.168590999999999</v>
      </c>
      <c r="M31">
        <v>50.413685000000001</v>
      </c>
      <c r="N31">
        <v>52.17313</v>
      </c>
      <c r="O31">
        <v>52.243214000000002</v>
      </c>
      <c r="P31">
        <v>52.182837999999997</v>
      </c>
      <c r="Q31">
        <v>52.066906000000003</v>
      </c>
      <c r="R31">
        <v>51.945042000000001</v>
      </c>
      <c r="S31">
        <v>51.799995000000003</v>
      </c>
      <c r="T31">
        <v>51.694225000000003</v>
      </c>
      <c r="U31">
        <v>51.636360000000003</v>
      </c>
      <c r="V31">
        <v>51.640827000000002</v>
      </c>
      <c r="W31">
        <v>51.680294000000004</v>
      </c>
      <c r="X31">
        <v>51.722355</v>
      </c>
      <c r="Y31">
        <v>51.915821000000001</v>
      </c>
      <c r="Z31">
        <v>51.907921000000002</v>
      </c>
      <c r="AA31">
        <v>51.936169</v>
      </c>
      <c r="AB31">
        <v>51.944716999999997</v>
      </c>
      <c r="AC31">
        <v>51.923819999999999</v>
      </c>
      <c r="AD31">
        <v>51.827190000000002</v>
      </c>
      <c r="AE31">
        <v>51.730122000000001</v>
      </c>
      <c r="AF31">
        <v>51.675708999999998</v>
      </c>
      <c r="AG31">
        <v>51.554512000000003</v>
      </c>
      <c r="AH31">
        <v>51.479267</v>
      </c>
      <c r="AI31">
        <v>51.778255000000001</v>
      </c>
      <c r="AJ31">
        <v>51.676192999999998</v>
      </c>
      <c r="AK31" s="91">
        <v>3.0000000000000001E-3</v>
      </c>
    </row>
    <row r="32" spans="1:37" ht="15" customHeight="1">
      <c r="A32" s="99" t="s">
        <v>7</v>
      </c>
      <c r="B32" s="93" t="s">
        <v>2765</v>
      </c>
      <c r="C32" t="s">
        <v>2160</v>
      </c>
      <c r="D32" t="s">
        <v>2766</v>
      </c>
      <c r="E32" t="s">
        <v>2767</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t="s">
        <v>549</v>
      </c>
    </row>
    <row r="33" spans="1:37" ht="15" customHeight="1">
      <c r="A33" s="99" t="s">
        <v>7</v>
      </c>
      <c r="B33" s="93" t="s">
        <v>2768</v>
      </c>
      <c r="C33" t="s">
        <v>2164</v>
      </c>
      <c r="D33" t="s">
        <v>2769</v>
      </c>
      <c r="E33" t="s">
        <v>2770</v>
      </c>
      <c r="F33" t="s">
        <v>2728</v>
      </c>
      <c r="H33">
        <v>53.586539999999999</v>
      </c>
      <c r="I33">
        <v>53.324570000000001</v>
      </c>
      <c r="J33">
        <v>53.236598999999998</v>
      </c>
      <c r="K33">
        <v>53.571514000000001</v>
      </c>
      <c r="L33">
        <v>53.578082999999999</v>
      </c>
      <c r="M33">
        <v>53.663806999999998</v>
      </c>
      <c r="N33">
        <v>54.120907000000003</v>
      </c>
      <c r="O33">
        <v>54.101672999999998</v>
      </c>
      <c r="P33">
        <v>54.085521999999997</v>
      </c>
      <c r="Q33">
        <v>54.070079999999997</v>
      </c>
      <c r="R33">
        <v>54.064190000000004</v>
      </c>
      <c r="S33">
        <v>54.099277000000001</v>
      </c>
      <c r="T33">
        <v>54.169994000000003</v>
      </c>
      <c r="U33">
        <v>54.278815999999999</v>
      </c>
      <c r="V33">
        <v>54.370429999999999</v>
      </c>
      <c r="W33">
        <v>54.435200000000002</v>
      </c>
      <c r="X33">
        <v>54.482970999999999</v>
      </c>
      <c r="Y33">
        <v>54.545242000000002</v>
      </c>
      <c r="Z33">
        <v>54.571624999999997</v>
      </c>
      <c r="AA33">
        <v>54.603470000000002</v>
      </c>
      <c r="AB33">
        <v>54.635402999999997</v>
      </c>
      <c r="AC33">
        <v>54.661586999999997</v>
      </c>
      <c r="AD33">
        <v>54.662177999999997</v>
      </c>
      <c r="AE33">
        <v>54.676307999999999</v>
      </c>
      <c r="AF33">
        <v>54.698577999999998</v>
      </c>
      <c r="AG33">
        <v>54.685478000000003</v>
      </c>
      <c r="AH33">
        <v>54.699753000000001</v>
      </c>
      <c r="AI33">
        <v>54.776318000000003</v>
      </c>
      <c r="AJ33">
        <v>54.777110999999998</v>
      </c>
      <c r="AK33" s="91">
        <v>1E-3</v>
      </c>
    </row>
    <row r="34" spans="1:37" ht="15" customHeight="1">
      <c r="A34" s="99"/>
      <c r="B34" s="93" t="s">
        <v>2771</v>
      </c>
      <c r="C34" t="s">
        <v>2772</v>
      </c>
      <c r="D34" t="s">
        <v>2773</v>
      </c>
      <c r="E34" t="s">
        <v>2774</v>
      </c>
      <c r="F34" t="s">
        <v>2728</v>
      </c>
      <c r="H34">
        <v>56.582644999999999</v>
      </c>
      <c r="I34">
        <v>58.322226999999998</v>
      </c>
      <c r="J34">
        <v>59.783313999999997</v>
      </c>
      <c r="K34">
        <v>64.222374000000002</v>
      </c>
      <c r="L34">
        <v>65.997482000000005</v>
      </c>
      <c r="M34">
        <v>68.148635999999996</v>
      </c>
      <c r="N34">
        <v>72.759444999999999</v>
      </c>
      <c r="O34">
        <v>74.876166999999995</v>
      </c>
      <c r="P34">
        <v>76.446303999999998</v>
      </c>
      <c r="Q34">
        <v>77.157302999999999</v>
      </c>
      <c r="R34">
        <v>78.145363000000003</v>
      </c>
      <c r="S34">
        <v>78.735664</v>
      </c>
      <c r="T34">
        <v>79.269256999999996</v>
      </c>
      <c r="U34">
        <v>79.864814999999993</v>
      </c>
      <c r="V34">
        <v>80.311751999999998</v>
      </c>
      <c r="W34">
        <v>80.510566999999995</v>
      </c>
      <c r="X34">
        <v>80.643073999999999</v>
      </c>
      <c r="Y34">
        <v>81.042243999999997</v>
      </c>
      <c r="Z34">
        <v>80.790893999999994</v>
      </c>
      <c r="AA34">
        <v>80.999863000000005</v>
      </c>
      <c r="AB34">
        <v>81.213393999999994</v>
      </c>
      <c r="AC34">
        <v>81.251564000000002</v>
      </c>
      <c r="AD34">
        <v>81.126784999999998</v>
      </c>
      <c r="AE34">
        <v>80.963654000000005</v>
      </c>
      <c r="AF34">
        <v>81.962256999999994</v>
      </c>
      <c r="AG34">
        <v>81.685669000000004</v>
      </c>
      <c r="AH34">
        <v>81.574020000000004</v>
      </c>
      <c r="AI34">
        <v>82.338425000000001</v>
      </c>
      <c r="AJ34">
        <v>82.243483999999995</v>
      </c>
      <c r="AK34" s="91">
        <v>1.2999999999999999E-2</v>
      </c>
    </row>
    <row r="35" spans="1:37" ht="15" customHeight="1">
      <c r="A35" s="99"/>
      <c r="B35" s="93"/>
      <c r="C35" t="s">
        <v>2775</v>
      </c>
    </row>
    <row r="36" spans="1:37" ht="15" customHeight="1">
      <c r="A36" s="99"/>
      <c r="B36" s="93"/>
      <c r="C36" t="s">
        <v>2181</v>
      </c>
    </row>
    <row r="37" spans="1:37" s="37" customFormat="1" ht="15" customHeight="1">
      <c r="A37" s="99" t="s">
        <v>3</v>
      </c>
      <c r="B37" s="93" t="s">
        <v>2776</v>
      </c>
      <c r="C37" t="s">
        <v>2102</v>
      </c>
      <c r="D37" t="s">
        <v>2777</v>
      </c>
      <c r="E37" t="s">
        <v>2778</v>
      </c>
      <c r="F37" t="s">
        <v>2728</v>
      </c>
      <c r="H37">
        <v>31.474534999999999</v>
      </c>
      <c r="I37">
        <v>32.258201999999997</v>
      </c>
      <c r="J37">
        <v>32.771262999999998</v>
      </c>
      <c r="K37">
        <v>34.091709000000002</v>
      </c>
      <c r="L37">
        <v>34.730381000000001</v>
      </c>
      <c r="M37">
        <v>35.098861999999997</v>
      </c>
      <c r="N37">
        <v>36.101894000000001</v>
      </c>
      <c r="O37">
        <v>36.198936000000003</v>
      </c>
      <c r="P37">
        <v>36.233508999999998</v>
      </c>
      <c r="Q37">
        <v>36.298332000000002</v>
      </c>
      <c r="R37">
        <v>36.403446000000002</v>
      </c>
      <c r="S37">
        <v>36.559204000000001</v>
      </c>
      <c r="T37">
        <v>36.726031999999996</v>
      </c>
      <c r="U37">
        <v>36.919617000000002</v>
      </c>
      <c r="V37">
        <v>37.081150000000001</v>
      </c>
      <c r="W37">
        <v>37.230862000000002</v>
      </c>
      <c r="X37">
        <v>37.362372999999998</v>
      </c>
      <c r="Y37">
        <v>37.537132</v>
      </c>
      <c r="Z37">
        <v>37.595371</v>
      </c>
      <c r="AA37">
        <v>37.644672</v>
      </c>
      <c r="AB37">
        <v>37.679478000000003</v>
      </c>
      <c r="AC37">
        <v>37.697353</v>
      </c>
      <c r="AD37">
        <v>37.670639000000001</v>
      </c>
      <c r="AE37">
        <v>37.652602999999999</v>
      </c>
      <c r="AF37">
        <v>37.630749000000002</v>
      </c>
      <c r="AG37">
        <v>37.609749000000001</v>
      </c>
      <c r="AH37">
        <v>37.587443999999998</v>
      </c>
      <c r="AI37">
        <v>37.702198000000003</v>
      </c>
      <c r="AJ37">
        <v>37.677174000000001</v>
      </c>
      <c r="AK37" s="91">
        <v>6.0000000000000001E-3</v>
      </c>
    </row>
    <row r="38" spans="1:37" ht="15" customHeight="1">
      <c r="A38" s="99" t="s">
        <v>4</v>
      </c>
      <c r="B38" s="93" t="s">
        <v>2779</v>
      </c>
      <c r="C38" t="s">
        <v>2107</v>
      </c>
      <c r="D38" t="s">
        <v>2780</v>
      </c>
      <c r="E38" t="s">
        <v>2781</v>
      </c>
      <c r="F38" t="s">
        <v>2728</v>
      </c>
      <c r="H38">
        <v>38.896144999999997</v>
      </c>
      <c r="I38">
        <v>39.172198999999999</v>
      </c>
      <c r="J38">
        <v>39.450519999999997</v>
      </c>
      <c r="K38">
        <v>40.478293999999998</v>
      </c>
      <c r="L38">
        <v>40.917580000000001</v>
      </c>
      <c r="M38">
        <v>41.092564000000003</v>
      </c>
      <c r="N38">
        <v>41.729748000000001</v>
      </c>
      <c r="O38">
        <v>41.800175000000003</v>
      </c>
      <c r="P38">
        <v>41.81953</v>
      </c>
      <c r="Q38">
        <v>41.887058000000003</v>
      </c>
      <c r="R38">
        <v>41.943370999999999</v>
      </c>
      <c r="S38">
        <v>42.070338999999997</v>
      </c>
      <c r="T38">
        <v>42.191150999999998</v>
      </c>
      <c r="U38">
        <v>42.347411999999998</v>
      </c>
      <c r="V38">
        <v>42.445160000000001</v>
      </c>
      <c r="W38">
        <v>42.578372999999999</v>
      </c>
      <c r="X38">
        <v>42.693438999999998</v>
      </c>
      <c r="Y38">
        <v>42.824936000000001</v>
      </c>
      <c r="Z38">
        <v>42.870502000000002</v>
      </c>
      <c r="AA38">
        <v>42.926246999999996</v>
      </c>
      <c r="AB38">
        <v>42.942985999999998</v>
      </c>
      <c r="AC38">
        <v>42.973300999999999</v>
      </c>
      <c r="AD38">
        <v>42.916397000000003</v>
      </c>
      <c r="AE38">
        <v>42.888710000000003</v>
      </c>
      <c r="AF38">
        <v>42.833587999999999</v>
      </c>
      <c r="AG38">
        <v>42.803246000000001</v>
      </c>
      <c r="AH38">
        <v>42.745444999999997</v>
      </c>
      <c r="AI38">
        <v>42.872841000000001</v>
      </c>
      <c r="AJ38">
        <v>42.809944000000002</v>
      </c>
      <c r="AK38" s="91">
        <v>3.0000000000000001E-3</v>
      </c>
    </row>
    <row r="39" spans="1:37" ht="15" customHeight="1">
      <c r="A39" s="99"/>
      <c r="B39" s="93"/>
      <c r="C39" t="s">
        <v>2192</v>
      </c>
    </row>
    <row r="40" spans="1:37" ht="15" customHeight="1">
      <c r="A40" s="99" t="s">
        <v>3</v>
      </c>
      <c r="B40" s="93" t="s">
        <v>2782</v>
      </c>
      <c r="C40" t="s">
        <v>2116</v>
      </c>
      <c r="D40" t="s">
        <v>2783</v>
      </c>
      <c r="E40" t="s">
        <v>2784</v>
      </c>
      <c r="F40" t="s">
        <v>2728</v>
      </c>
      <c r="H40">
        <v>31.966473000000001</v>
      </c>
      <c r="I40">
        <v>32.779986999999998</v>
      </c>
      <c r="J40">
        <v>33.299872999999998</v>
      </c>
      <c r="K40">
        <v>34.640349999999998</v>
      </c>
      <c r="L40">
        <v>35.296000999999997</v>
      </c>
      <c r="M40">
        <v>35.667622000000001</v>
      </c>
      <c r="N40">
        <v>36.691806999999997</v>
      </c>
      <c r="O40">
        <v>36.792664000000002</v>
      </c>
      <c r="P40">
        <v>36.83437</v>
      </c>
      <c r="Q40">
        <v>36.903015000000003</v>
      </c>
      <c r="R40">
        <v>37.012318</v>
      </c>
      <c r="S40">
        <v>37.172840000000001</v>
      </c>
      <c r="T40">
        <v>37.345722000000002</v>
      </c>
      <c r="U40">
        <v>37.546238000000002</v>
      </c>
      <c r="V40">
        <v>37.715713999999998</v>
      </c>
      <c r="W40">
        <v>37.871662000000001</v>
      </c>
      <c r="X40">
        <v>38.007815999999998</v>
      </c>
      <c r="Y40">
        <v>38.191890999999998</v>
      </c>
      <c r="Z40">
        <v>38.253666000000003</v>
      </c>
      <c r="AA40">
        <v>38.310344999999998</v>
      </c>
      <c r="AB40">
        <v>38.350475000000003</v>
      </c>
      <c r="AC40">
        <v>38.373412999999999</v>
      </c>
      <c r="AD40">
        <v>38.350490999999998</v>
      </c>
      <c r="AE40">
        <v>38.336029000000003</v>
      </c>
      <c r="AF40">
        <v>38.317222999999998</v>
      </c>
      <c r="AG40">
        <v>38.299506999999998</v>
      </c>
      <c r="AH40">
        <v>38.282127000000003</v>
      </c>
      <c r="AI40">
        <v>38.408054</v>
      </c>
      <c r="AJ40">
        <v>38.387290999999998</v>
      </c>
      <c r="AK40" s="91">
        <v>7.0000000000000001E-3</v>
      </c>
    </row>
    <row r="41" spans="1:37" ht="15" customHeight="1">
      <c r="A41" s="99" t="s">
        <v>1</v>
      </c>
      <c r="B41" s="93" t="s">
        <v>2785</v>
      </c>
      <c r="C41" t="s">
        <v>2120</v>
      </c>
      <c r="D41" t="s">
        <v>2786</v>
      </c>
      <c r="E41" t="s">
        <v>860</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ht="15" customHeight="1">
      <c r="A42" s="99" t="s">
        <v>1</v>
      </c>
      <c r="B42" s="93" t="s">
        <v>2787</v>
      </c>
      <c r="C42" t="s">
        <v>2123</v>
      </c>
      <c r="D42" t="s">
        <v>2788</v>
      </c>
      <c r="E42" t="s">
        <v>860</v>
      </c>
      <c r="F42" t="s">
        <v>2728</v>
      </c>
      <c r="H42">
        <v>78.673614999999998</v>
      </c>
      <c r="I42">
        <v>79.115157999999994</v>
      </c>
      <c r="J42">
        <v>79.009613000000002</v>
      </c>
      <c r="K42">
        <v>79.157691999999997</v>
      </c>
      <c r="L42">
        <v>79.246825999999999</v>
      </c>
      <c r="M42">
        <v>78.798050000000003</v>
      </c>
      <c r="N42">
        <v>78.658928000000003</v>
      </c>
      <c r="O42">
        <v>78.230034000000003</v>
      </c>
      <c r="P42">
        <v>77.53801</v>
      </c>
      <c r="Q42">
        <v>76.870911000000007</v>
      </c>
      <c r="R42">
        <v>76.423714000000004</v>
      </c>
      <c r="S42">
        <v>76.065239000000005</v>
      </c>
      <c r="T42">
        <v>75.783150000000006</v>
      </c>
      <c r="U42">
        <v>75.551544000000007</v>
      </c>
      <c r="V42">
        <v>75.347213999999994</v>
      </c>
      <c r="W42">
        <v>75.228767000000005</v>
      </c>
      <c r="X42">
        <v>75.166916000000001</v>
      </c>
      <c r="Y42">
        <v>75.153998999999999</v>
      </c>
      <c r="Z42">
        <v>75.140418999999994</v>
      </c>
      <c r="AA42">
        <v>75.142737999999994</v>
      </c>
      <c r="AB42">
        <v>75.154358000000002</v>
      </c>
      <c r="AC42">
        <v>75.168082999999996</v>
      </c>
      <c r="AD42">
        <v>75.166167999999999</v>
      </c>
      <c r="AE42">
        <v>75.172545999999997</v>
      </c>
      <c r="AF42">
        <v>75.174392999999995</v>
      </c>
      <c r="AG42">
        <v>75.179169000000002</v>
      </c>
      <c r="AH42">
        <v>75.182761999999997</v>
      </c>
      <c r="AI42">
        <v>75.222054</v>
      </c>
      <c r="AJ42">
        <v>75.225594000000001</v>
      </c>
      <c r="AK42" s="91">
        <v>-2E-3</v>
      </c>
    </row>
    <row r="43" spans="1:37" ht="15" customHeight="1">
      <c r="A43" s="99" t="s">
        <v>1</v>
      </c>
      <c r="B43" s="93" t="s">
        <v>2789</v>
      </c>
      <c r="C43" t="s">
        <v>2126</v>
      </c>
      <c r="D43" t="s">
        <v>2790</v>
      </c>
      <c r="E43" t="s">
        <v>860</v>
      </c>
      <c r="F43" t="s">
        <v>2728</v>
      </c>
      <c r="H43">
        <v>97.036384999999996</v>
      </c>
      <c r="I43">
        <v>98.066856000000001</v>
      </c>
      <c r="J43">
        <v>98.784583999999995</v>
      </c>
      <c r="K43">
        <v>99.700890000000001</v>
      </c>
      <c r="L43">
        <v>100.49717699999999</v>
      </c>
      <c r="M43">
        <v>100.411064</v>
      </c>
      <c r="N43">
        <v>100.386009</v>
      </c>
      <c r="O43">
        <v>100.19570899999999</v>
      </c>
      <c r="P43">
        <v>100.063889</v>
      </c>
      <c r="Q43">
        <v>100.016251</v>
      </c>
      <c r="R43">
        <v>99.958106999999998</v>
      </c>
      <c r="S43">
        <v>99.909049999999993</v>
      </c>
      <c r="T43">
        <v>99.860755999999995</v>
      </c>
      <c r="U43">
        <v>99.811797999999996</v>
      </c>
      <c r="V43">
        <v>99.769362999999998</v>
      </c>
      <c r="W43">
        <v>99.750343000000001</v>
      </c>
      <c r="X43">
        <v>99.731949</v>
      </c>
      <c r="Y43">
        <v>99.715950000000007</v>
      </c>
      <c r="Z43">
        <v>99.705032000000003</v>
      </c>
      <c r="AA43">
        <v>99.687331999999998</v>
      </c>
      <c r="AB43">
        <v>99.664947999999995</v>
      </c>
      <c r="AC43">
        <v>99.648071000000002</v>
      </c>
      <c r="AD43">
        <v>99.618324000000001</v>
      </c>
      <c r="AE43">
        <v>99.598129</v>
      </c>
      <c r="AF43">
        <v>99.527801999999994</v>
      </c>
      <c r="AG43">
        <v>99.505295000000004</v>
      </c>
      <c r="AH43">
        <v>99.474777000000003</v>
      </c>
      <c r="AI43">
        <v>99.457465999999997</v>
      </c>
      <c r="AJ43">
        <v>99.424582999999998</v>
      </c>
      <c r="AK43" s="91">
        <v>1E-3</v>
      </c>
    </row>
    <row r="44" spans="1:37" ht="15" customHeight="1">
      <c r="A44" s="99" t="s">
        <v>5</v>
      </c>
      <c r="B44" s="93" t="s">
        <v>2791</v>
      </c>
      <c r="C44" t="s">
        <v>2129</v>
      </c>
      <c r="D44" t="s">
        <v>2792</v>
      </c>
      <c r="E44" t="s">
        <v>2793</v>
      </c>
      <c r="F44" t="s">
        <v>2728</v>
      </c>
      <c r="H44">
        <v>45.289116</v>
      </c>
      <c r="I44">
        <v>45.730449999999998</v>
      </c>
      <c r="J44">
        <v>46.297977000000003</v>
      </c>
      <c r="K44">
        <v>47.805903999999998</v>
      </c>
      <c r="L44">
        <v>48.513404999999999</v>
      </c>
      <c r="M44">
        <v>48.890788999999998</v>
      </c>
      <c r="N44">
        <v>49.972172</v>
      </c>
      <c r="O44">
        <v>50.068890000000003</v>
      </c>
      <c r="P44">
        <v>50.090527000000002</v>
      </c>
      <c r="Q44">
        <v>50.150027999999999</v>
      </c>
      <c r="R44">
        <v>50.257663999999998</v>
      </c>
      <c r="S44">
        <v>50.397930000000002</v>
      </c>
      <c r="T44">
        <v>50.560833000000002</v>
      </c>
      <c r="U44">
        <v>50.738124999999997</v>
      </c>
      <c r="V44">
        <v>50.902256000000001</v>
      </c>
      <c r="W44">
        <v>51.049087999999998</v>
      </c>
      <c r="X44">
        <v>51.189338999999997</v>
      </c>
      <c r="Y44">
        <v>51.384028999999998</v>
      </c>
      <c r="Z44">
        <v>51.433368999999999</v>
      </c>
      <c r="AA44">
        <v>51.482498</v>
      </c>
      <c r="AB44">
        <v>51.513725000000001</v>
      </c>
      <c r="AC44">
        <v>51.523803999999998</v>
      </c>
      <c r="AD44">
        <v>51.495998</v>
      </c>
      <c r="AE44">
        <v>51.464171999999998</v>
      </c>
      <c r="AF44">
        <v>51.444339999999997</v>
      </c>
      <c r="AG44">
        <v>51.396278000000002</v>
      </c>
      <c r="AH44">
        <v>51.36985</v>
      </c>
      <c r="AI44">
        <v>51.475185000000003</v>
      </c>
      <c r="AJ44">
        <v>51.441882999999997</v>
      </c>
      <c r="AK44" s="91">
        <v>5.0000000000000001E-3</v>
      </c>
    </row>
    <row r="45" spans="1:37" ht="15" customHeight="1">
      <c r="A45" s="99" t="s">
        <v>5</v>
      </c>
      <c r="B45" s="93" t="s">
        <v>2794</v>
      </c>
      <c r="C45" t="s">
        <v>2133</v>
      </c>
      <c r="D45" t="s">
        <v>2795</v>
      </c>
      <c r="E45" t="s">
        <v>2796</v>
      </c>
      <c r="F45" t="s">
        <v>2728</v>
      </c>
      <c r="H45">
        <v>69.160233000000005</v>
      </c>
      <c r="I45">
        <v>69.786490999999998</v>
      </c>
      <c r="J45">
        <v>70.034248000000005</v>
      </c>
      <c r="K45">
        <v>71.328132999999994</v>
      </c>
      <c r="L45">
        <v>71.910270999999995</v>
      </c>
      <c r="M45">
        <v>72.134406999999996</v>
      </c>
      <c r="N45">
        <v>73.257835</v>
      </c>
      <c r="O45">
        <v>73.259781000000004</v>
      </c>
      <c r="P45">
        <v>73.204070999999999</v>
      </c>
      <c r="Q45">
        <v>73.211128000000002</v>
      </c>
      <c r="R45">
        <v>73.263390000000001</v>
      </c>
      <c r="S45">
        <v>73.364745999999997</v>
      </c>
      <c r="T45">
        <v>73.493140999999994</v>
      </c>
      <c r="U45">
        <v>73.635406000000003</v>
      </c>
      <c r="V45">
        <v>73.776566000000003</v>
      </c>
      <c r="W45">
        <v>73.896095000000003</v>
      </c>
      <c r="X45">
        <v>74.013306</v>
      </c>
      <c r="Y45">
        <v>74.185554999999994</v>
      </c>
      <c r="Z45">
        <v>74.212249999999997</v>
      </c>
      <c r="AA45">
        <v>74.246718999999999</v>
      </c>
      <c r="AB45">
        <v>74.265029999999996</v>
      </c>
      <c r="AC45">
        <v>74.262794</v>
      </c>
      <c r="AD45">
        <v>74.218352999999993</v>
      </c>
      <c r="AE45">
        <v>74.170295999999993</v>
      </c>
      <c r="AF45">
        <v>74.126091000000002</v>
      </c>
      <c r="AG45">
        <v>74.059737999999996</v>
      </c>
      <c r="AH45">
        <v>74.020142000000007</v>
      </c>
      <c r="AI45">
        <v>74.123572999999993</v>
      </c>
      <c r="AJ45">
        <v>74.074059000000005</v>
      </c>
      <c r="AK45" s="91">
        <v>2E-3</v>
      </c>
    </row>
    <row r="46" spans="1:37" ht="15" customHeight="1">
      <c r="A46" s="99" t="s">
        <v>4</v>
      </c>
      <c r="B46" s="93" t="s">
        <v>2797</v>
      </c>
      <c r="C46" t="s">
        <v>2137</v>
      </c>
      <c r="D46" t="s">
        <v>2798</v>
      </c>
      <c r="E46" t="s">
        <v>2799</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t="s">
        <v>549</v>
      </c>
    </row>
    <row r="47" spans="1:37" ht="15" customHeight="1">
      <c r="A47" s="99" t="s">
        <v>3</v>
      </c>
      <c r="B47" s="93" t="s">
        <v>2800</v>
      </c>
      <c r="C47" t="s">
        <v>2141</v>
      </c>
      <c r="D47" t="s">
        <v>2801</v>
      </c>
      <c r="E47" t="s">
        <v>2802</v>
      </c>
      <c r="F47" t="s">
        <v>2728</v>
      </c>
      <c r="H47">
        <v>45.012127</v>
      </c>
      <c r="I47">
        <v>46.188526000000003</v>
      </c>
      <c r="J47">
        <v>47.053592999999999</v>
      </c>
      <c r="K47">
        <v>49.164917000000003</v>
      </c>
      <c r="L47">
        <v>50.449081</v>
      </c>
      <c r="M47">
        <v>50.863197</v>
      </c>
      <c r="N47">
        <v>51.984005000000003</v>
      </c>
      <c r="O47">
        <v>52.149676999999997</v>
      </c>
      <c r="P47">
        <v>52.229652000000002</v>
      </c>
      <c r="Q47">
        <v>52.284461999999998</v>
      </c>
      <c r="R47">
        <v>52.385249999999999</v>
      </c>
      <c r="S47">
        <v>52.497878999999998</v>
      </c>
      <c r="T47">
        <v>52.616734000000001</v>
      </c>
      <c r="U47">
        <v>52.775573999999999</v>
      </c>
      <c r="V47">
        <v>52.892147000000001</v>
      </c>
      <c r="W47">
        <v>53.007465000000003</v>
      </c>
      <c r="X47">
        <v>53.091610000000003</v>
      </c>
      <c r="Y47">
        <v>53.205944000000002</v>
      </c>
      <c r="Z47">
        <v>53.194198999999998</v>
      </c>
      <c r="AA47">
        <v>53.216678999999999</v>
      </c>
      <c r="AB47">
        <v>53.238407000000002</v>
      </c>
      <c r="AC47">
        <v>53.242705999999998</v>
      </c>
      <c r="AD47">
        <v>53.185752999999998</v>
      </c>
      <c r="AE47">
        <v>53.133803999999998</v>
      </c>
      <c r="AF47">
        <v>53.083637000000003</v>
      </c>
      <c r="AG47">
        <v>53.041297999999998</v>
      </c>
      <c r="AH47">
        <v>52.994517999999999</v>
      </c>
      <c r="AI47">
        <v>53.137599999999999</v>
      </c>
      <c r="AJ47">
        <v>53.08717</v>
      </c>
      <c r="AK47" s="91">
        <v>6.0000000000000001E-3</v>
      </c>
    </row>
    <row r="48" spans="1:37" ht="15" customHeight="1">
      <c r="A48" s="99" t="s">
        <v>2</v>
      </c>
      <c r="B48" s="93" t="s">
        <v>2803</v>
      </c>
      <c r="C48" t="s">
        <v>2145</v>
      </c>
      <c r="D48" t="s">
        <v>2804</v>
      </c>
      <c r="E48" t="s">
        <v>2805</v>
      </c>
      <c r="F48" t="s">
        <v>2728</v>
      </c>
      <c r="H48">
        <v>32.762714000000003</v>
      </c>
      <c r="I48">
        <v>33.996161999999998</v>
      </c>
      <c r="J48">
        <v>34.479377999999997</v>
      </c>
      <c r="K48">
        <v>35.714087999999997</v>
      </c>
      <c r="L48">
        <v>36.608745999999996</v>
      </c>
      <c r="M48">
        <v>36.926318999999999</v>
      </c>
      <c r="N48">
        <v>37.879646000000001</v>
      </c>
      <c r="O48">
        <v>38.057884000000001</v>
      </c>
      <c r="P48">
        <v>38.115372000000001</v>
      </c>
      <c r="Q48">
        <v>38.170546999999999</v>
      </c>
      <c r="R48">
        <v>38.24033</v>
      </c>
      <c r="S48">
        <v>38.365582000000003</v>
      </c>
      <c r="T48">
        <v>38.519142000000002</v>
      </c>
      <c r="U48">
        <v>38.710880000000003</v>
      </c>
      <c r="V48">
        <v>38.837367999999998</v>
      </c>
      <c r="W48">
        <v>38.953701000000002</v>
      </c>
      <c r="X48">
        <v>39.056548999999997</v>
      </c>
      <c r="Y48">
        <v>39.189163000000001</v>
      </c>
      <c r="Z48">
        <v>39.224322999999998</v>
      </c>
      <c r="AA48">
        <v>39.263092</v>
      </c>
      <c r="AB48">
        <v>39.279972000000001</v>
      </c>
      <c r="AC48">
        <v>39.290073</v>
      </c>
      <c r="AD48">
        <v>39.229461999999998</v>
      </c>
      <c r="AE48">
        <v>39.199272000000001</v>
      </c>
      <c r="AF48">
        <v>39.141342000000002</v>
      </c>
      <c r="AG48">
        <v>39.100918</v>
      </c>
      <c r="AH48">
        <v>39.045108999999997</v>
      </c>
      <c r="AI48">
        <v>39.155979000000002</v>
      </c>
      <c r="AJ48">
        <v>39.116759999999999</v>
      </c>
      <c r="AK48" s="91">
        <v>6.0000000000000001E-3</v>
      </c>
    </row>
    <row r="49" spans="1:37" ht="15" customHeight="1">
      <c r="A49" s="99" t="s">
        <v>2</v>
      </c>
      <c r="B49" s="93" t="s">
        <v>2806</v>
      </c>
      <c r="C49" t="s">
        <v>2149</v>
      </c>
      <c r="D49" t="s">
        <v>2807</v>
      </c>
      <c r="E49" t="s">
        <v>2808</v>
      </c>
      <c r="F49" t="s">
        <v>2728</v>
      </c>
      <c r="H49">
        <v>28.505068000000001</v>
      </c>
      <c r="I49">
        <v>29.255337000000001</v>
      </c>
      <c r="J49">
        <v>29.64743</v>
      </c>
      <c r="K49">
        <v>30.720231999999999</v>
      </c>
      <c r="L49">
        <v>31.360544000000001</v>
      </c>
      <c r="M49">
        <v>31.641964000000002</v>
      </c>
      <c r="N49">
        <v>32.400154000000001</v>
      </c>
      <c r="O49">
        <v>32.543579000000001</v>
      </c>
      <c r="P49">
        <v>32.563057000000001</v>
      </c>
      <c r="Q49">
        <v>32.616225999999997</v>
      </c>
      <c r="R49">
        <v>32.685661000000003</v>
      </c>
      <c r="S49">
        <v>32.802070999999998</v>
      </c>
      <c r="T49">
        <v>32.947963999999999</v>
      </c>
      <c r="U49">
        <v>33.114269</v>
      </c>
      <c r="V49">
        <v>33.213799000000002</v>
      </c>
      <c r="W49">
        <v>33.311363</v>
      </c>
      <c r="X49">
        <v>33.396628999999997</v>
      </c>
      <c r="Y49">
        <v>33.494923</v>
      </c>
      <c r="Z49">
        <v>33.527439000000001</v>
      </c>
      <c r="AA49">
        <v>33.556216999999997</v>
      </c>
      <c r="AB49">
        <v>33.568171999999997</v>
      </c>
      <c r="AC49">
        <v>33.574264999999997</v>
      </c>
      <c r="AD49">
        <v>33.531478999999997</v>
      </c>
      <c r="AE49">
        <v>33.503155</v>
      </c>
      <c r="AF49">
        <v>33.467396000000001</v>
      </c>
      <c r="AG49">
        <v>33.431880999999997</v>
      </c>
      <c r="AH49">
        <v>33.386768000000004</v>
      </c>
      <c r="AI49">
        <v>33.450969999999998</v>
      </c>
      <c r="AJ49">
        <v>33.413826</v>
      </c>
      <c r="AK49" s="91">
        <v>6.0000000000000001E-3</v>
      </c>
    </row>
    <row r="50" spans="1:37" ht="15" customHeight="1">
      <c r="A50" s="99" t="s">
        <v>6</v>
      </c>
      <c r="B50" s="93" t="s">
        <v>2809</v>
      </c>
      <c r="C50" t="s">
        <v>2153</v>
      </c>
      <c r="D50" t="s">
        <v>2810</v>
      </c>
      <c r="E50" t="s">
        <v>2811</v>
      </c>
      <c r="F50" t="s">
        <v>2728</v>
      </c>
      <c r="H50">
        <v>31.766615000000002</v>
      </c>
      <c r="I50">
        <v>33.5</v>
      </c>
      <c r="J50">
        <v>34.059204000000001</v>
      </c>
      <c r="K50">
        <v>35.198493999999997</v>
      </c>
      <c r="L50">
        <v>36.044750000000001</v>
      </c>
      <c r="M50">
        <v>36.335662999999997</v>
      </c>
      <c r="N50">
        <v>37.318119000000003</v>
      </c>
      <c r="O50">
        <v>37.453274</v>
      </c>
      <c r="P50">
        <v>37.500934999999998</v>
      </c>
      <c r="Q50">
        <v>37.564785000000001</v>
      </c>
      <c r="R50">
        <v>37.660915000000003</v>
      </c>
      <c r="S50">
        <v>37.820701999999997</v>
      </c>
      <c r="T50">
        <v>37.981884000000001</v>
      </c>
      <c r="U50">
        <v>38.139042000000003</v>
      </c>
      <c r="V50">
        <v>38.237633000000002</v>
      </c>
      <c r="W50">
        <v>38.337757000000003</v>
      </c>
      <c r="X50">
        <v>38.428443999999999</v>
      </c>
      <c r="Y50">
        <v>38.538578000000001</v>
      </c>
      <c r="Z50">
        <v>38.559722999999998</v>
      </c>
      <c r="AA50">
        <v>38.578479999999999</v>
      </c>
      <c r="AB50">
        <v>38.568286999999998</v>
      </c>
      <c r="AC50">
        <v>38.546180999999997</v>
      </c>
      <c r="AD50">
        <v>38.459392999999999</v>
      </c>
      <c r="AE50">
        <v>38.389763000000002</v>
      </c>
      <c r="AF50">
        <v>38.283481999999999</v>
      </c>
      <c r="AG50">
        <v>38.205627</v>
      </c>
      <c r="AH50">
        <v>38.125385000000001</v>
      </c>
      <c r="AI50">
        <v>38.186301999999998</v>
      </c>
      <c r="AJ50">
        <v>38.103122999999997</v>
      </c>
      <c r="AK50" s="91">
        <v>7.0000000000000001E-3</v>
      </c>
    </row>
    <row r="51" spans="1:37" ht="15" customHeight="1">
      <c r="A51" s="99" t="s">
        <v>6</v>
      </c>
      <c r="B51" s="93" t="s">
        <v>2812</v>
      </c>
      <c r="C51" t="s">
        <v>2157</v>
      </c>
      <c r="D51" t="s">
        <v>2813</v>
      </c>
      <c r="E51" t="s">
        <v>2814</v>
      </c>
      <c r="F51" t="s">
        <v>2728</v>
      </c>
      <c r="H51">
        <v>28.219044</v>
      </c>
      <c r="I51">
        <v>28.90344</v>
      </c>
      <c r="J51">
        <v>29.260791999999999</v>
      </c>
      <c r="K51">
        <v>30.284571</v>
      </c>
      <c r="L51">
        <v>30.910382999999999</v>
      </c>
      <c r="M51">
        <v>31.187512999999999</v>
      </c>
      <c r="N51">
        <v>31.937479</v>
      </c>
      <c r="O51">
        <v>32.094237999999997</v>
      </c>
      <c r="P51">
        <v>32.128933000000004</v>
      </c>
      <c r="Q51">
        <v>32.196606000000003</v>
      </c>
      <c r="R51">
        <v>32.303589000000002</v>
      </c>
      <c r="S51">
        <v>32.438515000000002</v>
      </c>
      <c r="T51">
        <v>32.594878999999999</v>
      </c>
      <c r="U51">
        <v>32.754649999999998</v>
      </c>
      <c r="V51">
        <v>32.870716000000002</v>
      </c>
      <c r="W51">
        <v>32.976520999999998</v>
      </c>
      <c r="X51">
        <v>33.074534999999997</v>
      </c>
      <c r="Y51">
        <v>33.179836000000002</v>
      </c>
      <c r="Z51">
        <v>33.224518000000003</v>
      </c>
      <c r="AA51">
        <v>33.261313999999999</v>
      </c>
      <c r="AB51">
        <v>33.281731000000001</v>
      </c>
      <c r="AC51">
        <v>33.291083999999998</v>
      </c>
      <c r="AD51">
        <v>33.256168000000002</v>
      </c>
      <c r="AE51">
        <v>33.232246000000004</v>
      </c>
      <c r="AF51">
        <v>33.179012</v>
      </c>
      <c r="AG51">
        <v>33.151676000000002</v>
      </c>
      <c r="AH51">
        <v>33.120761999999999</v>
      </c>
      <c r="AI51">
        <v>33.188251000000001</v>
      </c>
      <c r="AJ51">
        <v>33.155121000000001</v>
      </c>
      <c r="AK51" s="91">
        <v>6.0000000000000001E-3</v>
      </c>
    </row>
    <row r="52" spans="1:37" ht="15" customHeight="1">
      <c r="A52" s="99" t="s">
        <v>7</v>
      </c>
      <c r="B52" s="93" t="s">
        <v>2815</v>
      </c>
      <c r="C52" t="s">
        <v>2160</v>
      </c>
      <c r="D52" t="s">
        <v>2816</v>
      </c>
      <c r="E52" t="s">
        <v>2817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t="s">
        <v>549</v>
      </c>
    </row>
    <row r="53" spans="1:37" ht="15" customHeight="1">
      <c r="A53" s="99" t="s">
        <v>7</v>
      </c>
      <c r="B53" s="93" t="s">
        <v>2818</v>
      </c>
      <c r="C53" t="s">
        <v>2164</v>
      </c>
      <c r="D53" t="s">
        <v>2819</v>
      </c>
      <c r="E53" t="s">
        <v>2820</v>
      </c>
      <c r="F53" t="s">
        <v>2728</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t="s">
        <v>549</v>
      </c>
    </row>
    <row r="54" spans="1:37" ht="15" customHeight="1">
      <c r="A54" s="99"/>
      <c r="B54" s="93" t="s">
        <v>2821</v>
      </c>
      <c r="C54" t="s">
        <v>2822</v>
      </c>
      <c r="D54" t="s">
        <v>2823</v>
      </c>
      <c r="E54" t="s">
        <v>2824</v>
      </c>
      <c r="F54" t="s">
        <v>2728</v>
      </c>
      <c r="H54">
        <v>36.263930999999999</v>
      </c>
      <c r="I54">
        <v>37.832123000000003</v>
      </c>
      <c r="J54">
        <v>39.014805000000003</v>
      </c>
      <c r="K54">
        <v>41.375152999999997</v>
      </c>
      <c r="L54">
        <v>42.876761999999999</v>
      </c>
      <c r="M54">
        <v>43.911583</v>
      </c>
      <c r="N54">
        <v>45.953789</v>
      </c>
      <c r="O54">
        <v>46.678477999999998</v>
      </c>
      <c r="P54">
        <v>47.207011999999999</v>
      </c>
      <c r="Q54">
        <v>47.518374999999999</v>
      </c>
      <c r="R54">
        <v>47.939487</v>
      </c>
      <c r="S54">
        <v>48.362620999999997</v>
      </c>
      <c r="T54">
        <v>48.779860999999997</v>
      </c>
      <c r="U54">
        <v>49.233046999999999</v>
      </c>
      <c r="V54">
        <v>49.585566999999998</v>
      </c>
      <c r="W54">
        <v>49.838344999999997</v>
      </c>
      <c r="X54">
        <v>50.048076999999999</v>
      </c>
      <c r="Y54">
        <v>50.325744999999998</v>
      </c>
      <c r="Z54">
        <v>50.338009</v>
      </c>
      <c r="AA54">
        <v>50.426777000000001</v>
      </c>
      <c r="AB54">
        <v>50.517310999999999</v>
      </c>
      <c r="AC54">
        <v>50.542614</v>
      </c>
      <c r="AD54">
        <v>50.50412</v>
      </c>
      <c r="AE54">
        <v>50.459384999999997</v>
      </c>
      <c r="AF54">
        <v>50.618049999999997</v>
      </c>
      <c r="AG54">
        <v>50.565734999999997</v>
      </c>
      <c r="AH54">
        <v>50.535651999999999</v>
      </c>
      <c r="AI54">
        <v>50.739390999999998</v>
      </c>
      <c r="AJ54">
        <v>50.721836000000003</v>
      </c>
      <c r="AK54" s="91">
        <v>1.2E-2</v>
      </c>
    </row>
    <row r="55" spans="1:37" ht="15" customHeight="1">
      <c r="B55" s="93" t="s">
        <v>2825</v>
      </c>
      <c r="C55" t="s">
        <v>2826</v>
      </c>
      <c r="D55" t="s">
        <v>2827</v>
      </c>
      <c r="E55" t="s">
        <v>2828</v>
      </c>
      <c r="F55" t="s">
        <v>2728</v>
      </c>
      <c r="H55">
        <v>41.802036000000001</v>
      </c>
      <c r="I55">
        <v>43.267200000000003</v>
      </c>
      <c r="J55">
        <v>44.448151000000003</v>
      </c>
      <c r="K55">
        <v>47.052714999999999</v>
      </c>
      <c r="L55">
        <v>48.571758000000003</v>
      </c>
      <c r="M55">
        <v>49.792529999999999</v>
      </c>
      <c r="N55">
        <v>52.281478999999997</v>
      </c>
      <c r="O55">
        <v>53.248958999999999</v>
      </c>
      <c r="P55">
        <v>53.962006000000002</v>
      </c>
      <c r="Q55">
        <v>54.332034999999998</v>
      </c>
      <c r="R55">
        <v>54.872646000000003</v>
      </c>
      <c r="S55">
        <v>55.329352999999998</v>
      </c>
      <c r="T55">
        <v>55.771633000000001</v>
      </c>
      <c r="U55">
        <v>56.242725</v>
      </c>
      <c r="V55">
        <v>56.632603000000003</v>
      </c>
      <c r="W55">
        <v>56.856194000000002</v>
      </c>
      <c r="X55">
        <v>57.030456999999998</v>
      </c>
      <c r="Y55">
        <v>57.310715000000002</v>
      </c>
      <c r="Z55">
        <v>57.240420999999998</v>
      </c>
      <c r="AA55">
        <v>57.306023000000003</v>
      </c>
      <c r="AB55">
        <v>57.371867999999999</v>
      </c>
      <c r="AC55">
        <v>57.326743999999998</v>
      </c>
      <c r="AD55">
        <v>57.237999000000002</v>
      </c>
      <c r="AE55">
        <v>57.125121999999998</v>
      </c>
      <c r="AF55">
        <v>57.475963999999998</v>
      </c>
      <c r="AG55">
        <v>57.327747000000002</v>
      </c>
      <c r="AH55">
        <v>57.273457000000001</v>
      </c>
      <c r="AI55">
        <v>57.524818000000003</v>
      </c>
      <c r="AJ55">
        <v>57.479156000000003</v>
      </c>
      <c r="AK55" s="91">
        <v>1.0999999999999999E-2</v>
      </c>
    </row>
    <row r="56" spans="1:37" ht="15" customHeight="1">
      <c r="B56" s="93" t="s">
        <v>2829</v>
      </c>
      <c r="C56" t="s">
        <v>2830</v>
      </c>
      <c r="D56" t="s">
        <v>2831</v>
      </c>
      <c r="E56" t="s">
        <v>2832</v>
      </c>
      <c r="F56" t="s">
        <v>2728</v>
      </c>
      <c r="H56">
        <v>29.475352999999998</v>
      </c>
      <c r="I56">
        <v>30.042017000000001</v>
      </c>
      <c r="J56">
        <v>30.658791000000001</v>
      </c>
      <c r="K56">
        <v>31.324303</v>
      </c>
      <c r="L56">
        <v>32.040348000000002</v>
      </c>
      <c r="M56">
        <v>32.809382999999997</v>
      </c>
      <c r="N56">
        <v>33.640709000000001</v>
      </c>
      <c r="O56">
        <v>34.551063999999997</v>
      </c>
      <c r="P56">
        <v>35.528151999999999</v>
      </c>
      <c r="Q56">
        <v>36.506976999999999</v>
      </c>
      <c r="R56">
        <v>37.520515000000003</v>
      </c>
      <c r="S56">
        <v>38.535378000000001</v>
      </c>
      <c r="T56">
        <v>39.551811000000001</v>
      </c>
      <c r="U56">
        <v>40.617092</v>
      </c>
      <c r="V56">
        <v>41.667999000000002</v>
      </c>
      <c r="W56">
        <v>42.675773999999997</v>
      </c>
      <c r="X56">
        <v>43.594109000000003</v>
      </c>
      <c r="Y56">
        <v>44.477612000000001</v>
      </c>
      <c r="Z56">
        <v>45.251392000000003</v>
      </c>
      <c r="AA56">
        <v>45.954563</v>
      </c>
      <c r="AB56">
        <v>46.555034999999997</v>
      </c>
      <c r="AC56">
        <v>47.031784000000002</v>
      </c>
      <c r="AD56">
        <v>47.434035999999999</v>
      </c>
      <c r="AE56">
        <v>47.768340999999999</v>
      </c>
      <c r="AF56">
        <v>48.051189000000001</v>
      </c>
      <c r="AG56">
        <v>48.269005</v>
      </c>
      <c r="AH56">
        <v>48.456809999999997</v>
      </c>
      <c r="AI56">
        <v>48.640450000000001</v>
      </c>
      <c r="AJ56">
        <v>48.783047000000003</v>
      </c>
      <c r="AK56" s="91">
        <v>1.7999999999999999E-2</v>
      </c>
    </row>
    <row r="57" spans="1:37" ht="15" customHeight="1">
      <c r="B57" s="93" t="s">
        <v>2833</v>
      </c>
      <c r="C57" t="s">
        <v>2834</v>
      </c>
      <c r="D57" t="s">
        <v>2835</v>
      </c>
      <c r="E57" t="s">
        <v>2836</v>
      </c>
      <c r="F57" t="s">
        <v>2728</v>
      </c>
      <c r="H57">
        <v>21.168001</v>
      </c>
      <c r="I57">
        <v>21.630479999999999</v>
      </c>
      <c r="J57">
        <v>22.125565999999999</v>
      </c>
      <c r="K57">
        <v>22.679652999999998</v>
      </c>
      <c r="L57">
        <v>23.255997000000001</v>
      </c>
      <c r="M57">
        <v>23.844308999999999</v>
      </c>
      <c r="N57">
        <v>24.469967</v>
      </c>
      <c r="O57">
        <v>25.091771999999999</v>
      </c>
      <c r="P57">
        <v>25.704018000000001</v>
      </c>
      <c r="Q57">
        <v>26.287106999999999</v>
      </c>
      <c r="R57">
        <v>26.852406999999999</v>
      </c>
      <c r="S57">
        <v>27.373128999999999</v>
      </c>
      <c r="T57">
        <v>27.881671999999998</v>
      </c>
      <c r="U57">
        <v>28.376738</v>
      </c>
      <c r="V57">
        <v>28.860142</v>
      </c>
      <c r="W57">
        <v>29.320125999999998</v>
      </c>
      <c r="X57">
        <v>29.765809999999998</v>
      </c>
      <c r="Y57">
        <v>30.198882999999999</v>
      </c>
      <c r="Z57">
        <v>30.607925000000002</v>
      </c>
      <c r="AA57">
        <v>30.997534000000002</v>
      </c>
      <c r="AB57">
        <v>31.362221000000002</v>
      </c>
      <c r="AC57">
        <v>31.691441999999999</v>
      </c>
      <c r="AD57">
        <v>31.972812999999999</v>
      </c>
      <c r="AE57">
        <v>32.219521</v>
      </c>
      <c r="AF57">
        <v>32.434181000000002</v>
      </c>
      <c r="AG57">
        <v>32.618771000000002</v>
      </c>
      <c r="AH57">
        <v>32.775764000000002</v>
      </c>
      <c r="AI57">
        <v>32.911498999999999</v>
      </c>
      <c r="AJ57">
        <v>33.023063999999998</v>
      </c>
      <c r="AK57" s="91">
        <v>1.6E-2</v>
      </c>
    </row>
    <row r="58" spans="1:37" ht="15" customHeight="1">
      <c r="B58" s="93" t="s">
        <v>2837</v>
      </c>
      <c r="C58" t="s">
        <v>2838</v>
      </c>
      <c r="D58" t="s">
        <v>2839</v>
      </c>
      <c r="E58" t="s">
        <v>2840</v>
      </c>
      <c r="F58" t="s">
        <v>2728</v>
      </c>
      <c r="H58">
        <v>24.416388999999999</v>
      </c>
      <c r="I58">
        <v>24.836956000000001</v>
      </c>
      <c r="J58">
        <v>25.286928</v>
      </c>
      <c r="K58">
        <v>25.785551000000002</v>
      </c>
      <c r="L58">
        <v>26.309719000000001</v>
      </c>
      <c r="M58">
        <v>26.853071</v>
      </c>
      <c r="N58">
        <v>27.439551999999999</v>
      </c>
      <c r="O58">
        <v>28.039261</v>
      </c>
      <c r="P58">
        <v>28.645572999999999</v>
      </c>
      <c r="Q58">
        <v>29.223606</v>
      </c>
      <c r="R58">
        <v>29.795773000000001</v>
      </c>
      <c r="S58">
        <v>30.329742</v>
      </c>
      <c r="T58">
        <v>30.858115999999999</v>
      </c>
      <c r="U58">
        <v>31.383734</v>
      </c>
      <c r="V58">
        <v>31.896933000000001</v>
      </c>
      <c r="W58">
        <v>32.386234000000002</v>
      </c>
      <c r="X58">
        <v>32.857269000000002</v>
      </c>
      <c r="Y58">
        <v>33.317824999999999</v>
      </c>
      <c r="Z58">
        <v>33.744926</v>
      </c>
      <c r="AA58">
        <v>34.150565999999998</v>
      </c>
      <c r="AB58">
        <v>34.526347999999999</v>
      </c>
      <c r="AC58">
        <v>34.855293000000003</v>
      </c>
      <c r="AD58">
        <v>35.133709000000003</v>
      </c>
      <c r="AE58">
        <v>35.376598000000001</v>
      </c>
      <c r="AF58">
        <v>35.587673000000002</v>
      </c>
      <c r="AG58">
        <v>35.763168</v>
      </c>
      <c r="AH58">
        <v>35.911662999999997</v>
      </c>
      <c r="AI58">
        <v>36.041504000000003</v>
      </c>
      <c r="AJ58">
        <v>36.145099999999999</v>
      </c>
      <c r="AK58" s="91">
        <v>1.4E-2</v>
      </c>
    </row>
    <row r="59" spans="1:37" ht="15" customHeight="1">
      <c r="B59" s="93" t="s">
        <v>2841</v>
      </c>
      <c r="C59" t="s">
        <v>2842</v>
      </c>
      <c r="D59" t="s">
        <v>2843</v>
      </c>
      <c r="E59" t="s">
        <v>2844</v>
      </c>
      <c r="F59" t="s">
        <v>2728</v>
      </c>
      <c r="H59">
        <v>35.507998999999998</v>
      </c>
      <c r="I59">
        <v>36.239735000000003</v>
      </c>
      <c r="J59">
        <v>36.942340999999999</v>
      </c>
      <c r="K59">
        <v>38.504601000000001</v>
      </c>
      <c r="L59">
        <v>39.313236000000003</v>
      </c>
      <c r="M59">
        <v>39.970871000000002</v>
      </c>
      <c r="N59">
        <v>41.318824999999997</v>
      </c>
      <c r="O59">
        <v>41.763489</v>
      </c>
      <c r="P59">
        <v>42.058745999999999</v>
      </c>
      <c r="Q59">
        <v>42.210056000000002</v>
      </c>
      <c r="R59">
        <v>42.434803000000002</v>
      </c>
      <c r="S59">
        <v>42.637233999999999</v>
      </c>
      <c r="T59">
        <v>42.844043999999997</v>
      </c>
      <c r="U59">
        <v>43.067894000000003</v>
      </c>
      <c r="V59">
        <v>43.261971000000003</v>
      </c>
      <c r="W59">
        <v>43.381011999999998</v>
      </c>
      <c r="X59">
        <v>43.477978</v>
      </c>
      <c r="Y59">
        <v>43.633923000000003</v>
      </c>
      <c r="Z59">
        <v>43.617080999999999</v>
      </c>
      <c r="AA59">
        <v>43.647289000000001</v>
      </c>
      <c r="AB59">
        <v>43.673214000000002</v>
      </c>
      <c r="AC59">
        <v>43.646011000000001</v>
      </c>
      <c r="AD59">
        <v>43.597000000000001</v>
      </c>
      <c r="AE59">
        <v>43.537166999999997</v>
      </c>
      <c r="AF59">
        <v>43.675995</v>
      </c>
      <c r="AG59">
        <v>43.557975999999996</v>
      </c>
      <c r="AH59">
        <v>43.533034999999998</v>
      </c>
      <c r="AI59">
        <v>43.665928000000001</v>
      </c>
      <c r="AJ59">
        <v>43.648510000000002</v>
      </c>
      <c r="AK59" s="91">
        <v>7.0000000000000001E-3</v>
      </c>
    </row>
    <row r="60" spans="1:37" ht="15" customHeight="1">
      <c r="B60" s="93" t="s">
        <v>2845</v>
      </c>
      <c r="C60" t="s">
        <v>2846</v>
      </c>
      <c r="D60" t="s">
        <v>2847</v>
      </c>
      <c r="E60" t="s">
        <v>2848</v>
      </c>
      <c r="F60" t="s">
        <v>2728</v>
      </c>
      <c r="H60">
        <v>23.742187999999999</v>
      </c>
      <c r="I60">
        <v>24.16197</v>
      </c>
      <c r="J60">
        <v>24.606812000000001</v>
      </c>
      <c r="K60">
        <v>25.092877999999999</v>
      </c>
      <c r="L60">
        <v>25.603273000000002</v>
      </c>
      <c r="M60">
        <v>26.132086000000001</v>
      </c>
      <c r="N60">
        <v>26.695758999999999</v>
      </c>
      <c r="O60">
        <v>27.267894999999999</v>
      </c>
      <c r="P60">
        <v>27.844000000000001</v>
      </c>
      <c r="Q60">
        <v>28.390014999999998</v>
      </c>
      <c r="R60">
        <v>28.925592000000002</v>
      </c>
      <c r="S60">
        <v>29.424787999999999</v>
      </c>
      <c r="T60">
        <v>29.917286000000001</v>
      </c>
      <c r="U60">
        <v>30.405097999999999</v>
      </c>
      <c r="V60">
        <v>30.878914000000002</v>
      </c>
      <c r="W60">
        <v>31.329456</v>
      </c>
      <c r="X60">
        <v>31.762014000000001</v>
      </c>
      <c r="Y60">
        <v>32.184474999999999</v>
      </c>
      <c r="Z60">
        <v>32.573807000000002</v>
      </c>
      <c r="AA60">
        <v>32.941043999999998</v>
      </c>
      <c r="AB60">
        <v>33.280040999999997</v>
      </c>
      <c r="AC60">
        <v>33.578879999999998</v>
      </c>
      <c r="AD60">
        <v>33.833485000000003</v>
      </c>
      <c r="AE60">
        <v>34.053604</v>
      </c>
      <c r="AF60">
        <v>34.245789000000002</v>
      </c>
      <c r="AG60">
        <v>34.402858999999999</v>
      </c>
      <c r="AH60">
        <v>34.539130999999998</v>
      </c>
      <c r="AI60">
        <v>34.657322000000001</v>
      </c>
      <c r="AJ60">
        <v>34.750038000000004</v>
      </c>
      <c r="AK60" s="91">
        <v>1.4E-2</v>
      </c>
    </row>
    <row r="61" spans="1:37" ht="15" customHeight="1">
      <c r="B61" s="93"/>
    </row>
    <row r="62" spans="1:37" ht="15" customHeight="1">
      <c r="B62" s="93"/>
    </row>
    <row r="63" spans="1:37" ht="15" customHeight="1">
      <c r="B63" s="93"/>
    </row>
    <row r="64" spans="1:37"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G51"/>
  <sheetViews>
    <sheetView workbookViewId="0"/>
  </sheetViews>
  <sheetFormatPr defaultRowHeight="14.25"/>
  <cols>
    <col min="1" max="1" width="26" customWidth="1"/>
    <col min="2" max="2" width="91.3984375" customWidth="1"/>
  </cols>
  <sheetData>
    <row r="1" spans="1:33">
      <c r="A1" t="s">
        <v>2721</v>
      </c>
    </row>
    <row r="2" spans="1:33">
      <c r="A2" t="s">
        <v>2849</v>
      </c>
    </row>
    <row r="3" spans="1:33">
      <c r="A3" t="s">
        <v>2850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2724</v>
      </c>
    </row>
    <row r="7" spans="1:33">
      <c r="A7" t="s">
        <v>2100</v>
      </c>
    </row>
    <row r="8" spans="1:33">
      <c r="A8" t="s">
        <v>2102</v>
      </c>
      <c r="B8" t="s">
        <v>2851</v>
      </c>
      <c r="C8" t="s">
        <v>2852</v>
      </c>
      <c r="D8" t="s">
        <v>2728</v>
      </c>
      <c r="F8">
        <v>39.042065000000001</v>
      </c>
      <c r="G8">
        <v>40.222828</v>
      </c>
      <c r="H8">
        <v>40.667194000000002</v>
      </c>
      <c r="I8">
        <v>41.161430000000003</v>
      </c>
      <c r="J8">
        <v>41.981051999999998</v>
      </c>
      <c r="K8">
        <v>42.167952999999997</v>
      </c>
      <c r="L8">
        <v>42.43074</v>
      </c>
      <c r="M8">
        <v>42.677647</v>
      </c>
      <c r="N8">
        <v>42.764071999999999</v>
      </c>
      <c r="O8">
        <v>42.800800000000002</v>
      </c>
      <c r="P8">
        <v>42.984817999999997</v>
      </c>
      <c r="Q8">
        <v>43.034027000000002</v>
      </c>
      <c r="R8">
        <v>43.212532000000003</v>
      </c>
      <c r="S8">
        <v>43.383778</v>
      </c>
      <c r="T8">
        <v>43.543072000000002</v>
      </c>
      <c r="U8">
        <v>43.599666999999997</v>
      </c>
      <c r="V8">
        <v>43.641311999999999</v>
      </c>
      <c r="W8">
        <v>43.710079</v>
      </c>
      <c r="X8">
        <v>43.729588</v>
      </c>
      <c r="Y8">
        <v>43.742218000000001</v>
      </c>
      <c r="Z8">
        <v>43.735100000000003</v>
      </c>
      <c r="AA8">
        <v>43.72448</v>
      </c>
      <c r="AB8">
        <v>43.703617000000001</v>
      </c>
      <c r="AC8">
        <v>43.668854000000003</v>
      </c>
      <c r="AD8">
        <v>43.653357999999997</v>
      </c>
      <c r="AE8">
        <v>43.628371999999999</v>
      </c>
      <c r="AF8">
        <v>43.618614000000001</v>
      </c>
      <c r="AG8" s="91">
        <v>4.0000000000000001E-3</v>
      </c>
    </row>
    <row r="9" spans="1:33">
      <c r="A9" t="s">
        <v>2107</v>
      </c>
      <c r="B9" t="s">
        <v>2853</v>
      </c>
      <c r="C9" t="s">
        <v>2854</v>
      </c>
      <c r="D9" t="s">
        <v>2728</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2114</v>
      </c>
    </row>
    <row r="11" spans="1:33">
      <c r="A11" t="s">
        <v>2116</v>
      </c>
      <c r="B11" t="s">
        <v>2855</v>
      </c>
      <c r="C11" t="s">
        <v>2856</v>
      </c>
      <c r="D11" t="s">
        <v>2728</v>
      </c>
      <c r="F11">
        <v>18.394615000000002</v>
      </c>
      <c r="G11">
        <v>18.394615000000002</v>
      </c>
      <c r="H11">
        <v>18.394613</v>
      </c>
      <c r="I11">
        <v>18.394615000000002</v>
      </c>
      <c r="J11">
        <v>18.394615000000002</v>
      </c>
      <c r="K11">
        <v>18.394615000000002</v>
      </c>
      <c r="L11">
        <v>18.394615000000002</v>
      </c>
      <c r="M11">
        <v>18.394615000000002</v>
      </c>
      <c r="N11">
        <v>18.394615000000002</v>
      </c>
      <c r="O11">
        <v>18.394615000000002</v>
      </c>
      <c r="P11">
        <v>18.394615000000002</v>
      </c>
      <c r="Q11">
        <v>18.394615000000002</v>
      </c>
      <c r="R11">
        <v>18.394615000000002</v>
      </c>
      <c r="S11">
        <v>18.394615000000002</v>
      </c>
      <c r="T11">
        <v>18.394615000000002</v>
      </c>
      <c r="U11">
        <v>18.394615000000002</v>
      </c>
      <c r="V11">
        <v>18.394615000000002</v>
      </c>
      <c r="W11">
        <v>18.394617</v>
      </c>
      <c r="X11">
        <v>18.394615000000002</v>
      </c>
      <c r="Y11">
        <v>18.394615000000002</v>
      </c>
      <c r="Z11">
        <v>18.394615000000002</v>
      </c>
      <c r="AA11">
        <v>18.394615000000002</v>
      </c>
      <c r="AB11">
        <v>18.394615000000002</v>
      </c>
      <c r="AC11">
        <v>18.394615000000002</v>
      </c>
      <c r="AD11">
        <v>18.394615000000002</v>
      </c>
      <c r="AE11">
        <v>18.394615000000002</v>
      </c>
      <c r="AF11">
        <v>18.394615000000002</v>
      </c>
      <c r="AG11" s="91">
        <v>0</v>
      </c>
    </row>
    <row r="12" spans="1:33">
      <c r="A12" t="s">
        <v>2120</v>
      </c>
      <c r="B12" t="s">
        <v>2857</v>
      </c>
      <c r="C12" t="s">
        <v>2858</v>
      </c>
      <c r="D12" t="s">
        <v>2728</v>
      </c>
      <c r="F12">
        <v>175.62190200000001</v>
      </c>
      <c r="G12">
        <v>175.55064400000001</v>
      </c>
      <c r="H12">
        <v>174.77316300000001</v>
      </c>
      <c r="I12">
        <v>173.98237599999999</v>
      </c>
      <c r="J12">
        <v>173.560318</v>
      </c>
      <c r="K12">
        <v>173.801086</v>
      </c>
      <c r="L12">
        <v>173.69075000000001</v>
      </c>
      <c r="M12">
        <v>173.632858</v>
      </c>
      <c r="N12">
        <v>173.50926200000001</v>
      </c>
      <c r="O12">
        <v>173.919815</v>
      </c>
      <c r="P12">
        <v>173.88952599999999</v>
      </c>
      <c r="Q12">
        <v>173.81532300000001</v>
      </c>
      <c r="R12">
        <v>173.76127600000001</v>
      </c>
      <c r="S12">
        <v>173.71296699999999</v>
      </c>
      <c r="T12">
        <v>173.67491100000001</v>
      </c>
      <c r="U12">
        <v>173.631912</v>
      </c>
      <c r="V12">
        <v>173.429474</v>
      </c>
      <c r="W12">
        <v>173.41658000000001</v>
      </c>
      <c r="X12">
        <v>173.410538</v>
      </c>
      <c r="Y12">
        <v>173.426468</v>
      </c>
      <c r="Z12">
        <v>173.42716999999999</v>
      </c>
      <c r="AA12">
        <v>173.45368999999999</v>
      </c>
      <c r="AB12">
        <v>173.457199</v>
      </c>
      <c r="AC12">
        <v>173.47529599999999</v>
      </c>
      <c r="AD12">
        <v>173.506866</v>
      </c>
      <c r="AE12">
        <v>173.53190599999999</v>
      </c>
      <c r="AF12">
        <v>173.57556199999999</v>
      </c>
      <c r="AG12" s="91">
        <v>0</v>
      </c>
    </row>
    <row r="13" spans="1:33">
      <c r="A13" t="s">
        <v>2123</v>
      </c>
      <c r="B13" t="s">
        <v>2859</v>
      </c>
      <c r="C13" t="s">
        <v>2860</v>
      </c>
      <c r="D13" t="s">
        <v>2728</v>
      </c>
      <c r="F13">
        <v>159.79603599999999</v>
      </c>
      <c r="G13">
        <v>160.312286</v>
      </c>
      <c r="H13">
        <v>160.68112199999999</v>
      </c>
      <c r="I13">
        <v>161.82505800000001</v>
      </c>
      <c r="J13">
        <v>162.131653</v>
      </c>
      <c r="K13">
        <v>162.06045499999999</v>
      </c>
      <c r="L13">
        <v>162.57843</v>
      </c>
      <c r="M13">
        <v>163.00402800000001</v>
      </c>
      <c r="N13">
        <v>169.623627</v>
      </c>
      <c r="O13">
        <v>172.00303600000001</v>
      </c>
      <c r="P13">
        <v>172.14553799999999</v>
      </c>
      <c r="Q13">
        <v>173.43353300000001</v>
      </c>
      <c r="R13">
        <v>173.37582399999999</v>
      </c>
      <c r="S13">
        <v>173.340576</v>
      </c>
      <c r="T13">
        <v>173.31684899999999</v>
      </c>
      <c r="U13">
        <v>173.95431500000001</v>
      </c>
      <c r="V13">
        <v>173.850784</v>
      </c>
      <c r="W13">
        <v>173.798813</v>
      </c>
      <c r="X13">
        <v>173.74731399999999</v>
      </c>
      <c r="Y13">
        <v>173.75250199999999</v>
      </c>
      <c r="Z13">
        <v>173.696091</v>
      </c>
      <c r="AA13">
        <v>173.701019</v>
      </c>
      <c r="AB13">
        <v>173.63694799999999</v>
      </c>
      <c r="AC13">
        <v>173.600922</v>
      </c>
      <c r="AD13">
        <v>173.59816000000001</v>
      </c>
      <c r="AE13">
        <v>173.57214400000001</v>
      </c>
      <c r="AF13">
        <v>173.60629299999999</v>
      </c>
      <c r="AG13" s="91">
        <v>3.0000000000000001E-3</v>
      </c>
    </row>
    <row r="14" spans="1:33">
      <c r="A14" t="s">
        <v>2126</v>
      </c>
      <c r="B14" t="s">
        <v>2861</v>
      </c>
      <c r="C14" t="s">
        <v>2862</v>
      </c>
      <c r="D14" t="s">
        <v>2728</v>
      </c>
      <c r="F14">
        <v>181.75528</v>
      </c>
      <c r="G14">
        <v>183.08616599999999</v>
      </c>
      <c r="H14">
        <v>184.63758899999999</v>
      </c>
      <c r="I14">
        <v>185.19876099999999</v>
      </c>
      <c r="J14">
        <v>185.558716</v>
      </c>
      <c r="K14">
        <v>185.74319499999999</v>
      </c>
      <c r="L14">
        <v>185.800568</v>
      </c>
      <c r="M14">
        <v>185.862686</v>
      </c>
      <c r="N14">
        <v>185.82197600000001</v>
      </c>
      <c r="O14">
        <v>185.44996599999999</v>
      </c>
      <c r="P14">
        <v>185.44072</v>
      </c>
      <c r="Q14">
        <v>185.40152</v>
      </c>
      <c r="R14">
        <v>185.45846599999999</v>
      </c>
      <c r="S14">
        <v>185.49041700000001</v>
      </c>
      <c r="T14">
        <v>185.506317</v>
      </c>
      <c r="U14">
        <v>185.47120699999999</v>
      </c>
      <c r="V14">
        <v>185.71612500000001</v>
      </c>
      <c r="W14">
        <v>185.715439</v>
      </c>
      <c r="X14">
        <v>185.71972700000001</v>
      </c>
      <c r="Y14">
        <v>185.692352</v>
      </c>
      <c r="Z14">
        <v>185.699478</v>
      </c>
      <c r="AA14">
        <v>185.66970800000001</v>
      </c>
      <c r="AB14">
        <v>185.67514</v>
      </c>
      <c r="AC14">
        <v>185.673767</v>
      </c>
      <c r="AD14">
        <v>185.65119899999999</v>
      </c>
      <c r="AE14">
        <v>185.63964799999999</v>
      </c>
      <c r="AF14">
        <v>185.578461</v>
      </c>
      <c r="AG14" s="91">
        <v>1E-3</v>
      </c>
    </row>
    <row r="15" spans="1:33">
      <c r="A15" t="s">
        <v>2129</v>
      </c>
      <c r="B15" t="s">
        <v>2863</v>
      </c>
      <c r="C15" t="s">
        <v>2864</v>
      </c>
      <c r="D15" t="s">
        <v>2728</v>
      </c>
      <c r="F15">
        <v>41.461036999999997</v>
      </c>
      <c r="G15">
        <v>46.673293999999999</v>
      </c>
      <c r="H15">
        <v>47.099091000000001</v>
      </c>
      <c r="I15">
        <v>48.096642000000003</v>
      </c>
      <c r="J15">
        <v>48.964092000000001</v>
      </c>
      <c r="K15">
        <v>49.144241000000001</v>
      </c>
      <c r="L15">
        <v>49.284255999999999</v>
      </c>
      <c r="M15">
        <v>49.379607999999998</v>
      </c>
      <c r="N15">
        <v>47.6068</v>
      </c>
      <c r="O15">
        <v>46.759295999999999</v>
      </c>
      <c r="P15">
        <v>46.974766000000002</v>
      </c>
      <c r="Q15">
        <v>46.041367000000001</v>
      </c>
      <c r="R15">
        <v>46.045368000000003</v>
      </c>
      <c r="S15">
        <v>46.069099000000001</v>
      </c>
      <c r="T15">
        <v>46.102508999999998</v>
      </c>
      <c r="U15">
        <v>45.519798000000002</v>
      </c>
      <c r="V15">
        <v>45.473446000000003</v>
      </c>
      <c r="W15">
        <v>45.465465999999999</v>
      </c>
      <c r="X15">
        <v>45.426380000000002</v>
      </c>
      <c r="Y15">
        <v>45.433219999999999</v>
      </c>
      <c r="Z15">
        <v>45.362395999999997</v>
      </c>
      <c r="AA15">
        <v>45.353661000000002</v>
      </c>
      <c r="AB15">
        <v>45.272731999999998</v>
      </c>
      <c r="AC15">
        <v>45.214706</v>
      </c>
      <c r="AD15">
        <v>45.200313999999999</v>
      </c>
      <c r="AE15">
        <v>45.160259000000003</v>
      </c>
      <c r="AF15">
        <v>45.193942999999997</v>
      </c>
      <c r="AG15" s="91">
        <v>3.0000000000000001E-3</v>
      </c>
    </row>
    <row r="16" spans="1:33">
      <c r="A16" t="s">
        <v>2133</v>
      </c>
      <c r="B16" t="s">
        <v>2865</v>
      </c>
      <c r="C16" t="s">
        <v>2866</v>
      </c>
      <c r="D16" t="s">
        <v>2728</v>
      </c>
      <c r="F16">
        <v>72.884444999999999</v>
      </c>
      <c r="G16">
        <v>66.566772</v>
      </c>
      <c r="H16">
        <v>71.294150999999999</v>
      </c>
      <c r="I16">
        <v>73.067070000000001</v>
      </c>
      <c r="J16">
        <v>74.476241999999999</v>
      </c>
      <c r="K16">
        <v>74.226791000000006</v>
      </c>
      <c r="L16">
        <v>74.683014</v>
      </c>
      <c r="M16">
        <v>75.050788999999995</v>
      </c>
      <c r="N16">
        <v>74.489182</v>
      </c>
      <c r="O16">
        <v>73.058600999999996</v>
      </c>
      <c r="P16">
        <v>73.660576000000006</v>
      </c>
      <c r="Q16">
        <v>73.118660000000006</v>
      </c>
      <c r="R16">
        <v>73.465935000000002</v>
      </c>
      <c r="S16">
        <v>73.738968</v>
      </c>
      <c r="T16">
        <v>73.988174000000001</v>
      </c>
      <c r="U16">
        <v>73.450965999999994</v>
      </c>
      <c r="V16">
        <v>73.541618</v>
      </c>
      <c r="W16">
        <v>73.644088999999994</v>
      </c>
      <c r="X16">
        <v>73.660385000000005</v>
      </c>
      <c r="Y16">
        <v>73.729149000000007</v>
      </c>
      <c r="Z16">
        <v>73.669196999999997</v>
      </c>
      <c r="AA16">
        <v>73.686745000000002</v>
      </c>
      <c r="AB16">
        <v>73.602692000000005</v>
      </c>
      <c r="AC16">
        <v>73.519454999999994</v>
      </c>
      <c r="AD16">
        <v>73.504302999999993</v>
      </c>
      <c r="AE16">
        <v>73.455039999999997</v>
      </c>
      <c r="AF16">
        <v>73.529708999999997</v>
      </c>
      <c r="AG16" s="91">
        <v>0</v>
      </c>
    </row>
    <row r="17" spans="1:33">
      <c r="A17" t="s">
        <v>2137</v>
      </c>
      <c r="B17" t="s">
        <v>2867</v>
      </c>
      <c r="C17" t="s">
        <v>2868</v>
      </c>
      <c r="D17" t="s">
        <v>2728</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2141</v>
      </c>
      <c r="B18" t="s">
        <v>2869</v>
      </c>
      <c r="C18" t="s">
        <v>2870</v>
      </c>
      <c r="D18" t="s">
        <v>2728</v>
      </c>
      <c r="F18">
        <v>64.936019999999999</v>
      </c>
      <c r="G18">
        <v>64.913291999999998</v>
      </c>
      <c r="H18">
        <v>64.517616000000004</v>
      </c>
      <c r="I18">
        <v>64.783951000000002</v>
      </c>
      <c r="J18">
        <v>64.624083999999996</v>
      </c>
      <c r="K18">
        <v>64.550979999999996</v>
      </c>
      <c r="L18">
        <v>64.519362999999998</v>
      </c>
      <c r="M18">
        <v>64.500984000000003</v>
      </c>
      <c r="N18">
        <v>64.506164999999996</v>
      </c>
      <c r="O18">
        <v>64.520949999999999</v>
      </c>
      <c r="P18">
        <v>64.515915000000007</v>
      </c>
      <c r="Q18">
        <v>64.351607999999999</v>
      </c>
      <c r="R18">
        <v>64.333304999999996</v>
      </c>
      <c r="S18">
        <v>64.317672999999999</v>
      </c>
      <c r="T18">
        <v>64.305992000000003</v>
      </c>
      <c r="U18">
        <v>64.309334000000007</v>
      </c>
      <c r="V18">
        <v>64.233108999999999</v>
      </c>
      <c r="W18">
        <v>64.218445000000003</v>
      </c>
      <c r="X18">
        <v>64.201865999999995</v>
      </c>
      <c r="Y18">
        <v>64.196510000000004</v>
      </c>
      <c r="Z18">
        <v>64.178528</v>
      </c>
      <c r="AA18">
        <v>64.162330999999995</v>
      </c>
      <c r="AB18">
        <v>64.096703000000005</v>
      </c>
      <c r="AC18">
        <v>64.032004999999998</v>
      </c>
      <c r="AD18">
        <v>63.975845</v>
      </c>
      <c r="AE18">
        <v>63.917461000000003</v>
      </c>
      <c r="AF18">
        <v>63.878315000000001</v>
      </c>
      <c r="AG18" s="91">
        <v>-1E-3</v>
      </c>
    </row>
    <row r="19" spans="1:33">
      <c r="A19" t="s">
        <v>2145</v>
      </c>
      <c r="B19" t="s">
        <v>2871</v>
      </c>
      <c r="C19" t="s">
        <v>2872</v>
      </c>
      <c r="D19" t="s">
        <v>2728</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t="s">
        <v>549</v>
      </c>
    </row>
    <row r="20" spans="1:33">
      <c r="A20" t="s">
        <v>2149</v>
      </c>
      <c r="B20" t="s">
        <v>2873</v>
      </c>
      <c r="C20" t="s">
        <v>2874</v>
      </c>
      <c r="D20" t="s">
        <v>2728</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2153</v>
      </c>
      <c r="B21" t="s">
        <v>2875</v>
      </c>
      <c r="C21" t="s">
        <v>2876</v>
      </c>
      <c r="D21" t="s">
        <v>2728</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2157</v>
      </c>
      <c r="B22" t="s">
        <v>2877</v>
      </c>
      <c r="C22" t="s">
        <v>2878</v>
      </c>
      <c r="D22" t="s">
        <v>2728</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2160</v>
      </c>
      <c r="B23" t="s">
        <v>2879</v>
      </c>
      <c r="C23" t="s">
        <v>2880</v>
      </c>
      <c r="D23" t="s">
        <v>2728</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2164</v>
      </c>
      <c r="B24" t="s">
        <v>2881</v>
      </c>
      <c r="C24" t="s">
        <v>2882</v>
      </c>
      <c r="D24" t="s">
        <v>2728</v>
      </c>
      <c r="F24">
        <v>101.248451</v>
      </c>
      <c r="G24">
        <v>101.96862</v>
      </c>
      <c r="H24">
        <v>102.747192</v>
      </c>
      <c r="I24">
        <v>103.50469200000001</v>
      </c>
      <c r="J24">
        <v>103.418907</v>
      </c>
      <c r="K24">
        <v>100.35340100000001</v>
      </c>
      <c r="L24">
        <v>100.88678</v>
      </c>
      <c r="M24">
        <v>101.21520200000001</v>
      </c>
      <c r="N24">
        <v>101.462746</v>
      </c>
      <c r="O24">
        <v>100.48266599999999</v>
      </c>
      <c r="P24">
        <v>100.89896400000001</v>
      </c>
      <c r="Q24">
        <v>101.72721900000001</v>
      </c>
      <c r="R24">
        <v>101.724762</v>
      </c>
      <c r="S24">
        <v>101.82086200000001</v>
      </c>
      <c r="T24">
        <v>101.941513</v>
      </c>
      <c r="U24">
        <v>102.065826</v>
      </c>
      <c r="V24">
        <v>102.21354700000001</v>
      </c>
      <c r="W24">
        <v>102.367493</v>
      </c>
      <c r="X24">
        <v>102.494522</v>
      </c>
      <c r="Y24">
        <v>102.658806</v>
      </c>
      <c r="Z24">
        <v>102.73603799999999</v>
      </c>
      <c r="AA24">
        <v>102.85528600000001</v>
      </c>
      <c r="AB24">
        <v>102.943512</v>
      </c>
      <c r="AC24">
        <v>102.989677</v>
      </c>
      <c r="AD24">
        <v>103.08427399999999</v>
      </c>
      <c r="AE24">
        <v>103.160309</v>
      </c>
      <c r="AF24">
        <v>103.34406300000001</v>
      </c>
      <c r="AG24" s="91">
        <v>1E-3</v>
      </c>
    </row>
    <row r="25" spans="1:33">
      <c r="A25" t="s">
        <v>2772</v>
      </c>
      <c r="B25" t="s">
        <v>2883</v>
      </c>
      <c r="C25" t="s">
        <v>2884</v>
      </c>
      <c r="D25" t="s">
        <v>2728</v>
      </c>
      <c r="F25">
        <v>53.113453</v>
      </c>
      <c r="G25">
        <v>57.640594</v>
      </c>
      <c r="H25">
        <v>63.325600000000001</v>
      </c>
      <c r="I25">
        <v>68.261688000000007</v>
      </c>
      <c r="J25">
        <v>68.800171000000006</v>
      </c>
      <c r="K25">
        <v>66.580070000000006</v>
      </c>
      <c r="L25">
        <v>66.171570000000003</v>
      </c>
      <c r="M25">
        <v>67.334129000000004</v>
      </c>
      <c r="N25">
        <v>70.141272999999998</v>
      </c>
      <c r="O25">
        <v>69.021690000000007</v>
      </c>
      <c r="P25">
        <v>70.175094999999999</v>
      </c>
      <c r="Q25">
        <v>72.345962999999998</v>
      </c>
      <c r="R25">
        <v>73.417396999999994</v>
      </c>
      <c r="S25">
        <v>74.362701000000001</v>
      </c>
      <c r="T25">
        <v>75.273003000000003</v>
      </c>
      <c r="U25">
        <v>76.767471</v>
      </c>
      <c r="V25">
        <v>77.966553000000005</v>
      </c>
      <c r="W25">
        <v>78.546875</v>
      </c>
      <c r="X25">
        <v>79.005652999999995</v>
      </c>
      <c r="Y25">
        <v>79.448586000000006</v>
      </c>
      <c r="Z25">
        <v>79.814239999999998</v>
      </c>
      <c r="AA25">
        <v>80.153214000000006</v>
      </c>
      <c r="AB25">
        <v>80.456695999999994</v>
      </c>
      <c r="AC25">
        <v>80.688453999999993</v>
      </c>
      <c r="AD25">
        <v>80.951462000000006</v>
      </c>
      <c r="AE25">
        <v>81.205382999999998</v>
      </c>
      <c r="AF25">
        <v>81.537047999999999</v>
      </c>
      <c r="AG25" s="91">
        <v>1.7000000000000001E-2</v>
      </c>
    </row>
    <row r="26" spans="1:33">
      <c r="A26" t="s">
        <v>2775</v>
      </c>
    </row>
    <row r="27" spans="1:33">
      <c r="A27" t="s">
        <v>2181</v>
      </c>
    </row>
    <row r="28" spans="1:33">
      <c r="A28" t="s">
        <v>2102</v>
      </c>
      <c r="B28" t="s">
        <v>2885</v>
      </c>
      <c r="C28" t="s">
        <v>2886</v>
      </c>
      <c r="D28" t="s">
        <v>2728</v>
      </c>
      <c r="F28">
        <v>30.204494</v>
      </c>
      <c r="G28">
        <v>30.943832</v>
      </c>
      <c r="H28">
        <v>30.965534000000002</v>
      </c>
      <c r="I28">
        <v>31.99859</v>
      </c>
      <c r="J28">
        <v>32.540081000000001</v>
      </c>
      <c r="K28">
        <v>32.866734000000001</v>
      </c>
      <c r="L28">
        <v>33.142155000000002</v>
      </c>
      <c r="M28">
        <v>33.326763</v>
      </c>
      <c r="N28">
        <v>33.438129000000004</v>
      </c>
      <c r="O28">
        <v>33.466293</v>
      </c>
      <c r="P28">
        <v>33.541584</v>
      </c>
      <c r="Q28">
        <v>33.595348000000001</v>
      </c>
      <c r="R28">
        <v>33.669342</v>
      </c>
      <c r="S28">
        <v>33.721221999999997</v>
      </c>
      <c r="T28">
        <v>33.775725999999999</v>
      </c>
      <c r="U28">
        <v>33.820641000000002</v>
      </c>
      <c r="V28">
        <v>33.833435000000001</v>
      </c>
      <c r="W28">
        <v>33.853256000000002</v>
      </c>
      <c r="X28">
        <v>33.827559999999998</v>
      </c>
      <c r="Y28">
        <v>33.802197</v>
      </c>
      <c r="Z28">
        <v>33.773766000000002</v>
      </c>
      <c r="AA28">
        <v>33.745781000000001</v>
      </c>
      <c r="AB28">
        <v>33.715271000000001</v>
      </c>
      <c r="AC28">
        <v>33.681465000000003</v>
      </c>
      <c r="AD28">
        <v>33.649529000000001</v>
      </c>
      <c r="AE28">
        <v>33.619495000000001</v>
      </c>
      <c r="AF28">
        <v>33.596587999999997</v>
      </c>
      <c r="AG28" s="91">
        <v>4.0000000000000001E-3</v>
      </c>
    </row>
    <row r="29" spans="1:33">
      <c r="A29" t="s">
        <v>2107</v>
      </c>
      <c r="B29" t="s">
        <v>2887</v>
      </c>
      <c r="C29" t="s">
        <v>2888</v>
      </c>
      <c r="D29" t="s">
        <v>2728</v>
      </c>
      <c r="F29">
        <v>32.196373000000001</v>
      </c>
      <c r="G29">
        <v>32.205779999999997</v>
      </c>
      <c r="H29">
        <v>32.198569999999997</v>
      </c>
      <c r="I29">
        <v>32.173800999999997</v>
      </c>
      <c r="J29">
        <v>32.163829999999997</v>
      </c>
      <c r="K29">
        <v>32.177162000000003</v>
      </c>
      <c r="L29">
        <v>31.905899000000002</v>
      </c>
      <c r="M29">
        <v>31.891812999999999</v>
      </c>
      <c r="N29">
        <v>31.877459999999999</v>
      </c>
      <c r="O29">
        <v>31.907710999999999</v>
      </c>
      <c r="P29">
        <v>31.896225000000001</v>
      </c>
      <c r="Q29">
        <v>31.87933</v>
      </c>
      <c r="R29">
        <v>31.867273000000001</v>
      </c>
      <c r="S29">
        <v>31.857388</v>
      </c>
      <c r="T29">
        <v>31.847048000000001</v>
      </c>
      <c r="U29">
        <v>31.836238999999999</v>
      </c>
      <c r="V29">
        <v>31.826160000000002</v>
      </c>
      <c r="W29">
        <v>31.800937999999999</v>
      </c>
      <c r="X29">
        <v>31.778732000000002</v>
      </c>
      <c r="Y29">
        <v>31.757971000000001</v>
      </c>
      <c r="Z29">
        <v>31.737521999999998</v>
      </c>
      <c r="AA29">
        <v>31.718615</v>
      </c>
      <c r="AB29">
        <v>31.698774</v>
      </c>
      <c r="AC29">
        <v>31.679127000000001</v>
      </c>
      <c r="AD29">
        <v>31.661294999999999</v>
      </c>
      <c r="AE29">
        <v>31.644770000000001</v>
      </c>
      <c r="AF29">
        <v>31.632847000000002</v>
      </c>
      <c r="AG29" s="91">
        <v>-1E-3</v>
      </c>
    </row>
    <row r="30" spans="1:33">
      <c r="A30" t="s">
        <v>2192</v>
      </c>
    </row>
    <row r="31" spans="1:33">
      <c r="A31" t="s">
        <v>2116</v>
      </c>
      <c r="B31" t="s">
        <v>2889</v>
      </c>
      <c r="C31" t="s">
        <v>2890</v>
      </c>
      <c r="D31" t="s">
        <v>2728</v>
      </c>
      <c r="F31">
        <v>24.808703999999999</v>
      </c>
      <c r="G31">
        <v>24.841308999999999</v>
      </c>
      <c r="H31">
        <v>24.861464999999999</v>
      </c>
      <c r="I31">
        <v>24.831903000000001</v>
      </c>
      <c r="J31">
        <v>24.846295999999999</v>
      </c>
      <c r="K31">
        <v>24.871725000000001</v>
      </c>
      <c r="L31">
        <v>24.7195</v>
      </c>
      <c r="M31">
        <v>24.734741</v>
      </c>
      <c r="N31">
        <v>24.750392999999999</v>
      </c>
      <c r="O31">
        <v>24.737604000000001</v>
      </c>
      <c r="P31">
        <v>24.751100999999998</v>
      </c>
      <c r="Q31">
        <v>24.762568999999999</v>
      </c>
      <c r="R31">
        <v>24.773910999999998</v>
      </c>
      <c r="S31">
        <v>24.784369000000002</v>
      </c>
      <c r="T31">
        <v>24.794841999999999</v>
      </c>
      <c r="U31">
        <v>24.797863</v>
      </c>
      <c r="V31">
        <v>24.796892</v>
      </c>
      <c r="W31">
        <v>24.786942</v>
      </c>
      <c r="X31">
        <v>24.775003000000002</v>
      </c>
      <c r="Y31">
        <v>24.766397000000001</v>
      </c>
      <c r="Z31">
        <v>24.755452999999999</v>
      </c>
      <c r="AA31">
        <v>24.747534000000002</v>
      </c>
      <c r="AB31">
        <v>24.736145</v>
      </c>
      <c r="AC31">
        <v>24.723386999999999</v>
      </c>
      <c r="AD31">
        <v>24.713284000000002</v>
      </c>
      <c r="AE31">
        <v>24.703827</v>
      </c>
      <c r="AF31">
        <v>24.700648999999999</v>
      </c>
      <c r="AG31" s="91">
        <v>0</v>
      </c>
    </row>
    <row r="32" spans="1:33">
      <c r="A32" t="s">
        <v>2120</v>
      </c>
      <c r="B32" t="s">
        <v>2891</v>
      </c>
      <c r="C32" t="s">
        <v>2892</v>
      </c>
      <c r="D32" t="s">
        <v>2728</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2123</v>
      </c>
      <c r="B33" t="s">
        <v>2893</v>
      </c>
      <c r="C33" t="s">
        <v>2894</v>
      </c>
      <c r="D33" t="s">
        <v>2728</v>
      </c>
      <c r="F33">
        <v>134.77972399999999</v>
      </c>
      <c r="G33">
        <v>131.54470800000001</v>
      </c>
      <c r="H33">
        <v>136.281128</v>
      </c>
      <c r="I33">
        <v>129.14982599999999</v>
      </c>
      <c r="J33">
        <v>130.63391100000001</v>
      </c>
      <c r="K33">
        <v>128.14334099999999</v>
      </c>
      <c r="L33">
        <v>139.897446</v>
      </c>
      <c r="M33">
        <v>139.697205</v>
      </c>
      <c r="N33">
        <v>139.69132999999999</v>
      </c>
      <c r="O33">
        <v>139.289703</v>
      </c>
      <c r="P33">
        <v>138.89709500000001</v>
      </c>
      <c r="Q33">
        <v>138.70536799999999</v>
      </c>
      <c r="R33">
        <v>138.53320299999999</v>
      </c>
      <c r="S33">
        <v>138.33926400000001</v>
      </c>
      <c r="T33">
        <v>138.142471</v>
      </c>
      <c r="U33">
        <v>137.94146699999999</v>
      </c>
      <c r="V33">
        <v>137.78994800000001</v>
      </c>
      <c r="W33">
        <v>137.61592099999999</v>
      </c>
      <c r="X33">
        <v>137.45178200000001</v>
      </c>
      <c r="Y33">
        <v>137.269485</v>
      </c>
      <c r="Z33">
        <v>137.08453399999999</v>
      </c>
      <c r="AA33">
        <v>136.88618500000001</v>
      </c>
      <c r="AB33">
        <v>136.701233</v>
      </c>
      <c r="AC33">
        <v>136.49468999999999</v>
      </c>
      <c r="AD33">
        <v>136.27093500000001</v>
      </c>
      <c r="AE33">
        <v>136.039658</v>
      </c>
      <c r="AF33">
        <v>135.81094400000001</v>
      </c>
      <c r="AG33" s="91">
        <v>0</v>
      </c>
    </row>
    <row r="34" spans="1:33">
      <c r="A34" t="s">
        <v>2126</v>
      </c>
      <c r="B34" t="s">
        <v>2895</v>
      </c>
      <c r="C34" t="s">
        <v>2896</v>
      </c>
      <c r="D34" t="s">
        <v>2728</v>
      </c>
      <c r="F34">
        <v>135.17799400000001</v>
      </c>
      <c r="G34">
        <v>135.446945</v>
      </c>
      <c r="H34">
        <v>127.16424600000001</v>
      </c>
      <c r="I34">
        <v>120.27409400000001</v>
      </c>
      <c r="J34">
        <v>117.650108</v>
      </c>
      <c r="K34">
        <v>117.494865</v>
      </c>
      <c r="L34">
        <v>119.818214</v>
      </c>
      <c r="M34">
        <v>118.920052</v>
      </c>
      <c r="N34">
        <v>118.12394</v>
      </c>
      <c r="O34">
        <v>119.28304300000001</v>
      </c>
      <c r="P34">
        <v>118.39671300000001</v>
      </c>
      <c r="Q34">
        <v>117.62552599999999</v>
      </c>
      <c r="R34">
        <v>117.103531</v>
      </c>
      <c r="S34">
        <v>116.671654</v>
      </c>
      <c r="T34">
        <v>116.29439499999999</v>
      </c>
      <c r="U34">
        <v>115.95584100000001</v>
      </c>
      <c r="V34">
        <v>115.77298</v>
      </c>
      <c r="W34">
        <v>115.66467299999999</v>
      </c>
      <c r="X34">
        <v>115.60243199999999</v>
      </c>
      <c r="Y34">
        <v>115.529884</v>
      </c>
      <c r="Z34">
        <v>115.537659</v>
      </c>
      <c r="AA34">
        <v>115.52619199999999</v>
      </c>
      <c r="AB34">
        <v>115.58216899999999</v>
      </c>
      <c r="AC34">
        <v>115.666191</v>
      </c>
      <c r="AD34">
        <v>115.706299</v>
      </c>
      <c r="AE34">
        <v>115.755028</v>
      </c>
      <c r="AF34">
        <v>115.73073599999999</v>
      </c>
      <c r="AG34" s="91">
        <v>-6.0000000000000001E-3</v>
      </c>
    </row>
    <row r="35" spans="1:33">
      <c r="A35" t="s">
        <v>2129</v>
      </c>
      <c r="B35" t="s">
        <v>2897</v>
      </c>
      <c r="C35" t="s">
        <v>2898</v>
      </c>
      <c r="D35" t="s">
        <v>2728</v>
      </c>
      <c r="F35">
        <v>45.728878000000002</v>
      </c>
      <c r="G35">
        <v>46.719028000000002</v>
      </c>
      <c r="H35">
        <v>51.235218000000003</v>
      </c>
      <c r="I35">
        <v>48.038196999999997</v>
      </c>
      <c r="J35">
        <v>48.311233999999999</v>
      </c>
      <c r="K35">
        <v>48.011153999999998</v>
      </c>
      <c r="L35">
        <v>48.149368000000003</v>
      </c>
      <c r="M35">
        <v>48.228462</v>
      </c>
      <c r="N35">
        <v>48.263660000000002</v>
      </c>
      <c r="O35">
        <v>47.975265999999998</v>
      </c>
      <c r="P35">
        <v>48.147488000000003</v>
      </c>
      <c r="Q35">
        <v>48.254936000000001</v>
      </c>
      <c r="R35">
        <v>48.352485999999999</v>
      </c>
      <c r="S35">
        <v>48.413142999999998</v>
      </c>
      <c r="T35">
        <v>48.469002000000003</v>
      </c>
      <c r="U35">
        <v>48.515746999999998</v>
      </c>
      <c r="V35">
        <v>48.524906000000001</v>
      </c>
      <c r="W35">
        <v>48.543098000000001</v>
      </c>
      <c r="X35">
        <v>48.491813999999998</v>
      </c>
      <c r="Y35">
        <v>48.453758000000001</v>
      </c>
      <c r="Z35">
        <v>48.395156999999998</v>
      </c>
      <c r="AA35">
        <v>48.349606000000001</v>
      </c>
      <c r="AB35">
        <v>48.289901999999998</v>
      </c>
      <c r="AC35">
        <v>48.223681999999997</v>
      </c>
      <c r="AD35">
        <v>48.167149000000002</v>
      </c>
      <c r="AE35">
        <v>48.113407000000002</v>
      </c>
      <c r="AF35">
        <v>48.093426000000001</v>
      </c>
      <c r="AG35" s="91">
        <v>2E-3</v>
      </c>
    </row>
    <row r="36" spans="1:33">
      <c r="A36" t="s">
        <v>2133</v>
      </c>
      <c r="B36" t="s">
        <v>2899</v>
      </c>
      <c r="C36" t="s">
        <v>2900</v>
      </c>
      <c r="D36" t="s">
        <v>2728</v>
      </c>
      <c r="F36">
        <v>62.970168999999999</v>
      </c>
      <c r="G36">
        <v>57.742249000000001</v>
      </c>
      <c r="H36">
        <v>57.677836999999997</v>
      </c>
      <c r="I36">
        <v>58.558636</v>
      </c>
      <c r="J36">
        <v>59.889961</v>
      </c>
      <c r="K36">
        <v>60.567965999999998</v>
      </c>
      <c r="L36">
        <v>59.194488999999997</v>
      </c>
      <c r="M36">
        <v>59.269309999999997</v>
      </c>
      <c r="N36">
        <v>59.285412000000001</v>
      </c>
      <c r="O36">
        <v>59.472275000000003</v>
      </c>
      <c r="P36">
        <v>59.513165000000001</v>
      </c>
      <c r="Q36">
        <v>59.484923999999999</v>
      </c>
      <c r="R36">
        <v>59.290824999999998</v>
      </c>
      <c r="S36">
        <v>59.330708000000001</v>
      </c>
      <c r="T36">
        <v>59.368122</v>
      </c>
      <c r="U36">
        <v>59.406464</v>
      </c>
      <c r="V36">
        <v>59.400466999999999</v>
      </c>
      <c r="W36">
        <v>59.400664999999996</v>
      </c>
      <c r="X36">
        <v>59.373890000000003</v>
      </c>
      <c r="Y36">
        <v>59.343997999999999</v>
      </c>
      <c r="Z36">
        <v>59.316916999999997</v>
      </c>
      <c r="AA36">
        <v>59.286921999999997</v>
      </c>
      <c r="AB36">
        <v>59.258823</v>
      </c>
      <c r="AC36">
        <v>59.232360999999997</v>
      </c>
      <c r="AD36">
        <v>59.196418999999999</v>
      </c>
      <c r="AE36">
        <v>59.167121999999999</v>
      </c>
      <c r="AF36">
        <v>59.135238999999999</v>
      </c>
      <c r="AG36" s="91">
        <v>-2E-3</v>
      </c>
    </row>
    <row r="37" spans="1:33">
      <c r="A37" t="s">
        <v>2137</v>
      </c>
      <c r="B37" t="s">
        <v>2901</v>
      </c>
      <c r="C37" t="s">
        <v>2902</v>
      </c>
      <c r="D37" t="s">
        <v>2728</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t="s">
        <v>549</v>
      </c>
    </row>
    <row r="38" spans="1:33">
      <c r="A38" t="s">
        <v>2141</v>
      </c>
      <c r="B38" t="s">
        <v>2903</v>
      </c>
      <c r="C38" t="s">
        <v>2904</v>
      </c>
      <c r="D38" t="s">
        <v>2728</v>
      </c>
      <c r="F38">
        <v>45.454548000000003</v>
      </c>
      <c r="G38">
        <v>45.891849999999998</v>
      </c>
      <c r="H38">
        <v>47.400188</v>
      </c>
      <c r="I38">
        <v>46.383620999999998</v>
      </c>
      <c r="J38">
        <v>46.514893000000001</v>
      </c>
      <c r="K38">
        <v>46.634216000000002</v>
      </c>
      <c r="L38">
        <v>45.152934999999999</v>
      </c>
      <c r="M38">
        <v>45.274208000000002</v>
      </c>
      <c r="N38">
        <v>45.402931000000002</v>
      </c>
      <c r="O38">
        <v>45.083419999999997</v>
      </c>
      <c r="P38">
        <v>45.187206000000003</v>
      </c>
      <c r="Q38">
        <v>45.298099999999998</v>
      </c>
      <c r="R38">
        <v>45.416457999999999</v>
      </c>
      <c r="S38">
        <v>45.488399999999999</v>
      </c>
      <c r="T38">
        <v>45.558959999999999</v>
      </c>
      <c r="U38">
        <v>45.629081999999997</v>
      </c>
      <c r="V38">
        <v>45.668872999999998</v>
      </c>
      <c r="W38">
        <v>45.688789</v>
      </c>
      <c r="X38">
        <v>45.692748999999999</v>
      </c>
      <c r="Y38">
        <v>45.707863000000003</v>
      </c>
      <c r="Z38">
        <v>45.706020000000002</v>
      </c>
      <c r="AA38">
        <v>45.713242000000001</v>
      </c>
      <c r="AB38">
        <v>45.703803999999998</v>
      </c>
      <c r="AC38">
        <v>45.681117999999998</v>
      </c>
      <c r="AD38">
        <v>45.66872</v>
      </c>
      <c r="AE38">
        <v>45.657024</v>
      </c>
      <c r="AF38">
        <v>45.684649999999998</v>
      </c>
      <c r="AG38" s="91">
        <v>0</v>
      </c>
    </row>
    <row r="39" spans="1:33">
      <c r="A39" t="s">
        <v>2145</v>
      </c>
      <c r="B39" t="s">
        <v>2905</v>
      </c>
      <c r="C39" t="s">
        <v>2906</v>
      </c>
      <c r="D39" t="s">
        <v>2728</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v>0</v>
      </c>
      <c r="AF39">
        <v>0</v>
      </c>
      <c r="AG39" t="s">
        <v>549</v>
      </c>
    </row>
    <row r="40" spans="1:33">
      <c r="A40" t="s">
        <v>2149</v>
      </c>
      <c r="B40" t="s">
        <v>2907</v>
      </c>
      <c r="C40" t="s">
        <v>2908</v>
      </c>
      <c r="D40" t="s">
        <v>2728</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2153</v>
      </c>
      <c r="B41" t="s">
        <v>2909</v>
      </c>
      <c r="C41" t="s">
        <v>2910</v>
      </c>
      <c r="D41" t="s">
        <v>2728</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2157</v>
      </c>
      <c r="B42" t="s">
        <v>2911</v>
      </c>
      <c r="C42" t="s">
        <v>2912</v>
      </c>
      <c r="D42" t="s">
        <v>2728</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t="s">
        <v>549</v>
      </c>
    </row>
    <row r="43" spans="1:33">
      <c r="A43" t="s">
        <v>2160</v>
      </c>
      <c r="B43" t="s">
        <v>2913</v>
      </c>
      <c r="C43" t="s">
        <v>2914</v>
      </c>
      <c r="D43" t="s">
        <v>2728</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2164</v>
      </c>
      <c r="B44" t="s">
        <v>2915</v>
      </c>
      <c r="C44" t="s">
        <v>2916</v>
      </c>
      <c r="D44" t="s">
        <v>2728</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2822</v>
      </c>
      <c r="B45" t="s">
        <v>2917</v>
      </c>
      <c r="C45" t="s">
        <v>2918</v>
      </c>
      <c r="D45" t="s">
        <v>2728</v>
      </c>
      <c r="F45">
        <v>34.459515000000003</v>
      </c>
      <c r="G45">
        <v>37.642277</v>
      </c>
      <c r="H45">
        <v>41.127471999999997</v>
      </c>
      <c r="I45">
        <v>40.267257999999998</v>
      </c>
      <c r="J45">
        <v>40.255310000000001</v>
      </c>
      <c r="K45">
        <v>40.242519000000001</v>
      </c>
      <c r="L45">
        <v>40.218753999999997</v>
      </c>
      <c r="M45">
        <v>40.700054000000002</v>
      </c>
      <c r="N45">
        <v>41.130524000000001</v>
      </c>
      <c r="O45">
        <v>40.554600000000001</v>
      </c>
      <c r="P45">
        <v>40.930511000000003</v>
      </c>
      <c r="Q45">
        <v>41.310794999999999</v>
      </c>
      <c r="R45">
        <v>41.765965000000001</v>
      </c>
      <c r="S45">
        <v>42.053348999999997</v>
      </c>
      <c r="T45">
        <v>42.351562000000001</v>
      </c>
      <c r="U45">
        <v>42.643214999999998</v>
      </c>
      <c r="V45">
        <v>42.837719</v>
      </c>
      <c r="W45">
        <v>43.033183999999999</v>
      </c>
      <c r="X45">
        <v>43.158431999999998</v>
      </c>
      <c r="Y45">
        <v>43.308086000000003</v>
      </c>
      <c r="Z45">
        <v>43.407924999999999</v>
      </c>
      <c r="AA45">
        <v>43.533504000000001</v>
      </c>
      <c r="AB45">
        <v>43.621684999999999</v>
      </c>
      <c r="AC45">
        <v>43.68882</v>
      </c>
      <c r="AD45">
        <v>43.782268999999999</v>
      </c>
      <c r="AE45">
        <v>43.872546999999997</v>
      </c>
      <c r="AF45">
        <v>44.049908000000002</v>
      </c>
      <c r="AG45" s="91">
        <v>8.9999999999999993E-3</v>
      </c>
    </row>
    <row r="46" spans="1:33">
      <c r="A46" t="s">
        <v>2826</v>
      </c>
      <c r="B46" t="s">
        <v>2919</v>
      </c>
      <c r="C46" t="s">
        <v>2920</v>
      </c>
      <c r="D46" t="s">
        <v>2728</v>
      </c>
      <c r="F46">
        <v>39.942822</v>
      </c>
      <c r="G46">
        <v>43.957706000000002</v>
      </c>
      <c r="H46">
        <v>47.924385000000001</v>
      </c>
      <c r="I46">
        <v>48.168633</v>
      </c>
      <c r="J46">
        <v>48.206814000000001</v>
      </c>
      <c r="K46">
        <v>47.845936000000002</v>
      </c>
      <c r="L46">
        <v>47.905158999999998</v>
      </c>
      <c r="M46">
        <v>48.590632999999997</v>
      </c>
      <c r="N46">
        <v>49.493091999999997</v>
      </c>
      <c r="O46">
        <v>48.658332999999999</v>
      </c>
      <c r="P46">
        <v>49.540320999999999</v>
      </c>
      <c r="Q46">
        <v>50.266624</v>
      </c>
      <c r="R46">
        <v>50.779812</v>
      </c>
      <c r="S46">
        <v>51.219344999999997</v>
      </c>
      <c r="T46">
        <v>51.674301</v>
      </c>
      <c r="U46">
        <v>52.231579000000004</v>
      </c>
      <c r="V46">
        <v>52.558425999999997</v>
      </c>
      <c r="W46">
        <v>52.808188999999999</v>
      </c>
      <c r="X46">
        <v>52.984974000000001</v>
      </c>
      <c r="Y46">
        <v>53.223258999999999</v>
      </c>
      <c r="Z46">
        <v>53.349930000000001</v>
      </c>
      <c r="AA46">
        <v>53.548645</v>
      </c>
      <c r="AB46">
        <v>53.654530000000001</v>
      </c>
      <c r="AC46">
        <v>53.715496000000002</v>
      </c>
      <c r="AD46">
        <v>53.847445999999998</v>
      </c>
      <c r="AE46">
        <v>53.972465999999997</v>
      </c>
      <c r="AF46">
        <v>54.298808999999999</v>
      </c>
      <c r="AG46" s="91">
        <v>1.2E-2</v>
      </c>
    </row>
    <row r="47" spans="1:33">
      <c r="A47" t="s">
        <v>2830</v>
      </c>
      <c r="B47" t="s">
        <v>2921</v>
      </c>
      <c r="C47" t="s">
        <v>2922</v>
      </c>
      <c r="D47" t="s">
        <v>2728</v>
      </c>
      <c r="F47">
        <v>27.345583000000001</v>
      </c>
      <c r="G47">
        <v>27.861357000000002</v>
      </c>
      <c r="H47">
        <v>28.44285</v>
      </c>
      <c r="I47">
        <v>29.170777999999999</v>
      </c>
      <c r="J47">
        <v>29.963652</v>
      </c>
      <c r="K47">
        <v>30.883944</v>
      </c>
      <c r="L47">
        <v>31.904706999999998</v>
      </c>
      <c r="M47">
        <v>32.947823</v>
      </c>
      <c r="N47">
        <v>33.997585000000001</v>
      </c>
      <c r="O47">
        <v>35.101337000000001</v>
      </c>
      <c r="P47">
        <v>36.035805000000003</v>
      </c>
      <c r="Q47">
        <v>37.162922000000002</v>
      </c>
      <c r="R47">
        <v>38.450474</v>
      </c>
      <c r="S47">
        <v>39.652957999999998</v>
      </c>
      <c r="T47">
        <v>40.760502000000002</v>
      </c>
      <c r="U47">
        <v>41.905177999999999</v>
      </c>
      <c r="V47">
        <v>43.008366000000002</v>
      </c>
      <c r="W47">
        <v>43.972926999999999</v>
      </c>
      <c r="X47">
        <v>44.935248999999999</v>
      </c>
      <c r="Y47">
        <v>45.765427000000003</v>
      </c>
      <c r="Z47">
        <v>46.599708999999997</v>
      </c>
      <c r="AA47">
        <v>47.296753000000002</v>
      </c>
      <c r="AB47">
        <v>47.988563999999997</v>
      </c>
      <c r="AC47">
        <v>48.479176000000002</v>
      </c>
      <c r="AD47">
        <v>49.182377000000002</v>
      </c>
      <c r="AE47">
        <v>49.853797999999998</v>
      </c>
      <c r="AF47">
        <v>50.386360000000003</v>
      </c>
      <c r="AG47" s="91">
        <v>2.4E-2</v>
      </c>
    </row>
    <row r="48" spans="1:33">
      <c r="A48" t="s">
        <v>2834</v>
      </c>
      <c r="B48" t="s">
        <v>2923</v>
      </c>
      <c r="C48" t="s">
        <v>2924</v>
      </c>
      <c r="D48" t="s">
        <v>2728</v>
      </c>
      <c r="F48">
        <v>19.927880999999999</v>
      </c>
      <c r="G48">
        <v>20.278676999999998</v>
      </c>
      <c r="H48">
        <v>20.650869</v>
      </c>
      <c r="I48">
        <v>21.039218999999999</v>
      </c>
      <c r="J48">
        <v>21.458152999999999</v>
      </c>
      <c r="K48">
        <v>21.920517</v>
      </c>
      <c r="L48">
        <v>22.417921</v>
      </c>
      <c r="M48">
        <v>22.870918</v>
      </c>
      <c r="N48">
        <v>23.318829000000001</v>
      </c>
      <c r="O48">
        <v>23.722636999999999</v>
      </c>
      <c r="P48">
        <v>24.077895999999999</v>
      </c>
      <c r="Q48">
        <v>24.379670999999998</v>
      </c>
      <c r="R48">
        <v>24.741377</v>
      </c>
      <c r="S48">
        <v>25.156082000000001</v>
      </c>
      <c r="T48">
        <v>25.547612999999998</v>
      </c>
      <c r="U48">
        <v>25.90793</v>
      </c>
      <c r="V48">
        <v>26.214008</v>
      </c>
      <c r="W48">
        <v>26.498735</v>
      </c>
      <c r="X48">
        <v>26.826405999999999</v>
      </c>
      <c r="Y48">
        <v>27.033587000000001</v>
      </c>
      <c r="Z48">
        <v>27.272826999999999</v>
      </c>
      <c r="AA48">
        <v>27.492844000000002</v>
      </c>
      <c r="AB48">
        <v>27.721062</v>
      </c>
      <c r="AC48">
        <v>27.903212</v>
      </c>
      <c r="AD48">
        <v>28.198599000000002</v>
      </c>
      <c r="AE48">
        <v>28.407764</v>
      </c>
      <c r="AF48">
        <v>28.5352</v>
      </c>
      <c r="AG48" s="91">
        <v>1.4E-2</v>
      </c>
    </row>
    <row r="49" spans="1:33">
      <c r="A49" t="s">
        <v>2838</v>
      </c>
      <c r="B49" t="s">
        <v>2925</v>
      </c>
      <c r="C49" t="s">
        <v>2926</v>
      </c>
      <c r="D49" t="s">
        <v>2728</v>
      </c>
      <c r="F49">
        <v>22.673542000000001</v>
      </c>
      <c r="G49">
        <v>23.019804000000001</v>
      </c>
      <c r="H49">
        <v>23.398861</v>
      </c>
      <c r="I49">
        <v>23.830568</v>
      </c>
      <c r="J49">
        <v>24.300024000000001</v>
      </c>
      <c r="K49">
        <v>24.836760000000002</v>
      </c>
      <c r="L49">
        <v>25.429971999999999</v>
      </c>
      <c r="M49">
        <v>25.986374000000001</v>
      </c>
      <c r="N49">
        <v>26.538643</v>
      </c>
      <c r="O49">
        <v>27.064734999999999</v>
      </c>
      <c r="P49">
        <v>27.521101000000002</v>
      </c>
      <c r="Q49">
        <v>27.975999999999999</v>
      </c>
      <c r="R49">
        <v>28.511520000000001</v>
      </c>
      <c r="S49">
        <v>29.075071000000001</v>
      </c>
      <c r="T49">
        <v>29.604527999999998</v>
      </c>
      <c r="U49">
        <v>30.117156999999999</v>
      </c>
      <c r="V49">
        <v>30.573536000000001</v>
      </c>
      <c r="W49">
        <v>30.986899999999999</v>
      </c>
      <c r="X49">
        <v>31.437296</v>
      </c>
      <c r="Y49">
        <v>31.758548999999999</v>
      </c>
      <c r="Z49">
        <v>32.106952999999997</v>
      </c>
      <c r="AA49">
        <v>32.412998000000002</v>
      </c>
      <c r="AB49">
        <v>32.726719000000003</v>
      </c>
      <c r="AC49">
        <v>32.964526999999997</v>
      </c>
      <c r="AD49">
        <v>33.336478999999997</v>
      </c>
      <c r="AE49">
        <v>33.624088</v>
      </c>
      <c r="AF49">
        <v>33.818747999999999</v>
      </c>
      <c r="AG49" s="91">
        <v>1.4999999999999999E-2</v>
      </c>
    </row>
    <row r="50" spans="1:33">
      <c r="A50" t="s">
        <v>2927</v>
      </c>
      <c r="B50" t="s">
        <v>2928</v>
      </c>
      <c r="C50" t="s">
        <v>2929</v>
      </c>
      <c r="D50" t="s">
        <v>2728</v>
      </c>
      <c r="F50">
        <v>35.197932999999999</v>
      </c>
      <c r="G50">
        <v>37.894675999999997</v>
      </c>
      <c r="H50">
        <v>40.312919999999998</v>
      </c>
      <c r="I50">
        <v>40.707737000000002</v>
      </c>
      <c r="J50">
        <v>41.458958000000003</v>
      </c>
      <c r="K50">
        <v>41.717044999999999</v>
      </c>
      <c r="L50">
        <v>42.340606999999999</v>
      </c>
      <c r="M50">
        <v>42.926136</v>
      </c>
      <c r="N50">
        <v>43.690125000000002</v>
      </c>
      <c r="O50">
        <v>43.041182999999997</v>
      </c>
      <c r="P50">
        <v>43.780602000000002</v>
      </c>
      <c r="Q50">
        <v>44.419249999999998</v>
      </c>
      <c r="R50">
        <v>44.871066999999996</v>
      </c>
      <c r="S50">
        <v>45.26511</v>
      </c>
      <c r="T50">
        <v>45.667782000000003</v>
      </c>
      <c r="U50">
        <v>46.149273000000001</v>
      </c>
      <c r="V50">
        <v>46.441375999999998</v>
      </c>
      <c r="W50">
        <v>46.685890000000001</v>
      </c>
      <c r="X50">
        <v>46.867092</v>
      </c>
      <c r="Y50">
        <v>47.090336000000001</v>
      </c>
      <c r="Z50">
        <v>47.228389999999997</v>
      </c>
      <c r="AA50">
        <v>47.408400999999998</v>
      </c>
      <c r="AB50">
        <v>47.523879999999998</v>
      </c>
      <c r="AC50">
        <v>47.598446000000003</v>
      </c>
      <c r="AD50">
        <v>47.711517000000001</v>
      </c>
      <c r="AE50">
        <v>47.829720000000002</v>
      </c>
      <c r="AF50">
        <v>48.114750000000001</v>
      </c>
      <c r="AG50" s="91">
        <v>1.2E-2</v>
      </c>
    </row>
    <row r="51" spans="1:33">
      <c r="A51" t="s">
        <v>2846</v>
      </c>
      <c r="B51" t="s">
        <v>2930</v>
      </c>
      <c r="C51" t="s">
        <v>2931</v>
      </c>
      <c r="D51" t="s">
        <v>2728</v>
      </c>
      <c r="F51">
        <v>22.218073</v>
      </c>
      <c r="G51">
        <v>22.559137</v>
      </c>
      <c r="H51">
        <v>22.927122000000001</v>
      </c>
      <c r="I51">
        <v>23.340809</v>
      </c>
      <c r="J51">
        <v>23.790368999999998</v>
      </c>
      <c r="K51">
        <v>24.301940999999999</v>
      </c>
      <c r="L51">
        <v>24.866076</v>
      </c>
      <c r="M51">
        <v>25.396715</v>
      </c>
      <c r="N51">
        <v>25.922917999999999</v>
      </c>
      <c r="O51">
        <v>26.424692</v>
      </c>
      <c r="P51">
        <v>26.862128999999999</v>
      </c>
      <c r="Q51">
        <v>27.298677000000001</v>
      </c>
      <c r="R51">
        <v>27.811181999999999</v>
      </c>
      <c r="S51">
        <v>28.351572000000001</v>
      </c>
      <c r="T51">
        <v>28.861609999999999</v>
      </c>
      <c r="U51">
        <v>29.356356000000002</v>
      </c>
      <c r="V51">
        <v>29.798594999999999</v>
      </c>
      <c r="W51">
        <v>30.202883</v>
      </c>
      <c r="X51">
        <v>30.641151000000001</v>
      </c>
      <c r="Y51">
        <v>30.960445</v>
      </c>
      <c r="Z51">
        <v>31.304608999999999</v>
      </c>
      <c r="AA51">
        <v>31.609186000000001</v>
      </c>
      <c r="AB51">
        <v>31.921009000000002</v>
      </c>
      <c r="AC51">
        <v>32.162452999999999</v>
      </c>
      <c r="AD51">
        <v>32.529446</v>
      </c>
      <c r="AE51">
        <v>32.818325000000002</v>
      </c>
      <c r="AF51">
        <v>33.021129999999999</v>
      </c>
      <c r="AG51" s="91">
        <v>1.4999999999999999E-2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2932</v>
      </c>
    </row>
    <row r="12" spans="2:38" ht="15" customHeight="1">
      <c r="C12" t="s">
        <v>2933</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1001</v>
      </c>
    </row>
    <row r="15" spans="2:38" ht="15" customHeight="1">
      <c r="B15" s="93"/>
      <c r="C15" t="s">
        <v>2724</v>
      </c>
    </row>
    <row r="16" spans="2:38" ht="15" customHeight="1">
      <c r="B16" s="93"/>
      <c r="C16" t="s">
        <v>2100</v>
      </c>
    </row>
    <row r="17" spans="1:38" s="37" customFormat="1" ht="15" customHeight="1">
      <c r="A17" s="99" t="s">
        <v>3</v>
      </c>
      <c r="B17" s="93" t="s">
        <v>2725</v>
      </c>
      <c r="C17" t="s">
        <v>2102</v>
      </c>
      <c r="D17" t="s">
        <v>2726</v>
      </c>
      <c r="E17" t="s">
        <v>2934</v>
      </c>
      <c r="F17" t="s">
        <v>2728</v>
      </c>
      <c r="H17">
        <v>42.9375</v>
      </c>
      <c r="I17">
        <v>43.356419000000002</v>
      </c>
      <c r="J17">
        <v>43.388385999999997</v>
      </c>
      <c r="K17">
        <v>43.863308000000004</v>
      </c>
      <c r="L17">
        <v>44.303127000000003</v>
      </c>
      <c r="M17">
        <v>45.011620000000001</v>
      </c>
      <c r="N17">
        <v>45.025478</v>
      </c>
      <c r="O17">
        <v>44.955765</v>
      </c>
      <c r="P17">
        <v>44.893036000000002</v>
      </c>
      <c r="Q17">
        <v>44.828487000000003</v>
      </c>
      <c r="R17">
        <v>44.779353999999998</v>
      </c>
      <c r="S17">
        <v>44.730415000000001</v>
      </c>
      <c r="T17">
        <v>44.673904</v>
      </c>
      <c r="U17">
        <v>44.631256</v>
      </c>
      <c r="V17">
        <v>44.588698999999998</v>
      </c>
      <c r="W17">
        <v>44.550060000000002</v>
      </c>
      <c r="X17">
        <v>44.527939000000003</v>
      </c>
      <c r="Y17">
        <v>44.500759000000002</v>
      </c>
      <c r="Z17">
        <v>44.450951000000003</v>
      </c>
      <c r="AA17">
        <v>44.395339999999997</v>
      </c>
      <c r="AB17">
        <v>44.352558000000002</v>
      </c>
      <c r="AC17">
        <v>44.295043999999997</v>
      </c>
      <c r="AD17">
        <v>44.243118000000003</v>
      </c>
      <c r="AE17">
        <v>44.191085999999999</v>
      </c>
      <c r="AF17">
        <v>44.130676000000001</v>
      </c>
      <c r="AG17">
        <v>44.070137000000003</v>
      </c>
      <c r="AH17">
        <v>44.014811999999999</v>
      </c>
      <c r="AI17">
        <v>43.948771999999998</v>
      </c>
      <c r="AJ17">
        <v>43.883217000000002</v>
      </c>
      <c r="AK17">
        <v>43.811512</v>
      </c>
      <c r="AL17" s="91">
        <v>1E-3</v>
      </c>
    </row>
    <row r="18" spans="1:38" ht="15" customHeight="1">
      <c r="A18" s="99" t="s">
        <v>4</v>
      </c>
      <c r="B18" s="93" t="s">
        <v>2729</v>
      </c>
      <c r="C18" t="s">
        <v>2107</v>
      </c>
      <c r="D18" t="s">
        <v>2730</v>
      </c>
      <c r="E18" t="s">
        <v>2935</v>
      </c>
      <c r="F18" t="s">
        <v>2728</v>
      </c>
      <c r="H18">
        <v>51.676642999999999</v>
      </c>
      <c r="I18">
        <v>51.868899999999996</v>
      </c>
      <c r="J18">
        <v>51.702987999999998</v>
      </c>
      <c r="K18">
        <v>51.990208000000003</v>
      </c>
      <c r="L18">
        <v>52.458995999999999</v>
      </c>
      <c r="M18">
        <v>52.935580999999999</v>
      </c>
      <c r="N18">
        <v>52.859076999999999</v>
      </c>
      <c r="O18">
        <v>52.778343</v>
      </c>
      <c r="P18">
        <v>52.676563000000002</v>
      </c>
      <c r="Q18">
        <v>52.583263000000002</v>
      </c>
      <c r="R18">
        <v>52.524464000000002</v>
      </c>
      <c r="S18">
        <v>52.425063999999999</v>
      </c>
      <c r="T18">
        <v>52.331612</v>
      </c>
      <c r="U18">
        <v>52.246735000000001</v>
      </c>
      <c r="V18">
        <v>52.166404999999997</v>
      </c>
      <c r="W18">
        <v>52.095539000000002</v>
      </c>
      <c r="X18">
        <v>52.030524999999997</v>
      </c>
      <c r="Y18">
        <v>51.963272000000003</v>
      </c>
      <c r="Z18">
        <v>51.880195999999998</v>
      </c>
      <c r="AA18">
        <v>51.811321</v>
      </c>
      <c r="AB18">
        <v>51.742801999999998</v>
      </c>
      <c r="AC18">
        <v>51.659945999999998</v>
      </c>
      <c r="AD18">
        <v>51.591106000000003</v>
      </c>
      <c r="AE18">
        <v>51.520949999999999</v>
      </c>
      <c r="AF18">
        <v>51.439574999999998</v>
      </c>
      <c r="AG18">
        <v>51.364173999999998</v>
      </c>
      <c r="AH18">
        <v>51.283493</v>
      </c>
      <c r="AI18">
        <v>51.198425</v>
      </c>
      <c r="AJ18">
        <v>51.113911000000002</v>
      </c>
      <c r="AK18">
        <v>51.022807999999998</v>
      </c>
      <c r="AL18" s="91">
        <v>0</v>
      </c>
    </row>
    <row r="19" spans="1:38" ht="15" customHeight="1">
      <c r="A19" s="99"/>
      <c r="B19" s="93"/>
      <c r="C19" t="s">
        <v>2114</v>
      </c>
    </row>
    <row r="20" spans="1:38" ht="15" customHeight="1">
      <c r="A20" s="99" t="s">
        <v>3</v>
      </c>
      <c r="B20" s="93" t="s">
        <v>2732</v>
      </c>
      <c r="C20" t="s">
        <v>2116</v>
      </c>
      <c r="D20" t="s">
        <v>2733</v>
      </c>
      <c r="E20" t="s">
        <v>2936</v>
      </c>
      <c r="F20" t="s">
        <v>2728</v>
      </c>
      <c r="H20">
        <v>43.716450000000002</v>
      </c>
      <c r="I20">
        <v>44.129730000000002</v>
      </c>
      <c r="J20">
        <v>44.162300000000002</v>
      </c>
      <c r="K20">
        <v>44.633262999999999</v>
      </c>
      <c r="L20">
        <v>45.086170000000003</v>
      </c>
      <c r="M20">
        <v>45.794842000000003</v>
      </c>
      <c r="N20">
        <v>45.808658999999999</v>
      </c>
      <c r="O20">
        <v>45.74015</v>
      </c>
      <c r="P20">
        <v>45.678973999999997</v>
      </c>
      <c r="Q20">
        <v>45.618209999999998</v>
      </c>
      <c r="R20">
        <v>45.570735999999997</v>
      </c>
      <c r="S20">
        <v>45.520629999999997</v>
      </c>
      <c r="T20">
        <v>45.463782999999999</v>
      </c>
      <c r="U20">
        <v>45.420794999999998</v>
      </c>
      <c r="V20">
        <v>45.378695999999998</v>
      </c>
      <c r="W20">
        <v>45.338664999999999</v>
      </c>
      <c r="X20">
        <v>45.309849</v>
      </c>
      <c r="Y20">
        <v>45.282722</v>
      </c>
      <c r="Z20">
        <v>45.233196</v>
      </c>
      <c r="AA20">
        <v>45.191319</v>
      </c>
      <c r="AB20">
        <v>45.147488000000003</v>
      </c>
      <c r="AC20">
        <v>45.091557000000002</v>
      </c>
      <c r="AD20">
        <v>45.049339000000003</v>
      </c>
      <c r="AE20">
        <v>45.001342999999999</v>
      </c>
      <c r="AF20">
        <v>44.942664999999998</v>
      </c>
      <c r="AG20">
        <v>44.885044000000001</v>
      </c>
      <c r="AH20">
        <v>44.833072999999999</v>
      </c>
      <c r="AI20">
        <v>44.767704000000002</v>
      </c>
      <c r="AJ20">
        <v>44.705722999999999</v>
      </c>
      <c r="AK20">
        <v>44.645161000000002</v>
      </c>
      <c r="AL20" s="91">
        <v>1E-3</v>
      </c>
    </row>
    <row r="21" spans="1:38" ht="15" customHeight="1">
      <c r="A21" s="99" t="s">
        <v>1</v>
      </c>
      <c r="B21" s="93" t="s">
        <v>2735</v>
      </c>
      <c r="C21" t="s">
        <v>2424</v>
      </c>
      <c r="D21" t="s">
        <v>2937</v>
      </c>
      <c r="E21" t="s">
        <v>2938</v>
      </c>
      <c r="F21" t="s">
        <v>2728</v>
      </c>
      <c r="H21">
        <v>92.786727999999997</v>
      </c>
      <c r="I21">
        <v>94.265465000000006</v>
      </c>
      <c r="J21">
        <v>95.682556000000005</v>
      </c>
      <c r="K21">
        <v>97.195235999999994</v>
      </c>
      <c r="L21">
        <v>98.325119000000001</v>
      </c>
      <c r="M21">
        <v>99.627396000000005</v>
      </c>
      <c r="N21">
        <v>99.601555000000005</v>
      </c>
      <c r="O21">
        <v>99.553802000000005</v>
      </c>
      <c r="P21">
        <v>99.541900999999996</v>
      </c>
      <c r="Q21">
        <v>99.525299000000004</v>
      </c>
      <c r="R21">
        <v>99.510818</v>
      </c>
      <c r="S21">
        <v>99.502387999999996</v>
      </c>
      <c r="T21">
        <v>99.49588</v>
      </c>
      <c r="U21">
        <v>99.484939999999995</v>
      </c>
      <c r="V21">
        <v>99.476294999999993</v>
      </c>
      <c r="W21">
        <v>99.465569000000002</v>
      </c>
      <c r="X21">
        <v>99.470687999999996</v>
      </c>
      <c r="Y21">
        <v>99.473220999999995</v>
      </c>
      <c r="Z21">
        <v>99.471114999999998</v>
      </c>
      <c r="AA21">
        <v>99.477867000000003</v>
      </c>
      <c r="AB21">
        <v>99.487396000000004</v>
      </c>
      <c r="AC21">
        <v>99.491730000000004</v>
      </c>
      <c r="AD21">
        <v>99.505379000000005</v>
      </c>
      <c r="AE21">
        <v>99.510718999999995</v>
      </c>
      <c r="AF21">
        <v>99.512718000000007</v>
      </c>
      <c r="AG21">
        <v>99.515311999999994</v>
      </c>
      <c r="AH21">
        <v>99.527359000000004</v>
      </c>
      <c r="AI21">
        <v>99.527709999999999</v>
      </c>
      <c r="AJ21">
        <v>99.535126000000005</v>
      </c>
      <c r="AK21">
        <v>99.530319000000006</v>
      </c>
      <c r="AL21" s="91">
        <v>2E-3</v>
      </c>
    </row>
    <row r="22" spans="1:38" ht="15" customHeight="1">
      <c r="A22" s="99" t="s">
        <v>1</v>
      </c>
      <c r="B22" s="93" t="s">
        <v>2737</v>
      </c>
      <c r="C22" t="s">
        <v>2427</v>
      </c>
      <c r="D22" t="s">
        <v>2939</v>
      </c>
      <c r="E22" t="s">
        <v>2940</v>
      </c>
      <c r="F22" t="s">
        <v>2728</v>
      </c>
      <c r="H22">
        <v>101.896683</v>
      </c>
      <c r="I22">
        <v>102.322311</v>
      </c>
      <c r="J22">
        <v>102.68871300000001</v>
      </c>
      <c r="K22">
        <v>103.047104</v>
      </c>
      <c r="L22">
        <v>103.690521</v>
      </c>
      <c r="M22">
        <v>104.627968</v>
      </c>
      <c r="N22">
        <v>104.5252</v>
      </c>
      <c r="O22">
        <v>104.47472399999999</v>
      </c>
      <c r="P22">
        <v>104.41920500000001</v>
      </c>
      <c r="Q22">
        <v>104.370689</v>
      </c>
      <c r="R22">
        <v>104.330009</v>
      </c>
      <c r="S22">
        <v>104.28943599999999</v>
      </c>
      <c r="T22">
        <v>104.25547</v>
      </c>
      <c r="U22">
        <v>104.24294999999999</v>
      </c>
      <c r="V22">
        <v>104.23484000000001</v>
      </c>
      <c r="W22">
        <v>104.23091100000001</v>
      </c>
      <c r="X22">
        <v>104.229118</v>
      </c>
      <c r="Y22">
        <v>104.225662</v>
      </c>
      <c r="Z22">
        <v>104.219398</v>
      </c>
      <c r="AA22">
        <v>104.21080000000001</v>
      </c>
      <c r="AB22">
        <v>104.202034</v>
      </c>
      <c r="AC22">
        <v>104.195198</v>
      </c>
      <c r="AD22">
        <v>104.186607</v>
      </c>
      <c r="AE22">
        <v>104.179672</v>
      </c>
      <c r="AF22">
        <v>104.173759</v>
      </c>
      <c r="AG22">
        <v>104.16862500000001</v>
      </c>
      <c r="AH22">
        <v>104.160797</v>
      </c>
      <c r="AI22">
        <v>104.15670799999999</v>
      </c>
      <c r="AJ22">
        <v>104.15203099999999</v>
      </c>
      <c r="AK22">
        <v>104.145737</v>
      </c>
      <c r="AL22" s="91">
        <v>1E-3</v>
      </c>
    </row>
    <row r="23" spans="1:38" ht="15" customHeight="1">
      <c r="A23" s="99" t="s">
        <v>1</v>
      </c>
      <c r="B23" s="93" t="s">
        <v>2739</v>
      </c>
      <c r="C23" t="s">
        <v>2430</v>
      </c>
      <c r="D23" t="s">
        <v>2941</v>
      </c>
      <c r="E23" t="s">
        <v>2942</v>
      </c>
      <c r="F23" t="s">
        <v>2728</v>
      </c>
      <c r="H23">
        <v>113.366821</v>
      </c>
      <c r="I23">
        <v>114.220299</v>
      </c>
      <c r="J23">
        <v>115.06783299999999</v>
      </c>
      <c r="K23">
        <v>115.92192799999999</v>
      </c>
      <c r="L23">
        <v>116.88097399999999</v>
      </c>
      <c r="M23">
        <v>117.91374999999999</v>
      </c>
      <c r="N23">
        <v>117.879974</v>
      </c>
      <c r="O23">
        <v>117.863777</v>
      </c>
      <c r="P23">
        <v>117.843864</v>
      </c>
      <c r="Q23">
        <v>117.827934</v>
      </c>
      <c r="R23">
        <v>117.81512499999999</v>
      </c>
      <c r="S23">
        <v>117.800247</v>
      </c>
      <c r="T23">
        <v>117.78878</v>
      </c>
      <c r="U23">
        <v>117.784843</v>
      </c>
      <c r="V23">
        <v>117.782166</v>
      </c>
      <c r="W23">
        <v>117.781662</v>
      </c>
      <c r="X23">
        <v>117.781639</v>
      </c>
      <c r="Y23">
        <v>117.780518</v>
      </c>
      <c r="Z23">
        <v>117.77815200000001</v>
      </c>
      <c r="AA23">
        <v>117.77636699999999</v>
      </c>
      <c r="AB23">
        <v>117.773979</v>
      </c>
      <c r="AC23">
        <v>117.771873</v>
      </c>
      <c r="AD23">
        <v>117.76886</v>
      </c>
      <c r="AE23">
        <v>117.766136</v>
      </c>
      <c r="AF23">
        <v>117.763893</v>
      </c>
      <c r="AG23">
        <v>117.762428</v>
      </c>
      <c r="AH23">
        <v>117.759666</v>
      </c>
      <c r="AI23">
        <v>117.758972</v>
      </c>
      <c r="AJ23">
        <v>117.757881</v>
      </c>
      <c r="AK23">
        <v>117.755753</v>
      </c>
      <c r="AL23" s="91">
        <v>1E-3</v>
      </c>
    </row>
    <row r="24" spans="1:38" ht="15" customHeight="1">
      <c r="A24" s="99" t="s">
        <v>5</v>
      </c>
      <c r="B24" s="93" t="s">
        <v>2741</v>
      </c>
      <c r="C24" t="s">
        <v>2129</v>
      </c>
      <c r="D24" t="s">
        <v>2742</v>
      </c>
      <c r="E24" t="s">
        <v>2433</v>
      </c>
      <c r="F24" t="s">
        <v>2728</v>
      </c>
      <c r="H24">
        <v>62.049537999999998</v>
      </c>
      <c r="I24">
        <v>64.551361</v>
      </c>
      <c r="J24">
        <v>64.053168999999997</v>
      </c>
      <c r="K24">
        <v>64.173919999999995</v>
      </c>
      <c r="L24">
        <v>65.167854000000005</v>
      </c>
      <c r="M24">
        <v>66.151900999999995</v>
      </c>
      <c r="N24">
        <v>66.559982000000005</v>
      </c>
      <c r="O24">
        <v>66.545021000000006</v>
      </c>
      <c r="P24">
        <v>66.499519000000006</v>
      </c>
      <c r="Q24">
        <v>66.469513000000006</v>
      </c>
      <c r="R24">
        <v>66.458816999999996</v>
      </c>
      <c r="S24">
        <v>66.406006000000005</v>
      </c>
      <c r="T24">
        <v>66.357132000000007</v>
      </c>
      <c r="U24">
        <v>66.306792999999999</v>
      </c>
      <c r="V24">
        <v>66.246009999999998</v>
      </c>
      <c r="W24">
        <v>66.192672999999999</v>
      </c>
      <c r="X24">
        <v>66.141029000000003</v>
      </c>
      <c r="Y24">
        <v>66.095894000000001</v>
      </c>
      <c r="Z24">
        <v>66.020142000000007</v>
      </c>
      <c r="AA24">
        <v>65.963699000000005</v>
      </c>
      <c r="AB24">
        <v>65.908798000000004</v>
      </c>
      <c r="AC24">
        <v>65.831474</v>
      </c>
      <c r="AD24">
        <v>65.776115000000004</v>
      </c>
      <c r="AE24">
        <v>65.711899000000003</v>
      </c>
      <c r="AF24">
        <v>65.631027000000003</v>
      </c>
      <c r="AG24">
        <v>65.562904000000003</v>
      </c>
      <c r="AH24">
        <v>65.489791999999994</v>
      </c>
      <c r="AI24">
        <v>65.410042000000004</v>
      </c>
      <c r="AJ24">
        <v>65.335021999999995</v>
      </c>
      <c r="AK24">
        <v>65.254256999999996</v>
      </c>
      <c r="AL24" s="91">
        <v>2E-3</v>
      </c>
    </row>
    <row r="25" spans="1:38" ht="15" customHeight="1">
      <c r="A25" s="99" t="s">
        <v>5</v>
      </c>
      <c r="B25" s="93" t="s">
        <v>2744</v>
      </c>
      <c r="C25" t="s">
        <v>2133</v>
      </c>
      <c r="D25" t="s">
        <v>2745</v>
      </c>
      <c r="E25" t="s">
        <v>2433</v>
      </c>
      <c r="F25" t="s">
        <v>2728</v>
      </c>
      <c r="H25">
        <v>80.722747999999996</v>
      </c>
      <c r="I25">
        <v>83.623604</v>
      </c>
      <c r="J25">
        <v>83.188118000000003</v>
      </c>
      <c r="K25">
        <v>83.364891</v>
      </c>
      <c r="L25">
        <v>84.250359000000003</v>
      </c>
      <c r="M25">
        <v>85.258865</v>
      </c>
      <c r="N25">
        <v>85.697425999999993</v>
      </c>
      <c r="O25">
        <v>85.702950000000001</v>
      </c>
      <c r="P25">
        <v>85.673171999999994</v>
      </c>
      <c r="Q25">
        <v>85.668441999999999</v>
      </c>
      <c r="R25">
        <v>85.667525999999995</v>
      </c>
      <c r="S25">
        <v>85.594466999999995</v>
      </c>
      <c r="T25">
        <v>85.537650999999997</v>
      </c>
      <c r="U25">
        <v>85.484268</v>
      </c>
      <c r="V25">
        <v>85.419548000000006</v>
      </c>
      <c r="W25">
        <v>85.371718999999999</v>
      </c>
      <c r="X25">
        <v>85.324066000000002</v>
      </c>
      <c r="Y25">
        <v>85.291443000000001</v>
      </c>
      <c r="Z25">
        <v>85.214530999999994</v>
      </c>
      <c r="AA25">
        <v>85.172104000000004</v>
      </c>
      <c r="AB25">
        <v>85.128510000000006</v>
      </c>
      <c r="AC25">
        <v>85.056319999999999</v>
      </c>
      <c r="AD25">
        <v>85.016730999999993</v>
      </c>
      <c r="AE25">
        <v>84.960548000000003</v>
      </c>
      <c r="AF25">
        <v>84.880920000000003</v>
      </c>
      <c r="AG25">
        <v>84.823493999999997</v>
      </c>
      <c r="AH25">
        <v>84.751960999999994</v>
      </c>
      <c r="AI25">
        <v>84.674728000000002</v>
      </c>
      <c r="AJ25">
        <v>84.603813000000002</v>
      </c>
      <c r="AK25">
        <v>84.525458999999998</v>
      </c>
      <c r="AL25" s="91">
        <v>2E-3</v>
      </c>
    </row>
    <row r="26" spans="1:38" ht="15" customHeight="1">
      <c r="A26" s="99" t="s">
        <v>4</v>
      </c>
      <c r="B26" s="93" t="s">
        <v>2747</v>
      </c>
      <c r="C26" t="s">
        <v>2137</v>
      </c>
      <c r="D26" t="s">
        <v>2748</v>
      </c>
      <c r="E26" t="s">
        <v>2943</v>
      </c>
      <c r="F26" t="s">
        <v>2728</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2751</v>
      </c>
      <c r="E27" t="s">
        <v>2944</v>
      </c>
      <c r="F27" t="s">
        <v>2728</v>
      </c>
      <c r="H27">
        <v>62.508750999999997</v>
      </c>
      <c r="I27">
        <v>62.894736999999999</v>
      </c>
      <c r="J27">
        <v>62.768580999999998</v>
      </c>
      <c r="K27">
        <v>63.353298000000002</v>
      </c>
      <c r="L27">
        <v>64.454796000000002</v>
      </c>
      <c r="M27">
        <v>65.194939000000005</v>
      </c>
      <c r="N27">
        <v>65.150024000000002</v>
      </c>
      <c r="O27">
        <v>65.051353000000006</v>
      </c>
      <c r="P27">
        <v>64.935371000000004</v>
      </c>
      <c r="Q27">
        <v>64.832297999999994</v>
      </c>
      <c r="R27">
        <v>64.762794</v>
      </c>
      <c r="S27">
        <v>64.705696000000003</v>
      </c>
      <c r="T27">
        <v>64.624129999999994</v>
      </c>
      <c r="U27">
        <v>64.534217999999996</v>
      </c>
      <c r="V27">
        <v>64.445189999999997</v>
      </c>
      <c r="W27">
        <v>64.358299000000002</v>
      </c>
      <c r="X27">
        <v>64.283225999999999</v>
      </c>
      <c r="Y27">
        <v>64.211501999999996</v>
      </c>
      <c r="Z27">
        <v>64.130913000000007</v>
      </c>
      <c r="AA27">
        <v>64.042357999999993</v>
      </c>
      <c r="AB27">
        <v>63.932406999999998</v>
      </c>
      <c r="AC27">
        <v>63.845019999999998</v>
      </c>
      <c r="AD27">
        <v>63.760596999999997</v>
      </c>
      <c r="AE27">
        <v>63.679755999999998</v>
      </c>
      <c r="AF27">
        <v>63.591445999999998</v>
      </c>
      <c r="AG27">
        <v>63.499653000000002</v>
      </c>
      <c r="AH27">
        <v>63.414307000000001</v>
      </c>
      <c r="AI27">
        <v>63.320309000000002</v>
      </c>
      <c r="AJ27">
        <v>63.223227999999999</v>
      </c>
      <c r="AK27">
        <v>63.123210999999998</v>
      </c>
      <c r="AL27" s="91">
        <v>0</v>
      </c>
    </row>
    <row r="28" spans="1:38" ht="15" customHeight="1">
      <c r="A28" s="99" t="s">
        <v>2</v>
      </c>
      <c r="B28" s="93" t="s">
        <v>2753</v>
      </c>
      <c r="C28" t="s">
        <v>2145</v>
      </c>
      <c r="D28" t="s">
        <v>2754</v>
      </c>
      <c r="E28" t="s">
        <v>2945</v>
      </c>
      <c r="F28" t="s">
        <v>2728</v>
      </c>
      <c r="H28">
        <v>44.025638999999998</v>
      </c>
      <c r="I28">
        <v>44.390613999999999</v>
      </c>
      <c r="J28">
        <v>44.414692000000002</v>
      </c>
      <c r="K28">
        <v>45.080768999999997</v>
      </c>
      <c r="L28">
        <v>45.520659999999999</v>
      </c>
      <c r="M28">
        <v>46.148223999999999</v>
      </c>
      <c r="N28">
        <v>46.190617000000003</v>
      </c>
      <c r="O28">
        <v>46.100203999999998</v>
      </c>
      <c r="P28">
        <v>46.037326999999998</v>
      </c>
      <c r="Q28">
        <v>45.997601000000003</v>
      </c>
      <c r="R28">
        <v>45.947186000000002</v>
      </c>
      <c r="S28">
        <v>45.868324000000001</v>
      </c>
      <c r="T28">
        <v>45.806133000000003</v>
      </c>
      <c r="U28">
        <v>45.748634000000003</v>
      </c>
      <c r="V28">
        <v>45.686641999999999</v>
      </c>
      <c r="W28">
        <v>45.644191999999997</v>
      </c>
      <c r="X28">
        <v>45.593738999999999</v>
      </c>
      <c r="Y28">
        <v>45.554966</v>
      </c>
      <c r="Z28">
        <v>45.480682000000002</v>
      </c>
      <c r="AA28">
        <v>45.455711000000001</v>
      </c>
      <c r="AB28">
        <v>45.419494999999998</v>
      </c>
      <c r="AC28">
        <v>45.360840000000003</v>
      </c>
      <c r="AD28">
        <v>45.342449000000002</v>
      </c>
      <c r="AE28">
        <v>45.30592</v>
      </c>
      <c r="AF28">
        <v>45.245113000000003</v>
      </c>
      <c r="AG28">
        <v>45.207447000000002</v>
      </c>
      <c r="AH28">
        <v>45.164627000000003</v>
      </c>
      <c r="AI28">
        <v>45.096176</v>
      </c>
      <c r="AJ28">
        <v>45.049950000000003</v>
      </c>
      <c r="AK28">
        <v>44.994948999999998</v>
      </c>
      <c r="AL28" s="91">
        <v>1E-3</v>
      </c>
    </row>
    <row r="29" spans="1:38" ht="15" customHeight="1">
      <c r="A29" s="99" t="s">
        <v>2</v>
      </c>
      <c r="B29" s="93" t="s">
        <v>2756</v>
      </c>
      <c r="C29" t="s">
        <v>2149</v>
      </c>
      <c r="D29" t="s">
        <v>2757</v>
      </c>
      <c r="E29" t="s">
        <v>2946</v>
      </c>
      <c r="F29" t="s">
        <v>2728</v>
      </c>
      <c r="H29">
        <v>40.638351</v>
      </c>
      <c r="I29">
        <v>40.951225000000001</v>
      </c>
      <c r="J29">
        <v>40.951419999999999</v>
      </c>
      <c r="K29">
        <v>41.554611000000001</v>
      </c>
      <c r="L29">
        <v>41.810616000000003</v>
      </c>
      <c r="M29">
        <v>42.300193999999998</v>
      </c>
      <c r="N29">
        <v>42.355606000000002</v>
      </c>
      <c r="O29">
        <v>42.237918999999998</v>
      </c>
      <c r="P29">
        <v>42.185046999999997</v>
      </c>
      <c r="Q29">
        <v>42.144866999999998</v>
      </c>
      <c r="R29">
        <v>42.105789000000001</v>
      </c>
      <c r="S29">
        <v>42.031837000000003</v>
      </c>
      <c r="T29">
        <v>41.965384999999998</v>
      </c>
      <c r="U29">
        <v>41.914219000000003</v>
      </c>
      <c r="V29">
        <v>41.855145</v>
      </c>
      <c r="W29">
        <v>41.808169999999997</v>
      </c>
      <c r="X29">
        <v>41.795174000000003</v>
      </c>
      <c r="Y29">
        <v>41.775207999999999</v>
      </c>
      <c r="Z29">
        <v>41.709980000000002</v>
      </c>
      <c r="AA29">
        <v>41.687747999999999</v>
      </c>
      <c r="AB29">
        <v>41.658684000000001</v>
      </c>
      <c r="AC29">
        <v>41.610584000000003</v>
      </c>
      <c r="AD29">
        <v>41.602657000000001</v>
      </c>
      <c r="AE29">
        <v>41.570476999999997</v>
      </c>
      <c r="AF29">
        <v>41.514538000000002</v>
      </c>
      <c r="AG29">
        <v>41.476154000000001</v>
      </c>
      <c r="AH29">
        <v>41.441417999999999</v>
      </c>
      <c r="AI29">
        <v>41.377113000000001</v>
      </c>
      <c r="AJ29">
        <v>41.321396</v>
      </c>
      <c r="AK29">
        <v>41.243385000000004</v>
      </c>
      <c r="AL29" s="91">
        <v>1E-3</v>
      </c>
    </row>
    <row r="30" spans="1:38" ht="15" customHeight="1">
      <c r="A30" s="99" t="s">
        <v>6</v>
      </c>
      <c r="B30" s="93" t="s">
        <v>2759</v>
      </c>
      <c r="C30" t="s">
        <v>2153</v>
      </c>
      <c r="D30" t="s">
        <v>2760</v>
      </c>
      <c r="E30" t="s">
        <v>2947</v>
      </c>
      <c r="F30" t="s">
        <v>2728</v>
      </c>
      <c r="H30">
        <v>41.782383000000003</v>
      </c>
      <c r="I30">
        <v>42.132111000000002</v>
      </c>
      <c r="J30">
        <v>42.193516000000002</v>
      </c>
      <c r="K30">
        <v>42.842640000000003</v>
      </c>
      <c r="L30">
        <v>43.102649999999997</v>
      </c>
      <c r="M30">
        <v>43.474594000000003</v>
      </c>
      <c r="N30">
        <v>43.528877000000001</v>
      </c>
      <c r="O30">
        <v>43.406314999999999</v>
      </c>
      <c r="P30">
        <v>43.348197999999996</v>
      </c>
      <c r="Q30">
        <v>43.278480999999999</v>
      </c>
      <c r="R30">
        <v>43.213715000000001</v>
      </c>
      <c r="S30">
        <v>43.146824000000002</v>
      </c>
      <c r="T30">
        <v>43.077300999999999</v>
      </c>
      <c r="U30">
        <v>43.011108</v>
      </c>
      <c r="V30">
        <v>42.953933999999997</v>
      </c>
      <c r="W30">
        <v>42.894660999999999</v>
      </c>
      <c r="X30">
        <v>42.841025999999999</v>
      </c>
      <c r="Y30">
        <v>42.816440999999998</v>
      </c>
      <c r="Z30">
        <v>42.759827000000001</v>
      </c>
      <c r="AA30">
        <v>42.723098999999998</v>
      </c>
      <c r="AB30">
        <v>42.692261000000002</v>
      </c>
      <c r="AC30">
        <v>42.640953000000003</v>
      </c>
      <c r="AD30">
        <v>42.611679000000002</v>
      </c>
      <c r="AE30">
        <v>42.583995999999999</v>
      </c>
      <c r="AF30">
        <v>42.535018999999998</v>
      </c>
      <c r="AG30">
        <v>42.491604000000002</v>
      </c>
      <c r="AH30">
        <v>42.469211999999999</v>
      </c>
      <c r="AI30">
        <v>42.409134000000002</v>
      </c>
      <c r="AJ30">
        <v>42.361992000000001</v>
      </c>
      <c r="AK30">
        <v>42.307938</v>
      </c>
      <c r="AL30" s="91">
        <v>0</v>
      </c>
    </row>
    <row r="31" spans="1:38" ht="15" customHeight="1">
      <c r="A31" s="99" t="s">
        <v>6</v>
      </c>
      <c r="B31" s="93" t="s">
        <v>2762</v>
      </c>
      <c r="C31" t="s">
        <v>2157</v>
      </c>
      <c r="D31" t="s">
        <v>2763</v>
      </c>
      <c r="E31" t="s">
        <v>2948</v>
      </c>
      <c r="F31" t="s">
        <v>2728</v>
      </c>
      <c r="H31">
        <v>46.368465</v>
      </c>
      <c r="I31">
        <v>46.724854000000001</v>
      </c>
      <c r="J31">
        <v>46.650145999999999</v>
      </c>
      <c r="K31">
        <v>47.068668000000002</v>
      </c>
      <c r="L31">
        <v>47.347794</v>
      </c>
      <c r="M31">
        <v>47.824795000000002</v>
      </c>
      <c r="N31">
        <v>47.850715999999998</v>
      </c>
      <c r="O31">
        <v>47.773155000000003</v>
      </c>
      <c r="P31">
        <v>47.723747000000003</v>
      </c>
      <c r="Q31">
        <v>47.671996999999998</v>
      </c>
      <c r="R31">
        <v>47.626452999999998</v>
      </c>
      <c r="S31">
        <v>47.545074</v>
      </c>
      <c r="T31">
        <v>47.482723</v>
      </c>
      <c r="U31">
        <v>47.429400999999999</v>
      </c>
      <c r="V31">
        <v>47.373066000000001</v>
      </c>
      <c r="W31">
        <v>47.326355</v>
      </c>
      <c r="X31">
        <v>47.290970000000002</v>
      </c>
      <c r="Y31">
        <v>47.251396</v>
      </c>
      <c r="Z31">
        <v>47.179127000000001</v>
      </c>
      <c r="AA31">
        <v>47.130028000000003</v>
      </c>
      <c r="AB31">
        <v>47.091709000000002</v>
      </c>
      <c r="AC31">
        <v>47.032879000000001</v>
      </c>
      <c r="AD31">
        <v>47.010975000000002</v>
      </c>
      <c r="AE31">
        <v>46.967159000000002</v>
      </c>
      <c r="AF31">
        <v>46.897883999999998</v>
      </c>
      <c r="AG31">
        <v>46.839019999999998</v>
      </c>
      <c r="AH31">
        <v>46.790267999999998</v>
      </c>
      <c r="AI31">
        <v>46.714691000000002</v>
      </c>
      <c r="AJ31">
        <v>46.654373</v>
      </c>
      <c r="AK31">
        <v>46.576014999999998</v>
      </c>
      <c r="AL31" s="91">
        <v>0</v>
      </c>
    </row>
    <row r="32" spans="1:38" ht="15" customHeight="1">
      <c r="A32" s="99" t="s">
        <v>7</v>
      </c>
      <c r="B32" s="93" t="s">
        <v>2765</v>
      </c>
      <c r="C32" t="s">
        <v>2160</v>
      </c>
      <c r="D32" t="s">
        <v>2766</v>
      </c>
      <c r="E32" t="s">
        <v>2949</v>
      </c>
      <c r="F32" t="s">
        <v>2728</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2769</v>
      </c>
      <c r="E33" t="s">
        <v>2950</v>
      </c>
      <c r="F33" t="s">
        <v>2728</v>
      </c>
      <c r="H33">
        <v>54.562111000000002</v>
      </c>
      <c r="I33">
        <v>54.50658</v>
      </c>
      <c r="J33">
        <v>54.411503000000003</v>
      </c>
      <c r="K33">
        <v>54.325660999999997</v>
      </c>
      <c r="L33">
        <v>54.385471000000003</v>
      </c>
      <c r="M33">
        <v>54.479370000000003</v>
      </c>
      <c r="N33">
        <v>54.447116999999999</v>
      </c>
      <c r="O33">
        <v>54.432091</v>
      </c>
      <c r="P33">
        <v>54.409720999999998</v>
      </c>
      <c r="Q33">
        <v>54.390495000000001</v>
      </c>
      <c r="R33">
        <v>54.373558000000003</v>
      </c>
      <c r="S33">
        <v>54.344822000000001</v>
      </c>
      <c r="T33">
        <v>54.324534999999997</v>
      </c>
      <c r="U33">
        <v>54.314456999999997</v>
      </c>
      <c r="V33">
        <v>54.304896999999997</v>
      </c>
      <c r="W33">
        <v>54.296829000000002</v>
      </c>
      <c r="X33">
        <v>54.288333999999999</v>
      </c>
      <c r="Y33">
        <v>54.282851999999998</v>
      </c>
      <c r="Z33">
        <v>54.271777999999998</v>
      </c>
      <c r="AA33">
        <v>54.266171</v>
      </c>
      <c r="AB33">
        <v>54.258223999999998</v>
      </c>
      <c r="AC33">
        <v>54.249172000000002</v>
      </c>
      <c r="AD33">
        <v>54.243065000000001</v>
      </c>
      <c r="AE33">
        <v>54.234665</v>
      </c>
      <c r="AF33">
        <v>54.225002000000003</v>
      </c>
      <c r="AG33">
        <v>54.217658999999998</v>
      </c>
      <c r="AH33">
        <v>54.208851000000003</v>
      </c>
      <c r="AI33">
        <v>54.201019000000002</v>
      </c>
      <c r="AJ33">
        <v>54.194920000000003</v>
      </c>
      <c r="AK33">
        <v>54.187156999999999</v>
      </c>
      <c r="AL33" s="91">
        <v>0</v>
      </c>
    </row>
    <row r="34" spans="1:38" ht="15" customHeight="1">
      <c r="A34" s="99"/>
      <c r="B34" s="93" t="s">
        <v>2771</v>
      </c>
      <c r="C34" t="s">
        <v>2772</v>
      </c>
      <c r="D34" t="s">
        <v>2773</v>
      </c>
      <c r="E34" t="s">
        <v>2951</v>
      </c>
      <c r="F34" t="s">
        <v>2728</v>
      </c>
      <c r="H34">
        <v>45.475074999999997</v>
      </c>
      <c r="I34">
        <v>46.463355999999997</v>
      </c>
      <c r="J34">
        <v>46.871098000000003</v>
      </c>
      <c r="K34">
        <v>47.613346</v>
      </c>
      <c r="L34">
        <v>48.154690000000002</v>
      </c>
      <c r="M34">
        <v>48.952316000000003</v>
      </c>
      <c r="N34">
        <v>49.009914000000002</v>
      </c>
      <c r="O34">
        <v>48.983555000000003</v>
      </c>
      <c r="P34">
        <v>49.005870999999999</v>
      </c>
      <c r="Q34">
        <v>49.118499999999997</v>
      </c>
      <c r="R34">
        <v>49.276249</v>
      </c>
      <c r="S34">
        <v>49.423873999999998</v>
      </c>
      <c r="T34">
        <v>49.562927000000002</v>
      </c>
      <c r="U34">
        <v>49.715072999999997</v>
      </c>
      <c r="V34">
        <v>49.873493000000003</v>
      </c>
      <c r="W34">
        <v>50.028449999999999</v>
      </c>
      <c r="X34">
        <v>50.200890000000001</v>
      </c>
      <c r="Y34">
        <v>50.381207000000003</v>
      </c>
      <c r="Z34">
        <v>50.512337000000002</v>
      </c>
      <c r="AA34">
        <v>50.639797000000002</v>
      </c>
      <c r="AB34">
        <v>50.785502999999999</v>
      </c>
      <c r="AC34">
        <v>50.896545000000003</v>
      </c>
      <c r="AD34">
        <v>51.036186000000001</v>
      </c>
      <c r="AE34">
        <v>51.184165999999998</v>
      </c>
      <c r="AF34">
        <v>51.303077999999999</v>
      </c>
      <c r="AG34">
        <v>51.434131999999998</v>
      </c>
      <c r="AH34">
        <v>51.549773999999999</v>
      </c>
      <c r="AI34">
        <v>51.631973000000002</v>
      </c>
      <c r="AJ34">
        <v>51.718173999999998</v>
      </c>
      <c r="AK34">
        <v>51.811988999999997</v>
      </c>
      <c r="AL34" s="91">
        <v>5.0000000000000001E-3</v>
      </c>
    </row>
    <row r="35" spans="1:38" ht="15" customHeight="1">
      <c r="A35" s="99"/>
      <c r="B35" s="93"/>
      <c r="C35" t="s">
        <v>2775</v>
      </c>
    </row>
    <row r="36" spans="1:38" ht="15" customHeight="1">
      <c r="A36" s="99"/>
      <c r="B36" s="93"/>
      <c r="C36" t="s">
        <v>2181</v>
      </c>
    </row>
    <row r="37" spans="1:38" s="37" customFormat="1" ht="15" customHeight="1">
      <c r="A37" s="99" t="s">
        <v>3</v>
      </c>
      <c r="B37" s="93" t="s">
        <v>2776</v>
      </c>
      <c r="C37" t="s">
        <v>2102</v>
      </c>
      <c r="D37" t="s">
        <v>2777</v>
      </c>
      <c r="E37" t="s">
        <v>2952</v>
      </c>
      <c r="F37" t="s">
        <v>2728</v>
      </c>
      <c r="H37">
        <v>31.007663999999998</v>
      </c>
      <c r="I37">
        <v>31.356072999999999</v>
      </c>
      <c r="J37">
        <v>31.613605</v>
      </c>
      <c r="K37">
        <v>31.906914</v>
      </c>
      <c r="L37">
        <v>32.022530000000003</v>
      </c>
      <c r="M37">
        <v>32.087051000000002</v>
      </c>
      <c r="N37">
        <v>32.139397000000002</v>
      </c>
      <c r="O37">
        <v>32.191059000000003</v>
      </c>
      <c r="P37">
        <v>32.210701</v>
      </c>
      <c r="Q37">
        <v>32.217483999999999</v>
      </c>
      <c r="R37">
        <v>32.221629999999998</v>
      </c>
      <c r="S37">
        <v>32.218280999999998</v>
      </c>
      <c r="T37">
        <v>32.204365000000003</v>
      </c>
      <c r="U37">
        <v>32.184299000000003</v>
      </c>
      <c r="V37">
        <v>32.170296</v>
      </c>
      <c r="W37">
        <v>32.164870999999998</v>
      </c>
      <c r="X37">
        <v>32.166316999999999</v>
      </c>
      <c r="Y37">
        <v>32.153480999999999</v>
      </c>
      <c r="Z37">
        <v>32.134624000000002</v>
      </c>
      <c r="AA37">
        <v>32.120956</v>
      </c>
      <c r="AB37">
        <v>32.105110000000003</v>
      </c>
      <c r="AC37">
        <v>32.086170000000003</v>
      </c>
      <c r="AD37">
        <v>32.068503999999997</v>
      </c>
      <c r="AE37">
        <v>32.050415000000001</v>
      </c>
      <c r="AF37">
        <v>32.029384999999998</v>
      </c>
      <c r="AG37">
        <v>32.009135999999998</v>
      </c>
      <c r="AH37">
        <v>31.988880000000002</v>
      </c>
      <c r="AI37">
        <v>31.967585</v>
      </c>
      <c r="AJ37">
        <v>31.946944999999999</v>
      </c>
      <c r="AK37">
        <v>31.924948000000001</v>
      </c>
      <c r="AL37" s="91">
        <v>1E-3</v>
      </c>
    </row>
    <row r="38" spans="1:38" ht="15" customHeight="1">
      <c r="A38" s="99" t="s">
        <v>4</v>
      </c>
      <c r="B38" s="93" t="s">
        <v>2779</v>
      </c>
      <c r="C38" t="s">
        <v>2107</v>
      </c>
      <c r="D38" t="s">
        <v>2780</v>
      </c>
      <c r="E38" t="s">
        <v>2953</v>
      </c>
      <c r="F38" t="s">
        <v>2728</v>
      </c>
      <c r="H38">
        <v>37.846778999999998</v>
      </c>
      <c r="I38">
        <v>37.793644</v>
      </c>
      <c r="J38">
        <v>37.887065999999997</v>
      </c>
      <c r="K38">
        <v>38.113796000000001</v>
      </c>
      <c r="L38">
        <v>38.168236</v>
      </c>
      <c r="M38">
        <v>38.183712</v>
      </c>
      <c r="N38">
        <v>38.210926000000001</v>
      </c>
      <c r="O38">
        <v>38.249412999999997</v>
      </c>
      <c r="P38">
        <v>38.251010999999998</v>
      </c>
      <c r="Q38">
        <v>38.206977999999999</v>
      </c>
      <c r="R38">
        <v>38.189219999999999</v>
      </c>
      <c r="S38">
        <v>38.155071</v>
      </c>
      <c r="T38">
        <v>38.125736000000003</v>
      </c>
      <c r="U38">
        <v>38.089663999999999</v>
      </c>
      <c r="V38">
        <v>38.068592000000002</v>
      </c>
      <c r="W38">
        <v>38.046768</v>
      </c>
      <c r="X38">
        <v>38.034106999999999</v>
      </c>
      <c r="Y38">
        <v>38.002926000000002</v>
      </c>
      <c r="Z38">
        <v>37.977756999999997</v>
      </c>
      <c r="AA38">
        <v>37.950375000000001</v>
      </c>
      <c r="AB38">
        <v>37.924461000000001</v>
      </c>
      <c r="AC38">
        <v>37.894694999999999</v>
      </c>
      <c r="AD38">
        <v>37.870238999999998</v>
      </c>
      <c r="AE38">
        <v>37.845261000000001</v>
      </c>
      <c r="AF38">
        <v>37.814982999999998</v>
      </c>
      <c r="AG38">
        <v>37.782260999999998</v>
      </c>
      <c r="AH38">
        <v>37.756866000000002</v>
      </c>
      <c r="AI38">
        <v>37.72578</v>
      </c>
      <c r="AJ38">
        <v>37.695148000000003</v>
      </c>
      <c r="AK38">
        <v>37.658614999999998</v>
      </c>
      <c r="AL38" s="91">
        <v>0</v>
      </c>
    </row>
    <row r="39" spans="1:38" ht="15" customHeight="1">
      <c r="A39" s="99"/>
      <c r="B39" s="93"/>
      <c r="C39" t="s">
        <v>2192</v>
      </c>
    </row>
    <row r="40" spans="1:38" ht="15" customHeight="1">
      <c r="A40" s="99" t="s">
        <v>3</v>
      </c>
      <c r="B40" s="93" t="s">
        <v>2782</v>
      </c>
      <c r="C40" t="s">
        <v>2116</v>
      </c>
      <c r="D40" t="s">
        <v>2783</v>
      </c>
      <c r="E40" t="s">
        <v>2954</v>
      </c>
      <c r="F40" t="s">
        <v>2728</v>
      </c>
      <c r="H40">
        <v>31.480324</v>
      </c>
      <c r="I40">
        <v>31.841342999999998</v>
      </c>
      <c r="J40">
        <v>32.106205000000003</v>
      </c>
      <c r="K40">
        <v>32.395699</v>
      </c>
      <c r="L40">
        <v>32.507210000000001</v>
      </c>
      <c r="M40">
        <v>32.568272</v>
      </c>
      <c r="N40">
        <v>32.619526</v>
      </c>
      <c r="O40">
        <v>32.668385000000001</v>
      </c>
      <c r="P40">
        <v>32.687759</v>
      </c>
      <c r="Q40">
        <v>32.695599000000001</v>
      </c>
      <c r="R40">
        <v>32.701759000000003</v>
      </c>
      <c r="S40">
        <v>32.700133999999998</v>
      </c>
      <c r="T40">
        <v>32.692169</v>
      </c>
      <c r="U40">
        <v>32.673309000000003</v>
      </c>
      <c r="V40">
        <v>32.660007</v>
      </c>
      <c r="W40">
        <v>32.656070999999997</v>
      </c>
      <c r="X40">
        <v>32.660049000000001</v>
      </c>
      <c r="Y40">
        <v>32.655827000000002</v>
      </c>
      <c r="Z40">
        <v>32.639915000000002</v>
      </c>
      <c r="AA40">
        <v>32.627785000000003</v>
      </c>
      <c r="AB40">
        <v>32.616249000000003</v>
      </c>
      <c r="AC40">
        <v>32.600467999999999</v>
      </c>
      <c r="AD40">
        <v>32.586910000000003</v>
      </c>
      <c r="AE40">
        <v>32.572001999999998</v>
      </c>
      <c r="AF40">
        <v>32.553092999999997</v>
      </c>
      <c r="AG40">
        <v>32.535542</v>
      </c>
      <c r="AH40">
        <v>32.517654</v>
      </c>
      <c r="AI40">
        <v>32.496250000000003</v>
      </c>
      <c r="AJ40">
        <v>32.476771999999997</v>
      </c>
      <c r="AK40">
        <v>32.457928000000003</v>
      </c>
      <c r="AL40" s="91">
        <v>1E-3</v>
      </c>
    </row>
    <row r="41" spans="1:38" ht="15" customHeight="1">
      <c r="A41" s="99" t="s">
        <v>1</v>
      </c>
      <c r="B41" s="93" t="s">
        <v>2785</v>
      </c>
      <c r="C41" t="s">
        <v>2424</v>
      </c>
      <c r="D41" t="s">
        <v>2955</v>
      </c>
      <c r="E41" t="s">
        <v>2956</v>
      </c>
      <c r="F41" t="s">
        <v>2728</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2957</v>
      </c>
      <c r="E42" t="s">
        <v>2958</v>
      </c>
      <c r="F42" t="s">
        <v>2728</v>
      </c>
      <c r="H42">
        <v>82.061508000000003</v>
      </c>
      <c r="I42">
        <v>81.863349999999997</v>
      </c>
      <c r="J42">
        <v>81.436561999999995</v>
      </c>
      <c r="K42">
        <v>81.330223000000004</v>
      </c>
      <c r="L42">
        <v>81.213050999999993</v>
      </c>
      <c r="M42">
        <v>81.144058000000001</v>
      </c>
      <c r="N42">
        <v>80.651748999999995</v>
      </c>
      <c r="O42">
        <v>80.245850000000004</v>
      </c>
      <c r="P42">
        <v>79.921859999999995</v>
      </c>
      <c r="Q42">
        <v>79.536186000000001</v>
      </c>
      <c r="R42">
        <v>79.145210000000006</v>
      </c>
      <c r="S42">
        <v>78.858620000000002</v>
      </c>
      <c r="T42">
        <v>78.569214000000002</v>
      </c>
      <c r="U42">
        <v>78.337135000000004</v>
      </c>
      <c r="V42">
        <v>78.117621999999997</v>
      </c>
      <c r="W42">
        <v>77.908539000000005</v>
      </c>
      <c r="X42">
        <v>77.712418</v>
      </c>
      <c r="Y42">
        <v>77.515251000000006</v>
      </c>
      <c r="Z42">
        <v>77.311736999999994</v>
      </c>
      <c r="AA42">
        <v>77.120223999999993</v>
      </c>
      <c r="AB42">
        <v>76.938079999999999</v>
      </c>
      <c r="AC42">
        <v>76.762741000000005</v>
      </c>
      <c r="AD42">
        <v>76.602348000000006</v>
      </c>
      <c r="AE42">
        <v>76.449669</v>
      </c>
      <c r="AF42">
        <v>76.303307000000004</v>
      </c>
      <c r="AG42">
        <v>76.171370999999994</v>
      </c>
      <c r="AH42">
        <v>76.046836999999996</v>
      </c>
      <c r="AI42">
        <v>75.934830000000005</v>
      </c>
      <c r="AJ42">
        <v>75.838058000000004</v>
      </c>
      <c r="AK42">
        <v>75.752632000000006</v>
      </c>
      <c r="AL42" s="91">
        <v>-3.0000000000000001E-3</v>
      </c>
    </row>
    <row r="43" spans="1:38" ht="15" customHeight="1">
      <c r="A43" s="99" t="s">
        <v>1</v>
      </c>
      <c r="B43" s="93" t="s">
        <v>2789</v>
      </c>
      <c r="C43" t="s">
        <v>2430</v>
      </c>
      <c r="D43" t="s">
        <v>2959</v>
      </c>
      <c r="E43" t="s">
        <v>2960</v>
      </c>
      <c r="F43" t="s">
        <v>2728</v>
      </c>
      <c r="H43">
        <v>96.579704000000007</v>
      </c>
      <c r="I43">
        <v>96.874083999999996</v>
      </c>
      <c r="J43">
        <v>97.664771999999999</v>
      </c>
      <c r="K43">
        <v>98.555358999999996</v>
      </c>
      <c r="L43">
        <v>99.412368999999998</v>
      </c>
      <c r="M43">
        <v>100.250557</v>
      </c>
      <c r="N43">
        <v>100.237083</v>
      </c>
      <c r="O43">
        <v>100.22126</v>
      </c>
      <c r="P43">
        <v>100.208893</v>
      </c>
      <c r="Q43">
        <v>100.201408</v>
      </c>
      <c r="R43">
        <v>100.16252900000001</v>
      </c>
      <c r="S43">
        <v>100.136765</v>
      </c>
      <c r="T43">
        <v>100.109444</v>
      </c>
      <c r="U43">
        <v>100.090958</v>
      </c>
      <c r="V43">
        <v>100.082359</v>
      </c>
      <c r="W43">
        <v>100.070061</v>
      </c>
      <c r="X43">
        <v>100.05837200000001</v>
      </c>
      <c r="Y43">
        <v>100.039131</v>
      </c>
      <c r="Z43">
        <v>100.027214</v>
      </c>
      <c r="AA43">
        <v>100.008759</v>
      </c>
      <c r="AB43">
        <v>99.991973999999999</v>
      </c>
      <c r="AC43">
        <v>99.977654000000001</v>
      </c>
      <c r="AD43">
        <v>99.957458000000003</v>
      </c>
      <c r="AE43">
        <v>99.935103999999995</v>
      </c>
      <c r="AF43">
        <v>99.917266999999995</v>
      </c>
      <c r="AG43">
        <v>99.895943000000003</v>
      </c>
      <c r="AH43">
        <v>99.882644999999997</v>
      </c>
      <c r="AI43">
        <v>99.871819000000002</v>
      </c>
      <c r="AJ43">
        <v>99.860900999999998</v>
      </c>
      <c r="AK43">
        <v>99.848861999999997</v>
      </c>
      <c r="AL43" s="91">
        <v>1E-3</v>
      </c>
    </row>
    <row r="44" spans="1:38" ht="15" customHeight="1">
      <c r="A44" s="99" t="s">
        <v>5</v>
      </c>
      <c r="B44" s="93" t="s">
        <v>2791</v>
      </c>
      <c r="C44" t="s">
        <v>2129</v>
      </c>
      <c r="D44" t="s">
        <v>2792</v>
      </c>
      <c r="E44" t="s">
        <v>2433</v>
      </c>
      <c r="F44" t="s">
        <v>2728</v>
      </c>
      <c r="H44">
        <v>51.267142999999997</v>
      </c>
      <c r="I44">
        <v>50.701453999999998</v>
      </c>
      <c r="J44">
        <v>50.443111000000002</v>
      </c>
      <c r="K44">
        <v>50.682563999999999</v>
      </c>
      <c r="L44">
        <v>50.799571999999998</v>
      </c>
      <c r="M44">
        <v>50.844925000000003</v>
      </c>
      <c r="N44">
        <v>50.887608</v>
      </c>
      <c r="O44">
        <v>50.929648999999998</v>
      </c>
      <c r="P44">
        <v>50.922728999999997</v>
      </c>
      <c r="Q44">
        <v>50.924343</v>
      </c>
      <c r="R44">
        <v>50.939781000000004</v>
      </c>
      <c r="S44">
        <v>50.923611000000001</v>
      </c>
      <c r="T44">
        <v>50.898819000000003</v>
      </c>
      <c r="U44">
        <v>50.878802999999998</v>
      </c>
      <c r="V44">
        <v>50.855877</v>
      </c>
      <c r="W44">
        <v>50.846584</v>
      </c>
      <c r="X44">
        <v>50.837448000000002</v>
      </c>
      <c r="Y44">
        <v>50.825099999999999</v>
      </c>
      <c r="Z44">
        <v>50.785083999999998</v>
      </c>
      <c r="AA44">
        <v>50.764904000000001</v>
      </c>
      <c r="AB44">
        <v>50.739597000000003</v>
      </c>
      <c r="AC44">
        <v>50.699089000000001</v>
      </c>
      <c r="AD44">
        <v>50.674438000000002</v>
      </c>
      <c r="AE44">
        <v>50.641204999999999</v>
      </c>
      <c r="AF44">
        <v>50.594172999999998</v>
      </c>
      <c r="AG44">
        <v>50.558235000000003</v>
      </c>
      <c r="AH44">
        <v>50.513485000000003</v>
      </c>
      <c r="AI44">
        <v>50.465656000000003</v>
      </c>
      <c r="AJ44">
        <v>50.421509</v>
      </c>
      <c r="AK44">
        <v>50.376427</v>
      </c>
      <c r="AL44" s="91">
        <v>-1E-3</v>
      </c>
    </row>
    <row r="45" spans="1:38" ht="15" customHeight="1">
      <c r="A45" s="99" t="s">
        <v>5</v>
      </c>
      <c r="B45" s="93" t="s">
        <v>2794</v>
      </c>
      <c r="C45" t="s">
        <v>2133</v>
      </c>
      <c r="D45" t="s">
        <v>2795</v>
      </c>
      <c r="E45" t="s">
        <v>2433</v>
      </c>
      <c r="F45" t="s">
        <v>2728</v>
      </c>
      <c r="H45">
        <v>74.077354</v>
      </c>
      <c r="I45">
        <v>74.933944999999994</v>
      </c>
      <c r="J45">
        <v>74.955841000000007</v>
      </c>
      <c r="K45">
        <v>75.172461999999996</v>
      </c>
      <c r="L45">
        <v>75.250725000000003</v>
      </c>
      <c r="M45">
        <v>75.285247999999996</v>
      </c>
      <c r="N45">
        <v>75.302314999999993</v>
      </c>
      <c r="O45">
        <v>75.312386000000004</v>
      </c>
      <c r="P45">
        <v>75.297561999999999</v>
      </c>
      <c r="Q45">
        <v>75.268799000000001</v>
      </c>
      <c r="R45">
        <v>75.236320000000006</v>
      </c>
      <c r="S45">
        <v>75.167914999999994</v>
      </c>
      <c r="T45">
        <v>75.121566999999999</v>
      </c>
      <c r="U45">
        <v>75.072372000000001</v>
      </c>
      <c r="V45">
        <v>75.025763999999995</v>
      </c>
      <c r="W45">
        <v>74.994972000000004</v>
      </c>
      <c r="X45">
        <v>74.953682000000001</v>
      </c>
      <c r="Y45">
        <v>74.905945000000003</v>
      </c>
      <c r="Z45">
        <v>74.843033000000005</v>
      </c>
      <c r="AA45">
        <v>74.795280000000005</v>
      </c>
      <c r="AB45">
        <v>74.742881999999994</v>
      </c>
      <c r="AC45">
        <v>74.681053000000006</v>
      </c>
      <c r="AD45">
        <v>74.629386999999994</v>
      </c>
      <c r="AE45">
        <v>74.570305000000005</v>
      </c>
      <c r="AF45">
        <v>74.504020999999995</v>
      </c>
      <c r="AG45">
        <v>74.447402999999994</v>
      </c>
      <c r="AH45">
        <v>74.392212000000001</v>
      </c>
      <c r="AI45">
        <v>74.335350000000005</v>
      </c>
      <c r="AJ45">
        <v>74.284744000000003</v>
      </c>
      <c r="AK45">
        <v>74.230980000000002</v>
      </c>
      <c r="AL45" s="91">
        <v>0</v>
      </c>
    </row>
    <row r="46" spans="1:38" ht="15" customHeight="1">
      <c r="A46" s="99" t="s">
        <v>4</v>
      </c>
      <c r="B46" s="93" t="s">
        <v>2797</v>
      </c>
      <c r="C46" t="s">
        <v>2137</v>
      </c>
      <c r="D46" t="s">
        <v>2798</v>
      </c>
      <c r="E46" t="s">
        <v>2961</v>
      </c>
      <c r="F46" t="s">
        <v>2728</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2801</v>
      </c>
      <c r="E47" t="s">
        <v>2962</v>
      </c>
      <c r="F47" t="s">
        <v>2728</v>
      </c>
      <c r="H47">
        <v>44.952449999999999</v>
      </c>
      <c r="I47">
        <v>46.502628000000001</v>
      </c>
      <c r="J47">
        <v>47.077807999999997</v>
      </c>
      <c r="K47">
        <v>47.316330000000001</v>
      </c>
      <c r="L47">
        <v>47.358058999999997</v>
      </c>
      <c r="M47">
        <v>47.347884999999998</v>
      </c>
      <c r="N47">
        <v>47.358294999999998</v>
      </c>
      <c r="O47">
        <v>47.386584999999997</v>
      </c>
      <c r="P47">
        <v>47.397457000000003</v>
      </c>
      <c r="Q47">
        <v>47.418461000000001</v>
      </c>
      <c r="R47">
        <v>47.461578000000003</v>
      </c>
      <c r="S47">
        <v>47.511676999999999</v>
      </c>
      <c r="T47">
        <v>47.546714999999999</v>
      </c>
      <c r="U47">
        <v>47.580630999999997</v>
      </c>
      <c r="V47">
        <v>47.615231000000001</v>
      </c>
      <c r="W47">
        <v>47.650920999999997</v>
      </c>
      <c r="X47">
        <v>47.682265999999998</v>
      </c>
      <c r="Y47">
        <v>47.703204999999997</v>
      </c>
      <c r="Z47">
        <v>47.708683000000001</v>
      </c>
      <c r="AA47">
        <v>47.714874000000002</v>
      </c>
      <c r="AB47">
        <v>47.717247</v>
      </c>
      <c r="AC47">
        <v>47.709975999999997</v>
      </c>
      <c r="AD47">
        <v>47.706538999999999</v>
      </c>
      <c r="AE47">
        <v>47.701279</v>
      </c>
      <c r="AF47">
        <v>47.686641999999999</v>
      </c>
      <c r="AG47">
        <v>47.672668000000002</v>
      </c>
      <c r="AH47">
        <v>47.662410999999999</v>
      </c>
      <c r="AI47">
        <v>47.642029000000001</v>
      </c>
      <c r="AJ47">
        <v>47.623386000000004</v>
      </c>
      <c r="AK47">
        <v>47.603569</v>
      </c>
      <c r="AL47" s="91">
        <v>2E-3</v>
      </c>
    </row>
    <row r="48" spans="1:38" ht="15" customHeight="1">
      <c r="A48" s="99" t="s">
        <v>2</v>
      </c>
      <c r="B48" s="93" t="s">
        <v>2803</v>
      </c>
      <c r="C48" t="s">
        <v>2145</v>
      </c>
      <c r="D48" t="s">
        <v>2804</v>
      </c>
      <c r="E48" t="s">
        <v>2963</v>
      </c>
      <c r="F48" t="s">
        <v>2728</v>
      </c>
      <c r="H48">
        <v>33.074455</v>
      </c>
      <c r="I48">
        <v>33.119605999999997</v>
      </c>
      <c r="J48">
        <v>33.311272000000002</v>
      </c>
      <c r="K48">
        <v>33.472324</v>
      </c>
      <c r="L48">
        <v>33.539012999999997</v>
      </c>
      <c r="M48">
        <v>33.558151000000002</v>
      </c>
      <c r="N48">
        <v>33.583492</v>
      </c>
      <c r="O48">
        <v>33.604919000000002</v>
      </c>
      <c r="P48">
        <v>33.619853999999997</v>
      </c>
      <c r="Q48">
        <v>33.606704999999998</v>
      </c>
      <c r="R48">
        <v>33.596237000000002</v>
      </c>
      <c r="S48">
        <v>33.579700000000003</v>
      </c>
      <c r="T48">
        <v>33.564681999999998</v>
      </c>
      <c r="U48">
        <v>33.535583000000003</v>
      </c>
      <c r="V48">
        <v>33.501677999999998</v>
      </c>
      <c r="W48">
        <v>33.465693999999999</v>
      </c>
      <c r="X48">
        <v>33.433598000000003</v>
      </c>
      <c r="Y48">
        <v>33.405090000000001</v>
      </c>
      <c r="Z48">
        <v>33.388226000000003</v>
      </c>
      <c r="AA48">
        <v>33.371166000000002</v>
      </c>
      <c r="AB48">
        <v>33.356766</v>
      </c>
      <c r="AC48">
        <v>33.337147000000002</v>
      </c>
      <c r="AD48">
        <v>33.318385999999997</v>
      </c>
      <c r="AE48">
        <v>33.290405</v>
      </c>
      <c r="AF48">
        <v>33.262690999999997</v>
      </c>
      <c r="AG48">
        <v>33.235152999999997</v>
      </c>
      <c r="AH48">
        <v>33.215060999999999</v>
      </c>
      <c r="AI48">
        <v>33.191153999999997</v>
      </c>
      <c r="AJ48">
        <v>33.167538</v>
      </c>
      <c r="AK48">
        <v>33.141303999999998</v>
      </c>
      <c r="AL48" s="91">
        <v>0</v>
      </c>
    </row>
    <row r="49" spans="1:38" ht="15" customHeight="1">
      <c r="A49" s="99" t="s">
        <v>2</v>
      </c>
      <c r="B49" s="93" t="s">
        <v>2806</v>
      </c>
      <c r="C49" t="s">
        <v>2149</v>
      </c>
      <c r="D49" t="s">
        <v>2807</v>
      </c>
      <c r="E49" t="s">
        <v>2964</v>
      </c>
      <c r="F49" t="s">
        <v>2728</v>
      </c>
      <c r="H49">
        <v>29.112864999999999</v>
      </c>
      <c r="I49">
        <v>29.322779000000001</v>
      </c>
      <c r="J49">
        <v>29.602076</v>
      </c>
      <c r="K49">
        <v>29.835668999999999</v>
      </c>
      <c r="L49">
        <v>29.951273</v>
      </c>
      <c r="M49">
        <v>30.005227999999999</v>
      </c>
      <c r="N49">
        <v>30.042517</v>
      </c>
      <c r="O49">
        <v>30.093315</v>
      </c>
      <c r="P49">
        <v>30.115005</v>
      </c>
      <c r="Q49">
        <v>30.113023999999999</v>
      </c>
      <c r="R49">
        <v>30.113458999999999</v>
      </c>
      <c r="S49">
        <v>30.103403</v>
      </c>
      <c r="T49">
        <v>30.079239000000001</v>
      </c>
      <c r="U49">
        <v>30.054026</v>
      </c>
      <c r="V49">
        <v>30.032858000000001</v>
      </c>
      <c r="W49">
        <v>30.021388999999999</v>
      </c>
      <c r="X49">
        <v>30.026219999999999</v>
      </c>
      <c r="Y49">
        <v>30.000620000000001</v>
      </c>
      <c r="Z49">
        <v>29.978296</v>
      </c>
      <c r="AA49">
        <v>29.952929000000001</v>
      </c>
      <c r="AB49">
        <v>29.929082999999999</v>
      </c>
      <c r="AC49">
        <v>29.905783</v>
      </c>
      <c r="AD49">
        <v>29.877134000000002</v>
      </c>
      <c r="AE49">
        <v>29.848428999999999</v>
      </c>
      <c r="AF49">
        <v>29.822659000000002</v>
      </c>
      <c r="AG49">
        <v>29.794971</v>
      </c>
      <c r="AH49">
        <v>29.772542999999999</v>
      </c>
      <c r="AI49">
        <v>29.751356000000001</v>
      </c>
      <c r="AJ49">
        <v>29.730596999999999</v>
      </c>
      <c r="AK49">
        <v>29.708746000000001</v>
      </c>
      <c r="AL49" s="91">
        <v>1E-3</v>
      </c>
    </row>
    <row r="50" spans="1:38" ht="15" customHeight="1">
      <c r="A50" s="99" t="s">
        <v>6</v>
      </c>
      <c r="B50" s="93" t="s">
        <v>2809</v>
      </c>
      <c r="C50" t="s">
        <v>2153</v>
      </c>
      <c r="D50" t="s">
        <v>2810</v>
      </c>
      <c r="E50" t="s">
        <v>2965</v>
      </c>
      <c r="F50" t="s">
        <v>2728</v>
      </c>
      <c r="H50">
        <v>31.775255000000001</v>
      </c>
      <c r="I50">
        <v>32.314349999999997</v>
      </c>
      <c r="J50">
        <v>32.547542999999997</v>
      </c>
      <c r="K50">
        <v>32.693657000000002</v>
      </c>
      <c r="L50">
        <v>32.736514999999997</v>
      </c>
      <c r="M50">
        <v>32.743847000000002</v>
      </c>
      <c r="N50">
        <v>32.749980999999998</v>
      </c>
      <c r="O50">
        <v>32.762233999999999</v>
      </c>
      <c r="P50">
        <v>32.761944</v>
      </c>
      <c r="Q50">
        <v>32.746326000000003</v>
      </c>
      <c r="R50">
        <v>32.723652000000001</v>
      </c>
      <c r="S50">
        <v>32.702587000000001</v>
      </c>
      <c r="T50">
        <v>32.674441999999999</v>
      </c>
      <c r="U50">
        <v>32.628509999999999</v>
      </c>
      <c r="V50">
        <v>32.586616999999997</v>
      </c>
      <c r="W50">
        <v>32.542057</v>
      </c>
      <c r="X50">
        <v>32.514873999999999</v>
      </c>
      <c r="Y50">
        <v>32.493645000000001</v>
      </c>
      <c r="Z50">
        <v>32.468238999999997</v>
      </c>
      <c r="AA50">
        <v>32.451079999999997</v>
      </c>
      <c r="AB50">
        <v>32.427104999999997</v>
      </c>
      <c r="AC50">
        <v>32.394233999999997</v>
      </c>
      <c r="AD50">
        <v>32.359324999999998</v>
      </c>
      <c r="AE50">
        <v>32.326667999999998</v>
      </c>
      <c r="AF50">
        <v>32.292060999999997</v>
      </c>
      <c r="AG50">
        <v>32.256672000000002</v>
      </c>
      <c r="AH50">
        <v>32.229922999999999</v>
      </c>
      <c r="AI50">
        <v>32.199955000000003</v>
      </c>
      <c r="AJ50">
        <v>32.167732000000001</v>
      </c>
      <c r="AK50">
        <v>32.132899999999999</v>
      </c>
      <c r="AL50" s="91">
        <v>0</v>
      </c>
    </row>
    <row r="51" spans="1:38" ht="15" customHeight="1">
      <c r="A51" s="99" t="s">
        <v>6</v>
      </c>
      <c r="B51" s="93" t="s">
        <v>2812</v>
      </c>
      <c r="C51" t="s">
        <v>2157</v>
      </c>
      <c r="D51" t="s">
        <v>2813</v>
      </c>
      <c r="E51" t="s">
        <v>2966</v>
      </c>
      <c r="F51" t="s">
        <v>2728</v>
      </c>
      <c r="H51">
        <v>28.742460000000001</v>
      </c>
      <c r="I51">
        <v>29.020159</v>
      </c>
      <c r="J51">
        <v>29.288634999999999</v>
      </c>
      <c r="K51">
        <v>29.566344999999998</v>
      </c>
      <c r="L51">
        <v>29.702593</v>
      </c>
      <c r="M51">
        <v>29.774394999999998</v>
      </c>
      <c r="N51">
        <v>29.828686000000001</v>
      </c>
      <c r="O51">
        <v>29.897680000000001</v>
      </c>
      <c r="P51">
        <v>29.930271000000001</v>
      </c>
      <c r="Q51">
        <v>29.941526</v>
      </c>
      <c r="R51">
        <v>29.939238</v>
      </c>
      <c r="S51">
        <v>29.93899</v>
      </c>
      <c r="T51">
        <v>29.920462000000001</v>
      </c>
      <c r="U51">
        <v>29.903459999999999</v>
      </c>
      <c r="V51">
        <v>29.888248000000001</v>
      </c>
      <c r="W51">
        <v>29.882393</v>
      </c>
      <c r="X51">
        <v>29.893170999999999</v>
      </c>
      <c r="Y51">
        <v>29.876671000000002</v>
      </c>
      <c r="Z51">
        <v>29.856403</v>
      </c>
      <c r="AA51">
        <v>29.835932</v>
      </c>
      <c r="AB51">
        <v>29.815521</v>
      </c>
      <c r="AC51">
        <v>29.794239000000001</v>
      </c>
      <c r="AD51">
        <v>29.770724999999999</v>
      </c>
      <c r="AE51">
        <v>29.748055000000001</v>
      </c>
      <c r="AF51">
        <v>29.724706999999999</v>
      </c>
      <c r="AG51">
        <v>29.700776999999999</v>
      </c>
      <c r="AH51">
        <v>29.677788</v>
      </c>
      <c r="AI51">
        <v>29.658837999999999</v>
      </c>
      <c r="AJ51">
        <v>29.638945</v>
      </c>
      <c r="AK51">
        <v>29.617992000000001</v>
      </c>
      <c r="AL51" s="91">
        <v>1E-3</v>
      </c>
    </row>
    <row r="52" spans="1:38" ht="15" customHeight="1">
      <c r="A52" s="99" t="s">
        <v>7</v>
      </c>
      <c r="B52" s="93" t="s">
        <v>2815</v>
      </c>
      <c r="C52" t="s">
        <v>2160</v>
      </c>
      <c r="D52" t="s">
        <v>2816</v>
      </c>
      <c r="E52" t="s">
        <v>2967</v>
      </c>
      <c r="F52" t="s">
        <v>2728</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2819</v>
      </c>
      <c r="E53" t="s">
        <v>2968</v>
      </c>
      <c r="F53" t="s">
        <v>2728</v>
      </c>
      <c r="H53">
        <v>51.416946000000003</v>
      </c>
      <c r="I53">
        <v>42.187317</v>
      </c>
      <c r="J53">
        <v>41.619621000000002</v>
      </c>
      <c r="K53">
        <v>41.537292000000001</v>
      </c>
      <c r="L53">
        <v>41.13073</v>
      </c>
      <c r="M53">
        <v>40.985824999999998</v>
      </c>
      <c r="N53">
        <v>41.078819000000003</v>
      </c>
      <c r="O53">
        <v>41.204059999999998</v>
      </c>
      <c r="P53">
        <v>41.331623</v>
      </c>
      <c r="Q53">
        <v>41.468184999999998</v>
      </c>
      <c r="R53">
        <v>41.597816000000002</v>
      </c>
      <c r="S53">
        <v>41.710051999999997</v>
      </c>
      <c r="T53">
        <v>41.797626000000001</v>
      </c>
      <c r="U53">
        <v>41.914532000000001</v>
      </c>
      <c r="V53">
        <v>42.033118999999999</v>
      </c>
      <c r="W53">
        <v>42.152641000000003</v>
      </c>
      <c r="X53">
        <v>42.273567</v>
      </c>
      <c r="Y53">
        <v>42.372062999999997</v>
      </c>
      <c r="Z53">
        <v>42.454388000000002</v>
      </c>
      <c r="AA53">
        <v>42.539847999999999</v>
      </c>
      <c r="AB53">
        <v>42.616241000000002</v>
      </c>
      <c r="AC53">
        <v>42.688633000000003</v>
      </c>
      <c r="AD53">
        <v>42.759571000000001</v>
      </c>
      <c r="AE53">
        <v>42.824795000000002</v>
      </c>
      <c r="AF53">
        <v>42.880794999999999</v>
      </c>
      <c r="AG53">
        <v>42.930458000000002</v>
      </c>
      <c r="AH53">
        <v>42.968471999999998</v>
      </c>
      <c r="AI53">
        <v>42.99559</v>
      </c>
      <c r="AJ53">
        <v>43.017234999999999</v>
      </c>
      <c r="AK53">
        <v>43.032817999999999</v>
      </c>
      <c r="AL53" s="91">
        <v>-6.0000000000000001E-3</v>
      </c>
    </row>
    <row r="54" spans="1:38" ht="15" customHeight="1">
      <c r="A54" s="99"/>
      <c r="B54" s="93" t="s">
        <v>2821</v>
      </c>
      <c r="C54" t="s">
        <v>2822</v>
      </c>
      <c r="D54" t="s">
        <v>2823</v>
      </c>
      <c r="E54" t="s">
        <v>2969</v>
      </c>
      <c r="F54" t="s">
        <v>2728</v>
      </c>
      <c r="H54">
        <v>32.735343999999998</v>
      </c>
      <c r="I54">
        <v>33.951098999999999</v>
      </c>
      <c r="J54">
        <v>34.524211999999999</v>
      </c>
      <c r="K54">
        <v>34.952869</v>
      </c>
      <c r="L54">
        <v>35.098633</v>
      </c>
      <c r="M54">
        <v>35.197926000000002</v>
      </c>
      <c r="N54">
        <v>35.290627000000001</v>
      </c>
      <c r="O54">
        <v>35.391632000000001</v>
      </c>
      <c r="P54">
        <v>35.482613000000001</v>
      </c>
      <c r="Q54">
        <v>35.596080999999998</v>
      </c>
      <c r="R54">
        <v>35.737183000000002</v>
      </c>
      <c r="S54">
        <v>35.860984999999999</v>
      </c>
      <c r="T54">
        <v>35.963946999999997</v>
      </c>
      <c r="U54">
        <v>36.060459000000002</v>
      </c>
      <c r="V54">
        <v>36.155796000000002</v>
      </c>
      <c r="W54">
        <v>36.262740999999998</v>
      </c>
      <c r="X54">
        <v>36.372745999999999</v>
      </c>
      <c r="Y54">
        <v>36.477600000000002</v>
      </c>
      <c r="Z54">
        <v>36.543522000000003</v>
      </c>
      <c r="AA54">
        <v>36.627749999999999</v>
      </c>
      <c r="AB54">
        <v>36.700648999999999</v>
      </c>
      <c r="AC54">
        <v>36.755989</v>
      </c>
      <c r="AD54">
        <v>36.834327999999999</v>
      </c>
      <c r="AE54">
        <v>36.913741999999999</v>
      </c>
      <c r="AF54">
        <v>36.966965000000002</v>
      </c>
      <c r="AG54">
        <v>37.033054</v>
      </c>
      <c r="AH54">
        <v>37.073078000000002</v>
      </c>
      <c r="AI54">
        <v>37.095291000000003</v>
      </c>
      <c r="AJ54">
        <v>37.120800000000003</v>
      </c>
      <c r="AK54">
        <v>37.147499000000003</v>
      </c>
      <c r="AL54" s="91">
        <v>4.0000000000000001E-3</v>
      </c>
    </row>
    <row r="55" spans="1:38" ht="15" customHeight="1">
      <c r="B55" s="93" t="s">
        <v>2825</v>
      </c>
      <c r="C55" t="s">
        <v>2826</v>
      </c>
      <c r="D55" t="s">
        <v>2827</v>
      </c>
      <c r="E55" t="s">
        <v>2970</v>
      </c>
      <c r="F55" t="s">
        <v>2728</v>
      </c>
      <c r="H55">
        <v>36.320473</v>
      </c>
      <c r="I55">
        <v>37.311419999999998</v>
      </c>
      <c r="J55">
        <v>37.662174</v>
      </c>
      <c r="K55">
        <v>38.010810999999997</v>
      </c>
      <c r="L55">
        <v>38.094296</v>
      </c>
      <c r="M55">
        <v>38.247920999999998</v>
      </c>
      <c r="N55">
        <v>38.293078999999999</v>
      </c>
      <c r="O55">
        <v>38.352066000000001</v>
      </c>
      <c r="P55">
        <v>38.418517999999999</v>
      </c>
      <c r="Q55">
        <v>38.546309999999998</v>
      </c>
      <c r="R55">
        <v>38.726295</v>
      </c>
      <c r="S55">
        <v>38.866301999999997</v>
      </c>
      <c r="T55">
        <v>38.983082000000003</v>
      </c>
      <c r="U55">
        <v>39.093426000000001</v>
      </c>
      <c r="V55">
        <v>39.1922</v>
      </c>
      <c r="W55">
        <v>39.302681</v>
      </c>
      <c r="X55">
        <v>39.416943000000003</v>
      </c>
      <c r="Y55">
        <v>39.533672000000003</v>
      </c>
      <c r="Z55">
        <v>39.591754999999999</v>
      </c>
      <c r="AA55">
        <v>39.675837999999999</v>
      </c>
      <c r="AB55">
        <v>39.750216999999999</v>
      </c>
      <c r="AC55">
        <v>39.796734000000001</v>
      </c>
      <c r="AD55">
        <v>39.879173000000002</v>
      </c>
      <c r="AE55">
        <v>39.966079999999998</v>
      </c>
      <c r="AF55">
        <v>40.016975000000002</v>
      </c>
      <c r="AG55">
        <v>40.087497999999997</v>
      </c>
      <c r="AH55">
        <v>40.122172999999997</v>
      </c>
      <c r="AI55">
        <v>40.129021000000002</v>
      </c>
      <c r="AJ55">
        <v>40.139771000000003</v>
      </c>
      <c r="AK55">
        <v>40.152400999999998</v>
      </c>
      <c r="AL55" s="91">
        <v>3.0000000000000001E-3</v>
      </c>
    </row>
    <row r="56" spans="1:38" ht="15" customHeight="1">
      <c r="B56" s="93" t="s">
        <v>2829</v>
      </c>
      <c r="C56" t="s">
        <v>2830</v>
      </c>
      <c r="D56" t="s">
        <v>2831</v>
      </c>
      <c r="E56" t="s">
        <v>2971</v>
      </c>
      <c r="F56" t="s">
        <v>2728</v>
      </c>
      <c r="H56">
        <v>29.040821000000001</v>
      </c>
      <c r="I56">
        <v>29.571669</v>
      </c>
      <c r="J56">
        <v>30.089221999999999</v>
      </c>
      <c r="K56">
        <v>30.620981</v>
      </c>
      <c r="L56">
        <v>31.154446</v>
      </c>
      <c r="M56">
        <v>31.716808</v>
      </c>
      <c r="N56">
        <v>32.283496999999997</v>
      </c>
      <c r="O56">
        <v>32.844608000000001</v>
      </c>
      <c r="P56">
        <v>33.422203000000003</v>
      </c>
      <c r="Q56">
        <v>33.996426</v>
      </c>
      <c r="R56">
        <v>34.574931999999997</v>
      </c>
      <c r="S56">
        <v>35.143776000000003</v>
      </c>
      <c r="T56">
        <v>35.684322000000002</v>
      </c>
      <c r="U56">
        <v>36.191657999999997</v>
      </c>
      <c r="V56">
        <v>36.71463</v>
      </c>
      <c r="W56">
        <v>37.201923000000001</v>
      </c>
      <c r="X56">
        <v>37.644756000000001</v>
      </c>
      <c r="Y56">
        <v>38.018355999999997</v>
      </c>
      <c r="Z56">
        <v>38.371231000000002</v>
      </c>
      <c r="AA56">
        <v>38.664703000000003</v>
      </c>
      <c r="AB56">
        <v>38.924315999999997</v>
      </c>
      <c r="AC56">
        <v>39.141131999999999</v>
      </c>
      <c r="AD56">
        <v>39.303176999999998</v>
      </c>
      <c r="AE56">
        <v>39.445914999999999</v>
      </c>
      <c r="AF56">
        <v>39.577514999999998</v>
      </c>
      <c r="AG56">
        <v>39.679901000000001</v>
      </c>
      <c r="AH56">
        <v>39.771960999999997</v>
      </c>
      <c r="AI56">
        <v>39.860348000000002</v>
      </c>
      <c r="AJ56">
        <v>39.942677000000003</v>
      </c>
      <c r="AK56">
        <v>40.021374000000002</v>
      </c>
      <c r="AL56" s="91">
        <v>1.0999999999999999E-2</v>
      </c>
    </row>
    <row r="57" spans="1:38" ht="15" customHeight="1">
      <c r="B57" s="93" t="s">
        <v>2833</v>
      </c>
      <c r="C57" t="s">
        <v>2834</v>
      </c>
      <c r="D57" t="s">
        <v>2835</v>
      </c>
      <c r="E57" t="s">
        <v>2972</v>
      </c>
      <c r="F57" t="s">
        <v>2728</v>
      </c>
      <c r="H57">
        <v>20.927810999999998</v>
      </c>
      <c r="I57">
        <v>21.438158000000001</v>
      </c>
      <c r="J57">
        <v>21.956108</v>
      </c>
      <c r="K57">
        <v>22.486052999999998</v>
      </c>
      <c r="L57">
        <v>23.017565000000001</v>
      </c>
      <c r="M57">
        <v>23.534352999999999</v>
      </c>
      <c r="N57">
        <v>24.023023999999999</v>
      </c>
      <c r="O57">
        <v>24.48527</v>
      </c>
      <c r="P57">
        <v>24.912769000000001</v>
      </c>
      <c r="Q57">
        <v>25.301313</v>
      </c>
      <c r="R57">
        <v>25.651091000000001</v>
      </c>
      <c r="S57">
        <v>25.969156000000002</v>
      </c>
      <c r="T57">
        <v>26.246490000000001</v>
      </c>
      <c r="U57">
        <v>26.488849999999999</v>
      </c>
      <c r="V57">
        <v>26.718997999999999</v>
      </c>
      <c r="W57">
        <v>26.932388</v>
      </c>
      <c r="X57">
        <v>27.124109000000001</v>
      </c>
      <c r="Y57">
        <v>27.299852000000001</v>
      </c>
      <c r="Z57">
        <v>27.462337000000002</v>
      </c>
      <c r="AA57">
        <v>27.606283000000001</v>
      </c>
      <c r="AB57">
        <v>27.734155999999999</v>
      </c>
      <c r="AC57">
        <v>27.858118000000001</v>
      </c>
      <c r="AD57">
        <v>27.969881000000001</v>
      </c>
      <c r="AE57">
        <v>28.061287</v>
      </c>
      <c r="AF57">
        <v>28.133610000000001</v>
      </c>
      <c r="AG57">
        <v>28.197422</v>
      </c>
      <c r="AH57">
        <v>28.254967000000001</v>
      </c>
      <c r="AI57">
        <v>28.306605999999999</v>
      </c>
      <c r="AJ57">
        <v>28.353159000000002</v>
      </c>
      <c r="AK57">
        <v>28.395889</v>
      </c>
      <c r="AL57" s="91">
        <v>1.0999999999999999E-2</v>
      </c>
    </row>
    <row r="58" spans="1:38" ht="15" customHeight="1">
      <c r="B58" s="93" t="s">
        <v>2837</v>
      </c>
      <c r="C58" t="s">
        <v>2838</v>
      </c>
      <c r="D58" t="s">
        <v>2839</v>
      </c>
      <c r="E58" t="s">
        <v>2973</v>
      </c>
      <c r="F58" t="s">
        <v>2728</v>
      </c>
      <c r="H58">
        <v>24.164490000000001</v>
      </c>
      <c r="I58">
        <v>24.595210999999999</v>
      </c>
      <c r="J58">
        <v>25.01634</v>
      </c>
      <c r="K58">
        <v>25.443415000000002</v>
      </c>
      <c r="L58">
        <v>25.867370999999999</v>
      </c>
      <c r="M58">
        <v>26.284424000000001</v>
      </c>
      <c r="N58">
        <v>26.679763999999999</v>
      </c>
      <c r="O58">
        <v>27.055800999999999</v>
      </c>
      <c r="P58">
        <v>27.408939</v>
      </c>
      <c r="Q58">
        <v>27.732095999999999</v>
      </c>
      <c r="R58">
        <v>28.028441999999998</v>
      </c>
      <c r="S58">
        <v>28.301689</v>
      </c>
      <c r="T58">
        <v>28.537845999999998</v>
      </c>
      <c r="U58">
        <v>28.746084</v>
      </c>
      <c r="V58">
        <v>28.950821000000001</v>
      </c>
      <c r="W58">
        <v>29.139206000000001</v>
      </c>
      <c r="X58">
        <v>29.308374000000001</v>
      </c>
      <c r="Y58">
        <v>29.463369</v>
      </c>
      <c r="Z58">
        <v>29.611654000000001</v>
      </c>
      <c r="AA58">
        <v>29.742331</v>
      </c>
      <c r="AB58">
        <v>29.860365000000002</v>
      </c>
      <c r="AC58">
        <v>29.975709999999999</v>
      </c>
      <c r="AD58">
        <v>30.077759</v>
      </c>
      <c r="AE58">
        <v>30.16226</v>
      </c>
      <c r="AF58">
        <v>30.233269</v>
      </c>
      <c r="AG58">
        <v>30.294257999999999</v>
      </c>
      <c r="AH58">
        <v>30.349163000000001</v>
      </c>
      <c r="AI58">
        <v>30.398422</v>
      </c>
      <c r="AJ58">
        <v>30.442173</v>
      </c>
      <c r="AK58">
        <v>30.481501000000002</v>
      </c>
      <c r="AL58" s="91">
        <v>8.0000000000000002E-3</v>
      </c>
    </row>
    <row r="59" spans="1:38" ht="15" customHeight="1">
      <c r="B59" s="93" t="s">
        <v>2841</v>
      </c>
      <c r="C59" t="s">
        <v>2974</v>
      </c>
      <c r="D59" t="s">
        <v>2975</v>
      </c>
      <c r="E59" t="s">
        <v>2976</v>
      </c>
      <c r="F59" t="s">
        <v>2728</v>
      </c>
      <c r="H59">
        <v>33.425133000000002</v>
      </c>
      <c r="I59">
        <v>34.083263000000002</v>
      </c>
      <c r="J59">
        <v>34.328915000000002</v>
      </c>
      <c r="K59">
        <v>34.631084000000001</v>
      </c>
      <c r="L59">
        <v>34.752419000000003</v>
      </c>
      <c r="M59">
        <v>34.932445999999999</v>
      </c>
      <c r="N59">
        <v>35.028888999999999</v>
      </c>
      <c r="O59">
        <v>35.059460000000001</v>
      </c>
      <c r="P59">
        <v>35.095970000000001</v>
      </c>
      <c r="Q59">
        <v>35.205120000000001</v>
      </c>
      <c r="R59">
        <v>35.337021</v>
      </c>
      <c r="S59">
        <v>35.427424999999999</v>
      </c>
      <c r="T59">
        <v>35.500214</v>
      </c>
      <c r="U59">
        <v>35.563735999999999</v>
      </c>
      <c r="V59">
        <v>35.617320999999997</v>
      </c>
      <c r="W59">
        <v>35.680346999999998</v>
      </c>
      <c r="X59">
        <v>35.746971000000002</v>
      </c>
      <c r="Y59">
        <v>35.814033999999999</v>
      </c>
      <c r="Z59">
        <v>35.839798000000002</v>
      </c>
      <c r="AA59">
        <v>35.88261</v>
      </c>
      <c r="AB59">
        <v>35.921486000000002</v>
      </c>
      <c r="AC59">
        <v>35.941764999999997</v>
      </c>
      <c r="AD59">
        <v>35.986614000000003</v>
      </c>
      <c r="AE59">
        <v>36.033462999999998</v>
      </c>
      <c r="AF59">
        <v>36.056187000000001</v>
      </c>
      <c r="AG59">
        <v>36.092936999999999</v>
      </c>
      <c r="AH59">
        <v>36.104850999999996</v>
      </c>
      <c r="AI59">
        <v>36.098998999999999</v>
      </c>
      <c r="AJ59">
        <v>36.091991</v>
      </c>
      <c r="AK59">
        <v>36.091793000000003</v>
      </c>
      <c r="AL59" s="91">
        <v>3.0000000000000001E-3</v>
      </c>
    </row>
    <row r="60" spans="1:38" ht="15" customHeight="1">
      <c r="B60" s="93" t="s">
        <v>2845</v>
      </c>
      <c r="C60" t="s">
        <v>2838</v>
      </c>
      <c r="D60" t="s">
        <v>2977</v>
      </c>
      <c r="E60" t="s">
        <v>2978</v>
      </c>
      <c r="F60" t="s">
        <v>2728</v>
      </c>
      <c r="H60">
        <v>23.579781000000001</v>
      </c>
      <c r="I60">
        <v>23.999714000000001</v>
      </c>
      <c r="J60">
        <v>24.412700999999998</v>
      </c>
      <c r="K60">
        <v>24.825500000000002</v>
      </c>
      <c r="L60">
        <v>25.22963</v>
      </c>
      <c r="M60">
        <v>25.628730999999998</v>
      </c>
      <c r="N60">
        <v>26.009464000000001</v>
      </c>
      <c r="O60">
        <v>26.369135</v>
      </c>
      <c r="P60">
        <v>26.706671</v>
      </c>
      <c r="Q60">
        <v>27.015781</v>
      </c>
      <c r="R60">
        <v>27.299296999999999</v>
      </c>
      <c r="S60">
        <v>27.558561000000001</v>
      </c>
      <c r="T60">
        <v>27.782357999999999</v>
      </c>
      <c r="U60">
        <v>27.978646999999999</v>
      </c>
      <c r="V60">
        <v>28.170576000000001</v>
      </c>
      <c r="W60">
        <v>28.345981999999999</v>
      </c>
      <c r="X60">
        <v>28.501774000000001</v>
      </c>
      <c r="Y60">
        <v>28.644127000000001</v>
      </c>
      <c r="Z60">
        <v>28.780377999999999</v>
      </c>
      <c r="AA60">
        <v>28.900130999999998</v>
      </c>
      <c r="AB60">
        <v>29.006831999999999</v>
      </c>
      <c r="AC60">
        <v>29.111090000000001</v>
      </c>
      <c r="AD60">
        <v>29.201630000000002</v>
      </c>
      <c r="AE60">
        <v>29.275777999999999</v>
      </c>
      <c r="AF60">
        <v>29.337757</v>
      </c>
      <c r="AG60">
        <v>29.388189000000001</v>
      </c>
      <c r="AH60">
        <v>29.436495000000001</v>
      </c>
      <c r="AI60">
        <v>29.481027999999998</v>
      </c>
      <c r="AJ60">
        <v>29.519676</v>
      </c>
      <c r="AK60">
        <v>29.552954</v>
      </c>
      <c r="AL60" s="91">
        <v>8.0000000000000002E-3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L104"/>
  <sheetViews>
    <sheetView workbookViewId="0"/>
  </sheetViews>
  <sheetFormatPr defaultColWidth="9" defaultRowHeight="15" customHeight="1"/>
  <cols>
    <col min="1" max="1" width="25.73046875" style="19" customWidth="1"/>
    <col min="2" max="2" width="19.3984375" style="38" customWidth="1"/>
    <col min="3" max="3" width="29.73046875" customWidth="1"/>
    <col min="4" max="4" width="22.73046875" customWidth="1"/>
    <col min="5" max="38" width="9" customWidth="1"/>
    <col min="39" max="40" width="9" style="19" customWidth="1"/>
    <col min="41" max="16384" width="9" style="19"/>
  </cols>
  <sheetData>
    <row r="1" spans="2:38" s="41" customFormat="1" ht="15" customHeight="1">
      <c r="B1" s="38" t="s">
        <v>806</v>
      </c>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10" spans="2:38" ht="15" customHeight="1">
      <c r="B10" s="93" t="s">
        <v>2720</v>
      </c>
      <c r="C10" t="s">
        <v>2721</v>
      </c>
    </row>
    <row r="11" spans="2:38" ht="15" customHeight="1">
      <c r="C11" t="s">
        <v>2979</v>
      </c>
    </row>
    <row r="12" spans="2:38" ht="15" customHeight="1">
      <c r="C12" t="s">
        <v>2980</v>
      </c>
    </row>
    <row r="13" spans="2:38" ht="15" customHeight="1">
      <c r="C13" t="s">
        <v>330</v>
      </c>
    </row>
    <row r="14" spans="2:38" ht="15" customHeight="1">
      <c r="D14" t="s">
        <v>331</v>
      </c>
      <c r="E14" t="s">
        <v>332</v>
      </c>
      <c r="F14" t="s">
        <v>333</v>
      </c>
      <c r="G14">
        <v>2020</v>
      </c>
      <c r="H14">
        <v>2021</v>
      </c>
      <c r="I14">
        <v>2022</v>
      </c>
      <c r="J14">
        <v>2023</v>
      </c>
      <c r="K14">
        <v>2024</v>
      </c>
      <c r="L14">
        <v>2025</v>
      </c>
      <c r="M14">
        <v>2026</v>
      </c>
      <c r="N14">
        <v>2027</v>
      </c>
      <c r="O14">
        <v>2028</v>
      </c>
      <c r="P14">
        <v>2029</v>
      </c>
      <c r="Q14">
        <v>2030</v>
      </c>
      <c r="R14">
        <v>2031</v>
      </c>
      <c r="S14">
        <v>2032</v>
      </c>
      <c r="T14">
        <v>2033</v>
      </c>
      <c r="U14">
        <v>2034</v>
      </c>
      <c r="V14">
        <v>2035</v>
      </c>
      <c r="W14">
        <v>2036</v>
      </c>
      <c r="X14">
        <v>2037</v>
      </c>
      <c r="Y14">
        <v>2038</v>
      </c>
      <c r="Z14">
        <v>2039</v>
      </c>
      <c r="AA14">
        <v>2040</v>
      </c>
      <c r="AB14">
        <v>2041</v>
      </c>
      <c r="AC14">
        <v>2042</v>
      </c>
      <c r="AD14">
        <v>2043</v>
      </c>
      <c r="AE14">
        <v>2044</v>
      </c>
      <c r="AF14">
        <v>2045</v>
      </c>
      <c r="AG14">
        <v>2046</v>
      </c>
      <c r="AH14">
        <v>2047</v>
      </c>
      <c r="AI14">
        <v>2048</v>
      </c>
      <c r="AJ14">
        <v>2049</v>
      </c>
      <c r="AK14">
        <v>2050</v>
      </c>
      <c r="AL14" t="s">
        <v>807</v>
      </c>
    </row>
    <row r="15" spans="2:38" ht="15" customHeight="1">
      <c r="B15" s="93"/>
      <c r="C15" t="s">
        <v>2724</v>
      </c>
      <c r="E15" t="s">
        <v>2981</v>
      </c>
    </row>
    <row r="16" spans="2:38" ht="15" customHeight="1">
      <c r="B16" s="93"/>
      <c r="C16" t="s">
        <v>2100</v>
      </c>
      <c r="E16" t="s">
        <v>2982</v>
      </c>
    </row>
    <row r="17" spans="1:38" s="37" customFormat="1" ht="15" customHeight="1">
      <c r="A17" s="99" t="s">
        <v>3</v>
      </c>
      <c r="B17" s="93" t="s">
        <v>2725</v>
      </c>
      <c r="C17" t="s">
        <v>2102</v>
      </c>
      <c r="D17" t="s">
        <v>2983</v>
      </c>
      <c r="E17" t="s">
        <v>2984</v>
      </c>
      <c r="F17" t="s">
        <v>2728</v>
      </c>
      <c r="G17">
        <v>41.799618000000002</v>
      </c>
      <c r="H17">
        <v>43.725628</v>
      </c>
      <c r="I17">
        <v>44.206856000000002</v>
      </c>
      <c r="J17">
        <v>44.834556999999997</v>
      </c>
      <c r="K17">
        <v>45.396872999999999</v>
      </c>
      <c r="L17">
        <v>45.904418999999997</v>
      </c>
      <c r="M17">
        <v>46.549140999999999</v>
      </c>
      <c r="N17">
        <v>46.557521999999999</v>
      </c>
      <c r="O17">
        <v>46.492728999999997</v>
      </c>
      <c r="P17">
        <v>46.427345000000003</v>
      </c>
      <c r="Q17">
        <v>46.381999999999998</v>
      </c>
      <c r="R17">
        <v>46.339816999999996</v>
      </c>
      <c r="S17">
        <v>46.277225000000001</v>
      </c>
      <c r="T17">
        <v>46.229134000000002</v>
      </c>
      <c r="U17">
        <v>46.176754000000003</v>
      </c>
      <c r="V17">
        <v>46.111888999999998</v>
      </c>
      <c r="W17">
        <v>46.038218999999998</v>
      </c>
      <c r="X17">
        <v>45.977187999999998</v>
      </c>
      <c r="Y17">
        <v>45.919724000000002</v>
      </c>
      <c r="Z17">
        <v>45.853873999999998</v>
      </c>
      <c r="AA17">
        <v>45.786766</v>
      </c>
      <c r="AB17">
        <v>45.726635000000002</v>
      </c>
      <c r="AC17">
        <v>45.664349000000001</v>
      </c>
      <c r="AD17">
        <v>45.600501999999999</v>
      </c>
      <c r="AE17">
        <v>45.544719999999998</v>
      </c>
      <c r="AF17">
        <v>45.488106000000002</v>
      </c>
      <c r="AG17">
        <v>45.432502999999997</v>
      </c>
      <c r="AH17">
        <v>45.378571000000001</v>
      </c>
      <c r="AI17">
        <v>45.317413000000002</v>
      </c>
      <c r="AJ17">
        <v>45.261752999999999</v>
      </c>
      <c r="AK17">
        <v>45.207706000000002</v>
      </c>
      <c r="AL17" s="91">
        <v>3.0000000000000001E-3</v>
      </c>
    </row>
    <row r="18" spans="1:38" ht="15" customHeight="1">
      <c r="A18" s="99" t="s">
        <v>4</v>
      </c>
      <c r="B18" s="93" t="s">
        <v>2729</v>
      </c>
      <c r="C18" t="s">
        <v>2107</v>
      </c>
      <c r="D18" t="s">
        <v>2985</v>
      </c>
      <c r="E18" t="s">
        <v>2986</v>
      </c>
      <c r="F18" t="s">
        <v>2728</v>
      </c>
      <c r="G18">
        <v>50.328570999999997</v>
      </c>
      <c r="H18">
        <v>51.880276000000002</v>
      </c>
      <c r="I18">
        <v>51.761265000000002</v>
      </c>
      <c r="J18">
        <v>52.092174999999997</v>
      </c>
      <c r="K18">
        <v>52.547035000000001</v>
      </c>
      <c r="L18">
        <v>52.965958000000001</v>
      </c>
      <c r="M18">
        <v>53.386623</v>
      </c>
      <c r="N18">
        <v>53.329661999999999</v>
      </c>
      <c r="O18">
        <v>53.245403000000003</v>
      </c>
      <c r="P18">
        <v>53.169589999999999</v>
      </c>
      <c r="Q18">
        <v>53.148659000000002</v>
      </c>
      <c r="R18">
        <v>53.052418000000003</v>
      </c>
      <c r="S18">
        <v>52.988117000000003</v>
      </c>
      <c r="T18">
        <v>52.917167999999997</v>
      </c>
      <c r="U18">
        <v>52.845768</v>
      </c>
      <c r="V18">
        <v>52.736977000000003</v>
      </c>
      <c r="W18">
        <v>52.646847000000001</v>
      </c>
      <c r="X18">
        <v>52.577888000000002</v>
      </c>
      <c r="Y18">
        <v>52.507483999999998</v>
      </c>
      <c r="Z18">
        <v>52.415011999999997</v>
      </c>
      <c r="AA18">
        <v>52.346587999999997</v>
      </c>
      <c r="AB18">
        <v>52.274582000000002</v>
      </c>
      <c r="AC18">
        <v>52.196967999999998</v>
      </c>
      <c r="AD18">
        <v>52.127688999999997</v>
      </c>
      <c r="AE18">
        <v>52.063048999999999</v>
      </c>
      <c r="AF18">
        <v>51.996208000000003</v>
      </c>
      <c r="AG18">
        <v>51.923782000000003</v>
      </c>
      <c r="AH18">
        <v>51.858612000000001</v>
      </c>
      <c r="AI18">
        <v>51.782623000000001</v>
      </c>
      <c r="AJ18">
        <v>51.720424999999999</v>
      </c>
      <c r="AK18">
        <v>51.652042000000002</v>
      </c>
      <c r="AL18" s="91">
        <v>1E-3</v>
      </c>
    </row>
    <row r="19" spans="1:38" ht="15" customHeight="1">
      <c r="A19" s="99"/>
      <c r="B19" s="93"/>
      <c r="C19" t="s">
        <v>2114</v>
      </c>
      <c r="E19" t="s">
        <v>2987</v>
      </c>
    </row>
    <row r="20" spans="1:38" ht="15" customHeight="1">
      <c r="A20" s="99" t="s">
        <v>3</v>
      </c>
      <c r="B20" s="93" t="s">
        <v>2732</v>
      </c>
      <c r="C20" t="s">
        <v>2116</v>
      </c>
      <c r="D20" t="s">
        <v>2988</v>
      </c>
      <c r="E20" t="s">
        <v>2989</v>
      </c>
      <c r="F20" t="s">
        <v>2728</v>
      </c>
      <c r="G20">
        <v>42.419071000000002</v>
      </c>
      <c r="H20">
        <v>44.545555</v>
      </c>
      <c r="I20">
        <v>45.043514000000002</v>
      </c>
      <c r="J20">
        <v>45.670467000000002</v>
      </c>
      <c r="K20">
        <v>46.221184000000001</v>
      </c>
      <c r="L20">
        <v>46.746352999999999</v>
      </c>
      <c r="M20">
        <v>47.385727000000003</v>
      </c>
      <c r="N20">
        <v>47.398552000000002</v>
      </c>
      <c r="O20">
        <v>47.328609</v>
      </c>
      <c r="P20">
        <v>47.267868</v>
      </c>
      <c r="Q20">
        <v>47.235832000000002</v>
      </c>
      <c r="R20">
        <v>47.186988999999997</v>
      </c>
      <c r="S20">
        <v>47.133087000000003</v>
      </c>
      <c r="T20">
        <v>47.088272000000003</v>
      </c>
      <c r="U20">
        <v>47.044421999999997</v>
      </c>
      <c r="V20">
        <v>46.978115000000003</v>
      </c>
      <c r="W20">
        <v>46.912036999999998</v>
      </c>
      <c r="X20">
        <v>46.857734999999998</v>
      </c>
      <c r="Y20">
        <v>46.805317000000002</v>
      </c>
      <c r="Z20">
        <v>46.743378</v>
      </c>
      <c r="AA20">
        <v>46.682586999999998</v>
      </c>
      <c r="AB20">
        <v>46.625461999999999</v>
      </c>
      <c r="AC20">
        <v>46.565105000000003</v>
      </c>
      <c r="AD20">
        <v>46.505737000000003</v>
      </c>
      <c r="AE20">
        <v>46.451934999999999</v>
      </c>
      <c r="AF20">
        <v>46.399368000000003</v>
      </c>
      <c r="AG20">
        <v>46.345348000000001</v>
      </c>
      <c r="AH20">
        <v>46.295414000000001</v>
      </c>
      <c r="AI20">
        <v>46.237533999999997</v>
      </c>
      <c r="AJ20">
        <v>46.187077000000002</v>
      </c>
      <c r="AK20">
        <v>46.136322</v>
      </c>
      <c r="AL20" s="91">
        <v>3.0000000000000001E-3</v>
      </c>
    </row>
    <row r="21" spans="1:38" ht="15" customHeight="1">
      <c r="A21" s="99" t="s">
        <v>1</v>
      </c>
      <c r="B21" s="93" t="s">
        <v>2735</v>
      </c>
      <c r="C21" t="s">
        <v>2424</v>
      </c>
      <c r="D21" t="s">
        <v>2990</v>
      </c>
      <c r="E21" t="s">
        <v>2991</v>
      </c>
      <c r="F21" t="s">
        <v>2728</v>
      </c>
      <c r="G21">
        <v>109.580116</v>
      </c>
      <c r="H21">
        <v>109.936798</v>
      </c>
      <c r="I21">
        <v>109.774055</v>
      </c>
      <c r="J21">
        <v>109.872978</v>
      </c>
      <c r="K21">
        <v>110.022903</v>
      </c>
      <c r="L21">
        <v>110.26052900000001</v>
      </c>
      <c r="M21">
        <v>110.539978</v>
      </c>
      <c r="N21">
        <v>110.398529</v>
      </c>
      <c r="O21">
        <v>110.30410000000001</v>
      </c>
      <c r="P21">
        <v>110.258957</v>
      </c>
      <c r="Q21">
        <v>110.23505400000001</v>
      </c>
      <c r="R21">
        <v>110.194389</v>
      </c>
      <c r="S21">
        <v>110.1772</v>
      </c>
      <c r="T21">
        <v>110.16377300000001</v>
      </c>
      <c r="U21">
        <v>110.161148</v>
      </c>
      <c r="V21">
        <v>110.154381</v>
      </c>
      <c r="W21">
        <v>110.15295399999999</v>
      </c>
      <c r="X21">
        <v>110.150955</v>
      </c>
      <c r="Y21">
        <v>110.155235</v>
      </c>
      <c r="Z21">
        <v>110.15574599999999</v>
      </c>
      <c r="AA21">
        <v>110.16171300000001</v>
      </c>
      <c r="AB21">
        <v>110.151611</v>
      </c>
      <c r="AC21">
        <v>110.14954400000001</v>
      </c>
      <c r="AD21">
        <v>110.15521200000001</v>
      </c>
      <c r="AE21">
        <v>110.160606</v>
      </c>
      <c r="AF21">
        <v>110.16355900000001</v>
      </c>
      <c r="AG21">
        <v>110.163521</v>
      </c>
      <c r="AH21">
        <v>110.16733600000001</v>
      </c>
      <c r="AI21">
        <v>110.160225</v>
      </c>
      <c r="AJ21">
        <v>110.160065</v>
      </c>
      <c r="AK21">
        <v>110.152924</v>
      </c>
      <c r="AL21" s="91">
        <v>0</v>
      </c>
    </row>
    <row r="22" spans="1:38" ht="15" customHeight="1">
      <c r="A22" s="99" t="s">
        <v>1</v>
      </c>
      <c r="B22" s="93" t="s">
        <v>2737</v>
      </c>
      <c r="C22" t="s">
        <v>2427</v>
      </c>
      <c r="D22" t="s">
        <v>2992</v>
      </c>
      <c r="E22" t="s">
        <v>2993</v>
      </c>
      <c r="F22" t="s">
        <v>2728</v>
      </c>
      <c r="G22">
        <v>120.13919799999999</v>
      </c>
      <c r="H22">
        <v>120.751869</v>
      </c>
      <c r="I22">
        <v>120.242271</v>
      </c>
      <c r="J22">
        <v>119.91529800000001</v>
      </c>
      <c r="K22">
        <v>119.973167</v>
      </c>
      <c r="L22">
        <v>120.16449</v>
      </c>
      <c r="M22">
        <v>120.657539</v>
      </c>
      <c r="N22">
        <v>120.58828</v>
      </c>
      <c r="O22">
        <v>120.567459</v>
      </c>
      <c r="P22">
        <v>120.558105</v>
      </c>
      <c r="Q22">
        <v>120.57305100000001</v>
      </c>
      <c r="R22">
        <v>120.533592</v>
      </c>
      <c r="S22">
        <v>120.54599</v>
      </c>
      <c r="T22">
        <v>120.53976400000001</v>
      </c>
      <c r="U22">
        <v>120.557152</v>
      </c>
      <c r="V22">
        <v>120.55928</v>
      </c>
      <c r="W22">
        <v>120.586426</v>
      </c>
      <c r="X22">
        <v>120.6091</v>
      </c>
      <c r="Y22">
        <v>120.629227</v>
      </c>
      <c r="Z22">
        <v>120.640366</v>
      </c>
      <c r="AA22">
        <v>120.657768</v>
      </c>
      <c r="AB22">
        <v>120.670937</v>
      </c>
      <c r="AC22">
        <v>120.68103000000001</v>
      </c>
      <c r="AD22">
        <v>120.69167299999999</v>
      </c>
      <c r="AE22">
        <v>120.70362900000001</v>
      </c>
      <c r="AF22">
        <v>120.715271</v>
      </c>
      <c r="AG22">
        <v>120.72045900000001</v>
      </c>
      <c r="AH22">
        <v>120.73260500000001</v>
      </c>
      <c r="AI22">
        <v>120.739746</v>
      </c>
      <c r="AJ22">
        <v>120.75382999999999</v>
      </c>
      <c r="AK22">
        <v>120.76078</v>
      </c>
      <c r="AL22" s="91">
        <v>0</v>
      </c>
    </row>
    <row r="23" spans="1:38" ht="15" customHeight="1">
      <c r="A23" s="99" t="s">
        <v>1</v>
      </c>
      <c r="B23" s="93" t="s">
        <v>2739</v>
      </c>
      <c r="C23" t="s">
        <v>2430</v>
      </c>
      <c r="D23" t="s">
        <v>2994</v>
      </c>
      <c r="E23" t="s">
        <v>2995</v>
      </c>
      <c r="F23" t="s">
        <v>2728</v>
      </c>
      <c r="G23">
        <v>119.537842</v>
      </c>
      <c r="H23">
        <v>119.87303199999999</v>
      </c>
      <c r="I23">
        <v>119.537041</v>
      </c>
      <c r="J23">
        <v>119.261551</v>
      </c>
      <c r="K23">
        <v>119.28363</v>
      </c>
      <c r="L23">
        <v>119.37634300000001</v>
      </c>
      <c r="M23">
        <v>119.623695</v>
      </c>
      <c r="N23">
        <v>119.454308</v>
      </c>
      <c r="O23">
        <v>119.334152</v>
      </c>
      <c r="P23">
        <v>119.217209</v>
      </c>
      <c r="Q23">
        <v>119.111435</v>
      </c>
      <c r="R23">
        <v>119.006653</v>
      </c>
      <c r="S23">
        <v>118.926857</v>
      </c>
      <c r="T23">
        <v>118.843666</v>
      </c>
      <c r="U23">
        <v>118.780693</v>
      </c>
      <c r="V23">
        <v>118.724228</v>
      </c>
      <c r="W23">
        <v>118.683212</v>
      </c>
      <c r="X23">
        <v>118.640862</v>
      </c>
      <c r="Y23">
        <v>118.599236</v>
      </c>
      <c r="Z23">
        <v>118.55613700000001</v>
      </c>
      <c r="AA23">
        <v>118.519249</v>
      </c>
      <c r="AB23">
        <v>118.49395</v>
      </c>
      <c r="AC23">
        <v>118.473778</v>
      </c>
      <c r="AD23">
        <v>118.452843</v>
      </c>
      <c r="AE23">
        <v>118.43328099999999</v>
      </c>
      <c r="AF23">
        <v>118.410149</v>
      </c>
      <c r="AG23">
        <v>118.38556699999999</v>
      </c>
      <c r="AH23">
        <v>118.363579</v>
      </c>
      <c r="AI23">
        <v>118.338753</v>
      </c>
      <c r="AJ23">
        <v>118.31626900000001</v>
      </c>
      <c r="AK23">
        <v>118.286789</v>
      </c>
      <c r="AL23" s="91">
        <v>0</v>
      </c>
    </row>
    <row r="24" spans="1:38" ht="15" customHeight="1">
      <c r="A24" s="99" t="s">
        <v>5</v>
      </c>
      <c r="B24" s="93" t="s">
        <v>2741</v>
      </c>
      <c r="C24" t="s">
        <v>2499</v>
      </c>
      <c r="D24" t="s">
        <v>2996</v>
      </c>
      <c r="E24" t="s">
        <v>2997</v>
      </c>
      <c r="F24" t="s">
        <v>2728</v>
      </c>
      <c r="G24">
        <v>60.151657</v>
      </c>
      <c r="H24">
        <v>62.861052999999998</v>
      </c>
      <c r="I24">
        <v>63.60445</v>
      </c>
      <c r="J24">
        <v>63.836418000000002</v>
      </c>
      <c r="K24">
        <v>65.258881000000002</v>
      </c>
      <c r="L24">
        <v>65.900154000000001</v>
      </c>
      <c r="M24">
        <v>66.706917000000004</v>
      </c>
      <c r="N24">
        <v>66.780631999999997</v>
      </c>
      <c r="O24">
        <v>66.770759999999996</v>
      </c>
      <c r="P24">
        <v>66.739525</v>
      </c>
      <c r="Q24">
        <v>66.727103999999997</v>
      </c>
      <c r="R24">
        <v>66.650054999999995</v>
      </c>
      <c r="S24">
        <v>66.607123999999999</v>
      </c>
      <c r="T24">
        <v>66.542831000000007</v>
      </c>
      <c r="U24">
        <v>66.482742000000002</v>
      </c>
      <c r="V24">
        <v>66.37912</v>
      </c>
      <c r="W24">
        <v>66.319327999999999</v>
      </c>
      <c r="X24">
        <v>66.257285999999993</v>
      </c>
      <c r="Y24">
        <v>66.187652999999997</v>
      </c>
      <c r="Z24">
        <v>66.098557</v>
      </c>
      <c r="AA24">
        <v>66.024139000000005</v>
      </c>
      <c r="AB24">
        <v>65.952399999999997</v>
      </c>
      <c r="AC24">
        <v>65.872742000000002</v>
      </c>
      <c r="AD24">
        <v>65.804687999999999</v>
      </c>
      <c r="AE24">
        <v>65.736389000000003</v>
      </c>
      <c r="AF24">
        <v>65.669150999999999</v>
      </c>
      <c r="AG24">
        <v>65.593879999999999</v>
      </c>
      <c r="AH24">
        <v>65.534453999999997</v>
      </c>
      <c r="AI24">
        <v>65.453331000000006</v>
      </c>
      <c r="AJ24">
        <v>65.400588999999997</v>
      </c>
      <c r="AK24">
        <v>65.336258000000001</v>
      </c>
      <c r="AL24" s="91">
        <v>3.0000000000000001E-3</v>
      </c>
    </row>
    <row r="25" spans="1:38" ht="15" customHeight="1">
      <c r="A25" s="99" t="s">
        <v>5</v>
      </c>
      <c r="B25" s="93" t="s">
        <v>2744</v>
      </c>
      <c r="C25" t="s">
        <v>2502</v>
      </c>
      <c r="D25" t="s">
        <v>2998</v>
      </c>
      <c r="E25" t="s">
        <v>2999</v>
      </c>
      <c r="F25" t="s">
        <v>2728</v>
      </c>
      <c r="G25">
        <v>73.406424999999999</v>
      </c>
      <c r="H25">
        <v>76.394942999999998</v>
      </c>
      <c r="I25">
        <v>76.722694000000004</v>
      </c>
      <c r="J25">
        <v>76.857201000000003</v>
      </c>
      <c r="K25">
        <v>78.018790999999993</v>
      </c>
      <c r="L25">
        <v>78.743499999999997</v>
      </c>
      <c r="M25">
        <v>79.558464000000001</v>
      </c>
      <c r="N25">
        <v>79.667168000000004</v>
      </c>
      <c r="O25">
        <v>79.671974000000006</v>
      </c>
      <c r="P25">
        <v>79.642707999999999</v>
      </c>
      <c r="Q25">
        <v>79.660538000000003</v>
      </c>
      <c r="R25">
        <v>79.558411000000007</v>
      </c>
      <c r="S25">
        <v>79.547279000000003</v>
      </c>
      <c r="T25">
        <v>79.498230000000007</v>
      </c>
      <c r="U25">
        <v>79.469559000000004</v>
      </c>
      <c r="V25">
        <v>79.368904000000001</v>
      </c>
      <c r="W25">
        <v>79.345375000000004</v>
      </c>
      <c r="X25">
        <v>79.316460000000006</v>
      </c>
      <c r="Y25">
        <v>79.275146000000007</v>
      </c>
      <c r="Z25">
        <v>79.206337000000005</v>
      </c>
      <c r="AA25">
        <v>79.163498000000004</v>
      </c>
      <c r="AB25">
        <v>79.122710999999995</v>
      </c>
      <c r="AC25">
        <v>79.067215000000004</v>
      </c>
      <c r="AD25">
        <v>79.026702999999998</v>
      </c>
      <c r="AE25">
        <v>78.984855999999994</v>
      </c>
      <c r="AF25">
        <v>78.942100999999994</v>
      </c>
      <c r="AG25">
        <v>78.886086000000006</v>
      </c>
      <c r="AH25">
        <v>78.851348999999999</v>
      </c>
      <c r="AI25">
        <v>78.787757999999997</v>
      </c>
      <c r="AJ25">
        <v>78.761482000000001</v>
      </c>
      <c r="AK25">
        <v>78.715941999999998</v>
      </c>
      <c r="AL25" s="91">
        <v>2E-3</v>
      </c>
    </row>
    <row r="26" spans="1:38" ht="15" customHeight="1">
      <c r="A26" s="99" t="s">
        <v>4</v>
      </c>
      <c r="B26" s="93" t="s">
        <v>2747</v>
      </c>
      <c r="C26" t="s">
        <v>2137</v>
      </c>
      <c r="D26" t="s">
        <v>3000</v>
      </c>
      <c r="E26" t="s">
        <v>3001</v>
      </c>
      <c r="F26" t="s">
        <v>2728</v>
      </c>
      <c r="G26">
        <v>0</v>
      </c>
      <c r="H26">
        <v>0</v>
      </c>
      <c r="I26">
        <v>0</v>
      </c>
      <c r="J26">
        <v>0</v>
      </c>
      <c r="K26">
        <v>0</v>
      </c>
      <c r="L26">
        <v>0</v>
      </c>
      <c r="M26">
        <v>0</v>
      </c>
      <c r="N26">
        <v>0</v>
      </c>
      <c r="O26">
        <v>0</v>
      </c>
      <c r="P26">
        <v>0</v>
      </c>
      <c r="Q26">
        <v>0</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t="s">
        <v>549</v>
      </c>
    </row>
    <row r="27" spans="1:38" ht="15" customHeight="1">
      <c r="A27" s="99" t="s">
        <v>3</v>
      </c>
      <c r="B27" s="93" t="s">
        <v>2750</v>
      </c>
      <c r="C27" t="s">
        <v>2141</v>
      </c>
      <c r="D27" t="s">
        <v>3002</v>
      </c>
      <c r="E27" t="s">
        <v>3003</v>
      </c>
      <c r="F27" t="s">
        <v>2728</v>
      </c>
      <c r="G27">
        <v>59.290179999999999</v>
      </c>
      <c r="H27">
        <v>62.071899000000002</v>
      </c>
      <c r="I27">
        <v>62.589328999999999</v>
      </c>
      <c r="J27">
        <v>63.589759999999998</v>
      </c>
      <c r="K27">
        <v>64.562302000000003</v>
      </c>
      <c r="L27">
        <v>65.483376000000007</v>
      </c>
      <c r="M27">
        <v>66.175285000000002</v>
      </c>
      <c r="N27">
        <v>66.129035999999999</v>
      </c>
      <c r="O27">
        <v>66.042563999999999</v>
      </c>
      <c r="P27">
        <v>65.958022999999997</v>
      </c>
      <c r="Q27">
        <v>65.901161000000002</v>
      </c>
      <c r="R27">
        <v>65.874831999999998</v>
      </c>
      <c r="S27">
        <v>65.808395000000004</v>
      </c>
      <c r="T27">
        <v>65.754692000000006</v>
      </c>
      <c r="U27">
        <v>65.687363000000005</v>
      </c>
      <c r="V27">
        <v>65.613418999999993</v>
      </c>
      <c r="W27">
        <v>65.531311000000002</v>
      </c>
      <c r="X27">
        <v>65.463913000000005</v>
      </c>
      <c r="Y27">
        <v>65.389824000000004</v>
      </c>
      <c r="Z27">
        <v>65.309830000000005</v>
      </c>
      <c r="AA27">
        <v>65.220589000000004</v>
      </c>
      <c r="AB27">
        <v>65.126761999999999</v>
      </c>
      <c r="AC27">
        <v>65.040336999999994</v>
      </c>
      <c r="AD27">
        <v>64.954230999999993</v>
      </c>
      <c r="AE27">
        <v>64.87294</v>
      </c>
      <c r="AF27">
        <v>64.785278000000005</v>
      </c>
      <c r="AG27">
        <v>64.701674999999994</v>
      </c>
      <c r="AH27">
        <v>64.617935000000003</v>
      </c>
      <c r="AI27">
        <v>64.525856000000005</v>
      </c>
      <c r="AJ27">
        <v>64.435905000000005</v>
      </c>
      <c r="AK27">
        <v>64.349982999999995</v>
      </c>
      <c r="AL27" s="91">
        <v>3.0000000000000001E-3</v>
      </c>
    </row>
    <row r="28" spans="1:38" ht="15" customHeight="1">
      <c r="A28" s="99" t="s">
        <v>2</v>
      </c>
      <c r="B28" s="93" t="s">
        <v>2753</v>
      </c>
      <c r="C28" t="s">
        <v>2145</v>
      </c>
      <c r="D28" t="s">
        <v>3004</v>
      </c>
      <c r="E28" t="s">
        <v>3005</v>
      </c>
      <c r="F28" t="s">
        <v>2728</v>
      </c>
      <c r="G28">
        <v>43.681716999999999</v>
      </c>
      <c r="H28">
        <v>46.401386000000002</v>
      </c>
      <c r="I28">
        <v>46.785164000000002</v>
      </c>
      <c r="J28">
        <v>47.415855000000001</v>
      </c>
      <c r="K28">
        <v>48.090491999999998</v>
      </c>
      <c r="L28">
        <v>48.687514999999998</v>
      </c>
      <c r="M28">
        <v>49.330573999999999</v>
      </c>
      <c r="N28">
        <v>49.368178999999998</v>
      </c>
      <c r="O28">
        <v>49.283656999999998</v>
      </c>
      <c r="P28">
        <v>49.246184999999997</v>
      </c>
      <c r="Q28">
        <v>49.253051999999997</v>
      </c>
      <c r="R28">
        <v>49.153641</v>
      </c>
      <c r="S28">
        <v>49.118232999999996</v>
      </c>
      <c r="T28">
        <v>49.066924999999998</v>
      </c>
      <c r="U28">
        <v>49.039794999999998</v>
      </c>
      <c r="V28">
        <v>48.957588000000001</v>
      </c>
      <c r="W28">
        <v>48.913455999999996</v>
      </c>
      <c r="X28">
        <v>48.865710999999997</v>
      </c>
      <c r="Y28">
        <v>48.821747000000002</v>
      </c>
      <c r="Z28">
        <v>48.754303</v>
      </c>
      <c r="AA28">
        <v>48.706524000000002</v>
      </c>
      <c r="AB28">
        <v>48.651935999999999</v>
      </c>
      <c r="AC28">
        <v>48.591487999999998</v>
      </c>
      <c r="AD28">
        <v>48.540230000000001</v>
      </c>
      <c r="AE28">
        <v>48.490653999999999</v>
      </c>
      <c r="AF28">
        <v>48.445137000000003</v>
      </c>
      <c r="AG28">
        <v>48.386150000000001</v>
      </c>
      <c r="AH28">
        <v>48.340117999999997</v>
      </c>
      <c r="AI28">
        <v>48.281329999999997</v>
      </c>
      <c r="AJ28">
        <v>48.242370999999999</v>
      </c>
      <c r="AK28">
        <v>48.194865999999998</v>
      </c>
      <c r="AL28" s="91">
        <v>3.0000000000000001E-3</v>
      </c>
    </row>
    <row r="29" spans="1:38" ht="15" customHeight="1">
      <c r="A29" s="99" t="s">
        <v>2</v>
      </c>
      <c r="B29" s="93" t="s">
        <v>2756</v>
      </c>
      <c r="C29" t="s">
        <v>2149</v>
      </c>
      <c r="D29" t="s">
        <v>3006</v>
      </c>
      <c r="E29" t="s">
        <v>3007</v>
      </c>
      <c r="F29" t="s">
        <v>2728</v>
      </c>
      <c r="G29">
        <v>41.084128999999997</v>
      </c>
      <c r="H29">
        <v>43.492274999999999</v>
      </c>
      <c r="I29">
        <v>43.989040000000003</v>
      </c>
      <c r="J29">
        <v>44.692486000000002</v>
      </c>
      <c r="K29">
        <v>45.242503999999997</v>
      </c>
      <c r="L29">
        <v>45.714989000000003</v>
      </c>
      <c r="M29">
        <v>46.277256000000001</v>
      </c>
      <c r="N29">
        <v>46.302428999999997</v>
      </c>
      <c r="O29">
        <v>46.213982000000001</v>
      </c>
      <c r="P29">
        <v>46.159278999999998</v>
      </c>
      <c r="Q29">
        <v>46.146366</v>
      </c>
      <c r="R29">
        <v>46.078460999999997</v>
      </c>
      <c r="S29">
        <v>46.034953999999999</v>
      </c>
      <c r="T29">
        <v>45.990093000000002</v>
      </c>
      <c r="U29">
        <v>45.95232</v>
      </c>
      <c r="V29">
        <v>45.874695000000003</v>
      </c>
      <c r="W29">
        <v>45.810901999999999</v>
      </c>
      <c r="X29">
        <v>45.759312000000001</v>
      </c>
      <c r="Y29">
        <v>45.712795</v>
      </c>
      <c r="Z29">
        <v>45.650092999999998</v>
      </c>
      <c r="AA29">
        <v>45.595630999999997</v>
      </c>
      <c r="AB29">
        <v>45.540092000000001</v>
      </c>
      <c r="AC29">
        <v>45.481884000000001</v>
      </c>
      <c r="AD29">
        <v>45.425831000000002</v>
      </c>
      <c r="AE29">
        <v>45.376533999999999</v>
      </c>
      <c r="AF29">
        <v>45.328536999999997</v>
      </c>
      <c r="AG29">
        <v>45.274653999999998</v>
      </c>
      <c r="AH29">
        <v>45.227088999999999</v>
      </c>
      <c r="AI29">
        <v>45.165667999999997</v>
      </c>
      <c r="AJ29">
        <v>45.118164</v>
      </c>
      <c r="AK29">
        <v>45.064678000000001</v>
      </c>
      <c r="AL29" s="91">
        <v>3.0000000000000001E-3</v>
      </c>
    </row>
    <row r="30" spans="1:38" ht="15" customHeight="1">
      <c r="A30" s="99" t="s">
        <v>6</v>
      </c>
      <c r="B30" s="93" t="s">
        <v>2759</v>
      </c>
      <c r="C30" t="s">
        <v>2153</v>
      </c>
      <c r="D30" t="s">
        <v>3008</v>
      </c>
      <c r="E30" t="s">
        <v>3009</v>
      </c>
      <c r="F30" t="s">
        <v>2728</v>
      </c>
      <c r="G30">
        <v>42.180911999999999</v>
      </c>
      <c r="H30">
        <v>44.919338000000003</v>
      </c>
      <c r="I30">
        <v>45.354712999999997</v>
      </c>
      <c r="J30">
        <v>46.012107999999998</v>
      </c>
      <c r="K30">
        <v>46.680264000000001</v>
      </c>
      <c r="L30">
        <v>47.185074</v>
      </c>
      <c r="M30">
        <v>47.796740999999997</v>
      </c>
      <c r="N30">
        <v>47.821854000000002</v>
      </c>
      <c r="O30">
        <v>47.724083</v>
      </c>
      <c r="P30">
        <v>47.664473999999998</v>
      </c>
      <c r="Q30">
        <v>47.650908999999999</v>
      </c>
      <c r="R30">
        <v>47.539561999999997</v>
      </c>
      <c r="S30">
        <v>47.488632000000003</v>
      </c>
      <c r="T30">
        <v>47.426285</v>
      </c>
      <c r="U30">
        <v>47.384692999999999</v>
      </c>
      <c r="V30">
        <v>47.291466</v>
      </c>
      <c r="W30">
        <v>47.233871000000001</v>
      </c>
      <c r="X30">
        <v>47.174019000000001</v>
      </c>
      <c r="Y30">
        <v>47.117657000000001</v>
      </c>
      <c r="Z30">
        <v>47.043140000000001</v>
      </c>
      <c r="AA30">
        <v>46.985377999999997</v>
      </c>
      <c r="AB30">
        <v>46.916564999999999</v>
      </c>
      <c r="AC30">
        <v>46.845756999999999</v>
      </c>
      <c r="AD30">
        <v>46.777000000000001</v>
      </c>
      <c r="AE30">
        <v>46.714320999999998</v>
      </c>
      <c r="AF30">
        <v>46.653229000000003</v>
      </c>
      <c r="AG30">
        <v>46.583976999999997</v>
      </c>
      <c r="AH30">
        <v>46.527424000000003</v>
      </c>
      <c r="AI30">
        <v>46.464230000000001</v>
      </c>
      <c r="AJ30">
        <v>46.417346999999999</v>
      </c>
      <c r="AK30">
        <v>46.364136000000002</v>
      </c>
      <c r="AL30" s="91">
        <v>3.0000000000000001E-3</v>
      </c>
    </row>
    <row r="31" spans="1:38" ht="15" customHeight="1">
      <c r="A31" s="99" t="s">
        <v>6</v>
      </c>
      <c r="B31" s="93" t="s">
        <v>2762</v>
      </c>
      <c r="C31" t="s">
        <v>2157</v>
      </c>
      <c r="D31" t="s">
        <v>3010</v>
      </c>
      <c r="E31" t="s">
        <v>3011</v>
      </c>
      <c r="F31" t="s">
        <v>2728</v>
      </c>
      <c r="G31">
        <v>42.023262000000003</v>
      </c>
      <c r="H31">
        <v>44.358325999999998</v>
      </c>
      <c r="I31">
        <v>44.903205999999997</v>
      </c>
      <c r="J31">
        <v>45.501362</v>
      </c>
      <c r="K31">
        <v>46.023895000000003</v>
      </c>
      <c r="L31">
        <v>46.510002</v>
      </c>
      <c r="M31">
        <v>47.123362999999998</v>
      </c>
      <c r="N31">
        <v>47.149250000000002</v>
      </c>
      <c r="O31">
        <v>47.074233999999997</v>
      </c>
      <c r="P31">
        <v>47.020443</v>
      </c>
      <c r="Q31">
        <v>47.004593</v>
      </c>
      <c r="R31">
        <v>46.943367000000002</v>
      </c>
      <c r="S31">
        <v>46.897697000000001</v>
      </c>
      <c r="T31">
        <v>46.853625999999998</v>
      </c>
      <c r="U31">
        <v>46.817013000000003</v>
      </c>
      <c r="V31">
        <v>46.744019000000002</v>
      </c>
      <c r="W31">
        <v>46.681877</v>
      </c>
      <c r="X31">
        <v>46.629703999999997</v>
      </c>
      <c r="Y31">
        <v>46.580607999999998</v>
      </c>
      <c r="Z31">
        <v>46.517651000000001</v>
      </c>
      <c r="AA31">
        <v>46.460814999999997</v>
      </c>
      <c r="AB31">
        <v>46.404407999999997</v>
      </c>
      <c r="AC31">
        <v>46.344634999999997</v>
      </c>
      <c r="AD31">
        <v>46.28754</v>
      </c>
      <c r="AE31">
        <v>46.236732000000003</v>
      </c>
      <c r="AF31">
        <v>46.187519000000002</v>
      </c>
      <c r="AG31">
        <v>46.132404000000001</v>
      </c>
      <c r="AH31">
        <v>46.083378000000003</v>
      </c>
      <c r="AI31">
        <v>46.023482999999999</v>
      </c>
      <c r="AJ31">
        <v>45.975223999999997</v>
      </c>
      <c r="AK31">
        <v>45.924174999999998</v>
      </c>
      <c r="AL31" s="91">
        <v>3.0000000000000001E-3</v>
      </c>
    </row>
    <row r="32" spans="1:38" ht="15" customHeight="1">
      <c r="A32" s="99" t="s">
        <v>7</v>
      </c>
      <c r="B32" s="93" t="s">
        <v>2765</v>
      </c>
      <c r="C32" t="s">
        <v>2160</v>
      </c>
      <c r="D32" t="s">
        <v>3012</v>
      </c>
      <c r="E32" t="s">
        <v>3013</v>
      </c>
      <c r="F32" t="s">
        <v>2728</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t="s">
        <v>549</v>
      </c>
    </row>
    <row r="33" spans="1:38" ht="15" customHeight="1">
      <c r="A33" s="99" t="s">
        <v>7</v>
      </c>
      <c r="B33" s="93" t="s">
        <v>2768</v>
      </c>
      <c r="C33" t="s">
        <v>2164</v>
      </c>
      <c r="D33" t="s">
        <v>3014</v>
      </c>
      <c r="E33" t="s">
        <v>3015</v>
      </c>
      <c r="F33" t="s">
        <v>2728</v>
      </c>
      <c r="G33">
        <v>52.413367999999998</v>
      </c>
      <c r="H33">
        <v>52.369132999999998</v>
      </c>
      <c r="I33">
        <v>52.347267000000002</v>
      </c>
      <c r="J33">
        <v>52.431266999999998</v>
      </c>
      <c r="K33">
        <v>52.610073</v>
      </c>
      <c r="L33">
        <v>52.796734000000001</v>
      </c>
      <c r="M33">
        <v>53.046658000000001</v>
      </c>
      <c r="N33">
        <v>53.047482000000002</v>
      </c>
      <c r="O33">
        <v>53.096645000000002</v>
      </c>
      <c r="P33">
        <v>53.121341999999999</v>
      </c>
      <c r="Q33">
        <v>53.140663000000004</v>
      </c>
      <c r="R33">
        <v>53.163288000000001</v>
      </c>
      <c r="S33">
        <v>53.183394999999997</v>
      </c>
      <c r="T33">
        <v>53.199001000000003</v>
      </c>
      <c r="U33">
        <v>53.218516999999999</v>
      </c>
      <c r="V33">
        <v>53.241382999999999</v>
      </c>
      <c r="W33">
        <v>53.263615000000001</v>
      </c>
      <c r="X33">
        <v>53.283104000000002</v>
      </c>
      <c r="Y33">
        <v>53.301116999999998</v>
      </c>
      <c r="Z33">
        <v>53.320701999999997</v>
      </c>
      <c r="AA33">
        <v>53.339179999999999</v>
      </c>
      <c r="AB33">
        <v>53.357886999999998</v>
      </c>
      <c r="AC33">
        <v>53.376598000000001</v>
      </c>
      <c r="AD33">
        <v>53.394801999999999</v>
      </c>
      <c r="AE33">
        <v>53.413342</v>
      </c>
      <c r="AF33">
        <v>53.430774999999997</v>
      </c>
      <c r="AG33">
        <v>53.448017</v>
      </c>
      <c r="AH33">
        <v>53.464576999999998</v>
      </c>
      <c r="AI33">
        <v>53.480899999999998</v>
      </c>
      <c r="AJ33">
        <v>53.495609000000002</v>
      </c>
      <c r="AK33">
        <v>53.50967</v>
      </c>
      <c r="AL33" s="91">
        <v>1E-3</v>
      </c>
    </row>
    <row r="34" spans="1:38" ht="15" customHeight="1">
      <c r="A34" s="99"/>
      <c r="B34" s="93" t="s">
        <v>2771</v>
      </c>
      <c r="C34" t="s">
        <v>2772</v>
      </c>
      <c r="D34" t="s">
        <v>3016</v>
      </c>
      <c r="E34" t="s">
        <v>3017</v>
      </c>
      <c r="F34" t="s">
        <v>2728</v>
      </c>
      <c r="G34">
        <v>43.264011000000004</v>
      </c>
      <c r="H34">
        <v>45.133468999999998</v>
      </c>
      <c r="I34">
        <v>45.638382</v>
      </c>
      <c r="J34">
        <v>46.329559000000003</v>
      </c>
      <c r="K34">
        <v>46.974044999999997</v>
      </c>
      <c r="L34">
        <v>47.544497999999997</v>
      </c>
      <c r="M34">
        <v>48.288283999999997</v>
      </c>
      <c r="N34">
        <v>48.419249999999998</v>
      </c>
      <c r="O34">
        <v>48.519196000000001</v>
      </c>
      <c r="P34">
        <v>48.602192000000002</v>
      </c>
      <c r="Q34">
        <v>48.758029999999998</v>
      </c>
      <c r="R34">
        <v>48.944358999999999</v>
      </c>
      <c r="S34">
        <v>49.116050999999999</v>
      </c>
      <c r="T34">
        <v>49.343533000000001</v>
      </c>
      <c r="U34">
        <v>49.588878999999999</v>
      </c>
      <c r="V34">
        <v>49.838386999999997</v>
      </c>
      <c r="W34">
        <v>50.062164000000003</v>
      </c>
      <c r="X34">
        <v>50.324268000000004</v>
      </c>
      <c r="Y34">
        <v>50.609341000000001</v>
      </c>
      <c r="Z34">
        <v>50.887779000000002</v>
      </c>
      <c r="AA34">
        <v>51.161552</v>
      </c>
      <c r="AB34">
        <v>51.375084000000001</v>
      </c>
      <c r="AC34">
        <v>51.577618000000001</v>
      </c>
      <c r="AD34">
        <v>51.784939000000001</v>
      </c>
      <c r="AE34">
        <v>52.021469000000003</v>
      </c>
      <c r="AF34">
        <v>52.278286000000001</v>
      </c>
      <c r="AG34">
        <v>52.554256000000002</v>
      </c>
      <c r="AH34">
        <v>52.823684999999998</v>
      </c>
      <c r="AI34">
        <v>53.105880999999997</v>
      </c>
      <c r="AJ34">
        <v>53.415283000000002</v>
      </c>
      <c r="AK34">
        <v>53.766708000000001</v>
      </c>
      <c r="AL34" s="91">
        <v>7.0000000000000001E-3</v>
      </c>
    </row>
    <row r="35" spans="1:38" ht="15" customHeight="1">
      <c r="A35" s="99"/>
      <c r="B35" s="93"/>
      <c r="C35" t="s">
        <v>2775</v>
      </c>
      <c r="E35" t="s">
        <v>3018</v>
      </c>
    </row>
    <row r="36" spans="1:38" ht="15" customHeight="1">
      <c r="A36" s="99"/>
      <c r="B36" s="93"/>
      <c r="C36" t="s">
        <v>2181</v>
      </c>
      <c r="E36" t="s">
        <v>3019</v>
      </c>
    </row>
    <row r="37" spans="1:38" s="37" customFormat="1" ht="15" customHeight="1">
      <c r="A37" s="99" t="s">
        <v>3</v>
      </c>
      <c r="B37" s="93" t="s">
        <v>2776</v>
      </c>
      <c r="C37" t="s">
        <v>2102</v>
      </c>
      <c r="D37" t="s">
        <v>3020</v>
      </c>
      <c r="E37" t="s">
        <v>3021</v>
      </c>
      <c r="F37" t="s">
        <v>2728</v>
      </c>
      <c r="G37">
        <v>30.781351000000001</v>
      </c>
      <c r="H37">
        <v>31.734869</v>
      </c>
      <c r="I37">
        <v>32.215733</v>
      </c>
      <c r="J37">
        <v>32.607708000000002</v>
      </c>
      <c r="K37">
        <v>32.887383</v>
      </c>
      <c r="L37">
        <v>33.219242000000001</v>
      </c>
      <c r="M37">
        <v>33.306679000000003</v>
      </c>
      <c r="N37">
        <v>33.296996999999998</v>
      </c>
      <c r="O37">
        <v>33.293453</v>
      </c>
      <c r="P37">
        <v>33.279564000000001</v>
      </c>
      <c r="Q37">
        <v>33.274303000000003</v>
      </c>
      <c r="R37">
        <v>33.249251999999998</v>
      </c>
      <c r="S37">
        <v>33.221687000000003</v>
      </c>
      <c r="T37">
        <v>33.185428999999999</v>
      </c>
      <c r="U37">
        <v>33.157100999999997</v>
      </c>
      <c r="V37">
        <v>33.122115999999998</v>
      </c>
      <c r="W37">
        <v>33.086300000000001</v>
      </c>
      <c r="X37">
        <v>33.052925000000002</v>
      </c>
      <c r="Y37">
        <v>33.036205000000002</v>
      </c>
      <c r="Z37">
        <v>33.002163000000003</v>
      </c>
      <c r="AA37">
        <v>32.977539</v>
      </c>
      <c r="AB37">
        <v>32.955719000000002</v>
      </c>
      <c r="AC37">
        <v>32.935600000000001</v>
      </c>
      <c r="AD37">
        <v>32.913573999999997</v>
      </c>
      <c r="AE37">
        <v>32.894779</v>
      </c>
      <c r="AF37">
        <v>32.875202000000002</v>
      </c>
      <c r="AG37">
        <v>32.853752</v>
      </c>
      <c r="AH37">
        <v>32.834758999999998</v>
      </c>
      <c r="AI37">
        <v>32.812449999999998</v>
      </c>
      <c r="AJ37">
        <v>32.792171000000003</v>
      </c>
      <c r="AK37">
        <v>32.77158</v>
      </c>
      <c r="AL37" s="91">
        <v>2E-3</v>
      </c>
    </row>
    <row r="38" spans="1:38" ht="15" customHeight="1">
      <c r="A38" s="99" t="s">
        <v>4</v>
      </c>
      <c r="B38" s="93" t="s">
        <v>2779</v>
      </c>
      <c r="C38" t="s">
        <v>2107</v>
      </c>
      <c r="D38" t="s">
        <v>3022</v>
      </c>
      <c r="E38" t="s">
        <v>3023</v>
      </c>
      <c r="F38" t="s">
        <v>2728</v>
      </c>
      <c r="G38">
        <v>37.262664999999998</v>
      </c>
      <c r="H38">
        <v>38.0471</v>
      </c>
      <c r="I38">
        <v>38.387920000000001</v>
      </c>
      <c r="J38">
        <v>38.684437000000003</v>
      </c>
      <c r="K38">
        <v>38.872695999999998</v>
      </c>
      <c r="L38">
        <v>39.309044</v>
      </c>
      <c r="M38">
        <v>39.340187</v>
      </c>
      <c r="N38">
        <v>39.243614000000001</v>
      </c>
      <c r="O38">
        <v>39.200294</v>
      </c>
      <c r="P38">
        <v>39.141646999999999</v>
      </c>
      <c r="Q38">
        <v>39.082649000000004</v>
      </c>
      <c r="R38">
        <v>39.020496000000001</v>
      </c>
      <c r="S38">
        <v>38.967106000000001</v>
      </c>
      <c r="T38">
        <v>38.90596</v>
      </c>
      <c r="U38">
        <v>38.866112000000001</v>
      </c>
      <c r="V38">
        <v>38.810543000000003</v>
      </c>
      <c r="W38">
        <v>38.772945</v>
      </c>
      <c r="X38">
        <v>38.731529000000002</v>
      </c>
      <c r="Y38">
        <v>38.691527999999998</v>
      </c>
      <c r="Z38">
        <v>38.662681999999997</v>
      </c>
      <c r="AA38">
        <v>38.616664999999998</v>
      </c>
      <c r="AB38">
        <v>38.585757999999998</v>
      </c>
      <c r="AC38">
        <v>38.551231000000001</v>
      </c>
      <c r="AD38">
        <v>38.521808999999998</v>
      </c>
      <c r="AE38">
        <v>38.493309000000004</v>
      </c>
      <c r="AF38">
        <v>38.470374999999997</v>
      </c>
      <c r="AG38">
        <v>38.435431999999999</v>
      </c>
      <c r="AH38">
        <v>38.407165999999997</v>
      </c>
      <c r="AI38">
        <v>38.377673999999999</v>
      </c>
      <c r="AJ38">
        <v>38.347389</v>
      </c>
      <c r="AK38">
        <v>38.316231000000002</v>
      </c>
      <c r="AL38" s="91">
        <v>1E-3</v>
      </c>
    </row>
    <row r="39" spans="1:38" ht="15" customHeight="1">
      <c r="A39" s="99"/>
      <c r="B39" s="93"/>
      <c r="C39" t="s">
        <v>2192</v>
      </c>
      <c r="E39" t="s">
        <v>3024</v>
      </c>
    </row>
    <row r="40" spans="1:38" ht="15" customHeight="1">
      <c r="A40" s="99" t="s">
        <v>3</v>
      </c>
      <c r="B40" s="93" t="s">
        <v>2782</v>
      </c>
      <c r="C40" t="s">
        <v>2116</v>
      </c>
      <c r="D40" t="s">
        <v>3025</v>
      </c>
      <c r="E40" t="s">
        <v>3026</v>
      </c>
      <c r="F40" t="s">
        <v>2728</v>
      </c>
      <c r="G40">
        <v>30.990406</v>
      </c>
      <c r="H40">
        <v>31.943642000000001</v>
      </c>
      <c r="I40">
        <v>32.440624</v>
      </c>
      <c r="J40">
        <v>32.825465999999999</v>
      </c>
      <c r="K40">
        <v>33.102694999999997</v>
      </c>
      <c r="L40">
        <v>33.476562000000001</v>
      </c>
      <c r="M40">
        <v>33.571907000000003</v>
      </c>
      <c r="N40">
        <v>33.565994000000003</v>
      </c>
      <c r="O40">
        <v>33.562564999999999</v>
      </c>
      <c r="P40">
        <v>33.548819999999999</v>
      </c>
      <c r="Q40">
        <v>33.544189000000003</v>
      </c>
      <c r="R40">
        <v>33.522174999999997</v>
      </c>
      <c r="S40">
        <v>33.498440000000002</v>
      </c>
      <c r="T40">
        <v>33.465426999999998</v>
      </c>
      <c r="U40">
        <v>33.440703999999997</v>
      </c>
      <c r="V40">
        <v>33.408821000000003</v>
      </c>
      <c r="W40">
        <v>33.381706000000001</v>
      </c>
      <c r="X40">
        <v>33.347293999999998</v>
      </c>
      <c r="Y40">
        <v>33.332577000000001</v>
      </c>
      <c r="Z40">
        <v>33.302700000000002</v>
      </c>
      <c r="AA40">
        <v>33.280067000000003</v>
      </c>
      <c r="AB40">
        <v>33.257980000000003</v>
      </c>
      <c r="AC40">
        <v>33.240932000000001</v>
      </c>
      <c r="AD40">
        <v>33.219738</v>
      </c>
      <c r="AE40">
        <v>33.203418999999997</v>
      </c>
      <c r="AF40">
        <v>33.186416999999999</v>
      </c>
      <c r="AG40">
        <v>33.167811999999998</v>
      </c>
      <c r="AH40">
        <v>33.151446999999997</v>
      </c>
      <c r="AI40">
        <v>33.132545</v>
      </c>
      <c r="AJ40">
        <v>33.115498000000002</v>
      </c>
      <c r="AK40">
        <v>33.098548999999998</v>
      </c>
      <c r="AL40" s="91">
        <v>2E-3</v>
      </c>
    </row>
    <row r="41" spans="1:38" ht="15" customHeight="1">
      <c r="A41" s="99" t="s">
        <v>1</v>
      </c>
      <c r="B41" s="93" t="s">
        <v>2785</v>
      </c>
      <c r="C41" t="s">
        <v>2424</v>
      </c>
      <c r="D41" t="s">
        <v>3027</v>
      </c>
      <c r="E41" t="s">
        <v>3028</v>
      </c>
      <c r="F41" t="s">
        <v>2728</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t="s">
        <v>549</v>
      </c>
    </row>
    <row r="42" spans="1:38" ht="15" customHeight="1">
      <c r="A42" s="99" t="s">
        <v>1</v>
      </c>
      <c r="B42" s="93" t="s">
        <v>2787</v>
      </c>
      <c r="C42" t="s">
        <v>2427</v>
      </c>
      <c r="D42" t="s">
        <v>3029</v>
      </c>
      <c r="E42" t="s">
        <v>3030</v>
      </c>
      <c r="F42" t="s">
        <v>2728</v>
      </c>
      <c r="G42">
        <v>99.170578000000006</v>
      </c>
      <c r="H42">
        <v>98.425858000000005</v>
      </c>
      <c r="I42">
        <v>97.966483999999994</v>
      </c>
      <c r="J42">
        <v>97.268912999999998</v>
      </c>
      <c r="K42">
        <v>96.143173000000004</v>
      </c>
      <c r="L42">
        <v>95.668143999999998</v>
      </c>
      <c r="M42">
        <v>94.834434999999999</v>
      </c>
      <c r="N42">
        <v>94.355391999999995</v>
      </c>
      <c r="O42">
        <v>94.001389000000003</v>
      </c>
      <c r="P42">
        <v>93.716849999999994</v>
      </c>
      <c r="Q42">
        <v>93.490691999999996</v>
      </c>
      <c r="R42">
        <v>93.308113000000006</v>
      </c>
      <c r="S42">
        <v>93.187011999999996</v>
      </c>
      <c r="T42">
        <v>93.132262999999995</v>
      </c>
      <c r="U42">
        <v>93.097610000000003</v>
      </c>
      <c r="V42">
        <v>93.076767000000004</v>
      </c>
      <c r="W42">
        <v>93.061546000000007</v>
      </c>
      <c r="X42">
        <v>93.061256</v>
      </c>
      <c r="Y42">
        <v>93.044792000000001</v>
      </c>
      <c r="Z42">
        <v>93.038985999999994</v>
      </c>
      <c r="AA42">
        <v>93.038894999999997</v>
      </c>
      <c r="AB42">
        <v>93.032844999999995</v>
      </c>
      <c r="AC42">
        <v>93.025749000000005</v>
      </c>
      <c r="AD42">
        <v>93.028473000000005</v>
      </c>
      <c r="AE42">
        <v>93.029976000000005</v>
      </c>
      <c r="AF42">
        <v>93.030547999999996</v>
      </c>
      <c r="AG42">
        <v>93.030151000000004</v>
      </c>
      <c r="AH42">
        <v>93.034119000000004</v>
      </c>
      <c r="AI42">
        <v>93.038291999999998</v>
      </c>
      <c r="AJ42">
        <v>93.043633</v>
      </c>
      <c r="AK42">
        <v>93.050651999999999</v>
      </c>
      <c r="AL42" s="91">
        <v>-2E-3</v>
      </c>
    </row>
    <row r="43" spans="1:38" ht="15" customHeight="1">
      <c r="A43" s="99" t="s">
        <v>1</v>
      </c>
      <c r="B43" s="93" t="s">
        <v>2789</v>
      </c>
      <c r="C43" t="s">
        <v>2430</v>
      </c>
      <c r="D43" t="s">
        <v>3031</v>
      </c>
      <c r="E43" t="s">
        <v>3032</v>
      </c>
      <c r="F43" t="s">
        <v>2728</v>
      </c>
      <c r="G43">
        <v>102.266846</v>
      </c>
      <c r="H43">
        <v>101.903458</v>
      </c>
      <c r="I43">
        <v>101.578209</v>
      </c>
      <c r="J43">
        <v>101.308868</v>
      </c>
      <c r="K43">
        <v>101.025757</v>
      </c>
      <c r="L43">
        <v>101.13318599999999</v>
      </c>
      <c r="M43">
        <v>100.486519</v>
      </c>
      <c r="N43">
        <v>100.032928</v>
      </c>
      <c r="O43">
        <v>99.763084000000006</v>
      </c>
      <c r="P43">
        <v>99.556579999999997</v>
      </c>
      <c r="Q43">
        <v>99.235022999999998</v>
      </c>
      <c r="R43">
        <v>99.055297999999993</v>
      </c>
      <c r="S43">
        <v>98.916320999999996</v>
      </c>
      <c r="T43">
        <v>98.822158999999999</v>
      </c>
      <c r="U43">
        <v>98.744956999999999</v>
      </c>
      <c r="V43">
        <v>98.715148999999997</v>
      </c>
      <c r="W43">
        <v>98.680153000000004</v>
      </c>
      <c r="X43">
        <v>98.658019999999993</v>
      </c>
      <c r="Y43">
        <v>98.630225999999993</v>
      </c>
      <c r="Z43">
        <v>98.622421000000003</v>
      </c>
      <c r="AA43">
        <v>98.606689000000003</v>
      </c>
      <c r="AB43">
        <v>98.614448999999993</v>
      </c>
      <c r="AC43">
        <v>98.629638999999997</v>
      </c>
      <c r="AD43">
        <v>98.642951999999994</v>
      </c>
      <c r="AE43">
        <v>98.655411000000001</v>
      </c>
      <c r="AF43">
        <v>98.662529000000006</v>
      </c>
      <c r="AG43">
        <v>98.681045999999995</v>
      </c>
      <c r="AH43">
        <v>98.693382</v>
      </c>
      <c r="AI43">
        <v>98.710662999999997</v>
      </c>
      <c r="AJ43">
        <v>98.711699999999993</v>
      </c>
      <c r="AK43">
        <v>98.717856999999995</v>
      </c>
      <c r="AL43" s="91">
        <v>-1E-3</v>
      </c>
    </row>
    <row r="44" spans="1:38" ht="15" customHeight="1">
      <c r="A44" s="99" t="s">
        <v>5</v>
      </c>
      <c r="B44" s="93" t="s">
        <v>2791</v>
      </c>
      <c r="C44" t="s">
        <v>2499</v>
      </c>
      <c r="D44" t="s">
        <v>3033</v>
      </c>
      <c r="E44" t="s">
        <v>3034</v>
      </c>
      <c r="F44" t="s">
        <v>2728</v>
      </c>
      <c r="G44">
        <v>47.010894999999998</v>
      </c>
      <c r="H44">
        <v>48.666736999999998</v>
      </c>
      <c r="I44">
        <v>48.673076999999999</v>
      </c>
      <c r="J44">
        <v>48.637653</v>
      </c>
      <c r="K44">
        <v>48.747093</v>
      </c>
      <c r="L44">
        <v>49.038077999999999</v>
      </c>
      <c r="M44">
        <v>48.779297</v>
      </c>
      <c r="N44">
        <v>48.589343999999997</v>
      </c>
      <c r="O44">
        <v>48.586292</v>
      </c>
      <c r="P44">
        <v>48.598315999999997</v>
      </c>
      <c r="Q44">
        <v>48.652186999999998</v>
      </c>
      <c r="R44">
        <v>48.651966000000002</v>
      </c>
      <c r="S44">
        <v>48.711070999999997</v>
      </c>
      <c r="T44">
        <v>48.775672999999998</v>
      </c>
      <c r="U44">
        <v>48.856216000000003</v>
      </c>
      <c r="V44">
        <v>48.910851000000001</v>
      </c>
      <c r="W44">
        <v>48.999389999999998</v>
      </c>
      <c r="X44">
        <v>49.103886000000003</v>
      </c>
      <c r="Y44">
        <v>49.215206000000002</v>
      </c>
      <c r="Z44">
        <v>49.318787</v>
      </c>
      <c r="AA44">
        <v>49.432774000000002</v>
      </c>
      <c r="AB44">
        <v>49.535141000000003</v>
      </c>
      <c r="AC44">
        <v>49.630180000000003</v>
      </c>
      <c r="AD44">
        <v>49.724373</v>
      </c>
      <c r="AE44">
        <v>49.812339999999999</v>
      </c>
      <c r="AF44">
        <v>49.911625000000001</v>
      </c>
      <c r="AG44">
        <v>50.010784000000001</v>
      </c>
      <c r="AH44">
        <v>50.118468999999997</v>
      </c>
      <c r="AI44">
        <v>50.208205999999997</v>
      </c>
      <c r="AJ44">
        <v>50.309421999999998</v>
      </c>
      <c r="AK44">
        <v>50.396254999999996</v>
      </c>
      <c r="AL44" s="91">
        <v>2E-3</v>
      </c>
    </row>
    <row r="45" spans="1:38" ht="15" customHeight="1">
      <c r="A45" s="99" t="s">
        <v>5</v>
      </c>
      <c r="B45" s="93" t="s">
        <v>2794</v>
      </c>
      <c r="C45" t="s">
        <v>2502</v>
      </c>
      <c r="D45" t="s">
        <v>3035</v>
      </c>
      <c r="E45" t="s">
        <v>3036</v>
      </c>
      <c r="F45" t="s">
        <v>2728</v>
      </c>
      <c r="G45">
        <v>54.178719000000001</v>
      </c>
      <c r="H45">
        <v>54.943477999999999</v>
      </c>
      <c r="I45">
        <v>55.361336000000001</v>
      </c>
      <c r="J45">
        <v>55.719273000000001</v>
      </c>
      <c r="K45">
        <v>55.809593</v>
      </c>
      <c r="L45">
        <v>63.485649000000002</v>
      </c>
      <c r="M45">
        <v>68.484520000000003</v>
      </c>
      <c r="N45">
        <v>68.751510999999994</v>
      </c>
      <c r="O45">
        <v>68.741553999999994</v>
      </c>
      <c r="P45">
        <v>68.681708999999998</v>
      </c>
      <c r="Q45">
        <v>68.649299999999997</v>
      </c>
      <c r="R45">
        <v>68.550644000000005</v>
      </c>
      <c r="S45">
        <v>68.517280999999997</v>
      </c>
      <c r="T45">
        <v>68.479759000000001</v>
      </c>
      <c r="U45">
        <v>68.449592999999993</v>
      </c>
      <c r="V45">
        <v>68.394249000000002</v>
      </c>
      <c r="W45">
        <v>68.384406999999996</v>
      </c>
      <c r="X45">
        <v>68.371727000000007</v>
      </c>
      <c r="Y45">
        <v>68.351546999999997</v>
      </c>
      <c r="Z45">
        <v>68.321335000000005</v>
      </c>
      <c r="AA45">
        <v>68.303077999999999</v>
      </c>
      <c r="AB45">
        <v>68.287857000000002</v>
      </c>
      <c r="AC45">
        <v>68.261382999999995</v>
      </c>
      <c r="AD45">
        <v>68.245688999999999</v>
      </c>
      <c r="AE45">
        <v>68.226166000000006</v>
      </c>
      <c r="AF45">
        <v>68.203636000000003</v>
      </c>
      <c r="AG45">
        <v>68.171843999999993</v>
      </c>
      <c r="AH45">
        <v>68.151306000000005</v>
      </c>
      <c r="AI45">
        <v>68.114295999999996</v>
      </c>
      <c r="AJ45">
        <v>68.093361000000002</v>
      </c>
      <c r="AK45">
        <v>68.061813000000001</v>
      </c>
      <c r="AL45" s="91">
        <v>8.0000000000000002E-3</v>
      </c>
    </row>
    <row r="46" spans="1:38" ht="15" customHeight="1">
      <c r="A46" s="99" t="s">
        <v>4</v>
      </c>
      <c r="B46" s="93" t="s">
        <v>2797</v>
      </c>
      <c r="C46" t="s">
        <v>2137</v>
      </c>
      <c r="D46" t="s">
        <v>3037</v>
      </c>
      <c r="E46" t="s">
        <v>3038</v>
      </c>
      <c r="F46" t="s">
        <v>2728</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t="s">
        <v>549</v>
      </c>
    </row>
    <row r="47" spans="1:38" ht="15" customHeight="1">
      <c r="A47" s="99" t="s">
        <v>3</v>
      </c>
      <c r="B47" s="93" t="s">
        <v>2800</v>
      </c>
      <c r="C47" t="s">
        <v>2141</v>
      </c>
      <c r="D47" t="s">
        <v>3039</v>
      </c>
      <c r="E47" t="s">
        <v>3040</v>
      </c>
      <c r="F47" t="s">
        <v>2728</v>
      </c>
      <c r="G47">
        <v>44.357875999999997</v>
      </c>
      <c r="H47">
        <v>45.452750999999999</v>
      </c>
      <c r="I47">
        <v>45.995403000000003</v>
      </c>
      <c r="J47">
        <v>46.538032999999999</v>
      </c>
      <c r="K47">
        <v>46.906703999999998</v>
      </c>
      <c r="L47">
        <v>47.992401000000001</v>
      </c>
      <c r="M47">
        <v>48.900967000000001</v>
      </c>
      <c r="N47">
        <v>49.071804</v>
      </c>
      <c r="O47">
        <v>49.005198999999998</v>
      </c>
      <c r="P47">
        <v>48.905636000000001</v>
      </c>
      <c r="Q47">
        <v>48.841782000000002</v>
      </c>
      <c r="R47">
        <v>48.765984000000003</v>
      </c>
      <c r="S47">
        <v>48.728816999999999</v>
      </c>
      <c r="T47">
        <v>48.689647999999998</v>
      </c>
      <c r="U47">
        <v>48.653519000000003</v>
      </c>
      <c r="V47">
        <v>48.602058</v>
      </c>
      <c r="W47">
        <v>48.562153000000002</v>
      </c>
      <c r="X47">
        <v>48.523819000000003</v>
      </c>
      <c r="Y47">
        <v>48.476131000000002</v>
      </c>
      <c r="Z47">
        <v>48.422843999999998</v>
      </c>
      <c r="AA47">
        <v>48.371502</v>
      </c>
      <c r="AB47">
        <v>48.314053000000001</v>
      </c>
      <c r="AC47">
        <v>48.253825999999997</v>
      </c>
      <c r="AD47">
        <v>48.197032999999998</v>
      </c>
      <c r="AE47">
        <v>48.142715000000003</v>
      </c>
      <c r="AF47">
        <v>48.087707999999999</v>
      </c>
      <c r="AG47">
        <v>48.031067</v>
      </c>
      <c r="AH47">
        <v>47.979263000000003</v>
      </c>
      <c r="AI47">
        <v>47.924652000000002</v>
      </c>
      <c r="AJ47">
        <v>47.875210000000003</v>
      </c>
      <c r="AK47">
        <v>47.825684000000003</v>
      </c>
      <c r="AL47" s="91">
        <v>3.0000000000000001E-3</v>
      </c>
    </row>
    <row r="48" spans="1:38" ht="15" customHeight="1">
      <c r="A48" s="99" t="s">
        <v>2</v>
      </c>
      <c r="B48" s="93" t="s">
        <v>2803</v>
      </c>
      <c r="C48" t="s">
        <v>2145</v>
      </c>
      <c r="D48" t="s">
        <v>3041</v>
      </c>
      <c r="E48" t="s">
        <v>3042</v>
      </c>
      <c r="F48" t="s">
        <v>2728</v>
      </c>
      <c r="G48">
        <v>31.861865999999999</v>
      </c>
      <c r="H48">
        <v>32.843581999999998</v>
      </c>
      <c r="I48">
        <v>33.386707000000001</v>
      </c>
      <c r="J48">
        <v>33.716830999999999</v>
      </c>
      <c r="K48">
        <v>33.918095000000001</v>
      </c>
      <c r="L48">
        <v>34.391376000000001</v>
      </c>
      <c r="M48">
        <v>34.498711</v>
      </c>
      <c r="N48">
        <v>34.498961999999999</v>
      </c>
      <c r="O48">
        <v>34.490237999999998</v>
      </c>
      <c r="P48">
        <v>34.477215000000001</v>
      </c>
      <c r="Q48">
        <v>34.467044999999999</v>
      </c>
      <c r="R48">
        <v>34.451011999999999</v>
      </c>
      <c r="S48">
        <v>34.429020000000001</v>
      </c>
      <c r="T48">
        <v>34.387855999999999</v>
      </c>
      <c r="U48">
        <v>34.36533</v>
      </c>
      <c r="V48">
        <v>34.336357</v>
      </c>
      <c r="W48">
        <v>34.319068999999999</v>
      </c>
      <c r="X48">
        <v>34.303936</v>
      </c>
      <c r="Y48">
        <v>34.285034000000003</v>
      </c>
      <c r="Z48">
        <v>34.259048</v>
      </c>
      <c r="AA48">
        <v>34.230620999999999</v>
      </c>
      <c r="AB48">
        <v>34.206336999999998</v>
      </c>
      <c r="AC48">
        <v>34.186405000000001</v>
      </c>
      <c r="AD48">
        <v>34.159382000000001</v>
      </c>
      <c r="AE48">
        <v>34.135489999999997</v>
      </c>
      <c r="AF48">
        <v>34.113357999999998</v>
      </c>
      <c r="AG48">
        <v>34.092205</v>
      </c>
      <c r="AH48">
        <v>34.066825999999999</v>
      </c>
      <c r="AI48">
        <v>34.039417</v>
      </c>
      <c r="AJ48">
        <v>34.015148000000003</v>
      </c>
      <c r="AK48">
        <v>33.990993000000003</v>
      </c>
      <c r="AL48" s="91">
        <v>2E-3</v>
      </c>
    </row>
    <row r="49" spans="1:38" ht="15" customHeight="1">
      <c r="A49" s="99" t="s">
        <v>2</v>
      </c>
      <c r="B49" s="93" t="s">
        <v>2806</v>
      </c>
      <c r="C49" t="s">
        <v>2149</v>
      </c>
      <c r="D49" t="s">
        <v>3043</v>
      </c>
      <c r="E49" t="s">
        <v>3044</v>
      </c>
      <c r="F49" t="s">
        <v>2728</v>
      </c>
      <c r="G49">
        <v>29.55686</v>
      </c>
      <c r="H49">
        <v>30.560005</v>
      </c>
      <c r="I49">
        <v>31.066334000000001</v>
      </c>
      <c r="J49">
        <v>31.427596999999999</v>
      </c>
      <c r="K49">
        <v>31.681533999999999</v>
      </c>
      <c r="L49">
        <v>31.997173</v>
      </c>
      <c r="M49">
        <v>32.123885999999999</v>
      </c>
      <c r="N49">
        <v>32.132770999999998</v>
      </c>
      <c r="O49">
        <v>32.130611000000002</v>
      </c>
      <c r="P49">
        <v>32.118251999999998</v>
      </c>
      <c r="Q49">
        <v>32.116740999999998</v>
      </c>
      <c r="R49">
        <v>32.099792000000001</v>
      </c>
      <c r="S49">
        <v>32.078986999999998</v>
      </c>
      <c r="T49">
        <v>32.053646000000001</v>
      </c>
      <c r="U49">
        <v>32.035358000000002</v>
      </c>
      <c r="V49">
        <v>32.011780000000002</v>
      </c>
      <c r="W49">
        <v>31.985199000000001</v>
      </c>
      <c r="X49">
        <v>31.960155</v>
      </c>
      <c r="Y49">
        <v>31.950474</v>
      </c>
      <c r="Z49">
        <v>31.926682</v>
      </c>
      <c r="AA49">
        <v>31.909835999999999</v>
      </c>
      <c r="AB49">
        <v>31.894207000000002</v>
      </c>
      <c r="AC49">
        <v>31.879822000000001</v>
      </c>
      <c r="AD49">
        <v>31.863997999999999</v>
      </c>
      <c r="AE49">
        <v>31.851064999999998</v>
      </c>
      <c r="AF49">
        <v>31.837519</v>
      </c>
      <c r="AG49">
        <v>31.822821000000001</v>
      </c>
      <c r="AH49">
        <v>31.810343</v>
      </c>
      <c r="AI49">
        <v>31.794965999999999</v>
      </c>
      <c r="AJ49">
        <v>31.781870000000001</v>
      </c>
      <c r="AK49">
        <v>31.769265999999998</v>
      </c>
      <c r="AL49" s="91">
        <v>2E-3</v>
      </c>
    </row>
    <row r="50" spans="1:38" ht="15" customHeight="1">
      <c r="A50" s="99" t="s">
        <v>6</v>
      </c>
      <c r="B50" s="93" t="s">
        <v>2809</v>
      </c>
      <c r="C50" t="s">
        <v>2153</v>
      </c>
      <c r="D50" t="s">
        <v>3045</v>
      </c>
      <c r="E50" t="s">
        <v>3046</v>
      </c>
      <c r="F50" t="s">
        <v>2728</v>
      </c>
      <c r="G50">
        <v>30.622246000000001</v>
      </c>
      <c r="H50">
        <v>31.605253000000001</v>
      </c>
      <c r="I50">
        <v>32.179554000000003</v>
      </c>
      <c r="J50">
        <v>32.467956999999998</v>
      </c>
      <c r="K50">
        <v>32.679893</v>
      </c>
      <c r="L50">
        <v>33.143794999999997</v>
      </c>
      <c r="M50">
        <v>33.203918000000002</v>
      </c>
      <c r="N50">
        <v>33.179671999999997</v>
      </c>
      <c r="O50">
        <v>33.157229999999998</v>
      </c>
      <c r="P50">
        <v>33.124744</v>
      </c>
      <c r="Q50">
        <v>33.096722</v>
      </c>
      <c r="R50">
        <v>33.071339000000002</v>
      </c>
      <c r="S50">
        <v>33.032288000000001</v>
      </c>
      <c r="T50">
        <v>32.987822999999999</v>
      </c>
      <c r="U50">
        <v>32.946789000000003</v>
      </c>
      <c r="V50">
        <v>32.911011000000002</v>
      </c>
      <c r="W50">
        <v>32.895007999999997</v>
      </c>
      <c r="X50">
        <v>32.851913000000003</v>
      </c>
      <c r="Y50">
        <v>32.818314000000001</v>
      </c>
      <c r="Z50">
        <v>32.777790000000003</v>
      </c>
      <c r="AA50">
        <v>32.736030999999997</v>
      </c>
      <c r="AB50">
        <v>32.696677999999999</v>
      </c>
      <c r="AC50">
        <v>32.661732000000001</v>
      </c>
      <c r="AD50">
        <v>32.618389000000001</v>
      </c>
      <c r="AE50">
        <v>32.578406999999999</v>
      </c>
      <c r="AF50">
        <v>32.533005000000003</v>
      </c>
      <c r="AG50">
        <v>32.495533000000002</v>
      </c>
      <c r="AH50">
        <v>32.456966000000001</v>
      </c>
      <c r="AI50">
        <v>32.419879999999999</v>
      </c>
      <c r="AJ50">
        <v>32.378104999999998</v>
      </c>
      <c r="AK50">
        <v>32.336609000000003</v>
      </c>
      <c r="AL50" s="91">
        <v>2E-3</v>
      </c>
    </row>
    <row r="51" spans="1:38" ht="15" customHeight="1">
      <c r="A51" s="99" t="s">
        <v>6</v>
      </c>
      <c r="B51" s="93" t="s">
        <v>2812</v>
      </c>
      <c r="C51" t="s">
        <v>2157</v>
      </c>
      <c r="D51" t="s">
        <v>3047</v>
      </c>
      <c r="E51" t="s">
        <v>3048</v>
      </c>
      <c r="F51" t="s">
        <v>2728</v>
      </c>
      <c r="G51">
        <v>29.502110999999999</v>
      </c>
      <c r="H51">
        <v>30.504111999999999</v>
      </c>
      <c r="I51">
        <v>31.009266</v>
      </c>
      <c r="J51">
        <v>31.374596</v>
      </c>
      <c r="K51">
        <v>31.631080999999998</v>
      </c>
      <c r="L51">
        <v>31.944258000000001</v>
      </c>
      <c r="M51">
        <v>32.076157000000002</v>
      </c>
      <c r="N51">
        <v>32.08567</v>
      </c>
      <c r="O51">
        <v>32.083663999999999</v>
      </c>
      <c r="P51">
        <v>32.071297000000001</v>
      </c>
      <c r="Q51">
        <v>32.069775</v>
      </c>
      <c r="R51">
        <v>32.052813999999998</v>
      </c>
      <c r="S51">
        <v>32.032027999999997</v>
      </c>
      <c r="T51">
        <v>32.006858999999999</v>
      </c>
      <c r="U51">
        <v>31.988849999999999</v>
      </c>
      <c r="V51">
        <v>31.965149</v>
      </c>
      <c r="W51">
        <v>31.938510999999998</v>
      </c>
      <c r="X51">
        <v>31.913309000000002</v>
      </c>
      <c r="Y51">
        <v>31.903884999999999</v>
      </c>
      <c r="Z51">
        <v>31.879961000000002</v>
      </c>
      <c r="AA51">
        <v>31.863143999999998</v>
      </c>
      <c r="AB51">
        <v>31.847632999999998</v>
      </c>
      <c r="AC51">
        <v>31.833341999999998</v>
      </c>
      <c r="AD51">
        <v>31.817549</v>
      </c>
      <c r="AE51">
        <v>31.804779</v>
      </c>
      <c r="AF51">
        <v>31.791487</v>
      </c>
      <c r="AG51">
        <v>31.776972000000001</v>
      </c>
      <c r="AH51">
        <v>31.764709</v>
      </c>
      <c r="AI51">
        <v>31.749523</v>
      </c>
      <c r="AJ51">
        <v>31.736805</v>
      </c>
      <c r="AK51">
        <v>31.724529</v>
      </c>
      <c r="AL51" s="91">
        <v>2E-3</v>
      </c>
    </row>
    <row r="52" spans="1:38" ht="15" customHeight="1">
      <c r="A52" s="99" t="s">
        <v>7</v>
      </c>
      <c r="B52" s="93" t="s">
        <v>2815</v>
      </c>
      <c r="C52" t="s">
        <v>2160</v>
      </c>
      <c r="D52" t="s">
        <v>3049</v>
      </c>
      <c r="E52" t="s">
        <v>3050</v>
      </c>
      <c r="F52" t="s">
        <v>2728</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t="s">
        <v>549</v>
      </c>
    </row>
    <row r="53" spans="1:38" ht="15" customHeight="1">
      <c r="A53" s="99" t="s">
        <v>7</v>
      </c>
      <c r="B53" s="93" t="s">
        <v>2818</v>
      </c>
      <c r="C53" t="s">
        <v>2164</v>
      </c>
      <c r="D53" t="s">
        <v>3051</v>
      </c>
      <c r="E53" t="s">
        <v>3052</v>
      </c>
      <c r="F53" t="s">
        <v>2728</v>
      </c>
      <c r="G53">
        <v>37.807884000000001</v>
      </c>
      <c r="H53">
        <v>38.799689999999998</v>
      </c>
      <c r="I53">
        <v>38.842461</v>
      </c>
      <c r="J53">
        <v>38.809654000000002</v>
      </c>
      <c r="K53">
        <v>38.952423000000003</v>
      </c>
      <c r="L53">
        <v>38.998772000000002</v>
      </c>
      <c r="M53">
        <v>38.980716999999999</v>
      </c>
      <c r="N53">
        <v>38.968319000000001</v>
      </c>
      <c r="O53">
        <v>38.987118000000002</v>
      </c>
      <c r="P53">
        <v>39.008662999999999</v>
      </c>
      <c r="Q53">
        <v>39.052441000000002</v>
      </c>
      <c r="R53">
        <v>39.070346999999998</v>
      </c>
      <c r="S53">
        <v>39.100074999999997</v>
      </c>
      <c r="T53">
        <v>39.154696999999999</v>
      </c>
      <c r="U53">
        <v>39.224575000000002</v>
      </c>
      <c r="V53">
        <v>39.296847999999997</v>
      </c>
      <c r="W53">
        <v>39.371372000000001</v>
      </c>
      <c r="X53">
        <v>39.457985000000001</v>
      </c>
      <c r="Y53">
        <v>39.552101</v>
      </c>
      <c r="Z53">
        <v>39.651665000000001</v>
      </c>
      <c r="AA53">
        <v>39.760478999999997</v>
      </c>
      <c r="AB53">
        <v>39.875320000000002</v>
      </c>
      <c r="AC53">
        <v>39.989348999999997</v>
      </c>
      <c r="AD53">
        <v>40.106861000000002</v>
      </c>
      <c r="AE53">
        <v>40.228512000000002</v>
      </c>
      <c r="AF53">
        <v>40.351573999999999</v>
      </c>
      <c r="AG53">
        <v>40.465255999999997</v>
      </c>
      <c r="AH53">
        <v>40.573878999999998</v>
      </c>
      <c r="AI53">
        <v>40.674187000000003</v>
      </c>
      <c r="AJ53">
        <v>40.771259000000001</v>
      </c>
      <c r="AK53">
        <v>40.860550000000003</v>
      </c>
      <c r="AL53" s="91">
        <v>3.0000000000000001E-3</v>
      </c>
    </row>
    <row r="54" spans="1:38" ht="15" customHeight="1">
      <c r="A54" s="99"/>
      <c r="B54" s="93" t="s">
        <v>2821</v>
      </c>
      <c r="C54" t="s">
        <v>2822</v>
      </c>
      <c r="D54" t="s">
        <v>3053</v>
      </c>
      <c r="E54" t="s">
        <v>3054</v>
      </c>
      <c r="F54" t="s">
        <v>2728</v>
      </c>
      <c r="G54">
        <v>31.765070000000001</v>
      </c>
      <c r="H54">
        <v>32.790131000000002</v>
      </c>
      <c r="I54">
        <v>33.304336999999997</v>
      </c>
      <c r="J54">
        <v>33.675227999999997</v>
      </c>
      <c r="K54">
        <v>33.948895</v>
      </c>
      <c r="L54">
        <v>34.370635999999998</v>
      </c>
      <c r="M54">
        <v>34.850887</v>
      </c>
      <c r="N54">
        <v>34.987330999999998</v>
      </c>
      <c r="O54">
        <v>35.027724999999997</v>
      </c>
      <c r="P54">
        <v>35.055889000000001</v>
      </c>
      <c r="Q54">
        <v>35.139995999999996</v>
      </c>
      <c r="R54">
        <v>35.184066999999999</v>
      </c>
      <c r="S54">
        <v>35.253815000000003</v>
      </c>
      <c r="T54">
        <v>35.313755</v>
      </c>
      <c r="U54">
        <v>35.395432</v>
      </c>
      <c r="V54">
        <v>35.447819000000003</v>
      </c>
      <c r="W54">
        <v>35.509632000000003</v>
      </c>
      <c r="X54">
        <v>35.580489999999998</v>
      </c>
      <c r="Y54">
        <v>35.672145999999998</v>
      </c>
      <c r="Z54">
        <v>35.736598999999998</v>
      </c>
      <c r="AA54">
        <v>35.815669999999997</v>
      </c>
      <c r="AB54">
        <v>35.866309999999999</v>
      </c>
      <c r="AC54">
        <v>35.911537000000003</v>
      </c>
      <c r="AD54">
        <v>35.962077999999998</v>
      </c>
      <c r="AE54">
        <v>36.021683000000003</v>
      </c>
      <c r="AF54">
        <v>36.090629999999997</v>
      </c>
      <c r="AG54">
        <v>36.147751</v>
      </c>
      <c r="AH54">
        <v>36.213341</v>
      </c>
      <c r="AI54">
        <v>36.274783999999997</v>
      </c>
      <c r="AJ54">
        <v>36.358317999999997</v>
      </c>
      <c r="AK54">
        <v>36.442936000000003</v>
      </c>
      <c r="AL54" s="91">
        <v>5.0000000000000001E-3</v>
      </c>
    </row>
    <row r="55" spans="1:38" ht="15" customHeight="1">
      <c r="B55" s="93" t="s">
        <v>2825</v>
      </c>
      <c r="C55" t="s">
        <v>2826</v>
      </c>
      <c r="D55" t="s">
        <v>3055</v>
      </c>
      <c r="E55" t="s">
        <v>3056</v>
      </c>
      <c r="F55" t="s">
        <v>2728</v>
      </c>
      <c r="G55">
        <v>35.428043000000002</v>
      </c>
      <c r="H55">
        <v>36.588160999999999</v>
      </c>
      <c r="I55">
        <v>37.27243</v>
      </c>
      <c r="J55">
        <v>37.693686999999997</v>
      </c>
      <c r="K55">
        <v>38.000155999999997</v>
      </c>
      <c r="L55">
        <v>38.414771999999999</v>
      </c>
      <c r="M55">
        <v>38.930225</v>
      </c>
      <c r="N55">
        <v>39.067492999999999</v>
      </c>
      <c r="O55">
        <v>39.131560999999998</v>
      </c>
      <c r="P55">
        <v>39.187083999999999</v>
      </c>
      <c r="Q55">
        <v>39.367001000000002</v>
      </c>
      <c r="R55">
        <v>39.458767000000002</v>
      </c>
      <c r="S55">
        <v>39.570411999999997</v>
      </c>
      <c r="T55">
        <v>39.688381</v>
      </c>
      <c r="U55">
        <v>39.842903</v>
      </c>
      <c r="V55">
        <v>39.925739</v>
      </c>
      <c r="W55">
        <v>40.007632999999998</v>
      </c>
      <c r="X55">
        <v>40.122059</v>
      </c>
      <c r="Y55">
        <v>40.263226000000003</v>
      </c>
      <c r="Z55">
        <v>40.363658999999998</v>
      </c>
      <c r="AA55">
        <v>40.483314999999997</v>
      </c>
      <c r="AB55">
        <v>40.567554000000001</v>
      </c>
      <c r="AC55">
        <v>40.636898000000002</v>
      </c>
      <c r="AD55">
        <v>40.715224999999997</v>
      </c>
      <c r="AE55">
        <v>40.813823999999997</v>
      </c>
      <c r="AF55">
        <v>40.933928999999999</v>
      </c>
      <c r="AG55">
        <v>41.032744999999998</v>
      </c>
      <c r="AH55">
        <v>41.136253000000004</v>
      </c>
      <c r="AI55">
        <v>41.233733999999998</v>
      </c>
      <c r="AJ55">
        <v>41.366283000000003</v>
      </c>
      <c r="AK55">
        <v>41.510693000000003</v>
      </c>
      <c r="AL55" s="91">
        <v>5.0000000000000001E-3</v>
      </c>
    </row>
    <row r="56" spans="1:38" ht="15" customHeight="1">
      <c r="B56" s="93" t="s">
        <v>2829</v>
      </c>
      <c r="C56" t="s">
        <v>2830</v>
      </c>
      <c r="D56" t="s">
        <v>3057</v>
      </c>
      <c r="E56" t="s">
        <v>3058</v>
      </c>
      <c r="F56" t="s">
        <v>2728</v>
      </c>
      <c r="G56">
        <v>28.566016999999999</v>
      </c>
      <c r="H56">
        <v>29.109739000000001</v>
      </c>
      <c r="I56">
        <v>29.685500999999999</v>
      </c>
      <c r="J56">
        <v>30.279817999999999</v>
      </c>
      <c r="K56">
        <v>30.888403</v>
      </c>
      <c r="L56">
        <v>31.506605</v>
      </c>
      <c r="M56">
        <v>32.110537999999998</v>
      </c>
      <c r="N56">
        <v>32.685017000000002</v>
      </c>
      <c r="O56">
        <v>33.24559</v>
      </c>
      <c r="P56">
        <v>33.794643000000001</v>
      </c>
      <c r="Q56">
        <v>34.330714999999998</v>
      </c>
      <c r="R56">
        <v>34.847881000000001</v>
      </c>
      <c r="S56">
        <v>35.352325</v>
      </c>
      <c r="T56">
        <v>35.836643000000002</v>
      </c>
      <c r="U56">
        <v>36.299149</v>
      </c>
      <c r="V56">
        <v>36.736674999999998</v>
      </c>
      <c r="W56">
        <v>37.133698000000003</v>
      </c>
      <c r="X56">
        <v>37.495438</v>
      </c>
      <c r="Y56">
        <v>37.824115999999997</v>
      </c>
      <c r="Z56">
        <v>38.122368000000002</v>
      </c>
      <c r="AA56">
        <v>38.385810999999997</v>
      </c>
      <c r="AB56">
        <v>38.627685999999997</v>
      </c>
      <c r="AC56">
        <v>38.844467000000002</v>
      </c>
      <c r="AD56">
        <v>39.038699999999999</v>
      </c>
      <c r="AE56">
        <v>39.216614</v>
      </c>
      <c r="AF56">
        <v>39.391930000000002</v>
      </c>
      <c r="AG56">
        <v>39.558449000000003</v>
      </c>
      <c r="AH56">
        <v>39.717094000000003</v>
      </c>
      <c r="AI56">
        <v>39.870784999999998</v>
      </c>
      <c r="AJ56">
        <v>40.018676999999997</v>
      </c>
      <c r="AK56">
        <v>40.165737</v>
      </c>
      <c r="AL56" s="91">
        <v>1.0999999999999999E-2</v>
      </c>
    </row>
    <row r="57" spans="1:38" ht="15" customHeight="1">
      <c r="B57" s="93" t="s">
        <v>2833</v>
      </c>
      <c r="C57" t="s">
        <v>2834</v>
      </c>
      <c r="D57" t="s">
        <v>3059</v>
      </c>
      <c r="E57" t="s">
        <v>3060</v>
      </c>
      <c r="F57" t="s">
        <v>2728</v>
      </c>
      <c r="G57">
        <v>20.768613999999999</v>
      </c>
      <c r="H57">
        <v>21.292076000000002</v>
      </c>
      <c r="I57">
        <v>21.818249000000002</v>
      </c>
      <c r="J57">
        <v>22.350864000000001</v>
      </c>
      <c r="K57">
        <v>22.879635</v>
      </c>
      <c r="L57">
        <v>23.384112999999999</v>
      </c>
      <c r="M57">
        <v>23.862494000000002</v>
      </c>
      <c r="N57">
        <v>24.296194</v>
      </c>
      <c r="O57">
        <v>24.696311999999999</v>
      </c>
      <c r="P57">
        <v>25.062602999999999</v>
      </c>
      <c r="Q57">
        <v>25.394635999999998</v>
      </c>
      <c r="R57">
        <v>25.697447</v>
      </c>
      <c r="S57">
        <v>25.974972000000001</v>
      </c>
      <c r="T57">
        <v>26.225529000000002</v>
      </c>
      <c r="U57">
        <v>26.453403000000002</v>
      </c>
      <c r="V57">
        <v>26.660868000000001</v>
      </c>
      <c r="W57">
        <v>26.849837999999998</v>
      </c>
      <c r="X57">
        <v>27.021507</v>
      </c>
      <c r="Y57">
        <v>27.178953</v>
      </c>
      <c r="Z57">
        <v>27.322388</v>
      </c>
      <c r="AA57">
        <v>27.452736000000002</v>
      </c>
      <c r="AB57">
        <v>27.570454000000002</v>
      </c>
      <c r="AC57">
        <v>27.677546</v>
      </c>
      <c r="AD57">
        <v>27.775333</v>
      </c>
      <c r="AE57">
        <v>27.865057</v>
      </c>
      <c r="AF57">
        <v>27.949766</v>
      </c>
      <c r="AG57">
        <v>28.028714999999998</v>
      </c>
      <c r="AH57">
        <v>28.102900999999999</v>
      </c>
      <c r="AI57">
        <v>28.173290000000001</v>
      </c>
      <c r="AJ57">
        <v>28.240725999999999</v>
      </c>
      <c r="AK57">
        <v>28.305634000000001</v>
      </c>
      <c r="AL57" s="91">
        <v>0.01</v>
      </c>
    </row>
    <row r="58" spans="1:38" ht="15" customHeight="1">
      <c r="B58" s="93" t="s">
        <v>2837</v>
      </c>
      <c r="C58" t="s">
        <v>2838</v>
      </c>
      <c r="D58" t="s">
        <v>3061</v>
      </c>
      <c r="E58" t="s">
        <v>3062</v>
      </c>
      <c r="F58" t="s">
        <v>2728</v>
      </c>
      <c r="G58">
        <v>24.007415999999999</v>
      </c>
      <c r="H58">
        <v>24.486086</v>
      </c>
      <c r="I58">
        <v>24.981627</v>
      </c>
      <c r="J58">
        <v>25.485527000000001</v>
      </c>
      <c r="K58">
        <v>25.988057999999999</v>
      </c>
      <c r="L58">
        <v>26.474716000000001</v>
      </c>
      <c r="M58">
        <v>26.937756</v>
      </c>
      <c r="N58">
        <v>27.360711999999999</v>
      </c>
      <c r="O58">
        <v>27.755447</v>
      </c>
      <c r="P58">
        <v>28.123076999999999</v>
      </c>
      <c r="Q58">
        <v>28.466404000000001</v>
      </c>
      <c r="R58">
        <v>28.784511999999999</v>
      </c>
      <c r="S58">
        <v>29.082840000000001</v>
      </c>
      <c r="T58">
        <v>29.358751000000002</v>
      </c>
      <c r="U58">
        <v>29.61619</v>
      </c>
      <c r="V58">
        <v>29.854928999999998</v>
      </c>
      <c r="W58">
        <v>30.072607000000001</v>
      </c>
      <c r="X58">
        <v>30.27281</v>
      </c>
      <c r="Y58">
        <v>30.457588000000001</v>
      </c>
      <c r="Z58">
        <v>30.626141000000001</v>
      </c>
      <c r="AA58">
        <v>30.778158000000001</v>
      </c>
      <c r="AB58">
        <v>30.917082000000001</v>
      </c>
      <c r="AC58">
        <v>31.042815999999998</v>
      </c>
      <c r="AD58">
        <v>31.156669999999998</v>
      </c>
      <c r="AE58">
        <v>31.261284</v>
      </c>
      <c r="AF58">
        <v>31.362148000000001</v>
      </c>
      <c r="AG58">
        <v>31.456233999999998</v>
      </c>
      <c r="AH58">
        <v>31.544521</v>
      </c>
      <c r="AI58">
        <v>31.628166</v>
      </c>
      <c r="AJ58">
        <v>31.708237</v>
      </c>
      <c r="AK58">
        <v>31.786325000000001</v>
      </c>
      <c r="AL58" s="91">
        <v>8.9999999999999993E-3</v>
      </c>
    </row>
    <row r="59" spans="1:38" ht="15" customHeight="1">
      <c r="B59" s="93" t="s">
        <v>2841</v>
      </c>
      <c r="C59" t="s">
        <v>2974</v>
      </c>
      <c r="D59" t="s">
        <v>3063</v>
      </c>
      <c r="E59" t="s">
        <v>3064</v>
      </c>
      <c r="F59" t="s">
        <v>2728</v>
      </c>
      <c r="G59">
        <v>32.871009999999998</v>
      </c>
      <c r="H59">
        <v>33.802985999999997</v>
      </c>
      <c r="I59">
        <v>34.363480000000003</v>
      </c>
      <c r="J59">
        <v>34.719746000000001</v>
      </c>
      <c r="K59">
        <v>35.001995000000001</v>
      </c>
      <c r="L59">
        <v>35.371932999999999</v>
      </c>
      <c r="M59">
        <v>35.759293</v>
      </c>
      <c r="N59">
        <v>35.891773000000001</v>
      </c>
      <c r="O59">
        <v>35.924995000000003</v>
      </c>
      <c r="P59">
        <v>35.951228999999998</v>
      </c>
      <c r="Q59">
        <v>36.099457000000001</v>
      </c>
      <c r="R59">
        <v>36.160690000000002</v>
      </c>
      <c r="S59">
        <v>36.226151000000002</v>
      </c>
      <c r="T59">
        <v>36.289185000000003</v>
      </c>
      <c r="U59">
        <v>36.378605</v>
      </c>
      <c r="V59">
        <v>36.399791999999998</v>
      </c>
      <c r="W59">
        <v>36.435017000000002</v>
      </c>
      <c r="X59">
        <v>36.480240000000002</v>
      </c>
      <c r="Y59">
        <v>36.561176000000003</v>
      </c>
      <c r="Z59">
        <v>36.615310999999998</v>
      </c>
      <c r="AA59">
        <v>36.685676999999998</v>
      </c>
      <c r="AB59">
        <v>36.737552999999998</v>
      </c>
      <c r="AC59">
        <v>36.779648000000002</v>
      </c>
      <c r="AD59">
        <v>36.827495999999996</v>
      </c>
      <c r="AE59">
        <v>36.888897</v>
      </c>
      <c r="AF59">
        <v>36.963524</v>
      </c>
      <c r="AG59">
        <v>37.018115999999999</v>
      </c>
      <c r="AH59">
        <v>37.072226999999998</v>
      </c>
      <c r="AI59">
        <v>37.120398999999999</v>
      </c>
      <c r="AJ59">
        <v>37.191242000000003</v>
      </c>
      <c r="AK59">
        <v>37.267502</v>
      </c>
      <c r="AL59" s="91">
        <v>4.0000000000000001E-3</v>
      </c>
    </row>
    <row r="60" spans="1:38" ht="15" customHeight="1">
      <c r="B60" s="93" t="s">
        <v>2845</v>
      </c>
      <c r="C60" t="s">
        <v>2838</v>
      </c>
      <c r="D60" t="s">
        <v>3065</v>
      </c>
      <c r="E60" t="s">
        <v>3066</v>
      </c>
      <c r="F60" t="s">
        <v>2728</v>
      </c>
      <c r="G60">
        <v>23.457035000000001</v>
      </c>
      <c r="H60">
        <v>23.927458000000001</v>
      </c>
      <c r="I60">
        <v>24.397593000000001</v>
      </c>
      <c r="J60">
        <v>24.882097000000002</v>
      </c>
      <c r="K60">
        <v>25.361504</v>
      </c>
      <c r="L60">
        <v>25.819859999999998</v>
      </c>
      <c r="M60">
        <v>26.258686000000001</v>
      </c>
      <c r="N60">
        <v>26.66161</v>
      </c>
      <c r="O60">
        <v>27.037537</v>
      </c>
      <c r="P60">
        <v>27.387816999999998</v>
      </c>
      <c r="Q60">
        <v>27.713816000000001</v>
      </c>
      <c r="R60">
        <v>28.014557</v>
      </c>
      <c r="S60">
        <v>28.294619000000001</v>
      </c>
      <c r="T60">
        <v>28.552923</v>
      </c>
      <c r="U60">
        <v>28.79158</v>
      </c>
      <c r="V60">
        <v>29.0107</v>
      </c>
      <c r="W60">
        <v>29.209783999999999</v>
      </c>
      <c r="X60">
        <v>29.391327</v>
      </c>
      <c r="Y60">
        <v>29.557725999999999</v>
      </c>
      <c r="Z60">
        <v>29.708765</v>
      </c>
      <c r="AA60">
        <v>29.844812000000001</v>
      </c>
      <c r="AB60">
        <v>29.967200999999999</v>
      </c>
      <c r="AC60">
        <v>30.078325</v>
      </c>
      <c r="AD60">
        <v>30.176634</v>
      </c>
      <c r="AE60">
        <v>30.266848</v>
      </c>
      <c r="AF60">
        <v>30.352947</v>
      </c>
      <c r="AG60">
        <v>30.430826</v>
      </c>
      <c r="AH60">
        <v>30.506861000000001</v>
      </c>
      <c r="AI60">
        <v>30.578023999999999</v>
      </c>
      <c r="AJ60">
        <v>30.644682</v>
      </c>
      <c r="AK60">
        <v>30.708752</v>
      </c>
      <c r="AL60" s="91">
        <v>8.9999999999999993E-3</v>
      </c>
    </row>
    <row r="61" spans="1:38" ht="15" customHeight="1">
      <c r="B61" s="93"/>
    </row>
    <row r="62" spans="1:38" ht="15" customHeight="1">
      <c r="B62" s="93"/>
    </row>
    <row r="63" spans="1:38" ht="15" customHeight="1">
      <c r="B63" s="93"/>
    </row>
    <row r="64" spans="1:38" ht="15" customHeight="1">
      <c r="B64" s="93"/>
    </row>
    <row r="65" spans="2:2" ht="15" customHeight="1">
      <c r="B65" s="93"/>
    </row>
    <row r="66" spans="2:2" ht="15" customHeight="1">
      <c r="B66" s="93"/>
    </row>
    <row r="67" spans="2:2" ht="15" customHeight="1">
      <c r="B67" s="93"/>
    </row>
    <row r="68" spans="2:2" ht="15" customHeight="1">
      <c r="B68" s="93"/>
    </row>
    <row r="69" spans="2:2" ht="15" customHeight="1">
      <c r="B69" s="93"/>
    </row>
    <row r="70" spans="2:2" ht="15" customHeight="1">
      <c r="B70" s="93"/>
    </row>
    <row r="71" spans="2:2" ht="15" customHeight="1">
      <c r="B71" s="93"/>
    </row>
    <row r="72" spans="2:2" ht="15" customHeight="1">
      <c r="B72" s="93"/>
    </row>
    <row r="73" spans="2:2" ht="15" customHeight="1">
      <c r="B73" s="93"/>
    </row>
    <row r="74" spans="2:2" ht="15" customHeight="1">
      <c r="B74" s="93"/>
    </row>
    <row r="75" spans="2:2" ht="15" customHeight="1">
      <c r="B75" s="93"/>
    </row>
    <row r="76" spans="2:2" ht="15" customHeight="1">
      <c r="B76" s="93"/>
    </row>
    <row r="77" spans="2:2" ht="15" customHeight="1">
      <c r="B77" s="93"/>
    </row>
    <row r="78" spans="2:2" ht="15" customHeight="1">
      <c r="B78" s="93"/>
    </row>
    <row r="79" spans="2:2" ht="15" customHeight="1">
      <c r="B79" s="93"/>
    </row>
    <row r="80" spans="2:2" ht="15" customHeight="1">
      <c r="B80" s="93"/>
    </row>
    <row r="81" spans="2:2" ht="15" customHeight="1">
      <c r="B81" s="93"/>
    </row>
    <row r="82" spans="2:2" ht="15" customHeight="1">
      <c r="B82" s="93"/>
    </row>
    <row r="83" spans="2:2" ht="15" customHeight="1">
      <c r="B83" s="93"/>
    </row>
    <row r="84" spans="2:2" ht="15" customHeight="1">
      <c r="B84" s="93"/>
    </row>
    <row r="85" spans="2:2" ht="15" customHeight="1">
      <c r="B85" s="93"/>
    </row>
    <row r="86" spans="2:2" ht="15" customHeight="1">
      <c r="B86" s="93"/>
    </row>
    <row r="87" spans="2:2" ht="15" customHeight="1">
      <c r="B87" s="93"/>
    </row>
    <row r="88" spans="2:2" ht="15" customHeight="1">
      <c r="B88" s="93"/>
    </row>
    <row r="89" spans="2:2" ht="15" customHeight="1">
      <c r="B89" s="93"/>
    </row>
    <row r="90" spans="2:2" ht="15" customHeight="1">
      <c r="B90" s="93"/>
    </row>
    <row r="91" spans="2:2" ht="15" customHeight="1">
      <c r="B91" s="93"/>
    </row>
    <row r="92" spans="2:2" ht="15" customHeight="1">
      <c r="B92" s="93"/>
    </row>
    <row r="93" spans="2:2" ht="15" customHeight="1">
      <c r="B93" s="93"/>
    </row>
    <row r="94" spans="2:2" ht="15" customHeight="1">
      <c r="B94" s="93"/>
    </row>
    <row r="95" spans="2:2" ht="15" customHeight="1">
      <c r="B95" s="93"/>
    </row>
    <row r="96" spans="2:2" ht="15" customHeight="1">
      <c r="B96" s="93"/>
    </row>
    <row r="97" spans="2:2" ht="15" customHeight="1">
      <c r="B97" s="93"/>
    </row>
    <row r="98" spans="2:2" ht="15" customHeight="1">
      <c r="B98" s="93"/>
    </row>
    <row r="99" spans="2:2" ht="15" customHeight="1">
      <c r="B99" s="93"/>
    </row>
    <row r="100" spans="2:2" ht="15" customHeight="1">
      <c r="B100" s="93"/>
    </row>
    <row r="101" spans="2:2" ht="15" customHeight="1">
      <c r="B101" s="93"/>
    </row>
    <row r="102" spans="2:2" ht="15" customHeight="1">
      <c r="B102" s="93"/>
    </row>
    <row r="103" spans="2:2" ht="15" customHeight="1">
      <c r="B103" s="93"/>
    </row>
    <row r="104" spans="2:2" ht="15" customHeight="1">
      <c r="B104" s="93"/>
    </row>
  </sheetData>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E47"/>
  <sheetViews>
    <sheetView workbookViewId="0"/>
  </sheetViews>
  <sheetFormatPr defaultRowHeight="14.25"/>
  <cols>
    <col min="1" max="1" width="44" customWidth="1"/>
  </cols>
  <sheetData>
    <row r="1" spans="1:31">
      <c r="A1" t="s">
        <v>2721</v>
      </c>
    </row>
    <row r="2" spans="1:31">
      <c r="A2" t="s">
        <v>3067</v>
      </c>
    </row>
    <row r="3" spans="1:31">
      <c r="A3" t="s">
        <v>3068</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2724</v>
      </c>
    </row>
    <row r="7" spans="1:31">
      <c r="A7" t="s">
        <v>2100</v>
      </c>
    </row>
    <row r="8" spans="1:31">
      <c r="A8" t="s">
        <v>2102</v>
      </c>
      <c r="B8" t="s">
        <v>3069</v>
      </c>
      <c r="C8" t="s">
        <v>3070</v>
      </c>
      <c r="D8" t="s">
        <v>2728</v>
      </c>
      <c r="E8">
        <v>41.581161000000002</v>
      </c>
      <c r="F8">
        <v>42.237743000000002</v>
      </c>
      <c r="G8">
        <v>42.731037000000001</v>
      </c>
      <c r="H8">
        <v>43.173363000000002</v>
      </c>
      <c r="I8">
        <v>43.446857000000001</v>
      </c>
      <c r="J8">
        <v>44.034348000000001</v>
      </c>
      <c r="K8">
        <v>44.463431999999997</v>
      </c>
      <c r="L8">
        <v>44.811397999999997</v>
      </c>
      <c r="M8">
        <v>44.996997999999998</v>
      </c>
      <c r="N8">
        <v>45.139164000000001</v>
      </c>
      <c r="O8">
        <v>45.295417999999998</v>
      </c>
      <c r="P8">
        <v>45.503441000000002</v>
      </c>
      <c r="Q8">
        <v>45.651263999999998</v>
      </c>
      <c r="R8">
        <v>45.622860000000003</v>
      </c>
      <c r="S8">
        <v>45.597157000000003</v>
      </c>
      <c r="T8">
        <v>45.628368000000002</v>
      </c>
      <c r="U8">
        <v>45.599815</v>
      </c>
      <c r="V8">
        <v>45.586413999999998</v>
      </c>
      <c r="W8">
        <v>45.556812000000001</v>
      </c>
      <c r="X8">
        <v>45.518104999999998</v>
      </c>
      <c r="Y8">
        <v>45.486964999999998</v>
      </c>
      <c r="Z8">
        <v>45.419483</v>
      </c>
      <c r="AA8">
        <v>45.373482000000003</v>
      </c>
      <c r="AB8">
        <v>45.319674999999997</v>
      </c>
      <c r="AC8">
        <v>45.262130999999997</v>
      </c>
      <c r="AD8">
        <v>45.215584</v>
      </c>
      <c r="AE8" t="s">
        <v>610</v>
      </c>
    </row>
    <row r="9" spans="1:31">
      <c r="A9" t="s">
        <v>2107</v>
      </c>
      <c r="B9" t="s">
        <v>3071</v>
      </c>
      <c r="C9" t="s">
        <v>3072</v>
      </c>
      <c r="D9" t="s">
        <v>2728</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2114</v>
      </c>
    </row>
    <row r="11" spans="1:31">
      <c r="A11" t="s">
        <v>2116</v>
      </c>
      <c r="B11" t="s">
        <v>3073</v>
      </c>
      <c r="C11" t="s">
        <v>3074</v>
      </c>
      <c r="D11" t="s">
        <v>2728</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t="s">
        <v>549</v>
      </c>
    </row>
    <row r="12" spans="1:31">
      <c r="A12" t="s">
        <v>2120</v>
      </c>
      <c r="B12" t="s">
        <v>3075</v>
      </c>
      <c r="C12" t="s">
        <v>3076</v>
      </c>
      <c r="D12" t="s">
        <v>2728</v>
      </c>
      <c r="E12">
        <v>140.84204099999999</v>
      </c>
      <c r="F12">
        <v>137.806534</v>
      </c>
      <c r="G12">
        <v>138.13681</v>
      </c>
      <c r="H12">
        <v>137.70597799999999</v>
      </c>
      <c r="I12">
        <v>137.49757399999999</v>
      </c>
      <c r="J12">
        <v>138.06651299999999</v>
      </c>
      <c r="K12">
        <v>138.73777799999999</v>
      </c>
      <c r="L12">
        <v>139.22804300000001</v>
      </c>
      <c r="M12">
        <v>139.453247</v>
      </c>
      <c r="N12">
        <v>139.74108899999999</v>
      </c>
      <c r="O12">
        <v>140.091812</v>
      </c>
      <c r="P12">
        <v>140.381516</v>
      </c>
      <c r="Q12">
        <v>140.55905200000001</v>
      </c>
      <c r="R12">
        <v>140.763092</v>
      </c>
      <c r="S12">
        <v>140.945694</v>
      </c>
      <c r="T12">
        <v>141.12001000000001</v>
      </c>
      <c r="U12">
        <v>141.20924400000001</v>
      </c>
      <c r="V12">
        <v>141.29516599999999</v>
      </c>
      <c r="W12">
        <v>141.398651</v>
      </c>
      <c r="X12">
        <v>141.43768299999999</v>
      </c>
      <c r="Y12">
        <v>141.546753</v>
      </c>
      <c r="Z12">
        <v>141.553574</v>
      </c>
      <c r="AA12">
        <v>141.59652700000001</v>
      </c>
      <c r="AB12">
        <v>141.64129600000001</v>
      </c>
      <c r="AC12">
        <v>141.66139200000001</v>
      </c>
      <c r="AD12">
        <v>141.678268</v>
      </c>
      <c r="AE12" t="s">
        <v>628</v>
      </c>
    </row>
    <row r="13" spans="1:31">
      <c r="A13" t="s">
        <v>2123</v>
      </c>
      <c r="B13" t="s">
        <v>3077</v>
      </c>
      <c r="C13" t="s">
        <v>3078</v>
      </c>
      <c r="D13" t="s">
        <v>2728</v>
      </c>
      <c r="E13">
        <v>141.54422</v>
      </c>
      <c r="F13">
        <v>146.94563299999999</v>
      </c>
      <c r="G13">
        <v>148.97219799999999</v>
      </c>
      <c r="H13">
        <v>149.09963999999999</v>
      </c>
      <c r="I13">
        <v>140.746399</v>
      </c>
      <c r="J13">
        <v>137.90493799999999</v>
      </c>
      <c r="K13">
        <v>138.81437700000001</v>
      </c>
      <c r="L13">
        <v>137.47427400000001</v>
      </c>
      <c r="M13">
        <v>137.31875600000001</v>
      </c>
      <c r="N13">
        <v>137.33416700000001</v>
      </c>
      <c r="O13">
        <v>137.25441000000001</v>
      </c>
      <c r="P13">
        <v>137.17681899999999</v>
      </c>
      <c r="Q13">
        <v>137.09767199999999</v>
      </c>
      <c r="R13">
        <v>137.02775600000001</v>
      </c>
      <c r="S13">
        <v>136.94834900000001</v>
      </c>
      <c r="T13">
        <v>136.86149599999999</v>
      </c>
      <c r="U13">
        <v>136.82759100000001</v>
      </c>
      <c r="V13">
        <v>136.778244</v>
      </c>
      <c r="W13">
        <v>136.72929400000001</v>
      </c>
      <c r="X13">
        <v>136.68476899999999</v>
      </c>
      <c r="Y13">
        <v>136.62107800000001</v>
      </c>
      <c r="Z13">
        <v>136.62210099999999</v>
      </c>
      <c r="AA13">
        <v>136.58505199999999</v>
      </c>
      <c r="AB13">
        <v>136.575256</v>
      </c>
      <c r="AC13">
        <v>136.54155</v>
      </c>
      <c r="AD13">
        <v>136.52981600000001</v>
      </c>
      <c r="AE13" t="s">
        <v>695</v>
      </c>
    </row>
    <row r="14" spans="1:31">
      <c r="A14" t="s">
        <v>2126</v>
      </c>
      <c r="B14" t="s">
        <v>3079</v>
      </c>
      <c r="C14" t="s">
        <v>3080</v>
      </c>
      <c r="D14" t="s">
        <v>2728</v>
      </c>
      <c r="E14">
        <v>165.62596099999999</v>
      </c>
      <c r="F14">
        <v>166.09703099999999</v>
      </c>
      <c r="G14">
        <v>165.631058</v>
      </c>
      <c r="H14">
        <v>165.313278</v>
      </c>
      <c r="I14">
        <v>163.246735</v>
      </c>
      <c r="J14">
        <v>162.32501199999999</v>
      </c>
      <c r="K14">
        <v>161.76232899999999</v>
      </c>
      <c r="L14">
        <v>161.56922900000001</v>
      </c>
      <c r="M14">
        <v>161.486053</v>
      </c>
      <c r="N14">
        <v>161.36357100000001</v>
      </c>
      <c r="O14">
        <v>161.12884500000001</v>
      </c>
      <c r="P14">
        <v>161.04127500000001</v>
      </c>
      <c r="Q14">
        <v>160.92649800000001</v>
      </c>
      <c r="R14">
        <v>160.84278900000001</v>
      </c>
      <c r="S14">
        <v>160.75329600000001</v>
      </c>
      <c r="T14">
        <v>160.68815599999999</v>
      </c>
      <c r="U14">
        <v>160.57455400000001</v>
      </c>
      <c r="V14">
        <v>160.475021</v>
      </c>
      <c r="W14">
        <v>160.38009600000001</v>
      </c>
      <c r="X14">
        <v>160.28088399999999</v>
      </c>
      <c r="Y14">
        <v>160.23280299999999</v>
      </c>
      <c r="Z14">
        <v>160.10893200000001</v>
      </c>
      <c r="AA14">
        <v>160.01417499999999</v>
      </c>
      <c r="AB14">
        <v>159.936081</v>
      </c>
      <c r="AC14">
        <v>159.83976699999999</v>
      </c>
      <c r="AD14">
        <v>159.75382999999999</v>
      </c>
      <c r="AE14" t="s">
        <v>695</v>
      </c>
    </row>
    <row r="15" spans="1:31">
      <c r="A15" t="s">
        <v>2129</v>
      </c>
      <c r="B15" t="s">
        <v>3081</v>
      </c>
      <c r="C15" t="s">
        <v>3082</v>
      </c>
      <c r="D15" t="s">
        <v>2728</v>
      </c>
      <c r="E15">
        <v>55.583674999999999</v>
      </c>
      <c r="F15">
        <v>57.417350999999996</v>
      </c>
      <c r="G15">
        <v>58.545825999999998</v>
      </c>
      <c r="H15">
        <v>59.413764999999998</v>
      </c>
      <c r="I15">
        <v>59.963596000000003</v>
      </c>
      <c r="J15">
        <v>60.597667999999999</v>
      </c>
      <c r="K15">
        <v>60.614364999999999</v>
      </c>
      <c r="L15">
        <v>61.051856999999998</v>
      </c>
      <c r="M15">
        <v>61.411304000000001</v>
      </c>
      <c r="N15">
        <v>61.687545999999998</v>
      </c>
      <c r="O15">
        <v>61.939467999999998</v>
      </c>
      <c r="P15">
        <v>62.201034999999997</v>
      </c>
      <c r="Q15">
        <v>62.551338000000001</v>
      </c>
      <c r="R15">
        <v>62.548504000000001</v>
      </c>
      <c r="S15">
        <v>62.537799999999997</v>
      </c>
      <c r="T15">
        <v>62.584549000000003</v>
      </c>
      <c r="U15">
        <v>62.665770999999999</v>
      </c>
      <c r="V15">
        <v>62.738537000000001</v>
      </c>
      <c r="W15">
        <v>62.773392000000001</v>
      </c>
      <c r="X15">
        <v>62.799563999999997</v>
      </c>
      <c r="Y15">
        <v>62.778998999999999</v>
      </c>
      <c r="Z15">
        <v>62.828167000000001</v>
      </c>
      <c r="AA15">
        <v>62.848618000000002</v>
      </c>
      <c r="AB15">
        <v>62.876792999999999</v>
      </c>
      <c r="AC15">
        <v>62.871161999999998</v>
      </c>
      <c r="AD15">
        <v>62.889481000000004</v>
      </c>
      <c r="AE15" t="s">
        <v>619</v>
      </c>
    </row>
    <row r="16" spans="1:31">
      <c r="A16" t="s">
        <v>2133</v>
      </c>
      <c r="B16" t="s">
        <v>3083</v>
      </c>
      <c r="C16" t="s">
        <v>3084</v>
      </c>
      <c r="D16" t="s">
        <v>2728</v>
      </c>
      <c r="E16">
        <v>100.06869500000001</v>
      </c>
      <c r="F16">
        <v>101.46088399999999</v>
      </c>
      <c r="G16">
        <v>103.13588</v>
      </c>
      <c r="H16">
        <v>103.44995900000001</v>
      </c>
      <c r="I16">
        <v>97.292793000000003</v>
      </c>
      <c r="J16">
        <v>101.090858</v>
      </c>
      <c r="K16">
        <v>100.750191</v>
      </c>
      <c r="L16">
        <v>101.578552</v>
      </c>
      <c r="M16">
        <v>102.006775</v>
      </c>
      <c r="N16">
        <v>102.224739</v>
      </c>
      <c r="O16">
        <v>102.41799899999999</v>
      </c>
      <c r="P16">
        <v>102.741936</v>
      </c>
      <c r="Q16">
        <v>102.92255400000001</v>
      </c>
      <c r="R16">
        <v>102.90512099999999</v>
      </c>
      <c r="S16">
        <v>102.858932</v>
      </c>
      <c r="T16">
        <v>102.852737</v>
      </c>
      <c r="U16">
        <v>102.78115099999999</v>
      </c>
      <c r="V16">
        <v>102.734161</v>
      </c>
      <c r="W16">
        <v>102.647125</v>
      </c>
      <c r="X16">
        <v>102.54464</v>
      </c>
      <c r="Y16">
        <v>102.457329</v>
      </c>
      <c r="Z16">
        <v>102.346664</v>
      </c>
      <c r="AA16">
        <v>102.236526</v>
      </c>
      <c r="AB16">
        <v>102.16952499999999</v>
      </c>
      <c r="AC16">
        <v>102.02402499999999</v>
      </c>
      <c r="AD16">
        <v>101.933037</v>
      </c>
      <c r="AE16" t="s">
        <v>676</v>
      </c>
    </row>
    <row r="17" spans="1:31">
      <c r="A17" t="s">
        <v>2141</v>
      </c>
      <c r="B17" t="s">
        <v>3085</v>
      </c>
      <c r="C17" t="s">
        <v>3086</v>
      </c>
      <c r="D17" t="s">
        <v>2728</v>
      </c>
      <c r="E17">
        <v>64.350639000000001</v>
      </c>
      <c r="F17">
        <v>64.605659000000003</v>
      </c>
      <c r="G17">
        <v>65.065871999999999</v>
      </c>
      <c r="H17">
        <v>64.955910000000003</v>
      </c>
      <c r="I17">
        <v>64.702918999999994</v>
      </c>
      <c r="J17">
        <v>64.741951</v>
      </c>
      <c r="K17">
        <v>64.772109999999998</v>
      </c>
      <c r="L17">
        <v>64.760283999999999</v>
      </c>
      <c r="M17">
        <v>64.757300999999998</v>
      </c>
      <c r="N17">
        <v>64.764870000000002</v>
      </c>
      <c r="O17">
        <v>64.754356000000001</v>
      </c>
      <c r="P17">
        <v>64.685371000000004</v>
      </c>
      <c r="Q17">
        <v>64.606894999999994</v>
      </c>
      <c r="R17">
        <v>64.528542000000002</v>
      </c>
      <c r="S17">
        <v>64.439628999999996</v>
      </c>
      <c r="T17">
        <v>64.342369000000005</v>
      </c>
      <c r="U17">
        <v>64.280685000000005</v>
      </c>
      <c r="V17">
        <v>64.212058999999996</v>
      </c>
      <c r="W17">
        <v>64.140090999999998</v>
      </c>
      <c r="X17">
        <v>64.064850000000007</v>
      </c>
      <c r="Y17">
        <v>63.980865000000001</v>
      </c>
      <c r="Z17">
        <v>63.928534999999997</v>
      </c>
      <c r="AA17">
        <v>63.865158000000001</v>
      </c>
      <c r="AB17">
        <v>63.800761999999999</v>
      </c>
      <c r="AC17">
        <v>63.733021000000001</v>
      </c>
      <c r="AD17">
        <v>63.667048999999999</v>
      </c>
      <c r="AE17" t="s">
        <v>1998</v>
      </c>
    </row>
    <row r="18" spans="1:31">
      <c r="A18" t="s">
        <v>2145</v>
      </c>
      <c r="B18" t="s">
        <v>3087</v>
      </c>
      <c r="C18" t="s">
        <v>3088</v>
      </c>
      <c r="D18" t="s">
        <v>2728</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2149</v>
      </c>
      <c r="B19" t="s">
        <v>3089</v>
      </c>
      <c r="C19" t="s">
        <v>3090</v>
      </c>
      <c r="D19" t="s">
        <v>2728</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2153</v>
      </c>
      <c r="B20" t="s">
        <v>3091</v>
      </c>
      <c r="C20" t="s">
        <v>3092</v>
      </c>
      <c r="D20" t="s">
        <v>2728</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2157</v>
      </c>
      <c r="B21" t="s">
        <v>3093</v>
      </c>
      <c r="C21" t="s">
        <v>3094</v>
      </c>
      <c r="D21" t="s">
        <v>2728</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2164</v>
      </c>
      <c r="B22" t="s">
        <v>3095</v>
      </c>
      <c r="C22" t="s">
        <v>3096</v>
      </c>
      <c r="D22" t="s">
        <v>2728</v>
      </c>
      <c r="E22">
        <v>105.73812100000001</v>
      </c>
      <c r="F22">
        <v>105.73812100000001</v>
      </c>
      <c r="G22">
        <v>105.73812100000001</v>
      </c>
      <c r="H22">
        <v>105.738129</v>
      </c>
      <c r="I22">
        <v>105.73812100000001</v>
      </c>
      <c r="J22">
        <v>105.73812100000001</v>
      </c>
      <c r="K22">
        <v>105.73812100000001</v>
      </c>
      <c r="L22">
        <v>105.73812100000001</v>
      </c>
      <c r="M22">
        <v>105.73812100000001</v>
      </c>
      <c r="N22">
        <v>105.73812100000001</v>
      </c>
      <c r="O22">
        <v>105.73812100000001</v>
      </c>
      <c r="P22">
        <v>105.73812100000001</v>
      </c>
      <c r="Q22">
        <v>105.73812100000001</v>
      </c>
      <c r="R22">
        <v>105.73812100000001</v>
      </c>
      <c r="S22">
        <v>105.73812100000001</v>
      </c>
      <c r="T22">
        <v>105.738129</v>
      </c>
      <c r="U22">
        <v>105.738129</v>
      </c>
      <c r="V22">
        <v>105.73812100000001</v>
      </c>
      <c r="W22">
        <v>105.738129</v>
      </c>
      <c r="X22">
        <v>105.73812100000001</v>
      </c>
      <c r="Y22">
        <v>105.738129</v>
      </c>
      <c r="Z22">
        <v>105.738129</v>
      </c>
      <c r="AA22">
        <v>105.738113</v>
      </c>
      <c r="AB22">
        <v>105.73812100000001</v>
      </c>
      <c r="AC22">
        <v>105.73812100000001</v>
      </c>
      <c r="AD22">
        <v>105.73812100000001</v>
      </c>
      <c r="AE22" t="s">
        <v>628</v>
      </c>
    </row>
    <row r="23" spans="1:31">
      <c r="A23" t="s">
        <v>2772</v>
      </c>
      <c r="B23" t="s">
        <v>3097</v>
      </c>
      <c r="C23" t="s">
        <v>3098</v>
      </c>
      <c r="D23" t="s">
        <v>2728</v>
      </c>
      <c r="E23">
        <v>54.000960999999997</v>
      </c>
      <c r="F23">
        <v>56.055962000000001</v>
      </c>
      <c r="G23">
        <v>59.182526000000003</v>
      </c>
      <c r="H23">
        <v>58.581885999999997</v>
      </c>
      <c r="I23">
        <v>58.580784000000001</v>
      </c>
      <c r="J23">
        <v>58.559364000000002</v>
      </c>
      <c r="K23">
        <v>59.716926999999998</v>
      </c>
      <c r="L23">
        <v>60.620894999999997</v>
      </c>
      <c r="M23">
        <v>61.614531999999997</v>
      </c>
      <c r="N23">
        <v>62.431854000000001</v>
      </c>
      <c r="O23">
        <v>63.384079</v>
      </c>
      <c r="P23">
        <v>64.214332999999996</v>
      </c>
      <c r="Q23">
        <v>64.992035000000001</v>
      </c>
      <c r="R23">
        <v>65.560905000000005</v>
      </c>
      <c r="S23">
        <v>66.094299000000007</v>
      </c>
      <c r="T23">
        <v>66.597167999999996</v>
      </c>
      <c r="U23">
        <v>67.073395000000005</v>
      </c>
      <c r="V23">
        <v>67.551795999999996</v>
      </c>
      <c r="W23">
        <v>67.984054999999998</v>
      </c>
      <c r="X23">
        <v>68.363754</v>
      </c>
      <c r="Y23">
        <v>68.707747999999995</v>
      </c>
      <c r="Z23">
        <v>69.049064999999999</v>
      </c>
      <c r="AA23">
        <v>69.406234999999995</v>
      </c>
      <c r="AB23">
        <v>69.724709000000004</v>
      </c>
      <c r="AC23">
        <v>70.033210999999994</v>
      </c>
      <c r="AD23">
        <v>70.326408000000001</v>
      </c>
      <c r="AE23" t="s">
        <v>643</v>
      </c>
    </row>
    <row r="24" spans="1:31">
      <c r="A24" t="s">
        <v>2775</v>
      </c>
    </row>
    <row r="25" spans="1:31">
      <c r="A25" t="s">
        <v>2181</v>
      </c>
    </row>
    <row r="26" spans="1:31">
      <c r="A26" t="s">
        <v>2102</v>
      </c>
      <c r="B26" t="s">
        <v>3099</v>
      </c>
      <c r="C26" t="s">
        <v>3100</v>
      </c>
      <c r="D26" t="s">
        <v>2728</v>
      </c>
      <c r="E26">
        <v>30.432691999999999</v>
      </c>
      <c r="F26">
        <v>30.808721999999999</v>
      </c>
      <c r="G26">
        <v>31.262858999999999</v>
      </c>
      <c r="H26">
        <v>31.790330999999998</v>
      </c>
      <c r="I26">
        <v>31.941298</v>
      </c>
      <c r="J26">
        <v>32.175528999999997</v>
      </c>
      <c r="K26">
        <v>32.350582000000003</v>
      </c>
      <c r="L26">
        <v>32.417141000000001</v>
      </c>
      <c r="M26">
        <v>32.547451000000002</v>
      </c>
      <c r="N26">
        <v>32.579700000000003</v>
      </c>
      <c r="O26">
        <v>32.639609999999998</v>
      </c>
      <c r="P26">
        <v>32.689498999999998</v>
      </c>
      <c r="Q26">
        <v>32.762298999999999</v>
      </c>
      <c r="R26">
        <v>32.818336000000002</v>
      </c>
      <c r="S26">
        <v>32.750385000000001</v>
      </c>
      <c r="T26">
        <v>32.769779</v>
      </c>
      <c r="U26">
        <v>32.740932000000001</v>
      </c>
      <c r="V26">
        <v>32.715820000000001</v>
      </c>
      <c r="W26">
        <v>32.681289999999997</v>
      </c>
      <c r="X26">
        <v>32.654559999999996</v>
      </c>
      <c r="Y26">
        <v>32.642085999999999</v>
      </c>
      <c r="Z26">
        <v>32.587746000000003</v>
      </c>
      <c r="AA26">
        <v>32.556075999999997</v>
      </c>
      <c r="AB26">
        <v>32.505768000000003</v>
      </c>
      <c r="AC26">
        <v>32.475349000000001</v>
      </c>
      <c r="AD26">
        <v>32.432811999999998</v>
      </c>
      <c r="AE26" t="s">
        <v>610</v>
      </c>
    </row>
    <row r="27" spans="1:31">
      <c r="A27" t="s">
        <v>2107</v>
      </c>
      <c r="B27" t="s">
        <v>3101</v>
      </c>
      <c r="C27" t="s">
        <v>3102</v>
      </c>
      <c r="D27" t="s">
        <v>2728</v>
      </c>
      <c r="E27">
        <v>34.813698000000002</v>
      </c>
      <c r="F27">
        <v>34.623291000000002</v>
      </c>
      <c r="G27">
        <v>34.589568999999997</v>
      </c>
      <c r="H27">
        <v>34.635109</v>
      </c>
      <c r="I27">
        <v>34.645958</v>
      </c>
      <c r="J27">
        <v>34.671939999999999</v>
      </c>
      <c r="K27">
        <v>34.690776999999997</v>
      </c>
      <c r="L27">
        <v>34.704231</v>
      </c>
      <c r="M27">
        <v>34.73019</v>
      </c>
      <c r="N27">
        <v>34.717331000000001</v>
      </c>
      <c r="O27">
        <v>34.734943000000001</v>
      </c>
      <c r="P27">
        <v>34.751617000000003</v>
      </c>
      <c r="Q27">
        <v>34.762104000000001</v>
      </c>
      <c r="R27">
        <v>34.773910999999998</v>
      </c>
      <c r="S27">
        <v>34.776843999999997</v>
      </c>
      <c r="T27">
        <v>34.807236000000003</v>
      </c>
      <c r="U27">
        <v>34.779076000000003</v>
      </c>
      <c r="V27">
        <v>34.770747999999998</v>
      </c>
      <c r="W27">
        <v>34.752395999999997</v>
      </c>
      <c r="X27">
        <v>34.740219000000003</v>
      </c>
      <c r="Y27">
        <v>34.764187</v>
      </c>
      <c r="Z27">
        <v>34.727325</v>
      </c>
      <c r="AA27">
        <v>34.725304000000001</v>
      </c>
      <c r="AB27">
        <v>34.718482999999999</v>
      </c>
      <c r="AC27">
        <v>34.708485000000003</v>
      </c>
      <c r="AD27">
        <v>34.698891000000003</v>
      </c>
      <c r="AE27" t="s">
        <v>1998</v>
      </c>
    </row>
    <row r="28" spans="1:31">
      <c r="A28" t="s">
        <v>2192</v>
      </c>
    </row>
    <row r="29" spans="1:31">
      <c r="A29" t="s">
        <v>2116</v>
      </c>
      <c r="B29" t="s">
        <v>3103</v>
      </c>
      <c r="C29" t="s">
        <v>3104</v>
      </c>
      <c r="D29" t="s">
        <v>2728</v>
      </c>
      <c r="E29">
        <v>24.006844999999998</v>
      </c>
      <c r="F29">
        <v>24.000962999999999</v>
      </c>
      <c r="G29">
        <v>23.987922999999999</v>
      </c>
      <c r="H29">
        <v>23.952421000000001</v>
      </c>
      <c r="I29">
        <v>23.950735000000002</v>
      </c>
      <c r="J29">
        <v>23.950932999999999</v>
      </c>
      <c r="K29">
        <v>23.952112</v>
      </c>
      <c r="L29">
        <v>23.953382000000001</v>
      </c>
      <c r="M29">
        <v>23.951422000000001</v>
      </c>
      <c r="N29">
        <v>23.951305000000001</v>
      </c>
      <c r="O29">
        <v>23.952337</v>
      </c>
      <c r="P29">
        <v>23.952152000000002</v>
      </c>
      <c r="Q29">
        <v>23.945260999999999</v>
      </c>
      <c r="R29">
        <v>23.937141</v>
      </c>
      <c r="S29">
        <v>23.929584999999999</v>
      </c>
      <c r="T29">
        <v>23.923178</v>
      </c>
      <c r="U29">
        <v>23.91713</v>
      </c>
      <c r="V29">
        <v>23.911303</v>
      </c>
      <c r="W29">
        <v>23.905190000000001</v>
      </c>
      <c r="X29">
        <v>23.899611</v>
      </c>
      <c r="Y29">
        <v>23.894784999999999</v>
      </c>
      <c r="Z29">
        <v>23.889181000000001</v>
      </c>
      <c r="AA29">
        <v>23.884712</v>
      </c>
      <c r="AB29">
        <v>23.878637000000001</v>
      </c>
      <c r="AC29">
        <v>23.874276999999999</v>
      </c>
      <c r="AD29">
        <v>23.868717</v>
      </c>
      <c r="AE29" t="s">
        <v>1998</v>
      </c>
    </row>
    <row r="30" spans="1:31">
      <c r="A30" t="s">
        <v>2120</v>
      </c>
      <c r="B30" t="s">
        <v>3105</v>
      </c>
      <c r="C30" t="s">
        <v>3106</v>
      </c>
      <c r="D30" t="s">
        <v>2728</v>
      </c>
      <c r="E30">
        <v>110.307129</v>
      </c>
      <c r="F30">
        <v>110.28140999999999</v>
      </c>
      <c r="G30">
        <v>110.25524900000001</v>
      </c>
      <c r="H30">
        <v>110.229095</v>
      </c>
      <c r="I30">
        <v>110.203033</v>
      </c>
      <c r="J30">
        <v>110.176979</v>
      </c>
      <c r="K30">
        <v>110.150986</v>
      </c>
      <c r="L30">
        <v>110.124985</v>
      </c>
      <c r="M30">
        <v>110.099014</v>
      </c>
      <c r="N30">
        <v>110.073036</v>
      </c>
      <c r="O30">
        <v>110.04703499999999</v>
      </c>
      <c r="P30">
        <v>110.02501700000001</v>
      </c>
      <c r="Q30">
        <v>110.00299800000001</v>
      </c>
      <c r="R30">
        <v>109.981796</v>
      </c>
      <c r="S30">
        <v>109.960739</v>
      </c>
      <c r="T30">
        <v>109.939682</v>
      </c>
      <c r="U30">
        <v>109.920479</v>
      </c>
      <c r="V30">
        <v>109.90091700000001</v>
      </c>
      <c r="W30">
        <v>109.8815</v>
      </c>
      <c r="X30">
        <v>109.862244</v>
      </c>
      <c r="Y30">
        <v>109.843086</v>
      </c>
      <c r="Z30">
        <v>109.824005</v>
      </c>
      <c r="AA30">
        <v>109.80487100000001</v>
      </c>
      <c r="AB30">
        <v>109.78537799999999</v>
      </c>
      <c r="AC30">
        <v>109.765839</v>
      </c>
      <c r="AD30">
        <v>109.746567</v>
      </c>
      <c r="AE30" t="s">
        <v>1998</v>
      </c>
    </row>
    <row r="31" spans="1:31">
      <c r="A31" t="s">
        <v>2123</v>
      </c>
      <c r="B31" t="s">
        <v>3107</v>
      </c>
      <c r="C31" t="s">
        <v>3108</v>
      </c>
      <c r="D31" t="s">
        <v>2728</v>
      </c>
      <c r="E31">
        <v>122.08152</v>
      </c>
      <c r="F31">
        <v>117.74552199999999</v>
      </c>
      <c r="G31">
        <v>112.32102999999999</v>
      </c>
      <c r="H31">
        <v>115.62288700000001</v>
      </c>
      <c r="I31">
        <v>109.58461800000001</v>
      </c>
      <c r="J31">
        <v>108.107513</v>
      </c>
      <c r="K31">
        <v>107.516891</v>
      </c>
      <c r="L31">
        <v>108.475517</v>
      </c>
      <c r="M31">
        <v>108.956345</v>
      </c>
      <c r="N31">
        <v>109.329178</v>
      </c>
      <c r="O31">
        <v>109.83738700000001</v>
      </c>
      <c r="P31">
        <v>110.25857499999999</v>
      </c>
      <c r="Q31">
        <v>110.678093</v>
      </c>
      <c r="R31">
        <v>111.06594800000001</v>
      </c>
      <c r="S31">
        <v>111.304405</v>
      </c>
      <c r="T31">
        <v>111.621399</v>
      </c>
      <c r="U31">
        <v>111.93027499999999</v>
      </c>
      <c r="V31">
        <v>112.209946</v>
      </c>
      <c r="W31">
        <v>112.46060900000001</v>
      </c>
      <c r="X31">
        <v>112.687027</v>
      </c>
      <c r="Y31">
        <v>112.889771</v>
      </c>
      <c r="Z31">
        <v>113.08060500000001</v>
      </c>
      <c r="AA31">
        <v>113.27488700000001</v>
      </c>
      <c r="AB31">
        <v>113.42971799999999</v>
      </c>
      <c r="AC31">
        <v>113.58916499999999</v>
      </c>
      <c r="AD31">
        <v>113.719078</v>
      </c>
      <c r="AE31" t="s">
        <v>727</v>
      </c>
    </row>
    <row r="32" spans="1:31">
      <c r="A32" t="s">
        <v>2126</v>
      </c>
      <c r="B32" t="s">
        <v>3109</v>
      </c>
      <c r="C32" t="s">
        <v>3110</v>
      </c>
      <c r="D32" t="s">
        <v>2728</v>
      </c>
      <c r="E32">
        <v>124.381691</v>
      </c>
      <c r="F32">
        <v>123.876091</v>
      </c>
      <c r="G32">
        <v>122.21247099999999</v>
      </c>
      <c r="H32">
        <v>122.173805</v>
      </c>
      <c r="I32">
        <v>121.048393</v>
      </c>
      <c r="J32">
        <v>121.259705</v>
      </c>
      <c r="K32">
        <v>122.036987</v>
      </c>
      <c r="L32">
        <v>121.837936</v>
      </c>
      <c r="M32">
        <v>121.876526</v>
      </c>
      <c r="N32">
        <v>121.893036</v>
      </c>
      <c r="O32">
        <v>121.93174</v>
      </c>
      <c r="P32">
        <v>121.95431499999999</v>
      </c>
      <c r="Q32">
        <v>122.021278</v>
      </c>
      <c r="R32">
        <v>122.090576</v>
      </c>
      <c r="S32">
        <v>122.094032</v>
      </c>
      <c r="T32">
        <v>122.16102600000001</v>
      </c>
      <c r="U32">
        <v>122.20993799999999</v>
      </c>
      <c r="V32">
        <v>122.249954</v>
      </c>
      <c r="W32">
        <v>122.28681899999999</v>
      </c>
      <c r="X32">
        <v>122.319794</v>
      </c>
      <c r="Y32">
        <v>122.354828</v>
      </c>
      <c r="Z32">
        <v>122.375519</v>
      </c>
      <c r="AA32">
        <v>122.39059399999999</v>
      </c>
      <c r="AB32">
        <v>122.40840900000001</v>
      </c>
      <c r="AC32">
        <v>122.419617</v>
      </c>
      <c r="AD32">
        <v>122.43420399999999</v>
      </c>
      <c r="AE32" t="s">
        <v>695</v>
      </c>
    </row>
    <row r="33" spans="1:31">
      <c r="A33" t="s">
        <v>2129</v>
      </c>
      <c r="B33" t="s">
        <v>3111</v>
      </c>
      <c r="C33" t="s">
        <v>3112</v>
      </c>
      <c r="D33" t="s">
        <v>2728</v>
      </c>
      <c r="E33">
        <v>46.243923000000002</v>
      </c>
      <c r="F33">
        <v>46.578938000000001</v>
      </c>
      <c r="G33">
        <v>47.051215999999997</v>
      </c>
      <c r="H33">
        <v>47.426108999999997</v>
      </c>
      <c r="I33">
        <v>47.567847999999998</v>
      </c>
      <c r="J33">
        <v>47.737136999999997</v>
      </c>
      <c r="K33">
        <v>47.916877999999997</v>
      </c>
      <c r="L33">
        <v>48.049354999999998</v>
      </c>
      <c r="M33">
        <v>48.208801000000001</v>
      </c>
      <c r="N33">
        <v>48.282150000000001</v>
      </c>
      <c r="O33">
        <v>48.390887999999997</v>
      </c>
      <c r="P33">
        <v>48.477634000000002</v>
      </c>
      <c r="Q33">
        <v>48.561534999999999</v>
      </c>
      <c r="R33">
        <v>48.639541999999999</v>
      </c>
      <c r="S33">
        <v>48.693328999999999</v>
      </c>
      <c r="T33">
        <v>48.689030000000002</v>
      </c>
      <c r="U33">
        <v>48.600642999999998</v>
      </c>
      <c r="V33">
        <v>48.531109000000001</v>
      </c>
      <c r="W33">
        <v>48.446156000000002</v>
      </c>
      <c r="X33">
        <v>48.365561999999997</v>
      </c>
      <c r="Y33">
        <v>48.33596</v>
      </c>
      <c r="Z33">
        <v>48.21537</v>
      </c>
      <c r="AA33">
        <v>48.149096999999998</v>
      </c>
      <c r="AB33">
        <v>48.052546999999997</v>
      </c>
      <c r="AC33">
        <v>47.978535000000001</v>
      </c>
      <c r="AD33">
        <v>47.881374000000001</v>
      </c>
      <c r="AE33" t="s">
        <v>676</v>
      </c>
    </row>
    <row r="34" spans="1:31">
      <c r="A34" t="s">
        <v>2133</v>
      </c>
      <c r="B34" t="s">
        <v>3113</v>
      </c>
      <c r="C34" t="s">
        <v>3114</v>
      </c>
      <c r="D34" t="s">
        <v>2728</v>
      </c>
      <c r="E34">
        <v>71.489570999999998</v>
      </c>
      <c r="F34">
        <v>57.940036999999997</v>
      </c>
      <c r="G34">
        <v>59.114986000000002</v>
      </c>
      <c r="H34">
        <v>57.710090999999998</v>
      </c>
      <c r="I34">
        <v>60.684280000000001</v>
      </c>
      <c r="J34">
        <v>60.805790000000002</v>
      </c>
      <c r="K34">
        <v>65.273689000000005</v>
      </c>
      <c r="L34">
        <v>74.588074000000006</v>
      </c>
      <c r="M34">
        <v>74.708847000000006</v>
      </c>
      <c r="N34">
        <v>74.492607000000007</v>
      </c>
      <c r="O34">
        <v>74.744720000000001</v>
      </c>
      <c r="P34">
        <v>74.804305999999997</v>
      </c>
      <c r="Q34">
        <v>74.944641000000004</v>
      </c>
      <c r="R34">
        <v>74.963745000000003</v>
      </c>
      <c r="S34">
        <v>75.244536999999994</v>
      </c>
      <c r="T34">
        <v>75.338279999999997</v>
      </c>
      <c r="U34">
        <v>75.207038999999995</v>
      </c>
      <c r="V34">
        <v>75.133628999999999</v>
      </c>
      <c r="W34">
        <v>75.042252000000005</v>
      </c>
      <c r="X34">
        <v>75.027771000000001</v>
      </c>
      <c r="Y34">
        <v>75.124184</v>
      </c>
      <c r="Z34">
        <v>74.925803999999999</v>
      </c>
      <c r="AA34">
        <v>74.909858999999997</v>
      </c>
      <c r="AB34">
        <v>74.743720999999994</v>
      </c>
      <c r="AC34">
        <v>74.752776999999995</v>
      </c>
      <c r="AD34">
        <v>74.652512000000002</v>
      </c>
      <c r="AE34" t="s">
        <v>710</v>
      </c>
    </row>
    <row r="35" spans="1:31">
      <c r="A35" t="s">
        <v>2141</v>
      </c>
      <c r="B35" t="s">
        <v>3115</v>
      </c>
      <c r="C35" t="s">
        <v>3116</v>
      </c>
      <c r="D35" t="s">
        <v>2728</v>
      </c>
      <c r="E35">
        <v>44.830322000000002</v>
      </c>
      <c r="F35">
        <v>44.672255999999997</v>
      </c>
      <c r="G35">
        <v>44.872250000000001</v>
      </c>
      <c r="H35">
        <v>44.780124999999998</v>
      </c>
      <c r="I35">
        <v>45.003337999999999</v>
      </c>
      <c r="J35">
        <v>44.992741000000002</v>
      </c>
      <c r="K35">
        <v>45.151333000000001</v>
      </c>
      <c r="L35">
        <v>45.144863000000001</v>
      </c>
      <c r="M35">
        <v>45.157791000000003</v>
      </c>
      <c r="N35">
        <v>45.088684000000001</v>
      </c>
      <c r="O35">
        <v>45.110469999999999</v>
      </c>
      <c r="P35">
        <v>45.095954999999996</v>
      </c>
      <c r="Q35">
        <v>45.094219000000002</v>
      </c>
      <c r="R35">
        <v>45.070034</v>
      </c>
      <c r="S35">
        <v>45.354149</v>
      </c>
      <c r="T35">
        <v>45.384819</v>
      </c>
      <c r="U35">
        <v>45.328288999999998</v>
      </c>
      <c r="V35">
        <v>45.289845</v>
      </c>
      <c r="W35">
        <v>45.243858000000003</v>
      </c>
      <c r="X35">
        <v>45.213200000000001</v>
      </c>
      <c r="Y35">
        <v>45.232211999999997</v>
      </c>
      <c r="Z35">
        <v>45.147914999999998</v>
      </c>
      <c r="AA35">
        <v>45.128590000000003</v>
      </c>
      <c r="AB35">
        <v>45.069732999999999</v>
      </c>
      <c r="AC35">
        <v>45.052216000000001</v>
      </c>
      <c r="AD35">
        <v>45.004638999999997</v>
      </c>
      <c r="AE35" t="s">
        <v>628</v>
      </c>
    </row>
    <row r="36" spans="1:31">
      <c r="A36" t="s">
        <v>2145</v>
      </c>
      <c r="B36" t="s">
        <v>3117</v>
      </c>
      <c r="C36" t="s">
        <v>3118</v>
      </c>
      <c r="D36" t="s">
        <v>2728</v>
      </c>
      <c r="E36">
        <v>0</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t="s">
        <v>549</v>
      </c>
    </row>
    <row r="37" spans="1:31">
      <c r="A37" t="s">
        <v>2149</v>
      </c>
      <c r="B37" t="s">
        <v>3119</v>
      </c>
      <c r="C37" t="s">
        <v>3120</v>
      </c>
      <c r="D37" t="s">
        <v>2728</v>
      </c>
      <c r="E37">
        <v>0</v>
      </c>
      <c r="F37">
        <v>0</v>
      </c>
      <c r="G37">
        <v>0</v>
      </c>
      <c r="H37">
        <v>0</v>
      </c>
      <c r="I37">
        <v>0</v>
      </c>
      <c r="J37">
        <v>0</v>
      </c>
      <c r="K37">
        <v>0</v>
      </c>
      <c r="L37">
        <v>0</v>
      </c>
      <c r="M37">
        <v>0</v>
      </c>
      <c r="N37">
        <v>0</v>
      </c>
      <c r="O37">
        <v>0</v>
      </c>
      <c r="P37">
        <v>0</v>
      </c>
      <c r="Q37">
        <v>0</v>
      </c>
      <c r="R37">
        <v>0</v>
      </c>
      <c r="S37">
        <v>0</v>
      </c>
      <c r="T37">
        <v>0</v>
      </c>
      <c r="U37">
        <v>0</v>
      </c>
      <c r="V37">
        <v>0</v>
      </c>
      <c r="W37">
        <v>0</v>
      </c>
      <c r="X37">
        <v>0</v>
      </c>
      <c r="Y37">
        <v>0</v>
      </c>
      <c r="Z37">
        <v>0</v>
      </c>
      <c r="AA37">
        <v>0</v>
      </c>
      <c r="AB37">
        <v>0</v>
      </c>
      <c r="AC37">
        <v>0</v>
      </c>
      <c r="AD37">
        <v>0</v>
      </c>
      <c r="AE37" t="s">
        <v>549</v>
      </c>
    </row>
    <row r="38" spans="1:31">
      <c r="A38" t="s">
        <v>2153</v>
      </c>
      <c r="B38" t="s">
        <v>3121</v>
      </c>
      <c r="C38" t="s">
        <v>3122</v>
      </c>
      <c r="D38" t="s">
        <v>2728</v>
      </c>
      <c r="E38">
        <v>0</v>
      </c>
      <c r="F38">
        <v>0</v>
      </c>
      <c r="G38">
        <v>0</v>
      </c>
      <c r="H38">
        <v>0</v>
      </c>
      <c r="I38">
        <v>0</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t="s">
        <v>549</v>
      </c>
    </row>
    <row r="39" spans="1:31">
      <c r="A39" t="s">
        <v>2157</v>
      </c>
      <c r="B39" t="s">
        <v>3123</v>
      </c>
      <c r="C39" t="s">
        <v>3124</v>
      </c>
      <c r="D39" t="s">
        <v>2728</v>
      </c>
      <c r="E39">
        <v>0</v>
      </c>
      <c r="F39">
        <v>0</v>
      </c>
      <c r="G39">
        <v>0</v>
      </c>
      <c r="H39">
        <v>0</v>
      </c>
      <c r="I39">
        <v>0</v>
      </c>
      <c r="J39">
        <v>0</v>
      </c>
      <c r="K39">
        <v>0</v>
      </c>
      <c r="L39">
        <v>0</v>
      </c>
      <c r="M39">
        <v>0</v>
      </c>
      <c r="N39">
        <v>0</v>
      </c>
      <c r="O39">
        <v>0</v>
      </c>
      <c r="P39">
        <v>0</v>
      </c>
      <c r="Q39">
        <v>0</v>
      </c>
      <c r="R39">
        <v>0</v>
      </c>
      <c r="S39">
        <v>0</v>
      </c>
      <c r="T39">
        <v>0</v>
      </c>
      <c r="U39">
        <v>0</v>
      </c>
      <c r="V39">
        <v>0</v>
      </c>
      <c r="W39">
        <v>0</v>
      </c>
      <c r="X39">
        <v>0</v>
      </c>
      <c r="Y39">
        <v>0</v>
      </c>
      <c r="Z39">
        <v>0</v>
      </c>
      <c r="AA39">
        <v>0</v>
      </c>
      <c r="AB39">
        <v>0</v>
      </c>
      <c r="AC39">
        <v>0</v>
      </c>
      <c r="AD39">
        <v>0</v>
      </c>
      <c r="AE39" t="s">
        <v>549</v>
      </c>
    </row>
    <row r="40" spans="1:31">
      <c r="A40" t="s">
        <v>2164</v>
      </c>
      <c r="B40" t="s">
        <v>3125</v>
      </c>
      <c r="C40" t="s">
        <v>3126</v>
      </c>
      <c r="D40" t="s">
        <v>2728</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2822</v>
      </c>
      <c r="B41" t="s">
        <v>3127</v>
      </c>
      <c r="C41" t="s">
        <v>3128</v>
      </c>
      <c r="D41" t="s">
        <v>2728</v>
      </c>
      <c r="E41">
        <v>36.422165</v>
      </c>
      <c r="F41">
        <v>39.084152000000003</v>
      </c>
      <c r="G41">
        <v>40.813884999999999</v>
      </c>
      <c r="H41">
        <v>41.932571000000003</v>
      </c>
      <c r="I41">
        <v>41.337978</v>
      </c>
      <c r="J41">
        <v>40.808418000000003</v>
      </c>
      <c r="K41">
        <v>40.703747</v>
      </c>
      <c r="L41">
        <v>40.601672999999998</v>
      </c>
      <c r="M41">
        <v>41.155929999999998</v>
      </c>
      <c r="N41">
        <v>41.518898</v>
      </c>
      <c r="O41">
        <v>42.020274999999998</v>
      </c>
      <c r="P41">
        <v>42.425021999999998</v>
      </c>
      <c r="Q41">
        <v>42.875587000000003</v>
      </c>
      <c r="R41">
        <v>43.293945000000001</v>
      </c>
      <c r="S41">
        <v>43.751919000000001</v>
      </c>
      <c r="T41">
        <v>44.124465999999998</v>
      </c>
      <c r="U41">
        <v>44.383434000000001</v>
      </c>
      <c r="V41">
        <v>44.659652999999999</v>
      </c>
      <c r="W41">
        <v>44.902576000000003</v>
      </c>
      <c r="X41">
        <v>45.145439000000003</v>
      </c>
      <c r="Y41">
        <v>45.441231000000002</v>
      </c>
      <c r="Z41">
        <v>45.583241000000001</v>
      </c>
      <c r="AA41">
        <v>45.828648000000001</v>
      </c>
      <c r="AB41">
        <v>45.988627999999999</v>
      </c>
      <c r="AC41">
        <v>46.214171999999998</v>
      </c>
      <c r="AD41">
        <v>46.369961000000004</v>
      </c>
      <c r="AE41" t="s">
        <v>646</v>
      </c>
    </row>
    <row r="42" spans="1:31">
      <c r="A42" t="s">
        <v>2826</v>
      </c>
      <c r="B42" t="s">
        <v>3129</v>
      </c>
      <c r="C42" t="s">
        <v>3130</v>
      </c>
      <c r="D42" t="s">
        <v>2728</v>
      </c>
      <c r="E42">
        <v>41.120598000000001</v>
      </c>
      <c r="F42">
        <v>43.502879999999998</v>
      </c>
      <c r="G42">
        <v>45.394035000000002</v>
      </c>
      <c r="H42">
        <v>46.047642000000003</v>
      </c>
      <c r="I42">
        <v>45.540356000000003</v>
      </c>
      <c r="J42">
        <v>45.070380999999998</v>
      </c>
      <c r="K42">
        <v>45.189422999999998</v>
      </c>
      <c r="L42">
        <v>45.253138999999997</v>
      </c>
      <c r="M42">
        <v>45.964663999999999</v>
      </c>
      <c r="N42">
        <v>46.418067999999998</v>
      </c>
      <c r="O42">
        <v>47.036304000000001</v>
      </c>
      <c r="P42">
        <v>47.522537</v>
      </c>
      <c r="Q42">
        <v>48.049854000000003</v>
      </c>
      <c r="R42">
        <v>48.504992999999999</v>
      </c>
      <c r="S42">
        <v>48.980587</v>
      </c>
      <c r="T42">
        <v>49.364521000000003</v>
      </c>
      <c r="U42">
        <v>49.652382000000003</v>
      </c>
      <c r="V42">
        <v>49.959144999999999</v>
      </c>
      <c r="W42">
        <v>50.211224000000001</v>
      </c>
      <c r="X42">
        <v>50.455970999999998</v>
      </c>
      <c r="Y42">
        <v>50.752566999999999</v>
      </c>
      <c r="Z42">
        <v>50.909824</v>
      </c>
      <c r="AA42">
        <v>51.186619</v>
      </c>
      <c r="AB42">
        <v>51.369267000000001</v>
      </c>
      <c r="AC42">
        <v>51.613762000000001</v>
      </c>
      <c r="AD42">
        <v>51.786064000000003</v>
      </c>
      <c r="AE42" t="s">
        <v>613</v>
      </c>
    </row>
    <row r="43" spans="1:31">
      <c r="A43" t="s">
        <v>2830</v>
      </c>
      <c r="B43" t="s">
        <v>3131</v>
      </c>
      <c r="C43" t="s">
        <v>3132</v>
      </c>
      <c r="D43" t="s">
        <v>2728</v>
      </c>
      <c r="E43">
        <v>27.849709000000001</v>
      </c>
      <c r="F43">
        <v>28.280518000000001</v>
      </c>
      <c r="G43">
        <v>28.810734</v>
      </c>
      <c r="H43">
        <v>29.320112000000002</v>
      </c>
      <c r="I43">
        <v>29.934839</v>
      </c>
      <c r="J43">
        <v>30.566412</v>
      </c>
      <c r="K43">
        <v>31.335964000000001</v>
      </c>
      <c r="L43">
        <v>32.027240999999997</v>
      </c>
      <c r="M43">
        <v>32.824451000000003</v>
      </c>
      <c r="N43">
        <v>33.304459000000001</v>
      </c>
      <c r="O43">
        <v>34.028004000000003</v>
      </c>
      <c r="P43">
        <v>34.958053999999997</v>
      </c>
      <c r="Q43">
        <v>35.776333000000001</v>
      </c>
      <c r="R43">
        <v>36.483249999999998</v>
      </c>
      <c r="S43">
        <v>37.242534999999997</v>
      </c>
      <c r="T43">
        <v>37.968857</v>
      </c>
      <c r="U43">
        <v>38.547089</v>
      </c>
      <c r="V43">
        <v>39.183739000000003</v>
      </c>
      <c r="W43">
        <v>39.701785999999998</v>
      </c>
      <c r="X43">
        <v>40.270457999999998</v>
      </c>
      <c r="Y43">
        <v>40.719582000000003</v>
      </c>
      <c r="Z43">
        <v>41.205630999999997</v>
      </c>
      <c r="AA43">
        <v>41.471297999999997</v>
      </c>
      <c r="AB43">
        <v>42.159495999999997</v>
      </c>
      <c r="AC43">
        <v>42.747931999999999</v>
      </c>
      <c r="AD43">
        <v>43.189898999999997</v>
      </c>
      <c r="AE43" t="s">
        <v>2613</v>
      </c>
    </row>
    <row r="44" spans="1:31">
      <c r="A44" t="s">
        <v>2834</v>
      </c>
      <c r="B44" t="s">
        <v>3133</v>
      </c>
      <c r="C44" t="s">
        <v>3134</v>
      </c>
      <c r="D44" t="s">
        <v>2728</v>
      </c>
      <c r="E44">
        <v>20.312069000000001</v>
      </c>
      <c r="F44">
        <v>20.701070999999999</v>
      </c>
      <c r="G44">
        <v>21.128550000000001</v>
      </c>
      <c r="H44">
        <v>21.599339000000001</v>
      </c>
      <c r="I44">
        <v>22.116364000000001</v>
      </c>
      <c r="J44">
        <v>22.667066999999999</v>
      </c>
      <c r="K44">
        <v>23.161442000000001</v>
      </c>
      <c r="L44">
        <v>23.628001999999999</v>
      </c>
      <c r="M44">
        <v>24.051746000000001</v>
      </c>
      <c r="N44">
        <v>24.41234</v>
      </c>
      <c r="O44">
        <v>24.715263</v>
      </c>
      <c r="P44">
        <v>25.078189999999999</v>
      </c>
      <c r="Q44">
        <v>25.497557</v>
      </c>
      <c r="R44">
        <v>25.888386000000001</v>
      </c>
      <c r="S44">
        <v>26.246223000000001</v>
      </c>
      <c r="T44">
        <v>26.547825</v>
      </c>
      <c r="U44">
        <v>26.833061000000001</v>
      </c>
      <c r="V44">
        <v>27.168192000000001</v>
      </c>
      <c r="W44">
        <v>27.3841</v>
      </c>
      <c r="X44">
        <v>27.638023</v>
      </c>
      <c r="Y44">
        <v>27.875729</v>
      </c>
      <c r="Z44">
        <v>28.135231000000001</v>
      </c>
      <c r="AA44">
        <v>28.360617000000001</v>
      </c>
      <c r="AB44">
        <v>28.604149</v>
      </c>
      <c r="AC44">
        <v>28.871583999999999</v>
      </c>
      <c r="AD44">
        <v>29.08004</v>
      </c>
      <c r="AE44" t="s">
        <v>2072</v>
      </c>
    </row>
    <row r="45" spans="1:31">
      <c r="A45" t="s">
        <v>2838</v>
      </c>
      <c r="B45" t="s">
        <v>3135</v>
      </c>
      <c r="C45" t="s">
        <v>3136</v>
      </c>
      <c r="D45" t="s">
        <v>2728</v>
      </c>
      <c r="E45">
        <v>23.046724000000001</v>
      </c>
      <c r="F45">
        <v>23.366917000000001</v>
      </c>
      <c r="G45">
        <v>23.741962000000001</v>
      </c>
      <c r="H45">
        <v>24.142061000000002</v>
      </c>
      <c r="I45">
        <v>24.608076000000001</v>
      </c>
      <c r="J45">
        <v>25.106425999999999</v>
      </c>
      <c r="K45">
        <v>25.597925</v>
      </c>
      <c r="L45">
        <v>26.050152000000001</v>
      </c>
      <c r="M45">
        <v>26.496255999999999</v>
      </c>
      <c r="N45">
        <v>26.824107999999999</v>
      </c>
      <c r="O45">
        <v>27.162517999999999</v>
      </c>
      <c r="P45">
        <v>27.593153000000001</v>
      </c>
      <c r="Q45">
        <v>28.049707000000001</v>
      </c>
      <c r="R45">
        <v>28.464939000000001</v>
      </c>
      <c r="S45">
        <v>28.865781999999999</v>
      </c>
      <c r="T45">
        <v>29.215281000000001</v>
      </c>
      <c r="U45">
        <v>29.526588</v>
      </c>
      <c r="V45">
        <v>29.892969000000001</v>
      </c>
      <c r="W45">
        <v>30.138688999999999</v>
      </c>
      <c r="X45">
        <v>30.426093999999999</v>
      </c>
      <c r="Y45">
        <v>30.680820000000001</v>
      </c>
      <c r="Z45">
        <v>30.960777</v>
      </c>
      <c r="AA45">
        <v>31.176886</v>
      </c>
      <c r="AB45">
        <v>31.477340999999999</v>
      </c>
      <c r="AC45">
        <v>31.782565999999999</v>
      </c>
      <c r="AD45">
        <v>32.013576999999998</v>
      </c>
      <c r="AE45" t="s">
        <v>662</v>
      </c>
    </row>
    <row r="46" spans="1:31">
      <c r="A46" t="s">
        <v>2927</v>
      </c>
      <c r="B46" t="s">
        <v>3137</v>
      </c>
      <c r="C46" t="s">
        <v>3138</v>
      </c>
      <c r="D46" t="s">
        <v>2728</v>
      </c>
      <c r="E46">
        <v>36.118954000000002</v>
      </c>
      <c r="F46">
        <v>37.581142</v>
      </c>
      <c r="G46">
        <v>38.813431000000001</v>
      </c>
      <c r="H46">
        <v>39.713054999999997</v>
      </c>
      <c r="I46">
        <v>39.694400999999999</v>
      </c>
      <c r="J46">
        <v>39.740391000000002</v>
      </c>
      <c r="K46">
        <v>39.792603</v>
      </c>
      <c r="L46">
        <v>39.805447000000001</v>
      </c>
      <c r="M46">
        <v>40.374405000000003</v>
      </c>
      <c r="N46">
        <v>40.739230999999997</v>
      </c>
      <c r="O46">
        <v>41.248778999999999</v>
      </c>
      <c r="P46">
        <v>41.655543999999999</v>
      </c>
      <c r="Q46">
        <v>42.094852000000003</v>
      </c>
      <c r="R46">
        <v>42.472445999999998</v>
      </c>
      <c r="S46">
        <v>42.864100999999998</v>
      </c>
      <c r="T46">
        <v>43.202843000000001</v>
      </c>
      <c r="U46">
        <v>43.462620000000001</v>
      </c>
      <c r="V46">
        <v>43.712302999999999</v>
      </c>
      <c r="W46">
        <v>43.927368000000001</v>
      </c>
      <c r="X46">
        <v>44.149082</v>
      </c>
      <c r="Y46">
        <v>44.412289000000001</v>
      </c>
      <c r="Z46">
        <v>44.562736999999998</v>
      </c>
      <c r="AA46">
        <v>44.800021999999998</v>
      </c>
      <c r="AB46">
        <v>44.974293000000003</v>
      </c>
      <c r="AC46">
        <v>45.203814999999999</v>
      </c>
      <c r="AD46">
        <v>45.386600000000001</v>
      </c>
      <c r="AE46" t="s">
        <v>613</v>
      </c>
    </row>
    <row r="47" spans="1:31">
      <c r="A47" t="s">
        <v>2846</v>
      </c>
      <c r="B47" t="s">
        <v>3139</v>
      </c>
      <c r="C47" t="s">
        <v>3140</v>
      </c>
      <c r="D47" t="s">
        <v>2728</v>
      </c>
      <c r="E47">
        <v>22.493463999999999</v>
      </c>
      <c r="F47">
        <v>22.799879000000001</v>
      </c>
      <c r="G47">
        <v>23.151486999999999</v>
      </c>
      <c r="H47">
        <v>23.527372</v>
      </c>
      <c r="I47">
        <v>23.963888000000001</v>
      </c>
      <c r="J47">
        <v>24.427313000000002</v>
      </c>
      <c r="K47">
        <v>24.884415000000001</v>
      </c>
      <c r="L47">
        <v>25.304396000000001</v>
      </c>
      <c r="M47">
        <v>25.719080000000002</v>
      </c>
      <c r="N47">
        <v>26.025023999999998</v>
      </c>
      <c r="O47">
        <v>26.339960000000001</v>
      </c>
      <c r="P47">
        <v>26.738358999999999</v>
      </c>
      <c r="Q47">
        <v>27.160195999999999</v>
      </c>
      <c r="R47">
        <v>27.54224</v>
      </c>
      <c r="S47">
        <v>27.910233000000002</v>
      </c>
      <c r="T47">
        <v>28.230293</v>
      </c>
      <c r="U47">
        <v>28.518473</v>
      </c>
      <c r="V47">
        <v>28.854620000000001</v>
      </c>
      <c r="W47">
        <v>29.085550000000001</v>
      </c>
      <c r="X47">
        <v>29.354645000000001</v>
      </c>
      <c r="Y47">
        <v>29.592237000000001</v>
      </c>
      <c r="Z47">
        <v>29.853194999999999</v>
      </c>
      <c r="AA47">
        <v>30.054354</v>
      </c>
      <c r="AB47">
        <v>30.333582</v>
      </c>
      <c r="AC47">
        <v>30.616019999999999</v>
      </c>
      <c r="AD47">
        <v>30.833421999999999</v>
      </c>
      <c r="AE47" t="s">
        <v>662</v>
      </c>
    </row>
  </sheetData>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AI63"/>
  <sheetViews>
    <sheetView workbookViewId="0"/>
  </sheetViews>
  <sheetFormatPr defaultRowHeight="14.25"/>
  <cols>
    <col min="1" max="1" width="25.59765625" customWidth="1"/>
    <col min="2" max="2" width="61.1328125" customWidth="1"/>
  </cols>
  <sheetData>
    <row r="1" spans="1:35">
      <c r="A1" t="s">
        <v>3141</v>
      </c>
    </row>
    <row r="2" spans="1:35">
      <c r="A2" t="s">
        <v>3142</v>
      </c>
    </row>
    <row r="3" spans="1:35">
      <c r="A3" t="s">
        <v>3143</v>
      </c>
    </row>
    <row r="4" spans="1:35">
      <c r="A4" t="s">
        <v>330</v>
      </c>
    </row>
    <row r="5" spans="1:35">
      <c r="B5" t="s">
        <v>331</v>
      </c>
      <c r="C5" t="s">
        <v>332</v>
      </c>
      <c r="D5" t="s">
        <v>333</v>
      </c>
      <c r="E5">
        <v>2021</v>
      </c>
      <c r="F5">
        <v>2022</v>
      </c>
      <c r="G5">
        <v>2023</v>
      </c>
      <c r="H5">
        <v>2024</v>
      </c>
      <c r="I5">
        <v>2025</v>
      </c>
      <c r="J5">
        <v>2026</v>
      </c>
      <c r="K5">
        <v>2027</v>
      </c>
      <c r="L5">
        <v>2028</v>
      </c>
      <c r="M5">
        <v>2029</v>
      </c>
      <c r="N5">
        <v>2030</v>
      </c>
      <c r="O5">
        <v>2031</v>
      </c>
      <c r="P5">
        <v>2032</v>
      </c>
      <c r="Q5">
        <v>2033</v>
      </c>
      <c r="R5">
        <v>2034</v>
      </c>
      <c r="S5">
        <v>2035</v>
      </c>
      <c r="T5">
        <v>2036</v>
      </c>
      <c r="U5">
        <v>2037</v>
      </c>
      <c r="V5">
        <v>2038</v>
      </c>
      <c r="W5">
        <v>2039</v>
      </c>
      <c r="X5">
        <v>2040</v>
      </c>
      <c r="Y5">
        <v>2041</v>
      </c>
      <c r="Z5">
        <v>2042</v>
      </c>
      <c r="AA5">
        <v>2043</v>
      </c>
      <c r="AB5">
        <v>2044</v>
      </c>
      <c r="AC5">
        <v>2045</v>
      </c>
      <c r="AD5">
        <v>2046</v>
      </c>
      <c r="AE5">
        <v>2047</v>
      </c>
      <c r="AF5">
        <v>2048</v>
      </c>
      <c r="AG5">
        <v>2049</v>
      </c>
      <c r="AH5">
        <v>2050</v>
      </c>
      <c r="AI5" t="s">
        <v>812</v>
      </c>
    </row>
    <row r="6" spans="1:35">
      <c r="A6" t="s">
        <v>2099</v>
      </c>
    </row>
    <row r="7" spans="1:35">
      <c r="A7" t="s">
        <v>2100</v>
      </c>
      <c r="D7" t="s">
        <v>2105</v>
      </c>
    </row>
    <row r="8" spans="1:35">
      <c r="A8" t="s">
        <v>2102</v>
      </c>
      <c r="B8" t="s">
        <v>3144</v>
      </c>
      <c r="C8" t="s">
        <v>3145</v>
      </c>
      <c r="D8" t="s">
        <v>2105</v>
      </c>
      <c r="F8">
        <v>745.48858600000005</v>
      </c>
      <c r="G8">
        <v>752.84777799999995</v>
      </c>
      <c r="H8">
        <v>752.35827600000005</v>
      </c>
      <c r="I8">
        <v>735.73345900000004</v>
      </c>
      <c r="J8">
        <v>714.39776600000005</v>
      </c>
      <c r="K8">
        <v>699.98785399999997</v>
      </c>
      <c r="L8">
        <v>685.04046600000004</v>
      </c>
      <c r="M8">
        <v>673.87493900000004</v>
      </c>
      <c r="N8">
        <v>663.85052499999995</v>
      </c>
      <c r="O8">
        <v>653.93218999999999</v>
      </c>
      <c r="P8">
        <v>646.67608600000005</v>
      </c>
      <c r="Q8">
        <v>638</v>
      </c>
      <c r="R8">
        <v>632.65362500000003</v>
      </c>
      <c r="S8">
        <v>629.94421399999999</v>
      </c>
      <c r="T8">
        <v>630.54656999999997</v>
      </c>
      <c r="U8">
        <v>627.93365500000004</v>
      </c>
      <c r="V8">
        <v>625.11895800000002</v>
      </c>
      <c r="W8">
        <v>622.16143799999998</v>
      </c>
      <c r="X8">
        <v>618.44097899999997</v>
      </c>
      <c r="Y8">
        <v>611.17291299999999</v>
      </c>
      <c r="Z8">
        <v>603.78057899999999</v>
      </c>
      <c r="AA8">
        <v>594.08050500000002</v>
      </c>
      <c r="AB8">
        <v>586.63452099999995</v>
      </c>
      <c r="AC8">
        <v>582.16729699999996</v>
      </c>
      <c r="AD8">
        <v>581.98821999999996</v>
      </c>
      <c r="AE8">
        <v>575.44702099999995</v>
      </c>
      <c r="AF8">
        <v>569.67370600000004</v>
      </c>
      <c r="AG8">
        <v>564.75280799999996</v>
      </c>
      <c r="AH8">
        <v>561.188354</v>
      </c>
      <c r="AI8" s="91">
        <v>-0.01</v>
      </c>
    </row>
    <row r="9" spans="1:35">
      <c r="A9" t="s">
        <v>2107</v>
      </c>
      <c r="B9" t="s">
        <v>3146</v>
      </c>
      <c r="C9" t="s">
        <v>3147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t="s">
        <v>549</v>
      </c>
    </row>
    <row r="10" spans="1:35">
      <c r="A10" t="s">
        <v>2111</v>
      </c>
      <c r="B10" t="s">
        <v>3148</v>
      </c>
      <c r="C10" t="s">
        <v>3149</v>
      </c>
      <c r="D10" t="s">
        <v>2105</v>
      </c>
      <c r="F10">
        <v>745.48858600000005</v>
      </c>
      <c r="G10">
        <v>752.84777799999995</v>
      </c>
      <c r="H10">
        <v>752.35827600000005</v>
      </c>
      <c r="I10">
        <v>735.73345900000004</v>
      </c>
      <c r="J10">
        <v>714.39776600000005</v>
      </c>
      <c r="K10">
        <v>699.98785399999997</v>
      </c>
      <c r="L10">
        <v>685.04046600000004</v>
      </c>
      <c r="M10">
        <v>673.87493900000004</v>
      </c>
      <c r="N10">
        <v>663.85052499999995</v>
      </c>
      <c r="O10">
        <v>653.93218999999999</v>
      </c>
      <c r="P10">
        <v>646.67608600000005</v>
      </c>
      <c r="Q10">
        <v>638</v>
      </c>
      <c r="R10">
        <v>632.65362500000003</v>
      </c>
      <c r="S10">
        <v>629.94421399999999</v>
      </c>
      <c r="T10">
        <v>630.54656999999997</v>
      </c>
      <c r="U10">
        <v>627.93365500000004</v>
      </c>
      <c r="V10">
        <v>625.11895800000002</v>
      </c>
      <c r="W10">
        <v>622.16143799999998</v>
      </c>
      <c r="X10">
        <v>618.44097899999997</v>
      </c>
      <c r="Y10">
        <v>611.17291299999999</v>
      </c>
      <c r="Z10">
        <v>603.78057899999999</v>
      </c>
      <c r="AA10">
        <v>594.08050500000002</v>
      </c>
      <c r="AB10">
        <v>586.63452099999995</v>
      </c>
      <c r="AC10">
        <v>582.16729699999996</v>
      </c>
      <c r="AD10">
        <v>581.98821999999996</v>
      </c>
      <c r="AE10">
        <v>575.44702099999995</v>
      </c>
      <c r="AF10">
        <v>569.67370600000004</v>
      </c>
      <c r="AG10">
        <v>564.75280799999996</v>
      </c>
      <c r="AH10">
        <v>561.188354</v>
      </c>
      <c r="AI10" s="91">
        <v>-0.01</v>
      </c>
    </row>
    <row r="11" spans="1:35">
      <c r="A11" t="s">
        <v>2114</v>
      </c>
    </row>
    <row r="12" spans="1:35">
      <c r="A12" t="s">
        <v>2116</v>
      </c>
      <c r="B12" t="s">
        <v>3150</v>
      </c>
      <c r="C12" t="s">
        <v>3151</v>
      </c>
      <c r="D12" t="s">
        <v>2105</v>
      </c>
      <c r="F12">
        <v>27.701494</v>
      </c>
      <c r="G12">
        <v>28.161213</v>
      </c>
      <c r="H12">
        <v>28.336245999999999</v>
      </c>
      <c r="I12">
        <v>27.930389000000002</v>
      </c>
      <c r="J12">
        <v>27.360482999999999</v>
      </c>
      <c r="K12">
        <v>27.062560999999999</v>
      </c>
      <c r="L12">
        <v>26.745170999999999</v>
      </c>
      <c r="M12">
        <v>26.574788999999999</v>
      </c>
      <c r="N12">
        <v>26.450092000000001</v>
      </c>
      <c r="O12">
        <v>26.327152000000002</v>
      </c>
      <c r="P12">
        <v>26.309853</v>
      </c>
      <c r="Q12">
        <v>26.236436999999999</v>
      </c>
      <c r="R12">
        <v>26.300083000000001</v>
      </c>
      <c r="S12">
        <v>26.476437000000001</v>
      </c>
      <c r="T12">
        <v>26.802655999999999</v>
      </c>
      <c r="U12">
        <v>26.993179000000001</v>
      </c>
      <c r="V12">
        <v>27.175011000000001</v>
      </c>
      <c r="W12">
        <v>27.356400000000001</v>
      </c>
      <c r="X12">
        <v>27.506229000000001</v>
      </c>
      <c r="Y12">
        <v>27.497744000000001</v>
      </c>
      <c r="Z12">
        <v>27.485579999999999</v>
      </c>
      <c r="AA12">
        <v>27.36544</v>
      </c>
      <c r="AB12">
        <v>27.347321999999998</v>
      </c>
      <c r="AC12">
        <v>27.466481999999999</v>
      </c>
      <c r="AD12">
        <v>27.773669999999999</v>
      </c>
      <c r="AE12">
        <v>27.796990999999998</v>
      </c>
      <c r="AF12">
        <v>27.862095</v>
      </c>
      <c r="AG12">
        <v>27.968413999999999</v>
      </c>
      <c r="AH12">
        <v>27.940854999999999</v>
      </c>
      <c r="AI12" s="91">
        <v>0</v>
      </c>
    </row>
    <row r="13" spans="1:35">
      <c r="A13" t="s">
        <v>2120</v>
      </c>
      <c r="B13" t="s">
        <v>3152</v>
      </c>
      <c r="C13" t="s">
        <v>860</v>
      </c>
      <c r="D13" t="s">
        <v>2105</v>
      </c>
      <c r="F13">
        <v>1.7337320000000001</v>
      </c>
      <c r="G13">
        <v>2.0157180000000001</v>
      </c>
      <c r="H13">
        <v>2.2821009999999999</v>
      </c>
      <c r="I13">
        <v>2.4943019999999998</v>
      </c>
      <c r="J13">
        <v>2.6786949999999998</v>
      </c>
      <c r="K13">
        <v>2.8791380000000002</v>
      </c>
      <c r="L13">
        <v>3.0706500000000001</v>
      </c>
      <c r="M13">
        <v>3.2738580000000002</v>
      </c>
      <c r="N13">
        <v>3.4792079999999999</v>
      </c>
      <c r="O13">
        <v>3.682477</v>
      </c>
      <c r="P13">
        <v>3.8991889999999998</v>
      </c>
      <c r="Q13">
        <v>4.1060140000000001</v>
      </c>
      <c r="R13">
        <v>4.3339280000000002</v>
      </c>
      <c r="S13">
        <v>4.5820100000000004</v>
      </c>
      <c r="T13">
        <v>4.8586029999999996</v>
      </c>
      <c r="U13">
        <v>5.1157849999999998</v>
      </c>
      <c r="V13">
        <v>5.3752430000000002</v>
      </c>
      <c r="W13">
        <v>5.6369210000000001</v>
      </c>
      <c r="X13">
        <v>5.8950500000000003</v>
      </c>
      <c r="Y13">
        <v>6.1207330000000004</v>
      </c>
      <c r="Z13">
        <v>6.3446160000000003</v>
      </c>
      <c r="AA13">
        <v>6.5425950000000004</v>
      </c>
      <c r="AB13">
        <v>6.7636419999999999</v>
      </c>
      <c r="AC13">
        <v>7.0199959999999999</v>
      </c>
      <c r="AD13">
        <v>7.3329820000000003</v>
      </c>
      <c r="AE13">
        <v>7.5693910000000004</v>
      </c>
      <c r="AF13">
        <v>7.8167439999999999</v>
      </c>
      <c r="AG13">
        <v>8.0776070000000004</v>
      </c>
      <c r="AH13">
        <v>8.3581129999999995</v>
      </c>
      <c r="AI13" s="91">
        <v>5.8000000000000003E-2</v>
      </c>
    </row>
    <row r="14" spans="1:35">
      <c r="A14" t="s">
        <v>2123</v>
      </c>
      <c r="B14" t="s">
        <v>3153</v>
      </c>
      <c r="C14" t="s">
        <v>860</v>
      </c>
      <c r="D14" t="s">
        <v>2105</v>
      </c>
      <c r="F14">
        <v>2.34727</v>
      </c>
      <c r="G14">
        <v>4.4234220000000004</v>
      </c>
      <c r="H14">
        <v>6.5103299999999997</v>
      </c>
      <c r="I14">
        <v>8.4475149999999992</v>
      </c>
      <c r="J14">
        <v>10.260118</v>
      </c>
      <c r="K14">
        <v>12.106405000000001</v>
      </c>
      <c r="L14">
        <v>13.894964</v>
      </c>
      <c r="M14">
        <v>15.720405</v>
      </c>
      <c r="N14">
        <v>17.546631000000001</v>
      </c>
      <c r="O14">
        <v>19.353251</v>
      </c>
      <c r="P14">
        <v>21.224616999999999</v>
      </c>
      <c r="Q14">
        <v>23.038656</v>
      </c>
      <c r="R14">
        <v>24.968584</v>
      </c>
      <c r="S14">
        <v>27.018315999999999</v>
      </c>
      <c r="T14">
        <v>29.246431000000001</v>
      </c>
      <c r="U14">
        <v>31.364456000000001</v>
      </c>
      <c r="V14">
        <v>33.500416000000001</v>
      </c>
      <c r="W14">
        <v>35.655448999999997</v>
      </c>
      <c r="X14">
        <v>37.791504000000003</v>
      </c>
      <c r="Y14">
        <v>39.719631</v>
      </c>
      <c r="Z14">
        <v>41.633910999999998</v>
      </c>
      <c r="AA14">
        <v>43.373733999999999</v>
      </c>
      <c r="AB14">
        <v>45.262123000000003</v>
      </c>
      <c r="AC14">
        <v>47.386184999999998</v>
      </c>
      <c r="AD14">
        <v>49.898257999999998</v>
      </c>
      <c r="AE14">
        <v>51.892063</v>
      </c>
      <c r="AF14">
        <v>53.959820000000001</v>
      </c>
      <c r="AG14">
        <v>56.121364999999997</v>
      </c>
      <c r="AH14">
        <v>58.420788000000002</v>
      </c>
      <c r="AI14" s="91">
        <v>0.122</v>
      </c>
    </row>
    <row r="15" spans="1:35">
      <c r="A15" t="s">
        <v>2126</v>
      </c>
      <c r="B15" t="s">
        <v>3154</v>
      </c>
      <c r="C15" t="s">
        <v>860</v>
      </c>
      <c r="D15" t="s">
        <v>2105</v>
      </c>
      <c r="F15">
        <v>16.660831000000002</v>
      </c>
      <c r="G15">
        <v>19.503101000000001</v>
      </c>
      <c r="H15">
        <v>22.200614999999999</v>
      </c>
      <c r="I15">
        <v>24.367394999999998</v>
      </c>
      <c r="J15">
        <v>26.257739999999998</v>
      </c>
      <c r="K15">
        <v>28.301953999999999</v>
      </c>
      <c r="L15">
        <v>30.256197</v>
      </c>
      <c r="M15">
        <v>32.324257000000003</v>
      </c>
      <c r="N15">
        <v>34.412506</v>
      </c>
      <c r="O15">
        <v>36.479725000000002</v>
      </c>
      <c r="P15">
        <v>38.679713999999997</v>
      </c>
      <c r="Q15">
        <v>40.781128000000002</v>
      </c>
      <c r="R15">
        <v>43.091830999999999</v>
      </c>
      <c r="S15">
        <v>45.603496999999997</v>
      </c>
      <c r="T15">
        <v>48.399467000000001</v>
      </c>
      <c r="U15">
        <v>51.002944999999997</v>
      </c>
      <c r="V15">
        <v>53.629680999999998</v>
      </c>
      <c r="W15">
        <v>56.278992000000002</v>
      </c>
      <c r="X15">
        <v>58.893321999999998</v>
      </c>
      <c r="Y15">
        <v>61.183750000000003</v>
      </c>
      <c r="Z15">
        <v>63.455978000000002</v>
      </c>
      <c r="AA15">
        <v>65.468964</v>
      </c>
      <c r="AB15">
        <v>67.712502000000001</v>
      </c>
      <c r="AC15">
        <v>70.309714999999997</v>
      </c>
      <c r="AD15">
        <v>73.475539999999995</v>
      </c>
      <c r="AE15">
        <v>75.873489000000006</v>
      </c>
      <c r="AF15">
        <v>78.380973999999995</v>
      </c>
      <c r="AG15">
        <v>81.024094000000005</v>
      </c>
      <c r="AH15">
        <v>83.864440999999999</v>
      </c>
      <c r="AI15" s="91">
        <v>5.8999999999999997E-2</v>
      </c>
    </row>
    <row r="16" spans="1:35">
      <c r="A16" t="s">
        <v>2129</v>
      </c>
      <c r="B16" t="s">
        <v>3155</v>
      </c>
      <c r="C16" t="s">
        <v>3156</v>
      </c>
      <c r="D16" t="s">
        <v>2105</v>
      </c>
      <c r="F16">
        <v>2.4163809999999999</v>
      </c>
      <c r="G16">
        <v>2.7793239999999999</v>
      </c>
      <c r="H16">
        <v>3.1208979999999999</v>
      </c>
      <c r="I16">
        <v>3.388887</v>
      </c>
      <c r="J16">
        <v>3.6195200000000001</v>
      </c>
      <c r="K16">
        <v>3.871928</v>
      </c>
      <c r="L16">
        <v>4.112279</v>
      </c>
      <c r="M16">
        <v>4.3681489999999998</v>
      </c>
      <c r="N16">
        <v>4.6265349999999996</v>
      </c>
      <c r="O16">
        <v>4.8819739999999996</v>
      </c>
      <c r="P16">
        <v>5.155017</v>
      </c>
      <c r="Q16">
        <v>5.4144670000000001</v>
      </c>
      <c r="R16">
        <v>5.7013439999999997</v>
      </c>
      <c r="S16">
        <v>6.0141749999999998</v>
      </c>
      <c r="T16">
        <v>6.3630979999999999</v>
      </c>
      <c r="U16">
        <v>6.6865069999999998</v>
      </c>
      <c r="V16">
        <v>7.0129149999999996</v>
      </c>
      <c r="W16">
        <v>7.3414060000000001</v>
      </c>
      <c r="X16">
        <v>7.6650020000000003</v>
      </c>
      <c r="Y16">
        <v>7.9463210000000002</v>
      </c>
      <c r="Z16">
        <v>8.2245559999999998</v>
      </c>
      <c r="AA16">
        <v>8.4691089999999996</v>
      </c>
      <c r="AB16">
        <v>8.7432219999999994</v>
      </c>
      <c r="AC16">
        <v>9.0630970000000008</v>
      </c>
      <c r="AD16">
        <v>9.4596110000000007</v>
      </c>
      <c r="AE16">
        <v>9.7537870000000009</v>
      </c>
      <c r="AF16">
        <v>10.060923000000001</v>
      </c>
      <c r="AG16">
        <v>10.385608</v>
      </c>
      <c r="AH16">
        <v>10.734817</v>
      </c>
      <c r="AI16" s="91">
        <v>5.5E-2</v>
      </c>
    </row>
    <row r="17" spans="1:35">
      <c r="A17" t="s">
        <v>2133</v>
      </c>
      <c r="B17" t="s">
        <v>3157</v>
      </c>
      <c r="C17" t="s">
        <v>3158</v>
      </c>
      <c r="D17" t="s">
        <v>2105</v>
      </c>
      <c r="F17">
        <v>0.85057000000000005</v>
      </c>
      <c r="G17">
        <v>1.2301299999999999</v>
      </c>
      <c r="H17">
        <v>1.607591</v>
      </c>
      <c r="I17">
        <v>1.9478629999999999</v>
      </c>
      <c r="J17">
        <v>2.2618490000000002</v>
      </c>
      <c r="K17">
        <v>2.5850010000000001</v>
      </c>
      <c r="L17">
        <v>2.8968669999999999</v>
      </c>
      <c r="M17">
        <v>3.2170930000000002</v>
      </c>
      <c r="N17">
        <v>3.5376099999999999</v>
      </c>
      <c r="O17">
        <v>3.854425</v>
      </c>
      <c r="P17">
        <v>4.1841910000000002</v>
      </c>
      <c r="Q17">
        <v>4.5023179999999998</v>
      </c>
      <c r="R17">
        <v>4.8428490000000002</v>
      </c>
      <c r="S17">
        <v>5.2059860000000002</v>
      </c>
      <c r="T17">
        <v>5.6019449999999997</v>
      </c>
      <c r="U17">
        <v>5.9765319999999997</v>
      </c>
      <c r="V17">
        <v>6.354444</v>
      </c>
      <c r="W17">
        <v>6.7350919999999999</v>
      </c>
      <c r="X17">
        <v>7.1118160000000001</v>
      </c>
      <c r="Y17">
        <v>7.4493419999999997</v>
      </c>
      <c r="Z17">
        <v>7.7836749999999997</v>
      </c>
      <c r="AA17">
        <v>8.0854420000000005</v>
      </c>
      <c r="AB17">
        <v>8.414771</v>
      </c>
      <c r="AC17">
        <v>8.7880479999999999</v>
      </c>
      <c r="AD17">
        <v>9.2362420000000007</v>
      </c>
      <c r="AE17">
        <v>9.5852740000000001</v>
      </c>
      <c r="AF17">
        <v>9.9469960000000004</v>
      </c>
      <c r="AG17">
        <v>10.326148</v>
      </c>
      <c r="AH17">
        <v>10.729991999999999</v>
      </c>
      <c r="AI17" s="91">
        <v>9.5000000000000001E-2</v>
      </c>
    </row>
    <row r="18" spans="1:35">
      <c r="A18" t="s">
        <v>2137</v>
      </c>
      <c r="B18" t="s">
        <v>3159</v>
      </c>
      <c r="C18" t="s">
        <v>3160</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t="s">
        <v>549</v>
      </c>
    </row>
    <row r="19" spans="1:35">
      <c r="A19" t="s">
        <v>2141</v>
      </c>
      <c r="B19" t="s">
        <v>3161</v>
      </c>
      <c r="C19" t="s">
        <v>3162</v>
      </c>
      <c r="D19" t="s">
        <v>2105</v>
      </c>
      <c r="F19">
        <v>32.527453999999999</v>
      </c>
      <c r="G19">
        <v>34.683559000000002</v>
      </c>
      <c r="H19">
        <v>36.517467000000003</v>
      </c>
      <c r="I19">
        <v>37.527821000000003</v>
      </c>
      <c r="J19">
        <v>38.211796</v>
      </c>
      <c r="K19">
        <v>39.194439000000003</v>
      </c>
      <c r="L19">
        <v>40.098598000000003</v>
      </c>
      <c r="M19">
        <v>41.186400999999996</v>
      </c>
      <c r="N19">
        <v>42.318877999999998</v>
      </c>
      <c r="O19">
        <v>43.439338999999997</v>
      </c>
      <c r="P19">
        <v>44.725349000000001</v>
      </c>
      <c r="Q19">
        <v>45.902386</v>
      </c>
      <c r="R19">
        <v>47.315739000000001</v>
      </c>
      <c r="S19">
        <v>48.939678000000001</v>
      </c>
      <c r="T19">
        <v>50.848151999999999</v>
      </c>
      <c r="U19">
        <v>52.535007</v>
      </c>
      <c r="V19">
        <v>54.232723</v>
      </c>
      <c r="W19">
        <v>55.940033</v>
      </c>
      <c r="X19">
        <v>57.601685000000003</v>
      </c>
      <c r="Y19">
        <v>58.942470999999998</v>
      </c>
      <c r="Z19">
        <v>60.265563999999998</v>
      </c>
      <c r="AA19">
        <v>61.346801999999997</v>
      </c>
      <c r="AB19">
        <v>62.647990999999998</v>
      </c>
      <c r="AC19">
        <v>64.274544000000006</v>
      </c>
      <c r="AD19">
        <v>66.418464999999998</v>
      </c>
      <c r="AE19">
        <v>67.851569999999995</v>
      </c>
      <c r="AF19">
        <v>69.378135999999998</v>
      </c>
      <c r="AG19">
        <v>71.021629000000004</v>
      </c>
      <c r="AH19">
        <v>72.830382999999998</v>
      </c>
      <c r="AI19" s="91">
        <v>2.9000000000000001E-2</v>
      </c>
    </row>
    <row r="20" spans="1:35">
      <c r="A20" t="s">
        <v>2145</v>
      </c>
      <c r="B20" t="s">
        <v>3163</v>
      </c>
      <c r="C20" t="s">
        <v>3164</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t="s">
        <v>549</v>
      </c>
    </row>
    <row r="21" spans="1:35">
      <c r="A21" t="s">
        <v>2149</v>
      </c>
      <c r="B21" t="s">
        <v>3165</v>
      </c>
      <c r="C21" t="s">
        <v>3166</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t="s">
        <v>549</v>
      </c>
    </row>
    <row r="22" spans="1:35">
      <c r="A22" t="s">
        <v>2153</v>
      </c>
      <c r="B22" t="s">
        <v>3167</v>
      </c>
      <c r="C22" t="s">
        <v>3168</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t="s">
        <v>549</v>
      </c>
    </row>
    <row r="23" spans="1:35">
      <c r="A23" t="s">
        <v>2157</v>
      </c>
      <c r="B23" t="s">
        <v>3169</v>
      </c>
      <c r="C23" t="s">
        <v>3170</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t="s">
        <v>549</v>
      </c>
    </row>
    <row r="24" spans="1:35">
      <c r="A24" t="s">
        <v>2160</v>
      </c>
      <c r="B24" t="s">
        <v>3171</v>
      </c>
      <c r="C24" t="s">
        <v>3172</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t="s">
        <v>549</v>
      </c>
    </row>
    <row r="25" spans="1:35">
      <c r="A25" t="s">
        <v>2164</v>
      </c>
      <c r="B25" t="s">
        <v>3173</v>
      </c>
      <c r="C25" t="s">
        <v>3174</v>
      </c>
      <c r="D25" t="s">
        <v>2105</v>
      </c>
      <c r="F25">
        <v>4.8113000000000003E-2</v>
      </c>
      <c r="G25">
        <v>9.2383999999999994E-2</v>
      </c>
      <c r="H25">
        <v>0.13745099999999999</v>
      </c>
      <c r="I25">
        <v>0.179425</v>
      </c>
      <c r="J25">
        <v>0.218551</v>
      </c>
      <c r="K25">
        <v>0.25812099999999999</v>
      </c>
      <c r="L25">
        <v>0.29622999999999999</v>
      </c>
      <c r="M25">
        <v>0.33490500000000001</v>
      </c>
      <c r="N25">
        <v>0.37334200000000001</v>
      </c>
      <c r="O25">
        <v>0.41120699999999999</v>
      </c>
      <c r="P25">
        <v>0.45029799999999998</v>
      </c>
      <c r="Q25">
        <v>0.48788300000000001</v>
      </c>
      <c r="R25">
        <v>0.52772200000000002</v>
      </c>
      <c r="S25">
        <v>0.56985600000000003</v>
      </c>
      <c r="T25">
        <v>0.61519100000000004</v>
      </c>
      <c r="U25">
        <v>0.65825</v>
      </c>
      <c r="V25">
        <v>0.70174800000000004</v>
      </c>
      <c r="W25">
        <v>0.74530600000000002</v>
      </c>
      <c r="X25">
        <v>0.78837999999999997</v>
      </c>
      <c r="Y25">
        <v>0.82708400000000004</v>
      </c>
      <c r="Z25">
        <v>0.86512500000000003</v>
      </c>
      <c r="AA25">
        <v>0.89946000000000004</v>
      </c>
      <c r="AB25">
        <v>0.93670200000000003</v>
      </c>
      <c r="AC25">
        <v>0.97888399999999998</v>
      </c>
      <c r="AD25">
        <v>1.03084</v>
      </c>
      <c r="AE25">
        <v>1.070397</v>
      </c>
      <c r="AF25">
        <v>1.1109290000000001</v>
      </c>
      <c r="AG25">
        <v>1.1534819999999999</v>
      </c>
      <c r="AH25">
        <v>1.1985399999999999</v>
      </c>
      <c r="AI25" s="91">
        <v>0.122</v>
      </c>
    </row>
    <row r="26" spans="1:35">
      <c r="A26" t="s">
        <v>2168</v>
      </c>
      <c r="B26" t="s">
        <v>3175</v>
      </c>
      <c r="C26" t="s">
        <v>3176</v>
      </c>
      <c r="D26" t="s">
        <v>2105</v>
      </c>
      <c r="F26">
        <v>84.285843</v>
      </c>
      <c r="G26">
        <v>92.888846999999998</v>
      </c>
      <c r="H26">
        <v>100.7127</v>
      </c>
      <c r="I26">
        <v>106.283592</v>
      </c>
      <c r="J26">
        <v>110.868759</v>
      </c>
      <c r="K26">
        <v>116.25954400000001</v>
      </c>
      <c r="L26">
        <v>121.370949</v>
      </c>
      <c r="M26">
        <v>126.999863</v>
      </c>
      <c r="N26">
        <v>132.74479700000001</v>
      </c>
      <c r="O26">
        <v>138.42955000000001</v>
      </c>
      <c r="P26">
        <v>144.62823499999999</v>
      </c>
      <c r="Q26">
        <v>150.46928399999999</v>
      </c>
      <c r="R26">
        <v>157.082077</v>
      </c>
      <c r="S26">
        <v>164.40995799999999</v>
      </c>
      <c r="T26">
        <v>172.73554999999999</v>
      </c>
      <c r="U26">
        <v>180.33265700000001</v>
      </c>
      <c r="V26">
        <v>187.982193</v>
      </c>
      <c r="W26">
        <v>195.689606</v>
      </c>
      <c r="X26">
        <v>203.25299100000001</v>
      </c>
      <c r="Y26">
        <v>209.687073</v>
      </c>
      <c r="Z26">
        <v>216.059021</v>
      </c>
      <c r="AA26">
        <v>221.55154400000001</v>
      </c>
      <c r="AB26">
        <v>227.82827800000001</v>
      </c>
      <c r="AC26">
        <v>235.286957</v>
      </c>
      <c r="AD26">
        <v>244.62560999999999</v>
      </c>
      <c r="AE26">
        <v>251.39295999999999</v>
      </c>
      <c r="AF26">
        <v>258.51663200000002</v>
      </c>
      <c r="AG26">
        <v>266.07833900000003</v>
      </c>
      <c r="AH26">
        <v>274.07794200000001</v>
      </c>
      <c r="AI26" s="91">
        <v>4.2999999999999997E-2</v>
      </c>
    </row>
    <row r="27" spans="1:35">
      <c r="A27" t="s">
        <v>2172</v>
      </c>
      <c r="B27" t="s">
        <v>3177</v>
      </c>
      <c r="C27" t="s">
        <v>3178</v>
      </c>
      <c r="D27" t="s">
        <v>2175</v>
      </c>
      <c r="F27">
        <v>10.157681</v>
      </c>
      <c r="G27">
        <v>10.983188999999999</v>
      </c>
      <c r="H27">
        <v>11.805899999999999</v>
      </c>
      <c r="I27">
        <v>12.622498999999999</v>
      </c>
      <c r="J27">
        <v>13.434297000000001</v>
      </c>
      <c r="K27">
        <v>14.243176</v>
      </c>
      <c r="L27">
        <v>15.050748</v>
      </c>
      <c r="M27">
        <v>15.857642999999999</v>
      </c>
      <c r="N27">
        <v>16.664019</v>
      </c>
      <c r="O27">
        <v>17.470499</v>
      </c>
      <c r="P27">
        <v>18.277194999999999</v>
      </c>
      <c r="Q27">
        <v>19.083721000000001</v>
      </c>
      <c r="R27">
        <v>19.890460999999998</v>
      </c>
      <c r="S27">
        <v>20.697310999999999</v>
      </c>
      <c r="T27">
        <v>21.503720999999999</v>
      </c>
      <c r="U27">
        <v>22.311045</v>
      </c>
      <c r="V27">
        <v>23.119164999999999</v>
      </c>
      <c r="W27">
        <v>23.927289999999999</v>
      </c>
      <c r="X27">
        <v>24.735849000000002</v>
      </c>
      <c r="Y27">
        <v>25.544803999999999</v>
      </c>
      <c r="Z27">
        <v>26.353815000000001</v>
      </c>
      <c r="AA27">
        <v>27.163171999999999</v>
      </c>
      <c r="AB27">
        <v>27.972829999999998</v>
      </c>
      <c r="AC27">
        <v>28.782892</v>
      </c>
      <c r="AD27">
        <v>29.593699999999998</v>
      </c>
      <c r="AE27">
        <v>30.404064000000002</v>
      </c>
      <c r="AF27">
        <v>31.214642000000001</v>
      </c>
      <c r="AG27">
        <v>32.025562000000001</v>
      </c>
      <c r="AH27">
        <v>32.813243999999997</v>
      </c>
      <c r="AI27" s="91">
        <v>4.2999999999999997E-2</v>
      </c>
    </row>
    <row r="28" spans="1:35">
      <c r="A28" t="s">
        <v>2177</v>
      </c>
      <c r="B28" t="s">
        <v>3179</v>
      </c>
      <c r="C28" t="s">
        <v>3180</v>
      </c>
      <c r="D28" t="s">
        <v>2105</v>
      </c>
      <c r="F28">
        <v>829.77441399999998</v>
      </c>
      <c r="G28">
        <v>845.73663299999998</v>
      </c>
      <c r="H28">
        <v>853.07098399999995</v>
      </c>
      <c r="I28">
        <v>842.01702899999998</v>
      </c>
      <c r="J28">
        <v>825.26654099999996</v>
      </c>
      <c r="K28">
        <v>816.24737500000003</v>
      </c>
      <c r="L28">
        <v>806.41143799999998</v>
      </c>
      <c r="M28">
        <v>800.87481700000001</v>
      </c>
      <c r="N28">
        <v>796.59533699999997</v>
      </c>
      <c r="O28">
        <v>792.36175500000002</v>
      </c>
      <c r="P28">
        <v>791.30432099999996</v>
      </c>
      <c r="Q28">
        <v>788.46929899999998</v>
      </c>
      <c r="R28">
        <v>789.73571800000002</v>
      </c>
      <c r="S28">
        <v>794.35418700000002</v>
      </c>
      <c r="T28">
        <v>803.282104</v>
      </c>
      <c r="U28">
        <v>808.26629600000001</v>
      </c>
      <c r="V28">
        <v>813.101135</v>
      </c>
      <c r="W28">
        <v>817.85107400000004</v>
      </c>
      <c r="X28">
        <v>821.69397000000004</v>
      </c>
      <c r="Y28">
        <v>820.85998500000005</v>
      </c>
      <c r="Z28">
        <v>819.83960000000002</v>
      </c>
      <c r="AA28">
        <v>815.63207999999997</v>
      </c>
      <c r="AB28">
        <v>814.46276899999998</v>
      </c>
      <c r="AC28">
        <v>817.45422399999995</v>
      </c>
      <c r="AD28">
        <v>826.613831</v>
      </c>
      <c r="AE28">
        <v>826.839966</v>
      </c>
      <c r="AF28">
        <v>828.19030799999996</v>
      </c>
      <c r="AG28">
        <v>830.83117700000003</v>
      </c>
      <c r="AH28">
        <v>835.26629600000001</v>
      </c>
      <c r="AI28" s="91">
        <v>0</v>
      </c>
    </row>
    <row r="29" spans="1:35">
      <c r="A29" t="s">
        <v>2180</v>
      </c>
    </row>
    <row r="30" spans="1:35">
      <c r="A30" t="s">
        <v>2181</v>
      </c>
    </row>
    <row r="31" spans="1:35">
      <c r="A31" t="s">
        <v>2102</v>
      </c>
      <c r="B31" t="s">
        <v>3181</v>
      </c>
      <c r="C31" t="s">
        <v>3182</v>
      </c>
      <c r="D31" t="s">
        <v>2105</v>
      </c>
      <c r="F31">
        <v>1139.8826899999999</v>
      </c>
      <c r="G31">
        <v>1177.592163</v>
      </c>
      <c r="H31">
        <v>1225.1961670000001</v>
      </c>
      <c r="I31">
        <v>1266.6292719999999</v>
      </c>
      <c r="J31">
        <v>1280.5263669999999</v>
      </c>
      <c r="K31">
        <v>1273.6563719999999</v>
      </c>
      <c r="L31">
        <v>1266.3192140000001</v>
      </c>
      <c r="M31">
        <v>1266.370361</v>
      </c>
      <c r="N31">
        <v>1255.4794919999999</v>
      </c>
      <c r="O31">
        <v>1247.123413</v>
      </c>
      <c r="P31">
        <v>1238.2232670000001</v>
      </c>
      <c r="Q31">
        <v>1229.9169919999999</v>
      </c>
      <c r="R31">
        <v>1228.6763920000001</v>
      </c>
      <c r="S31">
        <v>1234.7006839999999</v>
      </c>
      <c r="T31">
        <v>1240.9655760000001</v>
      </c>
      <c r="U31">
        <v>1247.8654790000001</v>
      </c>
      <c r="V31">
        <v>1256.841919</v>
      </c>
      <c r="W31">
        <v>1264.0477289999999</v>
      </c>
      <c r="X31">
        <v>1273.665039</v>
      </c>
      <c r="Y31">
        <v>1276.9398189999999</v>
      </c>
      <c r="Z31">
        <v>1280.798096</v>
      </c>
      <c r="AA31">
        <v>1284.902832</v>
      </c>
      <c r="AB31">
        <v>1287.0942379999999</v>
      </c>
      <c r="AC31">
        <v>1296.9729</v>
      </c>
      <c r="AD31">
        <v>1299.4545900000001</v>
      </c>
      <c r="AE31">
        <v>1304.3114009999999</v>
      </c>
      <c r="AF31">
        <v>1303.9990230000001</v>
      </c>
      <c r="AG31">
        <v>1310.53125</v>
      </c>
      <c r="AH31">
        <v>1318.357544</v>
      </c>
      <c r="AI31" s="91">
        <v>5.0000000000000001E-3</v>
      </c>
    </row>
    <row r="32" spans="1:35">
      <c r="A32" t="s">
        <v>2107</v>
      </c>
      <c r="B32" t="s">
        <v>3183</v>
      </c>
      <c r="C32" t="s">
        <v>3184</v>
      </c>
      <c r="D32" t="s">
        <v>2105</v>
      </c>
      <c r="F32">
        <v>4.2833999999999997E-2</v>
      </c>
      <c r="G32">
        <v>4.48E-2</v>
      </c>
      <c r="H32">
        <v>4.7136999999999998E-2</v>
      </c>
      <c r="I32">
        <v>4.9204999999999999E-2</v>
      </c>
      <c r="J32">
        <v>5.0164E-2</v>
      </c>
      <c r="K32">
        <v>5.0279999999999998E-2</v>
      </c>
      <c r="L32">
        <v>5.0354000000000003E-2</v>
      </c>
      <c r="M32">
        <v>5.0707000000000002E-2</v>
      </c>
      <c r="N32">
        <v>5.0605999999999998E-2</v>
      </c>
      <c r="O32">
        <v>5.0601E-2</v>
      </c>
      <c r="P32">
        <v>5.0573E-2</v>
      </c>
      <c r="Q32">
        <v>5.0560000000000001E-2</v>
      </c>
      <c r="R32">
        <v>5.0837E-2</v>
      </c>
      <c r="S32">
        <v>5.1416000000000003E-2</v>
      </c>
      <c r="T32">
        <v>5.1998999999999997E-2</v>
      </c>
      <c r="U32">
        <v>5.2623000000000003E-2</v>
      </c>
      <c r="V32">
        <v>5.3331999999999997E-2</v>
      </c>
      <c r="W32">
        <v>5.3966E-2</v>
      </c>
      <c r="X32">
        <v>5.4716000000000001E-2</v>
      </c>
      <c r="Y32">
        <v>5.5203000000000002E-2</v>
      </c>
      <c r="Z32">
        <v>5.5719999999999999E-2</v>
      </c>
      <c r="AA32">
        <v>5.6253999999999998E-2</v>
      </c>
      <c r="AB32">
        <v>5.6709000000000002E-2</v>
      </c>
      <c r="AC32">
        <v>5.7514999999999997E-2</v>
      </c>
      <c r="AD32">
        <v>5.8032E-2</v>
      </c>
      <c r="AE32">
        <v>5.8631999999999997E-2</v>
      </c>
      <c r="AF32">
        <v>5.8999000000000003E-2</v>
      </c>
      <c r="AG32">
        <v>5.9676E-2</v>
      </c>
      <c r="AH32">
        <v>6.0409999999999998E-2</v>
      </c>
      <c r="AI32" s="91">
        <v>1.2E-2</v>
      </c>
    </row>
    <row r="33" spans="1:35">
      <c r="A33" t="s">
        <v>2189</v>
      </c>
      <c r="B33" t="s">
        <v>3185</v>
      </c>
      <c r="C33" t="s">
        <v>3186</v>
      </c>
      <c r="D33" t="s">
        <v>2105</v>
      </c>
      <c r="F33">
        <v>1139.9255370000001</v>
      </c>
      <c r="G33">
        <v>1177.6369629999999</v>
      </c>
      <c r="H33">
        <v>1225.2432859999999</v>
      </c>
      <c r="I33">
        <v>1266.678467</v>
      </c>
      <c r="J33">
        <v>1280.576538</v>
      </c>
      <c r="K33">
        <v>1273.7066649999999</v>
      </c>
      <c r="L33">
        <v>1266.369629</v>
      </c>
      <c r="M33">
        <v>1266.4210210000001</v>
      </c>
      <c r="N33">
        <v>1255.5301509999999</v>
      </c>
      <c r="O33">
        <v>1247.174072</v>
      </c>
      <c r="P33">
        <v>1238.2738039999999</v>
      </c>
      <c r="Q33">
        <v>1229.967529</v>
      </c>
      <c r="R33">
        <v>1228.727173</v>
      </c>
      <c r="S33">
        <v>1234.7520750000001</v>
      </c>
      <c r="T33">
        <v>1241.017578</v>
      </c>
      <c r="U33">
        <v>1247.918091</v>
      </c>
      <c r="V33">
        <v>1256.895264</v>
      </c>
      <c r="W33">
        <v>1264.1016850000001</v>
      </c>
      <c r="X33">
        <v>1273.7197269999999</v>
      </c>
      <c r="Y33">
        <v>1276.994995</v>
      </c>
      <c r="Z33">
        <v>1280.85376</v>
      </c>
      <c r="AA33">
        <v>1284.959106</v>
      </c>
      <c r="AB33">
        <v>1287.151001</v>
      </c>
      <c r="AC33">
        <v>1297.0303960000001</v>
      </c>
      <c r="AD33">
        <v>1299.512573</v>
      </c>
      <c r="AE33">
        <v>1304.369995</v>
      </c>
      <c r="AF33">
        <v>1304.0579829999999</v>
      </c>
      <c r="AG33">
        <v>1310.590942</v>
      </c>
      <c r="AH33">
        <v>1318.4179690000001</v>
      </c>
      <c r="AI33" s="91">
        <v>5.0000000000000001E-3</v>
      </c>
    </row>
    <row r="34" spans="1:35">
      <c r="A34" t="s">
        <v>2192</v>
      </c>
    </row>
    <row r="35" spans="1:35">
      <c r="A35" t="s">
        <v>2116</v>
      </c>
      <c r="B35" t="s">
        <v>3187</v>
      </c>
      <c r="C35" t="s">
        <v>3188</v>
      </c>
      <c r="D35" t="s">
        <v>2105</v>
      </c>
      <c r="F35">
        <v>97.975632000000004</v>
      </c>
      <c r="G35">
        <v>102.396866</v>
      </c>
      <c r="H35">
        <v>107.670074</v>
      </c>
      <c r="I35">
        <v>112.335747</v>
      </c>
      <c r="J35">
        <v>114.480133</v>
      </c>
      <c r="K35">
        <v>114.707611</v>
      </c>
      <c r="L35">
        <v>114.84384900000001</v>
      </c>
      <c r="M35">
        <v>115.61747699999999</v>
      </c>
      <c r="N35">
        <v>115.360405</v>
      </c>
      <c r="O35">
        <v>115.324371</v>
      </c>
      <c r="P35">
        <v>115.233521</v>
      </c>
      <c r="Q35">
        <v>115.18001599999999</v>
      </c>
      <c r="R35">
        <v>115.78655999999999</v>
      </c>
      <c r="S35">
        <v>117.082176</v>
      </c>
      <c r="T35">
        <v>118.387558</v>
      </c>
      <c r="U35">
        <v>119.784828</v>
      </c>
      <c r="V35">
        <v>121.377831</v>
      </c>
      <c r="W35">
        <v>122.802498</v>
      </c>
      <c r="X35">
        <v>124.48741099999999</v>
      </c>
      <c r="Y35">
        <v>125.57402</v>
      </c>
      <c r="Z35">
        <v>126.727165</v>
      </c>
      <c r="AA35">
        <v>127.91965500000001</v>
      </c>
      <c r="AB35">
        <v>128.931488</v>
      </c>
      <c r="AC35">
        <v>130.741165</v>
      </c>
      <c r="AD35">
        <v>131.88453699999999</v>
      </c>
      <c r="AE35">
        <v>133.223083</v>
      </c>
      <c r="AF35">
        <v>134.03350800000001</v>
      </c>
      <c r="AG35">
        <v>135.54968299999999</v>
      </c>
      <c r="AH35">
        <v>137.19546500000001</v>
      </c>
      <c r="AI35" s="91">
        <v>1.2E-2</v>
      </c>
    </row>
    <row r="36" spans="1:35">
      <c r="A36" t="s">
        <v>2120</v>
      </c>
      <c r="B36" t="s">
        <v>3189</v>
      </c>
      <c r="C36" t="s">
        <v>860</v>
      </c>
      <c r="D36" t="s">
        <v>2105</v>
      </c>
      <c r="F36">
        <v>7.7187000000000006E-2</v>
      </c>
      <c r="G36">
        <v>7.6893000000000003E-2</v>
      </c>
      <c r="H36">
        <v>7.7079999999999996E-2</v>
      </c>
      <c r="I36">
        <v>7.6725000000000002E-2</v>
      </c>
      <c r="J36">
        <v>7.4614E-2</v>
      </c>
      <c r="K36">
        <v>7.1290999999999993E-2</v>
      </c>
      <c r="L36">
        <v>6.7976999999999996E-2</v>
      </c>
      <c r="M36">
        <v>6.5073000000000006E-2</v>
      </c>
      <c r="N36">
        <v>6.1624999999999999E-2</v>
      </c>
      <c r="O36">
        <v>5.8332000000000002E-2</v>
      </c>
      <c r="P36">
        <v>5.5036000000000002E-2</v>
      </c>
      <c r="Q36">
        <v>5.1792999999999999E-2</v>
      </c>
      <c r="R36">
        <v>4.8852E-2</v>
      </c>
      <c r="S36">
        <v>4.6171999999999998E-2</v>
      </c>
      <c r="T36">
        <v>4.3458999999999998E-2</v>
      </c>
      <c r="U36">
        <v>4.0714E-2</v>
      </c>
      <c r="V36">
        <v>3.7982000000000002E-2</v>
      </c>
      <c r="W36">
        <v>3.5138999999999997E-2</v>
      </c>
      <c r="X36">
        <v>3.2300000000000002E-2</v>
      </c>
      <c r="Y36">
        <v>2.9246000000000001E-2</v>
      </c>
      <c r="Z36">
        <v>2.6165999999999998E-2</v>
      </c>
      <c r="AA36">
        <v>2.3050000000000001E-2</v>
      </c>
      <c r="AB36">
        <v>1.9861E-2</v>
      </c>
      <c r="AC36">
        <v>1.6736000000000001E-2</v>
      </c>
      <c r="AD36">
        <v>1.3457999999999999E-2</v>
      </c>
      <c r="AE36">
        <v>1.0167000000000001E-2</v>
      </c>
      <c r="AF36">
        <v>6.8009999999999998E-3</v>
      </c>
      <c r="AG36">
        <v>3.4299999999999999E-3</v>
      </c>
      <c r="AH36">
        <v>0</v>
      </c>
      <c r="AI36" t="s">
        <v>549</v>
      </c>
    </row>
    <row r="37" spans="1:35">
      <c r="A37" t="s">
        <v>2123</v>
      </c>
      <c r="B37" t="s">
        <v>3190</v>
      </c>
      <c r="C37" t="s">
        <v>860</v>
      </c>
      <c r="D37" t="s">
        <v>2105</v>
      </c>
      <c r="F37">
        <v>3.6266189999999998</v>
      </c>
      <c r="G37">
        <v>7.1142820000000002</v>
      </c>
      <c r="H37">
        <v>10.936429</v>
      </c>
      <c r="I37">
        <v>14.991846000000001</v>
      </c>
      <c r="J37">
        <v>18.91403</v>
      </c>
      <c r="K37">
        <v>22.581854</v>
      </c>
      <c r="L37">
        <v>26.231238999999999</v>
      </c>
      <c r="M37">
        <v>30.044129999999999</v>
      </c>
      <c r="N37">
        <v>33.597034000000001</v>
      </c>
      <c r="O37">
        <v>37.191940000000002</v>
      </c>
      <c r="P37">
        <v>40.750644999999999</v>
      </c>
      <c r="Q37">
        <v>44.308708000000003</v>
      </c>
      <c r="R37">
        <v>48.125022999999999</v>
      </c>
      <c r="S37">
        <v>52.274918</v>
      </c>
      <c r="T37">
        <v>56.508243999999998</v>
      </c>
      <c r="U37">
        <v>60.848197999999996</v>
      </c>
      <c r="V37">
        <v>65.376472000000007</v>
      </c>
      <c r="W37">
        <v>69.901756000000006</v>
      </c>
      <c r="X37">
        <v>74.653328000000002</v>
      </c>
      <c r="Y37">
        <v>79.114174000000006</v>
      </c>
      <c r="Z37">
        <v>83.673812999999996</v>
      </c>
      <c r="AA37">
        <v>88.316001999999997</v>
      </c>
      <c r="AB37">
        <v>92.888107000000005</v>
      </c>
      <c r="AC37">
        <v>98.097862000000006</v>
      </c>
      <c r="AD37">
        <v>102.834633</v>
      </c>
      <c r="AE37">
        <v>107.82616400000001</v>
      </c>
      <c r="AF37">
        <v>112.44903600000001</v>
      </c>
      <c r="AG37">
        <v>117.727913</v>
      </c>
      <c r="AH37">
        <v>123.218712</v>
      </c>
      <c r="AI37" s="91">
        <v>0.13400000000000001</v>
      </c>
    </row>
    <row r="38" spans="1:35">
      <c r="A38" t="s">
        <v>2126</v>
      </c>
      <c r="B38" t="s">
        <v>3191</v>
      </c>
      <c r="C38" t="s">
        <v>860</v>
      </c>
      <c r="D38" t="s">
        <v>2105</v>
      </c>
      <c r="F38">
        <v>1.5407519999999999</v>
      </c>
      <c r="G38">
        <v>2.0549010000000001</v>
      </c>
      <c r="H38">
        <v>2.6251910000000001</v>
      </c>
      <c r="I38">
        <v>3.2232090000000002</v>
      </c>
      <c r="J38">
        <v>3.7786979999999999</v>
      </c>
      <c r="K38">
        <v>4.2807060000000003</v>
      </c>
      <c r="L38">
        <v>4.7801239999999998</v>
      </c>
      <c r="M38">
        <v>5.3091759999999999</v>
      </c>
      <c r="N38">
        <v>5.7925469999999999</v>
      </c>
      <c r="O38">
        <v>6.2841839999999998</v>
      </c>
      <c r="P38">
        <v>6.7704449999999996</v>
      </c>
      <c r="Q38">
        <v>7.25732</v>
      </c>
      <c r="R38">
        <v>7.7865450000000003</v>
      </c>
      <c r="S38">
        <v>8.3687529999999999</v>
      </c>
      <c r="T38">
        <v>8.9629480000000008</v>
      </c>
      <c r="U38">
        <v>9.5726270000000007</v>
      </c>
      <c r="V38">
        <v>10.210526</v>
      </c>
      <c r="W38">
        <v>10.846562</v>
      </c>
      <c r="X38">
        <v>11.516315000000001</v>
      </c>
      <c r="Y38">
        <v>12.140107</v>
      </c>
      <c r="Z38">
        <v>12.778309</v>
      </c>
      <c r="AA38">
        <v>13.428331999999999</v>
      </c>
      <c r="AB38">
        <v>14.067024</v>
      </c>
      <c r="AC38">
        <v>14.801416</v>
      </c>
      <c r="AD38">
        <v>15.463592</v>
      </c>
      <c r="AE38">
        <v>16.163537999999999</v>
      </c>
      <c r="AF38">
        <v>16.80772</v>
      </c>
      <c r="AG38">
        <v>17.549416999999998</v>
      </c>
      <c r="AH38">
        <v>18.321916999999999</v>
      </c>
      <c r="AI38" s="91">
        <v>9.1999999999999998E-2</v>
      </c>
    </row>
    <row r="39" spans="1:35">
      <c r="A39" t="s">
        <v>2129</v>
      </c>
      <c r="B39" t="s">
        <v>3192</v>
      </c>
      <c r="C39" t="s">
        <v>3193</v>
      </c>
      <c r="D39" t="s">
        <v>2105</v>
      </c>
      <c r="F39">
        <v>4.7443010000000001</v>
      </c>
      <c r="G39">
        <v>5.0455069999999997</v>
      </c>
      <c r="H39">
        <v>5.4024989999999997</v>
      </c>
      <c r="I39">
        <v>5.7478610000000003</v>
      </c>
      <c r="J39">
        <v>5.9794809999999998</v>
      </c>
      <c r="K39">
        <v>6.1178429999999997</v>
      </c>
      <c r="L39">
        <v>6.2542980000000004</v>
      </c>
      <c r="M39">
        <v>6.4282649999999997</v>
      </c>
      <c r="N39">
        <v>6.5471839999999997</v>
      </c>
      <c r="O39">
        <v>6.6780039999999996</v>
      </c>
      <c r="P39">
        <v>6.8046899999999999</v>
      </c>
      <c r="Q39">
        <v>6.9338360000000003</v>
      </c>
      <c r="R39">
        <v>7.1027570000000004</v>
      </c>
      <c r="S39">
        <v>7.3157490000000003</v>
      </c>
      <c r="T39">
        <v>7.5340819999999997</v>
      </c>
      <c r="U39">
        <v>7.758972</v>
      </c>
      <c r="V39">
        <v>8.0011349999999997</v>
      </c>
      <c r="W39">
        <v>8.2362789999999997</v>
      </c>
      <c r="X39">
        <v>8.490767</v>
      </c>
      <c r="Y39">
        <v>8.7061309999999992</v>
      </c>
      <c r="Z39">
        <v>8.9281260000000007</v>
      </c>
      <c r="AA39">
        <v>9.1544550000000005</v>
      </c>
      <c r="AB39">
        <v>9.3696739999999998</v>
      </c>
      <c r="AC39">
        <v>9.6438179999999996</v>
      </c>
      <c r="AD39">
        <v>9.8639759999999992</v>
      </c>
      <c r="AE39">
        <v>10.107215</v>
      </c>
      <c r="AF39">
        <v>10.313154000000001</v>
      </c>
      <c r="AG39">
        <v>10.576283999999999</v>
      </c>
      <c r="AH39">
        <v>10.854796</v>
      </c>
      <c r="AI39" s="91">
        <v>0.03</v>
      </c>
    </row>
    <row r="40" spans="1:35">
      <c r="A40" t="s">
        <v>2133</v>
      </c>
      <c r="B40" t="s">
        <v>3194</v>
      </c>
      <c r="C40" t="s">
        <v>3195</v>
      </c>
      <c r="D40" t="s">
        <v>2105</v>
      </c>
      <c r="F40">
        <v>0.34685300000000002</v>
      </c>
      <c r="G40">
        <v>0.68548900000000001</v>
      </c>
      <c r="H40">
        <v>1.054651</v>
      </c>
      <c r="I40">
        <v>1.4450639999999999</v>
      </c>
      <c r="J40">
        <v>1.8217939999999999</v>
      </c>
      <c r="K40">
        <v>2.1732770000000001</v>
      </c>
      <c r="L40">
        <v>2.522332</v>
      </c>
      <c r="M40">
        <v>2.8865059999999998</v>
      </c>
      <c r="N40">
        <v>3.2252179999999999</v>
      </c>
      <c r="O40">
        <v>3.5672820000000001</v>
      </c>
      <c r="P40">
        <v>3.9051309999999999</v>
      </c>
      <c r="Q40">
        <v>4.2424379999999999</v>
      </c>
      <c r="R40">
        <v>4.6038059999999996</v>
      </c>
      <c r="S40">
        <v>4.9964139999999997</v>
      </c>
      <c r="T40">
        <v>5.3968340000000001</v>
      </c>
      <c r="U40">
        <v>5.8063060000000002</v>
      </c>
      <c r="V40">
        <v>6.2335190000000003</v>
      </c>
      <c r="W40">
        <v>6.6600770000000002</v>
      </c>
      <c r="X40">
        <v>7.1071929999999996</v>
      </c>
      <c r="Y40">
        <v>7.525671</v>
      </c>
      <c r="Z40">
        <v>7.9528939999999997</v>
      </c>
      <c r="AA40">
        <v>8.3870989999999992</v>
      </c>
      <c r="AB40">
        <v>8.8139050000000001</v>
      </c>
      <c r="AC40">
        <v>9.2999410000000005</v>
      </c>
      <c r="AD40">
        <v>9.7377129999999994</v>
      </c>
      <c r="AE40">
        <v>10.201078000000001</v>
      </c>
      <c r="AF40">
        <v>10.629158</v>
      </c>
      <c r="AG40">
        <v>11.118840000000001</v>
      </c>
      <c r="AH40">
        <v>11.628693999999999</v>
      </c>
      <c r="AI40" s="91">
        <v>0.13400000000000001</v>
      </c>
    </row>
    <row r="41" spans="1:35">
      <c r="A41" t="s">
        <v>2137</v>
      </c>
      <c r="B41" t="s">
        <v>3196</v>
      </c>
      <c r="C41" t="s">
        <v>3197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t="s">
        <v>549</v>
      </c>
    </row>
    <row r="42" spans="1:35">
      <c r="A42" t="s">
        <v>2141</v>
      </c>
      <c r="B42" t="s">
        <v>3198</v>
      </c>
      <c r="C42" t="s">
        <v>3199</v>
      </c>
      <c r="D42" t="s">
        <v>2105</v>
      </c>
      <c r="F42">
        <v>37.296287999999997</v>
      </c>
      <c r="G42">
        <v>39.102524000000003</v>
      </c>
      <c r="H42">
        <v>41.305427999999999</v>
      </c>
      <c r="I42">
        <v>43.376812000000001</v>
      </c>
      <c r="J42">
        <v>44.561202999999999</v>
      </c>
      <c r="K42">
        <v>45.045020999999998</v>
      </c>
      <c r="L42">
        <v>45.519053999999997</v>
      </c>
      <c r="M42">
        <v>46.267310999999999</v>
      </c>
      <c r="N42">
        <v>46.621571000000003</v>
      </c>
      <c r="O42">
        <v>47.067920999999998</v>
      </c>
      <c r="P42">
        <v>47.492344000000003</v>
      </c>
      <c r="Q42">
        <v>47.939545000000003</v>
      </c>
      <c r="R42">
        <v>48.665664999999997</v>
      </c>
      <c r="S42">
        <v>49.692073999999998</v>
      </c>
      <c r="T42">
        <v>50.747635000000002</v>
      </c>
      <c r="U42">
        <v>51.845730000000003</v>
      </c>
      <c r="V42">
        <v>53.052174000000001</v>
      </c>
      <c r="W42">
        <v>54.205021000000002</v>
      </c>
      <c r="X42">
        <v>55.481574999999999</v>
      </c>
      <c r="Y42">
        <v>56.500191000000001</v>
      </c>
      <c r="Z42">
        <v>57.560111999999997</v>
      </c>
      <c r="AA42">
        <v>58.646866000000003</v>
      </c>
      <c r="AB42">
        <v>59.661129000000003</v>
      </c>
      <c r="AC42">
        <v>61.050877</v>
      </c>
      <c r="AD42">
        <v>62.110481</v>
      </c>
      <c r="AE42">
        <v>63.303482000000002</v>
      </c>
      <c r="AF42">
        <v>64.260459999999995</v>
      </c>
      <c r="AG42">
        <v>65.571258999999998</v>
      </c>
      <c r="AH42">
        <v>66.969986000000006</v>
      </c>
      <c r="AI42" s="91">
        <v>2.1000000000000001E-2</v>
      </c>
    </row>
    <row r="43" spans="1:35">
      <c r="A43" t="s">
        <v>2145</v>
      </c>
      <c r="B43" t="s">
        <v>3200</v>
      </c>
      <c r="C43" t="s">
        <v>3201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t="s">
        <v>549</v>
      </c>
    </row>
    <row r="44" spans="1:35">
      <c r="A44" t="s">
        <v>2149</v>
      </c>
      <c r="B44" t="s">
        <v>3202</v>
      </c>
      <c r="C44" t="s">
        <v>3203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t="s">
        <v>549</v>
      </c>
    </row>
    <row r="45" spans="1:35">
      <c r="A45" t="s">
        <v>2153</v>
      </c>
      <c r="B45" t="s">
        <v>3204</v>
      </c>
      <c r="C45" t="s">
        <v>3205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t="s">
        <v>549</v>
      </c>
    </row>
    <row r="46" spans="1:35">
      <c r="A46" t="s">
        <v>2157</v>
      </c>
      <c r="B46" t="s">
        <v>3206</v>
      </c>
      <c r="C46" t="s">
        <v>3207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t="s">
        <v>549</v>
      </c>
    </row>
    <row r="47" spans="1:35">
      <c r="A47" t="s">
        <v>2160</v>
      </c>
      <c r="B47" t="s">
        <v>3208</v>
      </c>
      <c r="C47" t="s">
        <v>3209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t="s">
        <v>549</v>
      </c>
    </row>
    <row r="48" spans="1:35">
      <c r="A48" t="s">
        <v>2164</v>
      </c>
      <c r="B48" t="s">
        <v>3210</v>
      </c>
      <c r="C48" t="s">
        <v>3211</v>
      </c>
      <c r="D48" t="s">
        <v>2105</v>
      </c>
      <c r="F48">
        <v>2.0339999999999998E-3</v>
      </c>
      <c r="G48">
        <v>4.2249999999999996E-3</v>
      </c>
      <c r="H48">
        <v>6.6280000000000002E-3</v>
      </c>
      <c r="I48">
        <v>9.1800000000000007E-3</v>
      </c>
      <c r="J48">
        <v>1.1653E-2</v>
      </c>
      <c r="K48">
        <v>1.3968E-2</v>
      </c>
      <c r="L48">
        <v>1.6271000000000001E-2</v>
      </c>
      <c r="M48">
        <v>1.8672000000000001E-2</v>
      </c>
      <c r="N48">
        <v>2.0910999999999999E-2</v>
      </c>
      <c r="O48">
        <v>2.3172999999999999E-2</v>
      </c>
      <c r="P48">
        <v>2.5411E-2</v>
      </c>
      <c r="Q48">
        <v>2.7647000000000001E-2</v>
      </c>
      <c r="R48">
        <v>3.0044000000000001E-2</v>
      </c>
      <c r="S48">
        <v>3.2647000000000002E-2</v>
      </c>
      <c r="T48">
        <v>3.5303000000000001E-2</v>
      </c>
      <c r="U48">
        <v>3.8024000000000002E-2</v>
      </c>
      <c r="V48">
        <v>4.0863999999999998E-2</v>
      </c>
      <c r="W48">
        <v>4.3702999999999999E-2</v>
      </c>
      <c r="X48">
        <v>4.6681E-2</v>
      </c>
      <c r="Y48">
        <v>4.9474999999999998E-2</v>
      </c>
      <c r="Z48">
        <v>5.2331000000000003E-2</v>
      </c>
      <c r="AA48">
        <v>5.5236E-2</v>
      </c>
      <c r="AB48">
        <v>5.8096000000000002E-2</v>
      </c>
      <c r="AC48">
        <v>6.1351999999999997E-2</v>
      </c>
      <c r="AD48">
        <v>6.4301999999999998E-2</v>
      </c>
      <c r="AE48">
        <v>6.7421999999999996E-2</v>
      </c>
      <c r="AF48">
        <v>7.0310999999999998E-2</v>
      </c>
      <c r="AG48">
        <v>7.3610999999999996E-2</v>
      </c>
      <c r="AH48">
        <v>7.7048000000000005E-2</v>
      </c>
      <c r="AI48" s="91">
        <v>0.13900000000000001</v>
      </c>
    </row>
    <row r="49" spans="1:35">
      <c r="A49" t="s">
        <v>2233</v>
      </c>
      <c r="B49" t="s">
        <v>3212</v>
      </c>
      <c r="C49" t="s">
        <v>3213</v>
      </c>
      <c r="D49" t="s">
        <v>2105</v>
      </c>
      <c r="F49">
        <v>145.60966500000001</v>
      </c>
      <c r="G49">
        <v>156.480682</v>
      </c>
      <c r="H49">
        <v>169.07797199999999</v>
      </c>
      <c r="I49">
        <v>181.20645099999999</v>
      </c>
      <c r="J49">
        <v>189.621613</v>
      </c>
      <c r="K49">
        <v>194.99156199999999</v>
      </c>
      <c r="L49">
        <v>200.235153</v>
      </c>
      <c r="M49">
        <v>206.636627</v>
      </c>
      <c r="N49">
        <v>211.226471</v>
      </c>
      <c r="O49">
        <v>216.195221</v>
      </c>
      <c r="P49">
        <v>221.037216</v>
      </c>
      <c r="Q49">
        <v>225.941315</v>
      </c>
      <c r="R49">
        <v>232.14924600000001</v>
      </c>
      <c r="S49">
        <v>239.80892900000001</v>
      </c>
      <c r="T49">
        <v>247.616074</v>
      </c>
      <c r="U49">
        <v>255.695404</v>
      </c>
      <c r="V49">
        <v>264.33047499999998</v>
      </c>
      <c r="W49">
        <v>272.73104899999998</v>
      </c>
      <c r="X49">
        <v>281.81561299999998</v>
      </c>
      <c r="Y49">
        <v>289.63900799999999</v>
      </c>
      <c r="Z49">
        <v>297.69894399999998</v>
      </c>
      <c r="AA49">
        <v>305.930725</v>
      </c>
      <c r="AB49">
        <v>313.80929600000002</v>
      </c>
      <c r="AC49">
        <v>323.713165</v>
      </c>
      <c r="AD49">
        <v>331.97268700000001</v>
      </c>
      <c r="AE49">
        <v>340.90216099999998</v>
      </c>
      <c r="AF49">
        <v>348.57012900000001</v>
      </c>
      <c r="AG49">
        <v>358.17044099999998</v>
      </c>
      <c r="AH49">
        <v>368.26666299999999</v>
      </c>
      <c r="AI49" s="91">
        <v>3.4000000000000002E-2</v>
      </c>
    </row>
    <row r="50" spans="1:35">
      <c r="A50" t="s">
        <v>2237</v>
      </c>
      <c r="B50" t="s">
        <v>3214</v>
      </c>
      <c r="C50" t="s">
        <v>3215</v>
      </c>
      <c r="D50" t="s">
        <v>2175</v>
      </c>
      <c r="F50">
        <v>11.326775</v>
      </c>
      <c r="G50">
        <v>11.729151999999999</v>
      </c>
      <c r="H50">
        <v>12.126184</v>
      </c>
      <c r="I50">
        <v>12.515253</v>
      </c>
      <c r="J50">
        <v>12.897691</v>
      </c>
      <c r="K50">
        <v>13.276489</v>
      </c>
      <c r="L50">
        <v>13.652972999999999</v>
      </c>
      <c r="M50">
        <v>14.027736000000001</v>
      </c>
      <c r="N50">
        <v>14.400922</v>
      </c>
      <c r="O50">
        <v>14.773797999999999</v>
      </c>
      <c r="P50">
        <v>15.146682999999999</v>
      </c>
      <c r="Q50">
        <v>15.518919</v>
      </c>
      <c r="R50">
        <v>15.891093</v>
      </c>
      <c r="S50">
        <v>16.263072999999999</v>
      </c>
      <c r="T50">
        <v>16.633780999999999</v>
      </c>
      <c r="U50">
        <v>17.005393999999999</v>
      </c>
      <c r="V50">
        <v>17.376149999999999</v>
      </c>
      <c r="W50">
        <v>17.746307000000002</v>
      </c>
      <c r="X50">
        <v>18.116952999999999</v>
      </c>
      <c r="Y50">
        <v>18.487981999999999</v>
      </c>
      <c r="Z50">
        <v>18.858979999999999</v>
      </c>
      <c r="AA50">
        <v>19.230163999999998</v>
      </c>
      <c r="AB50">
        <v>19.601316000000001</v>
      </c>
      <c r="AC50">
        <v>19.973127000000002</v>
      </c>
      <c r="AD50">
        <v>20.347881000000001</v>
      </c>
      <c r="AE50">
        <v>20.720106000000001</v>
      </c>
      <c r="AF50">
        <v>21.091866</v>
      </c>
      <c r="AG50">
        <v>21.463251</v>
      </c>
      <c r="AH50">
        <v>21.833759000000001</v>
      </c>
      <c r="AI50" s="91">
        <v>2.4E-2</v>
      </c>
    </row>
    <row r="51" spans="1:35">
      <c r="A51" t="s">
        <v>2241</v>
      </c>
      <c r="B51" t="s">
        <v>3216</v>
      </c>
      <c r="C51" t="s">
        <v>3217</v>
      </c>
      <c r="D51" t="s">
        <v>2105</v>
      </c>
      <c r="F51">
        <v>1285.5351559999999</v>
      </c>
      <c r="G51">
        <v>1334.1176760000001</v>
      </c>
      <c r="H51">
        <v>1394.321289</v>
      </c>
      <c r="I51">
        <v>1447.884888</v>
      </c>
      <c r="J51">
        <v>1470.19812</v>
      </c>
      <c r="K51">
        <v>1468.6982419999999</v>
      </c>
      <c r="L51">
        <v>1466.604736</v>
      </c>
      <c r="M51">
        <v>1473.0576169999999</v>
      </c>
      <c r="N51">
        <v>1466.756592</v>
      </c>
      <c r="O51">
        <v>1463.369263</v>
      </c>
      <c r="P51">
        <v>1459.3110349999999</v>
      </c>
      <c r="Q51">
        <v>1455.908813</v>
      </c>
      <c r="R51">
        <v>1460.8764650000001</v>
      </c>
      <c r="S51">
        <v>1474.5610349999999</v>
      </c>
      <c r="T51">
        <v>1488.6336670000001</v>
      </c>
      <c r="U51">
        <v>1503.613525</v>
      </c>
      <c r="V51">
        <v>1521.2257079999999</v>
      </c>
      <c r="W51">
        <v>1536.832764</v>
      </c>
      <c r="X51">
        <v>1555.5354</v>
      </c>
      <c r="Y51">
        <v>1566.634033</v>
      </c>
      <c r="Z51">
        <v>1578.5527340000001</v>
      </c>
      <c r="AA51">
        <v>1590.889893</v>
      </c>
      <c r="AB51">
        <v>1600.960327</v>
      </c>
      <c r="AC51">
        <v>1620.74353</v>
      </c>
      <c r="AD51">
        <v>1631.4852289999999</v>
      </c>
      <c r="AE51">
        <v>1645.272217</v>
      </c>
      <c r="AF51">
        <v>1652.6281739999999</v>
      </c>
      <c r="AG51">
        <v>1668.7613530000001</v>
      </c>
      <c r="AH51">
        <v>1686.6845699999999</v>
      </c>
      <c r="AI51" s="91">
        <v>0.01</v>
      </c>
    </row>
    <row r="52" spans="1:35">
      <c r="A52" t="s">
        <v>3218</v>
      </c>
      <c r="B52" t="s">
        <v>3219</v>
      </c>
      <c r="C52" t="s">
        <v>3220</v>
      </c>
      <c r="D52" t="s">
        <v>2105</v>
      </c>
      <c r="F52">
        <v>2115.3095699999999</v>
      </c>
      <c r="G52">
        <v>2179.8542480000001</v>
      </c>
      <c r="H52">
        <v>2247.3923340000001</v>
      </c>
      <c r="I52">
        <v>2289.9018550000001</v>
      </c>
      <c r="J52">
        <v>2295.4645999999998</v>
      </c>
      <c r="K52">
        <v>2284.945557</v>
      </c>
      <c r="L52">
        <v>2273.0161130000001</v>
      </c>
      <c r="M52">
        <v>2273.9323730000001</v>
      </c>
      <c r="N52">
        <v>2263.3520509999998</v>
      </c>
      <c r="O52">
        <v>2255.7309570000002</v>
      </c>
      <c r="P52">
        <v>2250.6152339999999</v>
      </c>
      <c r="Q52">
        <v>2244.3781739999999</v>
      </c>
      <c r="R52">
        <v>2250.6123050000001</v>
      </c>
      <c r="S52">
        <v>2268.9152829999998</v>
      </c>
      <c r="T52">
        <v>2291.9157709999999</v>
      </c>
      <c r="U52">
        <v>2311.8798830000001</v>
      </c>
      <c r="V52">
        <v>2334.326904</v>
      </c>
      <c r="W52">
        <v>2354.6838379999999</v>
      </c>
      <c r="X52">
        <v>2377.2294919999999</v>
      </c>
      <c r="Y52">
        <v>2387.4941410000001</v>
      </c>
      <c r="Z52">
        <v>2398.3923340000001</v>
      </c>
      <c r="AA52">
        <v>2406.5219729999999</v>
      </c>
      <c r="AB52">
        <v>2415.423096</v>
      </c>
      <c r="AC52">
        <v>2438.1977539999998</v>
      </c>
      <c r="AD52">
        <v>2458.0991210000002</v>
      </c>
      <c r="AE52">
        <v>2472.1123050000001</v>
      </c>
      <c r="AF52">
        <v>2480.8183589999999</v>
      </c>
      <c r="AG52">
        <v>2499.592529</v>
      </c>
      <c r="AH52">
        <v>2521.9509280000002</v>
      </c>
      <c r="AI52" s="91">
        <v>6.0000000000000001E-3</v>
      </c>
    </row>
    <row r="53" spans="1:35">
      <c r="A53" t="s">
        <v>3221</v>
      </c>
    </row>
    <row r="54" spans="1:35">
      <c r="A54" t="s">
        <v>1221</v>
      </c>
      <c r="B54" t="s">
        <v>3222</v>
      </c>
      <c r="C54" t="s">
        <v>3223</v>
      </c>
      <c r="D54" t="s">
        <v>2105</v>
      </c>
      <c r="F54">
        <v>410.29077100000001</v>
      </c>
      <c r="G54">
        <v>411.86019900000002</v>
      </c>
      <c r="H54">
        <v>422.08718900000002</v>
      </c>
      <c r="I54">
        <v>427.93866000000003</v>
      </c>
      <c r="J54">
        <v>425.80892899999998</v>
      </c>
      <c r="K54">
        <v>420.11331200000001</v>
      </c>
      <c r="L54">
        <v>414.63775600000002</v>
      </c>
      <c r="M54">
        <v>410.573669</v>
      </c>
      <c r="N54">
        <v>405.62148999999999</v>
      </c>
      <c r="O54">
        <v>400.92529300000001</v>
      </c>
      <c r="P54">
        <v>396.546356</v>
      </c>
      <c r="Q54">
        <v>391.28878800000001</v>
      </c>
      <c r="R54">
        <v>387.86077899999998</v>
      </c>
      <c r="S54">
        <v>386.62799100000001</v>
      </c>
      <c r="T54">
        <v>386.76229899999998</v>
      </c>
      <c r="U54">
        <v>386.57772799999998</v>
      </c>
      <c r="V54">
        <v>387.32144199999999</v>
      </c>
      <c r="W54">
        <v>387.70996100000002</v>
      </c>
      <c r="X54">
        <v>388.84600799999998</v>
      </c>
      <c r="Y54">
        <v>388.04797400000001</v>
      </c>
      <c r="Z54">
        <v>387.545593</v>
      </c>
      <c r="AA54">
        <v>386.55062900000001</v>
      </c>
      <c r="AB54">
        <v>386.34115600000001</v>
      </c>
      <c r="AC54">
        <v>388.39727800000003</v>
      </c>
      <c r="AD54">
        <v>390.789581</v>
      </c>
      <c r="AE54">
        <v>393.30300899999997</v>
      </c>
      <c r="AF54">
        <v>393.95352200000002</v>
      </c>
      <c r="AG54">
        <v>395.859467</v>
      </c>
      <c r="AH54">
        <v>398.83917200000002</v>
      </c>
      <c r="AI54" s="91">
        <v>-1E-3</v>
      </c>
    </row>
    <row r="55" spans="1:35">
      <c r="A55" t="s">
        <v>955</v>
      </c>
      <c r="B55" t="s">
        <v>3224</v>
      </c>
      <c r="C55" t="s">
        <v>3225</v>
      </c>
      <c r="D55" t="s">
        <v>2105</v>
      </c>
      <c r="F55">
        <v>201.55270400000001</v>
      </c>
      <c r="G55">
        <v>203.643539</v>
      </c>
      <c r="H55">
        <v>209.879852</v>
      </c>
      <c r="I55">
        <v>213.99391199999999</v>
      </c>
      <c r="J55">
        <v>214.05772400000001</v>
      </c>
      <c r="K55">
        <v>212.224716</v>
      </c>
      <c r="L55">
        <v>210.50500500000001</v>
      </c>
      <c r="M55">
        <v>209.42543000000001</v>
      </c>
      <c r="N55">
        <v>207.82423399999999</v>
      </c>
      <c r="O55">
        <v>206.28251599999999</v>
      </c>
      <c r="P55">
        <v>205.665222</v>
      </c>
      <c r="Q55">
        <v>205.245102</v>
      </c>
      <c r="R55">
        <v>205.64666700000001</v>
      </c>
      <c r="S55">
        <v>207.12898300000001</v>
      </c>
      <c r="T55">
        <v>209.04892000000001</v>
      </c>
      <c r="U55">
        <v>210.68804900000001</v>
      </c>
      <c r="V55">
        <v>212.59925799999999</v>
      </c>
      <c r="W55">
        <v>214.24075300000001</v>
      </c>
      <c r="X55">
        <v>216.090149</v>
      </c>
      <c r="Y55">
        <v>216.77891500000001</v>
      </c>
      <c r="Z55">
        <v>217.48950199999999</v>
      </c>
      <c r="AA55">
        <v>217.91325399999999</v>
      </c>
      <c r="AB55">
        <v>218.44653299999999</v>
      </c>
      <c r="AC55">
        <v>220.21542400000001</v>
      </c>
      <c r="AD55">
        <v>221.82936100000001</v>
      </c>
      <c r="AE55">
        <v>223.04495199999999</v>
      </c>
      <c r="AF55">
        <v>223.587784</v>
      </c>
      <c r="AG55">
        <v>225.01087999999999</v>
      </c>
      <c r="AH55">
        <v>226.82165499999999</v>
      </c>
      <c r="AI55" s="91">
        <v>4.0000000000000001E-3</v>
      </c>
    </row>
    <row r="56" spans="1:35">
      <c r="A56" t="s">
        <v>970</v>
      </c>
      <c r="B56" t="s">
        <v>3226</v>
      </c>
      <c r="C56" t="s">
        <v>3227</v>
      </c>
      <c r="D56" t="s">
        <v>2105</v>
      </c>
      <c r="F56">
        <v>0</v>
      </c>
      <c r="G56">
        <v>0.42618899999999998</v>
      </c>
      <c r="H56">
        <v>0.44380199999999997</v>
      </c>
      <c r="I56">
        <v>0.45290200000000003</v>
      </c>
      <c r="J56">
        <v>0.472858</v>
      </c>
      <c r="K56">
        <v>0.49512299999999998</v>
      </c>
      <c r="L56">
        <v>0.52263599999999999</v>
      </c>
      <c r="M56">
        <v>0.55938299999999996</v>
      </c>
      <c r="N56">
        <v>0.60609500000000005</v>
      </c>
      <c r="O56">
        <v>0.666157</v>
      </c>
      <c r="P56">
        <v>0.73971799999999999</v>
      </c>
      <c r="Q56">
        <v>0.82662000000000002</v>
      </c>
      <c r="R56">
        <v>0.93066599999999999</v>
      </c>
      <c r="S56">
        <v>1.058675</v>
      </c>
      <c r="T56">
        <v>1.215913</v>
      </c>
      <c r="U56">
        <v>1.4003570000000001</v>
      </c>
      <c r="V56">
        <v>1.611812</v>
      </c>
      <c r="W56">
        <v>1.853485</v>
      </c>
      <c r="X56">
        <v>2.1219790000000001</v>
      </c>
      <c r="Y56">
        <v>2.4104000000000001</v>
      </c>
      <c r="Z56">
        <v>2.7167849999999998</v>
      </c>
      <c r="AA56">
        <v>3.048225</v>
      </c>
      <c r="AB56">
        <v>3.396039</v>
      </c>
      <c r="AC56">
        <v>3.7744909999999998</v>
      </c>
      <c r="AD56">
        <v>4.156269</v>
      </c>
      <c r="AE56">
        <v>4.5259840000000002</v>
      </c>
      <c r="AF56">
        <v>4.8633280000000001</v>
      </c>
      <c r="AG56">
        <v>5.1964600000000001</v>
      </c>
      <c r="AH56">
        <v>5.5149140000000001</v>
      </c>
      <c r="AI56" t="s">
        <v>549</v>
      </c>
    </row>
    <row r="57" spans="1:35">
      <c r="A57" t="s">
        <v>985</v>
      </c>
      <c r="B57" t="s">
        <v>3228</v>
      </c>
      <c r="C57" t="s">
        <v>3229</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t="s">
        <v>549</v>
      </c>
    </row>
    <row r="58" spans="1:35">
      <c r="A58" t="s">
        <v>3230</v>
      </c>
      <c r="B58" t="s">
        <v>3231</v>
      </c>
      <c r="C58" t="s">
        <v>3232</v>
      </c>
      <c r="D58" t="s">
        <v>2105</v>
      </c>
      <c r="F58">
        <v>30.450520999999998</v>
      </c>
      <c r="G58">
        <v>34.585701</v>
      </c>
      <c r="H58">
        <v>41.047305999999999</v>
      </c>
      <c r="I58">
        <v>45.537776999999998</v>
      </c>
      <c r="J58">
        <v>49.499518999999999</v>
      </c>
      <c r="K58">
        <v>53.911239999999999</v>
      </c>
      <c r="L58">
        <v>56.826735999999997</v>
      </c>
      <c r="M58">
        <v>60.335323000000002</v>
      </c>
      <c r="N58">
        <v>64.028458000000001</v>
      </c>
      <c r="O58">
        <v>68.345496999999995</v>
      </c>
      <c r="P58">
        <v>72.455596999999997</v>
      </c>
      <c r="Q58">
        <v>76.482697000000002</v>
      </c>
      <c r="R58">
        <v>80.193877999999998</v>
      </c>
      <c r="S58">
        <v>84.221335999999994</v>
      </c>
      <c r="T58">
        <v>87.631432000000004</v>
      </c>
      <c r="U58">
        <v>90.807677999999996</v>
      </c>
      <c r="V58">
        <v>93.597556999999995</v>
      </c>
      <c r="W58">
        <v>96.278251999999995</v>
      </c>
      <c r="X58">
        <v>98.649979000000002</v>
      </c>
      <c r="Y58">
        <v>100.454178</v>
      </c>
      <c r="Z58">
        <v>102.048424</v>
      </c>
      <c r="AA58">
        <v>103.66413900000001</v>
      </c>
      <c r="AB58">
        <v>104.52655</v>
      </c>
      <c r="AC58">
        <v>105.990318</v>
      </c>
      <c r="AD58">
        <v>106.505348</v>
      </c>
      <c r="AE58">
        <v>105.59877</v>
      </c>
      <c r="AF58">
        <v>105.570808</v>
      </c>
      <c r="AG58">
        <v>106.518562</v>
      </c>
      <c r="AH58">
        <v>107.080376</v>
      </c>
      <c r="AI58" s="91">
        <v>4.5999999999999999E-2</v>
      </c>
    </row>
    <row r="59" spans="1:35">
      <c r="A59" t="s">
        <v>2271</v>
      </c>
      <c r="B59" t="s">
        <v>3233</v>
      </c>
      <c r="C59" t="s">
        <v>3234</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t="s">
        <v>549</v>
      </c>
    </row>
    <row r="60" spans="1:35">
      <c r="A60" t="s">
        <v>3235</v>
      </c>
      <c r="B60" t="s">
        <v>3236</v>
      </c>
      <c r="C60" t="s">
        <v>3237</v>
      </c>
      <c r="D60" t="s">
        <v>2105</v>
      </c>
      <c r="F60">
        <v>0</v>
      </c>
      <c r="G60">
        <v>0.787767</v>
      </c>
      <c r="H60">
        <v>0.80016200000000004</v>
      </c>
      <c r="I60">
        <v>0.80872999999999995</v>
      </c>
      <c r="J60">
        <v>0.811863</v>
      </c>
      <c r="K60">
        <v>0.81890200000000002</v>
      </c>
      <c r="L60">
        <v>0.83272000000000002</v>
      </c>
      <c r="M60">
        <v>0.85792100000000004</v>
      </c>
      <c r="N60">
        <v>0.88896500000000001</v>
      </c>
      <c r="O60">
        <v>0.92687399999999998</v>
      </c>
      <c r="P60">
        <v>0.97534600000000005</v>
      </c>
      <c r="Q60">
        <v>1.032321</v>
      </c>
      <c r="R60">
        <v>1.10005</v>
      </c>
      <c r="S60">
        <v>1.1823090000000001</v>
      </c>
      <c r="T60">
        <v>1.2826679999999999</v>
      </c>
      <c r="U60">
        <v>1.3961220000000001</v>
      </c>
      <c r="V60">
        <v>1.5262450000000001</v>
      </c>
      <c r="W60">
        <v>1.6690529999999999</v>
      </c>
      <c r="X60">
        <v>1.8257080000000001</v>
      </c>
      <c r="Y60">
        <v>1.9810030000000001</v>
      </c>
      <c r="Z60">
        <v>2.139786</v>
      </c>
      <c r="AA60">
        <v>2.2945030000000002</v>
      </c>
      <c r="AB60">
        <v>2.4439440000000001</v>
      </c>
      <c r="AC60">
        <v>2.5983079999999998</v>
      </c>
      <c r="AD60">
        <v>2.7397170000000002</v>
      </c>
      <c r="AE60">
        <v>2.862724</v>
      </c>
      <c r="AF60">
        <v>2.9635039999999999</v>
      </c>
      <c r="AG60">
        <v>3.0635270000000001</v>
      </c>
      <c r="AH60">
        <v>3.1549130000000001</v>
      </c>
      <c r="AI60" t="s">
        <v>549</v>
      </c>
    </row>
    <row r="61" spans="1:35">
      <c r="A61" t="s">
        <v>3238</v>
      </c>
      <c r="B61" t="s">
        <v>3239</v>
      </c>
      <c r="C61" t="s">
        <v>3240</v>
      </c>
      <c r="D61" t="s">
        <v>2105</v>
      </c>
      <c r="F61">
        <v>0</v>
      </c>
      <c r="G61">
        <v>0.855433</v>
      </c>
      <c r="H61">
        <v>0.87832900000000003</v>
      </c>
      <c r="I61">
        <v>0.87276799999999999</v>
      </c>
      <c r="J61">
        <v>0.86602100000000004</v>
      </c>
      <c r="K61">
        <v>0.86097800000000002</v>
      </c>
      <c r="L61">
        <v>0.859267</v>
      </c>
      <c r="M61">
        <v>0.87018200000000001</v>
      </c>
      <c r="N61">
        <v>0.89291200000000004</v>
      </c>
      <c r="O61">
        <v>0.93141799999999997</v>
      </c>
      <c r="P61">
        <v>0.98409899999999995</v>
      </c>
      <c r="Q61">
        <v>1.0506740000000001</v>
      </c>
      <c r="R61">
        <v>1.131704</v>
      </c>
      <c r="S61">
        <v>1.2364980000000001</v>
      </c>
      <c r="T61">
        <v>1.3594980000000001</v>
      </c>
      <c r="U61">
        <v>1.5014730000000001</v>
      </c>
      <c r="V61">
        <v>1.6622209999999999</v>
      </c>
      <c r="W61">
        <v>1.841707</v>
      </c>
      <c r="X61">
        <v>2.0370430000000002</v>
      </c>
      <c r="Y61">
        <v>2.2340399999999998</v>
      </c>
      <c r="Z61">
        <v>2.4355039999999999</v>
      </c>
      <c r="AA61">
        <v>2.635596</v>
      </c>
      <c r="AB61">
        <v>2.8214579999999998</v>
      </c>
      <c r="AC61">
        <v>3.0137839999999998</v>
      </c>
      <c r="AD61">
        <v>3.179278</v>
      </c>
      <c r="AE61">
        <v>3.3277420000000002</v>
      </c>
      <c r="AF61">
        <v>3.442774</v>
      </c>
      <c r="AG61">
        <v>3.5613410000000001</v>
      </c>
      <c r="AH61">
        <v>3.6622810000000001</v>
      </c>
      <c r="AI61" t="s">
        <v>549</v>
      </c>
    </row>
    <row r="62" spans="1:35">
      <c r="A62" t="s">
        <v>2287</v>
      </c>
      <c r="B62" t="s">
        <v>3241</v>
      </c>
      <c r="C62" t="s">
        <v>3242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t="s">
        <v>549</v>
      </c>
    </row>
    <row r="63" spans="1:35" s="36" customFormat="1">
      <c r="A63" s="36" t="s">
        <v>3243</v>
      </c>
      <c r="B63" s="36" t="s">
        <v>3244</v>
      </c>
      <c r="C63" s="36" t="s">
        <v>3245</v>
      </c>
      <c r="D63" s="36" t="s">
        <v>2105</v>
      </c>
      <c r="F63" s="36">
        <v>642.29394500000001</v>
      </c>
      <c r="G63" s="36">
        <v>652.15881300000001</v>
      </c>
      <c r="H63" s="36">
        <v>675.13665800000001</v>
      </c>
      <c r="I63" s="36">
        <v>689.60467500000004</v>
      </c>
      <c r="J63" s="36">
        <v>691.51690699999995</v>
      </c>
      <c r="K63" s="36">
        <v>688.42425500000002</v>
      </c>
      <c r="L63" s="36">
        <v>684.18414299999995</v>
      </c>
      <c r="M63" s="36">
        <v>682.62188700000002</v>
      </c>
      <c r="N63" s="36">
        <v>679.86218299999996</v>
      </c>
      <c r="O63" s="36">
        <v>678.07775900000001</v>
      </c>
      <c r="P63" s="36">
        <v>677.36639400000001</v>
      </c>
      <c r="Q63" s="36">
        <v>675.92620799999997</v>
      </c>
      <c r="R63" s="36">
        <v>676.86370799999997</v>
      </c>
      <c r="S63" s="36">
        <v>681.45581100000004</v>
      </c>
      <c r="T63" s="36">
        <v>687.30078100000003</v>
      </c>
      <c r="U63" s="36">
        <v>692.37145999999996</v>
      </c>
      <c r="V63" s="36">
        <v>698.31860400000005</v>
      </c>
      <c r="W63" s="36">
        <v>703.59320100000002</v>
      </c>
      <c r="X63" s="36">
        <v>709.57092299999999</v>
      </c>
      <c r="Y63" s="36">
        <v>711.90655500000003</v>
      </c>
      <c r="Z63" s="36">
        <v>714.37567100000001</v>
      </c>
      <c r="AA63" s="36">
        <v>716.10638400000005</v>
      </c>
      <c r="AB63" s="36">
        <v>717.97564699999998</v>
      </c>
      <c r="AC63" s="36">
        <v>723.98962400000005</v>
      </c>
      <c r="AD63" s="36">
        <v>729.19946300000004</v>
      </c>
      <c r="AE63" s="36">
        <v>732.66320800000005</v>
      </c>
      <c r="AF63" s="36">
        <v>734.38165300000003</v>
      </c>
      <c r="AG63" s="36">
        <v>739.21014400000001</v>
      </c>
      <c r="AH63" s="36">
        <v>745.07336399999997</v>
      </c>
      <c r="AI63" s="95">
        <v>5.0000000000000001E-3</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G66"/>
  <sheetViews>
    <sheetView workbookViewId="0"/>
  </sheetViews>
  <sheetFormatPr defaultRowHeight="14.25"/>
  <cols>
    <col min="1" max="1" width="29.86328125" customWidth="1"/>
  </cols>
  <sheetData>
    <row r="1" spans="1:33">
      <c r="A1" t="s">
        <v>3141</v>
      </c>
    </row>
    <row r="2" spans="1:33">
      <c r="A2" t="s">
        <v>3246</v>
      </c>
    </row>
    <row r="3" spans="1:33">
      <c r="A3" t="s">
        <v>3247</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2099</v>
      </c>
    </row>
    <row r="7" spans="1:33">
      <c r="A7" t="s">
        <v>2100</v>
      </c>
      <c r="D7" t="s">
        <v>2105</v>
      </c>
    </row>
    <row r="8" spans="1:33">
      <c r="A8" t="s">
        <v>2102</v>
      </c>
      <c r="B8" t="s">
        <v>3248</v>
      </c>
      <c r="C8" t="s">
        <v>3249</v>
      </c>
      <c r="D8" t="s">
        <v>2105</v>
      </c>
      <c r="F8">
        <v>784.43450900000005</v>
      </c>
      <c r="G8">
        <v>788.60510299999999</v>
      </c>
      <c r="H8">
        <v>719.83294699999999</v>
      </c>
      <c r="I8">
        <v>644.82336399999997</v>
      </c>
      <c r="J8">
        <v>594.91729699999996</v>
      </c>
      <c r="K8">
        <v>588.12176499999998</v>
      </c>
      <c r="L8">
        <v>566.89837599999998</v>
      </c>
      <c r="M8">
        <v>542.12078899999995</v>
      </c>
      <c r="N8">
        <v>494.67938199999998</v>
      </c>
      <c r="O8">
        <v>504.83163500000001</v>
      </c>
      <c r="P8">
        <v>508.98098800000002</v>
      </c>
      <c r="Q8">
        <v>475.79760700000003</v>
      </c>
      <c r="R8">
        <v>459.26825000000002</v>
      </c>
      <c r="S8">
        <v>448.94854700000002</v>
      </c>
      <c r="T8">
        <v>440.72018400000002</v>
      </c>
      <c r="U8">
        <v>423.88696299999998</v>
      </c>
      <c r="V8">
        <v>406.23794600000002</v>
      </c>
      <c r="W8">
        <v>397.05886800000002</v>
      </c>
      <c r="X8">
        <v>389.113068</v>
      </c>
      <c r="Y8">
        <v>382.12612899999999</v>
      </c>
      <c r="Z8">
        <v>375.01599099999999</v>
      </c>
      <c r="AA8">
        <v>370.09939600000001</v>
      </c>
      <c r="AB8">
        <v>362.91711400000003</v>
      </c>
      <c r="AC8">
        <v>356.101471</v>
      </c>
      <c r="AD8">
        <v>348.87576300000001</v>
      </c>
      <c r="AE8">
        <v>342.317566</v>
      </c>
      <c r="AF8">
        <v>338.86404399999998</v>
      </c>
      <c r="AG8" s="91">
        <v>-3.2000000000000001E-2</v>
      </c>
    </row>
    <row r="9" spans="1:33">
      <c r="A9" t="s">
        <v>2107</v>
      </c>
      <c r="B9" t="s">
        <v>3250</v>
      </c>
      <c r="C9" t="s">
        <v>3251</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t="s">
        <v>549</v>
      </c>
    </row>
    <row r="10" spans="1:33">
      <c r="A10" t="s">
        <v>2111</v>
      </c>
      <c r="B10" t="s">
        <v>3252</v>
      </c>
      <c r="C10" t="s">
        <v>3253</v>
      </c>
      <c r="D10" t="s">
        <v>2105</v>
      </c>
      <c r="F10">
        <v>784.43450900000005</v>
      </c>
      <c r="G10">
        <v>788.60510299999999</v>
      </c>
      <c r="H10">
        <v>719.83294699999999</v>
      </c>
      <c r="I10">
        <v>644.82336399999997</v>
      </c>
      <c r="J10">
        <v>594.91729699999996</v>
      </c>
      <c r="K10">
        <v>588.12176499999998</v>
      </c>
      <c r="L10">
        <v>566.89837599999998</v>
      </c>
      <c r="M10">
        <v>542.12078899999995</v>
      </c>
      <c r="N10">
        <v>494.67938199999998</v>
      </c>
      <c r="O10">
        <v>504.83163500000001</v>
      </c>
      <c r="P10">
        <v>508.98098800000002</v>
      </c>
      <c r="Q10">
        <v>475.79760700000003</v>
      </c>
      <c r="R10">
        <v>459.26825000000002</v>
      </c>
      <c r="S10">
        <v>448.94854700000002</v>
      </c>
      <c r="T10">
        <v>440.72018400000002</v>
      </c>
      <c r="U10">
        <v>423.88696299999998</v>
      </c>
      <c r="V10">
        <v>406.23794600000002</v>
      </c>
      <c r="W10">
        <v>397.05886800000002</v>
      </c>
      <c r="X10">
        <v>389.113068</v>
      </c>
      <c r="Y10">
        <v>382.12612899999999</v>
      </c>
      <c r="Z10">
        <v>375.01599099999999</v>
      </c>
      <c r="AA10">
        <v>370.09939600000001</v>
      </c>
      <c r="AB10">
        <v>362.91711400000003</v>
      </c>
      <c r="AC10">
        <v>356.101471</v>
      </c>
      <c r="AD10">
        <v>348.87576300000001</v>
      </c>
      <c r="AE10">
        <v>342.317566</v>
      </c>
      <c r="AF10">
        <v>338.86404399999998</v>
      </c>
      <c r="AG10" s="91">
        <v>-3.2000000000000001E-2</v>
      </c>
    </row>
    <row r="11" spans="1:33">
      <c r="A11" t="s">
        <v>2114</v>
      </c>
    </row>
    <row r="12" spans="1:33">
      <c r="A12" t="s">
        <v>2116</v>
      </c>
      <c r="B12" t="s">
        <v>3254</v>
      </c>
      <c r="C12" t="s">
        <v>3255</v>
      </c>
      <c r="D12" t="s">
        <v>2105</v>
      </c>
      <c r="F12">
        <v>0.499525</v>
      </c>
      <c r="G12">
        <v>0.44464700000000001</v>
      </c>
      <c r="H12">
        <v>0.39982499999999999</v>
      </c>
      <c r="I12">
        <v>0.35624600000000001</v>
      </c>
      <c r="J12">
        <v>0.32680999999999999</v>
      </c>
      <c r="K12">
        <v>0.31867800000000002</v>
      </c>
      <c r="L12">
        <v>0.29494900000000002</v>
      </c>
      <c r="M12">
        <v>0.27476800000000001</v>
      </c>
      <c r="N12">
        <v>0.25544299999999998</v>
      </c>
      <c r="O12">
        <v>0.29737400000000003</v>
      </c>
      <c r="P12">
        <v>0.286103</v>
      </c>
      <c r="Q12">
        <v>0.26638400000000001</v>
      </c>
      <c r="R12">
        <v>0.250054</v>
      </c>
      <c r="S12">
        <v>0.238069</v>
      </c>
      <c r="T12">
        <v>0.22670199999999999</v>
      </c>
      <c r="U12">
        <v>0.216226</v>
      </c>
      <c r="V12">
        <v>0.207816</v>
      </c>
      <c r="W12">
        <v>0.20014100000000001</v>
      </c>
      <c r="X12">
        <v>0.194137</v>
      </c>
      <c r="Y12">
        <v>0.186583</v>
      </c>
      <c r="Z12">
        <v>0.181672</v>
      </c>
      <c r="AA12">
        <v>0.17582900000000001</v>
      </c>
      <c r="AB12">
        <v>0.17127000000000001</v>
      </c>
      <c r="AC12">
        <v>0.167099</v>
      </c>
      <c r="AD12">
        <v>0.16156000000000001</v>
      </c>
      <c r="AE12">
        <v>0.15664800000000001</v>
      </c>
      <c r="AF12">
        <v>0.149751</v>
      </c>
      <c r="AG12" s="91">
        <v>-4.4999999999999998E-2</v>
      </c>
    </row>
    <row r="13" spans="1:33">
      <c r="A13" t="s">
        <v>2120</v>
      </c>
      <c r="B13" t="s">
        <v>3256</v>
      </c>
      <c r="C13" t="s">
        <v>3257</v>
      </c>
      <c r="D13" t="s">
        <v>2105</v>
      </c>
      <c r="F13">
        <v>1.8120719999999999</v>
      </c>
      <c r="G13">
        <v>2.2689330000000001</v>
      </c>
      <c r="H13">
        <v>1.99691</v>
      </c>
      <c r="I13">
        <v>1.7898590000000001</v>
      </c>
      <c r="J13">
        <v>1.5203759999999999</v>
      </c>
      <c r="K13">
        <v>1.454553</v>
      </c>
      <c r="L13">
        <v>1.5793440000000001</v>
      </c>
      <c r="M13">
        <v>1.6429069999999999</v>
      </c>
      <c r="N13">
        <v>1.7444489999999999</v>
      </c>
      <c r="O13">
        <v>1.393624</v>
      </c>
      <c r="P13">
        <v>1.541952</v>
      </c>
      <c r="Q13">
        <v>1.632906</v>
      </c>
      <c r="R13">
        <v>1.6988909999999999</v>
      </c>
      <c r="S13">
        <v>1.768651</v>
      </c>
      <c r="T13">
        <v>1.8459239999999999</v>
      </c>
      <c r="U13">
        <v>1.926018</v>
      </c>
      <c r="V13">
        <v>1.847772</v>
      </c>
      <c r="W13">
        <v>1.8753059999999999</v>
      </c>
      <c r="X13">
        <v>1.8971340000000001</v>
      </c>
      <c r="Y13">
        <v>1.932463</v>
      </c>
      <c r="Z13">
        <v>1.943457</v>
      </c>
      <c r="AA13">
        <v>1.9739770000000001</v>
      </c>
      <c r="AB13">
        <v>1.9754</v>
      </c>
      <c r="AC13">
        <v>1.9706459999999999</v>
      </c>
      <c r="AD13">
        <v>1.9737560000000001</v>
      </c>
      <c r="AE13">
        <v>1.9768330000000001</v>
      </c>
      <c r="AF13">
        <v>2.0270619999999999</v>
      </c>
      <c r="AG13" s="91">
        <v>4.0000000000000001E-3</v>
      </c>
    </row>
    <row r="14" spans="1:33">
      <c r="A14" t="s">
        <v>2123</v>
      </c>
      <c r="B14" t="s">
        <v>3258</v>
      </c>
      <c r="C14" t="s">
        <v>3259</v>
      </c>
      <c r="D14" t="s">
        <v>2105</v>
      </c>
      <c r="F14">
        <v>28.261880999999999</v>
      </c>
      <c r="G14">
        <v>38.827964999999999</v>
      </c>
      <c r="H14">
        <v>45.116959000000001</v>
      </c>
      <c r="I14">
        <v>52.248660999999998</v>
      </c>
      <c r="J14">
        <v>51.878227000000003</v>
      </c>
      <c r="K14">
        <v>50.928558000000002</v>
      </c>
      <c r="L14">
        <v>57.072463999999997</v>
      </c>
      <c r="M14">
        <v>60.315112999999997</v>
      </c>
      <c r="N14">
        <v>106.25708</v>
      </c>
      <c r="O14">
        <v>119.48831199999999</v>
      </c>
      <c r="P14">
        <v>132.11088599999999</v>
      </c>
      <c r="Q14">
        <v>160.379684</v>
      </c>
      <c r="R14">
        <v>163.89324999999999</v>
      </c>
      <c r="S14">
        <v>168.68611100000001</v>
      </c>
      <c r="T14">
        <v>174.61895799999999</v>
      </c>
      <c r="U14">
        <v>196.404236</v>
      </c>
      <c r="V14">
        <v>197.81399500000001</v>
      </c>
      <c r="W14">
        <v>199.81964099999999</v>
      </c>
      <c r="X14">
        <v>201.325684</v>
      </c>
      <c r="Y14">
        <v>204.80027799999999</v>
      </c>
      <c r="Z14">
        <v>205.47245799999999</v>
      </c>
      <c r="AA14">
        <v>208.98123200000001</v>
      </c>
      <c r="AB14">
        <v>208.69714400000001</v>
      </c>
      <c r="AC14">
        <v>208.51800499999999</v>
      </c>
      <c r="AD14">
        <v>209.250046</v>
      </c>
      <c r="AE14">
        <v>209.67111199999999</v>
      </c>
      <c r="AF14">
        <v>215.17984000000001</v>
      </c>
      <c r="AG14" s="91">
        <v>8.1000000000000003E-2</v>
      </c>
    </row>
    <row r="15" spans="1:33">
      <c r="A15" t="s">
        <v>2126</v>
      </c>
      <c r="B15" t="s">
        <v>3260</v>
      </c>
      <c r="C15" t="s">
        <v>3261</v>
      </c>
      <c r="D15" t="s">
        <v>2105</v>
      </c>
      <c r="F15">
        <v>132.424362</v>
      </c>
      <c r="G15">
        <v>170.49464399999999</v>
      </c>
      <c r="H15">
        <v>247.71463</v>
      </c>
      <c r="I15">
        <v>294.67401100000001</v>
      </c>
      <c r="J15">
        <v>306.65930200000003</v>
      </c>
      <c r="K15">
        <v>306.75335699999999</v>
      </c>
      <c r="L15">
        <v>320.75988799999999</v>
      </c>
      <c r="M15">
        <v>322.800568</v>
      </c>
      <c r="N15">
        <v>319.40377799999999</v>
      </c>
      <c r="O15">
        <v>286.90090900000001</v>
      </c>
      <c r="P15">
        <v>303.31536899999998</v>
      </c>
      <c r="Q15">
        <v>305.35376000000002</v>
      </c>
      <c r="R15">
        <v>308.05944799999997</v>
      </c>
      <c r="S15">
        <v>312.60357699999997</v>
      </c>
      <c r="T15">
        <v>317.72872899999999</v>
      </c>
      <c r="U15">
        <v>319.70782500000001</v>
      </c>
      <c r="V15">
        <v>331.638306</v>
      </c>
      <c r="W15">
        <v>331.71945199999999</v>
      </c>
      <c r="X15">
        <v>331.958618</v>
      </c>
      <c r="Y15">
        <v>331.66711400000003</v>
      </c>
      <c r="Z15">
        <v>331.66134599999998</v>
      </c>
      <c r="AA15">
        <v>331.81442299999998</v>
      </c>
      <c r="AB15">
        <v>331.07153299999999</v>
      </c>
      <c r="AC15">
        <v>329.33157299999999</v>
      </c>
      <c r="AD15">
        <v>326.53762799999998</v>
      </c>
      <c r="AE15">
        <v>324.67233299999998</v>
      </c>
      <c r="AF15">
        <v>324.95455900000002</v>
      </c>
      <c r="AG15" s="91">
        <v>3.5000000000000003E-2</v>
      </c>
    </row>
    <row r="16" spans="1:33">
      <c r="A16" t="s">
        <v>2129</v>
      </c>
      <c r="B16" t="s">
        <v>3262</v>
      </c>
      <c r="C16" t="s">
        <v>3263</v>
      </c>
      <c r="D16" t="s">
        <v>2105</v>
      </c>
      <c r="F16">
        <v>3.5073409999999998</v>
      </c>
      <c r="G16">
        <v>7.7986079999999998</v>
      </c>
      <c r="H16">
        <v>8.6493040000000008</v>
      </c>
      <c r="I16">
        <v>9.6501450000000002</v>
      </c>
      <c r="J16">
        <v>10.021833000000001</v>
      </c>
      <c r="K16">
        <v>9.0834460000000004</v>
      </c>
      <c r="L16">
        <v>8.9440220000000004</v>
      </c>
      <c r="M16">
        <v>8.8377289999999995</v>
      </c>
      <c r="N16">
        <v>7.7065039999999998</v>
      </c>
      <c r="O16">
        <v>6.6040929999999998</v>
      </c>
      <c r="P16">
        <v>7.0952640000000002</v>
      </c>
      <c r="Q16">
        <v>6.8489319999999996</v>
      </c>
      <c r="R16">
        <v>6.8631120000000001</v>
      </c>
      <c r="S16">
        <v>6.9256209999999996</v>
      </c>
      <c r="T16">
        <v>7.0349839999999997</v>
      </c>
      <c r="U16">
        <v>6.8981560000000002</v>
      </c>
      <c r="V16">
        <v>6.867108</v>
      </c>
      <c r="W16">
        <v>6.8533590000000002</v>
      </c>
      <c r="X16">
        <v>6.8328239999999996</v>
      </c>
      <c r="Y16">
        <v>6.8720179999999997</v>
      </c>
      <c r="Z16">
        <v>6.799086</v>
      </c>
      <c r="AA16">
        <v>6.8207750000000003</v>
      </c>
      <c r="AB16">
        <v>6.7274950000000002</v>
      </c>
      <c r="AC16">
        <v>6.6503959999999998</v>
      </c>
      <c r="AD16">
        <v>6.6114309999999996</v>
      </c>
      <c r="AE16">
        <v>6.5621470000000004</v>
      </c>
      <c r="AF16">
        <v>6.6693720000000001</v>
      </c>
      <c r="AG16" s="91">
        <v>2.5000000000000001E-2</v>
      </c>
    </row>
    <row r="17" spans="1:33">
      <c r="A17" t="s">
        <v>2133</v>
      </c>
      <c r="B17" t="s">
        <v>3264</v>
      </c>
      <c r="C17" t="s">
        <v>3265</v>
      </c>
      <c r="D17" t="s">
        <v>2105</v>
      </c>
      <c r="F17">
        <v>2.9863240000000002</v>
      </c>
      <c r="G17">
        <v>5.3747369999999997</v>
      </c>
      <c r="H17">
        <v>11.55945</v>
      </c>
      <c r="I17">
        <v>13.241820000000001</v>
      </c>
      <c r="J17">
        <v>14.182071000000001</v>
      </c>
      <c r="K17">
        <v>13.766525</v>
      </c>
      <c r="L17">
        <v>13.783308999999999</v>
      </c>
      <c r="M17">
        <v>13.862266999999999</v>
      </c>
      <c r="N17">
        <v>11.152175</v>
      </c>
      <c r="O17">
        <v>8.6860949999999999</v>
      </c>
      <c r="P17">
        <v>9.4279279999999996</v>
      </c>
      <c r="Q17">
        <v>8.3606929999999995</v>
      </c>
      <c r="R17">
        <v>8.4198269999999997</v>
      </c>
      <c r="S17">
        <v>8.5317900000000009</v>
      </c>
      <c r="T17">
        <v>8.6843769999999996</v>
      </c>
      <c r="U17">
        <v>7.8047829999999996</v>
      </c>
      <c r="V17">
        <v>7.7435130000000001</v>
      </c>
      <c r="W17">
        <v>7.6860670000000004</v>
      </c>
      <c r="X17">
        <v>7.6261970000000003</v>
      </c>
      <c r="Y17">
        <v>7.6170980000000004</v>
      </c>
      <c r="Z17">
        <v>7.5064000000000002</v>
      </c>
      <c r="AA17">
        <v>7.4774050000000001</v>
      </c>
      <c r="AB17">
        <v>7.3508149999999999</v>
      </c>
      <c r="AC17">
        <v>7.2343859999999998</v>
      </c>
      <c r="AD17">
        <v>7.1425270000000003</v>
      </c>
      <c r="AE17">
        <v>7.0507090000000003</v>
      </c>
      <c r="AF17">
        <v>7.0947620000000002</v>
      </c>
      <c r="AG17" s="91">
        <v>3.4000000000000002E-2</v>
      </c>
    </row>
    <row r="18" spans="1:33">
      <c r="A18" t="s">
        <v>2137</v>
      </c>
      <c r="B18" t="s">
        <v>3266</v>
      </c>
      <c r="C18" t="s">
        <v>3267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3268</v>
      </c>
      <c r="C19" t="s">
        <v>3269</v>
      </c>
      <c r="D19" t="s">
        <v>2105</v>
      </c>
      <c r="F19">
        <v>68.996880000000004</v>
      </c>
      <c r="G19">
        <v>89.183220000000006</v>
      </c>
      <c r="H19">
        <v>88.100143000000003</v>
      </c>
      <c r="I19">
        <v>97.486869999999996</v>
      </c>
      <c r="J19">
        <v>92.974463999999998</v>
      </c>
      <c r="K19">
        <v>95.624863000000005</v>
      </c>
      <c r="L19">
        <v>96.851394999999997</v>
      </c>
      <c r="M19">
        <v>97.387978000000004</v>
      </c>
      <c r="N19">
        <v>91.310805999999999</v>
      </c>
      <c r="O19">
        <v>94.746880000000004</v>
      </c>
      <c r="P19">
        <v>99.173500000000004</v>
      </c>
      <c r="Q19">
        <v>96.741630999999998</v>
      </c>
      <c r="R19">
        <v>96.909797999999995</v>
      </c>
      <c r="S19">
        <v>98.163169999999994</v>
      </c>
      <c r="T19">
        <v>99.791977000000003</v>
      </c>
      <c r="U19">
        <v>99.806274000000002</v>
      </c>
      <c r="V19">
        <v>98.397148000000001</v>
      </c>
      <c r="W19">
        <v>99.277191000000002</v>
      </c>
      <c r="X19">
        <v>100.24737500000001</v>
      </c>
      <c r="Y19">
        <v>101.281982</v>
      </c>
      <c r="Z19">
        <v>102.294586</v>
      </c>
      <c r="AA19">
        <v>103.67836800000001</v>
      </c>
      <c r="AB19">
        <v>104.52010300000001</v>
      </c>
      <c r="AC19">
        <v>105.202759</v>
      </c>
      <c r="AD19">
        <v>105.648537</v>
      </c>
      <c r="AE19">
        <v>106.31516999999999</v>
      </c>
      <c r="AF19">
        <v>107.915131</v>
      </c>
      <c r="AG19" s="91">
        <v>1.7000000000000001E-2</v>
      </c>
    </row>
    <row r="20" spans="1:33">
      <c r="A20" t="s">
        <v>2145</v>
      </c>
      <c r="B20" t="s">
        <v>3270</v>
      </c>
      <c r="C20" t="s">
        <v>3271</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2149</v>
      </c>
      <c r="B21" t="s">
        <v>3272</v>
      </c>
      <c r="C21" t="s">
        <v>3273</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t="s">
        <v>549</v>
      </c>
    </row>
    <row r="22" spans="1:33">
      <c r="A22" t="s">
        <v>2153</v>
      </c>
      <c r="B22" t="s">
        <v>3274</v>
      </c>
      <c r="C22" t="s">
        <v>3275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t="s">
        <v>549</v>
      </c>
    </row>
    <row r="23" spans="1:33">
      <c r="A23" t="s">
        <v>2157</v>
      </c>
      <c r="B23" t="s">
        <v>3276</v>
      </c>
      <c r="C23" t="s">
        <v>3277</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t="s">
        <v>549</v>
      </c>
    </row>
    <row r="24" spans="1:33">
      <c r="A24" t="s">
        <v>2160</v>
      </c>
      <c r="B24" t="s">
        <v>3278</v>
      </c>
      <c r="C24" t="s">
        <v>3279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3280</v>
      </c>
      <c r="C25" t="s">
        <v>3281</v>
      </c>
      <c r="D25" t="s">
        <v>2105</v>
      </c>
      <c r="F25">
        <v>7.5788999999999995E-2</v>
      </c>
      <c r="G25">
        <v>7.0356000000000002E-2</v>
      </c>
      <c r="H25">
        <v>7.6125999999999999E-2</v>
      </c>
      <c r="I25">
        <v>8.5218000000000002E-2</v>
      </c>
      <c r="J25">
        <v>8.8081000000000007E-2</v>
      </c>
      <c r="K25">
        <v>3.2989999999999998E-2</v>
      </c>
      <c r="L25">
        <v>4.1221000000000001E-2</v>
      </c>
      <c r="M25">
        <v>3.8205999999999997E-2</v>
      </c>
      <c r="N25">
        <v>3.4819000000000003E-2</v>
      </c>
      <c r="O25">
        <v>2.6412000000000001E-2</v>
      </c>
      <c r="P25">
        <v>2.7300999999999999E-2</v>
      </c>
      <c r="Q25">
        <v>3.1335000000000002E-2</v>
      </c>
      <c r="R25">
        <v>2.8819999999999998E-2</v>
      </c>
      <c r="S25">
        <v>2.7268000000000001E-2</v>
      </c>
      <c r="T25">
        <v>2.6453999999999998E-2</v>
      </c>
      <c r="U25">
        <v>2.5929000000000001E-2</v>
      </c>
      <c r="V25">
        <v>2.5724E-2</v>
      </c>
      <c r="W25">
        <v>2.5701999999999999E-2</v>
      </c>
      <c r="X25">
        <v>2.5692E-2</v>
      </c>
      <c r="Y25">
        <v>2.6187999999999999E-2</v>
      </c>
      <c r="Z25">
        <v>2.6089000000000001E-2</v>
      </c>
      <c r="AA25">
        <v>2.6630999999999998E-2</v>
      </c>
      <c r="AB25">
        <v>2.6866000000000001E-2</v>
      </c>
      <c r="AC25">
        <v>2.6661000000000001E-2</v>
      </c>
      <c r="AD25">
        <v>2.6929999999999999E-2</v>
      </c>
      <c r="AE25">
        <v>2.724E-2</v>
      </c>
      <c r="AF25">
        <v>2.9201999999999999E-2</v>
      </c>
      <c r="AG25" s="91">
        <v>-3.5999999999999997E-2</v>
      </c>
    </row>
    <row r="26" spans="1:33">
      <c r="A26" t="s">
        <v>2168</v>
      </c>
      <c r="B26" t="s">
        <v>3282</v>
      </c>
      <c r="C26" t="s">
        <v>3283</v>
      </c>
      <c r="D26" t="s">
        <v>2105</v>
      </c>
      <c r="F26">
        <v>238.56416300000001</v>
      </c>
      <c r="G26">
        <v>314.46310399999999</v>
      </c>
      <c r="H26">
        <v>403.61337300000002</v>
      </c>
      <c r="I26">
        <v>469.53283699999997</v>
      </c>
      <c r="J26">
        <v>477.65115400000002</v>
      </c>
      <c r="K26">
        <v>477.96298200000001</v>
      </c>
      <c r="L26">
        <v>499.32659899999999</v>
      </c>
      <c r="M26">
        <v>505.15954599999998</v>
      </c>
      <c r="N26">
        <v>537.86499000000003</v>
      </c>
      <c r="O26">
        <v>518.14373799999998</v>
      </c>
      <c r="P26">
        <v>552.97827099999995</v>
      </c>
      <c r="Q26">
        <v>579.61529499999995</v>
      </c>
      <c r="R26">
        <v>586.12316899999996</v>
      </c>
      <c r="S26">
        <v>596.94427499999995</v>
      </c>
      <c r="T26">
        <v>609.95806900000002</v>
      </c>
      <c r="U26">
        <v>632.78949</v>
      </c>
      <c r="V26">
        <v>644.54132100000004</v>
      </c>
      <c r="W26">
        <v>647.45684800000004</v>
      </c>
      <c r="X26">
        <v>650.10766599999999</v>
      </c>
      <c r="Y26">
        <v>654.38372800000002</v>
      </c>
      <c r="Z26">
        <v>655.88507100000004</v>
      </c>
      <c r="AA26">
        <v>660.94860800000004</v>
      </c>
      <c r="AB26">
        <v>660.54064900000003</v>
      </c>
      <c r="AC26">
        <v>659.10150099999998</v>
      </c>
      <c r="AD26">
        <v>657.35241699999995</v>
      </c>
      <c r="AE26">
        <v>656.43212900000003</v>
      </c>
      <c r="AF26">
        <v>664.01965299999995</v>
      </c>
      <c r="AG26" s="91">
        <v>0.04</v>
      </c>
    </row>
    <row r="27" spans="1:33">
      <c r="A27" t="s">
        <v>2342</v>
      </c>
      <c r="B27" t="s">
        <v>3284</v>
      </c>
      <c r="C27" t="s">
        <v>3285</v>
      </c>
      <c r="D27" t="s">
        <v>2175</v>
      </c>
      <c r="F27">
        <v>23.320086</v>
      </c>
      <c r="G27">
        <v>28.508037999999999</v>
      </c>
      <c r="H27">
        <v>35.926361</v>
      </c>
      <c r="I27">
        <v>42.134895</v>
      </c>
      <c r="J27">
        <v>44.533394000000001</v>
      </c>
      <c r="K27">
        <v>44.833488000000003</v>
      </c>
      <c r="L27">
        <v>46.831260999999998</v>
      </c>
      <c r="M27">
        <v>48.235371000000001</v>
      </c>
      <c r="N27">
        <v>52.091217</v>
      </c>
      <c r="O27">
        <v>50.650658</v>
      </c>
      <c r="P27">
        <v>52.071517999999998</v>
      </c>
      <c r="Q27">
        <v>54.918349999999997</v>
      </c>
      <c r="R27">
        <v>56.067340999999999</v>
      </c>
      <c r="S27">
        <v>57.075088999999998</v>
      </c>
      <c r="T27">
        <v>58.053744999999999</v>
      </c>
      <c r="U27">
        <v>59.884880000000003</v>
      </c>
      <c r="V27">
        <v>61.339359000000002</v>
      </c>
      <c r="W27">
        <v>61.986317</v>
      </c>
      <c r="X27">
        <v>62.557228000000002</v>
      </c>
      <c r="Y27">
        <v>63.133384999999997</v>
      </c>
      <c r="Z27">
        <v>63.622498</v>
      </c>
      <c r="AA27">
        <v>64.104545999999999</v>
      </c>
      <c r="AB27">
        <v>64.540099999999995</v>
      </c>
      <c r="AC27">
        <v>64.923125999999996</v>
      </c>
      <c r="AD27">
        <v>65.328368999999995</v>
      </c>
      <c r="AE27">
        <v>65.725395000000006</v>
      </c>
      <c r="AF27">
        <v>66.211028999999996</v>
      </c>
      <c r="AG27" s="91">
        <v>4.1000000000000002E-2</v>
      </c>
    </row>
    <row r="28" spans="1:33">
      <c r="A28" t="s">
        <v>2177</v>
      </c>
      <c r="B28" t="s">
        <v>3286</v>
      </c>
      <c r="C28" t="s">
        <v>3287</v>
      </c>
      <c r="D28" t="s">
        <v>2105</v>
      </c>
      <c r="F28">
        <v>1022.998657</v>
      </c>
      <c r="G28">
        <v>1103.068237</v>
      </c>
      <c r="H28">
        <v>1123.446289</v>
      </c>
      <c r="I28">
        <v>1114.3562010000001</v>
      </c>
      <c r="J28">
        <v>1072.568481</v>
      </c>
      <c r="K28">
        <v>1066.084717</v>
      </c>
      <c r="L28">
        <v>1066.224976</v>
      </c>
      <c r="M28">
        <v>1047.2802730000001</v>
      </c>
      <c r="N28">
        <v>1032.5444339999999</v>
      </c>
      <c r="O28">
        <v>1022.975342</v>
      </c>
      <c r="P28">
        <v>1061.9592290000001</v>
      </c>
      <c r="Q28">
        <v>1055.412842</v>
      </c>
      <c r="R28">
        <v>1045.391357</v>
      </c>
      <c r="S28">
        <v>1045.892822</v>
      </c>
      <c r="T28">
        <v>1050.6782229999999</v>
      </c>
      <c r="U28">
        <v>1056.676514</v>
      </c>
      <c r="V28">
        <v>1050.779297</v>
      </c>
      <c r="W28">
        <v>1044.5157469999999</v>
      </c>
      <c r="X28">
        <v>1039.220703</v>
      </c>
      <c r="Y28">
        <v>1036.509888</v>
      </c>
      <c r="Z28">
        <v>1030.9011230000001</v>
      </c>
      <c r="AA28">
        <v>1031.0479740000001</v>
      </c>
      <c r="AB28">
        <v>1023.457764</v>
      </c>
      <c r="AC28">
        <v>1015.203003</v>
      </c>
      <c r="AD28">
        <v>1006.228149</v>
      </c>
      <c r="AE28">
        <v>998.74969499999997</v>
      </c>
      <c r="AF28">
        <v>1002.8836669999999</v>
      </c>
      <c r="AG28" s="91">
        <v>-1E-3</v>
      </c>
    </row>
    <row r="29" spans="1:33">
      <c r="A29" t="s">
        <v>2180</v>
      </c>
    </row>
    <row r="30" spans="1:33">
      <c r="A30" t="s">
        <v>2181</v>
      </c>
    </row>
    <row r="31" spans="1:33">
      <c r="A31" t="s">
        <v>2102</v>
      </c>
      <c r="B31" t="s">
        <v>3288</v>
      </c>
      <c r="C31" t="s">
        <v>3289</v>
      </c>
      <c r="D31" t="s">
        <v>2105</v>
      </c>
      <c r="F31">
        <v>1496.6757809999999</v>
      </c>
      <c r="G31">
        <v>1377.971558</v>
      </c>
      <c r="H31">
        <v>1427.4399410000001</v>
      </c>
      <c r="I31">
        <v>1393.2626949999999</v>
      </c>
      <c r="J31">
        <v>1322.0467530000001</v>
      </c>
      <c r="K31">
        <v>1304.000366</v>
      </c>
      <c r="L31">
        <v>1262.0119629999999</v>
      </c>
      <c r="M31">
        <v>1210.9243160000001</v>
      </c>
      <c r="N31">
        <v>1185.505249</v>
      </c>
      <c r="O31">
        <v>1230.624634</v>
      </c>
      <c r="P31">
        <v>1190.0607910000001</v>
      </c>
      <c r="Q31">
        <v>1173.6994629999999</v>
      </c>
      <c r="R31">
        <v>1156.3549800000001</v>
      </c>
      <c r="S31">
        <v>1141.4197999999999</v>
      </c>
      <c r="T31">
        <v>1129.140625</v>
      </c>
      <c r="U31">
        <v>1118.5500489999999</v>
      </c>
      <c r="V31">
        <v>1113.621582</v>
      </c>
      <c r="W31">
        <v>1101.3292240000001</v>
      </c>
      <c r="X31">
        <v>1089.4492190000001</v>
      </c>
      <c r="Y31">
        <v>1072.699707</v>
      </c>
      <c r="Z31">
        <v>1063.3666989999999</v>
      </c>
      <c r="AA31">
        <v>1050.8432620000001</v>
      </c>
      <c r="AB31">
        <v>1039.8587649999999</v>
      </c>
      <c r="AC31">
        <v>1030.4208980000001</v>
      </c>
      <c r="AD31">
        <v>1013.346313</v>
      </c>
      <c r="AE31">
        <v>998.41656499999999</v>
      </c>
      <c r="AF31">
        <v>977.18316700000003</v>
      </c>
      <c r="AG31" s="91">
        <v>-1.6E-2</v>
      </c>
    </row>
    <row r="32" spans="1:33">
      <c r="A32" t="s">
        <v>2107</v>
      </c>
      <c r="B32" t="s">
        <v>3290</v>
      </c>
      <c r="C32" t="s">
        <v>3291</v>
      </c>
      <c r="D32" t="s">
        <v>2105</v>
      </c>
      <c r="F32">
        <v>54.013474000000002</v>
      </c>
      <c r="G32">
        <v>49.944439000000003</v>
      </c>
      <c r="H32">
        <v>49.865611999999999</v>
      </c>
      <c r="I32">
        <v>48.529269999999997</v>
      </c>
      <c r="J32">
        <v>46.925986999999999</v>
      </c>
      <c r="K32">
        <v>47.499766999999999</v>
      </c>
      <c r="L32">
        <v>36.370528999999998</v>
      </c>
      <c r="M32">
        <v>35.405186</v>
      </c>
      <c r="N32">
        <v>35.109248999999998</v>
      </c>
      <c r="O32">
        <v>37.241875</v>
      </c>
      <c r="P32">
        <v>36.545138999999999</v>
      </c>
      <c r="Q32">
        <v>36.461646999999999</v>
      </c>
      <c r="R32">
        <v>36.629635</v>
      </c>
      <c r="S32">
        <v>36.154201999999998</v>
      </c>
      <c r="T32">
        <v>35.955478999999997</v>
      </c>
      <c r="U32">
        <v>35.884117000000003</v>
      </c>
      <c r="V32">
        <v>35.856667000000002</v>
      </c>
      <c r="W32">
        <v>35.612617</v>
      </c>
      <c r="X32">
        <v>35.254615999999999</v>
      </c>
      <c r="Y32">
        <v>34.768344999999997</v>
      </c>
      <c r="Z32">
        <v>34.447124000000002</v>
      </c>
      <c r="AA32">
        <v>34.062823999999999</v>
      </c>
      <c r="AB32">
        <v>33.677501999999997</v>
      </c>
      <c r="AC32">
        <v>33.413567</v>
      </c>
      <c r="AD32">
        <v>32.958419999999997</v>
      </c>
      <c r="AE32">
        <v>32.560550999999997</v>
      </c>
      <c r="AF32">
        <v>32.186157000000001</v>
      </c>
      <c r="AG32" s="91">
        <v>-0.02</v>
      </c>
    </row>
    <row r="33" spans="1:33">
      <c r="A33" t="s">
        <v>2189</v>
      </c>
      <c r="B33" t="s">
        <v>3292</v>
      </c>
      <c r="C33" t="s">
        <v>3293</v>
      </c>
      <c r="D33" t="s">
        <v>2105</v>
      </c>
      <c r="F33">
        <v>1550.6892089999999</v>
      </c>
      <c r="G33">
        <v>1427.9160159999999</v>
      </c>
      <c r="H33">
        <v>1477.3055420000001</v>
      </c>
      <c r="I33">
        <v>1441.7919919999999</v>
      </c>
      <c r="J33">
        <v>1368.9727780000001</v>
      </c>
      <c r="K33">
        <v>1351.5001219999999</v>
      </c>
      <c r="L33">
        <v>1298.3824460000001</v>
      </c>
      <c r="M33">
        <v>1246.3294679999999</v>
      </c>
      <c r="N33">
        <v>1220.6145019999999</v>
      </c>
      <c r="O33">
        <v>1267.8664550000001</v>
      </c>
      <c r="P33">
        <v>1226.605957</v>
      </c>
      <c r="Q33">
        <v>1210.1611330000001</v>
      </c>
      <c r="R33">
        <v>1192.9846190000001</v>
      </c>
      <c r="S33">
        <v>1177.573975</v>
      </c>
      <c r="T33">
        <v>1165.0960689999999</v>
      </c>
      <c r="U33">
        <v>1154.4342039999999</v>
      </c>
      <c r="V33">
        <v>1149.4782709999999</v>
      </c>
      <c r="W33">
        <v>1136.9418949999999</v>
      </c>
      <c r="X33">
        <v>1124.703857</v>
      </c>
      <c r="Y33">
        <v>1107.468018</v>
      </c>
      <c r="Z33">
        <v>1097.8138429999999</v>
      </c>
      <c r="AA33">
        <v>1084.9061280000001</v>
      </c>
      <c r="AB33">
        <v>1073.536255</v>
      </c>
      <c r="AC33">
        <v>1063.8344729999999</v>
      </c>
      <c r="AD33">
        <v>1046.3046879999999</v>
      </c>
      <c r="AE33">
        <v>1030.977173</v>
      </c>
      <c r="AF33">
        <v>1009.369324</v>
      </c>
      <c r="AG33" s="91">
        <v>-1.6E-2</v>
      </c>
    </row>
    <row r="34" spans="1:33">
      <c r="A34" t="s">
        <v>2192</v>
      </c>
    </row>
    <row r="35" spans="1:33">
      <c r="A35" t="s">
        <v>2116</v>
      </c>
      <c r="B35" t="s">
        <v>3294</v>
      </c>
      <c r="C35" t="s">
        <v>3295</v>
      </c>
      <c r="D35" t="s">
        <v>2105</v>
      </c>
      <c r="F35">
        <v>57.204937000000001</v>
      </c>
      <c r="G35">
        <v>52.795475000000003</v>
      </c>
      <c r="H35">
        <v>52.456871</v>
      </c>
      <c r="I35">
        <v>46.821922000000001</v>
      </c>
      <c r="J35">
        <v>44.198109000000002</v>
      </c>
      <c r="K35">
        <v>42.906174</v>
      </c>
      <c r="L35">
        <v>27.594023</v>
      </c>
      <c r="M35">
        <v>26.290958</v>
      </c>
      <c r="N35">
        <v>25.425574999999998</v>
      </c>
      <c r="O35">
        <v>27.341578999999999</v>
      </c>
      <c r="P35">
        <v>26.258495</v>
      </c>
      <c r="Q35">
        <v>25.675545</v>
      </c>
      <c r="R35">
        <v>25.218792000000001</v>
      </c>
      <c r="S35">
        <v>24.677727000000001</v>
      </c>
      <c r="T35">
        <v>24.191120000000002</v>
      </c>
      <c r="U35">
        <v>23.692411</v>
      </c>
      <c r="V35">
        <v>23.380018</v>
      </c>
      <c r="W35">
        <v>22.947206000000001</v>
      </c>
      <c r="X35">
        <v>22.546261000000001</v>
      </c>
      <c r="Y35">
        <v>22.014841000000001</v>
      </c>
      <c r="Z35">
        <v>21.680551999999999</v>
      </c>
      <c r="AA35">
        <v>21.254249999999999</v>
      </c>
      <c r="AB35">
        <v>20.909625999999999</v>
      </c>
      <c r="AC35">
        <v>20.627026000000001</v>
      </c>
      <c r="AD35">
        <v>20.165443</v>
      </c>
      <c r="AE35">
        <v>19.745695000000001</v>
      </c>
      <c r="AF35">
        <v>19.07929</v>
      </c>
      <c r="AG35" s="91">
        <v>-4.1000000000000002E-2</v>
      </c>
    </row>
    <row r="36" spans="1:33">
      <c r="A36" t="s">
        <v>2120</v>
      </c>
      <c r="B36" t="s">
        <v>3296</v>
      </c>
      <c r="C36" t="s">
        <v>3297</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t="s">
        <v>549</v>
      </c>
    </row>
    <row r="37" spans="1:33">
      <c r="A37" t="s">
        <v>2123</v>
      </c>
      <c r="B37" t="s">
        <v>3298</v>
      </c>
      <c r="C37" t="s">
        <v>3299</v>
      </c>
      <c r="D37" t="s">
        <v>2105</v>
      </c>
      <c r="F37">
        <v>12.450239</v>
      </c>
      <c r="G37">
        <v>21.502140000000001</v>
      </c>
      <c r="H37">
        <v>31.737911</v>
      </c>
      <c r="I37">
        <v>42.907432999999997</v>
      </c>
      <c r="J37">
        <v>46.079884</v>
      </c>
      <c r="K37">
        <v>41.218280999999998</v>
      </c>
      <c r="L37">
        <v>23.551639999999999</v>
      </c>
      <c r="M37">
        <v>26.311964</v>
      </c>
      <c r="N37">
        <v>30.175218999999998</v>
      </c>
      <c r="O37">
        <v>23.702193999999999</v>
      </c>
      <c r="P37">
        <v>26.182247</v>
      </c>
      <c r="Q37">
        <v>29.602585000000001</v>
      </c>
      <c r="R37">
        <v>32.617981</v>
      </c>
      <c r="S37">
        <v>35.260421999999998</v>
      </c>
      <c r="T37">
        <v>38.133918999999999</v>
      </c>
      <c r="U37">
        <v>41.216686000000003</v>
      </c>
      <c r="V37">
        <v>43.747017</v>
      </c>
      <c r="W37">
        <v>45.814158999999997</v>
      </c>
      <c r="X37">
        <v>47.570048999999997</v>
      </c>
      <c r="Y37">
        <v>49.463467000000001</v>
      </c>
      <c r="Z37">
        <v>51.000832000000003</v>
      </c>
      <c r="AA37">
        <v>52.737335000000002</v>
      </c>
      <c r="AB37">
        <v>54.003810999999999</v>
      </c>
      <c r="AC37">
        <v>55.042278000000003</v>
      </c>
      <c r="AD37">
        <v>56.031235000000002</v>
      </c>
      <c r="AE37">
        <v>57.006659999999997</v>
      </c>
      <c r="AF37">
        <v>58.835075000000003</v>
      </c>
      <c r="AG37" s="91">
        <v>6.2E-2</v>
      </c>
    </row>
    <row r="38" spans="1:33">
      <c r="A38" t="s">
        <v>2126</v>
      </c>
      <c r="B38" t="s">
        <v>3300</v>
      </c>
      <c r="C38" t="s">
        <v>3301</v>
      </c>
      <c r="D38" t="s">
        <v>2105</v>
      </c>
      <c r="F38">
        <v>27.064063999999998</v>
      </c>
      <c r="G38">
        <v>52.583430999999997</v>
      </c>
      <c r="H38">
        <v>77.060890000000001</v>
      </c>
      <c r="I38">
        <v>102.197647</v>
      </c>
      <c r="J38">
        <v>114.63164500000001</v>
      </c>
      <c r="K38">
        <v>111.852844</v>
      </c>
      <c r="L38">
        <v>95.938559999999995</v>
      </c>
      <c r="M38">
        <v>101.41690800000001</v>
      </c>
      <c r="N38">
        <v>109.64160200000001</v>
      </c>
      <c r="O38">
        <v>92.508553000000006</v>
      </c>
      <c r="P38">
        <v>98.221633999999995</v>
      </c>
      <c r="Q38">
        <v>106.04376999999999</v>
      </c>
      <c r="R38">
        <v>112.73107899999999</v>
      </c>
      <c r="S38">
        <v>118.130287</v>
      </c>
      <c r="T38">
        <v>123.793198</v>
      </c>
      <c r="U38">
        <v>129.599411</v>
      </c>
      <c r="V38">
        <v>134.06059300000001</v>
      </c>
      <c r="W38">
        <v>137.487762</v>
      </c>
      <c r="X38">
        <v>140.21632399999999</v>
      </c>
      <c r="Y38">
        <v>142.91291799999999</v>
      </c>
      <c r="Z38">
        <v>145.174744</v>
      </c>
      <c r="AA38">
        <v>147.609421</v>
      </c>
      <c r="AB38">
        <v>149.108597</v>
      </c>
      <c r="AC38">
        <v>150.26869199999999</v>
      </c>
      <c r="AD38">
        <v>150.98097200000001</v>
      </c>
      <c r="AE38">
        <v>151.78967299999999</v>
      </c>
      <c r="AF38">
        <v>153.827744</v>
      </c>
      <c r="AG38" s="91">
        <v>6.9000000000000006E-2</v>
      </c>
    </row>
    <row r="39" spans="1:33">
      <c r="A39" t="s">
        <v>2129</v>
      </c>
      <c r="B39" t="s">
        <v>3302</v>
      </c>
      <c r="C39" t="s">
        <v>3303</v>
      </c>
      <c r="D39" t="s">
        <v>2105</v>
      </c>
      <c r="F39">
        <v>53.752003000000002</v>
      </c>
      <c r="G39">
        <v>68.209205999999995</v>
      </c>
      <c r="H39">
        <v>86.803116000000003</v>
      </c>
      <c r="I39">
        <v>97.008292999999995</v>
      </c>
      <c r="J39">
        <v>100.884956</v>
      </c>
      <c r="K39">
        <v>91.801070999999993</v>
      </c>
      <c r="L39">
        <v>98.973129</v>
      </c>
      <c r="M39">
        <v>99.136353</v>
      </c>
      <c r="N39">
        <v>100.370193</v>
      </c>
      <c r="O39">
        <v>90.572738999999999</v>
      </c>
      <c r="P39">
        <v>93.593918000000002</v>
      </c>
      <c r="Q39">
        <v>98.526168999999996</v>
      </c>
      <c r="R39">
        <v>98.569443000000007</v>
      </c>
      <c r="S39">
        <v>100.957268</v>
      </c>
      <c r="T39">
        <v>103.702744</v>
      </c>
      <c r="U39">
        <v>106.644997</v>
      </c>
      <c r="V39">
        <v>108.47288500000001</v>
      </c>
      <c r="W39">
        <v>109.63871</v>
      </c>
      <c r="X39">
        <v>110.369652</v>
      </c>
      <c r="Y39">
        <v>110.943253</v>
      </c>
      <c r="Z39">
        <v>111.267799</v>
      </c>
      <c r="AA39">
        <v>111.59459699999999</v>
      </c>
      <c r="AB39">
        <v>111.604088</v>
      </c>
      <c r="AC39">
        <v>111.623779</v>
      </c>
      <c r="AD39">
        <v>111.179802</v>
      </c>
      <c r="AE39">
        <v>110.899582</v>
      </c>
      <c r="AF39">
        <v>110.877464</v>
      </c>
      <c r="AG39" s="91">
        <v>2.8000000000000001E-2</v>
      </c>
    </row>
    <row r="40" spans="1:33">
      <c r="A40" t="s">
        <v>2133</v>
      </c>
      <c r="B40" t="s">
        <v>3304</v>
      </c>
      <c r="C40" t="s">
        <v>3305</v>
      </c>
      <c r="D40" t="s">
        <v>2105</v>
      </c>
      <c r="F40">
        <v>6.2398040000000004</v>
      </c>
      <c r="G40">
        <v>41.033366999999998</v>
      </c>
      <c r="H40">
        <v>33.491264000000001</v>
      </c>
      <c r="I40">
        <v>59.319519</v>
      </c>
      <c r="J40">
        <v>64.146193999999994</v>
      </c>
      <c r="K40">
        <v>56.612563999999999</v>
      </c>
      <c r="L40">
        <v>93.743606999999997</v>
      </c>
      <c r="M40">
        <v>94.803451999999993</v>
      </c>
      <c r="N40">
        <v>97.116614999999996</v>
      </c>
      <c r="O40">
        <v>87.741669000000002</v>
      </c>
      <c r="P40">
        <v>91.315535999999994</v>
      </c>
      <c r="Q40">
        <v>96.837806999999998</v>
      </c>
      <c r="R40">
        <v>111.96874200000001</v>
      </c>
      <c r="S40">
        <v>114.757774</v>
      </c>
      <c r="T40">
        <v>118.09607699999999</v>
      </c>
      <c r="U40">
        <v>121.683029</v>
      </c>
      <c r="V40">
        <v>124.33770800000001</v>
      </c>
      <c r="W40">
        <v>126.07081599999999</v>
      </c>
      <c r="X40">
        <v>127.396553</v>
      </c>
      <c r="Y40">
        <v>128.62271100000001</v>
      </c>
      <c r="Z40">
        <v>129.59318500000001</v>
      </c>
      <c r="AA40">
        <v>130.643631</v>
      </c>
      <c r="AB40">
        <v>131.23262</v>
      </c>
      <c r="AC40">
        <v>131.79276999999999</v>
      </c>
      <c r="AD40">
        <v>131.89404300000001</v>
      </c>
      <c r="AE40">
        <v>132.14880400000001</v>
      </c>
      <c r="AF40">
        <v>132.871262</v>
      </c>
      <c r="AG40" s="91">
        <v>0.125</v>
      </c>
    </row>
    <row r="41" spans="1:33">
      <c r="A41" t="s">
        <v>2137</v>
      </c>
      <c r="B41" t="s">
        <v>3306</v>
      </c>
      <c r="C41" t="s">
        <v>3307</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2141</v>
      </c>
      <c r="B42" t="s">
        <v>3308</v>
      </c>
      <c r="C42" t="s">
        <v>3309</v>
      </c>
      <c r="D42" t="s">
        <v>2105</v>
      </c>
      <c r="F42">
        <v>127.107361</v>
      </c>
      <c r="G42">
        <v>143.075684</v>
      </c>
      <c r="H42">
        <v>151.23448200000001</v>
      </c>
      <c r="I42">
        <v>154.57255599999999</v>
      </c>
      <c r="J42">
        <v>154.386932</v>
      </c>
      <c r="K42">
        <v>157.79763800000001</v>
      </c>
      <c r="L42">
        <v>172.67538500000001</v>
      </c>
      <c r="M42">
        <v>171.009827</v>
      </c>
      <c r="N42">
        <v>171.18524199999999</v>
      </c>
      <c r="O42">
        <v>184.117096</v>
      </c>
      <c r="P42">
        <v>183.09697</v>
      </c>
      <c r="Q42">
        <v>185.782623</v>
      </c>
      <c r="R42">
        <v>188.960373</v>
      </c>
      <c r="S42">
        <v>191.46608000000001</v>
      </c>
      <c r="T42">
        <v>194.41757200000001</v>
      </c>
      <c r="U42">
        <v>197.592026</v>
      </c>
      <c r="V42">
        <v>201.780304</v>
      </c>
      <c r="W42">
        <v>204.64619400000001</v>
      </c>
      <c r="X42">
        <v>207.600998</v>
      </c>
      <c r="Y42">
        <v>209.594223</v>
      </c>
      <c r="Z42">
        <v>213.05360400000001</v>
      </c>
      <c r="AA42">
        <v>215.91738900000001</v>
      </c>
      <c r="AB42">
        <v>219.13700900000001</v>
      </c>
      <c r="AC42">
        <v>222.65914900000001</v>
      </c>
      <c r="AD42">
        <v>224.52183500000001</v>
      </c>
      <c r="AE42">
        <v>226.87142900000001</v>
      </c>
      <c r="AF42">
        <v>227.840225</v>
      </c>
      <c r="AG42" s="91">
        <v>2.3E-2</v>
      </c>
    </row>
    <row r="43" spans="1:33">
      <c r="A43" t="s">
        <v>2145</v>
      </c>
      <c r="B43" t="s">
        <v>3310</v>
      </c>
      <c r="C43" t="s">
        <v>3311</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t="s">
        <v>549</v>
      </c>
    </row>
    <row r="44" spans="1:33">
      <c r="A44" t="s">
        <v>2149</v>
      </c>
      <c r="B44" t="s">
        <v>3312</v>
      </c>
      <c r="C44" t="s">
        <v>3313</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2153</v>
      </c>
      <c r="B45" t="s">
        <v>3314</v>
      </c>
      <c r="C45" t="s">
        <v>3315</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2157</v>
      </c>
      <c r="B46" t="s">
        <v>3316</v>
      </c>
      <c r="C46" t="s">
        <v>3317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2160</v>
      </c>
      <c r="B47" t="s">
        <v>3318</v>
      </c>
      <c r="C47" t="s">
        <v>3319</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2164</v>
      </c>
      <c r="B48" t="s">
        <v>3320</v>
      </c>
      <c r="C48" t="s">
        <v>3321</v>
      </c>
      <c r="D48" t="s">
        <v>2105</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2233</v>
      </c>
      <c r="B49" t="s">
        <v>3322</v>
      </c>
      <c r="C49" t="s">
        <v>3323</v>
      </c>
      <c r="D49" t="s">
        <v>2105</v>
      </c>
      <c r="F49">
        <v>283.81839000000002</v>
      </c>
      <c r="G49">
        <v>379.19931000000003</v>
      </c>
      <c r="H49">
        <v>432.784515</v>
      </c>
      <c r="I49">
        <v>502.82733200000001</v>
      </c>
      <c r="J49">
        <v>524.32769800000005</v>
      </c>
      <c r="K49">
        <v>502.18856799999998</v>
      </c>
      <c r="L49">
        <v>512.47631799999999</v>
      </c>
      <c r="M49">
        <v>518.96948199999997</v>
      </c>
      <c r="N49">
        <v>533.91442900000004</v>
      </c>
      <c r="O49">
        <v>505.98382600000002</v>
      </c>
      <c r="P49">
        <v>518.66882299999997</v>
      </c>
      <c r="Q49">
        <v>542.46850600000005</v>
      </c>
      <c r="R49">
        <v>570.06640600000003</v>
      </c>
      <c r="S49">
        <v>585.24957300000005</v>
      </c>
      <c r="T49">
        <v>602.33459500000004</v>
      </c>
      <c r="U49">
        <v>620.42858899999999</v>
      </c>
      <c r="V49">
        <v>635.778503</v>
      </c>
      <c r="W49">
        <v>646.60485800000004</v>
      </c>
      <c r="X49">
        <v>655.69982900000002</v>
      </c>
      <c r="Y49">
        <v>663.55139199999996</v>
      </c>
      <c r="Z49">
        <v>671.77069100000006</v>
      </c>
      <c r="AA49">
        <v>679.75665300000003</v>
      </c>
      <c r="AB49">
        <v>685.99572799999999</v>
      </c>
      <c r="AC49">
        <v>692.01367200000004</v>
      </c>
      <c r="AD49">
        <v>694.77331500000003</v>
      </c>
      <c r="AE49">
        <v>698.46179199999995</v>
      </c>
      <c r="AF49">
        <v>703.33105499999999</v>
      </c>
      <c r="AG49" s="91">
        <v>3.5999999999999997E-2</v>
      </c>
    </row>
    <row r="50" spans="1:33">
      <c r="A50" t="s">
        <v>2383</v>
      </c>
      <c r="B50" t="s">
        <v>3324</v>
      </c>
      <c r="C50" t="s">
        <v>3325</v>
      </c>
      <c r="D50" t="s">
        <v>2175</v>
      </c>
      <c r="F50">
        <v>15.471093</v>
      </c>
      <c r="G50">
        <v>20.983681000000001</v>
      </c>
      <c r="H50">
        <v>22.657806000000001</v>
      </c>
      <c r="I50">
        <v>25.857365000000001</v>
      </c>
      <c r="J50">
        <v>27.693843999999999</v>
      </c>
      <c r="K50">
        <v>27.091308999999999</v>
      </c>
      <c r="L50">
        <v>28.300180000000001</v>
      </c>
      <c r="M50">
        <v>29.398389999999999</v>
      </c>
      <c r="N50">
        <v>30.430641000000001</v>
      </c>
      <c r="O50">
        <v>28.524607</v>
      </c>
      <c r="P50">
        <v>29.718461999999999</v>
      </c>
      <c r="Q50">
        <v>30.951691</v>
      </c>
      <c r="R50">
        <v>32.334083999999997</v>
      </c>
      <c r="S50">
        <v>33.199553999999999</v>
      </c>
      <c r="T50">
        <v>34.079673999999997</v>
      </c>
      <c r="U50">
        <v>34.956425000000003</v>
      </c>
      <c r="V50">
        <v>35.612720000000003</v>
      </c>
      <c r="W50">
        <v>36.253880000000002</v>
      </c>
      <c r="X50">
        <v>36.828716</v>
      </c>
      <c r="Y50">
        <v>37.467201000000003</v>
      </c>
      <c r="Z50">
        <v>37.962059000000004</v>
      </c>
      <c r="AA50">
        <v>38.520480999999997</v>
      </c>
      <c r="AB50">
        <v>38.987395999999997</v>
      </c>
      <c r="AC50">
        <v>39.411934000000002</v>
      </c>
      <c r="AD50">
        <v>39.904778</v>
      </c>
      <c r="AE50">
        <v>40.386612</v>
      </c>
      <c r="AF50">
        <v>41.065620000000003</v>
      </c>
      <c r="AG50" s="91">
        <v>3.7999999999999999E-2</v>
      </c>
    </row>
    <row r="51" spans="1:33">
      <c r="A51" t="s">
        <v>2241</v>
      </c>
      <c r="B51" t="s">
        <v>3326</v>
      </c>
      <c r="C51" t="s">
        <v>3327</v>
      </c>
      <c r="D51" t="s">
        <v>2105</v>
      </c>
      <c r="F51">
        <v>1834.507568</v>
      </c>
      <c r="G51">
        <v>1807.115356</v>
      </c>
      <c r="H51">
        <v>1910.0900879999999</v>
      </c>
      <c r="I51">
        <v>1944.619385</v>
      </c>
      <c r="J51">
        <v>1893.3005370000001</v>
      </c>
      <c r="K51">
        <v>1853.688721</v>
      </c>
      <c r="L51">
        <v>1810.8587649999999</v>
      </c>
      <c r="M51">
        <v>1765.2989500000001</v>
      </c>
      <c r="N51">
        <v>1754.5289310000001</v>
      </c>
      <c r="O51">
        <v>1773.850342</v>
      </c>
      <c r="P51">
        <v>1745.27478</v>
      </c>
      <c r="Q51">
        <v>1752.629639</v>
      </c>
      <c r="R51">
        <v>1763.051025</v>
      </c>
      <c r="S51">
        <v>1762.823486</v>
      </c>
      <c r="T51">
        <v>1767.430664</v>
      </c>
      <c r="U51">
        <v>1774.862793</v>
      </c>
      <c r="V51">
        <v>1785.256836</v>
      </c>
      <c r="W51">
        <v>1783.5467530000001</v>
      </c>
      <c r="X51">
        <v>1780.403687</v>
      </c>
      <c r="Y51">
        <v>1771.019409</v>
      </c>
      <c r="Z51">
        <v>1769.5844729999999</v>
      </c>
      <c r="AA51">
        <v>1764.662842</v>
      </c>
      <c r="AB51">
        <v>1759.531982</v>
      </c>
      <c r="AC51">
        <v>1755.8481449999999</v>
      </c>
      <c r="AD51">
        <v>1741.0780030000001</v>
      </c>
      <c r="AE51">
        <v>1729.4389650000001</v>
      </c>
      <c r="AF51">
        <v>1712.700439</v>
      </c>
      <c r="AG51" s="91">
        <v>-3.0000000000000001E-3</v>
      </c>
    </row>
    <row r="52" spans="1:33">
      <c r="A52" t="s">
        <v>3218</v>
      </c>
      <c r="B52" t="s">
        <v>3328</v>
      </c>
      <c r="C52" t="s">
        <v>3329</v>
      </c>
      <c r="D52" t="s">
        <v>2105</v>
      </c>
      <c r="F52">
        <v>2857.5063479999999</v>
      </c>
      <c r="G52">
        <v>2910.1835940000001</v>
      </c>
      <c r="H52">
        <v>3033.5363769999999</v>
      </c>
      <c r="I52">
        <v>3058.975586</v>
      </c>
      <c r="J52">
        <v>2965.8691410000001</v>
      </c>
      <c r="K52">
        <v>2919.7734380000002</v>
      </c>
      <c r="L52">
        <v>2877.08374</v>
      </c>
      <c r="M52">
        <v>2812.5791020000001</v>
      </c>
      <c r="N52">
        <v>2787.0732419999999</v>
      </c>
      <c r="O52">
        <v>2796.8256839999999</v>
      </c>
      <c r="P52">
        <v>2807.2338869999999</v>
      </c>
      <c r="Q52">
        <v>2808.0424800000001</v>
      </c>
      <c r="R52">
        <v>2808.4423830000001</v>
      </c>
      <c r="S52">
        <v>2808.7163089999999</v>
      </c>
      <c r="T52">
        <v>2818.1088869999999</v>
      </c>
      <c r="U52">
        <v>2831.539307</v>
      </c>
      <c r="V52">
        <v>2836.0361330000001</v>
      </c>
      <c r="W52">
        <v>2828.0625</v>
      </c>
      <c r="X52">
        <v>2819.6245119999999</v>
      </c>
      <c r="Y52">
        <v>2807.529297</v>
      </c>
      <c r="Z52">
        <v>2800.485596</v>
      </c>
      <c r="AA52">
        <v>2795.7109380000002</v>
      </c>
      <c r="AB52">
        <v>2782.9897460000002</v>
      </c>
      <c r="AC52">
        <v>2771.0512699999999</v>
      </c>
      <c r="AD52">
        <v>2747.3061520000001</v>
      </c>
      <c r="AE52">
        <v>2728.188721</v>
      </c>
      <c r="AF52">
        <v>2715.5839839999999</v>
      </c>
      <c r="AG52" s="91">
        <v>-2E-3</v>
      </c>
    </row>
    <row r="53" spans="1:33">
      <c r="A53" t="s">
        <v>3221</v>
      </c>
    </row>
    <row r="54" spans="1:33">
      <c r="A54" t="s">
        <v>1221</v>
      </c>
      <c r="B54" t="s">
        <v>3330</v>
      </c>
      <c r="C54" t="s">
        <v>3331</v>
      </c>
      <c r="D54" t="s">
        <v>2105</v>
      </c>
      <c r="F54">
        <v>308.11190800000003</v>
      </c>
      <c r="G54">
        <v>312.59161399999999</v>
      </c>
      <c r="H54">
        <v>324.59042399999998</v>
      </c>
      <c r="I54">
        <v>325.98339800000002</v>
      </c>
      <c r="J54">
        <v>307.92767300000003</v>
      </c>
      <c r="K54">
        <v>291.56140099999999</v>
      </c>
      <c r="L54">
        <v>277.50204500000001</v>
      </c>
      <c r="M54">
        <v>256.64267000000001</v>
      </c>
      <c r="N54">
        <v>242.15841699999999</v>
      </c>
      <c r="O54">
        <v>234.620712</v>
      </c>
      <c r="P54">
        <v>226.047134</v>
      </c>
      <c r="Q54">
        <v>210.58648700000001</v>
      </c>
      <c r="R54">
        <v>200.724411</v>
      </c>
      <c r="S54">
        <v>192.04600500000001</v>
      </c>
      <c r="T54">
        <v>181.99903900000001</v>
      </c>
      <c r="U54">
        <v>172.91270399999999</v>
      </c>
      <c r="V54">
        <v>164.55763200000001</v>
      </c>
      <c r="W54">
        <v>150.27763400000001</v>
      </c>
      <c r="X54">
        <v>140.097092</v>
      </c>
      <c r="Y54">
        <v>131.64794900000001</v>
      </c>
      <c r="Z54">
        <v>123.323044</v>
      </c>
      <c r="AA54">
        <v>115.621033</v>
      </c>
      <c r="AB54">
        <v>107.038788</v>
      </c>
      <c r="AC54">
        <v>98.117767000000001</v>
      </c>
      <c r="AD54">
        <v>92.400558000000004</v>
      </c>
      <c r="AE54">
        <v>85.658126999999993</v>
      </c>
      <c r="AF54">
        <v>75.374442999999999</v>
      </c>
      <c r="AG54" s="91">
        <v>-5.2999999999999999E-2</v>
      </c>
    </row>
    <row r="55" spans="1:33">
      <c r="A55" t="s">
        <v>955</v>
      </c>
      <c r="B55" t="s">
        <v>3332</v>
      </c>
      <c r="C55" t="s">
        <v>3333</v>
      </c>
      <c r="D55" t="s">
        <v>2105</v>
      </c>
      <c r="F55">
        <v>67.145263999999997</v>
      </c>
      <c r="G55">
        <v>67.079284999999999</v>
      </c>
      <c r="H55">
        <v>68.688995000000006</v>
      </c>
      <c r="I55">
        <v>68.097374000000002</v>
      </c>
      <c r="J55">
        <v>63.543655000000001</v>
      </c>
      <c r="K55">
        <v>59.483044</v>
      </c>
      <c r="L55">
        <v>56.038043999999999</v>
      </c>
      <c r="M55">
        <v>51.293224000000002</v>
      </c>
      <c r="N55">
        <v>47.974766000000002</v>
      </c>
      <c r="O55">
        <v>46.126167000000002</v>
      </c>
      <c r="P55">
        <v>44.120026000000003</v>
      </c>
      <c r="Q55">
        <v>40.821418999999999</v>
      </c>
      <c r="R55">
        <v>38.693210999999998</v>
      </c>
      <c r="S55">
        <v>36.845607999999999</v>
      </c>
      <c r="T55">
        <v>34.764732000000002</v>
      </c>
      <c r="U55">
        <v>32.907845000000002</v>
      </c>
      <c r="V55">
        <v>31.219090999999999</v>
      </c>
      <c r="W55">
        <v>28.432919999999999</v>
      </c>
      <c r="X55">
        <v>26.446048999999999</v>
      </c>
      <c r="Y55">
        <v>24.804527</v>
      </c>
      <c r="Z55">
        <v>23.198021000000001</v>
      </c>
      <c r="AA55">
        <v>21.725245000000001</v>
      </c>
      <c r="AB55">
        <v>20.099218</v>
      </c>
      <c r="AC55">
        <v>18.405519000000002</v>
      </c>
      <c r="AD55">
        <v>17.319395</v>
      </c>
      <c r="AE55">
        <v>16.053578999999999</v>
      </c>
      <c r="AF55">
        <v>14.130248999999999</v>
      </c>
      <c r="AG55" s="91">
        <v>-5.8000000000000003E-2</v>
      </c>
    </row>
    <row r="56" spans="1:33">
      <c r="A56" t="s">
        <v>970</v>
      </c>
      <c r="B56" t="s">
        <v>3334</v>
      </c>
      <c r="C56" t="s">
        <v>3335</v>
      </c>
      <c r="D56" t="s">
        <v>2105</v>
      </c>
      <c r="F56">
        <v>4.7229999999999998E-3</v>
      </c>
      <c r="G56">
        <v>4.7990000000000003E-3</v>
      </c>
      <c r="H56">
        <v>4.9820000000000003E-3</v>
      </c>
      <c r="I56">
        <v>5.006E-3</v>
      </c>
      <c r="J56">
        <v>4.8549999999999999E-3</v>
      </c>
      <c r="K56">
        <v>4.764E-3</v>
      </c>
      <c r="L56">
        <v>4.6880000000000003E-3</v>
      </c>
      <c r="M56">
        <v>4.5760000000000002E-3</v>
      </c>
      <c r="N56">
        <v>4.5329999999999997E-3</v>
      </c>
      <c r="O56">
        <v>4.5500000000000002E-3</v>
      </c>
      <c r="P56">
        <v>4.5669999999999999E-3</v>
      </c>
      <c r="Q56">
        <v>4.5620000000000001E-3</v>
      </c>
      <c r="R56">
        <v>4.5570000000000003E-3</v>
      </c>
      <c r="S56">
        <v>4.5409999999999999E-3</v>
      </c>
      <c r="T56">
        <v>4.5380000000000004E-3</v>
      </c>
      <c r="U56">
        <v>4.5440000000000003E-3</v>
      </c>
      <c r="V56">
        <v>4.5129999999999997E-3</v>
      </c>
      <c r="W56">
        <v>4.4660000000000004E-3</v>
      </c>
      <c r="X56">
        <v>4.4050000000000001E-3</v>
      </c>
      <c r="Y56">
        <v>4.3600000000000002E-3</v>
      </c>
      <c r="Z56">
        <v>4.3179999999999998E-3</v>
      </c>
      <c r="AA56">
        <v>4.2640000000000004E-3</v>
      </c>
      <c r="AB56">
        <v>4.2209999999999999E-3</v>
      </c>
      <c r="AC56">
        <v>4.1910000000000003E-3</v>
      </c>
      <c r="AD56">
        <v>4.1219999999999998E-3</v>
      </c>
      <c r="AE56">
        <v>4.071E-3</v>
      </c>
      <c r="AF56">
        <v>4.045E-3</v>
      </c>
      <c r="AG56" s="91">
        <v>-6.0000000000000001E-3</v>
      </c>
    </row>
    <row r="57" spans="1:33">
      <c r="A57" t="s">
        <v>985</v>
      </c>
      <c r="B57" t="s">
        <v>3336</v>
      </c>
      <c r="C57" t="s">
        <v>3337</v>
      </c>
      <c r="D57" t="s">
        <v>2105</v>
      </c>
      <c r="F57">
        <v>3.2221289999999998</v>
      </c>
      <c r="G57">
        <v>3.0796030000000001</v>
      </c>
      <c r="H57">
        <v>3.4208189999999998</v>
      </c>
      <c r="I57">
        <v>3.5292789999999998</v>
      </c>
      <c r="J57">
        <v>3.7614519999999998</v>
      </c>
      <c r="K57">
        <v>4.0856279999999998</v>
      </c>
      <c r="L57">
        <v>4.3721180000000004</v>
      </c>
      <c r="M57">
        <v>4.5538429999999996</v>
      </c>
      <c r="N57">
        <v>4.9342030000000001</v>
      </c>
      <c r="O57">
        <v>5.4382279999999996</v>
      </c>
      <c r="P57">
        <v>6.0295370000000004</v>
      </c>
      <c r="Q57">
        <v>6.646255</v>
      </c>
      <c r="R57">
        <v>7.4135150000000003</v>
      </c>
      <c r="S57">
        <v>8.3628239999999998</v>
      </c>
      <c r="T57">
        <v>9.6407559999999997</v>
      </c>
      <c r="U57">
        <v>11.009352</v>
      </c>
      <c r="V57">
        <v>12.363512</v>
      </c>
      <c r="W57">
        <v>13.649505</v>
      </c>
      <c r="X57">
        <v>14.565557</v>
      </c>
      <c r="Y57">
        <v>15.518796999999999</v>
      </c>
      <c r="Z57">
        <v>16.400015</v>
      </c>
      <c r="AA57">
        <v>17.037451000000001</v>
      </c>
      <c r="AB57">
        <v>17.633512</v>
      </c>
      <c r="AC57">
        <v>18.208347</v>
      </c>
      <c r="AD57">
        <v>18.523561000000001</v>
      </c>
      <c r="AE57">
        <v>18.747091000000001</v>
      </c>
      <c r="AF57">
        <v>18.992578999999999</v>
      </c>
      <c r="AG57" s="91">
        <v>7.0999999999999994E-2</v>
      </c>
    </row>
    <row r="58" spans="1:33">
      <c r="A58" t="s">
        <v>3230</v>
      </c>
      <c r="B58" t="s">
        <v>3338</v>
      </c>
      <c r="C58" t="s">
        <v>3339</v>
      </c>
      <c r="D58" t="s">
        <v>2105</v>
      </c>
      <c r="F58">
        <v>77.639152999999993</v>
      </c>
      <c r="G58">
        <v>78.865645999999998</v>
      </c>
      <c r="H58">
        <v>81.835151999999994</v>
      </c>
      <c r="I58">
        <v>82.176704000000001</v>
      </c>
      <c r="J58">
        <v>79.644226000000003</v>
      </c>
      <c r="K58">
        <v>78.084121999999994</v>
      </c>
      <c r="L58">
        <v>76.741425000000007</v>
      </c>
      <c r="M58">
        <v>74.806884999999994</v>
      </c>
      <c r="N58">
        <v>73.964622000000006</v>
      </c>
      <c r="O58">
        <v>74.068695000000005</v>
      </c>
      <c r="P58">
        <v>74.136307000000002</v>
      </c>
      <c r="Q58">
        <v>73.809455999999997</v>
      </c>
      <c r="R58">
        <v>73.447975</v>
      </c>
      <c r="S58">
        <v>72.851196000000002</v>
      </c>
      <c r="T58">
        <v>72.434119999999993</v>
      </c>
      <c r="U58">
        <v>72.119056999999998</v>
      </c>
      <c r="V58">
        <v>71.207947000000004</v>
      </c>
      <c r="W58">
        <v>70.024947999999995</v>
      </c>
      <c r="X58">
        <v>68.655890999999997</v>
      </c>
      <c r="Y58">
        <v>67.573265000000006</v>
      </c>
      <c r="Z58">
        <v>66.569205999999994</v>
      </c>
      <c r="AA58">
        <v>65.410797000000002</v>
      </c>
      <c r="AB58">
        <v>64.491553999999994</v>
      </c>
      <c r="AC58">
        <v>63.805706000000001</v>
      </c>
      <c r="AD58">
        <v>62.557727999999997</v>
      </c>
      <c r="AE58">
        <v>61.634956000000003</v>
      </c>
      <c r="AF58">
        <v>61.121136</v>
      </c>
      <c r="AG58" s="91">
        <v>-8.9999999999999993E-3</v>
      </c>
    </row>
    <row r="59" spans="1:33">
      <c r="A59" t="s">
        <v>2271</v>
      </c>
      <c r="B59" t="s">
        <v>3340</v>
      </c>
      <c r="C59" t="s">
        <v>3341</v>
      </c>
      <c r="D59" t="s">
        <v>2105</v>
      </c>
      <c r="F59">
        <v>16.166</v>
      </c>
      <c r="G59">
        <v>16.426918000000001</v>
      </c>
      <c r="H59">
        <v>17.052851</v>
      </c>
      <c r="I59">
        <v>17.133610000000001</v>
      </c>
      <c r="J59">
        <v>16.619444000000001</v>
      </c>
      <c r="K59">
        <v>16.321263999999999</v>
      </c>
      <c r="L59">
        <v>16.085108000000002</v>
      </c>
      <c r="M59">
        <v>19.607945999999998</v>
      </c>
      <c r="N59">
        <v>23.500699999999998</v>
      </c>
      <c r="O59">
        <v>26.040392000000001</v>
      </c>
      <c r="P59">
        <v>30.453899</v>
      </c>
      <c r="Q59">
        <v>37.418593999999999</v>
      </c>
      <c r="R59">
        <v>44.007702000000002</v>
      </c>
      <c r="S59">
        <v>50.358719000000001</v>
      </c>
      <c r="T59">
        <v>56.303767999999998</v>
      </c>
      <c r="U59">
        <v>61.682155999999999</v>
      </c>
      <c r="V59">
        <v>65.400283999999999</v>
      </c>
      <c r="W59">
        <v>70.511780000000002</v>
      </c>
      <c r="X59">
        <v>74.636313999999999</v>
      </c>
      <c r="Y59">
        <v>78.882721000000004</v>
      </c>
      <c r="Z59">
        <v>82.320662999999996</v>
      </c>
      <c r="AA59">
        <v>83.991989000000004</v>
      </c>
      <c r="AB59">
        <v>85.502555999999998</v>
      </c>
      <c r="AC59">
        <v>86.436974000000006</v>
      </c>
      <c r="AD59">
        <v>86.012596000000002</v>
      </c>
      <c r="AE59">
        <v>86.235764000000003</v>
      </c>
      <c r="AF59">
        <v>87.363608999999997</v>
      </c>
      <c r="AG59" s="91">
        <v>6.7000000000000004E-2</v>
      </c>
    </row>
    <row r="60" spans="1:33">
      <c r="A60" t="s">
        <v>3235</v>
      </c>
      <c r="B60" t="s">
        <v>3342</v>
      </c>
      <c r="C60" t="s">
        <v>3343</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3238</v>
      </c>
      <c r="B61" t="s">
        <v>3344</v>
      </c>
      <c r="C61" t="s">
        <v>3345</v>
      </c>
      <c r="D61" t="s">
        <v>2105</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2287</v>
      </c>
      <c r="B62" t="s">
        <v>3346</v>
      </c>
      <c r="C62" t="s">
        <v>3347</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3348</v>
      </c>
      <c r="B63" t="s">
        <v>3349</v>
      </c>
      <c r="C63" t="s">
        <v>3350</v>
      </c>
      <c r="D63" t="s">
        <v>2105</v>
      </c>
      <c r="F63">
        <v>0</v>
      </c>
      <c r="G63">
        <v>0</v>
      </c>
      <c r="H63">
        <v>0</v>
      </c>
      <c r="I63">
        <v>0</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t="s">
        <v>549</v>
      </c>
    </row>
    <row r="64" spans="1:33">
      <c r="A64" t="s">
        <v>3351</v>
      </c>
      <c r="B64" t="s">
        <v>3352</v>
      </c>
      <c r="C64" t="s">
        <v>3353</v>
      </c>
      <c r="D64" t="s">
        <v>2105</v>
      </c>
      <c r="F64">
        <v>0</v>
      </c>
      <c r="G64">
        <v>1.8639939999999999</v>
      </c>
      <c r="H64">
        <v>2.6052219999999999</v>
      </c>
      <c r="I64">
        <v>3.6325340000000002</v>
      </c>
      <c r="J64">
        <v>13.979903</v>
      </c>
      <c r="K64">
        <v>26.902542</v>
      </c>
      <c r="L64">
        <v>38.175776999999997</v>
      </c>
      <c r="M64">
        <v>51.137081000000002</v>
      </c>
      <c r="N64">
        <v>61.539425000000001</v>
      </c>
      <c r="O64">
        <v>69.551422000000002</v>
      </c>
      <c r="P64">
        <v>76.718299999999999</v>
      </c>
      <c r="Q64">
        <v>87.618613999999994</v>
      </c>
      <c r="R64">
        <v>92.094314999999995</v>
      </c>
      <c r="S64">
        <v>95.547295000000005</v>
      </c>
      <c r="T64">
        <v>101.930519</v>
      </c>
      <c r="U64">
        <v>108.185265</v>
      </c>
      <c r="V64">
        <v>114.322731</v>
      </c>
      <c r="W64">
        <v>124.38297300000001</v>
      </c>
      <c r="X64">
        <v>131.01068100000001</v>
      </c>
      <c r="Y64">
        <v>134.45678699999999</v>
      </c>
      <c r="Z64">
        <v>139.532532</v>
      </c>
      <c r="AA64">
        <v>146.235703</v>
      </c>
      <c r="AB64">
        <v>152.842972</v>
      </c>
      <c r="AC64">
        <v>160.214493</v>
      </c>
      <c r="AD64">
        <v>164.025757</v>
      </c>
      <c r="AE64">
        <v>169.004211</v>
      </c>
      <c r="AF64">
        <v>177.831131</v>
      </c>
      <c r="AG64" t="s">
        <v>549</v>
      </c>
    </row>
    <row r="65" spans="1:33">
      <c r="A65" t="s">
        <v>3354</v>
      </c>
      <c r="B65" t="s">
        <v>3355</v>
      </c>
      <c r="C65" t="s">
        <v>3356</v>
      </c>
      <c r="D65" t="s">
        <v>2105</v>
      </c>
      <c r="F65">
        <v>0</v>
      </c>
      <c r="G65">
        <v>0</v>
      </c>
      <c r="H65">
        <v>0</v>
      </c>
      <c r="I65">
        <v>0</v>
      </c>
      <c r="J65">
        <v>0</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t="s">
        <v>549</v>
      </c>
    </row>
    <row r="66" spans="1:33" s="36" customFormat="1">
      <c r="A66" s="36" t="s">
        <v>3243</v>
      </c>
      <c r="B66" s="36" t="s">
        <v>3357</v>
      </c>
      <c r="C66" s="36" t="s">
        <v>3358</v>
      </c>
      <c r="D66" s="36" t="s">
        <v>2105</v>
      </c>
      <c r="F66" s="36">
        <v>472.28918499999997</v>
      </c>
      <c r="G66" s="36">
        <v>479.91180400000002</v>
      </c>
      <c r="H66" s="36">
        <v>498.19842499999999</v>
      </c>
      <c r="I66" s="36">
        <v>500.55789199999998</v>
      </c>
      <c r="J66" s="36">
        <v>485.48117100000002</v>
      </c>
      <c r="K66" s="36">
        <v>476.44274899999999</v>
      </c>
      <c r="L66" s="36">
        <v>468.91924999999998</v>
      </c>
      <c r="M66" s="36">
        <v>458.04620399999999</v>
      </c>
      <c r="N66" s="36">
        <v>454.07669099999998</v>
      </c>
      <c r="O66" s="36">
        <v>455.850189</v>
      </c>
      <c r="P66" s="36">
        <v>457.50976600000001</v>
      </c>
      <c r="Q66" s="36">
        <v>456.90536500000002</v>
      </c>
      <c r="R66" s="36">
        <v>456.38568099999998</v>
      </c>
      <c r="S66" s="36">
        <v>456.01617399999998</v>
      </c>
      <c r="T66" s="36">
        <v>457.07745399999999</v>
      </c>
      <c r="U66" s="36">
        <v>458.82095299999997</v>
      </c>
      <c r="V66" s="36">
        <v>459.075714</v>
      </c>
      <c r="W66" s="36">
        <v>457.28420999999997</v>
      </c>
      <c r="X66" s="36">
        <v>455.41598499999998</v>
      </c>
      <c r="Y66" s="36">
        <v>452.88842799999998</v>
      </c>
      <c r="Z66" s="36">
        <v>451.34777800000001</v>
      </c>
      <c r="AA66" s="36">
        <v>450.02648900000003</v>
      </c>
      <c r="AB66" s="36">
        <v>447.61285400000003</v>
      </c>
      <c r="AC66" s="36">
        <v>445.192993</v>
      </c>
      <c r="AD66" s="36">
        <v>440.84371900000002</v>
      </c>
      <c r="AE66" s="36">
        <v>437.33783</v>
      </c>
      <c r="AF66" s="36">
        <v>434.81720000000001</v>
      </c>
      <c r="AG66" s="95">
        <v>-3.0000000000000001E-3</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J63"/>
  <sheetViews>
    <sheetView workbookViewId="0"/>
  </sheetViews>
  <sheetFormatPr defaultRowHeight="14.25"/>
  <sheetData>
    <row r="1" spans="1:36">
      <c r="A1" t="s">
        <v>3141</v>
      </c>
    </row>
    <row r="2" spans="1:36">
      <c r="A2" t="s">
        <v>3359</v>
      </c>
    </row>
    <row r="3" spans="1:36">
      <c r="A3" t="s">
        <v>3360</v>
      </c>
    </row>
    <row r="4" spans="1:36">
      <c r="A4" t="s">
        <v>330</v>
      </c>
    </row>
    <row r="5" spans="1:36">
      <c r="B5" t="s">
        <v>331</v>
      </c>
      <c r="C5" t="s">
        <v>332</v>
      </c>
      <c r="D5" t="s">
        <v>333</v>
      </c>
      <c r="E5">
        <v>2020</v>
      </c>
      <c r="F5">
        <v>2021</v>
      </c>
      <c r="G5">
        <v>2022</v>
      </c>
      <c r="H5">
        <v>2023</v>
      </c>
      <c r="I5">
        <v>2024</v>
      </c>
      <c r="J5">
        <v>2025</v>
      </c>
      <c r="K5">
        <v>2026</v>
      </c>
      <c r="L5">
        <v>2027</v>
      </c>
      <c r="M5">
        <v>2028</v>
      </c>
      <c r="N5">
        <v>2029</v>
      </c>
      <c r="O5">
        <v>2030</v>
      </c>
      <c r="P5">
        <v>2031</v>
      </c>
      <c r="Q5">
        <v>2032</v>
      </c>
      <c r="R5">
        <v>2033</v>
      </c>
      <c r="S5">
        <v>2034</v>
      </c>
      <c r="T5">
        <v>2035</v>
      </c>
      <c r="U5">
        <v>2036</v>
      </c>
      <c r="V5">
        <v>2037</v>
      </c>
      <c r="W5">
        <v>2038</v>
      </c>
      <c r="X5">
        <v>2039</v>
      </c>
      <c r="Y5">
        <v>2040</v>
      </c>
      <c r="Z5">
        <v>2041</v>
      </c>
      <c r="AA5">
        <v>2042</v>
      </c>
      <c r="AB5">
        <v>2043</v>
      </c>
      <c r="AC5">
        <v>2044</v>
      </c>
      <c r="AD5">
        <v>2045</v>
      </c>
      <c r="AE5">
        <v>2046</v>
      </c>
      <c r="AF5">
        <v>2047</v>
      </c>
      <c r="AG5">
        <v>2048</v>
      </c>
      <c r="AH5">
        <v>2049</v>
      </c>
      <c r="AI5">
        <v>2050</v>
      </c>
      <c r="AJ5" t="s">
        <v>1001</v>
      </c>
    </row>
    <row r="6" spans="1:36">
      <c r="A6" t="s">
        <v>2099</v>
      </c>
    </row>
    <row r="7" spans="1:36">
      <c r="A7" t="s">
        <v>2100</v>
      </c>
      <c r="D7" t="s">
        <v>2105</v>
      </c>
    </row>
    <row r="8" spans="1:36">
      <c r="A8" t="s">
        <v>2102</v>
      </c>
      <c r="B8" t="s">
        <v>3144</v>
      </c>
      <c r="C8" t="s">
        <v>3361</v>
      </c>
      <c r="D8" t="s">
        <v>2105</v>
      </c>
      <c r="F8">
        <v>779.39587400000005</v>
      </c>
      <c r="G8">
        <v>735.95971699999996</v>
      </c>
      <c r="H8">
        <v>699.72180200000003</v>
      </c>
      <c r="I8">
        <v>658.50543200000004</v>
      </c>
      <c r="J8">
        <v>623.987976</v>
      </c>
      <c r="K8">
        <v>607.13391100000001</v>
      </c>
      <c r="L8">
        <v>589.54156499999999</v>
      </c>
      <c r="M8">
        <v>574.38720699999999</v>
      </c>
      <c r="N8">
        <v>564.38372800000002</v>
      </c>
      <c r="O8">
        <v>558.89953600000001</v>
      </c>
      <c r="P8">
        <v>555.60076900000001</v>
      </c>
      <c r="Q8">
        <v>551.95013400000005</v>
      </c>
      <c r="R8">
        <v>547.57733199999996</v>
      </c>
      <c r="S8">
        <v>541.94531199999994</v>
      </c>
      <c r="T8">
        <v>534.12060499999995</v>
      </c>
      <c r="U8">
        <v>528.76153599999998</v>
      </c>
      <c r="V8">
        <v>525.211365</v>
      </c>
      <c r="W8">
        <v>521.73321499999997</v>
      </c>
      <c r="X8">
        <v>516.99920699999996</v>
      </c>
      <c r="Y8">
        <v>514.90863000000002</v>
      </c>
      <c r="Z8">
        <v>509.43255599999998</v>
      </c>
      <c r="AA8">
        <v>501.98937999999998</v>
      </c>
      <c r="AB8">
        <v>497.03942899999998</v>
      </c>
      <c r="AC8">
        <v>491.99920700000001</v>
      </c>
      <c r="AD8">
        <v>488.01196299999998</v>
      </c>
      <c r="AE8">
        <v>484.369934</v>
      </c>
      <c r="AF8">
        <v>476.75882000000001</v>
      </c>
      <c r="AG8">
        <v>468.38552900000002</v>
      </c>
      <c r="AH8">
        <v>461.52417000000003</v>
      </c>
      <c r="AI8">
        <v>454.63146999999998</v>
      </c>
      <c r="AJ8" s="91">
        <v>-1.7999999999999999E-2</v>
      </c>
    </row>
    <row r="9" spans="1:36">
      <c r="A9" t="s">
        <v>2107</v>
      </c>
      <c r="B9" t="s">
        <v>3146</v>
      </c>
      <c r="C9" t="s">
        <v>3362</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t="s">
        <v>549</v>
      </c>
    </row>
    <row r="10" spans="1:36">
      <c r="A10" t="s">
        <v>2111</v>
      </c>
      <c r="B10" t="s">
        <v>3148</v>
      </c>
      <c r="C10" t="s">
        <v>3363</v>
      </c>
      <c r="D10" t="s">
        <v>2105</v>
      </c>
      <c r="F10">
        <v>779.39587400000005</v>
      </c>
      <c r="G10">
        <v>735.95971699999996</v>
      </c>
      <c r="H10">
        <v>699.72180200000003</v>
      </c>
      <c r="I10">
        <v>658.50543200000004</v>
      </c>
      <c r="J10">
        <v>623.987976</v>
      </c>
      <c r="K10">
        <v>607.13391100000001</v>
      </c>
      <c r="L10">
        <v>589.54156499999999</v>
      </c>
      <c r="M10">
        <v>574.38720699999999</v>
      </c>
      <c r="N10">
        <v>564.38372800000002</v>
      </c>
      <c r="O10">
        <v>558.89953600000001</v>
      </c>
      <c r="P10">
        <v>555.60076900000001</v>
      </c>
      <c r="Q10">
        <v>551.95013400000005</v>
      </c>
      <c r="R10">
        <v>547.57733199999996</v>
      </c>
      <c r="S10">
        <v>541.94531199999994</v>
      </c>
      <c r="T10">
        <v>534.12060499999995</v>
      </c>
      <c r="U10">
        <v>528.76153599999998</v>
      </c>
      <c r="V10">
        <v>525.211365</v>
      </c>
      <c r="W10">
        <v>521.73321499999997</v>
      </c>
      <c r="X10">
        <v>516.99920699999996</v>
      </c>
      <c r="Y10">
        <v>514.90863000000002</v>
      </c>
      <c r="Z10">
        <v>509.43255599999998</v>
      </c>
      <c r="AA10">
        <v>501.98937999999998</v>
      </c>
      <c r="AB10">
        <v>497.03942899999998</v>
      </c>
      <c r="AC10">
        <v>491.99920700000001</v>
      </c>
      <c r="AD10">
        <v>488.01196299999998</v>
      </c>
      <c r="AE10">
        <v>484.369934</v>
      </c>
      <c r="AF10">
        <v>476.75882000000001</v>
      </c>
      <c r="AG10">
        <v>468.38552900000002</v>
      </c>
      <c r="AH10">
        <v>461.52417000000003</v>
      </c>
      <c r="AI10">
        <v>454.63146999999998</v>
      </c>
      <c r="AJ10" s="91">
        <v>-1.7999999999999999E-2</v>
      </c>
    </row>
    <row r="11" spans="1:36">
      <c r="A11" t="s">
        <v>2114</v>
      </c>
    </row>
    <row r="12" spans="1:36">
      <c r="A12" t="s">
        <v>2116</v>
      </c>
      <c r="B12" t="s">
        <v>3150</v>
      </c>
      <c r="C12" t="s">
        <v>3364</v>
      </c>
      <c r="D12" t="s">
        <v>2105</v>
      </c>
      <c r="F12">
        <v>26.917349000000002</v>
      </c>
      <c r="G12">
        <v>25.555841000000001</v>
      </c>
      <c r="H12">
        <v>24.466446000000001</v>
      </c>
      <c r="I12">
        <v>23.187166000000001</v>
      </c>
      <c r="J12">
        <v>22.140688000000001</v>
      </c>
      <c r="K12">
        <v>21.725657999999999</v>
      </c>
      <c r="L12">
        <v>21.283570999999998</v>
      </c>
      <c r="M12">
        <v>20.927662000000002</v>
      </c>
      <c r="N12">
        <v>20.760300000000001</v>
      </c>
      <c r="O12">
        <v>20.766092</v>
      </c>
      <c r="P12">
        <v>20.833182999999998</v>
      </c>
      <c r="Q12">
        <v>20.907791</v>
      </c>
      <c r="R12">
        <v>20.954933</v>
      </c>
      <c r="S12">
        <v>20.957875999999999</v>
      </c>
      <c r="T12">
        <v>20.875243999999999</v>
      </c>
      <c r="U12">
        <v>20.890326999999999</v>
      </c>
      <c r="V12">
        <v>20.978548</v>
      </c>
      <c r="W12">
        <v>21.071482</v>
      </c>
      <c r="X12">
        <v>21.113197</v>
      </c>
      <c r="Y12">
        <v>21.265191999999999</v>
      </c>
      <c r="Z12">
        <v>21.279484</v>
      </c>
      <c r="AA12">
        <v>21.209890000000001</v>
      </c>
      <c r="AB12">
        <v>21.245892000000001</v>
      </c>
      <c r="AC12">
        <v>21.279782999999998</v>
      </c>
      <c r="AD12">
        <v>21.359435999999999</v>
      </c>
      <c r="AE12">
        <v>21.457370999999998</v>
      </c>
      <c r="AF12">
        <v>21.378204</v>
      </c>
      <c r="AG12">
        <v>21.261106000000002</v>
      </c>
      <c r="AH12">
        <v>21.209085000000002</v>
      </c>
      <c r="AI12">
        <v>20.912680000000002</v>
      </c>
      <c r="AJ12" s="91">
        <v>-8.9999999999999993E-3</v>
      </c>
    </row>
    <row r="13" spans="1:36">
      <c r="A13" t="s">
        <v>2424</v>
      </c>
      <c r="B13" t="s">
        <v>3365</v>
      </c>
      <c r="C13" t="s">
        <v>3366</v>
      </c>
      <c r="D13" t="s">
        <v>2105</v>
      </c>
      <c r="F13">
        <v>1.922153</v>
      </c>
      <c r="G13">
        <v>2.0669029999999999</v>
      </c>
      <c r="H13">
        <v>2.202817</v>
      </c>
      <c r="I13">
        <v>2.3002310000000001</v>
      </c>
      <c r="J13">
        <v>2.396709</v>
      </c>
      <c r="K13">
        <v>2.5446909999999998</v>
      </c>
      <c r="L13">
        <v>2.680377</v>
      </c>
      <c r="M13">
        <v>2.818622</v>
      </c>
      <c r="N13">
        <v>2.9762590000000002</v>
      </c>
      <c r="O13">
        <v>3.155071</v>
      </c>
      <c r="P13">
        <v>3.3489</v>
      </c>
      <c r="Q13">
        <v>3.5402990000000001</v>
      </c>
      <c r="R13">
        <v>3.728335</v>
      </c>
      <c r="S13">
        <v>3.907905</v>
      </c>
      <c r="T13">
        <v>4.0706749999999996</v>
      </c>
      <c r="U13">
        <v>4.2511799999999997</v>
      </c>
      <c r="V13">
        <v>4.4471090000000002</v>
      </c>
      <c r="W13">
        <v>4.6454279999999999</v>
      </c>
      <c r="X13">
        <v>4.834003</v>
      </c>
      <c r="Y13">
        <v>5.0492010000000001</v>
      </c>
      <c r="Z13">
        <v>5.2328979999999996</v>
      </c>
      <c r="AA13">
        <v>5.3956460000000002</v>
      </c>
      <c r="AB13">
        <v>5.5845979999999997</v>
      </c>
      <c r="AC13">
        <v>5.773091</v>
      </c>
      <c r="AD13">
        <v>5.9750889999999997</v>
      </c>
      <c r="AE13">
        <v>6.1831670000000001</v>
      </c>
      <c r="AF13">
        <v>6.3406060000000002</v>
      </c>
      <c r="AG13">
        <v>6.4853690000000004</v>
      </c>
      <c r="AH13">
        <v>6.6488459999999998</v>
      </c>
      <c r="AI13">
        <v>6.8069559999999996</v>
      </c>
      <c r="AJ13" s="91">
        <v>4.4999999999999998E-2</v>
      </c>
    </row>
    <row r="14" spans="1:36">
      <c r="A14" t="s">
        <v>2427</v>
      </c>
      <c r="B14" t="s">
        <v>3367</v>
      </c>
      <c r="C14" t="s">
        <v>3368</v>
      </c>
      <c r="D14" t="s">
        <v>2105</v>
      </c>
      <c r="F14">
        <v>0.48414800000000002</v>
      </c>
      <c r="G14">
        <v>2.4522699999999999</v>
      </c>
      <c r="H14">
        <v>4.2623620000000004</v>
      </c>
      <c r="I14">
        <v>5.8622139999999998</v>
      </c>
      <c r="J14">
        <v>7.3409639999999996</v>
      </c>
      <c r="K14">
        <v>8.9119740000000007</v>
      </c>
      <c r="L14">
        <v>10.40354</v>
      </c>
      <c r="M14">
        <v>11.872693</v>
      </c>
      <c r="N14">
        <v>13.404218</v>
      </c>
      <c r="O14">
        <v>15.027493</v>
      </c>
      <c r="P14">
        <v>16.717457</v>
      </c>
      <c r="Q14">
        <v>18.407333000000001</v>
      </c>
      <c r="R14">
        <v>20.082246999999999</v>
      </c>
      <c r="S14">
        <v>21.713142000000001</v>
      </c>
      <c r="T14">
        <v>23.246893</v>
      </c>
      <c r="U14">
        <v>24.879124000000001</v>
      </c>
      <c r="V14">
        <v>26.602882000000001</v>
      </c>
      <c r="W14">
        <v>28.343868000000001</v>
      </c>
      <c r="X14">
        <v>30.026546</v>
      </c>
      <c r="Y14">
        <v>31.877860999999999</v>
      </c>
      <c r="Z14">
        <v>33.532401999999998</v>
      </c>
      <c r="AA14">
        <v>35.049610000000001</v>
      </c>
      <c r="AB14">
        <v>36.734729999999999</v>
      </c>
      <c r="AC14">
        <v>38.416629999999998</v>
      </c>
      <c r="AD14">
        <v>40.188828000000001</v>
      </c>
      <c r="AE14">
        <v>42.003532</v>
      </c>
      <c r="AF14">
        <v>43.472794</v>
      </c>
      <c r="AG14">
        <v>44.849921999999999</v>
      </c>
      <c r="AH14">
        <v>46.352020000000003</v>
      </c>
      <c r="AI14">
        <v>47.813434999999998</v>
      </c>
      <c r="AJ14" s="91">
        <v>0.17199999999999999</v>
      </c>
    </row>
    <row r="15" spans="1:36">
      <c r="A15" t="s">
        <v>2430</v>
      </c>
      <c r="B15" t="s">
        <v>3369</v>
      </c>
      <c r="C15" t="s">
        <v>3370</v>
      </c>
      <c r="D15" t="s">
        <v>2105</v>
      </c>
      <c r="F15">
        <v>17.932300999999999</v>
      </c>
      <c r="G15">
        <v>19.492550000000001</v>
      </c>
      <c r="H15">
        <v>20.950747</v>
      </c>
      <c r="I15">
        <v>22.028509</v>
      </c>
      <c r="J15">
        <v>23.083147</v>
      </c>
      <c r="K15">
        <v>24.625561000000001</v>
      </c>
      <c r="L15">
        <v>26.044695000000001</v>
      </c>
      <c r="M15">
        <v>27.484981999999999</v>
      </c>
      <c r="N15">
        <v>29.111889000000001</v>
      </c>
      <c r="O15">
        <v>30.944918000000001</v>
      </c>
      <c r="P15">
        <v>32.92754</v>
      </c>
      <c r="Q15">
        <v>34.885120000000001</v>
      </c>
      <c r="R15">
        <v>36.810012999999998</v>
      </c>
      <c r="S15">
        <v>38.651184000000001</v>
      </c>
      <c r="T15">
        <v>40.325859000000001</v>
      </c>
      <c r="U15">
        <v>42.175891999999997</v>
      </c>
      <c r="V15">
        <v>44.179104000000002</v>
      </c>
      <c r="W15">
        <v>46.206440000000001</v>
      </c>
      <c r="X15">
        <v>48.137096</v>
      </c>
      <c r="Y15">
        <v>50.333378000000003</v>
      </c>
      <c r="Z15">
        <v>52.215823999999998</v>
      </c>
      <c r="AA15">
        <v>53.888981000000001</v>
      </c>
      <c r="AB15">
        <v>55.823681000000001</v>
      </c>
      <c r="AC15">
        <v>57.753830000000001</v>
      </c>
      <c r="AD15">
        <v>59.819237000000001</v>
      </c>
      <c r="AE15">
        <v>61.945735999999997</v>
      </c>
      <c r="AF15">
        <v>63.564872999999999</v>
      </c>
      <c r="AG15">
        <v>65.056472999999997</v>
      </c>
      <c r="AH15">
        <v>66.735405</v>
      </c>
      <c r="AI15">
        <v>68.360213999999999</v>
      </c>
      <c r="AJ15" s="91">
        <v>4.7E-2</v>
      </c>
    </row>
    <row r="16" spans="1:36">
      <c r="A16" t="s">
        <v>2129</v>
      </c>
      <c r="B16" t="s">
        <v>3155</v>
      </c>
      <c r="C16" t="s">
        <v>2433</v>
      </c>
      <c r="D16" t="s">
        <v>2105</v>
      </c>
      <c r="F16">
        <v>2.741708</v>
      </c>
      <c r="G16">
        <v>2.9255520000000002</v>
      </c>
      <c r="H16">
        <v>3.0998730000000001</v>
      </c>
      <c r="I16">
        <v>3.22234</v>
      </c>
      <c r="J16">
        <v>3.3452389999999999</v>
      </c>
      <c r="K16">
        <v>3.540702</v>
      </c>
      <c r="L16">
        <v>3.719411</v>
      </c>
      <c r="M16">
        <v>3.9018739999999998</v>
      </c>
      <c r="N16">
        <v>4.1110959999999999</v>
      </c>
      <c r="O16">
        <v>4.3489579999999997</v>
      </c>
      <c r="P16">
        <v>4.6089279999999997</v>
      </c>
      <c r="Q16">
        <v>4.8639729999999997</v>
      </c>
      <c r="R16">
        <v>5.1143150000000004</v>
      </c>
      <c r="S16">
        <v>5.3524989999999999</v>
      </c>
      <c r="T16">
        <v>5.5674770000000002</v>
      </c>
      <c r="U16">
        <v>5.806235</v>
      </c>
      <c r="V16">
        <v>6.0656730000000003</v>
      </c>
      <c r="W16">
        <v>6.3280329999999996</v>
      </c>
      <c r="X16">
        <v>6.5770900000000001</v>
      </c>
      <c r="Y16">
        <v>6.8619849999999998</v>
      </c>
      <c r="Z16">
        <v>7.103707</v>
      </c>
      <c r="AA16">
        <v>7.3169170000000001</v>
      </c>
      <c r="AB16">
        <v>7.5652799999999996</v>
      </c>
      <c r="AC16">
        <v>7.8125049999999998</v>
      </c>
      <c r="AD16">
        <v>8.0778660000000002</v>
      </c>
      <c r="AE16">
        <v>8.3508399999999998</v>
      </c>
      <c r="AF16">
        <v>8.5554030000000001</v>
      </c>
      <c r="AG16">
        <v>8.7429260000000006</v>
      </c>
      <c r="AH16">
        <v>8.9557950000000002</v>
      </c>
      <c r="AI16">
        <v>9.1616169999999997</v>
      </c>
      <c r="AJ16" s="91">
        <v>4.2000000000000003E-2</v>
      </c>
    </row>
    <row r="17" spans="1:36">
      <c r="A17" t="s">
        <v>2133</v>
      </c>
      <c r="B17" t="s">
        <v>3157</v>
      </c>
      <c r="C17" t="s">
        <v>2433</v>
      </c>
      <c r="D17" t="s">
        <v>2105</v>
      </c>
      <c r="F17">
        <v>0.63673000000000002</v>
      </c>
      <c r="G17">
        <v>0.97451900000000002</v>
      </c>
      <c r="H17">
        <v>1.2869679999999999</v>
      </c>
      <c r="I17">
        <v>1.5572410000000001</v>
      </c>
      <c r="J17">
        <v>1.8093079999999999</v>
      </c>
      <c r="K17">
        <v>2.0902799999999999</v>
      </c>
      <c r="L17">
        <v>2.3556119999999998</v>
      </c>
      <c r="M17">
        <v>2.6181739999999998</v>
      </c>
      <c r="N17">
        <v>2.895553</v>
      </c>
      <c r="O17">
        <v>3.1923780000000002</v>
      </c>
      <c r="P17">
        <v>3.505036</v>
      </c>
      <c r="Q17">
        <v>3.8155389999999998</v>
      </c>
      <c r="R17">
        <v>4.1227590000000003</v>
      </c>
      <c r="S17">
        <v>4.4203720000000004</v>
      </c>
      <c r="T17">
        <v>4.6982020000000002</v>
      </c>
      <c r="U17">
        <v>4.9956310000000004</v>
      </c>
      <c r="V17">
        <v>5.311045</v>
      </c>
      <c r="W17">
        <v>5.6294880000000003</v>
      </c>
      <c r="X17">
        <v>5.9362909999999998</v>
      </c>
      <c r="Y17">
        <v>6.2759729999999996</v>
      </c>
      <c r="Z17">
        <v>6.5765200000000004</v>
      </c>
      <c r="AA17">
        <v>6.8501859999999999</v>
      </c>
      <c r="AB17">
        <v>7.156415</v>
      </c>
      <c r="AC17">
        <v>7.4615689999999999</v>
      </c>
      <c r="AD17">
        <v>7.7841300000000002</v>
      </c>
      <c r="AE17">
        <v>8.1143359999999998</v>
      </c>
      <c r="AF17">
        <v>8.3778400000000008</v>
      </c>
      <c r="AG17">
        <v>8.6238220000000005</v>
      </c>
      <c r="AH17">
        <v>8.894088</v>
      </c>
      <c r="AI17">
        <v>9.1568159999999992</v>
      </c>
      <c r="AJ17" s="91">
        <v>9.6000000000000002E-2</v>
      </c>
    </row>
    <row r="18" spans="1:36">
      <c r="A18" t="s">
        <v>2137</v>
      </c>
      <c r="B18" t="s">
        <v>3159</v>
      </c>
      <c r="C18" t="s">
        <v>3371</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t="s">
        <v>549</v>
      </c>
    </row>
    <row r="19" spans="1:36">
      <c r="A19" t="s">
        <v>2141</v>
      </c>
      <c r="B19" t="s">
        <v>3161</v>
      </c>
      <c r="C19" t="s">
        <v>3372</v>
      </c>
      <c r="D19" t="s">
        <v>2105</v>
      </c>
      <c r="F19">
        <v>35.023560000000003</v>
      </c>
      <c r="G19">
        <v>34.854782</v>
      </c>
      <c r="H19">
        <v>34.818702999999999</v>
      </c>
      <c r="I19">
        <v>34.375293999999997</v>
      </c>
      <c r="J19">
        <v>34.108401999999998</v>
      </c>
      <c r="K19">
        <v>34.689163000000001</v>
      </c>
      <c r="L19">
        <v>35.161799999999999</v>
      </c>
      <c r="M19">
        <v>35.718680999999997</v>
      </c>
      <c r="N19">
        <v>36.55294</v>
      </c>
      <c r="O19">
        <v>37.658557999999999</v>
      </c>
      <c r="P19">
        <v>38.936419999999998</v>
      </c>
      <c r="Q19">
        <v>40.181376999999998</v>
      </c>
      <c r="R19">
        <v>41.382770999999998</v>
      </c>
      <c r="S19">
        <v>42.488148000000002</v>
      </c>
      <c r="T19">
        <v>43.414149999999999</v>
      </c>
      <c r="U19">
        <v>44.531798999999999</v>
      </c>
      <c r="V19">
        <v>45.807116999999998</v>
      </c>
      <c r="W19">
        <v>47.100600999999997</v>
      </c>
      <c r="X19">
        <v>48.291027</v>
      </c>
      <c r="Y19">
        <v>49.741084999999998</v>
      </c>
      <c r="Z19">
        <v>50.875221000000003</v>
      </c>
      <c r="AA19">
        <v>51.807578999999997</v>
      </c>
      <c r="AB19">
        <v>52.992142000000001</v>
      </c>
      <c r="AC19">
        <v>54.169792000000001</v>
      </c>
      <c r="AD19">
        <v>55.471305999999998</v>
      </c>
      <c r="AE19">
        <v>56.823715</v>
      </c>
      <c r="AF19">
        <v>57.710785000000001</v>
      </c>
      <c r="AG19">
        <v>58.487957000000002</v>
      </c>
      <c r="AH19">
        <v>59.438640999999997</v>
      </c>
      <c r="AI19">
        <v>60.344920999999999</v>
      </c>
      <c r="AJ19" s="91">
        <v>1.9E-2</v>
      </c>
    </row>
    <row r="20" spans="1:36">
      <c r="A20" t="s">
        <v>2145</v>
      </c>
      <c r="B20" t="s">
        <v>3163</v>
      </c>
      <c r="C20" t="s">
        <v>3373</v>
      </c>
      <c r="D20" t="s">
        <v>2105</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t="s">
        <v>549</v>
      </c>
    </row>
    <row r="21" spans="1:36">
      <c r="A21" t="s">
        <v>2149</v>
      </c>
      <c r="B21" t="s">
        <v>3165</v>
      </c>
      <c r="C21" t="s">
        <v>3374</v>
      </c>
      <c r="D21" t="s">
        <v>2105</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t="s">
        <v>549</v>
      </c>
    </row>
    <row r="22" spans="1:36">
      <c r="A22" t="s">
        <v>2153</v>
      </c>
      <c r="B22" t="s">
        <v>3167</v>
      </c>
      <c r="C22" t="s">
        <v>3375</v>
      </c>
      <c r="D22" t="s">
        <v>2105</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t="s">
        <v>549</v>
      </c>
    </row>
    <row r="23" spans="1:36">
      <c r="A23" t="s">
        <v>2157</v>
      </c>
      <c r="B23" t="s">
        <v>3169</v>
      </c>
      <c r="C23" t="s">
        <v>3376</v>
      </c>
      <c r="D23" t="s">
        <v>2105</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t="s">
        <v>549</v>
      </c>
    </row>
    <row r="24" spans="1:36">
      <c r="A24" t="s">
        <v>2160</v>
      </c>
      <c r="B24" t="s">
        <v>3171</v>
      </c>
      <c r="C24" t="s">
        <v>3377</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t="s">
        <v>549</v>
      </c>
    </row>
    <row r="25" spans="1:36">
      <c r="A25" t="s">
        <v>2164</v>
      </c>
      <c r="B25" t="s">
        <v>3173</v>
      </c>
      <c r="C25" t="s">
        <v>3378</v>
      </c>
      <c r="D25" t="s">
        <v>2105</v>
      </c>
      <c r="F25">
        <v>8.1840000000000003E-3</v>
      </c>
      <c r="G25">
        <v>5.7994999999999998E-2</v>
      </c>
      <c r="H25">
        <v>0.104227</v>
      </c>
      <c r="I25">
        <v>0.14555299999999999</v>
      </c>
      <c r="J25">
        <v>0.183897</v>
      </c>
      <c r="K25">
        <v>0.224412</v>
      </c>
      <c r="L25">
        <v>0.26286100000000001</v>
      </c>
      <c r="M25">
        <v>0.30064000000000002</v>
      </c>
      <c r="N25">
        <v>0.33982499999999999</v>
      </c>
      <c r="O25">
        <v>0.38099</v>
      </c>
      <c r="P25">
        <v>0.42462899999999998</v>
      </c>
      <c r="Q25">
        <v>0.46745599999999998</v>
      </c>
      <c r="R25">
        <v>0.50988699999999998</v>
      </c>
      <c r="S25">
        <v>0.55093300000000001</v>
      </c>
      <c r="T25">
        <v>0.58940300000000001</v>
      </c>
      <c r="U25">
        <v>0.63012500000000005</v>
      </c>
      <c r="V25">
        <v>0.67298800000000003</v>
      </c>
      <c r="W25">
        <v>0.71614500000000003</v>
      </c>
      <c r="X25">
        <v>0.75783</v>
      </c>
      <c r="Y25">
        <v>0.80361099999999996</v>
      </c>
      <c r="Z25">
        <v>0.84426999999999996</v>
      </c>
      <c r="AA25">
        <v>0.88142600000000004</v>
      </c>
      <c r="AB25">
        <v>0.92261099999999996</v>
      </c>
      <c r="AC25">
        <v>0.96346900000000002</v>
      </c>
      <c r="AD25">
        <v>1.006534</v>
      </c>
      <c r="AE25">
        <v>1.0503849999999999</v>
      </c>
      <c r="AF25">
        <v>1.085585</v>
      </c>
      <c r="AG25">
        <v>1.11849</v>
      </c>
      <c r="AH25">
        <v>1.154547</v>
      </c>
      <c r="AI25">
        <v>1.1896640000000001</v>
      </c>
      <c r="AJ25" s="91">
        <v>0.187</v>
      </c>
    </row>
    <row r="26" spans="1:36">
      <c r="A26" t="s">
        <v>2168</v>
      </c>
      <c r="B26" t="s">
        <v>3175</v>
      </c>
      <c r="C26" t="s">
        <v>3379</v>
      </c>
      <c r="D26" t="s">
        <v>2105</v>
      </c>
      <c r="F26">
        <v>85.666129999999995</v>
      </c>
      <c r="G26">
        <v>88.380416999999994</v>
      </c>
      <c r="H26">
        <v>91.192138999999997</v>
      </c>
      <c r="I26">
        <v>92.678550999999999</v>
      </c>
      <c r="J26">
        <v>94.408355999999998</v>
      </c>
      <c r="K26">
        <v>98.352447999999995</v>
      </c>
      <c r="L26">
        <v>101.91186500000001</v>
      </c>
      <c r="M26">
        <v>105.643333</v>
      </c>
      <c r="N26">
        <v>110.152084</v>
      </c>
      <c r="O26">
        <v>115.47444900000001</v>
      </c>
      <c r="P26">
        <v>121.302086</v>
      </c>
      <c r="Q26">
        <v>127.068878</v>
      </c>
      <c r="R26">
        <v>132.70526100000001</v>
      </c>
      <c r="S26">
        <v>138.042068</v>
      </c>
      <c r="T26">
        <v>142.787903</v>
      </c>
      <c r="U26">
        <v>148.16030900000001</v>
      </c>
      <c r="V26">
        <v>154.06446800000001</v>
      </c>
      <c r="W26">
        <v>160.041473</v>
      </c>
      <c r="X26">
        <v>165.67308</v>
      </c>
      <c r="Y26">
        <v>172.208282</v>
      </c>
      <c r="Z26">
        <v>177.660324</v>
      </c>
      <c r="AA26">
        <v>182.400238</v>
      </c>
      <c r="AB26">
        <v>188.02534499999999</v>
      </c>
      <c r="AC26">
        <v>193.63067599999999</v>
      </c>
      <c r="AD26">
        <v>199.682434</v>
      </c>
      <c r="AE26">
        <v>205.92907700000001</v>
      </c>
      <c r="AF26">
        <v>210.486099</v>
      </c>
      <c r="AG26">
        <v>214.626068</v>
      </c>
      <c r="AH26">
        <v>219.388428</v>
      </c>
      <c r="AI26">
        <v>223.746307</v>
      </c>
      <c r="AJ26" s="91">
        <v>3.4000000000000002E-2</v>
      </c>
    </row>
    <row r="27" spans="1:36">
      <c r="A27" t="s">
        <v>2172</v>
      </c>
      <c r="B27" t="s">
        <v>3177</v>
      </c>
      <c r="C27" t="s">
        <v>3380</v>
      </c>
      <c r="D27" t="s">
        <v>2175</v>
      </c>
      <c r="F27">
        <v>9.9028890000000001</v>
      </c>
      <c r="G27">
        <v>10.721353000000001</v>
      </c>
      <c r="H27">
        <v>11.52997</v>
      </c>
      <c r="I27">
        <v>12.337664</v>
      </c>
      <c r="J27">
        <v>13.141541</v>
      </c>
      <c r="K27">
        <v>13.941086</v>
      </c>
      <c r="L27">
        <v>14.73879</v>
      </c>
      <c r="M27">
        <v>15.535087000000001</v>
      </c>
      <c r="N27">
        <v>16.330057</v>
      </c>
      <c r="O27">
        <v>17.123207000000001</v>
      </c>
      <c r="P27">
        <v>17.920162000000001</v>
      </c>
      <c r="Q27">
        <v>18.713594000000001</v>
      </c>
      <c r="R27">
        <v>19.507372</v>
      </c>
      <c r="S27">
        <v>20.300681999999998</v>
      </c>
      <c r="T27">
        <v>21.094121999999999</v>
      </c>
      <c r="U27">
        <v>21.887357999999999</v>
      </c>
      <c r="V27">
        <v>22.680695</v>
      </c>
      <c r="W27">
        <v>23.474246999999998</v>
      </c>
      <c r="X27">
        <v>24.268318000000001</v>
      </c>
      <c r="Y27">
        <v>25.062442999999998</v>
      </c>
      <c r="Z27">
        <v>25.856812999999999</v>
      </c>
      <c r="AA27">
        <v>26.651520000000001</v>
      </c>
      <c r="AB27">
        <v>27.446359999999999</v>
      </c>
      <c r="AC27">
        <v>28.241282999999999</v>
      </c>
      <c r="AD27">
        <v>29.036507</v>
      </c>
      <c r="AE27">
        <v>29.831865000000001</v>
      </c>
      <c r="AF27">
        <v>30.627521999999999</v>
      </c>
      <c r="AG27">
        <v>31.423489</v>
      </c>
      <c r="AH27">
        <v>32.219765000000002</v>
      </c>
      <c r="AI27">
        <v>32.982551999999998</v>
      </c>
      <c r="AJ27" s="91">
        <v>4.2000000000000003E-2</v>
      </c>
    </row>
    <row r="28" spans="1:36">
      <c r="A28" t="s">
        <v>2177</v>
      </c>
      <c r="B28" t="s">
        <v>3179</v>
      </c>
      <c r="C28" t="s">
        <v>3381</v>
      </c>
      <c r="D28" t="s">
        <v>2105</v>
      </c>
      <c r="F28">
        <v>865.06201199999998</v>
      </c>
      <c r="G28">
        <v>824.340149</v>
      </c>
      <c r="H28">
        <v>790.91394000000003</v>
      </c>
      <c r="I28">
        <v>751.18395999999996</v>
      </c>
      <c r="J28">
        <v>718.39636199999995</v>
      </c>
      <c r="K28">
        <v>705.48632799999996</v>
      </c>
      <c r="L28">
        <v>691.45343000000003</v>
      </c>
      <c r="M28">
        <v>680.03051800000003</v>
      </c>
      <c r="N28">
        <v>674.53582800000004</v>
      </c>
      <c r="O28">
        <v>674.37396200000001</v>
      </c>
      <c r="P28">
        <v>676.90283199999999</v>
      </c>
      <c r="Q28">
        <v>679.01904300000001</v>
      </c>
      <c r="R28">
        <v>680.28259300000002</v>
      </c>
      <c r="S28">
        <v>679.98736599999995</v>
      </c>
      <c r="T28">
        <v>676.90850799999998</v>
      </c>
      <c r="U28">
        <v>676.921875</v>
      </c>
      <c r="V28">
        <v>679.27581799999996</v>
      </c>
      <c r="W28">
        <v>681.77465800000004</v>
      </c>
      <c r="X28">
        <v>682.67230199999995</v>
      </c>
      <c r="Y28">
        <v>687.11694299999999</v>
      </c>
      <c r="Z28">
        <v>687.092896</v>
      </c>
      <c r="AA28">
        <v>684.38964799999997</v>
      </c>
      <c r="AB28">
        <v>685.06475799999998</v>
      </c>
      <c r="AC28">
        <v>685.62988299999995</v>
      </c>
      <c r="AD28">
        <v>687.69439699999998</v>
      </c>
      <c r="AE28">
        <v>690.29901099999995</v>
      </c>
      <c r="AF28">
        <v>687.24493399999994</v>
      </c>
      <c r="AG28">
        <v>683.01159700000005</v>
      </c>
      <c r="AH28">
        <v>680.912598</v>
      </c>
      <c r="AI28">
        <v>678.37780799999996</v>
      </c>
      <c r="AJ28" s="91">
        <v>-8.0000000000000002E-3</v>
      </c>
    </row>
    <row r="29" spans="1:36">
      <c r="A29" t="s">
        <v>2180</v>
      </c>
    </row>
    <row r="30" spans="1:36">
      <c r="A30" t="s">
        <v>2181</v>
      </c>
    </row>
    <row r="31" spans="1:36">
      <c r="A31" t="s">
        <v>2102</v>
      </c>
      <c r="B31" t="s">
        <v>3181</v>
      </c>
      <c r="C31" t="s">
        <v>3382</v>
      </c>
      <c r="D31" t="s">
        <v>2105</v>
      </c>
      <c r="F31">
        <v>1518.112061</v>
      </c>
      <c r="G31">
        <v>1565.5539550000001</v>
      </c>
      <c r="H31">
        <v>1607.3077390000001</v>
      </c>
      <c r="I31">
        <v>1630.9057620000001</v>
      </c>
      <c r="J31">
        <v>1651.8286129999999</v>
      </c>
      <c r="K31">
        <v>1670.5836179999999</v>
      </c>
      <c r="L31">
        <v>1666.7219239999999</v>
      </c>
      <c r="M31">
        <v>1649.2493899999999</v>
      </c>
      <c r="N31">
        <v>1639.499634</v>
      </c>
      <c r="O31">
        <v>1625.0812989999999</v>
      </c>
      <c r="P31">
        <v>1606.3626710000001</v>
      </c>
      <c r="Q31">
        <v>1594.0230710000001</v>
      </c>
      <c r="R31">
        <v>1586.029663</v>
      </c>
      <c r="S31">
        <v>1576.55188</v>
      </c>
      <c r="T31">
        <v>1567.7172849999999</v>
      </c>
      <c r="U31">
        <v>1565.490112</v>
      </c>
      <c r="V31">
        <v>1569.0633539999999</v>
      </c>
      <c r="W31">
        <v>1570.0036620000001</v>
      </c>
      <c r="X31">
        <v>1576.227173</v>
      </c>
      <c r="Y31">
        <v>1586.43103</v>
      </c>
      <c r="Z31">
        <v>1586.4844969999999</v>
      </c>
      <c r="AA31">
        <v>1584.7416989999999</v>
      </c>
      <c r="AB31">
        <v>1584.9954829999999</v>
      </c>
      <c r="AC31">
        <v>1581.9967039999999</v>
      </c>
      <c r="AD31">
        <v>1587.3829350000001</v>
      </c>
      <c r="AE31">
        <v>1591.093384</v>
      </c>
      <c r="AF31">
        <v>1587.2844239999999</v>
      </c>
      <c r="AG31">
        <v>1586.0268550000001</v>
      </c>
      <c r="AH31">
        <v>1590.22937</v>
      </c>
      <c r="AI31">
        <v>1594.2155760000001</v>
      </c>
      <c r="AJ31" s="91">
        <v>2E-3</v>
      </c>
    </row>
    <row r="32" spans="1:36">
      <c r="A32" t="s">
        <v>2107</v>
      </c>
      <c r="B32" t="s">
        <v>3183</v>
      </c>
      <c r="C32" t="s">
        <v>3383</v>
      </c>
      <c r="D32" t="s">
        <v>2105</v>
      </c>
      <c r="F32">
        <v>6.9736999999999993E-2</v>
      </c>
      <c r="G32">
        <v>7.2718000000000005E-2</v>
      </c>
      <c r="H32">
        <v>7.5301000000000007E-2</v>
      </c>
      <c r="I32">
        <v>7.7015E-2</v>
      </c>
      <c r="J32">
        <v>7.8558000000000003E-2</v>
      </c>
      <c r="K32">
        <v>7.9961000000000004E-2</v>
      </c>
      <c r="L32">
        <v>8.0260999999999999E-2</v>
      </c>
      <c r="M32">
        <v>7.9889000000000002E-2</v>
      </c>
      <c r="N32">
        <v>7.9879000000000006E-2</v>
      </c>
      <c r="O32">
        <v>7.9636999999999999E-2</v>
      </c>
      <c r="P32">
        <v>7.9223000000000002E-2</v>
      </c>
      <c r="Q32">
        <v>7.9078999999999997E-2</v>
      </c>
      <c r="R32">
        <v>7.9149999999999998E-2</v>
      </c>
      <c r="S32">
        <v>7.9136999999999999E-2</v>
      </c>
      <c r="T32">
        <v>7.9153000000000001E-2</v>
      </c>
      <c r="U32">
        <v>7.9502000000000003E-2</v>
      </c>
      <c r="V32">
        <v>8.0152000000000001E-2</v>
      </c>
      <c r="W32">
        <v>8.0670000000000006E-2</v>
      </c>
      <c r="X32">
        <v>8.1463999999999995E-2</v>
      </c>
      <c r="Y32">
        <v>8.2477999999999996E-2</v>
      </c>
      <c r="Z32">
        <v>8.2965999999999998E-2</v>
      </c>
      <c r="AA32">
        <v>8.3364999999999995E-2</v>
      </c>
      <c r="AB32">
        <v>8.3873000000000003E-2</v>
      </c>
      <c r="AC32">
        <v>8.4212999999999996E-2</v>
      </c>
      <c r="AD32">
        <v>8.5010000000000002E-2</v>
      </c>
      <c r="AE32">
        <v>8.5726999999999998E-2</v>
      </c>
      <c r="AF32">
        <v>8.6049E-2</v>
      </c>
      <c r="AG32">
        <v>8.6511000000000005E-2</v>
      </c>
      <c r="AH32">
        <v>8.7268999999999999E-2</v>
      </c>
      <c r="AI32">
        <v>8.8016999999999998E-2</v>
      </c>
      <c r="AJ32" s="91">
        <v>8.0000000000000002E-3</v>
      </c>
    </row>
    <row r="33" spans="1:36">
      <c r="A33" t="s">
        <v>2189</v>
      </c>
      <c r="B33" t="s">
        <v>3185</v>
      </c>
      <c r="C33" t="s">
        <v>3384</v>
      </c>
      <c r="D33" t="s">
        <v>2105</v>
      </c>
      <c r="F33">
        <v>1518.181763</v>
      </c>
      <c r="G33">
        <v>1565.6267089999999</v>
      </c>
      <c r="H33">
        <v>1607.383057</v>
      </c>
      <c r="I33">
        <v>1630.982788</v>
      </c>
      <c r="J33">
        <v>1651.9072269999999</v>
      </c>
      <c r="K33">
        <v>1670.6635739999999</v>
      </c>
      <c r="L33">
        <v>1666.802124</v>
      </c>
      <c r="M33">
        <v>1649.3292240000001</v>
      </c>
      <c r="N33">
        <v>1639.5794679999999</v>
      </c>
      <c r="O33">
        <v>1625.160889</v>
      </c>
      <c r="P33">
        <v>1606.4418949999999</v>
      </c>
      <c r="Q33">
        <v>1594.102173</v>
      </c>
      <c r="R33">
        <v>1586.1087649999999</v>
      </c>
      <c r="S33">
        <v>1576.630981</v>
      </c>
      <c r="T33">
        <v>1567.7963870000001</v>
      </c>
      <c r="U33">
        <v>1565.5695800000001</v>
      </c>
      <c r="V33">
        <v>1569.1435550000001</v>
      </c>
      <c r="W33">
        <v>1570.084351</v>
      </c>
      <c r="X33">
        <v>1576.3085940000001</v>
      </c>
      <c r="Y33">
        <v>1586.5135499999999</v>
      </c>
      <c r="Z33">
        <v>1586.567505</v>
      </c>
      <c r="AA33">
        <v>1584.825073</v>
      </c>
      <c r="AB33">
        <v>1585.079346</v>
      </c>
      <c r="AC33">
        <v>1582.080933</v>
      </c>
      <c r="AD33">
        <v>1587.4678960000001</v>
      </c>
      <c r="AE33">
        <v>1591.179077</v>
      </c>
      <c r="AF33">
        <v>1587.3704829999999</v>
      </c>
      <c r="AG33">
        <v>1586.1134030000001</v>
      </c>
      <c r="AH33">
        <v>1590.31665</v>
      </c>
      <c r="AI33">
        <v>1594.3035890000001</v>
      </c>
      <c r="AJ33" s="91">
        <v>2E-3</v>
      </c>
    </row>
    <row r="34" spans="1:36">
      <c r="A34" t="s">
        <v>2192</v>
      </c>
    </row>
    <row r="35" spans="1:36">
      <c r="A35" t="s">
        <v>2116</v>
      </c>
      <c r="B35" t="s">
        <v>3187</v>
      </c>
      <c r="C35" t="s">
        <v>3385</v>
      </c>
      <c r="D35" t="s">
        <v>2105</v>
      </c>
      <c r="F35">
        <v>157.63651999999999</v>
      </c>
      <c r="G35">
        <v>164.29461699999999</v>
      </c>
      <c r="H35">
        <v>170.07699600000001</v>
      </c>
      <c r="I35">
        <v>173.90107699999999</v>
      </c>
      <c r="J35">
        <v>177.34742700000001</v>
      </c>
      <c r="K35">
        <v>180.48619099999999</v>
      </c>
      <c r="L35">
        <v>181.13995399999999</v>
      </c>
      <c r="M35">
        <v>180.277863</v>
      </c>
      <c r="N35">
        <v>180.23597699999999</v>
      </c>
      <c r="O35">
        <v>179.66980000000001</v>
      </c>
      <c r="P35">
        <v>178.705276</v>
      </c>
      <c r="Q35">
        <v>178.36077900000001</v>
      </c>
      <c r="R35">
        <v>178.49970999999999</v>
      </c>
      <c r="S35">
        <v>178.451065</v>
      </c>
      <c r="T35">
        <v>178.46830700000001</v>
      </c>
      <c r="U35">
        <v>179.23793000000001</v>
      </c>
      <c r="V35">
        <v>180.68356299999999</v>
      </c>
      <c r="W35">
        <v>181.833023</v>
      </c>
      <c r="X35">
        <v>183.605042</v>
      </c>
      <c r="Y35">
        <v>185.87068199999999</v>
      </c>
      <c r="Z35">
        <v>186.95176699999999</v>
      </c>
      <c r="AA35">
        <v>187.83299299999999</v>
      </c>
      <c r="AB35">
        <v>188.95854199999999</v>
      </c>
      <c r="AC35">
        <v>189.70701600000001</v>
      </c>
      <c r="AD35">
        <v>191.48323099999999</v>
      </c>
      <c r="AE35">
        <v>193.07804899999999</v>
      </c>
      <c r="AF35">
        <v>193.781509</v>
      </c>
      <c r="AG35">
        <v>194.80169699999999</v>
      </c>
      <c r="AH35">
        <v>196.48878500000001</v>
      </c>
      <c r="AI35">
        <v>198.15469400000001</v>
      </c>
      <c r="AJ35" s="91">
        <v>8.0000000000000002E-3</v>
      </c>
    </row>
    <row r="36" spans="1:36">
      <c r="A36" t="s">
        <v>2424</v>
      </c>
      <c r="B36" t="s">
        <v>3386</v>
      </c>
      <c r="C36" t="s">
        <v>3387</v>
      </c>
      <c r="D36" t="s">
        <v>2105</v>
      </c>
      <c r="F36">
        <v>9.2892000000000002E-2</v>
      </c>
      <c r="G36">
        <v>9.2430999999999999E-2</v>
      </c>
      <c r="H36">
        <v>9.1610999999999998E-2</v>
      </c>
      <c r="I36">
        <v>8.9661000000000005E-2</v>
      </c>
      <c r="J36">
        <v>8.7519E-2</v>
      </c>
      <c r="K36">
        <v>8.5209999999999994E-2</v>
      </c>
      <c r="L36">
        <v>8.1723000000000004E-2</v>
      </c>
      <c r="M36">
        <v>7.7602000000000004E-2</v>
      </c>
      <c r="N36">
        <v>7.3883000000000004E-2</v>
      </c>
      <c r="O36">
        <v>6.9982000000000003E-2</v>
      </c>
      <c r="P36">
        <v>6.5918000000000004E-2</v>
      </c>
      <c r="Q36">
        <v>6.2178999999999998E-2</v>
      </c>
      <c r="R36">
        <v>5.8629000000000001E-2</v>
      </c>
      <c r="S36">
        <v>5.5043000000000002E-2</v>
      </c>
      <c r="T36">
        <v>5.1494999999999999E-2</v>
      </c>
      <c r="U36">
        <v>4.8166E-2</v>
      </c>
      <c r="V36">
        <v>4.4989000000000001E-2</v>
      </c>
      <c r="W36">
        <v>4.1703999999999998E-2</v>
      </c>
      <c r="X36">
        <v>3.8522000000000001E-2</v>
      </c>
      <c r="Y36">
        <v>3.5374999999999997E-2</v>
      </c>
      <c r="Z36">
        <v>3.1958E-2</v>
      </c>
      <c r="AA36">
        <v>2.8482E-2</v>
      </c>
      <c r="AB36">
        <v>2.5020000000000001E-2</v>
      </c>
      <c r="AC36">
        <v>2.1486000000000002E-2</v>
      </c>
      <c r="AD36">
        <v>1.8034000000000001E-2</v>
      </c>
      <c r="AE36">
        <v>1.4515999999999999E-2</v>
      </c>
      <c r="AF36">
        <v>1.0902E-2</v>
      </c>
      <c r="AG36">
        <v>7.2899999999999996E-3</v>
      </c>
      <c r="AH36">
        <v>3.669E-3</v>
      </c>
      <c r="AI36">
        <v>0</v>
      </c>
      <c r="AJ36" t="s">
        <v>549</v>
      </c>
    </row>
    <row r="37" spans="1:36">
      <c r="A37" t="s">
        <v>2427</v>
      </c>
      <c r="B37" t="s">
        <v>3388</v>
      </c>
      <c r="C37" t="s">
        <v>3389</v>
      </c>
      <c r="D37" t="s">
        <v>2105</v>
      </c>
      <c r="F37">
        <v>0.47083900000000001</v>
      </c>
      <c r="G37">
        <v>4.98942</v>
      </c>
      <c r="H37">
        <v>9.7888140000000003</v>
      </c>
      <c r="I37">
        <v>14.709673</v>
      </c>
      <c r="J37">
        <v>19.779585000000001</v>
      </c>
      <c r="K37">
        <v>24.984144000000001</v>
      </c>
      <c r="L37">
        <v>29.93854</v>
      </c>
      <c r="M37">
        <v>34.628044000000003</v>
      </c>
      <c r="N37">
        <v>39.441257</v>
      </c>
      <c r="O37">
        <v>44.112591000000002</v>
      </c>
      <c r="P37">
        <v>48.609859</v>
      </c>
      <c r="Q37">
        <v>53.247875000000001</v>
      </c>
      <c r="R37">
        <v>58.012352</v>
      </c>
      <c r="S37">
        <v>62.712474999999998</v>
      </c>
      <c r="T37">
        <v>67.425422999999995</v>
      </c>
      <c r="U37">
        <v>72.433121</v>
      </c>
      <c r="V37">
        <v>77.760834000000003</v>
      </c>
      <c r="W37">
        <v>83.020759999999996</v>
      </c>
      <c r="X37">
        <v>88.632576</v>
      </c>
      <c r="Y37">
        <v>94.573455999999993</v>
      </c>
      <c r="Z37">
        <v>99.994040999999996</v>
      </c>
      <c r="AA37">
        <v>105.346924</v>
      </c>
      <c r="AB37">
        <v>110.879234</v>
      </c>
      <c r="AC37">
        <v>116.227211</v>
      </c>
      <c r="AD37">
        <v>122.253471</v>
      </c>
      <c r="AE37">
        <v>128.23757900000001</v>
      </c>
      <c r="AF37">
        <v>133.67079200000001</v>
      </c>
      <c r="AG37">
        <v>139.356583</v>
      </c>
      <c r="AH37">
        <v>145.589325</v>
      </c>
      <c r="AI37">
        <v>151.889938</v>
      </c>
      <c r="AJ37" s="91">
        <v>0.22</v>
      </c>
    </row>
    <row r="38" spans="1:36">
      <c r="A38" t="s">
        <v>2430</v>
      </c>
      <c r="B38" t="s">
        <v>3390</v>
      </c>
      <c r="C38" t="s">
        <v>3391</v>
      </c>
      <c r="D38" t="s">
        <v>2105</v>
      </c>
      <c r="F38">
        <v>1.274251</v>
      </c>
      <c r="G38">
        <v>1.95116</v>
      </c>
      <c r="H38">
        <v>2.6662149999999998</v>
      </c>
      <c r="I38">
        <v>3.3852199999999999</v>
      </c>
      <c r="J38">
        <v>4.1243949999999998</v>
      </c>
      <c r="K38">
        <v>4.8818580000000003</v>
      </c>
      <c r="L38">
        <v>5.5862780000000001</v>
      </c>
      <c r="M38">
        <v>6.2424739999999996</v>
      </c>
      <c r="N38">
        <v>6.9226409999999996</v>
      </c>
      <c r="O38">
        <v>7.5790579999999999</v>
      </c>
      <c r="P38">
        <v>8.2070190000000007</v>
      </c>
      <c r="Q38">
        <v>8.8605999999999998</v>
      </c>
      <c r="R38">
        <v>9.5358239999999999</v>
      </c>
      <c r="S38">
        <v>10.200907000000001</v>
      </c>
      <c r="T38">
        <v>10.868492</v>
      </c>
      <c r="U38">
        <v>11.583517000000001</v>
      </c>
      <c r="V38">
        <v>12.349009000000001</v>
      </c>
      <c r="W38">
        <v>13.102914999999999</v>
      </c>
      <c r="X38">
        <v>13.911460999999999</v>
      </c>
      <c r="Y38">
        <v>14.770402000000001</v>
      </c>
      <c r="Z38">
        <v>15.547115</v>
      </c>
      <c r="AA38">
        <v>16.312901</v>
      </c>
      <c r="AB38">
        <v>17.106069999999999</v>
      </c>
      <c r="AC38">
        <v>17.870501000000001</v>
      </c>
      <c r="AD38">
        <v>18.738737</v>
      </c>
      <c r="AE38">
        <v>19.599815</v>
      </c>
      <c r="AF38">
        <v>20.376341</v>
      </c>
      <c r="AG38">
        <v>21.191206000000001</v>
      </c>
      <c r="AH38">
        <v>22.088835</v>
      </c>
      <c r="AI38">
        <v>22.996179999999999</v>
      </c>
      <c r="AJ38" s="91">
        <v>0.105</v>
      </c>
    </row>
    <row r="39" spans="1:36">
      <c r="A39" t="s">
        <v>2129</v>
      </c>
      <c r="B39" t="s">
        <v>3192</v>
      </c>
      <c r="C39" t="s">
        <v>2433</v>
      </c>
      <c r="D39" t="s">
        <v>2105</v>
      </c>
      <c r="F39">
        <v>5.4682180000000002</v>
      </c>
      <c r="G39">
        <v>5.8192680000000001</v>
      </c>
      <c r="H39">
        <v>6.1694190000000004</v>
      </c>
      <c r="I39">
        <v>6.4614380000000002</v>
      </c>
      <c r="J39">
        <v>6.7530060000000001</v>
      </c>
      <c r="K39">
        <v>7.0449849999999996</v>
      </c>
      <c r="L39">
        <v>7.2465960000000003</v>
      </c>
      <c r="M39">
        <v>7.388668</v>
      </c>
      <c r="N39">
        <v>7.5638019999999999</v>
      </c>
      <c r="O39">
        <v>7.7159740000000001</v>
      </c>
      <c r="P39">
        <v>7.8422470000000004</v>
      </c>
      <c r="Q39">
        <v>7.9994550000000002</v>
      </c>
      <c r="R39">
        <v>8.1773399999999992</v>
      </c>
      <c r="S39">
        <v>8.3474439999999994</v>
      </c>
      <c r="T39">
        <v>8.5202770000000001</v>
      </c>
      <c r="U39">
        <v>8.7292539999999992</v>
      </c>
      <c r="V39">
        <v>8.9725070000000002</v>
      </c>
      <c r="W39">
        <v>9.2033539999999991</v>
      </c>
      <c r="X39">
        <v>9.4681840000000008</v>
      </c>
      <c r="Y39">
        <v>9.7609499999999993</v>
      </c>
      <c r="Z39">
        <v>9.9950690000000009</v>
      </c>
      <c r="AA39">
        <v>10.219485000000001</v>
      </c>
      <c r="AB39">
        <v>10.458586</v>
      </c>
      <c r="AC39">
        <v>10.677771999999999</v>
      </c>
      <c r="AD39">
        <v>10.955591</v>
      </c>
      <c r="AE39">
        <v>11.225174000000001</v>
      </c>
      <c r="AF39">
        <v>11.443389</v>
      </c>
      <c r="AG39">
        <v>11.681424</v>
      </c>
      <c r="AH39">
        <v>11.962997</v>
      </c>
      <c r="AI39">
        <v>12.246930000000001</v>
      </c>
      <c r="AJ39" s="91">
        <v>2.8000000000000001E-2</v>
      </c>
    </row>
    <row r="40" spans="1:36">
      <c r="A40" t="s">
        <v>2133</v>
      </c>
      <c r="B40" t="s">
        <v>3194</v>
      </c>
      <c r="C40" t="s">
        <v>2433</v>
      </c>
      <c r="D40" t="s">
        <v>2105</v>
      </c>
      <c r="F40">
        <v>5.0805999999999997E-2</v>
      </c>
      <c r="G40">
        <v>0.46021899999999999</v>
      </c>
      <c r="H40">
        <v>0.89303900000000003</v>
      </c>
      <c r="I40">
        <v>1.3351409999999999</v>
      </c>
      <c r="J40">
        <v>1.7896350000000001</v>
      </c>
      <c r="K40">
        <v>2.2556060000000002</v>
      </c>
      <c r="L40">
        <v>2.6984059999999999</v>
      </c>
      <c r="M40">
        <v>3.1168119999999999</v>
      </c>
      <c r="N40">
        <v>3.5458219999999998</v>
      </c>
      <c r="O40">
        <v>3.9614829999999999</v>
      </c>
      <c r="P40">
        <v>4.3593669999999998</v>
      </c>
      <c r="Q40">
        <v>4.7704300000000002</v>
      </c>
      <c r="R40">
        <v>5.1921109999999997</v>
      </c>
      <c r="S40">
        <v>5.6077320000000004</v>
      </c>
      <c r="T40">
        <v>6.0239649999999996</v>
      </c>
      <c r="U40">
        <v>6.4658810000000004</v>
      </c>
      <c r="V40">
        <v>6.9356530000000003</v>
      </c>
      <c r="W40">
        <v>7.398828</v>
      </c>
      <c r="X40">
        <v>7.8927759999999996</v>
      </c>
      <c r="Y40">
        <v>8.4150980000000004</v>
      </c>
      <c r="Z40">
        <v>8.8907039999999995</v>
      </c>
      <c r="AA40">
        <v>9.3595389999999998</v>
      </c>
      <c r="AB40">
        <v>9.8436730000000008</v>
      </c>
      <c r="AC40">
        <v>10.310722</v>
      </c>
      <c r="AD40">
        <v>10.836866000000001</v>
      </c>
      <c r="AE40">
        <v>11.358362</v>
      </c>
      <c r="AF40">
        <v>11.829897000000001</v>
      </c>
      <c r="AG40">
        <v>12.323129</v>
      </c>
      <c r="AH40">
        <v>12.864701999999999</v>
      </c>
      <c r="AI40">
        <v>13.412018</v>
      </c>
      <c r="AJ40" s="91">
        <v>0.21199999999999999</v>
      </c>
    </row>
    <row r="41" spans="1:36">
      <c r="A41" t="s">
        <v>2137</v>
      </c>
      <c r="B41" t="s">
        <v>3196</v>
      </c>
      <c r="C41" t="s">
        <v>3392</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t="s">
        <v>549</v>
      </c>
    </row>
    <row r="42" spans="1:36">
      <c r="A42" t="s">
        <v>2141</v>
      </c>
      <c r="B42" t="s">
        <v>3198</v>
      </c>
      <c r="C42" t="s">
        <v>3393</v>
      </c>
      <c r="D42" t="s">
        <v>2105</v>
      </c>
      <c r="F42">
        <v>46.371634999999998</v>
      </c>
      <c r="G42">
        <v>48.785018999999998</v>
      </c>
      <c r="H42">
        <v>51.144409000000003</v>
      </c>
      <c r="I42">
        <v>52.994019000000002</v>
      </c>
      <c r="J42">
        <v>54.817355999999997</v>
      </c>
      <c r="K42">
        <v>56.623466000000001</v>
      </c>
      <c r="L42">
        <v>57.693641999999997</v>
      </c>
      <c r="M42">
        <v>58.293551999999998</v>
      </c>
      <c r="N42">
        <v>59.161422999999999</v>
      </c>
      <c r="O42">
        <v>59.856785000000002</v>
      </c>
      <c r="P42">
        <v>60.369456999999997</v>
      </c>
      <c r="Q42">
        <v>61.123610999999997</v>
      </c>
      <c r="R42">
        <v>62.042220999999998</v>
      </c>
      <c r="S42">
        <v>62.905093999999998</v>
      </c>
      <c r="T42">
        <v>63.793357999999998</v>
      </c>
      <c r="U42">
        <v>64.954948000000002</v>
      </c>
      <c r="V42">
        <v>66.372283999999993</v>
      </c>
      <c r="W42">
        <v>67.696617000000003</v>
      </c>
      <c r="X42">
        <v>69.269401999999999</v>
      </c>
      <c r="Y42">
        <v>71.045685000000006</v>
      </c>
      <c r="Z42">
        <v>72.391013999999998</v>
      </c>
      <c r="AA42">
        <v>73.667946000000001</v>
      </c>
      <c r="AB42">
        <v>75.051642999999999</v>
      </c>
      <c r="AC42">
        <v>76.294640000000001</v>
      </c>
      <c r="AD42">
        <v>77.959632999999997</v>
      </c>
      <c r="AE42">
        <v>79.566467000000003</v>
      </c>
      <c r="AF42">
        <v>80.813338999999999</v>
      </c>
      <c r="AG42">
        <v>82.202483999999998</v>
      </c>
      <c r="AH42">
        <v>83.894820999999993</v>
      </c>
      <c r="AI42">
        <v>85.600502000000006</v>
      </c>
      <c r="AJ42" s="91">
        <v>2.1000000000000001E-2</v>
      </c>
    </row>
    <row r="43" spans="1:36">
      <c r="A43" t="s">
        <v>2145</v>
      </c>
      <c r="B43" t="s">
        <v>3200</v>
      </c>
      <c r="C43" t="s">
        <v>3394</v>
      </c>
      <c r="D43" t="s">
        <v>2105</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t="s">
        <v>549</v>
      </c>
    </row>
    <row r="44" spans="1:36">
      <c r="A44" t="s">
        <v>2149</v>
      </c>
      <c r="B44" t="s">
        <v>3202</v>
      </c>
      <c r="C44" t="s">
        <v>3395</v>
      </c>
      <c r="D44" t="s">
        <v>2105</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t="s">
        <v>549</v>
      </c>
    </row>
    <row r="45" spans="1:36">
      <c r="A45" t="s">
        <v>2153</v>
      </c>
      <c r="B45" t="s">
        <v>3204</v>
      </c>
      <c r="C45" t="s">
        <v>3396</v>
      </c>
      <c r="D45" t="s">
        <v>2105</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t="s">
        <v>549</v>
      </c>
    </row>
    <row r="46" spans="1:36">
      <c r="A46" t="s">
        <v>2157</v>
      </c>
      <c r="B46" t="s">
        <v>3206</v>
      </c>
      <c r="C46" t="s">
        <v>3397</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t="s">
        <v>549</v>
      </c>
    </row>
    <row r="47" spans="1:36">
      <c r="A47" t="s">
        <v>2160</v>
      </c>
      <c r="B47" t="s">
        <v>3208</v>
      </c>
      <c r="C47" t="s">
        <v>3398</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t="s">
        <v>549</v>
      </c>
    </row>
    <row r="48" spans="1:36">
      <c r="A48" t="s">
        <v>2164</v>
      </c>
      <c r="B48" t="s">
        <v>3210</v>
      </c>
      <c r="C48" t="s">
        <v>3399</v>
      </c>
      <c r="D48" t="s">
        <v>2105</v>
      </c>
      <c r="F48">
        <v>0</v>
      </c>
      <c r="G48">
        <v>3.4220000000000001E-3</v>
      </c>
      <c r="H48">
        <v>7.0689999999999998E-3</v>
      </c>
      <c r="I48">
        <v>1.0817E-2</v>
      </c>
      <c r="J48">
        <v>1.4682000000000001E-2</v>
      </c>
      <c r="K48">
        <v>1.8651000000000001E-2</v>
      </c>
      <c r="L48">
        <v>2.2435E-2</v>
      </c>
      <c r="M48">
        <v>2.6020999999999999E-2</v>
      </c>
      <c r="N48">
        <v>2.9699E-2</v>
      </c>
      <c r="O48">
        <v>3.3272000000000003E-2</v>
      </c>
      <c r="P48">
        <v>3.6700999999999998E-2</v>
      </c>
      <c r="Q48">
        <v>4.0245999999999997E-2</v>
      </c>
      <c r="R48">
        <v>4.3887000000000002E-2</v>
      </c>
      <c r="S48">
        <v>4.7481000000000002E-2</v>
      </c>
      <c r="T48">
        <v>5.1085999999999999E-2</v>
      </c>
      <c r="U48">
        <v>5.4912000000000002E-2</v>
      </c>
      <c r="V48">
        <v>5.8982E-2</v>
      </c>
      <c r="W48">
        <v>6.3002000000000002E-2</v>
      </c>
      <c r="X48">
        <v>6.7291000000000004E-2</v>
      </c>
      <c r="Y48">
        <v>7.1833999999999995E-2</v>
      </c>
      <c r="Z48">
        <v>7.5980000000000006E-2</v>
      </c>
      <c r="AA48">
        <v>8.0076999999999995E-2</v>
      </c>
      <c r="AB48">
        <v>8.4308999999999995E-2</v>
      </c>
      <c r="AC48">
        <v>8.8403999999999996E-2</v>
      </c>
      <c r="AD48">
        <v>9.3013999999999999E-2</v>
      </c>
      <c r="AE48">
        <v>9.7592999999999999E-2</v>
      </c>
      <c r="AF48">
        <v>0.101752</v>
      </c>
      <c r="AG48">
        <v>0.106105</v>
      </c>
      <c r="AH48">
        <v>0.11087900000000001</v>
      </c>
      <c r="AI48">
        <v>0.115707</v>
      </c>
      <c r="AJ48" t="s">
        <v>549</v>
      </c>
    </row>
    <row r="49" spans="1:36">
      <c r="A49" t="s">
        <v>2233</v>
      </c>
      <c r="B49" t="s">
        <v>3212</v>
      </c>
      <c r="C49" t="s">
        <v>3400</v>
      </c>
      <c r="D49" t="s">
        <v>2105</v>
      </c>
      <c r="F49">
        <v>211.36515800000001</v>
      </c>
      <c r="G49">
        <v>226.39556899999999</v>
      </c>
      <c r="H49">
        <v>240.83757</v>
      </c>
      <c r="I49">
        <v>252.88705400000001</v>
      </c>
      <c r="J49">
        <v>264.71362299999998</v>
      </c>
      <c r="K49">
        <v>276.38009599999998</v>
      </c>
      <c r="L49">
        <v>284.40756199999998</v>
      </c>
      <c r="M49">
        <v>290.05102499999998</v>
      </c>
      <c r="N49">
        <v>296.97448700000001</v>
      </c>
      <c r="O49">
        <v>302.99896200000001</v>
      </c>
      <c r="P49">
        <v>308.19586199999998</v>
      </c>
      <c r="Q49">
        <v>314.46517899999998</v>
      </c>
      <c r="R49">
        <v>321.562073</v>
      </c>
      <c r="S49">
        <v>328.32724000000002</v>
      </c>
      <c r="T49">
        <v>335.20242300000001</v>
      </c>
      <c r="U49">
        <v>343.50775099999998</v>
      </c>
      <c r="V49">
        <v>353.17782599999998</v>
      </c>
      <c r="W49">
        <v>362.36019900000002</v>
      </c>
      <c r="X49">
        <v>372.88525399999997</v>
      </c>
      <c r="Y49">
        <v>384.54348800000002</v>
      </c>
      <c r="Z49">
        <v>393.877655</v>
      </c>
      <c r="AA49">
        <v>402.84832799999998</v>
      </c>
      <c r="AB49">
        <v>412.407104</v>
      </c>
      <c r="AC49">
        <v>421.19775399999997</v>
      </c>
      <c r="AD49">
        <v>432.338593</v>
      </c>
      <c r="AE49">
        <v>443.17758199999997</v>
      </c>
      <c r="AF49">
        <v>452.02789300000001</v>
      </c>
      <c r="AG49">
        <v>461.66992199999999</v>
      </c>
      <c r="AH49">
        <v>473.00402800000001</v>
      </c>
      <c r="AI49">
        <v>484.415955</v>
      </c>
      <c r="AJ49" s="91">
        <v>2.9000000000000001E-2</v>
      </c>
    </row>
    <row r="50" spans="1:36">
      <c r="A50" t="s">
        <v>2237</v>
      </c>
      <c r="B50" t="s">
        <v>3214</v>
      </c>
      <c r="C50" t="s">
        <v>3401</v>
      </c>
      <c r="D50" t="s">
        <v>2175</v>
      </c>
      <c r="F50">
        <v>12.220840000000001</v>
      </c>
      <c r="G50">
        <v>12.633525000000001</v>
      </c>
      <c r="H50">
        <v>13.030780999999999</v>
      </c>
      <c r="I50">
        <v>13.423806000000001</v>
      </c>
      <c r="J50">
        <v>13.811475</v>
      </c>
      <c r="K50">
        <v>14.194858999999999</v>
      </c>
      <c r="L50">
        <v>14.575961</v>
      </c>
      <c r="M50">
        <v>14.955862</v>
      </c>
      <c r="N50">
        <v>15.335203999999999</v>
      </c>
      <c r="O50">
        <v>15.714410000000001</v>
      </c>
      <c r="P50">
        <v>16.096824999999999</v>
      </c>
      <c r="Q50">
        <v>16.476505</v>
      </c>
      <c r="R50">
        <v>16.856266000000002</v>
      </c>
      <c r="S50">
        <v>17.235403000000002</v>
      </c>
      <c r="T50">
        <v>17.614431</v>
      </c>
      <c r="U50">
        <v>17.993390999999999</v>
      </c>
      <c r="V50">
        <v>18.372463</v>
      </c>
      <c r="W50">
        <v>18.751389</v>
      </c>
      <c r="X50">
        <v>19.130230000000001</v>
      </c>
      <c r="Y50">
        <v>19.509505999999998</v>
      </c>
      <c r="Z50">
        <v>19.888338000000001</v>
      </c>
      <c r="AA50">
        <v>20.267330000000001</v>
      </c>
      <c r="AB50">
        <v>20.646303</v>
      </c>
      <c r="AC50">
        <v>21.025418999999999</v>
      </c>
      <c r="AD50">
        <v>21.404951000000001</v>
      </c>
      <c r="AE50">
        <v>21.784655000000001</v>
      </c>
      <c r="AF50">
        <v>22.164766</v>
      </c>
      <c r="AG50">
        <v>22.544862999999999</v>
      </c>
      <c r="AH50">
        <v>22.924406000000001</v>
      </c>
      <c r="AI50">
        <v>23.303574000000001</v>
      </c>
      <c r="AJ50" s="91">
        <v>2.3E-2</v>
      </c>
    </row>
    <row r="51" spans="1:36">
      <c r="A51" t="s">
        <v>2241</v>
      </c>
      <c r="B51" t="s">
        <v>3216</v>
      </c>
      <c r="C51" t="s">
        <v>3402</v>
      </c>
      <c r="D51" t="s">
        <v>2105</v>
      </c>
      <c r="F51">
        <v>1729.546875</v>
      </c>
      <c r="G51">
        <v>1792.022217</v>
      </c>
      <c r="H51">
        <v>1848.220581</v>
      </c>
      <c r="I51">
        <v>1883.8698730000001</v>
      </c>
      <c r="J51">
        <v>1916.62085</v>
      </c>
      <c r="K51">
        <v>1947.0437010000001</v>
      </c>
      <c r="L51">
        <v>1951.209717</v>
      </c>
      <c r="M51">
        <v>1939.380249</v>
      </c>
      <c r="N51">
        <v>1936.5539550000001</v>
      </c>
      <c r="O51">
        <v>1928.1599120000001</v>
      </c>
      <c r="P51">
        <v>1914.6376949999999</v>
      </c>
      <c r="Q51">
        <v>1908.5673830000001</v>
      </c>
      <c r="R51">
        <v>1907.6708980000001</v>
      </c>
      <c r="S51">
        <v>1904.9582519999999</v>
      </c>
      <c r="T51">
        <v>1902.998779</v>
      </c>
      <c r="U51">
        <v>1909.077393</v>
      </c>
      <c r="V51">
        <v>1922.3214109999999</v>
      </c>
      <c r="W51">
        <v>1932.4445800000001</v>
      </c>
      <c r="X51">
        <v>1949.1938479999999</v>
      </c>
      <c r="Y51">
        <v>1971.0570070000001</v>
      </c>
      <c r="Z51">
        <v>1980.4451899999999</v>
      </c>
      <c r="AA51">
        <v>1987.6733400000001</v>
      </c>
      <c r="AB51">
        <v>1997.4864500000001</v>
      </c>
      <c r="AC51">
        <v>2003.278687</v>
      </c>
      <c r="AD51">
        <v>2019.806519</v>
      </c>
      <c r="AE51">
        <v>2034.356689</v>
      </c>
      <c r="AF51">
        <v>2039.3984379999999</v>
      </c>
      <c r="AG51">
        <v>2047.7833250000001</v>
      </c>
      <c r="AH51">
        <v>2063.3208009999998</v>
      </c>
      <c r="AI51">
        <v>2078.719482</v>
      </c>
      <c r="AJ51" s="91">
        <v>6.0000000000000001E-3</v>
      </c>
    </row>
    <row r="52" spans="1:36">
      <c r="A52" t="s">
        <v>3218</v>
      </c>
      <c r="B52" t="s">
        <v>3219</v>
      </c>
      <c r="C52" t="s">
        <v>3403</v>
      </c>
      <c r="D52" t="s">
        <v>2105</v>
      </c>
      <c r="F52">
        <v>2594.6088869999999</v>
      </c>
      <c r="G52">
        <v>2616.3623050000001</v>
      </c>
      <c r="H52">
        <v>2639.1345209999999</v>
      </c>
      <c r="I52">
        <v>2635.053711</v>
      </c>
      <c r="J52">
        <v>2635.0170899999998</v>
      </c>
      <c r="K52">
        <v>2652.530029</v>
      </c>
      <c r="L52">
        <v>2642.663086</v>
      </c>
      <c r="M52">
        <v>2619.4106449999999</v>
      </c>
      <c r="N52">
        <v>2611.0898440000001</v>
      </c>
      <c r="O52">
        <v>2602.5339359999998</v>
      </c>
      <c r="P52">
        <v>2591.5405270000001</v>
      </c>
      <c r="Q52">
        <v>2587.5864259999998</v>
      </c>
      <c r="R52">
        <v>2587.9536130000001</v>
      </c>
      <c r="S52">
        <v>2584.945557</v>
      </c>
      <c r="T52">
        <v>2579.9072270000001</v>
      </c>
      <c r="U52">
        <v>2585.999268</v>
      </c>
      <c r="V52">
        <v>2601.5971679999998</v>
      </c>
      <c r="W52">
        <v>2614.2192380000001</v>
      </c>
      <c r="X52">
        <v>2631.866211</v>
      </c>
      <c r="Y52">
        <v>2658.173828</v>
      </c>
      <c r="Z52">
        <v>2667.538086</v>
      </c>
      <c r="AA52">
        <v>2672.0629880000001</v>
      </c>
      <c r="AB52">
        <v>2682.5512699999999</v>
      </c>
      <c r="AC52">
        <v>2688.9086910000001</v>
      </c>
      <c r="AD52">
        <v>2707.5009770000001</v>
      </c>
      <c r="AE52">
        <v>2724.6557619999999</v>
      </c>
      <c r="AF52">
        <v>2726.6433109999998</v>
      </c>
      <c r="AG52">
        <v>2730.794922</v>
      </c>
      <c r="AH52">
        <v>2744.2333979999999</v>
      </c>
      <c r="AI52">
        <v>2757.0971679999998</v>
      </c>
      <c r="AJ52" s="91">
        <v>2E-3</v>
      </c>
    </row>
    <row r="53" spans="1:36">
      <c r="A53" t="s">
        <v>3221</v>
      </c>
    </row>
    <row r="54" spans="1:36">
      <c r="A54" t="s">
        <v>1221</v>
      </c>
      <c r="B54" t="s">
        <v>3222</v>
      </c>
      <c r="C54" t="s">
        <v>3404</v>
      </c>
      <c r="D54" t="s">
        <v>2105</v>
      </c>
      <c r="F54">
        <v>534.17749000000003</v>
      </c>
      <c r="G54">
        <v>529.05017099999998</v>
      </c>
      <c r="H54">
        <v>531.29156499999999</v>
      </c>
      <c r="I54">
        <v>524.50122099999999</v>
      </c>
      <c r="J54">
        <v>520.07635500000004</v>
      </c>
      <c r="K54">
        <v>517.93457000000001</v>
      </c>
      <c r="L54">
        <v>506.91644300000002</v>
      </c>
      <c r="M54">
        <v>494.17746</v>
      </c>
      <c r="N54">
        <v>488.24728399999998</v>
      </c>
      <c r="O54">
        <v>474.48867799999999</v>
      </c>
      <c r="P54">
        <v>458.58090199999998</v>
      </c>
      <c r="Q54">
        <v>446.423676</v>
      </c>
      <c r="R54">
        <v>429.57394399999998</v>
      </c>
      <c r="S54">
        <v>418.68350199999998</v>
      </c>
      <c r="T54">
        <v>407.39840700000002</v>
      </c>
      <c r="U54">
        <v>397.86877399999997</v>
      </c>
      <c r="V54">
        <v>389.19769300000002</v>
      </c>
      <c r="W54">
        <v>380.414154</v>
      </c>
      <c r="X54">
        <v>372.01052900000002</v>
      </c>
      <c r="Y54">
        <v>364.385651</v>
      </c>
      <c r="Z54">
        <v>354.02426100000002</v>
      </c>
      <c r="AA54">
        <v>342.05551100000002</v>
      </c>
      <c r="AB54">
        <v>331.35977200000002</v>
      </c>
      <c r="AC54">
        <v>320.68301400000001</v>
      </c>
      <c r="AD54">
        <v>311.22757000000001</v>
      </c>
      <c r="AE54">
        <v>301.368134</v>
      </c>
      <c r="AF54">
        <v>290.38870200000002</v>
      </c>
      <c r="AG54">
        <v>279.09835800000002</v>
      </c>
      <c r="AH54">
        <v>269.47027600000001</v>
      </c>
      <c r="AI54">
        <v>259.45230099999998</v>
      </c>
      <c r="AJ54" s="91">
        <v>-2.5000000000000001E-2</v>
      </c>
    </row>
    <row r="55" spans="1:36">
      <c r="A55" t="s">
        <v>955</v>
      </c>
      <c r="B55" t="s">
        <v>3224</v>
      </c>
      <c r="C55" t="s">
        <v>3405</v>
      </c>
      <c r="D55" t="s">
        <v>2105</v>
      </c>
      <c r="F55">
        <v>248.99551400000001</v>
      </c>
      <c r="G55">
        <v>253.475098</v>
      </c>
      <c r="H55">
        <v>261.16674799999998</v>
      </c>
      <c r="I55">
        <v>265.68563799999998</v>
      </c>
      <c r="J55">
        <v>270.73260499999998</v>
      </c>
      <c r="K55">
        <v>280.23306300000002</v>
      </c>
      <c r="L55">
        <v>285.47311400000001</v>
      </c>
      <c r="M55">
        <v>288.61257899999998</v>
      </c>
      <c r="N55">
        <v>296.93362400000001</v>
      </c>
      <c r="O55">
        <v>299.46310399999999</v>
      </c>
      <c r="P55">
        <v>302.82080100000002</v>
      </c>
      <c r="Q55">
        <v>306.71560699999998</v>
      </c>
      <c r="R55">
        <v>315.91421500000001</v>
      </c>
      <c r="S55">
        <v>317.94976800000001</v>
      </c>
      <c r="T55">
        <v>319.57043499999997</v>
      </c>
      <c r="U55">
        <v>322.329498</v>
      </c>
      <c r="V55">
        <v>326.56982399999998</v>
      </c>
      <c r="W55">
        <v>329.83340500000003</v>
      </c>
      <c r="X55">
        <v>333.70797700000003</v>
      </c>
      <c r="Y55">
        <v>338.72998000000001</v>
      </c>
      <c r="Z55">
        <v>341.65289300000001</v>
      </c>
      <c r="AA55">
        <v>344.585419</v>
      </c>
      <c r="AB55">
        <v>347.49014299999999</v>
      </c>
      <c r="AC55">
        <v>348.99179099999998</v>
      </c>
      <c r="AD55">
        <v>351.88250699999998</v>
      </c>
      <c r="AE55">
        <v>354.56326300000001</v>
      </c>
      <c r="AF55">
        <v>354.19189499999999</v>
      </c>
      <c r="AG55">
        <v>354.444366</v>
      </c>
      <c r="AH55">
        <v>354.877319</v>
      </c>
      <c r="AI55">
        <v>355.272919</v>
      </c>
      <c r="AJ55" s="91">
        <v>1.2E-2</v>
      </c>
    </row>
    <row r="56" spans="1:36">
      <c r="A56" t="s">
        <v>970</v>
      </c>
      <c r="B56" t="s">
        <v>3226</v>
      </c>
      <c r="C56" t="s">
        <v>3406</v>
      </c>
      <c r="D56" t="s">
        <v>2105</v>
      </c>
      <c r="F56">
        <v>1.386849</v>
      </c>
      <c r="G56">
        <v>1.4321159999999999</v>
      </c>
      <c r="H56">
        <v>1.4971950000000001</v>
      </c>
      <c r="I56">
        <v>1.544726</v>
      </c>
      <c r="J56">
        <v>1.600387</v>
      </c>
      <c r="K56">
        <v>1.673017</v>
      </c>
      <c r="L56">
        <v>1.721503</v>
      </c>
      <c r="M56">
        <v>1.765245</v>
      </c>
      <c r="N56">
        <v>1.8374870000000001</v>
      </c>
      <c r="O56">
        <v>1.8804639999999999</v>
      </c>
      <c r="P56">
        <v>1.9295089999999999</v>
      </c>
      <c r="Q56">
        <v>1.983338</v>
      </c>
      <c r="R56">
        <v>2.0413039999999998</v>
      </c>
      <c r="S56">
        <v>2.098112</v>
      </c>
      <c r="T56">
        <v>2.1546500000000002</v>
      </c>
      <c r="U56">
        <v>2.222178</v>
      </c>
      <c r="V56">
        <v>2.3001499999999999</v>
      </c>
      <c r="W56">
        <v>2.3782260000000002</v>
      </c>
      <c r="X56">
        <v>2.4634749999999999</v>
      </c>
      <c r="Y56">
        <v>2.5600070000000001</v>
      </c>
      <c r="Z56">
        <v>2.643364</v>
      </c>
      <c r="AA56">
        <v>2.7243710000000001</v>
      </c>
      <c r="AB56">
        <v>2.8142550000000002</v>
      </c>
      <c r="AC56">
        <v>2.902606</v>
      </c>
      <c r="AD56">
        <v>3.007098</v>
      </c>
      <c r="AE56">
        <v>3.1135600000000001</v>
      </c>
      <c r="AF56">
        <v>3.20567</v>
      </c>
      <c r="AG56">
        <v>3.3030349999999999</v>
      </c>
      <c r="AH56">
        <v>3.4150999999999998</v>
      </c>
      <c r="AI56">
        <v>3.5303330000000002</v>
      </c>
      <c r="AJ56" s="91">
        <v>3.3000000000000002E-2</v>
      </c>
    </row>
    <row r="57" spans="1:36">
      <c r="A57" t="s">
        <v>985</v>
      </c>
      <c r="B57" t="s">
        <v>3228</v>
      </c>
      <c r="C57" t="s">
        <v>3407</v>
      </c>
      <c r="D57" t="s">
        <v>2105</v>
      </c>
      <c r="F57">
        <v>0.98728400000000005</v>
      </c>
      <c r="G57">
        <v>0.90888199999999997</v>
      </c>
      <c r="H57">
        <v>0.848576</v>
      </c>
      <c r="I57">
        <v>0.78387799999999996</v>
      </c>
      <c r="J57">
        <v>0.73523400000000005</v>
      </c>
      <c r="K57">
        <v>0.70518000000000003</v>
      </c>
      <c r="L57">
        <v>0.67109399999999997</v>
      </c>
      <c r="M57">
        <v>0.63854299999999997</v>
      </c>
      <c r="N57">
        <v>0.61843000000000004</v>
      </c>
      <c r="O57">
        <v>0.59630099999999997</v>
      </c>
      <c r="P57">
        <v>0.58179099999999995</v>
      </c>
      <c r="Q57">
        <v>0.569716</v>
      </c>
      <c r="R57">
        <v>0.55968700000000005</v>
      </c>
      <c r="S57">
        <v>0.54988499999999996</v>
      </c>
      <c r="T57">
        <v>0.54051800000000005</v>
      </c>
      <c r="U57">
        <v>0.53424799999999995</v>
      </c>
      <c r="V57">
        <v>0.53058099999999997</v>
      </c>
      <c r="W57">
        <v>0.52702400000000005</v>
      </c>
      <c r="X57">
        <v>0.527644</v>
      </c>
      <c r="Y57">
        <v>0.53065700000000005</v>
      </c>
      <c r="Z57">
        <v>0.530999</v>
      </c>
      <c r="AA57">
        <v>0.53446099999999996</v>
      </c>
      <c r="AB57">
        <v>0.540157</v>
      </c>
      <c r="AC57">
        <v>0.54625199999999996</v>
      </c>
      <c r="AD57">
        <v>0.56285099999999999</v>
      </c>
      <c r="AE57">
        <v>0.58099900000000004</v>
      </c>
      <c r="AF57">
        <v>0.60188399999999997</v>
      </c>
      <c r="AG57">
        <v>0.62583</v>
      </c>
      <c r="AH57">
        <v>0.658721</v>
      </c>
      <c r="AI57">
        <v>0.69498599999999999</v>
      </c>
      <c r="AJ57" s="91">
        <v>-1.2E-2</v>
      </c>
    </row>
    <row r="58" spans="1:36">
      <c r="A58" t="s">
        <v>3230</v>
      </c>
      <c r="B58" t="s">
        <v>3231</v>
      </c>
      <c r="C58" t="s">
        <v>3408</v>
      </c>
      <c r="D58" t="s">
        <v>2105</v>
      </c>
      <c r="F58">
        <v>169.97560100000001</v>
      </c>
      <c r="G58">
        <v>173.01281700000001</v>
      </c>
      <c r="H58">
        <v>177.338379</v>
      </c>
      <c r="I58">
        <v>181.1754</v>
      </c>
      <c r="J58">
        <v>186.144699</v>
      </c>
      <c r="K58">
        <v>193.259964</v>
      </c>
      <c r="L58">
        <v>197.92910800000001</v>
      </c>
      <c r="M58">
        <v>202.977554</v>
      </c>
      <c r="N58">
        <v>210.89587399999999</v>
      </c>
      <c r="O58">
        <v>215.57270800000001</v>
      </c>
      <c r="P58">
        <v>224.188614</v>
      </c>
      <c r="Q58">
        <v>230.263443</v>
      </c>
      <c r="R58">
        <v>236.993225</v>
      </c>
      <c r="S58">
        <v>243.588562</v>
      </c>
      <c r="T58">
        <v>250.15267900000001</v>
      </c>
      <c r="U58">
        <v>257.992615</v>
      </c>
      <c r="V58">
        <v>267.04504400000002</v>
      </c>
      <c r="W58">
        <v>276.10958900000003</v>
      </c>
      <c r="X58">
        <v>286.00692700000002</v>
      </c>
      <c r="Y58">
        <v>297.21414199999998</v>
      </c>
      <c r="Z58">
        <v>306.89172400000001</v>
      </c>
      <c r="AA58">
        <v>316.29666099999997</v>
      </c>
      <c r="AB58">
        <v>326.73202500000002</v>
      </c>
      <c r="AC58">
        <v>336.98959400000001</v>
      </c>
      <c r="AD58">
        <v>349.12094100000002</v>
      </c>
      <c r="AE58">
        <v>361.301331</v>
      </c>
      <c r="AF58">
        <v>371.91748000000001</v>
      </c>
      <c r="AG58">
        <v>382.98825099999999</v>
      </c>
      <c r="AH58">
        <v>395.70764200000002</v>
      </c>
      <c r="AI58">
        <v>408.66970800000001</v>
      </c>
      <c r="AJ58" s="91">
        <v>3.1E-2</v>
      </c>
    </row>
    <row r="59" spans="1:36">
      <c r="A59" t="s">
        <v>2271</v>
      </c>
      <c r="B59" t="s">
        <v>3233</v>
      </c>
      <c r="C59" t="s">
        <v>3409</v>
      </c>
      <c r="D59" t="s">
        <v>2105</v>
      </c>
      <c r="F59">
        <v>9.5860000000000008E-3</v>
      </c>
      <c r="G59">
        <v>9.6109999999999998E-3</v>
      </c>
      <c r="H59">
        <v>9.7549999999999998E-3</v>
      </c>
      <c r="I59">
        <v>9.7719999999999994E-3</v>
      </c>
      <c r="J59">
        <v>9.8289999999999992E-3</v>
      </c>
      <c r="K59">
        <v>9.9760000000000005E-3</v>
      </c>
      <c r="L59">
        <v>9.9659999999999992E-3</v>
      </c>
      <c r="M59">
        <v>9.9209999999999993E-3</v>
      </c>
      <c r="N59">
        <v>1.0026999999999999E-2</v>
      </c>
      <c r="O59">
        <v>9.9620000000000004E-3</v>
      </c>
      <c r="P59">
        <v>9.9240000000000005E-3</v>
      </c>
      <c r="Q59">
        <v>9.9039999999999996E-3</v>
      </c>
      <c r="R59">
        <v>9.8969999999999995E-3</v>
      </c>
      <c r="S59">
        <v>9.8759999999999994E-3</v>
      </c>
      <c r="T59">
        <v>9.8460000000000006E-3</v>
      </c>
      <c r="U59">
        <v>9.8589999999999997E-3</v>
      </c>
      <c r="V59">
        <v>9.9080000000000001E-3</v>
      </c>
      <c r="W59">
        <v>9.946E-3</v>
      </c>
      <c r="X59">
        <v>1.0002E-2</v>
      </c>
      <c r="Y59">
        <v>1.0092E-2</v>
      </c>
      <c r="Z59">
        <v>1.0116999999999999E-2</v>
      </c>
      <c r="AA59">
        <v>1.0123E-2</v>
      </c>
      <c r="AB59">
        <v>1.0152E-2</v>
      </c>
      <c r="AC59">
        <v>1.0166E-2</v>
      </c>
      <c r="AD59">
        <v>1.0225E-2</v>
      </c>
      <c r="AE59">
        <v>1.0279E-2</v>
      </c>
      <c r="AF59">
        <v>1.0274999999999999E-2</v>
      </c>
      <c r="AG59">
        <v>1.0279E-2</v>
      </c>
      <c r="AH59">
        <v>1.0318000000000001E-2</v>
      </c>
      <c r="AI59">
        <v>1.0355E-2</v>
      </c>
      <c r="AJ59" s="91">
        <v>3.0000000000000001E-3</v>
      </c>
    </row>
    <row r="60" spans="1:36">
      <c r="A60" t="s">
        <v>3235</v>
      </c>
      <c r="B60" t="s">
        <v>3236</v>
      </c>
      <c r="C60" t="s">
        <v>3410</v>
      </c>
      <c r="D60" t="s">
        <v>2105</v>
      </c>
      <c r="F60">
        <v>1.5156210000000001</v>
      </c>
      <c r="G60">
        <v>1.5650919999999999</v>
      </c>
      <c r="H60">
        <v>1.6362129999999999</v>
      </c>
      <c r="I60">
        <v>1.688158</v>
      </c>
      <c r="J60">
        <v>1.7489859999999999</v>
      </c>
      <c r="K60">
        <v>1.82836</v>
      </c>
      <c r="L60">
        <v>1.8813489999999999</v>
      </c>
      <c r="M60">
        <v>1.929152</v>
      </c>
      <c r="N60">
        <v>2.0081020000000001</v>
      </c>
      <c r="O60">
        <v>2.055069</v>
      </c>
      <c r="P60">
        <v>2.1086689999999999</v>
      </c>
      <c r="Q60">
        <v>2.1674950000000002</v>
      </c>
      <c r="R60">
        <v>2.2308439999999998</v>
      </c>
      <c r="S60">
        <v>2.292926</v>
      </c>
      <c r="T60">
        <v>2.3547150000000001</v>
      </c>
      <c r="U60">
        <v>2.4285130000000001</v>
      </c>
      <c r="V60">
        <v>2.513725</v>
      </c>
      <c r="W60">
        <v>2.5990510000000002</v>
      </c>
      <c r="X60">
        <v>2.692215</v>
      </c>
      <c r="Y60">
        <v>2.7977099999999999</v>
      </c>
      <c r="Z60">
        <v>2.8888060000000002</v>
      </c>
      <c r="AA60">
        <v>2.9773360000000002</v>
      </c>
      <c r="AB60">
        <v>3.0755650000000001</v>
      </c>
      <c r="AC60">
        <v>3.1721210000000002</v>
      </c>
      <c r="AD60">
        <v>3.2863150000000001</v>
      </c>
      <c r="AE60">
        <v>3.4026619999999999</v>
      </c>
      <c r="AF60">
        <v>3.5033240000000001</v>
      </c>
      <c r="AG60">
        <v>3.6097299999999999</v>
      </c>
      <c r="AH60">
        <v>3.7322000000000002</v>
      </c>
      <c r="AI60">
        <v>3.8581340000000002</v>
      </c>
      <c r="AJ60" s="91">
        <v>3.3000000000000002E-2</v>
      </c>
    </row>
    <row r="61" spans="1:36">
      <c r="A61" t="s">
        <v>3238</v>
      </c>
      <c r="B61" t="s">
        <v>3239</v>
      </c>
      <c r="C61" t="s">
        <v>3411</v>
      </c>
      <c r="D61" t="s">
        <v>2105</v>
      </c>
      <c r="F61">
        <v>1.5846640000000001</v>
      </c>
      <c r="G61">
        <v>1.636388</v>
      </c>
      <c r="H61">
        <v>1.7107490000000001</v>
      </c>
      <c r="I61">
        <v>1.7650600000000001</v>
      </c>
      <c r="J61">
        <v>1.82866</v>
      </c>
      <c r="K61">
        <v>1.9116489999999999</v>
      </c>
      <c r="L61">
        <v>1.967052</v>
      </c>
      <c r="M61">
        <v>2.0170330000000001</v>
      </c>
      <c r="N61">
        <v>2.0995789999999999</v>
      </c>
      <c r="O61">
        <v>2.1486860000000001</v>
      </c>
      <c r="P61">
        <v>2.2047270000000001</v>
      </c>
      <c r="Q61">
        <v>2.2662330000000002</v>
      </c>
      <c r="R61">
        <v>2.3324669999999998</v>
      </c>
      <c r="S61">
        <v>2.3973779999999998</v>
      </c>
      <c r="T61">
        <v>2.4619810000000002</v>
      </c>
      <c r="U61">
        <v>2.5391409999999999</v>
      </c>
      <c r="V61">
        <v>2.6282350000000001</v>
      </c>
      <c r="W61">
        <v>2.7174469999999999</v>
      </c>
      <c r="X61">
        <v>2.8148559999999998</v>
      </c>
      <c r="Y61">
        <v>2.9251559999999999</v>
      </c>
      <c r="Z61">
        <v>3.0204029999999999</v>
      </c>
      <c r="AA61">
        <v>3.112965</v>
      </c>
      <c r="AB61">
        <v>3.2156690000000001</v>
      </c>
      <c r="AC61">
        <v>3.3166229999999999</v>
      </c>
      <c r="AD61">
        <v>3.4360179999999998</v>
      </c>
      <c r="AE61">
        <v>3.5576660000000002</v>
      </c>
      <c r="AF61">
        <v>3.6629139999999998</v>
      </c>
      <c r="AG61">
        <v>3.7741669999999998</v>
      </c>
      <c r="AH61">
        <v>3.9022160000000001</v>
      </c>
      <c r="AI61">
        <v>4.0338859999999999</v>
      </c>
      <c r="AJ61" s="91">
        <v>3.3000000000000002E-2</v>
      </c>
    </row>
    <row r="62" spans="1:36">
      <c r="A62" t="s">
        <v>2287</v>
      </c>
      <c r="B62" t="s">
        <v>3241</v>
      </c>
      <c r="C62" t="s">
        <v>3412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t="s">
        <v>549</v>
      </c>
    </row>
    <row r="63" spans="1:36">
      <c r="A63" t="s">
        <v>3243</v>
      </c>
      <c r="B63" t="s">
        <v>3244</v>
      </c>
      <c r="C63" t="s">
        <v>3413</v>
      </c>
      <c r="D63" t="s">
        <v>2105</v>
      </c>
      <c r="F63">
        <v>958.63269000000003</v>
      </c>
      <c r="G63">
        <v>961.09008800000004</v>
      </c>
      <c r="H63">
        <v>975.499146</v>
      </c>
      <c r="I63">
        <v>977.15386999999998</v>
      </c>
      <c r="J63">
        <v>982.87670900000001</v>
      </c>
      <c r="K63">
        <v>997.55578600000001</v>
      </c>
      <c r="L63">
        <v>996.56970200000001</v>
      </c>
      <c r="M63">
        <v>992.12756300000001</v>
      </c>
      <c r="N63">
        <v>1002.650452</v>
      </c>
      <c r="O63">
        <v>996.21490500000004</v>
      </c>
      <c r="P63">
        <v>992.42498799999998</v>
      </c>
      <c r="Q63">
        <v>990.39935300000002</v>
      </c>
      <c r="R63">
        <v>989.65551800000003</v>
      </c>
      <c r="S63">
        <v>987.57006799999999</v>
      </c>
      <c r="T63">
        <v>984.64318800000001</v>
      </c>
      <c r="U63">
        <v>985.92480499999999</v>
      </c>
      <c r="V63">
        <v>990.79522699999995</v>
      </c>
      <c r="W63">
        <v>994.58880599999998</v>
      </c>
      <c r="X63">
        <v>1000.233582</v>
      </c>
      <c r="Y63">
        <v>1009.153442</v>
      </c>
      <c r="Z63">
        <v>1011.662598</v>
      </c>
      <c r="AA63">
        <v>1012.296814</v>
      </c>
      <c r="AB63">
        <v>1015.2377320000001</v>
      </c>
      <c r="AC63">
        <v>1016.612183</v>
      </c>
      <c r="AD63">
        <v>1022.53363</v>
      </c>
      <c r="AE63">
        <v>1027.8979489999999</v>
      </c>
      <c r="AF63">
        <v>1027.482178</v>
      </c>
      <c r="AG63">
        <v>1027.854004</v>
      </c>
      <c r="AH63">
        <v>1031.7738039999999</v>
      </c>
      <c r="AI63">
        <v>1035.5225829999999</v>
      </c>
      <c r="AJ63" s="91">
        <v>3.0000000000000001E-3</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K63"/>
  <sheetViews>
    <sheetView workbookViewId="0"/>
  </sheetViews>
  <sheetFormatPr defaultRowHeight="14.25"/>
  <sheetData>
    <row r="1" spans="1:37">
      <c r="A1" t="s">
        <v>3141</v>
      </c>
    </row>
    <row r="2" spans="1:37">
      <c r="A2" t="s">
        <v>3414</v>
      </c>
    </row>
    <row r="3" spans="1:37">
      <c r="A3" t="s">
        <v>3415</v>
      </c>
    </row>
    <row r="4" spans="1:37">
      <c r="A4" t="s">
        <v>330</v>
      </c>
    </row>
    <row r="5" spans="1:37">
      <c r="B5" t="s">
        <v>331</v>
      </c>
      <c r="C5" t="s">
        <v>332</v>
      </c>
      <c r="D5" t="s">
        <v>333</v>
      </c>
      <c r="E5">
        <v>2019</v>
      </c>
      <c r="F5">
        <v>2020</v>
      </c>
      <c r="G5">
        <v>2021</v>
      </c>
      <c r="H5">
        <v>2022</v>
      </c>
      <c r="I5">
        <v>2023</v>
      </c>
      <c r="J5">
        <v>2024</v>
      </c>
      <c r="K5">
        <v>2025</v>
      </c>
      <c r="L5">
        <v>2026</v>
      </c>
      <c r="M5">
        <v>2027</v>
      </c>
      <c r="N5">
        <v>2028</v>
      </c>
      <c r="O5">
        <v>2029</v>
      </c>
      <c r="P5">
        <v>2030</v>
      </c>
      <c r="Q5">
        <v>2031</v>
      </c>
      <c r="R5">
        <v>2032</v>
      </c>
      <c r="S5">
        <v>2033</v>
      </c>
      <c r="T5">
        <v>2034</v>
      </c>
      <c r="U5">
        <v>2035</v>
      </c>
      <c r="V5">
        <v>2036</v>
      </c>
      <c r="W5">
        <v>2037</v>
      </c>
      <c r="X5">
        <v>2038</v>
      </c>
      <c r="Y5">
        <v>2039</v>
      </c>
      <c r="Z5">
        <v>2040</v>
      </c>
      <c r="AA5">
        <v>2041</v>
      </c>
      <c r="AB5">
        <v>2042</v>
      </c>
      <c r="AC5">
        <v>2043</v>
      </c>
      <c r="AD5">
        <v>2044</v>
      </c>
      <c r="AE5">
        <v>2045</v>
      </c>
      <c r="AF5">
        <v>2046</v>
      </c>
      <c r="AG5">
        <v>2047</v>
      </c>
      <c r="AH5">
        <v>2048</v>
      </c>
      <c r="AI5">
        <v>2049</v>
      </c>
      <c r="AJ5">
        <v>2050</v>
      </c>
      <c r="AK5" t="s">
        <v>807</v>
      </c>
    </row>
    <row r="6" spans="1:37">
      <c r="A6" t="s">
        <v>2099</v>
      </c>
    </row>
    <row r="7" spans="1:37">
      <c r="A7" t="s">
        <v>2100</v>
      </c>
      <c r="D7" t="s">
        <v>2105</v>
      </c>
    </row>
    <row r="8" spans="1:37">
      <c r="A8" t="s">
        <v>2102</v>
      </c>
      <c r="B8" t="s">
        <v>3144</v>
      </c>
      <c r="C8" t="s">
        <v>3416</v>
      </c>
      <c r="D8" t="s">
        <v>2105</v>
      </c>
      <c r="F8">
        <v>887.74676499999998</v>
      </c>
      <c r="G8">
        <v>951.13800000000003</v>
      </c>
      <c r="H8">
        <v>1035.1241460000001</v>
      </c>
      <c r="I8">
        <v>1041.135254</v>
      </c>
      <c r="J8">
        <v>1051.2216800000001</v>
      </c>
      <c r="K8">
        <v>1071.169312</v>
      </c>
      <c r="L8">
        <v>1065.940918</v>
      </c>
      <c r="M8">
        <v>1047.2211910000001</v>
      </c>
      <c r="N8">
        <v>1057.969116</v>
      </c>
      <c r="O8">
        <v>1063.232178</v>
      </c>
      <c r="P8">
        <v>1076.8826899999999</v>
      </c>
      <c r="Q8">
        <v>1081.3416749999999</v>
      </c>
      <c r="R8">
        <v>1083.07251</v>
      </c>
      <c r="S8">
        <v>1085.5775149999999</v>
      </c>
      <c r="T8">
        <v>1087.617432</v>
      </c>
      <c r="U8">
        <v>1079.987183</v>
      </c>
      <c r="V8">
        <v>1069.120361</v>
      </c>
      <c r="W8">
        <v>1062.8526609999999</v>
      </c>
      <c r="X8">
        <v>1060.5535890000001</v>
      </c>
      <c r="Y8">
        <v>1050.5938719999999</v>
      </c>
      <c r="Z8">
        <v>1045.7497559999999</v>
      </c>
      <c r="AA8">
        <v>1046.1491699999999</v>
      </c>
      <c r="AB8">
        <v>1046.971802</v>
      </c>
      <c r="AC8">
        <v>1038.8199460000001</v>
      </c>
      <c r="AD8">
        <v>1033.685547</v>
      </c>
      <c r="AE8">
        <v>1033.3675539999999</v>
      </c>
      <c r="AF8">
        <v>1032.8249510000001</v>
      </c>
      <c r="AG8">
        <v>1028.5242920000001</v>
      </c>
      <c r="AH8">
        <v>1023.155762</v>
      </c>
      <c r="AI8">
        <v>1010.315613</v>
      </c>
      <c r="AJ8">
        <v>997.07824700000003</v>
      </c>
      <c r="AK8" s="91">
        <v>4.0000000000000001E-3</v>
      </c>
    </row>
    <row r="9" spans="1:37">
      <c r="A9" t="s">
        <v>2107</v>
      </c>
      <c r="B9" t="s">
        <v>3146</v>
      </c>
      <c r="C9" t="s">
        <v>3417</v>
      </c>
      <c r="D9" t="s">
        <v>2105</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t="s">
        <v>549</v>
      </c>
    </row>
    <row r="10" spans="1:37">
      <c r="A10" t="s">
        <v>2111</v>
      </c>
      <c r="B10" t="s">
        <v>3148</v>
      </c>
      <c r="C10" t="s">
        <v>3418</v>
      </c>
      <c r="D10" t="s">
        <v>2105</v>
      </c>
      <c r="F10">
        <v>887.74676499999998</v>
      </c>
      <c r="G10">
        <v>951.13800000000003</v>
      </c>
      <c r="H10">
        <v>1035.1241460000001</v>
      </c>
      <c r="I10">
        <v>1041.135254</v>
      </c>
      <c r="J10">
        <v>1051.2216800000001</v>
      </c>
      <c r="K10">
        <v>1071.169312</v>
      </c>
      <c r="L10">
        <v>1065.940918</v>
      </c>
      <c r="M10">
        <v>1047.2211910000001</v>
      </c>
      <c r="N10">
        <v>1057.969116</v>
      </c>
      <c r="O10">
        <v>1063.232178</v>
      </c>
      <c r="P10">
        <v>1076.8826899999999</v>
      </c>
      <c r="Q10">
        <v>1081.3416749999999</v>
      </c>
      <c r="R10">
        <v>1083.07251</v>
      </c>
      <c r="S10">
        <v>1085.5775149999999</v>
      </c>
      <c r="T10">
        <v>1087.617432</v>
      </c>
      <c r="U10">
        <v>1079.987183</v>
      </c>
      <c r="V10">
        <v>1069.120361</v>
      </c>
      <c r="W10">
        <v>1062.8526609999999</v>
      </c>
      <c r="X10">
        <v>1060.5535890000001</v>
      </c>
      <c r="Y10">
        <v>1050.5938719999999</v>
      </c>
      <c r="Z10">
        <v>1045.7497559999999</v>
      </c>
      <c r="AA10">
        <v>1046.1491699999999</v>
      </c>
      <c r="AB10">
        <v>1046.971802</v>
      </c>
      <c r="AC10">
        <v>1038.8199460000001</v>
      </c>
      <c r="AD10">
        <v>1033.685547</v>
      </c>
      <c r="AE10">
        <v>1033.3675539999999</v>
      </c>
      <c r="AF10">
        <v>1032.8249510000001</v>
      </c>
      <c r="AG10">
        <v>1028.5242920000001</v>
      </c>
      <c r="AH10">
        <v>1023.155762</v>
      </c>
      <c r="AI10">
        <v>1010.315613</v>
      </c>
      <c r="AJ10">
        <v>997.07824700000003</v>
      </c>
      <c r="AK10" s="91">
        <v>4.0000000000000001E-3</v>
      </c>
    </row>
    <row r="11" spans="1:37">
      <c r="A11" t="s">
        <v>2114</v>
      </c>
    </row>
    <row r="12" spans="1:37">
      <c r="A12" t="s">
        <v>2116</v>
      </c>
      <c r="B12" t="s">
        <v>3150</v>
      </c>
      <c r="C12" t="s">
        <v>3419</v>
      </c>
      <c r="D12" t="s">
        <v>2105</v>
      </c>
      <c r="F12">
        <v>43.231929999999998</v>
      </c>
      <c r="G12">
        <v>46.397167000000003</v>
      </c>
      <c r="H12">
        <v>50.597298000000002</v>
      </c>
      <c r="I12">
        <v>51.012402000000002</v>
      </c>
      <c r="J12">
        <v>51.678215000000002</v>
      </c>
      <c r="K12">
        <v>52.873004999999999</v>
      </c>
      <c r="L12">
        <v>52.872264999999999</v>
      </c>
      <c r="M12">
        <v>52.255093000000002</v>
      </c>
      <c r="N12">
        <v>53.147571999999997</v>
      </c>
      <c r="O12">
        <v>53.804630000000003</v>
      </c>
      <c r="P12">
        <v>54.917774000000001</v>
      </c>
      <c r="Q12">
        <v>55.581383000000002</v>
      </c>
      <c r="R12">
        <v>56.106506000000003</v>
      </c>
      <c r="S12">
        <v>56.661307999999998</v>
      </c>
      <c r="T12">
        <v>57.172893999999999</v>
      </c>
      <c r="U12">
        <v>57.14819</v>
      </c>
      <c r="V12">
        <v>56.917968999999999</v>
      </c>
      <c r="W12">
        <v>56.899635000000004</v>
      </c>
      <c r="X12">
        <v>57.065680999999998</v>
      </c>
      <c r="Y12">
        <v>56.793671000000003</v>
      </c>
      <c r="Z12">
        <v>56.775207999999999</v>
      </c>
      <c r="AA12">
        <v>57.024245999999998</v>
      </c>
      <c r="AB12">
        <v>57.283405000000002</v>
      </c>
      <c r="AC12">
        <v>57.039470999999999</v>
      </c>
      <c r="AD12">
        <v>56.950355999999999</v>
      </c>
      <c r="AE12">
        <v>57.119087</v>
      </c>
      <c r="AF12">
        <v>57.270328999999997</v>
      </c>
      <c r="AG12">
        <v>57.208607000000001</v>
      </c>
      <c r="AH12">
        <v>57.083137999999998</v>
      </c>
      <c r="AI12">
        <v>56.535797000000002</v>
      </c>
      <c r="AJ12">
        <v>55.960597999999997</v>
      </c>
      <c r="AK12" s="91">
        <v>8.9999999999999993E-3</v>
      </c>
    </row>
    <row r="13" spans="1:37">
      <c r="A13" t="s">
        <v>2424</v>
      </c>
      <c r="B13" t="s">
        <v>3365</v>
      </c>
      <c r="C13" t="s">
        <v>3420</v>
      </c>
      <c r="D13" t="s">
        <v>2105</v>
      </c>
      <c r="F13">
        <v>1.141637</v>
      </c>
      <c r="G13">
        <v>1.2717799999999999</v>
      </c>
      <c r="H13">
        <v>1.4503630000000001</v>
      </c>
      <c r="I13">
        <v>1.5408679999999999</v>
      </c>
      <c r="J13">
        <v>1.6569860000000001</v>
      </c>
      <c r="K13">
        <v>1.8110790000000001</v>
      </c>
      <c r="L13">
        <v>1.9439649999999999</v>
      </c>
      <c r="M13">
        <v>2.0675599999999998</v>
      </c>
      <c r="N13">
        <v>2.2630710000000001</v>
      </c>
      <c r="O13">
        <v>2.4594459999999998</v>
      </c>
      <c r="P13">
        <v>2.68221</v>
      </c>
      <c r="Q13">
        <v>2.8821539999999999</v>
      </c>
      <c r="R13">
        <v>3.0664539999999998</v>
      </c>
      <c r="S13">
        <v>3.2392129999999999</v>
      </c>
      <c r="T13">
        <v>3.393659</v>
      </c>
      <c r="U13">
        <v>3.4983620000000002</v>
      </c>
      <c r="V13">
        <v>3.5719789999999998</v>
      </c>
      <c r="W13">
        <v>3.6422110000000001</v>
      </c>
      <c r="X13">
        <v>3.7102400000000002</v>
      </c>
      <c r="Y13">
        <v>3.7378</v>
      </c>
      <c r="Z13">
        <v>3.7720630000000002</v>
      </c>
      <c r="AA13">
        <v>3.8163450000000001</v>
      </c>
      <c r="AB13">
        <v>3.8552499999999998</v>
      </c>
      <c r="AC13">
        <v>3.8553679999999999</v>
      </c>
      <c r="AD13">
        <v>3.8620169999999998</v>
      </c>
      <c r="AE13">
        <v>3.8831869999999999</v>
      </c>
      <c r="AF13">
        <v>3.9009179999999999</v>
      </c>
      <c r="AG13">
        <v>3.90239</v>
      </c>
      <c r="AH13">
        <v>3.8981439999999998</v>
      </c>
      <c r="AI13">
        <v>3.8640180000000002</v>
      </c>
      <c r="AJ13">
        <v>3.827153</v>
      </c>
      <c r="AK13" s="91">
        <v>4.1000000000000002E-2</v>
      </c>
    </row>
    <row r="14" spans="1:37">
      <c r="A14" t="s">
        <v>2427</v>
      </c>
      <c r="B14" t="s">
        <v>3367</v>
      </c>
      <c r="C14" t="s">
        <v>3421</v>
      </c>
      <c r="D14" t="s">
        <v>2105</v>
      </c>
      <c r="F14">
        <v>2.1203259999999999</v>
      </c>
      <c r="G14">
        <v>2.545623</v>
      </c>
      <c r="H14">
        <v>3.1445669999999999</v>
      </c>
      <c r="I14">
        <v>3.4981279999999999</v>
      </c>
      <c r="J14">
        <v>4.418183</v>
      </c>
      <c r="K14">
        <v>5.707281</v>
      </c>
      <c r="L14">
        <v>7.2826959999999996</v>
      </c>
      <c r="M14">
        <v>9.4706799999999998</v>
      </c>
      <c r="N14">
        <v>12.385312000000001</v>
      </c>
      <c r="O14">
        <v>15.745875</v>
      </c>
      <c r="P14">
        <v>19.713190000000001</v>
      </c>
      <c r="Q14">
        <v>23.919433999999999</v>
      </c>
      <c r="R14">
        <v>28.331671</v>
      </c>
      <c r="S14">
        <v>32.918205</v>
      </c>
      <c r="T14">
        <v>37.550114000000001</v>
      </c>
      <c r="U14">
        <v>41.788277000000001</v>
      </c>
      <c r="V14">
        <v>45.735210000000002</v>
      </c>
      <c r="W14">
        <v>49.689799999999998</v>
      </c>
      <c r="X14">
        <v>53.664470999999999</v>
      </c>
      <c r="Y14">
        <v>57.074711000000001</v>
      </c>
      <c r="Z14">
        <v>60.587704000000002</v>
      </c>
      <c r="AA14">
        <v>64.281989999999993</v>
      </c>
      <c r="AB14">
        <v>67.915694999999999</v>
      </c>
      <c r="AC14">
        <v>70.867546000000004</v>
      </c>
      <c r="AD14">
        <v>73.921158000000005</v>
      </c>
      <c r="AE14">
        <v>77.254807</v>
      </c>
      <c r="AF14">
        <v>80.533966000000007</v>
      </c>
      <c r="AG14">
        <v>83.479506999999998</v>
      </c>
      <c r="AH14">
        <v>86.290801999999999</v>
      </c>
      <c r="AI14">
        <v>88.404319999999998</v>
      </c>
      <c r="AJ14">
        <v>90.396332000000001</v>
      </c>
      <c r="AK14" s="91">
        <v>0.13300000000000001</v>
      </c>
    </row>
    <row r="15" spans="1:37">
      <c r="A15" t="s">
        <v>2430</v>
      </c>
      <c r="B15" t="s">
        <v>3369</v>
      </c>
      <c r="C15" t="s">
        <v>3422</v>
      </c>
      <c r="D15" t="s">
        <v>2105</v>
      </c>
      <c r="F15">
        <v>0.97709100000000004</v>
      </c>
      <c r="G15">
        <v>1.3488039999999999</v>
      </c>
      <c r="H15">
        <v>1.8793709999999999</v>
      </c>
      <c r="I15">
        <v>2.4006810000000001</v>
      </c>
      <c r="J15">
        <v>3.0498729999999998</v>
      </c>
      <c r="K15">
        <v>3.8655210000000002</v>
      </c>
      <c r="L15">
        <v>4.7208259999999997</v>
      </c>
      <c r="M15">
        <v>5.6071600000000004</v>
      </c>
      <c r="N15">
        <v>6.7338870000000002</v>
      </c>
      <c r="O15">
        <v>7.9008719999999997</v>
      </c>
      <c r="P15">
        <v>9.1704860000000004</v>
      </c>
      <c r="Q15">
        <v>10.359472</v>
      </c>
      <c r="R15">
        <v>11.468171999999999</v>
      </c>
      <c r="S15">
        <v>12.498233000000001</v>
      </c>
      <c r="T15">
        <v>13.41681</v>
      </c>
      <c r="U15">
        <v>14.094271000000001</v>
      </c>
      <c r="V15">
        <v>14.601962</v>
      </c>
      <c r="W15">
        <v>15.056646000000001</v>
      </c>
      <c r="X15">
        <v>15.469984999999999</v>
      </c>
      <c r="Y15">
        <v>15.687424999999999</v>
      </c>
      <c r="Z15">
        <v>15.910647000000001</v>
      </c>
      <c r="AA15">
        <v>16.158937000000002</v>
      </c>
      <c r="AB15">
        <v>16.371126</v>
      </c>
      <c r="AC15">
        <v>16.407829</v>
      </c>
      <c r="AD15">
        <v>16.463743000000001</v>
      </c>
      <c r="AE15">
        <v>16.575125</v>
      </c>
      <c r="AF15">
        <v>16.66696</v>
      </c>
      <c r="AG15">
        <v>16.685521999999999</v>
      </c>
      <c r="AH15">
        <v>16.676682</v>
      </c>
      <c r="AI15">
        <v>16.537703</v>
      </c>
      <c r="AJ15">
        <v>16.385199</v>
      </c>
      <c r="AK15" s="91">
        <v>9.9000000000000005E-2</v>
      </c>
    </row>
    <row r="16" spans="1:37">
      <c r="A16" t="s">
        <v>2499</v>
      </c>
      <c r="B16" t="s">
        <v>3423</v>
      </c>
      <c r="C16" t="s">
        <v>3424</v>
      </c>
      <c r="D16" t="s">
        <v>2105</v>
      </c>
      <c r="F16">
        <v>2.2577289999999999</v>
      </c>
      <c r="G16">
        <v>2.4772059999999998</v>
      </c>
      <c r="H16">
        <v>2.7762630000000001</v>
      </c>
      <c r="I16">
        <v>2.8918710000000001</v>
      </c>
      <c r="J16">
        <v>3.0430229999999998</v>
      </c>
      <c r="K16">
        <v>3.2501500000000001</v>
      </c>
      <c r="L16">
        <v>3.407111</v>
      </c>
      <c r="M16">
        <v>3.5401479999999999</v>
      </c>
      <c r="N16">
        <v>3.7898499999999999</v>
      </c>
      <c r="O16">
        <v>4.0356300000000003</v>
      </c>
      <c r="P16">
        <v>4.3221639999999999</v>
      </c>
      <c r="Q16">
        <v>4.5722969999999998</v>
      </c>
      <c r="R16">
        <v>4.8010390000000003</v>
      </c>
      <c r="S16">
        <v>5.0167719999999996</v>
      </c>
      <c r="T16">
        <v>5.2099659999999997</v>
      </c>
      <c r="U16">
        <v>5.3331309999999998</v>
      </c>
      <c r="V16">
        <v>5.4152579999999997</v>
      </c>
      <c r="W16">
        <v>5.4978369999999996</v>
      </c>
      <c r="X16">
        <v>5.5816869999999996</v>
      </c>
      <c r="Y16">
        <v>5.6085289999999999</v>
      </c>
      <c r="Z16">
        <v>5.6486159999999996</v>
      </c>
      <c r="AA16">
        <v>5.7061580000000003</v>
      </c>
      <c r="AB16">
        <v>5.7575599999999998</v>
      </c>
      <c r="AC16">
        <v>5.7525750000000002</v>
      </c>
      <c r="AD16">
        <v>5.7585559999999996</v>
      </c>
      <c r="AE16">
        <v>5.7871090000000001</v>
      </c>
      <c r="AF16">
        <v>5.8112329999999996</v>
      </c>
      <c r="AG16">
        <v>5.811674</v>
      </c>
      <c r="AH16">
        <v>5.8040229999999999</v>
      </c>
      <c r="AI16">
        <v>5.7522120000000001</v>
      </c>
      <c r="AJ16">
        <v>5.6965789999999998</v>
      </c>
      <c r="AK16" s="91">
        <v>3.1E-2</v>
      </c>
    </row>
    <row r="17" spans="1:37">
      <c r="A17" t="s">
        <v>2502</v>
      </c>
      <c r="B17" t="s">
        <v>3425</v>
      </c>
      <c r="C17" t="s">
        <v>3426</v>
      </c>
      <c r="D17" t="s">
        <v>2105</v>
      </c>
      <c r="F17">
        <v>1.1669890000000001</v>
      </c>
      <c r="G17">
        <v>1.335196</v>
      </c>
      <c r="H17">
        <v>1.5689820000000001</v>
      </c>
      <c r="I17">
        <v>1.7217560000000001</v>
      </c>
      <c r="J17">
        <v>1.915103</v>
      </c>
      <c r="K17">
        <v>2.1654559999999998</v>
      </c>
      <c r="L17">
        <v>2.401986</v>
      </c>
      <c r="M17">
        <v>2.634315</v>
      </c>
      <c r="N17">
        <v>2.964432</v>
      </c>
      <c r="O17">
        <v>3.3008009999999999</v>
      </c>
      <c r="P17">
        <v>3.6750120000000002</v>
      </c>
      <c r="Q17">
        <v>4.017601</v>
      </c>
      <c r="R17">
        <v>4.3351160000000002</v>
      </c>
      <c r="S17">
        <v>4.6314960000000003</v>
      </c>
      <c r="T17">
        <v>4.8961490000000003</v>
      </c>
      <c r="U17">
        <v>5.0829969999999998</v>
      </c>
      <c r="V17">
        <v>5.2186310000000002</v>
      </c>
      <c r="W17">
        <v>5.3439990000000002</v>
      </c>
      <c r="X17">
        <v>5.4617570000000004</v>
      </c>
      <c r="Y17">
        <v>5.5162529999999999</v>
      </c>
      <c r="Z17">
        <v>5.577604</v>
      </c>
      <c r="AA17">
        <v>5.6514360000000003</v>
      </c>
      <c r="AB17">
        <v>5.7154939999999996</v>
      </c>
      <c r="AC17">
        <v>5.7205859999999999</v>
      </c>
      <c r="AD17">
        <v>5.7342009999999997</v>
      </c>
      <c r="AE17">
        <v>5.7685040000000001</v>
      </c>
      <c r="AF17">
        <v>5.7970389999999998</v>
      </c>
      <c r="AG17">
        <v>5.8008920000000002</v>
      </c>
      <c r="AH17">
        <v>5.7958460000000001</v>
      </c>
      <c r="AI17">
        <v>5.7460589999999998</v>
      </c>
      <c r="AJ17">
        <v>5.691954</v>
      </c>
      <c r="AK17" s="91">
        <v>5.3999999999999999E-2</v>
      </c>
    </row>
    <row r="18" spans="1:37">
      <c r="A18" t="s">
        <v>2137</v>
      </c>
      <c r="B18" t="s">
        <v>3159</v>
      </c>
      <c r="C18" t="s">
        <v>3427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t="s">
        <v>549</v>
      </c>
    </row>
    <row r="19" spans="1:37">
      <c r="A19" t="s">
        <v>2141</v>
      </c>
      <c r="B19" t="s">
        <v>3161</v>
      </c>
      <c r="C19" t="s">
        <v>3428</v>
      </c>
      <c r="D19" t="s">
        <v>2105</v>
      </c>
      <c r="F19">
        <v>27.368756999999999</v>
      </c>
      <c r="G19">
        <v>30.145947</v>
      </c>
      <c r="H19">
        <v>33.929447000000003</v>
      </c>
      <c r="I19">
        <v>35.514190999999997</v>
      </c>
      <c r="J19">
        <v>37.573292000000002</v>
      </c>
      <c r="K19">
        <v>40.366233999999999</v>
      </c>
      <c r="L19">
        <v>42.574576999999998</v>
      </c>
      <c r="M19">
        <v>44.508826999999997</v>
      </c>
      <c r="N19">
        <v>47.931389000000003</v>
      </c>
      <c r="O19">
        <v>51.322639000000002</v>
      </c>
      <c r="P19">
        <v>55.241013000000002</v>
      </c>
      <c r="Q19">
        <v>58.692836999999997</v>
      </c>
      <c r="R19">
        <v>61.857754</v>
      </c>
      <c r="S19">
        <v>64.836639000000005</v>
      </c>
      <c r="T19">
        <v>67.502785000000003</v>
      </c>
      <c r="U19">
        <v>69.238090999999997</v>
      </c>
      <c r="V19">
        <v>70.416870000000003</v>
      </c>
      <c r="W19">
        <v>71.580535999999995</v>
      </c>
      <c r="X19">
        <v>72.743369999999999</v>
      </c>
      <c r="Y19">
        <v>73.148589999999999</v>
      </c>
      <c r="Z19">
        <v>73.714423999999994</v>
      </c>
      <c r="AA19">
        <v>74.498740999999995</v>
      </c>
      <c r="AB19">
        <v>75.195633000000001</v>
      </c>
      <c r="AC19">
        <v>75.150229999999993</v>
      </c>
      <c r="AD19">
        <v>75.243423000000007</v>
      </c>
      <c r="AE19">
        <v>75.628005999999999</v>
      </c>
      <c r="AF19">
        <v>75.952095</v>
      </c>
      <c r="AG19">
        <v>75.964545999999999</v>
      </c>
      <c r="AH19">
        <v>75.869620999999995</v>
      </c>
      <c r="AI19">
        <v>75.196190000000001</v>
      </c>
      <c r="AJ19">
        <v>74.471801999999997</v>
      </c>
      <c r="AK19" s="91">
        <v>3.4000000000000002E-2</v>
      </c>
    </row>
    <row r="20" spans="1:37">
      <c r="A20" t="s">
        <v>2145</v>
      </c>
      <c r="B20" t="s">
        <v>3163</v>
      </c>
      <c r="C20" t="s">
        <v>3429</v>
      </c>
      <c r="D20" t="s">
        <v>2105</v>
      </c>
      <c r="F20">
        <v>0.29974099999999998</v>
      </c>
      <c r="G20">
        <v>0.321629</v>
      </c>
      <c r="H20">
        <v>0.35073399999999999</v>
      </c>
      <c r="I20">
        <v>0.35360900000000001</v>
      </c>
      <c r="J20">
        <v>0.35822399999999999</v>
      </c>
      <c r="K20">
        <v>0.366506</v>
      </c>
      <c r="L20">
        <v>0.36650100000000002</v>
      </c>
      <c r="M20">
        <v>0.36222300000000002</v>
      </c>
      <c r="N20">
        <v>0.36841000000000002</v>
      </c>
      <c r="O20">
        <v>0.37296400000000002</v>
      </c>
      <c r="P20">
        <v>0.38068000000000002</v>
      </c>
      <c r="Q20">
        <v>0.38528000000000001</v>
      </c>
      <c r="R20">
        <v>0.38891999999999999</v>
      </c>
      <c r="S20">
        <v>0.392766</v>
      </c>
      <c r="T20">
        <v>0.396312</v>
      </c>
      <c r="U20">
        <v>0.39614100000000002</v>
      </c>
      <c r="V20">
        <v>0.39454499999999998</v>
      </c>
      <c r="W20">
        <v>0.39441799999999999</v>
      </c>
      <c r="X20">
        <v>0.395569</v>
      </c>
      <c r="Y20">
        <v>0.39368399999999998</v>
      </c>
      <c r="Z20">
        <v>0.39355600000000002</v>
      </c>
      <c r="AA20">
        <v>0.39528200000000002</v>
      </c>
      <c r="AB20">
        <v>0.39707900000000002</v>
      </c>
      <c r="AC20">
        <v>0.39538800000000002</v>
      </c>
      <c r="AD20">
        <v>0.39477000000000001</v>
      </c>
      <c r="AE20">
        <v>0.39593899999999999</v>
      </c>
      <c r="AF20">
        <v>0.39698800000000001</v>
      </c>
      <c r="AG20">
        <v>0.39656000000000002</v>
      </c>
      <c r="AH20">
        <v>0.39568999999999999</v>
      </c>
      <c r="AI20">
        <v>0.39189600000000002</v>
      </c>
      <c r="AJ20">
        <v>0.387909</v>
      </c>
      <c r="AK20" s="91">
        <v>8.9999999999999993E-3</v>
      </c>
    </row>
    <row r="21" spans="1:37">
      <c r="A21" t="s">
        <v>2149</v>
      </c>
      <c r="B21" t="s">
        <v>3165</v>
      </c>
      <c r="C21" t="s">
        <v>3430</v>
      </c>
      <c r="D21" t="s">
        <v>2105</v>
      </c>
      <c r="F21">
        <v>2.1482950000000001</v>
      </c>
      <c r="G21">
        <v>2.305879</v>
      </c>
      <c r="H21">
        <v>2.5146739999999999</v>
      </c>
      <c r="I21">
        <v>2.5353140000000001</v>
      </c>
      <c r="J21">
        <v>2.568406</v>
      </c>
      <c r="K21">
        <v>2.6277870000000001</v>
      </c>
      <c r="L21">
        <v>2.6277499999999998</v>
      </c>
      <c r="M21">
        <v>2.5970770000000001</v>
      </c>
      <c r="N21">
        <v>2.6414330000000001</v>
      </c>
      <c r="O21">
        <v>2.6740889999999999</v>
      </c>
      <c r="P21">
        <v>2.7294119999999999</v>
      </c>
      <c r="Q21">
        <v>2.7623929999999999</v>
      </c>
      <c r="R21">
        <v>2.7884920000000002</v>
      </c>
      <c r="S21">
        <v>2.816065</v>
      </c>
      <c r="T21">
        <v>2.841491</v>
      </c>
      <c r="U21">
        <v>2.8402639999999999</v>
      </c>
      <c r="V21">
        <v>2.8288220000000002</v>
      </c>
      <c r="W21">
        <v>2.8279100000000001</v>
      </c>
      <c r="X21">
        <v>2.836163</v>
      </c>
      <c r="Y21">
        <v>2.8226439999999999</v>
      </c>
      <c r="Z21">
        <v>2.821726</v>
      </c>
      <c r="AA21">
        <v>2.834104</v>
      </c>
      <c r="AB21">
        <v>2.846984</v>
      </c>
      <c r="AC21">
        <v>2.8348599999999999</v>
      </c>
      <c r="AD21">
        <v>2.8304309999999999</v>
      </c>
      <c r="AE21">
        <v>2.8388170000000001</v>
      </c>
      <c r="AF21">
        <v>2.8463340000000001</v>
      </c>
      <c r="AG21">
        <v>2.8432659999999998</v>
      </c>
      <c r="AH21">
        <v>2.8370299999999999</v>
      </c>
      <c r="AI21">
        <v>2.809828</v>
      </c>
      <c r="AJ21">
        <v>2.7812399999999999</v>
      </c>
      <c r="AK21" s="91">
        <v>8.9999999999999993E-3</v>
      </c>
    </row>
    <row r="22" spans="1:37">
      <c r="A22" t="s">
        <v>2153</v>
      </c>
      <c r="B22" t="s">
        <v>3167</v>
      </c>
      <c r="C22" t="s">
        <v>3431</v>
      </c>
      <c r="D22" t="s">
        <v>2105</v>
      </c>
      <c r="F22">
        <v>0.23647899999999999</v>
      </c>
      <c r="G22">
        <v>0.25359599999999999</v>
      </c>
      <c r="H22">
        <v>0.27651799999999999</v>
      </c>
      <c r="I22">
        <v>0.27877999999999997</v>
      </c>
      <c r="J22">
        <v>0.282418</v>
      </c>
      <c r="K22">
        <v>0.28894700000000001</v>
      </c>
      <c r="L22">
        <v>0.28894300000000001</v>
      </c>
      <c r="M22">
        <v>0.28557100000000002</v>
      </c>
      <c r="N22">
        <v>0.29044799999999998</v>
      </c>
      <c r="O22">
        <v>0.29403899999999999</v>
      </c>
      <c r="P22">
        <v>0.300122</v>
      </c>
      <c r="Q22">
        <v>0.30374800000000002</v>
      </c>
      <c r="R22">
        <v>0.306618</v>
      </c>
      <c r="S22">
        <v>0.30964999999999998</v>
      </c>
      <c r="T22">
        <v>0.312446</v>
      </c>
      <c r="U22">
        <v>0.31231100000000001</v>
      </c>
      <c r="V22">
        <v>0.31105300000000002</v>
      </c>
      <c r="W22">
        <v>0.31095299999999998</v>
      </c>
      <c r="X22">
        <v>0.31186000000000003</v>
      </c>
      <c r="Y22">
        <v>0.31037300000000001</v>
      </c>
      <c r="Z22">
        <v>0.31027300000000002</v>
      </c>
      <c r="AA22">
        <v>0.31163400000000002</v>
      </c>
      <c r="AB22">
        <v>0.31304999999999999</v>
      </c>
      <c r="AC22">
        <v>0.31171700000000002</v>
      </c>
      <c r="AD22">
        <v>0.31123000000000001</v>
      </c>
      <c r="AE22">
        <v>0.31215199999999999</v>
      </c>
      <c r="AF22">
        <v>0.31297799999999998</v>
      </c>
      <c r="AG22">
        <v>0.312641</v>
      </c>
      <c r="AH22">
        <v>0.31195499999999998</v>
      </c>
      <c r="AI22">
        <v>0.30896400000000002</v>
      </c>
      <c r="AJ22">
        <v>0.30582100000000001</v>
      </c>
      <c r="AK22" s="91">
        <v>8.9999999999999993E-3</v>
      </c>
    </row>
    <row r="23" spans="1:37">
      <c r="A23" t="s">
        <v>2157</v>
      </c>
      <c r="B23" t="s">
        <v>3169</v>
      </c>
      <c r="C23" t="s">
        <v>3432</v>
      </c>
      <c r="D23" t="s">
        <v>2105</v>
      </c>
      <c r="F23">
        <v>0.51828200000000002</v>
      </c>
      <c r="G23">
        <v>0.55587799999999998</v>
      </c>
      <c r="H23">
        <v>0.60613499999999998</v>
      </c>
      <c r="I23">
        <v>0.611097</v>
      </c>
      <c r="J23">
        <v>0.61907199999999996</v>
      </c>
      <c r="K23">
        <v>0.63338399999999995</v>
      </c>
      <c r="L23">
        <v>0.63337500000000002</v>
      </c>
      <c r="M23">
        <v>0.62598200000000004</v>
      </c>
      <c r="N23">
        <v>0.63667300000000004</v>
      </c>
      <c r="O23">
        <v>0.64454400000000001</v>
      </c>
      <c r="P23">
        <v>0.65787899999999999</v>
      </c>
      <c r="Q23">
        <v>0.665829</v>
      </c>
      <c r="R23">
        <v>0.67211900000000002</v>
      </c>
      <c r="S23">
        <v>0.67876599999999998</v>
      </c>
      <c r="T23">
        <v>0.684894</v>
      </c>
      <c r="U23">
        <v>0.68459800000000004</v>
      </c>
      <c r="V23">
        <v>0.68184</v>
      </c>
      <c r="W23">
        <v>0.68162100000000003</v>
      </c>
      <c r="X23">
        <v>0.68361000000000005</v>
      </c>
      <c r="Y23">
        <v>0.68035100000000004</v>
      </c>
      <c r="Z23">
        <v>0.68013000000000001</v>
      </c>
      <c r="AA23">
        <v>0.68311299999999997</v>
      </c>
      <c r="AB23">
        <v>0.68621799999999999</v>
      </c>
      <c r="AC23">
        <v>0.68329600000000001</v>
      </c>
      <c r="AD23">
        <v>0.68222799999999995</v>
      </c>
      <c r="AE23">
        <v>0.684249</v>
      </c>
      <c r="AF23">
        <v>0.68606100000000003</v>
      </c>
      <c r="AG23">
        <v>0.68532199999999999</v>
      </c>
      <c r="AH23">
        <v>0.68381899999999995</v>
      </c>
      <c r="AI23">
        <v>0.67726200000000003</v>
      </c>
      <c r="AJ23">
        <v>0.67037199999999997</v>
      </c>
      <c r="AK23" s="91">
        <v>8.9999999999999993E-3</v>
      </c>
    </row>
    <row r="24" spans="1:37">
      <c r="A24" t="s">
        <v>2160</v>
      </c>
      <c r="B24" t="s">
        <v>3171</v>
      </c>
      <c r="C24" t="s">
        <v>3433</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t="s">
        <v>549</v>
      </c>
    </row>
    <row r="25" spans="1:37">
      <c r="A25" t="s">
        <v>2164</v>
      </c>
      <c r="B25" t="s">
        <v>3173</v>
      </c>
      <c r="C25" t="s">
        <v>3434</v>
      </c>
      <c r="D25" t="s">
        <v>2105</v>
      </c>
      <c r="F25">
        <v>0.151644</v>
      </c>
      <c r="G25">
        <v>0.17927999999999999</v>
      </c>
      <c r="H25">
        <v>0.21804799999999999</v>
      </c>
      <c r="I25">
        <v>0.24776000000000001</v>
      </c>
      <c r="J25">
        <v>0.28509899999999999</v>
      </c>
      <c r="K25">
        <v>0.33282099999999998</v>
      </c>
      <c r="L25">
        <v>0.38003100000000001</v>
      </c>
      <c r="M25">
        <v>0.427562</v>
      </c>
      <c r="N25">
        <v>0.49177300000000002</v>
      </c>
      <c r="O25">
        <v>0.557674</v>
      </c>
      <c r="P25">
        <v>0.63027</v>
      </c>
      <c r="Q25">
        <v>0.69740000000000002</v>
      </c>
      <c r="R25">
        <v>0.75978599999999996</v>
      </c>
      <c r="S25">
        <v>0.81789699999999999</v>
      </c>
      <c r="T25">
        <v>0.86975800000000003</v>
      </c>
      <c r="U25">
        <v>0.90709700000000004</v>
      </c>
      <c r="V25">
        <v>0.93460100000000002</v>
      </c>
      <c r="W25">
        <v>0.95965800000000001</v>
      </c>
      <c r="X25">
        <v>0.98284899999999997</v>
      </c>
      <c r="Y25">
        <v>0.99423700000000004</v>
      </c>
      <c r="Z25">
        <v>1.0065170000000001</v>
      </c>
      <c r="AA25">
        <v>1.0207850000000001</v>
      </c>
      <c r="AB25">
        <v>1.033083</v>
      </c>
      <c r="AC25">
        <v>1.0345580000000001</v>
      </c>
      <c r="AD25">
        <v>1.0374429999999999</v>
      </c>
      <c r="AE25">
        <v>1.043973</v>
      </c>
      <c r="AF25">
        <v>1.0493840000000001</v>
      </c>
      <c r="AG25">
        <v>1.0502689999999999</v>
      </c>
      <c r="AH25">
        <v>1.0494969999999999</v>
      </c>
      <c r="AI25">
        <v>1.040589</v>
      </c>
      <c r="AJ25">
        <v>1.030872</v>
      </c>
      <c r="AK25" s="91">
        <v>6.6000000000000003E-2</v>
      </c>
    </row>
    <row r="26" spans="1:37">
      <c r="A26" t="s">
        <v>2168</v>
      </c>
      <c r="B26" t="s">
        <v>3175</v>
      </c>
      <c r="C26" t="s">
        <v>3435</v>
      </c>
      <c r="D26" t="s">
        <v>2105</v>
      </c>
      <c r="F26">
        <v>81.618896000000007</v>
      </c>
      <c r="G26">
        <v>89.137985</v>
      </c>
      <c r="H26">
        <v>99.312393</v>
      </c>
      <c r="I26">
        <v>102.606453</v>
      </c>
      <c r="J26">
        <v>107.447891</v>
      </c>
      <c r="K26">
        <v>114.28816999999999</v>
      </c>
      <c r="L26">
        <v>119.500023</v>
      </c>
      <c r="M26">
        <v>124.382195</v>
      </c>
      <c r="N26">
        <v>133.64424099999999</v>
      </c>
      <c r="O26">
        <v>143.11322000000001</v>
      </c>
      <c r="P26">
        <v>154.42021199999999</v>
      </c>
      <c r="Q26">
        <v>164.83982800000001</v>
      </c>
      <c r="R26">
        <v>174.88265999999999</v>
      </c>
      <c r="S26">
        <v>184.81701699999999</v>
      </c>
      <c r="T26">
        <v>194.24726899999999</v>
      </c>
      <c r="U26">
        <v>201.32376099999999</v>
      </c>
      <c r="V26">
        <v>207.02873199999999</v>
      </c>
      <c r="W26">
        <v>212.885223</v>
      </c>
      <c r="X26">
        <v>218.907242</v>
      </c>
      <c r="Y26">
        <v>222.76826500000001</v>
      </c>
      <c r="Z26">
        <v>227.19847100000001</v>
      </c>
      <c r="AA26">
        <v>232.382767</v>
      </c>
      <c r="AB26">
        <v>237.37056000000001</v>
      </c>
      <c r="AC26">
        <v>240.05342099999999</v>
      </c>
      <c r="AD26">
        <v>243.18957499999999</v>
      </c>
      <c r="AE26">
        <v>247.290955</v>
      </c>
      <c r="AF26">
        <v>251.224289</v>
      </c>
      <c r="AG26">
        <v>254.14115899999999</v>
      </c>
      <c r="AH26">
        <v>256.696259</v>
      </c>
      <c r="AI26">
        <v>257.26483200000001</v>
      </c>
      <c r="AJ26">
        <v>257.60583500000001</v>
      </c>
      <c r="AK26" s="91">
        <v>3.9E-2</v>
      </c>
    </row>
    <row r="27" spans="1:37">
      <c r="A27" t="s">
        <v>2172</v>
      </c>
      <c r="B27" t="s">
        <v>3177</v>
      </c>
      <c r="C27" t="s">
        <v>3436</v>
      </c>
      <c r="D27" t="s">
        <v>2175</v>
      </c>
      <c r="F27">
        <v>8.4198260000000005</v>
      </c>
      <c r="G27">
        <v>8.5686859999999996</v>
      </c>
      <c r="H27">
        <v>8.7543369999999996</v>
      </c>
      <c r="I27">
        <v>8.9711210000000001</v>
      </c>
      <c r="J27">
        <v>9.2733849999999993</v>
      </c>
      <c r="K27">
        <v>9.6408489999999993</v>
      </c>
      <c r="L27">
        <v>10.080639</v>
      </c>
      <c r="M27">
        <v>10.616407000000001</v>
      </c>
      <c r="N27">
        <v>11.215403</v>
      </c>
      <c r="O27">
        <v>11.86337</v>
      </c>
      <c r="P27">
        <v>12.541204</v>
      </c>
      <c r="Q27">
        <v>13.227594</v>
      </c>
      <c r="R27">
        <v>13.902137</v>
      </c>
      <c r="S27">
        <v>14.548002</v>
      </c>
      <c r="T27">
        <v>15.153492</v>
      </c>
      <c r="U27">
        <v>15.712327</v>
      </c>
      <c r="V27">
        <v>16.222926999999999</v>
      </c>
      <c r="W27">
        <v>16.687221999999998</v>
      </c>
      <c r="X27">
        <v>17.109337</v>
      </c>
      <c r="Y27">
        <v>17.494492999999999</v>
      </c>
      <c r="Z27">
        <v>17.848209000000001</v>
      </c>
      <c r="AA27">
        <v>18.175749</v>
      </c>
      <c r="AB27">
        <v>18.481874000000001</v>
      </c>
      <c r="AC27">
        <v>18.770695</v>
      </c>
      <c r="AD27">
        <v>19.045683</v>
      </c>
      <c r="AE27">
        <v>19.309673</v>
      </c>
      <c r="AF27">
        <v>19.565006</v>
      </c>
      <c r="AG27">
        <v>19.81352</v>
      </c>
      <c r="AH27">
        <v>20.056715000000001</v>
      </c>
      <c r="AI27">
        <v>20.295739999999999</v>
      </c>
      <c r="AJ27">
        <v>20.531528000000002</v>
      </c>
      <c r="AK27" s="91">
        <v>0.03</v>
      </c>
    </row>
    <row r="28" spans="1:37">
      <c r="A28" t="s">
        <v>2177</v>
      </c>
      <c r="B28" t="s">
        <v>3179</v>
      </c>
      <c r="C28" t="s">
        <v>3437</v>
      </c>
      <c r="D28" t="s">
        <v>2105</v>
      </c>
      <c r="F28">
        <v>969.36566200000004</v>
      </c>
      <c r="G28">
        <v>1040.276001</v>
      </c>
      <c r="H28">
        <v>1134.4365230000001</v>
      </c>
      <c r="I28">
        <v>1143.7416989999999</v>
      </c>
      <c r="J28">
        <v>1158.6695560000001</v>
      </c>
      <c r="K28">
        <v>1185.4575199999999</v>
      </c>
      <c r="L28">
        <v>1185.440918</v>
      </c>
      <c r="M28">
        <v>1171.603394</v>
      </c>
      <c r="N28">
        <v>1191.6134030000001</v>
      </c>
      <c r="O28">
        <v>1206.3454589999999</v>
      </c>
      <c r="P28">
        <v>1231.302856</v>
      </c>
      <c r="Q28">
        <v>1246.181519</v>
      </c>
      <c r="R28">
        <v>1257.9552000000001</v>
      </c>
      <c r="S28">
        <v>1270.3945309999999</v>
      </c>
      <c r="T28">
        <v>1281.864746</v>
      </c>
      <c r="U28">
        <v>1281.310913</v>
      </c>
      <c r="V28">
        <v>1276.149048</v>
      </c>
      <c r="W28">
        <v>1275.7379149999999</v>
      </c>
      <c r="X28">
        <v>1279.4608149999999</v>
      </c>
      <c r="Y28">
        <v>1273.362183</v>
      </c>
      <c r="Z28">
        <v>1272.9482419999999</v>
      </c>
      <c r="AA28">
        <v>1278.531982</v>
      </c>
      <c r="AB28">
        <v>1284.3424070000001</v>
      </c>
      <c r="AC28">
        <v>1278.873413</v>
      </c>
      <c r="AD28">
        <v>1276.8751219999999</v>
      </c>
      <c r="AE28">
        <v>1280.658447</v>
      </c>
      <c r="AF28">
        <v>1284.0491939999999</v>
      </c>
      <c r="AG28">
        <v>1282.665405</v>
      </c>
      <c r="AH28">
        <v>1279.8520510000001</v>
      </c>
      <c r="AI28">
        <v>1267.5804439999999</v>
      </c>
      <c r="AJ28">
        <v>1254.684082</v>
      </c>
      <c r="AK28" s="91">
        <v>8.9999999999999993E-3</v>
      </c>
    </row>
    <row r="29" spans="1:37">
      <c r="A29" t="s">
        <v>2180</v>
      </c>
    </row>
    <row r="30" spans="1:37">
      <c r="A30" t="s">
        <v>2181</v>
      </c>
    </row>
    <row r="31" spans="1:37">
      <c r="A31" t="s">
        <v>2102</v>
      </c>
      <c r="B31" t="s">
        <v>3181</v>
      </c>
      <c r="C31" t="s">
        <v>3438</v>
      </c>
      <c r="D31" t="s">
        <v>2105</v>
      </c>
      <c r="F31">
        <v>1007.762878</v>
      </c>
      <c r="G31">
        <v>1125.8039550000001</v>
      </c>
      <c r="H31">
        <v>1166.1572269999999</v>
      </c>
      <c r="I31">
        <v>1168.8793949999999</v>
      </c>
      <c r="J31">
        <v>1188.653442</v>
      </c>
      <c r="K31">
        <v>1205.7177730000001</v>
      </c>
      <c r="L31">
        <v>1196.849731</v>
      </c>
      <c r="M31">
        <v>1174.4642329999999</v>
      </c>
      <c r="N31">
        <v>1163.356323</v>
      </c>
      <c r="O31">
        <v>1150.7733149999999</v>
      </c>
      <c r="P31">
        <v>1127.7144780000001</v>
      </c>
      <c r="Q31">
        <v>1118.067749</v>
      </c>
      <c r="R31">
        <v>1101.8862300000001</v>
      </c>
      <c r="S31">
        <v>1092.736328</v>
      </c>
      <c r="T31">
        <v>1085.326172</v>
      </c>
      <c r="U31">
        <v>1071.9720460000001</v>
      </c>
      <c r="V31">
        <v>1056.1926269999999</v>
      </c>
      <c r="W31">
        <v>1044.9686280000001</v>
      </c>
      <c r="X31">
        <v>1036.384399</v>
      </c>
      <c r="Y31">
        <v>1028.1793210000001</v>
      </c>
      <c r="Z31">
        <v>1017.637634</v>
      </c>
      <c r="AA31">
        <v>1013.921082</v>
      </c>
      <c r="AB31">
        <v>1014.124207</v>
      </c>
      <c r="AC31">
        <v>1006.861633</v>
      </c>
      <c r="AD31">
        <v>1005.144897</v>
      </c>
      <c r="AE31">
        <v>1012.443054</v>
      </c>
      <c r="AF31">
        <v>1011.2301639999999</v>
      </c>
      <c r="AG31">
        <v>1010.102844</v>
      </c>
      <c r="AH31">
        <v>1008.583069</v>
      </c>
      <c r="AI31">
        <v>1003.231689</v>
      </c>
      <c r="AJ31">
        <v>996.87115500000004</v>
      </c>
      <c r="AK31" s="91">
        <v>0</v>
      </c>
    </row>
    <row r="32" spans="1:37">
      <c r="A32" t="s">
        <v>2107</v>
      </c>
      <c r="B32" t="s">
        <v>3183</v>
      </c>
      <c r="C32" t="s">
        <v>3439</v>
      </c>
      <c r="D32" t="s">
        <v>2105</v>
      </c>
      <c r="F32">
        <v>6.4100159999999997</v>
      </c>
      <c r="G32">
        <v>7.5795839999999997</v>
      </c>
      <c r="H32">
        <v>8.3946430000000003</v>
      </c>
      <c r="I32">
        <v>9.0946040000000004</v>
      </c>
      <c r="J32">
        <v>10.102807</v>
      </c>
      <c r="K32">
        <v>11.272263000000001</v>
      </c>
      <c r="L32">
        <v>12.376244</v>
      </c>
      <c r="M32">
        <v>13.456341999999999</v>
      </c>
      <c r="N32">
        <v>14.755652</v>
      </c>
      <c r="O32">
        <v>16.094265</v>
      </c>
      <c r="P32">
        <v>17.276523999999998</v>
      </c>
      <c r="Q32">
        <v>18.604279999999999</v>
      </c>
      <c r="R32">
        <v>19.724416999999999</v>
      </c>
      <c r="S32">
        <v>20.835321</v>
      </c>
      <c r="T32">
        <v>21.831959000000001</v>
      </c>
      <c r="U32">
        <v>22.548846999999999</v>
      </c>
      <c r="V32">
        <v>23.051382</v>
      </c>
      <c r="W32">
        <v>23.505081000000001</v>
      </c>
      <c r="X32">
        <v>23.892199000000002</v>
      </c>
      <c r="Y32">
        <v>24.182168999999998</v>
      </c>
      <c r="Z32">
        <v>24.328351999999999</v>
      </c>
      <c r="AA32">
        <v>24.56673</v>
      </c>
      <c r="AB32">
        <v>24.846174000000001</v>
      </c>
      <c r="AC32">
        <v>24.899137</v>
      </c>
      <c r="AD32">
        <v>25.054482</v>
      </c>
      <c r="AE32">
        <v>25.409945</v>
      </c>
      <c r="AF32">
        <v>25.532993000000001</v>
      </c>
      <c r="AG32">
        <v>25.642605</v>
      </c>
      <c r="AH32">
        <v>25.730270000000001</v>
      </c>
      <c r="AI32">
        <v>25.710550000000001</v>
      </c>
      <c r="AJ32">
        <v>25.657032000000001</v>
      </c>
      <c r="AK32" s="91">
        <v>4.7E-2</v>
      </c>
    </row>
    <row r="33" spans="1:37">
      <c r="A33" t="s">
        <v>2189</v>
      </c>
      <c r="B33" t="s">
        <v>3185</v>
      </c>
      <c r="C33" t="s">
        <v>3440</v>
      </c>
      <c r="D33" t="s">
        <v>2105</v>
      </c>
      <c r="F33">
        <v>1014.172913</v>
      </c>
      <c r="G33">
        <v>1133.3835449999999</v>
      </c>
      <c r="H33">
        <v>1174.55188</v>
      </c>
      <c r="I33">
        <v>1177.973999</v>
      </c>
      <c r="J33">
        <v>1198.756226</v>
      </c>
      <c r="K33">
        <v>1216.98999</v>
      </c>
      <c r="L33">
        <v>1209.225952</v>
      </c>
      <c r="M33">
        <v>1187.9205320000001</v>
      </c>
      <c r="N33">
        <v>1178.111938</v>
      </c>
      <c r="O33">
        <v>1166.8675539999999</v>
      </c>
      <c r="P33">
        <v>1144.990967</v>
      </c>
      <c r="Q33">
        <v>1136.6719969999999</v>
      </c>
      <c r="R33">
        <v>1121.610596</v>
      </c>
      <c r="S33">
        <v>1113.571655</v>
      </c>
      <c r="T33">
        <v>1107.158081</v>
      </c>
      <c r="U33">
        <v>1094.520874</v>
      </c>
      <c r="V33">
        <v>1079.244019</v>
      </c>
      <c r="W33">
        <v>1068.473755</v>
      </c>
      <c r="X33">
        <v>1060.276611</v>
      </c>
      <c r="Y33">
        <v>1052.3614500000001</v>
      </c>
      <c r="Z33">
        <v>1041.965942</v>
      </c>
      <c r="AA33">
        <v>1038.487793</v>
      </c>
      <c r="AB33">
        <v>1038.970337</v>
      </c>
      <c r="AC33">
        <v>1031.7607419999999</v>
      </c>
      <c r="AD33">
        <v>1030.199341</v>
      </c>
      <c r="AE33">
        <v>1037.8530270000001</v>
      </c>
      <c r="AF33">
        <v>1036.7631839999999</v>
      </c>
      <c r="AG33">
        <v>1035.7454829999999</v>
      </c>
      <c r="AH33">
        <v>1034.3133539999999</v>
      </c>
      <c r="AI33">
        <v>1028.9422609999999</v>
      </c>
      <c r="AJ33">
        <v>1022.528198</v>
      </c>
      <c r="AK33" s="91">
        <v>0</v>
      </c>
    </row>
    <row r="34" spans="1:37">
      <c r="A34" t="s">
        <v>2192</v>
      </c>
    </row>
    <row r="35" spans="1:37">
      <c r="A35" t="s">
        <v>2116</v>
      </c>
      <c r="B35" t="s">
        <v>3187</v>
      </c>
      <c r="C35" t="s">
        <v>3441</v>
      </c>
      <c r="D35" t="s">
        <v>2105</v>
      </c>
      <c r="F35">
        <v>227.69361900000001</v>
      </c>
      <c r="G35">
        <v>254.88064600000001</v>
      </c>
      <c r="H35">
        <v>264.646637</v>
      </c>
      <c r="I35">
        <v>266.26638800000001</v>
      </c>
      <c r="J35">
        <v>272.36602800000003</v>
      </c>
      <c r="K35">
        <v>277.95410199999998</v>
      </c>
      <c r="L35">
        <v>277.94183299999997</v>
      </c>
      <c r="M35">
        <v>274.88003500000002</v>
      </c>
      <c r="N35">
        <v>274.68588299999999</v>
      </c>
      <c r="O35">
        <v>274.33819599999998</v>
      </c>
      <c r="P35">
        <v>271.586792</v>
      </c>
      <c r="Q35">
        <v>272.07974200000001</v>
      </c>
      <c r="R35">
        <v>270.92724600000003</v>
      </c>
      <c r="S35">
        <v>271.37399299999998</v>
      </c>
      <c r="T35">
        <v>272.08724999999998</v>
      </c>
      <c r="U35">
        <v>271.09948700000001</v>
      </c>
      <c r="V35">
        <v>269.25567599999999</v>
      </c>
      <c r="W35">
        <v>268.33923299999998</v>
      </c>
      <c r="X35">
        <v>267.89575200000002</v>
      </c>
      <c r="Y35">
        <v>267.37167399999998</v>
      </c>
      <c r="Z35">
        <v>266.08193999999997</v>
      </c>
      <c r="AA35">
        <v>266.448395</v>
      </c>
      <c r="AB35">
        <v>267.75143400000002</v>
      </c>
      <c r="AC35">
        <v>267.00366200000002</v>
      </c>
      <c r="AD35">
        <v>267.659943</v>
      </c>
      <c r="AE35">
        <v>270.67886399999998</v>
      </c>
      <c r="AF35">
        <v>271.395172</v>
      </c>
      <c r="AG35">
        <v>272.10668900000002</v>
      </c>
      <c r="AH35">
        <v>272.691284</v>
      </c>
      <c r="AI35">
        <v>272.220032</v>
      </c>
      <c r="AJ35">
        <v>271.45471199999997</v>
      </c>
      <c r="AK35" s="91">
        <v>6.0000000000000001E-3</v>
      </c>
    </row>
    <row r="36" spans="1:37">
      <c r="A36" t="s">
        <v>2424</v>
      </c>
      <c r="B36" t="s">
        <v>3386</v>
      </c>
      <c r="C36" t="s">
        <v>3442</v>
      </c>
      <c r="D36" t="s">
        <v>2105</v>
      </c>
      <c r="F36">
        <v>0</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t="s">
        <v>549</v>
      </c>
    </row>
    <row r="37" spans="1:37">
      <c r="A37" t="s">
        <v>2427</v>
      </c>
      <c r="B37" t="s">
        <v>3388</v>
      </c>
      <c r="C37" t="s">
        <v>3443</v>
      </c>
      <c r="D37" t="s">
        <v>2105</v>
      </c>
      <c r="F37">
        <v>0.50044299999999997</v>
      </c>
      <c r="G37">
        <v>0.90761499999999995</v>
      </c>
      <c r="H37">
        <v>1.21817</v>
      </c>
      <c r="I37">
        <v>2.533439</v>
      </c>
      <c r="J37">
        <v>5.7456909999999999</v>
      </c>
      <c r="K37">
        <v>8.5309030000000003</v>
      </c>
      <c r="L37">
        <v>11.964273</v>
      </c>
      <c r="M37">
        <v>15.057105999999999</v>
      </c>
      <c r="N37">
        <v>18.830164</v>
      </c>
      <c r="O37">
        <v>23.104399000000001</v>
      </c>
      <c r="P37">
        <v>27.557970000000001</v>
      </c>
      <c r="Q37">
        <v>32.617289999999997</v>
      </c>
      <c r="R37">
        <v>37.652057999999997</v>
      </c>
      <c r="S37">
        <v>42.956012999999999</v>
      </c>
      <c r="T37">
        <v>48.279854</v>
      </c>
      <c r="U37">
        <v>53.175075999999997</v>
      </c>
      <c r="V37">
        <v>57.681170999999999</v>
      </c>
      <c r="W37">
        <v>62.146042000000001</v>
      </c>
      <c r="X37">
        <v>66.504035999999999</v>
      </c>
      <c r="Y37">
        <v>70.643187999999995</v>
      </c>
      <c r="Z37">
        <v>74.386223000000001</v>
      </c>
      <c r="AA37">
        <v>78.433364999999995</v>
      </c>
      <c r="AB37">
        <v>82.656531999999999</v>
      </c>
      <c r="AC37">
        <v>86.150397999999996</v>
      </c>
      <c r="AD37">
        <v>90.009636</v>
      </c>
      <c r="AE37">
        <v>94.641975000000002</v>
      </c>
      <c r="AF37">
        <v>98.460930000000005</v>
      </c>
      <c r="AG37">
        <v>102.249931</v>
      </c>
      <c r="AH37">
        <v>105.970322</v>
      </c>
      <c r="AI37">
        <v>109.25179300000001</v>
      </c>
      <c r="AJ37">
        <v>112.37565600000001</v>
      </c>
      <c r="AK37" s="91">
        <v>0.19800000000000001</v>
      </c>
    </row>
    <row r="38" spans="1:37">
      <c r="A38" t="s">
        <v>2430</v>
      </c>
      <c r="B38" t="s">
        <v>3390</v>
      </c>
      <c r="C38" t="s">
        <v>3444</v>
      </c>
      <c r="D38" t="s">
        <v>2105</v>
      </c>
      <c r="F38">
        <v>0.70535000000000003</v>
      </c>
      <c r="G38">
        <v>1.025746</v>
      </c>
      <c r="H38">
        <v>1.3776349999999999</v>
      </c>
      <c r="I38">
        <v>1.783142</v>
      </c>
      <c r="J38">
        <v>2.3305729999999998</v>
      </c>
      <c r="K38">
        <v>3.0134099999999999</v>
      </c>
      <c r="L38">
        <v>3.77881</v>
      </c>
      <c r="M38">
        <v>4.629607</v>
      </c>
      <c r="N38">
        <v>5.6500630000000003</v>
      </c>
      <c r="O38">
        <v>6.7815279999999998</v>
      </c>
      <c r="P38">
        <v>7.9271659999999997</v>
      </c>
      <c r="Q38">
        <v>9.2040410000000001</v>
      </c>
      <c r="R38">
        <v>10.422192000000001</v>
      </c>
      <c r="S38">
        <v>11.65208</v>
      </c>
      <c r="T38">
        <v>12.811978999999999</v>
      </c>
      <c r="U38">
        <v>13.775827</v>
      </c>
      <c r="V38">
        <v>14.556297000000001</v>
      </c>
      <c r="W38">
        <v>15.245839999999999</v>
      </c>
      <c r="X38">
        <v>15.832685</v>
      </c>
      <c r="Y38">
        <v>16.299002000000002</v>
      </c>
      <c r="Z38">
        <v>16.617177999999999</v>
      </c>
      <c r="AA38">
        <v>16.954767</v>
      </c>
      <c r="AB38">
        <v>17.285730000000001</v>
      </c>
      <c r="AC38">
        <v>17.429998000000001</v>
      </c>
      <c r="AD38">
        <v>17.622198000000001</v>
      </c>
      <c r="AE38">
        <v>17.937291999999999</v>
      </c>
      <c r="AF38">
        <v>18.074287000000002</v>
      </c>
      <c r="AG38">
        <v>18.190373999999998</v>
      </c>
      <c r="AH38">
        <v>18.282046999999999</v>
      </c>
      <c r="AI38">
        <v>18.290493000000001</v>
      </c>
      <c r="AJ38">
        <v>18.269483999999999</v>
      </c>
      <c r="AK38" s="91">
        <v>0.115</v>
      </c>
    </row>
    <row r="39" spans="1:37">
      <c r="A39" t="s">
        <v>2499</v>
      </c>
      <c r="B39" t="s">
        <v>3445</v>
      </c>
      <c r="C39" t="s">
        <v>3446</v>
      </c>
      <c r="D39" t="s">
        <v>2105</v>
      </c>
      <c r="F39">
        <v>1.580163</v>
      </c>
      <c r="G39">
        <v>1.925397</v>
      </c>
      <c r="H39">
        <v>2.2021519999999999</v>
      </c>
      <c r="I39">
        <v>2.466523</v>
      </c>
      <c r="J39">
        <v>2.832433</v>
      </c>
      <c r="K39">
        <v>3.2627389999999998</v>
      </c>
      <c r="L39">
        <v>3.689832</v>
      </c>
      <c r="M39">
        <v>4.1197299999999997</v>
      </c>
      <c r="N39">
        <v>4.6230979999999997</v>
      </c>
      <c r="O39">
        <v>5.1422780000000001</v>
      </c>
      <c r="P39">
        <v>5.6104669999999999</v>
      </c>
      <c r="Q39">
        <v>6.1221269999999999</v>
      </c>
      <c r="R39">
        <v>6.5599730000000003</v>
      </c>
      <c r="S39">
        <v>6.9879319999999998</v>
      </c>
      <c r="T39">
        <v>7.3706360000000002</v>
      </c>
      <c r="U39">
        <v>7.6518459999999999</v>
      </c>
      <c r="V39">
        <v>7.8535190000000004</v>
      </c>
      <c r="W39">
        <v>8.0326380000000004</v>
      </c>
      <c r="X39">
        <v>8.1841349999999995</v>
      </c>
      <c r="Y39">
        <v>8.2983740000000008</v>
      </c>
      <c r="Z39">
        <v>8.3600119999999993</v>
      </c>
      <c r="AA39">
        <v>8.4507750000000001</v>
      </c>
      <c r="AB39">
        <v>8.553725</v>
      </c>
      <c r="AC39">
        <v>8.5771660000000001</v>
      </c>
      <c r="AD39">
        <v>8.634665</v>
      </c>
      <c r="AE39">
        <v>8.7602440000000001</v>
      </c>
      <c r="AF39">
        <v>8.8050139999999999</v>
      </c>
      <c r="AG39">
        <v>8.8446040000000004</v>
      </c>
      <c r="AH39">
        <v>8.8762050000000006</v>
      </c>
      <c r="AI39">
        <v>8.8704389999999993</v>
      </c>
      <c r="AJ39">
        <v>8.8527590000000007</v>
      </c>
      <c r="AK39" s="91">
        <v>5.8999999999999997E-2</v>
      </c>
    </row>
    <row r="40" spans="1:37">
      <c r="A40" t="s">
        <v>2502</v>
      </c>
      <c r="B40" t="s">
        <v>3447</v>
      </c>
      <c r="C40" t="s">
        <v>3448</v>
      </c>
      <c r="D40" t="s">
        <v>2105</v>
      </c>
      <c r="F40">
        <v>0.572793</v>
      </c>
      <c r="G40">
        <v>0.82489000000000001</v>
      </c>
      <c r="H40">
        <v>1.094379</v>
      </c>
      <c r="I40">
        <v>1.3950610000000001</v>
      </c>
      <c r="J40">
        <v>1.7895589999999999</v>
      </c>
      <c r="K40">
        <v>2.2623820000000001</v>
      </c>
      <c r="L40">
        <v>2.7628849999999998</v>
      </c>
      <c r="M40">
        <v>3.2837969999999999</v>
      </c>
      <c r="N40">
        <v>3.8746960000000001</v>
      </c>
      <c r="O40">
        <v>4.4849810000000003</v>
      </c>
      <c r="P40">
        <v>5.0490180000000002</v>
      </c>
      <c r="Q40">
        <v>5.645772</v>
      </c>
      <c r="R40">
        <v>6.1652769999999997</v>
      </c>
      <c r="S40">
        <v>6.6642169999999998</v>
      </c>
      <c r="T40">
        <v>7.1086349999999996</v>
      </c>
      <c r="U40">
        <v>7.4436819999999999</v>
      </c>
      <c r="V40">
        <v>7.6903389999999998</v>
      </c>
      <c r="W40">
        <v>7.9053610000000001</v>
      </c>
      <c r="X40">
        <v>8.0853649999999995</v>
      </c>
      <c r="Y40">
        <v>8.2221620000000009</v>
      </c>
      <c r="Z40">
        <v>8.3016279999999991</v>
      </c>
      <c r="AA40">
        <v>8.4059190000000008</v>
      </c>
      <c r="AB40">
        <v>8.5192320000000006</v>
      </c>
      <c r="AC40">
        <v>8.5508970000000009</v>
      </c>
      <c r="AD40">
        <v>8.6145840000000007</v>
      </c>
      <c r="AE40">
        <v>8.7447780000000002</v>
      </c>
      <c r="AF40">
        <v>8.7932129999999997</v>
      </c>
      <c r="AG40">
        <v>8.8356069999999995</v>
      </c>
      <c r="AH40">
        <v>8.8693539999999995</v>
      </c>
      <c r="AI40">
        <v>8.8652429999999995</v>
      </c>
      <c r="AJ40">
        <v>8.8488240000000005</v>
      </c>
      <c r="AK40" s="91">
        <v>9.6000000000000002E-2</v>
      </c>
    </row>
    <row r="41" spans="1:37">
      <c r="A41" t="s">
        <v>2137</v>
      </c>
      <c r="B41" t="s">
        <v>3196</v>
      </c>
      <c r="C41" t="s">
        <v>3449</v>
      </c>
      <c r="D41" t="s">
        <v>2105</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t="s">
        <v>549</v>
      </c>
    </row>
    <row r="42" spans="1:37">
      <c r="A42" t="s">
        <v>2141</v>
      </c>
      <c r="B42" t="s">
        <v>3198</v>
      </c>
      <c r="C42" t="s">
        <v>3450</v>
      </c>
      <c r="D42" t="s">
        <v>2105</v>
      </c>
      <c r="F42">
        <v>6.1330939999999998</v>
      </c>
      <c r="G42">
        <v>7.8108700000000004</v>
      </c>
      <c r="H42">
        <v>9.3348669999999991</v>
      </c>
      <c r="I42">
        <v>10.905623</v>
      </c>
      <c r="J42">
        <v>13.022050999999999</v>
      </c>
      <c r="K42">
        <v>15.534603000000001</v>
      </c>
      <c r="L42">
        <v>18.111363999999998</v>
      </c>
      <c r="M42">
        <v>20.750568000000001</v>
      </c>
      <c r="N42">
        <v>23.790206999999999</v>
      </c>
      <c r="O42">
        <v>26.927513000000001</v>
      </c>
      <c r="P42">
        <v>29.793091</v>
      </c>
      <c r="Q42">
        <v>32.872486000000002</v>
      </c>
      <c r="R42">
        <v>35.531139000000003</v>
      </c>
      <c r="S42">
        <v>38.106276999999999</v>
      </c>
      <c r="T42">
        <v>40.404418999999997</v>
      </c>
      <c r="U42">
        <v>42.115658000000003</v>
      </c>
      <c r="V42">
        <v>43.359844000000002</v>
      </c>
      <c r="W42">
        <v>44.454113</v>
      </c>
      <c r="X42">
        <v>45.374690999999999</v>
      </c>
      <c r="Y42">
        <v>46.071689999999997</v>
      </c>
      <c r="Z42">
        <v>46.462806999999998</v>
      </c>
      <c r="AA42">
        <v>47.004890000000003</v>
      </c>
      <c r="AB42">
        <v>47.606521999999998</v>
      </c>
      <c r="AC42">
        <v>47.759098000000002</v>
      </c>
      <c r="AD42">
        <v>48.096172000000003</v>
      </c>
      <c r="AE42">
        <v>48.808715999999997</v>
      </c>
      <c r="AF42">
        <v>49.068108000000002</v>
      </c>
      <c r="AG42">
        <v>49.296329</v>
      </c>
      <c r="AH42">
        <v>49.478259999999999</v>
      </c>
      <c r="AI42">
        <v>49.450493000000002</v>
      </c>
      <c r="AJ42">
        <v>49.355263000000001</v>
      </c>
      <c r="AK42" s="91">
        <v>7.1999999999999995E-2</v>
      </c>
    </row>
    <row r="43" spans="1:37">
      <c r="A43" t="s">
        <v>2145</v>
      </c>
      <c r="B43" t="s">
        <v>3200</v>
      </c>
      <c r="C43" t="s">
        <v>3451</v>
      </c>
      <c r="D43" t="s">
        <v>2105</v>
      </c>
      <c r="F43">
        <v>0.85362000000000005</v>
      </c>
      <c r="G43">
        <v>0.95559899999999998</v>
      </c>
      <c r="H43">
        <v>0.99222299999999997</v>
      </c>
      <c r="I43">
        <v>0.99829699999999999</v>
      </c>
      <c r="J43">
        <v>1.0211669999999999</v>
      </c>
      <c r="K43">
        <v>1.0421180000000001</v>
      </c>
      <c r="L43">
        <v>1.0420720000000001</v>
      </c>
      <c r="M43">
        <v>1.030592</v>
      </c>
      <c r="N43">
        <v>1.0298639999999999</v>
      </c>
      <c r="O43">
        <v>1.0285610000000001</v>
      </c>
      <c r="P43">
        <v>1.0182450000000001</v>
      </c>
      <c r="Q43">
        <v>1.0200929999999999</v>
      </c>
      <c r="R43">
        <v>1.0157719999999999</v>
      </c>
      <c r="S43">
        <v>1.017447</v>
      </c>
      <c r="T43">
        <v>1.0201210000000001</v>
      </c>
      <c r="U43">
        <v>1.016418</v>
      </c>
      <c r="V43">
        <v>1.0095050000000001</v>
      </c>
      <c r="W43">
        <v>1.0060690000000001</v>
      </c>
      <c r="X43">
        <v>1.0044059999999999</v>
      </c>
      <c r="Y43">
        <v>1.0024409999999999</v>
      </c>
      <c r="Z43">
        <v>0.99760599999999999</v>
      </c>
      <c r="AA43">
        <v>0.99897999999999998</v>
      </c>
      <c r="AB43">
        <v>1.003865</v>
      </c>
      <c r="AC43">
        <v>1.0010619999999999</v>
      </c>
      <c r="AD43">
        <v>1.003522</v>
      </c>
      <c r="AE43">
        <v>1.0148410000000001</v>
      </c>
      <c r="AF43">
        <v>1.0175259999999999</v>
      </c>
      <c r="AG43">
        <v>1.020194</v>
      </c>
      <c r="AH43">
        <v>1.022386</v>
      </c>
      <c r="AI43">
        <v>1.0206189999999999</v>
      </c>
      <c r="AJ43">
        <v>1.0177499999999999</v>
      </c>
      <c r="AK43" s="91">
        <v>6.0000000000000001E-3</v>
      </c>
    </row>
    <row r="44" spans="1:37">
      <c r="A44" t="s">
        <v>2149</v>
      </c>
      <c r="B44" t="s">
        <v>3202</v>
      </c>
      <c r="C44" t="s">
        <v>3452</v>
      </c>
      <c r="D44" t="s">
        <v>2105</v>
      </c>
      <c r="F44">
        <v>4.7041449999999996</v>
      </c>
      <c r="G44">
        <v>5.2667780000000004</v>
      </c>
      <c r="H44">
        <v>5.4687429999999999</v>
      </c>
      <c r="I44">
        <v>5.5022409999999997</v>
      </c>
      <c r="J44">
        <v>5.6282930000000002</v>
      </c>
      <c r="K44">
        <v>5.7437670000000001</v>
      </c>
      <c r="L44">
        <v>5.7435140000000002</v>
      </c>
      <c r="M44">
        <v>5.6802429999999999</v>
      </c>
      <c r="N44">
        <v>5.6762309999999996</v>
      </c>
      <c r="O44">
        <v>5.6690469999999999</v>
      </c>
      <c r="P44">
        <v>5.61219</v>
      </c>
      <c r="Q44">
        <v>5.6223770000000002</v>
      </c>
      <c r="R44">
        <v>5.59856</v>
      </c>
      <c r="S44">
        <v>5.6077940000000002</v>
      </c>
      <c r="T44">
        <v>5.6225329999999998</v>
      </c>
      <c r="U44">
        <v>5.6021210000000004</v>
      </c>
      <c r="V44">
        <v>5.564019</v>
      </c>
      <c r="W44">
        <v>5.5450809999999997</v>
      </c>
      <c r="X44">
        <v>5.5359170000000004</v>
      </c>
      <c r="Y44">
        <v>5.5250870000000001</v>
      </c>
      <c r="Z44">
        <v>5.4984349999999997</v>
      </c>
      <c r="AA44">
        <v>5.5060079999999996</v>
      </c>
      <c r="AB44">
        <v>5.5329350000000002</v>
      </c>
      <c r="AC44">
        <v>5.5174820000000002</v>
      </c>
      <c r="AD44">
        <v>5.5310439999999996</v>
      </c>
      <c r="AE44">
        <v>5.5934290000000004</v>
      </c>
      <c r="AF44">
        <v>5.6082299999999998</v>
      </c>
      <c r="AG44">
        <v>5.6229319999999996</v>
      </c>
      <c r="AH44">
        <v>5.635014</v>
      </c>
      <c r="AI44">
        <v>5.6252760000000004</v>
      </c>
      <c r="AJ44">
        <v>5.6094609999999996</v>
      </c>
      <c r="AK44" s="91">
        <v>6.0000000000000001E-3</v>
      </c>
    </row>
    <row r="45" spans="1:37">
      <c r="A45" t="s">
        <v>2153</v>
      </c>
      <c r="B45" t="s">
        <v>3204</v>
      </c>
      <c r="C45" t="s">
        <v>3453</v>
      </c>
      <c r="D45" t="s">
        <v>2105</v>
      </c>
      <c r="F45">
        <v>0.68285799999999997</v>
      </c>
      <c r="G45">
        <v>0.76428799999999997</v>
      </c>
      <c r="H45">
        <v>0.79355500000000001</v>
      </c>
      <c r="I45">
        <v>0.79840900000000004</v>
      </c>
      <c r="J45">
        <v>0.81669800000000004</v>
      </c>
      <c r="K45">
        <v>0.83345400000000003</v>
      </c>
      <c r="L45">
        <v>0.83341699999999996</v>
      </c>
      <c r="M45">
        <v>0.82423599999999997</v>
      </c>
      <c r="N45">
        <v>0.823654</v>
      </c>
      <c r="O45">
        <v>0.82261200000000001</v>
      </c>
      <c r="P45">
        <v>0.814361</v>
      </c>
      <c r="Q45">
        <v>0.81584000000000001</v>
      </c>
      <c r="R45">
        <v>0.812384</v>
      </c>
      <c r="S45">
        <v>0.81372299999999997</v>
      </c>
      <c r="T45">
        <v>0.81586199999999998</v>
      </c>
      <c r="U45">
        <v>0.81289999999999996</v>
      </c>
      <c r="V45">
        <v>0.80737199999999998</v>
      </c>
      <c r="W45">
        <v>0.80462400000000001</v>
      </c>
      <c r="X45">
        <v>0.80329399999999995</v>
      </c>
      <c r="Y45">
        <v>0.80172200000000005</v>
      </c>
      <c r="Z45">
        <v>0.79785499999999998</v>
      </c>
      <c r="AA45">
        <v>0.79895400000000005</v>
      </c>
      <c r="AB45">
        <v>0.80286100000000005</v>
      </c>
      <c r="AC45">
        <v>0.80061899999999997</v>
      </c>
      <c r="AD45">
        <v>0.80258700000000005</v>
      </c>
      <c r="AE45">
        <v>0.811639</v>
      </c>
      <c r="AF45">
        <v>0.81378700000000004</v>
      </c>
      <c r="AG45">
        <v>0.81591999999999998</v>
      </c>
      <c r="AH45">
        <v>0.81767299999999998</v>
      </c>
      <c r="AI45">
        <v>0.81625999999999999</v>
      </c>
      <c r="AJ45">
        <v>0.81396599999999997</v>
      </c>
      <c r="AK45" s="91">
        <v>6.0000000000000001E-3</v>
      </c>
    </row>
    <row r="46" spans="1:37">
      <c r="A46" t="s">
        <v>2157</v>
      </c>
      <c r="B46" t="s">
        <v>3206</v>
      </c>
      <c r="C46" t="s">
        <v>3454</v>
      </c>
      <c r="D46" t="s">
        <v>2105</v>
      </c>
      <c r="F46">
        <v>3.0425110000000002</v>
      </c>
      <c r="G46">
        <v>3.4066459999999998</v>
      </c>
      <c r="H46">
        <v>3.5373220000000001</v>
      </c>
      <c r="I46">
        <v>3.5589970000000002</v>
      </c>
      <c r="J46">
        <v>3.6405319999999999</v>
      </c>
      <c r="K46">
        <v>3.7152240000000001</v>
      </c>
      <c r="L46">
        <v>3.7150599999999998</v>
      </c>
      <c r="M46">
        <v>3.6741350000000002</v>
      </c>
      <c r="N46">
        <v>3.6715399999999998</v>
      </c>
      <c r="O46">
        <v>3.666893</v>
      </c>
      <c r="P46">
        <v>3.6301160000000001</v>
      </c>
      <c r="Q46">
        <v>3.6367060000000002</v>
      </c>
      <c r="R46">
        <v>3.6213009999999999</v>
      </c>
      <c r="S46">
        <v>3.6272730000000002</v>
      </c>
      <c r="T46">
        <v>3.6368070000000001</v>
      </c>
      <c r="U46">
        <v>3.6236039999999998</v>
      </c>
      <c r="V46">
        <v>3.5989580000000001</v>
      </c>
      <c r="W46">
        <v>3.5867089999999999</v>
      </c>
      <c r="X46">
        <v>3.580781</v>
      </c>
      <c r="Y46">
        <v>3.5737760000000001</v>
      </c>
      <c r="Z46">
        <v>3.5565370000000001</v>
      </c>
      <c r="AA46">
        <v>3.5614349999999999</v>
      </c>
      <c r="AB46">
        <v>3.5788519999999999</v>
      </c>
      <c r="AC46">
        <v>3.5688569999999999</v>
      </c>
      <c r="AD46">
        <v>3.5776289999999999</v>
      </c>
      <c r="AE46">
        <v>3.6179809999999999</v>
      </c>
      <c r="AF46">
        <v>3.6275550000000001</v>
      </c>
      <c r="AG46">
        <v>3.6370650000000002</v>
      </c>
      <c r="AH46">
        <v>3.644879</v>
      </c>
      <c r="AI46">
        <v>3.6385800000000001</v>
      </c>
      <c r="AJ46">
        <v>3.6283509999999999</v>
      </c>
      <c r="AK46" s="91">
        <v>6.0000000000000001E-3</v>
      </c>
    </row>
    <row r="47" spans="1:37">
      <c r="A47" t="s">
        <v>2160</v>
      </c>
      <c r="B47" t="s">
        <v>3208</v>
      </c>
      <c r="C47" t="s">
        <v>3455</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t="s">
        <v>549</v>
      </c>
    </row>
    <row r="48" spans="1:37">
      <c r="A48" t="s">
        <v>2164</v>
      </c>
      <c r="B48" t="s">
        <v>3210</v>
      </c>
      <c r="C48" t="s">
        <v>3456</v>
      </c>
      <c r="D48" t="s">
        <v>2105</v>
      </c>
      <c r="F48">
        <v>4.914E-3</v>
      </c>
      <c r="G48">
        <v>7.1720000000000004E-3</v>
      </c>
      <c r="H48">
        <v>9.6749999999999996E-3</v>
      </c>
      <c r="I48">
        <v>1.2591E-2</v>
      </c>
      <c r="J48">
        <v>1.6569E-2</v>
      </c>
      <c r="K48">
        <v>2.1604999999999999E-2</v>
      </c>
      <c r="L48">
        <v>2.7372E-2</v>
      </c>
      <c r="M48">
        <v>3.3946999999999998E-2</v>
      </c>
      <c r="N48">
        <v>4.2023999999999999E-2</v>
      </c>
      <c r="O48">
        <v>5.1258999999999999E-2</v>
      </c>
      <c r="P48">
        <v>6.0983999999999997E-2</v>
      </c>
      <c r="Q48">
        <v>7.2138999999999995E-2</v>
      </c>
      <c r="R48">
        <v>8.3252999999999994E-2</v>
      </c>
      <c r="S48">
        <v>9.4827999999999996E-2</v>
      </c>
      <c r="T48">
        <v>0.10612199999999999</v>
      </c>
      <c r="U48">
        <v>0.11595800000000001</v>
      </c>
      <c r="V48">
        <v>0.12428500000000001</v>
      </c>
      <c r="W48">
        <v>0.131775</v>
      </c>
      <c r="X48">
        <v>0.13825999999999999</v>
      </c>
      <c r="Y48">
        <v>0.143538</v>
      </c>
      <c r="Z48">
        <v>0.147341</v>
      </c>
      <c r="AA48">
        <v>0.15115400000000001</v>
      </c>
      <c r="AB48">
        <v>0.15476500000000001</v>
      </c>
      <c r="AC48">
        <v>0.15658</v>
      </c>
      <c r="AD48">
        <v>0.158718</v>
      </c>
      <c r="AE48">
        <v>0.16188</v>
      </c>
      <c r="AF48">
        <v>0.16336800000000001</v>
      </c>
      <c r="AG48">
        <v>0.16461200000000001</v>
      </c>
      <c r="AH48">
        <v>0.16559099999999999</v>
      </c>
      <c r="AI48">
        <v>0.16578200000000001</v>
      </c>
      <c r="AJ48">
        <v>0.16567899999999999</v>
      </c>
      <c r="AK48" s="91">
        <v>0.124</v>
      </c>
    </row>
    <row r="49" spans="1:37">
      <c r="A49" t="s">
        <v>2233</v>
      </c>
      <c r="B49" t="s">
        <v>3212</v>
      </c>
      <c r="C49" t="s">
        <v>3457</v>
      </c>
      <c r="D49" t="s">
        <v>2105</v>
      </c>
      <c r="F49">
        <v>246.47352599999999</v>
      </c>
      <c r="G49">
        <v>277.775665</v>
      </c>
      <c r="H49">
        <v>290.67535400000003</v>
      </c>
      <c r="I49">
        <v>296.22067299999998</v>
      </c>
      <c r="J49">
        <v>309.20962500000002</v>
      </c>
      <c r="K49">
        <v>321.91430700000001</v>
      </c>
      <c r="L49">
        <v>329.61038200000002</v>
      </c>
      <c r="M49">
        <v>333.96395899999999</v>
      </c>
      <c r="N49">
        <v>342.69747899999999</v>
      </c>
      <c r="O49">
        <v>352.01727299999999</v>
      </c>
      <c r="P49">
        <v>358.66039999999998</v>
      </c>
      <c r="Q49">
        <v>369.708618</v>
      </c>
      <c r="R49">
        <v>378.38916</v>
      </c>
      <c r="S49">
        <v>388.90154999999999</v>
      </c>
      <c r="T49">
        <v>399.26419099999998</v>
      </c>
      <c r="U49">
        <v>406.43258700000001</v>
      </c>
      <c r="V49">
        <v>411.50100700000002</v>
      </c>
      <c r="W49">
        <v>417.19744900000001</v>
      </c>
      <c r="X49">
        <v>422.939301</v>
      </c>
      <c r="Y49">
        <v>427.95263699999998</v>
      </c>
      <c r="Z49">
        <v>431.20761099999999</v>
      </c>
      <c r="AA49">
        <v>436.71463</v>
      </c>
      <c r="AB49">
        <v>443.44641100000001</v>
      </c>
      <c r="AC49">
        <v>446.51583900000003</v>
      </c>
      <c r="AD49">
        <v>451.71069299999999</v>
      </c>
      <c r="AE49">
        <v>460.77160600000002</v>
      </c>
      <c r="AF49">
        <v>465.827179</v>
      </c>
      <c r="AG49">
        <v>470.78424100000001</v>
      </c>
      <c r="AH49">
        <v>475.453033</v>
      </c>
      <c r="AI49">
        <v>478.21502700000002</v>
      </c>
      <c r="AJ49">
        <v>480.391907</v>
      </c>
      <c r="AK49" s="91">
        <v>2.1999999999999999E-2</v>
      </c>
    </row>
    <row r="50" spans="1:37">
      <c r="A50" t="s">
        <v>2237</v>
      </c>
      <c r="B50" t="s">
        <v>3214</v>
      </c>
      <c r="C50" t="s">
        <v>3458</v>
      </c>
      <c r="D50" t="s">
        <v>2175</v>
      </c>
      <c r="F50">
        <v>19.551359000000001</v>
      </c>
      <c r="G50">
        <v>19.684218999999999</v>
      </c>
      <c r="H50">
        <v>19.838242999999999</v>
      </c>
      <c r="I50">
        <v>20.093729</v>
      </c>
      <c r="J50">
        <v>20.505081000000001</v>
      </c>
      <c r="K50">
        <v>20.918409</v>
      </c>
      <c r="L50">
        <v>21.419456</v>
      </c>
      <c r="M50">
        <v>21.944106999999999</v>
      </c>
      <c r="N50">
        <v>22.533885999999999</v>
      </c>
      <c r="O50">
        <v>23.176034999999999</v>
      </c>
      <c r="P50">
        <v>23.852630999999999</v>
      </c>
      <c r="Q50">
        <v>24.542843000000001</v>
      </c>
      <c r="R50">
        <v>25.225947999999999</v>
      </c>
      <c r="S50">
        <v>25.884091999999999</v>
      </c>
      <c r="T50">
        <v>26.504135000000002</v>
      </c>
      <c r="U50">
        <v>27.078291</v>
      </c>
      <c r="V50">
        <v>27.603715999999999</v>
      </c>
      <c r="W50">
        <v>28.081413000000001</v>
      </c>
      <c r="X50">
        <v>28.515017</v>
      </c>
      <c r="Y50">
        <v>28.909583999999999</v>
      </c>
      <c r="Z50">
        <v>29.270658000000001</v>
      </c>
      <c r="AA50">
        <v>29.60371</v>
      </c>
      <c r="AB50">
        <v>29.913747999999998</v>
      </c>
      <c r="AC50">
        <v>30.205159999999999</v>
      </c>
      <c r="AD50">
        <v>30.481655</v>
      </c>
      <c r="AE50">
        <v>30.746300000000002</v>
      </c>
      <c r="AF50">
        <v>31.001609999999999</v>
      </c>
      <c r="AG50">
        <v>31.249580000000002</v>
      </c>
      <c r="AH50">
        <v>31.491828999999999</v>
      </c>
      <c r="AI50">
        <v>31.729607000000001</v>
      </c>
      <c r="AJ50">
        <v>31.963899999999999</v>
      </c>
      <c r="AK50" s="91">
        <v>1.7000000000000001E-2</v>
      </c>
    </row>
    <row r="51" spans="1:37">
      <c r="A51" t="s">
        <v>2241</v>
      </c>
      <c r="B51" t="s">
        <v>3216</v>
      </c>
      <c r="C51" t="s">
        <v>3459</v>
      </c>
      <c r="D51" t="s">
        <v>2105</v>
      </c>
      <c r="F51">
        <v>1260.6464840000001</v>
      </c>
      <c r="G51">
        <v>1411.1591800000001</v>
      </c>
      <c r="H51">
        <v>1465.2272949999999</v>
      </c>
      <c r="I51">
        <v>1474.194702</v>
      </c>
      <c r="J51">
        <v>1507.9658199999999</v>
      </c>
      <c r="K51">
        <v>1538.904297</v>
      </c>
      <c r="L51">
        <v>1538.8363039999999</v>
      </c>
      <c r="M51">
        <v>1521.8845209999999</v>
      </c>
      <c r="N51">
        <v>1520.809448</v>
      </c>
      <c r="O51">
        <v>1518.8847659999999</v>
      </c>
      <c r="P51">
        <v>1503.6513669999999</v>
      </c>
      <c r="Q51">
        <v>1506.380615</v>
      </c>
      <c r="R51">
        <v>1499.9997559999999</v>
      </c>
      <c r="S51">
        <v>1502.4731449999999</v>
      </c>
      <c r="T51">
        <v>1506.422241</v>
      </c>
      <c r="U51">
        <v>1500.953491</v>
      </c>
      <c r="V51">
        <v>1490.744995</v>
      </c>
      <c r="W51">
        <v>1485.671143</v>
      </c>
      <c r="X51">
        <v>1483.215942</v>
      </c>
      <c r="Y51">
        <v>1480.314087</v>
      </c>
      <c r="Z51">
        <v>1473.1735839999999</v>
      </c>
      <c r="AA51">
        <v>1475.202393</v>
      </c>
      <c r="AB51">
        <v>1482.4167480000001</v>
      </c>
      <c r="AC51">
        <v>1478.276611</v>
      </c>
      <c r="AD51">
        <v>1481.910034</v>
      </c>
      <c r="AE51">
        <v>1498.624634</v>
      </c>
      <c r="AF51">
        <v>1502.590332</v>
      </c>
      <c r="AG51">
        <v>1506.5297849999999</v>
      </c>
      <c r="AH51">
        <v>1509.766357</v>
      </c>
      <c r="AI51">
        <v>1507.1572269999999</v>
      </c>
      <c r="AJ51">
        <v>1502.9201660000001</v>
      </c>
      <c r="AK51" s="91">
        <v>6.0000000000000001E-3</v>
      </c>
    </row>
    <row r="52" spans="1:37">
      <c r="A52" t="s">
        <v>3218</v>
      </c>
      <c r="B52" t="s">
        <v>3219</v>
      </c>
      <c r="C52" t="s">
        <v>3460</v>
      </c>
      <c r="D52" t="s">
        <v>2105</v>
      </c>
      <c r="F52">
        <v>2230.0122070000002</v>
      </c>
      <c r="G52">
        <v>2451.4350589999999</v>
      </c>
      <c r="H52">
        <v>2599.663818</v>
      </c>
      <c r="I52">
        <v>2617.9365229999999</v>
      </c>
      <c r="J52">
        <v>2666.6352539999998</v>
      </c>
      <c r="K52">
        <v>2724.3618160000001</v>
      </c>
      <c r="L52">
        <v>2724.2773440000001</v>
      </c>
      <c r="M52">
        <v>2693.4877929999998</v>
      </c>
      <c r="N52">
        <v>2712.4228520000001</v>
      </c>
      <c r="O52">
        <v>2725.2302249999998</v>
      </c>
      <c r="P52">
        <v>2734.9541020000001</v>
      </c>
      <c r="Q52">
        <v>2752.5620119999999</v>
      </c>
      <c r="R52">
        <v>2757.955078</v>
      </c>
      <c r="S52">
        <v>2772.8676759999998</v>
      </c>
      <c r="T52">
        <v>2788.2871089999999</v>
      </c>
      <c r="U52">
        <v>2782.264404</v>
      </c>
      <c r="V52">
        <v>2766.8940429999998</v>
      </c>
      <c r="W52">
        <v>2761.4091800000001</v>
      </c>
      <c r="X52">
        <v>2762.6767580000001</v>
      </c>
      <c r="Y52">
        <v>2753.6762699999999</v>
      </c>
      <c r="Z52">
        <v>2746.1218260000001</v>
      </c>
      <c r="AA52">
        <v>2753.734375</v>
      </c>
      <c r="AB52">
        <v>2766.7592770000001</v>
      </c>
      <c r="AC52">
        <v>2757.1499020000001</v>
      </c>
      <c r="AD52">
        <v>2758.7851559999999</v>
      </c>
      <c r="AE52">
        <v>2779.283203</v>
      </c>
      <c r="AF52">
        <v>2786.6396479999999</v>
      </c>
      <c r="AG52">
        <v>2789.1953119999998</v>
      </c>
      <c r="AH52">
        <v>2789.6184079999998</v>
      </c>
      <c r="AI52">
        <v>2774.7377929999998</v>
      </c>
      <c r="AJ52">
        <v>2757.6042480000001</v>
      </c>
      <c r="AK52" s="91">
        <v>7.0000000000000001E-3</v>
      </c>
    </row>
    <row r="53" spans="1:37">
      <c r="A53" t="s">
        <v>3221</v>
      </c>
    </row>
    <row r="54" spans="1:37">
      <c r="A54" t="s">
        <v>1221</v>
      </c>
      <c r="B54" t="s">
        <v>3222</v>
      </c>
      <c r="C54" t="s">
        <v>3461</v>
      </c>
      <c r="D54" t="s">
        <v>2105</v>
      </c>
      <c r="F54">
        <v>180.75086999999999</v>
      </c>
      <c r="G54">
        <v>209.15801999999999</v>
      </c>
      <c r="H54">
        <v>228.25642400000001</v>
      </c>
      <c r="I54">
        <v>237.997818</v>
      </c>
      <c r="J54">
        <v>249.89518699999999</v>
      </c>
      <c r="K54">
        <v>261.83853099999999</v>
      </c>
      <c r="L54">
        <v>267.16503899999998</v>
      </c>
      <c r="M54">
        <v>265.47491500000001</v>
      </c>
      <c r="N54">
        <v>267.61373900000001</v>
      </c>
      <c r="O54">
        <v>267.23568699999998</v>
      </c>
      <c r="P54">
        <v>262.36163299999998</v>
      </c>
      <c r="Q54">
        <v>257.591949</v>
      </c>
      <c r="R54">
        <v>250.69622799999999</v>
      </c>
      <c r="S54">
        <v>245.97120699999999</v>
      </c>
      <c r="T54">
        <v>238.54884300000001</v>
      </c>
      <c r="U54">
        <v>228.848434</v>
      </c>
      <c r="V54">
        <v>218.05114699999999</v>
      </c>
      <c r="W54">
        <v>210.44532799999999</v>
      </c>
      <c r="X54">
        <v>199.424026</v>
      </c>
      <c r="Y54">
        <v>185.202133</v>
      </c>
      <c r="Z54">
        <v>170.808289</v>
      </c>
      <c r="AA54">
        <v>157.711838</v>
      </c>
      <c r="AB54">
        <v>145.13372799999999</v>
      </c>
      <c r="AC54">
        <v>131.481537</v>
      </c>
      <c r="AD54">
        <v>118.287926</v>
      </c>
      <c r="AE54">
        <v>105.82858299999999</v>
      </c>
      <c r="AF54">
        <v>92.856110000000001</v>
      </c>
      <c r="AG54">
        <v>79.747191999999998</v>
      </c>
      <c r="AH54">
        <v>66.315963999999994</v>
      </c>
      <c r="AI54">
        <v>53.203761999999998</v>
      </c>
      <c r="AJ54">
        <v>41.675690000000003</v>
      </c>
      <c r="AK54" s="91">
        <v>-4.8000000000000001E-2</v>
      </c>
    </row>
    <row r="55" spans="1:37">
      <c r="A55" t="s">
        <v>955</v>
      </c>
      <c r="B55" t="s">
        <v>3224</v>
      </c>
      <c r="C55" t="s">
        <v>3462</v>
      </c>
      <c r="D55" t="s">
        <v>2105</v>
      </c>
      <c r="F55">
        <v>276.83230600000002</v>
      </c>
      <c r="G55">
        <v>316.19967700000001</v>
      </c>
      <c r="H55">
        <v>340.41384900000003</v>
      </c>
      <c r="I55">
        <v>350.89465300000001</v>
      </c>
      <c r="J55">
        <v>361.35290500000002</v>
      </c>
      <c r="K55">
        <v>369.46554600000002</v>
      </c>
      <c r="L55">
        <v>369.17355300000003</v>
      </c>
      <c r="M55">
        <v>362.71285999999998</v>
      </c>
      <c r="N55">
        <v>360.99191300000001</v>
      </c>
      <c r="O55">
        <v>363.86990400000002</v>
      </c>
      <c r="P55">
        <v>359.77185100000003</v>
      </c>
      <c r="Q55">
        <v>358.44754</v>
      </c>
      <c r="R55">
        <v>355.45425399999999</v>
      </c>
      <c r="S55">
        <v>352.11157200000002</v>
      </c>
      <c r="T55">
        <v>351.16189600000001</v>
      </c>
      <c r="U55">
        <v>347.6474</v>
      </c>
      <c r="V55">
        <v>343.04656999999997</v>
      </c>
      <c r="W55">
        <v>336.983093</v>
      </c>
      <c r="X55">
        <v>335.28823899999998</v>
      </c>
      <c r="Y55">
        <v>334.609039</v>
      </c>
      <c r="Z55">
        <v>333.91494799999998</v>
      </c>
      <c r="AA55">
        <v>334.32882699999999</v>
      </c>
      <c r="AB55">
        <v>334.727509</v>
      </c>
      <c r="AC55">
        <v>331.843323</v>
      </c>
      <c r="AD55">
        <v>330.02890000000002</v>
      </c>
      <c r="AE55">
        <v>330.27688599999999</v>
      </c>
      <c r="AF55">
        <v>328.12271099999998</v>
      </c>
      <c r="AG55">
        <v>325.009094</v>
      </c>
      <c r="AH55">
        <v>321.29834</v>
      </c>
      <c r="AI55">
        <v>315.08804300000003</v>
      </c>
      <c r="AJ55">
        <v>306.429688</v>
      </c>
      <c r="AK55" s="91">
        <v>3.0000000000000001E-3</v>
      </c>
    </row>
    <row r="56" spans="1:37">
      <c r="A56" t="s">
        <v>970</v>
      </c>
      <c r="B56" t="s">
        <v>3226</v>
      </c>
      <c r="C56" t="s">
        <v>3463</v>
      </c>
      <c r="D56" t="s">
        <v>2105</v>
      </c>
      <c r="F56">
        <v>0.81437199999999998</v>
      </c>
      <c r="G56">
        <v>0.94660699999999998</v>
      </c>
      <c r="H56">
        <v>1.0382130000000001</v>
      </c>
      <c r="I56">
        <v>1.0905119999999999</v>
      </c>
      <c r="J56">
        <v>1.1533979999999999</v>
      </c>
      <c r="K56">
        <v>1.2180960000000001</v>
      </c>
      <c r="L56">
        <v>1.2607839999999999</v>
      </c>
      <c r="M56">
        <v>1.288089</v>
      </c>
      <c r="N56">
        <v>1.344233</v>
      </c>
      <c r="O56">
        <v>1.4103000000000001</v>
      </c>
      <c r="P56">
        <v>1.454132</v>
      </c>
      <c r="Q56">
        <v>1.507158</v>
      </c>
      <c r="R56">
        <v>1.554524</v>
      </c>
      <c r="S56">
        <v>1.609227</v>
      </c>
      <c r="T56">
        <v>1.6662159999999999</v>
      </c>
      <c r="U56">
        <v>1.7121850000000001</v>
      </c>
      <c r="V56">
        <v>1.753525</v>
      </c>
      <c r="W56">
        <v>1.802238</v>
      </c>
      <c r="X56">
        <v>1.8567260000000001</v>
      </c>
      <c r="Y56">
        <v>1.906285</v>
      </c>
      <c r="Z56">
        <v>1.9576450000000001</v>
      </c>
      <c r="AA56">
        <v>2.0216099999999999</v>
      </c>
      <c r="AB56">
        <v>2.0920030000000001</v>
      </c>
      <c r="AC56">
        <v>2.1472639999999998</v>
      </c>
      <c r="AD56">
        <v>2.2131970000000001</v>
      </c>
      <c r="AE56">
        <v>2.297091</v>
      </c>
      <c r="AF56">
        <v>2.3721130000000001</v>
      </c>
      <c r="AG56">
        <v>2.445703</v>
      </c>
      <c r="AH56">
        <v>2.519711</v>
      </c>
      <c r="AI56">
        <v>2.5820690000000002</v>
      </c>
      <c r="AJ56">
        <v>2.6436890000000002</v>
      </c>
      <c r="AK56" s="91">
        <v>0.04</v>
      </c>
    </row>
    <row r="57" spans="1:37">
      <c r="A57" t="s">
        <v>985</v>
      </c>
      <c r="B57" t="s">
        <v>3228</v>
      </c>
      <c r="C57" t="s">
        <v>3464</v>
      </c>
      <c r="D57" t="s">
        <v>2105</v>
      </c>
      <c r="F57">
        <v>0.60410600000000003</v>
      </c>
      <c r="G57">
        <v>0.63664299999999996</v>
      </c>
      <c r="H57">
        <v>0.63471</v>
      </c>
      <c r="I57">
        <v>0.60761100000000001</v>
      </c>
      <c r="J57">
        <v>0.58782400000000001</v>
      </c>
      <c r="K57">
        <v>0.57058399999999998</v>
      </c>
      <c r="L57">
        <v>0.54602799999999996</v>
      </c>
      <c r="M57">
        <v>0.52434800000000004</v>
      </c>
      <c r="N57">
        <v>0.52234100000000006</v>
      </c>
      <c r="O57">
        <v>0.52536099999999997</v>
      </c>
      <c r="P57">
        <v>0.52000199999999996</v>
      </c>
      <c r="Q57">
        <v>0.51791399999999999</v>
      </c>
      <c r="R57">
        <v>0.51380700000000001</v>
      </c>
      <c r="S57">
        <v>0.51203200000000004</v>
      </c>
      <c r="T57">
        <v>0.51080300000000001</v>
      </c>
      <c r="U57">
        <v>0.50633700000000004</v>
      </c>
      <c r="V57">
        <v>0.50083699999999998</v>
      </c>
      <c r="W57">
        <v>0.49941400000000002</v>
      </c>
      <c r="X57">
        <v>0.50280400000000003</v>
      </c>
      <c r="Y57">
        <v>0.50517800000000002</v>
      </c>
      <c r="Z57">
        <v>0.51395500000000005</v>
      </c>
      <c r="AA57">
        <v>0.53165799999999996</v>
      </c>
      <c r="AB57">
        <v>0.55258499999999999</v>
      </c>
      <c r="AC57">
        <v>0.571519</v>
      </c>
      <c r="AD57">
        <v>0.59564700000000004</v>
      </c>
      <c r="AE57">
        <v>0.62658000000000003</v>
      </c>
      <c r="AF57">
        <v>0.663103</v>
      </c>
      <c r="AG57">
        <v>0.70224200000000003</v>
      </c>
      <c r="AH57">
        <v>0.74485199999999996</v>
      </c>
      <c r="AI57">
        <v>0.79146899999999998</v>
      </c>
      <c r="AJ57">
        <v>0.84195900000000001</v>
      </c>
      <c r="AK57" s="91">
        <v>1.0999999999999999E-2</v>
      </c>
    </row>
    <row r="58" spans="1:37">
      <c r="A58" t="s">
        <v>3230</v>
      </c>
      <c r="B58" t="s">
        <v>3231</v>
      </c>
      <c r="C58" t="s">
        <v>3465</v>
      </c>
      <c r="D58" t="s">
        <v>2105</v>
      </c>
      <c r="F58">
        <v>266.90481599999998</v>
      </c>
      <c r="G58">
        <v>292.17147799999998</v>
      </c>
      <c r="H58">
        <v>301.77926600000001</v>
      </c>
      <c r="I58">
        <v>298.67465199999998</v>
      </c>
      <c r="J58">
        <v>300.04632600000002</v>
      </c>
      <c r="K58">
        <v>302.950714</v>
      </c>
      <c r="L58">
        <v>302.35574300000002</v>
      </c>
      <c r="M58">
        <v>302.75323500000002</v>
      </c>
      <c r="N58">
        <v>314.44970699999999</v>
      </c>
      <c r="O58">
        <v>329.30557299999998</v>
      </c>
      <c r="P58">
        <v>339.10214200000001</v>
      </c>
      <c r="Q58">
        <v>351.03982500000001</v>
      </c>
      <c r="R58">
        <v>362.072205</v>
      </c>
      <c r="S58">
        <v>374.81314099999997</v>
      </c>
      <c r="T58">
        <v>388.08685300000002</v>
      </c>
      <c r="U58">
        <v>398.79363999999998</v>
      </c>
      <c r="V58">
        <v>408.42236300000002</v>
      </c>
      <c r="W58">
        <v>419.76831099999998</v>
      </c>
      <c r="X58">
        <v>432.45938100000001</v>
      </c>
      <c r="Y58">
        <v>444.002411</v>
      </c>
      <c r="Z58">
        <v>455.964966</v>
      </c>
      <c r="AA58">
        <v>470.863495</v>
      </c>
      <c r="AB58">
        <v>487.25900300000001</v>
      </c>
      <c r="AC58">
        <v>500.13031000000001</v>
      </c>
      <c r="AD58">
        <v>515.48687700000005</v>
      </c>
      <c r="AE58">
        <v>534.77203399999996</v>
      </c>
      <c r="AF58">
        <v>552.06274399999995</v>
      </c>
      <c r="AG58">
        <v>568.89550799999995</v>
      </c>
      <c r="AH58">
        <v>585.91381799999999</v>
      </c>
      <c r="AI58">
        <v>599.88690199999996</v>
      </c>
      <c r="AJ58">
        <v>613.90777600000001</v>
      </c>
      <c r="AK58" s="91">
        <v>2.8000000000000001E-2</v>
      </c>
    </row>
    <row r="59" spans="1:37">
      <c r="A59" t="s">
        <v>2271</v>
      </c>
      <c r="B59" t="s">
        <v>3233</v>
      </c>
      <c r="C59" t="s">
        <v>3466</v>
      </c>
      <c r="D59" t="s">
        <v>2105</v>
      </c>
      <c r="F59">
        <v>0.89593400000000001</v>
      </c>
      <c r="G59">
        <v>1.0337149999999999</v>
      </c>
      <c r="H59">
        <v>1.1208530000000001</v>
      </c>
      <c r="I59">
        <v>1.175203</v>
      </c>
      <c r="J59">
        <v>1.242974</v>
      </c>
      <c r="K59">
        <v>1.312697</v>
      </c>
      <c r="L59">
        <v>1.3587</v>
      </c>
      <c r="M59">
        <v>1.3881250000000001</v>
      </c>
      <c r="N59">
        <v>1.4486289999999999</v>
      </c>
      <c r="O59">
        <v>1.519827</v>
      </c>
      <c r="P59">
        <v>1.567064</v>
      </c>
      <c r="Q59">
        <v>1.6242080000000001</v>
      </c>
      <c r="R59">
        <v>1.6752530000000001</v>
      </c>
      <c r="S59">
        <v>1.7342029999999999</v>
      </c>
      <c r="T59">
        <v>1.7956190000000001</v>
      </c>
      <c r="U59">
        <v>1.8451569999999999</v>
      </c>
      <c r="V59">
        <v>1.8897079999999999</v>
      </c>
      <c r="W59">
        <v>1.942204</v>
      </c>
      <c r="X59">
        <v>2.0009239999999999</v>
      </c>
      <c r="Y59">
        <v>2.0543309999999999</v>
      </c>
      <c r="Z59">
        <v>2.10968</v>
      </c>
      <c r="AA59">
        <v>2.1786129999999999</v>
      </c>
      <c r="AB59">
        <v>2.2544729999999999</v>
      </c>
      <c r="AC59">
        <v>2.3140269999999998</v>
      </c>
      <c r="AD59">
        <v>2.3850790000000002</v>
      </c>
      <c r="AE59">
        <v>2.4754900000000002</v>
      </c>
      <c r="AF59">
        <v>2.5563380000000002</v>
      </c>
      <c r="AG59">
        <v>2.635643</v>
      </c>
      <c r="AH59">
        <v>2.7153969999999998</v>
      </c>
      <c r="AI59">
        <v>2.7825989999999998</v>
      </c>
      <c r="AJ59">
        <v>2.849005</v>
      </c>
      <c r="AK59" s="91">
        <v>3.9E-2</v>
      </c>
    </row>
    <row r="60" spans="1:37">
      <c r="A60" t="s">
        <v>3235</v>
      </c>
      <c r="B60" t="s">
        <v>3236</v>
      </c>
      <c r="C60" t="s">
        <v>3467</v>
      </c>
      <c r="D60" t="s">
        <v>2105</v>
      </c>
      <c r="F60">
        <v>0.94217899999999999</v>
      </c>
      <c r="G60">
        <v>1.095167</v>
      </c>
      <c r="H60">
        <v>1.2011499999999999</v>
      </c>
      <c r="I60">
        <v>1.2616560000000001</v>
      </c>
      <c r="J60">
        <v>1.3344119999999999</v>
      </c>
      <c r="K60">
        <v>1.4092629999999999</v>
      </c>
      <c r="L60">
        <v>1.4586509999999999</v>
      </c>
      <c r="M60">
        <v>1.4902409999999999</v>
      </c>
      <c r="N60">
        <v>1.555196</v>
      </c>
      <c r="O60">
        <v>1.6316310000000001</v>
      </c>
      <c r="P60">
        <v>1.6823429999999999</v>
      </c>
      <c r="Q60">
        <v>1.74369</v>
      </c>
      <c r="R60">
        <v>1.7984899999999999</v>
      </c>
      <c r="S60">
        <v>1.861777</v>
      </c>
      <c r="T60">
        <v>1.927711</v>
      </c>
      <c r="U60">
        <v>1.9808939999999999</v>
      </c>
      <c r="V60">
        <v>2.0287220000000001</v>
      </c>
      <c r="W60">
        <v>2.08508</v>
      </c>
      <c r="X60">
        <v>2.1481189999999999</v>
      </c>
      <c r="Y60">
        <v>2.2054559999999999</v>
      </c>
      <c r="Z60">
        <v>2.2648760000000001</v>
      </c>
      <c r="AA60">
        <v>2.3388810000000002</v>
      </c>
      <c r="AB60">
        <v>2.4203209999999999</v>
      </c>
      <c r="AC60">
        <v>2.4842550000000001</v>
      </c>
      <c r="AD60">
        <v>2.5605349999999998</v>
      </c>
      <c r="AE60">
        <v>2.6575959999999998</v>
      </c>
      <c r="AF60">
        <v>2.7443909999999998</v>
      </c>
      <c r="AG60">
        <v>2.8295300000000001</v>
      </c>
      <c r="AH60">
        <v>2.915152</v>
      </c>
      <c r="AI60">
        <v>2.9872969999999999</v>
      </c>
      <c r="AJ60">
        <v>3.0585879999999999</v>
      </c>
      <c r="AK60" s="91">
        <v>0.04</v>
      </c>
    </row>
    <row r="61" spans="1:37">
      <c r="A61" t="s">
        <v>3238</v>
      </c>
      <c r="B61" t="s">
        <v>3239</v>
      </c>
      <c r="C61" t="s">
        <v>3468</v>
      </c>
      <c r="D61" t="s">
        <v>2105</v>
      </c>
      <c r="F61">
        <v>0.99606899999999998</v>
      </c>
      <c r="G61">
        <v>1.157807</v>
      </c>
      <c r="H61">
        <v>1.269852</v>
      </c>
      <c r="I61">
        <v>1.3338190000000001</v>
      </c>
      <c r="J61">
        <v>1.410736</v>
      </c>
      <c r="K61">
        <v>1.4898690000000001</v>
      </c>
      <c r="L61">
        <v>1.542081</v>
      </c>
      <c r="M61">
        <v>1.5754779999999999</v>
      </c>
      <c r="N61">
        <v>1.6441479999999999</v>
      </c>
      <c r="O61">
        <v>1.7249559999999999</v>
      </c>
      <c r="P61">
        <v>1.7785679999999999</v>
      </c>
      <c r="Q61">
        <v>1.843424</v>
      </c>
      <c r="R61">
        <v>1.901359</v>
      </c>
      <c r="S61">
        <v>1.9682660000000001</v>
      </c>
      <c r="T61">
        <v>2.0379700000000001</v>
      </c>
      <c r="U61">
        <v>2.094195</v>
      </c>
      <c r="V61">
        <v>2.1447590000000001</v>
      </c>
      <c r="W61">
        <v>2.2043400000000002</v>
      </c>
      <c r="X61">
        <v>2.270985</v>
      </c>
      <c r="Y61">
        <v>2.331601</v>
      </c>
      <c r="Z61">
        <v>2.3944200000000002</v>
      </c>
      <c r="AA61">
        <v>2.4726569999999999</v>
      </c>
      <c r="AB61">
        <v>2.5587550000000001</v>
      </c>
      <c r="AC61">
        <v>2.626347</v>
      </c>
      <c r="AD61">
        <v>2.7069890000000001</v>
      </c>
      <c r="AE61">
        <v>2.8096019999999999</v>
      </c>
      <c r="AF61">
        <v>2.9013620000000002</v>
      </c>
      <c r="AG61">
        <v>2.9913699999999999</v>
      </c>
      <c r="AH61">
        <v>3.08189</v>
      </c>
      <c r="AI61">
        <v>3.1581610000000002</v>
      </c>
      <c r="AJ61">
        <v>3.23353</v>
      </c>
      <c r="AK61" s="91">
        <v>0.04</v>
      </c>
    </row>
    <row r="62" spans="1:37">
      <c r="A62" t="s">
        <v>2287</v>
      </c>
      <c r="B62" t="s">
        <v>3241</v>
      </c>
      <c r="C62" t="s">
        <v>3469</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t="s">
        <v>549</v>
      </c>
    </row>
    <row r="63" spans="1:37">
      <c r="A63" t="s">
        <v>3243</v>
      </c>
      <c r="B63" t="s">
        <v>3244</v>
      </c>
      <c r="C63" t="s">
        <v>3470</v>
      </c>
      <c r="D63" t="s">
        <v>2105</v>
      </c>
      <c r="F63">
        <v>728.74060099999997</v>
      </c>
      <c r="G63">
        <v>822.39910899999995</v>
      </c>
      <c r="H63">
        <v>875.714294</v>
      </c>
      <c r="I63">
        <v>893.03582800000004</v>
      </c>
      <c r="J63">
        <v>917.02380400000004</v>
      </c>
      <c r="K63">
        <v>940.25531000000001</v>
      </c>
      <c r="L63">
        <v>944.86053500000003</v>
      </c>
      <c r="M63">
        <v>937.20727499999998</v>
      </c>
      <c r="N63">
        <v>949.569885</v>
      </c>
      <c r="O63">
        <v>967.223206</v>
      </c>
      <c r="P63">
        <v>968.23773200000005</v>
      </c>
      <c r="Q63">
        <v>974.31579599999998</v>
      </c>
      <c r="R63">
        <v>975.66619900000001</v>
      </c>
      <c r="S63">
        <v>980.58142099999998</v>
      </c>
      <c r="T63">
        <v>985.73584000000005</v>
      </c>
      <c r="U63">
        <v>983.428223</v>
      </c>
      <c r="V63">
        <v>977.83758499999999</v>
      </c>
      <c r="W63">
        <v>975.72997999999995</v>
      </c>
      <c r="X63">
        <v>975.95129399999996</v>
      </c>
      <c r="Y63">
        <v>972.81640600000003</v>
      </c>
      <c r="Z63">
        <v>969.92877199999998</v>
      </c>
      <c r="AA63">
        <v>972.447632</v>
      </c>
      <c r="AB63">
        <v>976.99835199999995</v>
      </c>
      <c r="AC63">
        <v>973.59857199999999</v>
      </c>
      <c r="AD63">
        <v>974.26519800000005</v>
      </c>
      <c r="AE63">
        <v>981.74389599999995</v>
      </c>
      <c r="AF63">
        <v>984.27880900000002</v>
      </c>
      <c r="AG63">
        <v>985.25628700000004</v>
      </c>
      <c r="AH63">
        <v>985.50506600000006</v>
      </c>
      <c r="AI63">
        <v>980.48034700000005</v>
      </c>
      <c r="AJ63">
        <v>974.63983199999996</v>
      </c>
      <c r="AK63" s="91">
        <v>0.01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E62"/>
  <sheetViews>
    <sheetView workbookViewId="0"/>
  </sheetViews>
  <sheetFormatPr defaultRowHeight="14.25"/>
  <cols>
    <col min="1" max="1" width="31.59765625" customWidth="1"/>
    <col min="2" max="2" width="48.73046875" customWidth="1"/>
  </cols>
  <sheetData>
    <row r="1" spans="1:31">
      <c r="A1" t="s">
        <v>3141</v>
      </c>
    </row>
    <row r="2" spans="1:31">
      <c r="A2" t="s">
        <v>3471</v>
      </c>
    </row>
    <row r="3" spans="1:31">
      <c r="A3" t="s">
        <v>3472</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2099</v>
      </c>
    </row>
    <row r="7" spans="1:31">
      <c r="A7" t="s">
        <v>2100</v>
      </c>
      <c r="D7" t="s">
        <v>2105</v>
      </c>
    </row>
    <row r="8" spans="1:31">
      <c r="A8" t="s">
        <v>2102</v>
      </c>
      <c r="B8" t="s">
        <v>3473</v>
      </c>
      <c r="C8" t="s">
        <v>3474</v>
      </c>
      <c r="D8" t="s">
        <v>2105</v>
      </c>
      <c r="E8">
        <v>714.64007600000002</v>
      </c>
      <c r="F8">
        <v>635.59387200000003</v>
      </c>
      <c r="G8">
        <v>589.33007799999996</v>
      </c>
      <c r="H8">
        <v>570.05371100000002</v>
      </c>
      <c r="I8">
        <v>565.56347700000003</v>
      </c>
      <c r="J8">
        <v>572.22430399999996</v>
      </c>
      <c r="K8">
        <v>565.49054000000001</v>
      </c>
      <c r="L8">
        <v>559.52758800000004</v>
      </c>
      <c r="M8">
        <v>556.60180700000001</v>
      </c>
      <c r="N8">
        <v>545.70153800000003</v>
      </c>
      <c r="O8">
        <v>535.82147199999997</v>
      </c>
      <c r="P8">
        <v>516.50176999999996</v>
      </c>
      <c r="Q8">
        <v>506.77212500000002</v>
      </c>
      <c r="R8">
        <v>495.89575200000002</v>
      </c>
      <c r="S8">
        <v>483.99035600000002</v>
      </c>
      <c r="T8">
        <v>472.227936</v>
      </c>
      <c r="U8">
        <v>459.40716600000002</v>
      </c>
      <c r="V8">
        <v>447.20297199999999</v>
      </c>
      <c r="W8">
        <v>434.76849399999998</v>
      </c>
      <c r="X8">
        <v>423.66336100000001</v>
      </c>
      <c r="Y8">
        <v>414.56082199999997</v>
      </c>
      <c r="Z8">
        <v>404.51852400000001</v>
      </c>
      <c r="AA8">
        <v>397.13562000000002</v>
      </c>
      <c r="AB8">
        <v>387.71933000000001</v>
      </c>
      <c r="AC8">
        <v>378.78668199999998</v>
      </c>
      <c r="AD8">
        <v>367.43160999999998</v>
      </c>
      <c r="AE8" t="s">
        <v>2604</v>
      </c>
    </row>
    <row r="9" spans="1:31">
      <c r="A9" t="s">
        <v>2107</v>
      </c>
      <c r="B9" t="s">
        <v>3475</v>
      </c>
      <c r="C9" t="s">
        <v>3476</v>
      </c>
      <c r="D9" t="s">
        <v>2105</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t="s">
        <v>549</v>
      </c>
    </row>
    <row r="10" spans="1:31">
      <c r="A10" t="s">
        <v>2111</v>
      </c>
      <c r="B10" t="s">
        <v>3477</v>
      </c>
      <c r="C10" t="s">
        <v>3478</v>
      </c>
      <c r="D10" t="s">
        <v>2105</v>
      </c>
      <c r="E10">
        <v>714.64007600000002</v>
      </c>
      <c r="F10">
        <v>635.59387200000003</v>
      </c>
      <c r="G10">
        <v>589.33007799999996</v>
      </c>
      <c r="H10">
        <v>570.05371100000002</v>
      </c>
      <c r="I10">
        <v>565.56347700000003</v>
      </c>
      <c r="J10">
        <v>572.22430399999996</v>
      </c>
      <c r="K10">
        <v>565.49054000000001</v>
      </c>
      <c r="L10">
        <v>559.52758800000004</v>
      </c>
      <c r="M10">
        <v>556.60180700000001</v>
      </c>
      <c r="N10">
        <v>545.70153800000003</v>
      </c>
      <c r="O10">
        <v>535.82147199999997</v>
      </c>
      <c r="P10">
        <v>516.50176999999996</v>
      </c>
      <c r="Q10">
        <v>506.77212500000002</v>
      </c>
      <c r="R10">
        <v>495.89575200000002</v>
      </c>
      <c r="S10">
        <v>483.99035600000002</v>
      </c>
      <c r="T10">
        <v>472.227936</v>
      </c>
      <c r="U10">
        <v>459.40716600000002</v>
      </c>
      <c r="V10">
        <v>447.20297199999999</v>
      </c>
      <c r="W10">
        <v>434.76849399999998</v>
      </c>
      <c r="X10">
        <v>423.66336100000001</v>
      </c>
      <c r="Y10">
        <v>414.56082199999997</v>
      </c>
      <c r="Z10">
        <v>404.51852400000001</v>
      </c>
      <c r="AA10">
        <v>397.13562000000002</v>
      </c>
      <c r="AB10">
        <v>387.71933000000001</v>
      </c>
      <c r="AC10">
        <v>378.78668199999998</v>
      </c>
      <c r="AD10">
        <v>367.43160999999998</v>
      </c>
      <c r="AE10" t="s">
        <v>2604</v>
      </c>
    </row>
    <row r="11" spans="1:31">
      <c r="A11" t="s">
        <v>2114</v>
      </c>
    </row>
    <row r="12" spans="1:31">
      <c r="A12" t="s">
        <v>2116</v>
      </c>
      <c r="B12" t="s">
        <v>3479</v>
      </c>
      <c r="C12" t="s">
        <v>3480</v>
      </c>
      <c r="D12" t="s">
        <v>2105</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t="s">
        <v>549</v>
      </c>
    </row>
    <row r="13" spans="1:31">
      <c r="A13" t="s">
        <v>2120</v>
      </c>
      <c r="B13" t="s">
        <v>3481</v>
      </c>
      <c r="C13" t="s">
        <v>3482</v>
      </c>
      <c r="D13" t="s">
        <v>2105</v>
      </c>
      <c r="E13">
        <v>2.2069930000000002</v>
      </c>
      <c r="F13">
        <v>1.606914</v>
      </c>
      <c r="G13">
        <v>1.7363170000000001</v>
      </c>
      <c r="H13">
        <v>1.700917</v>
      </c>
      <c r="I13">
        <v>1.723562</v>
      </c>
      <c r="J13">
        <v>1.9620029999999999</v>
      </c>
      <c r="K13">
        <v>2.042335</v>
      </c>
      <c r="L13">
        <v>2.2188680000000001</v>
      </c>
      <c r="M13">
        <v>2.3768639999999999</v>
      </c>
      <c r="N13">
        <v>2.5293600000000001</v>
      </c>
      <c r="O13">
        <v>2.6939570000000002</v>
      </c>
      <c r="P13">
        <v>2.791865</v>
      </c>
      <c r="Q13">
        <v>2.9119700000000002</v>
      </c>
      <c r="R13">
        <v>3.0333770000000002</v>
      </c>
      <c r="S13">
        <v>3.1373359999999999</v>
      </c>
      <c r="T13">
        <v>3.230299</v>
      </c>
      <c r="U13">
        <v>3.2781349999999998</v>
      </c>
      <c r="V13">
        <v>3.333602</v>
      </c>
      <c r="W13">
        <v>3.3820760000000001</v>
      </c>
      <c r="X13">
        <v>3.4135870000000001</v>
      </c>
      <c r="Y13">
        <v>3.4818769999999999</v>
      </c>
      <c r="Z13">
        <v>3.4956499999999999</v>
      </c>
      <c r="AA13">
        <v>3.547434</v>
      </c>
      <c r="AB13">
        <v>3.5784630000000002</v>
      </c>
      <c r="AC13">
        <v>3.593718</v>
      </c>
      <c r="AD13">
        <v>3.582147</v>
      </c>
      <c r="AE13" t="s">
        <v>1948</v>
      </c>
    </row>
    <row r="14" spans="1:31">
      <c r="A14" t="s">
        <v>2123</v>
      </c>
      <c r="B14" t="s">
        <v>3483</v>
      </c>
      <c r="C14" t="s">
        <v>3484</v>
      </c>
      <c r="D14" t="s">
        <v>2105</v>
      </c>
      <c r="E14">
        <v>11.116908</v>
      </c>
      <c r="F14">
        <v>18.056486</v>
      </c>
      <c r="G14">
        <v>27.353477000000002</v>
      </c>
      <c r="H14">
        <v>27.236639</v>
      </c>
      <c r="I14">
        <v>26.829968999999998</v>
      </c>
      <c r="J14">
        <v>23.219538</v>
      </c>
      <c r="K14">
        <v>23.897659000000001</v>
      </c>
      <c r="L14">
        <v>23.307835000000001</v>
      </c>
      <c r="M14">
        <v>25.566116000000001</v>
      </c>
      <c r="N14">
        <v>27.353629999999999</v>
      </c>
      <c r="O14">
        <v>29.537977000000001</v>
      </c>
      <c r="P14">
        <v>30.553305000000002</v>
      </c>
      <c r="Q14">
        <v>32.302368000000001</v>
      </c>
      <c r="R14">
        <v>33.748753000000001</v>
      </c>
      <c r="S14">
        <v>34.955544000000003</v>
      </c>
      <c r="T14">
        <v>35.629601000000001</v>
      </c>
      <c r="U14">
        <v>36.613506000000001</v>
      </c>
      <c r="V14">
        <v>37.451954000000001</v>
      </c>
      <c r="W14">
        <v>38.109138000000002</v>
      </c>
      <c r="X14">
        <v>38.691471</v>
      </c>
      <c r="Y14">
        <v>38.999682999999997</v>
      </c>
      <c r="Z14">
        <v>39.683880000000002</v>
      </c>
      <c r="AA14">
        <v>40.410820000000001</v>
      </c>
      <c r="AB14">
        <v>40.720421000000002</v>
      </c>
      <c r="AC14">
        <v>41.141041000000001</v>
      </c>
      <c r="AD14">
        <v>41.111854999999998</v>
      </c>
      <c r="AE14" t="s">
        <v>3485</v>
      </c>
    </row>
    <row r="15" spans="1:31">
      <c r="A15" t="s">
        <v>2126</v>
      </c>
      <c r="B15" t="s">
        <v>3486</v>
      </c>
      <c r="C15" t="s">
        <v>3487</v>
      </c>
      <c r="D15" t="s">
        <v>2105</v>
      </c>
      <c r="E15">
        <v>96.054328999999996</v>
      </c>
      <c r="F15">
        <v>90.126594999999995</v>
      </c>
      <c r="G15">
        <v>102.832649</v>
      </c>
      <c r="H15">
        <v>100.906761</v>
      </c>
      <c r="I15">
        <v>121.427505</v>
      </c>
      <c r="J15">
        <v>132.385818</v>
      </c>
      <c r="K15">
        <v>146.478409</v>
      </c>
      <c r="L15">
        <v>156.11506700000001</v>
      </c>
      <c r="M15">
        <v>168.88031000000001</v>
      </c>
      <c r="N15">
        <v>177.80548099999999</v>
      </c>
      <c r="O15">
        <v>189.091263</v>
      </c>
      <c r="P15">
        <v>194.10586499999999</v>
      </c>
      <c r="Q15">
        <v>202.39836099999999</v>
      </c>
      <c r="R15">
        <v>209.87733499999999</v>
      </c>
      <c r="S15">
        <v>216.151566</v>
      </c>
      <c r="T15">
        <v>220.779831</v>
      </c>
      <c r="U15">
        <v>224.53556800000001</v>
      </c>
      <c r="V15">
        <v>228.198151</v>
      </c>
      <c r="W15">
        <v>230.88273599999999</v>
      </c>
      <c r="X15">
        <v>233.22369399999999</v>
      </c>
      <c r="Y15">
        <v>236.174103</v>
      </c>
      <c r="Z15">
        <v>237.935913</v>
      </c>
      <c r="AA15">
        <v>241.45105000000001</v>
      </c>
      <c r="AB15">
        <v>242.95039399999999</v>
      </c>
      <c r="AC15">
        <v>244.44386299999999</v>
      </c>
      <c r="AD15">
        <v>243.580994</v>
      </c>
      <c r="AE15" t="s">
        <v>715</v>
      </c>
    </row>
    <row r="16" spans="1:31">
      <c r="A16" t="s">
        <v>2129</v>
      </c>
      <c r="B16" t="s">
        <v>3488</v>
      </c>
      <c r="C16" t="s">
        <v>3489</v>
      </c>
      <c r="D16" t="s">
        <v>2105</v>
      </c>
      <c r="E16">
        <v>4.2634299999999996</v>
      </c>
      <c r="F16">
        <v>3.8615249999999999</v>
      </c>
      <c r="G16">
        <v>4.1488290000000001</v>
      </c>
      <c r="H16">
        <v>4.0757789999999998</v>
      </c>
      <c r="I16">
        <v>4.0297929999999997</v>
      </c>
      <c r="J16">
        <v>4.1821729999999997</v>
      </c>
      <c r="K16">
        <v>3.7052550000000002</v>
      </c>
      <c r="L16">
        <v>3.725301</v>
      </c>
      <c r="M16">
        <v>3.9349029999999998</v>
      </c>
      <c r="N16">
        <v>4.0171910000000004</v>
      </c>
      <c r="O16">
        <v>4.1622450000000004</v>
      </c>
      <c r="P16">
        <v>4.0769830000000002</v>
      </c>
      <c r="Q16">
        <v>4.1042009999999998</v>
      </c>
      <c r="R16">
        <v>4.0582099999999999</v>
      </c>
      <c r="S16">
        <v>3.9964650000000002</v>
      </c>
      <c r="T16">
        <v>3.8566989999999999</v>
      </c>
      <c r="U16">
        <v>3.7815379999999998</v>
      </c>
      <c r="V16">
        <v>3.6948629999999998</v>
      </c>
      <c r="W16">
        <v>3.6020880000000002</v>
      </c>
      <c r="X16">
        <v>3.4963820000000001</v>
      </c>
      <c r="Y16">
        <v>3.362428</v>
      </c>
      <c r="Z16">
        <v>3.3053300000000001</v>
      </c>
      <c r="AA16">
        <v>3.2410909999999999</v>
      </c>
      <c r="AB16">
        <v>3.1605859999999999</v>
      </c>
      <c r="AC16">
        <v>3.0851320000000002</v>
      </c>
      <c r="AD16">
        <v>2.995053</v>
      </c>
      <c r="AE16" t="s">
        <v>738</v>
      </c>
    </row>
    <row r="17" spans="1:31">
      <c r="A17" t="s">
        <v>2133</v>
      </c>
      <c r="B17" t="s">
        <v>3490</v>
      </c>
      <c r="C17" t="s">
        <v>3491</v>
      </c>
      <c r="D17" t="s">
        <v>2105</v>
      </c>
      <c r="E17">
        <v>3.7230379999999998</v>
      </c>
      <c r="F17">
        <v>7.3644600000000002</v>
      </c>
      <c r="G17">
        <v>12.089195999999999</v>
      </c>
      <c r="H17">
        <v>12.113542000000001</v>
      </c>
      <c r="I17">
        <v>6.2452959999999997</v>
      </c>
      <c r="J17">
        <v>4.5122350000000004</v>
      </c>
      <c r="K17">
        <v>3.883534</v>
      </c>
      <c r="L17">
        <v>3.1040649999999999</v>
      </c>
      <c r="M17">
        <v>3.4538289999999998</v>
      </c>
      <c r="N17">
        <v>3.6967759999999998</v>
      </c>
      <c r="O17">
        <v>4.049677</v>
      </c>
      <c r="P17">
        <v>4.1835360000000001</v>
      </c>
      <c r="Q17">
        <v>4.3849309999999999</v>
      </c>
      <c r="R17">
        <v>4.5665959999999997</v>
      </c>
      <c r="S17">
        <v>4.7319699999999996</v>
      </c>
      <c r="T17">
        <v>4.8461920000000003</v>
      </c>
      <c r="U17">
        <v>4.8737149999999998</v>
      </c>
      <c r="V17">
        <v>4.9188830000000001</v>
      </c>
      <c r="W17">
        <v>4.9403030000000001</v>
      </c>
      <c r="X17">
        <v>4.9311920000000002</v>
      </c>
      <c r="Y17">
        <v>4.9800219999999999</v>
      </c>
      <c r="Z17">
        <v>4.9206500000000002</v>
      </c>
      <c r="AA17">
        <v>4.9491149999999999</v>
      </c>
      <c r="AB17">
        <v>4.9166350000000003</v>
      </c>
      <c r="AC17">
        <v>4.9048049999999996</v>
      </c>
      <c r="AD17">
        <v>4.832694</v>
      </c>
      <c r="AE17" t="s">
        <v>646</v>
      </c>
    </row>
    <row r="18" spans="1:31">
      <c r="A18" t="s">
        <v>2141</v>
      </c>
      <c r="B18" t="s">
        <v>3492</v>
      </c>
      <c r="C18" t="s">
        <v>3493</v>
      </c>
      <c r="D18" t="s">
        <v>2105</v>
      </c>
      <c r="E18">
        <v>66.824852000000007</v>
      </c>
      <c r="F18">
        <v>75.549109999999999</v>
      </c>
      <c r="G18">
        <v>82.896720999999999</v>
      </c>
      <c r="H18">
        <v>83.659462000000005</v>
      </c>
      <c r="I18">
        <v>83.839020000000005</v>
      </c>
      <c r="J18">
        <v>88.014381</v>
      </c>
      <c r="K18">
        <v>91.698104999999998</v>
      </c>
      <c r="L18">
        <v>93.357444999999998</v>
      </c>
      <c r="M18">
        <v>97.077240000000003</v>
      </c>
      <c r="N18">
        <v>98.674949999999995</v>
      </c>
      <c r="O18">
        <v>100.413467</v>
      </c>
      <c r="P18">
        <v>99.809089999999998</v>
      </c>
      <c r="Q18">
        <v>100.741646</v>
      </c>
      <c r="R18">
        <v>101.404526</v>
      </c>
      <c r="S18">
        <v>101.691475</v>
      </c>
      <c r="T18">
        <v>101.776146</v>
      </c>
      <c r="U18">
        <v>101.70591</v>
      </c>
      <c r="V18">
        <v>101.655266</v>
      </c>
      <c r="W18">
        <v>101.355965</v>
      </c>
      <c r="X18">
        <v>101.223679</v>
      </c>
      <c r="Y18">
        <v>101.48513</v>
      </c>
      <c r="Z18">
        <v>101.54465500000001</v>
      </c>
      <c r="AA18">
        <v>102.252792</v>
      </c>
      <c r="AB18">
        <v>102.363831</v>
      </c>
      <c r="AC18">
        <v>102.40939299999999</v>
      </c>
      <c r="AD18">
        <v>101.732651</v>
      </c>
      <c r="AE18" t="s">
        <v>625</v>
      </c>
    </row>
    <row r="19" spans="1:31">
      <c r="A19" t="s">
        <v>2145</v>
      </c>
      <c r="B19" t="s">
        <v>3494</v>
      </c>
      <c r="C19" t="s">
        <v>3495</v>
      </c>
      <c r="D19" t="s">
        <v>2105</v>
      </c>
      <c r="E19">
        <v>0</v>
      </c>
      <c r="F19">
        <v>0</v>
      </c>
      <c r="G19">
        <v>0</v>
      </c>
      <c r="H19">
        <v>0</v>
      </c>
      <c r="I19">
        <v>0</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t="s">
        <v>549</v>
      </c>
    </row>
    <row r="20" spans="1:31">
      <c r="A20" t="s">
        <v>2149</v>
      </c>
      <c r="B20" t="s">
        <v>3496</v>
      </c>
      <c r="C20" t="s">
        <v>3497</v>
      </c>
      <c r="D20" t="s">
        <v>2105</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2153</v>
      </c>
      <c r="B21" t="s">
        <v>3498</v>
      </c>
      <c r="C21" t="s">
        <v>3499</v>
      </c>
      <c r="D21" t="s">
        <v>2105</v>
      </c>
      <c r="E21">
        <v>0</v>
      </c>
      <c r="F21">
        <v>0</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t="s">
        <v>549</v>
      </c>
    </row>
    <row r="22" spans="1:31">
      <c r="A22" t="s">
        <v>2157</v>
      </c>
      <c r="B22" t="s">
        <v>3500</v>
      </c>
      <c r="C22" t="s">
        <v>3501</v>
      </c>
      <c r="D22" t="s">
        <v>2105</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t="s">
        <v>549</v>
      </c>
    </row>
    <row r="23" spans="1:31">
      <c r="A23" t="s">
        <v>2164</v>
      </c>
      <c r="B23" t="s">
        <v>3502</v>
      </c>
      <c r="C23" t="s">
        <v>3503</v>
      </c>
      <c r="D23" t="s">
        <v>2105</v>
      </c>
      <c r="E23">
        <v>3.7470999999999997E-2</v>
      </c>
      <c r="F23">
        <v>1.3644999999999999E-2</v>
      </c>
      <c r="G23">
        <v>1.3157E-2</v>
      </c>
      <c r="H23">
        <v>8.9999999999999993E-3</v>
      </c>
      <c r="I23">
        <v>6.5750000000000001E-3</v>
      </c>
      <c r="J23">
        <v>7.1380000000000002E-3</v>
      </c>
      <c r="K23">
        <v>6.8079999999999998E-3</v>
      </c>
      <c r="L23">
        <v>6.4510000000000001E-3</v>
      </c>
      <c r="M23">
        <v>6.8770000000000003E-3</v>
      </c>
      <c r="N23">
        <v>6.1390000000000004E-3</v>
      </c>
      <c r="O23">
        <v>6.1980000000000004E-3</v>
      </c>
      <c r="P23">
        <v>5.6579999999999998E-3</v>
      </c>
      <c r="Q23">
        <v>5.4380000000000001E-3</v>
      </c>
      <c r="R23">
        <v>5.1339999999999997E-3</v>
      </c>
      <c r="S23">
        <v>4.9829999999999996E-3</v>
      </c>
      <c r="T23">
        <v>4.8419999999999999E-3</v>
      </c>
      <c r="U23">
        <v>4.6849999999999999E-3</v>
      </c>
      <c r="V23">
        <v>4.5409999999999999E-3</v>
      </c>
      <c r="W23">
        <v>4.4010000000000004E-3</v>
      </c>
      <c r="X23">
        <v>4.2810000000000001E-3</v>
      </c>
      <c r="Y23">
        <v>4.1900000000000001E-3</v>
      </c>
      <c r="Z23">
        <v>4.0530000000000002E-3</v>
      </c>
      <c r="AA23">
        <v>3.9880000000000002E-3</v>
      </c>
      <c r="AB23">
        <v>3.8670000000000002E-3</v>
      </c>
      <c r="AC23">
        <v>3.787E-3</v>
      </c>
      <c r="AD23">
        <v>3.6610000000000002E-3</v>
      </c>
      <c r="AE23" t="s">
        <v>3504</v>
      </c>
    </row>
    <row r="24" spans="1:31">
      <c r="A24" t="s">
        <v>2168</v>
      </c>
      <c r="B24" t="s">
        <v>3505</v>
      </c>
      <c r="C24" t="s">
        <v>3506</v>
      </c>
      <c r="D24" t="s">
        <v>2105</v>
      </c>
      <c r="E24">
        <v>184.22702000000001</v>
      </c>
      <c r="F24">
        <v>196.57873499999999</v>
      </c>
      <c r="G24">
        <v>231.07034300000001</v>
      </c>
      <c r="H24">
        <v>229.70211800000001</v>
      </c>
      <c r="I24">
        <v>244.10173</v>
      </c>
      <c r="J24">
        <v>254.28329500000001</v>
      </c>
      <c r="K24">
        <v>271.71209700000003</v>
      </c>
      <c r="L24">
        <v>281.83502199999998</v>
      </c>
      <c r="M24">
        <v>301.29611199999999</v>
      </c>
      <c r="N24">
        <v>314.083527</v>
      </c>
      <c r="O24">
        <v>329.95480300000003</v>
      </c>
      <c r="P24">
        <v>335.526276</v>
      </c>
      <c r="Q24">
        <v>346.848907</v>
      </c>
      <c r="R24">
        <v>356.69390900000002</v>
      </c>
      <c r="S24">
        <v>364.66934199999997</v>
      </c>
      <c r="T24">
        <v>370.123627</v>
      </c>
      <c r="U24">
        <v>374.793091</v>
      </c>
      <c r="V24">
        <v>379.25726300000002</v>
      </c>
      <c r="W24">
        <v>382.276703</v>
      </c>
      <c r="X24">
        <v>384.984283</v>
      </c>
      <c r="Y24">
        <v>388.48742700000003</v>
      </c>
      <c r="Z24">
        <v>390.89013699999998</v>
      </c>
      <c r="AA24">
        <v>395.85629299999999</v>
      </c>
      <c r="AB24">
        <v>397.69418300000001</v>
      </c>
      <c r="AC24">
        <v>399.581726</v>
      </c>
      <c r="AD24">
        <v>397.83904999999999</v>
      </c>
      <c r="AE24" t="s">
        <v>2691</v>
      </c>
    </row>
    <row r="25" spans="1:31">
      <c r="A25" t="s">
        <v>2342</v>
      </c>
      <c r="B25" t="s">
        <v>3507</v>
      </c>
      <c r="C25" t="s">
        <v>3508</v>
      </c>
      <c r="D25" t="s">
        <v>2175</v>
      </c>
      <c r="E25">
        <v>20.495467999999999</v>
      </c>
      <c r="F25">
        <v>23.622350999999998</v>
      </c>
      <c r="G25">
        <v>28.165558000000001</v>
      </c>
      <c r="H25">
        <v>28.721529</v>
      </c>
      <c r="I25">
        <v>30.148475999999999</v>
      </c>
      <c r="J25">
        <v>30.765999000000001</v>
      </c>
      <c r="K25">
        <v>32.454757999999998</v>
      </c>
      <c r="L25">
        <v>33.497447999999999</v>
      </c>
      <c r="M25">
        <v>35.120277000000002</v>
      </c>
      <c r="N25">
        <v>36.530472000000003</v>
      </c>
      <c r="O25">
        <v>38.110863000000002</v>
      </c>
      <c r="P25">
        <v>39.379722999999998</v>
      </c>
      <c r="Q25">
        <v>40.632655999999997</v>
      </c>
      <c r="R25">
        <v>41.836528999999999</v>
      </c>
      <c r="S25">
        <v>42.970036</v>
      </c>
      <c r="T25">
        <v>43.939326999999999</v>
      </c>
      <c r="U25">
        <v>44.928432000000001</v>
      </c>
      <c r="V25">
        <v>45.889358999999999</v>
      </c>
      <c r="W25">
        <v>46.787708000000002</v>
      </c>
      <c r="X25">
        <v>47.608409999999999</v>
      </c>
      <c r="Y25">
        <v>48.376598000000001</v>
      </c>
      <c r="Z25">
        <v>49.143307</v>
      </c>
      <c r="AA25">
        <v>49.919333999999999</v>
      </c>
      <c r="AB25">
        <v>50.635002</v>
      </c>
      <c r="AC25">
        <v>51.335811999999997</v>
      </c>
      <c r="AD25">
        <v>51.986713000000002</v>
      </c>
      <c r="AE25" t="s">
        <v>715</v>
      </c>
    </row>
    <row r="26" spans="1:31">
      <c r="A26" t="s">
        <v>2177</v>
      </c>
      <c r="B26" t="s">
        <v>3509</v>
      </c>
      <c r="C26" t="s">
        <v>3510</v>
      </c>
      <c r="D26" t="s">
        <v>2105</v>
      </c>
      <c r="E26">
        <v>898.86706500000003</v>
      </c>
      <c r="F26">
        <v>832.17260699999997</v>
      </c>
      <c r="G26">
        <v>820.40039100000001</v>
      </c>
      <c r="H26">
        <v>799.75585899999999</v>
      </c>
      <c r="I26">
        <v>809.66522199999997</v>
      </c>
      <c r="J26">
        <v>826.50756799999999</v>
      </c>
      <c r="K26">
        <v>837.20263699999998</v>
      </c>
      <c r="L26">
        <v>841.36261000000002</v>
      </c>
      <c r="M26">
        <v>857.89794900000004</v>
      </c>
      <c r="N26">
        <v>859.785034</v>
      </c>
      <c r="O26">
        <v>865.77624500000002</v>
      </c>
      <c r="P26">
        <v>852.02807600000006</v>
      </c>
      <c r="Q26">
        <v>853.62103300000001</v>
      </c>
      <c r="R26">
        <v>852.58966099999998</v>
      </c>
      <c r="S26">
        <v>848.65966800000001</v>
      </c>
      <c r="T26">
        <v>842.35156199999994</v>
      </c>
      <c r="U26">
        <v>834.20025599999997</v>
      </c>
      <c r="V26">
        <v>826.46020499999997</v>
      </c>
      <c r="W26">
        <v>817.04516599999999</v>
      </c>
      <c r="X26">
        <v>808.64764400000001</v>
      </c>
      <c r="Y26">
        <v>803.04821800000002</v>
      </c>
      <c r="Z26">
        <v>795.40869099999998</v>
      </c>
      <c r="AA26">
        <v>792.99194299999999</v>
      </c>
      <c r="AB26">
        <v>785.41351299999997</v>
      </c>
      <c r="AC26">
        <v>778.36840800000004</v>
      </c>
      <c r="AD26">
        <v>765.27062999999998</v>
      </c>
      <c r="AE26" t="s">
        <v>698</v>
      </c>
    </row>
    <row r="27" spans="1:31">
      <c r="A27" t="s">
        <v>2180</v>
      </c>
    </row>
    <row r="28" spans="1:31">
      <c r="A28" t="s">
        <v>2181</v>
      </c>
    </row>
    <row r="29" spans="1:31">
      <c r="A29" t="s">
        <v>2102</v>
      </c>
      <c r="B29" t="s">
        <v>3511</v>
      </c>
      <c r="C29" t="s">
        <v>3512</v>
      </c>
      <c r="D29" t="s">
        <v>2105</v>
      </c>
      <c r="E29">
        <v>1437.1729740000001</v>
      </c>
      <c r="F29">
        <v>1280.625732</v>
      </c>
      <c r="G29">
        <v>1267.807861</v>
      </c>
      <c r="H29">
        <v>1227.0704350000001</v>
      </c>
      <c r="I29">
        <v>1292.2639160000001</v>
      </c>
      <c r="J29">
        <v>1355.654419</v>
      </c>
      <c r="K29">
        <v>1409.1292719999999</v>
      </c>
      <c r="L29">
        <v>1440.6362300000001</v>
      </c>
      <c r="M29">
        <v>1422.064453</v>
      </c>
      <c r="N29">
        <v>1402.7307129999999</v>
      </c>
      <c r="O29">
        <v>1376.963501</v>
      </c>
      <c r="P29">
        <v>1336.5695800000001</v>
      </c>
      <c r="Q29">
        <v>1314.984009</v>
      </c>
      <c r="R29">
        <v>1293.8232419999999</v>
      </c>
      <c r="S29">
        <v>1258.436768</v>
      </c>
      <c r="T29">
        <v>1238.3679199999999</v>
      </c>
      <c r="U29">
        <v>1214.6132809999999</v>
      </c>
      <c r="V29">
        <v>1189.983643</v>
      </c>
      <c r="W29">
        <v>1170.072388</v>
      </c>
      <c r="X29">
        <v>1151.509644</v>
      </c>
      <c r="Y29">
        <v>1133.585693</v>
      </c>
      <c r="Z29">
        <v>1116.7258300000001</v>
      </c>
      <c r="AA29">
        <v>1097.03772</v>
      </c>
      <c r="AB29">
        <v>1077.122803</v>
      </c>
      <c r="AC29">
        <v>1054.2615969999999</v>
      </c>
      <c r="AD29">
        <v>1028.1942140000001</v>
      </c>
      <c r="AE29" t="s">
        <v>1905</v>
      </c>
    </row>
    <row r="30" spans="1:31">
      <c r="A30" t="s">
        <v>2107</v>
      </c>
      <c r="B30" t="s">
        <v>3513</v>
      </c>
      <c r="C30" t="s">
        <v>3514</v>
      </c>
      <c r="D30" t="s">
        <v>2105</v>
      </c>
      <c r="E30">
        <v>21.510231000000001</v>
      </c>
      <c r="F30">
        <v>22.414324000000001</v>
      </c>
      <c r="G30">
        <v>22.295994</v>
      </c>
      <c r="H30">
        <v>22.462799</v>
      </c>
      <c r="I30">
        <v>22.7118</v>
      </c>
      <c r="J30">
        <v>23.527294000000001</v>
      </c>
      <c r="K30">
        <v>23.790461000000001</v>
      </c>
      <c r="L30">
        <v>24.008343</v>
      </c>
      <c r="M30">
        <v>24.062290000000001</v>
      </c>
      <c r="N30">
        <v>24.345694999999999</v>
      </c>
      <c r="O30">
        <v>24.239101000000002</v>
      </c>
      <c r="P30">
        <v>23.786434</v>
      </c>
      <c r="Q30">
        <v>23.735018</v>
      </c>
      <c r="R30">
        <v>23.701374000000001</v>
      </c>
      <c r="S30">
        <v>23.534876000000001</v>
      </c>
      <c r="T30">
        <v>23.222321000000001</v>
      </c>
      <c r="U30">
        <v>23.034514999999999</v>
      </c>
      <c r="V30">
        <v>22.857500000000002</v>
      </c>
      <c r="W30">
        <v>22.660404</v>
      </c>
      <c r="X30">
        <v>22.448957</v>
      </c>
      <c r="Y30">
        <v>22.106741</v>
      </c>
      <c r="Z30">
        <v>22.052914000000001</v>
      </c>
      <c r="AA30">
        <v>21.828384</v>
      </c>
      <c r="AB30">
        <v>21.665068000000002</v>
      </c>
      <c r="AC30">
        <v>21.316776000000001</v>
      </c>
      <c r="AD30">
        <v>20.988545999999999</v>
      </c>
      <c r="AE30" t="s">
        <v>695</v>
      </c>
    </row>
    <row r="31" spans="1:31">
      <c r="A31" t="s">
        <v>2189</v>
      </c>
      <c r="B31" t="s">
        <v>3515</v>
      </c>
      <c r="C31" t="s">
        <v>3516</v>
      </c>
      <c r="D31" t="s">
        <v>2105</v>
      </c>
      <c r="E31">
        <v>1458.6832280000001</v>
      </c>
      <c r="F31">
        <v>1303.040039</v>
      </c>
      <c r="G31">
        <v>1290.1038820000001</v>
      </c>
      <c r="H31">
        <v>1249.533203</v>
      </c>
      <c r="I31">
        <v>1314.9757079999999</v>
      </c>
      <c r="J31">
        <v>1379.181763</v>
      </c>
      <c r="K31">
        <v>1432.919678</v>
      </c>
      <c r="L31">
        <v>1464.6445309999999</v>
      </c>
      <c r="M31">
        <v>1446.1267089999999</v>
      </c>
      <c r="N31">
        <v>1427.0764160000001</v>
      </c>
      <c r="O31">
        <v>1401.2026370000001</v>
      </c>
      <c r="P31">
        <v>1360.355957</v>
      </c>
      <c r="Q31">
        <v>1338.7189940000001</v>
      </c>
      <c r="R31">
        <v>1317.524658</v>
      </c>
      <c r="S31">
        <v>1281.9716800000001</v>
      </c>
      <c r="T31">
        <v>1261.5902100000001</v>
      </c>
      <c r="U31">
        <v>1237.647827</v>
      </c>
      <c r="V31">
        <v>1212.841187</v>
      </c>
      <c r="W31">
        <v>1192.732788</v>
      </c>
      <c r="X31">
        <v>1173.9586179999999</v>
      </c>
      <c r="Y31">
        <v>1155.6923830000001</v>
      </c>
      <c r="Z31">
        <v>1138.778687</v>
      </c>
      <c r="AA31">
        <v>1118.8660890000001</v>
      </c>
      <c r="AB31">
        <v>1098.787842</v>
      </c>
      <c r="AC31">
        <v>1075.5783690000001</v>
      </c>
      <c r="AD31">
        <v>1049.1827390000001</v>
      </c>
      <c r="AE31" t="s">
        <v>1905</v>
      </c>
    </row>
    <row r="32" spans="1:31">
      <c r="A32" t="s">
        <v>2192</v>
      </c>
    </row>
    <row r="33" spans="1:31">
      <c r="A33" t="s">
        <v>2116</v>
      </c>
      <c r="B33" t="s">
        <v>3517</v>
      </c>
      <c r="C33" t="s">
        <v>3518</v>
      </c>
      <c r="D33" t="s">
        <v>2105</v>
      </c>
      <c r="E33">
        <v>0.37282199999999999</v>
      </c>
      <c r="F33">
        <v>0.372309</v>
      </c>
      <c r="G33">
        <v>0.39165499999999998</v>
      </c>
      <c r="H33">
        <v>0.395681</v>
      </c>
      <c r="I33">
        <v>0.40807399999999999</v>
      </c>
      <c r="J33">
        <v>0.423958</v>
      </c>
      <c r="K33">
        <v>0.43164999999999998</v>
      </c>
      <c r="L33">
        <v>0.43761100000000003</v>
      </c>
      <c r="M33">
        <v>0.43893399999999999</v>
      </c>
      <c r="N33">
        <v>0.44206600000000001</v>
      </c>
      <c r="O33">
        <v>0.44166800000000001</v>
      </c>
      <c r="P33">
        <v>0.43769200000000003</v>
      </c>
      <c r="Q33">
        <v>0.43679699999999999</v>
      </c>
      <c r="R33">
        <v>0.43691000000000002</v>
      </c>
      <c r="S33">
        <v>0.43595</v>
      </c>
      <c r="T33">
        <v>0.43460100000000002</v>
      </c>
      <c r="U33">
        <v>0.43188599999999999</v>
      </c>
      <c r="V33">
        <v>0.42832100000000001</v>
      </c>
      <c r="W33">
        <v>0.42653600000000003</v>
      </c>
      <c r="X33">
        <v>0.424182</v>
      </c>
      <c r="Y33">
        <v>0.42188700000000001</v>
      </c>
      <c r="Z33">
        <v>0.42000900000000002</v>
      </c>
      <c r="AA33">
        <v>0.41589700000000002</v>
      </c>
      <c r="AB33">
        <v>0.41271099999999999</v>
      </c>
      <c r="AC33">
        <v>0.40696900000000003</v>
      </c>
      <c r="AD33">
        <v>0.400532</v>
      </c>
      <c r="AE33" t="s">
        <v>610</v>
      </c>
    </row>
    <row r="34" spans="1:31">
      <c r="A34" t="s">
        <v>2120</v>
      </c>
      <c r="B34" t="s">
        <v>3519</v>
      </c>
      <c r="C34" t="s">
        <v>3520</v>
      </c>
      <c r="D34" t="s">
        <v>2105</v>
      </c>
      <c r="E34">
        <v>0.438531</v>
      </c>
      <c r="F34">
        <v>0.30796699999999999</v>
      </c>
      <c r="G34">
        <v>0.35601100000000002</v>
      </c>
      <c r="H34">
        <v>0.37649899999999997</v>
      </c>
      <c r="I34">
        <v>0.40272799999999997</v>
      </c>
      <c r="J34">
        <v>0.47082600000000002</v>
      </c>
      <c r="K34">
        <v>0.52617199999999997</v>
      </c>
      <c r="L34">
        <v>0.58931299999999998</v>
      </c>
      <c r="M34">
        <v>0.65188800000000002</v>
      </c>
      <c r="N34">
        <v>0.70148999999999995</v>
      </c>
      <c r="O34">
        <v>0.75900599999999996</v>
      </c>
      <c r="P34">
        <v>0.79858099999999999</v>
      </c>
      <c r="Q34">
        <v>0.84550899999999996</v>
      </c>
      <c r="R34">
        <v>0.89257799999999998</v>
      </c>
      <c r="S34">
        <v>0.94003300000000001</v>
      </c>
      <c r="T34">
        <v>0.98584700000000003</v>
      </c>
      <c r="U34">
        <v>1.017161</v>
      </c>
      <c r="V34">
        <v>1.0494049999999999</v>
      </c>
      <c r="W34">
        <v>1.0807</v>
      </c>
      <c r="X34">
        <v>1.1103209999999999</v>
      </c>
      <c r="Y34">
        <v>1.147108</v>
      </c>
      <c r="Z34">
        <v>1.1650640000000001</v>
      </c>
      <c r="AA34">
        <v>1.191065</v>
      </c>
      <c r="AB34">
        <v>1.208701</v>
      </c>
      <c r="AC34">
        <v>1.2246079999999999</v>
      </c>
      <c r="AD34">
        <v>1.2285360000000001</v>
      </c>
      <c r="AE34" t="s">
        <v>3521</v>
      </c>
    </row>
    <row r="35" spans="1:31">
      <c r="A35" t="s">
        <v>2123</v>
      </c>
      <c r="B35" t="s">
        <v>3522</v>
      </c>
      <c r="C35" t="s">
        <v>3523</v>
      </c>
      <c r="D35" t="s">
        <v>2105</v>
      </c>
      <c r="E35">
        <v>14.50286</v>
      </c>
      <c r="F35">
        <v>46.362994999999998</v>
      </c>
      <c r="G35">
        <v>71.392891000000006</v>
      </c>
      <c r="H35">
        <v>86.576369999999997</v>
      </c>
      <c r="I35">
        <v>89.548293999999999</v>
      </c>
      <c r="J35">
        <v>78.577286000000001</v>
      </c>
      <c r="K35">
        <v>71.332283000000004</v>
      </c>
      <c r="L35">
        <v>61.137123000000003</v>
      </c>
      <c r="M35">
        <v>67.188407999999995</v>
      </c>
      <c r="N35">
        <v>72.739761000000001</v>
      </c>
      <c r="O35">
        <v>79.613190000000003</v>
      </c>
      <c r="P35">
        <v>83.990189000000001</v>
      </c>
      <c r="Q35">
        <v>89.878097999999994</v>
      </c>
      <c r="R35">
        <v>95.494774000000007</v>
      </c>
      <c r="S35">
        <v>99.948607999999993</v>
      </c>
      <c r="T35">
        <v>104.957779</v>
      </c>
      <c r="U35">
        <v>108.875038</v>
      </c>
      <c r="V35">
        <v>112.861923</v>
      </c>
      <c r="W35">
        <v>116.73233</v>
      </c>
      <c r="X35">
        <v>120.47168000000001</v>
      </c>
      <c r="Y35">
        <v>124.546921</v>
      </c>
      <c r="Z35">
        <v>127.169662</v>
      </c>
      <c r="AA35">
        <v>130.62905900000001</v>
      </c>
      <c r="AB35">
        <v>132.75277700000001</v>
      </c>
      <c r="AC35">
        <v>135.19065900000001</v>
      </c>
      <c r="AD35">
        <v>136.037781</v>
      </c>
      <c r="AE35" t="s">
        <v>3524</v>
      </c>
    </row>
    <row r="36" spans="1:31">
      <c r="A36" t="s">
        <v>2126</v>
      </c>
      <c r="B36" t="s">
        <v>3525</v>
      </c>
      <c r="C36" t="s">
        <v>3526</v>
      </c>
      <c r="D36" t="s">
        <v>2105</v>
      </c>
      <c r="E36">
        <v>69.390381000000005</v>
      </c>
      <c r="F36">
        <v>98.883826999999997</v>
      </c>
      <c r="G36">
        <v>128.46678199999999</v>
      </c>
      <c r="H36">
        <v>153.13012699999999</v>
      </c>
      <c r="I36">
        <v>151.60406499999999</v>
      </c>
      <c r="J36">
        <v>154.366592</v>
      </c>
      <c r="K36">
        <v>140.18540999999999</v>
      </c>
      <c r="L36">
        <v>144.58239699999999</v>
      </c>
      <c r="M36">
        <v>158.72485399999999</v>
      </c>
      <c r="N36">
        <v>170.94873000000001</v>
      </c>
      <c r="O36">
        <v>185.01432800000001</v>
      </c>
      <c r="P36">
        <v>193.63050799999999</v>
      </c>
      <c r="Q36">
        <v>205.13059999999999</v>
      </c>
      <c r="R36">
        <v>216.077225</v>
      </c>
      <c r="S36">
        <v>225.78797900000001</v>
      </c>
      <c r="T36">
        <v>235.521683</v>
      </c>
      <c r="U36">
        <v>242.457199</v>
      </c>
      <c r="V36">
        <v>249.534164</v>
      </c>
      <c r="W36">
        <v>256.26119999999997</v>
      </c>
      <c r="X36">
        <v>262.66656499999999</v>
      </c>
      <c r="Y36">
        <v>270.07766700000002</v>
      </c>
      <c r="Z36">
        <v>274.06887799999998</v>
      </c>
      <c r="AA36">
        <v>279.84991500000001</v>
      </c>
      <c r="AB36">
        <v>283.20370500000001</v>
      </c>
      <c r="AC36">
        <v>286.69702100000001</v>
      </c>
      <c r="AD36">
        <v>287.20251500000001</v>
      </c>
      <c r="AE36" t="s">
        <v>3527</v>
      </c>
    </row>
    <row r="37" spans="1:31">
      <c r="A37" t="s">
        <v>2129</v>
      </c>
      <c r="B37" t="s">
        <v>3528</v>
      </c>
      <c r="C37" t="s">
        <v>3529</v>
      </c>
      <c r="D37" t="s">
        <v>2105</v>
      </c>
      <c r="E37">
        <v>37.805</v>
      </c>
      <c r="F37">
        <v>26.940199</v>
      </c>
      <c r="G37">
        <v>29.180897000000002</v>
      </c>
      <c r="H37">
        <v>29.918763999999999</v>
      </c>
      <c r="I37">
        <v>29.766842</v>
      </c>
      <c r="J37">
        <v>31.682257</v>
      </c>
      <c r="K37">
        <v>34.038539999999998</v>
      </c>
      <c r="L37">
        <v>36.009048</v>
      </c>
      <c r="M37">
        <v>39.023567</v>
      </c>
      <c r="N37">
        <v>41.944893</v>
      </c>
      <c r="O37">
        <v>45.362904</v>
      </c>
      <c r="P37">
        <v>46.736874</v>
      </c>
      <c r="Q37">
        <v>48.874209999999998</v>
      </c>
      <c r="R37">
        <v>50.853431999999998</v>
      </c>
      <c r="S37">
        <v>52.637214999999998</v>
      </c>
      <c r="T37">
        <v>53.667586999999997</v>
      </c>
      <c r="U37">
        <v>54.320785999999998</v>
      </c>
      <c r="V37">
        <v>54.984226</v>
      </c>
      <c r="W37">
        <v>55.655186</v>
      </c>
      <c r="X37">
        <v>56.045772999999997</v>
      </c>
      <c r="Y37">
        <v>56.453975999999997</v>
      </c>
      <c r="Z37">
        <v>56.572586000000001</v>
      </c>
      <c r="AA37">
        <v>56.907935999999999</v>
      </c>
      <c r="AB37">
        <v>56.807113999999999</v>
      </c>
      <c r="AC37">
        <v>56.826560999999998</v>
      </c>
      <c r="AD37">
        <v>56.319983999999998</v>
      </c>
      <c r="AE37" t="s">
        <v>3530</v>
      </c>
    </row>
    <row r="38" spans="1:31">
      <c r="A38" t="s">
        <v>2133</v>
      </c>
      <c r="B38" t="s">
        <v>3531</v>
      </c>
      <c r="C38" t="s">
        <v>3532</v>
      </c>
      <c r="D38" t="s">
        <v>2105</v>
      </c>
      <c r="E38">
        <v>10.351457</v>
      </c>
      <c r="F38">
        <v>45.225360999999999</v>
      </c>
      <c r="G38">
        <v>71.672698999999994</v>
      </c>
      <c r="H38">
        <v>92.527694999999994</v>
      </c>
      <c r="I38">
        <v>45.882922999999998</v>
      </c>
      <c r="J38">
        <v>36.908355999999998</v>
      </c>
      <c r="K38">
        <v>22.379273999999999</v>
      </c>
      <c r="L38">
        <v>9.3406800000000008</v>
      </c>
      <c r="M38">
        <v>10.058076</v>
      </c>
      <c r="N38">
        <v>10.48983</v>
      </c>
      <c r="O38">
        <v>11.277993</v>
      </c>
      <c r="P38">
        <v>11.468544</v>
      </c>
      <c r="Q38">
        <v>11.854759</v>
      </c>
      <c r="R38">
        <v>12.145212000000001</v>
      </c>
      <c r="S38">
        <v>12.498742999999999</v>
      </c>
      <c r="T38">
        <v>12.771281999999999</v>
      </c>
      <c r="U38">
        <v>12.710953999999999</v>
      </c>
      <c r="V38">
        <v>12.699977000000001</v>
      </c>
      <c r="W38">
        <v>12.69642</v>
      </c>
      <c r="X38">
        <v>12.664415</v>
      </c>
      <c r="Y38">
        <v>12.771110999999999</v>
      </c>
      <c r="Z38">
        <v>12.526513</v>
      </c>
      <c r="AA38">
        <v>12.483051</v>
      </c>
      <c r="AB38">
        <v>12.270146</v>
      </c>
      <c r="AC38">
        <v>12.171360999999999</v>
      </c>
      <c r="AD38">
        <v>11.912324</v>
      </c>
      <c r="AE38" t="s">
        <v>665</v>
      </c>
    </row>
    <row r="39" spans="1:31">
      <c r="A39" t="s">
        <v>2141</v>
      </c>
      <c r="B39" t="s">
        <v>3533</v>
      </c>
      <c r="C39" t="s">
        <v>3534</v>
      </c>
      <c r="D39" t="s">
        <v>2105</v>
      </c>
      <c r="E39">
        <v>231.93540999999999</v>
      </c>
      <c r="F39">
        <v>300.65042099999999</v>
      </c>
      <c r="G39">
        <v>321.92755099999999</v>
      </c>
      <c r="H39">
        <v>358.14269999999999</v>
      </c>
      <c r="I39">
        <v>381.94683800000001</v>
      </c>
      <c r="J39">
        <v>403.00726300000002</v>
      </c>
      <c r="K39">
        <v>416.13809199999997</v>
      </c>
      <c r="L39">
        <v>421.31039399999997</v>
      </c>
      <c r="M39">
        <v>429.03585800000002</v>
      </c>
      <c r="N39">
        <v>433.79870599999998</v>
      </c>
      <c r="O39">
        <v>438.41574100000003</v>
      </c>
      <c r="P39">
        <v>436.38497899999999</v>
      </c>
      <c r="Q39">
        <v>440.98089599999997</v>
      </c>
      <c r="R39">
        <v>444.80450400000001</v>
      </c>
      <c r="S39">
        <v>461.72448700000001</v>
      </c>
      <c r="T39">
        <v>465.76788299999998</v>
      </c>
      <c r="U39">
        <v>467.22735599999999</v>
      </c>
      <c r="V39">
        <v>468.23367300000001</v>
      </c>
      <c r="W39">
        <v>470.55792200000002</v>
      </c>
      <c r="X39">
        <v>473.60717799999998</v>
      </c>
      <c r="Y39">
        <v>477.20617700000003</v>
      </c>
      <c r="Z39">
        <v>479.81243899999998</v>
      </c>
      <c r="AA39">
        <v>482.48284899999999</v>
      </c>
      <c r="AB39">
        <v>483.47772200000003</v>
      </c>
      <c r="AC39">
        <v>484.22485399999999</v>
      </c>
      <c r="AD39">
        <v>482.24206500000003</v>
      </c>
      <c r="AE39" t="s">
        <v>2641</v>
      </c>
    </row>
    <row r="40" spans="1:31">
      <c r="A40" t="s">
        <v>2145</v>
      </c>
      <c r="B40" t="s">
        <v>3535</v>
      </c>
      <c r="C40" t="s">
        <v>3536</v>
      </c>
      <c r="D40" t="s">
        <v>2105</v>
      </c>
      <c r="E40">
        <v>0</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t="s">
        <v>549</v>
      </c>
    </row>
    <row r="41" spans="1:31">
      <c r="A41" t="s">
        <v>2149</v>
      </c>
      <c r="B41" t="s">
        <v>3537</v>
      </c>
      <c r="C41" t="s">
        <v>3538</v>
      </c>
      <c r="D41" t="s">
        <v>2105</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2153</v>
      </c>
      <c r="B42" t="s">
        <v>3539</v>
      </c>
      <c r="C42" t="s">
        <v>3540</v>
      </c>
      <c r="D42" t="s">
        <v>2105</v>
      </c>
      <c r="E42">
        <v>0</v>
      </c>
      <c r="F42">
        <v>0</v>
      </c>
      <c r="G42">
        <v>0</v>
      </c>
      <c r="H42">
        <v>0</v>
      </c>
      <c r="I42">
        <v>0</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t="s">
        <v>549</v>
      </c>
    </row>
    <row r="43" spans="1:31">
      <c r="A43" t="s">
        <v>2157</v>
      </c>
      <c r="B43" t="s">
        <v>3541</v>
      </c>
      <c r="C43" t="s">
        <v>3542</v>
      </c>
      <c r="D43" t="s">
        <v>2105</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2164</v>
      </c>
      <c r="B44" t="s">
        <v>3543</v>
      </c>
      <c r="C44" t="s">
        <v>3544</v>
      </c>
      <c r="D44" t="s">
        <v>2105</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2233</v>
      </c>
      <c r="B45" t="s">
        <v>3545</v>
      </c>
      <c r="C45" t="s">
        <v>3546</v>
      </c>
      <c r="D45" t="s">
        <v>2105</v>
      </c>
      <c r="E45">
        <v>364.796448</v>
      </c>
      <c r="F45">
        <v>518.74310300000002</v>
      </c>
      <c r="G45">
        <v>623.38848900000005</v>
      </c>
      <c r="H45">
        <v>721.06787099999997</v>
      </c>
      <c r="I45">
        <v>699.559753</v>
      </c>
      <c r="J45">
        <v>705.43652299999997</v>
      </c>
      <c r="K45">
        <v>685.03143299999999</v>
      </c>
      <c r="L45">
        <v>673.40655500000003</v>
      </c>
      <c r="M45">
        <v>705.12158199999999</v>
      </c>
      <c r="N45">
        <v>731.06549099999995</v>
      </c>
      <c r="O45">
        <v>760.88482699999997</v>
      </c>
      <c r="P45">
        <v>773.44738800000005</v>
      </c>
      <c r="Q45">
        <v>798.000854</v>
      </c>
      <c r="R45">
        <v>820.70465100000001</v>
      </c>
      <c r="S45">
        <v>853.97302200000001</v>
      </c>
      <c r="T45">
        <v>874.106628</v>
      </c>
      <c r="U45">
        <v>887.04040499999996</v>
      </c>
      <c r="V45">
        <v>899.79168700000002</v>
      </c>
      <c r="W45">
        <v>913.41027799999995</v>
      </c>
      <c r="X45">
        <v>926.99011199999995</v>
      </c>
      <c r="Y45">
        <v>942.62487799999997</v>
      </c>
      <c r="Z45">
        <v>951.73510699999997</v>
      </c>
      <c r="AA45">
        <v>963.95977800000003</v>
      </c>
      <c r="AB45">
        <v>970.13293499999997</v>
      </c>
      <c r="AC45">
        <v>976.74206500000003</v>
      </c>
      <c r="AD45">
        <v>975.34375</v>
      </c>
      <c r="AE45" t="s">
        <v>3547</v>
      </c>
    </row>
    <row r="46" spans="1:31">
      <c r="A46" t="s">
        <v>2383</v>
      </c>
      <c r="B46" t="s">
        <v>3548</v>
      </c>
      <c r="C46" t="s">
        <v>3549</v>
      </c>
      <c r="D46" t="s">
        <v>2175</v>
      </c>
      <c r="E46">
        <v>20.005510000000001</v>
      </c>
      <c r="F46">
        <v>28.47447</v>
      </c>
      <c r="G46">
        <v>32.578570999999997</v>
      </c>
      <c r="H46">
        <v>36.591262999999998</v>
      </c>
      <c r="I46">
        <v>34.725613000000003</v>
      </c>
      <c r="J46">
        <v>33.840083999999997</v>
      </c>
      <c r="K46">
        <v>32.344062999999998</v>
      </c>
      <c r="L46">
        <v>31.496281</v>
      </c>
      <c r="M46">
        <v>32.777321000000001</v>
      </c>
      <c r="N46">
        <v>33.874763000000002</v>
      </c>
      <c r="O46">
        <v>35.192141999999997</v>
      </c>
      <c r="P46">
        <v>36.247363999999997</v>
      </c>
      <c r="Q46">
        <v>37.347008000000002</v>
      </c>
      <c r="R46">
        <v>38.382441999999998</v>
      </c>
      <c r="S46">
        <v>39.981045000000002</v>
      </c>
      <c r="T46">
        <v>40.928406000000003</v>
      </c>
      <c r="U46">
        <v>41.749203000000001</v>
      </c>
      <c r="V46">
        <v>42.591011000000002</v>
      </c>
      <c r="W46">
        <v>43.368862</v>
      </c>
      <c r="X46">
        <v>44.122452000000003</v>
      </c>
      <c r="Y46">
        <v>44.922893999999999</v>
      </c>
      <c r="Z46">
        <v>45.526375000000002</v>
      </c>
      <c r="AA46">
        <v>46.281342000000002</v>
      </c>
      <c r="AB46">
        <v>46.890770000000003</v>
      </c>
      <c r="AC46">
        <v>47.592086999999999</v>
      </c>
      <c r="AD46">
        <v>48.176392</v>
      </c>
      <c r="AE46" t="s">
        <v>3550</v>
      </c>
    </row>
    <row r="47" spans="1:31">
      <c r="A47" t="s">
        <v>2241</v>
      </c>
      <c r="B47" t="s">
        <v>3551</v>
      </c>
      <c r="C47" t="s">
        <v>3552</v>
      </c>
      <c r="D47" t="s">
        <v>2105</v>
      </c>
      <c r="E47">
        <v>1823.479736</v>
      </c>
      <c r="F47">
        <v>1821.783203</v>
      </c>
      <c r="G47">
        <v>1913.492432</v>
      </c>
      <c r="H47">
        <v>1970.6010739999999</v>
      </c>
      <c r="I47">
        <v>2014.5354</v>
      </c>
      <c r="J47">
        <v>2084.618164</v>
      </c>
      <c r="K47">
        <v>2117.951172</v>
      </c>
      <c r="L47">
        <v>2138.0510250000002</v>
      </c>
      <c r="M47">
        <v>2151.2482909999999</v>
      </c>
      <c r="N47">
        <v>2158.141846</v>
      </c>
      <c r="O47">
        <v>2162.0874020000001</v>
      </c>
      <c r="P47">
        <v>2133.8032229999999</v>
      </c>
      <c r="Q47">
        <v>2136.7197270000001</v>
      </c>
      <c r="R47">
        <v>2138.2292480000001</v>
      </c>
      <c r="S47">
        <v>2135.9448240000002</v>
      </c>
      <c r="T47">
        <v>2135.6967770000001</v>
      </c>
      <c r="U47">
        <v>2124.688232</v>
      </c>
      <c r="V47">
        <v>2112.6328119999998</v>
      </c>
      <c r="W47">
        <v>2106.1430660000001</v>
      </c>
      <c r="X47">
        <v>2100.9487300000001</v>
      </c>
      <c r="Y47">
        <v>2098.3173830000001</v>
      </c>
      <c r="Z47">
        <v>2090.513672</v>
      </c>
      <c r="AA47">
        <v>2082.8259280000002</v>
      </c>
      <c r="AB47">
        <v>2068.9208979999999</v>
      </c>
      <c r="AC47">
        <v>2052.3203119999998</v>
      </c>
      <c r="AD47">
        <v>2024.5264890000001</v>
      </c>
      <c r="AE47" t="s">
        <v>634</v>
      </c>
    </row>
    <row r="48" spans="1:31">
      <c r="A48" t="s">
        <v>3218</v>
      </c>
      <c r="B48" t="s">
        <v>3553</v>
      </c>
      <c r="C48" t="s">
        <v>3554</v>
      </c>
      <c r="D48" t="s">
        <v>2105</v>
      </c>
      <c r="E48">
        <v>2722.3466800000001</v>
      </c>
      <c r="F48">
        <v>2653.9558109999998</v>
      </c>
      <c r="G48">
        <v>2733.8928219999998</v>
      </c>
      <c r="H48">
        <v>2770.3569339999999</v>
      </c>
      <c r="I48">
        <v>2824.2006839999999</v>
      </c>
      <c r="J48">
        <v>2911.125732</v>
      </c>
      <c r="K48">
        <v>2955.1538089999999</v>
      </c>
      <c r="L48">
        <v>2979.4135740000002</v>
      </c>
      <c r="M48">
        <v>3009.14624</v>
      </c>
      <c r="N48">
        <v>3017.9267580000001</v>
      </c>
      <c r="O48">
        <v>3027.8637699999999</v>
      </c>
      <c r="P48">
        <v>2985.8312989999999</v>
      </c>
      <c r="Q48">
        <v>2990.3408199999999</v>
      </c>
      <c r="R48">
        <v>2990.8188479999999</v>
      </c>
      <c r="S48">
        <v>2984.6044919999999</v>
      </c>
      <c r="T48">
        <v>2978.0483399999998</v>
      </c>
      <c r="U48">
        <v>2958.8884280000002</v>
      </c>
      <c r="V48">
        <v>2939.093018</v>
      </c>
      <c r="W48">
        <v>2923.188232</v>
      </c>
      <c r="X48">
        <v>2909.5964359999998</v>
      </c>
      <c r="Y48">
        <v>2901.3657229999999</v>
      </c>
      <c r="Z48">
        <v>2885.9223630000001</v>
      </c>
      <c r="AA48">
        <v>2875.8178710000002</v>
      </c>
      <c r="AB48">
        <v>2854.3344729999999</v>
      </c>
      <c r="AC48">
        <v>2830.688721</v>
      </c>
      <c r="AD48">
        <v>2789.7971189999998</v>
      </c>
      <c r="AE48" t="s">
        <v>676</v>
      </c>
    </row>
    <row r="49" spans="1:31">
      <c r="A49" t="s">
        <v>3221</v>
      </c>
    </row>
    <row r="50" spans="1:31">
      <c r="A50" t="s">
        <v>1221</v>
      </c>
      <c r="B50" t="s">
        <v>3555</v>
      </c>
      <c r="C50" t="s">
        <v>3556</v>
      </c>
      <c r="D50" t="s">
        <v>2105</v>
      </c>
      <c r="E50">
        <v>345.68704200000002</v>
      </c>
      <c r="F50">
        <v>345.41760299999999</v>
      </c>
      <c r="G50">
        <v>365.44741800000003</v>
      </c>
      <c r="H50">
        <v>377.73922700000003</v>
      </c>
      <c r="I50">
        <v>393.01449600000001</v>
      </c>
      <c r="J50">
        <v>409.08804300000003</v>
      </c>
      <c r="K50">
        <v>419.39944500000001</v>
      </c>
      <c r="L50">
        <v>422.76516700000002</v>
      </c>
      <c r="M50">
        <v>415.466949</v>
      </c>
      <c r="N50">
        <v>404.76809700000001</v>
      </c>
      <c r="O50">
        <v>381.00851399999999</v>
      </c>
      <c r="P50">
        <v>352.53677399999998</v>
      </c>
      <c r="Q50">
        <v>327.62057499999997</v>
      </c>
      <c r="R50">
        <v>307.57791099999997</v>
      </c>
      <c r="S50">
        <v>284.72662400000002</v>
      </c>
      <c r="T50">
        <v>261.07241800000003</v>
      </c>
      <c r="U50">
        <v>233.37148999999999</v>
      </c>
      <c r="V50">
        <v>212.335587</v>
      </c>
      <c r="W50">
        <v>199.73291</v>
      </c>
      <c r="X50">
        <v>183.511841</v>
      </c>
      <c r="Y50">
        <v>167.88559000000001</v>
      </c>
      <c r="Z50">
        <v>157.47290000000001</v>
      </c>
      <c r="AA50">
        <v>152.49067700000001</v>
      </c>
      <c r="AB50">
        <v>139.111572</v>
      </c>
      <c r="AC50">
        <v>126.87086499999999</v>
      </c>
      <c r="AD50">
        <v>115.81141700000001</v>
      </c>
      <c r="AE50" t="s">
        <v>3557</v>
      </c>
    </row>
    <row r="51" spans="1:31">
      <c r="A51" t="s">
        <v>955</v>
      </c>
      <c r="B51" t="s">
        <v>3558</v>
      </c>
      <c r="C51" t="s">
        <v>3559</v>
      </c>
      <c r="D51" t="s">
        <v>2105</v>
      </c>
      <c r="E51">
        <v>90.062431000000004</v>
      </c>
      <c r="F51">
        <v>87.365859999999998</v>
      </c>
      <c r="G51">
        <v>89.953827000000004</v>
      </c>
      <c r="H51">
        <v>90.661263000000005</v>
      </c>
      <c r="I51">
        <v>92.168373000000003</v>
      </c>
      <c r="J51">
        <v>93.875320000000002</v>
      </c>
      <c r="K51">
        <v>94.328156000000007</v>
      </c>
      <c r="L51">
        <v>93.289268000000007</v>
      </c>
      <c r="M51">
        <v>90.062049999999999</v>
      </c>
      <c r="N51">
        <v>86.361450000000005</v>
      </c>
      <c r="O51">
        <v>79.997955000000005</v>
      </c>
      <c r="P51">
        <v>73.011382999999995</v>
      </c>
      <c r="Q51">
        <v>67.012062</v>
      </c>
      <c r="R51">
        <v>62.247208000000001</v>
      </c>
      <c r="S51">
        <v>57.147075999999998</v>
      </c>
      <c r="T51">
        <v>51.966372999999997</v>
      </c>
      <c r="U51">
        <v>46.077190000000002</v>
      </c>
      <c r="V51">
        <v>41.614193</v>
      </c>
      <c r="W51">
        <v>38.890712999999998</v>
      </c>
      <c r="X51">
        <v>35.540523999999998</v>
      </c>
      <c r="Y51">
        <v>32.348990999999998</v>
      </c>
      <c r="Z51">
        <v>30.182585</v>
      </c>
      <c r="AA51">
        <v>29.084726</v>
      </c>
      <c r="AB51">
        <v>26.415227999999999</v>
      </c>
      <c r="AC51">
        <v>23.995899000000001</v>
      </c>
      <c r="AD51">
        <v>21.827421000000001</v>
      </c>
      <c r="AE51" t="s">
        <v>3560</v>
      </c>
    </row>
    <row r="52" spans="1:31">
      <c r="A52" t="s">
        <v>970</v>
      </c>
      <c r="B52" t="s">
        <v>3561</v>
      </c>
      <c r="C52" t="s">
        <v>3562</v>
      </c>
      <c r="D52" t="s">
        <v>2105</v>
      </c>
      <c r="E52">
        <v>4.9379999999999997E-3</v>
      </c>
      <c r="F52">
        <v>4.9309999999999996E-3</v>
      </c>
      <c r="G52">
        <v>5.1879999999999999E-3</v>
      </c>
      <c r="H52">
        <v>5.3530000000000001E-3</v>
      </c>
      <c r="I52">
        <v>5.5690000000000002E-3</v>
      </c>
      <c r="J52">
        <v>5.8320000000000004E-3</v>
      </c>
      <c r="K52">
        <v>6.0260000000000001E-3</v>
      </c>
      <c r="L52">
        <v>6.1879999999999999E-3</v>
      </c>
      <c r="M52">
        <v>6.2560000000000003E-3</v>
      </c>
      <c r="N52">
        <v>6.2789999999999999E-3</v>
      </c>
      <c r="O52">
        <v>6.293E-3</v>
      </c>
      <c r="P52">
        <v>6.1999999999999998E-3</v>
      </c>
      <c r="Q52">
        <v>6.2030000000000002E-3</v>
      </c>
      <c r="R52">
        <v>6.1989999999999996E-3</v>
      </c>
      <c r="S52">
        <v>6.182E-3</v>
      </c>
      <c r="T52">
        <v>6.1659999999999996E-3</v>
      </c>
      <c r="U52">
        <v>6.1199999999999996E-3</v>
      </c>
      <c r="V52">
        <v>6.0740000000000004E-3</v>
      </c>
      <c r="W52">
        <v>6.0340000000000003E-3</v>
      </c>
      <c r="X52">
        <v>6.0000000000000001E-3</v>
      </c>
      <c r="Y52">
        <v>5.9800000000000001E-3</v>
      </c>
      <c r="Z52">
        <v>5.94E-3</v>
      </c>
      <c r="AA52">
        <v>5.914E-3</v>
      </c>
      <c r="AB52">
        <v>5.8630000000000002E-3</v>
      </c>
      <c r="AC52">
        <v>5.8089999999999999E-3</v>
      </c>
      <c r="AD52">
        <v>5.7190000000000001E-3</v>
      </c>
      <c r="AE52" t="s">
        <v>665</v>
      </c>
    </row>
    <row r="53" spans="1:31">
      <c r="A53" t="s">
        <v>985</v>
      </c>
      <c r="B53" t="s">
        <v>3563</v>
      </c>
      <c r="C53" t="s">
        <v>3564</v>
      </c>
      <c r="D53" t="s">
        <v>2105</v>
      </c>
      <c r="E53">
        <v>2.8805670000000001</v>
      </c>
      <c r="F53">
        <v>3.8596529999999998</v>
      </c>
      <c r="G53">
        <v>2.7841689999999999</v>
      </c>
      <c r="H53">
        <v>2.5791339999999998</v>
      </c>
      <c r="I53">
        <v>2.0667219999999999</v>
      </c>
      <c r="J53">
        <v>2.2968229999999998</v>
      </c>
      <c r="K53">
        <v>2.463187</v>
      </c>
      <c r="L53">
        <v>3.0027750000000002</v>
      </c>
      <c r="M53">
        <v>3.3689269999999998</v>
      </c>
      <c r="N53">
        <v>3.7151540000000001</v>
      </c>
      <c r="O53">
        <v>4.6015569999999997</v>
      </c>
      <c r="P53">
        <v>5.1292530000000003</v>
      </c>
      <c r="Q53">
        <v>6.2855939999999997</v>
      </c>
      <c r="R53">
        <v>7.6840909999999996</v>
      </c>
      <c r="S53">
        <v>8.7380049999999994</v>
      </c>
      <c r="T53">
        <v>10.625904</v>
      </c>
      <c r="U53">
        <v>11.774922999999999</v>
      </c>
      <c r="V53">
        <v>13.239506</v>
      </c>
      <c r="W53">
        <v>14.760299</v>
      </c>
      <c r="X53">
        <v>16.216477999999999</v>
      </c>
      <c r="Y53">
        <v>17.696083000000002</v>
      </c>
      <c r="Z53">
        <v>19.540120999999999</v>
      </c>
      <c r="AA53">
        <v>20.631931000000002</v>
      </c>
      <c r="AB53">
        <v>21.651274000000001</v>
      </c>
      <c r="AC53">
        <v>22.201729</v>
      </c>
      <c r="AD53">
        <v>23.176110999999999</v>
      </c>
      <c r="AE53" t="s">
        <v>3565</v>
      </c>
    </row>
    <row r="54" spans="1:31">
      <c r="A54" t="s">
        <v>3230</v>
      </c>
      <c r="B54" t="s">
        <v>3566</v>
      </c>
      <c r="C54" t="s">
        <v>3567</v>
      </c>
      <c r="D54" t="s">
        <v>2105</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t="s">
        <v>549</v>
      </c>
    </row>
    <row r="55" spans="1:31">
      <c r="A55" t="s">
        <v>2271</v>
      </c>
      <c r="B55" t="s">
        <v>3568</v>
      </c>
      <c r="C55" t="s">
        <v>3569</v>
      </c>
      <c r="D55" t="s">
        <v>2105</v>
      </c>
      <c r="E55">
        <v>53.202854000000002</v>
      </c>
      <c r="F55">
        <v>53.131798000000003</v>
      </c>
      <c r="G55">
        <v>55.900131000000002</v>
      </c>
      <c r="H55">
        <v>57.675609999999999</v>
      </c>
      <c r="I55">
        <v>60.005566000000002</v>
      </c>
      <c r="J55">
        <v>62.835323000000002</v>
      </c>
      <c r="K55">
        <v>64.924469000000002</v>
      </c>
      <c r="L55">
        <v>66.659569000000005</v>
      </c>
      <c r="M55">
        <v>67.386307000000002</v>
      </c>
      <c r="N55">
        <v>67.901687999999993</v>
      </c>
      <c r="O55">
        <v>67.952376999999998</v>
      </c>
      <c r="P55">
        <v>67.017159000000007</v>
      </c>
      <c r="Q55">
        <v>67.159630000000007</v>
      </c>
      <c r="R55">
        <v>67.191749999999999</v>
      </c>
      <c r="S55">
        <v>67.057250999999994</v>
      </c>
      <c r="T55">
        <v>70.221778999999998</v>
      </c>
      <c r="U55">
        <v>70.046515999999997</v>
      </c>
      <c r="V55">
        <v>66.311012000000005</v>
      </c>
      <c r="W55">
        <v>66.651138000000003</v>
      </c>
      <c r="X55">
        <v>68.555160999999998</v>
      </c>
      <c r="Y55">
        <v>70.667061000000004</v>
      </c>
      <c r="Z55">
        <v>72.571845999999994</v>
      </c>
      <c r="AA55">
        <v>74.324776</v>
      </c>
      <c r="AB55">
        <v>75.733001999999999</v>
      </c>
      <c r="AC55">
        <v>78.688453999999993</v>
      </c>
      <c r="AD55">
        <v>83.447249999999997</v>
      </c>
      <c r="AE55" t="s">
        <v>2613</v>
      </c>
    </row>
    <row r="56" spans="1:31">
      <c r="A56" t="s">
        <v>3235</v>
      </c>
      <c r="B56" t="s">
        <v>3570</v>
      </c>
      <c r="C56" t="s">
        <v>3571</v>
      </c>
      <c r="D56" t="s">
        <v>2105</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t="s">
        <v>549</v>
      </c>
    </row>
    <row r="57" spans="1:31">
      <c r="A57" t="s">
        <v>3238</v>
      </c>
      <c r="B57" t="s">
        <v>3572</v>
      </c>
      <c r="C57" t="s">
        <v>3573</v>
      </c>
      <c r="D57" t="s">
        <v>2105</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t="s">
        <v>549</v>
      </c>
    </row>
    <row r="58" spans="1:31">
      <c r="A58" t="s">
        <v>2287</v>
      </c>
      <c r="B58" t="s">
        <v>3574</v>
      </c>
      <c r="C58" t="s">
        <v>3575</v>
      </c>
      <c r="D58" t="s">
        <v>2105</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t="s">
        <v>549</v>
      </c>
    </row>
    <row r="59" spans="1:31">
      <c r="A59" t="s">
        <v>3348</v>
      </c>
      <c r="B59" t="s">
        <v>3576</v>
      </c>
      <c r="C59" t="s">
        <v>3577</v>
      </c>
      <c r="D59" t="s">
        <v>2105</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3351</v>
      </c>
      <c r="B60" t="s">
        <v>3578</v>
      </c>
      <c r="C60" t="s">
        <v>3579</v>
      </c>
      <c r="D60" t="s">
        <v>2105</v>
      </c>
      <c r="E60">
        <v>1.9456169999999999</v>
      </c>
      <c r="F60">
        <v>3.3441559999999999</v>
      </c>
      <c r="G60">
        <v>4.7265860000000002</v>
      </c>
      <c r="H60">
        <v>6.635186</v>
      </c>
      <c r="I60">
        <v>9.6597580000000001</v>
      </c>
      <c r="J60">
        <v>15.082554999999999</v>
      </c>
      <c r="K60">
        <v>21.452256999999999</v>
      </c>
      <c r="L60">
        <v>33.139454000000001</v>
      </c>
      <c r="M60">
        <v>49.350223999999997</v>
      </c>
      <c r="N60">
        <v>65.193207000000001</v>
      </c>
      <c r="O60">
        <v>95.815040999999994</v>
      </c>
      <c r="P60">
        <v>122.337585</v>
      </c>
      <c r="Q60">
        <v>152.293015</v>
      </c>
      <c r="R60">
        <v>175.298721</v>
      </c>
      <c r="S60">
        <v>200.64144899999999</v>
      </c>
      <c r="T60">
        <v>222.76620500000001</v>
      </c>
      <c r="U60">
        <v>250.80702199999999</v>
      </c>
      <c r="V60">
        <v>273.92739899999998</v>
      </c>
      <c r="W60">
        <v>283.48727400000001</v>
      </c>
      <c r="X60">
        <v>296.27050800000001</v>
      </c>
      <c r="Y60">
        <v>309.44702100000001</v>
      </c>
      <c r="Z60">
        <v>314.34524499999998</v>
      </c>
      <c r="AA60">
        <v>314.949341</v>
      </c>
      <c r="AB60">
        <v>323.63983200000001</v>
      </c>
      <c r="AC60">
        <v>329.374908</v>
      </c>
      <c r="AD60">
        <v>327.96307400000001</v>
      </c>
      <c r="AE60" t="s">
        <v>3580</v>
      </c>
    </row>
    <row r="61" spans="1:31">
      <c r="A61" t="s">
        <v>3354</v>
      </c>
      <c r="B61" t="s">
        <v>3581</v>
      </c>
      <c r="C61" t="s">
        <v>3582</v>
      </c>
      <c r="D61" t="s">
        <v>2105</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3243</v>
      </c>
      <c r="B62" t="s">
        <v>3583</v>
      </c>
      <c r="C62" t="s">
        <v>3584</v>
      </c>
      <c r="D62" t="s">
        <v>2105</v>
      </c>
      <c r="E62">
        <v>493.78344700000002</v>
      </c>
      <c r="F62">
        <v>493.12399299999998</v>
      </c>
      <c r="G62">
        <v>518.81732199999999</v>
      </c>
      <c r="H62">
        <v>535.29577600000005</v>
      </c>
      <c r="I62">
        <v>556.92040999999995</v>
      </c>
      <c r="J62">
        <v>583.183899</v>
      </c>
      <c r="K62">
        <v>602.57360800000004</v>
      </c>
      <c r="L62">
        <v>618.86236599999995</v>
      </c>
      <c r="M62">
        <v>625.64068599999996</v>
      </c>
      <c r="N62">
        <v>627.94592299999999</v>
      </c>
      <c r="O62">
        <v>629.38177499999995</v>
      </c>
      <c r="P62">
        <v>620.03832999999997</v>
      </c>
      <c r="Q62">
        <v>620.37707499999999</v>
      </c>
      <c r="R62">
        <v>620.00585899999999</v>
      </c>
      <c r="S62">
        <v>618.31658900000002</v>
      </c>
      <c r="T62">
        <v>616.65881300000001</v>
      </c>
      <c r="U62">
        <v>612.08325200000002</v>
      </c>
      <c r="V62">
        <v>607.43377699999996</v>
      </c>
      <c r="W62">
        <v>603.52832000000001</v>
      </c>
      <c r="X62">
        <v>600.10052499999995</v>
      </c>
      <c r="Y62">
        <v>598.05071999999996</v>
      </c>
      <c r="Z62">
        <v>594.118652</v>
      </c>
      <c r="AA62">
        <v>591.48736599999995</v>
      </c>
      <c r="AB62">
        <v>586.55676300000005</v>
      </c>
      <c r="AC62">
        <v>581.13769500000001</v>
      </c>
      <c r="AD62">
        <v>572.23101799999995</v>
      </c>
      <c r="AE62" t="s">
        <v>665</v>
      </c>
    </row>
  </sheetData>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H4502"/>
  <sheetViews>
    <sheetView topLeftCell="B1" workbookViewId="0"/>
  </sheetViews>
  <sheetFormatPr defaultColWidth="9.1328125" defaultRowHeight="15" customHeight="1"/>
  <cols>
    <col min="1" max="1" width="20.86328125" style="19" hidden="1" customWidth="1"/>
    <col min="2" max="2" width="30.73046875" style="19" customWidth="1"/>
    <col min="3" max="3" width="0" style="19" hidden="1"/>
    <col min="4" max="5" width="9.1328125" style="19" customWidth="1"/>
    <col min="6" max="16384" width="9.1328125" style="19"/>
  </cols>
  <sheetData>
    <row r="1" spans="1:33" ht="15" customHeight="1" thickBot="1">
      <c r="B1" s="195" t="s">
        <v>188</v>
      </c>
      <c r="C1" s="194">
        <v>2022</v>
      </c>
      <c r="D1" s="194">
        <v>2023</v>
      </c>
      <c r="E1" s="194">
        <v>2024</v>
      </c>
      <c r="F1" s="194">
        <v>2025</v>
      </c>
      <c r="G1" s="194">
        <v>2026</v>
      </c>
      <c r="H1" s="194">
        <v>2027</v>
      </c>
      <c r="I1" s="194">
        <v>2028</v>
      </c>
      <c r="J1" s="194">
        <v>2029</v>
      </c>
      <c r="K1" s="194">
        <v>2030</v>
      </c>
      <c r="L1" s="194">
        <v>2031</v>
      </c>
      <c r="M1" s="194">
        <v>2032</v>
      </c>
      <c r="N1" s="194">
        <v>2033</v>
      </c>
      <c r="O1" s="194">
        <v>2034</v>
      </c>
      <c r="P1" s="194">
        <v>2035</v>
      </c>
      <c r="Q1" s="194">
        <v>2036</v>
      </c>
      <c r="R1" s="194">
        <v>2037</v>
      </c>
      <c r="S1" s="194">
        <v>2038</v>
      </c>
      <c r="T1" s="194">
        <v>2039</v>
      </c>
      <c r="U1" s="194">
        <v>2040</v>
      </c>
      <c r="V1" s="194">
        <v>2041</v>
      </c>
      <c r="W1" s="194">
        <v>2042</v>
      </c>
      <c r="X1" s="194">
        <v>2043</v>
      </c>
      <c r="Y1" s="194">
        <v>2044</v>
      </c>
      <c r="Z1" s="194">
        <v>2045</v>
      </c>
      <c r="AA1" s="194">
        <v>2046</v>
      </c>
      <c r="AB1" s="194">
        <v>2047</v>
      </c>
      <c r="AC1" s="194">
        <v>2048</v>
      </c>
      <c r="AD1" s="194">
        <v>2049</v>
      </c>
      <c r="AE1" s="194">
        <v>2050</v>
      </c>
    </row>
    <row r="2" spans="1:33" ht="15" customHeight="1" thickTop="1"/>
    <row r="3" spans="1:33" ht="15" customHeight="1">
      <c r="C3" s="193" t="s">
        <v>189</v>
      </c>
      <c r="D3" s="193" t="s">
        <v>190</v>
      </c>
      <c r="E3" s="113"/>
      <c r="F3" s="113"/>
      <c r="G3" s="113"/>
    </row>
    <row r="4" spans="1:33" ht="15" customHeight="1">
      <c r="C4" s="193" t="s">
        <v>191</v>
      </c>
      <c r="D4" s="193" t="s">
        <v>192</v>
      </c>
      <c r="E4" s="113"/>
      <c r="F4" s="113"/>
      <c r="G4" s="193" t="s">
        <v>193</v>
      </c>
    </row>
    <row r="5" spans="1:33" ht="15" customHeight="1">
      <c r="C5" s="193" t="s">
        <v>194</v>
      </c>
      <c r="D5" s="193" t="s">
        <v>195</v>
      </c>
      <c r="E5" s="113"/>
      <c r="F5" s="113"/>
      <c r="G5" s="113"/>
    </row>
    <row r="6" spans="1:33" ht="15" customHeight="1">
      <c r="C6" s="193" t="s">
        <v>196</v>
      </c>
      <c r="D6" s="113"/>
      <c r="E6" s="193" t="s">
        <v>197</v>
      </c>
      <c r="F6" s="113"/>
      <c r="G6" s="113"/>
    </row>
    <row r="7" spans="1:33" ht="12" customHeight="1"/>
    <row r="8" spans="1:33" ht="12" customHeight="1"/>
    <row r="9" spans="1:33" ht="12" customHeight="1"/>
    <row r="10" spans="1:33" ht="15" customHeight="1">
      <c r="A10" s="22" t="s">
        <v>3585</v>
      </c>
      <c r="B10" s="192" t="s">
        <v>3586</v>
      </c>
      <c r="C10" s="109"/>
      <c r="D10" s="109"/>
      <c r="E10" s="109"/>
      <c r="F10" s="109"/>
      <c r="G10" s="109"/>
      <c r="H10" s="109"/>
      <c r="I10" s="109"/>
      <c r="J10" s="109"/>
      <c r="K10" s="109"/>
      <c r="L10" s="109"/>
      <c r="M10" s="109"/>
      <c r="N10" s="109"/>
      <c r="O10" s="109"/>
      <c r="P10" s="109"/>
      <c r="Q10" s="109"/>
      <c r="R10" s="109"/>
      <c r="S10" s="109"/>
      <c r="T10" s="109"/>
      <c r="U10" s="109"/>
      <c r="V10" s="109"/>
      <c r="W10" s="109"/>
      <c r="X10" s="109"/>
      <c r="Y10" s="109"/>
      <c r="Z10" s="109"/>
      <c r="AA10" s="109"/>
      <c r="AB10" s="109"/>
      <c r="AC10" s="109"/>
      <c r="AD10" s="109"/>
      <c r="AE10" s="109"/>
      <c r="AF10" s="115" t="s">
        <v>201</v>
      </c>
      <c r="AG10" s="109"/>
    </row>
    <row r="11" spans="1:33" ht="15" customHeight="1">
      <c r="B11" s="191" t="s">
        <v>3587</v>
      </c>
      <c r="C11" s="109"/>
      <c r="D11" s="109"/>
      <c r="E11" s="109"/>
      <c r="F11" s="109"/>
      <c r="G11" s="109"/>
      <c r="H11" s="109"/>
      <c r="I11" s="109"/>
      <c r="J11" s="109"/>
      <c r="K11" s="109"/>
      <c r="L11" s="109"/>
      <c r="M11" s="109"/>
      <c r="N11" s="109"/>
      <c r="O11" s="109"/>
      <c r="P11" s="109"/>
      <c r="Q11" s="109"/>
      <c r="R11" s="109"/>
      <c r="S11" s="109"/>
      <c r="T11" s="109"/>
      <c r="U11" s="109"/>
      <c r="V11" s="109"/>
      <c r="W11" s="109"/>
      <c r="X11" s="109"/>
      <c r="Y11" s="109"/>
      <c r="Z11" s="109"/>
      <c r="AA11" s="109"/>
      <c r="AB11" s="109"/>
      <c r="AC11" s="109"/>
      <c r="AD11" s="109"/>
      <c r="AE11" s="109"/>
      <c r="AF11" s="115" t="s">
        <v>202</v>
      </c>
      <c r="AG11" s="109"/>
    </row>
    <row r="12" spans="1:33" ht="15" customHeight="1">
      <c r="B12" s="191"/>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c r="AA12" s="117"/>
      <c r="AB12" s="117"/>
      <c r="AC12" s="117"/>
      <c r="AD12" s="117"/>
      <c r="AE12" s="117"/>
      <c r="AF12" s="115" t="s">
        <v>204</v>
      </c>
      <c r="AG12" s="109"/>
    </row>
    <row r="13" spans="1:33" ht="15" customHeight="1" thickBot="1">
      <c r="B13" s="190" t="s">
        <v>3588</v>
      </c>
      <c r="C13" s="190">
        <v>2022</v>
      </c>
      <c r="D13" s="190">
        <v>2023</v>
      </c>
      <c r="E13" s="190">
        <v>2024</v>
      </c>
      <c r="F13" s="190">
        <v>2025</v>
      </c>
      <c r="G13" s="190">
        <v>2026</v>
      </c>
      <c r="H13" s="190">
        <v>2027</v>
      </c>
      <c r="I13" s="190">
        <v>2028</v>
      </c>
      <c r="J13" s="190">
        <v>2029</v>
      </c>
      <c r="K13" s="190">
        <v>2030</v>
      </c>
      <c r="L13" s="190">
        <v>2031</v>
      </c>
      <c r="M13" s="190">
        <v>2032</v>
      </c>
      <c r="N13" s="190">
        <v>2033</v>
      </c>
      <c r="O13" s="190">
        <v>2034</v>
      </c>
      <c r="P13" s="190">
        <v>2035</v>
      </c>
      <c r="Q13" s="190">
        <v>2036</v>
      </c>
      <c r="R13" s="190">
        <v>2037</v>
      </c>
      <c r="S13" s="190">
        <v>2038</v>
      </c>
      <c r="T13" s="190">
        <v>2039</v>
      </c>
      <c r="U13" s="190">
        <v>2040</v>
      </c>
      <c r="V13" s="190">
        <v>2041</v>
      </c>
      <c r="W13" s="190">
        <v>2042</v>
      </c>
      <c r="X13" s="190">
        <v>2043</v>
      </c>
      <c r="Y13" s="190">
        <v>2044</v>
      </c>
      <c r="Z13" s="190">
        <v>2045</v>
      </c>
      <c r="AA13" s="190">
        <v>2046</v>
      </c>
      <c r="AB13" s="190">
        <v>2047</v>
      </c>
      <c r="AC13" s="190">
        <v>2048</v>
      </c>
      <c r="AD13" s="190">
        <v>2049</v>
      </c>
      <c r="AE13" s="190">
        <v>2050</v>
      </c>
      <c r="AF13" s="189">
        <v>2050</v>
      </c>
      <c r="AG13" s="109"/>
    </row>
    <row r="14" spans="1:33" ht="15" customHeight="1" thickTop="1">
      <c r="B14" s="109"/>
      <c r="C14" s="109"/>
      <c r="D14" s="109"/>
      <c r="E14" s="109"/>
      <c r="F14" s="109"/>
      <c r="G14" s="109"/>
      <c r="H14" s="109"/>
      <c r="I14" s="109"/>
      <c r="J14" s="109"/>
      <c r="K14" s="109"/>
      <c r="L14" s="109"/>
      <c r="M14" s="109"/>
      <c r="N14" s="109"/>
      <c r="O14" s="109"/>
      <c r="P14" s="109"/>
      <c r="Q14" s="109"/>
      <c r="R14" s="109"/>
      <c r="S14" s="109"/>
      <c r="T14" s="109"/>
      <c r="U14" s="109"/>
      <c r="V14" s="109"/>
      <c r="W14" s="109"/>
      <c r="X14" s="109"/>
      <c r="Y14" s="109"/>
      <c r="Z14" s="109"/>
      <c r="AA14" s="109"/>
      <c r="AB14" s="109"/>
      <c r="AC14" s="109"/>
      <c r="AD14" s="109"/>
      <c r="AE14" s="109"/>
      <c r="AF14" s="109"/>
      <c r="AG14" s="109"/>
    </row>
    <row r="15" spans="1:33" ht="15" customHeight="1">
      <c r="B15" s="185" t="s">
        <v>3589</v>
      </c>
      <c r="C15" s="109"/>
      <c r="D15" s="109"/>
      <c r="E15" s="109"/>
      <c r="F15" s="109"/>
      <c r="G15" s="109"/>
      <c r="H15" s="109"/>
      <c r="I15" s="109"/>
      <c r="J15" s="109"/>
      <c r="K15" s="109"/>
      <c r="L15" s="109"/>
      <c r="M15" s="109"/>
      <c r="N15" s="109"/>
      <c r="O15" s="109"/>
      <c r="P15" s="109"/>
      <c r="Q15" s="109"/>
      <c r="R15" s="109"/>
      <c r="S15" s="109"/>
      <c r="T15" s="109"/>
      <c r="U15" s="109"/>
      <c r="V15" s="109"/>
      <c r="W15" s="109"/>
      <c r="X15" s="109"/>
      <c r="Y15" s="109"/>
      <c r="Z15" s="109"/>
      <c r="AA15" s="109"/>
      <c r="AB15" s="109"/>
      <c r="AC15" s="109"/>
      <c r="AD15" s="109"/>
      <c r="AE15" s="109"/>
      <c r="AF15" s="109"/>
      <c r="AG15" s="109"/>
    </row>
    <row r="16" spans="1:33" ht="15" customHeight="1">
      <c r="B16" s="185" t="s">
        <v>3590</v>
      </c>
      <c r="C16" s="109"/>
      <c r="D16" s="109"/>
      <c r="E16" s="109"/>
      <c r="F16" s="109"/>
      <c r="G16" s="109"/>
      <c r="H16" s="109"/>
      <c r="I16" s="109"/>
      <c r="J16" s="109"/>
      <c r="K16" s="109"/>
      <c r="L16" s="109"/>
      <c r="M16" s="109"/>
      <c r="N16" s="109"/>
      <c r="O16" s="109"/>
      <c r="P16" s="109"/>
      <c r="Q16" s="109"/>
      <c r="R16" s="109"/>
      <c r="S16" s="109"/>
      <c r="T16" s="109"/>
      <c r="U16" s="109"/>
      <c r="V16" s="109"/>
      <c r="W16" s="109"/>
      <c r="X16" s="109"/>
      <c r="Y16" s="109"/>
      <c r="Z16" s="109"/>
      <c r="AA16" s="109"/>
      <c r="AB16" s="109"/>
      <c r="AC16" s="109"/>
      <c r="AD16" s="109"/>
      <c r="AE16" s="109"/>
      <c r="AF16" s="109"/>
      <c r="AG16" s="109"/>
    </row>
    <row r="17" spans="1:33" ht="15" customHeight="1">
      <c r="A17" s="22" t="s">
        <v>3591</v>
      </c>
      <c r="B17" s="188" t="s">
        <v>3592</v>
      </c>
      <c r="C17" s="187">
        <v>5006.548828</v>
      </c>
      <c r="D17" s="187">
        <v>4623.4965819999998</v>
      </c>
      <c r="E17" s="187">
        <v>4322.0991210000002</v>
      </c>
      <c r="F17" s="187">
        <v>4050.3803710000002</v>
      </c>
      <c r="G17" s="187">
        <v>3798.4448240000002</v>
      </c>
      <c r="H17" s="187">
        <v>3573.9875489999999</v>
      </c>
      <c r="I17" s="187">
        <v>3375.2902829999998</v>
      </c>
      <c r="J17" s="187">
        <v>3201.9536130000001</v>
      </c>
      <c r="K17" s="187">
        <v>3049.9338379999999</v>
      </c>
      <c r="L17" s="187">
        <v>2915.8713379999999</v>
      </c>
      <c r="M17" s="187">
        <v>2799.1982419999999</v>
      </c>
      <c r="N17" s="187">
        <v>2695.3247070000002</v>
      </c>
      <c r="O17" s="187">
        <v>2605.9509280000002</v>
      </c>
      <c r="P17" s="187">
        <v>2531.272461</v>
      </c>
      <c r="Q17" s="187">
        <v>2471.8771969999998</v>
      </c>
      <c r="R17" s="187">
        <v>2420.798828</v>
      </c>
      <c r="S17" s="187">
        <v>2375.9213869999999</v>
      </c>
      <c r="T17" s="187">
        <v>2335.8723140000002</v>
      </c>
      <c r="U17" s="187">
        <v>2299.6142580000001</v>
      </c>
      <c r="V17" s="187">
        <v>2263.0639649999998</v>
      </c>
      <c r="W17" s="187">
        <v>2226.7246089999999</v>
      </c>
      <c r="X17" s="187">
        <v>2188.9047850000002</v>
      </c>
      <c r="Y17" s="187">
        <v>2153.0827640000002</v>
      </c>
      <c r="Z17" s="187">
        <v>2121.883057</v>
      </c>
      <c r="AA17" s="187">
        <v>2098.4035640000002</v>
      </c>
      <c r="AB17" s="187">
        <v>2073.5654300000001</v>
      </c>
      <c r="AC17" s="187">
        <v>2048.201172</v>
      </c>
      <c r="AD17" s="187">
        <v>2023.400879</v>
      </c>
      <c r="AE17" s="187">
        <v>2001.2680660000001</v>
      </c>
      <c r="AF17" s="186">
        <v>-3.2217999999999997E-2</v>
      </c>
      <c r="AG17" s="109"/>
    </row>
    <row r="18" spans="1:33" ht="15" customHeight="1">
      <c r="A18" s="22" t="s">
        <v>3593</v>
      </c>
      <c r="B18" s="188" t="s">
        <v>3594</v>
      </c>
      <c r="C18" s="187">
        <v>16.267254000000001</v>
      </c>
      <c r="D18" s="187">
        <v>14.041601</v>
      </c>
      <c r="E18" s="187">
        <v>12.078984</v>
      </c>
      <c r="F18" s="187">
        <v>10.340630000000001</v>
      </c>
      <c r="G18" s="187">
        <v>8.8101280000000006</v>
      </c>
      <c r="H18" s="187">
        <v>7.4528740000000004</v>
      </c>
      <c r="I18" s="187">
        <v>6.2475370000000003</v>
      </c>
      <c r="J18" s="187">
        <v>5.194445</v>
      </c>
      <c r="K18" s="187">
        <v>4.2915020000000004</v>
      </c>
      <c r="L18" s="187">
        <v>3.5278659999999999</v>
      </c>
      <c r="M18" s="187">
        <v>2.8928690000000001</v>
      </c>
      <c r="N18" s="187">
        <v>2.3767160000000001</v>
      </c>
      <c r="O18" s="187">
        <v>1.9656169999999999</v>
      </c>
      <c r="P18" s="187">
        <v>1.6437999999999999</v>
      </c>
      <c r="Q18" s="187">
        <v>1.3933960000000001</v>
      </c>
      <c r="R18" s="187">
        <v>1.1985239999999999</v>
      </c>
      <c r="S18" s="187">
        <v>1.0473939999999999</v>
      </c>
      <c r="T18" s="187">
        <v>0.92833699999999997</v>
      </c>
      <c r="U18" s="187">
        <v>0.82880399999999999</v>
      </c>
      <c r="V18" s="187">
        <v>0.74240799999999996</v>
      </c>
      <c r="W18" s="187">
        <v>0.66700499999999996</v>
      </c>
      <c r="X18" s="187">
        <v>0.60045899999999996</v>
      </c>
      <c r="Y18" s="187">
        <v>0.54111399999999998</v>
      </c>
      <c r="Z18" s="187">
        <v>0.48800300000000002</v>
      </c>
      <c r="AA18" s="187">
        <v>0.44044299999999997</v>
      </c>
      <c r="AB18" s="187">
        <v>0.39783000000000002</v>
      </c>
      <c r="AC18" s="187">
        <v>0.359624</v>
      </c>
      <c r="AD18" s="187">
        <v>0.32534800000000003</v>
      </c>
      <c r="AE18" s="187">
        <v>0.29457699999999998</v>
      </c>
      <c r="AF18" s="186">
        <v>-0.13347400000000001</v>
      </c>
      <c r="AG18" s="109"/>
    </row>
    <row r="19" spans="1:33" ht="15" customHeight="1">
      <c r="A19" s="22" t="s">
        <v>3595</v>
      </c>
      <c r="B19" s="188" t="s">
        <v>3596</v>
      </c>
      <c r="C19" s="187">
        <v>5022.8159180000002</v>
      </c>
      <c r="D19" s="187">
        <v>4637.5380859999996</v>
      </c>
      <c r="E19" s="187">
        <v>4334.1782229999999</v>
      </c>
      <c r="F19" s="187">
        <v>4060.7209469999998</v>
      </c>
      <c r="G19" s="187">
        <v>3807.2548830000001</v>
      </c>
      <c r="H19" s="187">
        <v>3581.4404300000001</v>
      </c>
      <c r="I19" s="187">
        <v>3381.5378420000002</v>
      </c>
      <c r="J19" s="187">
        <v>3207.1479490000002</v>
      </c>
      <c r="K19" s="187">
        <v>3054.2253420000002</v>
      </c>
      <c r="L19" s="187">
        <v>2919.3991700000001</v>
      </c>
      <c r="M19" s="187">
        <v>2802.0910640000002</v>
      </c>
      <c r="N19" s="187">
        <v>2697.7014159999999</v>
      </c>
      <c r="O19" s="187">
        <v>2607.9165039999998</v>
      </c>
      <c r="P19" s="187">
        <v>2532.91626</v>
      </c>
      <c r="Q19" s="187">
        <v>2473.2705080000001</v>
      </c>
      <c r="R19" s="187">
        <v>2421.9973140000002</v>
      </c>
      <c r="S19" s="187">
        <v>2376.96875</v>
      </c>
      <c r="T19" s="187">
        <v>2336.8005370000001</v>
      </c>
      <c r="U19" s="187">
        <v>2300.443115</v>
      </c>
      <c r="V19" s="187">
        <v>2263.8063959999999</v>
      </c>
      <c r="W19" s="187">
        <v>2227.3916020000001</v>
      </c>
      <c r="X19" s="187">
        <v>2189.5051269999999</v>
      </c>
      <c r="Y19" s="187">
        <v>2153.623779</v>
      </c>
      <c r="Z19" s="187">
        <v>2122.3710940000001</v>
      </c>
      <c r="AA19" s="187">
        <v>2098.8439939999998</v>
      </c>
      <c r="AB19" s="187">
        <v>2073.9633789999998</v>
      </c>
      <c r="AC19" s="187">
        <v>2048.5607909999999</v>
      </c>
      <c r="AD19" s="187">
        <v>2023.7261960000001</v>
      </c>
      <c r="AE19" s="187">
        <v>2001.5626219999999</v>
      </c>
      <c r="AF19" s="186">
        <v>-3.2325E-2</v>
      </c>
      <c r="AG19" s="109"/>
    </row>
    <row r="20" spans="1:33" ht="15" customHeight="1">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9"/>
      <c r="AB20" s="109"/>
      <c r="AC20" s="109"/>
      <c r="AD20" s="109"/>
      <c r="AE20" s="109"/>
      <c r="AF20" s="109"/>
      <c r="AG20" s="109"/>
    </row>
    <row r="21" spans="1:33" ht="15" customHeight="1">
      <c r="B21" s="185" t="s">
        <v>3597</v>
      </c>
      <c r="C21" s="109"/>
      <c r="D21" s="109"/>
      <c r="E21" s="109"/>
      <c r="F21" s="109"/>
      <c r="G21" s="109"/>
      <c r="H21" s="109"/>
      <c r="I21" s="109"/>
      <c r="J21" s="109"/>
      <c r="K21" s="109"/>
      <c r="L21" s="109"/>
      <c r="M21" s="109"/>
      <c r="N21" s="109"/>
      <c r="O21" s="109"/>
      <c r="P21" s="109"/>
      <c r="Q21" s="109"/>
      <c r="R21" s="109"/>
      <c r="S21" s="109"/>
      <c r="T21" s="109"/>
      <c r="U21" s="109"/>
      <c r="V21" s="109"/>
      <c r="W21" s="109"/>
      <c r="X21" s="109"/>
      <c r="Y21" s="109"/>
      <c r="Z21" s="109"/>
      <c r="AA21" s="109"/>
      <c r="AB21" s="109"/>
      <c r="AC21" s="109"/>
      <c r="AD21" s="109"/>
      <c r="AE21" s="109"/>
      <c r="AF21" s="109"/>
      <c r="AG21" s="109"/>
    </row>
    <row r="22" spans="1:33" ht="15" customHeight="1">
      <c r="A22" s="22" t="s">
        <v>3598</v>
      </c>
      <c r="B22" s="188" t="s">
        <v>3599</v>
      </c>
      <c r="C22" s="187">
        <v>260.40920999999997</v>
      </c>
      <c r="D22" s="187">
        <v>233.988113</v>
      </c>
      <c r="E22" s="187">
        <v>209.63816800000001</v>
      </c>
      <c r="F22" s="187">
        <v>186.641312</v>
      </c>
      <c r="G22" s="187">
        <v>165.97789</v>
      </c>
      <c r="H22" s="187">
        <v>147.821091</v>
      </c>
      <c r="I22" s="187">
        <v>132.07270800000001</v>
      </c>
      <c r="J22" s="187">
        <v>118.785217</v>
      </c>
      <c r="K22" s="187">
        <v>107.733772</v>
      </c>
      <c r="L22" s="187">
        <v>98.722213999999994</v>
      </c>
      <c r="M22" s="187">
        <v>91.63073</v>
      </c>
      <c r="N22" s="187">
        <v>86.220878999999996</v>
      </c>
      <c r="O22" s="187">
        <v>82.223006999999996</v>
      </c>
      <c r="P22" s="187">
        <v>79.438202000000004</v>
      </c>
      <c r="Q22" s="187">
        <v>77.735916000000003</v>
      </c>
      <c r="R22" s="187">
        <v>76.541740000000004</v>
      </c>
      <c r="S22" s="187">
        <v>75.666542000000007</v>
      </c>
      <c r="T22" s="187">
        <v>75.034683000000001</v>
      </c>
      <c r="U22" s="187">
        <v>74.555442999999997</v>
      </c>
      <c r="V22" s="187">
        <v>74.032272000000006</v>
      </c>
      <c r="W22" s="187">
        <v>73.489875999999995</v>
      </c>
      <c r="X22" s="187">
        <v>72.862831</v>
      </c>
      <c r="Y22" s="187">
        <v>72.320983999999996</v>
      </c>
      <c r="Z22" s="187">
        <v>71.990898000000001</v>
      </c>
      <c r="AA22" s="187">
        <v>72.008469000000005</v>
      </c>
      <c r="AB22" s="187">
        <v>71.941269000000005</v>
      </c>
      <c r="AC22" s="187">
        <v>71.822685000000007</v>
      </c>
      <c r="AD22" s="187">
        <v>71.715027000000006</v>
      </c>
      <c r="AE22" s="187">
        <v>71.534599</v>
      </c>
      <c r="AF22" s="186">
        <v>-4.5096999999999998E-2</v>
      </c>
      <c r="AG22" s="109"/>
    </row>
    <row r="23" spans="1:33" ht="15" customHeight="1">
      <c r="A23" s="22" t="s">
        <v>3600</v>
      </c>
      <c r="B23" s="188" t="s">
        <v>3601</v>
      </c>
      <c r="C23" s="187">
        <v>11.328023999999999</v>
      </c>
      <c r="D23" s="187">
        <v>11.751799</v>
      </c>
      <c r="E23" s="187">
        <v>12.242355999999999</v>
      </c>
      <c r="F23" s="187">
        <v>12.619923999999999</v>
      </c>
      <c r="G23" s="187">
        <v>12.897100999999999</v>
      </c>
      <c r="H23" s="187">
        <v>13.181957000000001</v>
      </c>
      <c r="I23" s="187">
        <v>13.471306999999999</v>
      </c>
      <c r="J23" s="187">
        <v>13.783559</v>
      </c>
      <c r="K23" s="187">
        <v>14.123207000000001</v>
      </c>
      <c r="L23" s="187">
        <v>14.488545999999999</v>
      </c>
      <c r="M23" s="187">
        <v>14.888897999999999</v>
      </c>
      <c r="N23" s="187">
        <v>15.317131</v>
      </c>
      <c r="O23" s="187">
        <v>15.792070000000001</v>
      </c>
      <c r="P23" s="187">
        <v>16.327549000000001</v>
      </c>
      <c r="Q23" s="187">
        <v>16.936695</v>
      </c>
      <c r="R23" s="187">
        <v>17.576630000000002</v>
      </c>
      <c r="S23" s="187">
        <v>18.235157000000001</v>
      </c>
      <c r="T23" s="187">
        <v>18.903063</v>
      </c>
      <c r="U23" s="187">
        <v>19.57601</v>
      </c>
      <c r="V23" s="187">
        <v>20.217279000000001</v>
      </c>
      <c r="W23" s="187">
        <v>20.833856999999998</v>
      </c>
      <c r="X23" s="187">
        <v>21.407917000000001</v>
      </c>
      <c r="Y23" s="187">
        <v>21.978210000000001</v>
      </c>
      <c r="Z23" s="187">
        <v>22.581918999999999</v>
      </c>
      <c r="AA23" s="187">
        <v>23.266811000000001</v>
      </c>
      <c r="AB23" s="187">
        <v>23.926888000000002</v>
      </c>
      <c r="AC23" s="187">
        <v>24.574036</v>
      </c>
      <c r="AD23" s="187">
        <v>25.223347</v>
      </c>
      <c r="AE23" s="187">
        <v>25.902096</v>
      </c>
      <c r="AF23" s="186">
        <v>2.9978000000000001E-2</v>
      </c>
      <c r="AG23" s="109"/>
    </row>
    <row r="24" spans="1:33" ht="15" customHeight="1">
      <c r="A24" s="22" t="s">
        <v>3602</v>
      </c>
      <c r="B24" s="188" t="s">
        <v>3603</v>
      </c>
      <c r="C24" s="187">
        <v>17.462101000000001</v>
      </c>
      <c r="D24" s="187">
        <v>18.744710999999999</v>
      </c>
      <c r="E24" s="187">
        <v>21.541321</v>
      </c>
      <c r="F24" s="187">
        <v>25.222059000000002</v>
      </c>
      <c r="G24" s="187">
        <v>29.118895999999999</v>
      </c>
      <c r="H24" s="187">
        <v>33.205460000000002</v>
      </c>
      <c r="I24" s="187">
        <v>37.426132000000003</v>
      </c>
      <c r="J24" s="187">
        <v>41.846263999999998</v>
      </c>
      <c r="K24" s="187">
        <v>46.466693999999997</v>
      </c>
      <c r="L24" s="187">
        <v>51.259414999999997</v>
      </c>
      <c r="M24" s="187">
        <v>56.274909999999998</v>
      </c>
      <c r="N24" s="187">
        <v>61.416988000000003</v>
      </c>
      <c r="O24" s="187">
        <v>66.797652999999997</v>
      </c>
      <c r="P24" s="187">
        <v>72.494193999999993</v>
      </c>
      <c r="Q24" s="187">
        <v>78.615684999999999</v>
      </c>
      <c r="R24" s="187">
        <v>84.929885999999996</v>
      </c>
      <c r="S24" s="187">
        <v>91.387435999999994</v>
      </c>
      <c r="T24" s="187">
        <v>97.968834000000001</v>
      </c>
      <c r="U24" s="187">
        <v>104.64284499999999</v>
      </c>
      <c r="V24" s="187">
        <v>111.18373099999999</v>
      </c>
      <c r="W24" s="187">
        <v>117.624878</v>
      </c>
      <c r="X24" s="187">
        <v>123.84116400000001</v>
      </c>
      <c r="Y24" s="187">
        <v>130.079071</v>
      </c>
      <c r="Z24" s="187">
        <v>136.56813</v>
      </c>
      <c r="AA24" s="187">
        <v>143.622345</v>
      </c>
      <c r="AB24" s="187">
        <v>150.508972</v>
      </c>
      <c r="AC24" s="187">
        <v>157.309113</v>
      </c>
      <c r="AD24" s="187">
        <v>164.12808200000001</v>
      </c>
      <c r="AE24" s="187">
        <v>171.15566999999999</v>
      </c>
      <c r="AF24" s="186">
        <v>8.4933999999999996E-2</v>
      </c>
      <c r="AG24" s="109"/>
    </row>
    <row r="25" spans="1:33" ht="15" customHeight="1">
      <c r="A25" s="22" t="s">
        <v>3604</v>
      </c>
      <c r="B25" s="188" t="s">
        <v>3605</v>
      </c>
      <c r="C25" s="187">
        <v>55.467815000000002</v>
      </c>
      <c r="D25" s="187">
        <v>63.862431000000001</v>
      </c>
      <c r="E25" s="187">
        <v>72.749718000000001</v>
      </c>
      <c r="F25" s="187">
        <v>81.883339000000007</v>
      </c>
      <c r="G25" s="187">
        <v>90.405708000000004</v>
      </c>
      <c r="H25" s="187">
        <v>98.471451000000002</v>
      </c>
      <c r="I25" s="187">
        <v>106.067009</v>
      </c>
      <c r="J25" s="187">
        <v>113.402885</v>
      </c>
      <c r="K25" s="187">
        <v>120.48434399999999</v>
      </c>
      <c r="L25" s="187">
        <v>127.294693</v>
      </c>
      <c r="M25" s="187">
        <v>133.98381000000001</v>
      </c>
      <c r="N25" s="187">
        <v>140.44589199999999</v>
      </c>
      <c r="O25" s="187">
        <v>146.910034</v>
      </c>
      <c r="P25" s="187">
        <v>153.54129</v>
      </c>
      <c r="Q25" s="187">
        <v>160.56230199999999</v>
      </c>
      <c r="R25" s="187">
        <v>167.61523399999999</v>
      </c>
      <c r="S25" s="187">
        <v>174.68606600000001</v>
      </c>
      <c r="T25" s="187">
        <v>181.77105700000001</v>
      </c>
      <c r="U25" s="187">
        <v>188.86759900000001</v>
      </c>
      <c r="V25" s="187">
        <v>195.655945</v>
      </c>
      <c r="W25" s="187">
        <v>202.22496000000001</v>
      </c>
      <c r="X25" s="187">
        <v>208.409515</v>
      </c>
      <c r="Y25" s="187">
        <v>214.599075</v>
      </c>
      <c r="Z25" s="187">
        <v>221.16119399999999</v>
      </c>
      <c r="AA25" s="187">
        <v>228.55313100000001</v>
      </c>
      <c r="AB25" s="187">
        <v>235.692307</v>
      </c>
      <c r="AC25" s="187">
        <v>242.69841</v>
      </c>
      <c r="AD25" s="187">
        <v>249.723175</v>
      </c>
      <c r="AE25" s="187">
        <v>257.04064899999997</v>
      </c>
      <c r="AF25" s="186">
        <v>5.6293000000000003E-2</v>
      </c>
      <c r="AG25" s="109"/>
    </row>
    <row r="26" spans="1:33" ht="15" customHeight="1">
      <c r="A26" s="22" t="s">
        <v>3606</v>
      </c>
      <c r="B26" s="188" t="s">
        <v>3607</v>
      </c>
      <c r="C26" s="187">
        <v>18.620896999999999</v>
      </c>
      <c r="D26" s="187">
        <v>18.742386</v>
      </c>
      <c r="E26" s="187">
        <v>19.225785999999999</v>
      </c>
      <c r="F26" s="187">
        <v>19.769812000000002</v>
      </c>
      <c r="G26" s="187">
        <v>20.255057999999998</v>
      </c>
      <c r="H26" s="187">
        <v>20.684639000000001</v>
      </c>
      <c r="I26" s="187">
        <v>21.07461</v>
      </c>
      <c r="J26" s="187">
        <v>21.458030999999998</v>
      </c>
      <c r="K26" s="187">
        <v>21.848562000000001</v>
      </c>
      <c r="L26" s="187">
        <v>22.249832000000001</v>
      </c>
      <c r="M26" s="187">
        <v>22.686924000000001</v>
      </c>
      <c r="N26" s="187">
        <v>23.151102000000002</v>
      </c>
      <c r="O26" s="187">
        <v>23.674931000000001</v>
      </c>
      <c r="P26" s="187">
        <v>24.288008000000001</v>
      </c>
      <c r="Q26" s="187">
        <v>25.015554000000002</v>
      </c>
      <c r="R26" s="187">
        <v>25.810991000000001</v>
      </c>
      <c r="S26" s="187">
        <v>26.663719</v>
      </c>
      <c r="T26" s="187">
        <v>27.561453</v>
      </c>
      <c r="U26" s="187">
        <v>28.491934000000001</v>
      </c>
      <c r="V26" s="187">
        <v>29.406262999999999</v>
      </c>
      <c r="W26" s="187">
        <v>30.308496000000002</v>
      </c>
      <c r="X26" s="187">
        <v>31.167662</v>
      </c>
      <c r="Y26" s="187">
        <v>32.028728000000001</v>
      </c>
      <c r="Z26" s="187">
        <v>32.935436000000003</v>
      </c>
      <c r="AA26" s="187">
        <v>33.948967000000003</v>
      </c>
      <c r="AB26" s="187">
        <v>34.930641000000001</v>
      </c>
      <c r="AC26" s="187">
        <v>35.897713000000003</v>
      </c>
      <c r="AD26" s="187">
        <v>36.868178999999998</v>
      </c>
      <c r="AE26" s="187">
        <v>37.873576999999997</v>
      </c>
      <c r="AF26" s="186">
        <v>2.5680000000000001E-2</v>
      </c>
      <c r="AG26" s="109"/>
    </row>
    <row r="27" spans="1:33" ht="15" customHeight="1">
      <c r="A27" s="22" t="s">
        <v>3608</v>
      </c>
      <c r="B27" s="188" t="s">
        <v>3609</v>
      </c>
      <c r="C27" s="187">
        <v>9.1898499999999999</v>
      </c>
      <c r="D27" s="187">
        <v>9.2321910000000003</v>
      </c>
      <c r="E27" s="187">
        <v>9.5130649999999992</v>
      </c>
      <c r="F27" s="187">
        <v>9.8905469999999998</v>
      </c>
      <c r="G27" s="187">
        <v>10.297814000000001</v>
      </c>
      <c r="H27" s="187">
        <v>10.742392000000001</v>
      </c>
      <c r="I27" s="187">
        <v>11.226654999999999</v>
      </c>
      <c r="J27" s="187">
        <v>11.782159</v>
      </c>
      <c r="K27" s="187">
        <v>12.412929999999999</v>
      </c>
      <c r="L27" s="187">
        <v>13.113447000000001</v>
      </c>
      <c r="M27" s="187">
        <v>13.8957</v>
      </c>
      <c r="N27" s="187">
        <v>14.741248000000001</v>
      </c>
      <c r="O27" s="187">
        <v>15.667826</v>
      </c>
      <c r="P27" s="187">
        <v>16.685068000000001</v>
      </c>
      <c r="Q27" s="187">
        <v>17.809175</v>
      </c>
      <c r="R27" s="187">
        <v>18.991947</v>
      </c>
      <c r="S27" s="187">
        <v>20.221149</v>
      </c>
      <c r="T27" s="187">
        <v>21.486172</v>
      </c>
      <c r="U27" s="187">
        <v>22.775742000000001</v>
      </c>
      <c r="V27" s="187">
        <v>24.045905999999999</v>
      </c>
      <c r="W27" s="187">
        <v>25.302800999999999</v>
      </c>
      <c r="X27" s="187">
        <v>26.519762</v>
      </c>
      <c r="Y27" s="187">
        <v>27.738803999999998</v>
      </c>
      <c r="Z27" s="187">
        <v>29.003209999999999</v>
      </c>
      <c r="AA27" s="187">
        <v>30.374689</v>
      </c>
      <c r="AB27" s="187">
        <v>31.715917999999999</v>
      </c>
      <c r="AC27" s="187">
        <v>33.043564000000003</v>
      </c>
      <c r="AD27" s="187">
        <v>34.375633000000001</v>
      </c>
      <c r="AE27" s="187">
        <v>35.743800999999998</v>
      </c>
      <c r="AF27" s="186">
        <v>4.9706E-2</v>
      </c>
      <c r="AG27" s="109"/>
    </row>
    <row r="28" spans="1:33" ht="15" customHeight="1">
      <c r="A28" s="22" t="s">
        <v>3610</v>
      </c>
      <c r="B28" s="188" t="s">
        <v>3611</v>
      </c>
      <c r="C28" s="187">
        <v>0</v>
      </c>
      <c r="D28" s="187">
        <v>0</v>
      </c>
      <c r="E28" s="187">
        <v>0</v>
      </c>
      <c r="F28" s="187">
        <v>0</v>
      </c>
      <c r="G28" s="187">
        <v>0</v>
      </c>
      <c r="H28" s="187">
        <v>0</v>
      </c>
      <c r="I28" s="187">
        <v>0</v>
      </c>
      <c r="J28" s="187">
        <v>0</v>
      </c>
      <c r="K28" s="187">
        <v>0</v>
      </c>
      <c r="L28" s="187">
        <v>0</v>
      </c>
      <c r="M28" s="187">
        <v>0</v>
      </c>
      <c r="N28" s="187">
        <v>0</v>
      </c>
      <c r="O28" s="187">
        <v>0</v>
      </c>
      <c r="P28" s="187">
        <v>0</v>
      </c>
      <c r="Q28" s="187">
        <v>0</v>
      </c>
      <c r="R28" s="187">
        <v>0</v>
      </c>
      <c r="S28" s="187">
        <v>0</v>
      </c>
      <c r="T28" s="187">
        <v>0</v>
      </c>
      <c r="U28" s="187">
        <v>0</v>
      </c>
      <c r="V28" s="187">
        <v>0</v>
      </c>
      <c r="W28" s="187">
        <v>0</v>
      </c>
      <c r="X28" s="187">
        <v>0</v>
      </c>
      <c r="Y28" s="187">
        <v>0</v>
      </c>
      <c r="Z28" s="187">
        <v>0</v>
      </c>
      <c r="AA28" s="187">
        <v>0</v>
      </c>
      <c r="AB28" s="187">
        <v>0</v>
      </c>
      <c r="AC28" s="187">
        <v>0</v>
      </c>
      <c r="AD28" s="187">
        <v>0</v>
      </c>
      <c r="AE28" s="187">
        <v>0</v>
      </c>
      <c r="AF28" s="186" t="s">
        <v>3612</v>
      </c>
      <c r="AG28" s="109"/>
    </row>
    <row r="29" spans="1:33" ht="15" customHeight="1">
      <c r="A29" s="22" t="s">
        <v>3613</v>
      </c>
      <c r="B29" s="188" t="s">
        <v>3614</v>
      </c>
      <c r="C29" s="187">
        <v>223.61549400000001</v>
      </c>
      <c r="D29" s="187">
        <v>216.07962000000001</v>
      </c>
      <c r="E29" s="187">
        <v>210.169006</v>
      </c>
      <c r="F29" s="187">
        <v>203.94279499999999</v>
      </c>
      <c r="G29" s="187">
        <v>198.13800000000001</v>
      </c>
      <c r="H29" s="187">
        <v>193.12855500000001</v>
      </c>
      <c r="I29" s="187">
        <v>188.948227</v>
      </c>
      <c r="J29" s="187">
        <v>185.78183000000001</v>
      </c>
      <c r="K29" s="187">
        <v>183.58956900000001</v>
      </c>
      <c r="L29" s="187">
        <v>182.24688699999999</v>
      </c>
      <c r="M29" s="187">
        <v>181.81208799999999</v>
      </c>
      <c r="N29" s="187">
        <v>182.02372700000001</v>
      </c>
      <c r="O29" s="187">
        <v>183.034592</v>
      </c>
      <c r="P29" s="187">
        <v>184.915085</v>
      </c>
      <c r="Q29" s="187">
        <v>187.750809</v>
      </c>
      <c r="R29" s="187">
        <v>191.071381</v>
      </c>
      <c r="S29" s="187">
        <v>194.74928299999999</v>
      </c>
      <c r="T29" s="187">
        <v>198.695999</v>
      </c>
      <c r="U29" s="187">
        <v>202.83294699999999</v>
      </c>
      <c r="V29" s="187">
        <v>206.79274000000001</v>
      </c>
      <c r="W29" s="187">
        <v>210.62626599999999</v>
      </c>
      <c r="X29" s="187">
        <v>214.15209999999999</v>
      </c>
      <c r="Y29" s="187">
        <v>217.717209</v>
      </c>
      <c r="Z29" s="187">
        <v>221.63664199999999</v>
      </c>
      <c r="AA29" s="187">
        <v>226.31954999999999</v>
      </c>
      <c r="AB29" s="187">
        <v>230.77928199999999</v>
      </c>
      <c r="AC29" s="187">
        <v>235.12669399999999</v>
      </c>
      <c r="AD29" s="187">
        <v>239.49491900000001</v>
      </c>
      <c r="AE29" s="187">
        <v>244.11679100000001</v>
      </c>
      <c r="AF29" s="186">
        <v>3.1380000000000002E-3</v>
      </c>
      <c r="AG29" s="109"/>
    </row>
    <row r="30" spans="1:33" ht="15" customHeight="1">
      <c r="A30" s="22" t="s">
        <v>3615</v>
      </c>
      <c r="B30" s="188" t="s">
        <v>3616</v>
      </c>
      <c r="C30" s="187">
        <v>11.524046999999999</v>
      </c>
      <c r="D30" s="187">
        <v>10.680966</v>
      </c>
      <c r="E30" s="187">
        <v>9.7907329999999995</v>
      </c>
      <c r="F30" s="187">
        <v>8.885427</v>
      </c>
      <c r="G30" s="187">
        <v>7.9903449999999996</v>
      </c>
      <c r="H30" s="187">
        <v>7.1033359999999997</v>
      </c>
      <c r="I30" s="187">
        <v>6.2375930000000004</v>
      </c>
      <c r="J30" s="187">
        <v>5.4280480000000004</v>
      </c>
      <c r="K30" s="187">
        <v>4.7586219999999999</v>
      </c>
      <c r="L30" s="187">
        <v>4.1292390000000001</v>
      </c>
      <c r="M30" s="187">
        <v>3.577585</v>
      </c>
      <c r="N30" s="187">
        <v>3.1073620000000002</v>
      </c>
      <c r="O30" s="187">
        <v>2.7210860000000001</v>
      </c>
      <c r="P30" s="187">
        <v>2.3994659999999999</v>
      </c>
      <c r="Q30" s="187">
        <v>2.1384289999999999</v>
      </c>
      <c r="R30" s="187">
        <v>1.9661150000000001</v>
      </c>
      <c r="S30" s="187">
        <v>1.819323</v>
      </c>
      <c r="T30" s="187">
        <v>1.697581</v>
      </c>
      <c r="U30" s="187">
        <v>1.589439</v>
      </c>
      <c r="V30" s="187">
        <v>1.488186</v>
      </c>
      <c r="W30" s="187">
        <v>1.393384</v>
      </c>
      <c r="X30" s="187">
        <v>1.3046199999999999</v>
      </c>
      <c r="Y30" s="187">
        <v>1.221511</v>
      </c>
      <c r="Z30" s="187">
        <v>1.143696</v>
      </c>
      <c r="AA30" s="187">
        <v>1.0708390000000001</v>
      </c>
      <c r="AB30" s="187">
        <v>1.0026219999999999</v>
      </c>
      <c r="AC30" s="187">
        <v>0.93875200000000003</v>
      </c>
      <c r="AD30" s="187">
        <v>0.87895000000000001</v>
      </c>
      <c r="AE30" s="187">
        <v>0.82295799999999997</v>
      </c>
      <c r="AF30" s="186">
        <v>-8.9954000000000006E-2</v>
      </c>
      <c r="AG30" s="109"/>
    </row>
    <row r="31" spans="1:33" ht="15" customHeight="1">
      <c r="A31" s="22" t="s">
        <v>3617</v>
      </c>
      <c r="B31" s="188" t="s">
        <v>3618</v>
      </c>
      <c r="C31" s="187">
        <v>0.307861</v>
      </c>
      <c r="D31" s="187">
        <v>0.26491900000000002</v>
      </c>
      <c r="E31" s="187">
        <v>0.23980199999999999</v>
      </c>
      <c r="F31" s="187">
        <v>0.224525</v>
      </c>
      <c r="G31" s="187">
        <v>0.21022199999999999</v>
      </c>
      <c r="H31" s="187">
        <v>0.19683</v>
      </c>
      <c r="I31" s="187">
        <v>0.18429200000000001</v>
      </c>
      <c r="J31" s="187">
        <v>0.17255100000000001</v>
      </c>
      <c r="K31" s="187">
        <v>0.16155900000000001</v>
      </c>
      <c r="L31" s="187">
        <v>0.15126700000000001</v>
      </c>
      <c r="M31" s="187">
        <v>0.14163100000000001</v>
      </c>
      <c r="N31" s="187">
        <v>0.132609</v>
      </c>
      <c r="O31" s="187">
        <v>0.12416099999999999</v>
      </c>
      <c r="P31" s="187">
        <v>0.11625199999999999</v>
      </c>
      <c r="Q31" s="187">
        <v>0.108846</v>
      </c>
      <c r="R31" s="187">
        <v>0.101912</v>
      </c>
      <c r="S31" s="187">
        <v>9.5420000000000005E-2</v>
      </c>
      <c r="T31" s="187">
        <v>8.9341000000000004E-2</v>
      </c>
      <c r="U31" s="187">
        <v>8.3650000000000002E-2</v>
      </c>
      <c r="V31" s="187">
        <v>7.8321000000000002E-2</v>
      </c>
      <c r="W31" s="187">
        <v>7.3331999999999994E-2</v>
      </c>
      <c r="X31" s="187">
        <v>6.8659999999999999E-2</v>
      </c>
      <c r="Y31" s="187">
        <v>6.4285999999999996E-2</v>
      </c>
      <c r="Z31" s="187">
        <v>6.0191000000000001E-2</v>
      </c>
      <c r="AA31" s="187">
        <v>5.6356999999999997E-2</v>
      </c>
      <c r="AB31" s="187">
        <v>5.2767000000000001E-2</v>
      </c>
      <c r="AC31" s="187">
        <v>4.9404999999999998E-2</v>
      </c>
      <c r="AD31" s="187">
        <v>4.6258000000000001E-2</v>
      </c>
      <c r="AE31" s="187">
        <v>4.3311000000000002E-2</v>
      </c>
      <c r="AF31" s="186">
        <v>-6.7646999999999999E-2</v>
      </c>
      <c r="AG31" s="109"/>
    </row>
    <row r="32" spans="1:33" ht="15" customHeight="1">
      <c r="A32" s="22" t="s">
        <v>3619</v>
      </c>
      <c r="B32" s="188" t="s">
        <v>3620</v>
      </c>
      <c r="C32" s="187">
        <v>2.0879910000000002</v>
      </c>
      <c r="D32" s="187">
        <v>1.7846089999999999</v>
      </c>
      <c r="E32" s="187">
        <v>1.535312</v>
      </c>
      <c r="F32" s="187">
        <v>1.3333470000000001</v>
      </c>
      <c r="G32" s="187">
        <v>1.206512</v>
      </c>
      <c r="H32" s="187">
        <v>1.127065</v>
      </c>
      <c r="I32" s="187">
        <v>1.055267</v>
      </c>
      <c r="J32" s="187">
        <v>0.988043</v>
      </c>
      <c r="K32" s="187">
        <v>0.92510099999999995</v>
      </c>
      <c r="L32" s="187">
        <v>0.86616800000000005</v>
      </c>
      <c r="M32" s="187">
        <v>0.81099100000000002</v>
      </c>
      <c r="N32" s="187">
        <v>0.759328</v>
      </c>
      <c r="O32" s="187">
        <v>0.71095600000000003</v>
      </c>
      <c r="P32" s="187">
        <v>0.66566499999999995</v>
      </c>
      <c r="Q32" s="187">
        <v>0.62326000000000004</v>
      </c>
      <c r="R32" s="187">
        <v>0.58355599999999996</v>
      </c>
      <c r="S32" s="187">
        <v>0.54638100000000001</v>
      </c>
      <c r="T32" s="187">
        <v>0.511575</v>
      </c>
      <c r="U32" s="187">
        <v>0.47898600000000002</v>
      </c>
      <c r="V32" s="187">
        <v>0.44847300000000001</v>
      </c>
      <c r="W32" s="187">
        <v>0.41990300000000003</v>
      </c>
      <c r="X32" s="187">
        <v>0.393154</v>
      </c>
      <c r="Y32" s="187">
        <v>0.36810900000000002</v>
      </c>
      <c r="Z32" s="187">
        <v>0.34465899999999999</v>
      </c>
      <c r="AA32" s="187">
        <v>0.32270300000000002</v>
      </c>
      <c r="AB32" s="187">
        <v>0.302145</v>
      </c>
      <c r="AC32" s="187">
        <v>0.28289799999999998</v>
      </c>
      <c r="AD32" s="187">
        <v>0.264876</v>
      </c>
      <c r="AE32" s="187">
        <v>0.248003</v>
      </c>
      <c r="AF32" s="186">
        <v>-7.3266999999999999E-2</v>
      </c>
      <c r="AG32" s="109"/>
    </row>
    <row r="33" spans="1:33" ht="15" customHeight="1">
      <c r="A33" s="22" t="s">
        <v>3621</v>
      </c>
      <c r="B33" s="188" t="s">
        <v>3622</v>
      </c>
      <c r="C33" s="187">
        <v>4.0826789999999997</v>
      </c>
      <c r="D33" s="187">
        <v>3.4803980000000001</v>
      </c>
      <c r="E33" s="187">
        <v>2.9777900000000002</v>
      </c>
      <c r="F33" s="187">
        <v>2.5650409999999999</v>
      </c>
      <c r="G33" s="187">
        <v>2.2838059999999998</v>
      </c>
      <c r="H33" s="187">
        <v>2.1086070000000001</v>
      </c>
      <c r="I33" s="187">
        <v>1.959856</v>
      </c>
      <c r="J33" s="187">
        <v>1.8350059999999999</v>
      </c>
      <c r="K33" s="187">
        <v>1.7181090000000001</v>
      </c>
      <c r="L33" s="187">
        <v>1.60866</v>
      </c>
      <c r="M33" s="187">
        <v>1.5061819999999999</v>
      </c>
      <c r="N33" s="187">
        <v>1.4102330000000001</v>
      </c>
      <c r="O33" s="187">
        <v>1.3203959999999999</v>
      </c>
      <c r="P33" s="187">
        <v>1.2362820000000001</v>
      </c>
      <c r="Q33" s="187">
        <v>1.1575260000000001</v>
      </c>
      <c r="R33" s="187">
        <v>1.083788</v>
      </c>
      <c r="S33" s="187">
        <v>1.0147470000000001</v>
      </c>
      <c r="T33" s="187">
        <v>0.95010399999999995</v>
      </c>
      <c r="U33" s="187">
        <v>0.88957900000000001</v>
      </c>
      <c r="V33" s="187">
        <v>0.83290900000000001</v>
      </c>
      <c r="W33" s="187">
        <v>0.77985000000000004</v>
      </c>
      <c r="X33" s="187">
        <v>0.73017100000000001</v>
      </c>
      <c r="Y33" s="187">
        <v>0.68365600000000004</v>
      </c>
      <c r="Z33" s="187">
        <v>0.64010500000000004</v>
      </c>
      <c r="AA33" s="187">
        <v>0.59932799999999997</v>
      </c>
      <c r="AB33" s="187">
        <v>0.56114900000000001</v>
      </c>
      <c r="AC33" s="187">
        <v>0.52540100000000001</v>
      </c>
      <c r="AD33" s="187">
        <v>0.49193100000000001</v>
      </c>
      <c r="AE33" s="187">
        <v>0.460594</v>
      </c>
      <c r="AF33" s="186">
        <v>-7.4968999999999994E-2</v>
      </c>
      <c r="AG33" s="109"/>
    </row>
    <row r="34" spans="1:33" ht="15" customHeight="1">
      <c r="A34" s="22" t="s">
        <v>3623</v>
      </c>
      <c r="B34" s="188" t="s">
        <v>3624</v>
      </c>
      <c r="C34" s="187">
        <v>0</v>
      </c>
      <c r="D34" s="187">
        <v>0</v>
      </c>
      <c r="E34" s="187">
        <v>0</v>
      </c>
      <c r="F34" s="187">
        <v>0</v>
      </c>
      <c r="G34" s="187">
        <v>0</v>
      </c>
      <c r="H34" s="187">
        <v>0</v>
      </c>
      <c r="I34" s="187">
        <v>0</v>
      </c>
      <c r="J34" s="187">
        <v>0</v>
      </c>
      <c r="K34" s="187">
        <v>0</v>
      </c>
      <c r="L34" s="187">
        <v>0</v>
      </c>
      <c r="M34" s="187">
        <v>0</v>
      </c>
      <c r="N34" s="187">
        <v>0</v>
      </c>
      <c r="O34" s="187">
        <v>0</v>
      </c>
      <c r="P34" s="187">
        <v>0</v>
      </c>
      <c r="Q34" s="187">
        <v>0</v>
      </c>
      <c r="R34" s="187">
        <v>0</v>
      </c>
      <c r="S34" s="187">
        <v>0</v>
      </c>
      <c r="T34" s="187">
        <v>0</v>
      </c>
      <c r="U34" s="187">
        <v>0</v>
      </c>
      <c r="V34" s="187">
        <v>0</v>
      </c>
      <c r="W34" s="187">
        <v>0</v>
      </c>
      <c r="X34" s="187">
        <v>0</v>
      </c>
      <c r="Y34" s="187">
        <v>0</v>
      </c>
      <c r="Z34" s="187">
        <v>0</v>
      </c>
      <c r="AA34" s="187">
        <v>0</v>
      </c>
      <c r="AB34" s="187">
        <v>0</v>
      </c>
      <c r="AC34" s="187">
        <v>0</v>
      </c>
      <c r="AD34" s="187">
        <v>0</v>
      </c>
      <c r="AE34" s="187">
        <v>0</v>
      </c>
      <c r="AF34" s="186" t="s">
        <v>3612</v>
      </c>
      <c r="AG34" s="109"/>
    </row>
    <row r="35" spans="1:33" ht="15" customHeight="1">
      <c r="A35" s="22" t="s">
        <v>3625</v>
      </c>
      <c r="B35" s="188" t="s">
        <v>3626</v>
      </c>
      <c r="C35" s="187">
        <v>0.695658</v>
      </c>
      <c r="D35" s="187">
        <v>0.69352499999999995</v>
      </c>
      <c r="E35" s="187">
        <v>0.730931</v>
      </c>
      <c r="F35" s="187">
        <v>0.79698999999999998</v>
      </c>
      <c r="G35" s="187">
        <v>0.88553999999999999</v>
      </c>
      <c r="H35" s="187">
        <v>0.98939999999999995</v>
      </c>
      <c r="I35" s="187">
        <v>1.10531</v>
      </c>
      <c r="J35" s="187">
        <v>1.234237</v>
      </c>
      <c r="K35" s="187">
        <v>1.3744749999999999</v>
      </c>
      <c r="L35" s="187">
        <v>1.5244759999999999</v>
      </c>
      <c r="M35" s="187">
        <v>1.6852279999999999</v>
      </c>
      <c r="N35" s="187">
        <v>1.8541810000000001</v>
      </c>
      <c r="O35" s="187">
        <v>2.033293</v>
      </c>
      <c r="P35" s="187">
        <v>2.2237119999999999</v>
      </c>
      <c r="Q35" s="187">
        <v>2.4270939999999999</v>
      </c>
      <c r="R35" s="187">
        <v>2.6390389999999999</v>
      </c>
      <c r="S35" s="187">
        <v>2.8586079999999998</v>
      </c>
      <c r="T35" s="187">
        <v>3.0842800000000001</v>
      </c>
      <c r="U35" s="187">
        <v>3.3144110000000002</v>
      </c>
      <c r="V35" s="187">
        <v>3.5441980000000002</v>
      </c>
      <c r="W35" s="187">
        <v>3.773129</v>
      </c>
      <c r="X35" s="187">
        <v>3.9972880000000002</v>
      </c>
      <c r="Y35" s="187">
        <v>4.2207540000000003</v>
      </c>
      <c r="Z35" s="187">
        <v>4.4483009999999998</v>
      </c>
      <c r="AA35" s="187">
        <v>4.6884439999999996</v>
      </c>
      <c r="AB35" s="187">
        <v>4.9254730000000002</v>
      </c>
      <c r="AC35" s="187">
        <v>5.1619760000000001</v>
      </c>
      <c r="AD35" s="187">
        <v>5.3994140000000002</v>
      </c>
      <c r="AE35" s="187">
        <v>5.6399559999999997</v>
      </c>
      <c r="AF35" s="186">
        <v>7.7605999999999994E-2</v>
      </c>
      <c r="AG35" s="109"/>
    </row>
    <row r="36" spans="1:33" ht="15" customHeight="1">
      <c r="A36" s="22" t="s">
        <v>3627</v>
      </c>
      <c r="B36" s="188" t="s">
        <v>3628</v>
      </c>
      <c r="C36" s="187">
        <v>614.79174799999998</v>
      </c>
      <c r="D36" s="187">
        <v>589.30566399999998</v>
      </c>
      <c r="E36" s="187">
        <v>570.35400400000003</v>
      </c>
      <c r="F36" s="187">
        <v>553.77508499999999</v>
      </c>
      <c r="G36" s="187">
        <v>539.66693099999998</v>
      </c>
      <c r="H36" s="187">
        <v>528.76080300000001</v>
      </c>
      <c r="I36" s="187">
        <v>520.828979</v>
      </c>
      <c r="J36" s="187">
        <v>516.49780299999998</v>
      </c>
      <c r="K36" s="187">
        <v>515.59692399999994</v>
      </c>
      <c r="L36" s="187">
        <v>517.65484600000002</v>
      </c>
      <c r="M36" s="187">
        <v>522.89471400000002</v>
      </c>
      <c r="N36" s="187">
        <v>530.58074999999997</v>
      </c>
      <c r="O36" s="187">
        <v>541.01000999999997</v>
      </c>
      <c r="P36" s="187">
        <v>554.33074999999997</v>
      </c>
      <c r="Q36" s="187">
        <v>570.881348</v>
      </c>
      <c r="R36" s="187">
        <v>588.91223100000002</v>
      </c>
      <c r="S36" s="187">
        <v>607.94378700000004</v>
      </c>
      <c r="T36" s="187">
        <v>627.75414999999998</v>
      </c>
      <c r="U36" s="187">
        <v>648.09857199999999</v>
      </c>
      <c r="V36" s="187">
        <v>667.72619599999996</v>
      </c>
      <c r="W36" s="187">
        <v>686.85070800000005</v>
      </c>
      <c r="X36" s="187">
        <v>704.85485800000004</v>
      </c>
      <c r="Y36" s="187">
        <v>723.02038600000003</v>
      </c>
      <c r="Z36" s="187">
        <v>742.51434300000005</v>
      </c>
      <c r="AA36" s="187">
        <v>764.83160399999997</v>
      </c>
      <c r="AB36" s="187">
        <v>786.33947799999999</v>
      </c>
      <c r="AC36" s="187">
        <v>807.43066399999998</v>
      </c>
      <c r="AD36" s="187">
        <v>828.60986300000002</v>
      </c>
      <c r="AE36" s="187">
        <v>850.58196999999996</v>
      </c>
      <c r="AF36" s="186">
        <v>1.1662E-2</v>
      </c>
      <c r="AG36" s="109"/>
    </row>
    <row r="37" spans="1:33" ht="15" customHeight="1">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9"/>
      <c r="AB37" s="109"/>
      <c r="AC37" s="109"/>
      <c r="AD37" s="109"/>
      <c r="AE37" s="109"/>
      <c r="AF37" s="109"/>
      <c r="AG37" s="109"/>
    </row>
    <row r="38" spans="1:33" ht="15" customHeight="1">
      <c r="A38" s="22" t="s">
        <v>3629</v>
      </c>
      <c r="B38" s="188" t="s">
        <v>3630</v>
      </c>
      <c r="C38" s="187">
        <v>5637.607422</v>
      </c>
      <c r="D38" s="187">
        <v>5226.84375</v>
      </c>
      <c r="E38" s="187">
        <v>4904.5322269999997</v>
      </c>
      <c r="F38" s="187">
        <v>4614.4960940000001</v>
      </c>
      <c r="G38" s="187">
        <v>4346.921875</v>
      </c>
      <c r="H38" s="187">
        <v>4110.201172</v>
      </c>
      <c r="I38" s="187">
        <v>3902.3666990000002</v>
      </c>
      <c r="J38" s="187">
        <v>3723.6457519999999</v>
      </c>
      <c r="K38" s="187">
        <v>3569.8222660000001</v>
      </c>
      <c r="L38" s="187">
        <v>3437.0539549999999</v>
      </c>
      <c r="M38" s="187">
        <v>3324.9858399999998</v>
      </c>
      <c r="N38" s="187">
        <v>3228.2822270000001</v>
      </c>
      <c r="O38" s="187">
        <v>3148.9265140000002</v>
      </c>
      <c r="P38" s="187">
        <v>3087.2470699999999</v>
      </c>
      <c r="Q38" s="187">
        <v>3044.1518550000001</v>
      </c>
      <c r="R38" s="187">
        <v>3010.9096679999998</v>
      </c>
      <c r="S38" s="187">
        <v>2984.9125979999999</v>
      </c>
      <c r="T38" s="187">
        <v>2964.5546880000002</v>
      </c>
      <c r="U38" s="187">
        <v>2948.5417480000001</v>
      </c>
      <c r="V38" s="187">
        <v>2931.5327149999998</v>
      </c>
      <c r="W38" s="187">
        <v>2914.2421880000002</v>
      </c>
      <c r="X38" s="187">
        <v>2894.3598630000001</v>
      </c>
      <c r="Y38" s="187">
        <v>2876.6440429999998</v>
      </c>
      <c r="Z38" s="187">
        <v>2864.8854980000001</v>
      </c>
      <c r="AA38" s="187">
        <v>2863.6755370000001</v>
      </c>
      <c r="AB38" s="187">
        <v>2860.3027339999999</v>
      </c>
      <c r="AC38" s="187">
        <v>2855.9914549999999</v>
      </c>
      <c r="AD38" s="187">
        <v>2852.3359380000002</v>
      </c>
      <c r="AE38" s="187">
        <v>2852.1445309999999</v>
      </c>
      <c r="AF38" s="186">
        <v>-2.4042000000000001E-2</v>
      </c>
      <c r="AG38" s="109"/>
    </row>
    <row r="39" spans="1:33" ht="12" customHeight="1">
      <c r="B39" s="109"/>
      <c r="C39" s="109"/>
      <c r="D39" s="109"/>
      <c r="E39" s="109"/>
      <c r="F39" s="109"/>
      <c r="G39" s="109"/>
      <c r="H39" s="109"/>
      <c r="I39" s="109"/>
      <c r="J39" s="109"/>
      <c r="K39" s="109"/>
      <c r="L39" s="109"/>
      <c r="M39" s="109"/>
      <c r="N39" s="109"/>
      <c r="O39" s="109"/>
      <c r="P39" s="109"/>
      <c r="Q39" s="109"/>
      <c r="R39" s="109"/>
      <c r="S39" s="109"/>
      <c r="T39" s="109"/>
      <c r="U39" s="109"/>
      <c r="V39" s="109"/>
      <c r="W39" s="109"/>
      <c r="X39" s="109"/>
      <c r="Y39" s="109"/>
      <c r="Z39" s="109"/>
      <c r="AA39" s="109"/>
      <c r="AB39" s="109"/>
      <c r="AC39" s="109"/>
      <c r="AD39" s="109"/>
      <c r="AE39" s="109"/>
      <c r="AF39" s="109"/>
      <c r="AG39" s="109"/>
    </row>
    <row r="40" spans="1:33" ht="12" customHeight="1">
      <c r="B40" s="185" t="s">
        <v>3631</v>
      </c>
      <c r="C40" s="109"/>
      <c r="D40" s="109"/>
      <c r="E40" s="109"/>
      <c r="F40" s="109"/>
      <c r="G40" s="109"/>
      <c r="H40" s="109"/>
      <c r="I40" s="109"/>
      <c r="J40" s="109"/>
      <c r="K40" s="109"/>
      <c r="L40" s="109"/>
      <c r="M40" s="109"/>
      <c r="N40" s="109"/>
      <c r="O40" s="109"/>
      <c r="P40" s="109"/>
      <c r="Q40" s="109"/>
      <c r="R40" s="109"/>
      <c r="S40" s="109"/>
      <c r="T40" s="109"/>
      <c r="U40" s="109"/>
      <c r="V40" s="109"/>
      <c r="W40" s="109"/>
      <c r="X40" s="109"/>
      <c r="Y40" s="109"/>
      <c r="Z40" s="109"/>
      <c r="AA40" s="109"/>
      <c r="AB40" s="109"/>
      <c r="AC40" s="109"/>
      <c r="AD40" s="109"/>
      <c r="AE40" s="109"/>
      <c r="AF40" s="109"/>
      <c r="AG40" s="109"/>
    </row>
    <row r="41" spans="1:33" ht="12" customHeight="1">
      <c r="B41" s="185" t="s">
        <v>3632</v>
      </c>
      <c r="C41" s="109"/>
      <c r="D41" s="109"/>
      <c r="E41" s="109"/>
      <c r="F41" s="109"/>
      <c r="G41" s="109"/>
      <c r="H41" s="109"/>
      <c r="I41" s="109"/>
      <c r="J41" s="109"/>
      <c r="K41" s="109"/>
      <c r="L41" s="109"/>
      <c r="M41" s="109"/>
      <c r="N41" s="109"/>
      <c r="O41" s="109"/>
      <c r="P41" s="109"/>
      <c r="Q41" s="109"/>
      <c r="R41" s="109"/>
      <c r="S41" s="109"/>
      <c r="T41" s="109"/>
      <c r="U41" s="109"/>
      <c r="V41" s="109"/>
      <c r="W41" s="109"/>
      <c r="X41" s="109"/>
      <c r="Y41" s="109"/>
      <c r="Z41" s="109"/>
      <c r="AA41" s="109"/>
      <c r="AB41" s="109"/>
      <c r="AC41" s="109"/>
      <c r="AD41" s="109"/>
      <c r="AE41" s="109"/>
      <c r="AF41" s="109"/>
      <c r="AG41" s="109"/>
    </row>
    <row r="42" spans="1:33" ht="12" customHeight="1">
      <c r="A42" s="22" t="s">
        <v>3633</v>
      </c>
      <c r="B42" s="188" t="s">
        <v>3592</v>
      </c>
      <c r="C42" s="187">
        <v>7639.0830079999996</v>
      </c>
      <c r="D42" s="187">
        <v>7655.0961909999996</v>
      </c>
      <c r="E42" s="187">
        <v>7760.3139650000003</v>
      </c>
      <c r="F42" s="187">
        <v>7895.3627930000002</v>
      </c>
      <c r="G42" s="187">
        <v>8023.1142579999996</v>
      </c>
      <c r="H42" s="187">
        <v>8127.6328119999998</v>
      </c>
      <c r="I42" s="187">
        <v>8212.9814449999994</v>
      </c>
      <c r="J42" s="187">
        <v>8290.5888670000004</v>
      </c>
      <c r="K42" s="187">
        <v>8349.9736329999996</v>
      </c>
      <c r="L42" s="187">
        <v>8394.4511719999991</v>
      </c>
      <c r="M42" s="187">
        <v>8423.9824219999991</v>
      </c>
      <c r="N42" s="187">
        <v>8440.4257809999999</v>
      </c>
      <c r="O42" s="187">
        <v>8451.6865230000003</v>
      </c>
      <c r="P42" s="187">
        <v>8465.3476559999999</v>
      </c>
      <c r="Q42" s="187">
        <v>8480.6542969999991</v>
      </c>
      <c r="R42" s="187">
        <v>8497.1035159999992</v>
      </c>
      <c r="S42" s="187">
        <v>8516.1015619999998</v>
      </c>
      <c r="T42" s="187">
        <v>8536.0273440000001</v>
      </c>
      <c r="U42" s="187">
        <v>8559.6494139999995</v>
      </c>
      <c r="V42" s="187">
        <v>8580.203125</v>
      </c>
      <c r="W42" s="187">
        <v>8599.4804690000001</v>
      </c>
      <c r="X42" s="187">
        <v>8618.3642579999996</v>
      </c>
      <c r="Y42" s="187">
        <v>8635.5253909999992</v>
      </c>
      <c r="Z42" s="187">
        <v>8659.0556639999995</v>
      </c>
      <c r="AA42" s="187">
        <v>8680.4677730000003</v>
      </c>
      <c r="AB42" s="187">
        <v>8702.9228519999997</v>
      </c>
      <c r="AC42" s="187">
        <v>8720.7890619999998</v>
      </c>
      <c r="AD42" s="187">
        <v>8742.2802730000003</v>
      </c>
      <c r="AE42" s="187">
        <v>8768.0771480000003</v>
      </c>
      <c r="AF42" s="186">
        <v>4.9350000000000002E-3</v>
      </c>
      <c r="AG42" s="109"/>
    </row>
    <row r="43" spans="1:33" ht="12" customHeight="1">
      <c r="A43" s="22" t="s">
        <v>3634</v>
      </c>
      <c r="B43" s="188" t="s">
        <v>3594</v>
      </c>
      <c r="C43" s="187">
        <v>60.554519999999997</v>
      </c>
      <c r="D43" s="187">
        <v>54.813412</v>
      </c>
      <c r="E43" s="187">
        <v>48.998947000000001</v>
      </c>
      <c r="F43" s="187">
        <v>43.883667000000003</v>
      </c>
      <c r="G43" s="187">
        <v>39.715415999999998</v>
      </c>
      <c r="H43" s="187">
        <v>35.790714000000001</v>
      </c>
      <c r="I43" s="187">
        <v>32.023296000000002</v>
      </c>
      <c r="J43" s="187">
        <v>28.420086000000001</v>
      </c>
      <c r="K43" s="187">
        <v>24.994423000000001</v>
      </c>
      <c r="L43" s="187">
        <v>21.770368999999999</v>
      </c>
      <c r="M43" s="187">
        <v>18.758324000000002</v>
      </c>
      <c r="N43" s="187">
        <v>15.995414</v>
      </c>
      <c r="O43" s="187">
        <v>13.487584999999999</v>
      </c>
      <c r="P43" s="187">
        <v>11.270678999999999</v>
      </c>
      <c r="Q43" s="187">
        <v>9.3356399999999997</v>
      </c>
      <c r="R43" s="187">
        <v>7.6824560000000002</v>
      </c>
      <c r="S43" s="187">
        <v>6.3136010000000002</v>
      </c>
      <c r="T43" s="187">
        <v>5.1956619999999996</v>
      </c>
      <c r="U43" s="187">
        <v>4.3157319999999997</v>
      </c>
      <c r="V43" s="187">
        <v>3.6364559999999999</v>
      </c>
      <c r="W43" s="187">
        <v>3.103021</v>
      </c>
      <c r="X43" s="187">
        <v>2.68296</v>
      </c>
      <c r="Y43" s="187">
        <v>2.3479139999999998</v>
      </c>
      <c r="Z43" s="187">
        <v>2.093235</v>
      </c>
      <c r="AA43" s="187">
        <v>1.8931100000000001</v>
      </c>
      <c r="AB43" s="187">
        <v>1.714415</v>
      </c>
      <c r="AC43" s="187">
        <v>1.55453</v>
      </c>
      <c r="AD43" s="187">
        <v>1.411821</v>
      </c>
      <c r="AE43" s="187">
        <v>1.2844409999999999</v>
      </c>
      <c r="AF43" s="186">
        <v>-0.12856600000000001</v>
      </c>
      <c r="AG43" s="109"/>
    </row>
    <row r="44" spans="1:33" ht="12" customHeight="1">
      <c r="A44" s="22" t="s">
        <v>3635</v>
      </c>
      <c r="B44" s="188" t="s">
        <v>3636</v>
      </c>
      <c r="C44" s="187">
        <v>7699.6376950000003</v>
      </c>
      <c r="D44" s="187">
        <v>7709.9096680000002</v>
      </c>
      <c r="E44" s="187">
        <v>7809.3129879999997</v>
      </c>
      <c r="F44" s="187">
        <v>7939.2465819999998</v>
      </c>
      <c r="G44" s="187">
        <v>8062.8295900000003</v>
      </c>
      <c r="H44" s="187">
        <v>8163.4233400000003</v>
      </c>
      <c r="I44" s="187">
        <v>8245.0048829999996</v>
      </c>
      <c r="J44" s="187">
        <v>8319.0087889999995</v>
      </c>
      <c r="K44" s="187">
        <v>8374.9677730000003</v>
      </c>
      <c r="L44" s="187">
        <v>8416.2216800000006</v>
      </c>
      <c r="M44" s="187">
        <v>8442.7412110000005</v>
      </c>
      <c r="N44" s="187">
        <v>8456.4208980000003</v>
      </c>
      <c r="O44" s="187">
        <v>8465.1738280000009</v>
      </c>
      <c r="P44" s="187">
        <v>8476.6181639999995</v>
      </c>
      <c r="Q44" s="187">
        <v>8489.9902340000008</v>
      </c>
      <c r="R44" s="187">
        <v>8504.7861329999996</v>
      </c>
      <c r="S44" s="187">
        <v>8522.4150389999995</v>
      </c>
      <c r="T44" s="187">
        <v>8541.2226559999999</v>
      </c>
      <c r="U44" s="187">
        <v>8563.9648440000001</v>
      </c>
      <c r="V44" s="187">
        <v>8583.8398440000001</v>
      </c>
      <c r="W44" s="187">
        <v>8602.5830079999996</v>
      </c>
      <c r="X44" s="187">
        <v>8621.046875</v>
      </c>
      <c r="Y44" s="187">
        <v>8637.8730469999991</v>
      </c>
      <c r="Z44" s="187">
        <v>8661.1484380000002</v>
      </c>
      <c r="AA44" s="187">
        <v>8682.3613280000009</v>
      </c>
      <c r="AB44" s="187">
        <v>8704.6376949999994</v>
      </c>
      <c r="AC44" s="187">
        <v>8722.34375</v>
      </c>
      <c r="AD44" s="187">
        <v>8743.6923829999996</v>
      </c>
      <c r="AE44" s="187">
        <v>8769.3613280000009</v>
      </c>
      <c r="AF44" s="186">
        <v>4.6569999999999997E-3</v>
      </c>
      <c r="AG44" s="109"/>
    </row>
    <row r="45" spans="1:33" ht="12" customHeight="1">
      <c r="B45" s="109"/>
      <c r="C45" s="109"/>
      <c r="D45" s="109"/>
      <c r="E45" s="109"/>
      <c r="F45" s="109"/>
      <c r="G45" s="109"/>
      <c r="H45" s="109"/>
      <c r="I45" s="109"/>
      <c r="J45" s="109"/>
      <c r="K45" s="109"/>
      <c r="L45" s="109"/>
      <c r="M45" s="109"/>
      <c r="N45" s="109"/>
      <c r="O45" s="109"/>
      <c r="P45" s="109"/>
      <c r="Q45" s="109"/>
      <c r="R45" s="109"/>
      <c r="S45" s="109"/>
      <c r="T45" s="109"/>
      <c r="U45" s="109"/>
      <c r="V45" s="109"/>
      <c r="W45" s="109"/>
      <c r="X45" s="109"/>
      <c r="Y45" s="109"/>
      <c r="Z45" s="109"/>
      <c r="AA45" s="109"/>
      <c r="AB45" s="109"/>
      <c r="AC45" s="109"/>
      <c r="AD45" s="109"/>
      <c r="AE45" s="109"/>
      <c r="AF45" s="109"/>
      <c r="AG45" s="109"/>
    </row>
    <row r="46" spans="1:33" ht="12" customHeight="1">
      <c r="B46" s="185" t="s">
        <v>3637</v>
      </c>
      <c r="C46" s="109"/>
      <c r="D46" s="109"/>
      <c r="E46" s="109"/>
      <c r="F46" s="109"/>
      <c r="G46" s="109"/>
      <c r="H46" s="109"/>
      <c r="I46" s="109"/>
      <c r="J46" s="109"/>
      <c r="K46" s="109"/>
      <c r="L46" s="109"/>
      <c r="M46" s="109"/>
      <c r="N46" s="109"/>
      <c r="O46" s="109"/>
      <c r="P46" s="109"/>
      <c r="Q46" s="109"/>
      <c r="R46" s="109"/>
      <c r="S46" s="109"/>
      <c r="T46" s="109"/>
      <c r="U46" s="109"/>
      <c r="V46" s="109"/>
      <c r="W46" s="109"/>
      <c r="X46" s="109"/>
      <c r="Y46" s="109"/>
      <c r="Z46" s="109"/>
      <c r="AA46" s="109"/>
      <c r="AB46" s="109"/>
      <c r="AC46" s="109"/>
      <c r="AD46" s="109"/>
      <c r="AE46" s="109"/>
      <c r="AF46" s="109"/>
      <c r="AG46" s="109"/>
    </row>
    <row r="47" spans="1:33" ht="12" customHeight="1">
      <c r="A47" s="22" t="s">
        <v>3638</v>
      </c>
      <c r="B47" s="188" t="s">
        <v>3599</v>
      </c>
      <c r="C47" s="187">
        <v>1218.5097659999999</v>
      </c>
      <c r="D47" s="187">
        <v>1120.8608400000001</v>
      </c>
      <c r="E47" s="187">
        <v>1037.922607</v>
      </c>
      <c r="F47" s="187">
        <v>953.25146500000005</v>
      </c>
      <c r="G47" s="187">
        <v>874.385132</v>
      </c>
      <c r="H47" s="187">
        <v>799.14770499999997</v>
      </c>
      <c r="I47" s="187">
        <v>728.95617700000003</v>
      </c>
      <c r="J47" s="187">
        <v>665.63317900000004</v>
      </c>
      <c r="K47" s="187">
        <v>608.78552200000001</v>
      </c>
      <c r="L47" s="187">
        <v>558.96545400000002</v>
      </c>
      <c r="M47" s="187">
        <v>515.91949499999998</v>
      </c>
      <c r="N47" s="187">
        <v>479.58041400000002</v>
      </c>
      <c r="O47" s="187">
        <v>449.99478099999999</v>
      </c>
      <c r="P47" s="187">
        <v>427.03121900000002</v>
      </c>
      <c r="Q47" s="187">
        <v>409.60955799999999</v>
      </c>
      <c r="R47" s="187">
        <v>396.73980699999998</v>
      </c>
      <c r="S47" s="187">
        <v>387.82333399999999</v>
      </c>
      <c r="T47" s="187">
        <v>381.65939300000002</v>
      </c>
      <c r="U47" s="187">
        <v>377.57605000000001</v>
      </c>
      <c r="V47" s="187">
        <v>374.55401599999999</v>
      </c>
      <c r="W47" s="187">
        <v>372.48345899999998</v>
      </c>
      <c r="X47" s="187">
        <v>371.24044800000001</v>
      </c>
      <c r="Y47" s="187">
        <v>370.602936</v>
      </c>
      <c r="Z47" s="187">
        <v>371.138733</v>
      </c>
      <c r="AA47" s="187">
        <v>371.85049400000003</v>
      </c>
      <c r="AB47" s="187">
        <v>372.85183699999999</v>
      </c>
      <c r="AC47" s="187">
        <v>373.50030500000003</v>
      </c>
      <c r="AD47" s="187">
        <v>374.77465799999999</v>
      </c>
      <c r="AE47" s="187">
        <v>376.67770400000001</v>
      </c>
      <c r="AF47" s="186">
        <v>-4.1062000000000001E-2</v>
      </c>
      <c r="AG47" s="109"/>
    </row>
    <row r="48" spans="1:33" ht="12" customHeight="1">
      <c r="A48" s="22" t="s">
        <v>3639</v>
      </c>
      <c r="B48" s="188" t="s">
        <v>3601</v>
      </c>
      <c r="C48" s="187">
        <v>0.40278399999999998</v>
      </c>
      <c r="D48" s="187">
        <v>0.42450199999999999</v>
      </c>
      <c r="E48" s="187">
        <v>0.45090000000000002</v>
      </c>
      <c r="F48" s="187">
        <v>0.47550700000000001</v>
      </c>
      <c r="G48" s="187">
        <v>0.49552499999999999</v>
      </c>
      <c r="H48" s="187">
        <v>0.51174399999999998</v>
      </c>
      <c r="I48" s="187">
        <v>0.52413100000000001</v>
      </c>
      <c r="J48" s="187">
        <v>0.53337500000000004</v>
      </c>
      <c r="K48" s="187">
        <v>0.53922700000000001</v>
      </c>
      <c r="L48" s="187">
        <v>0.542153</v>
      </c>
      <c r="M48" s="187">
        <v>0.54225900000000005</v>
      </c>
      <c r="N48" s="187">
        <v>0.53948099999999999</v>
      </c>
      <c r="O48" s="187">
        <v>0.53401699999999996</v>
      </c>
      <c r="P48" s="187">
        <v>0.52622400000000003</v>
      </c>
      <c r="Q48" s="187">
        <v>0.516212</v>
      </c>
      <c r="R48" s="187">
        <v>0.50370999999999999</v>
      </c>
      <c r="S48" s="187">
        <v>0.48858099999999999</v>
      </c>
      <c r="T48" s="187">
        <v>0.471082</v>
      </c>
      <c r="U48" s="187">
        <v>0.45154100000000003</v>
      </c>
      <c r="V48" s="187">
        <v>0.430114</v>
      </c>
      <c r="W48" s="187">
        <v>0.40718300000000002</v>
      </c>
      <c r="X48" s="187">
        <v>0.38306600000000002</v>
      </c>
      <c r="Y48" s="187">
        <v>0.35797499999999999</v>
      </c>
      <c r="Z48" s="187">
        <v>0.33221000000000001</v>
      </c>
      <c r="AA48" s="187">
        <v>0.30586600000000003</v>
      </c>
      <c r="AB48" s="187">
        <v>0.27916400000000002</v>
      </c>
      <c r="AC48" s="187">
        <v>0.25207499999999999</v>
      </c>
      <c r="AD48" s="187">
        <v>0.22464600000000001</v>
      </c>
      <c r="AE48" s="187">
        <v>0.196857</v>
      </c>
      <c r="AF48" s="186">
        <v>-2.5243999999999999E-2</v>
      </c>
      <c r="AG48" s="109"/>
    </row>
    <row r="49" spans="1:33" ht="12" customHeight="1">
      <c r="A49" s="22" t="s">
        <v>3640</v>
      </c>
      <c r="B49" s="188" t="s">
        <v>3603</v>
      </c>
      <c r="C49" s="187">
        <v>7.4126669999999999</v>
      </c>
      <c r="D49" s="187">
        <v>13.531482</v>
      </c>
      <c r="E49" s="187">
        <v>22.335041</v>
      </c>
      <c r="F49" s="187">
        <v>33.406112999999998</v>
      </c>
      <c r="G49" s="187">
        <v>46.353321000000001</v>
      </c>
      <c r="H49" s="187">
        <v>60.676521000000001</v>
      </c>
      <c r="I49" s="187">
        <v>76.242644999999996</v>
      </c>
      <c r="J49" s="187">
        <v>93.138985000000005</v>
      </c>
      <c r="K49" s="187">
        <v>110.994789</v>
      </c>
      <c r="L49" s="187">
        <v>129.774933</v>
      </c>
      <c r="M49" s="187">
        <v>149.34217799999999</v>
      </c>
      <c r="N49" s="187">
        <v>169.62480199999999</v>
      </c>
      <c r="O49" s="187">
        <v>190.79437300000001</v>
      </c>
      <c r="P49" s="187">
        <v>213.05165099999999</v>
      </c>
      <c r="Q49" s="187">
        <v>236.29544100000001</v>
      </c>
      <c r="R49" s="187">
        <v>260.44390900000002</v>
      </c>
      <c r="S49" s="187">
        <v>285.51135299999999</v>
      </c>
      <c r="T49" s="187">
        <v>311.33316000000002</v>
      </c>
      <c r="U49" s="187">
        <v>338.007385</v>
      </c>
      <c r="V49" s="187">
        <v>365.09576399999997</v>
      </c>
      <c r="W49" s="187">
        <v>392.64248700000002</v>
      </c>
      <c r="X49" s="187">
        <v>420.65603599999997</v>
      </c>
      <c r="Y49" s="187">
        <v>449.01431300000002</v>
      </c>
      <c r="Z49" s="187">
        <v>478.30361900000003</v>
      </c>
      <c r="AA49" s="187">
        <v>507.88632200000001</v>
      </c>
      <c r="AB49" s="187">
        <v>537.97442599999999</v>
      </c>
      <c r="AC49" s="187">
        <v>568.08892800000001</v>
      </c>
      <c r="AD49" s="187">
        <v>598.928223</v>
      </c>
      <c r="AE49" s="187">
        <v>630.58471699999996</v>
      </c>
      <c r="AF49" s="186">
        <v>0.17197999999999999</v>
      </c>
      <c r="AG49" s="109"/>
    </row>
    <row r="50" spans="1:33" ht="15" customHeight="1">
      <c r="A50" s="22" t="s">
        <v>3641</v>
      </c>
      <c r="B50" s="188" t="s">
        <v>3605</v>
      </c>
      <c r="C50" s="187">
        <v>4.682086</v>
      </c>
      <c r="D50" s="187">
        <v>6.2229380000000001</v>
      </c>
      <c r="E50" s="187">
        <v>8.1345430000000007</v>
      </c>
      <c r="F50" s="187">
        <v>10.340325</v>
      </c>
      <c r="G50" s="187">
        <v>12.714148</v>
      </c>
      <c r="H50" s="187">
        <v>15.219875</v>
      </c>
      <c r="I50" s="187">
        <v>17.849283</v>
      </c>
      <c r="J50" s="187">
        <v>20.622627000000001</v>
      </c>
      <c r="K50" s="187">
        <v>23.482182000000002</v>
      </c>
      <c r="L50" s="187">
        <v>26.428581000000001</v>
      </c>
      <c r="M50" s="187">
        <v>29.444866000000001</v>
      </c>
      <c r="N50" s="187">
        <v>32.522841999999997</v>
      </c>
      <c r="O50" s="187">
        <v>35.698284000000001</v>
      </c>
      <c r="P50" s="187">
        <v>39.007182999999998</v>
      </c>
      <c r="Q50" s="187">
        <v>42.437012000000003</v>
      </c>
      <c r="R50" s="187">
        <v>45.980494999999998</v>
      </c>
      <c r="S50" s="187">
        <v>49.641651000000003</v>
      </c>
      <c r="T50" s="187">
        <v>53.398612999999997</v>
      </c>
      <c r="U50" s="187">
        <v>57.268452000000003</v>
      </c>
      <c r="V50" s="187">
        <v>61.188079999999999</v>
      </c>
      <c r="W50" s="187">
        <v>65.168548999999999</v>
      </c>
      <c r="X50" s="187">
        <v>69.211051999999995</v>
      </c>
      <c r="Y50" s="187">
        <v>73.297386000000003</v>
      </c>
      <c r="Z50" s="187">
        <v>77.517409999999998</v>
      </c>
      <c r="AA50" s="187">
        <v>81.776482000000001</v>
      </c>
      <c r="AB50" s="187">
        <v>86.108940000000004</v>
      </c>
      <c r="AC50" s="187">
        <v>90.443427999999997</v>
      </c>
      <c r="AD50" s="187">
        <v>94.884017999999998</v>
      </c>
      <c r="AE50" s="187">
        <v>99.444466000000006</v>
      </c>
      <c r="AF50" s="186">
        <v>0.115316</v>
      </c>
      <c r="AG50" s="109"/>
    </row>
    <row r="51" spans="1:33" ht="15" customHeight="1">
      <c r="A51" s="22" t="s">
        <v>3642</v>
      </c>
      <c r="B51" s="188" t="s">
        <v>3607</v>
      </c>
      <c r="C51" s="187">
        <v>19.925865000000002</v>
      </c>
      <c r="D51" s="187">
        <v>21.544412999999999</v>
      </c>
      <c r="E51" s="187">
        <v>23.247982</v>
      </c>
      <c r="F51" s="187">
        <v>26.570222999999999</v>
      </c>
      <c r="G51" s="187">
        <v>29.872574</v>
      </c>
      <c r="H51" s="187">
        <v>33.027237</v>
      </c>
      <c r="I51" s="187">
        <v>36.027607000000003</v>
      </c>
      <c r="J51" s="187">
        <v>38.916355000000003</v>
      </c>
      <c r="K51" s="187">
        <v>41.642071000000001</v>
      </c>
      <c r="L51" s="187">
        <v>44.229751999999998</v>
      </c>
      <c r="M51" s="187">
        <v>46.675167000000002</v>
      </c>
      <c r="N51" s="187">
        <v>48.983440000000002</v>
      </c>
      <c r="O51" s="187">
        <v>51.200951000000003</v>
      </c>
      <c r="P51" s="187">
        <v>53.372917000000001</v>
      </c>
      <c r="Q51" s="187">
        <v>55.503917999999999</v>
      </c>
      <c r="R51" s="187">
        <v>57.604095000000001</v>
      </c>
      <c r="S51" s="187">
        <v>59.697902999999997</v>
      </c>
      <c r="T51" s="187">
        <v>61.780059999999999</v>
      </c>
      <c r="U51" s="187">
        <v>63.879299000000003</v>
      </c>
      <c r="V51" s="187">
        <v>65.963065999999998</v>
      </c>
      <c r="W51" s="187">
        <v>68.048286000000004</v>
      </c>
      <c r="X51" s="187">
        <v>70.142859999999999</v>
      </c>
      <c r="Y51" s="187">
        <v>72.239493999999993</v>
      </c>
      <c r="Z51" s="187">
        <v>74.405258000000003</v>
      </c>
      <c r="AA51" s="187">
        <v>76.580680999999998</v>
      </c>
      <c r="AB51" s="187">
        <v>78.79007</v>
      </c>
      <c r="AC51" s="187">
        <v>80.991341000000006</v>
      </c>
      <c r="AD51" s="187">
        <v>83.242904999999993</v>
      </c>
      <c r="AE51" s="187">
        <v>85.554489000000004</v>
      </c>
      <c r="AF51" s="186">
        <v>5.3418E-2</v>
      </c>
      <c r="AG51" s="109"/>
    </row>
    <row r="52" spans="1:33" ht="15" customHeight="1">
      <c r="A52" s="22" t="s">
        <v>3643</v>
      </c>
      <c r="B52" s="188" t="s">
        <v>3609</v>
      </c>
      <c r="C52" s="187">
        <v>1.216323</v>
      </c>
      <c r="D52" s="187">
        <v>1.8004869999999999</v>
      </c>
      <c r="E52" s="187">
        <v>2.6621299999999999</v>
      </c>
      <c r="F52" s="187">
        <v>3.8157960000000002</v>
      </c>
      <c r="G52" s="187">
        <v>5.2756109999999996</v>
      </c>
      <c r="H52" s="187">
        <v>6.9585080000000001</v>
      </c>
      <c r="I52" s="187">
        <v>8.8427710000000008</v>
      </c>
      <c r="J52" s="187">
        <v>10.92844</v>
      </c>
      <c r="K52" s="187">
        <v>13.17403</v>
      </c>
      <c r="L52" s="187">
        <v>15.571790999999999</v>
      </c>
      <c r="M52" s="187">
        <v>18.100981000000001</v>
      </c>
      <c r="N52" s="187">
        <v>20.747391</v>
      </c>
      <c r="O52" s="187">
        <v>23.521432999999998</v>
      </c>
      <c r="P52" s="187">
        <v>26.438811999999999</v>
      </c>
      <c r="Q52" s="187">
        <v>29.488754</v>
      </c>
      <c r="R52" s="187">
        <v>32.663853000000003</v>
      </c>
      <c r="S52" s="187">
        <v>35.966309000000003</v>
      </c>
      <c r="T52" s="187">
        <v>39.377879999999998</v>
      </c>
      <c r="U52" s="187">
        <v>42.906146999999997</v>
      </c>
      <c r="V52" s="187">
        <v>46.508395999999998</v>
      </c>
      <c r="W52" s="187">
        <v>50.184578000000002</v>
      </c>
      <c r="X52" s="187">
        <v>53.931499000000002</v>
      </c>
      <c r="Y52" s="187">
        <v>57.733252999999998</v>
      </c>
      <c r="Z52" s="187">
        <v>61.644629999999999</v>
      </c>
      <c r="AA52" s="187">
        <v>65.605125000000001</v>
      </c>
      <c r="AB52" s="187">
        <v>69.635688999999999</v>
      </c>
      <c r="AC52" s="187">
        <v>73.692322000000004</v>
      </c>
      <c r="AD52" s="187">
        <v>77.833954000000006</v>
      </c>
      <c r="AE52" s="187">
        <v>82.071624999999997</v>
      </c>
      <c r="AF52" s="186">
        <v>0.16232199999999999</v>
      </c>
      <c r="AG52" s="109"/>
    </row>
    <row r="53" spans="1:33" ht="15" customHeight="1">
      <c r="A53" s="22" t="s">
        <v>3644</v>
      </c>
      <c r="B53" s="188" t="s">
        <v>3611</v>
      </c>
      <c r="C53" s="187">
        <v>0</v>
      </c>
      <c r="D53" s="187">
        <v>0</v>
      </c>
      <c r="E53" s="187">
        <v>0</v>
      </c>
      <c r="F53" s="187">
        <v>0</v>
      </c>
      <c r="G53" s="187">
        <v>0</v>
      </c>
      <c r="H53" s="187">
        <v>0</v>
      </c>
      <c r="I53" s="187">
        <v>0</v>
      </c>
      <c r="J53" s="187">
        <v>0</v>
      </c>
      <c r="K53" s="187">
        <v>0</v>
      </c>
      <c r="L53" s="187">
        <v>0</v>
      </c>
      <c r="M53" s="187">
        <v>0</v>
      </c>
      <c r="N53" s="187">
        <v>0</v>
      </c>
      <c r="O53" s="187">
        <v>0</v>
      </c>
      <c r="P53" s="187">
        <v>0</v>
      </c>
      <c r="Q53" s="187">
        <v>0</v>
      </c>
      <c r="R53" s="187">
        <v>0</v>
      </c>
      <c r="S53" s="187">
        <v>0</v>
      </c>
      <c r="T53" s="187">
        <v>0</v>
      </c>
      <c r="U53" s="187">
        <v>0</v>
      </c>
      <c r="V53" s="187">
        <v>0</v>
      </c>
      <c r="W53" s="187">
        <v>0</v>
      </c>
      <c r="X53" s="187">
        <v>0</v>
      </c>
      <c r="Y53" s="187">
        <v>0</v>
      </c>
      <c r="Z53" s="187">
        <v>0</v>
      </c>
      <c r="AA53" s="187">
        <v>0</v>
      </c>
      <c r="AB53" s="187">
        <v>0</v>
      </c>
      <c r="AC53" s="187">
        <v>0</v>
      </c>
      <c r="AD53" s="187">
        <v>0</v>
      </c>
      <c r="AE53" s="187">
        <v>0</v>
      </c>
      <c r="AF53" s="186" t="s">
        <v>3612</v>
      </c>
      <c r="AG53" s="109"/>
    </row>
    <row r="54" spans="1:33" ht="15" customHeight="1">
      <c r="A54" s="22" t="s">
        <v>3645</v>
      </c>
      <c r="B54" s="188" t="s">
        <v>3614</v>
      </c>
      <c r="C54" s="187">
        <v>135.86802700000001</v>
      </c>
      <c r="D54" s="187">
        <v>160.33596800000001</v>
      </c>
      <c r="E54" s="187">
        <v>184.473557</v>
      </c>
      <c r="F54" s="187">
        <v>209.81907699999999</v>
      </c>
      <c r="G54" s="187">
        <v>234.51753199999999</v>
      </c>
      <c r="H54" s="187">
        <v>257.46469100000002</v>
      </c>
      <c r="I54" s="187">
        <v>278.54953</v>
      </c>
      <c r="J54" s="187">
        <v>298.11563100000001</v>
      </c>
      <c r="K54" s="187">
        <v>315.834991</v>
      </c>
      <c r="L54" s="187">
        <v>331.873718</v>
      </c>
      <c r="M54" s="187">
        <v>346.20721400000002</v>
      </c>
      <c r="N54" s="187">
        <v>358.901276</v>
      </c>
      <c r="O54" s="187">
        <v>370.31750499999998</v>
      </c>
      <c r="P54" s="187">
        <v>380.79077100000001</v>
      </c>
      <c r="Q54" s="187">
        <v>390.40115400000002</v>
      </c>
      <c r="R54" s="187">
        <v>399.24508700000001</v>
      </c>
      <c r="S54" s="187">
        <v>407.54202299999997</v>
      </c>
      <c r="T54" s="187">
        <v>415.30740400000002</v>
      </c>
      <c r="U54" s="187">
        <v>422.79144300000002</v>
      </c>
      <c r="V54" s="187">
        <v>429.82556199999999</v>
      </c>
      <c r="W54" s="187">
        <v>436.565155</v>
      </c>
      <c r="X54" s="187">
        <v>443.109467</v>
      </c>
      <c r="Y54" s="187">
        <v>449.46087599999998</v>
      </c>
      <c r="Z54" s="187">
        <v>456.09204099999999</v>
      </c>
      <c r="AA54" s="187">
        <v>462.64462300000002</v>
      </c>
      <c r="AB54" s="187">
        <v>469.25631700000002</v>
      </c>
      <c r="AC54" s="187">
        <v>475.66360500000002</v>
      </c>
      <c r="AD54" s="187">
        <v>482.26095600000002</v>
      </c>
      <c r="AE54" s="187">
        <v>489.10043300000001</v>
      </c>
      <c r="AF54" s="186">
        <v>4.6808000000000002E-2</v>
      </c>
      <c r="AG54" s="109"/>
    </row>
    <row r="55" spans="1:33" ht="15" customHeight="1">
      <c r="A55" s="22" t="s">
        <v>3646</v>
      </c>
      <c r="B55" s="188" t="s">
        <v>3616</v>
      </c>
      <c r="C55" s="187">
        <v>2.8394689999999998</v>
      </c>
      <c r="D55" s="187">
        <v>2.6402389999999998</v>
      </c>
      <c r="E55" s="187">
        <v>2.4714209999999999</v>
      </c>
      <c r="F55" s="187">
        <v>2.307671</v>
      </c>
      <c r="G55" s="187">
        <v>2.1489020000000001</v>
      </c>
      <c r="H55" s="187">
        <v>1.9944459999999999</v>
      </c>
      <c r="I55" s="187">
        <v>1.8519239999999999</v>
      </c>
      <c r="J55" s="187">
        <v>1.735058</v>
      </c>
      <c r="K55" s="187">
        <v>1.626692</v>
      </c>
      <c r="L55" s="187">
        <v>1.521126</v>
      </c>
      <c r="M55" s="187">
        <v>1.4203939999999999</v>
      </c>
      <c r="N55" s="187">
        <v>1.3247119999999999</v>
      </c>
      <c r="O55" s="187">
        <v>1.23502</v>
      </c>
      <c r="P55" s="187">
        <v>1.1505069999999999</v>
      </c>
      <c r="Q55" s="187">
        <v>1.0719479999999999</v>
      </c>
      <c r="R55" s="187">
        <v>1.010057</v>
      </c>
      <c r="S55" s="187">
        <v>0.95058600000000004</v>
      </c>
      <c r="T55" s="187">
        <v>0.89879100000000001</v>
      </c>
      <c r="U55" s="187">
        <v>0.84982899999999995</v>
      </c>
      <c r="V55" s="187">
        <v>0.80354300000000001</v>
      </c>
      <c r="W55" s="187">
        <v>0.75978599999999996</v>
      </c>
      <c r="X55" s="187">
        <v>0.71842099999999998</v>
      </c>
      <c r="Y55" s="187">
        <v>0.679315</v>
      </c>
      <c r="Z55" s="187">
        <v>0.64234599999999997</v>
      </c>
      <c r="AA55" s="187">
        <v>0.60739500000000002</v>
      </c>
      <c r="AB55" s="187">
        <v>0.57435199999999997</v>
      </c>
      <c r="AC55" s="187">
        <v>0.54311299999999996</v>
      </c>
      <c r="AD55" s="187">
        <v>0.51357900000000001</v>
      </c>
      <c r="AE55" s="187">
        <v>0.48565700000000001</v>
      </c>
      <c r="AF55" s="186">
        <v>-6.1119E-2</v>
      </c>
      <c r="AG55" s="109"/>
    </row>
    <row r="56" spans="1:33" ht="15" customHeight="1">
      <c r="A56" s="22" t="s">
        <v>3647</v>
      </c>
      <c r="B56" s="188" t="s">
        <v>3618</v>
      </c>
      <c r="C56" s="187">
        <v>2.1852510000000001</v>
      </c>
      <c r="D56" s="187">
        <v>2.0150779999999999</v>
      </c>
      <c r="E56" s="187">
        <v>1.9048449999999999</v>
      </c>
      <c r="F56" s="187">
        <v>1.8006629999999999</v>
      </c>
      <c r="G56" s="187">
        <v>1.702199</v>
      </c>
      <c r="H56" s="187">
        <v>1.609138</v>
      </c>
      <c r="I56" s="187">
        <v>1.521183</v>
      </c>
      <c r="J56" s="187">
        <v>1.4380520000000001</v>
      </c>
      <c r="K56" s="187">
        <v>1.35948</v>
      </c>
      <c r="L56" s="187">
        <v>1.2852170000000001</v>
      </c>
      <c r="M56" s="187">
        <v>1.2150240000000001</v>
      </c>
      <c r="N56" s="187">
        <v>1.1486780000000001</v>
      </c>
      <c r="O56" s="187">
        <v>1.085968</v>
      </c>
      <c r="P56" s="187">
        <v>1.0266930000000001</v>
      </c>
      <c r="Q56" s="187">
        <v>0.970665</v>
      </c>
      <c r="R56" s="187">
        <v>0.91770499999999999</v>
      </c>
      <c r="S56" s="187">
        <v>0.867645</v>
      </c>
      <c r="T56" s="187">
        <v>0.82032499999999997</v>
      </c>
      <c r="U56" s="187">
        <v>0.77559500000000003</v>
      </c>
      <c r="V56" s="187">
        <v>0.73331199999999996</v>
      </c>
      <c r="W56" s="187">
        <v>0.69334200000000001</v>
      </c>
      <c r="X56" s="187">
        <v>0.655559</v>
      </c>
      <c r="Y56" s="187">
        <v>0.619842</v>
      </c>
      <c r="Z56" s="187">
        <v>0.58607699999999996</v>
      </c>
      <c r="AA56" s="187">
        <v>0.55415800000000004</v>
      </c>
      <c r="AB56" s="187">
        <v>0.52398299999999998</v>
      </c>
      <c r="AC56" s="187">
        <v>0.49545699999999998</v>
      </c>
      <c r="AD56" s="187">
        <v>0.46848899999999999</v>
      </c>
      <c r="AE56" s="187">
        <v>0.44299500000000003</v>
      </c>
      <c r="AF56" s="186">
        <v>-5.5404000000000002E-2</v>
      </c>
      <c r="AG56" s="109"/>
    </row>
    <row r="57" spans="1:33" ht="15" customHeight="1">
      <c r="A57" s="22" t="s">
        <v>3648</v>
      </c>
      <c r="B57" s="188" t="s">
        <v>3620</v>
      </c>
      <c r="C57" s="187">
        <v>5.7546530000000002</v>
      </c>
      <c r="D57" s="187">
        <v>5.1709949999999996</v>
      </c>
      <c r="E57" s="187">
        <v>4.6336570000000004</v>
      </c>
      <c r="F57" s="187">
        <v>4.2048030000000001</v>
      </c>
      <c r="G57" s="187">
        <v>3.890476</v>
      </c>
      <c r="H57" s="187">
        <v>3.6618270000000002</v>
      </c>
      <c r="I57" s="187">
        <v>3.461627</v>
      </c>
      <c r="J57" s="187">
        <v>3.272411</v>
      </c>
      <c r="K57" s="187">
        <v>3.0935739999999998</v>
      </c>
      <c r="L57" s="187">
        <v>2.924544</v>
      </c>
      <c r="M57" s="187">
        <v>2.764783</v>
      </c>
      <c r="N57" s="187">
        <v>2.6137800000000002</v>
      </c>
      <c r="O57" s="187">
        <v>2.4710519999999998</v>
      </c>
      <c r="P57" s="187">
        <v>2.3361459999999998</v>
      </c>
      <c r="Q57" s="187">
        <v>2.208631</v>
      </c>
      <c r="R57" s="187">
        <v>2.0880999999999998</v>
      </c>
      <c r="S57" s="187">
        <v>1.97417</v>
      </c>
      <c r="T57" s="187">
        <v>1.8664780000000001</v>
      </c>
      <c r="U57" s="187">
        <v>1.7646809999999999</v>
      </c>
      <c r="V57" s="187">
        <v>1.668455</v>
      </c>
      <c r="W57" s="187">
        <v>1.577494</v>
      </c>
      <c r="X57" s="187">
        <v>1.4915099999999999</v>
      </c>
      <c r="Y57" s="187">
        <v>1.410229</v>
      </c>
      <c r="Z57" s="187">
        <v>1.3333919999999999</v>
      </c>
      <c r="AA57" s="187">
        <v>1.2607569999999999</v>
      </c>
      <c r="AB57" s="187">
        <v>1.192091</v>
      </c>
      <c r="AC57" s="187">
        <v>1.1271789999999999</v>
      </c>
      <c r="AD57" s="187">
        <v>1.0658129999999999</v>
      </c>
      <c r="AE57" s="187">
        <v>1.0078</v>
      </c>
      <c r="AF57" s="186">
        <v>-6.0326999999999999E-2</v>
      </c>
      <c r="AG57" s="109"/>
    </row>
    <row r="58" spans="1:33" ht="15" customHeight="1">
      <c r="A58" s="22" t="s">
        <v>3649</v>
      </c>
      <c r="B58" s="188" t="s">
        <v>3622</v>
      </c>
      <c r="C58" s="187">
        <v>5.1262449999999999</v>
      </c>
      <c r="D58" s="187">
        <v>4.7267590000000004</v>
      </c>
      <c r="E58" s="187">
        <v>4.4681829999999998</v>
      </c>
      <c r="F58" s="187">
        <v>4.2238020000000001</v>
      </c>
      <c r="G58" s="187">
        <v>3.9928349999999999</v>
      </c>
      <c r="H58" s="187">
        <v>3.7745419999999998</v>
      </c>
      <c r="I58" s="187">
        <v>3.568225</v>
      </c>
      <c r="J58" s="187">
        <v>3.373224</v>
      </c>
      <c r="K58" s="187">
        <v>3.1889189999999998</v>
      </c>
      <c r="L58" s="187">
        <v>3.0147189999999999</v>
      </c>
      <c r="M58" s="187">
        <v>2.8500670000000001</v>
      </c>
      <c r="N58" s="187">
        <v>2.6944400000000002</v>
      </c>
      <c r="O58" s="187">
        <v>2.5473409999999999</v>
      </c>
      <c r="P58" s="187">
        <v>2.4083000000000001</v>
      </c>
      <c r="Q58" s="187">
        <v>2.276875</v>
      </c>
      <c r="R58" s="187">
        <v>2.152647</v>
      </c>
      <c r="S58" s="187">
        <v>2.0352209999999999</v>
      </c>
      <c r="T58" s="187">
        <v>1.924223</v>
      </c>
      <c r="U58" s="187">
        <v>1.819299</v>
      </c>
      <c r="V58" s="187">
        <v>1.7201169999999999</v>
      </c>
      <c r="W58" s="187">
        <v>1.62636</v>
      </c>
      <c r="X58" s="187">
        <v>1.5377320000000001</v>
      </c>
      <c r="Y58" s="187">
        <v>1.4539500000000001</v>
      </c>
      <c r="Z58" s="187">
        <v>1.3747480000000001</v>
      </c>
      <c r="AA58" s="187">
        <v>1.299876</v>
      </c>
      <c r="AB58" s="187">
        <v>1.229095</v>
      </c>
      <c r="AC58" s="187">
        <v>1.162182</v>
      </c>
      <c r="AD58" s="187">
        <v>1.0989249999999999</v>
      </c>
      <c r="AE58" s="187">
        <v>1.0391220000000001</v>
      </c>
      <c r="AF58" s="186">
        <v>-5.5405999999999997E-2</v>
      </c>
      <c r="AG58" s="109"/>
    </row>
    <row r="59" spans="1:33" ht="15" customHeight="1">
      <c r="A59" s="22" t="s">
        <v>3650</v>
      </c>
      <c r="B59" s="188" t="s">
        <v>3624</v>
      </c>
      <c r="C59" s="187">
        <v>0</v>
      </c>
      <c r="D59" s="187">
        <v>0</v>
      </c>
      <c r="E59" s="187">
        <v>0</v>
      </c>
      <c r="F59" s="187">
        <v>0</v>
      </c>
      <c r="G59" s="187">
        <v>0</v>
      </c>
      <c r="H59" s="187">
        <v>0</v>
      </c>
      <c r="I59" s="187">
        <v>0</v>
      </c>
      <c r="J59" s="187">
        <v>0</v>
      </c>
      <c r="K59" s="187">
        <v>0</v>
      </c>
      <c r="L59" s="187">
        <v>0</v>
      </c>
      <c r="M59" s="187">
        <v>0</v>
      </c>
      <c r="N59" s="187">
        <v>0</v>
      </c>
      <c r="O59" s="187">
        <v>0</v>
      </c>
      <c r="P59" s="187">
        <v>0</v>
      </c>
      <c r="Q59" s="187">
        <v>0</v>
      </c>
      <c r="R59" s="187">
        <v>0</v>
      </c>
      <c r="S59" s="187">
        <v>0</v>
      </c>
      <c r="T59" s="187">
        <v>0</v>
      </c>
      <c r="U59" s="187">
        <v>0</v>
      </c>
      <c r="V59" s="187">
        <v>0</v>
      </c>
      <c r="W59" s="187">
        <v>0</v>
      </c>
      <c r="X59" s="187">
        <v>0</v>
      </c>
      <c r="Y59" s="187">
        <v>0</v>
      </c>
      <c r="Z59" s="187">
        <v>0</v>
      </c>
      <c r="AA59" s="187">
        <v>0</v>
      </c>
      <c r="AB59" s="187">
        <v>0</v>
      </c>
      <c r="AC59" s="187">
        <v>0</v>
      </c>
      <c r="AD59" s="187">
        <v>0</v>
      </c>
      <c r="AE59" s="187">
        <v>0</v>
      </c>
      <c r="AF59" s="186" t="s">
        <v>3612</v>
      </c>
      <c r="AG59" s="109"/>
    </row>
    <row r="60" spans="1:33" ht="15" customHeight="1">
      <c r="A60" s="22" t="s">
        <v>3651</v>
      </c>
      <c r="B60" s="188" t="s">
        <v>3626</v>
      </c>
      <c r="C60" s="187">
        <v>2.0339999999999998E-3</v>
      </c>
      <c r="D60" s="187">
        <v>6.2049999999999996E-3</v>
      </c>
      <c r="E60" s="187">
        <v>1.2722000000000001E-2</v>
      </c>
      <c r="F60" s="187">
        <v>2.1700000000000001E-2</v>
      </c>
      <c r="G60" s="187">
        <v>3.3008999999999997E-2</v>
      </c>
      <c r="H60" s="187">
        <v>4.6428999999999998E-2</v>
      </c>
      <c r="I60" s="187">
        <v>6.1843000000000002E-2</v>
      </c>
      <c r="J60" s="187">
        <v>7.9235E-2</v>
      </c>
      <c r="K60" s="187">
        <v>9.8308999999999994E-2</v>
      </c>
      <c r="L60" s="187">
        <v>0.118946</v>
      </c>
      <c r="M60" s="187">
        <v>0.140962</v>
      </c>
      <c r="N60" s="187">
        <v>0.164185</v>
      </c>
      <c r="O60" s="187">
        <v>0.188612</v>
      </c>
      <c r="P60" s="187">
        <v>0.214285</v>
      </c>
      <c r="Q60" s="187">
        <v>0.241124</v>
      </c>
      <c r="R60" s="187">
        <v>0.26907399999999998</v>
      </c>
      <c r="S60" s="187">
        <v>0.298147</v>
      </c>
      <c r="T60" s="187">
        <v>0.328241</v>
      </c>
      <c r="U60" s="187">
        <v>0.359404</v>
      </c>
      <c r="V60" s="187">
        <v>0.39135799999999998</v>
      </c>
      <c r="W60" s="187">
        <v>0.42408899999999999</v>
      </c>
      <c r="X60" s="187">
        <v>0.45756999999999998</v>
      </c>
      <c r="Y60" s="187">
        <v>0.49168200000000001</v>
      </c>
      <c r="Z60" s="187">
        <v>0.52675700000000003</v>
      </c>
      <c r="AA60" s="187">
        <v>0.56241099999999999</v>
      </c>
      <c r="AB60" s="187">
        <v>0.598777</v>
      </c>
      <c r="AC60" s="187">
        <v>0.63556699999999999</v>
      </c>
      <c r="AD60" s="187">
        <v>0.67315000000000003</v>
      </c>
      <c r="AE60" s="187">
        <v>0.71160800000000002</v>
      </c>
      <c r="AF60" s="186">
        <v>0.23269400000000001</v>
      </c>
      <c r="AG60" s="109"/>
    </row>
    <row r="61" spans="1:33" ht="15" customHeight="1">
      <c r="A61" s="22" t="s">
        <v>3652</v>
      </c>
      <c r="B61" s="188" t="s">
        <v>3653</v>
      </c>
      <c r="C61" s="187">
        <v>1403.9254149999999</v>
      </c>
      <c r="D61" s="187">
        <v>1339.2801509999999</v>
      </c>
      <c r="E61" s="187">
        <v>1292.7174070000001</v>
      </c>
      <c r="F61" s="187">
        <v>1250.237183</v>
      </c>
      <c r="G61" s="187">
        <v>1215.381226</v>
      </c>
      <c r="H61" s="187">
        <v>1184.0926509999999</v>
      </c>
      <c r="I61" s="187">
        <v>1157.4570309999999</v>
      </c>
      <c r="J61" s="187">
        <v>1137.7867429999999</v>
      </c>
      <c r="K61" s="187">
        <v>1123.8199460000001</v>
      </c>
      <c r="L61" s="187">
        <v>1116.2508539999999</v>
      </c>
      <c r="M61" s="187">
        <v>1114.6232910000001</v>
      </c>
      <c r="N61" s="187">
        <v>1118.8454589999999</v>
      </c>
      <c r="O61" s="187">
        <v>1129.5892329999999</v>
      </c>
      <c r="P61" s="187">
        <v>1147.3548579999999</v>
      </c>
      <c r="Q61" s="187">
        <v>1171.02124</v>
      </c>
      <c r="R61" s="187">
        <v>1199.61853</v>
      </c>
      <c r="S61" s="187">
        <v>1232.7967530000001</v>
      </c>
      <c r="T61" s="187">
        <v>1269.1655270000001</v>
      </c>
      <c r="U61" s="187">
        <v>1308.4490969999999</v>
      </c>
      <c r="V61" s="187">
        <v>1348.881836</v>
      </c>
      <c r="W61" s="187">
        <v>1390.580811</v>
      </c>
      <c r="X61" s="187">
        <v>1433.535034</v>
      </c>
      <c r="Y61" s="187">
        <v>1477.3614500000001</v>
      </c>
      <c r="Z61" s="187">
        <v>1523.897217</v>
      </c>
      <c r="AA61" s="187">
        <v>1570.9343260000001</v>
      </c>
      <c r="AB61" s="187">
        <v>1619.0146480000001</v>
      </c>
      <c r="AC61" s="187">
        <v>1666.595703</v>
      </c>
      <c r="AD61" s="187">
        <v>1715.9692379999999</v>
      </c>
      <c r="AE61" s="187">
        <v>1767.3173830000001</v>
      </c>
      <c r="AF61" s="186">
        <v>8.2550000000000002E-3</v>
      </c>
      <c r="AG61" s="109"/>
    </row>
    <row r="62" spans="1:33" ht="15" customHeight="1">
      <c r="B62" s="109"/>
      <c r="C62" s="109"/>
      <c r="D62" s="109"/>
      <c r="E62" s="109"/>
      <c r="F62" s="109"/>
      <c r="G62" s="109"/>
      <c r="H62" s="109"/>
      <c r="I62" s="109"/>
      <c r="J62" s="109"/>
      <c r="K62" s="109"/>
      <c r="L62" s="109"/>
      <c r="M62" s="109"/>
      <c r="N62" s="109"/>
      <c r="O62" s="109"/>
      <c r="P62" s="109"/>
      <c r="Q62" s="109"/>
      <c r="R62" s="109"/>
      <c r="S62" s="109"/>
      <c r="T62" s="109"/>
      <c r="U62" s="109"/>
      <c r="V62" s="109"/>
      <c r="W62" s="109"/>
      <c r="X62" s="109"/>
      <c r="Y62" s="109"/>
      <c r="Z62" s="109"/>
      <c r="AA62" s="109"/>
      <c r="AB62" s="109"/>
      <c r="AC62" s="109"/>
      <c r="AD62" s="109"/>
      <c r="AE62" s="109"/>
      <c r="AF62" s="109"/>
      <c r="AG62" s="109"/>
    </row>
    <row r="63" spans="1:33" ht="15" customHeight="1">
      <c r="A63" s="22" t="s">
        <v>3654</v>
      </c>
      <c r="B63" s="188" t="s">
        <v>3655</v>
      </c>
      <c r="C63" s="187">
        <v>9103.5634769999997</v>
      </c>
      <c r="D63" s="187">
        <v>9049.1894530000009</v>
      </c>
      <c r="E63" s="187">
        <v>9102.0302730000003</v>
      </c>
      <c r="F63" s="187">
        <v>9189.4833980000003</v>
      </c>
      <c r="G63" s="187">
        <v>9278.2109380000002</v>
      </c>
      <c r="H63" s="187">
        <v>9347.515625</v>
      </c>
      <c r="I63" s="187">
        <v>9402.4619139999995</v>
      </c>
      <c r="J63" s="187">
        <v>9456.7958980000003</v>
      </c>
      <c r="K63" s="187">
        <v>9498.7880860000005</v>
      </c>
      <c r="L63" s="187">
        <v>9532.4726559999999</v>
      </c>
      <c r="M63" s="187">
        <v>9557.3642579999996</v>
      </c>
      <c r="N63" s="187">
        <v>9575.2666019999997</v>
      </c>
      <c r="O63" s="187">
        <v>9594.7626949999994</v>
      </c>
      <c r="P63" s="187">
        <v>9623.9726559999999</v>
      </c>
      <c r="Q63" s="187">
        <v>9661.0117190000001</v>
      </c>
      <c r="R63" s="187">
        <v>9704.4042969999991</v>
      </c>
      <c r="S63" s="187">
        <v>9755.2119139999995</v>
      </c>
      <c r="T63" s="187">
        <v>9810.3886719999991</v>
      </c>
      <c r="U63" s="187">
        <v>9872.4140619999998</v>
      </c>
      <c r="V63" s="187">
        <v>9932.7216800000006</v>
      </c>
      <c r="W63" s="187">
        <v>9993.1640619999998</v>
      </c>
      <c r="X63" s="187">
        <v>10054.582031</v>
      </c>
      <c r="Y63" s="187">
        <v>10115.234375</v>
      </c>
      <c r="Z63" s="187">
        <v>10185.045898</v>
      </c>
      <c r="AA63" s="187">
        <v>10253.295898</v>
      </c>
      <c r="AB63" s="187">
        <v>10323.652344</v>
      </c>
      <c r="AC63" s="187">
        <v>10388.939453000001</v>
      </c>
      <c r="AD63" s="187">
        <v>10459.662109000001</v>
      </c>
      <c r="AE63" s="187">
        <v>10536.678711</v>
      </c>
      <c r="AF63" s="186">
        <v>5.2350000000000001E-3</v>
      </c>
      <c r="AG63" s="109"/>
    </row>
    <row r="64" spans="1:33" ht="15" customHeight="1">
      <c r="B64" s="109"/>
      <c r="C64" s="109"/>
      <c r="D64" s="109"/>
      <c r="E64" s="109"/>
      <c r="F64" s="109"/>
      <c r="G64" s="109"/>
      <c r="H64" s="109"/>
      <c r="I64" s="109"/>
      <c r="J64" s="109"/>
      <c r="K64" s="109"/>
      <c r="L64" s="109"/>
      <c r="M64" s="109"/>
      <c r="N64" s="109"/>
      <c r="O64" s="109"/>
      <c r="P64" s="109"/>
      <c r="Q64" s="109"/>
      <c r="R64" s="109"/>
      <c r="S64" s="109"/>
      <c r="T64" s="109"/>
      <c r="U64" s="109"/>
      <c r="V64" s="109"/>
      <c r="W64" s="109"/>
      <c r="X64" s="109"/>
      <c r="Y64" s="109"/>
      <c r="Z64" s="109"/>
      <c r="AA64" s="109"/>
      <c r="AB64" s="109"/>
      <c r="AC64" s="109"/>
      <c r="AD64" s="109"/>
      <c r="AE64" s="109"/>
      <c r="AF64" s="109"/>
      <c r="AG64" s="109"/>
    </row>
    <row r="65" spans="1:34" ht="15" customHeight="1">
      <c r="A65" s="22" t="s">
        <v>3656</v>
      </c>
      <c r="B65" s="185" t="s">
        <v>3218</v>
      </c>
      <c r="C65" s="184">
        <v>14741.170898</v>
      </c>
      <c r="D65" s="184">
        <v>14276.033203000001</v>
      </c>
      <c r="E65" s="184">
        <v>14006.5625</v>
      </c>
      <c r="F65" s="184">
        <v>13803.979492</v>
      </c>
      <c r="G65" s="184">
        <v>13625.132812</v>
      </c>
      <c r="H65" s="184">
        <v>13457.716796999999</v>
      </c>
      <c r="I65" s="184">
        <v>13304.828125</v>
      </c>
      <c r="J65" s="184">
        <v>13180.441406</v>
      </c>
      <c r="K65" s="184">
        <v>13068.610352</v>
      </c>
      <c r="L65" s="184">
        <v>12969.526367</v>
      </c>
      <c r="M65" s="184">
        <v>12882.349609000001</v>
      </c>
      <c r="N65" s="184">
        <v>12803.548828000001</v>
      </c>
      <c r="O65" s="184">
        <v>12743.689453000001</v>
      </c>
      <c r="P65" s="184">
        <v>12711.219727</v>
      </c>
      <c r="Q65" s="184">
        <v>12705.164062</v>
      </c>
      <c r="R65" s="184">
        <v>12715.314453000001</v>
      </c>
      <c r="S65" s="184">
        <v>12740.125</v>
      </c>
      <c r="T65" s="184">
        <v>12774.943359000001</v>
      </c>
      <c r="U65" s="184">
        <v>12820.956055000001</v>
      </c>
      <c r="V65" s="184">
        <v>12864.253906</v>
      </c>
      <c r="W65" s="184">
        <v>12907.40625</v>
      </c>
      <c r="X65" s="184">
        <v>12948.941406</v>
      </c>
      <c r="Y65" s="184">
        <v>12991.878906</v>
      </c>
      <c r="Z65" s="184">
        <v>13049.931640999999</v>
      </c>
      <c r="AA65" s="184">
        <v>13116.971680000001</v>
      </c>
      <c r="AB65" s="184">
        <v>13183.955078000001</v>
      </c>
      <c r="AC65" s="184">
        <v>13244.930664</v>
      </c>
      <c r="AD65" s="184">
        <v>13311.998046999999</v>
      </c>
      <c r="AE65" s="184">
        <v>13388.823242</v>
      </c>
      <c r="AF65" s="183">
        <v>-3.431E-3</v>
      </c>
      <c r="AG65" s="109"/>
    </row>
    <row r="66" spans="1:34" ht="15" customHeight="1">
      <c r="B66" s="109"/>
      <c r="C66" s="109"/>
      <c r="D66" s="109"/>
      <c r="E66" s="109"/>
      <c r="F66" s="109"/>
      <c r="G66" s="109"/>
      <c r="H66" s="109"/>
      <c r="I66" s="109"/>
      <c r="J66" s="109"/>
      <c r="K66" s="109"/>
      <c r="L66" s="109"/>
      <c r="M66" s="109"/>
      <c r="N66" s="109"/>
      <c r="O66" s="109"/>
      <c r="P66" s="109"/>
      <c r="Q66" s="109"/>
      <c r="R66" s="109"/>
      <c r="S66" s="109"/>
      <c r="T66" s="109"/>
      <c r="U66" s="109"/>
      <c r="V66" s="109"/>
      <c r="W66" s="109"/>
      <c r="X66" s="109"/>
      <c r="Y66" s="109"/>
      <c r="Z66" s="109"/>
      <c r="AA66" s="109"/>
      <c r="AB66" s="109"/>
      <c r="AC66" s="109"/>
      <c r="AD66" s="109"/>
      <c r="AE66" s="109"/>
      <c r="AF66" s="109"/>
      <c r="AG66" s="109"/>
    </row>
    <row r="67" spans="1:34" ht="15" customHeight="1">
      <c r="B67" s="185" t="s">
        <v>3657</v>
      </c>
      <c r="C67" s="109"/>
      <c r="D67" s="109"/>
      <c r="E67" s="109"/>
      <c r="F67" s="109"/>
      <c r="G67" s="109"/>
      <c r="H67" s="109"/>
      <c r="I67" s="109"/>
      <c r="J67" s="109"/>
      <c r="K67" s="109"/>
      <c r="L67" s="109"/>
      <c r="M67" s="109"/>
      <c r="N67" s="109"/>
      <c r="O67" s="109"/>
      <c r="P67" s="109"/>
      <c r="Q67" s="109"/>
      <c r="R67" s="109"/>
      <c r="S67" s="109"/>
      <c r="T67" s="109"/>
      <c r="U67" s="109"/>
      <c r="V67" s="109"/>
      <c r="W67" s="109"/>
      <c r="X67" s="109"/>
      <c r="Y67" s="109"/>
      <c r="Z67" s="109"/>
      <c r="AA67" s="109"/>
      <c r="AB67" s="109"/>
      <c r="AC67" s="109"/>
      <c r="AD67" s="109"/>
      <c r="AE67" s="109"/>
      <c r="AF67" s="109"/>
      <c r="AG67" s="109"/>
    </row>
    <row r="68" spans="1:34" ht="15" customHeight="1">
      <c r="A68" s="22" t="s">
        <v>3658</v>
      </c>
      <c r="B68" s="188" t="s">
        <v>3659</v>
      </c>
      <c r="C68" s="187">
        <v>8031.3188479999999</v>
      </c>
      <c r="D68" s="187">
        <v>7940.3720700000003</v>
      </c>
      <c r="E68" s="187">
        <v>7903.7353519999997</v>
      </c>
      <c r="F68" s="187">
        <v>7909.8017579999996</v>
      </c>
      <c r="G68" s="187">
        <v>7940.830078</v>
      </c>
      <c r="H68" s="187">
        <v>7987.8505859999996</v>
      </c>
      <c r="I68" s="187">
        <v>8042.6831050000001</v>
      </c>
      <c r="J68" s="187">
        <v>8101.8808589999999</v>
      </c>
      <c r="K68" s="187">
        <v>8168.1220700000003</v>
      </c>
      <c r="L68" s="187">
        <v>8235.2177730000003</v>
      </c>
      <c r="M68" s="187">
        <v>8306.8525389999995</v>
      </c>
      <c r="N68" s="187">
        <v>8373.7109380000002</v>
      </c>
      <c r="O68" s="187">
        <v>8435.4941409999992</v>
      </c>
      <c r="P68" s="187">
        <v>8494.0546880000002</v>
      </c>
      <c r="Q68" s="187">
        <v>8552.7587889999995</v>
      </c>
      <c r="R68" s="187">
        <v>8606.1826170000004</v>
      </c>
      <c r="S68" s="187">
        <v>8658.1015619999998</v>
      </c>
      <c r="T68" s="187">
        <v>8711.0576170000004</v>
      </c>
      <c r="U68" s="187">
        <v>8762.5673829999996</v>
      </c>
      <c r="V68" s="187">
        <v>8814.5947269999997</v>
      </c>
      <c r="W68" s="187">
        <v>8864.6865230000003</v>
      </c>
      <c r="X68" s="187">
        <v>8916.5878909999992</v>
      </c>
      <c r="Y68" s="187">
        <v>8972.7021480000003</v>
      </c>
      <c r="Z68" s="187">
        <v>9027.6074219999991</v>
      </c>
      <c r="AA68" s="187">
        <v>9080.1376949999994</v>
      </c>
      <c r="AB68" s="187">
        <v>9132.8710940000001</v>
      </c>
      <c r="AC68" s="187">
        <v>9182.9980469999991</v>
      </c>
      <c r="AD68" s="187">
        <v>9228.2011719999991</v>
      </c>
      <c r="AE68" s="187">
        <v>9269.6210940000001</v>
      </c>
      <c r="AF68" s="186">
        <v>5.1339999999999997E-3</v>
      </c>
      <c r="AG68" s="109"/>
    </row>
    <row r="69" spans="1:34" ht="15" customHeight="1">
      <c r="A69" s="22" t="s">
        <v>3660</v>
      </c>
      <c r="B69" s="188" t="s">
        <v>3661</v>
      </c>
      <c r="C69" s="187">
        <v>5201.8085940000001</v>
      </c>
      <c r="D69" s="187">
        <v>5250.8969729999999</v>
      </c>
      <c r="E69" s="187">
        <v>5302.2626950000003</v>
      </c>
      <c r="F69" s="187">
        <v>5353.2270509999998</v>
      </c>
      <c r="G69" s="187">
        <v>5399.2612300000001</v>
      </c>
      <c r="H69" s="187">
        <v>5437.2954099999997</v>
      </c>
      <c r="I69" s="187">
        <v>5468.6098629999997</v>
      </c>
      <c r="J69" s="187">
        <v>5492.0893550000001</v>
      </c>
      <c r="K69" s="187">
        <v>5507.6777339999999</v>
      </c>
      <c r="L69" s="187">
        <v>5512.2534180000002</v>
      </c>
      <c r="M69" s="187">
        <v>5521.1801759999998</v>
      </c>
      <c r="N69" s="187">
        <v>5519.0473629999997</v>
      </c>
      <c r="O69" s="187">
        <v>5513.2485349999997</v>
      </c>
      <c r="P69" s="187">
        <v>5500.6274409999996</v>
      </c>
      <c r="Q69" s="187">
        <v>5486.0024409999996</v>
      </c>
      <c r="R69" s="187">
        <v>5469.0234380000002</v>
      </c>
      <c r="S69" s="187">
        <v>5449.0185549999997</v>
      </c>
      <c r="T69" s="187">
        <v>5431.8198240000002</v>
      </c>
      <c r="U69" s="187">
        <v>5414.2065430000002</v>
      </c>
      <c r="V69" s="187">
        <v>5406.3969729999999</v>
      </c>
      <c r="W69" s="187">
        <v>5405.3071289999998</v>
      </c>
      <c r="X69" s="187">
        <v>5420.1103519999997</v>
      </c>
      <c r="Y69" s="187">
        <v>5445.6806640000004</v>
      </c>
      <c r="Z69" s="187">
        <v>5472.6030270000001</v>
      </c>
      <c r="AA69" s="187">
        <v>5500.2749020000001</v>
      </c>
      <c r="AB69" s="187">
        <v>5530.6381840000004</v>
      </c>
      <c r="AC69" s="187">
        <v>5561.6923829999996</v>
      </c>
      <c r="AD69" s="187">
        <v>5585.7548829999996</v>
      </c>
      <c r="AE69" s="187">
        <v>5608.0507809999999</v>
      </c>
      <c r="AF69" s="186">
        <v>2.689E-3</v>
      </c>
      <c r="AG69" s="109"/>
    </row>
    <row r="70" spans="1:34" ht="12" customHeight="1">
      <c r="A70" s="22" t="s">
        <v>3662</v>
      </c>
      <c r="B70" s="188" t="s">
        <v>3663</v>
      </c>
      <c r="C70" s="187">
        <v>2.7199999999999998E-2</v>
      </c>
      <c r="D70" s="187">
        <v>0.446405</v>
      </c>
      <c r="E70" s="187">
        <v>0.88520500000000002</v>
      </c>
      <c r="F70" s="187">
        <v>1.334503</v>
      </c>
      <c r="G70" s="187">
        <v>1.8046040000000001</v>
      </c>
      <c r="H70" s="187">
        <v>2.2977280000000002</v>
      </c>
      <c r="I70" s="187">
        <v>2.8189009999999999</v>
      </c>
      <c r="J70" s="187">
        <v>3.3765900000000002</v>
      </c>
      <c r="K70" s="187">
        <v>3.9795349999999998</v>
      </c>
      <c r="L70" s="187">
        <v>4.6397399999999998</v>
      </c>
      <c r="M70" s="187">
        <v>5.3691800000000001</v>
      </c>
      <c r="N70" s="187">
        <v>6.1793230000000001</v>
      </c>
      <c r="O70" s="187">
        <v>7.0851259999999998</v>
      </c>
      <c r="P70" s="187">
        <v>8.1084790000000009</v>
      </c>
      <c r="Q70" s="187">
        <v>9.2763559999999998</v>
      </c>
      <c r="R70" s="187">
        <v>10.613517999999999</v>
      </c>
      <c r="S70" s="187">
        <v>12.144465</v>
      </c>
      <c r="T70" s="187">
        <v>13.896808999999999</v>
      </c>
      <c r="U70" s="187">
        <v>15.894682</v>
      </c>
      <c r="V70" s="187">
        <v>18.155231000000001</v>
      </c>
      <c r="W70" s="187">
        <v>20.693428000000001</v>
      </c>
      <c r="X70" s="187">
        <v>23.531113000000001</v>
      </c>
      <c r="Y70" s="187">
        <v>26.681090999999999</v>
      </c>
      <c r="Z70" s="187">
        <v>30.170033</v>
      </c>
      <c r="AA70" s="187">
        <v>33.996665999999998</v>
      </c>
      <c r="AB70" s="187">
        <v>38.143760999999998</v>
      </c>
      <c r="AC70" s="187">
        <v>42.573020999999997</v>
      </c>
      <c r="AD70" s="187">
        <v>47.273494999999997</v>
      </c>
      <c r="AE70" s="187">
        <v>52.222855000000003</v>
      </c>
      <c r="AF70" s="186">
        <v>0.30996800000000002</v>
      </c>
      <c r="AG70" s="109"/>
    </row>
    <row r="71" spans="1:34" ht="15" customHeight="1">
      <c r="A71" s="22" t="s">
        <v>3664</v>
      </c>
      <c r="B71" s="188" t="s">
        <v>3665</v>
      </c>
      <c r="C71" s="187">
        <v>12.657215000000001</v>
      </c>
      <c r="D71" s="187">
        <v>12.253945999999999</v>
      </c>
      <c r="E71" s="187">
        <v>11.837052999999999</v>
      </c>
      <c r="F71" s="187">
        <v>11.405747</v>
      </c>
      <c r="G71" s="187">
        <v>10.958615999999999</v>
      </c>
      <c r="H71" s="187">
        <v>10.497102999999999</v>
      </c>
      <c r="I71" s="187">
        <v>10.004996999999999</v>
      </c>
      <c r="J71" s="187">
        <v>9.5020070000000008</v>
      </c>
      <c r="K71" s="187">
        <v>8.9698100000000007</v>
      </c>
      <c r="L71" s="187">
        <v>8.4179040000000001</v>
      </c>
      <c r="M71" s="187">
        <v>7.8272069999999996</v>
      </c>
      <c r="N71" s="187">
        <v>7.1769290000000003</v>
      </c>
      <c r="O71" s="187">
        <v>6.5703300000000002</v>
      </c>
      <c r="P71" s="187">
        <v>6.0011219999999996</v>
      </c>
      <c r="Q71" s="187">
        <v>5.4681610000000003</v>
      </c>
      <c r="R71" s="187">
        <v>4.9728019999999997</v>
      </c>
      <c r="S71" s="187">
        <v>4.5123030000000002</v>
      </c>
      <c r="T71" s="187">
        <v>4.0931480000000002</v>
      </c>
      <c r="U71" s="187">
        <v>3.7105700000000001</v>
      </c>
      <c r="V71" s="187">
        <v>3.3614989999999998</v>
      </c>
      <c r="W71" s="187">
        <v>3.0438139999999998</v>
      </c>
      <c r="X71" s="187">
        <v>2.7556120000000002</v>
      </c>
      <c r="Y71" s="187">
        <v>2.4947569999999999</v>
      </c>
      <c r="Z71" s="187">
        <v>2.2507510000000002</v>
      </c>
      <c r="AA71" s="187">
        <v>1.9678009999999999</v>
      </c>
      <c r="AB71" s="187">
        <v>1.629623</v>
      </c>
      <c r="AC71" s="187">
        <v>1.333248</v>
      </c>
      <c r="AD71" s="187">
        <v>1.052214</v>
      </c>
      <c r="AE71" s="187">
        <v>0.83661700000000006</v>
      </c>
      <c r="AF71" s="186">
        <v>-9.2464000000000005E-2</v>
      </c>
      <c r="AG71" s="109"/>
    </row>
    <row r="72" spans="1:34" ht="15" customHeight="1">
      <c r="A72" s="22" t="s">
        <v>3666</v>
      </c>
      <c r="B72" s="188" t="s">
        <v>3667</v>
      </c>
      <c r="C72" s="187">
        <v>1568.900635</v>
      </c>
      <c r="D72" s="187">
        <v>1592.0656739999999</v>
      </c>
      <c r="E72" s="187">
        <v>1617.6141359999999</v>
      </c>
      <c r="F72" s="187">
        <v>1642.889404</v>
      </c>
      <c r="G72" s="187">
        <v>1666.8477780000001</v>
      </c>
      <c r="H72" s="187">
        <v>1689.6022949999999</v>
      </c>
      <c r="I72" s="187">
        <v>1709.506836</v>
      </c>
      <c r="J72" s="187">
        <v>1727.1770019999999</v>
      </c>
      <c r="K72" s="187">
        <v>1742.9711910000001</v>
      </c>
      <c r="L72" s="187">
        <v>1757.8314210000001</v>
      </c>
      <c r="M72" s="187">
        <v>1771.9936520000001</v>
      </c>
      <c r="N72" s="187">
        <v>1785.9129640000001</v>
      </c>
      <c r="O72" s="187">
        <v>1799.8901370000001</v>
      </c>
      <c r="P72" s="187">
        <v>1814.896606</v>
      </c>
      <c r="Q72" s="187">
        <v>1830.9842530000001</v>
      </c>
      <c r="R72" s="187">
        <v>1848.5692140000001</v>
      </c>
      <c r="S72" s="187">
        <v>1867.8732910000001</v>
      </c>
      <c r="T72" s="187">
        <v>1889.3264160000001</v>
      </c>
      <c r="U72" s="187">
        <v>1913.0802000000001</v>
      </c>
      <c r="V72" s="187">
        <v>1938.9139399999999</v>
      </c>
      <c r="W72" s="187">
        <v>1966.8549800000001</v>
      </c>
      <c r="X72" s="187">
        <v>1997.009155</v>
      </c>
      <c r="Y72" s="187">
        <v>2025.797241</v>
      </c>
      <c r="Z72" s="187">
        <v>2053.891846</v>
      </c>
      <c r="AA72" s="187">
        <v>2081.9648440000001</v>
      </c>
      <c r="AB72" s="187">
        <v>2106.8190920000002</v>
      </c>
      <c r="AC72" s="187">
        <v>2130.8447270000001</v>
      </c>
      <c r="AD72" s="187">
        <v>2151.36499</v>
      </c>
      <c r="AE72" s="187">
        <v>2171.7822270000001</v>
      </c>
      <c r="AF72" s="186">
        <v>1.1681E-2</v>
      </c>
      <c r="AG72" s="109"/>
    </row>
    <row r="73" spans="1:34" ht="15" customHeight="1">
      <c r="A73" s="22" t="s">
        <v>3668</v>
      </c>
      <c r="B73" s="188" t="s">
        <v>3669</v>
      </c>
      <c r="C73" s="187">
        <v>0</v>
      </c>
      <c r="D73" s="187">
        <v>0</v>
      </c>
      <c r="E73" s="187">
        <v>0</v>
      </c>
      <c r="F73" s="187">
        <v>0</v>
      </c>
      <c r="G73" s="187">
        <v>0</v>
      </c>
      <c r="H73" s="187">
        <v>0</v>
      </c>
      <c r="I73" s="187">
        <v>0</v>
      </c>
      <c r="J73" s="187">
        <v>0</v>
      </c>
      <c r="K73" s="187">
        <v>0</v>
      </c>
      <c r="L73" s="187">
        <v>0</v>
      </c>
      <c r="M73" s="187">
        <v>0</v>
      </c>
      <c r="N73" s="187">
        <v>0</v>
      </c>
      <c r="O73" s="187">
        <v>0</v>
      </c>
      <c r="P73" s="187">
        <v>0</v>
      </c>
      <c r="Q73" s="187">
        <v>0</v>
      </c>
      <c r="R73" s="187">
        <v>0</v>
      </c>
      <c r="S73" s="187">
        <v>0</v>
      </c>
      <c r="T73" s="187">
        <v>0</v>
      </c>
      <c r="U73" s="187">
        <v>0</v>
      </c>
      <c r="V73" s="187">
        <v>0</v>
      </c>
      <c r="W73" s="187">
        <v>0</v>
      </c>
      <c r="X73" s="187">
        <v>0</v>
      </c>
      <c r="Y73" s="187">
        <v>0</v>
      </c>
      <c r="Z73" s="187">
        <v>0</v>
      </c>
      <c r="AA73" s="187">
        <v>0</v>
      </c>
      <c r="AB73" s="187">
        <v>0</v>
      </c>
      <c r="AC73" s="187">
        <v>0</v>
      </c>
      <c r="AD73" s="187">
        <v>0</v>
      </c>
      <c r="AE73" s="187">
        <v>0</v>
      </c>
      <c r="AF73" s="186" t="s">
        <v>3612</v>
      </c>
      <c r="AG73" s="109"/>
    </row>
    <row r="74" spans="1:34" ht="15" customHeight="1">
      <c r="A74" s="22" t="s">
        <v>3670</v>
      </c>
      <c r="B74" s="188" t="s">
        <v>3671</v>
      </c>
      <c r="C74" s="187">
        <v>0</v>
      </c>
      <c r="D74" s="187">
        <v>0.787767</v>
      </c>
      <c r="E74" s="187">
        <v>1.5879289999999999</v>
      </c>
      <c r="F74" s="187">
        <v>2.3966599999999998</v>
      </c>
      <c r="G74" s="187">
        <v>3.208523</v>
      </c>
      <c r="H74" s="187">
        <v>4.0274260000000002</v>
      </c>
      <c r="I74" s="187">
        <v>4.8601450000000002</v>
      </c>
      <c r="J74" s="187">
        <v>5.7169280000000002</v>
      </c>
      <c r="K74" s="187">
        <v>6.6017650000000003</v>
      </c>
      <c r="L74" s="187">
        <v>7.5191460000000001</v>
      </c>
      <c r="M74" s="187">
        <v>8.4768489999999996</v>
      </c>
      <c r="N74" s="187">
        <v>9.4802370000000007</v>
      </c>
      <c r="O74" s="187">
        <v>10.536694000000001</v>
      </c>
      <c r="P74" s="187">
        <v>11.657214</v>
      </c>
      <c r="Q74" s="187">
        <v>12.856301999999999</v>
      </c>
      <c r="R74" s="187">
        <v>14.143478</v>
      </c>
      <c r="S74" s="187">
        <v>15.531952</v>
      </c>
      <c r="T74" s="187">
        <v>17.031109000000001</v>
      </c>
      <c r="U74" s="187">
        <v>18.651724000000002</v>
      </c>
      <c r="V74" s="187">
        <v>20.389593000000001</v>
      </c>
      <c r="W74" s="187">
        <v>22.245595999999999</v>
      </c>
      <c r="X74" s="187">
        <v>24.213246999999999</v>
      </c>
      <c r="Y74" s="187">
        <v>26.284991999999999</v>
      </c>
      <c r="Z74" s="187">
        <v>28.463531</v>
      </c>
      <c r="AA74" s="187">
        <v>30.733688000000001</v>
      </c>
      <c r="AB74" s="187">
        <v>33.074711000000001</v>
      </c>
      <c r="AC74" s="187">
        <v>35.461925999999998</v>
      </c>
      <c r="AD74" s="187">
        <v>37.891818999999998</v>
      </c>
      <c r="AE74" s="187">
        <v>40.35284</v>
      </c>
      <c r="AF74" s="186" t="s">
        <v>3612</v>
      </c>
      <c r="AG74" s="109"/>
    </row>
    <row r="75" spans="1:34" ht="15" customHeight="1">
      <c r="A75" s="22" t="s">
        <v>3672</v>
      </c>
      <c r="B75" s="188" t="s">
        <v>3673</v>
      </c>
      <c r="C75" s="187">
        <v>0</v>
      </c>
      <c r="D75" s="187">
        <v>0.855433</v>
      </c>
      <c r="E75" s="187">
        <v>1.733762</v>
      </c>
      <c r="F75" s="187">
        <v>2.6065299999999998</v>
      </c>
      <c r="G75" s="187">
        <v>3.4725510000000002</v>
      </c>
      <c r="H75" s="187">
        <v>4.3335290000000004</v>
      </c>
      <c r="I75" s="187">
        <v>5.1927940000000001</v>
      </c>
      <c r="J75" s="187">
        <v>6.0617429999999999</v>
      </c>
      <c r="K75" s="187">
        <v>6.9501559999999998</v>
      </c>
      <c r="L75" s="187">
        <v>7.8712400000000002</v>
      </c>
      <c r="M75" s="187">
        <v>8.836157</v>
      </c>
      <c r="N75" s="187">
        <v>9.8554539999999999</v>
      </c>
      <c r="O75" s="187">
        <v>10.940022000000001</v>
      </c>
      <c r="P75" s="187">
        <v>12.10994</v>
      </c>
      <c r="Q75" s="187">
        <v>13.379708000000001</v>
      </c>
      <c r="R75" s="187">
        <v>14.764685</v>
      </c>
      <c r="S75" s="187">
        <v>16.280159000000001</v>
      </c>
      <c r="T75" s="187">
        <v>17.941573999999999</v>
      </c>
      <c r="U75" s="187">
        <v>19.761744</v>
      </c>
      <c r="V75" s="187">
        <v>21.739498000000001</v>
      </c>
      <c r="W75" s="187">
        <v>23.876650000000001</v>
      </c>
      <c r="X75" s="187">
        <v>26.169352</v>
      </c>
      <c r="Y75" s="187">
        <v>28.600905999999998</v>
      </c>
      <c r="Z75" s="187">
        <v>31.175287000000001</v>
      </c>
      <c r="AA75" s="187">
        <v>33.863022000000001</v>
      </c>
      <c r="AB75" s="187">
        <v>36.644165000000001</v>
      </c>
      <c r="AC75" s="187">
        <v>39.482059</v>
      </c>
      <c r="AD75" s="187">
        <v>42.376590999999998</v>
      </c>
      <c r="AE75" s="187">
        <v>45.306109999999997</v>
      </c>
      <c r="AF75" s="186" t="s">
        <v>3612</v>
      </c>
      <c r="AG75" s="109"/>
    </row>
    <row r="76" spans="1:34" ht="15" customHeight="1">
      <c r="A76" s="22" t="s">
        <v>3674</v>
      </c>
      <c r="B76" s="188" t="s">
        <v>3675</v>
      </c>
      <c r="C76" s="187">
        <v>0</v>
      </c>
      <c r="D76" s="187">
        <v>0</v>
      </c>
      <c r="E76" s="187">
        <v>0</v>
      </c>
      <c r="F76" s="187">
        <v>0</v>
      </c>
      <c r="G76" s="187">
        <v>0</v>
      </c>
      <c r="H76" s="187">
        <v>0</v>
      </c>
      <c r="I76" s="187">
        <v>0</v>
      </c>
      <c r="J76" s="187">
        <v>0</v>
      </c>
      <c r="K76" s="187">
        <v>0</v>
      </c>
      <c r="L76" s="187">
        <v>0</v>
      </c>
      <c r="M76" s="187">
        <v>0</v>
      </c>
      <c r="N76" s="187">
        <v>0</v>
      </c>
      <c r="O76" s="187">
        <v>0</v>
      </c>
      <c r="P76" s="187">
        <v>0</v>
      </c>
      <c r="Q76" s="187">
        <v>0</v>
      </c>
      <c r="R76" s="187">
        <v>0</v>
      </c>
      <c r="S76" s="187">
        <v>0</v>
      </c>
      <c r="T76" s="187">
        <v>0</v>
      </c>
      <c r="U76" s="187">
        <v>0</v>
      </c>
      <c r="V76" s="187">
        <v>0</v>
      </c>
      <c r="W76" s="187">
        <v>0</v>
      </c>
      <c r="X76" s="187">
        <v>0</v>
      </c>
      <c r="Y76" s="187">
        <v>0</v>
      </c>
      <c r="Z76" s="187">
        <v>0</v>
      </c>
      <c r="AA76" s="187">
        <v>0</v>
      </c>
      <c r="AB76" s="187">
        <v>0</v>
      </c>
      <c r="AC76" s="187">
        <v>0</v>
      </c>
      <c r="AD76" s="187">
        <v>0</v>
      </c>
      <c r="AE76" s="187">
        <v>0</v>
      </c>
      <c r="AF76" s="186" t="s">
        <v>3612</v>
      </c>
      <c r="AG76" s="109"/>
    </row>
    <row r="77" spans="1:34" ht="15" customHeight="1">
      <c r="A77" s="22" t="s">
        <v>3676</v>
      </c>
      <c r="B77" s="185" t="s">
        <v>3677</v>
      </c>
      <c r="C77" s="184">
        <v>14814.711914</v>
      </c>
      <c r="D77" s="184">
        <v>14797.678711</v>
      </c>
      <c r="E77" s="184">
        <v>14839.655273</v>
      </c>
      <c r="F77" s="184">
        <v>14923.662109000001</v>
      </c>
      <c r="G77" s="184">
        <v>15026.384765999999</v>
      </c>
      <c r="H77" s="184">
        <v>15135.905273</v>
      </c>
      <c r="I77" s="184">
        <v>15243.676758</v>
      </c>
      <c r="J77" s="184">
        <v>15345.804688</v>
      </c>
      <c r="K77" s="184">
        <v>15445.272461</v>
      </c>
      <c r="L77" s="184">
        <v>15533.75</v>
      </c>
      <c r="M77" s="184">
        <v>15630.535156</v>
      </c>
      <c r="N77" s="184">
        <v>15711.363281</v>
      </c>
      <c r="O77" s="184">
        <v>15783.764648</v>
      </c>
      <c r="P77" s="184">
        <v>15847.455078000001</v>
      </c>
      <c r="Q77" s="184">
        <v>15910.726562</v>
      </c>
      <c r="R77" s="184">
        <v>15968.269531</v>
      </c>
      <c r="S77" s="184">
        <v>16023.462890999999</v>
      </c>
      <c r="T77" s="184">
        <v>16085.165039</v>
      </c>
      <c r="U77" s="184">
        <v>16147.872069999999</v>
      </c>
      <c r="V77" s="184">
        <v>16223.551758</v>
      </c>
      <c r="W77" s="184">
        <v>16306.708008</v>
      </c>
      <c r="X77" s="184">
        <v>16410.376952999999</v>
      </c>
      <c r="Y77" s="184">
        <v>16528.242188</v>
      </c>
      <c r="Z77" s="184">
        <v>16646.162109000001</v>
      </c>
      <c r="AA77" s="184">
        <v>16762.939452999999</v>
      </c>
      <c r="AB77" s="184">
        <v>16879.820312</v>
      </c>
      <c r="AC77" s="184">
        <v>16994.386718999998</v>
      </c>
      <c r="AD77" s="184">
        <v>17093.916015999999</v>
      </c>
      <c r="AE77" s="184">
        <v>17188.173827999999</v>
      </c>
      <c r="AF77" s="183">
        <v>5.3210000000000002E-3</v>
      </c>
      <c r="AG77" s="109"/>
    </row>
    <row r="78" spans="1:34" ht="15" customHeight="1" thickBot="1">
      <c r="B78" s="109"/>
      <c r="C78" s="109"/>
      <c r="D78" s="109"/>
      <c r="E78" s="109"/>
      <c r="F78" s="109"/>
      <c r="G78" s="109"/>
      <c r="H78" s="109"/>
      <c r="I78" s="109"/>
      <c r="J78" s="109"/>
      <c r="K78" s="109"/>
      <c r="L78" s="109"/>
      <c r="M78" s="109"/>
      <c r="N78" s="109"/>
      <c r="O78" s="109"/>
      <c r="P78" s="109"/>
      <c r="Q78" s="109"/>
      <c r="R78" s="109"/>
      <c r="S78" s="109"/>
      <c r="T78" s="109"/>
      <c r="U78" s="109"/>
      <c r="V78" s="109"/>
      <c r="W78" s="109"/>
      <c r="X78" s="109"/>
      <c r="Y78" s="109"/>
      <c r="Z78" s="109"/>
      <c r="AA78" s="109"/>
      <c r="AB78" s="109"/>
      <c r="AC78" s="109"/>
      <c r="AD78" s="109"/>
      <c r="AE78" s="109"/>
      <c r="AF78" s="109"/>
      <c r="AG78" s="109"/>
    </row>
    <row r="79" spans="1:34" ht="15" customHeight="1">
      <c r="B79" s="212" t="s">
        <v>3678</v>
      </c>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c r="AA79" s="206"/>
      <c r="AB79" s="206"/>
      <c r="AC79" s="206"/>
      <c r="AD79" s="206"/>
      <c r="AE79" s="206"/>
      <c r="AF79" s="206"/>
      <c r="AG79" s="206"/>
      <c r="AH79" s="110"/>
    </row>
    <row r="80" spans="1:34" ht="15" customHeight="1">
      <c r="B80" s="109" t="s">
        <v>3679</v>
      </c>
      <c r="C80" s="109"/>
      <c r="D80" s="109"/>
      <c r="E80" s="109"/>
      <c r="F80" s="109"/>
      <c r="G80" s="109"/>
      <c r="H80" s="109"/>
      <c r="I80" s="109"/>
      <c r="J80" s="109"/>
      <c r="K80" s="109"/>
      <c r="L80" s="109"/>
      <c r="M80" s="109"/>
      <c r="N80" s="109"/>
      <c r="O80" s="109"/>
      <c r="P80" s="109"/>
      <c r="Q80" s="109"/>
      <c r="R80" s="109"/>
      <c r="S80" s="109"/>
      <c r="T80" s="109"/>
      <c r="U80" s="109"/>
      <c r="V80" s="109"/>
      <c r="W80" s="109"/>
      <c r="X80" s="109"/>
      <c r="Y80" s="109"/>
      <c r="Z80" s="109"/>
      <c r="AA80" s="109"/>
      <c r="AB80" s="109"/>
      <c r="AC80" s="109"/>
      <c r="AD80" s="109"/>
      <c r="AE80" s="109"/>
      <c r="AF80" s="109"/>
      <c r="AG80" s="109"/>
    </row>
    <row r="81" spans="2:33" ht="15" customHeight="1">
      <c r="B81" s="109" t="s">
        <v>3680</v>
      </c>
      <c r="C81" s="109"/>
      <c r="D81" s="109"/>
      <c r="E81" s="109"/>
      <c r="F81" s="109"/>
      <c r="G81" s="109"/>
      <c r="H81" s="109"/>
      <c r="I81" s="109"/>
      <c r="J81" s="109"/>
      <c r="K81" s="109"/>
      <c r="L81" s="109"/>
      <c r="M81" s="109"/>
      <c r="N81" s="109"/>
      <c r="O81" s="109"/>
      <c r="P81" s="109"/>
      <c r="Q81" s="109"/>
      <c r="R81" s="109"/>
      <c r="S81" s="109"/>
      <c r="T81" s="109"/>
      <c r="U81" s="109"/>
      <c r="V81" s="109"/>
      <c r="W81" s="109"/>
      <c r="X81" s="109"/>
      <c r="Y81" s="109"/>
      <c r="Z81" s="109"/>
      <c r="AA81" s="109"/>
      <c r="AB81" s="109"/>
      <c r="AC81" s="109"/>
      <c r="AD81" s="109"/>
      <c r="AE81" s="109"/>
      <c r="AF81" s="109"/>
      <c r="AG81" s="109"/>
    </row>
    <row r="82" spans="2:33" ht="15" customHeight="1">
      <c r="B82" s="109" t="s">
        <v>3681</v>
      </c>
      <c r="C82" s="109"/>
      <c r="D82" s="109"/>
      <c r="E82" s="109"/>
      <c r="F82" s="109"/>
      <c r="G82" s="109"/>
      <c r="H82" s="109"/>
      <c r="I82" s="109"/>
      <c r="J82" s="109"/>
      <c r="K82" s="109"/>
      <c r="L82" s="109"/>
      <c r="M82" s="109"/>
      <c r="N82" s="109"/>
      <c r="O82" s="109"/>
      <c r="P82" s="109"/>
      <c r="Q82" s="109"/>
      <c r="R82" s="109"/>
      <c r="S82" s="109"/>
      <c r="T82" s="109"/>
      <c r="U82" s="109"/>
      <c r="V82" s="109"/>
      <c r="W82" s="109"/>
      <c r="X82" s="109"/>
      <c r="Y82" s="109"/>
      <c r="Z82" s="109"/>
      <c r="AA82" s="109"/>
      <c r="AB82" s="109"/>
      <c r="AC82" s="109"/>
      <c r="AD82" s="109"/>
      <c r="AE82" s="109"/>
      <c r="AF82" s="109"/>
      <c r="AG82" s="109"/>
    </row>
    <row r="83" spans="2:33" ht="15" customHeight="1">
      <c r="B83" s="109" t="s">
        <v>3682</v>
      </c>
      <c r="C83" s="109"/>
      <c r="D83" s="109"/>
      <c r="E83" s="109"/>
      <c r="F83" s="109"/>
      <c r="G83" s="109"/>
      <c r="H83" s="109"/>
      <c r="I83" s="109"/>
      <c r="J83" s="109"/>
      <c r="K83" s="109"/>
      <c r="L83" s="109"/>
      <c r="M83" s="109"/>
      <c r="N83" s="109"/>
      <c r="O83" s="109"/>
      <c r="P83" s="109"/>
      <c r="Q83" s="109"/>
      <c r="R83" s="109"/>
      <c r="S83" s="109"/>
      <c r="T83" s="109"/>
      <c r="U83" s="109"/>
      <c r="V83" s="109"/>
      <c r="W83" s="109"/>
      <c r="X83" s="109"/>
      <c r="Y83" s="109"/>
      <c r="Z83" s="109"/>
      <c r="AA83" s="109"/>
      <c r="AB83" s="109"/>
      <c r="AC83" s="109"/>
      <c r="AD83" s="109"/>
      <c r="AE83" s="109"/>
      <c r="AF83" s="109"/>
      <c r="AG83" s="109"/>
    </row>
    <row r="84" spans="2:33" ht="15" customHeight="1">
      <c r="B84" s="109" t="s">
        <v>324</v>
      </c>
      <c r="C84" s="109"/>
      <c r="D84" s="109"/>
      <c r="E84" s="109"/>
      <c r="F84" s="109"/>
      <c r="G84" s="109"/>
      <c r="H84" s="109"/>
      <c r="I84" s="109"/>
      <c r="J84" s="109"/>
      <c r="K84" s="109"/>
      <c r="L84" s="109"/>
      <c r="M84" s="109"/>
      <c r="N84" s="109"/>
      <c r="O84" s="109"/>
      <c r="P84" s="109"/>
      <c r="Q84" s="109"/>
      <c r="R84" s="109"/>
      <c r="S84" s="109"/>
      <c r="T84" s="109"/>
      <c r="U84" s="109"/>
      <c r="V84" s="109"/>
      <c r="W84" s="109"/>
      <c r="X84" s="109"/>
      <c r="Y84" s="109"/>
      <c r="Z84" s="109"/>
      <c r="AA84" s="109"/>
      <c r="AB84" s="109"/>
      <c r="AC84" s="109"/>
      <c r="AD84" s="109"/>
      <c r="AE84" s="109"/>
      <c r="AF84" s="109"/>
      <c r="AG84" s="109"/>
    </row>
    <row r="85" spans="2:33" ht="15" customHeight="1">
      <c r="B85" s="109" t="s">
        <v>3683</v>
      </c>
      <c r="C85" s="109"/>
      <c r="D85" s="109"/>
      <c r="E85" s="109"/>
      <c r="F85" s="109"/>
      <c r="G85" s="109"/>
      <c r="H85" s="109"/>
      <c r="I85" s="109"/>
      <c r="J85" s="109"/>
      <c r="K85" s="109"/>
      <c r="L85" s="109"/>
      <c r="M85" s="109"/>
      <c r="N85" s="109"/>
      <c r="O85" s="109"/>
      <c r="P85" s="109"/>
      <c r="Q85" s="109"/>
      <c r="R85" s="109"/>
      <c r="S85" s="109"/>
      <c r="T85" s="109"/>
      <c r="U85" s="109"/>
      <c r="V85" s="109"/>
      <c r="W85" s="109"/>
      <c r="X85" s="109"/>
      <c r="Y85" s="109"/>
      <c r="Z85" s="109"/>
      <c r="AA85" s="109"/>
      <c r="AB85" s="109"/>
      <c r="AC85" s="109"/>
      <c r="AD85" s="109"/>
      <c r="AE85" s="109"/>
      <c r="AF85" s="109"/>
      <c r="AG85" s="109"/>
    </row>
    <row r="86" spans="2:33" ht="15" customHeight="1">
      <c r="B86" s="109"/>
      <c r="C86" s="109"/>
      <c r="D86" s="109"/>
      <c r="E86" s="109"/>
      <c r="F86" s="109"/>
      <c r="G86" s="109"/>
      <c r="H86" s="109"/>
      <c r="I86" s="109"/>
      <c r="J86" s="109"/>
      <c r="K86" s="109"/>
      <c r="L86" s="109"/>
      <c r="M86" s="109"/>
      <c r="N86" s="109"/>
      <c r="O86" s="109"/>
      <c r="P86" s="109"/>
      <c r="Q86" s="109"/>
      <c r="R86" s="109"/>
      <c r="S86" s="109"/>
      <c r="T86" s="109"/>
      <c r="U86" s="109"/>
      <c r="V86" s="109"/>
      <c r="W86" s="109"/>
      <c r="X86" s="109"/>
      <c r="Y86" s="109"/>
      <c r="Z86" s="109"/>
      <c r="AA86" s="109"/>
      <c r="AB86" s="109"/>
      <c r="AC86" s="109"/>
      <c r="AD86" s="109"/>
      <c r="AE86" s="109"/>
      <c r="AF86" s="109"/>
      <c r="AG86" s="109"/>
    </row>
    <row r="87" spans="2:33" ht="15" customHeight="1">
      <c r="B87" s="109"/>
      <c r="C87" s="109"/>
      <c r="D87" s="109"/>
      <c r="E87" s="109"/>
      <c r="F87" s="109"/>
      <c r="G87" s="109"/>
      <c r="H87" s="109"/>
      <c r="I87" s="109"/>
      <c r="J87" s="109"/>
      <c r="K87" s="109"/>
      <c r="L87" s="109"/>
      <c r="M87" s="109"/>
      <c r="N87" s="109"/>
      <c r="O87" s="109"/>
      <c r="P87" s="109"/>
      <c r="Q87" s="109"/>
      <c r="R87" s="109"/>
      <c r="S87" s="109"/>
      <c r="T87" s="109"/>
      <c r="U87" s="109"/>
      <c r="V87" s="109"/>
      <c r="W87" s="109"/>
      <c r="X87" s="109"/>
      <c r="Y87" s="109"/>
      <c r="Z87" s="109"/>
      <c r="AA87" s="109"/>
      <c r="AB87" s="109"/>
      <c r="AC87" s="109"/>
      <c r="AD87" s="109"/>
      <c r="AE87" s="109"/>
      <c r="AF87" s="109"/>
      <c r="AG87" s="109"/>
    </row>
    <row r="88" spans="2:33" ht="15" customHeight="1">
      <c r="B88" s="109"/>
      <c r="C88" s="109"/>
      <c r="D88" s="109"/>
      <c r="E88" s="109"/>
      <c r="F88" s="109"/>
      <c r="G88" s="109"/>
      <c r="H88" s="109"/>
      <c r="I88" s="109"/>
      <c r="J88" s="109"/>
      <c r="K88" s="109"/>
      <c r="L88" s="109"/>
      <c r="M88" s="109"/>
      <c r="N88" s="109"/>
      <c r="O88" s="109"/>
      <c r="P88" s="109"/>
      <c r="Q88" s="109"/>
      <c r="R88" s="109"/>
      <c r="S88" s="109"/>
      <c r="T88" s="109"/>
      <c r="U88" s="109"/>
      <c r="V88" s="109"/>
      <c r="W88" s="109"/>
      <c r="X88" s="109"/>
      <c r="Y88" s="109"/>
      <c r="Z88" s="109"/>
      <c r="AA88" s="109"/>
      <c r="AB88" s="109"/>
      <c r="AC88" s="109"/>
      <c r="AD88" s="109"/>
      <c r="AE88" s="109"/>
      <c r="AF88" s="109"/>
      <c r="AG88" s="109"/>
    </row>
    <row r="89" spans="2:33" ht="15" customHeight="1">
      <c r="B89" s="109"/>
      <c r="C89" s="109"/>
      <c r="D89" s="109"/>
      <c r="E89" s="109"/>
      <c r="F89" s="109"/>
      <c r="G89" s="109"/>
      <c r="H89" s="109"/>
      <c r="I89" s="109"/>
      <c r="J89" s="109"/>
      <c r="K89" s="109"/>
      <c r="L89" s="109"/>
      <c r="M89" s="109"/>
      <c r="N89" s="109"/>
      <c r="O89" s="109"/>
      <c r="P89" s="109"/>
      <c r="Q89" s="109"/>
      <c r="R89" s="109"/>
      <c r="S89" s="109"/>
      <c r="T89" s="109"/>
      <c r="U89" s="109"/>
      <c r="V89" s="109"/>
      <c r="W89" s="109"/>
      <c r="X89" s="109"/>
      <c r="Y89" s="109"/>
      <c r="Z89" s="109"/>
      <c r="AA89" s="109"/>
      <c r="AB89" s="109"/>
      <c r="AC89" s="109"/>
      <c r="AD89" s="109"/>
      <c r="AE89" s="109"/>
      <c r="AF89" s="109"/>
      <c r="AG89" s="109"/>
    </row>
    <row r="90" spans="2:33" ht="15" customHeight="1">
      <c r="B90" s="109"/>
      <c r="C90" s="109"/>
      <c r="D90" s="109"/>
      <c r="E90" s="109"/>
      <c r="F90" s="109"/>
      <c r="G90" s="109"/>
      <c r="H90" s="109"/>
      <c r="I90" s="109"/>
      <c r="J90" s="109"/>
      <c r="K90" s="109"/>
      <c r="L90" s="109"/>
      <c r="M90" s="109"/>
      <c r="N90" s="109"/>
      <c r="O90" s="109"/>
      <c r="P90" s="109"/>
      <c r="Q90" s="109"/>
      <c r="R90" s="109"/>
      <c r="S90" s="109"/>
      <c r="T90" s="109"/>
      <c r="U90" s="109"/>
      <c r="V90" s="109"/>
      <c r="W90" s="109"/>
      <c r="X90" s="109"/>
      <c r="Y90" s="109"/>
      <c r="Z90" s="109"/>
      <c r="AA90" s="109"/>
      <c r="AB90" s="109"/>
      <c r="AC90" s="109"/>
      <c r="AD90" s="109"/>
      <c r="AE90" s="109"/>
      <c r="AF90" s="109"/>
      <c r="AG90" s="109"/>
    </row>
    <row r="91" spans="2:33" ht="12" customHeight="1">
      <c r="B91" s="109"/>
      <c r="C91" s="109"/>
      <c r="D91" s="109"/>
      <c r="E91" s="109"/>
      <c r="F91" s="109"/>
      <c r="G91" s="109"/>
      <c r="H91" s="109"/>
      <c r="I91" s="109"/>
      <c r="J91" s="109"/>
      <c r="K91" s="109"/>
      <c r="L91" s="109"/>
      <c r="M91" s="109"/>
      <c r="N91" s="109"/>
      <c r="O91" s="109"/>
      <c r="P91" s="109"/>
      <c r="Q91" s="109"/>
      <c r="R91" s="109"/>
      <c r="S91" s="109"/>
      <c r="T91" s="109"/>
      <c r="U91" s="109"/>
      <c r="V91" s="109"/>
      <c r="W91" s="109"/>
      <c r="X91" s="109"/>
      <c r="Y91" s="109"/>
      <c r="Z91" s="109"/>
      <c r="AA91" s="109"/>
      <c r="AB91" s="109"/>
      <c r="AC91" s="109"/>
      <c r="AD91" s="109"/>
      <c r="AE91" s="109"/>
      <c r="AF91" s="109"/>
      <c r="AG91" s="109"/>
    </row>
    <row r="92" spans="2:33" ht="15" customHeight="1">
      <c r="B92" s="109"/>
      <c r="C92" s="109"/>
      <c r="D92" s="109"/>
      <c r="E92" s="109"/>
      <c r="F92" s="109"/>
      <c r="G92" s="109"/>
      <c r="H92" s="109"/>
      <c r="I92" s="109"/>
      <c r="J92" s="109"/>
      <c r="K92" s="109"/>
      <c r="L92" s="109"/>
      <c r="M92" s="109"/>
      <c r="N92" s="109"/>
      <c r="O92" s="109"/>
      <c r="P92" s="109"/>
      <c r="Q92" s="109"/>
      <c r="R92" s="109"/>
      <c r="S92" s="109"/>
      <c r="T92" s="109"/>
      <c r="U92" s="109"/>
      <c r="V92" s="109"/>
      <c r="W92" s="109"/>
      <c r="X92" s="109"/>
      <c r="Y92" s="109"/>
      <c r="Z92" s="109"/>
      <c r="AA92" s="109"/>
      <c r="AB92" s="109"/>
      <c r="AC92" s="109"/>
      <c r="AD92" s="109"/>
      <c r="AE92" s="109"/>
      <c r="AF92" s="109"/>
      <c r="AG92" s="109"/>
    </row>
    <row r="93" spans="2:33" ht="15" customHeight="1">
      <c r="B93" s="109"/>
      <c r="C93" s="109"/>
      <c r="D93" s="109"/>
      <c r="E93" s="109"/>
      <c r="F93" s="109"/>
      <c r="G93" s="109"/>
      <c r="H93" s="109"/>
      <c r="I93" s="109"/>
      <c r="J93" s="109"/>
      <c r="K93" s="109"/>
      <c r="L93" s="109"/>
      <c r="M93" s="109"/>
      <c r="N93" s="109"/>
      <c r="O93" s="109"/>
      <c r="P93" s="109"/>
      <c r="Q93" s="109"/>
      <c r="R93" s="109"/>
      <c r="S93" s="109"/>
      <c r="T93" s="109"/>
      <c r="U93" s="109"/>
      <c r="V93" s="109"/>
      <c r="W93" s="109"/>
      <c r="X93" s="109"/>
      <c r="Y93" s="109"/>
      <c r="Z93" s="109"/>
      <c r="AA93" s="109"/>
      <c r="AB93" s="109"/>
      <c r="AC93" s="109"/>
      <c r="AD93" s="109"/>
      <c r="AE93" s="109"/>
      <c r="AF93" s="109"/>
      <c r="AG93" s="109"/>
    </row>
    <row r="94" spans="2:33" ht="15" customHeight="1">
      <c r="B94" s="109"/>
      <c r="C94" s="109"/>
      <c r="D94" s="109"/>
      <c r="E94" s="109"/>
      <c r="F94" s="109"/>
      <c r="G94" s="109"/>
      <c r="H94" s="109"/>
      <c r="I94" s="109"/>
      <c r="J94" s="109"/>
      <c r="K94" s="109"/>
      <c r="L94" s="109"/>
      <c r="M94" s="109"/>
      <c r="N94" s="109"/>
      <c r="O94" s="109"/>
      <c r="P94" s="109"/>
      <c r="Q94" s="109"/>
      <c r="R94" s="109"/>
      <c r="S94" s="109"/>
      <c r="T94" s="109"/>
      <c r="U94" s="109"/>
      <c r="V94" s="109"/>
      <c r="W94" s="109"/>
      <c r="X94" s="109"/>
      <c r="Y94" s="109"/>
      <c r="Z94" s="109"/>
      <c r="AA94" s="109"/>
      <c r="AB94" s="109"/>
      <c r="AC94" s="109"/>
      <c r="AD94" s="109"/>
      <c r="AE94" s="109"/>
      <c r="AF94" s="109"/>
      <c r="AG94" s="109"/>
    </row>
    <row r="95" spans="2:33" ht="15" customHeight="1">
      <c r="B95" s="109"/>
      <c r="C95" s="109"/>
      <c r="D95" s="109"/>
      <c r="E95" s="109"/>
      <c r="F95" s="109"/>
      <c r="G95" s="109"/>
      <c r="H95" s="109"/>
      <c r="I95" s="109"/>
      <c r="J95" s="109"/>
      <c r="K95" s="109"/>
      <c r="L95" s="109"/>
      <c r="M95" s="109"/>
      <c r="N95" s="109"/>
      <c r="O95" s="109"/>
      <c r="P95" s="109"/>
      <c r="Q95" s="109"/>
      <c r="R95" s="109"/>
      <c r="S95" s="109"/>
      <c r="T95" s="109"/>
      <c r="U95" s="109"/>
      <c r="V95" s="109"/>
      <c r="W95" s="109"/>
      <c r="X95" s="109"/>
      <c r="Y95" s="109"/>
      <c r="Z95" s="109"/>
      <c r="AA95" s="109"/>
      <c r="AB95" s="109"/>
      <c r="AC95" s="109"/>
      <c r="AD95" s="109"/>
      <c r="AE95" s="109"/>
      <c r="AF95" s="109"/>
      <c r="AG95" s="109"/>
    </row>
    <row r="96" spans="2:33" ht="12" customHeight="1">
      <c r="B96" s="109"/>
      <c r="C96" s="109"/>
      <c r="D96" s="109"/>
      <c r="E96" s="109"/>
      <c r="F96" s="109"/>
      <c r="G96" s="109"/>
      <c r="H96" s="109"/>
      <c r="I96" s="109"/>
      <c r="J96" s="109"/>
      <c r="K96" s="109"/>
      <c r="L96" s="109"/>
      <c r="M96" s="109"/>
      <c r="N96" s="109"/>
      <c r="O96" s="109"/>
      <c r="P96" s="109"/>
      <c r="Q96" s="109"/>
      <c r="R96" s="109"/>
      <c r="S96" s="109"/>
      <c r="T96" s="109"/>
      <c r="U96" s="109"/>
      <c r="V96" s="109"/>
      <c r="W96" s="109"/>
      <c r="X96" s="109"/>
      <c r="Y96" s="109"/>
      <c r="Z96" s="109"/>
      <c r="AA96" s="109"/>
      <c r="AB96" s="109"/>
      <c r="AC96" s="109"/>
      <c r="AD96" s="109"/>
      <c r="AE96" s="109"/>
      <c r="AF96" s="109"/>
      <c r="AG96" s="109"/>
    </row>
    <row r="97" spans="2:33" ht="15" customHeight="1">
      <c r="B97" s="109"/>
      <c r="C97" s="109"/>
      <c r="D97" s="109"/>
      <c r="E97" s="109"/>
      <c r="F97" s="109"/>
      <c r="G97" s="109"/>
      <c r="H97" s="109"/>
      <c r="I97" s="109"/>
      <c r="J97" s="109"/>
      <c r="K97" s="109"/>
      <c r="L97" s="109"/>
      <c r="M97" s="109"/>
      <c r="N97" s="109"/>
      <c r="O97" s="109"/>
      <c r="P97" s="109"/>
      <c r="Q97" s="109"/>
      <c r="R97" s="109"/>
      <c r="S97" s="109"/>
      <c r="T97" s="109"/>
      <c r="U97" s="109"/>
      <c r="V97" s="109"/>
      <c r="W97" s="109"/>
      <c r="X97" s="109"/>
      <c r="Y97" s="109"/>
      <c r="Z97" s="109"/>
      <c r="AA97" s="109"/>
      <c r="AB97" s="109"/>
      <c r="AC97" s="109"/>
      <c r="AD97" s="109"/>
      <c r="AE97" s="109"/>
      <c r="AF97" s="109"/>
      <c r="AG97" s="109"/>
    </row>
    <row r="98" spans="2:33" ht="12" customHeight="1">
      <c r="B98" s="109"/>
      <c r="C98" s="109"/>
      <c r="D98" s="109"/>
      <c r="E98" s="109"/>
      <c r="F98" s="109"/>
      <c r="G98" s="109"/>
      <c r="H98" s="109"/>
      <c r="I98" s="109"/>
      <c r="J98" s="109"/>
      <c r="K98" s="109"/>
      <c r="L98" s="109"/>
      <c r="M98" s="109"/>
      <c r="N98" s="109"/>
      <c r="O98" s="109"/>
      <c r="P98" s="109"/>
      <c r="Q98" s="109"/>
      <c r="R98" s="109"/>
      <c r="S98" s="109"/>
      <c r="T98" s="109"/>
      <c r="U98" s="109"/>
      <c r="V98" s="109"/>
      <c r="W98" s="109"/>
      <c r="X98" s="109"/>
      <c r="Y98" s="109"/>
      <c r="Z98" s="109"/>
      <c r="AA98" s="109"/>
      <c r="AB98" s="109"/>
      <c r="AC98" s="109"/>
      <c r="AD98" s="109"/>
      <c r="AE98" s="109"/>
      <c r="AF98" s="109"/>
      <c r="AG98" s="109"/>
    </row>
    <row r="99" spans="2:33" ht="15" customHeight="1">
      <c r="B99" s="109"/>
      <c r="C99" s="109"/>
      <c r="D99" s="109"/>
      <c r="E99" s="109"/>
      <c r="F99" s="109"/>
      <c r="G99" s="109"/>
      <c r="H99" s="109"/>
      <c r="I99" s="109"/>
      <c r="J99" s="109"/>
      <c r="K99" s="109"/>
      <c r="L99" s="109"/>
      <c r="M99" s="109"/>
      <c r="N99" s="109"/>
      <c r="O99" s="109"/>
      <c r="P99" s="109"/>
      <c r="Q99" s="109"/>
      <c r="R99" s="109"/>
      <c r="S99" s="109"/>
      <c r="T99" s="109"/>
      <c r="U99" s="109"/>
      <c r="V99" s="109"/>
      <c r="W99" s="109"/>
      <c r="X99" s="109"/>
      <c r="Y99" s="109"/>
      <c r="Z99" s="109"/>
      <c r="AA99" s="109"/>
      <c r="AB99" s="109"/>
      <c r="AC99" s="109"/>
      <c r="AD99" s="109"/>
      <c r="AE99" s="109"/>
      <c r="AF99" s="109"/>
      <c r="AG99" s="109"/>
    </row>
    <row r="100" spans="2:33" ht="15" customHeight="1">
      <c r="B100" s="109"/>
      <c r="C100" s="109"/>
      <c r="D100" s="109"/>
      <c r="E100" s="109"/>
      <c r="F100" s="109"/>
      <c r="G100" s="109"/>
      <c r="H100" s="109"/>
      <c r="I100" s="109"/>
      <c r="J100" s="109"/>
      <c r="K100" s="109"/>
      <c r="L100" s="109"/>
      <c r="M100" s="109"/>
      <c r="N100" s="109"/>
      <c r="O100" s="109"/>
      <c r="P100" s="109"/>
      <c r="Q100" s="109"/>
      <c r="R100" s="109"/>
      <c r="S100" s="109"/>
      <c r="T100" s="109"/>
      <c r="U100" s="109"/>
      <c r="V100" s="109"/>
      <c r="W100" s="109"/>
      <c r="X100" s="109"/>
      <c r="Y100" s="109"/>
      <c r="Z100" s="109"/>
      <c r="AA100" s="109"/>
      <c r="AB100" s="109"/>
      <c r="AC100" s="109"/>
      <c r="AD100" s="109"/>
      <c r="AE100" s="109"/>
      <c r="AF100" s="109"/>
      <c r="AG100" s="109"/>
    </row>
    <row r="101" spans="2:33" ht="15" customHeight="1">
      <c r="B101" s="109"/>
      <c r="C101" s="109"/>
      <c r="D101" s="109"/>
      <c r="E101" s="109"/>
      <c r="F101" s="109"/>
      <c r="G101" s="109"/>
      <c r="H101" s="109"/>
      <c r="I101" s="109"/>
      <c r="J101" s="109"/>
      <c r="K101" s="109"/>
      <c r="L101" s="109"/>
      <c r="M101" s="109"/>
      <c r="N101" s="109"/>
      <c r="O101" s="109"/>
      <c r="P101" s="109"/>
      <c r="Q101" s="109"/>
      <c r="R101" s="109"/>
      <c r="S101" s="109"/>
      <c r="T101" s="109"/>
      <c r="U101" s="109"/>
      <c r="V101" s="109"/>
      <c r="W101" s="109"/>
      <c r="X101" s="109"/>
      <c r="Y101" s="109"/>
      <c r="Z101" s="109"/>
      <c r="AA101" s="109"/>
      <c r="AB101" s="109"/>
      <c r="AC101" s="109"/>
      <c r="AD101" s="109"/>
      <c r="AE101" s="109"/>
      <c r="AF101" s="109"/>
      <c r="AG101" s="109"/>
    </row>
    <row r="102" spans="2:33" ht="15" customHeight="1">
      <c r="B102" s="109"/>
      <c r="C102" s="109"/>
      <c r="D102" s="109"/>
      <c r="E102" s="109"/>
      <c r="F102" s="109"/>
      <c r="G102" s="109"/>
      <c r="H102" s="109"/>
      <c r="I102" s="109"/>
      <c r="J102" s="109"/>
      <c r="K102" s="109"/>
      <c r="L102" s="109"/>
      <c r="M102" s="109"/>
      <c r="N102" s="109"/>
      <c r="O102" s="109"/>
      <c r="P102" s="109"/>
      <c r="Q102" s="109"/>
      <c r="R102" s="109"/>
      <c r="S102" s="109"/>
      <c r="T102" s="109"/>
      <c r="U102" s="109"/>
      <c r="V102" s="109"/>
      <c r="W102" s="109"/>
      <c r="X102" s="109"/>
      <c r="Y102" s="109"/>
      <c r="Z102" s="109"/>
      <c r="AA102" s="109"/>
      <c r="AB102" s="109"/>
      <c r="AC102" s="109"/>
      <c r="AD102" s="109"/>
      <c r="AE102" s="109"/>
      <c r="AF102" s="109"/>
      <c r="AG102" s="109"/>
    </row>
    <row r="103" spans="2:33" ht="15" customHeight="1">
      <c r="B103" s="109"/>
      <c r="C103" s="109"/>
      <c r="D103" s="109"/>
      <c r="E103" s="109"/>
      <c r="F103" s="109"/>
      <c r="G103" s="109"/>
      <c r="H103" s="109"/>
      <c r="I103" s="109"/>
      <c r="J103" s="109"/>
      <c r="K103" s="109"/>
      <c r="L103" s="109"/>
      <c r="M103" s="109"/>
      <c r="N103" s="109"/>
      <c r="O103" s="109"/>
      <c r="P103" s="109"/>
      <c r="Q103" s="109"/>
      <c r="R103" s="109"/>
      <c r="S103" s="109"/>
      <c r="T103" s="109"/>
      <c r="U103" s="109"/>
      <c r="V103" s="109"/>
      <c r="W103" s="109"/>
      <c r="X103" s="109"/>
      <c r="Y103" s="109"/>
      <c r="Z103" s="109"/>
      <c r="AA103" s="109"/>
      <c r="AB103" s="109"/>
      <c r="AC103" s="109"/>
      <c r="AD103" s="109"/>
      <c r="AE103" s="109"/>
      <c r="AF103" s="109"/>
      <c r="AG103" s="109"/>
    </row>
    <row r="104" spans="2:33" ht="15" customHeight="1">
      <c r="B104" s="109"/>
      <c r="C104" s="109"/>
      <c r="D104" s="109"/>
      <c r="E104" s="109"/>
      <c r="F104" s="109"/>
      <c r="G104" s="109"/>
      <c r="H104" s="109"/>
      <c r="I104" s="109"/>
      <c r="J104" s="109"/>
      <c r="K104" s="109"/>
      <c r="L104" s="109"/>
      <c r="M104" s="109"/>
      <c r="N104" s="109"/>
      <c r="O104" s="109"/>
      <c r="P104" s="109"/>
      <c r="Q104" s="109"/>
      <c r="R104" s="109"/>
      <c r="S104" s="109"/>
      <c r="T104" s="109"/>
      <c r="U104" s="109"/>
      <c r="V104" s="109"/>
      <c r="W104" s="109"/>
      <c r="X104" s="109"/>
      <c r="Y104" s="109"/>
      <c r="Z104" s="109"/>
      <c r="AA104" s="109"/>
      <c r="AB104" s="109"/>
      <c r="AC104" s="109"/>
      <c r="AD104" s="109"/>
      <c r="AE104" s="109"/>
      <c r="AF104" s="109"/>
      <c r="AG104" s="109"/>
    </row>
    <row r="105" spans="2:33" ht="15" customHeight="1">
      <c r="B105" s="109"/>
      <c r="C105" s="109"/>
      <c r="D105" s="109"/>
      <c r="E105" s="109"/>
      <c r="F105" s="109"/>
      <c r="G105" s="109"/>
      <c r="H105" s="109"/>
      <c r="I105" s="109"/>
      <c r="J105" s="109"/>
      <c r="K105" s="109"/>
      <c r="L105" s="109"/>
      <c r="M105" s="109"/>
      <c r="N105" s="109"/>
      <c r="O105" s="109"/>
      <c r="P105" s="109"/>
      <c r="Q105" s="109"/>
      <c r="R105" s="109"/>
      <c r="S105" s="109"/>
      <c r="T105" s="109"/>
      <c r="U105" s="109"/>
      <c r="V105" s="109"/>
      <c r="W105" s="109"/>
      <c r="X105" s="109"/>
      <c r="Y105" s="109"/>
      <c r="Z105" s="109"/>
      <c r="AA105" s="109"/>
      <c r="AB105" s="109"/>
      <c r="AC105" s="109"/>
      <c r="AD105" s="109"/>
      <c r="AE105" s="109"/>
      <c r="AF105" s="109"/>
      <c r="AG105" s="109"/>
    </row>
    <row r="106" spans="2:33" ht="15" customHeight="1">
      <c r="B106" s="109"/>
      <c r="C106" s="109"/>
      <c r="D106" s="109"/>
      <c r="E106" s="109"/>
      <c r="F106" s="109"/>
      <c r="G106" s="109"/>
      <c r="H106" s="109"/>
      <c r="I106" s="109"/>
      <c r="J106" s="109"/>
      <c r="K106" s="109"/>
      <c r="L106" s="109"/>
      <c r="M106" s="109"/>
      <c r="N106" s="109"/>
      <c r="O106" s="109"/>
      <c r="P106" s="109"/>
      <c r="Q106" s="109"/>
      <c r="R106" s="109"/>
      <c r="S106" s="109"/>
      <c r="T106" s="109"/>
      <c r="U106" s="109"/>
      <c r="V106" s="109"/>
      <c r="W106" s="109"/>
      <c r="X106" s="109"/>
      <c r="Y106" s="109"/>
      <c r="Z106" s="109"/>
      <c r="AA106" s="109"/>
      <c r="AB106" s="109"/>
      <c r="AC106" s="109"/>
      <c r="AD106" s="109"/>
      <c r="AE106" s="109"/>
      <c r="AF106" s="109"/>
      <c r="AG106" s="109"/>
    </row>
    <row r="107" spans="2:33" ht="15" customHeight="1">
      <c r="B107" s="109"/>
      <c r="C107" s="109"/>
      <c r="D107" s="109"/>
      <c r="E107" s="109"/>
      <c r="F107" s="109"/>
      <c r="G107" s="109"/>
      <c r="H107" s="109"/>
      <c r="I107" s="109"/>
      <c r="J107" s="109"/>
      <c r="K107" s="109"/>
      <c r="L107" s="109"/>
      <c r="M107" s="109"/>
      <c r="N107" s="109"/>
      <c r="O107" s="109"/>
      <c r="P107" s="109"/>
      <c r="Q107" s="109"/>
      <c r="R107" s="109"/>
      <c r="S107" s="109"/>
      <c r="T107" s="109"/>
      <c r="U107" s="109"/>
      <c r="V107" s="109"/>
      <c r="W107" s="109"/>
      <c r="X107" s="109"/>
      <c r="Y107" s="109"/>
      <c r="Z107" s="109"/>
      <c r="AA107" s="109"/>
      <c r="AB107" s="109"/>
      <c r="AC107" s="109"/>
      <c r="AD107" s="109"/>
      <c r="AE107" s="109"/>
      <c r="AF107" s="109"/>
      <c r="AG107" s="109"/>
    </row>
    <row r="108" spans="2:33" ht="15" customHeight="1">
      <c r="B108" s="109"/>
      <c r="C108" s="109"/>
      <c r="D108" s="109"/>
      <c r="E108" s="109"/>
      <c r="F108" s="109"/>
      <c r="G108" s="109"/>
      <c r="H108" s="109"/>
      <c r="I108" s="109"/>
      <c r="J108" s="109"/>
      <c r="K108" s="109"/>
      <c r="L108" s="109"/>
      <c r="M108" s="109"/>
      <c r="N108" s="109"/>
      <c r="O108" s="109"/>
      <c r="P108" s="109"/>
      <c r="Q108" s="109"/>
      <c r="R108" s="109"/>
      <c r="S108" s="109"/>
      <c r="T108" s="109"/>
      <c r="U108" s="109"/>
      <c r="V108" s="109"/>
      <c r="W108" s="109"/>
      <c r="X108" s="109"/>
      <c r="Y108" s="109"/>
      <c r="Z108" s="109"/>
      <c r="AA108" s="109"/>
      <c r="AB108" s="109"/>
      <c r="AC108" s="109"/>
      <c r="AD108" s="109"/>
      <c r="AE108" s="109"/>
      <c r="AF108" s="109"/>
      <c r="AG108" s="109"/>
    </row>
    <row r="109" spans="2:33" ht="15" customHeight="1">
      <c r="B109" s="109"/>
      <c r="C109" s="109"/>
      <c r="D109" s="109"/>
      <c r="E109" s="109"/>
      <c r="F109" s="109"/>
      <c r="G109" s="109"/>
      <c r="H109" s="109"/>
      <c r="I109" s="109"/>
      <c r="J109" s="109"/>
      <c r="K109" s="109"/>
      <c r="L109" s="109"/>
      <c r="M109" s="109"/>
      <c r="N109" s="109"/>
      <c r="O109" s="109"/>
      <c r="P109" s="109"/>
      <c r="Q109" s="109"/>
      <c r="R109" s="109"/>
      <c r="S109" s="109"/>
      <c r="T109" s="109"/>
      <c r="U109" s="109"/>
      <c r="V109" s="109"/>
      <c r="W109" s="109"/>
      <c r="X109" s="109"/>
      <c r="Y109" s="109"/>
      <c r="Z109" s="109"/>
      <c r="AA109" s="109"/>
      <c r="AB109" s="109"/>
      <c r="AC109" s="109"/>
      <c r="AD109" s="109"/>
      <c r="AE109" s="109"/>
      <c r="AF109" s="109" t="s">
        <v>200</v>
      </c>
      <c r="AG109" s="109"/>
    </row>
    <row r="114" spans="2:32" ht="12" customHeight="1"/>
    <row r="117" spans="2:32" ht="15" customHeight="1">
      <c r="B117" s="207"/>
      <c r="C117" s="207"/>
      <c r="D117" s="207"/>
      <c r="E117" s="207"/>
      <c r="F117" s="207"/>
      <c r="G117" s="207"/>
      <c r="H117" s="207"/>
      <c r="I117" s="207"/>
      <c r="J117" s="207"/>
      <c r="K117" s="207"/>
      <c r="L117" s="207"/>
      <c r="M117" s="207"/>
      <c r="N117" s="207"/>
      <c r="O117" s="207"/>
      <c r="P117" s="207"/>
      <c r="Q117" s="207"/>
      <c r="R117" s="207"/>
      <c r="S117" s="207"/>
      <c r="T117" s="207"/>
      <c r="U117" s="207"/>
      <c r="V117" s="207"/>
      <c r="W117" s="207"/>
      <c r="X117" s="207"/>
      <c r="Y117" s="207"/>
      <c r="Z117" s="207"/>
      <c r="AA117" s="207"/>
      <c r="AB117" s="207"/>
      <c r="AC117" s="207"/>
      <c r="AD117" s="207"/>
      <c r="AE117" s="207"/>
      <c r="AF117" s="207"/>
    </row>
    <row r="129" s="19" customFormat="1" ht="12" customHeight="1"/>
    <row r="130" s="19" customFormat="1" ht="12" customHeight="1"/>
    <row r="131" s="19" customFormat="1" ht="12" customHeight="1"/>
    <row r="132" s="19" customFormat="1" ht="12" customHeight="1"/>
    <row r="133" s="19" customFormat="1" ht="12" customHeight="1"/>
    <row r="134" s="19" customFormat="1" ht="12" customHeight="1"/>
    <row r="135" s="19" customFormat="1" ht="12" customHeight="1"/>
    <row r="136" s="19" customFormat="1" ht="12" customHeight="1"/>
    <row r="137" s="19" customFormat="1" ht="12" customHeight="1"/>
    <row r="138" s="19" customFormat="1" ht="12" customHeight="1"/>
    <row r="139" s="19" customFormat="1" ht="12" customHeight="1"/>
    <row r="140" s="19" customFormat="1" ht="12" customHeight="1"/>
    <row r="141" s="19" customFormat="1" ht="12" customHeight="1"/>
    <row r="142" s="19" customFormat="1" ht="12" customHeight="1"/>
    <row r="143" s="19" customFormat="1" ht="12" customHeight="1"/>
    <row r="144" s="19" customFormat="1" ht="12" customHeight="1"/>
    <row r="145" s="19" customFormat="1" ht="12" customHeight="1"/>
    <row r="146" s="19" customFormat="1" ht="12" customHeight="1"/>
    <row r="147" s="19" customFormat="1" ht="12" customHeight="1"/>
    <row r="148" s="19" customFormat="1" ht="12" customHeight="1"/>
    <row r="149" s="19" customFormat="1" ht="12" customHeight="1"/>
    <row r="150" s="19" customFormat="1" ht="15" customHeight="1"/>
    <row r="151" s="19" customFormat="1" ht="15" customHeight="1"/>
    <row r="152" s="19" customFormat="1" ht="15" customHeight="1"/>
    <row r="153" s="19" customFormat="1" ht="15" customHeight="1"/>
    <row r="154" s="19" customFormat="1" ht="15" customHeight="1"/>
    <row r="155" s="19" customFormat="1" ht="15" customHeight="1"/>
    <row r="156" s="19" customFormat="1" ht="15" customHeight="1"/>
    <row r="157" s="19" customFormat="1" ht="15" customHeight="1"/>
    <row r="158" s="19" customFormat="1" ht="15" customHeight="1"/>
    <row r="159" s="19" customFormat="1" ht="15" customHeight="1"/>
    <row r="160" s="19" customFormat="1" ht="15" customHeight="1"/>
    <row r="161" s="19" customFormat="1" ht="15" customHeight="1"/>
    <row r="162" s="19" customFormat="1" ht="15" customHeight="1"/>
    <row r="163" s="19" customFormat="1" ht="12" customHeight="1"/>
    <row r="164" s="19" customFormat="1" ht="15" customHeight="1"/>
    <row r="165" s="19" customFormat="1" ht="15" customHeight="1"/>
    <row r="166" s="19" customFormat="1" ht="15" customHeight="1"/>
    <row r="167" s="19" customFormat="1" ht="15" customHeight="1"/>
    <row r="168" s="19" customFormat="1" ht="15" customHeight="1"/>
    <row r="169" s="19" customFormat="1" ht="15" customHeight="1"/>
    <row r="170" s="19" customFormat="1" ht="15" customHeight="1"/>
    <row r="171" s="19" customFormat="1" ht="15" customHeight="1"/>
    <row r="172" s="19" customFormat="1" ht="12" customHeight="1"/>
    <row r="173" s="19" customFormat="1" ht="15" customHeight="1"/>
    <row r="174" s="19" customFormat="1" ht="15" customHeight="1"/>
    <row r="175" s="19" customFormat="1" ht="15" customHeight="1"/>
    <row r="176" s="19" customFormat="1" ht="15" customHeight="1"/>
    <row r="177" s="19" customFormat="1" ht="15" customHeight="1"/>
    <row r="178" s="19" customFormat="1" ht="15" customHeight="1"/>
    <row r="179" s="19" customFormat="1" ht="15" customHeight="1"/>
    <row r="180" s="19" customFormat="1" ht="15" customHeight="1"/>
    <row r="181" s="19" customFormat="1" ht="12" customHeight="1"/>
    <row r="182" s="19" customFormat="1" ht="12" customHeight="1"/>
    <row r="183" s="19" customFormat="1" ht="15" customHeight="1"/>
    <row r="184" s="19" customFormat="1" ht="15" customHeight="1"/>
    <row r="185" s="19" customFormat="1" ht="15" customHeight="1"/>
    <row r="186" s="19" customFormat="1" ht="15" customHeight="1"/>
    <row r="187" s="19" customFormat="1" ht="15" customHeight="1"/>
    <row r="188" s="19" customFormat="1" ht="12" customHeight="1"/>
    <row r="189" s="19" customFormat="1" ht="15" customHeight="1"/>
    <row r="190" s="19" customFormat="1" ht="15" customHeight="1"/>
    <row r="191" s="19" customFormat="1" ht="15" customHeight="1"/>
    <row r="192" s="19" customFormat="1" ht="15" customHeight="1"/>
    <row r="193" s="19" customFormat="1" ht="15" customHeight="1"/>
    <row r="194" s="19" customFormat="1" ht="12" customHeight="1"/>
    <row r="195" s="19" customFormat="1" ht="15" customHeight="1"/>
    <row r="196" s="19" customFormat="1" ht="15" customHeight="1"/>
    <row r="197" s="19" customFormat="1" ht="15" customHeight="1"/>
    <row r="198" s="19" customFormat="1" ht="15" customHeight="1"/>
    <row r="199" s="19" customFormat="1" ht="15" customHeight="1"/>
    <row r="200" s="19" customFormat="1" ht="12" customHeight="1"/>
    <row r="201" s="19" customFormat="1" ht="15" customHeight="1"/>
    <row r="202" s="19" customFormat="1" ht="15" customHeight="1"/>
    <row r="203" s="19" customFormat="1" ht="15" customHeight="1"/>
    <row r="204" s="19" customFormat="1" ht="12" customHeight="1"/>
    <row r="205" s="19" customFormat="1" ht="15" customHeight="1"/>
    <row r="206" s="19" customFormat="1" ht="15" customHeight="1"/>
    <row r="207" s="19" customFormat="1" ht="15" customHeight="1"/>
    <row r="208" s="19" customFormat="1" ht="15" customHeight="1"/>
    <row r="209" s="19" customFormat="1" ht="12" customHeight="1"/>
    <row r="210" s="19" customFormat="1" ht="15" customHeight="1"/>
    <row r="211" s="19" customFormat="1" ht="15" customHeight="1"/>
    <row r="212" s="19" customFormat="1" ht="15" customHeight="1"/>
    <row r="213" s="19" customFormat="1" ht="15" customHeight="1"/>
    <row r="214" s="19" customFormat="1" ht="15" customHeight="1"/>
    <row r="215" s="19" customFormat="1" ht="15" customHeight="1"/>
    <row r="216" s="19" customFormat="1" ht="15" customHeight="1"/>
    <row r="217" s="19" customFormat="1" ht="15" customHeight="1"/>
    <row r="218" s="19" customFormat="1" ht="15" customHeight="1"/>
    <row r="219" s="19" customFormat="1" ht="15" customHeight="1"/>
    <row r="220" s="19" customFormat="1" ht="15" customHeight="1"/>
    <row r="221" s="19" customFormat="1" ht="15" customHeight="1"/>
    <row r="222" s="19" customFormat="1" ht="15" customHeight="1"/>
    <row r="223" s="19" customFormat="1" ht="15" customHeight="1"/>
    <row r="224" s="19" customFormat="1" ht="15" customHeight="1"/>
    <row r="225" s="19" customFormat="1" ht="15" customHeight="1"/>
    <row r="226" s="19" customFormat="1" ht="15" customHeight="1"/>
    <row r="227" s="19" customFormat="1" ht="15" customHeight="1"/>
    <row r="228" s="19" customFormat="1" ht="15" customHeight="1"/>
    <row r="229" s="19" customFormat="1" ht="15" customHeight="1"/>
    <row r="230" s="19" customFormat="1" ht="15" customHeight="1"/>
    <row r="231" s="19" customFormat="1" ht="15" customHeight="1"/>
    <row r="232" s="19" customFormat="1" ht="15" customHeight="1"/>
    <row r="233" s="19" customFormat="1" ht="15" customHeight="1"/>
    <row r="234" s="19" customFormat="1" ht="15" customHeight="1"/>
    <row r="235" s="19" customFormat="1" ht="15" customHeight="1"/>
    <row r="236" s="19" customFormat="1" ht="15" customHeight="1"/>
    <row r="237" s="19" customFormat="1" ht="15" customHeight="1"/>
    <row r="238" s="19" customFormat="1" ht="15" customHeight="1"/>
    <row r="239" s="19" customFormat="1" ht="15" customHeight="1"/>
    <row r="240" s="19" customFormat="1" ht="15" customHeight="1"/>
    <row r="241" s="19" customFormat="1" ht="15" customHeight="1"/>
    <row r="242" s="19" customFormat="1" ht="15" customHeight="1"/>
    <row r="243" s="19" customFormat="1" ht="15" customHeight="1"/>
    <row r="244" s="19" customFormat="1" ht="15" customHeight="1"/>
    <row r="245" s="19" customFormat="1" ht="15" customHeight="1"/>
    <row r="246" s="19" customFormat="1" ht="15" customHeight="1"/>
    <row r="247" s="19" customFormat="1" ht="15" customHeight="1"/>
    <row r="248" s="19" customFormat="1" ht="12" customHeight="1"/>
    <row r="249" s="19" customFormat="1" ht="15" customHeight="1"/>
    <row r="250" s="19" customFormat="1" ht="15" customHeight="1"/>
    <row r="251" s="19" customFormat="1" ht="15" customHeight="1"/>
    <row r="252" s="19" customFormat="1" ht="12" customHeight="1"/>
    <row r="253" s="19" customFormat="1" ht="15" customHeight="1"/>
    <row r="254" s="19" customFormat="1" ht="15" customHeight="1"/>
    <row r="255" s="19" customFormat="1" ht="15" customHeight="1"/>
    <row r="256" s="19" customFormat="1" ht="12" customHeight="1"/>
    <row r="259" spans="2:32" ht="15" customHeight="1">
      <c r="B259" s="207"/>
      <c r="C259" s="207"/>
      <c r="D259" s="207"/>
      <c r="E259" s="207"/>
      <c r="F259" s="207"/>
      <c r="G259" s="207"/>
      <c r="H259" s="207"/>
      <c r="I259" s="207"/>
      <c r="J259" s="207"/>
      <c r="K259" s="207"/>
      <c r="L259" s="207"/>
      <c r="M259" s="207"/>
      <c r="N259" s="207"/>
      <c r="O259" s="207"/>
      <c r="P259" s="207"/>
      <c r="Q259" s="207"/>
      <c r="R259" s="207"/>
      <c r="S259" s="207"/>
      <c r="T259" s="207"/>
      <c r="U259" s="207"/>
      <c r="V259" s="207"/>
      <c r="W259" s="207"/>
      <c r="X259" s="207"/>
      <c r="Y259" s="207"/>
      <c r="Z259" s="207"/>
      <c r="AA259" s="207"/>
      <c r="AB259" s="207"/>
      <c r="AC259" s="207"/>
      <c r="AD259" s="207"/>
      <c r="AE259" s="207"/>
      <c r="AF259" s="207"/>
    </row>
    <row r="268" spans="2:32" ht="12" customHeight="1"/>
    <row r="269" spans="2:32" ht="12" customHeight="1"/>
    <row r="270" spans="2:32" ht="12" customHeight="1"/>
    <row r="271" spans="2:32" ht="12" customHeight="1"/>
    <row r="272" spans="2:32" ht="12" customHeight="1"/>
    <row r="273" s="19" customFormat="1" ht="12" customHeight="1"/>
    <row r="274" s="19" customFormat="1" ht="12" customHeight="1"/>
    <row r="275" s="19" customFormat="1" ht="12" customHeight="1"/>
    <row r="276" s="19" customFormat="1" ht="12" customHeight="1"/>
    <row r="277" s="19" customFormat="1" ht="12" customHeight="1"/>
    <row r="278" s="19" customFormat="1" ht="12" customHeight="1"/>
    <row r="279" s="19" customFormat="1" ht="12" customHeight="1"/>
    <row r="280" s="19" customFormat="1" ht="12" customHeight="1"/>
    <row r="281" s="19" customFormat="1" ht="12" customHeight="1"/>
    <row r="282" s="19" customFormat="1" ht="12" customHeight="1"/>
    <row r="283" s="19" customFormat="1" ht="12" customHeight="1"/>
    <row r="284" s="19" customFormat="1" ht="12" customHeight="1"/>
    <row r="285" s="19" customFormat="1" ht="12" customHeight="1"/>
    <row r="286" s="19" customFormat="1" ht="12" customHeight="1"/>
    <row r="287" s="19" customFormat="1" ht="12" customHeight="1"/>
    <row r="288" s="19" customFormat="1" ht="12" customHeight="1"/>
    <row r="289" s="19" customFormat="1" ht="12" customHeight="1"/>
    <row r="290" s="19" customFormat="1" ht="12" customHeight="1"/>
    <row r="291" s="19" customFormat="1" ht="12" customHeight="1"/>
    <row r="292" s="19" customFormat="1" ht="12" customHeight="1"/>
    <row r="293" s="19" customFormat="1" ht="12" customHeight="1"/>
    <row r="294" s="19" customFormat="1" ht="12" customHeight="1"/>
    <row r="295" s="19" customFormat="1" ht="12" customHeight="1"/>
    <row r="296" s="19" customFormat="1" ht="12" customHeight="1"/>
    <row r="297" s="19" customFormat="1" ht="12" customHeight="1"/>
    <row r="298" s="19" customFormat="1" ht="12" customHeight="1"/>
    <row r="299" s="19" customFormat="1" ht="12" customHeight="1"/>
    <row r="300" s="19" customFormat="1" ht="15" customHeight="1"/>
    <row r="301" s="19" customFormat="1" ht="15" customHeight="1"/>
    <row r="302" s="19" customFormat="1" ht="15" customHeight="1"/>
    <row r="303" s="19" customFormat="1" ht="15" customHeight="1"/>
    <row r="304" s="19" customFormat="1" ht="15" customHeight="1"/>
    <row r="305" s="19" customFormat="1" ht="15" customHeight="1"/>
    <row r="306" s="19" customFormat="1" ht="15" customHeight="1"/>
    <row r="307" s="19" customFormat="1" ht="15" customHeight="1"/>
    <row r="308" s="19" customFormat="1" ht="15" customHeight="1"/>
    <row r="309" s="19" customFormat="1" ht="15" customHeight="1"/>
    <row r="310" s="19" customFormat="1" ht="12" customHeight="1"/>
    <row r="311" s="19" customFormat="1" ht="15" customHeight="1"/>
    <row r="312" s="19" customFormat="1" ht="15" customHeight="1"/>
    <row r="313" s="19" customFormat="1" ht="15" customHeight="1"/>
    <row r="314" s="19" customFormat="1" ht="15" customHeight="1"/>
    <row r="315" s="19" customFormat="1" ht="15" customHeight="1"/>
    <row r="316" s="19" customFormat="1" ht="15" customHeight="1"/>
    <row r="317" s="19" customFormat="1" ht="15" customHeight="1"/>
    <row r="318" s="19" customFormat="1" ht="15" customHeight="1"/>
    <row r="319" s="19" customFormat="1" ht="15" customHeight="1"/>
    <row r="320" s="19" customFormat="1" ht="15" customHeight="1"/>
    <row r="321" s="19" customFormat="1" ht="15" customHeight="1"/>
    <row r="322" s="19" customFormat="1" ht="15" customHeight="1"/>
    <row r="323" s="19" customFormat="1" ht="15" customHeight="1"/>
    <row r="324" s="19" customFormat="1" ht="15" customHeight="1"/>
    <row r="325" s="19" customFormat="1" ht="15" customHeight="1"/>
    <row r="326" s="19" customFormat="1" ht="15" customHeight="1"/>
    <row r="327" s="19" customFormat="1" ht="12" customHeight="1"/>
    <row r="328" s="19" customFormat="1" ht="15" customHeight="1"/>
    <row r="329" s="19" customFormat="1" ht="12" customHeight="1"/>
    <row r="330" s="19" customFormat="1" ht="15" customHeight="1"/>
    <row r="331" s="19" customFormat="1" ht="15" customHeight="1"/>
    <row r="332" s="19" customFormat="1" ht="15" customHeight="1"/>
    <row r="333" s="19" customFormat="1" ht="15" customHeight="1"/>
    <row r="334" s="19" customFormat="1" ht="15" customHeight="1"/>
    <row r="335" s="19" customFormat="1" ht="15" customHeight="1"/>
    <row r="336" s="19" customFormat="1" ht="15" customHeight="1"/>
    <row r="339" spans="2:32" ht="15" customHeight="1">
      <c r="B339" s="207"/>
      <c r="C339" s="207"/>
      <c r="D339" s="207"/>
      <c r="E339" s="207"/>
      <c r="F339" s="207"/>
      <c r="G339" s="207"/>
      <c r="H339" s="207"/>
      <c r="I339" s="207"/>
      <c r="J339" s="207"/>
      <c r="K339" s="207"/>
      <c r="L339" s="207"/>
      <c r="M339" s="207"/>
      <c r="N339" s="207"/>
      <c r="O339" s="207"/>
      <c r="P339" s="207"/>
      <c r="Q339" s="207"/>
      <c r="R339" s="207"/>
      <c r="S339" s="207"/>
      <c r="T339" s="207"/>
      <c r="U339" s="207"/>
      <c r="V339" s="207"/>
      <c r="W339" s="207"/>
      <c r="X339" s="207"/>
      <c r="Y339" s="207"/>
      <c r="Z339" s="207"/>
      <c r="AA339" s="207"/>
      <c r="AB339" s="207"/>
      <c r="AC339" s="207"/>
      <c r="AD339" s="207"/>
      <c r="AE339" s="207"/>
      <c r="AF339" s="207"/>
    </row>
    <row r="348" spans="2:32" ht="12" customHeight="1"/>
    <row r="349" spans="2:32" ht="12" customHeight="1"/>
    <row r="350" spans="2:32" ht="12" customHeight="1"/>
    <row r="351" spans="2:32" ht="12" customHeight="1"/>
    <row r="352" spans="2:32" ht="12" customHeight="1"/>
    <row r="353" s="19" customFormat="1" ht="12" customHeight="1"/>
    <row r="354" s="19" customFormat="1" ht="12" customHeight="1"/>
    <row r="355" s="19" customFormat="1" ht="12" customHeight="1"/>
    <row r="356" s="19" customFormat="1" ht="12" customHeight="1"/>
    <row r="357" s="19" customFormat="1" ht="12" customHeight="1"/>
    <row r="358" s="19" customFormat="1" ht="12" customHeight="1"/>
    <row r="359" s="19" customFormat="1" ht="12" customHeight="1"/>
    <row r="360" s="19" customFormat="1" ht="12" customHeight="1"/>
    <row r="361" s="19" customFormat="1" ht="12" customHeight="1"/>
    <row r="362" s="19" customFormat="1" ht="12" customHeight="1"/>
    <row r="363" s="19" customFormat="1" ht="12" customHeight="1"/>
    <row r="364" s="19" customFormat="1" ht="12" customHeight="1"/>
    <row r="365" s="19" customFormat="1" ht="12" customHeight="1"/>
    <row r="366" s="19" customFormat="1" ht="12" customHeight="1"/>
    <row r="367" s="19" customFormat="1" ht="12" customHeight="1"/>
    <row r="368" s="19" customFormat="1" ht="12" customHeight="1"/>
    <row r="369" s="19" customFormat="1" ht="12" customHeight="1"/>
    <row r="370" s="19" customFormat="1" ht="12" customHeight="1"/>
    <row r="371" s="19" customFormat="1" ht="12" customHeight="1"/>
    <row r="372" s="19" customFormat="1" ht="12" customHeight="1"/>
    <row r="373" s="19" customFormat="1" ht="12" customHeight="1"/>
    <row r="374" s="19" customFormat="1" ht="12" customHeight="1"/>
    <row r="375" s="19" customFormat="1" ht="15" customHeight="1"/>
    <row r="376" s="19" customFormat="1" ht="15" customHeight="1"/>
    <row r="377" s="19" customFormat="1" ht="15" customHeight="1"/>
    <row r="378" s="19" customFormat="1" ht="15" customHeight="1"/>
    <row r="379" s="19" customFormat="1" ht="15" customHeight="1"/>
    <row r="380" s="19" customFormat="1" ht="15" customHeight="1"/>
    <row r="381" s="19" customFormat="1" ht="15" customHeight="1"/>
    <row r="382" s="19" customFormat="1" ht="15" customHeight="1"/>
    <row r="383" s="19" customFormat="1" ht="15" customHeight="1"/>
    <row r="384" s="19" customFormat="1" ht="15" customHeight="1"/>
    <row r="385" s="19" customFormat="1" ht="12" customHeight="1"/>
    <row r="386" s="19" customFormat="1" ht="15" customHeight="1"/>
    <row r="387" s="19" customFormat="1" ht="15" customHeight="1"/>
    <row r="388" s="19" customFormat="1" ht="15" customHeight="1"/>
    <row r="389" s="19" customFormat="1" ht="15" customHeight="1"/>
    <row r="390" s="19" customFormat="1" ht="15" customHeight="1"/>
    <row r="391" s="19" customFormat="1" ht="15" customHeight="1"/>
    <row r="392" s="19" customFormat="1" ht="15" customHeight="1"/>
    <row r="393" s="19" customFormat="1" ht="15" customHeight="1"/>
    <row r="394" s="19" customFormat="1" ht="15" customHeight="1"/>
    <row r="395" s="19" customFormat="1" ht="15" customHeight="1"/>
    <row r="396" s="19" customFormat="1" ht="15" customHeight="1"/>
    <row r="397" s="19" customFormat="1" ht="15" customHeight="1"/>
    <row r="398" s="19" customFormat="1" ht="15" customHeight="1"/>
    <row r="399" s="19" customFormat="1" ht="15" customHeight="1"/>
    <row r="400" s="19" customFormat="1" ht="15" customHeight="1"/>
    <row r="401" s="19" customFormat="1" ht="15" customHeight="1"/>
    <row r="402" s="19" customFormat="1" ht="12" customHeight="1"/>
    <row r="403" s="19" customFormat="1" ht="15" customHeight="1"/>
    <row r="404" s="19" customFormat="1" ht="15" customHeight="1"/>
    <row r="405" s="19" customFormat="1" ht="12" customHeight="1"/>
    <row r="406" s="19" customFormat="1" ht="15" customHeight="1"/>
    <row r="407" s="19" customFormat="1" ht="15" customHeight="1"/>
    <row r="408" s="19" customFormat="1" ht="15" customHeight="1"/>
    <row r="409" s="19" customFormat="1" ht="15" customHeight="1"/>
    <row r="410" s="19" customFormat="1" ht="15" customHeight="1"/>
    <row r="411" s="19" customFormat="1" ht="12" customHeight="1"/>
    <row r="412" s="19" customFormat="1" ht="15" customHeight="1"/>
    <row r="413" s="19" customFormat="1" ht="15" customHeight="1"/>
    <row r="414" s="19" customFormat="1" ht="15" customHeight="1"/>
    <row r="415" s="19" customFormat="1" ht="15" customHeight="1"/>
    <row r="416" s="19" customFormat="1" ht="15" customHeight="1"/>
    <row r="417" s="19" customFormat="1" ht="15" customHeight="1"/>
    <row r="418" s="19" customFormat="1" ht="15" customHeight="1"/>
    <row r="419" s="19" customFormat="1" ht="15" customHeight="1"/>
    <row r="420" s="19" customFormat="1" ht="15" customHeight="1"/>
    <row r="421" s="19" customFormat="1" ht="15" customHeight="1"/>
    <row r="422" s="19" customFormat="1" ht="15" customHeight="1"/>
    <row r="423" s="19" customFormat="1" ht="15" customHeight="1"/>
    <row r="424" s="19" customFormat="1" ht="15" customHeight="1"/>
    <row r="425" s="19" customFormat="1" ht="15" customHeight="1"/>
    <row r="426" s="19" customFormat="1" ht="15" customHeight="1"/>
    <row r="427" s="19" customFormat="1" ht="15" customHeight="1"/>
    <row r="428" s="19" customFormat="1" ht="12" customHeight="1"/>
    <row r="429" s="19" customFormat="1" ht="15" customHeight="1"/>
    <row r="430" s="19" customFormat="1" ht="15" customHeight="1"/>
    <row r="431" s="19" customFormat="1" ht="12" customHeight="1"/>
    <row r="432" s="19" customFormat="1" ht="15" customHeight="1"/>
    <row r="433" s="19" customFormat="1" ht="15" customHeight="1"/>
    <row r="434" s="19" customFormat="1" ht="15" customHeight="1"/>
    <row r="435" s="19" customFormat="1" ht="12" customHeight="1"/>
    <row r="436" s="19" customFormat="1" ht="15" customHeight="1"/>
    <row r="437" s="19" customFormat="1" ht="15" customHeight="1"/>
    <row r="438" s="19" customFormat="1" ht="15" customHeight="1"/>
    <row r="439" s="19" customFormat="1" ht="15" customHeight="1"/>
    <row r="440" s="19" customFormat="1" ht="15" customHeight="1"/>
    <row r="441" s="19" customFormat="1" ht="15" customHeight="1"/>
    <row r="442" s="19" customFormat="1" ht="15" customHeight="1"/>
    <row r="443" s="19" customFormat="1" ht="15" customHeight="1"/>
    <row r="444" s="19" customFormat="1" ht="15" customHeight="1"/>
    <row r="445" s="19" customFormat="1" ht="15" customHeight="1"/>
    <row r="446" s="19" customFormat="1" ht="12" customHeight="1"/>
    <row r="447" s="19" customFormat="1" ht="15" customHeight="1"/>
    <row r="448" s="19" customFormat="1" ht="15" customHeight="1"/>
    <row r="449" spans="2:32" ht="12" customHeight="1"/>
    <row r="452" spans="2:32" ht="15" customHeight="1">
      <c r="B452" s="207"/>
      <c r="C452" s="207"/>
      <c r="D452" s="207"/>
      <c r="E452" s="207"/>
      <c r="F452" s="207"/>
      <c r="G452" s="207"/>
      <c r="H452" s="207"/>
      <c r="I452" s="207"/>
      <c r="J452" s="207"/>
      <c r="K452" s="207"/>
      <c r="L452" s="207"/>
      <c r="M452" s="207"/>
      <c r="N452" s="207"/>
      <c r="O452" s="207"/>
      <c r="P452" s="207"/>
      <c r="Q452" s="207"/>
      <c r="R452" s="207"/>
      <c r="S452" s="207"/>
      <c r="T452" s="207"/>
      <c r="U452" s="207"/>
      <c r="V452" s="207"/>
      <c r="W452" s="207"/>
      <c r="X452" s="207"/>
      <c r="Y452" s="207"/>
      <c r="Z452" s="207"/>
      <c r="AA452" s="207"/>
      <c r="AB452" s="207"/>
      <c r="AC452" s="207"/>
      <c r="AD452" s="207"/>
      <c r="AE452" s="207"/>
      <c r="AF452" s="207"/>
    </row>
    <row r="461" spans="2:32" ht="12" customHeight="1"/>
    <row r="462" spans="2:32" ht="12" customHeight="1"/>
    <row r="463" spans="2:32" ht="12" customHeight="1"/>
    <row r="464" spans="2:32" ht="12" customHeight="1"/>
    <row r="465" s="19" customFormat="1" ht="12" customHeight="1"/>
    <row r="466" s="19" customFormat="1" ht="12" customHeight="1"/>
    <row r="467" s="19" customFormat="1" ht="12" customHeight="1"/>
    <row r="468" s="19" customFormat="1" ht="12" customHeight="1"/>
    <row r="469" s="19" customFormat="1" ht="12" customHeight="1"/>
    <row r="470" s="19" customFormat="1" ht="12" customHeight="1"/>
    <row r="471" s="19" customFormat="1" ht="12" customHeight="1"/>
    <row r="472" s="19" customFormat="1" ht="12" customHeight="1"/>
    <row r="473" s="19" customFormat="1" ht="12" customHeight="1"/>
    <row r="474" s="19" customFormat="1" ht="12" customHeight="1"/>
    <row r="475" s="19" customFormat="1" ht="12" customHeight="1"/>
    <row r="476" s="19" customFormat="1" ht="12" customHeight="1"/>
    <row r="477" s="19" customFormat="1" ht="12" customHeight="1"/>
    <row r="478" s="19" customFormat="1" ht="12" customHeight="1"/>
    <row r="479" s="19" customFormat="1" ht="12" customHeight="1"/>
    <row r="480" s="19" customFormat="1" ht="12" customHeight="1"/>
    <row r="481" s="19" customFormat="1" ht="12" customHeight="1"/>
    <row r="482" s="19" customFormat="1" ht="12" customHeight="1"/>
    <row r="483" s="19" customFormat="1" ht="12" customHeight="1"/>
    <row r="484" s="19" customFormat="1" ht="12" customHeight="1"/>
    <row r="485" s="19" customFormat="1" ht="12" customHeight="1"/>
    <row r="486" s="19" customFormat="1" ht="12" customHeight="1"/>
    <row r="487" s="19" customFormat="1" ht="12" customHeight="1"/>
    <row r="488" s="19" customFormat="1" ht="12" customHeight="1"/>
    <row r="489" s="19" customFormat="1" ht="12" customHeight="1"/>
    <row r="490" s="19" customFormat="1" ht="12" customHeight="1"/>
    <row r="491" s="19" customFormat="1" ht="12" customHeight="1"/>
    <row r="492" s="19" customFormat="1" ht="12" customHeight="1"/>
    <row r="493" s="19" customFormat="1" ht="12" customHeight="1"/>
    <row r="494" s="19" customFormat="1" ht="12" customHeight="1"/>
    <row r="495" s="19" customFormat="1" ht="12" customHeight="1"/>
    <row r="496" s="19" customFormat="1" ht="12" customHeight="1"/>
    <row r="497" s="19" customFormat="1" ht="12" customHeight="1"/>
    <row r="498" s="19" customFormat="1" ht="12" customHeight="1"/>
    <row r="499" s="19" customFormat="1" ht="12" customHeight="1"/>
    <row r="500" s="19" customFormat="1" ht="15" customHeight="1"/>
    <row r="501" s="19" customFormat="1" ht="15" customHeight="1"/>
    <row r="502" s="19" customFormat="1" ht="15" customHeight="1"/>
    <row r="503" s="19" customFormat="1" ht="15" customHeight="1"/>
    <row r="504" s="19" customFormat="1" ht="15" customHeight="1"/>
    <row r="505" s="19" customFormat="1" ht="15" customHeight="1"/>
    <row r="506" s="19" customFormat="1" ht="15" customHeight="1"/>
    <row r="507" s="19" customFormat="1" ht="15" customHeight="1"/>
    <row r="508" s="19" customFormat="1" ht="15" customHeight="1"/>
    <row r="509" s="19" customFormat="1" ht="15" customHeight="1"/>
    <row r="510" s="19" customFormat="1" ht="12" customHeight="1"/>
    <row r="511" s="19" customFormat="1" ht="15" customHeight="1"/>
    <row r="512" s="19" customFormat="1" ht="15" customHeight="1"/>
    <row r="513" s="19" customFormat="1" ht="15" customHeight="1"/>
    <row r="514" s="19" customFormat="1" ht="15" customHeight="1"/>
    <row r="515" s="19" customFormat="1" ht="15" customHeight="1"/>
    <row r="516" s="19" customFormat="1" ht="15" customHeight="1"/>
    <row r="517" s="19" customFormat="1" ht="15" customHeight="1"/>
    <row r="518" s="19" customFormat="1" ht="15" customHeight="1"/>
    <row r="519" s="19" customFormat="1" ht="15" customHeight="1"/>
    <row r="520" s="19" customFormat="1" ht="15" customHeight="1"/>
    <row r="521" s="19" customFormat="1" ht="15" customHeight="1"/>
    <row r="522" s="19" customFormat="1" ht="15" customHeight="1"/>
    <row r="523" s="19" customFormat="1" ht="15" customHeight="1"/>
    <row r="524" s="19" customFormat="1" ht="15" customHeight="1"/>
    <row r="525" s="19" customFormat="1" ht="15" customHeight="1"/>
    <row r="526" s="19" customFormat="1" ht="15" customHeight="1"/>
    <row r="527" s="19" customFormat="1" ht="12" customHeight="1"/>
    <row r="528" s="19" customFormat="1" ht="15" customHeight="1"/>
    <row r="529" s="19" customFormat="1" ht="12" customHeight="1"/>
    <row r="530" s="19" customFormat="1" ht="15" customHeight="1"/>
    <row r="531" s="19" customFormat="1" ht="15" customHeight="1"/>
    <row r="532" s="19" customFormat="1" ht="15" customHeight="1"/>
    <row r="533" s="19" customFormat="1" ht="15" customHeight="1"/>
    <row r="534" s="19" customFormat="1" ht="15" customHeight="1"/>
    <row r="535" s="19" customFormat="1" ht="12" customHeight="1"/>
    <row r="536" s="19" customFormat="1" ht="15" customHeight="1"/>
    <row r="537" s="19" customFormat="1" ht="15" customHeight="1"/>
    <row r="538" s="19" customFormat="1" ht="15" customHeight="1"/>
    <row r="539" s="19" customFormat="1" ht="15" customHeight="1"/>
    <row r="540" s="19" customFormat="1" ht="15" customHeight="1"/>
    <row r="541" s="19" customFormat="1" ht="15" customHeight="1"/>
    <row r="542" s="19" customFormat="1" ht="15" customHeight="1"/>
    <row r="543" s="19" customFormat="1" ht="15" customHeight="1"/>
    <row r="544" s="19" customFormat="1" ht="15" customHeight="1"/>
    <row r="545" s="19" customFormat="1" ht="15" customHeight="1"/>
    <row r="546" s="19" customFormat="1" ht="15" customHeight="1"/>
    <row r="547" s="19" customFormat="1" ht="15" customHeight="1"/>
    <row r="548" s="19" customFormat="1" ht="15" customHeight="1"/>
    <row r="549" s="19" customFormat="1" ht="15" customHeight="1"/>
    <row r="550" s="19" customFormat="1" ht="15" customHeight="1"/>
    <row r="551" s="19" customFormat="1" ht="15" customHeight="1"/>
    <row r="552" s="19" customFormat="1" ht="12" customHeight="1"/>
    <row r="553" s="19" customFormat="1" ht="15" customHeight="1"/>
    <row r="554" s="19" customFormat="1" ht="12" customHeight="1"/>
    <row r="555" s="19" customFormat="1" ht="15" customHeight="1"/>
    <row r="556" s="19" customFormat="1" ht="15" customHeight="1"/>
    <row r="557" s="19" customFormat="1" ht="15" customHeight="1"/>
    <row r="558" s="19" customFormat="1" ht="15" customHeight="1"/>
    <row r="559" s="19" customFormat="1" ht="15" customHeight="1"/>
    <row r="560" s="19" customFormat="1" ht="15" customHeight="1"/>
    <row r="565" spans="2:32" ht="15" customHeight="1">
      <c r="B565" s="207"/>
      <c r="C565" s="207"/>
      <c r="D565" s="207"/>
      <c r="E565" s="207"/>
      <c r="F565" s="207"/>
      <c r="G565" s="207"/>
      <c r="H565" s="207"/>
      <c r="I565" s="207"/>
      <c r="J565" s="207"/>
      <c r="K565" s="207"/>
      <c r="L565" s="207"/>
      <c r="M565" s="207"/>
      <c r="N565" s="207"/>
      <c r="O565" s="207"/>
      <c r="P565" s="207"/>
      <c r="Q565" s="207"/>
      <c r="R565" s="207"/>
      <c r="S565" s="207"/>
      <c r="T565" s="207"/>
      <c r="U565" s="207"/>
      <c r="V565" s="207"/>
      <c r="W565" s="207"/>
      <c r="X565" s="207"/>
      <c r="Y565" s="207"/>
      <c r="Z565" s="207"/>
      <c r="AA565" s="207"/>
      <c r="AB565" s="207"/>
      <c r="AC565" s="207"/>
      <c r="AD565" s="207"/>
      <c r="AE565" s="207"/>
      <c r="AF565" s="207"/>
    </row>
    <row r="571" spans="2:32" ht="12" customHeight="1"/>
    <row r="572" spans="2:32" ht="12" customHeight="1"/>
    <row r="573" spans="2:32" ht="12" customHeight="1"/>
    <row r="574" spans="2:32" ht="12" customHeight="1"/>
    <row r="575" spans="2:32" ht="12" customHeight="1"/>
    <row r="576" spans="2:32" ht="12" customHeight="1"/>
    <row r="577" s="19" customFormat="1" ht="12" customHeight="1"/>
    <row r="578" s="19" customFormat="1" ht="12" customHeight="1"/>
    <row r="579" s="19" customFormat="1" ht="12" customHeight="1"/>
    <row r="580" s="19" customFormat="1" ht="12" customHeight="1"/>
    <row r="581" s="19" customFormat="1" ht="12" customHeight="1"/>
    <row r="582" s="19" customFormat="1" ht="12" customHeight="1"/>
    <row r="583" s="19" customFormat="1" ht="12" customHeight="1"/>
    <row r="584" s="19" customFormat="1" ht="12" customHeight="1"/>
    <row r="585" s="19" customFormat="1" ht="12" customHeight="1"/>
    <row r="586" s="19" customFormat="1" ht="12" customHeight="1"/>
    <row r="587" s="19" customFormat="1" ht="12" customHeight="1"/>
    <row r="588" s="19" customFormat="1" ht="12" customHeight="1"/>
    <row r="589" s="19" customFormat="1" ht="12" customHeight="1"/>
    <row r="590" s="19" customFormat="1" ht="12" customHeight="1"/>
    <row r="591" s="19" customFormat="1" ht="12" customHeight="1"/>
    <row r="592" s="19" customFormat="1" ht="12" customHeight="1"/>
    <row r="593" s="19" customFormat="1" ht="12" customHeight="1"/>
    <row r="594" s="19" customFormat="1" ht="12" customHeight="1"/>
    <row r="595" s="19" customFormat="1" ht="12" customHeight="1"/>
    <row r="596" s="19" customFormat="1" ht="12" customHeight="1"/>
    <row r="597" s="19" customFormat="1" ht="12" customHeight="1"/>
    <row r="598" s="19" customFormat="1" ht="12" customHeight="1"/>
    <row r="599" s="19" customFormat="1" ht="12" customHeight="1"/>
    <row r="600" s="19" customFormat="1" ht="15" customHeight="1"/>
    <row r="601" s="19" customFormat="1" ht="15" customHeight="1"/>
    <row r="602" s="19" customFormat="1" ht="15" customHeight="1"/>
    <row r="603" s="19" customFormat="1" ht="15" customHeight="1"/>
    <row r="604" s="19" customFormat="1" ht="15" customHeight="1"/>
    <row r="605" s="19" customFormat="1" ht="15" customHeight="1"/>
    <row r="606" s="19" customFormat="1" ht="15" customHeight="1"/>
    <row r="607" s="19" customFormat="1" ht="15" customHeight="1"/>
    <row r="608" s="19" customFormat="1" ht="15" customHeight="1"/>
    <row r="609" s="19" customFormat="1" ht="12" customHeight="1"/>
    <row r="610" s="19" customFormat="1" ht="15" customHeight="1"/>
    <row r="611" s="19" customFormat="1" ht="15" customHeight="1"/>
    <row r="612" s="19" customFormat="1" ht="15" customHeight="1"/>
    <row r="613" s="19" customFormat="1" ht="15" customHeight="1"/>
    <row r="614" s="19" customFormat="1" ht="15" customHeight="1"/>
    <row r="615" s="19" customFormat="1" ht="15" customHeight="1"/>
    <row r="616" s="19" customFormat="1" ht="15" customHeight="1"/>
    <row r="617" s="19" customFormat="1" ht="15" customHeight="1"/>
    <row r="618" s="19" customFormat="1" ht="15" customHeight="1"/>
    <row r="619" s="19" customFormat="1" ht="15" customHeight="1"/>
    <row r="620" s="19" customFormat="1" ht="15" customHeight="1"/>
    <row r="621" s="19" customFormat="1" ht="15" customHeight="1"/>
    <row r="622" s="19" customFormat="1" ht="15" customHeight="1"/>
    <row r="623" s="19" customFormat="1" ht="15" customHeight="1"/>
    <row r="624" s="19" customFormat="1" ht="15" customHeight="1"/>
    <row r="625" s="19" customFormat="1" ht="12" customHeight="1"/>
    <row r="626" s="19" customFormat="1" ht="15" customHeight="1"/>
    <row r="627" s="19" customFormat="1" ht="12" customHeight="1"/>
    <row r="628" s="19" customFormat="1" ht="15" customHeight="1"/>
    <row r="629" s="19" customFormat="1" ht="15" customHeight="1"/>
    <row r="630" s="19" customFormat="1" ht="15" customHeight="1"/>
    <row r="631" s="19" customFormat="1" ht="15" customHeight="1"/>
    <row r="632" s="19" customFormat="1" ht="12" customHeight="1"/>
    <row r="633" s="19" customFormat="1" ht="15" customHeight="1"/>
    <row r="634" s="19" customFormat="1" ht="15" customHeight="1"/>
    <row r="635" s="19" customFormat="1" ht="15" customHeight="1"/>
    <row r="636" s="19" customFormat="1" ht="15" customHeight="1"/>
    <row r="637" s="19" customFormat="1" ht="15" customHeight="1"/>
    <row r="638" s="19" customFormat="1" ht="15" customHeight="1"/>
    <row r="639" s="19" customFormat="1" ht="15" customHeight="1"/>
    <row r="640" s="19" customFormat="1" ht="15" customHeight="1"/>
    <row r="641" s="19" customFormat="1" ht="15" customHeight="1"/>
    <row r="642" s="19" customFormat="1" ht="15" customHeight="1"/>
    <row r="643" s="19" customFormat="1" ht="15" customHeight="1"/>
    <row r="644" s="19" customFormat="1" ht="15" customHeight="1"/>
    <row r="645" s="19" customFormat="1" ht="15" customHeight="1"/>
    <row r="646" s="19" customFormat="1" ht="15" customHeight="1"/>
    <row r="647" s="19" customFormat="1" ht="15" customHeight="1"/>
    <row r="648" s="19" customFormat="1" ht="12" customHeight="1"/>
    <row r="649" s="19" customFormat="1" ht="15" customHeight="1"/>
    <row r="650" s="19" customFormat="1" ht="12" customHeight="1"/>
    <row r="651" s="19" customFormat="1" ht="15" customHeight="1"/>
    <row r="652" s="19" customFormat="1" ht="12" customHeight="1"/>
    <row r="653" s="19" customFormat="1" ht="15" customHeight="1"/>
    <row r="654" s="19" customFormat="1" ht="15" customHeight="1"/>
    <row r="655" s="19" customFormat="1" ht="12" customHeight="1"/>
    <row r="656" s="19" customFormat="1" ht="15" customHeight="1"/>
    <row r="657" spans="2:32" ht="12" customHeight="1"/>
    <row r="658" spans="2:32" ht="12" customHeight="1"/>
    <row r="660" spans="2:32" ht="12" customHeight="1"/>
    <row r="663" spans="2:32" ht="15" customHeight="1">
      <c r="B663" s="207"/>
      <c r="C663" s="207"/>
      <c r="D663" s="207"/>
      <c r="E663" s="207"/>
      <c r="F663" s="207"/>
      <c r="G663" s="207"/>
      <c r="H663" s="207"/>
      <c r="I663" s="207"/>
      <c r="J663" s="207"/>
      <c r="K663" s="207"/>
      <c r="L663" s="207"/>
      <c r="M663" s="207"/>
      <c r="N663" s="207"/>
      <c r="O663" s="207"/>
      <c r="P663" s="207"/>
      <c r="Q663" s="207"/>
      <c r="R663" s="207"/>
      <c r="S663" s="207"/>
      <c r="T663" s="207"/>
      <c r="U663" s="207"/>
      <c r="V663" s="207"/>
      <c r="W663" s="207"/>
      <c r="X663" s="207"/>
      <c r="Y663" s="207"/>
      <c r="Z663" s="207"/>
      <c r="AA663" s="207"/>
      <c r="AB663" s="207"/>
      <c r="AC663" s="207"/>
      <c r="AD663" s="207"/>
      <c r="AE663" s="207"/>
      <c r="AF663" s="207"/>
    </row>
    <row r="669" spans="2:32" ht="12" customHeight="1"/>
    <row r="670" spans="2:32" ht="12" customHeight="1"/>
    <row r="671" spans="2:32" ht="12" customHeight="1"/>
    <row r="672" spans="2:32" ht="12" customHeight="1"/>
    <row r="673" s="19" customFormat="1" ht="12" customHeight="1"/>
    <row r="674" s="19" customFormat="1" ht="12" customHeight="1"/>
    <row r="675" s="19" customFormat="1" ht="12" customHeight="1"/>
    <row r="676" s="19" customFormat="1" ht="12" customHeight="1"/>
    <row r="677" s="19" customFormat="1" ht="12" customHeight="1"/>
    <row r="678" s="19" customFormat="1" ht="12" customHeight="1"/>
    <row r="679" s="19" customFormat="1" ht="12" customHeight="1"/>
    <row r="680" s="19" customFormat="1" ht="12" customHeight="1"/>
    <row r="681" s="19" customFormat="1" ht="12" customHeight="1"/>
    <row r="682" s="19" customFormat="1" ht="12" customHeight="1"/>
    <row r="683" s="19" customFormat="1" ht="12" customHeight="1"/>
    <row r="684" s="19" customFormat="1" ht="12" customHeight="1"/>
    <row r="685" s="19" customFormat="1" ht="12" customHeight="1"/>
    <row r="686" s="19" customFormat="1" ht="12" customHeight="1"/>
    <row r="687" s="19" customFormat="1" ht="12" customHeight="1"/>
    <row r="688" s="19" customFormat="1" ht="12" customHeight="1"/>
    <row r="689" s="19" customFormat="1" ht="12" customHeight="1"/>
    <row r="690" s="19" customFormat="1" ht="12" customHeight="1"/>
    <row r="691" s="19" customFormat="1" ht="12" customHeight="1"/>
    <row r="692" s="19" customFormat="1" ht="12" customHeight="1"/>
    <row r="693" s="19" customFormat="1" ht="12" customHeight="1"/>
    <row r="694" s="19" customFormat="1" ht="12" customHeight="1"/>
    <row r="695" s="19" customFormat="1" ht="12" customHeight="1"/>
    <row r="696" s="19" customFormat="1" ht="12" customHeight="1"/>
    <row r="697" s="19" customFormat="1" ht="12" customHeight="1"/>
    <row r="698" s="19" customFormat="1" ht="12" customHeight="1"/>
    <row r="699" s="19" customFormat="1" ht="12" customHeight="1"/>
    <row r="700" s="19" customFormat="1" ht="15" customHeight="1"/>
    <row r="701" s="19" customFormat="1" ht="15" customHeight="1"/>
    <row r="702" s="19" customFormat="1" ht="15" customHeight="1"/>
    <row r="703" s="19" customFormat="1" ht="15" customHeight="1"/>
    <row r="704" s="19" customFormat="1" ht="15" customHeight="1"/>
    <row r="705" s="19" customFormat="1" ht="15" customHeight="1"/>
    <row r="706" s="19" customFormat="1" ht="15" customHeight="1"/>
    <row r="707" s="19" customFormat="1" ht="12" customHeight="1"/>
    <row r="708" s="19" customFormat="1" ht="15" customHeight="1"/>
    <row r="709" s="19" customFormat="1" ht="15" customHeight="1"/>
    <row r="710" s="19" customFormat="1" ht="15" customHeight="1"/>
    <row r="711" s="19" customFormat="1" ht="15" customHeight="1"/>
    <row r="712" s="19" customFormat="1" ht="15" customHeight="1"/>
    <row r="713" s="19" customFormat="1" ht="15" customHeight="1"/>
    <row r="714" s="19" customFormat="1" ht="15" customHeight="1"/>
    <row r="715" s="19" customFormat="1" ht="15" customHeight="1"/>
    <row r="716" s="19" customFormat="1" ht="15" customHeight="1"/>
    <row r="717" s="19" customFormat="1" ht="15" customHeight="1"/>
    <row r="718" s="19" customFormat="1" ht="15" customHeight="1"/>
    <row r="719" s="19" customFormat="1" ht="15" customHeight="1"/>
    <row r="720" s="19" customFormat="1" ht="15" customHeight="1"/>
    <row r="723" spans="2:32" ht="12" customHeight="1"/>
    <row r="728" spans="2:32" ht="12" customHeight="1"/>
    <row r="735" spans="2:32" ht="15" customHeight="1">
      <c r="B735" s="207"/>
      <c r="C735" s="207"/>
      <c r="D735" s="207"/>
      <c r="E735" s="207"/>
      <c r="F735" s="207"/>
      <c r="G735" s="207"/>
      <c r="H735" s="207"/>
      <c r="I735" s="207"/>
      <c r="J735" s="207"/>
      <c r="K735" s="207"/>
      <c r="L735" s="207"/>
      <c r="M735" s="207"/>
      <c r="N735" s="207"/>
      <c r="O735" s="207"/>
      <c r="P735" s="207"/>
      <c r="Q735" s="207"/>
      <c r="R735" s="207"/>
      <c r="S735" s="207"/>
      <c r="T735" s="207"/>
      <c r="U735" s="207"/>
      <c r="V735" s="207"/>
      <c r="W735" s="207"/>
      <c r="X735" s="207"/>
      <c r="Y735" s="207"/>
      <c r="Z735" s="207"/>
      <c r="AA735" s="207"/>
      <c r="AB735" s="207"/>
      <c r="AC735" s="207"/>
      <c r="AD735" s="207"/>
      <c r="AE735" s="207"/>
      <c r="AF735" s="207"/>
    </row>
    <row r="737" s="19" customFormat="1" ht="15" customHeight="1"/>
    <row r="738" s="19" customFormat="1" ht="15" customHeight="1"/>
    <row r="739" s="19" customFormat="1" ht="15" customHeight="1"/>
    <row r="740" s="19" customFormat="1" ht="15" customHeight="1"/>
    <row r="741" s="19" customFormat="1" ht="15" customHeight="1"/>
    <row r="742" s="19" customFormat="1" ht="12" customHeight="1"/>
    <row r="743" s="19" customFormat="1" ht="12" customHeight="1"/>
    <row r="744" s="19" customFormat="1" ht="12" customHeight="1"/>
    <row r="745" s="19" customFormat="1" ht="12" customHeight="1"/>
    <row r="746" s="19" customFormat="1" ht="12" customHeight="1"/>
    <row r="747" s="19" customFormat="1" ht="12" customHeight="1"/>
    <row r="748" s="19" customFormat="1" ht="12" customHeight="1"/>
    <row r="749" s="19" customFormat="1" ht="12" customHeight="1"/>
    <row r="750" s="19" customFormat="1" ht="12" customHeight="1"/>
    <row r="751" s="19" customFormat="1" ht="12" customHeight="1"/>
    <row r="752" s="19" customFormat="1" ht="12" customHeight="1"/>
    <row r="753" s="19" customFormat="1" ht="12" customHeight="1"/>
    <row r="754" s="19" customFormat="1" ht="12" customHeight="1"/>
    <row r="755" s="19" customFormat="1" ht="12" customHeight="1"/>
    <row r="756" s="19" customFormat="1" ht="12" customHeight="1"/>
    <row r="757" s="19" customFormat="1" ht="12" customHeight="1"/>
    <row r="758" s="19" customFormat="1" ht="12" customHeight="1"/>
    <row r="759" s="19" customFormat="1" ht="12" customHeight="1"/>
    <row r="760" s="19" customFormat="1" ht="12" customHeight="1"/>
    <row r="761" s="19" customFormat="1" ht="12" customHeight="1"/>
    <row r="762" s="19" customFormat="1" ht="12" customHeight="1"/>
    <row r="763" s="19" customFormat="1" ht="12" customHeight="1"/>
    <row r="764" s="19" customFormat="1" ht="12" customHeight="1"/>
    <row r="765" s="19" customFormat="1" ht="12" customHeight="1"/>
    <row r="766" s="19" customFormat="1" ht="12" customHeight="1"/>
    <row r="767" s="19" customFormat="1" ht="12" customHeight="1"/>
    <row r="768" s="19" customFormat="1" ht="12" customHeight="1"/>
    <row r="769" s="19" customFormat="1" ht="12" customHeight="1"/>
    <row r="770" s="19" customFormat="1" ht="12" customHeight="1"/>
    <row r="771" s="19" customFormat="1" ht="12" customHeight="1"/>
    <row r="772" s="19" customFormat="1" ht="12" customHeight="1"/>
    <row r="773" s="19" customFormat="1" ht="12" customHeight="1"/>
    <row r="774" s="19" customFormat="1" ht="12" customHeight="1"/>
    <row r="775" s="19" customFormat="1" ht="15" customHeight="1"/>
    <row r="776" s="19" customFormat="1" ht="15" customHeight="1"/>
    <row r="777" s="19" customFormat="1" ht="15" customHeight="1"/>
    <row r="778" s="19" customFormat="1" ht="15" customHeight="1"/>
    <row r="779" s="19" customFormat="1" ht="15" customHeight="1"/>
    <row r="780" s="19" customFormat="1" ht="15" customHeight="1"/>
    <row r="781" s="19" customFormat="1" ht="15" customHeight="1"/>
    <row r="782" s="19" customFormat="1" ht="15" customHeight="1"/>
    <row r="783" s="19" customFormat="1" ht="15" customHeight="1"/>
    <row r="784" s="19" customFormat="1" ht="15" customHeight="1"/>
    <row r="785" s="19" customFormat="1" ht="15" customHeight="1"/>
    <row r="786" s="19" customFormat="1" ht="15" customHeight="1"/>
    <row r="787" s="19" customFormat="1" ht="15" customHeight="1"/>
    <row r="788" s="19" customFormat="1" ht="15" customHeight="1"/>
    <row r="789" s="19" customFormat="1" ht="15" customHeight="1"/>
    <row r="790" s="19" customFormat="1" ht="15" customHeight="1"/>
    <row r="791" s="19" customFormat="1" ht="15" customHeight="1"/>
    <row r="792" s="19" customFormat="1" ht="15" customHeight="1"/>
    <row r="793" s="19" customFormat="1" ht="12" customHeight="1"/>
    <row r="794" s="19" customFormat="1" ht="15" customHeight="1"/>
    <row r="795" s="19" customFormat="1" ht="15" customHeight="1"/>
    <row r="796" s="19" customFormat="1" ht="15" customHeight="1"/>
    <row r="797" s="19" customFormat="1" ht="15" customHeight="1"/>
    <row r="798" s="19" customFormat="1" ht="15" customHeight="1"/>
    <row r="799" s="19" customFormat="1" ht="15" customHeight="1"/>
    <row r="800" s="19" customFormat="1" ht="15" customHeight="1"/>
    <row r="801" s="19" customFormat="1" ht="15" customHeight="1"/>
    <row r="802" s="19" customFormat="1" ht="15" customHeight="1"/>
    <row r="803" s="19" customFormat="1" ht="15" customHeight="1"/>
    <row r="804" s="19" customFormat="1" ht="15" customHeight="1"/>
    <row r="805" s="19" customFormat="1" ht="12" customHeight="1"/>
    <row r="806" s="19" customFormat="1" ht="15" customHeight="1"/>
    <row r="807" s="19" customFormat="1" ht="15" customHeight="1"/>
    <row r="808" s="19" customFormat="1" ht="15" customHeight="1"/>
    <row r="809" s="19" customFormat="1" ht="12" customHeight="1"/>
    <row r="810" s="19" customFormat="1" ht="15" customHeight="1"/>
    <row r="811" s="19" customFormat="1" ht="15" customHeight="1"/>
    <row r="812" s="19" customFormat="1" ht="15" customHeight="1"/>
    <row r="813" s="19" customFormat="1" ht="15" customHeight="1"/>
    <row r="814" s="19" customFormat="1" ht="15" customHeight="1"/>
    <row r="815" s="19" customFormat="1" ht="15" customHeight="1"/>
    <row r="816" s="19" customFormat="1" ht="15" customHeight="1"/>
    <row r="817" s="19" customFormat="1" ht="15" customHeight="1"/>
    <row r="818" s="19" customFormat="1" ht="15" customHeight="1"/>
    <row r="819" s="19" customFormat="1" ht="15" customHeight="1"/>
    <row r="820" s="19" customFormat="1" ht="15" customHeight="1"/>
    <row r="821" s="19" customFormat="1" ht="12" customHeight="1"/>
    <row r="822" s="19" customFormat="1" ht="15" customHeight="1"/>
    <row r="823" s="19" customFormat="1" ht="15" customHeight="1"/>
    <row r="824" s="19" customFormat="1" ht="15" customHeight="1"/>
    <row r="825" s="19" customFormat="1" ht="15" customHeight="1"/>
    <row r="826" s="19" customFormat="1" ht="15" customHeight="1"/>
    <row r="827" s="19" customFormat="1" ht="15" customHeight="1"/>
    <row r="828" s="19" customFormat="1" ht="15" customHeight="1"/>
    <row r="829" s="19" customFormat="1" ht="15" customHeight="1"/>
    <row r="830" s="19" customFormat="1" ht="15" customHeight="1"/>
    <row r="831" s="19" customFormat="1" ht="15" customHeight="1"/>
    <row r="832" s="19" customFormat="1" ht="15" customHeight="1"/>
    <row r="833" s="19" customFormat="1" ht="15" customHeight="1"/>
    <row r="834" s="19" customFormat="1" ht="15" customHeight="1"/>
    <row r="835" s="19" customFormat="1" ht="12" customHeight="1"/>
    <row r="836" s="19" customFormat="1" ht="15" customHeight="1"/>
    <row r="837" s="19" customFormat="1" ht="15" customHeight="1"/>
    <row r="838" s="19" customFormat="1" ht="15" customHeight="1"/>
    <row r="839" s="19" customFormat="1" ht="12" customHeight="1"/>
    <row r="840" s="19" customFormat="1" ht="15" customHeight="1"/>
    <row r="841" s="19" customFormat="1" ht="15" customHeight="1"/>
    <row r="842" s="19" customFormat="1" ht="15" customHeight="1"/>
    <row r="843" s="19" customFormat="1" ht="15" customHeight="1"/>
    <row r="844" s="19" customFormat="1" ht="15" customHeight="1"/>
    <row r="845" s="19" customFormat="1" ht="15" customHeight="1"/>
    <row r="846" s="19" customFormat="1" ht="15" customHeight="1"/>
    <row r="847" s="19" customFormat="1" ht="15" customHeight="1"/>
    <row r="848" s="19" customFormat="1" ht="15" customHeight="1"/>
    <row r="849" s="19" customFormat="1" ht="15" customHeight="1"/>
    <row r="850" s="19" customFormat="1" ht="12" customHeight="1"/>
    <row r="851" s="19" customFormat="1" ht="15" customHeight="1"/>
    <row r="852" s="19" customFormat="1" ht="15" customHeight="1"/>
    <row r="853" s="19" customFormat="1" ht="15" customHeight="1"/>
    <row r="854" s="19" customFormat="1" ht="15" customHeight="1"/>
    <row r="855" s="19" customFormat="1" ht="15" customHeight="1"/>
    <row r="856" s="19" customFormat="1" ht="15" customHeight="1"/>
    <row r="857" s="19" customFormat="1" ht="15" customHeight="1"/>
    <row r="858" s="19" customFormat="1" ht="15" customHeight="1"/>
    <row r="859" s="19" customFormat="1" ht="15" customHeight="1"/>
    <row r="860" s="19" customFormat="1" ht="12" customHeight="1"/>
    <row r="861" s="19" customFormat="1" ht="15" customHeight="1"/>
    <row r="862" s="19" customFormat="1" ht="15" customHeight="1"/>
    <row r="863" s="19" customFormat="1" ht="15" customHeight="1"/>
    <row r="864" s="19" customFormat="1" ht="15" customHeight="1"/>
    <row r="865" s="19" customFormat="1" ht="15" customHeight="1"/>
    <row r="866" s="19" customFormat="1" ht="15" customHeight="1"/>
    <row r="867" s="19" customFormat="1" ht="15" customHeight="1"/>
    <row r="868" s="19" customFormat="1" ht="15" customHeight="1"/>
    <row r="869" s="19" customFormat="1" ht="15" customHeight="1"/>
    <row r="870" s="19" customFormat="1" ht="15" customHeight="1"/>
    <row r="871" s="19" customFormat="1" ht="15" customHeight="1"/>
    <row r="872" s="19" customFormat="1" ht="12" customHeight="1"/>
    <row r="873" s="19" customFormat="1" ht="15" customHeight="1"/>
    <row r="874" s="19" customFormat="1" ht="15" customHeight="1"/>
    <row r="875" s="19" customFormat="1" ht="15" customHeight="1"/>
    <row r="876" s="19" customFormat="1" ht="15" customHeight="1"/>
    <row r="877" s="19" customFormat="1" ht="15" customHeight="1"/>
    <row r="878" s="19" customFormat="1" ht="15" customHeight="1"/>
    <row r="879" s="19" customFormat="1" ht="15" customHeight="1"/>
    <row r="880" s="19" customFormat="1" ht="15" customHeight="1"/>
    <row r="881" s="19" customFormat="1" ht="15" customHeight="1"/>
    <row r="882" s="19" customFormat="1" ht="15" customHeight="1"/>
    <row r="883" s="19" customFormat="1" ht="12" customHeight="1"/>
    <row r="884" s="19" customFormat="1" ht="15" customHeight="1"/>
    <row r="885" s="19" customFormat="1" ht="15" customHeight="1"/>
    <row r="886" s="19" customFormat="1" ht="15" customHeight="1"/>
    <row r="887" s="19" customFormat="1" ht="15" customHeight="1"/>
    <row r="888" s="19" customFormat="1" ht="15" customHeight="1"/>
    <row r="889" s="19" customFormat="1" ht="15" customHeight="1"/>
    <row r="890" s="19" customFormat="1" ht="15" customHeight="1"/>
    <row r="891" s="19" customFormat="1" ht="15" customHeight="1"/>
    <row r="892" s="19" customFormat="1" ht="15" customHeight="1"/>
    <row r="893" s="19" customFormat="1" ht="15" customHeight="1"/>
    <row r="894" s="19" customFormat="1" ht="15" customHeight="1"/>
    <row r="895" s="19" customFormat="1" ht="12" customHeight="1"/>
    <row r="896" s="19" customFormat="1" ht="15" customHeight="1"/>
    <row r="906" spans="2:32" ht="12" customHeight="1"/>
    <row r="911" spans="2:32" ht="15" customHeight="1">
      <c r="B911" s="207"/>
      <c r="C911" s="207"/>
      <c r="D911" s="207"/>
      <c r="E911" s="207"/>
      <c r="F911" s="207"/>
      <c r="G911" s="207"/>
      <c r="H911" s="207"/>
      <c r="I911" s="207"/>
      <c r="J911" s="207"/>
      <c r="K911" s="207"/>
      <c r="L911" s="207"/>
      <c r="M911" s="207"/>
      <c r="N911" s="207"/>
      <c r="O911" s="207"/>
      <c r="P911" s="207"/>
      <c r="Q911" s="207"/>
      <c r="R911" s="207"/>
      <c r="S911" s="207"/>
      <c r="T911" s="207"/>
      <c r="U911" s="207"/>
      <c r="V911" s="207"/>
      <c r="W911" s="207"/>
      <c r="X911" s="207"/>
      <c r="Y911" s="207"/>
      <c r="Z911" s="207"/>
      <c r="AA911" s="207"/>
      <c r="AB911" s="207"/>
      <c r="AC911" s="207"/>
      <c r="AD911" s="207"/>
      <c r="AE911" s="207"/>
      <c r="AF911" s="207"/>
    </row>
    <row r="913" s="19" customFormat="1" ht="15" customHeight="1"/>
    <row r="914" s="19" customFormat="1" ht="12" customHeight="1"/>
    <row r="915" s="19" customFormat="1" ht="12" customHeight="1"/>
    <row r="916" s="19" customFormat="1" ht="12" customHeight="1"/>
    <row r="917" s="19" customFormat="1" ht="12" customHeight="1"/>
    <row r="918" s="19" customFormat="1" ht="12" customHeight="1"/>
    <row r="919" s="19" customFormat="1" ht="12" customHeight="1"/>
    <row r="920" s="19" customFormat="1" ht="12" customHeight="1"/>
    <row r="921" s="19" customFormat="1" ht="12" customHeight="1"/>
    <row r="922" s="19" customFormat="1" ht="12" customHeight="1"/>
    <row r="923" s="19" customFormat="1" ht="12" customHeight="1"/>
    <row r="924" s="19" customFormat="1" ht="12" customHeight="1"/>
    <row r="925" s="19" customFormat="1" ht="15" customHeight="1"/>
    <row r="926" s="19" customFormat="1" ht="15" customHeight="1"/>
    <row r="927" s="19" customFormat="1" ht="15" customHeight="1"/>
    <row r="928" s="19" customFormat="1" ht="15" customHeight="1"/>
    <row r="929" s="19" customFormat="1" ht="15" customHeight="1"/>
    <row r="930" s="19" customFormat="1" ht="15" customHeight="1"/>
    <row r="931" s="19" customFormat="1" ht="15" customHeight="1"/>
    <row r="932" s="19" customFormat="1" ht="15" customHeight="1"/>
    <row r="933" s="19" customFormat="1" ht="15" customHeight="1"/>
    <row r="934" s="19" customFormat="1" ht="15" customHeight="1"/>
    <row r="935" s="19" customFormat="1" ht="12" customHeight="1"/>
    <row r="936" s="19" customFormat="1" ht="15" customHeight="1"/>
    <row r="937" s="19" customFormat="1" ht="15" customHeight="1"/>
    <row r="938" s="19" customFormat="1" ht="15" customHeight="1"/>
    <row r="939" s="19" customFormat="1" ht="15" customHeight="1"/>
    <row r="940" s="19" customFormat="1" ht="15" customHeight="1"/>
    <row r="941" s="19" customFormat="1" ht="15" customHeight="1"/>
    <row r="942" s="19" customFormat="1" ht="15" customHeight="1"/>
    <row r="943" s="19" customFormat="1" ht="15" customHeight="1"/>
    <row r="944" s="19" customFormat="1" ht="15" customHeight="1"/>
    <row r="945" s="19" customFormat="1" ht="15" customHeight="1"/>
    <row r="946" s="19" customFormat="1" ht="15" customHeight="1"/>
    <row r="947" s="19" customFormat="1" ht="15" customHeight="1"/>
    <row r="948" s="19" customFormat="1" ht="15" customHeight="1"/>
    <row r="949" s="19" customFormat="1" ht="15" customHeight="1"/>
    <row r="950" s="19" customFormat="1" ht="15" customHeight="1"/>
    <row r="951" s="19" customFormat="1" ht="15" customHeight="1"/>
    <row r="952" s="19" customFormat="1" ht="12" customHeight="1"/>
    <row r="953" s="19" customFormat="1" ht="15" customHeight="1"/>
    <row r="954" s="19" customFormat="1" ht="12" customHeight="1"/>
    <row r="955" s="19" customFormat="1" ht="15" customHeight="1"/>
    <row r="956" s="19" customFormat="1" ht="15" customHeight="1"/>
    <row r="957" s="19" customFormat="1" ht="15" customHeight="1"/>
    <row r="958" s="19" customFormat="1" ht="15" customHeight="1"/>
    <row r="959" s="19" customFormat="1" ht="15" customHeight="1"/>
    <row r="960" s="19" customFormat="1" ht="12" customHeight="1"/>
    <row r="961" s="19" customFormat="1" ht="15" customHeight="1"/>
    <row r="962" s="19" customFormat="1" ht="15" customHeight="1"/>
    <row r="963" s="19" customFormat="1" ht="15" customHeight="1"/>
    <row r="964" s="19" customFormat="1" ht="15" customHeight="1"/>
    <row r="965" s="19" customFormat="1" ht="15" customHeight="1"/>
    <row r="966" s="19" customFormat="1" ht="15" customHeight="1"/>
    <row r="967" s="19" customFormat="1" ht="15" customHeight="1"/>
    <row r="968" s="19" customFormat="1" ht="15" customHeight="1"/>
    <row r="969" s="19" customFormat="1" ht="15" customHeight="1"/>
    <row r="970" s="19" customFormat="1" ht="15" customHeight="1"/>
    <row r="971" s="19" customFormat="1" ht="15" customHeight="1"/>
    <row r="972" s="19" customFormat="1" ht="15" customHeight="1"/>
    <row r="973" s="19" customFormat="1" ht="15" customHeight="1"/>
    <row r="974" s="19" customFormat="1" ht="15" customHeight="1"/>
    <row r="975" s="19" customFormat="1" ht="15" customHeight="1"/>
    <row r="976" s="19" customFormat="1" ht="15" customHeight="1"/>
    <row r="977" s="19" customFormat="1" ht="12" customHeight="1"/>
    <row r="978" s="19" customFormat="1" ht="15" customHeight="1"/>
    <row r="979" s="19" customFormat="1" ht="12" customHeight="1"/>
    <row r="980" s="19" customFormat="1" ht="15" customHeight="1"/>
    <row r="981" s="19" customFormat="1" ht="12" customHeight="1"/>
    <row r="982" s="19" customFormat="1" ht="15" customHeight="1"/>
    <row r="983" s="19" customFormat="1" ht="15" customHeight="1"/>
    <row r="984" s="19" customFormat="1" ht="15" customHeight="1"/>
    <row r="985" s="19" customFormat="1" ht="15" customHeight="1"/>
    <row r="986" s="19" customFormat="1" ht="15" customHeight="1"/>
    <row r="987" s="19" customFormat="1" ht="15" customHeight="1"/>
    <row r="988" s="19" customFormat="1" ht="15" customHeight="1"/>
    <row r="989" s="19" customFormat="1" ht="15" customHeight="1"/>
    <row r="990" s="19" customFormat="1" ht="15" customHeight="1"/>
    <row r="991" s="19" customFormat="1" ht="15" customHeight="1"/>
    <row r="992" s="19" customFormat="1" ht="15" customHeight="1"/>
    <row r="994" spans="2:32" ht="15" customHeight="1">
      <c r="B994" s="207"/>
      <c r="C994" s="207"/>
      <c r="D994" s="207"/>
      <c r="E994" s="207"/>
      <c r="F994" s="207"/>
      <c r="G994" s="207"/>
      <c r="H994" s="207"/>
      <c r="I994" s="207"/>
      <c r="J994" s="207"/>
      <c r="K994" s="207"/>
      <c r="L994" s="207"/>
      <c r="M994" s="207"/>
      <c r="N994" s="207"/>
      <c r="O994" s="207"/>
      <c r="P994" s="207"/>
      <c r="Q994" s="207"/>
      <c r="R994" s="207"/>
      <c r="S994" s="207"/>
      <c r="T994" s="207"/>
      <c r="U994" s="207"/>
      <c r="V994" s="207"/>
      <c r="W994" s="207"/>
      <c r="X994" s="207"/>
      <c r="Y994" s="207"/>
      <c r="Z994" s="207"/>
      <c r="AA994" s="207"/>
      <c r="AB994" s="207"/>
      <c r="AC994" s="207"/>
      <c r="AD994" s="207"/>
      <c r="AE994" s="207"/>
      <c r="AF994" s="207"/>
    </row>
    <row r="1001" spans="2:32" ht="12" customHeight="1"/>
    <row r="1002" spans="2:32" ht="12" customHeight="1"/>
    <row r="1003" spans="2:32" ht="12" customHeight="1"/>
    <row r="1004" spans="2:32" ht="12" customHeight="1"/>
    <row r="1005" spans="2:32" ht="12" customHeight="1"/>
    <row r="1006" spans="2:32" ht="12" customHeight="1"/>
    <row r="1007" spans="2:32" ht="12" customHeight="1"/>
    <row r="1008" spans="2:32" ht="12" customHeight="1"/>
    <row r="1009" s="19" customFormat="1" ht="12" customHeight="1"/>
    <row r="1010" s="19" customFormat="1" ht="12" customHeight="1"/>
    <row r="1011" s="19" customFormat="1" ht="12" customHeight="1"/>
    <row r="1012" s="19" customFormat="1" ht="12" customHeight="1"/>
    <row r="1013" s="19" customFormat="1" ht="12" customHeight="1"/>
    <row r="1014" s="19" customFormat="1" ht="12" customHeight="1"/>
    <row r="1015" s="19" customFormat="1" ht="12" customHeight="1"/>
    <row r="1016" s="19" customFormat="1" ht="12" customHeight="1"/>
    <row r="1017" s="19" customFormat="1" ht="12" customHeight="1"/>
    <row r="1018" s="19" customFormat="1" ht="12" customHeight="1"/>
    <row r="1019" s="19" customFormat="1" ht="12" customHeight="1"/>
    <row r="1020" s="19" customFormat="1" ht="12" customHeight="1"/>
    <row r="1021" s="19" customFormat="1" ht="12" customHeight="1"/>
    <row r="1022" s="19" customFormat="1" ht="12" customHeight="1"/>
    <row r="1023" s="19" customFormat="1" ht="12" customHeight="1"/>
    <row r="1024" s="19" customFormat="1" ht="12" customHeight="1"/>
    <row r="1025" s="19" customFormat="1" ht="15" customHeight="1"/>
    <row r="1026" s="19" customFormat="1" ht="15" customHeight="1"/>
    <row r="1027" s="19" customFormat="1" ht="15" customHeight="1"/>
    <row r="1028" s="19" customFormat="1" ht="15" customHeight="1"/>
    <row r="1029" s="19" customFormat="1" ht="15" customHeight="1"/>
    <row r="1030" s="19" customFormat="1" ht="15" customHeight="1"/>
    <row r="1031" s="19" customFormat="1" ht="15" customHeight="1"/>
    <row r="1032" s="19" customFormat="1" ht="15" customHeight="1"/>
    <row r="1033" s="19" customFormat="1" ht="15" customHeight="1"/>
    <row r="1034" s="19" customFormat="1" ht="15" customHeight="1"/>
    <row r="1035" s="19" customFormat="1" ht="12" customHeight="1"/>
    <row r="1036" s="19" customFormat="1" ht="15" customHeight="1"/>
    <row r="1037" s="19" customFormat="1" ht="15" customHeight="1"/>
    <row r="1038" s="19" customFormat="1" ht="15" customHeight="1"/>
    <row r="1039" s="19" customFormat="1" ht="15" customHeight="1"/>
    <row r="1040" s="19" customFormat="1" ht="15" customHeight="1"/>
    <row r="1041" s="19" customFormat="1" ht="15" customHeight="1"/>
    <row r="1042" s="19" customFormat="1" ht="15" customHeight="1"/>
    <row r="1043" s="19" customFormat="1" ht="15" customHeight="1"/>
    <row r="1044" s="19" customFormat="1" ht="15" customHeight="1"/>
    <row r="1045" s="19" customFormat="1" ht="15" customHeight="1"/>
    <row r="1046" s="19" customFormat="1" ht="15" customHeight="1"/>
    <row r="1047" s="19" customFormat="1" ht="15" customHeight="1"/>
    <row r="1048" s="19" customFormat="1" ht="15" customHeight="1"/>
    <row r="1049" s="19" customFormat="1" ht="15" customHeight="1"/>
    <row r="1050" s="19" customFormat="1" ht="15" customHeight="1"/>
    <row r="1051" s="19" customFormat="1" ht="15" customHeight="1"/>
    <row r="1052" s="19" customFormat="1" ht="12" customHeight="1"/>
    <row r="1053" s="19" customFormat="1" ht="15" customHeight="1"/>
    <row r="1054" s="19" customFormat="1" ht="15" customHeight="1"/>
    <row r="1055" s="19" customFormat="1" ht="12" customHeight="1"/>
    <row r="1056" s="19" customFormat="1" ht="15" customHeight="1"/>
    <row r="1057" s="19" customFormat="1" ht="15" customHeight="1"/>
    <row r="1058" s="19" customFormat="1" ht="15" customHeight="1"/>
    <row r="1059" s="19" customFormat="1" ht="15" customHeight="1"/>
    <row r="1060" s="19" customFormat="1" ht="15" customHeight="1"/>
    <row r="1061" s="19" customFormat="1" ht="12" customHeight="1"/>
    <row r="1062" s="19" customFormat="1" ht="15" customHeight="1"/>
    <row r="1063" s="19" customFormat="1" ht="15" customHeight="1"/>
    <row r="1064" s="19" customFormat="1" ht="15" customHeight="1"/>
    <row r="1065" s="19" customFormat="1" ht="15" customHeight="1"/>
    <row r="1066" s="19" customFormat="1" ht="15" customHeight="1"/>
    <row r="1067" s="19" customFormat="1" ht="15" customHeight="1"/>
    <row r="1068" s="19" customFormat="1" ht="15" customHeight="1"/>
    <row r="1069" s="19" customFormat="1" ht="15" customHeight="1"/>
    <row r="1070" s="19" customFormat="1" ht="15" customHeight="1"/>
    <row r="1071" s="19" customFormat="1" ht="15" customHeight="1"/>
    <row r="1072" s="19" customFormat="1" ht="15" customHeight="1"/>
    <row r="1073" s="19" customFormat="1" ht="15" customHeight="1"/>
    <row r="1074" s="19" customFormat="1" ht="15" customHeight="1"/>
    <row r="1075" s="19" customFormat="1" ht="15" customHeight="1"/>
    <row r="1076" s="19" customFormat="1" ht="15" customHeight="1"/>
    <row r="1077" s="19" customFormat="1" ht="15" customHeight="1"/>
    <row r="1078" s="19" customFormat="1" ht="12" customHeight="1"/>
    <row r="1079" s="19" customFormat="1" ht="15" customHeight="1"/>
    <row r="1080" s="19" customFormat="1" ht="15" customHeight="1"/>
    <row r="1081" s="19" customFormat="1" ht="12" customHeight="1"/>
    <row r="1082" s="19" customFormat="1" ht="15" customHeight="1"/>
    <row r="1083" s="19" customFormat="1" ht="12" customHeight="1"/>
    <row r="1084" s="19" customFormat="1" ht="15" customHeight="1"/>
    <row r="1085" s="19" customFormat="1" ht="15" customHeight="1"/>
    <row r="1086" s="19" customFormat="1" ht="15" customHeight="1"/>
    <row r="1087" s="19" customFormat="1" ht="15" customHeight="1"/>
    <row r="1088" s="19" customFormat="1" ht="15" customHeight="1"/>
    <row r="1096" spans="2:32" ht="15" customHeight="1">
      <c r="B1096" s="207"/>
      <c r="C1096" s="207"/>
      <c r="D1096" s="207"/>
      <c r="E1096" s="207"/>
      <c r="F1096" s="207"/>
      <c r="G1096" s="207"/>
      <c r="H1096" s="207"/>
      <c r="I1096" s="207"/>
      <c r="J1096" s="207"/>
      <c r="K1096" s="207"/>
      <c r="L1096" s="207"/>
      <c r="M1096" s="207"/>
      <c r="N1096" s="207"/>
      <c r="O1096" s="207"/>
      <c r="P1096" s="207"/>
      <c r="Q1096" s="207"/>
      <c r="R1096" s="207"/>
      <c r="S1096" s="207"/>
      <c r="T1096" s="207"/>
      <c r="U1096" s="207"/>
      <c r="V1096" s="207"/>
      <c r="W1096" s="207"/>
      <c r="X1096" s="207"/>
      <c r="Y1096" s="207"/>
      <c r="Z1096" s="207"/>
      <c r="AA1096" s="207"/>
      <c r="AB1096" s="207"/>
      <c r="AC1096" s="207"/>
      <c r="AD1096" s="207"/>
      <c r="AE1096" s="207"/>
      <c r="AF1096" s="207"/>
    </row>
    <row r="1103" spans="2:32" ht="12" customHeight="1"/>
    <row r="1104" spans="2:32" ht="12" customHeight="1"/>
    <row r="1105" s="19" customFormat="1" ht="12" customHeight="1"/>
    <row r="1106" s="19" customFormat="1" ht="12" customHeight="1"/>
    <row r="1107" s="19" customFormat="1" ht="12" customHeight="1"/>
    <row r="1108" s="19" customFormat="1" ht="12" customHeight="1"/>
    <row r="1109" s="19" customFormat="1" ht="12" customHeight="1"/>
    <row r="1110" s="19" customFormat="1" ht="12" customHeight="1"/>
    <row r="1111" s="19" customFormat="1" ht="12" customHeight="1"/>
    <row r="1112" s="19" customFormat="1" ht="12" customHeight="1"/>
    <row r="1113" s="19" customFormat="1" ht="12" customHeight="1"/>
    <row r="1114" s="19" customFormat="1" ht="12" customHeight="1"/>
    <row r="1115" s="19" customFormat="1" ht="12" customHeight="1"/>
    <row r="1116" s="19" customFormat="1" ht="12" customHeight="1"/>
    <row r="1117" s="19" customFormat="1" ht="12" customHeight="1"/>
    <row r="1118" s="19" customFormat="1" ht="12" customHeight="1"/>
    <row r="1119" s="19" customFormat="1" ht="12" customHeight="1"/>
    <row r="1120" s="19" customFormat="1" ht="12" customHeight="1"/>
    <row r="1121" s="19" customFormat="1" ht="12" customHeight="1"/>
    <row r="1122" s="19" customFormat="1" ht="12" customHeight="1"/>
    <row r="1123" s="19" customFormat="1" ht="12" customHeight="1"/>
    <row r="1124" s="19" customFormat="1" ht="12" customHeight="1"/>
    <row r="1125" s="19" customFormat="1" ht="15" customHeight="1"/>
    <row r="1126" s="19" customFormat="1" ht="15" customHeight="1"/>
    <row r="1127" s="19" customFormat="1" ht="15" customHeight="1"/>
    <row r="1128" s="19" customFormat="1" ht="15" customHeight="1"/>
    <row r="1129" s="19" customFormat="1" ht="15" customHeight="1"/>
    <row r="1130" s="19" customFormat="1" ht="15" customHeight="1"/>
    <row r="1131" s="19" customFormat="1" ht="15" customHeight="1"/>
    <row r="1132" s="19" customFormat="1" ht="15" customHeight="1"/>
    <row r="1133" s="19" customFormat="1" ht="15" customHeight="1"/>
    <row r="1134" s="19" customFormat="1" ht="15" customHeight="1"/>
    <row r="1135" s="19" customFormat="1" ht="12" customHeight="1"/>
    <row r="1136" s="19" customFormat="1" ht="15" customHeight="1"/>
    <row r="1137" s="19" customFormat="1" ht="15" customHeight="1"/>
    <row r="1138" s="19" customFormat="1" ht="15" customHeight="1"/>
    <row r="1139" s="19" customFormat="1" ht="15" customHeight="1"/>
    <row r="1140" s="19" customFormat="1" ht="15" customHeight="1"/>
    <row r="1141" s="19" customFormat="1" ht="15" customHeight="1"/>
    <row r="1142" s="19" customFormat="1" ht="15" customHeight="1"/>
    <row r="1143" s="19" customFormat="1" ht="15" customHeight="1"/>
    <row r="1144" s="19" customFormat="1" ht="15" customHeight="1"/>
    <row r="1145" s="19" customFormat="1" ht="15" customHeight="1"/>
    <row r="1146" s="19" customFormat="1" ht="15" customHeight="1"/>
    <row r="1147" s="19" customFormat="1" ht="15" customHeight="1"/>
    <row r="1148" s="19" customFormat="1" ht="15" customHeight="1"/>
    <row r="1149" s="19" customFormat="1" ht="15" customHeight="1"/>
    <row r="1150" s="19" customFormat="1" ht="15" customHeight="1"/>
    <row r="1151" s="19" customFormat="1" ht="15" customHeight="1"/>
    <row r="1152" s="19" customFormat="1" ht="12" customHeight="1"/>
    <row r="1153" s="19" customFormat="1" ht="15" customHeight="1"/>
    <row r="1154" s="19" customFormat="1" ht="12" customHeight="1"/>
    <row r="1155" s="19" customFormat="1" ht="15" customHeight="1"/>
    <row r="1156" s="19" customFormat="1" ht="15" customHeight="1"/>
    <row r="1157" s="19" customFormat="1" ht="15" customHeight="1"/>
    <row r="1158" s="19" customFormat="1" ht="15" customHeight="1"/>
    <row r="1159" s="19" customFormat="1" ht="15" customHeight="1"/>
    <row r="1160" s="19" customFormat="1" ht="12" customHeight="1"/>
    <row r="1161" s="19" customFormat="1" ht="15" customHeight="1"/>
    <row r="1162" s="19" customFormat="1" ht="15" customHeight="1"/>
    <row r="1163" s="19" customFormat="1" ht="15" customHeight="1"/>
    <row r="1164" s="19" customFormat="1" ht="15" customHeight="1"/>
    <row r="1165" s="19" customFormat="1" ht="15" customHeight="1"/>
    <row r="1166" s="19" customFormat="1" ht="15" customHeight="1"/>
    <row r="1167" s="19" customFormat="1" ht="15" customHeight="1"/>
    <row r="1168" s="19" customFormat="1" ht="15" customHeight="1"/>
    <row r="1169" s="19" customFormat="1" ht="15" customHeight="1"/>
    <row r="1170" s="19" customFormat="1" ht="15" customHeight="1"/>
    <row r="1171" s="19" customFormat="1" ht="15" customHeight="1"/>
    <row r="1172" s="19" customFormat="1" ht="15" customHeight="1"/>
    <row r="1173" s="19" customFormat="1" ht="15" customHeight="1"/>
    <row r="1174" s="19" customFormat="1" ht="15" customHeight="1"/>
    <row r="1175" s="19" customFormat="1" ht="15" customHeight="1"/>
    <row r="1176" s="19" customFormat="1" ht="15" customHeight="1"/>
    <row r="1177" s="19" customFormat="1" ht="12" customHeight="1"/>
    <row r="1178" s="19" customFormat="1" ht="15" customHeight="1"/>
    <row r="1179" s="19" customFormat="1" ht="12" customHeight="1"/>
    <row r="1180" s="19" customFormat="1" ht="15" customHeight="1"/>
    <row r="1181" s="19" customFormat="1" ht="12" customHeight="1"/>
    <row r="1182" s="19" customFormat="1" ht="15" customHeight="1"/>
    <row r="1183" s="19" customFormat="1" ht="15" customHeight="1"/>
    <row r="1184" s="19" customFormat="1" ht="15" customHeight="1"/>
    <row r="1194" spans="2:32" ht="15" customHeight="1">
      <c r="B1194" s="207"/>
      <c r="C1194" s="207"/>
      <c r="D1194" s="207"/>
      <c r="E1194" s="207"/>
      <c r="F1194" s="207"/>
      <c r="G1194" s="207"/>
      <c r="H1194" s="207"/>
      <c r="I1194" s="207"/>
      <c r="J1194" s="207"/>
      <c r="K1194" s="207"/>
      <c r="L1194" s="207"/>
      <c r="M1194" s="207"/>
      <c r="N1194" s="207"/>
      <c r="O1194" s="207"/>
      <c r="P1194" s="207"/>
      <c r="Q1194" s="207"/>
      <c r="R1194" s="207"/>
      <c r="S1194" s="207"/>
      <c r="T1194" s="207"/>
      <c r="U1194" s="207"/>
      <c r="V1194" s="207"/>
      <c r="W1194" s="207"/>
      <c r="X1194" s="207"/>
      <c r="Y1194" s="207"/>
      <c r="Z1194" s="207"/>
      <c r="AA1194" s="207"/>
      <c r="AB1194" s="207"/>
      <c r="AC1194" s="207"/>
      <c r="AD1194" s="207"/>
      <c r="AE1194" s="207"/>
      <c r="AF1194" s="207"/>
    </row>
    <row r="1201" s="19" customFormat="1" ht="12" customHeight="1"/>
    <row r="1202" s="19" customFormat="1" ht="12" customHeight="1"/>
    <row r="1203" s="19" customFormat="1" ht="12" customHeight="1"/>
    <row r="1204" s="19" customFormat="1" ht="12" customHeight="1"/>
    <row r="1205" s="19" customFormat="1" ht="12" customHeight="1"/>
    <row r="1206" s="19" customFormat="1" ht="12" customHeight="1"/>
    <row r="1207" s="19" customFormat="1" ht="12" customHeight="1"/>
    <row r="1208" s="19" customFormat="1" ht="12" customHeight="1"/>
    <row r="1209" s="19" customFormat="1" ht="12" customHeight="1"/>
    <row r="1210" s="19" customFormat="1" ht="12" customHeight="1"/>
    <row r="1211" s="19" customFormat="1" ht="12" customHeight="1"/>
    <row r="1212" s="19" customFormat="1" ht="12" customHeight="1"/>
    <row r="1213" s="19" customFormat="1" ht="12" customHeight="1"/>
    <row r="1214" s="19" customFormat="1" ht="12" customHeight="1"/>
    <row r="1215" s="19" customFormat="1" ht="12" customHeight="1"/>
    <row r="1216" s="19" customFormat="1" ht="12" customHeight="1"/>
    <row r="1217" s="19" customFormat="1" ht="12" customHeight="1"/>
    <row r="1218" s="19" customFormat="1" ht="12" customHeight="1"/>
    <row r="1219" s="19" customFormat="1" ht="12" customHeight="1"/>
    <row r="1220" s="19" customFormat="1" ht="12" customHeight="1"/>
    <row r="1221" s="19" customFormat="1" ht="12" customHeight="1"/>
    <row r="1222" s="19" customFormat="1" ht="12" customHeight="1"/>
    <row r="1223" s="19" customFormat="1" ht="12" customHeight="1"/>
    <row r="1224" s="19" customFormat="1" ht="12" customHeight="1"/>
    <row r="1225" s="19" customFormat="1" ht="15" customHeight="1"/>
    <row r="1226" s="19" customFormat="1" ht="15" customHeight="1"/>
    <row r="1227" s="19" customFormat="1" ht="15" customHeight="1"/>
    <row r="1228" s="19" customFormat="1" ht="15" customHeight="1"/>
    <row r="1229" s="19" customFormat="1" ht="15" customHeight="1"/>
    <row r="1230" s="19" customFormat="1" ht="15" customHeight="1"/>
    <row r="1231" s="19" customFormat="1" ht="15" customHeight="1"/>
    <row r="1232" s="19" customFormat="1" ht="15" customHeight="1"/>
    <row r="1233" s="19" customFormat="1" ht="15" customHeight="1"/>
    <row r="1234" s="19" customFormat="1" ht="15" customHeight="1"/>
    <row r="1235" s="19" customFormat="1" ht="12" customHeight="1"/>
    <row r="1236" s="19" customFormat="1" ht="15" customHeight="1"/>
    <row r="1237" s="19" customFormat="1" ht="15" customHeight="1"/>
    <row r="1238" s="19" customFormat="1" ht="15" customHeight="1"/>
    <row r="1239" s="19" customFormat="1" ht="15" customHeight="1"/>
    <row r="1240" s="19" customFormat="1" ht="15" customHeight="1"/>
    <row r="1241" s="19" customFormat="1" ht="15" customHeight="1"/>
    <row r="1242" s="19" customFormat="1" ht="15" customHeight="1"/>
    <row r="1243" s="19" customFormat="1" ht="15" customHeight="1"/>
    <row r="1244" s="19" customFormat="1" ht="15" customHeight="1"/>
    <row r="1245" s="19" customFormat="1" ht="15" customHeight="1"/>
    <row r="1246" s="19" customFormat="1" ht="15" customHeight="1"/>
    <row r="1247" s="19" customFormat="1" ht="15" customHeight="1"/>
    <row r="1248" s="19" customFormat="1" ht="15" customHeight="1"/>
    <row r="1249" s="19" customFormat="1" ht="15" customHeight="1"/>
    <row r="1250" s="19" customFormat="1" ht="15" customHeight="1"/>
    <row r="1251" s="19" customFormat="1" ht="15" customHeight="1"/>
    <row r="1252" s="19" customFormat="1" ht="12" customHeight="1"/>
    <row r="1253" s="19" customFormat="1" ht="15" customHeight="1"/>
    <row r="1254" s="19" customFormat="1" ht="12" customHeight="1"/>
    <row r="1255" s="19" customFormat="1" ht="15" customHeight="1"/>
    <row r="1256" s="19" customFormat="1" ht="15" customHeight="1"/>
    <row r="1257" s="19" customFormat="1" ht="15" customHeight="1"/>
    <row r="1258" s="19" customFormat="1" ht="15" customHeight="1"/>
    <row r="1259" s="19" customFormat="1" ht="15" customHeight="1"/>
    <row r="1260" s="19" customFormat="1" ht="12" customHeight="1"/>
    <row r="1261" s="19" customFormat="1" ht="15" customHeight="1"/>
    <row r="1262" s="19" customFormat="1" ht="15" customHeight="1"/>
    <row r="1263" s="19" customFormat="1" ht="15" customHeight="1"/>
    <row r="1264" s="19" customFormat="1" ht="15" customHeight="1"/>
    <row r="1265" s="19" customFormat="1" ht="15" customHeight="1"/>
    <row r="1266" s="19" customFormat="1" ht="15" customHeight="1"/>
    <row r="1267" s="19" customFormat="1" ht="15" customHeight="1"/>
    <row r="1268" s="19" customFormat="1" ht="15" customHeight="1"/>
    <row r="1269" s="19" customFormat="1" ht="15" customHeight="1"/>
    <row r="1270" s="19" customFormat="1" ht="15" customHeight="1"/>
    <row r="1271" s="19" customFormat="1" ht="15" customHeight="1"/>
    <row r="1272" s="19" customFormat="1" ht="15" customHeight="1"/>
    <row r="1273" s="19" customFormat="1" ht="15" customHeight="1"/>
    <row r="1274" s="19" customFormat="1" ht="15" customHeight="1"/>
    <row r="1275" s="19" customFormat="1" ht="15" customHeight="1"/>
    <row r="1276" s="19" customFormat="1" ht="15" customHeight="1"/>
    <row r="1277" s="19" customFormat="1" ht="12" customHeight="1"/>
    <row r="1278" s="19" customFormat="1" ht="15" customHeight="1"/>
    <row r="1279" s="19" customFormat="1" ht="12" customHeight="1"/>
    <row r="1280" s="19" customFormat="1" ht="15" customHeight="1"/>
    <row r="1281" spans="2:32" ht="12" customHeight="1"/>
    <row r="1294" spans="2:32" ht="15" customHeight="1">
      <c r="B1294" s="207"/>
      <c r="C1294" s="207"/>
      <c r="D1294" s="207"/>
      <c r="E1294" s="207"/>
      <c r="F1294" s="207"/>
      <c r="G1294" s="207"/>
      <c r="H1294" s="207"/>
      <c r="I1294" s="207"/>
      <c r="J1294" s="207"/>
      <c r="K1294" s="207"/>
      <c r="L1294" s="207"/>
      <c r="M1294" s="207"/>
      <c r="N1294" s="207"/>
      <c r="O1294" s="207"/>
      <c r="P1294" s="207"/>
      <c r="Q1294" s="207"/>
      <c r="R1294" s="207"/>
      <c r="S1294" s="207"/>
      <c r="T1294" s="207"/>
      <c r="U1294" s="207"/>
      <c r="V1294" s="207"/>
      <c r="W1294" s="207"/>
      <c r="X1294" s="207"/>
      <c r="Y1294" s="207"/>
      <c r="Z1294" s="207"/>
      <c r="AA1294" s="207"/>
      <c r="AB1294" s="207"/>
      <c r="AC1294" s="207"/>
      <c r="AD1294" s="207"/>
      <c r="AE1294" s="207"/>
      <c r="AF1294" s="207"/>
    </row>
    <row r="1297" s="19" customFormat="1" ht="15" customHeight="1"/>
    <row r="1298" s="19" customFormat="1" ht="15" customHeight="1"/>
    <row r="1299" s="19" customFormat="1" ht="15" customHeight="1"/>
    <row r="1300" s="19" customFormat="1" ht="15" customHeight="1"/>
    <row r="1301" s="19" customFormat="1" ht="12" customHeight="1"/>
    <row r="1302" s="19" customFormat="1" ht="12" customHeight="1"/>
    <row r="1303" s="19" customFormat="1" ht="12" customHeight="1"/>
    <row r="1304" s="19" customFormat="1" ht="12" customHeight="1"/>
    <row r="1305" s="19" customFormat="1" ht="12" customHeight="1"/>
    <row r="1306" s="19" customFormat="1" ht="12" customHeight="1"/>
    <row r="1307" s="19" customFormat="1" ht="12" customHeight="1"/>
    <row r="1308" s="19" customFormat="1" ht="12" customHeight="1"/>
    <row r="1309" s="19" customFormat="1" ht="12" customHeight="1"/>
    <row r="1310" s="19" customFormat="1" ht="12" customHeight="1"/>
    <row r="1311" s="19" customFormat="1" ht="12" customHeight="1"/>
    <row r="1312" s="19" customFormat="1" ht="12" customHeight="1"/>
    <row r="1313" s="19" customFormat="1" ht="12" customHeight="1"/>
    <row r="1314" s="19" customFormat="1" ht="12" customHeight="1"/>
    <row r="1315" s="19" customFormat="1" ht="12" customHeight="1"/>
    <row r="1316" s="19" customFormat="1" ht="12" customHeight="1"/>
    <row r="1317" s="19" customFormat="1" ht="12" customHeight="1"/>
    <row r="1318" s="19" customFormat="1" ht="12" customHeight="1"/>
    <row r="1319" s="19" customFormat="1" ht="12" customHeight="1"/>
    <row r="1320" s="19" customFormat="1" ht="12" customHeight="1"/>
    <row r="1321" s="19" customFormat="1" ht="12" customHeight="1"/>
    <row r="1322" s="19" customFormat="1" ht="12" customHeight="1"/>
    <row r="1323" s="19" customFormat="1" ht="12" customHeight="1"/>
    <row r="1324" s="19" customFormat="1" ht="12" customHeight="1"/>
    <row r="1325" s="19" customFormat="1" ht="15" customHeight="1"/>
    <row r="1326" s="19" customFormat="1" ht="15" customHeight="1"/>
    <row r="1327" s="19" customFormat="1" ht="15" customHeight="1"/>
    <row r="1328" s="19" customFormat="1" ht="15" customHeight="1"/>
    <row r="1329" s="19" customFormat="1" ht="15" customHeight="1"/>
    <row r="1330" s="19" customFormat="1" ht="15" customHeight="1"/>
    <row r="1331" s="19" customFormat="1" ht="12" customHeight="1"/>
    <row r="1332" s="19" customFormat="1" ht="15" customHeight="1"/>
    <row r="1333" s="19" customFormat="1" ht="15" customHeight="1"/>
    <row r="1334" s="19" customFormat="1" ht="15" customHeight="1"/>
    <row r="1335" s="19" customFormat="1" ht="12" customHeight="1"/>
    <row r="1336" s="19" customFormat="1" ht="15" customHeight="1"/>
    <row r="1337" s="19" customFormat="1" ht="15" customHeight="1"/>
    <row r="1338" s="19" customFormat="1" ht="15" customHeight="1"/>
    <row r="1339" s="19" customFormat="1" ht="15" customHeight="1"/>
    <row r="1340" s="19" customFormat="1" ht="15" customHeight="1"/>
    <row r="1341" s="19" customFormat="1" ht="15" customHeight="1"/>
    <row r="1342" s="19" customFormat="1" ht="15" customHeight="1"/>
    <row r="1343" s="19" customFormat="1" ht="15" customHeight="1"/>
    <row r="1344" s="19" customFormat="1" ht="15" customHeight="1"/>
    <row r="1345" s="19" customFormat="1" ht="15" customHeight="1"/>
    <row r="1346" s="19" customFormat="1" ht="15" customHeight="1"/>
    <row r="1347" s="19" customFormat="1" ht="15" customHeight="1"/>
    <row r="1348" s="19" customFormat="1" ht="15" customHeight="1"/>
    <row r="1349" s="19" customFormat="1" ht="15" customHeight="1"/>
    <row r="1350" s="19" customFormat="1" ht="15" customHeight="1"/>
    <row r="1351" s="19" customFormat="1" ht="15" customHeight="1"/>
    <row r="1352" s="19" customFormat="1" ht="15" customHeight="1"/>
    <row r="1353" s="19" customFormat="1" ht="15" customHeight="1"/>
    <row r="1354" s="19" customFormat="1" ht="12" customHeight="1"/>
    <row r="1355" s="19" customFormat="1" ht="15" customHeight="1"/>
    <row r="1356" s="19" customFormat="1" ht="15" customHeight="1"/>
    <row r="1357" s="19" customFormat="1" ht="15" customHeight="1"/>
    <row r="1358" s="19" customFormat="1" ht="15" customHeight="1"/>
    <row r="1359" s="19" customFormat="1" ht="15" customHeight="1"/>
    <row r="1360" s="19" customFormat="1" ht="15" customHeight="1"/>
    <row r="1361" s="19" customFormat="1" ht="15" customHeight="1"/>
    <row r="1362" s="19" customFormat="1" ht="15" customHeight="1"/>
    <row r="1363" s="19" customFormat="1" ht="15" customHeight="1"/>
    <row r="1364" s="19" customFormat="1" ht="15" customHeight="1"/>
    <row r="1365" s="19" customFormat="1" ht="15" customHeight="1"/>
    <row r="1366" s="19" customFormat="1" ht="15" customHeight="1"/>
    <row r="1367" s="19" customFormat="1" ht="15" customHeight="1"/>
    <row r="1368" s="19" customFormat="1" ht="15" customHeight="1"/>
    <row r="1369" s="19" customFormat="1" ht="15" customHeight="1"/>
    <row r="1370" s="19" customFormat="1" ht="15" customHeight="1"/>
    <row r="1371" s="19" customFormat="1" ht="15" customHeight="1"/>
    <row r="1372" s="19" customFormat="1" ht="15" customHeight="1"/>
    <row r="1373" s="19" customFormat="1" ht="15" customHeight="1"/>
    <row r="1374" s="19" customFormat="1" ht="15" customHeight="1"/>
    <row r="1375" s="19" customFormat="1" ht="15" customHeight="1"/>
    <row r="1376" s="19" customFormat="1" ht="15" customHeight="1"/>
    <row r="1377" s="19" customFormat="1" ht="15" customHeight="1"/>
    <row r="1378" s="19" customFormat="1" ht="15" customHeight="1"/>
    <row r="1379" s="19" customFormat="1" ht="15" customHeight="1"/>
    <row r="1380" s="19" customFormat="1" ht="15" customHeight="1"/>
    <row r="1381" s="19" customFormat="1" ht="15" customHeight="1"/>
    <row r="1382" s="19" customFormat="1" ht="15" customHeight="1"/>
    <row r="1383" s="19" customFormat="1" ht="15" customHeight="1"/>
    <row r="1384" s="19" customFormat="1" ht="15" customHeight="1"/>
    <row r="1385" s="19" customFormat="1" ht="15" customHeight="1"/>
    <row r="1386" s="19" customFormat="1" ht="15" customHeight="1"/>
    <row r="1387" s="19" customFormat="1" ht="15" customHeight="1"/>
    <row r="1388" s="19" customFormat="1" ht="15" customHeight="1"/>
    <row r="1389" s="19" customFormat="1" ht="15" customHeight="1"/>
    <row r="1390" s="19" customFormat="1" ht="15" customHeight="1"/>
    <row r="1391" s="19" customFormat="1" ht="15" customHeight="1"/>
    <row r="1392" s="19" customFormat="1" ht="15" customHeight="1"/>
    <row r="1393" s="19" customFormat="1" ht="15" customHeight="1"/>
    <row r="1394" s="19" customFormat="1" ht="12" customHeight="1"/>
    <row r="1395" s="19" customFormat="1" ht="15" customHeight="1"/>
    <row r="1396" s="19" customFormat="1" ht="15" customHeight="1"/>
    <row r="1397" s="19" customFormat="1" ht="15" customHeight="1"/>
    <row r="1398" s="19" customFormat="1" ht="15" customHeight="1"/>
    <row r="1399" s="19" customFormat="1" ht="15" customHeight="1"/>
    <row r="1400" s="19" customFormat="1" ht="15" customHeight="1"/>
    <row r="1401" s="19" customFormat="1" ht="15" customHeight="1"/>
    <row r="1402" s="19" customFormat="1" ht="15" customHeight="1"/>
    <row r="1403" s="19" customFormat="1" ht="15" customHeight="1"/>
    <row r="1404" s="19" customFormat="1" ht="15" customHeight="1"/>
    <row r="1405" s="19" customFormat="1" ht="15" customHeight="1"/>
    <row r="1406" s="19" customFormat="1" ht="15" customHeight="1"/>
    <row r="1407" s="19" customFormat="1" ht="15" customHeight="1"/>
    <row r="1408" s="19" customFormat="1" ht="15" customHeight="1"/>
    <row r="1409" s="19" customFormat="1" ht="15" customHeight="1"/>
    <row r="1410" s="19" customFormat="1" ht="15" customHeight="1"/>
    <row r="1411" s="19" customFormat="1" ht="15" customHeight="1"/>
    <row r="1412" s="19" customFormat="1" ht="15" customHeight="1"/>
    <row r="1413" s="19" customFormat="1" ht="15" customHeight="1"/>
    <row r="1414" s="19" customFormat="1" ht="15" customHeight="1"/>
    <row r="1415" s="19" customFormat="1" ht="12" customHeight="1"/>
    <row r="1416" s="19" customFormat="1" ht="15" customHeight="1"/>
    <row r="1417" s="19" customFormat="1" ht="15" customHeight="1"/>
    <row r="1418" s="19" customFormat="1" ht="15" customHeight="1"/>
    <row r="1419" s="19" customFormat="1" ht="15" customHeight="1"/>
    <row r="1420" s="19" customFormat="1" ht="15" customHeight="1"/>
    <row r="1421" s="19" customFormat="1" ht="15" customHeight="1"/>
    <row r="1422" s="19" customFormat="1" ht="15" customHeight="1"/>
    <row r="1423" s="19" customFormat="1" ht="15" customHeight="1"/>
    <row r="1424" s="19" customFormat="1" ht="15" customHeight="1"/>
    <row r="1425" s="19" customFormat="1" ht="15" customHeight="1"/>
    <row r="1426" s="19" customFormat="1" ht="15" customHeight="1"/>
    <row r="1427" s="19" customFormat="1" ht="15" customHeight="1"/>
    <row r="1428" s="19" customFormat="1" ht="15" customHeight="1"/>
    <row r="1429" s="19" customFormat="1" ht="15" customHeight="1"/>
    <row r="1430" s="19" customFormat="1" ht="15" customHeight="1"/>
    <row r="1431" s="19" customFormat="1" ht="15" customHeight="1"/>
    <row r="1432" s="19" customFormat="1" ht="15" customHeight="1"/>
    <row r="1433" s="19" customFormat="1" ht="15" customHeight="1"/>
    <row r="1434" s="19" customFormat="1" ht="15" customHeight="1"/>
    <row r="1435" s="19" customFormat="1" ht="15" customHeight="1"/>
    <row r="1436" s="19" customFormat="1" ht="15" customHeight="1"/>
    <row r="1437" s="19" customFormat="1" ht="15" customHeight="1"/>
    <row r="1438" s="19" customFormat="1" ht="15" customHeight="1"/>
    <row r="1439" s="19" customFormat="1" ht="15" customHeight="1"/>
    <row r="1440" s="19" customFormat="1" ht="15" customHeight="1"/>
    <row r="1441" s="19" customFormat="1" ht="15" customHeight="1"/>
    <row r="1442" s="19" customFormat="1" ht="15" customHeight="1"/>
    <row r="1443" s="19" customFormat="1" ht="15" customHeight="1"/>
    <row r="1444" s="19" customFormat="1" ht="15" customHeight="1"/>
    <row r="1445" s="19" customFormat="1" ht="15" customHeight="1"/>
    <row r="1446" s="19" customFormat="1" ht="15" customHeight="1"/>
    <row r="1447" s="19" customFormat="1" ht="15" customHeight="1"/>
    <row r="1448" s="19" customFormat="1" ht="15" customHeight="1"/>
    <row r="1449" s="19" customFormat="1" ht="15" customHeight="1"/>
    <row r="1450" s="19" customFormat="1" ht="15" customHeight="1"/>
    <row r="1451" s="19" customFormat="1" ht="15" customHeight="1"/>
    <row r="1452" s="19" customFormat="1" ht="15" customHeight="1"/>
    <row r="1453" s="19" customFormat="1" ht="15" customHeight="1"/>
    <row r="1454" s="19" customFormat="1" ht="15" customHeight="1"/>
    <row r="1455" s="19" customFormat="1" ht="15" customHeight="1"/>
    <row r="1456" s="19" customFormat="1" ht="15" customHeight="1"/>
    <row r="1457" s="19" customFormat="1" ht="15" customHeight="1"/>
    <row r="1458" s="19" customFormat="1" ht="15" customHeight="1"/>
    <row r="1459" s="19" customFormat="1" ht="15" customHeight="1"/>
    <row r="1460" s="19" customFormat="1" ht="15" customHeight="1"/>
    <row r="1461" s="19" customFormat="1" ht="15" customHeight="1"/>
    <row r="1462" s="19" customFormat="1" ht="15" customHeight="1"/>
    <row r="1463" s="19" customFormat="1" ht="15" customHeight="1"/>
    <row r="1464" s="19" customFormat="1" ht="15" customHeight="1"/>
    <row r="1465" s="19" customFormat="1" ht="15" customHeight="1"/>
    <row r="1466" s="19" customFormat="1" ht="15" customHeight="1"/>
    <row r="1467" s="19" customFormat="1" ht="15" customHeight="1"/>
    <row r="1468" s="19" customFormat="1" ht="15" customHeight="1"/>
    <row r="1469" s="19" customFormat="1" ht="15" customHeight="1"/>
    <row r="1470" s="19" customFormat="1" ht="15" customHeight="1"/>
    <row r="1471" s="19" customFormat="1" ht="15" customHeight="1"/>
    <row r="1472" s="19" customFormat="1" ht="15" customHeight="1"/>
    <row r="1473" s="19" customFormat="1" ht="15" customHeight="1"/>
    <row r="1474" s="19" customFormat="1" ht="15" customHeight="1"/>
    <row r="1475" s="19" customFormat="1" ht="15" customHeight="1"/>
    <row r="1476" s="19" customFormat="1" ht="15" customHeight="1"/>
    <row r="1477" s="19" customFormat="1" ht="15" customHeight="1"/>
    <row r="1478" s="19" customFormat="1" ht="15" customHeight="1"/>
    <row r="1479" s="19" customFormat="1" ht="15" customHeight="1"/>
    <row r="1480" s="19" customFormat="1" ht="15" customHeight="1"/>
    <row r="1481" s="19" customFormat="1" ht="15" customHeight="1"/>
    <row r="1482" s="19" customFormat="1" ht="15" customHeight="1"/>
    <row r="1483" s="19" customFormat="1" ht="15" customHeight="1"/>
    <row r="1484" s="19" customFormat="1" ht="15" customHeight="1"/>
    <row r="1485" s="19" customFormat="1" ht="12" customHeight="1"/>
    <row r="1486" s="19" customFormat="1" ht="15" customHeight="1"/>
    <row r="1487" s="19" customFormat="1" ht="15" customHeight="1"/>
    <row r="1488" s="19" customFormat="1" ht="15" customHeight="1"/>
    <row r="1489" s="19" customFormat="1" ht="15" customHeight="1"/>
    <row r="1490" s="19" customFormat="1" ht="15" customHeight="1"/>
    <row r="1491" s="19" customFormat="1" ht="15" customHeight="1"/>
    <row r="1492" s="19" customFormat="1" ht="15" customHeight="1"/>
    <row r="1493" s="19" customFormat="1" ht="15" customHeight="1"/>
    <row r="1494" s="19" customFormat="1" ht="15" customHeight="1"/>
    <row r="1495" s="19" customFormat="1" ht="15" customHeight="1"/>
    <row r="1496" s="19" customFormat="1" ht="15" customHeight="1"/>
    <row r="1497" s="19" customFormat="1" ht="15" customHeight="1"/>
    <row r="1498" s="19" customFormat="1" ht="15" customHeight="1"/>
    <row r="1499" s="19" customFormat="1" ht="15" customHeight="1"/>
    <row r="1500" s="19" customFormat="1" ht="15" customHeight="1"/>
    <row r="1501" s="19" customFormat="1" ht="15" customHeight="1"/>
    <row r="1502" s="19" customFormat="1" ht="15" customHeight="1"/>
    <row r="1503" s="19" customFormat="1" ht="15" customHeight="1"/>
    <row r="1504" s="19" customFormat="1" ht="15" customHeight="1"/>
    <row r="1505" s="19" customFormat="1" ht="15" customHeight="1"/>
    <row r="1506" s="19" customFormat="1" ht="15" customHeight="1"/>
    <row r="1507" s="19" customFormat="1" ht="15" customHeight="1"/>
    <row r="1508" s="19" customFormat="1" ht="15" customHeight="1"/>
    <row r="1509" s="19" customFormat="1" ht="15" customHeight="1"/>
    <row r="1510" s="19" customFormat="1" ht="15" customHeight="1"/>
    <row r="1511" s="19" customFormat="1" ht="15" customHeight="1"/>
    <row r="1512" s="19" customFormat="1" ht="15" customHeight="1"/>
    <row r="1513" s="19" customFormat="1" ht="15" customHeight="1"/>
    <row r="1514" s="19" customFormat="1" ht="15" customHeight="1"/>
    <row r="1515" s="19" customFormat="1" ht="15" customHeight="1"/>
    <row r="1516" s="19" customFormat="1" ht="15" customHeight="1"/>
    <row r="1517" s="19" customFormat="1" ht="15" customHeight="1"/>
    <row r="1518" s="19" customFormat="1" ht="15" customHeight="1"/>
    <row r="1519" s="19" customFormat="1" ht="15" customHeight="1"/>
    <row r="1520" s="19" customFormat="1" ht="15" customHeight="1"/>
    <row r="1521" s="19" customFormat="1" ht="15" customHeight="1"/>
    <row r="1522" s="19" customFormat="1" ht="15" customHeight="1"/>
    <row r="1523" s="19" customFormat="1" ht="15" customHeight="1"/>
    <row r="1524" s="19" customFormat="1" ht="15" customHeight="1"/>
    <row r="1525" s="19" customFormat="1" ht="15" customHeight="1"/>
    <row r="1526" s="19" customFormat="1" ht="15" customHeight="1"/>
    <row r="1527" s="19" customFormat="1" ht="15" customHeight="1"/>
    <row r="1528" s="19" customFormat="1" ht="15" customHeight="1"/>
    <row r="1529" s="19" customFormat="1" ht="15" customHeight="1"/>
    <row r="1530" s="19" customFormat="1" ht="15" customHeight="1"/>
    <row r="1531" s="19" customFormat="1" ht="15" customHeight="1"/>
    <row r="1532" s="19" customFormat="1" ht="15" customHeight="1"/>
    <row r="1533" s="19" customFormat="1" ht="15" customHeight="1"/>
    <row r="1534" s="19" customFormat="1" ht="15" customHeight="1"/>
    <row r="1535" s="19" customFormat="1" ht="15" customHeight="1"/>
    <row r="1536" s="19" customFormat="1" ht="15" customHeight="1"/>
    <row r="1537" s="19" customFormat="1" ht="15" customHeight="1"/>
    <row r="1538" s="19" customFormat="1" ht="15" customHeight="1"/>
    <row r="1539" s="19" customFormat="1" ht="15" customHeight="1"/>
    <row r="1540" s="19" customFormat="1" ht="15" customHeight="1"/>
    <row r="1541" s="19" customFormat="1" ht="15" customHeight="1"/>
    <row r="1542" s="19" customFormat="1" ht="15" customHeight="1"/>
    <row r="1543" s="19" customFormat="1" ht="15" customHeight="1"/>
    <row r="1544" s="19" customFormat="1" ht="15" customHeight="1"/>
    <row r="1545" s="19" customFormat="1" ht="15" customHeight="1"/>
    <row r="1546" s="19" customFormat="1" ht="15" customHeight="1"/>
    <row r="1547" s="19" customFormat="1" ht="15" customHeight="1"/>
    <row r="1548" s="19" customFormat="1" ht="15" customHeight="1"/>
    <row r="1549" s="19" customFormat="1" ht="15" customHeight="1"/>
    <row r="1550" s="19" customFormat="1" ht="15" customHeight="1"/>
    <row r="1551" s="19" customFormat="1" ht="15" customHeight="1"/>
    <row r="1552" s="19" customFormat="1" ht="15" customHeight="1"/>
    <row r="1553" s="19" customFormat="1" ht="15" customHeight="1"/>
    <row r="1554" s="19" customFormat="1" ht="15" customHeight="1"/>
    <row r="1555" s="19" customFormat="1" ht="12" customHeight="1"/>
    <row r="1556" s="19" customFormat="1" ht="15" customHeight="1"/>
    <row r="1557" s="19" customFormat="1" ht="15" customHeight="1"/>
    <row r="1558" s="19" customFormat="1" ht="15" customHeight="1"/>
    <row r="1559" s="19" customFormat="1" ht="15" customHeight="1"/>
    <row r="1560" s="19" customFormat="1" ht="15" customHeight="1"/>
    <row r="1561" s="19" customFormat="1" ht="15" customHeight="1"/>
    <row r="1562" s="19" customFormat="1" ht="15" customHeight="1"/>
    <row r="1563" s="19" customFormat="1" ht="15" customHeight="1"/>
    <row r="1564" s="19" customFormat="1" ht="15" customHeight="1"/>
    <row r="1565" s="19" customFormat="1" ht="15" customHeight="1"/>
    <row r="1566" s="19" customFormat="1" ht="15" customHeight="1"/>
    <row r="1567" s="19" customFormat="1" ht="12" customHeight="1"/>
    <row r="1568" s="19" customFormat="1" ht="15" customHeight="1"/>
    <row r="1569" s="19" customFormat="1" ht="15" customHeight="1"/>
    <row r="1570" s="19" customFormat="1" ht="15" customHeight="1"/>
    <row r="1571" s="19" customFormat="1" ht="15" customHeight="1"/>
    <row r="1572" s="19" customFormat="1" ht="15" customHeight="1"/>
    <row r="1573" s="19" customFormat="1" ht="15" customHeight="1"/>
    <row r="1574" s="19" customFormat="1" ht="15" customHeight="1"/>
    <row r="1575" s="19" customFormat="1" ht="15" customHeight="1"/>
    <row r="1576" s="19" customFormat="1" ht="15" customHeight="1"/>
    <row r="1577" s="19" customFormat="1" ht="15" customHeight="1"/>
    <row r="1578" s="19" customFormat="1" ht="15" customHeight="1"/>
    <row r="1579" s="19" customFormat="1" ht="15" customHeight="1"/>
    <row r="1580" s="19" customFormat="1" ht="15" customHeight="1"/>
    <row r="1581" s="19" customFormat="1" ht="15" customHeight="1"/>
    <row r="1582" s="19" customFormat="1" ht="15" customHeight="1"/>
    <row r="1583" s="19" customFormat="1" ht="15" customHeight="1"/>
    <row r="1584" s="19" customFormat="1" ht="15" customHeight="1"/>
    <row r="1590" spans="2:32" ht="15" customHeight="1">
      <c r="B1590" s="207"/>
      <c r="C1590" s="207"/>
      <c r="D1590" s="207"/>
      <c r="E1590" s="207"/>
      <c r="F1590" s="207"/>
      <c r="G1590" s="207"/>
      <c r="H1590" s="207"/>
      <c r="I1590" s="207"/>
      <c r="J1590" s="207"/>
      <c r="K1590" s="207"/>
      <c r="L1590" s="207"/>
      <c r="M1590" s="207"/>
      <c r="N1590" s="207"/>
      <c r="O1590" s="207"/>
      <c r="P1590" s="207"/>
      <c r="Q1590" s="207"/>
      <c r="R1590" s="207"/>
      <c r="S1590" s="207"/>
      <c r="T1590" s="207"/>
      <c r="U1590" s="207"/>
      <c r="V1590" s="207"/>
      <c r="W1590" s="207"/>
      <c r="X1590" s="207"/>
      <c r="Y1590" s="207"/>
      <c r="Z1590" s="207"/>
      <c r="AA1590" s="207"/>
      <c r="AB1590" s="207"/>
      <c r="AC1590" s="207"/>
      <c r="AD1590" s="207"/>
      <c r="AE1590" s="207"/>
      <c r="AF1590" s="207"/>
    </row>
    <row r="1599" spans="2:32" ht="12" customHeight="1"/>
    <row r="1600" spans="2:32" ht="12" customHeight="1"/>
    <row r="1601" s="19" customFormat="1" ht="12" customHeight="1"/>
    <row r="1602" s="19" customFormat="1" ht="12" customHeight="1"/>
    <row r="1603" s="19" customFormat="1" ht="12" customHeight="1"/>
    <row r="1604" s="19" customFormat="1" ht="12" customHeight="1"/>
    <row r="1605" s="19" customFormat="1" ht="12" customHeight="1"/>
    <row r="1606" s="19" customFormat="1" ht="12" customHeight="1"/>
    <row r="1607" s="19" customFormat="1" ht="12" customHeight="1"/>
    <row r="1608" s="19" customFormat="1" ht="12" customHeight="1"/>
    <row r="1609" s="19" customFormat="1" ht="12" customHeight="1"/>
    <row r="1610" s="19" customFormat="1" ht="12" customHeight="1"/>
    <row r="1611" s="19" customFormat="1" ht="12" customHeight="1"/>
    <row r="1612" s="19" customFormat="1" ht="12" customHeight="1"/>
    <row r="1613" s="19" customFormat="1" ht="12" customHeight="1"/>
    <row r="1614" s="19" customFormat="1" ht="12" customHeight="1"/>
    <row r="1615" s="19" customFormat="1" ht="12" customHeight="1"/>
    <row r="1616" s="19" customFormat="1" ht="12" customHeight="1"/>
    <row r="1617" s="19" customFormat="1" ht="12" customHeight="1"/>
    <row r="1618" s="19" customFormat="1" ht="12" customHeight="1"/>
    <row r="1619" s="19" customFormat="1" ht="12" customHeight="1"/>
    <row r="1620" s="19" customFormat="1" ht="12" customHeight="1"/>
    <row r="1621" s="19" customFormat="1" ht="12" customHeight="1"/>
    <row r="1622" s="19" customFormat="1" ht="12" customHeight="1"/>
    <row r="1623" s="19" customFormat="1" ht="12" customHeight="1"/>
    <row r="1624" s="19" customFormat="1" ht="12" customHeight="1"/>
    <row r="1625" s="19" customFormat="1" ht="15" customHeight="1"/>
    <row r="1626" s="19" customFormat="1" ht="15" customHeight="1"/>
    <row r="1627" s="19" customFormat="1" ht="15" customHeight="1"/>
    <row r="1628" s="19" customFormat="1" ht="15" customHeight="1"/>
    <row r="1629" s="19" customFormat="1" ht="15" customHeight="1"/>
    <row r="1630" s="19" customFormat="1" ht="15" customHeight="1"/>
    <row r="1631" s="19" customFormat="1" ht="15" customHeight="1"/>
    <row r="1632" s="19" customFormat="1" ht="15" customHeight="1"/>
    <row r="1633" s="19" customFormat="1" ht="15" customHeight="1"/>
    <row r="1634" s="19" customFormat="1" ht="15" customHeight="1"/>
    <row r="1635" s="19" customFormat="1" ht="15" customHeight="1"/>
    <row r="1636" s="19" customFormat="1" ht="15" customHeight="1"/>
    <row r="1637" s="19" customFormat="1" ht="15" customHeight="1"/>
    <row r="1638" s="19" customFormat="1" ht="15" customHeight="1"/>
    <row r="1639" s="19" customFormat="1" ht="15" customHeight="1"/>
    <row r="1640" s="19" customFormat="1" ht="15" customHeight="1"/>
    <row r="1641" s="19" customFormat="1" ht="15" customHeight="1"/>
    <row r="1642" s="19" customFormat="1" ht="15" customHeight="1"/>
    <row r="1643" s="19" customFormat="1" ht="15" customHeight="1"/>
    <row r="1644" s="19" customFormat="1" ht="15" customHeight="1"/>
    <row r="1645" s="19" customFormat="1" ht="15" customHeight="1"/>
    <row r="1646" s="19" customFormat="1" ht="15" customHeight="1"/>
    <row r="1647" s="19" customFormat="1" ht="15" customHeight="1"/>
    <row r="1648" s="19" customFormat="1" ht="15" customHeight="1"/>
    <row r="1649" s="19" customFormat="1" ht="15" customHeight="1"/>
    <row r="1650" s="19" customFormat="1" ht="15" customHeight="1"/>
    <row r="1651" s="19" customFormat="1" ht="15" customHeight="1"/>
    <row r="1652" s="19" customFormat="1" ht="15" customHeight="1"/>
    <row r="1653" s="19" customFormat="1" ht="15" customHeight="1"/>
    <row r="1654" s="19" customFormat="1" ht="15" customHeight="1"/>
    <row r="1655" s="19" customFormat="1" ht="15" customHeight="1"/>
    <row r="1656" s="19" customFormat="1" ht="15" customHeight="1"/>
    <row r="1657" s="19" customFormat="1" ht="15" customHeight="1"/>
    <row r="1658" s="19" customFormat="1" ht="15" customHeight="1"/>
    <row r="1659" s="19" customFormat="1" ht="15" customHeight="1"/>
    <row r="1660" s="19" customFormat="1" ht="15" customHeight="1"/>
    <row r="1661" s="19" customFormat="1" ht="15" customHeight="1"/>
    <row r="1662" s="19" customFormat="1" ht="15" customHeight="1"/>
    <row r="1663" s="19" customFormat="1" ht="15" customHeight="1"/>
    <row r="1664" s="19" customFormat="1" ht="15" customHeight="1"/>
    <row r="1665" s="19" customFormat="1" ht="15" customHeight="1"/>
    <row r="1666" s="19" customFormat="1" ht="15" customHeight="1"/>
    <row r="1667" s="19" customFormat="1" ht="15" customHeight="1"/>
    <row r="1668" s="19" customFormat="1" ht="15" customHeight="1"/>
    <row r="1669" s="19" customFormat="1" ht="15" customHeight="1"/>
    <row r="1670" s="19" customFormat="1" ht="15" customHeight="1"/>
    <row r="1671" s="19" customFormat="1" ht="15" customHeight="1"/>
    <row r="1672" s="19" customFormat="1" ht="15" customHeight="1"/>
    <row r="1673" s="19" customFormat="1" ht="15" customHeight="1"/>
    <row r="1674" s="19" customFormat="1" ht="15" customHeight="1"/>
    <row r="1675" s="19" customFormat="1" ht="15" customHeight="1"/>
    <row r="1676" s="19" customFormat="1" ht="15" customHeight="1"/>
    <row r="1677" s="19" customFormat="1" ht="15" customHeight="1"/>
    <row r="1678" s="19" customFormat="1" ht="15" customHeight="1"/>
    <row r="1679" s="19" customFormat="1" ht="15" customHeight="1"/>
    <row r="1680" s="19" customFormat="1" ht="15" customHeight="1"/>
    <row r="1681" s="19" customFormat="1" ht="15" customHeight="1"/>
    <row r="1682" s="19" customFormat="1" ht="15" customHeight="1"/>
    <row r="1683" s="19" customFormat="1" ht="15" customHeight="1"/>
    <row r="1684" s="19" customFormat="1" ht="12" customHeight="1"/>
    <row r="1685" s="19" customFormat="1" ht="12" customHeight="1"/>
    <row r="1686" s="19" customFormat="1" ht="15" customHeight="1"/>
    <row r="1687" s="19" customFormat="1" ht="15" customHeight="1"/>
    <row r="1688" s="19" customFormat="1" ht="15" customHeight="1"/>
    <row r="1689" s="19" customFormat="1" ht="15" customHeight="1"/>
    <row r="1690" s="19" customFormat="1" ht="15" customHeight="1"/>
    <row r="1691" s="19" customFormat="1" ht="15" customHeight="1"/>
    <row r="1692" s="19" customFormat="1" ht="15" customHeight="1"/>
    <row r="1693" s="19" customFormat="1" ht="15" customHeight="1"/>
    <row r="1694" s="19" customFormat="1" ht="15" customHeight="1"/>
    <row r="1695" s="19" customFormat="1" ht="15" customHeight="1"/>
    <row r="1696" s="19" customFormat="1" ht="15" customHeight="1"/>
    <row r="1697" s="19" customFormat="1" ht="15" customHeight="1"/>
    <row r="1698" s="19" customFormat="1" ht="15" customHeight="1"/>
    <row r="1699" s="19" customFormat="1" ht="15" customHeight="1"/>
    <row r="1700" s="19" customFormat="1" ht="15" customHeight="1"/>
    <row r="1701" s="19" customFormat="1" ht="15" customHeight="1"/>
    <row r="1702" s="19" customFormat="1" ht="15" customHeight="1"/>
    <row r="1703" s="19" customFormat="1" ht="15" customHeight="1"/>
    <row r="1704" s="19" customFormat="1" ht="15" customHeight="1"/>
    <row r="1705" s="19" customFormat="1" ht="15" customHeight="1"/>
    <row r="1706" s="19" customFormat="1" ht="15" customHeight="1"/>
    <row r="1707" s="19" customFormat="1" ht="15" customHeight="1"/>
    <row r="1708" s="19" customFormat="1" ht="15" customHeight="1"/>
    <row r="1709" s="19" customFormat="1" ht="15" customHeight="1"/>
    <row r="1710" s="19" customFormat="1" ht="15" customHeight="1"/>
    <row r="1711" s="19" customFormat="1" ht="15" customHeight="1"/>
    <row r="1712" s="19" customFormat="1" ht="15" customHeight="1"/>
    <row r="1713" s="19" customFormat="1" ht="15" customHeight="1"/>
    <row r="1714" s="19" customFormat="1" ht="15" customHeight="1"/>
    <row r="1715" s="19" customFormat="1" ht="15" customHeight="1"/>
    <row r="1716" s="19" customFormat="1" ht="15" customHeight="1"/>
    <row r="1717" s="19" customFormat="1" ht="15" customHeight="1"/>
    <row r="1718" s="19" customFormat="1" ht="15" customHeight="1"/>
    <row r="1719" s="19" customFormat="1" ht="15" customHeight="1"/>
    <row r="1720" s="19" customFormat="1" ht="15" customHeight="1"/>
    <row r="1721" s="19" customFormat="1" ht="15" customHeight="1"/>
    <row r="1722" s="19" customFormat="1" ht="15" customHeight="1"/>
    <row r="1723" s="19" customFormat="1" ht="15" customHeight="1"/>
    <row r="1724" s="19" customFormat="1" ht="15" customHeight="1"/>
    <row r="1725" s="19" customFormat="1" ht="15" customHeight="1"/>
    <row r="1726" s="19" customFormat="1" ht="15" customHeight="1"/>
    <row r="1727" s="19" customFormat="1" ht="15" customHeight="1"/>
    <row r="1728" s="19" customFormat="1" ht="15" customHeight="1"/>
    <row r="1729" s="19" customFormat="1" ht="15" customHeight="1"/>
    <row r="1730" s="19" customFormat="1" ht="15" customHeight="1"/>
    <row r="1731" s="19" customFormat="1" ht="15" customHeight="1"/>
    <row r="1732" s="19" customFormat="1" ht="15" customHeight="1"/>
    <row r="1733" s="19" customFormat="1" ht="15" customHeight="1"/>
    <row r="1734" s="19" customFormat="1" ht="15" customHeight="1"/>
    <row r="1735" s="19" customFormat="1" ht="15" customHeight="1"/>
    <row r="1736" s="19" customFormat="1" ht="15" customHeight="1"/>
    <row r="1737" s="19" customFormat="1" ht="15" customHeight="1"/>
    <row r="1738" s="19" customFormat="1" ht="15" customHeight="1"/>
    <row r="1739" s="19" customFormat="1" ht="15" customHeight="1"/>
    <row r="1740" s="19" customFormat="1" ht="12" customHeight="1"/>
    <row r="1741" s="19" customFormat="1" ht="12" customHeight="1"/>
    <row r="1742" s="19" customFormat="1" ht="15" customHeight="1"/>
    <row r="1743" s="19" customFormat="1" ht="15" customHeight="1"/>
    <row r="1744" s="19" customFormat="1" ht="15" customHeight="1"/>
    <row r="1745" s="19" customFormat="1" ht="15" customHeight="1"/>
    <row r="1746" s="19" customFormat="1" ht="15" customHeight="1"/>
    <row r="1747" s="19" customFormat="1" ht="15" customHeight="1"/>
    <row r="1748" s="19" customFormat="1" ht="15" customHeight="1"/>
    <row r="1749" s="19" customFormat="1" ht="15" customHeight="1"/>
    <row r="1750" s="19" customFormat="1" ht="15" customHeight="1"/>
    <row r="1751" s="19" customFormat="1" ht="15" customHeight="1"/>
    <row r="1752" s="19" customFormat="1" ht="15" customHeight="1"/>
    <row r="1753" s="19" customFormat="1" ht="15" customHeight="1"/>
    <row r="1754" s="19" customFormat="1" ht="15" customHeight="1"/>
    <row r="1755" s="19" customFormat="1" ht="15" customHeight="1"/>
    <row r="1756" s="19" customFormat="1" ht="15" customHeight="1"/>
    <row r="1757" s="19" customFormat="1" ht="15" customHeight="1"/>
    <row r="1758" s="19" customFormat="1" ht="15" customHeight="1"/>
    <row r="1759" s="19" customFormat="1" ht="15" customHeight="1"/>
    <row r="1760" s="19" customFormat="1" ht="15" customHeight="1"/>
    <row r="1761" s="19" customFormat="1" ht="15" customHeight="1"/>
    <row r="1762" s="19" customFormat="1" ht="15" customHeight="1"/>
    <row r="1763" s="19" customFormat="1" ht="15" customHeight="1"/>
    <row r="1764" s="19" customFormat="1" ht="15" customHeight="1"/>
    <row r="1765" s="19" customFormat="1" ht="15" customHeight="1"/>
    <row r="1766" s="19" customFormat="1" ht="15" customHeight="1"/>
    <row r="1767" s="19" customFormat="1" ht="15" customHeight="1"/>
    <row r="1768" s="19" customFormat="1" ht="15" customHeight="1"/>
    <row r="1769" s="19" customFormat="1" ht="15" customHeight="1"/>
    <row r="1770" s="19" customFormat="1" ht="15" customHeight="1"/>
    <row r="1771" s="19" customFormat="1" ht="15" customHeight="1"/>
    <row r="1772" s="19" customFormat="1" ht="15" customHeight="1"/>
    <row r="1773" s="19" customFormat="1" ht="15" customHeight="1"/>
    <row r="1774" s="19" customFormat="1" ht="15" customHeight="1"/>
    <row r="1775" s="19" customFormat="1" ht="15" customHeight="1"/>
    <row r="1776" s="19" customFormat="1" ht="15" customHeight="1"/>
    <row r="1777" s="19" customFormat="1" ht="15" customHeight="1"/>
    <row r="1778" s="19" customFormat="1" ht="15" customHeight="1"/>
    <row r="1779" s="19" customFormat="1" ht="15" customHeight="1"/>
    <row r="1780" s="19" customFormat="1" ht="15" customHeight="1"/>
    <row r="1781" s="19" customFormat="1" ht="15" customHeight="1"/>
    <row r="1782" s="19" customFormat="1" ht="15" customHeight="1"/>
    <row r="1783" s="19" customFormat="1" ht="15" customHeight="1"/>
    <row r="1784" s="19" customFormat="1" ht="15" customHeight="1"/>
    <row r="1785" s="19" customFormat="1" ht="15" customHeight="1"/>
    <row r="1786" s="19" customFormat="1" ht="15" customHeight="1"/>
    <row r="1787" s="19" customFormat="1" ht="15" customHeight="1"/>
    <row r="1788" s="19" customFormat="1" ht="15" customHeight="1"/>
    <row r="1789" s="19" customFormat="1" ht="15" customHeight="1"/>
    <row r="1790" s="19" customFormat="1" ht="15" customHeight="1"/>
    <row r="1791" s="19" customFormat="1" ht="15" customHeight="1"/>
    <row r="1792" s="19" customFormat="1" ht="15" customHeight="1"/>
    <row r="1793" s="19" customFormat="1" ht="15" customHeight="1"/>
    <row r="1794" s="19" customFormat="1" ht="15" customHeight="1"/>
    <row r="1795" s="19" customFormat="1" ht="15" customHeight="1"/>
    <row r="1796" s="19" customFormat="1" ht="12" customHeight="1"/>
    <row r="1797" s="19" customFormat="1" ht="12" customHeight="1"/>
    <row r="1798" s="19" customFormat="1" ht="15" customHeight="1"/>
    <row r="1799" s="19" customFormat="1" ht="15" customHeight="1"/>
    <row r="1800" s="19" customFormat="1" ht="15" customHeight="1"/>
    <row r="1801" s="19" customFormat="1" ht="15" customHeight="1"/>
    <row r="1802" s="19" customFormat="1" ht="15" customHeight="1"/>
    <row r="1803" s="19" customFormat="1" ht="15" customHeight="1"/>
    <row r="1804" s="19" customFormat="1" ht="15" customHeight="1"/>
    <row r="1805" s="19" customFormat="1" ht="15" customHeight="1"/>
    <row r="1806" s="19" customFormat="1" ht="15" customHeight="1"/>
    <row r="1807" s="19" customFormat="1" ht="15" customHeight="1"/>
    <row r="1808" s="19" customFormat="1" ht="15" customHeight="1"/>
    <row r="1813" spans="2:32" ht="15" customHeight="1">
      <c r="B1813" s="207"/>
      <c r="C1813" s="207"/>
      <c r="D1813" s="207"/>
      <c r="E1813" s="207"/>
      <c r="F1813" s="207"/>
      <c r="G1813" s="207"/>
      <c r="H1813" s="207"/>
      <c r="I1813" s="207"/>
      <c r="J1813" s="207"/>
      <c r="K1813" s="207"/>
      <c r="L1813" s="207"/>
      <c r="M1813" s="207"/>
      <c r="N1813" s="207"/>
      <c r="O1813" s="207"/>
      <c r="P1813" s="207"/>
      <c r="Q1813" s="207"/>
      <c r="R1813" s="207"/>
      <c r="S1813" s="207"/>
      <c r="T1813" s="207"/>
      <c r="U1813" s="207"/>
      <c r="V1813" s="207"/>
      <c r="W1813" s="207"/>
      <c r="X1813" s="207"/>
      <c r="Y1813" s="207"/>
      <c r="Z1813" s="207"/>
      <c r="AA1813" s="207"/>
      <c r="AB1813" s="207"/>
      <c r="AC1813" s="207"/>
      <c r="AD1813" s="207"/>
      <c r="AE1813" s="207"/>
      <c r="AF1813" s="207"/>
    </row>
    <row r="1814" spans="2:32" ht="12" customHeight="1"/>
    <row r="1815" spans="2:32" ht="12" customHeight="1"/>
    <row r="1816" spans="2:32" ht="12" customHeight="1"/>
    <row r="1817" spans="2:32" ht="12" customHeight="1"/>
    <row r="1818" spans="2:32" ht="12" customHeight="1"/>
    <row r="1819" spans="2:32" ht="12" customHeight="1"/>
    <row r="1820" spans="2:32" ht="12" customHeight="1"/>
    <row r="1821" spans="2:32" ht="12" customHeight="1"/>
    <row r="1822" spans="2:32" ht="12" customHeight="1"/>
    <row r="1823" spans="2:32" ht="12" customHeight="1"/>
    <row r="1824" spans="2:32" ht="12" customHeight="1"/>
    <row r="1825" s="19" customFormat="1" ht="15" customHeight="1"/>
    <row r="1826" s="19" customFormat="1" ht="15" customHeight="1"/>
    <row r="1827" s="19" customFormat="1" ht="15" customHeight="1"/>
    <row r="1828" s="19" customFormat="1" ht="15" customHeight="1"/>
    <row r="1829" s="19" customFormat="1" ht="15" customHeight="1"/>
    <row r="1830" s="19" customFormat="1" ht="15" customHeight="1"/>
    <row r="1831" s="19" customFormat="1" ht="12" customHeight="1"/>
    <row r="1832" s="19" customFormat="1" ht="15" customHeight="1"/>
    <row r="1833" s="19" customFormat="1" ht="15" customHeight="1"/>
    <row r="1834" s="19" customFormat="1" ht="15" customHeight="1"/>
    <row r="1835" s="19" customFormat="1" ht="15" customHeight="1"/>
    <row r="1836" s="19" customFormat="1" ht="15" customHeight="1"/>
    <row r="1837" s="19" customFormat="1" ht="15" customHeight="1"/>
    <row r="1838" s="19" customFormat="1" ht="15" customHeight="1"/>
    <row r="1839" s="19" customFormat="1" ht="15" customHeight="1"/>
    <row r="1840" s="19" customFormat="1" ht="15" customHeight="1"/>
    <row r="1841" s="19" customFormat="1" ht="15" customHeight="1"/>
    <row r="1842" s="19" customFormat="1" ht="15" customHeight="1"/>
    <row r="1843" s="19" customFormat="1" ht="15" customHeight="1"/>
    <row r="1844" s="19" customFormat="1" ht="15" customHeight="1"/>
    <row r="1845" s="19" customFormat="1" ht="15" customHeight="1"/>
    <row r="1846" s="19" customFormat="1" ht="15" customHeight="1"/>
    <row r="1847" s="19" customFormat="1" ht="15" customHeight="1"/>
    <row r="1848" s="19" customFormat="1" ht="15" customHeight="1"/>
    <row r="1849" s="19" customFormat="1" ht="15" customHeight="1"/>
    <row r="1850" s="19" customFormat="1" ht="15" customHeight="1"/>
    <row r="1851" s="19" customFormat="1" ht="15" customHeight="1"/>
    <row r="1852" s="19" customFormat="1" ht="15" customHeight="1"/>
    <row r="1853" s="19" customFormat="1" ht="15" customHeight="1"/>
    <row r="1854" s="19" customFormat="1" ht="15" customHeight="1"/>
    <row r="1855" s="19" customFormat="1" ht="15" customHeight="1"/>
    <row r="1856" s="19" customFormat="1" ht="15" customHeight="1"/>
    <row r="1857" s="19" customFormat="1" ht="15" customHeight="1"/>
    <row r="1858" s="19" customFormat="1" ht="15" customHeight="1"/>
    <row r="1859" s="19" customFormat="1" ht="15" customHeight="1"/>
    <row r="1860" s="19" customFormat="1" ht="15" customHeight="1"/>
    <row r="1861" s="19" customFormat="1" ht="15" customHeight="1"/>
    <row r="1862" s="19" customFormat="1" ht="15" customHeight="1"/>
    <row r="1863" s="19" customFormat="1" ht="15" customHeight="1"/>
    <row r="1864" s="19" customFormat="1" ht="15" customHeight="1"/>
    <row r="1865" s="19" customFormat="1" ht="15" customHeight="1"/>
    <row r="1866" s="19" customFormat="1" ht="15" customHeight="1"/>
    <row r="1867" s="19" customFormat="1" ht="12" customHeight="1"/>
    <row r="1868" s="19" customFormat="1" ht="15" customHeight="1"/>
    <row r="1869" s="19" customFormat="1" ht="15" customHeight="1"/>
    <row r="1870" s="19" customFormat="1" ht="15" customHeight="1"/>
    <row r="1871" s="19" customFormat="1" ht="15" customHeight="1"/>
    <row r="1872" s="19" customFormat="1" ht="15" customHeight="1"/>
    <row r="1873" s="19" customFormat="1" ht="15" customHeight="1"/>
    <row r="1874" s="19" customFormat="1" ht="15" customHeight="1"/>
    <row r="1875" s="19" customFormat="1" ht="15" customHeight="1"/>
    <row r="1876" s="19" customFormat="1" ht="15" customHeight="1"/>
    <row r="1877" s="19" customFormat="1" ht="15" customHeight="1"/>
    <row r="1878" s="19" customFormat="1" ht="15" customHeight="1"/>
    <row r="1879" s="19" customFormat="1" ht="15" customHeight="1"/>
    <row r="1880" s="19" customFormat="1" ht="15" customHeight="1"/>
    <row r="1881" s="19" customFormat="1" ht="15" customHeight="1"/>
    <row r="1882" s="19" customFormat="1" ht="15" customHeight="1"/>
    <row r="1883" s="19" customFormat="1" ht="15" customHeight="1"/>
    <row r="1884" s="19" customFormat="1" ht="15" customHeight="1"/>
    <row r="1885" s="19" customFormat="1" ht="15" customHeight="1"/>
    <row r="1886" s="19" customFormat="1" ht="15" customHeight="1"/>
    <row r="1887" s="19" customFormat="1" ht="15" customHeight="1"/>
    <row r="1888" s="19" customFormat="1" ht="15" customHeight="1"/>
    <row r="1889" s="19" customFormat="1" ht="15" customHeight="1"/>
    <row r="1890" s="19" customFormat="1" ht="15" customHeight="1"/>
    <row r="1891" s="19" customFormat="1" ht="15" customHeight="1"/>
    <row r="1892" s="19" customFormat="1" ht="15" customHeight="1"/>
    <row r="1893" s="19" customFormat="1" ht="15" customHeight="1"/>
    <row r="1894" s="19" customFormat="1" ht="15" customHeight="1"/>
    <row r="1895" s="19" customFormat="1" ht="15" customHeight="1"/>
    <row r="1896" s="19" customFormat="1" ht="15" customHeight="1"/>
    <row r="1897" s="19" customFormat="1" ht="15" customHeight="1"/>
    <row r="1898" s="19" customFormat="1" ht="15" customHeight="1"/>
    <row r="1899" s="19" customFormat="1" ht="15" customHeight="1"/>
    <row r="1900" s="19" customFormat="1" ht="15" customHeight="1"/>
    <row r="1901" s="19" customFormat="1" ht="15" customHeight="1"/>
    <row r="1902" s="19" customFormat="1" ht="15" customHeight="1"/>
    <row r="1903" s="19" customFormat="1" ht="15" customHeight="1"/>
    <row r="1904" s="19" customFormat="1" ht="15" customHeight="1"/>
    <row r="1905" s="19" customFormat="1" ht="15" customHeight="1"/>
    <row r="1906" s="19" customFormat="1" ht="15" customHeight="1"/>
    <row r="1907" s="19" customFormat="1" ht="15" customHeight="1"/>
    <row r="1908" s="19" customFormat="1" ht="15" customHeight="1"/>
    <row r="1909" s="19" customFormat="1" ht="15" customHeight="1"/>
    <row r="1910" s="19" customFormat="1" ht="15" customHeight="1"/>
    <row r="1911" s="19" customFormat="1" ht="15" customHeight="1"/>
    <row r="1912" s="19" customFormat="1" ht="15" customHeight="1"/>
    <row r="1913" s="19" customFormat="1" ht="12" customHeight="1"/>
    <row r="1914" s="19" customFormat="1" ht="15" customHeight="1"/>
    <row r="1915" s="19" customFormat="1" ht="15" customHeight="1"/>
    <row r="1916" s="19" customFormat="1" ht="15" customHeight="1"/>
    <row r="1917" s="19" customFormat="1" ht="15" customHeight="1"/>
    <row r="1918" s="19" customFormat="1" ht="15" customHeight="1"/>
    <row r="1919" s="19" customFormat="1" ht="15" customHeight="1"/>
    <row r="1920" s="19" customFormat="1" ht="15" customHeight="1"/>
    <row r="1921" s="19" customFormat="1" ht="15" customHeight="1"/>
    <row r="1922" s="19" customFormat="1" ht="15" customHeight="1"/>
    <row r="1923" s="19" customFormat="1" ht="15" customHeight="1"/>
    <row r="1924" s="19" customFormat="1" ht="15" customHeight="1"/>
    <row r="1925" s="19" customFormat="1" ht="15" customHeight="1"/>
    <row r="1926" s="19" customFormat="1" ht="15" customHeight="1"/>
    <row r="1927" s="19" customFormat="1" ht="15" customHeight="1"/>
    <row r="1928" s="19" customFormat="1" ht="15" customHeight="1"/>
    <row r="1929" s="19" customFormat="1" ht="15" customHeight="1"/>
    <row r="1930" s="19" customFormat="1" ht="15" customHeight="1"/>
    <row r="1931" s="19" customFormat="1" ht="15" customHeight="1"/>
    <row r="1932" s="19" customFormat="1" ht="15" customHeight="1"/>
    <row r="1933" s="19" customFormat="1" ht="15" customHeight="1"/>
    <row r="1934" s="19" customFormat="1" ht="15" customHeight="1"/>
    <row r="1935" s="19" customFormat="1" ht="15" customHeight="1"/>
    <row r="1936" s="19" customFormat="1" ht="15" customHeight="1"/>
    <row r="1937" s="19" customFormat="1" ht="15" customHeight="1"/>
    <row r="1938" s="19" customFormat="1" ht="15" customHeight="1"/>
    <row r="1939" s="19" customFormat="1" ht="15" customHeight="1"/>
    <row r="1940" s="19" customFormat="1" ht="15" customHeight="1"/>
    <row r="1941" s="19" customFormat="1" ht="15" customHeight="1"/>
    <row r="1942" s="19" customFormat="1" ht="15" customHeight="1"/>
    <row r="1943" s="19" customFormat="1" ht="15" customHeight="1"/>
    <row r="1944" s="19" customFormat="1" ht="15" customHeight="1"/>
    <row r="1945" s="19" customFormat="1" ht="15" customHeight="1"/>
    <row r="1946" s="19" customFormat="1" ht="15" customHeight="1"/>
    <row r="1947" s="19" customFormat="1" ht="15" customHeight="1"/>
    <row r="1948" s="19" customFormat="1" ht="15" customHeight="1"/>
    <row r="1949" s="19" customFormat="1" ht="12" customHeight="1"/>
    <row r="1950" s="19" customFormat="1" ht="15" customHeight="1"/>
    <row r="1951" s="19" customFormat="1" ht="15" customHeight="1"/>
    <row r="1952" s="19" customFormat="1" ht="15" customHeight="1"/>
    <row r="1953" s="19" customFormat="1" ht="15" customHeight="1"/>
    <row r="1954" s="19" customFormat="1" ht="15" customHeight="1"/>
    <row r="1955" s="19" customFormat="1" ht="15" customHeight="1"/>
    <row r="1956" s="19" customFormat="1" ht="15" customHeight="1"/>
    <row r="1957" s="19" customFormat="1" ht="15" customHeight="1"/>
    <row r="1958" s="19" customFormat="1" ht="15" customHeight="1"/>
    <row r="1959" s="19" customFormat="1" ht="15" customHeight="1"/>
    <row r="1960" s="19" customFormat="1" ht="15" customHeight="1"/>
    <row r="1961" s="19" customFormat="1" ht="15" customHeight="1"/>
    <row r="1962" s="19" customFormat="1" ht="15" customHeight="1"/>
    <row r="1963" s="19" customFormat="1" ht="15" customHeight="1"/>
    <row r="1964" s="19" customFormat="1" ht="15" customHeight="1"/>
    <row r="1965" s="19" customFormat="1" ht="15" customHeight="1"/>
    <row r="1966" s="19" customFormat="1" ht="15" customHeight="1"/>
    <row r="1967" s="19" customFormat="1" ht="15" customHeight="1"/>
    <row r="1968" s="19" customFormat="1" ht="15" customHeight="1"/>
    <row r="1969" s="19" customFormat="1" ht="15" customHeight="1"/>
    <row r="1970" s="19" customFormat="1" ht="15" customHeight="1"/>
    <row r="1971" s="19" customFormat="1" ht="15" customHeight="1"/>
    <row r="1972" s="19" customFormat="1" ht="15" customHeight="1"/>
    <row r="1973" s="19" customFormat="1" ht="15" customHeight="1"/>
    <row r="1974" s="19" customFormat="1" ht="15" customHeight="1"/>
    <row r="1975" s="19" customFormat="1" ht="15" customHeight="1"/>
    <row r="1976" s="19" customFormat="1" ht="15" customHeight="1"/>
    <row r="1977" s="19" customFormat="1" ht="15" customHeight="1"/>
    <row r="1978" s="19" customFormat="1" ht="15" customHeight="1"/>
    <row r="1979" s="19" customFormat="1" ht="15" customHeight="1"/>
    <row r="1980" s="19" customFormat="1" ht="15" customHeight="1"/>
    <row r="1981" s="19" customFormat="1" ht="15" customHeight="1"/>
    <row r="1982" s="19" customFormat="1" ht="15" customHeight="1"/>
    <row r="1983" s="19" customFormat="1" ht="15" customHeight="1"/>
    <row r="1984" s="19" customFormat="1" ht="15" customHeight="1"/>
    <row r="1985" s="19" customFormat="1" ht="12" customHeight="1"/>
    <row r="1986" s="19" customFormat="1" ht="15" customHeight="1"/>
    <row r="1987" s="19" customFormat="1" ht="12" customHeight="1"/>
    <row r="1988" s="19" customFormat="1" ht="15" customHeight="1"/>
    <row r="1989" s="19" customFormat="1" ht="15" customHeight="1"/>
    <row r="1990" s="19" customFormat="1" ht="15" customHeight="1"/>
    <row r="1991" s="19" customFormat="1" ht="15" customHeight="1"/>
    <row r="1992" s="19" customFormat="1" ht="15" customHeight="1"/>
    <row r="1993" s="19" customFormat="1" ht="15" customHeight="1"/>
    <row r="1994" s="19" customFormat="1" ht="15" customHeight="1"/>
    <row r="1995" s="19" customFormat="1" ht="15" customHeight="1"/>
    <row r="1996" s="19" customFormat="1" ht="15" customHeight="1"/>
    <row r="1997" s="19" customFormat="1" ht="15" customHeight="1"/>
    <row r="1998" s="19" customFormat="1" ht="15" customHeight="1"/>
    <row r="1999" s="19" customFormat="1" ht="15" customHeight="1"/>
    <row r="2000" s="19" customFormat="1" ht="15" customHeight="1"/>
    <row r="2001" s="19" customFormat="1" ht="15" customHeight="1"/>
    <row r="2002" s="19" customFormat="1" ht="15" customHeight="1"/>
    <row r="2003" s="19" customFormat="1" ht="15" customHeight="1"/>
    <row r="2004" s="19" customFormat="1" ht="15" customHeight="1"/>
    <row r="2005" s="19" customFormat="1" ht="15" customHeight="1"/>
    <row r="2006" s="19" customFormat="1" ht="15" customHeight="1"/>
    <row r="2007" s="19" customFormat="1" ht="15" customHeight="1"/>
    <row r="2008" s="19" customFormat="1" ht="15" customHeight="1"/>
    <row r="2009" s="19" customFormat="1" ht="15" customHeight="1"/>
    <row r="2010" s="19" customFormat="1" ht="15" customHeight="1"/>
    <row r="2011" s="19" customFormat="1" ht="15" customHeight="1"/>
    <row r="2012" s="19" customFormat="1" ht="15" customHeight="1"/>
    <row r="2013" s="19" customFormat="1" ht="15" customHeight="1"/>
    <row r="2014" s="19" customFormat="1" ht="15" customHeight="1"/>
    <row r="2015" s="19" customFormat="1" ht="15" customHeight="1"/>
    <row r="2016" s="19" customFormat="1" ht="15" customHeight="1"/>
    <row r="2017" s="19" customFormat="1" ht="15" customHeight="1"/>
    <row r="2018" s="19" customFormat="1" ht="15" customHeight="1"/>
    <row r="2019" s="19" customFormat="1" ht="15" customHeight="1"/>
    <row r="2020" s="19" customFormat="1" ht="15" customHeight="1"/>
    <row r="2021" s="19" customFormat="1" ht="15" customHeight="1"/>
    <row r="2022" s="19" customFormat="1" ht="15" customHeight="1"/>
    <row r="2023" s="19" customFormat="1" ht="12" customHeight="1"/>
    <row r="2024" s="19" customFormat="1" ht="15" customHeight="1"/>
    <row r="2025" s="19" customFormat="1" ht="15" customHeight="1"/>
    <row r="2026" s="19" customFormat="1" ht="15" customHeight="1"/>
    <row r="2027" s="19" customFormat="1" ht="15" customHeight="1"/>
    <row r="2028" s="19" customFormat="1" ht="15" customHeight="1"/>
    <row r="2029" s="19" customFormat="1" ht="15" customHeight="1"/>
    <row r="2030" s="19" customFormat="1" ht="15" customHeight="1"/>
    <row r="2031" s="19" customFormat="1" ht="15" customHeight="1"/>
    <row r="2032" s="19" customFormat="1" ht="15" customHeight="1"/>
    <row r="2033" s="19" customFormat="1" ht="15" customHeight="1"/>
    <row r="2034" s="19" customFormat="1" ht="15" customHeight="1"/>
    <row r="2035" s="19" customFormat="1" ht="15" customHeight="1"/>
    <row r="2036" s="19" customFormat="1" ht="15" customHeight="1"/>
    <row r="2037" s="19" customFormat="1" ht="15" customHeight="1"/>
    <row r="2038" s="19" customFormat="1" ht="15" customHeight="1"/>
    <row r="2039" s="19" customFormat="1" ht="15" customHeight="1"/>
    <row r="2040" s="19" customFormat="1" ht="15" customHeight="1"/>
    <row r="2041" s="19" customFormat="1" ht="15" customHeight="1"/>
    <row r="2042" s="19" customFormat="1" ht="15" customHeight="1"/>
    <row r="2043" s="19" customFormat="1" ht="15" customHeight="1"/>
    <row r="2044" s="19" customFormat="1" ht="15" customHeight="1"/>
    <row r="2045" s="19" customFormat="1" ht="15" customHeight="1"/>
    <row r="2046" s="19" customFormat="1" ht="15" customHeight="1"/>
    <row r="2047" s="19" customFormat="1" ht="15" customHeight="1"/>
    <row r="2048" s="19" customFormat="1" ht="15" customHeight="1"/>
    <row r="2049" s="19" customFormat="1" ht="15" customHeight="1"/>
    <row r="2050" s="19" customFormat="1" ht="15" customHeight="1"/>
    <row r="2051" s="19" customFormat="1" ht="15" customHeight="1"/>
    <row r="2052" s="19" customFormat="1" ht="15" customHeight="1"/>
    <row r="2053" s="19" customFormat="1" ht="15" customHeight="1"/>
    <row r="2054" s="19" customFormat="1" ht="15" customHeight="1"/>
    <row r="2055" s="19" customFormat="1" ht="15" customHeight="1"/>
    <row r="2056" s="19" customFormat="1" ht="15" customHeight="1"/>
    <row r="2057" s="19" customFormat="1" ht="15" customHeight="1"/>
    <row r="2058" s="19" customFormat="1" ht="15" customHeight="1"/>
    <row r="2059" s="19" customFormat="1" ht="12" customHeight="1"/>
    <row r="2060" s="19" customFormat="1" ht="12" customHeight="1"/>
    <row r="2061" s="19" customFormat="1" ht="12" customHeight="1"/>
    <row r="2062" s="19" customFormat="1" ht="15" customHeight="1"/>
    <row r="2063" s="19" customFormat="1" ht="15" customHeight="1"/>
    <row r="2064" s="19" customFormat="1" ht="15" customHeight="1"/>
    <row r="2065" s="19" customFormat="1" ht="15" customHeight="1"/>
    <row r="2066" s="19" customFormat="1" ht="15" customHeight="1"/>
    <row r="2067" s="19" customFormat="1" ht="15" customHeight="1"/>
    <row r="2068" s="19" customFormat="1" ht="15" customHeight="1"/>
    <row r="2069" s="19" customFormat="1" ht="15" customHeight="1"/>
    <row r="2070" s="19" customFormat="1" ht="12" customHeight="1"/>
    <row r="2071" s="19" customFormat="1" ht="15" customHeight="1"/>
    <row r="2072" s="19" customFormat="1" ht="15" customHeight="1"/>
    <row r="2073" s="19" customFormat="1" ht="15" customHeight="1"/>
    <row r="2074" s="19" customFormat="1" ht="15" customHeight="1"/>
    <row r="2075" s="19" customFormat="1" ht="15" customHeight="1"/>
    <row r="2076" s="19" customFormat="1" ht="15" customHeight="1"/>
    <row r="2077" s="19" customFormat="1" ht="15" customHeight="1"/>
    <row r="2078" s="19" customFormat="1" ht="15" customHeight="1"/>
    <row r="2079" s="19" customFormat="1" ht="12" customHeight="1"/>
    <row r="2080" s="19" customFormat="1" ht="15" customHeight="1"/>
    <row r="2090" spans="2:32" ht="15" customHeight="1">
      <c r="B2090" s="207"/>
      <c r="C2090" s="207"/>
      <c r="D2090" s="207"/>
      <c r="E2090" s="207"/>
      <c r="F2090" s="207"/>
      <c r="G2090" s="207"/>
      <c r="H2090" s="207"/>
      <c r="I2090" s="207"/>
      <c r="J2090" s="207"/>
      <c r="K2090" s="207"/>
      <c r="L2090" s="207"/>
      <c r="M2090" s="207"/>
      <c r="N2090" s="207"/>
      <c r="O2090" s="207"/>
      <c r="P2090" s="207"/>
      <c r="Q2090" s="207"/>
      <c r="R2090" s="207"/>
      <c r="S2090" s="207"/>
      <c r="T2090" s="207"/>
      <c r="U2090" s="207"/>
      <c r="V2090" s="207"/>
      <c r="W2090" s="207"/>
      <c r="X2090" s="207"/>
      <c r="Y2090" s="207"/>
      <c r="Z2090" s="207"/>
      <c r="AA2090" s="207"/>
      <c r="AB2090" s="207"/>
      <c r="AC2090" s="207"/>
      <c r="AD2090" s="207"/>
      <c r="AE2090" s="207"/>
      <c r="AF2090" s="207"/>
    </row>
    <row r="2097" s="19" customFormat="1" ht="15" customHeight="1"/>
    <row r="2098" s="19" customFormat="1" ht="12" customHeight="1"/>
    <row r="2099" s="19" customFormat="1" ht="12" customHeight="1"/>
    <row r="2100" s="19" customFormat="1" ht="12" customHeight="1"/>
    <row r="2101" s="19" customFormat="1" ht="12" customHeight="1"/>
    <row r="2102" s="19" customFormat="1" ht="12" customHeight="1"/>
    <row r="2103" s="19" customFormat="1" ht="12" customHeight="1"/>
    <row r="2104" s="19" customFormat="1" ht="12" customHeight="1"/>
    <row r="2105" s="19" customFormat="1" ht="12" customHeight="1"/>
    <row r="2106" s="19" customFormat="1" ht="12" customHeight="1"/>
    <row r="2107" s="19" customFormat="1" ht="12" customHeight="1"/>
    <row r="2108" s="19" customFormat="1" ht="12" customHeight="1"/>
    <row r="2109" s="19" customFormat="1" ht="12" customHeight="1"/>
    <row r="2110" s="19" customFormat="1" ht="12" customHeight="1"/>
    <row r="2111" s="19" customFormat="1" ht="12" customHeight="1"/>
    <row r="2112" s="19" customFormat="1" ht="12" customHeight="1"/>
    <row r="2113" s="19" customFormat="1" ht="12" customHeight="1"/>
    <row r="2114" s="19" customFormat="1" ht="12" customHeight="1"/>
    <row r="2115" s="19" customFormat="1" ht="12" customHeight="1"/>
    <row r="2116" s="19" customFormat="1" ht="12" customHeight="1"/>
    <row r="2117" s="19" customFormat="1" ht="12" customHeight="1"/>
    <row r="2118" s="19" customFormat="1" ht="12" customHeight="1"/>
    <row r="2119" s="19" customFormat="1" ht="12" customHeight="1"/>
    <row r="2120" s="19" customFormat="1" ht="12" customHeight="1"/>
    <row r="2121" s="19" customFormat="1" ht="12" customHeight="1"/>
    <row r="2122" s="19" customFormat="1" ht="12" customHeight="1"/>
    <row r="2123" s="19" customFormat="1" ht="12" customHeight="1"/>
    <row r="2124" s="19" customFormat="1" ht="12" customHeight="1"/>
    <row r="2125" s="19" customFormat="1" ht="12" customHeight="1"/>
    <row r="2126" s="19" customFormat="1" ht="12" customHeight="1"/>
    <row r="2127" s="19" customFormat="1" ht="12" customHeight="1"/>
    <row r="2128" s="19" customFormat="1" ht="12" customHeight="1"/>
    <row r="2129" s="19" customFormat="1" ht="12" customHeight="1"/>
    <row r="2130" s="19" customFormat="1" ht="12" customHeight="1"/>
    <row r="2131" s="19" customFormat="1" ht="12" customHeight="1"/>
    <row r="2132" s="19" customFormat="1" ht="12" customHeight="1"/>
    <row r="2133" s="19" customFormat="1" ht="12" customHeight="1"/>
    <row r="2134" s="19" customFormat="1" ht="12" customHeight="1"/>
    <row r="2135" s="19" customFormat="1" ht="12" customHeight="1"/>
    <row r="2136" s="19" customFormat="1" ht="12" customHeight="1"/>
    <row r="2137" s="19" customFormat="1" ht="12" customHeight="1"/>
    <row r="2138" s="19" customFormat="1" ht="12" customHeight="1"/>
    <row r="2139" s="19" customFormat="1" ht="12" customHeight="1"/>
    <row r="2140" s="19" customFormat="1" ht="12" customHeight="1"/>
    <row r="2141" s="19" customFormat="1" ht="12" customHeight="1"/>
    <row r="2142" s="19" customFormat="1" ht="12" customHeight="1"/>
    <row r="2143" s="19" customFormat="1" ht="12" customHeight="1"/>
    <row r="2144" s="19" customFormat="1" ht="12" customHeight="1"/>
    <row r="2145" s="19" customFormat="1" ht="12" customHeight="1"/>
    <row r="2146" s="19" customFormat="1" ht="12" customHeight="1"/>
    <row r="2147" s="19" customFormat="1" ht="12" customHeight="1"/>
    <row r="2148" s="19" customFormat="1" ht="12" customHeight="1"/>
    <row r="2149" s="19" customFormat="1" ht="12" customHeight="1"/>
    <row r="2150" s="19" customFormat="1" ht="15" customHeight="1"/>
    <row r="2151" s="19" customFormat="1" ht="15" customHeight="1"/>
    <row r="2152" s="19" customFormat="1" ht="15" customHeight="1"/>
    <row r="2153" s="19" customFormat="1" ht="15" customHeight="1"/>
    <row r="2154" s="19" customFormat="1" ht="15" customHeight="1"/>
    <row r="2155" s="19" customFormat="1" ht="15" customHeight="1"/>
    <row r="2156" s="19" customFormat="1" ht="15" customHeight="1"/>
    <row r="2157" s="19" customFormat="1" ht="15" customHeight="1"/>
    <row r="2158" s="19" customFormat="1" ht="15" customHeight="1"/>
    <row r="2159" s="19" customFormat="1" ht="15" customHeight="1"/>
    <row r="2160" s="19" customFormat="1" ht="15" customHeight="1"/>
    <row r="2161" s="19" customFormat="1" ht="15" customHeight="1"/>
    <row r="2162" s="19" customFormat="1" ht="15" customHeight="1"/>
    <row r="2163" s="19" customFormat="1" ht="15" customHeight="1"/>
    <row r="2164" s="19" customFormat="1" ht="15" customHeight="1"/>
    <row r="2165" s="19" customFormat="1" ht="15" customHeight="1"/>
    <row r="2166" s="19" customFormat="1" ht="15" customHeight="1"/>
    <row r="2167" s="19" customFormat="1" ht="15" customHeight="1"/>
    <row r="2168" s="19" customFormat="1" ht="15" customHeight="1"/>
    <row r="2169" s="19" customFormat="1" ht="15" customHeight="1"/>
    <row r="2170" s="19" customFormat="1" ht="15" customHeight="1"/>
    <row r="2171" s="19" customFormat="1" ht="15" customHeight="1"/>
    <row r="2172" s="19" customFormat="1" ht="15" customHeight="1"/>
    <row r="2173" s="19" customFormat="1" ht="15" customHeight="1"/>
    <row r="2174" s="19" customFormat="1" ht="15" customHeight="1"/>
    <row r="2175" s="19" customFormat="1" ht="15" customHeight="1"/>
    <row r="2176" s="19" customFormat="1" ht="15" customHeight="1"/>
    <row r="2177" s="19" customFormat="1" ht="15" customHeight="1"/>
    <row r="2178" s="19" customFormat="1" ht="15" customHeight="1"/>
    <row r="2179" s="19" customFormat="1" ht="15" customHeight="1"/>
    <row r="2180" s="19" customFormat="1" ht="15" customHeight="1"/>
    <row r="2181" s="19" customFormat="1" ht="15" customHeight="1"/>
    <row r="2182" s="19" customFormat="1" ht="15" customHeight="1"/>
    <row r="2183" s="19" customFormat="1" ht="15" customHeight="1"/>
    <row r="2184" s="19" customFormat="1" ht="15" customHeight="1"/>
    <row r="2185" s="19" customFormat="1" ht="15" customHeight="1"/>
    <row r="2186" s="19" customFormat="1" ht="15" customHeight="1"/>
    <row r="2187" s="19" customFormat="1" ht="15" customHeight="1"/>
    <row r="2188" s="19" customFormat="1" ht="15" customHeight="1"/>
    <row r="2189" s="19" customFormat="1" ht="15" customHeight="1"/>
    <row r="2190" s="19" customFormat="1" ht="15" customHeight="1"/>
    <row r="2191" s="19" customFormat="1" ht="15" customHeight="1"/>
    <row r="2192" s="19" customFormat="1" ht="15" customHeight="1"/>
    <row r="2193" s="19" customFormat="1" ht="15" customHeight="1"/>
    <row r="2194" s="19" customFormat="1" ht="15" customHeight="1"/>
    <row r="2195" s="19" customFormat="1" ht="15" customHeight="1"/>
    <row r="2196" s="19" customFormat="1" ht="15" customHeight="1"/>
    <row r="2197" s="19" customFormat="1" ht="15" customHeight="1"/>
    <row r="2198" s="19" customFormat="1" ht="15" customHeight="1"/>
    <row r="2199" s="19" customFormat="1" ht="15" customHeight="1"/>
    <row r="2200" s="19" customFormat="1" ht="15" customHeight="1"/>
    <row r="2201" s="19" customFormat="1" ht="15" customHeight="1"/>
    <row r="2202" s="19" customFormat="1" ht="15" customHeight="1"/>
    <row r="2203" s="19" customFormat="1" ht="15" customHeight="1"/>
    <row r="2204" s="19" customFormat="1" ht="15" customHeight="1"/>
    <row r="2205" s="19" customFormat="1" ht="15" customHeight="1"/>
    <row r="2206" s="19" customFormat="1" ht="15" customHeight="1"/>
    <row r="2207" s="19" customFormat="1" ht="15" customHeight="1"/>
    <row r="2208" s="19" customFormat="1" ht="15" customHeight="1"/>
    <row r="2209" s="19" customFormat="1" ht="15" customHeight="1"/>
    <row r="2210" s="19" customFormat="1" ht="15" customHeight="1"/>
    <row r="2211" s="19" customFormat="1" ht="15" customHeight="1"/>
    <row r="2212" s="19" customFormat="1" ht="15" customHeight="1"/>
    <row r="2213" s="19" customFormat="1" ht="15" customHeight="1"/>
    <row r="2214" s="19" customFormat="1" ht="15" customHeight="1"/>
    <row r="2215" s="19" customFormat="1" ht="15" customHeight="1"/>
    <row r="2216" s="19" customFormat="1" ht="15" customHeight="1"/>
    <row r="2217" s="19" customFormat="1" ht="15" customHeight="1"/>
    <row r="2218" s="19" customFormat="1" ht="15" customHeight="1"/>
    <row r="2219" s="19" customFormat="1" ht="15" customHeight="1"/>
    <row r="2220" s="19" customFormat="1" ht="15" customHeight="1"/>
    <row r="2221" s="19" customFormat="1" ht="15" customHeight="1"/>
    <row r="2222" s="19" customFormat="1" ht="15" customHeight="1"/>
    <row r="2223" s="19" customFormat="1" ht="15" customHeight="1"/>
    <row r="2224" s="19" customFormat="1" ht="15" customHeight="1"/>
    <row r="2225" s="19" customFormat="1" ht="15" customHeight="1"/>
    <row r="2226" s="19" customFormat="1" ht="15" customHeight="1"/>
    <row r="2227" s="19" customFormat="1" ht="15" customHeight="1"/>
    <row r="2228" s="19" customFormat="1" ht="15" customHeight="1"/>
    <row r="2229" s="19" customFormat="1" ht="15" customHeight="1"/>
    <row r="2230" s="19" customFormat="1" ht="15" customHeight="1"/>
    <row r="2231" s="19" customFormat="1" ht="15" customHeight="1"/>
    <row r="2232" s="19" customFormat="1" ht="15" customHeight="1"/>
    <row r="2233" s="19" customFormat="1" ht="15" customHeight="1"/>
    <row r="2234" s="19" customFormat="1" ht="15" customHeight="1"/>
    <row r="2235" s="19" customFormat="1" ht="15" customHeight="1"/>
    <row r="2236" s="19" customFormat="1" ht="15" customHeight="1"/>
    <row r="2237" s="19" customFormat="1" ht="15" customHeight="1"/>
    <row r="2238" s="19" customFormat="1" ht="15" customHeight="1"/>
    <row r="2239" s="19" customFormat="1" ht="15" customHeight="1"/>
    <row r="2240" s="19" customFormat="1" ht="15" customHeight="1"/>
    <row r="2241" s="19" customFormat="1" ht="15" customHeight="1"/>
    <row r="2242" s="19" customFormat="1" ht="15" customHeight="1"/>
    <row r="2243" s="19" customFormat="1" ht="15" customHeight="1"/>
    <row r="2244" s="19" customFormat="1" ht="12" customHeight="1"/>
    <row r="2245" s="19" customFormat="1" ht="15" customHeight="1"/>
    <row r="2246" s="19" customFormat="1" ht="15" customHeight="1"/>
    <row r="2247" s="19" customFormat="1" ht="15" customHeight="1"/>
    <row r="2248" s="19" customFormat="1" ht="15" customHeight="1"/>
    <row r="2249" s="19" customFormat="1" ht="15" customHeight="1"/>
    <row r="2250" s="19" customFormat="1" ht="15" customHeight="1"/>
    <row r="2251" s="19" customFormat="1" ht="15" customHeight="1"/>
    <row r="2252" s="19" customFormat="1" ht="15" customHeight="1"/>
    <row r="2253" s="19" customFormat="1" ht="15" customHeight="1"/>
    <row r="2254" s="19" customFormat="1" ht="15" customHeight="1"/>
    <row r="2255" s="19" customFormat="1" ht="15" customHeight="1"/>
    <row r="2256" s="19" customFormat="1" ht="15" customHeight="1"/>
    <row r="2257" s="19" customFormat="1" ht="15" customHeight="1"/>
    <row r="2258" s="19" customFormat="1" ht="15" customHeight="1"/>
    <row r="2259" s="19" customFormat="1" ht="15" customHeight="1"/>
    <row r="2260" s="19" customFormat="1" ht="15" customHeight="1"/>
    <row r="2261" s="19" customFormat="1" ht="15" customHeight="1"/>
    <row r="2262" s="19" customFormat="1" ht="15" customHeight="1"/>
    <row r="2263" s="19" customFormat="1" ht="15" customHeight="1"/>
    <row r="2264" s="19" customFormat="1" ht="15" customHeight="1"/>
    <row r="2265" s="19" customFormat="1" ht="15" customHeight="1"/>
    <row r="2266" s="19" customFormat="1" ht="15" customHeight="1"/>
    <row r="2267" s="19" customFormat="1" ht="15" customHeight="1"/>
    <row r="2268" s="19" customFormat="1" ht="15" customHeight="1"/>
    <row r="2269" s="19" customFormat="1" ht="15" customHeight="1"/>
    <row r="2270" s="19" customFormat="1" ht="15" customHeight="1"/>
    <row r="2271" s="19" customFormat="1" ht="15" customHeight="1"/>
    <row r="2272" s="19" customFormat="1" ht="15" customHeight="1"/>
    <row r="2273" s="19" customFormat="1" ht="15" customHeight="1"/>
    <row r="2274" s="19" customFormat="1" ht="15" customHeight="1"/>
    <row r="2275" s="19" customFormat="1" ht="15" customHeight="1"/>
    <row r="2276" s="19" customFormat="1" ht="15" customHeight="1"/>
    <row r="2277" s="19" customFormat="1" ht="15" customHeight="1"/>
    <row r="2278" s="19" customFormat="1" ht="15" customHeight="1"/>
    <row r="2279" s="19" customFormat="1" ht="15" customHeight="1"/>
    <row r="2280" s="19" customFormat="1" ht="15" customHeight="1"/>
    <row r="2281" s="19" customFormat="1" ht="15" customHeight="1"/>
    <row r="2282" s="19" customFormat="1" ht="15" customHeight="1"/>
    <row r="2283" s="19" customFormat="1" ht="15" customHeight="1"/>
    <row r="2284" s="19" customFormat="1" ht="15" customHeight="1"/>
    <row r="2285" s="19" customFormat="1" ht="15" customHeight="1"/>
    <row r="2286" s="19" customFormat="1" ht="15" customHeight="1"/>
    <row r="2287" s="19" customFormat="1" ht="15" customHeight="1"/>
    <row r="2288" s="19" customFormat="1" ht="15" customHeight="1"/>
    <row r="2289" s="19" customFormat="1" ht="15" customHeight="1"/>
    <row r="2290" s="19" customFormat="1" ht="15" customHeight="1"/>
    <row r="2291" s="19" customFormat="1" ht="15" customHeight="1"/>
    <row r="2292" s="19" customFormat="1" ht="15" customHeight="1"/>
    <row r="2293" s="19" customFormat="1" ht="15" customHeight="1"/>
    <row r="2294" s="19" customFormat="1" ht="15" customHeight="1"/>
    <row r="2295" s="19" customFormat="1" ht="15" customHeight="1"/>
    <row r="2296" s="19" customFormat="1" ht="15" customHeight="1"/>
    <row r="2297" s="19" customFormat="1" ht="15" customHeight="1"/>
    <row r="2298" s="19" customFormat="1" ht="15" customHeight="1"/>
    <row r="2299" s="19" customFormat="1" ht="15" customHeight="1"/>
    <row r="2300" s="19" customFormat="1" ht="15" customHeight="1"/>
    <row r="2301" s="19" customFormat="1" ht="15" customHeight="1"/>
    <row r="2302" s="19" customFormat="1" ht="15" customHeight="1"/>
    <row r="2303" s="19" customFormat="1" ht="15" customHeight="1"/>
    <row r="2304" s="19" customFormat="1" ht="15" customHeight="1"/>
    <row r="2305" s="19" customFormat="1" ht="15" customHeight="1"/>
    <row r="2306" s="19" customFormat="1" ht="15" customHeight="1"/>
    <row r="2307" s="19" customFormat="1" ht="15" customHeight="1"/>
    <row r="2308" s="19" customFormat="1" ht="15" customHeight="1"/>
    <row r="2309" s="19" customFormat="1" ht="15" customHeight="1"/>
    <row r="2310" s="19" customFormat="1" ht="15" customHeight="1"/>
    <row r="2311" s="19" customFormat="1" ht="15" customHeight="1"/>
    <row r="2312" s="19" customFormat="1" ht="15" customHeight="1"/>
    <row r="2313" s="19" customFormat="1" ht="15" customHeight="1"/>
    <row r="2314" s="19" customFormat="1" ht="15" customHeight="1"/>
    <row r="2315" s="19" customFormat="1" ht="15" customHeight="1"/>
    <row r="2316" s="19" customFormat="1" ht="15" customHeight="1"/>
    <row r="2317" s="19" customFormat="1" ht="15" customHeight="1"/>
    <row r="2318" s="19" customFormat="1" ht="15" customHeight="1"/>
    <row r="2319" s="19" customFormat="1" ht="15" customHeight="1"/>
    <row r="2320" s="19" customFormat="1" ht="15" customHeight="1"/>
    <row r="2321" s="19" customFormat="1" ht="15" customHeight="1"/>
    <row r="2322" s="19" customFormat="1" ht="15" customHeight="1"/>
    <row r="2323" s="19" customFormat="1" ht="15" customHeight="1"/>
    <row r="2324" s="19" customFormat="1" ht="15" customHeight="1"/>
    <row r="2325" s="19" customFormat="1" ht="15" customHeight="1"/>
    <row r="2326" s="19" customFormat="1" ht="15" customHeight="1"/>
    <row r="2327" s="19" customFormat="1" ht="15" customHeight="1"/>
    <row r="2328" s="19" customFormat="1" ht="15" customHeight="1"/>
    <row r="2329" s="19" customFormat="1" ht="15" customHeight="1"/>
    <row r="2330" s="19" customFormat="1" ht="15" customHeight="1"/>
    <row r="2331" s="19" customFormat="1" ht="15" customHeight="1"/>
    <row r="2332" s="19" customFormat="1" ht="15" customHeight="1"/>
    <row r="2333" s="19" customFormat="1" ht="15" customHeight="1"/>
    <row r="2334" s="19" customFormat="1" ht="12" customHeight="1"/>
    <row r="2335" s="19" customFormat="1" ht="15" customHeight="1"/>
    <row r="2336" s="19" customFormat="1" ht="15" customHeight="1"/>
    <row r="2337" s="19" customFormat="1" ht="15" customHeight="1"/>
    <row r="2338" s="19" customFormat="1" ht="15" customHeight="1"/>
    <row r="2339" s="19" customFormat="1" ht="15" customHeight="1"/>
    <row r="2340" s="19" customFormat="1" ht="15" customHeight="1"/>
    <row r="2341" s="19" customFormat="1" ht="15" customHeight="1"/>
    <row r="2342" s="19" customFormat="1" ht="15" customHeight="1"/>
    <row r="2343" s="19" customFormat="1" ht="15" customHeight="1"/>
    <row r="2344" s="19" customFormat="1" ht="15" customHeight="1"/>
    <row r="2345" s="19" customFormat="1" ht="15" customHeight="1"/>
    <row r="2346" s="19" customFormat="1" ht="15" customHeight="1"/>
    <row r="2347" s="19" customFormat="1" ht="15" customHeight="1"/>
    <row r="2348" s="19" customFormat="1" ht="15" customHeight="1"/>
    <row r="2349" s="19" customFormat="1" ht="15" customHeight="1"/>
    <row r="2350" s="19" customFormat="1" ht="15" customHeight="1"/>
    <row r="2351" s="19" customFormat="1" ht="15" customHeight="1"/>
    <row r="2352" s="19" customFormat="1" ht="15" customHeight="1"/>
    <row r="2353" s="19" customFormat="1" ht="15" customHeight="1"/>
    <row r="2354" s="19" customFormat="1" ht="15" customHeight="1"/>
    <row r="2355" s="19" customFormat="1" ht="15" customHeight="1"/>
    <row r="2356" s="19" customFormat="1" ht="15" customHeight="1"/>
    <row r="2357" s="19" customFormat="1" ht="15" customHeight="1"/>
    <row r="2358" s="19" customFormat="1" ht="15" customHeight="1"/>
    <row r="2359" s="19" customFormat="1" ht="15" customHeight="1"/>
    <row r="2360" s="19" customFormat="1" ht="15" customHeight="1"/>
    <row r="2361" s="19" customFormat="1" ht="15" customHeight="1"/>
    <row r="2362" s="19" customFormat="1" ht="15" customHeight="1"/>
    <row r="2363" s="19" customFormat="1" ht="15" customHeight="1"/>
    <row r="2364" s="19" customFormat="1" ht="15" customHeight="1"/>
    <row r="2365" s="19" customFormat="1" ht="15" customHeight="1"/>
    <row r="2366" s="19" customFormat="1" ht="15" customHeight="1"/>
    <row r="2367" s="19" customFormat="1" ht="15" customHeight="1"/>
    <row r="2368" s="19" customFormat="1" ht="15" customHeight="1"/>
    <row r="2369" s="19" customFormat="1" ht="15" customHeight="1"/>
    <row r="2370" s="19" customFormat="1" ht="15" customHeight="1"/>
    <row r="2371" s="19" customFormat="1" ht="15" customHeight="1"/>
    <row r="2372" s="19" customFormat="1" ht="15" customHeight="1"/>
    <row r="2373" s="19" customFormat="1" ht="15" customHeight="1"/>
    <row r="2374" s="19" customFormat="1" ht="15" customHeight="1"/>
    <row r="2375" s="19" customFormat="1" ht="15" customHeight="1"/>
    <row r="2376" s="19" customFormat="1" ht="15" customHeight="1"/>
    <row r="2377" s="19" customFormat="1" ht="15" customHeight="1"/>
    <row r="2378" s="19" customFormat="1" ht="15" customHeight="1"/>
    <row r="2379" s="19" customFormat="1" ht="15" customHeight="1"/>
    <row r="2380" s="19" customFormat="1" ht="15" customHeight="1"/>
    <row r="2381" s="19" customFormat="1" ht="15" customHeight="1"/>
    <row r="2382" s="19" customFormat="1" ht="15" customHeight="1"/>
    <row r="2383" s="19" customFormat="1" ht="15" customHeight="1"/>
    <row r="2384" s="19" customFormat="1" ht="15" customHeight="1"/>
    <row r="2385" s="19" customFormat="1" ht="15" customHeight="1"/>
    <row r="2386" s="19" customFormat="1" ht="15" customHeight="1"/>
    <row r="2387" s="19" customFormat="1" ht="15" customHeight="1"/>
    <row r="2388" s="19" customFormat="1" ht="15" customHeight="1"/>
    <row r="2389" s="19" customFormat="1" ht="15" customHeight="1"/>
    <row r="2390" s="19" customFormat="1" ht="15" customHeight="1"/>
    <row r="2391" s="19" customFormat="1" ht="15" customHeight="1"/>
    <row r="2392" s="19" customFormat="1" ht="15" customHeight="1"/>
    <row r="2393" s="19" customFormat="1" ht="15" customHeight="1"/>
    <row r="2394" s="19" customFormat="1" ht="15" customHeight="1"/>
    <row r="2395" s="19" customFormat="1" ht="15" customHeight="1"/>
    <row r="2396" s="19" customFormat="1" ht="15" customHeight="1"/>
    <row r="2397" s="19" customFormat="1" ht="15" customHeight="1"/>
    <row r="2398" s="19" customFormat="1" ht="15" customHeight="1"/>
    <row r="2399" s="19" customFormat="1" ht="15" customHeight="1"/>
    <row r="2400" s="19" customFormat="1" ht="15" customHeight="1"/>
    <row r="2401" s="19" customFormat="1" ht="15" customHeight="1"/>
    <row r="2402" s="19" customFormat="1" ht="15" customHeight="1"/>
    <row r="2403" s="19" customFormat="1" ht="15" customHeight="1"/>
    <row r="2404" s="19" customFormat="1" ht="15" customHeight="1"/>
    <row r="2405" s="19" customFormat="1" ht="15" customHeight="1"/>
    <row r="2406" s="19" customFormat="1" ht="15" customHeight="1"/>
    <row r="2407" s="19" customFormat="1" ht="15" customHeight="1"/>
    <row r="2408" s="19" customFormat="1" ht="15" customHeight="1"/>
    <row r="2409" s="19" customFormat="1" ht="15" customHeight="1"/>
    <row r="2410" s="19" customFormat="1" ht="15" customHeight="1"/>
    <row r="2411" s="19" customFormat="1" ht="15" customHeight="1"/>
    <row r="2412" s="19" customFormat="1" ht="15" customHeight="1"/>
    <row r="2413" s="19" customFormat="1" ht="15" customHeight="1"/>
    <row r="2414" s="19" customFormat="1" ht="15" customHeight="1"/>
    <row r="2415" s="19" customFormat="1" ht="15" customHeight="1"/>
    <row r="2416" s="19" customFormat="1" ht="15" customHeight="1"/>
    <row r="2425" spans="2:32" ht="15" customHeight="1">
      <c r="B2425" s="207"/>
      <c r="C2425" s="207"/>
      <c r="D2425" s="207"/>
      <c r="E2425" s="207"/>
      <c r="F2425" s="207"/>
      <c r="G2425" s="207"/>
      <c r="H2425" s="207"/>
      <c r="I2425" s="207"/>
      <c r="J2425" s="207"/>
      <c r="K2425" s="207"/>
      <c r="L2425" s="207"/>
      <c r="M2425" s="207"/>
      <c r="N2425" s="207"/>
      <c r="O2425" s="207"/>
      <c r="P2425" s="207"/>
      <c r="Q2425" s="207"/>
      <c r="R2425" s="207"/>
      <c r="S2425" s="207"/>
      <c r="T2425" s="207"/>
      <c r="U2425" s="207"/>
      <c r="V2425" s="207"/>
      <c r="W2425" s="207"/>
      <c r="X2425" s="207"/>
      <c r="Y2425" s="207"/>
      <c r="Z2425" s="207"/>
      <c r="AA2425" s="207"/>
      <c r="AB2425" s="207"/>
      <c r="AC2425" s="207"/>
      <c r="AD2425" s="207"/>
      <c r="AE2425" s="207"/>
      <c r="AF2425" s="207"/>
    </row>
    <row r="2433" s="19" customFormat="1" ht="15" customHeight="1"/>
    <row r="2434" s="19" customFormat="1" ht="15" customHeight="1"/>
    <row r="2435" s="19" customFormat="1" ht="15" customHeight="1"/>
    <row r="2436" s="19" customFormat="1" ht="15" customHeight="1"/>
    <row r="2437" s="19" customFormat="1" ht="12" customHeight="1"/>
    <row r="2438" s="19" customFormat="1" ht="12" customHeight="1"/>
    <row r="2439" s="19" customFormat="1" ht="12" customHeight="1"/>
    <row r="2440" s="19" customFormat="1" ht="12" customHeight="1"/>
    <row r="2441" s="19" customFormat="1" ht="12" customHeight="1"/>
    <row r="2442" s="19" customFormat="1" ht="12" customHeight="1"/>
    <row r="2443" s="19" customFormat="1" ht="12" customHeight="1"/>
    <row r="2444" s="19" customFormat="1" ht="12" customHeight="1"/>
    <row r="2445" s="19" customFormat="1" ht="12" customHeight="1"/>
    <row r="2446" s="19" customFormat="1" ht="12" customHeight="1"/>
    <row r="2447" s="19" customFormat="1" ht="12" customHeight="1"/>
    <row r="2448" s="19" customFormat="1" ht="12" customHeight="1"/>
    <row r="2449" s="19" customFormat="1" ht="12" customHeight="1"/>
    <row r="2450" s="19" customFormat="1" ht="15" customHeight="1"/>
    <row r="2451" s="19" customFormat="1" ht="15" customHeight="1"/>
    <row r="2452" s="19" customFormat="1" ht="15" customHeight="1"/>
    <row r="2453" s="19" customFormat="1" ht="15" customHeight="1"/>
    <row r="2454" s="19" customFormat="1" ht="15" customHeight="1"/>
    <row r="2455" s="19" customFormat="1" ht="15" customHeight="1"/>
    <row r="2456" s="19" customFormat="1" ht="15" customHeight="1"/>
    <row r="2457" s="19" customFormat="1" ht="15" customHeight="1"/>
    <row r="2458" s="19" customFormat="1" ht="15" customHeight="1"/>
    <row r="2459" s="19" customFormat="1" ht="15" customHeight="1"/>
    <row r="2460" s="19" customFormat="1" ht="15" customHeight="1"/>
    <row r="2461" s="19" customFormat="1" ht="15" customHeight="1"/>
    <row r="2462" s="19" customFormat="1" ht="15" customHeight="1"/>
    <row r="2463" s="19" customFormat="1" ht="15" customHeight="1"/>
    <row r="2464" s="19" customFormat="1" ht="15" customHeight="1"/>
    <row r="2465" s="19" customFormat="1" ht="15" customHeight="1"/>
    <row r="2466" s="19" customFormat="1" ht="15" customHeight="1"/>
    <row r="2467" s="19" customFormat="1" ht="15" customHeight="1"/>
    <row r="2468" s="19" customFormat="1" ht="15" customHeight="1"/>
    <row r="2469" s="19" customFormat="1" ht="15" customHeight="1"/>
    <row r="2470" s="19" customFormat="1" ht="15" customHeight="1"/>
    <row r="2471" s="19" customFormat="1" ht="15" customHeight="1"/>
    <row r="2472" s="19" customFormat="1" ht="12" customHeight="1"/>
    <row r="2473" s="19" customFormat="1" ht="15" customHeight="1"/>
    <row r="2474" s="19" customFormat="1" ht="15" customHeight="1"/>
    <row r="2475" s="19" customFormat="1" ht="15" customHeight="1"/>
    <row r="2476" s="19" customFormat="1" ht="15" customHeight="1"/>
    <row r="2477" s="19" customFormat="1" ht="15" customHeight="1"/>
    <row r="2478" s="19" customFormat="1" ht="15" customHeight="1"/>
    <row r="2479" s="19" customFormat="1" ht="15" customHeight="1"/>
    <row r="2480" s="19" customFormat="1" ht="15" customHeight="1"/>
    <row r="2481" s="19" customFormat="1" ht="15" customHeight="1"/>
    <row r="2482" s="19" customFormat="1" ht="15" customHeight="1"/>
    <row r="2483" s="19" customFormat="1" ht="15" customHeight="1"/>
    <row r="2484" s="19" customFormat="1" ht="15" customHeight="1"/>
    <row r="2485" s="19" customFormat="1" ht="15" customHeight="1"/>
    <row r="2486" s="19" customFormat="1" ht="15" customHeight="1"/>
    <row r="2487" s="19" customFormat="1" ht="15" customHeight="1"/>
    <row r="2488" s="19" customFormat="1" ht="15" customHeight="1"/>
    <row r="2489" s="19" customFormat="1" ht="15" customHeight="1"/>
    <row r="2490" s="19" customFormat="1" ht="12" customHeight="1"/>
    <row r="2491" s="19" customFormat="1" ht="15" customHeight="1"/>
    <row r="2492" s="19" customFormat="1" ht="15" customHeight="1"/>
    <row r="2493" s="19" customFormat="1" ht="15" customHeight="1"/>
    <row r="2494" s="19" customFormat="1" ht="15" customHeight="1"/>
    <row r="2495" s="19" customFormat="1" ht="15" customHeight="1"/>
    <row r="2496" s="19" customFormat="1" ht="15" customHeight="1"/>
    <row r="2497" s="19" customFormat="1" ht="15" customHeight="1"/>
    <row r="2498" s="19" customFormat="1" ht="15" customHeight="1"/>
    <row r="2499" s="19" customFormat="1" ht="15" customHeight="1"/>
    <row r="2500" s="19" customFormat="1" ht="15" customHeight="1"/>
    <row r="2501" s="19" customFormat="1" ht="15" customHeight="1"/>
    <row r="2502" s="19" customFormat="1" ht="15" customHeight="1"/>
    <row r="2503" s="19" customFormat="1" ht="15" customHeight="1"/>
    <row r="2504" s="19" customFormat="1" ht="15" customHeight="1"/>
    <row r="2505" s="19" customFormat="1" ht="15" customHeight="1"/>
    <row r="2506" s="19" customFormat="1" ht="15" customHeight="1"/>
    <row r="2507" s="19" customFormat="1" ht="15" customHeight="1"/>
    <row r="2508" s="19" customFormat="1" ht="12" customHeight="1"/>
    <row r="2509" s="19" customFormat="1" ht="15" customHeight="1"/>
    <row r="2510" s="19" customFormat="1" ht="15" customHeight="1"/>
    <row r="2511" s="19" customFormat="1" ht="15" customHeight="1"/>
    <row r="2512" s="19" customFormat="1" ht="15" customHeight="1"/>
    <row r="2513" s="19" customFormat="1" ht="15" customHeight="1"/>
    <row r="2514" s="19" customFormat="1" ht="15" customHeight="1"/>
    <row r="2515" s="19" customFormat="1" ht="15" customHeight="1"/>
    <row r="2516" s="19" customFormat="1" ht="15" customHeight="1"/>
    <row r="2517" s="19" customFormat="1" ht="15" customHeight="1"/>
    <row r="2518" s="19" customFormat="1" ht="15" customHeight="1"/>
    <row r="2519" s="19" customFormat="1" ht="15" customHeight="1"/>
    <row r="2520" s="19" customFormat="1" ht="15" customHeight="1"/>
    <row r="2521" s="19" customFormat="1" ht="15" customHeight="1"/>
    <row r="2522" s="19" customFormat="1" ht="15" customHeight="1"/>
    <row r="2523" s="19" customFormat="1" ht="15" customHeight="1"/>
    <row r="2524" s="19" customFormat="1" ht="15" customHeight="1"/>
    <row r="2525" s="19" customFormat="1" ht="15" customHeight="1"/>
    <row r="2526" s="19" customFormat="1" ht="12" customHeight="1"/>
    <row r="2527" s="19" customFormat="1" ht="15" customHeight="1"/>
    <row r="2528" s="19" customFormat="1" ht="15" customHeight="1"/>
    <row r="2529" s="19" customFormat="1" ht="15" customHeight="1"/>
    <row r="2530" s="19" customFormat="1" ht="15" customHeight="1"/>
    <row r="2531" s="19" customFormat="1" ht="15" customHeight="1"/>
    <row r="2532" s="19" customFormat="1" ht="15" customHeight="1"/>
    <row r="2533" s="19" customFormat="1" ht="15" customHeight="1"/>
    <row r="2534" s="19" customFormat="1" ht="15" customHeight="1"/>
    <row r="2535" s="19" customFormat="1" ht="15" customHeight="1"/>
    <row r="2536" s="19" customFormat="1" ht="15" customHeight="1"/>
    <row r="2537" s="19" customFormat="1" ht="15" customHeight="1"/>
    <row r="2538" s="19" customFormat="1" ht="15" customHeight="1"/>
    <row r="2539" s="19" customFormat="1" ht="15" customHeight="1"/>
    <row r="2540" s="19" customFormat="1" ht="15" customHeight="1"/>
    <row r="2541" s="19" customFormat="1" ht="15" customHeight="1"/>
    <row r="2542" s="19" customFormat="1" ht="15" customHeight="1"/>
    <row r="2543" s="19" customFormat="1" ht="15" customHeight="1"/>
    <row r="2544" s="19" customFormat="1" ht="12" customHeight="1"/>
    <row r="2545" s="19" customFormat="1" ht="15" customHeight="1"/>
    <row r="2546" s="19" customFormat="1" ht="15" customHeight="1"/>
    <row r="2547" s="19" customFormat="1" ht="15" customHeight="1"/>
    <row r="2548" s="19" customFormat="1" ht="15" customHeight="1"/>
    <row r="2549" s="19" customFormat="1" ht="15" customHeight="1"/>
    <row r="2550" s="19" customFormat="1" ht="15" customHeight="1"/>
    <row r="2551" s="19" customFormat="1" ht="15" customHeight="1"/>
    <row r="2552" s="19" customFormat="1" ht="15" customHeight="1"/>
    <row r="2553" s="19" customFormat="1" ht="15" customHeight="1"/>
    <row r="2554" s="19" customFormat="1" ht="15" customHeight="1"/>
    <row r="2555" s="19" customFormat="1" ht="15" customHeight="1"/>
    <row r="2556" s="19" customFormat="1" ht="15" customHeight="1"/>
    <row r="2557" s="19" customFormat="1" ht="15" customHeight="1"/>
    <row r="2558" s="19" customFormat="1" ht="15" customHeight="1"/>
    <row r="2559" s="19" customFormat="1" ht="15" customHeight="1"/>
    <row r="2560" s="19" customFormat="1" ht="15" customHeight="1"/>
    <row r="2561" s="19" customFormat="1" ht="15" customHeight="1"/>
    <row r="2562" s="19" customFormat="1" ht="12" customHeight="1"/>
    <row r="2563" s="19" customFormat="1" ht="12" customHeight="1"/>
    <row r="2564" s="19" customFormat="1" ht="15" customHeight="1"/>
    <row r="2565" s="19" customFormat="1" ht="15" customHeight="1"/>
    <row r="2566" s="19" customFormat="1" ht="15" customHeight="1"/>
    <row r="2567" s="19" customFormat="1" ht="15" customHeight="1"/>
    <row r="2568" s="19" customFormat="1" ht="15" customHeight="1"/>
    <row r="2569" s="19" customFormat="1" ht="15" customHeight="1"/>
    <row r="2570" s="19" customFormat="1" ht="15" customHeight="1"/>
    <row r="2571" s="19" customFormat="1" ht="15" customHeight="1"/>
    <row r="2572" s="19" customFormat="1" ht="15" customHeight="1"/>
    <row r="2573" s="19" customFormat="1" ht="15" customHeight="1"/>
    <row r="2574" s="19" customFormat="1" ht="15" customHeight="1"/>
    <row r="2575" s="19" customFormat="1" ht="15" customHeight="1"/>
    <row r="2576" s="19" customFormat="1" ht="15" customHeight="1"/>
    <row r="2577" s="19" customFormat="1" ht="15" customHeight="1"/>
    <row r="2578" s="19" customFormat="1" ht="15" customHeight="1"/>
    <row r="2579" s="19" customFormat="1" ht="15" customHeight="1"/>
    <row r="2580" s="19" customFormat="1" ht="15" customHeight="1"/>
    <row r="2581" s="19" customFormat="1" ht="12" customHeight="1"/>
    <row r="2582" s="19" customFormat="1" ht="15" customHeight="1"/>
    <row r="2583" s="19" customFormat="1" ht="15" customHeight="1"/>
    <row r="2584" s="19" customFormat="1" ht="15" customHeight="1"/>
    <row r="2585" s="19" customFormat="1" ht="15" customHeight="1"/>
    <row r="2586" s="19" customFormat="1" ht="15" customHeight="1"/>
    <row r="2587" s="19" customFormat="1" ht="15" customHeight="1"/>
    <row r="2588" s="19" customFormat="1" ht="15" customHeight="1"/>
    <row r="2589" s="19" customFormat="1" ht="15" customHeight="1"/>
    <row r="2590" s="19" customFormat="1" ht="15" customHeight="1"/>
    <row r="2591" s="19" customFormat="1" ht="15" customHeight="1"/>
    <row r="2592" s="19" customFormat="1" ht="15" customHeight="1"/>
    <row r="2593" s="19" customFormat="1" ht="15" customHeight="1"/>
    <row r="2594" s="19" customFormat="1" ht="15" customHeight="1"/>
    <row r="2595" s="19" customFormat="1" ht="15" customHeight="1"/>
    <row r="2596" s="19" customFormat="1" ht="15" customHeight="1"/>
    <row r="2597" s="19" customFormat="1" ht="15" customHeight="1"/>
    <row r="2598" s="19" customFormat="1" ht="15" customHeight="1"/>
    <row r="2599" s="19" customFormat="1" ht="12" customHeight="1"/>
    <row r="2600" s="19" customFormat="1" ht="15" customHeight="1"/>
    <row r="2601" s="19" customFormat="1" ht="15" customHeight="1"/>
    <row r="2602" s="19" customFormat="1" ht="15" customHeight="1"/>
    <row r="2603" s="19" customFormat="1" ht="15" customHeight="1"/>
    <row r="2604" s="19" customFormat="1" ht="15" customHeight="1"/>
    <row r="2605" s="19" customFormat="1" ht="15" customHeight="1"/>
    <row r="2606" s="19" customFormat="1" ht="15" customHeight="1"/>
    <row r="2607" s="19" customFormat="1" ht="15" customHeight="1"/>
    <row r="2608" s="19" customFormat="1" ht="15" customHeight="1"/>
    <row r="2609" s="19" customFormat="1" ht="15" customHeight="1"/>
    <row r="2610" s="19" customFormat="1" ht="15" customHeight="1"/>
    <row r="2611" s="19" customFormat="1" ht="15" customHeight="1"/>
    <row r="2612" s="19" customFormat="1" ht="15" customHeight="1"/>
    <row r="2613" s="19" customFormat="1" ht="15" customHeight="1"/>
    <row r="2614" s="19" customFormat="1" ht="15" customHeight="1"/>
    <row r="2615" s="19" customFormat="1" ht="15" customHeight="1"/>
    <row r="2616" s="19" customFormat="1" ht="15" customHeight="1"/>
    <row r="2617" s="19" customFormat="1" ht="12" customHeight="1"/>
    <row r="2618" s="19" customFormat="1" ht="12" customHeight="1"/>
    <row r="2619" s="19" customFormat="1" ht="15" customHeight="1"/>
    <row r="2620" s="19" customFormat="1" ht="15" customHeight="1"/>
    <row r="2621" s="19" customFormat="1" ht="15" customHeight="1"/>
    <row r="2622" s="19" customFormat="1" ht="15" customHeight="1"/>
    <row r="2623" s="19" customFormat="1" ht="15" customHeight="1"/>
    <row r="2624" s="19" customFormat="1" ht="15" customHeight="1"/>
    <row r="2625" s="19" customFormat="1" ht="15" customHeight="1"/>
    <row r="2626" s="19" customFormat="1" ht="15" customHeight="1"/>
    <row r="2627" s="19" customFormat="1" ht="15" customHeight="1"/>
    <row r="2628" s="19" customFormat="1" ht="15" customHeight="1"/>
    <row r="2629" s="19" customFormat="1" ht="15" customHeight="1"/>
    <row r="2630" s="19" customFormat="1" ht="15" customHeight="1"/>
    <row r="2631" s="19" customFormat="1" ht="15" customHeight="1"/>
    <row r="2632" s="19" customFormat="1" ht="15" customHeight="1"/>
    <row r="2633" s="19" customFormat="1" ht="15" customHeight="1"/>
    <row r="2634" s="19" customFormat="1" ht="15" customHeight="1"/>
    <row r="2635" s="19" customFormat="1" ht="15" customHeight="1"/>
    <row r="2636" s="19" customFormat="1" ht="12" customHeight="1"/>
    <row r="2637" s="19" customFormat="1" ht="15" customHeight="1"/>
    <row r="2638" s="19" customFormat="1" ht="15" customHeight="1"/>
    <row r="2639" s="19" customFormat="1" ht="15" customHeight="1"/>
    <row r="2640" s="19" customFormat="1" ht="15" customHeight="1"/>
    <row r="2641" s="19" customFormat="1" ht="15" customHeight="1"/>
    <row r="2642" s="19" customFormat="1" ht="15" customHeight="1"/>
    <row r="2643" s="19" customFormat="1" ht="15" customHeight="1"/>
    <row r="2644" s="19" customFormat="1" ht="15" customHeight="1"/>
    <row r="2645" s="19" customFormat="1" ht="15" customHeight="1"/>
    <row r="2646" s="19" customFormat="1" ht="15" customHeight="1"/>
    <row r="2647" s="19" customFormat="1" ht="15" customHeight="1"/>
    <row r="2648" s="19" customFormat="1" ht="15" customHeight="1"/>
    <row r="2649" s="19" customFormat="1" ht="15" customHeight="1"/>
    <row r="2650" s="19" customFormat="1" ht="15" customHeight="1"/>
    <row r="2651" s="19" customFormat="1" ht="15" customHeight="1"/>
    <row r="2652" s="19" customFormat="1" ht="15" customHeight="1"/>
    <row r="2653" s="19" customFormat="1" ht="15" customHeight="1"/>
    <row r="2654" s="19" customFormat="1" ht="12" customHeight="1"/>
    <row r="2655" s="19" customFormat="1" ht="15" customHeight="1"/>
    <row r="2656" s="19" customFormat="1" ht="15" customHeight="1"/>
    <row r="2657" s="19" customFormat="1" ht="15" customHeight="1"/>
    <row r="2658" s="19" customFormat="1" ht="15" customHeight="1"/>
    <row r="2659" s="19" customFormat="1" ht="15" customHeight="1"/>
    <row r="2660" s="19" customFormat="1" ht="15" customHeight="1"/>
    <row r="2661" s="19" customFormat="1" ht="15" customHeight="1"/>
    <row r="2662" s="19" customFormat="1" ht="15" customHeight="1"/>
    <row r="2663" s="19" customFormat="1" ht="15" customHeight="1"/>
    <row r="2664" s="19" customFormat="1" ht="15" customHeight="1"/>
    <row r="2665" s="19" customFormat="1" ht="15" customHeight="1"/>
    <row r="2666" s="19" customFormat="1" ht="15" customHeight="1"/>
    <row r="2667" s="19" customFormat="1" ht="15" customHeight="1"/>
    <row r="2668" s="19" customFormat="1" ht="15" customHeight="1"/>
    <row r="2669" s="19" customFormat="1" ht="15" customHeight="1"/>
    <row r="2670" s="19" customFormat="1" ht="15" customHeight="1"/>
    <row r="2671" s="19" customFormat="1" ht="15" customHeight="1"/>
    <row r="2672" s="19" customFormat="1" ht="12" customHeight="1"/>
    <row r="2673" s="19" customFormat="1" ht="15" customHeight="1"/>
    <row r="2674" s="19" customFormat="1" ht="15" customHeight="1"/>
    <row r="2675" s="19" customFormat="1" ht="15" customHeight="1"/>
    <row r="2676" s="19" customFormat="1" ht="15" customHeight="1"/>
    <row r="2677" s="19" customFormat="1" ht="15" customHeight="1"/>
    <row r="2678" s="19" customFormat="1" ht="15" customHeight="1"/>
    <row r="2679" s="19" customFormat="1" ht="15" customHeight="1"/>
    <row r="2680" s="19" customFormat="1" ht="15" customHeight="1"/>
    <row r="2681" s="19" customFormat="1" ht="15" customHeight="1"/>
    <row r="2682" s="19" customFormat="1" ht="15" customHeight="1"/>
    <row r="2683" s="19" customFormat="1" ht="15" customHeight="1"/>
    <row r="2684" s="19" customFormat="1" ht="15" customHeight="1"/>
    <row r="2685" s="19" customFormat="1" ht="15" customHeight="1"/>
    <row r="2686" s="19" customFormat="1" ht="15" customHeight="1"/>
    <row r="2687" s="19" customFormat="1" ht="15" customHeight="1"/>
    <row r="2688" s="19" customFormat="1" ht="15" customHeight="1"/>
    <row r="2689" s="19" customFormat="1" ht="15" customHeight="1"/>
    <row r="2690" s="19" customFormat="1" ht="12" customHeight="1"/>
    <row r="2691" s="19" customFormat="1" ht="15" customHeight="1"/>
    <row r="2692" s="19" customFormat="1" ht="15" customHeight="1"/>
    <row r="2693" s="19" customFormat="1" ht="15" customHeight="1"/>
    <row r="2694" s="19" customFormat="1" ht="15" customHeight="1"/>
    <row r="2695" s="19" customFormat="1" ht="15" customHeight="1"/>
    <row r="2696" s="19" customFormat="1" ht="15" customHeight="1"/>
    <row r="2697" s="19" customFormat="1" ht="15" customHeight="1"/>
    <row r="2698" s="19" customFormat="1" ht="15" customHeight="1"/>
    <row r="2699" s="19" customFormat="1" ht="15" customHeight="1"/>
    <row r="2700" s="19" customFormat="1" ht="15" customHeight="1"/>
    <row r="2701" s="19" customFormat="1" ht="15" customHeight="1"/>
    <row r="2702" s="19" customFormat="1" ht="15" customHeight="1"/>
    <row r="2703" s="19" customFormat="1" ht="15" customHeight="1"/>
    <row r="2704" s="19" customFormat="1" ht="15" customHeight="1"/>
    <row r="2705" s="19" customFormat="1" ht="15" customHeight="1"/>
    <row r="2706" s="19" customFormat="1" ht="15" customHeight="1"/>
    <row r="2707" s="19" customFormat="1" ht="15" customHeight="1"/>
    <row r="2708" s="19" customFormat="1" ht="12" customHeight="1"/>
    <row r="2709" s="19" customFormat="1" ht="15" customHeight="1"/>
    <row r="2710" s="19" customFormat="1" ht="15" customHeight="1"/>
    <row r="2711" s="19" customFormat="1" ht="15" customHeight="1"/>
    <row r="2712" s="19" customFormat="1" ht="15" customHeight="1"/>
    <row r="2713" s="19" customFormat="1" ht="15" customHeight="1"/>
    <row r="2714" s="19" customFormat="1" ht="15" customHeight="1"/>
    <row r="2715" s="19" customFormat="1" ht="15" customHeight="1"/>
    <row r="2716" s="19" customFormat="1" ht="15" customHeight="1"/>
    <row r="2717" s="19" customFormat="1" ht="15" customHeight="1"/>
    <row r="2718" s="19" customFormat="1" ht="15" customHeight="1"/>
    <row r="2719" s="19" customFormat="1" ht="15" customHeight="1"/>
    <row r="2720" s="19" customFormat="1" ht="15" customHeight="1"/>
    <row r="2721" s="19" customFormat="1" ht="15" customHeight="1"/>
    <row r="2722" s="19" customFormat="1" ht="15" customHeight="1"/>
    <row r="2723" s="19" customFormat="1" ht="15" customHeight="1"/>
    <row r="2724" s="19" customFormat="1" ht="15" customHeight="1"/>
    <row r="2725" s="19" customFormat="1" ht="15" customHeight="1"/>
    <row r="2726" s="19" customFormat="1" ht="12" customHeight="1"/>
    <row r="2727" s="19" customFormat="1" ht="15" customHeight="1"/>
    <row r="2728" s="19" customFormat="1" ht="15" customHeight="1"/>
    <row r="2729" s="19" customFormat="1" ht="15" customHeight="1"/>
    <row r="2730" s="19" customFormat="1" ht="15" customHeight="1"/>
    <row r="2731" s="19" customFormat="1" ht="15" customHeight="1"/>
    <row r="2732" s="19" customFormat="1" ht="15" customHeight="1"/>
    <row r="2733" s="19" customFormat="1" ht="15" customHeight="1"/>
    <row r="2734" s="19" customFormat="1" ht="15" customHeight="1"/>
    <row r="2735" s="19" customFormat="1" ht="15" customHeight="1"/>
    <row r="2736" s="19" customFormat="1" ht="15" customHeight="1"/>
    <row r="2745" spans="2:32" ht="15" customHeight="1">
      <c r="B2745" s="207"/>
      <c r="C2745" s="207"/>
      <c r="D2745" s="207"/>
      <c r="E2745" s="207"/>
      <c r="F2745" s="207"/>
      <c r="G2745" s="207"/>
      <c r="H2745" s="207"/>
      <c r="I2745" s="207"/>
      <c r="J2745" s="207"/>
      <c r="K2745" s="207"/>
      <c r="L2745" s="207"/>
      <c r="M2745" s="207"/>
      <c r="N2745" s="207"/>
      <c r="O2745" s="207"/>
      <c r="P2745" s="207"/>
      <c r="Q2745" s="207"/>
      <c r="R2745" s="207"/>
      <c r="S2745" s="207"/>
      <c r="T2745" s="207"/>
      <c r="U2745" s="207"/>
      <c r="V2745" s="207"/>
      <c r="W2745" s="207"/>
      <c r="X2745" s="207"/>
      <c r="Y2745" s="207"/>
      <c r="Z2745" s="207"/>
      <c r="AA2745" s="207"/>
      <c r="AB2745" s="207"/>
      <c r="AC2745" s="207"/>
      <c r="AD2745" s="207"/>
      <c r="AE2745" s="207"/>
      <c r="AF2745" s="207"/>
    </row>
    <row r="2747" spans="2:32" ht="12" customHeight="1"/>
    <row r="2748" spans="2:32" ht="12" customHeight="1"/>
    <row r="2749" spans="2:32" ht="12" customHeight="1"/>
    <row r="2750" spans="2:32" ht="12" customHeight="1"/>
    <row r="2751" spans="2:32" ht="12" customHeight="1"/>
    <row r="2752" spans="2:32" ht="12" customHeight="1"/>
    <row r="2753" s="19" customFormat="1" ht="12" customHeight="1"/>
    <row r="2754" s="19" customFormat="1" ht="12" customHeight="1"/>
    <row r="2755" s="19" customFormat="1" ht="12" customHeight="1"/>
    <row r="2756" s="19" customFormat="1" ht="12" customHeight="1"/>
    <row r="2757" s="19" customFormat="1" ht="12" customHeight="1"/>
    <row r="2758" s="19" customFormat="1" ht="12" customHeight="1"/>
    <row r="2759" s="19" customFormat="1" ht="12" customHeight="1"/>
    <row r="2760" s="19" customFormat="1" ht="12" customHeight="1"/>
    <row r="2761" s="19" customFormat="1" ht="12" customHeight="1"/>
    <row r="2762" s="19" customFormat="1" ht="12" customHeight="1"/>
    <row r="2763" s="19" customFormat="1" ht="12" customHeight="1"/>
    <row r="2764" s="19" customFormat="1" ht="12" customHeight="1"/>
    <row r="2765" s="19" customFormat="1" ht="12" customHeight="1"/>
    <row r="2766" s="19" customFormat="1" ht="12" customHeight="1"/>
    <row r="2767" s="19" customFormat="1" ht="12" customHeight="1"/>
    <row r="2768" s="19" customFormat="1" ht="12" customHeight="1"/>
    <row r="2769" s="19" customFormat="1" ht="12" customHeight="1"/>
    <row r="2770" s="19" customFormat="1" ht="12" customHeight="1"/>
    <row r="2771" s="19" customFormat="1" ht="12" customHeight="1"/>
    <row r="2772" s="19" customFormat="1" ht="12" customHeight="1"/>
    <row r="2773" s="19" customFormat="1" ht="12" customHeight="1"/>
    <row r="2774" s="19" customFormat="1" ht="12" customHeight="1"/>
    <row r="2775" s="19" customFormat="1" ht="15" customHeight="1"/>
    <row r="2776" s="19" customFormat="1" ht="15" customHeight="1"/>
    <row r="2777" s="19" customFormat="1" ht="15" customHeight="1"/>
    <row r="2778" s="19" customFormat="1" ht="15" customHeight="1"/>
    <row r="2779" s="19" customFormat="1" ht="15" customHeight="1"/>
    <row r="2780" s="19" customFormat="1" ht="15" customHeight="1"/>
    <row r="2781" s="19" customFormat="1" ht="15" customHeight="1"/>
    <row r="2782" s="19" customFormat="1" ht="15" customHeight="1"/>
    <row r="2783" s="19" customFormat="1" ht="15" customHeight="1"/>
    <row r="2784" s="19" customFormat="1" ht="15" customHeight="1"/>
    <row r="2785" s="19" customFormat="1" ht="15" customHeight="1"/>
    <row r="2786" s="19" customFormat="1" ht="15" customHeight="1"/>
    <row r="2787" s="19" customFormat="1" ht="15" customHeight="1"/>
    <row r="2788" s="19" customFormat="1" ht="15" customHeight="1"/>
    <row r="2789" s="19" customFormat="1" ht="15" customHeight="1"/>
    <row r="2790" s="19" customFormat="1" ht="15" customHeight="1"/>
    <row r="2791" s="19" customFormat="1" ht="15" customHeight="1"/>
    <row r="2792" s="19" customFormat="1" ht="15" customHeight="1"/>
    <row r="2793" s="19" customFormat="1" ht="15" customHeight="1"/>
    <row r="2794" s="19" customFormat="1" ht="15" customHeight="1"/>
    <row r="2795" s="19" customFormat="1" ht="15" customHeight="1"/>
    <row r="2796" s="19" customFormat="1" ht="15" customHeight="1"/>
    <row r="2797" s="19" customFormat="1" ht="12" customHeight="1"/>
    <row r="2798" s="19" customFormat="1" ht="15" customHeight="1"/>
    <row r="2799" s="19" customFormat="1" ht="15" customHeight="1"/>
    <row r="2800" s="19" customFormat="1" ht="15" customHeight="1"/>
    <row r="2801" s="19" customFormat="1" ht="15" customHeight="1"/>
    <row r="2802" s="19" customFormat="1" ht="15" customHeight="1"/>
    <row r="2803" s="19" customFormat="1" ht="15" customHeight="1"/>
    <row r="2804" s="19" customFormat="1" ht="15" customHeight="1"/>
    <row r="2805" s="19" customFormat="1" ht="15" customHeight="1"/>
    <row r="2806" s="19" customFormat="1" ht="15" customHeight="1"/>
    <row r="2807" s="19" customFormat="1" ht="15" customHeight="1"/>
    <row r="2808" s="19" customFormat="1" ht="15" customHeight="1"/>
    <row r="2809" s="19" customFormat="1" ht="15" customHeight="1"/>
    <row r="2810" s="19" customFormat="1" ht="15" customHeight="1"/>
    <row r="2811" s="19" customFormat="1" ht="15" customHeight="1"/>
    <row r="2812" s="19" customFormat="1" ht="15" customHeight="1"/>
    <row r="2813" s="19" customFormat="1" ht="15" customHeight="1"/>
    <row r="2814" s="19" customFormat="1" ht="15" customHeight="1"/>
    <row r="2815" s="19" customFormat="1" ht="12" customHeight="1"/>
    <row r="2816" s="19" customFormat="1" ht="15" customHeight="1"/>
    <row r="2817" s="19" customFormat="1" ht="15" customHeight="1"/>
    <row r="2818" s="19" customFormat="1" ht="15" customHeight="1"/>
    <row r="2819" s="19" customFormat="1" ht="15" customHeight="1"/>
    <row r="2820" s="19" customFormat="1" ht="15" customHeight="1"/>
    <row r="2821" s="19" customFormat="1" ht="15" customHeight="1"/>
    <row r="2822" s="19" customFormat="1" ht="15" customHeight="1"/>
    <row r="2823" s="19" customFormat="1" ht="15" customHeight="1"/>
    <row r="2824" s="19" customFormat="1" ht="15" customHeight="1"/>
    <row r="2825" s="19" customFormat="1" ht="15" customHeight="1"/>
    <row r="2826" s="19" customFormat="1" ht="15" customHeight="1"/>
    <row r="2827" s="19" customFormat="1" ht="15" customHeight="1"/>
    <row r="2828" s="19" customFormat="1" ht="15" customHeight="1"/>
    <row r="2829" s="19" customFormat="1" ht="15" customHeight="1"/>
    <row r="2830" s="19" customFormat="1" ht="15" customHeight="1"/>
    <row r="2831" s="19" customFormat="1" ht="15" customHeight="1"/>
    <row r="2832" s="19" customFormat="1" ht="15" customHeight="1"/>
    <row r="2833" s="19" customFormat="1" ht="12" customHeight="1"/>
    <row r="2834" s="19" customFormat="1" ht="15" customHeight="1"/>
    <row r="2835" s="19" customFormat="1" ht="15" customHeight="1"/>
    <row r="2836" s="19" customFormat="1" ht="15" customHeight="1"/>
    <row r="2837" s="19" customFormat="1" ht="15" customHeight="1"/>
    <row r="2838" s="19" customFormat="1" ht="15" customHeight="1"/>
    <row r="2839" s="19" customFormat="1" ht="15" customHeight="1"/>
    <row r="2840" s="19" customFormat="1" ht="15" customHeight="1"/>
    <row r="2841" s="19" customFormat="1" ht="15" customHeight="1"/>
    <row r="2842" s="19" customFormat="1" ht="15" customHeight="1"/>
    <row r="2843" s="19" customFormat="1" ht="15" customHeight="1"/>
    <row r="2844" s="19" customFormat="1" ht="15" customHeight="1"/>
    <row r="2845" s="19" customFormat="1" ht="15" customHeight="1"/>
    <row r="2846" s="19" customFormat="1" ht="15" customHeight="1"/>
    <row r="2847" s="19" customFormat="1" ht="15" customHeight="1"/>
    <row r="2848" s="19" customFormat="1" ht="15" customHeight="1"/>
    <row r="2849" s="19" customFormat="1" ht="15" customHeight="1"/>
    <row r="2850" s="19" customFormat="1" ht="15" customHeight="1"/>
    <row r="2851" s="19" customFormat="1" ht="12" customHeight="1"/>
    <row r="2852" s="19" customFormat="1" ht="15" customHeight="1"/>
    <row r="2853" s="19" customFormat="1" ht="15" customHeight="1"/>
    <row r="2854" s="19" customFormat="1" ht="15" customHeight="1"/>
    <row r="2855" s="19" customFormat="1" ht="15" customHeight="1"/>
    <row r="2856" s="19" customFormat="1" ht="15" customHeight="1"/>
    <row r="2857" s="19" customFormat="1" ht="15" customHeight="1"/>
    <row r="2858" s="19" customFormat="1" ht="15" customHeight="1"/>
    <row r="2859" s="19" customFormat="1" ht="15" customHeight="1"/>
    <row r="2860" s="19" customFormat="1" ht="15" customHeight="1"/>
    <row r="2861" s="19" customFormat="1" ht="15" customHeight="1"/>
    <row r="2862" s="19" customFormat="1" ht="15" customHeight="1"/>
    <row r="2863" s="19" customFormat="1" ht="15" customHeight="1"/>
    <row r="2864" s="19" customFormat="1" ht="15" customHeight="1"/>
    <row r="2865" s="19" customFormat="1" ht="15" customHeight="1"/>
    <row r="2866" s="19" customFormat="1" ht="15" customHeight="1"/>
    <row r="2867" s="19" customFormat="1" ht="15" customHeight="1"/>
    <row r="2868" s="19" customFormat="1" ht="15" customHeight="1"/>
    <row r="2869" s="19" customFormat="1" ht="15" customHeight="1"/>
    <row r="2870" s="19" customFormat="1" ht="15" customHeight="1"/>
    <row r="2871" s="19" customFormat="1" ht="15" customHeight="1"/>
    <row r="2872" s="19" customFormat="1" ht="15" customHeight="1"/>
    <row r="2873" s="19" customFormat="1" ht="15" customHeight="1"/>
    <row r="2874" s="19" customFormat="1" ht="15" customHeight="1"/>
    <row r="2875" s="19" customFormat="1" ht="15" customHeight="1"/>
    <row r="2876" s="19" customFormat="1" ht="15" customHeight="1"/>
    <row r="2877" s="19" customFormat="1" ht="15" customHeight="1"/>
    <row r="2878" s="19" customFormat="1" ht="15" customHeight="1"/>
    <row r="2879" s="19" customFormat="1" ht="15" customHeight="1"/>
    <row r="2880" s="19" customFormat="1" ht="15" customHeight="1"/>
    <row r="2881" s="19" customFormat="1" ht="15" customHeight="1"/>
    <row r="2882" s="19" customFormat="1" ht="15" customHeight="1"/>
    <row r="2883" s="19" customFormat="1" ht="15" customHeight="1"/>
    <row r="2884" s="19" customFormat="1" ht="15" customHeight="1"/>
    <row r="2885" s="19" customFormat="1" ht="15" customHeight="1"/>
    <row r="2886" s="19" customFormat="1" ht="12" customHeight="1"/>
    <row r="2887" s="19" customFormat="1" ht="15" customHeight="1"/>
    <row r="2888" s="19" customFormat="1" ht="15" customHeight="1"/>
    <row r="2889" s="19" customFormat="1" ht="15" customHeight="1"/>
    <row r="2890" s="19" customFormat="1" ht="15" customHeight="1"/>
    <row r="2891" s="19" customFormat="1" ht="15" customHeight="1"/>
    <row r="2892" s="19" customFormat="1" ht="15" customHeight="1"/>
    <row r="2893" s="19" customFormat="1" ht="15" customHeight="1"/>
    <row r="2894" s="19" customFormat="1" ht="15" customHeight="1"/>
    <row r="2895" s="19" customFormat="1" ht="15" customHeight="1"/>
    <row r="2896" s="19" customFormat="1" ht="15" customHeight="1"/>
    <row r="2897" s="19" customFormat="1" ht="15" customHeight="1"/>
    <row r="2898" s="19" customFormat="1" ht="15" customHeight="1"/>
    <row r="2899" s="19" customFormat="1" ht="15" customHeight="1"/>
    <row r="2900" s="19" customFormat="1" ht="15" customHeight="1"/>
    <row r="2901" s="19" customFormat="1" ht="15" customHeight="1"/>
    <row r="2902" s="19" customFormat="1" ht="15" customHeight="1"/>
    <row r="2903" s="19" customFormat="1" ht="15" customHeight="1"/>
    <row r="2904" s="19" customFormat="1" ht="12" customHeight="1"/>
    <row r="2905" s="19" customFormat="1" ht="15" customHeight="1"/>
    <row r="2906" s="19" customFormat="1" ht="15" customHeight="1"/>
    <row r="2907" s="19" customFormat="1" ht="15" customHeight="1"/>
    <row r="2908" s="19" customFormat="1" ht="15" customHeight="1"/>
    <row r="2909" s="19" customFormat="1" ht="15" customHeight="1"/>
    <row r="2910" s="19" customFormat="1" ht="15" customHeight="1"/>
    <row r="2911" s="19" customFormat="1" ht="15" customHeight="1"/>
    <row r="2912" s="19" customFormat="1" ht="15" customHeight="1"/>
    <row r="2913" s="19" customFormat="1" ht="15" customHeight="1"/>
    <row r="2914" s="19" customFormat="1" ht="15" customHeight="1"/>
    <row r="2915" s="19" customFormat="1" ht="15" customHeight="1"/>
    <row r="2916" s="19" customFormat="1" ht="15" customHeight="1"/>
    <row r="2917" s="19" customFormat="1" ht="15" customHeight="1"/>
    <row r="2918" s="19" customFormat="1" ht="15" customHeight="1"/>
    <row r="2919" s="19" customFormat="1" ht="15" customHeight="1"/>
    <row r="2920" s="19" customFormat="1" ht="15" customHeight="1"/>
    <row r="2921" s="19" customFormat="1" ht="15" customHeight="1"/>
    <row r="2922" s="19" customFormat="1" ht="15" customHeight="1"/>
    <row r="2923" s="19" customFormat="1" ht="15" customHeight="1"/>
    <row r="2924" s="19" customFormat="1" ht="15" customHeight="1"/>
    <row r="2925" s="19" customFormat="1" ht="15" customHeight="1"/>
    <row r="2926" s="19" customFormat="1" ht="15" customHeight="1"/>
    <row r="2927" s="19" customFormat="1" ht="15" customHeight="1"/>
    <row r="2928" s="19" customFormat="1" ht="15" customHeight="1"/>
    <row r="2929" s="19" customFormat="1" ht="15" customHeight="1"/>
    <row r="2930" s="19" customFormat="1" ht="15" customHeight="1"/>
    <row r="2931" s="19" customFormat="1" ht="15" customHeight="1"/>
    <row r="2932" s="19" customFormat="1" ht="15" customHeight="1"/>
    <row r="2933" s="19" customFormat="1" ht="15" customHeight="1"/>
    <row r="2934" s="19" customFormat="1" ht="15" customHeight="1"/>
    <row r="2935" s="19" customFormat="1" ht="15" customHeight="1"/>
    <row r="2936" s="19" customFormat="1" ht="15" customHeight="1"/>
    <row r="2937" s="19" customFormat="1" ht="15" customHeight="1"/>
    <row r="2938" s="19" customFormat="1" ht="15" customHeight="1"/>
    <row r="2939" s="19" customFormat="1" ht="12" customHeight="1"/>
    <row r="2940" s="19" customFormat="1" ht="15" customHeight="1"/>
    <row r="2941" s="19" customFormat="1" ht="15" customHeight="1"/>
    <row r="2942" s="19" customFormat="1" ht="15" customHeight="1"/>
    <row r="2943" s="19" customFormat="1" ht="15" customHeight="1"/>
    <row r="2944" s="19" customFormat="1" ht="15" customHeight="1"/>
    <row r="2945" s="19" customFormat="1" ht="15" customHeight="1"/>
    <row r="2946" s="19" customFormat="1" ht="15" customHeight="1"/>
    <row r="2947" s="19" customFormat="1" ht="15" customHeight="1"/>
    <row r="2948" s="19" customFormat="1" ht="15" customHeight="1"/>
    <row r="2949" s="19" customFormat="1" ht="15" customHeight="1"/>
    <row r="2950" s="19" customFormat="1" ht="15" customHeight="1"/>
    <row r="2951" s="19" customFormat="1" ht="15" customHeight="1"/>
    <row r="2952" s="19" customFormat="1" ht="15" customHeight="1"/>
    <row r="2953" s="19" customFormat="1" ht="15" customHeight="1"/>
    <row r="2954" s="19" customFormat="1" ht="15" customHeight="1"/>
    <row r="2955" s="19" customFormat="1" ht="15" customHeight="1"/>
    <row r="2956" s="19" customFormat="1" ht="15" customHeight="1"/>
    <row r="2957" s="19" customFormat="1" ht="12" customHeight="1"/>
    <row r="2958" s="19" customFormat="1" ht="15" customHeight="1"/>
    <row r="2959" s="19" customFormat="1" ht="15" customHeight="1"/>
    <row r="2960" s="19" customFormat="1" ht="15" customHeight="1"/>
    <row r="2961" s="19" customFormat="1" ht="15" customHeight="1"/>
    <row r="2962" s="19" customFormat="1" ht="15" customHeight="1"/>
    <row r="2963" s="19" customFormat="1" ht="15" customHeight="1"/>
    <row r="2964" s="19" customFormat="1" ht="15" customHeight="1"/>
    <row r="2965" s="19" customFormat="1" ht="15" customHeight="1"/>
    <row r="2966" s="19" customFormat="1" ht="15" customHeight="1"/>
    <row r="2967" s="19" customFormat="1" ht="15" customHeight="1"/>
    <row r="2968" s="19" customFormat="1" ht="15" customHeight="1"/>
    <row r="2969" s="19" customFormat="1" ht="15" customHeight="1"/>
    <row r="2970" s="19" customFormat="1" ht="15" customHeight="1"/>
    <row r="2971" s="19" customFormat="1" ht="15" customHeight="1"/>
    <row r="2972" s="19" customFormat="1" ht="15" customHeight="1"/>
    <row r="2973" s="19" customFormat="1" ht="15" customHeight="1"/>
    <row r="2974" s="19" customFormat="1" ht="15" customHeight="1"/>
    <row r="2975" s="19" customFormat="1" ht="12" customHeight="1"/>
    <row r="2976" s="19" customFormat="1" ht="15" customHeight="1"/>
    <row r="2977" s="19" customFormat="1" ht="15" customHeight="1"/>
    <row r="2978" s="19" customFormat="1" ht="15" customHeight="1"/>
    <row r="2979" s="19" customFormat="1" ht="15" customHeight="1"/>
    <row r="2980" s="19" customFormat="1" ht="15" customHeight="1"/>
    <row r="2981" s="19" customFormat="1" ht="15" customHeight="1"/>
    <row r="2982" s="19" customFormat="1" ht="15" customHeight="1"/>
    <row r="2983" s="19" customFormat="1" ht="15" customHeight="1"/>
    <row r="2984" s="19" customFormat="1" ht="15" customHeight="1"/>
    <row r="2985" s="19" customFormat="1" ht="15" customHeight="1"/>
    <row r="2986" s="19" customFormat="1" ht="15" customHeight="1"/>
    <row r="2987" s="19" customFormat="1" ht="15" customHeight="1"/>
    <row r="2988" s="19" customFormat="1" ht="15" customHeight="1"/>
    <row r="2989" s="19" customFormat="1" ht="15" customHeight="1"/>
    <row r="2990" s="19" customFormat="1" ht="15" customHeight="1"/>
    <row r="2991" s="19" customFormat="1" ht="15" customHeight="1"/>
    <row r="2992" s="19" customFormat="1" ht="15" customHeight="1"/>
    <row r="2993" s="19" customFormat="1" ht="12" customHeight="1"/>
    <row r="2994" s="19" customFormat="1" ht="15" customHeight="1"/>
    <row r="2995" s="19" customFormat="1" ht="15" customHeight="1"/>
    <row r="2996" s="19" customFormat="1" ht="15" customHeight="1"/>
    <row r="2997" s="19" customFormat="1" ht="15" customHeight="1"/>
    <row r="2998" s="19" customFormat="1" ht="15" customHeight="1"/>
    <row r="2999" s="19" customFormat="1" ht="15" customHeight="1"/>
    <row r="3000" s="19" customFormat="1" ht="15" customHeight="1"/>
    <row r="3001" s="19" customFormat="1" ht="15" customHeight="1"/>
    <row r="3002" s="19" customFormat="1" ht="15" customHeight="1"/>
    <row r="3003" s="19" customFormat="1" ht="15" customHeight="1"/>
    <row r="3004" s="19" customFormat="1" ht="15" customHeight="1"/>
    <row r="3005" s="19" customFormat="1" ht="15" customHeight="1"/>
    <row r="3006" s="19" customFormat="1" ht="15" customHeight="1"/>
    <row r="3007" s="19" customFormat="1" ht="15" customHeight="1"/>
    <row r="3008" s="19" customFormat="1" ht="15" customHeight="1"/>
    <row r="3009" s="19" customFormat="1" ht="15" customHeight="1"/>
    <row r="3010" s="19" customFormat="1" ht="15" customHeight="1"/>
    <row r="3011" s="19" customFormat="1" ht="12" customHeight="1"/>
    <row r="3012" s="19" customFormat="1" ht="15" customHeight="1"/>
    <row r="3013" s="19" customFormat="1" ht="15" customHeight="1"/>
    <row r="3014" s="19" customFormat="1" ht="15" customHeight="1"/>
    <row r="3015" s="19" customFormat="1" ht="15" customHeight="1"/>
    <row r="3016" s="19" customFormat="1" ht="15" customHeight="1"/>
    <row r="3017" s="19" customFormat="1" ht="15" customHeight="1"/>
    <row r="3018" s="19" customFormat="1" ht="15" customHeight="1"/>
    <row r="3019" s="19" customFormat="1" ht="15" customHeight="1"/>
    <row r="3020" s="19" customFormat="1" ht="15" customHeight="1"/>
    <row r="3021" s="19" customFormat="1" ht="15" customHeight="1"/>
    <row r="3022" s="19" customFormat="1" ht="15" customHeight="1"/>
    <row r="3023" s="19" customFormat="1" ht="15" customHeight="1"/>
    <row r="3024" s="19" customFormat="1" ht="15" customHeight="1"/>
    <row r="3025" s="19" customFormat="1" ht="15" customHeight="1"/>
    <row r="3026" s="19" customFormat="1" ht="15" customHeight="1"/>
    <row r="3027" s="19" customFormat="1" ht="15" customHeight="1"/>
    <row r="3028" s="19" customFormat="1" ht="15" customHeight="1"/>
    <row r="3029" s="19" customFormat="1" ht="12" customHeight="1"/>
    <row r="3030" s="19" customFormat="1" ht="15" customHeight="1"/>
    <row r="3031" s="19" customFormat="1" ht="15" customHeight="1"/>
    <row r="3032" s="19" customFormat="1" ht="15" customHeight="1"/>
    <row r="3033" s="19" customFormat="1" ht="15" customHeight="1"/>
    <row r="3034" s="19" customFormat="1" ht="15" customHeight="1"/>
    <row r="3035" s="19" customFormat="1" ht="15" customHeight="1"/>
    <row r="3036" s="19" customFormat="1" ht="15" customHeight="1"/>
    <row r="3037" s="19" customFormat="1" ht="15" customHeight="1"/>
    <row r="3038" s="19" customFormat="1" ht="15" customHeight="1"/>
    <row r="3039" s="19" customFormat="1" ht="15" customHeight="1"/>
    <row r="3040" s="19" customFormat="1" ht="15" customHeight="1"/>
    <row r="3041" s="19" customFormat="1" ht="15" customHeight="1"/>
    <row r="3042" s="19" customFormat="1" ht="15" customHeight="1"/>
    <row r="3043" s="19" customFormat="1" ht="15" customHeight="1"/>
    <row r="3044" s="19" customFormat="1" ht="15" customHeight="1"/>
    <row r="3045" s="19" customFormat="1" ht="15" customHeight="1"/>
    <row r="3046" s="19" customFormat="1" ht="15" customHeight="1"/>
    <row r="3047" s="19" customFormat="1" ht="12" customHeight="1"/>
    <row r="3048" s="19" customFormat="1" ht="15" customHeight="1"/>
    <row r="3049" s="19" customFormat="1" ht="15" customHeight="1"/>
    <row r="3050" s="19" customFormat="1" ht="15" customHeight="1"/>
    <row r="3051" s="19" customFormat="1" ht="15" customHeight="1"/>
    <row r="3052" s="19" customFormat="1" ht="15" customHeight="1"/>
    <row r="3053" s="19" customFormat="1" ht="15" customHeight="1"/>
    <row r="3054" s="19" customFormat="1" ht="15" customHeight="1"/>
    <row r="3055" s="19" customFormat="1" ht="15" customHeight="1"/>
    <row r="3056" s="19" customFormat="1" ht="15" customHeight="1"/>
    <row r="3057" s="19" customFormat="1" ht="15" customHeight="1"/>
    <row r="3058" s="19" customFormat="1" ht="15" customHeight="1"/>
    <row r="3059" s="19" customFormat="1" ht="15" customHeight="1"/>
    <row r="3060" s="19" customFormat="1" ht="15" customHeight="1"/>
    <row r="3061" s="19" customFormat="1" ht="15" customHeight="1"/>
    <row r="3062" s="19" customFormat="1" ht="15" customHeight="1"/>
    <row r="3063" s="19" customFormat="1" ht="15" customHeight="1"/>
    <row r="3064" s="19" customFormat="1" ht="15" customHeight="1"/>
    <row r="3065" s="19" customFormat="1" ht="12" customHeight="1"/>
    <row r="3066" s="19" customFormat="1" ht="15" customHeight="1"/>
    <row r="3067" s="19" customFormat="1" ht="15" customHeight="1"/>
    <row r="3068" s="19" customFormat="1" ht="15" customHeight="1"/>
    <row r="3069" s="19" customFormat="1" ht="15" customHeight="1"/>
    <row r="3070" s="19" customFormat="1" ht="12" customHeight="1"/>
    <row r="3071" s="19" customFormat="1" ht="12" customHeight="1"/>
    <row r="3072" s="19" customFormat="1" ht="15" customHeight="1"/>
    <row r="3076" spans="2:32" ht="15" customHeight="1">
      <c r="B3076" s="207"/>
      <c r="C3076" s="207"/>
      <c r="D3076" s="207"/>
      <c r="E3076" s="207"/>
      <c r="F3076" s="207"/>
      <c r="G3076" s="207"/>
      <c r="H3076" s="207"/>
      <c r="I3076" s="207"/>
      <c r="J3076" s="207"/>
      <c r="K3076" s="207"/>
      <c r="L3076" s="207"/>
      <c r="M3076" s="207"/>
      <c r="N3076" s="207"/>
      <c r="O3076" s="207"/>
      <c r="P3076" s="207"/>
      <c r="Q3076" s="207"/>
      <c r="R3076" s="207"/>
      <c r="S3076" s="207"/>
      <c r="T3076" s="207"/>
      <c r="U3076" s="207"/>
      <c r="V3076" s="207"/>
      <c r="W3076" s="207"/>
      <c r="X3076" s="207"/>
      <c r="Y3076" s="207"/>
      <c r="Z3076" s="207"/>
      <c r="AA3076" s="207"/>
      <c r="AB3076" s="207"/>
      <c r="AC3076" s="207"/>
      <c r="AD3076" s="207"/>
      <c r="AE3076" s="207"/>
      <c r="AF3076" s="207"/>
    </row>
    <row r="3079" spans="2:32" ht="12" customHeight="1"/>
    <row r="3080" spans="2:32" ht="12" customHeight="1"/>
    <row r="3081" spans="2:32" ht="12" customHeight="1"/>
    <row r="3082" spans="2:32" ht="12" customHeight="1"/>
    <row r="3083" spans="2:32" ht="12" customHeight="1"/>
    <row r="3084" spans="2:32" ht="12" customHeight="1"/>
    <row r="3085" spans="2:32" ht="12" customHeight="1"/>
    <row r="3086" spans="2:32" ht="12" customHeight="1"/>
    <row r="3087" spans="2:32" ht="12" customHeight="1"/>
    <row r="3088" spans="2:32" ht="12" customHeight="1"/>
    <row r="3089" s="19" customFormat="1" ht="12" customHeight="1"/>
    <row r="3090" s="19" customFormat="1" ht="12" customHeight="1"/>
    <row r="3091" s="19" customFormat="1" ht="12" customHeight="1"/>
    <row r="3092" s="19" customFormat="1" ht="12" customHeight="1"/>
    <row r="3093" s="19" customFormat="1" ht="12" customHeight="1"/>
    <row r="3094" s="19" customFormat="1" ht="12" customHeight="1"/>
    <row r="3095" s="19" customFormat="1" ht="12" customHeight="1"/>
    <row r="3096" s="19" customFormat="1" ht="12" customHeight="1"/>
    <row r="3097" s="19" customFormat="1" ht="12" customHeight="1"/>
    <row r="3098" s="19" customFormat="1" ht="12" customHeight="1"/>
    <row r="3099" s="19" customFormat="1" ht="12" customHeight="1"/>
    <row r="3100" s="19" customFormat="1" ht="15" customHeight="1"/>
    <row r="3101" s="19" customFormat="1" ht="15" customHeight="1"/>
    <row r="3102" s="19" customFormat="1" ht="15" customHeight="1"/>
    <row r="3103" s="19" customFormat="1" ht="15" customHeight="1"/>
    <row r="3104" s="19" customFormat="1" ht="15" customHeight="1"/>
    <row r="3105" s="19" customFormat="1" ht="15" customHeight="1"/>
    <row r="3106" s="19" customFormat="1" ht="15" customHeight="1"/>
    <row r="3107" s="19" customFormat="1" ht="15" customHeight="1"/>
    <row r="3108" s="19" customFormat="1" ht="15" customHeight="1"/>
    <row r="3109" s="19" customFormat="1" ht="15" customHeight="1"/>
    <row r="3110" s="19" customFormat="1" ht="15" customHeight="1"/>
    <row r="3111" s="19" customFormat="1" ht="15" customHeight="1"/>
    <row r="3112" s="19" customFormat="1" ht="15" customHeight="1"/>
    <row r="3113" s="19" customFormat="1" ht="15" customHeight="1"/>
    <row r="3114" s="19" customFormat="1" ht="15" customHeight="1"/>
    <row r="3115" s="19" customFormat="1" ht="15" customHeight="1"/>
    <row r="3116" s="19" customFormat="1" ht="15" customHeight="1"/>
    <row r="3117" s="19" customFormat="1" ht="15" customHeight="1"/>
    <row r="3118" s="19" customFormat="1" ht="15" customHeight="1"/>
    <row r="3119" s="19" customFormat="1" ht="15" customHeight="1"/>
    <row r="3120" s="19" customFormat="1" ht="15" customHeight="1"/>
    <row r="3121" s="19" customFormat="1" ht="15" customHeight="1"/>
    <row r="3122" s="19" customFormat="1" ht="12" customHeight="1"/>
    <row r="3123" s="19" customFormat="1" ht="15" customHeight="1"/>
    <row r="3124" s="19" customFormat="1" ht="15" customHeight="1"/>
    <row r="3125" s="19" customFormat="1" ht="15" customHeight="1"/>
    <row r="3126" s="19" customFormat="1" ht="15" customHeight="1"/>
    <row r="3127" s="19" customFormat="1" ht="15" customHeight="1"/>
    <row r="3128" s="19" customFormat="1" ht="15" customHeight="1"/>
    <row r="3129" s="19" customFormat="1" ht="15" customHeight="1"/>
    <row r="3130" s="19" customFormat="1" ht="15" customHeight="1"/>
    <row r="3131" s="19" customFormat="1" ht="15" customHeight="1"/>
    <row r="3132" s="19" customFormat="1" ht="15" customHeight="1"/>
    <row r="3133" s="19" customFormat="1" ht="15" customHeight="1"/>
    <row r="3134" s="19" customFormat="1" ht="15" customHeight="1"/>
    <row r="3135" s="19" customFormat="1" ht="15" customHeight="1"/>
    <row r="3136" s="19" customFormat="1" ht="15" customHeight="1"/>
    <row r="3137" s="19" customFormat="1" ht="15" customHeight="1"/>
    <row r="3138" s="19" customFormat="1" ht="15" customHeight="1"/>
    <row r="3139" s="19" customFormat="1" ht="15" customHeight="1"/>
    <row r="3140" s="19" customFormat="1" ht="12" customHeight="1"/>
    <row r="3141" s="19" customFormat="1" ht="15" customHeight="1"/>
    <row r="3142" s="19" customFormat="1" ht="15" customHeight="1"/>
    <row r="3143" s="19" customFormat="1" ht="15" customHeight="1"/>
    <row r="3144" s="19" customFormat="1" ht="15" customHeight="1"/>
    <row r="3145" s="19" customFormat="1" ht="15" customHeight="1"/>
    <row r="3146" s="19" customFormat="1" ht="15" customHeight="1"/>
    <row r="3147" s="19" customFormat="1" ht="15" customHeight="1"/>
    <row r="3148" s="19" customFormat="1" ht="15" customHeight="1"/>
    <row r="3149" s="19" customFormat="1" ht="15" customHeight="1"/>
    <row r="3150" s="19" customFormat="1" ht="15" customHeight="1"/>
    <row r="3151" s="19" customFormat="1" ht="15" customHeight="1"/>
    <row r="3152" s="19" customFormat="1" ht="15" customHeight="1"/>
    <row r="3153" s="19" customFormat="1" ht="15" customHeight="1"/>
    <row r="3154" s="19" customFormat="1" ht="15" customHeight="1"/>
    <row r="3155" s="19" customFormat="1" ht="15" customHeight="1"/>
    <row r="3156" s="19" customFormat="1" ht="15" customHeight="1"/>
    <row r="3157" s="19" customFormat="1" ht="15" customHeight="1"/>
    <row r="3158" s="19" customFormat="1" ht="12" customHeight="1"/>
    <row r="3159" s="19" customFormat="1" ht="15" customHeight="1"/>
    <row r="3160" s="19" customFormat="1" ht="15" customHeight="1"/>
    <row r="3161" s="19" customFormat="1" ht="15" customHeight="1"/>
    <row r="3162" s="19" customFormat="1" ht="15" customHeight="1"/>
    <row r="3163" s="19" customFormat="1" ht="15" customHeight="1"/>
    <row r="3164" s="19" customFormat="1" ht="15" customHeight="1"/>
    <row r="3165" s="19" customFormat="1" ht="15" customHeight="1"/>
    <row r="3166" s="19" customFormat="1" ht="15" customHeight="1"/>
    <row r="3167" s="19" customFormat="1" ht="15" customHeight="1"/>
    <row r="3168" s="19" customFormat="1" ht="15" customHeight="1"/>
    <row r="3169" s="19" customFormat="1" ht="15" customHeight="1"/>
    <row r="3170" s="19" customFormat="1" ht="15" customHeight="1"/>
    <row r="3171" s="19" customFormat="1" ht="15" customHeight="1"/>
    <row r="3172" s="19" customFormat="1" ht="15" customHeight="1"/>
    <row r="3173" s="19" customFormat="1" ht="15" customHeight="1"/>
    <row r="3174" s="19" customFormat="1" ht="15" customHeight="1"/>
    <row r="3175" s="19" customFormat="1" ht="15" customHeight="1"/>
    <row r="3176" s="19" customFormat="1" ht="12" customHeight="1"/>
    <row r="3177" s="19" customFormat="1" ht="15" customHeight="1"/>
    <row r="3178" s="19" customFormat="1" ht="15" customHeight="1"/>
    <row r="3179" s="19" customFormat="1" ht="15" customHeight="1"/>
    <row r="3180" s="19" customFormat="1" ht="15" customHeight="1"/>
    <row r="3181" s="19" customFormat="1" ht="15" customHeight="1"/>
    <row r="3182" s="19" customFormat="1" ht="15" customHeight="1"/>
    <row r="3183" s="19" customFormat="1" ht="15" customHeight="1"/>
    <row r="3184" s="19" customFormat="1" ht="15" customHeight="1"/>
    <row r="3185" s="19" customFormat="1" ht="15" customHeight="1"/>
    <row r="3186" s="19" customFormat="1" ht="15" customHeight="1"/>
    <row r="3187" s="19" customFormat="1" ht="15" customHeight="1"/>
    <row r="3188" s="19" customFormat="1" ht="15" customHeight="1"/>
    <row r="3189" s="19" customFormat="1" ht="15" customHeight="1"/>
    <row r="3190" s="19" customFormat="1" ht="15" customHeight="1"/>
    <row r="3191" s="19" customFormat="1" ht="15" customHeight="1"/>
    <row r="3192" s="19" customFormat="1" ht="15" customHeight="1"/>
    <row r="3193" s="19" customFormat="1" ht="15" customHeight="1"/>
    <row r="3194" s="19" customFormat="1" ht="15" customHeight="1"/>
    <row r="3195" s="19" customFormat="1" ht="15" customHeight="1"/>
    <row r="3196" s="19" customFormat="1" ht="15" customHeight="1"/>
    <row r="3197" s="19" customFormat="1" ht="15" customHeight="1"/>
    <row r="3198" s="19" customFormat="1" ht="15" customHeight="1"/>
    <row r="3199" s="19" customFormat="1" ht="15" customHeight="1"/>
    <row r="3200" s="19" customFormat="1" ht="15" customHeight="1"/>
    <row r="3201" s="19" customFormat="1" ht="15" customHeight="1"/>
    <row r="3202" s="19" customFormat="1" ht="15" customHeight="1"/>
    <row r="3203" s="19" customFormat="1" ht="15" customHeight="1"/>
    <row r="3204" s="19" customFormat="1" ht="15" customHeight="1"/>
    <row r="3205" s="19" customFormat="1" ht="15" customHeight="1"/>
    <row r="3206" s="19" customFormat="1" ht="15" customHeight="1"/>
    <row r="3207" s="19" customFormat="1" ht="15" customHeight="1"/>
    <row r="3208" s="19" customFormat="1" ht="15" customHeight="1"/>
    <row r="3209" s="19" customFormat="1" ht="15" customHeight="1"/>
    <row r="3210" s="19" customFormat="1" ht="15" customHeight="1"/>
    <row r="3211" s="19" customFormat="1" ht="12" customHeight="1"/>
    <row r="3212" s="19" customFormat="1" ht="15" customHeight="1"/>
    <row r="3213" s="19" customFormat="1" ht="15" customHeight="1"/>
    <row r="3214" s="19" customFormat="1" ht="15" customHeight="1"/>
    <row r="3215" s="19" customFormat="1" ht="15" customHeight="1"/>
    <row r="3216" s="19" customFormat="1" ht="15" customHeight="1"/>
    <row r="3217" s="19" customFormat="1" ht="15" customHeight="1"/>
    <row r="3218" s="19" customFormat="1" ht="15" customHeight="1"/>
    <row r="3219" s="19" customFormat="1" ht="15" customHeight="1"/>
    <row r="3220" s="19" customFormat="1" ht="15" customHeight="1"/>
    <row r="3221" s="19" customFormat="1" ht="15" customHeight="1"/>
    <row r="3222" s="19" customFormat="1" ht="15" customHeight="1"/>
    <row r="3223" s="19" customFormat="1" ht="15" customHeight="1"/>
    <row r="3224" s="19" customFormat="1" ht="15" customHeight="1"/>
    <row r="3225" s="19" customFormat="1" ht="15" customHeight="1"/>
    <row r="3226" s="19" customFormat="1" ht="15" customHeight="1"/>
    <row r="3227" s="19" customFormat="1" ht="15" customHeight="1"/>
    <row r="3228" s="19" customFormat="1" ht="15" customHeight="1"/>
    <row r="3229" s="19" customFormat="1" ht="12" customHeight="1"/>
    <row r="3230" s="19" customFormat="1" ht="15" customHeight="1"/>
    <row r="3231" s="19" customFormat="1" ht="15" customHeight="1"/>
    <row r="3232" s="19" customFormat="1" ht="15" customHeight="1"/>
    <row r="3233" s="19" customFormat="1" ht="15" customHeight="1"/>
    <row r="3234" s="19" customFormat="1" ht="15" customHeight="1"/>
    <row r="3235" s="19" customFormat="1" ht="15" customHeight="1"/>
    <row r="3236" s="19" customFormat="1" ht="15" customHeight="1"/>
    <row r="3237" s="19" customFormat="1" ht="15" customHeight="1"/>
    <row r="3238" s="19" customFormat="1" ht="15" customHeight="1"/>
    <row r="3239" s="19" customFormat="1" ht="15" customHeight="1"/>
    <row r="3240" s="19" customFormat="1" ht="15" customHeight="1"/>
    <row r="3241" s="19" customFormat="1" ht="15" customHeight="1"/>
    <row r="3242" s="19" customFormat="1" ht="15" customHeight="1"/>
    <row r="3243" s="19" customFormat="1" ht="15" customHeight="1"/>
    <row r="3244" s="19" customFormat="1" ht="15" customHeight="1"/>
    <row r="3245" s="19" customFormat="1" ht="15" customHeight="1"/>
    <row r="3246" s="19" customFormat="1" ht="15" customHeight="1"/>
    <row r="3247" s="19" customFormat="1" ht="12" customHeight="1"/>
    <row r="3248" s="19" customFormat="1" ht="15" customHeight="1"/>
    <row r="3249" s="19" customFormat="1" ht="15" customHeight="1"/>
    <row r="3250" s="19" customFormat="1" ht="15" customHeight="1"/>
    <row r="3251" s="19" customFormat="1" ht="15" customHeight="1"/>
    <row r="3252" s="19" customFormat="1" ht="15" customHeight="1"/>
    <row r="3253" s="19" customFormat="1" ht="15" customHeight="1"/>
    <row r="3254" s="19" customFormat="1" ht="15" customHeight="1"/>
    <row r="3255" s="19" customFormat="1" ht="15" customHeight="1"/>
    <row r="3256" s="19" customFormat="1" ht="15" customHeight="1"/>
    <row r="3257" s="19" customFormat="1" ht="15" customHeight="1"/>
    <row r="3258" s="19" customFormat="1" ht="15" customHeight="1"/>
    <row r="3259" s="19" customFormat="1" ht="15" customHeight="1"/>
    <row r="3260" s="19" customFormat="1" ht="15" customHeight="1"/>
    <row r="3261" s="19" customFormat="1" ht="15" customHeight="1"/>
    <row r="3262" s="19" customFormat="1" ht="15" customHeight="1"/>
    <row r="3263" s="19" customFormat="1" ht="15" customHeight="1"/>
    <row r="3264" s="19" customFormat="1" ht="15" customHeight="1"/>
    <row r="3265" s="19" customFormat="1" ht="12" customHeight="1"/>
    <row r="3266" s="19" customFormat="1" ht="12" customHeight="1"/>
    <row r="3267" s="19" customFormat="1" ht="15" customHeight="1"/>
    <row r="3268" s="19" customFormat="1" ht="15" customHeight="1"/>
    <row r="3269" s="19" customFormat="1" ht="15" customHeight="1"/>
    <row r="3270" s="19" customFormat="1" ht="15" customHeight="1"/>
    <row r="3271" s="19" customFormat="1" ht="15" customHeight="1"/>
    <row r="3272" s="19" customFormat="1" ht="15" customHeight="1"/>
    <row r="3273" s="19" customFormat="1" ht="15" customHeight="1"/>
    <row r="3274" s="19" customFormat="1" ht="15" customHeight="1"/>
    <row r="3275" s="19" customFormat="1" ht="15" customHeight="1"/>
    <row r="3276" s="19" customFormat="1" ht="15" customHeight="1"/>
    <row r="3277" s="19" customFormat="1" ht="15" customHeight="1"/>
    <row r="3278" s="19" customFormat="1" ht="15" customHeight="1"/>
    <row r="3279" s="19" customFormat="1" ht="15" customHeight="1"/>
    <row r="3280" s="19" customFormat="1" ht="15" customHeight="1"/>
    <row r="3281" s="19" customFormat="1" ht="15" customHeight="1"/>
    <row r="3282" s="19" customFormat="1" ht="15" customHeight="1"/>
    <row r="3283" s="19" customFormat="1" ht="15" customHeight="1"/>
    <row r="3284" s="19" customFormat="1" ht="12" customHeight="1"/>
    <row r="3285" s="19" customFormat="1" ht="15" customHeight="1"/>
    <row r="3286" s="19" customFormat="1" ht="15" customHeight="1"/>
    <row r="3287" s="19" customFormat="1" ht="15" customHeight="1"/>
    <row r="3288" s="19" customFormat="1" ht="15" customHeight="1"/>
    <row r="3289" s="19" customFormat="1" ht="15" customHeight="1"/>
    <row r="3290" s="19" customFormat="1" ht="15" customHeight="1"/>
    <row r="3291" s="19" customFormat="1" ht="15" customHeight="1"/>
    <row r="3292" s="19" customFormat="1" ht="15" customHeight="1"/>
    <row r="3293" s="19" customFormat="1" ht="15" customHeight="1"/>
    <row r="3294" s="19" customFormat="1" ht="15" customHeight="1"/>
    <row r="3295" s="19" customFormat="1" ht="15" customHeight="1"/>
    <row r="3296" s="19" customFormat="1" ht="15" customHeight="1"/>
    <row r="3297" s="19" customFormat="1" ht="15" customHeight="1"/>
    <row r="3298" s="19" customFormat="1" ht="15" customHeight="1"/>
    <row r="3299" s="19" customFormat="1" ht="15" customHeight="1"/>
    <row r="3300" s="19" customFormat="1" ht="15" customHeight="1"/>
    <row r="3301" s="19" customFormat="1" ht="15" customHeight="1"/>
    <row r="3302" s="19" customFormat="1" ht="12" customHeight="1"/>
    <row r="3303" s="19" customFormat="1" ht="15" customHeight="1"/>
    <row r="3304" s="19" customFormat="1" ht="15" customHeight="1"/>
    <row r="3305" s="19" customFormat="1" ht="15" customHeight="1"/>
    <row r="3306" s="19" customFormat="1" ht="15" customHeight="1"/>
    <row r="3307" s="19" customFormat="1" ht="15" customHeight="1"/>
    <row r="3308" s="19" customFormat="1" ht="15" customHeight="1"/>
    <row r="3309" s="19" customFormat="1" ht="15" customHeight="1"/>
    <row r="3310" s="19" customFormat="1" ht="15" customHeight="1"/>
    <row r="3311" s="19" customFormat="1" ht="15" customHeight="1"/>
    <row r="3312" s="19" customFormat="1" ht="15" customHeight="1"/>
    <row r="3313" s="19" customFormat="1" ht="15" customHeight="1"/>
    <row r="3314" s="19" customFormat="1" ht="15" customHeight="1"/>
    <row r="3315" s="19" customFormat="1" ht="15" customHeight="1"/>
    <row r="3316" s="19" customFormat="1" ht="15" customHeight="1"/>
    <row r="3317" s="19" customFormat="1" ht="15" customHeight="1"/>
    <row r="3318" s="19" customFormat="1" ht="15" customHeight="1"/>
    <row r="3319" s="19" customFormat="1" ht="15" customHeight="1"/>
    <row r="3320" s="19" customFormat="1" ht="12" customHeight="1"/>
    <row r="3321" s="19" customFormat="1" ht="15" customHeight="1"/>
    <row r="3322" s="19" customFormat="1" ht="15" customHeight="1"/>
    <row r="3323" s="19" customFormat="1" ht="15" customHeight="1"/>
    <row r="3324" s="19" customFormat="1" ht="15" customHeight="1"/>
    <row r="3325" s="19" customFormat="1" ht="15" customHeight="1"/>
    <row r="3326" s="19" customFormat="1" ht="15" customHeight="1"/>
    <row r="3327" s="19" customFormat="1" ht="15" customHeight="1"/>
    <row r="3328" s="19" customFormat="1" ht="15" customHeight="1"/>
    <row r="3329" s="19" customFormat="1" ht="15" customHeight="1"/>
    <row r="3330" s="19" customFormat="1" ht="15" customHeight="1"/>
    <row r="3331" s="19" customFormat="1" ht="15" customHeight="1"/>
    <row r="3332" s="19" customFormat="1" ht="15" customHeight="1"/>
    <row r="3333" s="19" customFormat="1" ht="15" customHeight="1"/>
    <row r="3334" s="19" customFormat="1" ht="15" customHeight="1"/>
    <row r="3335" s="19" customFormat="1" ht="15" customHeight="1"/>
    <row r="3336" s="19" customFormat="1" ht="15" customHeight="1"/>
    <row r="3337" s="19" customFormat="1" ht="15" customHeight="1"/>
    <row r="3338" s="19" customFormat="1" ht="12" customHeight="1"/>
    <row r="3339" s="19" customFormat="1" ht="15" customHeight="1"/>
    <row r="3340" s="19" customFormat="1" ht="15" customHeight="1"/>
    <row r="3341" s="19" customFormat="1" ht="15" customHeight="1"/>
    <row r="3342" s="19" customFormat="1" ht="15" customHeight="1"/>
    <row r="3343" s="19" customFormat="1" ht="15" customHeight="1"/>
    <row r="3344" s="19" customFormat="1" ht="15" customHeight="1"/>
    <row r="3345" s="19" customFormat="1" ht="15" customHeight="1"/>
    <row r="3346" s="19" customFormat="1" ht="15" customHeight="1"/>
    <row r="3347" s="19" customFormat="1" ht="15" customHeight="1"/>
    <row r="3348" s="19" customFormat="1" ht="15" customHeight="1"/>
    <row r="3349" s="19" customFormat="1" ht="15" customHeight="1"/>
    <row r="3350" s="19" customFormat="1" ht="15" customHeight="1"/>
    <row r="3351" s="19" customFormat="1" ht="15" customHeight="1"/>
    <row r="3352" s="19" customFormat="1" ht="15" customHeight="1"/>
    <row r="3353" s="19" customFormat="1" ht="15" customHeight="1"/>
    <row r="3354" s="19" customFormat="1" ht="15" customHeight="1"/>
    <row r="3355" s="19" customFormat="1" ht="15" customHeight="1"/>
    <row r="3356" s="19" customFormat="1" ht="12" customHeight="1"/>
    <row r="3357" s="19" customFormat="1" ht="15" customHeight="1"/>
    <row r="3358" s="19" customFormat="1" ht="15" customHeight="1"/>
    <row r="3359" s="19" customFormat="1" ht="15" customHeight="1"/>
    <row r="3360" s="19" customFormat="1" ht="15" customHeight="1"/>
    <row r="3361" s="19" customFormat="1" ht="15" customHeight="1"/>
    <row r="3362" s="19" customFormat="1" ht="15" customHeight="1"/>
    <row r="3363" s="19" customFormat="1" ht="15" customHeight="1"/>
    <row r="3364" s="19" customFormat="1" ht="15" customHeight="1"/>
    <row r="3365" s="19" customFormat="1" ht="15" customHeight="1"/>
    <row r="3366" s="19" customFormat="1" ht="15" customHeight="1"/>
    <row r="3367" s="19" customFormat="1" ht="15" customHeight="1"/>
    <row r="3368" s="19" customFormat="1" ht="15" customHeight="1"/>
    <row r="3369" s="19" customFormat="1" ht="15" customHeight="1"/>
    <row r="3370" s="19" customFormat="1" ht="15" customHeight="1"/>
    <row r="3371" s="19" customFormat="1" ht="15" customHeight="1"/>
    <row r="3372" s="19" customFormat="1" ht="15" customHeight="1"/>
    <row r="3373" s="19" customFormat="1" ht="15" customHeight="1"/>
    <row r="3374" s="19" customFormat="1" ht="12" customHeight="1"/>
    <row r="3375" s="19" customFormat="1" ht="15" customHeight="1"/>
    <row r="3376" s="19" customFormat="1" ht="15" customHeight="1"/>
    <row r="3377" s="19" customFormat="1" ht="15" customHeight="1"/>
    <row r="3378" s="19" customFormat="1" ht="15" customHeight="1"/>
    <row r="3379" s="19" customFormat="1" ht="15" customHeight="1"/>
    <row r="3380" s="19" customFormat="1" ht="15" customHeight="1"/>
    <row r="3381" s="19" customFormat="1" ht="15" customHeight="1"/>
    <row r="3382" s="19" customFormat="1" ht="15" customHeight="1"/>
    <row r="3383" s="19" customFormat="1" ht="15" customHeight="1"/>
    <row r="3384" s="19" customFormat="1" ht="15" customHeight="1"/>
    <row r="3385" s="19" customFormat="1" ht="15" customHeight="1"/>
    <row r="3386" s="19" customFormat="1" ht="15" customHeight="1"/>
    <row r="3387" s="19" customFormat="1" ht="15" customHeight="1"/>
    <row r="3388" s="19" customFormat="1" ht="15" customHeight="1"/>
    <row r="3389" s="19" customFormat="1" ht="15" customHeight="1"/>
    <row r="3390" s="19" customFormat="1" ht="15" customHeight="1"/>
    <row r="3391" s="19" customFormat="1" ht="15" customHeight="1"/>
    <row r="3392" s="19" customFormat="1" ht="15" customHeight="1"/>
    <row r="3393" spans="2:32" ht="15" customHeight="1">
      <c r="B3393" s="207"/>
      <c r="C3393" s="207"/>
      <c r="D3393" s="207"/>
      <c r="E3393" s="207"/>
      <c r="F3393" s="207"/>
      <c r="G3393" s="207"/>
      <c r="H3393" s="207"/>
      <c r="I3393" s="207"/>
      <c r="J3393" s="207"/>
      <c r="K3393" s="207"/>
      <c r="L3393" s="207"/>
      <c r="M3393" s="207"/>
      <c r="N3393" s="207"/>
      <c r="O3393" s="207"/>
      <c r="P3393" s="207"/>
      <c r="Q3393" s="207"/>
      <c r="R3393" s="207"/>
      <c r="S3393" s="207"/>
      <c r="T3393" s="207"/>
      <c r="U3393" s="207"/>
      <c r="V3393" s="207"/>
      <c r="W3393" s="207"/>
      <c r="X3393" s="207"/>
      <c r="Y3393" s="207"/>
      <c r="Z3393" s="207"/>
      <c r="AA3393" s="207"/>
      <c r="AB3393" s="207"/>
      <c r="AC3393" s="207"/>
      <c r="AD3393" s="207"/>
      <c r="AE3393" s="207"/>
      <c r="AF3393" s="207"/>
    </row>
    <row r="3394" spans="2:32" ht="12" customHeight="1"/>
    <row r="3395" spans="2:32" ht="12" customHeight="1"/>
    <row r="3396" spans="2:32" ht="12" customHeight="1"/>
    <row r="3397" spans="2:32" ht="12" customHeight="1"/>
    <row r="3398" spans="2:32" ht="12" customHeight="1"/>
    <row r="3399" spans="2:32" ht="12" customHeight="1"/>
    <row r="3400" spans="2:32" ht="12" customHeight="1"/>
    <row r="3401" spans="2:32" ht="12" customHeight="1"/>
    <row r="3402" spans="2:32" ht="12" customHeight="1"/>
    <row r="3403" spans="2:32" ht="12" customHeight="1"/>
    <row r="3404" spans="2:32" ht="12" customHeight="1"/>
    <row r="3405" spans="2:32" ht="12" customHeight="1"/>
    <row r="3406" spans="2:32" ht="12" customHeight="1"/>
    <row r="3407" spans="2:32" ht="12" customHeight="1"/>
    <row r="3408" spans="2:32" ht="12" customHeight="1"/>
    <row r="3409" s="19" customFormat="1" ht="12" customHeight="1"/>
    <row r="3410" s="19" customFormat="1" ht="12" customHeight="1"/>
    <row r="3411" s="19" customFormat="1" ht="12" customHeight="1"/>
    <row r="3412" s="19" customFormat="1" ht="12" customHeight="1"/>
    <row r="3413" s="19" customFormat="1" ht="12" customHeight="1"/>
    <row r="3414" s="19" customFormat="1" ht="12" customHeight="1"/>
    <row r="3415" s="19" customFormat="1" ht="12" customHeight="1"/>
    <row r="3416" s="19" customFormat="1" ht="12" customHeight="1"/>
    <row r="3417" s="19" customFormat="1" ht="12" customHeight="1"/>
    <row r="3418" s="19" customFormat="1" ht="12" customHeight="1"/>
    <row r="3419" s="19" customFormat="1" ht="12" customHeight="1"/>
    <row r="3420" s="19" customFormat="1" ht="12" customHeight="1"/>
    <row r="3421" s="19" customFormat="1" ht="12" customHeight="1"/>
    <row r="3422" s="19" customFormat="1" ht="12" customHeight="1"/>
    <row r="3423" s="19" customFormat="1" ht="12" customHeight="1"/>
    <row r="3424" s="19" customFormat="1" ht="12" customHeight="1"/>
    <row r="3425" s="19" customFormat="1" ht="15" customHeight="1"/>
    <row r="3426" s="19" customFormat="1" ht="15" customHeight="1"/>
    <row r="3427" s="19" customFormat="1" ht="15" customHeight="1"/>
    <row r="3428" s="19" customFormat="1" ht="15" customHeight="1"/>
    <row r="3429" s="19" customFormat="1" ht="15" customHeight="1"/>
    <row r="3430" s="19" customFormat="1" ht="15" customHeight="1"/>
    <row r="3431" s="19" customFormat="1" ht="15" customHeight="1"/>
    <row r="3432" s="19" customFormat="1" ht="15" customHeight="1"/>
    <row r="3433" s="19" customFormat="1" ht="15" customHeight="1"/>
    <row r="3434" s="19" customFormat="1" ht="15" customHeight="1"/>
    <row r="3435" s="19" customFormat="1" ht="12" customHeight="1"/>
    <row r="3436" s="19" customFormat="1" ht="15" customHeight="1"/>
    <row r="3437" s="19" customFormat="1" ht="15" customHeight="1"/>
    <row r="3438" s="19" customFormat="1" ht="15" customHeight="1"/>
    <row r="3439" s="19" customFormat="1" ht="15" customHeight="1"/>
    <row r="3440" s="19" customFormat="1" ht="15" customHeight="1"/>
    <row r="3441" s="19" customFormat="1" ht="15" customHeight="1"/>
    <row r="3442" s="19" customFormat="1" ht="15" customHeight="1"/>
    <row r="3443" s="19" customFormat="1" ht="15" customHeight="1"/>
    <row r="3444" s="19" customFormat="1" ht="15" customHeight="1"/>
    <row r="3445" s="19" customFormat="1" ht="15" customHeight="1"/>
    <row r="3446" s="19" customFormat="1" ht="15" customHeight="1"/>
    <row r="3447" s="19" customFormat="1" ht="15" customHeight="1"/>
    <row r="3448" s="19" customFormat="1" ht="15" customHeight="1"/>
    <row r="3449" s="19" customFormat="1" ht="15" customHeight="1"/>
    <row r="3450" s="19" customFormat="1" ht="15" customHeight="1"/>
    <row r="3451" s="19" customFormat="1" ht="15" customHeight="1"/>
    <row r="3452" s="19" customFormat="1" ht="12" customHeight="1"/>
    <row r="3453" s="19" customFormat="1" ht="15" customHeight="1"/>
    <row r="3454" s="19" customFormat="1" ht="15" customHeight="1"/>
    <row r="3455" s="19" customFormat="1" ht="12" customHeight="1"/>
    <row r="3456" s="19" customFormat="1" ht="15" customHeight="1"/>
    <row r="3457" s="19" customFormat="1" ht="15" customHeight="1"/>
    <row r="3458" s="19" customFormat="1" ht="15" customHeight="1"/>
    <row r="3459" s="19" customFormat="1" ht="15" customHeight="1"/>
    <row r="3460" s="19" customFormat="1" ht="15" customHeight="1"/>
    <row r="3461" s="19" customFormat="1" ht="12" customHeight="1"/>
    <row r="3462" s="19" customFormat="1" ht="15" customHeight="1"/>
    <row r="3463" s="19" customFormat="1" ht="15" customHeight="1"/>
    <row r="3464" s="19" customFormat="1" ht="15" customHeight="1"/>
    <row r="3465" s="19" customFormat="1" ht="15" customHeight="1"/>
    <row r="3466" s="19" customFormat="1" ht="15" customHeight="1"/>
    <row r="3467" s="19" customFormat="1" ht="15" customHeight="1"/>
    <row r="3468" s="19" customFormat="1" ht="15" customHeight="1"/>
    <row r="3469" s="19" customFormat="1" ht="15" customHeight="1"/>
    <row r="3470" s="19" customFormat="1" ht="15" customHeight="1"/>
    <row r="3471" s="19" customFormat="1" ht="15" customHeight="1"/>
    <row r="3472" s="19" customFormat="1" ht="15" customHeight="1"/>
    <row r="3473" s="19" customFormat="1" ht="15" customHeight="1"/>
    <row r="3474" s="19" customFormat="1" ht="15" customHeight="1"/>
    <row r="3475" s="19" customFormat="1" ht="15" customHeight="1"/>
    <row r="3476" s="19" customFormat="1" ht="15" customHeight="1"/>
    <row r="3477" s="19" customFormat="1" ht="15" customHeight="1"/>
    <row r="3478" s="19" customFormat="1" ht="12" customHeight="1"/>
    <row r="3479" s="19" customFormat="1" ht="15" customHeight="1"/>
    <row r="3480" s="19" customFormat="1" ht="15" customHeight="1"/>
    <row r="3481" s="19" customFormat="1" ht="12" customHeight="1"/>
    <row r="3482" s="19" customFormat="1" ht="15" customHeight="1"/>
    <row r="3483" s="19" customFormat="1" ht="15" customHeight="1"/>
    <row r="3484" s="19" customFormat="1" ht="15" customHeight="1"/>
    <row r="3485" s="19" customFormat="1" ht="12" customHeight="1"/>
    <row r="3486" s="19" customFormat="1" ht="15" customHeight="1"/>
    <row r="3487" s="19" customFormat="1" ht="15" customHeight="1"/>
    <row r="3488" s="19" customFormat="1" ht="15" customHeight="1"/>
    <row r="3496" spans="2:32" ht="12" customHeight="1"/>
    <row r="3499" spans="2:32" ht="12" customHeight="1"/>
    <row r="3502" spans="2:32" ht="15" customHeight="1">
      <c r="B3502" s="207"/>
      <c r="C3502" s="207"/>
      <c r="D3502" s="207"/>
      <c r="E3502" s="207"/>
      <c r="F3502" s="207"/>
      <c r="G3502" s="207"/>
      <c r="H3502" s="207"/>
      <c r="I3502" s="207"/>
      <c r="J3502" s="207"/>
      <c r="K3502" s="207"/>
      <c r="L3502" s="207"/>
      <c r="M3502" s="207"/>
      <c r="N3502" s="207"/>
      <c r="O3502" s="207"/>
      <c r="P3502" s="207"/>
      <c r="Q3502" s="207"/>
      <c r="R3502" s="207"/>
      <c r="S3502" s="207"/>
      <c r="T3502" s="207"/>
      <c r="U3502" s="207"/>
      <c r="V3502" s="207"/>
      <c r="W3502" s="207"/>
      <c r="X3502" s="207"/>
      <c r="Y3502" s="207"/>
      <c r="Z3502" s="207"/>
      <c r="AA3502" s="207"/>
      <c r="AB3502" s="207"/>
      <c r="AC3502" s="207"/>
      <c r="AD3502" s="207"/>
      <c r="AE3502" s="207"/>
      <c r="AF3502" s="207"/>
    </row>
    <row r="3505" s="19" customFormat="1" ht="15" customHeight="1"/>
    <row r="3506" s="19" customFormat="1" ht="15" customHeight="1"/>
    <row r="3507" s="19" customFormat="1" ht="15" customHeight="1"/>
    <row r="3508" s="19" customFormat="1" ht="15" customHeight="1"/>
    <row r="3509" s="19" customFormat="1" ht="15" customHeight="1"/>
    <row r="3510" s="19" customFormat="1" ht="15" customHeight="1"/>
    <row r="3511" s="19" customFormat="1" ht="12" customHeight="1"/>
    <row r="3512" s="19" customFormat="1" ht="12" customHeight="1"/>
    <row r="3513" s="19" customFormat="1" ht="12" customHeight="1"/>
    <row r="3514" s="19" customFormat="1" ht="12" customHeight="1"/>
    <row r="3515" s="19" customFormat="1" ht="12" customHeight="1"/>
    <row r="3516" s="19" customFormat="1" ht="12" customHeight="1"/>
    <row r="3517" s="19" customFormat="1" ht="12" customHeight="1"/>
    <row r="3518" s="19" customFormat="1" ht="12" customHeight="1"/>
    <row r="3519" s="19" customFormat="1" ht="12" customHeight="1"/>
    <row r="3520" s="19" customFormat="1" ht="12" customHeight="1"/>
    <row r="3521" s="19" customFormat="1" ht="12" customHeight="1"/>
    <row r="3522" s="19" customFormat="1" ht="12" customHeight="1"/>
    <row r="3523" s="19" customFormat="1" ht="12" customHeight="1"/>
    <row r="3524" s="19" customFormat="1" ht="12" customHeight="1"/>
    <row r="3525" s="19" customFormat="1" ht="12" customHeight="1"/>
    <row r="3526" s="19" customFormat="1" ht="12" customHeight="1"/>
    <row r="3527" s="19" customFormat="1" ht="12" customHeight="1"/>
    <row r="3528" s="19" customFormat="1" ht="12" customHeight="1"/>
    <row r="3529" s="19" customFormat="1" ht="12" customHeight="1"/>
    <row r="3530" s="19" customFormat="1" ht="12" customHeight="1"/>
    <row r="3531" s="19" customFormat="1" ht="12" customHeight="1"/>
    <row r="3532" s="19" customFormat="1" ht="12" customHeight="1"/>
    <row r="3533" s="19" customFormat="1" ht="12" customHeight="1"/>
    <row r="3534" s="19" customFormat="1" ht="12" customHeight="1"/>
    <row r="3535" s="19" customFormat="1" ht="12" customHeight="1"/>
    <row r="3536" s="19" customFormat="1" ht="12" customHeight="1"/>
    <row r="3537" s="19" customFormat="1" ht="12" customHeight="1"/>
    <row r="3538" s="19" customFormat="1" ht="12" customHeight="1"/>
    <row r="3539" s="19" customFormat="1" ht="12" customHeight="1"/>
    <row r="3540" s="19" customFormat="1" ht="12" customHeight="1"/>
    <row r="3541" s="19" customFormat="1" ht="12" customHeight="1"/>
    <row r="3542" s="19" customFormat="1" ht="12" customHeight="1"/>
    <row r="3543" s="19" customFormat="1" ht="12" customHeight="1"/>
    <row r="3544" s="19" customFormat="1" ht="12" customHeight="1"/>
    <row r="3545" s="19" customFormat="1" ht="12" customHeight="1"/>
    <row r="3546" s="19" customFormat="1" ht="12" customHeight="1"/>
    <row r="3547" s="19" customFormat="1" ht="12" customHeight="1"/>
    <row r="3548" s="19" customFormat="1" ht="12" customHeight="1"/>
    <row r="3549" s="19" customFormat="1" ht="12" customHeight="1"/>
    <row r="3550" s="19" customFormat="1" ht="15" customHeight="1"/>
    <row r="3551" s="19" customFormat="1" ht="15" customHeight="1"/>
    <row r="3552" s="19" customFormat="1" ht="15" customHeight="1"/>
    <row r="3553" s="19" customFormat="1" ht="15" customHeight="1"/>
    <row r="3554" s="19" customFormat="1" ht="15" customHeight="1"/>
    <row r="3555" s="19" customFormat="1" ht="15" customHeight="1"/>
    <row r="3556" s="19" customFormat="1" ht="15" customHeight="1"/>
    <row r="3557" s="19" customFormat="1" ht="15" customHeight="1"/>
    <row r="3558" s="19" customFormat="1" ht="15" customHeight="1"/>
    <row r="3559" s="19" customFormat="1" ht="15" customHeight="1"/>
    <row r="3560" s="19" customFormat="1" ht="12" customHeight="1"/>
    <row r="3561" s="19" customFormat="1" ht="15" customHeight="1"/>
    <row r="3562" s="19" customFormat="1" ht="15" customHeight="1"/>
    <row r="3563" s="19" customFormat="1" ht="15" customHeight="1"/>
    <row r="3564" s="19" customFormat="1" ht="15" customHeight="1"/>
    <row r="3565" s="19" customFormat="1" ht="15" customHeight="1"/>
    <row r="3566" s="19" customFormat="1" ht="15" customHeight="1"/>
    <row r="3567" s="19" customFormat="1" ht="15" customHeight="1"/>
    <row r="3568" s="19" customFormat="1" ht="15" customHeight="1"/>
    <row r="3569" s="19" customFormat="1" ht="15" customHeight="1"/>
    <row r="3570" s="19" customFormat="1" ht="15" customHeight="1"/>
    <row r="3571" s="19" customFormat="1" ht="15" customHeight="1"/>
    <row r="3572" s="19" customFormat="1" ht="15" customHeight="1"/>
    <row r="3573" s="19" customFormat="1" ht="15" customHeight="1"/>
    <row r="3574" s="19" customFormat="1" ht="15" customHeight="1"/>
    <row r="3575" s="19" customFormat="1" ht="15" customHeight="1"/>
    <row r="3576" s="19" customFormat="1" ht="15" customHeight="1"/>
    <row r="3577" s="19" customFormat="1" ht="12" customHeight="1"/>
    <row r="3578" s="19" customFormat="1" ht="15" customHeight="1"/>
    <row r="3579" s="19" customFormat="1" ht="15" customHeight="1"/>
    <row r="3580" s="19" customFormat="1" ht="12" customHeight="1"/>
    <row r="3581" s="19" customFormat="1" ht="15" customHeight="1"/>
    <row r="3582" s="19" customFormat="1" ht="15" customHeight="1"/>
    <row r="3583" s="19" customFormat="1" ht="15" customHeight="1"/>
    <row r="3584" s="19" customFormat="1" ht="15" customHeight="1"/>
    <row r="3585" s="19" customFormat="1" ht="15" customHeight="1"/>
    <row r="3586" s="19" customFormat="1" ht="12" customHeight="1"/>
    <row r="3587" s="19" customFormat="1" ht="15" customHeight="1"/>
    <row r="3588" s="19" customFormat="1" ht="15" customHeight="1"/>
    <row r="3589" s="19" customFormat="1" ht="15" customHeight="1"/>
    <row r="3590" s="19" customFormat="1" ht="15" customHeight="1"/>
    <row r="3591" s="19" customFormat="1" ht="15" customHeight="1"/>
    <row r="3592" s="19" customFormat="1" ht="15" customHeight="1"/>
    <row r="3593" s="19" customFormat="1" ht="15" customHeight="1"/>
    <row r="3594" s="19" customFormat="1" ht="15" customHeight="1"/>
    <row r="3595" s="19" customFormat="1" ht="15" customHeight="1"/>
    <row r="3596" s="19" customFormat="1" ht="15" customHeight="1"/>
    <row r="3597" s="19" customFormat="1" ht="15" customHeight="1"/>
    <row r="3598" s="19" customFormat="1" ht="15" customHeight="1"/>
    <row r="3599" s="19" customFormat="1" ht="15" customHeight="1"/>
    <row r="3600" s="19" customFormat="1" ht="15" customHeight="1"/>
    <row r="3601" s="19" customFormat="1" ht="15" customHeight="1"/>
    <row r="3602" s="19" customFormat="1" ht="15" customHeight="1"/>
    <row r="3603" s="19" customFormat="1" ht="12" customHeight="1"/>
    <row r="3604" s="19" customFormat="1" ht="15" customHeight="1"/>
    <row r="3605" s="19" customFormat="1" ht="15" customHeight="1"/>
    <row r="3606" s="19" customFormat="1" ht="12" customHeight="1"/>
    <row r="3607" s="19" customFormat="1" ht="15" customHeight="1"/>
    <row r="3608" s="19" customFormat="1" ht="15" customHeight="1"/>
    <row r="3609" s="19" customFormat="1" ht="15" customHeight="1"/>
    <row r="3610" s="19" customFormat="1" ht="12" customHeight="1"/>
    <row r="3611" s="19" customFormat="1" ht="15" customHeight="1"/>
    <row r="3612" s="19" customFormat="1" ht="15" customHeight="1"/>
    <row r="3613" s="19" customFormat="1" ht="15" customHeight="1"/>
    <row r="3614" s="19" customFormat="1" ht="15" customHeight="1"/>
    <row r="3615" s="19" customFormat="1" ht="15" customHeight="1"/>
    <row r="3616" s="19" customFormat="1" ht="15" customHeight="1"/>
    <row r="3621" spans="2:32" ht="12" customHeight="1"/>
    <row r="3624" spans="2:32" ht="12" customHeight="1"/>
    <row r="3627" spans="2:32" ht="15" customHeight="1">
      <c r="B3627" s="207"/>
      <c r="C3627" s="207"/>
      <c r="D3627" s="207"/>
      <c r="E3627" s="207"/>
      <c r="F3627" s="207"/>
      <c r="G3627" s="207"/>
      <c r="H3627" s="207"/>
      <c r="I3627" s="207"/>
      <c r="J3627" s="207"/>
      <c r="K3627" s="207"/>
      <c r="L3627" s="207"/>
      <c r="M3627" s="207"/>
      <c r="N3627" s="207"/>
      <c r="O3627" s="207"/>
      <c r="P3627" s="207"/>
      <c r="Q3627" s="207"/>
      <c r="R3627" s="207"/>
      <c r="S3627" s="207"/>
      <c r="T3627" s="207"/>
      <c r="U3627" s="207"/>
      <c r="V3627" s="207"/>
      <c r="W3627" s="207"/>
      <c r="X3627" s="207"/>
      <c r="Y3627" s="207"/>
      <c r="Z3627" s="207"/>
      <c r="AA3627" s="207"/>
      <c r="AB3627" s="207"/>
      <c r="AC3627" s="207"/>
      <c r="AD3627" s="207"/>
      <c r="AE3627" s="207"/>
      <c r="AF3627" s="207"/>
    </row>
    <row r="3633" s="19" customFormat="1" ht="15" customHeight="1"/>
    <row r="3634" s="19" customFormat="1" ht="15" customHeight="1"/>
    <row r="3635" s="19" customFormat="1" ht="15" customHeight="1"/>
    <row r="3636" s="19" customFormat="1" ht="12" customHeight="1"/>
    <row r="3637" s="19" customFormat="1" ht="12" customHeight="1"/>
    <row r="3638" s="19" customFormat="1" ht="12" customHeight="1"/>
    <row r="3639" s="19" customFormat="1" ht="12" customHeight="1"/>
    <row r="3640" s="19" customFormat="1" ht="12" customHeight="1"/>
    <row r="3641" s="19" customFormat="1" ht="12" customHeight="1"/>
    <row r="3642" s="19" customFormat="1" ht="12" customHeight="1"/>
    <row r="3643" s="19" customFormat="1" ht="12" customHeight="1"/>
    <row r="3644" s="19" customFormat="1" ht="12" customHeight="1"/>
    <row r="3645" s="19" customFormat="1" ht="12" customHeight="1"/>
    <row r="3646" s="19" customFormat="1" ht="12" customHeight="1"/>
    <row r="3647" s="19" customFormat="1" ht="12" customHeight="1"/>
    <row r="3648" s="19" customFormat="1" ht="12" customHeight="1"/>
    <row r="3649" s="19" customFormat="1" ht="12" customHeight="1"/>
    <row r="3650" s="19" customFormat="1" ht="12" customHeight="1"/>
    <row r="3651" s="19" customFormat="1" ht="12" customHeight="1"/>
    <row r="3652" s="19" customFormat="1" ht="12" customHeight="1"/>
    <row r="3653" s="19" customFormat="1" ht="12" customHeight="1"/>
    <row r="3654" s="19" customFormat="1" ht="12" customHeight="1"/>
    <row r="3655" s="19" customFormat="1" ht="12" customHeight="1"/>
    <row r="3656" s="19" customFormat="1" ht="12" customHeight="1"/>
    <row r="3657" s="19" customFormat="1" ht="12" customHeight="1"/>
    <row r="3658" s="19" customFormat="1" ht="12" customHeight="1"/>
    <row r="3659" s="19" customFormat="1" ht="12" customHeight="1"/>
    <row r="3660" s="19" customFormat="1" ht="12" customHeight="1"/>
    <row r="3661" s="19" customFormat="1" ht="12" customHeight="1"/>
    <row r="3662" s="19" customFormat="1" ht="12" customHeight="1"/>
    <row r="3663" s="19" customFormat="1" ht="12" customHeight="1"/>
    <row r="3664" s="19" customFormat="1" ht="12" customHeight="1"/>
    <row r="3665" s="19" customFormat="1" ht="12" customHeight="1"/>
    <row r="3666" s="19" customFormat="1" ht="12" customHeight="1"/>
    <row r="3667" s="19" customFormat="1" ht="12" customHeight="1"/>
    <row r="3668" s="19" customFormat="1" ht="12" customHeight="1"/>
    <row r="3669" s="19" customFormat="1" ht="12" customHeight="1"/>
    <row r="3670" s="19" customFormat="1" ht="12" customHeight="1"/>
    <row r="3671" s="19" customFormat="1" ht="12" customHeight="1"/>
    <row r="3672" s="19" customFormat="1" ht="12" customHeight="1"/>
    <row r="3673" s="19" customFormat="1" ht="12" customHeight="1"/>
    <row r="3674" s="19" customFormat="1" ht="12" customHeight="1"/>
    <row r="3675" s="19" customFormat="1" ht="15" customHeight="1"/>
    <row r="3676" s="19" customFormat="1" ht="15" customHeight="1"/>
    <row r="3677" s="19" customFormat="1" ht="15" customHeight="1"/>
    <row r="3678" s="19" customFormat="1" ht="15" customHeight="1"/>
    <row r="3679" s="19" customFormat="1" ht="15" customHeight="1"/>
    <row r="3680" s="19" customFormat="1" ht="15" customHeight="1"/>
    <row r="3681" s="19" customFormat="1" ht="15" customHeight="1"/>
    <row r="3682" s="19" customFormat="1" ht="15" customHeight="1"/>
    <row r="3683" s="19" customFormat="1" ht="15" customHeight="1"/>
    <row r="3684" s="19" customFormat="1" ht="15" customHeight="1"/>
    <row r="3685" s="19" customFormat="1" ht="12" customHeight="1"/>
    <row r="3686" s="19" customFormat="1" ht="15" customHeight="1"/>
    <row r="3687" s="19" customFormat="1" ht="15" customHeight="1"/>
    <row r="3688" s="19" customFormat="1" ht="15" customHeight="1"/>
    <row r="3689" s="19" customFormat="1" ht="15" customHeight="1"/>
    <row r="3690" s="19" customFormat="1" ht="15" customHeight="1"/>
    <row r="3691" s="19" customFormat="1" ht="15" customHeight="1"/>
    <row r="3692" s="19" customFormat="1" ht="15" customHeight="1"/>
    <row r="3693" s="19" customFormat="1" ht="15" customHeight="1"/>
    <row r="3694" s="19" customFormat="1" ht="15" customHeight="1"/>
    <row r="3695" s="19" customFormat="1" ht="15" customHeight="1"/>
    <row r="3696" s="19" customFormat="1" ht="15" customHeight="1"/>
    <row r="3697" s="19" customFormat="1" ht="15" customHeight="1"/>
    <row r="3698" s="19" customFormat="1" ht="15" customHeight="1"/>
    <row r="3699" s="19" customFormat="1" ht="15" customHeight="1"/>
    <row r="3700" s="19" customFormat="1" ht="15" customHeight="1"/>
    <row r="3701" s="19" customFormat="1" ht="15" customHeight="1"/>
    <row r="3702" s="19" customFormat="1" ht="12" customHeight="1"/>
    <row r="3703" s="19" customFormat="1" ht="15" customHeight="1"/>
    <row r="3704" s="19" customFormat="1" ht="15" customHeight="1"/>
    <row r="3705" s="19" customFormat="1" ht="12" customHeight="1"/>
    <row r="3706" s="19" customFormat="1" ht="15" customHeight="1"/>
    <row r="3707" s="19" customFormat="1" ht="15" customHeight="1"/>
    <row r="3708" s="19" customFormat="1" ht="15" customHeight="1"/>
    <row r="3709" s="19" customFormat="1" ht="15" customHeight="1"/>
    <row r="3710" s="19" customFormat="1" ht="15" customHeight="1"/>
    <row r="3711" s="19" customFormat="1" ht="12" customHeight="1"/>
    <row r="3712" s="19" customFormat="1" ht="15" customHeight="1"/>
    <row r="3713" s="19" customFormat="1" ht="15" customHeight="1"/>
    <row r="3714" s="19" customFormat="1" ht="15" customHeight="1"/>
    <row r="3715" s="19" customFormat="1" ht="15" customHeight="1"/>
    <row r="3716" s="19" customFormat="1" ht="15" customHeight="1"/>
    <row r="3717" s="19" customFormat="1" ht="15" customHeight="1"/>
    <row r="3718" s="19" customFormat="1" ht="15" customHeight="1"/>
    <row r="3719" s="19" customFormat="1" ht="15" customHeight="1"/>
    <row r="3720" s="19" customFormat="1" ht="15" customHeight="1"/>
    <row r="3721" s="19" customFormat="1" ht="15" customHeight="1"/>
    <row r="3722" s="19" customFormat="1" ht="15" customHeight="1"/>
    <row r="3723" s="19" customFormat="1" ht="15" customHeight="1"/>
    <row r="3724" s="19" customFormat="1" ht="15" customHeight="1"/>
    <row r="3725" s="19" customFormat="1" ht="15" customHeight="1"/>
    <row r="3726" s="19" customFormat="1" ht="15" customHeight="1"/>
    <row r="3727" s="19" customFormat="1" ht="15" customHeight="1"/>
    <row r="3728" s="19" customFormat="1" ht="12" customHeight="1"/>
    <row r="3729" s="19" customFormat="1" ht="15" customHeight="1"/>
    <row r="3730" s="19" customFormat="1" ht="15" customHeight="1"/>
    <row r="3731" s="19" customFormat="1" ht="12" customHeight="1"/>
    <row r="3732" s="19" customFormat="1" ht="15" customHeight="1"/>
    <row r="3733" s="19" customFormat="1" ht="15" customHeight="1"/>
    <row r="3734" s="19" customFormat="1" ht="15" customHeight="1"/>
    <row r="3735" s="19" customFormat="1" ht="12" customHeight="1"/>
    <row r="3736" s="19" customFormat="1" ht="15" customHeight="1"/>
    <row r="3737" s="19" customFormat="1" ht="15" customHeight="1"/>
    <row r="3738" s="19" customFormat="1" ht="15" customHeight="1"/>
    <row r="3739" s="19" customFormat="1" ht="15" customHeight="1"/>
    <row r="3740" s="19" customFormat="1" ht="15" customHeight="1"/>
    <row r="3741" s="19" customFormat="1" ht="15" customHeight="1"/>
    <row r="3742" s="19" customFormat="1" ht="15" customHeight="1"/>
    <row r="3743" s="19" customFormat="1" ht="15" customHeight="1"/>
    <row r="3744" s="19" customFormat="1" ht="15" customHeight="1"/>
    <row r="3746" spans="2:32" ht="12" customHeight="1"/>
    <row r="3749" spans="2:32" ht="12" customHeight="1"/>
    <row r="3752" spans="2:32" ht="15" customHeight="1">
      <c r="B3752" s="207"/>
      <c r="C3752" s="207"/>
      <c r="D3752" s="207"/>
      <c r="E3752" s="207"/>
      <c r="F3752" s="207"/>
      <c r="G3752" s="207"/>
      <c r="H3752" s="207"/>
      <c r="I3752" s="207"/>
      <c r="J3752" s="207"/>
      <c r="K3752" s="207"/>
      <c r="L3752" s="207"/>
      <c r="M3752" s="207"/>
      <c r="N3752" s="207"/>
      <c r="O3752" s="207"/>
      <c r="P3752" s="207"/>
      <c r="Q3752" s="207"/>
      <c r="R3752" s="207"/>
      <c r="S3752" s="207"/>
      <c r="T3752" s="207"/>
      <c r="U3752" s="207"/>
      <c r="V3752" s="207"/>
      <c r="W3752" s="207"/>
      <c r="X3752" s="207"/>
      <c r="Y3752" s="207"/>
      <c r="Z3752" s="207"/>
      <c r="AA3752" s="207"/>
      <c r="AB3752" s="207"/>
      <c r="AC3752" s="207"/>
      <c r="AD3752" s="207"/>
      <c r="AE3752" s="207"/>
      <c r="AF3752" s="207"/>
    </row>
    <row r="3761" s="19" customFormat="1" ht="12" customHeight="1"/>
    <row r="3762" s="19" customFormat="1" ht="12" customHeight="1"/>
    <row r="3763" s="19" customFormat="1" ht="12" customHeight="1"/>
    <row r="3764" s="19" customFormat="1" ht="12" customHeight="1"/>
    <row r="3765" s="19" customFormat="1" ht="12" customHeight="1"/>
    <row r="3766" s="19" customFormat="1" ht="12" customHeight="1"/>
    <row r="3767" s="19" customFormat="1" ht="12" customHeight="1"/>
    <row r="3768" s="19" customFormat="1" ht="12" customHeight="1"/>
    <row r="3769" s="19" customFormat="1" ht="12" customHeight="1"/>
    <row r="3770" s="19" customFormat="1" ht="12" customHeight="1"/>
    <row r="3771" s="19" customFormat="1" ht="12" customHeight="1"/>
    <row r="3772" s="19" customFormat="1" ht="12" customHeight="1"/>
    <row r="3773" s="19" customFormat="1" ht="12" customHeight="1"/>
    <row r="3774" s="19" customFormat="1" ht="12" customHeight="1"/>
    <row r="3775" s="19" customFormat="1" ht="12" customHeight="1"/>
    <row r="3776" s="19" customFormat="1" ht="12" customHeight="1"/>
    <row r="3777" s="19" customFormat="1" ht="12" customHeight="1"/>
    <row r="3778" s="19" customFormat="1" ht="12" customHeight="1"/>
    <row r="3779" s="19" customFormat="1" ht="12" customHeight="1"/>
    <row r="3780" s="19" customFormat="1" ht="12" customHeight="1"/>
    <row r="3781" s="19" customFormat="1" ht="12" customHeight="1"/>
    <row r="3782" s="19" customFormat="1" ht="12" customHeight="1"/>
    <row r="3783" s="19" customFormat="1" ht="12" customHeight="1"/>
    <row r="3784" s="19" customFormat="1" ht="12" customHeight="1"/>
    <row r="3785" s="19" customFormat="1" ht="12" customHeight="1"/>
    <row r="3786" s="19" customFormat="1" ht="12" customHeight="1"/>
    <row r="3787" s="19" customFormat="1" ht="12" customHeight="1"/>
    <row r="3788" s="19" customFormat="1" ht="12" customHeight="1"/>
    <row r="3789" s="19" customFormat="1" ht="12" customHeight="1"/>
    <row r="3790" s="19" customFormat="1" ht="12" customHeight="1"/>
    <row r="3791" s="19" customFormat="1" ht="12" customHeight="1"/>
    <row r="3792" s="19" customFormat="1" ht="12" customHeight="1"/>
    <row r="3793" s="19" customFormat="1" ht="12" customHeight="1"/>
    <row r="3794" s="19" customFormat="1" ht="12" customHeight="1"/>
    <row r="3795" s="19" customFormat="1" ht="12" customHeight="1"/>
    <row r="3796" s="19" customFormat="1" ht="12" customHeight="1"/>
    <row r="3797" s="19" customFormat="1" ht="12" customHeight="1"/>
    <row r="3798" s="19" customFormat="1" ht="12" customHeight="1"/>
    <row r="3799" s="19" customFormat="1" ht="12" customHeight="1"/>
    <row r="3800" s="19" customFormat="1" ht="15" customHeight="1"/>
    <row r="3801" s="19" customFormat="1" ht="15" customHeight="1"/>
    <row r="3802" s="19" customFormat="1" ht="15" customHeight="1"/>
    <row r="3803" s="19" customFormat="1" ht="15" customHeight="1"/>
    <row r="3804" s="19" customFormat="1" ht="15" customHeight="1"/>
    <row r="3805" s="19" customFormat="1" ht="15" customHeight="1"/>
    <row r="3806" s="19" customFormat="1" ht="15" customHeight="1"/>
    <row r="3807" s="19" customFormat="1" ht="15" customHeight="1"/>
    <row r="3808" s="19" customFormat="1" ht="15" customHeight="1"/>
    <row r="3809" s="19" customFormat="1" ht="15" customHeight="1"/>
    <row r="3810" s="19" customFormat="1" ht="12" customHeight="1"/>
    <row r="3811" s="19" customFormat="1" ht="15" customHeight="1"/>
    <row r="3812" s="19" customFormat="1" ht="15" customHeight="1"/>
    <row r="3813" s="19" customFormat="1" ht="15" customHeight="1"/>
    <row r="3814" s="19" customFormat="1" ht="15" customHeight="1"/>
    <row r="3815" s="19" customFormat="1" ht="15" customHeight="1"/>
    <row r="3816" s="19" customFormat="1" ht="15" customHeight="1"/>
    <row r="3817" s="19" customFormat="1" ht="15" customHeight="1"/>
    <row r="3818" s="19" customFormat="1" ht="15" customHeight="1"/>
    <row r="3819" s="19" customFormat="1" ht="15" customHeight="1"/>
    <row r="3820" s="19" customFormat="1" ht="15" customHeight="1"/>
    <row r="3821" s="19" customFormat="1" ht="15" customHeight="1"/>
    <row r="3822" s="19" customFormat="1" ht="15" customHeight="1"/>
    <row r="3823" s="19" customFormat="1" ht="15" customHeight="1"/>
    <row r="3824" s="19" customFormat="1" ht="15" customHeight="1"/>
    <row r="3825" s="19" customFormat="1" ht="15" customHeight="1"/>
    <row r="3826" s="19" customFormat="1" ht="15" customHeight="1"/>
    <row r="3827" s="19" customFormat="1" ht="12" customHeight="1"/>
    <row r="3828" s="19" customFormat="1" ht="15" customHeight="1"/>
    <row r="3829" s="19" customFormat="1" ht="15" customHeight="1"/>
    <row r="3830" s="19" customFormat="1" ht="12" customHeight="1"/>
    <row r="3831" s="19" customFormat="1" ht="15" customHeight="1"/>
    <row r="3832" s="19" customFormat="1" ht="15" customHeight="1"/>
    <row r="3833" s="19" customFormat="1" ht="15" customHeight="1"/>
    <row r="3834" s="19" customFormat="1" ht="15" customHeight="1"/>
    <row r="3835" s="19" customFormat="1" ht="15" customHeight="1"/>
    <row r="3836" s="19" customFormat="1" ht="12" customHeight="1"/>
    <row r="3837" s="19" customFormat="1" ht="15" customHeight="1"/>
    <row r="3838" s="19" customFormat="1" ht="15" customHeight="1"/>
    <row r="3839" s="19" customFormat="1" ht="15" customHeight="1"/>
    <row r="3840" s="19" customFormat="1" ht="15" customHeight="1"/>
    <row r="3841" s="19" customFormat="1" ht="15" customHeight="1"/>
    <row r="3842" s="19" customFormat="1" ht="15" customHeight="1"/>
    <row r="3843" s="19" customFormat="1" ht="15" customHeight="1"/>
    <row r="3844" s="19" customFormat="1" ht="15" customHeight="1"/>
    <row r="3845" s="19" customFormat="1" ht="15" customHeight="1"/>
    <row r="3846" s="19" customFormat="1" ht="15" customHeight="1"/>
    <row r="3847" s="19" customFormat="1" ht="15" customHeight="1"/>
    <row r="3848" s="19" customFormat="1" ht="15" customHeight="1"/>
    <row r="3849" s="19" customFormat="1" ht="15" customHeight="1"/>
    <row r="3850" s="19" customFormat="1" ht="15" customHeight="1"/>
    <row r="3851" s="19" customFormat="1" ht="15" customHeight="1"/>
    <row r="3852" s="19" customFormat="1" ht="15" customHeight="1"/>
    <row r="3853" s="19" customFormat="1" ht="12" customHeight="1"/>
    <row r="3854" s="19" customFormat="1" ht="15" customHeight="1"/>
    <row r="3855" s="19" customFormat="1" ht="15" customHeight="1"/>
    <row r="3856" s="19" customFormat="1" ht="12" customHeight="1"/>
    <row r="3857" s="19" customFormat="1" ht="15" customHeight="1"/>
    <row r="3858" s="19" customFormat="1" ht="15" customHeight="1"/>
    <row r="3859" s="19" customFormat="1" ht="15" customHeight="1"/>
    <row r="3860" s="19" customFormat="1" ht="12" customHeight="1"/>
    <row r="3861" s="19" customFormat="1" ht="15" customHeight="1"/>
    <row r="3862" s="19" customFormat="1" ht="15" customHeight="1"/>
    <row r="3863" s="19" customFormat="1" ht="15" customHeight="1"/>
    <row r="3864" s="19" customFormat="1" ht="15" customHeight="1"/>
    <row r="3865" s="19" customFormat="1" ht="15" customHeight="1"/>
    <row r="3866" s="19" customFormat="1" ht="15" customHeight="1"/>
    <row r="3867" s="19" customFormat="1" ht="15" customHeight="1"/>
    <row r="3868" s="19" customFormat="1" ht="15" customHeight="1"/>
    <row r="3869" s="19" customFormat="1" ht="15" customHeight="1"/>
    <row r="3870" s="19" customFormat="1" ht="15" customHeight="1"/>
    <row r="3871" s="19" customFormat="1" ht="12" customHeight="1"/>
    <row r="3872" s="19" customFormat="1" ht="15" customHeight="1"/>
    <row r="3874" spans="2:32" ht="12" customHeight="1"/>
    <row r="3877" spans="2:32" ht="15" customHeight="1">
      <c r="B3877" s="207"/>
      <c r="C3877" s="207"/>
      <c r="D3877" s="207"/>
      <c r="E3877" s="207"/>
      <c r="F3877" s="207"/>
      <c r="G3877" s="207"/>
      <c r="H3877" s="207"/>
      <c r="I3877" s="207"/>
      <c r="J3877" s="207"/>
      <c r="K3877" s="207"/>
      <c r="L3877" s="207"/>
      <c r="M3877" s="207"/>
      <c r="N3877" s="207"/>
      <c r="O3877" s="207"/>
      <c r="P3877" s="207"/>
      <c r="Q3877" s="207"/>
      <c r="R3877" s="207"/>
      <c r="S3877" s="207"/>
      <c r="T3877" s="207"/>
      <c r="U3877" s="207"/>
      <c r="V3877" s="207"/>
      <c r="W3877" s="207"/>
      <c r="X3877" s="207"/>
      <c r="Y3877" s="207"/>
      <c r="Z3877" s="207"/>
      <c r="AA3877" s="207"/>
      <c r="AB3877" s="207"/>
      <c r="AC3877" s="207"/>
      <c r="AD3877" s="207"/>
      <c r="AE3877" s="207"/>
      <c r="AF3877" s="207"/>
    </row>
    <row r="3886" spans="2:32" ht="12" customHeight="1"/>
    <row r="3887" spans="2:32" ht="12" customHeight="1"/>
    <row r="3888" spans="2:32" ht="12" customHeight="1"/>
    <row r="3889" s="19" customFormat="1" ht="12" customHeight="1"/>
    <row r="3890" s="19" customFormat="1" ht="12" customHeight="1"/>
    <row r="3891" s="19" customFormat="1" ht="12" customHeight="1"/>
    <row r="3892" s="19" customFormat="1" ht="12" customHeight="1"/>
    <row r="3893" s="19" customFormat="1" ht="12" customHeight="1"/>
    <row r="3894" s="19" customFormat="1" ht="12" customHeight="1"/>
    <row r="3895" s="19" customFormat="1" ht="12" customHeight="1"/>
    <row r="3896" s="19" customFormat="1" ht="12" customHeight="1"/>
    <row r="3897" s="19" customFormat="1" ht="12" customHeight="1"/>
    <row r="3898" s="19" customFormat="1" ht="12" customHeight="1"/>
    <row r="3899" s="19" customFormat="1" ht="12" customHeight="1"/>
    <row r="3900" s="19" customFormat="1" ht="12" customHeight="1"/>
    <row r="3901" s="19" customFormat="1" ht="12" customHeight="1"/>
    <row r="3902" s="19" customFormat="1" ht="12" customHeight="1"/>
    <row r="3903" s="19" customFormat="1" ht="12" customHeight="1"/>
    <row r="3904" s="19" customFormat="1" ht="12" customHeight="1"/>
    <row r="3905" s="19" customFormat="1" ht="12" customHeight="1"/>
    <row r="3906" s="19" customFormat="1" ht="12" customHeight="1"/>
    <row r="3907" s="19" customFormat="1" ht="12" customHeight="1"/>
    <row r="3908" s="19" customFormat="1" ht="12" customHeight="1"/>
    <row r="3909" s="19" customFormat="1" ht="12" customHeight="1"/>
    <row r="3910" s="19" customFormat="1" ht="12" customHeight="1"/>
    <row r="3911" s="19" customFormat="1" ht="12" customHeight="1"/>
    <row r="3912" s="19" customFormat="1" ht="12" customHeight="1"/>
    <row r="3913" s="19" customFormat="1" ht="12" customHeight="1"/>
    <row r="3914" s="19" customFormat="1" ht="12" customHeight="1"/>
    <row r="3915" s="19" customFormat="1" ht="12" customHeight="1"/>
    <row r="3916" s="19" customFormat="1" ht="12" customHeight="1"/>
    <row r="3917" s="19" customFormat="1" ht="12" customHeight="1"/>
    <row r="3918" s="19" customFormat="1" ht="12" customHeight="1"/>
    <row r="3919" s="19" customFormat="1" ht="12" customHeight="1"/>
    <row r="3920" s="19" customFormat="1" ht="12" customHeight="1"/>
    <row r="3921" s="19" customFormat="1" ht="12" customHeight="1"/>
    <row r="3922" s="19" customFormat="1" ht="12" customHeight="1"/>
    <row r="3923" s="19" customFormat="1" ht="12" customHeight="1"/>
    <row r="3924" s="19" customFormat="1" ht="12" customHeight="1"/>
    <row r="3925" s="19" customFormat="1" ht="15" customHeight="1"/>
    <row r="3926" s="19" customFormat="1" ht="15" customHeight="1"/>
    <row r="3927" s="19" customFormat="1" ht="15" customHeight="1"/>
    <row r="3928" s="19" customFormat="1" ht="15" customHeight="1"/>
    <row r="3929" s="19" customFormat="1" ht="15" customHeight="1"/>
    <row r="3930" s="19" customFormat="1" ht="15" customHeight="1"/>
    <row r="3931" s="19" customFormat="1" ht="15" customHeight="1"/>
    <row r="3932" s="19" customFormat="1" ht="15" customHeight="1"/>
    <row r="3933" s="19" customFormat="1" ht="15" customHeight="1"/>
    <row r="3934" s="19" customFormat="1" ht="15" customHeight="1"/>
    <row r="3935" s="19" customFormat="1" ht="12" customHeight="1"/>
    <row r="3936" s="19" customFormat="1" ht="15" customHeight="1"/>
    <row r="3937" s="19" customFormat="1" ht="15" customHeight="1"/>
    <row r="3938" s="19" customFormat="1" ht="15" customHeight="1"/>
    <row r="3939" s="19" customFormat="1" ht="15" customHeight="1"/>
    <row r="3940" s="19" customFormat="1" ht="15" customHeight="1"/>
    <row r="3941" s="19" customFormat="1" ht="15" customHeight="1"/>
    <row r="3942" s="19" customFormat="1" ht="15" customHeight="1"/>
    <row r="3943" s="19" customFormat="1" ht="15" customHeight="1"/>
    <row r="3944" s="19" customFormat="1" ht="15" customHeight="1"/>
    <row r="3945" s="19" customFormat="1" ht="15" customHeight="1"/>
    <row r="3946" s="19" customFormat="1" ht="15" customHeight="1"/>
    <row r="3947" s="19" customFormat="1" ht="15" customHeight="1"/>
    <row r="3948" s="19" customFormat="1" ht="15" customHeight="1"/>
    <row r="3949" s="19" customFormat="1" ht="15" customHeight="1"/>
    <row r="3950" s="19" customFormat="1" ht="15" customHeight="1"/>
    <row r="3951" s="19" customFormat="1" ht="15" customHeight="1"/>
    <row r="3952" s="19" customFormat="1" ht="12" customHeight="1"/>
    <row r="3953" s="19" customFormat="1" ht="15" customHeight="1"/>
    <row r="3954" s="19" customFormat="1" ht="15" customHeight="1"/>
    <row r="3955" s="19" customFormat="1" ht="12" customHeight="1"/>
    <row r="3956" s="19" customFormat="1" ht="15" customHeight="1"/>
    <row r="3957" s="19" customFormat="1" ht="15" customHeight="1"/>
    <row r="3958" s="19" customFormat="1" ht="15" customHeight="1"/>
    <row r="3959" s="19" customFormat="1" ht="15" customHeight="1"/>
    <row r="3960" s="19" customFormat="1" ht="15" customHeight="1"/>
    <row r="3961" s="19" customFormat="1" ht="12" customHeight="1"/>
    <row r="3962" s="19" customFormat="1" ht="15" customHeight="1"/>
    <row r="3963" s="19" customFormat="1" ht="15" customHeight="1"/>
    <row r="3964" s="19" customFormat="1" ht="15" customHeight="1"/>
    <row r="3965" s="19" customFormat="1" ht="15" customHeight="1"/>
    <row r="3966" s="19" customFormat="1" ht="15" customHeight="1"/>
    <row r="3967" s="19" customFormat="1" ht="15" customHeight="1"/>
    <row r="3968" s="19" customFormat="1" ht="15" customHeight="1"/>
    <row r="3969" s="19" customFormat="1" ht="15" customHeight="1"/>
    <row r="3970" s="19" customFormat="1" ht="15" customHeight="1"/>
    <row r="3971" s="19" customFormat="1" ht="15" customHeight="1"/>
    <row r="3972" s="19" customFormat="1" ht="15" customHeight="1"/>
    <row r="3973" s="19" customFormat="1" ht="15" customHeight="1"/>
    <row r="3974" s="19" customFormat="1" ht="15" customHeight="1"/>
    <row r="3975" s="19" customFormat="1" ht="15" customHeight="1"/>
    <row r="3976" s="19" customFormat="1" ht="15" customHeight="1"/>
    <row r="3977" s="19" customFormat="1" ht="15" customHeight="1"/>
    <row r="3978" s="19" customFormat="1" ht="12" customHeight="1"/>
    <row r="3979" s="19" customFormat="1" ht="15" customHeight="1"/>
    <row r="3980" s="19" customFormat="1" ht="15" customHeight="1"/>
    <row r="3981" s="19" customFormat="1" ht="12" customHeight="1"/>
    <row r="3982" s="19" customFormat="1" ht="15" customHeight="1"/>
    <row r="3983" s="19" customFormat="1" ht="15" customHeight="1"/>
    <row r="3984" s="19" customFormat="1" ht="15" customHeight="1"/>
    <row r="3985" s="19" customFormat="1" ht="12" customHeight="1"/>
    <row r="3986" s="19" customFormat="1" ht="15" customHeight="1"/>
    <row r="3987" s="19" customFormat="1" ht="15" customHeight="1"/>
    <row r="3988" s="19" customFormat="1" ht="15" customHeight="1"/>
    <row r="3989" s="19" customFormat="1" ht="15" customHeight="1"/>
    <row r="3990" s="19" customFormat="1" ht="15" customHeight="1"/>
    <row r="3991" s="19" customFormat="1" ht="15" customHeight="1"/>
    <row r="3992" s="19" customFormat="1" ht="15" customHeight="1"/>
    <row r="3993" s="19" customFormat="1" ht="15" customHeight="1"/>
    <row r="3994" s="19" customFormat="1" ht="15" customHeight="1"/>
    <row r="3995" s="19" customFormat="1" ht="15" customHeight="1"/>
    <row r="3996" s="19" customFormat="1" ht="12" customHeight="1"/>
    <row r="3997" s="19" customFormat="1" ht="15" customHeight="1"/>
    <row r="3998" s="19" customFormat="1" ht="15" customHeight="1"/>
    <row r="3999" s="19" customFormat="1" ht="12" customHeight="1"/>
    <row r="4000" s="19" customFormat="1" ht="15" customHeight="1"/>
    <row r="4002" spans="2:32" ht="15" customHeight="1">
      <c r="B4002" s="207"/>
      <c r="C4002" s="207"/>
      <c r="D4002" s="207"/>
      <c r="E4002" s="207"/>
      <c r="F4002" s="207"/>
      <c r="G4002" s="207"/>
      <c r="H4002" s="207"/>
      <c r="I4002" s="207"/>
      <c r="J4002" s="207"/>
      <c r="K4002" s="207"/>
      <c r="L4002" s="207"/>
      <c r="M4002" s="207"/>
      <c r="N4002" s="207"/>
      <c r="O4002" s="207"/>
      <c r="P4002" s="207"/>
      <c r="Q4002" s="207"/>
      <c r="R4002" s="207"/>
      <c r="S4002" s="207"/>
      <c r="T4002" s="207"/>
      <c r="U4002" s="207"/>
      <c r="V4002" s="207"/>
      <c r="W4002" s="207"/>
      <c r="X4002" s="207"/>
      <c r="Y4002" s="207"/>
      <c r="Z4002" s="207"/>
      <c r="AA4002" s="207"/>
      <c r="AB4002" s="207"/>
      <c r="AC4002" s="207"/>
      <c r="AD4002" s="207"/>
      <c r="AE4002" s="207"/>
      <c r="AF4002" s="207"/>
    </row>
    <row r="4011" spans="2:32" ht="12" customHeight="1"/>
    <row r="4012" spans="2:32" ht="12" customHeight="1"/>
    <row r="4013" spans="2:32" ht="12" customHeight="1"/>
    <row r="4014" spans="2:32" ht="12" customHeight="1"/>
    <row r="4015" spans="2:32" ht="12" customHeight="1"/>
    <row r="4016" spans="2:32" ht="12" customHeight="1"/>
    <row r="4017" s="19" customFormat="1" ht="12" customHeight="1"/>
    <row r="4018" s="19" customFormat="1" ht="12" customHeight="1"/>
    <row r="4019" s="19" customFormat="1" ht="12" customHeight="1"/>
    <row r="4020" s="19" customFormat="1" ht="12" customHeight="1"/>
    <row r="4021" s="19" customFormat="1" ht="12" customHeight="1"/>
    <row r="4022" s="19" customFormat="1" ht="12" customHeight="1"/>
    <row r="4023" s="19" customFormat="1" ht="12" customHeight="1"/>
    <row r="4024" s="19" customFormat="1" ht="12" customHeight="1"/>
    <row r="4025" s="19" customFormat="1" ht="12" customHeight="1"/>
    <row r="4026" s="19" customFormat="1" ht="12" customHeight="1"/>
    <row r="4027" s="19" customFormat="1" ht="12" customHeight="1"/>
    <row r="4028" s="19" customFormat="1" ht="12" customHeight="1"/>
    <row r="4029" s="19" customFormat="1" ht="12" customHeight="1"/>
    <row r="4030" s="19" customFormat="1" ht="12" customHeight="1"/>
    <row r="4031" s="19" customFormat="1" ht="12" customHeight="1"/>
    <row r="4032" s="19" customFormat="1" ht="12" customHeight="1"/>
    <row r="4033" s="19" customFormat="1" ht="12" customHeight="1"/>
    <row r="4034" s="19" customFormat="1" ht="12" customHeight="1"/>
    <row r="4035" s="19" customFormat="1" ht="12" customHeight="1"/>
    <row r="4036" s="19" customFormat="1" ht="12" customHeight="1"/>
    <row r="4037" s="19" customFormat="1" ht="12" customHeight="1"/>
    <row r="4038" s="19" customFormat="1" ht="12" customHeight="1"/>
    <row r="4039" s="19" customFormat="1" ht="12" customHeight="1"/>
    <row r="4040" s="19" customFormat="1" ht="12" customHeight="1"/>
    <row r="4041" s="19" customFormat="1" ht="12" customHeight="1"/>
    <row r="4042" s="19" customFormat="1" ht="12" customHeight="1"/>
    <row r="4043" s="19" customFormat="1" ht="12" customHeight="1"/>
    <row r="4044" s="19" customFormat="1" ht="12" customHeight="1"/>
    <row r="4045" s="19" customFormat="1" ht="12" customHeight="1"/>
    <row r="4046" s="19" customFormat="1" ht="12" customHeight="1"/>
    <row r="4047" s="19" customFormat="1" ht="12" customHeight="1"/>
    <row r="4048" s="19" customFormat="1" ht="12" customHeight="1"/>
    <row r="4049" s="19" customFormat="1" ht="12" customHeight="1"/>
    <row r="4050" s="19" customFormat="1" ht="15" customHeight="1"/>
    <row r="4051" s="19" customFormat="1" ht="15" customHeight="1"/>
    <row r="4052" s="19" customFormat="1" ht="15" customHeight="1"/>
    <row r="4053" s="19" customFormat="1" ht="15" customHeight="1"/>
    <row r="4054" s="19" customFormat="1" ht="15" customHeight="1"/>
    <row r="4055" s="19" customFormat="1" ht="15" customHeight="1"/>
    <row r="4056" s="19" customFormat="1" ht="15" customHeight="1"/>
    <row r="4057" s="19" customFormat="1" ht="15" customHeight="1"/>
    <row r="4058" s="19" customFormat="1" ht="15" customHeight="1"/>
    <row r="4059" s="19" customFormat="1" ht="15" customHeight="1"/>
    <row r="4060" s="19" customFormat="1" ht="12" customHeight="1"/>
    <row r="4061" s="19" customFormat="1" ht="15" customHeight="1"/>
    <row r="4062" s="19" customFormat="1" ht="15" customHeight="1"/>
    <row r="4063" s="19" customFormat="1" ht="15" customHeight="1"/>
    <row r="4064" s="19" customFormat="1" ht="15" customHeight="1"/>
    <row r="4065" s="19" customFormat="1" ht="15" customHeight="1"/>
    <row r="4066" s="19" customFormat="1" ht="15" customHeight="1"/>
    <row r="4067" s="19" customFormat="1" ht="15" customHeight="1"/>
    <row r="4068" s="19" customFormat="1" ht="15" customHeight="1"/>
    <row r="4069" s="19" customFormat="1" ht="15" customHeight="1"/>
    <row r="4070" s="19" customFormat="1" ht="15" customHeight="1"/>
    <row r="4071" s="19" customFormat="1" ht="15" customHeight="1"/>
    <row r="4072" s="19" customFormat="1" ht="15" customHeight="1"/>
    <row r="4073" s="19" customFormat="1" ht="15" customHeight="1"/>
    <row r="4074" s="19" customFormat="1" ht="15" customHeight="1"/>
    <row r="4075" s="19" customFormat="1" ht="15" customHeight="1"/>
    <row r="4076" s="19" customFormat="1" ht="15" customHeight="1"/>
    <row r="4077" s="19" customFormat="1" ht="12" customHeight="1"/>
    <row r="4078" s="19" customFormat="1" ht="15" customHeight="1"/>
    <row r="4079" s="19" customFormat="1" ht="15" customHeight="1"/>
    <row r="4080" s="19" customFormat="1" ht="12" customHeight="1"/>
    <row r="4081" s="19" customFormat="1" ht="15" customHeight="1"/>
    <row r="4082" s="19" customFormat="1" ht="15" customHeight="1"/>
    <row r="4083" s="19" customFormat="1" ht="15" customHeight="1"/>
    <row r="4084" s="19" customFormat="1" ht="15" customHeight="1"/>
    <row r="4085" s="19" customFormat="1" ht="15" customHeight="1"/>
    <row r="4086" s="19" customFormat="1" ht="12" customHeight="1"/>
    <row r="4087" s="19" customFormat="1" ht="15" customHeight="1"/>
    <row r="4088" s="19" customFormat="1" ht="15" customHeight="1"/>
    <row r="4089" s="19" customFormat="1" ht="15" customHeight="1"/>
    <row r="4090" s="19" customFormat="1" ht="15" customHeight="1"/>
    <row r="4091" s="19" customFormat="1" ht="15" customHeight="1"/>
    <row r="4092" s="19" customFormat="1" ht="15" customHeight="1"/>
    <row r="4093" s="19" customFormat="1" ht="15" customHeight="1"/>
    <row r="4094" s="19" customFormat="1" ht="15" customHeight="1"/>
    <row r="4095" s="19" customFormat="1" ht="15" customHeight="1"/>
    <row r="4096" s="19" customFormat="1" ht="15" customHeight="1"/>
    <row r="4097" s="19" customFormat="1" ht="15" customHeight="1"/>
    <row r="4098" s="19" customFormat="1" ht="15" customHeight="1"/>
    <row r="4099" s="19" customFormat="1" ht="15" customHeight="1"/>
    <row r="4100" s="19" customFormat="1" ht="15" customHeight="1"/>
    <row r="4101" s="19" customFormat="1" ht="15" customHeight="1"/>
    <row r="4102" s="19" customFormat="1" ht="15" customHeight="1"/>
    <row r="4103" s="19" customFormat="1" ht="12" customHeight="1"/>
    <row r="4104" s="19" customFormat="1" ht="15" customHeight="1"/>
    <row r="4105" s="19" customFormat="1" ht="15" customHeight="1"/>
    <row r="4106" s="19" customFormat="1" ht="12" customHeight="1"/>
    <row r="4107" s="19" customFormat="1" ht="15" customHeight="1"/>
    <row r="4108" s="19" customFormat="1" ht="15" customHeight="1"/>
    <row r="4109" s="19" customFormat="1" ht="15" customHeight="1"/>
    <row r="4110" s="19" customFormat="1" ht="12" customHeight="1"/>
    <row r="4111" s="19" customFormat="1" ht="15" customHeight="1"/>
    <row r="4112" s="19" customFormat="1" ht="15" customHeight="1"/>
    <row r="4121" spans="2:32" ht="12" customHeight="1"/>
    <row r="4124" spans="2:32" ht="12" customHeight="1"/>
    <row r="4127" spans="2:32" ht="15" customHeight="1">
      <c r="B4127" s="207"/>
      <c r="C4127" s="207"/>
      <c r="D4127" s="207"/>
      <c r="E4127" s="207"/>
      <c r="F4127" s="207"/>
      <c r="G4127" s="207"/>
      <c r="H4127" s="207"/>
      <c r="I4127" s="207"/>
      <c r="J4127" s="207"/>
      <c r="K4127" s="207"/>
      <c r="L4127" s="207"/>
      <c r="M4127" s="207"/>
      <c r="N4127" s="207"/>
      <c r="O4127" s="207"/>
      <c r="P4127" s="207"/>
      <c r="Q4127" s="207"/>
      <c r="R4127" s="207"/>
      <c r="S4127" s="207"/>
      <c r="T4127" s="207"/>
      <c r="U4127" s="207"/>
      <c r="V4127" s="207"/>
      <c r="W4127" s="207"/>
      <c r="X4127" s="207"/>
      <c r="Y4127" s="207"/>
      <c r="Z4127" s="207"/>
      <c r="AA4127" s="207"/>
      <c r="AB4127" s="207"/>
      <c r="AC4127" s="207"/>
      <c r="AD4127" s="207"/>
      <c r="AE4127" s="207"/>
      <c r="AF4127" s="207"/>
    </row>
    <row r="4129" s="19" customFormat="1" ht="15" customHeight="1"/>
    <row r="4130" s="19" customFormat="1" ht="15" customHeight="1"/>
    <row r="4131" s="19" customFormat="1" ht="15" customHeight="1"/>
    <row r="4132" s="19" customFormat="1" ht="15" customHeight="1"/>
    <row r="4133" s="19" customFormat="1" ht="15" customHeight="1"/>
    <row r="4134" s="19" customFormat="1" ht="15" customHeight="1"/>
    <row r="4135" s="19" customFormat="1" ht="15" customHeight="1"/>
    <row r="4136" s="19" customFormat="1" ht="12" customHeight="1"/>
    <row r="4137" s="19" customFormat="1" ht="12" customHeight="1"/>
    <row r="4138" s="19" customFormat="1" ht="12" customHeight="1"/>
    <row r="4139" s="19" customFormat="1" ht="12" customHeight="1"/>
    <row r="4140" s="19" customFormat="1" ht="12" customHeight="1"/>
    <row r="4141" s="19" customFormat="1" ht="12" customHeight="1"/>
    <row r="4142" s="19" customFormat="1" ht="12" customHeight="1"/>
    <row r="4143" s="19" customFormat="1" ht="12" customHeight="1"/>
    <row r="4144" s="19" customFormat="1" ht="12" customHeight="1"/>
    <row r="4145" s="19" customFormat="1" ht="12" customHeight="1"/>
    <row r="4146" s="19" customFormat="1" ht="12" customHeight="1"/>
    <row r="4147" s="19" customFormat="1" ht="12" customHeight="1"/>
    <row r="4148" s="19" customFormat="1" ht="12" customHeight="1"/>
    <row r="4149" s="19" customFormat="1" ht="12" customHeight="1"/>
    <row r="4150" s="19" customFormat="1" ht="12" customHeight="1"/>
    <row r="4151" s="19" customFormat="1" ht="12" customHeight="1"/>
    <row r="4152" s="19" customFormat="1" ht="12" customHeight="1"/>
    <row r="4153" s="19" customFormat="1" ht="12" customHeight="1"/>
    <row r="4154" s="19" customFormat="1" ht="12" customHeight="1"/>
    <row r="4155" s="19" customFormat="1" ht="12" customHeight="1"/>
    <row r="4156" s="19" customFormat="1" ht="12" customHeight="1"/>
    <row r="4157" s="19" customFormat="1" ht="12" customHeight="1"/>
    <row r="4158" s="19" customFormat="1" ht="12" customHeight="1"/>
    <row r="4159" s="19" customFormat="1" ht="12" customHeight="1"/>
    <row r="4160" s="19" customFormat="1" ht="12" customHeight="1"/>
    <row r="4161" s="19" customFormat="1" ht="12" customHeight="1"/>
    <row r="4162" s="19" customFormat="1" ht="12" customHeight="1"/>
    <row r="4163" s="19" customFormat="1" ht="12" customHeight="1"/>
    <row r="4164" s="19" customFormat="1" ht="12" customHeight="1"/>
    <row r="4165" s="19" customFormat="1" ht="12" customHeight="1"/>
    <row r="4166" s="19" customFormat="1" ht="12" customHeight="1"/>
    <row r="4167" s="19" customFormat="1" ht="12" customHeight="1"/>
    <row r="4168" s="19" customFormat="1" ht="12" customHeight="1"/>
    <row r="4169" s="19" customFormat="1" ht="12" customHeight="1"/>
    <row r="4170" s="19" customFormat="1" ht="12" customHeight="1"/>
    <row r="4171" s="19" customFormat="1" ht="12" customHeight="1"/>
    <row r="4172" s="19" customFormat="1" ht="12" customHeight="1"/>
    <row r="4173" s="19" customFormat="1" ht="12" customHeight="1"/>
    <row r="4174" s="19" customFormat="1" ht="12" customHeight="1"/>
    <row r="4175" s="19" customFormat="1" ht="15" customHeight="1"/>
    <row r="4176" s="19" customFormat="1" ht="15" customHeight="1"/>
    <row r="4177" s="19" customFormat="1" ht="15" customHeight="1"/>
    <row r="4178" s="19" customFormat="1" ht="15" customHeight="1"/>
    <row r="4179" s="19" customFormat="1" ht="15" customHeight="1"/>
    <row r="4180" s="19" customFormat="1" ht="15" customHeight="1"/>
    <row r="4181" s="19" customFormat="1" ht="15" customHeight="1"/>
    <row r="4182" s="19" customFormat="1" ht="15" customHeight="1"/>
    <row r="4183" s="19" customFormat="1" ht="15" customHeight="1"/>
    <row r="4184" s="19" customFormat="1" ht="15" customHeight="1"/>
    <row r="4185" s="19" customFormat="1" ht="12" customHeight="1"/>
    <row r="4186" s="19" customFormat="1" ht="15" customHeight="1"/>
    <row r="4187" s="19" customFormat="1" ht="15" customHeight="1"/>
    <row r="4188" s="19" customFormat="1" ht="15" customHeight="1"/>
    <row r="4189" s="19" customFormat="1" ht="15" customHeight="1"/>
    <row r="4190" s="19" customFormat="1" ht="15" customHeight="1"/>
    <row r="4191" s="19" customFormat="1" ht="15" customHeight="1"/>
    <row r="4192" s="19" customFormat="1" ht="15" customHeight="1"/>
    <row r="4193" s="19" customFormat="1" ht="15" customHeight="1"/>
    <row r="4194" s="19" customFormat="1" ht="15" customHeight="1"/>
    <row r="4195" s="19" customFormat="1" ht="15" customHeight="1"/>
    <row r="4196" s="19" customFormat="1" ht="15" customHeight="1"/>
    <row r="4197" s="19" customFormat="1" ht="15" customHeight="1"/>
    <row r="4198" s="19" customFormat="1" ht="15" customHeight="1"/>
    <row r="4199" s="19" customFormat="1" ht="15" customHeight="1"/>
    <row r="4200" s="19" customFormat="1" ht="15" customHeight="1"/>
    <row r="4201" s="19" customFormat="1" ht="15" customHeight="1"/>
    <row r="4202" s="19" customFormat="1" ht="12" customHeight="1"/>
    <row r="4203" s="19" customFormat="1" ht="15" customHeight="1"/>
    <row r="4204" s="19" customFormat="1" ht="15" customHeight="1"/>
    <row r="4205" s="19" customFormat="1" ht="12" customHeight="1"/>
    <row r="4206" s="19" customFormat="1" ht="15" customHeight="1"/>
    <row r="4207" s="19" customFormat="1" ht="15" customHeight="1"/>
    <row r="4208" s="19" customFormat="1" ht="15" customHeight="1"/>
    <row r="4209" s="19" customFormat="1" ht="15" customHeight="1"/>
    <row r="4210" s="19" customFormat="1" ht="15" customHeight="1"/>
    <row r="4211" s="19" customFormat="1" ht="12" customHeight="1"/>
    <row r="4212" s="19" customFormat="1" ht="15" customHeight="1"/>
    <row r="4213" s="19" customFormat="1" ht="15" customHeight="1"/>
    <row r="4214" s="19" customFormat="1" ht="15" customHeight="1"/>
    <row r="4215" s="19" customFormat="1" ht="15" customHeight="1"/>
    <row r="4216" s="19" customFormat="1" ht="15" customHeight="1"/>
    <row r="4217" s="19" customFormat="1" ht="15" customHeight="1"/>
    <row r="4218" s="19" customFormat="1" ht="15" customHeight="1"/>
    <row r="4219" s="19" customFormat="1" ht="15" customHeight="1"/>
    <row r="4220" s="19" customFormat="1" ht="15" customHeight="1"/>
    <row r="4221" s="19" customFormat="1" ht="15" customHeight="1"/>
    <row r="4222" s="19" customFormat="1" ht="15" customHeight="1"/>
    <row r="4223" s="19" customFormat="1" ht="15" customHeight="1"/>
    <row r="4224" s="19" customFormat="1" ht="15" customHeight="1"/>
    <row r="4225" s="19" customFormat="1" ht="15" customHeight="1"/>
    <row r="4226" s="19" customFormat="1" ht="15" customHeight="1"/>
    <row r="4227" s="19" customFormat="1" ht="15" customHeight="1"/>
    <row r="4228" s="19" customFormat="1" ht="12" customHeight="1"/>
    <row r="4229" s="19" customFormat="1" ht="15" customHeight="1"/>
    <row r="4230" s="19" customFormat="1" ht="15" customHeight="1"/>
    <row r="4231" s="19" customFormat="1" ht="12" customHeight="1"/>
    <row r="4232" s="19" customFormat="1" ht="15" customHeight="1"/>
    <row r="4233" s="19" customFormat="1" ht="15" customHeight="1"/>
    <row r="4234" s="19" customFormat="1" ht="15" customHeight="1"/>
    <row r="4235" s="19" customFormat="1" ht="12" customHeight="1"/>
    <row r="4236" s="19" customFormat="1" ht="15" customHeight="1"/>
    <row r="4237" s="19" customFormat="1" ht="15" customHeight="1"/>
    <row r="4238" s="19" customFormat="1" ht="15" customHeight="1"/>
    <row r="4239" s="19" customFormat="1" ht="15" customHeight="1"/>
    <row r="4240" s="19" customFormat="1" ht="15" customHeight="1"/>
    <row r="4246" spans="2:32" ht="12" customHeight="1"/>
    <row r="4249" spans="2:32" ht="12" customHeight="1"/>
    <row r="4252" spans="2:32" ht="15" customHeight="1">
      <c r="B4252" s="207"/>
      <c r="C4252" s="207"/>
      <c r="D4252" s="207"/>
      <c r="E4252" s="207"/>
      <c r="F4252" s="207"/>
      <c r="G4252" s="207"/>
      <c r="H4252" s="207"/>
      <c r="I4252" s="207"/>
      <c r="J4252" s="207"/>
      <c r="K4252" s="207"/>
      <c r="L4252" s="207"/>
      <c r="M4252" s="207"/>
      <c r="N4252" s="207"/>
      <c r="O4252" s="207"/>
      <c r="P4252" s="207"/>
      <c r="Q4252" s="207"/>
      <c r="R4252" s="207"/>
      <c r="S4252" s="207"/>
      <c r="T4252" s="207"/>
      <c r="U4252" s="207"/>
      <c r="V4252" s="207"/>
      <c r="W4252" s="207"/>
      <c r="X4252" s="207"/>
      <c r="Y4252" s="207"/>
      <c r="Z4252" s="207"/>
      <c r="AA4252" s="207"/>
      <c r="AB4252" s="207"/>
      <c r="AC4252" s="207"/>
      <c r="AD4252" s="207"/>
      <c r="AE4252" s="207"/>
      <c r="AF4252" s="207"/>
    </row>
    <row r="4257" s="19" customFormat="1" ht="15" customHeight="1"/>
    <row r="4258" s="19" customFormat="1" ht="15" customHeight="1"/>
    <row r="4259" s="19" customFormat="1" ht="15" customHeight="1"/>
    <row r="4260" s="19" customFormat="1" ht="15" customHeight="1"/>
    <row r="4261" s="19" customFormat="1" ht="12" customHeight="1"/>
    <row r="4262" s="19" customFormat="1" ht="12" customHeight="1"/>
    <row r="4263" s="19" customFormat="1" ht="12" customHeight="1"/>
    <row r="4264" s="19" customFormat="1" ht="12" customHeight="1"/>
    <row r="4265" s="19" customFormat="1" ht="12" customHeight="1"/>
    <row r="4266" s="19" customFormat="1" ht="12" customHeight="1"/>
    <row r="4267" s="19" customFormat="1" ht="12" customHeight="1"/>
    <row r="4268" s="19" customFormat="1" ht="12" customHeight="1"/>
    <row r="4269" s="19" customFormat="1" ht="12" customHeight="1"/>
    <row r="4270" s="19" customFormat="1" ht="12" customHeight="1"/>
    <row r="4271" s="19" customFormat="1" ht="12" customHeight="1"/>
    <row r="4272" s="19" customFormat="1" ht="12" customHeight="1"/>
    <row r="4273" s="19" customFormat="1" ht="12" customHeight="1"/>
    <row r="4274" s="19" customFormat="1" ht="12" customHeight="1"/>
    <row r="4275" s="19" customFormat="1" ht="12" customHeight="1"/>
    <row r="4276" s="19" customFormat="1" ht="12" customHeight="1"/>
    <row r="4277" s="19" customFormat="1" ht="12" customHeight="1"/>
    <row r="4278" s="19" customFormat="1" ht="12" customHeight="1"/>
    <row r="4279" s="19" customFormat="1" ht="12" customHeight="1"/>
    <row r="4280" s="19" customFormat="1" ht="12" customHeight="1"/>
    <row r="4281" s="19" customFormat="1" ht="12" customHeight="1"/>
    <row r="4282" s="19" customFormat="1" ht="12" customHeight="1"/>
    <row r="4283" s="19" customFormat="1" ht="12" customHeight="1"/>
    <row r="4284" s="19" customFormat="1" ht="12" customHeight="1"/>
    <row r="4285" s="19" customFormat="1" ht="12" customHeight="1"/>
    <row r="4286" s="19" customFormat="1" ht="12" customHeight="1"/>
    <row r="4287" s="19" customFormat="1" ht="12" customHeight="1"/>
    <row r="4288" s="19" customFormat="1" ht="12" customHeight="1"/>
    <row r="4289" s="19" customFormat="1" ht="12" customHeight="1"/>
    <row r="4290" s="19" customFormat="1" ht="12" customHeight="1"/>
    <row r="4291" s="19" customFormat="1" ht="12" customHeight="1"/>
    <row r="4292" s="19" customFormat="1" ht="12" customHeight="1"/>
    <row r="4293" s="19" customFormat="1" ht="12" customHeight="1"/>
    <row r="4294" s="19" customFormat="1" ht="12" customHeight="1"/>
    <row r="4295" s="19" customFormat="1" ht="12" customHeight="1"/>
    <row r="4296" s="19" customFormat="1" ht="12" customHeight="1"/>
    <row r="4297" s="19" customFormat="1" ht="12" customHeight="1"/>
    <row r="4298" s="19" customFormat="1" ht="12" customHeight="1"/>
    <row r="4299" s="19" customFormat="1" ht="12" customHeight="1"/>
    <row r="4300" s="19" customFormat="1" ht="15" customHeight="1"/>
    <row r="4301" s="19" customFormat="1" ht="15" customHeight="1"/>
    <row r="4302" s="19" customFormat="1" ht="15" customHeight="1"/>
    <row r="4303" s="19" customFormat="1" ht="15" customHeight="1"/>
    <row r="4304" s="19" customFormat="1" ht="15" customHeight="1"/>
    <row r="4305" s="19" customFormat="1" ht="15" customHeight="1"/>
    <row r="4306" s="19" customFormat="1" ht="15" customHeight="1"/>
    <row r="4307" s="19" customFormat="1" ht="15" customHeight="1"/>
    <row r="4308" s="19" customFormat="1" ht="15" customHeight="1"/>
    <row r="4309" s="19" customFormat="1" ht="15" customHeight="1"/>
    <row r="4310" s="19" customFormat="1" ht="12" customHeight="1"/>
    <row r="4311" s="19" customFormat="1" ht="15" customHeight="1"/>
    <row r="4312" s="19" customFormat="1" ht="15" customHeight="1"/>
    <row r="4313" s="19" customFormat="1" ht="15" customHeight="1"/>
    <row r="4314" s="19" customFormat="1" ht="15" customHeight="1"/>
    <row r="4315" s="19" customFormat="1" ht="15" customHeight="1"/>
    <row r="4316" s="19" customFormat="1" ht="15" customHeight="1"/>
    <row r="4317" s="19" customFormat="1" ht="15" customHeight="1"/>
    <row r="4318" s="19" customFormat="1" ht="15" customHeight="1"/>
    <row r="4319" s="19" customFormat="1" ht="15" customHeight="1"/>
    <row r="4320" s="19" customFormat="1" ht="15" customHeight="1"/>
    <row r="4321" s="19" customFormat="1" ht="15" customHeight="1"/>
    <row r="4322" s="19" customFormat="1" ht="15" customHeight="1"/>
    <row r="4323" s="19" customFormat="1" ht="15" customHeight="1"/>
    <row r="4324" s="19" customFormat="1" ht="15" customHeight="1"/>
    <row r="4325" s="19" customFormat="1" ht="15" customHeight="1"/>
    <row r="4326" s="19" customFormat="1" ht="15" customHeight="1"/>
    <row r="4327" s="19" customFormat="1" ht="12" customHeight="1"/>
    <row r="4328" s="19" customFormat="1" ht="15" customHeight="1"/>
    <row r="4329" s="19" customFormat="1" ht="15" customHeight="1"/>
    <row r="4330" s="19" customFormat="1" ht="12" customHeight="1"/>
    <row r="4331" s="19" customFormat="1" ht="15" customHeight="1"/>
    <row r="4332" s="19" customFormat="1" ht="15" customHeight="1"/>
    <row r="4333" s="19" customFormat="1" ht="15" customHeight="1"/>
    <row r="4334" s="19" customFormat="1" ht="15" customHeight="1"/>
    <row r="4335" s="19" customFormat="1" ht="15" customHeight="1"/>
    <row r="4336" s="19" customFormat="1" ht="12" customHeight="1"/>
    <row r="4337" s="19" customFormat="1" ht="15" customHeight="1"/>
    <row r="4338" s="19" customFormat="1" ht="15" customHeight="1"/>
    <row r="4339" s="19" customFormat="1" ht="15" customHeight="1"/>
    <row r="4340" s="19" customFormat="1" ht="15" customHeight="1"/>
    <row r="4341" s="19" customFormat="1" ht="15" customHeight="1"/>
    <row r="4342" s="19" customFormat="1" ht="15" customHeight="1"/>
    <row r="4343" s="19" customFormat="1" ht="15" customHeight="1"/>
    <row r="4344" s="19" customFormat="1" ht="15" customHeight="1"/>
    <row r="4345" s="19" customFormat="1" ht="15" customHeight="1"/>
    <row r="4346" s="19" customFormat="1" ht="15" customHeight="1"/>
    <row r="4347" s="19" customFormat="1" ht="15" customHeight="1"/>
    <row r="4348" s="19" customFormat="1" ht="15" customHeight="1"/>
    <row r="4349" s="19" customFormat="1" ht="15" customHeight="1"/>
    <row r="4350" s="19" customFormat="1" ht="15" customHeight="1"/>
    <row r="4351" s="19" customFormat="1" ht="15" customHeight="1"/>
    <row r="4352" s="19" customFormat="1" ht="15" customHeight="1"/>
    <row r="4353" s="19" customFormat="1" ht="12" customHeight="1"/>
    <row r="4354" s="19" customFormat="1" ht="15" customHeight="1"/>
    <row r="4355" s="19" customFormat="1" ht="15" customHeight="1"/>
    <row r="4356" s="19" customFormat="1" ht="12" customHeight="1"/>
    <row r="4357" s="19" customFormat="1" ht="15" customHeight="1"/>
    <row r="4358" s="19" customFormat="1" ht="15" customHeight="1"/>
    <row r="4359" s="19" customFormat="1" ht="15" customHeight="1"/>
    <row r="4360" s="19" customFormat="1" ht="12" customHeight="1"/>
    <row r="4361" s="19" customFormat="1" ht="15" customHeight="1"/>
    <row r="4362" s="19" customFormat="1" ht="15" customHeight="1"/>
    <row r="4363" s="19" customFormat="1" ht="15" customHeight="1"/>
    <row r="4364" s="19" customFormat="1" ht="15" customHeight="1"/>
    <row r="4365" s="19" customFormat="1" ht="15" customHeight="1"/>
    <row r="4366" s="19" customFormat="1" ht="15" customHeight="1"/>
    <row r="4367" s="19" customFormat="1" ht="15" customHeight="1"/>
    <row r="4368" s="19" customFormat="1" ht="15" customHeight="1"/>
    <row r="4371" spans="2:32" ht="12" customHeight="1"/>
    <row r="4374" spans="2:32" ht="12" customHeight="1"/>
    <row r="4377" spans="2:32" ht="15" customHeight="1">
      <c r="B4377" s="207"/>
      <c r="C4377" s="207"/>
      <c r="D4377" s="207"/>
      <c r="E4377" s="207"/>
      <c r="F4377" s="207"/>
      <c r="G4377" s="207"/>
      <c r="H4377" s="207"/>
      <c r="I4377" s="207"/>
      <c r="J4377" s="207"/>
      <c r="K4377" s="207"/>
      <c r="L4377" s="207"/>
      <c r="M4377" s="207"/>
      <c r="N4377" s="207"/>
      <c r="O4377" s="207"/>
      <c r="P4377" s="207"/>
      <c r="Q4377" s="207"/>
      <c r="R4377" s="207"/>
      <c r="S4377" s="207"/>
      <c r="T4377" s="207"/>
      <c r="U4377" s="207"/>
      <c r="V4377" s="207"/>
      <c r="W4377" s="207"/>
      <c r="X4377" s="207"/>
      <c r="Y4377" s="207"/>
      <c r="Z4377" s="207"/>
      <c r="AA4377" s="207"/>
      <c r="AB4377" s="207"/>
      <c r="AC4377" s="207"/>
      <c r="AD4377" s="207"/>
      <c r="AE4377" s="207"/>
      <c r="AF4377" s="207"/>
    </row>
    <row r="4385" s="19" customFormat="1" ht="15" customHeight="1"/>
    <row r="4386" s="19" customFormat="1" ht="12" customHeight="1"/>
    <row r="4387" s="19" customFormat="1" ht="12" customHeight="1"/>
    <row r="4388" s="19" customFormat="1" ht="12" customHeight="1"/>
    <row r="4389" s="19" customFormat="1" ht="12" customHeight="1"/>
    <row r="4390" s="19" customFormat="1" ht="12" customHeight="1"/>
    <row r="4391" s="19" customFormat="1" ht="12" customHeight="1"/>
    <row r="4392" s="19" customFormat="1" ht="12" customHeight="1"/>
    <row r="4393" s="19" customFormat="1" ht="12" customHeight="1"/>
    <row r="4394" s="19" customFormat="1" ht="12" customHeight="1"/>
    <row r="4395" s="19" customFormat="1" ht="12" customHeight="1"/>
    <row r="4396" s="19" customFormat="1" ht="12" customHeight="1"/>
    <row r="4397" s="19" customFormat="1" ht="12" customHeight="1"/>
    <row r="4398" s="19" customFormat="1" ht="12" customHeight="1"/>
    <row r="4399" s="19" customFormat="1" ht="12" customHeight="1"/>
    <row r="4400" s="19" customFormat="1" ht="12" customHeight="1"/>
    <row r="4401" s="19" customFormat="1" ht="12" customHeight="1"/>
    <row r="4402" s="19" customFormat="1" ht="12" customHeight="1"/>
    <row r="4403" s="19" customFormat="1" ht="12" customHeight="1"/>
    <row r="4404" s="19" customFormat="1" ht="12" customHeight="1"/>
    <row r="4405" s="19" customFormat="1" ht="12" customHeight="1"/>
    <row r="4406" s="19" customFormat="1" ht="12" customHeight="1"/>
    <row r="4407" s="19" customFormat="1" ht="12" customHeight="1"/>
    <row r="4408" s="19" customFormat="1" ht="12" customHeight="1"/>
    <row r="4409" s="19" customFormat="1" ht="12" customHeight="1"/>
    <row r="4410" s="19" customFormat="1" ht="12" customHeight="1"/>
    <row r="4411" s="19" customFormat="1" ht="12" customHeight="1"/>
    <row r="4412" s="19" customFormat="1" ht="12" customHeight="1"/>
    <row r="4413" s="19" customFormat="1" ht="12" customHeight="1"/>
    <row r="4414" s="19" customFormat="1" ht="12" customHeight="1"/>
    <row r="4415" s="19" customFormat="1" ht="12" customHeight="1"/>
    <row r="4416" s="19" customFormat="1" ht="12" customHeight="1"/>
    <row r="4417" s="19" customFormat="1" ht="12" customHeight="1"/>
    <row r="4418" s="19" customFormat="1" ht="12" customHeight="1"/>
    <row r="4419" s="19" customFormat="1" ht="12" customHeight="1"/>
    <row r="4420" s="19" customFormat="1" ht="12" customHeight="1"/>
    <row r="4421" s="19" customFormat="1" ht="12" customHeight="1"/>
    <row r="4422" s="19" customFormat="1" ht="12" customHeight="1"/>
    <row r="4423" s="19" customFormat="1" ht="12" customHeight="1"/>
    <row r="4424" s="19" customFormat="1" ht="12" customHeight="1"/>
    <row r="4425" s="19" customFormat="1" ht="15" customHeight="1"/>
    <row r="4426" s="19" customFormat="1" ht="15" customHeight="1"/>
    <row r="4427" s="19" customFormat="1" ht="15" customHeight="1"/>
    <row r="4428" s="19" customFormat="1" ht="15" customHeight="1"/>
    <row r="4429" s="19" customFormat="1" ht="15" customHeight="1"/>
    <row r="4430" s="19" customFormat="1" ht="15" customHeight="1"/>
    <row r="4431" s="19" customFormat="1" ht="15" customHeight="1"/>
    <row r="4432" s="19" customFormat="1" ht="15" customHeight="1"/>
    <row r="4433" s="19" customFormat="1" ht="15" customHeight="1"/>
    <row r="4434" s="19" customFormat="1" ht="15" customHeight="1"/>
    <row r="4435" s="19" customFormat="1" ht="12" customHeight="1"/>
    <row r="4436" s="19" customFormat="1" ht="15" customHeight="1"/>
    <row r="4437" s="19" customFormat="1" ht="15" customHeight="1"/>
    <row r="4438" s="19" customFormat="1" ht="15" customHeight="1"/>
    <row r="4439" s="19" customFormat="1" ht="15" customHeight="1"/>
    <row r="4440" s="19" customFormat="1" ht="15" customHeight="1"/>
    <row r="4441" s="19" customFormat="1" ht="15" customHeight="1"/>
    <row r="4442" s="19" customFormat="1" ht="15" customHeight="1"/>
    <row r="4443" s="19" customFormat="1" ht="15" customHeight="1"/>
    <row r="4444" s="19" customFormat="1" ht="15" customHeight="1"/>
    <row r="4445" s="19" customFormat="1" ht="15" customHeight="1"/>
    <row r="4446" s="19" customFormat="1" ht="15" customHeight="1"/>
    <row r="4447" s="19" customFormat="1" ht="15" customHeight="1"/>
    <row r="4448" s="19" customFormat="1" ht="15" customHeight="1"/>
    <row r="4449" s="19" customFormat="1" ht="15" customHeight="1"/>
    <row r="4450" s="19" customFormat="1" ht="15" customHeight="1"/>
    <row r="4451" s="19" customFormat="1" ht="15" customHeight="1"/>
    <row r="4452" s="19" customFormat="1" ht="12" customHeight="1"/>
    <row r="4453" s="19" customFormat="1" ht="15" customHeight="1"/>
    <row r="4454" s="19" customFormat="1" ht="15" customHeight="1"/>
    <row r="4455" s="19" customFormat="1" ht="12" customHeight="1"/>
    <row r="4456" s="19" customFormat="1" ht="15" customHeight="1"/>
    <row r="4457" s="19" customFormat="1" ht="15" customHeight="1"/>
    <row r="4458" s="19" customFormat="1" ht="15" customHeight="1"/>
    <row r="4459" s="19" customFormat="1" ht="15" customHeight="1"/>
    <row r="4460" s="19" customFormat="1" ht="15" customHeight="1"/>
    <row r="4461" s="19" customFormat="1" ht="12" customHeight="1"/>
    <row r="4462" s="19" customFormat="1" ht="15" customHeight="1"/>
    <row r="4463" s="19" customFormat="1" ht="15" customHeight="1"/>
    <row r="4464" s="19" customFormat="1" ht="15" customHeight="1"/>
    <row r="4465" s="19" customFormat="1" ht="15" customHeight="1"/>
    <row r="4466" s="19" customFormat="1" ht="15" customHeight="1"/>
    <row r="4467" s="19" customFormat="1" ht="15" customHeight="1"/>
    <row r="4468" s="19" customFormat="1" ht="15" customHeight="1"/>
    <row r="4469" s="19" customFormat="1" ht="15" customHeight="1"/>
    <row r="4470" s="19" customFormat="1" ht="15" customHeight="1"/>
    <row r="4471" s="19" customFormat="1" ht="15" customHeight="1"/>
    <row r="4472" s="19" customFormat="1" ht="15" customHeight="1"/>
    <row r="4473" s="19" customFormat="1" ht="15" customHeight="1"/>
    <row r="4474" s="19" customFormat="1" ht="15" customHeight="1"/>
    <row r="4475" s="19" customFormat="1" ht="15" customHeight="1"/>
    <row r="4476" s="19" customFormat="1" ht="15" customHeight="1"/>
    <row r="4477" s="19" customFormat="1" ht="15" customHeight="1"/>
    <row r="4478" s="19" customFormat="1" ht="12" customHeight="1"/>
    <row r="4479" s="19" customFormat="1" ht="15" customHeight="1"/>
    <row r="4480" s="19" customFormat="1" ht="15" customHeight="1"/>
    <row r="4481" s="19" customFormat="1" ht="12" customHeight="1"/>
    <row r="4482" s="19" customFormat="1" ht="15" customHeight="1"/>
    <row r="4483" s="19" customFormat="1" ht="15" customHeight="1"/>
    <row r="4484" s="19" customFormat="1" ht="15" customHeight="1"/>
    <row r="4485" s="19" customFormat="1" ht="12" customHeight="1"/>
    <row r="4486" s="19" customFormat="1" ht="15" customHeight="1"/>
    <row r="4487" s="19" customFormat="1" ht="15" customHeight="1"/>
    <row r="4488" s="19" customFormat="1" ht="15" customHeight="1"/>
    <row r="4489" s="19" customFormat="1" ht="15" customHeight="1"/>
    <row r="4490" s="19" customFormat="1" ht="15" customHeight="1"/>
    <row r="4491" s="19" customFormat="1" ht="15" customHeight="1"/>
    <row r="4492" s="19" customFormat="1" ht="15" customHeight="1"/>
    <row r="4493" s="19" customFormat="1" ht="15" customHeight="1"/>
    <row r="4494" s="19" customFormat="1" ht="15" customHeight="1"/>
    <row r="4495" s="19" customFormat="1" ht="15" customHeight="1"/>
    <row r="4496" s="19" customFormat="1" ht="12" customHeight="1"/>
    <row r="4499" spans="2:32" ht="12" customHeight="1"/>
    <row r="4502" spans="2:32" ht="15" customHeight="1">
      <c r="B4502" s="207"/>
      <c r="C4502" s="207"/>
      <c r="D4502" s="207"/>
      <c r="E4502" s="207"/>
      <c r="F4502" s="207"/>
      <c r="G4502" s="207"/>
      <c r="H4502" s="207"/>
      <c r="I4502" s="207"/>
      <c r="J4502" s="207"/>
      <c r="K4502" s="207"/>
      <c r="L4502" s="207"/>
      <c r="M4502" s="207"/>
      <c r="N4502" s="207"/>
      <c r="O4502" s="207"/>
      <c r="P4502" s="207"/>
      <c r="Q4502" s="207"/>
      <c r="R4502" s="207"/>
      <c r="S4502" s="207"/>
      <c r="T4502" s="207"/>
      <c r="U4502" s="207"/>
      <c r="V4502" s="207"/>
      <c r="W4502" s="207"/>
      <c r="X4502" s="207"/>
      <c r="Y4502" s="207"/>
      <c r="Z4502" s="207"/>
      <c r="AA4502" s="207"/>
      <c r="AB4502" s="207"/>
      <c r="AC4502" s="207"/>
      <c r="AD4502" s="207"/>
      <c r="AE4502" s="207"/>
      <c r="AF4502" s="207"/>
    </row>
  </sheetData>
  <mergeCells count="29">
    <mergeCell ref="B117:AF117"/>
    <mergeCell ref="B994:AF994"/>
    <mergeCell ref="B259:AF259"/>
    <mergeCell ref="B1590:AF1590"/>
    <mergeCell ref="B735:AF735"/>
    <mergeCell ref="B911:AF911"/>
    <mergeCell ref="B452:AF452"/>
    <mergeCell ref="B1096:AF1096"/>
    <mergeCell ref="B3877:AF3877"/>
    <mergeCell ref="B3076:AF3076"/>
    <mergeCell ref="B4377:AF4377"/>
    <mergeCell ref="B2090:AF2090"/>
    <mergeCell ref="B3627:AF3627"/>
    <mergeCell ref="B3393:AF3393"/>
    <mergeCell ref="B2745:AF2745"/>
    <mergeCell ref="B339:AF339"/>
    <mergeCell ref="B4502:AF4502"/>
    <mergeCell ref="B79:AG79"/>
    <mergeCell ref="B565:AF565"/>
    <mergeCell ref="B3752:AF3752"/>
    <mergeCell ref="B4252:AF4252"/>
    <mergeCell ref="B2425:AF2425"/>
    <mergeCell ref="B1294:AF1294"/>
    <mergeCell ref="B4127:AF4127"/>
    <mergeCell ref="B663:AF663"/>
    <mergeCell ref="B1194:AF1194"/>
    <mergeCell ref="B1813:AF1813"/>
    <mergeCell ref="B3502:AF3502"/>
    <mergeCell ref="B4002:AF4002"/>
  </mergeCells>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G63"/>
  <sheetViews>
    <sheetView workbookViewId="0"/>
  </sheetViews>
  <sheetFormatPr defaultRowHeight="14.25"/>
  <cols>
    <col min="1" max="1" width="30.73046875" customWidth="1"/>
  </cols>
  <sheetData>
    <row r="1" spans="1:33">
      <c r="A1" t="s">
        <v>3684</v>
      </c>
    </row>
    <row r="2" spans="1:33">
      <c r="A2" t="s">
        <v>3685</v>
      </c>
    </row>
    <row r="3" spans="1:33">
      <c r="A3" t="s">
        <v>3686</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3687</v>
      </c>
    </row>
    <row r="7" spans="1:33">
      <c r="A7" t="s">
        <v>2100</v>
      </c>
    </row>
    <row r="8" spans="1:33">
      <c r="A8" t="s">
        <v>2102</v>
      </c>
      <c r="B8" t="s">
        <v>3688</v>
      </c>
      <c r="C8" t="s">
        <v>3689</v>
      </c>
      <c r="D8" t="s">
        <v>2105</v>
      </c>
      <c r="F8">
        <v>5075.3691410000001</v>
      </c>
      <c r="G8">
        <v>4824.9785160000001</v>
      </c>
      <c r="H8">
        <v>4539.7255859999996</v>
      </c>
      <c r="I8">
        <v>4228.984375</v>
      </c>
      <c r="J8">
        <v>3937.797607</v>
      </c>
      <c r="K8">
        <v>3710.922607</v>
      </c>
      <c r="L8">
        <v>3512.5742190000001</v>
      </c>
      <c r="M8">
        <v>3327.20874</v>
      </c>
      <c r="N8">
        <v>3127.469482</v>
      </c>
      <c r="O8">
        <v>2978.8933109999998</v>
      </c>
      <c r="P8">
        <v>2861.579346</v>
      </c>
      <c r="Q8">
        <v>2729.3728030000002</v>
      </c>
      <c r="R8">
        <v>2603.5134280000002</v>
      </c>
      <c r="S8">
        <v>2492.501953</v>
      </c>
      <c r="T8">
        <v>2396.883057</v>
      </c>
      <c r="U8">
        <v>2302.8364259999998</v>
      </c>
      <c r="V8">
        <v>2209.5778810000002</v>
      </c>
      <c r="W8">
        <v>2126.6970209999999</v>
      </c>
      <c r="X8">
        <v>2053.3640140000002</v>
      </c>
      <c r="Y8">
        <v>1987.5832519999999</v>
      </c>
      <c r="Z8">
        <v>1926.649048</v>
      </c>
      <c r="AA8">
        <v>1871.7105710000001</v>
      </c>
      <c r="AB8">
        <v>1819.1607670000001</v>
      </c>
      <c r="AC8">
        <v>1769.278564</v>
      </c>
      <c r="AD8">
        <v>1721.4882809999999</v>
      </c>
      <c r="AE8">
        <v>1676.5722659999999</v>
      </c>
      <c r="AF8">
        <v>1637.205078</v>
      </c>
      <c r="AG8" s="91">
        <v>-4.2999999999999997E-2</v>
      </c>
    </row>
    <row r="9" spans="1:33">
      <c r="A9" t="s">
        <v>2107</v>
      </c>
      <c r="B9" t="s">
        <v>3690</v>
      </c>
      <c r="C9" t="s">
        <v>3691</v>
      </c>
      <c r="D9" t="s">
        <v>2105</v>
      </c>
      <c r="F9">
        <v>15.97803</v>
      </c>
      <c r="G9">
        <v>13.911413</v>
      </c>
      <c r="H9">
        <v>12.051627</v>
      </c>
      <c r="I9">
        <v>10.370836000000001</v>
      </c>
      <c r="J9">
        <v>8.844614</v>
      </c>
      <c r="K9">
        <v>7.4791059999999998</v>
      </c>
      <c r="L9">
        <v>6.2849209999999998</v>
      </c>
      <c r="M9">
        <v>5.2521810000000002</v>
      </c>
      <c r="N9">
        <v>4.3723409999999996</v>
      </c>
      <c r="O9">
        <v>3.6431749999999998</v>
      </c>
      <c r="P9">
        <v>3.051164</v>
      </c>
      <c r="Q9">
        <v>2.5798580000000002</v>
      </c>
      <c r="R9">
        <v>2.2096680000000002</v>
      </c>
      <c r="S9">
        <v>1.920185</v>
      </c>
      <c r="T9">
        <v>1.695036</v>
      </c>
      <c r="U9">
        <v>1.51745</v>
      </c>
      <c r="V9">
        <v>1.3681749999999999</v>
      </c>
      <c r="W9">
        <v>1.2371019999999999</v>
      </c>
      <c r="X9">
        <v>1.1214569999999999</v>
      </c>
      <c r="Y9">
        <v>1.0183390000000001</v>
      </c>
      <c r="Z9">
        <v>0.92536499999999999</v>
      </c>
      <c r="AA9">
        <v>0.84118099999999996</v>
      </c>
      <c r="AB9">
        <v>0.76493500000000003</v>
      </c>
      <c r="AC9">
        <v>0.69586000000000003</v>
      </c>
      <c r="AD9">
        <v>0.63326300000000002</v>
      </c>
      <c r="AE9">
        <v>0.57652099999999995</v>
      </c>
      <c r="AF9">
        <v>0.52507000000000004</v>
      </c>
      <c r="AG9" s="91">
        <v>-0.123</v>
      </c>
    </row>
    <row r="10" spans="1:33">
      <c r="A10" t="s">
        <v>2111</v>
      </c>
      <c r="B10" t="s">
        <v>3692</v>
      </c>
      <c r="C10" t="s">
        <v>3693</v>
      </c>
      <c r="D10" t="s">
        <v>2105</v>
      </c>
      <c r="F10">
        <v>5091.3471680000002</v>
      </c>
      <c r="G10">
        <v>4838.8901370000003</v>
      </c>
      <c r="H10">
        <v>4551.7773440000001</v>
      </c>
      <c r="I10">
        <v>4239.3549800000001</v>
      </c>
      <c r="J10">
        <v>3946.6423340000001</v>
      </c>
      <c r="K10">
        <v>3718.4016109999998</v>
      </c>
      <c r="L10">
        <v>3518.8591310000002</v>
      </c>
      <c r="M10">
        <v>3332.4609380000002</v>
      </c>
      <c r="N10">
        <v>3131.841797</v>
      </c>
      <c r="O10">
        <v>2982.5363769999999</v>
      </c>
      <c r="P10">
        <v>2864.630615</v>
      </c>
      <c r="Q10">
        <v>2731.9526369999999</v>
      </c>
      <c r="R10">
        <v>2605.7231449999999</v>
      </c>
      <c r="S10">
        <v>2494.4221189999998</v>
      </c>
      <c r="T10">
        <v>2398.578125</v>
      </c>
      <c r="U10">
        <v>2304.35376</v>
      </c>
      <c r="V10">
        <v>2210.9460450000001</v>
      </c>
      <c r="W10">
        <v>2127.9340820000002</v>
      </c>
      <c r="X10">
        <v>2054.4853520000001</v>
      </c>
      <c r="Y10">
        <v>1988.6015620000001</v>
      </c>
      <c r="Z10">
        <v>1927.5744629999999</v>
      </c>
      <c r="AA10">
        <v>1872.5517580000001</v>
      </c>
      <c r="AB10">
        <v>1819.925659</v>
      </c>
      <c r="AC10">
        <v>1769.974365</v>
      </c>
      <c r="AD10">
        <v>1722.121582</v>
      </c>
      <c r="AE10">
        <v>1677.1488039999999</v>
      </c>
      <c r="AF10">
        <v>1637.7301030000001</v>
      </c>
      <c r="AG10" s="91">
        <v>-4.2999999999999997E-2</v>
      </c>
    </row>
    <row r="11" spans="1:33">
      <c r="A11" t="s">
        <v>2114</v>
      </c>
    </row>
    <row r="12" spans="1:33">
      <c r="A12" t="s">
        <v>2116</v>
      </c>
      <c r="B12" t="s">
        <v>3694</v>
      </c>
      <c r="C12" t="s">
        <v>3695</v>
      </c>
      <c r="D12" t="s">
        <v>2105</v>
      </c>
      <c r="F12">
        <v>185.83042900000001</v>
      </c>
      <c r="G12">
        <v>158.766052</v>
      </c>
      <c r="H12">
        <v>134.82157900000001</v>
      </c>
      <c r="I12">
        <v>113.52628300000001</v>
      </c>
      <c r="J12">
        <v>94.714484999999996</v>
      </c>
      <c r="K12">
        <v>78.336166000000006</v>
      </c>
      <c r="L12">
        <v>64.364654999999999</v>
      </c>
      <c r="M12">
        <v>52.711390999999999</v>
      </c>
      <c r="N12">
        <v>43.209826999999997</v>
      </c>
      <c r="O12">
        <v>35.860064999999999</v>
      </c>
      <c r="P12">
        <v>30.128226999999999</v>
      </c>
      <c r="Q12">
        <v>25.750183</v>
      </c>
      <c r="R12">
        <v>22.493084</v>
      </c>
      <c r="S12">
        <v>19.972109</v>
      </c>
      <c r="T12">
        <v>17.990849000000001</v>
      </c>
      <c r="U12">
        <v>16.438389000000001</v>
      </c>
      <c r="V12">
        <v>15.174291</v>
      </c>
      <c r="W12">
        <v>14.108563</v>
      </c>
      <c r="X12">
        <v>13.189731</v>
      </c>
      <c r="Y12">
        <v>12.385399</v>
      </c>
      <c r="Z12">
        <v>11.676161</v>
      </c>
      <c r="AA12">
        <v>11.033206</v>
      </c>
      <c r="AB12">
        <v>10.440344</v>
      </c>
      <c r="AC12">
        <v>9.8937559999999998</v>
      </c>
      <c r="AD12">
        <v>9.3882999999999992</v>
      </c>
      <c r="AE12">
        <v>8.9212100000000003</v>
      </c>
      <c r="AF12">
        <v>8.4870450000000002</v>
      </c>
      <c r="AG12" s="91">
        <v>-0.112</v>
      </c>
    </row>
    <row r="13" spans="1:33">
      <c r="A13" t="s">
        <v>2120</v>
      </c>
      <c r="B13" t="s">
        <v>3696</v>
      </c>
      <c r="C13" t="s">
        <v>3697</v>
      </c>
      <c r="D13" t="s">
        <v>2105</v>
      </c>
      <c r="F13">
        <v>11.85019</v>
      </c>
      <c r="G13">
        <v>12.360404000000001</v>
      </c>
      <c r="H13">
        <v>12.04448</v>
      </c>
      <c r="I13">
        <v>11.302363</v>
      </c>
      <c r="J13">
        <v>10.383241</v>
      </c>
      <c r="K13">
        <v>9.6245969999999996</v>
      </c>
      <c r="L13">
        <v>9.1471199999999993</v>
      </c>
      <c r="M13">
        <v>8.7943309999999997</v>
      </c>
      <c r="N13">
        <v>8.563879</v>
      </c>
      <c r="O13">
        <v>7.9911260000000004</v>
      </c>
      <c r="P13">
        <v>7.7062759999999999</v>
      </c>
      <c r="Q13">
        <v>7.5855490000000003</v>
      </c>
      <c r="R13">
        <v>7.577725</v>
      </c>
      <c r="S13">
        <v>7.6397279999999999</v>
      </c>
      <c r="T13">
        <v>7.7614070000000002</v>
      </c>
      <c r="U13">
        <v>7.9287460000000003</v>
      </c>
      <c r="V13">
        <v>7.9740909999999996</v>
      </c>
      <c r="W13">
        <v>8.0476150000000004</v>
      </c>
      <c r="X13">
        <v>8.1398639999999993</v>
      </c>
      <c r="Y13">
        <v>8.2595290000000006</v>
      </c>
      <c r="Z13">
        <v>8.3617840000000001</v>
      </c>
      <c r="AA13">
        <v>8.4713049999999992</v>
      </c>
      <c r="AB13">
        <v>8.5565529999999992</v>
      </c>
      <c r="AC13">
        <v>8.6206870000000002</v>
      </c>
      <c r="AD13">
        <v>8.6789050000000003</v>
      </c>
      <c r="AE13">
        <v>8.7322120000000005</v>
      </c>
      <c r="AF13">
        <v>8.8282769999999999</v>
      </c>
      <c r="AG13" s="91">
        <v>-1.0999999999999999E-2</v>
      </c>
    </row>
    <row r="14" spans="1:33">
      <c r="A14" t="s">
        <v>2123</v>
      </c>
      <c r="B14" t="s">
        <v>3698</v>
      </c>
      <c r="C14" t="s">
        <v>3699</v>
      </c>
      <c r="D14" t="s">
        <v>2105</v>
      </c>
      <c r="F14">
        <v>70.611594999999994</v>
      </c>
      <c r="G14">
        <v>89.524704</v>
      </c>
      <c r="H14">
        <v>108.11518100000001</v>
      </c>
      <c r="I14">
        <v>128.680252</v>
      </c>
      <c r="J14">
        <v>142.52853400000001</v>
      </c>
      <c r="K14">
        <v>151.677277</v>
      </c>
      <c r="L14">
        <v>165.152344</v>
      </c>
      <c r="M14">
        <v>179.082199</v>
      </c>
      <c r="N14">
        <v>235.65670800000001</v>
      </c>
      <c r="O14">
        <v>287.33294699999999</v>
      </c>
      <c r="P14">
        <v>334.09530599999999</v>
      </c>
      <c r="Q14">
        <v>392.77569599999998</v>
      </c>
      <c r="R14">
        <v>437.339966</v>
      </c>
      <c r="S14">
        <v>473.97659299999998</v>
      </c>
      <c r="T14">
        <v>507.04260299999999</v>
      </c>
      <c r="U14">
        <v>555.18975799999998</v>
      </c>
      <c r="V14">
        <v>592.68933100000004</v>
      </c>
      <c r="W14">
        <v>622.91485599999999</v>
      </c>
      <c r="X14">
        <v>647.55517599999996</v>
      </c>
      <c r="Y14">
        <v>671.56579599999998</v>
      </c>
      <c r="Z14">
        <v>692.02984600000002</v>
      </c>
      <c r="AA14">
        <v>712.49700900000005</v>
      </c>
      <c r="AB14">
        <v>728.66308600000002</v>
      </c>
      <c r="AC14">
        <v>741.73767099999998</v>
      </c>
      <c r="AD14">
        <v>753.25073199999997</v>
      </c>
      <c r="AE14">
        <v>763.21765100000005</v>
      </c>
      <c r="AF14">
        <v>776.83136000000002</v>
      </c>
      <c r="AG14" s="91">
        <v>9.7000000000000003E-2</v>
      </c>
    </row>
    <row r="15" spans="1:33">
      <c r="A15" t="s">
        <v>2126</v>
      </c>
      <c r="B15" t="s">
        <v>3700</v>
      </c>
      <c r="C15" t="s">
        <v>3701</v>
      </c>
      <c r="D15" t="s">
        <v>2105</v>
      </c>
      <c r="F15">
        <v>278.55419899999998</v>
      </c>
      <c r="G15">
        <v>365.30419899999998</v>
      </c>
      <c r="H15">
        <v>506.17468300000002</v>
      </c>
      <c r="I15">
        <v>651.42443800000001</v>
      </c>
      <c r="J15">
        <v>761.15637200000003</v>
      </c>
      <c r="K15">
        <v>835.74780299999998</v>
      </c>
      <c r="L15">
        <v>906.38159199999996</v>
      </c>
      <c r="M15">
        <v>966.11364700000001</v>
      </c>
      <c r="N15">
        <v>1013.405945</v>
      </c>
      <c r="O15">
        <v>1021.955872</v>
      </c>
      <c r="P15">
        <v>1053.6198730000001</v>
      </c>
      <c r="Q15">
        <v>1086.2642820000001</v>
      </c>
      <c r="R15">
        <v>1118.510254</v>
      </c>
      <c r="S15">
        <v>1148.368774</v>
      </c>
      <c r="T15">
        <v>1176.9157709999999</v>
      </c>
      <c r="U15">
        <v>1200.628418</v>
      </c>
      <c r="V15">
        <v>1230.482422</v>
      </c>
      <c r="W15">
        <v>1251.8945309999999</v>
      </c>
      <c r="X15">
        <v>1267.2229</v>
      </c>
      <c r="Y15">
        <v>1277.7420649999999</v>
      </c>
      <c r="Z15">
        <v>1286.095947</v>
      </c>
      <c r="AA15">
        <v>1292.9970699999999</v>
      </c>
      <c r="AB15">
        <v>1297.8759769999999</v>
      </c>
      <c r="AC15">
        <v>1300.224976</v>
      </c>
      <c r="AD15">
        <v>1299.7360839999999</v>
      </c>
      <c r="AE15">
        <v>1298.2346190000001</v>
      </c>
      <c r="AF15">
        <v>1298.173828</v>
      </c>
      <c r="AG15" s="91">
        <v>6.0999999999999999E-2</v>
      </c>
    </row>
    <row r="16" spans="1:33">
      <c r="A16" t="s">
        <v>2129</v>
      </c>
      <c r="B16" t="s">
        <v>3702</v>
      </c>
      <c r="C16" t="s">
        <v>3703</v>
      </c>
      <c r="D16" t="s">
        <v>2105</v>
      </c>
      <c r="F16">
        <v>24.319165999999999</v>
      </c>
      <c r="G16">
        <v>28.024124</v>
      </c>
      <c r="H16">
        <v>31.654152</v>
      </c>
      <c r="I16">
        <v>35.126587000000001</v>
      </c>
      <c r="J16">
        <v>37.782134999999997</v>
      </c>
      <c r="K16">
        <v>38.713366999999998</v>
      </c>
      <c r="L16">
        <v>39.330399</v>
      </c>
      <c r="M16">
        <v>39.821682000000003</v>
      </c>
      <c r="N16">
        <v>39.222110999999998</v>
      </c>
      <c r="O16">
        <v>37.875874000000003</v>
      </c>
      <c r="P16">
        <v>37.592007000000002</v>
      </c>
      <c r="Q16">
        <v>37.293441999999999</v>
      </c>
      <c r="R16">
        <v>37.181023000000003</v>
      </c>
      <c r="S16">
        <v>37.163882999999998</v>
      </c>
      <c r="T16">
        <v>37.256144999999997</v>
      </c>
      <c r="U16">
        <v>37.154494999999997</v>
      </c>
      <c r="V16">
        <v>37.032181000000001</v>
      </c>
      <c r="W16">
        <v>36.916473000000003</v>
      </c>
      <c r="X16">
        <v>36.799956999999999</v>
      </c>
      <c r="Y16">
        <v>36.725025000000002</v>
      </c>
      <c r="Z16">
        <v>36.564059999999998</v>
      </c>
      <c r="AA16">
        <v>36.438701999999999</v>
      </c>
      <c r="AB16">
        <v>36.224212999999999</v>
      </c>
      <c r="AC16">
        <v>35.973830999999997</v>
      </c>
      <c r="AD16">
        <v>35.735878</v>
      </c>
      <c r="AE16">
        <v>35.502071000000001</v>
      </c>
      <c r="AF16">
        <v>35.428936</v>
      </c>
      <c r="AG16" s="91">
        <v>1.4999999999999999E-2</v>
      </c>
    </row>
    <row r="17" spans="1:33">
      <c r="A17" t="s">
        <v>2133</v>
      </c>
      <c r="B17" t="s">
        <v>3704</v>
      </c>
      <c r="C17" t="s">
        <v>3705</v>
      </c>
      <c r="D17" t="s">
        <v>2105</v>
      </c>
      <c r="F17">
        <v>16.713234</v>
      </c>
      <c r="G17">
        <v>19.646000000000001</v>
      </c>
      <c r="H17">
        <v>27.472750000000001</v>
      </c>
      <c r="I17">
        <v>34.305477000000003</v>
      </c>
      <c r="J17">
        <v>39.878402999999999</v>
      </c>
      <c r="K17">
        <v>43.144492999999997</v>
      </c>
      <c r="L17">
        <v>45.670814999999997</v>
      </c>
      <c r="M17">
        <v>47.934826000000001</v>
      </c>
      <c r="N17">
        <v>47.271560999999998</v>
      </c>
      <c r="O17">
        <v>44.810276000000002</v>
      </c>
      <c r="P17">
        <v>44.349277000000001</v>
      </c>
      <c r="Q17">
        <v>43.442248999999997</v>
      </c>
      <c r="R17">
        <v>43.141379999999998</v>
      </c>
      <c r="S17">
        <v>43.079932999999997</v>
      </c>
      <c r="T17">
        <v>43.204563</v>
      </c>
      <c r="U17">
        <v>42.328564</v>
      </c>
      <c r="V17">
        <v>41.575184</v>
      </c>
      <c r="W17">
        <v>40.920043999999997</v>
      </c>
      <c r="X17">
        <v>40.343662000000002</v>
      </c>
      <c r="Y17">
        <v>39.810692000000003</v>
      </c>
      <c r="Z17">
        <v>39.193900999999997</v>
      </c>
      <c r="AA17">
        <v>38.606316</v>
      </c>
      <c r="AB17">
        <v>37.957912</v>
      </c>
      <c r="AC17">
        <v>37.301848999999997</v>
      </c>
      <c r="AD17">
        <v>36.676651</v>
      </c>
      <c r="AE17">
        <v>36.085971999999998</v>
      </c>
      <c r="AF17">
        <v>35.664669000000004</v>
      </c>
      <c r="AG17" s="91">
        <v>0.03</v>
      </c>
    </row>
    <row r="18" spans="1:33">
      <c r="A18" t="s">
        <v>2137</v>
      </c>
      <c r="B18" t="s">
        <v>3706</v>
      </c>
      <c r="C18" t="s">
        <v>3707</v>
      </c>
      <c r="D18" t="s">
        <v>2105</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2141</v>
      </c>
      <c r="B19" t="s">
        <v>3708</v>
      </c>
      <c r="C19" t="s">
        <v>3709</v>
      </c>
      <c r="D19" t="s">
        <v>2105</v>
      </c>
      <c r="F19">
        <v>274.11764499999998</v>
      </c>
      <c r="G19">
        <v>308.045074</v>
      </c>
      <c r="H19">
        <v>323.019226</v>
      </c>
      <c r="I19">
        <v>335.71899400000001</v>
      </c>
      <c r="J19">
        <v>337.895355</v>
      </c>
      <c r="K19">
        <v>341.75335699999999</v>
      </c>
      <c r="L19">
        <v>345.65527300000002</v>
      </c>
      <c r="M19">
        <v>349.70907599999998</v>
      </c>
      <c r="N19">
        <v>346.89227299999999</v>
      </c>
      <c r="O19">
        <v>349.15042099999999</v>
      </c>
      <c r="P19">
        <v>355.91909800000002</v>
      </c>
      <c r="Q19">
        <v>358.722961</v>
      </c>
      <c r="R19">
        <v>360.87072799999999</v>
      </c>
      <c r="S19">
        <v>363.92602499999998</v>
      </c>
      <c r="T19">
        <v>368.21139499999998</v>
      </c>
      <c r="U19">
        <v>371.38156099999998</v>
      </c>
      <c r="V19">
        <v>372.19873000000001</v>
      </c>
      <c r="W19">
        <v>373.74975599999999</v>
      </c>
      <c r="X19">
        <v>376.01159699999999</v>
      </c>
      <c r="Y19">
        <v>378.73046900000003</v>
      </c>
      <c r="Z19">
        <v>381.48400900000001</v>
      </c>
      <c r="AA19">
        <v>384.61077899999998</v>
      </c>
      <c r="AB19">
        <v>387.44223</v>
      </c>
      <c r="AC19">
        <v>389.94586199999998</v>
      </c>
      <c r="AD19">
        <v>392.03338600000001</v>
      </c>
      <c r="AE19">
        <v>394.14669800000001</v>
      </c>
      <c r="AF19">
        <v>397.24316399999998</v>
      </c>
      <c r="AG19" s="91">
        <v>1.4E-2</v>
      </c>
    </row>
    <row r="20" spans="1:33">
      <c r="A20" t="s">
        <v>2145</v>
      </c>
      <c r="B20" t="s">
        <v>3710</v>
      </c>
      <c r="C20" t="s">
        <v>3711</v>
      </c>
      <c r="D20" t="s">
        <v>2105</v>
      </c>
      <c r="F20">
        <v>9.9655229999999992</v>
      </c>
      <c r="G20">
        <v>9.0828399999999991</v>
      </c>
      <c r="H20">
        <v>8.2020130000000009</v>
      </c>
      <c r="I20">
        <v>7.3214189999999997</v>
      </c>
      <c r="J20">
        <v>6.466685</v>
      </c>
      <c r="K20">
        <v>5.6556509999999998</v>
      </c>
      <c r="L20">
        <v>4.984686</v>
      </c>
      <c r="M20">
        <v>4.3517099999999997</v>
      </c>
      <c r="N20">
        <v>3.793523</v>
      </c>
      <c r="O20">
        <v>3.3131689999999998</v>
      </c>
      <c r="P20">
        <v>2.91656</v>
      </c>
      <c r="Q20">
        <v>2.58629</v>
      </c>
      <c r="R20">
        <v>2.3151820000000001</v>
      </c>
      <c r="S20">
        <v>2.1367910000000001</v>
      </c>
      <c r="T20">
        <v>1.984197</v>
      </c>
      <c r="U20">
        <v>1.8572599999999999</v>
      </c>
      <c r="V20">
        <v>1.7442409999999999</v>
      </c>
      <c r="W20">
        <v>1.6380980000000001</v>
      </c>
      <c r="X20">
        <v>1.5384150000000001</v>
      </c>
      <c r="Y20">
        <v>1.444798</v>
      </c>
      <c r="Z20">
        <v>1.356878</v>
      </c>
      <c r="AA20">
        <v>1.2743070000000001</v>
      </c>
      <c r="AB20">
        <v>1.1967620000000001</v>
      </c>
      <c r="AC20">
        <v>1.123936</v>
      </c>
      <c r="AD20">
        <v>1.0555410000000001</v>
      </c>
      <c r="AE20">
        <v>0.99130799999999997</v>
      </c>
      <c r="AF20">
        <v>0.93098400000000003</v>
      </c>
      <c r="AG20" s="91">
        <v>-8.6999999999999994E-2</v>
      </c>
    </row>
    <row r="21" spans="1:33">
      <c r="A21" t="s">
        <v>2149</v>
      </c>
      <c r="B21" t="s">
        <v>3712</v>
      </c>
      <c r="C21" t="s">
        <v>3713</v>
      </c>
      <c r="D21" t="s">
        <v>2105</v>
      </c>
      <c r="F21">
        <v>0.23644499999999999</v>
      </c>
      <c r="G21">
        <v>0.222056</v>
      </c>
      <c r="H21">
        <v>0.20854400000000001</v>
      </c>
      <c r="I21">
        <v>0.195853</v>
      </c>
      <c r="J21">
        <v>0.18393499999999999</v>
      </c>
      <c r="K21">
        <v>0.17274200000000001</v>
      </c>
      <c r="L21">
        <v>0.16223000000000001</v>
      </c>
      <c r="M21">
        <v>0.15235799999999999</v>
      </c>
      <c r="N21">
        <v>0.14308599999999999</v>
      </c>
      <c r="O21">
        <v>0.134379</v>
      </c>
      <c r="P21">
        <v>0.12620200000000001</v>
      </c>
      <c r="Q21">
        <v>0.118522</v>
      </c>
      <c r="R21">
        <v>0.11131000000000001</v>
      </c>
      <c r="S21">
        <v>0.104536</v>
      </c>
      <c r="T21">
        <v>9.8174999999999998E-2</v>
      </c>
      <c r="U21">
        <v>9.2201000000000005E-2</v>
      </c>
      <c r="V21">
        <v>8.659E-2</v>
      </c>
      <c r="W21">
        <v>8.1321000000000004E-2</v>
      </c>
      <c r="X21">
        <v>7.6371999999999995E-2</v>
      </c>
      <c r="Y21">
        <v>7.1724999999999997E-2</v>
      </c>
      <c r="Z21">
        <v>6.7360000000000003E-2</v>
      </c>
      <c r="AA21">
        <v>6.3260999999999998E-2</v>
      </c>
      <c r="AB21">
        <v>5.9410999999999999E-2</v>
      </c>
      <c r="AC21">
        <v>5.5795999999999998E-2</v>
      </c>
      <c r="AD21">
        <v>5.2400000000000002E-2</v>
      </c>
      <c r="AE21">
        <v>4.9211999999999999E-2</v>
      </c>
      <c r="AF21">
        <v>4.6217000000000001E-2</v>
      </c>
      <c r="AG21" s="91">
        <v>-6.0999999999999999E-2</v>
      </c>
    </row>
    <row r="22" spans="1:33">
      <c r="A22" t="s">
        <v>2153</v>
      </c>
      <c r="B22" t="s">
        <v>3714</v>
      </c>
      <c r="C22" t="s">
        <v>3715</v>
      </c>
      <c r="D22" t="s">
        <v>2105</v>
      </c>
      <c r="F22">
        <v>1.530565</v>
      </c>
      <c r="G22">
        <v>1.330983</v>
      </c>
      <c r="H22">
        <v>1.206502</v>
      </c>
      <c r="I22">
        <v>1.130379</v>
      </c>
      <c r="J22">
        <v>1.0615920000000001</v>
      </c>
      <c r="K22">
        <v>0.99699099999999996</v>
      </c>
      <c r="L22">
        <v>0.93632099999999996</v>
      </c>
      <c r="M22">
        <v>0.87934299999999999</v>
      </c>
      <c r="N22">
        <v>0.82583200000000001</v>
      </c>
      <c r="O22">
        <v>0.77557799999999999</v>
      </c>
      <c r="P22">
        <v>0.72838199999999997</v>
      </c>
      <c r="Q22">
        <v>0.68405800000000005</v>
      </c>
      <c r="R22">
        <v>0.64243099999999997</v>
      </c>
      <c r="S22">
        <v>0.60333700000000001</v>
      </c>
      <c r="T22">
        <v>0.56662199999999996</v>
      </c>
      <c r="U22">
        <v>0.53214099999999998</v>
      </c>
      <c r="V22">
        <v>0.49975900000000001</v>
      </c>
      <c r="W22">
        <v>0.46934700000000001</v>
      </c>
      <c r="X22">
        <v>0.44078600000000001</v>
      </c>
      <c r="Y22">
        <v>0.41396300000000003</v>
      </c>
      <c r="Z22">
        <v>0.38877200000000001</v>
      </c>
      <c r="AA22">
        <v>0.36511399999999999</v>
      </c>
      <c r="AB22">
        <v>0.34289599999999998</v>
      </c>
      <c r="AC22">
        <v>0.32202900000000001</v>
      </c>
      <c r="AD22">
        <v>0.30243300000000001</v>
      </c>
      <c r="AE22">
        <v>0.28402899999999998</v>
      </c>
      <c r="AF22">
        <v>0.26674500000000001</v>
      </c>
      <c r="AG22" s="91">
        <v>-6.5000000000000002E-2</v>
      </c>
    </row>
    <row r="23" spans="1:33">
      <c r="A23" t="s">
        <v>2157</v>
      </c>
      <c r="B23" t="s">
        <v>3716</v>
      </c>
      <c r="C23" t="s">
        <v>3717</v>
      </c>
      <c r="D23" t="s">
        <v>2105</v>
      </c>
      <c r="F23">
        <v>2.9953539999999998</v>
      </c>
      <c r="G23">
        <v>2.585502</v>
      </c>
      <c r="H23">
        <v>2.3061020000000001</v>
      </c>
      <c r="I23">
        <v>2.1352929999999999</v>
      </c>
      <c r="J23">
        <v>1.990221</v>
      </c>
      <c r="K23">
        <v>1.86911</v>
      </c>
      <c r="L23">
        <v>1.755369</v>
      </c>
      <c r="M23">
        <v>1.64855</v>
      </c>
      <c r="N23">
        <v>1.54823</v>
      </c>
      <c r="O23">
        <v>1.454016</v>
      </c>
      <c r="P23">
        <v>1.3655349999999999</v>
      </c>
      <c r="Q23">
        <v>1.282438</v>
      </c>
      <c r="R23">
        <v>1.2043969999999999</v>
      </c>
      <c r="S23">
        <v>1.1311059999999999</v>
      </c>
      <c r="T23">
        <v>1.0622750000000001</v>
      </c>
      <c r="U23">
        <v>0.99763299999999999</v>
      </c>
      <c r="V23">
        <v>0.93692399999999998</v>
      </c>
      <c r="W23">
        <v>0.87990900000000005</v>
      </c>
      <c r="X23">
        <v>0.82636399999999999</v>
      </c>
      <c r="Y23">
        <v>0.77607700000000002</v>
      </c>
      <c r="Z23">
        <v>0.72885</v>
      </c>
      <c r="AA23">
        <v>0.68449800000000005</v>
      </c>
      <c r="AB23">
        <v>0.64284399999999997</v>
      </c>
      <c r="AC23">
        <v>0.60372499999999996</v>
      </c>
      <c r="AD23">
        <v>0.56698700000000002</v>
      </c>
      <c r="AE23">
        <v>0.53248399999999996</v>
      </c>
      <c r="AF23">
        <v>0.50007999999999997</v>
      </c>
      <c r="AG23" s="91">
        <v>-6.7000000000000004E-2</v>
      </c>
    </row>
    <row r="24" spans="1:33">
      <c r="A24" t="s">
        <v>2160</v>
      </c>
      <c r="B24" t="s">
        <v>3718</v>
      </c>
      <c r="C24" t="s">
        <v>3719</v>
      </c>
      <c r="D24" t="s">
        <v>2105</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t="s">
        <v>549</v>
      </c>
    </row>
    <row r="25" spans="1:33">
      <c r="A25" t="s">
        <v>2164</v>
      </c>
      <c r="B25" t="s">
        <v>3720</v>
      </c>
      <c r="C25" t="s">
        <v>3721</v>
      </c>
      <c r="D25" t="s">
        <v>2105</v>
      </c>
      <c r="F25">
        <v>0.92445600000000006</v>
      </c>
      <c r="G25">
        <v>0.87777099999999997</v>
      </c>
      <c r="H25">
        <v>0.84600900000000001</v>
      </c>
      <c r="I25">
        <v>0.829878</v>
      </c>
      <c r="J25">
        <v>0.81545699999999999</v>
      </c>
      <c r="K25">
        <v>0.74329699999999999</v>
      </c>
      <c r="L25">
        <v>0.68915199999999999</v>
      </c>
      <c r="M25">
        <v>0.63259600000000005</v>
      </c>
      <c r="N25">
        <v>0.57752199999999998</v>
      </c>
      <c r="O25">
        <v>0.51954</v>
      </c>
      <c r="P25">
        <v>0.46768799999999999</v>
      </c>
      <c r="Q25">
        <v>0.42432799999999998</v>
      </c>
      <c r="R25">
        <v>0.38281500000000002</v>
      </c>
      <c r="S25">
        <v>0.34542499999999998</v>
      </c>
      <c r="T25">
        <v>0.31234699999999999</v>
      </c>
      <c r="U25">
        <v>0.283862</v>
      </c>
      <c r="V25">
        <v>0.26024999999999998</v>
      </c>
      <c r="W25">
        <v>0.241506</v>
      </c>
      <c r="X25">
        <v>0.22672100000000001</v>
      </c>
      <c r="Y25">
        <v>0.215305</v>
      </c>
      <c r="Z25">
        <v>0.205932</v>
      </c>
      <c r="AA25">
        <v>0.198986</v>
      </c>
      <c r="AB25">
        <v>0.19384899999999999</v>
      </c>
      <c r="AC25">
        <v>0.18962799999999999</v>
      </c>
      <c r="AD25">
        <v>0.186557</v>
      </c>
      <c r="AE25">
        <v>0.184422</v>
      </c>
      <c r="AF25">
        <v>0.18473300000000001</v>
      </c>
      <c r="AG25" s="91">
        <v>-0.06</v>
      </c>
    </row>
    <row r="26" spans="1:33">
      <c r="A26" t="s">
        <v>2168</v>
      </c>
      <c r="B26" t="s">
        <v>3722</v>
      </c>
      <c r="C26" t="s">
        <v>3723</v>
      </c>
      <c r="D26" t="s">
        <v>2105</v>
      </c>
      <c r="F26">
        <v>877.64880400000004</v>
      </c>
      <c r="G26">
        <v>995.76965299999995</v>
      </c>
      <c r="H26">
        <v>1156.0711670000001</v>
      </c>
      <c r="I26">
        <v>1321.6972659999999</v>
      </c>
      <c r="J26">
        <v>1434.8564449999999</v>
      </c>
      <c r="K26">
        <v>1508.434814</v>
      </c>
      <c r="L26">
        <v>1584.2299800000001</v>
      </c>
      <c r="M26">
        <v>1651.8316649999999</v>
      </c>
      <c r="N26">
        <v>1741.1104740000001</v>
      </c>
      <c r="O26">
        <v>1791.1733400000001</v>
      </c>
      <c r="P26">
        <v>1869.014404</v>
      </c>
      <c r="Q26">
        <v>1956.929932</v>
      </c>
      <c r="R26">
        <v>2031.770264</v>
      </c>
      <c r="S26">
        <v>2098.4482419999999</v>
      </c>
      <c r="T26">
        <v>2162.40625</v>
      </c>
      <c r="U26">
        <v>2234.813232</v>
      </c>
      <c r="V26">
        <v>2300.6538089999999</v>
      </c>
      <c r="W26">
        <v>2351.8620609999998</v>
      </c>
      <c r="X26">
        <v>2392.3718260000001</v>
      </c>
      <c r="Y26">
        <v>2428.1411130000001</v>
      </c>
      <c r="Z26">
        <v>2458.1535640000002</v>
      </c>
      <c r="AA26">
        <v>2487.2404790000001</v>
      </c>
      <c r="AB26">
        <v>2509.5961910000001</v>
      </c>
      <c r="AC26">
        <v>2525.9938959999999</v>
      </c>
      <c r="AD26">
        <v>2537.6640619999998</v>
      </c>
      <c r="AE26">
        <v>2546.881836</v>
      </c>
      <c r="AF26">
        <v>2562.586182</v>
      </c>
      <c r="AG26" s="91">
        <v>4.2000000000000003E-2</v>
      </c>
    </row>
    <row r="27" spans="1:33">
      <c r="A27" t="s">
        <v>3724</v>
      </c>
      <c r="B27" t="s">
        <v>3725</v>
      </c>
      <c r="C27" t="s">
        <v>3726</v>
      </c>
      <c r="D27" t="s">
        <v>2105</v>
      </c>
      <c r="F27">
        <v>5968.9960940000001</v>
      </c>
      <c r="G27">
        <v>5834.6596680000002</v>
      </c>
      <c r="H27">
        <v>5707.8486329999996</v>
      </c>
      <c r="I27">
        <v>5561.0522460000002</v>
      </c>
      <c r="J27">
        <v>5381.4990230000003</v>
      </c>
      <c r="K27">
        <v>5226.8364259999998</v>
      </c>
      <c r="L27">
        <v>5103.0888670000004</v>
      </c>
      <c r="M27">
        <v>4984.2924800000001</v>
      </c>
      <c r="N27">
        <v>4872.9521480000003</v>
      </c>
      <c r="O27">
        <v>4773.7099609999996</v>
      </c>
      <c r="P27">
        <v>4733.6450199999999</v>
      </c>
      <c r="Q27">
        <v>4688.8828119999998</v>
      </c>
      <c r="R27">
        <v>4637.4931640000004</v>
      </c>
      <c r="S27">
        <v>4592.8701170000004</v>
      </c>
      <c r="T27">
        <v>4560.984375</v>
      </c>
      <c r="U27">
        <v>4539.1669920000004</v>
      </c>
      <c r="V27">
        <v>4511.5996089999999</v>
      </c>
      <c r="W27">
        <v>4479.7958980000003</v>
      </c>
      <c r="X27">
        <v>4446.857422</v>
      </c>
      <c r="Y27">
        <v>4416.7426759999998</v>
      </c>
      <c r="Z27">
        <v>4385.7280270000001</v>
      </c>
      <c r="AA27">
        <v>4359.7919920000004</v>
      </c>
      <c r="AB27">
        <v>4329.5219729999999</v>
      </c>
      <c r="AC27">
        <v>4295.9682620000003</v>
      </c>
      <c r="AD27">
        <v>4259.7856449999999</v>
      </c>
      <c r="AE27">
        <v>4224.0307620000003</v>
      </c>
      <c r="AF27">
        <v>4200.3164059999999</v>
      </c>
      <c r="AG27" s="91">
        <v>-1.2999999999999999E-2</v>
      </c>
    </row>
    <row r="28" spans="1:33">
      <c r="A28" t="s">
        <v>3727</v>
      </c>
    </row>
    <row r="29" spans="1:33">
      <c r="A29" t="s">
        <v>2181</v>
      </c>
    </row>
    <row r="30" spans="1:33">
      <c r="A30" t="s">
        <v>2102</v>
      </c>
      <c r="B30" t="s">
        <v>3728</v>
      </c>
      <c r="C30" t="s">
        <v>3729</v>
      </c>
      <c r="D30" t="s">
        <v>2105</v>
      </c>
      <c r="F30">
        <v>8923.6708980000003</v>
      </c>
      <c r="G30">
        <v>8934.9296880000002</v>
      </c>
      <c r="H30">
        <v>8996.3759769999997</v>
      </c>
      <c r="I30">
        <v>9034.2822269999997</v>
      </c>
      <c r="J30">
        <v>9016.0234380000002</v>
      </c>
      <c r="K30">
        <v>8998.5683590000008</v>
      </c>
      <c r="L30">
        <v>8953.484375</v>
      </c>
      <c r="M30">
        <v>8875.3603519999997</v>
      </c>
      <c r="N30">
        <v>8791.2802730000003</v>
      </c>
      <c r="O30">
        <v>8767.2148440000001</v>
      </c>
      <c r="P30">
        <v>8699.2333980000003</v>
      </c>
      <c r="Q30">
        <v>8619.7167969999991</v>
      </c>
      <c r="R30">
        <v>8527.5742190000001</v>
      </c>
      <c r="S30">
        <v>8429.8212889999995</v>
      </c>
      <c r="T30">
        <v>8330.1591800000006</v>
      </c>
      <c r="U30">
        <v>8231.0175780000009</v>
      </c>
      <c r="V30">
        <v>8138.2236329999996</v>
      </c>
      <c r="W30">
        <v>8043.1137699999999</v>
      </c>
      <c r="X30">
        <v>7947.3481449999999</v>
      </c>
      <c r="Y30">
        <v>7847.076172</v>
      </c>
      <c r="Z30">
        <v>7751.6323240000002</v>
      </c>
      <c r="AA30">
        <v>7657.0732420000004</v>
      </c>
      <c r="AB30">
        <v>7565.3295900000003</v>
      </c>
      <c r="AC30">
        <v>7477.5024409999996</v>
      </c>
      <c r="AD30">
        <v>7385.466797</v>
      </c>
      <c r="AE30">
        <v>7292.4482420000004</v>
      </c>
      <c r="AF30">
        <v>7192.4799800000001</v>
      </c>
      <c r="AG30" s="91">
        <v>-8.0000000000000002E-3</v>
      </c>
    </row>
    <row r="31" spans="1:33">
      <c r="A31" t="s">
        <v>2107</v>
      </c>
      <c r="B31" t="s">
        <v>3730</v>
      </c>
      <c r="C31" t="s">
        <v>3731</v>
      </c>
      <c r="D31" t="s">
        <v>2105</v>
      </c>
      <c r="F31">
        <v>137.90730300000001</v>
      </c>
      <c r="G31">
        <v>169.558716</v>
      </c>
      <c r="H31">
        <v>195.61637899999999</v>
      </c>
      <c r="I31">
        <v>215.700165</v>
      </c>
      <c r="J31">
        <v>232.51667800000001</v>
      </c>
      <c r="K31">
        <v>248.90654000000001</v>
      </c>
      <c r="L31">
        <v>252.898788</v>
      </c>
      <c r="M31">
        <v>256.48461900000001</v>
      </c>
      <c r="N31">
        <v>259.75921599999998</v>
      </c>
      <c r="O31">
        <v>265.14529399999998</v>
      </c>
      <c r="P31">
        <v>269.12326000000002</v>
      </c>
      <c r="Q31">
        <v>272.22946200000001</v>
      </c>
      <c r="R31">
        <v>274.67004400000002</v>
      </c>
      <c r="S31">
        <v>275.89349399999998</v>
      </c>
      <c r="T31">
        <v>276.39572099999998</v>
      </c>
      <c r="U31">
        <v>276.40319799999997</v>
      </c>
      <c r="V31">
        <v>276.028595</v>
      </c>
      <c r="W31">
        <v>275.10641500000003</v>
      </c>
      <c r="X31">
        <v>273.64254799999998</v>
      </c>
      <c r="Y31">
        <v>271.65329000000003</v>
      </c>
      <c r="Z31">
        <v>269.47427399999998</v>
      </c>
      <c r="AA31">
        <v>267.15741000000003</v>
      </c>
      <c r="AB31">
        <v>264.77932700000002</v>
      </c>
      <c r="AC31">
        <v>262.48089599999997</v>
      </c>
      <c r="AD31">
        <v>260.10845899999998</v>
      </c>
      <c r="AE31">
        <v>257.75994900000001</v>
      </c>
      <c r="AF31">
        <v>255.434586</v>
      </c>
      <c r="AG31" s="91">
        <v>2.4E-2</v>
      </c>
    </row>
    <row r="32" spans="1:33">
      <c r="A32" t="s">
        <v>2189</v>
      </c>
      <c r="B32" t="s">
        <v>3732</v>
      </c>
      <c r="C32" t="s">
        <v>3733</v>
      </c>
      <c r="D32" t="s">
        <v>2105</v>
      </c>
      <c r="F32">
        <v>9061.578125</v>
      </c>
      <c r="G32">
        <v>9104.4882809999999</v>
      </c>
      <c r="H32">
        <v>9191.9921880000002</v>
      </c>
      <c r="I32">
        <v>9249.9824219999991</v>
      </c>
      <c r="J32">
        <v>9248.5400389999995</v>
      </c>
      <c r="K32">
        <v>9247.4746090000008</v>
      </c>
      <c r="L32">
        <v>9206.3828119999998</v>
      </c>
      <c r="M32">
        <v>9131.8447269999997</v>
      </c>
      <c r="N32">
        <v>9051.0390619999998</v>
      </c>
      <c r="O32">
        <v>9032.3603519999997</v>
      </c>
      <c r="P32">
        <v>8968.3564449999994</v>
      </c>
      <c r="Q32">
        <v>8891.9462889999995</v>
      </c>
      <c r="R32">
        <v>8802.2441409999992</v>
      </c>
      <c r="S32">
        <v>8705.7148440000001</v>
      </c>
      <c r="T32">
        <v>8606.5546880000002</v>
      </c>
      <c r="U32">
        <v>8507.4208980000003</v>
      </c>
      <c r="V32">
        <v>8414.2519530000009</v>
      </c>
      <c r="W32">
        <v>8318.2197269999997</v>
      </c>
      <c r="X32">
        <v>8220.9902340000008</v>
      </c>
      <c r="Y32">
        <v>8118.7294920000004</v>
      </c>
      <c r="Z32">
        <v>8021.1064450000003</v>
      </c>
      <c r="AA32">
        <v>7924.2304690000001</v>
      </c>
      <c r="AB32">
        <v>7830.1088870000003</v>
      </c>
      <c r="AC32">
        <v>7739.9833980000003</v>
      </c>
      <c r="AD32">
        <v>7645.5751950000003</v>
      </c>
      <c r="AE32">
        <v>7550.2080079999996</v>
      </c>
      <c r="AF32">
        <v>7447.9145509999998</v>
      </c>
      <c r="AG32" s="91">
        <v>-8.0000000000000002E-3</v>
      </c>
    </row>
    <row r="33" spans="1:33">
      <c r="A33" t="s">
        <v>2192</v>
      </c>
    </row>
    <row r="34" spans="1:33">
      <c r="A34" t="s">
        <v>2116</v>
      </c>
      <c r="B34" t="s">
        <v>3734</v>
      </c>
      <c r="C34" t="s">
        <v>3735</v>
      </c>
      <c r="D34" t="s">
        <v>2105</v>
      </c>
      <c r="F34">
        <v>1155.04126</v>
      </c>
      <c r="G34">
        <v>1046.2299800000001</v>
      </c>
      <c r="H34">
        <v>969.38226299999997</v>
      </c>
      <c r="I34">
        <v>895.04504399999996</v>
      </c>
      <c r="J34">
        <v>825.72241199999996</v>
      </c>
      <c r="K34">
        <v>761.86456299999998</v>
      </c>
      <c r="L34">
        <v>689.284851</v>
      </c>
      <c r="M34">
        <v>624.50824</v>
      </c>
      <c r="N34">
        <v>567.14739999999995</v>
      </c>
      <c r="O34">
        <v>519.63403300000004</v>
      </c>
      <c r="P34">
        <v>477.88128699999999</v>
      </c>
      <c r="Q34">
        <v>441.70361300000002</v>
      </c>
      <c r="R34">
        <v>410.44512900000001</v>
      </c>
      <c r="S34">
        <v>383.56692500000003</v>
      </c>
      <c r="T34">
        <v>360.60861199999999</v>
      </c>
      <c r="U34">
        <v>340.47805799999998</v>
      </c>
      <c r="V34">
        <v>322.67721599999999</v>
      </c>
      <c r="W34">
        <v>306.82074</v>
      </c>
      <c r="X34">
        <v>292.656677</v>
      </c>
      <c r="Y34">
        <v>279.93524200000002</v>
      </c>
      <c r="Z34">
        <v>268.63595600000002</v>
      </c>
      <c r="AA34">
        <v>258.403076</v>
      </c>
      <c r="AB34">
        <v>249.22020000000001</v>
      </c>
      <c r="AC34">
        <v>241.054306</v>
      </c>
      <c r="AD34">
        <v>233.569885</v>
      </c>
      <c r="AE34">
        <v>226.67430100000001</v>
      </c>
      <c r="AF34">
        <v>220.02392599999999</v>
      </c>
      <c r="AG34" s="91">
        <v>-6.2E-2</v>
      </c>
    </row>
    <row r="35" spans="1:33">
      <c r="A35" t="s">
        <v>2120</v>
      </c>
      <c r="B35" t="s">
        <v>3736</v>
      </c>
      <c r="C35" t="s">
        <v>3737</v>
      </c>
      <c r="D35" t="s">
        <v>2105</v>
      </c>
      <c r="F35">
        <v>0.304786</v>
      </c>
      <c r="G35">
        <v>0.26952100000000001</v>
      </c>
      <c r="H35">
        <v>0.24009</v>
      </c>
      <c r="I35">
        <v>0.21415899999999999</v>
      </c>
      <c r="J35">
        <v>0.19064700000000001</v>
      </c>
      <c r="K35">
        <v>0.169484</v>
      </c>
      <c r="L35">
        <v>0.15060999999999999</v>
      </c>
      <c r="M35">
        <v>0.13395099999999999</v>
      </c>
      <c r="N35">
        <v>0.11940099999999999</v>
      </c>
      <c r="O35">
        <v>0.106739</v>
      </c>
      <c r="P35">
        <v>9.5671999999999993E-2</v>
      </c>
      <c r="Q35">
        <v>8.6231000000000002E-2</v>
      </c>
      <c r="R35">
        <v>7.8274999999999997E-2</v>
      </c>
      <c r="S35">
        <v>7.1275000000000005E-2</v>
      </c>
      <c r="T35">
        <v>6.4934000000000006E-2</v>
      </c>
      <c r="U35">
        <v>5.9186999999999997E-2</v>
      </c>
      <c r="V35">
        <v>5.3976000000000003E-2</v>
      </c>
      <c r="W35">
        <v>4.9249000000000001E-2</v>
      </c>
      <c r="X35">
        <v>4.4957999999999998E-2</v>
      </c>
      <c r="Y35">
        <v>4.1061E-2</v>
      </c>
      <c r="Z35">
        <v>3.7520999999999999E-2</v>
      </c>
      <c r="AA35">
        <v>3.4303E-2</v>
      </c>
      <c r="AB35">
        <v>3.1376000000000001E-2</v>
      </c>
      <c r="AC35">
        <v>2.8712000000000001E-2</v>
      </c>
      <c r="AD35">
        <v>2.6287000000000001E-2</v>
      </c>
      <c r="AE35">
        <v>2.4077999999999999E-2</v>
      </c>
      <c r="AF35">
        <v>2.2065000000000001E-2</v>
      </c>
      <c r="AG35" s="91">
        <v>-9.6000000000000002E-2</v>
      </c>
    </row>
    <row r="36" spans="1:33">
      <c r="A36" t="s">
        <v>2123</v>
      </c>
      <c r="B36" t="s">
        <v>3738</v>
      </c>
      <c r="C36" t="s">
        <v>3739</v>
      </c>
      <c r="D36" t="s">
        <v>2105</v>
      </c>
      <c r="F36">
        <v>29.193622999999999</v>
      </c>
      <c r="G36">
        <v>46.883118000000003</v>
      </c>
      <c r="H36">
        <v>72.163596999999996</v>
      </c>
      <c r="I36">
        <v>105.34955600000001</v>
      </c>
      <c r="J36">
        <v>137.55737300000001</v>
      </c>
      <c r="K36">
        <v>161.12240600000001</v>
      </c>
      <c r="L36">
        <v>164.73718299999999</v>
      </c>
      <c r="M36">
        <v>171.40036000000001</v>
      </c>
      <c r="N36">
        <v>181.326065</v>
      </c>
      <c r="O36">
        <v>183.96523999999999</v>
      </c>
      <c r="P36">
        <v>189.50070199999999</v>
      </c>
      <c r="Q36">
        <v>197.57170099999999</v>
      </c>
      <c r="R36">
        <v>207.47743199999999</v>
      </c>
      <c r="S36">
        <v>218.45459</v>
      </c>
      <c r="T36">
        <v>230.42562899999999</v>
      </c>
      <c r="U36">
        <v>243.47865300000001</v>
      </c>
      <c r="V36">
        <v>256.976471</v>
      </c>
      <c r="W36">
        <v>270.49215700000002</v>
      </c>
      <c r="X36">
        <v>283.80999800000001</v>
      </c>
      <c r="Y36">
        <v>297.20404100000002</v>
      </c>
      <c r="Z36">
        <v>310.42214999999999</v>
      </c>
      <c r="AA36">
        <v>323.80087300000002</v>
      </c>
      <c r="AB36">
        <v>336.92816199999999</v>
      </c>
      <c r="AC36">
        <v>349.70022599999999</v>
      </c>
      <c r="AD36">
        <v>362.153931</v>
      </c>
      <c r="AE36">
        <v>374.337402</v>
      </c>
      <c r="AF36">
        <v>387.13504</v>
      </c>
      <c r="AG36" s="91">
        <v>0.105</v>
      </c>
    </row>
    <row r="37" spans="1:33">
      <c r="A37" t="s">
        <v>2126</v>
      </c>
      <c r="B37" t="s">
        <v>3740</v>
      </c>
      <c r="C37" t="s">
        <v>3741</v>
      </c>
      <c r="D37" t="s">
        <v>2105</v>
      </c>
      <c r="F37">
        <v>55.996479000000001</v>
      </c>
      <c r="G37">
        <v>101.541</v>
      </c>
      <c r="H37">
        <v>164.25482199999999</v>
      </c>
      <c r="I37">
        <v>242.84007299999999</v>
      </c>
      <c r="J37">
        <v>323.41137700000002</v>
      </c>
      <c r="K37">
        <v>390.88372800000002</v>
      </c>
      <c r="L37">
        <v>434.73364299999997</v>
      </c>
      <c r="M37">
        <v>480.23126200000002</v>
      </c>
      <c r="N37">
        <v>529.794128</v>
      </c>
      <c r="O37">
        <v>557.75793499999997</v>
      </c>
      <c r="P37">
        <v>590.23730499999999</v>
      </c>
      <c r="Q37">
        <v>627.13812299999995</v>
      </c>
      <c r="R37">
        <v>666.81011999999998</v>
      </c>
      <c r="S37">
        <v>707.13928199999998</v>
      </c>
      <c r="T37">
        <v>747.65612799999997</v>
      </c>
      <c r="U37">
        <v>788.294983</v>
      </c>
      <c r="V37">
        <v>827.68963599999995</v>
      </c>
      <c r="W37">
        <v>864.985229</v>
      </c>
      <c r="X37">
        <v>899.77923599999997</v>
      </c>
      <c r="Y37">
        <v>932.42382799999996</v>
      </c>
      <c r="Z37">
        <v>962.87609899999995</v>
      </c>
      <c r="AA37">
        <v>991.71551499999998</v>
      </c>
      <c r="AB37">
        <v>1018.316833</v>
      </c>
      <c r="AC37">
        <v>1042.7836910000001</v>
      </c>
      <c r="AD37">
        <v>1065.0063479999999</v>
      </c>
      <c r="AE37">
        <v>1085.4464109999999</v>
      </c>
      <c r="AF37">
        <v>1105.575928</v>
      </c>
      <c r="AG37" s="91">
        <v>0.122</v>
      </c>
    </row>
    <row r="38" spans="1:33">
      <c r="A38" t="s">
        <v>2129</v>
      </c>
      <c r="B38" t="s">
        <v>3742</v>
      </c>
      <c r="C38" t="s">
        <v>3743</v>
      </c>
      <c r="D38" t="s">
        <v>2105</v>
      </c>
      <c r="F38">
        <v>97.912818999999999</v>
      </c>
      <c r="G38">
        <v>134.01071200000001</v>
      </c>
      <c r="H38">
        <v>177.149429</v>
      </c>
      <c r="I38">
        <v>219.80748</v>
      </c>
      <c r="J38">
        <v>256.24221799999998</v>
      </c>
      <c r="K38">
        <v>276.30212399999999</v>
      </c>
      <c r="L38">
        <v>301.77990699999998</v>
      </c>
      <c r="M38">
        <v>325.33950800000002</v>
      </c>
      <c r="N38">
        <v>348.625</v>
      </c>
      <c r="O38">
        <v>359.59054600000002</v>
      </c>
      <c r="P38">
        <v>374.19546500000001</v>
      </c>
      <c r="Q38">
        <v>392.92120399999999</v>
      </c>
      <c r="R38">
        <v>409.413544</v>
      </c>
      <c r="S38">
        <v>425.30969199999998</v>
      </c>
      <c r="T38">
        <v>440.83248900000001</v>
      </c>
      <c r="U38">
        <v>456.33038299999998</v>
      </c>
      <c r="V38">
        <v>470.58193999999997</v>
      </c>
      <c r="W38">
        <v>483.10613999999998</v>
      </c>
      <c r="X38">
        <v>493.90570100000002</v>
      </c>
      <c r="Y38">
        <v>503.30599999999998</v>
      </c>
      <c r="Z38">
        <v>511.40454099999999</v>
      </c>
      <c r="AA38">
        <v>518.49438499999997</v>
      </c>
      <c r="AB38">
        <v>524.45532200000002</v>
      </c>
      <c r="AC38">
        <v>529.55364999999995</v>
      </c>
      <c r="AD38">
        <v>533.50720200000001</v>
      </c>
      <c r="AE38">
        <v>536.76220699999999</v>
      </c>
      <c r="AF38">
        <v>539.71234100000004</v>
      </c>
      <c r="AG38" s="91">
        <v>6.8000000000000005E-2</v>
      </c>
    </row>
    <row r="39" spans="1:33">
      <c r="A39" t="s">
        <v>2133</v>
      </c>
      <c r="B39" t="s">
        <v>3744</v>
      </c>
      <c r="C39" t="s">
        <v>3745</v>
      </c>
      <c r="D39" t="s">
        <v>2105</v>
      </c>
      <c r="F39">
        <v>11.816848</v>
      </c>
      <c r="G39">
        <v>50.810218999999996</v>
      </c>
      <c r="H39">
        <v>73.271743999999998</v>
      </c>
      <c r="I39">
        <v>117.075783</v>
      </c>
      <c r="J39">
        <v>153.87335200000001</v>
      </c>
      <c r="K39">
        <v>174.812759</v>
      </c>
      <c r="L39">
        <v>229.112289</v>
      </c>
      <c r="M39">
        <v>276.06066900000002</v>
      </c>
      <c r="N39">
        <v>319.51800500000002</v>
      </c>
      <c r="O39">
        <v>347.213348</v>
      </c>
      <c r="P39">
        <v>376.59454299999999</v>
      </c>
      <c r="Q39">
        <v>409.30499300000002</v>
      </c>
      <c r="R39">
        <v>453.83206200000001</v>
      </c>
      <c r="S39">
        <v>494.26196299999998</v>
      </c>
      <c r="T39">
        <v>531.905396</v>
      </c>
      <c r="U39">
        <v>567.30883800000004</v>
      </c>
      <c r="V39">
        <v>600.24633800000004</v>
      </c>
      <c r="W39">
        <v>630.32580600000006</v>
      </c>
      <c r="X39">
        <v>657.58557099999996</v>
      </c>
      <c r="Y39">
        <v>682.30548099999999</v>
      </c>
      <c r="Z39">
        <v>704.52813700000002</v>
      </c>
      <c r="AA39">
        <v>724.65411400000005</v>
      </c>
      <c r="AB39">
        <v>742.43994099999998</v>
      </c>
      <c r="AC39">
        <v>758.198486</v>
      </c>
      <c r="AD39">
        <v>771.72662400000002</v>
      </c>
      <c r="AE39">
        <v>783.55999799999995</v>
      </c>
      <c r="AF39">
        <v>794.37731900000006</v>
      </c>
      <c r="AG39" s="91">
        <v>0.17599999999999999</v>
      </c>
    </row>
    <row r="40" spans="1:33">
      <c r="A40" t="s">
        <v>2137</v>
      </c>
      <c r="B40" t="s">
        <v>3746</v>
      </c>
      <c r="C40" t="s">
        <v>3747</v>
      </c>
      <c r="D40" t="s">
        <v>2105</v>
      </c>
      <c r="F40">
        <v>0</v>
      </c>
      <c r="G40">
        <v>0</v>
      </c>
      <c r="H40">
        <v>0</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t="s">
        <v>549</v>
      </c>
    </row>
    <row r="41" spans="1:33">
      <c r="A41" t="s">
        <v>2141</v>
      </c>
      <c r="B41" t="s">
        <v>3748</v>
      </c>
      <c r="C41" t="s">
        <v>3749</v>
      </c>
      <c r="D41" t="s">
        <v>2105</v>
      </c>
      <c r="F41">
        <v>333.523438</v>
      </c>
      <c r="G41">
        <v>425.20144699999997</v>
      </c>
      <c r="H41">
        <v>504.40875199999999</v>
      </c>
      <c r="I41">
        <v>570.01074200000005</v>
      </c>
      <c r="J41">
        <v>625.60528599999998</v>
      </c>
      <c r="K41">
        <v>677.85968000000003</v>
      </c>
      <c r="L41">
        <v>738.84222399999999</v>
      </c>
      <c r="M41">
        <v>791.16101100000003</v>
      </c>
      <c r="N41">
        <v>838.12988299999995</v>
      </c>
      <c r="O41">
        <v>892.63708499999996</v>
      </c>
      <c r="P41">
        <v>938.61102300000005</v>
      </c>
      <c r="Q41">
        <v>981.43957499999999</v>
      </c>
      <c r="R41">
        <v>1021.3232420000001</v>
      </c>
      <c r="S41">
        <v>1057.832764</v>
      </c>
      <c r="T41">
        <v>1091.7021480000001</v>
      </c>
      <c r="U41">
        <v>1123.2170410000001</v>
      </c>
      <c r="V41">
        <v>1153.5466309999999</v>
      </c>
      <c r="W41">
        <v>1181.3538820000001</v>
      </c>
      <c r="X41">
        <v>1207.1405030000001</v>
      </c>
      <c r="Y41">
        <v>1230.2967530000001</v>
      </c>
      <c r="Z41">
        <v>1252.8519289999999</v>
      </c>
      <c r="AA41">
        <v>1274.3450929999999</v>
      </c>
      <c r="AB41">
        <v>1295.3204350000001</v>
      </c>
      <c r="AC41">
        <v>1316.1180420000001</v>
      </c>
      <c r="AD41">
        <v>1335.119995</v>
      </c>
      <c r="AE41">
        <v>1353.2185059999999</v>
      </c>
      <c r="AF41">
        <v>1369.207275</v>
      </c>
      <c r="AG41" s="91">
        <v>5.6000000000000001E-2</v>
      </c>
    </row>
    <row r="42" spans="1:33">
      <c r="A42" t="s">
        <v>2145</v>
      </c>
      <c r="B42" t="s">
        <v>3750</v>
      </c>
      <c r="C42" t="s">
        <v>3751</v>
      </c>
      <c r="D42" t="s">
        <v>2105</v>
      </c>
      <c r="F42">
        <v>2.4554840000000002</v>
      </c>
      <c r="G42">
        <v>2.287175</v>
      </c>
      <c r="H42">
        <v>2.1252430000000002</v>
      </c>
      <c r="I42">
        <v>1.9716119999999999</v>
      </c>
      <c r="J42">
        <v>1.831831</v>
      </c>
      <c r="K42">
        <v>1.71017</v>
      </c>
      <c r="L42">
        <v>1.5955760000000001</v>
      </c>
      <c r="M42">
        <v>1.4848509999999999</v>
      </c>
      <c r="N42">
        <v>1.3787309999999999</v>
      </c>
      <c r="O42">
        <v>1.2786459999999999</v>
      </c>
      <c r="P42">
        <v>1.185225</v>
      </c>
      <c r="Q42">
        <v>1.098376</v>
      </c>
      <c r="R42">
        <v>1.02034</v>
      </c>
      <c r="S42">
        <v>0.95485399999999998</v>
      </c>
      <c r="T42">
        <v>0.89369699999999996</v>
      </c>
      <c r="U42">
        <v>0.83906000000000003</v>
      </c>
      <c r="V42">
        <v>0.78777399999999997</v>
      </c>
      <c r="W42">
        <v>0.73963400000000001</v>
      </c>
      <c r="X42">
        <v>0.69444700000000004</v>
      </c>
      <c r="Y42">
        <v>0.65202899999999997</v>
      </c>
      <c r="Z42">
        <v>0.61221199999999998</v>
      </c>
      <c r="AA42">
        <v>0.57483399999999996</v>
      </c>
      <c r="AB42">
        <v>0.53974699999999998</v>
      </c>
      <c r="AC42">
        <v>0.50680899999999995</v>
      </c>
      <c r="AD42">
        <v>0.47588799999999998</v>
      </c>
      <c r="AE42">
        <v>0.44685900000000001</v>
      </c>
      <c r="AF42">
        <v>0.41960799999999998</v>
      </c>
      <c r="AG42" s="91">
        <v>-6.6000000000000003E-2</v>
      </c>
    </row>
    <row r="43" spans="1:33">
      <c r="A43" t="s">
        <v>2149</v>
      </c>
      <c r="B43" t="s">
        <v>3752</v>
      </c>
      <c r="C43" t="s">
        <v>3753</v>
      </c>
      <c r="D43" t="s">
        <v>2105</v>
      </c>
      <c r="F43">
        <v>1.8494280000000001</v>
      </c>
      <c r="G43">
        <v>1.7358819999999999</v>
      </c>
      <c r="H43">
        <v>1.6293310000000001</v>
      </c>
      <c r="I43">
        <v>1.529345</v>
      </c>
      <c r="J43">
        <v>1.435516</v>
      </c>
      <c r="K43">
        <v>1.347464</v>
      </c>
      <c r="L43">
        <v>1.2648330000000001</v>
      </c>
      <c r="M43">
        <v>1.187287</v>
      </c>
      <c r="N43">
        <v>1.1145119999999999</v>
      </c>
      <c r="O43">
        <v>1.046214</v>
      </c>
      <c r="P43">
        <v>0.98211599999999999</v>
      </c>
      <c r="Q43">
        <v>0.92195899999999997</v>
      </c>
      <c r="R43">
        <v>0.86550000000000005</v>
      </c>
      <c r="S43">
        <v>0.81251099999999998</v>
      </c>
      <c r="T43">
        <v>0.76277700000000004</v>
      </c>
      <c r="U43">
        <v>0.71609800000000001</v>
      </c>
      <c r="V43">
        <v>0.67228600000000005</v>
      </c>
      <c r="W43">
        <v>0.63116399999999995</v>
      </c>
      <c r="X43">
        <v>0.59256600000000004</v>
      </c>
      <c r="Y43">
        <v>0.55633699999999997</v>
      </c>
      <c r="Z43">
        <v>0.52233099999999999</v>
      </c>
      <c r="AA43">
        <v>0.49041000000000001</v>
      </c>
      <c r="AB43">
        <v>0.460447</v>
      </c>
      <c r="AC43">
        <v>0.43232199999999998</v>
      </c>
      <c r="AD43">
        <v>0.40592</v>
      </c>
      <c r="AE43">
        <v>0.38113599999999997</v>
      </c>
      <c r="AF43">
        <v>0.35787099999999999</v>
      </c>
      <c r="AG43" s="91">
        <v>-6.0999999999999999E-2</v>
      </c>
    </row>
    <row r="44" spans="1:33">
      <c r="A44" t="s">
        <v>2153</v>
      </c>
      <c r="B44" t="s">
        <v>3754</v>
      </c>
      <c r="C44" t="s">
        <v>3755</v>
      </c>
      <c r="D44" t="s">
        <v>2105</v>
      </c>
      <c r="F44">
        <v>4.6614789999999999</v>
      </c>
      <c r="G44">
        <v>4.2481010000000001</v>
      </c>
      <c r="H44">
        <v>3.9314930000000001</v>
      </c>
      <c r="I44">
        <v>3.6802589999999999</v>
      </c>
      <c r="J44">
        <v>3.4544060000000001</v>
      </c>
      <c r="K44">
        <v>3.2424620000000002</v>
      </c>
      <c r="L44">
        <v>3.0435690000000002</v>
      </c>
      <c r="M44">
        <v>2.8569200000000001</v>
      </c>
      <c r="N44">
        <v>2.681759</v>
      </c>
      <c r="O44">
        <v>2.5173749999999999</v>
      </c>
      <c r="P44">
        <v>2.363102</v>
      </c>
      <c r="Q44">
        <v>2.218318</v>
      </c>
      <c r="R44">
        <v>2.0824370000000001</v>
      </c>
      <c r="S44">
        <v>1.9549080000000001</v>
      </c>
      <c r="T44">
        <v>1.8352170000000001</v>
      </c>
      <c r="U44">
        <v>1.72288</v>
      </c>
      <c r="V44">
        <v>1.617443</v>
      </c>
      <c r="W44">
        <v>1.5184820000000001</v>
      </c>
      <c r="X44">
        <v>1.425597</v>
      </c>
      <c r="Y44">
        <v>1.338414</v>
      </c>
      <c r="Z44">
        <v>1.2565820000000001</v>
      </c>
      <c r="AA44">
        <v>1.17977</v>
      </c>
      <c r="AB44">
        <v>1.1076699999999999</v>
      </c>
      <c r="AC44">
        <v>1.039992</v>
      </c>
      <c r="AD44">
        <v>0.97646299999999997</v>
      </c>
      <c r="AE44">
        <v>0.91682900000000001</v>
      </c>
      <c r="AF44">
        <v>0.86084899999999998</v>
      </c>
      <c r="AG44" s="91">
        <v>-6.3E-2</v>
      </c>
    </row>
    <row r="45" spans="1:33">
      <c r="A45" t="s">
        <v>2157</v>
      </c>
      <c r="B45" t="s">
        <v>3756</v>
      </c>
      <c r="C45" t="s">
        <v>3757</v>
      </c>
      <c r="D45" t="s">
        <v>2105</v>
      </c>
      <c r="F45">
        <v>4.3379099999999999</v>
      </c>
      <c r="G45">
        <v>4.0715789999999998</v>
      </c>
      <c r="H45">
        <v>3.8216589999999999</v>
      </c>
      <c r="I45">
        <v>3.5871339999999998</v>
      </c>
      <c r="J45">
        <v>3.3670529999999999</v>
      </c>
      <c r="K45">
        <v>3.160523</v>
      </c>
      <c r="L45">
        <v>2.966707</v>
      </c>
      <c r="M45">
        <v>2.784818</v>
      </c>
      <c r="N45">
        <v>2.6141209999999999</v>
      </c>
      <c r="O45">
        <v>2.4539240000000002</v>
      </c>
      <c r="P45">
        <v>2.303579</v>
      </c>
      <c r="Q45">
        <v>2.1624780000000001</v>
      </c>
      <c r="R45">
        <v>2.0300509999999998</v>
      </c>
      <c r="S45">
        <v>1.905762</v>
      </c>
      <c r="T45">
        <v>1.78911</v>
      </c>
      <c r="U45">
        <v>1.6796230000000001</v>
      </c>
      <c r="V45">
        <v>1.5768599999999999</v>
      </c>
      <c r="W45">
        <v>1.480407</v>
      </c>
      <c r="X45">
        <v>1.3898740000000001</v>
      </c>
      <c r="Y45">
        <v>1.304897</v>
      </c>
      <c r="Z45">
        <v>1.2251339999999999</v>
      </c>
      <c r="AA45">
        <v>1.150264</v>
      </c>
      <c r="AB45">
        <v>1.079985</v>
      </c>
      <c r="AC45">
        <v>1.0140150000000001</v>
      </c>
      <c r="AD45">
        <v>0.95208899999999996</v>
      </c>
      <c r="AE45">
        <v>0.893957</v>
      </c>
      <c r="AF45">
        <v>0.83938800000000002</v>
      </c>
      <c r="AG45" s="91">
        <v>-6.0999999999999999E-2</v>
      </c>
    </row>
    <row r="46" spans="1:33">
      <c r="A46" t="s">
        <v>2160</v>
      </c>
      <c r="B46" t="s">
        <v>3758</v>
      </c>
      <c r="C46" t="s">
        <v>3759</v>
      </c>
      <c r="D46" t="s">
        <v>2105</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2164</v>
      </c>
      <c r="B47" t="s">
        <v>3760</v>
      </c>
      <c r="C47" t="s">
        <v>3761</v>
      </c>
      <c r="D47" t="s">
        <v>2105</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2233</v>
      </c>
      <c r="B48" t="s">
        <v>3762</v>
      </c>
      <c r="C48" t="s">
        <v>3763</v>
      </c>
      <c r="D48" t="s">
        <v>2105</v>
      </c>
      <c r="F48">
        <v>1697.0936280000001</v>
      </c>
      <c r="G48">
        <v>1817.2886960000001</v>
      </c>
      <c r="H48">
        <v>1972.378418</v>
      </c>
      <c r="I48">
        <v>2161.1110840000001</v>
      </c>
      <c r="J48">
        <v>2332.6914059999999</v>
      </c>
      <c r="K48">
        <v>2452.475586</v>
      </c>
      <c r="L48">
        <v>2567.5112300000001</v>
      </c>
      <c r="M48">
        <v>2677.1489259999998</v>
      </c>
      <c r="N48">
        <v>2792.4487300000001</v>
      </c>
      <c r="O48">
        <v>2868.2006839999999</v>
      </c>
      <c r="P48">
        <v>2953.9499510000001</v>
      </c>
      <c r="Q48">
        <v>3056.5666500000002</v>
      </c>
      <c r="R48">
        <v>3175.3781739999999</v>
      </c>
      <c r="S48">
        <v>3292.2641600000002</v>
      </c>
      <c r="T48">
        <v>3408.4760740000002</v>
      </c>
      <c r="U48">
        <v>3524.1247560000002</v>
      </c>
      <c r="V48">
        <v>3636.4267580000001</v>
      </c>
      <c r="W48">
        <v>3741.5029300000001</v>
      </c>
      <c r="X48">
        <v>3839.0251459999999</v>
      </c>
      <c r="Y48">
        <v>3929.3642580000001</v>
      </c>
      <c r="Z48">
        <v>4014.3725589999999</v>
      </c>
      <c r="AA48">
        <v>4094.8427729999999</v>
      </c>
      <c r="AB48">
        <v>4169.9003910000001</v>
      </c>
      <c r="AC48">
        <v>4240.4301759999998</v>
      </c>
      <c r="AD48">
        <v>4303.9208980000003</v>
      </c>
      <c r="AE48">
        <v>4362.6616210000002</v>
      </c>
      <c r="AF48">
        <v>4418.5317379999997</v>
      </c>
      <c r="AG48" s="91">
        <v>3.6999999999999998E-2</v>
      </c>
    </row>
    <row r="49" spans="1:33">
      <c r="A49" t="s">
        <v>3764</v>
      </c>
      <c r="B49" t="s">
        <v>3765</v>
      </c>
      <c r="C49" t="s">
        <v>3766</v>
      </c>
      <c r="D49" t="s">
        <v>2105</v>
      </c>
      <c r="F49">
        <v>10758.671875</v>
      </c>
      <c r="G49">
        <v>10921.777344</v>
      </c>
      <c r="H49">
        <v>11164.371094</v>
      </c>
      <c r="I49">
        <v>11411.09375</v>
      </c>
      <c r="J49">
        <v>11581.231444999999</v>
      </c>
      <c r="K49">
        <v>11699.950194999999</v>
      </c>
      <c r="L49">
        <v>11773.894531</v>
      </c>
      <c r="M49">
        <v>11808.994140999999</v>
      </c>
      <c r="N49">
        <v>11843.488281</v>
      </c>
      <c r="O49">
        <v>11900.560546999999</v>
      </c>
      <c r="P49">
        <v>11922.306640999999</v>
      </c>
      <c r="Q49">
        <v>11948.512694999999</v>
      </c>
      <c r="R49">
        <v>11977.622069999999</v>
      </c>
      <c r="S49">
        <v>11997.978515999999</v>
      </c>
      <c r="T49">
        <v>12015.03125</v>
      </c>
      <c r="U49">
        <v>12031.545898</v>
      </c>
      <c r="V49">
        <v>12050.678711</v>
      </c>
      <c r="W49">
        <v>12059.722656</v>
      </c>
      <c r="X49">
        <v>12060.015625</v>
      </c>
      <c r="Y49">
        <v>12048.09375</v>
      </c>
      <c r="Z49">
        <v>12035.478515999999</v>
      </c>
      <c r="AA49">
        <v>12019.073242</v>
      </c>
      <c r="AB49">
        <v>12000.009765999999</v>
      </c>
      <c r="AC49">
        <v>11980.414062</v>
      </c>
      <c r="AD49">
        <v>11949.496094</v>
      </c>
      <c r="AE49">
        <v>11912.869140999999</v>
      </c>
      <c r="AF49">
        <v>11866.446289</v>
      </c>
      <c r="AG49" s="91">
        <v>4.0000000000000001E-3</v>
      </c>
    </row>
    <row r="50" spans="1:33">
      <c r="A50" t="s">
        <v>3218</v>
      </c>
      <c r="B50" t="s">
        <v>3767</v>
      </c>
      <c r="C50" t="s">
        <v>3768</v>
      </c>
      <c r="D50" t="s">
        <v>2105</v>
      </c>
      <c r="F50">
        <v>16727.667968999998</v>
      </c>
      <c r="G50">
        <v>16756.4375</v>
      </c>
      <c r="H50">
        <v>16872.21875</v>
      </c>
      <c r="I50">
        <v>16972.146484000001</v>
      </c>
      <c r="J50">
        <v>16962.730468999998</v>
      </c>
      <c r="K50">
        <v>16926.787109000001</v>
      </c>
      <c r="L50">
        <v>16876.984375</v>
      </c>
      <c r="M50">
        <v>16793.287109000001</v>
      </c>
      <c r="N50">
        <v>16716.441406000002</v>
      </c>
      <c r="O50">
        <v>16674.269531000002</v>
      </c>
      <c r="P50">
        <v>16655.951172000001</v>
      </c>
      <c r="Q50">
        <v>16637.394531000002</v>
      </c>
      <c r="R50">
        <v>16615.115234000001</v>
      </c>
      <c r="S50">
        <v>16590.847656000002</v>
      </c>
      <c r="T50">
        <v>16576.015625</v>
      </c>
      <c r="U50">
        <v>16570.712890999999</v>
      </c>
      <c r="V50">
        <v>16562.277343999998</v>
      </c>
      <c r="W50">
        <v>16539.519531000002</v>
      </c>
      <c r="X50">
        <v>16506.873047000001</v>
      </c>
      <c r="Y50">
        <v>16464.835938</v>
      </c>
      <c r="Z50">
        <v>16421.207031000002</v>
      </c>
      <c r="AA50">
        <v>16378.865234000001</v>
      </c>
      <c r="AB50">
        <v>16329.53125</v>
      </c>
      <c r="AC50">
        <v>16276.382812</v>
      </c>
      <c r="AD50">
        <v>16209.28125</v>
      </c>
      <c r="AE50">
        <v>16136.900390999999</v>
      </c>
      <c r="AF50">
        <v>16066.762694999999</v>
      </c>
      <c r="AG50" s="91">
        <v>-2E-3</v>
      </c>
    </row>
    <row r="51" spans="1:33">
      <c r="A51" t="s">
        <v>1221</v>
      </c>
      <c r="B51" t="s">
        <v>3769</v>
      </c>
      <c r="C51" t="s">
        <v>3770</v>
      </c>
      <c r="D51" t="s">
        <v>2105</v>
      </c>
      <c r="F51">
        <v>7855.1132809999999</v>
      </c>
      <c r="G51">
        <v>7665.2778319999998</v>
      </c>
      <c r="H51">
        <v>7542.0371089999999</v>
      </c>
      <c r="I51">
        <v>7458.8955079999996</v>
      </c>
      <c r="J51">
        <v>7381.9428710000002</v>
      </c>
      <c r="K51">
        <v>7305.078125</v>
      </c>
      <c r="L51">
        <v>7231.6528319999998</v>
      </c>
      <c r="M51">
        <v>7145.1933589999999</v>
      </c>
      <c r="N51">
        <v>7057.2055659999996</v>
      </c>
      <c r="O51">
        <v>6962.4838870000003</v>
      </c>
      <c r="P51">
        <v>6857.5385740000002</v>
      </c>
      <c r="Q51">
        <v>6737.0883789999998</v>
      </c>
      <c r="R51">
        <v>6609.517578</v>
      </c>
      <c r="S51">
        <v>6471.2866210000002</v>
      </c>
      <c r="T51">
        <v>6324.4775390000004</v>
      </c>
      <c r="U51">
        <v>6176.3608400000003</v>
      </c>
      <c r="V51">
        <v>6024.8154299999997</v>
      </c>
      <c r="W51">
        <v>5867.7143550000001</v>
      </c>
      <c r="X51">
        <v>5707.9418949999999</v>
      </c>
      <c r="Y51">
        <v>5552.0722660000001</v>
      </c>
      <c r="Z51">
        <v>5403.2841799999997</v>
      </c>
      <c r="AA51">
        <v>5252.5429690000001</v>
      </c>
      <c r="AB51">
        <v>5096.5878910000001</v>
      </c>
      <c r="AC51">
        <v>4938.9458009999998</v>
      </c>
      <c r="AD51">
        <v>4781.4506840000004</v>
      </c>
      <c r="AE51">
        <v>4618.0205079999996</v>
      </c>
      <c r="AF51">
        <v>4445.1220700000003</v>
      </c>
      <c r="AG51" s="91">
        <v>-2.1999999999999999E-2</v>
      </c>
    </row>
    <row r="52" spans="1:33">
      <c r="A52" t="s">
        <v>955</v>
      </c>
      <c r="B52" t="s">
        <v>3771</v>
      </c>
      <c r="C52" t="s">
        <v>3772</v>
      </c>
      <c r="D52" t="s">
        <v>2105</v>
      </c>
      <c r="F52">
        <v>5019.189453</v>
      </c>
      <c r="G52">
        <v>4921.7592770000001</v>
      </c>
      <c r="H52">
        <v>4824.1694340000004</v>
      </c>
      <c r="I52">
        <v>4722.1992190000001</v>
      </c>
      <c r="J52">
        <v>4612.9482420000004</v>
      </c>
      <c r="K52">
        <v>4494.3481449999999</v>
      </c>
      <c r="L52">
        <v>4367.1333009999998</v>
      </c>
      <c r="M52">
        <v>4225.6899409999996</v>
      </c>
      <c r="N52">
        <v>4089.4565429999998</v>
      </c>
      <c r="O52">
        <v>3940.4841310000002</v>
      </c>
      <c r="P52">
        <v>3786.7536620000001</v>
      </c>
      <c r="Q52">
        <v>3621.6906739999999</v>
      </c>
      <c r="R52">
        <v>3452.0083009999998</v>
      </c>
      <c r="S52">
        <v>3278.1594239999999</v>
      </c>
      <c r="T52">
        <v>3098.8549800000001</v>
      </c>
      <c r="U52">
        <v>2921.928711</v>
      </c>
      <c r="V52">
        <v>2743.2478030000002</v>
      </c>
      <c r="W52">
        <v>2576.4331050000001</v>
      </c>
      <c r="X52">
        <v>2419.2429200000001</v>
      </c>
      <c r="Y52">
        <v>2284.141357</v>
      </c>
      <c r="Z52">
        <v>2165.0585940000001</v>
      </c>
      <c r="AA52">
        <v>2049.0903320000002</v>
      </c>
      <c r="AB52">
        <v>1935.6875</v>
      </c>
      <c r="AC52">
        <v>1827.8242190000001</v>
      </c>
      <c r="AD52">
        <v>1724.5014650000001</v>
      </c>
      <c r="AE52">
        <v>1614.953125</v>
      </c>
      <c r="AF52">
        <v>1504.0860600000001</v>
      </c>
      <c r="AG52" s="91">
        <v>-4.4999999999999998E-2</v>
      </c>
    </row>
    <row r="53" spans="1:33">
      <c r="A53" t="s">
        <v>970</v>
      </c>
      <c r="B53" t="s">
        <v>3773</v>
      </c>
      <c r="C53" t="s">
        <v>3774</v>
      </c>
      <c r="D53" t="s">
        <v>2105</v>
      </c>
      <c r="F53">
        <v>2.9177000000000002E-2</v>
      </c>
      <c r="G53">
        <v>2.7893999999999999E-2</v>
      </c>
      <c r="H53">
        <v>2.8336E-2</v>
      </c>
      <c r="I53">
        <v>3.0077E-2</v>
      </c>
      <c r="J53">
        <v>3.2547E-2</v>
      </c>
      <c r="K53">
        <v>3.5536999999999999E-2</v>
      </c>
      <c r="L53">
        <v>3.8737000000000001E-2</v>
      </c>
      <c r="M53">
        <v>4.2036999999999998E-2</v>
      </c>
      <c r="N53">
        <v>4.5574000000000003E-2</v>
      </c>
      <c r="O53">
        <v>4.9294999999999999E-2</v>
      </c>
      <c r="P53">
        <v>5.287E-2</v>
      </c>
      <c r="Q53">
        <v>5.6437000000000001E-2</v>
      </c>
      <c r="R53">
        <v>6.0086000000000001E-2</v>
      </c>
      <c r="S53">
        <v>6.3736000000000001E-2</v>
      </c>
      <c r="T53">
        <v>6.7337999999999995E-2</v>
      </c>
      <c r="U53">
        <v>7.0847999999999994E-2</v>
      </c>
      <c r="V53">
        <v>7.4158000000000002E-2</v>
      </c>
      <c r="W53">
        <v>7.7238000000000001E-2</v>
      </c>
      <c r="X53">
        <v>8.0093999999999999E-2</v>
      </c>
      <c r="Y53">
        <v>8.2702999999999999E-2</v>
      </c>
      <c r="Z53">
        <v>8.5087999999999997E-2</v>
      </c>
      <c r="AA53">
        <v>8.7237999999999996E-2</v>
      </c>
      <c r="AB53">
        <v>8.9149999999999993E-2</v>
      </c>
      <c r="AC53">
        <v>9.0864E-2</v>
      </c>
      <c r="AD53">
        <v>9.2346999999999999E-2</v>
      </c>
      <c r="AE53">
        <v>9.3637999999999999E-2</v>
      </c>
      <c r="AF53">
        <v>9.4775999999999999E-2</v>
      </c>
      <c r="AG53" s="91">
        <v>4.5999999999999999E-2</v>
      </c>
    </row>
    <row r="54" spans="1:33">
      <c r="A54" t="s">
        <v>985</v>
      </c>
      <c r="B54" t="s">
        <v>3775</v>
      </c>
      <c r="C54" t="s">
        <v>3776</v>
      </c>
      <c r="D54" t="s">
        <v>2105</v>
      </c>
      <c r="F54">
        <v>14.902305999999999</v>
      </c>
      <c r="G54">
        <v>17.576094000000001</v>
      </c>
      <c r="H54">
        <v>20.585961999999999</v>
      </c>
      <c r="I54">
        <v>23.665554</v>
      </c>
      <c r="J54">
        <v>26.919802000000001</v>
      </c>
      <c r="K54">
        <v>30.452202</v>
      </c>
      <c r="L54">
        <v>34.228214000000001</v>
      </c>
      <c r="M54">
        <v>38.143214999999998</v>
      </c>
      <c r="N54">
        <v>42.358657999999998</v>
      </c>
      <c r="O54">
        <v>46.960566999999998</v>
      </c>
      <c r="P54">
        <v>52.145308999999997</v>
      </c>
      <c r="Q54">
        <v>57.921512999999997</v>
      </c>
      <c r="R54">
        <v>64.438721000000001</v>
      </c>
      <c r="S54">
        <v>71.862915000000001</v>
      </c>
      <c r="T54">
        <v>80.503356999999994</v>
      </c>
      <c r="U54">
        <v>90.419799999999995</v>
      </c>
      <c r="V54">
        <v>101.53952</v>
      </c>
      <c r="W54">
        <v>113.773949</v>
      </c>
      <c r="X54">
        <v>126.754311</v>
      </c>
      <c r="Y54">
        <v>140.46791099999999</v>
      </c>
      <c r="Z54">
        <v>154.83050499999999</v>
      </c>
      <c r="AA54">
        <v>169.555542</v>
      </c>
      <c r="AB54">
        <v>184.507767</v>
      </c>
      <c r="AC54">
        <v>199.626755</v>
      </c>
      <c r="AD54">
        <v>214.75408899999999</v>
      </c>
      <c r="AE54">
        <v>229.751678</v>
      </c>
      <c r="AF54">
        <v>244.68684400000001</v>
      </c>
      <c r="AG54" s="91">
        <v>0.114</v>
      </c>
    </row>
    <row r="55" spans="1:33">
      <c r="A55" t="s">
        <v>3230</v>
      </c>
      <c r="B55" t="s">
        <v>3777</v>
      </c>
      <c r="C55" t="s">
        <v>3778</v>
      </c>
      <c r="D55" t="s">
        <v>2105</v>
      </c>
      <c r="F55">
        <v>1675.231567</v>
      </c>
      <c r="G55">
        <v>1730.6750489999999</v>
      </c>
      <c r="H55">
        <v>1783.8242190000001</v>
      </c>
      <c r="I55">
        <v>1831.4544679999999</v>
      </c>
      <c r="J55">
        <v>1871.336914</v>
      </c>
      <c r="K55">
        <v>1903.2607419999999</v>
      </c>
      <c r="L55">
        <v>1927.773682</v>
      </c>
      <c r="M55">
        <v>1944.653198</v>
      </c>
      <c r="N55">
        <v>1955.0585940000001</v>
      </c>
      <c r="O55">
        <v>1961.609741</v>
      </c>
      <c r="P55">
        <v>1964.1290280000001</v>
      </c>
      <c r="Q55">
        <v>1963.711914</v>
      </c>
      <c r="R55">
        <v>1961.604736</v>
      </c>
      <c r="S55">
        <v>1957.994751</v>
      </c>
      <c r="T55">
        <v>1953.357422</v>
      </c>
      <c r="U55">
        <v>1948.336914</v>
      </c>
      <c r="V55">
        <v>1942.3992920000001</v>
      </c>
      <c r="W55">
        <v>1935.624268</v>
      </c>
      <c r="X55">
        <v>1928.533081</v>
      </c>
      <c r="Y55">
        <v>1920.6376949999999</v>
      </c>
      <c r="Z55">
        <v>1908.769775</v>
      </c>
      <c r="AA55">
        <v>1892.4993899999999</v>
      </c>
      <c r="AB55">
        <v>1874.248047</v>
      </c>
      <c r="AC55">
        <v>1852.163086</v>
      </c>
      <c r="AD55">
        <v>1827.4487300000001</v>
      </c>
      <c r="AE55">
        <v>1796.4149170000001</v>
      </c>
      <c r="AF55">
        <v>1764.8702390000001</v>
      </c>
      <c r="AG55" s="91">
        <v>2E-3</v>
      </c>
    </row>
    <row r="56" spans="1:33">
      <c r="A56" t="s">
        <v>2271</v>
      </c>
      <c r="B56" t="s">
        <v>3779</v>
      </c>
      <c r="C56" t="s">
        <v>3780</v>
      </c>
      <c r="D56" t="s">
        <v>2105</v>
      </c>
      <c r="F56">
        <v>39.214866999999998</v>
      </c>
      <c r="G56">
        <v>55.817169</v>
      </c>
      <c r="H56">
        <v>73.137619000000001</v>
      </c>
      <c r="I56">
        <v>90.519867000000005</v>
      </c>
      <c r="J56">
        <v>107.33844000000001</v>
      </c>
      <c r="K56">
        <v>123.803017</v>
      </c>
      <c r="L56">
        <v>139.94560200000001</v>
      </c>
      <c r="M56">
        <v>159.49374399999999</v>
      </c>
      <c r="N56">
        <v>182.792282</v>
      </c>
      <c r="O56">
        <v>208.52500900000001</v>
      </c>
      <c r="P56">
        <v>238.42692600000001</v>
      </c>
      <c r="Q56">
        <v>274.92523199999999</v>
      </c>
      <c r="R56">
        <v>317.51724200000001</v>
      </c>
      <c r="S56">
        <v>365.99771099999998</v>
      </c>
      <c r="T56">
        <v>419.79144300000002</v>
      </c>
      <c r="U56">
        <v>478.25216699999999</v>
      </c>
      <c r="V56">
        <v>539.66424600000005</v>
      </c>
      <c r="W56">
        <v>605.26666299999999</v>
      </c>
      <c r="X56">
        <v>673.98651099999995</v>
      </c>
      <c r="Y56">
        <v>745.78527799999995</v>
      </c>
      <c r="Z56">
        <v>819.63543700000002</v>
      </c>
      <c r="AA56">
        <v>893.70117200000004</v>
      </c>
      <c r="AB56">
        <v>967.68975799999998</v>
      </c>
      <c r="AC56">
        <v>1040.8363039999999</v>
      </c>
      <c r="AD56">
        <v>1111.6138920000001</v>
      </c>
      <c r="AE56">
        <v>1180.5131839999999</v>
      </c>
      <c r="AF56">
        <v>1248.1435550000001</v>
      </c>
      <c r="AG56" s="91">
        <v>0.14199999999999999</v>
      </c>
    </row>
    <row r="57" spans="1:33">
      <c r="A57" t="s">
        <v>3235</v>
      </c>
      <c r="B57" t="s">
        <v>3781</v>
      </c>
      <c r="C57" t="s">
        <v>3782</v>
      </c>
      <c r="D57" t="s">
        <v>2105</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0</v>
      </c>
      <c r="AG57" t="s">
        <v>549</v>
      </c>
    </row>
    <row r="58" spans="1:33">
      <c r="A58" t="s">
        <v>3238</v>
      </c>
      <c r="B58" t="s">
        <v>3783</v>
      </c>
      <c r="C58" t="s">
        <v>3784</v>
      </c>
      <c r="D58" t="s">
        <v>2105</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0</v>
      </c>
      <c r="AG58" t="s">
        <v>549</v>
      </c>
    </row>
    <row r="59" spans="1:33">
      <c r="A59" t="s">
        <v>2287</v>
      </c>
      <c r="B59" t="s">
        <v>3785</v>
      </c>
      <c r="C59" t="s">
        <v>3786</v>
      </c>
      <c r="D59" t="s">
        <v>2105</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3348</v>
      </c>
      <c r="B60" t="s">
        <v>3787</v>
      </c>
      <c r="C60" t="s">
        <v>3788</v>
      </c>
      <c r="D60" t="s">
        <v>2105</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3351</v>
      </c>
      <c r="B61" t="s">
        <v>3789</v>
      </c>
      <c r="C61" t="s">
        <v>3790</v>
      </c>
      <c r="D61" t="s">
        <v>2105</v>
      </c>
      <c r="F61">
        <v>0</v>
      </c>
      <c r="G61">
        <v>1.8639939999999999</v>
      </c>
      <c r="H61">
        <v>4.4663040000000001</v>
      </c>
      <c r="I61">
        <v>8.0814699999999995</v>
      </c>
      <c r="J61">
        <v>22.056372</v>
      </c>
      <c r="K61">
        <v>48.933228</v>
      </c>
      <c r="L61">
        <v>87.077995000000001</v>
      </c>
      <c r="M61">
        <v>138.116333</v>
      </c>
      <c r="N61">
        <v>199.388733</v>
      </c>
      <c r="O61">
        <v>268.62094100000002</v>
      </c>
      <c r="P61">
        <v>344.759705</v>
      </c>
      <c r="Q61">
        <v>431.41665599999999</v>
      </c>
      <c r="R61">
        <v>522.13275099999998</v>
      </c>
      <c r="S61">
        <v>615.81591800000001</v>
      </c>
      <c r="T61">
        <v>715.17797900000005</v>
      </c>
      <c r="U61">
        <v>819.816101</v>
      </c>
      <c r="V61">
        <v>929.444885</v>
      </c>
      <c r="W61">
        <v>1047.6220699999999</v>
      </c>
      <c r="X61">
        <v>1170.4960940000001</v>
      </c>
      <c r="Y61">
        <v>1294.7873540000001</v>
      </c>
      <c r="Z61">
        <v>1421.6793210000001</v>
      </c>
      <c r="AA61">
        <v>1552.3092039999999</v>
      </c>
      <c r="AB61">
        <v>1686.1538089999999</v>
      </c>
      <c r="AC61">
        <v>1823.432495</v>
      </c>
      <c r="AD61">
        <v>1960.1687010000001</v>
      </c>
      <c r="AE61">
        <v>2097.6840820000002</v>
      </c>
      <c r="AF61">
        <v>2239.413086</v>
      </c>
      <c r="AG61" t="s">
        <v>549</v>
      </c>
    </row>
    <row r="62" spans="1:33">
      <c r="A62" t="s">
        <v>3354</v>
      </c>
      <c r="B62" t="s">
        <v>3791</v>
      </c>
      <c r="C62" t="s">
        <v>3792</v>
      </c>
      <c r="D62" t="s">
        <v>2105</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3793</v>
      </c>
      <c r="B63" t="s">
        <v>3794</v>
      </c>
      <c r="C63" t="s">
        <v>3795</v>
      </c>
      <c r="D63" t="s">
        <v>2105</v>
      </c>
      <c r="F63">
        <v>14603.680664</v>
      </c>
      <c r="G63">
        <v>14392.998046999999</v>
      </c>
      <c r="H63">
        <v>14248.249023</v>
      </c>
      <c r="I63">
        <v>14134.845703000001</v>
      </c>
      <c r="J63">
        <v>14022.575194999999</v>
      </c>
      <c r="K63">
        <v>13905.910156</v>
      </c>
      <c r="L63">
        <v>13787.850586</v>
      </c>
      <c r="M63">
        <v>13651.332031</v>
      </c>
      <c r="N63">
        <v>13526.305664</v>
      </c>
      <c r="O63">
        <v>13388.733398</v>
      </c>
      <c r="P63">
        <v>13243.805664</v>
      </c>
      <c r="Q63">
        <v>13086.811523</v>
      </c>
      <c r="R63">
        <v>12927.279296999999</v>
      </c>
      <c r="S63">
        <v>12761.181640999999</v>
      </c>
      <c r="T63">
        <v>12592.228515999999</v>
      </c>
      <c r="U63">
        <v>12435.185546999999</v>
      </c>
      <c r="V63">
        <v>12281.185546999999</v>
      </c>
      <c r="W63">
        <v>12146.511719</v>
      </c>
      <c r="X63">
        <v>12027.034180000001</v>
      </c>
      <c r="Y63">
        <v>11937.974609000001</v>
      </c>
      <c r="Z63">
        <v>11873.34375</v>
      </c>
      <c r="AA63">
        <v>11809.786133</v>
      </c>
      <c r="AB63">
        <v>11744.964844</v>
      </c>
      <c r="AC63">
        <v>11682.918944999999</v>
      </c>
      <c r="AD63">
        <v>11620.030273</v>
      </c>
      <c r="AE63">
        <v>11537.429688</v>
      </c>
      <c r="AF63">
        <v>11446.416992</v>
      </c>
      <c r="AG63" s="91">
        <v>-8.9999999999999993E-3</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AE51"/>
  <sheetViews>
    <sheetView workbookViewId="0"/>
  </sheetViews>
  <sheetFormatPr defaultRowHeight="14.25"/>
  <cols>
    <col min="1" max="1" width="29" customWidth="1"/>
  </cols>
  <sheetData>
    <row r="1" spans="1:31">
      <c r="A1" t="s">
        <v>3684</v>
      </c>
    </row>
    <row r="2" spans="1:31">
      <c r="A2" t="s">
        <v>3796</v>
      </c>
    </row>
    <row r="3" spans="1:31">
      <c r="A3" t="s">
        <v>3797</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3687</v>
      </c>
    </row>
    <row r="7" spans="1:31">
      <c r="A7" t="s">
        <v>2100</v>
      </c>
    </row>
    <row r="8" spans="1:31">
      <c r="A8" t="s">
        <v>2102</v>
      </c>
      <c r="B8" t="s">
        <v>3798</v>
      </c>
      <c r="C8" t="s">
        <v>3799</v>
      </c>
      <c r="D8" t="s">
        <v>2105</v>
      </c>
      <c r="E8">
        <v>5200.4526370000003</v>
      </c>
      <c r="F8">
        <v>4904.3383789999998</v>
      </c>
      <c r="G8">
        <v>4575.9521480000003</v>
      </c>
      <c r="H8">
        <v>4294.0498049999997</v>
      </c>
      <c r="I8">
        <v>4068.2460940000001</v>
      </c>
      <c r="J8">
        <v>3891.0559079999998</v>
      </c>
      <c r="K8">
        <v>3732.8234859999998</v>
      </c>
      <c r="L8">
        <v>3585.3479000000002</v>
      </c>
      <c r="M8">
        <v>3451.063232</v>
      </c>
      <c r="N8">
        <v>3324.0463869999999</v>
      </c>
      <c r="O8">
        <v>3205.0349120000001</v>
      </c>
      <c r="P8">
        <v>3085.6713869999999</v>
      </c>
      <c r="Q8">
        <v>2977.6857909999999</v>
      </c>
      <c r="R8">
        <v>2880.26001</v>
      </c>
      <c r="S8">
        <v>2790.3771969999998</v>
      </c>
      <c r="T8">
        <v>2705.3110350000002</v>
      </c>
      <c r="U8">
        <v>2623.4365229999999</v>
      </c>
      <c r="V8">
        <v>2544.8808589999999</v>
      </c>
      <c r="W8">
        <v>2468.8469239999999</v>
      </c>
      <c r="X8">
        <v>2396.1611330000001</v>
      </c>
      <c r="Y8">
        <v>2328.1196289999998</v>
      </c>
      <c r="Z8">
        <v>2262.810547</v>
      </c>
      <c r="AA8">
        <v>2201.946289</v>
      </c>
      <c r="AB8">
        <v>2142.6889649999998</v>
      </c>
      <c r="AC8">
        <v>2084.9838869999999</v>
      </c>
      <c r="AD8">
        <v>2026.2230219999999</v>
      </c>
      <c r="AE8" t="s">
        <v>3800</v>
      </c>
    </row>
    <row r="9" spans="1:31">
      <c r="A9" t="s">
        <v>2107</v>
      </c>
      <c r="B9" t="s">
        <v>3801</v>
      </c>
      <c r="C9" t="s">
        <v>3802</v>
      </c>
      <c r="D9" t="s">
        <v>2105</v>
      </c>
      <c r="E9">
        <v>15.814128</v>
      </c>
      <c r="F9">
        <v>13.938295</v>
      </c>
      <c r="G9">
        <v>12.193137999999999</v>
      </c>
      <c r="H9">
        <v>10.563546000000001</v>
      </c>
      <c r="I9">
        <v>9.060416</v>
      </c>
      <c r="J9">
        <v>7.7072770000000004</v>
      </c>
      <c r="K9">
        <v>6.508159</v>
      </c>
      <c r="L9">
        <v>5.4618039999999999</v>
      </c>
      <c r="M9">
        <v>4.5752329999999999</v>
      </c>
      <c r="N9">
        <v>3.8418739999999998</v>
      </c>
      <c r="O9">
        <v>3.24966</v>
      </c>
      <c r="P9">
        <v>2.7814649999999999</v>
      </c>
      <c r="Q9">
        <v>2.4158300000000001</v>
      </c>
      <c r="R9">
        <v>2.1348009999999999</v>
      </c>
      <c r="S9">
        <v>1.9174310000000001</v>
      </c>
      <c r="T9">
        <v>1.7362839999999999</v>
      </c>
      <c r="U9">
        <v>1.5769500000000001</v>
      </c>
      <c r="V9">
        <v>1.4361980000000001</v>
      </c>
      <c r="W9">
        <v>1.310303</v>
      </c>
      <c r="X9">
        <v>1.196242</v>
      </c>
      <c r="Y9">
        <v>1.0923799999999999</v>
      </c>
      <c r="Z9">
        <v>0.99778800000000001</v>
      </c>
      <c r="AA9">
        <v>0.91162299999999996</v>
      </c>
      <c r="AB9">
        <v>0.83311800000000003</v>
      </c>
      <c r="AC9">
        <v>0.76157900000000001</v>
      </c>
      <c r="AD9">
        <v>0.69637400000000005</v>
      </c>
      <c r="AE9" t="s">
        <v>3803</v>
      </c>
    </row>
    <row r="10" spans="1:31">
      <c r="A10" t="s">
        <v>2111</v>
      </c>
      <c r="B10" t="s">
        <v>3804</v>
      </c>
      <c r="C10" t="s">
        <v>3805</v>
      </c>
      <c r="D10" t="s">
        <v>2105</v>
      </c>
      <c r="E10">
        <v>5216.2666019999997</v>
      </c>
      <c r="F10">
        <v>4918.2768550000001</v>
      </c>
      <c r="G10">
        <v>4588.1455079999996</v>
      </c>
      <c r="H10">
        <v>4304.6132809999999</v>
      </c>
      <c r="I10">
        <v>4077.3063959999999</v>
      </c>
      <c r="J10">
        <v>3898.7631839999999</v>
      </c>
      <c r="K10">
        <v>3739.3315429999998</v>
      </c>
      <c r="L10">
        <v>3590.8098140000002</v>
      </c>
      <c r="M10">
        <v>3455.6384280000002</v>
      </c>
      <c r="N10">
        <v>3327.8881839999999</v>
      </c>
      <c r="O10">
        <v>3208.2846679999998</v>
      </c>
      <c r="P10">
        <v>3088.4528810000002</v>
      </c>
      <c r="Q10">
        <v>2980.1015619999998</v>
      </c>
      <c r="R10">
        <v>2882.3947750000002</v>
      </c>
      <c r="S10">
        <v>2792.2946780000002</v>
      </c>
      <c r="T10">
        <v>2707.0473630000001</v>
      </c>
      <c r="U10">
        <v>2625.0134280000002</v>
      </c>
      <c r="V10">
        <v>2546.3171390000002</v>
      </c>
      <c r="W10">
        <v>2470.1572270000001</v>
      </c>
      <c r="X10">
        <v>2397.357422</v>
      </c>
      <c r="Y10">
        <v>2329.211914</v>
      </c>
      <c r="Z10">
        <v>2263.8083499999998</v>
      </c>
      <c r="AA10">
        <v>2202.8579100000002</v>
      </c>
      <c r="AB10">
        <v>2143.5219729999999</v>
      </c>
      <c r="AC10">
        <v>2085.7453609999998</v>
      </c>
      <c r="AD10">
        <v>2026.9194339999999</v>
      </c>
      <c r="AE10" t="s">
        <v>3800</v>
      </c>
    </row>
    <row r="11" spans="1:31">
      <c r="A11" t="s">
        <v>2114</v>
      </c>
    </row>
    <row r="12" spans="1:31">
      <c r="A12" t="s">
        <v>2116</v>
      </c>
      <c r="B12" t="s">
        <v>3806</v>
      </c>
      <c r="C12" t="s">
        <v>3807</v>
      </c>
      <c r="D12" t="s">
        <v>2105</v>
      </c>
      <c r="E12">
        <v>193.21745300000001</v>
      </c>
      <c r="F12">
        <v>159.50981100000001</v>
      </c>
      <c r="G12">
        <v>136.48272700000001</v>
      </c>
      <c r="H12">
        <v>116.07923099999999</v>
      </c>
      <c r="I12">
        <v>97.928757000000004</v>
      </c>
      <c r="J12">
        <v>81.966224999999994</v>
      </c>
      <c r="K12">
        <v>68.266495000000006</v>
      </c>
      <c r="L12">
        <v>56.709991000000002</v>
      </c>
      <c r="M12">
        <v>47.370358000000003</v>
      </c>
      <c r="N12">
        <v>39.852268000000002</v>
      </c>
      <c r="O12">
        <v>33.936233999999999</v>
      </c>
      <c r="P12">
        <v>29.400445999999999</v>
      </c>
      <c r="Q12">
        <v>25.805008000000001</v>
      </c>
      <c r="R12">
        <v>22.915279000000002</v>
      </c>
      <c r="S12">
        <v>20.616271999999999</v>
      </c>
      <c r="T12">
        <v>18.729714999999999</v>
      </c>
      <c r="U12">
        <v>17.147815999999999</v>
      </c>
      <c r="V12">
        <v>15.794521</v>
      </c>
      <c r="W12">
        <v>14.636535</v>
      </c>
      <c r="X12">
        <v>13.635636</v>
      </c>
      <c r="Y12">
        <v>12.752481</v>
      </c>
      <c r="Z12">
        <v>11.956232999999999</v>
      </c>
      <c r="AA12">
        <v>11.247208000000001</v>
      </c>
      <c r="AB12">
        <v>10.631876</v>
      </c>
      <c r="AC12">
        <v>10.063699</v>
      </c>
      <c r="AD12">
        <v>9.5388710000000003</v>
      </c>
      <c r="AE12" t="s">
        <v>3808</v>
      </c>
    </row>
    <row r="13" spans="1:31">
      <c r="A13" t="s">
        <v>2120</v>
      </c>
      <c r="B13" t="s">
        <v>3809</v>
      </c>
      <c r="C13" t="s">
        <v>3810</v>
      </c>
      <c r="D13" t="s">
        <v>2105</v>
      </c>
      <c r="E13">
        <v>12.823667</v>
      </c>
      <c r="F13">
        <v>12.981208000000001</v>
      </c>
      <c r="G13">
        <v>12.843882000000001</v>
      </c>
      <c r="H13">
        <v>12.388824</v>
      </c>
      <c r="I13">
        <v>12.017113</v>
      </c>
      <c r="J13">
        <v>11.894691</v>
      </c>
      <c r="K13">
        <v>11.852228</v>
      </c>
      <c r="L13">
        <v>11.957542999999999</v>
      </c>
      <c r="M13">
        <v>12.171066</v>
      </c>
      <c r="N13">
        <v>12.487912</v>
      </c>
      <c r="O13">
        <v>12.924792999999999</v>
      </c>
      <c r="P13">
        <v>13.402991999999999</v>
      </c>
      <c r="Q13">
        <v>13.933009</v>
      </c>
      <c r="R13">
        <v>14.512439000000001</v>
      </c>
      <c r="S13">
        <v>15.111438</v>
      </c>
      <c r="T13">
        <v>15.709825</v>
      </c>
      <c r="U13">
        <v>16.255154000000001</v>
      </c>
      <c r="V13">
        <v>16.760593</v>
      </c>
      <c r="W13">
        <v>17.227582999999999</v>
      </c>
      <c r="X13">
        <v>17.645254000000001</v>
      </c>
      <c r="Y13">
        <v>18.057563999999999</v>
      </c>
      <c r="Z13">
        <v>18.413550999999998</v>
      </c>
      <c r="AA13">
        <v>18.755607999999999</v>
      </c>
      <c r="AB13">
        <v>19.067126999999999</v>
      </c>
      <c r="AC13">
        <v>19.337585000000001</v>
      </c>
      <c r="AD13">
        <v>19.542180999999999</v>
      </c>
      <c r="AE13" t="s">
        <v>625</v>
      </c>
    </row>
    <row r="14" spans="1:31">
      <c r="A14" t="s">
        <v>2123</v>
      </c>
      <c r="B14" t="s">
        <v>3811</v>
      </c>
      <c r="C14" t="s">
        <v>3812</v>
      </c>
      <c r="D14" t="s">
        <v>2105</v>
      </c>
      <c r="E14">
        <v>49.358566000000003</v>
      </c>
      <c r="F14">
        <v>58.074745</v>
      </c>
      <c r="G14">
        <v>76.353797999999998</v>
      </c>
      <c r="H14">
        <v>89.212097</v>
      </c>
      <c r="I14">
        <v>96.488158999999996</v>
      </c>
      <c r="J14">
        <v>97.371002000000004</v>
      </c>
      <c r="K14">
        <v>99.096671999999998</v>
      </c>
      <c r="L14">
        <v>101.127747</v>
      </c>
      <c r="M14">
        <v>105.95017199999999</v>
      </c>
      <c r="N14">
        <v>112.026802</v>
      </c>
      <c r="O14">
        <v>119.13988500000001</v>
      </c>
      <c r="P14">
        <v>125.43132</v>
      </c>
      <c r="Q14">
        <v>131.71814000000001</v>
      </c>
      <c r="R14">
        <v>137.85169999999999</v>
      </c>
      <c r="S14">
        <v>143.69639599999999</v>
      </c>
      <c r="T14">
        <v>148.72257999999999</v>
      </c>
      <c r="U14">
        <v>153.47375500000001</v>
      </c>
      <c r="V14">
        <v>157.991928</v>
      </c>
      <c r="W14">
        <v>162.17263800000001</v>
      </c>
      <c r="X14">
        <v>165.96719400000001</v>
      </c>
      <c r="Y14">
        <v>169.20832799999999</v>
      </c>
      <c r="Z14">
        <v>172.418488</v>
      </c>
      <c r="AA14">
        <v>175.729904</v>
      </c>
      <c r="AB14">
        <v>178.67451500000001</v>
      </c>
      <c r="AC14">
        <v>181.32904099999999</v>
      </c>
      <c r="AD14">
        <v>183.35115099999999</v>
      </c>
      <c r="AE14" t="s">
        <v>3485</v>
      </c>
    </row>
    <row r="15" spans="1:31">
      <c r="A15" t="s">
        <v>2126</v>
      </c>
      <c r="B15" t="s">
        <v>3813</v>
      </c>
      <c r="C15" t="s">
        <v>3814</v>
      </c>
      <c r="D15" t="s">
        <v>2105</v>
      </c>
      <c r="E15">
        <v>263.59167500000001</v>
      </c>
      <c r="F15">
        <v>300.86673000000002</v>
      </c>
      <c r="G15">
        <v>348.64984099999998</v>
      </c>
      <c r="H15">
        <v>384.50433299999997</v>
      </c>
      <c r="I15">
        <v>434.91430700000001</v>
      </c>
      <c r="J15">
        <v>488.20208700000001</v>
      </c>
      <c r="K15">
        <v>545.43536400000005</v>
      </c>
      <c r="L15">
        <v>600.52862500000003</v>
      </c>
      <c r="M15">
        <v>657.31561299999998</v>
      </c>
      <c r="N15">
        <v>711.00707999999997</v>
      </c>
      <c r="O15">
        <v>764.95623799999998</v>
      </c>
      <c r="P15">
        <v>812.79351799999995</v>
      </c>
      <c r="Q15">
        <v>858.64794900000004</v>
      </c>
      <c r="R15">
        <v>902.62231399999996</v>
      </c>
      <c r="S15">
        <v>944.09613000000002</v>
      </c>
      <c r="T15">
        <v>981.47760000000005</v>
      </c>
      <c r="U15">
        <v>1014.757324</v>
      </c>
      <c r="V15">
        <v>1044.864014</v>
      </c>
      <c r="W15">
        <v>1071.6549070000001</v>
      </c>
      <c r="X15">
        <v>1095.3256839999999</v>
      </c>
      <c r="Y15">
        <v>1117.124268</v>
      </c>
      <c r="Z15">
        <v>1136.2901609999999</v>
      </c>
      <c r="AA15">
        <v>1154.9223629999999</v>
      </c>
      <c r="AB15">
        <v>1171.0825199999999</v>
      </c>
      <c r="AC15">
        <v>1184.9039310000001</v>
      </c>
      <c r="AD15">
        <v>1194.463501</v>
      </c>
      <c r="AE15" t="s">
        <v>3815</v>
      </c>
    </row>
    <row r="16" spans="1:31">
      <c r="A16" t="s">
        <v>2129</v>
      </c>
      <c r="B16" t="s">
        <v>3816</v>
      </c>
      <c r="C16" t="s">
        <v>3817</v>
      </c>
      <c r="D16" t="s">
        <v>2105</v>
      </c>
      <c r="E16">
        <v>34.596752000000002</v>
      </c>
      <c r="F16">
        <v>30.608488000000001</v>
      </c>
      <c r="G16">
        <v>27.326747999999998</v>
      </c>
      <c r="H16">
        <v>26.614899000000001</v>
      </c>
      <c r="I16">
        <v>25.900884999999999</v>
      </c>
      <c r="J16">
        <v>25.315301999999999</v>
      </c>
      <c r="K16">
        <v>24.233877</v>
      </c>
      <c r="L16">
        <v>23.190698999999999</v>
      </c>
      <c r="M16">
        <v>22.490473000000001</v>
      </c>
      <c r="N16">
        <v>21.979679000000001</v>
      </c>
      <c r="O16">
        <v>21.573813999999999</v>
      </c>
      <c r="P16">
        <v>21.041139999999999</v>
      </c>
      <c r="Q16">
        <v>20.545705999999999</v>
      </c>
      <c r="R16">
        <v>20.059356999999999</v>
      </c>
      <c r="S16">
        <v>19.597324</v>
      </c>
      <c r="T16">
        <v>19.087015000000001</v>
      </c>
      <c r="U16">
        <v>18.624936999999999</v>
      </c>
      <c r="V16">
        <v>18.216771999999999</v>
      </c>
      <c r="W16">
        <v>17.840681</v>
      </c>
      <c r="X16">
        <v>17.466495999999999</v>
      </c>
      <c r="Y16">
        <v>17.061406999999999</v>
      </c>
      <c r="Z16">
        <v>16.704312999999999</v>
      </c>
      <c r="AA16">
        <v>16.385477000000002</v>
      </c>
      <c r="AB16">
        <v>16.069012000000001</v>
      </c>
      <c r="AC16">
        <v>15.745203</v>
      </c>
      <c r="AD16">
        <v>15.398971</v>
      </c>
      <c r="AE16" t="s">
        <v>3818</v>
      </c>
    </row>
    <row r="17" spans="1:31">
      <c r="A17" t="s">
        <v>2133</v>
      </c>
      <c r="B17" t="s">
        <v>3819</v>
      </c>
      <c r="C17" t="s">
        <v>3820</v>
      </c>
      <c r="D17" t="s">
        <v>2105</v>
      </c>
      <c r="E17">
        <v>19.589473999999999</v>
      </c>
      <c r="F17">
        <v>24.650236</v>
      </c>
      <c r="G17">
        <v>32.934142999999999</v>
      </c>
      <c r="H17">
        <v>39.004486</v>
      </c>
      <c r="I17">
        <v>37.118403999999998</v>
      </c>
      <c r="J17">
        <v>33.069083999999997</v>
      </c>
      <c r="K17">
        <v>29.835768000000002</v>
      </c>
      <c r="L17">
        <v>27.469379</v>
      </c>
      <c r="M17">
        <v>26.310110000000002</v>
      </c>
      <c r="N17">
        <v>25.836098</v>
      </c>
      <c r="O17">
        <v>25.827770000000001</v>
      </c>
      <c r="P17">
        <v>25.819583999999999</v>
      </c>
      <c r="Q17">
        <v>25.847314999999998</v>
      </c>
      <c r="R17">
        <v>25.905812999999998</v>
      </c>
      <c r="S17">
        <v>26.000364000000001</v>
      </c>
      <c r="T17">
        <v>26.069088000000001</v>
      </c>
      <c r="U17">
        <v>26.039117999999998</v>
      </c>
      <c r="V17">
        <v>25.966374999999999</v>
      </c>
      <c r="W17">
        <v>25.866949000000002</v>
      </c>
      <c r="X17">
        <v>25.739273000000001</v>
      </c>
      <c r="Y17">
        <v>25.665237000000001</v>
      </c>
      <c r="Z17">
        <v>25.554262000000001</v>
      </c>
      <c r="AA17">
        <v>25.507757000000002</v>
      </c>
      <c r="AB17">
        <v>25.466749</v>
      </c>
      <c r="AC17">
        <v>25.447727</v>
      </c>
      <c r="AD17">
        <v>25.379066000000002</v>
      </c>
      <c r="AE17" t="s">
        <v>646</v>
      </c>
    </row>
    <row r="18" spans="1:31">
      <c r="A18" t="s">
        <v>2141</v>
      </c>
      <c r="B18" t="s">
        <v>3821</v>
      </c>
      <c r="C18" t="s">
        <v>3822</v>
      </c>
      <c r="D18" t="s">
        <v>2105</v>
      </c>
      <c r="E18">
        <v>287.18548600000003</v>
      </c>
      <c r="F18">
        <v>318.717468</v>
      </c>
      <c r="G18">
        <v>342.02923600000003</v>
      </c>
      <c r="H18">
        <v>352.974152</v>
      </c>
      <c r="I18">
        <v>359.95718399999998</v>
      </c>
      <c r="J18">
        <v>369.39511099999999</v>
      </c>
      <c r="K18">
        <v>381.55920400000002</v>
      </c>
      <c r="L18">
        <v>393.66665599999999</v>
      </c>
      <c r="M18">
        <v>407.05731200000002</v>
      </c>
      <c r="N18">
        <v>419.79788200000002</v>
      </c>
      <c r="O18">
        <v>432.14248700000002</v>
      </c>
      <c r="P18">
        <v>441.824341</v>
      </c>
      <c r="Q18">
        <v>451.03738399999997</v>
      </c>
      <c r="R18">
        <v>459.88000499999998</v>
      </c>
      <c r="S18">
        <v>468.02075200000002</v>
      </c>
      <c r="T18">
        <v>475.06469700000002</v>
      </c>
      <c r="U18">
        <v>480.99243200000001</v>
      </c>
      <c r="V18">
        <v>485.98745700000001</v>
      </c>
      <c r="W18">
        <v>489.92266799999999</v>
      </c>
      <c r="X18">
        <v>493.09201000000002</v>
      </c>
      <c r="Y18">
        <v>496.01275600000002</v>
      </c>
      <c r="Z18">
        <v>498.50320399999998</v>
      </c>
      <c r="AA18">
        <v>501.18487499999998</v>
      </c>
      <c r="AB18">
        <v>503.39868200000001</v>
      </c>
      <c r="AC18">
        <v>505.07394399999998</v>
      </c>
      <c r="AD18">
        <v>505.58981299999999</v>
      </c>
      <c r="AE18" t="s">
        <v>3823</v>
      </c>
    </row>
    <row r="19" spans="1:31">
      <c r="A19" t="s">
        <v>2164</v>
      </c>
      <c r="B19" t="s">
        <v>3824</v>
      </c>
      <c r="C19" t="s">
        <v>3825</v>
      </c>
      <c r="D19" t="s">
        <v>2105</v>
      </c>
      <c r="E19">
        <v>0.94905200000000001</v>
      </c>
      <c r="F19">
        <v>0.86499800000000004</v>
      </c>
      <c r="G19">
        <v>0.79672200000000004</v>
      </c>
      <c r="H19">
        <v>0.73566900000000002</v>
      </c>
      <c r="I19">
        <v>0.67683400000000005</v>
      </c>
      <c r="J19">
        <v>0.61955700000000002</v>
      </c>
      <c r="K19">
        <v>0.56139300000000003</v>
      </c>
      <c r="L19">
        <v>0.50201200000000001</v>
      </c>
      <c r="M19">
        <v>0.44347799999999998</v>
      </c>
      <c r="N19">
        <v>0.38567699999999999</v>
      </c>
      <c r="O19">
        <v>0.33099800000000001</v>
      </c>
      <c r="P19">
        <v>0.27989199999999997</v>
      </c>
      <c r="Q19">
        <v>0.233957</v>
      </c>
      <c r="R19">
        <v>0.19358700000000001</v>
      </c>
      <c r="S19">
        <v>0.15939300000000001</v>
      </c>
      <c r="T19">
        <v>0.13141</v>
      </c>
      <c r="U19">
        <v>0.109955</v>
      </c>
      <c r="V19">
        <v>9.3901999999999999E-2</v>
      </c>
      <c r="W19">
        <v>8.1648999999999999E-2</v>
      </c>
      <c r="X19">
        <v>7.2316000000000005E-2</v>
      </c>
      <c r="Y19">
        <v>6.5349000000000004E-2</v>
      </c>
      <c r="Z19">
        <v>6.0263999999999998E-2</v>
      </c>
      <c r="AA19">
        <v>5.6443E-2</v>
      </c>
      <c r="AB19">
        <v>5.3207999999999998E-2</v>
      </c>
      <c r="AC19">
        <v>5.0312999999999997E-2</v>
      </c>
      <c r="AD19">
        <v>4.7671999999999999E-2</v>
      </c>
      <c r="AE19" t="s">
        <v>3808</v>
      </c>
    </row>
    <row r="20" spans="1:31">
      <c r="A20" t="s">
        <v>2168</v>
      </c>
      <c r="B20" t="s">
        <v>3826</v>
      </c>
      <c r="C20" t="s">
        <v>3827</v>
      </c>
      <c r="D20" t="s">
        <v>2105</v>
      </c>
      <c r="E20">
        <v>874.46881099999996</v>
      </c>
      <c r="F20">
        <v>918.14514199999996</v>
      </c>
      <c r="G20">
        <v>988.16137700000002</v>
      </c>
      <c r="H20">
        <v>1031.1884769999999</v>
      </c>
      <c r="I20">
        <v>1073.679077</v>
      </c>
      <c r="J20">
        <v>1115.6639399999999</v>
      </c>
      <c r="K20">
        <v>1167.8726810000001</v>
      </c>
      <c r="L20">
        <v>1221.4689940000001</v>
      </c>
      <c r="M20">
        <v>1284.7955320000001</v>
      </c>
      <c r="N20">
        <v>1348.522827</v>
      </c>
      <c r="O20">
        <v>1415.518311</v>
      </c>
      <c r="P20">
        <v>1474.282471</v>
      </c>
      <c r="Q20">
        <v>1531.7611079999999</v>
      </c>
      <c r="R20">
        <v>1587.6694339999999</v>
      </c>
      <c r="S20">
        <v>1640.795654</v>
      </c>
      <c r="T20">
        <v>1688.278442</v>
      </c>
      <c r="U20">
        <v>1730.4884030000001</v>
      </c>
      <c r="V20">
        <v>1768.576904</v>
      </c>
      <c r="W20">
        <v>1802.1297609999999</v>
      </c>
      <c r="X20">
        <v>1831.505371</v>
      </c>
      <c r="Y20">
        <v>1858.354126</v>
      </c>
      <c r="Z20">
        <v>1882.1621090000001</v>
      </c>
      <c r="AA20">
        <v>1905.9145510000001</v>
      </c>
      <c r="AB20">
        <v>1926.440308</v>
      </c>
      <c r="AC20">
        <v>1943.827393</v>
      </c>
      <c r="AD20">
        <v>1955.073975</v>
      </c>
      <c r="AE20" t="s">
        <v>2719</v>
      </c>
    </row>
    <row r="21" spans="1:31">
      <c r="A21" t="s">
        <v>3724</v>
      </c>
      <c r="B21" t="s">
        <v>3828</v>
      </c>
      <c r="C21" t="s">
        <v>3829</v>
      </c>
      <c r="D21" t="s">
        <v>2105</v>
      </c>
      <c r="E21">
        <v>6090.7353519999997</v>
      </c>
      <c r="F21">
        <v>5836.421875</v>
      </c>
      <c r="G21">
        <v>5576.3066410000001</v>
      </c>
      <c r="H21">
        <v>5335.8017579999996</v>
      </c>
      <c r="I21">
        <v>5150.9853519999997</v>
      </c>
      <c r="J21">
        <v>5014.4272460000002</v>
      </c>
      <c r="K21">
        <v>4907.2041019999997</v>
      </c>
      <c r="L21">
        <v>4812.2788090000004</v>
      </c>
      <c r="M21">
        <v>4740.4340819999998</v>
      </c>
      <c r="N21">
        <v>4676.4111329999996</v>
      </c>
      <c r="O21">
        <v>4623.8027339999999</v>
      </c>
      <c r="P21">
        <v>4562.7353519999997</v>
      </c>
      <c r="Q21">
        <v>4511.8627930000002</v>
      </c>
      <c r="R21">
        <v>4470.064453</v>
      </c>
      <c r="S21">
        <v>4433.0903319999998</v>
      </c>
      <c r="T21">
        <v>4395.3256840000004</v>
      </c>
      <c r="U21">
        <v>4355.501953</v>
      </c>
      <c r="V21">
        <v>4314.8940430000002</v>
      </c>
      <c r="W21">
        <v>4272.2871089999999</v>
      </c>
      <c r="X21">
        <v>4228.8627930000002</v>
      </c>
      <c r="Y21">
        <v>4187.5659180000002</v>
      </c>
      <c r="Z21">
        <v>4145.970703</v>
      </c>
      <c r="AA21">
        <v>4108.7724609999996</v>
      </c>
      <c r="AB21">
        <v>4069.9624020000001</v>
      </c>
      <c r="AC21">
        <v>4029.5727539999998</v>
      </c>
      <c r="AD21">
        <v>3981.9934079999998</v>
      </c>
      <c r="AE21" t="s">
        <v>740</v>
      </c>
    </row>
    <row r="22" spans="1:31">
      <c r="A22" t="s">
        <v>3727</v>
      </c>
    </row>
    <row r="23" spans="1:31">
      <c r="A23" t="s">
        <v>2181</v>
      </c>
    </row>
    <row r="24" spans="1:31">
      <c r="A24" t="s">
        <v>2102</v>
      </c>
      <c r="B24" t="s">
        <v>3830</v>
      </c>
      <c r="C24" t="s">
        <v>3831</v>
      </c>
      <c r="D24" t="s">
        <v>2105</v>
      </c>
      <c r="E24">
        <v>9500.2548829999996</v>
      </c>
      <c r="F24">
        <v>9485.5742190000001</v>
      </c>
      <c r="G24">
        <v>9426.8271480000003</v>
      </c>
      <c r="H24">
        <v>9374.4472659999992</v>
      </c>
      <c r="I24">
        <v>9420.6513670000004</v>
      </c>
      <c r="J24">
        <v>9537.3740230000003</v>
      </c>
      <c r="K24">
        <v>9692.0546880000002</v>
      </c>
      <c r="L24">
        <v>9842.9267579999996</v>
      </c>
      <c r="M24">
        <v>9938.6142579999996</v>
      </c>
      <c r="N24">
        <v>9986.3017579999996</v>
      </c>
      <c r="O24">
        <v>9994.7919920000004</v>
      </c>
      <c r="P24">
        <v>9961.7373050000006</v>
      </c>
      <c r="Q24">
        <v>9912.3681639999995</v>
      </c>
      <c r="R24">
        <v>9851.3710940000001</v>
      </c>
      <c r="S24">
        <v>9766.0888670000004</v>
      </c>
      <c r="T24">
        <v>9673.0341800000006</v>
      </c>
      <c r="U24">
        <v>9571.8486329999996</v>
      </c>
      <c r="V24">
        <v>9462.0810550000006</v>
      </c>
      <c r="W24">
        <v>9347.71875</v>
      </c>
      <c r="X24">
        <v>9230.7568360000005</v>
      </c>
      <c r="Y24">
        <v>9111.1757809999999</v>
      </c>
      <c r="Z24">
        <v>8989.4072269999997</v>
      </c>
      <c r="AA24">
        <v>8862.6318360000005</v>
      </c>
      <c r="AB24">
        <v>8731.4199219999991</v>
      </c>
      <c r="AC24">
        <v>8593.6181639999995</v>
      </c>
      <c r="AD24">
        <v>8447.0302730000003</v>
      </c>
      <c r="AE24" t="s">
        <v>686</v>
      </c>
    </row>
    <row r="25" spans="1:31">
      <c r="A25" t="s">
        <v>2107</v>
      </c>
      <c r="B25" t="s">
        <v>3832</v>
      </c>
      <c r="C25" t="s">
        <v>3833</v>
      </c>
      <c r="D25" t="s">
        <v>2105</v>
      </c>
      <c r="E25">
        <v>110.019302</v>
      </c>
      <c r="F25">
        <v>122.51950100000001</v>
      </c>
      <c r="G25">
        <v>132.054855</v>
      </c>
      <c r="H25">
        <v>139.49691799999999</v>
      </c>
      <c r="I25">
        <v>146.40074200000001</v>
      </c>
      <c r="J25">
        <v>153.456253</v>
      </c>
      <c r="K25">
        <v>160.04946899999999</v>
      </c>
      <c r="L25">
        <v>166.039658</v>
      </c>
      <c r="M25">
        <v>171.30578600000001</v>
      </c>
      <c r="N25">
        <v>176.157532</v>
      </c>
      <c r="O25">
        <v>180.27542099999999</v>
      </c>
      <c r="P25">
        <v>183.361176</v>
      </c>
      <c r="Q25">
        <v>185.92254600000001</v>
      </c>
      <c r="R25">
        <v>188.11433400000001</v>
      </c>
      <c r="S25">
        <v>189.850662</v>
      </c>
      <c r="T25">
        <v>191.04046600000001</v>
      </c>
      <c r="U25">
        <v>191.84402499999999</v>
      </c>
      <c r="V25">
        <v>192.33519000000001</v>
      </c>
      <c r="W25">
        <v>192.52586400000001</v>
      </c>
      <c r="X25">
        <v>192.42022700000001</v>
      </c>
      <c r="Y25">
        <v>191.956772</v>
      </c>
      <c r="Z25">
        <v>191.46833799999999</v>
      </c>
      <c r="AA25">
        <v>190.80848700000001</v>
      </c>
      <c r="AB25">
        <v>190.02398700000001</v>
      </c>
      <c r="AC25">
        <v>188.938232</v>
      </c>
      <c r="AD25">
        <v>187.627792</v>
      </c>
      <c r="AE25" t="s">
        <v>3834</v>
      </c>
    </row>
    <row r="26" spans="1:31">
      <c r="A26" t="s">
        <v>2189</v>
      </c>
      <c r="B26" t="s">
        <v>3835</v>
      </c>
      <c r="C26" t="s">
        <v>3836</v>
      </c>
      <c r="D26" t="s">
        <v>2105</v>
      </c>
      <c r="E26">
        <v>9610.2744139999995</v>
      </c>
      <c r="F26">
        <v>9608.09375</v>
      </c>
      <c r="G26">
        <v>9558.8818360000005</v>
      </c>
      <c r="H26">
        <v>9513.9443360000005</v>
      </c>
      <c r="I26">
        <v>9567.0517579999996</v>
      </c>
      <c r="J26">
        <v>9690.8300780000009</v>
      </c>
      <c r="K26">
        <v>9852.1044920000004</v>
      </c>
      <c r="L26">
        <v>10008.966796999999</v>
      </c>
      <c r="M26">
        <v>10109.919921999999</v>
      </c>
      <c r="N26">
        <v>10162.458984000001</v>
      </c>
      <c r="O26">
        <v>10175.067383</v>
      </c>
      <c r="P26">
        <v>10145.098633</v>
      </c>
      <c r="Q26">
        <v>10098.291015999999</v>
      </c>
      <c r="R26">
        <v>10039.485352</v>
      </c>
      <c r="S26">
        <v>9955.9394530000009</v>
      </c>
      <c r="T26">
        <v>9864.0742190000001</v>
      </c>
      <c r="U26">
        <v>9763.6923829999996</v>
      </c>
      <c r="V26">
        <v>9654.4160159999992</v>
      </c>
      <c r="W26">
        <v>9540.2441409999992</v>
      </c>
      <c r="X26">
        <v>9423.1767579999996</v>
      </c>
      <c r="Y26">
        <v>9303.1328119999998</v>
      </c>
      <c r="Z26">
        <v>9180.8759769999997</v>
      </c>
      <c r="AA26">
        <v>9053.4404300000006</v>
      </c>
      <c r="AB26">
        <v>8921.4443360000005</v>
      </c>
      <c r="AC26">
        <v>8782.5566409999992</v>
      </c>
      <c r="AD26">
        <v>8634.6582030000009</v>
      </c>
      <c r="AE26" t="s">
        <v>703</v>
      </c>
    </row>
    <row r="27" spans="1:31">
      <c r="A27" t="s">
        <v>2192</v>
      </c>
    </row>
    <row r="28" spans="1:31">
      <c r="A28" t="s">
        <v>2116</v>
      </c>
      <c r="B28" t="s">
        <v>3837</v>
      </c>
      <c r="C28" t="s">
        <v>3838</v>
      </c>
      <c r="D28" t="s">
        <v>2105</v>
      </c>
      <c r="E28">
        <v>1007.255554</v>
      </c>
      <c r="F28">
        <v>870.78906199999994</v>
      </c>
      <c r="G28">
        <v>771.02258300000005</v>
      </c>
      <c r="H28">
        <v>680.44830300000001</v>
      </c>
      <c r="I28">
        <v>596.84429899999998</v>
      </c>
      <c r="J28">
        <v>520.00268600000004</v>
      </c>
      <c r="K28">
        <v>450.61560100000003</v>
      </c>
      <c r="L28">
        <v>388.65585299999998</v>
      </c>
      <c r="M28">
        <v>333.94754</v>
      </c>
      <c r="N28">
        <v>286.29788200000002</v>
      </c>
      <c r="O28">
        <v>245.38308699999999</v>
      </c>
      <c r="P28">
        <v>210.63995399999999</v>
      </c>
      <c r="Q28">
        <v>181.587524</v>
      </c>
      <c r="R28">
        <v>157.65450999999999</v>
      </c>
      <c r="S28">
        <v>137.725235</v>
      </c>
      <c r="T28">
        <v>120.985809</v>
      </c>
      <c r="U28">
        <v>107.050179</v>
      </c>
      <c r="V28">
        <v>95.466614000000007</v>
      </c>
      <c r="W28">
        <v>85.941581999999997</v>
      </c>
      <c r="X28">
        <v>78.031693000000004</v>
      </c>
      <c r="Y28">
        <v>71.333115000000006</v>
      </c>
      <c r="Z28">
        <v>65.642509000000004</v>
      </c>
      <c r="AA28">
        <v>60.793464999999998</v>
      </c>
      <c r="AB28">
        <v>56.536845999999997</v>
      </c>
      <c r="AC28">
        <v>52.695965000000001</v>
      </c>
      <c r="AD28">
        <v>49.226734</v>
      </c>
      <c r="AE28" t="s">
        <v>3839</v>
      </c>
    </row>
    <row r="29" spans="1:31">
      <c r="A29" t="s">
        <v>2120</v>
      </c>
      <c r="B29" t="s">
        <v>3840</v>
      </c>
      <c r="C29" t="s">
        <v>3841</v>
      </c>
      <c r="D29" t="s">
        <v>2105</v>
      </c>
      <c r="E29">
        <v>0.99804599999999999</v>
      </c>
      <c r="F29">
        <v>1.224324</v>
      </c>
      <c r="G29">
        <v>1.434016</v>
      </c>
      <c r="H29">
        <v>1.612743</v>
      </c>
      <c r="I29">
        <v>1.8100099999999999</v>
      </c>
      <c r="J29">
        <v>2.0570149999999998</v>
      </c>
      <c r="K29">
        <v>2.332481</v>
      </c>
      <c r="L29">
        <v>2.6388989999999999</v>
      </c>
      <c r="M29">
        <v>2.970936</v>
      </c>
      <c r="N29">
        <v>3.3122240000000001</v>
      </c>
      <c r="O29">
        <v>3.6698230000000001</v>
      </c>
      <c r="P29">
        <v>4.0246930000000001</v>
      </c>
      <c r="Q29">
        <v>4.3832880000000003</v>
      </c>
      <c r="R29">
        <v>4.7455730000000003</v>
      </c>
      <c r="S29">
        <v>5.1117439999999998</v>
      </c>
      <c r="T29">
        <v>5.4787889999999999</v>
      </c>
      <c r="U29">
        <v>5.8319679999999998</v>
      </c>
      <c r="V29">
        <v>6.1734770000000001</v>
      </c>
      <c r="W29">
        <v>6.5046939999999998</v>
      </c>
      <c r="X29">
        <v>6.8261250000000002</v>
      </c>
      <c r="Y29">
        <v>7.1459489999999999</v>
      </c>
      <c r="Z29">
        <v>7.4453849999999999</v>
      </c>
      <c r="AA29">
        <v>7.7333720000000001</v>
      </c>
      <c r="AB29">
        <v>8.0039040000000004</v>
      </c>
      <c r="AC29">
        <v>8.2576420000000006</v>
      </c>
      <c r="AD29">
        <v>8.4837360000000004</v>
      </c>
      <c r="AE29" t="s">
        <v>3842</v>
      </c>
    </row>
    <row r="30" spans="1:31">
      <c r="A30" t="s">
        <v>2123</v>
      </c>
      <c r="B30" t="s">
        <v>3843</v>
      </c>
      <c r="C30" t="s">
        <v>3844</v>
      </c>
      <c r="D30" t="s">
        <v>2105</v>
      </c>
      <c r="E30">
        <v>31.350508000000001</v>
      </c>
      <c r="F30">
        <v>74.368172000000001</v>
      </c>
      <c r="G30">
        <v>136.70588699999999</v>
      </c>
      <c r="H30">
        <v>204.58422899999999</v>
      </c>
      <c r="I30">
        <v>264.52899200000002</v>
      </c>
      <c r="J30">
        <v>302.96585099999999</v>
      </c>
      <c r="K30">
        <v>327.23052999999999</v>
      </c>
      <c r="L30">
        <v>339.48434400000002</v>
      </c>
      <c r="M30">
        <v>359.057007</v>
      </c>
      <c r="N30">
        <v>385</v>
      </c>
      <c r="O30">
        <v>416.31106599999998</v>
      </c>
      <c r="P30">
        <v>447.93218999999999</v>
      </c>
      <c r="Q30">
        <v>480.79113799999999</v>
      </c>
      <c r="R30">
        <v>514.51483199999996</v>
      </c>
      <c r="S30">
        <v>547.89514199999996</v>
      </c>
      <c r="T30">
        <v>581.354736</v>
      </c>
      <c r="U30">
        <v>613.887878</v>
      </c>
      <c r="V30">
        <v>645.62731900000006</v>
      </c>
      <c r="W30">
        <v>676.58795199999997</v>
      </c>
      <c r="X30">
        <v>706.87475600000005</v>
      </c>
      <c r="Y30">
        <v>736.98785399999997</v>
      </c>
      <c r="Z30">
        <v>765.62231399999996</v>
      </c>
      <c r="AA30">
        <v>793.84613000000002</v>
      </c>
      <c r="AB30">
        <v>820.58819600000004</v>
      </c>
      <c r="AC30">
        <v>846.394409</v>
      </c>
      <c r="AD30">
        <v>869.89202899999998</v>
      </c>
      <c r="AE30" t="s">
        <v>3845</v>
      </c>
    </row>
    <row r="31" spans="1:31">
      <c r="A31" t="s">
        <v>2126</v>
      </c>
      <c r="B31" t="s">
        <v>3846</v>
      </c>
      <c r="C31" t="s">
        <v>3847</v>
      </c>
      <c r="D31" t="s">
        <v>2105</v>
      </c>
      <c r="E31">
        <v>131.89450099999999</v>
      </c>
      <c r="F31">
        <v>218.22766100000001</v>
      </c>
      <c r="G31">
        <v>319.21444700000001</v>
      </c>
      <c r="H31">
        <v>427.61621100000002</v>
      </c>
      <c r="I31">
        <v>519.14703399999996</v>
      </c>
      <c r="J31">
        <v>598.87750200000005</v>
      </c>
      <c r="K31">
        <v>652.34124799999995</v>
      </c>
      <c r="L31">
        <v>703.941284</v>
      </c>
      <c r="M31">
        <v>767.26275599999997</v>
      </c>
      <c r="N31">
        <v>840.14691200000004</v>
      </c>
      <c r="O31">
        <v>920.04553199999998</v>
      </c>
      <c r="P31">
        <v>998.25732400000004</v>
      </c>
      <c r="Q31">
        <v>1077.3264160000001</v>
      </c>
      <c r="R31">
        <v>1156.8516850000001</v>
      </c>
      <c r="S31">
        <v>1235.584351</v>
      </c>
      <c r="T31">
        <v>1313.3093260000001</v>
      </c>
      <c r="U31">
        <v>1387.3438719999999</v>
      </c>
      <c r="V31">
        <v>1458.1967770000001</v>
      </c>
      <c r="W31">
        <v>1526.086914</v>
      </c>
      <c r="X31">
        <v>1591.306274</v>
      </c>
      <c r="Y31">
        <v>1655.256836</v>
      </c>
      <c r="Z31">
        <v>1714.775269</v>
      </c>
      <c r="AA31">
        <v>1772.1116939999999</v>
      </c>
      <c r="AB31">
        <v>1825.3831789999999</v>
      </c>
      <c r="AC31">
        <v>1875.292725</v>
      </c>
      <c r="AD31">
        <v>1919.2891850000001</v>
      </c>
      <c r="AE31" t="s">
        <v>3848</v>
      </c>
    </row>
    <row r="32" spans="1:31">
      <c r="A32" t="s">
        <v>2129</v>
      </c>
      <c r="B32" t="s">
        <v>3849</v>
      </c>
      <c r="C32" t="s">
        <v>3850</v>
      </c>
      <c r="D32" t="s">
        <v>2105</v>
      </c>
      <c r="E32">
        <v>122.127838</v>
      </c>
      <c r="F32">
        <v>109.80188</v>
      </c>
      <c r="G32">
        <v>105.263847</v>
      </c>
      <c r="H32">
        <v>112.534042</v>
      </c>
      <c r="I32">
        <v>120.325958</v>
      </c>
      <c r="J32">
        <v>128.97657799999999</v>
      </c>
      <c r="K32">
        <v>138.96319600000001</v>
      </c>
      <c r="L32">
        <v>149.43585200000001</v>
      </c>
      <c r="M32">
        <v>160.94911200000001</v>
      </c>
      <c r="N32">
        <v>173.17796300000001</v>
      </c>
      <c r="O32">
        <v>186.355774</v>
      </c>
      <c r="P32">
        <v>198.10780299999999</v>
      </c>
      <c r="Q32">
        <v>209.28947400000001</v>
      </c>
      <c r="R32">
        <v>220.11480700000001</v>
      </c>
      <c r="S32">
        <v>230.61596700000001</v>
      </c>
      <c r="T32">
        <v>240.00814800000001</v>
      </c>
      <c r="U32">
        <v>248.149124</v>
      </c>
      <c r="V32">
        <v>255.412048</v>
      </c>
      <c r="W32">
        <v>262.11166400000002</v>
      </c>
      <c r="X32">
        <v>268.10058600000002</v>
      </c>
      <c r="Y32">
        <v>273.49014299999999</v>
      </c>
      <c r="Z32">
        <v>278.107574</v>
      </c>
      <c r="AA32">
        <v>282.30191000000002</v>
      </c>
      <c r="AB32">
        <v>285.72100799999998</v>
      </c>
      <c r="AC32">
        <v>288.57199100000003</v>
      </c>
      <c r="AD32">
        <v>290.41790800000001</v>
      </c>
      <c r="AE32" t="s">
        <v>3851</v>
      </c>
    </row>
    <row r="33" spans="1:31">
      <c r="A33" t="s">
        <v>2133</v>
      </c>
      <c r="B33" t="s">
        <v>3852</v>
      </c>
      <c r="C33" t="s">
        <v>3853</v>
      </c>
      <c r="D33" t="s">
        <v>2105</v>
      </c>
      <c r="E33">
        <v>21.128171999999999</v>
      </c>
      <c r="F33">
        <v>63.923274999999997</v>
      </c>
      <c r="G33">
        <v>127.469025</v>
      </c>
      <c r="H33">
        <v>198.099594</v>
      </c>
      <c r="I33">
        <v>204.474808</v>
      </c>
      <c r="J33">
        <v>194.68615700000001</v>
      </c>
      <c r="K33">
        <v>177.24061599999999</v>
      </c>
      <c r="L33">
        <v>158.29658499999999</v>
      </c>
      <c r="M33">
        <v>146.72889699999999</v>
      </c>
      <c r="N33">
        <v>141.22395299999999</v>
      </c>
      <c r="O33">
        <v>138.79693599999999</v>
      </c>
      <c r="P33">
        <v>136.70372</v>
      </c>
      <c r="Q33">
        <v>134.75311300000001</v>
      </c>
      <c r="R33">
        <v>132.777863</v>
      </c>
      <c r="S33">
        <v>130.82496599999999</v>
      </c>
      <c r="T33">
        <v>128.747467</v>
      </c>
      <c r="U33">
        <v>126.181534</v>
      </c>
      <c r="V33">
        <v>123.228302</v>
      </c>
      <c r="W33">
        <v>120.0466</v>
      </c>
      <c r="X33">
        <v>116.776009</v>
      </c>
      <c r="Y33">
        <v>113.73335299999999</v>
      </c>
      <c r="Z33">
        <v>110.68338</v>
      </c>
      <c r="AA33">
        <v>107.94883</v>
      </c>
      <c r="AB33">
        <v>105.443512</v>
      </c>
      <c r="AC33">
        <v>103.29975899999999</v>
      </c>
      <c r="AD33">
        <v>101.364166</v>
      </c>
      <c r="AE33" t="s">
        <v>3854</v>
      </c>
    </row>
    <row r="34" spans="1:31">
      <c r="A34" t="s">
        <v>2141</v>
      </c>
      <c r="B34" t="s">
        <v>3855</v>
      </c>
      <c r="C34" t="s">
        <v>3856</v>
      </c>
      <c r="D34" t="s">
        <v>2105</v>
      </c>
      <c r="E34">
        <v>532.14843800000006</v>
      </c>
      <c r="F34">
        <v>776.49652100000003</v>
      </c>
      <c r="G34">
        <v>993.47314500000005</v>
      </c>
      <c r="H34">
        <v>1195.952393</v>
      </c>
      <c r="I34">
        <v>1387.879639</v>
      </c>
      <c r="J34">
        <v>1573.0736079999999</v>
      </c>
      <c r="K34">
        <v>1745.1660159999999</v>
      </c>
      <c r="L34">
        <v>1900.5805660000001</v>
      </c>
      <c r="M34">
        <v>2044.6385499999999</v>
      </c>
      <c r="N34">
        <v>2176.8999020000001</v>
      </c>
      <c r="O34">
        <v>2298.9689939999998</v>
      </c>
      <c r="P34">
        <v>2405.2585450000001</v>
      </c>
      <c r="Q34">
        <v>2503.7341310000002</v>
      </c>
      <c r="R34">
        <v>2594.5646969999998</v>
      </c>
      <c r="S34">
        <v>2690.914307</v>
      </c>
      <c r="T34">
        <v>2777.670654</v>
      </c>
      <c r="U34">
        <v>2850.610596</v>
      </c>
      <c r="V34">
        <v>2910.7866210000002</v>
      </c>
      <c r="W34">
        <v>2963.3217770000001</v>
      </c>
      <c r="X34">
        <v>3010.3771969999998</v>
      </c>
      <c r="Y34">
        <v>3053.2241210000002</v>
      </c>
      <c r="Z34">
        <v>3091.217529</v>
      </c>
      <c r="AA34">
        <v>3124.9641109999998</v>
      </c>
      <c r="AB34">
        <v>3153.6447750000002</v>
      </c>
      <c r="AC34">
        <v>3178.025635</v>
      </c>
      <c r="AD34">
        <v>3196.3552249999998</v>
      </c>
      <c r="AE34" t="s">
        <v>3857</v>
      </c>
    </row>
    <row r="35" spans="1:31">
      <c r="A35" t="s">
        <v>2164</v>
      </c>
      <c r="B35" t="s">
        <v>3858</v>
      </c>
      <c r="C35" t="s">
        <v>3859</v>
      </c>
      <c r="D35" t="s">
        <v>2105</v>
      </c>
      <c r="E35">
        <v>0</v>
      </c>
      <c r="F35">
        <v>0</v>
      </c>
      <c r="G35">
        <v>0</v>
      </c>
      <c r="H35">
        <v>0</v>
      </c>
      <c r="I35">
        <v>0</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t="s">
        <v>549</v>
      </c>
    </row>
    <row r="36" spans="1:31">
      <c r="A36" t="s">
        <v>2233</v>
      </c>
      <c r="B36" t="s">
        <v>3860</v>
      </c>
      <c r="C36" t="s">
        <v>3861</v>
      </c>
      <c r="D36" t="s">
        <v>2105</v>
      </c>
      <c r="E36">
        <v>1858.9742429999999</v>
      </c>
      <c r="F36">
        <v>2126.1035160000001</v>
      </c>
      <c r="G36">
        <v>2465.1501459999999</v>
      </c>
      <c r="H36">
        <v>2830.7666020000001</v>
      </c>
      <c r="I36">
        <v>3104.3303219999998</v>
      </c>
      <c r="J36">
        <v>3329.3942870000001</v>
      </c>
      <c r="K36">
        <v>3502.1110840000001</v>
      </c>
      <c r="L36">
        <v>3650.7509770000001</v>
      </c>
      <c r="M36">
        <v>3822.797607</v>
      </c>
      <c r="N36">
        <v>4012.8557129999999</v>
      </c>
      <c r="O36">
        <v>4215.9091799999997</v>
      </c>
      <c r="P36">
        <v>4406.9121089999999</v>
      </c>
      <c r="Q36">
        <v>4597.4941410000001</v>
      </c>
      <c r="R36">
        <v>4786.5161129999997</v>
      </c>
      <c r="S36">
        <v>4983.6494140000004</v>
      </c>
      <c r="T36">
        <v>5172.2368159999996</v>
      </c>
      <c r="U36">
        <v>5343.4589839999999</v>
      </c>
      <c r="V36">
        <v>5499.033203</v>
      </c>
      <c r="W36">
        <v>5644.4970700000003</v>
      </c>
      <c r="X36">
        <v>5781.9575199999999</v>
      </c>
      <c r="Y36">
        <v>5914.6186520000001</v>
      </c>
      <c r="Z36">
        <v>6036.7368159999996</v>
      </c>
      <c r="AA36">
        <v>6152.7495120000003</v>
      </c>
      <c r="AB36">
        <v>6258.1904299999997</v>
      </c>
      <c r="AC36">
        <v>6355.236328</v>
      </c>
      <c r="AD36">
        <v>6437.5668949999999</v>
      </c>
      <c r="AE36" t="s">
        <v>1980</v>
      </c>
    </row>
    <row r="37" spans="1:31">
      <c r="A37" t="s">
        <v>3764</v>
      </c>
      <c r="B37" t="s">
        <v>3862</v>
      </c>
      <c r="C37" t="s">
        <v>3863</v>
      </c>
      <c r="D37" t="s">
        <v>2105</v>
      </c>
      <c r="E37">
        <v>11469.249023</v>
      </c>
      <c r="F37">
        <v>11734.197265999999</v>
      </c>
      <c r="G37">
        <v>12024.032227</v>
      </c>
      <c r="H37">
        <v>12344.710938</v>
      </c>
      <c r="I37">
        <v>12671.381836</v>
      </c>
      <c r="J37">
        <v>13020.224609000001</v>
      </c>
      <c r="K37">
        <v>13354.215819999999</v>
      </c>
      <c r="L37">
        <v>13659.717773</v>
      </c>
      <c r="M37">
        <v>13932.717773</v>
      </c>
      <c r="N37">
        <v>14175.314453000001</v>
      </c>
      <c r="O37">
        <v>14390.976562</v>
      </c>
      <c r="P37">
        <v>14552.010742</v>
      </c>
      <c r="Q37">
        <v>14695.785156</v>
      </c>
      <c r="R37">
        <v>14826.001953000001</v>
      </c>
      <c r="S37">
        <v>14939.588867</v>
      </c>
      <c r="T37">
        <v>15036.310546999999</v>
      </c>
      <c r="U37">
        <v>15107.151367</v>
      </c>
      <c r="V37">
        <v>15153.449219</v>
      </c>
      <c r="W37">
        <v>15184.741211</v>
      </c>
      <c r="X37">
        <v>15205.134765999999</v>
      </c>
      <c r="Y37">
        <v>15217.751953000001</v>
      </c>
      <c r="Z37">
        <v>15217.613281</v>
      </c>
      <c r="AA37">
        <v>15206.189453000001</v>
      </c>
      <c r="AB37">
        <v>15179.634765999999</v>
      </c>
      <c r="AC37">
        <v>15137.792969</v>
      </c>
      <c r="AD37">
        <v>15072.224609000001</v>
      </c>
      <c r="AE37" t="s">
        <v>643</v>
      </c>
    </row>
    <row r="38" spans="1:31">
      <c r="A38" t="s">
        <v>3218</v>
      </c>
      <c r="B38" t="s">
        <v>3864</v>
      </c>
      <c r="C38" t="s">
        <v>3865</v>
      </c>
      <c r="D38" t="s">
        <v>2105</v>
      </c>
      <c r="E38">
        <v>17559.984375</v>
      </c>
      <c r="F38">
        <v>17570.619140999999</v>
      </c>
      <c r="G38">
        <v>17600.339843999998</v>
      </c>
      <c r="H38">
        <v>17680.511718999998</v>
      </c>
      <c r="I38">
        <v>17822.367188</v>
      </c>
      <c r="J38">
        <v>18034.652343999998</v>
      </c>
      <c r="K38">
        <v>18261.419922000001</v>
      </c>
      <c r="L38">
        <v>18471.996093999998</v>
      </c>
      <c r="M38">
        <v>18673.152343999998</v>
      </c>
      <c r="N38">
        <v>18851.726562</v>
      </c>
      <c r="O38">
        <v>19014.779297000001</v>
      </c>
      <c r="P38">
        <v>19114.746093999998</v>
      </c>
      <c r="Q38">
        <v>19207.648438</v>
      </c>
      <c r="R38">
        <v>19296.066406000002</v>
      </c>
      <c r="S38">
        <v>19372.679688</v>
      </c>
      <c r="T38">
        <v>19431.636718999998</v>
      </c>
      <c r="U38">
        <v>19462.652343999998</v>
      </c>
      <c r="V38">
        <v>19468.34375</v>
      </c>
      <c r="W38">
        <v>19457.027343999998</v>
      </c>
      <c r="X38">
        <v>19433.998047000001</v>
      </c>
      <c r="Y38">
        <v>19405.318359000001</v>
      </c>
      <c r="Z38">
        <v>19363.583984000001</v>
      </c>
      <c r="AA38">
        <v>19314.960938</v>
      </c>
      <c r="AB38">
        <v>19249.597656000002</v>
      </c>
      <c r="AC38">
        <v>19167.365234000001</v>
      </c>
      <c r="AD38">
        <v>19054.21875</v>
      </c>
      <c r="AE38" t="s">
        <v>610</v>
      </c>
    </row>
    <row r="39" spans="1:31">
      <c r="A39" t="s">
        <v>1221</v>
      </c>
      <c r="B39" t="s">
        <v>3866</v>
      </c>
      <c r="C39" t="s">
        <v>3867</v>
      </c>
      <c r="D39" t="s">
        <v>2105</v>
      </c>
      <c r="E39">
        <v>7882.263672</v>
      </c>
      <c r="F39">
        <v>7718.1157229999999</v>
      </c>
      <c r="G39">
        <v>7629.0815430000002</v>
      </c>
      <c r="H39">
        <v>7589.3720700000003</v>
      </c>
      <c r="I39">
        <v>7590.8134769999997</v>
      </c>
      <c r="J39">
        <v>7633.5</v>
      </c>
      <c r="K39">
        <v>7698.8798829999996</v>
      </c>
      <c r="L39">
        <v>7782.9262699999999</v>
      </c>
      <c r="M39">
        <v>7859.0766599999997</v>
      </c>
      <c r="N39">
        <v>7919.330078</v>
      </c>
      <c r="O39">
        <v>7952.2817379999997</v>
      </c>
      <c r="P39">
        <v>7956.8364259999998</v>
      </c>
      <c r="Q39">
        <v>7931.2661129999997</v>
      </c>
      <c r="R39">
        <v>7882.0209960000002</v>
      </c>
      <c r="S39">
        <v>7812.3657229999999</v>
      </c>
      <c r="T39">
        <v>7721.033203</v>
      </c>
      <c r="U39">
        <v>7608.1904299999997</v>
      </c>
      <c r="V39">
        <v>7477.1328119999998</v>
      </c>
      <c r="W39">
        <v>7346.2534180000002</v>
      </c>
      <c r="X39">
        <v>7216.3901370000003</v>
      </c>
      <c r="Y39">
        <v>7075.6992190000001</v>
      </c>
      <c r="Z39">
        <v>6920.3642579999996</v>
      </c>
      <c r="AA39">
        <v>6762.7626950000003</v>
      </c>
      <c r="AB39">
        <v>6594.4472660000001</v>
      </c>
      <c r="AC39">
        <v>6411.7973629999997</v>
      </c>
      <c r="AD39">
        <v>6213.7128910000001</v>
      </c>
      <c r="AE39" t="s">
        <v>2046</v>
      </c>
    </row>
    <row r="40" spans="1:31">
      <c r="A40" t="s">
        <v>955</v>
      </c>
      <c r="B40" t="s">
        <v>3868</v>
      </c>
      <c r="C40" t="s">
        <v>3869</v>
      </c>
      <c r="D40" t="s">
        <v>2105</v>
      </c>
      <c r="E40">
        <v>5002.9780270000001</v>
      </c>
      <c r="F40">
        <v>4920.6372069999998</v>
      </c>
      <c r="G40">
        <v>4838.4228519999997</v>
      </c>
      <c r="H40">
        <v>4754.9169920000004</v>
      </c>
      <c r="I40">
        <v>4667.830078</v>
      </c>
      <c r="J40">
        <v>4577.2856449999999</v>
      </c>
      <c r="K40">
        <v>4477.2270509999998</v>
      </c>
      <c r="L40">
        <v>4384.5673829999996</v>
      </c>
      <c r="M40">
        <v>4277.0864259999998</v>
      </c>
      <c r="N40">
        <v>4162.5893550000001</v>
      </c>
      <c r="O40">
        <v>4032.804443</v>
      </c>
      <c r="P40">
        <v>3892.8220209999999</v>
      </c>
      <c r="Q40">
        <v>3743.9099120000001</v>
      </c>
      <c r="R40">
        <v>3586.1232909999999</v>
      </c>
      <c r="S40">
        <v>3426.6826169999999</v>
      </c>
      <c r="T40">
        <v>3261.099365</v>
      </c>
      <c r="U40">
        <v>3103.415039</v>
      </c>
      <c r="V40">
        <v>2952.226318</v>
      </c>
      <c r="W40">
        <v>2821.366943</v>
      </c>
      <c r="X40">
        <v>2704.1667480000001</v>
      </c>
      <c r="Y40">
        <v>2587.6079100000002</v>
      </c>
      <c r="Z40">
        <v>2472.360107</v>
      </c>
      <c r="AA40">
        <v>2362.5249020000001</v>
      </c>
      <c r="AB40">
        <v>2255.0485840000001</v>
      </c>
      <c r="AC40">
        <v>2139.474365</v>
      </c>
      <c r="AD40">
        <v>2021.7506100000001</v>
      </c>
      <c r="AE40" t="s">
        <v>3870</v>
      </c>
    </row>
    <row r="41" spans="1:31">
      <c r="A41" t="s">
        <v>970</v>
      </c>
      <c r="B41" t="s">
        <v>3871</v>
      </c>
      <c r="C41" t="s">
        <v>3872</v>
      </c>
      <c r="D41" t="s">
        <v>2105</v>
      </c>
      <c r="E41">
        <v>2.9389999999999999E-2</v>
      </c>
      <c r="F41">
        <v>2.8049999999999999E-2</v>
      </c>
      <c r="G41">
        <v>2.8767000000000001E-2</v>
      </c>
      <c r="H41">
        <v>3.0852999999999998E-2</v>
      </c>
      <c r="I41">
        <v>3.3989999999999999E-2</v>
      </c>
      <c r="J41">
        <v>3.7803000000000003E-2</v>
      </c>
      <c r="K41">
        <v>4.2110000000000002E-2</v>
      </c>
      <c r="L41">
        <v>4.6904000000000001E-2</v>
      </c>
      <c r="M41">
        <v>5.1970000000000002E-2</v>
      </c>
      <c r="N41">
        <v>5.6926999999999998E-2</v>
      </c>
      <c r="O41">
        <v>6.1940000000000002E-2</v>
      </c>
      <c r="P41">
        <v>6.6980999999999999E-2</v>
      </c>
      <c r="Q41">
        <v>7.2059999999999999E-2</v>
      </c>
      <c r="R41">
        <v>7.7115000000000003E-2</v>
      </c>
      <c r="S41">
        <v>8.2075999999999996E-2</v>
      </c>
      <c r="T41">
        <v>8.6895E-2</v>
      </c>
      <c r="U41">
        <v>9.1471999999999998E-2</v>
      </c>
      <c r="V41">
        <v>9.579E-2</v>
      </c>
      <c r="W41">
        <v>9.9874000000000004E-2</v>
      </c>
      <c r="X41">
        <v>0.103683</v>
      </c>
      <c r="Y41">
        <v>0.10724599999999999</v>
      </c>
      <c r="Z41">
        <v>0.110537</v>
      </c>
      <c r="AA41">
        <v>0.113551</v>
      </c>
      <c r="AB41">
        <v>0.116289</v>
      </c>
      <c r="AC41">
        <v>0.11874800000000001</v>
      </c>
      <c r="AD41">
        <v>0.120917</v>
      </c>
      <c r="AE41" t="s">
        <v>3527</v>
      </c>
    </row>
    <row r="42" spans="1:31">
      <c r="A42" t="s">
        <v>985</v>
      </c>
      <c r="B42" t="s">
        <v>3873</v>
      </c>
      <c r="C42" t="s">
        <v>3874</v>
      </c>
      <c r="D42" t="s">
        <v>2105</v>
      </c>
      <c r="E42">
        <v>14.123592</v>
      </c>
      <c r="F42">
        <v>17.557981000000002</v>
      </c>
      <c r="G42">
        <v>19.892175999999999</v>
      </c>
      <c r="H42">
        <v>21.965724999999999</v>
      </c>
      <c r="I42">
        <v>23.452375</v>
      </c>
      <c r="J42">
        <v>25.092058000000002</v>
      </c>
      <c r="K42">
        <v>26.851216999999998</v>
      </c>
      <c r="L42">
        <v>29.061223999999999</v>
      </c>
      <c r="M42">
        <v>31.537631999999999</v>
      </c>
      <c r="N42">
        <v>34.389294</v>
      </c>
      <c r="O42">
        <v>38.135089999999998</v>
      </c>
      <c r="P42">
        <v>42.418118</v>
      </c>
      <c r="Q42">
        <v>47.842067999999998</v>
      </c>
      <c r="R42">
        <v>54.623900999999996</v>
      </c>
      <c r="S42">
        <v>62.418179000000002</v>
      </c>
      <c r="T42">
        <v>72.016266000000002</v>
      </c>
      <c r="U42">
        <v>82.636161999999999</v>
      </c>
      <c r="V42">
        <v>94.554366999999999</v>
      </c>
      <c r="W42">
        <v>107.83039100000001</v>
      </c>
      <c r="X42">
        <v>122.378212</v>
      </c>
      <c r="Y42">
        <v>138.17295799999999</v>
      </c>
      <c r="Z42">
        <v>155.49026499999999</v>
      </c>
      <c r="AA42">
        <v>173.50885</v>
      </c>
      <c r="AB42">
        <v>192.23400899999999</v>
      </c>
      <c r="AC42">
        <v>211.13888499999999</v>
      </c>
      <c r="AD42">
        <v>230.721405</v>
      </c>
      <c r="AE42" t="s">
        <v>3875</v>
      </c>
    </row>
    <row r="43" spans="1:31">
      <c r="A43" t="s">
        <v>3230</v>
      </c>
      <c r="B43" t="s">
        <v>3876</v>
      </c>
      <c r="C43" t="s">
        <v>3877</v>
      </c>
      <c r="D43" t="s">
        <v>2105</v>
      </c>
      <c r="E43">
        <v>1585.904663</v>
      </c>
      <c r="F43">
        <v>1550.989746</v>
      </c>
      <c r="G43">
        <v>1511.92688</v>
      </c>
      <c r="H43">
        <v>1469.2751459999999</v>
      </c>
      <c r="I43">
        <v>1421.6933590000001</v>
      </c>
      <c r="J43">
        <v>1369.3641359999999</v>
      </c>
      <c r="K43">
        <v>1312.347168</v>
      </c>
      <c r="L43">
        <v>1251.104126</v>
      </c>
      <c r="M43">
        <v>1187.103638</v>
      </c>
      <c r="N43">
        <v>1120.3492429999999</v>
      </c>
      <c r="O43">
        <v>1052.594971</v>
      </c>
      <c r="P43">
        <v>985.46447799999999</v>
      </c>
      <c r="Q43">
        <v>919.91101100000003</v>
      </c>
      <c r="R43">
        <v>856.78521699999999</v>
      </c>
      <c r="S43">
        <v>796.59527600000001</v>
      </c>
      <c r="T43">
        <v>740.64648399999999</v>
      </c>
      <c r="U43">
        <v>689.74896200000001</v>
      </c>
      <c r="V43">
        <v>644.09655799999996</v>
      </c>
      <c r="W43">
        <v>603.90698199999997</v>
      </c>
      <c r="X43">
        <v>562.473206</v>
      </c>
      <c r="Y43">
        <v>520.17755099999999</v>
      </c>
      <c r="Z43">
        <v>480.65725700000002</v>
      </c>
      <c r="AA43">
        <v>438.79760700000003</v>
      </c>
      <c r="AB43">
        <v>395.525848</v>
      </c>
      <c r="AC43">
        <v>348.95233200000001</v>
      </c>
      <c r="AD43">
        <v>302.43563799999998</v>
      </c>
      <c r="AE43" t="s">
        <v>1916</v>
      </c>
    </row>
    <row r="44" spans="1:31">
      <c r="A44" t="s">
        <v>2271</v>
      </c>
      <c r="B44" t="s">
        <v>3878</v>
      </c>
      <c r="C44" t="s">
        <v>3879</v>
      </c>
      <c r="D44" t="s">
        <v>2105</v>
      </c>
      <c r="E44">
        <v>130.89210499999999</v>
      </c>
      <c r="F44">
        <v>184.41905199999999</v>
      </c>
      <c r="G44">
        <v>240.56279000000001</v>
      </c>
      <c r="H44">
        <v>297.98135400000001</v>
      </c>
      <c r="I44">
        <v>357.10168499999997</v>
      </c>
      <c r="J44">
        <v>418.34268200000002</v>
      </c>
      <c r="K44">
        <v>481.03695699999997</v>
      </c>
      <c r="L44">
        <v>544.87823500000002</v>
      </c>
      <c r="M44">
        <v>608.86669900000004</v>
      </c>
      <c r="N44">
        <v>672.64398200000005</v>
      </c>
      <c r="O44">
        <v>735.47906499999999</v>
      </c>
      <c r="P44">
        <v>796.13580300000001</v>
      </c>
      <c r="Q44">
        <v>855.44586200000003</v>
      </c>
      <c r="R44">
        <v>912.94464100000005</v>
      </c>
      <c r="S44">
        <v>968.20538299999998</v>
      </c>
      <c r="T44">
        <v>1024.2092290000001</v>
      </c>
      <c r="U44">
        <v>1077.5192870000001</v>
      </c>
      <c r="V44">
        <v>1124.5135499999999</v>
      </c>
      <c r="W44">
        <v>1169.1032709999999</v>
      </c>
      <c r="X44">
        <v>1212.96228</v>
      </c>
      <c r="Y44">
        <v>1256.3027340000001</v>
      </c>
      <c r="Z44">
        <v>1298.7155760000001</v>
      </c>
      <c r="AA44">
        <v>1340.112061</v>
      </c>
      <c r="AB44">
        <v>1380.203125</v>
      </c>
      <c r="AC44">
        <v>1420.7426760000001</v>
      </c>
      <c r="AD44">
        <v>1463.7196039999999</v>
      </c>
      <c r="AE44" t="s">
        <v>3880</v>
      </c>
    </row>
    <row r="45" spans="1:31">
      <c r="A45" t="s">
        <v>3235</v>
      </c>
      <c r="B45" t="s">
        <v>3881</v>
      </c>
      <c r="C45" t="s">
        <v>3882</v>
      </c>
      <c r="D45" t="s">
        <v>2105</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3238</v>
      </c>
      <c r="B46" t="s">
        <v>3883</v>
      </c>
      <c r="C46" t="s">
        <v>3884</v>
      </c>
      <c r="D46" t="s">
        <v>2105</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2287</v>
      </c>
      <c r="B47" t="s">
        <v>3885</v>
      </c>
      <c r="C47" t="s">
        <v>3886</v>
      </c>
      <c r="D47" t="s">
        <v>2105</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3348</v>
      </c>
      <c r="B48" t="s">
        <v>3887</v>
      </c>
      <c r="C48" t="s">
        <v>3888</v>
      </c>
      <c r="D48" t="s">
        <v>2105</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3351</v>
      </c>
      <c r="B49" t="s">
        <v>3889</v>
      </c>
      <c r="C49" t="s">
        <v>3890</v>
      </c>
      <c r="D49" t="s">
        <v>2105</v>
      </c>
      <c r="E49">
        <v>1.9456169999999999</v>
      </c>
      <c r="F49">
        <v>5.2897660000000002</v>
      </c>
      <c r="G49">
        <v>10.007407000000001</v>
      </c>
      <c r="H49">
        <v>16.609016</v>
      </c>
      <c r="I49">
        <v>26.195983999999999</v>
      </c>
      <c r="J49">
        <v>41.144137999999998</v>
      </c>
      <c r="K49">
        <v>62.356422000000002</v>
      </c>
      <c r="L49">
        <v>95.123328999999998</v>
      </c>
      <c r="M49">
        <v>143.916382</v>
      </c>
      <c r="N49">
        <v>208.263474</v>
      </c>
      <c r="O49">
        <v>302.78372200000001</v>
      </c>
      <c r="P49">
        <v>423.18008400000002</v>
      </c>
      <c r="Q49">
        <v>572.72717299999999</v>
      </c>
      <c r="R49">
        <v>744.17895499999997</v>
      </c>
      <c r="S49">
        <v>939.29534899999999</v>
      </c>
      <c r="T49">
        <v>1154.361206</v>
      </c>
      <c r="U49">
        <v>1395.0466309999999</v>
      </c>
      <c r="V49">
        <v>1656.190186</v>
      </c>
      <c r="W49">
        <v>1923.7260739999999</v>
      </c>
      <c r="X49">
        <v>2200.1877439999998</v>
      </c>
      <c r="Y49">
        <v>2485.5327149999998</v>
      </c>
      <c r="Z49">
        <v>2771.07251</v>
      </c>
      <c r="AA49">
        <v>3051.8728030000002</v>
      </c>
      <c r="AB49">
        <v>3335.4335940000001</v>
      </c>
      <c r="AC49">
        <v>3618.0688479999999</v>
      </c>
      <c r="AD49">
        <v>3892.0656739999999</v>
      </c>
      <c r="AE49" t="s">
        <v>3891</v>
      </c>
    </row>
    <row r="50" spans="1:31">
      <c r="A50" t="s">
        <v>3354</v>
      </c>
      <c r="B50" t="s">
        <v>3892</v>
      </c>
      <c r="C50" t="s">
        <v>3893</v>
      </c>
      <c r="D50" t="s">
        <v>2105</v>
      </c>
      <c r="E50">
        <v>0</v>
      </c>
      <c r="F50">
        <v>0</v>
      </c>
      <c r="G50">
        <v>0</v>
      </c>
      <c r="H50">
        <v>0</v>
      </c>
      <c r="I50">
        <v>0</v>
      </c>
      <c r="J50">
        <v>0</v>
      </c>
      <c r="K50">
        <v>0</v>
      </c>
      <c r="L50">
        <v>0</v>
      </c>
      <c r="M50">
        <v>0</v>
      </c>
      <c r="N50">
        <v>0</v>
      </c>
      <c r="O50">
        <v>0</v>
      </c>
      <c r="P50">
        <v>0</v>
      </c>
      <c r="Q50">
        <v>0</v>
      </c>
      <c r="R50">
        <v>0</v>
      </c>
      <c r="S50">
        <v>0</v>
      </c>
      <c r="T50">
        <v>0</v>
      </c>
      <c r="U50">
        <v>0</v>
      </c>
      <c r="V50">
        <v>0</v>
      </c>
      <c r="W50">
        <v>0</v>
      </c>
      <c r="X50">
        <v>0</v>
      </c>
      <c r="Y50">
        <v>0</v>
      </c>
      <c r="Z50">
        <v>0</v>
      </c>
      <c r="AA50">
        <v>0</v>
      </c>
      <c r="AB50">
        <v>0</v>
      </c>
      <c r="AC50">
        <v>0</v>
      </c>
      <c r="AD50">
        <v>0</v>
      </c>
      <c r="AE50" t="s">
        <v>549</v>
      </c>
    </row>
    <row r="51" spans="1:31">
      <c r="A51" t="s">
        <v>3793</v>
      </c>
      <c r="B51" t="s">
        <v>3894</v>
      </c>
      <c r="C51" t="s">
        <v>3895</v>
      </c>
      <c r="D51" t="s">
        <v>2105</v>
      </c>
      <c r="E51">
        <v>14618.137694999999</v>
      </c>
      <c r="F51">
        <v>14397.037109000001</v>
      </c>
      <c r="G51">
        <v>14249.921875</v>
      </c>
      <c r="H51">
        <v>14150.152344</v>
      </c>
      <c r="I51">
        <v>14087.121094</v>
      </c>
      <c r="J51">
        <v>14064.766602</v>
      </c>
      <c r="K51">
        <v>14058.741211</v>
      </c>
      <c r="L51">
        <v>14087.708008</v>
      </c>
      <c r="M51">
        <v>14107.638671999999</v>
      </c>
      <c r="N51">
        <v>14117.623046999999</v>
      </c>
      <c r="O51">
        <v>14114.140625</v>
      </c>
      <c r="P51">
        <v>14096.923828000001</v>
      </c>
      <c r="Q51">
        <v>14071.174805000001</v>
      </c>
      <c r="R51">
        <v>14036.753906</v>
      </c>
      <c r="S51">
        <v>14005.644531</v>
      </c>
      <c r="T51">
        <v>13973.453125</v>
      </c>
      <c r="U51">
        <v>13956.648438</v>
      </c>
      <c r="V51">
        <v>13948.810546999999</v>
      </c>
      <c r="W51">
        <v>13972.287109000001</v>
      </c>
      <c r="X51">
        <v>14018.661133</v>
      </c>
      <c r="Y51">
        <v>14063.599609000001</v>
      </c>
      <c r="Z51">
        <v>14098.770508</v>
      </c>
      <c r="AA51">
        <v>14129.692383</v>
      </c>
      <c r="AB51">
        <v>14153.008789</v>
      </c>
      <c r="AC51">
        <v>14150.292969</v>
      </c>
      <c r="AD51">
        <v>14124.527344</v>
      </c>
      <c r="AE51" t="s">
        <v>695</v>
      </c>
    </row>
  </sheetData>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M265"/>
  <sheetViews>
    <sheetView workbookViewId="0"/>
  </sheetViews>
  <sheetFormatPr defaultRowHeight="15" customHeight="1"/>
  <cols>
    <col min="1" max="1" width="7.3984375" style="38" customWidth="1"/>
    <col min="3" max="3" width="27.265625" customWidth="1"/>
  </cols>
  <sheetData>
    <row r="1" spans="1:39" ht="15" customHeight="1" thickBot="1">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812</v>
      </c>
      <c r="AK1" s="41" t="s">
        <v>807</v>
      </c>
      <c r="AL1" s="21"/>
    </row>
    <row r="2" spans="1:39" ht="15" customHeight="1" thickTop="1"/>
    <row r="10" spans="1:39" ht="15" customHeight="1">
      <c r="A10" s="93"/>
      <c r="B10" t="s">
        <v>3896</v>
      </c>
    </row>
    <row r="11" spans="1:39" ht="15" customHeight="1">
      <c r="B11" t="s">
        <v>3897</v>
      </c>
    </row>
    <row r="12" spans="1:39" ht="15" customHeight="1">
      <c r="B12" t="s">
        <v>3898</v>
      </c>
      <c r="AL12" s="5"/>
      <c r="AM12" s="5"/>
    </row>
    <row r="13" spans="1:39" ht="15" customHeight="1" thickBot="1">
      <c r="B13" t="s">
        <v>330</v>
      </c>
      <c r="AL13" s="21"/>
      <c r="AM13" s="21"/>
    </row>
    <row r="14" spans="1:39" ht="15" customHeight="1" thickTop="1">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3"/>
      <c r="B15" t="s">
        <v>3899</v>
      </c>
      <c r="C15" t="s">
        <v>3900</v>
      </c>
      <c r="D15" t="s">
        <v>3901</v>
      </c>
      <c r="E15" t="s">
        <v>3902</v>
      </c>
      <c r="G15">
        <v>12.017455999999999</v>
      </c>
      <c r="H15">
        <v>10.14246</v>
      </c>
      <c r="I15">
        <v>9.7339230000000008</v>
      </c>
      <c r="J15">
        <v>9.0686060000000008</v>
      </c>
      <c r="K15">
        <v>8.9594869999999993</v>
      </c>
      <c r="L15">
        <v>8.856579</v>
      </c>
      <c r="M15">
        <v>8.813898</v>
      </c>
      <c r="N15">
        <v>8.8683580000000006</v>
      </c>
      <c r="O15">
        <v>8.8719950000000001</v>
      </c>
      <c r="P15">
        <v>8.9797820000000002</v>
      </c>
      <c r="Q15">
        <v>9.0441269999999996</v>
      </c>
      <c r="R15">
        <v>9.0927849999999992</v>
      </c>
      <c r="S15">
        <v>9.1587720000000008</v>
      </c>
      <c r="T15">
        <v>9.2225079999999995</v>
      </c>
      <c r="U15">
        <v>9.2706079999999993</v>
      </c>
      <c r="V15">
        <v>9.3243840000000002</v>
      </c>
      <c r="W15">
        <v>9.3767549999999993</v>
      </c>
      <c r="X15">
        <v>9.4235419999999994</v>
      </c>
      <c r="Y15">
        <v>9.478612</v>
      </c>
      <c r="Z15">
        <v>9.5699330000000007</v>
      </c>
      <c r="AA15">
        <v>9.5845690000000001</v>
      </c>
      <c r="AB15">
        <v>9.658633</v>
      </c>
      <c r="AC15">
        <v>9.6491509999999998</v>
      </c>
      <c r="AD15">
        <v>9.7206390000000003</v>
      </c>
      <c r="AE15">
        <v>9.8630030000000009</v>
      </c>
      <c r="AF15">
        <v>9.8843599999999991</v>
      </c>
      <c r="AG15">
        <v>9.9074570000000008</v>
      </c>
      <c r="AH15">
        <v>9.9567200000000007</v>
      </c>
      <c r="AI15">
        <v>9.9689460000000008</v>
      </c>
      <c r="AJ15" s="91">
        <v>-7.0000000000000001E-3</v>
      </c>
      <c r="AL15" s="33"/>
      <c r="AM15" s="30"/>
    </row>
    <row r="16" spans="1:39" ht="15" customHeight="1">
      <c r="A16" s="93"/>
      <c r="B16" t="s">
        <v>3903</v>
      </c>
    </row>
    <row r="17" spans="1:39" ht="15" customHeight="1">
      <c r="A17" s="93"/>
      <c r="B17" t="s">
        <v>3904</v>
      </c>
      <c r="C17" t="s">
        <v>3905</v>
      </c>
      <c r="D17" t="s">
        <v>3906</v>
      </c>
      <c r="E17" t="s">
        <v>3907</v>
      </c>
      <c r="G17">
        <v>0.83399999999999996</v>
      </c>
      <c r="H17">
        <v>0.84161200000000003</v>
      </c>
      <c r="I17">
        <v>0.84922399999999998</v>
      </c>
      <c r="J17">
        <v>0.85819500000000004</v>
      </c>
      <c r="K17">
        <v>0.85914699999999999</v>
      </c>
      <c r="L17">
        <v>0.85999800000000004</v>
      </c>
      <c r="M17">
        <v>0.86075900000000005</v>
      </c>
      <c r="N17">
        <v>0.86144100000000001</v>
      </c>
      <c r="O17">
        <v>0.86205399999999999</v>
      </c>
      <c r="P17">
        <v>0.86260499999999996</v>
      </c>
      <c r="Q17">
        <v>0.86310500000000001</v>
      </c>
      <c r="R17">
        <v>0.86355800000000005</v>
      </c>
      <c r="S17">
        <v>0.86397199999999996</v>
      </c>
      <c r="T17">
        <v>0.86434999999999995</v>
      </c>
      <c r="U17">
        <v>0.86469700000000005</v>
      </c>
      <c r="V17">
        <v>0.86501700000000004</v>
      </c>
      <c r="W17">
        <v>0.86531199999999997</v>
      </c>
      <c r="X17">
        <v>0.86558500000000005</v>
      </c>
      <c r="Y17">
        <v>0.86587999999999998</v>
      </c>
      <c r="Z17">
        <v>0.86617599999999995</v>
      </c>
      <c r="AA17">
        <v>0.86647099999999999</v>
      </c>
      <c r="AB17">
        <v>0.86676699999999995</v>
      </c>
      <c r="AC17">
        <v>0.867062</v>
      </c>
      <c r="AD17">
        <v>0.86735799999999996</v>
      </c>
      <c r="AE17">
        <v>0.86765400000000004</v>
      </c>
      <c r="AF17">
        <v>0.86795</v>
      </c>
      <c r="AG17">
        <v>0.86824599999999996</v>
      </c>
      <c r="AH17">
        <v>0.86854200000000004</v>
      </c>
      <c r="AI17">
        <v>0.868838</v>
      </c>
      <c r="AJ17" s="91">
        <v>1E-3</v>
      </c>
      <c r="AL17" s="27"/>
      <c r="AM17" s="26"/>
    </row>
    <row r="18" spans="1:39" ht="15" customHeight="1">
      <c r="A18" s="93"/>
      <c r="B18" t="s">
        <v>3908</v>
      </c>
      <c r="C18" t="s">
        <v>3909</v>
      </c>
      <c r="D18" t="s">
        <v>3910</v>
      </c>
      <c r="E18" t="s">
        <v>3907</v>
      </c>
      <c r="G18">
        <v>0.75600000000000001</v>
      </c>
      <c r="H18">
        <v>0.77562600000000004</v>
      </c>
      <c r="I18">
        <v>0.79525100000000004</v>
      </c>
      <c r="J18">
        <v>0.81487699999999996</v>
      </c>
      <c r="K18">
        <v>0.81492500000000001</v>
      </c>
      <c r="L18">
        <v>0.81497399999999998</v>
      </c>
      <c r="M18">
        <v>0.81501900000000005</v>
      </c>
      <c r="N18">
        <v>0.81506400000000001</v>
      </c>
      <c r="O18">
        <v>0.81510800000000005</v>
      </c>
      <c r="P18">
        <v>0.81515000000000004</v>
      </c>
      <c r="Q18">
        <v>0.81519399999999997</v>
      </c>
      <c r="R18">
        <v>0.81523599999999996</v>
      </c>
      <c r="S18">
        <v>0.81527899999999998</v>
      </c>
      <c r="T18">
        <v>0.81532099999999996</v>
      </c>
      <c r="U18">
        <v>0.81536399999999998</v>
      </c>
      <c r="V18">
        <v>0.81540500000000005</v>
      </c>
      <c r="W18">
        <v>0.81544499999999998</v>
      </c>
      <c r="X18">
        <v>0.81548399999999999</v>
      </c>
      <c r="Y18">
        <v>0.81552400000000003</v>
      </c>
      <c r="Z18">
        <v>0.81556399999999996</v>
      </c>
      <c r="AA18">
        <v>0.815604</v>
      </c>
      <c r="AB18">
        <v>0.81564499999999995</v>
      </c>
      <c r="AC18">
        <v>0.81568499999999999</v>
      </c>
      <c r="AD18">
        <v>0.81572500000000003</v>
      </c>
      <c r="AE18">
        <v>0.81576499999999996</v>
      </c>
      <c r="AF18">
        <v>0.815805</v>
      </c>
      <c r="AG18">
        <v>0.81584500000000004</v>
      </c>
      <c r="AH18">
        <v>0.81588499999999997</v>
      </c>
      <c r="AI18">
        <v>0.81592600000000004</v>
      </c>
      <c r="AJ18" s="91">
        <v>3.0000000000000001E-3</v>
      </c>
      <c r="AL18" s="27"/>
      <c r="AM18" s="26"/>
    </row>
    <row r="19" spans="1:39" ht="15" customHeight="1">
      <c r="A19" s="93"/>
      <c r="B19" t="s">
        <v>3911</v>
      </c>
      <c r="AL19" s="27"/>
      <c r="AM19" s="26"/>
    </row>
    <row r="20" spans="1:39" ht="15" customHeight="1">
      <c r="A20" s="93"/>
      <c r="B20" t="s">
        <v>3912</v>
      </c>
    </row>
    <row r="21" spans="1:39" ht="15" customHeight="1">
      <c r="A21" s="93"/>
      <c r="B21" t="s">
        <v>3913</v>
      </c>
      <c r="C21" t="s">
        <v>3914</v>
      </c>
      <c r="D21" t="s">
        <v>3915</v>
      </c>
      <c r="E21" t="s">
        <v>3916</v>
      </c>
      <c r="G21">
        <v>333.105164</v>
      </c>
      <c r="H21">
        <v>334.47210699999999</v>
      </c>
      <c r="I21">
        <v>336.07922400000001</v>
      </c>
      <c r="J21">
        <v>337.73690800000003</v>
      </c>
      <c r="K21">
        <v>339.40451000000002</v>
      </c>
      <c r="L21">
        <v>341.08764600000001</v>
      </c>
      <c r="M21">
        <v>342.780823</v>
      </c>
      <c r="N21">
        <v>344.47436499999998</v>
      </c>
      <c r="O21">
        <v>346.16894500000001</v>
      </c>
      <c r="P21">
        <v>347.834564</v>
      </c>
      <c r="Q21">
        <v>349.46328699999998</v>
      </c>
      <c r="R21">
        <v>351.054169</v>
      </c>
      <c r="S21">
        <v>352.59783900000002</v>
      </c>
      <c r="T21">
        <v>354.08975199999998</v>
      </c>
      <c r="U21">
        <v>355.52593999999999</v>
      </c>
      <c r="V21">
        <v>356.90637199999998</v>
      </c>
      <c r="W21">
        <v>358.23675500000002</v>
      </c>
      <c r="X21">
        <v>359.52005000000003</v>
      </c>
      <c r="Y21">
        <v>360.76068099999998</v>
      </c>
      <c r="Z21">
        <v>361.96594199999998</v>
      </c>
      <c r="AA21">
        <v>363.143372</v>
      </c>
      <c r="AB21">
        <v>364.29699699999998</v>
      </c>
      <c r="AC21">
        <v>365.429688</v>
      </c>
      <c r="AD21">
        <v>366.54235799999998</v>
      </c>
      <c r="AE21">
        <v>367.63687099999999</v>
      </c>
      <c r="AF21">
        <v>368.719696</v>
      </c>
      <c r="AG21">
        <v>369.79351800000001</v>
      </c>
      <c r="AH21">
        <v>370.85867300000001</v>
      </c>
      <c r="AI21">
        <v>371.91851800000001</v>
      </c>
      <c r="AJ21" s="91">
        <v>4.0000000000000001E-3</v>
      </c>
      <c r="AL21" s="28"/>
      <c r="AM21" s="26"/>
    </row>
    <row r="22" spans="1:39" ht="15" customHeight="1">
      <c r="A22" s="93"/>
      <c r="B22" t="s">
        <v>3917</v>
      </c>
      <c r="C22" t="s">
        <v>3918</v>
      </c>
      <c r="D22" t="s">
        <v>3919</v>
      </c>
      <c r="E22" t="s">
        <v>3916</v>
      </c>
      <c r="G22">
        <v>38.694321000000002</v>
      </c>
      <c r="H22">
        <v>39.102600000000002</v>
      </c>
      <c r="I22">
        <v>39.509079</v>
      </c>
      <c r="J22">
        <v>39.913521000000003</v>
      </c>
      <c r="K22">
        <v>40.315201000000002</v>
      </c>
      <c r="L22">
        <v>40.713901999999997</v>
      </c>
      <c r="M22">
        <v>41.109200000000001</v>
      </c>
      <c r="N22">
        <v>41.500670999999997</v>
      </c>
      <c r="O22">
        <v>41.888100000000001</v>
      </c>
      <c r="P22">
        <v>42.271000000000001</v>
      </c>
      <c r="Q22">
        <v>42.649299999999997</v>
      </c>
      <c r="R22">
        <v>43.022799999999997</v>
      </c>
      <c r="S22">
        <v>43.391499000000003</v>
      </c>
      <c r="T22">
        <v>43.755501000000002</v>
      </c>
      <c r="U22">
        <v>44.114730999999999</v>
      </c>
      <c r="V22">
        <v>44.469397999999998</v>
      </c>
      <c r="W22">
        <v>44.819481000000003</v>
      </c>
      <c r="X22">
        <v>45.165298</v>
      </c>
      <c r="Y22">
        <v>45.506802</v>
      </c>
      <c r="Z22">
        <v>45.843879999999999</v>
      </c>
      <c r="AA22">
        <v>46.176898999999999</v>
      </c>
      <c r="AB22">
        <v>46.505600000000001</v>
      </c>
      <c r="AC22">
        <v>46.831772000000001</v>
      </c>
      <c r="AD22">
        <v>47.156199999999998</v>
      </c>
      <c r="AE22">
        <v>47.479069000000003</v>
      </c>
      <c r="AF22">
        <v>47.800800000000002</v>
      </c>
      <c r="AG22">
        <v>48.121670000000002</v>
      </c>
      <c r="AH22">
        <v>48.442321999999997</v>
      </c>
      <c r="AI22">
        <v>48.763081</v>
      </c>
      <c r="AJ22" s="91">
        <v>8.0000000000000002E-3</v>
      </c>
      <c r="AL22" s="28"/>
      <c r="AM22" s="26"/>
    </row>
    <row r="23" spans="1:39" ht="15" customHeight="1">
      <c r="A23" s="93"/>
      <c r="B23" t="s">
        <v>3920</v>
      </c>
      <c r="C23" t="s">
        <v>3921</v>
      </c>
      <c r="D23" t="s">
        <v>3922</v>
      </c>
      <c r="E23" t="s">
        <v>3916</v>
      </c>
      <c r="G23">
        <v>211.18936199999999</v>
      </c>
      <c r="H23">
        <v>212.813278</v>
      </c>
      <c r="I23">
        <v>214.37699900000001</v>
      </c>
      <c r="J23">
        <v>215.94142199999999</v>
      </c>
      <c r="K23">
        <v>217.513779</v>
      </c>
      <c r="L23">
        <v>219.08682300000001</v>
      </c>
      <c r="M23">
        <v>220.646591</v>
      </c>
      <c r="N23">
        <v>222.169174</v>
      </c>
      <c r="O23">
        <v>223.635864</v>
      </c>
      <c r="P23">
        <v>225.026138</v>
      </c>
      <c r="Q23">
        <v>226.368347</v>
      </c>
      <c r="R23">
        <v>227.658051</v>
      </c>
      <c r="S23">
        <v>228.89286799999999</v>
      </c>
      <c r="T23">
        <v>230.07032799999999</v>
      </c>
      <c r="U23">
        <v>231.18978899999999</v>
      </c>
      <c r="V23">
        <v>232.25276199999999</v>
      </c>
      <c r="W23">
        <v>233.26014699999999</v>
      </c>
      <c r="X23">
        <v>234.21229600000001</v>
      </c>
      <c r="Y23">
        <v>235.110443</v>
      </c>
      <c r="Z23">
        <v>235.95292699999999</v>
      </c>
      <c r="AA23">
        <v>236.741455</v>
      </c>
      <c r="AB23">
        <v>237.476685</v>
      </c>
      <c r="AC23">
        <v>238.15965299999999</v>
      </c>
      <c r="AD23">
        <v>238.78855899999999</v>
      </c>
      <c r="AE23">
        <v>239.34922800000001</v>
      </c>
      <c r="AF23">
        <v>239.846619</v>
      </c>
      <c r="AG23">
        <v>240.30192600000001</v>
      </c>
      <c r="AH23">
        <v>240.737549</v>
      </c>
      <c r="AI23">
        <v>241.16894500000001</v>
      </c>
      <c r="AJ23" s="91">
        <v>5.0000000000000001E-3</v>
      </c>
    </row>
    <row r="24" spans="1:39" ht="15" customHeight="1">
      <c r="A24" s="93"/>
      <c r="B24" t="s">
        <v>3923</v>
      </c>
      <c r="C24" t="s">
        <v>3924</v>
      </c>
      <c r="D24" t="s">
        <v>3925</v>
      </c>
      <c r="E24" t="s">
        <v>3916</v>
      </c>
      <c r="G24">
        <v>593.35406499999999</v>
      </c>
      <c r="H24">
        <v>594.89343299999996</v>
      </c>
      <c r="I24">
        <v>596.012878</v>
      </c>
      <c r="J24">
        <v>597.10223399999995</v>
      </c>
      <c r="K24">
        <v>598.16387899999995</v>
      </c>
      <c r="L24">
        <v>599.16955600000006</v>
      </c>
      <c r="M24">
        <v>600.12353499999995</v>
      </c>
      <c r="N24">
        <v>601.03643799999998</v>
      </c>
      <c r="O24">
        <v>601.92193599999996</v>
      </c>
      <c r="P24">
        <v>602.79125999999997</v>
      </c>
      <c r="Q24">
        <v>603.64050299999997</v>
      </c>
      <c r="R24">
        <v>604.45330799999999</v>
      </c>
      <c r="S24">
        <v>605.215149</v>
      </c>
      <c r="T24">
        <v>605.91265899999996</v>
      </c>
      <c r="U24">
        <v>606.54968299999996</v>
      </c>
      <c r="V24">
        <v>607.13714600000003</v>
      </c>
      <c r="W24">
        <v>607.67242399999998</v>
      </c>
      <c r="X24">
        <v>608.15136700000005</v>
      </c>
      <c r="Y24">
        <v>608.57037400000002</v>
      </c>
      <c r="Z24">
        <v>608.92956500000003</v>
      </c>
      <c r="AA24">
        <v>609.22717299999999</v>
      </c>
      <c r="AB24">
        <v>609.459656</v>
      </c>
      <c r="AC24">
        <v>609.62506099999996</v>
      </c>
      <c r="AD24">
        <v>609.71997099999999</v>
      </c>
      <c r="AE24">
        <v>609.73303199999998</v>
      </c>
      <c r="AF24">
        <v>609.66314699999998</v>
      </c>
      <c r="AG24">
        <v>609.52264400000001</v>
      </c>
      <c r="AH24">
        <v>609.32611099999997</v>
      </c>
      <c r="AI24">
        <v>609.08605999999997</v>
      </c>
      <c r="AJ24" s="91">
        <v>1E-3</v>
      </c>
    </row>
    <row r="25" spans="1:39" ht="15" customHeight="1">
      <c r="A25" s="93"/>
      <c r="B25" t="s">
        <v>3926</v>
      </c>
      <c r="C25" t="s">
        <v>3927</v>
      </c>
      <c r="D25" t="s">
        <v>3928</v>
      </c>
      <c r="E25" t="s">
        <v>3916</v>
      </c>
      <c r="G25">
        <v>125.59050000000001</v>
      </c>
      <c r="H25">
        <v>125.10549899999999</v>
      </c>
      <c r="I25">
        <v>124.587502</v>
      </c>
      <c r="J25">
        <v>124.038498</v>
      </c>
      <c r="K25">
        <v>123.461304</v>
      </c>
      <c r="L25">
        <v>122.858299</v>
      </c>
      <c r="M25">
        <v>122.231796</v>
      </c>
      <c r="N25">
        <v>121.584999</v>
      </c>
      <c r="O25">
        <v>120.91950199999999</v>
      </c>
      <c r="P25">
        <v>120.237801</v>
      </c>
      <c r="Q25">
        <v>119.54180100000001</v>
      </c>
      <c r="R25">
        <v>118.832497</v>
      </c>
      <c r="S25">
        <v>118.113297</v>
      </c>
      <c r="T25">
        <v>117.385002</v>
      </c>
      <c r="U25">
        <v>116.648499</v>
      </c>
      <c r="V25">
        <v>115.9058</v>
      </c>
      <c r="W25">
        <v>115.157799</v>
      </c>
      <c r="X25">
        <v>114.4058</v>
      </c>
      <c r="Y25">
        <v>113.650497</v>
      </c>
      <c r="Z25">
        <v>112.893997</v>
      </c>
      <c r="AA25">
        <v>112.136803</v>
      </c>
      <c r="AB25">
        <v>111.37979900000001</v>
      </c>
      <c r="AC25">
        <v>110.624802</v>
      </c>
      <c r="AD25">
        <v>109.871002</v>
      </c>
      <c r="AE25">
        <v>109.120003</v>
      </c>
      <c r="AF25">
        <v>108.371803</v>
      </c>
      <c r="AG25">
        <v>107.62599899999999</v>
      </c>
      <c r="AH25">
        <v>106.882301</v>
      </c>
      <c r="AI25">
        <v>106.140297</v>
      </c>
      <c r="AJ25" s="91">
        <v>-6.0000000000000001E-3</v>
      </c>
      <c r="AL25" s="25"/>
      <c r="AM25" s="26"/>
    </row>
    <row r="26" spans="1:39" ht="15" customHeight="1">
      <c r="A26" s="93"/>
      <c r="B26" t="s">
        <v>3929</v>
      </c>
      <c r="C26" t="s">
        <v>3930</v>
      </c>
      <c r="D26" t="s">
        <v>3931</v>
      </c>
      <c r="E26" t="s">
        <v>3916</v>
      </c>
      <c r="G26">
        <v>31.123239999999999</v>
      </c>
      <c r="H26">
        <v>31.552336</v>
      </c>
      <c r="I26">
        <v>31.987663000000001</v>
      </c>
      <c r="J26">
        <v>32.409657000000003</v>
      </c>
      <c r="K26">
        <v>32.829383999999997</v>
      </c>
      <c r="L26">
        <v>33.245941000000002</v>
      </c>
      <c r="M26">
        <v>33.658962000000002</v>
      </c>
      <c r="N26">
        <v>34.068351999999997</v>
      </c>
      <c r="O26">
        <v>34.474316000000002</v>
      </c>
      <c r="P26">
        <v>34.877040999999998</v>
      </c>
      <c r="Q26">
        <v>35.276363000000003</v>
      </c>
      <c r="R26">
        <v>35.672787</v>
      </c>
      <c r="S26">
        <v>36.066764999999997</v>
      </c>
      <c r="T26">
        <v>36.458548999999998</v>
      </c>
      <c r="U26">
        <v>36.848582999999998</v>
      </c>
      <c r="V26">
        <v>37.237124999999999</v>
      </c>
      <c r="W26">
        <v>37.624454</v>
      </c>
      <c r="X26">
        <v>38.010421999999998</v>
      </c>
      <c r="Y26">
        <v>38.394981000000001</v>
      </c>
      <c r="Z26">
        <v>38.777881999999998</v>
      </c>
      <c r="AA26">
        <v>39.158962000000002</v>
      </c>
      <c r="AB26">
        <v>39.537841999999998</v>
      </c>
      <c r="AC26">
        <v>39.914402000000003</v>
      </c>
      <c r="AD26">
        <v>40.288212000000001</v>
      </c>
      <c r="AE26">
        <v>40.659004000000003</v>
      </c>
      <c r="AF26">
        <v>41.026546000000003</v>
      </c>
      <c r="AG26">
        <v>41.390678000000001</v>
      </c>
      <c r="AH26">
        <v>41.751362</v>
      </c>
      <c r="AI26">
        <v>42.10857</v>
      </c>
      <c r="AJ26" s="91">
        <v>1.0999999999999999E-2</v>
      </c>
      <c r="AL26" s="25"/>
      <c r="AM26" s="26"/>
    </row>
    <row r="27" spans="1:39" ht="15" customHeight="1">
      <c r="A27" s="93"/>
      <c r="B27" t="s">
        <v>3932</v>
      </c>
      <c r="C27" t="s">
        <v>3933</v>
      </c>
      <c r="D27" t="s">
        <v>3934</v>
      </c>
      <c r="E27" t="s">
        <v>3916</v>
      </c>
      <c r="G27">
        <v>51.338450999999999</v>
      </c>
      <c r="H27">
        <v>51.348171000000001</v>
      </c>
      <c r="I27">
        <v>51.347050000000003</v>
      </c>
      <c r="J27">
        <v>51.337631000000002</v>
      </c>
      <c r="K27">
        <v>51.319881000000002</v>
      </c>
      <c r="L27">
        <v>51.29213</v>
      </c>
      <c r="M27">
        <v>51.253830000000001</v>
      </c>
      <c r="N27">
        <v>51.20438</v>
      </c>
      <c r="O27">
        <v>51.143799000000001</v>
      </c>
      <c r="P27">
        <v>51.07423</v>
      </c>
      <c r="Q27">
        <v>50.995398999999999</v>
      </c>
      <c r="R27">
        <v>50.903751</v>
      </c>
      <c r="S27">
        <v>50.795448</v>
      </c>
      <c r="T27">
        <v>50.667171000000003</v>
      </c>
      <c r="U27">
        <v>50.518929</v>
      </c>
      <c r="V27">
        <v>50.352901000000003</v>
      </c>
      <c r="W27">
        <v>50.169829999999997</v>
      </c>
      <c r="X27">
        <v>49.970500999999999</v>
      </c>
      <c r="Y27">
        <v>49.755482000000001</v>
      </c>
      <c r="Z27">
        <v>49.523800000000001</v>
      </c>
      <c r="AA27">
        <v>49.275317999999999</v>
      </c>
      <c r="AB27">
        <v>49.011378999999998</v>
      </c>
      <c r="AC27">
        <v>48.733330000000002</v>
      </c>
      <c r="AD27">
        <v>48.442248999999997</v>
      </c>
      <c r="AE27">
        <v>48.137829000000004</v>
      </c>
      <c r="AF27">
        <v>47.819248000000002</v>
      </c>
      <c r="AG27">
        <v>47.487099000000001</v>
      </c>
      <c r="AH27">
        <v>47.141972000000003</v>
      </c>
      <c r="AI27">
        <v>46.783932</v>
      </c>
      <c r="AJ27" s="91">
        <v>-3.0000000000000001E-3</v>
      </c>
      <c r="AL27" s="25"/>
      <c r="AM27" s="26"/>
    </row>
    <row r="28" spans="1:39" ht="15" customHeight="1">
      <c r="A28" s="93"/>
      <c r="B28" t="s">
        <v>3935</v>
      </c>
      <c r="C28" t="s">
        <v>3936</v>
      </c>
      <c r="D28" t="s">
        <v>3937</v>
      </c>
      <c r="E28" t="s">
        <v>3916</v>
      </c>
      <c r="G28">
        <v>145.765793</v>
      </c>
      <c r="H28">
        <v>145.581299</v>
      </c>
      <c r="I28">
        <v>145.35380599999999</v>
      </c>
      <c r="J28">
        <v>145.098007</v>
      </c>
      <c r="K28">
        <v>144.80479399999999</v>
      </c>
      <c r="L28">
        <v>144.464493</v>
      </c>
      <c r="M28">
        <v>144.09150700000001</v>
      </c>
      <c r="N28">
        <v>143.69850199999999</v>
      </c>
      <c r="O28">
        <v>143.296494</v>
      </c>
      <c r="P28">
        <v>142.87550400000001</v>
      </c>
      <c r="Q28">
        <v>142.430801</v>
      </c>
      <c r="R28">
        <v>141.97500600000001</v>
      </c>
      <c r="S28">
        <v>141.520996</v>
      </c>
      <c r="T28">
        <v>141.079498</v>
      </c>
      <c r="U28">
        <v>140.645996</v>
      </c>
      <c r="V28">
        <v>140.21350100000001</v>
      </c>
      <c r="W28">
        <v>139.788498</v>
      </c>
      <c r="X28">
        <v>139.376801</v>
      </c>
      <c r="Y28">
        <v>138.984802</v>
      </c>
      <c r="Z28">
        <v>138.612503</v>
      </c>
      <c r="AA28">
        <v>138.25649999999999</v>
      </c>
      <c r="AB28">
        <v>137.91400100000001</v>
      </c>
      <c r="AC28">
        <v>137.58230599999999</v>
      </c>
      <c r="AD28">
        <v>137.25950599999999</v>
      </c>
      <c r="AE28">
        <v>136.95030199999999</v>
      </c>
      <c r="AF28">
        <v>136.65379300000001</v>
      </c>
      <c r="AG28">
        <v>136.36480700000001</v>
      </c>
      <c r="AH28">
        <v>136.078506</v>
      </c>
      <c r="AI28">
        <v>135.788803</v>
      </c>
      <c r="AJ28" s="91">
        <v>-3.0000000000000001E-3</v>
      </c>
      <c r="AL28" s="25"/>
      <c r="AM28" s="26"/>
    </row>
    <row r="29" spans="1:39" ht="15" customHeight="1">
      <c r="A29" s="93"/>
      <c r="B29" t="s">
        <v>3938</v>
      </c>
      <c r="C29" t="s">
        <v>3939</v>
      </c>
      <c r="D29" t="s">
        <v>3940</v>
      </c>
      <c r="E29" t="s">
        <v>3916</v>
      </c>
      <c r="G29">
        <v>196.40559400000001</v>
      </c>
      <c r="H29">
        <v>196.88909899999999</v>
      </c>
      <c r="I29">
        <v>197.34137000000001</v>
      </c>
      <c r="J29">
        <v>197.77439899999999</v>
      </c>
      <c r="K29">
        <v>198.13687100000001</v>
      </c>
      <c r="L29">
        <v>198.47818000000001</v>
      </c>
      <c r="M29">
        <v>198.80619799999999</v>
      </c>
      <c r="N29">
        <v>199.13061500000001</v>
      </c>
      <c r="O29">
        <v>199.45709199999999</v>
      </c>
      <c r="P29">
        <v>199.80789200000001</v>
      </c>
      <c r="Q29">
        <v>200.15795900000001</v>
      </c>
      <c r="R29">
        <v>200.50091599999999</v>
      </c>
      <c r="S29">
        <v>200.82986500000001</v>
      </c>
      <c r="T29">
        <v>201.143112</v>
      </c>
      <c r="U29">
        <v>201.48429899999999</v>
      </c>
      <c r="V29">
        <v>201.810699</v>
      </c>
      <c r="W29">
        <v>202.12439000000001</v>
      </c>
      <c r="X29">
        <v>202.427155</v>
      </c>
      <c r="Y29">
        <v>202.71910099999999</v>
      </c>
      <c r="Z29">
        <v>202.99388099999999</v>
      </c>
      <c r="AA29">
        <v>203.25671399999999</v>
      </c>
      <c r="AB29">
        <v>203.50079299999999</v>
      </c>
      <c r="AC29">
        <v>203.71812399999999</v>
      </c>
      <c r="AD29">
        <v>203.905441</v>
      </c>
      <c r="AE29">
        <v>204.02444499999999</v>
      </c>
      <c r="AF29">
        <v>204.116028</v>
      </c>
      <c r="AG29">
        <v>204.18514999999999</v>
      </c>
      <c r="AH29">
        <v>204.23820499999999</v>
      </c>
      <c r="AI29">
        <v>204.278717</v>
      </c>
      <c r="AJ29" s="91">
        <v>1E-3</v>
      </c>
      <c r="AL29" s="25"/>
      <c r="AM29" s="26"/>
    </row>
    <row r="30" spans="1:39" ht="15" customHeight="1">
      <c r="A30" s="93"/>
      <c r="B30" t="s">
        <v>3941</v>
      </c>
      <c r="C30" t="s">
        <v>3942</v>
      </c>
      <c r="D30" t="s">
        <v>3943</v>
      </c>
      <c r="E30" t="s">
        <v>3916</v>
      </c>
      <c r="G30">
        <v>1448.8129879999999</v>
      </c>
      <c r="H30">
        <v>1452.4229740000001</v>
      </c>
      <c r="I30">
        <v>1455.5429690000001</v>
      </c>
      <c r="J30">
        <v>1458.1979980000001</v>
      </c>
      <c r="K30">
        <v>1460.3530270000001</v>
      </c>
      <c r="L30">
        <v>1461.9849850000001</v>
      </c>
      <c r="M30">
        <v>1463.160034</v>
      </c>
      <c r="N30">
        <v>1463.9399410000001</v>
      </c>
      <c r="O30">
        <v>1464.36499</v>
      </c>
      <c r="P30">
        <v>1464.4229740000001</v>
      </c>
      <c r="Q30">
        <v>1464.084961</v>
      </c>
      <c r="R30">
        <v>1463.36499</v>
      </c>
      <c r="S30">
        <v>1462.290039</v>
      </c>
      <c r="T30">
        <v>1460.878052</v>
      </c>
      <c r="U30">
        <v>1459.1080320000001</v>
      </c>
      <c r="V30">
        <v>1456.968018</v>
      </c>
      <c r="W30">
        <v>1454.4930420000001</v>
      </c>
      <c r="X30">
        <v>1451.7030030000001</v>
      </c>
      <c r="Y30">
        <v>1448.623047</v>
      </c>
      <c r="Z30">
        <v>1445.244995</v>
      </c>
      <c r="AA30">
        <v>1441.5550539999999</v>
      </c>
      <c r="AB30">
        <v>1437.5629879999999</v>
      </c>
      <c r="AC30">
        <v>1433.2829589999999</v>
      </c>
      <c r="AD30">
        <v>1428.718018</v>
      </c>
      <c r="AE30">
        <v>1423.849976</v>
      </c>
      <c r="AF30">
        <v>1418.6829829999999</v>
      </c>
      <c r="AG30">
        <v>1413.23999</v>
      </c>
      <c r="AH30">
        <v>1407.5550539999999</v>
      </c>
      <c r="AI30">
        <v>1401.650024</v>
      </c>
      <c r="AJ30" s="91">
        <v>-1E-3</v>
      </c>
      <c r="AL30" s="25"/>
      <c r="AM30" s="26"/>
    </row>
    <row r="31" spans="1:39" ht="15" customHeight="1">
      <c r="A31" s="93"/>
      <c r="B31" t="s">
        <v>3944</v>
      </c>
      <c r="C31" t="s">
        <v>3945</v>
      </c>
      <c r="D31" t="s">
        <v>3946</v>
      </c>
      <c r="E31" t="s">
        <v>3916</v>
      </c>
      <c r="G31">
        <v>1408.3000489999999</v>
      </c>
      <c r="H31">
        <v>1421.3079829999999</v>
      </c>
      <c r="I31">
        <v>1434.0699460000001</v>
      </c>
      <c r="J31">
        <v>1446.5550539999999</v>
      </c>
      <c r="K31">
        <v>1458.8000489999999</v>
      </c>
      <c r="L31">
        <v>1470.8129879999999</v>
      </c>
      <c r="M31">
        <v>1482.5529790000001</v>
      </c>
      <c r="N31">
        <v>1493.959961</v>
      </c>
      <c r="O31">
        <v>1504.9930420000001</v>
      </c>
      <c r="P31">
        <v>1515.6979980000001</v>
      </c>
      <c r="Q31">
        <v>1526.094971</v>
      </c>
      <c r="R31">
        <v>1536.123047</v>
      </c>
      <c r="S31">
        <v>1545.714966</v>
      </c>
      <c r="T31">
        <v>1554.8199460000001</v>
      </c>
      <c r="U31">
        <v>1563.4499510000001</v>
      </c>
      <c r="V31">
        <v>1571.625</v>
      </c>
      <c r="W31">
        <v>1579.3630370000001</v>
      </c>
      <c r="X31">
        <v>1586.6579589999999</v>
      </c>
      <c r="Y31">
        <v>1593.51001</v>
      </c>
      <c r="Z31">
        <v>1599.8929439999999</v>
      </c>
      <c r="AA31">
        <v>1605.8129879999999</v>
      </c>
      <c r="AB31">
        <v>1611.3079829999999</v>
      </c>
      <c r="AC31">
        <v>1616.420044</v>
      </c>
      <c r="AD31">
        <v>1621.1850589999999</v>
      </c>
      <c r="AE31">
        <v>1625.5830080000001</v>
      </c>
      <c r="AF31">
        <v>1629.593018</v>
      </c>
      <c r="AG31">
        <v>1633.2380370000001</v>
      </c>
      <c r="AH31">
        <v>1636.5429690000001</v>
      </c>
      <c r="AI31">
        <v>1639.525024</v>
      </c>
      <c r="AJ31" s="91">
        <v>5.0000000000000001E-3</v>
      </c>
      <c r="AL31" s="25"/>
      <c r="AM31" s="26"/>
    </row>
    <row r="32" spans="1:39" ht="15" customHeight="1">
      <c r="A32" s="93"/>
      <c r="B32" t="s">
        <v>3947</v>
      </c>
      <c r="C32" t="s">
        <v>3948</v>
      </c>
      <c r="D32" t="s">
        <v>3949</v>
      </c>
      <c r="E32" t="s">
        <v>3916</v>
      </c>
      <c r="G32">
        <v>1245.615967</v>
      </c>
      <c r="H32">
        <v>1259.7116699999999</v>
      </c>
      <c r="I32">
        <v>1273.62915</v>
      </c>
      <c r="J32">
        <v>1287.3408199999999</v>
      </c>
      <c r="K32">
        <v>1300.336182</v>
      </c>
      <c r="L32">
        <v>1313.135254</v>
      </c>
      <c r="M32">
        <v>1325.7388920000001</v>
      </c>
      <c r="N32">
        <v>1338.14978</v>
      </c>
      <c r="O32">
        <v>1350.362183</v>
      </c>
      <c r="P32">
        <v>1361.7928469999999</v>
      </c>
      <c r="Q32">
        <v>1373.0439449999999</v>
      </c>
      <c r="R32">
        <v>1384.1104740000001</v>
      </c>
      <c r="S32">
        <v>1394.9650879999999</v>
      </c>
      <c r="T32">
        <v>1405.6123050000001</v>
      </c>
      <c r="U32">
        <v>1415.5485839999999</v>
      </c>
      <c r="V32">
        <v>1425.296143</v>
      </c>
      <c r="W32">
        <v>1434.834351</v>
      </c>
      <c r="X32">
        <v>1444.1679690000001</v>
      </c>
      <c r="Y32">
        <v>1453.3126219999999</v>
      </c>
      <c r="Z32">
        <v>1461.786987</v>
      </c>
      <c r="AA32">
        <v>1470.0507809999999</v>
      </c>
      <c r="AB32">
        <v>1478.1164550000001</v>
      </c>
      <c r="AC32">
        <v>1485.9938959999999</v>
      </c>
      <c r="AD32">
        <v>1493.684814</v>
      </c>
      <c r="AE32">
        <v>1500.5679929999999</v>
      </c>
      <c r="AF32">
        <v>1507.2523189999999</v>
      </c>
      <c r="AG32">
        <v>1513.752197</v>
      </c>
      <c r="AH32">
        <v>1520.0760499999999</v>
      </c>
      <c r="AI32">
        <v>1526.2166749999999</v>
      </c>
      <c r="AJ32" s="91">
        <v>7.0000000000000001E-3</v>
      </c>
      <c r="AL32" s="25"/>
      <c r="AM32" s="26"/>
    </row>
    <row r="33" spans="1:39" ht="15" customHeight="1">
      <c r="A33" s="93"/>
      <c r="B33" t="s">
        <v>3950</v>
      </c>
      <c r="C33" t="s">
        <v>3951</v>
      </c>
      <c r="D33" t="s">
        <v>3952</v>
      </c>
      <c r="E33" t="s">
        <v>3916</v>
      </c>
      <c r="G33">
        <v>261.10183699999999</v>
      </c>
      <c r="H33">
        <v>266.300995</v>
      </c>
      <c r="I33">
        <v>271.39819299999999</v>
      </c>
      <c r="J33">
        <v>276.418274</v>
      </c>
      <c r="K33">
        <v>280.84103399999998</v>
      </c>
      <c r="L33">
        <v>285.21560699999998</v>
      </c>
      <c r="M33">
        <v>289.57656900000001</v>
      </c>
      <c r="N33">
        <v>293.90484600000002</v>
      </c>
      <c r="O33">
        <v>298.09335299999998</v>
      </c>
      <c r="P33">
        <v>301.73696899999999</v>
      </c>
      <c r="Q33">
        <v>305.35867300000001</v>
      </c>
      <c r="R33">
        <v>308.96170000000001</v>
      </c>
      <c r="S33">
        <v>312.54541</v>
      </c>
      <c r="T33">
        <v>316.10913099999999</v>
      </c>
      <c r="U33">
        <v>319.498199</v>
      </c>
      <c r="V33">
        <v>322.86215199999998</v>
      </c>
      <c r="W33">
        <v>326.19833399999999</v>
      </c>
      <c r="X33">
        <v>329.50210600000003</v>
      </c>
      <c r="Y33">
        <v>332.77383400000002</v>
      </c>
      <c r="Z33">
        <v>335.88980099999998</v>
      </c>
      <c r="AA33">
        <v>338.96798699999999</v>
      </c>
      <c r="AB33">
        <v>342.00610399999999</v>
      </c>
      <c r="AC33">
        <v>345.00186200000002</v>
      </c>
      <c r="AD33">
        <v>347.957672</v>
      </c>
      <c r="AE33">
        <v>350.72204599999998</v>
      </c>
      <c r="AF33">
        <v>353.440674</v>
      </c>
      <c r="AG33">
        <v>356.113495</v>
      </c>
      <c r="AH33">
        <v>358.73825099999999</v>
      </c>
      <c r="AI33">
        <v>361.31408699999997</v>
      </c>
      <c r="AJ33" s="91">
        <v>1.2E-2</v>
      </c>
      <c r="AL33" s="25"/>
      <c r="AM33" s="26"/>
    </row>
    <row r="34" spans="1:39" ht="15" customHeight="1">
      <c r="A34" s="93"/>
      <c r="B34" t="s">
        <v>3953</v>
      </c>
      <c r="C34" t="s">
        <v>3954</v>
      </c>
      <c r="D34" t="s">
        <v>3955</v>
      </c>
      <c r="E34" t="s">
        <v>3916</v>
      </c>
      <c r="G34">
        <v>1406.816284</v>
      </c>
      <c r="H34">
        <v>1440.4285890000001</v>
      </c>
      <c r="I34">
        <v>1474.159302</v>
      </c>
      <c r="J34">
        <v>1508.036865</v>
      </c>
      <c r="K34">
        <v>1543.6094969999999</v>
      </c>
      <c r="L34">
        <v>1579.3232419999999</v>
      </c>
      <c r="M34">
        <v>1615.1782229999999</v>
      </c>
      <c r="N34">
        <v>1651.1739500000001</v>
      </c>
      <c r="O34">
        <v>1687.309937</v>
      </c>
      <c r="P34">
        <v>1725.00647</v>
      </c>
      <c r="Q34">
        <v>1762.836914</v>
      </c>
      <c r="R34">
        <v>1800.7958980000001</v>
      </c>
      <c r="S34">
        <v>1838.8767089999999</v>
      </c>
      <c r="T34">
        <v>1877.0699460000001</v>
      </c>
      <c r="U34">
        <v>1916.586182</v>
      </c>
      <c r="V34">
        <v>1956.201904</v>
      </c>
      <c r="W34">
        <v>1995.9060059999999</v>
      </c>
      <c r="X34">
        <v>2035.682129</v>
      </c>
      <c r="Y34">
        <v>2075.5166020000001</v>
      </c>
      <c r="Z34">
        <v>2116.3789059999999</v>
      </c>
      <c r="AA34">
        <v>2157.2849120000001</v>
      </c>
      <c r="AB34">
        <v>2198.218018</v>
      </c>
      <c r="AC34">
        <v>2239.1657709999999</v>
      </c>
      <c r="AD34">
        <v>2280.1120609999998</v>
      </c>
      <c r="AE34">
        <v>2321.6833499999998</v>
      </c>
      <c r="AF34">
        <v>2363.233643</v>
      </c>
      <c r="AG34">
        <v>2404.77124</v>
      </c>
      <c r="AH34">
        <v>2446.304932</v>
      </c>
      <c r="AI34">
        <v>2487.8393550000001</v>
      </c>
      <c r="AJ34" s="91">
        <v>2.1000000000000001E-2</v>
      </c>
      <c r="AL34" s="25"/>
      <c r="AM34" s="26"/>
    </row>
    <row r="35" spans="1:39" ht="15" customHeight="1">
      <c r="A35" s="93"/>
      <c r="B35" t="s">
        <v>3956</v>
      </c>
      <c r="C35" t="s">
        <v>3957</v>
      </c>
      <c r="D35" t="s">
        <v>3958</v>
      </c>
      <c r="E35" t="s">
        <v>3916</v>
      </c>
      <c r="G35">
        <v>215.50250199999999</v>
      </c>
      <c r="H35">
        <v>216.787003</v>
      </c>
      <c r="I35">
        <v>218.005798</v>
      </c>
      <c r="J35">
        <v>219.15980500000001</v>
      </c>
      <c r="K35">
        <v>220.245499</v>
      </c>
      <c r="L35">
        <v>221.26480100000001</v>
      </c>
      <c r="M35">
        <v>222.22030599999999</v>
      </c>
      <c r="N35">
        <v>223.115005</v>
      </c>
      <c r="O35">
        <v>223.951797</v>
      </c>
      <c r="P35">
        <v>224.729996</v>
      </c>
      <c r="Q35">
        <v>225.447495</v>
      </c>
      <c r="R35">
        <v>226.105301</v>
      </c>
      <c r="S35">
        <v>226.704498</v>
      </c>
      <c r="T35">
        <v>227.24650600000001</v>
      </c>
      <c r="U35">
        <v>227.72830200000001</v>
      </c>
      <c r="V35">
        <v>228.15029899999999</v>
      </c>
      <c r="W35">
        <v>228.515503</v>
      </c>
      <c r="X35">
        <v>228.82730100000001</v>
      </c>
      <c r="Y35">
        <v>229.087006</v>
      </c>
      <c r="Z35">
        <v>229.29299900000001</v>
      </c>
      <c r="AA35">
        <v>229.44380200000001</v>
      </c>
      <c r="AB35">
        <v>229.54299900000001</v>
      </c>
      <c r="AC35">
        <v>229.59530599999999</v>
      </c>
      <c r="AD35">
        <v>229.60000600000001</v>
      </c>
      <c r="AE35">
        <v>229.541</v>
      </c>
      <c r="AF35">
        <v>229.420807</v>
      </c>
      <c r="AG35">
        <v>229.26629600000001</v>
      </c>
      <c r="AH35">
        <v>229.10699500000001</v>
      </c>
      <c r="AI35">
        <v>228.962997</v>
      </c>
      <c r="AJ35" s="91">
        <v>2E-3</v>
      </c>
      <c r="AL35" s="25"/>
      <c r="AM35" s="26"/>
    </row>
    <row r="36" spans="1:39" ht="15" customHeight="1">
      <c r="A36" s="93"/>
      <c r="B36" t="s">
        <v>3959</v>
      </c>
      <c r="C36" t="s">
        <v>3960</v>
      </c>
      <c r="D36" t="s">
        <v>3961</v>
      </c>
      <c r="E36" t="s">
        <v>3916</v>
      </c>
      <c r="G36">
        <v>239.305511</v>
      </c>
      <c r="H36">
        <v>242.13305700000001</v>
      </c>
      <c r="I36">
        <v>244.95889299999999</v>
      </c>
      <c r="J36">
        <v>247.68708799999999</v>
      </c>
      <c r="K36">
        <v>250.28230300000001</v>
      </c>
      <c r="L36">
        <v>252.77761799999999</v>
      </c>
      <c r="M36">
        <v>255.17982499999999</v>
      </c>
      <c r="N36">
        <v>257.50900300000001</v>
      </c>
      <c r="O36">
        <v>259.78024299999998</v>
      </c>
      <c r="P36">
        <v>261.96649200000002</v>
      </c>
      <c r="Q36">
        <v>264.080872</v>
      </c>
      <c r="R36">
        <v>266.13140900000002</v>
      </c>
      <c r="S36">
        <v>268.12866200000002</v>
      </c>
      <c r="T36">
        <v>270.08139</v>
      </c>
      <c r="U36">
        <v>271.964966</v>
      </c>
      <c r="V36">
        <v>273.805634</v>
      </c>
      <c r="W36">
        <v>275.60214200000001</v>
      </c>
      <c r="X36">
        <v>277.35290500000002</v>
      </c>
      <c r="Y36">
        <v>279.05569500000001</v>
      </c>
      <c r="Z36">
        <v>280.68167099999999</v>
      </c>
      <c r="AA36">
        <v>282.26147500000002</v>
      </c>
      <c r="AB36">
        <v>283.79553199999998</v>
      </c>
      <c r="AC36">
        <v>285.28445399999998</v>
      </c>
      <c r="AD36">
        <v>286.727417</v>
      </c>
      <c r="AE36">
        <v>288.09207199999997</v>
      </c>
      <c r="AF36">
        <v>289.408478</v>
      </c>
      <c r="AG36">
        <v>290.681061</v>
      </c>
      <c r="AH36">
        <v>291.913025</v>
      </c>
      <c r="AI36">
        <v>293.10772700000001</v>
      </c>
      <c r="AJ36" s="91">
        <v>7.0000000000000001E-3</v>
      </c>
      <c r="AL36" s="25"/>
      <c r="AM36" s="26"/>
    </row>
    <row r="37" spans="1:39" ht="15" customHeight="1">
      <c r="A37" s="93"/>
      <c r="B37" t="s">
        <v>3962</v>
      </c>
      <c r="AL37" s="25"/>
      <c r="AM37" s="26"/>
    </row>
    <row r="38" spans="1:39" ht="15" customHeight="1">
      <c r="A38" s="93"/>
      <c r="B38" t="s">
        <v>3963</v>
      </c>
    </row>
    <row r="39" spans="1:39" ht="15" customHeight="1">
      <c r="A39" s="93"/>
      <c r="B39" t="s">
        <v>550</v>
      </c>
    </row>
    <row r="40" spans="1:39" ht="15" customHeight="1">
      <c r="A40" s="93"/>
      <c r="B40" t="s">
        <v>3913</v>
      </c>
      <c r="C40" t="s">
        <v>3964</v>
      </c>
      <c r="D40" t="s">
        <v>3965</v>
      </c>
      <c r="E40" t="s">
        <v>3966</v>
      </c>
      <c r="G40">
        <v>710.078979</v>
      </c>
      <c r="H40">
        <v>745.46997099999999</v>
      </c>
      <c r="I40">
        <v>746.32006799999999</v>
      </c>
      <c r="J40">
        <v>755.33380099999999</v>
      </c>
      <c r="K40">
        <v>772.24121100000002</v>
      </c>
      <c r="L40">
        <v>788.825378</v>
      </c>
      <c r="M40">
        <v>803.36663799999997</v>
      </c>
      <c r="N40">
        <v>815.28930700000001</v>
      </c>
      <c r="O40">
        <v>824.81445299999996</v>
      </c>
      <c r="P40">
        <v>834.85772699999995</v>
      </c>
      <c r="Q40">
        <v>848.97833300000002</v>
      </c>
      <c r="R40">
        <v>865.444885</v>
      </c>
      <c r="S40">
        <v>881.70617700000003</v>
      </c>
      <c r="T40">
        <v>898.18823199999997</v>
      </c>
      <c r="U40">
        <v>916.51141399999995</v>
      </c>
      <c r="V40">
        <v>936.63476600000001</v>
      </c>
      <c r="W40">
        <v>957.63073699999995</v>
      </c>
      <c r="X40">
        <v>978.95721400000002</v>
      </c>
      <c r="Y40">
        <v>1003.341492</v>
      </c>
      <c r="Z40">
        <v>1027.651611</v>
      </c>
      <c r="AA40">
        <v>1052.540894</v>
      </c>
      <c r="AB40">
        <v>1078.3070070000001</v>
      </c>
      <c r="AC40">
        <v>1103.5081789999999</v>
      </c>
      <c r="AD40">
        <v>1128.1469729999999</v>
      </c>
      <c r="AE40">
        <v>1153.3220209999999</v>
      </c>
      <c r="AF40">
        <v>1180.4858400000001</v>
      </c>
      <c r="AG40">
        <v>1208.165649</v>
      </c>
      <c r="AH40">
        <v>1236.08728</v>
      </c>
      <c r="AI40">
        <v>1266.459961</v>
      </c>
      <c r="AJ40" s="91">
        <v>2.1000000000000001E-2</v>
      </c>
    </row>
    <row r="41" spans="1:39" ht="15" customHeight="1">
      <c r="A41" s="93"/>
      <c r="B41" t="s">
        <v>3917</v>
      </c>
      <c r="C41" t="s">
        <v>3967</v>
      </c>
      <c r="D41" t="s">
        <v>3968</v>
      </c>
      <c r="E41" t="s">
        <v>3966</v>
      </c>
      <c r="G41">
        <v>33.891998000000001</v>
      </c>
      <c r="H41">
        <v>36.630001</v>
      </c>
      <c r="I41">
        <v>37.250919000000003</v>
      </c>
      <c r="J41">
        <v>37.928448000000003</v>
      </c>
      <c r="K41">
        <v>38.582844000000001</v>
      </c>
      <c r="L41">
        <v>39.201327999999997</v>
      </c>
      <c r="M41">
        <v>39.822952000000001</v>
      </c>
      <c r="N41">
        <v>40.457236999999999</v>
      </c>
      <c r="O41">
        <v>41.099151999999997</v>
      </c>
      <c r="P41">
        <v>41.750576000000002</v>
      </c>
      <c r="Q41">
        <v>42.408977999999998</v>
      </c>
      <c r="R41">
        <v>43.071007000000002</v>
      </c>
      <c r="S41">
        <v>43.736645000000003</v>
      </c>
      <c r="T41">
        <v>44.405921999999997</v>
      </c>
      <c r="U41">
        <v>45.078777000000002</v>
      </c>
      <c r="V41">
        <v>45.755299000000001</v>
      </c>
      <c r="W41">
        <v>46.435478000000003</v>
      </c>
      <c r="X41">
        <v>47.119484</v>
      </c>
      <c r="Y41">
        <v>47.807274</v>
      </c>
      <c r="Z41">
        <v>48.498725999999998</v>
      </c>
      <c r="AA41">
        <v>49.194065000000002</v>
      </c>
      <c r="AB41">
        <v>49.893104999999998</v>
      </c>
      <c r="AC41">
        <v>50.597079999999998</v>
      </c>
      <c r="AD41">
        <v>51.306601999999998</v>
      </c>
      <c r="AE41">
        <v>52.021793000000002</v>
      </c>
      <c r="AF41">
        <v>52.742984999999997</v>
      </c>
      <c r="AG41">
        <v>53.470382999999998</v>
      </c>
      <c r="AH41">
        <v>54.204514000000003</v>
      </c>
      <c r="AI41">
        <v>54.945633000000001</v>
      </c>
      <c r="AJ41" s="91">
        <v>1.7000000000000001E-2</v>
      </c>
      <c r="AL41" s="25"/>
      <c r="AM41" s="26"/>
    </row>
    <row r="42" spans="1:39" ht="15" customHeight="1">
      <c r="A42" s="93"/>
      <c r="B42" t="s">
        <v>3920</v>
      </c>
      <c r="C42" t="s">
        <v>3969</v>
      </c>
      <c r="D42" t="s">
        <v>3970</v>
      </c>
      <c r="E42" t="s">
        <v>3966</v>
      </c>
      <c r="G42">
        <v>50.740718999999999</v>
      </c>
      <c r="H42">
        <v>56.534430999999998</v>
      </c>
      <c r="I42">
        <v>60.376579</v>
      </c>
      <c r="J42">
        <v>62.836734999999997</v>
      </c>
      <c r="K42">
        <v>65.337990000000005</v>
      </c>
      <c r="L42">
        <v>67.897064</v>
      </c>
      <c r="M42">
        <v>70.512161000000006</v>
      </c>
      <c r="N42">
        <v>73.204375999999996</v>
      </c>
      <c r="O42">
        <v>75.988669999999999</v>
      </c>
      <c r="P42">
        <v>78.861144999999993</v>
      </c>
      <c r="Q42">
        <v>81.841094999999996</v>
      </c>
      <c r="R42">
        <v>84.912086000000002</v>
      </c>
      <c r="S42">
        <v>88.077208999999996</v>
      </c>
      <c r="T42">
        <v>91.337661999999995</v>
      </c>
      <c r="U42">
        <v>94.683143999999999</v>
      </c>
      <c r="V42">
        <v>98.125945999999999</v>
      </c>
      <c r="W42">
        <v>101.669319</v>
      </c>
      <c r="X42">
        <v>105.31547500000001</v>
      </c>
      <c r="Y42">
        <v>109.06652099999999</v>
      </c>
      <c r="Z42">
        <v>112.89244100000001</v>
      </c>
      <c r="AA42">
        <v>116.824089</v>
      </c>
      <c r="AB42">
        <v>120.86422</v>
      </c>
      <c r="AC42">
        <v>125.015038</v>
      </c>
      <c r="AD42">
        <v>129.27801500000001</v>
      </c>
      <c r="AE42">
        <v>133.62089499999999</v>
      </c>
      <c r="AF42">
        <v>138.07399000000001</v>
      </c>
      <c r="AG42">
        <v>142.646118</v>
      </c>
      <c r="AH42">
        <v>147.34742700000001</v>
      </c>
      <c r="AI42">
        <v>152.18673699999999</v>
      </c>
      <c r="AJ42" s="91">
        <v>0.04</v>
      </c>
      <c r="AL42" s="25"/>
      <c r="AM42" s="26"/>
    </row>
    <row r="43" spans="1:39" ht="15" customHeight="1">
      <c r="A43" s="93"/>
      <c r="B43" t="s">
        <v>3923</v>
      </c>
      <c r="C43" t="s">
        <v>3971</v>
      </c>
      <c r="D43" t="s">
        <v>3972</v>
      </c>
      <c r="E43" t="s">
        <v>3966</v>
      </c>
      <c r="G43">
        <v>315.62841800000001</v>
      </c>
      <c r="H43">
        <v>422.74731400000002</v>
      </c>
      <c r="I43">
        <v>501.79760700000003</v>
      </c>
      <c r="J43">
        <v>547.62390100000005</v>
      </c>
      <c r="K43">
        <v>567.10003700000004</v>
      </c>
      <c r="L43">
        <v>580.01007100000004</v>
      </c>
      <c r="M43">
        <v>593.03802499999995</v>
      </c>
      <c r="N43">
        <v>606.25683600000002</v>
      </c>
      <c r="O43">
        <v>619.70391800000004</v>
      </c>
      <c r="P43">
        <v>633.394226</v>
      </c>
      <c r="Q43">
        <v>647.34759499999996</v>
      </c>
      <c r="R43">
        <v>661.58007799999996</v>
      </c>
      <c r="S43">
        <v>676.07147199999997</v>
      </c>
      <c r="T43">
        <v>690.78887899999995</v>
      </c>
      <c r="U43">
        <v>705.776794</v>
      </c>
      <c r="V43">
        <v>721.07025099999998</v>
      </c>
      <c r="W43">
        <v>736.65130599999998</v>
      </c>
      <c r="X43">
        <v>752.51965299999995</v>
      </c>
      <c r="Y43">
        <v>768.69628899999998</v>
      </c>
      <c r="Z43">
        <v>785.15838599999995</v>
      </c>
      <c r="AA43">
        <v>801.90203899999995</v>
      </c>
      <c r="AB43">
        <v>818.92358400000001</v>
      </c>
      <c r="AC43">
        <v>836.21734600000002</v>
      </c>
      <c r="AD43">
        <v>853.78289800000005</v>
      </c>
      <c r="AE43">
        <v>871.62298599999997</v>
      </c>
      <c r="AF43">
        <v>889.74096699999996</v>
      </c>
      <c r="AG43">
        <v>908.15856900000006</v>
      </c>
      <c r="AH43">
        <v>926.90478499999995</v>
      </c>
      <c r="AI43">
        <v>945.99829099999999</v>
      </c>
      <c r="AJ43" s="91">
        <v>0.04</v>
      </c>
      <c r="AL43" s="25"/>
      <c r="AM43" s="26"/>
    </row>
    <row r="44" spans="1:39" ht="15" customHeight="1">
      <c r="A44" s="93"/>
      <c r="B44" t="s">
        <v>3926</v>
      </c>
      <c r="C44" t="s">
        <v>3973</v>
      </c>
      <c r="D44" t="s">
        <v>3974</v>
      </c>
      <c r="E44" t="s">
        <v>3966</v>
      </c>
      <c r="G44">
        <v>26.969999000000001</v>
      </c>
      <c r="H44">
        <v>47.43</v>
      </c>
      <c r="I44">
        <v>59.271999000000001</v>
      </c>
      <c r="J44">
        <v>61.380001</v>
      </c>
      <c r="K44">
        <v>61.920161999999998</v>
      </c>
      <c r="L44">
        <v>62.41534</v>
      </c>
      <c r="M44">
        <v>62.870857000000001</v>
      </c>
      <c r="N44">
        <v>63.294476000000003</v>
      </c>
      <c r="O44">
        <v>63.689357999999999</v>
      </c>
      <c r="P44">
        <v>64.061240999999995</v>
      </c>
      <c r="Q44">
        <v>64.419899000000001</v>
      </c>
      <c r="R44">
        <v>64.773528999999996</v>
      </c>
      <c r="S44">
        <v>65.123833000000005</v>
      </c>
      <c r="T44">
        <v>65.470909000000006</v>
      </c>
      <c r="U44">
        <v>65.814910999999995</v>
      </c>
      <c r="V44">
        <v>66.156433000000007</v>
      </c>
      <c r="W44">
        <v>66.495697000000007</v>
      </c>
      <c r="X44">
        <v>66.832970000000003</v>
      </c>
      <c r="Y44">
        <v>67.168334999999999</v>
      </c>
      <c r="Z44">
        <v>67.502707999999998</v>
      </c>
      <c r="AA44">
        <v>67.836005999999998</v>
      </c>
      <c r="AB44">
        <v>68.168655000000001</v>
      </c>
      <c r="AC44">
        <v>68.502373000000006</v>
      </c>
      <c r="AD44">
        <v>68.839500000000001</v>
      </c>
      <c r="AE44">
        <v>69.182654999999997</v>
      </c>
      <c r="AF44">
        <v>69.532364000000001</v>
      </c>
      <c r="AG44">
        <v>69.888549999999995</v>
      </c>
      <c r="AH44">
        <v>70.251152000000005</v>
      </c>
      <c r="AI44">
        <v>70.620002999999997</v>
      </c>
      <c r="AJ44" s="91">
        <v>3.5000000000000003E-2</v>
      </c>
      <c r="AL44" s="25"/>
      <c r="AM44" s="26"/>
    </row>
    <row r="45" spans="1:39" ht="15" customHeight="1">
      <c r="A45" s="93"/>
      <c r="B45" t="s">
        <v>3929</v>
      </c>
      <c r="C45" t="s">
        <v>3975</v>
      </c>
      <c r="D45" t="s">
        <v>3976</v>
      </c>
      <c r="E45" t="s">
        <v>3966</v>
      </c>
      <c r="G45">
        <v>32.485492999999998</v>
      </c>
      <c r="H45">
        <v>45.917563999999999</v>
      </c>
      <c r="I45">
        <v>54.438347</v>
      </c>
      <c r="J45">
        <v>58.580399</v>
      </c>
      <c r="K45">
        <v>60.373111999999999</v>
      </c>
      <c r="L45">
        <v>62.175818999999997</v>
      </c>
      <c r="M45">
        <v>63.987071999999998</v>
      </c>
      <c r="N45">
        <v>65.816010000000006</v>
      </c>
      <c r="O45">
        <v>67.672150000000002</v>
      </c>
      <c r="P45">
        <v>69.540038999999993</v>
      </c>
      <c r="Q45">
        <v>71.392394999999993</v>
      </c>
      <c r="R45">
        <v>73.242050000000006</v>
      </c>
      <c r="S45">
        <v>75.092895999999996</v>
      </c>
      <c r="T45">
        <v>76.872742000000002</v>
      </c>
      <c r="U45">
        <v>78.633728000000005</v>
      </c>
      <c r="V45">
        <v>80.435424999999995</v>
      </c>
      <c r="W45">
        <v>82.260277000000002</v>
      </c>
      <c r="X45">
        <v>84.062126000000006</v>
      </c>
      <c r="Y45">
        <v>85.845725999999999</v>
      </c>
      <c r="Z45">
        <v>87.640495000000001</v>
      </c>
      <c r="AA45">
        <v>89.452477000000002</v>
      </c>
      <c r="AB45">
        <v>91.281104999999997</v>
      </c>
      <c r="AC45">
        <v>93.125473</v>
      </c>
      <c r="AD45">
        <v>94.983176999999998</v>
      </c>
      <c r="AE45">
        <v>96.849968000000004</v>
      </c>
      <c r="AF45">
        <v>98.726249999999993</v>
      </c>
      <c r="AG45">
        <v>100.62426000000001</v>
      </c>
      <c r="AH45">
        <v>102.54549400000001</v>
      </c>
      <c r="AI45">
        <v>104.48915100000001</v>
      </c>
      <c r="AJ45" s="91">
        <v>4.2999999999999997E-2</v>
      </c>
      <c r="AL45" s="25"/>
      <c r="AM45" s="26"/>
    </row>
    <row r="46" spans="1:39" ht="15" customHeight="1">
      <c r="A46" s="93"/>
      <c r="B46" t="s">
        <v>3932</v>
      </c>
      <c r="C46" t="s">
        <v>3977</v>
      </c>
      <c r="D46" t="s">
        <v>3978</v>
      </c>
      <c r="E46" t="s">
        <v>3966</v>
      </c>
      <c r="G46">
        <v>7.1724589999999999</v>
      </c>
      <c r="H46">
        <v>8.457884</v>
      </c>
      <c r="I46">
        <v>9.5488759999999999</v>
      </c>
      <c r="J46">
        <v>10.326612000000001</v>
      </c>
      <c r="K46">
        <v>10.693877000000001</v>
      </c>
      <c r="L46">
        <v>10.870692</v>
      </c>
      <c r="M46">
        <v>11.037345</v>
      </c>
      <c r="N46">
        <v>11.193871</v>
      </c>
      <c r="O46">
        <v>11.34094</v>
      </c>
      <c r="P46">
        <v>11.454879</v>
      </c>
      <c r="Q46">
        <v>11.523292</v>
      </c>
      <c r="R46">
        <v>11.581455</v>
      </c>
      <c r="S46">
        <v>11.636729000000001</v>
      </c>
      <c r="T46">
        <v>11.687825999999999</v>
      </c>
      <c r="U46">
        <v>11.736679000000001</v>
      </c>
      <c r="V46">
        <v>11.776113</v>
      </c>
      <c r="W46">
        <v>11.806799</v>
      </c>
      <c r="X46">
        <v>11.835800000000001</v>
      </c>
      <c r="Y46">
        <v>11.867737999999999</v>
      </c>
      <c r="Z46">
        <v>11.907171999999999</v>
      </c>
      <c r="AA46">
        <v>11.952139000000001</v>
      </c>
      <c r="AB46">
        <v>11.998142</v>
      </c>
      <c r="AC46">
        <v>12.043982</v>
      </c>
      <c r="AD46">
        <v>12.087415</v>
      </c>
      <c r="AE46">
        <v>12.125690000000001</v>
      </c>
      <c r="AF46">
        <v>12.1586</v>
      </c>
      <c r="AG46">
        <v>12.189465</v>
      </c>
      <c r="AH46">
        <v>12.221159999999999</v>
      </c>
      <c r="AI46">
        <v>12.255587</v>
      </c>
      <c r="AJ46" s="91">
        <v>1.9E-2</v>
      </c>
      <c r="AL46" s="25"/>
      <c r="AM46" s="26"/>
    </row>
    <row r="47" spans="1:39" ht="15" customHeight="1">
      <c r="A47" s="93"/>
      <c r="B47" t="s">
        <v>3935</v>
      </c>
      <c r="C47" t="s">
        <v>3979</v>
      </c>
      <c r="D47" t="s">
        <v>3980</v>
      </c>
      <c r="E47" t="s">
        <v>3966</v>
      </c>
      <c r="G47">
        <v>96.943595999999999</v>
      </c>
      <c r="H47">
        <v>96.375838999999999</v>
      </c>
      <c r="I47">
        <v>98.188980000000001</v>
      </c>
      <c r="J47">
        <v>99.832595999999995</v>
      </c>
      <c r="K47">
        <v>101.372215</v>
      </c>
      <c r="L47">
        <v>102.851097</v>
      </c>
      <c r="M47">
        <v>104.335266</v>
      </c>
      <c r="N47">
        <v>105.832863</v>
      </c>
      <c r="O47">
        <v>107.348007</v>
      </c>
      <c r="P47">
        <v>108.917366</v>
      </c>
      <c r="Q47">
        <v>110.521828</v>
      </c>
      <c r="R47">
        <v>112.14489</v>
      </c>
      <c r="S47">
        <v>113.791878</v>
      </c>
      <c r="T47">
        <v>115.46772</v>
      </c>
      <c r="U47">
        <v>117.171211</v>
      </c>
      <c r="V47">
        <v>118.89960499999999</v>
      </c>
      <c r="W47">
        <v>120.656273</v>
      </c>
      <c r="X47">
        <v>122.44444300000001</v>
      </c>
      <c r="Y47">
        <v>124.26765399999999</v>
      </c>
      <c r="Z47">
        <v>126.12685399999999</v>
      </c>
      <c r="AA47">
        <v>128.02136200000001</v>
      </c>
      <c r="AB47">
        <v>129.95013399999999</v>
      </c>
      <c r="AC47">
        <v>131.91334499999999</v>
      </c>
      <c r="AD47">
        <v>133.910202</v>
      </c>
      <c r="AE47">
        <v>135.94387800000001</v>
      </c>
      <c r="AF47">
        <v>138.014771</v>
      </c>
      <c r="AG47">
        <v>140.12088</v>
      </c>
      <c r="AH47">
        <v>142.26033000000001</v>
      </c>
      <c r="AI47">
        <v>144.430115</v>
      </c>
      <c r="AJ47" s="91">
        <v>1.4E-2</v>
      </c>
      <c r="AL47" s="25"/>
      <c r="AM47" s="26"/>
    </row>
    <row r="48" spans="1:39" ht="15" customHeight="1">
      <c r="A48" s="93"/>
      <c r="B48" t="s">
        <v>3938</v>
      </c>
      <c r="C48" t="s">
        <v>3981</v>
      </c>
      <c r="D48" t="s">
        <v>3982</v>
      </c>
      <c r="E48" t="s">
        <v>3966</v>
      </c>
      <c r="G48">
        <v>5.5833570000000003</v>
      </c>
      <c r="H48">
        <v>6.899108</v>
      </c>
      <c r="I48">
        <v>8.7525999999999993</v>
      </c>
      <c r="J48">
        <v>10.320059000000001</v>
      </c>
      <c r="K48">
        <v>11.326893999999999</v>
      </c>
      <c r="L48">
        <v>11.649971000000001</v>
      </c>
      <c r="M48">
        <v>11.976704</v>
      </c>
      <c r="N48">
        <v>12.309505</v>
      </c>
      <c r="O48">
        <v>12.650805999999999</v>
      </c>
      <c r="P48">
        <v>13.010585000000001</v>
      </c>
      <c r="Q48">
        <v>13.382293000000001</v>
      </c>
      <c r="R48">
        <v>13.763350000000001</v>
      </c>
      <c r="S48">
        <v>14.154275999999999</v>
      </c>
      <c r="T48">
        <v>14.556096999999999</v>
      </c>
      <c r="U48">
        <v>14.956531</v>
      </c>
      <c r="V48">
        <v>15.366565</v>
      </c>
      <c r="W48">
        <v>15.786690999999999</v>
      </c>
      <c r="X48">
        <v>16.216818</v>
      </c>
      <c r="Y48">
        <v>16.657633000000001</v>
      </c>
      <c r="Z48">
        <v>17.097104999999999</v>
      </c>
      <c r="AA48">
        <v>17.546858</v>
      </c>
      <c r="AB48">
        <v>18.007286000000001</v>
      </c>
      <c r="AC48">
        <v>18.478339999999999</v>
      </c>
      <c r="AD48">
        <v>18.960153999999999</v>
      </c>
      <c r="AE48">
        <v>19.440370999999999</v>
      </c>
      <c r="AF48">
        <v>19.930873999999999</v>
      </c>
      <c r="AG48">
        <v>20.432293000000001</v>
      </c>
      <c r="AH48">
        <v>20.944868</v>
      </c>
      <c r="AI48">
        <v>21.468855000000001</v>
      </c>
      <c r="AJ48" s="91">
        <v>4.9000000000000002E-2</v>
      </c>
      <c r="AL48" s="25"/>
      <c r="AM48" s="26"/>
    </row>
    <row r="49" spans="1:39" ht="15" customHeight="1">
      <c r="A49" s="93"/>
      <c r="B49" t="s">
        <v>3941</v>
      </c>
      <c r="C49" t="s">
        <v>3983</v>
      </c>
      <c r="D49" t="s">
        <v>3984</v>
      </c>
      <c r="E49" t="s">
        <v>3966</v>
      </c>
      <c r="G49">
        <v>445.94699100000003</v>
      </c>
      <c r="H49">
        <v>487.20901500000002</v>
      </c>
      <c r="I49">
        <v>523.71002199999998</v>
      </c>
      <c r="J49">
        <v>560.38824499999998</v>
      </c>
      <c r="K49">
        <v>597.47442599999999</v>
      </c>
      <c r="L49">
        <v>634.90472399999999</v>
      </c>
      <c r="M49">
        <v>672.73303199999998</v>
      </c>
      <c r="N49">
        <v>710.81597899999997</v>
      </c>
      <c r="O49">
        <v>748.88952600000005</v>
      </c>
      <c r="P49">
        <v>787.29797399999995</v>
      </c>
      <c r="Q49">
        <v>826.023865</v>
      </c>
      <c r="R49">
        <v>864.93164100000001</v>
      </c>
      <c r="S49">
        <v>904.114868</v>
      </c>
      <c r="T49">
        <v>943.79315199999996</v>
      </c>
      <c r="U49">
        <v>983.87207000000001</v>
      </c>
      <c r="V49">
        <v>1024.044312</v>
      </c>
      <c r="W49">
        <v>1064.332764</v>
      </c>
      <c r="X49">
        <v>1104.986206</v>
      </c>
      <c r="Y49">
        <v>1146.439697</v>
      </c>
      <c r="Z49">
        <v>1189.1207280000001</v>
      </c>
      <c r="AA49">
        <v>1232.996216</v>
      </c>
      <c r="AB49">
        <v>1277.6727289999999</v>
      </c>
      <c r="AC49">
        <v>1322.664673</v>
      </c>
      <c r="AD49">
        <v>1367.44165</v>
      </c>
      <c r="AE49">
        <v>1411.900024</v>
      </c>
      <c r="AF49">
        <v>1456.2844239999999</v>
      </c>
      <c r="AG49">
        <v>1500.4047849999999</v>
      </c>
      <c r="AH49">
        <v>1543.762573</v>
      </c>
      <c r="AI49">
        <v>1585.8328859999999</v>
      </c>
      <c r="AJ49" s="91">
        <v>4.5999999999999999E-2</v>
      </c>
      <c r="AL49" s="25"/>
      <c r="AM49" s="26"/>
    </row>
    <row r="50" spans="1:39" ht="15" customHeight="1">
      <c r="A50" s="93"/>
      <c r="B50" t="s">
        <v>3944</v>
      </c>
      <c r="C50" t="s">
        <v>3985</v>
      </c>
      <c r="D50" t="s">
        <v>3986</v>
      </c>
      <c r="E50" t="s">
        <v>3966</v>
      </c>
      <c r="G50">
        <v>64.328002999999995</v>
      </c>
      <c r="H50">
        <v>75.594002000000003</v>
      </c>
      <c r="I50">
        <v>81.957999999999998</v>
      </c>
      <c r="J50">
        <v>85.139999000000003</v>
      </c>
      <c r="K50">
        <v>93.982192999999995</v>
      </c>
      <c r="L50">
        <v>103.36318199999999</v>
      </c>
      <c r="M50">
        <v>113.16532100000001</v>
      </c>
      <c r="N50">
        <v>123.31379699999999</v>
      </c>
      <c r="O50">
        <v>133.73538199999999</v>
      </c>
      <c r="P50">
        <v>144.346588</v>
      </c>
      <c r="Q50">
        <v>155.08763099999999</v>
      </c>
      <c r="R50">
        <v>165.88197299999999</v>
      </c>
      <c r="S50">
        <v>176.64450099999999</v>
      </c>
      <c r="T50">
        <v>187.40939299999999</v>
      </c>
      <c r="U50">
        <v>198.268677</v>
      </c>
      <c r="V50">
        <v>209.41423</v>
      </c>
      <c r="W50">
        <v>220.845947</v>
      </c>
      <c r="X50">
        <v>232.543701</v>
      </c>
      <c r="Y50">
        <v>244.48284899999999</v>
      </c>
      <c r="Z50">
        <v>256.64562999999998</v>
      </c>
      <c r="AA50">
        <v>269.010651</v>
      </c>
      <c r="AB50">
        <v>281.56417800000003</v>
      </c>
      <c r="AC50">
        <v>294.26825000000002</v>
      </c>
      <c r="AD50">
        <v>307.09204099999999</v>
      </c>
      <c r="AE50">
        <v>320.00271600000002</v>
      </c>
      <c r="AF50">
        <v>332.96649200000002</v>
      </c>
      <c r="AG50">
        <v>345.94287100000003</v>
      </c>
      <c r="AH50">
        <v>358.890961</v>
      </c>
      <c r="AI50">
        <v>371.77322400000003</v>
      </c>
      <c r="AJ50" s="91">
        <v>6.5000000000000002E-2</v>
      </c>
      <c r="AL50" s="25"/>
      <c r="AM50" s="26"/>
    </row>
    <row r="51" spans="1:39" ht="15" customHeight="1">
      <c r="A51" s="93"/>
      <c r="B51" t="s">
        <v>3947</v>
      </c>
      <c r="C51" t="s">
        <v>3987</v>
      </c>
      <c r="D51" t="s">
        <v>3988</v>
      </c>
      <c r="E51" t="s">
        <v>3966</v>
      </c>
      <c r="G51">
        <v>121.340279</v>
      </c>
      <c r="H51">
        <v>154.57797199999999</v>
      </c>
      <c r="I51">
        <v>184.62844799999999</v>
      </c>
      <c r="J51">
        <v>208.98757900000001</v>
      </c>
      <c r="K51">
        <v>225.37876900000001</v>
      </c>
      <c r="L51">
        <v>238.34477200000001</v>
      </c>
      <c r="M51">
        <v>251.587997</v>
      </c>
      <c r="N51">
        <v>265.00787400000002</v>
      </c>
      <c r="O51">
        <v>278.52264400000001</v>
      </c>
      <c r="P51">
        <v>292.37914999999998</v>
      </c>
      <c r="Q51">
        <v>306.63424700000002</v>
      </c>
      <c r="R51">
        <v>321.28695699999997</v>
      </c>
      <c r="S51">
        <v>336.38125600000001</v>
      </c>
      <c r="T51">
        <v>351.955963</v>
      </c>
      <c r="U51">
        <v>367.83340500000003</v>
      </c>
      <c r="V51">
        <v>384.15817299999998</v>
      </c>
      <c r="W51">
        <v>400.97872899999999</v>
      </c>
      <c r="X51">
        <v>418.281586</v>
      </c>
      <c r="Y51">
        <v>436.11956800000002</v>
      </c>
      <c r="Z51">
        <v>454.223206</v>
      </c>
      <c r="AA51">
        <v>472.74136399999998</v>
      </c>
      <c r="AB51">
        <v>491.70300300000002</v>
      </c>
      <c r="AC51">
        <v>511.12606799999998</v>
      </c>
      <c r="AD51">
        <v>530.98492399999998</v>
      </c>
      <c r="AE51">
        <v>550.75610400000005</v>
      </c>
      <c r="AF51">
        <v>570.81701699999996</v>
      </c>
      <c r="AG51">
        <v>591.32055700000001</v>
      </c>
      <c r="AH51">
        <v>612.31854199999998</v>
      </c>
      <c r="AI51">
        <v>633.87719700000002</v>
      </c>
      <c r="AJ51" s="91">
        <v>6.0999999999999999E-2</v>
      </c>
      <c r="AL51" s="25"/>
      <c r="AM51" s="26"/>
    </row>
    <row r="52" spans="1:39" ht="15" customHeight="1">
      <c r="A52" s="93"/>
      <c r="B52" t="s">
        <v>3950</v>
      </c>
      <c r="C52" t="s">
        <v>3989</v>
      </c>
      <c r="D52" t="s">
        <v>3990</v>
      </c>
      <c r="E52" t="s">
        <v>3966</v>
      </c>
      <c r="G52">
        <v>25.162047999999999</v>
      </c>
      <c r="H52">
        <v>33.757781999999999</v>
      </c>
      <c r="I52">
        <v>43.291224999999997</v>
      </c>
      <c r="J52">
        <v>49.386383000000002</v>
      </c>
      <c r="K52">
        <v>51.574387000000002</v>
      </c>
      <c r="L52">
        <v>53.530833999999999</v>
      </c>
      <c r="M52">
        <v>55.570011000000001</v>
      </c>
      <c r="N52">
        <v>57.661495000000002</v>
      </c>
      <c r="O52">
        <v>59.811988999999997</v>
      </c>
      <c r="P52">
        <v>61.987437999999997</v>
      </c>
      <c r="Q52">
        <v>64.196487000000005</v>
      </c>
      <c r="R52">
        <v>66.463004999999995</v>
      </c>
      <c r="S52">
        <v>68.793846000000002</v>
      </c>
      <c r="T52">
        <v>71.198943999999997</v>
      </c>
      <c r="U52">
        <v>73.662277000000003</v>
      </c>
      <c r="V52">
        <v>76.193236999999996</v>
      </c>
      <c r="W52">
        <v>78.792975999999996</v>
      </c>
      <c r="X52">
        <v>81.454643000000004</v>
      </c>
      <c r="Y52">
        <v>84.179428000000001</v>
      </c>
      <c r="Z52">
        <v>86.959701999999993</v>
      </c>
      <c r="AA52">
        <v>89.805481</v>
      </c>
      <c r="AB52">
        <v>92.720855999999998</v>
      </c>
      <c r="AC52">
        <v>95.706917000000004</v>
      </c>
      <c r="AD52">
        <v>98.766266000000002</v>
      </c>
      <c r="AE52">
        <v>101.88080600000001</v>
      </c>
      <c r="AF52">
        <v>105.06590300000001</v>
      </c>
      <c r="AG52">
        <v>108.32765999999999</v>
      </c>
      <c r="AH52">
        <v>111.667374</v>
      </c>
      <c r="AI52">
        <v>115.087654</v>
      </c>
      <c r="AJ52" s="91">
        <v>5.6000000000000001E-2</v>
      </c>
      <c r="AL52" s="25"/>
      <c r="AM52" s="26"/>
    </row>
    <row r="53" spans="1:39" ht="15" customHeight="1">
      <c r="A53" s="93"/>
      <c r="B53" t="s">
        <v>3953</v>
      </c>
      <c r="C53" t="s">
        <v>3991</v>
      </c>
      <c r="D53" t="s">
        <v>3992</v>
      </c>
      <c r="E53" t="s">
        <v>3966</v>
      </c>
      <c r="G53">
        <v>21.436751999999998</v>
      </c>
      <c r="H53">
        <v>27.598734</v>
      </c>
      <c r="I53">
        <v>35.583275</v>
      </c>
      <c r="J53">
        <v>40.530216000000003</v>
      </c>
      <c r="K53">
        <v>42.960293</v>
      </c>
      <c r="L53">
        <v>45.071503</v>
      </c>
      <c r="M53">
        <v>47.258926000000002</v>
      </c>
      <c r="N53">
        <v>49.535010999999997</v>
      </c>
      <c r="O53">
        <v>51.919395000000002</v>
      </c>
      <c r="P53">
        <v>54.415638000000001</v>
      </c>
      <c r="Q53">
        <v>57.007767000000001</v>
      </c>
      <c r="R53">
        <v>59.691803</v>
      </c>
      <c r="S53">
        <v>62.468406999999999</v>
      </c>
      <c r="T53">
        <v>65.338493</v>
      </c>
      <c r="U53">
        <v>68.332961999999995</v>
      </c>
      <c r="V53">
        <v>71.430465999999996</v>
      </c>
      <c r="W53">
        <v>74.628899000000004</v>
      </c>
      <c r="X53">
        <v>77.928932000000003</v>
      </c>
      <c r="Y53">
        <v>81.334746999999993</v>
      </c>
      <c r="Z53">
        <v>84.875998999999993</v>
      </c>
      <c r="AA53">
        <v>88.529678000000004</v>
      </c>
      <c r="AB53">
        <v>92.295119999999997</v>
      </c>
      <c r="AC53">
        <v>96.174530000000004</v>
      </c>
      <c r="AD53">
        <v>100.172386</v>
      </c>
      <c r="AE53">
        <v>104.314087</v>
      </c>
      <c r="AF53">
        <v>108.579628</v>
      </c>
      <c r="AG53">
        <v>112.96938299999999</v>
      </c>
      <c r="AH53">
        <v>117.485657</v>
      </c>
      <c r="AI53">
        <v>122.13298</v>
      </c>
      <c r="AJ53" s="91">
        <v>6.4000000000000001E-2</v>
      </c>
      <c r="AL53" s="25"/>
      <c r="AM53" s="26"/>
    </row>
    <row r="54" spans="1:39" ht="15" customHeight="1">
      <c r="A54" s="93"/>
      <c r="B54" t="s">
        <v>3956</v>
      </c>
      <c r="C54" t="s">
        <v>3993</v>
      </c>
      <c r="D54" t="s">
        <v>3994</v>
      </c>
      <c r="E54" t="s">
        <v>3966</v>
      </c>
      <c r="G54">
        <v>48.393002000000003</v>
      </c>
      <c r="H54">
        <v>52.212001999999998</v>
      </c>
      <c r="I54">
        <v>54.320999</v>
      </c>
      <c r="J54">
        <v>56.43</v>
      </c>
      <c r="K54">
        <v>57.815392000000003</v>
      </c>
      <c r="L54">
        <v>59.144066000000002</v>
      </c>
      <c r="M54">
        <v>60.473391999999997</v>
      </c>
      <c r="N54">
        <v>61.790427999999999</v>
      </c>
      <c r="O54">
        <v>63.030360999999999</v>
      </c>
      <c r="P54">
        <v>64.167816000000002</v>
      </c>
      <c r="Q54">
        <v>65.257767000000001</v>
      </c>
      <c r="R54">
        <v>66.297470000000004</v>
      </c>
      <c r="S54">
        <v>67.283569</v>
      </c>
      <c r="T54">
        <v>68.213134999999994</v>
      </c>
      <c r="U54">
        <v>69.085907000000006</v>
      </c>
      <c r="V54">
        <v>69.909248000000005</v>
      </c>
      <c r="W54">
        <v>70.688300999999996</v>
      </c>
      <c r="X54">
        <v>71.428200000000004</v>
      </c>
      <c r="Y54">
        <v>72.133858000000004</v>
      </c>
      <c r="Z54">
        <v>72.808730999999995</v>
      </c>
      <c r="AA54">
        <v>73.454993999999999</v>
      </c>
      <c r="AB54">
        <v>74.074744999999993</v>
      </c>
      <c r="AC54">
        <v>74.669487000000004</v>
      </c>
      <c r="AD54">
        <v>75.240584999999996</v>
      </c>
      <c r="AE54">
        <v>75.790413000000001</v>
      </c>
      <c r="AF54">
        <v>76.318916000000002</v>
      </c>
      <c r="AG54">
        <v>76.827270999999996</v>
      </c>
      <c r="AH54">
        <v>77.315162999999998</v>
      </c>
      <c r="AI54">
        <v>77.784637000000004</v>
      </c>
      <c r="AJ54" s="91">
        <v>1.7000000000000001E-2</v>
      </c>
    </row>
    <row r="55" spans="1:39" ht="15" customHeight="1">
      <c r="A55" s="93"/>
      <c r="B55" t="s">
        <v>3959</v>
      </c>
      <c r="C55" t="s">
        <v>3995</v>
      </c>
      <c r="D55" t="s">
        <v>3996</v>
      </c>
      <c r="E55" t="s">
        <v>3966</v>
      </c>
      <c r="G55">
        <v>25.34132</v>
      </c>
      <c r="H55">
        <v>30.831939999999999</v>
      </c>
      <c r="I55">
        <v>34.844315000000002</v>
      </c>
      <c r="J55">
        <v>35.958019</v>
      </c>
      <c r="K55">
        <v>37.186523000000001</v>
      </c>
      <c r="L55">
        <v>38.400398000000003</v>
      </c>
      <c r="M55">
        <v>39.597152999999999</v>
      </c>
      <c r="N55">
        <v>40.775063000000003</v>
      </c>
      <c r="O55">
        <v>41.934654000000002</v>
      </c>
      <c r="P55">
        <v>43.060527999999998</v>
      </c>
      <c r="Q55">
        <v>44.201756000000003</v>
      </c>
      <c r="R55">
        <v>45.363827000000001</v>
      </c>
      <c r="S55">
        <v>46.548321000000001</v>
      </c>
      <c r="T55">
        <v>47.756633999999998</v>
      </c>
      <c r="U55">
        <v>48.983604</v>
      </c>
      <c r="V55">
        <v>50.236697999999997</v>
      </c>
      <c r="W55">
        <v>51.516010000000001</v>
      </c>
      <c r="X55">
        <v>52.821052999999999</v>
      </c>
      <c r="Y55">
        <v>54.150795000000002</v>
      </c>
      <c r="Z55">
        <v>55.505904999999998</v>
      </c>
      <c r="AA55">
        <v>56.886997000000001</v>
      </c>
      <c r="AB55">
        <v>58.293770000000002</v>
      </c>
      <c r="AC55">
        <v>59.725966999999997</v>
      </c>
      <c r="AD55">
        <v>61.183010000000003</v>
      </c>
      <c r="AE55">
        <v>62.647793</v>
      </c>
      <c r="AF55">
        <v>64.137566000000007</v>
      </c>
      <c r="AG55">
        <v>65.652901</v>
      </c>
      <c r="AH55">
        <v>67.194282999999999</v>
      </c>
      <c r="AI55">
        <v>68.761512999999994</v>
      </c>
      <c r="AJ55" s="91">
        <v>3.5999999999999997E-2</v>
      </c>
      <c r="AL55" s="25"/>
      <c r="AM55" s="26"/>
    </row>
    <row r="56" spans="1:39" ht="15" customHeight="1">
      <c r="A56" s="93"/>
      <c r="B56" t="s">
        <v>3997</v>
      </c>
      <c r="C56" t="s">
        <v>3998</v>
      </c>
      <c r="D56" t="s">
        <v>3999</v>
      </c>
      <c r="E56" t="s">
        <v>3966</v>
      </c>
      <c r="G56">
        <v>2031.443481</v>
      </c>
      <c r="H56">
        <v>2328.2434079999998</v>
      </c>
      <c r="I56">
        <v>2534.2822270000001</v>
      </c>
      <c r="J56">
        <v>2680.9829100000002</v>
      </c>
      <c r="K56">
        <v>2795.320557</v>
      </c>
      <c r="L56">
        <v>2898.65625</v>
      </c>
      <c r="M56">
        <v>3001.3332519999999</v>
      </c>
      <c r="N56">
        <v>3102.5539549999999</v>
      </c>
      <c r="O56">
        <v>3202.1518550000001</v>
      </c>
      <c r="P56">
        <v>3303.5031739999999</v>
      </c>
      <c r="Q56">
        <v>3410.2250979999999</v>
      </c>
      <c r="R56">
        <v>3520.429932</v>
      </c>
      <c r="S56">
        <v>3631.625732</v>
      </c>
      <c r="T56">
        <v>3744.4421390000002</v>
      </c>
      <c r="U56">
        <v>3860.4023440000001</v>
      </c>
      <c r="V56">
        <v>3979.6069339999999</v>
      </c>
      <c r="W56">
        <v>4101.1762699999999</v>
      </c>
      <c r="X56">
        <v>4224.7485349999997</v>
      </c>
      <c r="Y56">
        <v>4353.5600590000004</v>
      </c>
      <c r="Z56">
        <v>4484.6152339999999</v>
      </c>
      <c r="AA56">
        <v>4618.6953119999998</v>
      </c>
      <c r="AB56">
        <v>4755.7177730000003</v>
      </c>
      <c r="AC56">
        <v>4893.7368159999996</v>
      </c>
      <c r="AD56">
        <v>5032.1762699999999</v>
      </c>
      <c r="AE56">
        <v>5171.4223629999997</v>
      </c>
      <c r="AF56">
        <v>5313.576172</v>
      </c>
      <c r="AG56">
        <v>5457.1420900000003</v>
      </c>
      <c r="AH56">
        <v>5601.4013670000004</v>
      </c>
      <c r="AI56">
        <v>5748.1035160000001</v>
      </c>
      <c r="AJ56" s="91">
        <v>3.7999999999999999E-2</v>
      </c>
      <c r="AL56" s="25"/>
      <c r="AM56" s="26"/>
    </row>
    <row r="57" spans="1:39" ht="15" customHeight="1">
      <c r="A57" s="93"/>
      <c r="B57" t="s">
        <v>553</v>
      </c>
      <c r="AL57" s="25"/>
      <c r="AM57" s="26"/>
    </row>
    <row r="58" spans="1:39" ht="15" customHeight="1">
      <c r="A58" s="93"/>
      <c r="B58" t="s">
        <v>3913</v>
      </c>
      <c r="C58" t="s">
        <v>4000</v>
      </c>
      <c r="D58" t="s">
        <v>4001</v>
      </c>
      <c r="E58" t="s">
        <v>3966</v>
      </c>
      <c r="G58">
        <v>243.14546200000001</v>
      </c>
      <c r="H58">
        <v>335.79156499999999</v>
      </c>
      <c r="I58">
        <v>383.935181</v>
      </c>
      <c r="J58">
        <v>400.52246100000002</v>
      </c>
      <c r="K58">
        <v>410.78866599999998</v>
      </c>
      <c r="L58">
        <v>421.01507600000002</v>
      </c>
      <c r="M58">
        <v>430.45114100000001</v>
      </c>
      <c r="N58">
        <v>438.83355699999998</v>
      </c>
      <c r="O58">
        <v>446.244843</v>
      </c>
      <c r="P58">
        <v>453.952179</v>
      </c>
      <c r="Q58">
        <v>463.53869600000002</v>
      </c>
      <c r="R58">
        <v>474.25561499999998</v>
      </c>
      <c r="S58">
        <v>484.97164900000001</v>
      </c>
      <c r="T58">
        <v>495.876373</v>
      </c>
      <c r="U58">
        <v>507.70068400000002</v>
      </c>
      <c r="V58">
        <v>520.43481399999996</v>
      </c>
      <c r="W58">
        <v>533.66839600000003</v>
      </c>
      <c r="X58">
        <v>547.159851</v>
      </c>
      <c r="Y58">
        <v>562.15612799999997</v>
      </c>
      <c r="Z58">
        <v>577.24011199999995</v>
      </c>
      <c r="AA58">
        <v>592.71466099999998</v>
      </c>
      <c r="AB58">
        <v>608.72131300000001</v>
      </c>
      <c r="AC58">
        <v>624.60186799999997</v>
      </c>
      <c r="AD58">
        <v>640.35766599999999</v>
      </c>
      <c r="AE58">
        <v>656.497253</v>
      </c>
      <c r="AF58">
        <v>673.70098900000005</v>
      </c>
      <c r="AG58">
        <v>691.29357900000002</v>
      </c>
      <c r="AH58">
        <v>709.15142800000001</v>
      </c>
      <c r="AI58">
        <v>728.31231700000001</v>
      </c>
      <c r="AJ58" s="91">
        <v>0.04</v>
      </c>
      <c r="AL58" s="25"/>
      <c r="AM58" s="26"/>
    </row>
    <row r="59" spans="1:39" ht="15" customHeight="1">
      <c r="A59" s="93"/>
      <c r="B59" t="s">
        <v>3917</v>
      </c>
      <c r="C59" t="s">
        <v>4002</v>
      </c>
      <c r="D59" t="s">
        <v>4003</v>
      </c>
      <c r="E59" t="s">
        <v>3966</v>
      </c>
      <c r="G59">
        <v>44.242100000000001</v>
      </c>
      <c r="H59">
        <v>57.959876999999999</v>
      </c>
      <c r="I59">
        <v>69.951576000000003</v>
      </c>
      <c r="J59">
        <v>78.945351000000002</v>
      </c>
      <c r="K59">
        <v>84.759506000000002</v>
      </c>
      <c r="L59">
        <v>89.937743999999995</v>
      </c>
      <c r="M59">
        <v>92.223777999999996</v>
      </c>
      <c r="N59">
        <v>94.555144999999996</v>
      </c>
      <c r="O59">
        <v>96.929855000000003</v>
      </c>
      <c r="P59">
        <v>99.348456999999996</v>
      </c>
      <c r="Q59">
        <v>101.810303</v>
      </c>
      <c r="R59">
        <v>104.31398</v>
      </c>
      <c r="S59">
        <v>106.860016</v>
      </c>
      <c r="T59">
        <v>109.449196</v>
      </c>
      <c r="U59">
        <v>112.081863</v>
      </c>
      <c r="V59">
        <v>114.759064</v>
      </c>
      <c r="W59">
        <v>117.48131600000001</v>
      </c>
      <c r="X59">
        <v>120.24996899999999</v>
      </c>
      <c r="Y59">
        <v>123.06551399999999</v>
      </c>
      <c r="Z59">
        <v>125.92826100000001</v>
      </c>
      <c r="AA59">
        <v>128.839752</v>
      </c>
      <c r="AB59">
        <v>131.79995700000001</v>
      </c>
      <c r="AC59">
        <v>134.81431599999999</v>
      </c>
      <c r="AD59">
        <v>137.88580300000001</v>
      </c>
      <c r="AE59">
        <v>141.01591500000001</v>
      </c>
      <c r="AF59">
        <v>144.20684800000001</v>
      </c>
      <c r="AG59">
        <v>147.46043399999999</v>
      </c>
      <c r="AH59">
        <v>150.77969400000001</v>
      </c>
      <c r="AI59">
        <v>154.16679400000001</v>
      </c>
      <c r="AJ59" s="91">
        <v>4.5999999999999999E-2</v>
      </c>
      <c r="AL59" s="25"/>
      <c r="AM59" s="26"/>
    </row>
    <row r="60" spans="1:39" ht="15" customHeight="1">
      <c r="A60" s="93"/>
      <c r="B60" t="s">
        <v>3920</v>
      </c>
      <c r="C60" t="s">
        <v>4004</v>
      </c>
      <c r="D60" t="s">
        <v>4005</v>
      </c>
      <c r="E60" t="s">
        <v>3966</v>
      </c>
      <c r="G60">
        <v>29.798960000000001</v>
      </c>
      <c r="H60">
        <v>40.311973999999999</v>
      </c>
      <c r="I60">
        <v>50.607475000000001</v>
      </c>
      <c r="J60">
        <v>59.090389000000002</v>
      </c>
      <c r="K60">
        <v>65.108185000000006</v>
      </c>
      <c r="L60">
        <v>68.878365000000002</v>
      </c>
      <c r="M60">
        <v>71.778519000000003</v>
      </c>
      <c r="N60">
        <v>74.124474000000006</v>
      </c>
      <c r="O60">
        <v>76.529831000000001</v>
      </c>
      <c r="P60">
        <v>78.988663000000003</v>
      </c>
      <c r="Q60">
        <v>81.514861999999994</v>
      </c>
      <c r="R60">
        <v>84.099945000000005</v>
      </c>
      <c r="S60">
        <v>86.744704999999996</v>
      </c>
      <c r="T60">
        <v>89.448975000000004</v>
      </c>
      <c r="U60">
        <v>92.207825</v>
      </c>
      <c r="V60">
        <v>95.026832999999996</v>
      </c>
      <c r="W60">
        <v>97.907409999999999</v>
      </c>
      <c r="X60">
        <v>100.85034899999999</v>
      </c>
      <c r="Y60">
        <v>103.85659800000001</v>
      </c>
      <c r="Z60">
        <v>106.912582</v>
      </c>
      <c r="AA60">
        <v>110.031853</v>
      </c>
      <c r="AB60">
        <v>113.21547700000001</v>
      </c>
      <c r="AC60">
        <v>116.464378</v>
      </c>
      <c r="AD60">
        <v>119.778374</v>
      </c>
      <c r="AE60">
        <v>123.13962600000001</v>
      </c>
      <c r="AF60">
        <v>126.56178300000001</v>
      </c>
      <c r="AG60">
        <v>130.05413799999999</v>
      </c>
      <c r="AH60">
        <v>133.62745699999999</v>
      </c>
      <c r="AI60">
        <v>137.290436</v>
      </c>
      <c r="AJ60" s="91">
        <v>5.6000000000000001E-2</v>
      </c>
      <c r="AL60" s="25"/>
      <c r="AM60" s="26"/>
    </row>
    <row r="61" spans="1:39" ht="15" customHeight="1">
      <c r="A61" s="93"/>
      <c r="B61" t="s">
        <v>3923</v>
      </c>
      <c r="C61" t="s">
        <v>4006</v>
      </c>
      <c r="D61" t="s">
        <v>4007</v>
      </c>
      <c r="E61" t="s">
        <v>3966</v>
      </c>
      <c r="G61">
        <v>280.836365</v>
      </c>
      <c r="H61">
        <v>391.70883199999997</v>
      </c>
      <c r="I61">
        <v>486.74243200000001</v>
      </c>
      <c r="J61">
        <v>550.70733600000005</v>
      </c>
      <c r="K61">
        <v>603.09759499999996</v>
      </c>
      <c r="L61">
        <v>615.40289299999995</v>
      </c>
      <c r="M61">
        <v>627.85687299999995</v>
      </c>
      <c r="N61">
        <v>640.49560499999995</v>
      </c>
      <c r="O61">
        <v>653.34362799999997</v>
      </c>
      <c r="P61">
        <v>666.416382</v>
      </c>
      <c r="Q61">
        <v>679.72045900000001</v>
      </c>
      <c r="R61">
        <v>693.25176999999996</v>
      </c>
      <c r="S61">
        <v>706.99322500000005</v>
      </c>
      <c r="T61">
        <v>720.92309599999999</v>
      </c>
      <c r="U61">
        <v>735.06103499999995</v>
      </c>
      <c r="V61">
        <v>749.42907700000001</v>
      </c>
      <c r="W61">
        <v>764.01898200000005</v>
      </c>
      <c r="X61">
        <v>778.82794200000001</v>
      </c>
      <c r="Y61">
        <v>793.86084000000005</v>
      </c>
      <c r="Z61">
        <v>809.10955799999999</v>
      </c>
      <c r="AA61">
        <v>824.57147199999997</v>
      </c>
      <c r="AB61">
        <v>840.24200399999995</v>
      </c>
      <c r="AC61">
        <v>856.11712599999998</v>
      </c>
      <c r="AD61">
        <v>872.19311500000003</v>
      </c>
      <c r="AE61">
        <v>888.45996100000002</v>
      </c>
      <c r="AF61">
        <v>904.91650400000003</v>
      </c>
      <c r="AG61">
        <v>921.58117700000003</v>
      </c>
      <c r="AH61">
        <v>938.47827099999995</v>
      </c>
      <c r="AI61">
        <v>955.62683100000004</v>
      </c>
      <c r="AJ61" s="91">
        <v>4.4999999999999998E-2</v>
      </c>
      <c r="AL61" s="25"/>
      <c r="AM61" s="26"/>
    </row>
    <row r="62" spans="1:39" ht="15" customHeight="1">
      <c r="A62" s="93"/>
      <c r="B62" t="s">
        <v>3926</v>
      </c>
      <c r="C62" t="s">
        <v>4008</v>
      </c>
      <c r="D62" t="s">
        <v>4009</v>
      </c>
      <c r="E62" t="s">
        <v>3966</v>
      </c>
      <c r="G62">
        <v>26.796666999999999</v>
      </c>
      <c r="H62">
        <v>45.314689999999999</v>
      </c>
      <c r="I62">
        <v>64.486289999999997</v>
      </c>
      <c r="J62">
        <v>81.043578999999994</v>
      </c>
      <c r="K62">
        <v>93.134765999999999</v>
      </c>
      <c r="L62">
        <v>100.868759</v>
      </c>
      <c r="M62">
        <v>107.840248</v>
      </c>
      <c r="N62">
        <v>108.36943100000001</v>
      </c>
      <c r="O62">
        <v>108.73043800000001</v>
      </c>
      <c r="P62">
        <v>108.962463</v>
      </c>
      <c r="Q62">
        <v>109.136337</v>
      </c>
      <c r="R62">
        <v>109.31253100000001</v>
      </c>
      <c r="S62">
        <v>109.494522</v>
      </c>
      <c r="T62">
        <v>109.682007</v>
      </c>
      <c r="U62">
        <v>109.874374</v>
      </c>
      <c r="V62">
        <v>110.07062500000001</v>
      </c>
      <c r="W62">
        <v>110.27067599999999</v>
      </c>
      <c r="X62">
        <v>110.472984</v>
      </c>
      <c r="Y62">
        <v>110.676666</v>
      </c>
      <c r="Z62">
        <v>110.88208</v>
      </c>
      <c r="AA62">
        <v>111.08747099999999</v>
      </c>
      <c r="AB62">
        <v>111.293312</v>
      </c>
      <c r="AC62">
        <v>111.50631</v>
      </c>
      <c r="AD62">
        <v>111.74614699999999</v>
      </c>
      <c r="AE62">
        <v>112.02600099999999</v>
      </c>
      <c r="AF62">
        <v>112.349495</v>
      </c>
      <c r="AG62">
        <v>112.717384</v>
      </c>
      <c r="AH62">
        <v>113.130196</v>
      </c>
      <c r="AI62">
        <v>113.58820299999999</v>
      </c>
      <c r="AJ62" s="91">
        <v>5.2999999999999999E-2</v>
      </c>
      <c r="AL62" s="25"/>
      <c r="AM62" s="26"/>
    </row>
    <row r="63" spans="1:39" ht="15" customHeight="1">
      <c r="A63" s="93"/>
      <c r="B63" t="s">
        <v>3929</v>
      </c>
      <c r="C63" t="s">
        <v>4010</v>
      </c>
      <c r="D63" t="s">
        <v>4011</v>
      </c>
      <c r="E63" t="s">
        <v>3966</v>
      </c>
      <c r="G63">
        <v>25.196525999999999</v>
      </c>
      <c r="H63">
        <v>42.608761000000001</v>
      </c>
      <c r="I63">
        <v>60.635548</v>
      </c>
      <c r="J63">
        <v>76.204123999999993</v>
      </c>
      <c r="K63">
        <v>87.573295999999999</v>
      </c>
      <c r="L63">
        <v>94.845459000000005</v>
      </c>
      <c r="M63">
        <v>101.40065800000001</v>
      </c>
      <c r="N63">
        <v>104.595985</v>
      </c>
      <c r="O63">
        <v>107.86273199999999</v>
      </c>
      <c r="P63">
        <v>111.197243</v>
      </c>
      <c r="Q63">
        <v>114.59079</v>
      </c>
      <c r="R63">
        <v>118.050285</v>
      </c>
      <c r="S63">
        <v>121.579582</v>
      </c>
      <c r="T63">
        <v>125.155067</v>
      </c>
      <c r="U63">
        <v>128.797516</v>
      </c>
      <c r="V63">
        <v>132.53035</v>
      </c>
      <c r="W63">
        <v>136.34974700000001</v>
      </c>
      <c r="X63">
        <v>140.240295</v>
      </c>
      <c r="Y63">
        <v>144.20495600000001</v>
      </c>
      <c r="Z63">
        <v>148.25529499999999</v>
      </c>
      <c r="AA63">
        <v>152.394699</v>
      </c>
      <c r="AB63">
        <v>156.62347399999999</v>
      </c>
      <c r="AC63">
        <v>160.942566</v>
      </c>
      <c r="AD63">
        <v>165.35136399999999</v>
      </c>
      <c r="AE63">
        <v>169.848938</v>
      </c>
      <c r="AF63">
        <v>174.436218</v>
      </c>
      <c r="AG63">
        <v>179.11892700000001</v>
      </c>
      <c r="AH63">
        <v>183.89915500000001</v>
      </c>
      <c r="AI63">
        <v>188.77813699999999</v>
      </c>
      <c r="AJ63" s="91">
        <v>7.4999999999999997E-2</v>
      </c>
      <c r="AL63" s="25"/>
      <c r="AM63" s="26"/>
    </row>
    <row r="64" spans="1:39" ht="15" customHeight="1">
      <c r="A64" s="93"/>
      <c r="B64" t="s">
        <v>3932</v>
      </c>
      <c r="C64" t="s">
        <v>4012</v>
      </c>
      <c r="D64" t="s">
        <v>4013</v>
      </c>
      <c r="E64" t="s">
        <v>3966</v>
      </c>
      <c r="G64">
        <v>19.641961999999999</v>
      </c>
      <c r="H64">
        <v>33.215679000000002</v>
      </c>
      <c r="I64">
        <v>47.268467000000001</v>
      </c>
      <c r="J64">
        <v>59.404961</v>
      </c>
      <c r="K64">
        <v>68.267807000000005</v>
      </c>
      <c r="L64">
        <v>73.936829000000003</v>
      </c>
      <c r="M64">
        <v>79.046927999999994</v>
      </c>
      <c r="N64">
        <v>81.697327000000001</v>
      </c>
      <c r="O64">
        <v>84.197013999999996</v>
      </c>
      <c r="P64">
        <v>85.953468000000001</v>
      </c>
      <c r="Q64">
        <v>86.642052000000007</v>
      </c>
      <c r="R64">
        <v>87.126075999999998</v>
      </c>
      <c r="S64">
        <v>87.600150999999997</v>
      </c>
      <c r="T64">
        <v>88.047066000000001</v>
      </c>
      <c r="U64">
        <v>88.515472000000003</v>
      </c>
      <c r="V64">
        <v>88.823288000000005</v>
      </c>
      <c r="W64">
        <v>88.985320999999999</v>
      </c>
      <c r="X64">
        <v>89.172111999999998</v>
      </c>
      <c r="Y64">
        <v>89.495384000000001</v>
      </c>
      <c r="Z64">
        <v>90.072411000000002</v>
      </c>
      <c r="AA64">
        <v>90.859511999999995</v>
      </c>
      <c r="AB64">
        <v>91.744774000000007</v>
      </c>
      <c r="AC64">
        <v>92.696106</v>
      </c>
      <c r="AD64">
        <v>93.655745999999994</v>
      </c>
      <c r="AE64">
        <v>94.557418999999996</v>
      </c>
      <c r="AF64">
        <v>95.400192000000004</v>
      </c>
      <c r="AG64">
        <v>96.266959999999997</v>
      </c>
      <c r="AH64">
        <v>97.231399999999994</v>
      </c>
      <c r="AI64">
        <v>98.346619000000004</v>
      </c>
      <c r="AJ64" s="91">
        <v>5.8999999999999997E-2</v>
      </c>
      <c r="AL64" s="25"/>
      <c r="AM64" s="26"/>
    </row>
    <row r="65" spans="1:39" ht="15" customHeight="1">
      <c r="A65" s="93"/>
      <c r="B65" t="s">
        <v>3935</v>
      </c>
      <c r="C65" t="s">
        <v>4014</v>
      </c>
      <c r="D65" t="s">
        <v>4015</v>
      </c>
      <c r="E65" t="s">
        <v>3966</v>
      </c>
      <c r="G65">
        <v>21.804157</v>
      </c>
      <c r="H65">
        <v>29.275511000000002</v>
      </c>
      <c r="I65">
        <v>36.391086999999999</v>
      </c>
      <c r="J65">
        <v>42.134377000000001</v>
      </c>
      <c r="K65">
        <v>46.149593000000003</v>
      </c>
      <c r="L65">
        <v>48.538395000000001</v>
      </c>
      <c r="M65">
        <v>50.317287</v>
      </c>
      <c r="N65">
        <v>51.333579999999998</v>
      </c>
      <c r="O65">
        <v>52.367713999999999</v>
      </c>
      <c r="P65">
        <v>53.428528</v>
      </c>
      <c r="Q65">
        <v>54.510128000000002</v>
      </c>
      <c r="R65">
        <v>55.610111000000003</v>
      </c>
      <c r="S65">
        <v>56.732365000000001</v>
      </c>
      <c r="T65">
        <v>57.880558000000001</v>
      </c>
      <c r="U65">
        <v>59.054034999999999</v>
      </c>
      <c r="V65">
        <v>60.251175000000003</v>
      </c>
      <c r="W65">
        <v>61.474559999999997</v>
      </c>
      <c r="X65">
        <v>62.726730000000003</v>
      </c>
      <c r="Y65">
        <v>64.010589999999993</v>
      </c>
      <c r="Z65">
        <v>65.327087000000006</v>
      </c>
      <c r="AA65">
        <v>66.676070999999993</v>
      </c>
      <c r="AB65">
        <v>68.057311999999996</v>
      </c>
      <c r="AC65">
        <v>69.470946999999995</v>
      </c>
      <c r="AD65">
        <v>70.916954000000004</v>
      </c>
      <c r="AE65">
        <v>72.397980000000004</v>
      </c>
      <c r="AF65">
        <v>73.914649999999995</v>
      </c>
      <c r="AG65">
        <v>75.465866000000005</v>
      </c>
      <c r="AH65">
        <v>77.050514000000007</v>
      </c>
      <c r="AI65">
        <v>78.666718000000003</v>
      </c>
      <c r="AJ65" s="91">
        <v>4.7E-2</v>
      </c>
      <c r="AL65" s="25"/>
      <c r="AM65" s="26"/>
    </row>
    <row r="66" spans="1:39" ht="15" customHeight="1">
      <c r="A66" s="93"/>
      <c r="B66" t="s">
        <v>3938</v>
      </c>
      <c r="C66" t="s">
        <v>4016</v>
      </c>
      <c r="D66" t="s">
        <v>4017</v>
      </c>
      <c r="E66" t="s">
        <v>3966</v>
      </c>
      <c r="G66">
        <v>29.001909000000001</v>
      </c>
      <c r="H66">
        <v>38.939624999999999</v>
      </c>
      <c r="I66">
        <v>48.404114</v>
      </c>
      <c r="J66">
        <v>56.043312</v>
      </c>
      <c r="K66">
        <v>61.383991000000002</v>
      </c>
      <c r="L66">
        <v>64.561356000000004</v>
      </c>
      <c r="M66">
        <v>66.927482999999995</v>
      </c>
      <c r="N66">
        <v>68.857924999999994</v>
      </c>
      <c r="O66">
        <v>70.841437999999997</v>
      </c>
      <c r="P66">
        <v>72.918564000000003</v>
      </c>
      <c r="Q66">
        <v>75.062759</v>
      </c>
      <c r="R66">
        <v>77.264267000000004</v>
      </c>
      <c r="S66">
        <v>79.524733999999995</v>
      </c>
      <c r="T66">
        <v>81.848335000000006</v>
      </c>
      <c r="U66">
        <v>84.195853999999997</v>
      </c>
      <c r="V66">
        <v>86.603179999999995</v>
      </c>
      <c r="W66">
        <v>89.073074000000005</v>
      </c>
      <c r="X66">
        <v>91.606102000000007</v>
      </c>
      <c r="Y66">
        <v>94.205521000000005</v>
      </c>
      <c r="Z66">
        <v>96.825774999999993</v>
      </c>
      <c r="AA66">
        <v>99.511925000000005</v>
      </c>
      <c r="AB66">
        <v>102.264999</v>
      </c>
      <c r="AC66">
        <v>105.084068</v>
      </c>
      <c r="AD66">
        <v>107.969559</v>
      </c>
      <c r="AE66">
        <v>110.868172</v>
      </c>
      <c r="AF66">
        <v>113.832314</v>
      </c>
      <c r="AG66">
        <v>116.86582900000001</v>
      </c>
      <c r="AH66">
        <v>119.971458</v>
      </c>
      <c r="AI66">
        <v>123.15158099999999</v>
      </c>
      <c r="AJ66" s="91">
        <v>5.2999999999999999E-2</v>
      </c>
      <c r="AL66" s="25"/>
      <c r="AM66" s="26"/>
    </row>
    <row r="67" spans="1:39" ht="15" customHeight="1">
      <c r="A67" s="93"/>
      <c r="B67" t="s">
        <v>3941</v>
      </c>
      <c r="C67" t="s">
        <v>4018</v>
      </c>
      <c r="D67" t="s">
        <v>4019</v>
      </c>
      <c r="E67" t="s">
        <v>3966</v>
      </c>
      <c r="G67">
        <v>43.401493000000002</v>
      </c>
      <c r="H67">
        <v>79.040122999999994</v>
      </c>
      <c r="I67">
        <v>115.73732800000001</v>
      </c>
      <c r="J67">
        <v>144.31880200000001</v>
      </c>
      <c r="K67">
        <v>161.96167</v>
      </c>
      <c r="L67">
        <v>174.66456600000001</v>
      </c>
      <c r="M67">
        <v>184.330566</v>
      </c>
      <c r="N67">
        <v>194.21669</v>
      </c>
      <c r="O67">
        <v>204.29608200000001</v>
      </c>
      <c r="P67">
        <v>214.626465</v>
      </c>
      <c r="Q67">
        <v>225.21134900000001</v>
      </c>
      <c r="R67">
        <v>236.03950499999999</v>
      </c>
      <c r="S67">
        <v>247.13400300000001</v>
      </c>
      <c r="T67">
        <v>258.53561400000001</v>
      </c>
      <c r="U67">
        <v>270.23638899999997</v>
      </c>
      <c r="V67">
        <v>282.19741800000003</v>
      </c>
      <c r="W67">
        <v>294.43173200000001</v>
      </c>
      <c r="X67">
        <v>306.98468000000003</v>
      </c>
      <c r="Y67">
        <v>319.93069500000001</v>
      </c>
      <c r="Z67">
        <v>333.34088100000002</v>
      </c>
      <c r="AA67">
        <v>347.21804800000001</v>
      </c>
      <c r="AB67">
        <v>361.513214</v>
      </c>
      <c r="AC67">
        <v>376.16323899999998</v>
      </c>
      <c r="AD67">
        <v>391.09524499999998</v>
      </c>
      <c r="AE67">
        <v>406.29702800000001</v>
      </c>
      <c r="AF67">
        <v>421.81195100000002</v>
      </c>
      <c r="AG67">
        <v>437.61935399999999</v>
      </c>
      <c r="AH67">
        <v>453.65158100000002</v>
      </c>
      <c r="AI67">
        <v>469.833099</v>
      </c>
      <c r="AJ67" s="91">
        <v>8.8999999999999996E-2</v>
      </c>
      <c r="AL67" s="25"/>
      <c r="AM67" s="26"/>
    </row>
    <row r="68" spans="1:39" ht="15" customHeight="1">
      <c r="A68" s="93"/>
      <c r="B68" t="s">
        <v>3944</v>
      </c>
      <c r="C68" t="s">
        <v>4020</v>
      </c>
      <c r="D68" t="s">
        <v>4021</v>
      </c>
      <c r="E68" t="s">
        <v>3966</v>
      </c>
      <c r="G68">
        <v>17.711981000000002</v>
      </c>
      <c r="H68">
        <v>29.951968999999998</v>
      </c>
      <c r="I68">
        <v>42.623955000000002</v>
      </c>
      <c r="J68">
        <v>53.567936000000003</v>
      </c>
      <c r="K68">
        <v>61.559933000000001</v>
      </c>
      <c r="L68">
        <v>66.671927999999994</v>
      </c>
      <c r="M68">
        <v>71.279921999999999</v>
      </c>
      <c r="N68">
        <v>76.662291999999994</v>
      </c>
      <c r="O68">
        <v>82.150413999999998</v>
      </c>
      <c r="P68">
        <v>87.709571999999994</v>
      </c>
      <c r="Q68">
        <v>93.316719000000006</v>
      </c>
      <c r="R68">
        <v>98.940490999999994</v>
      </c>
      <c r="S68">
        <v>104.546043</v>
      </c>
      <c r="T68">
        <v>110.151779</v>
      </c>
      <c r="U68">
        <v>115.801529</v>
      </c>
      <c r="V68">
        <v>121.581558</v>
      </c>
      <c r="W68">
        <v>127.492592</v>
      </c>
      <c r="X68">
        <v>133.52624499999999</v>
      </c>
      <c r="Y68">
        <v>139.67248499999999</v>
      </c>
      <c r="Z68">
        <v>145.92378199999999</v>
      </c>
      <c r="AA68">
        <v>152.271759</v>
      </c>
      <c r="AB68">
        <v>158.712219</v>
      </c>
      <c r="AC68">
        <v>165.230942</v>
      </c>
      <c r="AD68">
        <v>171.81689499999999</v>
      </c>
      <c r="AE68">
        <v>178.45689400000001</v>
      </c>
      <c r="AF68">
        <v>185.13732899999999</v>
      </c>
      <c r="AG68">
        <v>191.84298699999999</v>
      </c>
      <c r="AH68">
        <v>198.55867000000001</v>
      </c>
      <c r="AI68">
        <v>205.27046200000001</v>
      </c>
      <c r="AJ68" s="91">
        <v>9.0999999999999998E-2</v>
      </c>
    </row>
    <row r="69" spans="1:39" ht="15" customHeight="1">
      <c r="A69" s="93"/>
      <c r="B69" t="s">
        <v>3947</v>
      </c>
      <c r="C69" t="s">
        <v>4022</v>
      </c>
      <c r="D69" t="s">
        <v>4023</v>
      </c>
      <c r="E69" t="s">
        <v>3966</v>
      </c>
      <c r="G69">
        <v>91.279387999999997</v>
      </c>
      <c r="H69">
        <v>154.35865799999999</v>
      </c>
      <c r="I69">
        <v>219.66423</v>
      </c>
      <c r="J69">
        <v>276.06451399999997</v>
      </c>
      <c r="K69">
        <v>317.25155599999999</v>
      </c>
      <c r="L69">
        <v>343.596405</v>
      </c>
      <c r="M69">
        <v>367.34390300000001</v>
      </c>
      <c r="N69">
        <v>382.82449300000002</v>
      </c>
      <c r="O69">
        <v>398.53997800000002</v>
      </c>
      <c r="P69">
        <v>414.53860500000002</v>
      </c>
      <c r="Q69">
        <v>430.96127300000001</v>
      </c>
      <c r="R69">
        <v>447.81228599999997</v>
      </c>
      <c r="S69">
        <v>465.11679099999998</v>
      </c>
      <c r="T69">
        <v>482.90234400000003</v>
      </c>
      <c r="U69">
        <v>500.96951300000001</v>
      </c>
      <c r="V69">
        <v>519.50836200000003</v>
      </c>
      <c r="W69">
        <v>538.54644800000005</v>
      </c>
      <c r="X69">
        <v>558.08233600000005</v>
      </c>
      <c r="Y69">
        <v>578.15362500000003</v>
      </c>
      <c r="Z69">
        <v>598.50408900000002</v>
      </c>
      <c r="AA69">
        <v>619.32586700000002</v>
      </c>
      <c r="AB69">
        <v>640.64349400000003</v>
      </c>
      <c r="AC69">
        <v>662.47534199999996</v>
      </c>
      <c r="AD69">
        <v>684.81463599999995</v>
      </c>
      <c r="AE69">
        <v>707.22051999999996</v>
      </c>
      <c r="AF69">
        <v>730.06036400000005</v>
      </c>
      <c r="AG69">
        <v>753.42486599999995</v>
      </c>
      <c r="AH69">
        <v>777.34991500000001</v>
      </c>
      <c r="AI69">
        <v>801.87402299999997</v>
      </c>
      <c r="AJ69" s="91">
        <v>8.1000000000000003E-2</v>
      </c>
      <c r="AL69" s="27"/>
      <c r="AM69" s="26"/>
    </row>
    <row r="70" spans="1:39" ht="15" customHeight="1">
      <c r="A70" s="93"/>
      <c r="B70" t="s">
        <v>3950</v>
      </c>
      <c r="C70" t="s">
        <v>4024</v>
      </c>
      <c r="D70" t="s">
        <v>4025</v>
      </c>
      <c r="E70" t="s">
        <v>3966</v>
      </c>
      <c r="G70">
        <v>90.713904999999997</v>
      </c>
      <c r="H70">
        <v>125.583687</v>
      </c>
      <c r="I70">
        <v>164.386169</v>
      </c>
      <c r="J70">
        <v>199.255966</v>
      </c>
      <c r="K70">
        <v>225.73603800000001</v>
      </c>
      <c r="L70">
        <v>243.039841</v>
      </c>
      <c r="M70">
        <v>259.55712899999997</v>
      </c>
      <c r="N70">
        <v>272.453125</v>
      </c>
      <c r="O70">
        <v>285.794647</v>
      </c>
      <c r="P70">
        <v>299.19274899999999</v>
      </c>
      <c r="Q70">
        <v>313.14953600000001</v>
      </c>
      <c r="R70">
        <v>327.69116200000002</v>
      </c>
      <c r="S70">
        <v>342.84011800000002</v>
      </c>
      <c r="T70">
        <v>358.61981200000002</v>
      </c>
      <c r="U70">
        <v>374.87417599999998</v>
      </c>
      <c r="V70">
        <v>391.79058800000001</v>
      </c>
      <c r="W70">
        <v>409.39093000000003</v>
      </c>
      <c r="X70">
        <v>427.69464099999999</v>
      </c>
      <c r="Y70">
        <v>446.72839399999998</v>
      </c>
      <c r="Z70">
        <v>466.348389</v>
      </c>
      <c r="AA70">
        <v>486.73355099999998</v>
      </c>
      <c r="AB70">
        <v>507.90823399999999</v>
      </c>
      <c r="AC70">
        <v>529.89691200000004</v>
      </c>
      <c r="AD70">
        <v>552.73230000000001</v>
      </c>
      <c r="AE70">
        <v>576.19653300000004</v>
      </c>
      <c r="AF70">
        <v>600.54156499999999</v>
      </c>
      <c r="AG70">
        <v>625.79742399999998</v>
      </c>
      <c r="AH70">
        <v>651.99127199999998</v>
      </c>
      <c r="AI70">
        <v>679.15313700000002</v>
      </c>
      <c r="AJ70" s="91">
        <v>7.4999999999999997E-2</v>
      </c>
      <c r="AL70" s="27"/>
      <c r="AM70" s="26"/>
    </row>
    <row r="71" spans="1:39" ht="15" customHeight="1">
      <c r="A71" s="93"/>
      <c r="B71" t="s">
        <v>3953</v>
      </c>
      <c r="C71" t="s">
        <v>4026</v>
      </c>
      <c r="D71" t="s">
        <v>4027</v>
      </c>
      <c r="E71" t="s">
        <v>3966</v>
      </c>
      <c r="G71">
        <v>41.477749000000003</v>
      </c>
      <c r="H71">
        <v>56.116959000000001</v>
      </c>
      <c r="I71">
        <v>70.654503000000005</v>
      </c>
      <c r="J71">
        <v>82.650513000000004</v>
      </c>
      <c r="K71">
        <v>91.190062999999995</v>
      </c>
      <c r="L71">
        <v>96.476439999999997</v>
      </c>
      <c r="M71">
        <v>100.644547</v>
      </c>
      <c r="N71">
        <v>105.10861199999999</v>
      </c>
      <c r="O71">
        <v>109.777794</v>
      </c>
      <c r="P71">
        <v>114.634125</v>
      </c>
      <c r="Q71">
        <v>119.654022</v>
      </c>
      <c r="R71">
        <v>124.82345599999999</v>
      </c>
      <c r="S71">
        <v>130.140533</v>
      </c>
      <c r="T71">
        <v>135.60420199999999</v>
      </c>
      <c r="U71">
        <v>141.26831100000001</v>
      </c>
      <c r="V71">
        <v>147.09477200000001</v>
      </c>
      <c r="W71">
        <v>153.074432</v>
      </c>
      <c r="X71">
        <v>159.205353</v>
      </c>
      <c r="Y71">
        <v>165.49443099999999</v>
      </c>
      <c r="Z71">
        <v>171.99311800000001</v>
      </c>
      <c r="AA71">
        <v>178.657501</v>
      </c>
      <c r="AB71">
        <v>185.48194899999999</v>
      </c>
      <c r="AC71">
        <v>192.46803299999999</v>
      </c>
      <c r="AD71">
        <v>199.62287900000001</v>
      </c>
      <c r="AE71">
        <v>206.99113500000001</v>
      </c>
      <c r="AF71">
        <v>214.53208900000001</v>
      </c>
      <c r="AG71">
        <v>222.241882</v>
      </c>
      <c r="AH71">
        <v>230.12132299999999</v>
      </c>
      <c r="AI71">
        <v>238.176727</v>
      </c>
      <c r="AJ71" s="91">
        <v>6.4000000000000001E-2</v>
      </c>
      <c r="AL71" s="27"/>
      <c r="AM71" s="26"/>
    </row>
    <row r="72" spans="1:39" ht="15" customHeight="1">
      <c r="A72" s="93"/>
      <c r="B72" t="s">
        <v>3956</v>
      </c>
      <c r="C72" t="s">
        <v>4028</v>
      </c>
      <c r="D72" t="s">
        <v>4029</v>
      </c>
      <c r="E72" t="s">
        <v>3966</v>
      </c>
      <c r="G72">
        <v>18.422384000000001</v>
      </c>
      <c r="H72">
        <v>24.921766000000002</v>
      </c>
      <c r="I72">
        <v>31.286677999999998</v>
      </c>
      <c r="J72">
        <v>36.531010000000002</v>
      </c>
      <c r="K72">
        <v>40.251339000000002</v>
      </c>
      <c r="L72">
        <v>42.582152999999998</v>
      </c>
      <c r="M72">
        <v>44.375087999999998</v>
      </c>
      <c r="N72">
        <v>45.552967000000002</v>
      </c>
      <c r="O72">
        <v>46.643486000000003</v>
      </c>
      <c r="P72">
        <v>47.615417000000001</v>
      </c>
      <c r="Q72">
        <v>48.534264</v>
      </c>
      <c r="R72">
        <v>49.396385000000002</v>
      </c>
      <c r="S72">
        <v>50.197502</v>
      </c>
      <c r="T72">
        <v>50.933815000000003</v>
      </c>
      <c r="U72">
        <v>51.605465000000002</v>
      </c>
      <c r="V72">
        <v>52.221404999999997</v>
      </c>
      <c r="W72">
        <v>52.787604999999999</v>
      </c>
      <c r="X72">
        <v>53.310012999999998</v>
      </c>
      <c r="Y72">
        <v>53.794593999999996</v>
      </c>
      <c r="Z72">
        <v>54.246001999999997</v>
      </c>
      <c r="AA72">
        <v>54.667313</v>
      </c>
      <c r="AB72">
        <v>55.060822000000002</v>
      </c>
      <c r="AC72">
        <v>55.427867999999997</v>
      </c>
      <c r="AD72">
        <v>55.770457999999998</v>
      </c>
      <c r="AE72">
        <v>56.094085999999997</v>
      </c>
      <c r="AF72">
        <v>56.398609</v>
      </c>
      <c r="AG72">
        <v>56.681601999999998</v>
      </c>
      <c r="AH72">
        <v>56.938384999999997</v>
      </c>
      <c r="AI72">
        <v>57.168449000000003</v>
      </c>
      <c r="AJ72" s="91">
        <v>4.1000000000000002E-2</v>
      </c>
      <c r="AL72" s="27"/>
      <c r="AM72" s="26"/>
    </row>
    <row r="73" spans="1:39" ht="15" customHeight="1">
      <c r="A73" s="93"/>
      <c r="B73" t="s">
        <v>3959</v>
      </c>
      <c r="C73" t="s">
        <v>4030</v>
      </c>
      <c r="D73" t="s">
        <v>4031</v>
      </c>
      <c r="E73" t="s">
        <v>3966</v>
      </c>
      <c r="G73">
        <v>37.358677</v>
      </c>
      <c r="H73">
        <v>50.538738000000002</v>
      </c>
      <c r="I73">
        <v>63.446117000000001</v>
      </c>
      <c r="J73">
        <v>74.081069999999997</v>
      </c>
      <c r="K73">
        <v>81.625525999999994</v>
      </c>
      <c r="L73">
        <v>86.352164999999999</v>
      </c>
      <c r="M73">
        <v>89.988045</v>
      </c>
      <c r="N73">
        <v>93.229279000000005</v>
      </c>
      <c r="O73">
        <v>96.518051</v>
      </c>
      <c r="P73">
        <v>99.834007</v>
      </c>
      <c r="Q73">
        <v>103.228836</v>
      </c>
      <c r="R73">
        <v>106.711052</v>
      </c>
      <c r="S73">
        <v>110.286186</v>
      </c>
      <c r="T73">
        <v>113.95946499999999</v>
      </c>
      <c r="U73">
        <v>117.72137499999999</v>
      </c>
      <c r="V73">
        <v>121.58760100000001</v>
      </c>
      <c r="W73">
        <v>125.559944</v>
      </c>
      <c r="X73">
        <v>129.63948099999999</v>
      </c>
      <c r="Y73">
        <v>133.82646199999999</v>
      </c>
      <c r="Z73">
        <v>138.11544799999999</v>
      </c>
      <c r="AA73">
        <v>142.51733400000001</v>
      </c>
      <c r="AB73">
        <v>147.03389000000001</v>
      </c>
      <c r="AC73">
        <v>151.667145</v>
      </c>
      <c r="AD73">
        <v>156.41830400000001</v>
      </c>
      <c r="AE73">
        <v>161.26028400000001</v>
      </c>
      <c r="AF73">
        <v>166.222961</v>
      </c>
      <c r="AG73">
        <v>171.310562</v>
      </c>
      <c r="AH73">
        <v>176.52694700000001</v>
      </c>
      <c r="AI73">
        <v>181.87539699999999</v>
      </c>
      <c r="AJ73" s="91">
        <v>5.8000000000000003E-2</v>
      </c>
      <c r="AL73" s="27"/>
      <c r="AM73" s="26"/>
    </row>
    <row r="74" spans="1:39" ht="15" customHeight="1">
      <c r="A74" s="93"/>
      <c r="B74" t="s">
        <v>4032</v>
      </c>
      <c r="C74" t="s">
        <v>4033</v>
      </c>
      <c r="D74" t="s">
        <v>4034</v>
      </c>
      <c r="E74" t="s">
        <v>3966</v>
      </c>
      <c r="G74">
        <v>1060.8295900000001</v>
      </c>
      <c r="H74">
        <v>1535.6385499999999</v>
      </c>
      <c r="I74">
        <v>1956.2210689999999</v>
      </c>
      <c r="J74">
        <v>2270.5656739999999</v>
      </c>
      <c r="K74">
        <v>2499.8393550000001</v>
      </c>
      <c r="L74">
        <v>2631.3684079999998</v>
      </c>
      <c r="M74">
        <v>2745.3615719999998</v>
      </c>
      <c r="N74">
        <v>2832.9101559999999</v>
      </c>
      <c r="O74">
        <v>2920.7680660000001</v>
      </c>
      <c r="P74">
        <v>3009.3168949999999</v>
      </c>
      <c r="Q74">
        <v>3100.5822750000002</v>
      </c>
      <c r="R74">
        <v>3194.6989749999998</v>
      </c>
      <c r="S74">
        <v>3290.7622070000002</v>
      </c>
      <c r="T74">
        <v>3389.0178219999998</v>
      </c>
      <c r="U74">
        <v>3489.9655760000001</v>
      </c>
      <c r="V74">
        <v>3593.9096679999998</v>
      </c>
      <c r="W74">
        <v>3700.5131839999999</v>
      </c>
      <c r="X74">
        <v>3809.749268</v>
      </c>
      <c r="Y74">
        <v>3923.133057</v>
      </c>
      <c r="Z74">
        <v>4039.024414</v>
      </c>
      <c r="AA74">
        <v>4158.0786129999997</v>
      </c>
      <c r="AB74">
        <v>4280.3164059999999</v>
      </c>
      <c r="AC74">
        <v>4405.0268550000001</v>
      </c>
      <c r="AD74">
        <v>4532.1254879999997</v>
      </c>
      <c r="AE74">
        <v>4661.328125</v>
      </c>
      <c r="AF74">
        <v>4794.0234380000002</v>
      </c>
      <c r="AG74">
        <v>4929.7426759999998</v>
      </c>
      <c r="AH74">
        <v>5068.4580079999996</v>
      </c>
      <c r="AI74">
        <v>5211.2783200000003</v>
      </c>
      <c r="AJ74" s="91">
        <v>5.8000000000000003E-2</v>
      </c>
      <c r="AL74" s="27"/>
      <c r="AM74" s="26"/>
    </row>
    <row r="75" spans="1:39" ht="15" customHeight="1">
      <c r="A75" s="93"/>
      <c r="B75" t="s">
        <v>4035</v>
      </c>
      <c r="C75" t="s">
        <v>4036</v>
      </c>
      <c r="D75" t="s">
        <v>4034</v>
      </c>
      <c r="E75" t="s">
        <v>3966</v>
      </c>
      <c r="G75">
        <v>3092.2739259999998</v>
      </c>
      <c r="H75">
        <v>3863.8820799999999</v>
      </c>
      <c r="I75">
        <v>4490.5029299999997</v>
      </c>
      <c r="J75">
        <v>4951.5483400000003</v>
      </c>
      <c r="K75">
        <v>5295.1601559999999</v>
      </c>
      <c r="L75">
        <v>5530.0249020000001</v>
      </c>
      <c r="M75">
        <v>5746.6953119999998</v>
      </c>
      <c r="N75">
        <v>5935.4648440000001</v>
      </c>
      <c r="O75">
        <v>6122.9189450000003</v>
      </c>
      <c r="P75">
        <v>6312.8193359999996</v>
      </c>
      <c r="Q75">
        <v>6510.8081050000001</v>
      </c>
      <c r="R75">
        <v>6715.1289059999999</v>
      </c>
      <c r="S75">
        <v>6922.3872069999998</v>
      </c>
      <c r="T75">
        <v>7133.4599609999996</v>
      </c>
      <c r="U75">
        <v>7350.3686520000001</v>
      </c>
      <c r="V75">
        <v>7573.517578</v>
      </c>
      <c r="W75">
        <v>7801.689453</v>
      </c>
      <c r="X75">
        <v>8034.498047</v>
      </c>
      <c r="Y75">
        <v>8276.6923829999996</v>
      </c>
      <c r="Z75">
        <v>8523.6396480000003</v>
      </c>
      <c r="AA75">
        <v>8776.7744139999995</v>
      </c>
      <c r="AB75">
        <v>9036.0351559999999</v>
      </c>
      <c r="AC75">
        <v>9298.7636719999991</v>
      </c>
      <c r="AD75">
        <v>9564.3017579999996</v>
      </c>
      <c r="AE75">
        <v>9832.75</v>
      </c>
      <c r="AF75">
        <v>10107.600586</v>
      </c>
      <c r="AG75">
        <v>10386.885742</v>
      </c>
      <c r="AH75">
        <v>10669.858398</v>
      </c>
      <c r="AI75">
        <v>10959.380859000001</v>
      </c>
      <c r="AJ75" s="91">
        <v>4.5999999999999999E-2</v>
      </c>
      <c r="AL75" s="27"/>
      <c r="AM75" s="26"/>
    </row>
    <row r="76" spans="1:39" ht="15" customHeight="1">
      <c r="A76" s="93"/>
      <c r="B76" t="s">
        <v>4037</v>
      </c>
      <c r="AL76" s="27"/>
      <c r="AM76" s="26"/>
    </row>
    <row r="77" spans="1:39" ht="15" customHeight="1">
      <c r="A77" s="93"/>
      <c r="B77" t="s">
        <v>3913</v>
      </c>
      <c r="C77" t="s">
        <v>4038</v>
      </c>
      <c r="D77" t="s">
        <v>4039</v>
      </c>
      <c r="E77" t="s">
        <v>3966</v>
      </c>
      <c r="G77">
        <v>47.902061000000003</v>
      </c>
      <c r="H77">
        <v>47.890633000000001</v>
      </c>
      <c r="I77">
        <v>48.038204</v>
      </c>
      <c r="J77">
        <v>48.550663</v>
      </c>
      <c r="K77">
        <v>49.413074000000002</v>
      </c>
      <c r="L77">
        <v>50.314349999999997</v>
      </c>
      <c r="M77">
        <v>51.184040000000003</v>
      </c>
      <c r="N77">
        <v>51.994289000000002</v>
      </c>
      <c r="O77">
        <v>52.748179999999998</v>
      </c>
      <c r="P77">
        <v>53.550033999999997</v>
      </c>
      <c r="Q77">
        <v>54.533695000000002</v>
      </c>
      <c r="R77">
        <v>55.631897000000002</v>
      </c>
      <c r="S77">
        <v>56.744064000000002</v>
      </c>
      <c r="T77">
        <v>57.884483000000003</v>
      </c>
      <c r="U77">
        <v>59.114531999999997</v>
      </c>
      <c r="V77">
        <v>60.431891999999998</v>
      </c>
      <c r="W77">
        <v>61.800179</v>
      </c>
      <c r="X77">
        <v>63.197701000000002</v>
      </c>
      <c r="Y77">
        <v>64.731223999999997</v>
      </c>
      <c r="Z77">
        <v>66.278328000000002</v>
      </c>
      <c r="AA77">
        <v>67.864982999999995</v>
      </c>
      <c r="AB77">
        <v>69.503112999999999</v>
      </c>
      <c r="AC77">
        <v>71.136123999999995</v>
      </c>
      <c r="AD77">
        <v>72.764045999999993</v>
      </c>
      <c r="AE77">
        <v>74.430274999999995</v>
      </c>
      <c r="AF77">
        <v>76.193152999999995</v>
      </c>
      <c r="AG77">
        <v>77.994986999999995</v>
      </c>
      <c r="AH77">
        <v>79.825203000000002</v>
      </c>
      <c r="AI77">
        <v>81.772209000000004</v>
      </c>
      <c r="AJ77" s="91">
        <v>1.9E-2</v>
      </c>
      <c r="AL77" s="27"/>
      <c r="AM77" s="26"/>
    </row>
    <row r="78" spans="1:39" ht="15" customHeight="1">
      <c r="A78" s="93"/>
      <c r="B78" t="s">
        <v>3917</v>
      </c>
      <c r="C78" t="s">
        <v>4040</v>
      </c>
      <c r="D78" t="s">
        <v>4041</v>
      </c>
      <c r="E78" t="s">
        <v>3966</v>
      </c>
      <c r="G78">
        <v>1.0062629999999999</v>
      </c>
      <c r="H78">
        <v>1.0441499999999999</v>
      </c>
      <c r="I78">
        <v>1.0762890000000001</v>
      </c>
      <c r="J78">
        <v>1.1045970000000001</v>
      </c>
      <c r="K78">
        <v>1.1287959999999999</v>
      </c>
      <c r="L78">
        <v>1.1493180000000001</v>
      </c>
      <c r="M78">
        <v>1.1671069999999999</v>
      </c>
      <c r="N78">
        <v>1.1826779999999999</v>
      </c>
      <c r="O78">
        <v>1.1963220000000001</v>
      </c>
      <c r="P78">
        <v>1.208356</v>
      </c>
      <c r="Q78">
        <v>1.219001</v>
      </c>
      <c r="R78">
        <v>1.2284360000000001</v>
      </c>
      <c r="S78">
        <v>1.2368399999999999</v>
      </c>
      <c r="T78">
        <v>1.2443679999999999</v>
      </c>
      <c r="U78">
        <v>1.2511509999999999</v>
      </c>
      <c r="V78">
        <v>1.2572989999999999</v>
      </c>
      <c r="W78">
        <v>1.2629079999999999</v>
      </c>
      <c r="X78">
        <v>1.2680560000000001</v>
      </c>
      <c r="Y78">
        <v>1.2728120000000001</v>
      </c>
      <c r="Z78">
        <v>1.2772349999999999</v>
      </c>
      <c r="AA78">
        <v>1.281374</v>
      </c>
      <c r="AB78">
        <v>1.285269</v>
      </c>
      <c r="AC78">
        <v>1.2889569999999999</v>
      </c>
      <c r="AD78">
        <v>1.2924690000000001</v>
      </c>
      <c r="AE78">
        <v>1.2958289999999999</v>
      </c>
      <c r="AF78">
        <v>1.299059</v>
      </c>
      <c r="AG78">
        <v>1.302179</v>
      </c>
      <c r="AH78">
        <v>1.3052029999999999</v>
      </c>
      <c r="AI78">
        <v>1.3081449999999999</v>
      </c>
      <c r="AJ78" s="91">
        <v>8.9999999999999993E-3</v>
      </c>
      <c r="AL78" s="27"/>
      <c r="AM78" s="26"/>
    </row>
    <row r="79" spans="1:39" ht="15" customHeight="1">
      <c r="A79" s="93"/>
      <c r="B79" t="s">
        <v>3920</v>
      </c>
      <c r="C79" t="s">
        <v>4042</v>
      </c>
      <c r="D79" t="s">
        <v>4043</v>
      </c>
      <c r="E79" t="s">
        <v>3966</v>
      </c>
      <c r="G79">
        <v>2.2818999999999998</v>
      </c>
      <c r="H79">
        <v>2.3426399999999998</v>
      </c>
      <c r="I79">
        <v>2.4650479999999999</v>
      </c>
      <c r="J79">
        <v>2.5995650000000001</v>
      </c>
      <c r="K79">
        <v>2.734801</v>
      </c>
      <c r="L79">
        <v>2.8735569999999999</v>
      </c>
      <c r="M79">
        <v>3.0144679999999999</v>
      </c>
      <c r="N79">
        <v>3.1632699999999998</v>
      </c>
      <c r="O79">
        <v>3.3243580000000001</v>
      </c>
      <c r="P79">
        <v>3.4972789999999998</v>
      </c>
      <c r="Q79">
        <v>3.6855220000000002</v>
      </c>
      <c r="R79">
        <v>3.8840870000000001</v>
      </c>
      <c r="S79">
        <v>4.0934869999999997</v>
      </c>
      <c r="T79">
        <v>4.3137239999999997</v>
      </c>
      <c r="U79">
        <v>4.5410490000000001</v>
      </c>
      <c r="V79">
        <v>4.7785919999999997</v>
      </c>
      <c r="W79">
        <v>5.0267689999999998</v>
      </c>
      <c r="X79">
        <v>5.2857289999999999</v>
      </c>
      <c r="Y79">
        <v>5.555498</v>
      </c>
      <c r="Z79">
        <v>5.8253459999999997</v>
      </c>
      <c r="AA79">
        <v>6.1047849999999997</v>
      </c>
      <c r="AB79">
        <v>6.3940640000000002</v>
      </c>
      <c r="AC79">
        <v>6.693174</v>
      </c>
      <c r="AD79">
        <v>7.0021630000000004</v>
      </c>
      <c r="AE79">
        <v>7.3102840000000002</v>
      </c>
      <c r="AF79">
        <v>7.6272060000000002</v>
      </c>
      <c r="AG79">
        <v>7.9528179999999997</v>
      </c>
      <c r="AH79">
        <v>8.2870039999999996</v>
      </c>
      <c r="AI79">
        <v>8.6297200000000007</v>
      </c>
      <c r="AJ79" s="91">
        <v>4.9000000000000002E-2</v>
      </c>
      <c r="AL79" s="27"/>
      <c r="AM79" s="26"/>
    </row>
    <row r="80" spans="1:39" ht="15" customHeight="1">
      <c r="A80" s="93"/>
      <c r="B80" t="s">
        <v>3923</v>
      </c>
      <c r="C80" t="s">
        <v>4044</v>
      </c>
      <c r="D80" t="s">
        <v>4045</v>
      </c>
      <c r="E80" t="s">
        <v>3966</v>
      </c>
      <c r="G80">
        <v>21.343447000000001</v>
      </c>
      <c r="H80">
        <v>23.328316000000001</v>
      </c>
      <c r="I80">
        <v>25.259329000000001</v>
      </c>
      <c r="J80">
        <v>26.844503</v>
      </c>
      <c r="K80">
        <v>28.220020000000002</v>
      </c>
      <c r="L80">
        <v>29.476091</v>
      </c>
      <c r="M80">
        <v>30.638822999999999</v>
      </c>
      <c r="N80">
        <v>31.743164</v>
      </c>
      <c r="O80">
        <v>32.806507000000003</v>
      </c>
      <c r="P80">
        <v>33.836029000000003</v>
      </c>
      <c r="Q80">
        <v>34.844954999999999</v>
      </c>
      <c r="R80">
        <v>35.848754999999997</v>
      </c>
      <c r="S80">
        <v>36.846347999999999</v>
      </c>
      <c r="T80">
        <v>37.830382999999998</v>
      </c>
      <c r="U80">
        <v>38.820450000000001</v>
      </c>
      <c r="V80">
        <v>39.828896</v>
      </c>
      <c r="W80">
        <v>40.849742999999997</v>
      </c>
      <c r="X80">
        <v>41.884875999999998</v>
      </c>
      <c r="Y80">
        <v>42.945388999999999</v>
      </c>
      <c r="Z80">
        <v>44.021434999999997</v>
      </c>
      <c r="AA80">
        <v>45.112003000000001</v>
      </c>
      <c r="AB80">
        <v>46.216866000000003</v>
      </c>
      <c r="AC80">
        <v>47.334282000000002</v>
      </c>
      <c r="AD80">
        <v>48.465243999999998</v>
      </c>
      <c r="AE80">
        <v>49.616309999999999</v>
      </c>
      <c r="AF80">
        <v>50.789515999999999</v>
      </c>
      <c r="AG80">
        <v>51.988506000000001</v>
      </c>
      <c r="AH80">
        <v>53.218521000000003</v>
      </c>
      <c r="AI80">
        <v>54.480499000000002</v>
      </c>
      <c r="AJ80" s="91">
        <v>3.4000000000000002E-2</v>
      </c>
      <c r="AL80" s="27"/>
      <c r="AM80" s="26"/>
    </row>
    <row r="81" spans="1:39" ht="15" customHeight="1">
      <c r="A81" s="93"/>
      <c r="B81" t="s">
        <v>3926</v>
      </c>
      <c r="C81" t="s">
        <v>4046</v>
      </c>
      <c r="D81" t="s">
        <v>4047</v>
      </c>
      <c r="E81" t="s">
        <v>3966</v>
      </c>
      <c r="G81">
        <v>4.273352</v>
      </c>
      <c r="H81">
        <v>4.4791809999999996</v>
      </c>
      <c r="I81">
        <v>4.6452540000000004</v>
      </c>
      <c r="J81">
        <v>4.7855220000000003</v>
      </c>
      <c r="K81">
        <v>4.8974130000000002</v>
      </c>
      <c r="L81">
        <v>4.9908710000000003</v>
      </c>
      <c r="M81">
        <v>5.0685380000000002</v>
      </c>
      <c r="N81">
        <v>5.1330119999999999</v>
      </c>
      <c r="O81">
        <v>5.1861550000000003</v>
      </c>
      <c r="P81">
        <v>5.229876</v>
      </c>
      <c r="Q81">
        <v>5.2663859999999998</v>
      </c>
      <c r="R81">
        <v>5.2975640000000004</v>
      </c>
      <c r="S81">
        <v>5.3242719999999997</v>
      </c>
      <c r="T81">
        <v>5.3471760000000002</v>
      </c>
      <c r="U81">
        <v>5.3668380000000004</v>
      </c>
      <c r="V81">
        <v>5.3837380000000001</v>
      </c>
      <c r="W81">
        <v>5.398288</v>
      </c>
      <c r="X81">
        <v>5.4108229999999997</v>
      </c>
      <c r="Y81">
        <v>5.4216280000000001</v>
      </c>
      <c r="Z81">
        <v>5.4309770000000004</v>
      </c>
      <c r="AA81">
        <v>5.4390599999999996</v>
      </c>
      <c r="AB81">
        <v>5.4460730000000002</v>
      </c>
      <c r="AC81">
        <v>5.4522899999999996</v>
      </c>
      <c r="AD81">
        <v>5.4581390000000001</v>
      </c>
      <c r="AE81">
        <v>5.4639499999999996</v>
      </c>
      <c r="AF81">
        <v>5.4698690000000001</v>
      </c>
      <c r="AG81">
        <v>5.4759849999999997</v>
      </c>
      <c r="AH81">
        <v>5.4823639999999996</v>
      </c>
      <c r="AI81">
        <v>5.4890670000000004</v>
      </c>
      <c r="AJ81" s="91">
        <v>8.9999999999999993E-3</v>
      </c>
      <c r="AL81" s="27"/>
      <c r="AM81" s="26"/>
    </row>
    <row r="82" spans="1:39" ht="15" customHeight="1">
      <c r="A82" s="93"/>
      <c r="B82" t="s">
        <v>3929</v>
      </c>
      <c r="C82" t="s">
        <v>4048</v>
      </c>
      <c r="D82" t="s">
        <v>4049</v>
      </c>
      <c r="E82" t="s">
        <v>3966</v>
      </c>
      <c r="G82">
        <v>1.375221</v>
      </c>
      <c r="H82">
        <v>1.4571829999999999</v>
      </c>
      <c r="I82">
        <v>1.532079</v>
      </c>
      <c r="J82">
        <v>1.599677</v>
      </c>
      <c r="K82">
        <v>1.6609389999999999</v>
      </c>
      <c r="L82">
        <v>1.716998</v>
      </c>
      <c r="M82">
        <v>1.7685759999999999</v>
      </c>
      <c r="N82">
        <v>1.8164849999999999</v>
      </c>
      <c r="O82">
        <v>1.861445</v>
      </c>
      <c r="P82">
        <v>1.9036090000000001</v>
      </c>
      <c r="Q82">
        <v>1.9428510000000001</v>
      </c>
      <c r="R82">
        <v>1.979757</v>
      </c>
      <c r="S82">
        <v>2.0146850000000001</v>
      </c>
      <c r="T82">
        <v>2.0465460000000002</v>
      </c>
      <c r="U82">
        <v>2.0765380000000002</v>
      </c>
      <c r="V82">
        <v>2.105925</v>
      </c>
      <c r="W82">
        <v>2.1345260000000001</v>
      </c>
      <c r="X82">
        <v>2.1616379999999999</v>
      </c>
      <c r="Y82">
        <v>2.187468</v>
      </c>
      <c r="Z82">
        <v>2.2126380000000001</v>
      </c>
      <c r="AA82">
        <v>2.2373310000000002</v>
      </c>
      <c r="AB82">
        <v>2.2616049999999999</v>
      </c>
      <c r="AC82">
        <v>2.2854969999999999</v>
      </c>
      <c r="AD82">
        <v>2.309015</v>
      </c>
      <c r="AE82">
        <v>2.332131</v>
      </c>
      <c r="AF82">
        <v>2.3548879999999999</v>
      </c>
      <c r="AG82">
        <v>2.3775210000000002</v>
      </c>
      <c r="AH82">
        <v>2.4000759999999999</v>
      </c>
      <c r="AI82">
        <v>2.4225569999999998</v>
      </c>
      <c r="AJ82" s="91">
        <v>0.02</v>
      </c>
      <c r="AL82" s="27"/>
      <c r="AM82" s="26"/>
    </row>
    <row r="83" spans="1:39" ht="15" customHeight="1">
      <c r="A83" s="93"/>
      <c r="B83" t="s">
        <v>3932</v>
      </c>
      <c r="C83" t="s">
        <v>4050</v>
      </c>
      <c r="D83" t="s">
        <v>4051</v>
      </c>
      <c r="E83" t="s">
        <v>3966</v>
      </c>
      <c r="G83">
        <v>5.6156360000000003</v>
      </c>
      <c r="H83">
        <v>5.721063</v>
      </c>
      <c r="I83">
        <v>5.844652</v>
      </c>
      <c r="J83">
        <v>5.9630590000000003</v>
      </c>
      <c r="K83">
        <v>6.0691499999999996</v>
      </c>
      <c r="L83">
        <v>6.1706940000000001</v>
      </c>
      <c r="M83">
        <v>6.2710540000000004</v>
      </c>
      <c r="N83">
        <v>6.3695250000000003</v>
      </c>
      <c r="O83">
        <v>6.4658889999999998</v>
      </c>
      <c r="P83">
        <v>6.5450280000000003</v>
      </c>
      <c r="Q83">
        <v>6.5985740000000002</v>
      </c>
      <c r="R83">
        <v>6.6477339999999998</v>
      </c>
      <c r="S83">
        <v>6.6966850000000004</v>
      </c>
      <c r="T83">
        <v>6.7442919999999997</v>
      </c>
      <c r="U83">
        <v>6.7915340000000004</v>
      </c>
      <c r="V83">
        <v>6.833717</v>
      </c>
      <c r="W83">
        <v>6.8710649999999998</v>
      </c>
      <c r="X83">
        <v>6.9078999999999997</v>
      </c>
      <c r="Y83">
        <v>6.9470710000000002</v>
      </c>
      <c r="Z83">
        <v>6.9914050000000003</v>
      </c>
      <c r="AA83">
        <v>7.0396000000000001</v>
      </c>
      <c r="AB83">
        <v>7.0887419999999999</v>
      </c>
      <c r="AC83">
        <v>7.1380210000000002</v>
      </c>
      <c r="AD83">
        <v>7.185943</v>
      </c>
      <c r="AE83">
        <v>7.2306369999999998</v>
      </c>
      <c r="AF83">
        <v>7.2718730000000003</v>
      </c>
      <c r="AG83">
        <v>7.3117710000000002</v>
      </c>
      <c r="AH83">
        <v>7.3521929999999998</v>
      </c>
      <c r="AI83">
        <v>7.3943680000000001</v>
      </c>
      <c r="AJ83" s="91">
        <v>0.01</v>
      </c>
    </row>
    <row r="84" spans="1:39" ht="15" customHeight="1">
      <c r="A84" s="93"/>
      <c r="B84" t="s">
        <v>3935</v>
      </c>
      <c r="C84" t="s">
        <v>4052</v>
      </c>
      <c r="D84" t="s">
        <v>4053</v>
      </c>
      <c r="E84" t="s">
        <v>3966</v>
      </c>
      <c r="G84">
        <v>0.63681100000000002</v>
      </c>
      <c r="H84">
        <v>0.61521599999999999</v>
      </c>
      <c r="I84">
        <v>0.63014599999999998</v>
      </c>
      <c r="J84">
        <v>0.64219700000000002</v>
      </c>
      <c r="K84">
        <v>0.65244100000000005</v>
      </c>
      <c r="L84">
        <v>0.66163000000000005</v>
      </c>
      <c r="M84">
        <v>0.67073499999999997</v>
      </c>
      <c r="N84">
        <v>0.67983400000000005</v>
      </c>
      <c r="O84">
        <v>0.68894900000000003</v>
      </c>
      <c r="P84">
        <v>0.69872299999999998</v>
      </c>
      <c r="Q84">
        <v>0.70891099999999996</v>
      </c>
      <c r="R84">
        <v>0.719198</v>
      </c>
      <c r="S84">
        <v>0.72959399999999996</v>
      </c>
      <c r="T84">
        <v>0.74011099999999996</v>
      </c>
      <c r="U84">
        <v>0.75076200000000004</v>
      </c>
      <c r="V84">
        <v>0.76155399999999995</v>
      </c>
      <c r="W84">
        <v>0.77249699999999999</v>
      </c>
      <c r="X84">
        <v>0.78360099999999999</v>
      </c>
      <c r="Y84">
        <v>0.79486900000000005</v>
      </c>
      <c r="Z84">
        <v>0.80631200000000003</v>
      </c>
      <c r="AA84">
        <v>0.81793700000000003</v>
      </c>
      <c r="AB84">
        <v>0.82974300000000001</v>
      </c>
      <c r="AC84">
        <v>0.84174700000000002</v>
      </c>
      <c r="AD84">
        <v>0.85394800000000004</v>
      </c>
      <c r="AE84">
        <v>0.86635099999999998</v>
      </c>
      <c r="AF84">
        <v>0.87896399999999997</v>
      </c>
      <c r="AG84">
        <v>0.89179200000000003</v>
      </c>
      <c r="AH84">
        <v>0.90484100000000001</v>
      </c>
      <c r="AI84">
        <v>0.91811299999999996</v>
      </c>
      <c r="AJ84" s="91">
        <v>1.2999999999999999E-2</v>
      </c>
      <c r="AL84" s="25"/>
      <c r="AM84" s="26"/>
    </row>
    <row r="85" spans="1:39" ht="15" customHeight="1">
      <c r="A85" s="93"/>
      <c r="B85" t="s">
        <v>3938</v>
      </c>
      <c r="C85" t="s">
        <v>4054</v>
      </c>
      <c r="D85" t="s">
        <v>4055</v>
      </c>
      <c r="E85" t="s">
        <v>3966</v>
      </c>
      <c r="G85">
        <v>6.5872E-2</v>
      </c>
      <c r="H85">
        <v>7.6454999999999995E-2</v>
      </c>
      <c r="I85">
        <v>8.6470000000000005E-2</v>
      </c>
      <c r="J85">
        <v>9.5138E-2</v>
      </c>
      <c r="K85">
        <v>0.102715</v>
      </c>
      <c r="L85">
        <v>0.109502</v>
      </c>
      <c r="M85">
        <v>0.115657</v>
      </c>
      <c r="N85">
        <v>0.12130299999999999</v>
      </c>
      <c r="O85">
        <v>0.12654799999999999</v>
      </c>
      <c r="P85">
        <v>0.13158</v>
      </c>
      <c r="Q85">
        <v>0.136382</v>
      </c>
      <c r="R85">
        <v>0.14097000000000001</v>
      </c>
      <c r="S85">
        <v>0.145394</v>
      </c>
      <c r="T85">
        <v>0.149704</v>
      </c>
      <c r="U85">
        <v>0.15374499999999999</v>
      </c>
      <c r="V85">
        <v>0.15770600000000001</v>
      </c>
      <c r="W85">
        <v>0.16161400000000001</v>
      </c>
      <c r="X85">
        <v>0.16548399999999999</v>
      </c>
      <c r="Y85">
        <v>0.16933799999999999</v>
      </c>
      <c r="Z85">
        <v>0.17303499999999999</v>
      </c>
      <c r="AA85">
        <v>0.176734</v>
      </c>
      <c r="AB85">
        <v>0.180452</v>
      </c>
      <c r="AC85">
        <v>0.184201</v>
      </c>
      <c r="AD85">
        <v>0.18798899999999999</v>
      </c>
      <c r="AE85">
        <v>0.191688</v>
      </c>
      <c r="AF85">
        <v>0.19542999999999999</v>
      </c>
      <c r="AG85">
        <v>0.19922300000000001</v>
      </c>
      <c r="AH85">
        <v>0.203068</v>
      </c>
      <c r="AI85">
        <v>0.20696800000000001</v>
      </c>
      <c r="AJ85" s="91">
        <v>4.2000000000000003E-2</v>
      </c>
      <c r="AL85" s="25"/>
      <c r="AM85" s="26"/>
    </row>
    <row r="86" spans="1:39" ht="15" customHeight="1">
      <c r="A86" s="93"/>
      <c r="B86" t="s">
        <v>3941</v>
      </c>
      <c r="C86" t="s">
        <v>4056</v>
      </c>
      <c r="D86" t="s">
        <v>4057</v>
      </c>
      <c r="E86" t="s">
        <v>3966</v>
      </c>
      <c r="G86">
        <v>14.291022999999999</v>
      </c>
      <c r="H86">
        <v>15.403852000000001</v>
      </c>
      <c r="I86">
        <v>16.466524</v>
      </c>
      <c r="J86">
        <v>17.484112</v>
      </c>
      <c r="K86">
        <v>18.438578</v>
      </c>
      <c r="L86">
        <v>19.337043999999999</v>
      </c>
      <c r="M86">
        <v>20.187798000000001</v>
      </c>
      <c r="N86">
        <v>20.994629</v>
      </c>
      <c r="O86">
        <v>21.758624999999999</v>
      </c>
      <c r="P86">
        <v>22.490202</v>
      </c>
      <c r="Q86">
        <v>23.192791</v>
      </c>
      <c r="R86">
        <v>23.867598000000001</v>
      </c>
      <c r="S86">
        <v>24.519058000000001</v>
      </c>
      <c r="T86">
        <v>25.152920000000002</v>
      </c>
      <c r="U86">
        <v>25.769638</v>
      </c>
      <c r="V86">
        <v>26.36647</v>
      </c>
      <c r="W86">
        <v>26.945543000000001</v>
      </c>
      <c r="X86">
        <v>27.511816</v>
      </c>
      <c r="Y86">
        <v>28.072358999999999</v>
      </c>
      <c r="Z86">
        <v>28.633461</v>
      </c>
      <c r="AA86">
        <v>29.194868</v>
      </c>
      <c r="AB86">
        <v>29.751711</v>
      </c>
      <c r="AC86">
        <v>30.298272999999998</v>
      </c>
      <c r="AD86">
        <v>30.82856</v>
      </c>
      <c r="AE86">
        <v>31.342054000000001</v>
      </c>
      <c r="AF86">
        <v>31.842524000000001</v>
      </c>
      <c r="AG86">
        <v>32.328381</v>
      </c>
      <c r="AH86">
        <v>32.794552000000003</v>
      </c>
      <c r="AI86">
        <v>33.235858999999998</v>
      </c>
      <c r="AJ86" s="91">
        <v>3.1E-2</v>
      </c>
      <c r="AL86" s="25"/>
      <c r="AM86" s="26"/>
    </row>
    <row r="87" spans="1:39" ht="15" customHeight="1">
      <c r="A87" s="93"/>
      <c r="B87" t="s">
        <v>3944</v>
      </c>
      <c r="C87" t="s">
        <v>4058</v>
      </c>
      <c r="D87" t="s">
        <v>4059</v>
      </c>
      <c r="E87" t="s">
        <v>3966</v>
      </c>
      <c r="G87">
        <v>1.729398</v>
      </c>
      <c r="H87">
        <v>1.9405060000000001</v>
      </c>
      <c r="I87">
        <v>2.1560890000000001</v>
      </c>
      <c r="J87">
        <v>2.37439</v>
      </c>
      <c r="K87">
        <v>2.5902090000000002</v>
      </c>
      <c r="L87">
        <v>2.7969189999999999</v>
      </c>
      <c r="M87">
        <v>2.9946679999999999</v>
      </c>
      <c r="N87">
        <v>3.1840839999999999</v>
      </c>
      <c r="O87">
        <v>3.365723</v>
      </c>
      <c r="P87">
        <v>3.5399889999999998</v>
      </c>
      <c r="Q87">
        <v>3.7074400000000001</v>
      </c>
      <c r="R87">
        <v>3.868322</v>
      </c>
      <c r="S87">
        <v>4.0227149999999998</v>
      </c>
      <c r="T87">
        <v>4.1717719999999998</v>
      </c>
      <c r="U87">
        <v>4.3170520000000003</v>
      </c>
      <c r="V87">
        <v>4.4608340000000002</v>
      </c>
      <c r="W87">
        <v>4.6034769999999998</v>
      </c>
      <c r="X87">
        <v>4.7450979999999996</v>
      </c>
      <c r="Y87">
        <v>4.8857530000000002</v>
      </c>
      <c r="Z87">
        <v>5.0255089999999996</v>
      </c>
      <c r="AA87">
        <v>5.164409</v>
      </c>
      <c r="AB87">
        <v>5.3025580000000003</v>
      </c>
      <c r="AC87">
        <v>5.4398660000000003</v>
      </c>
      <c r="AD87">
        <v>5.5762869999999998</v>
      </c>
      <c r="AE87">
        <v>5.7117120000000003</v>
      </c>
      <c r="AF87">
        <v>5.8460159999999997</v>
      </c>
      <c r="AG87">
        <v>5.9790609999999997</v>
      </c>
      <c r="AH87">
        <v>6.1107060000000004</v>
      </c>
      <c r="AI87">
        <v>6.2408289999999997</v>
      </c>
      <c r="AJ87" s="91">
        <v>4.7E-2</v>
      </c>
      <c r="AL87" s="25"/>
      <c r="AM87" s="26"/>
    </row>
    <row r="88" spans="1:39" ht="15" customHeight="1">
      <c r="A88" s="93"/>
      <c r="B88" t="s">
        <v>3947</v>
      </c>
      <c r="C88" t="s">
        <v>4060</v>
      </c>
      <c r="D88" t="s">
        <v>4061</v>
      </c>
      <c r="E88" t="s">
        <v>3966</v>
      </c>
      <c r="G88">
        <v>10.97953</v>
      </c>
      <c r="H88">
        <v>11.478201</v>
      </c>
      <c r="I88">
        <v>11.913265000000001</v>
      </c>
      <c r="J88">
        <v>12.294639</v>
      </c>
      <c r="K88">
        <v>12.627687999999999</v>
      </c>
      <c r="L88">
        <v>12.920790999999999</v>
      </c>
      <c r="M88">
        <v>13.179679999999999</v>
      </c>
      <c r="N88">
        <v>13.408682000000001</v>
      </c>
      <c r="O88">
        <v>13.611603000000001</v>
      </c>
      <c r="P88">
        <v>13.793385000000001</v>
      </c>
      <c r="Q88">
        <v>13.957406000000001</v>
      </c>
      <c r="R88">
        <v>14.106166999999999</v>
      </c>
      <c r="S88">
        <v>14.242005000000001</v>
      </c>
      <c r="T88">
        <v>14.366897</v>
      </c>
      <c r="U88">
        <v>14.481479999999999</v>
      </c>
      <c r="V88">
        <v>14.587826</v>
      </c>
      <c r="W88">
        <v>14.687233000000001</v>
      </c>
      <c r="X88">
        <v>14.780568000000001</v>
      </c>
      <c r="Y88">
        <v>14.868819999999999</v>
      </c>
      <c r="Z88">
        <v>14.951580999999999</v>
      </c>
      <c r="AA88">
        <v>15.030099999999999</v>
      </c>
      <c r="AB88">
        <v>15.104990000000001</v>
      </c>
      <c r="AC88">
        <v>15.176742000000001</v>
      </c>
      <c r="AD88">
        <v>15.245628</v>
      </c>
      <c r="AE88">
        <v>15.310263000000001</v>
      </c>
      <c r="AF88">
        <v>15.372285</v>
      </c>
      <c r="AG88">
        <v>15.432404999999999</v>
      </c>
      <c r="AH88">
        <v>15.490957999999999</v>
      </c>
      <c r="AI88">
        <v>15.548268</v>
      </c>
      <c r="AJ88" s="91">
        <v>1.2999999999999999E-2</v>
      </c>
      <c r="AL88" s="25"/>
      <c r="AM88" s="26"/>
    </row>
    <row r="89" spans="1:39" ht="15" customHeight="1">
      <c r="A89" s="93"/>
      <c r="B89" t="s">
        <v>3950</v>
      </c>
      <c r="C89" t="s">
        <v>4062</v>
      </c>
      <c r="D89" t="s">
        <v>4063</v>
      </c>
      <c r="E89" t="s">
        <v>3966</v>
      </c>
      <c r="G89">
        <v>1.034492</v>
      </c>
      <c r="H89">
        <v>0.99601099999999998</v>
      </c>
      <c r="I89">
        <v>0.96615300000000004</v>
      </c>
      <c r="J89">
        <v>0.94137499999999996</v>
      </c>
      <c r="K89">
        <v>0.91805400000000004</v>
      </c>
      <c r="L89">
        <v>0.89600199999999997</v>
      </c>
      <c r="M89">
        <v>0.87472399999999995</v>
      </c>
      <c r="N89">
        <v>0.85463800000000001</v>
      </c>
      <c r="O89">
        <v>0.83557300000000001</v>
      </c>
      <c r="P89">
        <v>0.81794</v>
      </c>
      <c r="Q89">
        <v>0.80143900000000001</v>
      </c>
      <c r="R89">
        <v>0.785694</v>
      </c>
      <c r="S89">
        <v>0.77058400000000005</v>
      </c>
      <c r="T89">
        <v>0.75597400000000003</v>
      </c>
      <c r="U89">
        <v>0.74202599999999996</v>
      </c>
      <c r="V89">
        <v>0.728599</v>
      </c>
      <c r="W89">
        <v>0.71566300000000005</v>
      </c>
      <c r="X89">
        <v>0.70325800000000005</v>
      </c>
      <c r="Y89">
        <v>0.69134799999999996</v>
      </c>
      <c r="Z89">
        <v>0.67998099999999995</v>
      </c>
      <c r="AA89">
        <v>0.66904200000000003</v>
      </c>
      <c r="AB89">
        <v>0.65848600000000002</v>
      </c>
      <c r="AC89">
        <v>0.64829400000000004</v>
      </c>
      <c r="AD89">
        <v>0.63843799999999995</v>
      </c>
      <c r="AE89">
        <v>0.62902999999999998</v>
      </c>
      <c r="AF89">
        <v>0.61994700000000003</v>
      </c>
      <c r="AG89">
        <v>0.61114500000000005</v>
      </c>
      <c r="AH89">
        <v>0.60261200000000004</v>
      </c>
      <c r="AI89">
        <v>0.59433100000000005</v>
      </c>
      <c r="AJ89" s="91">
        <v>-0.02</v>
      </c>
      <c r="AL89" s="25"/>
      <c r="AM89" s="26"/>
    </row>
    <row r="90" spans="1:39" ht="15" customHeight="1">
      <c r="A90" s="93"/>
      <c r="B90" t="s">
        <v>3953</v>
      </c>
      <c r="C90" t="s">
        <v>4064</v>
      </c>
      <c r="D90" t="s">
        <v>4065</v>
      </c>
      <c r="E90" t="s">
        <v>3966</v>
      </c>
      <c r="G90">
        <v>2.056041</v>
      </c>
      <c r="H90">
        <v>2.2239300000000002</v>
      </c>
      <c r="I90">
        <v>2.3859140000000001</v>
      </c>
      <c r="J90">
        <v>2.5383819999999999</v>
      </c>
      <c r="K90">
        <v>2.6863220000000001</v>
      </c>
      <c r="L90">
        <v>2.8267340000000001</v>
      </c>
      <c r="M90">
        <v>2.9619110000000002</v>
      </c>
      <c r="N90">
        <v>3.0936409999999999</v>
      </c>
      <c r="O90">
        <v>3.224078</v>
      </c>
      <c r="P90">
        <v>3.35331</v>
      </c>
      <c r="Q90">
        <v>3.4810599999999998</v>
      </c>
      <c r="R90">
        <v>3.6073309999999998</v>
      </c>
      <c r="S90">
        <v>3.7324109999999999</v>
      </c>
      <c r="T90">
        <v>3.856554</v>
      </c>
      <c r="U90">
        <v>3.9815369999999999</v>
      </c>
      <c r="V90">
        <v>4.1063970000000003</v>
      </c>
      <c r="W90">
        <v>4.2310189999999999</v>
      </c>
      <c r="X90">
        <v>4.3554599999999999</v>
      </c>
      <c r="Y90">
        <v>4.4799889999999998</v>
      </c>
      <c r="Z90">
        <v>4.6060540000000003</v>
      </c>
      <c r="AA90">
        <v>4.7324640000000002</v>
      </c>
      <c r="AB90">
        <v>4.8590929999999997</v>
      </c>
      <c r="AC90">
        <v>4.9859879999999999</v>
      </c>
      <c r="AD90">
        <v>5.113321</v>
      </c>
      <c r="AE90">
        <v>5.2422110000000002</v>
      </c>
      <c r="AF90">
        <v>5.3715659999999996</v>
      </c>
      <c r="AG90">
        <v>5.5012590000000001</v>
      </c>
      <c r="AH90">
        <v>5.6312749999999996</v>
      </c>
      <c r="AI90">
        <v>5.7617219999999998</v>
      </c>
      <c r="AJ90" s="91">
        <v>3.6999999999999998E-2</v>
      </c>
      <c r="AL90" s="25"/>
      <c r="AM90" s="26"/>
    </row>
    <row r="91" spans="1:39" ht="15" customHeight="1">
      <c r="A91" s="93"/>
      <c r="B91" t="s">
        <v>3956</v>
      </c>
      <c r="C91" t="s">
        <v>4066</v>
      </c>
      <c r="D91" t="s">
        <v>4067</v>
      </c>
      <c r="E91" t="s">
        <v>3966</v>
      </c>
      <c r="G91">
        <v>1.315159</v>
      </c>
      <c r="H91">
        <v>1.3515710000000001</v>
      </c>
      <c r="I91">
        <v>1.401203</v>
      </c>
      <c r="J91">
        <v>1.448269</v>
      </c>
      <c r="K91">
        <v>1.490272</v>
      </c>
      <c r="L91">
        <v>1.528861</v>
      </c>
      <c r="M91">
        <v>1.5658209999999999</v>
      </c>
      <c r="N91">
        <v>1.6010279999999999</v>
      </c>
      <c r="O91">
        <v>1.632976</v>
      </c>
      <c r="P91">
        <v>1.661187</v>
      </c>
      <c r="Q91">
        <v>1.687252</v>
      </c>
      <c r="R91">
        <v>1.71123</v>
      </c>
      <c r="S91">
        <v>1.7331449999999999</v>
      </c>
      <c r="T91">
        <v>1.75302</v>
      </c>
      <c r="U91">
        <v>1.770937</v>
      </c>
      <c r="V91">
        <v>1.787161</v>
      </c>
      <c r="W91">
        <v>1.801885</v>
      </c>
      <c r="X91">
        <v>1.815293</v>
      </c>
      <c r="Y91">
        <v>1.827555</v>
      </c>
      <c r="Z91">
        <v>1.8388009999999999</v>
      </c>
      <c r="AA91">
        <v>1.849121</v>
      </c>
      <c r="AB91">
        <v>1.8585959999999999</v>
      </c>
      <c r="AC91">
        <v>1.8672869999999999</v>
      </c>
      <c r="AD91">
        <v>1.8752530000000001</v>
      </c>
      <c r="AE91">
        <v>1.8825810000000001</v>
      </c>
      <c r="AF91">
        <v>1.8892880000000001</v>
      </c>
      <c r="AG91">
        <v>1.8954009999999999</v>
      </c>
      <c r="AH91">
        <v>1.900908</v>
      </c>
      <c r="AI91">
        <v>1.9058569999999999</v>
      </c>
      <c r="AJ91" s="91">
        <v>1.2999999999999999E-2</v>
      </c>
      <c r="AL91" s="25"/>
      <c r="AM91" s="26"/>
    </row>
    <row r="92" spans="1:39" ht="15" customHeight="1">
      <c r="A92" s="93"/>
      <c r="B92" t="s">
        <v>3959</v>
      </c>
      <c r="C92" t="s">
        <v>4068</v>
      </c>
      <c r="D92" t="s">
        <v>4069</v>
      </c>
      <c r="E92" t="s">
        <v>3966</v>
      </c>
      <c r="G92">
        <v>1.3873660000000001</v>
      </c>
      <c r="H92">
        <v>1.5061150000000001</v>
      </c>
      <c r="I92">
        <v>1.6128100000000001</v>
      </c>
      <c r="J92">
        <v>1.7258629999999999</v>
      </c>
      <c r="K92">
        <v>1.854373</v>
      </c>
      <c r="L92">
        <v>1.978618</v>
      </c>
      <c r="M92">
        <v>2.0982919999999998</v>
      </c>
      <c r="N92">
        <v>2.212968</v>
      </c>
      <c r="O92">
        <v>2.3225889999999998</v>
      </c>
      <c r="P92">
        <v>2.4248690000000002</v>
      </c>
      <c r="Q92">
        <v>2.5281760000000002</v>
      </c>
      <c r="R92">
        <v>2.6335980000000001</v>
      </c>
      <c r="S92">
        <v>2.7414800000000001</v>
      </c>
      <c r="T92">
        <v>2.8521390000000002</v>
      </c>
      <c r="U92">
        <v>2.9651719999999999</v>
      </c>
      <c r="V92">
        <v>3.081699</v>
      </c>
      <c r="W92">
        <v>3.2019039999999999</v>
      </c>
      <c r="X92">
        <v>3.3258559999999999</v>
      </c>
      <c r="Y92">
        <v>3.4535149999999999</v>
      </c>
      <c r="Z92">
        <v>3.585645</v>
      </c>
      <c r="AA92">
        <v>3.7219479999999998</v>
      </c>
      <c r="AB92">
        <v>3.8624550000000002</v>
      </c>
      <c r="AC92">
        <v>4.0071919999999999</v>
      </c>
      <c r="AD92">
        <v>4.1561370000000002</v>
      </c>
      <c r="AE92">
        <v>4.3064840000000002</v>
      </c>
      <c r="AF92">
        <v>4.4612210000000001</v>
      </c>
      <c r="AG92">
        <v>4.620444</v>
      </c>
      <c r="AH92">
        <v>4.7842510000000003</v>
      </c>
      <c r="AI92">
        <v>4.9525699999999997</v>
      </c>
      <c r="AJ92" s="91">
        <v>4.5999999999999999E-2</v>
      </c>
      <c r="AL92" s="25"/>
      <c r="AM92" s="26"/>
    </row>
    <row r="93" spans="1:39" ht="15" customHeight="1">
      <c r="A93" s="93"/>
      <c r="B93" t="s">
        <v>3997</v>
      </c>
      <c r="C93" t="s">
        <v>4070</v>
      </c>
      <c r="D93" t="s">
        <v>4071</v>
      </c>
      <c r="E93" t="s">
        <v>3966</v>
      </c>
      <c r="G93">
        <v>33.513634000000003</v>
      </c>
      <c r="H93">
        <v>33.773448999999999</v>
      </c>
      <c r="I93">
        <v>34.149569999999997</v>
      </c>
      <c r="J93">
        <v>34.646267000000002</v>
      </c>
      <c r="K93">
        <v>35.252239000000003</v>
      </c>
      <c r="L93">
        <v>35.867260000000002</v>
      </c>
      <c r="M93">
        <v>36.470672999999998</v>
      </c>
      <c r="N93">
        <v>37.055709999999998</v>
      </c>
      <c r="O93">
        <v>37.623618999999998</v>
      </c>
      <c r="P93">
        <v>38.206901999999999</v>
      </c>
      <c r="Q93">
        <v>38.846012000000002</v>
      </c>
      <c r="R93">
        <v>39.518604000000003</v>
      </c>
      <c r="S93">
        <v>40.194561</v>
      </c>
      <c r="T93">
        <v>40.878718999999997</v>
      </c>
      <c r="U93">
        <v>41.588965999999999</v>
      </c>
      <c r="V93">
        <v>42.324451000000003</v>
      </c>
      <c r="W93">
        <v>43.074202999999997</v>
      </c>
      <c r="X93">
        <v>43.833011999999997</v>
      </c>
      <c r="Y93">
        <v>44.633330999999998</v>
      </c>
      <c r="Z93">
        <v>45.438353999999997</v>
      </c>
      <c r="AA93">
        <v>46.257075999999998</v>
      </c>
      <c r="AB93">
        <v>47.090983999999999</v>
      </c>
      <c r="AC93">
        <v>47.922297999999998</v>
      </c>
      <c r="AD93">
        <v>48.749214000000002</v>
      </c>
      <c r="AE93">
        <v>49.580649999999999</v>
      </c>
      <c r="AF93">
        <v>50.435558</v>
      </c>
      <c r="AG93">
        <v>51.297688000000001</v>
      </c>
      <c r="AH93">
        <v>52.162868000000003</v>
      </c>
      <c r="AI93">
        <v>53.052937</v>
      </c>
      <c r="AJ93" s="91">
        <v>1.7000000000000001E-2</v>
      </c>
      <c r="AL93" s="25"/>
      <c r="AM93" s="26"/>
    </row>
    <row r="94" spans="1:39" ht="15" customHeight="1">
      <c r="A94" s="93"/>
      <c r="B94" t="s">
        <v>4032</v>
      </c>
      <c r="C94" t="s">
        <v>4072</v>
      </c>
      <c r="D94" t="s">
        <v>4071</v>
      </c>
      <c r="E94" t="s">
        <v>3966</v>
      </c>
      <c r="G94">
        <v>83.779938000000001</v>
      </c>
      <c r="H94">
        <v>88.081581</v>
      </c>
      <c r="I94">
        <v>92.329848999999996</v>
      </c>
      <c r="J94">
        <v>96.345687999999996</v>
      </c>
      <c r="K94">
        <v>100.232613</v>
      </c>
      <c r="L94">
        <v>103.880737</v>
      </c>
      <c r="M94">
        <v>107.291229</v>
      </c>
      <c r="N94">
        <v>110.497536</v>
      </c>
      <c r="O94">
        <v>113.531898</v>
      </c>
      <c r="P94">
        <v>116.474495</v>
      </c>
      <c r="Q94">
        <v>119.445824</v>
      </c>
      <c r="R94">
        <v>122.439751</v>
      </c>
      <c r="S94">
        <v>125.398201</v>
      </c>
      <c r="T94">
        <v>128.33132900000001</v>
      </c>
      <c r="U94">
        <v>131.305466</v>
      </c>
      <c r="V94">
        <v>134.33384699999999</v>
      </c>
      <c r="W94">
        <v>137.39012099999999</v>
      </c>
      <c r="X94">
        <v>140.47015400000001</v>
      </c>
      <c r="Y94">
        <v>143.67131000000001</v>
      </c>
      <c r="Z94">
        <v>146.899384</v>
      </c>
      <c r="AA94">
        <v>150.17868000000001</v>
      </c>
      <c r="AB94">
        <v>153.512833</v>
      </c>
      <c r="AC94">
        <v>156.85562100000001</v>
      </c>
      <c r="AD94">
        <v>160.203384</v>
      </c>
      <c r="AE94">
        <v>163.58116100000001</v>
      </c>
      <c r="AF94">
        <v>167.047256</v>
      </c>
      <c r="AG94">
        <v>170.56518600000001</v>
      </c>
      <c r="AH94">
        <v>174.13085899999999</v>
      </c>
      <c r="AI94">
        <v>177.808167</v>
      </c>
      <c r="AJ94" s="91">
        <v>2.7E-2</v>
      </c>
      <c r="AL94" s="25"/>
      <c r="AM94" s="26"/>
    </row>
    <row r="95" spans="1:39" ht="15" customHeight="1">
      <c r="A95" s="93"/>
      <c r="B95" t="s">
        <v>4035</v>
      </c>
      <c r="C95" t="s">
        <v>4073</v>
      </c>
      <c r="D95" t="s">
        <v>4071</v>
      </c>
      <c r="E95" t="s">
        <v>3966</v>
      </c>
      <c r="G95">
        <v>117.29357899999999</v>
      </c>
      <c r="H95">
        <v>121.855034</v>
      </c>
      <c r="I95">
        <v>126.47942399999999</v>
      </c>
      <c r="J95">
        <v>130.99195900000001</v>
      </c>
      <c r="K95">
        <v>135.48486299999999</v>
      </c>
      <c r="L95">
        <v>139.74797100000001</v>
      </c>
      <c r="M95">
        <v>143.76187100000001</v>
      </c>
      <c r="N95">
        <v>147.55323799999999</v>
      </c>
      <c r="O95">
        <v>151.155518</v>
      </c>
      <c r="P95">
        <v>154.681366</v>
      </c>
      <c r="Q95">
        <v>158.29184000000001</v>
      </c>
      <c r="R95">
        <v>161.958313</v>
      </c>
      <c r="S95">
        <v>165.592758</v>
      </c>
      <c r="T95">
        <v>169.21006800000001</v>
      </c>
      <c r="U95">
        <v>172.89442399999999</v>
      </c>
      <c r="V95">
        <v>176.65829500000001</v>
      </c>
      <c r="W95">
        <v>180.464325</v>
      </c>
      <c r="X95">
        <v>184.303146</v>
      </c>
      <c r="Y95">
        <v>188.30465699999999</v>
      </c>
      <c r="Z95">
        <v>192.337738</v>
      </c>
      <c r="AA95">
        <v>196.43575999999999</v>
      </c>
      <c r="AB95">
        <v>200.60380599999999</v>
      </c>
      <c r="AC95">
        <v>204.77795399999999</v>
      </c>
      <c r="AD95">
        <v>208.952606</v>
      </c>
      <c r="AE95">
        <v>213.16177400000001</v>
      </c>
      <c r="AF95">
        <v>217.48280299999999</v>
      </c>
      <c r="AG95">
        <v>221.86283900000001</v>
      </c>
      <c r="AH95">
        <v>226.29373200000001</v>
      </c>
      <c r="AI95">
        <v>230.86111500000001</v>
      </c>
      <c r="AJ95" s="91">
        <v>2.4E-2</v>
      </c>
      <c r="AL95" s="25"/>
      <c r="AM95" s="26"/>
    </row>
    <row r="96" spans="1:39" ht="15" customHeight="1">
      <c r="A96" s="93"/>
      <c r="B96" t="s">
        <v>4074</v>
      </c>
      <c r="AL96" s="25"/>
      <c r="AM96" s="26"/>
    </row>
    <row r="97" spans="1:39" ht="15" customHeight="1">
      <c r="A97" s="93"/>
      <c r="B97" t="s">
        <v>3913</v>
      </c>
      <c r="C97" t="s">
        <v>4075</v>
      </c>
      <c r="D97" t="s">
        <v>4076</v>
      </c>
      <c r="E97" t="s">
        <v>3966</v>
      </c>
      <c r="G97">
        <v>1173.034668</v>
      </c>
      <c r="H97">
        <v>1318.6945800000001</v>
      </c>
      <c r="I97">
        <v>1361.6110839999999</v>
      </c>
      <c r="J97">
        <v>1371.6551509999999</v>
      </c>
      <c r="K97">
        <v>1402.9279790000001</v>
      </c>
      <c r="L97">
        <v>1433.8398440000001</v>
      </c>
      <c r="M97">
        <v>1461.472168</v>
      </c>
      <c r="N97">
        <v>1484.8291019999999</v>
      </c>
      <c r="O97">
        <v>1504.2687989999999</v>
      </c>
      <c r="P97">
        <v>1524.7269289999999</v>
      </c>
      <c r="Q97">
        <v>1552.256836</v>
      </c>
      <c r="R97">
        <v>1583.9248050000001</v>
      </c>
      <c r="S97">
        <v>1615.380249</v>
      </c>
      <c r="T97">
        <v>1647.3461910000001</v>
      </c>
      <c r="U97">
        <v>1682.5896</v>
      </c>
      <c r="V97">
        <v>1721.046875</v>
      </c>
      <c r="W97">
        <v>1761.139038</v>
      </c>
      <c r="X97">
        <v>1801.9410399999999</v>
      </c>
      <c r="Y97">
        <v>1848.0720209999999</v>
      </c>
      <c r="Z97">
        <v>1894.2041019999999</v>
      </c>
      <c r="AA97">
        <v>1941.463013</v>
      </c>
      <c r="AB97">
        <v>1990.3642580000001</v>
      </c>
      <c r="AC97">
        <v>2038.4373780000001</v>
      </c>
      <c r="AD97">
        <v>2085.6875</v>
      </c>
      <c r="AE97">
        <v>2134.0048830000001</v>
      </c>
      <c r="AF97">
        <v>2185.8969729999999</v>
      </c>
      <c r="AG97">
        <v>2238.836182</v>
      </c>
      <c r="AH97">
        <v>2292.3554690000001</v>
      </c>
      <c r="AI97">
        <v>2350.2690429999998</v>
      </c>
      <c r="AJ97" s="91">
        <v>2.5000000000000001E-2</v>
      </c>
      <c r="AL97" s="25"/>
      <c r="AM97" s="26"/>
    </row>
    <row r="98" spans="1:39" ht="15" customHeight="1">
      <c r="A98" s="93"/>
      <c r="B98" t="s">
        <v>4077</v>
      </c>
      <c r="C98" t="s">
        <v>4078</v>
      </c>
      <c r="D98" t="s">
        <v>4079</v>
      </c>
      <c r="E98" t="s">
        <v>3966</v>
      </c>
      <c r="G98">
        <v>771.93774399999995</v>
      </c>
      <c r="H98">
        <v>826.14868200000001</v>
      </c>
      <c r="I98">
        <v>834.42144800000005</v>
      </c>
      <c r="J98">
        <v>837.44964600000003</v>
      </c>
      <c r="K98">
        <v>855.71820100000002</v>
      </c>
      <c r="L98">
        <v>873.71917699999995</v>
      </c>
      <c r="M98">
        <v>889.59252900000001</v>
      </c>
      <c r="N98">
        <v>902.71167000000003</v>
      </c>
      <c r="O98">
        <v>913.31073000000004</v>
      </c>
      <c r="P98">
        <v>924.53289800000005</v>
      </c>
      <c r="Q98">
        <v>940.21234100000004</v>
      </c>
      <c r="R98">
        <v>958.47662400000002</v>
      </c>
      <c r="S98">
        <v>976.56652799999995</v>
      </c>
      <c r="T98">
        <v>994.93957499999999</v>
      </c>
      <c r="U98">
        <v>1015.342712</v>
      </c>
      <c r="V98">
        <v>1037.7301030000001</v>
      </c>
      <c r="W98">
        <v>1061.099976</v>
      </c>
      <c r="X98">
        <v>1084.865845</v>
      </c>
      <c r="Y98">
        <v>1111.9262699999999</v>
      </c>
      <c r="Z98">
        <v>1138.9233400000001</v>
      </c>
      <c r="AA98">
        <v>1166.5638429999999</v>
      </c>
      <c r="AB98">
        <v>1195.170044</v>
      </c>
      <c r="AC98">
        <v>1223.1854249999999</v>
      </c>
      <c r="AD98">
        <v>1250.6136469999999</v>
      </c>
      <c r="AE98">
        <v>1278.6414789999999</v>
      </c>
      <c r="AF98">
        <v>1308.838501</v>
      </c>
      <c r="AG98">
        <v>1339.61499</v>
      </c>
      <c r="AH98">
        <v>1370.6759030000001</v>
      </c>
      <c r="AI98">
        <v>1404.4072269999999</v>
      </c>
      <c r="AJ98" s="91">
        <v>2.1999999999999999E-2</v>
      </c>
      <c r="AL98" s="25"/>
      <c r="AM98" s="26"/>
    </row>
    <row r="99" spans="1:39" ht="15" customHeight="1">
      <c r="A99" s="93"/>
      <c r="B99" t="s">
        <v>4080</v>
      </c>
      <c r="C99" t="s">
        <v>4081</v>
      </c>
      <c r="D99" t="s">
        <v>4082</v>
      </c>
      <c r="E99" t="s">
        <v>3966</v>
      </c>
      <c r="G99">
        <v>291.44287100000003</v>
      </c>
      <c r="H99">
        <v>376.62927200000001</v>
      </c>
      <c r="I99">
        <v>410.72482300000001</v>
      </c>
      <c r="J99">
        <v>417.44140599999997</v>
      </c>
      <c r="K99">
        <v>427.931152</v>
      </c>
      <c r="L99">
        <v>438.36691300000001</v>
      </c>
      <c r="M99">
        <v>447.951843</v>
      </c>
      <c r="N99">
        <v>456.40588400000001</v>
      </c>
      <c r="O99">
        <v>463.81881700000002</v>
      </c>
      <c r="P99">
        <v>471.540344</v>
      </c>
      <c r="Q99">
        <v>481.249573</v>
      </c>
      <c r="R99">
        <v>492.14892600000002</v>
      </c>
      <c r="S99">
        <v>503.03637700000002</v>
      </c>
      <c r="T99">
        <v>514.11279300000001</v>
      </c>
      <c r="U99">
        <v>526.15240500000004</v>
      </c>
      <c r="V99">
        <v>539.14410399999997</v>
      </c>
      <c r="W99">
        <v>552.65191700000003</v>
      </c>
      <c r="X99">
        <v>566.41955600000006</v>
      </c>
      <c r="Y99">
        <v>581.76110800000004</v>
      </c>
      <c r="Z99">
        <v>597.17816200000004</v>
      </c>
      <c r="AA99">
        <v>612.99054000000001</v>
      </c>
      <c r="AB99">
        <v>629.34680200000003</v>
      </c>
      <c r="AC99">
        <v>645.55127000000005</v>
      </c>
      <c r="AD99">
        <v>661.60510299999999</v>
      </c>
      <c r="AE99">
        <v>678.04516599999999</v>
      </c>
      <c r="AF99">
        <v>695.58856200000002</v>
      </c>
      <c r="AG99">
        <v>713.52148399999999</v>
      </c>
      <c r="AH99">
        <v>731.71319600000004</v>
      </c>
      <c r="AI99">
        <v>751.25647000000004</v>
      </c>
      <c r="AJ99" s="91">
        <v>3.4000000000000002E-2</v>
      </c>
      <c r="AL99" s="25"/>
      <c r="AM99" s="26"/>
    </row>
    <row r="100" spans="1:39" ht="15" customHeight="1">
      <c r="A100" s="93"/>
      <c r="B100" t="s">
        <v>4083</v>
      </c>
      <c r="C100" t="s">
        <v>4084</v>
      </c>
      <c r="D100" t="s">
        <v>4085</v>
      </c>
      <c r="E100" t="s">
        <v>3966</v>
      </c>
      <c r="G100">
        <v>109.65400700000001</v>
      </c>
      <c r="H100">
        <v>115.916664</v>
      </c>
      <c r="I100">
        <v>116.46487399999999</v>
      </c>
      <c r="J100">
        <v>116.764183</v>
      </c>
      <c r="K100">
        <v>119.278656</v>
      </c>
      <c r="L100">
        <v>121.753967</v>
      </c>
      <c r="M100">
        <v>123.927666</v>
      </c>
      <c r="N100">
        <v>125.71165499999999</v>
      </c>
      <c r="O100">
        <v>127.139191</v>
      </c>
      <c r="P100">
        <v>128.65365600000001</v>
      </c>
      <c r="Q100">
        <v>130.79510500000001</v>
      </c>
      <c r="R100">
        <v>133.299286</v>
      </c>
      <c r="S100">
        <v>135.77739</v>
      </c>
      <c r="T100">
        <v>138.29380800000001</v>
      </c>
      <c r="U100">
        <v>141.09445199999999</v>
      </c>
      <c r="V100">
        <v>144.172653</v>
      </c>
      <c r="W100">
        <v>147.387192</v>
      </c>
      <c r="X100">
        <v>150.655472</v>
      </c>
      <c r="Y100">
        <v>154.38471999999999</v>
      </c>
      <c r="Z100">
        <v>158.1026</v>
      </c>
      <c r="AA100">
        <v>161.908447</v>
      </c>
      <c r="AB100">
        <v>165.847443</v>
      </c>
      <c r="AC100">
        <v>169.700684</v>
      </c>
      <c r="AD100">
        <v>173.46878100000001</v>
      </c>
      <c r="AE100">
        <v>177.318344</v>
      </c>
      <c r="AF100">
        <v>181.46984900000001</v>
      </c>
      <c r="AG100">
        <v>185.699783</v>
      </c>
      <c r="AH100">
        <v>189.96658300000001</v>
      </c>
      <c r="AI100">
        <v>194.60526999999999</v>
      </c>
      <c r="AJ100" s="91">
        <v>2.1000000000000001E-2</v>
      </c>
      <c r="AL100" s="25"/>
      <c r="AM100" s="26"/>
    </row>
    <row r="101" spans="1:39" ht="15" customHeight="1">
      <c r="B101" t="s">
        <v>3917</v>
      </c>
      <c r="C101" t="s">
        <v>4086</v>
      </c>
      <c r="D101" t="s">
        <v>4087</v>
      </c>
      <c r="E101" t="s">
        <v>3966</v>
      </c>
      <c r="G101">
        <v>97.788550999999998</v>
      </c>
      <c r="H101">
        <v>116.537071</v>
      </c>
      <c r="I101">
        <v>129.851135</v>
      </c>
      <c r="J101">
        <v>138.94378699999999</v>
      </c>
      <c r="K101">
        <v>146.62851000000001</v>
      </c>
      <c r="L101">
        <v>153.51113900000001</v>
      </c>
      <c r="M101">
        <v>156.930206</v>
      </c>
      <c r="N101">
        <v>160.421234</v>
      </c>
      <c r="O101">
        <v>163.97563199999999</v>
      </c>
      <c r="P101">
        <v>167.596069</v>
      </c>
      <c r="Q101">
        <v>171.27801500000001</v>
      </c>
      <c r="R101">
        <v>175.01597599999999</v>
      </c>
      <c r="S101">
        <v>178.81019599999999</v>
      </c>
      <c r="T101">
        <v>182.661438</v>
      </c>
      <c r="U101">
        <v>186.56987000000001</v>
      </c>
      <c r="V101">
        <v>190.536957</v>
      </c>
      <c r="W101">
        <v>194.563095</v>
      </c>
      <c r="X101">
        <v>198.65008499999999</v>
      </c>
      <c r="Y101">
        <v>202.795197</v>
      </c>
      <c r="Z101">
        <v>207.00029000000001</v>
      </c>
      <c r="AA101">
        <v>211.267471</v>
      </c>
      <c r="AB101">
        <v>215.59639000000001</v>
      </c>
      <c r="AC101">
        <v>219.99505600000001</v>
      </c>
      <c r="AD101">
        <v>224.46772799999999</v>
      </c>
      <c r="AE101">
        <v>229.01632699999999</v>
      </c>
      <c r="AF101">
        <v>233.64376799999999</v>
      </c>
      <c r="AG101">
        <v>238.35256999999999</v>
      </c>
      <c r="AH101">
        <v>243.14686599999999</v>
      </c>
      <c r="AI101">
        <v>248.029572</v>
      </c>
      <c r="AJ101" s="91">
        <v>3.4000000000000002E-2</v>
      </c>
    </row>
    <row r="102" spans="1:39" ht="15" customHeight="1">
      <c r="B102" t="s">
        <v>4077</v>
      </c>
      <c r="C102" t="s">
        <v>4088</v>
      </c>
      <c r="D102" t="s">
        <v>4089</v>
      </c>
      <c r="E102" t="s">
        <v>3966</v>
      </c>
      <c r="G102">
        <v>46.483733999999998</v>
      </c>
      <c r="H102">
        <v>52.576613999999999</v>
      </c>
      <c r="I102">
        <v>56.012763999999997</v>
      </c>
      <c r="J102">
        <v>58.483322000000001</v>
      </c>
      <c r="K102">
        <v>60.800694</v>
      </c>
      <c r="L102">
        <v>62.895470000000003</v>
      </c>
      <c r="M102">
        <v>64.119736000000003</v>
      </c>
      <c r="N102">
        <v>65.371596999999994</v>
      </c>
      <c r="O102">
        <v>66.645554000000004</v>
      </c>
      <c r="P102">
        <v>67.943336000000002</v>
      </c>
      <c r="Q102">
        <v>69.261993000000004</v>
      </c>
      <c r="R102">
        <v>70.597969000000006</v>
      </c>
      <c r="S102">
        <v>71.951194999999998</v>
      </c>
      <c r="T102">
        <v>73.321762000000007</v>
      </c>
      <c r="U102">
        <v>74.709625000000003</v>
      </c>
      <c r="V102">
        <v>76.115097000000006</v>
      </c>
      <c r="W102">
        <v>77.538216000000006</v>
      </c>
      <c r="X102">
        <v>78.979500000000002</v>
      </c>
      <c r="Y102">
        <v>80.436768000000001</v>
      </c>
      <c r="Z102">
        <v>81.911124999999998</v>
      </c>
      <c r="AA102">
        <v>83.403251999999995</v>
      </c>
      <c r="AB102">
        <v>84.912941000000004</v>
      </c>
      <c r="AC102">
        <v>86.442954999999998</v>
      </c>
      <c r="AD102">
        <v>87.994750999999994</v>
      </c>
      <c r="AE102">
        <v>89.568877999999998</v>
      </c>
      <c r="AF102">
        <v>91.166283000000007</v>
      </c>
      <c r="AG102">
        <v>92.787719999999993</v>
      </c>
      <c r="AH102">
        <v>94.434532000000004</v>
      </c>
      <c r="AI102">
        <v>96.107642999999996</v>
      </c>
      <c r="AJ102" s="91">
        <v>2.5999999999999999E-2</v>
      </c>
      <c r="AL102" s="25"/>
      <c r="AM102" s="26"/>
    </row>
    <row r="103" spans="1:39" ht="15" customHeight="1">
      <c r="B103" t="s">
        <v>4080</v>
      </c>
      <c r="C103" t="s">
        <v>4090</v>
      </c>
      <c r="D103" t="s">
        <v>4091</v>
      </c>
      <c r="E103" t="s">
        <v>3966</v>
      </c>
      <c r="G103">
        <v>44.320006999999997</v>
      </c>
      <c r="H103">
        <v>56.016773000000001</v>
      </c>
      <c r="I103">
        <v>65.242180000000005</v>
      </c>
      <c r="J103">
        <v>71.493279000000001</v>
      </c>
      <c r="K103">
        <v>76.510611999999995</v>
      </c>
      <c r="L103">
        <v>80.981887999999998</v>
      </c>
      <c r="M103">
        <v>82.990195999999997</v>
      </c>
      <c r="N103">
        <v>85.038689000000005</v>
      </c>
      <c r="O103">
        <v>87.125076000000007</v>
      </c>
      <c r="P103">
        <v>89.250031000000007</v>
      </c>
      <c r="Q103">
        <v>91.412482999999995</v>
      </c>
      <c r="R103">
        <v>93.610962000000001</v>
      </c>
      <c r="S103">
        <v>95.845900999999998</v>
      </c>
      <c r="T103">
        <v>98.117858999999996</v>
      </c>
      <c r="U103">
        <v>100.427132</v>
      </c>
      <c r="V103">
        <v>102.77475</v>
      </c>
      <c r="W103">
        <v>105.161118</v>
      </c>
      <c r="X103">
        <v>107.58744</v>
      </c>
      <c r="Y103">
        <v>110.053513</v>
      </c>
      <c r="Z103">
        <v>112.55989099999999</v>
      </c>
      <c r="AA103">
        <v>115.107895</v>
      </c>
      <c r="AB103">
        <v>117.697464</v>
      </c>
      <c r="AC103">
        <v>120.33337400000001</v>
      </c>
      <c r="AD103">
        <v>123.01821099999999</v>
      </c>
      <c r="AE103">
        <v>125.753281</v>
      </c>
      <c r="AF103">
        <v>128.54042100000001</v>
      </c>
      <c r="AG103">
        <v>131.38125600000001</v>
      </c>
      <c r="AH103">
        <v>134.27836600000001</v>
      </c>
      <c r="AI103">
        <v>137.233643</v>
      </c>
      <c r="AJ103" s="91">
        <v>4.1000000000000002E-2</v>
      </c>
      <c r="AL103" s="25"/>
      <c r="AM103" s="26"/>
    </row>
    <row r="104" spans="1:39" ht="15" customHeight="1">
      <c r="B104" t="s">
        <v>4083</v>
      </c>
      <c r="C104" t="s">
        <v>4092</v>
      </c>
      <c r="D104" t="s">
        <v>4093</v>
      </c>
      <c r="E104" t="s">
        <v>3966</v>
      </c>
      <c r="G104">
        <v>6.9848179999999997</v>
      </c>
      <c r="H104">
        <v>7.9436809999999998</v>
      </c>
      <c r="I104">
        <v>8.5961859999999994</v>
      </c>
      <c r="J104">
        <v>8.9671769999999995</v>
      </c>
      <c r="K104">
        <v>9.3172130000000006</v>
      </c>
      <c r="L104">
        <v>9.6337810000000008</v>
      </c>
      <c r="M104">
        <v>9.8202590000000001</v>
      </c>
      <c r="N104">
        <v>10.010951</v>
      </c>
      <c r="O104">
        <v>10.205007999999999</v>
      </c>
      <c r="P104">
        <v>10.402691000000001</v>
      </c>
      <c r="Q104">
        <v>10.603547000000001</v>
      </c>
      <c r="R104">
        <v>10.807024</v>
      </c>
      <c r="S104">
        <v>11.013108000000001</v>
      </c>
      <c r="T104">
        <v>11.221814</v>
      </c>
      <c r="U104">
        <v>11.433130999999999</v>
      </c>
      <c r="V104">
        <v>11.647105</v>
      </c>
      <c r="W104">
        <v>11.863749</v>
      </c>
      <c r="X104">
        <v>12.083130000000001</v>
      </c>
      <c r="Y104">
        <v>12.304914999999999</v>
      </c>
      <c r="Z104">
        <v>12.529273999999999</v>
      </c>
      <c r="AA104">
        <v>12.756309</v>
      </c>
      <c r="AB104">
        <v>12.985987</v>
      </c>
      <c r="AC104">
        <v>13.218731</v>
      </c>
      <c r="AD104">
        <v>13.45476</v>
      </c>
      <c r="AE104">
        <v>13.694159000000001</v>
      </c>
      <c r="AF104">
        <v>13.937068</v>
      </c>
      <c r="AG104">
        <v>14.183602</v>
      </c>
      <c r="AH104">
        <v>14.433968999999999</v>
      </c>
      <c r="AI104">
        <v>14.688302999999999</v>
      </c>
      <c r="AJ104" s="91">
        <v>2.7E-2</v>
      </c>
      <c r="AL104" s="25"/>
      <c r="AM104" s="26"/>
    </row>
    <row r="105" spans="1:39" ht="15" customHeight="1">
      <c r="B105" t="s">
        <v>3920</v>
      </c>
      <c r="C105" t="s">
        <v>4094</v>
      </c>
      <c r="D105" t="s">
        <v>4095</v>
      </c>
      <c r="E105" t="s">
        <v>3966</v>
      </c>
      <c r="G105">
        <v>99.841224999999994</v>
      </c>
      <c r="H105">
        <v>121.38716100000001</v>
      </c>
      <c r="I105">
        <v>140.14009100000001</v>
      </c>
      <c r="J105">
        <v>151.262756</v>
      </c>
      <c r="K105">
        <v>161.67996199999999</v>
      </c>
      <c r="L105">
        <v>169.41802999999999</v>
      </c>
      <c r="M105">
        <v>176.163284</v>
      </c>
      <c r="N105">
        <v>182.32843</v>
      </c>
      <c r="O105">
        <v>188.683502</v>
      </c>
      <c r="P105">
        <v>195.21624800000001</v>
      </c>
      <c r="Q105">
        <v>201.96676600000001</v>
      </c>
      <c r="R105">
        <v>208.904144</v>
      </c>
      <c r="S105">
        <v>216.03270000000001</v>
      </c>
      <c r="T105">
        <v>223.35351600000001</v>
      </c>
      <c r="U105">
        <v>230.84750399999999</v>
      </c>
      <c r="V105">
        <v>238.536697</v>
      </c>
      <c r="W105">
        <v>246.42671200000001</v>
      </c>
      <c r="X105">
        <v>254.52114900000001</v>
      </c>
      <c r="Y105">
        <v>262.81677200000001</v>
      </c>
      <c r="Z105">
        <v>271.26284800000002</v>
      </c>
      <c r="AA105">
        <v>279.914154</v>
      </c>
      <c r="AB105">
        <v>288.77542099999999</v>
      </c>
      <c r="AC105">
        <v>297.85025000000002</v>
      </c>
      <c r="AD105">
        <v>307.14016700000002</v>
      </c>
      <c r="AE105">
        <v>316.583099</v>
      </c>
      <c r="AF105">
        <v>326.23324600000001</v>
      </c>
      <c r="AG105">
        <v>336.11285400000003</v>
      </c>
      <c r="AH105">
        <v>346.24740600000001</v>
      </c>
      <c r="AI105">
        <v>356.65838600000001</v>
      </c>
      <c r="AJ105" s="91">
        <v>4.7E-2</v>
      </c>
      <c r="AL105" s="25"/>
      <c r="AM105" s="26"/>
    </row>
    <row r="106" spans="1:39" ht="15" customHeight="1">
      <c r="B106" t="s">
        <v>4077</v>
      </c>
      <c r="C106" t="s">
        <v>4096</v>
      </c>
      <c r="D106" t="s">
        <v>4097</v>
      </c>
      <c r="E106" t="s">
        <v>3966</v>
      </c>
      <c r="G106">
        <v>69.764510999999999</v>
      </c>
      <c r="H106">
        <v>84.004554999999996</v>
      </c>
      <c r="I106">
        <v>96.466919000000004</v>
      </c>
      <c r="J106">
        <v>103.140091</v>
      </c>
      <c r="K106">
        <v>109.625092</v>
      </c>
      <c r="L106">
        <v>114.665237</v>
      </c>
      <c r="M106">
        <v>119.181656</v>
      </c>
      <c r="N106">
        <v>123.406693</v>
      </c>
      <c r="O106">
        <v>127.766006</v>
      </c>
      <c r="P106">
        <v>132.25155599999999</v>
      </c>
      <c r="Q106">
        <v>136.891357</v>
      </c>
      <c r="R106">
        <v>141.66313199999999</v>
      </c>
      <c r="S106">
        <v>146.57012900000001</v>
      </c>
      <c r="T106">
        <v>151.61326600000001</v>
      </c>
      <c r="U106">
        <v>156.778717</v>
      </c>
      <c r="V106">
        <v>162.08247399999999</v>
      </c>
      <c r="W106">
        <v>167.52858000000001</v>
      </c>
      <c r="X106">
        <v>173.11968999999999</v>
      </c>
      <c r="Y106">
        <v>178.852982</v>
      </c>
      <c r="Z106">
        <v>184.691833</v>
      </c>
      <c r="AA106">
        <v>190.676163</v>
      </c>
      <c r="AB106">
        <v>196.80931100000001</v>
      </c>
      <c r="AC106">
        <v>203.09402499999999</v>
      </c>
      <c r="AD106">
        <v>209.53149400000001</v>
      </c>
      <c r="AE106">
        <v>216.077438</v>
      </c>
      <c r="AF106">
        <v>222.77117899999999</v>
      </c>
      <c r="AG106">
        <v>229.627655</v>
      </c>
      <c r="AH106">
        <v>236.664062</v>
      </c>
      <c r="AI106">
        <v>243.894913</v>
      </c>
      <c r="AJ106" s="91">
        <v>4.5999999999999999E-2</v>
      </c>
      <c r="AL106" s="25"/>
      <c r="AM106" s="26"/>
    </row>
    <row r="107" spans="1:39" ht="15" customHeight="1">
      <c r="B107" t="s">
        <v>4080</v>
      </c>
      <c r="C107" t="s">
        <v>4098</v>
      </c>
      <c r="D107" t="s">
        <v>4099</v>
      </c>
      <c r="E107" t="s">
        <v>3966</v>
      </c>
      <c r="G107">
        <v>22.082386</v>
      </c>
      <c r="H107">
        <v>27.943691000000001</v>
      </c>
      <c r="I107">
        <v>32.981406999999997</v>
      </c>
      <c r="J107">
        <v>36.874682999999997</v>
      </c>
      <c r="K107">
        <v>40.216048999999998</v>
      </c>
      <c r="L107">
        <v>42.408810000000003</v>
      </c>
      <c r="M107">
        <v>44.160705999999998</v>
      </c>
      <c r="N107">
        <v>45.636051000000002</v>
      </c>
      <c r="O107">
        <v>47.151519999999998</v>
      </c>
      <c r="P107">
        <v>48.703654999999998</v>
      </c>
      <c r="Q107">
        <v>50.301430000000003</v>
      </c>
      <c r="R107">
        <v>51.938842999999999</v>
      </c>
      <c r="S107">
        <v>53.616570000000003</v>
      </c>
      <c r="T107">
        <v>55.334595</v>
      </c>
      <c r="U107">
        <v>57.089325000000002</v>
      </c>
      <c r="V107">
        <v>58.884922000000003</v>
      </c>
      <c r="W107">
        <v>60.722434999999997</v>
      </c>
      <c r="X107">
        <v>62.602508999999998</v>
      </c>
      <c r="Y107">
        <v>64.525108000000003</v>
      </c>
      <c r="Z107">
        <v>66.480514999999997</v>
      </c>
      <c r="AA107">
        <v>68.478851000000006</v>
      </c>
      <c r="AB107">
        <v>70.520927</v>
      </c>
      <c r="AC107">
        <v>72.607429999999994</v>
      </c>
      <c r="AD107">
        <v>74.738403000000005</v>
      </c>
      <c r="AE107">
        <v>76.901359999999997</v>
      </c>
      <c r="AF107">
        <v>79.106399999999994</v>
      </c>
      <c r="AG107">
        <v>81.359183999999999</v>
      </c>
      <c r="AH107">
        <v>83.666259999999994</v>
      </c>
      <c r="AI107">
        <v>86.032966999999999</v>
      </c>
      <c r="AJ107" s="91">
        <v>0.05</v>
      </c>
      <c r="AL107" s="25"/>
      <c r="AM107" s="26"/>
    </row>
    <row r="108" spans="1:39" ht="15" customHeight="1">
      <c r="B108" t="s">
        <v>4083</v>
      </c>
      <c r="C108" t="s">
        <v>4100</v>
      </c>
      <c r="D108" t="s">
        <v>4101</v>
      </c>
      <c r="E108" t="s">
        <v>3966</v>
      </c>
      <c r="G108">
        <v>7.9943369999999998</v>
      </c>
      <c r="H108">
        <v>9.4389260000000004</v>
      </c>
      <c r="I108">
        <v>10.691757000000001</v>
      </c>
      <c r="J108">
        <v>11.247966999999999</v>
      </c>
      <c r="K108">
        <v>11.838803</v>
      </c>
      <c r="L108">
        <v>12.343989000000001</v>
      </c>
      <c r="M108">
        <v>12.820919</v>
      </c>
      <c r="N108">
        <v>13.285686999999999</v>
      </c>
      <c r="O108">
        <v>13.765993</v>
      </c>
      <c r="P108">
        <v>14.261029000000001</v>
      </c>
      <c r="Q108">
        <v>14.773972000000001</v>
      </c>
      <c r="R108">
        <v>15.302161999999999</v>
      </c>
      <c r="S108">
        <v>15.846017</v>
      </c>
      <c r="T108">
        <v>16.405667999999999</v>
      </c>
      <c r="U108">
        <v>16.97946</v>
      </c>
      <c r="V108">
        <v>17.569309000000001</v>
      </c>
      <c r="W108">
        <v>18.175705000000001</v>
      </c>
      <c r="X108">
        <v>18.798973</v>
      </c>
      <c r="Y108">
        <v>19.438686000000001</v>
      </c>
      <c r="Z108">
        <v>20.090475000000001</v>
      </c>
      <c r="AA108">
        <v>20.759160999999999</v>
      </c>
      <c r="AB108">
        <v>21.445156000000001</v>
      </c>
      <c r="AC108">
        <v>22.148788</v>
      </c>
      <c r="AD108">
        <v>22.870235000000001</v>
      </c>
      <c r="AE108">
        <v>23.604284</v>
      </c>
      <c r="AF108">
        <v>24.355677</v>
      </c>
      <c r="AG108">
        <v>25.126003000000001</v>
      </c>
      <c r="AH108">
        <v>25.917096999999998</v>
      </c>
      <c r="AI108">
        <v>26.730518</v>
      </c>
      <c r="AJ108" s="91">
        <v>4.3999999999999997E-2</v>
      </c>
      <c r="AL108" s="25"/>
      <c r="AM108" s="26"/>
    </row>
    <row r="109" spans="1:39" ht="15" customHeight="1">
      <c r="B109" t="s">
        <v>3923</v>
      </c>
      <c r="C109" t="s">
        <v>4102</v>
      </c>
      <c r="D109" t="s">
        <v>4103</v>
      </c>
      <c r="E109" t="s">
        <v>3966</v>
      </c>
      <c r="G109">
        <v>877.59985400000005</v>
      </c>
      <c r="H109">
        <v>1119.4864500000001</v>
      </c>
      <c r="I109">
        <v>1274.9530030000001</v>
      </c>
      <c r="J109">
        <v>1333.865112</v>
      </c>
      <c r="K109">
        <v>1422.423706</v>
      </c>
      <c r="L109">
        <v>1452.9285890000001</v>
      </c>
      <c r="M109">
        <v>1483.7619629999999</v>
      </c>
      <c r="N109">
        <v>1515.0489500000001</v>
      </c>
      <c r="O109">
        <v>1546.865112</v>
      </c>
      <c r="P109">
        <v>1579.2467039999999</v>
      </c>
      <c r="Q109">
        <v>1612.2222899999999</v>
      </c>
      <c r="R109">
        <v>1645.8079829999999</v>
      </c>
      <c r="S109">
        <v>1679.958496</v>
      </c>
      <c r="T109">
        <v>1714.6062010000001</v>
      </c>
      <c r="U109">
        <v>1749.828857</v>
      </c>
      <c r="V109">
        <v>1785.697144</v>
      </c>
      <c r="W109">
        <v>1822.179932</v>
      </c>
      <c r="X109">
        <v>1859.2739260000001</v>
      </c>
      <c r="Y109">
        <v>1897.0032960000001</v>
      </c>
      <c r="Z109">
        <v>1935.334351</v>
      </c>
      <c r="AA109">
        <v>1974.259033</v>
      </c>
      <c r="AB109">
        <v>2013.7669679999999</v>
      </c>
      <c r="AC109">
        <v>2053.8469239999999</v>
      </c>
      <c r="AD109">
        <v>2094.4934079999998</v>
      </c>
      <c r="AE109">
        <v>2135.6967770000001</v>
      </c>
      <c r="AF109">
        <v>2177.4594729999999</v>
      </c>
      <c r="AG109">
        <v>2219.830078</v>
      </c>
      <c r="AH109">
        <v>2262.873047</v>
      </c>
      <c r="AI109">
        <v>2306.6342770000001</v>
      </c>
      <c r="AJ109" s="91">
        <v>3.5000000000000003E-2</v>
      </c>
      <c r="AL109" s="25"/>
      <c r="AM109" s="26"/>
    </row>
    <row r="110" spans="1:39" ht="15" customHeight="1">
      <c r="B110" t="s">
        <v>4077</v>
      </c>
      <c r="C110" t="s">
        <v>4104</v>
      </c>
      <c r="D110" t="s">
        <v>4105</v>
      </c>
      <c r="E110" t="s">
        <v>3966</v>
      </c>
      <c r="G110">
        <v>457.99380500000001</v>
      </c>
      <c r="H110">
        <v>580.28509499999996</v>
      </c>
      <c r="I110">
        <v>654.986267</v>
      </c>
      <c r="J110">
        <v>680.76531999999997</v>
      </c>
      <c r="K110">
        <v>711.43078600000001</v>
      </c>
      <c r="L110">
        <v>727.30053699999996</v>
      </c>
      <c r="M110">
        <v>743.324524</v>
      </c>
      <c r="N110">
        <v>759.58312999999998</v>
      </c>
      <c r="O110">
        <v>776.12072799999999</v>
      </c>
      <c r="P110">
        <v>792.95568800000001</v>
      </c>
      <c r="Q110">
        <v>810.10845900000004</v>
      </c>
      <c r="R110">
        <v>827.59625200000005</v>
      </c>
      <c r="S110">
        <v>845.394409</v>
      </c>
      <c r="T110">
        <v>863.46362299999998</v>
      </c>
      <c r="U110">
        <v>881.85449200000005</v>
      </c>
      <c r="V110">
        <v>900.60906999999997</v>
      </c>
      <c r="W110">
        <v>919.70696999999996</v>
      </c>
      <c r="X110">
        <v>939.14758300000005</v>
      </c>
      <c r="Y110">
        <v>958.95074499999998</v>
      </c>
      <c r="Z110">
        <v>979.09222399999999</v>
      </c>
      <c r="AA110">
        <v>999.56774900000005</v>
      </c>
      <c r="AB110">
        <v>1020.372314</v>
      </c>
      <c r="AC110">
        <v>1041.499268</v>
      </c>
      <c r="AD110">
        <v>1062.9472659999999</v>
      </c>
      <c r="AE110">
        <v>1084.717163</v>
      </c>
      <c r="AF110">
        <v>1106.8122559999999</v>
      </c>
      <c r="AG110">
        <v>1129.258789</v>
      </c>
      <c r="AH110">
        <v>1152.091797</v>
      </c>
      <c r="AI110">
        <v>1175.3342290000001</v>
      </c>
      <c r="AJ110" s="91">
        <v>3.4000000000000002E-2</v>
      </c>
      <c r="AL110" s="25"/>
      <c r="AM110" s="26"/>
    </row>
    <row r="111" spans="1:39" ht="15" customHeight="1">
      <c r="B111" t="s">
        <v>4080</v>
      </c>
      <c r="C111" t="s">
        <v>4106</v>
      </c>
      <c r="D111" t="s">
        <v>4107</v>
      </c>
      <c r="E111" t="s">
        <v>3966</v>
      </c>
      <c r="G111">
        <v>384.73519900000002</v>
      </c>
      <c r="H111">
        <v>494.32092299999999</v>
      </c>
      <c r="I111">
        <v>568.28112799999997</v>
      </c>
      <c r="J111">
        <v>599.45251499999995</v>
      </c>
      <c r="K111">
        <v>655.16479500000003</v>
      </c>
      <c r="L111">
        <v>668.54449499999998</v>
      </c>
      <c r="M111">
        <v>682.08648700000003</v>
      </c>
      <c r="N111">
        <v>695.82885699999997</v>
      </c>
      <c r="O111">
        <v>709.79925500000002</v>
      </c>
      <c r="P111">
        <v>724.01422100000002</v>
      </c>
      <c r="Q111">
        <v>738.48004200000003</v>
      </c>
      <c r="R111">
        <v>753.19427499999995</v>
      </c>
      <c r="S111">
        <v>768.13793899999996</v>
      </c>
      <c r="T111">
        <v>783.28631600000006</v>
      </c>
      <c r="U111">
        <v>798.66192599999999</v>
      </c>
      <c r="V111">
        <v>814.29058799999996</v>
      </c>
      <c r="W111">
        <v>830.162598</v>
      </c>
      <c r="X111">
        <v>846.27569600000004</v>
      </c>
      <c r="Y111">
        <v>862.63250700000003</v>
      </c>
      <c r="Z111">
        <v>879.22540300000003</v>
      </c>
      <c r="AA111">
        <v>896.05114700000001</v>
      </c>
      <c r="AB111">
        <v>913.104736</v>
      </c>
      <c r="AC111">
        <v>930.38195800000005</v>
      </c>
      <c r="AD111">
        <v>947.878601</v>
      </c>
      <c r="AE111">
        <v>965.584473</v>
      </c>
      <c r="AF111">
        <v>983.49823000000004</v>
      </c>
      <c r="AG111">
        <v>1001.6401980000001</v>
      </c>
      <c r="AH111">
        <v>1020.036865</v>
      </c>
      <c r="AI111">
        <v>1038.7089840000001</v>
      </c>
      <c r="AJ111" s="91">
        <v>3.5999999999999997E-2</v>
      </c>
      <c r="AL111" s="25"/>
      <c r="AM111" s="26"/>
    </row>
    <row r="112" spans="1:39" ht="15" customHeight="1">
      <c r="B112" t="s">
        <v>4083</v>
      </c>
      <c r="C112" t="s">
        <v>4108</v>
      </c>
      <c r="D112" t="s">
        <v>4109</v>
      </c>
      <c r="E112" t="s">
        <v>3966</v>
      </c>
      <c r="G112">
        <v>34.870902999999998</v>
      </c>
      <c r="H112">
        <v>44.880547</v>
      </c>
      <c r="I112">
        <v>51.685589</v>
      </c>
      <c r="J112">
        <v>53.647475999999997</v>
      </c>
      <c r="K112">
        <v>55.828116999999999</v>
      </c>
      <c r="L112">
        <v>57.083621999999998</v>
      </c>
      <c r="M112">
        <v>58.351047999999999</v>
      </c>
      <c r="N112">
        <v>59.637023999999997</v>
      </c>
      <c r="O112">
        <v>60.945126000000002</v>
      </c>
      <c r="P112">
        <v>62.276809999999998</v>
      </c>
      <c r="Q112">
        <v>63.633769999999998</v>
      </c>
      <c r="R112">
        <v>65.017516999999998</v>
      </c>
      <c r="S112">
        <v>66.426085999999998</v>
      </c>
      <c r="T112">
        <v>67.856292999999994</v>
      </c>
      <c r="U112">
        <v>69.312302000000003</v>
      </c>
      <c r="V112">
        <v>70.797531000000006</v>
      </c>
      <c r="W112">
        <v>72.310294999999996</v>
      </c>
      <c r="X112">
        <v>73.850562999999994</v>
      </c>
      <c r="Y112">
        <v>75.420029</v>
      </c>
      <c r="Z112">
        <v>77.016670000000005</v>
      </c>
      <c r="AA112">
        <v>78.640129000000002</v>
      </c>
      <c r="AB112">
        <v>80.290030999999999</v>
      </c>
      <c r="AC112">
        <v>81.965835999999996</v>
      </c>
      <c r="AD112">
        <v>83.667450000000002</v>
      </c>
      <c r="AE112">
        <v>85.395065000000002</v>
      </c>
      <c r="AF112">
        <v>87.148910999999998</v>
      </c>
      <c r="AG112">
        <v>88.931160000000006</v>
      </c>
      <c r="AH112">
        <v>90.744545000000002</v>
      </c>
      <c r="AI112">
        <v>92.590896999999998</v>
      </c>
      <c r="AJ112" s="91">
        <v>3.5000000000000003E-2</v>
      </c>
      <c r="AL112" s="25"/>
      <c r="AM112" s="26"/>
    </row>
    <row r="113" spans="2:39" ht="15" customHeight="1">
      <c r="B113" t="s">
        <v>3926</v>
      </c>
      <c r="C113" t="s">
        <v>4110</v>
      </c>
      <c r="D113" t="s">
        <v>4111</v>
      </c>
      <c r="E113" t="s">
        <v>3966</v>
      </c>
      <c r="G113">
        <v>101.69902</v>
      </c>
      <c r="H113">
        <v>148.23710600000001</v>
      </c>
      <c r="I113">
        <v>171.55920399999999</v>
      </c>
      <c r="J113">
        <v>184.58833300000001</v>
      </c>
      <c r="K113">
        <v>200.47425799999999</v>
      </c>
      <c r="L113">
        <v>210.807739</v>
      </c>
      <c r="M113">
        <v>220.13314800000001</v>
      </c>
      <c r="N113">
        <v>221.292801</v>
      </c>
      <c r="O113">
        <v>222.20796200000001</v>
      </c>
      <c r="P113">
        <v>222.935303</v>
      </c>
      <c r="Q113">
        <v>223.57605000000001</v>
      </c>
      <c r="R113">
        <v>224.21723900000001</v>
      </c>
      <c r="S113">
        <v>224.86488299999999</v>
      </c>
      <c r="T113">
        <v>225.51828</v>
      </c>
      <c r="U113">
        <v>226.176514</v>
      </c>
      <c r="V113">
        <v>226.83900499999999</v>
      </c>
      <c r="W113">
        <v>227.50564600000001</v>
      </c>
      <c r="X113">
        <v>228.174622</v>
      </c>
      <c r="Y113">
        <v>228.840012</v>
      </c>
      <c r="Z113">
        <v>229.505966</v>
      </c>
      <c r="AA113">
        <v>230.17013499999999</v>
      </c>
      <c r="AB113">
        <v>230.83374000000001</v>
      </c>
      <c r="AC113">
        <v>231.507385</v>
      </c>
      <c r="AD113">
        <v>232.219131</v>
      </c>
      <c r="AE113">
        <v>232.98898299999999</v>
      </c>
      <c r="AF113">
        <v>233.82221999999999</v>
      </c>
      <c r="AG113">
        <v>234.71961999999999</v>
      </c>
      <c r="AH113">
        <v>235.681839</v>
      </c>
      <c r="AI113">
        <v>236.708923</v>
      </c>
      <c r="AJ113" s="91">
        <v>3.1E-2</v>
      </c>
      <c r="AL113" s="25"/>
      <c r="AM113" s="26"/>
    </row>
    <row r="114" spans="2:39" ht="15" customHeight="1">
      <c r="B114" t="s">
        <v>4077</v>
      </c>
      <c r="C114" t="s">
        <v>4112</v>
      </c>
      <c r="D114" t="s">
        <v>4113</v>
      </c>
      <c r="E114" t="s">
        <v>3966</v>
      </c>
      <c r="G114">
        <v>50.248626999999999</v>
      </c>
      <c r="H114">
        <v>73.327492000000007</v>
      </c>
      <c r="I114">
        <v>80.386336999999997</v>
      </c>
      <c r="J114">
        <v>83.712601000000006</v>
      </c>
      <c r="K114">
        <v>86.558563000000007</v>
      </c>
      <c r="L114">
        <v>88.524124</v>
      </c>
      <c r="M114">
        <v>90.305572999999995</v>
      </c>
      <c r="N114">
        <v>90.819534000000004</v>
      </c>
      <c r="O114">
        <v>91.274376000000004</v>
      </c>
      <c r="P114">
        <v>91.683593999999999</v>
      </c>
      <c r="Q114">
        <v>92.070815999999994</v>
      </c>
      <c r="R114">
        <v>92.456360000000004</v>
      </c>
      <c r="S114">
        <v>92.842277999999993</v>
      </c>
      <c r="T114">
        <v>93.228309999999993</v>
      </c>
      <c r="U114">
        <v>93.614204000000001</v>
      </c>
      <c r="V114">
        <v>94.000174999999999</v>
      </c>
      <c r="W114">
        <v>94.386238000000006</v>
      </c>
      <c r="X114">
        <v>94.772171</v>
      </c>
      <c r="Y114">
        <v>95.154160000000005</v>
      </c>
      <c r="Z114">
        <v>95.535126000000005</v>
      </c>
      <c r="AA114">
        <v>95.914664999999999</v>
      </c>
      <c r="AB114">
        <v>96.293319999999994</v>
      </c>
      <c r="AC114">
        <v>96.674294000000003</v>
      </c>
      <c r="AD114">
        <v>97.063903999999994</v>
      </c>
      <c r="AE114">
        <v>97.467574999999997</v>
      </c>
      <c r="AF114">
        <v>97.886573999999996</v>
      </c>
      <c r="AG114">
        <v>98.320922999999993</v>
      </c>
      <c r="AH114">
        <v>98.770683000000005</v>
      </c>
      <c r="AI114">
        <v>99.235695000000007</v>
      </c>
      <c r="AJ114" s="91">
        <v>2.5000000000000001E-2</v>
      </c>
      <c r="AL114" s="25"/>
      <c r="AM114" s="26"/>
    </row>
    <row r="115" spans="2:39" ht="15" customHeight="1">
      <c r="B115" t="s">
        <v>4080</v>
      </c>
      <c r="C115" t="s">
        <v>4114</v>
      </c>
      <c r="D115" t="s">
        <v>4115</v>
      </c>
      <c r="E115" t="s">
        <v>3966</v>
      </c>
      <c r="G115">
        <v>45.078837999999998</v>
      </c>
      <c r="H115">
        <v>65.604156000000003</v>
      </c>
      <c r="I115">
        <v>81.211539999999999</v>
      </c>
      <c r="J115">
        <v>90.667961000000005</v>
      </c>
      <c r="K115">
        <v>103.62951700000001</v>
      </c>
      <c r="L115">
        <v>111.925438</v>
      </c>
      <c r="M115">
        <v>119.40303</v>
      </c>
      <c r="N115">
        <v>119.986786</v>
      </c>
      <c r="O115">
        <v>120.389191</v>
      </c>
      <c r="P115">
        <v>120.652519</v>
      </c>
      <c r="Q115">
        <v>120.852875</v>
      </c>
      <c r="R115">
        <v>121.055656</v>
      </c>
      <c r="S115">
        <v>121.264656</v>
      </c>
      <c r="T115">
        <v>121.479401</v>
      </c>
      <c r="U115">
        <v>121.69931</v>
      </c>
      <c r="V115">
        <v>121.9235</v>
      </c>
      <c r="W115">
        <v>122.151825</v>
      </c>
      <c r="X115">
        <v>122.382729</v>
      </c>
      <c r="Y115">
        <v>122.61462400000001</v>
      </c>
      <c r="Z115">
        <v>122.848282</v>
      </c>
      <c r="AA115">
        <v>123.08181</v>
      </c>
      <c r="AB115">
        <v>123.315765</v>
      </c>
      <c r="AC115">
        <v>123.557365</v>
      </c>
      <c r="AD115">
        <v>123.82785</v>
      </c>
      <c r="AE115">
        <v>124.141457</v>
      </c>
      <c r="AF115">
        <v>124.50206799999999</v>
      </c>
      <c r="AG115">
        <v>124.910492</v>
      </c>
      <c r="AH115">
        <v>125.36726400000001</v>
      </c>
      <c r="AI115">
        <v>125.872688</v>
      </c>
      <c r="AJ115" s="91">
        <v>3.6999999999999998E-2</v>
      </c>
      <c r="AL115" s="25"/>
      <c r="AM115" s="26"/>
    </row>
    <row r="116" spans="2:39" ht="15" customHeight="1">
      <c r="B116" t="s">
        <v>4083</v>
      </c>
      <c r="C116" t="s">
        <v>4116</v>
      </c>
      <c r="D116" t="s">
        <v>4117</v>
      </c>
      <c r="E116" t="s">
        <v>3966</v>
      </c>
      <c r="G116">
        <v>6.3715529999999996</v>
      </c>
      <c r="H116">
        <v>9.3054469999999991</v>
      </c>
      <c r="I116">
        <v>9.9613259999999997</v>
      </c>
      <c r="J116">
        <v>10.207762000000001</v>
      </c>
      <c r="K116">
        <v>10.286180999999999</v>
      </c>
      <c r="L116">
        <v>10.358179</v>
      </c>
      <c r="M116">
        <v>10.424552</v>
      </c>
      <c r="N116">
        <v>10.486485999999999</v>
      </c>
      <c r="O116">
        <v>10.544403000000001</v>
      </c>
      <c r="P116">
        <v>10.599194000000001</v>
      </c>
      <c r="Q116">
        <v>10.652366000000001</v>
      </c>
      <c r="R116">
        <v>10.705219</v>
      </c>
      <c r="S116">
        <v>10.757960000000001</v>
      </c>
      <c r="T116">
        <v>10.810561</v>
      </c>
      <c r="U116">
        <v>10.863001000000001</v>
      </c>
      <c r="V116">
        <v>10.915336</v>
      </c>
      <c r="W116">
        <v>10.967572000000001</v>
      </c>
      <c r="X116">
        <v>11.019721000000001</v>
      </c>
      <c r="Y116">
        <v>11.071241000000001</v>
      </c>
      <c r="Z116">
        <v>11.122562</v>
      </c>
      <c r="AA116">
        <v>11.17367</v>
      </c>
      <c r="AB116">
        <v>11.224634</v>
      </c>
      <c r="AC116">
        <v>11.275739</v>
      </c>
      <c r="AD116">
        <v>11.327367000000001</v>
      </c>
      <c r="AE116">
        <v>11.379951</v>
      </c>
      <c r="AF116">
        <v>11.433577</v>
      </c>
      <c r="AG116">
        <v>11.488227</v>
      </c>
      <c r="AH116">
        <v>11.543894</v>
      </c>
      <c r="AI116">
        <v>11.600548</v>
      </c>
      <c r="AJ116" s="91">
        <v>2.1999999999999999E-2</v>
      </c>
      <c r="AL116" s="25"/>
      <c r="AM116" s="26"/>
    </row>
    <row r="117" spans="2:39" ht="15" customHeight="1">
      <c r="B117" t="s">
        <v>3929</v>
      </c>
      <c r="C117" t="s">
        <v>4118</v>
      </c>
      <c r="D117" t="s">
        <v>4119</v>
      </c>
      <c r="E117" t="s">
        <v>3966</v>
      </c>
      <c r="G117">
        <v>83.549149</v>
      </c>
      <c r="H117">
        <v>121.20388</v>
      </c>
      <c r="I117">
        <v>149.299881</v>
      </c>
      <c r="J117">
        <v>168.68980400000001</v>
      </c>
      <c r="K117">
        <v>185.26075700000001</v>
      </c>
      <c r="L117">
        <v>196.63462799999999</v>
      </c>
      <c r="M117">
        <v>207.11045799999999</v>
      </c>
      <c r="N117">
        <v>213.33717300000001</v>
      </c>
      <c r="O117">
        <v>219.69072</v>
      </c>
      <c r="P117">
        <v>226.14747600000001</v>
      </c>
      <c r="Q117">
        <v>232.66215500000001</v>
      </c>
      <c r="R117">
        <v>239.25929300000001</v>
      </c>
      <c r="S117">
        <v>245.94813500000001</v>
      </c>
      <c r="T117">
        <v>252.61059599999999</v>
      </c>
      <c r="U117">
        <v>259.33639499999998</v>
      </c>
      <c r="V117">
        <v>266.22772200000003</v>
      </c>
      <c r="W117">
        <v>273.25830100000002</v>
      </c>
      <c r="X117">
        <v>280.35229500000003</v>
      </c>
      <c r="Y117">
        <v>287.51351899999997</v>
      </c>
      <c r="Z117">
        <v>294.79525799999999</v>
      </c>
      <c r="AA117">
        <v>302.209137</v>
      </c>
      <c r="AB117">
        <v>309.75473</v>
      </c>
      <c r="AC117">
        <v>317.43218999999999</v>
      </c>
      <c r="AD117">
        <v>325.23773199999999</v>
      </c>
      <c r="AE117">
        <v>333.16507000000001</v>
      </c>
      <c r="AF117">
        <v>341.21582000000001</v>
      </c>
      <c r="AG117">
        <v>349.41198700000001</v>
      </c>
      <c r="AH117">
        <v>357.75805700000001</v>
      </c>
      <c r="AI117">
        <v>366.25451700000002</v>
      </c>
      <c r="AJ117" s="91">
        <v>5.3999999999999999E-2</v>
      </c>
      <c r="AL117" s="25"/>
      <c r="AM117" s="26"/>
    </row>
    <row r="118" spans="2:39" ht="15" customHeight="1">
      <c r="B118" t="s">
        <v>4077</v>
      </c>
      <c r="C118" t="s">
        <v>4120</v>
      </c>
      <c r="D118" t="s">
        <v>4121</v>
      </c>
      <c r="E118" t="s">
        <v>3966</v>
      </c>
      <c r="G118">
        <v>36.610782999999998</v>
      </c>
      <c r="H118">
        <v>49.266624</v>
      </c>
      <c r="I118">
        <v>55.787475999999998</v>
      </c>
      <c r="J118">
        <v>59.812798000000001</v>
      </c>
      <c r="K118">
        <v>62.062618000000001</v>
      </c>
      <c r="L118">
        <v>64.106048999999999</v>
      </c>
      <c r="M118">
        <v>66.122321999999997</v>
      </c>
      <c r="N118">
        <v>67.978454999999997</v>
      </c>
      <c r="O118">
        <v>69.866577000000007</v>
      </c>
      <c r="P118">
        <v>71.771736000000004</v>
      </c>
      <c r="Q118">
        <v>73.667175</v>
      </c>
      <c r="R118">
        <v>75.565291999999999</v>
      </c>
      <c r="S118">
        <v>77.469703999999993</v>
      </c>
      <c r="T118">
        <v>79.310828999999998</v>
      </c>
      <c r="U118">
        <v>81.138930999999999</v>
      </c>
      <c r="V118">
        <v>83.011398</v>
      </c>
      <c r="W118">
        <v>84.911300999999995</v>
      </c>
      <c r="X118">
        <v>86.794128000000001</v>
      </c>
      <c r="Y118">
        <v>88.660561000000001</v>
      </c>
      <c r="Z118">
        <v>90.540947000000003</v>
      </c>
      <c r="AA118">
        <v>92.441147000000001</v>
      </c>
      <c r="AB118">
        <v>94.360625999999996</v>
      </c>
      <c r="AC118">
        <v>96.298569000000001</v>
      </c>
      <c r="AD118">
        <v>98.252655000000004</v>
      </c>
      <c r="AE118">
        <v>100.218834</v>
      </c>
      <c r="AF118">
        <v>102.197517</v>
      </c>
      <c r="AG118">
        <v>104.200531</v>
      </c>
      <c r="AH118">
        <v>106.229347</v>
      </c>
      <c r="AI118">
        <v>108.28325700000001</v>
      </c>
      <c r="AJ118" s="91">
        <v>3.9E-2</v>
      </c>
      <c r="AL118" s="25"/>
      <c r="AM118" s="26"/>
    </row>
    <row r="119" spans="2:39" ht="15" customHeight="1">
      <c r="B119" t="s">
        <v>4080</v>
      </c>
      <c r="C119" t="s">
        <v>4122</v>
      </c>
      <c r="D119" t="s">
        <v>4123</v>
      </c>
      <c r="E119" t="s">
        <v>3966</v>
      </c>
      <c r="G119">
        <v>42.035438999999997</v>
      </c>
      <c r="H119">
        <v>65.305633999999998</v>
      </c>
      <c r="I119">
        <v>85.952704999999995</v>
      </c>
      <c r="J119">
        <v>100.826874</v>
      </c>
      <c r="K119">
        <v>114.9105</v>
      </c>
      <c r="L119">
        <v>124.001762</v>
      </c>
      <c r="M119">
        <v>132.22051999999999</v>
      </c>
      <c r="N119">
        <v>136.34762599999999</v>
      </c>
      <c r="O119">
        <v>140.56552099999999</v>
      </c>
      <c r="P119">
        <v>144.867615</v>
      </c>
      <c r="Q119">
        <v>149.23921200000001</v>
      </c>
      <c r="R119">
        <v>153.69073499999999</v>
      </c>
      <c r="S119">
        <v>158.22726399999999</v>
      </c>
      <c r="T119">
        <v>162.81016500000001</v>
      </c>
      <c r="U119">
        <v>167.47184799999999</v>
      </c>
      <c r="V119">
        <v>172.249008</v>
      </c>
      <c r="W119">
        <v>177.13464400000001</v>
      </c>
      <c r="X119">
        <v>182.10375999999999</v>
      </c>
      <c r="Y119">
        <v>187.15948499999999</v>
      </c>
      <c r="Z119">
        <v>192.320404</v>
      </c>
      <c r="AA119">
        <v>197.591431</v>
      </c>
      <c r="AB119">
        <v>202.97283899999999</v>
      </c>
      <c r="AC119">
        <v>208.46565200000001</v>
      </c>
      <c r="AD119">
        <v>214.06880200000001</v>
      </c>
      <c r="AE119">
        <v>219.78054800000001</v>
      </c>
      <c r="AF119">
        <v>225.60205099999999</v>
      </c>
      <c r="AG119">
        <v>231.54188500000001</v>
      </c>
      <c r="AH119">
        <v>237.602844</v>
      </c>
      <c r="AI119">
        <v>243.78623999999999</v>
      </c>
      <c r="AJ119" s="91">
        <v>6.5000000000000002E-2</v>
      </c>
      <c r="AL119" s="25"/>
      <c r="AM119" s="26"/>
    </row>
    <row r="120" spans="2:39" ht="15" customHeight="1">
      <c r="B120" t="s">
        <v>4083</v>
      </c>
      <c r="C120" t="s">
        <v>4124</v>
      </c>
      <c r="D120" t="s">
        <v>4125</v>
      </c>
      <c r="E120" t="s">
        <v>3966</v>
      </c>
      <c r="G120">
        <v>4.9029309999999997</v>
      </c>
      <c r="H120">
        <v>6.6316170000000003</v>
      </c>
      <c r="I120">
        <v>7.559685</v>
      </c>
      <c r="J120">
        <v>8.050122</v>
      </c>
      <c r="K120">
        <v>8.2876220000000007</v>
      </c>
      <c r="L120">
        <v>8.5268130000000006</v>
      </c>
      <c r="M120">
        <v>8.7675959999999993</v>
      </c>
      <c r="N120">
        <v>9.0110759999999992</v>
      </c>
      <c r="O120">
        <v>9.2586300000000001</v>
      </c>
      <c r="P120">
        <v>9.5081220000000002</v>
      </c>
      <c r="Q120">
        <v>9.7557609999999997</v>
      </c>
      <c r="R120">
        <v>10.003282</v>
      </c>
      <c r="S120">
        <v>10.25118</v>
      </c>
      <c r="T120">
        <v>10.489587</v>
      </c>
      <c r="U120">
        <v>10.725602</v>
      </c>
      <c r="V120">
        <v>10.967332000000001</v>
      </c>
      <c r="W120">
        <v>11.212358</v>
      </c>
      <c r="X120">
        <v>11.454371999999999</v>
      </c>
      <c r="Y120">
        <v>11.693458</v>
      </c>
      <c r="Z120">
        <v>11.933901000000001</v>
      </c>
      <c r="AA120">
        <v>12.176525</v>
      </c>
      <c r="AB120">
        <v>12.421250000000001</v>
      </c>
      <c r="AC120">
        <v>12.667951</v>
      </c>
      <c r="AD120">
        <v>12.916296000000001</v>
      </c>
      <c r="AE120">
        <v>13.165709</v>
      </c>
      <c r="AF120">
        <v>13.416244000000001</v>
      </c>
      <c r="AG120">
        <v>13.669560000000001</v>
      </c>
      <c r="AH120">
        <v>13.925858</v>
      </c>
      <c r="AI120">
        <v>14.185025</v>
      </c>
      <c r="AJ120" s="91">
        <v>3.9E-2</v>
      </c>
      <c r="AL120" s="25"/>
      <c r="AM120" s="26"/>
    </row>
    <row r="121" spans="2:39" ht="15" customHeight="1">
      <c r="B121" t="s">
        <v>3932</v>
      </c>
      <c r="C121" t="s">
        <v>4126</v>
      </c>
      <c r="D121" t="s">
        <v>4127</v>
      </c>
      <c r="E121" t="s">
        <v>3966</v>
      </c>
      <c r="G121">
        <v>47.442936000000003</v>
      </c>
      <c r="H121">
        <v>63.984814</v>
      </c>
      <c r="I121">
        <v>76.679648999999998</v>
      </c>
      <c r="J121">
        <v>84.804374999999993</v>
      </c>
      <c r="K121">
        <v>96.071860999999998</v>
      </c>
      <c r="L121">
        <v>103.20470400000001</v>
      </c>
      <c r="M121">
        <v>109.64166299999999</v>
      </c>
      <c r="N121">
        <v>113.054253</v>
      </c>
      <c r="O121">
        <v>116.271835</v>
      </c>
      <c r="P121">
        <v>118.54128300000001</v>
      </c>
      <c r="Q121">
        <v>119.45050000000001</v>
      </c>
      <c r="R121">
        <v>120.097984</v>
      </c>
      <c r="S121">
        <v>120.730469</v>
      </c>
      <c r="T121">
        <v>121.325287</v>
      </c>
      <c r="U121">
        <v>121.94425200000001</v>
      </c>
      <c r="V121">
        <v>122.356194</v>
      </c>
      <c r="W121">
        <v>122.580017</v>
      </c>
      <c r="X121">
        <v>122.83268700000001</v>
      </c>
      <c r="Y121">
        <v>123.255264</v>
      </c>
      <c r="Z121">
        <v>123.997055</v>
      </c>
      <c r="AA121">
        <v>125.002296</v>
      </c>
      <c r="AB121">
        <v>126.128738</v>
      </c>
      <c r="AC121">
        <v>127.33571600000001</v>
      </c>
      <c r="AD121">
        <v>128.549927</v>
      </c>
      <c r="AE121">
        <v>129.68714900000001</v>
      </c>
      <c r="AF121">
        <v>130.74594099999999</v>
      </c>
      <c r="AG121">
        <v>131.83163500000001</v>
      </c>
      <c r="AH121">
        <v>133.03767400000001</v>
      </c>
      <c r="AI121">
        <v>134.431183</v>
      </c>
      <c r="AJ121" s="91">
        <v>3.7999999999999999E-2</v>
      </c>
      <c r="AL121" s="25"/>
      <c r="AM121" s="26"/>
    </row>
    <row r="122" spans="2:39" ht="15" customHeight="1">
      <c r="B122" t="s">
        <v>4077</v>
      </c>
      <c r="C122" t="s">
        <v>4128</v>
      </c>
      <c r="D122" t="s">
        <v>4129</v>
      </c>
      <c r="E122" t="s">
        <v>3966</v>
      </c>
      <c r="G122">
        <v>18.514890999999999</v>
      </c>
      <c r="H122">
        <v>23.544308000000001</v>
      </c>
      <c r="I122">
        <v>27.278258999999998</v>
      </c>
      <c r="J122">
        <v>29.958317000000001</v>
      </c>
      <c r="K122">
        <v>33.320217</v>
      </c>
      <c r="L122">
        <v>35.412486999999999</v>
      </c>
      <c r="M122">
        <v>37.304820999999997</v>
      </c>
      <c r="N122">
        <v>38.347121999999999</v>
      </c>
      <c r="O122">
        <v>39.329655000000002</v>
      </c>
      <c r="P122">
        <v>40.027821000000003</v>
      </c>
      <c r="Q122">
        <v>40.319026999999998</v>
      </c>
      <c r="R122">
        <v>40.531295999999998</v>
      </c>
      <c r="S122">
        <v>40.737929999999999</v>
      </c>
      <c r="T122">
        <v>40.931778000000001</v>
      </c>
      <c r="U122">
        <v>41.131241000000003</v>
      </c>
      <c r="V122">
        <v>41.267432999999997</v>
      </c>
      <c r="W122">
        <v>41.346015999999999</v>
      </c>
      <c r="X122">
        <v>41.431797000000003</v>
      </c>
      <c r="Y122">
        <v>41.566597000000002</v>
      </c>
      <c r="Z122">
        <v>41.795025000000003</v>
      </c>
      <c r="AA122">
        <v>42.100310999999998</v>
      </c>
      <c r="AB122">
        <v>42.440052000000001</v>
      </c>
      <c r="AC122">
        <v>42.802154999999999</v>
      </c>
      <c r="AD122">
        <v>43.164817999999997</v>
      </c>
      <c r="AE122">
        <v>43.502853000000002</v>
      </c>
      <c r="AF122">
        <v>43.815761999999999</v>
      </c>
      <c r="AG122">
        <v>44.134929999999997</v>
      </c>
      <c r="AH122">
        <v>44.488182000000002</v>
      </c>
      <c r="AI122">
        <v>44.895415999999997</v>
      </c>
      <c r="AJ122" s="91">
        <v>3.2000000000000001E-2</v>
      </c>
      <c r="AL122" s="25"/>
      <c r="AM122" s="26"/>
    </row>
    <row r="123" spans="2:39" ht="15" customHeight="1">
      <c r="B123" t="s">
        <v>4080</v>
      </c>
      <c r="C123" t="s">
        <v>4130</v>
      </c>
      <c r="D123" t="s">
        <v>4131</v>
      </c>
      <c r="E123" t="s">
        <v>3966</v>
      </c>
      <c r="G123">
        <v>28.078714000000002</v>
      </c>
      <c r="H123">
        <v>39.546764000000003</v>
      </c>
      <c r="I123">
        <v>48.440437000000003</v>
      </c>
      <c r="J123">
        <v>53.814338999999997</v>
      </c>
      <c r="K123">
        <v>61.674225</v>
      </c>
      <c r="L123">
        <v>66.691176999999996</v>
      </c>
      <c r="M123">
        <v>71.213875000000002</v>
      </c>
      <c r="N123">
        <v>73.566772</v>
      </c>
      <c r="O123">
        <v>75.785445999999993</v>
      </c>
      <c r="P123">
        <v>77.344414</v>
      </c>
      <c r="Q123">
        <v>77.955794999999995</v>
      </c>
      <c r="R123">
        <v>78.385551000000007</v>
      </c>
      <c r="S123">
        <v>78.806213</v>
      </c>
      <c r="T123">
        <v>79.202354</v>
      </c>
      <c r="U123">
        <v>79.617142000000001</v>
      </c>
      <c r="V123">
        <v>79.889267000000004</v>
      </c>
      <c r="W123">
        <v>80.031859999999995</v>
      </c>
      <c r="X123">
        <v>80.196190000000001</v>
      </c>
      <c r="Y123">
        <v>80.480971999999994</v>
      </c>
      <c r="Z123">
        <v>80.990279999999998</v>
      </c>
      <c r="AA123">
        <v>81.685349000000002</v>
      </c>
      <c r="AB123">
        <v>82.466942000000003</v>
      </c>
      <c r="AC123">
        <v>83.306633000000005</v>
      </c>
      <c r="AD123">
        <v>84.153221000000002</v>
      </c>
      <c r="AE123">
        <v>84.947968000000003</v>
      </c>
      <c r="AF123">
        <v>85.690010000000001</v>
      </c>
      <c r="AG123">
        <v>86.452820000000003</v>
      </c>
      <c r="AH123">
        <v>87.301688999999996</v>
      </c>
      <c r="AI123">
        <v>88.283600000000007</v>
      </c>
      <c r="AJ123" s="91">
        <v>4.2000000000000003E-2</v>
      </c>
      <c r="AL123" s="25"/>
      <c r="AM123" s="26"/>
    </row>
    <row r="124" spans="2:39" ht="15" customHeight="1">
      <c r="B124" t="s">
        <v>4083</v>
      </c>
      <c r="C124" t="s">
        <v>4132</v>
      </c>
      <c r="D124" t="s">
        <v>4133</v>
      </c>
      <c r="E124" t="s">
        <v>3966</v>
      </c>
      <c r="G124">
        <v>0.84932799999999997</v>
      </c>
      <c r="H124">
        <v>0.89373599999999997</v>
      </c>
      <c r="I124">
        <v>0.960955</v>
      </c>
      <c r="J124">
        <v>1.031712</v>
      </c>
      <c r="K124">
        <v>1.077413</v>
      </c>
      <c r="L124">
        <v>1.10103</v>
      </c>
      <c r="M124">
        <v>1.1229610000000001</v>
      </c>
      <c r="N124">
        <v>1.14036</v>
      </c>
      <c r="O124">
        <v>1.1567350000000001</v>
      </c>
      <c r="P124">
        <v>1.169046</v>
      </c>
      <c r="Q124">
        <v>1.1756770000000001</v>
      </c>
      <c r="R124">
        <v>1.1811229999999999</v>
      </c>
      <c r="S124">
        <v>1.186334</v>
      </c>
      <c r="T124">
        <v>1.1911659999999999</v>
      </c>
      <c r="U124">
        <v>1.1958610000000001</v>
      </c>
      <c r="V124">
        <v>1.1994929999999999</v>
      </c>
      <c r="W124">
        <v>1.2021440000000001</v>
      </c>
      <c r="X124">
        <v>1.2047049999999999</v>
      </c>
      <c r="Y124">
        <v>1.2077059999999999</v>
      </c>
      <c r="Z124">
        <v>1.2117629999999999</v>
      </c>
      <c r="AA124">
        <v>1.2166319999999999</v>
      </c>
      <c r="AB124">
        <v>1.221738</v>
      </c>
      <c r="AC124">
        <v>1.226926</v>
      </c>
      <c r="AD124">
        <v>1.231905</v>
      </c>
      <c r="AE124">
        <v>1.2363299999999999</v>
      </c>
      <c r="AF124">
        <v>1.2401800000000001</v>
      </c>
      <c r="AG124">
        <v>1.243879</v>
      </c>
      <c r="AH124">
        <v>1.247797</v>
      </c>
      <c r="AI124">
        <v>1.2521850000000001</v>
      </c>
      <c r="AJ124" s="91">
        <v>1.4E-2</v>
      </c>
      <c r="AL124" s="25"/>
      <c r="AM124" s="26"/>
    </row>
    <row r="125" spans="2:39" ht="15" customHeight="1">
      <c r="B125" t="s">
        <v>3935</v>
      </c>
      <c r="C125" t="s">
        <v>4134</v>
      </c>
      <c r="D125" t="s">
        <v>4135</v>
      </c>
      <c r="E125" t="s">
        <v>3966</v>
      </c>
      <c r="G125">
        <v>142.31442300000001</v>
      </c>
      <c r="H125">
        <v>151.89007599999999</v>
      </c>
      <c r="I125">
        <v>163.864655</v>
      </c>
      <c r="J125">
        <v>171.73625200000001</v>
      </c>
      <c r="K125">
        <v>178.46945199999999</v>
      </c>
      <c r="L125">
        <v>183.10032699999999</v>
      </c>
      <c r="M125">
        <v>186.982193</v>
      </c>
      <c r="N125">
        <v>189.93190000000001</v>
      </c>
      <c r="O125">
        <v>192.93220500000001</v>
      </c>
      <c r="P125">
        <v>196.037003</v>
      </c>
      <c r="Q125">
        <v>199.21478300000001</v>
      </c>
      <c r="R125">
        <v>202.44252</v>
      </c>
      <c r="S125">
        <v>205.73057600000001</v>
      </c>
      <c r="T125">
        <v>209.08891299999999</v>
      </c>
      <c r="U125">
        <v>212.51480100000001</v>
      </c>
      <c r="V125">
        <v>216.002655</v>
      </c>
      <c r="W125">
        <v>219.55929599999999</v>
      </c>
      <c r="X125">
        <v>223.19146699999999</v>
      </c>
      <c r="Y125">
        <v>226.899384</v>
      </c>
      <c r="Z125">
        <v>230.68907200000001</v>
      </c>
      <c r="AA125">
        <v>234.55947900000001</v>
      </c>
      <c r="AB125">
        <v>238.509064</v>
      </c>
      <c r="AC125">
        <v>242.53810100000001</v>
      </c>
      <c r="AD125">
        <v>246.64561499999999</v>
      </c>
      <c r="AE125">
        <v>250.83862300000001</v>
      </c>
      <c r="AF125">
        <v>255.11831699999999</v>
      </c>
      <c r="AG125">
        <v>259.48089599999997</v>
      </c>
      <c r="AH125">
        <v>263.92275999999998</v>
      </c>
      <c r="AI125">
        <v>268.437927</v>
      </c>
      <c r="AJ125" s="91">
        <v>2.3E-2</v>
      </c>
      <c r="AL125" s="25"/>
      <c r="AM125" s="26"/>
    </row>
    <row r="126" spans="2:39" ht="15" customHeight="1">
      <c r="B126" t="s">
        <v>4077</v>
      </c>
      <c r="C126" t="s">
        <v>4136</v>
      </c>
      <c r="D126" t="s">
        <v>4137</v>
      </c>
      <c r="E126" t="s">
        <v>3966</v>
      </c>
      <c r="G126">
        <v>110.081108</v>
      </c>
      <c r="H126">
        <v>115.58123000000001</v>
      </c>
      <c r="I126">
        <v>122.967361</v>
      </c>
      <c r="J126">
        <v>127.819969</v>
      </c>
      <c r="K126">
        <v>132.20107999999999</v>
      </c>
      <c r="L126">
        <v>135.314087</v>
      </c>
      <c r="M126">
        <v>137.98341400000001</v>
      </c>
      <c r="N126">
        <v>140.101517</v>
      </c>
      <c r="O126">
        <v>142.25581399999999</v>
      </c>
      <c r="P126">
        <v>144.48762500000001</v>
      </c>
      <c r="Q126">
        <v>146.77302599999999</v>
      </c>
      <c r="R126">
        <v>149.094009</v>
      </c>
      <c r="S126">
        <v>151.45791600000001</v>
      </c>
      <c r="T126">
        <v>153.87184099999999</v>
      </c>
      <c r="U126">
        <v>156.33377100000001</v>
      </c>
      <c r="V126">
        <v>158.83955399999999</v>
      </c>
      <c r="W126">
        <v>161.39404300000001</v>
      </c>
      <c r="X126">
        <v>164.00202899999999</v>
      </c>
      <c r="Y126">
        <v>166.662949</v>
      </c>
      <c r="Z126">
        <v>169.381439</v>
      </c>
      <c r="AA126">
        <v>172.15664699999999</v>
      </c>
      <c r="AB126">
        <v>174.987381</v>
      </c>
      <c r="AC126">
        <v>177.87385599999999</v>
      </c>
      <c r="AD126">
        <v>180.81530799999999</v>
      </c>
      <c r="AE126">
        <v>183.81668099999999</v>
      </c>
      <c r="AF126">
        <v>186.878784</v>
      </c>
      <c r="AG126">
        <v>189.99884</v>
      </c>
      <c r="AH126">
        <v>193.17420999999999</v>
      </c>
      <c r="AI126">
        <v>196.40057400000001</v>
      </c>
      <c r="AJ126" s="91">
        <v>2.1000000000000001E-2</v>
      </c>
      <c r="AL126" s="25"/>
      <c r="AM126" s="26"/>
    </row>
    <row r="127" spans="2:39" ht="15" customHeight="1">
      <c r="B127" t="s">
        <v>4080</v>
      </c>
      <c r="C127" t="s">
        <v>4138</v>
      </c>
      <c r="D127" t="s">
        <v>4139</v>
      </c>
      <c r="E127" t="s">
        <v>3966</v>
      </c>
      <c r="G127">
        <v>17.723891999999999</v>
      </c>
      <c r="H127">
        <v>21.558128</v>
      </c>
      <c r="I127">
        <v>25.640647999999999</v>
      </c>
      <c r="J127">
        <v>28.409416</v>
      </c>
      <c r="K127">
        <v>30.442050999999999</v>
      </c>
      <c r="L127">
        <v>31.694476999999999</v>
      </c>
      <c r="M127">
        <v>32.657162</v>
      </c>
      <c r="N127">
        <v>33.257838999999997</v>
      </c>
      <c r="O127">
        <v>33.868983999999998</v>
      </c>
      <c r="P127">
        <v>34.497799000000001</v>
      </c>
      <c r="Q127">
        <v>35.139740000000003</v>
      </c>
      <c r="R127">
        <v>35.792296999999998</v>
      </c>
      <c r="S127">
        <v>36.457706000000002</v>
      </c>
      <c r="T127">
        <v>37.138069000000002</v>
      </c>
      <c r="U127">
        <v>37.832951000000001</v>
      </c>
      <c r="V127">
        <v>38.541350999999999</v>
      </c>
      <c r="W127">
        <v>39.264755000000001</v>
      </c>
      <c r="X127">
        <v>40.004631000000003</v>
      </c>
      <c r="Y127">
        <v>40.762042999999998</v>
      </c>
      <c r="Z127">
        <v>41.537818999999999</v>
      </c>
      <c r="AA127">
        <v>42.331817999999998</v>
      </c>
      <c r="AB127">
        <v>43.143847999999998</v>
      </c>
      <c r="AC127">
        <v>43.973972000000003</v>
      </c>
      <c r="AD127">
        <v>44.822124000000002</v>
      </c>
      <c r="AE127">
        <v>45.689816</v>
      </c>
      <c r="AF127">
        <v>46.577365999999998</v>
      </c>
      <c r="AG127">
        <v>47.484093000000001</v>
      </c>
      <c r="AH127">
        <v>48.409294000000003</v>
      </c>
      <c r="AI127">
        <v>49.351832999999999</v>
      </c>
      <c r="AJ127" s="91">
        <v>3.6999999999999998E-2</v>
      </c>
      <c r="AL127" s="25"/>
      <c r="AM127" s="26"/>
    </row>
    <row r="128" spans="2:39" ht="15" customHeight="1">
      <c r="B128" t="s">
        <v>4083</v>
      </c>
      <c r="C128" t="s">
        <v>4140</v>
      </c>
      <c r="D128" t="s">
        <v>4141</v>
      </c>
      <c r="E128" t="s">
        <v>3966</v>
      </c>
      <c r="G128">
        <v>14.50943</v>
      </c>
      <c r="H128">
        <v>14.750728000000001</v>
      </c>
      <c r="I128">
        <v>15.256656</v>
      </c>
      <c r="J128">
        <v>15.506875000000001</v>
      </c>
      <c r="K128">
        <v>15.82633</v>
      </c>
      <c r="L128">
        <v>16.091740000000001</v>
      </c>
      <c r="M128">
        <v>16.341602000000002</v>
      </c>
      <c r="N128">
        <v>16.572548000000001</v>
      </c>
      <c r="O128">
        <v>16.807404999999999</v>
      </c>
      <c r="P128">
        <v>17.051577000000002</v>
      </c>
      <c r="Q128">
        <v>17.302004</v>
      </c>
      <c r="R128">
        <v>17.556206</v>
      </c>
      <c r="S128">
        <v>17.814955000000001</v>
      </c>
      <c r="T128">
        <v>18.079001999999999</v>
      </c>
      <c r="U128">
        <v>18.348101</v>
      </c>
      <c r="V128">
        <v>18.621765</v>
      </c>
      <c r="W128">
        <v>18.900500999999998</v>
      </c>
      <c r="X128">
        <v>19.184811</v>
      </c>
      <c r="Y128">
        <v>19.474388000000001</v>
      </c>
      <c r="Z128">
        <v>19.769831</v>
      </c>
      <c r="AA128">
        <v>20.071031999999999</v>
      </c>
      <c r="AB128">
        <v>20.377831</v>
      </c>
      <c r="AC128">
        <v>20.690248</v>
      </c>
      <c r="AD128">
        <v>21.008171000000001</v>
      </c>
      <c r="AE128">
        <v>21.332118999999999</v>
      </c>
      <c r="AF128">
        <v>21.662158999999999</v>
      </c>
      <c r="AG128">
        <v>21.997971</v>
      </c>
      <c r="AH128">
        <v>22.339255999999999</v>
      </c>
      <c r="AI128">
        <v>22.685524000000001</v>
      </c>
      <c r="AJ128" s="91">
        <v>1.6E-2</v>
      </c>
      <c r="AL128" s="25"/>
      <c r="AM128" s="26"/>
    </row>
    <row r="129" spans="2:39" ht="15" customHeight="1">
      <c r="B129" t="s">
        <v>3938</v>
      </c>
      <c r="C129" t="s">
        <v>4142</v>
      </c>
      <c r="D129" t="s">
        <v>4143</v>
      </c>
      <c r="E129" t="s">
        <v>3966</v>
      </c>
      <c r="G129">
        <v>48.721522999999998</v>
      </c>
      <c r="H129">
        <v>61.768990000000002</v>
      </c>
      <c r="I129">
        <v>73.845116000000004</v>
      </c>
      <c r="J129">
        <v>82.664268000000007</v>
      </c>
      <c r="K129">
        <v>90.551765000000003</v>
      </c>
      <c r="L129">
        <v>94.869156000000004</v>
      </c>
      <c r="M129">
        <v>98.194419999999994</v>
      </c>
      <c r="N129">
        <v>100.99239300000001</v>
      </c>
      <c r="O129">
        <v>103.867386</v>
      </c>
      <c r="P129">
        <v>106.882401</v>
      </c>
      <c r="Q129">
        <v>109.995766</v>
      </c>
      <c r="R129">
        <v>113.19216900000001</v>
      </c>
      <c r="S129">
        <v>116.47422</v>
      </c>
      <c r="T129">
        <v>119.84822800000001</v>
      </c>
      <c r="U129">
        <v>123.249786</v>
      </c>
      <c r="V129">
        <v>126.73764799999999</v>
      </c>
      <c r="W129">
        <v>130.315765</v>
      </c>
      <c r="X129">
        <v>133.98472599999999</v>
      </c>
      <c r="Y129">
        <v>137.747986</v>
      </c>
      <c r="Z129">
        <v>141.534378</v>
      </c>
      <c r="AA129">
        <v>145.41456600000001</v>
      </c>
      <c r="AB129">
        <v>149.39035000000001</v>
      </c>
      <c r="AC129">
        <v>153.46047999999999</v>
      </c>
      <c r="AD129">
        <v>157.62562600000001</v>
      </c>
      <c r="AE129">
        <v>161.804001</v>
      </c>
      <c r="AF129">
        <v>166.075638</v>
      </c>
      <c r="AG129">
        <v>170.446091</v>
      </c>
      <c r="AH129">
        <v>174.919006</v>
      </c>
      <c r="AI129">
        <v>179.497559</v>
      </c>
      <c r="AJ129" s="91">
        <v>4.8000000000000001E-2</v>
      </c>
      <c r="AL129" s="25"/>
      <c r="AM129" s="26"/>
    </row>
    <row r="130" spans="2:39" ht="15" customHeight="1">
      <c r="B130" t="s">
        <v>4077</v>
      </c>
      <c r="C130" t="s">
        <v>4144</v>
      </c>
      <c r="D130" t="s">
        <v>4145</v>
      </c>
      <c r="E130" t="s">
        <v>3966</v>
      </c>
      <c r="G130">
        <v>40.367882000000002</v>
      </c>
      <c r="H130">
        <v>51.182053000000003</v>
      </c>
      <c r="I130">
        <v>61.307991000000001</v>
      </c>
      <c r="J130">
        <v>68.604468999999995</v>
      </c>
      <c r="K130">
        <v>75.149856999999997</v>
      </c>
      <c r="L130">
        <v>78.746758</v>
      </c>
      <c r="M130">
        <v>81.512482000000006</v>
      </c>
      <c r="N130">
        <v>83.836219999999997</v>
      </c>
      <c r="O130">
        <v>86.223915000000005</v>
      </c>
      <c r="P130">
        <v>88.727737000000005</v>
      </c>
      <c r="Q130">
        <v>91.313179000000005</v>
      </c>
      <c r="R130">
        <v>93.967590000000001</v>
      </c>
      <c r="S130">
        <v>96.693107999999995</v>
      </c>
      <c r="T130">
        <v>99.494986999999995</v>
      </c>
      <c r="U130">
        <v>102.32</v>
      </c>
      <c r="V130">
        <v>105.216705</v>
      </c>
      <c r="W130">
        <v>108.188377</v>
      </c>
      <c r="X130">
        <v>111.235527</v>
      </c>
      <c r="Y130">
        <v>114.361046</v>
      </c>
      <c r="Z130">
        <v>117.506035</v>
      </c>
      <c r="AA130">
        <v>120.728973</v>
      </c>
      <c r="AB130">
        <v>124.031364</v>
      </c>
      <c r="AC130">
        <v>127.412148</v>
      </c>
      <c r="AD130">
        <v>130.871872</v>
      </c>
      <c r="AE130">
        <v>134.342804</v>
      </c>
      <c r="AF130">
        <v>137.89123499999999</v>
      </c>
      <c r="AG130">
        <v>141.52177399999999</v>
      </c>
      <c r="AH130">
        <v>145.23748800000001</v>
      </c>
      <c r="AI130">
        <v>149.04101600000001</v>
      </c>
      <c r="AJ130" s="91">
        <v>4.8000000000000001E-2</v>
      </c>
      <c r="AL130" s="25"/>
      <c r="AM130" s="26"/>
    </row>
    <row r="131" spans="2:39" ht="15" customHeight="1">
      <c r="B131" t="s">
        <v>4080</v>
      </c>
      <c r="C131" t="s">
        <v>4146</v>
      </c>
      <c r="D131" t="s">
        <v>4147</v>
      </c>
      <c r="E131" t="s">
        <v>3966</v>
      </c>
      <c r="G131">
        <v>4.8107499999999996</v>
      </c>
      <c r="H131">
        <v>6.1307200000000002</v>
      </c>
      <c r="I131">
        <v>7.171532</v>
      </c>
      <c r="J131">
        <v>7.9921449999999998</v>
      </c>
      <c r="K131">
        <v>8.7539029999999993</v>
      </c>
      <c r="L131">
        <v>9.1908320000000003</v>
      </c>
      <c r="M131">
        <v>9.5208630000000003</v>
      </c>
      <c r="N131">
        <v>9.7937060000000002</v>
      </c>
      <c r="O131">
        <v>10.074055</v>
      </c>
      <c r="P131">
        <v>10.367825</v>
      </c>
      <c r="Q131">
        <v>10.671106999999999</v>
      </c>
      <c r="R131">
        <v>10.982485</v>
      </c>
      <c r="S131">
        <v>11.302196</v>
      </c>
      <c r="T131">
        <v>11.630836</v>
      </c>
      <c r="U131">
        <v>11.962536999999999</v>
      </c>
      <c r="V131">
        <v>12.302671</v>
      </c>
      <c r="W131">
        <v>12.651629</v>
      </c>
      <c r="X131">
        <v>13.009482</v>
      </c>
      <c r="Y131">
        <v>13.376611</v>
      </c>
      <c r="Z131">
        <v>13.746362</v>
      </c>
      <c r="AA131">
        <v>14.125339</v>
      </c>
      <c r="AB131">
        <v>14.513700999999999</v>
      </c>
      <c r="AC131">
        <v>14.911319000000001</v>
      </c>
      <c r="AD131">
        <v>15.318254</v>
      </c>
      <c r="AE131">
        <v>15.726773</v>
      </c>
      <c r="AF131">
        <v>16.144462999999998</v>
      </c>
      <c r="AG131">
        <v>16.571867000000001</v>
      </c>
      <c r="AH131">
        <v>17.009353999999998</v>
      </c>
      <c r="AI131">
        <v>17.457253999999999</v>
      </c>
      <c r="AJ131" s="91">
        <v>4.7E-2</v>
      </c>
      <c r="AL131" s="25"/>
      <c r="AM131" s="26"/>
    </row>
    <row r="132" spans="2:39" ht="15" customHeight="1">
      <c r="B132" t="s">
        <v>4083</v>
      </c>
      <c r="C132" t="s">
        <v>4148</v>
      </c>
      <c r="D132" t="s">
        <v>4149</v>
      </c>
      <c r="E132" t="s">
        <v>3966</v>
      </c>
      <c r="G132">
        <v>3.542891</v>
      </c>
      <c r="H132">
        <v>4.4562160000000004</v>
      </c>
      <c r="I132">
        <v>5.3655970000000002</v>
      </c>
      <c r="J132">
        <v>6.0676459999999999</v>
      </c>
      <c r="K132">
        <v>6.6479980000000003</v>
      </c>
      <c r="L132">
        <v>6.9315740000000003</v>
      </c>
      <c r="M132">
        <v>7.161073</v>
      </c>
      <c r="N132">
        <v>7.3624660000000004</v>
      </c>
      <c r="O132">
        <v>7.5694160000000004</v>
      </c>
      <c r="P132">
        <v>7.7868430000000002</v>
      </c>
      <c r="Q132">
        <v>8.0114780000000003</v>
      </c>
      <c r="R132">
        <v>8.2420969999999993</v>
      </c>
      <c r="S132">
        <v>8.4789100000000008</v>
      </c>
      <c r="T132">
        <v>8.7224079999999997</v>
      </c>
      <c r="U132">
        <v>8.9672540000000005</v>
      </c>
      <c r="V132">
        <v>9.2182739999999992</v>
      </c>
      <c r="W132">
        <v>9.4757580000000008</v>
      </c>
      <c r="X132">
        <v>9.7397179999999999</v>
      </c>
      <c r="Y132">
        <v>10.010329</v>
      </c>
      <c r="Z132">
        <v>10.281976999999999</v>
      </c>
      <c r="AA132">
        <v>10.560243</v>
      </c>
      <c r="AB132">
        <v>10.845281999999999</v>
      </c>
      <c r="AC132">
        <v>11.137014000000001</v>
      </c>
      <c r="AD132">
        <v>11.435499999999999</v>
      </c>
      <c r="AE132">
        <v>11.734435</v>
      </c>
      <c r="AF132">
        <v>12.039953000000001</v>
      </c>
      <c r="AG132">
        <v>12.352451</v>
      </c>
      <c r="AH132">
        <v>12.67216</v>
      </c>
      <c r="AI132">
        <v>12.999294000000001</v>
      </c>
      <c r="AJ132" s="91">
        <v>4.8000000000000001E-2</v>
      </c>
      <c r="AL132" s="25"/>
      <c r="AM132" s="26"/>
    </row>
    <row r="133" spans="2:39" ht="15" customHeight="1">
      <c r="B133" t="s">
        <v>3941</v>
      </c>
      <c r="C133" t="s">
        <v>4150</v>
      </c>
      <c r="D133" t="s">
        <v>4151</v>
      </c>
      <c r="E133" t="s">
        <v>3966</v>
      </c>
      <c r="G133">
        <v>782.72277799999995</v>
      </c>
      <c r="H133">
        <v>779.99255400000004</v>
      </c>
      <c r="I133">
        <v>777.24194299999999</v>
      </c>
      <c r="J133">
        <v>836.20019500000001</v>
      </c>
      <c r="K133">
        <v>900.88647500000002</v>
      </c>
      <c r="L133">
        <v>959.77856399999996</v>
      </c>
      <c r="M133">
        <v>1015.328857</v>
      </c>
      <c r="N133">
        <v>1071.4494629999999</v>
      </c>
      <c r="O133">
        <v>1127.8001710000001</v>
      </c>
      <c r="P133">
        <v>1184.857544</v>
      </c>
      <c r="Q133">
        <v>1242.602173</v>
      </c>
      <c r="R133">
        <v>1300.8637699999999</v>
      </c>
      <c r="S133">
        <v>1359.7788089999999</v>
      </c>
      <c r="T133">
        <v>1419.6533199999999</v>
      </c>
      <c r="U133">
        <v>1480.3670649999999</v>
      </c>
      <c r="V133">
        <v>1541.5150149999999</v>
      </c>
      <c r="W133">
        <v>1603.139404</v>
      </c>
      <c r="X133">
        <v>1665.5854489999999</v>
      </c>
      <c r="Y133">
        <v>1729.3858640000001</v>
      </c>
      <c r="Z133">
        <v>1795.155029</v>
      </c>
      <c r="AA133">
        <v>1862.857422</v>
      </c>
      <c r="AB133">
        <v>1931.973999</v>
      </c>
      <c r="AC133">
        <v>2001.8626710000001</v>
      </c>
      <c r="AD133">
        <v>2071.8183589999999</v>
      </c>
      <c r="AE133">
        <v>2141.7058109999998</v>
      </c>
      <c r="AF133">
        <v>2211.8625489999999</v>
      </c>
      <c r="AG133">
        <v>2282.0432129999999</v>
      </c>
      <c r="AH133">
        <v>2351.5871579999998</v>
      </c>
      <c r="AI133">
        <v>2419.7944339999999</v>
      </c>
      <c r="AJ133" s="91">
        <v>4.1000000000000002E-2</v>
      </c>
      <c r="AL133" s="25"/>
      <c r="AM133" s="26"/>
    </row>
    <row r="134" spans="2:39" ht="15" customHeight="1">
      <c r="B134" t="s">
        <v>4077</v>
      </c>
      <c r="C134" t="s">
        <v>4152</v>
      </c>
      <c r="D134" t="s">
        <v>4153</v>
      </c>
      <c r="E134" t="s">
        <v>3966</v>
      </c>
      <c r="G134">
        <v>607.629639</v>
      </c>
      <c r="H134">
        <v>579.78564500000005</v>
      </c>
      <c r="I134">
        <v>554.85424799999998</v>
      </c>
      <c r="J134">
        <v>591.023865</v>
      </c>
      <c r="K134">
        <v>632.18890399999998</v>
      </c>
      <c r="L134">
        <v>672.03393600000004</v>
      </c>
      <c r="M134">
        <v>711.24945100000002</v>
      </c>
      <c r="N134">
        <v>750.78301999999996</v>
      </c>
      <c r="O134">
        <v>790.37164299999995</v>
      </c>
      <c r="P134">
        <v>830.36956799999996</v>
      </c>
      <c r="Q134">
        <v>870.75842299999999</v>
      </c>
      <c r="R134">
        <v>911.40508999999997</v>
      </c>
      <c r="S134">
        <v>952.40625</v>
      </c>
      <c r="T134">
        <v>993.98687700000005</v>
      </c>
      <c r="U134">
        <v>1036.053101</v>
      </c>
      <c r="V134">
        <v>1078.296143</v>
      </c>
      <c r="W134">
        <v>1120.742432</v>
      </c>
      <c r="X134">
        <v>1163.6453859999999</v>
      </c>
      <c r="Y134">
        <v>1207.394775</v>
      </c>
      <c r="Z134">
        <v>1252.449341</v>
      </c>
      <c r="AA134">
        <v>1298.7775879999999</v>
      </c>
      <c r="AB134">
        <v>1345.984375</v>
      </c>
      <c r="AC134">
        <v>1393.5820309999999</v>
      </c>
      <c r="AD134">
        <v>1441.0375979999999</v>
      </c>
      <c r="AE134">
        <v>1488.2482910000001</v>
      </c>
      <c r="AF134">
        <v>1535.4626459999999</v>
      </c>
      <c r="AG134">
        <v>1582.492432</v>
      </c>
      <c r="AH134">
        <v>1628.837769</v>
      </c>
      <c r="AI134">
        <v>1673.9719239999999</v>
      </c>
      <c r="AJ134" s="91">
        <v>3.6999999999999998E-2</v>
      </c>
      <c r="AL134" s="25"/>
      <c r="AM134" s="26"/>
    </row>
    <row r="135" spans="2:39" ht="15" customHeight="1">
      <c r="B135" t="s">
        <v>4080</v>
      </c>
      <c r="C135" t="s">
        <v>4154</v>
      </c>
      <c r="D135" t="s">
        <v>4155</v>
      </c>
      <c r="E135" t="s">
        <v>3966</v>
      </c>
      <c r="G135">
        <v>87.702171000000007</v>
      </c>
      <c r="H135">
        <v>118.64717899999999</v>
      </c>
      <c r="I135">
        <v>145.718872</v>
      </c>
      <c r="J135">
        <v>163.990128</v>
      </c>
      <c r="K135">
        <v>182.23019400000001</v>
      </c>
      <c r="L135">
        <v>195.94972200000001</v>
      </c>
      <c r="M135">
        <v>206.901611</v>
      </c>
      <c r="N135">
        <v>218.06899999999999</v>
      </c>
      <c r="O135">
        <v>229.41262800000001</v>
      </c>
      <c r="P135">
        <v>241.004807</v>
      </c>
      <c r="Q135">
        <v>252.84724399999999</v>
      </c>
      <c r="R135">
        <v>264.92242399999998</v>
      </c>
      <c r="S135">
        <v>277.25662199999999</v>
      </c>
      <c r="T135">
        <v>289.89932299999998</v>
      </c>
      <c r="U135">
        <v>302.83795199999997</v>
      </c>
      <c r="V135">
        <v>316.01998900000001</v>
      </c>
      <c r="W135">
        <v>329.458618</v>
      </c>
      <c r="X135">
        <v>343.209473</v>
      </c>
      <c r="Y135">
        <v>357.36090100000001</v>
      </c>
      <c r="Z135">
        <v>372.00381499999997</v>
      </c>
      <c r="AA135">
        <v>387.13888500000002</v>
      </c>
      <c r="AB135">
        <v>402.69903599999998</v>
      </c>
      <c r="AC135">
        <v>418.59939600000001</v>
      </c>
      <c r="AD135">
        <v>434.743561</v>
      </c>
      <c r="AE135">
        <v>451.11456299999998</v>
      </c>
      <c r="AF135">
        <v>467.76574699999998</v>
      </c>
      <c r="AG135">
        <v>484.66757200000001</v>
      </c>
      <c r="AH135">
        <v>501.73037699999998</v>
      </c>
      <c r="AI135">
        <v>518.85571300000004</v>
      </c>
      <c r="AJ135" s="91">
        <v>6.6000000000000003E-2</v>
      </c>
      <c r="AL135" s="25"/>
      <c r="AM135" s="26"/>
    </row>
    <row r="136" spans="2:39" ht="15" customHeight="1">
      <c r="B136" t="s">
        <v>4083</v>
      </c>
      <c r="C136" t="s">
        <v>4156</v>
      </c>
      <c r="D136" t="s">
        <v>4157</v>
      </c>
      <c r="E136" t="s">
        <v>3966</v>
      </c>
      <c r="G136">
        <v>87.390906999999999</v>
      </c>
      <c r="H136">
        <v>81.559792000000002</v>
      </c>
      <c r="I136">
        <v>76.668800000000005</v>
      </c>
      <c r="J136">
        <v>81.186179999999993</v>
      </c>
      <c r="K136">
        <v>86.467392000000004</v>
      </c>
      <c r="L136">
        <v>91.794830000000005</v>
      </c>
      <c r="M136">
        <v>97.177802999999997</v>
      </c>
      <c r="N136">
        <v>102.597488</v>
      </c>
      <c r="O136">
        <v>108.01593800000001</v>
      </c>
      <c r="P136">
        <v>113.483192</v>
      </c>
      <c r="Q136">
        <v>118.996407</v>
      </c>
      <c r="R136">
        <v>124.536186</v>
      </c>
      <c r="S136">
        <v>130.11586</v>
      </c>
      <c r="T136">
        <v>135.76705899999999</v>
      </c>
      <c r="U136">
        <v>141.47612000000001</v>
      </c>
      <c r="V136">
        <v>147.198837</v>
      </c>
      <c r="W136">
        <v>152.938492</v>
      </c>
      <c r="X136">
        <v>158.73074299999999</v>
      </c>
      <c r="Y136">
        <v>164.63017300000001</v>
      </c>
      <c r="Z136">
        <v>170.70181299999999</v>
      </c>
      <c r="AA136">
        <v>176.94079600000001</v>
      </c>
      <c r="AB136">
        <v>183.29051200000001</v>
      </c>
      <c r="AC136">
        <v>189.68124399999999</v>
      </c>
      <c r="AD136">
        <v>196.03698700000001</v>
      </c>
      <c r="AE136">
        <v>202.342896</v>
      </c>
      <c r="AF136">
        <v>208.634064</v>
      </c>
      <c r="AG136">
        <v>214.88330099999999</v>
      </c>
      <c r="AH136">
        <v>221.019318</v>
      </c>
      <c r="AI136">
        <v>226.96713299999999</v>
      </c>
      <c r="AJ136" s="91">
        <v>3.5000000000000003E-2</v>
      </c>
      <c r="AL136" s="25"/>
      <c r="AM136" s="26"/>
    </row>
    <row r="137" spans="2:39" ht="15" customHeight="1">
      <c r="B137" t="s">
        <v>3944</v>
      </c>
      <c r="C137" t="s">
        <v>4158</v>
      </c>
      <c r="D137" t="s">
        <v>4159</v>
      </c>
      <c r="E137" t="s">
        <v>3966</v>
      </c>
      <c r="G137">
        <v>105.801849</v>
      </c>
      <c r="H137">
        <v>131.08637999999999</v>
      </c>
      <c r="I137">
        <v>148.97323600000001</v>
      </c>
      <c r="J137">
        <v>162.49697900000001</v>
      </c>
      <c r="K137">
        <v>182.242538</v>
      </c>
      <c r="L137">
        <v>199.04045099999999</v>
      </c>
      <c r="M137">
        <v>215.68579099999999</v>
      </c>
      <c r="N137">
        <v>233.66879299999999</v>
      </c>
      <c r="O137">
        <v>252.08363299999999</v>
      </c>
      <c r="P137">
        <v>270.79431199999999</v>
      </c>
      <c r="Q137">
        <v>289.70480300000003</v>
      </c>
      <c r="R137">
        <v>308.69137599999999</v>
      </c>
      <c r="S137">
        <v>327.61547899999999</v>
      </c>
      <c r="T137">
        <v>346.53881799999999</v>
      </c>
      <c r="U137">
        <v>365.61932400000001</v>
      </c>
      <c r="V137">
        <v>385.17947400000003</v>
      </c>
      <c r="W137">
        <v>405.21984900000001</v>
      </c>
      <c r="X137">
        <v>425.707581</v>
      </c>
      <c r="Y137">
        <v>446.58886699999999</v>
      </c>
      <c r="Z137">
        <v>467.84079000000003</v>
      </c>
      <c r="AA137">
        <v>489.42877199999998</v>
      </c>
      <c r="AB137">
        <v>511.33187900000001</v>
      </c>
      <c r="AC137">
        <v>533.48980700000004</v>
      </c>
      <c r="AD137">
        <v>555.85424799999998</v>
      </c>
      <c r="AE137">
        <v>578.37213099999997</v>
      </c>
      <c r="AF137">
        <v>600.98870799999997</v>
      </c>
      <c r="AG137">
        <v>623.63964799999997</v>
      </c>
      <c r="AH137">
        <v>646.26062000000002</v>
      </c>
      <c r="AI137">
        <v>668.79229699999996</v>
      </c>
      <c r="AJ137" s="91">
        <v>6.8000000000000005E-2</v>
      </c>
      <c r="AL137" s="25"/>
      <c r="AM137" s="26"/>
    </row>
    <row r="138" spans="2:39" ht="15" customHeight="1">
      <c r="B138" t="s">
        <v>4077</v>
      </c>
      <c r="C138" t="s">
        <v>4160</v>
      </c>
      <c r="D138" t="s">
        <v>4161</v>
      </c>
      <c r="E138" t="s">
        <v>3966</v>
      </c>
      <c r="G138">
        <v>75.193489</v>
      </c>
      <c r="H138">
        <v>88.749320999999995</v>
      </c>
      <c r="I138">
        <v>96.573020999999997</v>
      </c>
      <c r="J138">
        <v>102.475159</v>
      </c>
      <c r="K138">
        <v>114.042053</v>
      </c>
      <c r="L138">
        <v>124.892517</v>
      </c>
      <c r="M138">
        <v>135.918442</v>
      </c>
      <c r="N138">
        <v>147.58873</v>
      </c>
      <c r="O138">
        <v>159.55355800000001</v>
      </c>
      <c r="P138">
        <v>171.721115</v>
      </c>
      <c r="Q138">
        <v>184.025848</v>
      </c>
      <c r="R138">
        <v>196.38386499999999</v>
      </c>
      <c r="S138">
        <v>208.70137</v>
      </c>
      <c r="T138">
        <v>221.01852400000001</v>
      </c>
      <c r="U138">
        <v>233.43985000000001</v>
      </c>
      <c r="V138">
        <v>246.18055699999999</v>
      </c>
      <c r="W138">
        <v>259.24078400000002</v>
      </c>
      <c r="X138">
        <v>272.59823599999999</v>
      </c>
      <c r="Y138">
        <v>286.21472199999999</v>
      </c>
      <c r="Z138">
        <v>300.07556199999999</v>
      </c>
      <c r="AA138">
        <v>314.157196</v>
      </c>
      <c r="AB138">
        <v>328.44482399999998</v>
      </c>
      <c r="AC138">
        <v>342.89700299999998</v>
      </c>
      <c r="AD138">
        <v>357.48037699999998</v>
      </c>
      <c r="AE138">
        <v>372.15881300000001</v>
      </c>
      <c r="AF138">
        <v>386.89511099999999</v>
      </c>
      <c r="AG138">
        <v>401.64532500000001</v>
      </c>
      <c r="AH138">
        <v>416.36498999999998</v>
      </c>
      <c r="AI138">
        <v>431.01361100000003</v>
      </c>
      <c r="AJ138" s="91">
        <v>6.4000000000000001E-2</v>
      </c>
      <c r="AL138" s="25"/>
      <c r="AM138" s="26"/>
    </row>
    <row r="139" spans="2:39" ht="15" customHeight="1">
      <c r="B139" t="s">
        <v>4080</v>
      </c>
      <c r="C139" t="s">
        <v>4162</v>
      </c>
      <c r="D139" t="s">
        <v>4163</v>
      </c>
      <c r="E139" t="s">
        <v>3966</v>
      </c>
      <c r="G139">
        <v>20.681094999999999</v>
      </c>
      <c r="H139">
        <v>31.151104</v>
      </c>
      <c r="I139">
        <v>40.734214999999999</v>
      </c>
      <c r="J139">
        <v>48.025737999999997</v>
      </c>
      <c r="K139">
        <v>54.971947</v>
      </c>
      <c r="L139">
        <v>59.613852999999999</v>
      </c>
      <c r="M139">
        <v>63.869911000000002</v>
      </c>
      <c r="N139">
        <v>68.771148999999994</v>
      </c>
      <c r="O139">
        <v>73.772148000000001</v>
      </c>
      <c r="P139">
        <v>78.840309000000005</v>
      </c>
      <c r="Q139">
        <v>83.953598</v>
      </c>
      <c r="R139">
        <v>89.082618999999994</v>
      </c>
      <c r="S139">
        <v>94.194580000000002</v>
      </c>
      <c r="T139">
        <v>99.306160000000006</v>
      </c>
      <c r="U139">
        <v>104.45790100000001</v>
      </c>
      <c r="V139">
        <v>109.730125</v>
      </c>
      <c r="W139">
        <v>115.12342099999999</v>
      </c>
      <c r="X139">
        <v>120.629929</v>
      </c>
      <c r="Y139">
        <v>126.239189</v>
      </c>
      <c r="Z139">
        <v>131.944626</v>
      </c>
      <c r="AA139">
        <v>137.73826600000001</v>
      </c>
      <c r="AB139">
        <v>143.61595199999999</v>
      </c>
      <c r="AC139">
        <v>149.56410199999999</v>
      </c>
      <c r="AD139">
        <v>155.57214400000001</v>
      </c>
      <c r="AE139">
        <v>161.627579</v>
      </c>
      <c r="AF139">
        <v>167.71759</v>
      </c>
      <c r="AG139">
        <v>173.827698</v>
      </c>
      <c r="AH139">
        <v>179.94335899999999</v>
      </c>
      <c r="AI139">
        <v>186.051331</v>
      </c>
      <c r="AJ139" s="91">
        <v>8.2000000000000003E-2</v>
      </c>
      <c r="AL139" s="25"/>
      <c r="AM139" s="26"/>
    </row>
    <row r="140" spans="2:39" ht="15" customHeight="1">
      <c r="B140" t="s">
        <v>4083</v>
      </c>
      <c r="C140" t="s">
        <v>4164</v>
      </c>
      <c r="D140" t="s">
        <v>4165</v>
      </c>
      <c r="E140" t="s">
        <v>3966</v>
      </c>
      <c r="G140">
        <v>9.9272690000000008</v>
      </c>
      <c r="H140">
        <v>11.185945</v>
      </c>
      <c r="I140">
        <v>11.666002000000001</v>
      </c>
      <c r="J140">
        <v>11.996092000000001</v>
      </c>
      <c r="K140">
        <v>13.228529999999999</v>
      </c>
      <c r="L140">
        <v>14.534067</v>
      </c>
      <c r="M140">
        <v>15.897460000000001</v>
      </c>
      <c r="N140">
        <v>17.308926</v>
      </c>
      <c r="O140">
        <v>18.757919000000001</v>
      </c>
      <c r="P140">
        <v>20.232868</v>
      </c>
      <c r="Q140">
        <v>21.725401000000002</v>
      </c>
      <c r="R140">
        <v>23.224907000000002</v>
      </c>
      <c r="S140">
        <v>24.719524</v>
      </c>
      <c r="T140">
        <v>26.214109000000001</v>
      </c>
      <c r="U140">
        <v>27.721582000000001</v>
      </c>
      <c r="V140">
        <v>29.26877</v>
      </c>
      <c r="W140">
        <v>30.855650000000001</v>
      </c>
      <c r="X140">
        <v>32.479407999999999</v>
      </c>
      <c r="Y140">
        <v>34.134968000000001</v>
      </c>
      <c r="Z140">
        <v>35.820602000000001</v>
      </c>
      <c r="AA140">
        <v>37.533295000000003</v>
      </c>
      <c r="AB140">
        <v>39.271095000000003</v>
      </c>
      <c r="AC140">
        <v>41.028694000000002</v>
      </c>
      <c r="AD140">
        <v>42.801788000000002</v>
      </c>
      <c r="AE140">
        <v>44.585773000000003</v>
      </c>
      <c r="AF140">
        <v>46.375937999999998</v>
      </c>
      <c r="AG140">
        <v>48.166649</v>
      </c>
      <c r="AH140">
        <v>49.952205999999997</v>
      </c>
      <c r="AI140">
        <v>51.727398000000001</v>
      </c>
      <c r="AJ140" s="91">
        <v>6.0999999999999999E-2</v>
      </c>
      <c r="AL140" s="25"/>
      <c r="AM140" s="26"/>
    </row>
    <row r="141" spans="2:39" ht="15" customHeight="1">
      <c r="B141" t="s">
        <v>3947</v>
      </c>
      <c r="C141" t="s">
        <v>4166</v>
      </c>
      <c r="D141" t="s">
        <v>4167</v>
      </c>
      <c r="E141" t="s">
        <v>3966</v>
      </c>
      <c r="G141">
        <v>375.91976899999997</v>
      </c>
      <c r="H141">
        <v>481.70532200000002</v>
      </c>
      <c r="I141">
        <v>566.80071999999996</v>
      </c>
      <c r="J141">
        <v>619.48498500000005</v>
      </c>
      <c r="K141">
        <v>692.50787400000002</v>
      </c>
      <c r="L141">
        <v>742.44305399999996</v>
      </c>
      <c r="M141">
        <v>789.48498500000005</v>
      </c>
      <c r="N141">
        <v>826.39794900000004</v>
      </c>
      <c r="O141">
        <v>863.72631799999999</v>
      </c>
      <c r="P141">
        <v>901.85369900000001</v>
      </c>
      <c r="Q141">
        <v>941.02893100000006</v>
      </c>
      <c r="R141">
        <v>981.25726299999997</v>
      </c>
      <c r="S141">
        <v>1022.627808</v>
      </c>
      <c r="T141">
        <v>1065.224731</v>
      </c>
      <c r="U141">
        <v>1108.5661620000001</v>
      </c>
      <c r="V141">
        <v>1153.0804439999999</v>
      </c>
      <c r="W141">
        <v>1198.8654790000001</v>
      </c>
      <c r="X141">
        <v>1245.9023440000001</v>
      </c>
      <c r="Y141">
        <v>1294.303101</v>
      </c>
      <c r="Z141">
        <v>1343.3957519999999</v>
      </c>
      <c r="AA141">
        <v>1393.615845</v>
      </c>
      <c r="AB141">
        <v>1445.0317379999999</v>
      </c>
      <c r="AC141">
        <v>1497.6895750000001</v>
      </c>
      <c r="AD141">
        <v>1551.5473629999999</v>
      </c>
      <c r="AE141">
        <v>1605.368774</v>
      </c>
      <c r="AF141">
        <v>1660.1064449999999</v>
      </c>
      <c r="AG141">
        <v>1716.0744629999999</v>
      </c>
      <c r="AH141">
        <v>1773.384644</v>
      </c>
      <c r="AI141">
        <v>1832.1719969999999</v>
      </c>
      <c r="AJ141" s="91">
        <v>5.8000000000000003E-2</v>
      </c>
      <c r="AL141" s="25"/>
      <c r="AM141" s="26"/>
    </row>
    <row r="142" spans="2:39" ht="15" customHeight="1">
      <c r="B142" t="s">
        <v>4077</v>
      </c>
      <c r="C142" t="s">
        <v>4168</v>
      </c>
      <c r="D142" t="s">
        <v>4169</v>
      </c>
      <c r="E142" t="s">
        <v>3966</v>
      </c>
      <c r="G142">
        <v>202.08255</v>
      </c>
      <c r="H142">
        <v>239.99041700000001</v>
      </c>
      <c r="I142">
        <v>264.53637700000002</v>
      </c>
      <c r="J142">
        <v>278.37924199999998</v>
      </c>
      <c r="K142">
        <v>305.40206899999998</v>
      </c>
      <c r="L142">
        <v>325.109375</v>
      </c>
      <c r="M142">
        <v>344.39532500000001</v>
      </c>
      <c r="N142">
        <v>361.64950599999997</v>
      </c>
      <c r="O142">
        <v>379.05777</v>
      </c>
      <c r="P142">
        <v>396.874908</v>
      </c>
      <c r="Q142">
        <v>415.19317599999999</v>
      </c>
      <c r="R142">
        <v>434.01336700000002</v>
      </c>
      <c r="S142">
        <v>453.38519300000002</v>
      </c>
      <c r="T142">
        <v>473.35357699999997</v>
      </c>
      <c r="U142">
        <v>493.69140599999997</v>
      </c>
      <c r="V142">
        <v>514.59161400000005</v>
      </c>
      <c r="W142">
        <v>536.10888699999998</v>
      </c>
      <c r="X142">
        <v>558.22985800000004</v>
      </c>
      <c r="Y142">
        <v>581.01440400000001</v>
      </c>
      <c r="Z142">
        <v>604.13098100000002</v>
      </c>
      <c r="AA142">
        <v>627.776794</v>
      </c>
      <c r="AB142">
        <v>651.98644999999999</v>
      </c>
      <c r="AC142">
        <v>676.78234899999995</v>
      </c>
      <c r="AD142">
        <v>702.13751200000002</v>
      </c>
      <c r="AE142">
        <v>727.42218000000003</v>
      </c>
      <c r="AF142">
        <v>753.10339399999998</v>
      </c>
      <c r="AG142">
        <v>779.35504200000003</v>
      </c>
      <c r="AH142">
        <v>806.23724400000003</v>
      </c>
      <c r="AI142">
        <v>833.82495100000006</v>
      </c>
      <c r="AJ142" s="91">
        <v>5.1999999999999998E-2</v>
      </c>
      <c r="AL142" s="25"/>
      <c r="AM142" s="26"/>
    </row>
    <row r="143" spans="2:39" ht="15" customHeight="1">
      <c r="B143" t="s">
        <v>4080</v>
      </c>
      <c r="C143" t="s">
        <v>4170</v>
      </c>
      <c r="D143" t="s">
        <v>4171</v>
      </c>
      <c r="E143" t="s">
        <v>3966</v>
      </c>
      <c r="G143">
        <v>155.46173099999999</v>
      </c>
      <c r="H143">
        <v>220.74285900000001</v>
      </c>
      <c r="I143">
        <v>279.43624899999998</v>
      </c>
      <c r="J143">
        <v>317.849243</v>
      </c>
      <c r="K143">
        <v>362.02066000000002</v>
      </c>
      <c r="L143">
        <v>390.80450400000001</v>
      </c>
      <c r="M143">
        <v>417.08648699999998</v>
      </c>
      <c r="N143">
        <v>435.25451700000002</v>
      </c>
      <c r="O143">
        <v>453.67334</v>
      </c>
      <c r="P143">
        <v>472.444458</v>
      </c>
      <c r="Q143">
        <v>491.71816999999999</v>
      </c>
      <c r="R143">
        <v>511.49902300000002</v>
      </c>
      <c r="S143">
        <v>531.82147199999997</v>
      </c>
      <c r="T143">
        <v>552.72070299999996</v>
      </c>
      <c r="U143">
        <v>573.96124299999997</v>
      </c>
      <c r="V143">
        <v>595.76293899999996</v>
      </c>
      <c r="W143">
        <v>618.16339100000005</v>
      </c>
      <c r="X143">
        <v>641.15844700000002</v>
      </c>
      <c r="Y143">
        <v>664.79449499999998</v>
      </c>
      <c r="Z143">
        <v>688.76110800000004</v>
      </c>
      <c r="AA143">
        <v>713.28021200000001</v>
      </c>
      <c r="AB143">
        <v>738.38207999999997</v>
      </c>
      <c r="AC143">
        <v>764.08868399999994</v>
      </c>
      <c r="AD143">
        <v>790.38763400000005</v>
      </c>
      <c r="AE143">
        <v>816.730591</v>
      </c>
      <c r="AF143">
        <v>843.56140100000005</v>
      </c>
      <c r="AG143">
        <v>871.00286900000003</v>
      </c>
      <c r="AH143">
        <v>899.10162400000002</v>
      </c>
      <c r="AI143">
        <v>927.90972899999997</v>
      </c>
      <c r="AJ143" s="91">
        <v>6.6000000000000003E-2</v>
      </c>
      <c r="AL143" s="25"/>
      <c r="AM143" s="26"/>
    </row>
    <row r="144" spans="2:39" ht="15" customHeight="1">
      <c r="B144" t="s">
        <v>4083</v>
      </c>
      <c r="C144" t="s">
        <v>4172</v>
      </c>
      <c r="D144" t="s">
        <v>4173</v>
      </c>
      <c r="E144" t="s">
        <v>3966</v>
      </c>
      <c r="G144">
        <v>18.375473</v>
      </c>
      <c r="H144">
        <v>20.972035999999999</v>
      </c>
      <c r="I144">
        <v>22.828130999999999</v>
      </c>
      <c r="J144">
        <v>23.256474000000001</v>
      </c>
      <c r="K144">
        <v>25.085111999999999</v>
      </c>
      <c r="L144">
        <v>26.529171000000002</v>
      </c>
      <c r="M144">
        <v>28.003108999999998</v>
      </c>
      <c r="N144">
        <v>29.493925000000001</v>
      </c>
      <c r="O144">
        <v>30.995201000000002</v>
      </c>
      <c r="P144">
        <v>32.534325000000003</v>
      </c>
      <c r="Q144">
        <v>34.117558000000002</v>
      </c>
      <c r="R144">
        <v>35.744843000000003</v>
      </c>
      <c r="S144">
        <v>37.421059</v>
      </c>
      <c r="T144">
        <v>39.150475</v>
      </c>
      <c r="U144">
        <v>40.913345</v>
      </c>
      <c r="V144">
        <v>42.7258</v>
      </c>
      <c r="W144">
        <v>44.593226999999999</v>
      </c>
      <c r="X144">
        <v>46.514130000000002</v>
      </c>
      <c r="Y144">
        <v>48.494213000000002</v>
      </c>
      <c r="Z144">
        <v>50.503624000000002</v>
      </c>
      <c r="AA144">
        <v>52.558903000000001</v>
      </c>
      <c r="AB144">
        <v>54.663254000000002</v>
      </c>
      <c r="AC144">
        <v>56.818660999999999</v>
      </c>
      <c r="AD144">
        <v>59.022284999999997</v>
      </c>
      <c r="AE144">
        <v>61.216000000000001</v>
      </c>
      <c r="AF144">
        <v>63.441715000000002</v>
      </c>
      <c r="AG144">
        <v>65.716399999999993</v>
      </c>
      <c r="AH144">
        <v>68.045783999999998</v>
      </c>
      <c r="AI144">
        <v>70.437195000000003</v>
      </c>
      <c r="AJ144" s="91">
        <v>4.9000000000000002E-2</v>
      </c>
      <c r="AL144" s="25"/>
      <c r="AM144" s="26"/>
    </row>
    <row r="145" spans="2:39" ht="15" customHeight="1">
      <c r="B145" t="s">
        <v>3950</v>
      </c>
      <c r="C145" t="s">
        <v>4174</v>
      </c>
      <c r="D145" t="s">
        <v>4175</v>
      </c>
      <c r="E145" t="s">
        <v>3966</v>
      </c>
      <c r="G145">
        <v>162.27954099999999</v>
      </c>
      <c r="H145">
        <v>220.34437600000001</v>
      </c>
      <c r="I145">
        <v>283.60168499999997</v>
      </c>
      <c r="J145">
        <v>335.28662100000003</v>
      </c>
      <c r="K145">
        <v>373.78436299999998</v>
      </c>
      <c r="L145">
        <v>399.65692100000001</v>
      </c>
      <c r="M145">
        <v>424.588165</v>
      </c>
      <c r="N145">
        <v>444.73553500000003</v>
      </c>
      <c r="O145">
        <v>465.55981400000002</v>
      </c>
      <c r="P145">
        <v>486.492706</v>
      </c>
      <c r="Q145">
        <v>508.21795700000001</v>
      </c>
      <c r="R145">
        <v>530.80432099999996</v>
      </c>
      <c r="S145">
        <v>554.29113800000005</v>
      </c>
      <c r="T145">
        <v>578.72289999999998</v>
      </c>
      <c r="U145">
        <v>603.86834699999997</v>
      </c>
      <c r="V145">
        <v>629.992615</v>
      </c>
      <c r="W145">
        <v>657.12609899999995</v>
      </c>
      <c r="X145">
        <v>685.28576699999996</v>
      </c>
      <c r="Y145">
        <v>714.50665300000003</v>
      </c>
      <c r="Z145">
        <v>744.58624299999997</v>
      </c>
      <c r="AA145">
        <v>775.77813700000002</v>
      </c>
      <c r="AB145">
        <v>808.120544</v>
      </c>
      <c r="AC145">
        <v>841.64727800000003</v>
      </c>
      <c r="AD145">
        <v>876.40563999999995</v>
      </c>
      <c r="AE145">
        <v>912.07891800000004</v>
      </c>
      <c r="AF145">
        <v>949.02533000000005</v>
      </c>
      <c r="AG145">
        <v>987.29339600000003</v>
      </c>
      <c r="AH145">
        <v>1026.921143</v>
      </c>
      <c r="AI145">
        <v>1067.9521480000001</v>
      </c>
      <c r="AJ145" s="91">
        <v>7.0000000000000007E-2</v>
      </c>
      <c r="AL145" s="25"/>
      <c r="AM145" s="26"/>
    </row>
    <row r="146" spans="2:39" ht="15" customHeight="1">
      <c r="B146" t="s">
        <v>4077</v>
      </c>
      <c r="C146" t="s">
        <v>4176</v>
      </c>
      <c r="D146" t="s">
        <v>4177</v>
      </c>
      <c r="E146" t="s">
        <v>3966</v>
      </c>
      <c r="G146">
        <v>47.925185999999997</v>
      </c>
      <c r="H146">
        <v>65.206665000000001</v>
      </c>
      <c r="I146">
        <v>84.260093999999995</v>
      </c>
      <c r="J146">
        <v>98.283669000000003</v>
      </c>
      <c r="K146">
        <v>106.965828</v>
      </c>
      <c r="L146">
        <v>113.162628</v>
      </c>
      <c r="M146">
        <v>119.248817</v>
      </c>
      <c r="N146">
        <v>124.49781</v>
      </c>
      <c r="O146">
        <v>129.91471899999999</v>
      </c>
      <c r="P146">
        <v>135.37001000000001</v>
      </c>
      <c r="Q146">
        <v>140.99529999999999</v>
      </c>
      <c r="R146">
        <v>146.82103000000001</v>
      </c>
      <c r="S146">
        <v>152.85952800000001</v>
      </c>
      <c r="T146">
        <v>159.126328</v>
      </c>
      <c r="U146">
        <v>165.56712300000001</v>
      </c>
      <c r="V146">
        <v>172.23751799999999</v>
      </c>
      <c r="W146">
        <v>179.143967</v>
      </c>
      <c r="X146">
        <v>186.28448499999999</v>
      </c>
      <c r="Y146">
        <v>193.666122</v>
      </c>
      <c r="Z146">
        <v>201.24624600000001</v>
      </c>
      <c r="AA146">
        <v>209.07875100000001</v>
      </c>
      <c r="AB146">
        <v>217.173676</v>
      </c>
      <c r="AC146">
        <v>225.537994</v>
      </c>
      <c r="AD146">
        <v>234.18237300000001</v>
      </c>
      <c r="AE146">
        <v>243.03521699999999</v>
      </c>
      <c r="AF146">
        <v>252.17364499999999</v>
      </c>
      <c r="AG146">
        <v>261.61105300000003</v>
      </c>
      <c r="AH146">
        <v>271.35537699999998</v>
      </c>
      <c r="AI146">
        <v>281.41656499999999</v>
      </c>
      <c r="AJ146" s="91">
        <v>6.5000000000000002E-2</v>
      </c>
      <c r="AL146" s="25"/>
      <c r="AM146" s="26"/>
    </row>
    <row r="147" spans="2:39" ht="15" customHeight="1">
      <c r="B147" t="s">
        <v>4080</v>
      </c>
      <c r="C147" t="s">
        <v>4178</v>
      </c>
      <c r="D147" t="s">
        <v>4179</v>
      </c>
      <c r="E147" t="s">
        <v>3966</v>
      </c>
      <c r="G147">
        <v>111.985527</v>
      </c>
      <c r="H147">
        <v>151.942352</v>
      </c>
      <c r="I147">
        <v>195.23732000000001</v>
      </c>
      <c r="J147">
        <v>232.306488</v>
      </c>
      <c r="K147">
        <v>261.88717700000001</v>
      </c>
      <c r="L147">
        <v>281.36276199999998</v>
      </c>
      <c r="M147">
        <v>300.00149499999998</v>
      </c>
      <c r="N147">
        <v>314.694458</v>
      </c>
      <c r="O147">
        <v>329.890533</v>
      </c>
      <c r="P147">
        <v>345.15454099999999</v>
      </c>
      <c r="Q147">
        <v>361.03707900000001</v>
      </c>
      <c r="R147">
        <v>377.57427999999999</v>
      </c>
      <c r="S147">
        <v>394.79260299999999</v>
      </c>
      <c r="T147">
        <v>412.71994000000001</v>
      </c>
      <c r="U147">
        <v>431.18127399999997</v>
      </c>
      <c r="V147">
        <v>450.384613</v>
      </c>
      <c r="W147">
        <v>470.35406499999999</v>
      </c>
      <c r="X147">
        <v>491.10906999999997</v>
      </c>
      <c r="Y147">
        <v>512.677368</v>
      </c>
      <c r="Z147">
        <v>534.90020800000002</v>
      </c>
      <c r="AA147">
        <v>557.97601299999997</v>
      </c>
      <c r="AB147">
        <v>581.93243399999994</v>
      </c>
      <c r="AC147">
        <v>606.79632600000002</v>
      </c>
      <c r="AD147">
        <v>632.60412599999995</v>
      </c>
      <c r="AE147">
        <v>659.11236599999995</v>
      </c>
      <c r="AF147">
        <v>686.60070800000005</v>
      </c>
      <c r="AG147">
        <v>715.10357699999997</v>
      </c>
      <c r="AH147">
        <v>744.650757</v>
      </c>
      <c r="AI147">
        <v>775.27581799999996</v>
      </c>
      <c r="AJ147" s="91">
        <v>7.1999999999999995E-2</v>
      </c>
      <c r="AL147" s="25"/>
      <c r="AM147" s="26"/>
    </row>
    <row r="148" spans="2:39" ht="15" customHeight="1">
      <c r="B148" t="s">
        <v>4083</v>
      </c>
      <c r="C148" t="s">
        <v>4180</v>
      </c>
      <c r="D148" t="s">
        <v>4181</v>
      </c>
      <c r="E148" t="s">
        <v>3966</v>
      </c>
      <c r="G148">
        <v>2.3688289999999999</v>
      </c>
      <c r="H148">
        <v>3.1953429999999998</v>
      </c>
      <c r="I148">
        <v>4.1042870000000002</v>
      </c>
      <c r="J148">
        <v>4.6964689999999996</v>
      </c>
      <c r="K148">
        <v>4.9313560000000001</v>
      </c>
      <c r="L148">
        <v>5.1315350000000004</v>
      </c>
      <c r="M148">
        <v>5.3378620000000003</v>
      </c>
      <c r="N148">
        <v>5.5432589999999999</v>
      </c>
      <c r="O148">
        <v>5.7545710000000003</v>
      </c>
      <c r="P148">
        <v>5.968172</v>
      </c>
      <c r="Q148">
        <v>6.1855859999999998</v>
      </c>
      <c r="R148">
        <v>6.4089879999999999</v>
      </c>
      <c r="S148">
        <v>6.6390180000000001</v>
      </c>
      <c r="T148">
        <v>6.8765869999999998</v>
      </c>
      <c r="U148">
        <v>7.1200349999999997</v>
      </c>
      <c r="V148">
        <v>7.3704929999999997</v>
      </c>
      <c r="W148">
        <v>7.6280970000000003</v>
      </c>
      <c r="X148">
        <v>7.8922679999999996</v>
      </c>
      <c r="Y148">
        <v>8.1631269999999994</v>
      </c>
      <c r="Z148">
        <v>8.4397870000000008</v>
      </c>
      <c r="AA148">
        <v>8.7234130000000007</v>
      </c>
      <c r="AB148">
        <v>9.0144040000000007</v>
      </c>
      <c r="AC148">
        <v>9.3128930000000008</v>
      </c>
      <c r="AD148">
        <v>9.6191580000000005</v>
      </c>
      <c r="AE148">
        <v>9.93126</v>
      </c>
      <c r="AF148">
        <v>10.250947</v>
      </c>
      <c r="AG148">
        <v>10.578808</v>
      </c>
      <c r="AH148">
        <v>10.914996</v>
      </c>
      <c r="AI148">
        <v>11.259789</v>
      </c>
      <c r="AJ148" s="91">
        <v>5.7000000000000002E-2</v>
      </c>
      <c r="AL148" s="25"/>
      <c r="AM148" s="26"/>
    </row>
    <row r="149" spans="2:39" ht="15" customHeight="1">
      <c r="B149" t="s">
        <v>3953</v>
      </c>
      <c r="C149" t="s">
        <v>4182</v>
      </c>
      <c r="D149" t="s">
        <v>4183</v>
      </c>
      <c r="E149" t="s">
        <v>3966</v>
      </c>
      <c r="G149">
        <v>108.068314</v>
      </c>
      <c r="H149">
        <v>134.33866900000001</v>
      </c>
      <c r="I149">
        <v>160.460846</v>
      </c>
      <c r="J149">
        <v>175.372849</v>
      </c>
      <c r="K149">
        <v>190.59790000000001</v>
      </c>
      <c r="L149">
        <v>200.96203600000001</v>
      </c>
      <c r="M149">
        <v>209.95349100000001</v>
      </c>
      <c r="N149">
        <v>219.482651</v>
      </c>
      <c r="O149">
        <v>229.459</v>
      </c>
      <c r="P149">
        <v>239.86399800000001</v>
      </c>
      <c r="Q149">
        <v>250.63970900000001</v>
      </c>
      <c r="R149">
        <v>261.76123000000001</v>
      </c>
      <c r="S149">
        <v>273.22671500000001</v>
      </c>
      <c r="T149">
        <v>285.03585800000002</v>
      </c>
      <c r="U149">
        <v>297.30960099999999</v>
      </c>
      <c r="V149">
        <v>309.96319599999998</v>
      </c>
      <c r="W149">
        <v>322.98092700000001</v>
      </c>
      <c r="X149">
        <v>336.36114500000002</v>
      </c>
      <c r="Y149">
        <v>350.11276199999998</v>
      </c>
      <c r="Z149">
        <v>364.35461400000003</v>
      </c>
      <c r="AA149">
        <v>378.99136399999998</v>
      </c>
      <c r="AB149">
        <v>394.01416</v>
      </c>
      <c r="AC149">
        <v>409.428406</v>
      </c>
      <c r="AD149">
        <v>425.250519</v>
      </c>
      <c r="AE149">
        <v>441.58010899999999</v>
      </c>
      <c r="AF149">
        <v>458.33084100000002</v>
      </c>
      <c r="AG149">
        <v>475.49792500000001</v>
      </c>
      <c r="AH149">
        <v>493.08587599999998</v>
      </c>
      <c r="AI149">
        <v>511.11007699999999</v>
      </c>
      <c r="AJ149" s="91">
        <v>5.7000000000000002E-2</v>
      </c>
      <c r="AL149" s="25"/>
      <c r="AM149" s="26"/>
    </row>
    <row r="150" spans="2:39" ht="15" customHeight="1">
      <c r="B150" t="s">
        <v>4077</v>
      </c>
      <c r="C150" t="s">
        <v>4184</v>
      </c>
      <c r="D150" t="s">
        <v>4185</v>
      </c>
      <c r="E150" t="s">
        <v>3966</v>
      </c>
      <c r="G150">
        <v>45.485579999999999</v>
      </c>
      <c r="H150">
        <v>55.676124999999999</v>
      </c>
      <c r="I150">
        <v>66.977654000000001</v>
      </c>
      <c r="J150">
        <v>72.654563999999993</v>
      </c>
      <c r="K150">
        <v>78.271675000000002</v>
      </c>
      <c r="L150">
        <v>82.364295999999996</v>
      </c>
      <c r="M150">
        <v>86.127701000000002</v>
      </c>
      <c r="N150">
        <v>90.092490999999995</v>
      </c>
      <c r="O150">
        <v>94.245590000000007</v>
      </c>
      <c r="P150">
        <v>98.584045000000003</v>
      </c>
      <c r="Q150">
        <v>103.082115</v>
      </c>
      <c r="R150">
        <v>107.73053</v>
      </c>
      <c r="S150">
        <v>112.529045</v>
      </c>
      <c r="T150">
        <v>117.478104</v>
      </c>
      <c r="U150">
        <v>122.62938699999999</v>
      </c>
      <c r="V150">
        <v>127.946747</v>
      </c>
      <c r="W150">
        <v>133.42456100000001</v>
      </c>
      <c r="X150">
        <v>139.062714</v>
      </c>
      <c r="Y150">
        <v>144.863831</v>
      </c>
      <c r="Z150">
        <v>150.87931800000001</v>
      </c>
      <c r="AA150">
        <v>157.06916799999999</v>
      </c>
      <c r="AB150">
        <v>163.43048099999999</v>
      </c>
      <c r="AC150">
        <v>169.96601899999999</v>
      </c>
      <c r="AD150">
        <v>176.68287699999999</v>
      </c>
      <c r="AE150">
        <v>183.623535</v>
      </c>
      <c r="AF150">
        <v>190.75221300000001</v>
      </c>
      <c r="AG150">
        <v>198.06779499999999</v>
      </c>
      <c r="AH150">
        <v>205.57281499999999</v>
      </c>
      <c r="AI150">
        <v>213.27409399999999</v>
      </c>
      <c r="AJ150" s="91">
        <v>5.7000000000000002E-2</v>
      </c>
      <c r="AL150" s="25"/>
      <c r="AM150" s="26"/>
    </row>
    <row r="151" spans="2:39" ht="15" customHeight="1">
      <c r="B151" t="s">
        <v>4080</v>
      </c>
      <c r="C151" t="s">
        <v>4186</v>
      </c>
      <c r="D151" t="s">
        <v>4187</v>
      </c>
      <c r="E151" t="s">
        <v>3966</v>
      </c>
      <c r="G151">
        <v>57.727024</v>
      </c>
      <c r="H151">
        <v>72.771004000000005</v>
      </c>
      <c r="I151">
        <v>86.377089999999995</v>
      </c>
      <c r="J151">
        <v>95.095618999999999</v>
      </c>
      <c r="K151">
        <v>104.223206</v>
      </c>
      <c r="L151">
        <v>110.09704600000001</v>
      </c>
      <c r="M151">
        <v>114.92420199999999</v>
      </c>
      <c r="N151">
        <v>120.06993900000001</v>
      </c>
      <c r="O151">
        <v>125.454285</v>
      </c>
      <c r="P151">
        <v>131.06126399999999</v>
      </c>
      <c r="Q151">
        <v>136.86163300000001</v>
      </c>
      <c r="R151">
        <v>142.84060700000001</v>
      </c>
      <c r="S151">
        <v>148.99646000000001</v>
      </c>
      <c r="T151">
        <v>155.32835399999999</v>
      </c>
      <c r="U151">
        <v>161.89987199999999</v>
      </c>
      <c r="V151">
        <v>168.666382</v>
      </c>
      <c r="W151">
        <v>175.618225</v>
      </c>
      <c r="X151">
        <v>182.753784</v>
      </c>
      <c r="Y151">
        <v>190.07925399999999</v>
      </c>
      <c r="Z151">
        <v>197.656296</v>
      </c>
      <c r="AA151">
        <v>205.43386799999999</v>
      </c>
      <c r="AB151">
        <v>213.40623500000001</v>
      </c>
      <c r="AC151">
        <v>221.57566800000001</v>
      </c>
      <c r="AD151">
        <v>229.95066800000001</v>
      </c>
      <c r="AE151">
        <v>238.58374000000001</v>
      </c>
      <c r="AF151">
        <v>247.42799400000001</v>
      </c>
      <c r="AG151">
        <v>256.47988900000001</v>
      </c>
      <c r="AH151">
        <v>265.74093599999998</v>
      </c>
      <c r="AI151">
        <v>275.21890300000001</v>
      </c>
      <c r="AJ151" s="91">
        <v>5.7000000000000002E-2</v>
      </c>
      <c r="AL151" s="25"/>
      <c r="AM151" s="26"/>
    </row>
    <row r="152" spans="2:39" ht="15" customHeight="1">
      <c r="B152" t="s">
        <v>4083</v>
      </c>
      <c r="C152" t="s">
        <v>4188</v>
      </c>
      <c r="D152" t="s">
        <v>4189</v>
      </c>
      <c r="E152" t="s">
        <v>3966</v>
      </c>
      <c r="G152">
        <v>4.855702</v>
      </c>
      <c r="H152">
        <v>5.891534</v>
      </c>
      <c r="I152">
        <v>7.1060939999999997</v>
      </c>
      <c r="J152">
        <v>7.6226510000000003</v>
      </c>
      <c r="K152">
        <v>8.1030320000000007</v>
      </c>
      <c r="L152">
        <v>8.5006830000000004</v>
      </c>
      <c r="M152">
        <v>8.9015810000000002</v>
      </c>
      <c r="N152">
        <v>9.3202309999999997</v>
      </c>
      <c r="O152">
        <v>9.7591210000000004</v>
      </c>
      <c r="P152">
        <v>10.218685000000001</v>
      </c>
      <c r="Q152">
        <v>10.695945999999999</v>
      </c>
      <c r="R152">
        <v>11.190096</v>
      </c>
      <c r="S152">
        <v>11.701198</v>
      </c>
      <c r="T152">
        <v>12.229378000000001</v>
      </c>
      <c r="U152">
        <v>12.780315999999999</v>
      </c>
      <c r="V152">
        <v>13.350054</v>
      </c>
      <c r="W152">
        <v>13.938138</v>
      </c>
      <c r="X152">
        <v>14.544650000000001</v>
      </c>
      <c r="Y152">
        <v>15.169689</v>
      </c>
      <c r="Z152">
        <v>15.819004</v>
      </c>
      <c r="AA152">
        <v>16.488309999999998</v>
      </c>
      <c r="AB152">
        <v>17.177424999999999</v>
      </c>
      <c r="AC152">
        <v>17.886718999999999</v>
      </c>
      <c r="AD152">
        <v>18.616985</v>
      </c>
      <c r="AE152">
        <v>19.372869000000001</v>
      </c>
      <c r="AF152">
        <v>20.150623</v>
      </c>
      <c r="AG152">
        <v>20.950258000000002</v>
      </c>
      <c r="AH152">
        <v>21.772144000000001</v>
      </c>
      <c r="AI152">
        <v>22.617076999999998</v>
      </c>
      <c r="AJ152" s="91">
        <v>5.6000000000000001E-2</v>
      </c>
      <c r="AL152" s="25"/>
      <c r="AM152" s="26"/>
    </row>
    <row r="153" spans="2:39" ht="15" customHeight="1">
      <c r="B153" t="s">
        <v>3956</v>
      </c>
      <c r="C153" t="s">
        <v>4190</v>
      </c>
      <c r="D153" t="s">
        <v>4191</v>
      </c>
      <c r="E153" t="s">
        <v>3966</v>
      </c>
      <c r="G153">
        <v>87.274039999999999</v>
      </c>
      <c r="H153">
        <v>97.675728000000007</v>
      </c>
      <c r="I153">
        <v>104.957893</v>
      </c>
      <c r="J153">
        <v>111.186455</v>
      </c>
      <c r="K153">
        <v>117.21154</v>
      </c>
      <c r="L153">
        <v>121.512398</v>
      </c>
      <c r="M153">
        <v>125.17572</v>
      </c>
      <c r="N153">
        <v>128.093277</v>
      </c>
      <c r="O153">
        <v>130.81806900000001</v>
      </c>
      <c r="P153">
        <v>133.28259299999999</v>
      </c>
      <c r="Q153">
        <v>135.629974</v>
      </c>
      <c r="R153">
        <v>137.85252399999999</v>
      </c>
      <c r="S153">
        <v>139.94085699999999</v>
      </c>
      <c r="T153">
        <v>141.886719</v>
      </c>
      <c r="U153">
        <v>143.68980400000001</v>
      </c>
      <c r="V153">
        <v>145.369553</v>
      </c>
      <c r="W153">
        <v>146.93897999999999</v>
      </c>
      <c r="X153">
        <v>148.411224</v>
      </c>
      <c r="Y153">
        <v>149.79480000000001</v>
      </c>
      <c r="Z153">
        <v>151.101685</v>
      </c>
      <c r="AA153">
        <v>152.338089</v>
      </c>
      <c r="AB153">
        <v>153.50933800000001</v>
      </c>
      <c r="AC153">
        <v>154.61885100000001</v>
      </c>
      <c r="AD153">
        <v>155.67060900000001</v>
      </c>
      <c r="AE153">
        <v>156.67411799999999</v>
      </c>
      <c r="AF153">
        <v>157.629074</v>
      </c>
      <c r="AG153">
        <v>158.53407300000001</v>
      </c>
      <c r="AH153">
        <v>159.38314800000001</v>
      </c>
      <c r="AI153">
        <v>160.178146</v>
      </c>
      <c r="AJ153" s="91">
        <v>2.1999999999999999E-2</v>
      </c>
      <c r="AL153" s="25"/>
      <c r="AM153" s="26"/>
    </row>
    <row r="154" spans="2:39" ht="15" customHeight="1">
      <c r="B154" t="s">
        <v>4077</v>
      </c>
      <c r="C154" t="s">
        <v>4192</v>
      </c>
      <c r="D154" t="s">
        <v>4193</v>
      </c>
      <c r="E154" t="s">
        <v>3966</v>
      </c>
      <c r="G154">
        <v>55.069285999999998</v>
      </c>
      <c r="H154">
        <v>58.950187999999997</v>
      </c>
      <c r="I154">
        <v>60.784492</v>
      </c>
      <c r="J154">
        <v>63.028281999999997</v>
      </c>
      <c r="K154">
        <v>65.069220999999999</v>
      </c>
      <c r="L154">
        <v>66.783760000000001</v>
      </c>
      <c r="M154">
        <v>68.396538000000007</v>
      </c>
      <c r="N154">
        <v>69.879149999999996</v>
      </c>
      <c r="O154">
        <v>71.271529999999998</v>
      </c>
      <c r="P154">
        <v>72.542534000000003</v>
      </c>
      <c r="Q154">
        <v>73.758780999999999</v>
      </c>
      <c r="R154">
        <v>74.916718000000003</v>
      </c>
      <c r="S154">
        <v>76.011939999999996</v>
      </c>
      <c r="T154">
        <v>77.040688000000003</v>
      </c>
      <c r="U154">
        <v>78.002571000000003</v>
      </c>
      <c r="V154">
        <v>78.906502000000003</v>
      </c>
      <c r="W154">
        <v>79.758544999999998</v>
      </c>
      <c r="X154">
        <v>80.564812000000003</v>
      </c>
      <c r="Y154">
        <v>81.327788999999996</v>
      </c>
      <c r="Z154">
        <v>82.053589000000002</v>
      </c>
      <c r="AA154">
        <v>82.744964999999993</v>
      </c>
      <c r="AB154">
        <v>83.404449</v>
      </c>
      <c r="AC154">
        <v>84.033835999999994</v>
      </c>
      <c r="AD154">
        <v>84.634856999999997</v>
      </c>
      <c r="AE154">
        <v>85.210953000000003</v>
      </c>
      <c r="AF154">
        <v>85.762046999999995</v>
      </c>
      <c r="AG154">
        <v>86.288871999999998</v>
      </c>
      <c r="AH154">
        <v>86.790169000000006</v>
      </c>
      <c r="AI154">
        <v>87.267905999999996</v>
      </c>
      <c r="AJ154" s="91">
        <v>1.7000000000000001E-2</v>
      </c>
      <c r="AL154" s="32"/>
      <c r="AM154" s="30"/>
    </row>
    <row r="155" spans="2:39" ht="15" customHeight="1">
      <c r="B155" t="s">
        <v>4080</v>
      </c>
      <c r="C155" t="s">
        <v>4194</v>
      </c>
      <c r="D155" t="s">
        <v>4195</v>
      </c>
      <c r="E155" t="s">
        <v>3966</v>
      </c>
      <c r="G155">
        <v>24.418623</v>
      </c>
      <c r="H155">
        <v>30.534485</v>
      </c>
      <c r="I155">
        <v>35.821396</v>
      </c>
      <c r="J155">
        <v>39.563567999999997</v>
      </c>
      <c r="K155">
        <v>43.337069999999997</v>
      </c>
      <c r="L155">
        <v>45.72522</v>
      </c>
      <c r="M155">
        <v>47.578659000000002</v>
      </c>
      <c r="N155">
        <v>48.819865999999998</v>
      </c>
      <c r="O155">
        <v>49.969912999999998</v>
      </c>
      <c r="P155">
        <v>50.996322999999997</v>
      </c>
      <c r="Q155">
        <v>51.967243000000003</v>
      </c>
      <c r="R155">
        <v>52.878990000000002</v>
      </c>
      <c r="S155">
        <v>53.727093000000004</v>
      </c>
      <c r="T155">
        <v>54.507576</v>
      </c>
      <c r="U155">
        <v>55.220581000000003</v>
      </c>
      <c r="V155">
        <v>55.875506999999999</v>
      </c>
      <c r="W155">
        <v>56.478569</v>
      </c>
      <c r="X155">
        <v>57.035995</v>
      </c>
      <c r="Y155">
        <v>57.553618999999998</v>
      </c>
      <c r="Z155">
        <v>58.036453000000002</v>
      </c>
      <c r="AA155">
        <v>58.487693999999998</v>
      </c>
      <c r="AB155">
        <v>58.909728999999999</v>
      </c>
      <c r="AC155">
        <v>59.304004999999997</v>
      </c>
      <c r="AD155">
        <v>59.672576999999997</v>
      </c>
      <c r="AE155">
        <v>60.021061000000003</v>
      </c>
      <c r="AF155">
        <v>60.349293000000003</v>
      </c>
      <c r="AG155">
        <v>60.654957000000003</v>
      </c>
      <c r="AH155">
        <v>60.933376000000003</v>
      </c>
      <c r="AI155">
        <v>61.184170000000002</v>
      </c>
      <c r="AJ155" s="91">
        <v>3.3000000000000002E-2</v>
      </c>
    </row>
    <row r="156" spans="2:39" ht="15" customHeight="1">
      <c r="B156" t="s">
        <v>4083</v>
      </c>
      <c r="C156" t="s">
        <v>4196</v>
      </c>
      <c r="D156" t="s">
        <v>4197</v>
      </c>
      <c r="E156" t="s">
        <v>3966</v>
      </c>
      <c r="G156">
        <v>7.7861359999999999</v>
      </c>
      <c r="H156">
        <v>8.1910520000000009</v>
      </c>
      <c r="I156">
        <v>8.3520000000000003</v>
      </c>
      <c r="J156">
        <v>8.5946079999999991</v>
      </c>
      <c r="K156">
        <v>8.8052489999999999</v>
      </c>
      <c r="L156">
        <v>9.0034290000000006</v>
      </c>
      <c r="M156">
        <v>9.2005160000000004</v>
      </c>
      <c r="N156">
        <v>9.3942560000000004</v>
      </c>
      <c r="O156">
        <v>9.5766290000000005</v>
      </c>
      <c r="P156">
        <v>9.7437380000000005</v>
      </c>
      <c r="Q156">
        <v>9.9039549999999998</v>
      </c>
      <c r="R156">
        <v>10.056832999999999</v>
      </c>
      <c r="S156">
        <v>10.201817999999999</v>
      </c>
      <c r="T156">
        <v>10.338438999999999</v>
      </c>
      <c r="U156">
        <v>10.46664</v>
      </c>
      <c r="V156">
        <v>10.587524</v>
      </c>
      <c r="W156">
        <v>10.701859000000001</v>
      </c>
      <c r="X156">
        <v>10.810409999999999</v>
      </c>
      <c r="Y156">
        <v>10.913398000000001</v>
      </c>
      <c r="Z156">
        <v>11.011628</v>
      </c>
      <c r="AA156">
        <v>11.105437</v>
      </c>
      <c r="AB156">
        <v>11.195148</v>
      </c>
      <c r="AC156">
        <v>11.280993</v>
      </c>
      <c r="AD156">
        <v>11.363185</v>
      </c>
      <c r="AE156">
        <v>11.442098</v>
      </c>
      <c r="AF156">
        <v>11.517728</v>
      </c>
      <c r="AG156">
        <v>11.590244</v>
      </c>
      <c r="AH156">
        <v>11.659587999999999</v>
      </c>
      <c r="AI156">
        <v>11.726065</v>
      </c>
      <c r="AJ156" s="91">
        <v>1.4999999999999999E-2</v>
      </c>
      <c r="AL156" s="28"/>
      <c r="AM156" s="26"/>
    </row>
    <row r="157" spans="2:39" ht="15" customHeight="1">
      <c r="B157" t="s">
        <v>3959</v>
      </c>
      <c r="C157" t="s">
        <v>4198</v>
      </c>
      <c r="D157" t="s">
        <v>4199</v>
      </c>
      <c r="E157" t="s">
        <v>3966</v>
      </c>
      <c r="G157">
        <v>79.301177999999993</v>
      </c>
      <c r="H157">
        <v>101.63005099999999</v>
      </c>
      <c r="I157">
        <v>121.146072</v>
      </c>
      <c r="J157">
        <v>133.75103799999999</v>
      </c>
      <c r="K157">
        <v>144.38346899999999</v>
      </c>
      <c r="L157">
        <v>151.58453399999999</v>
      </c>
      <c r="M157">
        <v>157.44383199999999</v>
      </c>
      <c r="N157">
        <v>162.801773</v>
      </c>
      <c r="O157">
        <v>168.194412</v>
      </c>
      <c r="P157">
        <v>173.57832300000001</v>
      </c>
      <c r="Q157">
        <v>179.07577499999999</v>
      </c>
      <c r="R157">
        <v>184.704071</v>
      </c>
      <c r="S157">
        <v>190.47181699999999</v>
      </c>
      <c r="T157">
        <v>196.386841</v>
      </c>
      <c r="U157">
        <v>202.43138099999999</v>
      </c>
      <c r="V157">
        <v>208.633804</v>
      </c>
      <c r="W157">
        <v>214.996399</v>
      </c>
      <c r="X157">
        <v>221.51997399999999</v>
      </c>
      <c r="Y157">
        <v>228.20277400000001</v>
      </c>
      <c r="Z157">
        <v>235.039368</v>
      </c>
      <c r="AA157">
        <v>242.04367099999999</v>
      </c>
      <c r="AB157">
        <v>249.21748400000001</v>
      </c>
      <c r="AC157">
        <v>256.56286599999999</v>
      </c>
      <c r="AD157">
        <v>264.08050500000002</v>
      </c>
      <c r="AE157">
        <v>271.71682700000002</v>
      </c>
      <c r="AF157">
        <v>279.52886999999998</v>
      </c>
      <c r="AG157">
        <v>287.52255200000002</v>
      </c>
      <c r="AH157">
        <v>295.70309400000002</v>
      </c>
      <c r="AI157">
        <v>304.07415800000001</v>
      </c>
      <c r="AJ157" s="91">
        <v>4.9000000000000002E-2</v>
      </c>
      <c r="AL157" s="28"/>
      <c r="AM157" s="26"/>
    </row>
    <row r="158" spans="2:39" ht="15" customHeight="1">
      <c r="B158" t="s">
        <v>4077</v>
      </c>
      <c r="C158" t="s">
        <v>4200</v>
      </c>
      <c r="D158" t="s">
        <v>4201</v>
      </c>
      <c r="E158" t="s">
        <v>3966</v>
      </c>
      <c r="G158">
        <v>47.678085000000003</v>
      </c>
      <c r="H158">
        <v>60.579250000000002</v>
      </c>
      <c r="I158">
        <v>71.433159000000003</v>
      </c>
      <c r="J158">
        <v>77.759079</v>
      </c>
      <c r="K158">
        <v>83.222747999999996</v>
      </c>
      <c r="L158">
        <v>87.090667999999994</v>
      </c>
      <c r="M158">
        <v>90.329620000000006</v>
      </c>
      <c r="N158">
        <v>93.328048999999993</v>
      </c>
      <c r="O158">
        <v>96.334464999999994</v>
      </c>
      <c r="P158">
        <v>99.321999000000005</v>
      </c>
      <c r="Q158">
        <v>102.368782</v>
      </c>
      <c r="R158">
        <v>105.485298</v>
      </c>
      <c r="S158">
        <v>108.67620100000001</v>
      </c>
      <c r="T158">
        <v>111.94573200000001</v>
      </c>
      <c r="U158">
        <v>115.283394</v>
      </c>
      <c r="V158">
        <v>118.70564299999999</v>
      </c>
      <c r="W158">
        <v>122.213562</v>
      </c>
      <c r="X158">
        <v>125.807327</v>
      </c>
      <c r="Y158">
        <v>129.48561100000001</v>
      </c>
      <c r="Z158">
        <v>133.24620100000001</v>
      </c>
      <c r="AA158">
        <v>137.09582499999999</v>
      </c>
      <c r="AB158">
        <v>141.03517199999999</v>
      </c>
      <c r="AC158">
        <v>145.06509399999999</v>
      </c>
      <c r="AD158">
        <v>149.185654</v>
      </c>
      <c r="AE158">
        <v>153.36450199999999</v>
      </c>
      <c r="AF158">
        <v>157.63568100000001</v>
      </c>
      <c r="AG158">
        <v>162.00212099999999</v>
      </c>
      <c r="AH158">
        <v>166.46650700000001</v>
      </c>
      <c r="AI158">
        <v>171.03038000000001</v>
      </c>
      <c r="AJ158" s="91">
        <v>4.7E-2</v>
      </c>
      <c r="AL158" s="28"/>
      <c r="AM158" s="26"/>
    </row>
    <row r="159" spans="2:39" ht="15" customHeight="1">
      <c r="B159" t="s">
        <v>4080</v>
      </c>
      <c r="C159" t="s">
        <v>4202</v>
      </c>
      <c r="D159" t="s">
        <v>4203</v>
      </c>
      <c r="E159" t="s">
        <v>3966</v>
      </c>
      <c r="G159">
        <v>27.672314</v>
      </c>
      <c r="H159">
        <v>36.190651000000003</v>
      </c>
      <c r="I159">
        <v>44.102626999999998</v>
      </c>
      <c r="J159">
        <v>50.092044999999999</v>
      </c>
      <c r="K159">
        <v>54.982585999999998</v>
      </c>
      <c r="L159">
        <v>58.082782999999999</v>
      </c>
      <c r="M159">
        <v>60.489162</v>
      </c>
      <c r="N159">
        <v>62.643284000000001</v>
      </c>
      <c r="O159">
        <v>64.825858999999994</v>
      </c>
      <c r="P159">
        <v>67.022644</v>
      </c>
      <c r="Q159">
        <v>69.270484999999994</v>
      </c>
      <c r="R159">
        <v>71.575378000000001</v>
      </c>
      <c r="S159">
        <v>73.940926000000005</v>
      </c>
      <c r="T159">
        <v>76.370498999999995</v>
      </c>
      <c r="U159">
        <v>78.857642999999996</v>
      </c>
      <c r="V159">
        <v>81.413055</v>
      </c>
      <c r="W159">
        <v>84.037871999999993</v>
      </c>
      <c r="X159">
        <v>86.732758000000004</v>
      </c>
      <c r="Y159">
        <v>89.497505000000004</v>
      </c>
      <c r="Z159">
        <v>92.328818999999996</v>
      </c>
      <c r="AA159">
        <v>95.233681000000004</v>
      </c>
      <c r="AB159">
        <v>98.213158000000007</v>
      </c>
      <c r="AC159">
        <v>101.268517</v>
      </c>
      <c r="AD159">
        <v>104.400452</v>
      </c>
      <c r="AE159">
        <v>107.59034</v>
      </c>
      <c r="AF159">
        <v>110.858566</v>
      </c>
      <c r="AG159">
        <v>114.207832</v>
      </c>
      <c r="AH159">
        <v>117.64065600000001</v>
      </c>
      <c r="AI159">
        <v>121.159058</v>
      </c>
      <c r="AJ159" s="91">
        <v>5.3999999999999999E-2</v>
      </c>
      <c r="AL159" s="28"/>
      <c r="AM159" s="26"/>
    </row>
    <row r="160" spans="2:39" ht="15" customHeight="1">
      <c r="B160" t="s">
        <v>4083</v>
      </c>
      <c r="C160" t="s">
        <v>4204</v>
      </c>
      <c r="D160" t="s">
        <v>4205</v>
      </c>
      <c r="E160" t="s">
        <v>3966</v>
      </c>
      <c r="G160">
        <v>3.9507759999999998</v>
      </c>
      <c r="H160">
        <v>4.8601390000000002</v>
      </c>
      <c r="I160">
        <v>5.6102879999999997</v>
      </c>
      <c r="J160">
        <v>5.8999009999999998</v>
      </c>
      <c r="K160">
        <v>6.1781309999999996</v>
      </c>
      <c r="L160">
        <v>6.4110950000000004</v>
      </c>
      <c r="M160">
        <v>6.6250410000000004</v>
      </c>
      <c r="N160">
        <v>6.8304140000000002</v>
      </c>
      <c r="O160">
        <v>7.0340759999999998</v>
      </c>
      <c r="P160">
        <v>7.2336809999999998</v>
      </c>
      <c r="Q160">
        <v>7.4365009999999998</v>
      </c>
      <c r="R160">
        <v>7.6434049999999996</v>
      </c>
      <c r="S160">
        <v>7.8546870000000002</v>
      </c>
      <c r="T160">
        <v>8.0706039999999994</v>
      </c>
      <c r="U160">
        <v>8.2903300000000009</v>
      </c>
      <c r="V160">
        <v>8.5151039999999991</v>
      </c>
      <c r="W160">
        <v>8.7449670000000008</v>
      </c>
      <c r="X160">
        <v>8.9798720000000003</v>
      </c>
      <c r="Y160">
        <v>9.2196569999999998</v>
      </c>
      <c r="Z160">
        <v>9.4643420000000003</v>
      </c>
      <c r="AA160">
        <v>9.7141710000000003</v>
      </c>
      <c r="AB160">
        <v>9.9691340000000004</v>
      </c>
      <c r="AC160">
        <v>10.229227</v>
      </c>
      <c r="AD160">
        <v>10.494389999999999</v>
      </c>
      <c r="AE160">
        <v>10.761946999999999</v>
      </c>
      <c r="AF160">
        <v>11.034632999999999</v>
      </c>
      <c r="AG160">
        <v>11.31259</v>
      </c>
      <c r="AH160">
        <v>11.595942000000001</v>
      </c>
      <c r="AI160">
        <v>11.884709000000001</v>
      </c>
      <c r="AJ160" s="91">
        <v>0.04</v>
      </c>
      <c r="AL160" s="28"/>
      <c r="AM160" s="26"/>
    </row>
    <row r="161" spans="2:39" ht="15" customHeight="1">
      <c r="B161" t="s">
        <v>4206</v>
      </c>
      <c r="C161" t="s">
        <v>4207</v>
      </c>
      <c r="D161" t="s">
        <v>4208</v>
      </c>
      <c r="E161" t="s">
        <v>3966</v>
      </c>
      <c r="G161">
        <v>4373.3583980000003</v>
      </c>
      <c r="H161">
        <v>5169.9628910000001</v>
      </c>
      <c r="I161">
        <v>5704.986328</v>
      </c>
      <c r="J161">
        <v>6061.9882809999999</v>
      </c>
      <c r="K161">
        <v>6486.1030270000001</v>
      </c>
      <c r="L161">
        <v>6773.2924800000001</v>
      </c>
      <c r="M161">
        <v>7038.0502930000002</v>
      </c>
      <c r="N161">
        <v>7267.8666990000002</v>
      </c>
      <c r="O161">
        <v>7496.404297</v>
      </c>
      <c r="P161">
        <v>7728.0527339999999</v>
      </c>
      <c r="Q161">
        <v>7969.5229490000002</v>
      </c>
      <c r="R161">
        <v>8218.796875</v>
      </c>
      <c r="S161">
        <v>8471.8828119999998</v>
      </c>
      <c r="T161">
        <v>8729.8085940000001</v>
      </c>
      <c r="U161">
        <v>8994.9101559999999</v>
      </c>
      <c r="V161">
        <v>9267.7148440000001</v>
      </c>
      <c r="W161">
        <v>9546.7949219999991</v>
      </c>
      <c r="X161">
        <v>9831.6953119999998</v>
      </c>
      <c r="Y161">
        <v>10127.839844</v>
      </c>
      <c r="Z161">
        <v>10429.796875</v>
      </c>
      <c r="AA161">
        <v>10739.313477</v>
      </c>
      <c r="AB161">
        <v>11056.318359000001</v>
      </c>
      <c r="AC161">
        <v>11377.703125</v>
      </c>
      <c r="AD161">
        <v>11702.694336</v>
      </c>
      <c r="AE161">
        <v>12031.28125</v>
      </c>
      <c r="AF161">
        <v>12367.683594</v>
      </c>
      <c r="AG161">
        <v>12709.627930000001</v>
      </c>
      <c r="AH161">
        <v>13056.267578000001</v>
      </c>
      <c r="AI161">
        <v>13410.994140999999</v>
      </c>
      <c r="AJ161" s="91">
        <v>4.1000000000000002E-2</v>
      </c>
      <c r="AL161" s="28"/>
      <c r="AM161" s="26"/>
    </row>
    <row r="162" spans="2:39" ht="15" customHeight="1">
      <c r="B162" t="s">
        <v>4209</v>
      </c>
      <c r="C162" t="s">
        <v>4210</v>
      </c>
      <c r="D162" t="s">
        <v>4211</v>
      </c>
      <c r="E162" t="s">
        <v>3966</v>
      </c>
      <c r="G162">
        <v>2683.0664059999999</v>
      </c>
      <c r="H162">
        <v>3004.8544919999999</v>
      </c>
      <c r="I162">
        <v>3189.0339359999998</v>
      </c>
      <c r="J162">
        <v>3333.350586</v>
      </c>
      <c r="K162">
        <v>3512.0295409999999</v>
      </c>
      <c r="L162">
        <v>3652.1213379999999</v>
      </c>
      <c r="M162">
        <v>3785.1130370000001</v>
      </c>
      <c r="N162">
        <v>3909.9748540000001</v>
      </c>
      <c r="O162">
        <v>4033.5424800000001</v>
      </c>
      <c r="P162">
        <v>4159.1660160000001</v>
      </c>
      <c r="Q162">
        <v>4290.7993159999996</v>
      </c>
      <c r="R162">
        <v>4426.7041019999997</v>
      </c>
      <c r="S162">
        <v>4564.2529299999997</v>
      </c>
      <c r="T162">
        <v>4704.125</v>
      </c>
      <c r="U162">
        <v>4847.890625</v>
      </c>
      <c r="V162">
        <v>4995.7368159999996</v>
      </c>
      <c r="W162">
        <v>5146.732422</v>
      </c>
      <c r="X162">
        <v>5300.5415039999998</v>
      </c>
      <c r="Y162">
        <v>5460.5395509999998</v>
      </c>
      <c r="Z162">
        <v>5623.4580079999996</v>
      </c>
      <c r="AA162">
        <v>5790.2529299999997</v>
      </c>
      <c r="AB162">
        <v>5960.8364259999998</v>
      </c>
      <c r="AC162">
        <v>6133.1469729999999</v>
      </c>
      <c r="AD162">
        <v>6306.5971680000002</v>
      </c>
      <c r="AE162">
        <v>6481.4169920000004</v>
      </c>
      <c r="AF162">
        <v>6660.0419920000004</v>
      </c>
      <c r="AG162">
        <v>6840.9291990000002</v>
      </c>
      <c r="AH162">
        <v>7023.3911129999997</v>
      </c>
      <c r="AI162">
        <v>7209.3994140000004</v>
      </c>
      <c r="AJ162" s="91">
        <v>3.5999999999999997E-2</v>
      </c>
      <c r="AL162" s="28"/>
      <c r="AM162" s="26"/>
    </row>
    <row r="163" spans="2:39" ht="15" customHeight="1">
      <c r="B163" t="s">
        <v>4212</v>
      </c>
      <c r="C163" t="s">
        <v>4213</v>
      </c>
      <c r="D163" t="s">
        <v>4214</v>
      </c>
      <c r="E163" t="s">
        <v>3966</v>
      </c>
      <c r="G163">
        <v>1365.956543</v>
      </c>
      <c r="H163">
        <v>1815.0357670000001</v>
      </c>
      <c r="I163">
        <v>2153.0739749999998</v>
      </c>
      <c r="J163">
        <v>2353.8952640000002</v>
      </c>
      <c r="K163">
        <v>2582.8857419999999</v>
      </c>
      <c r="L163">
        <v>2715.4416500000002</v>
      </c>
      <c r="M163">
        <v>2833.0561520000001</v>
      </c>
      <c r="N163">
        <v>2924.1845699999999</v>
      </c>
      <c r="O163">
        <v>3015.576172</v>
      </c>
      <c r="P163">
        <v>3107.7626949999999</v>
      </c>
      <c r="Q163">
        <v>3202.9577640000002</v>
      </c>
      <c r="R163">
        <v>3301.172607</v>
      </c>
      <c r="S163">
        <v>3401.4245609999998</v>
      </c>
      <c r="T163">
        <v>3503.9650879999999</v>
      </c>
      <c r="U163">
        <v>3609.3312989999999</v>
      </c>
      <c r="V163">
        <v>3717.852539</v>
      </c>
      <c r="W163">
        <v>3829.1669919999999</v>
      </c>
      <c r="X163">
        <v>3943.2114259999998</v>
      </c>
      <c r="Y163">
        <v>4061.5683589999999</v>
      </c>
      <c r="Z163">
        <v>4182.5180659999996</v>
      </c>
      <c r="AA163">
        <v>4306.732422</v>
      </c>
      <c r="AB163">
        <v>4434.2412109999996</v>
      </c>
      <c r="AC163">
        <v>4564.2856449999999</v>
      </c>
      <c r="AD163">
        <v>4696.7617190000001</v>
      </c>
      <c r="AE163">
        <v>4831.3510740000002</v>
      </c>
      <c r="AF163">
        <v>4969.5302730000003</v>
      </c>
      <c r="AG163">
        <v>5110.8076170000004</v>
      </c>
      <c r="AH163">
        <v>5255.1259769999997</v>
      </c>
      <c r="AI163">
        <v>5403.6381840000004</v>
      </c>
      <c r="AJ163" s="91">
        <v>0.05</v>
      </c>
      <c r="AL163" s="28"/>
      <c r="AM163" s="26"/>
    </row>
    <row r="164" spans="2:39" ht="15" customHeight="1">
      <c r="B164" t="s">
        <v>4035</v>
      </c>
      <c r="C164" t="s">
        <v>4215</v>
      </c>
      <c r="D164" t="s">
        <v>4216</v>
      </c>
      <c r="E164" t="s">
        <v>3966</v>
      </c>
      <c r="G164">
        <v>324.33532700000001</v>
      </c>
      <c r="H164">
        <v>350.07336400000003</v>
      </c>
      <c r="I164">
        <v>362.87820399999998</v>
      </c>
      <c r="J164">
        <v>374.74331699999999</v>
      </c>
      <c r="K164">
        <v>391.18713400000001</v>
      </c>
      <c r="L164">
        <v>405.72949199999999</v>
      </c>
      <c r="M164">
        <v>419.88110399999999</v>
      </c>
      <c r="N164">
        <v>433.70675699999998</v>
      </c>
      <c r="O164">
        <v>447.28530899999998</v>
      </c>
      <c r="P164">
        <v>461.123627</v>
      </c>
      <c r="Q164">
        <v>475.76504499999999</v>
      </c>
      <c r="R164">
        <v>490.91918900000002</v>
      </c>
      <c r="S164">
        <v>506.20510899999999</v>
      </c>
      <c r="T164">
        <v>521.71698000000004</v>
      </c>
      <c r="U164">
        <v>537.6875</v>
      </c>
      <c r="V164">
        <v>554.12542699999995</v>
      </c>
      <c r="W164">
        <v>570.89569100000006</v>
      </c>
      <c r="X164">
        <v>587.94293200000004</v>
      </c>
      <c r="Y164">
        <v>605.730774</v>
      </c>
      <c r="Z164">
        <v>623.81982400000004</v>
      </c>
      <c r="AA164">
        <v>642.32647699999995</v>
      </c>
      <c r="AB164">
        <v>661.24029499999995</v>
      </c>
      <c r="AC164">
        <v>680.27038600000003</v>
      </c>
      <c r="AD164">
        <v>699.33538799999997</v>
      </c>
      <c r="AE164">
        <v>718.51324499999998</v>
      </c>
      <c r="AF164">
        <v>738.10925299999997</v>
      </c>
      <c r="AG164">
        <v>757.89080799999999</v>
      </c>
      <c r="AH164">
        <v>777.75109899999995</v>
      </c>
      <c r="AI164">
        <v>797.95684800000004</v>
      </c>
      <c r="AJ164" s="91">
        <v>3.3000000000000002E-2</v>
      </c>
      <c r="AL164" s="28"/>
      <c r="AM164" s="26"/>
    </row>
    <row r="165" spans="2:39" ht="15" customHeight="1">
      <c r="B165" t="s">
        <v>4217</v>
      </c>
    </row>
    <row r="166" spans="2:39" ht="15" customHeight="1">
      <c r="B166" t="s">
        <v>3913</v>
      </c>
      <c r="C166" t="s">
        <v>4218</v>
      </c>
      <c r="D166" t="s">
        <v>860</v>
      </c>
      <c r="E166" t="s">
        <v>333</v>
      </c>
      <c r="G166">
        <v>539.82806400000004</v>
      </c>
      <c r="H166">
        <v>555.01080300000001</v>
      </c>
      <c r="I166">
        <v>240.10987900000001</v>
      </c>
      <c r="J166">
        <v>195.879456</v>
      </c>
      <c r="K166">
        <v>383.18585200000001</v>
      </c>
      <c r="L166">
        <v>397.42700200000002</v>
      </c>
      <c r="M166">
        <v>389.21536300000002</v>
      </c>
      <c r="N166">
        <v>374.38278200000002</v>
      </c>
      <c r="O166">
        <v>360.36273199999999</v>
      </c>
      <c r="P166">
        <v>371.35995500000001</v>
      </c>
      <c r="Q166">
        <v>413.48968500000001</v>
      </c>
      <c r="R166">
        <v>439.33099399999998</v>
      </c>
      <c r="S166">
        <v>441.440155</v>
      </c>
      <c r="T166">
        <v>446.81085200000001</v>
      </c>
      <c r="U166">
        <v>466.78561400000001</v>
      </c>
      <c r="V166">
        <v>486.83136000000002</v>
      </c>
      <c r="W166">
        <v>499.04101600000001</v>
      </c>
      <c r="X166">
        <v>506.68572999999998</v>
      </c>
      <c r="Y166">
        <v>538.37341300000003</v>
      </c>
      <c r="Z166">
        <v>543.35778800000003</v>
      </c>
      <c r="AA166">
        <v>554.06219499999997</v>
      </c>
      <c r="AB166">
        <v>567.82055700000001</v>
      </c>
      <c r="AC166">
        <v>569.10339399999998</v>
      </c>
      <c r="AD166">
        <v>570.74981700000001</v>
      </c>
      <c r="AE166">
        <v>582.32244900000001</v>
      </c>
      <c r="AF166">
        <v>606.70001200000002</v>
      </c>
      <c r="AG166">
        <v>618.58166500000004</v>
      </c>
      <c r="AH166">
        <v>628.19116199999996</v>
      </c>
      <c r="AI166">
        <v>657.48895300000004</v>
      </c>
      <c r="AJ166" s="91">
        <v>7.0000000000000001E-3</v>
      </c>
    </row>
    <row r="167" spans="2:39" ht="15" customHeight="1">
      <c r="B167" t="s">
        <v>4077</v>
      </c>
      <c r="C167" t="s">
        <v>4219</v>
      </c>
      <c r="D167" t="s">
        <v>860</v>
      </c>
      <c r="E167" t="s">
        <v>333</v>
      </c>
      <c r="G167">
        <v>335.96209700000003</v>
      </c>
      <c r="H167">
        <v>350.61816399999998</v>
      </c>
      <c r="I167">
        <v>145.26670799999999</v>
      </c>
      <c r="J167">
        <v>129.51503</v>
      </c>
      <c r="K167">
        <v>208.80259699999999</v>
      </c>
      <c r="L167">
        <v>214.47662399999999</v>
      </c>
      <c r="M167">
        <v>210.31191999999999</v>
      </c>
      <c r="N167">
        <v>202.565887</v>
      </c>
      <c r="O167">
        <v>195.35475199999999</v>
      </c>
      <c r="P167">
        <v>202.117279</v>
      </c>
      <c r="Q167">
        <v>226.17236299999999</v>
      </c>
      <c r="R167">
        <v>240.87524400000001</v>
      </c>
      <c r="S167">
        <v>242.455566</v>
      </c>
      <c r="T167">
        <v>245.90283199999999</v>
      </c>
      <c r="U167">
        <v>257.31298800000002</v>
      </c>
      <c r="V167">
        <v>268.57910199999998</v>
      </c>
      <c r="W167">
        <v>275.35498000000001</v>
      </c>
      <c r="X167">
        <v>279.55126999999999</v>
      </c>
      <c r="Y167">
        <v>297.056152</v>
      </c>
      <c r="Z167">
        <v>299.58154300000001</v>
      </c>
      <c r="AA167">
        <v>305.335938</v>
      </c>
      <c r="AB167">
        <v>312.82226600000001</v>
      </c>
      <c r="AC167">
        <v>313.44476300000002</v>
      </c>
      <c r="AD167">
        <v>314.49087500000002</v>
      </c>
      <c r="AE167">
        <v>321.07968099999999</v>
      </c>
      <c r="AF167">
        <v>334.69555700000001</v>
      </c>
      <c r="AG167">
        <v>341.29492199999999</v>
      </c>
      <c r="AH167">
        <v>346.57534800000002</v>
      </c>
      <c r="AI167">
        <v>362.83862299999998</v>
      </c>
      <c r="AJ167" s="91">
        <v>3.0000000000000001E-3</v>
      </c>
      <c r="AL167" s="27"/>
      <c r="AM167" s="26"/>
    </row>
    <row r="168" spans="2:39" ht="15" customHeight="1">
      <c r="B168" t="s">
        <v>4080</v>
      </c>
      <c r="C168" t="s">
        <v>4220</v>
      </c>
      <c r="D168" t="s">
        <v>860</v>
      </c>
      <c r="E168" t="s">
        <v>333</v>
      </c>
      <c r="G168">
        <v>0</v>
      </c>
      <c r="H168">
        <v>39.340881000000003</v>
      </c>
      <c r="I168">
        <v>38.709868999999998</v>
      </c>
      <c r="J168">
        <v>12.628342</v>
      </c>
      <c r="K168">
        <v>71.145934999999994</v>
      </c>
      <c r="L168">
        <v>75.438416000000004</v>
      </c>
      <c r="M168">
        <v>73.298705999999996</v>
      </c>
      <c r="N168">
        <v>70.090332000000004</v>
      </c>
      <c r="O168">
        <v>66.757262999999995</v>
      </c>
      <c r="P168">
        <v>66.275634999999994</v>
      </c>
      <c r="Q168">
        <v>69.520447000000004</v>
      </c>
      <c r="R168">
        <v>70.853438999999995</v>
      </c>
      <c r="S168">
        <v>69.180381999999994</v>
      </c>
      <c r="T168">
        <v>68.041573</v>
      </c>
      <c r="U168">
        <v>69.126677999999998</v>
      </c>
      <c r="V168">
        <v>70.625564999999995</v>
      </c>
      <c r="W168">
        <v>71.534912000000006</v>
      </c>
      <c r="X168">
        <v>72.152512000000002</v>
      </c>
      <c r="Y168">
        <v>76.074096999999995</v>
      </c>
      <c r="Z168">
        <v>76.887848000000005</v>
      </c>
      <c r="AA168">
        <v>78.550735000000003</v>
      </c>
      <c r="AB168">
        <v>80.678496999999993</v>
      </c>
      <c r="AC168">
        <v>81.193016</v>
      </c>
      <c r="AD168">
        <v>81.704009999999997</v>
      </c>
      <c r="AE168">
        <v>83.519371000000007</v>
      </c>
      <c r="AF168">
        <v>86.947097999999997</v>
      </c>
      <c r="AG168">
        <v>88.823836999999997</v>
      </c>
      <c r="AH168">
        <v>90.511550999999997</v>
      </c>
      <c r="AI168">
        <v>94.700371000000004</v>
      </c>
      <c r="AJ168" t="s">
        <v>549</v>
      </c>
      <c r="AL168" s="27"/>
      <c r="AM168" s="26"/>
    </row>
    <row r="169" spans="2:39" ht="15" customHeight="1">
      <c r="B169" t="s">
        <v>4083</v>
      </c>
      <c r="C169" t="s">
        <v>4221</v>
      </c>
      <c r="D169" t="s">
        <v>860</v>
      </c>
      <c r="E169" t="s">
        <v>333</v>
      </c>
      <c r="G169">
        <v>203.86596700000001</v>
      </c>
      <c r="H169">
        <v>165.05175800000001</v>
      </c>
      <c r="I169">
        <v>56.133301000000003</v>
      </c>
      <c r="J169">
        <v>53.736083999999998</v>
      </c>
      <c r="K169">
        <v>103.23730500000001</v>
      </c>
      <c r="L169">
        <v>107.51196299999999</v>
      </c>
      <c r="M169">
        <v>105.604736</v>
      </c>
      <c r="N169">
        <v>101.726562</v>
      </c>
      <c r="O169">
        <v>98.250731999999999</v>
      </c>
      <c r="P169">
        <v>102.96704099999999</v>
      </c>
      <c r="Q169">
        <v>117.796875</v>
      </c>
      <c r="R169">
        <v>127.602295</v>
      </c>
      <c r="S169">
        <v>129.80419900000001</v>
      </c>
      <c r="T169">
        <v>132.866455</v>
      </c>
      <c r="U169">
        <v>140.345947</v>
      </c>
      <c r="V169">
        <v>147.62670900000001</v>
      </c>
      <c r="W169">
        <v>152.15112300000001</v>
      </c>
      <c r="X169">
        <v>154.981934</v>
      </c>
      <c r="Y169">
        <v>165.24316400000001</v>
      </c>
      <c r="Z169">
        <v>166.888428</v>
      </c>
      <c r="AA169">
        <v>170.17553699999999</v>
      </c>
      <c r="AB169">
        <v>174.31982400000001</v>
      </c>
      <c r="AC169">
        <v>174.465576</v>
      </c>
      <c r="AD169">
        <v>174.55493200000001</v>
      </c>
      <c r="AE169">
        <v>177.723389</v>
      </c>
      <c r="AF169">
        <v>185.05737300000001</v>
      </c>
      <c r="AG169">
        <v>188.46289100000001</v>
      </c>
      <c r="AH169">
        <v>191.10424800000001</v>
      </c>
      <c r="AI169">
        <v>199.949951</v>
      </c>
      <c r="AJ169" s="91">
        <v>-1E-3</v>
      </c>
      <c r="AL169" s="27"/>
      <c r="AM169" s="26"/>
    </row>
    <row r="170" spans="2:39" ht="15" customHeight="1">
      <c r="B170" t="s">
        <v>3917</v>
      </c>
      <c r="C170" t="s">
        <v>4222</v>
      </c>
      <c r="D170" t="s">
        <v>860</v>
      </c>
      <c r="E170" t="s">
        <v>333</v>
      </c>
      <c r="G170">
        <v>0</v>
      </c>
      <c r="H170">
        <v>15.678391</v>
      </c>
      <c r="I170">
        <v>51.316887000000001</v>
      </c>
      <c r="J170">
        <v>50.117165</v>
      </c>
      <c r="K170">
        <v>52.954346000000001</v>
      </c>
      <c r="L170">
        <v>57.051322999999996</v>
      </c>
      <c r="M170">
        <v>44.861697999999997</v>
      </c>
      <c r="N170">
        <v>46.635117000000001</v>
      </c>
      <c r="O170">
        <v>49.951324</v>
      </c>
      <c r="P170">
        <v>50.769165000000001</v>
      </c>
      <c r="Q170">
        <v>51.472060999999997</v>
      </c>
      <c r="R170">
        <v>52.399932999999997</v>
      </c>
      <c r="S170">
        <v>53.103180000000002</v>
      </c>
      <c r="T170">
        <v>53.605300999999997</v>
      </c>
      <c r="U170">
        <v>56.171036000000001</v>
      </c>
      <c r="V170">
        <v>56.427169999999997</v>
      </c>
      <c r="W170">
        <v>57.608795000000001</v>
      </c>
      <c r="X170">
        <v>58.449553999999999</v>
      </c>
      <c r="Y170">
        <v>58.490127999999999</v>
      </c>
      <c r="Z170">
        <v>58.666182999999997</v>
      </c>
      <c r="AA170">
        <v>58.960326999999999</v>
      </c>
      <c r="AB170">
        <v>59.343628000000002</v>
      </c>
      <c r="AC170">
        <v>59.845576999999999</v>
      </c>
      <c r="AD170">
        <v>60.470764000000003</v>
      </c>
      <c r="AE170">
        <v>61.182304000000002</v>
      </c>
      <c r="AF170">
        <v>61.965812999999997</v>
      </c>
      <c r="AG170">
        <v>62.802154999999999</v>
      </c>
      <c r="AH170">
        <v>63.733001999999999</v>
      </c>
      <c r="AI170">
        <v>64.763489000000007</v>
      </c>
      <c r="AJ170" t="s">
        <v>549</v>
      </c>
      <c r="AL170" s="27"/>
      <c r="AM170" s="26"/>
    </row>
    <row r="171" spans="2:39" ht="15" customHeight="1">
      <c r="B171" t="s">
        <v>4077</v>
      </c>
      <c r="C171" t="s">
        <v>4223</v>
      </c>
      <c r="D171" t="s">
        <v>860</v>
      </c>
      <c r="E171" t="s">
        <v>333</v>
      </c>
      <c r="G171">
        <v>0</v>
      </c>
      <c r="H171">
        <v>0</v>
      </c>
      <c r="I171">
        <v>17.463474000000001</v>
      </c>
      <c r="J171">
        <v>21.329653</v>
      </c>
      <c r="K171">
        <v>24.371399</v>
      </c>
      <c r="L171">
        <v>23.494506999999999</v>
      </c>
      <c r="M171">
        <v>18.943511999999998</v>
      </c>
      <c r="N171">
        <v>19.374298</v>
      </c>
      <c r="O171">
        <v>19.766327</v>
      </c>
      <c r="P171">
        <v>20.132964999999999</v>
      </c>
      <c r="Q171">
        <v>20.452881000000001</v>
      </c>
      <c r="R171">
        <v>20.728363000000002</v>
      </c>
      <c r="S171">
        <v>20.983429000000001</v>
      </c>
      <c r="T171">
        <v>21.226134999999999</v>
      </c>
      <c r="U171">
        <v>23.542083999999999</v>
      </c>
      <c r="V171">
        <v>23.546509</v>
      </c>
      <c r="W171">
        <v>23.508330999999998</v>
      </c>
      <c r="X171">
        <v>23.525696</v>
      </c>
      <c r="Y171">
        <v>23.583984000000001</v>
      </c>
      <c r="Z171">
        <v>23.695709000000001</v>
      </c>
      <c r="AA171">
        <v>23.852905</v>
      </c>
      <c r="AB171">
        <v>24.047637999999999</v>
      </c>
      <c r="AC171">
        <v>24.291533999999999</v>
      </c>
      <c r="AD171">
        <v>24.574981999999999</v>
      </c>
      <c r="AE171">
        <v>24.892365000000002</v>
      </c>
      <c r="AF171">
        <v>25.243469000000001</v>
      </c>
      <c r="AG171">
        <v>25.627898999999999</v>
      </c>
      <c r="AH171">
        <v>26.047516000000002</v>
      </c>
      <c r="AI171">
        <v>26.498474000000002</v>
      </c>
      <c r="AJ171" t="s">
        <v>549</v>
      </c>
    </row>
    <row r="172" spans="2:39" ht="15" customHeight="1">
      <c r="B172" t="s">
        <v>4080</v>
      </c>
      <c r="C172" t="s">
        <v>4224</v>
      </c>
      <c r="D172" t="s">
        <v>860</v>
      </c>
      <c r="E172" t="s">
        <v>333</v>
      </c>
      <c r="G172">
        <v>0</v>
      </c>
      <c r="H172">
        <v>0</v>
      </c>
      <c r="I172">
        <v>2.6847050000000001</v>
      </c>
      <c r="J172">
        <v>8.6334879999999998</v>
      </c>
      <c r="K172">
        <v>7.5640429999999999</v>
      </c>
      <c r="L172">
        <v>7.6775729999999998</v>
      </c>
      <c r="M172">
        <v>4.8536409999999997</v>
      </c>
      <c r="N172">
        <v>5.8987879999999997</v>
      </c>
      <c r="O172">
        <v>8.4926449999999996</v>
      </c>
      <c r="P172">
        <v>8.6243289999999995</v>
      </c>
      <c r="Q172">
        <v>8.7234649999999991</v>
      </c>
      <c r="R172">
        <v>8.8013309999999993</v>
      </c>
      <c r="S172">
        <v>8.8686830000000008</v>
      </c>
      <c r="T172">
        <v>8.9318390000000001</v>
      </c>
      <c r="U172">
        <v>8.9949490000000001</v>
      </c>
      <c r="V172">
        <v>9.0618739999999995</v>
      </c>
      <c r="W172">
        <v>10.095367</v>
      </c>
      <c r="X172">
        <v>10.726288</v>
      </c>
      <c r="Y172">
        <v>10.520554000000001</v>
      </c>
      <c r="Z172">
        <v>10.378677</v>
      </c>
      <c r="AA172">
        <v>10.290741000000001</v>
      </c>
      <c r="AB172">
        <v>10.238586</v>
      </c>
      <c r="AC172">
        <v>10.221401</v>
      </c>
      <c r="AD172">
        <v>10.25827</v>
      </c>
      <c r="AE172">
        <v>10.321465</v>
      </c>
      <c r="AF172">
        <v>10.393303</v>
      </c>
      <c r="AG172">
        <v>10.454742</v>
      </c>
      <c r="AH172">
        <v>10.542479999999999</v>
      </c>
      <c r="AI172">
        <v>10.666687</v>
      </c>
      <c r="AJ172" t="s">
        <v>549</v>
      </c>
      <c r="AL172" s="27"/>
      <c r="AM172" s="26"/>
    </row>
    <row r="173" spans="2:39" ht="15" customHeight="1">
      <c r="B173" t="s">
        <v>4083</v>
      </c>
      <c r="C173" t="s">
        <v>4225</v>
      </c>
      <c r="D173" t="s">
        <v>860</v>
      </c>
      <c r="E173" t="s">
        <v>333</v>
      </c>
      <c r="G173">
        <v>0</v>
      </c>
      <c r="H173">
        <v>15.678391</v>
      </c>
      <c r="I173">
        <v>31.168710999999998</v>
      </c>
      <c r="J173">
        <v>20.154024</v>
      </c>
      <c r="K173">
        <v>21.018902000000001</v>
      </c>
      <c r="L173">
        <v>25.879242000000001</v>
      </c>
      <c r="M173">
        <v>21.064544999999999</v>
      </c>
      <c r="N173">
        <v>21.362030000000001</v>
      </c>
      <c r="O173">
        <v>21.692352</v>
      </c>
      <c r="P173">
        <v>22.011870999999999</v>
      </c>
      <c r="Q173">
        <v>22.295715000000001</v>
      </c>
      <c r="R173">
        <v>22.870239000000002</v>
      </c>
      <c r="S173">
        <v>23.251068</v>
      </c>
      <c r="T173">
        <v>23.447327000000001</v>
      </c>
      <c r="U173">
        <v>23.634003</v>
      </c>
      <c r="V173">
        <v>23.818787</v>
      </c>
      <c r="W173">
        <v>24.005096000000002</v>
      </c>
      <c r="X173">
        <v>24.197571</v>
      </c>
      <c r="Y173">
        <v>24.385590000000001</v>
      </c>
      <c r="Z173">
        <v>24.591797</v>
      </c>
      <c r="AA173">
        <v>24.816680999999999</v>
      </c>
      <c r="AB173">
        <v>25.057403999999998</v>
      </c>
      <c r="AC173">
        <v>25.332642</v>
      </c>
      <c r="AD173">
        <v>25.637512000000001</v>
      </c>
      <c r="AE173">
        <v>25.968475000000002</v>
      </c>
      <c r="AF173">
        <v>26.329041</v>
      </c>
      <c r="AG173">
        <v>26.719512999999999</v>
      </c>
      <c r="AH173">
        <v>27.143004999999999</v>
      </c>
      <c r="AI173">
        <v>27.598327999999999</v>
      </c>
      <c r="AJ173" t="s">
        <v>549</v>
      </c>
      <c r="AL173" s="27"/>
      <c r="AM173" s="26"/>
    </row>
    <row r="174" spans="2:39" ht="15" customHeight="1">
      <c r="B174" t="s">
        <v>3920</v>
      </c>
      <c r="C174" t="s">
        <v>4226</v>
      </c>
      <c r="D174" t="s">
        <v>860</v>
      </c>
      <c r="E174" t="s">
        <v>333</v>
      </c>
      <c r="G174">
        <v>0</v>
      </c>
      <c r="H174">
        <v>22.792006000000001</v>
      </c>
      <c r="I174">
        <v>74.402717999999993</v>
      </c>
      <c r="J174">
        <v>44.716248</v>
      </c>
      <c r="K174">
        <v>57.993133999999998</v>
      </c>
      <c r="L174">
        <v>54.273457000000001</v>
      </c>
      <c r="M174">
        <v>51.795287999999999</v>
      </c>
      <c r="N174">
        <v>51.212234000000002</v>
      </c>
      <c r="O174">
        <v>52.077075999999998</v>
      </c>
      <c r="P174">
        <v>54.758178999999998</v>
      </c>
      <c r="Q174">
        <v>57.779369000000003</v>
      </c>
      <c r="R174">
        <v>61.833809000000002</v>
      </c>
      <c r="S174">
        <v>66.168610000000001</v>
      </c>
      <c r="T174">
        <v>69.022034000000005</v>
      </c>
      <c r="U174">
        <v>71.720344999999995</v>
      </c>
      <c r="V174">
        <v>74.601128000000003</v>
      </c>
      <c r="W174">
        <v>77.492294000000001</v>
      </c>
      <c r="X174">
        <v>80.764747999999997</v>
      </c>
      <c r="Y174">
        <v>83.840393000000006</v>
      </c>
      <c r="Z174">
        <v>85.916290000000004</v>
      </c>
      <c r="AA174">
        <v>88.354316999999995</v>
      </c>
      <c r="AB174">
        <v>90.725646999999995</v>
      </c>
      <c r="AC174">
        <v>93.012282999999996</v>
      </c>
      <c r="AD174">
        <v>95.275702999999993</v>
      </c>
      <c r="AE174">
        <v>96.930526999999998</v>
      </c>
      <c r="AF174">
        <v>99.070449999999994</v>
      </c>
      <c r="AG174">
        <v>101.387764</v>
      </c>
      <c r="AH174">
        <v>103.807503</v>
      </c>
      <c r="AI174">
        <v>106.413315</v>
      </c>
      <c r="AJ174" t="s">
        <v>549</v>
      </c>
      <c r="AL174" s="27"/>
      <c r="AM174" s="26"/>
    </row>
    <row r="175" spans="2:39" ht="15" customHeight="1">
      <c r="B175" t="s">
        <v>4077</v>
      </c>
      <c r="C175" t="s">
        <v>4227</v>
      </c>
      <c r="D175" t="s">
        <v>860</v>
      </c>
      <c r="E175" t="s">
        <v>333</v>
      </c>
      <c r="G175">
        <v>0</v>
      </c>
      <c r="H175">
        <v>3.6042939999999999</v>
      </c>
      <c r="I175">
        <v>47.323338</v>
      </c>
      <c r="J175">
        <v>25.081547</v>
      </c>
      <c r="K175">
        <v>36.088225999999999</v>
      </c>
      <c r="L175">
        <v>35.250145000000003</v>
      </c>
      <c r="M175">
        <v>33.467136000000004</v>
      </c>
      <c r="N175">
        <v>32.919186000000003</v>
      </c>
      <c r="O175">
        <v>34.377158999999999</v>
      </c>
      <c r="P175">
        <v>35.893459</v>
      </c>
      <c r="Q175">
        <v>37.667839000000001</v>
      </c>
      <c r="R175">
        <v>39.338538999999997</v>
      </c>
      <c r="S175">
        <v>41.088473999999998</v>
      </c>
      <c r="T175">
        <v>42.883583000000002</v>
      </c>
      <c r="U175">
        <v>44.583351</v>
      </c>
      <c r="V175">
        <v>46.405234999999998</v>
      </c>
      <c r="W175">
        <v>48.237968000000002</v>
      </c>
      <c r="X175">
        <v>50.054909000000002</v>
      </c>
      <c r="Y175">
        <v>51.816090000000003</v>
      </c>
      <c r="Z175">
        <v>53.149906000000001</v>
      </c>
      <c r="AA175">
        <v>54.709114</v>
      </c>
      <c r="AB175">
        <v>56.237555999999998</v>
      </c>
      <c r="AC175">
        <v>57.744278000000001</v>
      </c>
      <c r="AD175">
        <v>59.240203999999999</v>
      </c>
      <c r="AE175">
        <v>60.373123</v>
      </c>
      <c r="AF175">
        <v>61.808743</v>
      </c>
      <c r="AG175">
        <v>63.379292</v>
      </c>
      <c r="AH175">
        <v>65.004767999999999</v>
      </c>
      <c r="AI175">
        <v>66.742683</v>
      </c>
      <c r="AJ175" t="s">
        <v>549</v>
      </c>
      <c r="AL175" s="27"/>
      <c r="AM175" s="26"/>
    </row>
    <row r="176" spans="2:39" ht="15" customHeight="1">
      <c r="B176" t="s">
        <v>4080</v>
      </c>
      <c r="C176" t="s">
        <v>4228</v>
      </c>
      <c r="D176" t="s">
        <v>860</v>
      </c>
      <c r="E176" t="s">
        <v>333</v>
      </c>
      <c r="G176">
        <v>0</v>
      </c>
      <c r="H176">
        <v>0</v>
      </c>
      <c r="I176">
        <v>1.1706829999999999</v>
      </c>
      <c r="J176">
        <v>6.5943160000000001</v>
      </c>
      <c r="K176">
        <v>5.9159930000000003</v>
      </c>
      <c r="L176">
        <v>4.2207160000000004</v>
      </c>
      <c r="M176">
        <v>3.7680630000000002</v>
      </c>
      <c r="N176">
        <v>3.664326</v>
      </c>
      <c r="O176">
        <v>2.497312</v>
      </c>
      <c r="P176">
        <v>3.0966079999999998</v>
      </c>
      <c r="Q176">
        <v>3.723773</v>
      </c>
      <c r="R176">
        <v>5.5370480000000004</v>
      </c>
      <c r="S176">
        <v>7.546837</v>
      </c>
      <c r="T176">
        <v>8.0298370000000006</v>
      </c>
      <c r="U176">
        <v>8.4824219999999997</v>
      </c>
      <c r="V176">
        <v>8.9627379999999999</v>
      </c>
      <c r="W176">
        <v>9.4329149999999995</v>
      </c>
      <c r="X176">
        <v>9.8785399999999992</v>
      </c>
      <c r="Y176">
        <v>10.28767</v>
      </c>
      <c r="Z176">
        <v>10.555084000000001</v>
      </c>
      <c r="AA176">
        <v>10.858917</v>
      </c>
      <c r="AB176">
        <v>11.105093</v>
      </c>
      <c r="AC176">
        <v>11.269012999999999</v>
      </c>
      <c r="AD176">
        <v>11.400671000000001</v>
      </c>
      <c r="AE176">
        <v>11.372805</v>
      </c>
      <c r="AF176">
        <v>11.416981</v>
      </c>
      <c r="AG176">
        <v>11.454242000000001</v>
      </c>
      <c r="AH176">
        <v>11.487852</v>
      </c>
      <c r="AI176">
        <v>11.547215</v>
      </c>
      <c r="AJ176" t="s">
        <v>549</v>
      </c>
    </row>
    <row r="177" spans="2:39" ht="15" customHeight="1">
      <c r="B177" t="s">
        <v>4083</v>
      </c>
      <c r="C177" t="s">
        <v>4229</v>
      </c>
      <c r="D177" t="s">
        <v>860</v>
      </c>
      <c r="E177" t="s">
        <v>333</v>
      </c>
      <c r="G177">
        <v>0</v>
      </c>
      <c r="H177">
        <v>19.187712000000001</v>
      </c>
      <c r="I177">
        <v>25.908698999999999</v>
      </c>
      <c r="J177">
        <v>13.040388</v>
      </c>
      <c r="K177">
        <v>15.988916</v>
      </c>
      <c r="L177">
        <v>14.802597</v>
      </c>
      <c r="M177">
        <v>14.560089</v>
      </c>
      <c r="N177">
        <v>14.628723000000001</v>
      </c>
      <c r="O177">
        <v>15.202605999999999</v>
      </c>
      <c r="P177">
        <v>15.768112</v>
      </c>
      <c r="Q177">
        <v>16.387756</v>
      </c>
      <c r="R177">
        <v>16.958221000000002</v>
      </c>
      <c r="S177">
        <v>17.533294999999999</v>
      </c>
      <c r="T177">
        <v>18.108612000000001</v>
      </c>
      <c r="U177">
        <v>18.654572000000002</v>
      </c>
      <c r="V177">
        <v>19.233153999999999</v>
      </c>
      <c r="W177">
        <v>19.821411000000001</v>
      </c>
      <c r="X177">
        <v>20.831299000000001</v>
      </c>
      <c r="Y177">
        <v>21.736633000000001</v>
      </c>
      <c r="Z177">
        <v>22.211303999999998</v>
      </c>
      <c r="AA177">
        <v>22.786284999999999</v>
      </c>
      <c r="AB177">
        <v>23.382995999999999</v>
      </c>
      <c r="AC177">
        <v>23.998992999999999</v>
      </c>
      <c r="AD177">
        <v>24.634827000000001</v>
      </c>
      <c r="AE177">
        <v>25.184601000000001</v>
      </c>
      <c r="AF177">
        <v>25.844726999999999</v>
      </c>
      <c r="AG177">
        <v>26.55423</v>
      </c>
      <c r="AH177">
        <v>27.314879999999999</v>
      </c>
      <c r="AI177">
        <v>28.123412999999999</v>
      </c>
      <c r="AJ177" t="s">
        <v>549</v>
      </c>
    </row>
    <row r="178" spans="2:39" ht="15" customHeight="1">
      <c r="B178" t="s">
        <v>3923</v>
      </c>
      <c r="C178" t="s">
        <v>4230</v>
      </c>
      <c r="D178" t="s">
        <v>860</v>
      </c>
      <c r="E178" t="s">
        <v>333</v>
      </c>
      <c r="G178">
        <v>0</v>
      </c>
      <c r="H178">
        <v>209.46492000000001</v>
      </c>
      <c r="I178">
        <v>460.13586400000003</v>
      </c>
      <c r="J178">
        <v>229.08583100000001</v>
      </c>
      <c r="K178">
        <v>317.47808800000001</v>
      </c>
      <c r="L178">
        <v>187.26048299999999</v>
      </c>
      <c r="M178">
        <v>214.348862</v>
      </c>
      <c r="N178">
        <v>249.834259</v>
      </c>
      <c r="O178">
        <v>296.81411700000001</v>
      </c>
      <c r="P178">
        <v>319.17443800000001</v>
      </c>
      <c r="Q178">
        <v>339.22967499999999</v>
      </c>
      <c r="R178">
        <v>397.25842299999999</v>
      </c>
      <c r="S178">
        <v>406.20275900000001</v>
      </c>
      <c r="T178">
        <v>413.12435900000003</v>
      </c>
      <c r="U178">
        <v>419.67819200000002</v>
      </c>
      <c r="V178">
        <v>426.31133999999997</v>
      </c>
      <c r="W178">
        <v>432.356964</v>
      </c>
      <c r="X178">
        <v>437.99243200000001</v>
      </c>
      <c r="Y178">
        <v>444.01953099999997</v>
      </c>
      <c r="Z178">
        <v>449.06921399999999</v>
      </c>
      <c r="AA178">
        <v>453.67553700000002</v>
      </c>
      <c r="AB178">
        <v>457.88363600000002</v>
      </c>
      <c r="AC178">
        <v>461.77047700000003</v>
      </c>
      <c r="AD178">
        <v>465.51147500000002</v>
      </c>
      <c r="AE178">
        <v>469.37573200000003</v>
      </c>
      <c r="AF178">
        <v>473.366669</v>
      </c>
      <c r="AG178">
        <v>477.805969</v>
      </c>
      <c r="AH178">
        <v>483.20083599999998</v>
      </c>
      <c r="AI178">
        <v>489.35626200000002</v>
      </c>
      <c r="AJ178" t="s">
        <v>549</v>
      </c>
      <c r="AL178" s="25"/>
      <c r="AM178" s="26"/>
    </row>
    <row r="179" spans="2:39" ht="15" customHeight="1">
      <c r="B179" t="s">
        <v>4077</v>
      </c>
      <c r="C179" t="s">
        <v>4231</v>
      </c>
      <c r="D179" t="s">
        <v>860</v>
      </c>
      <c r="E179" t="s">
        <v>333</v>
      </c>
      <c r="G179">
        <v>0</v>
      </c>
      <c r="H179">
        <v>0</v>
      </c>
      <c r="I179">
        <v>221.829926</v>
      </c>
      <c r="J179">
        <v>120.38294999999999</v>
      </c>
      <c r="K179">
        <v>159.10351600000001</v>
      </c>
      <c r="L179">
        <v>105.838966</v>
      </c>
      <c r="M179">
        <v>123.445007</v>
      </c>
      <c r="N179">
        <v>142.73538199999999</v>
      </c>
      <c r="O179">
        <v>161.134232</v>
      </c>
      <c r="P179">
        <v>178.18235799999999</v>
      </c>
      <c r="Q179">
        <v>193.75765999999999</v>
      </c>
      <c r="R179">
        <v>247.382935</v>
      </c>
      <c r="S179">
        <v>252.203857</v>
      </c>
      <c r="T179">
        <v>255.38964799999999</v>
      </c>
      <c r="U179">
        <v>258.36474600000003</v>
      </c>
      <c r="V179">
        <v>261.22705100000002</v>
      </c>
      <c r="W179">
        <v>263.53198200000003</v>
      </c>
      <c r="X179">
        <v>265.51074199999999</v>
      </c>
      <c r="Y179">
        <v>267.742188</v>
      </c>
      <c r="Z179">
        <v>269.3125</v>
      </c>
      <c r="AA179">
        <v>270.68798800000002</v>
      </c>
      <c r="AB179">
        <v>271.945312</v>
      </c>
      <c r="AC179">
        <v>273.14111300000002</v>
      </c>
      <c r="AD179">
        <v>274.41601600000001</v>
      </c>
      <c r="AE179">
        <v>275.93505900000002</v>
      </c>
      <c r="AF179">
        <v>277.73779300000001</v>
      </c>
      <c r="AG179">
        <v>280.03198200000003</v>
      </c>
      <c r="AH179">
        <v>283.20404100000002</v>
      </c>
      <c r="AI179">
        <v>286.96154799999999</v>
      </c>
      <c r="AJ179" t="s">
        <v>549</v>
      </c>
      <c r="AL179" s="25"/>
      <c r="AM179" s="26"/>
    </row>
    <row r="180" spans="2:39" ht="15" customHeight="1">
      <c r="B180" t="s">
        <v>4080</v>
      </c>
      <c r="C180" t="s">
        <v>4232</v>
      </c>
      <c r="D180" t="s">
        <v>860</v>
      </c>
      <c r="E180" t="s">
        <v>333</v>
      </c>
      <c r="G180">
        <v>0</v>
      </c>
      <c r="H180">
        <v>0</v>
      </c>
      <c r="I180">
        <v>47.794128000000001</v>
      </c>
      <c r="J180">
        <v>34.290160999999998</v>
      </c>
      <c r="K180">
        <v>78.167045999999999</v>
      </c>
      <c r="L180">
        <v>21.906136</v>
      </c>
      <c r="M180">
        <v>29.046921000000001</v>
      </c>
      <c r="N180">
        <v>42.34742</v>
      </c>
      <c r="O180">
        <v>67.976646000000002</v>
      </c>
      <c r="P180">
        <v>70.347549000000001</v>
      </c>
      <c r="Q180">
        <v>71.901809999999998</v>
      </c>
      <c r="R180">
        <v>73.409531000000001</v>
      </c>
      <c r="S180">
        <v>74.759415000000004</v>
      </c>
      <c r="T180">
        <v>75.880463000000006</v>
      </c>
      <c r="U180">
        <v>76.833099000000004</v>
      </c>
      <c r="V180">
        <v>77.983086</v>
      </c>
      <c r="W180">
        <v>79.231110000000001</v>
      </c>
      <c r="X180">
        <v>80.483269000000007</v>
      </c>
      <c r="Y180">
        <v>81.913345000000007</v>
      </c>
      <c r="Z180">
        <v>83.149544000000006</v>
      </c>
      <c r="AA180">
        <v>84.208145000000002</v>
      </c>
      <c r="AB180">
        <v>85.047950999999998</v>
      </c>
      <c r="AC180">
        <v>85.678557999999995</v>
      </c>
      <c r="AD180">
        <v>86.113647</v>
      </c>
      <c r="AE180">
        <v>86.440674000000001</v>
      </c>
      <c r="AF180">
        <v>86.611412000000001</v>
      </c>
      <c r="AG180">
        <v>86.682541000000001</v>
      </c>
      <c r="AH180">
        <v>86.753997999999996</v>
      </c>
      <c r="AI180">
        <v>86.938659999999999</v>
      </c>
      <c r="AJ180" t="s">
        <v>549</v>
      </c>
      <c r="AL180" s="25"/>
      <c r="AM180" s="26"/>
    </row>
    <row r="181" spans="2:39" ht="15" customHeight="1">
      <c r="B181" t="s">
        <v>4083</v>
      </c>
      <c r="C181" t="s">
        <v>4233</v>
      </c>
      <c r="D181" t="s">
        <v>860</v>
      </c>
      <c r="E181" t="s">
        <v>333</v>
      </c>
      <c r="G181">
        <v>0</v>
      </c>
      <c r="H181">
        <v>209.46492000000001</v>
      </c>
      <c r="I181">
        <v>190.51182600000001</v>
      </c>
      <c r="J181">
        <v>74.412719999999993</v>
      </c>
      <c r="K181">
        <v>80.207520000000002</v>
      </c>
      <c r="L181">
        <v>59.515380999999998</v>
      </c>
      <c r="M181">
        <v>61.856934000000003</v>
      </c>
      <c r="N181">
        <v>64.751464999999996</v>
      </c>
      <c r="O181">
        <v>67.703247000000005</v>
      </c>
      <c r="P181">
        <v>70.644531000000001</v>
      </c>
      <c r="Q181">
        <v>73.570189999999997</v>
      </c>
      <c r="R181">
        <v>76.465941999999998</v>
      </c>
      <c r="S181">
        <v>79.239502000000002</v>
      </c>
      <c r="T181">
        <v>81.854247999999998</v>
      </c>
      <c r="U181">
        <v>84.480346999999995</v>
      </c>
      <c r="V181">
        <v>87.101196000000002</v>
      </c>
      <c r="W181">
        <v>89.593872000000005</v>
      </c>
      <c r="X181">
        <v>91.998412999999999</v>
      </c>
      <c r="Y181">
        <v>94.364013999999997</v>
      </c>
      <c r="Z181">
        <v>96.607178000000005</v>
      </c>
      <c r="AA181">
        <v>98.779419000000004</v>
      </c>
      <c r="AB181">
        <v>100.890381</v>
      </c>
      <c r="AC181">
        <v>102.950806</v>
      </c>
      <c r="AD181">
        <v>104.98181200000001</v>
      </c>
      <c r="AE181">
        <v>107</v>
      </c>
      <c r="AF181">
        <v>109.017456</v>
      </c>
      <c r="AG181">
        <v>111.091431</v>
      </c>
      <c r="AH181">
        <v>113.24279799999999</v>
      </c>
      <c r="AI181">
        <v>115.45605500000001</v>
      </c>
      <c r="AJ181" t="s">
        <v>549</v>
      </c>
      <c r="AL181" s="25"/>
      <c r="AM181" s="26"/>
    </row>
    <row r="182" spans="2:39" ht="15" customHeight="1">
      <c r="B182" t="s">
        <v>3926</v>
      </c>
      <c r="C182" t="s">
        <v>4234</v>
      </c>
      <c r="D182" t="s">
        <v>860</v>
      </c>
      <c r="E182" t="s">
        <v>333</v>
      </c>
      <c r="G182">
        <v>0.79372399999999999</v>
      </c>
      <c r="H182">
        <v>12.980262</v>
      </c>
      <c r="I182">
        <v>13.87327</v>
      </c>
      <c r="J182">
        <v>26.350292</v>
      </c>
      <c r="K182">
        <v>34.025683999999998</v>
      </c>
      <c r="L182">
        <v>23.44116</v>
      </c>
      <c r="M182">
        <v>23.946943000000001</v>
      </c>
      <c r="N182">
        <v>7.5498479999999999</v>
      </c>
      <c r="O182">
        <v>10.049531999999999</v>
      </c>
      <c r="P182">
        <v>12.750522999999999</v>
      </c>
      <c r="Q182">
        <v>15.652850000000001</v>
      </c>
      <c r="R182">
        <v>19.172958000000001</v>
      </c>
      <c r="S182">
        <v>21.966609999999999</v>
      </c>
      <c r="T182">
        <v>24.430050000000001</v>
      </c>
      <c r="U182">
        <v>26.608149000000001</v>
      </c>
      <c r="V182">
        <v>29.806080000000001</v>
      </c>
      <c r="W182">
        <v>31.115946000000001</v>
      </c>
      <c r="X182">
        <v>32.410407999999997</v>
      </c>
      <c r="Y182">
        <v>32.874062000000002</v>
      </c>
      <c r="Z182">
        <v>33.091309000000003</v>
      </c>
      <c r="AA182">
        <v>35.272255000000001</v>
      </c>
      <c r="AB182">
        <v>35.527016000000003</v>
      </c>
      <c r="AC182">
        <v>34.892966999999999</v>
      </c>
      <c r="AD182">
        <v>34.265090999999998</v>
      </c>
      <c r="AE182">
        <v>33.642463999999997</v>
      </c>
      <c r="AF182">
        <v>33.005409</v>
      </c>
      <c r="AG182">
        <v>32.366652999999999</v>
      </c>
      <c r="AH182">
        <v>31.752213000000001</v>
      </c>
      <c r="AI182">
        <v>31.186401</v>
      </c>
      <c r="AJ182" s="91">
        <v>0.14000000000000001</v>
      </c>
      <c r="AL182" s="25"/>
      <c r="AM182" s="26"/>
    </row>
    <row r="183" spans="2:39" ht="15" customHeight="1">
      <c r="B183" t="s">
        <v>4077</v>
      </c>
      <c r="C183" t="s">
        <v>4235</v>
      </c>
      <c r="D183" t="s">
        <v>860</v>
      </c>
      <c r="E183" t="s">
        <v>333</v>
      </c>
      <c r="G183">
        <v>0.79372399999999999</v>
      </c>
      <c r="H183">
        <v>7.4462910000000004</v>
      </c>
      <c r="I183">
        <v>10.540979</v>
      </c>
      <c r="J183">
        <v>9.1241839999999996</v>
      </c>
      <c r="K183">
        <v>8.5874229999999994</v>
      </c>
      <c r="L183">
        <v>6.9385599999999998</v>
      </c>
      <c r="M183">
        <v>7.4051960000000001</v>
      </c>
      <c r="N183">
        <v>4.6872920000000002</v>
      </c>
      <c r="O183">
        <v>5.5550129999999998</v>
      </c>
      <c r="P183">
        <v>6.4856889999999998</v>
      </c>
      <c r="Q183">
        <v>7.4760400000000002</v>
      </c>
      <c r="R183">
        <v>8.5032789999999991</v>
      </c>
      <c r="S183">
        <v>9.4984909999999996</v>
      </c>
      <c r="T183">
        <v>10.436935999999999</v>
      </c>
      <c r="U183">
        <v>11.300264</v>
      </c>
      <c r="V183">
        <v>12.071911</v>
      </c>
      <c r="W183">
        <v>13.071901</v>
      </c>
      <c r="X183">
        <v>14.14739</v>
      </c>
      <c r="Y183">
        <v>14.482977</v>
      </c>
      <c r="Z183">
        <v>14.647125000000001</v>
      </c>
      <c r="AA183">
        <v>14.705292</v>
      </c>
      <c r="AB183">
        <v>14.677673</v>
      </c>
      <c r="AC183">
        <v>14.582153</v>
      </c>
      <c r="AD183">
        <v>14.438843</v>
      </c>
      <c r="AE183">
        <v>14.260223</v>
      </c>
      <c r="AF183">
        <v>14.050934</v>
      </c>
      <c r="AG183">
        <v>13.821960000000001</v>
      </c>
      <c r="AH183">
        <v>13.586792000000001</v>
      </c>
      <c r="AI183">
        <v>13.356964</v>
      </c>
      <c r="AJ183" s="91">
        <v>0.106</v>
      </c>
      <c r="AL183" s="25"/>
      <c r="AM183" s="26"/>
    </row>
    <row r="184" spans="2:39" ht="15" customHeight="1">
      <c r="B184" t="s">
        <v>4080</v>
      </c>
      <c r="C184" t="s">
        <v>4236</v>
      </c>
      <c r="D184" t="s">
        <v>860</v>
      </c>
      <c r="E184" t="s">
        <v>333</v>
      </c>
      <c r="G184">
        <v>0</v>
      </c>
      <c r="H184">
        <v>0</v>
      </c>
      <c r="I184">
        <v>0.42932500000000001</v>
      </c>
      <c r="J184">
        <v>14.579053</v>
      </c>
      <c r="K184">
        <v>24.163519000000001</v>
      </c>
      <c r="L184">
        <v>14.927294</v>
      </c>
      <c r="M184">
        <v>14.637105999999999</v>
      </c>
      <c r="N184">
        <v>0.63064600000000004</v>
      </c>
      <c r="O184">
        <v>1.9469030000000001</v>
      </c>
      <c r="P184">
        <v>3.405764</v>
      </c>
      <c r="Q184">
        <v>4.9879540000000002</v>
      </c>
      <c r="R184">
        <v>6.6358100000000002</v>
      </c>
      <c r="S184">
        <v>8.1877010000000006</v>
      </c>
      <c r="T184">
        <v>9.5605790000000006</v>
      </c>
      <c r="U184">
        <v>10.737700999999999</v>
      </c>
      <c r="V184">
        <v>13.039307000000001</v>
      </c>
      <c r="W184">
        <v>13.238830999999999</v>
      </c>
      <c r="X184">
        <v>13.362273999999999</v>
      </c>
      <c r="Y184">
        <v>13.415436</v>
      </c>
      <c r="Z184">
        <v>13.404968</v>
      </c>
      <c r="AA184">
        <v>15.479445999999999</v>
      </c>
      <c r="AB184">
        <v>15.727722</v>
      </c>
      <c r="AC184">
        <v>15.166382</v>
      </c>
      <c r="AD184">
        <v>14.668182</v>
      </c>
      <c r="AE184">
        <v>14.217926</v>
      </c>
      <c r="AF184">
        <v>13.793549000000001</v>
      </c>
      <c r="AG184">
        <v>13.395325</v>
      </c>
      <c r="AH184">
        <v>13.034515000000001</v>
      </c>
      <c r="AI184">
        <v>12.721436000000001</v>
      </c>
      <c r="AJ184" t="s">
        <v>549</v>
      </c>
      <c r="AL184" s="25"/>
      <c r="AM184" s="26"/>
    </row>
    <row r="185" spans="2:39" ht="15" customHeight="1">
      <c r="B185" t="s">
        <v>4083</v>
      </c>
      <c r="C185" t="s">
        <v>4237</v>
      </c>
      <c r="D185" t="s">
        <v>860</v>
      </c>
      <c r="E185" t="s">
        <v>333</v>
      </c>
      <c r="G185">
        <v>0</v>
      </c>
      <c r="H185">
        <v>5.5339710000000002</v>
      </c>
      <c r="I185">
        <v>2.9029660000000002</v>
      </c>
      <c r="J185">
        <v>2.6470570000000002</v>
      </c>
      <c r="K185">
        <v>1.2747409999999999</v>
      </c>
      <c r="L185">
        <v>1.5753060000000001</v>
      </c>
      <c r="M185">
        <v>1.9046419999999999</v>
      </c>
      <c r="N185">
        <v>2.2319100000000001</v>
      </c>
      <c r="O185">
        <v>2.5476160000000001</v>
      </c>
      <c r="P185">
        <v>2.8590689999999999</v>
      </c>
      <c r="Q185">
        <v>3.1888550000000002</v>
      </c>
      <c r="R185">
        <v>4.0338690000000001</v>
      </c>
      <c r="S185">
        <v>4.2804180000000001</v>
      </c>
      <c r="T185">
        <v>4.4325330000000003</v>
      </c>
      <c r="U185">
        <v>4.5701830000000001</v>
      </c>
      <c r="V185">
        <v>4.6948619999999996</v>
      </c>
      <c r="W185">
        <v>4.8052140000000003</v>
      </c>
      <c r="X185">
        <v>4.9007420000000002</v>
      </c>
      <c r="Y185">
        <v>4.9756470000000004</v>
      </c>
      <c r="Z185">
        <v>5.0392150000000004</v>
      </c>
      <c r="AA185">
        <v>5.0875170000000001</v>
      </c>
      <c r="AB185">
        <v>5.1216200000000001</v>
      </c>
      <c r="AC185">
        <v>5.1444320000000001</v>
      </c>
      <c r="AD185">
        <v>5.1580659999999998</v>
      </c>
      <c r="AE185">
        <v>5.1643140000000001</v>
      </c>
      <c r="AF185">
        <v>5.160927</v>
      </c>
      <c r="AG185">
        <v>5.1493679999999999</v>
      </c>
      <c r="AH185">
        <v>5.1309050000000003</v>
      </c>
      <c r="AI185">
        <v>5.1080019999999999</v>
      </c>
      <c r="AJ185" t="s">
        <v>549</v>
      </c>
      <c r="AL185" s="25"/>
      <c r="AM185" s="26"/>
    </row>
    <row r="186" spans="2:39" ht="15" customHeight="1">
      <c r="B186" t="s">
        <v>3929</v>
      </c>
      <c r="C186" t="s">
        <v>4238</v>
      </c>
      <c r="D186" t="s">
        <v>860</v>
      </c>
      <c r="E186" t="s">
        <v>333</v>
      </c>
      <c r="G186">
        <v>0</v>
      </c>
      <c r="H186">
        <v>8.2998980000000007</v>
      </c>
      <c r="I186">
        <v>38.095581000000003</v>
      </c>
      <c r="J186">
        <v>52.605324000000003</v>
      </c>
      <c r="K186">
        <v>38.831344999999999</v>
      </c>
      <c r="L186">
        <v>36.263339999999999</v>
      </c>
      <c r="M186">
        <v>38.536208999999999</v>
      </c>
      <c r="N186">
        <v>37.579514000000003</v>
      </c>
      <c r="O186">
        <v>40.607680999999999</v>
      </c>
      <c r="P186">
        <v>43.308140000000002</v>
      </c>
      <c r="Q186">
        <v>45.546779999999998</v>
      </c>
      <c r="R186">
        <v>51.024161999999997</v>
      </c>
      <c r="S186">
        <v>55.126358000000003</v>
      </c>
      <c r="T186">
        <v>55.12912</v>
      </c>
      <c r="U186">
        <v>55.547545999999997</v>
      </c>
      <c r="V186">
        <v>56.460537000000002</v>
      </c>
      <c r="W186">
        <v>57.931061</v>
      </c>
      <c r="X186">
        <v>57.521850999999998</v>
      </c>
      <c r="Y186">
        <v>61.387970000000003</v>
      </c>
      <c r="Z186">
        <v>62.124954000000002</v>
      </c>
      <c r="AA186">
        <v>63.149524999999997</v>
      </c>
      <c r="AB186">
        <v>64.233458999999996</v>
      </c>
      <c r="AC186">
        <v>65.384048000000007</v>
      </c>
      <c r="AD186">
        <v>66.553618999999998</v>
      </c>
      <c r="AE186">
        <v>67.687691000000001</v>
      </c>
      <c r="AF186">
        <v>68.894240999999994</v>
      </c>
      <c r="AG186">
        <v>70.257583999999994</v>
      </c>
      <c r="AH186">
        <v>71.682845999999998</v>
      </c>
      <c r="AI186">
        <v>73.041831999999999</v>
      </c>
      <c r="AJ186" t="s">
        <v>549</v>
      </c>
      <c r="AL186" s="25"/>
      <c r="AM186" s="26"/>
    </row>
    <row r="187" spans="2:39" ht="15" customHeight="1">
      <c r="B187" t="s">
        <v>4077</v>
      </c>
      <c r="C187" t="s">
        <v>4239</v>
      </c>
      <c r="D187" t="s">
        <v>860</v>
      </c>
      <c r="E187" t="s">
        <v>333</v>
      </c>
      <c r="G187">
        <v>0</v>
      </c>
      <c r="H187">
        <v>0</v>
      </c>
      <c r="I187">
        <v>2.1184859999999999</v>
      </c>
      <c r="J187">
        <v>14.333235</v>
      </c>
      <c r="K187">
        <v>8.4892459999999996</v>
      </c>
      <c r="L187">
        <v>9.3029770000000003</v>
      </c>
      <c r="M187">
        <v>11.527939</v>
      </c>
      <c r="N187">
        <v>13.043364</v>
      </c>
      <c r="O187">
        <v>15.177201</v>
      </c>
      <c r="P187">
        <v>17.062756</v>
      </c>
      <c r="Q187">
        <v>18.632449999999999</v>
      </c>
      <c r="R187">
        <v>23.383787000000002</v>
      </c>
      <c r="S187">
        <v>26.739440999999999</v>
      </c>
      <c r="T187">
        <v>26.429901000000001</v>
      </c>
      <c r="U187">
        <v>26.310669000000001</v>
      </c>
      <c r="V187">
        <v>26.42334</v>
      </c>
      <c r="W187">
        <v>26.262481999999999</v>
      </c>
      <c r="X187">
        <v>25.816986</v>
      </c>
      <c r="Y187">
        <v>29.670959</v>
      </c>
      <c r="Z187">
        <v>30.239594</v>
      </c>
      <c r="AA187">
        <v>31.060184</v>
      </c>
      <c r="AB187">
        <v>31.933064000000002</v>
      </c>
      <c r="AC187">
        <v>32.858215000000001</v>
      </c>
      <c r="AD187">
        <v>33.782725999999997</v>
      </c>
      <c r="AE187">
        <v>34.653114000000002</v>
      </c>
      <c r="AF187">
        <v>35.545791999999999</v>
      </c>
      <c r="AG187">
        <v>36.475109000000003</v>
      </c>
      <c r="AH187">
        <v>37.396743999999998</v>
      </c>
      <c r="AI187">
        <v>38.194510999999999</v>
      </c>
      <c r="AJ187" t="s">
        <v>549</v>
      </c>
      <c r="AL187" s="25"/>
      <c r="AM187" s="26"/>
    </row>
    <row r="188" spans="2:39" ht="15" customHeight="1">
      <c r="B188" t="s">
        <v>4080</v>
      </c>
      <c r="C188" t="s">
        <v>4240</v>
      </c>
      <c r="D188" t="s">
        <v>860</v>
      </c>
      <c r="E188" t="s">
        <v>333</v>
      </c>
      <c r="G188">
        <v>0</v>
      </c>
      <c r="H188">
        <v>0</v>
      </c>
      <c r="I188">
        <v>2.6404640000000001</v>
      </c>
      <c r="J188">
        <v>8.6513419999999996</v>
      </c>
      <c r="K188">
        <v>8.5475119999999993</v>
      </c>
      <c r="L188">
        <v>5.0834099999999998</v>
      </c>
      <c r="M188">
        <v>4.9653910000000003</v>
      </c>
      <c r="N188">
        <v>2.3322020000000001</v>
      </c>
      <c r="O188">
        <v>3.053315</v>
      </c>
      <c r="P188">
        <v>3.8036720000000002</v>
      </c>
      <c r="Q188">
        <v>4.5707329999999997</v>
      </c>
      <c r="R188">
        <v>5.3463390000000004</v>
      </c>
      <c r="S188">
        <v>6.1272130000000002</v>
      </c>
      <c r="T188">
        <v>6.8328249999999997</v>
      </c>
      <c r="U188">
        <v>7.5031720000000002</v>
      </c>
      <c r="V188">
        <v>8.1220660000000002</v>
      </c>
      <c r="W188">
        <v>9.6340640000000004</v>
      </c>
      <c r="X188">
        <v>9.7615359999999995</v>
      </c>
      <c r="Y188">
        <v>9.8415529999999993</v>
      </c>
      <c r="Z188">
        <v>9.8936919999999997</v>
      </c>
      <c r="AA188">
        <v>9.9146879999999999</v>
      </c>
      <c r="AB188">
        <v>9.9091640000000005</v>
      </c>
      <c r="AC188">
        <v>9.8867650000000005</v>
      </c>
      <c r="AD188">
        <v>9.8553010000000008</v>
      </c>
      <c r="AE188">
        <v>9.8242189999999994</v>
      </c>
      <c r="AF188">
        <v>9.8048400000000004</v>
      </c>
      <c r="AG188">
        <v>9.8116149999999998</v>
      </c>
      <c r="AH188">
        <v>9.8472600000000003</v>
      </c>
      <c r="AI188">
        <v>9.9160160000000008</v>
      </c>
      <c r="AJ188" t="s">
        <v>549</v>
      </c>
      <c r="AL188" s="25"/>
      <c r="AM188" s="26"/>
    </row>
    <row r="189" spans="2:39" ht="15" customHeight="1">
      <c r="B189" t="s">
        <v>4083</v>
      </c>
      <c r="C189" t="s">
        <v>4241</v>
      </c>
      <c r="D189" t="s">
        <v>860</v>
      </c>
      <c r="E189" t="s">
        <v>333</v>
      </c>
      <c r="G189">
        <v>0</v>
      </c>
      <c r="H189">
        <v>8.2998980000000007</v>
      </c>
      <c r="I189">
        <v>33.336632000000002</v>
      </c>
      <c r="J189">
        <v>29.620747000000001</v>
      </c>
      <c r="K189">
        <v>21.794585999999999</v>
      </c>
      <c r="L189">
        <v>21.876953</v>
      </c>
      <c r="M189">
        <v>22.042877000000001</v>
      </c>
      <c r="N189">
        <v>22.203949000000001</v>
      </c>
      <c r="O189">
        <v>22.377167</v>
      </c>
      <c r="P189">
        <v>22.441711000000002</v>
      </c>
      <c r="Q189">
        <v>22.343596999999999</v>
      </c>
      <c r="R189">
        <v>22.294036999999999</v>
      </c>
      <c r="S189">
        <v>22.259705</v>
      </c>
      <c r="T189">
        <v>21.866394</v>
      </c>
      <c r="U189">
        <v>21.733703999999999</v>
      </c>
      <c r="V189">
        <v>21.915130999999999</v>
      </c>
      <c r="W189">
        <v>22.034514999999999</v>
      </c>
      <c r="X189">
        <v>21.943328999999999</v>
      </c>
      <c r="Y189">
        <v>21.875457999999998</v>
      </c>
      <c r="Z189">
        <v>21.991669000000002</v>
      </c>
      <c r="AA189">
        <v>22.174651999999998</v>
      </c>
      <c r="AB189">
        <v>22.391235000000002</v>
      </c>
      <c r="AC189">
        <v>22.639068999999999</v>
      </c>
      <c r="AD189">
        <v>22.915588</v>
      </c>
      <c r="AE189">
        <v>23.210357999999999</v>
      </c>
      <c r="AF189">
        <v>23.543610000000001</v>
      </c>
      <c r="AG189">
        <v>23.970856000000001</v>
      </c>
      <c r="AH189">
        <v>24.438842999999999</v>
      </c>
      <c r="AI189">
        <v>24.931304999999998</v>
      </c>
      <c r="AJ189" t="s">
        <v>549</v>
      </c>
      <c r="AL189" s="25"/>
      <c r="AM189" s="26"/>
    </row>
    <row r="190" spans="2:39" ht="15" customHeight="1">
      <c r="B190" t="s">
        <v>3932</v>
      </c>
      <c r="C190" t="s">
        <v>4242</v>
      </c>
      <c r="D190" t="s">
        <v>860</v>
      </c>
      <c r="E190" t="s">
        <v>333</v>
      </c>
      <c r="G190">
        <v>1.548062</v>
      </c>
      <c r="H190">
        <v>0.40694900000000001</v>
      </c>
      <c r="I190">
        <v>4.8166710000000004</v>
      </c>
      <c r="J190">
        <v>20.534969</v>
      </c>
      <c r="K190">
        <v>32.079707999999997</v>
      </c>
      <c r="L190">
        <v>20.609804</v>
      </c>
      <c r="M190">
        <v>20.630108</v>
      </c>
      <c r="N190">
        <v>13.326860999999999</v>
      </c>
      <c r="O190">
        <v>15.014462</v>
      </c>
      <c r="P190">
        <v>14.232529</v>
      </c>
      <c r="Q190">
        <v>11.986039</v>
      </c>
      <c r="R190">
        <v>15.703169000000001</v>
      </c>
      <c r="S190">
        <v>17.806175</v>
      </c>
      <c r="T190">
        <v>18.755282999999999</v>
      </c>
      <c r="U190">
        <v>21.919620999999999</v>
      </c>
      <c r="V190">
        <v>21.439056000000001</v>
      </c>
      <c r="W190">
        <v>20.925242999999998</v>
      </c>
      <c r="X190">
        <v>21.061748999999999</v>
      </c>
      <c r="Y190">
        <v>21.5837</v>
      </c>
      <c r="Z190">
        <v>22.559345</v>
      </c>
      <c r="AA190">
        <v>23.275272000000001</v>
      </c>
      <c r="AB190">
        <v>23.497261000000002</v>
      </c>
      <c r="AC190">
        <v>23.522503</v>
      </c>
      <c r="AD190">
        <v>23.249434999999998</v>
      </c>
      <c r="AE190">
        <v>22.661169000000001</v>
      </c>
      <c r="AF190">
        <v>22.079357000000002</v>
      </c>
      <c r="AG190">
        <v>21.822834</v>
      </c>
      <c r="AH190">
        <v>21.902353000000002</v>
      </c>
      <c r="AI190">
        <v>22.206213000000002</v>
      </c>
      <c r="AJ190" s="91">
        <v>0.1</v>
      </c>
      <c r="AL190" s="25"/>
      <c r="AM190" s="26"/>
    </row>
    <row r="191" spans="2:39" ht="15" customHeight="1">
      <c r="B191" t="s">
        <v>4077</v>
      </c>
      <c r="C191" t="s">
        <v>4243</v>
      </c>
      <c r="D191" t="s">
        <v>860</v>
      </c>
      <c r="E191" t="s">
        <v>333</v>
      </c>
      <c r="G191">
        <v>0</v>
      </c>
      <c r="H191">
        <v>0</v>
      </c>
      <c r="I191">
        <v>0</v>
      </c>
      <c r="J191">
        <v>10.911906999999999</v>
      </c>
      <c r="K191">
        <v>16.296938000000001</v>
      </c>
      <c r="L191">
        <v>10.302027000000001</v>
      </c>
      <c r="M191">
        <v>10.519545000000001</v>
      </c>
      <c r="N191">
        <v>7.0495219999999996</v>
      </c>
      <c r="O191">
        <v>8.0902919999999998</v>
      </c>
      <c r="P191">
        <v>7.8387279999999997</v>
      </c>
      <c r="Q191">
        <v>6.8081899999999997</v>
      </c>
      <c r="R191">
        <v>7.5327210000000004</v>
      </c>
      <c r="S191">
        <v>8.5408380000000008</v>
      </c>
      <c r="T191">
        <v>9.3576350000000001</v>
      </c>
      <c r="U191">
        <v>12.303055000000001</v>
      </c>
      <c r="V191">
        <v>12.014191</v>
      </c>
      <c r="W191">
        <v>11.662108999999999</v>
      </c>
      <c r="X191">
        <v>11.604355</v>
      </c>
      <c r="Y191">
        <v>11.726746</v>
      </c>
      <c r="Z191">
        <v>12.056839</v>
      </c>
      <c r="AA191">
        <v>12.26825</v>
      </c>
      <c r="AB191">
        <v>12.228882</v>
      </c>
      <c r="AC191">
        <v>12.117050000000001</v>
      </c>
      <c r="AD191">
        <v>11.890594</v>
      </c>
      <c r="AE191">
        <v>11.539612</v>
      </c>
      <c r="AF191">
        <v>11.207397</v>
      </c>
      <c r="AG191">
        <v>11.077102999999999</v>
      </c>
      <c r="AH191">
        <v>11.135910000000001</v>
      </c>
      <c r="AI191">
        <v>11.343048</v>
      </c>
      <c r="AJ191" t="s">
        <v>549</v>
      </c>
      <c r="AL191" s="25"/>
      <c r="AM191" s="26"/>
    </row>
    <row r="192" spans="2:39" ht="15" customHeight="1">
      <c r="B192" t="s">
        <v>4080</v>
      </c>
      <c r="C192" t="s">
        <v>4244</v>
      </c>
      <c r="D192" t="s">
        <v>860</v>
      </c>
      <c r="E192" t="s">
        <v>333</v>
      </c>
      <c r="G192">
        <v>0</v>
      </c>
      <c r="H192">
        <v>0</v>
      </c>
      <c r="I192">
        <v>4.2203200000000001</v>
      </c>
      <c r="J192">
        <v>8.9817909999999994</v>
      </c>
      <c r="K192">
        <v>15.300864000000001</v>
      </c>
      <c r="L192">
        <v>9.8738729999999997</v>
      </c>
      <c r="M192">
        <v>9.6676289999999998</v>
      </c>
      <c r="N192">
        <v>5.8619880000000002</v>
      </c>
      <c r="O192">
        <v>6.5125869999999999</v>
      </c>
      <c r="P192">
        <v>6.0127410000000001</v>
      </c>
      <c r="Q192">
        <v>4.8427749999999996</v>
      </c>
      <c r="R192">
        <v>7.8420709999999998</v>
      </c>
      <c r="S192">
        <v>8.9356120000000008</v>
      </c>
      <c r="T192">
        <v>9.0690570000000008</v>
      </c>
      <c r="U192">
        <v>9.2871439999999996</v>
      </c>
      <c r="V192">
        <v>9.1031060000000004</v>
      </c>
      <c r="W192">
        <v>8.948658</v>
      </c>
      <c r="X192">
        <v>9.1422129999999999</v>
      </c>
      <c r="Y192">
        <v>9.5360320000000005</v>
      </c>
      <c r="Z192">
        <v>10.170254999999999</v>
      </c>
      <c r="AA192">
        <v>10.665497</v>
      </c>
      <c r="AB192">
        <v>10.922416999999999</v>
      </c>
      <c r="AC192">
        <v>11.056387000000001</v>
      </c>
      <c r="AD192">
        <v>11.009218000000001</v>
      </c>
      <c r="AE192">
        <v>10.773937999999999</v>
      </c>
      <c r="AF192">
        <v>10.526306</v>
      </c>
      <c r="AG192">
        <v>10.397843999999999</v>
      </c>
      <c r="AH192">
        <v>10.412478</v>
      </c>
      <c r="AI192">
        <v>10.500457000000001</v>
      </c>
      <c r="AJ192" t="s">
        <v>549</v>
      </c>
      <c r="AL192" s="25"/>
      <c r="AM192" s="26"/>
    </row>
    <row r="193" spans="2:39" ht="15" customHeight="1">
      <c r="B193" t="s">
        <v>4083</v>
      </c>
      <c r="C193" t="s">
        <v>4245</v>
      </c>
      <c r="D193" t="s">
        <v>860</v>
      </c>
      <c r="E193" t="s">
        <v>333</v>
      </c>
      <c r="G193">
        <v>1.548062</v>
      </c>
      <c r="H193">
        <v>0.40694900000000001</v>
      </c>
      <c r="I193">
        <v>0.59635099999999996</v>
      </c>
      <c r="J193">
        <v>0.64127100000000004</v>
      </c>
      <c r="K193">
        <v>0.481906</v>
      </c>
      <c r="L193">
        <v>0.43390400000000001</v>
      </c>
      <c r="M193">
        <v>0.44293300000000002</v>
      </c>
      <c r="N193">
        <v>0.41535100000000003</v>
      </c>
      <c r="O193">
        <v>0.41158400000000001</v>
      </c>
      <c r="P193">
        <v>0.38105899999999998</v>
      </c>
      <c r="Q193">
        <v>0.33507399999999998</v>
      </c>
      <c r="R193">
        <v>0.32837699999999997</v>
      </c>
      <c r="S193">
        <v>0.32972499999999999</v>
      </c>
      <c r="T193">
        <v>0.32858900000000002</v>
      </c>
      <c r="U193">
        <v>0.32942300000000002</v>
      </c>
      <c r="V193">
        <v>0.32175900000000002</v>
      </c>
      <c r="W193">
        <v>0.31447599999999998</v>
      </c>
      <c r="X193">
        <v>0.31518099999999999</v>
      </c>
      <c r="Y193">
        <v>0.32092300000000001</v>
      </c>
      <c r="Z193">
        <v>0.33225300000000002</v>
      </c>
      <c r="AA193">
        <v>0.34152500000000002</v>
      </c>
      <c r="AB193">
        <v>0.34596300000000002</v>
      </c>
      <c r="AC193">
        <v>0.34906500000000001</v>
      </c>
      <c r="AD193">
        <v>0.34962300000000002</v>
      </c>
      <c r="AE193">
        <v>0.34761999999999998</v>
      </c>
      <c r="AF193">
        <v>0.34565400000000002</v>
      </c>
      <c r="AG193">
        <v>0.347887</v>
      </c>
      <c r="AH193">
        <v>0.35396300000000003</v>
      </c>
      <c r="AI193">
        <v>0.36270599999999997</v>
      </c>
      <c r="AJ193" s="91">
        <v>-5.0999999999999997E-2</v>
      </c>
      <c r="AL193" s="25"/>
      <c r="AM193" s="26"/>
    </row>
    <row r="194" spans="2:39" ht="15" customHeight="1" thickBot="1">
      <c r="B194" t="s">
        <v>3935</v>
      </c>
      <c r="C194" t="s">
        <v>4246</v>
      </c>
      <c r="D194" t="s">
        <v>860</v>
      </c>
      <c r="E194" t="s">
        <v>333</v>
      </c>
      <c r="G194">
        <v>42.537201000000003</v>
      </c>
      <c r="H194">
        <v>46.682068000000001</v>
      </c>
      <c r="I194">
        <v>72.607048000000006</v>
      </c>
      <c r="J194">
        <v>53.570805</v>
      </c>
      <c r="K194">
        <v>52.307175000000001</v>
      </c>
      <c r="L194">
        <v>46.307720000000003</v>
      </c>
      <c r="M194">
        <v>46.639373999999997</v>
      </c>
      <c r="N194">
        <v>44.061912999999997</v>
      </c>
      <c r="O194">
        <v>45.929980999999998</v>
      </c>
      <c r="P194">
        <v>48.113509999999998</v>
      </c>
      <c r="Q194">
        <v>50.033737000000002</v>
      </c>
      <c r="R194">
        <v>51.740509000000003</v>
      </c>
      <c r="S194">
        <v>53.489006000000003</v>
      </c>
      <c r="T194">
        <v>55.207909000000001</v>
      </c>
      <c r="U194">
        <v>56.873610999999997</v>
      </c>
      <c r="V194">
        <v>58.480736</v>
      </c>
      <c r="W194">
        <v>60.160851000000001</v>
      </c>
      <c r="X194">
        <v>63.030822999999998</v>
      </c>
      <c r="Y194">
        <v>64.656334000000001</v>
      </c>
      <c r="Z194">
        <v>66.313468999999998</v>
      </c>
      <c r="AA194">
        <v>67.954903000000002</v>
      </c>
      <c r="AB194">
        <v>69.566649999999996</v>
      </c>
      <c r="AC194">
        <v>71.175880000000006</v>
      </c>
      <c r="AD194">
        <v>72.77655</v>
      </c>
      <c r="AE194">
        <v>74.328766000000002</v>
      </c>
      <c r="AF194">
        <v>75.799423000000004</v>
      </c>
      <c r="AG194">
        <v>77.223754999999997</v>
      </c>
      <c r="AH194">
        <v>78.564887999999996</v>
      </c>
      <c r="AI194">
        <v>79.808670000000006</v>
      </c>
      <c r="AJ194" s="91">
        <v>2.3E-2</v>
      </c>
    </row>
    <row r="195" spans="2:39" ht="15" customHeight="1">
      <c r="B195" t="s">
        <v>4077</v>
      </c>
      <c r="C195" t="s">
        <v>4247</v>
      </c>
      <c r="D195" t="s">
        <v>860</v>
      </c>
      <c r="E195" t="s">
        <v>333</v>
      </c>
      <c r="G195">
        <v>17.589843999999999</v>
      </c>
      <c r="H195">
        <v>37.309508999999998</v>
      </c>
      <c r="I195">
        <v>48.998595999999999</v>
      </c>
      <c r="J195">
        <v>37.353088</v>
      </c>
      <c r="K195">
        <v>35.851115999999998</v>
      </c>
      <c r="L195">
        <v>30.517347000000001</v>
      </c>
      <c r="M195">
        <v>29.273925999999999</v>
      </c>
      <c r="N195">
        <v>27.503081999999999</v>
      </c>
      <c r="O195">
        <v>28.547916000000001</v>
      </c>
      <c r="P195">
        <v>29.790039</v>
      </c>
      <c r="Q195">
        <v>30.867187999999999</v>
      </c>
      <c r="R195">
        <v>31.817748999999999</v>
      </c>
      <c r="S195">
        <v>32.78302</v>
      </c>
      <c r="T195">
        <v>33.770935000000001</v>
      </c>
      <c r="U195">
        <v>34.748168999999997</v>
      </c>
      <c r="V195">
        <v>35.713684000000001</v>
      </c>
      <c r="W195">
        <v>36.717224000000002</v>
      </c>
      <c r="X195">
        <v>37.763184000000003</v>
      </c>
      <c r="Y195">
        <v>38.828978999999997</v>
      </c>
      <c r="Z195">
        <v>39.938170999999997</v>
      </c>
      <c r="AA195">
        <v>41.061278999999999</v>
      </c>
      <c r="AB195">
        <v>42.187012000000003</v>
      </c>
      <c r="AC195">
        <v>43.312927000000002</v>
      </c>
      <c r="AD195">
        <v>44.426940999999999</v>
      </c>
      <c r="AE195">
        <v>45.539856</v>
      </c>
      <c r="AF195">
        <v>46.608459000000003</v>
      </c>
      <c r="AG195">
        <v>47.610962000000001</v>
      </c>
      <c r="AH195">
        <v>48.541809000000001</v>
      </c>
      <c r="AI195">
        <v>49.383423000000001</v>
      </c>
      <c r="AJ195" s="91">
        <v>3.7999999999999999E-2</v>
      </c>
      <c r="AL195" s="46"/>
      <c r="AM195" s="46"/>
    </row>
    <row r="196" spans="2:39" ht="15" customHeight="1">
      <c r="B196" t="s">
        <v>4080</v>
      </c>
      <c r="C196" t="s">
        <v>4248</v>
      </c>
      <c r="D196" t="s">
        <v>860</v>
      </c>
      <c r="E196" t="s">
        <v>333</v>
      </c>
      <c r="G196">
        <v>0</v>
      </c>
      <c r="H196">
        <v>0</v>
      </c>
      <c r="I196">
        <v>8.5974660000000007</v>
      </c>
      <c r="J196">
        <v>5.9324389999999996</v>
      </c>
      <c r="K196">
        <v>4.411505</v>
      </c>
      <c r="L196">
        <v>4.3788140000000002</v>
      </c>
      <c r="M196">
        <v>5.8503109999999996</v>
      </c>
      <c r="N196">
        <v>4.9938890000000002</v>
      </c>
      <c r="O196">
        <v>5.3139500000000002</v>
      </c>
      <c r="P196">
        <v>5.6372530000000003</v>
      </c>
      <c r="Q196">
        <v>5.9198459999999997</v>
      </c>
      <c r="R196">
        <v>6.1641539999999999</v>
      </c>
      <c r="S196">
        <v>6.382225</v>
      </c>
      <c r="T196">
        <v>6.5721049999999996</v>
      </c>
      <c r="U196">
        <v>6.7250819999999996</v>
      </c>
      <c r="V196">
        <v>6.8400189999999998</v>
      </c>
      <c r="W196">
        <v>6.9813460000000003</v>
      </c>
      <c r="X196">
        <v>8.2631530000000009</v>
      </c>
      <c r="Y196">
        <v>8.2911000000000001</v>
      </c>
      <c r="Z196">
        <v>8.3037030000000005</v>
      </c>
      <c r="AA196">
        <v>8.2986830000000005</v>
      </c>
      <c r="AB196">
        <v>8.2781040000000008</v>
      </c>
      <c r="AC196">
        <v>8.2707879999999996</v>
      </c>
      <c r="AD196">
        <v>8.2884239999999991</v>
      </c>
      <c r="AE196">
        <v>8.2699239999999996</v>
      </c>
      <c r="AF196">
        <v>8.2352419999999995</v>
      </c>
      <c r="AG196">
        <v>8.2510630000000003</v>
      </c>
      <c r="AH196">
        <v>8.2850420000000007</v>
      </c>
      <c r="AI196">
        <v>8.3432750000000002</v>
      </c>
      <c r="AJ196" t="s">
        <v>549</v>
      </c>
    </row>
    <row r="197" spans="2:39" ht="15" customHeight="1">
      <c r="B197" t="s">
        <v>4083</v>
      </c>
      <c r="C197" t="s">
        <v>4249</v>
      </c>
      <c r="D197" t="s">
        <v>860</v>
      </c>
      <c r="E197" t="s">
        <v>333</v>
      </c>
      <c r="G197">
        <v>24.947357</v>
      </c>
      <c r="H197">
        <v>9.3725590000000008</v>
      </c>
      <c r="I197">
        <v>15.010986000000001</v>
      </c>
      <c r="J197">
        <v>10.285278</v>
      </c>
      <c r="K197">
        <v>12.044556</v>
      </c>
      <c r="L197">
        <v>11.41156</v>
      </c>
      <c r="M197">
        <v>11.515136999999999</v>
      </c>
      <c r="N197">
        <v>11.564940999999999</v>
      </c>
      <c r="O197">
        <v>12.068115000000001</v>
      </c>
      <c r="P197">
        <v>12.686218</v>
      </c>
      <c r="Q197">
        <v>13.246703999999999</v>
      </c>
      <c r="R197">
        <v>13.758606</v>
      </c>
      <c r="S197">
        <v>14.323760999999999</v>
      </c>
      <c r="T197">
        <v>14.864868</v>
      </c>
      <c r="U197">
        <v>15.400359999999999</v>
      </c>
      <c r="V197">
        <v>15.927032000000001</v>
      </c>
      <c r="W197">
        <v>16.46228</v>
      </c>
      <c r="X197">
        <v>17.004486</v>
      </c>
      <c r="Y197">
        <v>17.536255000000001</v>
      </c>
      <c r="Z197">
        <v>18.071594000000001</v>
      </c>
      <c r="AA197">
        <v>18.594940000000001</v>
      </c>
      <c r="AB197">
        <v>19.101531999999999</v>
      </c>
      <c r="AC197">
        <v>19.592162999999999</v>
      </c>
      <c r="AD197">
        <v>20.061188000000001</v>
      </c>
      <c r="AE197">
        <v>20.518982000000001</v>
      </c>
      <c r="AF197">
        <v>20.955718999999998</v>
      </c>
      <c r="AG197">
        <v>21.361725</v>
      </c>
      <c r="AH197">
        <v>21.738036999999998</v>
      </c>
      <c r="AI197">
        <v>22.081969999999998</v>
      </c>
      <c r="AJ197" s="91">
        <v>-4.0000000000000001E-3</v>
      </c>
    </row>
    <row r="198" spans="2:39" ht="15" customHeight="1">
      <c r="B198" t="s">
        <v>3938</v>
      </c>
      <c r="C198" t="s">
        <v>4250</v>
      </c>
      <c r="D198" t="s">
        <v>860</v>
      </c>
      <c r="E198" t="s">
        <v>333</v>
      </c>
      <c r="G198">
        <v>0</v>
      </c>
      <c r="H198">
        <v>0</v>
      </c>
      <c r="I198">
        <v>11.400624000000001</v>
      </c>
      <c r="J198">
        <v>28.608160000000002</v>
      </c>
      <c r="K198">
        <v>27.450500000000002</v>
      </c>
      <c r="L198">
        <v>10.437824000000001</v>
      </c>
      <c r="M198">
        <v>10.705201000000001</v>
      </c>
      <c r="N198">
        <v>17.573795</v>
      </c>
      <c r="O198">
        <v>23.538584</v>
      </c>
      <c r="P198">
        <v>34.001067999999997</v>
      </c>
      <c r="Q198">
        <v>45.988883999999999</v>
      </c>
      <c r="R198">
        <v>48.363425999999997</v>
      </c>
      <c r="S198">
        <v>49.233001999999999</v>
      </c>
      <c r="T198">
        <v>50.046734000000001</v>
      </c>
      <c r="U198">
        <v>50.387711000000003</v>
      </c>
      <c r="V198">
        <v>51.022582999999997</v>
      </c>
      <c r="W198">
        <v>51.635016999999998</v>
      </c>
      <c r="X198">
        <v>52.211258000000001</v>
      </c>
      <c r="Y198">
        <v>54.691260999999997</v>
      </c>
      <c r="Z198">
        <v>56.252898999999999</v>
      </c>
      <c r="AA198">
        <v>56.312221999999998</v>
      </c>
      <c r="AB198">
        <v>56.506599000000001</v>
      </c>
      <c r="AC198">
        <v>56.766818999999998</v>
      </c>
      <c r="AD198">
        <v>57.069298000000003</v>
      </c>
      <c r="AE198">
        <v>56.914524</v>
      </c>
      <c r="AF198">
        <v>57.307701000000002</v>
      </c>
      <c r="AG198">
        <v>57.811962000000001</v>
      </c>
      <c r="AH198">
        <v>58.449829000000001</v>
      </c>
      <c r="AI198">
        <v>59.263297999999999</v>
      </c>
      <c r="AJ198" t="s">
        <v>549</v>
      </c>
    </row>
    <row r="199" spans="2:39" ht="15" customHeight="1">
      <c r="B199" t="s">
        <v>4077</v>
      </c>
      <c r="C199" t="s">
        <v>4251</v>
      </c>
      <c r="D199" t="s">
        <v>860</v>
      </c>
      <c r="E199" t="s">
        <v>333</v>
      </c>
      <c r="G199">
        <v>0</v>
      </c>
      <c r="H199">
        <v>0</v>
      </c>
      <c r="I199">
        <v>0</v>
      </c>
      <c r="J199">
        <v>13.281041999999999</v>
      </c>
      <c r="K199">
        <v>13.797884</v>
      </c>
      <c r="L199">
        <v>3.919664</v>
      </c>
      <c r="M199">
        <v>4.5410389999999996</v>
      </c>
      <c r="N199">
        <v>7.1247809999999996</v>
      </c>
      <c r="O199">
        <v>11.895087999999999</v>
      </c>
      <c r="P199">
        <v>21.353241000000001</v>
      </c>
      <c r="Q199">
        <v>32.486815999999997</v>
      </c>
      <c r="R199">
        <v>33.063201999999997</v>
      </c>
      <c r="S199">
        <v>33.509796000000001</v>
      </c>
      <c r="T199">
        <v>33.918151999999999</v>
      </c>
      <c r="U199">
        <v>34.029724000000002</v>
      </c>
      <c r="V199">
        <v>34.326202000000002</v>
      </c>
      <c r="W199">
        <v>34.609985000000002</v>
      </c>
      <c r="X199">
        <v>34.874054000000001</v>
      </c>
      <c r="Y199">
        <v>36.248077000000002</v>
      </c>
      <c r="Z199">
        <v>36.147308000000002</v>
      </c>
      <c r="AA199">
        <v>36.240234000000001</v>
      </c>
      <c r="AB199">
        <v>36.358215000000001</v>
      </c>
      <c r="AC199">
        <v>36.489319000000002</v>
      </c>
      <c r="AD199">
        <v>36.645752000000002</v>
      </c>
      <c r="AE199">
        <v>36.515503000000002</v>
      </c>
      <c r="AF199">
        <v>36.736145</v>
      </c>
      <c r="AG199">
        <v>37.036681999999999</v>
      </c>
      <c r="AH199">
        <v>37.424804999999999</v>
      </c>
      <c r="AI199">
        <v>37.911926000000001</v>
      </c>
      <c r="AJ199" t="s">
        <v>549</v>
      </c>
    </row>
    <row r="200" spans="2:39" ht="15" customHeight="1">
      <c r="B200" t="s">
        <v>4080</v>
      </c>
      <c r="C200" t="s">
        <v>4252</v>
      </c>
      <c r="D200" t="s">
        <v>860</v>
      </c>
      <c r="E200" t="s">
        <v>333</v>
      </c>
      <c r="G200">
        <v>0</v>
      </c>
      <c r="H200">
        <v>0</v>
      </c>
      <c r="I200">
        <v>0</v>
      </c>
      <c r="J200">
        <v>1.662442</v>
      </c>
      <c r="K200">
        <v>1.7636639999999999</v>
      </c>
      <c r="L200">
        <v>0.694241</v>
      </c>
      <c r="M200">
        <v>0.65227100000000005</v>
      </c>
      <c r="N200">
        <v>0.86325600000000002</v>
      </c>
      <c r="O200">
        <v>1.358935</v>
      </c>
      <c r="P200">
        <v>1.874633</v>
      </c>
      <c r="Q200">
        <v>2.333412</v>
      </c>
      <c r="R200">
        <v>3.7786330000000001</v>
      </c>
      <c r="S200">
        <v>3.8557130000000002</v>
      </c>
      <c r="T200">
        <v>3.914669</v>
      </c>
      <c r="U200">
        <v>3.931702</v>
      </c>
      <c r="V200">
        <v>3.9577330000000002</v>
      </c>
      <c r="W200">
        <v>3.9734729999999998</v>
      </c>
      <c r="X200">
        <v>3.979263</v>
      </c>
      <c r="Y200">
        <v>4.7802809999999996</v>
      </c>
      <c r="Z200">
        <v>6.2711940000000004</v>
      </c>
      <c r="AA200">
        <v>5.9429439999999998</v>
      </c>
      <c r="AB200">
        <v>5.7203900000000001</v>
      </c>
      <c r="AC200">
        <v>5.5504810000000004</v>
      </c>
      <c r="AD200">
        <v>5.3932409999999997</v>
      </c>
      <c r="AE200">
        <v>5.2043340000000002</v>
      </c>
      <c r="AF200">
        <v>5.0682010000000002</v>
      </c>
      <c r="AG200">
        <v>4.9422410000000001</v>
      </c>
      <c r="AH200">
        <v>4.8455830000000004</v>
      </c>
      <c r="AI200">
        <v>4.8084319999999998</v>
      </c>
      <c r="AJ200" t="s">
        <v>549</v>
      </c>
    </row>
    <row r="201" spans="2:39" ht="15" customHeight="1">
      <c r="B201" t="s">
        <v>4083</v>
      </c>
      <c r="C201" t="s">
        <v>4253</v>
      </c>
      <c r="D201" t="s">
        <v>860</v>
      </c>
      <c r="E201" t="s">
        <v>333</v>
      </c>
      <c r="G201">
        <v>0</v>
      </c>
      <c r="H201">
        <v>0</v>
      </c>
      <c r="I201">
        <v>11.400624000000001</v>
      </c>
      <c r="J201">
        <v>13.664676999999999</v>
      </c>
      <c r="K201">
        <v>11.888952</v>
      </c>
      <c r="L201">
        <v>5.8239190000000001</v>
      </c>
      <c r="M201">
        <v>5.5118910000000003</v>
      </c>
      <c r="N201">
        <v>9.5857600000000005</v>
      </c>
      <c r="O201">
        <v>10.284561</v>
      </c>
      <c r="P201">
        <v>10.773192999999999</v>
      </c>
      <c r="Q201">
        <v>11.168654999999999</v>
      </c>
      <c r="R201">
        <v>11.521591000000001</v>
      </c>
      <c r="S201">
        <v>11.867493</v>
      </c>
      <c r="T201">
        <v>12.213913</v>
      </c>
      <c r="U201">
        <v>12.426285</v>
      </c>
      <c r="V201">
        <v>12.738647</v>
      </c>
      <c r="W201">
        <v>13.051558999999999</v>
      </c>
      <c r="X201">
        <v>13.357941</v>
      </c>
      <c r="Y201">
        <v>13.662903</v>
      </c>
      <c r="Z201">
        <v>13.834396</v>
      </c>
      <c r="AA201">
        <v>14.129044</v>
      </c>
      <c r="AB201">
        <v>14.427994</v>
      </c>
      <c r="AC201">
        <v>14.72702</v>
      </c>
      <c r="AD201">
        <v>15.030303999999999</v>
      </c>
      <c r="AE201">
        <v>15.194687</v>
      </c>
      <c r="AF201">
        <v>15.503356999999999</v>
      </c>
      <c r="AG201">
        <v>15.833038</v>
      </c>
      <c r="AH201">
        <v>16.179442999999999</v>
      </c>
      <c r="AI201">
        <v>16.542937999999999</v>
      </c>
      <c r="AJ201" t="s">
        <v>549</v>
      </c>
    </row>
    <row r="202" spans="2:39" ht="15" customHeight="1">
      <c r="B202" t="s">
        <v>3941</v>
      </c>
      <c r="C202" t="s">
        <v>4254</v>
      </c>
      <c r="D202" t="s">
        <v>860</v>
      </c>
      <c r="E202" t="s">
        <v>333</v>
      </c>
      <c r="G202">
        <v>317.549194</v>
      </c>
      <c r="H202">
        <v>1.758273</v>
      </c>
      <c r="I202">
        <v>168.91333</v>
      </c>
      <c r="J202">
        <v>238.54864499999999</v>
      </c>
      <c r="K202">
        <v>283.53619400000002</v>
      </c>
      <c r="L202">
        <v>274.57504299999999</v>
      </c>
      <c r="M202">
        <v>283.61230499999999</v>
      </c>
      <c r="N202">
        <v>303.40252700000002</v>
      </c>
      <c r="O202">
        <v>320.147583</v>
      </c>
      <c r="P202">
        <v>340.08663899999999</v>
      </c>
      <c r="Q202">
        <v>360.24667399999998</v>
      </c>
      <c r="R202">
        <v>383.15853900000002</v>
      </c>
      <c r="S202">
        <v>410.91729700000002</v>
      </c>
      <c r="T202">
        <v>441.58975199999998</v>
      </c>
      <c r="U202">
        <v>469.80987499999998</v>
      </c>
      <c r="V202">
        <v>483.945831</v>
      </c>
      <c r="W202">
        <v>497.86975100000001</v>
      </c>
      <c r="X202">
        <v>512.85089100000005</v>
      </c>
      <c r="Y202">
        <v>529.68298300000004</v>
      </c>
      <c r="Z202">
        <v>548.31646699999999</v>
      </c>
      <c r="AA202">
        <v>565.95513900000003</v>
      </c>
      <c r="AB202">
        <v>580.40490699999998</v>
      </c>
      <c r="AC202">
        <v>591.05664100000001</v>
      </c>
      <c r="AD202">
        <v>597.67596400000002</v>
      </c>
      <c r="AE202">
        <v>603.14685099999997</v>
      </c>
      <c r="AF202">
        <v>609.84252900000001</v>
      </c>
      <c r="AG202">
        <v>615.32525599999997</v>
      </c>
      <c r="AH202">
        <v>617.96179199999995</v>
      </c>
      <c r="AI202">
        <v>617.78692599999999</v>
      </c>
      <c r="AJ202" s="91">
        <v>2.4E-2</v>
      </c>
    </row>
    <row r="203" spans="2:39" ht="15" customHeight="1">
      <c r="B203" t="s">
        <v>4077</v>
      </c>
      <c r="C203" t="s">
        <v>4255</v>
      </c>
      <c r="D203" t="s">
        <v>860</v>
      </c>
      <c r="E203" t="s">
        <v>333</v>
      </c>
      <c r="G203">
        <v>257.63265999999999</v>
      </c>
      <c r="H203">
        <v>0</v>
      </c>
      <c r="I203">
        <v>107.223663</v>
      </c>
      <c r="J203">
        <v>181.98464999999999</v>
      </c>
      <c r="K203">
        <v>220.65786700000001</v>
      </c>
      <c r="L203">
        <v>225.57939099999999</v>
      </c>
      <c r="M203">
        <v>234.46928399999999</v>
      </c>
      <c r="N203">
        <v>248.778381</v>
      </c>
      <c r="O203">
        <v>262.13681000000003</v>
      </c>
      <c r="P203">
        <v>277.70367399999998</v>
      </c>
      <c r="Q203">
        <v>293.36627199999998</v>
      </c>
      <c r="R203">
        <v>308.38406400000002</v>
      </c>
      <c r="S203">
        <v>323.80810500000001</v>
      </c>
      <c r="T203">
        <v>350.23843399999998</v>
      </c>
      <c r="U203">
        <v>374.19927999999999</v>
      </c>
      <c r="V203">
        <v>384.34942599999999</v>
      </c>
      <c r="W203">
        <v>394.26177999999999</v>
      </c>
      <c r="X203">
        <v>405.03121900000002</v>
      </c>
      <c r="Y203">
        <v>417.30566399999998</v>
      </c>
      <c r="Z203">
        <v>431.12255900000002</v>
      </c>
      <c r="AA203">
        <v>444.23486300000002</v>
      </c>
      <c r="AB203">
        <v>454.86328099999997</v>
      </c>
      <c r="AC203">
        <v>462.55566399999998</v>
      </c>
      <c r="AD203">
        <v>467.16845699999999</v>
      </c>
      <c r="AE203">
        <v>470.984375</v>
      </c>
      <c r="AF203">
        <v>475.98486300000002</v>
      </c>
      <c r="AG203">
        <v>480.09179699999999</v>
      </c>
      <c r="AH203">
        <v>481.84716800000001</v>
      </c>
      <c r="AI203">
        <v>481.23046900000003</v>
      </c>
      <c r="AJ203" s="91">
        <v>2.3E-2</v>
      </c>
    </row>
    <row r="204" spans="2:39" ht="15" customHeight="1">
      <c r="B204" t="s">
        <v>4080</v>
      </c>
      <c r="C204" t="s">
        <v>4256</v>
      </c>
      <c r="D204" t="s">
        <v>860</v>
      </c>
      <c r="E204" t="s">
        <v>333</v>
      </c>
      <c r="G204">
        <v>0</v>
      </c>
      <c r="H204">
        <v>1.758273</v>
      </c>
      <c r="I204">
        <v>40.168472000000001</v>
      </c>
      <c r="J204">
        <v>50.282882999999998</v>
      </c>
      <c r="K204">
        <v>53.445442</v>
      </c>
      <c r="L204">
        <v>38.153796999999997</v>
      </c>
      <c r="M204">
        <v>36.912163</v>
      </c>
      <c r="N204">
        <v>37.020930999999997</v>
      </c>
      <c r="O204">
        <v>37.949924000000003</v>
      </c>
      <c r="P204">
        <v>41.662593999999999</v>
      </c>
      <c r="Q204">
        <v>45.507534</v>
      </c>
      <c r="R204">
        <v>52.775832999999999</v>
      </c>
      <c r="S204">
        <v>64.423462000000001</v>
      </c>
      <c r="T204">
        <v>67.867737000000005</v>
      </c>
      <c r="U204">
        <v>71.344559000000004</v>
      </c>
      <c r="V204">
        <v>74.652694999999994</v>
      </c>
      <c r="W204">
        <v>77.966949</v>
      </c>
      <c r="X204">
        <v>81.374542000000005</v>
      </c>
      <c r="Y204">
        <v>84.935364000000007</v>
      </c>
      <c r="Z204">
        <v>88.598358000000005</v>
      </c>
      <c r="AA204">
        <v>91.978866999999994</v>
      </c>
      <c r="AB204">
        <v>94.808730999999995</v>
      </c>
      <c r="AC204">
        <v>96.973022</v>
      </c>
      <c r="AD204">
        <v>98.404961</v>
      </c>
      <c r="AE204">
        <v>99.545792000000006</v>
      </c>
      <c r="AF204">
        <v>100.646912</v>
      </c>
      <c r="AG204">
        <v>101.51385500000001</v>
      </c>
      <c r="AH204">
        <v>102.091965</v>
      </c>
      <c r="AI204">
        <v>102.451241</v>
      </c>
      <c r="AJ204" t="s">
        <v>549</v>
      </c>
    </row>
    <row r="205" spans="2:39" ht="15" customHeight="1">
      <c r="B205" t="s">
        <v>4083</v>
      </c>
      <c r="C205" t="s">
        <v>4257</v>
      </c>
      <c r="D205" t="s">
        <v>860</v>
      </c>
      <c r="E205" t="s">
        <v>333</v>
      </c>
      <c r="G205">
        <v>59.916533999999999</v>
      </c>
      <c r="H205">
        <v>0</v>
      </c>
      <c r="I205">
        <v>21.5212</v>
      </c>
      <c r="J205">
        <v>6.2811130000000004</v>
      </c>
      <c r="K205">
        <v>9.4328769999999995</v>
      </c>
      <c r="L205">
        <v>10.841856999999999</v>
      </c>
      <c r="M205">
        <v>12.230865</v>
      </c>
      <c r="N205">
        <v>17.603210000000001</v>
      </c>
      <c r="O205">
        <v>20.060842999999998</v>
      </c>
      <c r="P205">
        <v>20.720371</v>
      </c>
      <c r="Q205">
        <v>21.372868</v>
      </c>
      <c r="R205">
        <v>21.998633999999999</v>
      </c>
      <c r="S205">
        <v>22.685734</v>
      </c>
      <c r="T205">
        <v>23.483592999999999</v>
      </c>
      <c r="U205">
        <v>24.266041000000001</v>
      </c>
      <c r="V205">
        <v>24.943691000000001</v>
      </c>
      <c r="W205">
        <v>25.641026</v>
      </c>
      <c r="X205">
        <v>26.445122000000001</v>
      </c>
      <c r="Y205">
        <v>27.441925000000001</v>
      </c>
      <c r="Z205">
        <v>28.595510000000001</v>
      </c>
      <c r="AA205">
        <v>29.741382999999999</v>
      </c>
      <c r="AB205">
        <v>30.732894999999999</v>
      </c>
      <c r="AC205">
        <v>31.527985000000001</v>
      </c>
      <c r="AD205">
        <v>32.102539</v>
      </c>
      <c r="AE205">
        <v>32.616669000000002</v>
      </c>
      <c r="AF205">
        <v>33.210754000000001</v>
      </c>
      <c r="AG205">
        <v>33.719603999999997</v>
      </c>
      <c r="AH205">
        <v>34.022644</v>
      </c>
      <c r="AI205">
        <v>34.105224999999997</v>
      </c>
      <c r="AJ205" s="91">
        <v>-0.02</v>
      </c>
    </row>
    <row r="206" spans="2:39" ht="15" customHeight="1">
      <c r="B206" t="s">
        <v>3944</v>
      </c>
      <c r="C206" t="s">
        <v>4258</v>
      </c>
      <c r="D206" t="s">
        <v>860</v>
      </c>
      <c r="E206" t="s">
        <v>333</v>
      </c>
      <c r="G206">
        <v>0</v>
      </c>
      <c r="H206">
        <v>0</v>
      </c>
      <c r="I206">
        <v>5.0176939999999997</v>
      </c>
      <c r="J206">
        <v>23.650314000000002</v>
      </c>
      <c r="K206">
        <v>59.674458000000001</v>
      </c>
      <c r="L206">
        <v>59.042358</v>
      </c>
      <c r="M206">
        <v>64.032500999999996</v>
      </c>
      <c r="N206">
        <v>71.131805</v>
      </c>
      <c r="O206">
        <v>76.315956</v>
      </c>
      <c r="P206">
        <v>80.666138000000004</v>
      </c>
      <c r="Q206">
        <v>84.930260000000004</v>
      </c>
      <c r="R206">
        <v>88.747298999999998</v>
      </c>
      <c r="S206">
        <v>92.026611000000003</v>
      </c>
      <c r="T206">
        <v>95.498016000000007</v>
      </c>
      <c r="U206">
        <v>100.07872</v>
      </c>
      <c r="V206">
        <v>109.75142700000001</v>
      </c>
      <c r="W206">
        <v>113.69274900000001</v>
      </c>
      <c r="X206">
        <v>117.415527</v>
      </c>
      <c r="Y206">
        <v>120.846054</v>
      </c>
      <c r="Z206">
        <v>124.081642</v>
      </c>
      <c r="AA206">
        <v>127.11803399999999</v>
      </c>
      <c r="AB206">
        <v>130.02526900000001</v>
      </c>
      <c r="AC206">
        <v>132.669983</v>
      </c>
      <c r="AD206">
        <v>135.120575</v>
      </c>
      <c r="AE206">
        <v>137.38848899999999</v>
      </c>
      <c r="AF206">
        <v>139.49830600000001</v>
      </c>
      <c r="AG206">
        <v>141.44528199999999</v>
      </c>
      <c r="AH206">
        <v>143.25952100000001</v>
      </c>
      <c r="AI206">
        <v>144.991547</v>
      </c>
      <c r="AJ206" t="s">
        <v>549</v>
      </c>
    </row>
    <row r="207" spans="2:39" ht="15" customHeight="1">
      <c r="B207" t="s">
        <v>4077</v>
      </c>
      <c r="C207" t="s">
        <v>4259</v>
      </c>
      <c r="D207" t="s">
        <v>860</v>
      </c>
      <c r="E207" t="s">
        <v>333</v>
      </c>
      <c r="G207">
        <v>0</v>
      </c>
      <c r="H207">
        <v>0</v>
      </c>
      <c r="I207">
        <v>0</v>
      </c>
      <c r="J207">
        <v>16.618320000000001</v>
      </c>
      <c r="K207">
        <v>45.079574999999998</v>
      </c>
      <c r="L207">
        <v>44.557136999999997</v>
      </c>
      <c r="M207">
        <v>47.969909999999999</v>
      </c>
      <c r="N207">
        <v>53.577140999999997</v>
      </c>
      <c r="O207">
        <v>57.730133000000002</v>
      </c>
      <c r="P207">
        <v>61.515498999999998</v>
      </c>
      <c r="Q207">
        <v>65.042045999999999</v>
      </c>
      <c r="R207">
        <v>68.204193000000004</v>
      </c>
      <c r="S207">
        <v>70.926841999999994</v>
      </c>
      <c r="T207">
        <v>73.773292999999995</v>
      </c>
      <c r="U207">
        <v>76.994392000000005</v>
      </c>
      <c r="V207">
        <v>85.720061999999999</v>
      </c>
      <c r="W207">
        <v>88.710341999999997</v>
      </c>
      <c r="X207">
        <v>91.517082000000002</v>
      </c>
      <c r="Y207">
        <v>94.093506000000005</v>
      </c>
      <c r="Z207">
        <v>96.513794000000004</v>
      </c>
      <c r="AA207">
        <v>98.782959000000005</v>
      </c>
      <c r="AB207">
        <v>100.95996100000001</v>
      </c>
      <c r="AC207">
        <v>102.94433600000001</v>
      </c>
      <c r="AD207">
        <v>104.78613300000001</v>
      </c>
      <c r="AE207">
        <v>106.494141</v>
      </c>
      <c r="AF207">
        <v>108.08606</v>
      </c>
      <c r="AG207">
        <v>109.558228</v>
      </c>
      <c r="AH207">
        <v>110.934326</v>
      </c>
      <c r="AI207">
        <v>112.253906</v>
      </c>
      <c r="AJ207" t="s">
        <v>549</v>
      </c>
    </row>
    <row r="208" spans="2:39" ht="15" customHeight="1">
      <c r="B208" t="s">
        <v>4080</v>
      </c>
      <c r="C208" t="s">
        <v>4260</v>
      </c>
      <c r="D208" t="s">
        <v>860</v>
      </c>
      <c r="E208" t="s">
        <v>333</v>
      </c>
      <c r="G208">
        <v>0</v>
      </c>
      <c r="H208">
        <v>0</v>
      </c>
      <c r="I208">
        <v>2.534602</v>
      </c>
      <c r="J208">
        <v>4.97403</v>
      </c>
      <c r="K208">
        <v>4.8972329999999999</v>
      </c>
      <c r="L208">
        <v>3.1133090000000001</v>
      </c>
      <c r="M208">
        <v>3.0171329999999998</v>
      </c>
      <c r="N208">
        <v>3.8845890000000001</v>
      </c>
      <c r="O208">
        <v>4.3719729999999997</v>
      </c>
      <c r="P208">
        <v>4.4676119999999999</v>
      </c>
      <c r="Q208">
        <v>4.7862999999999998</v>
      </c>
      <c r="R208">
        <v>5.0911</v>
      </c>
      <c r="S208">
        <v>5.3782629999999996</v>
      </c>
      <c r="T208">
        <v>5.6866300000000001</v>
      </c>
      <c r="U208">
        <v>6.6198379999999997</v>
      </c>
      <c r="V208">
        <v>6.9235670000000002</v>
      </c>
      <c r="W208">
        <v>7.2199619999999998</v>
      </c>
      <c r="X208">
        <v>7.4963300000000004</v>
      </c>
      <c r="Y208">
        <v>7.7454999999999998</v>
      </c>
      <c r="Z208">
        <v>7.9671079999999996</v>
      </c>
      <c r="AA208">
        <v>8.1587720000000008</v>
      </c>
      <c r="AB208">
        <v>8.3243179999999999</v>
      </c>
      <c r="AC208">
        <v>8.4554369999999999</v>
      </c>
      <c r="AD208">
        <v>8.5629650000000002</v>
      </c>
      <c r="AE208">
        <v>8.6511150000000008</v>
      </c>
      <c r="AF208">
        <v>8.7259060000000002</v>
      </c>
      <c r="AG208">
        <v>8.7922969999999996</v>
      </c>
      <c r="AH208">
        <v>8.8566590000000005</v>
      </c>
      <c r="AI208">
        <v>8.9255069999999996</v>
      </c>
      <c r="AJ208" t="s">
        <v>549</v>
      </c>
    </row>
    <row r="209" spans="2:36" ht="15" customHeight="1">
      <c r="B209" t="s">
        <v>4083</v>
      </c>
      <c r="C209" t="s">
        <v>4261</v>
      </c>
      <c r="D209" t="s">
        <v>860</v>
      </c>
      <c r="E209" t="s">
        <v>333</v>
      </c>
      <c r="G209">
        <v>0</v>
      </c>
      <c r="H209">
        <v>0</v>
      </c>
      <c r="I209">
        <v>2.4830920000000001</v>
      </c>
      <c r="J209">
        <v>2.0579640000000001</v>
      </c>
      <c r="K209">
        <v>9.6976519999999997</v>
      </c>
      <c r="L209">
        <v>11.371916000000001</v>
      </c>
      <c r="M209">
        <v>13.045462000000001</v>
      </c>
      <c r="N209">
        <v>13.670071</v>
      </c>
      <c r="O209">
        <v>14.213851</v>
      </c>
      <c r="P209">
        <v>14.683032000000001</v>
      </c>
      <c r="Q209">
        <v>15.101913</v>
      </c>
      <c r="R209">
        <v>15.452002999999999</v>
      </c>
      <c r="S209">
        <v>15.721505000000001</v>
      </c>
      <c r="T209">
        <v>16.038094000000001</v>
      </c>
      <c r="U209">
        <v>16.464493000000001</v>
      </c>
      <c r="V209">
        <v>17.107793999999998</v>
      </c>
      <c r="W209">
        <v>17.762445</v>
      </c>
      <c r="X209">
        <v>18.402114999999998</v>
      </c>
      <c r="Y209">
        <v>19.00705</v>
      </c>
      <c r="Z209">
        <v>19.600739000000001</v>
      </c>
      <c r="AA209">
        <v>20.176300000000001</v>
      </c>
      <c r="AB209">
        <v>20.740997</v>
      </c>
      <c r="AC209">
        <v>21.270202999999999</v>
      </c>
      <c r="AD209">
        <v>21.771484000000001</v>
      </c>
      <c r="AE209">
        <v>22.243224999999999</v>
      </c>
      <c r="AF209">
        <v>22.686340000000001</v>
      </c>
      <c r="AG209">
        <v>23.094757000000001</v>
      </c>
      <c r="AH209">
        <v>23.468536</v>
      </c>
      <c r="AI209">
        <v>23.812134</v>
      </c>
      <c r="AJ209" t="s">
        <v>549</v>
      </c>
    </row>
    <row r="210" spans="2:36" ht="15" customHeight="1">
      <c r="B210" t="s">
        <v>3947</v>
      </c>
      <c r="C210" t="s">
        <v>4262</v>
      </c>
      <c r="D210" t="s">
        <v>860</v>
      </c>
      <c r="E210" t="s">
        <v>333</v>
      </c>
      <c r="G210">
        <v>0</v>
      </c>
      <c r="H210">
        <v>5.4372860000000003</v>
      </c>
      <c r="I210">
        <v>112.70214799999999</v>
      </c>
      <c r="J210">
        <v>89.573447999999999</v>
      </c>
      <c r="K210">
        <v>185.740646</v>
      </c>
      <c r="L210">
        <v>138.78949</v>
      </c>
      <c r="M210">
        <v>162.21469099999999</v>
      </c>
      <c r="N210">
        <v>154.65458699999999</v>
      </c>
      <c r="O210">
        <v>162.83642599999999</v>
      </c>
      <c r="P210">
        <v>173.161102</v>
      </c>
      <c r="Q210">
        <v>184.47088600000001</v>
      </c>
      <c r="R210">
        <v>196.08961500000001</v>
      </c>
      <c r="S210">
        <v>208.08810399999999</v>
      </c>
      <c r="T210">
        <v>221.18241900000001</v>
      </c>
      <c r="U210">
        <v>239.93948399999999</v>
      </c>
      <c r="V210">
        <v>249.20379600000001</v>
      </c>
      <c r="W210">
        <v>258.58880599999998</v>
      </c>
      <c r="X210">
        <v>267.52673299999998</v>
      </c>
      <c r="Y210">
        <v>276.525757</v>
      </c>
      <c r="Z210">
        <v>282.98516799999999</v>
      </c>
      <c r="AA210">
        <v>290.41168199999998</v>
      </c>
      <c r="AB210">
        <v>297.73962399999999</v>
      </c>
      <c r="AC210">
        <v>304.91387900000001</v>
      </c>
      <c r="AD210">
        <v>311.67602499999998</v>
      </c>
      <c r="AE210">
        <v>314.135559</v>
      </c>
      <c r="AF210">
        <v>319.592285</v>
      </c>
      <c r="AG210">
        <v>326.29675300000002</v>
      </c>
      <c r="AH210">
        <v>333.62133799999998</v>
      </c>
      <c r="AI210">
        <v>341.78308099999998</v>
      </c>
      <c r="AJ210" t="s">
        <v>549</v>
      </c>
    </row>
    <row r="211" spans="2:36" ht="15" customHeight="1">
      <c r="B211" t="s">
        <v>4077</v>
      </c>
      <c r="C211" t="s">
        <v>4263</v>
      </c>
      <c r="D211" t="s">
        <v>860</v>
      </c>
      <c r="E211" t="s">
        <v>333</v>
      </c>
      <c r="G211">
        <v>0</v>
      </c>
      <c r="H211">
        <v>5.4372860000000003</v>
      </c>
      <c r="I211">
        <v>76.470284000000007</v>
      </c>
      <c r="J211">
        <v>49.427382999999999</v>
      </c>
      <c r="K211">
        <v>106.27594000000001</v>
      </c>
      <c r="L211">
        <v>82.392234999999999</v>
      </c>
      <c r="M211">
        <v>99.058036999999999</v>
      </c>
      <c r="N211">
        <v>96.598495</v>
      </c>
      <c r="O211">
        <v>99.957886000000002</v>
      </c>
      <c r="P211">
        <v>104.55500000000001</v>
      </c>
      <c r="Q211">
        <v>109.671745</v>
      </c>
      <c r="R211">
        <v>114.907211</v>
      </c>
      <c r="S211">
        <v>120.39743</v>
      </c>
      <c r="T211">
        <v>126.07197600000001</v>
      </c>
      <c r="U211">
        <v>130.83337399999999</v>
      </c>
      <c r="V211">
        <v>136.22524999999999</v>
      </c>
      <c r="W211">
        <v>141.68043499999999</v>
      </c>
      <c r="X211">
        <v>146.903076</v>
      </c>
      <c r="Y211">
        <v>152.11596700000001</v>
      </c>
      <c r="Z211">
        <v>155.854736</v>
      </c>
      <c r="AA211">
        <v>160.12011699999999</v>
      </c>
      <c r="AB211">
        <v>164.33935500000001</v>
      </c>
      <c r="AC211">
        <v>168.50756799999999</v>
      </c>
      <c r="AD211">
        <v>172.49243200000001</v>
      </c>
      <c r="AE211">
        <v>174.09106399999999</v>
      </c>
      <c r="AF211">
        <v>177.482178</v>
      </c>
      <c r="AG211">
        <v>181.68945299999999</v>
      </c>
      <c r="AH211">
        <v>186.32226600000001</v>
      </c>
      <c r="AI211">
        <v>191.489014</v>
      </c>
      <c r="AJ211" t="s">
        <v>549</v>
      </c>
    </row>
    <row r="212" spans="2:36" ht="15" customHeight="1">
      <c r="B212" t="s">
        <v>4080</v>
      </c>
      <c r="C212" t="s">
        <v>4264</v>
      </c>
      <c r="D212" t="s">
        <v>860</v>
      </c>
      <c r="E212" t="s">
        <v>333</v>
      </c>
      <c r="G212">
        <v>0</v>
      </c>
      <c r="H212">
        <v>0</v>
      </c>
      <c r="I212">
        <v>7.4641489999999999</v>
      </c>
      <c r="J212">
        <v>32.670985999999999</v>
      </c>
      <c r="K212">
        <v>43.411385000000003</v>
      </c>
      <c r="L212">
        <v>25.061415</v>
      </c>
      <c r="M212">
        <v>24.533463000000001</v>
      </c>
      <c r="N212">
        <v>16.549866000000002</v>
      </c>
      <c r="O212">
        <v>20.238346</v>
      </c>
      <c r="P212">
        <v>24.344996999999999</v>
      </c>
      <c r="Q212">
        <v>28.787796</v>
      </c>
      <c r="R212">
        <v>33.417084000000003</v>
      </c>
      <c r="S212">
        <v>38.081116000000002</v>
      </c>
      <c r="T212">
        <v>43.577418999999999</v>
      </c>
      <c r="U212">
        <v>56.013511999999999</v>
      </c>
      <c r="V212">
        <v>58.042262999999998</v>
      </c>
      <c r="W212">
        <v>60.030822999999998</v>
      </c>
      <c r="X212">
        <v>61.834105999999998</v>
      </c>
      <c r="Y212">
        <v>63.609253000000002</v>
      </c>
      <c r="Z212">
        <v>64.860718000000006</v>
      </c>
      <c r="AA212">
        <v>66.264893000000001</v>
      </c>
      <c r="AB212">
        <v>67.550292999999996</v>
      </c>
      <c r="AC212">
        <v>68.688903999999994</v>
      </c>
      <c r="AD212">
        <v>69.633422999999993</v>
      </c>
      <c r="AE212">
        <v>69.6922</v>
      </c>
      <c r="AF212">
        <v>70.197143999999994</v>
      </c>
      <c r="AG212">
        <v>70.779906999999994</v>
      </c>
      <c r="AH212">
        <v>71.402343999999999</v>
      </c>
      <c r="AI212">
        <v>72.140868999999995</v>
      </c>
      <c r="AJ212" t="s">
        <v>549</v>
      </c>
    </row>
    <row r="213" spans="2:36" ht="15" customHeight="1">
      <c r="B213" t="s">
        <v>4083</v>
      </c>
      <c r="C213" t="s">
        <v>4265</v>
      </c>
      <c r="D213" t="s">
        <v>860</v>
      </c>
      <c r="E213" t="s">
        <v>333</v>
      </c>
      <c r="G213">
        <v>0</v>
      </c>
      <c r="H213">
        <v>0</v>
      </c>
      <c r="I213">
        <v>28.767719</v>
      </c>
      <c r="J213">
        <v>7.4750750000000004</v>
      </c>
      <c r="K213">
        <v>36.053328999999998</v>
      </c>
      <c r="L213">
        <v>31.335837999999999</v>
      </c>
      <c r="M213">
        <v>38.623184000000002</v>
      </c>
      <c r="N213">
        <v>41.506225999999998</v>
      </c>
      <c r="O213">
        <v>42.640197999999998</v>
      </c>
      <c r="P213">
        <v>44.261108</v>
      </c>
      <c r="Q213">
        <v>46.011353</v>
      </c>
      <c r="R213">
        <v>47.765320000000003</v>
      </c>
      <c r="S213">
        <v>49.609558</v>
      </c>
      <c r="T213">
        <v>51.53302</v>
      </c>
      <c r="U213">
        <v>53.092590000000001</v>
      </c>
      <c r="V213">
        <v>54.936278999999999</v>
      </c>
      <c r="W213">
        <v>56.877563000000002</v>
      </c>
      <c r="X213">
        <v>58.789551000000003</v>
      </c>
      <c r="Y213">
        <v>60.800536999999998</v>
      </c>
      <c r="Z213">
        <v>62.269714</v>
      </c>
      <c r="AA213">
        <v>64.026672000000005</v>
      </c>
      <c r="AB213">
        <v>65.849975999999998</v>
      </c>
      <c r="AC213">
        <v>67.717406999999994</v>
      </c>
      <c r="AD213">
        <v>69.550171000000006</v>
      </c>
      <c r="AE213">
        <v>70.352294999999998</v>
      </c>
      <c r="AF213">
        <v>71.912964000000002</v>
      </c>
      <c r="AG213">
        <v>73.827393000000001</v>
      </c>
      <c r="AH213">
        <v>75.896728999999993</v>
      </c>
      <c r="AI213">
        <v>78.153198000000003</v>
      </c>
      <c r="AJ213" t="s">
        <v>549</v>
      </c>
    </row>
    <row r="214" spans="2:36" ht="15" customHeight="1">
      <c r="B214" t="s">
        <v>3950</v>
      </c>
      <c r="C214" t="s">
        <v>4266</v>
      </c>
      <c r="D214" t="s">
        <v>860</v>
      </c>
      <c r="E214" t="s">
        <v>333</v>
      </c>
      <c r="G214">
        <v>0</v>
      </c>
      <c r="H214">
        <v>6.4839760000000002</v>
      </c>
      <c r="I214">
        <v>65.655174000000002</v>
      </c>
      <c r="J214">
        <v>136.72659300000001</v>
      </c>
      <c r="K214">
        <v>87.343277</v>
      </c>
      <c r="L214">
        <v>59.887782999999999</v>
      </c>
      <c r="M214">
        <v>65.008987000000005</v>
      </c>
      <c r="N214">
        <v>59.581435999999997</v>
      </c>
      <c r="O214">
        <v>69.668128999999993</v>
      </c>
      <c r="P214">
        <v>78.167664000000002</v>
      </c>
      <c r="Q214">
        <v>97.479079999999996</v>
      </c>
      <c r="R214">
        <v>107.185974</v>
      </c>
      <c r="S214">
        <v>115.742386</v>
      </c>
      <c r="T214">
        <v>124.491539</v>
      </c>
      <c r="U214">
        <v>132.53221099999999</v>
      </c>
      <c r="V214">
        <v>149.129074</v>
      </c>
      <c r="W214">
        <v>155.356628</v>
      </c>
      <c r="X214">
        <v>161.377319</v>
      </c>
      <c r="Y214">
        <v>167.24667400000001</v>
      </c>
      <c r="Z214">
        <v>172.74606299999999</v>
      </c>
      <c r="AA214">
        <v>178.09411600000001</v>
      </c>
      <c r="AB214">
        <v>183.263733</v>
      </c>
      <c r="AC214">
        <v>188.24258399999999</v>
      </c>
      <c r="AD214">
        <v>193.104645</v>
      </c>
      <c r="AE214">
        <v>196.84274300000001</v>
      </c>
      <c r="AF214">
        <v>204.55044599999999</v>
      </c>
      <c r="AG214">
        <v>210.32486</v>
      </c>
      <c r="AH214">
        <v>214.87603799999999</v>
      </c>
      <c r="AI214">
        <v>219.82165499999999</v>
      </c>
      <c r="AJ214" t="s">
        <v>549</v>
      </c>
    </row>
    <row r="215" spans="2:36" ht="15" customHeight="1">
      <c r="B215" t="s">
        <v>4077</v>
      </c>
      <c r="C215" t="s">
        <v>4267</v>
      </c>
      <c r="D215" t="s">
        <v>860</v>
      </c>
      <c r="E215" t="s">
        <v>333</v>
      </c>
      <c r="G215">
        <v>0</v>
      </c>
      <c r="H215">
        <v>0</v>
      </c>
      <c r="I215">
        <v>33.785888999999997</v>
      </c>
      <c r="J215">
        <v>53.847774999999999</v>
      </c>
      <c r="K215">
        <v>30.331448000000002</v>
      </c>
      <c r="L215">
        <v>21.30883</v>
      </c>
      <c r="M215">
        <v>24.555008000000001</v>
      </c>
      <c r="N215">
        <v>24.473627</v>
      </c>
      <c r="O215">
        <v>29.460901</v>
      </c>
      <c r="P215">
        <v>33.729008</v>
      </c>
      <c r="Q215">
        <v>47.309856000000003</v>
      </c>
      <c r="R215">
        <v>50.860106999999999</v>
      </c>
      <c r="S215">
        <v>52.923949999999998</v>
      </c>
      <c r="T215">
        <v>55.029541000000002</v>
      </c>
      <c r="U215">
        <v>56.84375</v>
      </c>
      <c r="V215">
        <v>58.885559000000001</v>
      </c>
      <c r="W215">
        <v>60.913879000000001</v>
      </c>
      <c r="X215">
        <v>62.880614999999999</v>
      </c>
      <c r="Y215">
        <v>64.824768000000006</v>
      </c>
      <c r="Z215">
        <v>67.001830999999996</v>
      </c>
      <c r="AA215">
        <v>68.808166999999997</v>
      </c>
      <c r="AB215">
        <v>70.631591999999998</v>
      </c>
      <c r="AC215">
        <v>72.473877000000002</v>
      </c>
      <c r="AD215">
        <v>74.368774000000002</v>
      </c>
      <c r="AE215">
        <v>75.949950999999999</v>
      </c>
      <c r="AF215">
        <v>77.937134</v>
      </c>
      <c r="AG215">
        <v>80.061035000000004</v>
      </c>
      <c r="AH215">
        <v>82.315674000000001</v>
      </c>
      <c r="AI215">
        <v>84.728271000000007</v>
      </c>
      <c r="AJ215" t="s">
        <v>549</v>
      </c>
    </row>
    <row r="216" spans="2:36" ht="15" customHeight="1">
      <c r="B216" t="s">
        <v>4080</v>
      </c>
      <c r="C216" t="s">
        <v>4268</v>
      </c>
      <c r="D216" t="s">
        <v>860</v>
      </c>
      <c r="E216" t="s">
        <v>333</v>
      </c>
      <c r="G216">
        <v>0</v>
      </c>
      <c r="H216">
        <v>0</v>
      </c>
      <c r="I216">
        <v>1.237724</v>
      </c>
      <c r="J216">
        <v>60.396301000000001</v>
      </c>
      <c r="K216">
        <v>46.365257</v>
      </c>
      <c r="L216">
        <v>26.417698000000001</v>
      </c>
      <c r="M216">
        <v>27.912457</v>
      </c>
      <c r="N216">
        <v>22.461169999999999</v>
      </c>
      <c r="O216">
        <v>27.240627</v>
      </c>
      <c r="P216">
        <v>31.278912999999999</v>
      </c>
      <c r="Q216">
        <v>36.773018</v>
      </c>
      <c r="R216">
        <v>42.622314000000003</v>
      </c>
      <c r="S216">
        <v>48.784022999999998</v>
      </c>
      <c r="T216">
        <v>55.06176</v>
      </c>
      <c r="U216">
        <v>60.969836999999998</v>
      </c>
      <c r="V216">
        <v>75.160156000000001</v>
      </c>
      <c r="W216">
        <v>78.977294999999998</v>
      </c>
      <c r="X216">
        <v>82.653198000000003</v>
      </c>
      <c r="Y216">
        <v>86.182495000000003</v>
      </c>
      <c r="Z216">
        <v>89.120604999999998</v>
      </c>
      <c r="AA216">
        <v>92.220703</v>
      </c>
      <c r="AB216">
        <v>95.091187000000005</v>
      </c>
      <c r="AC216">
        <v>97.725464000000002</v>
      </c>
      <c r="AD216">
        <v>100.159424</v>
      </c>
      <c r="AE216">
        <v>101.824219</v>
      </c>
      <c r="AF216">
        <v>106.975708</v>
      </c>
      <c r="AG216">
        <v>110.01696800000001</v>
      </c>
      <c r="AH216">
        <v>111.678955</v>
      </c>
      <c r="AI216">
        <v>113.550415</v>
      </c>
      <c r="AJ216" t="s">
        <v>549</v>
      </c>
    </row>
    <row r="217" spans="2:36" ht="15" customHeight="1">
      <c r="B217" t="s">
        <v>4083</v>
      </c>
      <c r="C217" t="s">
        <v>4269</v>
      </c>
      <c r="D217" t="s">
        <v>860</v>
      </c>
      <c r="E217" t="s">
        <v>333</v>
      </c>
      <c r="G217">
        <v>0</v>
      </c>
      <c r="H217">
        <v>6.4839760000000002</v>
      </c>
      <c r="I217">
        <v>30.631561000000001</v>
      </c>
      <c r="J217">
        <v>22.482513000000001</v>
      </c>
      <c r="K217">
        <v>10.646577000000001</v>
      </c>
      <c r="L217">
        <v>12.161255000000001</v>
      </c>
      <c r="M217">
        <v>12.541518999999999</v>
      </c>
      <c r="N217">
        <v>12.646637</v>
      </c>
      <c r="O217">
        <v>12.966599</v>
      </c>
      <c r="P217">
        <v>13.159744</v>
      </c>
      <c r="Q217">
        <v>13.39621</v>
      </c>
      <c r="R217">
        <v>13.703552</v>
      </c>
      <c r="S217">
        <v>14.034409</v>
      </c>
      <c r="T217">
        <v>14.400238</v>
      </c>
      <c r="U217">
        <v>14.718628000000001</v>
      </c>
      <c r="V217">
        <v>15.083359</v>
      </c>
      <c r="W217">
        <v>15.465453999999999</v>
      </c>
      <c r="X217">
        <v>15.843506</v>
      </c>
      <c r="Y217">
        <v>16.239409999999999</v>
      </c>
      <c r="Z217">
        <v>16.623626999999999</v>
      </c>
      <c r="AA217">
        <v>17.065246999999999</v>
      </c>
      <c r="AB217">
        <v>17.540955</v>
      </c>
      <c r="AC217">
        <v>18.043243</v>
      </c>
      <c r="AD217">
        <v>18.576447000000002</v>
      </c>
      <c r="AE217">
        <v>19.068573000000001</v>
      </c>
      <c r="AF217">
        <v>19.637604</v>
      </c>
      <c r="AG217">
        <v>20.246856999999999</v>
      </c>
      <c r="AH217">
        <v>20.881409000000001</v>
      </c>
      <c r="AI217">
        <v>21.542968999999999</v>
      </c>
      <c r="AJ217" t="s">
        <v>549</v>
      </c>
    </row>
    <row r="218" spans="2:36" ht="15" customHeight="1">
      <c r="B218" t="s">
        <v>3953</v>
      </c>
      <c r="C218" t="s">
        <v>4270</v>
      </c>
      <c r="D218" t="s">
        <v>860</v>
      </c>
      <c r="E218" t="s">
        <v>333</v>
      </c>
      <c r="G218">
        <v>0</v>
      </c>
      <c r="H218">
        <v>95.570221000000004</v>
      </c>
      <c r="I218">
        <v>158.937592</v>
      </c>
      <c r="J218">
        <v>90.262816999999998</v>
      </c>
      <c r="K218">
        <v>103.488022</v>
      </c>
      <c r="L218">
        <v>86.662529000000006</v>
      </c>
      <c r="M218">
        <v>93.80986</v>
      </c>
      <c r="N218">
        <v>106.975342</v>
      </c>
      <c r="O218">
        <v>111.882698</v>
      </c>
      <c r="P218">
        <v>116.59922</v>
      </c>
      <c r="Q218">
        <v>122.813896</v>
      </c>
      <c r="R218">
        <v>126.772369</v>
      </c>
      <c r="S218">
        <v>130.55931100000001</v>
      </c>
      <c r="T218">
        <v>134.30990600000001</v>
      </c>
      <c r="U218">
        <v>138.94132999999999</v>
      </c>
      <c r="V218">
        <v>143.02919</v>
      </c>
      <c r="W218">
        <v>147.11927800000001</v>
      </c>
      <c r="X218">
        <v>151.292374</v>
      </c>
      <c r="Y218">
        <v>155.555115</v>
      </c>
      <c r="Z218">
        <v>160.74430799999999</v>
      </c>
      <c r="AA218">
        <v>165.402466</v>
      </c>
      <c r="AB218">
        <v>170.20541399999999</v>
      </c>
      <c r="AC218">
        <v>175.20356799999999</v>
      </c>
      <c r="AD218">
        <v>180.50953699999999</v>
      </c>
      <c r="AE218">
        <v>186.63502500000001</v>
      </c>
      <c r="AF218">
        <v>192.495499</v>
      </c>
      <c r="AG218">
        <v>198.630371</v>
      </c>
      <c r="AH218">
        <v>204.97837799999999</v>
      </c>
      <c r="AI218">
        <v>211.68373099999999</v>
      </c>
      <c r="AJ218" t="s">
        <v>549</v>
      </c>
    </row>
    <row r="219" spans="2:36" ht="15" customHeight="1">
      <c r="B219" t="s">
        <v>4077</v>
      </c>
      <c r="C219" t="s">
        <v>4271</v>
      </c>
      <c r="D219" t="s">
        <v>860</v>
      </c>
      <c r="E219" t="s">
        <v>333</v>
      </c>
      <c r="G219">
        <v>0</v>
      </c>
      <c r="H219">
        <v>16.152573</v>
      </c>
      <c r="I219">
        <v>74.385323</v>
      </c>
      <c r="J219">
        <v>44.418120999999999</v>
      </c>
      <c r="K219">
        <v>56.281497999999999</v>
      </c>
      <c r="L219">
        <v>46.858376</v>
      </c>
      <c r="M219">
        <v>45.260803000000003</v>
      </c>
      <c r="N219">
        <v>47.178879000000002</v>
      </c>
      <c r="O219">
        <v>49.045569999999998</v>
      </c>
      <c r="P219">
        <v>50.850254</v>
      </c>
      <c r="Q219">
        <v>52.437424</v>
      </c>
      <c r="R219">
        <v>53.918830999999997</v>
      </c>
      <c r="S219">
        <v>55.272826999999999</v>
      </c>
      <c r="T219">
        <v>56.578246999999998</v>
      </c>
      <c r="U219">
        <v>58.250194999999998</v>
      </c>
      <c r="V219">
        <v>59.701050000000002</v>
      </c>
      <c r="W219">
        <v>61.174374</v>
      </c>
      <c r="X219">
        <v>62.695816000000001</v>
      </c>
      <c r="Y219">
        <v>64.303291000000002</v>
      </c>
      <c r="Z219">
        <v>66.291870000000003</v>
      </c>
      <c r="AA219">
        <v>68.032318000000004</v>
      </c>
      <c r="AB219">
        <v>69.907364000000001</v>
      </c>
      <c r="AC219">
        <v>71.927443999999994</v>
      </c>
      <c r="AD219">
        <v>74.189528999999993</v>
      </c>
      <c r="AE219">
        <v>76.835526000000002</v>
      </c>
      <c r="AF219">
        <v>79.443588000000005</v>
      </c>
      <c r="AG219">
        <v>82.244560000000007</v>
      </c>
      <c r="AH219">
        <v>85.175903000000005</v>
      </c>
      <c r="AI219">
        <v>88.275108000000003</v>
      </c>
      <c r="AJ219" t="s">
        <v>549</v>
      </c>
    </row>
    <row r="220" spans="2:36" ht="15" customHeight="1">
      <c r="B220" t="s">
        <v>4080</v>
      </c>
      <c r="C220" t="s">
        <v>4272</v>
      </c>
      <c r="D220" t="s">
        <v>860</v>
      </c>
      <c r="E220" t="s">
        <v>333</v>
      </c>
      <c r="G220">
        <v>0</v>
      </c>
      <c r="H220">
        <v>0</v>
      </c>
      <c r="I220">
        <v>13.907534</v>
      </c>
      <c r="J220">
        <v>11.581135</v>
      </c>
      <c r="K220">
        <v>13.285769</v>
      </c>
      <c r="L220">
        <v>8.7865739999999999</v>
      </c>
      <c r="M220">
        <v>11.912839999999999</v>
      </c>
      <c r="N220">
        <v>14.229506000000001</v>
      </c>
      <c r="O220">
        <v>14.96176</v>
      </c>
      <c r="P220">
        <v>15.676151000000001</v>
      </c>
      <c r="Q220">
        <v>16.351693999999998</v>
      </c>
      <c r="R220">
        <v>17.011806</v>
      </c>
      <c r="S220">
        <v>17.684864000000001</v>
      </c>
      <c r="T220">
        <v>18.374672</v>
      </c>
      <c r="U220">
        <v>19.195830999999998</v>
      </c>
      <c r="V220">
        <v>19.947098</v>
      </c>
      <c r="W220">
        <v>20.696186000000001</v>
      </c>
      <c r="X220">
        <v>21.447388</v>
      </c>
      <c r="Y220">
        <v>22.153858</v>
      </c>
      <c r="Z220">
        <v>22.969529999999999</v>
      </c>
      <c r="AA220">
        <v>23.723488</v>
      </c>
      <c r="AB220">
        <v>24.439530999999999</v>
      </c>
      <c r="AC220">
        <v>25.104008</v>
      </c>
      <c r="AD220">
        <v>25.697693000000001</v>
      </c>
      <c r="AE220">
        <v>26.327818000000001</v>
      </c>
      <c r="AF220">
        <v>26.879307000000001</v>
      </c>
      <c r="AG220">
        <v>27.422423999999999</v>
      </c>
      <c r="AH220">
        <v>27.929182000000001</v>
      </c>
      <c r="AI220">
        <v>28.481864999999999</v>
      </c>
      <c r="AJ220" t="s">
        <v>549</v>
      </c>
    </row>
    <row r="221" spans="2:36" ht="15" customHeight="1">
      <c r="B221" t="s">
        <v>4083</v>
      </c>
      <c r="C221" t="s">
        <v>4273</v>
      </c>
      <c r="D221" t="s">
        <v>860</v>
      </c>
      <c r="E221" t="s">
        <v>333</v>
      </c>
      <c r="G221">
        <v>0</v>
      </c>
      <c r="H221">
        <v>79.417648</v>
      </c>
      <c r="I221">
        <v>70.644729999999996</v>
      </c>
      <c r="J221">
        <v>34.263565</v>
      </c>
      <c r="K221">
        <v>33.920757000000002</v>
      </c>
      <c r="L221">
        <v>31.017579999999999</v>
      </c>
      <c r="M221">
        <v>36.636215</v>
      </c>
      <c r="N221">
        <v>45.566955999999998</v>
      </c>
      <c r="O221">
        <v>47.875366</v>
      </c>
      <c r="P221">
        <v>50.072814999999999</v>
      </c>
      <c r="Q221">
        <v>54.02478</v>
      </c>
      <c r="R221">
        <v>55.841735999999997</v>
      </c>
      <c r="S221">
        <v>57.601624000000001</v>
      </c>
      <c r="T221">
        <v>59.356994999999998</v>
      </c>
      <c r="U221">
        <v>61.4953</v>
      </c>
      <c r="V221">
        <v>63.381042000000001</v>
      </c>
      <c r="W221">
        <v>65.248717999999997</v>
      </c>
      <c r="X221">
        <v>67.149169999999998</v>
      </c>
      <c r="Y221">
        <v>69.097960999999998</v>
      </c>
      <c r="Z221">
        <v>71.482910000000004</v>
      </c>
      <c r="AA221">
        <v>73.646666999999994</v>
      </c>
      <c r="AB221">
        <v>75.858520999999996</v>
      </c>
      <c r="AC221">
        <v>78.172118999999995</v>
      </c>
      <c r="AD221">
        <v>80.622314000000003</v>
      </c>
      <c r="AE221">
        <v>83.471680000000006</v>
      </c>
      <c r="AF221">
        <v>86.172606999999999</v>
      </c>
      <c r="AG221">
        <v>88.963379000000003</v>
      </c>
      <c r="AH221">
        <v>91.873290999999995</v>
      </c>
      <c r="AI221">
        <v>94.926758000000007</v>
      </c>
      <c r="AJ221" t="s">
        <v>549</v>
      </c>
    </row>
    <row r="222" spans="2:36" ht="15" customHeight="1">
      <c r="B222" t="s">
        <v>3956</v>
      </c>
      <c r="C222" t="s">
        <v>4274</v>
      </c>
      <c r="D222" t="s">
        <v>860</v>
      </c>
      <c r="E222" t="s">
        <v>333</v>
      </c>
      <c r="G222">
        <v>4.6944059999999999</v>
      </c>
      <c r="H222">
        <v>0</v>
      </c>
      <c r="I222">
        <v>9.9030819999999995</v>
      </c>
      <c r="J222">
        <v>18.713218999999999</v>
      </c>
      <c r="K222">
        <v>20.190556000000001</v>
      </c>
      <c r="L222">
        <v>24.707723999999999</v>
      </c>
      <c r="M222">
        <v>26.178903999999999</v>
      </c>
      <c r="N222">
        <v>26.187021000000001</v>
      </c>
      <c r="O222">
        <v>26.578914999999999</v>
      </c>
      <c r="P222">
        <v>26.732208</v>
      </c>
      <c r="Q222">
        <v>27.393591000000001</v>
      </c>
      <c r="R222">
        <v>27.984928</v>
      </c>
      <c r="S222">
        <v>28.617878000000001</v>
      </c>
      <c r="T222">
        <v>29.507937999999999</v>
      </c>
      <c r="U222">
        <v>29.673779</v>
      </c>
      <c r="V222">
        <v>29.754950999999998</v>
      </c>
      <c r="W222">
        <v>29.810558</v>
      </c>
      <c r="X222">
        <v>29.813227000000001</v>
      </c>
      <c r="Y222">
        <v>29.743130000000001</v>
      </c>
      <c r="Z222">
        <v>29.627026000000001</v>
      </c>
      <c r="AA222">
        <v>29.397304999999999</v>
      </c>
      <c r="AB222">
        <v>29.095371</v>
      </c>
      <c r="AC222">
        <v>28.737287999999999</v>
      </c>
      <c r="AD222">
        <v>28.342614999999999</v>
      </c>
      <c r="AE222">
        <v>27.983851999999999</v>
      </c>
      <c r="AF222">
        <v>27.615227000000001</v>
      </c>
      <c r="AG222">
        <v>27.270102999999999</v>
      </c>
      <c r="AH222">
        <v>26.951415999999998</v>
      </c>
      <c r="AI222">
        <v>26.697842000000001</v>
      </c>
      <c r="AJ222" s="91">
        <v>6.4000000000000001E-2</v>
      </c>
    </row>
    <row r="223" spans="2:36" ht="15" customHeight="1">
      <c r="B223" t="s">
        <v>4077</v>
      </c>
      <c r="C223" t="s">
        <v>4275</v>
      </c>
      <c r="D223" t="s">
        <v>860</v>
      </c>
      <c r="E223" t="s">
        <v>333</v>
      </c>
      <c r="G223">
        <v>4.6944059999999999</v>
      </c>
      <c r="H223">
        <v>0</v>
      </c>
      <c r="I223">
        <v>6.7475829999999997</v>
      </c>
      <c r="J223">
        <v>11.778551999999999</v>
      </c>
      <c r="K223">
        <v>12.884046</v>
      </c>
      <c r="L223">
        <v>16.942501</v>
      </c>
      <c r="M223">
        <v>17.098953000000002</v>
      </c>
      <c r="N223">
        <v>17.136088999999998</v>
      </c>
      <c r="O223">
        <v>17.307739000000002</v>
      </c>
      <c r="P223">
        <v>17.323554999999999</v>
      </c>
      <c r="Q223">
        <v>17.642493999999999</v>
      </c>
      <c r="R223">
        <v>17.916205999999999</v>
      </c>
      <c r="S223">
        <v>18.128070999999998</v>
      </c>
      <c r="T223">
        <v>18.270206000000002</v>
      </c>
      <c r="U223">
        <v>18.349886000000001</v>
      </c>
      <c r="V223">
        <v>18.360924000000001</v>
      </c>
      <c r="W223">
        <v>18.368248000000001</v>
      </c>
      <c r="X223">
        <v>18.336587999999999</v>
      </c>
      <c r="Y223">
        <v>18.249237000000001</v>
      </c>
      <c r="Z223">
        <v>18.137756</v>
      </c>
      <c r="AA223">
        <v>17.946503</v>
      </c>
      <c r="AB223">
        <v>17.723602</v>
      </c>
      <c r="AC223">
        <v>17.473815999999999</v>
      </c>
      <c r="AD223">
        <v>17.208832000000001</v>
      </c>
      <c r="AE223">
        <v>16.985443</v>
      </c>
      <c r="AF223">
        <v>16.774260999999999</v>
      </c>
      <c r="AG223">
        <v>16.590485000000001</v>
      </c>
      <c r="AH223">
        <v>16.435058999999999</v>
      </c>
      <c r="AI223">
        <v>16.330780000000001</v>
      </c>
      <c r="AJ223" s="91">
        <v>4.5999999999999999E-2</v>
      </c>
    </row>
    <row r="224" spans="2:36" ht="15" customHeight="1">
      <c r="B224" t="s">
        <v>4080</v>
      </c>
      <c r="C224" t="s">
        <v>4276</v>
      </c>
      <c r="D224" t="s">
        <v>860</v>
      </c>
      <c r="E224" t="s">
        <v>333</v>
      </c>
      <c r="G224">
        <v>0</v>
      </c>
      <c r="H224">
        <v>0</v>
      </c>
      <c r="I224">
        <v>0.123136</v>
      </c>
      <c r="J224">
        <v>1.9343319999999999</v>
      </c>
      <c r="K224">
        <v>2.1494490000000002</v>
      </c>
      <c r="L224">
        <v>1.225752</v>
      </c>
      <c r="M224">
        <v>1.002186</v>
      </c>
      <c r="N224">
        <v>0.72661200000000004</v>
      </c>
      <c r="O224">
        <v>0.87561500000000003</v>
      </c>
      <c r="P224">
        <v>1.0253829999999999</v>
      </c>
      <c r="Q224">
        <v>1.2474810000000001</v>
      </c>
      <c r="R224">
        <v>1.4651149999999999</v>
      </c>
      <c r="S224">
        <v>1.8116300000000001</v>
      </c>
      <c r="T224">
        <v>2.5099939999999998</v>
      </c>
      <c r="U224">
        <v>2.5653329999999999</v>
      </c>
      <c r="V224">
        <v>2.604568</v>
      </c>
      <c r="W224">
        <v>2.6278419999999998</v>
      </c>
      <c r="X224">
        <v>2.6438899999999999</v>
      </c>
      <c r="Y224">
        <v>2.6589619999999998</v>
      </c>
      <c r="Z224">
        <v>2.6583519999999998</v>
      </c>
      <c r="AA224">
        <v>2.6367910000000001</v>
      </c>
      <c r="AB224">
        <v>2.5863839999999998</v>
      </c>
      <c r="AC224">
        <v>2.5181110000000002</v>
      </c>
      <c r="AD224">
        <v>2.4389129999999999</v>
      </c>
      <c r="AE224">
        <v>2.357037</v>
      </c>
      <c r="AF224">
        <v>2.2597580000000002</v>
      </c>
      <c r="AG224">
        <v>2.1587450000000001</v>
      </c>
      <c r="AH224">
        <v>2.0570369999999998</v>
      </c>
      <c r="AI224">
        <v>1.96191</v>
      </c>
      <c r="AJ224" t="s">
        <v>549</v>
      </c>
    </row>
    <row r="225" spans="2:36" ht="15" customHeight="1">
      <c r="B225" t="s">
        <v>4083</v>
      </c>
      <c r="C225" t="s">
        <v>4277</v>
      </c>
      <c r="D225" t="s">
        <v>860</v>
      </c>
      <c r="E225" t="s">
        <v>333</v>
      </c>
      <c r="G225">
        <v>0</v>
      </c>
      <c r="H225">
        <v>0</v>
      </c>
      <c r="I225">
        <v>3.0323630000000001</v>
      </c>
      <c r="J225">
        <v>5.0003349999999998</v>
      </c>
      <c r="K225">
        <v>5.1570600000000004</v>
      </c>
      <c r="L225">
        <v>6.5394709999999998</v>
      </c>
      <c r="M225">
        <v>8.0777649999999994</v>
      </c>
      <c r="N225">
        <v>8.3243200000000002</v>
      </c>
      <c r="O225">
        <v>8.3955590000000004</v>
      </c>
      <c r="P225">
        <v>8.3832699999999996</v>
      </c>
      <c r="Q225">
        <v>8.5036159999999992</v>
      </c>
      <c r="R225">
        <v>8.6036070000000002</v>
      </c>
      <c r="S225">
        <v>8.6781769999999998</v>
      </c>
      <c r="T225">
        <v>8.7277369999999994</v>
      </c>
      <c r="U225">
        <v>8.7585599999999992</v>
      </c>
      <c r="V225">
        <v>8.7894590000000008</v>
      </c>
      <c r="W225">
        <v>8.8144679999999997</v>
      </c>
      <c r="X225">
        <v>8.8327480000000005</v>
      </c>
      <c r="Y225">
        <v>8.8349299999999999</v>
      </c>
      <c r="Z225">
        <v>8.8309169999999995</v>
      </c>
      <c r="AA225">
        <v>8.8140110000000007</v>
      </c>
      <c r="AB225">
        <v>8.7853849999999998</v>
      </c>
      <c r="AC225">
        <v>8.7453610000000008</v>
      </c>
      <c r="AD225">
        <v>8.6948699999999999</v>
      </c>
      <c r="AE225">
        <v>8.6413729999999997</v>
      </c>
      <c r="AF225">
        <v>8.5812069999999991</v>
      </c>
      <c r="AG225">
        <v>8.5208739999999992</v>
      </c>
      <c r="AH225">
        <v>8.45932</v>
      </c>
      <c r="AI225">
        <v>8.405151</v>
      </c>
      <c r="AJ225" t="s">
        <v>549</v>
      </c>
    </row>
    <row r="226" spans="2:36" ht="15" customHeight="1">
      <c r="B226" t="s">
        <v>3959</v>
      </c>
      <c r="C226" t="s">
        <v>4278</v>
      </c>
      <c r="D226" t="s">
        <v>860</v>
      </c>
      <c r="E226" t="s">
        <v>333</v>
      </c>
      <c r="G226">
        <v>0</v>
      </c>
      <c r="H226">
        <v>16.212554999999998</v>
      </c>
      <c r="I226">
        <v>72.479491999999993</v>
      </c>
      <c r="J226">
        <v>40.945121999999998</v>
      </c>
      <c r="K226">
        <v>45.360497000000002</v>
      </c>
      <c r="L226">
        <v>47.086692999999997</v>
      </c>
      <c r="M226">
        <v>44.219219000000002</v>
      </c>
      <c r="N226">
        <v>43.437472999999997</v>
      </c>
      <c r="O226">
        <v>44.078677999999996</v>
      </c>
      <c r="P226">
        <v>44.448982000000001</v>
      </c>
      <c r="Q226">
        <v>45.430968999999997</v>
      </c>
      <c r="R226">
        <v>46.471218</v>
      </c>
      <c r="S226">
        <v>47.524146999999999</v>
      </c>
      <c r="T226">
        <v>48.588408999999999</v>
      </c>
      <c r="U226">
        <v>49.558253999999998</v>
      </c>
      <c r="V226">
        <v>50.636077999999998</v>
      </c>
      <c r="W226">
        <v>51.724097999999998</v>
      </c>
      <c r="X226">
        <v>52.793083000000003</v>
      </c>
      <c r="Y226">
        <v>53.866115999999998</v>
      </c>
      <c r="Z226">
        <v>54.935673000000001</v>
      </c>
      <c r="AA226">
        <v>56.067089000000003</v>
      </c>
      <c r="AB226">
        <v>57.238425999999997</v>
      </c>
      <c r="AC226">
        <v>58.484650000000002</v>
      </c>
      <c r="AD226">
        <v>59.774197000000001</v>
      </c>
      <c r="AE226">
        <v>60.846770999999997</v>
      </c>
      <c r="AF226">
        <v>62.294235</v>
      </c>
      <c r="AG226">
        <v>63.859734000000003</v>
      </c>
      <c r="AH226">
        <v>65.543030000000002</v>
      </c>
      <c r="AI226">
        <v>67.304428000000001</v>
      </c>
      <c r="AJ226" t="s">
        <v>549</v>
      </c>
    </row>
    <row r="227" spans="2:36" ht="15" customHeight="1">
      <c r="B227" t="s">
        <v>4077</v>
      </c>
      <c r="C227" t="s">
        <v>4279</v>
      </c>
      <c r="D227" t="s">
        <v>860</v>
      </c>
      <c r="E227" t="s">
        <v>333</v>
      </c>
      <c r="G227">
        <v>0</v>
      </c>
      <c r="H227">
        <v>5.8114030000000003</v>
      </c>
      <c r="I227">
        <v>42.121963999999998</v>
      </c>
      <c r="J227">
        <v>25.662416</v>
      </c>
      <c r="K227">
        <v>27.793472000000001</v>
      </c>
      <c r="L227">
        <v>28.183192999999999</v>
      </c>
      <c r="M227">
        <v>26.023641999999999</v>
      </c>
      <c r="N227">
        <v>25.516463999999999</v>
      </c>
      <c r="O227">
        <v>26.058325</v>
      </c>
      <c r="P227">
        <v>26.448975000000001</v>
      </c>
      <c r="Q227">
        <v>27.170258</v>
      </c>
      <c r="R227">
        <v>27.915710000000001</v>
      </c>
      <c r="S227">
        <v>28.664702999999999</v>
      </c>
      <c r="T227">
        <v>29.415619</v>
      </c>
      <c r="U227">
        <v>30.099364999999999</v>
      </c>
      <c r="V227">
        <v>30.841248</v>
      </c>
      <c r="W227">
        <v>31.57132</v>
      </c>
      <c r="X227">
        <v>32.287776999999998</v>
      </c>
      <c r="Y227">
        <v>32.994903999999998</v>
      </c>
      <c r="Z227">
        <v>33.685364</v>
      </c>
      <c r="AA227">
        <v>34.397095</v>
      </c>
      <c r="AB227">
        <v>35.129173000000002</v>
      </c>
      <c r="AC227">
        <v>35.915416999999998</v>
      </c>
      <c r="AD227">
        <v>36.718688999999998</v>
      </c>
      <c r="AE227">
        <v>37.396667000000001</v>
      </c>
      <c r="AF227">
        <v>38.285400000000003</v>
      </c>
      <c r="AG227">
        <v>39.248534999999997</v>
      </c>
      <c r="AH227">
        <v>40.288939999999997</v>
      </c>
      <c r="AI227">
        <v>41.382384999999999</v>
      </c>
      <c r="AJ227" t="s">
        <v>549</v>
      </c>
    </row>
    <row r="228" spans="2:36" ht="15" customHeight="1">
      <c r="B228" t="s">
        <v>4080</v>
      </c>
      <c r="C228" t="s">
        <v>4280</v>
      </c>
      <c r="D228" t="s">
        <v>860</v>
      </c>
      <c r="E228" t="s">
        <v>333</v>
      </c>
      <c r="G228">
        <v>0</v>
      </c>
      <c r="H228">
        <v>2.1028440000000002</v>
      </c>
      <c r="I228">
        <v>5.2317850000000004</v>
      </c>
      <c r="J228">
        <v>5.1375019999999996</v>
      </c>
      <c r="K228">
        <v>5.0140370000000001</v>
      </c>
      <c r="L228">
        <v>3.894466</v>
      </c>
      <c r="M228">
        <v>3.4408159999999999</v>
      </c>
      <c r="N228">
        <v>3.2471969999999999</v>
      </c>
      <c r="O228">
        <v>3.2134369999999999</v>
      </c>
      <c r="P228">
        <v>3.1581950000000001</v>
      </c>
      <c r="Q228">
        <v>3.1293950000000001</v>
      </c>
      <c r="R228">
        <v>3.1110509999999998</v>
      </c>
      <c r="S228">
        <v>3.1012360000000001</v>
      </c>
      <c r="T228">
        <v>3.100142</v>
      </c>
      <c r="U228">
        <v>3.1067480000000001</v>
      </c>
      <c r="V228">
        <v>3.1233499999999998</v>
      </c>
      <c r="W228">
        <v>3.1619969999999999</v>
      </c>
      <c r="X228">
        <v>3.1970779999999999</v>
      </c>
      <c r="Y228">
        <v>3.2490489999999999</v>
      </c>
      <c r="Z228">
        <v>3.3071929999999998</v>
      </c>
      <c r="AA228">
        <v>3.3916439999999999</v>
      </c>
      <c r="AB228">
        <v>3.4865710000000001</v>
      </c>
      <c r="AC228">
        <v>3.5925790000000002</v>
      </c>
      <c r="AD228">
        <v>3.712062</v>
      </c>
      <c r="AE228">
        <v>3.817904</v>
      </c>
      <c r="AF228">
        <v>3.9742289999999998</v>
      </c>
      <c r="AG228">
        <v>4.1493169999999999</v>
      </c>
      <c r="AH228">
        <v>4.3417969999999997</v>
      </c>
      <c r="AI228">
        <v>4.539593</v>
      </c>
      <c r="AJ228" t="s">
        <v>549</v>
      </c>
    </row>
    <row r="229" spans="2:36" ht="15" customHeight="1">
      <c r="B229" t="s">
        <v>4083</v>
      </c>
      <c r="C229" t="s">
        <v>4281</v>
      </c>
      <c r="D229" t="s">
        <v>860</v>
      </c>
      <c r="E229" t="s">
        <v>333</v>
      </c>
      <c r="G229">
        <v>0</v>
      </c>
      <c r="H229">
        <v>8.2983069999999994</v>
      </c>
      <c r="I229">
        <v>25.125741999999999</v>
      </c>
      <c r="J229">
        <v>10.145201</v>
      </c>
      <c r="K229">
        <v>12.552986000000001</v>
      </c>
      <c r="L229">
        <v>15.009033000000001</v>
      </c>
      <c r="M229">
        <v>14.754761</v>
      </c>
      <c r="N229">
        <v>14.673813000000001</v>
      </c>
      <c r="O229">
        <v>14.806915</v>
      </c>
      <c r="P229">
        <v>14.841811999999999</v>
      </c>
      <c r="Q229">
        <v>15.131316999999999</v>
      </c>
      <c r="R229">
        <v>15.444457999999999</v>
      </c>
      <c r="S229">
        <v>15.758209000000001</v>
      </c>
      <c r="T229">
        <v>16.072647</v>
      </c>
      <c r="U229">
        <v>16.352142000000001</v>
      </c>
      <c r="V229">
        <v>16.671478</v>
      </c>
      <c r="W229">
        <v>16.990784000000001</v>
      </c>
      <c r="X229">
        <v>17.308228</v>
      </c>
      <c r="Y229">
        <v>17.622161999999999</v>
      </c>
      <c r="Z229">
        <v>17.943114999999999</v>
      </c>
      <c r="AA229">
        <v>18.278351000000001</v>
      </c>
      <c r="AB229">
        <v>18.622681</v>
      </c>
      <c r="AC229">
        <v>18.976654</v>
      </c>
      <c r="AD229">
        <v>19.343444999999999</v>
      </c>
      <c r="AE229">
        <v>19.632201999999999</v>
      </c>
      <c r="AF229">
        <v>20.034607000000001</v>
      </c>
      <c r="AG229">
        <v>20.461884000000001</v>
      </c>
      <c r="AH229">
        <v>20.912292000000001</v>
      </c>
      <c r="AI229">
        <v>21.382446000000002</v>
      </c>
      <c r="AJ229" t="s">
        <v>549</v>
      </c>
    </row>
    <row r="230" spans="2:36" s="36" customFormat="1" ht="15" customHeight="1">
      <c r="B230" s="36" t="s">
        <v>4206</v>
      </c>
      <c r="C230" s="36" t="s">
        <v>4282</v>
      </c>
      <c r="D230" s="36" t="s">
        <v>860</v>
      </c>
      <c r="E230" s="36" t="s">
        <v>333</v>
      </c>
      <c r="G230" s="36">
        <v>906.95056199999999</v>
      </c>
      <c r="H230" s="36">
        <v>996.77758800000004</v>
      </c>
      <c r="I230" s="36">
        <v>1560.366943</v>
      </c>
      <c r="J230" s="36">
        <v>1339.888428</v>
      </c>
      <c r="K230" s="36">
        <v>1781.6395259999999</v>
      </c>
      <c r="L230" s="36">
        <v>1523.8237300000001</v>
      </c>
      <c r="M230" s="36">
        <v>1579.755005</v>
      </c>
      <c r="N230" s="36">
        <v>1607.5267329999999</v>
      </c>
      <c r="O230" s="36">
        <v>1705.8538820000001</v>
      </c>
      <c r="P230" s="36">
        <v>1808.3291019999999</v>
      </c>
      <c r="Q230" s="36">
        <v>1953.9444579999999</v>
      </c>
      <c r="R230" s="36">
        <v>2113.2377929999998</v>
      </c>
      <c r="S230" s="36">
        <v>2198.0119629999999</v>
      </c>
      <c r="T230" s="36">
        <v>2281.2998050000001</v>
      </c>
      <c r="U230" s="36">
        <v>2386.2250979999999</v>
      </c>
      <c r="V230" s="36">
        <v>2476.8305660000001</v>
      </c>
      <c r="W230" s="36">
        <v>2542.4284670000002</v>
      </c>
      <c r="X230" s="36">
        <v>2603.1972660000001</v>
      </c>
      <c r="Y230" s="36">
        <v>2693.382568</v>
      </c>
      <c r="Z230" s="36">
        <v>2750.7878420000002</v>
      </c>
      <c r="AA230" s="36">
        <v>2813.4624020000001</v>
      </c>
      <c r="AB230" s="36">
        <v>2873.0766600000002</v>
      </c>
      <c r="AC230" s="36">
        <v>2914.782471</v>
      </c>
      <c r="AD230" s="36">
        <v>2952.125732</v>
      </c>
      <c r="AE230" s="36">
        <v>2992.0249020000001</v>
      </c>
      <c r="AF230" s="36">
        <v>3054.0776369999999</v>
      </c>
      <c r="AG230" s="36">
        <v>3103.2128910000001</v>
      </c>
      <c r="AH230" s="36">
        <v>3148.4765619999998</v>
      </c>
      <c r="AI230" s="36">
        <v>3213.5976559999999</v>
      </c>
      <c r="AJ230" s="95">
        <v>4.5999999999999999E-2</v>
      </c>
    </row>
    <row r="231" spans="2:36" ht="15" customHeight="1">
      <c r="B231" t="s">
        <v>4209</v>
      </c>
      <c r="C231" t="s">
        <v>4283</v>
      </c>
      <c r="D231" t="s">
        <v>860</v>
      </c>
      <c r="E231" t="s">
        <v>333</v>
      </c>
      <c r="G231">
        <v>616.672729</v>
      </c>
      <c r="H231">
        <v>426.37951700000002</v>
      </c>
      <c r="I231">
        <v>834.27612299999998</v>
      </c>
      <c r="J231">
        <v>765.04986599999995</v>
      </c>
      <c r="K231">
        <v>1010.692139</v>
      </c>
      <c r="L231">
        <v>905.86248799999998</v>
      </c>
      <c r="M231">
        <v>943.87078899999995</v>
      </c>
      <c r="N231">
        <v>970.26196300000004</v>
      </c>
      <c r="O231">
        <v>1021.595337</v>
      </c>
      <c r="P231">
        <v>1090.982422</v>
      </c>
      <c r="Q231">
        <v>1186.9614260000001</v>
      </c>
      <c r="R231">
        <v>1294.732178</v>
      </c>
      <c r="S231">
        <v>1337.9248050000001</v>
      </c>
      <c r="T231">
        <v>1388.693237</v>
      </c>
      <c r="U231">
        <v>1448.065308</v>
      </c>
      <c r="V231">
        <v>1494.3908690000001</v>
      </c>
      <c r="W231">
        <v>1529.6373289999999</v>
      </c>
      <c r="X231">
        <v>1562.5006100000001</v>
      </c>
      <c r="Y231">
        <v>1615.0435789999999</v>
      </c>
      <c r="Z231">
        <v>1647.3764650000001</v>
      </c>
      <c r="AA231">
        <v>1682.243164</v>
      </c>
      <c r="AB231">
        <v>1715.9918210000001</v>
      </c>
      <c r="AC231">
        <v>1739.779663</v>
      </c>
      <c r="AD231">
        <v>1760.8398440000001</v>
      </c>
      <c r="AE231">
        <v>1783.525879</v>
      </c>
      <c r="AF231">
        <v>1817.627808</v>
      </c>
      <c r="AG231">
        <v>1845.839966</v>
      </c>
      <c r="AH231">
        <v>1872.237061</v>
      </c>
      <c r="AI231">
        <v>1908.921143</v>
      </c>
      <c r="AJ231" s="91">
        <v>4.1000000000000002E-2</v>
      </c>
    </row>
    <row r="232" spans="2:36" ht="15" customHeight="1">
      <c r="B232" t="s">
        <v>4212</v>
      </c>
      <c r="C232" t="s">
        <v>4284</v>
      </c>
      <c r="D232" t="s">
        <v>860</v>
      </c>
      <c r="E232" t="s">
        <v>333</v>
      </c>
      <c r="G232">
        <v>0</v>
      </c>
      <c r="H232">
        <v>43.201999999999998</v>
      </c>
      <c r="I232">
        <v>176.914368</v>
      </c>
      <c r="J232">
        <v>268.93057299999998</v>
      </c>
      <c r="K232">
        <v>385.54864500000002</v>
      </c>
      <c r="L232">
        <v>250.85348500000001</v>
      </c>
      <c r="M232">
        <v>255.47108499999999</v>
      </c>
      <c r="N232">
        <v>234.80268899999999</v>
      </c>
      <c r="O232">
        <v>272.76123000000001</v>
      </c>
      <c r="P232">
        <v>290.69201700000002</v>
      </c>
      <c r="Q232">
        <v>313.10742199999999</v>
      </c>
      <c r="R232">
        <v>343.86264</v>
      </c>
      <c r="S232">
        <v>373.10836799999998</v>
      </c>
      <c r="T232">
        <v>393.01129200000003</v>
      </c>
      <c r="U232">
        <v>421.43762199999998</v>
      </c>
      <c r="V232">
        <v>448.14917000000003</v>
      </c>
      <c r="W232">
        <v>463.75173999999998</v>
      </c>
      <c r="X232">
        <v>478.395599</v>
      </c>
      <c r="Y232">
        <v>495.19457999999997</v>
      </c>
      <c r="Z232">
        <v>508.49685699999998</v>
      </c>
      <c r="AA232">
        <v>522.58496100000002</v>
      </c>
      <c r="AB232">
        <v>533.91491699999995</v>
      </c>
      <c r="AC232">
        <v>541.35034199999996</v>
      </c>
      <c r="AD232">
        <v>547.30035399999997</v>
      </c>
      <c r="AE232">
        <v>552.16076699999996</v>
      </c>
      <c r="AF232">
        <v>562.45593299999996</v>
      </c>
      <c r="AG232">
        <v>569.04693599999996</v>
      </c>
      <c r="AH232">
        <v>574.07873500000005</v>
      </c>
      <c r="AI232">
        <v>582.19397000000004</v>
      </c>
      <c r="AJ232" t="s">
        <v>549</v>
      </c>
    </row>
    <row r="233" spans="2:36" ht="15" customHeight="1">
      <c r="B233" t="s">
        <v>4035</v>
      </c>
      <c r="C233" t="s">
        <v>4285</v>
      </c>
      <c r="D233" t="s">
        <v>860</v>
      </c>
      <c r="E233" t="s">
        <v>333</v>
      </c>
      <c r="G233">
        <v>290.27792399999998</v>
      </c>
      <c r="H233">
        <v>527.19604500000003</v>
      </c>
      <c r="I233">
        <v>549.176514</v>
      </c>
      <c r="J233">
        <v>305.90798999999998</v>
      </c>
      <c r="K233">
        <v>385.39859000000001</v>
      </c>
      <c r="L233">
        <v>367.10775799999999</v>
      </c>
      <c r="M233">
        <v>380.41357399999998</v>
      </c>
      <c r="N233">
        <v>402.46191399999998</v>
      </c>
      <c r="O233">
        <v>411.497345</v>
      </c>
      <c r="P233">
        <v>426.654968</v>
      </c>
      <c r="Q233">
        <v>453.875519</v>
      </c>
      <c r="R233">
        <v>474.64248700000002</v>
      </c>
      <c r="S233">
        <v>486.978363</v>
      </c>
      <c r="T233">
        <v>499.595215</v>
      </c>
      <c r="U233">
        <v>516.722534</v>
      </c>
      <c r="V233">
        <v>534.29040499999996</v>
      </c>
      <c r="W233">
        <v>549.03997800000002</v>
      </c>
      <c r="X233">
        <v>562.30139199999996</v>
      </c>
      <c r="Y233">
        <v>583.14465299999995</v>
      </c>
      <c r="Z233">
        <v>594.91436799999997</v>
      </c>
      <c r="AA233">
        <v>608.634277</v>
      </c>
      <c r="AB233">
        <v>623.17040999999995</v>
      </c>
      <c r="AC233">
        <v>633.65270999999996</v>
      </c>
      <c r="AD233">
        <v>643.98510699999997</v>
      </c>
      <c r="AE233">
        <v>656.33850099999995</v>
      </c>
      <c r="AF233">
        <v>673.99383499999999</v>
      </c>
      <c r="AG233">
        <v>688.32568400000002</v>
      </c>
      <c r="AH233">
        <v>702.16033900000002</v>
      </c>
      <c r="AI233">
        <v>722.48254399999996</v>
      </c>
      <c r="AJ233" s="91">
        <v>3.3000000000000002E-2</v>
      </c>
    </row>
    <row r="234" spans="2:36" ht="15" customHeight="1">
      <c r="B234" t="s">
        <v>4286</v>
      </c>
    </row>
    <row r="235" spans="2:36" ht="15" customHeight="1">
      <c r="B235" t="s">
        <v>4287</v>
      </c>
    </row>
    <row r="236" spans="2:36" ht="15" customHeight="1">
      <c r="B236" t="s">
        <v>4077</v>
      </c>
      <c r="C236" t="s">
        <v>4288</v>
      </c>
      <c r="D236" t="s">
        <v>4289</v>
      </c>
      <c r="E236" t="s">
        <v>415</v>
      </c>
      <c r="G236">
        <v>74.871787999999995</v>
      </c>
      <c r="H236">
        <v>74.824341000000004</v>
      </c>
      <c r="I236">
        <v>74.870009999999994</v>
      </c>
      <c r="J236">
        <v>75.377182000000005</v>
      </c>
      <c r="K236">
        <v>75.942390000000003</v>
      </c>
      <c r="L236">
        <v>76.569298000000003</v>
      </c>
      <c r="M236">
        <v>77.191185000000004</v>
      </c>
      <c r="N236">
        <v>77.822379999999995</v>
      </c>
      <c r="O236">
        <v>78.449370999999999</v>
      </c>
      <c r="P236">
        <v>79.082160999999999</v>
      </c>
      <c r="Q236">
        <v>79.729331999999999</v>
      </c>
      <c r="R236">
        <v>80.384322999999995</v>
      </c>
      <c r="S236">
        <v>81.040702999999993</v>
      </c>
      <c r="T236">
        <v>81.700325000000007</v>
      </c>
      <c r="U236">
        <v>82.36721</v>
      </c>
      <c r="V236">
        <v>83.039787000000004</v>
      </c>
      <c r="W236">
        <v>83.715835999999996</v>
      </c>
      <c r="X236">
        <v>84.394936000000001</v>
      </c>
      <c r="Y236">
        <v>85.083740000000006</v>
      </c>
      <c r="Z236">
        <v>85.777321000000001</v>
      </c>
      <c r="AA236">
        <v>86.476578000000003</v>
      </c>
      <c r="AB236">
        <v>87.181197999999995</v>
      </c>
      <c r="AC236">
        <v>87.887107999999998</v>
      </c>
      <c r="AD236">
        <v>88.593413999999996</v>
      </c>
      <c r="AE236">
        <v>89.304077000000007</v>
      </c>
      <c r="AF236">
        <v>90.021133000000006</v>
      </c>
      <c r="AG236">
        <v>90.740951999999993</v>
      </c>
      <c r="AH236">
        <v>91.461951999999997</v>
      </c>
      <c r="AI236">
        <v>92.186836</v>
      </c>
      <c r="AJ236" s="91">
        <v>7.0000000000000001E-3</v>
      </c>
    </row>
    <row r="237" spans="2:36" ht="15" customHeight="1">
      <c r="B237" t="s">
        <v>4080</v>
      </c>
      <c r="C237" t="s">
        <v>4290</v>
      </c>
      <c r="D237" t="s">
        <v>4291</v>
      </c>
      <c r="E237" t="s">
        <v>415</v>
      </c>
      <c r="G237">
        <v>95.571944999999999</v>
      </c>
      <c r="H237">
        <v>96.332038999999995</v>
      </c>
      <c r="I237">
        <v>96.948357000000001</v>
      </c>
      <c r="J237">
        <v>97.558082999999996</v>
      </c>
      <c r="K237">
        <v>98.270415999999997</v>
      </c>
      <c r="L237">
        <v>99.001427000000007</v>
      </c>
      <c r="M237">
        <v>99.742217999999994</v>
      </c>
      <c r="N237">
        <v>100.54795799999999</v>
      </c>
      <c r="O237">
        <v>101.357468</v>
      </c>
      <c r="P237">
        <v>102.176247</v>
      </c>
      <c r="Q237">
        <v>103.00419599999999</v>
      </c>
      <c r="R237">
        <v>103.837914</v>
      </c>
      <c r="S237">
        <v>104.675499</v>
      </c>
      <c r="T237">
        <v>105.517685</v>
      </c>
      <c r="U237">
        <v>106.36638600000001</v>
      </c>
      <c r="V237">
        <v>107.221107</v>
      </c>
      <c r="W237">
        <v>108.081337</v>
      </c>
      <c r="X237">
        <v>108.94696</v>
      </c>
      <c r="Y237">
        <v>109.81945</v>
      </c>
      <c r="Z237">
        <v>110.698303</v>
      </c>
      <c r="AA237">
        <v>111.58322099999999</v>
      </c>
      <c r="AB237">
        <v>112.474045</v>
      </c>
      <c r="AC237">
        <v>113.369934</v>
      </c>
      <c r="AD237">
        <v>114.270432</v>
      </c>
      <c r="AE237">
        <v>115.17746699999999</v>
      </c>
      <c r="AF237">
        <v>116.090721</v>
      </c>
      <c r="AG237">
        <v>117.009277</v>
      </c>
      <c r="AH237">
        <v>117.93248</v>
      </c>
      <c r="AI237">
        <v>118.860939</v>
      </c>
      <c r="AJ237" s="91">
        <v>8.0000000000000002E-3</v>
      </c>
    </row>
    <row r="238" spans="2:36" ht="15" customHeight="1">
      <c r="B238" t="s">
        <v>4083</v>
      </c>
      <c r="C238" t="s">
        <v>4292</v>
      </c>
      <c r="D238" t="s">
        <v>4293</v>
      </c>
      <c r="E238" t="s">
        <v>415</v>
      </c>
      <c r="G238">
        <v>53.707275000000003</v>
      </c>
      <c r="H238">
        <v>54.124397000000002</v>
      </c>
      <c r="I238">
        <v>54.517155000000002</v>
      </c>
      <c r="J238">
        <v>55.057952999999998</v>
      </c>
      <c r="K238">
        <v>55.602271999999999</v>
      </c>
      <c r="L238">
        <v>56.153022999999997</v>
      </c>
      <c r="M238">
        <v>56.707245</v>
      </c>
      <c r="N238">
        <v>57.267493999999999</v>
      </c>
      <c r="O238">
        <v>57.832068999999997</v>
      </c>
      <c r="P238">
        <v>58.395541999999999</v>
      </c>
      <c r="Q238">
        <v>58.951411999999998</v>
      </c>
      <c r="R238">
        <v>59.503132000000001</v>
      </c>
      <c r="S238">
        <v>60.055945999999999</v>
      </c>
      <c r="T238">
        <v>60.609138000000002</v>
      </c>
      <c r="U238">
        <v>61.15992</v>
      </c>
      <c r="V238">
        <v>61.709805000000003</v>
      </c>
      <c r="W238">
        <v>62.260795999999999</v>
      </c>
      <c r="X238">
        <v>62.813918999999999</v>
      </c>
      <c r="Y238">
        <v>63.364795999999998</v>
      </c>
      <c r="Z238">
        <v>63.919387999999998</v>
      </c>
      <c r="AA238">
        <v>64.476928999999998</v>
      </c>
      <c r="AB238">
        <v>65.036681999999999</v>
      </c>
      <c r="AC238">
        <v>65.600577999999999</v>
      </c>
      <c r="AD238">
        <v>66.168068000000005</v>
      </c>
      <c r="AE238">
        <v>66.736427000000006</v>
      </c>
      <c r="AF238">
        <v>67.304244999999995</v>
      </c>
      <c r="AG238">
        <v>67.874115000000003</v>
      </c>
      <c r="AH238">
        <v>68.446205000000006</v>
      </c>
      <c r="AI238">
        <v>69.016655</v>
      </c>
      <c r="AJ238" s="91">
        <v>8.9999999999999993E-3</v>
      </c>
    </row>
    <row r="239" spans="2:36" s="36" customFormat="1" ht="15" customHeight="1">
      <c r="B239" s="36" t="s">
        <v>4294</v>
      </c>
      <c r="C239" s="36" t="s">
        <v>4295</v>
      </c>
      <c r="D239" s="36" t="s">
        <v>4296</v>
      </c>
      <c r="E239" s="36" t="s">
        <v>415</v>
      </c>
      <c r="G239" s="36">
        <v>77.863677999999993</v>
      </c>
      <c r="H239" s="36">
        <v>78.969109000000003</v>
      </c>
      <c r="I239" s="36">
        <v>79.835860999999994</v>
      </c>
      <c r="J239" s="36">
        <v>80.657959000000005</v>
      </c>
      <c r="K239" s="36">
        <v>81.519676000000004</v>
      </c>
      <c r="L239" s="36">
        <v>82.249397000000002</v>
      </c>
      <c r="M239" s="36">
        <v>82.953147999999999</v>
      </c>
      <c r="N239" s="36">
        <v>83.636619999999994</v>
      </c>
      <c r="O239" s="36">
        <v>84.322136</v>
      </c>
      <c r="P239" s="36">
        <v>85.012176999999994</v>
      </c>
      <c r="Q239" s="36">
        <v>85.709496000000001</v>
      </c>
      <c r="R239" s="36">
        <v>86.412520999999998</v>
      </c>
      <c r="S239" s="36">
        <v>87.119552999999996</v>
      </c>
      <c r="T239" s="36">
        <v>87.831146000000004</v>
      </c>
      <c r="U239" s="36">
        <v>88.548659999999998</v>
      </c>
      <c r="V239" s="36">
        <v>89.271477000000004</v>
      </c>
      <c r="W239" s="36">
        <v>89.999092000000005</v>
      </c>
      <c r="X239" s="36">
        <v>90.731505999999996</v>
      </c>
      <c r="Y239" s="36">
        <v>91.470969999999994</v>
      </c>
      <c r="Z239" s="36">
        <v>92.216414999999998</v>
      </c>
      <c r="AA239" s="36">
        <v>92.968033000000005</v>
      </c>
      <c r="AB239" s="36">
        <v>93.725632000000004</v>
      </c>
      <c r="AC239" s="36">
        <v>94.487938</v>
      </c>
      <c r="AD239" s="36">
        <v>95.254531999999998</v>
      </c>
      <c r="AE239" s="36">
        <v>96.027145000000004</v>
      </c>
      <c r="AF239" s="36">
        <v>96.806197999999995</v>
      </c>
      <c r="AG239" s="36">
        <v>97.590369999999993</v>
      </c>
      <c r="AH239" s="36">
        <v>98.379210999999998</v>
      </c>
      <c r="AI239" s="36">
        <v>99.173316999999997</v>
      </c>
      <c r="AJ239" s="95">
        <v>8.9999999999999993E-3</v>
      </c>
    </row>
    <row r="240" spans="2:36" ht="15" customHeight="1">
      <c r="B240" t="s">
        <v>4297</v>
      </c>
    </row>
    <row r="241" spans="2:36" ht="15" customHeight="1">
      <c r="B241" t="s">
        <v>4077</v>
      </c>
      <c r="C241" t="s">
        <v>4298</v>
      </c>
      <c r="D241" t="s">
        <v>4299</v>
      </c>
      <c r="E241" t="s">
        <v>415</v>
      </c>
      <c r="G241">
        <v>69.404342999999997</v>
      </c>
      <c r="H241">
        <v>68.895920000000004</v>
      </c>
      <c r="I241">
        <v>68.630829000000006</v>
      </c>
      <c r="J241">
        <v>68.891907000000003</v>
      </c>
      <c r="K241">
        <v>69.300231999999994</v>
      </c>
      <c r="L241">
        <v>69.722228999999999</v>
      </c>
      <c r="M241">
        <v>70.168892</v>
      </c>
      <c r="N241">
        <v>70.613258000000002</v>
      </c>
      <c r="O241">
        <v>71.081558000000001</v>
      </c>
      <c r="P241">
        <v>71.603188000000003</v>
      </c>
      <c r="Q241">
        <v>72.200873999999999</v>
      </c>
      <c r="R241">
        <v>72.858924999999999</v>
      </c>
      <c r="S241">
        <v>73.550514000000007</v>
      </c>
      <c r="T241">
        <v>74.262778999999995</v>
      </c>
      <c r="U241">
        <v>74.988715999999997</v>
      </c>
      <c r="V241">
        <v>75.726799</v>
      </c>
      <c r="W241">
        <v>76.461326999999997</v>
      </c>
      <c r="X241">
        <v>77.176651000000007</v>
      </c>
      <c r="Y241">
        <v>77.910781999999998</v>
      </c>
      <c r="Z241">
        <v>78.648719999999997</v>
      </c>
      <c r="AA241">
        <v>79.381186999999997</v>
      </c>
      <c r="AB241">
        <v>80.116866999999999</v>
      </c>
      <c r="AC241">
        <v>80.829612999999995</v>
      </c>
      <c r="AD241">
        <v>81.53801</v>
      </c>
      <c r="AE241">
        <v>82.235602999999998</v>
      </c>
      <c r="AF241">
        <v>82.927436999999998</v>
      </c>
      <c r="AG241">
        <v>83.602469999999997</v>
      </c>
      <c r="AH241">
        <v>84.259452999999993</v>
      </c>
      <c r="AI241">
        <v>84.915665000000004</v>
      </c>
      <c r="AJ241" s="91">
        <v>7.0000000000000001E-3</v>
      </c>
    </row>
    <row r="242" spans="2:36" ht="15" customHeight="1">
      <c r="B242" t="s">
        <v>4080</v>
      </c>
      <c r="C242" t="s">
        <v>4300</v>
      </c>
      <c r="D242" t="s">
        <v>4301</v>
      </c>
      <c r="E242" t="s">
        <v>415</v>
      </c>
      <c r="G242">
        <v>89.569159999999997</v>
      </c>
      <c r="H242">
        <v>88.941719000000006</v>
      </c>
      <c r="I242">
        <v>88.894287000000006</v>
      </c>
      <c r="J242">
        <v>89.236144999999993</v>
      </c>
      <c r="K242">
        <v>89.800033999999997</v>
      </c>
      <c r="L242">
        <v>90.115662</v>
      </c>
      <c r="M242">
        <v>90.499519000000006</v>
      </c>
      <c r="N242">
        <v>90.917557000000002</v>
      </c>
      <c r="O242">
        <v>91.391418000000002</v>
      </c>
      <c r="P242">
        <v>91.932579000000004</v>
      </c>
      <c r="Q242">
        <v>92.548034999999999</v>
      </c>
      <c r="R242">
        <v>93.305465999999996</v>
      </c>
      <c r="S242">
        <v>94.161636000000001</v>
      </c>
      <c r="T242">
        <v>95.085915</v>
      </c>
      <c r="U242">
        <v>96.011429000000007</v>
      </c>
      <c r="V242">
        <v>96.952156000000002</v>
      </c>
      <c r="W242">
        <v>97.951210000000003</v>
      </c>
      <c r="X242">
        <v>98.911338999999998</v>
      </c>
      <c r="Y242">
        <v>99.875298000000001</v>
      </c>
      <c r="Z242">
        <v>100.84637499999999</v>
      </c>
      <c r="AA242">
        <v>101.832611</v>
      </c>
      <c r="AB242">
        <v>102.854393</v>
      </c>
      <c r="AC242">
        <v>103.876465</v>
      </c>
      <c r="AD242">
        <v>104.88228599999999</v>
      </c>
      <c r="AE242">
        <v>105.8536</v>
      </c>
      <c r="AF242">
        <v>106.830742</v>
      </c>
      <c r="AG242">
        <v>107.797173</v>
      </c>
      <c r="AH242">
        <v>108.74147000000001</v>
      </c>
      <c r="AI242">
        <v>109.648453</v>
      </c>
      <c r="AJ242" s="91">
        <v>7.0000000000000001E-3</v>
      </c>
    </row>
    <row r="243" spans="2:36" ht="15" customHeight="1">
      <c r="B243" t="s">
        <v>4083</v>
      </c>
      <c r="C243" t="s">
        <v>4302</v>
      </c>
      <c r="D243" t="s">
        <v>4303</v>
      </c>
      <c r="E243" t="s">
        <v>415</v>
      </c>
      <c r="G243">
        <v>52.032425000000003</v>
      </c>
      <c r="H243">
        <v>52.165076999999997</v>
      </c>
      <c r="I243">
        <v>52.290520000000001</v>
      </c>
      <c r="J243">
        <v>52.522742999999998</v>
      </c>
      <c r="K243">
        <v>52.811751999999998</v>
      </c>
      <c r="L243">
        <v>53.117607</v>
      </c>
      <c r="M243">
        <v>53.433143999999999</v>
      </c>
      <c r="N243">
        <v>53.777199000000003</v>
      </c>
      <c r="O243">
        <v>54.147812000000002</v>
      </c>
      <c r="P243">
        <v>54.540801999999999</v>
      </c>
      <c r="Q243">
        <v>54.928631000000003</v>
      </c>
      <c r="R243">
        <v>55.329391000000001</v>
      </c>
      <c r="S243">
        <v>55.719692000000002</v>
      </c>
      <c r="T243">
        <v>56.119872999999998</v>
      </c>
      <c r="U243">
        <v>56.527348000000003</v>
      </c>
      <c r="V243">
        <v>56.944797999999999</v>
      </c>
      <c r="W243">
        <v>57.368217000000001</v>
      </c>
      <c r="X243">
        <v>57.796500999999999</v>
      </c>
      <c r="Y243">
        <v>58.240608000000002</v>
      </c>
      <c r="Z243">
        <v>58.703544999999998</v>
      </c>
      <c r="AA243">
        <v>59.166580000000003</v>
      </c>
      <c r="AB243">
        <v>59.640532999999998</v>
      </c>
      <c r="AC243">
        <v>60.111350999999999</v>
      </c>
      <c r="AD243">
        <v>60.590248000000003</v>
      </c>
      <c r="AE243">
        <v>61.072071000000001</v>
      </c>
      <c r="AF243">
        <v>61.554789999999997</v>
      </c>
      <c r="AG243">
        <v>62.04092</v>
      </c>
      <c r="AH243">
        <v>62.528530000000003</v>
      </c>
      <c r="AI243">
        <v>63.020488999999998</v>
      </c>
      <c r="AJ243" s="91">
        <v>7.0000000000000001E-3</v>
      </c>
    </row>
    <row r="244" spans="2:36" s="36" customFormat="1" ht="15" customHeight="1">
      <c r="B244" s="36" t="s">
        <v>4294</v>
      </c>
      <c r="C244" s="36" t="s">
        <v>4304</v>
      </c>
      <c r="D244" s="36" t="s">
        <v>4305</v>
      </c>
      <c r="E244" s="36" t="s">
        <v>415</v>
      </c>
      <c r="G244" s="36">
        <v>72.717087000000006</v>
      </c>
      <c r="H244" s="36">
        <v>73.091971999999998</v>
      </c>
      <c r="I244" s="36">
        <v>73.492531</v>
      </c>
      <c r="J244" s="36">
        <v>74.018456</v>
      </c>
      <c r="K244" s="36">
        <v>74.683121</v>
      </c>
      <c r="L244" s="36">
        <v>75.131766999999996</v>
      </c>
      <c r="M244" s="36">
        <v>75.592140000000001</v>
      </c>
      <c r="N244" s="36">
        <v>76.024017000000001</v>
      </c>
      <c r="O244" s="36">
        <v>76.492362999999997</v>
      </c>
      <c r="P244" s="36">
        <v>77.014213999999996</v>
      </c>
      <c r="Q244" s="36">
        <v>77.600960000000001</v>
      </c>
      <c r="R244" s="36">
        <v>78.266677999999999</v>
      </c>
      <c r="S244" s="36">
        <v>78.981505999999996</v>
      </c>
      <c r="T244" s="36">
        <v>79.730591000000004</v>
      </c>
      <c r="U244" s="36">
        <v>80.489220000000003</v>
      </c>
      <c r="V244" s="36">
        <v>81.260979000000006</v>
      </c>
      <c r="W244" s="36">
        <v>82.048454000000007</v>
      </c>
      <c r="X244" s="36">
        <v>82.814575000000005</v>
      </c>
      <c r="Y244" s="36">
        <v>83.594772000000006</v>
      </c>
      <c r="Z244" s="36">
        <v>84.382309000000006</v>
      </c>
      <c r="AA244" s="36">
        <v>85.171204000000003</v>
      </c>
      <c r="AB244" s="36">
        <v>85.974022000000005</v>
      </c>
      <c r="AC244" s="36">
        <v>86.764037999999999</v>
      </c>
      <c r="AD244" s="36">
        <v>87.549926999999997</v>
      </c>
      <c r="AE244" s="36">
        <v>88.321090999999996</v>
      </c>
      <c r="AF244" s="36">
        <v>89.091155999999998</v>
      </c>
      <c r="AG244" s="36">
        <v>89.849761999999998</v>
      </c>
      <c r="AH244" s="36">
        <v>90.593376000000006</v>
      </c>
      <c r="AI244" s="36">
        <v>91.328147999999999</v>
      </c>
      <c r="AJ244" s="95">
        <v>8.0000000000000002E-3</v>
      </c>
    </row>
    <row r="245" spans="2:36" ht="15" customHeight="1">
      <c r="B245" t="s">
        <v>4306</v>
      </c>
    </row>
    <row r="246" spans="2:36" ht="15" customHeight="1">
      <c r="B246" t="s">
        <v>4307</v>
      </c>
    </row>
    <row r="247" spans="2:36" ht="15" customHeight="1">
      <c r="B247" t="s">
        <v>3913</v>
      </c>
      <c r="C247" t="s">
        <v>4308</v>
      </c>
      <c r="D247" t="s">
        <v>4309</v>
      </c>
      <c r="E247" t="s">
        <v>817</v>
      </c>
      <c r="G247">
        <v>2780.3857419999999</v>
      </c>
      <c r="H247">
        <v>2985.7573240000002</v>
      </c>
      <c r="I247">
        <v>3028.8010250000002</v>
      </c>
      <c r="J247">
        <v>3034.7165530000002</v>
      </c>
      <c r="K247">
        <v>3073.5104980000001</v>
      </c>
      <c r="L247">
        <v>3111.8442380000001</v>
      </c>
      <c r="M247">
        <v>3142.173096</v>
      </c>
      <c r="N247">
        <v>3164.733154</v>
      </c>
      <c r="O247">
        <v>3180.5661620000001</v>
      </c>
      <c r="P247">
        <v>3196.413086</v>
      </c>
      <c r="Q247">
        <v>3221.5686040000001</v>
      </c>
      <c r="R247">
        <v>3248.0820309999999</v>
      </c>
      <c r="S247">
        <v>3272.0385740000002</v>
      </c>
      <c r="T247">
        <v>3300.560547</v>
      </c>
      <c r="U247">
        <v>3337.4621579999998</v>
      </c>
      <c r="V247">
        <v>3381.5327149999998</v>
      </c>
      <c r="W247">
        <v>3427.8107909999999</v>
      </c>
      <c r="X247">
        <v>3476.1276859999998</v>
      </c>
      <c r="Y247">
        <v>3532.2836910000001</v>
      </c>
      <c r="Z247">
        <v>3586.0437010000001</v>
      </c>
      <c r="AA247">
        <v>3640.7380370000001</v>
      </c>
      <c r="AB247">
        <v>3696.2653810000002</v>
      </c>
      <c r="AC247">
        <v>3751.6508789999998</v>
      </c>
      <c r="AD247">
        <v>3805.5598140000002</v>
      </c>
      <c r="AE247">
        <v>3858.0747070000002</v>
      </c>
      <c r="AF247">
        <v>3914.3793949999999</v>
      </c>
      <c r="AG247">
        <v>3971.2456050000001</v>
      </c>
      <c r="AH247">
        <v>4027.2922359999998</v>
      </c>
      <c r="AI247">
        <v>4089.7993160000001</v>
      </c>
      <c r="AJ247" s="91">
        <v>1.4E-2</v>
      </c>
    </row>
    <row r="248" spans="2:36" ht="15" customHeight="1">
      <c r="B248" t="s">
        <v>3917</v>
      </c>
      <c r="C248" t="s">
        <v>4310</v>
      </c>
      <c r="D248" t="s">
        <v>4311</v>
      </c>
      <c r="E248" t="s">
        <v>817</v>
      </c>
      <c r="G248">
        <v>208.645813</v>
      </c>
      <c r="H248">
        <v>244.10438500000001</v>
      </c>
      <c r="I248">
        <v>267.99700899999999</v>
      </c>
      <c r="J248">
        <v>281.98382600000002</v>
      </c>
      <c r="K248">
        <v>293.084045</v>
      </c>
      <c r="L248">
        <v>302.626373</v>
      </c>
      <c r="M248">
        <v>306.38412499999998</v>
      </c>
      <c r="N248">
        <v>310.086792</v>
      </c>
      <c r="O248">
        <v>313.02474999999998</v>
      </c>
      <c r="P248">
        <v>316.04913299999998</v>
      </c>
      <c r="Q248">
        <v>319.02706899999998</v>
      </c>
      <c r="R248">
        <v>321.92867999999999</v>
      </c>
      <c r="S248">
        <v>324.786743</v>
      </c>
      <c r="T248">
        <v>327.64398199999999</v>
      </c>
      <c r="U248">
        <v>330.28103599999997</v>
      </c>
      <c r="V248">
        <v>333.12841800000001</v>
      </c>
      <c r="W248">
        <v>335.69766199999998</v>
      </c>
      <c r="X248">
        <v>338.28350799999998</v>
      </c>
      <c r="Y248">
        <v>341.16531400000002</v>
      </c>
      <c r="Z248">
        <v>344.240295</v>
      </c>
      <c r="AA248">
        <v>347.39129600000001</v>
      </c>
      <c r="AB248">
        <v>350.55389400000001</v>
      </c>
      <c r="AC248">
        <v>354.091522</v>
      </c>
      <c r="AD248">
        <v>357.82122800000002</v>
      </c>
      <c r="AE248">
        <v>361.58618200000001</v>
      </c>
      <c r="AF248">
        <v>365.18158</v>
      </c>
      <c r="AG248">
        <v>368.808899</v>
      </c>
      <c r="AH248">
        <v>372.51077299999997</v>
      </c>
      <c r="AI248">
        <v>376.32229599999999</v>
      </c>
      <c r="AJ248" s="91">
        <v>2.1000000000000001E-2</v>
      </c>
    </row>
    <row r="249" spans="2:36" ht="15" customHeight="1">
      <c r="B249" t="s">
        <v>3920</v>
      </c>
      <c r="C249" t="s">
        <v>4312</v>
      </c>
      <c r="D249" t="s">
        <v>4313</v>
      </c>
      <c r="E249" t="s">
        <v>817</v>
      </c>
      <c r="G249">
        <v>196.934158</v>
      </c>
      <c r="H249">
        <v>232.30671699999999</v>
      </c>
      <c r="I249">
        <v>261.84793100000002</v>
      </c>
      <c r="J249">
        <v>279.79983499999997</v>
      </c>
      <c r="K249">
        <v>295.92919899999998</v>
      </c>
      <c r="L249">
        <v>308.29476899999997</v>
      </c>
      <c r="M249">
        <v>319.13308699999999</v>
      </c>
      <c r="N249">
        <v>329.26968399999998</v>
      </c>
      <c r="O249">
        <v>339.56768799999998</v>
      </c>
      <c r="P249">
        <v>349.96786500000002</v>
      </c>
      <c r="Q249">
        <v>360.54040500000002</v>
      </c>
      <c r="R249">
        <v>370.84356700000001</v>
      </c>
      <c r="S249">
        <v>381.30542000000003</v>
      </c>
      <c r="T249">
        <v>391.86987299999998</v>
      </c>
      <c r="U249">
        <v>402.56347699999998</v>
      </c>
      <c r="V249">
        <v>413.346588</v>
      </c>
      <c r="W249">
        <v>424.15704299999999</v>
      </c>
      <c r="X249">
        <v>435.21081500000003</v>
      </c>
      <c r="Y249">
        <v>446.14224200000001</v>
      </c>
      <c r="Z249">
        <v>456.85961900000001</v>
      </c>
      <c r="AA249">
        <v>467.702789</v>
      </c>
      <c r="AB249">
        <v>478.244598</v>
      </c>
      <c r="AC249">
        <v>489.21554600000002</v>
      </c>
      <c r="AD249">
        <v>500.09182700000002</v>
      </c>
      <c r="AE249">
        <v>511.115723</v>
      </c>
      <c r="AF249">
        <v>522.51269500000001</v>
      </c>
      <c r="AG249">
        <v>533.62554899999998</v>
      </c>
      <c r="AH249">
        <v>545.11084000000005</v>
      </c>
      <c r="AI249">
        <v>557.21997099999999</v>
      </c>
      <c r="AJ249" s="91">
        <v>3.7999999999999999E-2</v>
      </c>
    </row>
    <row r="250" spans="2:36" ht="15" customHeight="1">
      <c r="B250" t="s">
        <v>3923</v>
      </c>
      <c r="C250" t="s">
        <v>4314</v>
      </c>
      <c r="D250" t="s">
        <v>4315</v>
      </c>
      <c r="E250" t="s">
        <v>817</v>
      </c>
      <c r="G250">
        <v>1851.2802730000001</v>
      </c>
      <c r="H250">
        <v>2344.2438959999999</v>
      </c>
      <c r="I250">
        <v>2656.310547</v>
      </c>
      <c r="J250">
        <v>2786.9978030000002</v>
      </c>
      <c r="K250">
        <v>2933.4677729999999</v>
      </c>
      <c r="L250">
        <v>2993.6411130000001</v>
      </c>
      <c r="M250">
        <v>3048.8796390000002</v>
      </c>
      <c r="N250">
        <v>3099.0534670000002</v>
      </c>
      <c r="O250">
        <v>3146.3701169999999</v>
      </c>
      <c r="P250">
        <v>3191.6606449999999</v>
      </c>
      <c r="Q250">
        <v>3234.966797</v>
      </c>
      <c r="R250">
        <v>3273.9794919999999</v>
      </c>
      <c r="S250">
        <v>3309.195068</v>
      </c>
      <c r="T250">
        <v>3338.8146969999998</v>
      </c>
      <c r="U250">
        <v>3370.470703</v>
      </c>
      <c r="V250">
        <v>3403.8549800000001</v>
      </c>
      <c r="W250">
        <v>3437.0017090000001</v>
      </c>
      <c r="X250">
        <v>3473.2641600000002</v>
      </c>
      <c r="Y250">
        <v>3510.6833499999998</v>
      </c>
      <c r="Z250">
        <v>3548.211182</v>
      </c>
      <c r="AA250">
        <v>3585.3435060000002</v>
      </c>
      <c r="AB250">
        <v>3621.6083979999999</v>
      </c>
      <c r="AC250">
        <v>3658.6279300000001</v>
      </c>
      <c r="AD250">
        <v>3696.2770999999998</v>
      </c>
      <c r="AE250">
        <v>3735.7353520000001</v>
      </c>
      <c r="AF250">
        <v>3775.4865719999998</v>
      </c>
      <c r="AG250">
        <v>3816.5454100000002</v>
      </c>
      <c r="AH250">
        <v>3858.6560060000002</v>
      </c>
      <c r="AI250">
        <v>3900.7966310000002</v>
      </c>
      <c r="AJ250" s="91">
        <v>2.7E-2</v>
      </c>
    </row>
    <row r="251" spans="2:36" ht="15" customHeight="1">
      <c r="B251" t="s">
        <v>3926</v>
      </c>
      <c r="C251" t="s">
        <v>4316</v>
      </c>
      <c r="D251" t="s">
        <v>4317</v>
      </c>
      <c r="E251" t="s">
        <v>817</v>
      </c>
      <c r="G251">
        <v>221.601868</v>
      </c>
      <c r="H251">
        <v>305.65100100000001</v>
      </c>
      <c r="I251">
        <v>351.91027800000001</v>
      </c>
      <c r="J251">
        <v>374.380157</v>
      </c>
      <c r="K251">
        <v>397.491669</v>
      </c>
      <c r="L251">
        <v>412.524384</v>
      </c>
      <c r="M251">
        <v>425.48336799999998</v>
      </c>
      <c r="N251">
        <v>427.36166400000002</v>
      </c>
      <c r="O251">
        <v>428.41531400000002</v>
      </c>
      <c r="P251">
        <v>428.59774800000002</v>
      </c>
      <c r="Q251">
        <v>427.95602400000001</v>
      </c>
      <c r="R251">
        <v>426.94494600000002</v>
      </c>
      <c r="S251">
        <v>425.34710699999999</v>
      </c>
      <c r="T251">
        <v>423.23867799999999</v>
      </c>
      <c r="U251">
        <v>420.81689499999999</v>
      </c>
      <c r="V251">
        <v>417.70291099999997</v>
      </c>
      <c r="W251">
        <v>414.47122200000001</v>
      </c>
      <c r="X251">
        <v>411.232483</v>
      </c>
      <c r="Y251">
        <v>407.90484600000002</v>
      </c>
      <c r="Z251">
        <v>404.43249500000002</v>
      </c>
      <c r="AA251">
        <v>400.351135</v>
      </c>
      <c r="AB251">
        <v>396.24203499999999</v>
      </c>
      <c r="AC251">
        <v>392.20419299999998</v>
      </c>
      <c r="AD251">
        <v>388.33065800000003</v>
      </c>
      <c r="AE251">
        <v>384.79718000000003</v>
      </c>
      <c r="AF251">
        <v>381.531342</v>
      </c>
      <c r="AG251">
        <v>378.61096199999997</v>
      </c>
      <c r="AH251">
        <v>376.006012</v>
      </c>
      <c r="AI251">
        <v>373.66793799999999</v>
      </c>
      <c r="AJ251" s="91">
        <v>1.9E-2</v>
      </c>
    </row>
    <row r="252" spans="2:36" ht="15" customHeight="1">
      <c r="B252" t="s">
        <v>3929</v>
      </c>
      <c r="C252" t="s">
        <v>4318</v>
      </c>
      <c r="D252" t="s">
        <v>4319</v>
      </c>
      <c r="E252" t="s">
        <v>817</v>
      </c>
      <c r="G252">
        <v>168.51355000000001</v>
      </c>
      <c r="H252">
        <v>237.92446899999999</v>
      </c>
      <c r="I252">
        <v>289.254547</v>
      </c>
      <c r="J252">
        <v>320.81323200000003</v>
      </c>
      <c r="K252">
        <v>346.70153800000003</v>
      </c>
      <c r="L252">
        <v>364.45755000000003</v>
      </c>
      <c r="M252">
        <v>380.39138800000001</v>
      </c>
      <c r="N252">
        <v>389.99795499999999</v>
      </c>
      <c r="O252">
        <v>399.15072600000002</v>
      </c>
      <c r="P252">
        <v>408.00769000000003</v>
      </c>
      <c r="Q252">
        <v>416.19485500000002</v>
      </c>
      <c r="R252">
        <v>423.83029199999999</v>
      </c>
      <c r="S252">
        <v>430.96533199999999</v>
      </c>
      <c r="T252">
        <v>437.64898699999998</v>
      </c>
      <c r="U252">
        <v>444.06417800000003</v>
      </c>
      <c r="V252">
        <v>449.59255999999999</v>
      </c>
      <c r="W252">
        <v>454.55630500000001</v>
      </c>
      <c r="X252">
        <v>459.60629299999999</v>
      </c>
      <c r="Y252">
        <v>464.62707499999999</v>
      </c>
      <c r="Z252">
        <v>470.443085</v>
      </c>
      <c r="AA252">
        <v>476.091858</v>
      </c>
      <c r="AB252">
        <v>481.87719700000002</v>
      </c>
      <c r="AC252">
        <v>487.620544</v>
      </c>
      <c r="AD252">
        <v>493.388824</v>
      </c>
      <c r="AE252">
        <v>499.60229500000003</v>
      </c>
      <c r="AF252">
        <v>505.96167000000003</v>
      </c>
      <c r="AG252">
        <v>512.96533199999999</v>
      </c>
      <c r="AH252">
        <v>520.19604500000003</v>
      </c>
      <c r="AI252">
        <v>527.62707499999999</v>
      </c>
      <c r="AJ252" s="91">
        <v>4.2000000000000003E-2</v>
      </c>
    </row>
    <row r="253" spans="2:36" ht="15" customHeight="1">
      <c r="B253" t="s">
        <v>3932</v>
      </c>
      <c r="C253" t="s">
        <v>4320</v>
      </c>
      <c r="D253" t="s">
        <v>4321</v>
      </c>
      <c r="E253" t="s">
        <v>817</v>
      </c>
      <c r="G253">
        <v>179.126678</v>
      </c>
      <c r="H253">
        <v>215.03079199999999</v>
      </c>
      <c r="I253">
        <v>244.060822</v>
      </c>
      <c r="J253">
        <v>261.45654300000001</v>
      </c>
      <c r="K253">
        <v>280.28369099999998</v>
      </c>
      <c r="L253">
        <v>292.36175500000002</v>
      </c>
      <c r="M253">
        <v>302.99865699999998</v>
      </c>
      <c r="N253">
        <v>308.74017300000003</v>
      </c>
      <c r="O253">
        <v>313.805115</v>
      </c>
      <c r="P253">
        <v>316.84539799999999</v>
      </c>
      <c r="Q253">
        <v>317.10681199999999</v>
      </c>
      <c r="R253">
        <v>316.64288299999998</v>
      </c>
      <c r="S253">
        <v>315.78216600000002</v>
      </c>
      <c r="T253">
        <v>314.73529100000002</v>
      </c>
      <c r="U253">
        <v>313.11498999999998</v>
      </c>
      <c r="V253">
        <v>311.12240600000001</v>
      </c>
      <c r="W253">
        <v>308.86721799999998</v>
      </c>
      <c r="X253">
        <v>306.44967700000001</v>
      </c>
      <c r="Y253">
        <v>304.52310199999999</v>
      </c>
      <c r="Z253">
        <v>302.85192899999998</v>
      </c>
      <c r="AA253">
        <v>301.93472300000002</v>
      </c>
      <c r="AB253">
        <v>301.031586</v>
      </c>
      <c r="AC253">
        <v>299.95602400000001</v>
      </c>
      <c r="AD253">
        <v>298.817047</v>
      </c>
      <c r="AE253">
        <v>298.03195199999999</v>
      </c>
      <c r="AF253">
        <v>296.93994099999998</v>
      </c>
      <c r="AG253">
        <v>296.07199100000003</v>
      </c>
      <c r="AH253">
        <v>295.05017099999998</v>
      </c>
      <c r="AI253">
        <v>294.96356200000002</v>
      </c>
      <c r="AJ253" s="91">
        <v>1.7999999999999999E-2</v>
      </c>
    </row>
    <row r="254" spans="2:36" ht="15" customHeight="1">
      <c r="B254" t="s">
        <v>3935</v>
      </c>
      <c r="C254" t="s">
        <v>4322</v>
      </c>
      <c r="D254" t="s">
        <v>4323</v>
      </c>
      <c r="E254" t="s">
        <v>817</v>
      </c>
      <c r="G254">
        <v>416.00412</v>
      </c>
      <c r="H254">
        <v>435.07611100000003</v>
      </c>
      <c r="I254">
        <v>459.97994999999997</v>
      </c>
      <c r="J254">
        <v>476.07449300000002</v>
      </c>
      <c r="K254">
        <v>489.50857500000001</v>
      </c>
      <c r="L254">
        <v>497.90765399999998</v>
      </c>
      <c r="M254">
        <v>504.07409699999999</v>
      </c>
      <c r="N254">
        <v>508.27261399999998</v>
      </c>
      <c r="O254">
        <v>511.631958</v>
      </c>
      <c r="P254">
        <v>515.64855999999997</v>
      </c>
      <c r="Q254">
        <v>519.63006600000006</v>
      </c>
      <c r="R254">
        <v>523.36047399999995</v>
      </c>
      <c r="S254">
        <v>527.20733600000005</v>
      </c>
      <c r="T254">
        <v>531.08386199999995</v>
      </c>
      <c r="U254">
        <v>534.912598</v>
      </c>
      <c r="V254">
        <v>538.74658199999999</v>
      </c>
      <c r="W254">
        <v>542.65185499999995</v>
      </c>
      <c r="X254">
        <v>546.45281999999997</v>
      </c>
      <c r="Y254">
        <v>549.711365</v>
      </c>
      <c r="Z254">
        <v>553.53753700000004</v>
      </c>
      <c r="AA254">
        <v>557.36541699999998</v>
      </c>
      <c r="AB254">
        <v>561.29571499999997</v>
      </c>
      <c r="AC254">
        <v>565.61267099999998</v>
      </c>
      <c r="AD254">
        <v>569.73651099999995</v>
      </c>
      <c r="AE254">
        <v>573.75341800000001</v>
      </c>
      <c r="AF254">
        <v>578.07080099999996</v>
      </c>
      <c r="AG254">
        <v>582.46887200000003</v>
      </c>
      <c r="AH254">
        <v>586.97009300000002</v>
      </c>
      <c r="AI254">
        <v>591.20471199999997</v>
      </c>
      <c r="AJ254" s="91">
        <v>1.2999999999999999E-2</v>
      </c>
    </row>
    <row r="255" spans="2:36" ht="15" customHeight="1">
      <c r="B255" t="s">
        <v>3938</v>
      </c>
      <c r="C255" t="s">
        <v>4324</v>
      </c>
      <c r="D255" t="s">
        <v>4325</v>
      </c>
      <c r="E255" t="s">
        <v>817</v>
      </c>
      <c r="G255">
        <v>73.955650000000006</v>
      </c>
      <c r="H255">
        <v>95.126662999999994</v>
      </c>
      <c r="I255">
        <v>115.192429</v>
      </c>
      <c r="J255">
        <v>129.06636</v>
      </c>
      <c r="K255">
        <v>140.716995</v>
      </c>
      <c r="L255">
        <v>147.306015</v>
      </c>
      <c r="M255">
        <v>152.34046900000001</v>
      </c>
      <c r="N255">
        <v>156.239395</v>
      </c>
      <c r="O255">
        <v>159.975357</v>
      </c>
      <c r="P255">
        <v>163.19773900000001</v>
      </c>
      <c r="Q255">
        <v>165.568085</v>
      </c>
      <c r="R255">
        <v>167.91790800000001</v>
      </c>
      <c r="S255">
        <v>170.270218</v>
      </c>
      <c r="T255">
        <v>172.59960899999999</v>
      </c>
      <c r="U255">
        <v>174.98753400000001</v>
      </c>
      <c r="V255">
        <v>177.488541</v>
      </c>
      <c r="W255">
        <v>180.11563100000001</v>
      </c>
      <c r="X255">
        <v>182.86473100000001</v>
      </c>
      <c r="Y255">
        <v>185.54518100000001</v>
      </c>
      <c r="Z255">
        <v>188.11949200000001</v>
      </c>
      <c r="AA255">
        <v>190.94824199999999</v>
      </c>
      <c r="AB255">
        <v>193.95942700000001</v>
      </c>
      <c r="AC255">
        <v>197.024719</v>
      </c>
      <c r="AD255">
        <v>200.15832499999999</v>
      </c>
      <c r="AE255">
        <v>203.33165</v>
      </c>
      <c r="AF255">
        <v>206.593491</v>
      </c>
      <c r="AG255">
        <v>209.972916</v>
      </c>
      <c r="AH255">
        <v>213.53128100000001</v>
      </c>
      <c r="AI255">
        <v>217.14962800000001</v>
      </c>
      <c r="AJ255" s="91">
        <v>3.9E-2</v>
      </c>
    </row>
    <row r="256" spans="2:36" ht="15" customHeight="1">
      <c r="B256" t="s">
        <v>3941</v>
      </c>
      <c r="C256" t="s">
        <v>4326</v>
      </c>
      <c r="D256" t="s">
        <v>4327</v>
      </c>
      <c r="E256" t="s">
        <v>817</v>
      </c>
      <c r="G256">
        <v>1451.1182859999999</v>
      </c>
      <c r="H256">
        <v>1448.4776609999999</v>
      </c>
      <c r="I256">
        <v>1460.338379</v>
      </c>
      <c r="J256">
        <v>1552.7242429999999</v>
      </c>
      <c r="K256">
        <v>1648.0225829999999</v>
      </c>
      <c r="L256">
        <v>1734.6660159999999</v>
      </c>
      <c r="M256">
        <v>1815.9964600000001</v>
      </c>
      <c r="N256">
        <v>1896.059448</v>
      </c>
      <c r="O256">
        <v>1974.168091</v>
      </c>
      <c r="P256">
        <v>2049.9370119999999</v>
      </c>
      <c r="Q256">
        <v>2125.3466800000001</v>
      </c>
      <c r="R256">
        <v>2198.2224120000001</v>
      </c>
      <c r="S256">
        <v>2269.7983399999998</v>
      </c>
      <c r="T256">
        <v>2340.0966800000001</v>
      </c>
      <c r="U256">
        <v>2409.6188959999999</v>
      </c>
      <c r="V256">
        <v>2477.8977049999999</v>
      </c>
      <c r="W256">
        <v>2545.1379390000002</v>
      </c>
      <c r="X256">
        <v>2612.1066890000002</v>
      </c>
      <c r="Y256">
        <v>2678.4179690000001</v>
      </c>
      <c r="Z256">
        <v>2744.9497070000002</v>
      </c>
      <c r="AA256">
        <v>2813.2739259999998</v>
      </c>
      <c r="AB256">
        <v>2881.1601559999999</v>
      </c>
      <c r="AC256">
        <v>2947.9079590000001</v>
      </c>
      <c r="AD256">
        <v>3013.438721</v>
      </c>
      <c r="AE256">
        <v>3077.5346679999998</v>
      </c>
      <c r="AF256">
        <v>3140.7070309999999</v>
      </c>
      <c r="AG256">
        <v>3203.1733399999998</v>
      </c>
      <c r="AH256">
        <v>3264.3950199999999</v>
      </c>
      <c r="AI256">
        <v>3322.8706050000001</v>
      </c>
      <c r="AJ256" s="91">
        <v>0.03</v>
      </c>
    </row>
    <row r="257" spans="2:36" ht="15" customHeight="1">
      <c r="B257" t="s">
        <v>3944</v>
      </c>
      <c r="C257" t="s">
        <v>4328</v>
      </c>
      <c r="D257" t="s">
        <v>4329</v>
      </c>
      <c r="E257" t="s">
        <v>817</v>
      </c>
      <c r="G257">
        <v>208.97879</v>
      </c>
      <c r="H257">
        <v>254.292068</v>
      </c>
      <c r="I257">
        <v>286.61102299999999</v>
      </c>
      <c r="J257">
        <v>309.37872299999998</v>
      </c>
      <c r="K257">
        <v>342.33682299999998</v>
      </c>
      <c r="L257">
        <v>370.96890300000001</v>
      </c>
      <c r="M257">
        <v>398.87280299999998</v>
      </c>
      <c r="N257">
        <v>428.155731</v>
      </c>
      <c r="O257">
        <v>457.75784299999998</v>
      </c>
      <c r="P257">
        <v>487.02401700000001</v>
      </c>
      <c r="Q257">
        <v>515.97143600000004</v>
      </c>
      <c r="R257">
        <v>544.28241000000003</v>
      </c>
      <c r="S257">
        <v>571.83215299999995</v>
      </c>
      <c r="T257">
        <v>598.52832000000001</v>
      </c>
      <c r="U257">
        <v>624.42962599999998</v>
      </c>
      <c r="V257">
        <v>650.14923099999999</v>
      </c>
      <c r="W257">
        <v>675.95190400000001</v>
      </c>
      <c r="X257">
        <v>702.09271200000001</v>
      </c>
      <c r="Y257">
        <v>728.36053500000003</v>
      </c>
      <c r="Z257">
        <v>754.63989300000003</v>
      </c>
      <c r="AA257">
        <v>780.98950200000002</v>
      </c>
      <c r="AB257">
        <v>807.26147500000002</v>
      </c>
      <c r="AC257">
        <v>833.47289999999998</v>
      </c>
      <c r="AD257">
        <v>859.46899399999995</v>
      </c>
      <c r="AE257">
        <v>885.26336700000002</v>
      </c>
      <c r="AF257">
        <v>910.78649900000005</v>
      </c>
      <c r="AG257">
        <v>935.97699</v>
      </c>
      <c r="AH257">
        <v>960.82641599999999</v>
      </c>
      <c r="AI257">
        <v>985.28186000000005</v>
      </c>
      <c r="AJ257" s="91">
        <v>5.7000000000000002E-2</v>
      </c>
    </row>
    <row r="258" spans="2:36" ht="15" customHeight="1">
      <c r="B258" t="s">
        <v>3947</v>
      </c>
      <c r="C258" t="s">
        <v>4330</v>
      </c>
      <c r="D258" t="s">
        <v>4331</v>
      </c>
      <c r="E258" t="s">
        <v>817</v>
      </c>
      <c r="G258">
        <v>867.03515600000003</v>
      </c>
      <c r="H258">
        <v>1072.595703</v>
      </c>
      <c r="I258">
        <v>1236.2861330000001</v>
      </c>
      <c r="J258">
        <v>1338.03772</v>
      </c>
      <c r="K258">
        <v>1461.0483400000001</v>
      </c>
      <c r="L258">
        <v>1545.8792719999999</v>
      </c>
      <c r="M258">
        <v>1622.678467</v>
      </c>
      <c r="N258">
        <v>1683.805298</v>
      </c>
      <c r="O258">
        <v>1743.7689210000001</v>
      </c>
      <c r="P258">
        <v>1802.757202</v>
      </c>
      <c r="Q258">
        <v>1861.040039</v>
      </c>
      <c r="R258">
        <v>1918.223389</v>
      </c>
      <c r="S258">
        <v>1974.3983149999999</v>
      </c>
      <c r="T258">
        <v>2029.987183</v>
      </c>
      <c r="U258">
        <v>2083.4384770000001</v>
      </c>
      <c r="V258">
        <v>2137.2441410000001</v>
      </c>
      <c r="W258">
        <v>2190.7312010000001</v>
      </c>
      <c r="X258">
        <v>2245.4086910000001</v>
      </c>
      <c r="Y258">
        <v>2301.0671390000002</v>
      </c>
      <c r="Z258">
        <v>2356.5280760000001</v>
      </c>
      <c r="AA258">
        <v>2412.4572750000002</v>
      </c>
      <c r="AB258">
        <v>2468.8115229999999</v>
      </c>
      <c r="AC258">
        <v>2525.983154</v>
      </c>
      <c r="AD258">
        <v>2583.9116210000002</v>
      </c>
      <c r="AE258">
        <v>2641.3608399999998</v>
      </c>
      <c r="AF258">
        <v>2699.47876</v>
      </c>
      <c r="AG258">
        <v>2758.8125</v>
      </c>
      <c r="AH258">
        <v>2819.6669919999999</v>
      </c>
      <c r="AI258">
        <v>2881.930664</v>
      </c>
      <c r="AJ258" s="91">
        <v>4.3999999999999997E-2</v>
      </c>
    </row>
    <row r="259" spans="2:36" ht="15" customHeight="1">
      <c r="B259" t="s">
        <v>3950</v>
      </c>
      <c r="C259" t="s">
        <v>4332</v>
      </c>
      <c r="D259" t="s">
        <v>4333</v>
      </c>
      <c r="E259" t="s">
        <v>817</v>
      </c>
      <c r="G259">
        <v>346.51025399999997</v>
      </c>
      <c r="H259">
        <v>460.98516799999999</v>
      </c>
      <c r="I259">
        <v>586.89025900000001</v>
      </c>
      <c r="J259">
        <v>680.533997</v>
      </c>
      <c r="K259">
        <v>748.53832999999997</v>
      </c>
      <c r="L259">
        <v>794.39892599999996</v>
      </c>
      <c r="M259">
        <v>837.76019299999996</v>
      </c>
      <c r="N259">
        <v>872.31732199999999</v>
      </c>
      <c r="O259">
        <v>907.20416299999999</v>
      </c>
      <c r="P259">
        <v>941.03716999999995</v>
      </c>
      <c r="Q259">
        <v>973.77050799999995</v>
      </c>
      <c r="R259">
        <v>1006.571594</v>
      </c>
      <c r="S259">
        <v>1039.2143550000001</v>
      </c>
      <c r="T259">
        <v>1072.2879640000001</v>
      </c>
      <c r="U259">
        <v>1105.6850589999999</v>
      </c>
      <c r="V259">
        <v>1138.0900879999999</v>
      </c>
      <c r="W259">
        <v>1171.398682</v>
      </c>
      <c r="X259">
        <v>1205.82251</v>
      </c>
      <c r="Y259">
        <v>1241.3045649999999</v>
      </c>
      <c r="Z259">
        <v>1277.2060550000001</v>
      </c>
      <c r="AA259">
        <v>1314.159668</v>
      </c>
      <c r="AB259">
        <v>1352.1051030000001</v>
      </c>
      <c r="AC259">
        <v>1390.8477780000001</v>
      </c>
      <c r="AD259">
        <v>1431.080322</v>
      </c>
      <c r="AE259">
        <v>1472.3236079999999</v>
      </c>
      <c r="AF259">
        <v>1514.3946530000001</v>
      </c>
      <c r="AG259">
        <v>1557.846436</v>
      </c>
      <c r="AH259">
        <v>1603.0229489999999</v>
      </c>
      <c r="AI259">
        <v>1649.9516599999999</v>
      </c>
      <c r="AJ259" s="91">
        <v>5.7000000000000002E-2</v>
      </c>
    </row>
    <row r="260" spans="2:36" ht="15" customHeight="1">
      <c r="B260" t="s">
        <v>3953</v>
      </c>
      <c r="C260" t="s">
        <v>4334</v>
      </c>
      <c r="D260" t="s">
        <v>4335</v>
      </c>
      <c r="E260" t="s">
        <v>817</v>
      </c>
      <c r="G260">
        <v>238.01660200000001</v>
      </c>
      <c r="H260">
        <v>292.01559400000002</v>
      </c>
      <c r="I260">
        <v>342.62622099999999</v>
      </c>
      <c r="J260">
        <v>371.09878500000002</v>
      </c>
      <c r="K260">
        <v>397.24188199999998</v>
      </c>
      <c r="L260">
        <v>415.29754600000001</v>
      </c>
      <c r="M260">
        <v>430.12527499999999</v>
      </c>
      <c r="N260">
        <v>445.471924</v>
      </c>
      <c r="O260">
        <v>461.20977800000003</v>
      </c>
      <c r="P260">
        <v>477.47970600000002</v>
      </c>
      <c r="Q260">
        <v>493.92965700000002</v>
      </c>
      <c r="R260">
        <v>509.80444299999999</v>
      </c>
      <c r="S260">
        <v>525.89868200000001</v>
      </c>
      <c r="T260">
        <v>542.28320299999996</v>
      </c>
      <c r="U260">
        <v>559.28747599999997</v>
      </c>
      <c r="V260">
        <v>576.76782200000002</v>
      </c>
      <c r="W260">
        <v>594.41863999999998</v>
      </c>
      <c r="X260">
        <v>611.94549600000005</v>
      </c>
      <c r="Y260">
        <v>629.67645300000004</v>
      </c>
      <c r="Z260">
        <v>648.33166500000004</v>
      </c>
      <c r="AA260">
        <v>667.59130900000002</v>
      </c>
      <c r="AB260">
        <v>686.76452600000005</v>
      </c>
      <c r="AC260">
        <v>705.953125</v>
      </c>
      <c r="AD260">
        <v>725.06225600000005</v>
      </c>
      <c r="AE260">
        <v>745.34143100000006</v>
      </c>
      <c r="AF260">
        <v>766.22436500000003</v>
      </c>
      <c r="AG260">
        <v>786.81048599999997</v>
      </c>
      <c r="AH260">
        <v>807.81488000000002</v>
      </c>
      <c r="AI260">
        <v>829.29736300000002</v>
      </c>
      <c r="AJ260" s="91">
        <v>4.5999999999999999E-2</v>
      </c>
    </row>
    <row r="261" spans="2:36" ht="15" customHeight="1">
      <c r="B261" t="s">
        <v>3956</v>
      </c>
      <c r="C261" t="s">
        <v>4336</v>
      </c>
      <c r="D261" t="s">
        <v>4337</v>
      </c>
      <c r="E261" t="s">
        <v>817</v>
      </c>
      <c r="G261">
        <v>177.623413</v>
      </c>
      <c r="H261">
        <v>195.50058000000001</v>
      </c>
      <c r="I261">
        <v>207.707291</v>
      </c>
      <c r="J261">
        <v>217.55487099999999</v>
      </c>
      <c r="K261">
        <v>226.44786099999999</v>
      </c>
      <c r="L261">
        <v>232.75968900000001</v>
      </c>
      <c r="M261">
        <v>237.95294200000001</v>
      </c>
      <c r="N261">
        <v>242.19709800000001</v>
      </c>
      <c r="O261">
        <v>245.968491</v>
      </c>
      <c r="P261">
        <v>248.83398399999999</v>
      </c>
      <c r="Q261">
        <v>251.384018</v>
      </c>
      <c r="R261">
        <v>253.604691</v>
      </c>
      <c r="S261">
        <v>255.25396699999999</v>
      </c>
      <c r="T261">
        <v>256.37383999999997</v>
      </c>
      <c r="U261">
        <v>256.94958500000001</v>
      </c>
      <c r="V261">
        <v>257.154877</v>
      </c>
      <c r="W261">
        <v>257.03921500000001</v>
      </c>
      <c r="X261">
        <v>257.08990499999999</v>
      </c>
      <c r="Y261">
        <v>256.81127900000001</v>
      </c>
      <c r="Z261">
        <v>256.21752900000001</v>
      </c>
      <c r="AA261">
        <v>255.38690199999999</v>
      </c>
      <c r="AB261">
        <v>254.49252300000001</v>
      </c>
      <c r="AC261">
        <v>253.54028299999999</v>
      </c>
      <c r="AD261">
        <v>252.629974</v>
      </c>
      <c r="AE261">
        <v>251.59161399999999</v>
      </c>
      <c r="AF261">
        <v>250.509827</v>
      </c>
      <c r="AG261">
        <v>249.387283</v>
      </c>
      <c r="AH261">
        <v>248.32836900000001</v>
      </c>
      <c r="AI261">
        <v>247.25846899999999</v>
      </c>
      <c r="AJ261" s="91">
        <v>1.2E-2</v>
      </c>
    </row>
    <row r="262" spans="2:36" ht="15" customHeight="1">
      <c r="B262" t="s">
        <v>3959</v>
      </c>
      <c r="C262" t="s">
        <v>4338</v>
      </c>
      <c r="D262" t="s">
        <v>4339</v>
      </c>
      <c r="E262" t="s">
        <v>817</v>
      </c>
      <c r="G262">
        <v>150.97995</v>
      </c>
      <c r="H262">
        <v>189.41577100000001</v>
      </c>
      <c r="I262">
        <v>218.397324</v>
      </c>
      <c r="J262">
        <v>236.57075499999999</v>
      </c>
      <c r="K262">
        <v>251.664703</v>
      </c>
      <c r="L262">
        <v>261.595215</v>
      </c>
      <c r="M262">
        <v>269.52786300000002</v>
      </c>
      <c r="N262">
        <v>276.52914399999997</v>
      </c>
      <c r="O262">
        <v>283.311218</v>
      </c>
      <c r="P262">
        <v>289.19650300000001</v>
      </c>
      <c r="Q262">
        <v>295.22125199999999</v>
      </c>
      <c r="R262">
        <v>301.240814</v>
      </c>
      <c r="S262">
        <v>307.54827899999998</v>
      </c>
      <c r="T262">
        <v>314.18032799999997</v>
      </c>
      <c r="U262">
        <v>320.89300500000002</v>
      </c>
      <c r="V262">
        <v>328.12811299999998</v>
      </c>
      <c r="W262">
        <v>335.20141599999999</v>
      </c>
      <c r="X262">
        <v>342.67227200000002</v>
      </c>
      <c r="Y262">
        <v>350.03781099999998</v>
      </c>
      <c r="Z262">
        <v>357.897919</v>
      </c>
      <c r="AA262">
        <v>365.842804</v>
      </c>
      <c r="AB262">
        <v>373.88610799999998</v>
      </c>
      <c r="AC262">
        <v>382.03723100000002</v>
      </c>
      <c r="AD262">
        <v>389.91238399999997</v>
      </c>
      <c r="AE262">
        <v>398.19494600000002</v>
      </c>
      <c r="AF262">
        <v>406.56213400000001</v>
      </c>
      <c r="AG262">
        <v>415.03152499999999</v>
      </c>
      <c r="AH262">
        <v>423.346497</v>
      </c>
      <c r="AI262">
        <v>431.970215</v>
      </c>
      <c r="AJ262" s="91">
        <v>3.7999999999999999E-2</v>
      </c>
    </row>
    <row r="263" spans="2:36" ht="15" customHeight="1">
      <c r="B263" t="s">
        <v>4035</v>
      </c>
      <c r="C263" t="s">
        <v>4340</v>
      </c>
      <c r="D263" t="s">
        <v>4341</v>
      </c>
      <c r="E263" t="s">
        <v>817</v>
      </c>
      <c r="G263">
        <v>9536.7089840000008</v>
      </c>
      <c r="H263">
        <v>11008.503906</v>
      </c>
      <c r="I263">
        <v>12014.211914</v>
      </c>
      <c r="J263">
        <v>12651.188477</v>
      </c>
      <c r="K263">
        <v>13325.995117</v>
      </c>
      <c r="L263">
        <v>13786.527344</v>
      </c>
      <c r="M263">
        <v>14194.772461</v>
      </c>
      <c r="N263">
        <v>14538.291015999999</v>
      </c>
      <c r="O263">
        <v>14865.896484000001</v>
      </c>
      <c r="P263">
        <v>15182.652344</v>
      </c>
      <c r="Q263">
        <v>15499.222656</v>
      </c>
      <c r="R263">
        <v>15805.480469</v>
      </c>
      <c r="S263">
        <v>16100.840819999999</v>
      </c>
      <c r="T263">
        <v>16391.933593999998</v>
      </c>
      <c r="U263">
        <v>16688.974609000001</v>
      </c>
      <c r="V263">
        <v>16991.947265999999</v>
      </c>
      <c r="W263">
        <v>17295.207031000002</v>
      </c>
      <c r="X263">
        <v>17606.628906000002</v>
      </c>
      <c r="Y263">
        <v>17928.259765999999</v>
      </c>
      <c r="Z263">
        <v>18250.509765999999</v>
      </c>
      <c r="AA263">
        <v>18577.568359000001</v>
      </c>
      <c r="AB263">
        <v>18905.558593999998</v>
      </c>
      <c r="AC263">
        <v>19235.746093999998</v>
      </c>
      <c r="AD263">
        <v>19565.685547000001</v>
      </c>
      <c r="AE263">
        <v>19897.642577999999</v>
      </c>
      <c r="AF263">
        <v>20235.322265999999</v>
      </c>
      <c r="AG263">
        <v>20577.353515999999</v>
      </c>
      <c r="AH263">
        <v>20922.722656000002</v>
      </c>
      <c r="AI263">
        <v>21277.3125</v>
      </c>
      <c r="AJ263" s="91">
        <v>2.9000000000000001E-2</v>
      </c>
    </row>
    <row r="264" spans="2:36" ht="15" customHeight="1">
      <c r="B264" t="s">
        <v>4342</v>
      </c>
      <c r="C264" t="s">
        <v>4343</v>
      </c>
      <c r="D264" t="s">
        <v>4344</v>
      </c>
      <c r="E264" t="s">
        <v>4345</v>
      </c>
      <c r="F264" t="s">
        <v>817</v>
      </c>
      <c r="G264">
        <v>22.421617999999999</v>
      </c>
      <c r="H264">
        <v>22.410634999999999</v>
      </c>
      <c r="I264">
        <v>22.401547999999998</v>
      </c>
      <c r="J264">
        <v>22.394031999999999</v>
      </c>
      <c r="K264">
        <v>22.387812</v>
      </c>
      <c r="L264">
        <v>22.382666</v>
      </c>
      <c r="M264">
        <v>22.378406999999999</v>
      </c>
      <c r="N264">
        <v>22.374884000000002</v>
      </c>
      <c r="O264">
        <v>22.371969</v>
      </c>
      <c r="P264">
        <v>22.369558000000001</v>
      </c>
      <c r="Q264">
        <v>22.367563000000001</v>
      </c>
      <c r="R264">
        <v>22.365911000000001</v>
      </c>
      <c r="S264">
        <v>22.364546000000001</v>
      </c>
      <c r="T264">
        <v>22.363416999999998</v>
      </c>
      <c r="U264">
        <v>22.362480000000001</v>
      </c>
      <c r="V264">
        <v>22.361708</v>
      </c>
      <c r="W264">
        <v>22.361066999999998</v>
      </c>
      <c r="X264">
        <v>22.360537999999998</v>
      </c>
      <c r="Y264">
        <v>22.360099999999999</v>
      </c>
      <c r="Z264">
        <v>22.359736999999999</v>
      </c>
      <c r="AA264">
        <v>22.359438000000001</v>
      </c>
      <c r="AB264">
        <v>22.359190000000002</v>
      </c>
      <c r="AC264">
        <v>22.358984</v>
      </c>
      <c r="AD264">
        <v>22.358813999999999</v>
      </c>
      <c r="AE264">
        <v>22.358673</v>
      </c>
      <c r="AF264">
        <v>22.358557000000001</v>
      </c>
      <c r="AG264">
        <v>22.358460999999998</v>
      </c>
      <c r="AH264">
        <v>22.358381000000001</v>
      </c>
      <c r="AI264">
        <v>22.358315000000001</v>
      </c>
      <c r="AJ264" s="91">
        <v>0</v>
      </c>
    </row>
    <row r="265" spans="2:36" ht="15" customHeight="1">
      <c r="B265" t="s">
        <v>4346</v>
      </c>
      <c r="C265" t="s">
        <v>4343</v>
      </c>
      <c r="D265" t="s">
        <v>4347</v>
      </c>
      <c r="E265" t="s">
        <v>4348</v>
      </c>
      <c r="F265" t="s">
        <v>817</v>
      </c>
      <c r="G265">
        <v>334.448914</v>
      </c>
      <c r="H265">
        <v>336.233856</v>
      </c>
      <c r="I265">
        <v>336.88305700000001</v>
      </c>
      <c r="J265">
        <v>337.39593500000001</v>
      </c>
      <c r="K265">
        <v>337.81005900000002</v>
      </c>
      <c r="L265">
        <v>338.41980000000001</v>
      </c>
      <c r="M265">
        <v>338.85339399999998</v>
      </c>
      <c r="N265">
        <v>339.19924900000001</v>
      </c>
      <c r="O265">
        <v>339.49490400000002</v>
      </c>
      <c r="P265">
        <v>339.68457000000001</v>
      </c>
      <c r="Q265">
        <v>339.81463600000001</v>
      </c>
      <c r="R265">
        <v>339.87893700000001</v>
      </c>
      <c r="S265">
        <v>339.90338100000002</v>
      </c>
      <c r="T265">
        <v>339.91986100000003</v>
      </c>
      <c r="U265">
        <v>340.01638800000001</v>
      </c>
      <c r="V265">
        <v>340.170929</v>
      </c>
      <c r="W265">
        <v>340.33325200000002</v>
      </c>
      <c r="X265">
        <v>340.50292999999999</v>
      </c>
      <c r="Y265">
        <v>340.67941300000001</v>
      </c>
      <c r="Z265">
        <v>340.86196899999999</v>
      </c>
      <c r="AA265">
        <v>341.050049</v>
      </c>
      <c r="AB265">
        <v>341.24316399999998</v>
      </c>
      <c r="AC265">
        <v>341.44085699999999</v>
      </c>
      <c r="AD265">
        <v>341.64276100000001</v>
      </c>
      <c r="AE265">
        <v>341.84848</v>
      </c>
      <c r="AF265">
        <v>342.05758700000001</v>
      </c>
      <c r="AG265">
        <v>342.269836</v>
      </c>
      <c r="AH265">
        <v>342.48501599999997</v>
      </c>
      <c r="AI265">
        <v>342.70288099999999</v>
      </c>
      <c r="AJ265" s="91">
        <v>1E-3</v>
      </c>
    </row>
  </sheetData>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AH256"/>
  <sheetViews>
    <sheetView topLeftCell="A222" workbookViewId="0">
      <selection activeCell="F235" sqref="F235"/>
    </sheetView>
  </sheetViews>
  <sheetFormatPr defaultRowHeight="14.25"/>
  <cols>
    <col min="1" max="1" width="23.59765625" customWidth="1"/>
    <col min="2" max="2" width="26.1328125" customWidth="1"/>
  </cols>
  <sheetData>
    <row r="1" spans="1:33">
      <c r="A1" t="s">
        <v>3896</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4349</v>
      </c>
    </row>
    <row r="3" spans="1:33">
      <c r="A3" t="s">
        <v>4350</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4351</v>
      </c>
      <c r="B6" t="s">
        <v>4352</v>
      </c>
      <c r="C6" t="s">
        <v>4353</v>
      </c>
      <c r="D6" t="s">
        <v>3902</v>
      </c>
      <c r="F6">
        <v>7.4910649999999999</v>
      </c>
      <c r="G6">
        <v>6.9627840000000001</v>
      </c>
      <c r="H6">
        <v>6.8976420000000003</v>
      </c>
      <c r="I6">
        <v>7.0512800000000002</v>
      </c>
      <c r="J6">
        <v>7.2985139999999999</v>
      </c>
      <c r="K6">
        <v>7.594258</v>
      </c>
      <c r="L6">
        <v>7.8936859999999998</v>
      </c>
      <c r="M6">
        <v>8.0429499999999994</v>
      </c>
      <c r="N6">
        <v>7.9935489999999998</v>
      </c>
      <c r="O6">
        <v>8.0496719999999993</v>
      </c>
      <c r="P6">
        <v>8.2171109999999992</v>
      </c>
      <c r="Q6">
        <v>8.2853929999999991</v>
      </c>
      <c r="R6">
        <v>8.2681719999999999</v>
      </c>
      <c r="S6">
        <v>8.371435</v>
      </c>
      <c r="T6">
        <v>8.4479150000000001</v>
      </c>
      <c r="U6">
        <v>8.5338659999999997</v>
      </c>
      <c r="V6">
        <v>8.5994890000000002</v>
      </c>
      <c r="W6">
        <v>8.6396069999999998</v>
      </c>
      <c r="X6">
        <v>8.6545310000000004</v>
      </c>
      <c r="Y6">
        <v>8.7485309999999998</v>
      </c>
      <c r="Z6">
        <v>8.8131389999999996</v>
      </c>
      <c r="AA6">
        <v>8.9598329999999997</v>
      </c>
      <c r="AB6">
        <v>9.0501860000000001</v>
      </c>
      <c r="AC6">
        <v>9.0539819999999995</v>
      </c>
      <c r="AD6">
        <v>9.1013739999999999</v>
      </c>
      <c r="AE6">
        <v>9.1853750000000005</v>
      </c>
      <c r="AF6">
        <v>9.3021440000000002</v>
      </c>
      <c r="AG6" s="91">
        <v>8.0000000000000002E-3</v>
      </c>
    </row>
    <row r="7" spans="1:33">
      <c r="A7" t="s">
        <v>3903</v>
      </c>
    </row>
    <row r="8" spans="1:33">
      <c r="A8" t="s">
        <v>3904</v>
      </c>
      <c r="B8" t="s">
        <v>4354</v>
      </c>
      <c r="C8" t="s">
        <v>4355</v>
      </c>
      <c r="D8" t="s">
        <v>3907</v>
      </c>
      <c r="F8">
        <v>0.85</v>
      </c>
      <c r="G8">
        <v>0.85897999999999997</v>
      </c>
      <c r="H8">
        <v>0.85993299999999995</v>
      </c>
      <c r="I8">
        <v>0.86078399999999999</v>
      </c>
      <c r="J8">
        <v>0.86154600000000003</v>
      </c>
      <c r="K8">
        <v>0.86222799999999999</v>
      </c>
      <c r="L8">
        <v>0.862842</v>
      </c>
      <c r="M8">
        <v>0.86339399999999999</v>
      </c>
      <c r="N8">
        <v>0.86389400000000005</v>
      </c>
      <c r="O8">
        <v>0.86434800000000001</v>
      </c>
      <c r="P8">
        <v>0.86476200000000003</v>
      </c>
      <c r="Q8">
        <v>0.86514000000000002</v>
      </c>
      <c r="R8">
        <v>0.86548800000000004</v>
      </c>
      <c r="S8">
        <v>0.86580800000000002</v>
      </c>
      <c r="T8">
        <v>0.86610299999999996</v>
      </c>
      <c r="U8">
        <v>0.86637600000000003</v>
      </c>
      <c r="V8">
        <v>0.866672</v>
      </c>
      <c r="W8">
        <v>0.86696700000000004</v>
      </c>
      <c r="X8">
        <v>0.86726300000000001</v>
      </c>
      <c r="Y8">
        <v>0.86755899999999997</v>
      </c>
      <c r="Z8">
        <v>0.86785500000000004</v>
      </c>
      <c r="AA8">
        <v>0.86815100000000001</v>
      </c>
      <c r="AB8">
        <v>0.86844699999999997</v>
      </c>
      <c r="AC8">
        <v>0.86874300000000004</v>
      </c>
      <c r="AD8">
        <v>0.86903900000000001</v>
      </c>
      <c r="AE8">
        <v>0.869336</v>
      </c>
      <c r="AF8">
        <v>0.86963199999999996</v>
      </c>
      <c r="AG8" s="91">
        <v>1E-3</v>
      </c>
    </row>
    <row r="9" spans="1:33">
      <c r="A9" t="s">
        <v>3908</v>
      </c>
      <c r="B9" t="s">
        <v>4356</v>
      </c>
      <c r="C9" t="s">
        <v>4357</v>
      </c>
      <c r="D9" t="s">
        <v>3907</v>
      </c>
      <c r="F9">
        <v>0.84599999999999997</v>
      </c>
      <c r="G9">
        <v>0.85931999999999997</v>
      </c>
      <c r="H9">
        <v>0.86017900000000003</v>
      </c>
      <c r="I9">
        <v>0.86104000000000003</v>
      </c>
      <c r="J9">
        <v>0.86190100000000003</v>
      </c>
      <c r="K9">
        <v>0.86276200000000003</v>
      </c>
      <c r="L9">
        <v>0.86362499999999998</v>
      </c>
      <c r="M9">
        <v>0.86448899999999995</v>
      </c>
      <c r="N9">
        <v>0.86535300000000004</v>
      </c>
      <c r="O9">
        <v>0.86621899999999996</v>
      </c>
      <c r="P9">
        <v>0.86708499999999999</v>
      </c>
      <c r="Q9">
        <v>0.86795199999999995</v>
      </c>
      <c r="R9">
        <v>0.86882000000000004</v>
      </c>
      <c r="S9">
        <v>0.86968900000000005</v>
      </c>
      <c r="T9">
        <v>0.87055800000000005</v>
      </c>
      <c r="U9">
        <v>0.87142900000000001</v>
      </c>
      <c r="V9">
        <v>0.87229999999999996</v>
      </c>
      <c r="W9">
        <v>0.87317299999999998</v>
      </c>
      <c r="X9">
        <v>0.87404599999999999</v>
      </c>
      <c r="Y9">
        <v>0.87492000000000003</v>
      </c>
      <c r="Z9">
        <v>0.87579499999999999</v>
      </c>
      <c r="AA9">
        <v>0.87667099999999998</v>
      </c>
      <c r="AB9">
        <v>0.87754699999999997</v>
      </c>
      <c r="AC9">
        <v>0.87842500000000001</v>
      </c>
      <c r="AD9">
        <v>0.87930299999999995</v>
      </c>
      <c r="AE9">
        <v>0.88018300000000005</v>
      </c>
      <c r="AF9">
        <v>0.88106300000000004</v>
      </c>
      <c r="AG9" s="91">
        <v>2E-3</v>
      </c>
    </row>
    <row r="10" spans="1:33">
      <c r="A10" t="s">
        <v>3911</v>
      </c>
    </row>
    <row r="11" spans="1:33">
      <c r="A11" t="s">
        <v>3912</v>
      </c>
    </row>
    <row r="12" spans="1:33">
      <c r="A12" t="s">
        <v>3913</v>
      </c>
      <c r="B12" t="s">
        <v>4358</v>
      </c>
      <c r="C12" t="s">
        <v>4359</v>
      </c>
      <c r="D12" t="s">
        <v>3916</v>
      </c>
      <c r="F12">
        <v>342.00198399999999</v>
      </c>
      <c r="G12">
        <v>344.85076900000001</v>
      </c>
      <c r="H12">
        <v>346.96423299999998</v>
      </c>
      <c r="I12">
        <v>348.437408</v>
      </c>
      <c r="J12">
        <v>349.87805200000003</v>
      </c>
      <c r="K12">
        <v>351.28118899999998</v>
      </c>
      <c r="L12">
        <v>352.64178500000003</v>
      </c>
      <c r="M12">
        <v>353.95739700000001</v>
      </c>
      <c r="N12">
        <v>355.23046900000003</v>
      </c>
      <c r="O12">
        <v>356.458527</v>
      </c>
      <c r="P12">
        <v>357.63406400000002</v>
      </c>
      <c r="Q12">
        <v>358.73593099999999</v>
      </c>
      <c r="R12">
        <v>359.77282700000001</v>
      </c>
      <c r="S12">
        <v>360.75125100000002</v>
      </c>
      <c r="T12">
        <v>361.67263800000001</v>
      </c>
      <c r="U12">
        <v>362.53564499999999</v>
      </c>
      <c r="V12">
        <v>363.34353599999997</v>
      </c>
      <c r="W12">
        <v>364.09573399999999</v>
      </c>
      <c r="X12">
        <v>364.79132099999998</v>
      </c>
      <c r="Y12">
        <v>365.436127</v>
      </c>
      <c r="Z12">
        <v>366.03445399999998</v>
      </c>
      <c r="AA12">
        <v>366.59066799999999</v>
      </c>
      <c r="AB12">
        <v>367.10647599999999</v>
      </c>
      <c r="AC12">
        <v>367.58792099999999</v>
      </c>
      <c r="AD12">
        <v>368.03945900000002</v>
      </c>
      <c r="AE12">
        <v>368.46582000000001</v>
      </c>
      <c r="AF12">
        <v>368.87057499999997</v>
      </c>
      <c r="AG12" s="91">
        <v>3.0000000000000001E-3</v>
      </c>
    </row>
    <row r="13" spans="1:33">
      <c r="A13" t="s">
        <v>3917</v>
      </c>
      <c r="B13" t="s">
        <v>4360</v>
      </c>
      <c r="C13" t="s">
        <v>4361</v>
      </c>
      <c r="D13" t="s">
        <v>3916</v>
      </c>
      <c r="F13">
        <v>41.115540000000003</v>
      </c>
      <c r="G13">
        <v>41.536887999999998</v>
      </c>
      <c r="H13">
        <v>41.874549999999999</v>
      </c>
      <c r="I13">
        <v>42.188862</v>
      </c>
      <c r="J13">
        <v>42.649399000000003</v>
      </c>
      <c r="K13">
        <v>43.106659000000001</v>
      </c>
      <c r="L13">
        <v>43.563068000000001</v>
      </c>
      <c r="M13">
        <v>44.018310999999997</v>
      </c>
      <c r="N13">
        <v>44.470509</v>
      </c>
      <c r="O13">
        <v>44.918892</v>
      </c>
      <c r="P13">
        <v>45.363788999999997</v>
      </c>
      <c r="Q13">
        <v>45.805728999999999</v>
      </c>
      <c r="R13">
        <v>46.244751000000001</v>
      </c>
      <c r="S13">
        <v>46.679371000000003</v>
      </c>
      <c r="T13">
        <v>47.1096</v>
      </c>
      <c r="U13">
        <v>47.535721000000002</v>
      </c>
      <c r="V13">
        <v>47.958038000000002</v>
      </c>
      <c r="W13">
        <v>48.377231999999999</v>
      </c>
      <c r="X13">
        <v>48.793658999999998</v>
      </c>
      <c r="Y13">
        <v>49.207779000000002</v>
      </c>
      <c r="Z13">
        <v>49.619548999999999</v>
      </c>
      <c r="AA13">
        <v>50.028412000000003</v>
      </c>
      <c r="AB13">
        <v>50.434638999999997</v>
      </c>
      <c r="AC13">
        <v>50.839610999999998</v>
      </c>
      <c r="AD13">
        <v>51.243679</v>
      </c>
      <c r="AE13">
        <v>51.646777999999998</v>
      </c>
      <c r="AF13">
        <v>52.048400999999998</v>
      </c>
      <c r="AG13" s="91">
        <v>8.9999999999999993E-3</v>
      </c>
    </row>
    <row r="14" spans="1:33">
      <c r="A14" t="s">
        <v>4362</v>
      </c>
      <c r="B14" t="s">
        <v>4363</v>
      </c>
      <c r="C14" t="s">
        <v>4364</v>
      </c>
      <c r="D14" t="s">
        <v>3916</v>
      </c>
      <c r="F14">
        <v>130.86099200000001</v>
      </c>
      <c r="G14">
        <v>131.946899</v>
      </c>
      <c r="H14">
        <v>132.99769599999999</v>
      </c>
      <c r="I14">
        <v>134.01769999999999</v>
      </c>
      <c r="J14">
        <v>135.00869800000001</v>
      </c>
      <c r="K14">
        <v>135.970901</v>
      </c>
      <c r="L14">
        <v>136.90479999999999</v>
      </c>
      <c r="M14">
        <v>137.81109599999999</v>
      </c>
      <c r="N14">
        <v>138.690201</v>
      </c>
      <c r="O14">
        <v>139.54209900000001</v>
      </c>
      <c r="P14">
        <v>140.36199999999999</v>
      </c>
      <c r="Q14">
        <v>141.150803</v>
      </c>
      <c r="R14">
        <v>141.90919500000001</v>
      </c>
      <c r="S14">
        <v>142.637497</v>
      </c>
      <c r="T14">
        <v>143.33630400000001</v>
      </c>
      <c r="U14">
        <v>143.99830600000001</v>
      </c>
      <c r="V14">
        <v>144.62429800000001</v>
      </c>
      <c r="W14">
        <v>145.217804</v>
      </c>
      <c r="X14">
        <v>145.77749600000001</v>
      </c>
      <c r="Y14">
        <v>146.300003</v>
      </c>
      <c r="Z14">
        <v>146.78770399999999</v>
      </c>
      <c r="AA14">
        <v>147.24009699999999</v>
      </c>
      <c r="AB14">
        <v>147.65420499999999</v>
      </c>
      <c r="AC14">
        <v>148.03019699999999</v>
      </c>
      <c r="AD14">
        <v>148.37219200000001</v>
      </c>
      <c r="AE14">
        <v>148.67790199999999</v>
      </c>
      <c r="AF14">
        <v>148.946304</v>
      </c>
      <c r="AG14" s="91">
        <v>5.0000000000000001E-3</v>
      </c>
    </row>
    <row r="15" spans="1:33">
      <c r="A15" t="s">
        <v>4365</v>
      </c>
      <c r="B15" t="s">
        <v>4366</v>
      </c>
      <c r="C15" t="s">
        <v>4367</v>
      </c>
      <c r="D15" t="s">
        <v>3916</v>
      </c>
      <c r="F15">
        <v>638.29211399999997</v>
      </c>
      <c r="G15">
        <v>638.94360400000005</v>
      </c>
      <c r="H15">
        <v>639.36071800000002</v>
      </c>
      <c r="I15">
        <v>639.66699200000005</v>
      </c>
      <c r="J15">
        <v>639.91583300000002</v>
      </c>
      <c r="K15">
        <v>640.17175299999997</v>
      </c>
      <c r="L15">
        <v>640.43731700000001</v>
      </c>
      <c r="M15">
        <v>640.70172100000002</v>
      </c>
      <c r="N15">
        <v>640.95202600000005</v>
      </c>
      <c r="O15">
        <v>641.18212900000003</v>
      </c>
      <c r="P15">
        <v>641.40844700000002</v>
      </c>
      <c r="Q15">
        <v>641.61480700000004</v>
      </c>
      <c r="R15">
        <v>641.79180899999994</v>
      </c>
      <c r="S15">
        <v>641.93884300000002</v>
      </c>
      <c r="T15">
        <v>642.04028300000004</v>
      </c>
      <c r="U15">
        <v>642.09295699999996</v>
      </c>
      <c r="V15">
        <v>642.09368900000004</v>
      </c>
      <c r="W15">
        <v>642.03826900000001</v>
      </c>
      <c r="X15">
        <v>641.92571999999996</v>
      </c>
      <c r="Y15">
        <v>641.74835199999995</v>
      </c>
      <c r="Z15">
        <v>641.50354000000004</v>
      </c>
      <c r="AA15">
        <v>641.18670699999996</v>
      </c>
      <c r="AB15">
        <v>640.79913299999998</v>
      </c>
      <c r="AC15">
        <v>640.33795199999997</v>
      </c>
      <c r="AD15">
        <v>639.78851299999997</v>
      </c>
      <c r="AE15">
        <v>639.14599599999997</v>
      </c>
      <c r="AF15">
        <v>638.40759300000002</v>
      </c>
      <c r="AG15" s="91">
        <v>0</v>
      </c>
    </row>
    <row r="16" spans="1:33">
      <c r="A16" t="s">
        <v>3926</v>
      </c>
      <c r="B16" t="s">
        <v>4368</v>
      </c>
      <c r="C16" t="s">
        <v>4369</v>
      </c>
      <c r="D16" t="s">
        <v>3916</v>
      </c>
      <c r="F16">
        <v>123.75299800000001</v>
      </c>
      <c r="G16">
        <v>123.1035</v>
      </c>
      <c r="H16">
        <v>122.427803</v>
      </c>
      <c r="I16">
        <v>121.732399</v>
      </c>
      <c r="J16">
        <v>121.0243</v>
      </c>
      <c r="K16">
        <v>120.308098</v>
      </c>
      <c r="L16">
        <v>119.584198</v>
      </c>
      <c r="M16">
        <v>118.852097</v>
      </c>
      <c r="N16">
        <v>118.114098</v>
      </c>
      <c r="O16">
        <v>117.37249799999999</v>
      </c>
      <c r="P16">
        <v>116.626801</v>
      </c>
      <c r="Q16">
        <v>115.876099</v>
      </c>
      <c r="R16">
        <v>115.12550400000001</v>
      </c>
      <c r="S16">
        <v>114.377403</v>
      </c>
      <c r="T16">
        <v>113.63359800000001</v>
      </c>
      <c r="U16">
        <v>112.89450100000001</v>
      </c>
      <c r="V16">
        <v>112.15830200000001</v>
      </c>
      <c r="W16">
        <v>111.422501</v>
      </c>
      <c r="X16">
        <v>110.69229900000001</v>
      </c>
      <c r="Y16">
        <v>109.972397</v>
      </c>
      <c r="Z16">
        <v>109.25949900000001</v>
      </c>
      <c r="AA16">
        <v>108.552002</v>
      </c>
      <c r="AB16">
        <v>107.850601</v>
      </c>
      <c r="AC16">
        <v>107.15799699999999</v>
      </c>
      <c r="AD16">
        <v>106.47429700000001</v>
      </c>
      <c r="AE16">
        <v>105.796898</v>
      </c>
      <c r="AF16">
        <v>105.12309999999999</v>
      </c>
      <c r="AG16" s="91">
        <v>-6.0000000000000001E-3</v>
      </c>
    </row>
    <row r="17" spans="1:33">
      <c r="A17" t="s">
        <v>3929</v>
      </c>
      <c r="B17" t="s">
        <v>4370</v>
      </c>
      <c r="C17" t="s">
        <v>4371</v>
      </c>
      <c r="D17" t="s">
        <v>3916</v>
      </c>
      <c r="F17">
        <v>32.572749999999999</v>
      </c>
      <c r="G17">
        <v>32.958987999999998</v>
      </c>
      <c r="H17">
        <v>33.324001000000003</v>
      </c>
      <c r="I17">
        <v>33.701228999999998</v>
      </c>
      <c r="J17">
        <v>34.101439999999997</v>
      </c>
      <c r="K17">
        <v>34.498111999999999</v>
      </c>
      <c r="L17">
        <v>34.888981000000001</v>
      </c>
      <c r="M17">
        <v>35.273868999999998</v>
      </c>
      <c r="N17">
        <v>35.652161</v>
      </c>
      <c r="O17">
        <v>36.023972000000001</v>
      </c>
      <c r="P17">
        <v>36.389420000000001</v>
      </c>
      <c r="Q17">
        <v>36.748821</v>
      </c>
      <c r="R17">
        <v>37.102631000000002</v>
      </c>
      <c r="S17">
        <v>37.450699</v>
      </c>
      <c r="T17">
        <v>37.793529999999997</v>
      </c>
      <c r="U17">
        <v>38.131568999999999</v>
      </c>
      <c r="V17">
        <v>38.464809000000002</v>
      </c>
      <c r="W17">
        <v>38.793441999999999</v>
      </c>
      <c r="X17">
        <v>39.117519000000001</v>
      </c>
      <c r="Y17">
        <v>39.437038000000001</v>
      </c>
      <c r="Z17">
        <v>39.751868999999999</v>
      </c>
      <c r="AA17">
        <v>40.061821000000002</v>
      </c>
      <c r="AB17">
        <v>40.366779000000001</v>
      </c>
      <c r="AC17">
        <v>40.666438999999997</v>
      </c>
      <c r="AD17">
        <v>40.960799999999999</v>
      </c>
      <c r="AE17">
        <v>41.249820999999997</v>
      </c>
      <c r="AF17">
        <v>41.533428000000001</v>
      </c>
      <c r="AG17" s="91">
        <v>8.9999999999999993E-3</v>
      </c>
    </row>
    <row r="18" spans="1:33">
      <c r="A18" t="s">
        <v>3932</v>
      </c>
      <c r="B18" t="s">
        <v>4372</v>
      </c>
      <c r="C18" t="s">
        <v>4373</v>
      </c>
      <c r="D18" t="s">
        <v>3916</v>
      </c>
      <c r="F18">
        <v>51.717590000000001</v>
      </c>
      <c r="G18">
        <v>51.667029999999997</v>
      </c>
      <c r="H18">
        <v>51.600391000000002</v>
      </c>
      <c r="I18">
        <v>51.518847999999998</v>
      </c>
      <c r="J18">
        <v>51.423431000000001</v>
      </c>
      <c r="K18">
        <v>51.314017999999997</v>
      </c>
      <c r="L18">
        <v>51.188580000000002</v>
      </c>
      <c r="M18">
        <v>51.048180000000002</v>
      </c>
      <c r="N18">
        <v>50.891289</v>
      </c>
      <c r="O18">
        <v>50.714297999999999</v>
      </c>
      <c r="P18">
        <v>50.516810999999997</v>
      </c>
      <c r="Q18">
        <v>50.300732000000004</v>
      </c>
      <c r="R18">
        <v>50.066540000000003</v>
      </c>
      <c r="S18">
        <v>49.813431000000001</v>
      </c>
      <c r="T18">
        <v>49.541161000000002</v>
      </c>
      <c r="U18">
        <v>49.251888000000001</v>
      </c>
      <c r="V18">
        <v>48.948681000000001</v>
      </c>
      <c r="W18">
        <v>48.630428000000002</v>
      </c>
      <c r="X18">
        <v>48.29974</v>
      </c>
      <c r="Y18">
        <v>47.959041999999997</v>
      </c>
      <c r="Z18">
        <v>47.603371000000003</v>
      </c>
      <c r="AA18">
        <v>47.232948</v>
      </c>
      <c r="AB18">
        <v>46.850898999999998</v>
      </c>
      <c r="AC18">
        <v>46.452061</v>
      </c>
      <c r="AD18">
        <v>46.033797999999997</v>
      </c>
      <c r="AE18">
        <v>45.597301000000002</v>
      </c>
      <c r="AF18">
        <v>45.143130999999997</v>
      </c>
      <c r="AG18" s="91">
        <v>-5.0000000000000001E-3</v>
      </c>
    </row>
    <row r="19" spans="1:33">
      <c r="A19" t="s">
        <v>3935</v>
      </c>
      <c r="B19" t="s">
        <v>4374</v>
      </c>
      <c r="C19" t="s">
        <v>4375</v>
      </c>
      <c r="D19" t="s">
        <v>3916</v>
      </c>
      <c r="F19">
        <v>144.820404</v>
      </c>
      <c r="G19">
        <v>143.99740600000001</v>
      </c>
      <c r="H19">
        <v>143.39439400000001</v>
      </c>
      <c r="I19">
        <v>143.04409799999999</v>
      </c>
      <c r="J19">
        <v>142.66980000000001</v>
      </c>
      <c r="K19">
        <v>142.28509500000001</v>
      </c>
      <c r="L19">
        <v>141.88940400000001</v>
      </c>
      <c r="M19">
        <v>141.475494</v>
      </c>
      <c r="N19">
        <v>141.060394</v>
      </c>
      <c r="O19">
        <v>140.66459699999999</v>
      </c>
      <c r="P19">
        <v>140.28080700000001</v>
      </c>
      <c r="Q19">
        <v>139.90969799999999</v>
      </c>
      <c r="R19">
        <v>139.55149800000001</v>
      </c>
      <c r="S19">
        <v>139.20489499999999</v>
      </c>
      <c r="T19">
        <v>138.876801</v>
      </c>
      <c r="U19">
        <v>138.567398</v>
      </c>
      <c r="V19">
        <v>138.28179900000001</v>
      </c>
      <c r="W19">
        <v>138.021805</v>
      </c>
      <c r="X19">
        <v>137.78280599999999</v>
      </c>
      <c r="Y19">
        <v>137.557907</v>
      </c>
      <c r="Z19">
        <v>137.345001</v>
      </c>
      <c r="AA19">
        <v>137.15220600000001</v>
      </c>
      <c r="AB19">
        <v>136.97369399999999</v>
      </c>
      <c r="AC19">
        <v>136.78939800000001</v>
      </c>
      <c r="AD19">
        <v>136.58599899999999</v>
      </c>
      <c r="AE19">
        <v>136.368393</v>
      </c>
      <c r="AF19">
        <v>136.13279700000001</v>
      </c>
      <c r="AG19" s="91">
        <v>-2E-3</v>
      </c>
    </row>
    <row r="20" spans="1:33">
      <c r="A20" t="s">
        <v>4376</v>
      </c>
      <c r="B20" t="s">
        <v>4377</v>
      </c>
      <c r="C20" t="s">
        <v>4378</v>
      </c>
      <c r="D20" t="s">
        <v>3916</v>
      </c>
      <c r="F20">
        <v>149.552032</v>
      </c>
      <c r="G20">
        <v>151.90119899999999</v>
      </c>
      <c r="H20">
        <v>153.64238</v>
      </c>
      <c r="I20">
        <v>154.55900600000001</v>
      </c>
      <c r="J20">
        <v>155.43940699999999</v>
      </c>
      <c r="K20">
        <v>156.31045499999999</v>
      </c>
      <c r="L20">
        <v>157.196426</v>
      </c>
      <c r="M20">
        <v>158.051254</v>
      </c>
      <c r="N20">
        <v>158.90606700000001</v>
      </c>
      <c r="O20">
        <v>159.74928299999999</v>
      </c>
      <c r="P20">
        <v>160.57231100000001</v>
      </c>
      <c r="Q20">
        <v>161.38737499999999</v>
      </c>
      <c r="R20">
        <v>162.21719400000001</v>
      </c>
      <c r="S20">
        <v>163.06295800000001</v>
      </c>
      <c r="T20">
        <v>163.904617</v>
      </c>
      <c r="U20">
        <v>164.750259</v>
      </c>
      <c r="V20">
        <v>165.596237</v>
      </c>
      <c r="W20">
        <v>166.43772899999999</v>
      </c>
      <c r="X20">
        <v>167.28590399999999</v>
      </c>
      <c r="Y20">
        <v>168.131821</v>
      </c>
      <c r="Z20">
        <v>168.966736</v>
      </c>
      <c r="AA20">
        <v>169.784775</v>
      </c>
      <c r="AB20">
        <v>170.56317100000001</v>
      </c>
      <c r="AC20">
        <v>171.308044</v>
      </c>
      <c r="AD20">
        <v>172.02151499999999</v>
      </c>
      <c r="AE20">
        <v>172.71736100000001</v>
      </c>
      <c r="AF20">
        <v>173.40846300000001</v>
      </c>
      <c r="AG20" s="91">
        <v>6.0000000000000001E-3</v>
      </c>
    </row>
    <row r="21" spans="1:33">
      <c r="A21" t="s">
        <v>3941</v>
      </c>
      <c r="B21" t="s">
        <v>4379</v>
      </c>
      <c r="C21" t="s">
        <v>4380</v>
      </c>
      <c r="D21" t="s">
        <v>3916</v>
      </c>
      <c r="F21">
        <v>1419.3210449999999</v>
      </c>
      <c r="G21">
        <v>1416.095947</v>
      </c>
      <c r="H21">
        <v>1412.9139399999999</v>
      </c>
      <c r="I21">
        <v>1409.6789550000001</v>
      </c>
      <c r="J21">
        <v>1406.1369629999999</v>
      </c>
      <c r="K21">
        <v>1402.2829589999999</v>
      </c>
      <c r="L21">
        <v>1398.154053</v>
      </c>
      <c r="M21">
        <v>1393.7490230000001</v>
      </c>
      <c r="N21">
        <v>1389.0600589999999</v>
      </c>
      <c r="O21">
        <v>1384.0970460000001</v>
      </c>
      <c r="P21">
        <v>1378.876953</v>
      </c>
      <c r="Q21">
        <v>1373.4279790000001</v>
      </c>
      <c r="R21">
        <v>1367.7430420000001</v>
      </c>
      <c r="S21">
        <v>1361.829956</v>
      </c>
      <c r="T21">
        <v>1355.7230219999999</v>
      </c>
      <c r="U21">
        <v>1349.3950199999999</v>
      </c>
      <c r="V21">
        <v>1342.8170170000001</v>
      </c>
      <c r="W21">
        <v>1335.98999</v>
      </c>
      <c r="X21">
        <v>1328.909058</v>
      </c>
      <c r="Y21">
        <v>1321.590942</v>
      </c>
      <c r="Z21">
        <v>1314.015991</v>
      </c>
      <c r="AA21">
        <v>1306.114014</v>
      </c>
      <c r="AB21">
        <v>1297.8179929999999</v>
      </c>
      <c r="AC21">
        <v>1289.119995</v>
      </c>
      <c r="AD21">
        <v>1279.9930420000001</v>
      </c>
      <c r="AE21">
        <v>1270.380981</v>
      </c>
      <c r="AF21">
        <v>1260.2889399999999</v>
      </c>
      <c r="AG21" s="91">
        <v>-5.0000000000000001E-3</v>
      </c>
    </row>
    <row r="22" spans="1:33">
      <c r="A22" t="s">
        <v>3944</v>
      </c>
      <c r="B22" t="s">
        <v>4381</v>
      </c>
      <c r="C22" t="s">
        <v>4382</v>
      </c>
      <c r="D22" t="s">
        <v>3916</v>
      </c>
      <c r="F22">
        <v>1450.9360349999999</v>
      </c>
      <c r="G22">
        <v>1463.865967</v>
      </c>
      <c r="H22">
        <v>1476.6259769999999</v>
      </c>
      <c r="I22">
        <v>1489.165039</v>
      </c>
      <c r="J22">
        <v>1501.4329829999999</v>
      </c>
      <c r="K22">
        <v>1513.4239500000001</v>
      </c>
      <c r="L22">
        <v>1525.139038</v>
      </c>
      <c r="M22">
        <v>1536.5410159999999</v>
      </c>
      <c r="N22">
        <v>1547.6070560000001</v>
      </c>
      <c r="O22">
        <v>1558.323975</v>
      </c>
      <c r="P22">
        <v>1568.6879879999999</v>
      </c>
      <c r="Q22">
        <v>1578.6949460000001</v>
      </c>
      <c r="R22">
        <v>1588.3249510000001</v>
      </c>
      <c r="S22">
        <v>1597.536987</v>
      </c>
      <c r="T22">
        <v>1606.301025</v>
      </c>
      <c r="U22">
        <v>1614.639038</v>
      </c>
      <c r="V22">
        <v>1622.579956</v>
      </c>
      <c r="W22">
        <v>1630.119019</v>
      </c>
      <c r="X22">
        <v>1637.2349850000001</v>
      </c>
      <c r="Y22">
        <v>1643.915039</v>
      </c>
      <c r="Z22">
        <v>1650.1870120000001</v>
      </c>
      <c r="AA22">
        <v>1656.0679929999999</v>
      </c>
      <c r="AB22">
        <v>1661.5479740000001</v>
      </c>
      <c r="AC22">
        <v>1666.628052</v>
      </c>
      <c r="AD22">
        <v>1671.3100589999999</v>
      </c>
      <c r="AE22">
        <v>1675.619995</v>
      </c>
      <c r="AF22">
        <v>1679.5889890000001</v>
      </c>
      <c r="AG22" s="91">
        <v>6.0000000000000001E-3</v>
      </c>
    </row>
    <row r="23" spans="1:33">
      <c r="A23" t="s">
        <v>4383</v>
      </c>
      <c r="B23" t="s">
        <v>4384</v>
      </c>
      <c r="C23" t="s">
        <v>4385</v>
      </c>
      <c r="D23" t="s">
        <v>3916</v>
      </c>
      <c r="F23">
        <v>1291.4582519999999</v>
      </c>
      <c r="G23">
        <v>1304.057495</v>
      </c>
      <c r="H23">
        <v>1316.5952150000001</v>
      </c>
      <c r="I23">
        <v>1329.1712649999999</v>
      </c>
      <c r="J23">
        <v>1341.830688</v>
      </c>
      <c r="K23">
        <v>1354.47876</v>
      </c>
      <c r="L23">
        <v>1367.0858149999999</v>
      </c>
      <c r="M23">
        <v>1379.6104740000001</v>
      </c>
      <c r="N23">
        <v>1391.974487</v>
      </c>
      <c r="O23">
        <v>1404.189087</v>
      </c>
      <c r="P23">
        <v>1416.1998289999999</v>
      </c>
      <c r="Q23">
        <v>1427.9586179999999</v>
      </c>
      <c r="R23">
        <v>1439.5329589999999</v>
      </c>
      <c r="S23">
        <v>1450.9320070000001</v>
      </c>
      <c r="T23">
        <v>1462.1069339999999</v>
      </c>
      <c r="U23">
        <v>1473.0660399999999</v>
      </c>
      <c r="V23">
        <v>1483.7818600000001</v>
      </c>
      <c r="W23">
        <v>1494.213379</v>
      </c>
      <c r="X23">
        <v>1504.338135</v>
      </c>
      <c r="Y23">
        <v>1514.190552</v>
      </c>
      <c r="Z23">
        <v>1523.778198</v>
      </c>
      <c r="AA23">
        <v>1533.075562</v>
      </c>
      <c r="AB23">
        <v>1542.126953</v>
      </c>
      <c r="AC23">
        <v>1550.833374</v>
      </c>
      <c r="AD23">
        <v>1559.1789550000001</v>
      </c>
      <c r="AE23">
        <v>1567.2680660000001</v>
      </c>
      <c r="AF23">
        <v>1575.033203</v>
      </c>
      <c r="AG23" s="91">
        <v>8.0000000000000002E-3</v>
      </c>
    </row>
    <row r="24" spans="1:33">
      <c r="A24" t="s">
        <v>3950</v>
      </c>
      <c r="B24" t="s">
        <v>4386</v>
      </c>
      <c r="C24" t="s">
        <v>4387</v>
      </c>
      <c r="D24" t="s">
        <v>3916</v>
      </c>
      <c r="F24">
        <v>295.15145899999999</v>
      </c>
      <c r="G24">
        <v>300.688446</v>
      </c>
      <c r="H24">
        <v>305.99115</v>
      </c>
      <c r="I24">
        <v>311.19366500000001</v>
      </c>
      <c r="J24">
        <v>316.17593399999998</v>
      </c>
      <c r="K24">
        <v>321.01004</v>
      </c>
      <c r="L24">
        <v>325.70974699999999</v>
      </c>
      <c r="M24">
        <v>330.31262199999998</v>
      </c>
      <c r="N24">
        <v>334.88299599999999</v>
      </c>
      <c r="O24">
        <v>339.41720600000002</v>
      </c>
      <c r="P24">
        <v>343.917236</v>
      </c>
      <c r="Q24">
        <v>348.38241599999998</v>
      </c>
      <c r="R24">
        <v>352.82318099999998</v>
      </c>
      <c r="S24">
        <v>357.24234000000001</v>
      </c>
      <c r="T24">
        <v>361.63189699999998</v>
      </c>
      <c r="U24">
        <v>366.00564600000001</v>
      </c>
      <c r="V24">
        <v>370.367615</v>
      </c>
      <c r="W24">
        <v>374.68313599999999</v>
      </c>
      <c r="X24">
        <v>378.94271900000001</v>
      </c>
      <c r="Y24">
        <v>383.14639299999999</v>
      </c>
      <c r="Z24">
        <v>387.300995</v>
      </c>
      <c r="AA24">
        <v>391.42379799999998</v>
      </c>
      <c r="AB24">
        <v>395.485229</v>
      </c>
      <c r="AC24">
        <v>399.48791499999999</v>
      </c>
      <c r="AD24">
        <v>403.45910600000002</v>
      </c>
      <c r="AE24">
        <v>407.399292</v>
      </c>
      <c r="AF24">
        <v>411.28701799999999</v>
      </c>
      <c r="AG24" s="91">
        <v>1.2999999999999999E-2</v>
      </c>
    </row>
    <row r="25" spans="1:33">
      <c r="A25" t="s">
        <v>3953</v>
      </c>
      <c r="B25" t="s">
        <v>4388</v>
      </c>
      <c r="C25" t="s">
        <v>4389</v>
      </c>
      <c r="D25" t="s">
        <v>3916</v>
      </c>
      <c r="F25">
        <v>1514.0701899999999</v>
      </c>
      <c r="G25">
        <v>1548.7773440000001</v>
      </c>
      <c r="H25">
        <v>1583.8764650000001</v>
      </c>
      <c r="I25">
        <v>1619.131836</v>
      </c>
      <c r="J25">
        <v>1654.525513</v>
      </c>
      <c r="K25">
        <v>1690.149658</v>
      </c>
      <c r="L25">
        <v>1726.0095209999999</v>
      </c>
      <c r="M25">
        <v>1762.118408</v>
      </c>
      <c r="N25">
        <v>1798.439453</v>
      </c>
      <c r="O25">
        <v>1834.9061280000001</v>
      </c>
      <c r="P25">
        <v>1871.5656739999999</v>
      </c>
      <c r="Q25">
        <v>1908.4392089999999</v>
      </c>
      <c r="R25">
        <v>1945.450073</v>
      </c>
      <c r="S25">
        <v>1982.5341800000001</v>
      </c>
      <c r="T25">
        <v>2019.6979980000001</v>
      </c>
      <c r="U25">
        <v>2056.9470209999999</v>
      </c>
      <c r="V25">
        <v>2094.264404</v>
      </c>
      <c r="W25">
        <v>2131.6120609999998</v>
      </c>
      <c r="X25">
        <v>2168.9555660000001</v>
      </c>
      <c r="Y25">
        <v>2206.2993160000001</v>
      </c>
      <c r="Z25">
        <v>2243.6000979999999</v>
      </c>
      <c r="AA25">
        <v>2280.7885740000002</v>
      </c>
      <c r="AB25">
        <v>2317.8676759999998</v>
      </c>
      <c r="AC25">
        <v>2354.8833009999998</v>
      </c>
      <c r="AD25">
        <v>2391.8115229999999</v>
      </c>
      <c r="AE25">
        <v>2428.5688479999999</v>
      </c>
      <c r="AF25">
        <v>2465.1376949999999</v>
      </c>
      <c r="AG25" s="91">
        <v>1.9E-2</v>
      </c>
    </row>
    <row r="26" spans="1:33">
      <c r="A26" t="s">
        <v>3956</v>
      </c>
      <c r="B26" t="s">
        <v>4390</v>
      </c>
      <c r="C26" t="s">
        <v>4391</v>
      </c>
      <c r="D26" t="s">
        <v>3916</v>
      </c>
      <c r="F26">
        <v>211.99859599999999</v>
      </c>
      <c r="G26">
        <v>212.81239299999999</v>
      </c>
      <c r="H26">
        <v>213.56269800000001</v>
      </c>
      <c r="I26">
        <v>214.26100199999999</v>
      </c>
      <c r="J26">
        <v>214.911407</v>
      </c>
      <c r="K26">
        <v>215.515198</v>
      </c>
      <c r="L26">
        <v>216.07440199999999</v>
      </c>
      <c r="M26">
        <v>216.58729600000001</v>
      </c>
      <c r="N26">
        <v>217.05540500000001</v>
      </c>
      <c r="O26">
        <v>217.479401</v>
      </c>
      <c r="P26">
        <v>217.86090100000001</v>
      </c>
      <c r="Q26">
        <v>218.19970699999999</v>
      </c>
      <c r="R26">
        <v>218.495193</v>
      </c>
      <c r="S26">
        <v>218.74719200000001</v>
      </c>
      <c r="T26">
        <v>218.95559700000001</v>
      </c>
      <c r="U26">
        <v>219.118301</v>
      </c>
      <c r="V26">
        <v>219.23710600000001</v>
      </c>
      <c r="W26">
        <v>219.30720500000001</v>
      </c>
      <c r="X26">
        <v>219.31970200000001</v>
      </c>
      <c r="Y26">
        <v>219.27650499999999</v>
      </c>
      <c r="Z26">
        <v>219.179001</v>
      </c>
      <c r="AA26">
        <v>219.02619899999999</v>
      </c>
      <c r="AB26">
        <v>218.82110599999999</v>
      </c>
      <c r="AC26">
        <v>218.56539900000001</v>
      </c>
      <c r="AD26">
        <v>218.258194</v>
      </c>
      <c r="AE26">
        <v>217.897797</v>
      </c>
      <c r="AF26">
        <v>217.489304</v>
      </c>
      <c r="AG26" s="91">
        <v>1E-3</v>
      </c>
    </row>
    <row r="27" spans="1:33">
      <c r="A27" t="s">
        <v>4392</v>
      </c>
      <c r="B27" t="s">
        <v>4393</v>
      </c>
      <c r="C27" t="s">
        <v>4394</v>
      </c>
      <c r="D27" t="s">
        <v>3916</v>
      </c>
      <c r="F27">
        <v>320.53472900000003</v>
      </c>
      <c r="G27">
        <v>323.07989500000002</v>
      </c>
      <c r="H27">
        <v>325.552795</v>
      </c>
      <c r="I27">
        <v>327.968414</v>
      </c>
      <c r="J27">
        <v>330.324005</v>
      </c>
      <c r="K27">
        <v>332.61663800000002</v>
      </c>
      <c r="L27">
        <v>334.85278299999999</v>
      </c>
      <c r="M27">
        <v>337.03164700000002</v>
      </c>
      <c r="N27">
        <v>339.14974999999998</v>
      </c>
      <c r="O27">
        <v>341.20330799999999</v>
      </c>
      <c r="P27">
        <v>343.19653299999999</v>
      </c>
      <c r="Q27">
        <v>345.12197900000001</v>
      </c>
      <c r="R27">
        <v>346.96935999999999</v>
      </c>
      <c r="S27">
        <v>348.73593099999999</v>
      </c>
      <c r="T27">
        <v>350.42746</v>
      </c>
      <c r="U27">
        <v>352.04385400000001</v>
      </c>
      <c r="V27">
        <v>353.57598899999999</v>
      </c>
      <c r="W27">
        <v>355.021545</v>
      </c>
      <c r="X27">
        <v>356.38485700000001</v>
      </c>
      <c r="Y27">
        <v>357.66561899999999</v>
      </c>
      <c r="Z27">
        <v>358.86309799999998</v>
      </c>
      <c r="AA27">
        <v>359.98111</v>
      </c>
      <c r="AB27">
        <v>361.01959199999999</v>
      </c>
      <c r="AC27">
        <v>361.98382600000002</v>
      </c>
      <c r="AD27">
        <v>362.87286399999999</v>
      </c>
      <c r="AE27">
        <v>363.681061</v>
      </c>
      <c r="AF27">
        <v>364.41592400000002</v>
      </c>
      <c r="AG27" s="91">
        <v>5.0000000000000001E-3</v>
      </c>
    </row>
    <row r="28" spans="1:33">
      <c r="A28" t="s">
        <v>3962</v>
      </c>
    </row>
    <row r="29" spans="1:33">
      <c r="A29" t="s">
        <v>3963</v>
      </c>
    </row>
    <row r="30" spans="1:33">
      <c r="A30" t="s">
        <v>550</v>
      </c>
    </row>
    <row r="31" spans="1:33">
      <c r="A31" t="s">
        <v>3913</v>
      </c>
      <c r="B31" t="s">
        <v>4395</v>
      </c>
      <c r="C31" t="s">
        <v>4396</v>
      </c>
      <c r="D31" t="s">
        <v>3966</v>
      </c>
      <c r="F31">
        <v>769.07440199999996</v>
      </c>
      <c r="G31">
        <v>784.82141100000001</v>
      </c>
      <c r="H31">
        <v>804.30224599999997</v>
      </c>
      <c r="I31">
        <v>822.31329300000004</v>
      </c>
      <c r="J31">
        <v>836.94464100000005</v>
      </c>
      <c r="K31">
        <v>852.79473900000005</v>
      </c>
      <c r="L31">
        <v>867.11852999999996</v>
      </c>
      <c r="M31">
        <v>878.67956500000003</v>
      </c>
      <c r="N31">
        <v>892.21368399999994</v>
      </c>
      <c r="O31">
        <v>906.72900400000003</v>
      </c>
      <c r="P31">
        <v>920.58386199999995</v>
      </c>
      <c r="Q31">
        <v>935.94891399999995</v>
      </c>
      <c r="R31">
        <v>951.57720900000004</v>
      </c>
      <c r="S31">
        <v>968.24322500000005</v>
      </c>
      <c r="T31">
        <v>986.23107900000002</v>
      </c>
      <c r="U31">
        <v>1004.200562</v>
      </c>
      <c r="V31">
        <v>1022.167603</v>
      </c>
      <c r="W31">
        <v>1039.7504879999999</v>
      </c>
      <c r="X31">
        <v>1058.9343260000001</v>
      </c>
      <c r="Y31">
        <v>1077.6267089999999</v>
      </c>
      <c r="Z31">
        <v>1094.8948969999999</v>
      </c>
      <c r="AA31">
        <v>1111.753052</v>
      </c>
      <c r="AB31">
        <v>1128.2475589999999</v>
      </c>
      <c r="AC31">
        <v>1147.9022219999999</v>
      </c>
      <c r="AD31">
        <v>1168.965942</v>
      </c>
      <c r="AE31">
        <v>1189.009399</v>
      </c>
      <c r="AF31">
        <v>1208.700439</v>
      </c>
      <c r="AG31" s="91">
        <v>1.7999999999999999E-2</v>
      </c>
    </row>
    <row r="32" spans="1:33">
      <c r="A32" t="s">
        <v>3917</v>
      </c>
      <c r="B32" t="s">
        <v>4397</v>
      </c>
      <c r="C32" t="s">
        <v>4398</v>
      </c>
      <c r="D32" t="s">
        <v>3966</v>
      </c>
      <c r="F32">
        <v>37.600501999999999</v>
      </c>
      <c r="G32">
        <v>38.178328999999998</v>
      </c>
      <c r="H32">
        <v>38.814650999999998</v>
      </c>
      <c r="I32">
        <v>39.453270000000003</v>
      </c>
      <c r="J32">
        <v>40.180599000000001</v>
      </c>
      <c r="K32">
        <v>40.914700000000003</v>
      </c>
      <c r="L32">
        <v>41.655926000000001</v>
      </c>
      <c r="M32">
        <v>42.395454000000001</v>
      </c>
      <c r="N32">
        <v>43.133369000000002</v>
      </c>
      <c r="O32">
        <v>43.880180000000003</v>
      </c>
      <c r="P32">
        <v>44.634605000000001</v>
      </c>
      <c r="Q32">
        <v>45.395569000000002</v>
      </c>
      <c r="R32">
        <v>46.160697999999996</v>
      </c>
      <c r="S32">
        <v>46.930233000000001</v>
      </c>
      <c r="T32">
        <v>47.703876000000001</v>
      </c>
      <c r="U32">
        <v>48.486117999999998</v>
      </c>
      <c r="V32">
        <v>49.276463</v>
      </c>
      <c r="W32">
        <v>50.077091000000003</v>
      </c>
      <c r="X32">
        <v>50.886642000000002</v>
      </c>
      <c r="Y32">
        <v>51.703285000000001</v>
      </c>
      <c r="Z32">
        <v>52.524177999999999</v>
      </c>
      <c r="AA32">
        <v>53.346606999999999</v>
      </c>
      <c r="AB32">
        <v>54.175564000000001</v>
      </c>
      <c r="AC32">
        <v>55.012206999999997</v>
      </c>
      <c r="AD32">
        <v>55.854134000000002</v>
      </c>
      <c r="AE32">
        <v>56.703068000000002</v>
      </c>
      <c r="AF32">
        <v>57.554737000000003</v>
      </c>
      <c r="AG32" s="91">
        <v>1.7000000000000001E-2</v>
      </c>
    </row>
    <row r="33" spans="1:33">
      <c r="A33" t="s">
        <v>4362</v>
      </c>
      <c r="B33" t="s">
        <v>4399</v>
      </c>
      <c r="C33" t="s">
        <v>4400</v>
      </c>
      <c r="D33" t="s">
        <v>3966</v>
      </c>
      <c r="F33">
        <v>44.937325000000001</v>
      </c>
      <c r="G33">
        <v>46.664017000000001</v>
      </c>
      <c r="H33">
        <v>48.526760000000003</v>
      </c>
      <c r="I33">
        <v>50.424767000000003</v>
      </c>
      <c r="J33">
        <v>52.343803000000001</v>
      </c>
      <c r="K33">
        <v>54.306579999999997</v>
      </c>
      <c r="L33">
        <v>56.32291</v>
      </c>
      <c r="M33">
        <v>58.395287000000003</v>
      </c>
      <c r="N33">
        <v>60.529983999999999</v>
      </c>
      <c r="O33">
        <v>62.730732000000003</v>
      </c>
      <c r="P33">
        <v>64.997901999999996</v>
      </c>
      <c r="Q33">
        <v>67.333365999999998</v>
      </c>
      <c r="R33">
        <v>69.738975999999994</v>
      </c>
      <c r="S33">
        <v>72.216544999999996</v>
      </c>
      <c r="T33">
        <v>74.767998000000006</v>
      </c>
      <c r="U33">
        <v>77.392760999999993</v>
      </c>
      <c r="V33">
        <v>80.092697000000001</v>
      </c>
      <c r="W33">
        <v>82.870613000000006</v>
      </c>
      <c r="X33">
        <v>85.727813999999995</v>
      </c>
      <c r="Y33">
        <v>88.664771999999999</v>
      </c>
      <c r="Z33">
        <v>91.684021000000001</v>
      </c>
      <c r="AA33">
        <v>94.787086000000002</v>
      </c>
      <c r="AB33">
        <v>97.974486999999996</v>
      </c>
      <c r="AC33">
        <v>101.24791</v>
      </c>
      <c r="AD33">
        <v>104.610649</v>
      </c>
      <c r="AE33">
        <v>108.063469</v>
      </c>
      <c r="AF33">
        <v>111.60762800000001</v>
      </c>
      <c r="AG33" s="91">
        <v>3.5999999999999997E-2</v>
      </c>
    </row>
    <row r="34" spans="1:33">
      <c r="A34" t="s">
        <v>4365</v>
      </c>
      <c r="B34" t="s">
        <v>4401</v>
      </c>
      <c r="C34" t="s">
        <v>4402</v>
      </c>
      <c r="D34" t="s">
        <v>3966</v>
      </c>
      <c r="F34">
        <v>695.70849599999997</v>
      </c>
      <c r="G34">
        <v>711.49200399999995</v>
      </c>
      <c r="H34">
        <v>727.84600799999998</v>
      </c>
      <c r="I34">
        <v>744.40210000000002</v>
      </c>
      <c r="J34">
        <v>761.14691200000004</v>
      </c>
      <c r="K34">
        <v>778.06951900000001</v>
      </c>
      <c r="L34">
        <v>795.17675799999995</v>
      </c>
      <c r="M34">
        <v>812.43670699999996</v>
      </c>
      <c r="N34">
        <v>829.91644299999996</v>
      </c>
      <c r="O34">
        <v>847.72448699999995</v>
      </c>
      <c r="P34">
        <v>865.89209000000005</v>
      </c>
      <c r="Q34">
        <v>884.39624000000003</v>
      </c>
      <c r="R34">
        <v>903.27612299999998</v>
      </c>
      <c r="S34">
        <v>922.48925799999995</v>
      </c>
      <c r="T34">
        <v>942.004456</v>
      </c>
      <c r="U34">
        <v>961.84661900000003</v>
      </c>
      <c r="V34">
        <v>982.01568599999996</v>
      </c>
      <c r="W34">
        <v>1002.504089</v>
      </c>
      <c r="X34">
        <v>1023.338135</v>
      </c>
      <c r="Y34">
        <v>1044.50647</v>
      </c>
      <c r="Z34">
        <v>1065.988159</v>
      </c>
      <c r="AA34">
        <v>1087.7701420000001</v>
      </c>
      <c r="AB34">
        <v>1109.876221</v>
      </c>
      <c r="AC34">
        <v>1132.304932</v>
      </c>
      <c r="AD34">
        <v>1155.0435789999999</v>
      </c>
      <c r="AE34">
        <v>1178.108643</v>
      </c>
      <c r="AF34">
        <v>1201.5139160000001</v>
      </c>
      <c r="AG34" s="91">
        <v>2.1000000000000001E-2</v>
      </c>
    </row>
    <row r="35" spans="1:33">
      <c r="A35" t="s">
        <v>3926</v>
      </c>
      <c r="B35" t="s">
        <v>4403</v>
      </c>
      <c r="C35" t="s">
        <v>4404</v>
      </c>
      <c r="D35" t="s">
        <v>3966</v>
      </c>
      <c r="F35">
        <v>61.775593000000001</v>
      </c>
      <c r="G35">
        <v>62.381695000000001</v>
      </c>
      <c r="H35">
        <v>62.855656000000003</v>
      </c>
      <c r="I35">
        <v>63.321266000000001</v>
      </c>
      <c r="J35">
        <v>63.739643000000001</v>
      </c>
      <c r="K35">
        <v>64.132576</v>
      </c>
      <c r="L35">
        <v>64.504501000000005</v>
      </c>
      <c r="M35">
        <v>64.848395999999994</v>
      </c>
      <c r="N35">
        <v>65.182807999999994</v>
      </c>
      <c r="O35">
        <v>65.504845000000003</v>
      </c>
      <c r="P35">
        <v>65.807434000000001</v>
      </c>
      <c r="Q35">
        <v>66.092277999999993</v>
      </c>
      <c r="R35">
        <v>66.364036999999996</v>
      </c>
      <c r="S35">
        <v>66.631621999999993</v>
      </c>
      <c r="T35">
        <v>66.895629999999997</v>
      </c>
      <c r="U35">
        <v>67.155265999999997</v>
      </c>
      <c r="V35">
        <v>67.418846000000002</v>
      </c>
      <c r="W35">
        <v>67.688338999999999</v>
      </c>
      <c r="X35">
        <v>67.966217</v>
      </c>
      <c r="Y35">
        <v>68.255568999999994</v>
      </c>
      <c r="Z35">
        <v>68.556663999999998</v>
      </c>
      <c r="AA35">
        <v>68.875145000000003</v>
      </c>
      <c r="AB35">
        <v>69.210425999999998</v>
      </c>
      <c r="AC35">
        <v>69.559623999999999</v>
      </c>
      <c r="AD35">
        <v>69.918800000000005</v>
      </c>
      <c r="AE35">
        <v>70.284041999999999</v>
      </c>
      <c r="AF35">
        <v>70.661758000000006</v>
      </c>
      <c r="AG35" s="91">
        <v>5.0000000000000001E-3</v>
      </c>
    </row>
    <row r="36" spans="1:33">
      <c r="A36" t="s">
        <v>3929</v>
      </c>
      <c r="B36" t="s">
        <v>4405</v>
      </c>
      <c r="C36" t="s">
        <v>4406</v>
      </c>
      <c r="D36" t="s">
        <v>3966</v>
      </c>
      <c r="F36">
        <v>59.104053</v>
      </c>
      <c r="G36">
        <v>60.491244999999999</v>
      </c>
      <c r="H36">
        <v>62.268039999999999</v>
      </c>
      <c r="I36">
        <v>64.084372999999999</v>
      </c>
      <c r="J36">
        <v>65.934128000000001</v>
      </c>
      <c r="K36">
        <v>67.765548999999993</v>
      </c>
      <c r="L36">
        <v>69.591826999999995</v>
      </c>
      <c r="M36">
        <v>71.438934000000003</v>
      </c>
      <c r="N36">
        <v>73.293075999999999</v>
      </c>
      <c r="O36">
        <v>75.149169999999998</v>
      </c>
      <c r="P36">
        <v>77.013267999999997</v>
      </c>
      <c r="Q36">
        <v>78.860534999999999</v>
      </c>
      <c r="R36">
        <v>80.713531000000003</v>
      </c>
      <c r="S36">
        <v>82.578789</v>
      </c>
      <c r="T36">
        <v>84.400665000000004</v>
      </c>
      <c r="U36">
        <v>86.218665999999999</v>
      </c>
      <c r="V36">
        <v>88.039467000000002</v>
      </c>
      <c r="W36">
        <v>89.874640999999997</v>
      </c>
      <c r="X36">
        <v>91.723427000000001</v>
      </c>
      <c r="Y36">
        <v>93.586189000000005</v>
      </c>
      <c r="Z36">
        <v>95.459198000000001</v>
      </c>
      <c r="AA36">
        <v>97.339409000000003</v>
      </c>
      <c r="AB36">
        <v>99.226044000000002</v>
      </c>
      <c r="AC36">
        <v>101.119347</v>
      </c>
      <c r="AD36">
        <v>103.02018</v>
      </c>
      <c r="AE36">
        <v>104.928955</v>
      </c>
      <c r="AF36">
        <v>106.846298</v>
      </c>
      <c r="AG36" s="91">
        <v>2.3E-2</v>
      </c>
    </row>
    <row r="37" spans="1:33">
      <c r="A37" t="s">
        <v>3932</v>
      </c>
      <c r="B37" t="s">
        <v>4407</v>
      </c>
      <c r="C37" t="s">
        <v>4408</v>
      </c>
      <c r="D37" t="s">
        <v>3966</v>
      </c>
      <c r="F37">
        <v>8.8967510000000001</v>
      </c>
      <c r="G37">
        <v>9.059666</v>
      </c>
      <c r="H37">
        <v>9.2544029999999999</v>
      </c>
      <c r="I37">
        <v>9.4391470000000002</v>
      </c>
      <c r="J37">
        <v>9.6164670000000001</v>
      </c>
      <c r="K37">
        <v>9.7888599999999997</v>
      </c>
      <c r="L37">
        <v>9.9580110000000008</v>
      </c>
      <c r="M37">
        <v>10.118226999999999</v>
      </c>
      <c r="N37">
        <v>10.269076999999999</v>
      </c>
      <c r="O37">
        <v>10.411737</v>
      </c>
      <c r="P37">
        <v>10.545367000000001</v>
      </c>
      <c r="Q37">
        <v>10.670194</v>
      </c>
      <c r="R37">
        <v>10.79082</v>
      </c>
      <c r="S37">
        <v>10.900812999999999</v>
      </c>
      <c r="T37">
        <v>11.004025</v>
      </c>
      <c r="U37">
        <v>11.099137000000001</v>
      </c>
      <c r="V37">
        <v>11.190951999999999</v>
      </c>
      <c r="W37">
        <v>11.280606000000001</v>
      </c>
      <c r="X37">
        <v>11.364058999999999</v>
      </c>
      <c r="Y37">
        <v>11.438848</v>
      </c>
      <c r="Z37">
        <v>11.500484999999999</v>
      </c>
      <c r="AA37">
        <v>11.546016</v>
      </c>
      <c r="AB37">
        <v>11.579746999999999</v>
      </c>
      <c r="AC37">
        <v>11.604858999999999</v>
      </c>
      <c r="AD37">
        <v>11.625552000000001</v>
      </c>
      <c r="AE37">
        <v>11.645999</v>
      </c>
      <c r="AF37">
        <v>11.664306</v>
      </c>
      <c r="AG37" s="91">
        <v>0.01</v>
      </c>
    </row>
    <row r="38" spans="1:33">
      <c r="A38" t="s">
        <v>3935</v>
      </c>
      <c r="B38" t="s">
        <v>4409</v>
      </c>
      <c r="C38" t="s">
        <v>4410</v>
      </c>
      <c r="D38" t="s">
        <v>3966</v>
      </c>
      <c r="F38">
        <v>79.585273999999998</v>
      </c>
      <c r="G38">
        <v>80.866996999999998</v>
      </c>
      <c r="H38">
        <v>81.715607000000006</v>
      </c>
      <c r="I38">
        <v>82.199477999999999</v>
      </c>
      <c r="J38">
        <v>83.152343999999999</v>
      </c>
      <c r="K38">
        <v>84.156509</v>
      </c>
      <c r="L38">
        <v>85.166290000000004</v>
      </c>
      <c r="M38">
        <v>86.182060000000007</v>
      </c>
      <c r="N38">
        <v>87.230773999999997</v>
      </c>
      <c r="O38">
        <v>88.321006999999994</v>
      </c>
      <c r="P38">
        <v>89.456703000000005</v>
      </c>
      <c r="Q38">
        <v>90.623169000000004</v>
      </c>
      <c r="R38">
        <v>91.766723999999996</v>
      </c>
      <c r="S38">
        <v>92.878967000000003</v>
      </c>
      <c r="T38">
        <v>93.975448999999998</v>
      </c>
      <c r="U38">
        <v>95.062118999999996</v>
      </c>
      <c r="V38">
        <v>96.155242999999999</v>
      </c>
      <c r="W38">
        <v>97.370361000000003</v>
      </c>
      <c r="X38">
        <v>98.666923999999995</v>
      </c>
      <c r="Y38">
        <v>99.982994000000005</v>
      </c>
      <c r="Z38">
        <v>101.31059999999999</v>
      </c>
      <c r="AA38">
        <v>102.642517</v>
      </c>
      <c r="AB38">
        <v>104.006531</v>
      </c>
      <c r="AC38">
        <v>105.415451</v>
      </c>
      <c r="AD38">
        <v>106.801079</v>
      </c>
      <c r="AE38">
        <v>108.164368</v>
      </c>
      <c r="AF38">
        <v>109.533089</v>
      </c>
      <c r="AG38" s="91">
        <v>1.2E-2</v>
      </c>
    </row>
    <row r="39" spans="1:33">
      <c r="A39" t="s">
        <v>4376</v>
      </c>
      <c r="B39" t="s">
        <v>4411</v>
      </c>
      <c r="C39" t="s">
        <v>4412</v>
      </c>
      <c r="D39" t="s">
        <v>3966</v>
      </c>
      <c r="F39">
        <v>10.941443</v>
      </c>
      <c r="G39">
        <v>11.379101</v>
      </c>
      <c r="H39">
        <v>11.839905999999999</v>
      </c>
      <c r="I39">
        <v>12.262307</v>
      </c>
      <c r="J39">
        <v>12.709543</v>
      </c>
      <c r="K39">
        <v>13.170254</v>
      </c>
      <c r="L39">
        <v>13.621606</v>
      </c>
      <c r="M39">
        <v>14.066698000000001</v>
      </c>
      <c r="N39">
        <v>14.516427</v>
      </c>
      <c r="O39">
        <v>14.975104</v>
      </c>
      <c r="P39">
        <v>15.443626999999999</v>
      </c>
      <c r="Q39">
        <v>15.927789000000001</v>
      </c>
      <c r="R39">
        <v>16.429544</v>
      </c>
      <c r="S39">
        <v>16.944839000000002</v>
      </c>
      <c r="T39">
        <v>17.472024999999999</v>
      </c>
      <c r="U39">
        <v>18.011406000000001</v>
      </c>
      <c r="V39">
        <v>18.559581999999999</v>
      </c>
      <c r="W39">
        <v>19.116617000000002</v>
      </c>
      <c r="X39">
        <v>19.688261000000001</v>
      </c>
      <c r="Y39">
        <v>20.275386999999998</v>
      </c>
      <c r="Z39">
        <v>20.877848</v>
      </c>
      <c r="AA39">
        <v>21.496079999999999</v>
      </c>
      <c r="AB39">
        <v>22.125900000000001</v>
      </c>
      <c r="AC39">
        <v>22.769482</v>
      </c>
      <c r="AD39">
        <v>23.426698999999999</v>
      </c>
      <c r="AE39">
        <v>24.098751</v>
      </c>
      <c r="AF39">
        <v>24.786325000000001</v>
      </c>
      <c r="AG39" s="91">
        <v>3.2000000000000001E-2</v>
      </c>
    </row>
    <row r="40" spans="1:33">
      <c r="A40" t="s">
        <v>3941</v>
      </c>
      <c r="B40" t="s">
        <v>4413</v>
      </c>
      <c r="C40" t="s">
        <v>4414</v>
      </c>
      <c r="D40" t="s">
        <v>3966</v>
      </c>
      <c r="F40">
        <v>559.27313200000003</v>
      </c>
      <c r="G40">
        <v>594.13140899999996</v>
      </c>
      <c r="H40">
        <v>627.76330600000006</v>
      </c>
      <c r="I40">
        <v>661.17810099999997</v>
      </c>
      <c r="J40">
        <v>695.78857400000004</v>
      </c>
      <c r="K40">
        <v>731.95825200000002</v>
      </c>
      <c r="L40">
        <v>769.54247999999995</v>
      </c>
      <c r="M40">
        <v>808.29693599999996</v>
      </c>
      <c r="N40">
        <v>848.34277299999997</v>
      </c>
      <c r="O40">
        <v>889.39392099999998</v>
      </c>
      <c r="P40">
        <v>931.40570100000002</v>
      </c>
      <c r="Q40">
        <v>974.317993</v>
      </c>
      <c r="R40">
        <v>1017.733276</v>
      </c>
      <c r="S40">
        <v>1061.8748780000001</v>
      </c>
      <c r="T40">
        <v>1106.9210210000001</v>
      </c>
      <c r="U40">
        <v>1152.8358149999999</v>
      </c>
      <c r="V40">
        <v>1199.5791019999999</v>
      </c>
      <c r="W40">
        <v>1247.1011960000001</v>
      </c>
      <c r="X40">
        <v>1295.3479</v>
      </c>
      <c r="Y40">
        <v>1344.256592</v>
      </c>
      <c r="Z40">
        <v>1393.769043</v>
      </c>
      <c r="AA40">
        <v>1443.8480219999999</v>
      </c>
      <c r="AB40">
        <v>1494.452759</v>
      </c>
      <c r="AC40">
        <v>1545.523682</v>
      </c>
      <c r="AD40">
        <v>1596.999268</v>
      </c>
      <c r="AE40">
        <v>1648.838013</v>
      </c>
      <c r="AF40">
        <v>1700.9682620000001</v>
      </c>
      <c r="AG40" s="91">
        <v>4.3999999999999997E-2</v>
      </c>
    </row>
    <row r="41" spans="1:33">
      <c r="A41" t="s">
        <v>3944</v>
      </c>
      <c r="B41" t="s">
        <v>4415</v>
      </c>
      <c r="C41" t="s">
        <v>4416</v>
      </c>
      <c r="D41" t="s">
        <v>3966</v>
      </c>
      <c r="F41">
        <v>92.931549000000004</v>
      </c>
      <c r="G41">
        <v>101.376099</v>
      </c>
      <c r="H41">
        <v>110.33313</v>
      </c>
      <c r="I41">
        <v>120.11642500000001</v>
      </c>
      <c r="J41">
        <v>130.41546600000001</v>
      </c>
      <c r="K41">
        <v>141.295288</v>
      </c>
      <c r="L41">
        <v>152.72457900000001</v>
      </c>
      <c r="M41">
        <v>164.62188699999999</v>
      </c>
      <c r="N41">
        <v>176.903763</v>
      </c>
      <c r="O41">
        <v>189.48220800000001</v>
      </c>
      <c r="P41">
        <v>202.315201</v>
      </c>
      <c r="Q41">
        <v>215.34852599999999</v>
      </c>
      <c r="R41">
        <v>228.498154</v>
      </c>
      <c r="S41">
        <v>241.86232000000001</v>
      </c>
      <c r="T41">
        <v>255.350876</v>
      </c>
      <c r="U41">
        <v>269.00149499999998</v>
      </c>
      <c r="V41">
        <v>282.92517099999998</v>
      </c>
      <c r="W41">
        <v>297.09121699999997</v>
      </c>
      <c r="X41">
        <v>311.47659299999998</v>
      </c>
      <c r="Y41">
        <v>326.04113799999999</v>
      </c>
      <c r="Z41">
        <v>340.754211</v>
      </c>
      <c r="AA41">
        <v>355.61544800000001</v>
      </c>
      <c r="AB41">
        <v>370.64233400000001</v>
      </c>
      <c r="AC41">
        <v>385.80407700000001</v>
      </c>
      <c r="AD41">
        <v>401.073059</v>
      </c>
      <c r="AE41">
        <v>416.421783</v>
      </c>
      <c r="AF41">
        <v>431.81970200000001</v>
      </c>
      <c r="AG41" s="91">
        <v>6.0999999999999999E-2</v>
      </c>
    </row>
    <row r="42" spans="1:33">
      <c r="A42" t="s">
        <v>4383</v>
      </c>
      <c r="B42" t="s">
        <v>4417</v>
      </c>
      <c r="C42" t="s">
        <v>4418</v>
      </c>
      <c r="D42" t="s">
        <v>3966</v>
      </c>
      <c r="F42">
        <v>207.688568</v>
      </c>
      <c r="G42">
        <v>218.51014699999999</v>
      </c>
      <c r="H42">
        <v>230.73056</v>
      </c>
      <c r="I42">
        <v>243.18684400000001</v>
      </c>
      <c r="J42">
        <v>255.80749499999999</v>
      </c>
      <c r="K42">
        <v>268.62222300000002</v>
      </c>
      <c r="L42">
        <v>281.779968</v>
      </c>
      <c r="M42">
        <v>295.357147</v>
      </c>
      <c r="N42">
        <v>309.34939600000001</v>
      </c>
      <c r="O42">
        <v>323.70144699999997</v>
      </c>
      <c r="P42">
        <v>338.35299700000002</v>
      </c>
      <c r="Q42">
        <v>353.25491299999999</v>
      </c>
      <c r="R42">
        <v>368.41958599999998</v>
      </c>
      <c r="S42">
        <v>383.78338600000001</v>
      </c>
      <c r="T42">
        <v>399.58883700000001</v>
      </c>
      <c r="U42">
        <v>415.85287499999998</v>
      </c>
      <c r="V42">
        <v>432.55575599999997</v>
      </c>
      <c r="W42">
        <v>449.64736900000003</v>
      </c>
      <c r="X42">
        <v>467.163971</v>
      </c>
      <c r="Y42">
        <v>485.09390300000001</v>
      </c>
      <c r="Z42">
        <v>503.41665599999999</v>
      </c>
      <c r="AA42">
        <v>522.11938499999997</v>
      </c>
      <c r="AB42">
        <v>541.16510000000005</v>
      </c>
      <c r="AC42">
        <v>560.50476100000003</v>
      </c>
      <c r="AD42">
        <v>580.16613800000005</v>
      </c>
      <c r="AE42">
        <v>600.20391800000004</v>
      </c>
      <c r="AF42">
        <v>620.71032700000001</v>
      </c>
      <c r="AG42" s="91">
        <v>4.2999999999999997E-2</v>
      </c>
    </row>
    <row r="43" spans="1:33">
      <c r="A43" t="s">
        <v>3950</v>
      </c>
      <c r="B43" t="s">
        <v>4419</v>
      </c>
      <c r="C43" t="s">
        <v>4420</v>
      </c>
      <c r="D43" t="s">
        <v>3966</v>
      </c>
      <c r="F43">
        <v>52.293925999999999</v>
      </c>
      <c r="G43">
        <v>55.527695000000001</v>
      </c>
      <c r="H43">
        <v>59.423507999999998</v>
      </c>
      <c r="I43">
        <v>62.471226000000001</v>
      </c>
      <c r="J43">
        <v>65.314445000000006</v>
      </c>
      <c r="K43">
        <v>68.112945999999994</v>
      </c>
      <c r="L43">
        <v>70.856682000000006</v>
      </c>
      <c r="M43">
        <v>73.630202999999995</v>
      </c>
      <c r="N43">
        <v>76.374008000000003</v>
      </c>
      <c r="O43">
        <v>79.105887999999993</v>
      </c>
      <c r="P43">
        <v>81.837151000000006</v>
      </c>
      <c r="Q43">
        <v>84.605216999999996</v>
      </c>
      <c r="R43">
        <v>87.417525999999995</v>
      </c>
      <c r="S43">
        <v>90.280349999999999</v>
      </c>
      <c r="T43">
        <v>93.188598999999996</v>
      </c>
      <c r="U43">
        <v>96.128867999999997</v>
      </c>
      <c r="V43">
        <v>99.122748999999999</v>
      </c>
      <c r="W43">
        <v>102.184128</v>
      </c>
      <c r="X43">
        <v>105.328018</v>
      </c>
      <c r="Y43">
        <v>108.554405</v>
      </c>
      <c r="Z43">
        <v>111.856697</v>
      </c>
      <c r="AA43">
        <v>115.229568</v>
      </c>
      <c r="AB43">
        <v>118.6726</v>
      </c>
      <c r="AC43">
        <v>122.205879</v>
      </c>
      <c r="AD43">
        <v>125.828262</v>
      </c>
      <c r="AE43">
        <v>129.54611199999999</v>
      </c>
      <c r="AF43">
        <v>133.370148</v>
      </c>
      <c r="AG43" s="91">
        <v>3.6999999999999998E-2</v>
      </c>
    </row>
    <row r="44" spans="1:33">
      <c r="A44" t="s">
        <v>3953</v>
      </c>
      <c r="B44" t="s">
        <v>4421</v>
      </c>
      <c r="C44" t="s">
        <v>4422</v>
      </c>
      <c r="D44" t="s">
        <v>3966</v>
      </c>
      <c r="F44">
        <v>51.401802000000004</v>
      </c>
      <c r="G44">
        <v>53.958652000000001</v>
      </c>
      <c r="H44">
        <v>56.834739999999996</v>
      </c>
      <c r="I44">
        <v>59.638817000000003</v>
      </c>
      <c r="J44">
        <v>62.509655000000002</v>
      </c>
      <c r="K44">
        <v>65.462119999999999</v>
      </c>
      <c r="L44">
        <v>68.523330999999999</v>
      </c>
      <c r="M44">
        <v>71.703643999999997</v>
      </c>
      <c r="N44">
        <v>74.980605999999995</v>
      </c>
      <c r="O44">
        <v>78.358795000000001</v>
      </c>
      <c r="P44">
        <v>81.850037</v>
      </c>
      <c r="Q44">
        <v>85.460082999999997</v>
      </c>
      <c r="R44">
        <v>89.196738999999994</v>
      </c>
      <c r="S44">
        <v>93.059334000000007</v>
      </c>
      <c r="T44">
        <v>97.047439999999995</v>
      </c>
      <c r="U44">
        <v>101.164536</v>
      </c>
      <c r="V44">
        <v>105.41378</v>
      </c>
      <c r="W44">
        <v>109.79946099999999</v>
      </c>
      <c r="X44">
        <v>114.322487</v>
      </c>
      <c r="Y44">
        <v>118.98719</v>
      </c>
      <c r="Z44">
        <v>123.798294</v>
      </c>
      <c r="AA44">
        <v>128.75836200000001</v>
      </c>
      <c r="AB44">
        <v>133.86999499999999</v>
      </c>
      <c r="AC44">
        <v>139.13587999999999</v>
      </c>
      <c r="AD44">
        <v>144.55818199999999</v>
      </c>
      <c r="AE44">
        <v>150.138229</v>
      </c>
      <c r="AF44">
        <v>155.87857099999999</v>
      </c>
      <c r="AG44" s="91">
        <v>4.3999999999999997E-2</v>
      </c>
    </row>
    <row r="45" spans="1:33">
      <c r="A45" t="s">
        <v>3956</v>
      </c>
      <c r="B45" t="s">
        <v>4423</v>
      </c>
      <c r="C45" t="s">
        <v>4424</v>
      </c>
      <c r="D45" t="s">
        <v>3966</v>
      </c>
      <c r="F45">
        <v>61.339916000000002</v>
      </c>
      <c r="G45">
        <v>62.648139999999998</v>
      </c>
      <c r="H45">
        <v>63.725257999999997</v>
      </c>
      <c r="I45">
        <v>65.076667999999998</v>
      </c>
      <c r="J45">
        <v>66.536216999999994</v>
      </c>
      <c r="K45">
        <v>67.969161999999997</v>
      </c>
      <c r="L45">
        <v>69.375443000000004</v>
      </c>
      <c r="M45">
        <v>70.760773</v>
      </c>
      <c r="N45">
        <v>72.128783999999996</v>
      </c>
      <c r="O45">
        <v>73.480614000000003</v>
      </c>
      <c r="P45">
        <v>74.815453000000005</v>
      </c>
      <c r="Q45">
        <v>76.132239999999996</v>
      </c>
      <c r="R45">
        <v>77.430222000000001</v>
      </c>
      <c r="S45">
        <v>78.708809000000002</v>
      </c>
      <c r="T45">
        <v>79.966881000000001</v>
      </c>
      <c r="U45">
        <v>81.202849999999998</v>
      </c>
      <c r="V45">
        <v>82.415374999999997</v>
      </c>
      <c r="W45">
        <v>83.602806000000001</v>
      </c>
      <c r="X45">
        <v>84.763367000000002</v>
      </c>
      <c r="Y45">
        <v>85.895576000000005</v>
      </c>
      <c r="Z45">
        <v>86.997992999999994</v>
      </c>
      <c r="AA45">
        <v>88.069030999999995</v>
      </c>
      <c r="AB45">
        <v>89.107414000000006</v>
      </c>
      <c r="AC45">
        <v>90.111655999999996</v>
      </c>
      <c r="AD45">
        <v>91.080359999999999</v>
      </c>
      <c r="AE45">
        <v>92.012069999999994</v>
      </c>
      <c r="AF45">
        <v>92.905731000000003</v>
      </c>
      <c r="AG45" s="91">
        <v>1.6E-2</v>
      </c>
    </row>
    <row r="46" spans="1:33">
      <c r="A46" t="s">
        <v>4392</v>
      </c>
      <c r="B46" t="s">
        <v>4425</v>
      </c>
      <c r="C46" t="s">
        <v>4426</v>
      </c>
      <c r="D46" t="s">
        <v>3966</v>
      </c>
      <c r="F46">
        <v>69.394988999999995</v>
      </c>
      <c r="G46">
        <v>71.553061999999997</v>
      </c>
      <c r="H46">
        <v>73.830887000000004</v>
      </c>
      <c r="I46">
        <v>76.054976999999994</v>
      </c>
      <c r="J46">
        <v>78.210655000000003</v>
      </c>
      <c r="K46">
        <v>80.359641999999994</v>
      </c>
      <c r="L46">
        <v>82.524390999999994</v>
      </c>
      <c r="M46">
        <v>84.710280999999995</v>
      </c>
      <c r="N46">
        <v>86.920876000000007</v>
      </c>
      <c r="O46">
        <v>89.155333999999996</v>
      </c>
      <c r="P46">
        <v>91.410995</v>
      </c>
      <c r="Q46">
        <v>93.683670000000006</v>
      </c>
      <c r="R46">
        <v>95.972763</v>
      </c>
      <c r="S46">
        <v>98.285042000000004</v>
      </c>
      <c r="T46">
        <v>100.623085</v>
      </c>
      <c r="U46">
        <v>102.989632</v>
      </c>
      <c r="V46">
        <v>105.38149300000001</v>
      </c>
      <c r="W46">
        <v>107.796898</v>
      </c>
      <c r="X46">
        <v>110.235725</v>
      </c>
      <c r="Y46">
        <v>112.699051</v>
      </c>
      <c r="Z46">
        <v>115.18602799999999</v>
      </c>
      <c r="AA46">
        <v>117.69615899999999</v>
      </c>
      <c r="AB46">
        <v>120.228554</v>
      </c>
      <c r="AC46">
        <v>122.780357</v>
      </c>
      <c r="AD46">
        <v>125.350594</v>
      </c>
      <c r="AE46">
        <v>127.940399</v>
      </c>
      <c r="AF46">
        <v>130.55209400000001</v>
      </c>
      <c r="AG46" s="91">
        <v>2.5000000000000001E-2</v>
      </c>
    </row>
    <row r="47" spans="1:33">
      <c r="A47" t="s">
        <v>3997</v>
      </c>
      <c r="B47" t="s">
        <v>4427</v>
      </c>
      <c r="C47" t="s">
        <v>4428</v>
      </c>
      <c r="D47" t="s">
        <v>3966</v>
      </c>
      <c r="F47">
        <v>2861.9477539999998</v>
      </c>
      <c r="G47">
        <v>2963.040039</v>
      </c>
      <c r="H47">
        <v>3070.0646969999998</v>
      </c>
      <c r="I47">
        <v>3175.623047</v>
      </c>
      <c r="J47">
        <v>3280.3510740000002</v>
      </c>
      <c r="K47">
        <v>3388.8789059999999</v>
      </c>
      <c r="L47">
        <v>3498.4436040000001</v>
      </c>
      <c r="M47">
        <v>3607.642578</v>
      </c>
      <c r="N47">
        <v>3721.2858890000002</v>
      </c>
      <c r="O47">
        <v>3838.1044919999999</v>
      </c>
      <c r="P47">
        <v>3956.3627929999998</v>
      </c>
      <c r="Q47">
        <v>4078.0507809999999</v>
      </c>
      <c r="R47">
        <v>4201.4858400000003</v>
      </c>
      <c r="S47">
        <v>4327.6679690000001</v>
      </c>
      <c r="T47">
        <v>4457.1420900000003</v>
      </c>
      <c r="U47">
        <v>4588.6489259999998</v>
      </c>
      <c r="V47">
        <v>4722.3100590000004</v>
      </c>
      <c r="W47">
        <v>4857.7558589999999</v>
      </c>
      <c r="X47">
        <v>4996.9340819999998</v>
      </c>
      <c r="Y47">
        <v>5137.5678710000002</v>
      </c>
      <c r="Z47">
        <v>5278.5747069999998</v>
      </c>
      <c r="AA47">
        <v>5420.8920900000003</v>
      </c>
      <c r="AB47">
        <v>5564.5610349999997</v>
      </c>
      <c r="AC47">
        <v>5713.001953</v>
      </c>
      <c r="AD47">
        <v>5864.3222660000001</v>
      </c>
      <c r="AE47">
        <v>6016.1069340000004</v>
      </c>
      <c r="AF47">
        <v>6169.0722660000001</v>
      </c>
      <c r="AG47" s="91">
        <v>0.03</v>
      </c>
    </row>
    <row r="48" spans="1:33">
      <c r="A48" t="s">
        <v>553</v>
      </c>
    </row>
    <row r="49" spans="1:33">
      <c r="A49" t="s">
        <v>3913</v>
      </c>
      <c r="B49" t="s">
        <v>4429</v>
      </c>
      <c r="C49" t="s">
        <v>4430</v>
      </c>
      <c r="D49" t="s">
        <v>3966</v>
      </c>
      <c r="F49">
        <v>430.05841099999998</v>
      </c>
      <c r="G49">
        <v>440.68881199999998</v>
      </c>
      <c r="H49">
        <v>452.96109000000001</v>
      </c>
      <c r="I49">
        <v>464.51516700000002</v>
      </c>
      <c r="J49">
        <v>474.60986300000002</v>
      </c>
      <c r="K49">
        <v>485.356537</v>
      </c>
      <c r="L49">
        <v>495.48510700000003</v>
      </c>
      <c r="M49">
        <v>504.40972900000003</v>
      </c>
      <c r="N49">
        <v>514.33551</v>
      </c>
      <c r="O49">
        <v>524.80676300000005</v>
      </c>
      <c r="P49">
        <v>535.051514</v>
      </c>
      <c r="Q49">
        <v>546.09051499999998</v>
      </c>
      <c r="R49">
        <v>557.34069799999997</v>
      </c>
      <c r="S49">
        <v>569.17608600000005</v>
      </c>
      <c r="T49">
        <v>581.73895300000004</v>
      </c>
      <c r="U49">
        <v>594.39086899999995</v>
      </c>
      <c r="V49">
        <v>607.14080799999999</v>
      </c>
      <c r="W49">
        <v>619.80383300000005</v>
      </c>
      <c r="X49">
        <v>633.34387200000003</v>
      </c>
      <c r="Y49">
        <v>646.74987799999997</v>
      </c>
      <c r="Z49">
        <v>659.56420900000001</v>
      </c>
      <c r="AA49">
        <v>672.27984600000002</v>
      </c>
      <c r="AB49">
        <v>684.91857900000002</v>
      </c>
      <c r="AC49">
        <v>699.22735599999999</v>
      </c>
      <c r="AD49">
        <v>714.35424799999998</v>
      </c>
      <c r="AE49">
        <v>729.09729000000004</v>
      </c>
      <c r="AF49">
        <v>743.78802499999995</v>
      </c>
      <c r="AG49" s="91">
        <v>2.1000000000000001E-2</v>
      </c>
    </row>
    <row r="50" spans="1:33">
      <c r="A50" t="s">
        <v>3917</v>
      </c>
      <c r="B50" t="s">
        <v>4431</v>
      </c>
      <c r="C50" t="s">
        <v>4432</v>
      </c>
      <c r="D50" t="s">
        <v>3966</v>
      </c>
      <c r="F50">
        <v>91.476264999999998</v>
      </c>
      <c r="G50">
        <v>93.832831999999996</v>
      </c>
      <c r="H50">
        <v>96.111671000000001</v>
      </c>
      <c r="I50">
        <v>98.392844999999994</v>
      </c>
      <c r="J50">
        <v>101.040825</v>
      </c>
      <c r="K50">
        <v>103.740707</v>
      </c>
      <c r="L50">
        <v>106.49829099999999</v>
      </c>
      <c r="M50">
        <v>109.309555</v>
      </c>
      <c r="N50">
        <v>112.171707</v>
      </c>
      <c r="O50">
        <v>115.08934000000001</v>
      </c>
      <c r="P50">
        <v>118.063339</v>
      </c>
      <c r="Q50">
        <v>121.09517700000001</v>
      </c>
      <c r="R50">
        <v>124.184647</v>
      </c>
      <c r="S50">
        <v>127.32952899999999</v>
      </c>
      <c r="T50">
        <v>130.53048699999999</v>
      </c>
      <c r="U50">
        <v>133.79141200000001</v>
      </c>
      <c r="V50">
        <v>137.113586</v>
      </c>
      <c r="W50">
        <v>140.500778</v>
      </c>
      <c r="X50">
        <v>143.95413199999999</v>
      </c>
      <c r="Y50">
        <v>147.47479200000001</v>
      </c>
      <c r="Z50">
        <v>151.06225599999999</v>
      </c>
      <c r="AA50">
        <v>154.71464499999999</v>
      </c>
      <c r="AB50">
        <v>158.436508</v>
      </c>
      <c r="AC50">
        <v>162.23324600000001</v>
      </c>
      <c r="AD50">
        <v>166.10569799999999</v>
      </c>
      <c r="AE50">
        <v>170.056061</v>
      </c>
      <c r="AF50">
        <v>174.081863</v>
      </c>
      <c r="AG50" s="91">
        <v>2.5000000000000001E-2</v>
      </c>
    </row>
    <row r="51" spans="1:33">
      <c r="A51" t="s">
        <v>4362</v>
      </c>
      <c r="B51" t="s">
        <v>4433</v>
      </c>
      <c r="C51" t="s">
        <v>4434</v>
      </c>
      <c r="D51" t="s">
        <v>3966</v>
      </c>
      <c r="F51">
        <v>53.703476000000002</v>
      </c>
      <c r="G51">
        <v>55.506596000000002</v>
      </c>
      <c r="H51">
        <v>57.397350000000003</v>
      </c>
      <c r="I51">
        <v>59.322150999999998</v>
      </c>
      <c r="J51">
        <v>61.274090000000001</v>
      </c>
      <c r="K51">
        <v>63.265579000000002</v>
      </c>
      <c r="L51">
        <v>65.302077999999995</v>
      </c>
      <c r="M51">
        <v>67.385193000000001</v>
      </c>
      <c r="N51">
        <v>69.518416999999999</v>
      </c>
      <c r="O51">
        <v>71.703734999999995</v>
      </c>
      <c r="P51">
        <v>73.940025000000006</v>
      </c>
      <c r="Q51">
        <v>76.228470000000002</v>
      </c>
      <c r="R51">
        <v>78.570160000000001</v>
      </c>
      <c r="S51">
        <v>80.966080000000005</v>
      </c>
      <c r="T51">
        <v>83.417336000000006</v>
      </c>
      <c r="U51">
        <v>85.921218999999994</v>
      </c>
      <c r="V51">
        <v>88.478690999999998</v>
      </c>
      <c r="W51">
        <v>91.092147999999995</v>
      </c>
      <c r="X51">
        <v>93.761596999999995</v>
      </c>
      <c r="Y51">
        <v>96.485855000000001</v>
      </c>
      <c r="Z51">
        <v>99.266707999999994</v>
      </c>
      <c r="AA51">
        <v>102.104439</v>
      </c>
      <c r="AB51">
        <v>104.997818</v>
      </c>
      <c r="AC51">
        <v>107.94731899999999</v>
      </c>
      <c r="AD51">
        <v>110.955742</v>
      </c>
      <c r="AE51">
        <v>114.022141</v>
      </c>
      <c r="AF51">
        <v>117.146202</v>
      </c>
      <c r="AG51" s="91">
        <v>0.03</v>
      </c>
    </row>
    <row r="52" spans="1:33">
      <c r="A52" t="s">
        <v>4365</v>
      </c>
      <c r="B52" t="s">
        <v>4435</v>
      </c>
      <c r="C52" t="s">
        <v>4436</v>
      </c>
      <c r="D52" t="s">
        <v>3966</v>
      </c>
      <c r="F52">
        <v>654.94726600000001</v>
      </c>
      <c r="G52">
        <v>668.00811799999997</v>
      </c>
      <c r="H52">
        <v>681.23877000000005</v>
      </c>
      <c r="I52">
        <v>694.59606900000006</v>
      </c>
      <c r="J52">
        <v>708.11199999999997</v>
      </c>
      <c r="K52">
        <v>721.83044400000006</v>
      </c>
      <c r="L52">
        <v>735.75872800000002</v>
      </c>
      <c r="M52">
        <v>749.88165300000003</v>
      </c>
      <c r="N52">
        <v>764.21392800000001</v>
      </c>
      <c r="O52">
        <v>778.78875700000003</v>
      </c>
      <c r="P52">
        <v>793.63091999999995</v>
      </c>
      <c r="Q52">
        <v>808.722534</v>
      </c>
      <c r="R52">
        <v>824.07049600000005</v>
      </c>
      <c r="S52">
        <v>839.66180399999996</v>
      </c>
      <c r="T52">
        <v>855.47448699999995</v>
      </c>
      <c r="U52">
        <v>871.51464799999997</v>
      </c>
      <c r="V52">
        <v>887.77990699999998</v>
      </c>
      <c r="W52">
        <v>904.264771</v>
      </c>
      <c r="X52">
        <v>920.97662400000002</v>
      </c>
      <c r="Y52">
        <v>937.90460199999995</v>
      </c>
      <c r="Z52">
        <v>955.03942900000004</v>
      </c>
      <c r="AA52">
        <v>972.37188700000002</v>
      </c>
      <c r="AB52">
        <v>989.90979000000004</v>
      </c>
      <c r="AC52">
        <v>1007.649109</v>
      </c>
      <c r="AD52">
        <v>1025.569702</v>
      </c>
      <c r="AE52">
        <v>1043.6695560000001</v>
      </c>
      <c r="AF52">
        <v>1061.947388</v>
      </c>
      <c r="AG52" s="91">
        <v>1.9E-2</v>
      </c>
    </row>
    <row r="53" spans="1:33">
      <c r="A53" t="s">
        <v>3926</v>
      </c>
      <c r="B53" t="s">
        <v>4437</v>
      </c>
      <c r="C53" t="s">
        <v>4438</v>
      </c>
      <c r="D53" t="s">
        <v>3966</v>
      </c>
      <c r="F53">
        <v>111.20050000000001</v>
      </c>
      <c r="G53">
        <v>113.247787</v>
      </c>
      <c r="H53">
        <v>114.312172</v>
      </c>
      <c r="I53">
        <v>115.366173</v>
      </c>
      <c r="J53">
        <v>116.07556200000001</v>
      </c>
      <c r="K53">
        <v>116.602715</v>
      </c>
      <c r="L53">
        <v>116.983994</v>
      </c>
      <c r="M53">
        <v>117.16745</v>
      </c>
      <c r="N53">
        <v>117.296249</v>
      </c>
      <c r="O53">
        <v>117.341461</v>
      </c>
      <c r="P53">
        <v>117.250839</v>
      </c>
      <c r="Q53">
        <v>117.043808</v>
      </c>
      <c r="R53">
        <v>116.742012</v>
      </c>
      <c r="S53">
        <v>116.40830200000001</v>
      </c>
      <c r="T53">
        <v>116.041786</v>
      </c>
      <c r="U53">
        <v>115.635536</v>
      </c>
      <c r="V53">
        <v>115.259636</v>
      </c>
      <c r="W53">
        <v>114.937286</v>
      </c>
      <c r="X53">
        <v>114.66767900000001</v>
      </c>
      <c r="Y53">
        <v>114.455704</v>
      </c>
      <c r="Z53">
        <v>114.31337000000001</v>
      </c>
      <c r="AA53">
        <v>114.286362</v>
      </c>
      <c r="AB53">
        <v>114.365967</v>
      </c>
      <c r="AC53">
        <v>114.519463</v>
      </c>
      <c r="AD53">
        <v>114.716476</v>
      </c>
      <c r="AE53">
        <v>114.93707999999999</v>
      </c>
      <c r="AF53">
        <v>115.23711400000001</v>
      </c>
      <c r="AG53" s="91">
        <v>1E-3</v>
      </c>
    </row>
    <row r="54" spans="1:33">
      <c r="A54" t="s">
        <v>3929</v>
      </c>
      <c r="B54" t="s">
        <v>4439</v>
      </c>
      <c r="C54" t="s">
        <v>4440</v>
      </c>
      <c r="D54" t="s">
        <v>3966</v>
      </c>
      <c r="F54">
        <v>93.077072000000001</v>
      </c>
      <c r="G54">
        <v>97.347054</v>
      </c>
      <c r="H54">
        <v>100.346962</v>
      </c>
      <c r="I54">
        <v>103.454514</v>
      </c>
      <c r="J54">
        <v>106.697205</v>
      </c>
      <c r="K54">
        <v>109.99550600000001</v>
      </c>
      <c r="L54">
        <v>113.349457</v>
      </c>
      <c r="M54">
        <v>116.768585</v>
      </c>
      <c r="N54">
        <v>120.247253</v>
      </c>
      <c r="O54">
        <v>123.784676</v>
      </c>
      <c r="P54">
        <v>127.38407100000001</v>
      </c>
      <c r="Q54">
        <v>131.03810100000001</v>
      </c>
      <c r="R54">
        <v>134.756958</v>
      </c>
      <c r="S54">
        <v>138.54345699999999</v>
      </c>
      <c r="T54">
        <v>142.37951699999999</v>
      </c>
      <c r="U54">
        <v>146.28173799999999</v>
      </c>
      <c r="V54">
        <v>150.253479</v>
      </c>
      <c r="W54">
        <v>154.300659</v>
      </c>
      <c r="X54">
        <v>158.424271</v>
      </c>
      <c r="Y54">
        <v>162.625519</v>
      </c>
      <c r="Z54">
        <v>166.90373199999999</v>
      </c>
      <c r="AA54">
        <v>171.258194</v>
      </c>
      <c r="AB54">
        <v>175.689178</v>
      </c>
      <c r="AC54">
        <v>180.19679300000001</v>
      </c>
      <c r="AD54">
        <v>184.78239400000001</v>
      </c>
      <c r="AE54">
        <v>189.44686899999999</v>
      </c>
      <c r="AF54">
        <v>194.19125399999999</v>
      </c>
      <c r="AG54" s="91">
        <v>2.9000000000000001E-2</v>
      </c>
    </row>
    <row r="55" spans="1:33">
      <c r="A55" t="s">
        <v>3932</v>
      </c>
      <c r="B55" t="s">
        <v>4441</v>
      </c>
      <c r="C55" t="s">
        <v>4442</v>
      </c>
      <c r="D55" t="s">
        <v>3966</v>
      </c>
      <c r="F55">
        <v>84.734618999999995</v>
      </c>
      <c r="G55">
        <v>87.851676999999995</v>
      </c>
      <c r="H55">
        <v>93.000404000000003</v>
      </c>
      <c r="I55">
        <v>98.037666000000002</v>
      </c>
      <c r="J55">
        <v>103.024979</v>
      </c>
      <c r="K55">
        <v>108.037781</v>
      </c>
      <c r="L55">
        <v>113.14192199999999</v>
      </c>
      <c r="M55">
        <v>118.117958</v>
      </c>
      <c r="N55">
        <v>122.94111599999999</v>
      </c>
      <c r="O55">
        <v>127.66269699999999</v>
      </c>
      <c r="P55">
        <v>132.24221800000001</v>
      </c>
      <c r="Q55">
        <v>136.66746499999999</v>
      </c>
      <c r="R55">
        <v>141.12051400000001</v>
      </c>
      <c r="S55">
        <v>145.33145099999999</v>
      </c>
      <c r="T55">
        <v>149.458527</v>
      </c>
      <c r="U55">
        <v>153.42553699999999</v>
      </c>
      <c r="V55">
        <v>157.42263800000001</v>
      </c>
      <c r="W55">
        <v>161.51423600000001</v>
      </c>
      <c r="X55">
        <v>165.497131</v>
      </c>
      <c r="Y55">
        <v>169.230515</v>
      </c>
      <c r="Z55">
        <v>172.52616900000001</v>
      </c>
      <c r="AA55">
        <v>175.22241199999999</v>
      </c>
      <c r="AB55">
        <v>177.489273</v>
      </c>
      <c r="AC55">
        <v>179.520782</v>
      </c>
      <c r="AD55">
        <v>181.55062899999999</v>
      </c>
      <c r="AE55">
        <v>183.78713999999999</v>
      </c>
      <c r="AF55">
        <v>186.13983200000001</v>
      </c>
      <c r="AG55" s="91">
        <v>3.1E-2</v>
      </c>
    </row>
    <row r="56" spans="1:33">
      <c r="A56" t="s">
        <v>3935</v>
      </c>
      <c r="B56" t="s">
        <v>4443</v>
      </c>
      <c r="C56" t="s">
        <v>4444</v>
      </c>
      <c r="D56" t="s">
        <v>3966</v>
      </c>
      <c r="F56">
        <v>34.823203999999997</v>
      </c>
      <c r="G56">
        <v>53.199150000000003</v>
      </c>
      <c r="H56">
        <v>68.602608000000004</v>
      </c>
      <c r="I56">
        <v>77.888137999999998</v>
      </c>
      <c r="J56">
        <v>83.273750000000007</v>
      </c>
      <c r="K56">
        <v>84.848167000000004</v>
      </c>
      <c r="L56">
        <v>86.445426999999995</v>
      </c>
      <c r="M56">
        <v>88.064010999999994</v>
      </c>
      <c r="N56">
        <v>89.724434000000002</v>
      </c>
      <c r="O56">
        <v>91.438202000000004</v>
      </c>
      <c r="P56">
        <v>93.206688</v>
      </c>
      <c r="Q56">
        <v>95.022446000000002</v>
      </c>
      <c r="R56">
        <v>96.854218000000003</v>
      </c>
      <c r="S56">
        <v>98.696892000000005</v>
      </c>
      <c r="T56">
        <v>100.56231699999999</v>
      </c>
      <c r="U56">
        <v>102.454742</v>
      </c>
      <c r="V56">
        <v>104.386505</v>
      </c>
      <c r="W56">
        <v>106.431129</v>
      </c>
      <c r="X56">
        <v>108.56416299999999</v>
      </c>
      <c r="Y56">
        <v>110.746101</v>
      </c>
      <c r="Z56">
        <v>112.97219800000001</v>
      </c>
      <c r="AA56">
        <v>115.241676</v>
      </c>
      <c r="AB56">
        <v>117.571327</v>
      </c>
      <c r="AC56">
        <v>119.963142</v>
      </c>
      <c r="AD56">
        <v>122.368515</v>
      </c>
      <c r="AE56">
        <v>124.78976400000001</v>
      </c>
      <c r="AF56">
        <v>127.243607</v>
      </c>
      <c r="AG56" s="91">
        <v>5.0999999999999997E-2</v>
      </c>
    </row>
    <row r="57" spans="1:33">
      <c r="A57" t="s">
        <v>4376</v>
      </c>
      <c r="B57" t="s">
        <v>4445</v>
      </c>
      <c r="C57" t="s">
        <v>4446</v>
      </c>
      <c r="D57" t="s">
        <v>3966</v>
      </c>
      <c r="F57">
        <v>38.294426000000001</v>
      </c>
      <c r="G57">
        <v>40.916958000000001</v>
      </c>
      <c r="H57">
        <v>43.039192</v>
      </c>
      <c r="I57">
        <v>44.641739000000001</v>
      </c>
      <c r="J57">
        <v>47.114615999999998</v>
      </c>
      <c r="K57">
        <v>48.803108000000002</v>
      </c>
      <c r="L57">
        <v>50.489058999999997</v>
      </c>
      <c r="M57">
        <v>52.175716000000001</v>
      </c>
      <c r="N57">
        <v>53.893760999999998</v>
      </c>
      <c r="O57">
        <v>55.653084</v>
      </c>
      <c r="P57">
        <v>57.455379000000001</v>
      </c>
      <c r="Q57">
        <v>59.316958999999997</v>
      </c>
      <c r="R57">
        <v>61.246197000000002</v>
      </c>
      <c r="S57">
        <v>63.234070000000003</v>
      </c>
      <c r="T57">
        <v>65.274733999999995</v>
      </c>
      <c r="U57">
        <v>67.370750000000001</v>
      </c>
      <c r="V57">
        <v>69.513953999999998</v>
      </c>
      <c r="W57">
        <v>71.704566999999997</v>
      </c>
      <c r="X57">
        <v>73.959311999999997</v>
      </c>
      <c r="Y57">
        <v>76.279921999999999</v>
      </c>
      <c r="Z57">
        <v>78.665512000000007</v>
      </c>
      <c r="AA57">
        <v>81.116996999999998</v>
      </c>
      <c r="AB57">
        <v>83.620841999999996</v>
      </c>
      <c r="AC57">
        <v>86.183914000000001</v>
      </c>
      <c r="AD57">
        <v>88.806725</v>
      </c>
      <c r="AE57">
        <v>91.495270000000005</v>
      </c>
      <c r="AF57">
        <v>94.254333000000003</v>
      </c>
      <c r="AG57" s="91">
        <v>3.5000000000000003E-2</v>
      </c>
    </row>
    <row r="58" spans="1:33">
      <c r="A58" t="s">
        <v>3941</v>
      </c>
      <c r="B58" t="s">
        <v>4447</v>
      </c>
      <c r="C58" t="s">
        <v>4448</v>
      </c>
      <c r="D58" t="s">
        <v>3966</v>
      </c>
      <c r="F58">
        <v>172.03894</v>
      </c>
      <c r="G58">
        <v>181.23951700000001</v>
      </c>
      <c r="H58">
        <v>190.71087600000001</v>
      </c>
      <c r="I58">
        <v>200.331863</v>
      </c>
      <c r="J58">
        <v>210.32255599999999</v>
      </c>
      <c r="K58">
        <v>220.74735999999999</v>
      </c>
      <c r="L58">
        <v>231.59222399999999</v>
      </c>
      <c r="M58">
        <v>242.825073</v>
      </c>
      <c r="N58">
        <v>254.47190900000001</v>
      </c>
      <c r="O58">
        <v>266.495361</v>
      </c>
      <c r="P58">
        <v>278.89770499999997</v>
      </c>
      <c r="Q58">
        <v>291.68002300000001</v>
      </c>
      <c r="R58">
        <v>304.78671300000002</v>
      </c>
      <c r="S58">
        <v>318.26238999999998</v>
      </c>
      <c r="T58">
        <v>332.14761399999998</v>
      </c>
      <c r="U58">
        <v>346.44232199999999</v>
      </c>
      <c r="V58">
        <v>361.14477499999998</v>
      </c>
      <c r="W58">
        <v>376.255157</v>
      </c>
      <c r="X58">
        <v>391.77179000000001</v>
      </c>
      <c r="Y58">
        <v>407.69442700000002</v>
      </c>
      <c r="Z58">
        <v>424.018372</v>
      </c>
      <c r="AA58">
        <v>440.73339800000002</v>
      </c>
      <c r="AB58">
        <v>457.82699600000001</v>
      </c>
      <c r="AC58">
        <v>475.29129</v>
      </c>
      <c r="AD58">
        <v>493.113831</v>
      </c>
      <c r="AE58">
        <v>511.278412</v>
      </c>
      <c r="AF58">
        <v>529.77307099999996</v>
      </c>
      <c r="AG58" s="91">
        <v>4.3999999999999997E-2</v>
      </c>
    </row>
    <row r="59" spans="1:33">
      <c r="A59" t="s">
        <v>3944</v>
      </c>
      <c r="B59" t="s">
        <v>4449</v>
      </c>
      <c r="C59" t="s">
        <v>4450</v>
      </c>
      <c r="D59" t="s">
        <v>3966</v>
      </c>
      <c r="F59">
        <v>86.520072999999996</v>
      </c>
      <c r="G59">
        <v>93.157523999999995</v>
      </c>
      <c r="H59">
        <v>100.125305</v>
      </c>
      <c r="I59">
        <v>107.631851</v>
      </c>
      <c r="J59">
        <v>115.459602</v>
      </c>
      <c r="K59">
        <v>123.649925</v>
      </c>
      <c r="L59">
        <v>132.179947</v>
      </c>
      <c r="M59">
        <v>140.99498</v>
      </c>
      <c r="N59">
        <v>150.041687</v>
      </c>
      <c r="O59">
        <v>159.266006</v>
      </c>
      <c r="P59">
        <v>168.64465300000001</v>
      </c>
      <c r="Q59">
        <v>178.14730800000001</v>
      </c>
      <c r="R59">
        <v>187.72532699999999</v>
      </c>
      <c r="S59">
        <v>197.442184</v>
      </c>
      <c r="T59">
        <v>207.244553</v>
      </c>
      <c r="U59">
        <v>217.159164</v>
      </c>
      <c r="V59">
        <v>227.25672900000001</v>
      </c>
      <c r="W59">
        <v>237.520096</v>
      </c>
      <c r="X59">
        <v>247.936218</v>
      </c>
      <c r="Y59">
        <v>258.48223899999999</v>
      </c>
      <c r="Z59">
        <v>269.14267000000001</v>
      </c>
      <c r="AA59">
        <v>279.91980000000001</v>
      </c>
      <c r="AB59">
        <v>290.825287</v>
      </c>
      <c r="AC59">
        <v>301.84231599999998</v>
      </c>
      <c r="AD59">
        <v>312.956299</v>
      </c>
      <c r="AE59">
        <v>324.15368699999999</v>
      </c>
      <c r="AF59">
        <v>335.41961700000002</v>
      </c>
      <c r="AG59" s="91">
        <v>5.2999999999999999E-2</v>
      </c>
    </row>
    <row r="60" spans="1:33">
      <c r="A60" t="s">
        <v>4383</v>
      </c>
      <c r="B60" t="s">
        <v>4451</v>
      </c>
      <c r="C60" t="s">
        <v>4452</v>
      </c>
      <c r="D60" t="s">
        <v>3966</v>
      </c>
      <c r="F60">
        <v>325.84808299999997</v>
      </c>
      <c r="G60">
        <v>361.85305799999998</v>
      </c>
      <c r="H60">
        <v>377.535889</v>
      </c>
      <c r="I60">
        <v>393.58837899999997</v>
      </c>
      <c r="J60">
        <v>409.98452800000001</v>
      </c>
      <c r="K60">
        <v>426.74026500000002</v>
      </c>
      <c r="L60">
        <v>443.95779399999998</v>
      </c>
      <c r="M60">
        <v>461.68679800000001</v>
      </c>
      <c r="N60">
        <v>479.91616800000003</v>
      </c>
      <c r="O60">
        <v>498.62008700000001</v>
      </c>
      <c r="P60">
        <v>517.75683600000002</v>
      </c>
      <c r="Q60">
        <v>537.29278599999998</v>
      </c>
      <c r="R60">
        <v>557.25830099999996</v>
      </c>
      <c r="S60">
        <v>577.62469499999997</v>
      </c>
      <c r="T60">
        <v>598.53753700000004</v>
      </c>
      <c r="U60">
        <v>620.01531999999997</v>
      </c>
      <c r="V60">
        <v>642.04522699999995</v>
      </c>
      <c r="W60">
        <v>664.59234600000002</v>
      </c>
      <c r="X60">
        <v>687.67797900000005</v>
      </c>
      <c r="Y60">
        <v>711.309753</v>
      </c>
      <c r="Z60">
        <v>735.48333700000001</v>
      </c>
      <c r="AA60">
        <v>760.19000200000005</v>
      </c>
      <c r="AB60">
        <v>785.42694100000006</v>
      </c>
      <c r="AC60">
        <v>811.141479</v>
      </c>
      <c r="AD60">
        <v>837.35015899999996</v>
      </c>
      <c r="AE60">
        <v>864.12316899999996</v>
      </c>
      <c r="AF60">
        <v>891.49847399999999</v>
      </c>
      <c r="AG60" s="91">
        <v>3.9E-2</v>
      </c>
    </row>
    <row r="61" spans="1:33">
      <c r="A61" t="s">
        <v>3950</v>
      </c>
      <c r="B61" t="s">
        <v>4453</v>
      </c>
      <c r="C61" t="s">
        <v>4454</v>
      </c>
      <c r="D61" t="s">
        <v>3966</v>
      </c>
      <c r="F61">
        <v>287.55706800000002</v>
      </c>
      <c r="G61">
        <v>300.99618500000003</v>
      </c>
      <c r="H61">
        <v>314.738586</v>
      </c>
      <c r="I61">
        <v>328.85745200000002</v>
      </c>
      <c r="J61">
        <v>343.26168799999999</v>
      </c>
      <c r="K61">
        <v>358.037262</v>
      </c>
      <c r="L61">
        <v>373.20459</v>
      </c>
      <c r="M61">
        <v>388.817566</v>
      </c>
      <c r="N61">
        <v>404.96075400000001</v>
      </c>
      <c r="O61">
        <v>421.64666699999998</v>
      </c>
      <c r="P61">
        <v>438.89480600000002</v>
      </c>
      <c r="Q61">
        <v>456.72311400000001</v>
      </c>
      <c r="R61">
        <v>475.16336100000001</v>
      </c>
      <c r="S61">
        <v>494.23895299999998</v>
      </c>
      <c r="T61">
        <v>513.95831299999998</v>
      </c>
      <c r="U61">
        <v>534.36059599999999</v>
      </c>
      <c r="V61">
        <v>555.47491500000001</v>
      </c>
      <c r="W61">
        <v>577.27185099999997</v>
      </c>
      <c r="X61">
        <v>599.75683600000002</v>
      </c>
      <c r="Y61">
        <v>622.948669</v>
      </c>
      <c r="Z61">
        <v>646.877747</v>
      </c>
      <c r="AA61">
        <v>671.59381099999996</v>
      </c>
      <c r="AB61">
        <v>697.06860400000005</v>
      </c>
      <c r="AC61">
        <v>723.32800299999997</v>
      </c>
      <c r="AD61">
        <v>750.442993</v>
      </c>
      <c r="AE61">
        <v>778.44030799999996</v>
      </c>
      <c r="AF61">
        <v>807.30480999999997</v>
      </c>
      <c r="AG61" s="91">
        <v>4.1000000000000002E-2</v>
      </c>
    </row>
    <row r="62" spans="1:33">
      <c r="A62" t="s">
        <v>3953</v>
      </c>
      <c r="B62" t="s">
        <v>4455</v>
      </c>
      <c r="C62" t="s">
        <v>4456</v>
      </c>
      <c r="D62" t="s">
        <v>3966</v>
      </c>
      <c r="F62">
        <v>115.48080400000001</v>
      </c>
      <c r="G62">
        <v>120.811089</v>
      </c>
      <c r="H62">
        <v>126.92974100000001</v>
      </c>
      <c r="I62">
        <v>132.74588</v>
      </c>
      <c r="J62">
        <v>138.643936</v>
      </c>
      <c r="K62">
        <v>144.65969799999999</v>
      </c>
      <c r="L62">
        <v>150.863663</v>
      </c>
      <c r="M62">
        <v>157.27917500000001</v>
      </c>
      <c r="N62">
        <v>163.84094200000001</v>
      </c>
      <c r="O62">
        <v>170.55853300000001</v>
      </c>
      <c r="P62">
        <v>177.45858799999999</v>
      </c>
      <c r="Q62">
        <v>184.551254</v>
      </c>
      <c r="R62">
        <v>191.85424800000001</v>
      </c>
      <c r="S62">
        <v>199.36219800000001</v>
      </c>
      <c r="T62">
        <v>207.06878699999999</v>
      </c>
      <c r="U62">
        <v>214.977982</v>
      </c>
      <c r="V62">
        <v>223.09335300000001</v>
      </c>
      <c r="W62">
        <v>231.42195100000001</v>
      </c>
      <c r="X62">
        <v>239.96167</v>
      </c>
      <c r="Y62">
        <v>248.718445</v>
      </c>
      <c r="Z62">
        <v>257.70016500000003</v>
      </c>
      <c r="AA62">
        <v>266.909943</v>
      </c>
      <c r="AB62">
        <v>276.34884599999998</v>
      </c>
      <c r="AC62">
        <v>286.01666299999999</v>
      </c>
      <c r="AD62">
        <v>295.91403200000002</v>
      </c>
      <c r="AE62">
        <v>306.04107699999997</v>
      </c>
      <c r="AF62">
        <v>316.39913899999999</v>
      </c>
      <c r="AG62" s="91">
        <v>0.04</v>
      </c>
    </row>
    <row r="63" spans="1:33">
      <c r="A63" t="s">
        <v>3956</v>
      </c>
      <c r="B63" t="s">
        <v>4457</v>
      </c>
      <c r="C63" t="s">
        <v>4458</v>
      </c>
      <c r="D63" t="s">
        <v>3966</v>
      </c>
      <c r="F63">
        <v>46.115017000000002</v>
      </c>
      <c r="G63">
        <v>47.310741</v>
      </c>
      <c r="H63">
        <v>48.229725000000002</v>
      </c>
      <c r="I63">
        <v>49.488112999999998</v>
      </c>
      <c r="J63">
        <v>50.884785000000001</v>
      </c>
      <c r="K63">
        <v>52.25441</v>
      </c>
      <c r="L63">
        <v>53.596169000000003</v>
      </c>
      <c r="M63">
        <v>54.917076000000002</v>
      </c>
      <c r="N63">
        <v>56.221229999999998</v>
      </c>
      <c r="O63">
        <v>57.509799999999998</v>
      </c>
      <c r="P63">
        <v>58.781368000000001</v>
      </c>
      <c r="Q63">
        <v>60.034503999999998</v>
      </c>
      <c r="R63">
        <v>61.268256999999998</v>
      </c>
      <c r="S63">
        <v>62.481833999999999</v>
      </c>
      <c r="T63">
        <v>63.673732999999999</v>
      </c>
      <c r="U63">
        <v>64.842285000000004</v>
      </c>
      <c r="V63">
        <v>65.985412999999994</v>
      </c>
      <c r="W63">
        <v>67.101867999999996</v>
      </c>
      <c r="X63">
        <v>68.191078000000005</v>
      </c>
      <c r="Y63">
        <v>69.250877000000003</v>
      </c>
      <c r="Z63">
        <v>70.279235999999997</v>
      </c>
      <c r="AA63">
        <v>71.274451999999997</v>
      </c>
      <c r="AB63">
        <v>72.234375</v>
      </c>
      <c r="AC63">
        <v>73.156852999999998</v>
      </c>
      <c r="AD63">
        <v>74.040374999999997</v>
      </c>
      <c r="AE63">
        <v>74.883574999999993</v>
      </c>
      <c r="AF63">
        <v>75.684203999999994</v>
      </c>
      <c r="AG63" s="91">
        <v>1.9E-2</v>
      </c>
    </row>
    <row r="64" spans="1:33">
      <c r="A64" t="s">
        <v>4392</v>
      </c>
      <c r="B64" t="s">
        <v>4459</v>
      </c>
      <c r="C64" t="s">
        <v>4460</v>
      </c>
      <c r="D64" t="s">
        <v>3966</v>
      </c>
      <c r="F64">
        <v>111.142937</v>
      </c>
      <c r="G64">
        <v>114.97421300000001</v>
      </c>
      <c r="H64">
        <v>118.941704</v>
      </c>
      <c r="I64">
        <v>122.961449</v>
      </c>
      <c r="J64">
        <v>127.026382</v>
      </c>
      <c r="K64">
        <v>131.168915</v>
      </c>
      <c r="L64">
        <v>135.40394599999999</v>
      </c>
      <c r="M64">
        <v>139.73571799999999</v>
      </c>
      <c r="N64">
        <v>144.16679400000001</v>
      </c>
      <c r="O64">
        <v>148.69725</v>
      </c>
      <c r="P64">
        <v>153.328552</v>
      </c>
      <c r="Q64">
        <v>158.05772400000001</v>
      </c>
      <c r="R64">
        <v>162.88265999999999</v>
      </c>
      <c r="S64">
        <v>167.807312</v>
      </c>
      <c r="T64">
        <v>172.83622700000001</v>
      </c>
      <c r="U64">
        <v>177.97219799999999</v>
      </c>
      <c r="V64">
        <v>183.21159399999999</v>
      </c>
      <c r="W64">
        <v>188.55363500000001</v>
      </c>
      <c r="X64">
        <v>194.00083900000001</v>
      </c>
      <c r="Y64">
        <v>199.554733</v>
      </c>
      <c r="Z64">
        <v>205.21554599999999</v>
      </c>
      <c r="AA64">
        <v>210.98547400000001</v>
      </c>
      <c r="AB64">
        <v>216.865005</v>
      </c>
      <c r="AC64">
        <v>222.85565199999999</v>
      </c>
      <c r="AD64">
        <v>228.957581</v>
      </c>
      <c r="AE64">
        <v>235.16992200000001</v>
      </c>
      <c r="AF64">
        <v>241.498276</v>
      </c>
      <c r="AG64" s="91">
        <v>0.03</v>
      </c>
    </row>
    <row r="65" spans="1:33">
      <c r="A65" t="s">
        <v>4032</v>
      </c>
      <c r="B65" t="s">
        <v>4461</v>
      </c>
      <c r="C65" t="s">
        <v>4462</v>
      </c>
      <c r="D65" t="s">
        <v>3966</v>
      </c>
      <c r="F65">
        <v>2737.0183109999998</v>
      </c>
      <c r="G65">
        <v>2870.9411620000001</v>
      </c>
      <c r="H65">
        <v>2984.2219239999999</v>
      </c>
      <c r="I65">
        <v>3091.8195799999999</v>
      </c>
      <c r="J65">
        <v>3196.8063959999999</v>
      </c>
      <c r="K65">
        <v>3299.7385250000002</v>
      </c>
      <c r="L65">
        <v>3404.2524410000001</v>
      </c>
      <c r="M65">
        <v>3509.5361330000001</v>
      </c>
      <c r="N65">
        <v>3617.9621579999998</v>
      </c>
      <c r="O65">
        <v>3729.0625</v>
      </c>
      <c r="P65">
        <v>3841.9873050000001</v>
      </c>
      <c r="Q65">
        <v>3957.7124020000001</v>
      </c>
      <c r="R65">
        <v>4075.8247070000002</v>
      </c>
      <c r="S65">
        <v>4196.5673829999996</v>
      </c>
      <c r="T65">
        <v>4320.3447269999997</v>
      </c>
      <c r="U65">
        <v>4446.5566410000001</v>
      </c>
      <c r="V65">
        <v>4575.5615230000003</v>
      </c>
      <c r="W65">
        <v>4707.2666019999997</v>
      </c>
      <c r="X65">
        <v>4842.4448240000002</v>
      </c>
      <c r="Y65">
        <v>4979.9121089999999</v>
      </c>
      <c r="Z65">
        <v>5119.0302730000003</v>
      </c>
      <c r="AA65">
        <v>5260.2036129999997</v>
      </c>
      <c r="AB65">
        <v>5403.595703</v>
      </c>
      <c r="AC65">
        <v>5551.0732420000004</v>
      </c>
      <c r="AD65">
        <v>5701.9853519999997</v>
      </c>
      <c r="AE65">
        <v>5855.3916019999997</v>
      </c>
      <c r="AF65">
        <v>6011.6069340000004</v>
      </c>
      <c r="AG65" s="91">
        <v>3.1E-2</v>
      </c>
    </row>
    <row r="66" spans="1:33">
      <c r="A66" t="s">
        <v>4035</v>
      </c>
      <c r="B66" t="s">
        <v>4463</v>
      </c>
      <c r="C66" t="s">
        <v>4462</v>
      </c>
      <c r="D66" t="s">
        <v>3966</v>
      </c>
      <c r="F66">
        <v>5598.9658200000003</v>
      </c>
      <c r="G66">
        <v>5833.9799800000001</v>
      </c>
      <c r="H66">
        <v>6054.2861329999996</v>
      </c>
      <c r="I66">
        <v>6267.4423829999996</v>
      </c>
      <c r="J66">
        <v>6477.1572269999997</v>
      </c>
      <c r="K66">
        <v>6688.6171880000002</v>
      </c>
      <c r="L66">
        <v>6902.6953119999998</v>
      </c>
      <c r="M66">
        <v>7117.1782229999999</v>
      </c>
      <c r="N66">
        <v>7339.248047</v>
      </c>
      <c r="O66">
        <v>7567.1660160000001</v>
      </c>
      <c r="P66">
        <v>7798.3500979999999</v>
      </c>
      <c r="Q66">
        <v>8035.7631840000004</v>
      </c>
      <c r="R66">
        <v>8277.3095699999994</v>
      </c>
      <c r="S66">
        <v>8524.2353519999997</v>
      </c>
      <c r="T66">
        <v>8777.4873050000006</v>
      </c>
      <c r="U66">
        <v>9035.2050780000009</v>
      </c>
      <c r="V66">
        <v>9297.8710940000001</v>
      </c>
      <c r="W66">
        <v>9565.0234380000002</v>
      </c>
      <c r="X66">
        <v>9839.3789059999999</v>
      </c>
      <c r="Y66">
        <v>10117.480469</v>
      </c>
      <c r="Z66">
        <v>10397.605469</v>
      </c>
      <c r="AA66">
        <v>10681.094727</v>
      </c>
      <c r="AB66">
        <v>10968.157227</v>
      </c>
      <c r="AC66">
        <v>11264.076171999999</v>
      </c>
      <c r="AD66">
        <v>11566.307617</v>
      </c>
      <c r="AE66">
        <v>11871.498046999999</v>
      </c>
      <c r="AF66">
        <v>12180.679688</v>
      </c>
      <c r="AG66" s="91">
        <v>0.03</v>
      </c>
    </row>
    <row r="67" spans="1:33">
      <c r="A67" t="s">
        <v>4037</v>
      </c>
    </row>
    <row r="68" spans="1:33">
      <c r="A68" t="s">
        <v>3913</v>
      </c>
      <c r="B68" t="s">
        <v>4464</v>
      </c>
      <c r="C68" t="s">
        <v>4465</v>
      </c>
      <c r="D68" t="s">
        <v>3966</v>
      </c>
      <c r="F68">
        <v>51.452095</v>
      </c>
      <c r="G68">
        <v>52.590789999999998</v>
      </c>
      <c r="H68">
        <v>53.859558</v>
      </c>
      <c r="I68">
        <v>55.048133999999997</v>
      </c>
      <c r="J68">
        <v>56.123325000000001</v>
      </c>
      <c r="K68">
        <v>57.271408000000001</v>
      </c>
      <c r="L68">
        <v>58.376846</v>
      </c>
      <c r="M68">
        <v>59.385468000000003</v>
      </c>
      <c r="N68">
        <v>60.493416000000003</v>
      </c>
      <c r="O68">
        <v>61.658783</v>
      </c>
      <c r="P68">
        <v>62.810963000000001</v>
      </c>
      <c r="Q68">
        <v>64.039214999999999</v>
      </c>
      <c r="R68">
        <v>65.291115000000005</v>
      </c>
      <c r="S68">
        <v>66.600005999999993</v>
      </c>
      <c r="T68">
        <v>67.978249000000005</v>
      </c>
      <c r="U68">
        <v>69.367919999999998</v>
      </c>
      <c r="V68">
        <v>70.769645999999995</v>
      </c>
      <c r="W68">
        <v>72.166388999999995</v>
      </c>
      <c r="X68">
        <v>73.644210999999999</v>
      </c>
      <c r="Y68">
        <v>75.112540999999993</v>
      </c>
      <c r="Z68">
        <v>76.530411000000001</v>
      </c>
      <c r="AA68">
        <v>77.9422</v>
      </c>
      <c r="AB68">
        <v>79.349777000000003</v>
      </c>
      <c r="AC68">
        <v>80.910233000000005</v>
      </c>
      <c r="AD68">
        <v>82.547386000000003</v>
      </c>
      <c r="AE68">
        <v>84.153701999999996</v>
      </c>
      <c r="AF68">
        <v>85.759247000000002</v>
      </c>
      <c r="AG68" s="91">
        <v>0.02</v>
      </c>
    </row>
    <row r="69" spans="1:33">
      <c r="A69" t="s">
        <v>3917</v>
      </c>
      <c r="B69" t="s">
        <v>4466</v>
      </c>
      <c r="C69" t="s">
        <v>4467</v>
      </c>
      <c r="D69" t="s">
        <v>3966</v>
      </c>
      <c r="F69">
        <v>1.682606</v>
      </c>
      <c r="G69">
        <v>1.6933849999999999</v>
      </c>
      <c r="H69">
        <v>1.70486</v>
      </c>
      <c r="I69">
        <v>1.715508</v>
      </c>
      <c r="J69">
        <v>1.7250989999999999</v>
      </c>
      <c r="K69">
        <v>1.73397</v>
      </c>
      <c r="L69">
        <v>1.7422089999999999</v>
      </c>
      <c r="M69">
        <v>1.749763</v>
      </c>
      <c r="N69">
        <v>1.7567390000000001</v>
      </c>
      <c r="O69">
        <v>1.763382</v>
      </c>
      <c r="P69">
        <v>1.769722</v>
      </c>
      <c r="Q69">
        <v>1.7757849999999999</v>
      </c>
      <c r="R69">
        <v>1.7815719999999999</v>
      </c>
      <c r="S69">
        <v>1.787139</v>
      </c>
      <c r="T69">
        <v>1.79251</v>
      </c>
      <c r="U69">
        <v>1.7977749999999999</v>
      </c>
      <c r="V69">
        <v>1.802943</v>
      </c>
      <c r="W69">
        <v>1.8080540000000001</v>
      </c>
      <c r="X69">
        <v>1.813099</v>
      </c>
      <c r="Y69">
        <v>1.8180590000000001</v>
      </c>
      <c r="Z69">
        <v>1.8229059999999999</v>
      </c>
      <c r="AA69">
        <v>1.8276190000000001</v>
      </c>
      <c r="AB69">
        <v>1.832273</v>
      </c>
      <c r="AC69">
        <v>1.8368770000000001</v>
      </c>
      <c r="AD69">
        <v>1.8414010000000001</v>
      </c>
      <c r="AE69">
        <v>1.8458730000000001</v>
      </c>
      <c r="AF69">
        <v>1.850249</v>
      </c>
      <c r="AG69" s="91">
        <v>4.0000000000000001E-3</v>
      </c>
    </row>
    <row r="70" spans="1:33">
      <c r="A70" t="s">
        <v>4362</v>
      </c>
      <c r="B70" t="s">
        <v>4468</v>
      </c>
      <c r="C70" t="s">
        <v>4469</v>
      </c>
      <c r="D70" t="s">
        <v>3966</v>
      </c>
      <c r="F70">
        <v>1.40537</v>
      </c>
      <c r="G70">
        <v>1.4749380000000001</v>
      </c>
      <c r="H70">
        <v>1.548783</v>
      </c>
      <c r="I70">
        <v>1.616765</v>
      </c>
      <c r="J70">
        <v>1.677943</v>
      </c>
      <c r="K70">
        <v>1.7351080000000001</v>
      </c>
      <c r="L70">
        <v>1.7895829999999999</v>
      </c>
      <c r="M70">
        <v>1.841855</v>
      </c>
      <c r="N70">
        <v>1.8927179999999999</v>
      </c>
      <c r="O70">
        <v>1.9426559999999999</v>
      </c>
      <c r="P70">
        <v>1.9919089999999999</v>
      </c>
      <c r="Q70">
        <v>2.04068</v>
      </c>
      <c r="R70">
        <v>2.089143</v>
      </c>
      <c r="S70">
        <v>2.1374460000000002</v>
      </c>
      <c r="T70">
        <v>2.1857169999999999</v>
      </c>
      <c r="U70">
        <v>2.2340610000000001</v>
      </c>
      <c r="V70">
        <v>2.2825709999999999</v>
      </c>
      <c r="W70">
        <v>2.3313269999999999</v>
      </c>
      <c r="X70">
        <v>2.380395</v>
      </c>
      <c r="Y70">
        <v>2.4298310000000001</v>
      </c>
      <c r="Z70">
        <v>2.4796860000000001</v>
      </c>
      <c r="AA70">
        <v>2.5300009999999999</v>
      </c>
      <c r="AB70">
        <v>2.58081</v>
      </c>
      <c r="AC70">
        <v>2.632145</v>
      </c>
      <c r="AD70">
        <v>2.6840310000000001</v>
      </c>
      <c r="AE70">
        <v>2.7364890000000002</v>
      </c>
      <c r="AF70">
        <v>2.7895370000000002</v>
      </c>
      <c r="AG70" s="91">
        <v>2.7E-2</v>
      </c>
    </row>
    <row r="71" spans="1:33">
      <c r="A71" t="s">
        <v>4365</v>
      </c>
      <c r="B71" t="s">
        <v>4470</v>
      </c>
      <c r="C71" t="s">
        <v>4471</v>
      </c>
      <c r="D71" t="s">
        <v>3966</v>
      </c>
      <c r="F71">
        <v>37.819381999999997</v>
      </c>
      <c r="G71">
        <v>39.829979000000002</v>
      </c>
      <c r="H71">
        <v>41.962401999999997</v>
      </c>
      <c r="I71">
        <v>44.017982000000003</v>
      </c>
      <c r="J71">
        <v>45.981029999999997</v>
      </c>
      <c r="K71">
        <v>47.827193999999999</v>
      </c>
      <c r="L71">
        <v>49.563662999999998</v>
      </c>
      <c r="M71">
        <v>51.183768999999998</v>
      </c>
      <c r="N71">
        <v>52.729202000000001</v>
      </c>
      <c r="O71">
        <v>54.258862000000001</v>
      </c>
      <c r="P71">
        <v>55.782490000000003</v>
      </c>
      <c r="Q71">
        <v>57.298400999999998</v>
      </c>
      <c r="R71">
        <v>58.831843999999997</v>
      </c>
      <c r="S71">
        <v>60.363056</v>
      </c>
      <c r="T71">
        <v>61.885325999999999</v>
      </c>
      <c r="U71">
        <v>63.413066999999998</v>
      </c>
      <c r="V71">
        <v>64.948074000000005</v>
      </c>
      <c r="W71">
        <v>66.489029000000002</v>
      </c>
      <c r="X71">
        <v>68.049408</v>
      </c>
      <c r="Y71">
        <v>69.627876000000001</v>
      </c>
      <c r="Z71">
        <v>71.215384999999998</v>
      </c>
      <c r="AA71">
        <v>72.808066999999994</v>
      </c>
      <c r="AB71">
        <v>74.416756000000007</v>
      </c>
      <c r="AC71">
        <v>76.042304999999999</v>
      </c>
      <c r="AD71">
        <v>77.688286000000005</v>
      </c>
      <c r="AE71">
        <v>79.366530999999995</v>
      </c>
      <c r="AF71">
        <v>81.086922000000001</v>
      </c>
      <c r="AG71" s="91">
        <v>0.03</v>
      </c>
    </row>
    <row r="72" spans="1:33">
      <c r="A72" t="s">
        <v>3926</v>
      </c>
      <c r="B72" t="s">
        <v>4472</v>
      </c>
      <c r="C72" t="s">
        <v>4473</v>
      </c>
      <c r="D72" t="s">
        <v>3966</v>
      </c>
      <c r="F72">
        <v>7.0531600000000001</v>
      </c>
      <c r="G72">
        <v>7.1328019999999999</v>
      </c>
      <c r="H72">
        <v>7.1936109999999998</v>
      </c>
      <c r="I72">
        <v>7.2466419999999996</v>
      </c>
      <c r="J72">
        <v>7.2896599999999996</v>
      </c>
      <c r="K72">
        <v>7.3252819999999996</v>
      </c>
      <c r="L72">
        <v>7.354692</v>
      </c>
      <c r="M72">
        <v>7.3780530000000004</v>
      </c>
      <c r="N72">
        <v>7.3974289999999998</v>
      </c>
      <c r="O72">
        <v>7.4130450000000003</v>
      </c>
      <c r="P72">
        <v>7.4247990000000001</v>
      </c>
      <c r="Q72">
        <v>7.4332549999999999</v>
      </c>
      <c r="R72">
        <v>7.4389779999999996</v>
      </c>
      <c r="S72">
        <v>7.4428890000000001</v>
      </c>
      <c r="T72">
        <v>7.4452150000000001</v>
      </c>
      <c r="U72">
        <v>7.4460839999999999</v>
      </c>
      <c r="V72">
        <v>7.4463499999999998</v>
      </c>
      <c r="W72">
        <v>7.4463609999999996</v>
      </c>
      <c r="X72">
        <v>7.4462549999999998</v>
      </c>
      <c r="Y72">
        <v>7.4462010000000003</v>
      </c>
      <c r="Z72">
        <v>7.4463800000000004</v>
      </c>
      <c r="AA72">
        <v>7.4472959999999997</v>
      </c>
      <c r="AB72">
        <v>7.448925</v>
      </c>
      <c r="AC72">
        <v>7.451009</v>
      </c>
      <c r="AD72">
        <v>7.4532949999999998</v>
      </c>
      <c r="AE72">
        <v>7.4556100000000001</v>
      </c>
      <c r="AF72">
        <v>7.4585160000000004</v>
      </c>
      <c r="AG72" s="91">
        <v>2E-3</v>
      </c>
    </row>
    <row r="73" spans="1:33">
      <c r="A73" t="s">
        <v>3929</v>
      </c>
      <c r="B73" t="s">
        <v>4474</v>
      </c>
      <c r="C73" t="s">
        <v>4475</v>
      </c>
      <c r="D73" t="s">
        <v>3966</v>
      </c>
      <c r="F73">
        <v>2.191592</v>
      </c>
      <c r="G73">
        <v>2.2791100000000002</v>
      </c>
      <c r="H73">
        <v>2.367953</v>
      </c>
      <c r="I73">
        <v>2.4495230000000001</v>
      </c>
      <c r="J73">
        <v>2.5246960000000001</v>
      </c>
      <c r="K73">
        <v>2.5932629999999999</v>
      </c>
      <c r="L73">
        <v>2.6564390000000002</v>
      </c>
      <c r="M73">
        <v>2.7156150000000001</v>
      </c>
      <c r="N73">
        <v>2.7710360000000001</v>
      </c>
      <c r="O73">
        <v>2.823086</v>
      </c>
      <c r="P73">
        <v>2.8723580000000002</v>
      </c>
      <c r="Q73">
        <v>2.9186009999999998</v>
      </c>
      <c r="R73">
        <v>2.9627050000000001</v>
      </c>
      <c r="S73">
        <v>3.0051019999999999</v>
      </c>
      <c r="T73">
        <v>3.0446620000000002</v>
      </c>
      <c r="U73">
        <v>3.0825629999999999</v>
      </c>
      <c r="V73">
        <v>3.1191409999999999</v>
      </c>
      <c r="W73">
        <v>3.1548120000000002</v>
      </c>
      <c r="X73">
        <v>3.1896770000000001</v>
      </c>
      <c r="Y73">
        <v>3.2238449999999998</v>
      </c>
      <c r="Z73">
        <v>3.2573150000000002</v>
      </c>
      <c r="AA73">
        <v>3.290095</v>
      </c>
      <c r="AB73">
        <v>3.3222330000000002</v>
      </c>
      <c r="AC73">
        <v>3.3537949999999999</v>
      </c>
      <c r="AD73">
        <v>3.3848479999999999</v>
      </c>
      <c r="AE73">
        <v>3.4154439999999999</v>
      </c>
      <c r="AF73">
        <v>3.4456340000000001</v>
      </c>
      <c r="AG73" s="91">
        <v>1.7999999999999999E-2</v>
      </c>
    </row>
    <row r="74" spans="1:33">
      <c r="A74" t="s">
        <v>3932</v>
      </c>
      <c r="B74" t="s">
        <v>4476</v>
      </c>
      <c r="C74" t="s">
        <v>4477</v>
      </c>
      <c r="D74" t="s">
        <v>3966</v>
      </c>
      <c r="F74">
        <v>8.4099559999999993</v>
      </c>
      <c r="G74">
        <v>8.6271509999999996</v>
      </c>
      <c r="H74">
        <v>8.8739120000000007</v>
      </c>
      <c r="I74">
        <v>9.1088179999999994</v>
      </c>
      <c r="J74">
        <v>9.3348060000000004</v>
      </c>
      <c r="K74">
        <v>9.5546989999999994</v>
      </c>
      <c r="L74">
        <v>9.7704109999999993</v>
      </c>
      <c r="M74">
        <v>9.9763179999999991</v>
      </c>
      <c r="N74">
        <v>10.172041999999999</v>
      </c>
      <c r="O74">
        <v>10.358764000000001</v>
      </c>
      <c r="P74">
        <v>10.535639</v>
      </c>
      <c r="Q74">
        <v>10.702966999999999</v>
      </c>
      <c r="R74">
        <v>10.865589999999999</v>
      </c>
      <c r="S74">
        <v>11.016742000000001</v>
      </c>
      <c r="T74">
        <v>11.160425</v>
      </c>
      <c r="U74">
        <v>11.295287</v>
      </c>
      <c r="V74">
        <v>11.42648</v>
      </c>
      <c r="W74">
        <v>11.555186000000001</v>
      </c>
      <c r="X74">
        <v>11.677161999999999</v>
      </c>
      <c r="Y74">
        <v>11.789802999999999</v>
      </c>
      <c r="Z74">
        <v>11.888045</v>
      </c>
      <c r="AA74">
        <v>11.968591999999999</v>
      </c>
      <c r="AB74">
        <v>12.036063</v>
      </c>
      <c r="AC74">
        <v>12.093634</v>
      </c>
      <c r="AD74">
        <v>12.145685</v>
      </c>
      <c r="AE74">
        <v>12.196770000000001</v>
      </c>
      <c r="AF74">
        <v>12.244811</v>
      </c>
      <c r="AG74" s="91">
        <v>1.4999999999999999E-2</v>
      </c>
    </row>
    <row r="75" spans="1:33">
      <c r="A75" t="s">
        <v>3935</v>
      </c>
      <c r="B75" t="s">
        <v>4478</v>
      </c>
      <c r="C75" t="s">
        <v>4479</v>
      </c>
      <c r="D75" t="s">
        <v>3966</v>
      </c>
      <c r="F75">
        <v>0.60352700000000004</v>
      </c>
      <c r="G75">
        <v>0.64750799999999997</v>
      </c>
      <c r="H75">
        <v>0.67507600000000001</v>
      </c>
      <c r="I75">
        <v>0.688334</v>
      </c>
      <c r="J75">
        <v>0.70993300000000004</v>
      </c>
      <c r="K75">
        <v>0.73007599999999995</v>
      </c>
      <c r="L75">
        <v>0.74805299999999997</v>
      </c>
      <c r="M75">
        <v>0.76425100000000001</v>
      </c>
      <c r="N75">
        <v>0.77945399999999998</v>
      </c>
      <c r="O75">
        <v>0.79393400000000003</v>
      </c>
      <c r="P75">
        <v>0.80802600000000002</v>
      </c>
      <c r="Q75">
        <v>0.82153600000000004</v>
      </c>
      <c r="R75">
        <v>0.83333999999999997</v>
      </c>
      <c r="S75">
        <v>0.84337399999999996</v>
      </c>
      <c r="T75">
        <v>0.85204999999999997</v>
      </c>
      <c r="U75">
        <v>0.85959300000000005</v>
      </c>
      <c r="V75">
        <v>0.86641100000000004</v>
      </c>
      <c r="W75">
        <v>0.87519000000000002</v>
      </c>
      <c r="X75">
        <v>0.88506099999999999</v>
      </c>
      <c r="Y75">
        <v>0.89469500000000002</v>
      </c>
      <c r="Z75">
        <v>0.90395899999999996</v>
      </c>
      <c r="AA75">
        <v>0.91264400000000001</v>
      </c>
      <c r="AB75">
        <v>0.92145100000000002</v>
      </c>
      <c r="AC75">
        <v>0.93086199999999997</v>
      </c>
      <c r="AD75">
        <v>0.93947800000000004</v>
      </c>
      <c r="AE75">
        <v>0.94730300000000001</v>
      </c>
      <c r="AF75">
        <v>0.95501599999999998</v>
      </c>
      <c r="AG75" s="91">
        <v>1.7999999999999999E-2</v>
      </c>
    </row>
    <row r="76" spans="1:33">
      <c r="A76" t="s">
        <v>4376</v>
      </c>
      <c r="B76" t="s">
        <v>4480</v>
      </c>
      <c r="C76" t="s">
        <v>4481</v>
      </c>
      <c r="D76" t="s">
        <v>3966</v>
      </c>
      <c r="F76">
        <v>0.53995300000000002</v>
      </c>
      <c r="G76">
        <v>0.47585699999999997</v>
      </c>
      <c r="H76">
        <v>0.42205700000000002</v>
      </c>
      <c r="I76">
        <v>0.37659399999999998</v>
      </c>
      <c r="J76">
        <v>0.338501</v>
      </c>
      <c r="K76">
        <v>0.306585</v>
      </c>
      <c r="L76">
        <v>0.27970899999999999</v>
      </c>
      <c r="M76">
        <v>0.25713900000000001</v>
      </c>
      <c r="N76">
        <v>0.23830200000000001</v>
      </c>
      <c r="O76">
        <v>0.22267799999999999</v>
      </c>
      <c r="P76">
        <v>0.20979900000000001</v>
      </c>
      <c r="Q76">
        <v>0.19930700000000001</v>
      </c>
      <c r="R76">
        <v>0.190861</v>
      </c>
      <c r="S76">
        <v>0.18412600000000001</v>
      </c>
      <c r="T76">
        <v>0.17884700000000001</v>
      </c>
      <c r="U76">
        <v>0.17480699999999999</v>
      </c>
      <c r="V76">
        <v>0.171795</v>
      </c>
      <c r="W76">
        <v>0.16966000000000001</v>
      </c>
      <c r="X76">
        <v>0.16831499999999999</v>
      </c>
      <c r="Y76">
        <v>0.167659</v>
      </c>
      <c r="Z76">
        <v>0.1676</v>
      </c>
      <c r="AA76">
        <v>0.16806199999999999</v>
      </c>
      <c r="AB76">
        <v>0.16895399999999999</v>
      </c>
      <c r="AC76">
        <v>0.17022999999999999</v>
      </c>
      <c r="AD76">
        <v>0.17183999999999999</v>
      </c>
      <c r="AE76">
        <v>0.17374100000000001</v>
      </c>
      <c r="AF76">
        <v>0.175895</v>
      </c>
      <c r="AG76" s="91">
        <v>-4.2000000000000003E-2</v>
      </c>
    </row>
    <row r="77" spans="1:33">
      <c r="A77" t="s">
        <v>3941</v>
      </c>
      <c r="B77" t="s">
        <v>4482</v>
      </c>
      <c r="C77" t="s">
        <v>4483</v>
      </c>
      <c r="D77" t="s">
        <v>3966</v>
      </c>
      <c r="F77">
        <v>16.529194</v>
      </c>
      <c r="G77">
        <v>17.362121999999999</v>
      </c>
      <c r="H77">
        <v>18.120519999999999</v>
      </c>
      <c r="I77">
        <v>18.829101999999999</v>
      </c>
      <c r="J77">
        <v>19.515839</v>
      </c>
      <c r="K77">
        <v>20.189909</v>
      </c>
      <c r="L77">
        <v>20.851711000000002</v>
      </c>
      <c r="M77">
        <v>21.499815000000002</v>
      </c>
      <c r="N77">
        <v>22.138054</v>
      </c>
      <c r="O77">
        <v>22.763999999999999</v>
      </c>
      <c r="P77">
        <v>23.378685000000001</v>
      </c>
      <c r="Q77">
        <v>23.982783999999999</v>
      </c>
      <c r="R77">
        <v>24.57217</v>
      </c>
      <c r="S77">
        <v>25.151173</v>
      </c>
      <c r="T77">
        <v>25.723199999999999</v>
      </c>
      <c r="U77">
        <v>26.288422000000001</v>
      </c>
      <c r="V77">
        <v>26.846848000000001</v>
      </c>
      <c r="W77">
        <v>27.398415</v>
      </c>
      <c r="X77">
        <v>27.942936</v>
      </c>
      <c r="Y77">
        <v>28.480183</v>
      </c>
      <c r="Z77">
        <v>29.009817000000002</v>
      </c>
      <c r="AA77">
        <v>29.531483000000001</v>
      </c>
      <c r="AB77">
        <v>30.044754000000001</v>
      </c>
      <c r="AC77">
        <v>30.549208</v>
      </c>
      <c r="AD77">
        <v>31.044312999999999</v>
      </c>
      <c r="AE77">
        <v>31.529593999999999</v>
      </c>
      <c r="AF77">
        <v>32.004528000000001</v>
      </c>
      <c r="AG77" s="91">
        <v>2.5999999999999999E-2</v>
      </c>
    </row>
    <row r="78" spans="1:33">
      <c r="A78" t="s">
        <v>3944</v>
      </c>
      <c r="B78" t="s">
        <v>4484</v>
      </c>
      <c r="C78" t="s">
        <v>4485</v>
      </c>
      <c r="D78" t="s">
        <v>3966</v>
      </c>
      <c r="F78">
        <v>3.233301</v>
      </c>
      <c r="G78">
        <v>3.423184</v>
      </c>
      <c r="H78">
        <v>3.6107589999999998</v>
      </c>
      <c r="I78">
        <v>3.800875</v>
      </c>
      <c r="J78">
        <v>3.9895149999999999</v>
      </c>
      <c r="K78">
        <v>4.1779780000000004</v>
      </c>
      <c r="L78">
        <v>4.3662179999999999</v>
      </c>
      <c r="M78">
        <v>4.5535839999999999</v>
      </c>
      <c r="N78">
        <v>4.7394860000000003</v>
      </c>
      <c r="O78">
        <v>4.9233599999999997</v>
      </c>
      <c r="P78">
        <v>5.1051849999999996</v>
      </c>
      <c r="Q78">
        <v>5.2848030000000001</v>
      </c>
      <c r="R78">
        <v>5.4617459999999998</v>
      </c>
      <c r="S78">
        <v>5.6373300000000004</v>
      </c>
      <c r="T78">
        <v>5.8109390000000003</v>
      </c>
      <c r="U78">
        <v>5.9832280000000004</v>
      </c>
      <c r="V78">
        <v>6.1554589999999996</v>
      </c>
      <c r="W78">
        <v>6.3274910000000002</v>
      </c>
      <c r="X78">
        <v>6.499231</v>
      </c>
      <c r="Y78">
        <v>6.6704470000000002</v>
      </c>
      <c r="Z78">
        <v>6.8410330000000004</v>
      </c>
      <c r="AA78">
        <v>7.0111270000000001</v>
      </c>
      <c r="AB78">
        <v>7.1809719999999997</v>
      </c>
      <c r="AC78">
        <v>7.3504069999999997</v>
      </c>
      <c r="AD78">
        <v>7.5193079999999997</v>
      </c>
      <c r="AE78">
        <v>7.6875739999999997</v>
      </c>
      <c r="AF78">
        <v>7.8550940000000002</v>
      </c>
      <c r="AG78" s="91">
        <v>3.5000000000000003E-2</v>
      </c>
    </row>
    <row r="79" spans="1:33">
      <c r="A79" t="s">
        <v>4383</v>
      </c>
      <c r="B79" t="s">
        <v>4486</v>
      </c>
      <c r="C79" t="s">
        <v>4487</v>
      </c>
      <c r="D79" t="s">
        <v>3966</v>
      </c>
      <c r="F79">
        <v>18.962054999999999</v>
      </c>
      <c r="G79">
        <v>19.803460999999999</v>
      </c>
      <c r="H79">
        <v>20.548679</v>
      </c>
      <c r="I79">
        <v>21.198917000000002</v>
      </c>
      <c r="J79">
        <v>21.767309000000001</v>
      </c>
      <c r="K79">
        <v>22.266064</v>
      </c>
      <c r="L79">
        <v>22.706779000000001</v>
      </c>
      <c r="M79">
        <v>23.098610000000001</v>
      </c>
      <c r="N79">
        <v>23.448578000000001</v>
      </c>
      <c r="O79">
        <v>23.762236000000001</v>
      </c>
      <c r="P79">
        <v>24.044249000000001</v>
      </c>
      <c r="Q79">
        <v>24.298673999999998</v>
      </c>
      <c r="R79">
        <v>24.529485999999999</v>
      </c>
      <c r="S79">
        <v>24.739484999999998</v>
      </c>
      <c r="T79">
        <v>24.933277</v>
      </c>
      <c r="U79">
        <v>25.113233999999999</v>
      </c>
      <c r="V79">
        <v>25.281115</v>
      </c>
      <c r="W79">
        <v>25.438202</v>
      </c>
      <c r="X79">
        <v>25.586137999999998</v>
      </c>
      <c r="Y79">
        <v>25.726053</v>
      </c>
      <c r="Z79">
        <v>25.858837000000001</v>
      </c>
      <c r="AA79">
        <v>25.985292000000001</v>
      </c>
      <c r="AB79">
        <v>26.105982000000001</v>
      </c>
      <c r="AC79">
        <v>26.221277000000001</v>
      </c>
      <c r="AD79">
        <v>26.331917000000001</v>
      </c>
      <c r="AE79">
        <v>26.438707000000001</v>
      </c>
      <c r="AF79">
        <v>26.542497999999998</v>
      </c>
      <c r="AG79" s="91">
        <v>1.2999999999999999E-2</v>
      </c>
    </row>
    <row r="80" spans="1:33">
      <c r="A80" t="s">
        <v>3950</v>
      </c>
      <c r="B80" t="s">
        <v>4488</v>
      </c>
      <c r="C80" t="s">
        <v>4489</v>
      </c>
      <c r="D80" t="s">
        <v>3966</v>
      </c>
      <c r="F80">
        <v>9.4425450000000009</v>
      </c>
      <c r="G80">
        <v>8.8007729999999995</v>
      </c>
      <c r="H80">
        <v>8.2775940000000006</v>
      </c>
      <c r="I80">
        <v>7.8187040000000003</v>
      </c>
      <c r="J80">
        <v>7.4284780000000001</v>
      </c>
      <c r="K80">
        <v>7.099774</v>
      </c>
      <c r="L80">
        <v>6.8228790000000004</v>
      </c>
      <c r="M80">
        <v>6.5915549999999996</v>
      </c>
      <c r="N80">
        <v>6.3975970000000002</v>
      </c>
      <c r="O80">
        <v>6.2355359999999997</v>
      </c>
      <c r="P80">
        <v>6.1006159999999996</v>
      </c>
      <c r="Q80">
        <v>5.989312</v>
      </c>
      <c r="R80">
        <v>5.8981070000000004</v>
      </c>
      <c r="S80">
        <v>5.8240030000000003</v>
      </c>
      <c r="T80">
        <v>5.7642559999999996</v>
      </c>
      <c r="U80">
        <v>5.7163940000000002</v>
      </c>
      <c r="V80">
        <v>5.6788850000000002</v>
      </c>
      <c r="W80">
        <v>5.6503160000000001</v>
      </c>
      <c r="X80">
        <v>5.6295210000000004</v>
      </c>
      <c r="Y80">
        <v>5.6152870000000004</v>
      </c>
      <c r="Z80">
        <v>5.6064870000000004</v>
      </c>
      <c r="AA80">
        <v>5.602176</v>
      </c>
      <c r="AB80">
        <v>5.6016069999999996</v>
      </c>
      <c r="AC80">
        <v>5.6044340000000004</v>
      </c>
      <c r="AD80">
        <v>5.6100950000000003</v>
      </c>
      <c r="AE80">
        <v>5.6182040000000004</v>
      </c>
      <c r="AF80">
        <v>5.6284879999999999</v>
      </c>
      <c r="AG80" s="91">
        <v>-0.02</v>
      </c>
    </row>
    <row r="81" spans="1:33">
      <c r="A81" t="s">
        <v>3953</v>
      </c>
      <c r="B81" t="s">
        <v>4490</v>
      </c>
      <c r="C81" t="s">
        <v>4491</v>
      </c>
      <c r="D81" t="s">
        <v>3966</v>
      </c>
      <c r="F81">
        <v>4.7045709999999996</v>
      </c>
      <c r="G81">
        <v>4.9472129999999996</v>
      </c>
      <c r="H81">
        <v>5.223986</v>
      </c>
      <c r="I81">
        <v>5.4771619999999999</v>
      </c>
      <c r="J81">
        <v>5.7276360000000004</v>
      </c>
      <c r="K81">
        <v>5.9776239999999996</v>
      </c>
      <c r="L81">
        <v>6.2310739999999996</v>
      </c>
      <c r="M81">
        <v>6.4893640000000001</v>
      </c>
      <c r="N81">
        <v>6.7491490000000001</v>
      </c>
      <c r="O81">
        <v>7.0109979999999998</v>
      </c>
      <c r="P81">
        <v>7.2763289999999996</v>
      </c>
      <c r="Q81">
        <v>7.5456599999999998</v>
      </c>
      <c r="R81">
        <v>7.8198550000000004</v>
      </c>
      <c r="S81">
        <v>8.0985530000000008</v>
      </c>
      <c r="T81">
        <v>8.3813300000000002</v>
      </c>
      <c r="U81">
        <v>8.6682930000000002</v>
      </c>
      <c r="V81">
        <v>8.9594919999999991</v>
      </c>
      <c r="W81">
        <v>9.2551480000000002</v>
      </c>
      <c r="X81">
        <v>9.5549970000000002</v>
      </c>
      <c r="Y81">
        <v>9.8591770000000007</v>
      </c>
      <c r="Z81">
        <v>10.167911999999999</v>
      </c>
      <c r="AA81">
        <v>10.481163</v>
      </c>
      <c r="AB81">
        <v>10.798802</v>
      </c>
      <c r="AC81">
        <v>11.120630999999999</v>
      </c>
      <c r="AD81">
        <v>11.446486</v>
      </c>
      <c r="AE81">
        <v>11.776161999999999</v>
      </c>
      <c r="AF81">
        <v>12.109522999999999</v>
      </c>
      <c r="AG81" s="91">
        <v>3.6999999999999998E-2</v>
      </c>
    </row>
    <row r="82" spans="1:33">
      <c r="A82" t="s">
        <v>3956</v>
      </c>
      <c r="B82" t="s">
        <v>4492</v>
      </c>
      <c r="C82" t="s">
        <v>4493</v>
      </c>
      <c r="D82" t="s">
        <v>3966</v>
      </c>
      <c r="F82">
        <v>2.27536</v>
      </c>
      <c r="G82">
        <v>2.285974</v>
      </c>
      <c r="H82">
        <v>2.2924950000000002</v>
      </c>
      <c r="I82">
        <v>2.3104360000000002</v>
      </c>
      <c r="J82">
        <v>2.3340070000000002</v>
      </c>
      <c r="K82">
        <v>2.3585750000000001</v>
      </c>
      <c r="L82">
        <v>2.383829</v>
      </c>
      <c r="M82">
        <v>2.409691</v>
      </c>
      <c r="N82">
        <v>2.436051</v>
      </c>
      <c r="O82">
        <v>2.4627569999999999</v>
      </c>
      <c r="P82">
        <v>2.4896259999999999</v>
      </c>
      <c r="Q82">
        <v>2.5164930000000001</v>
      </c>
      <c r="R82">
        <v>2.5432260000000002</v>
      </c>
      <c r="S82">
        <v>2.569715</v>
      </c>
      <c r="T82">
        <v>2.59585</v>
      </c>
      <c r="U82">
        <v>2.6215229999999998</v>
      </c>
      <c r="V82">
        <v>2.6466409999999998</v>
      </c>
      <c r="W82">
        <v>2.671119</v>
      </c>
      <c r="X82">
        <v>2.6948780000000001</v>
      </c>
      <c r="Y82">
        <v>2.717848</v>
      </c>
      <c r="Z82">
        <v>2.739967</v>
      </c>
      <c r="AA82">
        <v>2.7611750000000002</v>
      </c>
      <c r="AB82">
        <v>2.7814230000000002</v>
      </c>
      <c r="AC82">
        <v>2.8006600000000001</v>
      </c>
      <c r="AD82">
        <v>2.8188439999999999</v>
      </c>
      <c r="AE82">
        <v>2.8359350000000001</v>
      </c>
      <c r="AF82">
        <v>2.8519019999999999</v>
      </c>
      <c r="AG82" s="91">
        <v>8.9999999999999993E-3</v>
      </c>
    </row>
    <row r="83" spans="1:33">
      <c r="A83" t="s">
        <v>4392</v>
      </c>
      <c r="B83" t="s">
        <v>4494</v>
      </c>
      <c r="C83" t="s">
        <v>4495</v>
      </c>
      <c r="D83" t="s">
        <v>3966</v>
      </c>
      <c r="F83">
        <v>4.5103299999999997</v>
      </c>
      <c r="G83">
        <v>4.7625849999999996</v>
      </c>
      <c r="H83">
        <v>5.0333829999999997</v>
      </c>
      <c r="I83">
        <v>5.2902170000000002</v>
      </c>
      <c r="J83">
        <v>5.5300209999999996</v>
      </c>
      <c r="K83">
        <v>5.7648190000000001</v>
      </c>
      <c r="L83">
        <v>5.9990959999999998</v>
      </c>
      <c r="M83">
        <v>6.2341699999999998</v>
      </c>
      <c r="N83">
        <v>6.4710650000000003</v>
      </c>
      <c r="O83">
        <v>6.7098880000000003</v>
      </c>
      <c r="P83">
        <v>6.9501379999999999</v>
      </c>
      <c r="Q83">
        <v>7.1912399999999996</v>
      </c>
      <c r="R83">
        <v>7.4334350000000002</v>
      </c>
      <c r="S83">
        <v>7.6783279999999996</v>
      </c>
      <c r="T83">
        <v>7.9264169999999998</v>
      </c>
      <c r="U83">
        <v>8.1783940000000008</v>
      </c>
      <c r="V83">
        <v>8.4339440000000003</v>
      </c>
      <c r="W83">
        <v>8.6928350000000005</v>
      </c>
      <c r="X83">
        <v>8.9549970000000005</v>
      </c>
      <c r="Y83">
        <v>9.2207469999999994</v>
      </c>
      <c r="Z83">
        <v>9.4899920000000009</v>
      </c>
      <c r="AA83">
        <v>9.7625550000000008</v>
      </c>
      <c r="AB83">
        <v>10.038292999999999</v>
      </c>
      <c r="AC83">
        <v>10.316409999999999</v>
      </c>
      <c r="AD83">
        <v>10.596745</v>
      </c>
      <c r="AE83">
        <v>10.879801</v>
      </c>
      <c r="AF83">
        <v>11.165881000000001</v>
      </c>
      <c r="AG83" s="91">
        <v>3.5000000000000003E-2</v>
      </c>
    </row>
    <row r="84" spans="1:33">
      <c r="A84" t="s">
        <v>3997</v>
      </c>
      <c r="B84" t="s">
        <v>4496</v>
      </c>
      <c r="C84" t="s">
        <v>4497</v>
      </c>
      <c r="D84" t="s">
        <v>3966</v>
      </c>
      <c r="F84">
        <v>35.567261000000002</v>
      </c>
      <c r="G84">
        <v>36.249363000000002</v>
      </c>
      <c r="H84">
        <v>36.966208999999999</v>
      </c>
      <c r="I84">
        <v>37.640391999999999</v>
      </c>
      <c r="J84">
        <v>38.282325999999998</v>
      </c>
      <c r="K84">
        <v>38.943832</v>
      </c>
      <c r="L84">
        <v>39.592078999999998</v>
      </c>
      <c r="M84">
        <v>40.211585999999997</v>
      </c>
      <c r="N84">
        <v>40.857680999999999</v>
      </c>
      <c r="O84">
        <v>41.518245999999998</v>
      </c>
      <c r="P84">
        <v>42.174179000000002</v>
      </c>
      <c r="Q84">
        <v>42.849598</v>
      </c>
      <c r="R84">
        <v>43.528122000000003</v>
      </c>
      <c r="S84">
        <v>44.219456000000001</v>
      </c>
      <c r="T84">
        <v>44.927284</v>
      </c>
      <c r="U84">
        <v>45.636302999999998</v>
      </c>
      <c r="V84">
        <v>46.346553999999998</v>
      </c>
      <c r="W84">
        <v>47.054188000000003</v>
      </c>
      <c r="X84">
        <v>47.781376000000002</v>
      </c>
      <c r="Y84">
        <v>48.503410000000002</v>
      </c>
      <c r="Z84">
        <v>49.209381</v>
      </c>
      <c r="AA84">
        <v>49.910355000000003</v>
      </c>
      <c r="AB84">
        <v>50.607216000000001</v>
      </c>
      <c r="AC84">
        <v>51.339931</v>
      </c>
      <c r="AD84">
        <v>52.088051</v>
      </c>
      <c r="AE84">
        <v>52.824531999999998</v>
      </c>
      <c r="AF84">
        <v>53.556854000000001</v>
      </c>
      <c r="AG84" s="91">
        <v>1.6E-2</v>
      </c>
    </row>
    <row r="85" spans="1:33">
      <c r="A85" t="s">
        <v>4032</v>
      </c>
      <c r="B85" t="s">
        <v>4498</v>
      </c>
      <c r="C85" t="s">
        <v>4497</v>
      </c>
      <c r="D85" t="s">
        <v>3966</v>
      </c>
      <c r="F85">
        <v>135.24774199999999</v>
      </c>
      <c r="G85">
        <v>139.887451</v>
      </c>
      <c r="H85">
        <v>144.74943500000001</v>
      </c>
      <c r="I85">
        <v>149.35334800000001</v>
      </c>
      <c r="J85">
        <v>153.71546900000001</v>
      </c>
      <c r="K85">
        <v>157.96852100000001</v>
      </c>
      <c r="L85">
        <v>162.051117</v>
      </c>
      <c r="M85">
        <v>165.91743500000001</v>
      </c>
      <c r="N85">
        <v>169.752655</v>
      </c>
      <c r="O85">
        <v>173.585724</v>
      </c>
      <c r="P85">
        <v>177.37635800000001</v>
      </c>
      <c r="Q85">
        <v>181.18914799999999</v>
      </c>
      <c r="R85">
        <v>185.01506000000001</v>
      </c>
      <c r="S85">
        <v>188.85900899999999</v>
      </c>
      <c r="T85">
        <v>192.730988</v>
      </c>
      <c r="U85">
        <v>196.60434000000001</v>
      </c>
      <c r="V85">
        <v>200.48928799999999</v>
      </c>
      <c r="W85">
        <v>204.37535099999999</v>
      </c>
      <c r="X85">
        <v>208.33488500000001</v>
      </c>
      <c r="Y85">
        <v>212.29684399999999</v>
      </c>
      <c r="Z85">
        <v>216.21632399999999</v>
      </c>
      <c r="AA85">
        <v>220.11917099999999</v>
      </c>
      <c r="AB85">
        <v>224.02186599999999</v>
      </c>
      <c r="AC85">
        <v>228.04422</v>
      </c>
      <c r="AD85">
        <v>232.135895</v>
      </c>
      <c r="AE85">
        <v>236.23289500000001</v>
      </c>
      <c r="AF85">
        <v>240.36685199999999</v>
      </c>
      <c r="AG85" s="91">
        <v>2.1999999999999999E-2</v>
      </c>
    </row>
    <row r="86" spans="1:33">
      <c r="A86" t="s">
        <v>4035</v>
      </c>
      <c r="B86" t="s">
        <v>4499</v>
      </c>
      <c r="C86" t="s">
        <v>4497</v>
      </c>
      <c r="D86" t="s">
        <v>3966</v>
      </c>
      <c r="F86">
        <v>170.81500199999999</v>
      </c>
      <c r="G86">
        <v>176.13682600000001</v>
      </c>
      <c r="H86">
        <v>181.71563699999999</v>
      </c>
      <c r="I86">
        <v>186.99374399999999</v>
      </c>
      <c r="J86">
        <v>191.997818</v>
      </c>
      <c r="K86">
        <v>196.91232299999999</v>
      </c>
      <c r="L86">
        <v>201.643204</v>
      </c>
      <c r="M86">
        <v>206.12904399999999</v>
      </c>
      <c r="N86">
        <v>210.610321</v>
      </c>
      <c r="O86">
        <v>215.103973</v>
      </c>
      <c r="P86">
        <v>219.55053699999999</v>
      </c>
      <c r="Q86">
        <v>224.038712</v>
      </c>
      <c r="R86">
        <v>228.54315199999999</v>
      </c>
      <c r="S86">
        <v>233.07843</v>
      </c>
      <c r="T86">
        <v>237.658264</v>
      </c>
      <c r="U86">
        <v>242.240646</v>
      </c>
      <c r="V86">
        <v>246.835815</v>
      </c>
      <c r="W86">
        <v>251.42955000000001</v>
      </c>
      <c r="X86">
        <v>256.11627199999998</v>
      </c>
      <c r="Y86">
        <v>260.80026199999998</v>
      </c>
      <c r="Z86">
        <v>265.42575099999999</v>
      </c>
      <c r="AA86">
        <v>270.02954099999999</v>
      </c>
      <c r="AB86">
        <v>274.62905899999998</v>
      </c>
      <c r="AC86">
        <v>279.38412499999998</v>
      </c>
      <c r="AD86">
        <v>284.22396900000001</v>
      </c>
      <c r="AE86">
        <v>289.05740400000002</v>
      </c>
      <c r="AF86">
        <v>293.92370599999998</v>
      </c>
      <c r="AG86" s="91">
        <v>2.1000000000000001E-2</v>
      </c>
    </row>
    <row r="87" spans="1:33">
      <c r="A87" t="s">
        <v>4074</v>
      </c>
    </row>
    <row r="88" spans="1:33">
      <c r="A88" t="s">
        <v>3913</v>
      </c>
      <c r="B88" t="s">
        <v>4500</v>
      </c>
      <c r="C88" t="s">
        <v>4501</v>
      </c>
      <c r="D88" t="s">
        <v>3966</v>
      </c>
      <c r="F88">
        <v>1413.1365969999999</v>
      </c>
      <c r="G88">
        <v>1426.5014650000001</v>
      </c>
      <c r="H88">
        <v>1461.8975829999999</v>
      </c>
      <c r="I88">
        <v>1494.7885739999999</v>
      </c>
      <c r="J88">
        <v>1522.10022</v>
      </c>
      <c r="K88">
        <v>1551.6201169999999</v>
      </c>
      <c r="L88">
        <v>1578.6829829999999</v>
      </c>
      <c r="M88">
        <v>1601.181519</v>
      </c>
      <c r="N88">
        <v>1627.146362</v>
      </c>
      <c r="O88">
        <v>1654.892212</v>
      </c>
      <c r="P88">
        <v>1681.6214600000001</v>
      </c>
      <c r="Q88">
        <v>1711.017578</v>
      </c>
      <c r="R88">
        <v>1740.960693</v>
      </c>
      <c r="S88">
        <v>1772.771851</v>
      </c>
      <c r="T88">
        <v>1806.9364009999999</v>
      </c>
      <c r="U88">
        <v>1841.1685789999999</v>
      </c>
      <c r="V88">
        <v>1875.4395750000001</v>
      </c>
      <c r="W88">
        <v>1909.125366</v>
      </c>
      <c r="X88">
        <v>1945.61853</v>
      </c>
      <c r="Y88">
        <v>1981.3470460000001</v>
      </c>
      <c r="Z88">
        <v>2014.714111</v>
      </c>
      <c r="AA88">
        <v>2047.454346</v>
      </c>
      <c r="AB88">
        <v>2079.6472170000002</v>
      </c>
      <c r="AC88">
        <v>2117.3378910000001</v>
      </c>
      <c r="AD88">
        <v>2157.5336910000001</v>
      </c>
      <c r="AE88">
        <v>2196.0695799999999</v>
      </c>
      <c r="AF88">
        <v>2234.092529</v>
      </c>
      <c r="AG88" s="91">
        <v>1.7999999999999999E-2</v>
      </c>
    </row>
    <row r="89" spans="1:33">
      <c r="A89" t="s">
        <v>4077</v>
      </c>
      <c r="B89" t="s">
        <v>4502</v>
      </c>
      <c r="C89" t="s">
        <v>4503</v>
      </c>
      <c r="D89" t="s">
        <v>3966</v>
      </c>
      <c r="F89">
        <v>891.301331</v>
      </c>
      <c r="G89">
        <v>899.92388900000003</v>
      </c>
      <c r="H89">
        <v>921.62634300000002</v>
      </c>
      <c r="I89">
        <v>941.72473100000002</v>
      </c>
      <c r="J89">
        <v>958.128784</v>
      </c>
      <c r="K89">
        <v>975.96337900000003</v>
      </c>
      <c r="L89">
        <v>992.16058299999997</v>
      </c>
      <c r="M89">
        <v>1005.340759</v>
      </c>
      <c r="N89">
        <v>1020.7742919999999</v>
      </c>
      <c r="O89">
        <v>1037.3516850000001</v>
      </c>
      <c r="P89">
        <v>1053.238525</v>
      </c>
      <c r="Q89">
        <v>1070.848389</v>
      </c>
      <c r="R89">
        <v>1088.7901609999999</v>
      </c>
      <c r="S89">
        <v>1107.924927</v>
      </c>
      <c r="T89">
        <v>1128.56665</v>
      </c>
      <c r="U89">
        <v>1149.2211910000001</v>
      </c>
      <c r="V89">
        <v>1169.857422</v>
      </c>
      <c r="W89">
        <v>1190.073975</v>
      </c>
      <c r="X89">
        <v>1212.082764</v>
      </c>
      <c r="Y89">
        <v>1233.553101</v>
      </c>
      <c r="Z89">
        <v>1253.446533</v>
      </c>
      <c r="AA89">
        <v>1272.8930660000001</v>
      </c>
      <c r="AB89">
        <v>1291.944702</v>
      </c>
      <c r="AC89">
        <v>1314.5280760000001</v>
      </c>
      <c r="AD89">
        <v>1338.692749</v>
      </c>
      <c r="AE89">
        <v>1361.732788</v>
      </c>
      <c r="AF89">
        <v>1384.3929439999999</v>
      </c>
      <c r="AG89" s="91">
        <v>1.7000000000000001E-2</v>
      </c>
    </row>
    <row r="90" spans="1:33">
      <c r="A90" t="s">
        <v>4080</v>
      </c>
      <c r="B90" t="s">
        <v>4504</v>
      </c>
      <c r="C90" t="s">
        <v>4505</v>
      </c>
      <c r="D90" t="s">
        <v>3966</v>
      </c>
      <c r="F90">
        <v>436.674622</v>
      </c>
      <c r="G90">
        <v>440.58538800000002</v>
      </c>
      <c r="H90">
        <v>452.23049900000001</v>
      </c>
      <c r="I90">
        <v>463.12853999999999</v>
      </c>
      <c r="J90">
        <v>472.50158699999997</v>
      </c>
      <c r="K90">
        <v>482.51437399999998</v>
      </c>
      <c r="L90">
        <v>491.86749300000002</v>
      </c>
      <c r="M90">
        <v>499.96688799999998</v>
      </c>
      <c r="N90">
        <v>509.061218</v>
      </c>
      <c r="O90">
        <v>518.682861</v>
      </c>
      <c r="P90">
        <v>528.04632600000002</v>
      </c>
      <c r="Q90">
        <v>538.18731700000001</v>
      </c>
      <c r="R90">
        <v>548.51232900000002</v>
      </c>
      <c r="S90">
        <v>559.39764400000001</v>
      </c>
      <c r="T90">
        <v>570.98431400000004</v>
      </c>
      <c r="U90">
        <v>582.62622099999999</v>
      </c>
      <c r="V90">
        <v>594.32861300000002</v>
      </c>
      <c r="W90">
        <v>605.90722700000003</v>
      </c>
      <c r="X90">
        <v>618.32934599999999</v>
      </c>
      <c r="Y90">
        <v>630.57855199999995</v>
      </c>
      <c r="Z90">
        <v>642.19775400000003</v>
      </c>
      <c r="AA90">
        <v>653.68176300000005</v>
      </c>
      <c r="AB90">
        <v>665.05255099999999</v>
      </c>
      <c r="AC90">
        <v>678.04998799999998</v>
      </c>
      <c r="AD90">
        <v>691.81976299999997</v>
      </c>
      <c r="AE90">
        <v>705.16479500000003</v>
      </c>
      <c r="AF90">
        <v>718.41540499999996</v>
      </c>
      <c r="AG90" s="91">
        <v>1.9E-2</v>
      </c>
    </row>
    <row r="91" spans="1:33">
      <c r="A91" t="s">
        <v>4083</v>
      </c>
      <c r="B91" t="s">
        <v>4506</v>
      </c>
      <c r="C91" t="s">
        <v>4507</v>
      </c>
      <c r="D91" t="s">
        <v>3966</v>
      </c>
      <c r="F91">
        <v>85.160713000000001</v>
      </c>
      <c r="G91">
        <v>85.992301999999995</v>
      </c>
      <c r="H91">
        <v>88.040931999999998</v>
      </c>
      <c r="I91">
        <v>89.935371000000004</v>
      </c>
      <c r="J91">
        <v>91.46978</v>
      </c>
      <c r="K91">
        <v>93.142380000000003</v>
      </c>
      <c r="L91">
        <v>94.655028999999999</v>
      </c>
      <c r="M91">
        <v>95.873885999999999</v>
      </c>
      <c r="N91">
        <v>97.310721999999998</v>
      </c>
      <c r="O91">
        <v>98.857651000000004</v>
      </c>
      <c r="P91">
        <v>100.33663199999999</v>
      </c>
      <c r="Q91">
        <v>101.981888</v>
      </c>
      <c r="R91">
        <v>103.65834</v>
      </c>
      <c r="S91">
        <v>105.449348</v>
      </c>
      <c r="T91">
        <v>107.385284</v>
      </c>
      <c r="U91">
        <v>109.321236</v>
      </c>
      <c r="V91">
        <v>111.25369999999999</v>
      </c>
      <c r="W91">
        <v>113.144081</v>
      </c>
      <c r="X91">
        <v>115.20652</v>
      </c>
      <c r="Y91">
        <v>117.21528600000001</v>
      </c>
      <c r="Z91">
        <v>119.069862</v>
      </c>
      <c r="AA91">
        <v>120.8797</v>
      </c>
      <c r="AB91">
        <v>122.649834</v>
      </c>
      <c r="AC91">
        <v>124.759933</v>
      </c>
      <c r="AD91">
        <v>127.021179</v>
      </c>
      <c r="AE91">
        <v>129.171875</v>
      </c>
      <c r="AF91">
        <v>131.28401199999999</v>
      </c>
      <c r="AG91" s="91">
        <v>1.7000000000000001E-2</v>
      </c>
    </row>
    <row r="92" spans="1:33">
      <c r="A92" t="s">
        <v>3917</v>
      </c>
      <c r="B92" t="s">
        <v>4508</v>
      </c>
      <c r="C92" t="s">
        <v>4509</v>
      </c>
      <c r="D92" t="s">
        <v>3966</v>
      </c>
      <c r="F92">
        <v>152.36386100000001</v>
      </c>
      <c r="G92">
        <v>153.52302599999999</v>
      </c>
      <c r="H92">
        <v>156.75119000000001</v>
      </c>
      <c r="I92">
        <v>159.98341400000001</v>
      </c>
      <c r="J92">
        <v>163.74202</v>
      </c>
      <c r="K92">
        <v>167.56549100000001</v>
      </c>
      <c r="L92">
        <v>171.46038799999999</v>
      </c>
      <c r="M92">
        <v>175.41145299999999</v>
      </c>
      <c r="N92">
        <v>179.41497799999999</v>
      </c>
      <c r="O92">
        <v>183.48805200000001</v>
      </c>
      <c r="P92">
        <v>187.62974500000001</v>
      </c>
      <c r="Q92">
        <v>191.84019499999999</v>
      </c>
      <c r="R92">
        <v>196.116074</v>
      </c>
      <c r="S92">
        <v>200.45474200000001</v>
      </c>
      <c r="T92">
        <v>204.85635400000001</v>
      </c>
      <c r="U92">
        <v>209.33021500000001</v>
      </c>
      <c r="V92">
        <v>213.874313</v>
      </c>
      <c r="W92">
        <v>218.496567</v>
      </c>
      <c r="X92">
        <v>223.19648699999999</v>
      </c>
      <c r="Y92">
        <v>227.97311400000001</v>
      </c>
      <c r="Z92">
        <v>232.822281</v>
      </c>
      <c r="AA92">
        <v>237.738586</v>
      </c>
      <c r="AB92">
        <v>242.73268100000001</v>
      </c>
      <c r="AC92">
        <v>247.81187399999999</v>
      </c>
      <c r="AD92">
        <v>252.97404499999999</v>
      </c>
      <c r="AE92">
        <v>258.22345000000001</v>
      </c>
      <c r="AF92">
        <v>263.55206299999998</v>
      </c>
      <c r="AG92" s="91">
        <v>2.1000000000000001E-2</v>
      </c>
    </row>
    <row r="93" spans="1:33">
      <c r="A93" t="s">
        <v>4077</v>
      </c>
      <c r="B93" t="s">
        <v>4510</v>
      </c>
      <c r="C93" t="s">
        <v>4511</v>
      </c>
      <c r="D93" t="s">
        <v>3966</v>
      </c>
      <c r="F93">
        <v>61.368454</v>
      </c>
      <c r="G93">
        <v>61.755752999999999</v>
      </c>
      <c r="H93">
        <v>62.900623000000003</v>
      </c>
      <c r="I93">
        <v>64.050490999999994</v>
      </c>
      <c r="J93">
        <v>65.383162999999996</v>
      </c>
      <c r="K93">
        <v>66.736900000000006</v>
      </c>
      <c r="L93">
        <v>68.113144000000005</v>
      </c>
      <c r="M93">
        <v>69.501968000000005</v>
      </c>
      <c r="N93">
        <v>70.902373999999995</v>
      </c>
      <c r="O93">
        <v>72.325660999999997</v>
      </c>
      <c r="P93">
        <v>73.770522999999997</v>
      </c>
      <c r="Q93">
        <v>75.236098999999996</v>
      </c>
      <c r="R93">
        <v>76.719832999999994</v>
      </c>
      <c r="S93">
        <v>78.221237000000002</v>
      </c>
      <c r="T93">
        <v>79.740027999999995</v>
      </c>
      <c r="U93">
        <v>81.281479000000004</v>
      </c>
      <c r="V93">
        <v>82.842986999999994</v>
      </c>
      <c r="W93">
        <v>84.428764000000001</v>
      </c>
      <c r="X93">
        <v>86.037711999999999</v>
      </c>
      <c r="Y93">
        <v>87.668266000000003</v>
      </c>
      <c r="Z93">
        <v>89.317466999999994</v>
      </c>
      <c r="AA93">
        <v>90.982123999999999</v>
      </c>
      <c r="AB93">
        <v>92.668227999999999</v>
      </c>
      <c r="AC93">
        <v>94.378203999999997</v>
      </c>
      <c r="AD93">
        <v>96.109825000000001</v>
      </c>
      <c r="AE93">
        <v>97.865311000000005</v>
      </c>
      <c r="AF93">
        <v>99.639763000000002</v>
      </c>
      <c r="AG93" s="91">
        <v>1.9E-2</v>
      </c>
    </row>
    <row r="94" spans="1:33">
      <c r="A94" t="s">
        <v>4080</v>
      </c>
      <c r="B94" t="s">
        <v>4512</v>
      </c>
      <c r="C94" t="s">
        <v>4513</v>
      </c>
      <c r="D94" t="s">
        <v>3966</v>
      </c>
      <c r="F94">
        <v>83.427338000000006</v>
      </c>
      <c r="G94">
        <v>84.148787999999996</v>
      </c>
      <c r="H94">
        <v>86.085739000000004</v>
      </c>
      <c r="I94">
        <v>88.021248</v>
      </c>
      <c r="J94">
        <v>90.276825000000002</v>
      </c>
      <c r="K94">
        <v>92.573463000000004</v>
      </c>
      <c r="L94">
        <v>94.916022999999996</v>
      </c>
      <c r="M94">
        <v>97.300262000000004</v>
      </c>
      <c r="N94">
        <v>99.723656000000005</v>
      </c>
      <c r="O94">
        <v>102.190704</v>
      </c>
      <c r="P94">
        <v>104.701958</v>
      </c>
      <c r="Q94">
        <v>107.25846900000001</v>
      </c>
      <c r="R94">
        <v>109.859718</v>
      </c>
      <c r="S94">
        <v>112.503685</v>
      </c>
      <c r="T94">
        <v>115.19077299999999</v>
      </c>
      <c r="U94">
        <v>117.92448400000001</v>
      </c>
      <c r="V94">
        <v>120.705574</v>
      </c>
      <c r="W94">
        <v>123.53733099999999</v>
      </c>
      <c r="X94">
        <v>126.420479</v>
      </c>
      <c r="Y94">
        <v>129.355728</v>
      </c>
      <c r="Z94">
        <v>132.34225499999999</v>
      </c>
      <c r="AA94">
        <v>135.37814299999999</v>
      </c>
      <c r="AB94">
        <v>138.46743799999999</v>
      </c>
      <c r="AC94">
        <v>141.61463900000001</v>
      </c>
      <c r="AD94">
        <v>144.82011399999999</v>
      </c>
      <c r="AE94">
        <v>148.08566300000001</v>
      </c>
      <c r="AF94">
        <v>151.40867600000001</v>
      </c>
      <c r="AG94" s="91">
        <v>2.3E-2</v>
      </c>
    </row>
    <row r="95" spans="1:33">
      <c r="A95" t="s">
        <v>4083</v>
      </c>
      <c r="B95" t="s">
        <v>4514</v>
      </c>
      <c r="C95" t="s">
        <v>4515</v>
      </c>
      <c r="D95" t="s">
        <v>3966</v>
      </c>
      <c r="F95">
        <v>7.5680759999999996</v>
      </c>
      <c r="G95">
        <v>7.6184760000000002</v>
      </c>
      <c r="H95">
        <v>7.7648130000000002</v>
      </c>
      <c r="I95">
        <v>7.9116549999999997</v>
      </c>
      <c r="J95">
        <v>8.0820089999999993</v>
      </c>
      <c r="K95">
        <v>8.2551279999999991</v>
      </c>
      <c r="L95">
        <v>8.4312310000000004</v>
      </c>
      <c r="M95">
        <v>8.6092189999999995</v>
      </c>
      <c r="N95">
        <v>8.7889490000000006</v>
      </c>
      <c r="O95">
        <v>8.9716729999999991</v>
      </c>
      <c r="P95">
        <v>9.1572580000000006</v>
      </c>
      <c r="Q95">
        <v>9.3456290000000006</v>
      </c>
      <c r="R95">
        <v>9.5365099999999998</v>
      </c>
      <c r="S95">
        <v>9.7298229999999997</v>
      </c>
      <c r="T95">
        <v>9.9255460000000006</v>
      </c>
      <c r="U95">
        <v>10.124275000000001</v>
      </c>
      <c r="V95">
        <v>10.325751</v>
      </c>
      <c r="W95">
        <v>10.530459</v>
      </c>
      <c r="X95">
        <v>10.738293000000001</v>
      </c>
      <c r="Y95">
        <v>10.9491</v>
      </c>
      <c r="Z95">
        <v>11.162554999999999</v>
      </c>
      <c r="AA95">
        <v>11.378303000000001</v>
      </c>
      <c r="AB95">
        <v>11.597022000000001</v>
      </c>
      <c r="AC95">
        <v>11.819027</v>
      </c>
      <c r="AD95">
        <v>12.044098</v>
      </c>
      <c r="AE95">
        <v>12.27248</v>
      </c>
      <c r="AF95">
        <v>12.503633000000001</v>
      </c>
      <c r="AG95" s="91">
        <v>1.9E-2</v>
      </c>
    </row>
    <row r="96" spans="1:33">
      <c r="A96" t="s">
        <v>4362</v>
      </c>
      <c r="B96" t="s">
        <v>4516</v>
      </c>
      <c r="C96" t="s">
        <v>4517</v>
      </c>
      <c r="D96" t="s">
        <v>3966</v>
      </c>
      <c r="F96">
        <v>121.859619</v>
      </c>
      <c r="G96">
        <v>125.195145</v>
      </c>
      <c r="H96">
        <v>129.65220600000001</v>
      </c>
      <c r="I96">
        <v>134.19151299999999</v>
      </c>
      <c r="J96">
        <v>138.78720100000001</v>
      </c>
      <c r="K96">
        <v>143.481537</v>
      </c>
      <c r="L96">
        <v>148.29257200000001</v>
      </c>
      <c r="M96">
        <v>153.225021</v>
      </c>
      <c r="N96">
        <v>158.290054</v>
      </c>
      <c r="O96">
        <v>163.49423200000001</v>
      </c>
      <c r="P96">
        <v>168.83616599999999</v>
      </c>
      <c r="Q96">
        <v>174.319244</v>
      </c>
      <c r="R96">
        <v>179.94657900000001</v>
      </c>
      <c r="S96">
        <v>185.72126800000001</v>
      </c>
      <c r="T96">
        <v>191.64660599999999</v>
      </c>
      <c r="U96">
        <v>197.718277</v>
      </c>
      <c r="V96">
        <v>203.93481399999999</v>
      </c>
      <c r="W96">
        <v>210.30452</v>
      </c>
      <c r="X96">
        <v>216.828598</v>
      </c>
      <c r="Y96">
        <v>223.50592</v>
      </c>
      <c r="Z96">
        <v>230.341354</v>
      </c>
      <c r="AA96">
        <v>237.33680699999999</v>
      </c>
      <c r="AB96">
        <v>244.49108899999999</v>
      </c>
      <c r="AC96">
        <v>251.80650299999999</v>
      </c>
      <c r="AD96">
        <v>259.290009</v>
      </c>
      <c r="AE96">
        <v>266.94113199999998</v>
      </c>
      <c r="AF96">
        <v>274.760559</v>
      </c>
      <c r="AG96" s="91">
        <v>3.2000000000000001E-2</v>
      </c>
    </row>
    <row r="97" spans="1:33">
      <c r="A97" t="s">
        <v>4077</v>
      </c>
      <c r="B97" t="s">
        <v>4518</v>
      </c>
      <c r="C97" t="s">
        <v>4519</v>
      </c>
      <c r="D97" t="s">
        <v>3966</v>
      </c>
      <c r="F97">
        <v>91.602242000000004</v>
      </c>
      <c r="G97">
        <v>94.111480999999998</v>
      </c>
      <c r="H97">
        <v>97.493561</v>
      </c>
      <c r="I97">
        <v>100.93884300000001</v>
      </c>
      <c r="J97">
        <v>104.42688800000001</v>
      </c>
      <c r="K97">
        <v>107.990891</v>
      </c>
      <c r="L97">
        <v>111.64505</v>
      </c>
      <c r="M97">
        <v>115.39299800000001</v>
      </c>
      <c r="N97">
        <v>119.24353000000001</v>
      </c>
      <c r="O97">
        <v>123.201813</v>
      </c>
      <c r="P97">
        <v>127.26692199999999</v>
      </c>
      <c r="Q97">
        <v>131.441498</v>
      </c>
      <c r="R97">
        <v>135.728027</v>
      </c>
      <c r="S97">
        <v>140.128952</v>
      </c>
      <c r="T97">
        <v>144.646851</v>
      </c>
      <c r="U97">
        <v>149.27865600000001</v>
      </c>
      <c r="V97">
        <v>154.02299500000001</v>
      </c>
      <c r="W97">
        <v>158.886414</v>
      </c>
      <c r="X97">
        <v>163.869934</v>
      </c>
      <c r="Y97">
        <v>168.97294600000001</v>
      </c>
      <c r="Z97">
        <v>174.199219</v>
      </c>
      <c r="AA97">
        <v>179.550308</v>
      </c>
      <c r="AB97">
        <v>185.025543</v>
      </c>
      <c r="AC97">
        <v>190.626801</v>
      </c>
      <c r="AD97">
        <v>196.35943599999999</v>
      </c>
      <c r="AE97">
        <v>202.223251</v>
      </c>
      <c r="AF97">
        <v>208.219009</v>
      </c>
      <c r="AG97" s="91">
        <v>3.2000000000000001E-2</v>
      </c>
    </row>
    <row r="98" spans="1:33">
      <c r="A98" t="s">
        <v>4080</v>
      </c>
      <c r="B98" t="s">
        <v>4520</v>
      </c>
      <c r="C98" t="s">
        <v>4521</v>
      </c>
      <c r="D98" t="s">
        <v>3966</v>
      </c>
      <c r="F98">
        <v>23.761005000000001</v>
      </c>
      <c r="G98">
        <v>24.408756</v>
      </c>
      <c r="H98">
        <v>25.234297000000002</v>
      </c>
      <c r="I98">
        <v>26.073988</v>
      </c>
      <c r="J98">
        <v>26.924144999999999</v>
      </c>
      <c r="K98">
        <v>27.791046000000001</v>
      </c>
      <c r="L98">
        <v>28.677401</v>
      </c>
      <c r="M98">
        <v>29.583922999999999</v>
      </c>
      <c r="N98">
        <v>30.512312000000001</v>
      </c>
      <c r="O98">
        <v>31.463519999999999</v>
      </c>
      <c r="P98">
        <v>32.437064999999997</v>
      </c>
      <c r="Q98">
        <v>33.433472000000002</v>
      </c>
      <c r="R98">
        <v>34.453217000000002</v>
      </c>
      <c r="S98">
        <v>35.496718999999999</v>
      </c>
      <c r="T98">
        <v>36.564480000000003</v>
      </c>
      <c r="U98">
        <v>37.655369</v>
      </c>
      <c r="V98">
        <v>38.769539000000002</v>
      </c>
      <c r="W98">
        <v>39.908172999999998</v>
      </c>
      <c r="X98">
        <v>41.071285000000003</v>
      </c>
      <c r="Y98">
        <v>42.258408000000003</v>
      </c>
      <c r="Z98">
        <v>43.470329</v>
      </c>
      <c r="AA98">
        <v>44.707180000000001</v>
      </c>
      <c r="AB98">
        <v>45.968494</v>
      </c>
      <c r="AC98">
        <v>47.254497999999998</v>
      </c>
      <c r="AD98">
        <v>48.566391000000003</v>
      </c>
      <c r="AE98">
        <v>49.903812000000002</v>
      </c>
      <c r="AF98">
        <v>51.266669999999998</v>
      </c>
      <c r="AG98" s="91">
        <v>0.03</v>
      </c>
    </row>
    <row r="99" spans="1:33">
      <c r="A99" t="s">
        <v>4083</v>
      </c>
      <c r="B99" t="s">
        <v>4522</v>
      </c>
      <c r="C99" t="s">
        <v>4523</v>
      </c>
      <c r="D99" t="s">
        <v>3966</v>
      </c>
      <c r="F99">
        <v>6.4963730000000002</v>
      </c>
      <c r="G99">
        <v>6.674906</v>
      </c>
      <c r="H99">
        <v>6.9243430000000004</v>
      </c>
      <c r="I99">
        <v>7.1786789999999998</v>
      </c>
      <c r="J99">
        <v>7.4361629999999996</v>
      </c>
      <c r="K99">
        <v>7.6995829999999996</v>
      </c>
      <c r="L99">
        <v>7.9701230000000001</v>
      </c>
      <c r="M99">
        <v>8.2480860000000007</v>
      </c>
      <c r="N99">
        <v>8.5342029999999998</v>
      </c>
      <c r="O99">
        <v>8.8289120000000008</v>
      </c>
      <c r="P99">
        <v>9.1321910000000006</v>
      </c>
      <c r="Q99">
        <v>9.4442579999999996</v>
      </c>
      <c r="R99">
        <v>9.7653230000000004</v>
      </c>
      <c r="S99">
        <v>10.09559</v>
      </c>
      <c r="T99">
        <v>10.435283999999999</v>
      </c>
      <c r="U99">
        <v>10.784245</v>
      </c>
      <c r="V99">
        <v>11.142282</v>
      </c>
      <c r="W99">
        <v>11.509945999999999</v>
      </c>
      <c r="X99">
        <v>11.887375</v>
      </c>
      <c r="Y99">
        <v>12.274566</v>
      </c>
      <c r="Z99">
        <v>12.671827</v>
      </c>
      <c r="AA99">
        <v>13.079319</v>
      </c>
      <c r="AB99">
        <v>13.497047999999999</v>
      </c>
      <c r="AC99">
        <v>13.925196</v>
      </c>
      <c r="AD99">
        <v>14.364179999999999</v>
      </c>
      <c r="AE99">
        <v>14.814038999999999</v>
      </c>
      <c r="AF99">
        <v>15.274884999999999</v>
      </c>
      <c r="AG99" s="91">
        <v>3.3000000000000002E-2</v>
      </c>
    </row>
    <row r="100" spans="1:33">
      <c r="A100" t="s">
        <v>4365</v>
      </c>
      <c r="B100" t="s">
        <v>4524</v>
      </c>
      <c r="C100" t="s">
        <v>4525</v>
      </c>
      <c r="D100" t="s">
        <v>3966</v>
      </c>
      <c r="F100">
        <v>1702.777466</v>
      </c>
      <c r="G100">
        <v>1684.4600829999999</v>
      </c>
      <c r="H100">
        <v>1718.778198</v>
      </c>
      <c r="I100">
        <v>1753.4241939999999</v>
      </c>
      <c r="J100">
        <v>1788.4212649999999</v>
      </c>
      <c r="K100">
        <v>1823.810669</v>
      </c>
      <c r="L100">
        <v>1859.6085210000001</v>
      </c>
      <c r="M100">
        <v>1895.7563479999999</v>
      </c>
      <c r="N100">
        <v>1932.350952</v>
      </c>
      <c r="O100">
        <v>1969.5593260000001</v>
      </c>
      <c r="P100">
        <v>2007.447144</v>
      </c>
      <c r="Q100">
        <v>2045.962769</v>
      </c>
      <c r="R100">
        <v>2085.1594239999999</v>
      </c>
      <c r="S100">
        <v>2124.968018</v>
      </c>
      <c r="T100">
        <v>2165.3234859999998</v>
      </c>
      <c r="U100">
        <v>2206.2604980000001</v>
      </c>
      <c r="V100">
        <v>2247.774414</v>
      </c>
      <c r="W100">
        <v>2289.8474120000001</v>
      </c>
      <c r="X100">
        <v>2332.5178219999998</v>
      </c>
      <c r="Y100">
        <v>2375.7565920000002</v>
      </c>
      <c r="Z100">
        <v>2419.5266109999998</v>
      </c>
      <c r="AA100">
        <v>2463.798828</v>
      </c>
      <c r="AB100">
        <v>2508.6098630000001</v>
      </c>
      <c r="AC100">
        <v>2553.9504390000002</v>
      </c>
      <c r="AD100">
        <v>2599.780029</v>
      </c>
      <c r="AE100">
        <v>2646.1127929999998</v>
      </c>
      <c r="AF100">
        <v>2692.961914</v>
      </c>
      <c r="AG100" s="91">
        <v>1.7999999999999999E-2</v>
      </c>
    </row>
    <row r="101" spans="1:33">
      <c r="A101" t="s">
        <v>4077</v>
      </c>
      <c r="B101" t="s">
        <v>4526</v>
      </c>
      <c r="C101" t="s">
        <v>4527</v>
      </c>
      <c r="D101" t="s">
        <v>3966</v>
      </c>
      <c r="F101">
        <v>853.27618399999994</v>
      </c>
      <c r="G101">
        <v>864.38037099999997</v>
      </c>
      <c r="H101">
        <v>883.00707999999997</v>
      </c>
      <c r="I101">
        <v>901.83013900000003</v>
      </c>
      <c r="J101">
        <v>920.840149</v>
      </c>
      <c r="K101">
        <v>940.03234899999995</v>
      </c>
      <c r="L101">
        <v>959.41461200000003</v>
      </c>
      <c r="M101">
        <v>978.95013400000005</v>
      </c>
      <c r="N101">
        <v>998.71148700000003</v>
      </c>
      <c r="O101">
        <v>1018.817078</v>
      </c>
      <c r="P101">
        <v>1039.30249</v>
      </c>
      <c r="Q101">
        <v>1060.1397710000001</v>
      </c>
      <c r="R101">
        <v>1081.369751</v>
      </c>
      <c r="S101">
        <v>1102.944702</v>
      </c>
      <c r="T101">
        <v>1124.827393</v>
      </c>
      <c r="U101">
        <v>1147.043457</v>
      </c>
      <c r="V101">
        <v>1169.591919</v>
      </c>
      <c r="W101">
        <v>1192.462524</v>
      </c>
      <c r="X101">
        <v>1215.6829829999999</v>
      </c>
      <c r="Y101">
        <v>1239.238525</v>
      </c>
      <c r="Z101">
        <v>1263.104736</v>
      </c>
      <c r="AA101">
        <v>1287.2658690000001</v>
      </c>
      <c r="AB101">
        <v>1311.746582</v>
      </c>
      <c r="AC101">
        <v>1336.5437010000001</v>
      </c>
      <c r="AD101">
        <v>1361.6401370000001</v>
      </c>
      <c r="AE101">
        <v>1387.051025</v>
      </c>
      <c r="AF101">
        <v>1412.789673</v>
      </c>
      <c r="AG101" s="91">
        <v>0.02</v>
      </c>
    </row>
    <row r="102" spans="1:33">
      <c r="A102" t="s">
        <v>4080</v>
      </c>
      <c r="B102" t="s">
        <v>4528</v>
      </c>
      <c r="C102" t="s">
        <v>4529</v>
      </c>
      <c r="D102" t="s">
        <v>3966</v>
      </c>
      <c r="F102">
        <v>789.53143299999999</v>
      </c>
      <c r="G102">
        <v>758.97247300000004</v>
      </c>
      <c r="H102">
        <v>773.32983400000001</v>
      </c>
      <c r="I102">
        <v>787.80413799999997</v>
      </c>
      <c r="J102">
        <v>802.42926</v>
      </c>
      <c r="K102">
        <v>817.251892</v>
      </c>
      <c r="L102">
        <v>832.27978499999995</v>
      </c>
      <c r="M102">
        <v>847.49426300000005</v>
      </c>
      <c r="N102">
        <v>862.913635</v>
      </c>
      <c r="O102">
        <v>878.57763699999998</v>
      </c>
      <c r="P102">
        <v>894.513733</v>
      </c>
      <c r="Q102">
        <v>910.70086700000002</v>
      </c>
      <c r="R102">
        <v>927.14721699999996</v>
      </c>
      <c r="S102">
        <v>943.83605999999997</v>
      </c>
      <c r="T102">
        <v>960.74182099999996</v>
      </c>
      <c r="U102">
        <v>977.87133800000004</v>
      </c>
      <c r="V102">
        <v>995.22137499999997</v>
      </c>
      <c r="W102">
        <v>1012.784912</v>
      </c>
      <c r="X102">
        <v>1030.570557</v>
      </c>
      <c r="Y102">
        <v>1048.565063</v>
      </c>
      <c r="Z102">
        <v>1066.7570800000001</v>
      </c>
      <c r="AA102">
        <v>1085.1357419999999</v>
      </c>
      <c r="AB102">
        <v>1103.709717</v>
      </c>
      <c r="AC102">
        <v>1122.473999</v>
      </c>
      <c r="AD102">
        <v>1141.405884</v>
      </c>
      <c r="AE102">
        <v>1160.5032960000001</v>
      </c>
      <c r="AF102">
        <v>1179.7651370000001</v>
      </c>
      <c r="AG102" s="91">
        <v>1.6E-2</v>
      </c>
    </row>
    <row r="103" spans="1:33">
      <c r="A103" t="s">
        <v>4083</v>
      </c>
      <c r="B103" t="s">
        <v>4530</v>
      </c>
      <c r="C103" t="s">
        <v>4531</v>
      </c>
      <c r="D103" t="s">
        <v>3966</v>
      </c>
      <c r="F103">
        <v>59.969872000000002</v>
      </c>
      <c r="G103">
        <v>61.107044000000002</v>
      </c>
      <c r="H103">
        <v>62.441302999999998</v>
      </c>
      <c r="I103">
        <v>63.789932</v>
      </c>
      <c r="J103">
        <v>65.151886000000005</v>
      </c>
      <c r="K103">
        <v>66.526398</v>
      </c>
      <c r="L103">
        <v>67.914017000000001</v>
      </c>
      <c r="M103">
        <v>69.312019000000006</v>
      </c>
      <c r="N103">
        <v>70.725921999999997</v>
      </c>
      <c r="O103">
        <v>72.164658000000003</v>
      </c>
      <c r="P103">
        <v>73.630791000000002</v>
      </c>
      <c r="Q103">
        <v>75.122298999999998</v>
      </c>
      <c r="R103">
        <v>76.642325999999997</v>
      </c>
      <c r="S103">
        <v>78.187247999999997</v>
      </c>
      <c r="T103">
        <v>79.754401999999999</v>
      </c>
      <c r="U103">
        <v>81.345741000000004</v>
      </c>
      <c r="V103">
        <v>82.961181999999994</v>
      </c>
      <c r="W103">
        <v>84.599997999999999</v>
      </c>
      <c r="X103">
        <v>86.264313000000001</v>
      </c>
      <c r="Y103">
        <v>87.953048999999993</v>
      </c>
      <c r="Z103">
        <v>89.664421000000004</v>
      </c>
      <c r="AA103">
        <v>91.397246999999993</v>
      </c>
      <c r="AB103">
        <v>93.153435000000002</v>
      </c>
      <c r="AC103">
        <v>94.932747000000006</v>
      </c>
      <c r="AD103">
        <v>96.734047000000004</v>
      </c>
      <c r="AE103">
        <v>98.558548000000002</v>
      </c>
      <c r="AF103">
        <v>100.40728799999999</v>
      </c>
      <c r="AG103" s="91">
        <v>0.02</v>
      </c>
    </row>
    <row r="104" spans="1:33">
      <c r="A104" t="s">
        <v>3926</v>
      </c>
      <c r="B104" t="s">
        <v>4532</v>
      </c>
      <c r="C104" t="s">
        <v>4533</v>
      </c>
      <c r="D104" t="s">
        <v>3966</v>
      </c>
      <c r="F104">
        <v>238.66572600000001</v>
      </c>
      <c r="G104">
        <v>223.10365300000001</v>
      </c>
      <c r="H104">
        <v>224.82252500000001</v>
      </c>
      <c r="I104">
        <v>226.523438</v>
      </c>
      <c r="J104">
        <v>227.73524499999999</v>
      </c>
      <c r="K104">
        <v>228.690414</v>
      </c>
      <c r="L104">
        <v>229.440247</v>
      </c>
      <c r="M104">
        <v>229.91059899999999</v>
      </c>
      <c r="N104">
        <v>230.30450400000001</v>
      </c>
      <c r="O104">
        <v>230.581818</v>
      </c>
      <c r="P104">
        <v>230.667923</v>
      </c>
      <c r="Q104">
        <v>230.58933999999999</v>
      </c>
      <c r="R104">
        <v>230.37927199999999</v>
      </c>
      <c r="S104">
        <v>230.12742600000001</v>
      </c>
      <c r="T104">
        <v>229.833282</v>
      </c>
      <c r="U104">
        <v>229.48713699999999</v>
      </c>
      <c r="V104">
        <v>229.18249499999999</v>
      </c>
      <c r="W104">
        <v>228.95282</v>
      </c>
      <c r="X104">
        <v>228.79997299999999</v>
      </c>
      <c r="Y104">
        <v>228.73371900000001</v>
      </c>
      <c r="Z104">
        <v>228.76908900000001</v>
      </c>
      <c r="AA104">
        <v>228.969482</v>
      </c>
      <c r="AB104">
        <v>229.32295199999999</v>
      </c>
      <c r="AC104">
        <v>229.784988</v>
      </c>
      <c r="AD104">
        <v>230.312836</v>
      </c>
      <c r="AE104">
        <v>230.87681599999999</v>
      </c>
      <c r="AF104">
        <v>231.55372600000001</v>
      </c>
      <c r="AG104" s="91">
        <v>-1E-3</v>
      </c>
    </row>
    <row r="105" spans="1:33">
      <c r="A105" t="s">
        <v>4077</v>
      </c>
      <c r="B105" t="s">
        <v>4534</v>
      </c>
      <c r="C105" t="s">
        <v>4535</v>
      </c>
      <c r="D105" t="s">
        <v>3966</v>
      </c>
      <c r="F105">
        <v>76.344016999999994</v>
      </c>
      <c r="G105">
        <v>75.495750000000001</v>
      </c>
      <c r="H105">
        <v>75.999092000000005</v>
      </c>
      <c r="I105">
        <v>76.499649000000005</v>
      </c>
      <c r="J105">
        <v>76.932747000000006</v>
      </c>
      <c r="K105">
        <v>77.331992999999997</v>
      </c>
      <c r="L105">
        <v>77.703902999999997</v>
      </c>
      <c r="M105">
        <v>78.037102000000004</v>
      </c>
      <c r="N105">
        <v>78.360275000000001</v>
      </c>
      <c r="O105">
        <v>78.668059999999997</v>
      </c>
      <c r="P105">
        <v>78.948966999999996</v>
      </c>
      <c r="Q105">
        <v>79.205803000000003</v>
      </c>
      <c r="R105">
        <v>79.444748000000004</v>
      </c>
      <c r="S105">
        <v>79.679276000000002</v>
      </c>
      <c r="T105">
        <v>79.909728999999999</v>
      </c>
      <c r="U105">
        <v>80.134590000000003</v>
      </c>
      <c r="V105">
        <v>80.363724000000005</v>
      </c>
      <c r="W105">
        <v>80.602538999999993</v>
      </c>
      <c r="X105">
        <v>80.853667999999999</v>
      </c>
      <c r="Y105">
        <v>81.120720000000006</v>
      </c>
      <c r="Z105">
        <v>81.404731999999996</v>
      </c>
      <c r="AA105">
        <v>81.714691000000002</v>
      </c>
      <c r="AB105">
        <v>82.049362000000002</v>
      </c>
      <c r="AC105">
        <v>82.403510999999995</v>
      </c>
      <c r="AD105">
        <v>82.770927</v>
      </c>
      <c r="AE105">
        <v>83.146118000000001</v>
      </c>
      <c r="AF105">
        <v>83.539519999999996</v>
      </c>
      <c r="AG105" s="91">
        <v>3.0000000000000001E-3</v>
      </c>
    </row>
    <row r="106" spans="1:33">
      <c r="A106" t="s">
        <v>4080</v>
      </c>
      <c r="B106" t="s">
        <v>4536</v>
      </c>
      <c r="C106" t="s">
        <v>4537</v>
      </c>
      <c r="D106" t="s">
        <v>3966</v>
      </c>
      <c r="F106">
        <v>155.10116600000001</v>
      </c>
      <c r="G106">
        <v>140.39276100000001</v>
      </c>
      <c r="H106">
        <v>141.56153900000001</v>
      </c>
      <c r="I106">
        <v>142.71534700000001</v>
      </c>
      <c r="J106">
        <v>143.45225500000001</v>
      </c>
      <c r="K106">
        <v>143.96871899999999</v>
      </c>
      <c r="L106">
        <v>144.30908199999999</v>
      </c>
      <c r="M106">
        <v>144.411407</v>
      </c>
      <c r="N106">
        <v>144.44798299999999</v>
      </c>
      <c r="O106">
        <v>144.38443000000001</v>
      </c>
      <c r="P106">
        <v>144.158447</v>
      </c>
      <c r="Q106">
        <v>143.79367099999999</v>
      </c>
      <c r="R106">
        <v>143.31648300000001</v>
      </c>
      <c r="S106">
        <v>142.80221599999999</v>
      </c>
      <c r="T106">
        <v>142.24996899999999</v>
      </c>
      <c r="U106">
        <v>141.65159600000001</v>
      </c>
      <c r="V106">
        <v>141.09025600000001</v>
      </c>
      <c r="W106">
        <v>140.593491</v>
      </c>
      <c r="X106">
        <v>140.16030900000001</v>
      </c>
      <c r="Y106">
        <v>139.796539</v>
      </c>
      <c r="Z106">
        <v>139.516098</v>
      </c>
      <c r="AA106">
        <v>139.372772</v>
      </c>
      <c r="AB106">
        <v>139.355896</v>
      </c>
      <c r="AC106">
        <v>139.42652899999999</v>
      </c>
      <c r="AD106">
        <v>139.54863</v>
      </c>
      <c r="AE106">
        <v>139.698395</v>
      </c>
      <c r="AF106">
        <v>139.94148300000001</v>
      </c>
      <c r="AG106" s="91">
        <v>-4.0000000000000001E-3</v>
      </c>
    </row>
    <row r="107" spans="1:33">
      <c r="A107" t="s">
        <v>4083</v>
      </c>
      <c r="B107" t="s">
        <v>4538</v>
      </c>
      <c r="C107" t="s">
        <v>4539</v>
      </c>
      <c r="D107" t="s">
        <v>3966</v>
      </c>
      <c r="F107">
        <v>7.2205240000000002</v>
      </c>
      <c r="G107">
        <v>7.2151449999999997</v>
      </c>
      <c r="H107">
        <v>7.2619069999999999</v>
      </c>
      <c r="I107">
        <v>7.3084600000000002</v>
      </c>
      <c r="J107">
        <v>7.3502470000000004</v>
      </c>
      <c r="K107">
        <v>7.3897050000000002</v>
      </c>
      <c r="L107">
        <v>7.4272729999999996</v>
      </c>
      <c r="M107">
        <v>7.4620990000000003</v>
      </c>
      <c r="N107">
        <v>7.496238</v>
      </c>
      <c r="O107">
        <v>7.529318</v>
      </c>
      <c r="P107">
        <v>7.5604779999999998</v>
      </c>
      <c r="Q107">
        <v>7.58988</v>
      </c>
      <c r="R107">
        <v>7.6180279999999998</v>
      </c>
      <c r="S107">
        <v>7.6459200000000003</v>
      </c>
      <c r="T107">
        <v>7.6735980000000001</v>
      </c>
      <c r="U107">
        <v>7.7009480000000003</v>
      </c>
      <c r="V107">
        <v>7.7285380000000004</v>
      </c>
      <c r="W107">
        <v>7.7567839999999997</v>
      </c>
      <c r="X107">
        <v>7.7859730000000003</v>
      </c>
      <c r="Y107">
        <v>7.8164540000000002</v>
      </c>
      <c r="Z107">
        <v>7.8482589999999997</v>
      </c>
      <c r="AA107">
        <v>7.8820300000000003</v>
      </c>
      <c r="AB107">
        <v>7.9176989999999998</v>
      </c>
      <c r="AC107">
        <v>7.9549339999999997</v>
      </c>
      <c r="AD107">
        <v>7.9932819999999998</v>
      </c>
      <c r="AE107">
        <v>8.0322990000000001</v>
      </c>
      <c r="AF107">
        <v>8.0727130000000002</v>
      </c>
      <c r="AG107" s="91">
        <v>4.0000000000000001E-3</v>
      </c>
    </row>
    <row r="108" spans="1:33">
      <c r="A108" t="s">
        <v>3929</v>
      </c>
      <c r="B108" t="s">
        <v>4540</v>
      </c>
      <c r="C108" t="s">
        <v>4541</v>
      </c>
      <c r="D108" t="s">
        <v>3966</v>
      </c>
      <c r="F108">
        <v>209.76535000000001</v>
      </c>
      <c r="G108">
        <v>198.410461</v>
      </c>
      <c r="H108">
        <v>204.20455899999999</v>
      </c>
      <c r="I108">
        <v>210.181107</v>
      </c>
      <c r="J108">
        <v>216.36660800000001</v>
      </c>
      <c r="K108">
        <v>222.59574900000001</v>
      </c>
      <c r="L108">
        <v>228.884109</v>
      </c>
      <c r="M108">
        <v>235.27534499999999</v>
      </c>
      <c r="N108">
        <v>241.74443099999999</v>
      </c>
      <c r="O108">
        <v>248.28384399999999</v>
      </c>
      <c r="P108">
        <v>254.90438800000001</v>
      </c>
      <c r="Q108">
        <v>261.56607100000002</v>
      </c>
      <c r="R108">
        <v>268.30892899999998</v>
      </c>
      <c r="S108">
        <v>275.14407299999999</v>
      </c>
      <c r="T108">
        <v>281.98040800000001</v>
      </c>
      <c r="U108">
        <v>288.88665800000001</v>
      </c>
      <c r="V108">
        <v>295.86978099999999</v>
      </c>
      <c r="W108">
        <v>302.95361300000002</v>
      </c>
      <c r="X108">
        <v>310.138306</v>
      </c>
      <c r="Y108">
        <v>317.42541499999999</v>
      </c>
      <c r="Z108">
        <v>324.80920400000002</v>
      </c>
      <c r="AA108">
        <v>332.28497299999998</v>
      </c>
      <c r="AB108">
        <v>339.851654</v>
      </c>
      <c r="AC108">
        <v>347.50949100000003</v>
      </c>
      <c r="AD108">
        <v>355.26086400000003</v>
      </c>
      <c r="AE108">
        <v>363.10723899999999</v>
      </c>
      <c r="AF108">
        <v>371.05029300000001</v>
      </c>
      <c r="AG108" s="91">
        <v>2.1999999999999999E-2</v>
      </c>
    </row>
    <row r="109" spans="1:33">
      <c r="A109" t="s">
        <v>4077</v>
      </c>
      <c r="B109" t="s">
        <v>4542</v>
      </c>
      <c r="C109" t="s">
        <v>4543</v>
      </c>
      <c r="D109" t="s">
        <v>3966</v>
      </c>
      <c r="F109">
        <v>68.958838999999998</v>
      </c>
      <c r="G109">
        <v>69.029549000000003</v>
      </c>
      <c r="H109">
        <v>70.989502000000002</v>
      </c>
      <c r="I109">
        <v>73.001082999999994</v>
      </c>
      <c r="J109">
        <v>75.059714999999997</v>
      </c>
      <c r="K109">
        <v>77.106376999999995</v>
      </c>
      <c r="L109">
        <v>79.154151999999996</v>
      </c>
      <c r="M109">
        <v>81.230057000000002</v>
      </c>
      <c r="N109">
        <v>83.319061000000005</v>
      </c>
      <c r="O109">
        <v>85.415817000000004</v>
      </c>
      <c r="P109">
        <v>87.526343999999995</v>
      </c>
      <c r="Q109">
        <v>89.624747999999997</v>
      </c>
      <c r="R109">
        <v>91.734511999999995</v>
      </c>
      <c r="S109">
        <v>93.862258999999995</v>
      </c>
      <c r="T109">
        <v>95.950119000000001</v>
      </c>
      <c r="U109">
        <v>98.039237999999997</v>
      </c>
      <c r="V109">
        <v>100.13226299999999</v>
      </c>
      <c r="W109">
        <v>102.24350699999999</v>
      </c>
      <c r="X109">
        <v>104.372215</v>
      </c>
      <c r="Y109">
        <v>106.518837</v>
      </c>
      <c r="Z109">
        <v>108.679497</v>
      </c>
      <c r="AA109">
        <v>110.851067</v>
      </c>
      <c r="AB109">
        <v>113.03274500000001</v>
      </c>
      <c r="AC109">
        <v>115.22473100000001</v>
      </c>
      <c r="AD109">
        <v>117.428017</v>
      </c>
      <c r="AE109">
        <v>119.643028</v>
      </c>
      <c r="AF109">
        <v>121.870476</v>
      </c>
      <c r="AG109" s="91">
        <v>2.1999999999999999E-2</v>
      </c>
    </row>
    <row r="110" spans="1:33">
      <c r="A110" t="s">
        <v>4080</v>
      </c>
      <c r="B110" t="s">
        <v>4544</v>
      </c>
      <c r="C110" t="s">
        <v>4545</v>
      </c>
      <c r="D110" t="s">
        <v>3966</v>
      </c>
      <c r="F110">
        <v>134.86244199999999</v>
      </c>
      <c r="G110">
        <v>123.36409</v>
      </c>
      <c r="H110">
        <v>127.02831999999999</v>
      </c>
      <c r="I110">
        <v>130.81907699999999</v>
      </c>
      <c r="J110">
        <v>134.768036</v>
      </c>
      <c r="K110">
        <v>138.774124</v>
      </c>
      <c r="L110">
        <v>142.83854700000001</v>
      </c>
      <c r="M110">
        <v>146.975357</v>
      </c>
      <c r="N110">
        <v>151.176041</v>
      </c>
      <c r="O110">
        <v>155.43888899999999</v>
      </c>
      <c r="P110">
        <v>159.768158</v>
      </c>
      <c r="Q110">
        <v>164.15214499999999</v>
      </c>
      <c r="R110">
        <v>168.60528600000001</v>
      </c>
      <c r="S110">
        <v>173.131348</v>
      </c>
      <c r="T110">
        <v>177.70262099999999</v>
      </c>
      <c r="U110">
        <v>182.34288000000001</v>
      </c>
      <c r="V110">
        <v>187.05612199999999</v>
      </c>
      <c r="W110">
        <v>191.85055500000001</v>
      </c>
      <c r="X110">
        <v>196.72709699999999</v>
      </c>
      <c r="Y110">
        <v>201.686905</v>
      </c>
      <c r="Z110">
        <v>206.72851600000001</v>
      </c>
      <c r="AA110">
        <v>211.85046399999999</v>
      </c>
      <c r="AB110">
        <v>217.052795</v>
      </c>
      <c r="AC110">
        <v>222.33543399999999</v>
      </c>
      <c r="AD110">
        <v>227.69967700000001</v>
      </c>
      <c r="AE110">
        <v>233.14648399999999</v>
      </c>
      <c r="AF110">
        <v>238.67678799999999</v>
      </c>
      <c r="AG110" s="91">
        <v>2.1999999999999999E-2</v>
      </c>
    </row>
    <row r="111" spans="1:33">
      <c r="A111" t="s">
        <v>4083</v>
      </c>
      <c r="B111" t="s">
        <v>4546</v>
      </c>
      <c r="C111" t="s">
        <v>4547</v>
      </c>
      <c r="D111" t="s">
        <v>3966</v>
      </c>
      <c r="F111">
        <v>5.944083</v>
      </c>
      <c r="G111">
        <v>6.0168400000000002</v>
      </c>
      <c r="H111">
        <v>6.18675</v>
      </c>
      <c r="I111">
        <v>6.3609650000000002</v>
      </c>
      <c r="J111">
        <v>6.538856</v>
      </c>
      <c r="K111">
        <v>6.7152520000000004</v>
      </c>
      <c r="L111">
        <v>6.8914239999999998</v>
      </c>
      <c r="M111">
        <v>7.0699209999999999</v>
      </c>
      <c r="N111">
        <v>7.2493299999999996</v>
      </c>
      <c r="O111">
        <v>7.4291340000000003</v>
      </c>
      <c r="P111">
        <v>7.6099009999999998</v>
      </c>
      <c r="Q111">
        <v>7.789174</v>
      </c>
      <c r="R111">
        <v>7.9691559999999999</v>
      </c>
      <c r="S111">
        <v>8.1504740000000009</v>
      </c>
      <c r="T111">
        <v>8.3276439999999994</v>
      </c>
      <c r="U111">
        <v>8.5045450000000002</v>
      </c>
      <c r="V111">
        <v>8.6814079999999993</v>
      </c>
      <c r="W111">
        <v>8.8595790000000001</v>
      </c>
      <c r="X111">
        <v>9.0389820000000007</v>
      </c>
      <c r="Y111">
        <v>9.2196510000000007</v>
      </c>
      <c r="Z111">
        <v>9.4012209999999996</v>
      </c>
      <c r="AA111">
        <v>9.5833910000000007</v>
      </c>
      <c r="AB111">
        <v>9.7660859999999996</v>
      </c>
      <c r="AC111">
        <v>9.9493270000000003</v>
      </c>
      <c r="AD111">
        <v>10.1332</v>
      </c>
      <c r="AE111">
        <v>10.317741</v>
      </c>
      <c r="AF111">
        <v>10.503016000000001</v>
      </c>
      <c r="AG111" s="91">
        <v>2.1999999999999999E-2</v>
      </c>
    </row>
    <row r="112" spans="1:33">
      <c r="A112" t="s">
        <v>3932</v>
      </c>
      <c r="B112" t="s">
        <v>4548</v>
      </c>
      <c r="C112" t="s">
        <v>4549</v>
      </c>
      <c r="D112" t="s">
        <v>3966</v>
      </c>
      <c r="F112">
        <v>119.327629</v>
      </c>
      <c r="G112">
        <v>118.269302</v>
      </c>
      <c r="H112">
        <v>124.674477</v>
      </c>
      <c r="I112">
        <v>130.92004399999999</v>
      </c>
      <c r="J112">
        <v>137.08445699999999</v>
      </c>
      <c r="K112">
        <v>143.26277200000001</v>
      </c>
      <c r="L112">
        <v>149.537003</v>
      </c>
      <c r="M112">
        <v>155.63314800000001</v>
      </c>
      <c r="N112">
        <v>161.52098100000001</v>
      </c>
      <c r="O112">
        <v>167.26478599999999</v>
      </c>
      <c r="P112">
        <v>172.81475800000001</v>
      </c>
      <c r="Q112">
        <v>178.15687600000001</v>
      </c>
      <c r="R112">
        <v>183.51745600000001</v>
      </c>
      <c r="S112">
        <v>188.56248500000001</v>
      </c>
      <c r="T112">
        <v>193.48852500000001</v>
      </c>
      <c r="U112">
        <v>198.202347</v>
      </c>
      <c r="V112">
        <v>202.93879699999999</v>
      </c>
      <c r="W112">
        <v>207.77690100000001</v>
      </c>
      <c r="X112">
        <v>212.46725499999999</v>
      </c>
      <c r="Y112">
        <v>216.83813499999999</v>
      </c>
      <c r="Z112">
        <v>220.65924100000001</v>
      </c>
      <c r="AA112">
        <v>223.73474100000001</v>
      </c>
      <c r="AB112">
        <v>226.27565000000001</v>
      </c>
      <c r="AC112">
        <v>228.519531</v>
      </c>
      <c r="AD112">
        <v>230.75152600000001</v>
      </c>
      <c r="AE112">
        <v>233.22546399999999</v>
      </c>
      <c r="AF112">
        <v>235.830353</v>
      </c>
      <c r="AG112" s="91">
        <v>2.7E-2</v>
      </c>
    </row>
    <row r="113" spans="1:33">
      <c r="A113" t="s">
        <v>4077</v>
      </c>
      <c r="B113" t="s">
        <v>4550</v>
      </c>
      <c r="C113" t="s">
        <v>4551</v>
      </c>
      <c r="D113" t="s">
        <v>3966</v>
      </c>
      <c r="F113">
        <v>23.492933000000001</v>
      </c>
      <c r="G113">
        <v>23.411591000000001</v>
      </c>
      <c r="H113">
        <v>24.417916999999999</v>
      </c>
      <c r="I113">
        <v>25.395171999999999</v>
      </c>
      <c r="J113">
        <v>26.355919</v>
      </c>
      <c r="K113">
        <v>27.314820999999998</v>
      </c>
      <c r="L113">
        <v>28.284123999999998</v>
      </c>
      <c r="M113">
        <v>29.222660000000001</v>
      </c>
      <c r="N113">
        <v>30.125996000000001</v>
      </c>
      <c r="O113">
        <v>31.003620000000002</v>
      </c>
      <c r="P113">
        <v>31.848188</v>
      </c>
      <c r="Q113">
        <v>32.658011999999999</v>
      </c>
      <c r="R113">
        <v>33.466965000000002</v>
      </c>
      <c r="S113">
        <v>34.225304000000001</v>
      </c>
      <c r="T113">
        <v>34.962333999999998</v>
      </c>
      <c r="U113">
        <v>35.664558</v>
      </c>
      <c r="V113">
        <v>36.366695</v>
      </c>
      <c r="W113">
        <v>37.080429000000002</v>
      </c>
      <c r="X113">
        <v>37.769278999999997</v>
      </c>
      <c r="Y113">
        <v>38.408423999999997</v>
      </c>
      <c r="Z113">
        <v>38.963557999999999</v>
      </c>
      <c r="AA113">
        <v>39.40625</v>
      </c>
      <c r="AB113">
        <v>39.768107999999998</v>
      </c>
      <c r="AC113">
        <v>40.083309</v>
      </c>
      <c r="AD113">
        <v>40.393191999999999</v>
      </c>
      <c r="AE113">
        <v>40.734909000000002</v>
      </c>
      <c r="AF113">
        <v>41.092162999999999</v>
      </c>
      <c r="AG113" s="91">
        <v>2.1999999999999999E-2</v>
      </c>
    </row>
    <row r="114" spans="1:33">
      <c r="A114" t="s">
        <v>4080</v>
      </c>
      <c r="B114" t="s">
        <v>4552</v>
      </c>
      <c r="C114" t="s">
        <v>4553</v>
      </c>
      <c r="D114" t="s">
        <v>3966</v>
      </c>
      <c r="F114">
        <v>94.252387999999996</v>
      </c>
      <c r="G114">
        <v>93.274506000000002</v>
      </c>
      <c r="H114">
        <v>98.618347</v>
      </c>
      <c r="I114">
        <v>103.833473</v>
      </c>
      <c r="J114">
        <v>108.985123</v>
      </c>
      <c r="K114">
        <v>114.15286999999999</v>
      </c>
      <c r="L114">
        <v>119.405838</v>
      </c>
      <c r="M114">
        <v>124.513351</v>
      </c>
      <c r="N114">
        <v>129.44986</v>
      </c>
      <c r="O114">
        <v>134.26960800000001</v>
      </c>
      <c r="P114">
        <v>138.93057300000001</v>
      </c>
      <c r="Q114">
        <v>143.420456</v>
      </c>
      <c r="R114">
        <v>147.929947</v>
      </c>
      <c r="S114">
        <v>152.17733799999999</v>
      </c>
      <c r="T114">
        <v>156.32839999999999</v>
      </c>
      <c r="U114">
        <v>160.30401599999999</v>
      </c>
      <c r="V114">
        <v>164.302582</v>
      </c>
      <c r="W114">
        <v>168.39086900000001</v>
      </c>
      <c r="X114">
        <v>172.35771199999999</v>
      </c>
      <c r="Y114">
        <v>176.05749499999999</v>
      </c>
      <c r="Z114">
        <v>179.295975</v>
      </c>
      <c r="AA114">
        <v>181.90711999999999</v>
      </c>
      <c r="AB114">
        <v>184.068771</v>
      </c>
      <c r="AC114">
        <v>185.98254399999999</v>
      </c>
      <c r="AD114">
        <v>187.890289</v>
      </c>
      <c r="AE114">
        <v>190.00676000000001</v>
      </c>
      <c r="AF114">
        <v>192.238159</v>
      </c>
      <c r="AG114" s="91">
        <v>2.8000000000000001E-2</v>
      </c>
    </row>
    <row r="115" spans="1:33">
      <c r="A115" t="s">
        <v>4083</v>
      </c>
      <c r="B115" t="s">
        <v>4554</v>
      </c>
      <c r="C115" t="s">
        <v>4555</v>
      </c>
      <c r="D115" t="s">
        <v>3966</v>
      </c>
      <c r="F115">
        <v>1.582317</v>
      </c>
      <c r="G115">
        <v>1.583207</v>
      </c>
      <c r="H115">
        <v>1.6382140000000001</v>
      </c>
      <c r="I115">
        <v>1.691381</v>
      </c>
      <c r="J115">
        <v>1.743409</v>
      </c>
      <c r="K115">
        <v>1.7950839999999999</v>
      </c>
      <c r="L115">
        <v>1.8470329999999999</v>
      </c>
      <c r="M115">
        <v>1.8971260000000001</v>
      </c>
      <c r="N115">
        <v>1.945139</v>
      </c>
      <c r="O115">
        <v>1.9915529999999999</v>
      </c>
      <c r="P115">
        <v>2.0359959999999999</v>
      </c>
      <c r="Q115">
        <v>2.0784099999999999</v>
      </c>
      <c r="R115">
        <v>2.1205379999999998</v>
      </c>
      <c r="S115">
        <v>2.1598350000000002</v>
      </c>
      <c r="T115">
        <v>2.1978019999999998</v>
      </c>
      <c r="U115">
        <v>2.2337760000000002</v>
      </c>
      <c r="V115">
        <v>2.2695159999999999</v>
      </c>
      <c r="W115">
        <v>2.3056139999999998</v>
      </c>
      <c r="X115">
        <v>2.3402479999999999</v>
      </c>
      <c r="Y115">
        <v>2.3721950000000001</v>
      </c>
      <c r="Z115">
        <v>2.399699</v>
      </c>
      <c r="AA115">
        <v>2.4213520000000002</v>
      </c>
      <c r="AB115">
        <v>2.4387840000000001</v>
      </c>
      <c r="AC115">
        <v>2.4536669999999998</v>
      </c>
      <c r="AD115">
        <v>2.4680430000000002</v>
      </c>
      <c r="AE115">
        <v>2.483771</v>
      </c>
      <c r="AF115">
        <v>2.5000309999999999</v>
      </c>
      <c r="AG115" s="91">
        <v>1.7999999999999999E-2</v>
      </c>
    </row>
    <row r="116" spans="1:33">
      <c r="A116" t="s">
        <v>3935</v>
      </c>
      <c r="B116" t="s">
        <v>4556</v>
      </c>
      <c r="C116" t="s">
        <v>4557</v>
      </c>
      <c r="D116" t="s">
        <v>3966</v>
      </c>
      <c r="F116">
        <v>142.92860400000001</v>
      </c>
      <c r="G116">
        <v>161.574738</v>
      </c>
      <c r="H116">
        <v>181.70813000000001</v>
      </c>
      <c r="I116">
        <v>193.723221</v>
      </c>
      <c r="J116">
        <v>201.39308199999999</v>
      </c>
      <c r="K116">
        <v>204.35287500000001</v>
      </c>
      <c r="L116">
        <v>207.35012800000001</v>
      </c>
      <c r="M116">
        <v>210.382721</v>
      </c>
      <c r="N116">
        <v>213.506561</v>
      </c>
      <c r="O116">
        <v>216.74534600000001</v>
      </c>
      <c r="P116">
        <v>220.104523</v>
      </c>
      <c r="Q116">
        <v>223.557007</v>
      </c>
      <c r="R116">
        <v>227.00102200000001</v>
      </c>
      <c r="S116">
        <v>230.420151</v>
      </c>
      <c r="T116">
        <v>233.84686300000001</v>
      </c>
      <c r="U116">
        <v>237.29298399999999</v>
      </c>
      <c r="V116">
        <v>240.787125</v>
      </c>
      <c r="W116">
        <v>244.556793</v>
      </c>
      <c r="X116">
        <v>248.524338</v>
      </c>
      <c r="Y116">
        <v>252.56860399999999</v>
      </c>
      <c r="Z116">
        <v>256.67440800000003</v>
      </c>
      <c r="AA116">
        <v>260.83218399999998</v>
      </c>
      <c r="AB116">
        <v>265.09466600000002</v>
      </c>
      <c r="AC116">
        <v>269.47885100000002</v>
      </c>
      <c r="AD116">
        <v>273.84585600000003</v>
      </c>
      <c r="AE116">
        <v>278.19955399999998</v>
      </c>
      <c r="AF116">
        <v>282.59265099999999</v>
      </c>
      <c r="AG116" s="91">
        <v>2.7E-2</v>
      </c>
    </row>
    <row r="117" spans="1:33">
      <c r="A117" t="s">
        <v>4077</v>
      </c>
      <c r="B117" t="s">
        <v>4558</v>
      </c>
      <c r="C117" t="s">
        <v>4559</v>
      </c>
      <c r="D117" t="s">
        <v>3966</v>
      </c>
      <c r="F117">
        <v>107.393021</v>
      </c>
      <c r="G117">
        <v>117.987534</v>
      </c>
      <c r="H117">
        <v>129.52288799999999</v>
      </c>
      <c r="I117">
        <v>136.38978599999999</v>
      </c>
      <c r="J117">
        <v>140.984283</v>
      </c>
      <c r="K117">
        <v>142.959869</v>
      </c>
      <c r="L117">
        <v>144.96014400000001</v>
      </c>
      <c r="M117">
        <v>146.98387099999999</v>
      </c>
      <c r="N117">
        <v>149.07118199999999</v>
      </c>
      <c r="O117">
        <v>151.23812899999999</v>
      </c>
      <c r="P117">
        <v>153.488846</v>
      </c>
      <c r="Q117">
        <v>155.80313100000001</v>
      </c>
      <c r="R117">
        <v>158.10571300000001</v>
      </c>
      <c r="S117">
        <v>160.38452100000001</v>
      </c>
      <c r="T117">
        <v>162.662857</v>
      </c>
      <c r="U117">
        <v>164.949341</v>
      </c>
      <c r="V117">
        <v>167.26385500000001</v>
      </c>
      <c r="W117">
        <v>169.773529</v>
      </c>
      <c r="X117">
        <v>172.421188</v>
      </c>
      <c r="Y117">
        <v>175.118088</v>
      </c>
      <c r="Z117">
        <v>177.853027</v>
      </c>
      <c r="AA117">
        <v>180.618256</v>
      </c>
      <c r="AB117">
        <v>183.45259100000001</v>
      </c>
      <c r="AC117">
        <v>186.369888</v>
      </c>
      <c r="AD117">
        <v>189.26944</v>
      </c>
      <c r="AE117">
        <v>192.153717</v>
      </c>
      <c r="AF117">
        <v>195.06158400000001</v>
      </c>
      <c r="AG117" s="91">
        <v>2.3E-2</v>
      </c>
    </row>
    <row r="118" spans="1:33">
      <c r="A118" t="s">
        <v>4080</v>
      </c>
      <c r="B118" t="s">
        <v>4560</v>
      </c>
      <c r="C118" t="s">
        <v>4561</v>
      </c>
      <c r="D118" t="s">
        <v>3966</v>
      </c>
      <c r="F118">
        <v>25.993459999999999</v>
      </c>
      <c r="G118">
        <v>33.605080000000001</v>
      </c>
      <c r="H118">
        <v>41.705432999999999</v>
      </c>
      <c r="I118">
        <v>46.560657999999997</v>
      </c>
      <c r="J118">
        <v>49.399281000000002</v>
      </c>
      <c r="K118">
        <v>50.244391999999998</v>
      </c>
      <c r="L118">
        <v>51.100605000000002</v>
      </c>
      <c r="M118">
        <v>51.967072000000002</v>
      </c>
      <c r="N118">
        <v>52.856273999999999</v>
      </c>
      <c r="O118">
        <v>53.774718999999997</v>
      </c>
      <c r="P118">
        <v>54.723278000000001</v>
      </c>
      <c r="Q118">
        <v>55.696933999999999</v>
      </c>
      <c r="R118">
        <v>56.675632</v>
      </c>
      <c r="S118">
        <v>57.656089999999999</v>
      </c>
      <c r="T118">
        <v>58.645504000000003</v>
      </c>
      <c r="U118">
        <v>59.646445999999997</v>
      </c>
      <c r="V118">
        <v>60.666046000000001</v>
      </c>
      <c r="W118">
        <v>61.750442999999997</v>
      </c>
      <c r="X118">
        <v>62.884014000000001</v>
      </c>
      <c r="Y118">
        <v>64.041938999999999</v>
      </c>
      <c r="Z118">
        <v>65.221153000000001</v>
      </c>
      <c r="AA118">
        <v>66.420692000000003</v>
      </c>
      <c r="AB118">
        <v>67.651047000000005</v>
      </c>
      <c r="AC118">
        <v>68.914032000000006</v>
      </c>
      <c r="AD118">
        <v>70.179893000000007</v>
      </c>
      <c r="AE118">
        <v>71.449875000000006</v>
      </c>
      <c r="AF118">
        <v>72.734427999999994</v>
      </c>
      <c r="AG118" s="91">
        <v>0.04</v>
      </c>
    </row>
    <row r="119" spans="1:33">
      <c r="A119" t="s">
        <v>4083</v>
      </c>
      <c r="B119" t="s">
        <v>4562</v>
      </c>
      <c r="C119" t="s">
        <v>4563</v>
      </c>
      <c r="D119" t="s">
        <v>3966</v>
      </c>
      <c r="F119">
        <v>9.5421250000000004</v>
      </c>
      <c r="G119">
        <v>9.982132</v>
      </c>
      <c r="H119">
        <v>10.479811</v>
      </c>
      <c r="I119">
        <v>10.772781999999999</v>
      </c>
      <c r="J119">
        <v>11.009517000000001</v>
      </c>
      <c r="K119">
        <v>11.148605999999999</v>
      </c>
      <c r="L119">
        <v>11.289377</v>
      </c>
      <c r="M119">
        <v>11.431779000000001</v>
      </c>
      <c r="N119">
        <v>11.579103</v>
      </c>
      <c r="O119">
        <v>11.732507999999999</v>
      </c>
      <c r="P119">
        <v>11.892381</v>
      </c>
      <c r="Q119">
        <v>12.056938000000001</v>
      </c>
      <c r="R119">
        <v>12.219676</v>
      </c>
      <c r="S119">
        <v>12.37955</v>
      </c>
      <c r="T119">
        <v>12.538484</v>
      </c>
      <c r="U119">
        <v>12.697193</v>
      </c>
      <c r="V119">
        <v>12.857211</v>
      </c>
      <c r="W119">
        <v>13.032829</v>
      </c>
      <c r="X119">
        <v>13.219137</v>
      </c>
      <c r="Y119">
        <v>13.408585</v>
      </c>
      <c r="Z119">
        <v>13.600213</v>
      </c>
      <c r="AA119">
        <v>13.793241999999999</v>
      </c>
      <c r="AB119">
        <v>13.991013000000001</v>
      </c>
      <c r="AC119">
        <v>14.194908</v>
      </c>
      <c r="AD119">
        <v>14.396512</v>
      </c>
      <c r="AE119">
        <v>14.595986999999999</v>
      </c>
      <c r="AF119">
        <v>14.796673999999999</v>
      </c>
      <c r="AG119" s="91">
        <v>1.7000000000000001E-2</v>
      </c>
    </row>
    <row r="120" spans="1:33">
      <c r="A120" t="s">
        <v>4376</v>
      </c>
      <c r="B120" t="s">
        <v>4564</v>
      </c>
      <c r="C120" t="s">
        <v>4565</v>
      </c>
      <c r="D120" t="s">
        <v>3966</v>
      </c>
      <c r="F120">
        <v>63.267685</v>
      </c>
      <c r="G120">
        <v>65.509933000000004</v>
      </c>
      <c r="H120">
        <v>68.677513000000005</v>
      </c>
      <c r="I120">
        <v>71.140906999999999</v>
      </c>
      <c r="J120">
        <v>74.722579999999994</v>
      </c>
      <c r="K120">
        <v>77.332970000000003</v>
      </c>
      <c r="L120">
        <v>79.924933999999993</v>
      </c>
      <c r="M120">
        <v>82.506439</v>
      </c>
      <c r="N120">
        <v>85.129028000000005</v>
      </c>
      <c r="O120">
        <v>87.810248999999999</v>
      </c>
      <c r="P120">
        <v>90.553070000000005</v>
      </c>
      <c r="Q120">
        <v>93.384726999999998</v>
      </c>
      <c r="R120">
        <v>96.317734000000002</v>
      </c>
      <c r="S120">
        <v>99.335678000000001</v>
      </c>
      <c r="T120">
        <v>102.42898599999999</v>
      </c>
      <c r="U120">
        <v>105.60099</v>
      </c>
      <c r="V120">
        <v>108.836128</v>
      </c>
      <c r="W120">
        <v>112.13511699999999</v>
      </c>
      <c r="X120">
        <v>115.525436</v>
      </c>
      <c r="Y120">
        <v>119.01010100000001</v>
      </c>
      <c r="Z120">
        <v>122.58757799999999</v>
      </c>
      <c r="AA120">
        <v>126.259254</v>
      </c>
      <c r="AB120">
        <v>130.003128</v>
      </c>
      <c r="AC120">
        <v>133.830063</v>
      </c>
      <c r="AD120">
        <v>137.740341</v>
      </c>
      <c r="AE120">
        <v>141.74255400000001</v>
      </c>
      <c r="AF120">
        <v>145.84314000000001</v>
      </c>
      <c r="AG120" s="91">
        <v>3.3000000000000002E-2</v>
      </c>
    </row>
    <row r="121" spans="1:33">
      <c r="A121" t="s">
        <v>4077</v>
      </c>
      <c r="B121" t="s">
        <v>4566</v>
      </c>
      <c r="C121" t="s">
        <v>4567</v>
      </c>
      <c r="D121" t="s">
        <v>3966</v>
      </c>
      <c r="F121">
        <v>48.335636000000001</v>
      </c>
      <c r="G121">
        <v>50.047905</v>
      </c>
      <c r="H121">
        <v>52.466721</v>
      </c>
      <c r="I121">
        <v>54.348492</v>
      </c>
      <c r="J121">
        <v>57.082709999999999</v>
      </c>
      <c r="K121">
        <v>59.076931000000002</v>
      </c>
      <c r="L121">
        <v>61.057017999999999</v>
      </c>
      <c r="M121">
        <v>63.029057000000002</v>
      </c>
      <c r="N121">
        <v>65.032471000000001</v>
      </c>
      <c r="O121">
        <v>67.080658</v>
      </c>
      <c r="P121">
        <v>69.175895999999995</v>
      </c>
      <c r="Q121">
        <v>71.339011999999997</v>
      </c>
      <c r="R121">
        <v>73.579566999999997</v>
      </c>
      <c r="S121">
        <v>75.884979000000001</v>
      </c>
      <c r="T121">
        <v>78.247962999999999</v>
      </c>
      <c r="U121">
        <v>80.671051000000006</v>
      </c>
      <c r="V121">
        <v>83.142334000000005</v>
      </c>
      <c r="W121">
        <v>85.662375999999995</v>
      </c>
      <c r="X121">
        <v>88.252173999999997</v>
      </c>
      <c r="Y121">
        <v>90.914023999999998</v>
      </c>
      <c r="Z121">
        <v>93.646766999999997</v>
      </c>
      <c r="AA121">
        <v>96.451469000000003</v>
      </c>
      <c r="AB121">
        <v>99.311301999999998</v>
      </c>
      <c r="AC121">
        <v>102.234596</v>
      </c>
      <c r="AD121">
        <v>105.221535</v>
      </c>
      <c r="AE121">
        <v>108.278679</v>
      </c>
      <c r="AF121">
        <v>111.410957</v>
      </c>
      <c r="AG121" s="91">
        <v>3.3000000000000002E-2</v>
      </c>
    </row>
    <row r="122" spans="1:33">
      <c r="A122" t="s">
        <v>4080</v>
      </c>
      <c r="B122" t="s">
        <v>4568</v>
      </c>
      <c r="C122" t="s">
        <v>4569</v>
      </c>
      <c r="D122" t="s">
        <v>3966</v>
      </c>
      <c r="F122">
        <v>9.9797700000000003</v>
      </c>
      <c r="G122">
        <v>10.346156000000001</v>
      </c>
      <c r="H122">
        <v>10.865069999999999</v>
      </c>
      <c r="I122">
        <v>11.25741</v>
      </c>
      <c r="J122">
        <v>11.857099</v>
      </c>
      <c r="K122">
        <v>12.270179000000001</v>
      </c>
      <c r="L122">
        <v>12.681398</v>
      </c>
      <c r="M122">
        <v>13.091692</v>
      </c>
      <c r="N122">
        <v>13.508883000000001</v>
      </c>
      <c r="O122">
        <v>13.935513</v>
      </c>
      <c r="P122">
        <v>14.371999000000001</v>
      </c>
      <c r="Q122">
        <v>14.822459</v>
      </c>
      <c r="R122">
        <v>15.288921999999999</v>
      </c>
      <c r="S122">
        <v>15.76901</v>
      </c>
      <c r="T122">
        <v>16.261216999999998</v>
      </c>
      <c r="U122">
        <v>16.766123</v>
      </c>
      <c r="V122">
        <v>17.281552999999999</v>
      </c>
      <c r="W122">
        <v>17.807554</v>
      </c>
      <c r="X122">
        <v>18.348305</v>
      </c>
      <c r="Y122">
        <v>18.904219000000001</v>
      </c>
      <c r="Z122">
        <v>19.475031000000001</v>
      </c>
      <c r="AA122">
        <v>20.060934</v>
      </c>
      <c r="AB122">
        <v>20.658508000000001</v>
      </c>
      <c r="AC122">
        <v>21.269428000000001</v>
      </c>
      <c r="AD122">
        <v>21.89377</v>
      </c>
      <c r="AE122">
        <v>22.532948999999999</v>
      </c>
      <c r="AF122">
        <v>23.188065999999999</v>
      </c>
      <c r="AG122" s="91">
        <v>3.3000000000000002E-2</v>
      </c>
    </row>
    <row r="123" spans="1:33">
      <c r="A123" t="s">
        <v>4083</v>
      </c>
      <c r="B123" t="s">
        <v>4570</v>
      </c>
      <c r="C123" t="s">
        <v>4571</v>
      </c>
      <c r="D123" t="s">
        <v>3966</v>
      </c>
      <c r="F123">
        <v>4.9522779999999997</v>
      </c>
      <c r="G123">
        <v>5.115869</v>
      </c>
      <c r="H123">
        <v>5.3457249999999998</v>
      </c>
      <c r="I123">
        <v>5.5350109999999999</v>
      </c>
      <c r="J123">
        <v>5.7827679999999999</v>
      </c>
      <c r="K123">
        <v>5.9858570000000002</v>
      </c>
      <c r="L123">
        <v>6.1865240000000004</v>
      </c>
      <c r="M123">
        <v>6.3856859999999998</v>
      </c>
      <c r="N123">
        <v>6.5876789999999996</v>
      </c>
      <c r="O123">
        <v>6.794079</v>
      </c>
      <c r="P123">
        <v>7.0051709999999998</v>
      </c>
      <c r="Q123">
        <v>7.2232529999999997</v>
      </c>
      <c r="R123">
        <v>7.4492560000000001</v>
      </c>
      <c r="S123">
        <v>7.6816890000000004</v>
      </c>
      <c r="T123">
        <v>7.9198069999999996</v>
      </c>
      <c r="U123">
        <v>8.1638169999999999</v>
      </c>
      <c r="V123">
        <v>8.412236</v>
      </c>
      <c r="W123">
        <v>8.665184</v>
      </c>
      <c r="X123">
        <v>8.9249620000000007</v>
      </c>
      <c r="Y123">
        <v>9.1918609999999994</v>
      </c>
      <c r="Z123">
        <v>9.4657789999999995</v>
      </c>
      <c r="AA123">
        <v>9.7468570000000003</v>
      </c>
      <c r="AB123">
        <v>10.033315999999999</v>
      </c>
      <c r="AC123">
        <v>10.326048999999999</v>
      </c>
      <c r="AD123">
        <v>10.625047</v>
      </c>
      <c r="AE123">
        <v>10.930925</v>
      </c>
      <c r="AF123">
        <v>11.244109</v>
      </c>
      <c r="AG123" s="91">
        <v>3.2000000000000001E-2</v>
      </c>
    </row>
    <row r="124" spans="1:33">
      <c r="A124" t="s">
        <v>3941</v>
      </c>
      <c r="B124" t="s">
        <v>4572</v>
      </c>
      <c r="C124" t="s">
        <v>4573</v>
      </c>
      <c r="D124" t="s">
        <v>3966</v>
      </c>
      <c r="F124">
        <v>907.643372</v>
      </c>
      <c r="G124">
        <v>936.21020499999997</v>
      </c>
      <c r="H124">
        <v>987.149902</v>
      </c>
      <c r="I124">
        <v>1038.0001219999999</v>
      </c>
      <c r="J124">
        <v>1090.720581</v>
      </c>
      <c r="K124">
        <v>1145.8204350000001</v>
      </c>
      <c r="L124">
        <v>1203.104736</v>
      </c>
      <c r="M124">
        <v>1262.2410890000001</v>
      </c>
      <c r="N124">
        <v>1323.399658</v>
      </c>
      <c r="O124">
        <v>1386.192139</v>
      </c>
      <c r="P124">
        <v>1450.5645750000001</v>
      </c>
      <c r="Q124">
        <v>1516.445068</v>
      </c>
      <c r="R124">
        <v>1583.2913820000001</v>
      </c>
      <c r="S124">
        <v>1651.4217530000001</v>
      </c>
      <c r="T124">
        <v>1721.0950929999999</v>
      </c>
      <c r="U124">
        <v>1792.2664789999999</v>
      </c>
      <c r="V124">
        <v>1864.8164059999999</v>
      </c>
      <c r="W124">
        <v>1938.716919</v>
      </c>
      <c r="X124">
        <v>2013.8991699999999</v>
      </c>
      <c r="Y124">
        <v>2090.2871089999999</v>
      </c>
      <c r="Z124">
        <v>2167.8032229999999</v>
      </c>
      <c r="AA124">
        <v>2246.389893</v>
      </c>
      <c r="AB124">
        <v>2325.9804690000001</v>
      </c>
      <c r="AC124">
        <v>2406.4941410000001</v>
      </c>
      <c r="AD124">
        <v>2487.8405760000001</v>
      </c>
      <c r="AE124">
        <v>2569.9492190000001</v>
      </c>
      <c r="AF124">
        <v>2652.7197270000001</v>
      </c>
      <c r="AG124" s="91">
        <v>4.2000000000000003E-2</v>
      </c>
    </row>
    <row r="125" spans="1:33">
      <c r="A125" t="s">
        <v>4077</v>
      </c>
      <c r="B125" t="s">
        <v>4574</v>
      </c>
      <c r="C125" t="s">
        <v>4575</v>
      </c>
      <c r="D125" t="s">
        <v>3966</v>
      </c>
      <c r="F125">
        <v>592.813354</v>
      </c>
      <c r="G125">
        <v>621.688354</v>
      </c>
      <c r="H125">
        <v>656.07244900000001</v>
      </c>
      <c r="I125">
        <v>690.25488299999995</v>
      </c>
      <c r="J125">
        <v>725.69146699999999</v>
      </c>
      <c r="K125">
        <v>762.75372300000004</v>
      </c>
      <c r="L125">
        <v>801.29119900000001</v>
      </c>
      <c r="M125">
        <v>841.05304000000001</v>
      </c>
      <c r="N125">
        <v>882.160034</v>
      </c>
      <c r="O125">
        <v>924.31909199999996</v>
      </c>
      <c r="P125">
        <v>967.48284899999999</v>
      </c>
      <c r="Q125">
        <v>1011.590515</v>
      </c>
      <c r="R125">
        <v>1056.2349850000001</v>
      </c>
      <c r="S125">
        <v>1101.645264</v>
      </c>
      <c r="T125">
        <v>1148.0040280000001</v>
      </c>
      <c r="U125">
        <v>1195.2742920000001</v>
      </c>
      <c r="V125">
        <v>1243.3572999999999</v>
      </c>
      <c r="W125">
        <v>1292.2298579999999</v>
      </c>
      <c r="X125">
        <v>1341.8366699999999</v>
      </c>
      <c r="Y125">
        <v>1392.1141359999999</v>
      </c>
      <c r="Z125">
        <v>1443.0020750000001</v>
      </c>
      <c r="AA125">
        <v>1494.462158</v>
      </c>
      <c r="AB125">
        <v>1546.4506839999999</v>
      </c>
      <c r="AC125">
        <v>1598.9068600000001</v>
      </c>
      <c r="AD125">
        <v>1651.7669679999999</v>
      </c>
      <c r="AE125">
        <v>1704.987427</v>
      </c>
      <c r="AF125">
        <v>1758.494385</v>
      </c>
      <c r="AG125" s="91">
        <v>4.2999999999999997E-2</v>
      </c>
    </row>
    <row r="126" spans="1:33">
      <c r="A126" t="s">
        <v>4080</v>
      </c>
      <c r="B126" t="s">
        <v>4576</v>
      </c>
      <c r="C126" t="s">
        <v>4577</v>
      </c>
      <c r="D126" t="s">
        <v>3966</v>
      </c>
      <c r="F126">
        <v>254.10467499999999</v>
      </c>
      <c r="G126">
        <v>250.68653900000001</v>
      </c>
      <c r="H126">
        <v>263.703461</v>
      </c>
      <c r="I126">
        <v>276.855255</v>
      </c>
      <c r="J126">
        <v>290.49447600000002</v>
      </c>
      <c r="K126">
        <v>304.71929899999998</v>
      </c>
      <c r="L126">
        <v>319.50177000000002</v>
      </c>
      <c r="M126">
        <v>334.78637700000002</v>
      </c>
      <c r="N126">
        <v>350.609802</v>
      </c>
      <c r="O126">
        <v>366.90774499999998</v>
      </c>
      <c r="P126">
        <v>383.67816199999999</v>
      </c>
      <c r="Q126">
        <v>400.91674799999998</v>
      </c>
      <c r="R126">
        <v>418.53076199999998</v>
      </c>
      <c r="S126">
        <v>436.58557100000002</v>
      </c>
      <c r="T126">
        <v>455.13864100000001</v>
      </c>
      <c r="U126">
        <v>474.18588299999999</v>
      </c>
      <c r="V126">
        <v>493.71713299999999</v>
      </c>
      <c r="W126">
        <v>513.72949200000005</v>
      </c>
      <c r="X126">
        <v>534.216003</v>
      </c>
      <c r="Y126">
        <v>555.17040999999995</v>
      </c>
      <c r="Z126">
        <v>576.58215299999995</v>
      </c>
      <c r="AA126">
        <v>598.43542500000001</v>
      </c>
      <c r="AB126">
        <v>620.71215800000004</v>
      </c>
      <c r="AC126">
        <v>643.39813200000003</v>
      </c>
      <c r="AD126">
        <v>666.47363299999995</v>
      </c>
      <c r="AE126">
        <v>689.91625999999997</v>
      </c>
      <c r="AF126">
        <v>713.70678699999996</v>
      </c>
      <c r="AG126" s="91">
        <v>4.1000000000000002E-2</v>
      </c>
    </row>
    <row r="127" spans="1:33">
      <c r="A127" t="s">
        <v>4083</v>
      </c>
      <c r="B127" t="s">
        <v>4578</v>
      </c>
      <c r="C127" t="s">
        <v>4579</v>
      </c>
      <c r="D127" t="s">
        <v>3966</v>
      </c>
      <c r="F127">
        <v>60.725364999999996</v>
      </c>
      <c r="G127">
        <v>63.835247000000003</v>
      </c>
      <c r="H127">
        <v>67.373985000000005</v>
      </c>
      <c r="I127">
        <v>70.889931000000004</v>
      </c>
      <c r="J127">
        <v>74.534820999999994</v>
      </c>
      <c r="K127">
        <v>78.347335999999999</v>
      </c>
      <c r="L127">
        <v>82.311653000000007</v>
      </c>
      <c r="M127">
        <v>86.401627000000005</v>
      </c>
      <c r="N127">
        <v>90.629761000000002</v>
      </c>
      <c r="O127">
        <v>94.965423999999999</v>
      </c>
      <c r="P127">
        <v>99.403603000000004</v>
      </c>
      <c r="Q127">
        <v>103.93787399999999</v>
      </c>
      <c r="R127">
        <v>108.52572600000001</v>
      </c>
      <c r="S127">
        <v>113.190933</v>
      </c>
      <c r="T127">
        <v>117.952415</v>
      </c>
      <c r="U127">
        <v>122.80629</v>
      </c>
      <c r="V127">
        <v>127.742088</v>
      </c>
      <c r="W127">
        <v>132.75740099999999</v>
      </c>
      <c r="X127">
        <v>137.84641999999999</v>
      </c>
      <c r="Y127">
        <v>143.002396</v>
      </c>
      <c r="Z127">
        <v>148.21902499999999</v>
      </c>
      <c r="AA127">
        <v>153.49231</v>
      </c>
      <c r="AB127">
        <v>158.81788599999999</v>
      </c>
      <c r="AC127">
        <v>164.18933100000001</v>
      </c>
      <c r="AD127">
        <v>169.60011299999999</v>
      </c>
      <c r="AE127">
        <v>175.04570000000001</v>
      </c>
      <c r="AF127">
        <v>180.518539</v>
      </c>
      <c r="AG127" s="91">
        <v>4.2999999999999997E-2</v>
      </c>
    </row>
    <row r="128" spans="1:33">
      <c r="A128" t="s">
        <v>3944</v>
      </c>
      <c r="B128" t="s">
        <v>4580</v>
      </c>
      <c r="C128" t="s">
        <v>4581</v>
      </c>
      <c r="D128" t="s">
        <v>3966</v>
      </c>
      <c r="F128">
        <v>223.57252500000001</v>
      </c>
      <c r="G128">
        <v>230.97392300000001</v>
      </c>
      <c r="H128">
        <v>249.562454</v>
      </c>
      <c r="I128">
        <v>269.73525999999998</v>
      </c>
      <c r="J128">
        <v>290.86743200000001</v>
      </c>
      <c r="K128">
        <v>313.08288599999997</v>
      </c>
      <c r="L128">
        <v>336.31631499999997</v>
      </c>
      <c r="M128">
        <v>360.40683000000001</v>
      </c>
      <c r="N128">
        <v>385.19262700000002</v>
      </c>
      <c r="O128">
        <v>410.50692700000002</v>
      </c>
      <c r="P128">
        <v>436.27282700000001</v>
      </c>
      <c r="Q128">
        <v>462.39138800000001</v>
      </c>
      <c r="R128">
        <v>488.70764200000002</v>
      </c>
      <c r="S128">
        <v>515.410706</v>
      </c>
      <c r="T128">
        <v>542.33282499999996</v>
      </c>
      <c r="U128">
        <v>569.54925500000002</v>
      </c>
      <c r="V128">
        <v>597.25628700000004</v>
      </c>
      <c r="W128">
        <v>625.40460199999995</v>
      </c>
      <c r="X128">
        <v>653.95147699999995</v>
      </c>
      <c r="Y128">
        <v>682.82293700000002</v>
      </c>
      <c r="Z128">
        <v>711.96466099999998</v>
      </c>
      <c r="AA128">
        <v>741.37866199999996</v>
      </c>
      <c r="AB128">
        <v>771.09826699999996</v>
      </c>
      <c r="AC128">
        <v>801.06756600000006</v>
      </c>
      <c r="AD128">
        <v>831.23730499999999</v>
      </c>
      <c r="AE128">
        <v>861.55950900000005</v>
      </c>
      <c r="AF128">
        <v>891.98156700000004</v>
      </c>
      <c r="AG128" s="91">
        <v>5.5E-2</v>
      </c>
    </row>
    <row r="129" spans="1:33">
      <c r="A129" t="s">
        <v>4077</v>
      </c>
      <c r="B129" t="s">
        <v>4582</v>
      </c>
      <c r="C129" t="s">
        <v>4583</v>
      </c>
      <c r="D129" t="s">
        <v>3966</v>
      </c>
      <c r="F129">
        <v>140.80940200000001</v>
      </c>
      <c r="G129">
        <v>147.591522</v>
      </c>
      <c r="H129">
        <v>159.79884300000001</v>
      </c>
      <c r="I129">
        <v>173.07870500000001</v>
      </c>
      <c r="J129">
        <v>187.01431299999999</v>
      </c>
      <c r="K129">
        <v>201.68985000000001</v>
      </c>
      <c r="L129">
        <v>217.06231700000001</v>
      </c>
      <c r="M129">
        <v>233.023911</v>
      </c>
      <c r="N129">
        <v>249.46519499999999</v>
      </c>
      <c r="O129">
        <v>266.27285799999999</v>
      </c>
      <c r="P129">
        <v>283.393799</v>
      </c>
      <c r="Q129">
        <v>300.76001000000002</v>
      </c>
      <c r="R129">
        <v>318.26495399999999</v>
      </c>
      <c r="S129">
        <v>336.036743</v>
      </c>
      <c r="T129">
        <v>353.96051</v>
      </c>
      <c r="U129">
        <v>372.08648699999998</v>
      </c>
      <c r="V129">
        <v>390.54534899999999</v>
      </c>
      <c r="W129">
        <v>409.30426</v>
      </c>
      <c r="X129">
        <v>428.33377100000001</v>
      </c>
      <c r="Y129">
        <v>447.58297700000003</v>
      </c>
      <c r="Z129">
        <v>467.01400799999999</v>
      </c>
      <c r="AA129">
        <v>486.62734999999998</v>
      </c>
      <c r="AB129">
        <v>506.44555700000001</v>
      </c>
      <c r="AC129">
        <v>526.42999299999997</v>
      </c>
      <c r="AD129">
        <v>546.54638699999998</v>
      </c>
      <c r="AE129">
        <v>566.76086399999997</v>
      </c>
      <c r="AF129">
        <v>587.03656000000001</v>
      </c>
      <c r="AG129" s="91">
        <v>5.6000000000000001E-2</v>
      </c>
    </row>
    <row r="130" spans="1:33">
      <c r="A130" t="s">
        <v>4080</v>
      </c>
      <c r="B130" t="s">
        <v>4584</v>
      </c>
      <c r="C130" t="s">
        <v>4585</v>
      </c>
      <c r="D130" t="s">
        <v>3966</v>
      </c>
      <c r="F130">
        <v>73.054665</v>
      </c>
      <c r="G130">
        <v>72.903976</v>
      </c>
      <c r="H130">
        <v>78.372237999999996</v>
      </c>
      <c r="I130">
        <v>84.267600999999999</v>
      </c>
      <c r="J130">
        <v>90.414092999999994</v>
      </c>
      <c r="K130">
        <v>96.844634999999997</v>
      </c>
      <c r="L130">
        <v>103.54026</v>
      </c>
      <c r="M130">
        <v>110.45618399999999</v>
      </c>
      <c r="N130">
        <v>117.548637</v>
      </c>
      <c r="O130">
        <v>124.773186</v>
      </c>
      <c r="P130">
        <v>132.110275</v>
      </c>
      <c r="Q130">
        <v>139.53469799999999</v>
      </c>
      <c r="R130">
        <v>147.006393</v>
      </c>
      <c r="S130">
        <v>154.57637</v>
      </c>
      <c r="T130">
        <v>162.200943</v>
      </c>
      <c r="U130">
        <v>169.901184</v>
      </c>
      <c r="V130">
        <v>177.73287999999999</v>
      </c>
      <c r="W130">
        <v>185.682007</v>
      </c>
      <c r="X130">
        <v>193.73756399999999</v>
      </c>
      <c r="Y130">
        <v>201.88063</v>
      </c>
      <c r="Z130">
        <v>210.09814499999999</v>
      </c>
      <c r="AA130">
        <v>218.391403</v>
      </c>
      <c r="AB130">
        <v>226.76942399999999</v>
      </c>
      <c r="AC130">
        <v>235.21824599999999</v>
      </c>
      <c r="AD130">
        <v>243.72569300000001</v>
      </c>
      <c r="AE130">
        <v>252.28031899999999</v>
      </c>
      <c r="AF130">
        <v>260.86968999999999</v>
      </c>
      <c r="AG130" s="91">
        <v>0.05</v>
      </c>
    </row>
    <row r="131" spans="1:33">
      <c r="A131" t="s">
        <v>4083</v>
      </c>
      <c r="B131" t="s">
        <v>4586</v>
      </c>
      <c r="C131" t="s">
        <v>4587</v>
      </c>
      <c r="D131" t="s">
        <v>3966</v>
      </c>
      <c r="F131">
        <v>9.7084440000000001</v>
      </c>
      <c r="G131">
        <v>10.478415</v>
      </c>
      <c r="H131">
        <v>11.391368</v>
      </c>
      <c r="I131">
        <v>12.388927000000001</v>
      </c>
      <c r="J131">
        <v>13.43904</v>
      </c>
      <c r="K131">
        <v>14.548394999999999</v>
      </c>
      <c r="L131">
        <v>15.713751</v>
      </c>
      <c r="M131">
        <v>16.926762</v>
      </c>
      <c r="N131">
        <v>18.178806000000002</v>
      </c>
      <c r="O131">
        <v>19.460888000000001</v>
      </c>
      <c r="P131">
        <v>20.768695999999998</v>
      </c>
      <c r="Q131">
        <v>22.096700999999999</v>
      </c>
      <c r="R131">
        <v>23.436304</v>
      </c>
      <c r="S131">
        <v>24.797616999999999</v>
      </c>
      <c r="T131">
        <v>26.171406000000001</v>
      </c>
      <c r="U131">
        <v>27.561547999999998</v>
      </c>
      <c r="V131">
        <v>28.978034999999998</v>
      </c>
      <c r="W131">
        <v>30.418367</v>
      </c>
      <c r="X131">
        <v>31.880151999999999</v>
      </c>
      <c r="Y131">
        <v>33.359264000000003</v>
      </c>
      <c r="Z131">
        <v>34.852558000000002</v>
      </c>
      <c r="AA131">
        <v>36.359974000000001</v>
      </c>
      <c r="AB131">
        <v>37.883285999999998</v>
      </c>
      <c r="AC131">
        <v>39.419327000000003</v>
      </c>
      <c r="AD131">
        <v>40.965279000000002</v>
      </c>
      <c r="AE131">
        <v>42.518303000000003</v>
      </c>
      <c r="AF131">
        <v>44.075294</v>
      </c>
      <c r="AG131" s="91">
        <v>0.06</v>
      </c>
    </row>
    <row r="132" spans="1:33">
      <c r="A132" t="s">
        <v>4383</v>
      </c>
      <c r="B132" t="s">
        <v>4588</v>
      </c>
      <c r="C132" t="s">
        <v>4589</v>
      </c>
      <c r="D132" t="s">
        <v>3966</v>
      </c>
      <c r="F132">
        <v>697.15936299999998</v>
      </c>
      <c r="G132">
        <v>738.99865699999998</v>
      </c>
      <c r="H132">
        <v>773.85076900000001</v>
      </c>
      <c r="I132">
        <v>809.40240500000004</v>
      </c>
      <c r="J132">
        <v>845.525757</v>
      </c>
      <c r="K132">
        <v>882.277466</v>
      </c>
      <c r="L132">
        <v>919.97674600000005</v>
      </c>
      <c r="M132">
        <v>958.78204300000004</v>
      </c>
      <c r="N132">
        <v>998.67016599999999</v>
      </c>
      <c r="O132">
        <v>1039.534302</v>
      </c>
      <c r="P132">
        <v>1081.241211</v>
      </c>
      <c r="Q132">
        <v>1123.682861</v>
      </c>
      <c r="R132">
        <v>1166.9107670000001</v>
      </c>
      <c r="S132">
        <v>1210.8045649999999</v>
      </c>
      <c r="T132">
        <v>1255.855225</v>
      </c>
      <c r="U132">
        <v>1302.1038820000001</v>
      </c>
      <c r="V132">
        <v>1349.5058590000001</v>
      </c>
      <c r="W132">
        <v>1397.949341</v>
      </c>
      <c r="X132">
        <v>1447.5043949999999</v>
      </c>
      <c r="Y132">
        <v>1498.161865</v>
      </c>
      <c r="Z132">
        <v>1549.8865969999999</v>
      </c>
      <c r="AA132">
        <v>1602.648193</v>
      </c>
      <c r="AB132">
        <v>1656.3923339999999</v>
      </c>
      <c r="AC132">
        <v>1710.9888920000001</v>
      </c>
      <c r="AD132">
        <v>1766.490601</v>
      </c>
      <c r="AE132">
        <v>1823.050659</v>
      </c>
      <c r="AF132">
        <v>1880.8292240000001</v>
      </c>
      <c r="AG132" s="91">
        <v>3.9E-2</v>
      </c>
    </row>
    <row r="133" spans="1:33">
      <c r="A133" t="s">
        <v>4077</v>
      </c>
      <c r="B133" t="s">
        <v>4590</v>
      </c>
      <c r="C133" t="s">
        <v>4591</v>
      </c>
      <c r="D133" t="s">
        <v>3966</v>
      </c>
      <c r="F133">
        <v>279.16104100000001</v>
      </c>
      <c r="G133">
        <v>288.345123</v>
      </c>
      <c r="H133">
        <v>303.40893599999998</v>
      </c>
      <c r="I133">
        <v>318.74945100000002</v>
      </c>
      <c r="J133">
        <v>334.28720099999998</v>
      </c>
      <c r="K133">
        <v>350.05493200000001</v>
      </c>
      <c r="L133">
        <v>366.22366299999999</v>
      </c>
      <c r="M133">
        <v>382.87957799999998</v>
      </c>
      <c r="N133">
        <v>400.01474000000002</v>
      </c>
      <c r="O133">
        <v>417.56631499999997</v>
      </c>
      <c r="P133">
        <v>435.46365400000002</v>
      </c>
      <c r="Q133">
        <v>453.649384</v>
      </c>
      <c r="R133">
        <v>472.14041099999997</v>
      </c>
      <c r="S133">
        <v>490.865295</v>
      </c>
      <c r="T133">
        <v>510.09726000000001</v>
      </c>
      <c r="U133">
        <v>529.85497999999995</v>
      </c>
      <c r="V133">
        <v>550.11462400000005</v>
      </c>
      <c r="W133">
        <v>570.81732199999999</v>
      </c>
      <c r="X133">
        <v>592.00238000000002</v>
      </c>
      <c r="Y133">
        <v>613.65765399999998</v>
      </c>
      <c r="Z133">
        <v>635.75982699999997</v>
      </c>
      <c r="AA133">
        <v>658.29315199999996</v>
      </c>
      <c r="AB133">
        <v>681.21777299999997</v>
      </c>
      <c r="AC133">
        <v>704.47381600000006</v>
      </c>
      <c r="AD133">
        <v>728.09136999999998</v>
      </c>
      <c r="AE133">
        <v>752.13647500000002</v>
      </c>
      <c r="AF133">
        <v>776.70764199999996</v>
      </c>
      <c r="AG133" s="91">
        <v>0.04</v>
      </c>
    </row>
    <row r="134" spans="1:33">
      <c r="A134" t="s">
        <v>4080</v>
      </c>
      <c r="B134" t="s">
        <v>4592</v>
      </c>
      <c r="C134" t="s">
        <v>4593</v>
      </c>
      <c r="D134" t="s">
        <v>3966</v>
      </c>
      <c r="F134">
        <v>398.59359699999999</v>
      </c>
      <c r="G134">
        <v>430.86456299999998</v>
      </c>
      <c r="H134">
        <v>449.56857300000001</v>
      </c>
      <c r="I134">
        <v>468.67623900000001</v>
      </c>
      <c r="J134">
        <v>488.14581299999998</v>
      </c>
      <c r="K134">
        <v>507.99841300000003</v>
      </c>
      <c r="L134">
        <v>528.36914100000001</v>
      </c>
      <c r="M134">
        <v>549.32318099999998</v>
      </c>
      <c r="N134">
        <v>570.84606900000006</v>
      </c>
      <c r="O134">
        <v>592.89862100000005</v>
      </c>
      <c r="P134">
        <v>615.42394999999999</v>
      </c>
      <c r="Q134">
        <v>638.37579300000004</v>
      </c>
      <c r="R134">
        <v>661.78772000000004</v>
      </c>
      <c r="S134">
        <v>685.61645499999997</v>
      </c>
      <c r="T134">
        <v>710.05835000000002</v>
      </c>
      <c r="U134">
        <v>735.13439900000003</v>
      </c>
      <c r="V134">
        <v>760.82531700000004</v>
      </c>
      <c r="W134">
        <v>787.08337400000005</v>
      </c>
      <c r="X134">
        <v>813.93566899999996</v>
      </c>
      <c r="Y134">
        <v>841.38665800000001</v>
      </c>
      <c r="Z134">
        <v>869.42614700000001</v>
      </c>
      <c r="AA134">
        <v>898.04101600000001</v>
      </c>
      <c r="AB134">
        <v>927.21984899999995</v>
      </c>
      <c r="AC134">
        <v>956.89685099999997</v>
      </c>
      <c r="AD134">
        <v>987.09271200000001</v>
      </c>
      <c r="AE134">
        <v>1017.889282</v>
      </c>
      <c r="AF134">
        <v>1049.3405760000001</v>
      </c>
      <c r="AG134" s="91">
        <v>3.7999999999999999E-2</v>
      </c>
    </row>
    <row r="135" spans="1:33">
      <c r="A135" t="s">
        <v>4083</v>
      </c>
      <c r="B135" t="s">
        <v>4594</v>
      </c>
      <c r="C135" t="s">
        <v>4595</v>
      </c>
      <c r="D135" t="s">
        <v>3966</v>
      </c>
      <c r="F135">
        <v>19.404713000000001</v>
      </c>
      <c r="G135">
        <v>19.788975000000001</v>
      </c>
      <c r="H135">
        <v>20.873276000000001</v>
      </c>
      <c r="I135">
        <v>21.976696</v>
      </c>
      <c r="J135">
        <v>23.092759999999998</v>
      </c>
      <c r="K135">
        <v>24.224088999999999</v>
      </c>
      <c r="L135">
        <v>25.384011999999998</v>
      </c>
      <c r="M135">
        <v>26.579287000000001</v>
      </c>
      <c r="N135">
        <v>27.809414</v>
      </c>
      <c r="O135">
        <v>29.069336</v>
      </c>
      <c r="P135">
        <v>30.353580000000001</v>
      </c>
      <c r="Q135">
        <v>31.657667</v>
      </c>
      <c r="R135">
        <v>32.982655000000001</v>
      </c>
      <c r="S135">
        <v>34.322803</v>
      </c>
      <c r="T135">
        <v>35.699669</v>
      </c>
      <c r="U135">
        <v>37.114628000000003</v>
      </c>
      <c r="V135">
        <v>38.565818999999998</v>
      </c>
      <c r="W135">
        <v>40.048682999999997</v>
      </c>
      <c r="X135">
        <v>41.566322</v>
      </c>
      <c r="Y135">
        <v>43.117618999999998</v>
      </c>
      <c r="Z135">
        <v>44.700637999999998</v>
      </c>
      <c r="AA135">
        <v>46.314148000000003</v>
      </c>
      <c r="AB135">
        <v>47.954796000000002</v>
      </c>
      <c r="AC135">
        <v>49.618160000000003</v>
      </c>
      <c r="AD135">
        <v>51.306609999999999</v>
      </c>
      <c r="AE135">
        <v>53.024906000000001</v>
      </c>
      <c r="AF135">
        <v>54.781039999999997</v>
      </c>
      <c r="AG135" s="91">
        <v>4.1000000000000002E-2</v>
      </c>
    </row>
    <row r="136" spans="1:33">
      <c r="A136" t="s">
        <v>3950</v>
      </c>
      <c r="B136" t="s">
        <v>4596</v>
      </c>
      <c r="C136" t="s">
        <v>4597</v>
      </c>
      <c r="D136" t="s">
        <v>3966</v>
      </c>
      <c r="F136">
        <v>446.17581200000001</v>
      </c>
      <c r="G136">
        <v>466.72500600000001</v>
      </c>
      <c r="H136">
        <v>489.19940200000002</v>
      </c>
      <c r="I136">
        <v>511.097351</v>
      </c>
      <c r="J136">
        <v>533.08056599999998</v>
      </c>
      <c r="K136">
        <v>555.45568800000001</v>
      </c>
      <c r="L136">
        <v>578.23632799999996</v>
      </c>
      <c r="M136">
        <v>601.59436000000005</v>
      </c>
      <c r="N136">
        <v>625.56756600000006</v>
      </c>
      <c r="O136">
        <v>650.191956</v>
      </c>
      <c r="P136">
        <v>675.50469999999996</v>
      </c>
      <c r="Q136">
        <v>701.57244900000001</v>
      </c>
      <c r="R136">
        <v>728.44329800000003</v>
      </c>
      <c r="S136">
        <v>756.15301499999998</v>
      </c>
      <c r="T136">
        <v>784.70404099999996</v>
      </c>
      <c r="U136">
        <v>814.128784</v>
      </c>
      <c r="V136">
        <v>844.48840299999995</v>
      </c>
      <c r="W136">
        <v>875.75836200000003</v>
      </c>
      <c r="X136">
        <v>907.96075399999995</v>
      </c>
      <c r="Y136">
        <v>941.11724900000002</v>
      </c>
      <c r="Z136">
        <v>975.25640899999996</v>
      </c>
      <c r="AA136">
        <v>1010.43396</v>
      </c>
      <c r="AB136">
        <v>1046.6088870000001</v>
      </c>
      <c r="AC136">
        <v>1083.8360600000001</v>
      </c>
      <c r="AD136">
        <v>1122.2025149999999</v>
      </c>
      <c r="AE136">
        <v>1161.7468260000001</v>
      </c>
      <c r="AF136">
        <v>1202.4589840000001</v>
      </c>
      <c r="AG136" s="91">
        <v>3.9E-2</v>
      </c>
    </row>
    <row r="137" spans="1:33">
      <c r="A137" t="s">
        <v>4077</v>
      </c>
      <c r="B137" t="s">
        <v>4598</v>
      </c>
      <c r="C137" t="s">
        <v>4599</v>
      </c>
      <c r="D137" t="s">
        <v>3966</v>
      </c>
      <c r="F137">
        <v>139.67271400000001</v>
      </c>
      <c r="G137">
        <v>145.97792100000001</v>
      </c>
      <c r="H137">
        <v>153.70373499999999</v>
      </c>
      <c r="I137">
        <v>160.77865600000001</v>
      </c>
      <c r="J137">
        <v>167.74844400000001</v>
      </c>
      <c r="K137">
        <v>174.78280599999999</v>
      </c>
      <c r="L137">
        <v>181.87915000000001</v>
      </c>
      <c r="M137">
        <v>189.12948600000001</v>
      </c>
      <c r="N137">
        <v>196.50741600000001</v>
      </c>
      <c r="O137">
        <v>204.032318</v>
      </c>
      <c r="P137">
        <v>211.71987899999999</v>
      </c>
      <c r="Q137">
        <v>219.60841400000001</v>
      </c>
      <c r="R137">
        <v>227.71388200000001</v>
      </c>
      <c r="S137">
        <v>236.048553</v>
      </c>
      <c r="T137">
        <v>244.60992400000001</v>
      </c>
      <c r="U137">
        <v>253.39781199999999</v>
      </c>
      <c r="V137">
        <v>262.439728</v>
      </c>
      <c r="W137">
        <v>271.73779300000001</v>
      </c>
      <c r="X137">
        <v>281.306061</v>
      </c>
      <c r="Y137">
        <v>291.14968900000002</v>
      </c>
      <c r="Z137">
        <v>301.27151500000002</v>
      </c>
      <c r="AA137">
        <v>311.68170199999997</v>
      </c>
      <c r="AB137">
        <v>322.370026</v>
      </c>
      <c r="AC137">
        <v>333.36138899999997</v>
      </c>
      <c r="AD137">
        <v>344.675995</v>
      </c>
      <c r="AE137">
        <v>356.326752</v>
      </c>
      <c r="AF137">
        <v>368.31726099999997</v>
      </c>
      <c r="AG137" s="91">
        <v>3.7999999999999999E-2</v>
      </c>
    </row>
    <row r="138" spans="1:33">
      <c r="A138" t="s">
        <v>4080</v>
      </c>
      <c r="B138" t="s">
        <v>4600</v>
      </c>
      <c r="C138" t="s">
        <v>4601</v>
      </c>
      <c r="D138" t="s">
        <v>3966</v>
      </c>
      <c r="F138">
        <v>303.31839000000002</v>
      </c>
      <c r="G138">
        <v>317.42691000000002</v>
      </c>
      <c r="H138">
        <v>331.95461999999998</v>
      </c>
      <c r="I138">
        <v>346.602081</v>
      </c>
      <c r="J138">
        <v>361.45092799999998</v>
      </c>
      <c r="K138">
        <v>376.62933299999997</v>
      </c>
      <c r="L138">
        <v>392.15405299999998</v>
      </c>
      <c r="M138">
        <v>408.10046399999999</v>
      </c>
      <c r="N138">
        <v>424.535706</v>
      </c>
      <c r="O138">
        <v>441.47549400000003</v>
      </c>
      <c r="P138">
        <v>458.94073500000002</v>
      </c>
      <c r="Q138">
        <v>476.95773300000002</v>
      </c>
      <c r="R138">
        <v>495.55810500000001</v>
      </c>
      <c r="S138">
        <v>514.76513699999998</v>
      </c>
      <c r="T138">
        <v>534.58392300000003</v>
      </c>
      <c r="U138">
        <v>555.04779099999996</v>
      </c>
      <c r="V138">
        <v>576.18933100000004</v>
      </c>
      <c r="W138">
        <v>597.98101799999995</v>
      </c>
      <c r="X138">
        <v>620.430115</v>
      </c>
      <c r="Y138">
        <v>643.553223</v>
      </c>
      <c r="Z138">
        <v>667.37658699999997</v>
      </c>
      <c r="AA138">
        <v>691.94537400000002</v>
      </c>
      <c r="AB138">
        <v>717.22949200000005</v>
      </c>
      <c r="AC138">
        <v>743.25756799999999</v>
      </c>
      <c r="AD138">
        <v>770.096497</v>
      </c>
      <c r="AE138">
        <v>797.77172900000005</v>
      </c>
      <c r="AF138">
        <v>826.26873799999998</v>
      </c>
      <c r="AG138" s="91">
        <v>3.9E-2</v>
      </c>
    </row>
    <row r="139" spans="1:33">
      <c r="A139" t="s">
        <v>4083</v>
      </c>
      <c r="B139" t="s">
        <v>4602</v>
      </c>
      <c r="C139" t="s">
        <v>4603</v>
      </c>
      <c r="D139" t="s">
        <v>3966</v>
      </c>
      <c r="F139">
        <v>3.1846800000000002</v>
      </c>
      <c r="G139">
        <v>3.3201779999999999</v>
      </c>
      <c r="H139">
        <v>3.5410490000000001</v>
      </c>
      <c r="I139">
        <v>3.7166079999999999</v>
      </c>
      <c r="J139">
        <v>3.8812289999999998</v>
      </c>
      <c r="K139">
        <v>4.0435610000000004</v>
      </c>
      <c r="L139">
        <v>4.2031000000000001</v>
      </c>
      <c r="M139">
        <v>4.3644129999999999</v>
      </c>
      <c r="N139">
        <v>4.5244280000000003</v>
      </c>
      <c r="O139">
        <v>4.6841090000000003</v>
      </c>
      <c r="P139">
        <v>4.8440789999999998</v>
      </c>
      <c r="Q139">
        <v>5.0063389999999997</v>
      </c>
      <c r="R139">
        <v>5.1713100000000001</v>
      </c>
      <c r="S139">
        <v>5.3393459999999999</v>
      </c>
      <c r="T139">
        <v>5.5101769999999997</v>
      </c>
      <c r="U139">
        <v>5.683128</v>
      </c>
      <c r="V139">
        <v>5.8593679999999999</v>
      </c>
      <c r="W139">
        <v>6.0395810000000001</v>
      </c>
      <c r="X139">
        <v>6.2245530000000002</v>
      </c>
      <c r="Y139">
        <v>6.4142890000000001</v>
      </c>
      <c r="Z139">
        <v>6.6084639999999997</v>
      </c>
      <c r="AA139">
        <v>6.8068379999999999</v>
      </c>
      <c r="AB139">
        <v>7.0093459999999999</v>
      </c>
      <c r="AC139">
        <v>7.2170560000000004</v>
      </c>
      <c r="AD139">
        <v>7.4299720000000002</v>
      </c>
      <c r="AE139">
        <v>7.6484399999999999</v>
      </c>
      <c r="AF139">
        <v>7.872986</v>
      </c>
      <c r="AG139" s="91">
        <v>3.5000000000000003E-2</v>
      </c>
    </row>
    <row r="140" spans="1:33">
      <c r="A140" t="s">
        <v>3953</v>
      </c>
      <c r="B140" t="s">
        <v>4604</v>
      </c>
      <c r="C140" t="s">
        <v>4605</v>
      </c>
      <c r="D140" t="s">
        <v>3966</v>
      </c>
      <c r="F140">
        <v>225.09278900000001</v>
      </c>
      <c r="G140">
        <v>234.120102</v>
      </c>
      <c r="H140">
        <v>245.91430700000001</v>
      </c>
      <c r="I140">
        <v>257.19220000000001</v>
      </c>
      <c r="J140">
        <v>268.65457199999997</v>
      </c>
      <c r="K140">
        <v>280.36849999999998</v>
      </c>
      <c r="L140">
        <v>292.463348</v>
      </c>
      <c r="M140">
        <v>304.98327599999999</v>
      </c>
      <c r="N140">
        <v>317.80999800000001</v>
      </c>
      <c r="O140">
        <v>330.96167000000003</v>
      </c>
      <c r="P140">
        <v>344.48855600000002</v>
      </c>
      <c r="Q140">
        <v>358.41073599999999</v>
      </c>
      <c r="R140">
        <v>372.76129200000003</v>
      </c>
      <c r="S140">
        <v>387.53118899999998</v>
      </c>
      <c r="T140">
        <v>402.71044899999998</v>
      </c>
      <c r="U140">
        <v>418.30813599999999</v>
      </c>
      <c r="V140">
        <v>434.32543900000002</v>
      </c>
      <c r="W140">
        <v>450.77975500000002</v>
      </c>
      <c r="X140">
        <v>467.66839599999997</v>
      </c>
      <c r="Y140">
        <v>485.00405899999998</v>
      </c>
      <c r="Z140">
        <v>502.802277</v>
      </c>
      <c r="AA140">
        <v>521.06945800000005</v>
      </c>
      <c r="AB140">
        <v>539.80938700000002</v>
      </c>
      <c r="AC140">
        <v>559.02423099999999</v>
      </c>
      <c r="AD140">
        <v>578.71667500000001</v>
      </c>
      <c r="AE140">
        <v>598.88751200000002</v>
      </c>
      <c r="AF140">
        <v>619.54077099999995</v>
      </c>
      <c r="AG140" s="91">
        <v>0.04</v>
      </c>
    </row>
    <row r="141" spans="1:33">
      <c r="A141" t="s">
        <v>4077</v>
      </c>
      <c r="B141" t="s">
        <v>4606</v>
      </c>
      <c r="C141" t="s">
        <v>4607</v>
      </c>
      <c r="D141" t="s">
        <v>3966</v>
      </c>
      <c r="F141">
        <v>86.946799999999996</v>
      </c>
      <c r="G141">
        <v>90.630065999999999</v>
      </c>
      <c r="H141">
        <v>95.233283999999998</v>
      </c>
      <c r="I141">
        <v>99.655608999999998</v>
      </c>
      <c r="J141">
        <v>104.159325</v>
      </c>
      <c r="K141">
        <v>108.770065</v>
      </c>
      <c r="L141">
        <v>113.536705</v>
      </c>
      <c r="M141">
        <v>118.47635699999999</v>
      </c>
      <c r="N141">
        <v>123.545029</v>
      </c>
      <c r="O141">
        <v>128.749863</v>
      </c>
      <c r="P141">
        <v>134.11024499999999</v>
      </c>
      <c r="Q141">
        <v>139.63436899999999</v>
      </c>
      <c r="R141">
        <v>145.33505199999999</v>
      </c>
      <c r="S141">
        <v>151.20924400000001</v>
      </c>
      <c r="T141">
        <v>157.25379899999999</v>
      </c>
      <c r="U141">
        <v>163.472748</v>
      </c>
      <c r="V141">
        <v>169.86566199999999</v>
      </c>
      <c r="W141">
        <v>176.44023100000001</v>
      </c>
      <c r="X141">
        <v>183.19603000000001</v>
      </c>
      <c r="Y141">
        <v>190.13841199999999</v>
      </c>
      <c r="Z141">
        <v>197.273788</v>
      </c>
      <c r="AA141">
        <v>204.60498000000001</v>
      </c>
      <c r="AB141">
        <v>212.134109</v>
      </c>
      <c r="AC141">
        <v>219.862762</v>
      </c>
      <c r="AD141">
        <v>227.79255699999999</v>
      </c>
      <c r="AE141">
        <v>235.92416399999999</v>
      </c>
      <c r="AF141">
        <v>244.25971999999999</v>
      </c>
      <c r="AG141" s="91">
        <v>4.1000000000000002E-2</v>
      </c>
    </row>
    <row r="142" spans="1:33">
      <c r="A142" t="s">
        <v>4080</v>
      </c>
      <c r="B142" t="s">
        <v>4608</v>
      </c>
      <c r="C142" t="s">
        <v>4609</v>
      </c>
      <c r="D142" t="s">
        <v>3966</v>
      </c>
      <c r="F142">
        <v>131.31431599999999</v>
      </c>
      <c r="G142">
        <v>136.33462499999999</v>
      </c>
      <c r="H142">
        <v>143.155609</v>
      </c>
      <c r="I142">
        <v>149.65213</v>
      </c>
      <c r="J142">
        <v>156.243561</v>
      </c>
      <c r="K142">
        <v>162.96942100000001</v>
      </c>
      <c r="L142">
        <v>169.906509</v>
      </c>
      <c r="M142">
        <v>177.08050499999999</v>
      </c>
      <c r="N142">
        <v>184.420334</v>
      </c>
      <c r="O142">
        <v>191.936386</v>
      </c>
      <c r="P142">
        <v>199.65799000000001</v>
      </c>
      <c r="Q142">
        <v>207.59639000000001</v>
      </c>
      <c r="R142">
        <v>215.770782</v>
      </c>
      <c r="S142">
        <v>224.175308</v>
      </c>
      <c r="T142">
        <v>232.803314</v>
      </c>
      <c r="U142">
        <v>241.65943899999999</v>
      </c>
      <c r="V142">
        <v>250.745499</v>
      </c>
      <c r="W142">
        <v>260.07034299999998</v>
      </c>
      <c r="X142">
        <v>269.63171399999999</v>
      </c>
      <c r="Y142">
        <v>279.43637100000001</v>
      </c>
      <c r="Z142">
        <v>289.49298099999999</v>
      </c>
      <c r="AA142">
        <v>299.80471799999998</v>
      </c>
      <c r="AB142">
        <v>310.373108</v>
      </c>
      <c r="AC142">
        <v>321.19833399999999</v>
      </c>
      <c r="AD142">
        <v>332.28131100000002</v>
      </c>
      <c r="AE142">
        <v>343.62204000000003</v>
      </c>
      <c r="AF142">
        <v>355.22219799999999</v>
      </c>
      <c r="AG142" s="91">
        <v>3.9E-2</v>
      </c>
    </row>
    <row r="143" spans="1:33">
      <c r="A143" t="s">
        <v>4083</v>
      </c>
      <c r="B143" t="s">
        <v>4610</v>
      </c>
      <c r="C143" t="s">
        <v>4611</v>
      </c>
      <c r="D143" t="s">
        <v>3966</v>
      </c>
      <c r="F143">
        <v>6.8316489999999996</v>
      </c>
      <c r="G143">
        <v>7.1554260000000003</v>
      </c>
      <c r="H143">
        <v>7.5254260000000004</v>
      </c>
      <c r="I143">
        <v>7.8844609999999999</v>
      </c>
      <c r="J143">
        <v>8.2516630000000006</v>
      </c>
      <c r="K143">
        <v>8.6290010000000006</v>
      </c>
      <c r="L143">
        <v>9.0201209999999996</v>
      </c>
      <c r="M143">
        <v>9.4263840000000005</v>
      </c>
      <c r="N143">
        <v>9.8446230000000003</v>
      </c>
      <c r="O143">
        <v>10.27542</v>
      </c>
      <c r="P143">
        <v>10.720305</v>
      </c>
      <c r="Q143">
        <v>11.17999</v>
      </c>
      <c r="R143">
        <v>11.655481999999999</v>
      </c>
      <c r="S143">
        <v>12.146635</v>
      </c>
      <c r="T143">
        <v>12.653316999999999</v>
      </c>
      <c r="U143">
        <v>13.175935000000001</v>
      </c>
      <c r="V143">
        <v>13.714297999999999</v>
      </c>
      <c r="W143">
        <v>14.269194000000001</v>
      </c>
      <c r="X143">
        <v>14.840680000000001</v>
      </c>
      <c r="Y143">
        <v>15.429266</v>
      </c>
      <c r="Z143">
        <v>16.035523999999999</v>
      </c>
      <c r="AA143">
        <v>16.659738999999998</v>
      </c>
      <c r="AB143">
        <v>17.302185000000001</v>
      </c>
      <c r="AC143">
        <v>17.963128999999999</v>
      </c>
      <c r="AD143">
        <v>18.642796000000001</v>
      </c>
      <c r="AE143">
        <v>19.341294999999999</v>
      </c>
      <c r="AF143">
        <v>20.058904999999999</v>
      </c>
      <c r="AG143" s="91">
        <v>4.2000000000000003E-2</v>
      </c>
    </row>
    <row r="144" spans="1:33">
      <c r="A144" t="s">
        <v>3956</v>
      </c>
      <c r="B144" t="s">
        <v>4612</v>
      </c>
      <c r="C144" t="s">
        <v>4613</v>
      </c>
      <c r="D144" t="s">
        <v>3966</v>
      </c>
      <c r="F144">
        <v>136.51760899999999</v>
      </c>
      <c r="G144">
        <v>132.90751599999999</v>
      </c>
      <c r="H144">
        <v>135.17517100000001</v>
      </c>
      <c r="I144">
        <v>138.185699</v>
      </c>
      <c r="J144">
        <v>141.49491900000001</v>
      </c>
      <c r="K144">
        <v>144.74092099999999</v>
      </c>
      <c r="L144">
        <v>147.92227199999999</v>
      </c>
      <c r="M144">
        <v>151.05413799999999</v>
      </c>
      <c r="N144">
        <v>154.14518699999999</v>
      </c>
      <c r="O144">
        <v>157.19809000000001</v>
      </c>
      <c r="P144">
        <v>160.20971700000001</v>
      </c>
      <c r="Q144">
        <v>163.177032</v>
      </c>
      <c r="R144">
        <v>166.097824</v>
      </c>
      <c r="S144">
        <v>168.97027600000001</v>
      </c>
      <c r="T144">
        <v>171.79118299999999</v>
      </c>
      <c r="U144">
        <v>174.556625</v>
      </c>
      <c r="V144">
        <v>177.25761399999999</v>
      </c>
      <c r="W144">
        <v>179.89335600000001</v>
      </c>
      <c r="X144">
        <v>182.461105</v>
      </c>
      <c r="Y144">
        <v>184.95674099999999</v>
      </c>
      <c r="Z144">
        <v>187.37617499999999</v>
      </c>
      <c r="AA144">
        <v>189.71572900000001</v>
      </c>
      <c r="AB144">
        <v>191.971497</v>
      </c>
      <c r="AC144">
        <v>194.13931299999999</v>
      </c>
      <c r="AD144">
        <v>196.21594200000001</v>
      </c>
      <c r="AE144">
        <v>198.19818100000001</v>
      </c>
      <c r="AF144">
        <v>200.082367</v>
      </c>
      <c r="AG144" s="91">
        <v>1.4999999999999999E-2</v>
      </c>
    </row>
    <row r="145" spans="1:33">
      <c r="A145" t="s">
        <v>4077</v>
      </c>
      <c r="B145" t="s">
        <v>4614</v>
      </c>
      <c r="C145" t="s">
        <v>4615</v>
      </c>
      <c r="D145" t="s">
        <v>3966</v>
      </c>
      <c r="F145">
        <v>73.535843</v>
      </c>
      <c r="G145">
        <v>73.544578999999999</v>
      </c>
      <c r="H145">
        <v>74.746375999999998</v>
      </c>
      <c r="I145">
        <v>76.298858999999993</v>
      </c>
      <c r="J145">
        <v>77.992378000000002</v>
      </c>
      <c r="K145">
        <v>79.656868000000003</v>
      </c>
      <c r="L145">
        <v>81.291740000000004</v>
      </c>
      <c r="M145">
        <v>82.904015000000001</v>
      </c>
      <c r="N145">
        <v>84.497619999999998</v>
      </c>
      <c r="O145">
        <v>86.073768999999999</v>
      </c>
      <c r="P145">
        <v>87.630973999999995</v>
      </c>
      <c r="Q145">
        <v>89.167770000000004</v>
      </c>
      <c r="R145">
        <v>90.682998999999995</v>
      </c>
      <c r="S145">
        <v>92.175765999999996</v>
      </c>
      <c r="T145">
        <v>93.644478000000007</v>
      </c>
      <c r="U145">
        <v>95.087112000000005</v>
      </c>
      <c r="V145">
        <v>96.497742000000002</v>
      </c>
      <c r="W145">
        <v>97.876579000000007</v>
      </c>
      <c r="X145">
        <v>99.221748000000005</v>
      </c>
      <c r="Y145">
        <v>100.53138</v>
      </c>
      <c r="Z145">
        <v>101.803673</v>
      </c>
      <c r="AA145">
        <v>103.036743</v>
      </c>
      <c r="AB145">
        <v>104.228966</v>
      </c>
      <c r="AC145">
        <v>105.378471</v>
      </c>
      <c r="AD145">
        <v>106.48362</v>
      </c>
      <c r="AE145">
        <v>107.54274700000001</v>
      </c>
      <c r="AF145">
        <v>108.554413</v>
      </c>
      <c r="AG145" s="91">
        <v>1.4999999999999999E-2</v>
      </c>
    </row>
    <row r="146" spans="1:33">
      <c r="A146" t="s">
        <v>4080</v>
      </c>
      <c r="B146" t="s">
        <v>4616</v>
      </c>
      <c r="C146" t="s">
        <v>4617</v>
      </c>
      <c r="D146" t="s">
        <v>3966</v>
      </c>
      <c r="F146">
        <v>56.117828000000003</v>
      </c>
      <c r="G146">
        <v>52.431319999999999</v>
      </c>
      <c r="H146">
        <v>53.385646999999999</v>
      </c>
      <c r="I146">
        <v>54.701168000000003</v>
      </c>
      <c r="J146">
        <v>56.161845999999997</v>
      </c>
      <c r="K146">
        <v>57.590857999999997</v>
      </c>
      <c r="L146">
        <v>58.987414999999999</v>
      </c>
      <c r="M146">
        <v>60.359070000000003</v>
      </c>
      <c r="N146">
        <v>61.710236000000002</v>
      </c>
      <c r="O146">
        <v>63.042191000000003</v>
      </c>
      <c r="P146">
        <v>64.353493</v>
      </c>
      <c r="Q146">
        <v>65.642677000000006</v>
      </c>
      <c r="R146">
        <v>66.908798000000004</v>
      </c>
      <c r="S146">
        <v>68.151024000000007</v>
      </c>
      <c r="T146">
        <v>69.367867000000004</v>
      </c>
      <c r="U146">
        <v>70.557602000000003</v>
      </c>
      <c r="V146">
        <v>71.717819000000006</v>
      </c>
      <c r="W146">
        <v>72.847412000000006</v>
      </c>
      <c r="X146">
        <v>73.945746999999997</v>
      </c>
      <c r="Y146">
        <v>75.010658000000006</v>
      </c>
      <c r="Z146">
        <v>76.040122999999994</v>
      </c>
      <c r="AA146">
        <v>77.032448000000002</v>
      </c>
      <c r="AB146">
        <v>77.985480999999993</v>
      </c>
      <c r="AC146">
        <v>78.897125000000003</v>
      </c>
      <c r="AD146">
        <v>79.765906999999999</v>
      </c>
      <c r="AE146">
        <v>80.590468999999999</v>
      </c>
      <c r="AF146">
        <v>81.368660000000006</v>
      </c>
      <c r="AG146" s="91">
        <v>1.4E-2</v>
      </c>
    </row>
    <row r="147" spans="1:33">
      <c r="A147" t="s">
        <v>4083</v>
      </c>
      <c r="B147" t="s">
        <v>4618</v>
      </c>
      <c r="C147" t="s">
        <v>4619</v>
      </c>
      <c r="D147" t="s">
        <v>3966</v>
      </c>
      <c r="F147">
        <v>6.8639380000000001</v>
      </c>
      <c r="G147">
        <v>6.9316319999999996</v>
      </c>
      <c r="H147">
        <v>7.0431350000000004</v>
      </c>
      <c r="I147">
        <v>7.1856780000000002</v>
      </c>
      <c r="J147">
        <v>7.3407049999999998</v>
      </c>
      <c r="K147">
        <v>7.4931970000000003</v>
      </c>
      <c r="L147">
        <v>7.6431019999999998</v>
      </c>
      <c r="M147">
        <v>7.7910360000000001</v>
      </c>
      <c r="N147">
        <v>7.9373389999999997</v>
      </c>
      <c r="O147">
        <v>8.0821199999999997</v>
      </c>
      <c r="P147">
        <v>8.2252460000000003</v>
      </c>
      <c r="Q147">
        <v>8.3665850000000006</v>
      </c>
      <c r="R147">
        <v>8.5060300000000009</v>
      </c>
      <c r="S147">
        <v>8.6435010000000005</v>
      </c>
      <c r="T147">
        <v>8.7788540000000008</v>
      </c>
      <c r="U147">
        <v>8.9119030000000006</v>
      </c>
      <c r="V147">
        <v>9.0420590000000001</v>
      </c>
      <c r="W147">
        <v>9.169359</v>
      </c>
      <c r="X147">
        <v>9.2936189999999996</v>
      </c>
      <c r="Y147">
        <v>9.4146780000000003</v>
      </c>
      <c r="Z147">
        <v>9.5323740000000008</v>
      </c>
      <c r="AA147">
        <v>9.6465409999999991</v>
      </c>
      <c r="AB147">
        <v>9.7570429999999995</v>
      </c>
      <c r="AC147">
        <v>9.8637160000000002</v>
      </c>
      <c r="AD147">
        <v>9.9664129999999993</v>
      </c>
      <c r="AE147">
        <v>10.064977000000001</v>
      </c>
      <c r="AF147">
        <v>10.159297</v>
      </c>
      <c r="AG147" s="91">
        <v>1.4999999999999999E-2</v>
      </c>
    </row>
    <row r="148" spans="1:33">
      <c r="A148" t="s">
        <v>4392</v>
      </c>
      <c r="B148" t="s">
        <v>4620</v>
      </c>
      <c r="C148" t="s">
        <v>4621</v>
      </c>
      <c r="D148" t="s">
        <v>3966</v>
      </c>
      <c r="F148">
        <v>225.72833299999999</v>
      </c>
      <c r="G148">
        <v>225.805969</v>
      </c>
      <c r="H148">
        <v>233.132431</v>
      </c>
      <c r="I148">
        <v>240.441833</v>
      </c>
      <c r="J148">
        <v>247.70794699999999</v>
      </c>
      <c r="K148">
        <v>255.044556</v>
      </c>
      <c r="L148">
        <v>262.49648999999999</v>
      </c>
      <c r="M148">
        <v>270.07488999999998</v>
      </c>
      <c r="N148">
        <v>277.786835</v>
      </c>
      <c r="O148">
        <v>285.63098100000002</v>
      </c>
      <c r="P148">
        <v>293.60537699999998</v>
      </c>
      <c r="Q148">
        <v>301.70101899999997</v>
      </c>
      <c r="R148">
        <v>309.91436800000002</v>
      </c>
      <c r="S148">
        <v>318.25787400000002</v>
      </c>
      <c r="T148">
        <v>326.73956299999998</v>
      </c>
      <c r="U148">
        <v>335.36563100000001</v>
      </c>
      <c r="V148">
        <v>344.12753300000003</v>
      </c>
      <c r="W148">
        <v>353.02172899999999</v>
      </c>
      <c r="X148">
        <v>362.050659</v>
      </c>
      <c r="Y148">
        <v>371.21697999999998</v>
      </c>
      <c r="Z148">
        <v>380.51953099999997</v>
      </c>
      <c r="AA148">
        <v>389.95986900000003</v>
      </c>
      <c r="AB148">
        <v>399.53704800000003</v>
      </c>
      <c r="AC148">
        <v>409.24920700000001</v>
      </c>
      <c r="AD148">
        <v>419.094696</v>
      </c>
      <c r="AE148">
        <v>429.073486</v>
      </c>
      <c r="AF148">
        <v>439.19454999999999</v>
      </c>
      <c r="AG148" s="91">
        <v>2.5999999999999999E-2</v>
      </c>
    </row>
    <row r="149" spans="1:33">
      <c r="A149" t="s">
        <v>4077</v>
      </c>
      <c r="B149" t="s">
        <v>4622</v>
      </c>
      <c r="C149" t="s">
        <v>4623</v>
      </c>
      <c r="D149" t="s">
        <v>3966</v>
      </c>
      <c r="F149">
        <v>136.104874</v>
      </c>
      <c r="G149">
        <v>136.98419200000001</v>
      </c>
      <c r="H149">
        <v>141.36958300000001</v>
      </c>
      <c r="I149">
        <v>145.71807899999999</v>
      </c>
      <c r="J149">
        <v>150.010696</v>
      </c>
      <c r="K149">
        <v>154.32934599999999</v>
      </c>
      <c r="L149">
        <v>158.70533800000001</v>
      </c>
      <c r="M149">
        <v>163.14634699999999</v>
      </c>
      <c r="N149">
        <v>167.65725699999999</v>
      </c>
      <c r="O149">
        <v>172.23699999999999</v>
      </c>
      <c r="P149">
        <v>176.883408</v>
      </c>
      <c r="Q149">
        <v>181.59030200000001</v>
      </c>
      <c r="R149">
        <v>186.35574299999999</v>
      </c>
      <c r="S149">
        <v>191.188705</v>
      </c>
      <c r="T149">
        <v>196.09399400000001</v>
      </c>
      <c r="U149">
        <v>201.075714</v>
      </c>
      <c r="V149">
        <v>206.128433</v>
      </c>
      <c r="W149">
        <v>211.24964900000001</v>
      </c>
      <c r="X149">
        <v>216.440338</v>
      </c>
      <c r="Y149">
        <v>221.70225500000001</v>
      </c>
      <c r="Z149">
        <v>227.03434799999999</v>
      </c>
      <c r="AA149">
        <v>232.43708799999999</v>
      </c>
      <c r="AB149">
        <v>237.909561</v>
      </c>
      <c r="AC149">
        <v>243.44949299999999</v>
      </c>
      <c r="AD149">
        <v>249.05564899999999</v>
      </c>
      <c r="AE149">
        <v>254.72860700000001</v>
      </c>
      <c r="AF149">
        <v>260.47341899999998</v>
      </c>
      <c r="AG149" s="91">
        <v>2.5000000000000001E-2</v>
      </c>
    </row>
    <row r="150" spans="1:33">
      <c r="A150" t="s">
        <v>4080</v>
      </c>
      <c r="B150" t="s">
        <v>4624</v>
      </c>
      <c r="C150" t="s">
        <v>4625</v>
      </c>
      <c r="D150" t="s">
        <v>3966</v>
      </c>
      <c r="F150">
        <v>83.166152999999994</v>
      </c>
      <c r="G150">
        <v>82.253112999999999</v>
      </c>
      <c r="H150">
        <v>84.988822999999996</v>
      </c>
      <c r="I150">
        <v>87.748328999999998</v>
      </c>
      <c r="J150">
        <v>90.525581000000003</v>
      </c>
      <c r="K150">
        <v>93.347426999999996</v>
      </c>
      <c r="L150">
        <v>96.225555</v>
      </c>
      <c r="M150">
        <v>99.163032999999999</v>
      </c>
      <c r="N150">
        <v>102.161697</v>
      </c>
      <c r="O150">
        <v>105.221329</v>
      </c>
      <c r="P150">
        <v>108.342422</v>
      </c>
      <c r="Q150">
        <v>111.522491</v>
      </c>
      <c r="R150">
        <v>114.759911</v>
      </c>
      <c r="S150">
        <v>118.057693</v>
      </c>
      <c r="T150">
        <v>121.418846</v>
      </c>
      <c r="U150">
        <v>124.845184</v>
      </c>
      <c r="V150">
        <v>128.333923</v>
      </c>
      <c r="W150">
        <v>131.88415499999999</v>
      </c>
      <c r="X150">
        <v>135.49733000000001</v>
      </c>
      <c r="Y150">
        <v>139.174286</v>
      </c>
      <c r="Z150">
        <v>142.91493199999999</v>
      </c>
      <c r="AA150">
        <v>146.72044399999999</v>
      </c>
      <c r="AB150">
        <v>150.59080499999999</v>
      </c>
      <c r="AC150">
        <v>154.526611</v>
      </c>
      <c r="AD150">
        <v>158.52757299999999</v>
      </c>
      <c r="AE150">
        <v>162.59309400000001</v>
      </c>
      <c r="AF150">
        <v>166.72673</v>
      </c>
      <c r="AG150" s="91">
        <v>2.7E-2</v>
      </c>
    </row>
    <row r="151" spans="1:33">
      <c r="A151" t="s">
        <v>4083</v>
      </c>
      <c r="B151" t="s">
        <v>4626</v>
      </c>
      <c r="C151" t="s">
        <v>4627</v>
      </c>
      <c r="D151" t="s">
        <v>3966</v>
      </c>
      <c r="F151">
        <v>6.4572950000000002</v>
      </c>
      <c r="G151">
        <v>6.5686640000000001</v>
      </c>
      <c r="H151">
        <v>6.7740309999999999</v>
      </c>
      <c r="I151">
        <v>6.975422</v>
      </c>
      <c r="J151">
        <v>7.1716699999999998</v>
      </c>
      <c r="K151">
        <v>7.3677760000000001</v>
      </c>
      <c r="L151">
        <v>7.5655809999999999</v>
      </c>
      <c r="M151">
        <v>7.7655289999999999</v>
      </c>
      <c r="N151">
        <v>7.9679070000000003</v>
      </c>
      <c r="O151">
        <v>8.1726430000000008</v>
      </c>
      <c r="P151">
        <v>8.3795439999999992</v>
      </c>
      <c r="Q151">
        <v>8.58826</v>
      </c>
      <c r="R151">
        <v>8.7987169999999999</v>
      </c>
      <c r="S151">
        <v>9.0114579999999993</v>
      </c>
      <c r="T151">
        <v>9.2267130000000002</v>
      </c>
      <c r="U151">
        <v>9.4447039999999998</v>
      </c>
      <c r="V151">
        <v>9.6651509999999998</v>
      </c>
      <c r="W151">
        <v>9.8879029999999997</v>
      </c>
      <c r="X151">
        <v>10.112970000000001</v>
      </c>
      <c r="Y151">
        <v>10.340441</v>
      </c>
      <c r="Z151">
        <v>10.570240999999999</v>
      </c>
      <c r="AA151">
        <v>10.802353999999999</v>
      </c>
      <c r="AB151">
        <v>11.036707</v>
      </c>
      <c r="AC151">
        <v>11.273096000000001</v>
      </c>
      <c r="AD151">
        <v>11.511441</v>
      </c>
      <c r="AE151">
        <v>11.751815000000001</v>
      </c>
      <c r="AF151">
        <v>11.994434</v>
      </c>
      <c r="AG151" s="91">
        <v>2.4E-2</v>
      </c>
    </row>
    <row r="152" spans="1:33">
      <c r="A152" t="s">
        <v>4206</v>
      </c>
      <c r="B152" t="s">
        <v>4628</v>
      </c>
      <c r="C152" t="s">
        <v>4629</v>
      </c>
      <c r="D152" t="s">
        <v>3966</v>
      </c>
      <c r="F152">
        <v>7025.9829099999997</v>
      </c>
      <c r="G152">
        <v>7122.2890619999998</v>
      </c>
      <c r="H152">
        <v>7385.1513670000004</v>
      </c>
      <c r="I152">
        <v>7638.9316410000001</v>
      </c>
      <c r="J152">
        <v>7888.4038090000004</v>
      </c>
      <c r="K152">
        <v>8139.5034180000002</v>
      </c>
      <c r="L152">
        <v>8393.6982420000004</v>
      </c>
      <c r="M152">
        <v>8648.4189449999994</v>
      </c>
      <c r="N152">
        <v>8911.9804690000001</v>
      </c>
      <c r="O152">
        <v>9182.3369139999995</v>
      </c>
      <c r="P152">
        <v>9456.4667969999991</v>
      </c>
      <c r="Q152">
        <v>9737.7744139999995</v>
      </c>
      <c r="R152">
        <v>10023.833008</v>
      </c>
      <c r="S152">
        <v>10316.053711</v>
      </c>
      <c r="T152">
        <v>10615.570312</v>
      </c>
      <c r="U152">
        <v>10920.227539</v>
      </c>
      <c r="V152">
        <v>11230.415039</v>
      </c>
      <c r="W152">
        <v>11545.672852</v>
      </c>
      <c r="X152">
        <v>11869.113281</v>
      </c>
      <c r="Y152">
        <v>12196.724609000001</v>
      </c>
      <c r="Z152">
        <v>12526.511719</v>
      </c>
      <c r="AA152">
        <v>12860.004883</v>
      </c>
      <c r="AB152">
        <v>13197.424805000001</v>
      </c>
      <c r="AC152">
        <v>13544.829102</v>
      </c>
      <c r="AD152">
        <v>13899.288086</v>
      </c>
      <c r="AE152">
        <v>14256.965819999999</v>
      </c>
      <c r="AF152">
        <v>14619.044921999999</v>
      </c>
      <c r="AG152" s="91">
        <v>2.9000000000000001E-2</v>
      </c>
    </row>
    <row r="153" spans="1:33">
      <c r="A153" t="s">
        <v>4209</v>
      </c>
      <c r="B153" t="s">
        <v>4630</v>
      </c>
      <c r="C153" t="s">
        <v>4631</v>
      </c>
      <c r="D153" t="s">
        <v>3966</v>
      </c>
      <c r="F153">
        <v>3671.1164549999999</v>
      </c>
      <c r="G153">
        <v>3760.9057619999999</v>
      </c>
      <c r="H153">
        <v>3902.7570799999999</v>
      </c>
      <c r="I153">
        <v>4038.7126459999999</v>
      </c>
      <c r="J153">
        <v>4172.0981449999999</v>
      </c>
      <c r="K153">
        <v>4306.5507809999999</v>
      </c>
      <c r="L153">
        <v>4442.4833980000003</v>
      </c>
      <c r="M153">
        <v>4578.3012699999999</v>
      </c>
      <c r="N153">
        <v>4719.3881840000004</v>
      </c>
      <c r="O153">
        <v>4864.3540039999998</v>
      </c>
      <c r="P153">
        <v>5011.2514650000003</v>
      </c>
      <c r="Q153">
        <v>5162.2978519999997</v>
      </c>
      <c r="R153">
        <v>5315.6669920000004</v>
      </c>
      <c r="S153">
        <v>5472.4252930000002</v>
      </c>
      <c r="T153">
        <v>5633.1777339999999</v>
      </c>
      <c r="U153">
        <v>5796.5327150000003</v>
      </c>
      <c r="V153">
        <v>5962.5322269999997</v>
      </c>
      <c r="W153">
        <v>6130.8696289999998</v>
      </c>
      <c r="X153">
        <v>6303.6796880000002</v>
      </c>
      <c r="Y153">
        <v>6478.3891599999997</v>
      </c>
      <c r="Z153">
        <v>6653.7749020000001</v>
      </c>
      <c r="AA153">
        <v>6830.8759769999997</v>
      </c>
      <c r="AB153">
        <v>7009.7553710000002</v>
      </c>
      <c r="AC153">
        <v>7194.2563479999999</v>
      </c>
      <c r="AD153">
        <v>7382.2973629999997</v>
      </c>
      <c r="AE153">
        <v>7571.2353519999997</v>
      </c>
      <c r="AF153">
        <v>7761.859375</v>
      </c>
      <c r="AG153" s="91">
        <v>2.9000000000000001E-2</v>
      </c>
    </row>
    <row r="154" spans="1:33">
      <c r="A154" t="s">
        <v>4212</v>
      </c>
      <c r="B154" t="s">
        <v>4632</v>
      </c>
      <c r="C154" t="s">
        <v>4633</v>
      </c>
      <c r="D154" t="s">
        <v>3966</v>
      </c>
      <c r="F154">
        <v>3053.2531739999999</v>
      </c>
      <c r="G154">
        <v>3051.999268</v>
      </c>
      <c r="H154">
        <v>3161.788086</v>
      </c>
      <c r="I154">
        <v>3268.7165530000002</v>
      </c>
      <c r="J154">
        <v>3374.0295409999999</v>
      </c>
      <c r="K154">
        <v>3479.6403810000002</v>
      </c>
      <c r="L154">
        <v>3586.7609859999998</v>
      </c>
      <c r="M154">
        <v>3694.5729980000001</v>
      </c>
      <c r="N154">
        <v>3805.4821780000002</v>
      </c>
      <c r="O154">
        <v>3918.9729000000002</v>
      </c>
      <c r="P154">
        <v>4034.1586910000001</v>
      </c>
      <c r="Q154">
        <v>4152.0126950000003</v>
      </c>
      <c r="R154">
        <v>4272.1108400000003</v>
      </c>
      <c r="S154">
        <v>4394.6972660000001</v>
      </c>
      <c r="T154">
        <v>4520.2421880000002</v>
      </c>
      <c r="U154">
        <v>4648.1201170000004</v>
      </c>
      <c r="V154">
        <v>4778.6835940000001</v>
      </c>
      <c r="W154">
        <v>4911.8085940000001</v>
      </c>
      <c r="X154">
        <v>5048.263672</v>
      </c>
      <c r="Y154">
        <v>5186.857422</v>
      </c>
      <c r="Z154">
        <v>5326.935547</v>
      </c>
      <c r="AA154">
        <v>5468.8862300000001</v>
      </c>
      <c r="AB154">
        <v>5612.8662109999996</v>
      </c>
      <c r="AC154">
        <v>5760.7138670000004</v>
      </c>
      <c r="AD154">
        <v>5911.7880859999996</v>
      </c>
      <c r="AE154">
        <v>6065.1552730000003</v>
      </c>
      <c r="AF154">
        <v>6221.1381840000004</v>
      </c>
      <c r="AG154" s="91">
        <v>2.8000000000000001E-2</v>
      </c>
    </row>
    <row r="155" spans="1:33">
      <c r="A155" t="s">
        <v>4035</v>
      </c>
      <c r="B155" t="s">
        <v>4634</v>
      </c>
      <c r="C155" t="s">
        <v>4635</v>
      </c>
      <c r="D155" t="s">
        <v>3966</v>
      </c>
      <c r="F155">
        <v>301.61242700000003</v>
      </c>
      <c r="G155">
        <v>309.38445999999999</v>
      </c>
      <c r="H155">
        <v>320.60607900000002</v>
      </c>
      <c r="I155">
        <v>331.50198399999999</v>
      </c>
      <c r="J155">
        <v>342.27648900000003</v>
      </c>
      <c r="K155">
        <v>353.31137100000001</v>
      </c>
      <c r="L155">
        <v>364.45333900000003</v>
      </c>
      <c r="M155">
        <v>375.54480000000001</v>
      </c>
      <c r="N155">
        <v>387.10955799999999</v>
      </c>
      <c r="O155">
        <v>399.00943000000001</v>
      </c>
      <c r="P155">
        <v>411.05587800000001</v>
      </c>
      <c r="Q155">
        <v>423.46508799999998</v>
      </c>
      <c r="R155">
        <v>436.05538899999999</v>
      </c>
      <c r="S155">
        <v>448.93179300000003</v>
      </c>
      <c r="T155">
        <v>462.15035999999998</v>
      </c>
      <c r="U155">
        <v>475.57394399999998</v>
      </c>
      <c r="V155">
        <v>489.19863900000001</v>
      </c>
      <c r="W155">
        <v>502.99496499999998</v>
      </c>
      <c r="X155">
        <v>517.17053199999998</v>
      </c>
      <c r="Y155">
        <v>531.47869900000001</v>
      </c>
      <c r="Z155">
        <v>545.80267300000003</v>
      </c>
      <c r="AA155">
        <v>560.24334699999997</v>
      </c>
      <c r="AB155">
        <v>574.80548099999999</v>
      </c>
      <c r="AC155">
        <v>589.85961899999995</v>
      </c>
      <c r="AD155">
        <v>605.202271</v>
      </c>
      <c r="AE155">
        <v>620.57318099999998</v>
      </c>
      <c r="AF155">
        <v>636.04693599999996</v>
      </c>
      <c r="AG155" s="91">
        <v>2.9000000000000001E-2</v>
      </c>
    </row>
    <row r="156" spans="1:33">
      <c r="A156" t="s">
        <v>4217</v>
      </c>
    </row>
    <row r="157" spans="1:33">
      <c r="A157" t="s">
        <v>3913</v>
      </c>
      <c r="B157" t="s">
        <v>4636</v>
      </c>
      <c r="C157" t="s">
        <v>4637</v>
      </c>
      <c r="D157" t="s">
        <v>333</v>
      </c>
      <c r="F157">
        <v>520.62988299999995</v>
      </c>
      <c r="G157">
        <v>433.98046900000003</v>
      </c>
      <c r="H157">
        <v>475.06411700000001</v>
      </c>
      <c r="I157">
        <v>468.64211999999998</v>
      </c>
      <c r="J157">
        <v>444.656677</v>
      </c>
      <c r="K157">
        <v>460.75589000000002</v>
      </c>
      <c r="L157">
        <v>445.53591899999998</v>
      </c>
      <c r="M157">
        <v>423.51995799999997</v>
      </c>
      <c r="N157">
        <v>443.403595</v>
      </c>
      <c r="O157">
        <v>453.90432700000002</v>
      </c>
      <c r="P157">
        <v>449.03823899999998</v>
      </c>
      <c r="Q157">
        <v>463.69042999999999</v>
      </c>
      <c r="R157">
        <v>467.63226300000002</v>
      </c>
      <c r="S157">
        <v>479.00531000000001</v>
      </c>
      <c r="T157">
        <v>493.70745799999997</v>
      </c>
      <c r="U157">
        <v>496.85668900000002</v>
      </c>
      <c r="V157">
        <v>500.33526599999999</v>
      </c>
      <c r="W157">
        <v>501.053406</v>
      </c>
      <c r="X157">
        <v>520.59216300000003</v>
      </c>
      <c r="Y157">
        <v>522.08398399999999</v>
      </c>
      <c r="Z157">
        <v>515.46691899999996</v>
      </c>
      <c r="AA157">
        <v>518.41473399999995</v>
      </c>
      <c r="AB157">
        <v>522.41021699999999</v>
      </c>
      <c r="AC157">
        <v>558.933716</v>
      </c>
      <c r="AD157">
        <v>580.52685499999995</v>
      </c>
      <c r="AE157">
        <v>580.38116500000001</v>
      </c>
      <c r="AF157">
        <v>586.29919400000006</v>
      </c>
      <c r="AG157" s="91">
        <v>5.0000000000000001E-3</v>
      </c>
    </row>
    <row r="158" spans="1:33">
      <c r="A158" t="s">
        <v>4077</v>
      </c>
      <c r="B158" t="s">
        <v>4638</v>
      </c>
      <c r="C158" t="s">
        <v>4639</v>
      </c>
      <c r="D158" t="s">
        <v>333</v>
      </c>
      <c r="F158">
        <v>285.98443600000002</v>
      </c>
      <c r="G158">
        <v>251.453934</v>
      </c>
      <c r="H158">
        <v>277.46118200000001</v>
      </c>
      <c r="I158">
        <v>274.41711400000003</v>
      </c>
      <c r="J158">
        <v>260.57345600000002</v>
      </c>
      <c r="K158">
        <v>270.70996100000002</v>
      </c>
      <c r="L158">
        <v>262.05465700000002</v>
      </c>
      <c r="M158">
        <v>249.49954199999999</v>
      </c>
      <c r="N158">
        <v>261.97949199999999</v>
      </c>
      <c r="O158">
        <v>268.665527</v>
      </c>
      <c r="P158">
        <v>266.16894500000001</v>
      </c>
      <c r="Q158">
        <v>275.29931599999998</v>
      </c>
      <c r="R158">
        <v>277.875</v>
      </c>
      <c r="S158">
        <v>284.80175800000001</v>
      </c>
      <c r="T158">
        <v>293.578125</v>
      </c>
      <c r="U158">
        <v>295.45605499999999</v>
      </c>
      <c r="V158">
        <v>297.45410199999998</v>
      </c>
      <c r="W158">
        <v>297.81835899999999</v>
      </c>
      <c r="X158">
        <v>309.51904300000001</v>
      </c>
      <c r="Y158">
        <v>310.273438</v>
      </c>
      <c r="Z158">
        <v>306.07324199999999</v>
      </c>
      <c r="AA158">
        <v>307.55688500000002</v>
      </c>
      <c r="AB158">
        <v>309.60247800000002</v>
      </c>
      <c r="AC158">
        <v>331.03653000000003</v>
      </c>
      <c r="AD158">
        <v>343.43554699999999</v>
      </c>
      <c r="AE158">
        <v>342.80566399999998</v>
      </c>
      <c r="AF158">
        <v>345.83251999999999</v>
      </c>
      <c r="AG158" s="91">
        <v>7.0000000000000001E-3</v>
      </c>
    </row>
    <row r="159" spans="1:33">
      <c r="A159" t="s">
        <v>4080</v>
      </c>
      <c r="B159" t="s">
        <v>4640</v>
      </c>
      <c r="C159" t="s">
        <v>4641</v>
      </c>
      <c r="D159" t="s">
        <v>333</v>
      </c>
      <c r="F159">
        <v>126.6567</v>
      </c>
      <c r="G159">
        <v>84.905181999999996</v>
      </c>
      <c r="H159">
        <v>89.174109999999999</v>
      </c>
      <c r="I159">
        <v>86.394919999999999</v>
      </c>
      <c r="J159">
        <v>81.657088999999999</v>
      </c>
      <c r="K159">
        <v>82.391388000000006</v>
      </c>
      <c r="L159">
        <v>78.507874000000001</v>
      </c>
      <c r="M159">
        <v>73.415672000000001</v>
      </c>
      <c r="N159">
        <v>74.235991999999996</v>
      </c>
      <c r="O159">
        <v>73.744415000000004</v>
      </c>
      <c r="P159">
        <v>71.155417999999997</v>
      </c>
      <c r="Q159">
        <v>71.585937999999999</v>
      </c>
      <c r="R159">
        <v>70.850020999999998</v>
      </c>
      <c r="S159">
        <v>71.563643999999996</v>
      </c>
      <c r="T159">
        <v>73.163773000000006</v>
      </c>
      <c r="U159">
        <v>73.350098000000003</v>
      </c>
      <c r="V159">
        <v>73.948302999999996</v>
      </c>
      <c r="W159">
        <v>74.338065999999998</v>
      </c>
      <c r="X159">
        <v>77.591919000000004</v>
      </c>
      <c r="Y159">
        <v>78.577613999999997</v>
      </c>
      <c r="Z159">
        <v>78.702545000000001</v>
      </c>
      <c r="AA159">
        <v>80.368354999999994</v>
      </c>
      <c r="AB159">
        <v>82.336044000000001</v>
      </c>
      <c r="AC159">
        <v>89.077370000000002</v>
      </c>
      <c r="AD159">
        <v>93.752646999999996</v>
      </c>
      <c r="AE159">
        <v>95.401443</v>
      </c>
      <c r="AF159">
        <v>97.927368000000001</v>
      </c>
      <c r="AG159" s="91">
        <v>-0.01</v>
      </c>
    </row>
    <row r="160" spans="1:33">
      <c r="A160" t="s">
        <v>4083</v>
      </c>
      <c r="B160" t="s">
        <v>4642</v>
      </c>
      <c r="C160" t="s">
        <v>4643</v>
      </c>
      <c r="D160" t="s">
        <v>333</v>
      </c>
      <c r="F160">
        <v>107.98877</v>
      </c>
      <c r="G160">
        <v>97.621337999999994</v>
      </c>
      <c r="H160">
        <v>108.428833</v>
      </c>
      <c r="I160">
        <v>107.830078</v>
      </c>
      <c r="J160">
        <v>102.426147</v>
      </c>
      <c r="K160">
        <v>107.65454099999999</v>
      </c>
      <c r="L160">
        <v>104.973389</v>
      </c>
      <c r="M160">
        <v>100.604736</v>
      </c>
      <c r="N160">
        <v>107.18810999999999</v>
      </c>
      <c r="O160">
        <v>111.49438499999999</v>
      </c>
      <c r="P160">
        <v>111.71386699999999</v>
      </c>
      <c r="Q160">
        <v>116.805176</v>
      </c>
      <c r="R160">
        <v>118.90722700000001</v>
      </c>
      <c r="S160">
        <v>122.639893</v>
      </c>
      <c r="T160">
        <v>126.965576</v>
      </c>
      <c r="U160">
        <v>128.05053699999999</v>
      </c>
      <c r="V160">
        <v>128.932861</v>
      </c>
      <c r="W160">
        <v>128.896973</v>
      </c>
      <c r="X160">
        <v>133.481201</v>
      </c>
      <c r="Y160">
        <v>133.23291</v>
      </c>
      <c r="Z160">
        <v>130.69116199999999</v>
      </c>
      <c r="AA160">
        <v>130.48950199999999</v>
      </c>
      <c r="AB160">
        <v>130.47167999999999</v>
      </c>
      <c r="AC160">
        <v>138.81982400000001</v>
      </c>
      <c r="AD160">
        <v>143.33862300000001</v>
      </c>
      <c r="AE160">
        <v>142.174072</v>
      </c>
      <c r="AF160">
        <v>142.53930700000001</v>
      </c>
      <c r="AG160" s="91">
        <v>1.0999999999999999E-2</v>
      </c>
    </row>
    <row r="161" spans="1:33">
      <c r="A161" t="s">
        <v>3917</v>
      </c>
      <c r="B161" t="s">
        <v>4644</v>
      </c>
      <c r="C161" t="s">
        <v>4645</v>
      </c>
      <c r="D161" t="s">
        <v>333</v>
      </c>
      <c r="F161">
        <v>67.953529000000003</v>
      </c>
      <c r="G161">
        <v>74.382857999999999</v>
      </c>
      <c r="H161">
        <v>52.820174999999999</v>
      </c>
      <c r="I161">
        <v>52.816794999999999</v>
      </c>
      <c r="J161">
        <v>55.772506999999997</v>
      </c>
      <c r="K161">
        <v>56.447716</v>
      </c>
      <c r="L161">
        <v>57.671889999999998</v>
      </c>
      <c r="M161">
        <v>59.054290999999999</v>
      </c>
      <c r="N161">
        <v>59.838196000000003</v>
      </c>
      <c r="O161">
        <v>60.384331000000003</v>
      </c>
      <c r="P161">
        <v>61.013137999999998</v>
      </c>
      <c r="Q161">
        <v>61.743637</v>
      </c>
      <c r="R161">
        <v>62.477950999999997</v>
      </c>
      <c r="S161">
        <v>63.304488999999997</v>
      </c>
      <c r="T161">
        <v>64.229263000000003</v>
      </c>
      <c r="U161">
        <v>65.244750999999994</v>
      </c>
      <c r="V161">
        <v>66.220534999999998</v>
      </c>
      <c r="W161">
        <v>67.311385999999999</v>
      </c>
      <c r="X161">
        <v>68.663100999999997</v>
      </c>
      <c r="Y161">
        <v>69.990250000000003</v>
      </c>
      <c r="Z161">
        <v>71.336440999999994</v>
      </c>
      <c r="AA161">
        <v>72.615875000000003</v>
      </c>
      <c r="AB161">
        <v>74.015518</v>
      </c>
      <c r="AC161">
        <v>75.506698999999998</v>
      </c>
      <c r="AD161">
        <v>76.989638999999997</v>
      </c>
      <c r="AE161">
        <v>78.547470000000004</v>
      </c>
      <c r="AF161">
        <v>80.072922000000005</v>
      </c>
      <c r="AG161" s="91">
        <v>6.0000000000000001E-3</v>
      </c>
    </row>
    <row r="162" spans="1:33">
      <c r="A162" t="s">
        <v>4077</v>
      </c>
      <c r="B162" t="s">
        <v>4646</v>
      </c>
      <c r="C162" t="s">
        <v>4647</v>
      </c>
      <c r="D162" t="s">
        <v>333</v>
      </c>
      <c r="F162">
        <v>16.922930000000001</v>
      </c>
      <c r="G162">
        <v>20.367187999999999</v>
      </c>
      <c r="H162">
        <v>21.354523</v>
      </c>
      <c r="I162">
        <v>21.558502000000001</v>
      </c>
      <c r="J162">
        <v>22.923096000000001</v>
      </c>
      <c r="K162">
        <v>23.288788</v>
      </c>
      <c r="L162">
        <v>24.631499999999999</v>
      </c>
      <c r="M162">
        <v>25.035339</v>
      </c>
      <c r="N162">
        <v>25.207550000000001</v>
      </c>
      <c r="O162">
        <v>25.493957999999999</v>
      </c>
      <c r="P162">
        <v>25.808776999999999</v>
      </c>
      <c r="Q162">
        <v>26.158446999999999</v>
      </c>
      <c r="R162">
        <v>26.527312999999999</v>
      </c>
      <c r="S162">
        <v>26.928528</v>
      </c>
      <c r="T162">
        <v>27.364349000000001</v>
      </c>
      <c r="U162">
        <v>27.866302000000001</v>
      </c>
      <c r="V162">
        <v>28.379332999999999</v>
      </c>
      <c r="W162">
        <v>28.941832999999999</v>
      </c>
      <c r="X162">
        <v>29.513123</v>
      </c>
      <c r="Y162">
        <v>30.082885999999998</v>
      </c>
      <c r="Z162">
        <v>30.635131999999999</v>
      </c>
      <c r="AA162">
        <v>31.161560000000001</v>
      </c>
      <c r="AB162">
        <v>31.717345999999999</v>
      </c>
      <c r="AC162">
        <v>32.276488999999998</v>
      </c>
      <c r="AD162">
        <v>32.809142999999999</v>
      </c>
      <c r="AE162">
        <v>33.346558000000002</v>
      </c>
      <c r="AF162">
        <v>33.846252</v>
      </c>
      <c r="AG162" s="91">
        <v>2.7E-2</v>
      </c>
    </row>
    <row r="163" spans="1:33">
      <c r="A163" t="s">
        <v>4080</v>
      </c>
      <c r="B163" t="s">
        <v>4648</v>
      </c>
      <c r="C163" t="s">
        <v>4649</v>
      </c>
      <c r="D163" t="s">
        <v>333</v>
      </c>
      <c r="F163">
        <v>10.306296</v>
      </c>
      <c r="G163">
        <v>7.2837740000000002</v>
      </c>
      <c r="H163">
        <v>7.3379669999999999</v>
      </c>
      <c r="I163">
        <v>7.485519</v>
      </c>
      <c r="J163">
        <v>8.1928099999999997</v>
      </c>
      <c r="K163">
        <v>8.4356840000000002</v>
      </c>
      <c r="L163">
        <v>8.5302889999999998</v>
      </c>
      <c r="M163">
        <v>9.4522399999999998</v>
      </c>
      <c r="N163">
        <v>9.9992149999999995</v>
      </c>
      <c r="O163">
        <v>10.092148</v>
      </c>
      <c r="P163">
        <v>10.204146</v>
      </c>
      <c r="Q163">
        <v>10.346161</v>
      </c>
      <c r="R163">
        <v>10.489641000000001</v>
      </c>
      <c r="S163">
        <v>10.655559999999999</v>
      </c>
      <c r="T163">
        <v>10.827715</v>
      </c>
      <c r="U163">
        <v>11.032287</v>
      </c>
      <c r="V163">
        <v>11.226307</v>
      </c>
      <c r="W163">
        <v>11.441390999999999</v>
      </c>
      <c r="X163">
        <v>11.669662000000001</v>
      </c>
      <c r="Y163">
        <v>11.912582</v>
      </c>
      <c r="Z163">
        <v>12.166611</v>
      </c>
      <c r="AA163">
        <v>12.428284</v>
      </c>
      <c r="AB163">
        <v>12.707133000000001</v>
      </c>
      <c r="AC163">
        <v>13.015809000000001</v>
      </c>
      <c r="AD163">
        <v>13.319748000000001</v>
      </c>
      <c r="AE163">
        <v>13.632034000000001</v>
      </c>
      <c r="AF163">
        <v>13.944504</v>
      </c>
      <c r="AG163" s="91">
        <v>1.2E-2</v>
      </c>
    </row>
    <row r="164" spans="1:33">
      <c r="A164" t="s">
        <v>4083</v>
      </c>
      <c r="B164" t="s">
        <v>4650</v>
      </c>
      <c r="C164" t="s">
        <v>4651</v>
      </c>
      <c r="D164" t="s">
        <v>333</v>
      </c>
      <c r="F164">
        <v>40.724303999999997</v>
      </c>
      <c r="G164">
        <v>46.731895000000002</v>
      </c>
      <c r="H164">
        <v>24.127686000000001</v>
      </c>
      <c r="I164">
        <v>23.772773999999998</v>
      </c>
      <c r="J164">
        <v>24.656600999999998</v>
      </c>
      <c r="K164">
        <v>24.723246</v>
      </c>
      <c r="L164">
        <v>24.510100999999999</v>
      </c>
      <c r="M164">
        <v>24.566711000000002</v>
      </c>
      <c r="N164">
        <v>24.631430000000002</v>
      </c>
      <c r="O164">
        <v>24.798224999999999</v>
      </c>
      <c r="P164">
        <v>25.000214</v>
      </c>
      <c r="Q164">
        <v>25.239028999999999</v>
      </c>
      <c r="R164">
        <v>25.460999000000001</v>
      </c>
      <c r="S164">
        <v>25.720400000000001</v>
      </c>
      <c r="T164">
        <v>26.037201</v>
      </c>
      <c r="U164">
        <v>26.346160999999999</v>
      </c>
      <c r="V164">
        <v>26.614899000000001</v>
      </c>
      <c r="W164">
        <v>26.928162</v>
      </c>
      <c r="X164">
        <v>27.480315999999998</v>
      </c>
      <c r="Y164">
        <v>27.994781</v>
      </c>
      <c r="Z164">
        <v>28.534697999999999</v>
      </c>
      <c r="AA164">
        <v>29.026031</v>
      </c>
      <c r="AB164">
        <v>29.591034000000001</v>
      </c>
      <c r="AC164">
        <v>30.214400999999999</v>
      </c>
      <c r="AD164">
        <v>30.860745999999999</v>
      </c>
      <c r="AE164">
        <v>31.568878000000002</v>
      </c>
      <c r="AF164">
        <v>32.282165999999997</v>
      </c>
      <c r="AG164" s="91">
        <v>-8.9999999999999993E-3</v>
      </c>
    </row>
    <row r="165" spans="1:33">
      <c r="A165" t="s">
        <v>4362</v>
      </c>
      <c r="B165" t="s">
        <v>4652</v>
      </c>
      <c r="C165" t="s">
        <v>4653</v>
      </c>
      <c r="D165" t="s">
        <v>333</v>
      </c>
      <c r="F165">
        <v>26.557766000000001</v>
      </c>
      <c r="G165">
        <v>28.583897</v>
      </c>
      <c r="H165">
        <v>31.784264</v>
      </c>
      <c r="I165">
        <v>32.443469999999998</v>
      </c>
      <c r="J165">
        <v>34.015011000000001</v>
      </c>
      <c r="K165">
        <v>34.937733000000001</v>
      </c>
      <c r="L165">
        <v>35.426369000000001</v>
      </c>
      <c r="M165">
        <v>36.476565999999998</v>
      </c>
      <c r="N165">
        <v>37.715214000000003</v>
      </c>
      <c r="O165">
        <v>39.075726000000003</v>
      </c>
      <c r="P165">
        <v>40.482723</v>
      </c>
      <c r="Q165">
        <v>41.973376999999999</v>
      </c>
      <c r="R165">
        <v>43.543785</v>
      </c>
      <c r="S165">
        <v>45.188873000000001</v>
      </c>
      <c r="T165">
        <v>46.899169999999998</v>
      </c>
      <c r="U165">
        <v>48.639263</v>
      </c>
      <c r="V165">
        <v>50.4086</v>
      </c>
      <c r="W165">
        <v>52.217086999999999</v>
      </c>
      <c r="X165">
        <v>54.045105</v>
      </c>
      <c r="Y165">
        <v>55.854179000000002</v>
      </c>
      <c r="Z165">
        <v>57.687083999999999</v>
      </c>
      <c r="AA165">
        <v>59.496139999999997</v>
      </c>
      <c r="AB165">
        <v>61.27552</v>
      </c>
      <c r="AC165">
        <v>63.054760000000002</v>
      </c>
      <c r="AD165">
        <v>64.826301999999998</v>
      </c>
      <c r="AE165">
        <v>66.569182999999995</v>
      </c>
      <c r="AF165">
        <v>68.335632000000004</v>
      </c>
      <c r="AG165" s="91">
        <v>3.6999999999999998E-2</v>
      </c>
    </row>
    <row r="166" spans="1:33">
      <c r="A166" t="s">
        <v>4077</v>
      </c>
      <c r="B166" t="s">
        <v>4654</v>
      </c>
      <c r="C166" t="s">
        <v>4655</v>
      </c>
      <c r="D166" t="s">
        <v>333</v>
      </c>
      <c r="F166">
        <v>17.408660999999999</v>
      </c>
      <c r="G166">
        <v>18.841857999999998</v>
      </c>
      <c r="H166">
        <v>21.553374999999999</v>
      </c>
      <c r="I166">
        <v>22.006271000000002</v>
      </c>
      <c r="J166">
        <v>22.417525999999999</v>
      </c>
      <c r="K166">
        <v>23.073270999999998</v>
      </c>
      <c r="L166">
        <v>23.476641000000001</v>
      </c>
      <c r="M166">
        <v>24.286384999999999</v>
      </c>
      <c r="N166">
        <v>25.237601999999999</v>
      </c>
      <c r="O166">
        <v>26.283124999999998</v>
      </c>
      <c r="P166">
        <v>27.387433999999999</v>
      </c>
      <c r="Q166">
        <v>28.562248</v>
      </c>
      <c r="R166">
        <v>29.802727000000001</v>
      </c>
      <c r="S166">
        <v>31.103176000000001</v>
      </c>
      <c r="T166">
        <v>32.455387000000002</v>
      </c>
      <c r="U166">
        <v>33.829388000000002</v>
      </c>
      <c r="V166">
        <v>35.214233</v>
      </c>
      <c r="W166">
        <v>36.619259</v>
      </c>
      <c r="X166">
        <v>38.031112999999998</v>
      </c>
      <c r="Y166">
        <v>39.437260000000002</v>
      </c>
      <c r="Z166">
        <v>40.847168000000003</v>
      </c>
      <c r="AA166">
        <v>42.216369999999998</v>
      </c>
      <c r="AB166">
        <v>43.546387000000003</v>
      </c>
      <c r="AC166">
        <v>44.858826000000001</v>
      </c>
      <c r="AD166">
        <v>46.145873999999999</v>
      </c>
      <c r="AE166">
        <v>47.386046999999998</v>
      </c>
      <c r="AF166">
        <v>48.606873</v>
      </c>
      <c r="AG166" s="91">
        <v>0.04</v>
      </c>
    </row>
    <row r="167" spans="1:33">
      <c r="A167" t="s">
        <v>4080</v>
      </c>
      <c r="B167" t="s">
        <v>4656</v>
      </c>
      <c r="C167" t="s">
        <v>4657</v>
      </c>
      <c r="D167" t="s">
        <v>333</v>
      </c>
      <c r="F167">
        <v>1.7627900000000001</v>
      </c>
      <c r="G167">
        <v>2.2088730000000001</v>
      </c>
      <c r="H167">
        <v>2.2346509999999999</v>
      </c>
      <c r="I167">
        <v>2.1886109999999999</v>
      </c>
      <c r="J167">
        <v>2.141804</v>
      </c>
      <c r="K167">
        <v>2.1227939999999998</v>
      </c>
      <c r="L167">
        <v>2.0919050000000001</v>
      </c>
      <c r="M167">
        <v>2.1038139999999999</v>
      </c>
      <c r="N167">
        <v>2.1323669999999999</v>
      </c>
      <c r="O167">
        <v>2.175338</v>
      </c>
      <c r="P167">
        <v>2.2296420000000001</v>
      </c>
      <c r="Q167">
        <v>2.2954970000000001</v>
      </c>
      <c r="R167">
        <v>2.3717169999999999</v>
      </c>
      <c r="S167">
        <v>2.4568840000000001</v>
      </c>
      <c r="T167">
        <v>2.5495320000000001</v>
      </c>
      <c r="U167">
        <v>2.6459869999999999</v>
      </c>
      <c r="V167">
        <v>2.7454540000000001</v>
      </c>
      <c r="W167">
        <v>2.8464849999999999</v>
      </c>
      <c r="X167">
        <v>2.9394529999999999</v>
      </c>
      <c r="Y167">
        <v>3.0281389999999999</v>
      </c>
      <c r="Z167">
        <v>3.1181760000000001</v>
      </c>
      <c r="AA167">
        <v>3.2062819999999999</v>
      </c>
      <c r="AB167">
        <v>3.2882440000000002</v>
      </c>
      <c r="AC167">
        <v>3.3659780000000001</v>
      </c>
      <c r="AD167">
        <v>3.4356610000000001</v>
      </c>
      <c r="AE167">
        <v>3.5057109999999998</v>
      </c>
      <c r="AF167">
        <v>3.578697</v>
      </c>
      <c r="AG167" s="91">
        <v>2.8000000000000001E-2</v>
      </c>
    </row>
    <row r="168" spans="1:33">
      <c r="A168" t="s">
        <v>4083</v>
      </c>
      <c r="B168" t="s">
        <v>4658</v>
      </c>
      <c r="C168" t="s">
        <v>4659</v>
      </c>
      <c r="D168" t="s">
        <v>333</v>
      </c>
      <c r="F168">
        <v>7.3863139999999996</v>
      </c>
      <c r="G168">
        <v>7.5331650000000003</v>
      </c>
      <c r="H168">
        <v>7.9962390000000001</v>
      </c>
      <c r="I168">
        <v>8.2485890000000008</v>
      </c>
      <c r="J168">
        <v>9.4556810000000002</v>
      </c>
      <c r="K168">
        <v>9.7416689999999999</v>
      </c>
      <c r="L168">
        <v>9.8578209999999995</v>
      </c>
      <c r="M168">
        <v>10.086368999999999</v>
      </c>
      <c r="N168">
        <v>10.345245</v>
      </c>
      <c r="O168">
        <v>10.617264</v>
      </c>
      <c r="P168">
        <v>10.865646</v>
      </c>
      <c r="Q168">
        <v>11.115631</v>
      </c>
      <c r="R168">
        <v>11.369339</v>
      </c>
      <c r="S168">
        <v>11.628814999999999</v>
      </c>
      <c r="T168">
        <v>11.894247999999999</v>
      </c>
      <c r="U168">
        <v>12.163891</v>
      </c>
      <c r="V168">
        <v>12.448914</v>
      </c>
      <c r="W168">
        <v>12.751343</v>
      </c>
      <c r="X168">
        <v>13.074539</v>
      </c>
      <c r="Y168">
        <v>13.388779</v>
      </c>
      <c r="Z168">
        <v>13.721741</v>
      </c>
      <c r="AA168">
        <v>14.073486000000001</v>
      </c>
      <c r="AB168">
        <v>14.440887</v>
      </c>
      <c r="AC168">
        <v>14.829955999999999</v>
      </c>
      <c r="AD168">
        <v>15.244766</v>
      </c>
      <c r="AE168">
        <v>15.677426000000001</v>
      </c>
      <c r="AF168">
        <v>16.150062999999999</v>
      </c>
      <c r="AG168" s="91">
        <v>3.1E-2</v>
      </c>
    </row>
    <row r="169" spans="1:33">
      <c r="A169" t="s">
        <v>4365</v>
      </c>
      <c r="B169" t="s">
        <v>4660</v>
      </c>
      <c r="C169" t="s">
        <v>4661</v>
      </c>
      <c r="D169" t="s">
        <v>333</v>
      </c>
      <c r="F169">
        <v>163.286789</v>
      </c>
      <c r="G169">
        <v>286.76901199999998</v>
      </c>
      <c r="H169">
        <v>313.17236300000002</v>
      </c>
      <c r="I169">
        <v>324.34777800000001</v>
      </c>
      <c r="J169">
        <v>335.47668499999997</v>
      </c>
      <c r="K169">
        <v>358.18756100000002</v>
      </c>
      <c r="L169">
        <v>363.81100500000002</v>
      </c>
      <c r="M169">
        <v>373.22500600000001</v>
      </c>
      <c r="N169">
        <v>382.99279799999999</v>
      </c>
      <c r="O169">
        <v>393.70156900000001</v>
      </c>
      <c r="P169">
        <v>404.52465799999999</v>
      </c>
      <c r="Q169">
        <v>414.980591</v>
      </c>
      <c r="R169">
        <v>425.74353000000002</v>
      </c>
      <c r="S169">
        <v>435.88378899999998</v>
      </c>
      <c r="T169">
        <v>447.02578699999998</v>
      </c>
      <c r="U169">
        <v>462.57043499999997</v>
      </c>
      <c r="V169">
        <v>470.948486</v>
      </c>
      <c r="W169">
        <v>479.06863399999997</v>
      </c>
      <c r="X169">
        <v>487.32806399999998</v>
      </c>
      <c r="Y169">
        <v>495.29534899999999</v>
      </c>
      <c r="Z169">
        <v>502.91668700000002</v>
      </c>
      <c r="AA169">
        <v>510.290009</v>
      </c>
      <c r="AB169">
        <v>517.75830099999996</v>
      </c>
      <c r="AC169">
        <v>525.09558100000004</v>
      </c>
      <c r="AD169">
        <v>532.26507600000002</v>
      </c>
      <c r="AE169">
        <v>539.58569299999999</v>
      </c>
      <c r="AF169">
        <v>547.16339100000005</v>
      </c>
      <c r="AG169" s="91">
        <v>4.8000000000000001E-2</v>
      </c>
    </row>
    <row r="170" spans="1:33">
      <c r="A170" t="s">
        <v>4077</v>
      </c>
      <c r="B170" t="s">
        <v>4662</v>
      </c>
      <c r="C170" t="s">
        <v>4663</v>
      </c>
      <c r="D170" t="s">
        <v>333</v>
      </c>
      <c r="F170">
        <v>65.728194999999999</v>
      </c>
      <c r="G170">
        <v>182.61532600000001</v>
      </c>
      <c r="H170">
        <v>197.36596700000001</v>
      </c>
      <c r="I170">
        <v>204.98608400000001</v>
      </c>
      <c r="J170">
        <v>212.554688</v>
      </c>
      <c r="K170">
        <v>220.07763700000001</v>
      </c>
      <c r="L170">
        <v>223.25805700000001</v>
      </c>
      <c r="M170">
        <v>230.17285200000001</v>
      </c>
      <c r="N170">
        <v>237.22558599999999</v>
      </c>
      <c r="O170">
        <v>244.561035</v>
      </c>
      <c r="P170">
        <v>251.76757799999999</v>
      </c>
      <c r="Q170">
        <v>258.53125</v>
      </c>
      <c r="R170">
        <v>265.125</v>
      </c>
      <c r="S170">
        <v>271.15332000000001</v>
      </c>
      <c r="T170">
        <v>278.16162100000003</v>
      </c>
      <c r="U170">
        <v>289.459473</v>
      </c>
      <c r="V170">
        <v>293.4375</v>
      </c>
      <c r="W170">
        <v>297.20654300000001</v>
      </c>
      <c r="X170">
        <v>301.00585899999999</v>
      </c>
      <c r="Y170">
        <v>304.64892600000002</v>
      </c>
      <c r="Z170">
        <v>308.13232399999998</v>
      </c>
      <c r="AA170">
        <v>311.52880900000002</v>
      </c>
      <c r="AB170">
        <v>315.08056599999998</v>
      </c>
      <c r="AC170">
        <v>318.70800800000001</v>
      </c>
      <c r="AD170">
        <v>322.40332000000001</v>
      </c>
      <c r="AE170">
        <v>326.36621100000002</v>
      </c>
      <c r="AF170">
        <v>330.64160199999998</v>
      </c>
      <c r="AG170" s="91">
        <v>6.4000000000000001E-2</v>
      </c>
    </row>
    <row r="171" spans="1:33">
      <c r="A171" t="s">
        <v>4080</v>
      </c>
      <c r="B171" t="s">
        <v>4664</v>
      </c>
      <c r="C171" t="s">
        <v>4665</v>
      </c>
      <c r="D171" t="s">
        <v>333</v>
      </c>
      <c r="F171">
        <v>20.364135999999998</v>
      </c>
      <c r="G171">
        <v>40.035888999999997</v>
      </c>
      <c r="H171">
        <v>49.242798000000001</v>
      </c>
      <c r="I171">
        <v>51.040283000000002</v>
      </c>
      <c r="J171">
        <v>52.847168000000003</v>
      </c>
      <c r="K171">
        <v>66.267769000000001</v>
      </c>
      <c r="L171">
        <v>68.413910000000001</v>
      </c>
      <c r="M171">
        <v>69.237578999999997</v>
      </c>
      <c r="N171">
        <v>70.101439999999997</v>
      </c>
      <c r="O171">
        <v>71.391884000000005</v>
      </c>
      <c r="P171">
        <v>72.837761</v>
      </c>
      <c r="Q171">
        <v>74.376114000000001</v>
      </c>
      <c r="R171">
        <v>76.300545</v>
      </c>
      <c r="S171">
        <v>78.225837999999996</v>
      </c>
      <c r="T171">
        <v>80.218665999999999</v>
      </c>
      <c r="U171">
        <v>82.265991</v>
      </c>
      <c r="V171">
        <v>84.456558000000001</v>
      </c>
      <c r="W171">
        <v>86.601226999999994</v>
      </c>
      <c r="X171">
        <v>88.797539</v>
      </c>
      <c r="Y171">
        <v>90.869452999999993</v>
      </c>
      <c r="Z171">
        <v>92.787307999999996</v>
      </c>
      <c r="AA171">
        <v>94.563568000000004</v>
      </c>
      <c r="AB171">
        <v>96.231842</v>
      </c>
      <c r="AC171">
        <v>97.697165999999996</v>
      </c>
      <c r="AD171">
        <v>98.953682000000001</v>
      </c>
      <c r="AE171">
        <v>100.075928</v>
      </c>
      <c r="AF171">
        <v>101.132637</v>
      </c>
      <c r="AG171" s="91">
        <v>6.4000000000000001E-2</v>
      </c>
    </row>
    <row r="172" spans="1:33">
      <c r="A172" t="s">
        <v>4083</v>
      </c>
      <c r="B172" t="s">
        <v>4666</v>
      </c>
      <c r="C172" t="s">
        <v>4667</v>
      </c>
      <c r="D172" t="s">
        <v>333</v>
      </c>
      <c r="F172">
        <v>77.194457999999997</v>
      </c>
      <c r="G172">
        <v>64.117797999999993</v>
      </c>
      <c r="H172">
        <v>66.563598999999996</v>
      </c>
      <c r="I172">
        <v>68.321410999999998</v>
      </c>
      <c r="J172">
        <v>70.074828999999994</v>
      </c>
      <c r="K172">
        <v>71.842162999999999</v>
      </c>
      <c r="L172">
        <v>72.139037999999999</v>
      </c>
      <c r="M172">
        <v>73.814575000000005</v>
      </c>
      <c r="N172">
        <v>75.665771000000007</v>
      </c>
      <c r="O172">
        <v>77.748656999999994</v>
      </c>
      <c r="P172">
        <v>79.919312000000005</v>
      </c>
      <c r="Q172">
        <v>82.073241999999993</v>
      </c>
      <c r="R172">
        <v>84.317993000000001</v>
      </c>
      <c r="S172">
        <v>86.504638999999997</v>
      </c>
      <c r="T172">
        <v>88.645508000000007</v>
      </c>
      <c r="U172">
        <v>90.844971000000001</v>
      </c>
      <c r="V172">
        <v>93.054443000000006</v>
      </c>
      <c r="W172">
        <v>95.260863999999998</v>
      </c>
      <c r="X172">
        <v>97.524658000000002</v>
      </c>
      <c r="Y172">
        <v>99.776978</v>
      </c>
      <c r="Z172">
        <v>101.99706999999999</v>
      </c>
      <c r="AA172">
        <v>104.197632</v>
      </c>
      <c r="AB172">
        <v>106.44592299999999</v>
      </c>
      <c r="AC172">
        <v>108.69043000000001</v>
      </c>
      <c r="AD172">
        <v>110.908081</v>
      </c>
      <c r="AE172">
        <v>113.14355500000001</v>
      </c>
      <c r="AF172">
        <v>115.38916</v>
      </c>
      <c r="AG172" s="91">
        <v>1.6E-2</v>
      </c>
    </row>
    <row r="173" spans="1:33">
      <c r="A173" t="s">
        <v>3926</v>
      </c>
      <c r="B173" t="s">
        <v>4668</v>
      </c>
      <c r="C173" t="s">
        <v>4669</v>
      </c>
      <c r="D173" t="s">
        <v>333</v>
      </c>
      <c r="F173">
        <v>46.108635</v>
      </c>
      <c r="G173">
        <v>11.789963</v>
      </c>
      <c r="H173">
        <v>19.906883000000001</v>
      </c>
      <c r="I173">
        <v>20.830887000000001</v>
      </c>
      <c r="J173">
        <v>20.560486000000001</v>
      </c>
      <c r="K173">
        <v>20.976050999999998</v>
      </c>
      <c r="L173">
        <v>20.963303</v>
      </c>
      <c r="M173">
        <v>21.434813999999999</v>
      </c>
      <c r="N173">
        <v>22.488464</v>
      </c>
      <c r="O173">
        <v>23.456924000000001</v>
      </c>
      <c r="P173">
        <v>24.221976999999999</v>
      </c>
      <c r="Q173">
        <v>25.036567999999999</v>
      </c>
      <c r="R173">
        <v>25.969973</v>
      </c>
      <c r="S173">
        <v>27.035173</v>
      </c>
      <c r="T173">
        <v>28.010909999999999</v>
      </c>
      <c r="U173">
        <v>28.867180000000001</v>
      </c>
      <c r="V173">
        <v>29.844002</v>
      </c>
      <c r="W173">
        <v>30.785727999999999</v>
      </c>
      <c r="X173">
        <v>32.764313000000001</v>
      </c>
      <c r="Y173">
        <v>33.569938999999998</v>
      </c>
      <c r="Z173">
        <v>34.142349000000003</v>
      </c>
      <c r="AA173">
        <v>34.774932999999997</v>
      </c>
      <c r="AB173">
        <v>35.282639000000003</v>
      </c>
      <c r="AC173">
        <v>35.589011999999997</v>
      </c>
      <c r="AD173">
        <v>35.701515000000001</v>
      </c>
      <c r="AE173">
        <v>35.656714999999998</v>
      </c>
      <c r="AF173">
        <v>35.735756000000002</v>
      </c>
      <c r="AG173" s="91">
        <v>-0.01</v>
      </c>
    </row>
    <row r="174" spans="1:33">
      <c r="A174" t="s">
        <v>4077</v>
      </c>
      <c r="B174" t="s">
        <v>4670</v>
      </c>
      <c r="C174" t="s">
        <v>4671</v>
      </c>
      <c r="D174" t="s">
        <v>333</v>
      </c>
      <c r="F174">
        <v>1.8047709999999999</v>
      </c>
      <c r="G174">
        <v>6.7129820000000002</v>
      </c>
      <c r="H174">
        <v>7.2505490000000004</v>
      </c>
      <c r="I174">
        <v>7.64621</v>
      </c>
      <c r="J174">
        <v>7.8644410000000002</v>
      </c>
      <c r="K174">
        <v>8.2343139999999995</v>
      </c>
      <c r="L174">
        <v>8.4675899999999995</v>
      </c>
      <c r="M174">
        <v>8.8986509999999992</v>
      </c>
      <c r="N174">
        <v>9.4466549999999998</v>
      </c>
      <c r="O174">
        <v>9.9853520000000007</v>
      </c>
      <c r="P174">
        <v>10.480041999999999</v>
      </c>
      <c r="Q174">
        <v>10.964935000000001</v>
      </c>
      <c r="R174">
        <v>11.501818</v>
      </c>
      <c r="S174">
        <v>11.982912000000001</v>
      </c>
      <c r="T174">
        <v>12.393134999999999</v>
      </c>
      <c r="U174">
        <v>12.732642</v>
      </c>
      <c r="V174">
        <v>13.018921000000001</v>
      </c>
      <c r="W174">
        <v>13.241272</v>
      </c>
      <c r="X174">
        <v>13.495604999999999</v>
      </c>
      <c r="Y174">
        <v>13.638855</v>
      </c>
      <c r="Z174">
        <v>13.708954</v>
      </c>
      <c r="AA174">
        <v>13.746551999999999</v>
      </c>
      <c r="AB174">
        <v>13.737152</v>
      </c>
      <c r="AC174">
        <v>13.680878</v>
      </c>
      <c r="AD174">
        <v>13.584503</v>
      </c>
      <c r="AE174">
        <v>13.458740000000001</v>
      </c>
      <c r="AF174">
        <v>13.35318</v>
      </c>
      <c r="AG174" s="91">
        <v>0.08</v>
      </c>
    </row>
    <row r="175" spans="1:33">
      <c r="A175" t="s">
        <v>4080</v>
      </c>
      <c r="B175" t="s">
        <v>4672</v>
      </c>
      <c r="C175" t="s">
        <v>4673</v>
      </c>
      <c r="D175" t="s">
        <v>333</v>
      </c>
      <c r="F175">
        <v>44.303863999999997</v>
      </c>
      <c r="G175">
        <v>1.476227</v>
      </c>
      <c r="H175">
        <v>9.0852660000000007</v>
      </c>
      <c r="I175">
        <v>9.4823299999999993</v>
      </c>
      <c r="J175">
        <v>8.9247130000000006</v>
      </c>
      <c r="K175">
        <v>8.8601679999999998</v>
      </c>
      <c r="L175">
        <v>8.5756530000000009</v>
      </c>
      <c r="M175">
        <v>8.5011290000000006</v>
      </c>
      <c r="N175">
        <v>8.858765</v>
      </c>
      <c r="O175">
        <v>9.1476749999999996</v>
      </c>
      <c r="P175">
        <v>9.2944340000000008</v>
      </c>
      <c r="Q175">
        <v>9.503876</v>
      </c>
      <c r="R175">
        <v>9.7794489999999996</v>
      </c>
      <c r="S175">
        <v>10.235687</v>
      </c>
      <c r="T175">
        <v>10.682525999999999</v>
      </c>
      <c r="U175">
        <v>11.093781</v>
      </c>
      <c r="V175">
        <v>11.682494999999999</v>
      </c>
      <c r="W175">
        <v>12.306457999999999</v>
      </c>
      <c r="X175">
        <v>13.944274999999999</v>
      </c>
      <c r="Y175">
        <v>14.528136999999999</v>
      </c>
      <c r="Z175">
        <v>14.964752000000001</v>
      </c>
      <c r="AA175">
        <v>15.49649</v>
      </c>
      <c r="AB175">
        <v>15.962921</v>
      </c>
      <c r="AC175">
        <v>16.290619</v>
      </c>
      <c r="AD175">
        <v>16.480713000000002</v>
      </c>
      <c r="AE175">
        <v>16.557494999999999</v>
      </c>
      <c r="AF175">
        <v>16.732361000000001</v>
      </c>
      <c r="AG175" s="91">
        <v>-3.6999999999999998E-2</v>
      </c>
    </row>
    <row r="176" spans="1:33">
      <c r="A176" t="s">
        <v>4083</v>
      </c>
      <c r="B176" t="s">
        <v>4674</v>
      </c>
      <c r="C176" t="s">
        <v>4675</v>
      </c>
      <c r="D176" t="s">
        <v>333</v>
      </c>
      <c r="F176">
        <v>0</v>
      </c>
      <c r="G176">
        <v>3.6007539999999998</v>
      </c>
      <c r="H176">
        <v>3.5710679999999999</v>
      </c>
      <c r="I176">
        <v>3.7023470000000001</v>
      </c>
      <c r="J176">
        <v>3.7713320000000001</v>
      </c>
      <c r="K176">
        <v>3.8815689999999998</v>
      </c>
      <c r="L176">
        <v>3.9200590000000002</v>
      </c>
      <c r="M176">
        <v>4.0350339999999996</v>
      </c>
      <c r="N176">
        <v>4.1830439999999998</v>
      </c>
      <c r="O176">
        <v>4.3238979999999998</v>
      </c>
      <c r="P176">
        <v>4.4475020000000001</v>
      </c>
      <c r="Q176">
        <v>4.5677570000000003</v>
      </c>
      <c r="R176">
        <v>4.6887049999999997</v>
      </c>
      <c r="S176">
        <v>4.8165740000000001</v>
      </c>
      <c r="T176">
        <v>4.9352489999999998</v>
      </c>
      <c r="U176">
        <v>5.040756</v>
      </c>
      <c r="V176">
        <v>5.1425859999999997</v>
      </c>
      <c r="W176">
        <v>5.2379990000000003</v>
      </c>
      <c r="X176">
        <v>5.3244319999999998</v>
      </c>
      <c r="Y176">
        <v>5.402946</v>
      </c>
      <c r="Z176">
        <v>5.4686430000000001</v>
      </c>
      <c r="AA176">
        <v>5.5318909999999999</v>
      </c>
      <c r="AB176">
        <v>5.5825649999999998</v>
      </c>
      <c r="AC176">
        <v>5.6175160000000002</v>
      </c>
      <c r="AD176">
        <v>5.6362990000000002</v>
      </c>
      <c r="AE176">
        <v>5.6404800000000002</v>
      </c>
      <c r="AF176">
        <v>5.6502150000000002</v>
      </c>
      <c r="AG176" t="s">
        <v>549</v>
      </c>
    </row>
    <row r="177" spans="1:33">
      <c r="A177" t="s">
        <v>3929</v>
      </c>
      <c r="B177" t="s">
        <v>4676</v>
      </c>
      <c r="C177" t="s">
        <v>4677</v>
      </c>
      <c r="D177" t="s">
        <v>333</v>
      </c>
      <c r="F177">
        <v>34.605949000000003</v>
      </c>
      <c r="G177">
        <v>33.751865000000002</v>
      </c>
      <c r="H177">
        <v>44.242972999999999</v>
      </c>
      <c r="I177">
        <v>45.734969999999997</v>
      </c>
      <c r="J177">
        <v>47.148972000000001</v>
      </c>
      <c r="K177">
        <v>47.957413000000003</v>
      </c>
      <c r="L177">
        <v>48.234031999999999</v>
      </c>
      <c r="M177">
        <v>49.347031000000001</v>
      </c>
      <c r="N177">
        <v>50.289703000000003</v>
      </c>
      <c r="O177">
        <v>51.136108</v>
      </c>
      <c r="P177">
        <v>52.259262</v>
      </c>
      <c r="Q177">
        <v>53.354019000000001</v>
      </c>
      <c r="R177">
        <v>53.972946</v>
      </c>
      <c r="S177">
        <v>54.622771999999998</v>
      </c>
      <c r="T177">
        <v>54.708632999999999</v>
      </c>
      <c r="U177">
        <v>55.149185000000003</v>
      </c>
      <c r="V177">
        <v>55.610458000000001</v>
      </c>
      <c r="W177">
        <v>56.205643000000002</v>
      </c>
      <c r="X177">
        <v>56.813643999999996</v>
      </c>
      <c r="Y177">
        <v>57.479233000000001</v>
      </c>
      <c r="Z177">
        <v>58.192352</v>
      </c>
      <c r="AA177">
        <v>59.756134000000003</v>
      </c>
      <c r="AB177">
        <v>60.521835000000003</v>
      </c>
      <c r="AC177">
        <v>61.236190999999998</v>
      </c>
      <c r="AD177">
        <v>62.051498000000002</v>
      </c>
      <c r="AE177">
        <v>62.959000000000003</v>
      </c>
      <c r="AF177">
        <v>63.950394000000003</v>
      </c>
      <c r="AG177" s="91">
        <v>2.4E-2</v>
      </c>
    </row>
    <row r="178" spans="1:33">
      <c r="A178" t="s">
        <v>4077</v>
      </c>
      <c r="B178" t="s">
        <v>4678</v>
      </c>
      <c r="C178" t="s">
        <v>4679</v>
      </c>
      <c r="D178" t="s">
        <v>333</v>
      </c>
      <c r="F178">
        <v>18.321746999999998</v>
      </c>
      <c r="G178">
        <v>14.802325</v>
      </c>
      <c r="H178">
        <v>18.808655000000002</v>
      </c>
      <c r="I178">
        <v>19.718658000000001</v>
      </c>
      <c r="J178">
        <v>20.588104000000001</v>
      </c>
      <c r="K178">
        <v>21.173003999999999</v>
      </c>
      <c r="L178">
        <v>21.521056999999999</v>
      </c>
      <c r="M178">
        <v>22.240784000000001</v>
      </c>
      <c r="N178">
        <v>22.855530000000002</v>
      </c>
      <c r="O178">
        <v>23.402283000000001</v>
      </c>
      <c r="P178">
        <v>24.201599000000002</v>
      </c>
      <c r="Q178">
        <v>25.093719</v>
      </c>
      <c r="R178">
        <v>25.406524999999998</v>
      </c>
      <c r="S178">
        <v>25.720184</v>
      </c>
      <c r="T178">
        <v>25.734985000000002</v>
      </c>
      <c r="U178">
        <v>25.916138</v>
      </c>
      <c r="V178">
        <v>26.091460999999999</v>
      </c>
      <c r="W178">
        <v>26.319305</v>
      </c>
      <c r="X178">
        <v>26.537903</v>
      </c>
      <c r="Y178">
        <v>26.780425999999999</v>
      </c>
      <c r="Z178">
        <v>27.002929999999999</v>
      </c>
      <c r="AA178">
        <v>27.232513000000001</v>
      </c>
      <c r="AB178">
        <v>27.487518000000001</v>
      </c>
      <c r="AC178">
        <v>27.779357999999998</v>
      </c>
      <c r="AD178">
        <v>28.116882</v>
      </c>
      <c r="AE178">
        <v>28.499573000000002</v>
      </c>
      <c r="AF178">
        <v>28.927979000000001</v>
      </c>
      <c r="AG178" s="91">
        <v>1.7999999999999999E-2</v>
      </c>
    </row>
    <row r="179" spans="1:33">
      <c r="A179" t="s">
        <v>4080</v>
      </c>
      <c r="B179" t="s">
        <v>4680</v>
      </c>
      <c r="C179" t="s">
        <v>4681</v>
      </c>
      <c r="D179" t="s">
        <v>333</v>
      </c>
      <c r="F179">
        <v>6.7281719999999998</v>
      </c>
      <c r="G179">
        <v>0.843445</v>
      </c>
      <c r="H179">
        <v>5.3548200000000001</v>
      </c>
      <c r="I179">
        <v>5.6553500000000003</v>
      </c>
      <c r="J179">
        <v>5.9956509999999996</v>
      </c>
      <c r="K179">
        <v>6.2580720000000003</v>
      </c>
      <c r="L179">
        <v>6.403435</v>
      </c>
      <c r="M179">
        <v>6.6898960000000001</v>
      </c>
      <c r="N179">
        <v>6.9726869999999996</v>
      </c>
      <c r="O179">
        <v>7.2542720000000003</v>
      </c>
      <c r="P179">
        <v>7.53688</v>
      </c>
      <c r="Q179">
        <v>7.8034520000000001</v>
      </c>
      <c r="R179">
        <v>8.0759740000000004</v>
      </c>
      <c r="S179">
        <v>8.3441159999999996</v>
      </c>
      <c r="T179">
        <v>8.579269</v>
      </c>
      <c r="U179">
        <v>8.8295440000000003</v>
      </c>
      <c r="V179">
        <v>9.0795139999999996</v>
      </c>
      <c r="W179">
        <v>9.3362879999999997</v>
      </c>
      <c r="X179">
        <v>9.597092</v>
      </c>
      <c r="Y179">
        <v>9.8659820000000007</v>
      </c>
      <c r="Z179">
        <v>10.143768</v>
      </c>
      <c r="AA179">
        <v>11.030609</v>
      </c>
      <c r="AB179">
        <v>11.366165000000001</v>
      </c>
      <c r="AC179">
        <v>11.583878</v>
      </c>
      <c r="AD179">
        <v>11.821182</v>
      </c>
      <c r="AE179">
        <v>12.070999</v>
      </c>
      <c r="AF179">
        <v>12.325974</v>
      </c>
      <c r="AG179" s="91">
        <v>2.4E-2</v>
      </c>
    </row>
    <row r="180" spans="1:33">
      <c r="A180" t="s">
        <v>4083</v>
      </c>
      <c r="B180" t="s">
        <v>4682</v>
      </c>
      <c r="C180" t="s">
        <v>4683</v>
      </c>
      <c r="D180" t="s">
        <v>333</v>
      </c>
      <c r="F180">
        <v>9.5560299999999998</v>
      </c>
      <c r="G180">
        <v>18.106093999999999</v>
      </c>
      <c r="H180">
        <v>20.079498000000001</v>
      </c>
      <c r="I180">
        <v>20.360962000000001</v>
      </c>
      <c r="J180">
        <v>20.565215999999999</v>
      </c>
      <c r="K180">
        <v>20.526337000000002</v>
      </c>
      <c r="L180">
        <v>20.309539999999998</v>
      </c>
      <c r="M180">
        <v>20.416350999999999</v>
      </c>
      <c r="N180">
        <v>20.461487000000002</v>
      </c>
      <c r="O180">
        <v>20.479552999999999</v>
      </c>
      <c r="P180">
        <v>20.520782000000001</v>
      </c>
      <c r="Q180">
        <v>20.456848000000001</v>
      </c>
      <c r="R180">
        <v>20.490448000000001</v>
      </c>
      <c r="S180">
        <v>20.558471999999998</v>
      </c>
      <c r="T180">
        <v>20.394379000000001</v>
      </c>
      <c r="U180">
        <v>20.403503000000001</v>
      </c>
      <c r="V180">
        <v>20.439484</v>
      </c>
      <c r="W180">
        <v>20.550049000000001</v>
      </c>
      <c r="X180">
        <v>20.678650000000001</v>
      </c>
      <c r="Y180">
        <v>20.832825</v>
      </c>
      <c r="Z180">
        <v>21.045653999999999</v>
      </c>
      <c r="AA180">
        <v>21.493010999999999</v>
      </c>
      <c r="AB180">
        <v>21.668151999999999</v>
      </c>
      <c r="AC180">
        <v>21.872955000000001</v>
      </c>
      <c r="AD180">
        <v>22.113434000000002</v>
      </c>
      <c r="AE180">
        <v>22.388428000000001</v>
      </c>
      <c r="AF180">
        <v>22.696442000000001</v>
      </c>
      <c r="AG180" s="91">
        <v>3.4000000000000002E-2</v>
      </c>
    </row>
    <row r="181" spans="1:33">
      <c r="A181" t="s">
        <v>3932</v>
      </c>
      <c r="B181" t="s">
        <v>4684</v>
      </c>
      <c r="C181" t="s">
        <v>4685</v>
      </c>
      <c r="D181" t="s">
        <v>333</v>
      </c>
      <c r="F181">
        <v>43.084499000000001</v>
      </c>
      <c r="G181">
        <v>7.2758409999999998</v>
      </c>
      <c r="H181">
        <v>29.789082000000001</v>
      </c>
      <c r="I181">
        <v>30.198889000000001</v>
      </c>
      <c r="J181">
        <v>32.275641999999998</v>
      </c>
      <c r="K181">
        <v>33.170639000000001</v>
      </c>
      <c r="L181">
        <v>33.786278000000003</v>
      </c>
      <c r="M181">
        <v>33.964320999999998</v>
      </c>
      <c r="N181">
        <v>34.026328999999997</v>
      </c>
      <c r="O181">
        <v>34.243293999999999</v>
      </c>
      <c r="P181">
        <v>34.307651999999997</v>
      </c>
      <c r="Q181">
        <v>34.326476999999997</v>
      </c>
      <c r="R181">
        <v>35.060668999999997</v>
      </c>
      <c r="S181">
        <v>34.735382000000001</v>
      </c>
      <c r="T181">
        <v>35.008648000000001</v>
      </c>
      <c r="U181">
        <v>34.965324000000003</v>
      </c>
      <c r="V181">
        <v>35.610290999999997</v>
      </c>
      <c r="W181">
        <v>36.499405000000003</v>
      </c>
      <c r="X181">
        <v>36.582970000000003</v>
      </c>
      <c r="Y181">
        <v>36.153892999999997</v>
      </c>
      <c r="Z181">
        <v>34.946072000000001</v>
      </c>
      <c r="AA181">
        <v>33.195698</v>
      </c>
      <c r="AB181">
        <v>32.132781999999999</v>
      </c>
      <c r="AC181">
        <v>31.682784999999999</v>
      </c>
      <c r="AD181">
        <v>32.097014999999999</v>
      </c>
      <c r="AE181">
        <v>33.338768000000002</v>
      </c>
      <c r="AF181">
        <v>34.252453000000003</v>
      </c>
      <c r="AG181" s="91">
        <v>-8.9999999999999993E-3</v>
      </c>
    </row>
    <row r="182" spans="1:33">
      <c r="A182" t="s">
        <v>4077</v>
      </c>
      <c r="B182" t="s">
        <v>4686</v>
      </c>
      <c r="C182" t="s">
        <v>4687</v>
      </c>
      <c r="D182" t="s">
        <v>333</v>
      </c>
      <c r="F182">
        <v>6.2283299999999997</v>
      </c>
      <c r="G182">
        <v>5.1383970000000003</v>
      </c>
      <c r="H182">
        <v>13.900726000000001</v>
      </c>
      <c r="I182">
        <v>14.182648</v>
      </c>
      <c r="J182">
        <v>14.523163</v>
      </c>
      <c r="K182">
        <v>14.986205999999999</v>
      </c>
      <c r="L182">
        <v>15.336959999999999</v>
      </c>
      <c r="M182">
        <v>15.534698000000001</v>
      </c>
      <c r="N182">
        <v>15.673569000000001</v>
      </c>
      <c r="O182">
        <v>15.86322</v>
      </c>
      <c r="P182">
        <v>15.959808000000001</v>
      </c>
      <c r="Q182">
        <v>16.004486</v>
      </c>
      <c r="R182">
        <v>16.289733999999999</v>
      </c>
      <c r="S182">
        <v>16.125183</v>
      </c>
      <c r="T182">
        <v>16.159148999999999</v>
      </c>
      <c r="U182">
        <v>16.046173</v>
      </c>
      <c r="V182">
        <v>16.187836000000001</v>
      </c>
      <c r="W182">
        <v>16.405304000000001</v>
      </c>
      <c r="X182">
        <v>16.30603</v>
      </c>
      <c r="Y182">
        <v>15.989990000000001</v>
      </c>
      <c r="Z182">
        <v>15.384857</v>
      </c>
      <c r="AA182">
        <v>14.627991</v>
      </c>
      <c r="AB182">
        <v>14.191742</v>
      </c>
      <c r="AC182">
        <v>13.924408</v>
      </c>
      <c r="AD182">
        <v>14.025359999999999</v>
      </c>
      <c r="AE182">
        <v>14.46524</v>
      </c>
      <c r="AF182">
        <v>14.799042</v>
      </c>
      <c r="AG182" s="91">
        <v>3.4000000000000002E-2</v>
      </c>
    </row>
    <row r="183" spans="1:33">
      <c r="A183" t="s">
        <v>4080</v>
      </c>
      <c r="B183" t="s">
        <v>4688</v>
      </c>
      <c r="C183" t="s">
        <v>4689</v>
      </c>
      <c r="D183" t="s">
        <v>333</v>
      </c>
      <c r="F183">
        <v>36.478931000000003</v>
      </c>
      <c r="G183">
        <v>1.9480440000000001</v>
      </c>
      <c r="H183">
        <v>15.493546</v>
      </c>
      <c r="I183">
        <v>15.615738</v>
      </c>
      <c r="J183">
        <v>17.346537000000001</v>
      </c>
      <c r="K183">
        <v>17.769310000000001</v>
      </c>
      <c r="L183">
        <v>18.028687000000001</v>
      </c>
      <c r="M183">
        <v>18.006057999999999</v>
      </c>
      <c r="N183">
        <v>17.927261000000001</v>
      </c>
      <c r="O183">
        <v>17.950589999999998</v>
      </c>
      <c r="P183">
        <v>17.916086</v>
      </c>
      <c r="Q183">
        <v>17.888439000000002</v>
      </c>
      <c r="R183">
        <v>18.328140000000001</v>
      </c>
      <c r="S183">
        <v>18.169439000000001</v>
      </c>
      <c r="T183">
        <v>18.404692000000001</v>
      </c>
      <c r="U183">
        <v>18.473358000000001</v>
      </c>
      <c r="V183">
        <v>18.968222000000001</v>
      </c>
      <c r="W183">
        <v>19.628805</v>
      </c>
      <c r="X183">
        <v>19.808617000000002</v>
      </c>
      <c r="Y183">
        <v>19.698191000000001</v>
      </c>
      <c r="Z183">
        <v>19.106085</v>
      </c>
      <c r="AA183">
        <v>18.129726000000002</v>
      </c>
      <c r="AB183">
        <v>17.513407000000001</v>
      </c>
      <c r="AC183">
        <v>17.333818000000001</v>
      </c>
      <c r="AD183">
        <v>17.641199</v>
      </c>
      <c r="AE183">
        <v>18.428923000000001</v>
      </c>
      <c r="AF183">
        <v>18.99823</v>
      </c>
      <c r="AG183" s="91">
        <v>-2.5000000000000001E-2</v>
      </c>
    </row>
    <row r="184" spans="1:33">
      <c r="A184" t="s">
        <v>4083</v>
      </c>
      <c r="B184" t="s">
        <v>4690</v>
      </c>
      <c r="C184" t="s">
        <v>4691</v>
      </c>
      <c r="D184" t="s">
        <v>333</v>
      </c>
      <c r="F184">
        <v>0.37724000000000002</v>
      </c>
      <c r="G184">
        <v>0.18940000000000001</v>
      </c>
      <c r="H184">
        <v>0.39480900000000002</v>
      </c>
      <c r="I184">
        <v>0.40050400000000003</v>
      </c>
      <c r="J184">
        <v>0.405943</v>
      </c>
      <c r="K184">
        <v>0.41512199999999999</v>
      </c>
      <c r="L184">
        <v>0.42063200000000001</v>
      </c>
      <c r="M184">
        <v>0.423564</v>
      </c>
      <c r="N184">
        <v>0.42550100000000002</v>
      </c>
      <c r="O184">
        <v>0.429483</v>
      </c>
      <c r="P184">
        <v>0.43175799999999998</v>
      </c>
      <c r="Q184">
        <v>0.43355199999999999</v>
      </c>
      <c r="R184">
        <v>0.44279499999999999</v>
      </c>
      <c r="S184">
        <v>0.44075900000000001</v>
      </c>
      <c r="T184">
        <v>0.44480399999999998</v>
      </c>
      <c r="U184">
        <v>0.44579099999999999</v>
      </c>
      <c r="V184">
        <v>0.454231</v>
      </c>
      <c r="W184">
        <v>0.46529599999999999</v>
      </c>
      <c r="X184">
        <v>0.46832099999999999</v>
      </c>
      <c r="Y184">
        <v>0.46571299999999999</v>
      </c>
      <c r="Z184">
        <v>0.455127</v>
      </c>
      <c r="AA184">
        <v>0.43798100000000001</v>
      </c>
      <c r="AB184">
        <v>0.42763499999999999</v>
      </c>
      <c r="AC184">
        <v>0.42455999999999999</v>
      </c>
      <c r="AD184">
        <v>0.43045800000000001</v>
      </c>
      <c r="AE184">
        <v>0.44460100000000002</v>
      </c>
      <c r="AF184">
        <v>0.45518199999999998</v>
      </c>
      <c r="AG184" s="91">
        <v>7.0000000000000001E-3</v>
      </c>
    </row>
    <row r="185" spans="1:33">
      <c r="A185" t="s">
        <v>3935</v>
      </c>
      <c r="B185" t="s">
        <v>4692</v>
      </c>
      <c r="C185" t="s">
        <v>4693</v>
      </c>
      <c r="D185" t="s">
        <v>333</v>
      </c>
      <c r="F185">
        <v>84.074707000000004</v>
      </c>
      <c r="G185">
        <v>92.996528999999995</v>
      </c>
      <c r="H185">
        <v>101.012398</v>
      </c>
      <c r="I185">
        <v>70.425826999999998</v>
      </c>
      <c r="J185">
        <v>55.522796999999997</v>
      </c>
      <c r="K185">
        <v>38.304305999999997</v>
      </c>
      <c r="L185">
        <v>39.305832000000002</v>
      </c>
      <c r="M185">
        <v>40.391463999999999</v>
      </c>
      <c r="N185">
        <v>41.731597999999998</v>
      </c>
      <c r="O185">
        <v>43.173309000000003</v>
      </c>
      <c r="P185">
        <v>44.638610999999997</v>
      </c>
      <c r="Q185">
        <v>45.968918000000002</v>
      </c>
      <c r="R185">
        <v>46.799239999999998</v>
      </c>
      <c r="S185">
        <v>47.544800000000002</v>
      </c>
      <c r="T185">
        <v>48.447876000000001</v>
      </c>
      <c r="U185">
        <v>49.416533999999999</v>
      </c>
      <c r="V185">
        <v>50.528838999999998</v>
      </c>
      <c r="W185">
        <v>52.767532000000003</v>
      </c>
      <c r="X185">
        <v>54.664093000000001</v>
      </c>
      <c r="Y185">
        <v>56.013184000000003</v>
      </c>
      <c r="Z185">
        <v>57.308562999999999</v>
      </c>
      <c r="AA185">
        <v>58.576400999999997</v>
      </c>
      <c r="AB185">
        <v>60.135178000000003</v>
      </c>
      <c r="AC185">
        <v>61.820435000000003</v>
      </c>
      <c r="AD185">
        <v>62.863663000000003</v>
      </c>
      <c r="AE185">
        <v>63.928818</v>
      </c>
      <c r="AF185">
        <v>65.247619999999998</v>
      </c>
      <c r="AG185" s="91">
        <v>-0.01</v>
      </c>
    </row>
    <row r="186" spans="1:33">
      <c r="A186" t="s">
        <v>4077</v>
      </c>
      <c r="B186" t="s">
        <v>4694</v>
      </c>
      <c r="C186" t="s">
        <v>4695</v>
      </c>
      <c r="D186" t="s">
        <v>333</v>
      </c>
      <c r="F186">
        <v>58.829224000000004</v>
      </c>
      <c r="G186">
        <v>58.144043000000003</v>
      </c>
      <c r="H186">
        <v>63.434539999999998</v>
      </c>
      <c r="I186">
        <v>44.688831</v>
      </c>
      <c r="J186">
        <v>35.820435000000003</v>
      </c>
      <c r="K186">
        <v>25.378661999999998</v>
      </c>
      <c r="L186">
        <v>26.117249000000001</v>
      </c>
      <c r="M186">
        <v>26.903625000000002</v>
      </c>
      <c r="N186">
        <v>27.847899999999999</v>
      </c>
      <c r="O186">
        <v>28.850097999999999</v>
      </c>
      <c r="P186">
        <v>29.860046000000001</v>
      </c>
      <c r="Q186">
        <v>30.77478</v>
      </c>
      <c r="R186">
        <v>31.357361000000001</v>
      </c>
      <c r="S186">
        <v>31.878357000000001</v>
      </c>
      <c r="T186">
        <v>32.494385000000001</v>
      </c>
      <c r="U186">
        <v>33.145080999999998</v>
      </c>
      <c r="V186">
        <v>33.879333000000003</v>
      </c>
      <c r="W186">
        <v>35.336303999999998</v>
      </c>
      <c r="X186">
        <v>36.556519000000002</v>
      </c>
      <c r="Y186">
        <v>37.395569000000002</v>
      </c>
      <c r="Z186">
        <v>38.183044000000002</v>
      </c>
      <c r="AA186">
        <v>38.936584000000003</v>
      </c>
      <c r="AB186">
        <v>39.856749999999998</v>
      </c>
      <c r="AC186">
        <v>40.836426000000003</v>
      </c>
      <c r="AD186">
        <v>41.380004999999997</v>
      </c>
      <c r="AE186">
        <v>41.921813999999998</v>
      </c>
      <c r="AF186">
        <v>42.617736999999998</v>
      </c>
      <c r="AG186" s="91">
        <v>-1.2E-2</v>
      </c>
    </row>
    <row r="187" spans="1:33">
      <c r="A187" t="s">
        <v>4080</v>
      </c>
      <c r="B187" t="s">
        <v>4696</v>
      </c>
      <c r="C187" t="s">
        <v>4697</v>
      </c>
      <c r="D187" t="s">
        <v>333</v>
      </c>
      <c r="F187">
        <v>10.70711</v>
      </c>
      <c r="G187">
        <v>22.922706999999999</v>
      </c>
      <c r="H187">
        <v>24.425834999999999</v>
      </c>
      <c r="I187">
        <v>15.890114000000001</v>
      </c>
      <c r="J187">
        <v>10.676437</v>
      </c>
      <c r="K187">
        <v>5.4167630000000004</v>
      </c>
      <c r="L187">
        <v>5.486847</v>
      </c>
      <c r="M187">
        <v>5.566147</v>
      </c>
      <c r="N187">
        <v>5.6873779999999998</v>
      </c>
      <c r="O187">
        <v>5.8340300000000003</v>
      </c>
      <c r="P187">
        <v>5.992432</v>
      </c>
      <c r="Q187">
        <v>6.1448359999999997</v>
      </c>
      <c r="R187">
        <v>6.2466280000000003</v>
      </c>
      <c r="S187">
        <v>6.3485259999999997</v>
      </c>
      <c r="T187">
        <v>6.4815519999999998</v>
      </c>
      <c r="U187">
        <v>6.6326599999999996</v>
      </c>
      <c r="V187">
        <v>6.8158719999999997</v>
      </c>
      <c r="W187">
        <v>7.1483920000000003</v>
      </c>
      <c r="X187">
        <v>7.4508669999999997</v>
      </c>
      <c r="Y187">
        <v>7.705673</v>
      </c>
      <c r="Z187">
        <v>7.9748539999999997</v>
      </c>
      <c r="AA187">
        <v>8.2664950000000008</v>
      </c>
      <c r="AB187">
        <v>8.6189420000000005</v>
      </c>
      <c r="AC187">
        <v>9.0091400000000004</v>
      </c>
      <c r="AD187">
        <v>9.3409270000000006</v>
      </c>
      <c r="AE187">
        <v>9.6980900000000005</v>
      </c>
      <c r="AF187">
        <v>10.099045</v>
      </c>
      <c r="AG187" s="91">
        <v>-2E-3</v>
      </c>
    </row>
    <row r="188" spans="1:33">
      <c r="A188" t="s">
        <v>4083</v>
      </c>
      <c r="B188" t="s">
        <v>4698</v>
      </c>
      <c r="C188" t="s">
        <v>4699</v>
      </c>
      <c r="D188" t="s">
        <v>333</v>
      </c>
      <c r="F188">
        <v>14.538376</v>
      </c>
      <c r="G188">
        <v>11.929779</v>
      </c>
      <c r="H188">
        <v>13.152023</v>
      </c>
      <c r="I188">
        <v>9.8468780000000002</v>
      </c>
      <c r="J188">
        <v>9.0259250000000009</v>
      </c>
      <c r="K188">
        <v>7.5088809999999997</v>
      </c>
      <c r="L188">
        <v>7.7017360000000004</v>
      </c>
      <c r="M188">
        <v>7.9216920000000002</v>
      </c>
      <c r="N188">
        <v>8.1963200000000001</v>
      </c>
      <c r="O188">
        <v>8.4891819999999996</v>
      </c>
      <c r="P188">
        <v>8.7861329999999995</v>
      </c>
      <c r="Q188">
        <v>9.0493009999999998</v>
      </c>
      <c r="R188">
        <v>9.1952510000000007</v>
      </c>
      <c r="S188">
        <v>9.3179169999999996</v>
      </c>
      <c r="T188">
        <v>9.4719390000000008</v>
      </c>
      <c r="U188">
        <v>9.6387940000000008</v>
      </c>
      <c r="V188">
        <v>9.8336330000000007</v>
      </c>
      <c r="W188">
        <v>10.282837000000001</v>
      </c>
      <c r="X188">
        <v>10.656708</v>
      </c>
      <c r="Y188">
        <v>10.911942</v>
      </c>
      <c r="Z188">
        <v>11.150665</v>
      </c>
      <c r="AA188">
        <v>11.373322</v>
      </c>
      <c r="AB188">
        <v>11.659485</v>
      </c>
      <c r="AC188">
        <v>11.974869</v>
      </c>
      <c r="AD188">
        <v>12.142730999999999</v>
      </c>
      <c r="AE188">
        <v>12.308914</v>
      </c>
      <c r="AF188">
        <v>12.530837999999999</v>
      </c>
      <c r="AG188" s="91">
        <v>-6.0000000000000001E-3</v>
      </c>
    </row>
    <row r="189" spans="1:33">
      <c r="A189" t="s">
        <v>4376</v>
      </c>
      <c r="B189" t="s">
        <v>4700</v>
      </c>
      <c r="C189" t="s">
        <v>4701</v>
      </c>
      <c r="D189" t="s">
        <v>333</v>
      </c>
      <c r="F189">
        <v>23.461634</v>
      </c>
      <c r="G189">
        <v>19.559650000000001</v>
      </c>
      <c r="H189">
        <v>24.251434</v>
      </c>
      <c r="I189">
        <v>21.377963999999999</v>
      </c>
      <c r="J189">
        <v>26.800121000000001</v>
      </c>
      <c r="K189">
        <v>22.846088000000002</v>
      </c>
      <c r="L189">
        <v>23.071075</v>
      </c>
      <c r="M189">
        <v>23.378921999999999</v>
      </c>
      <c r="N189">
        <v>23.955441</v>
      </c>
      <c r="O189">
        <v>24.639301</v>
      </c>
      <c r="P189">
        <v>25.358253000000001</v>
      </c>
      <c r="Q189">
        <v>26.230473</v>
      </c>
      <c r="R189">
        <v>27.183727000000001</v>
      </c>
      <c r="S189">
        <v>28.075648999999999</v>
      </c>
      <c r="T189">
        <v>28.938231999999999</v>
      </c>
      <c r="U189">
        <v>29.833065000000001</v>
      </c>
      <c r="V189">
        <v>30.666575999999999</v>
      </c>
      <c r="W189">
        <v>31.521591000000001</v>
      </c>
      <c r="X189">
        <v>32.530582000000003</v>
      </c>
      <c r="Y189">
        <v>33.57835</v>
      </c>
      <c r="Z189">
        <v>34.643279999999997</v>
      </c>
      <c r="AA189">
        <v>35.740509000000003</v>
      </c>
      <c r="AB189">
        <v>36.756644999999999</v>
      </c>
      <c r="AC189">
        <v>37.84816</v>
      </c>
      <c r="AD189">
        <v>38.962218999999997</v>
      </c>
      <c r="AE189">
        <v>40.134117000000003</v>
      </c>
      <c r="AF189">
        <v>41.348571999999997</v>
      </c>
      <c r="AG189" s="91">
        <v>2.1999999999999999E-2</v>
      </c>
    </row>
    <row r="190" spans="1:33">
      <c r="A190" t="s">
        <v>4077</v>
      </c>
      <c r="B190" t="s">
        <v>4702</v>
      </c>
      <c r="C190" t="s">
        <v>4703</v>
      </c>
      <c r="D190" t="s">
        <v>333</v>
      </c>
      <c r="F190">
        <v>16.051894999999998</v>
      </c>
      <c r="G190">
        <v>13.644196000000001</v>
      </c>
      <c r="H190">
        <v>16.832169</v>
      </c>
      <c r="I190">
        <v>14.818375</v>
      </c>
      <c r="J190">
        <v>18.621765</v>
      </c>
      <c r="K190">
        <v>15.761642</v>
      </c>
      <c r="L190">
        <v>15.89827</v>
      </c>
      <c r="M190">
        <v>16.080185</v>
      </c>
      <c r="N190">
        <v>16.432465000000001</v>
      </c>
      <c r="O190">
        <v>16.848327999999999</v>
      </c>
      <c r="P190">
        <v>17.281524999999998</v>
      </c>
      <c r="Q190">
        <v>17.810974000000002</v>
      </c>
      <c r="R190">
        <v>18.391113000000001</v>
      </c>
      <c r="S190">
        <v>18.930389000000002</v>
      </c>
      <c r="T190">
        <v>19.451384999999998</v>
      </c>
      <c r="U190">
        <v>19.99823</v>
      </c>
      <c r="V190">
        <v>20.512726000000001</v>
      </c>
      <c r="W190">
        <v>21.050446000000001</v>
      </c>
      <c r="X190">
        <v>21.700989</v>
      </c>
      <c r="Y190">
        <v>22.389251999999999</v>
      </c>
      <c r="Z190">
        <v>23.101807000000001</v>
      </c>
      <c r="AA190">
        <v>23.847290000000001</v>
      </c>
      <c r="AB190">
        <v>24.549225</v>
      </c>
      <c r="AC190">
        <v>25.308745999999999</v>
      </c>
      <c r="AD190">
        <v>26.088470000000001</v>
      </c>
      <c r="AE190">
        <v>26.909026999999998</v>
      </c>
      <c r="AF190">
        <v>27.758483999999999</v>
      </c>
      <c r="AG190" s="91">
        <v>2.1000000000000001E-2</v>
      </c>
    </row>
    <row r="191" spans="1:33">
      <c r="A191" t="s">
        <v>4080</v>
      </c>
      <c r="B191" t="s">
        <v>4704</v>
      </c>
      <c r="C191" t="s">
        <v>4705</v>
      </c>
      <c r="D191" t="s">
        <v>333</v>
      </c>
      <c r="F191">
        <v>2.291906</v>
      </c>
      <c r="G191">
        <v>1.8775440000000001</v>
      </c>
      <c r="H191">
        <v>2.4123000000000001</v>
      </c>
      <c r="I191">
        <v>2.0186959999999998</v>
      </c>
      <c r="J191">
        <v>2.7580070000000001</v>
      </c>
      <c r="K191">
        <v>2.1816059999999999</v>
      </c>
      <c r="L191">
        <v>2.230499</v>
      </c>
      <c r="M191">
        <v>2.2915730000000001</v>
      </c>
      <c r="N191">
        <v>2.387203</v>
      </c>
      <c r="O191">
        <v>2.499409</v>
      </c>
      <c r="P191">
        <v>2.620384</v>
      </c>
      <c r="Q191">
        <v>2.761425</v>
      </c>
      <c r="R191">
        <v>2.9139370000000002</v>
      </c>
      <c r="S191">
        <v>3.0608249999999999</v>
      </c>
      <c r="T191">
        <v>3.2023160000000002</v>
      </c>
      <c r="U191">
        <v>3.3426019999999999</v>
      </c>
      <c r="V191">
        <v>3.4697300000000002</v>
      </c>
      <c r="W191">
        <v>3.5889739999999999</v>
      </c>
      <c r="X191">
        <v>3.7130010000000002</v>
      </c>
      <c r="Y191">
        <v>3.828999</v>
      </c>
      <c r="Z191">
        <v>3.935562</v>
      </c>
      <c r="AA191">
        <v>4.0360950000000004</v>
      </c>
      <c r="AB191">
        <v>4.1208270000000002</v>
      </c>
      <c r="AC191">
        <v>4.2094569999999996</v>
      </c>
      <c r="AD191">
        <v>4.2989350000000002</v>
      </c>
      <c r="AE191">
        <v>4.3956379999999999</v>
      </c>
      <c r="AF191">
        <v>4.4995729999999998</v>
      </c>
      <c r="AG191" s="91">
        <v>2.5999999999999999E-2</v>
      </c>
    </row>
    <row r="192" spans="1:33">
      <c r="A192" t="s">
        <v>4083</v>
      </c>
      <c r="B192" t="s">
        <v>4706</v>
      </c>
      <c r="C192" t="s">
        <v>4707</v>
      </c>
      <c r="D192" t="s">
        <v>333</v>
      </c>
      <c r="F192">
        <v>5.1178319999999999</v>
      </c>
      <c r="G192">
        <v>4.0379100000000001</v>
      </c>
      <c r="H192">
        <v>5.0069660000000002</v>
      </c>
      <c r="I192">
        <v>4.5408939999999998</v>
      </c>
      <c r="J192">
        <v>5.4203489999999999</v>
      </c>
      <c r="K192">
        <v>4.9028400000000003</v>
      </c>
      <c r="L192">
        <v>4.9423069999999996</v>
      </c>
      <c r="M192">
        <v>5.0071640000000004</v>
      </c>
      <c r="N192">
        <v>5.1357730000000004</v>
      </c>
      <c r="O192">
        <v>5.2915650000000003</v>
      </c>
      <c r="P192">
        <v>5.4563449999999998</v>
      </c>
      <c r="Q192">
        <v>5.6580729999999999</v>
      </c>
      <c r="R192">
        <v>5.8786769999999997</v>
      </c>
      <c r="S192">
        <v>6.084435</v>
      </c>
      <c r="T192">
        <v>6.2845310000000003</v>
      </c>
      <c r="U192">
        <v>6.4922329999999997</v>
      </c>
      <c r="V192">
        <v>6.6841200000000001</v>
      </c>
      <c r="W192">
        <v>6.8821719999999997</v>
      </c>
      <c r="X192">
        <v>7.1165919999999998</v>
      </c>
      <c r="Y192">
        <v>7.3601000000000001</v>
      </c>
      <c r="Z192">
        <v>7.6059109999999999</v>
      </c>
      <c r="AA192">
        <v>7.8571239999999998</v>
      </c>
      <c r="AB192">
        <v>8.0865939999999998</v>
      </c>
      <c r="AC192">
        <v>8.3299559999999992</v>
      </c>
      <c r="AD192">
        <v>8.5748139999999999</v>
      </c>
      <c r="AE192">
        <v>8.8294530000000009</v>
      </c>
      <c r="AF192">
        <v>9.0905149999999999</v>
      </c>
      <c r="AG192" s="91">
        <v>2.1999999999999999E-2</v>
      </c>
    </row>
    <row r="193" spans="1:33">
      <c r="A193" t="s">
        <v>3941</v>
      </c>
      <c r="B193" t="s">
        <v>4708</v>
      </c>
      <c r="C193" t="s">
        <v>4709</v>
      </c>
      <c r="D193" t="s">
        <v>333</v>
      </c>
      <c r="F193">
        <v>497.07781999999997</v>
      </c>
      <c r="G193">
        <v>318.32605000000001</v>
      </c>
      <c r="H193">
        <v>367.27825899999999</v>
      </c>
      <c r="I193">
        <v>377.446167</v>
      </c>
      <c r="J193">
        <v>395.63104199999998</v>
      </c>
      <c r="K193">
        <v>417.32894900000002</v>
      </c>
      <c r="L193">
        <v>434.11129799999998</v>
      </c>
      <c r="M193">
        <v>454.31488000000002</v>
      </c>
      <c r="N193">
        <v>476.09115600000001</v>
      </c>
      <c r="O193">
        <v>496.38107300000001</v>
      </c>
      <c r="P193">
        <v>516.826233</v>
      </c>
      <c r="Q193">
        <v>537.26104699999996</v>
      </c>
      <c r="R193">
        <v>555.03564500000005</v>
      </c>
      <c r="S193">
        <v>574.61749299999997</v>
      </c>
      <c r="T193">
        <v>595.536743</v>
      </c>
      <c r="U193">
        <v>616.13995399999999</v>
      </c>
      <c r="V193">
        <v>635.84057600000006</v>
      </c>
      <c r="W193">
        <v>655.05853300000001</v>
      </c>
      <c r="X193">
        <v>673.87805200000003</v>
      </c>
      <c r="Y193">
        <v>691.82336399999997</v>
      </c>
      <c r="Z193">
        <v>709.08319100000006</v>
      </c>
      <c r="AA193">
        <v>725.73223900000005</v>
      </c>
      <c r="AB193">
        <v>741.90454099999999</v>
      </c>
      <c r="AC193">
        <v>757.65637200000003</v>
      </c>
      <c r="AD193">
        <v>773.108521</v>
      </c>
      <c r="AE193">
        <v>788.60430899999994</v>
      </c>
      <c r="AF193">
        <v>804.10858199999996</v>
      </c>
      <c r="AG193" s="91">
        <v>1.9E-2</v>
      </c>
    </row>
    <row r="194" spans="1:33">
      <c r="A194" t="s">
        <v>4077</v>
      </c>
      <c r="B194" t="s">
        <v>4710</v>
      </c>
      <c r="C194" t="s">
        <v>4711</v>
      </c>
      <c r="D194" t="s">
        <v>333</v>
      </c>
      <c r="F194">
        <v>276.73751800000002</v>
      </c>
      <c r="G194">
        <v>283.66018700000001</v>
      </c>
      <c r="H194">
        <v>291.55502300000001</v>
      </c>
      <c r="I194">
        <v>297.33184799999998</v>
      </c>
      <c r="J194">
        <v>311.810699</v>
      </c>
      <c r="K194">
        <v>329.10732999999999</v>
      </c>
      <c r="L194">
        <v>342.68310500000001</v>
      </c>
      <c r="M194">
        <v>358.63812300000001</v>
      </c>
      <c r="N194">
        <v>375.75903299999999</v>
      </c>
      <c r="O194">
        <v>391.509277</v>
      </c>
      <c r="P194">
        <v>407.24627700000002</v>
      </c>
      <c r="Q194">
        <v>422.78796399999999</v>
      </c>
      <c r="R194">
        <v>436.00256300000001</v>
      </c>
      <c r="S194">
        <v>450.50824</v>
      </c>
      <c r="T194">
        <v>465.95330799999999</v>
      </c>
      <c r="U194">
        <v>481.009277</v>
      </c>
      <c r="V194">
        <v>495.23046900000003</v>
      </c>
      <c r="W194">
        <v>508.99804699999999</v>
      </c>
      <c r="X194">
        <v>522.48388699999998</v>
      </c>
      <c r="Y194">
        <v>535.21142599999996</v>
      </c>
      <c r="Z194">
        <v>547.35497999999995</v>
      </c>
      <c r="AA194">
        <v>559.15429700000004</v>
      </c>
      <c r="AB194">
        <v>570.70507799999996</v>
      </c>
      <c r="AC194">
        <v>582.01367200000004</v>
      </c>
      <c r="AD194">
        <v>593.20898399999999</v>
      </c>
      <c r="AE194">
        <v>604.54394500000001</v>
      </c>
      <c r="AF194">
        <v>615.9375</v>
      </c>
      <c r="AG194" s="91">
        <v>3.1E-2</v>
      </c>
    </row>
    <row r="195" spans="1:33">
      <c r="A195" t="s">
        <v>4080</v>
      </c>
      <c r="B195" t="s">
        <v>4712</v>
      </c>
      <c r="C195" t="s">
        <v>4713</v>
      </c>
      <c r="D195" t="s">
        <v>333</v>
      </c>
      <c r="F195">
        <v>202.149597</v>
      </c>
      <c r="G195">
        <v>15.989215</v>
      </c>
      <c r="H195">
        <v>57.191040000000001</v>
      </c>
      <c r="I195">
        <v>61.302352999999997</v>
      </c>
      <c r="J195">
        <v>64.141707999999994</v>
      </c>
      <c r="K195">
        <v>67.497558999999995</v>
      </c>
      <c r="L195">
        <v>69.905074999999997</v>
      </c>
      <c r="M195">
        <v>73.217170999999993</v>
      </c>
      <c r="N195">
        <v>76.865616000000003</v>
      </c>
      <c r="O195">
        <v>80.487938</v>
      </c>
      <c r="P195">
        <v>84.278000000000006</v>
      </c>
      <c r="Q195">
        <v>88.257232999999999</v>
      </c>
      <c r="R195">
        <v>92.042793000000003</v>
      </c>
      <c r="S195">
        <v>96.243454</v>
      </c>
      <c r="T195">
        <v>100.75469200000001</v>
      </c>
      <c r="U195">
        <v>105.33741000000001</v>
      </c>
      <c r="V195">
        <v>109.878197</v>
      </c>
      <c r="W195">
        <v>114.38793200000001</v>
      </c>
      <c r="X195">
        <v>118.78387499999999</v>
      </c>
      <c r="Y195">
        <v>123.085976</v>
      </c>
      <c r="Z195">
        <v>127.30275</v>
      </c>
      <c r="AA195">
        <v>131.261765</v>
      </c>
      <c r="AB195">
        <v>135.00262499999999</v>
      </c>
      <c r="AC195">
        <v>138.58386200000001</v>
      </c>
      <c r="AD195">
        <v>141.99804700000001</v>
      </c>
      <c r="AE195">
        <v>145.32865899999999</v>
      </c>
      <c r="AF195">
        <v>148.632812</v>
      </c>
      <c r="AG195" s="91">
        <v>-1.2E-2</v>
      </c>
    </row>
    <row r="196" spans="1:33">
      <c r="A196" t="s">
        <v>4083</v>
      </c>
      <c r="B196" t="s">
        <v>4714</v>
      </c>
      <c r="C196" t="s">
        <v>4715</v>
      </c>
      <c r="D196" t="s">
        <v>333</v>
      </c>
      <c r="F196">
        <v>18.190688999999999</v>
      </c>
      <c r="G196">
        <v>18.676638000000001</v>
      </c>
      <c r="H196">
        <v>18.532188000000001</v>
      </c>
      <c r="I196">
        <v>18.811958000000001</v>
      </c>
      <c r="J196">
        <v>19.678659</v>
      </c>
      <c r="K196">
        <v>20.724067999999999</v>
      </c>
      <c r="L196">
        <v>21.523102000000002</v>
      </c>
      <c r="M196">
        <v>22.459595</v>
      </c>
      <c r="N196">
        <v>23.466522000000001</v>
      </c>
      <c r="O196">
        <v>24.383849999999999</v>
      </c>
      <c r="P196">
        <v>25.301940999999999</v>
      </c>
      <c r="Q196">
        <v>26.215851000000001</v>
      </c>
      <c r="R196">
        <v>26.990265000000001</v>
      </c>
      <c r="S196">
        <v>27.865784000000001</v>
      </c>
      <c r="T196">
        <v>28.828735000000002</v>
      </c>
      <c r="U196">
        <v>29.793274</v>
      </c>
      <c r="V196">
        <v>30.731933999999999</v>
      </c>
      <c r="W196">
        <v>31.672546000000001</v>
      </c>
      <c r="X196">
        <v>32.610290999999997</v>
      </c>
      <c r="Y196">
        <v>33.525908999999999</v>
      </c>
      <c r="Z196">
        <v>34.425476000000003</v>
      </c>
      <c r="AA196">
        <v>35.316161999999998</v>
      </c>
      <c r="AB196">
        <v>36.196838</v>
      </c>
      <c r="AC196">
        <v>37.058838000000002</v>
      </c>
      <c r="AD196">
        <v>37.901488999999998</v>
      </c>
      <c r="AE196">
        <v>38.731689000000003</v>
      </c>
      <c r="AF196">
        <v>39.538269</v>
      </c>
      <c r="AG196" s="91">
        <v>0.03</v>
      </c>
    </row>
    <row r="197" spans="1:33">
      <c r="A197" t="s">
        <v>3944</v>
      </c>
      <c r="B197" t="s">
        <v>4716</v>
      </c>
      <c r="C197" t="s">
        <v>4717</v>
      </c>
      <c r="D197" t="s">
        <v>333</v>
      </c>
      <c r="F197">
        <v>70.102631000000002</v>
      </c>
      <c r="G197">
        <v>86.719657999999995</v>
      </c>
      <c r="H197">
        <v>92.269042999999996</v>
      </c>
      <c r="I197">
        <v>100.55687</v>
      </c>
      <c r="J197">
        <v>106.48664100000001</v>
      </c>
      <c r="K197">
        <v>113.55687</v>
      </c>
      <c r="L197">
        <v>119.20884700000001</v>
      </c>
      <c r="M197">
        <v>125.09069100000001</v>
      </c>
      <c r="N197">
        <v>130.487503</v>
      </c>
      <c r="O197">
        <v>135.33909600000001</v>
      </c>
      <c r="P197">
        <v>140.01499899999999</v>
      </c>
      <c r="Q197">
        <v>144.42555200000001</v>
      </c>
      <c r="R197">
        <v>148.33371</v>
      </c>
      <c r="S197">
        <v>153.16871599999999</v>
      </c>
      <c r="T197">
        <v>157.453217</v>
      </c>
      <c r="U197">
        <v>162.195053</v>
      </c>
      <c r="V197">
        <v>167.88479599999999</v>
      </c>
      <c r="W197">
        <v>173.53035</v>
      </c>
      <c r="X197">
        <v>179.14297500000001</v>
      </c>
      <c r="Y197">
        <v>184.631561</v>
      </c>
      <c r="Z197">
        <v>190.02589399999999</v>
      </c>
      <c r="AA197">
        <v>195.56092799999999</v>
      </c>
      <c r="AB197">
        <v>201.38552899999999</v>
      </c>
      <c r="AC197">
        <v>207.06384299999999</v>
      </c>
      <c r="AD197">
        <v>212.61286899999999</v>
      </c>
      <c r="AE197">
        <v>218.02250699999999</v>
      </c>
      <c r="AF197">
        <v>223.287048</v>
      </c>
      <c r="AG197" s="91">
        <v>4.5999999999999999E-2</v>
      </c>
    </row>
    <row r="198" spans="1:33">
      <c r="A198" t="s">
        <v>4077</v>
      </c>
      <c r="B198" t="s">
        <v>4718</v>
      </c>
      <c r="C198" t="s">
        <v>4719</v>
      </c>
      <c r="D198" t="s">
        <v>333</v>
      </c>
      <c r="F198">
        <v>53.977722</v>
      </c>
      <c r="G198">
        <v>67.948914000000002</v>
      </c>
      <c r="H198">
        <v>72.273132000000004</v>
      </c>
      <c r="I198">
        <v>78.812743999999995</v>
      </c>
      <c r="J198">
        <v>83.494018999999994</v>
      </c>
      <c r="K198">
        <v>89.171447999999998</v>
      </c>
      <c r="L198">
        <v>93.663703999999996</v>
      </c>
      <c r="M198">
        <v>98.290306000000001</v>
      </c>
      <c r="N198">
        <v>102.536209</v>
      </c>
      <c r="O198">
        <v>106.351364</v>
      </c>
      <c r="P198">
        <v>110.030762</v>
      </c>
      <c r="Q198">
        <v>113.508408</v>
      </c>
      <c r="R198">
        <v>116.603577</v>
      </c>
      <c r="S198">
        <v>120.44654800000001</v>
      </c>
      <c r="T198">
        <v>123.87623600000001</v>
      </c>
      <c r="U198">
        <v>127.694946</v>
      </c>
      <c r="V198">
        <v>132.28710899999999</v>
      </c>
      <c r="W198">
        <v>136.87207000000001</v>
      </c>
      <c r="X198">
        <v>141.45654300000001</v>
      </c>
      <c r="Y198">
        <v>145.92480499999999</v>
      </c>
      <c r="Z198">
        <v>150.32250999999999</v>
      </c>
      <c r="AA198">
        <v>154.816406</v>
      </c>
      <c r="AB198">
        <v>159.49951200000001</v>
      </c>
      <c r="AC198">
        <v>164.05590799999999</v>
      </c>
      <c r="AD198">
        <v>168.48339799999999</v>
      </c>
      <c r="AE198">
        <v>172.77856399999999</v>
      </c>
      <c r="AF198">
        <v>176.911621</v>
      </c>
      <c r="AG198" s="91">
        <v>4.7E-2</v>
      </c>
    </row>
    <row r="199" spans="1:33">
      <c r="A199" t="s">
        <v>4080</v>
      </c>
      <c r="B199" t="s">
        <v>4720</v>
      </c>
      <c r="C199" t="s">
        <v>4721</v>
      </c>
      <c r="D199" t="s">
        <v>333</v>
      </c>
      <c r="F199">
        <v>5.4085460000000003</v>
      </c>
      <c r="G199">
        <v>6.7091289999999999</v>
      </c>
      <c r="H199">
        <v>7.0999280000000002</v>
      </c>
      <c r="I199">
        <v>7.6362800000000002</v>
      </c>
      <c r="J199">
        <v>8.0046879999999998</v>
      </c>
      <c r="K199">
        <v>8.4299090000000003</v>
      </c>
      <c r="L199">
        <v>8.7635349999999992</v>
      </c>
      <c r="M199">
        <v>9.1517560000000007</v>
      </c>
      <c r="N199">
        <v>9.5137479999999996</v>
      </c>
      <c r="O199">
        <v>9.8466129999999996</v>
      </c>
      <c r="P199">
        <v>10.173356999999999</v>
      </c>
      <c r="Q199">
        <v>10.483677</v>
      </c>
      <c r="R199">
        <v>10.756905</v>
      </c>
      <c r="S199">
        <v>11.082458000000001</v>
      </c>
      <c r="T199">
        <v>11.357224</v>
      </c>
      <c r="U199">
        <v>11.64439</v>
      </c>
      <c r="V199">
        <v>11.977695000000001</v>
      </c>
      <c r="W199">
        <v>12.284566</v>
      </c>
      <c r="X199">
        <v>12.570133</v>
      </c>
      <c r="Y199">
        <v>12.881073000000001</v>
      </c>
      <c r="Z199">
        <v>13.191172999999999</v>
      </c>
      <c r="AA199">
        <v>13.533829000000001</v>
      </c>
      <c r="AB199">
        <v>13.943871</v>
      </c>
      <c r="AC199">
        <v>14.356959</v>
      </c>
      <c r="AD199">
        <v>14.788988</v>
      </c>
      <c r="AE199">
        <v>15.234571000000001</v>
      </c>
      <c r="AF199">
        <v>15.720404</v>
      </c>
      <c r="AG199" s="91">
        <v>4.2000000000000003E-2</v>
      </c>
    </row>
    <row r="200" spans="1:33">
      <c r="A200" t="s">
        <v>4083</v>
      </c>
      <c r="B200" t="s">
        <v>4722</v>
      </c>
      <c r="C200" t="s">
        <v>4723</v>
      </c>
      <c r="D200" t="s">
        <v>333</v>
      </c>
      <c r="F200">
        <v>10.716366000000001</v>
      </c>
      <c r="G200">
        <v>12.061617</v>
      </c>
      <c r="H200">
        <v>12.89598</v>
      </c>
      <c r="I200">
        <v>14.107851</v>
      </c>
      <c r="J200">
        <v>14.987939000000001</v>
      </c>
      <c r="K200">
        <v>15.955513</v>
      </c>
      <c r="L200">
        <v>16.781604999999999</v>
      </c>
      <c r="M200">
        <v>17.648627999999999</v>
      </c>
      <c r="N200">
        <v>18.437539999999998</v>
      </c>
      <c r="O200">
        <v>19.141114999999999</v>
      </c>
      <c r="P200">
        <v>19.810883</v>
      </c>
      <c r="Q200">
        <v>20.433471999999998</v>
      </c>
      <c r="R200">
        <v>20.973220999999999</v>
      </c>
      <c r="S200">
        <v>21.639709</v>
      </c>
      <c r="T200">
        <v>22.219757000000001</v>
      </c>
      <c r="U200">
        <v>22.855713000000002</v>
      </c>
      <c r="V200">
        <v>23.619994999999999</v>
      </c>
      <c r="W200">
        <v>24.373718</v>
      </c>
      <c r="X200">
        <v>25.116302000000001</v>
      </c>
      <c r="Y200">
        <v>25.825683999999999</v>
      </c>
      <c r="Z200">
        <v>26.512207</v>
      </c>
      <c r="AA200">
        <v>27.210692999999999</v>
      </c>
      <c r="AB200">
        <v>27.942139000000001</v>
      </c>
      <c r="AC200">
        <v>28.650970000000001</v>
      </c>
      <c r="AD200">
        <v>29.340485000000001</v>
      </c>
      <c r="AE200">
        <v>30.009369</v>
      </c>
      <c r="AF200">
        <v>30.655028999999999</v>
      </c>
      <c r="AG200" s="91">
        <v>4.1000000000000002E-2</v>
      </c>
    </row>
    <row r="201" spans="1:33">
      <c r="A201" t="s">
        <v>4383</v>
      </c>
      <c r="B201" t="s">
        <v>4724</v>
      </c>
      <c r="C201" t="s">
        <v>4725</v>
      </c>
      <c r="D201" t="s">
        <v>333</v>
      </c>
      <c r="F201">
        <v>223.02676400000001</v>
      </c>
      <c r="G201">
        <v>139.64172400000001</v>
      </c>
      <c r="H201">
        <v>164.524719</v>
      </c>
      <c r="I201">
        <v>172.92480499999999</v>
      </c>
      <c r="J201">
        <v>178.84960899999999</v>
      </c>
      <c r="K201">
        <v>185.274292</v>
      </c>
      <c r="L201">
        <v>193.89390599999999</v>
      </c>
      <c r="M201">
        <v>203.73237599999999</v>
      </c>
      <c r="N201">
        <v>212.391693</v>
      </c>
      <c r="O201">
        <v>220.996216</v>
      </c>
      <c r="P201">
        <v>228.90715</v>
      </c>
      <c r="Q201">
        <v>236.60205099999999</v>
      </c>
      <c r="R201">
        <v>244.51870700000001</v>
      </c>
      <c r="S201">
        <v>251.986786</v>
      </c>
      <c r="T201">
        <v>261.38391100000001</v>
      </c>
      <c r="U201">
        <v>270.85827599999999</v>
      </c>
      <c r="V201">
        <v>280.13531499999999</v>
      </c>
      <c r="W201">
        <v>288.81146200000001</v>
      </c>
      <c r="X201">
        <v>297.64672899999999</v>
      </c>
      <c r="Y201">
        <v>306.28137199999998</v>
      </c>
      <c r="Z201">
        <v>314.63601699999998</v>
      </c>
      <c r="AA201">
        <v>322.81048600000003</v>
      </c>
      <c r="AB201">
        <v>330.64770499999997</v>
      </c>
      <c r="AC201">
        <v>338.06677200000001</v>
      </c>
      <c r="AD201">
        <v>345.74816900000002</v>
      </c>
      <c r="AE201">
        <v>354.09704599999998</v>
      </c>
      <c r="AF201">
        <v>363.36645499999997</v>
      </c>
      <c r="AG201" s="91">
        <v>1.9E-2</v>
      </c>
    </row>
    <row r="202" spans="1:33">
      <c r="A202" t="s">
        <v>4077</v>
      </c>
      <c r="B202" t="s">
        <v>4726</v>
      </c>
      <c r="C202" t="s">
        <v>4727</v>
      </c>
      <c r="D202" t="s">
        <v>333</v>
      </c>
      <c r="F202">
        <v>51.344603999999997</v>
      </c>
      <c r="G202">
        <v>61.722656000000001</v>
      </c>
      <c r="H202">
        <v>87.393921000000006</v>
      </c>
      <c r="I202">
        <v>92.195922999999993</v>
      </c>
      <c r="J202">
        <v>95.579834000000005</v>
      </c>
      <c r="K202">
        <v>99.262328999999994</v>
      </c>
      <c r="L202">
        <v>104.130859</v>
      </c>
      <c r="M202">
        <v>109.887451</v>
      </c>
      <c r="N202">
        <v>114.558052</v>
      </c>
      <c r="O202">
        <v>119.12608299999999</v>
      </c>
      <c r="P202">
        <v>123.54431200000001</v>
      </c>
      <c r="Q202">
        <v>127.77973900000001</v>
      </c>
      <c r="R202">
        <v>132.066925</v>
      </c>
      <c r="S202">
        <v>136.01127600000001</v>
      </c>
      <c r="T202">
        <v>140.97143600000001</v>
      </c>
      <c r="U202">
        <v>145.86889600000001</v>
      </c>
      <c r="V202">
        <v>150.55908199999999</v>
      </c>
      <c r="W202">
        <v>154.81762699999999</v>
      </c>
      <c r="X202">
        <v>159.084473</v>
      </c>
      <c r="Y202">
        <v>163.171875</v>
      </c>
      <c r="Z202">
        <v>167.06909200000001</v>
      </c>
      <c r="AA202">
        <v>170.849121</v>
      </c>
      <c r="AB202">
        <v>174.47241199999999</v>
      </c>
      <c r="AC202">
        <v>177.912598</v>
      </c>
      <c r="AD202">
        <v>181.589111</v>
      </c>
      <c r="AE202">
        <v>185.70336900000001</v>
      </c>
      <c r="AF202">
        <v>190.43017599999999</v>
      </c>
      <c r="AG202" s="91">
        <v>5.1999999999999998E-2</v>
      </c>
    </row>
    <row r="203" spans="1:33">
      <c r="A203" t="s">
        <v>4080</v>
      </c>
      <c r="B203" t="s">
        <v>4728</v>
      </c>
      <c r="C203" t="s">
        <v>4729</v>
      </c>
      <c r="D203" t="s">
        <v>333</v>
      </c>
      <c r="F203">
        <v>105.829224</v>
      </c>
      <c r="G203">
        <v>53.742125999999999</v>
      </c>
      <c r="H203">
        <v>35.609619000000002</v>
      </c>
      <c r="I203">
        <v>37.603515999999999</v>
      </c>
      <c r="J203">
        <v>39.054321000000002</v>
      </c>
      <c r="K203">
        <v>40.623534999999997</v>
      </c>
      <c r="L203">
        <v>43.479725000000002</v>
      </c>
      <c r="M203">
        <v>45.878982999999998</v>
      </c>
      <c r="N203">
        <v>47.900711000000001</v>
      </c>
      <c r="O203">
        <v>49.964981000000002</v>
      </c>
      <c r="P203">
        <v>51.982036999999998</v>
      </c>
      <c r="Q203">
        <v>54.045219000000003</v>
      </c>
      <c r="R203">
        <v>56.210940999999998</v>
      </c>
      <c r="S203">
        <v>58.374008000000003</v>
      </c>
      <c r="T203">
        <v>60.861404</v>
      </c>
      <c r="U203">
        <v>63.388610999999997</v>
      </c>
      <c r="V203">
        <v>65.897461000000007</v>
      </c>
      <c r="W203">
        <v>68.339232999999993</v>
      </c>
      <c r="X203">
        <v>70.809448000000003</v>
      </c>
      <c r="Y203">
        <v>73.239379999999997</v>
      </c>
      <c r="Z203">
        <v>75.583648999999994</v>
      </c>
      <c r="AA203">
        <v>77.853317000000004</v>
      </c>
      <c r="AB203">
        <v>79.984511999999995</v>
      </c>
      <c r="AC203">
        <v>81.955444</v>
      </c>
      <c r="AD203">
        <v>83.854370000000003</v>
      </c>
      <c r="AE203">
        <v>85.823486000000003</v>
      </c>
      <c r="AF203">
        <v>87.857178000000005</v>
      </c>
      <c r="AG203" s="91">
        <v>-7.0000000000000001E-3</v>
      </c>
    </row>
    <row r="204" spans="1:33">
      <c r="A204" t="s">
        <v>4083</v>
      </c>
      <c r="B204" t="s">
        <v>4730</v>
      </c>
      <c r="C204" t="s">
        <v>4731</v>
      </c>
      <c r="D204" t="s">
        <v>333</v>
      </c>
      <c r="F204">
        <v>65.852936</v>
      </c>
      <c r="G204">
        <v>24.176940999999999</v>
      </c>
      <c r="H204">
        <v>41.521178999999997</v>
      </c>
      <c r="I204">
        <v>43.125366</v>
      </c>
      <c r="J204">
        <v>44.215454000000001</v>
      </c>
      <c r="K204">
        <v>45.388427999999998</v>
      </c>
      <c r="L204">
        <v>46.283324999999998</v>
      </c>
      <c r="M204">
        <v>47.965941999999998</v>
      </c>
      <c r="N204">
        <v>49.932921999999998</v>
      </c>
      <c r="O204">
        <v>51.905150999999996</v>
      </c>
      <c r="P204">
        <v>53.380797999999999</v>
      </c>
      <c r="Q204">
        <v>54.777099999999997</v>
      </c>
      <c r="R204">
        <v>56.240845</v>
      </c>
      <c r="S204">
        <v>57.601500999999999</v>
      </c>
      <c r="T204">
        <v>59.551085999999998</v>
      </c>
      <c r="U204">
        <v>61.600769</v>
      </c>
      <c r="V204">
        <v>63.678772000000002</v>
      </c>
      <c r="W204">
        <v>65.654601999999997</v>
      </c>
      <c r="X204">
        <v>67.752808000000002</v>
      </c>
      <c r="Y204">
        <v>69.870116999999993</v>
      </c>
      <c r="Z204">
        <v>71.983276000000004</v>
      </c>
      <c r="AA204">
        <v>74.108031999999994</v>
      </c>
      <c r="AB204">
        <v>76.190796000000006</v>
      </c>
      <c r="AC204">
        <v>78.198729999999998</v>
      </c>
      <c r="AD204">
        <v>80.304687999999999</v>
      </c>
      <c r="AE204">
        <v>82.570189999999997</v>
      </c>
      <c r="AF204">
        <v>85.079102000000006</v>
      </c>
      <c r="AG204" s="91">
        <v>0.01</v>
      </c>
    </row>
    <row r="205" spans="1:33">
      <c r="A205" t="s">
        <v>3950</v>
      </c>
      <c r="B205" t="s">
        <v>4732</v>
      </c>
      <c r="C205" t="s">
        <v>4733</v>
      </c>
      <c r="D205" t="s">
        <v>333</v>
      </c>
      <c r="F205">
        <v>101.31321699999999</v>
      </c>
      <c r="G205">
        <v>115.492386</v>
      </c>
      <c r="H205">
        <v>122.40403000000001</v>
      </c>
      <c r="I205">
        <v>119.727859</v>
      </c>
      <c r="J205">
        <v>121.03449999999999</v>
      </c>
      <c r="K205">
        <v>124.004158</v>
      </c>
      <c r="L205">
        <v>125.271339</v>
      </c>
      <c r="M205">
        <v>129.383667</v>
      </c>
      <c r="N205">
        <v>133.73478700000001</v>
      </c>
      <c r="O205">
        <v>138.52889999999999</v>
      </c>
      <c r="P205">
        <v>143.741669</v>
      </c>
      <c r="Q205">
        <v>149.51602199999999</v>
      </c>
      <c r="R205">
        <v>155.67918399999999</v>
      </c>
      <c r="S205">
        <v>162.14257799999999</v>
      </c>
      <c r="T205">
        <v>168.718018</v>
      </c>
      <c r="U205">
        <v>175.42089799999999</v>
      </c>
      <c r="V205">
        <v>182.378433</v>
      </c>
      <c r="W205">
        <v>189.25842299999999</v>
      </c>
      <c r="X205">
        <v>196.15862999999999</v>
      </c>
      <c r="Y205">
        <v>202.99764999999999</v>
      </c>
      <c r="Z205">
        <v>209.76284799999999</v>
      </c>
      <c r="AA205">
        <v>216.53926100000001</v>
      </c>
      <c r="AB205">
        <v>223.07467700000001</v>
      </c>
      <c r="AC205">
        <v>229.76165800000001</v>
      </c>
      <c r="AD205">
        <v>236.70361299999999</v>
      </c>
      <c r="AE205">
        <v>243.84219400000001</v>
      </c>
      <c r="AF205">
        <v>251.10017400000001</v>
      </c>
      <c r="AG205" s="91">
        <v>3.5999999999999997E-2</v>
      </c>
    </row>
    <row r="206" spans="1:33">
      <c r="A206" t="s">
        <v>4077</v>
      </c>
      <c r="B206" t="s">
        <v>4734</v>
      </c>
      <c r="C206" t="s">
        <v>4735</v>
      </c>
      <c r="D206" t="s">
        <v>333</v>
      </c>
      <c r="F206">
        <v>45.546813999999998</v>
      </c>
      <c r="G206">
        <v>53.642761</v>
      </c>
      <c r="H206">
        <v>57.699646000000001</v>
      </c>
      <c r="I206">
        <v>55.399231</v>
      </c>
      <c r="J206">
        <v>55.731323000000003</v>
      </c>
      <c r="K206">
        <v>56.960631999999997</v>
      </c>
      <c r="L206">
        <v>57.367370999999999</v>
      </c>
      <c r="M206">
        <v>59.105407999999997</v>
      </c>
      <c r="N206">
        <v>60.808228</v>
      </c>
      <c r="O206">
        <v>62.690429999999999</v>
      </c>
      <c r="P206">
        <v>64.733704000000003</v>
      </c>
      <c r="Q206">
        <v>67.043212999999994</v>
      </c>
      <c r="R206">
        <v>69.505736999999996</v>
      </c>
      <c r="S206">
        <v>72.092772999999994</v>
      </c>
      <c r="T206">
        <v>74.721312999999995</v>
      </c>
      <c r="U206">
        <v>77.394531000000001</v>
      </c>
      <c r="V206">
        <v>80.235229000000004</v>
      </c>
      <c r="W206">
        <v>83.116943000000006</v>
      </c>
      <c r="X206">
        <v>86.092528999999999</v>
      </c>
      <c r="Y206">
        <v>89.114990000000006</v>
      </c>
      <c r="Z206">
        <v>92.176270000000002</v>
      </c>
      <c r="AA206">
        <v>95.309082000000004</v>
      </c>
      <c r="AB206">
        <v>98.418700999999999</v>
      </c>
      <c r="AC206">
        <v>101.677002</v>
      </c>
      <c r="AD206">
        <v>105.06604</v>
      </c>
      <c r="AE206">
        <v>108.55212400000001</v>
      </c>
      <c r="AF206">
        <v>112.09045399999999</v>
      </c>
      <c r="AG206" s="91">
        <v>3.5000000000000003E-2</v>
      </c>
    </row>
    <row r="207" spans="1:33">
      <c r="A207" t="s">
        <v>4080</v>
      </c>
      <c r="B207" t="s">
        <v>4736</v>
      </c>
      <c r="C207" t="s">
        <v>4737</v>
      </c>
      <c r="D207" t="s">
        <v>333</v>
      </c>
      <c r="F207">
        <v>49.528258999999998</v>
      </c>
      <c r="G207">
        <v>51.080627</v>
      </c>
      <c r="H207">
        <v>52.663330000000002</v>
      </c>
      <c r="I207">
        <v>53.584595</v>
      </c>
      <c r="J207">
        <v>54.866028</v>
      </c>
      <c r="K207">
        <v>56.642273000000003</v>
      </c>
      <c r="L207">
        <v>57.691344999999998</v>
      </c>
      <c r="M207">
        <v>60.003234999999997</v>
      </c>
      <c r="N207">
        <v>62.684508999999998</v>
      </c>
      <c r="O207">
        <v>65.604004000000003</v>
      </c>
      <c r="P207">
        <v>68.761229999999998</v>
      </c>
      <c r="Q207">
        <v>72.148560000000003</v>
      </c>
      <c r="R207">
        <v>75.752075000000005</v>
      </c>
      <c r="S207">
        <v>79.512816999999998</v>
      </c>
      <c r="T207">
        <v>83.342895999999996</v>
      </c>
      <c r="U207">
        <v>87.265502999999995</v>
      </c>
      <c r="V207">
        <v>91.226806999999994</v>
      </c>
      <c r="W207">
        <v>95.032104000000004</v>
      </c>
      <c r="X207">
        <v>98.721312999999995</v>
      </c>
      <c r="Y207">
        <v>102.283447</v>
      </c>
      <c r="Z207">
        <v>105.7229</v>
      </c>
      <c r="AA207">
        <v>109.090332</v>
      </c>
      <c r="AB207">
        <v>112.221924</v>
      </c>
      <c r="AC207">
        <v>115.303589</v>
      </c>
      <c r="AD207">
        <v>118.489136</v>
      </c>
      <c r="AE207">
        <v>121.74511699999999</v>
      </c>
      <c r="AF207">
        <v>125.034058</v>
      </c>
      <c r="AG207" s="91">
        <v>3.5999999999999997E-2</v>
      </c>
    </row>
    <row r="208" spans="1:33">
      <c r="A208" t="s">
        <v>4083</v>
      </c>
      <c r="B208" t="s">
        <v>4738</v>
      </c>
      <c r="C208" t="s">
        <v>4739</v>
      </c>
      <c r="D208" t="s">
        <v>333</v>
      </c>
      <c r="F208">
        <v>6.2381440000000001</v>
      </c>
      <c r="G208">
        <v>10.768997000000001</v>
      </c>
      <c r="H208">
        <v>12.041054000000001</v>
      </c>
      <c r="I208">
        <v>10.744033999999999</v>
      </c>
      <c r="J208">
        <v>10.437149</v>
      </c>
      <c r="K208">
        <v>10.401253000000001</v>
      </c>
      <c r="L208">
        <v>10.212624</v>
      </c>
      <c r="M208">
        <v>10.275031999999999</v>
      </c>
      <c r="N208">
        <v>10.242050000000001</v>
      </c>
      <c r="O208">
        <v>10.234467</v>
      </c>
      <c r="P208">
        <v>10.246734999999999</v>
      </c>
      <c r="Q208">
        <v>10.324249</v>
      </c>
      <c r="R208">
        <v>10.421371000000001</v>
      </c>
      <c r="S208">
        <v>10.536987</v>
      </c>
      <c r="T208">
        <v>10.653809000000001</v>
      </c>
      <c r="U208">
        <v>10.760864</v>
      </c>
      <c r="V208">
        <v>10.916397</v>
      </c>
      <c r="W208">
        <v>11.109375</v>
      </c>
      <c r="X208">
        <v>11.344787999999999</v>
      </c>
      <c r="Y208">
        <v>11.599213000000001</v>
      </c>
      <c r="Z208">
        <v>11.863678</v>
      </c>
      <c r="AA208">
        <v>12.139847</v>
      </c>
      <c r="AB208">
        <v>12.434051999999999</v>
      </c>
      <c r="AC208">
        <v>12.781067</v>
      </c>
      <c r="AD208">
        <v>13.148438000000001</v>
      </c>
      <c r="AE208">
        <v>13.544952</v>
      </c>
      <c r="AF208">
        <v>13.975662</v>
      </c>
      <c r="AG208" s="91">
        <v>3.2000000000000001E-2</v>
      </c>
    </row>
    <row r="209" spans="1:33">
      <c r="A209" t="s">
        <v>3953</v>
      </c>
      <c r="B209" t="s">
        <v>4740</v>
      </c>
      <c r="C209" t="s">
        <v>4741</v>
      </c>
      <c r="D209" t="s">
        <v>333</v>
      </c>
      <c r="F209">
        <v>62.043106000000002</v>
      </c>
      <c r="G209">
        <v>87.195389000000006</v>
      </c>
      <c r="H209">
        <v>102.36378499999999</v>
      </c>
      <c r="I209">
        <v>101.649719</v>
      </c>
      <c r="J209">
        <v>105.496628</v>
      </c>
      <c r="K209">
        <v>109.542343</v>
      </c>
      <c r="L209">
        <v>111.563232</v>
      </c>
      <c r="M209">
        <v>115.05587800000001</v>
      </c>
      <c r="N209">
        <v>118.04568500000001</v>
      </c>
      <c r="O209">
        <v>121.181</v>
      </c>
      <c r="P209">
        <v>125.071198</v>
      </c>
      <c r="Q209">
        <v>129.195221</v>
      </c>
      <c r="R209">
        <v>133.03971899999999</v>
      </c>
      <c r="S209">
        <v>137.371994</v>
      </c>
      <c r="T209">
        <v>141.40820299999999</v>
      </c>
      <c r="U209">
        <v>145.51799</v>
      </c>
      <c r="V209">
        <v>149.74319499999999</v>
      </c>
      <c r="W209">
        <v>154.21347</v>
      </c>
      <c r="X209">
        <v>158.87364199999999</v>
      </c>
      <c r="Y209">
        <v>163.77320900000001</v>
      </c>
      <c r="Z209">
        <v>168.93679800000001</v>
      </c>
      <c r="AA209">
        <v>174.28360000000001</v>
      </c>
      <c r="AB209">
        <v>179.850311</v>
      </c>
      <c r="AC209">
        <v>185.645599</v>
      </c>
      <c r="AD209">
        <v>191.657501</v>
      </c>
      <c r="AE209">
        <v>197.87631200000001</v>
      </c>
      <c r="AF209">
        <v>204.281555</v>
      </c>
      <c r="AG209" s="91">
        <v>4.7E-2</v>
      </c>
    </row>
    <row r="210" spans="1:33">
      <c r="A210" t="s">
        <v>4077</v>
      </c>
      <c r="B210" t="s">
        <v>4742</v>
      </c>
      <c r="C210" t="s">
        <v>4743</v>
      </c>
      <c r="D210" t="s">
        <v>333</v>
      </c>
      <c r="F210">
        <v>33.070678999999998</v>
      </c>
      <c r="G210">
        <v>36.260406000000003</v>
      </c>
      <c r="H210">
        <v>42.109161</v>
      </c>
      <c r="I210">
        <v>41.781554999999997</v>
      </c>
      <c r="J210">
        <v>44.264159999999997</v>
      </c>
      <c r="K210">
        <v>46.729613999999998</v>
      </c>
      <c r="L210">
        <v>47.501648000000003</v>
      </c>
      <c r="M210">
        <v>48.921326000000001</v>
      </c>
      <c r="N210">
        <v>50.123412999999999</v>
      </c>
      <c r="O210">
        <v>51.391544000000003</v>
      </c>
      <c r="P210">
        <v>52.790157000000001</v>
      </c>
      <c r="Q210">
        <v>54.283076999999999</v>
      </c>
      <c r="R210">
        <v>55.841918999999997</v>
      </c>
      <c r="S210">
        <v>57.380215</v>
      </c>
      <c r="T210">
        <v>58.939819</v>
      </c>
      <c r="U210">
        <v>60.564770000000003</v>
      </c>
      <c r="V210">
        <v>62.239258</v>
      </c>
      <c r="W210">
        <v>63.999146000000003</v>
      </c>
      <c r="X210">
        <v>65.833800999999994</v>
      </c>
      <c r="Y210">
        <v>67.793762000000001</v>
      </c>
      <c r="Z210">
        <v>69.899840999999995</v>
      </c>
      <c r="AA210">
        <v>72.136841000000004</v>
      </c>
      <c r="AB210">
        <v>74.504517000000007</v>
      </c>
      <c r="AC210">
        <v>76.996139999999997</v>
      </c>
      <c r="AD210">
        <v>79.606453000000002</v>
      </c>
      <c r="AE210">
        <v>82.370154999999997</v>
      </c>
      <c r="AF210">
        <v>85.221335999999994</v>
      </c>
      <c r="AG210" s="91">
        <v>3.6999999999999998E-2</v>
      </c>
    </row>
    <row r="211" spans="1:33">
      <c r="A211" t="s">
        <v>4080</v>
      </c>
      <c r="B211" t="s">
        <v>4744</v>
      </c>
      <c r="C211" t="s">
        <v>4745</v>
      </c>
      <c r="D211" t="s">
        <v>333</v>
      </c>
      <c r="F211">
        <v>9.7348789999999994</v>
      </c>
      <c r="G211">
        <v>11.876328000000001</v>
      </c>
      <c r="H211">
        <v>13.750809</v>
      </c>
      <c r="I211">
        <v>13.554413</v>
      </c>
      <c r="J211">
        <v>13.999283</v>
      </c>
      <c r="K211">
        <v>14.528122</v>
      </c>
      <c r="L211">
        <v>14.955078</v>
      </c>
      <c r="M211">
        <v>15.670197</v>
      </c>
      <c r="N211">
        <v>16.306183000000001</v>
      </c>
      <c r="O211">
        <v>16.984100000000002</v>
      </c>
      <c r="P211">
        <v>18.173981000000001</v>
      </c>
      <c r="Q211">
        <v>19.437477000000001</v>
      </c>
      <c r="R211">
        <v>20.264631000000001</v>
      </c>
      <c r="S211">
        <v>21.124834</v>
      </c>
      <c r="T211">
        <v>22.034115</v>
      </c>
      <c r="U211">
        <v>22.968230999999999</v>
      </c>
      <c r="V211">
        <v>23.922699000000001</v>
      </c>
      <c r="W211">
        <v>24.915610999999998</v>
      </c>
      <c r="X211">
        <v>25.944317000000002</v>
      </c>
      <c r="Y211">
        <v>26.972486</v>
      </c>
      <c r="Z211">
        <v>27.992645</v>
      </c>
      <c r="AA211">
        <v>28.954986999999999</v>
      </c>
      <c r="AB211">
        <v>29.894506</v>
      </c>
      <c r="AC211">
        <v>30.824987</v>
      </c>
      <c r="AD211">
        <v>31.741364000000001</v>
      </c>
      <c r="AE211">
        <v>32.606749999999998</v>
      </c>
      <c r="AF211">
        <v>33.457549999999998</v>
      </c>
      <c r="AG211" s="91">
        <v>4.9000000000000002E-2</v>
      </c>
    </row>
    <row r="212" spans="1:33">
      <c r="A212" t="s">
        <v>4083</v>
      </c>
      <c r="B212" t="s">
        <v>4746</v>
      </c>
      <c r="C212" t="s">
        <v>4747</v>
      </c>
      <c r="D212" t="s">
        <v>333</v>
      </c>
      <c r="F212">
        <v>19.237549000000001</v>
      </c>
      <c r="G212">
        <v>39.058655000000002</v>
      </c>
      <c r="H212">
        <v>46.503815000000003</v>
      </c>
      <c r="I212">
        <v>46.313751000000003</v>
      </c>
      <c r="J212">
        <v>47.233184999999999</v>
      </c>
      <c r="K212">
        <v>48.284607000000001</v>
      </c>
      <c r="L212">
        <v>49.106506000000003</v>
      </c>
      <c r="M212">
        <v>50.464354999999998</v>
      </c>
      <c r="N212">
        <v>51.616089000000002</v>
      </c>
      <c r="O212">
        <v>52.805359000000003</v>
      </c>
      <c r="P212">
        <v>54.107056</v>
      </c>
      <c r="Q212">
        <v>55.474670000000003</v>
      </c>
      <c r="R212">
        <v>56.933166999999997</v>
      </c>
      <c r="S212">
        <v>58.866942999999999</v>
      </c>
      <c r="T212">
        <v>60.434265000000003</v>
      </c>
      <c r="U212">
        <v>61.984985000000002</v>
      </c>
      <c r="V212">
        <v>63.581237999999999</v>
      </c>
      <c r="W212">
        <v>65.298705999999996</v>
      </c>
      <c r="X212">
        <v>67.095519999999993</v>
      </c>
      <c r="Y212">
        <v>69.006957999999997</v>
      </c>
      <c r="Z212">
        <v>71.044312000000005</v>
      </c>
      <c r="AA212">
        <v>73.191772</v>
      </c>
      <c r="AB212">
        <v>75.451294000000004</v>
      </c>
      <c r="AC212">
        <v>77.824462999999994</v>
      </c>
      <c r="AD212">
        <v>80.309691999999998</v>
      </c>
      <c r="AE212">
        <v>82.899413999999993</v>
      </c>
      <c r="AF212">
        <v>85.602660999999998</v>
      </c>
      <c r="AG212" s="91">
        <v>5.8999999999999997E-2</v>
      </c>
    </row>
    <row r="213" spans="1:33">
      <c r="A213" t="s">
        <v>3956</v>
      </c>
      <c r="B213" t="s">
        <v>4748</v>
      </c>
      <c r="C213" t="s">
        <v>4749</v>
      </c>
      <c r="D213" t="s">
        <v>333</v>
      </c>
      <c r="F213">
        <v>32.956401999999997</v>
      </c>
      <c r="G213">
        <v>26.036166999999999</v>
      </c>
      <c r="H213">
        <v>24.454052000000001</v>
      </c>
      <c r="I213">
        <v>28.901641999999999</v>
      </c>
      <c r="J213">
        <v>31.115359999999999</v>
      </c>
      <c r="K213">
        <v>31.743117999999999</v>
      </c>
      <c r="L213">
        <v>31.901575000000001</v>
      </c>
      <c r="M213">
        <v>32.629249999999999</v>
      </c>
      <c r="N213">
        <v>33.38599</v>
      </c>
      <c r="O213">
        <v>34.166801</v>
      </c>
      <c r="P213">
        <v>34.920772999999997</v>
      </c>
      <c r="Q213">
        <v>35.632454000000003</v>
      </c>
      <c r="R213">
        <v>36.298442999999999</v>
      </c>
      <c r="S213">
        <v>36.916649</v>
      </c>
      <c r="T213">
        <v>37.631805</v>
      </c>
      <c r="U213">
        <v>38.191642999999999</v>
      </c>
      <c r="V213">
        <v>38.556457999999999</v>
      </c>
      <c r="W213">
        <v>38.849711999999997</v>
      </c>
      <c r="X213">
        <v>39.151932000000002</v>
      </c>
      <c r="Y213">
        <v>39.353316999999997</v>
      </c>
      <c r="Z213">
        <v>39.4771</v>
      </c>
      <c r="AA213">
        <v>39.552235000000003</v>
      </c>
      <c r="AB213">
        <v>39.590789999999998</v>
      </c>
      <c r="AC213">
        <v>39.596611000000003</v>
      </c>
      <c r="AD213">
        <v>39.579475000000002</v>
      </c>
      <c r="AE213">
        <v>39.543114000000003</v>
      </c>
      <c r="AF213">
        <v>39.483184999999999</v>
      </c>
      <c r="AG213" s="91">
        <v>7.0000000000000001E-3</v>
      </c>
    </row>
    <row r="214" spans="1:33">
      <c r="A214" t="s">
        <v>4077</v>
      </c>
      <c r="B214" t="s">
        <v>4750</v>
      </c>
      <c r="C214" t="s">
        <v>4751</v>
      </c>
      <c r="D214" t="s">
        <v>333</v>
      </c>
      <c r="F214">
        <v>20.001080000000002</v>
      </c>
      <c r="G214">
        <v>14.576172</v>
      </c>
      <c r="H214">
        <v>13.739197000000001</v>
      </c>
      <c r="I214">
        <v>16.731566999999998</v>
      </c>
      <c r="J214">
        <v>18.157115999999998</v>
      </c>
      <c r="K214">
        <v>18.578281</v>
      </c>
      <c r="L214">
        <v>18.743894999999998</v>
      </c>
      <c r="M214">
        <v>19.247568000000001</v>
      </c>
      <c r="N214">
        <v>19.765395999999999</v>
      </c>
      <c r="O214">
        <v>20.305696000000001</v>
      </c>
      <c r="P214">
        <v>20.828018</v>
      </c>
      <c r="Q214">
        <v>21.318390000000001</v>
      </c>
      <c r="R214">
        <v>21.77298</v>
      </c>
      <c r="S214">
        <v>22.18927</v>
      </c>
      <c r="T214">
        <v>22.557831</v>
      </c>
      <c r="U214">
        <v>22.871863999999999</v>
      </c>
      <c r="V214">
        <v>23.120697</v>
      </c>
      <c r="W214">
        <v>23.306975999999999</v>
      </c>
      <c r="X214">
        <v>23.508789</v>
      </c>
      <c r="Y214">
        <v>23.632415999999999</v>
      </c>
      <c r="Z214">
        <v>23.690735</v>
      </c>
      <c r="AA214">
        <v>23.708801000000001</v>
      </c>
      <c r="AB214">
        <v>23.694396999999999</v>
      </c>
      <c r="AC214">
        <v>23.663605</v>
      </c>
      <c r="AD214">
        <v>23.618195</v>
      </c>
      <c r="AE214">
        <v>23.563231999999999</v>
      </c>
      <c r="AF214">
        <v>23.496825999999999</v>
      </c>
      <c r="AG214" s="91">
        <v>6.0000000000000001E-3</v>
      </c>
    </row>
    <row r="215" spans="1:33">
      <c r="A215" t="s">
        <v>4080</v>
      </c>
      <c r="B215" t="s">
        <v>4752</v>
      </c>
      <c r="C215" t="s">
        <v>4753</v>
      </c>
      <c r="D215" t="s">
        <v>333</v>
      </c>
      <c r="F215">
        <v>1.8612820000000001</v>
      </c>
      <c r="G215">
        <v>2.0910839999999999</v>
      </c>
      <c r="H215">
        <v>1.8595539999999999</v>
      </c>
      <c r="I215">
        <v>2.285263</v>
      </c>
      <c r="J215">
        <v>2.5070420000000002</v>
      </c>
      <c r="K215">
        <v>2.5586660000000001</v>
      </c>
      <c r="L215">
        <v>2.5544850000000001</v>
      </c>
      <c r="M215">
        <v>2.6130789999999999</v>
      </c>
      <c r="N215">
        <v>2.6768230000000002</v>
      </c>
      <c r="O215">
        <v>2.7421760000000002</v>
      </c>
      <c r="P215">
        <v>2.806454</v>
      </c>
      <c r="Q215">
        <v>2.8697430000000002</v>
      </c>
      <c r="R215">
        <v>2.932766</v>
      </c>
      <c r="S215">
        <v>2.9957199999999999</v>
      </c>
      <c r="T215">
        <v>3.2157290000000001</v>
      </c>
      <c r="U215">
        <v>3.3497469999999998</v>
      </c>
      <c r="V215">
        <v>3.3808419999999999</v>
      </c>
      <c r="W215">
        <v>3.4131140000000002</v>
      </c>
      <c r="X215">
        <v>3.4550779999999999</v>
      </c>
      <c r="Y215">
        <v>3.4896699999999998</v>
      </c>
      <c r="Z215">
        <v>3.526402</v>
      </c>
      <c r="AA215">
        <v>3.5688059999999999</v>
      </c>
      <c r="AB215">
        <v>3.617874</v>
      </c>
      <c r="AC215">
        <v>3.6607280000000002</v>
      </c>
      <c r="AD215">
        <v>3.7028270000000001</v>
      </c>
      <c r="AE215">
        <v>3.741295</v>
      </c>
      <c r="AF215">
        <v>3.7710880000000002</v>
      </c>
      <c r="AG215" s="91">
        <v>2.8000000000000001E-2</v>
      </c>
    </row>
    <row r="216" spans="1:33">
      <c r="A216" t="s">
        <v>4083</v>
      </c>
      <c r="B216" t="s">
        <v>4754</v>
      </c>
      <c r="C216" t="s">
        <v>4755</v>
      </c>
      <c r="D216" t="s">
        <v>333</v>
      </c>
      <c r="F216">
        <v>11.09404</v>
      </c>
      <c r="G216">
        <v>9.3689119999999999</v>
      </c>
      <c r="H216">
        <v>8.8553010000000008</v>
      </c>
      <c r="I216">
        <v>9.8848109999999991</v>
      </c>
      <c r="J216">
        <v>10.451202</v>
      </c>
      <c r="K216">
        <v>10.606171</v>
      </c>
      <c r="L216">
        <v>10.603194999999999</v>
      </c>
      <c r="M216">
        <v>10.768599999999999</v>
      </c>
      <c r="N216">
        <v>10.943771</v>
      </c>
      <c r="O216">
        <v>11.118926999999999</v>
      </c>
      <c r="P216">
        <v>11.286301</v>
      </c>
      <c r="Q216">
        <v>11.444321</v>
      </c>
      <c r="R216">
        <v>11.592696999999999</v>
      </c>
      <c r="S216">
        <v>11.731659000000001</v>
      </c>
      <c r="T216">
        <v>11.858245999999999</v>
      </c>
      <c r="U216">
        <v>11.970032</v>
      </c>
      <c r="V216">
        <v>12.054916</v>
      </c>
      <c r="W216">
        <v>12.129623</v>
      </c>
      <c r="X216">
        <v>12.188065</v>
      </c>
      <c r="Y216">
        <v>12.231232</v>
      </c>
      <c r="Z216">
        <v>12.259964</v>
      </c>
      <c r="AA216">
        <v>12.274628</v>
      </c>
      <c r="AB216">
        <v>12.278518999999999</v>
      </c>
      <c r="AC216">
        <v>12.272278</v>
      </c>
      <c r="AD216">
        <v>12.258452999999999</v>
      </c>
      <c r="AE216">
        <v>12.238586</v>
      </c>
      <c r="AF216">
        <v>12.215271</v>
      </c>
      <c r="AG216" s="91">
        <v>4.0000000000000001E-3</v>
      </c>
    </row>
    <row r="217" spans="1:33">
      <c r="A217" t="s">
        <v>4392</v>
      </c>
      <c r="B217" t="s">
        <v>4756</v>
      </c>
      <c r="C217" t="s">
        <v>4757</v>
      </c>
      <c r="D217" t="s">
        <v>333</v>
      </c>
      <c r="F217">
        <v>34.141190000000002</v>
      </c>
      <c r="G217">
        <v>59.041176</v>
      </c>
      <c r="H217">
        <v>61.291893000000002</v>
      </c>
      <c r="I217">
        <v>62.006638000000002</v>
      </c>
      <c r="J217">
        <v>62.645843999999997</v>
      </c>
      <c r="K217">
        <v>64.846717999999996</v>
      </c>
      <c r="L217">
        <v>65.727951000000004</v>
      </c>
      <c r="M217">
        <v>69.115532000000002</v>
      </c>
      <c r="N217">
        <v>70.739067000000006</v>
      </c>
      <c r="O217">
        <v>72.450835999999995</v>
      </c>
      <c r="P217">
        <v>74.224663000000007</v>
      </c>
      <c r="Q217">
        <v>75.996475000000004</v>
      </c>
      <c r="R217">
        <v>77.773787999999996</v>
      </c>
      <c r="S217">
        <v>79.683494999999994</v>
      </c>
      <c r="T217">
        <v>81.623565999999997</v>
      </c>
      <c r="U217">
        <v>83.565742</v>
      </c>
      <c r="V217">
        <v>85.466071999999997</v>
      </c>
      <c r="W217">
        <v>87.303566000000004</v>
      </c>
      <c r="X217">
        <v>89.127457000000007</v>
      </c>
      <c r="Y217">
        <v>90.935813999999993</v>
      </c>
      <c r="Z217">
        <v>92.743324000000001</v>
      </c>
      <c r="AA217">
        <v>94.540169000000006</v>
      </c>
      <c r="AB217">
        <v>96.326019000000002</v>
      </c>
      <c r="AC217">
        <v>98.083518999999995</v>
      </c>
      <c r="AD217">
        <v>99.863754</v>
      </c>
      <c r="AE217">
        <v>101.656342</v>
      </c>
      <c r="AF217">
        <v>103.526398</v>
      </c>
      <c r="AG217" s="91">
        <v>4.3999999999999997E-2</v>
      </c>
    </row>
    <row r="218" spans="1:33">
      <c r="A218" t="s">
        <v>4077</v>
      </c>
      <c r="B218" t="s">
        <v>4758</v>
      </c>
      <c r="C218" t="s">
        <v>4759</v>
      </c>
      <c r="D218" t="s">
        <v>333</v>
      </c>
      <c r="F218">
        <v>21.934570000000001</v>
      </c>
      <c r="G218">
        <v>39.256897000000002</v>
      </c>
      <c r="H218">
        <v>40.729919000000002</v>
      </c>
      <c r="I218">
        <v>41.237183000000002</v>
      </c>
      <c r="J218">
        <v>41.728943000000001</v>
      </c>
      <c r="K218">
        <v>43.592896000000003</v>
      </c>
      <c r="L218">
        <v>44.410828000000002</v>
      </c>
      <c r="M218">
        <v>45.559325999999999</v>
      </c>
      <c r="N218">
        <v>46.810974000000002</v>
      </c>
      <c r="O218">
        <v>48.119812000000003</v>
      </c>
      <c r="P218">
        <v>49.464782999999997</v>
      </c>
      <c r="Q218">
        <v>50.811768000000001</v>
      </c>
      <c r="R218">
        <v>52.169128000000001</v>
      </c>
      <c r="S218">
        <v>53.594665999999997</v>
      </c>
      <c r="T218">
        <v>55.029907000000001</v>
      </c>
      <c r="U218">
        <v>56.465392999999999</v>
      </c>
      <c r="V218">
        <v>57.857177999999998</v>
      </c>
      <c r="W218">
        <v>59.218933</v>
      </c>
      <c r="X218">
        <v>60.569397000000002</v>
      </c>
      <c r="Y218">
        <v>61.916504000000003</v>
      </c>
      <c r="Z218">
        <v>63.252197000000002</v>
      </c>
      <c r="AA218">
        <v>64.589966000000004</v>
      </c>
      <c r="AB218">
        <v>65.927368000000001</v>
      </c>
      <c r="AC218">
        <v>67.259643999999994</v>
      </c>
      <c r="AD218">
        <v>68.594238000000004</v>
      </c>
      <c r="AE218">
        <v>69.942749000000006</v>
      </c>
      <c r="AF218">
        <v>71.325316999999998</v>
      </c>
      <c r="AG218" s="91">
        <v>4.5999999999999999E-2</v>
      </c>
    </row>
    <row r="219" spans="1:33">
      <c r="A219" t="s">
        <v>4080</v>
      </c>
      <c r="B219" t="s">
        <v>4760</v>
      </c>
      <c r="C219" t="s">
        <v>4761</v>
      </c>
      <c r="D219" t="s">
        <v>333</v>
      </c>
      <c r="F219">
        <v>1.6696470000000001</v>
      </c>
      <c r="G219">
        <v>5.4057690000000003</v>
      </c>
      <c r="H219">
        <v>5.6687849999999997</v>
      </c>
      <c r="I219">
        <v>5.8528440000000002</v>
      </c>
      <c r="J219">
        <v>6.0350650000000003</v>
      </c>
      <c r="K219">
        <v>6.2568739999999998</v>
      </c>
      <c r="L219">
        <v>6.3919680000000003</v>
      </c>
      <c r="M219">
        <v>7.7470780000000001</v>
      </c>
      <c r="N219">
        <v>7.9581359999999997</v>
      </c>
      <c r="O219">
        <v>8.2157850000000003</v>
      </c>
      <c r="P219">
        <v>8.5005579999999998</v>
      </c>
      <c r="Q219">
        <v>8.7857260000000004</v>
      </c>
      <c r="R219">
        <v>9.0588519999999999</v>
      </c>
      <c r="S219">
        <v>9.3475889999999993</v>
      </c>
      <c r="T219">
        <v>9.6443189999999994</v>
      </c>
      <c r="U219">
        <v>9.9295439999999999</v>
      </c>
      <c r="V219">
        <v>10.210947000000001</v>
      </c>
      <c r="W219">
        <v>10.448923000000001</v>
      </c>
      <c r="X219">
        <v>10.669568999999999</v>
      </c>
      <c r="Y219">
        <v>10.858727</v>
      </c>
      <c r="Z219">
        <v>11.045356999999999</v>
      </c>
      <c r="AA219">
        <v>11.204383</v>
      </c>
      <c r="AB219">
        <v>11.338653000000001</v>
      </c>
      <c r="AC219">
        <v>11.441091999999999</v>
      </c>
      <c r="AD219">
        <v>11.551468</v>
      </c>
      <c r="AE219">
        <v>11.643402</v>
      </c>
      <c r="AF219">
        <v>11.759155</v>
      </c>
      <c r="AG219" s="91">
        <v>7.8E-2</v>
      </c>
    </row>
    <row r="220" spans="1:33">
      <c r="A220" t="s">
        <v>4083</v>
      </c>
      <c r="B220" t="s">
        <v>4762</v>
      </c>
      <c r="C220" t="s">
        <v>4763</v>
      </c>
      <c r="D220" t="s">
        <v>333</v>
      </c>
      <c r="F220">
        <v>10.536972</v>
      </c>
      <c r="G220">
        <v>14.37851</v>
      </c>
      <c r="H220">
        <v>14.893188</v>
      </c>
      <c r="I220">
        <v>14.916611</v>
      </c>
      <c r="J220">
        <v>14.881836</v>
      </c>
      <c r="K220">
        <v>14.996948</v>
      </c>
      <c r="L220">
        <v>14.925155999999999</v>
      </c>
      <c r="M220">
        <v>15.809127999999999</v>
      </c>
      <c r="N220">
        <v>15.969955000000001</v>
      </c>
      <c r="O220">
        <v>16.115234000000001</v>
      </c>
      <c r="P220">
        <v>16.259322999999998</v>
      </c>
      <c r="Q220">
        <v>16.398987000000002</v>
      </c>
      <c r="R220">
        <v>16.545807</v>
      </c>
      <c r="S220">
        <v>16.741240999999999</v>
      </c>
      <c r="T220">
        <v>16.949341</v>
      </c>
      <c r="U220">
        <v>17.170807</v>
      </c>
      <c r="V220">
        <v>17.397949000000001</v>
      </c>
      <c r="W220">
        <v>17.635712000000002</v>
      </c>
      <c r="X220">
        <v>17.888489</v>
      </c>
      <c r="Y220">
        <v>18.160582999999999</v>
      </c>
      <c r="Z220">
        <v>18.44577</v>
      </c>
      <c r="AA220">
        <v>18.745819000000001</v>
      </c>
      <c r="AB220">
        <v>19.059998</v>
      </c>
      <c r="AC220">
        <v>19.382781999999999</v>
      </c>
      <c r="AD220">
        <v>19.718048</v>
      </c>
      <c r="AE220">
        <v>20.07019</v>
      </c>
      <c r="AF220">
        <v>20.441925000000001</v>
      </c>
      <c r="AG220" s="91">
        <v>2.5999999999999999E-2</v>
      </c>
    </row>
    <row r="221" spans="1:33">
      <c r="A221" t="s">
        <v>4206</v>
      </c>
      <c r="B221" t="s">
        <v>4764</v>
      </c>
      <c r="C221" t="s">
        <v>4765</v>
      </c>
      <c r="D221" t="s">
        <v>333</v>
      </c>
      <c r="F221">
        <v>989.89318800000001</v>
      </c>
      <c r="G221">
        <v>1128.788086</v>
      </c>
      <c r="H221">
        <v>1243.461914</v>
      </c>
      <c r="I221">
        <v>1247.5124510000001</v>
      </c>
      <c r="J221">
        <v>1266.652832</v>
      </c>
      <c r="K221">
        <v>1306.0860600000001</v>
      </c>
      <c r="L221">
        <v>1329.263672</v>
      </c>
      <c r="M221">
        <v>1358.3017580000001</v>
      </c>
      <c r="N221">
        <v>1412.267822</v>
      </c>
      <c r="O221">
        <v>1459.4470209999999</v>
      </c>
      <c r="P221">
        <v>1497.5539550000001</v>
      </c>
      <c r="Q221">
        <v>1546.7329099999999</v>
      </c>
      <c r="R221">
        <v>1586.2395019999999</v>
      </c>
      <c r="S221">
        <v>1630.8469239999999</v>
      </c>
      <c r="T221">
        <v>1679.8424070000001</v>
      </c>
      <c r="U221">
        <v>1726.319092</v>
      </c>
      <c r="V221">
        <v>1765.7045900000001</v>
      </c>
      <c r="W221">
        <v>1803.268311</v>
      </c>
      <c r="X221">
        <v>1851.695557</v>
      </c>
      <c r="Y221">
        <v>1887.402466</v>
      </c>
      <c r="Z221">
        <v>1916.8352050000001</v>
      </c>
      <c r="AA221">
        <v>1951.419067</v>
      </c>
      <c r="AB221">
        <v>1986.9913329999999</v>
      </c>
      <c r="AC221">
        <v>2041.988159</v>
      </c>
      <c r="AD221">
        <v>2088.155518</v>
      </c>
      <c r="AE221">
        <v>2122.6127929999998</v>
      </c>
      <c r="AF221">
        <v>2161.796875</v>
      </c>
      <c r="AG221" s="91">
        <v>0.03</v>
      </c>
    </row>
    <row r="222" spans="1:33">
      <c r="A222" t="s">
        <v>4209</v>
      </c>
      <c r="B222" t="s">
        <v>4766</v>
      </c>
      <c r="C222" t="s">
        <v>4767</v>
      </c>
      <c r="D222" t="s">
        <v>333</v>
      </c>
      <c r="F222">
        <v>635.78125</v>
      </c>
      <c r="G222">
        <v>310.39596599999999</v>
      </c>
      <c r="H222">
        <v>378.60433999999998</v>
      </c>
      <c r="I222">
        <v>377.59082000000001</v>
      </c>
      <c r="J222">
        <v>379.14837599999998</v>
      </c>
      <c r="K222">
        <v>396.24044800000001</v>
      </c>
      <c r="L222">
        <v>402.01034499999997</v>
      </c>
      <c r="M222">
        <v>409.545593</v>
      </c>
      <c r="N222">
        <v>422.20803799999999</v>
      </c>
      <c r="O222">
        <v>433.93536399999999</v>
      </c>
      <c r="P222">
        <v>444.46279900000002</v>
      </c>
      <c r="Q222">
        <v>458.73336799999998</v>
      </c>
      <c r="R222">
        <v>472.375</v>
      </c>
      <c r="S222">
        <v>487.74142499999999</v>
      </c>
      <c r="T222">
        <v>505.32037400000002</v>
      </c>
      <c r="U222">
        <v>521.54974400000003</v>
      </c>
      <c r="V222">
        <v>538.88708499999996</v>
      </c>
      <c r="W222">
        <v>556.05749500000002</v>
      </c>
      <c r="X222">
        <v>576.46612500000003</v>
      </c>
      <c r="Y222">
        <v>592.82550000000003</v>
      </c>
      <c r="Z222">
        <v>607.26452600000005</v>
      </c>
      <c r="AA222">
        <v>622.99328600000001</v>
      </c>
      <c r="AB222">
        <v>638.14947500000005</v>
      </c>
      <c r="AC222">
        <v>657.70989999999995</v>
      </c>
      <c r="AD222">
        <v>675.17089799999997</v>
      </c>
      <c r="AE222">
        <v>689.88952600000005</v>
      </c>
      <c r="AF222">
        <v>705.47070299999996</v>
      </c>
      <c r="AG222" s="91">
        <v>4.0000000000000001E-3</v>
      </c>
    </row>
    <row r="223" spans="1:33">
      <c r="A223" t="s">
        <v>4212</v>
      </c>
      <c r="B223" t="s">
        <v>4768</v>
      </c>
      <c r="C223" t="s">
        <v>4769</v>
      </c>
      <c r="D223" t="s">
        <v>333</v>
      </c>
      <c r="F223">
        <v>404.75006100000002</v>
      </c>
      <c r="G223">
        <v>382.358429</v>
      </c>
      <c r="H223">
        <v>404.56341600000002</v>
      </c>
      <c r="I223">
        <v>404.928833</v>
      </c>
      <c r="J223">
        <v>407.68743899999998</v>
      </c>
      <c r="K223">
        <v>417.55334499999998</v>
      </c>
      <c r="L223">
        <v>418.21014400000001</v>
      </c>
      <c r="M223">
        <v>422.26745599999998</v>
      </c>
      <c r="N223">
        <v>436.84155299999998</v>
      </c>
      <c r="O223">
        <v>449.37631199999998</v>
      </c>
      <c r="P223">
        <v>457.53460699999999</v>
      </c>
      <c r="Q223">
        <v>470.467285</v>
      </c>
      <c r="R223">
        <v>480.44882200000001</v>
      </c>
      <c r="S223">
        <v>492.69570900000002</v>
      </c>
      <c r="T223">
        <v>505.56866500000001</v>
      </c>
      <c r="U223">
        <v>515.56311000000005</v>
      </c>
      <c r="V223">
        <v>525.586365</v>
      </c>
      <c r="W223">
        <v>535.13000499999998</v>
      </c>
      <c r="X223">
        <v>549.80163600000003</v>
      </c>
      <c r="Y223">
        <v>559.58660899999995</v>
      </c>
      <c r="Z223">
        <v>567.20532200000002</v>
      </c>
      <c r="AA223">
        <v>577.46691899999996</v>
      </c>
      <c r="AB223">
        <v>587.92761199999995</v>
      </c>
      <c r="AC223">
        <v>606.94360400000005</v>
      </c>
      <c r="AD223">
        <v>622.23120100000006</v>
      </c>
      <c r="AE223">
        <v>632.24023399999999</v>
      </c>
      <c r="AF223">
        <v>644.29174799999998</v>
      </c>
      <c r="AG223" s="91">
        <v>1.7999999999999999E-2</v>
      </c>
    </row>
    <row r="224" spans="1:33">
      <c r="A224" t="s">
        <v>4035</v>
      </c>
      <c r="B224" t="s">
        <v>4770</v>
      </c>
      <c r="C224" t="s">
        <v>4771</v>
      </c>
      <c r="D224" t="s">
        <v>333</v>
      </c>
      <c r="F224">
        <v>2030.424438</v>
      </c>
      <c r="G224">
        <v>1821.5426030000001</v>
      </c>
      <c r="H224">
        <v>2026.6295170000001</v>
      </c>
      <c r="I224">
        <v>2030.0322269999999</v>
      </c>
      <c r="J224">
        <v>2053.4882809999999</v>
      </c>
      <c r="K224">
        <v>2119.8803710000002</v>
      </c>
      <c r="L224">
        <v>2149.4838869999999</v>
      </c>
      <c r="M224">
        <v>2190.11499</v>
      </c>
      <c r="N224">
        <v>2271.3171390000002</v>
      </c>
      <c r="O224">
        <v>2342.7583009999998</v>
      </c>
      <c r="P224">
        <v>2399.5510250000002</v>
      </c>
      <c r="Q224">
        <v>2475.9333499999998</v>
      </c>
      <c r="R224">
        <v>2539.0634770000001</v>
      </c>
      <c r="S224">
        <v>2611.2836910000001</v>
      </c>
      <c r="T224">
        <v>2690.7314449999999</v>
      </c>
      <c r="U224">
        <v>2763.4323730000001</v>
      </c>
      <c r="V224">
        <v>2830.178711</v>
      </c>
      <c r="W224">
        <v>2894.4558109999998</v>
      </c>
      <c r="X224">
        <v>2977.9633789999998</v>
      </c>
      <c r="Y224">
        <v>3039.8142090000001</v>
      </c>
      <c r="Z224">
        <v>3091.3059079999998</v>
      </c>
      <c r="AA224">
        <v>3151.8793949999999</v>
      </c>
      <c r="AB224">
        <v>3213.0690920000002</v>
      </c>
      <c r="AC224">
        <v>3306.6416020000001</v>
      </c>
      <c r="AD224">
        <v>3385.5581050000001</v>
      </c>
      <c r="AE224">
        <v>3444.7416990000002</v>
      </c>
      <c r="AF224">
        <v>3511.5595699999999</v>
      </c>
      <c r="AG224" s="91">
        <v>2.1000000000000001E-2</v>
      </c>
    </row>
    <row r="225" spans="1:33">
      <c r="A225" t="s">
        <v>4286</v>
      </c>
    </row>
    <row r="226" spans="1:33">
      <c r="A226" t="s">
        <v>4287</v>
      </c>
    </row>
    <row r="227" spans="1:33">
      <c r="A227" t="s">
        <v>4077</v>
      </c>
      <c r="B227" t="s">
        <v>4772</v>
      </c>
      <c r="C227" t="s">
        <v>4773</v>
      </c>
      <c r="D227" t="s">
        <v>415</v>
      </c>
      <c r="F227">
        <v>86.813323999999994</v>
      </c>
      <c r="G227">
        <v>87.472510999999997</v>
      </c>
      <c r="H227">
        <v>88.147002999999998</v>
      </c>
      <c r="I227">
        <v>88.854056999999997</v>
      </c>
      <c r="J227">
        <v>89.586692999999997</v>
      </c>
      <c r="K227">
        <v>90.334716999999998</v>
      </c>
      <c r="L227">
        <v>91.090691000000007</v>
      </c>
      <c r="M227">
        <v>91.853035000000006</v>
      </c>
      <c r="N227">
        <v>92.621421999999995</v>
      </c>
      <c r="O227">
        <v>93.395447000000004</v>
      </c>
      <c r="P227">
        <v>94.175376999999997</v>
      </c>
      <c r="Q227">
        <v>94.960808</v>
      </c>
      <c r="R227">
        <v>95.751221000000001</v>
      </c>
      <c r="S227">
        <v>96.547409000000002</v>
      </c>
      <c r="T227">
        <v>97.348785000000007</v>
      </c>
      <c r="U227">
        <v>98.155624000000003</v>
      </c>
      <c r="V227">
        <v>98.967590000000001</v>
      </c>
      <c r="W227">
        <v>99.784171999999998</v>
      </c>
      <c r="X227">
        <v>100.60524700000001</v>
      </c>
      <c r="Y227">
        <v>101.43147999999999</v>
      </c>
      <c r="Z227">
        <v>102.26335899999999</v>
      </c>
      <c r="AA227">
        <v>103.100677</v>
      </c>
      <c r="AB227">
        <v>103.94343600000001</v>
      </c>
      <c r="AC227">
        <v>104.790909</v>
      </c>
      <c r="AD227">
        <v>105.643585</v>
      </c>
      <c r="AE227">
        <v>106.501724</v>
      </c>
      <c r="AF227">
        <v>107.364891</v>
      </c>
      <c r="AG227" s="91">
        <v>8.0000000000000002E-3</v>
      </c>
    </row>
    <row r="228" spans="1:33">
      <c r="A228" t="s">
        <v>4080</v>
      </c>
      <c r="B228" t="s">
        <v>4774</v>
      </c>
      <c r="C228" t="s">
        <v>4775</v>
      </c>
      <c r="D228" t="s">
        <v>415</v>
      </c>
      <c r="F228">
        <v>109.564651</v>
      </c>
      <c r="G228">
        <v>110.106865</v>
      </c>
      <c r="H228">
        <v>110.92031900000001</v>
      </c>
      <c r="I228">
        <v>111.764</v>
      </c>
      <c r="J228">
        <v>112.631927</v>
      </c>
      <c r="K228">
        <v>113.518158</v>
      </c>
      <c r="L228">
        <v>114.414749</v>
      </c>
      <c r="M228">
        <v>115.321617</v>
      </c>
      <c r="N228">
        <v>116.234444</v>
      </c>
      <c r="O228">
        <v>117.153931</v>
      </c>
      <c r="P228">
        <v>118.081596</v>
      </c>
      <c r="Q228">
        <v>119.015587</v>
      </c>
      <c r="R228">
        <v>119.956406</v>
      </c>
      <c r="S228">
        <v>120.90392300000001</v>
      </c>
      <c r="T228">
        <v>121.85755899999999</v>
      </c>
      <c r="U228">
        <v>122.818375</v>
      </c>
      <c r="V228">
        <v>123.786362</v>
      </c>
      <c r="W228">
        <v>124.761909</v>
      </c>
      <c r="X228">
        <v>125.743607</v>
      </c>
      <c r="Y228">
        <v>126.732979</v>
      </c>
      <c r="Z228">
        <v>127.73039199999999</v>
      </c>
      <c r="AA228">
        <v>128.735062</v>
      </c>
      <c r="AB228">
        <v>129.74719200000001</v>
      </c>
      <c r="AC228">
        <v>130.76473999999999</v>
      </c>
      <c r="AD228">
        <v>131.78872699999999</v>
      </c>
      <c r="AE228">
        <v>132.820526</v>
      </c>
      <c r="AF228">
        <v>133.859634</v>
      </c>
      <c r="AG228" s="91">
        <v>8.0000000000000002E-3</v>
      </c>
    </row>
    <row r="229" spans="1:33">
      <c r="A229" t="s">
        <v>4083</v>
      </c>
      <c r="B229" t="s">
        <v>4776</v>
      </c>
      <c r="C229" t="s">
        <v>4777</v>
      </c>
      <c r="D229" t="s">
        <v>415</v>
      </c>
      <c r="F229">
        <v>56.717154999999998</v>
      </c>
      <c r="G229">
        <v>57.286265999999998</v>
      </c>
      <c r="H229">
        <v>57.803204000000001</v>
      </c>
      <c r="I229">
        <v>58.329791999999998</v>
      </c>
      <c r="J229">
        <v>58.876694000000001</v>
      </c>
      <c r="K229">
        <v>59.428897999999997</v>
      </c>
      <c r="L229">
        <v>59.990425000000002</v>
      </c>
      <c r="M229">
        <v>60.563065000000002</v>
      </c>
      <c r="N229">
        <v>61.135212000000003</v>
      </c>
      <c r="O229">
        <v>61.708534</v>
      </c>
      <c r="P229">
        <v>62.287376000000002</v>
      </c>
      <c r="Q229">
        <v>62.866298999999998</v>
      </c>
      <c r="R229">
        <v>63.446990999999997</v>
      </c>
      <c r="S229">
        <v>64.028892999999997</v>
      </c>
      <c r="T229">
        <v>64.611305000000002</v>
      </c>
      <c r="U229">
        <v>65.197411000000002</v>
      </c>
      <c r="V229">
        <v>65.786652000000004</v>
      </c>
      <c r="W229">
        <v>66.379669000000007</v>
      </c>
      <c r="X229">
        <v>66.971976999999995</v>
      </c>
      <c r="Y229">
        <v>67.568718000000004</v>
      </c>
      <c r="Z229">
        <v>68.172020000000003</v>
      </c>
      <c r="AA229">
        <v>68.779747</v>
      </c>
      <c r="AB229">
        <v>69.391486999999998</v>
      </c>
      <c r="AC229">
        <v>69.999465999999998</v>
      </c>
      <c r="AD229">
        <v>70.607628000000005</v>
      </c>
      <c r="AE229">
        <v>71.220978000000002</v>
      </c>
      <c r="AF229">
        <v>71.837661999999995</v>
      </c>
      <c r="AG229" s="91">
        <v>8.9999999999999993E-3</v>
      </c>
    </row>
    <row r="230" spans="1:33" s="36" customFormat="1">
      <c r="A230" s="36" t="s">
        <v>4294</v>
      </c>
      <c r="B230" s="36" t="s">
        <v>4778</v>
      </c>
      <c r="C230" s="36" t="s">
        <v>4779</v>
      </c>
      <c r="D230" s="36" t="s">
        <v>415</v>
      </c>
      <c r="F230" s="36">
        <v>93.093322999999998</v>
      </c>
      <c r="G230" s="36">
        <v>93.573386999999997</v>
      </c>
      <c r="H230" s="36">
        <v>94.286040999999997</v>
      </c>
      <c r="I230" s="36">
        <v>95.031470999999996</v>
      </c>
      <c r="J230" s="36">
        <v>95.802582000000001</v>
      </c>
      <c r="K230" s="36">
        <v>96.587104999999994</v>
      </c>
      <c r="L230" s="36">
        <v>97.381630000000001</v>
      </c>
      <c r="M230" s="36">
        <v>98.186217999999997</v>
      </c>
      <c r="N230" s="36">
        <v>98.994202000000001</v>
      </c>
      <c r="O230" s="36">
        <v>99.807013999999995</v>
      </c>
      <c r="P230" s="36">
        <v>100.627037</v>
      </c>
      <c r="Q230" s="36">
        <v>101.45137</v>
      </c>
      <c r="R230" s="36">
        <v>102.28190600000001</v>
      </c>
      <c r="S230" s="36">
        <v>103.117935</v>
      </c>
      <c r="T230" s="36">
        <v>103.95887</v>
      </c>
      <c r="U230" s="36">
        <v>104.806282</v>
      </c>
      <c r="V230" s="36">
        <v>105.6605</v>
      </c>
      <c r="W230" s="36">
        <v>106.521378</v>
      </c>
      <c r="X230" s="36">
        <v>107.38653600000001</v>
      </c>
      <c r="Y230" s="36">
        <v>108.25868199999999</v>
      </c>
      <c r="Z230" s="36">
        <v>109.138885</v>
      </c>
      <c r="AA230" s="36">
        <v>110.025887</v>
      </c>
      <c r="AB230" s="36">
        <v>110.91982299999999</v>
      </c>
      <c r="AC230" s="36">
        <v>111.81680299999999</v>
      </c>
      <c r="AD230" s="36">
        <v>112.719421</v>
      </c>
      <c r="AE230" s="36">
        <v>113.630379</v>
      </c>
      <c r="AF230" s="36">
        <v>114.548462</v>
      </c>
      <c r="AG230" s="95">
        <v>8.0000000000000002E-3</v>
      </c>
    </row>
    <row r="231" spans="1:33">
      <c r="A231" t="s">
        <v>4297</v>
      </c>
    </row>
    <row r="232" spans="1:33">
      <c r="A232" t="s">
        <v>4077</v>
      </c>
      <c r="B232" t="s">
        <v>4780</v>
      </c>
      <c r="C232" t="s">
        <v>4781</v>
      </c>
      <c r="D232" t="s">
        <v>415</v>
      </c>
      <c r="F232">
        <v>79.154808000000003</v>
      </c>
      <c r="G232">
        <v>79.771843000000004</v>
      </c>
      <c r="H232">
        <v>80.438293000000002</v>
      </c>
      <c r="I232">
        <v>81.112999000000002</v>
      </c>
      <c r="J232">
        <v>81.807982999999993</v>
      </c>
      <c r="K232">
        <v>82.490273000000002</v>
      </c>
      <c r="L232">
        <v>83.190674000000001</v>
      </c>
      <c r="M232">
        <v>83.891509999999997</v>
      </c>
      <c r="N232">
        <v>84.617844000000005</v>
      </c>
      <c r="O232">
        <v>85.351249999999993</v>
      </c>
      <c r="P232">
        <v>86.095093000000006</v>
      </c>
      <c r="Q232">
        <v>86.855057000000002</v>
      </c>
      <c r="R232">
        <v>87.620330999999993</v>
      </c>
      <c r="S232">
        <v>88.392882999999998</v>
      </c>
      <c r="T232">
        <v>89.173385999999994</v>
      </c>
      <c r="U232">
        <v>89.948334000000003</v>
      </c>
      <c r="V232">
        <v>90.728012000000007</v>
      </c>
      <c r="W232">
        <v>91.508797000000001</v>
      </c>
      <c r="X232">
        <v>92.295364000000006</v>
      </c>
      <c r="Y232">
        <v>93.080223000000004</v>
      </c>
      <c r="Z232">
        <v>93.865844999999993</v>
      </c>
      <c r="AA232">
        <v>94.651488999999998</v>
      </c>
      <c r="AB232">
        <v>95.432175000000001</v>
      </c>
      <c r="AC232">
        <v>96.219948000000002</v>
      </c>
      <c r="AD232">
        <v>97.005950999999996</v>
      </c>
      <c r="AE232">
        <v>97.78434</v>
      </c>
      <c r="AF232">
        <v>98.564209000000005</v>
      </c>
      <c r="AG232" s="91">
        <v>8.0000000000000002E-3</v>
      </c>
    </row>
    <row r="233" spans="1:33">
      <c r="A233" t="s">
        <v>4080</v>
      </c>
      <c r="B233" t="s">
        <v>4782</v>
      </c>
      <c r="C233" t="s">
        <v>4783</v>
      </c>
      <c r="D233" t="s">
        <v>415</v>
      </c>
      <c r="F233">
        <v>100.587761</v>
      </c>
      <c r="G233">
        <v>101.02362100000001</v>
      </c>
      <c r="H233">
        <v>101.77909099999999</v>
      </c>
      <c r="I233">
        <v>102.517769</v>
      </c>
      <c r="J233">
        <v>103.25535600000001</v>
      </c>
      <c r="K233">
        <v>104.000435</v>
      </c>
      <c r="L233">
        <v>104.721962</v>
      </c>
      <c r="M233">
        <v>105.486679</v>
      </c>
      <c r="N233">
        <v>106.35189800000001</v>
      </c>
      <c r="O233">
        <v>107.231514</v>
      </c>
      <c r="P233">
        <v>108.079819</v>
      </c>
      <c r="Q233">
        <v>108.904701</v>
      </c>
      <c r="R233">
        <v>109.722588</v>
      </c>
      <c r="S233">
        <v>110.514717</v>
      </c>
      <c r="T233">
        <v>111.355476</v>
      </c>
      <c r="U233">
        <v>112.184769</v>
      </c>
      <c r="V233">
        <v>113.041389</v>
      </c>
      <c r="W233">
        <v>113.920868</v>
      </c>
      <c r="X233">
        <v>114.879181</v>
      </c>
      <c r="Y233">
        <v>115.82804899999999</v>
      </c>
      <c r="Z233">
        <v>116.770988</v>
      </c>
      <c r="AA233">
        <v>117.728554</v>
      </c>
      <c r="AB233">
        <v>118.704292</v>
      </c>
      <c r="AC233">
        <v>119.69663199999999</v>
      </c>
      <c r="AD233">
        <v>120.70504800000001</v>
      </c>
      <c r="AE233">
        <v>121.71122</v>
      </c>
      <c r="AF233">
        <v>122.70468099999999</v>
      </c>
      <c r="AG233" s="91">
        <v>8.0000000000000002E-3</v>
      </c>
    </row>
    <row r="234" spans="1:33">
      <c r="A234" t="s">
        <v>4083</v>
      </c>
      <c r="B234" t="s">
        <v>4784</v>
      </c>
      <c r="C234" t="s">
        <v>4785</v>
      </c>
      <c r="D234" t="s">
        <v>415</v>
      </c>
      <c r="F234">
        <v>54.161754999999999</v>
      </c>
      <c r="G234">
        <v>54.555252000000003</v>
      </c>
      <c r="H234">
        <v>54.898482999999999</v>
      </c>
      <c r="I234">
        <v>55.251460999999999</v>
      </c>
      <c r="J234">
        <v>55.621966999999998</v>
      </c>
      <c r="K234">
        <v>55.991557999999998</v>
      </c>
      <c r="L234">
        <v>56.369307999999997</v>
      </c>
      <c r="M234">
        <v>56.760151</v>
      </c>
      <c r="N234">
        <v>57.197288999999998</v>
      </c>
      <c r="O234">
        <v>57.616149999999998</v>
      </c>
      <c r="P234">
        <v>58.040951</v>
      </c>
      <c r="Q234">
        <v>58.468879999999999</v>
      </c>
      <c r="R234">
        <v>58.898578999999998</v>
      </c>
      <c r="S234">
        <v>59.337757000000003</v>
      </c>
      <c r="T234">
        <v>59.783493</v>
      </c>
      <c r="U234">
        <v>60.228088</v>
      </c>
      <c r="V234">
        <v>60.680472999999999</v>
      </c>
      <c r="W234">
        <v>61.14217</v>
      </c>
      <c r="X234">
        <v>61.633167</v>
      </c>
      <c r="Y234">
        <v>62.113590000000002</v>
      </c>
      <c r="Z234">
        <v>62.600262000000001</v>
      </c>
      <c r="AA234">
        <v>63.093299999999999</v>
      </c>
      <c r="AB234">
        <v>63.591670999999998</v>
      </c>
      <c r="AC234">
        <v>64.088607999999994</v>
      </c>
      <c r="AD234">
        <v>64.588211000000001</v>
      </c>
      <c r="AE234">
        <v>65.090714000000006</v>
      </c>
      <c r="AF234">
        <v>65.599288999999999</v>
      </c>
      <c r="AG234" s="91">
        <v>7.0000000000000001E-3</v>
      </c>
    </row>
    <row r="235" spans="1:33" s="36" customFormat="1">
      <c r="A235" s="36" t="s">
        <v>4294</v>
      </c>
      <c r="B235" s="36" t="s">
        <v>4786</v>
      </c>
      <c r="C235" s="36" t="s">
        <v>4787</v>
      </c>
      <c r="D235" s="36" t="s">
        <v>415</v>
      </c>
      <c r="F235" s="36">
        <v>85.368492000000003</v>
      </c>
      <c r="G235" s="36">
        <v>85.782234000000003</v>
      </c>
      <c r="H235" s="36">
        <v>86.453063999999998</v>
      </c>
      <c r="I235" s="36">
        <v>87.127350000000007</v>
      </c>
      <c r="J235" s="36">
        <v>87.815926000000005</v>
      </c>
      <c r="K235" s="36">
        <v>88.497085999999996</v>
      </c>
      <c r="L235" s="36">
        <v>89.183655000000002</v>
      </c>
      <c r="M235" s="36">
        <v>89.886848000000001</v>
      </c>
      <c r="N235" s="36">
        <v>90.639893000000001</v>
      </c>
      <c r="O235" s="36">
        <v>91.399001999999996</v>
      </c>
      <c r="P235" s="36">
        <v>92.155806999999996</v>
      </c>
      <c r="Q235" s="36">
        <v>92.914574000000002</v>
      </c>
      <c r="R235" s="36">
        <v>93.675323000000006</v>
      </c>
      <c r="S235" s="36">
        <v>94.433295999999999</v>
      </c>
      <c r="T235" s="36">
        <v>95.211731</v>
      </c>
      <c r="U235" s="36">
        <v>95.983520999999996</v>
      </c>
      <c r="V235" s="36">
        <v>96.768569999999997</v>
      </c>
      <c r="W235" s="36">
        <v>97.563377000000003</v>
      </c>
      <c r="X235" s="36">
        <v>98.389313000000001</v>
      </c>
      <c r="Y235" s="36">
        <v>99.21096</v>
      </c>
      <c r="Z235" s="36">
        <v>100.03321099999999</v>
      </c>
      <c r="AA235" s="36">
        <v>100.86144299999999</v>
      </c>
      <c r="AB235" s="36">
        <v>101.69375599999999</v>
      </c>
      <c r="AC235" s="36">
        <v>102.534424</v>
      </c>
      <c r="AD235" s="36">
        <v>103.379761</v>
      </c>
      <c r="AE235" s="36">
        <v>104.22199999999999</v>
      </c>
      <c r="AF235" s="36">
        <v>105.063164</v>
      </c>
      <c r="AG235" s="95">
        <v>8.0000000000000002E-3</v>
      </c>
    </row>
    <row r="236" spans="1:33">
      <c r="A236" t="s">
        <v>4306</v>
      </c>
    </row>
    <row r="237" spans="1:33">
      <c r="A237" t="s">
        <v>4307</v>
      </c>
    </row>
    <row r="238" spans="1:33">
      <c r="A238" t="s">
        <v>3913</v>
      </c>
      <c r="B238" t="s">
        <v>4788</v>
      </c>
      <c r="C238" t="s">
        <v>4789</v>
      </c>
      <c r="D238" t="s">
        <v>817</v>
      </c>
      <c r="F238">
        <v>3245.922607</v>
      </c>
      <c r="G238">
        <v>3239.6389159999999</v>
      </c>
      <c r="H238">
        <v>3266.3591310000002</v>
      </c>
      <c r="I238">
        <v>3301.492432</v>
      </c>
      <c r="J238">
        <v>3328.8823240000002</v>
      </c>
      <c r="K238">
        <v>3361.1733399999998</v>
      </c>
      <c r="L238">
        <v>3389.1999510000001</v>
      </c>
      <c r="M238">
        <v>3408.5810550000001</v>
      </c>
      <c r="N238">
        <v>3432.2368160000001</v>
      </c>
      <c r="O238">
        <v>3456.9389649999998</v>
      </c>
      <c r="P238">
        <v>3480.8808589999999</v>
      </c>
      <c r="Q238">
        <v>3511.6606449999999</v>
      </c>
      <c r="R238">
        <v>3545.1933589999999</v>
      </c>
      <c r="S238">
        <v>3584.7944339999999</v>
      </c>
      <c r="T238">
        <v>3627.2595209999999</v>
      </c>
      <c r="U238">
        <v>3670.78125</v>
      </c>
      <c r="V238">
        <v>3713.5908199999999</v>
      </c>
      <c r="W238">
        <v>3754.086182</v>
      </c>
      <c r="X238">
        <v>3799.3286130000001</v>
      </c>
      <c r="Y238">
        <v>3841.6186520000001</v>
      </c>
      <c r="Z238">
        <v>3878.8190920000002</v>
      </c>
      <c r="AA238">
        <v>3914.5507809999999</v>
      </c>
      <c r="AB238">
        <v>3947.8647460000002</v>
      </c>
      <c r="AC238">
        <v>3988.7727049999999</v>
      </c>
      <c r="AD238">
        <v>4032.7719729999999</v>
      </c>
      <c r="AE238">
        <v>4072.156982</v>
      </c>
      <c r="AF238">
        <v>4111.1528319999998</v>
      </c>
      <c r="AG238" s="91">
        <v>8.9999999999999993E-3</v>
      </c>
    </row>
    <row r="239" spans="1:33">
      <c r="A239" t="s">
        <v>3917</v>
      </c>
      <c r="B239" t="s">
        <v>4790</v>
      </c>
      <c r="C239" t="s">
        <v>4791</v>
      </c>
      <c r="D239" t="s">
        <v>817</v>
      </c>
      <c r="F239">
        <v>301.93463100000002</v>
      </c>
      <c r="G239">
        <v>298.38326999999998</v>
      </c>
      <c r="H239">
        <v>299.271545</v>
      </c>
      <c r="I239">
        <v>301.51873799999998</v>
      </c>
      <c r="J239">
        <v>304.85089099999999</v>
      </c>
      <c r="K239">
        <v>308.55502300000001</v>
      </c>
      <c r="L239">
        <v>312.18029799999999</v>
      </c>
      <c r="M239">
        <v>315.649719</v>
      </c>
      <c r="N239">
        <v>319.09637500000002</v>
      </c>
      <c r="O239">
        <v>322.74539199999998</v>
      </c>
      <c r="P239">
        <v>326.61593599999998</v>
      </c>
      <c r="Q239">
        <v>330.41656499999999</v>
      </c>
      <c r="R239">
        <v>334.43652300000002</v>
      </c>
      <c r="S239">
        <v>338.42804000000001</v>
      </c>
      <c r="T239">
        <v>342.51989700000001</v>
      </c>
      <c r="U239">
        <v>346.55685399999999</v>
      </c>
      <c r="V239">
        <v>350.66433699999999</v>
      </c>
      <c r="W239">
        <v>354.769836</v>
      </c>
      <c r="X239">
        <v>358.72927900000002</v>
      </c>
      <c r="Y239">
        <v>362.77700800000002</v>
      </c>
      <c r="Z239">
        <v>366.86233499999997</v>
      </c>
      <c r="AA239">
        <v>370.94802900000002</v>
      </c>
      <c r="AB239">
        <v>375.197113</v>
      </c>
      <c r="AC239">
        <v>379.38452100000001</v>
      </c>
      <c r="AD239">
        <v>383.59240699999998</v>
      </c>
      <c r="AE239">
        <v>387.83801299999999</v>
      </c>
      <c r="AF239">
        <v>392.09158300000001</v>
      </c>
      <c r="AG239" s="91">
        <v>0.01</v>
      </c>
    </row>
    <row r="240" spans="1:33">
      <c r="A240" t="s">
        <v>4362</v>
      </c>
      <c r="B240" t="s">
        <v>4792</v>
      </c>
      <c r="C240" t="s">
        <v>4793</v>
      </c>
      <c r="D240" t="s">
        <v>817</v>
      </c>
      <c r="F240">
        <v>200.25547800000001</v>
      </c>
      <c r="G240">
        <v>206.31205700000001</v>
      </c>
      <c r="H240">
        <v>213.24281300000001</v>
      </c>
      <c r="I240">
        <v>219.86404400000001</v>
      </c>
      <c r="J240">
        <v>226.42073099999999</v>
      </c>
      <c r="K240">
        <v>232.913467</v>
      </c>
      <c r="L240">
        <v>239.340912</v>
      </c>
      <c r="M240">
        <v>245.88914500000001</v>
      </c>
      <c r="N240">
        <v>252.29582199999999</v>
      </c>
      <c r="O240">
        <v>258.88757299999997</v>
      </c>
      <c r="P240">
        <v>265.49383499999999</v>
      </c>
      <c r="Q240">
        <v>272.09726000000001</v>
      </c>
      <c r="R240">
        <v>278.80023199999999</v>
      </c>
      <c r="S240">
        <v>285.50851399999999</v>
      </c>
      <c r="T240">
        <v>292.22985799999998</v>
      </c>
      <c r="U240">
        <v>299.04528800000003</v>
      </c>
      <c r="V240">
        <v>305.78128099999998</v>
      </c>
      <c r="W240">
        <v>312.38360599999999</v>
      </c>
      <c r="X240">
        <v>318.94003300000003</v>
      </c>
      <c r="Y240">
        <v>325.79489100000001</v>
      </c>
      <c r="Z240">
        <v>332.66461199999998</v>
      </c>
      <c r="AA240">
        <v>339.56817599999999</v>
      </c>
      <c r="AB240">
        <v>346.563446</v>
      </c>
      <c r="AC240">
        <v>353.472015</v>
      </c>
      <c r="AD240">
        <v>360.438873</v>
      </c>
      <c r="AE240">
        <v>367.55447400000003</v>
      </c>
      <c r="AF240">
        <v>374.74963400000001</v>
      </c>
      <c r="AG240" s="91">
        <v>2.4E-2</v>
      </c>
    </row>
    <row r="241" spans="1:34">
      <c r="A241" t="s">
        <v>4365</v>
      </c>
      <c r="B241" t="s">
        <v>4794</v>
      </c>
      <c r="C241" t="s">
        <v>4795</v>
      </c>
      <c r="D241" t="s">
        <v>817</v>
      </c>
      <c r="F241">
        <v>3043.0048830000001</v>
      </c>
      <c r="G241">
        <v>3020.805664</v>
      </c>
      <c r="H241">
        <v>3057.405518</v>
      </c>
      <c r="I241">
        <v>3109.53125</v>
      </c>
      <c r="J241">
        <v>3161.561279</v>
      </c>
      <c r="K241">
        <v>3210.5981449999999</v>
      </c>
      <c r="L241">
        <v>3259.5766600000002</v>
      </c>
      <c r="M241">
        <v>3305.7126459999999</v>
      </c>
      <c r="N241">
        <v>3348.4140619999998</v>
      </c>
      <c r="O241">
        <v>3392.257568</v>
      </c>
      <c r="P241">
        <v>3434.8867190000001</v>
      </c>
      <c r="Q241">
        <v>3478.2294919999999</v>
      </c>
      <c r="R241">
        <v>3521.5908199999999</v>
      </c>
      <c r="S241">
        <v>3564.7382809999999</v>
      </c>
      <c r="T241">
        <v>3605.8786620000001</v>
      </c>
      <c r="U241">
        <v>3647.8090820000002</v>
      </c>
      <c r="V241">
        <v>3689.2788089999999</v>
      </c>
      <c r="W241">
        <v>3730.6933589999999</v>
      </c>
      <c r="X241">
        <v>3770.0378420000002</v>
      </c>
      <c r="Y241">
        <v>3811.586182</v>
      </c>
      <c r="Z241">
        <v>3852.8125</v>
      </c>
      <c r="AA241">
        <v>3893.5673830000001</v>
      </c>
      <c r="AB241">
        <v>3934.1342770000001</v>
      </c>
      <c r="AC241">
        <v>3974.3078609999998</v>
      </c>
      <c r="AD241">
        <v>4014.044922</v>
      </c>
      <c r="AE241">
        <v>4054.3715820000002</v>
      </c>
      <c r="AF241">
        <v>4094.8383789999998</v>
      </c>
      <c r="AG241" s="91">
        <v>1.0999999999999999E-2</v>
      </c>
    </row>
    <row r="242" spans="1:34">
      <c r="A242" t="s">
        <v>3926</v>
      </c>
      <c r="B242" t="s">
        <v>4796</v>
      </c>
      <c r="C242" t="s">
        <v>4797</v>
      </c>
      <c r="D242" t="s">
        <v>817</v>
      </c>
      <c r="F242">
        <v>480.13494900000001</v>
      </c>
      <c r="G242">
        <v>456.26440400000001</v>
      </c>
      <c r="H242">
        <v>453.54144300000002</v>
      </c>
      <c r="I242">
        <v>454.43240400000002</v>
      </c>
      <c r="J242">
        <v>454.86541699999998</v>
      </c>
      <c r="K242">
        <v>454.86837800000001</v>
      </c>
      <c r="L242">
        <v>454.34204099999999</v>
      </c>
      <c r="M242">
        <v>453.21655299999998</v>
      </c>
      <c r="N242">
        <v>451.301849</v>
      </c>
      <c r="O242">
        <v>449.37066700000003</v>
      </c>
      <c r="P242">
        <v>447.239441</v>
      </c>
      <c r="Q242">
        <v>444.629211</v>
      </c>
      <c r="R242">
        <v>441.69595299999997</v>
      </c>
      <c r="S242">
        <v>438.49426299999999</v>
      </c>
      <c r="T242">
        <v>435.04016100000001</v>
      </c>
      <c r="U242">
        <v>431.479401</v>
      </c>
      <c r="V242">
        <v>427.79974399999998</v>
      </c>
      <c r="W242">
        <v>424.13861100000003</v>
      </c>
      <c r="X242">
        <v>419.77838100000002</v>
      </c>
      <c r="Y242">
        <v>415.70483400000001</v>
      </c>
      <c r="Z242">
        <v>411.95562699999999</v>
      </c>
      <c r="AA242">
        <v>408.33340500000003</v>
      </c>
      <c r="AB242">
        <v>404.91198700000001</v>
      </c>
      <c r="AC242">
        <v>401.60730000000001</v>
      </c>
      <c r="AD242">
        <v>398.39456200000001</v>
      </c>
      <c r="AE242">
        <v>395.29797400000001</v>
      </c>
      <c r="AF242">
        <v>392.39202899999998</v>
      </c>
      <c r="AG242" s="91">
        <v>-8.0000000000000002E-3</v>
      </c>
    </row>
    <row r="243" spans="1:34">
      <c r="A243" t="s">
        <v>3929</v>
      </c>
      <c r="B243" t="s">
        <v>4798</v>
      </c>
      <c r="C243" t="s">
        <v>4799</v>
      </c>
      <c r="D243" t="s">
        <v>817</v>
      </c>
      <c r="F243">
        <v>382.79070999999999</v>
      </c>
      <c r="G243">
        <v>367.478973</v>
      </c>
      <c r="H243">
        <v>374.04580700000002</v>
      </c>
      <c r="I243">
        <v>382.21862800000002</v>
      </c>
      <c r="J243">
        <v>390.69689899999997</v>
      </c>
      <c r="K243">
        <v>399.03411899999998</v>
      </c>
      <c r="L243">
        <v>407.00344799999999</v>
      </c>
      <c r="M243">
        <v>415.03298999999998</v>
      </c>
      <c r="N243">
        <v>422.06829800000003</v>
      </c>
      <c r="O243">
        <v>429.66296399999999</v>
      </c>
      <c r="P243">
        <v>437.28402699999998</v>
      </c>
      <c r="Q243">
        <v>444.58117700000003</v>
      </c>
      <c r="R243">
        <v>451.76855499999999</v>
      </c>
      <c r="S243">
        <v>458.818939</v>
      </c>
      <c r="T243">
        <v>465.70883199999997</v>
      </c>
      <c r="U243">
        <v>472.61602800000003</v>
      </c>
      <c r="V243">
        <v>479.37429800000001</v>
      </c>
      <c r="W243">
        <v>486.20922899999999</v>
      </c>
      <c r="X243">
        <v>492.392426</v>
      </c>
      <c r="Y243">
        <v>499.10794099999998</v>
      </c>
      <c r="Z243">
        <v>505.92358400000001</v>
      </c>
      <c r="AA243">
        <v>512.34362799999997</v>
      </c>
      <c r="AB243">
        <v>518.73181199999999</v>
      </c>
      <c r="AC243">
        <v>525.14953600000001</v>
      </c>
      <c r="AD243">
        <v>531.59405500000003</v>
      </c>
      <c r="AE243">
        <v>538.12072799999999</v>
      </c>
      <c r="AF243">
        <v>544.63562000000002</v>
      </c>
      <c r="AG243" s="91">
        <v>1.4E-2</v>
      </c>
    </row>
    <row r="244" spans="1:34">
      <c r="A244" t="s">
        <v>3932</v>
      </c>
      <c r="B244" t="s">
        <v>4800</v>
      </c>
      <c r="C244" t="s">
        <v>4801</v>
      </c>
      <c r="D244" t="s">
        <v>817</v>
      </c>
      <c r="F244">
        <v>300.27444500000001</v>
      </c>
      <c r="G244">
        <v>301.39428700000002</v>
      </c>
      <c r="H244">
        <v>311.22268700000001</v>
      </c>
      <c r="I244">
        <v>320.54577599999999</v>
      </c>
      <c r="J244">
        <v>329.50427200000001</v>
      </c>
      <c r="K244">
        <v>338.32525600000002</v>
      </c>
      <c r="L244">
        <v>347.14086900000001</v>
      </c>
      <c r="M244">
        <v>355.41204800000003</v>
      </c>
      <c r="N244">
        <v>362.48715199999998</v>
      </c>
      <c r="O244">
        <v>369.36651599999999</v>
      </c>
      <c r="P244">
        <v>376.03573599999999</v>
      </c>
      <c r="Q244">
        <v>382.38717700000001</v>
      </c>
      <c r="R244">
        <v>388.45660400000003</v>
      </c>
      <c r="S244">
        <v>394.05862400000001</v>
      </c>
      <c r="T244">
        <v>399.26763899999997</v>
      </c>
      <c r="U244">
        <v>403.894226</v>
      </c>
      <c r="V244">
        <v>408.55993699999999</v>
      </c>
      <c r="W244">
        <v>413.01812699999999</v>
      </c>
      <c r="X244">
        <v>417.22808800000001</v>
      </c>
      <c r="Y244">
        <v>420.56918300000001</v>
      </c>
      <c r="Z244">
        <v>423.33889799999997</v>
      </c>
      <c r="AA244">
        <v>424.89868200000001</v>
      </c>
      <c r="AB244">
        <v>425.86792000000003</v>
      </c>
      <c r="AC244">
        <v>426.08840900000001</v>
      </c>
      <c r="AD244">
        <v>426.33770800000002</v>
      </c>
      <c r="AE244">
        <v>426.611786</v>
      </c>
      <c r="AF244">
        <v>427.18164100000001</v>
      </c>
      <c r="AG244" s="91">
        <v>1.4E-2</v>
      </c>
    </row>
    <row r="245" spans="1:34">
      <c r="A245" t="s">
        <v>3935</v>
      </c>
      <c r="B245" t="s">
        <v>4802</v>
      </c>
      <c r="C245" t="s">
        <v>4803</v>
      </c>
      <c r="D245" t="s">
        <v>817</v>
      </c>
      <c r="F245">
        <v>320.448395</v>
      </c>
      <c r="G245">
        <v>352.58590700000002</v>
      </c>
      <c r="H245">
        <v>385.32617199999999</v>
      </c>
      <c r="I245">
        <v>404.006775</v>
      </c>
      <c r="J245">
        <v>415.66113300000001</v>
      </c>
      <c r="K245">
        <v>419.37515300000001</v>
      </c>
      <c r="L245">
        <v>422.94793700000002</v>
      </c>
      <c r="M245">
        <v>426.56664999999998</v>
      </c>
      <c r="N245">
        <v>430.124146</v>
      </c>
      <c r="O245">
        <v>433.466095</v>
      </c>
      <c r="P245">
        <v>436.94744900000001</v>
      </c>
      <c r="Q245">
        <v>440.44592299999999</v>
      </c>
      <c r="R245">
        <v>443.85467499999999</v>
      </c>
      <c r="S245">
        <v>447.152649</v>
      </c>
      <c r="T245">
        <v>450.47842400000002</v>
      </c>
      <c r="U245">
        <v>453.73135400000001</v>
      </c>
      <c r="V245">
        <v>456.90475500000002</v>
      </c>
      <c r="W245">
        <v>460.536316</v>
      </c>
      <c r="X245">
        <v>464.31402600000001</v>
      </c>
      <c r="Y245">
        <v>467.895691</v>
      </c>
      <c r="Z245">
        <v>471.45575000000002</v>
      </c>
      <c r="AA245">
        <v>474.961884</v>
      </c>
      <c r="AB245">
        <v>478.59027099999997</v>
      </c>
      <c r="AC245">
        <v>482.36004600000001</v>
      </c>
      <c r="AD245">
        <v>486.05712899999997</v>
      </c>
      <c r="AE245">
        <v>489.58743299999998</v>
      </c>
      <c r="AF245">
        <v>493.038025</v>
      </c>
      <c r="AG245" s="91">
        <v>1.7000000000000001E-2</v>
      </c>
    </row>
    <row r="246" spans="1:34">
      <c r="A246" t="s">
        <v>4376</v>
      </c>
      <c r="B246" t="s">
        <v>4804</v>
      </c>
      <c r="C246" t="s">
        <v>4805</v>
      </c>
      <c r="D246" t="s">
        <v>817</v>
      </c>
      <c r="F246">
        <v>91.721794000000003</v>
      </c>
      <c r="G246">
        <v>90.984200000000001</v>
      </c>
      <c r="H246">
        <v>91.279724000000002</v>
      </c>
      <c r="I246">
        <v>92.775475</v>
      </c>
      <c r="J246">
        <v>95.825744999999998</v>
      </c>
      <c r="K246">
        <v>97.860725000000002</v>
      </c>
      <c r="L246">
        <v>99.909362999999999</v>
      </c>
      <c r="M246">
        <v>101.938118</v>
      </c>
      <c r="N246">
        <v>103.935738</v>
      </c>
      <c r="O246">
        <v>106.085587</v>
      </c>
      <c r="P246">
        <v>108.32914700000001</v>
      </c>
      <c r="Q246">
        <v>110.633926</v>
      </c>
      <c r="R246">
        <v>113.053543</v>
      </c>
      <c r="S246">
        <v>115.512184</v>
      </c>
      <c r="T246">
        <v>118.030922</v>
      </c>
      <c r="U246">
        <v>120.61142</v>
      </c>
      <c r="V246">
        <v>123.227142</v>
      </c>
      <c r="W246">
        <v>125.853607</v>
      </c>
      <c r="X246">
        <v>128.47302199999999</v>
      </c>
      <c r="Y246">
        <v>131.21371500000001</v>
      </c>
      <c r="Z246">
        <v>134.027512</v>
      </c>
      <c r="AA246">
        <v>136.880707</v>
      </c>
      <c r="AB246">
        <v>139.771637</v>
      </c>
      <c r="AC246">
        <v>142.684631</v>
      </c>
      <c r="AD246">
        <v>145.63426200000001</v>
      </c>
      <c r="AE246">
        <v>148.630493</v>
      </c>
      <c r="AF246">
        <v>151.67013499999999</v>
      </c>
      <c r="AG246" s="91">
        <v>0.02</v>
      </c>
    </row>
    <row r="247" spans="1:34">
      <c r="A247" t="s">
        <v>3941</v>
      </c>
      <c r="B247" t="s">
        <v>4806</v>
      </c>
      <c r="C247" t="s">
        <v>4807</v>
      </c>
      <c r="D247" t="s">
        <v>817</v>
      </c>
      <c r="F247">
        <v>1633.537476</v>
      </c>
      <c r="G247">
        <v>1653.295044</v>
      </c>
      <c r="H247">
        <v>1695.7026370000001</v>
      </c>
      <c r="I247">
        <v>1760.5928960000001</v>
      </c>
      <c r="J247">
        <v>1830.229004</v>
      </c>
      <c r="K247">
        <v>1902.3043210000001</v>
      </c>
      <c r="L247">
        <v>1976.2783199999999</v>
      </c>
      <c r="M247">
        <v>2051.4311520000001</v>
      </c>
      <c r="N247">
        <v>2127.6440429999998</v>
      </c>
      <c r="O247">
        <v>2203.2097170000002</v>
      </c>
      <c r="P247">
        <v>2280.1621089999999</v>
      </c>
      <c r="Q247">
        <v>2357.2368160000001</v>
      </c>
      <c r="R247">
        <v>2433.963135</v>
      </c>
      <c r="S247">
        <v>2510.7229000000002</v>
      </c>
      <c r="T247">
        <v>2588.2177729999999</v>
      </c>
      <c r="U247">
        <v>2666.186768</v>
      </c>
      <c r="V247">
        <v>2744.304932</v>
      </c>
      <c r="W247">
        <v>2822.4135740000002</v>
      </c>
      <c r="X247">
        <v>2900.5979000000002</v>
      </c>
      <c r="Y247">
        <v>2978.2729490000002</v>
      </c>
      <c r="Z247">
        <v>3056.2229000000002</v>
      </c>
      <c r="AA247">
        <v>3133.7583009999998</v>
      </c>
      <c r="AB247">
        <v>3210.9577640000002</v>
      </c>
      <c r="AC247">
        <v>3287.7365719999998</v>
      </c>
      <c r="AD247">
        <v>3364.3264159999999</v>
      </c>
      <c r="AE247">
        <v>3440.7729490000002</v>
      </c>
      <c r="AF247">
        <v>3516.6428219999998</v>
      </c>
      <c r="AG247" s="91">
        <v>0.03</v>
      </c>
    </row>
    <row r="248" spans="1:34">
      <c r="A248" t="s">
        <v>3944</v>
      </c>
      <c r="B248" t="s">
        <v>4808</v>
      </c>
      <c r="C248" t="s">
        <v>4809</v>
      </c>
      <c r="D248" t="s">
        <v>817</v>
      </c>
      <c r="F248">
        <v>382.85974099999999</v>
      </c>
      <c r="G248">
        <v>394.98318499999999</v>
      </c>
      <c r="H248">
        <v>419.40997299999998</v>
      </c>
      <c r="I248">
        <v>448.65982100000002</v>
      </c>
      <c r="J248">
        <v>479.18173200000001</v>
      </c>
      <c r="K248">
        <v>510.86270100000002</v>
      </c>
      <c r="L248">
        <v>543.667419</v>
      </c>
      <c r="M248">
        <v>577.29711899999995</v>
      </c>
      <c r="N248">
        <v>611.03546100000005</v>
      </c>
      <c r="O248">
        <v>645.30810499999995</v>
      </c>
      <c r="P248">
        <v>679.72686799999997</v>
      </c>
      <c r="Q248">
        <v>714.11108400000001</v>
      </c>
      <c r="R248">
        <v>748.05841099999998</v>
      </c>
      <c r="S248">
        <v>781.97875999999997</v>
      </c>
      <c r="T248">
        <v>815.683716</v>
      </c>
      <c r="U248">
        <v>849.30200200000002</v>
      </c>
      <c r="V248">
        <v>883.08673099999999</v>
      </c>
      <c r="W248">
        <v>916.71710199999995</v>
      </c>
      <c r="X248">
        <v>950.02655000000004</v>
      </c>
      <c r="Y248">
        <v>983.30926499999998</v>
      </c>
      <c r="Z248">
        <v>1016.475647</v>
      </c>
      <c r="AA248">
        <v>1049.877686</v>
      </c>
      <c r="AB248">
        <v>1082.8088379999999</v>
      </c>
      <c r="AC248">
        <v>1115.4536129999999</v>
      </c>
      <c r="AD248">
        <v>1147.739014</v>
      </c>
      <c r="AE248">
        <v>1180.0836179999999</v>
      </c>
      <c r="AF248">
        <v>1212.037476</v>
      </c>
      <c r="AG248" s="91">
        <v>4.4999999999999998E-2</v>
      </c>
    </row>
    <row r="249" spans="1:34">
      <c r="A249" t="s">
        <v>4383</v>
      </c>
      <c r="B249" t="s">
        <v>4810</v>
      </c>
      <c r="C249" t="s">
        <v>4811</v>
      </c>
      <c r="D249" t="s">
        <v>817</v>
      </c>
      <c r="F249">
        <v>1534.7301030000001</v>
      </c>
      <c r="G249">
        <v>1582.5083010000001</v>
      </c>
      <c r="H249">
        <v>1624.4848629999999</v>
      </c>
      <c r="I249">
        <v>1677.3763429999999</v>
      </c>
      <c r="J249">
        <v>1732.169189</v>
      </c>
      <c r="K249">
        <v>1787.8283690000001</v>
      </c>
      <c r="L249">
        <v>1843.147095</v>
      </c>
      <c r="M249">
        <v>1898.805908</v>
      </c>
      <c r="N249">
        <v>1954.644775</v>
      </c>
      <c r="O249">
        <v>2008.8138429999999</v>
      </c>
      <c r="P249">
        <v>2063.8891600000002</v>
      </c>
      <c r="Q249">
        <v>2118.9765619999998</v>
      </c>
      <c r="R249">
        <v>2173.6796880000002</v>
      </c>
      <c r="S249">
        <v>2228.0683589999999</v>
      </c>
      <c r="T249">
        <v>2282.3820799999999</v>
      </c>
      <c r="U249">
        <v>2337.336182</v>
      </c>
      <c r="V249">
        <v>2392.6115719999998</v>
      </c>
      <c r="W249">
        <v>2448.124268</v>
      </c>
      <c r="X249">
        <v>2503.8808589999999</v>
      </c>
      <c r="Y249">
        <v>2559.142578</v>
      </c>
      <c r="Z249">
        <v>2615.7634280000002</v>
      </c>
      <c r="AA249">
        <v>2672.7446289999998</v>
      </c>
      <c r="AB249">
        <v>2730.2973630000001</v>
      </c>
      <c r="AC249">
        <v>2787.7775879999999</v>
      </c>
      <c r="AD249">
        <v>2845.5749510000001</v>
      </c>
      <c r="AE249">
        <v>2904.2067870000001</v>
      </c>
      <c r="AF249">
        <v>2963.5561520000001</v>
      </c>
      <c r="AG249" s="91">
        <v>2.5999999999999999E-2</v>
      </c>
    </row>
    <row r="250" spans="1:34">
      <c r="A250" t="s">
        <v>3950</v>
      </c>
      <c r="B250" t="s">
        <v>4812</v>
      </c>
      <c r="C250" t="s">
        <v>4813</v>
      </c>
      <c r="D250" t="s">
        <v>817</v>
      </c>
      <c r="F250">
        <v>1017.885254</v>
      </c>
      <c r="G250">
        <v>1032.709595</v>
      </c>
      <c r="H250">
        <v>1055.0009769999999</v>
      </c>
      <c r="I250">
        <v>1077.7132570000001</v>
      </c>
      <c r="J250">
        <v>1101.622803</v>
      </c>
      <c r="K250">
        <v>1127.4716800000001</v>
      </c>
      <c r="L250">
        <v>1154.7635499999999</v>
      </c>
      <c r="M250">
        <v>1183.653687</v>
      </c>
      <c r="N250">
        <v>1213.192505</v>
      </c>
      <c r="O250">
        <v>1243.857178</v>
      </c>
      <c r="P250">
        <v>1275.3701169999999</v>
      </c>
      <c r="Q250">
        <v>1307.638672</v>
      </c>
      <c r="R250">
        <v>1340.851318</v>
      </c>
      <c r="S250">
        <v>1375.0958250000001</v>
      </c>
      <c r="T250">
        <v>1410.1007079999999</v>
      </c>
      <c r="U250">
        <v>1446.1094969999999</v>
      </c>
      <c r="V250">
        <v>1482.9975589999999</v>
      </c>
      <c r="W250">
        <v>1520.5760499999999</v>
      </c>
      <c r="X250">
        <v>1558.618164</v>
      </c>
      <c r="Y250">
        <v>1597.580078</v>
      </c>
      <c r="Z250">
        <v>1637.361328</v>
      </c>
      <c r="AA250">
        <v>1678.0042719999999</v>
      </c>
      <c r="AB250">
        <v>1719.5527340000001</v>
      </c>
      <c r="AC250">
        <v>1762.1561280000001</v>
      </c>
      <c r="AD250">
        <v>1805.8258060000001</v>
      </c>
      <c r="AE250">
        <v>1850.6820070000001</v>
      </c>
      <c r="AF250">
        <v>1896.6141359999999</v>
      </c>
      <c r="AG250" s="91">
        <v>2.4E-2</v>
      </c>
    </row>
    <row r="251" spans="1:34">
      <c r="A251" t="s">
        <v>3953</v>
      </c>
      <c r="B251" t="s">
        <v>4814</v>
      </c>
      <c r="C251" t="s">
        <v>4815</v>
      </c>
      <c r="D251" t="s">
        <v>817</v>
      </c>
      <c r="F251">
        <v>433.23007200000001</v>
      </c>
      <c r="G251">
        <v>442.14627100000001</v>
      </c>
      <c r="H251">
        <v>456.05169699999999</v>
      </c>
      <c r="I251">
        <v>472.374908</v>
      </c>
      <c r="J251">
        <v>488.92956500000003</v>
      </c>
      <c r="K251">
        <v>505.752319</v>
      </c>
      <c r="L251">
        <v>523.21630900000002</v>
      </c>
      <c r="M251">
        <v>541.22247300000004</v>
      </c>
      <c r="N251">
        <v>558.83667000000003</v>
      </c>
      <c r="O251">
        <v>577.11657700000001</v>
      </c>
      <c r="P251">
        <v>595.59503199999995</v>
      </c>
      <c r="Q251">
        <v>614.35790999999995</v>
      </c>
      <c r="R251">
        <v>633.45105000000001</v>
      </c>
      <c r="S251">
        <v>653.12744099999998</v>
      </c>
      <c r="T251">
        <v>672.73345900000004</v>
      </c>
      <c r="U251">
        <v>692.59851100000003</v>
      </c>
      <c r="V251">
        <v>712.77124000000003</v>
      </c>
      <c r="W251">
        <v>733.64538600000003</v>
      </c>
      <c r="X251">
        <v>754.20343000000003</v>
      </c>
      <c r="Y251">
        <v>775.41803000000004</v>
      </c>
      <c r="Z251">
        <v>796.45855700000004</v>
      </c>
      <c r="AA251">
        <v>817.77990699999998</v>
      </c>
      <c r="AB251">
        <v>839.61499000000003</v>
      </c>
      <c r="AC251">
        <v>861.89233400000001</v>
      </c>
      <c r="AD251">
        <v>884.27856399999996</v>
      </c>
      <c r="AE251">
        <v>906.96691899999996</v>
      </c>
      <c r="AF251">
        <v>929.97485400000005</v>
      </c>
      <c r="AG251" s="91">
        <v>0.03</v>
      </c>
    </row>
    <row r="252" spans="1:34">
      <c r="A252" t="s">
        <v>3956</v>
      </c>
      <c r="B252" t="s">
        <v>4816</v>
      </c>
      <c r="C252" t="s">
        <v>4817</v>
      </c>
      <c r="D252" t="s">
        <v>817</v>
      </c>
      <c r="F252">
        <v>250.28619399999999</v>
      </c>
      <c r="G252">
        <v>246.748535</v>
      </c>
      <c r="H252">
        <v>250.055679</v>
      </c>
      <c r="I252">
        <v>253.68109100000001</v>
      </c>
      <c r="J252">
        <v>257.71285999999998</v>
      </c>
      <c r="K252">
        <v>261.70233200000001</v>
      </c>
      <c r="L252">
        <v>265.49908399999998</v>
      </c>
      <c r="M252">
        <v>268.90325899999999</v>
      </c>
      <c r="N252">
        <v>271.91006499999997</v>
      </c>
      <c r="O252">
        <v>275.108093</v>
      </c>
      <c r="P252">
        <v>278.13034099999999</v>
      </c>
      <c r="Q252">
        <v>280.99514799999997</v>
      </c>
      <c r="R252">
        <v>283.61840799999999</v>
      </c>
      <c r="S252">
        <v>286.036224</v>
      </c>
      <c r="T252">
        <v>288.17871100000002</v>
      </c>
      <c r="U252">
        <v>290.283051</v>
      </c>
      <c r="V252">
        <v>292.176422</v>
      </c>
      <c r="W252">
        <v>294.00067100000001</v>
      </c>
      <c r="X252">
        <v>295.25018299999999</v>
      </c>
      <c r="Y252">
        <v>296.62072799999999</v>
      </c>
      <c r="Z252">
        <v>297.88296500000001</v>
      </c>
      <c r="AA252">
        <v>299.08548000000002</v>
      </c>
      <c r="AB252">
        <v>299.976654</v>
      </c>
      <c r="AC252">
        <v>300.69168100000002</v>
      </c>
      <c r="AD252">
        <v>301.20129400000002</v>
      </c>
      <c r="AE252">
        <v>301.60485799999998</v>
      </c>
      <c r="AF252">
        <v>301.841431</v>
      </c>
      <c r="AG252" s="91">
        <v>7.0000000000000001E-3</v>
      </c>
    </row>
    <row r="253" spans="1:34">
      <c r="A253" t="s">
        <v>4392</v>
      </c>
      <c r="B253" t="s">
        <v>4818</v>
      </c>
      <c r="C253" t="s">
        <v>4819</v>
      </c>
      <c r="D253" t="s">
        <v>817</v>
      </c>
      <c r="F253">
        <v>413.57473800000002</v>
      </c>
      <c r="G253">
        <v>412.119843</v>
      </c>
      <c r="H253">
        <v>420.148865</v>
      </c>
      <c r="I253">
        <v>430.77752700000002</v>
      </c>
      <c r="J253">
        <v>441.33071899999999</v>
      </c>
      <c r="K253">
        <v>451.65548699999999</v>
      </c>
      <c r="L253">
        <v>461.82101399999999</v>
      </c>
      <c r="M253">
        <v>471.43310500000001</v>
      </c>
      <c r="N253">
        <v>481.25732399999998</v>
      </c>
      <c r="O253">
        <v>491.61175500000002</v>
      </c>
      <c r="P253">
        <v>501.84027099999997</v>
      </c>
      <c r="Q253">
        <v>511.77435300000002</v>
      </c>
      <c r="R253">
        <v>521.77404799999999</v>
      </c>
      <c r="S253">
        <v>531.90332000000001</v>
      </c>
      <c r="T253">
        <v>541.90625</v>
      </c>
      <c r="U253">
        <v>552.23144500000001</v>
      </c>
      <c r="V253">
        <v>562.06292699999995</v>
      </c>
      <c r="W253">
        <v>571.939392</v>
      </c>
      <c r="X253">
        <v>581.38519299999996</v>
      </c>
      <c r="Y253">
        <v>591.56597899999997</v>
      </c>
      <c r="Z253">
        <v>601.65698199999997</v>
      </c>
      <c r="AA253">
        <v>611.80407700000001</v>
      </c>
      <c r="AB253">
        <v>621.759277</v>
      </c>
      <c r="AC253">
        <v>631.97729500000003</v>
      </c>
      <c r="AD253">
        <v>641.81866500000001</v>
      </c>
      <c r="AE253">
        <v>651.76568599999996</v>
      </c>
      <c r="AF253">
        <v>661.73315400000001</v>
      </c>
      <c r="AG253" s="91">
        <v>1.7999999999999999E-2</v>
      </c>
    </row>
    <row r="254" spans="1:34">
      <c r="A254" t="s">
        <v>4035</v>
      </c>
      <c r="B254" t="s">
        <v>4820</v>
      </c>
      <c r="C254" t="s">
        <v>4821</v>
      </c>
      <c r="D254" t="s">
        <v>817</v>
      </c>
      <c r="F254">
        <v>14032.591796999999</v>
      </c>
      <c r="G254">
        <v>14098.357421999999</v>
      </c>
      <c r="H254">
        <v>14372.549805000001</v>
      </c>
      <c r="I254">
        <v>14707.560546999999</v>
      </c>
      <c r="J254">
        <v>15039.445312</v>
      </c>
      <c r="K254">
        <v>15370.28125</v>
      </c>
      <c r="L254">
        <v>15700.034180000001</v>
      </c>
      <c r="M254">
        <v>16020.746094</v>
      </c>
      <c r="N254">
        <v>16340.480469</v>
      </c>
      <c r="O254">
        <v>16663.804688</v>
      </c>
      <c r="P254">
        <v>16988.425781000002</v>
      </c>
      <c r="Q254">
        <v>17320.171875</v>
      </c>
      <c r="R254">
        <v>17654.246093999998</v>
      </c>
      <c r="S254">
        <v>17994.439452999999</v>
      </c>
      <c r="T254">
        <v>18335.617188</v>
      </c>
      <c r="U254">
        <v>18680.572265999999</v>
      </c>
      <c r="V254">
        <v>19025.193359000001</v>
      </c>
      <c r="W254">
        <v>19369.105468999998</v>
      </c>
      <c r="X254">
        <v>19713.183593999998</v>
      </c>
      <c r="Y254">
        <v>20058.177734000001</v>
      </c>
      <c r="Z254">
        <v>20399.681640999999</v>
      </c>
      <c r="AA254">
        <v>20739.107422000001</v>
      </c>
      <c r="AB254">
        <v>21076.601562</v>
      </c>
      <c r="AC254">
        <v>21421.511718999998</v>
      </c>
      <c r="AD254">
        <v>21769.630859000001</v>
      </c>
      <c r="AE254">
        <v>22116.25</v>
      </c>
      <c r="AF254">
        <v>22464.148438</v>
      </c>
      <c r="AG254" s="91">
        <v>1.7999999999999999E-2</v>
      </c>
    </row>
    <row r="255" spans="1:34">
      <c r="A255" t="s">
        <v>4342</v>
      </c>
      <c r="B255" t="s">
        <v>4822</v>
      </c>
      <c r="C255" t="s">
        <v>4823</v>
      </c>
      <c r="D255" t="s">
        <v>4824</v>
      </c>
      <c r="E255" t="s">
        <v>817</v>
      </c>
      <c r="G255">
        <v>22.401547999999998</v>
      </c>
      <c r="H255">
        <v>22.394031999999999</v>
      </c>
      <c r="I255">
        <v>22.387812</v>
      </c>
      <c r="J255">
        <v>22.382666</v>
      </c>
      <c r="K255">
        <v>22.378406999999999</v>
      </c>
      <c r="L255">
        <v>22.374884000000002</v>
      </c>
      <c r="M255">
        <v>22.371969</v>
      </c>
      <c r="N255">
        <v>22.369558000000001</v>
      </c>
      <c r="O255">
        <v>22.367563000000001</v>
      </c>
      <c r="P255">
        <v>22.365911000000001</v>
      </c>
      <c r="Q255">
        <v>22.364546000000001</v>
      </c>
      <c r="R255">
        <v>22.363416999999998</v>
      </c>
      <c r="S255">
        <v>22.362480000000001</v>
      </c>
      <c r="T255">
        <v>22.361708</v>
      </c>
      <c r="U255">
        <v>22.361066999999998</v>
      </c>
      <c r="V255">
        <v>22.360537999999998</v>
      </c>
      <c r="W255">
        <v>22.360099999999999</v>
      </c>
      <c r="X255">
        <v>22.359736999999999</v>
      </c>
      <c r="Y255">
        <v>22.359438000000001</v>
      </c>
      <c r="Z255">
        <v>22.359190000000002</v>
      </c>
      <c r="AA255">
        <v>22.358984</v>
      </c>
      <c r="AB255">
        <v>22.358813999999999</v>
      </c>
      <c r="AC255">
        <v>22.358673</v>
      </c>
      <c r="AD255">
        <v>22.358557000000001</v>
      </c>
      <c r="AE255">
        <v>22.358460999999998</v>
      </c>
      <c r="AF255">
        <v>22.358381000000001</v>
      </c>
      <c r="AG255">
        <v>22.358315000000001</v>
      </c>
      <c r="AH255" s="91">
        <v>0</v>
      </c>
    </row>
    <row r="256" spans="1:34">
      <c r="A256" t="s">
        <v>4346</v>
      </c>
      <c r="B256" t="s">
        <v>4822</v>
      </c>
      <c r="C256" t="s">
        <v>4825</v>
      </c>
      <c r="D256" t="s">
        <v>4826</v>
      </c>
      <c r="E256" t="s">
        <v>817</v>
      </c>
      <c r="G256">
        <v>335.94638099999997</v>
      </c>
      <c r="H256">
        <v>339.76504499999999</v>
      </c>
      <c r="I256">
        <v>342.125092</v>
      </c>
      <c r="J256">
        <v>343.58023100000003</v>
      </c>
      <c r="K256">
        <v>344.23431399999998</v>
      </c>
      <c r="L256">
        <v>344.107056</v>
      </c>
      <c r="M256">
        <v>343.94381700000002</v>
      </c>
      <c r="N256">
        <v>344.29440299999999</v>
      </c>
      <c r="O256">
        <v>344.578217</v>
      </c>
      <c r="P256">
        <v>344.87469499999997</v>
      </c>
      <c r="Q256">
        <v>345.11853000000002</v>
      </c>
      <c r="R256">
        <v>345.30908199999999</v>
      </c>
      <c r="S256">
        <v>345.64752199999998</v>
      </c>
      <c r="T256">
        <v>346.09127799999999</v>
      </c>
      <c r="U256">
        <v>346.51937900000001</v>
      </c>
      <c r="V256">
        <v>346.93585200000001</v>
      </c>
      <c r="W256">
        <v>347.34112499999998</v>
      </c>
      <c r="X256">
        <v>347.736603</v>
      </c>
      <c r="Y256">
        <v>348.12558000000001</v>
      </c>
      <c r="Z256">
        <v>348.51016199999998</v>
      </c>
      <c r="AA256">
        <v>348.89059400000002</v>
      </c>
      <c r="AB256">
        <v>349.26681500000001</v>
      </c>
      <c r="AC256">
        <v>349.64248700000002</v>
      </c>
      <c r="AD256">
        <v>350.01757800000001</v>
      </c>
      <c r="AE256">
        <v>350.39068600000002</v>
      </c>
      <c r="AF256">
        <v>350.76431300000002</v>
      </c>
      <c r="AG256">
        <v>351.13888500000002</v>
      </c>
      <c r="AH256" s="91">
        <v>2E-3</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AM185"/>
  <sheetViews>
    <sheetView workbookViewId="0"/>
  </sheetViews>
  <sheetFormatPr defaultRowHeight="15" customHeight="1"/>
  <cols>
    <col min="1" max="1" width="19.3984375" style="38" customWidth="1"/>
  </cols>
  <sheetData>
    <row r="1" spans="1:39" ht="15" customHeight="1" thickBot="1">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c r="B10" t="s">
        <v>3896</v>
      </c>
    </row>
    <row r="11" spans="1:39" ht="15" customHeight="1">
      <c r="B11" t="s">
        <v>4827</v>
      </c>
    </row>
    <row r="12" spans="1:39" ht="15" customHeight="1">
      <c r="B12" t="s">
        <v>4828</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3"/>
      <c r="B15" t="s">
        <v>3899</v>
      </c>
      <c r="C15" t="s">
        <v>3900</v>
      </c>
      <c r="D15" t="s">
        <v>4829</v>
      </c>
      <c r="E15" t="s">
        <v>3902</v>
      </c>
      <c r="G15">
        <v>7.1011179999999996</v>
      </c>
      <c r="H15">
        <v>7.4230669999999996</v>
      </c>
      <c r="I15">
        <v>6.9290710000000004</v>
      </c>
      <c r="J15">
        <v>7.501169</v>
      </c>
      <c r="K15">
        <v>7.5259590000000003</v>
      </c>
      <c r="L15">
        <v>7.5944900000000004</v>
      </c>
      <c r="M15">
        <v>7.7316000000000003</v>
      </c>
      <c r="N15">
        <v>7.8682270000000001</v>
      </c>
      <c r="O15">
        <v>7.9454710000000004</v>
      </c>
      <c r="P15">
        <v>7.9168760000000002</v>
      </c>
      <c r="Q15">
        <v>8.157076</v>
      </c>
      <c r="R15">
        <v>8.244764</v>
      </c>
      <c r="S15">
        <v>8.300376</v>
      </c>
      <c r="T15">
        <v>8.3791279999999997</v>
      </c>
      <c r="U15">
        <v>8.4330700000000007</v>
      </c>
      <c r="V15">
        <v>8.5184560000000005</v>
      </c>
      <c r="W15">
        <v>8.6581480000000006</v>
      </c>
      <c r="X15">
        <v>8.7473559999999999</v>
      </c>
      <c r="Y15">
        <v>8.7944700000000005</v>
      </c>
      <c r="Z15">
        <v>8.88096</v>
      </c>
      <c r="AA15">
        <v>8.948893</v>
      </c>
      <c r="AB15">
        <v>8.9683620000000008</v>
      </c>
      <c r="AC15">
        <v>9.1105590000000003</v>
      </c>
      <c r="AD15">
        <v>9.2587159999999997</v>
      </c>
      <c r="AE15">
        <v>9.3162500000000001</v>
      </c>
      <c r="AF15">
        <v>9.4184780000000003</v>
      </c>
      <c r="AG15">
        <v>9.4575879999999994</v>
      </c>
      <c r="AH15">
        <v>9.4470580000000002</v>
      </c>
      <c r="AI15">
        <v>9.4675650000000005</v>
      </c>
      <c r="AJ15">
        <v>9.4322610000000005</v>
      </c>
      <c r="AK15" s="91">
        <v>0.01</v>
      </c>
      <c r="AL15" s="33"/>
      <c r="AM15" s="30"/>
    </row>
    <row r="16" spans="1:39" ht="15" customHeight="1">
      <c r="A16" s="93"/>
      <c r="B16" t="s">
        <v>4830</v>
      </c>
    </row>
    <row r="17" spans="1:39" ht="15" customHeight="1">
      <c r="A17" s="93"/>
      <c r="B17" t="s">
        <v>550</v>
      </c>
      <c r="C17" t="s">
        <v>4831</v>
      </c>
      <c r="D17" t="s">
        <v>4832</v>
      </c>
      <c r="E17" t="s">
        <v>4833</v>
      </c>
      <c r="G17">
        <v>9.6593140000000002</v>
      </c>
      <c r="H17">
        <v>9.9756140000000002</v>
      </c>
      <c r="I17">
        <v>10.118923000000001</v>
      </c>
      <c r="J17">
        <v>10.465123</v>
      </c>
      <c r="K17">
        <v>10.692736999999999</v>
      </c>
      <c r="L17">
        <v>10.920057999999999</v>
      </c>
      <c r="M17">
        <v>11.152407999999999</v>
      </c>
      <c r="N17">
        <v>11.376359000000001</v>
      </c>
      <c r="O17">
        <v>11.580498</v>
      </c>
      <c r="P17">
        <v>11.755877</v>
      </c>
      <c r="Q17">
        <v>11.977548000000001</v>
      </c>
      <c r="R17">
        <v>12.161756</v>
      </c>
      <c r="S17">
        <v>12.332812000000001</v>
      </c>
      <c r="T17">
        <v>12.502007000000001</v>
      </c>
      <c r="U17">
        <v>12.660036</v>
      </c>
      <c r="V17">
        <v>12.818374</v>
      </c>
      <c r="W17">
        <v>12.981823</v>
      </c>
      <c r="X17">
        <v>13.129709</v>
      </c>
      <c r="Y17">
        <v>13.263928999999999</v>
      </c>
      <c r="Z17">
        <v>13.40095</v>
      </c>
      <c r="AA17">
        <v>13.529418</v>
      </c>
      <c r="AB17">
        <v>13.643563</v>
      </c>
      <c r="AC17">
        <v>13.777727000000001</v>
      </c>
      <c r="AD17">
        <v>13.908795</v>
      </c>
      <c r="AE17">
        <v>14.017673</v>
      </c>
      <c r="AF17">
        <v>14.131523</v>
      </c>
      <c r="AG17">
        <v>14.228994999999999</v>
      </c>
      <c r="AH17">
        <v>14.312932999999999</v>
      </c>
      <c r="AI17">
        <v>14.399577000000001</v>
      </c>
      <c r="AJ17">
        <v>14.471745</v>
      </c>
      <c r="AK17" s="91">
        <v>1.4E-2</v>
      </c>
      <c r="AL17" s="27"/>
      <c r="AM17" s="26"/>
    </row>
    <row r="18" spans="1:39" ht="15" customHeight="1">
      <c r="A18" s="93"/>
      <c r="B18" t="s">
        <v>553</v>
      </c>
      <c r="C18" t="s">
        <v>4834</v>
      </c>
      <c r="D18" t="s">
        <v>4835</v>
      </c>
      <c r="E18" t="s">
        <v>4833</v>
      </c>
      <c r="G18">
        <v>10.966805000000001</v>
      </c>
      <c r="H18">
        <v>12.378869</v>
      </c>
      <c r="I18">
        <v>13.289211</v>
      </c>
      <c r="J18">
        <v>13.966393999999999</v>
      </c>
      <c r="K18">
        <v>14.438174</v>
      </c>
      <c r="L18">
        <v>14.801491</v>
      </c>
      <c r="M18">
        <v>15.099466</v>
      </c>
      <c r="N18">
        <v>15.354675</v>
      </c>
      <c r="O18">
        <v>15.580355000000001</v>
      </c>
      <c r="P18">
        <v>15.784231999999999</v>
      </c>
      <c r="Q18">
        <v>15.991289999999999</v>
      </c>
      <c r="R18">
        <v>16.184346999999999</v>
      </c>
      <c r="S18">
        <v>16.371834</v>
      </c>
      <c r="T18">
        <v>16.558015999999999</v>
      </c>
      <c r="U18">
        <v>16.741426000000001</v>
      </c>
      <c r="V18">
        <v>16.925459</v>
      </c>
      <c r="W18">
        <v>17.111613999999999</v>
      </c>
      <c r="X18">
        <v>17.294878000000001</v>
      </c>
      <c r="Y18">
        <v>17.475807</v>
      </c>
      <c r="Z18">
        <v>17.658566</v>
      </c>
      <c r="AA18">
        <v>17.840306999999999</v>
      </c>
      <c r="AB18">
        <v>18.019570999999999</v>
      </c>
      <c r="AC18">
        <v>18.204937000000001</v>
      </c>
      <c r="AD18">
        <v>18.390578999999999</v>
      </c>
      <c r="AE18">
        <v>18.571677999999999</v>
      </c>
      <c r="AF18">
        <v>18.755001</v>
      </c>
      <c r="AG18">
        <v>18.935165000000001</v>
      </c>
      <c r="AH18">
        <v>19.112843999999999</v>
      </c>
      <c r="AI18">
        <v>19.292074</v>
      </c>
      <c r="AJ18">
        <v>19.468509999999998</v>
      </c>
      <c r="AK18" s="91">
        <v>0.02</v>
      </c>
      <c r="AL18" s="27"/>
      <c r="AM18" s="26"/>
    </row>
    <row r="19" spans="1:39" ht="15" customHeight="1">
      <c r="A19" s="93"/>
      <c r="B19" t="s">
        <v>4836</v>
      </c>
      <c r="C19" t="s">
        <v>4837</v>
      </c>
      <c r="D19" t="s">
        <v>4838</v>
      </c>
      <c r="E19" t="s">
        <v>4833</v>
      </c>
      <c r="G19">
        <v>10.966805000000001</v>
      </c>
      <c r="H19">
        <v>12.378869</v>
      </c>
      <c r="I19">
        <v>13.289211</v>
      </c>
      <c r="J19">
        <v>13.966393999999999</v>
      </c>
      <c r="K19">
        <v>14.438174</v>
      </c>
      <c r="L19">
        <v>14.801491</v>
      </c>
      <c r="M19">
        <v>15.099466</v>
      </c>
      <c r="N19">
        <v>15.354675</v>
      </c>
      <c r="O19">
        <v>15.580355000000001</v>
      </c>
      <c r="P19">
        <v>15.784231999999999</v>
      </c>
      <c r="Q19">
        <v>15.991289999999999</v>
      </c>
      <c r="R19">
        <v>16.184346999999999</v>
      </c>
      <c r="S19">
        <v>16.371834</v>
      </c>
      <c r="T19">
        <v>16.558015999999999</v>
      </c>
      <c r="U19">
        <v>16.741426000000001</v>
      </c>
      <c r="V19">
        <v>16.925459</v>
      </c>
      <c r="W19">
        <v>17.111613999999999</v>
      </c>
      <c r="X19">
        <v>17.294878000000001</v>
      </c>
      <c r="Y19">
        <v>17.475807</v>
      </c>
      <c r="Z19">
        <v>17.658566</v>
      </c>
      <c r="AA19">
        <v>17.840306999999999</v>
      </c>
      <c r="AB19">
        <v>18.019570999999999</v>
      </c>
      <c r="AC19">
        <v>18.204937000000001</v>
      </c>
      <c r="AD19">
        <v>18.390578999999999</v>
      </c>
      <c r="AE19">
        <v>18.571677999999999</v>
      </c>
      <c r="AF19">
        <v>18.755001</v>
      </c>
      <c r="AG19">
        <v>18.935165000000001</v>
      </c>
      <c r="AH19">
        <v>19.112843999999999</v>
      </c>
      <c r="AI19">
        <v>19.292074</v>
      </c>
      <c r="AJ19">
        <v>19.468509999999998</v>
      </c>
      <c r="AK19" s="91">
        <v>0.02</v>
      </c>
      <c r="AL19" s="27"/>
      <c r="AM19" s="26"/>
    </row>
    <row r="20" spans="1:39" ht="15" customHeight="1">
      <c r="A20" s="93"/>
      <c r="B20" t="s">
        <v>3903</v>
      </c>
    </row>
    <row r="21" spans="1:39" ht="15" customHeight="1">
      <c r="A21" s="93"/>
      <c r="B21" t="s">
        <v>3904</v>
      </c>
      <c r="C21" t="s">
        <v>3905</v>
      </c>
      <c r="D21" t="s">
        <v>4839</v>
      </c>
      <c r="E21" t="s">
        <v>3907</v>
      </c>
      <c r="G21">
        <v>0.76180700000000001</v>
      </c>
      <c r="H21">
        <v>0.83798799999999996</v>
      </c>
      <c r="I21">
        <v>0.85574700000000004</v>
      </c>
      <c r="J21">
        <v>0.85574700000000004</v>
      </c>
      <c r="K21">
        <v>0.85739200000000004</v>
      </c>
      <c r="L21">
        <v>0.85834299999999997</v>
      </c>
      <c r="M21">
        <v>0.85919400000000001</v>
      </c>
      <c r="N21">
        <v>0.859954</v>
      </c>
      <c r="O21">
        <v>0.86063500000000004</v>
      </c>
      <c r="P21">
        <v>0.86124800000000001</v>
      </c>
      <c r="Q21">
        <v>0.86179799999999995</v>
      </c>
      <c r="R21">
        <v>0.86229699999999998</v>
      </c>
      <c r="S21">
        <v>0.86275000000000002</v>
      </c>
      <c r="T21">
        <v>0.86316400000000004</v>
      </c>
      <c r="U21">
        <v>0.86354200000000003</v>
      </c>
      <c r="V21">
        <v>0.86388799999999999</v>
      </c>
      <c r="W21">
        <v>0.86420799999999998</v>
      </c>
      <c r="X21">
        <v>0.86450199999999999</v>
      </c>
      <c r="Y21">
        <v>0.86477499999999996</v>
      </c>
      <c r="Z21">
        <v>0.86507000000000001</v>
      </c>
      <c r="AA21">
        <v>0.86536500000000005</v>
      </c>
      <c r="AB21">
        <v>0.86565999999999999</v>
      </c>
      <c r="AC21">
        <v>0.86595599999999995</v>
      </c>
      <c r="AD21">
        <v>0.86625099999999999</v>
      </c>
      <c r="AE21">
        <v>0.86654699999999996</v>
      </c>
      <c r="AF21">
        <v>0.866842</v>
      </c>
      <c r="AG21">
        <v>0.86713799999999996</v>
      </c>
      <c r="AH21">
        <v>0.86743300000000001</v>
      </c>
      <c r="AI21">
        <v>0.86772899999999997</v>
      </c>
      <c r="AJ21">
        <v>0.86802500000000005</v>
      </c>
      <c r="AK21" s="91">
        <v>5.0000000000000001E-3</v>
      </c>
      <c r="AL21" s="28"/>
      <c r="AM21" s="26"/>
    </row>
    <row r="22" spans="1:39" ht="15" customHeight="1">
      <c r="A22" s="93"/>
      <c r="B22" t="s">
        <v>3908</v>
      </c>
      <c r="C22" t="s">
        <v>3909</v>
      </c>
      <c r="D22" t="s">
        <v>4840</v>
      </c>
      <c r="E22" t="s">
        <v>3907</v>
      </c>
      <c r="G22">
        <v>0.53798199999999996</v>
      </c>
      <c r="H22">
        <v>0.67247800000000002</v>
      </c>
      <c r="I22">
        <v>0.74644999999999995</v>
      </c>
      <c r="J22">
        <v>0.82109500000000002</v>
      </c>
      <c r="K22">
        <v>0.83511199999999997</v>
      </c>
      <c r="L22">
        <v>0.83516100000000004</v>
      </c>
      <c r="M22">
        <v>0.83521199999999995</v>
      </c>
      <c r="N22">
        <v>0.83525799999999994</v>
      </c>
      <c r="O22">
        <v>0.83530400000000005</v>
      </c>
      <c r="P22">
        <v>0.83534900000000001</v>
      </c>
      <c r="Q22">
        <v>0.83539200000000002</v>
      </c>
      <c r="R22">
        <v>0.83543699999999999</v>
      </c>
      <c r="S22">
        <v>0.83548100000000003</v>
      </c>
      <c r="T22">
        <v>0.83552400000000004</v>
      </c>
      <c r="U22">
        <v>0.83556799999999998</v>
      </c>
      <c r="V22">
        <v>0.83561099999999999</v>
      </c>
      <c r="W22">
        <v>0.83565299999999998</v>
      </c>
      <c r="X22">
        <v>0.83569499999999997</v>
      </c>
      <c r="Y22">
        <v>0.83573399999999998</v>
      </c>
      <c r="Z22">
        <v>0.83577500000000005</v>
      </c>
      <c r="AA22">
        <v>0.83581700000000003</v>
      </c>
      <c r="AB22">
        <v>0.83585799999999999</v>
      </c>
      <c r="AC22">
        <v>0.83589899999999995</v>
      </c>
      <c r="AD22">
        <v>0.83594000000000002</v>
      </c>
      <c r="AE22">
        <v>0.83598099999999997</v>
      </c>
      <c r="AF22">
        <v>0.83602200000000004</v>
      </c>
      <c r="AG22">
        <v>0.83606400000000003</v>
      </c>
      <c r="AH22">
        <v>0.83610499999999999</v>
      </c>
      <c r="AI22">
        <v>0.83614599999999994</v>
      </c>
      <c r="AJ22">
        <v>0.83618700000000001</v>
      </c>
      <c r="AK22" s="91">
        <v>1.4999999999999999E-2</v>
      </c>
      <c r="AL22" s="28"/>
      <c r="AM22" s="26"/>
    </row>
    <row r="23" spans="1:39" ht="15" customHeight="1">
      <c r="A23" s="93"/>
      <c r="B23" t="s">
        <v>3911</v>
      </c>
    </row>
    <row r="24" spans="1:39" ht="15" customHeight="1">
      <c r="A24" s="93"/>
      <c r="B24" t="s">
        <v>3912</v>
      </c>
    </row>
    <row r="25" spans="1:39" ht="15" customHeight="1">
      <c r="A25" s="93"/>
      <c r="B25" t="s">
        <v>3913</v>
      </c>
      <c r="C25" t="s">
        <v>3914</v>
      </c>
      <c r="D25" t="s">
        <v>4841</v>
      </c>
      <c r="E25" t="s">
        <v>3916</v>
      </c>
      <c r="G25">
        <v>332.00228900000002</v>
      </c>
      <c r="H25">
        <v>333.14962800000001</v>
      </c>
      <c r="I25">
        <v>334.68261699999999</v>
      </c>
      <c r="J25">
        <v>336.352936</v>
      </c>
      <c r="K25">
        <v>338.14468399999998</v>
      </c>
      <c r="L25">
        <v>339.95471199999997</v>
      </c>
      <c r="M25">
        <v>341.77563500000002</v>
      </c>
      <c r="N25">
        <v>343.60968000000003</v>
      </c>
      <c r="O25">
        <v>345.45166</v>
      </c>
      <c r="P25">
        <v>347.28869600000002</v>
      </c>
      <c r="Q25">
        <v>349.10687300000001</v>
      </c>
      <c r="R25">
        <v>350.88400300000001</v>
      </c>
      <c r="S25">
        <v>352.61172499999998</v>
      </c>
      <c r="T25">
        <v>354.29840100000001</v>
      </c>
      <c r="U25">
        <v>355.93682899999999</v>
      </c>
      <c r="V25">
        <v>357.518799</v>
      </c>
      <c r="W25">
        <v>359.03988600000002</v>
      </c>
      <c r="X25">
        <v>360.50418100000002</v>
      </c>
      <c r="Y25">
        <v>361.92407200000002</v>
      </c>
      <c r="Z25">
        <v>363.30181900000002</v>
      </c>
      <c r="AA25">
        <v>364.64413500000001</v>
      </c>
      <c r="AB25">
        <v>365.96105999999997</v>
      </c>
      <c r="AC25">
        <v>367.252411</v>
      </c>
      <c r="AD25">
        <v>368.51709</v>
      </c>
      <c r="AE25">
        <v>369.75906400000002</v>
      </c>
      <c r="AF25">
        <v>370.983948</v>
      </c>
      <c r="AG25">
        <v>372.199432</v>
      </c>
      <c r="AH25">
        <v>373.403076</v>
      </c>
      <c r="AI25">
        <v>374.594269</v>
      </c>
      <c r="AJ25">
        <v>375.77700800000002</v>
      </c>
      <c r="AK25" s="91">
        <v>4.0000000000000001E-3</v>
      </c>
      <c r="AL25" s="25"/>
      <c r="AM25" s="26"/>
    </row>
    <row r="26" spans="1:39" ht="15" customHeight="1">
      <c r="A26" s="93"/>
      <c r="B26" t="s">
        <v>3917</v>
      </c>
      <c r="C26" t="s">
        <v>3918</v>
      </c>
      <c r="D26" t="s">
        <v>4842</v>
      </c>
      <c r="E26" t="s">
        <v>3916</v>
      </c>
      <c r="G26">
        <v>38.284599</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c r="B27" t="s">
        <v>4843</v>
      </c>
      <c r="C27" t="s">
        <v>4844</v>
      </c>
      <c r="D27" t="s">
        <v>4845</v>
      </c>
      <c r="E27" t="s">
        <v>3916</v>
      </c>
      <c r="G27">
        <v>225.60835299999999</v>
      </c>
      <c r="H27">
        <v>227.869812</v>
      </c>
      <c r="I27">
        <v>230.102295</v>
      </c>
      <c r="J27">
        <v>232.30426</v>
      </c>
      <c r="K27">
        <v>234.47468599999999</v>
      </c>
      <c r="L27">
        <v>236.532318</v>
      </c>
      <c r="M27">
        <v>238.55851699999999</v>
      </c>
      <c r="N27">
        <v>240.55452</v>
      </c>
      <c r="O27">
        <v>242.522491</v>
      </c>
      <c r="P27">
        <v>244.46263099999999</v>
      </c>
      <c r="Q27">
        <v>246.26522800000001</v>
      </c>
      <c r="R27">
        <v>248.04122899999999</v>
      </c>
      <c r="S27">
        <v>249.78727699999999</v>
      </c>
      <c r="T27">
        <v>251.49903900000001</v>
      </c>
      <c r="U27">
        <v>253.17283599999999</v>
      </c>
      <c r="V27">
        <v>254.71133399999999</v>
      </c>
      <c r="W27">
        <v>256.21444700000001</v>
      </c>
      <c r="X27">
        <v>257.68279999999999</v>
      </c>
      <c r="Y27">
        <v>259.11608899999999</v>
      </c>
      <c r="Z27">
        <v>260.51443499999999</v>
      </c>
      <c r="AA27">
        <v>261.76748700000002</v>
      </c>
      <c r="AB27">
        <v>262.98593099999999</v>
      </c>
      <c r="AC27">
        <v>264.16888399999999</v>
      </c>
      <c r="AD27">
        <v>265.31768799999998</v>
      </c>
      <c r="AE27">
        <v>266.42984000000001</v>
      </c>
      <c r="AF27">
        <v>267.37756300000001</v>
      </c>
      <c r="AG27">
        <v>268.279022</v>
      </c>
      <c r="AH27">
        <v>269.15545700000001</v>
      </c>
      <c r="AI27">
        <v>270.02947999999998</v>
      </c>
      <c r="AJ27">
        <v>270.91677900000002</v>
      </c>
      <c r="AK27" s="91">
        <v>6.0000000000000001E-3</v>
      </c>
      <c r="AL27" s="25"/>
      <c r="AM27" s="26"/>
    </row>
    <row r="28" spans="1:39" ht="15" customHeight="1">
      <c r="A28" s="93"/>
      <c r="B28" t="s">
        <v>4846</v>
      </c>
      <c r="C28" t="s">
        <v>4847</v>
      </c>
      <c r="D28" t="s">
        <v>4848</v>
      </c>
      <c r="E28" t="s">
        <v>3916</v>
      </c>
      <c r="G28">
        <v>434.27700800000002</v>
      </c>
      <c r="H28">
        <v>437.81118800000002</v>
      </c>
      <c r="I28">
        <v>441.40646400000003</v>
      </c>
      <c r="J28">
        <v>444.94348100000002</v>
      </c>
      <c r="K28">
        <v>448.31362899999999</v>
      </c>
      <c r="L28">
        <v>451.51901199999998</v>
      </c>
      <c r="M28">
        <v>454.55972300000002</v>
      </c>
      <c r="N28">
        <v>457.45092799999998</v>
      </c>
      <c r="O28">
        <v>460.22442599999999</v>
      </c>
      <c r="P28">
        <v>462.90527300000002</v>
      </c>
      <c r="Q28">
        <v>465.36932400000001</v>
      </c>
      <c r="R28">
        <v>467.72406000000001</v>
      </c>
      <c r="S28">
        <v>469.97769199999999</v>
      </c>
      <c r="T28">
        <v>472.14163200000002</v>
      </c>
      <c r="U28">
        <v>474.22537199999999</v>
      </c>
      <c r="V28">
        <v>476.082672</v>
      </c>
      <c r="W28">
        <v>477.86084</v>
      </c>
      <c r="X28">
        <v>479.56222500000001</v>
      </c>
      <c r="Y28">
        <v>481.18820199999999</v>
      </c>
      <c r="Z28">
        <v>482.73867799999999</v>
      </c>
      <c r="AA28">
        <v>484.070831</v>
      </c>
      <c r="AB28">
        <v>485.32736199999999</v>
      </c>
      <c r="AC28">
        <v>486.51290899999998</v>
      </c>
      <c r="AD28">
        <v>487.632721</v>
      </c>
      <c r="AE28">
        <v>488.686127</v>
      </c>
      <c r="AF28">
        <v>489.51284800000002</v>
      </c>
      <c r="AG28">
        <v>490.25842299999999</v>
      </c>
      <c r="AH28">
        <v>490.95410199999998</v>
      </c>
      <c r="AI28">
        <v>491.63436899999999</v>
      </c>
      <c r="AJ28">
        <v>492.32287600000001</v>
      </c>
      <c r="AK28" s="91">
        <v>4.0000000000000001E-3</v>
      </c>
      <c r="AL28" s="25"/>
      <c r="AM28" s="26"/>
    </row>
    <row r="29" spans="1:39" ht="15" customHeight="1">
      <c r="A29" s="93"/>
      <c r="B29" t="s">
        <v>4849</v>
      </c>
      <c r="C29" t="s">
        <v>4850</v>
      </c>
      <c r="D29" t="s">
        <v>4851</v>
      </c>
      <c r="E29" t="s">
        <v>3916</v>
      </c>
      <c r="G29">
        <v>631.87347399999999</v>
      </c>
      <c r="H29">
        <v>632.91332999999997</v>
      </c>
      <c r="I29">
        <v>633.91381799999999</v>
      </c>
      <c r="J29">
        <v>634.75506600000006</v>
      </c>
      <c r="K29">
        <v>635.54296899999997</v>
      </c>
      <c r="L29">
        <v>636.28723100000002</v>
      </c>
      <c r="M29">
        <v>636.98254399999996</v>
      </c>
      <c r="N29">
        <v>637.63641399999995</v>
      </c>
      <c r="O29">
        <v>638.25561500000003</v>
      </c>
      <c r="P29">
        <v>638.85089100000005</v>
      </c>
      <c r="Q29">
        <v>639.42144800000005</v>
      </c>
      <c r="R29">
        <v>639.97760000000005</v>
      </c>
      <c r="S29">
        <v>640.50140399999998</v>
      </c>
      <c r="T29">
        <v>640.97582999999997</v>
      </c>
      <c r="U29">
        <v>641.388733</v>
      </c>
      <c r="V29">
        <v>641.73278800000003</v>
      </c>
      <c r="W29">
        <v>642.02539100000001</v>
      </c>
      <c r="X29">
        <v>642.26660200000003</v>
      </c>
      <c r="Y29">
        <v>642.45361300000002</v>
      </c>
      <c r="Z29">
        <v>642.58239700000001</v>
      </c>
      <c r="AA29">
        <v>642.645081</v>
      </c>
      <c r="AB29">
        <v>642.64617899999996</v>
      </c>
      <c r="AC29">
        <v>642.58306900000002</v>
      </c>
      <c r="AD29">
        <v>642.45330799999999</v>
      </c>
      <c r="AE29">
        <v>642.25439500000005</v>
      </c>
      <c r="AF29">
        <v>641.97283900000002</v>
      </c>
      <c r="AG29">
        <v>641.60931400000004</v>
      </c>
      <c r="AH29">
        <v>641.17883300000005</v>
      </c>
      <c r="AI29">
        <v>640.69653300000004</v>
      </c>
      <c r="AJ29">
        <v>640.17401099999995</v>
      </c>
      <c r="AK29" s="91">
        <v>0</v>
      </c>
      <c r="AL29" s="25"/>
      <c r="AM29" s="26"/>
    </row>
    <row r="30" spans="1:39" ht="15" customHeight="1">
      <c r="A30" s="93"/>
      <c r="B30" t="s">
        <v>3953</v>
      </c>
      <c r="C30" t="s">
        <v>3954</v>
      </c>
      <c r="D30" t="s">
        <v>4852</v>
      </c>
      <c r="E30" t="s">
        <v>3916</v>
      </c>
      <c r="G30">
        <v>1269.319336</v>
      </c>
      <c r="H30">
        <v>1301.084351</v>
      </c>
      <c r="I30">
        <v>1332.8686520000001</v>
      </c>
      <c r="J30">
        <v>1364.6514890000001</v>
      </c>
      <c r="K30">
        <v>1396.419067</v>
      </c>
      <c r="L30">
        <v>1430.4780270000001</v>
      </c>
      <c r="M30">
        <v>1464.521851</v>
      </c>
      <c r="N30">
        <v>1498.552246</v>
      </c>
      <c r="O30">
        <v>1532.5742190000001</v>
      </c>
      <c r="P30">
        <v>1566.5936280000001</v>
      </c>
      <c r="Q30">
        <v>1602.662476</v>
      </c>
      <c r="R30">
        <v>1638.723389</v>
      </c>
      <c r="S30">
        <v>1674.7757570000001</v>
      </c>
      <c r="T30">
        <v>1710.8199460000001</v>
      </c>
      <c r="U30">
        <v>1746.8507079999999</v>
      </c>
      <c r="V30">
        <v>1784.5615230000001</v>
      </c>
      <c r="W30">
        <v>1822.2612300000001</v>
      </c>
      <c r="X30">
        <v>1859.949707</v>
      </c>
      <c r="Y30">
        <v>1897.626831</v>
      </c>
      <c r="Z30">
        <v>1935.2924800000001</v>
      </c>
      <c r="AA30">
        <v>1974.235596</v>
      </c>
      <c r="AB30">
        <v>2013.1687010000001</v>
      </c>
      <c r="AC30">
        <v>2052.0888669999999</v>
      </c>
      <c r="AD30">
        <v>2090.9958499999998</v>
      </c>
      <c r="AE30">
        <v>2129.8869629999999</v>
      </c>
      <c r="AF30">
        <v>2169.5336910000001</v>
      </c>
      <c r="AG30">
        <v>2209.1591800000001</v>
      </c>
      <c r="AH30">
        <v>2248.7761230000001</v>
      </c>
      <c r="AI30">
        <v>2288.392578</v>
      </c>
      <c r="AJ30">
        <v>2328.016357</v>
      </c>
      <c r="AK30" s="91">
        <v>2.1000000000000001E-2</v>
      </c>
      <c r="AL30" s="25"/>
      <c r="AM30" s="26"/>
    </row>
    <row r="31" spans="1:39" ht="15" customHeight="1">
      <c r="A31" s="93"/>
      <c r="B31" t="s">
        <v>4853</v>
      </c>
      <c r="C31" t="s">
        <v>4854</v>
      </c>
      <c r="D31" t="s">
        <v>4855</v>
      </c>
      <c r="E31" t="s">
        <v>3916</v>
      </c>
      <c r="G31">
        <v>368.96450800000002</v>
      </c>
      <c r="H31">
        <v>376.33496100000002</v>
      </c>
      <c r="I31">
        <v>383.53497299999998</v>
      </c>
      <c r="J31">
        <v>390.61431900000002</v>
      </c>
      <c r="K31">
        <v>397.63549799999998</v>
      </c>
      <c r="L31">
        <v>403.99877900000001</v>
      </c>
      <c r="M31">
        <v>410.312592</v>
      </c>
      <c r="N31">
        <v>416.62982199999999</v>
      </c>
      <c r="O31">
        <v>422.91711400000003</v>
      </c>
      <c r="P31">
        <v>429.06820699999997</v>
      </c>
      <c r="Q31">
        <v>434.74285900000001</v>
      </c>
      <c r="R31">
        <v>440.40045199999997</v>
      </c>
      <c r="S31">
        <v>446.04379299999999</v>
      </c>
      <c r="T31">
        <v>451.672394</v>
      </c>
      <c r="U31">
        <v>457.28509500000001</v>
      </c>
      <c r="V31">
        <v>462.80377199999998</v>
      </c>
      <c r="W31">
        <v>468.30380200000002</v>
      </c>
      <c r="X31">
        <v>473.78344700000002</v>
      </c>
      <c r="Y31">
        <v>479.23947099999998</v>
      </c>
      <c r="Z31">
        <v>484.67303500000003</v>
      </c>
      <c r="AA31">
        <v>489.91235399999999</v>
      </c>
      <c r="AB31">
        <v>495.12487800000002</v>
      </c>
      <c r="AC31">
        <v>500.30947900000001</v>
      </c>
      <c r="AD31">
        <v>505.46508799999998</v>
      </c>
      <c r="AE31">
        <v>510.59481799999998</v>
      </c>
      <c r="AF31">
        <v>515.39520300000004</v>
      </c>
      <c r="AG31">
        <v>520.16650400000003</v>
      </c>
      <c r="AH31">
        <v>524.90631099999996</v>
      </c>
      <c r="AI31">
        <v>529.61358600000005</v>
      </c>
      <c r="AJ31">
        <v>534.28869599999996</v>
      </c>
      <c r="AK31" s="91">
        <v>1.2999999999999999E-2</v>
      </c>
      <c r="AL31" s="25"/>
      <c r="AM31" s="26"/>
    </row>
    <row r="32" spans="1:39" ht="15" customHeight="1">
      <c r="A32" s="93"/>
      <c r="B32" t="s">
        <v>4856</v>
      </c>
      <c r="C32" t="s">
        <v>4857</v>
      </c>
      <c r="D32" t="s">
        <v>4858</v>
      </c>
      <c r="E32" t="s">
        <v>3916</v>
      </c>
      <c r="G32">
        <v>296.11938500000002</v>
      </c>
      <c r="H32">
        <v>296.79925500000002</v>
      </c>
      <c r="I32">
        <v>297.39273100000003</v>
      </c>
      <c r="J32">
        <v>297.93078600000001</v>
      </c>
      <c r="K32">
        <v>298.435181</v>
      </c>
      <c r="L32">
        <v>298.77771000000001</v>
      </c>
      <c r="M32">
        <v>299.06448399999999</v>
      </c>
      <c r="N32">
        <v>299.31545999999997</v>
      </c>
      <c r="O32">
        <v>299.54965199999998</v>
      </c>
      <c r="P32">
        <v>299.78066999999999</v>
      </c>
      <c r="Q32">
        <v>300.006531</v>
      </c>
      <c r="R32">
        <v>300.21011399999998</v>
      </c>
      <c r="S32">
        <v>300.39605699999998</v>
      </c>
      <c r="T32">
        <v>300.56967200000003</v>
      </c>
      <c r="U32">
        <v>300.739868</v>
      </c>
      <c r="V32">
        <v>300.951752</v>
      </c>
      <c r="W32">
        <v>301.14846799999998</v>
      </c>
      <c r="X32">
        <v>301.33902</v>
      </c>
      <c r="Y32">
        <v>301.53192100000001</v>
      </c>
      <c r="Z32">
        <v>301.73455799999999</v>
      </c>
      <c r="AA32">
        <v>301.932343</v>
      </c>
      <c r="AB32">
        <v>302.13595600000002</v>
      </c>
      <c r="AC32">
        <v>302.33703600000001</v>
      </c>
      <c r="AD32">
        <v>302.526184</v>
      </c>
      <c r="AE32">
        <v>302.69986</v>
      </c>
      <c r="AF32">
        <v>302.78832999999997</v>
      </c>
      <c r="AG32">
        <v>302.86908</v>
      </c>
      <c r="AH32">
        <v>302.94229100000001</v>
      </c>
      <c r="AI32">
        <v>303.00994900000001</v>
      </c>
      <c r="AJ32">
        <v>303.07028200000002</v>
      </c>
      <c r="AK32" s="91">
        <v>1E-3</v>
      </c>
      <c r="AL32" s="25"/>
      <c r="AM32" s="26"/>
    </row>
    <row r="33" spans="1:39" ht="15" customHeight="1">
      <c r="A33" s="93"/>
      <c r="B33" t="s">
        <v>3941</v>
      </c>
      <c r="C33" t="s">
        <v>3942</v>
      </c>
      <c r="D33" t="s">
        <v>4859</v>
      </c>
      <c r="E33" t="s">
        <v>3916</v>
      </c>
      <c r="G33">
        <v>1452.8797609999999</v>
      </c>
      <c r="H33">
        <v>1457.0904539999999</v>
      </c>
      <c r="I33">
        <v>1460.759644</v>
      </c>
      <c r="J33">
        <v>1463.938721</v>
      </c>
      <c r="K33">
        <v>1466.654297</v>
      </c>
      <c r="L33">
        <v>1468.872192</v>
      </c>
      <c r="M33">
        <v>1470.5695800000001</v>
      </c>
      <c r="N33">
        <v>1471.8082280000001</v>
      </c>
      <c r="O33">
        <v>1472.6461179999999</v>
      </c>
      <c r="P33">
        <v>1473.119629</v>
      </c>
      <c r="Q33">
        <v>1473.2147219999999</v>
      </c>
      <c r="R33">
        <v>1472.9061280000001</v>
      </c>
      <c r="S33">
        <v>1472.209961</v>
      </c>
      <c r="T33">
        <v>1471.1552730000001</v>
      </c>
      <c r="U33">
        <v>1469.7617190000001</v>
      </c>
      <c r="V33">
        <v>1468.0069579999999</v>
      </c>
      <c r="W33">
        <v>1465.8786620000001</v>
      </c>
      <c r="X33">
        <v>1463.4125979999999</v>
      </c>
      <c r="Y33">
        <v>1460.62915</v>
      </c>
      <c r="Z33">
        <v>1457.553711</v>
      </c>
      <c r="AA33">
        <v>1454.17749</v>
      </c>
      <c r="AB33">
        <v>1450.4868160000001</v>
      </c>
      <c r="AC33">
        <v>1446.4920649999999</v>
      </c>
      <c r="AD33">
        <v>1442.2080080000001</v>
      </c>
      <c r="AE33">
        <v>1437.6381839999999</v>
      </c>
      <c r="AF33">
        <v>1432.763428</v>
      </c>
      <c r="AG33">
        <v>1427.5882570000001</v>
      </c>
      <c r="AH33">
        <v>1422.1361079999999</v>
      </c>
      <c r="AI33">
        <v>1416.4417719999999</v>
      </c>
      <c r="AJ33">
        <v>1410.5277100000001</v>
      </c>
      <c r="AK33" s="91">
        <v>-1E-3</v>
      </c>
      <c r="AL33" s="25"/>
      <c r="AM33" s="26"/>
    </row>
    <row r="34" spans="1:39" ht="15" customHeight="1">
      <c r="A34" s="93"/>
      <c r="B34" t="s">
        <v>4860</v>
      </c>
      <c r="C34" t="s">
        <v>4861</v>
      </c>
      <c r="D34" t="s">
        <v>4862</v>
      </c>
      <c r="E34" t="s">
        <v>3916</v>
      </c>
      <c r="G34">
        <v>203.23289500000001</v>
      </c>
      <c r="H34">
        <v>202.90644800000001</v>
      </c>
      <c r="I34">
        <v>202.530472</v>
      </c>
      <c r="J34">
        <v>202.110748</v>
      </c>
      <c r="K34">
        <v>201.65162699999999</v>
      </c>
      <c r="L34">
        <v>201.13188199999999</v>
      </c>
      <c r="M34">
        <v>200.576233</v>
      </c>
      <c r="N34">
        <v>199.98663300000001</v>
      </c>
      <c r="O34">
        <v>199.36558500000001</v>
      </c>
      <c r="P34">
        <v>198.71459999999999</v>
      </c>
      <c r="Q34">
        <v>198.00183100000001</v>
      </c>
      <c r="R34">
        <v>197.26539600000001</v>
      </c>
      <c r="S34">
        <v>196.50285299999999</v>
      </c>
      <c r="T34">
        <v>195.71374499999999</v>
      </c>
      <c r="U34">
        <v>194.89556899999999</v>
      </c>
      <c r="V34">
        <v>194.013733</v>
      </c>
      <c r="W34">
        <v>193.108002</v>
      </c>
      <c r="X34">
        <v>192.17982499999999</v>
      </c>
      <c r="Y34">
        <v>191.23140000000001</v>
      </c>
      <c r="Z34">
        <v>190.26397700000001</v>
      </c>
      <c r="AA34">
        <v>189.253601</v>
      </c>
      <c r="AB34">
        <v>188.22572299999999</v>
      </c>
      <c r="AC34">
        <v>187.18258700000001</v>
      </c>
      <c r="AD34">
        <v>186.127228</v>
      </c>
      <c r="AE34">
        <v>185.06014999999999</v>
      </c>
      <c r="AF34">
        <v>183.96772799999999</v>
      </c>
      <c r="AG34">
        <v>182.863846</v>
      </c>
      <c r="AH34">
        <v>181.748795</v>
      </c>
      <c r="AI34">
        <v>180.62297100000001</v>
      </c>
      <c r="AJ34">
        <v>179.48582500000001</v>
      </c>
      <c r="AK34" s="91">
        <v>-4.0000000000000001E-3</v>
      </c>
      <c r="AL34" s="25"/>
      <c r="AM34" s="26"/>
    </row>
    <row r="35" spans="1:39" ht="15" customHeight="1">
      <c r="A35" s="93"/>
      <c r="B35" t="s">
        <v>4863</v>
      </c>
      <c r="C35" t="s">
        <v>4864</v>
      </c>
      <c r="D35" t="s">
        <v>4865</v>
      </c>
      <c r="E35" t="s">
        <v>3916</v>
      </c>
      <c r="G35">
        <v>699.93444799999997</v>
      </c>
      <c r="H35">
        <v>706.29425000000003</v>
      </c>
      <c r="I35">
        <v>712.52685499999995</v>
      </c>
      <c r="J35">
        <v>718.64782700000001</v>
      </c>
      <c r="K35">
        <v>724.65765399999998</v>
      </c>
      <c r="L35">
        <v>730.347351</v>
      </c>
      <c r="M35">
        <v>735.93005400000004</v>
      </c>
      <c r="N35">
        <v>741.39758300000005</v>
      </c>
      <c r="O35">
        <v>746.74401899999998</v>
      </c>
      <c r="P35">
        <v>751.95837400000005</v>
      </c>
      <c r="Q35">
        <v>756.76727300000005</v>
      </c>
      <c r="R35">
        <v>761.46734600000002</v>
      </c>
      <c r="S35">
        <v>766.04797399999995</v>
      </c>
      <c r="T35">
        <v>770.47814900000003</v>
      </c>
      <c r="U35">
        <v>774.75628700000004</v>
      </c>
      <c r="V35">
        <v>778.65753199999995</v>
      </c>
      <c r="W35">
        <v>782.42889400000001</v>
      </c>
      <c r="X35">
        <v>786.046875</v>
      </c>
      <c r="Y35">
        <v>789.51953100000003</v>
      </c>
      <c r="Z35">
        <v>792.86102300000005</v>
      </c>
      <c r="AA35">
        <v>795.86901899999998</v>
      </c>
      <c r="AB35">
        <v>798.72576900000001</v>
      </c>
      <c r="AC35">
        <v>801.44238299999995</v>
      </c>
      <c r="AD35">
        <v>804.02795400000002</v>
      </c>
      <c r="AE35">
        <v>806.48449700000003</v>
      </c>
      <c r="AF35">
        <v>808.59783900000002</v>
      </c>
      <c r="AG35">
        <v>810.56970200000001</v>
      </c>
      <c r="AH35">
        <v>812.41455099999996</v>
      </c>
      <c r="AI35">
        <v>814.13952600000005</v>
      </c>
      <c r="AJ35">
        <v>815.737122</v>
      </c>
      <c r="AK35" s="91">
        <v>5.0000000000000001E-3</v>
      </c>
      <c r="AL35" s="25"/>
      <c r="AM35" s="26"/>
    </row>
    <row r="36" spans="1:39" ht="15" customHeight="1">
      <c r="A36" s="93"/>
      <c r="B36" t="s">
        <v>4866</v>
      </c>
      <c r="C36" t="s">
        <v>4867</v>
      </c>
      <c r="D36" t="s">
        <v>4868</v>
      </c>
      <c r="E36" t="s">
        <v>3916</v>
      </c>
      <c r="G36">
        <v>1878.005249</v>
      </c>
      <c r="H36">
        <v>1898.549683</v>
      </c>
      <c r="I36">
        <v>1918.8819579999999</v>
      </c>
      <c r="J36">
        <v>1938.9693600000001</v>
      </c>
      <c r="K36">
        <v>1958.778687</v>
      </c>
      <c r="L36">
        <v>1977.774658</v>
      </c>
      <c r="M36">
        <v>1996.5385739999999</v>
      </c>
      <c r="N36">
        <v>2015.029663</v>
      </c>
      <c r="O36">
        <v>2033.1875</v>
      </c>
      <c r="P36">
        <v>2050.9714359999998</v>
      </c>
      <c r="Q36">
        <v>2067.8466800000001</v>
      </c>
      <c r="R36">
        <v>2084.413818</v>
      </c>
      <c r="S36">
        <v>2100.6120609999998</v>
      </c>
      <c r="T36">
        <v>2116.3732909999999</v>
      </c>
      <c r="U36">
        <v>2131.6484380000002</v>
      </c>
      <c r="V36">
        <v>2145.931885</v>
      </c>
      <c r="W36">
        <v>2159.7583009999998</v>
      </c>
      <c r="X36">
        <v>2173.1489259999998</v>
      </c>
      <c r="Y36">
        <v>2186.0954590000001</v>
      </c>
      <c r="Z36">
        <v>2198.5998540000001</v>
      </c>
      <c r="AA36">
        <v>2210.1057129999999</v>
      </c>
      <c r="AB36">
        <v>2221.1484380000002</v>
      </c>
      <c r="AC36">
        <v>2231.766357</v>
      </c>
      <c r="AD36">
        <v>2242.001221</v>
      </c>
      <c r="AE36">
        <v>2251.8889159999999</v>
      </c>
      <c r="AF36">
        <v>2260.7438959999999</v>
      </c>
      <c r="AG36">
        <v>2269.210693</v>
      </c>
      <c r="AH36">
        <v>2277.3125</v>
      </c>
      <c r="AI36">
        <v>2285.0742190000001</v>
      </c>
      <c r="AJ36">
        <v>2292.5129390000002</v>
      </c>
      <c r="AK36" s="91">
        <v>7.0000000000000001E-3</v>
      </c>
      <c r="AL36" s="25"/>
      <c r="AM36" s="26"/>
    </row>
    <row r="37" spans="1:39" ht="15" customHeight="1">
      <c r="A37" s="93"/>
      <c r="B37" t="s">
        <v>4869</v>
      </c>
      <c r="C37" t="s">
        <v>4870</v>
      </c>
      <c r="D37" t="s">
        <v>4871</v>
      </c>
      <c r="E37" t="s">
        <v>3916</v>
      </c>
      <c r="G37">
        <v>42.207332999999998</v>
      </c>
      <c r="H37">
        <v>42.570945999999999</v>
      </c>
      <c r="I37">
        <v>43.176879999999997</v>
      </c>
      <c r="J37">
        <v>43.812145000000001</v>
      </c>
      <c r="K37">
        <v>44.440781000000001</v>
      </c>
      <c r="L37">
        <v>45.072516999999998</v>
      </c>
      <c r="M37">
        <v>45.701042000000001</v>
      </c>
      <c r="N37">
        <v>46.325848000000001</v>
      </c>
      <c r="O37">
        <v>46.946838</v>
      </c>
      <c r="P37">
        <v>47.564090999999998</v>
      </c>
      <c r="Q37">
        <v>48.180218000000004</v>
      </c>
      <c r="R37">
        <v>48.792769999999997</v>
      </c>
      <c r="S37">
        <v>49.402191000000002</v>
      </c>
      <c r="T37">
        <v>50.009158999999997</v>
      </c>
      <c r="U37">
        <v>50.613872999999998</v>
      </c>
      <c r="V37">
        <v>51.215591000000003</v>
      </c>
      <c r="W37">
        <v>51.815933000000001</v>
      </c>
      <c r="X37">
        <v>52.415267999999998</v>
      </c>
      <c r="Y37">
        <v>53.013367000000002</v>
      </c>
      <c r="Z37">
        <v>53.610233000000001</v>
      </c>
      <c r="AA37">
        <v>54.202784999999999</v>
      </c>
      <c r="AB37">
        <v>54.793551999999998</v>
      </c>
      <c r="AC37">
        <v>55.382480999999999</v>
      </c>
      <c r="AD37">
        <v>55.969109000000003</v>
      </c>
      <c r="AE37">
        <v>56.553139000000002</v>
      </c>
      <c r="AF37">
        <v>57.129024999999999</v>
      </c>
      <c r="AG37">
        <v>57.701836</v>
      </c>
      <c r="AH37">
        <v>58.271178999999997</v>
      </c>
      <c r="AI37">
        <v>58.837176999999997</v>
      </c>
      <c r="AJ37">
        <v>59.399788000000001</v>
      </c>
      <c r="AK37" s="91">
        <v>1.2E-2</v>
      </c>
      <c r="AL37" s="25"/>
      <c r="AM37" s="26"/>
    </row>
    <row r="38" spans="1:39" ht="15" customHeight="1">
      <c r="A38" s="93"/>
      <c r="B38" t="s">
        <v>3962</v>
      </c>
    </row>
    <row r="39" spans="1:39" ht="15" customHeight="1">
      <c r="A39" s="93"/>
      <c r="B39" t="s">
        <v>3963</v>
      </c>
    </row>
    <row r="40" spans="1:39" ht="15" customHeight="1">
      <c r="A40" s="93"/>
      <c r="B40" t="s">
        <v>550</v>
      </c>
    </row>
    <row r="41" spans="1:39" ht="15" customHeight="1">
      <c r="A41" s="93"/>
      <c r="B41" t="s">
        <v>3913</v>
      </c>
      <c r="C41" t="s">
        <v>3964</v>
      </c>
      <c r="D41" t="s">
        <v>4872</v>
      </c>
      <c r="E41" t="s">
        <v>3966</v>
      </c>
      <c r="G41">
        <v>535.94671600000004</v>
      </c>
      <c r="H41">
        <v>667.29132100000004</v>
      </c>
      <c r="I41">
        <v>719.82916299999999</v>
      </c>
      <c r="J41">
        <v>747.48913600000003</v>
      </c>
      <c r="K41">
        <v>771.92553699999996</v>
      </c>
      <c r="L41">
        <v>794.17486599999995</v>
      </c>
      <c r="M41">
        <v>809.75714100000005</v>
      </c>
      <c r="N41">
        <v>825.44158900000002</v>
      </c>
      <c r="O41">
        <v>843.57074</v>
      </c>
      <c r="P41">
        <v>864.29003899999998</v>
      </c>
      <c r="Q41">
        <v>883.29254200000003</v>
      </c>
      <c r="R41">
        <v>903.29956100000004</v>
      </c>
      <c r="S41">
        <v>924.75579800000003</v>
      </c>
      <c r="T41">
        <v>945.77856399999996</v>
      </c>
      <c r="U41">
        <v>966.075378</v>
      </c>
      <c r="V41">
        <v>985.59411599999999</v>
      </c>
      <c r="W41">
        <v>1006.596008</v>
      </c>
      <c r="X41">
        <v>1026.9057620000001</v>
      </c>
      <c r="Y41">
        <v>1048.7357179999999</v>
      </c>
      <c r="Z41">
        <v>1072.1713870000001</v>
      </c>
      <c r="AA41">
        <v>1092.5167240000001</v>
      </c>
      <c r="AB41">
        <v>1114.4295649999999</v>
      </c>
      <c r="AC41">
        <v>1137.6274410000001</v>
      </c>
      <c r="AD41">
        <v>1160.9017329999999</v>
      </c>
      <c r="AE41">
        <v>1186.5269780000001</v>
      </c>
      <c r="AF41">
        <v>1213.1595460000001</v>
      </c>
      <c r="AG41">
        <v>1237.493408</v>
      </c>
      <c r="AH41">
        <v>1262.0419919999999</v>
      </c>
      <c r="AI41">
        <v>1290.2230219999999</v>
      </c>
      <c r="AJ41">
        <v>1320.5699460000001</v>
      </c>
      <c r="AK41" s="91">
        <v>3.2000000000000001E-2</v>
      </c>
      <c r="AL41" s="25"/>
      <c r="AM41" s="26"/>
    </row>
    <row r="42" spans="1:39" ht="15" customHeight="1">
      <c r="A42" s="93"/>
      <c r="B42" t="s">
        <v>3917</v>
      </c>
      <c r="C42" t="s">
        <v>3967</v>
      </c>
      <c r="D42" t="s">
        <v>4873</v>
      </c>
      <c r="E42" t="s">
        <v>3966</v>
      </c>
      <c r="G42">
        <v>26.712399999999999</v>
      </c>
      <c r="H42">
        <v>33.25882</v>
      </c>
      <c r="I42">
        <v>35.877388000000003</v>
      </c>
      <c r="J42">
        <v>36.764476999999999</v>
      </c>
      <c r="K42">
        <v>37.711987000000001</v>
      </c>
      <c r="L42">
        <v>38.684418000000001</v>
      </c>
      <c r="M42">
        <v>39.659218000000003</v>
      </c>
      <c r="N42">
        <v>40.661349999999999</v>
      </c>
      <c r="O42">
        <v>41.691947999999996</v>
      </c>
      <c r="P42">
        <v>42.750587000000003</v>
      </c>
      <c r="Q42">
        <v>43.82864</v>
      </c>
      <c r="R42">
        <v>44.926150999999997</v>
      </c>
      <c r="S42">
        <v>46.043937999999997</v>
      </c>
      <c r="T42">
        <v>47.182281000000003</v>
      </c>
      <c r="U42">
        <v>48.341526000000002</v>
      </c>
      <c r="V42">
        <v>49.521926999999998</v>
      </c>
      <c r="W42">
        <v>50.723930000000003</v>
      </c>
      <c r="X42">
        <v>51.947819000000003</v>
      </c>
      <c r="Y42">
        <v>53.194164000000001</v>
      </c>
      <c r="Z42">
        <v>54.463225999999999</v>
      </c>
      <c r="AA42">
        <v>55.755240999999998</v>
      </c>
      <c r="AB42">
        <v>57.070830999999998</v>
      </c>
      <c r="AC42">
        <v>58.410091000000001</v>
      </c>
      <c r="AD42">
        <v>59.774901999999997</v>
      </c>
      <c r="AE42">
        <v>61.166362999999997</v>
      </c>
      <c r="AF42">
        <v>62.585075000000003</v>
      </c>
      <c r="AG42">
        <v>64.031859999999995</v>
      </c>
      <c r="AH42">
        <v>65.507462000000004</v>
      </c>
      <c r="AI42">
        <v>67.012955000000005</v>
      </c>
      <c r="AJ42">
        <v>68.549225000000007</v>
      </c>
      <c r="AK42" s="91">
        <v>3.3000000000000002E-2</v>
      </c>
      <c r="AL42" s="25"/>
      <c r="AM42" s="26"/>
    </row>
    <row r="43" spans="1:39" ht="15" customHeight="1">
      <c r="A43" s="93"/>
      <c r="B43" t="s">
        <v>4843</v>
      </c>
      <c r="C43" t="s">
        <v>4874</v>
      </c>
      <c r="D43" t="s">
        <v>4875</v>
      </c>
      <c r="E43" t="s">
        <v>3966</v>
      </c>
      <c r="G43">
        <v>12.906981999999999</v>
      </c>
      <c r="H43">
        <v>23.764956999999999</v>
      </c>
      <c r="I43">
        <v>31.063931</v>
      </c>
      <c r="J43">
        <v>34.049869999999999</v>
      </c>
      <c r="K43">
        <v>34.965907999999999</v>
      </c>
      <c r="L43">
        <v>35.887596000000002</v>
      </c>
      <c r="M43">
        <v>36.823349</v>
      </c>
      <c r="N43">
        <v>37.771312999999999</v>
      </c>
      <c r="O43">
        <v>38.739139999999999</v>
      </c>
      <c r="P43">
        <v>39.721378000000001</v>
      </c>
      <c r="Q43">
        <v>40.720829000000002</v>
      </c>
      <c r="R43">
        <v>41.752274</v>
      </c>
      <c r="S43">
        <v>42.801116999999998</v>
      </c>
      <c r="T43">
        <v>43.868026999999998</v>
      </c>
      <c r="U43">
        <v>44.954135999999998</v>
      </c>
      <c r="V43">
        <v>46.047660999999998</v>
      </c>
      <c r="W43">
        <v>47.159041999999999</v>
      </c>
      <c r="X43">
        <v>48.28931</v>
      </c>
      <c r="Y43">
        <v>49.438839000000002</v>
      </c>
      <c r="Z43">
        <v>50.607661999999998</v>
      </c>
      <c r="AA43">
        <v>51.785922999999997</v>
      </c>
      <c r="AB43">
        <v>52.982757999999997</v>
      </c>
      <c r="AC43">
        <v>54.198742000000003</v>
      </c>
      <c r="AD43">
        <v>55.434108999999999</v>
      </c>
      <c r="AE43">
        <v>56.688640999999997</v>
      </c>
      <c r="AF43">
        <v>57.935214999999999</v>
      </c>
      <c r="AG43">
        <v>59.199120000000001</v>
      </c>
      <c r="AH43">
        <v>60.482638999999999</v>
      </c>
      <c r="AI43">
        <v>61.788345</v>
      </c>
      <c r="AJ43">
        <v>63.118167999999997</v>
      </c>
      <c r="AK43" s="91">
        <v>5.6000000000000001E-2</v>
      </c>
      <c r="AL43" s="25"/>
      <c r="AM43" s="26"/>
    </row>
    <row r="44" spans="1:39" ht="15" customHeight="1">
      <c r="A44" s="93"/>
      <c r="B44" t="s">
        <v>4846</v>
      </c>
      <c r="C44" t="s">
        <v>4876</v>
      </c>
      <c r="D44" t="s">
        <v>4877</v>
      </c>
      <c r="E44" t="s">
        <v>3966</v>
      </c>
      <c r="G44">
        <v>48.646706000000002</v>
      </c>
      <c r="H44">
        <v>76.096832000000006</v>
      </c>
      <c r="I44">
        <v>94.549415999999994</v>
      </c>
      <c r="J44">
        <v>102.098206</v>
      </c>
      <c r="K44">
        <v>108.776459</v>
      </c>
      <c r="L44">
        <v>115.823059</v>
      </c>
      <c r="M44">
        <v>123.115959</v>
      </c>
      <c r="N44">
        <v>130.65708900000001</v>
      </c>
      <c r="O44">
        <v>138.45974699999999</v>
      </c>
      <c r="P44">
        <v>146.53019699999999</v>
      </c>
      <c r="Q44">
        <v>154.84295700000001</v>
      </c>
      <c r="R44">
        <v>163.53398100000001</v>
      </c>
      <c r="S44">
        <v>172.620026</v>
      </c>
      <c r="T44">
        <v>182.11694299999999</v>
      </c>
      <c r="U44">
        <v>192.03735399999999</v>
      </c>
      <c r="V44">
        <v>202.31947299999999</v>
      </c>
      <c r="W44">
        <v>213.073196</v>
      </c>
      <c r="X44">
        <v>224.32847599999999</v>
      </c>
      <c r="Y44">
        <v>236.11563100000001</v>
      </c>
      <c r="Z44">
        <v>248.46492000000001</v>
      </c>
      <c r="AA44">
        <v>261.220551</v>
      </c>
      <c r="AB44">
        <v>274.58450299999998</v>
      </c>
      <c r="AC44">
        <v>288.58795199999997</v>
      </c>
      <c r="AD44">
        <v>303.26443499999999</v>
      </c>
      <c r="AE44">
        <v>318.64849900000002</v>
      </c>
      <c r="AF44">
        <v>334.549103</v>
      </c>
      <c r="AG44">
        <v>351.20800800000001</v>
      </c>
      <c r="AH44">
        <v>368.65570100000002</v>
      </c>
      <c r="AI44">
        <v>386.92867999999999</v>
      </c>
      <c r="AJ44">
        <v>406.06057700000002</v>
      </c>
      <c r="AK44" s="91">
        <v>7.5999999999999998E-2</v>
      </c>
      <c r="AL44" s="25"/>
      <c r="AM44" s="26"/>
    </row>
    <row r="45" spans="1:39" ht="15" customHeight="1">
      <c r="A45" s="93"/>
      <c r="B45" t="s">
        <v>4849</v>
      </c>
      <c r="C45" t="s">
        <v>4878</v>
      </c>
      <c r="D45" t="s">
        <v>4879</v>
      </c>
      <c r="E45" t="s">
        <v>3966</v>
      </c>
      <c r="G45">
        <v>227.29257200000001</v>
      </c>
      <c r="H45">
        <v>417.24423200000001</v>
      </c>
      <c r="I45">
        <v>544.93395999999996</v>
      </c>
      <c r="J45">
        <v>597.17065400000001</v>
      </c>
      <c r="K45">
        <v>619.20165999999995</v>
      </c>
      <c r="L45">
        <v>641.45880099999999</v>
      </c>
      <c r="M45">
        <v>663.67474400000003</v>
      </c>
      <c r="N45">
        <v>686.36810300000002</v>
      </c>
      <c r="O45">
        <v>709.61480700000004</v>
      </c>
      <c r="P45">
        <v>733.30413799999997</v>
      </c>
      <c r="Q45">
        <v>757.573486</v>
      </c>
      <c r="R45">
        <v>782.50573699999995</v>
      </c>
      <c r="S45">
        <v>808.25695800000005</v>
      </c>
      <c r="T45">
        <v>834.79046600000004</v>
      </c>
      <c r="U45">
        <v>862.07275400000003</v>
      </c>
      <c r="V45">
        <v>890.14917000000003</v>
      </c>
      <c r="W45">
        <v>919.34680200000003</v>
      </c>
      <c r="X45">
        <v>949.63232400000004</v>
      </c>
      <c r="Y45">
        <v>980.94409199999996</v>
      </c>
      <c r="Z45">
        <v>1013.481506</v>
      </c>
      <c r="AA45">
        <v>1047.1518550000001</v>
      </c>
      <c r="AB45">
        <v>1081.924561</v>
      </c>
      <c r="AC45">
        <v>1117.7989500000001</v>
      </c>
      <c r="AD45">
        <v>1154.7695309999999</v>
      </c>
      <c r="AE45">
        <v>1192.888794</v>
      </c>
      <c r="AF45">
        <v>1232.238525</v>
      </c>
      <c r="AG45">
        <v>1272.884644</v>
      </c>
      <c r="AH45">
        <v>1314.9644780000001</v>
      </c>
      <c r="AI45">
        <v>1358.59375</v>
      </c>
      <c r="AJ45">
        <v>1403.8041989999999</v>
      </c>
      <c r="AK45" s="91">
        <v>6.5000000000000002E-2</v>
      </c>
      <c r="AL45" s="25"/>
      <c r="AM45" s="26"/>
    </row>
    <row r="46" spans="1:39" ht="15" customHeight="1">
      <c r="A46" s="93"/>
      <c r="B46" t="s">
        <v>3953</v>
      </c>
      <c r="C46" t="s">
        <v>3991</v>
      </c>
      <c r="D46" t="s">
        <v>4880</v>
      </c>
      <c r="E46" t="s">
        <v>3966</v>
      </c>
      <c r="G46">
        <v>13.484603999999999</v>
      </c>
      <c r="H46">
        <v>27.311848000000001</v>
      </c>
      <c r="I46">
        <v>36.606827000000003</v>
      </c>
      <c r="J46">
        <v>40.409320999999998</v>
      </c>
      <c r="K46">
        <v>42.794539999999998</v>
      </c>
      <c r="L46">
        <v>45.327182999999998</v>
      </c>
      <c r="M46">
        <v>47.946102000000003</v>
      </c>
      <c r="N46">
        <v>50.681389000000003</v>
      </c>
      <c r="O46">
        <v>53.553176999999998</v>
      </c>
      <c r="P46">
        <v>56.570179000000003</v>
      </c>
      <c r="Q46">
        <v>59.743445999999999</v>
      </c>
      <c r="R46">
        <v>63.091994999999997</v>
      </c>
      <c r="S46">
        <v>66.617287000000005</v>
      </c>
      <c r="T46">
        <v>70.311531000000002</v>
      </c>
      <c r="U46">
        <v>74.169701000000003</v>
      </c>
      <c r="V46">
        <v>78.230323999999996</v>
      </c>
      <c r="W46">
        <v>82.474547999999999</v>
      </c>
      <c r="X46">
        <v>86.916236999999995</v>
      </c>
      <c r="Y46">
        <v>91.565276999999995</v>
      </c>
      <c r="Z46">
        <v>96.420326000000003</v>
      </c>
      <c r="AA46">
        <v>101.514977</v>
      </c>
      <c r="AB46">
        <v>106.837379</v>
      </c>
      <c r="AC46">
        <v>112.404961</v>
      </c>
      <c r="AD46">
        <v>118.2286</v>
      </c>
      <c r="AE46">
        <v>124.311539</v>
      </c>
      <c r="AF46">
        <v>130.69517500000001</v>
      </c>
      <c r="AG46">
        <v>137.36909499999999</v>
      </c>
      <c r="AH46">
        <v>144.35395800000001</v>
      </c>
      <c r="AI46">
        <v>151.66325399999999</v>
      </c>
      <c r="AJ46">
        <v>159.31355300000001</v>
      </c>
      <c r="AK46" s="91">
        <v>8.8999999999999996E-2</v>
      </c>
      <c r="AL46" s="25"/>
      <c r="AM46" s="26"/>
    </row>
    <row r="47" spans="1:39" ht="15" customHeight="1">
      <c r="A47" s="93"/>
      <c r="B47" t="s">
        <v>4853</v>
      </c>
      <c r="C47" t="s">
        <v>4881</v>
      </c>
      <c r="D47" t="s">
        <v>4882</v>
      </c>
      <c r="E47" t="s">
        <v>3966</v>
      </c>
      <c r="G47">
        <v>18.885286000000001</v>
      </c>
      <c r="H47">
        <v>44.380420999999998</v>
      </c>
      <c r="I47">
        <v>61.518822</v>
      </c>
      <c r="J47">
        <v>68.529983999999999</v>
      </c>
      <c r="K47">
        <v>72.035561000000001</v>
      </c>
      <c r="L47">
        <v>75.205558999999994</v>
      </c>
      <c r="M47">
        <v>78.443000999999995</v>
      </c>
      <c r="N47">
        <v>81.791267000000005</v>
      </c>
      <c r="O47">
        <v>85.253387000000004</v>
      </c>
      <c r="P47">
        <v>88.818725999999998</v>
      </c>
      <c r="Q47">
        <v>92.470466999999999</v>
      </c>
      <c r="R47">
        <v>96.200882000000007</v>
      </c>
      <c r="S47">
        <v>100.035286</v>
      </c>
      <c r="T47">
        <v>103.987846</v>
      </c>
      <c r="U47">
        <v>108.063507</v>
      </c>
      <c r="V47">
        <v>112.232178</v>
      </c>
      <c r="W47">
        <v>116.51958500000001</v>
      </c>
      <c r="X47">
        <v>120.930412</v>
      </c>
      <c r="Y47">
        <v>125.469589</v>
      </c>
      <c r="Z47">
        <v>130.13682600000001</v>
      </c>
      <c r="AA47">
        <v>134.90948499999999</v>
      </c>
      <c r="AB47">
        <v>139.80625900000001</v>
      </c>
      <c r="AC47">
        <v>144.83168000000001</v>
      </c>
      <c r="AD47">
        <v>149.987549</v>
      </c>
      <c r="AE47">
        <v>155.27681000000001</v>
      </c>
      <c r="AF47">
        <v>160.69502299999999</v>
      </c>
      <c r="AG47">
        <v>166.24414100000001</v>
      </c>
      <c r="AH47">
        <v>171.931183</v>
      </c>
      <c r="AI47">
        <v>177.758286</v>
      </c>
      <c r="AJ47">
        <v>183.72825599999999</v>
      </c>
      <c r="AK47" s="91">
        <v>8.2000000000000003E-2</v>
      </c>
      <c r="AL47" s="25"/>
      <c r="AM47" s="26"/>
    </row>
    <row r="48" spans="1:39" ht="15" customHeight="1">
      <c r="A48" s="93"/>
      <c r="B48" t="s">
        <v>4856</v>
      </c>
      <c r="C48" t="s">
        <v>4883</v>
      </c>
      <c r="D48" t="s">
        <v>4884</v>
      </c>
      <c r="E48" t="s">
        <v>3966</v>
      </c>
      <c r="G48">
        <v>116.254295</v>
      </c>
      <c r="H48">
        <v>119.704155</v>
      </c>
      <c r="I48">
        <v>122.816429</v>
      </c>
      <c r="J48">
        <v>125.86434199999999</v>
      </c>
      <c r="K48">
        <v>128.70192</v>
      </c>
      <c r="L48">
        <v>131.59092699999999</v>
      </c>
      <c r="M48">
        <v>134.519104</v>
      </c>
      <c r="N48">
        <v>137.51748699999999</v>
      </c>
      <c r="O48">
        <v>140.586105</v>
      </c>
      <c r="P48">
        <v>143.72615099999999</v>
      </c>
      <c r="Q48">
        <v>146.982483</v>
      </c>
      <c r="R48">
        <v>150.34291099999999</v>
      </c>
      <c r="S48">
        <v>153.79132100000001</v>
      </c>
      <c r="T48">
        <v>157.32887299999999</v>
      </c>
      <c r="U48">
        <v>160.9599</v>
      </c>
      <c r="V48">
        <v>164.604919</v>
      </c>
      <c r="W48">
        <v>168.334869</v>
      </c>
      <c r="X48">
        <v>172.15692100000001</v>
      </c>
      <c r="Y48">
        <v>176.07534799999999</v>
      </c>
      <c r="Z48">
        <v>180.096664</v>
      </c>
      <c r="AA48">
        <v>184.12960799999999</v>
      </c>
      <c r="AB48">
        <v>188.260391</v>
      </c>
      <c r="AC48">
        <v>192.49108899999999</v>
      </c>
      <c r="AD48">
        <v>196.819412</v>
      </c>
      <c r="AE48">
        <v>201.24614</v>
      </c>
      <c r="AF48">
        <v>205.66918899999999</v>
      </c>
      <c r="AG48">
        <v>210.18902600000001</v>
      </c>
      <c r="AH48">
        <v>214.81098900000001</v>
      </c>
      <c r="AI48">
        <v>219.528595</v>
      </c>
      <c r="AJ48">
        <v>224.29875200000001</v>
      </c>
      <c r="AK48" s="91">
        <v>2.3E-2</v>
      </c>
      <c r="AL48" s="25"/>
      <c r="AM48" s="26"/>
    </row>
    <row r="49" spans="1:39" ht="15" customHeight="1">
      <c r="A49" s="93"/>
      <c r="B49" t="s">
        <v>3941</v>
      </c>
      <c r="C49" t="s">
        <v>3983</v>
      </c>
      <c r="D49" t="s">
        <v>4885</v>
      </c>
      <c r="E49" t="s">
        <v>3966</v>
      </c>
      <c r="G49">
        <v>422.635223</v>
      </c>
      <c r="H49">
        <v>481.731201</v>
      </c>
      <c r="I49">
        <v>505.369598</v>
      </c>
      <c r="J49">
        <v>538.72814900000003</v>
      </c>
      <c r="K49">
        <v>572.379639</v>
      </c>
      <c r="L49">
        <v>606.49920699999996</v>
      </c>
      <c r="M49">
        <v>641.23168899999996</v>
      </c>
      <c r="N49">
        <v>676.55230700000004</v>
      </c>
      <c r="O49">
        <v>712.39105199999995</v>
      </c>
      <c r="P49">
        <v>748.75201400000003</v>
      </c>
      <c r="Q49">
        <v>785.70074499999998</v>
      </c>
      <c r="R49">
        <v>822.91143799999998</v>
      </c>
      <c r="S49">
        <v>860.19812000000002</v>
      </c>
      <c r="T49">
        <v>897.65417500000001</v>
      </c>
      <c r="U49">
        <v>935.49847399999999</v>
      </c>
      <c r="V49">
        <v>973.62133800000004</v>
      </c>
      <c r="W49">
        <v>1011.739075</v>
      </c>
      <c r="X49">
        <v>1049.8645019999999</v>
      </c>
      <c r="Y49">
        <v>1088.2380370000001</v>
      </c>
      <c r="Z49">
        <v>1127.2777100000001</v>
      </c>
      <c r="AA49">
        <v>1167.4094239999999</v>
      </c>
      <c r="AB49">
        <v>1208.581177</v>
      </c>
      <c r="AC49">
        <v>1250.4056399999999</v>
      </c>
      <c r="AD49">
        <v>1292.4163820000001</v>
      </c>
      <c r="AE49">
        <v>1334.078491</v>
      </c>
      <c r="AF49">
        <v>1375.2757570000001</v>
      </c>
      <c r="AG49">
        <v>1416.2667240000001</v>
      </c>
      <c r="AH49">
        <v>1456.873779</v>
      </c>
      <c r="AI49">
        <v>1496.626953</v>
      </c>
      <c r="AJ49">
        <v>1535.03772</v>
      </c>
      <c r="AK49" s="91">
        <v>4.4999999999999998E-2</v>
      </c>
      <c r="AL49" s="25"/>
      <c r="AM49" s="26"/>
    </row>
    <row r="50" spans="1:39" ht="15" customHeight="1">
      <c r="A50" s="93"/>
      <c r="B50" t="s">
        <v>4860</v>
      </c>
      <c r="C50" t="s">
        <v>4886</v>
      </c>
      <c r="D50" t="s">
        <v>4887</v>
      </c>
      <c r="E50" t="s">
        <v>3966</v>
      </c>
      <c r="G50">
        <v>27.869046999999998</v>
      </c>
      <c r="H50">
        <v>49.593201000000001</v>
      </c>
      <c r="I50">
        <v>64.196655000000007</v>
      </c>
      <c r="J50">
        <v>70.170799000000002</v>
      </c>
      <c r="K50">
        <v>71.128974999999997</v>
      </c>
      <c r="L50">
        <v>72.031470999999996</v>
      </c>
      <c r="M50">
        <v>72.882866000000007</v>
      </c>
      <c r="N50">
        <v>73.692215000000004</v>
      </c>
      <c r="O50">
        <v>74.466728000000003</v>
      </c>
      <c r="P50">
        <v>75.209663000000006</v>
      </c>
      <c r="Q50">
        <v>75.899192999999997</v>
      </c>
      <c r="R50">
        <v>76.541222000000005</v>
      </c>
      <c r="S50">
        <v>77.172309999999996</v>
      </c>
      <c r="T50">
        <v>77.799042</v>
      </c>
      <c r="U50">
        <v>78.419312000000005</v>
      </c>
      <c r="V50">
        <v>79.026748999999995</v>
      </c>
      <c r="W50">
        <v>79.623465999999993</v>
      </c>
      <c r="X50">
        <v>80.210082999999997</v>
      </c>
      <c r="Y50">
        <v>80.792884999999998</v>
      </c>
      <c r="Z50">
        <v>81.376259000000005</v>
      </c>
      <c r="AA50">
        <v>81.958481000000006</v>
      </c>
      <c r="AB50">
        <v>82.543487999999996</v>
      </c>
      <c r="AC50">
        <v>83.127685999999997</v>
      </c>
      <c r="AD50">
        <v>83.711723000000006</v>
      </c>
      <c r="AE50">
        <v>84.296227000000002</v>
      </c>
      <c r="AF50">
        <v>84.876853999999994</v>
      </c>
      <c r="AG50">
        <v>85.457245</v>
      </c>
      <c r="AH50">
        <v>86.040298000000007</v>
      </c>
      <c r="AI50">
        <v>86.628928999999999</v>
      </c>
      <c r="AJ50">
        <v>87.224693000000002</v>
      </c>
      <c r="AK50" s="91">
        <v>0.04</v>
      </c>
      <c r="AL50" s="25"/>
      <c r="AM50" s="26"/>
    </row>
    <row r="51" spans="1:39" ht="15" customHeight="1">
      <c r="A51" s="93"/>
      <c r="B51" t="s">
        <v>4863</v>
      </c>
      <c r="C51" t="s">
        <v>4888</v>
      </c>
      <c r="D51" t="s">
        <v>4889</v>
      </c>
      <c r="E51" t="s">
        <v>3966</v>
      </c>
      <c r="G51">
        <v>35.726241999999999</v>
      </c>
      <c r="H51">
        <v>99.041092000000006</v>
      </c>
      <c r="I51">
        <v>141.60273699999999</v>
      </c>
      <c r="J51">
        <v>159.01432800000001</v>
      </c>
      <c r="K51">
        <v>169.95927399999999</v>
      </c>
      <c r="L51">
        <v>181.33206200000001</v>
      </c>
      <c r="M51">
        <v>193.161148</v>
      </c>
      <c r="N51">
        <v>205.23782299999999</v>
      </c>
      <c r="O51">
        <v>217.419479</v>
      </c>
      <c r="P51">
        <v>229.65741</v>
      </c>
      <c r="Q51">
        <v>242.17781099999999</v>
      </c>
      <c r="R51">
        <v>255.00543200000001</v>
      </c>
      <c r="S51">
        <v>268.16134599999998</v>
      </c>
      <c r="T51">
        <v>281.68136600000003</v>
      </c>
      <c r="U51">
        <v>295.57974200000001</v>
      </c>
      <c r="V51">
        <v>309.73007200000001</v>
      </c>
      <c r="W51">
        <v>324.25524899999999</v>
      </c>
      <c r="X51">
        <v>339.18942299999998</v>
      </c>
      <c r="Y51">
        <v>354.50079299999999</v>
      </c>
      <c r="Z51">
        <v>370.24185199999999</v>
      </c>
      <c r="AA51">
        <v>386.33004799999998</v>
      </c>
      <c r="AB51">
        <v>402.77716099999998</v>
      </c>
      <c r="AC51">
        <v>419.52960200000001</v>
      </c>
      <c r="AD51">
        <v>436.62799100000001</v>
      </c>
      <c r="AE51">
        <v>454.01385499999998</v>
      </c>
      <c r="AF51">
        <v>471.24676499999998</v>
      </c>
      <c r="AG51">
        <v>488.687408</v>
      </c>
      <c r="AH51">
        <v>506.43386800000002</v>
      </c>
      <c r="AI51">
        <v>524.57330300000001</v>
      </c>
      <c r="AJ51">
        <v>543.20654300000001</v>
      </c>
      <c r="AK51" s="91">
        <v>9.8000000000000004E-2</v>
      </c>
      <c r="AL51" s="25"/>
      <c r="AM51" s="26"/>
    </row>
    <row r="52" spans="1:39" ht="15" customHeight="1">
      <c r="A52" s="93"/>
      <c r="B52" t="s">
        <v>4866</v>
      </c>
      <c r="C52" t="s">
        <v>4890</v>
      </c>
      <c r="D52" t="s">
        <v>4891</v>
      </c>
      <c r="E52" t="s">
        <v>3966</v>
      </c>
      <c r="G52">
        <v>41.092381000000003</v>
      </c>
      <c r="H52">
        <v>60.493369999999999</v>
      </c>
      <c r="I52">
        <v>73.535149000000004</v>
      </c>
      <c r="J52">
        <v>80.356696999999997</v>
      </c>
      <c r="K52">
        <v>87.637130999999997</v>
      </c>
      <c r="L52">
        <v>95.410056999999995</v>
      </c>
      <c r="M52">
        <v>103.64376799999999</v>
      </c>
      <c r="N52">
        <v>112.289276</v>
      </c>
      <c r="O52">
        <v>121.281471</v>
      </c>
      <c r="P52">
        <v>130.63450599999999</v>
      </c>
      <c r="Q52">
        <v>140.36850000000001</v>
      </c>
      <c r="R52">
        <v>150.314438</v>
      </c>
      <c r="S52">
        <v>160.38597100000001</v>
      </c>
      <c r="T52">
        <v>170.50938400000001</v>
      </c>
      <c r="U52">
        <v>180.766144</v>
      </c>
      <c r="V52">
        <v>191.23608400000001</v>
      </c>
      <c r="W52">
        <v>202.00242600000001</v>
      </c>
      <c r="X52">
        <v>213.08523600000001</v>
      </c>
      <c r="Y52">
        <v>224.473816</v>
      </c>
      <c r="Z52">
        <v>236.15772999999999</v>
      </c>
      <c r="AA52">
        <v>247.99739099999999</v>
      </c>
      <c r="AB52">
        <v>260.04424999999998</v>
      </c>
      <c r="AC52">
        <v>272.30978399999998</v>
      </c>
      <c r="AD52">
        <v>284.76419099999998</v>
      </c>
      <c r="AE52">
        <v>297.38623000000001</v>
      </c>
      <c r="AF52">
        <v>310.03387500000002</v>
      </c>
      <c r="AG52">
        <v>322.72689800000001</v>
      </c>
      <c r="AH52">
        <v>335.485229</v>
      </c>
      <c r="AI52">
        <v>348.24050899999997</v>
      </c>
      <c r="AJ52">
        <v>360.79763800000001</v>
      </c>
      <c r="AK52" s="91">
        <v>7.8E-2</v>
      </c>
      <c r="AL52" s="25"/>
      <c r="AM52" s="26"/>
    </row>
    <row r="53" spans="1:39" ht="15" customHeight="1">
      <c r="A53" s="93"/>
      <c r="B53" t="s">
        <v>4869</v>
      </c>
      <c r="C53" t="s">
        <v>4892</v>
      </c>
      <c r="D53" t="s">
        <v>4893</v>
      </c>
      <c r="E53" t="s">
        <v>3966</v>
      </c>
      <c r="G53">
        <v>27.188814000000001</v>
      </c>
      <c r="H53">
        <v>44.578468000000001</v>
      </c>
      <c r="I53">
        <v>56.268177000000001</v>
      </c>
      <c r="J53">
        <v>61.050331</v>
      </c>
      <c r="K53">
        <v>63.494022000000001</v>
      </c>
      <c r="L53">
        <v>65.990584999999996</v>
      </c>
      <c r="M53">
        <v>68.528892999999997</v>
      </c>
      <c r="N53">
        <v>71.017975000000007</v>
      </c>
      <c r="O53">
        <v>73.618851000000006</v>
      </c>
      <c r="P53">
        <v>76.269287000000006</v>
      </c>
      <c r="Q53">
        <v>78.947365000000005</v>
      </c>
      <c r="R53">
        <v>81.670670000000001</v>
      </c>
      <c r="S53">
        <v>84.43338</v>
      </c>
      <c r="T53">
        <v>87.212540000000004</v>
      </c>
      <c r="U53">
        <v>89.929398000000006</v>
      </c>
      <c r="V53">
        <v>92.581940000000003</v>
      </c>
      <c r="W53">
        <v>95.235427999999999</v>
      </c>
      <c r="X53">
        <v>97.912315000000007</v>
      </c>
      <c r="Y53">
        <v>100.564278</v>
      </c>
      <c r="Z53">
        <v>103.238197</v>
      </c>
      <c r="AA53">
        <v>105.95182</v>
      </c>
      <c r="AB53">
        <v>108.708519</v>
      </c>
      <c r="AC53">
        <v>111.509789</v>
      </c>
      <c r="AD53">
        <v>114.358345</v>
      </c>
      <c r="AE53">
        <v>117.25685900000001</v>
      </c>
      <c r="AF53">
        <v>120.213486</v>
      </c>
      <c r="AG53">
        <v>123.227959</v>
      </c>
      <c r="AH53">
        <v>126.30500000000001</v>
      </c>
      <c r="AI53">
        <v>129.44592299999999</v>
      </c>
      <c r="AJ53">
        <v>132.65631099999999</v>
      </c>
      <c r="AK53" s="91">
        <v>5.6000000000000001E-2</v>
      </c>
      <c r="AL53" s="25"/>
      <c r="AM53" s="26"/>
    </row>
    <row r="54" spans="1:39" ht="15" customHeight="1">
      <c r="A54" s="93"/>
      <c r="B54" t="s">
        <v>553</v>
      </c>
    </row>
    <row r="55" spans="1:39" ht="15" customHeight="1">
      <c r="A55" s="93"/>
      <c r="B55" t="s">
        <v>3913</v>
      </c>
      <c r="C55" t="s">
        <v>4894</v>
      </c>
      <c r="D55" t="s">
        <v>4895</v>
      </c>
      <c r="E55" t="s">
        <v>3966</v>
      </c>
      <c r="G55">
        <v>94.195380999999998</v>
      </c>
      <c r="H55">
        <v>188.800308</v>
      </c>
      <c r="I55">
        <v>299.172729</v>
      </c>
      <c r="J55">
        <v>354.35891700000002</v>
      </c>
      <c r="K55">
        <v>381.95202599999999</v>
      </c>
      <c r="L55">
        <v>393.77819799999997</v>
      </c>
      <c r="M55">
        <v>403.01474000000002</v>
      </c>
      <c r="N55">
        <v>412.38604700000002</v>
      </c>
      <c r="O55">
        <v>422.84783900000002</v>
      </c>
      <c r="P55">
        <v>434.46801799999997</v>
      </c>
      <c r="Q55">
        <v>445.48785400000003</v>
      </c>
      <c r="R55">
        <v>457.01644900000002</v>
      </c>
      <c r="S55">
        <v>469.24002100000001</v>
      </c>
      <c r="T55">
        <v>481.38751200000002</v>
      </c>
      <c r="U55">
        <v>493.33496100000002</v>
      </c>
      <c r="V55">
        <v>505.05621300000001</v>
      </c>
      <c r="W55">
        <v>517.49298099999999</v>
      </c>
      <c r="X55">
        <v>529.74060099999997</v>
      </c>
      <c r="Y55">
        <v>542.73138400000005</v>
      </c>
      <c r="Z55">
        <v>556.50921600000004</v>
      </c>
      <c r="AA55">
        <v>569.09405500000003</v>
      </c>
      <c r="AB55">
        <v>582.45684800000004</v>
      </c>
      <c r="AC55">
        <v>596.48480199999995</v>
      </c>
      <c r="AD55">
        <v>610.66705300000001</v>
      </c>
      <c r="AE55">
        <v>625.98260500000004</v>
      </c>
      <c r="AF55">
        <v>641.86541699999998</v>
      </c>
      <c r="AG55">
        <v>656.89654499999995</v>
      </c>
      <c r="AH55">
        <v>672.15588400000001</v>
      </c>
      <c r="AI55">
        <v>689.13079800000003</v>
      </c>
      <c r="AJ55">
        <v>707.19964600000003</v>
      </c>
      <c r="AK55" s="91">
        <v>7.1999999999999995E-2</v>
      </c>
      <c r="AL55" s="25"/>
      <c r="AM55" s="26"/>
    </row>
    <row r="56" spans="1:39" ht="15" customHeight="1">
      <c r="A56" s="93"/>
      <c r="B56" t="s">
        <v>3917</v>
      </c>
      <c r="C56" t="s">
        <v>4896</v>
      </c>
      <c r="D56" t="s">
        <v>4897</v>
      </c>
      <c r="E56" t="s">
        <v>3966</v>
      </c>
      <c r="G56">
        <v>15.274915999999999</v>
      </c>
      <c r="H56">
        <v>38.057293000000001</v>
      </c>
      <c r="I56">
        <v>64.636734000000004</v>
      </c>
      <c r="J56">
        <v>77.926452999999995</v>
      </c>
      <c r="K56">
        <v>84.571312000000006</v>
      </c>
      <c r="L56">
        <v>87.133217000000002</v>
      </c>
      <c r="M56">
        <v>89.687172000000004</v>
      </c>
      <c r="N56">
        <v>92.343970999999996</v>
      </c>
      <c r="O56">
        <v>95.110229000000004</v>
      </c>
      <c r="P56">
        <v>97.985259999999997</v>
      </c>
      <c r="Q56">
        <v>100.93219000000001</v>
      </c>
      <c r="R56">
        <v>103.951645</v>
      </c>
      <c r="S56">
        <v>107.04811100000001</v>
      </c>
      <c r="T56">
        <v>110.22324399999999</v>
      </c>
      <c r="U56">
        <v>113.47880600000001</v>
      </c>
      <c r="V56">
        <v>116.81648300000001</v>
      </c>
      <c r="W56">
        <v>120.238304</v>
      </c>
      <c r="X56">
        <v>123.74601</v>
      </c>
      <c r="Y56">
        <v>127.341835</v>
      </c>
      <c r="Z56">
        <v>131.027512</v>
      </c>
      <c r="AA56">
        <v>134.804947</v>
      </c>
      <c r="AB56">
        <v>138.67648299999999</v>
      </c>
      <c r="AC56">
        <v>142.64373800000001</v>
      </c>
      <c r="AD56">
        <v>146.710846</v>
      </c>
      <c r="AE56">
        <v>150.88095100000001</v>
      </c>
      <c r="AF56">
        <v>155.156586</v>
      </c>
      <c r="AG56">
        <v>159.54051200000001</v>
      </c>
      <c r="AH56">
        <v>164.03552199999999</v>
      </c>
      <c r="AI56">
        <v>168.644882</v>
      </c>
      <c r="AJ56">
        <v>173.371735</v>
      </c>
      <c r="AK56" s="91">
        <v>8.6999999999999994E-2</v>
      </c>
      <c r="AL56" s="25"/>
      <c r="AM56" s="26"/>
    </row>
    <row r="57" spans="1:39" ht="15" customHeight="1">
      <c r="A57" s="93"/>
      <c r="B57" t="s">
        <v>4843</v>
      </c>
      <c r="C57" t="s">
        <v>4898</v>
      </c>
      <c r="D57" t="s">
        <v>4899</v>
      </c>
      <c r="E57" t="s">
        <v>3966</v>
      </c>
      <c r="G57">
        <v>30.079046000000002</v>
      </c>
      <c r="H57">
        <v>54.26173</v>
      </c>
      <c r="I57">
        <v>82.474861000000004</v>
      </c>
      <c r="J57">
        <v>96.581421000000006</v>
      </c>
      <c r="K57">
        <v>103.634705</v>
      </c>
      <c r="L57">
        <v>107.71006800000001</v>
      </c>
      <c r="M57">
        <v>111.914047</v>
      </c>
      <c r="N57">
        <v>116.24369799999999</v>
      </c>
      <c r="O57">
        <v>120.727211</v>
      </c>
      <c r="P57">
        <v>125.35019699999999</v>
      </c>
      <c r="Q57">
        <v>130.129288</v>
      </c>
      <c r="R57">
        <v>135.11563100000001</v>
      </c>
      <c r="S57">
        <v>140.26412999999999</v>
      </c>
      <c r="T57">
        <v>145.58128400000001</v>
      </c>
      <c r="U57">
        <v>151.07547</v>
      </c>
      <c r="V57">
        <v>156.712265</v>
      </c>
      <c r="W57">
        <v>162.529144</v>
      </c>
      <c r="X57">
        <v>168.534256</v>
      </c>
      <c r="Y57">
        <v>174.733734</v>
      </c>
      <c r="Z57">
        <v>181.13241600000001</v>
      </c>
      <c r="AA57">
        <v>187.702347</v>
      </c>
      <c r="AB57">
        <v>194.477859</v>
      </c>
      <c r="AC57">
        <v>201.466309</v>
      </c>
      <c r="AD57">
        <v>208.67370600000001</v>
      </c>
      <c r="AE57">
        <v>216.104645</v>
      </c>
      <c r="AF57">
        <v>223.65992700000001</v>
      </c>
      <c r="AG57">
        <v>231.44018600000001</v>
      </c>
      <c r="AH57">
        <v>239.459137</v>
      </c>
      <c r="AI57">
        <v>247.732147</v>
      </c>
      <c r="AJ57">
        <v>256.27273600000001</v>
      </c>
      <c r="AK57" s="91">
        <v>7.6999999999999999E-2</v>
      </c>
      <c r="AL57" s="25"/>
      <c r="AM57" s="26"/>
    </row>
    <row r="58" spans="1:39" ht="15" customHeight="1">
      <c r="A58" s="93"/>
      <c r="B58" t="s">
        <v>4846</v>
      </c>
      <c r="C58" t="s">
        <v>4900</v>
      </c>
      <c r="D58" t="s">
        <v>4901</v>
      </c>
      <c r="E58" t="s">
        <v>3966</v>
      </c>
      <c r="G58">
        <v>18.510504000000001</v>
      </c>
      <c r="H58">
        <v>37.013171999999997</v>
      </c>
      <c r="I58">
        <v>58.599620999999999</v>
      </c>
      <c r="J58">
        <v>69.392844999999994</v>
      </c>
      <c r="K58">
        <v>74.789458999999994</v>
      </c>
      <c r="L58">
        <v>78.379043999999993</v>
      </c>
      <c r="M58">
        <v>82.068450999999996</v>
      </c>
      <c r="N58">
        <v>85.860832000000002</v>
      </c>
      <c r="O58">
        <v>89.764365999999995</v>
      </c>
      <c r="P58">
        <v>93.785149000000004</v>
      </c>
      <c r="Q58">
        <v>97.902518999999998</v>
      </c>
      <c r="R58">
        <v>102.16242200000001</v>
      </c>
      <c r="S58">
        <v>106.57055699999999</v>
      </c>
      <c r="T58">
        <v>111.132988</v>
      </c>
      <c r="U58">
        <v>115.855011</v>
      </c>
      <c r="V58">
        <v>120.700912</v>
      </c>
      <c r="W58">
        <v>125.718102</v>
      </c>
      <c r="X58">
        <v>130.91449</v>
      </c>
      <c r="Y58">
        <v>136.297821</v>
      </c>
      <c r="Z58">
        <v>141.87550400000001</v>
      </c>
      <c r="AA58">
        <v>147.588898</v>
      </c>
      <c r="AB58">
        <v>153.506958</v>
      </c>
      <c r="AC58">
        <v>159.637924</v>
      </c>
      <c r="AD58">
        <v>165.990723</v>
      </c>
      <c r="AE58">
        <v>172.57316599999999</v>
      </c>
      <c r="AF58">
        <v>179.311859</v>
      </c>
      <c r="AG58">
        <v>186.28697199999999</v>
      </c>
      <c r="AH58">
        <v>193.51281700000001</v>
      </c>
      <c r="AI58">
        <v>201.006821</v>
      </c>
      <c r="AJ58">
        <v>208.78428600000001</v>
      </c>
      <c r="AK58" s="91">
        <v>8.6999999999999994E-2</v>
      </c>
      <c r="AL58" s="25"/>
      <c r="AM58" s="26"/>
    </row>
    <row r="59" spans="1:39" ht="15" customHeight="1">
      <c r="A59" s="93"/>
      <c r="B59" t="s">
        <v>4849</v>
      </c>
      <c r="C59" t="s">
        <v>4902</v>
      </c>
      <c r="D59" t="s">
        <v>4903</v>
      </c>
      <c r="E59" t="s">
        <v>3966</v>
      </c>
      <c r="G59">
        <v>139.797394</v>
      </c>
      <c r="H59">
        <v>278.44747899999999</v>
      </c>
      <c r="I59">
        <v>440.20593300000002</v>
      </c>
      <c r="J59">
        <v>521.08514400000001</v>
      </c>
      <c r="K59">
        <v>561.52477999999996</v>
      </c>
      <c r="L59">
        <v>583.11193800000001</v>
      </c>
      <c r="M59">
        <v>604.97039800000005</v>
      </c>
      <c r="N59">
        <v>627.44628899999998</v>
      </c>
      <c r="O59">
        <v>650.60180700000001</v>
      </c>
      <c r="P59">
        <v>674.37902799999995</v>
      </c>
      <c r="Q59">
        <v>698.87902799999995</v>
      </c>
      <c r="R59">
        <v>724.17175299999997</v>
      </c>
      <c r="S59">
        <v>750.36779799999999</v>
      </c>
      <c r="T59">
        <v>777.45068400000002</v>
      </c>
      <c r="U59">
        <v>805.40765399999998</v>
      </c>
      <c r="V59">
        <v>834.27880900000002</v>
      </c>
      <c r="W59">
        <v>864.30304000000001</v>
      </c>
      <c r="X59">
        <v>895.47442599999999</v>
      </c>
      <c r="Y59">
        <v>927.76654099999996</v>
      </c>
      <c r="Z59">
        <v>961.32818599999996</v>
      </c>
      <c r="AA59">
        <v>996.11077899999998</v>
      </c>
      <c r="AB59">
        <v>1032.112061</v>
      </c>
      <c r="AC59">
        <v>1069.3477780000001</v>
      </c>
      <c r="AD59">
        <v>1107.8294679999999</v>
      </c>
      <c r="AE59">
        <v>1147.6099850000001</v>
      </c>
      <c r="AF59">
        <v>1188.755615</v>
      </c>
      <c r="AG59">
        <v>1231.329712</v>
      </c>
      <c r="AH59">
        <v>1275.4541019999999</v>
      </c>
      <c r="AI59">
        <v>1321.238159</v>
      </c>
      <c r="AJ59">
        <v>1368.7330320000001</v>
      </c>
      <c r="AK59" s="91">
        <v>8.2000000000000003E-2</v>
      </c>
      <c r="AL59" s="25"/>
      <c r="AM59" s="26"/>
    </row>
    <row r="60" spans="1:39" ht="15" customHeight="1">
      <c r="A60" s="93"/>
      <c r="B60" t="s">
        <v>3953</v>
      </c>
      <c r="C60" t="s">
        <v>4904</v>
      </c>
      <c r="D60" t="s">
        <v>4905</v>
      </c>
      <c r="E60" t="s">
        <v>3966</v>
      </c>
      <c r="G60">
        <v>17.075108</v>
      </c>
      <c r="H60">
        <v>37.490459000000001</v>
      </c>
      <c r="I60">
        <v>61.308376000000003</v>
      </c>
      <c r="J60">
        <v>73.217331000000001</v>
      </c>
      <c r="K60">
        <v>79.171806000000004</v>
      </c>
      <c r="L60">
        <v>83.031707999999995</v>
      </c>
      <c r="M60">
        <v>86.964600000000004</v>
      </c>
      <c r="N60">
        <v>91.021041999999994</v>
      </c>
      <c r="O60">
        <v>95.231887999999998</v>
      </c>
      <c r="P60">
        <v>99.606673999999998</v>
      </c>
      <c r="Q60">
        <v>104.158829</v>
      </c>
      <c r="R60">
        <v>108.914192</v>
      </c>
      <c r="S60">
        <v>113.86784400000001</v>
      </c>
      <c r="T60">
        <v>118.999359</v>
      </c>
      <c r="U60">
        <v>124.29357899999999</v>
      </c>
      <c r="V60">
        <v>129.808167</v>
      </c>
      <c r="W60">
        <v>135.50386</v>
      </c>
      <c r="X60">
        <v>141.39608799999999</v>
      </c>
      <c r="Y60">
        <v>147.49319499999999</v>
      </c>
      <c r="Z60">
        <v>153.78518700000001</v>
      </c>
      <c r="AA60">
        <v>160.317612</v>
      </c>
      <c r="AB60">
        <v>167.06272899999999</v>
      </c>
      <c r="AC60">
        <v>174.03916899999999</v>
      </c>
      <c r="AD60">
        <v>181.25462300000001</v>
      </c>
      <c r="AE60">
        <v>188.70486500000001</v>
      </c>
      <c r="AF60">
        <v>196.442902</v>
      </c>
      <c r="AG60">
        <v>204.44236799999999</v>
      </c>
      <c r="AH60">
        <v>212.723511</v>
      </c>
      <c r="AI60">
        <v>221.29518100000001</v>
      </c>
      <c r="AJ60">
        <v>230.17012</v>
      </c>
      <c r="AK60" s="91">
        <v>9.4E-2</v>
      </c>
      <c r="AL60" s="25"/>
      <c r="AM60" s="26"/>
    </row>
    <row r="61" spans="1:39" ht="15" customHeight="1">
      <c r="A61" s="93"/>
      <c r="B61" t="s">
        <v>4853</v>
      </c>
      <c r="C61" t="s">
        <v>4906</v>
      </c>
      <c r="D61" t="s">
        <v>4907</v>
      </c>
      <c r="E61" t="s">
        <v>3966</v>
      </c>
      <c r="G61">
        <v>50.032879000000001</v>
      </c>
      <c r="H61">
        <v>115.9991</v>
      </c>
      <c r="I61">
        <v>192.959686</v>
      </c>
      <c r="J61">
        <v>231.44000199999999</v>
      </c>
      <c r="K61">
        <v>250.68014500000001</v>
      </c>
      <c r="L61">
        <v>263.41976899999997</v>
      </c>
      <c r="M61">
        <v>276.703552</v>
      </c>
      <c r="N61">
        <v>290.59054600000002</v>
      </c>
      <c r="O61">
        <v>305.08255000000003</v>
      </c>
      <c r="P61">
        <v>320.12506100000002</v>
      </c>
      <c r="Q61">
        <v>335.47430400000002</v>
      </c>
      <c r="R61">
        <v>351.48443600000002</v>
      </c>
      <c r="S61">
        <v>368.185272</v>
      </c>
      <c r="T61">
        <v>385.60488900000001</v>
      </c>
      <c r="U61">
        <v>403.77157599999998</v>
      </c>
      <c r="V61">
        <v>422.64364599999999</v>
      </c>
      <c r="W61">
        <v>442.31668100000002</v>
      </c>
      <c r="X61">
        <v>462.82113600000002</v>
      </c>
      <c r="Y61">
        <v>484.18695100000002</v>
      </c>
      <c r="Z61">
        <v>506.44931000000003</v>
      </c>
      <c r="AA61">
        <v>529.45886199999995</v>
      </c>
      <c r="AB61">
        <v>553.41973900000005</v>
      </c>
      <c r="AC61">
        <v>578.36767599999996</v>
      </c>
      <c r="AD61">
        <v>604.339966</v>
      </c>
      <c r="AE61">
        <v>631.37988299999995</v>
      </c>
      <c r="AF61">
        <v>659.14398200000005</v>
      </c>
      <c r="AG61">
        <v>688.02954099999999</v>
      </c>
      <c r="AH61">
        <v>718.07653800000003</v>
      </c>
      <c r="AI61">
        <v>749.32763699999998</v>
      </c>
      <c r="AJ61">
        <v>781.82891800000004</v>
      </c>
      <c r="AK61" s="91">
        <v>9.9000000000000005E-2</v>
      </c>
      <c r="AL61" s="25"/>
      <c r="AM61" s="26"/>
    </row>
    <row r="62" spans="1:39" ht="15" customHeight="1">
      <c r="A62" s="93"/>
      <c r="B62" t="s">
        <v>4856</v>
      </c>
      <c r="C62" t="s">
        <v>4908</v>
      </c>
      <c r="D62" t="s">
        <v>4909</v>
      </c>
      <c r="E62" t="s">
        <v>3966</v>
      </c>
      <c r="G62">
        <v>10.140461999999999</v>
      </c>
      <c r="H62">
        <v>30.095043</v>
      </c>
      <c r="I62">
        <v>53.375380999999997</v>
      </c>
      <c r="J62">
        <v>65.015556000000004</v>
      </c>
      <c r="K62">
        <v>70.835639999999998</v>
      </c>
      <c r="L62">
        <v>73.355507000000003</v>
      </c>
      <c r="M62">
        <v>75.950523000000004</v>
      </c>
      <c r="N62">
        <v>78.639587000000006</v>
      </c>
      <c r="O62">
        <v>81.425514000000007</v>
      </c>
      <c r="P62">
        <v>84.311722000000003</v>
      </c>
      <c r="Q62">
        <v>87.326164000000006</v>
      </c>
      <c r="R62">
        <v>90.465362999999996</v>
      </c>
      <c r="S62">
        <v>93.723586999999995</v>
      </c>
      <c r="T62">
        <v>97.104827999999998</v>
      </c>
      <c r="U62">
        <v>100.61518100000001</v>
      </c>
      <c r="V62">
        <v>104.21122</v>
      </c>
      <c r="W62">
        <v>107.936958</v>
      </c>
      <c r="X62">
        <v>111.80044599999999</v>
      </c>
      <c r="Y62">
        <v>115.808243</v>
      </c>
      <c r="Z62">
        <v>119.968605</v>
      </c>
      <c r="AA62">
        <v>124.226921</v>
      </c>
      <c r="AB62">
        <v>128.641434</v>
      </c>
      <c r="AC62">
        <v>133.217499</v>
      </c>
      <c r="AD62">
        <v>137.957764</v>
      </c>
      <c r="AE62">
        <v>142.86705000000001</v>
      </c>
      <c r="AF62">
        <v>147.87846400000001</v>
      </c>
      <c r="AG62">
        <v>153.06518600000001</v>
      </c>
      <c r="AH62">
        <v>158.43557699999999</v>
      </c>
      <c r="AI62">
        <v>163.98999000000001</v>
      </c>
      <c r="AJ62">
        <v>169.70225500000001</v>
      </c>
      <c r="AK62" s="91">
        <v>0.10199999999999999</v>
      </c>
      <c r="AL62" s="25"/>
      <c r="AM62" s="26"/>
    </row>
    <row r="63" spans="1:39" ht="15" customHeight="1">
      <c r="A63" s="93"/>
      <c r="B63" t="s">
        <v>3941</v>
      </c>
      <c r="C63" t="s">
        <v>4910</v>
      </c>
      <c r="D63" t="s">
        <v>4911</v>
      </c>
      <c r="E63" t="s">
        <v>3966</v>
      </c>
      <c r="G63">
        <v>23.095617000000001</v>
      </c>
      <c r="H63">
        <v>80.787200999999996</v>
      </c>
      <c r="I63">
        <v>148.09404000000001</v>
      </c>
      <c r="J63">
        <v>181.74748199999999</v>
      </c>
      <c r="K63">
        <v>198.57420300000001</v>
      </c>
      <c r="L63">
        <v>209.635895</v>
      </c>
      <c r="M63">
        <v>221.01672400000001</v>
      </c>
      <c r="N63">
        <v>232.72520399999999</v>
      </c>
      <c r="O63">
        <v>244.7621</v>
      </c>
      <c r="P63">
        <v>257.14059400000002</v>
      </c>
      <c r="Q63">
        <v>269.88119499999999</v>
      </c>
      <c r="R63">
        <v>282.93145800000002</v>
      </c>
      <c r="S63">
        <v>296.26769999999999</v>
      </c>
      <c r="T63">
        <v>309.91821299999998</v>
      </c>
      <c r="U63">
        <v>323.93398999999999</v>
      </c>
      <c r="V63">
        <v>338.30126999999999</v>
      </c>
      <c r="W63">
        <v>352.97451799999999</v>
      </c>
      <c r="X63">
        <v>367.96752900000001</v>
      </c>
      <c r="Y63">
        <v>383.33532700000001</v>
      </c>
      <c r="Z63">
        <v>399.16821299999998</v>
      </c>
      <c r="AA63">
        <v>415.55560300000002</v>
      </c>
      <c r="AB63">
        <v>432.49670400000002</v>
      </c>
      <c r="AC63">
        <v>449.92999300000002</v>
      </c>
      <c r="AD63">
        <v>467.77780200000001</v>
      </c>
      <c r="AE63">
        <v>485.94561800000002</v>
      </c>
      <c r="AF63">
        <v>504.41400099999998</v>
      </c>
      <c r="AG63">
        <v>523.23962400000005</v>
      </c>
      <c r="AH63">
        <v>542.39727800000003</v>
      </c>
      <c r="AI63">
        <v>561.80499299999997</v>
      </c>
      <c r="AJ63">
        <v>581.37188700000002</v>
      </c>
      <c r="AK63" s="91">
        <v>0.11799999999999999</v>
      </c>
      <c r="AL63" s="25"/>
      <c r="AM63" s="26"/>
    </row>
    <row r="64" spans="1:39" ht="15" customHeight="1">
      <c r="A64" s="93"/>
      <c r="B64" t="s">
        <v>4860</v>
      </c>
      <c r="C64" t="s">
        <v>4912</v>
      </c>
      <c r="D64" t="s">
        <v>4913</v>
      </c>
      <c r="E64" t="s">
        <v>3966</v>
      </c>
      <c r="G64">
        <v>10.394247</v>
      </c>
      <c r="H64">
        <v>62.593338000000003</v>
      </c>
      <c r="I64">
        <v>123.492287</v>
      </c>
      <c r="J64">
        <v>153.94177199999999</v>
      </c>
      <c r="K64">
        <v>169.166504</v>
      </c>
      <c r="L64">
        <v>173.537949</v>
      </c>
      <c r="M64">
        <v>177.384781</v>
      </c>
      <c r="N64">
        <v>180.79986600000001</v>
      </c>
      <c r="O64">
        <v>183.856842</v>
      </c>
      <c r="P64">
        <v>186.58819600000001</v>
      </c>
      <c r="Q64">
        <v>188.84149199999999</v>
      </c>
      <c r="R64">
        <v>190.54600500000001</v>
      </c>
      <c r="S64">
        <v>192.17433199999999</v>
      </c>
      <c r="T64">
        <v>193.81456</v>
      </c>
      <c r="U64">
        <v>195.45443700000001</v>
      </c>
      <c r="V64">
        <v>197.16038499999999</v>
      </c>
      <c r="W64">
        <v>198.80306999999999</v>
      </c>
      <c r="X64">
        <v>200.387711</v>
      </c>
      <c r="Y64">
        <v>201.9879</v>
      </c>
      <c r="Z64">
        <v>203.65741</v>
      </c>
      <c r="AA64">
        <v>205.48350500000001</v>
      </c>
      <c r="AB64">
        <v>207.410583</v>
      </c>
      <c r="AC64">
        <v>209.387192</v>
      </c>
      <c r="AD64">
        <v>211.41061400000001</v>
      </c>
      <c r="AE64">
        <v>213.489655</v>
      </c>
      <c r="AF64">
        <v>215.63670300000001</v>
      </c>
      <c r="AG64">
        <v>217.837189</v>
      </c>
      <c r="AH64">
        <v>220.13064600000001</v>
      </c>
      <c r="AI64">
        <v>222.55714399999999</v>
      </c>
      <c r="AJ64">
        <v>225.14404300000001</v>
      </c>
      <c r="AK64" s="91">
        <v>0.112</v>
      </c>
      <c r="AL64" s="25"/>
      <c r="AM64" s="26"/>
    </row>
    <row r="65" spans="1:39" ht="15" customHeight="1">
      <c r="A65" s="93"/>
      <c r="B65" t="s">
        <v>4863</v>
      </c>
      <c r="C65" t="s">
        <v>4914</v>
      </c>
      <c r="D65" t="s">
        <v>4915</v>
      </c>
      <c r="E65" t="s">
        <v>3966</v>
      </c>
      <c r="G65">
        <v>16.266770999999999</v>
      </c>
      <c r="H65">
        <v>97.940376000000001</v>
      </c>
      <c r="I65">
        <v>193.226257</v>
      </c>
      <c r="J65">
        <v>240.86918600000001</v>
      </c>
      <c r="K65">
        <v>264.69064300000002</v>
      </c>
      <c r="L65">
        <v>279.85964999999999</v>
      </c>
      <c r="M65">
        <v>295.225616</v>
      </c>
      <c r="N65">
        <v>310.272156</v>
      </c>
      <c r="O65">
        <v>324.654785</v>
      </c>
      <c r="P65">
        <v>338.25945999999999</v>
      </c>
      <c r="Q65">
        <v>351.64807100000002</v>
      </c>
      <c r="R65">
        <v>364.78964200000001</v>
      </c>
      <c r="S65">
        <v>377.71270800000002</v>
      </c>
      <c r="T65">
        <v>390.48098800000002</v>
      </c>
      <c r="U65">
        <v>403.10339399999998</v>
      </c>
      <c r="V65">
        <v>415.36428799999999</v>
      </c>
      <c r="W65">
        <v>427.437408</v>
      </c>
      <c r="X65">
        <v>439.37811299999998</v>
      </c>
      <c r="Y65">
        <v>451.10247800000002</v>
      </c>
      <c r="Z65">
        <v>462.69000199999999</v>
      </c>
      <c r="AA65">
        <v>474.028931</v>
      </c>
      <c r="AB65">
        <v>485.07745399999999</v>
      </c>
      <c r="AC65">
        <v>495.72631799999999</v>
      </c>
      <c r="AD65">
        <v>506.040009</v>
      </c>
      <c r="AE65">
        <v>515.91052200000001</v>
      </c>
      <c r="AF65">
        <v>524.66845699999999</v>
      </c>
      <c r="AG65">
        <v>532.88922100000002</v>
      </c>
      <c r="AH65">
        <v>540.73602300000005</v>
      </c>
      <c r="AI65">
        <v>548.34399399999995</v>
      </c>
      <c r="AJ65">
        <v>555.86370799999997</v>
      </c>
      <c r="AK65" s="91">
        <v>0.129</v>
      </c>
      <c r="AL65" s="25"/>
      <c r="AM65" s="26"/>
    </row>
    <row r="66" spans="1:39" ht="15" customHeight="1">
      <c r="A66" s="93"/>
      <c r="B66" t="s">
        <v>4866</v>
      </c>
      <c r="C66" t="s">
        <v>4916</v>
      </c>
      <c r="D66" t="s">
        <v>4917</v>
      </c>
      <c r="E66" t="s">
        <v>3966</v>
      </c>
      <c r="G66">
        <v>11.747643999999999</v>
      </c>
      <c r="H66">
        <v>31.867457999999999</v>
      </c>
      <c r="I66">
        <v>55.340569000000002</v>
      </c>
      <c r="J66">
        <v>67.077133000000003</v>
      </c>
      <c r="K66">
        <v>72.945412000000005</v>
      </c>
      <c r="L66">
        <v>78.438721000000001</v>
      </c>
      <c r="M66">
        <v>84.201537999999999</v>
      </c>
      <c r="N66">
        <v>90.202140999999997</v>
      </c>
      <c r="O66">
        <v>96.400452000000001</v>
      </c>
      <c r="P66">
        <v>102.80523700000001</v>
      </c>
      <c r="Q66">
        <v>109.42192799999999</v>
      </c>
      <c r="R66">
        <v>116.15979</v>
      </c>
      <c r="S66">
        <v>122.971107</v>
      </c>
      <c r="T66">
        <v>129.81637599999999</v>
      </c>
      <c r="U66">
        <v>136.74522400000001</v>
      </c>
      <c r="V66">
        <v>143.79707300000001</v>
      </c>
      <c r="W66">
        <v>151.028595</v>
      </c>
      <c r="X66">
        <v>158.45216400000001</v>
      </c>
      <c r="Y66">
        <v>166.062378</v>
      </c>
      <c r="Z66">
        <v>173.85432399999999</v>
      </c>
      <c r="AA66">
        <v>181.74058500000001</v>
      </c>
      <c r="AB66">
        <v>189.76127600000001</v>
      </c>
      <c r="AC66">
        <v>197.92489599999999</v>
      </c>
      <c r="AD66">
        <v>206.217422</v>
      </c>
      <c r="AE66">
        <v>214.62974500000001</v>
      </c>
      <c r="AF66">
        <v>223.06982400000001</v>
      </c>
      <c r="AG66">
        <v>231.56510900000001</v>
      </c>
      <c r="AH66">
        <v>240.12879899999999</v>
      </c>
      <c r="AI66">
        <v>248.72645600000001</v>
      </c>
      <c r="AJ66">
        <v>257.25564600000001</v>
      </c>
      <c r="AK66" s="91">
        <v>0.112</v>
      </c>
      <c r="AL66" s="25"/>
      <c r="AM66" s="26"/>
    </row>
    <row r="67" spans="1:39" ht="15" customHeight="1">
      <c r="A67" s="93"/>
      <c r="B67" t="s">
        <v>4869</v>
      </c>
      <c r="C67" t="s">
        <v>4918</v>
      </c>
      <c r="D67" t="s">
        <v>4919</v>
      </c>
      <c r="E67" t="s">
        <v>3966</v>
      </c>
      <c r="G67">
        <v>3.513836</v>
      </c>
      <c r="H67">
        <v>29.634240999999999</v>
      </c>
      <c r="I67">
        <v>60.108046999999999</v>
      </c>
      <c r="J67">
        <v>75.344948000000002</v>
      </c>
      <c r="K67">
        <v>82.963402000000002</v>
      </c>
      <c r="L67">
        <v>86.092972000000003</v>
      </c>
      <c r="M67">
        <v>89.300537000000006</v>
      </c>
      <c r="N67">
        <v>92.548355000000001</v>
      </c>
      <c r="O67">
        <v>95.906379999999999</v>
      </c>
      <c r="P67">
        <v>99.349853999999993</v>
      </c>
      <c r="Q67">
        <v>102.874832</v>
      </c>
      <c r="R67">
        <v>106.487122</v>
      </c>
      <c r="S67">
        <v>110.186607</v>
      </c>
      <c r="T67">
        <v>113.966301</v>
      </c>
      <c r="U67">
        <v>117.794678</v>
      </c>
      <c r="V67">
        <v>121.67126500000001</v>
      </c>
      <c r="W67">
        <v>125.628197</v>
      </c>
      <c r="X67">
        <v>129.67764299999999</v>
      </c>
      <c r="Y67">
        <v>133.800217</v>
      </c>
      <c r="Z67">
        <v>138.01812699999999</v>
      </c>
      <c r="AA67">
        <v>142.33569299999999</v>
      </c>
      <c r="AB67">
        <v>146.76083399999999</v>
      </c>
      <c r="AC67">
        <v>151.29628</v>
      </c>
      <c r="AD67">
        <v>155.944626</v>
      </c>
      <c r="AE67">
        <v>160.70872499999999</v>
      </c>
      <c r="AF67">
        <v>165.58363299999999</v>
      </c>
      <c r="AG67">
        <v>170.58109999999999</v>
      </c>
      <c r="AH67">
        <v>175.70474200000001</v>
      </c>
      <c r="AI67">
        <v>180.95784</v>
      </c>
      <c r="AJ67">
        <v>186.34522999999999</v>
      </c>
      <c r="AK67" s="91">
        <v>0.14699999999999999</v>
      </c>
      <c r="AL67" s="25"/>
      <c r="AM67" s="26"/>
    </row>
    <row r="68" spans="1:39" ht="15" customHeight="1">
      <c r="A68" s="93"/>
      <c r="B68" t="s">
        <v>4037</v>
      </c>
    </row>
    <row r="69" spans="1:39" ht="15" customHeight="1">
      <c r="A69" s="93"/>
      <c r="B69" t="s">
        <v>3913</v>
      </c>
      <c r="C69" t="s">
        <v>4920</v>
      </c>
      <c r="D69" t="s">
        <v>4921</v>
      </c>
      <c r="E69" t="s">
        <v>3966</v>
      </c>
      <c r="G69">
        <v>46.890014999999998</v>
      </c>
      <c r="H69">
        <v>49.103957999999999</v>
      </c>
      <c r="I69">
        <v>50.538105000000002</v>
      </c>
      <c r="J69">
        <v>52.146458000000003</v>
      </c>
      <c r="K69">
        <v>53.646835000000003</v>
      </c>
      <c r="L69">
        <v>55.074455</v>
      </c>
      <c r="M69">
        <v>56.249763000000002</v>
      </c>
      <c r="N69">
        <v>57.443745</v>
      </c>
      <c r="O69">
        <v>58.750796999999999</v>
      </c>
      <c r="P69">
        <v>60.176586</v>
      </c>
      <c r="Q69">
        <v>61.546405999999998</v>
      </c>
      <c r="R69">
        <v>62.968403000000002</v>
      </c>
      <c r="S69">
        <v>64.460136000000006</v>
      </c>
      <c r="T69">
        <v>65.946121000000005</v>
      </c>
      <c r="U69">
        <v>67.413818000000006</v>
      </c>
      <c r="V69">
        <v>68.860152999999997</v>
      </c>
      <c r="W69">
        <v>70.376876999999993</v>
      </c>
      <c r="X69">
        <v>71.875625999999997</v>
      </c>
      <c r="Y69">
        <v>73.448218999999995</v>
      </c>
      <c r="Z69">
        <v>75.098731999999998</v>
      </c>
      <c r="AA69">
        <v>76.635063000000002</v>
      </c>
      <c r="AB69">
        <v>78.249640999999997</v>
      </c>
      <c r="AC69">
        <v>79.931313000000003</v>
      </c>
      <c r="AD69">
        <v>81.630324999999999</v>
      </c>
      <c r="AE69">
        <v>83.441497999999996</v>
      </c>
      <c r="AF69">
        <v>85.310310000000001</v>
      </c>
      <c r="AG69">
        <v>87.100845000000007</v>
      </c>
      <c r="AH69">
        <v>88.917122000000006</v>
      </c>
      <c r="AI69">
        <v>90.901641999999995</v>
      </c>
      <c r="AJ69">
        <v>92.994529999999997</v>
      </c>
      <c r="AK69" s="91">
        <v>2.4E-2</v>
      </c>
      <c r="AL69" s="27"/>
      <c r="AM69" s="26"/>
    </row>
    <row r="70" spans="1:39" ht="15" customHeight="1">
      <c r="A70" s="93"/>
      <c r="B70" t="s">
        <v>3917</v>
      </c>
      <c r="C70" t="s">
        <v>4040</v>
      </c>
      <c r="D70" t="s">
        <v>4922</v>
      </c>
      <c r="E70" t="s">
        <v>3966</v>
      </c>
      <c r="G70">
        <v>2.7445089999999999</v>
      </c>
      <c r="H70">
        <v>2.8331</v>
      </c>
      <c r="I70">
        <v>2.8786</v>
      </c>
      <c r="J70">
        <v>2.9076879999999998</v>
      </c>
      <c r="K70">
        <v>2.9447899999999998</v>
      </c>
      <c r="L70">
        <v>2.9834870000000002</v>
      </c>
      <c r="M70">
        <v>3.0197600000000002</v>
      </c>
      <c r="N70">
        <v>3.05803</v>
      </c>
      <c r="O70">
        <v>3.098468</v>
      </c>
      <c r="P70">
        <v>3.1409500000000001</v>
      </c>
      <c r="Q70">
        <v>3.1839810000000002</v>
      </c>
      <c r="R70">
        <v>3.2275320000000001</v>
      </c>
      <c r="S70">
        <v>3.271722</v>
      </c>
      <c r="T70">
        <v>3.3165559999999998</v>
      </c>
      <c r="U70">
        <v>3.362034</v>
      </c>
      <c r="V70">
        <v>3.4081619999999999</v>
      </c>
      <c r="W70">
        <v>3.4549439999999998</v>
      </c>
      <c r="X70">
        <v>3.502383</v>
      </c>
      <c r="Y70">
        <v>3.5504850000000001</v>
      </c>
      <c r="Z70">
        <v>3.5992489999999999</v>
      </c>
      <c r="AA70">
        <v>3.6486809999999998</v>
      </c>
      <c r="AB70">
        <v>3.698785</v>
      </c>
      <c r="AC70">
        <v>3.7495590000000001</v>
      </c>
      <c r="AD70">
        <v>3.8010100000000002</v>
      </c>
      <c r="AE70">
        <v>3.8531399999999998</v>
      </c>
      <c r="AF70">
        <v>3.9059520000000001</v>
      </c>
      <c r="AG70">
        <v>3.9594459999999998</v>
      </c>
      <c r="AH70">
        <v>4.0136269999999996</v>
      </c>
      <c r="AI70">
        <v>4.0684930000000001</v>
      </c>
      <c r="AJ70">
        <v>4.1240509999999997</v>
      </c>
      <c r="AK70" s="91">
        <v>1.4E-2</v>
      </c>
      <c r="AL70" s="27"/>
      <c r="AM70" s="26"/>
    </row>
    <row r="71" spans="1:39" ht="15" customHeight="1">
      <c r="A71" s="93"/>
      <c r="B71" t="s">
        <v>4843</v>
      </c>
      <c r="C71" t="s">
        <v>4923</v>
      </c>
      <c r="D71" t="s">
        <v>4924</v>
      </c>
      <c r="E71" t="s">
        <v>3966</v>
      </c>
      <c r="G71">
        <v>0.83762400000000004</v>
      </c>
      <c r="H71">
        <v>0.87348700000000001</v>
      </c>
      <c r="I71">
        <v>0.90238700000000005</v>
      </c>
      <c r="J71">
        <v>0.93071499999999996</v>
      </c>
      <c r="K71">
        <v>0.95772100000000004</v>
      </c>
      <c r="L71">
        <v>0.98470599999999997</v>
      </c>
      <c r="M71">
        <v>1.0118389999999999</v>
      </c>
      <c r="N71">
        <v>1.038991</v>
      </c>
      <c r="O71">
        <v>1.066616</v>
      </c>
      <c r="P71">
        <v>1.0943639999999999</v>
      </c>
      <c r="Q71">
        <v>1.1229150000000001</v>
      </c>
      <c r="R71">
        <v>1.1526400000000001</v>
      </c>
      <c r="S71">
        <v>1.182652</v>
      </c>
      <c r="T71">
        <v>1.2129989999999999</v>
      </c>
      <c r="U71">
        <v>1.243757</v>
      </c>
      <c r="V71">
        <v>1.2747059999999999</v>
      </c>
      <c r="W71">
        <v>1.305971</v>
      </c>
      <c r="X71">
        <v>1.3375999999999999</v>
      </c>
      <c r="Y71">
        <v>1.369607</v>
      </c>
      <c r="Z71">
        <v>1.4019820000000001</v>
      </c>
      <c r="AA71">
        <v>1.4347380000000001</v>
      </c>
      <c r="AB71">
        <v>1.467821</v>
      </c>
      <c r="AC71">
        <v>1.501258</v>
      </c>
      <c r="AD71">
        <v>1.5350470000000001</v>
      </c>
      <c r="AE71">
        <v>1.56918</v>
      </c>
      <c r="AF71">
        <v>1.6028450000000001</v>
      </c>
      <c r="AG71">
        <v>1.6368240000000001</v>
      </c>
      <c r="AH71">
        <v>1.671116</v>
      </c>
      <c r="AI71">
        <v>1.705719</v>
      </c>
      <c r="AJ71">
        <v>1.7406250000000001</v>
      </c>
      <c r="AK71" s="91">
        <v>2.5999999999999999E-2</v>
      </c>
      <c r="AL71" s="27"/>
      <c r="AM71" s="26"/>
    </row>
    <row r="72" spans="1:39" ht="15" customHeight="1">
      <c r="A72" s="93"/>
      <c r="B72" t="s">
        <v>4846</v>
      </c>
      <c r="C72" t="s">
        <v>4925</v>
      </c>
      <c r="D72" t="s">
        <v>4926</v>
      </c>
      <c r="E72" t="s">
        <v>3966</v>
      </c>
      <c r="G72">
        <v>3.831766</v>
      </c>
      <c r="H72">
        <v>3.9665319999999999</v>
      </c>
      <c r="I72">
        <v>4.1086999999999998</v>
      </c>
      <c r="J72">
        <v>4.2429550000000003</v>
      </c>
      <c r="K72">
        <v>4.3765479999999997</v>
      </c>
      <c r="L72">
        <v>4.5099410000000004</v>
      </c>
      <c r="M72">
        <v>4.6373319999999998</v>
      </c>
      <c r="N72">
        <v>4.7587590000000004</v>
      </c>
      <c r="O72">
        <v>4.8747069999999999</v>
      </c>
      <c r="P72">
        <v>4.9853420000000002</v>
      </c>
      <c r="Q72">
        <v>5.0896619999999997</v>
      </c>
      <c r="R72">
        <v>5.1923360000000001</v>
      </c>
      <c r="S72">
        <v>5.2934369999999999</v>
      </c>
      <c r="T72">
        <v>5.3929859999999996</v>
      </c>
      <c r="U72">
        <v>5.4908919999999997</v>
      </c>
      <c r="V72">
        <v>5.5848789999999999</v>
      </c>
      <c r="W72">
        <v>5.6778269999999997</v>
      </c>
      <c r="X72">
        <v>5.7700139999999998</v>
      </c>
      <c r="Y72">
        <v>5.8616700000000002</v>
      </c>
      <c r="Z72">
        <v>5.9529649999999998</v>
      </c>
      <c r="AA72">
        <v>6.0396029999999996</v>
      </c>
      <c r="AB72">
        <v>6.1260909999999997</v>
      </c>
      <c r="AC72">
        <v>6.2125120000000003</v>
      </c>
      <c r="AD72">
        <v>6.298959</v>
      </c>
      <c r="AE72">
        <v>6.3854980000000001</v>
      </c>
      <c r="AF72">
        <v>6.4677550000000004</v>
      </c>
      <c r="AG72">
        <v>6.5501269999999998</v>
      </c>
      <c r="AH72">
        <v>6.6325430000000001</v>
      </c>
      <c r="AI72">
        <v>6.7150239999999997</v>
      </c>
      <c r="AJ72">
        <v>6.7975089999999998</v>
      </c>
      <c r="AK72" s="91">
        <v>0.02</v>
      </c>
      <c r="AL72" s="27"/>
      <c r="AM72" s="26"/>
    </row>
    <row r="73" spans="1:39" ht="15" customHeight="1">
      <c r="A73" s="93"/>
      <c r="B73" t="s">
        <v>4849</v>
      </c>
      <c r="C73" t="s">
        <v>4927</v>
      </c>
      <c r="D73" t="s">
        <v>4928</v>
      </c>
      <c r="E73" t="s">
        <v>3966</v>
      </c>
      <c r="G73">
        <v>35.224918000000002</v>
      </c>
      <c r="H73">
        <v>36.966549000000001</v>
      </c>
      <c r="I73">
        <v>37.938479999999998</v>
      </c>
      <c r="J73">
        <v>38.662585999999997</v>
      </c>
      <c r="K73">
        <v>39.307766000000001</v>
      </c>
      <c r="L73">
        <v>39.930118999999998</v>
      </c>
      <c r="M73">
        <v>40.515788999999998</v>
      </c>
      <c r="N73">
        <v>41.093451999999999</v>
      </c>
      <c r="O73">
        <v>41.666763000000003</v>
      </c>
      <c r="P73">
        <v>42.229712999999997</v>
      </c>
      <c r="Q73">
        <v>42.788921000000002</v>
      </c>
      <c r="R73">
        <v>43.347942000000003</v>
      </c>
      <c r="S73">
        <v>43.913162</v>
      </c>
      <c r="T73">
        <v>44.481468</v>
      </c>
      <c r="U73">
        <v>45.050133000000002</v>
      </c>
      <c r="V73">
        <v>45.620185999999997</v>
      </c>
      <c r="W73">
        <v>46.205207999999999</v>
      </c>
      <c r="X73">
        <v>46.801974999999999</v>
      </c>
      <c r="Y73">
        <v>47.406292000000001</v>
      </c>
      <c r="Z73">
        <v>48.024901999999997</v>
      </c>
      <c r="AA73">
        <v>48.652175999999997</v>
      </c>
      <c r="AB73">
        <v>49.285477</v>
      </c>
      <c r="AC73">
        <v>49.923423999999997</v>
      </c>
      <c r="AD73">
        <v>50.564484</v>
      </c>
      <c r="AE73">
        <v>51.209377000000003</v>
      </c>
      <c r="AF73">
        <v>51.859627000000003</v>
      </c>
      <c r="AG73">
        <v>52.516204999999999</v>
      </c>
      <c r="AH73">
        <v>53.182673999999999</v>
      </c>
      <c r="AI73">
        <v>53.861579999999996</v>
      </c>
      <c r="AJ73">
        <v>54.552363999999997</v>
      </c>
      <c r="AK73" s="91">
        <v>1.4999999999999999E-2</v>
      </c>
      <c r="AL73" s="27"/>
      <c r="AM73" s="26"/>
    </row>
    <row r="74" spans="1:39" ht="15" customHeight="1">
      <c r="A74" s="93"/>
      <c r="B74" t="s">
        <v>3953</v>
      </c>
      <c r="C74" t="s">
        <v>4064</v>
      </c>
      <c r="D74" t="s">
        <v>4929</v>
      </c>
      <c r="E74" t="s">
        <v>3966</v>
      </c>
      <c r="G74">
        <v>3.1926779999999999</v>
      </c>
      <c r="H74">
        <v>3.2972929999999998</v>
      </c>
      <c r="I74">
        <v>3.4052199999999999</v>
      </c>
      <c r="J74">
        <v>3.511253</v>
      </c>
      <c r="K74">
        <v>3.612771</v>
      </c>
      <c r="L74">
        <v>3.7176439999999999</v>
      </c>
      <c r="M74">
        <v>3.8214830000000002</v>
      </c>
      <c r="N74">
        <v>3.9259919999999999</v>
      </c>
      <c r="O74">
        <v>4.0320929999999997</v>
      </c>
      <c r="P74">
        <v>4.1399480000000004</v>
      </c>
      <c r="Q74">
        <v>4.2499279999999997</v>
      </c>
      <c r="R74">
        <v>4.3625660000000002</v>
      </c>
      <c r="S74">
        <v>4.4775010000000002</v>
      </c>
      <c r="T74">
        <v>4.5939290000000002</v>
      </c>
      <c r="U74">
        <v>4.7112559999999997</v>
      </c>
      <c r="V74">
        <v>4.8311200000000003</v>
      </c>
      <c r="W74">
        <v>4.9521230000000003</v>
      </c>
      <c r="X74">
        <v>5.0745649999999998</v>
      </c>
      <c r="Y74">
        <v>5.1985299999999999</v>
      </c>
      <c r="Z74">
        <v>5.3235970000000004</v>
      </c>
      <c r="AA74">
        <v>5.4509030000000003</v>
      </c>
      <c r="AB74">
        <v>5.5794790000000001</v>
      </c>
      <c r="AC74">
        <v>5.7096580000000001</v>
      </c>
      <c r="AD74">
        <v>5.841475</v>
      </c>
      <c r="AE74">
        <v>5.974666</v>
      </c>
      <c r="AF74">
        <v>6.1103969999999999</v>
      </c>
      <c r="AG74">
        <v>6.2478009999999999</v>
      </c>
      <c r="AH74">
        <v>6.387181</v>
      </c>
      <c r="AI74">
        <v>6.5285599999999997</v>
      </c>
      <c r="AJ74">
        <v>6.6720379999999997</v>
      </c>
      <c r="AK74" s="91">
        <v>2.5999999999999999E-2</v>
      </c>
      <c r="AL74" s="27"/>
      <c r="AM74" s="26"/>
    </row>
    <row r="75" spans="1:39" ht="15" customHeight="1">
      <c r="A75" s="93"/>
      <c r="B75" t="s">
        <v>4853</v>
      </c>
      <c r="C75" t="s">
        <v>4930</v>
      </c>
      <c r="D75" t="s">
        <v>4931</v>
      </c>
      <c r="E75" t="s">
        <v>3966</v>
      </c>
      <c r="G75">
        <v>20.236916999999998</v>
      </c>
      <c r="H75">
        <v>21.154066</v>
      </c>
      <c r="I75">
        <v>21.983000000000001</v>
      </c>
      <c r="J75">
        <v>22.698105000000002</v>
      </c>
      <c r="K75">
        <v>23.360481</v>
      </c>
      <c r="L75">
        <v>24.041865999999999</v>
      </c>
      <c r="M75">
        <v>24.718805</v>
      </c>
      <c r="N75">
        <v>25.405193000000001</v>
      </c>
      <c r="O75">
        <v>26.100905999999998</v>
      </c>
      <c r="P75">
        <v>26.801245000000002</v>
      </c>
      <c r="Q75">
        <v>27.499096000000002</v>
      </c>
      <c r="R75">
        <v>28.192800999999999</v>
      </c>
      <c r="S75">
        <v>28.889606000000001</v>
      </c>
      <c r="T75">
        <v>29.592976</v>
      </c>
      <c r="U75">
        <v>30.303438</v>
      </c>
      <c r="V75">
        <v>31.011044999999999</v>
      </c>
      <c r="W75">
        <v>31.722849</v>
      </c>
      <c r="X75">
        <v>32.439320000000002</v>
      </c>
      <c r="Y75">
        <v>33.160946000000003</v>
      </c>
      <c r="Z75">
        <v>33.886757000000003</v>
      </c>
      <c r="AA75">
        <v>34.609214999999999</v>
      </c>
      <c r="AB75">
        <v>35.333247999999998</v>
      </c>
      <c r="AC75">
        <v>36.059291999999999</v>
      </c>
      <c r="AD75">
        <v>36.787013999999999</v>
      </c>
      <c r="AE75">
        <v>37.516402999999997</v>
      </c>
      <c r="AF75">
        <v>38.244537000000001</v>
      </c>
      <c r="AG75">
        <v>38.972206</v>
      </c>
      <c r="AH75">
        <v>39.700409000000001</v>
      </c>
      <c r="AI75">
        <v>40.428905</v>
      </c>
      <c r="AJ75">
        <v>41.157623000000001</v>
      </c>
      <c r="AK75" s="91">
        <v>2.5000000000000001E-2</v>
      </c>
      <c r="AL75" s="27"/>
      <c r="AM75" s="26"/>
    </row>
    <row r="76" spans="1:39" ht="15" customHeight="1">
      <c r="A76" s="93"/>
      <c r="B76" t="s">
        <v>4856</v>
      </c>
      <c r="C76" t="s">
        <v>4932</v>
      </c>
      <c r="D76" t="s">
        <v>4933</v>
      </c>
      <c r="E76" t="s">
        <v>3966</v>
      </c>
      <c r="G76">
        <v>6.8258229999999998</v>
      </c>
      <c r="H76">
        <v>7.2244609999999998</v>
      </c>
      <c r="I76">
        <v>7.5565319999999998</v>
      </c>
      <c r="J76">
        <v>7.8729800000000001</v>
      </c>
      <c r="K76">
        <v>8.1440850000000005</v>
      </c>
      <c r="L76">
        <v>8.4265120000000007</v>
      </c>
      <c r="M76">
        <v>8.7133439999999993</v>
      </c>
      <c r="N76">
        <v>9.0097660000000008</v>
      </c>
      <c r="O76">
        <v>9.3148949999999999</v>
      </c>
      <c r="P76">
        <v>9.6282189999999996</v>
      </c>
      <c r="Q76">
        <v>9.9586079999999999</v>
      </c>
      <c r="R76">
        <v>10.304506</v>
      </c>
      <c r="S76">
        <v>10.662466999999999</v>
      </c>
      <c r="T76">
        <v>11.032404</v>
      </c>
      <c r="U76">
        <v>11.41464</v>
      </c>
      <c r="V76">
        <v>11.790551000000001</v>
      </c>
      <c r="W76">
        <v>12.177326000000001</v>
      </c>
      <c r="X76">
        <v>12.575803000000001</v>
      </c>
      <c r="Y76">
        <v>12.986219999999999</v>
      </c>
      <c r="Z76">
        <v>13.409319999999999</v>
      </c>
      <c r="AA76">
        <v>13.827291000000001</v>
      </c>
      <c r="AB76">
        <v>14.256767</v>
      </c>
      <c r="AC76">
        <v>14.698565</v>
      </c>
      <c r="AD76">
        <v>15.152723999999999</v>
      </c>
      <c r="AE76">
        <v>15.619555</v>
      </c>
      <c r="AF76">
        <v>16.083054000000001</v>
      </c>
      <c r="AG76">
        <v>16.558288999999998</v>
      </c>
      <c r="AH76">
        <v>17.046223000000001</v>
      </c>
      <c r="AI76">
        <v>17.545233</v>
      </c>
      <c r="AJ76">
        <v>18.04636</v>
      </c>
      <c r="AK76" s="91">
        <v>3.4000000000000002E-2</v>
      </c>
      <c r="AL76" s="27"/>
      <c r="AM76" s="26"/>
    </row>
    <row r="77" spans="1:39" ht="15" customHeight="1">
      <c r="A77" s="93"/>
      <c r="B77" t="s">
        <v>3941</v>
      </c>
      <c r="C77" t="s">
        <v>4056</v>
      </c>
      <c r="D77" t="s">
        <v>4934</v>
      </c>
      <c r="E77" t="s">
        <v>3966</v>
      </c>
      <c r="G77">
        <v>25.030434</v>
      </c>
      <c r="H77">
        <v>26.503038</v>
      </c>
      <c r="I77">
        <v>27.907875000000001</v>
      </c>
      <c r="J77">
        <v>29.204699000000002</v>
      </c>
      <c r="K77">
        <v>30.460234</v>
      </c>
      <c r="L77">
        <v>31.683883999999999</v>
      </c>
      <c r="M77">
        <v>32.882750999999999</v>
      </c>
      <c r="N77">
        <v>34.057751000000003</v>
      </c>
      <c r="O77">
        <v>35.208275</v>
      </c>
      <c r="P77">
        <v>36.336063000000003</v>
      </c>
      <c r="Q77">
        <v>37.444282999999999</v>
      </c>
      <c r="R77">
        <v>38.524085999999997</v>
      </c>
      <c r="S77">
        <v>39.571846000000001</v>
      </c>
      <c r="T77">
        <v>40.592243000000003</v>
      </c>
      <c r="U77">
        <v>41.592857000000002</v>
      </c>
      <c r="V77">
        <v>42.571525999999999</v>
      </c>
      <c r="W77">
        <v>43.521824000000002</v>
      </c>
      <c r="X77">
        <v>44.445732</v>
      </c>
      <c r="Y77">
        <v>45.350605000000002</v>
      </c>
      <c r="Z77">
        <v>46.247535999999997</v>
      </c>
      <c r="AA77">
        <v>47.146614</v>
      </c>
      <c r="AB77">
        <v>48.045918</v>
      </c>
      <c r="AC77">
        <v>48.936214</v>
      </c>
      <c r="AD77">
        <v>49.807338999999999</v>
      </c>
      <c r="AE77">
        <v>50.648387999999997</v>
      </c>
      <c r="AF77">
        <v>51.458114999999999</v>
      </c>
      <c r="AG77">
        <v>52.243332000000002</v>
      </c>
      <c r="AH77">
        <v>53.001503</v>
      </c>
      <c r="AI77">
        <v>53.72448</v>
      </c>
      <c r="AJ77">
        <v>54.404223999999999</v>
      </c>
      <c r="AK77" s="91">
        <v>2.7E-2</v>
      </c>
      <c r="AL77" s="27"/>
      <c r="AM77" s="26"/>
    </row>
    <row r="78" spans="1:39" ht="15" customHeight="1">
      <c r="A78" s="93"/>
      <c r="B78" t="s">
        <v>4860</v>
      </c>
      <c r="C78" t="s">
        <v>4935</v>
      </c>
      <c r="D78" t="s">
        <v>4936</v>
      </c>
      <c r="E78" t="s">
        <v>3966</v>
      </c>
      <c r="G78">
        <v>18.573315000000001</v>
      </c>
      <c r="H78">
        <v>20.123519999999999</v>
      </c>
      <c r="I78">
        <v>21.118670000000002</v>
      </c>
      <c r="J78">
        <v>21.915524999999999</v>
      </c>
      <c r="K78">
        <v>22.649332000000001</v>
      </c>
      <c r="L78">
        <v>23.299458000000001</v>
      </c>
      <c r="M78">
        <v>23.862841</v>
      </c>
      <c r="N78">
        <v>24.353732999999998</v>
      </c>
      <c r="O78">
        <v>24.783608999999998</v>
      </c>
      <c r="P78">
        <v>25.157585000000001</v>
      </c>
      <c r="Q78">
        <v>25.446995000000001</v>
      </c>
      <c r="R78">
        <v>25.648230000000002</v>
      </c>
      <c r="S78">
        <v>25.831823</v>
      </c>
      <c r="T78">
        <v>26.010731</v>
      </c>
      <c r="U78">
        <v>26.182472000000001</v>
      </c>
      <c r="V78">
        <v>26.350121999999999</v>
      </c>
      <c r="W78">
        <v>26.501787</v>
      </c>
      <c r="X78">
        <v>26.638466000000001</v>
      </c>
      <c r="Y78">
        <v>26.771334</v>
      </c>
      <c r="Z78">
        <v>26.908327</v>
      </c>
      <c r="AA78">
        <v>27.057107999999999</v>
      </c>
      <c r="AB78">
        <v>27.214227999999999</v>
      </c>
      <c r="AC78">
        <v>27.372429</v>
      </c>
      <c r="AD78">
        <v>27.531711999999999</v>
      </c>
      <c r="AE78">
        <v>27.693269999999998</v>
      </c>
      <c r="AF78">
        <v>27.855748999999999</v>
      </c>
      <c r="AG78">
        <v>28.019749000000001</v>
      </c>
      <c r="AH78">
        <v>28.190671999999999</v>
      </c>
      <c r="AI78">
        <v>28.373905000000001</v>
      </c>
      <c r="AJ78">
        <v>28.572741000000001</v>
      </c>
      <c r="AK78" s="91">
        <v>1.4999999999999999E-2</v>
      </c>
      <c r="AL78" s="27"/>
      <c r="AM78" s="26"/>
    </row>
    <row r="79" spans="1:39" ht="15" customHeight="1">
      <c r="A79" s="93"/>
      <c r="B79" t="s">
        <v>4863</v>
      </c>
      <c r="C79" t="s">
        <v>4937</v>
      </c>
      <c r="D79" t="s">
        <v>4938</v>
      </c>
      <c r="E79" t="s">
        <v>3966</v>
      </c>
      <c r="G79">
        <v>10.632194999999999</v>
      </c>
      <c r="H79">
        <v>11.168974</v>
      </c>
      <c r="I79">
        <v>11.718265000000001</v>
      </c>
      <c r="J79">
        <v>12.208477999999999</v>
      </c>
      <c r="K79">
        <v>12.677059</v>
      </c>
      <c r="L79">
        <v>13.143902000000001</v>
      </c>
      <c r="M79">
        <v>13.61096</v>
      </c>
      <c r="N79">
        <v>14.071075</v>
      </c>
      <c r="O79">
        <v>14.520227</v>
      </c>
      <c r="P79">
        <v>14.957796</v>
      </c>
      <c r="Q79">
        <v>15.389878</v>
      </c>
      <c r="R79">
        <v>15.819096999999999</v>
      </c>
      <c r="S79">
        <v>16.246105</v>
      </c>
      <c r="T79">
        <v>16.671745000000001</v>
      </c>
      <c r="U79">
        <v>17.096354999999999</v>
      </c>
      <c r="V79">
        <v>17.515215000000001</v>
      </c>
      <c r="W79">
        <v>17.933112999999999</v>
      </c>
      <c r="X79">
        <v>18.350671999999999</v>
      </c>
      <c r="Y79">
        <v>18.767074999999998</v>
      </c>
      <c r="Z79">
        <v>19.183562999999999</v>
      </c>
      <c r="AA79">
        <v>19.596824999999999</v>
      </c>
      <c r="AB79">
        <v>20.008300999999999</v>
      </c>
      <c r="AC79">
        <v>20.416933</v>
      </c>
      <c r="AD79">
        <v>20.823703999999999</v>
      </c>
      <c r="AE79">
        <v>21.227453000000001</v>
      </c>
      <c r="AF79">
        <v>21.618082000000001</v>
      </c>
      <c r="AG79">
        <v>22.004614</v>
      </c>
      <c r="AH79">
        <v>22.389144999999999</v>
      </c>
      <c r="AI79">
        <v>22.773358999999999</v>
      </c>
      <c r="AJ79">
        <v>23.158940999999999</v>
      </c>
      <c r="AK79" s="91">
        <v>2.7E-2</v>
      </c>
      <c r="AL79" s="27"/>
      <c r="AM79" s="26"/>
    </row>
    <row r="80" spans="1:39" ht="15" customHeight="1">
      <c r="A80" s="93"/>
      <c r="B80" t="s">
        <v>4866</v>
      </c>
      <c r="C80" t="s">
        <v>4939</v>
      </c>
      <c r="D80" t="s">
        <v>4940</v>
      </c>
      <c r="E80" t="s">
        <v>3966</v>
      </c>
      <c r="G80">
        <v>3.11463</v>
      </c>
      <c r="H80">
        <v>3.2979050000000001</v>
      </c>
      <c r="I80">
        <v>3.472073</v>
      </c>
      <c r="J80">
        <v>3.6678310000000001</v>
      </c>
      <c r="K80">
        <v>3.8669750000000001</v>
      </c>
      <c r="L80">
        <v>4.069496</v>
      </c>
      <c r="M80">
        <v>4.2746459999999997</v>
      </c>
      <c r="N80">
        <v>4.4812000000000003</v>
      </c>
      <c r="O80">
        <v>4.6878279999999997</v>
      </c>
      <c r="P80">
        <v>4.8948140000000002</v>
      </c>
      <c r="Q80">
        <v>5.1021729999999996</v>
      </c>
      <c r="R80">
        <v>5.3075409999999996</v>
      </c>
      <c r="S80">
        <v>5.5098260000000003</v>
      </c>
      <c r="T80">
        <v>5.7082610000000003</v>
      </c>
      <c r="U80">
        <v>5.9044230000000004</v>
      </c>
      <c r="V80">
        <v>6.0993380000000004</v>
      </c>
      <c r="W80">
        <v>6.2946359999999997</v>
      </c>
      <c r="X80">
        <v>6.490615</v>
      </c>
      <c r="Y80">
        <v>6.687125</v>
      </c>
      <c r="Z80">
        <v>6.8840409999999999</v>
      </c>
      <c r="AA80">
        <v>7.079237</v>
      </c>
      <c r="AB80">
        <v>7.2738699999999996</v>
      </c>
      <c r="AC80">
        <v>7.4681860000000002</v>
      </c>
      <c r="AD80">
        <v>7.6619479999999998</v>
      </c>
      <c r="AE80">
        <v>7.8550300000000002</v>
      </c>
      <c r="AF80">
        <v>8.0454030000000003</v>
      </c>
      <c r="AG80">
        <v>8.2339830000000003</v>
      </c>
      <c r="AH80">
        <v>8.4211430000000007</v>
      </c>
      <c r="AI80">
        <v>8.606325</v>
      </c>
      <c r="AJ80">
        <v>8.7877299999999998</v>
      </c>
      <c r="AK80" s="91">
        <v>3.5999999999999997E-2</v>
      </c>
      <c r="AL80" s="27"/>
      <c r="AM80" s="26"/>
    </row>
    <row r="81" spans="1:39" ht="15" customHeight="1">
      <c r="A81" s="93"/>
      <c r="B81" t="s">
        <v>4869</v>
      </c>
      <c r="C81" t="s">
        <v>4941</v>
      </c>
      <c r="D81" t="s">
        <v>4942</v>
      </c>
      <c r="E81" t="s">
        <v>3966</v>
      </c>
      <c r="G81">
        <v>3.1446049999999999</v>
      </c>
      <c r="H81">
        <v>3.35982</v>
      </c>
      <c r="I81">
        <v>3.5921289999999999</v>
      </c>
      <c r="J81">
        <v>3.7772399999999999</v>
      </c>
      <c r="K81">
        <v>3.963206</v>
      </c>
      <c r="L81">
        <v>4.1517929999999996</v>
      </c>
      <c r="M81">
        <v>4.3418710000000003</v>
      </c>
      <c r="N81">
        <v>4.5268410000000001</v>
      </c>
      <c r="O81">
        <v>4.7182940000000002</v>
      </c>
      <c r="P81">
        <v>4.9116799999999996</v>
      </c>
      <c r="Q81">
        <v>5.1055409999999997</v>
      </c>
      <c r="R81">
        <v>5.3009719999999998</v>
      </c>
      <c r="S81">
        <v>5.4975560000000003</v>
      </c>
      <c r="T81">
        <v>5.6937040000000003</v>
      </c>
      <c r="U81">
        <v>5.8840050000000002</v>
      </c>
      <c r="V81">
        <v>6.0683689999999997</v>
      </c>
      <c r="W81">
        <v>6.2514200000000004</v>
      </c>
      <c r="X81">
        <v>6.4347099999999999</v>
      </c>
      <c r="Y81">
        <v>6.6149579999999997</v>
      </c>
      <c r="Z81">
        <v>6.7953479999999997</v>
      </c>
      <c r="AA81">
        <v>6.9768860000000004</v>
      </c>
      <c r="AB81">
        <v>7.1599009999999996</v>
      </c>
      <c r="AC81">
        <v>7.3444599999999998</v>
      </c>
      <c r="AD81">
        <v>7.5306769999999998</v>
      </c>
      <c r="AE81">
        <v>7.7186769999999996</v>
      </c>
      <c r="AF81">
        <v>7.9086299999999996</v>
      </c>
      <c r="AG81">
        <v>8.1007569999999998</v>
      </c>
      <c r="AH81">
        <v>8.2952890000000004</v>
      </c>
      <c r="AI81">
        <v>8.4922699999999995</v>
      </c>
      <c r="AJ81">
        <v>8.6919950000000004</v>
      </c>
      <c r="AK81" s="91">
        <v>3.5999999999999997E-2</v>
      </c>
      <c r="AL81" s="27"/>
      <c r="AM81" s="26"/>
    </row>
    <row r="82" spans="1:39" ht="15" customHeight="1">
      <c r="A82" s="93"/>
      <c r="B82" t="s">
        <v>4035</v>
      </c>
      <c r="C82" t="s">
        <v>4073</v>
      </c>
      <c r="D82" t="s">
        <v>4943</v>
      </c>
      <c r="E82" t="s">
        <v>3966</v>
      </c>
      <c r="G82">
        <v>180.27943400000001</v>
      </c>
      <c r="H82">
        <v>189.87271100000001</v>
      </c>
      <c r="I82">
        <v>197.12004099999999</v>
      </c>
      <c r="J82">
        <v>203.74650600000001</v>
      </c>
      <c r="K82">
        <v>209.96781899999999</v>
      </c>
      <c r="L82">
        <v>216.017258</v>
      </c>
      <c r="M82">
        <v>221.661179</v>
      </c>
      <c r="N82">
        <v>227.22453300000001</v>
      </c>
      <c r="O82">
        <v>232.823486</v>
      </c>
      <c r="P82">
        <v>238.454285</v>
      </c>
      <c r="Q82">
        <v>243.92837499999999</v>
      </c>
      <c r="R82">
        <v>249.34863300000001</v>
      </c>
      <c r="S82">
        <v>254.80784600000001</v>
      </c>
      <c r="T82">
        <v>260.24612400000001</v>
      </c>
      <c r="U82">
        <v>265.65008499999999</v>
      </c>
      <c r="V82">
        <v>270.98538200000002</v>
      </c>
      <c r="W82">
        <v>276.37591600000002</v>
      </c>
      <c r="X82">
        <v>281.73748799999998</v>
      </c>
      <c r="Y82">
        <v>287.17306500000001</v>
      </c>
      <c r="Z82">
        <v>292.71630900000002</v>
      </c>
      <c r="AA82">
        <v>298.15432700000002</v>
      </c>
      <c r="AB82">
        <v>303.699524</v>
      </c>
      <c r="AC82">
        <v>309.32379200000003</v>
      </c>
      <c r="AD82">
        <v>314.966431</v>
      </c>
      <c r="AE82">
        <v>320.71215799999999</v>
      </c>
      <c r="AF82">
        <v>326.47045900000001</v>
      </c>
      <c r="AG82">
        <v>332.14419600000002</v>
      </c>
      <c r="AH82">
        <v>337.84863300000001</v>
      </c>
      <c r="AI82">
        <v>343.72549400000003</v>
      </c>
      <c r="AJ82">
        <v>349.700714</v>
      </c>
      <c r="AK82" s="91">
        <v>2.3E-2</v>
      </c>
      <c r="AL82" s="27"/>
      <c r="AM82" s="26"/>
    </row>
    <row r="83" spans="1:39" ht="15" customHeight="1">
      <c r="A83" s="93"/>
      <c r="B83" t="s">
        <v>4074</v>
      </c>
    </row>
    <row r="84" spans="1:39" ht="15" customHeight="1">
      <c r="A84" s="93"/>
      <c r="B84" t="s">
        <v>3913</v>
      </c>
      <c r="C84" t="s">
        <v>4075</v>
      </c>
      <c r="D84" t="s">
        <v>4944</v>
      </c>
      <c r="E84" t="s">
        <v>3966</v>
      </c>
      <c r="G84">
        <v>884.81805399999996</v>
      </c>
      <c r="H84">
        <v>1076.5500489999999</v>
      </c>
      <c r="I84">
        <v>1230.1667480000001</v>
      </c>
      <c r="J84">
        <v>1281.097168</v>
      </c>
      <c r="K84">
        <v>1332.4700929999999</v>
      </c>
      <c r="L84">
        <v>1370.982788</v>
      </c>
      <c r="M84">
        <v>1398.917725</v>
      </c>
      <c r="N84">
        <v>1427.2495120000001</v>
      </c>
      <c r="O84">
        <v>1459.7749020000001</v>
      </c>
      <c r="P84">
        <v>1496.72937</v>
      </c>
      <c r="Q84">
        <v>1531.1087649999999</v>
      </c>
      <c r="R84">
        <v>1567.3237300000001</v>
      </c>
      <c r="S84">
        <v>1606.10022</v>
      </c>
      <c r="T84">
        <v>1644.370361</v>
      </c>
      <c r="U84">
        <v>1681.6503909999999</v>
      </c>
      <c r="V84">
        <v>1717.8458250000001</v>
      </c>
      <c r="W84">
        <v>1756.651611</v>
      </c>
      <c r="X84">
        <v>1794.5097659999999</v>
      </c>
      <c r="Y84">
        <v>1835.049072</v>
      </c>
      <c r="Z84">
        <v>1878.356323</v>
      </c>
      <c r="AA84">
        <v>1916.7485349999999</v>
      </c>
      <c r="AB84">
        <v>1957.8833010000001</v>
      </c>
      <c r="AC84">
        <v>2001.3043210000001</v>
      </c>
      <c r="AD84">
        <v>2045.0241699999999</v>
      </c>
      <c r="AE84">
        <v>2092.8051759999998</v>
      </c>
      <c r="AF84">
        <v>2142.4401859999998</v>
      </c>
      <c r="AG84">
        <v>2188.4589839999999</v>
      </c>
      <c r="AH84">
        <v>2235.0183109999998</v>
      </c>
      <c r="AI84">
        <v>2287.7985840000001</v>
      </c>
      <c r="AJ84">
        <v>2344.38501</v>
      </c>
      <c r="AK84" s="91">
        <v>3.4000000000000002E-2</v>
      </c>
      <c r="AL84" s="25"/>
      <c r="AM84" s="26"/>
    </row>
    <row r="85" spans="1:39" ht="15" customHeight="1">
      <c r="A85" s="93"/>
      <c r="B85" t="s">
        <v>4077</v>
      </c>
      <c r="C85" t="s">
        <v>4078</v>
      </c>
      <c r="D85" t="s">
        <v>4945</v>
      </c>
      <c r="E85" t="s">
        <v>3966</v>
      </c>
      <c r="G85">
        <v>661.58654799999999</v>
      </c>
      <c r="H85">
        <v>776.53173800000002</v>
      </c>
      <c r="I85">
        <v>853.60687299999995</v>
      </c>
      <c r="J85">
        <v>885.66937299999995</v>
      </c>
      <c r="K85">
        <v>921.20904499999995</v>
      </c>
      <c r="L85">
        <v>950.94805899999994</v>
      </c>
      <c r="M85">
        <v>973.19812000000002</v>
      </c>
      <c r="N85">
        <v>995.75116000000003</v>
      </c>
      <c r="O85">
        <v>1021.334778</v>
      </c>
      <c r="P85">
        <v>1050.1401370000001</v>
      </c>
      <c r="Q85">
        <v>1077.1304929999999</v>
      </c>
      <c r="R85">
        <v>1105.4833980000001</v>
      </c>
      <c r="S85">
        <v>1135.7320560000001</v>
      </c>
      <c r="T85">
        <v>1165.6529539999999</v>
      </c>
      <c r="U85">
        <v>1194.887573</v>
      </c>
      <c r="V85">
        <v>1223.3592530000001</v>
      </c>
      <c r="W85">
        <v>1253.765991</v>
      </c>
      <c r="X85">
        <v>1283.5048830000001</v>
      </c>
      <c r="Y85">
        <v>1315.2360839999999</v>
      </c>
      <c r="Z85">
        <v>1349.025269</v>
      </c>
      <c r="AA85">
        <v>1379.211548</v>
      </c>
      <c r="AB85">
        <v>1411.434448</v>
      </c>
      <c r="AC85">
        <v>1445.3642580000001</v>
      </c>
      <c r="AD85">
        <v>1479.5313719999999</v>
      </c>
      <c r="AE85">
        <v>1516.730957</v>
      </c>
      <c r="AF85">
        <v>1555.330078</v>
      </c>
      <c r="AG85">
        <v>1591.251831</v>
      </c>
      <c r="AH85">
        <v>1627.5854489999999</v>
      </c>
      <c r="AI85">
        <v>1668.5791019999999</v>
      </c>
      <c r="AJ85">
        <v>1712.439331</v>
      </c>
      <c r="AK85" s="91">
        <v>3.3000000000000002E-2</v>
      </c>
      <c r="AL85" s="25"/>
      <c r="AM85" s="26"/>
    </row>
    <row r="86" spans="1:39" ht="15" customHeight="1">
      <c r="A86" s="93"/>
      <c r="B86" t="s">
        <v>4080</v>
      </c>
      <c r="C86" t="s">
        <v>4081</v>
      </c>
      <c r="D86" t="s">
        <v>4946</v>
      </c>
      <c r="E86" t="s">
        <v>3966</v>
      </c>
      <c r="G86">
        <v>127.88352999999999</v>
      </c>
      <c r="H86">
        <v>194.22962999999999</v>
      </c>
      <c r="I86">
        <v>265.64102200000002</v>
      </c>
      <c r="J86">
        <v>282.08843999999999</v>
      </c>
      <c r="K86">
        <v>296.30197099999998</v>
      </c>
      <c r="L86">
        <v>303.85849000000002</v>
      </c>
      <c r="M86">
        <v>309.29974399999998</v>
      </c>
      <c r="N86">
        <v>314.80954000000003</v>
      </c>
      <c r="O86">
        <v>321.135986</v>
      </c>
      <c r="P86">
        <v>328.32061800000002</v>
      </c>
      <c r="Q86">
        <v>334.98644999999999</v>
      </c>
      <c r="R86">
        <v>341.99868800000002</v>
      </c>
      <c r="S86">
        <v>349.49737499999998</v>
      </c>
      <c r="T86">
        <v>356.885986</v>
      </c>
      <c r="U86">
        <v>364.07251000000002</v>
      </c>
      <c r="V86">
        <v>371.04129</v>
      </c>
      <c r="W86">
        <v>378.50769000000003</v>
      </c>
      <c r="X86">
        <v>385.78598</v>
      </c>
      <c r="Y86">
        <v>393.57696499999997</v>
      </c>
      <c r="Z86">
        <v>401.90414399999997</v>
      </c>
      <c r="AA86">
        <v>409.293274</v>
      </c>
      <c r="AB86">
        <v>417.21392800000001</v>
      </c>
      <c r="AC86">
        <v>425.57754499999999</v>
      </c>
      <c r="AD86">
        <v>434.004974</v>
      </c>
      <c r="AE86">
        <v>443.21194500000001</v>
      </c>
      <c r="AF86">
        <v>452.77810699999998</v>
      </c>
      <c r="AG86">
        <v>461.67083700000001</v>
      </c>
      <c r="AH86">
        <v>470.679169</v>
      </c>
      <c r="AI86">
        <v>480.87399299999998</v>
      </c>
      <c r="AJ86">
        <v>491.79736300000002</v>
      </c>
      <c r="AK86" s="91">
        <v>4.8000000000000001E-2</v>
      </c>
      <c r="AL86" s="25"/>
      <c r="AM86" s="26"/>
    </row>
    <row r="87" spans="1:39" ht="15" customHeight="1">
      <c r="A87" s="93"/>
      <c r="B87" t="s">
        <v>4083</v>
      </c>
      <c r="C87" t="s">
        <v>4084</v>
      </c>
      <c r="D87" t="s">
        <v>4947</v>
      </c>
      <c r="E87" t="s">
        <v>3966</v>
      </c>
      <c r="G87">
        <v>95.347954000000001</v>
      </c>
      <c r="H87">
        <v>105.788651</v>
      </c>
      <c r="I87">
        <v>110.91879299999999</v>
      </c>
      <c r="J87">
        <v>113.339439</v>
      </c>
      <c r="K87">
        <v>114.959137</v>
      </c>
      <c r="L87">
        <v>116.176117</v>
      </c>
      <c r="M87">
        <v>116.41990699999999</v>
      </c>
      <c r="N87">
        <v>116.688805</v>
      </c>
      <c r="O87">
        <v>117.30413799999999</v>
      </c>
      <c r="P87">
        <v>118.26868399999999</v>
      </c>
      <c r="Q87">
        <v>118.99168400000001</v>
      </c>
      <c r="R87">
        <v>119.841667</v>
      </c>
      <c r="S87">
        <v>120.870811</v>
      </c>
      <c r="T87">
        <v>121.831444</v>
      </c>
      <c r="U87">
        <v>122.690231</v>
      </c>
      <c r="V87">
        <v>123.445374</v>
      </c>
      <c r="W87">
        <v>124.37799099999999</v>
      </c>
      <c r="X87">
        <v>125.21901699999999</v>
      </c>
      <c r="Y87">
        <v>126.23595400000001</v>
      </c>
      <c r="Z87">
        <v>127.426811</v>
      </c>
      <c r="AA87">
        <v>128.243607</v>
      </c>
      <c r="AB87">
        <v>129.23481799999999</v>
      </c>
      <c r="AC87">
        <v>130.36270099999999</v>
      </c>
      <c r="AD87">
        <v>131.487762</v>
      </c>
      <c r="AE87">
        <v>132.86245700000001</v>
      </c>
      <c r="AF87">
        <v>134.33195499999999</v>
      </c>
      <c r="AG87">
        <v>135.53611799999999</v>
      </c>
      <c r="AH87">
        <v>136.753311</v>
      </c>
      <c r="AI87">
        <v>138.345551</v>
      </c>
      <c r="AJ87">
        <v>140.148132</v>
      </c>
      <c r="AK87" s="91">
        <v>1.2999999999999999E-2</v>
      </c>
      <c r="AL87" s="25"/>
      <c r="AM87" s="26"/>
    </row>
    <row r="88" spans="1:39" ht="15" customHeight="1">
      <c r="A88" s="93"/>
      <c r="B88" t="s">
        <v>3917</v>
      </c>
      <c r="C88" t="s">
        <v>4086</v>
      </c>
      <c r="D88" t="s">
        <v>4948</v>
      </c>
      <c r="E88" t="s">
        <v>3966</v>
      </c>
      <c r="G88">
        <v>61.970084999999997</v>
      </c>
      <c r="H88">
        <v>95.259697000000003</v>
      </c>
      <c r="I88">
        <v>126.44612100000001</v>
      </c>
      <c r="J88">
        <v>137.88261399999999</v>
      </c>
      <c r="K88">
        <v>144.14506499999999</v>
      </c>
      <c r="L88">
        <v>146.12661700000001</v>
      </c>
      <c r="M88">
        <v>150.13429300000001</v>
      </c>
      <c r="N88">
        <v>154.299622</v>
      </c>
      <c r="O88">
        <v>158.630844</v>
      </c>
      <c r="P88">
        <v>163.12631200000001</v>
      </c>
      <c r="Q88">
        <v>167.73307800000001</v>
      </c>
      <c r="R88">
        <v>172.451233</v>
      </c>
      <c r="S88">
        <v>177.28703300000001</v>
      </c>
      <c r="T88">
        <v>182.24252300000001</v>
      </c>
      <c r="U88">
        <v>187.31990099999999</v>
      </c>
      <c r="V88">
        <v>192.52136200000001</v>
      </c>
      <c r="W88">
        <v>197.849884</v>
      </c>
      <c r="X88">
        <v>203.30775499999999</v>
      </c>
      <c r="Y88">
        <v>208.898224</v>
      </c>
      <c r="Z88">
        <v>214.61994899999999</v>
      </c>
      <c r="AA88">
        <v>220.47726399999999</v>
      </c>
      <c r="AB88">
        <v>226.47354100000001</v>
      </c>
      <c r="AC88">
        <v>232.61082500000001</v>
      </c>
      <c r="AD88">
        <v>238.89608799999999</v>
      </c>
      <c r="AE88">
        <v>245.33424400000001</v>
      </c>
      <c r="AF88">
        <v>251.92884799999999</v>
      </c>
      <c r="AG88">
        <v>258.68417399999998</v>
      </c>
      <c r="AH88">
        <v>265.60424799999998</v>
      </c>
      <c r="AI88">
        <v>272.69415300000003</v>
      </c>
      <c r="AJ88">
        <v>279.95846599999999</v>
      </c>
      <c r="AK88" s="91">
        <v>5.2999999999999999E-2</v>
      </c>
      <c r="AL88" s="25"/>
      <c r="AM88" s="26"/>
    </row>
    <row r="89" spans="1:39" ht="15" customHeight="1">
      <c r="A89" s="93"/>
      <c r="B89" t="s">
        <v>4843</v>
      </c>
      <c r="C89" t="s">
        <v>4949</v>
      </c>
      <c r="D89" t="s">
        <v>4950</v>
      </c>
      <c r="E89" t="s">
        <v>3966</v>
      </c>
      <c r="G89">
        <v>66.668471999999994</v>
      </c>
      <c r="H89">
        <v>107.700722</v>
      </c>
      <c r="I89">
        <v>146.00958299999999</v>
      </c>
      <c r="J89">
        <v>159.85470599999999</v>
      </c>
      <c r="K89">
        <v>166.35571300000001</v>
      </c>
      <c r="L89">
        <v>169.84176600000001</v>
      </c>
      <c r="M89">
        <v>175.79853800000001</v>
      </c>
      <c r="N89">
        <v>181.92228700000001</v>
      </c>
      <c r="O89">
        <v>188.254639</v>
      </c>
      <c r="P89">
        <v>194.77183500000001</v>
      </c>
      <c r="Q89">
        <v>201.49670399999999</v>
      </c>
      <c r="R89">
        <v>208.506271</v>
      </c>
      <c r="S89">
        <v>215.73026999999999</v>
      </c>
      <c r="T89">
        <v>223.17690999999999</v>
      </c>
      <c r="U89">
        <v>230.85713200000001</v>
      </c>
      <c r="V89">
        <v>238.71646100000001</v>
      </c>
      <c r="W89">
        <v>246.81156899999999</v>
      </c>
      <c r="X89">
        <v>255.15313699999999</v>
      </c>
      <c r="Y89">
        <v>263.74880999999999</v>
      </c>
      <c r="Z89">
        <v>272.600616</v>
      </c>
      <c r="AA89">
        <v>281.66592400000002</v>
      </c>
      <c r="AB89">
        <v>290.99588</v>
      </c>
      <c r="AC89">
        <v>300.59973100000002</v>
      </c>
      <c r="AD89">
        <v>310.48492399999998</v>
      </c>
      <c r="AE89">
        <v>320.65649400000001</v>
      </c>
      <c r="AF89">
        <v>330.96606400000002</v>
      </c>
      <c r="AG89">
        <v>341.56161500000002</v>
      </c>
      <c r="AH89">
        <v>352.46203600000001</v>
      </c>
      <c r="AI89">
        <v>363.68823200000003</v>
      </c>
      <c r="AJ89">
        <v>375.25839200000001</v>
      </c>
      <c r="AK89" s="91">
        <v>6.0999999999999999E-2</v>
      </c>
      <c r="AL89" s="25"/>
      <c r="AM89" s="26"/>
    </row>
    <row r="90" spans="1:39" ht="15" customHeight="1">
      <c r="A90" s="93"/>
      <c r="B90" t="s">
        <v>4846</v>
      </c>
      <c r="C90" t="s">
        <v>4951</v>
      </c>
      <c r="D90" t="s">
        <v>4952</v>
      </c>
      <c r="E90" t="s">
        <v>3966</v>
      </c>
      <c r="G90">
        <v>93.578629000000006</v>
      </c>
      <c r="H90">
        <v>146.33149700000001</v>
      </c>
      <c r="I90">
        <v>189.85436999999999</v>
      </c>
      <c r="J90">
        <v>206.163589</v>
      </c>
      <c r="K90">
        <v>218.16688500000001</v>
      </c>
      <c r="L90">
        <v>228.77529899999999</v>
      </c>
      <c r="M90">
        <v>241.63887</v>
      </c>
      <c r="N90">
        <v>254.93211400000001</v>
      </c>
      <c r="O90">
        <v>268.68078600000001</v>
      </c>
      <c r="P90">
        <v>282.90017699999999</v>
      </c>
      <c r="Q90">
        <v>297.53744499999999</v>
      </c>
      <c r="R90">
        <v>312.80822799999999</v>
      </c>
      <c r="S90">
        <v>328.74047899999999</v>
      </c>
      <c r="T90">
        <v>345.36068699999998</v>
      </c>
      <c r="U90">
        <v>362.691101</v>
      </c>
      <c r="V90">
        <v>380.61767600000002</v>
      </c>
      <c r="W90">
        <v>399.32781999999997</v>
      </c>
      <c r="X90">
        <v>418.86767600000002</v>
      </c>
      <c r="Y90">
        <v>439.28396600000002</v>
      </c>
      <c r="Z90">
        <v>460.60778800000003</v>
      </c>
      <c r="AA90">
        <v>482.59265099999999</v>
      </c>
      <c r="AB90">
        <v>505.56146200000001</v>
      </c>
      <c r="AC90">
        <v>529.56225600000005</v>
      </c>
      <c r="AD90">
        <v>554.64654499999995</v>
      </c>
      <c r="AE90">
        <v>580.86621100000002</v>
      </c>
      <c r="AF90">
        <v>607.90771500000005</v>
      </c>
      <c r="AG90">
        <v>636.15551800000003</v>
      </c>
      <c r="AH90">
        <v>665.66394000000003</v>
      </c>
      <c r="AI90">
        <v>696.49792500000001</v>
      </c>
      <c r="AJ90">
        <v>728.71649200000002</v>
      </c>
      <c r="AK90" s="91">
        <v>7.2999999999999995E-2</v>
      </c>
      <c r="AL90" s="25"/>
      <c r="AM90" s="26"/>
    </row>
    <row r="91" spans="1:39" ht="15" customHeight="1">
      <c r="A91" s="93"/>
      <c r="B91" t="s">
        <v>4849</v>
      </c>
      <c r="C91" t="s">
        <v>4953</v>
      </c>
      <c r="D91" t="s">
        <v>4954</v>
      </c>
      <c r="E91" t="s">
        <v>3966</v>
      </c>
      <c r="G91">
        <v>613.81054700000004</v>
      </c>
      <c r="H91">
        <v>989.59789999999998</v>
      </c>
      <c r="I91">
        <v>1288.3355710000001</v>
      </c>
      <c r="J91">
        <v>1386.6170649999999</v>
      </c>
      <c r="K91">
        <v>1430.6412350000001</v>
      </c>
      <c r="L91">
        <v>1456.005371</v>
      </c>
      <c r="M91">
        <v>1507.634888</v>
      </c>
      <c r="N91">
        <v>1560.6579589999999</v>
      </c>
      <c r="O91">
        <v>1615.2333980000001</v>
      </c>
      <c r="P91">
        <v>1671.1579589999999</v>
      </c>
      <c r="Q91">
        <v>1728.7158199999999</v>
      </c>
      <c r="R91">
        <v>1788.0805660000001</v>
      </c>
      <c r="S91">
        <v>1849.569336</v>
      </c>
      <c r="T91">
        <v>1913.116577</v>
      </c>
      <c r="U91">
        <v>1978.6673579999999</v>
      </c>
      <c r="V91">
        <v>2046.32251</v>
      </c>
      <c r="W91">
        <v>2116.7534179999998</v>
      </c>
      <c r="X91">
        <v>2189.915039</v>
      </c>
      <c r="Y91">
        <v>2265.704346</v>
      </c>
      <c r="Z91">
        <v>2344.4731449999999</v>
      </c>
      <c r="AA91">
        <v>2426.086914</v>
      </c>
      <c r="AB91">
        <v>2510.5083009999998</v>
      </c>
      <c r="AC91">
        <v>2597.7558589999999</v>
      </c>
      <c r="AD91">
        <v>2687.8383789999998</v>
      </c>
      <c r="AE91">
        <v>2780.8833009999998</v>
      </c>
      <c r="AF91">
        <v>2877.0666500000002</v>
      </c>
      <c r="AG91">
        <v>2976.5437010000001</v>
      </c>
      <c r="AH91">
        <v>3079.6232909999999</v>
      </c>
      <c r="AI91">
        <v>3186.5749510000001</v>
      </c>
      <c r="AJ91">
        <v>3297.4995119999999</v>
      </c>
      <c r="AK91" s="91">
        <v>0.06</v>
      </c>
      <c r="AL91" s="25"/>
      <c r="AM91" s="26"/>
    </row>
    <row r="92" spans="1:39" ht="15" customHeight="1">
      <c r="A92" s="93"/>
      <c r="B92" t="s">
        <v>3953</v>
      </c>
      <c r="C92" t="s">
        <v>4182</v>
      </c>
      <c r="D92" t="s">
        <v>4955</v>
      </c>
      <c r="E92" t="s">
        <v>3966</v>
      </c>
      <c r="G92">
        <v>65.673873999999998</v>
      </c>
      <c r="H92">
        <v>109.039627</v>
      </c>
      <c r="I92">
        <v>146.51165800000001</v>
      </c>
      <c r="J92">
        <v>158.08992000000001</v>
      </c>
      <c r="K92">
        <v>164.28089900000001</v>
      </c>
      <c r="L92">
        <v>168.759308</v>
      </c>
      <c r="M92">
        <v>177.30122399999999</v>
      </c>
      <c r="N92">
        <v>186.16693100000001</v>
      </c>
      <c r="O92">
        <v>195.42352299999999</v>
      </c>
      <c r="P92">
        <v>205.09544399999999</v>
      </c>
      <c r="Q92">
        <v>215.21560700000001</v>
      </c>
      <c r="R92">
        <v>225.84303299999999</v>
      </c>
      <c r="S92">
        <v>236.97403</v>
      </c>
      <c r="T92">
        <v>248.57225</v>
      </c>
      <c r="U92">
        <v>260.61184700000001</v>
      </c>
      <c r="V92">
        <v>273.220032</v>
      </c>
      <c r="W92">
        <v>286.32153299999999</v>
      </c>
      <c r="X92">
        <v>299.95578</v>
      </c>
      <c r="Y92">
        <v>314.14770499999997</v>
      </c>
      <c r="Z92">
        <v>328.87643400000002</v>
      </c>
      <c r="AA92">
        <v>344.25012199999998</v>
      </c>
      <c r="AB92">
        <v>360.21771200000001</v>
      </c>
      <c r="AC92">
        <v>376.82745399999999</v>
      </c>
      <c r="AD92">
        <v>394.10485799999998</v>
      </c>
      <c r="AE92">
        <v>412.04953</v>
      </c>
      <c r="AF92">
        <v>430.78680400000002</v>
      </c>
      <c r="AG92">
        <v>450.26937900000001</v>
      </c>
      <c r="AH92">
        <v>470.55206299999998</v>
      </c>
      <c r="AI92">
        <v>491.66564899999997</v>
      </c>
      <c r="AJ92">
        <v>513.649902</v>
      </c>
      <c r="AK92" s="91">
        <v>7.3999999999999996E-2</v>
      </c>
      <c r="AL92" s="25"/>
      <c r="AM92" s="26"/>
    </row>
    <row r="93" spans="1:39" ht="15" customHeight="1">
      <c r="A93" s="93"/>
      <c r="B93" t="s">
        <v>4853</v>
      </c>
      <c r="C93" t="s">
        <v>4956</v>
      </c>
      <c r="D93" t="s">
        <v>4957</v>
      </c>
      <c r="E93" t="s">
        <v>3966</v>
      </c>
      <c r="G93">
        <v>139.81088299999999</v>
      </c>
      <c r="H93">
        <v>260.52777099999997</v>
      </c>
      <c r="I93">
        <v>366.72445699999997</v>
      </c>
      <c r="J93">
        <v>401.54321299999998</v>
      </c>
      <c r="K93">
        <v>418.486786</v>
      </c>
      <c r="L93">
        <v>428.547821</v>
      </c>
      <c r="M93">
        <v>449.14184599999999</v>
      </c>
      <c r="N93">
        <v>470.64041099999997</v>
      </c>
      <c r="O93">
        <v>493.04852299999999</v>
      </c>
      <c r="P93">
        <v>516.28387499999997</v>
      </c>
      <c r="Q93">
        <v>540.02056900000002</v>
      </c>
      <c r="R93">
        <v>564.69000200000005</v>
      </c>
      <c r="S93">
        <v>590.36352499999998</v>
      </c>
      <c r="T93">
        <v>617.09429899999998</v>
      </c>
      <c r="U93">
        <v>644.92407200000002</v>
      </c>
      <c r="V93">
        <v>673.762024</v>
      </c>
      <c r="W93">
        <v>703.76141399999995</v>
      </c>
      <c r="X93">
        <v>734.96704099999999</v>
      </c>
      <c r="Y93">
        <v>767.42297399999995</v>
      </c>
      <c r="Z93">
        <v>801.16290300000003</v>
      </c>
      <c r="AA93">
        <v>835.976135</v>
      </c>
      <c r="AB93">
        <v>872.14215100000001</v>
      </c>
      <c r="AC93">
        <v>909.711365</v>
      </c>
      <c r="AD93">
        <v>948.73297100000002</v>
      </c>
      <c r="AE93">
        <v>989.26507600000002</v>
      </c>
      <c r="AF93">
        <v>1030.8748780000001</v>
      </c>
      <c r="AG93">
        <v>1074.060303</v>
      </c>
      <c r="AH93">
        <v>1118.8795170000001</v>
      </c>
      <c r="AI93">
        <v>1165.3892820000001</v>
      </c>
      <c r="AJ93">
        <v>1213.650879</v>
      </c>
      <c r="AK93" s="91">
        <v>7.6999999999999999E-2</v>
      </c>
      <c r="AL93" s="25"/>
      <c r="AM93" s="26"/>
    </row>
    <row r="94" spans="1:39" ht="15" customHeight="1">
      <c r="A94" s="93"/>
      <c r="B94" t="s">
        <v>4856</v>
      </c>
      <c r="C94" t="s">
        <v>4958</v>
      </c>
      <c r="D94" t="s">
        <v>4959</v>
      </c>
      <c r="E94" t="s">
        <v>3966</v>
      </c>
      <c r="G94">
        <v>163.662735</v>
      </c>
      <c r="H94">
        <v>188.28048699999999</v>
      </c>
      <c r="I94">
        <v>216.865082</v>
      </c>
      <c r="J94">
        <v>230.056152</v>
      </c>
      <c r="K94">
        <v>238.694885</v>
      </c>
      <c r="L94">
        <v>243.59936500000001</v>
      </c>
      <c r="M94">
        <v>250.05126999999999</v>
      </c>
      <c r="N94">
        <v>256.71844499999997</v>
      </c>
      <c r="O94">
        <v>263.60275300000001</v>
      </c>
      <c r="P94">
        <v>270.70831299999998</v>
      </c>
      <c r="Q94">
        <v>278.12100199999998</v>
      </c>
      <c r="R94">
        <v>285.82046500000001</v>
      </c>
      <c r="S94">
        <v>293.78054800000001</v>
      </c>
      <c r="T94">
        <v>302.00640900000002</v>
      </c>
      <c r="U94">
        <v>310.50988799999999</v>
      </c>
      <c r="V94">
        <v>319.14471400000002</v>
      </c>
      <c r="W94">
        <v>328.04714999999999</v>
      </c>
      <c r="X94">
        <v>337.23486300000002</v>
      </c>
      <c r="Y94">
        <v>346.720551</v>
      </c>
      <c r="Z94">
        <v>356.51083399999999</v>
      </c>
      <c r="AA94">
        <v>366.43777499999999</v>
      </c>
      <c r="AB94">
        <v>376.67300399999999</v>
      </c>
      <c r="AC94">
        <v>387.22531099999998</v>
      </c>
      <c r="AD94">
        <v>398.095215</v>
      </c>
      <c r="AE94">
        <v>409.28927599999997</v>
      </c>
      <c r="AF94">
        <v>420.60650600000002</v>
      </c>
      <c r="AG94">
        <v>432.25338699999998</v>
      </c>
      <c r="AH94">
        <v>444.246307</v>
      </c>
      <c r="AI94">
        <v>456.57788099999999</v>
      </c>
      <c r="AJ94">
        <v>469.16561899999999</v>
      </c>
      <c r="AK94" s="91">
        <v>3.6999999999999998E-2</v>
      </c>
      <c r="AL94" s="25"/>
      <c r="AM94" s="26"/>
    </row>
    <row r="95" spans="1:39" ht="15" customHeight="1">
      <c r="A95" s="93"/>
      <c r="B95" t="s">
        <v>3941</v>
      </c>
      <c r="C95" t="s">
        <v>4150</v>
      </c>
      <c r="D95" t="s">
        <v>4960</v>
      </c>
      <c r="E95" t="s">
        <v>3966</v>
      </c>
      <c r="G95">
        <v>647.91900599999997</v>
      </c>
      <c r="H95">
        <v>751.56768799999998</v>
      </c>
      <c r="I95">
        <v>837.19268799999998</v>
      </c>
      <c r="J95">
        <v>886.705872</v>
      </c>
      <c r="K95">
        <v>930.59491000000003</v>
      </c>
      <c r="L95">
        <v>970.39178500000003</v>
      </c>
      <c r="M95">
        <v>1024.72937</v>
      </c>
      <c r="N95">
        <v>1080.232544</v>
      </c>
      <c r="O95">
        <v>1136.8222659999999</v>
      </c>
      <c r="P95">
        <v>1194.521606</v>
      </c>
      <c r="Q95">
        <v>1253.4373780000001</v>
      </c>
      <c r="R95">
        <v>1313.1206050000001</v>
      </c>
      <c r="S95">
        <v>1373.3267820000001</v>
      </c>
      <c r="T95">
        <v>1434.1999510000001</v>
      </c>
      <c r="U95">
        <v>1496.0607910000001</v>
      </c>
      <c r="V95">
        <v>1558.7641599999999</v>
      </c>
      <c r="W95">
        <v>1621.9213870000001</v>
      </c>
      <c r="X95">
        <v>1685.5642089999999</v>
      </c>
      <c r="Y95">
        <v>1750.0428469999999</v>
      </c>
      <c r="Z95">
        <v>1815.8950199999999</v>
      </c>
      <c r="AA95">
        <v>1883.7645259999999</v>
      </c>
      <c r="AB95">
        <v>1953.5902100000001</v>
      </c>
      <c r="AC95">
        <v>2024.840698</v>
      </c>
      <c r="AD95">
        <v>2096.8708499999998</v>
      </c>
      <c r="AE95">
        <v>2168.9328609999998</v>
      </c>
      <c r="AF95">
        <v>2240.8630370000001</v>
      </c>
      <c r="AG95">
        <v>2313.0351559999999</v>
      </c>
      <c r="AH95">
        <v>2385.2065429999998</v>
      </c>
      <c r="AI95">
        <v>2456.719482</v>
      </c>
      <c r="AJ95">
        <v>2526.8803710000002</v>
      </c>
      <c r="AK95" s="91">
        <v>4.8000000000000001E-2</v>
      </c>
      <c r="AL95" s="25"/>
      <c r="AM95" s="26"/>
    </row>
    <row r="96" spans="1:39" ht="15" customHeight="1">
      <c r="A96" s="93"/>
      <c r="B96" t="s">
        <v>4860</v>
      </c>
      <c r="C96" t="s">
        <v>4961</v>
      </c>
      <c r="D96" t="s">
        <v>4962</v>
      </c>
      <c r="E96" t="s">
        <v>3966</v>
      </c>
      <c r="G96">
        <v>96.367157000000006</v>
      </c>
      <c r="H96">
        <v>202.76350400000001</v>
      </c>
      <c r="I96">
        <v>285.68490600000001</v>
      </c>
      <c r="J96">
        <v>307.436981</v>
      </c>
      <c r="K96">
        <v>313.74169899999998</v>
      </c>
      <c r="L96">
        <v>309.12933299999997</v>
      </c>
      <c r="M96">
        <v>314.783142</v>
      </c>
      <c r="N96">
        <v>319.87008700000001</v>
      </c>
      <c r="O96">
        <v>324.488831</v>
      </c>
      <c r="P96">
        <v>328.68316700000003</v>
      </c>
      <c r="Q96">
        <v>332.23788500000001</v>
      </c>
      <c r="R96">
        <v>335.07406600000002</v>
      </c>
      <c r="S96">
        <v>337.81643700000001</v>
      </c>
      <c r="T96">
        <v>340.58019999999999</v>
      </c>
      <c r="U96">
        <v>343.34655800000002</v>
      </c>
      <c r="V96">
        <v>346.18695100000002</v>
      </c>
      <c r="W96">
        <v>348.94665500000002</v>
      </c>
      <c r="X96">
        <v>351.63232399999998</v>
      </c>
      <c r="Y96">
        <v>354.34124800000001</v>
      </c>
      <c r="Z96">
        <v>357.13797</v>
      </c>
      <c r="AA96">
        <v>360.128784</v>
      </c>
      <c r="AB96">
        <v>363.25112899999999</v>
      </c>
      <c r="AC96">
        <v>366.4375</v>
      </c>
      <c r="AD96">
        <v>369.68521099999998</v>
      </c>
      <c r="AE96">
        <v>373.005493</v>
      </c>
      <c r="AF96">
        <v>376.40716600000002</v>
      </c>
      <c r="AG96">
        <v>379.87738000000002</v>
      </c>
      <c r="AH96">
        <v>383.46765099999999</v>
      </c>
      <c r="AI96">
        <v>387.23028599999998</v>
      </c>
      <c r="AJ96">
        <v>391.20031699999998</v>
      </c>
      <c r="AK96" s="91">
        <v>4.9000000000000002E-2</v>
      </c>
      <c r="AL96" s="25"/>
      <c r="AM96" s="26"/>
    </row>
    <row r="97" spans="1:39" ht="15" customHeight="1">
      <c r="A97" s="93"/>
      <c r="B97" t="s">
        <v>4863</v>
      </c>
      <c r="C97" t="s">
        <v>4963</v>
      </c>
      <c r="D97" t="s">
        <v>4964</v>
      </c>
      <c r="E97" t="s">
        <v>3966</v>
      </c>
      <c r="G97">
        <v>105.055283</v>
      </c>
      <c r="H97">
        <v>318.268799</v>
      </c>
      <c r="I97">
        <v>476.22445699999997</v>
      </c>
      <c r="J97">
        <v>523.30279499999995</v>
      </c>
      <c r="K97">
        <v>546.89801</v>
      </c>
      <c r="L97">
        <v>563.41772500000002</v>
      </c>
      <c r="M97">
        <v>596.22113000000002</v>
      </c>
      <c r="N97">
        <v>628.93432600000006</v>
      </c>
      <c r="O97">
        <v>660.96307400000001</v>
      </c>
      <c r="P97">
        <v>692.11218299999996</v>
      </c>
      <c r="Q97">
        <v>723.35168499999997</v>
      </c>
      <c r="R97">
        <v>754.67285200000003</v>
      </c>
      <c r="S97">
        <v>786.13946499999997</v>
      </c>
      <c r="T97">
        <v>817.87445100000002</v>
      </c>
      <c r="U97">
        <v>849.90722700000003</v>
      </c>
      <c r="V97">
        <v>881.82275400000003</v>
      </c>
      <c r="W97">
        <v>913.98425299999997</v>
      </c>
      <c r="X97">
        <v>946.50262499999997</v>
      </c>
      <c r="Y97">
        <v>979.23724400000003</v>
      </c>
      <c r="Z97">
        <v>1012.327454</v>
      </c>
      <c r="AA97">
        <v>1045.5491939999999</v>
      </c>
      <c r="AB97">
        <v>1078.8652340000001</v>
      </c>
      <c r="AC97">
        <v>1112.077759</v>
      </c>
      <c r="AD97">
        <v>1145.315918</v>
      </c>
      <c r="AE97">
        <v>1178.3764650000001</v>
      </c>
      <c r="AF97">
        <v>1209.908447</v>
      </c>
      <c r="AG97">
        <v>1241.052612</v>
      </c>
      <c r="AH97">
        <v>1272.1273189999999</v>
      </c>
      <c r="AI97">
        <v>1303.4039310000001</v>
      </c>
      <c r="AJ97">
        <v>1335.1884769999999</v>
      </c>
      <c r="AK97" s="91">
        <v>9.1999999999999998E-2</v>
      </c>
      <c r="AL97" s="25"/>
      <c r="AM97" s="26"/>
    </row>
    <row r="98" spans="1:39" ht="15" customHeight="1">
      <c r="A98" s="93"/>
      <c r="B98" t="s">
        <v>4866</v>
      </c>
      <c r="C98" t="s">
        <v>4965</v>
      </c>
      <c r="D98" t="s">
        <v>4966</v>
      </c>
      <c r="E98" t="s">
        <v>3966</v>
      </c>
      <c r="G98">
        <v>92.349654999999998</v>
      </c>
      <c r="H98">
        <v>133.099243</v>
      </c>
      <c r="I98">
        <v>169.681152</v>
      </c>
      <c r="J98">
        <v>182.142517</v>
      </c>
      <c r="K98">
        <v>192.43635599999999</v>
      </c>
      <c r="L98">
        <v>203.575928</v>
      </c>
      <c r="M98">
        <v>219.81474299999999</v>
      </c>
      <c r="N98">
        <v>236.81594799999999</v>
      </c>
      <c r="O98">
        <v>254.45820599999999</v>
      </c>
      <c r="P98">
        <v>272.76968399999998</v>
      </c>
      <c r="Q98">
        <v>291.78207400000002</v>
      </c>
      <c r="R98">
        <v>311.193848</v>
      </c>
      <c r="S98">
        <v>330.851135</v>
      </c>
      <c r="T98">
        <v>350.62332199999997</v>
      </c>
      <c r="U98">
        <v>370.66412400000002</v>
      </c>
      <c r="V98">
        <v>391.11337300000002</v>
      </c>
      <c r="W98">
        <v>412.13528400000001</v>
      </c>
      <c r="X98">
        <v>433.76876800000002</v>
      </c>
      <c r="Y98">
        <v>455.99615499999999</v>
      </c>
      <c r="Z98">
        <v>478.786835</v>
      </c>
      <c r="AA98">
        <v>501.88314800000001</v>
      </c>
      <c r="AB98">
        <v>525.39282200000002</v>
      </c>
      <c r="AC98">
        <v>549.33917199999996</v>
      </c>
      <c r="AD98">
        <v>573.67193599999996</v>
      </c>
      <c r="AE98">
        <v>598.35601799999995</v>
      </c>
      <c r="AF98">
        <v>623.11804199999995</v>
      </c>
      <c r="AG98">
        <v>648.01391599999999</v>
      </c>
      <c r="AH98">
        <v>673.08215299999995</v>
      </c>
      <c r="AI98">
        <v>698.20275900000001</v>
      </c>
      <c r="AJ98">
        <v>723.02838099999997</v>
      </c>
      <c r="AK98" s="91">
        <v>7.3999999999999996E-2</v>
      </c>
      <c r="AL98" s="25"/>
      <c r="AM98" s="26"/>
    </row>
    <row r="99" spans="1:39" ht="15" customHeight="1">
      <c r="A99" s="93"/>
      <c r="B99" t="s">
        <v>4869</v>
      </c>
      <c r="C99" t="s">
        <v>4967</v>
      </c>
      <c r="D99" t="s">
        <v>4968</v>
      </c>
      <c r="E99" t="s">
        <v>3966</v>
      </c>
      <c r="G99">
        <v>50.532612</v>
      </c>
      <c r="H99">
        <v>111.304565</v>
      </c>
      <c r="I99">
        <v>159.91824299999999</v>
      </c>
      <c r="J99">
        <v>175.169815</v>
      </c>
      <c r="K99">
        <v>182.184494</v>
      </c>
      <c r="L99">
        <v>184.53349299999999</v>
      </c>
      <c r="M99">
        <v>191.393204</v>
      </c>
      <c r="N99">
        <v>198.253311</v>
      </c>
      <c r="O99">
        <v>205.39038099999999</v>
      </c>
      <c r="P99">
        <v>212.69982899999999</v>
      </c>
      <c r="Q99">
        <v>220.151138</v>
      </c>
      <c r="R99">
        <v>227.77145400000001</v>
      </c>
      <c r="S99">
        <v>235.55401599999999</v>
      </c>
      <c r="T99">
        <v>243.46276900000001</v>
      </c>
      <c r="U99">
        <v>251.365509</v>
      </c>
      <c r="V99">
        <v>259.259186</v>
      </c>
      <c r="W99">
        <v>267.26058999999998</v>
      </c>
      <c r="X99">
        <v>275.411407</v>
      </c>
      <c r="Y99">
        <v>283.63028000000003</v>
      </c>
      <c r="Z99">
        <v>291.99353000000002</v>
      </c>
      <c r="AA99">
        <v>300.53085299999998</v>
      </c>
      <c r="AB99">
        <v>309.25592</v>
      </c>
      <c r="AC99">
        <v>318.17394999999999</v>
      </c>
      <c r="AD99">
        <v>327.29135100000002</v>
      </c>
      <c r="AE99">
        <v>336.61474600000003</v>
      </c>
      <c r="AF99">
        <v>346.147919</v>
      </c>
      <c r="AG99">
        <v>355.90481599999998</v>
      </c>
      <c r="AH99">
        <v>365.895691</v>
      </c>
      <c r="AI99">
        <v>376.12603799999999</v>
      </c>
      <c r="AJ99">
        <v>386.60855099999998</v>
      </c>
      <c r="AK99" s="91">
        <v>7.2999999999999995E-2</v>
      </c>
      <c r="AL99" s="25"/>
      <c r="AM99" s="26"/>
    </row>
    <row r="100" spans="1:39" ht="15" customHeight="1">
      <c r="A100" s="93"/>
      <c r="B100" t="s">
        <v>4035</v>
      </c>
      <c r="C100" t="s">
        <v>4215</v>
      </c>
      <c r="D100" t="s">
        <v>4969</v>
      </c>
      <c r="E100" t="s">
        <v>3966</v>
      </c>
      <c r="G100">
        <v>3082.2170409999999</v>
      </c>
      <c r="H100">
        <v>4490.2915039999998</v>
      </c>
      <c r="I100">
        <v>5639.6157229999999</v>
      </c>
      <c r="J100">
        <v>6036.0625</v>
      </c>
      <c r="K100">
        <v>6279.0971680000002</v>
      </c>
      <c r="L100">
        <v>6443.6870120000003</v>
      </c>
      <c r="M100">
        <v>6697.560547</v>
      </c>
      <c r="N100">
        <v>6956.6933589999999</v>
      </c>
      <c r="O100">
        <v>7224.7714839999999</v>
      </c>
      <c r="P100">
        <v>7501.5595700000003</v>
      </c>
      <c r="Q100">
        <v>7780.9096680000002</v>
      </c>
      <c r="R100">
        <v>8067.3564450000003</v>
      </c>
      <c r="S100">
        <v>8362.2333980000003</v>
      </c>
      <c r="T100">
        <v>8662.6806639999995</v>
      </c>
      <c r="U100">
        <v>8968.5751949999994</v>
      </c>
      <c r="V100">
        <v>9279.296875</v>
      </c>
      <c r="W100">
        <v>9599.7734380000002</v>
      </c>
      <c r="X100">
        <v>9926.7900389999995</v>
      </c>
      <c r="Y100">
        <v>10264.222656</v>
      </c>
      <c r="Z100">
        <v>10613.348633</v>
      </c>
      <c r="AA100">
        <v>10966.091796999999</v>
      </c>
      <c r="AB100">
        <v>11330.810546999999</v>
      </c>
      <c r="AC100">
        <v>11706.465819999999</v>
      </c>
      <c r="AD100">
        <v>12090.658203000001</v>
      </c>
      <c r="AE100">
        <v>12486.435546999999</v>
      </c>
      <c r="AF100">
        <v>12889.021484000001</v>
      </c>
      <c r="AG100">
        <v>13295.870117</v>
      </c>
      <c r="AH100">
        <v>13711.828125</v>
      </c>
      <c r="AI100">
        <v>14142.570312</v>
      </c>
      <c r="AJ100">
        <v>14585.191406</v>
      </c>
      <c r="AK100" s="91">
        <v>5.5E-2</v>
      </c>
      <c r="AL100" s="25"/>
      <c r="AM100" s="26"/>
    </row>
    <row r="101" spans="1:39" ht="15" customHeight="1">
      <c r="A101" s="93"/>
      <c r="B101" t="s">
        <v>4217</v>
      </c>
    </row>
    <row r="102" spans="1:39" ht="15" customHeight="1">
      <c r="A102" s="93"/>
      <c r="B102" t="s">
        <v>3913</v>
      </c>
      <c r="C102" t="s">
        <v>4218</v>
      </c>
      <c r="D102" t="s">
        <v>2433</v>
      </c>
      <c r="E102" t="s">
        <v>333</v>
      </c>
      <c r="G102">
        <v>0</v>
      </c>
      <c r="H102">
        <v>0</v>
      </c>
      <c r="I102">
        <v>139.55548099999999</v>
      </c>
      <c r="J102">
        <v>244.721924</v>
      </c>
      <c r="K102">
        <v>346.02389499999998</v>
      </c>
      <c r="L102">
        <v>293.62677000000002</v>
      </c>
      <c r="M102">
        <v>267.5401</v>
      </c>
      <c r="N102">
        <v>275.86935399999999</v>
      </c>
      <c r="O102">
        <v>315.311554</v>
      </c>
      <c r="P102">
        <v>348.32070900000002</v>
      </c>
      <c r="Q102">
        <v>348.27557400000001</v>
      </c>
      <c r="R102">
        <v>397.85427900000002</v>
      </c>
      <c r="S102">
        <v>448.31475799999998</v>
      </c>
      <c r="T102">
        <v>442.15228300000001</v>
      </c>
      <c r="U102">
        <v>434.35687300000001</v>
      </c>
      <c r="V102">
        <v>427.18176299999999</v>
      </c>
      <c r="W102">
        <v>469.79611199999999</v>
      </c>
      <c r="X102">
        <v>462.37591600000002</v>
      </c>
      <c r="Y102">
        <v>471.62136800000002</v>
      </c>
      <c r="Z102">
        <v>482.24755900000002</v>
      </c>
      <c r="AA102">
        <v>459.19085699999999</v>
      </c>
      <c r="AB102">
        <v>471.313873</v>
      </c>
      <c r="AC102">
        <v>482.41931199999999</v>
      </c>
      <c r="AD102">
        <v>485.40802000000002</v>
      </c>
      <c r="AE102">
        <v>505.615906</v>
      </c>
      <c r="AF102">
        <v>517.04638699999998</v>
      </c>
      <c r="AG102">
        <v>505.00311299999998</v>
      </c>
      <c r="AH102">
        <v>511.65502900000001</v>
      </c>
      <c r="AI102">
        <v>543.88848900000005</v>
      </c>
      <c r="AJ102">
        <v>566.95684800000004</v>
      </c>
      <c r="AK102" t="s">
        <v>549</v>
      </c>
      <c r="AL102" s="25"/>
      <c r="AM102" s="26"/>
    </row>
    <row r="103" spans="1:39" ht="15" customHeight="1">
      <c r="A103" s="93"/>
      <c r="B103" t="s">
        <v>4077</v>
      </c>
      <c r="C103" t="s">
        <v>4970</v>
      </c>
      <c r="D103" t="s">
        <v>2433</v>
      </c>
      <c r="E103" t="s">
        <v>333</v>
      </c>
      <c r="G103">
        <v>0</v>
      </c>
      <c r="H103">
        <v>0</v>
      </c>
      <c r="I103">
        <v>98.560585000000003</v>
      </c>
      <c r="J103">
        <v>244.721924</v>
      </c>
      <c r="K103">
        <v>284.62377900000001</v>
      </c>
      <c r="L103">
        <v>262.24151599999999</v>
      </c>
      <c r="M103">
        <v>232.071609</v>
      </c>
      <c r="N103">
        <v>236.338348</v>
      </c>
      <c r="O103">
        <v>251.77041600000001</v>
      </c>
      <c r="P103">
        <v>267.29165599999999</v>
      </c>
      <c r="Q103">
        <v>260.597961</v>
      </c>
      <c r="R103">
        <v>266.74023399999999</v>
      </c>
      <c r="S103">
        <v>274.335938</v>
      </c>
      <c r="T103">
        <v>272.57861300000002</v>
      </c>
      <c r="U103">
        <v>269.47900399999997</v>
      </c>
      <c r="V103">
        <v>266.37158199999999</v>
      </c>
      <c r="W103">
        <v>274.40966800000001</v>
      </c>
      <c r="X103">
        <v>272.50244099999998</v>
      </c>
      <c r="Y103">
        <v>281.51757800000001</v>
      </c>
      <c r="Z103">
        <v>291.30548099999999</v>
      </c>
      <c r="AA103">
        <v>279.66802999999999</v>
      </c>
      <c r="AB103">
        <v>290.655304</v>
      </c>
      <c r="AC103">
        <v>301.02743500000003</v>
      </c>
      <c r="AD103">
        <v>306.34750400000001</v>
      </c>
      <c r="AE103">
        <v>323.03012100000001</v>
      </c>
      <c r="AF103">
        <v>334.184662</v>
      </c>
      <c r="AG103">
        <v>330.20901500000002</v>
      </c>
      <c r="AH103">
        <v>338.52123999999998</v>
      </c>
      <c r="AI103">
        <v>363.67401100000001</v>
      </c>
      <c r="AJ103">
        <v>383.20196499999997</v>
      </c>
      <c r="AK103" t="s">
        <v>549</v>
      </c>
      <c r="AL103" s="25"/>
      <c r="AM103" s="26"/>
    </row>
    <row r="104" spans="1:39" ht="15" customHeight="1">
      <c r="A104" s="93"/>
      <c r="B104" t="s">
        <v>4080</v>
      </c>
      <c r="C104" t="s">
        <v>4971</v>
      </c>
      <c r="D104" t="s">
        <v>2433</v>
      </c>
      <c r="E104" t="s">
        <v>333</v>
      </c>
      <c r="G104">
        <v>0</v>
      </c>
      <c r="H104">
        <v>0</v>
      </c>
      <c r="I104">
        <v>40.994903999999998</v>
      </c>
      <c r="J104">
        <v>0</v>
      </c>
      <c r="K104">
        <v>23.989933000000001</v>
      </c>
      <c r="L104">
        <v>0</v>
      </c>
      <c r="M104">
        <v>14.252625</v>
      </c>
      <c r="N104">
        <v>12.703668</v>
      </c>
      <c r="O104">
        <v>25.723534000000001</v>
      </c>
      <c r="P104">
        <v>32.10022</v>
      </c>
      <c r="Q104">
        <v>36.936095999999999</v>
      </c>
      <c r="R104">
        <v>73.217429999999993</v>
      </c>
      <c r="S104">
        <v>108.29078699999999</v>
      </c>
      <c r="T104">
        <v>100.23571800000001</v>
      </c>
      <c r="U104">
        <v>92.884986999999995</v>
      </c>
      <c r="V104">
        <v>86.664626999999996</v>
      </c>
      <c r="W104">
        <v>83.609825000000001</v>
      </c>
      <c r="X104">
        <v>79.585753999999994</v>
      </c>
      <c r="Y104">
        <v>78.307029999999997</v>
      </c>
      <c r="Z104">
        <v>77.876998999999998</v>
      </c>
      <c r="AA104">
        <v>73.675064000000006</v>
      </c>
      <c r="AB104">
        <v>74.091064000000003</v>
      </c>
      <c r="AC104">
        <v>74.595871000000002</v>
      </c>
      <c r="AD104">
        <v>74.153152000000006</v>
      </c>
      <c r="AE104">
        <v>75.780479</v>
      </c>
      <c r="AF104">
        <v>76.303375000000003</v>
      </c>
      <c r="AG104">
        <v>73.791770999999997</v>
      </c>
      <c r="AH104">
        <v>73.491470000000007</v>
      </c>
      <c r="AI104">
        <v>76.231682000000006</v>
      </c>
      <c r="AJ104">
        <v>77.604256000000007</v>
      </c>
      <c r="AK104" t="s">
        <v>549</v>
      </c>
      <c r="AL104" s="25"/>
      <c r="AM104" s="26"/>
    </row>
    <row r="105" spans="1:39" ht="15" customHeight="1">
      <c r="B105" t="s">
        <v>4083</v>
      </c>
      <c r="C105" t="s">
        <v>4221</v>
      </c>
      <c r="D105" t="s">
        <v>2433</v>
      </c>
      <c r="E105" t="s">
        <v>333</v>
      </c>
      <c r="G105">
        <v>0</v>
      </c>
      <c r="H105">
        <v>0</v>
      </c>
      <c r="I105">
        <v>0</v>
      </c>
      <c r="J105">
        <v>0</v>
      </c>
      <c r="K105">
        <v>37.410193999999997</v>
      </c>
      <c r="L105">
        <v>31.385269000000001</v>
      </c>
      <c r="M105">
        <v>21.215858000000001</v>
      </c>
      <c r="N105">
        <v>26.82732</v>
      </c>
      <c r="O105">
        <v>37.817599999999999</v>
      </c>
      <c r="P105">
        <v>48.928837000000001</v>
      </c>
      <c r="Q105">
        <v>50.741504999999997</v>
      </c>
      <c r="R105">
        <v>57.896605999999998</v>
      </c>
      <c r="S105">
        <v>65.688049000000007</v>
      </c>
      <c r="T105">
        <v>69.337935999999999</v>
      </c>
      <c r="U105">
        <v>71.992874</v>
      </c>
      <c r="V105">
        <v>74.145554000000004</v>
      </c>
      <c r="W105">
        <v>111.776611</v>
      </c>
      <c r="X105">
        <v>110.28771999999999</v>
      </c>
      <c r="Y105">
        <v>111.796753</v>
      </c>
      <c r="Z105">
        <v>113.06506299999999</v>
      </c>
      <c r="AA105">
        <v>105.84777800000001</v>
      </c>
      <c r="AB105">
        <v>106.567505</v>
      </c>
      <c r="AC105">
        <v>106.796021</v>
      </c>
      <c r="AD105">
        <v>104.907349</v>
      </c>
      <c r="AE105">
        <v>106.80529799999999</v>
      </c>
      <c r="AF105">
        <v>106.55835</v>
      </c>
      <c r="AG105">
        <v>101.002319</v>
      </c>
      <c r="AH105">
        <v>99.642334000000005</v>
      </c>
      <c r="AI105">
        <v>103.982788</v>
      </c>
      <c r="AJ105">
        <v>106.15063499999999</v>
      </c>
      <c r="AK105" t="s">
        <v>549</v>
      </c>
      <c r="AL105" s="25"/>
      <c r="AM105" s="26"/>
    </row>
    <row r="106" spans="1:39" ht="15" customHeight="1">
      <c r="B106" t="s">
        <v>3917</v>
      </c>
      <c r="C106" t="s">
        <v>4222</v>
      </c>
      <c r="D106" t="s">
        <v>2433</v>
      </c>
      <c r="E106" t="s">
        <v>333</v>
      </c>
      <c r="G106">
        <v>0</v>
      </c>
      <c r="H106">
        <v>0</v>
      </c>
      <c r="I106">
        <v>40.695563999999997</v>
      </c>
      <c r="J106">
        <v>41.612262999999999</v>
      </c>
      <c r="K106">
        <v>24.527199</v>
      </c>
      <c r="L106">
        <v>31.972206</v>
      </c>
      <c r="M106">
        <v>42.414749</v>
      </c>
      <c r="N106">
        <v>48.034118999999997</v>
      </c>
      <c r="O106">
        <v>49.050612999999998</v>
      </c>
      <c r="P106">
        <v>49.981743000000002</v>
      </c>
      <c r="Q106">
        <v>52.000618000000003</v>
      </c>
      <c r="R106">
        <v>54.536819000000001</v>
      </c>
      <c r="S106">
        <v>54.748733999999999</v>
      </c>
      <c r="T106">
        <v>55.008636000000003</v>
      </c>
      <c r="U106">
        <v>55.351027999999999</v>
      </c>
      <c r="V106">
        <v>55.776794000000002</v>
      </c>
      <c r="W106">
        <v>56.295119999999997</v>
      </c>
      <c r="X106">
        <v>56.907302999999999</v>
      </c>
      <c r="Y106">
        <v>59.440277000000002</v>
      </c>
      <c r="Z106">
        <v>60.244822999999997</v>
      </c>
      <c r="AA106">
        <v>60.833973</v>
      </c>
      <c r="AB106">
        <v>61.643791</v>
      </c>
      <c r="AC106">
        <v>62.591366000000001</v>
      </c>
      <c r="AD106">
        <v>63.664200000000001</v>
      </c>
      <c r="AE106">
        <v>64.944550000000007</v>
      </c>
      <c r="AF106">
        <v>66.369445999999996</v>
      </c>
      <c r="AG106">
        <v>67.924987999999999</v>
      </c>
      <c r="AH106">
        <v>69.562072999999998</v>
      </c>
      <c r="AI106">
        <v>71.300017999999994</v>
      </c>
      <c r="AJ106">
        <v>73.193916000000002</v>
      </c>
      <c r="AK106" t="s">
        <v>549</v>
      </c>
      <c r="AL106" s="25"/>
      <c r="AM106" s="26"/>
    </row>
    <row r="107" spans="1:39" ht="15" customHeight="1">
      <c r="B107" t="s">
        <v>4077</v>
      </c>
      <c r="C107" t="s">
        <v>4972</v>
      </c>
      <c r="D107" t="s">
        <v>2433</v>
      </c>
      <c r="E107" t="s">
        <v>333</v>
      </c>
      <c r="G107">
        <v>0</v>
      </c>
      <c r="H107">
        <v>0</v>
      </c>
      <c r="I107">
        <v>27.63327</v>
      </c>
      <c r="J107">
        <v>26.326138</v>
      </c>
      <c r="K107">
        <v>24.527199</v>
      </c>
      <c r="L107">
        <v>16.657539</v>
      </c>
      <c r="M107">
        <v>22.460875999999999</v>
      </c>
      <c r="N107">
        <v>22.964264</v>
      </c>
      <c r="O107">
        <v>23.447327000000001</v>
      </c>
      <c r="P107">
        <v>23.924835000000002</v>
      </c>
      <c r="Q107">
        <v>25.673522999999999</v>
      </c>
      <c r="R107">
        <v>27.982941</v>
      </c>
      <c r="S107">
        <v>27.985382000000001</v>
      </c>
      <c r="T107">
        <v>28.053528</v>
      </c>
      <c r="U107">
        <v>28.213501000000001</v>
      </c>
      <c r="V107">
        <v>28.460999000000001</v>
      </c>
      <c r="W107">
        <v>28.797820999999999</v>
      </c>
      <c r="X107">
        <v>29.223846000000002</v>
      </c>
      <c r="Y107">
        <v>29.740020999999999</v>
      </c>
      <c r="Z107">
        <v>30.331569999999999</v>
      </c>
      <c r="AA107">
        <v>31.03248</v>
      </c>
      <c r="AB107">
        <v>31.826639</v>
      </c>
      <c r="AC107">
        <v>32.730404</v>
      </c>
      <c r="AD107">
        <v>33.685875000000003</v>
      </c>
      <c r="AE107">
        <v>34.740898000000001</v>
      </c>
      <c r="AF107">
        <v>35.885044000000001</v>
      </c>
      <c r="AG107">
        <v>37.109127000000001</v>
      </c>
      <c r="AH107">
        <v>38.381256</v>
      </c>
      <c r="AI107">
        <v>39.700439000000003</v>
      </c>
      <c r="AJ107">
        <v>41.094825999999998</v>
      </c>
      <c r="AK107" t="s">
        <v>549</v>
      </c>
      <c r="AL107" s="25"/>
      <c r="AM107" s="26"/>
    </row>
    <row r="108" spans="1:39" ht="15" customHeight="1">
      <c r="B108" t="s">
        <v>4080</v>
      </c>
      <c r="C108" t="s">
        <v>4973</v>
      </c>
      <c r="D108" t="s">
        <v>2433</v>
      </c>
      <c r="E108" t="s">
        <v>333</v>
      </c>
      <c r="G108">
        <v>0</v>
      </c>
      <c r="H108">
        <v>0</v>
      </c>
      <c r="I108">
        <v>13.062294</v>
      </c>
      <c r="J108">
        <v>1.7129829999999999</v>
      </c>
      <c r="K108">
        <v>0</v>
      </c>
      <c r="L108">
        <v>0</v>
      </c>
      <c r="M108">
        <v>3.010942</v>
      </c>
      <c r="N108">
        <v>7.7212829999999997</v>
      </c>
      <c r="O108">
        <v>7.9057769999999996</v>
      </c>
      <c r="P108">
        <v>8.0569989999999994</v>
      </c>
      <c r="Q108">
        <v>8.1404499999999995</v>
      </c>
      <c r="R108">
        <v>8.2132719999999999</v>
      </c>
      <c r="S108">
        <v>8.2873380000000001</v>
      </c>
      <c r="T108">
        <v>8.3640749999999997</v>
      </c>
      <c r="U108">
        <v>8.4470369999999999</v>
      </c>
      <c r="V108">
        <v>8.5387880000000003</v>
      </c>
      <c r="W108">
        <v>8.6410680000000006</v>
      </c>
      <c r="X108">
        <v>8.7538300000000007</v>
      </c>
      <c r="Y108">
        <v>10.700896999999999</v>
      </c>
      <c r="Z108">
        <v>10.857773</v>
      </c>
      <c r="AA108">
        <v>10.674661</v>
      </c>
      <c r="AB108">
        <v>10.604111</v>
      </c>
      <c r="AC108">
        <v>10.545837000000001</v>
      </c>
      <c r="AD108">
        <v>10.532584999999999</v>
      </c>
      <c r="AE108">
        <v>10.598636000000001</v>
      </c>
      <c r="AF108">
        <v>10.690394</v>
      </c>
      <c r="AG108">
        <v>10.799989</v>
      </c>
      <c r="AH108">
        <v>10.906891</v>
      </c>
      <c r="AI108">
        <v>11.027562</v>
      </c>
      <c r="AJ108">
        <v>11.187469</v>
      </c>
      <c r="AK108" t="s">
        <v>549</v>
      </c>
      <c r="AL108" s="25"/>
      <c r="AM108" s="26"/>
    </row>
    <row r="109" spans="1:39" ht="15" customHeight="1">
      <c r="B109" t="s">
        <v>4083</v>
      </c>
      <c r="C109" t="s">
        <v>4225</v>
      </c>
      <c r="D109" t="s">
        <v>2433</v>
      </c>
      <c r="E109" t="s">
        <v>333</v>
      </c>
      <c r="G109">
        <v>0</v>
      </c>
      <c r="H109">
        <v>0</v>
      </c>
      <c r="I109">
        <v>0</v>
      </c>
      <c r="J109">
        <v>13.573143</v>
      </c>
      <c r="K109">
        <v>0</v>
      </c>
      <c r="L109">
        <v>15.314667</v>
      </c>
      <c r="M109">
        <v>16.942931999999999</v>
      </c>
      <c r="N109">
        <v>17.348572000000001</v>
      </c>
      <c r="O109">
        <v>17.697510000000001</v>
      </c>
      <c r="P109">
        <v>17.999908000000001</v>
      </c>
      <c r="Q109">
        <v>18.186646</v>
      </c>
      <c r="R109">
        <v>18.340606999999999</v>
      </c>
      <c r="S109">
        <v>18.476012999999998</v>
      </c>
      <c r="T109">
        <v>18.591034000000001</v>
      </c>
      <c r="U109">
        <v>18.690491000000002</v>
      </c>
      <c r="V109">
        <v>18.777007999999999</v>
      </c>
      <c r="W109">
        <v>18.856231999999999</v>
      </c>
      <c r="X109">
        <v>18.929625999999999</v>
      </c>
      <c r="Y109">
        <v>18.999358999999998</v>
      </c>
      <c r="Z109">
        <v>19.055481</v>
      </c>
      <c r="AA109">
        <v>19.126830999999999</v>
      </c>
      <c r="AB109">
        <v>19.213042999999999</v>
      </c>
      <c r="AC109">
        <v>19.315124999999998</v>
      </c>
      <c r="AD109">
        <v>19.445740000000001</v>
      </c>
      <c r="AE109">
        <v>19.605011000000001</v>
      </c>
      <c r="AF109">
        <v>19.794006</v>
      </c>
      <c r="AG109">
        <v>20.015868999999999</v>
      </c>
      <c r="AH109">
        <v>20.273925999999999</v>
      </c>
      <c r="AI109">
        <v>20.572020999999999</v>
      </c>
      <c r="AJ109">
        <v>20.911621</v>
      </c>
      <c r="AK109" t="s">
        <v>549</v>
      </c>
      <c r="AL109" s="25"/>
      <c r="AM109" s="26"/>
    </row>
    <row r="110" spans="1:39" ht="15" customHeight="1">
      <c r="B110" t="s">
        <v>4843</v>
      </c>
      <c r="C110" t="s">
        <v>4974</v>
      </c>
      <c r="D110" t="s">
        <v>2433</v>
      </c>
      <c r="E110" t="s">
        <v>333</v>
      </c>
      <c r="G110">
        <v>0</v>
      </c>
      <c r="H110">
        <v>0</v>
      </c>
      <c r="I110">
        <v>13.36576</v>
      </c>
      <c r="J110">
        <v>25.460571000000002</v>
      </c>
      <c r="K110">
        <v>23.714995999999999</v>
      </c>
      <c r="L110">
        <v>16.916841999999999</v>
      </c>
      <c r="M110">
        <v>27.940021999999999</v>
      </c>
      <c r="N110">
        <v>26.147005</v>
      </c>
      <c r="O110">
        <v>32.561207000000003</v>
      </c>
      <c r="P110">
        <v>34.778503000000001</v>
      </c>
      <c r="Q110">
        <v>39.739654999999999</v>
      </c>
      <c r="R110">
        <v>44.280665999999997</v>
      </c>
      <c r="S110">
        <v>50.394568999999997</v>
      </c>
      <c r="T110">
        <v>51.652000000000001</v>
      </c>
      <c r="U110">
        <v>52.699966000000003</v>
      </c>
      <c r="V110">
        <v>53.582293999999997</v>
      </c>
      <c r="W110">
        <v>54.740519999999997</v>
      </c>
      <c r="X110">
        <v>55.958717</v>
      </c>
      <c r="Y110">
        <v>57.164245999999999</v>
      </c>
      <c r="Z110">
        <v>58.394328999999999</v>
      </c>
      <c r="AA110">
        <v>59.444640999999997</v>
      </c>
      <c r="AB110">
        <v>60.687237000000003</v>
      </c>
      <c r="AC110">
        <v>62.011093000000002</v>
      </c>
      <c r="AD110">
        <v>63.382271000000003</v>
      </c>
      <c r="AE110">
        <v>64.814926</v>
      </c>
      <c r="AF110">
        <v>65.724868999999998</v>
      </c>
      <c r="AG110">
        <v>67.195496000000006</v>
      </c>
      <c r="AH110">
        <v>68.818686999999997</v>
      </c>
      <c r="AI110">
        <v>70.635315000000006</v>
      </c>
      <c r="AJ110">
        <v>72.662338000000005</v>
      </c>
      <c r="AK110" t="s">
        <v>549</v>
      </c>
      <c r="AL110" s="25"/>
      <c r="AM110" s="26"/>
    </row>
    <row r="111" spans="1:39" ht="15" customHeight="1">
      <c r="B111" t="s">
        <v>4077</v>
      </c>
      <c r="C111" t="s">
        <v>4975</v>
      </c>
      <c r="D111" t="s">
        <v>2433</v>
      </c>
      <c r="E111" t="s">
        <v>333</v>
      </c>
      <c r="G111">
        <v>0</v>
      </c>
      <c r="H111">
        <v>0</v>
      </c>
      <c r="I111">
        <v>11.923518</v>
      </c>
      <c r="J111">
        <v>25.460571000000002</v>
      </c>
      <c r="K111">
        <v>20.345780999999999</v>
      </c>
      <c r="L111">
        <v>15.399628</v>
      </c>
      <c r="M111">
        <v>22.295515000000002</v>
      </c>
      <c r="N111">
        <v>25.273651000000001</v>
      </c>
      <c r="O111">
        <v>26.426055999999999</v>
      </c>
      <c r="P111">
        <v>27.526610999999999</v>
      </c>
      <c r="Q111">
        <v>31.540832999999999</v>
      </c>
      <c r="R111">
        <v>35.099823000000001</v>
      </c>
      <c r="S111">
        <v>35.791423999999999</v>
      </c>
      <c r="T111">
        <v>36.671241999999999</v>
      </c>
      <c r="U111">
        <v>37.619053000000001</v>
      </c>
      <c r="V111">
        <v>38.494686000000002</v>
      </c>
      <c r="W111">
        <v>39.585757999999998</v>
      </c>
      <c r="X111">
        <v>40.731293000000001</v>
      </c>
      <c r="Y111">
        <v>41.870178000000003</v>
      </c>
      <c r="Z111">
        <v>43.053714999999997</v>
      </c>
      <c r="AA111">
        <v>44.108341000000003</v>
      </c>
      <c r="AB111">
        <v>45.305252000000003</v>
      </c>
      <c r="AC111">
        <v>46.583820000000003</v>
      </c>
      <c r="AD111">
        <v>47.911330999999997</v>
      </c>
      <c r="AE111">
        <v>49.305664</v>
      </c>
      <c r="AF111">
        <v>50.308776999999999</v>
      </c>
      <c r="AG111">
        <v>51.732666000000002</v>
      </c>
      <c r="AH111">
        <v>53.290222</v>
      </c>
      <c r="AI111">
        <v>55.001221000000001</v>
      </c>
      <c r="AJ111">
        <v>56.877746999999999</v>
      </c>
      <c r="AK111" t="s">
        <v>549</v>
      </c>
      <c r="AL111" s="25"/>
      <c r="AM111" s="26"/>
    </row>
    <row r="112" spans="1:39" ht="15" customHeight="1">
      <c r="B112" t="s">
        <v>4080</v>
      </c>
      <c r="C112" t="s">
        <v>4976</v>
      </c>
      <c r="D112" t="s">
        <v>2433</v>
      </c>
      <c r="E112" t="s">
        <v>333</v>
      </c>
      <c r="G112">
        <v>0</v>
      </c>
      <c r="H112">
        <v>0</v>
      </c>
      <c r="I112">
        <v>1.442242</v>
      </c>
      <c r="J112">
        <v>0</v>
      </c>
      <c r="K112">
        <v>0</v>
      </c>
      <c r="L112">
        <v>0</v>
      </c>
      <c r="M112">
        <v>0.22289</v>
      </c>
      <c r="N112">
        <v>0.69333900000000004</v>
      </c>
      <c r="O112">
        <v>0.89962699999999995</v>
      </c>
      <c r="P112">
        <v>1.1372660000000001</v>
      </c>
      <c r="Q112">
        <v>1.3734789999999999</v>
      </c>
      <c r="R112">
        <v>1.610668</v>
      </c>
      <c r="S112">
        <v>2.8639009999999998</v>
      </c>
      <c r="T112">
        <v>2.9975299999999998</v>
      </c>
      <c r="U112">
        <v>2.9503590000000002</v>
      </c>
      <c r="V112">
        <v>2.8897490000000001</v>
      </c>
      <c r="W112">
        <v>2.871912</v>
      </c>
      <c r="X112">
        <v>2.8770989999999999</v>
      </c>
      <c r="Y112">
        <v>2.8936459999999999</v>
      </c>
      <c r="Z112">
        <v>2.9124819999999998</v>
      </c>
      <c r="AA112">
        <v>2.9270879999999999</v>
      </c>
      <c r="AB112">
        <v>2.9625659999999998</v>
      </c>
      <c r="AC112">
        <v>2.9969429999999999</v>
      </c>
      <c r="AD112">
        <v>3.0266500000000001</v>
      </c>
      <c r="AE112">
        <v>3.045255</v>
      </c>
      <c r="AF112">
        <v>3.0344039999999999</v>
      </c>
      <c r="AG112">
        <v>3.0484770000000001</v>
      </c>
      <c r="AH112">
        <v>3.0496439999999998</v>
      </c>
      <c r="AI112">
        <v>3.0565220000000002</v>
      </c>
      <c r="AJ112">
        <v>3.072727</v>
      </c>
      <c r="AK112" t="s">
        <v>549</v>
      </c>
      <c r="AL112" s="25"/>
      <c r="AM112" s="26"/>
    </row>
    <row r="113" spans="2:39" ht="15" customHeight="1">
      <c r="B113" t="s">
        <v>4083</v>
      </c>
      <c r="C113" t="s">
        <v>4977</v>
      </c>
      <c r="D113" t="s">
        <v>2433</v>
      </c>
      <c r="E113" t="s">
        <v>333</v>
      </c>
      <c r="G113">
        <v>0</v>
      </c>
      <c r="H113">
        <v>0</v>
      </c>
      <c r="I113">
        <v>0</v>
      </c>
      <c r="J113">
        <v>0</v>
      </c>
      <c r="K113">
        <v>3.3692150000000001</v>
      </c>
      <c r="L113">
        <v>1.5172140000000001</v>
      </c>
      <c r="M113">
        <v>5.4216160000000002</v>
      </c>
      <c r="N113">
        <v>0.18001400000000001</v>
      </c>
      <c r="O113">
        <v>5.2355229999999997</v>
      </c>
      <c r="P113">
        <v>6.1146260000000003</v>
      </c>
      <c r="Q113">
        <v>6.8253440000000003</v>
      </c>
      <c r="R113">
        <v>7.5701749999999999</v>
      </c>
      <c r="S113">
        <v>11.739243</v>
      </c>
      <c r="T113">
        <v>11.983231</v>
      </c>
      <c r="U113">
        <v>12.130554</v>
      </c>
      <c r="V113">
        <v>12.197861</v>
      </c>
      <c r="W113">
        <v>12.282852</v>
      </c>
      <c r="X113">
        <v>12.350327</v>
      </c>
      <c r="Y113">
        <v>12.400421</v>
      </c>
      <c r="Z113">
        <v>12.428131</v>
      </c>
      <c r="AA113">
        <v>12.40921</v>
      </c>
      <c r="AB113">
        <v>12.419418</v>
      </c>
      <c r="AC113">
        <v>12.430327999999999</v>
      </c>
      <c r="AD113">
        <v>12.444290000000001</v>
      </c>
      <c r="AE113">
        <v>12.464005</v>
      </c>
      <c r="AF113">
        <v>12.381683000000001</v>
      </c>
      <c r="AG113">
        <v>12.414351999999999</v>
      </c>
      <c r="AH113">
        <v>12.478821</v>
      </c>
      <c r="AI113">
        <v>12.577576000000001</v>
      </c>
      <c r="AJ113">
        <v>12.711868000000001</v>
      </c>
      <c r="AK113" t="s">
        <v>549</v>
      </c>
      <c r="AL113" s="25"/>
      <c r="AM113" s="26"/>
    </row>
    <row r="114" spans="2:39" ht="15" customHeight="1">
      <c r="B114" t="s">
        <v>4846</v>
      </c>
      <c r="C114" t="s">
        <v>4978</v>
      </c>
      <c r="D114" t="s">
        <v>2433</v>
      </c>
      <c r="E114" t="s">
        <v>333</v>
      </c>
      <c r="G114">
        <v>0</v>
      </c>
      <c r="H114">
        <v>0</v>
      </c>
      <c r="I114">
        <v>27.095141999999999</v>
      </c>
      <c r="J114">
        <v>54.594627000000003</v>
      </c>
      <c r="K114">
        <v>51.983314999999997</v>
      </c>
      <c r="L114">
        <v>65.107849000000002</v>
      </c>
      <c r="M114">
        <v>82.112976000000003</v>
      </c>
      <c r="N114">
        <v>86.875136999999995</v>
      </c>
      <c r="O114">
        <v>90.933860999999993</v>
      </c>
      <c r="P114">
        <v>102.948402</v>
      </c>
      <c r="Q114">
        <v>113.68461600000001</v>
      </c>
      <c r="R114">
        <v>117.432861</v>
      </c>
      <c r="S114">
        <v>121.51016199999999</v>
      </c>
      <c r="T114">
        <v>125.903465</v>
      </c>
      <c r="U114">
        <v>130.516479</v>
      </c>
      <c r="V114">
        <v>134.73751799999999</v>
      </c>
      <c r="W114">
        <v>139.971497</v>
      </c>
      <c r="X114">
        <v>145.55654899999999</v>
      </c>
      <c r="Y114">
        <v>151.446213</v>
      </c>
      <c r="Z114">
        <v>157.52864099999999</v>
      </c>
      <c r="AA114">
        <v>163.935394</v>
      </c>
      <c r="AB114">
        <v>171.00962799999999</v>
      </c>
      <c r="AC114">
        <v>177.14112900000001</v>
      </c>
      <c r="AD114">
        <v>183.74778699999999</v>
      </c>
      <c r="AE114">
        <v>190.96301299999999</v>
      </c>
      <c r="AF114">
        <v>196.94068899999999</v>
      </c>
      <c r="AG114">
        <v>205.15400700000001</v>
      </c>
      <c r="AH114">
        <v>214.119339</v>
      </c>
      <c r="AI114">
        <v>223.91113300000001</v>
      </c>
      <c r="AJ114">
        <v>234.54933199999999</v>
      </c>
      <c r="AK114" t="s">
        <v>549</v>
      </c>
      <c r="AL114" s="25"/>
      <c r="AM114" s="26"/>
    </row>
    <row r="115" spans="2:39" ht="15" customHeight="1">
      <c r="B115" t="s">
        <v>4077</v>
      </c>
      <c r="C115" t="s">
        <v>4979</v>
      </c>
      <c r="D115" t="s">
        <v>2433</v>
      </c>
      <c r="E115" t="s">
        <v>333</v>
      </c>
      <c r="G115">
        <v>0</v>
      </c>
      <c r="H115">
        <v>0</v>
      </c>
      <c r="I115">
        <v>13.582299000000001</v>
      </c>
      <c r="J115">
        <v>44.143509000000002</v>
      </c>
      <c r="K115">
        <v>51.983314999999997</v>
      </c>
      <c r="L115">
        <v>52.080620000000003</v>
      </c>
      <c r="M115">
        <v>62.482177999999998</v>
      </c>
      <c r="N115">
        <v>64.909180000000006</v>
      </c>
      <c r="O115">
        <v>67.422118999999995</v>
      </c>
      <c r="P115">
        <v>77.789000999999999</v>
      </c>
      <c r="Q115">
        <v>80.586181999999994</v>
      </c>
      <c r="R115">
        <v>82.892364999999998</v>
      </c>
      <c r="S115">
        <v>85.595855999999998</v>
      </c>
      <c r="T115">
        <v>88.569800999999998</v>
      </c>
      <c r="U115">
        <v>91.730118000000004</v>
      </c>
      <c r="V115">
        <v>94.465209999999999</v>
      </c>
      <c r="W115">
        <v>97.935135000000002</v>
      </c>
      <c r="X115">
        <v>101.736237</v>
      </c>
      <c r="Y115">
        <v>105.846664</v>
      </c>
      <c r="Z115">
        <v>110.19787599999999</v>
      </c>
      <c r="AA115">
        <v>113.69006299999999</v>
      </c>
      <c r="AB115">
        <v>118.452271</v>
      </c>
      <c r="AC115">
        <v>123.581543</v>
      </c>
      <c r="AD115">
        <v>129.11914100000001</v>
      </c>
      <c r="AE115">
        <v>135.10327100000001</v>
      </c>
      <c r="AF115">
        <v>140.31274400000001</v>
      </c>
      <c r="AG115">
        <v>147.19897499999999</v>
      </c>
      <c r="AH115">
        <v>154.660156</v>
      </c>
      <c r="AI115">
        <v>162.765625</v>
      </c>
      <c r="AJ115">
        <v>171.53247099999999</v>
      </c>
      <c r="AK115" t="s">
        <v>549</v>
      </c>
      <c r="AL115" s="25"/>
      <c r="AM115" s="26"/>
    </row>
    <row r="116" spans="2:39" ht="15" customHeight="1">
      <c r="B116" t="s">
        <v>4080</v>
      </c>
      <c r="C116" t="s">
        <v>4980</v>
      </c>
      <c r="D116" t="s">
        <v>2433</v>
      </c>
      <c r="E116" t="s">
        <v>333</v>
      </c>
      <c r="G116">
        <v>0</v>
      </c>
      <c r="H116">
        <v>0</v>
      </c>
      <c r="I116">
        <v>13.512843999999999</v>
      </c>
      <c r="J116">
        <v>0</v>
      </c>
      <c r="K116">
        <v>0</v>
      </c>
      <c r="L116">
        <v>0</v>
      </c>
      <c r="M116">
        <v>3.9727299999999999</v>
      </c>
      <c r="N116">
        <v>5.1847779999999997</v>
      </c>
      <c r="O116">
        <v>5.5874569999999997</v>
      </c>
      <c r="P116">
        <v>6.0374460000000001</v>
      </c>
      <c r="Q116">
        <v>6.5016040000000004</v>
      </c>
      <c r="R116">
        <v>7.0785840000000002</v>
      </c>
      <c r="S116">
        <v>7.7044079999999999</v>
      </c>
      <c r="T116">
        <v>8.3741319999999995</v>
      </c>
      <c r="U116">
        <v>9.0773489999999999</v>
      </c>
      <c r="V116">
        <v>9.9670760000000005</v>
      </c>
      <c r="W116">
        <v>10.927172000000001</v>
      </c>
      <c r="X116">
        <v>11.862753</v>
      </c>
      <c r="Y116">
        <v>12.749724000000001</v>
      </c>
      <c r="Z116">
        <v>13.565351</v>
      </c>
      <c r="AA116">
        <v>15.860439</v>
      </c>
      <c r="AB116">
        <v>17.174973000000001</v>
      </c>
      <c r="AC116">
        <v>17.116745000000002</v>
      </c>
      <c r="AD116">
        <v>17.067246999999998</v>
      </c>
      <c r="AE116">
        <v>17.106138000000001</v>
      </c>
      <c r="AF116">
        <v>17.001358</v>
      </c>
      <c r="AG116">
        <v>17.001598000000001</v>
      </c>
      <c r="AH116">
        <v>17.083089999999999</v>
      </c>
      <c r="AI116">
        <v>17.241447000000001</v>
      </c>
      <c r="AJ116">
        <v>17.47908</v>
      </c>
      <c r="AK116" t="s">
        <v>549</v>
      </c>
      <c r="AL116" s="25"/>
      <c r="AM116" s="26"/>
    </row>
    <row r="117" spans="2:39" ht="15" customHeight="1">
      <c r="B117" t="s">
        <v>4083</v>
      </c>
      <c r="C117" t="s">
        <v>4981</v>
      </c>
      <c r="D117" t="s">
        <v>2433</v>
      </c>
      <c r="E117" t="s">
        <v>333</v>
      </c>
      <c r="G117">
        <v>0</v>
      </c>
      <c r="H117">
        <v>0</v>
      </c>
      <c r="I117">
        <v>0</v>
      </c>
      <c r="J117">
        <v>10.451117999999999</v>
      </c>
      <c r="K117">
        <v>0</v>
      </c>
      <c r="L117">
        <v>13.027227999999999</v>
      </c>
      <c r="M117">
        <v>15.65807</v>
      </c>
      <c r="N117">
        <v>16.781178000000001</v>
      </c>
      <c r="O117">
        <v>17.924285999999999</v>
      </c>
      <c r="P117">
        <v>19.121953999999999</v>
      </c>
      <c r="Q117">
        <v>26.596831999999999</v>
      </c>
      <c r="R117">
        <v>27.461914</v>
      </c>
      <c r="S117">
        <v>28.209900000000001</v>
      </c>
      <c r="T117">
        <v>28.959534000000001</v>
      </c>
      <c r="U117">
        <v>29.709015000000001</v>
      </c>
      <c r="V117">
        <v>30.305237000000002</v>
      </c>
      <c r="W117">
        <v>31.109192</v>
      </c>
      <c r="X117">
        <v>31.957550000000001</v>
      </c>
      <c r="Y117">
        <v>32.849823000000001</v>
      </c>
      <c r="Z117">
        <v>33.765411</v>
      </c>
      <c r="AA117">
        <v>34.384887999999997</v>
      </c>
      <c r="AB117">
        <v>35.382384999999999</v>
      </c>
      <c r="AC117">
        <v>36.442841000000001</v>
      </c>
      <c r="AD117">
        <v>37.561400999999996</v>
      </c>
      <c r="AE117">
        <v>38.753601000000003</v>
      </c>
      <c r="AF117">
        <v>39.626587000000001</v>
      </c>
      <c r="AG117">
        <v>40.953429999999997</v>
      </c>
      <c r="AH117">
        <v>42.376099000000004</v>
      </c>
      <c r="AI117">
        <v>43.904052999999998</v>
      </c>
      <c r="AJ117">
        <v>45.537781000000003</v>
      </c>
      <c r="AK117" t="s">
        <v>549</v>
      </c>
      <c r="AL117" s="25"/>
      <c r="AM117" s="26"/>
    </row>
    <row r="118" spans="2:39" ht="15" customHeight="1">
      <c r="B118" t="s">
        <v>4849</v>
      </c>
      <c r="C118" t="s">
        <v>4982</v>
      </c>
      <c r="D118" t="s">
        <v>2433</v>
      </c>
      <c r="E118" t="s">
        <v>333</v>
      </c>
      <c r="G118">
        <v>0</v>
      </c>
      <c r="H118">
        <v>0</v>
      </c>
      <c r="I118">
        <v>156.61035200000001</v>
      </c>
      <c r="J118">
        <v>153.58528100000001</v>
      </c>
      <c r="K118">
        <v>167.54072600000001</v>
      </c>
      <c r="L118">
        <v>131.80898999999999</v>
      </c>
      <c r="M118">
        <v>229.18573000000001</v>
      </c>
      <c r="N118">
        <v>272.50289900000001</v>
      </c>
      <c r="O118">
        <v>307.55731200000002</v>
      </c>
      <c r="P118">
        <v>330.31860399999999</v>
      </c>
      <c r="Q118">
        <v>353.19519000000003</v>
      </c>
      <c r="R118">
        <v>375.54422</v>
      </c>
      <c r="S118">
        <v>405.92275999999998</v>
      </c>
      <c r="T118">
        <v>451.901611</v>
      </c>
      <c r="U118">
        <v>462.28936800000002</v>
      </c>
      <c r="V118">
        <v>472.41039999999998</v>
      </c>
      <c r="W118">
        <v>484.61755399999998</v>
      </c>
      <c r="X118">
        <v>496.45117199999999</v>
      </c>
      <c r="Y118">
        <v>507.82092299999999</v>
      </c>
      <c r="Z118">
        <v>531.66821300000004</v>
      </c>
      <c r="AA118">
        <v>574.87817399999994</v>
      </c>
      <c r="AB118">
        <v>601.270264</v>
      </c>
      <c r="AC118">
        <v>611.60278300000004</v>
      </c>
      <c r="AD118">
        <v>618.27722200000005</v>
      </c>
      <c r="AE118">
        <v>627.55560300000002</v>
      </c>
      <c r="AF118">
        <v>639.02136199999995</v>
      </c>
      <c r="AG118">
        <v>652.56243900000004</v>
      </c>
      <c r="AH118">
        <v>668.86431900000002</v>
      </c>
      <c r="AI118">
        <v>687.924622</v>
      </c>
      <c r="AJ118">
        <v>709.28985599999999</v>
      </c>
      <c r="AK118" t="s">
        <v>549</v>
      </c>
      <c r="AL118" s="25"/>
      <c r="AM118" s="26"/>
    </row>
    <row r="119" spans="2:39" ht="15" customHeight="1">
      <c r="B119" t="s">
        <v>4077</v>
      </c>
      <c r="C119" t="s">
        <v>4983</v>
      </c>
      <c r="D119" t="s">
        <v>2433</v>
      </c>
      <c r="E119" t="s">
        <v>333</v>
      </c>
      <c r="G119">
        <v>0</v>
      </c>
      <c r="H119">
        <v>0</v>
      </c>
      <c r="I119">
        <v>29.267792</v>
      </c>
      <c r="J119">
        <v>148.46101400000001</v>
      </c>
      <c r="K119">
        <v>139.742538</v>
      </c>
      <c r="L119">
        <v>121.189781</v>
      </c>
      <c r="M119">
        <v>193.18284600000001</v>
      </c>
      <c r="N119">
        <v>209.39009100000001</v>
      </c>
      <c r="O119">
        <v>225.368652</v>
      </c>
      <c r="P119">
        <v>240.24786399999999</v>
      </c>
      <c r="Q119">
        <v>255.14991800000001</v>
      </c>
      <c r="R119">
        <v>269.67132600000002</v>
      </c>
      <c r="S119">
        <v>284.09588600000001</v>
      </c>
      <c r="T119">
        <v>313.66015599999997</v>
      </c>
      <c r="U119">
        <v>321.21826199999998</v>
      </c>
      <c r="V119">
        <v>328.60351600000001</v>
      </c>
      <c r="W119">
        <v>337.46630900000002</v>
      </c>
      <c r="X119">
        <v>346.10791</v>
      </c>
      <c r="Y119">
        <v>354.48046900000003</v>
      </c>
      <c r="Z119">
        <v>367.95263699999998</v>
      </c>
      <c r="AA119">
        <v>402.02539100000001</v>
      </c>
      <c r="AB119">
        <v>407.52685500000001</v>
      </c>
      <c r="AC119">
        <v>413.90185500000001</v>
      </c>
      <c r="AD119">
        <v>421.381348</v>
      </c>
      <c r="AE119">
        <v>430.34814499999999</v>
      </c>
      <c r="AF119">
        <v>440.97363300000001</v>
      </c>
      <c r="AG119">
        <v>453.27734400000003</v>
      </c>
      <c r="AH119">
        <v>467.75048800000002</v>
      </c>
      <c r="AI119">
        <v>484.39794899999998</v>
      </c>
      <c r="AJ119">
        <v>502.89453099999997</v>
      </c>
      <c r="AK119" t="s">
        <v>549</v>
      </c>
      <c r="AL119" s="25"/>
      <c r="AM119" s="26"/>
    </row>
    <row r="120" spans="2:39" ht="15" customHeight="1">
      <c r="B120" t="s">
        <v>4080</v>
      </c>
      <c r="C120" t="s">
        <v>4984</v>
      </c>
      <c r="D120" t="s">
        <v>2433</v>
      </c>
      <c r="E120" t="s">
        <v>333</v>
      </c>
      <c r="G120">
        <v>0</v>
      </c>
      <c r="H120">
        <v>0</v>
      </c>
      <c r="I120">
        <v>127.342552</v>
      </c>
      <c r="J120">
        <v>0</v>
      </c>
      <c r="K120">
        <v>0</v>
      </c>
      <c r="L120">
        <v>0</v>
      </c>
      <c r="M120">
        <v>21.023781</v>
      </c>
      <c r="N120">
        <v>30.238078999999999</v>
      </c>
      <c r="O120">
        <v>45.077007000000002</v>
      </c>
      <c r="P120">
        <v>49.187542000000001</v>
      </c>
      <c r="Q120">
        <v>53.319316999999998</v>
      </c>
      <c r="R120">
        <v>57.339396999999998</v>
      </c>
      <c r="S120">
        <v>61.260052000000002</v>
      </c>
      <c r="T120">
        <v>75.897705000000002</v>
      </c>
      <c r="U120">
        <v>77.324341000000004</v>
      </c>
      <c r="V120">
        <v>78.755249000000006</v>
      </c>
      <c r="W120">
        <v>80.554687999999999</v>
      </c>
      <c r="X120">
        <v>82.385620000000003</v>
      </c>
      <c r="Y120">
        <v>84.233643000000001</v>
      </c>
      <c r="Z120">
        <v>86.337280000000007</v>
      </c>
      <c r="AA120">
        <v>88.408569</v>
      </c>
      <c r="AB120">
        <v>109.458496</v>
      </c>
      <c r="AC120">
        <v>113.65683</v>
      </c>
      <c r="AD120">
        <v>113.023438</v>
      </c>
      <c r="AE120">
        <v>113.326942</v>
      </c>
      <c r="AF120">
        <v>113.95961</v>
      </c>
      <c r="AG120">
        <v>114.78641500000001</v>
      </c>
      <c r="AH120">
        <v>115.900581</v>
      </c>
      <c r="AI120">
        <v>117.31572</v>
      </c>
      <c r="AJ120">
        <v>118.97711200000001</v>
      </c>
      <c r="AK120" t="s">
        <v>549</v>
      </c>
      <c r="AL120" s="25"/>
      <c r="AM120" s="26"/>
    </row>
    <row r="121" spans="2:39" ht="15" customHeight="1">
      <c r="B121" t="s">
        <v>4083</v>
      </c>
      <c r="C121" t="s">
        <v>4985</v>
      </c>
      <c r="D121" t="s">
        <v>2433</v>
      </c>
      <c r="E121" t="s">
        <v>333</v>
      </c>
      <c r="G121">
        <v>0</v>
      </c>
      <c r="H121">
        <v>0</v>
      </c>
      <c r="I121">
        <v>0</v>
      </c>
      <c r="J121">
        <v>5.1242640000000002</v>
      </c>
      <c r="K121">
        <v>27.798190999999999</v>
      </c>
      <c r="L121">
        <v>10.619213</v>
      </c>
      <c r="M121">
        <v>14.979089</v>
      </c>
      <c r="N121">
        <v>32.874724999999998</v>
      </c>
      <c r="O121">
        <v>37.111679000000002</v>
      </c>
      <c r="P121">
        <v>40.883220999999999</v>
      </c>
      <c r="Q121">
        <v>44.725951999999999</v>
      </c>
      <c r="R121">
        <v>48.533504000000001</v>
      </c>
      <c r="S121">
        <v>60.566833000000003</v>
      </c>
      <c r="T121">
        <v>62.34375</v>
      </c>
      <c r="U121">
        <v>63.746765000000003</v>
      </c>
      <c r="V121">
        <v>65.051636000000002</v>
      </c>
      <c r="W121">
        <v>66.596558000000002</v>
      </c>
      <c r="X121">
        <v>67.957642000000007</v>
      </c>
      <c r="Y121">
        <v>69.106812000000005</v>
      </c>
      <c r="Z121">
        <v>77.378296000000006</v>
      </c>
      <c r="AA121">
        <v>84.444214000000002</v>
      </c>
      <c r="AB121">
        <v>84.284912000000006</v>
      </c>
      <c r="AC121">
        <v>84.044066999999998</v>
      </c>
      <c r="AD121">
        <v>83.872437000000005</v>
      </c>
      <c r="AE121">
        <v>83.880493000000001</v>
      </c>
      <c r="AF121">
        <v>84.088134999999994</v>
      </c>
      <c r="AG121">
        <v>84.498656999999994</v>
      </c>
      <c r="AH121">
        <v>85.213256999999999</v>
      </c>
      <c r="AI121">
        <v>86.210937999999999</v>
      </c>
      <c r="AJ121">
        <v>87.418212999999994</v>
      </c>
      <c r="AK121" t="s">
        <v>549</v>
      </c>
      <c r="AL121" s="25"/>
      <c r="AM121" s="26"/>
    </row>
    <row r="122" spans="2:39" ht="15" customHeight="1">
      <c r="B122" t="s">
        <v>3953</v>
      </c>
      <c r="C122" t="s">
        <v>4270</v>
      </c>
      <c r="D122" t="s">
        <v>2433</v>
      </c>
      <c r="E122" t="s">
        <v>333</v>
      </c>
      <c r="G122">
        <v>0</v>
      </c>
      <c r="H122">
        <v>0</v>
      </c>
      <c r="I122">
        <v>56.669510000000002</v>
      </c>
      <c r="J122">
        <v>37.471088000000002</v>
      </c>
      <c r="K122">
        <v>43.557560000000002</v>
      </c>
      <c r="L122">
        <v>44.503295999999999</v>
      </c>
      <c r="M122">
        <v>72.808311000000003</v>
      </c>
      <c r="N122">
        <v>84.820007000000004</v>
      </c>
      <c r="O122">
        <v>90.070235999999994</v>
      </c>
      <c r="P122">
        <v>92.176970999999995</v>
      </c>
      <c r="Q122">
        <v>94.572677999999996</v>
      </c>
      <c r="R122">
        <v>97.417586999999997</v>
      </c>
      <c r="S122">
        <v>100.320312</v>
      </c>
      <c r="T122">
        <v>103.08107</v>
      </c>
      <c r="U122">
        <v>105.67130299999999</v>
      </c>
      <c r="V122">
        <v>109.04439499999999</v>
      </c>
      <c r="W122">
        <v>112.1054</v>
      </c>
      <c r="X122">
        <v>118.504662</v>
      </c>
      <c r="Y122">
        <v>121.540161</v>
      </c>
      <c r="Z122">
        <v>124.700394</v>
      </c>
      <c r="AA122">
        <v>128.62368799999999</v>
      </c>
      <c r="AB122">
        <v>132.40486100000001</v>
      </c>
      <c r="AC122">
        <v>136.71447800000001</v>
      </c>
      <c r="AD122">
        <v>141.45953399999999</v>
      </c>
      <c r="AE122">
        <v>146.47183200000001</v>
      </c>
      <c r="AF122">
        <v>152.38009600000001</v>
      </c>
      <c r="AG122">
        <v>158.54830899999999</v>
      </c>
      <c r="AH122">
        <v>169.47439600000001</v>
      </c>
      <c r="AI122">
        <v>176.05462600000001</v>
      </c>
      <c r="AJ122">
        <v>183.35507200000001</v>
      </c>
      <c r="AK122" t="s">
        <v>549</v>
      </c>
      <c r="AL122" s="25"/>
      <c r="AM122" s="26"/>
    </row>
    <row r="123" spans="2:39" ht="15" customHeight="1">
      <c r="B123" t="s">
        <v>4077</v>
      </c>
      <c r="C123" t="s">
        <v>4986</v>
      </c>
      <c r="D123" t="s">
        <v>2433</v>
      </c>
      <c r="E123" t="s">
        <v>333</v>
      </c>
      <c r="G123">
        <v>0</v>
      </c>
      <c r="H123">
        <v>0</v>
      </c>
      <c r="I123">
        <v>40.306548999999997</v>
      </c>
      <c r="J123">
        <v>32.350479</v>
      </c>
      <c r="K123">
        <v>30.349741000000002</v>
      </c>
      <c r="L123">
        <v>28.719753000000001</v>
      </c>
      <c r="M123">
        <v>39.418579000000001</v>
      </c>
      <c r="N123">
        <v>46.519775000000003</v>
      </c>
      <c r="O123">
        <v>49.927703999999999</v>
      </c>
      <c r="P123">
        <v>50.177700000000002</v>
      </c>
      <c r="Q123">
        <v>50.630234000000002</v>
      </c>
      <c r="R123">
        <v>51.382655999999997</v>
      </c>
      <c r="S123">
        <v>52.247616000000001</v>
      </c>
      <c r="T123">
        <v>53.135494000000001</v>
      </c>
      <c r="U123">
        <v>53.99192</v>
      </c>
      <c r="V123">
        <v>55.335594</v>
      </c>
      <c r="W123">
        <v>56.643044000000003</v>
      </c>
      <c r="X123">
        <v>58.164817999999997</v>
      </c>
      <c r="Y123">
        <v>59.893065999999997</v>
      </c>
      <c r="Z123">
        <v>61.794277000000001</v>
      </c>
      <c r="AA123">
        <v>64.128487000000007</v>
      </c>
      <c r="AB123">
        <v>66.410843</v>
      </c>
      <c r="AC123">
        <v>69.047295000000005</v>
      </c>
      <c r="AD123">
        <v>72.002289000000005</v>
      </c>
      <c r="AE123">
        <v>75.173241000000004</v>
      </c>
      <c r="AF123">
        <v>78.856880000000004</v>
      </c>
      <c r="AG123">
        <v>82.716644000000002</v>
      </c>
      <c r="AH123">
        <v>87.047852000000006</v>
      </c>
      <c r="AI123">
        <v>91.724029999999999</v>
      </c>
      <c r="AJ123">
        <v>96.761741999999998</v>
      </c>
      <c r="AK123" t="s">
        <v>549</v>
      </c>
      <c r="AL123" s="25"/>
      <c r="AM123" s="26"/>
    </row>
    <row r="124" spans="2:39" ht="15" customHeight="1">
      <c r="B124" t="s">
        <v>4080</v>
      </c>
      <c r="C124" t="s">
        <v>4987</v>
      </c>
      <c r="D124" t="s">
        <v>2433</v>
      </c>
      <c r="E124" t="s">
        <v>333</v>
      </c>
      <c r="G124">
        <v>0</v>
      </c>
      <c r="H124">
        <v>0</v>
      </c>
      <c r="I124">
        <v>16.362960999999999</v>
      </c>
      <c r="J124">
        <v>0</v>
      </c>
      <c r="K124">
        <v>0</v>
      </c>
      <c r="L124">
        <v>0</v>
      </c>
      <c r="M124">
        <v>4.736758</v>
      </c>
      <c r="N124">
        <v>5.2091089999999998</v>
      </c>
      <c r="O124">
        <v>5.930682</v>
      </c>
      <c r="P124">
        <v>6.7345600000000001</v>
      </c>
      <c r="Q124">
        <v>7.614382</v>
      </c>
      <c r="R124">
        <v>8.5717949999999998</v>
      </c>
      <c r="S124">
        <v>9.5365310000000001</v>
      </c>
      <c r="T124">
        <v>10.463457</v>
      </c>
      <c r="U124">
        <v>11.344697999999999</v>
      </c>
      <c r="V124">
        <v>12.283388</v>
      </c>
      <c r="W124">
        <v>13.119218999999999</v>
      </c>
      <c r="X124">
        <v>17.008300999999999</v>
      </c>
      <c r="Y124">
        <v>17.272521999999999</v>
      </c>
      <c r="Z124">
        <v>17.530380000000001</v>
      </c>
      <c r="AA124">
        <v>17.875762999999999</v>
      </c>
      <c r="AB124">
        <v>18.192565999999999</v>
      </c>
      <c r="AC124">
        <v>18.542862</v>
      </c>
      <c r="AD124">
        <v>18.901398</v>
      </c>
      <c r="AE124">
        <v>19.243895999999999</v>
      </c>
      <c r="AF124">
        <v>19.652495999999999</v>
      </c>
      <c r="AG124">
        <v>20.147766000000001</v>
      </c>
      <c r="AH124">
        <v>24.738312000000001</v>
      </c>
      <c r="AI124">
        <v>24.481598000000002</v>
      </c>
      <c r="AJ124">
        <v>24.404796999999999</v>
      </c>
      <c r="AK124" t="s">
        <v>549</v>
      </c>
      <c r="AL124" s="25"/>
      <c r="AM124" s="26"/>
    </row>
    <row r="125" spans="2:39" ht="15" customHeight="1">
      <c r="B125" t="s">
        <v>4083</v>
      </c>
      <c r="C125" t="s">
        <v>4273</v>
      </c>
      <c r="D125" t="s">
        <v>2433</v>
      </c>
      <c r="E125" t="s">
        <v>333</v>
      </c>
      <c r="G125">
        <v>0</v>
      </c>
      <c r="H125">
        <v>0</v>
      </c>
      <c r="I125">
        <v>0</v>
      </c>
      <c r="J125">
        <v>5.1206079999999998</v>
      </c>
      <c r="K125">
        <v>13.20782</v>
      </c>
      <c r="L125">
        <v>15.783542000000001</v>
      </c>
      <c r="M125">
        <v>28.652972999999999</v>
      </c>
      <c r="N125">
        <v>33.091124999999998</v>
      </c>
      <c r="O125">
        <v>34.211852999999998</v>
      </c>
      <c r="P125">
        <v>35.264709000000003</v>
      </c>
      <c r="Q125">
        <v>36.328063999999998</v>
      </c>
      <c r="R125">
        <v>37.463135000000001</v>
      </c>
      <c r="S125">
        <v>38.536163000000002</v>
      </c>
      <c r="T125">
        <v>39.482117000000002</v>
      </c>
      <c r="U125">
        <v>40.334685999999998</v>
      </c>
      <c r="V125">
        <v>41.425415000000001</v>
      </c>
      <c r="W125">
        <v>42.343139999999998</v>
      </c>
      <c r="X125">
        <v>43.331543000000003</v>
      </c>
      <c r="Y125">
        <v>44.374572999999998</v>
      </c>
      <c r="Z125">
        <v>45.375731999999999</v>
      </c>
      <c r="AA125">
        <v>46.619446000000003</v>
      </c>
      <c r="AB125">
        <v>47.801453000000002</v>
      </c>
      <c r="AC125">
        <v>49.124329000000003</v>
      </c>
      <c r="AD125">
        <v>50.555847</v>
      </c>
      <c r="AE125">
        <v>52.054687999999999</v>
      </c>
      <c r="AF125">
        <v>53.870728</v>
      </c>
      <c r="AG125">
        <v>55.683898999999997</v>
      </c>
      <c r="AH125">
        <v>57.688231999999999</v>
      </c>
      <c r="AI125">
        <v>59.848998999999999</v>
      </c>
      <c r="AJ125">
        <v>62.188538000000001</v>
      </c>
      <c r="AK125" t="s">
        <v>549</v>
      </c>
      <c r="AL125" s="25"/>
      <c r="AM125" s="26"/>
    </row>
    <row r="126" spans="2:39" ht="15" customHeight="1">
      <c r="B126" t="s">
        <v>4853</v>
      </c>
      <c r="C126" t="s">
        <v>4988</v>
      </c>
      <c r="D126" t="s">
        <v>2433</v>
      </c>
      <c r="E126" t="s">
        <v>333</v>
      </c>
      <c r="G126">
        <v>0</v>
      </c>
      <c r="H126">
        <v>0</v>
      </c>
      <c r="I126">
        <v>115.426598</v>
      </c>
      <c r="J126">
        <v>41.947009999999999</v>
      </c>
      <c r="K126">
        <v>47.125084000000001</v>
      </c>
      <c r="L126">
        <v>38.117705999999998</v>
      </c>
      <c r="M126">
        <v>67.991485999999995</v>
      </c>
      <c r="N126">
        <v>96.846030999999996</v>
      </c>
      <c r="O126">
        <v>102.435974</v>
      </c>
      <c r="P126">
        <v>108.011292</v>
      </c>
      <c r="Q126">
        <v>112.861465</v>
      </c>
      <c r="R126">
        <v>119.648026</v>
      </c>
      <c r="S126">
        <v>127.09201</v>
      </c>
      <c r="T126">
        <v>135.04875200000001</v>
      </c>
      <c r="U126">
        <v>143.84571800000001</v>
      </c>
      <c r="V126">
        <v>152.63088999999999</v>
      </c>
      <c r="W126">
        <v>161.906387</v>
      </c>
      <c r="X126">
        <v>171.171494</v>
      </c>
      <c r="Y126">
        <v>180.32472200000001</v>
      </c>
      <c r="Z126">
        <v>189.25633199999999</v>
      </c>
      <c r="AA126">
        <v>203.44070400000001</v>
      </c>
      <c r="AB126">
        <v>209.50415000000001</v>
      </c>
      <c r="AC126">
        <v>215.64260899999999</v>
      </c>
      <c r="AD126">
        <v>221.91261299999999</v>
      </c>
      <c r="AE126">
        <v>228.406631</v>
      </c>
      <c r="AF126">
        <v>244.924744</v>
      </c>
      <c r="AG126">
        <v>255.999222</v>
      </c>
      <c r="AH126">
        <v>261.33923299999998</v>
      </c>
      <c r="AI126">
        <v>267.67520100000002</v>
      </c>
      <c r="AJ126">
        <v>275.05304000000001</v>
      </c>
      <c r="AK126" t="s">
        <v>549</v>
      </c>
      <c r="AL126" s="25"/>
      <c r="AM126" s="26"/>
    </row>
    <row r="127" spans="2:39" ht="15" customHeight="1">
      <c r="B127" t="s">
        <v>4077</v>
      </c>
      <c r="C127" t="s">
        <v>4989</v>
      </c>
      <c r="D127" t="s">
        <v>2433</v>
      </c>
      <c r="E127" t="s">
        <v>333</v>
      </c>
      <c r="G127">
        <v>0</v>
      </c>
      <c r="H127">
        <v>0</v>
      </c>
      <c r="I127">
        <v>32.940520999999997</v>
      </c>
      <c r="J127">
        <v>40.970402</v>
      </c>
      <c r="K127">
        <v>39.429993000000003</v>
      </c>
      <c r="L127">
        <v>30.231021999999999</v>
      </c>
      <c r="M127">
        <v>56.583678999999997</v>
      </c>
      <c r="N127">
        <v>58.839661</v>
      </c>
      <c r="O127">
        <v>61.001587000000001</v>
      </c>
      <c r="P127">
        <v>63.083435000000001</v>
      </c>
      <c r="Q127">
        <v>64.746764999999996</v>
      </c>
      <c r="R127">
        <v>67.088195999999996</v>
      </c>
      <c r="S127">
        <v>69.668457000000004</v>
      </c>
      <c r="T127">
        <v>72.4375</v>
      </c>
      <c r="U127">
        <v>75.356200999999999</v>
      </c>
      <c r="V127">
        <v>78.172973999999996</v>
      </c>
      <c r="W127">
        <v>81.315551999999997</v>
      </c>
      <c r="X127">
        <v>84.592772999999994</v>
      </c>
      <c r="Y127">
        <v>88.001098999999996</v>
      </c>
      <c r="Z127">
        <v>91.505981000000006</v>
      </c>
      <c r="AA127">
        <v>94.761841000000004</v>
      </c>
      <c r="AB127">
        <v>98.513672</v>
      </c>
      <c r="AC127">
        <v>102.453003</v>
      </c>
      <c r="AD127">
        <v>106.596802</v>
      </c>
      <c r="AE127">
        <v>110.993042</v>
      </c>
      <c r="AF127">
        <v>114.989014</v>
      </c>
      <c r="AG127">
        <v>119.89587400000001</v>
      </c>
      <c r="AH127">
        <v>125.173462</v>
      </c>
      <c r="AI127">
        <v>130.83972199999999</v>
      </c>
      <c r="AJ127">
        <v>136.937378</v>
      </c>
      <c r="AK127" t="s">
        <v>549</v>
      </c>
      <c r="AL127" s="25"/>
      <c r="AM127" s="26"/>
    </row>
    <row r="128" spans="2:39" ht="15" customHeight="1">
      <c r="B128" t="s">
        <v>4080</v>
      </c>
      <c r="C128" t="s">
        <v>4990</v>
      </c>
      <c r="D128" t="s">
        <v>2433</v>
      </c>
      <c r="E128" t="s">
        <v>333</v>
      </c>
      <c r="G128">
        <v>0</v>
      </c>
      <c r="H128">
        <v>0</v>
      </c>
      <c r="I128">
        <v>82.486075999999997</v>
      </c>
      <c r="J128">
        <v>0</v>
      </c>
      <c r="K128">
        <v>0</v>
      </c>
      <c r="L128">
        <v>5.9060759999999997</v>
      </c>
      <c r="M128">
        <v>6.032419</v>
      </c>
      <c r="N128">
        <v>27.743845</v>
      </c>
      <c r="O128">
        <v>30.876719999999999</v>
      </c>
      <c r="P128">
        <v>34.198436999999998</v>
      </c>
      <c r="Q128">
        <v>37.282725999999997</v>
      </c>
      <c r="R128">
        <v>41.605784999999997</v>
      </c>
      <c r="S128">
        <v>46.323376000000003</v>
      </c>
      <c r="T128">
        <v>51.353405000000002</v>
      </c>
      <c r="U128">
        <v>57.071381000000002</v>
      </c>
      <c r="V128">
        <v>62.9221</v>
      </c>
      <c r="W128">
        <v>68.898696999999999</v>
      </c>
      <c r="X128">
        <v>74.719711000000004</v>
      </c>
      <c r="Y128">
        <v>80.285529999999994</v>
      </c>
      <c r="Z128">
        <v>85.530495000000002</v>
      </c>
      <c r="AA128">
        <v>96.310424999999995</v>
      </c>
      <c r="AB128">
        <v>98.418944999999994</v>
      </c>
      <c r="AC128">
        <v>100.39196800000001</v>
      </c>
      <c r="AD128">
        <v>102.26965300000001</v>
      </c>
      <c r="AE128">
        <v>104.093506</v>
      </c>
      <c r="AF128">
        <v>116.365967</v>
      </c>
      <c r="AG128">
        <v>122.214355</v>
      </c>
      <c r="AH128">
        <v>121.921631</v>
      </c>
      <c r="AI128">
        <v>122.204224</v>
      </c>
      <c r="AJ128">
        <v>123.062866</v>
      </c>
      <c r="AK128" t="s">
        <v>549</v>
      </c>
      <c r="AL128" s="25"/>
      <c r="AM128" s="26"/>
    </row>
    <row r="129" spans="2:39" ht="15" customHeight="1">
      <c r="B129" t="s">
        <v>4083</v>
      </c>
      <c r="C129" t="s">
        <v>4991</v>
      </c>
      <c r="D129" t="s">
        <v>2433</v>
      </c>
      <c r="E129" t="s">
        <v>333</v>
      </c>
      <c r="G129">
        <v>0</v>
      </c>
      <c r="H129">
        <v>0</v>
      </c>
      <c r="I129">
        <v>0</v>
      </c>
      <c r="J129">
        <v>0.97660800000000003</v>
      </c>
      <c r="K129">
        <v>7.6950909999999997</v>
      </c>
      <c r="L129">
        <v>1.9806079999999999</v>
      </c>
      <c r="M129">
        <v>5.3753869999999999</v>
      </c>
      <c r="N129">
        <v>10.262527</v>
      </c>
      <c r="O129">
        <v>10.557663</v>
      </c>
      <c r="P129">
        <v>10.729416000000001</v>
      </c>
      <c r="Q129">
        <v>10.83197</v>
      </c>
      <c r="R129">
        <v>10.954041</v>
      </c>
      <c r="S129">
        <v>11.100174000000001</v>
      </c>
      <c r="T129">
        <v>11.257842999999999</v>
      </c>
      <c r="U129">
        <v>11.418137</v>
      </c>
      <c r="V129">
        <v>11.535812</v>
      </c>
      <c r="W129">
        <v>11.692138999999999</v>
      </c>
      <c r="X129">
        <v>11.859009</v>
      </c>
      <c r="Y129">
        <v>12.038100999999999</v>
      </c>
      <c r="Z129">
        <v>12.219863999999999</v>
      </c>
      <c r="AA129">
        <v>12.368439</v>
      </c>
      <c r="AB129">
        <v>12.571533000000001</v>
      </c>
      <c r="AC129">
        <v>12.797637999999999</v>
      </c>
      <c r="AD129">
        <v>13.046158</v>
      </c>
      <c r="AE129">
        <v>13.320084</v>
      </c>
      <c r="AF129">
        <v>13.569763</v>
      </c>
      <c r="AG129">
        <v>13.888992</v>
      </c>
      <c r="AH129">
        <v>14.244125</v>
      </c>
      <c r="AI129">
        <v>14.631256</v>
      </c>
      <c r="AJ129">
        <v>15.052795</v>
      </c>
      <c r="AK129" t="s">
        <v>549</v>
      </c>
      <c r="AL129" s="25"/>
      <c r="AM129" s="26"/>
    </row>
    <row r="130" spans="2:39" ht="15" customHeight="1">
      <c r="B130" t="s">
        <v>4856</v>
      </c>
      <c r="C130" t="s">
        <v>4992</v>
      </c>
      <c r="D130" t="s">
        <v>2433</v>
      </c>
      <c r="E130" t="s">
        <v>333</v>
      </c>
      <c r="G130">
        <v>92.633178999999998</v>
      </c>
      <c r="H130">
        <v>0</v>
      </c>
      <c r="I130">
        <v>143.05595400000001</v>
      </c>
      <c r="J130">
        <v>4.3904230000000002</v>
      </c>
      <c r="K130">
        <v>19.775538999999998</v>
      </c>
      <c r="L130">
        <v>10.59379</v>
      </c>
      <c r="M130">
        <v>27.343346</v>
      </c>
      <c r="N130">
        <v>28.084761</v>
      </c>
      <c r="O130">
        <v>39.258232</v>
      </c>
      <c r="P130">
        <v>45.927891000000002</v>
      </c>
      <c r="Q130">
        <v>52.710113999999997</v>
      </c>
      <c r="R130">
        <v>63.697754000000003</v>
      </c>
      <c r="S130">
        <v>75.700142</v>
      </c>
      <c r="T130">
        <v>79.366919999999993</v>
      </c>
      <c r="U130">
        <v>82.883492000000004</v>
      </c>
      <c r="V130">
        <v>97.115036000000003</v>
      </c>
      <c r="W130">
        <v>98.122757000000007</v>
      </c>
      <c r="X130">
        <v>99.166015999999999</v>
      </c>
      <c r="Y130">
        <v>100.295456</v>
      </c>
      <c r="Z130">
        <v>101.518051</v>
      </c>
      <c r="AA130">
        <v>101.95813800000001</v>
      </c>
      <c r="AB130">
        <v>103.36534899999999</v>
      </c>
      <c r="AC130">
        <v>104.906235</v>
      </c>
      <c r="AD130">
        <v>106.524147</v>
      </c>
      <c r="AE130">
        <v>108.29641700000001</v>
      </c>
      <c r="AF130">
        <v>109.170776</v>
      </c>
      <c r="AG130">
        <v>111.08833300000001</v>
      </c>
      <c r="AH130">
        <v>113.25724</v>
      </c>
      <c r="AI130">
        <v>115.537659</v>
      </c>
      <c r="AJ130">
        <v>119.349777</v>
      </c>
      <c r="AK130" s="91">
        <v>8.9999999999999993E-3</v>
      </c>
      <c r="AL130" s="25"/>
      <c r="AM130" s="26"/>
    </row>
    <row r="131" spans="2:39" ht="15" customHeight="1">
      <c r="B131" t="s">
        <v>4077</v>
      </c>
      <c r="C131" t="s">
        <v>4993</v>
      </c>
      <c r="D131" t="s">
        <v>2433</v>
      </c>
      <c r="E131" t="s">
        <v>333</v>
      </c>
      <c r="G131">
        <v>92.633178999999998</v>
      </c>
      <c r="H131">
        <v>0</v>
      </c>
      <c r="I131">
        <v>140.176254</v>
      </c>
      <c r="J131">
        <v>0</v>
      </c>
      <c r="K131">
        <v>14.438255</v>
      </c>
      <c r="L131">
        <v>10.59379</v>
      </c>
      <c r="M131">
        <v>17.913976999999999</v>
      </c>
      <c r="N131">
        <v>21.928073999999999</v>
      </c>
      <c r="O131">
        <v>26.023720000000001</v>
      </c>
      <c r="P131">
        <v>30.154053000000001</v>
      </c>
      <c r="Q131">
        <v>34.515255000000003</v>
      </c>
      <c r="R131">
        <v>38.688805000000002</v>
      </c>
      <c r="S131">
        <v>42.600470999999999</v>
      </c>
      <c r="T131">
        <v>46.314728000000002</v>
      </c>
      <c r="U131">
        <v>49.834110000000003</v>
      </c>
      <c r="V131">
        <v>64.259155000000007</v>
      </c>
      <c r="W131">
        <v>65.099731000000006</v>
      </c>
      <c r="X131">
        <v>65.922852000000006</v>
      </c>
      <c r="Y131">
        <v>66.829650999999998</v>
      </c>
      <c r="Z131">
        <v>67.823547000000005</v>
      </c>
      <c r="AA131">
        <v>68.403198000000003</v>
      </c>
      <c r="AB131">
        <v>69.599853999999993</v>
      </c>
      <c r="AC131">
        <v>70.928223000000003</v>
      </c>
      <c r="AD131">
        <v>72.360839999999996</v>
      </c>
      <c r="AE131">
        <v>73.912475999999998</v>
      </c>
      <c r="AF131">
        <v>74.962890999999999</v>
      </c>
      <c r="AG131">
        <v>76.715575999999999</v>
      </c>
      <c r="AH131">
        <v>78.621337999999994</v>
      </c>
      <c r="AI131">
        <v>80.607910000000004</v>
      </c>
      <c r="AJ131">
        <v>84.185303000000005</v>
      </c>
      <c r="AK131" s="91">
        <v>-3.0000000000000001E-3</v>
      </c>
      <c r="AL131" s="25"/>
      <c r="AM131" s="26"/>
    </row>
    <row r="132" spans="2:39" ht="15" customHeight="1">
      <c r="B132" t="s">
        <v>4080</v>
      </c>
      <c r="C132" t="s">
        <v>4994</v>
      </c>
      <c r="D132" t="s">
        <v>2433</v>
      </c>
      <c r="E132" t="s">
        <v>333</v>
      </c>
      <c r="G132">
        <v>0</v>
      </c>
      <c r="H132">
        <v>0</v>
      </c>
      <c r="I132">
        <v>2.879696</v>
      </c>
      <c r="J132">
        <v>4.3904230000000002</v>
      </c>
      <c r="K132">
        <v>0</v>
      </c>
      <c r="L132">
        <v>0</v>
      </c>
      <c r="M132">
        <v>4.699249</v>
      </c>
      <c r="N132">
        <v>3.5923790000000002</v>
      </c>
      <c r="O132">
        <v>7.6992779999999996</v>
      </c>
      <c r="P132">
        <v>8.9082159999999995</v>
      </c>
      <c r="Q132">
        <v>10.059227999999999</v>
      </c>
      <c r="R132">
        <v>11.081734000000001</v>
      </c>
      <c r="S132">
        <v>18.586272999999998</v>
      </c>
      <c r="T132">
        <v>18.081827000000001</v>
      </c>
      <c r="U132">
        <v>17.652653000000001</v>
      </c>
      <c r="V132">
        <v>17.220109999999998</v>
      </c>
      <c r="W132">
        <v>17.050702999999999</v>
      </c>
      <c r="X132">
        <v>16.954006</v>
      </c>
      <c r="Y132">
        <v>16.886524000000001</v>
      </c>
      <c r="Z132">
        <v>16.860759999999999</v>
      </c>
      <c r="AA132">
        <v>16.651436</v>
      </c>
      <c r="AB132">
        <v>16.670435000000001</v>
      </c>
      <c r="AC132">
        <v>16.711497999999999</v>
      </c>
      <c r="AD132">
        <v>16.753026999999999</v>
      </c>
      <c r="AE132">
        <v>16.849972000000001</v>
      </c>
      <c r="AF132">
        <v>16.734407000000001</v>
      </c>
      <c r="AG132">
        <v>16.804521999999999</v>
      </c>
      <c r="AH132">
        <v>16.966162000000001</v>
      </c>
      <c r="AI132">
        <v>17.166108999999999</v>
      </c>
      <c r="AJ132">
        <v>17.367321</v>
      </c>
      <c r="AK132" t="s">
        <v>549</v>
      </c>
      <c r="AL132" s="25"/>
      <c r="AM132" s="26"/>
    </row>
    <row r="133" spans="2:39" ht="15" customHeight="1">
      <c r="B133" t="s">
        <v>4083</v>
      </c>
      <c r="C133" t="s">
        <v>4995</v>
      </c>
      <c r="D133" t="s">
        <v>2433</v>
      </c>
      <c r="E133" t="s">
        <v>333</v>
      </c>
      <c r="G133">
        <v>0</v>
      </c>
      <c r="H133">
        <v>0</v>
      </c>
      <c r="I133">
        <v>0</v>
      </c>
      <c r="J133">
        <v>0</v>
      </c>
      <c r="K133">
        <v>5.3372840000000004</v>
      </c>
      <c r="L133">
        <v>0</v>
      </c>
      <c r="M133">
        <v>4.7301209999999996</v>
      </c>
      <c r="N133">
        <v>2.564308</v>
      </c>
      <c r="O133">
        <v>5.5352309999999996</v>
      </c>
      <c r="P133">
        <v>6.8656230000000003</v>
      </c>
      <c r="Q133">
        <v>8.1356319999999993</v>
      </c>
      <c r="R133">
        <v>13.927216</v>
      </c>
      <c r="S133">
        <v>14.513396999999999</v>
      </c>
      <c r="T133">
        <v>14.970367</v>
      </c>
      <c r="U133">
        <v>15.396729000000001</v>
      </c>
      <c r="V133">
        <v>15.635773</v>
      </c>
      <c r="W133">
        <v>15.972321000000001</v>
      </c>
      <c r="X133">
        <v>16.289154</v>
      </c>
      <c r="Y133">
        <v>16.579284999999999</v>
      </c>
      <c r="Z133">
        <v>16.833739999999999</v>
      </c>
      <c r="AA133">
        <v>16.903503000000001</v>
      </c>
      <c r="AB133">
        <v>17.095061999999999</v>
      </c>
      <c r="AC133">
        <v>17.26651</v>
      </c>
      <c r="AD133">
        <v>17.410278000000002</v>
      </c>
      <c r="AE133">
        <v>17.533965999999999</v>
      </c>
      <c r="AF133">
        <v>17.473479999999999</v>
      </c>
      <c r="AG133">
        <v>17.568237</v>
      </c>
      <c r="AH133">
        <v>17.669739</v>
      </c>
      <c r="AI133">
        <v>17.763641</v>
      </c>
      <c r="AJ133">
        <v>17.797149999999998</v>
      </c>
      <c r="AK133" t="s">
        <v>549</v>
      </c>
      <c r="AL133" s="25"/>
      <c r="AM133" s="26"/>
    </row>
    <row r="134" spans="2:39" ht="15" customHeight="1">
      <c r="B134" t="s">
        <v>3941</v>
      </c>
      <c r="C134" t="s">
        <v>4254</v>
      </c>
      <c r="D134" t="s">
        <v>2433</v>
      </c>
      <c r="E134" t="s">
        <v>333</v>
      </c>
      <c r="G134">
        <v>277.67211900000001</v>
      </c>
      <c r="H134">
        <v>0</v>
      </c>
      <c r="I134">
        <v>250.45843500000001</v>
      </c>
      <c r="J134">
        <v>32.324593</v>
      </c>
      <c r="K134">
        <v>169.630112</v>
      </c>
      <c r="L134">
        <v>152.51554899999999</v>
      </c>
      <c r="M134">
        <v>259.276794</v>
      </c>
      <c r="N134">
        <v>230.568161</v>
      </c>
      <c r="O134">
        <v>245.45195000000001</v>
      </c>
      <c r="P134">
        <v>261.92245500000001</v>
      </c>
      <c r="Q134">
        <v>281.04553199999998</v>
      </c>
      <c r="R134">
        <v>299.71713299999999</v>
      </c>
      <c r="S134">
        <v>318.62152099999997</v>
      </c>
      <c r="T134">
        <v>339.24078400000002</v>
      </c>
      <c r="U134">
        <v>362.033142</v>
      </c>
      <c r="V134">
        <v>384.71224999999998</v>
      </c>
      <c r="W134">
        <v>405.89959700000003</v>
      </c>
      <c r="X134">
        <v>426.966003</v>
      </c>
      <c r="Y134">
        <v>448.86889600000001</v>
      </c>
      <c r="Z134">
        <v>472.02929699999999</v>
      </c>
      <c r="AA134">
        <v>496.631531</v>
      </c>
      <c r="AB134">
        <v>519.66039999999998</v>
      </c>
      <c r="AC134">
        <v>557.39709500000004</v>
      </c>
      <c r="AD134">
        <v>575.06079099999999</v>
      </c>
      <c r="AE134">
        <v>609.20263699999998</v>
      </c>
      <c r="AF134">
        <v>609.19549600000005</v>
      </c>
      <c r="AG134">
        <v>611.02514599999995</v>
      </c>
      <c r="AH134">
        <v>612.77136199999995</v>
      </c>
      <c r="AI134">
        <v>613.22363299999995</v>
      </c>
      <c r="AJ134">
        <v>612.34362799999997</v>
      </c>
      <c r="AK134" s="91">
        <v>2.8000000000000001E-2</v>
      </c>
      <c r="AL134" s="25"/>
      <c r="AM134" s="26"/>
    </row>
    <row r="135" spans="2:39" ht="15" customHeight="1">
      <c r="B135" t="s">
        <v>4077</v>
      </c>
      <c r="C135" t="s">
        <v>4996</v>
      </c>
      <c r="D135" t="s">
        <v>2433</v>
      </c>
      <c r="E135" t="s">
        <v>333</v>
      </c>
      <c r="G135">
        <v>277.67211900000001</v>
      </c>
      <c r="H135">
        <v>0</v>
      </c>
      <c r="I135">
        <v>144.07287600000001</v>
      </c>
      <c r="J135">
        <v>32.099257999999999</v>
      </c>
      <c r="K135">
        <v>147.42898600000001</v>
      </c>
      <c r="L135">
        <v>146.25853000000001</v>
      </c>
      <c r="M135">
        <v>191.53758199999999</v>
      </c>
      <c r="N135">
        <v>203.94497699999999</v>
      </c>
      <c r="O135">
        <v>216.976089</v>
      </c>
      <c r="P135">
        <v>231.21292099999999</v>
      </c>
      <c r="Q135">
        <v>246.91575599999999</v>
      </c>
      <c r="R135">
        <v>261.91769399999998</v>
      </c>
      <c r="S135">
        <v>276.81848100000002</v>
      </c>
      <c r="T135">
        <v>292.84771699999999</v>
      </c>
      <c r="U135">
        <v>310.38656600000002</v>
      </c>
      <c r="V135">
        <v>327.49331699999999</v>
      </c>
      <c r="W135">
        <v>343.03460699999999</v>
      </c>
      <c r="X135">
        <v>358.255585</v>
      </c>
      <c r="Y135">
        <v>374.080536</v>
      </c>
      <c r="Z135">
        <v>390.99234000000001</v>
      </c>
      <c r="AA135">
        <v>409.32281499999999</v>
      </c>
      <c r="AB135">
        <v>426.61157200000002</v>
      </c>
      <c r="AC135">
        <v>444.14013699999998</v>
      </c>
      <c r="AD135">
        <v>454.37792999999999</v>
      </c>
      <c r="AE135">
        <v>489.16894500000001</v>
      </c>
      <c r="AF135">
        <v>490.73681599999998</v>
      </c>
      <c r="AG135">
        <v>494.04101600000001</v>
      </c>
      <c r="AH135">
        <v>497.36279300000001</v>
      </c>
      <c r="AI135">
        <v>499.43457000000001</v>
      </c>
      <c r="AJ135">
        <v>500.30664100000001</v>
      </c>
      <c r="AK135" s="91">
        <v>2.1000000000000001E-2</v>
      </c>
      <c r="AL135" s="25"/>
      <c r="AM135" s="26"/>
    </row>
    <row r="136" spans="2:39" ht="15" customHeight="1">
      <c r="B136" t="s">
        <v>4080</v>
      </c>
      <c r="C136" t="s">
        <v>4997</v>
      </c>
      <c r="D136" t="s">
        <v>2433</v>
      </c>
      <c r="E136" t="s">
        <v>333</v>
      </c>
      <c r="G136">
        <v>0</v>
      </c>
      <c r="H136">
        <v>0</v>
      </c>
      <c r="I136">
        <v>106.38556699999999</v>
      </c>
      <c r="J136">
        <v>0</v>
      </c>
      <c r="K136">
        <v>15.530001</v>
      </c>
      <c r="L136">
        <v>0</v>
      </c>
      <c r="M136">
        <v>60.084170999999998</v>
      </c>
      <c r="N136">
        <v>18.590885</v>
      </c>
      <c r="O136">
        <v>20.063969</v>
      </c>
      <c r="P136">
        <v>21.87537</v>
      </c>
      <c r="Q136">
        <v>24.813934</v>
      </c>
      <c r="R136">
        <v>28.059771999999999</v>
      </c>
      <c r="S136">
        <v>31.658080999999999</v>
      </c>
      <c r="T136">
        <v>35.787616999999997</v>
      </c>
      <c r="U136">
        <v>40.498874999999998</v>
      </c>
      <c r="V136">
        <v>45.544967999999997</v>
      </c>
      <c r="W136">
        <v>50.734234000000001</v>
      </c>
      <c r="X136">
        <v>56.121997999999998</v>
      </c>
      <c r="Y136">
        <v>61.691284000000003</v>
      </c>
      <c r="Z136">
        <v>67.358840999999998</v>
      </c>
      <c r="AA136">
        <v>72.966498999999999</v>
      </c>
      <c r="AB136">
        <v>78.089752000000004</v>
      </c>
      <c r="AC136">
        <v>94.205382999999998</v>
      </c>
      <c r="AD136">
        <v>101.538246</v>
      </c>
      <c r="AE136">
        <v>101.017212</v>
      </c>
      <c r="AF136">
        <v>99.617064999999997</v>
      </c>
      <c r="AG136">
        <v>98.268921000000006</v>
      </c>
      <c r="AH136">
        <v>96.862328000000005</v>
      </c>
      <c r="AI136">
        <v>95.512100000000004</v>
      </c>
      <c r="AJ136">
        <v>94.125793000000002</v>
      </c>
      <c r="AK136" t="s">
        <v>549</v>
      </c>
      <c r="AL136" s="25"/>
      <c r="AM136" s="26"/>
    </row>
    <row r="137" spans="2:39" ht="15" customHeight="1">
      <c r="B137" t="s">
        <v>4083</v>
      </c>
      <c r="C137" t="s">
        <v>4257</v>
      </c>
      <c r="D137" t="s">
        <v>2433</v>
      </c>
      <c r="E137" t="s">
        <v>333</v>
      </c>
      <c r="G137">
        <v>0</v>
      </c>
      <c r="H137">
        <v>0</v>
      </c>
      <c r="I137">
        <v>0</v>
      </c>
      <c r="J137">
        <v>0.22533400000000001</v>
      </c>
      <c r="K137">
        <v>6.6711260000000001</v>
      </c>
      <c r="L137">
        <v>6.2570180000000004</v>
      </c>
      <c r="M137">
        <v>7.6550589999999996</v>
      </c>
      <c r="N137">
        <v>8.0323019999999996</v>
      </c>
      <c r="O137">
        <v>8.4118949999999995</v>
      </c>
      <c r="P137">
        <v>8.8341820000000002</v>
      </c>
      <c r="Q137">
        <v>9.3158709999999996</v>
      </c>
      <c r="R137">
        <v>9.7396689999999992</v>
      </c>
      <c r="S137">
        <v>10.144958000000001</v>
      </c>
      <c r="T137">
        <v>10.605453000000001</v>
      </c>
      <c r="U137">
        <v>11.147719</v>
      </c>
      <c r="V137">
        <v>11.67398</v>
      </c>
      <c r="W137">
        <v>12.130767000000001</v>
      </c>
      <c r="X137">
        <v>12.588424</v>
      </c>
      <c r="Y137">
        <v>13.097091000000001</v>
      </c>
      <c r="Z137">
        <v>13.678115</v>
      </c>
      <c r="AA137">
        <v>14.342238</v>
      </c>
      <c r="AB137">
        <v>14.95909</v>
      </c>
      <c r="AC137">
        <v>19.051544</v>
      </c>
      <c r="AD137">
        <v>19.144562000000001</v>
      </c>
      <c r="AE137">
        <v>19.016479</v>
      </c>
      <c r="AF137">
        <v>18.841614</v>
      </c>
      <c r="AG137">
        <v>18.715240000000001</v>
      </c>
      <c r="AH137">
        <v>18.546233999999998</v>
      </c>
      <c r="AI137">
        <v>18.276978</v>
      </c>
      <c r="AJ137">
        <v>17.911162999999998</v>
      </c>
      <c r="AK137" t="s">
        <v>549</v>
      </c>
      <c r="AL137" s="25"/>
      <c r="AM137" s="26"/>
    </row>
    <row r="138" spans="2:39" ht="15" customHeight="1">
      <c r="B138" t="s">
        <v>4860</v>
      </c>
      <c r="C138" t="s">
        <v>4998</v>
      </c>
      <c r="D138" t="s">
        <v>2433</v>
      </c>
      <c r="E138" t="s">
        <v>333</v>
      </c>
      <c r="G138">
        <v>3.2670840000000001</v>
      </c>
      <c r="H138">
        <v>0</v>
      </c>
      <c r="I138">
        <v>109.71494300000001</v>
      </c>
      <c r="J138">
        <v>20.661821</v>
      </c>
      <c r="K138">
        <v>9.6824910000000006</v>
      </c>
      <c r="L138">
        <v>0</v>
      </c>
      <c r="M138">
        <v>13.953403</v>
      </c>
      <c r="N138">
        <v>21.848134999999999</v>
      </c>
      <c r="O138">
        <v>18.533080999999999</v>
      </c>
      <c r="P138">
        <v>21.017634999999999</v>
      </c>
      <c r="Q138">
        <v>25.053982000000001</v>
      </c>
      <c r="R138">
        <v>29.959049</v>
      </c>
      <c r="S138">
        <v>27.106746999999999</v>
      </c>
      <c r="T138">
        <v>40.082465999999997</v>
      </c>
      <c r="U138">
        <v>43.550102000000003</v>
      </c>
      <c r="V138">
        <v>46.578079000000002</v>
      </c>
      <c r="W138">
        <v>52.021048999999998</v>
      </c>
      <c r="X138">
        <v>52.621161999999998</v>
      </c>
      <c r="Y138">
        <v>53.278525999999999</v>
      </c>
      <c r="Z138">
        <v>53.925125000000001</v>
      </c>
      <c r="AA138">
        <v>54.677826000000003</v>
      </c>
      <c r="AB138">
        <v>55.072432999999997</v>
      </c>
      <c r="AC138">
        <v>55.104080000000003</v>
      </c>
      <c r="AD138">
        <v>56.400588999999997</v>
      </c>
      <c r="AE138">
        <v>62.327224999999999</v>
      </c>
      <c r="AF138">
        <v>60.933928999999999</v>
      </c>
      <c r="AG138">
        <v>59.638514999999998</v>
      </c>
      <c r="AH138">
        <v>58.619171000000001</v>
      </c>
      <c r="AI138">
        <v>57.991669000000002</v>
      </c>
      <c r="AJ138">
        <v>57.531002000000001</v>
      </c>
      <c r="AK138" s="91">
        <v>0.104</v>
      </c>
      <c r="AL138" s="25"/>
      <c r="AM138" s="26"/>
    </row>
    <row r="139" spans="2:39" ht="15" customHeight="1">
      <c r="B139" t="s">
        <v>4077</v>
      </c>
      <c r="C139" t="s">
        <v>4999</v>
      </c>
      <c r="D139" t="s">
        <v>2433</v>
      </c>
      <c r="E139" t="s">
        <v>333</v>
      </c>
      <c r="G139">
        <v>0</v>
      </c>
      <c r="H139">
        <v>0</v>
      </c>
      <c r="I139">
        <v>38.090415999999998</v>
      </c>
      <c r="J139">
        <v>20.661821</v>
      </c>
      <c r="K139">
        <v>9.6824910000000006</v>
      </c>
      <c r="L139">
        <v>0</v>
      </c>
      <c r="M139">
        <v>13.795126</v>
      </c>
      <c r="N139">
        <v>14.644003</v>
      </c>
      <c r="O139">
        <v>15.635031</v>
      </c>
      <c r="P139">
        <v>16.738973999999999</v>
      </c>
      <c r="Q139">
        <v>17.574974000000001</v>
      </c>
      <c r="R139">
        <v>18.311606999999999</v>
      </c>
      <c r="S139">
        <v>19.815543999999999</v>
      </c>
      <c r="T139">
        <v>21.379776</v>
      </c>
      <c r="U139">
        <v>22.794001000000002</v>
      </c>
      <c r="V139">
        <v>24.134651000000002</v>
      </c>
      <c r="W139">
        <v>29.184204000000001</v>
      </c>
      <c r="X139">
        <v>29.457457999999999</v>
      </c>
      <c r="Y139">
        <v>29.702393000000001</v>
      </c>
      <c r="Z139">
        <v>29.908874999999998</v>
      </c>
      <c r="AA139">
        <v>30.140442</v>
      </c>
      <c r="AB139">
        <v>30.219238000000001</v>
      </c>
      <c r="AC139">
        <v>30.146301000000001</v>
      </c>
      <c r="AD139">
        <v>30.02478</v>
      </c>
      <c r="AE139">
        <v>29.894957999999999</v>
      </c>
      <c r="AF139">
        <v>29.769653000000002</v>
      </c>
      <c r="AG139">
        <v>29.657837000000001</v>
      </c>
      <c r="AH139">
        <v>29.655456999999998</v>
      </c>
      <c r="AI139">
        <v>29.785339</v>
      </c>
      <c r="AJ139">
        <v>30.039368</v>
      </c>
      <c r="AK139" t="s">
        <v>549</v>
      </c>
      <c r="AL139" s="25"/>
      <c r="AM139" s="26"/>
    </row>
    <row r="140" spans="2:39" ht="15" customHeight="1">
      <c r="B140" t="s">
        <v>4080</v>
      </c>
      <c r="C140" t="s">
        <v>5000</v>
      </c>
      <c r="D140" t="s">
        <v>2433</v>
      </c>
      <c r="E140" t="s">
        <v>333</v>
      </c>
      <c r="G140">
        <v>0</v>
      </c>
      <c r="H140">
        <v>0</v>
      </c>
      <c r="I140">
        <v>71.624527</v>
      </c>
      <c r="J140">
        <v>0</v>
      </c>
      <c r="K140">
        <v>0</v>
      </c>
      <c r="L140">
        <v>0</v>
      </c>
      <c r="M140">
        <v>0</v>
      </c>
      <c r="N140">
        <v>7.2041320000000004</v>
      </c>
      <c r="O140">
        <v>1.6747810000000001</v>
      </c>
      <c r="P140">
        <v>4.2786609999999996</v>
      </c>
      <c r="Q140">
        <v>5.8963179999999999</v>
      </c>
      <c r="R140">
        <v>10.090733999999999</v>
      </c>
      <c r="S140">
        <v>6.1482150000000004</v>
      </c>
      <c r="T140">
        <v>17.777405000000002</v>
      </c>
      <c r="U140">
        <v>18.297851999999999</v>
      </c>
      <c r="V140">
        <v>18.880065999999999</v>
      </c>
      <c r="W140">
        <v>19.167480000000001</v>
      </c>
      <c r="X140">
        <v>19.422332999999998</v>
      </c>
      <c r="Y140">
        <v>19.769196000000001</v>
      </c>
      <c r="Z140">
        <v>20.156555000000001</v>
      </c>
      <c r="AA140">
        <v>20.634888</v>
      </c>
      <c r="AB140">
        <v>20.926909999999999</v>
      </c>
      <c r="AC140">
        <v>21.031769000000001</v>
      </c>
      <c r="AD140">
        <v>22.465546</v>
      </c>
      <c r="AE140">
        <v>28.550598000000001</v>
      </c>
      <c r="AF140">
        <v>27.325652999999999</v>
      </c>
      <c r="AG140">
        <v>26.193805999999999</v>
      </c>
      <c r="AH140">
        <v>25.231183999999999</v>
      </c>
      <c r="AI140">
        <v>24.528946000000001</v>
      </c>
      <c r="AJ140">
        <v>23.868251999999998</v>
      </c>
      <c r="AK140" t="s">
        <v>549</v>
      </c>
      <c r="AL140" s="25"/>
      <c r="AM140" s="26"/>
    </row>
    <row r="141" spans="2:39" ht="15" customHeight="1">
      <c r="B141" t="s">
        <v>4083</v>
      </c>
      <c r="C141" t="s">
        <v>5001</v>
      </c>
      <c r="D141" t="s">
        <v>2433</v>
      </c>
      <c r="E141" t="s">
        <v>333</v>
      </c>
      <c r="G141">
        <v>3.2670840000000001</v>
      </c>
      <c r="H141">
        <v>0</v>
      </c>
      <c r="I141">
        <v>0</v>
      </c>
      <c r="J141">
        <v>0</v>
      </c>
      <c r="K141">
        <v>0</v>
      </c>
      <c r="L141">
        <v>0</v>
      </c>
      <c r="M141">
        <v>0.158277</v>
      </c>
      <c r="N141">
        <v>0</v>
      </c>
      <c r="O141">
        <v>1.2232689999999999</v>
      </c>
      <c r="P141">
        <v>0</v>
      </c>
      <c r="Q141">
        <v>1.582689</v>
      </c>
      <c r="R141">
        <v>1.5567070000000001</v>
      </c>
      <c r="S141">
        <v>1.1429860000000001</v>
      </c>
      <c r="T141">
        <v>0.92528500000000002</v>
      </c>
      <c r="U141">
        <v>2.458253</v>
      </c>
      <c r="V141">
        <v>3.5633620000000001</v>
      </c>
      <c r="W141">
        <v>3.669365</v>
      </c>
      <c r="X141">
        <v>3.741371</v>
      </c>
      <c r="Y141">
        <v>3.8069380000000002</v>
      </c>
      <c r="Z141">
        <v>3.8596949999999999</v>
      </c>
      <c r="AA141">
        <v>3.9024960000000002</v>
      </c>
      <c r="AB141">
        <v>3.926285</v>
      </c>
      <c r="AC141">
        <v>3.9260100000000002</v>
      </c>
      <c r="AD141">
        <v>3.910263</v>
      </c>
      <c r="AE141">
        <v>3.8816679999999999</v>
      </c>
      <c r="AF141">
        <v>3.8386230000000001</v>
      </c>
      <c r="AG141">
        <v>3.7868729999999999</v>
      </c>
      <c r="AH141">
        <v>3.732529</v>
      </c>
      <c r="AI141">
        <v>3.6773829999999998</v>
      </c>
      <c r="AJ141">
        <v>3.623383</v>
      </c>
      <c r="AK141" s="91">
        <v>4.0000000000000001E-3</v>
      </c>
      <c r="AL141" s="25"/>
      <c r="AM141" s="26"/>
    </row>
    <row r="142" spans="2:39" ht="15" customHeight="1">
      <c r="B142" t="s">
        <v>4863</v>
      </c>
      <c r="C142" t="s">
        <v>5002</v>
      </c>
      <c r="D142" t="s">
        <v>2433</v>
      </c>
      <c r="E142" t="s">
        <v>333</v>
      </c>
      <c r="G142">
        <v>0</v>
      </c>
      <c r="H142">
        <v>0</v>
      </c>
      <c r="I142">
        <v>248.530136</v>
      </c>
      <c r="J142">
        <v>106.60395800000001</v>
      </c>
      <c r="K142">
        <v>61.747795000000004</v>
      </c>
      <c r="L142">
        <v>60.617415999999999</v>
      </c>
      <c r="M142">
        <v>110.932686</v>
      </c>
      <c r="N142">
        <v>116.29540299999999</v>
      </c>
      <c r="O142">
        <v>124.02572600000001</v>
      </c>
      <c r="P142">
        <v>127.046379</v>
      </c>
      <c r="Q142">
        <v>134.09776299999999</v>
      </c>
      <c r="R142">
        <v>141.74981700000001</v>
      </c>
      <c r="S142">
        <v>150.092545</v>
      </c>
      <c r="T142">
        <v>159.19343599999999</v>
      </c>
      <c r="U142">
        <v>168.589035</v>
      </c>
      <c r="V142">
        <v>176.74899300000001</v>
      </c>
      <c r="W142">
        <v>186.350525</v>
      </c>
      <c r="X142">
        <v>196.041901</v>
      </c>
      <c r="Y142">
        <v>204.861786</v>
      </c>
      <c r="Z142">
        <v>217.22848500000001</v>
      </c>
      <c r="AA142">
        <v>233.49319499999999</v>
      </c>
      <c r="AB142">
        <v>237.19433599999999</v>
      </c>
      <c r="AC142">
        <v>247.19567900000001</v>
      </c>
      <c r="AD142">
        <v>249.72027600000001</v>
      </c>
      <c r="AE142">
        <v>251.444153</v>
      </c>
      <c r="AF142">
        <v>248.75250199999999</v>
      </c>
      <c r="AG142">
        <v>249.925354</v>
      </c>
      <c r="AH142">
        <v>252.401917</v>
      </c>
      <c r="AI142">
        <v>256.11108400000001</v>
      </c>
      <c r="AJ142">
        <v>264.02612299999998</v>
      </c>
      <c r="AK142" t="s">
        <v>549</v>
      </c>
      <c r="AL142" s="25"/>
      <c r="AM142" s="26"/>
    </row>
    <row r="143" spans="2:39" ht="15" customHeight="1">
      <c r="B143" t="s">
        <v>4077</v>
      </c>
      <c r="C143" t="s">
        <v>5003</v>
      </c>
      <c r="D143" t="s">
        <v>2433</v>
      </c>
      <c r="E143" t="s">
        <v>333</v>
      </c>
      <c r="G143">
        <v>0</v>
      </c>
      <c r="H143">
        <v>0</v>
      </c>
      <c r="I143">
        <v>162.40171799999999</v>
      </c>
      <c r="J143">
        <v>79.943329000000006</v>
      </c>
      <c r="K143">
        <v>61.747795000000004</v>
      </c>
      <c r="L143">
        <v>52.747356000000003</v>
      </c>
      <c r="M143">
        <v>86.845070000000007</v>
      </c>
      <c r="N143">
        <v>90.383469000000005</v>
      </c>
      <c r="O143">
        <v>92.814041000000003</v>
      </c>
      <c r="P143">
        <v>95.147705000000002</v>
      </c>
      <c r="Q143">
        <v>99.780631999999997</v>
      </c>
      <c r="R143">
        <v>104.65656300000001</v>
      </c>
      <c r="S143">
        <v>109.812454</v>
      </c>
      <c r="T143">
        <v>115.301239</v>
      </c>
      <c r="U143">
        <v>120.871368</v>
      </c>
      <c r="V143">
        <v>125.494659</v>
      </c>
      <c r="W143">
        <v>130.819275</v>
      </c>
      <c r="X143">
        <v>136.24749800000001</v>
      </c>
      <c r="Y143">
        <v>141.238831</v>
      </c>
      <c r="Z143">
        <v>149.939941</v>
      </c>
      <c r="AA143">
        <v>156.285889</v>
      </c>
      <c r="AB143">
        <v>159.292236</v>
      </c>
      <c r="AC143">
        <v>161.92358400000001</v>
      </c>
      <c r="AD143">
        <v>164.92236299999999</v>
      </c>
      <c r="AE143">
        <v>167.65429700000001</v>
      </c>
      <c r="AF143">
        <v>167.66503900000001</v>
      </c>
      <c r="AG143">
        <v>170.31518600000001</v>
      </c>
      <c r="AH143">
        <v>173.94506799999999</v>
      </c>
      <c r="AI143">
        <v>178.49829099999999</v>
      </c>
      <c r="AJ143">
        <v>184.106934</v>
      </c>
      <c r="AK143" t="s">
        <v>549</v>
      </c>
      <c r="AL143" s="25"/>
      <c r="AM143" s="26"/>
    </row>
    <row r="144" spans="2:39" ht="15" customHeight="1">
      <c r="B144" t="s">
        <v>4080</v>
      </c>
      <c r="C144" t="s">
        <v>5004</v>
      </c>
      <c r="D144" t="s">
        <v>2433</v>
      </c>
      <c r="E144" t="s">
        <v>333</v>
      </c>
      <c r="G144">
        <v>0</v>
      </c>
      <c r="H144">
        <v>0</v>
      </c>
      <c r="I144">
        <v>86.128417999999996</v>
      </c>
      <c r="J144">
        <v>0</v>
      </c>
      <c r="K144">
        <v>0</v>
      </c>
      <c r="L144">
        <v>0</v>
      </c>
      <c r="M144">
        <v>12.121703999999999</v>
      </c>
      <c r="N144">
        <v>13.220713999999999</v>
      </c>
      <c r="O144">
        <v>17.965641000000002</v>
      </c>
      <c r="P144">
        <v>18.034977000000001</v>
      </c>
      <c r="Q144">
        <v>19.332706000000002</v>
      </c>
      <c r="R144">
        <v>20.880558000000001</v>
      </c>
      <c r="S144">
        <v>22.745365</v>
      </c>
      <c r="T144">
        <v>24.931522000000001</v>
      </c>
      <c r="U144">
        <v>27.281131999999999</v>
      </c>
      <c r="V144">
        <v>29.525444</v>
      </c>
      <c r="W144">
        <v>32.329666000000003</v>
      </c>
      <c r="X144">
        <v>35.089194999999997</v>
      </c>
      <c r="Y144">
        <v>37.507007999999999</v>
      </c>
      <c r="Z144">
        <v>39.764972999999998</v>
      </c>
      <c r="AA144">
        <v>48.450073000000003</v>
      </c>
      <c r="AB144">
        <v>47.982849000000002</v>
      </c>
      <c r="AC144">
        <v>47.221558000000002</v>
      </c>
      <c r="AD144">
        <v>46.447020999999999</v>
      </c>
      <c r="AE144">
        <v>45.413207999999997</v>
      </c>
      <c r="AF144">
        <v>43.310791000000002</v>
      </c>
      <c r="AG144">
        <v>41.974975999999998</v>
      </c>
      <c r="AH144">
        <v>40.829040999999997</v>
      </c>
      <c r="AI144">
        <v>39.867919999999998</v>
      </c>
      <c r="AJ144">
        <v>41.905639999999998</v>
      </c>
      <c r="AK144" t="s">
        <v>549</v>
      </c>
      <c r="AL144" s="25"/>
      <c r="AM144" s="26"/>
    </row>
    <row r="145" spans="2:39" ht="15" customHeight="1">
      <c r="B145" t="s">
        <v>4083</v>
      </c>
      <c r="C145" t="s">
        <v>5005</v>
      </c>
      <c r="D145" t="s">
        <v>2433</v>
      </c>
      <c r="E145" t="s">
        <v>333</v>
      </c>
      <c r="G145">
        <v>0</v>
      </c>
      <c r="H145">
        <v>0</v>
      </c>
      <c r="I145">
        <v>0</v>
      </c>
      <c r="J145">
        <v>26.660630999999999</v>
      </c>
      <c r="K145">
        <v>0</v>
      </c>
      <c r="L145">
        <v>7.8700590000000004</v>
      </c>
      <c r="M145">
        <v>11.965915000000001</v>
      </c>
      <c r="N145">
        <v>12.691226</v>
      </c>
      <c r="O145">
        <v>13.246046</v>
      </c>
      <c r="P145">
        <v>13.863697999999999</v>
      </c>
      <c r="Q145">
        <v>14.984415</v>
      </c>
      <c r="R145">
        <v>16.212692000000001</v>
      </c>
      <c r="S145">
        <v>17.534728999999999</v>
      </c>
      <c r="T145">
        <v>18.960678000000001</v>
      </c>
      <c r="U145">
        <v>20.436543</v>
      </c>
      <c r="V145">
        <v>21.728888999999999</v>
      </c>
      <c r="W145">
        <v>23.201591000000001</v>
      </c>
      <c r="X145">
        <v>24.705196000000001</v>
      </c>
      <c r="Y145">
        <v>26.115946000000001</v>
      </c>
      <c r="Z145">
        <v>27.523582000000001</v>
      </c>
      <c r="AA145">
        <v>28.757232999999999</v>
      </c>
      <c r="AB145">
        <v>29.919252</v>
      </c>
      <c r="AC145">
        <v>38.050536999999998</v>
      </c>
      <c r="AD145">
        <v>38.350890999999997</v>
      </c>
      <c r="AE145">
        <v>38.376648000000003</v>
      </c>
      <c r="AF145">
        <v>37.776671999999998</v>
      </c>
      <c r="AG145">
        <v>37.635193000000001</v>
      </c>
      <c r="AH145">
        <v>37.627808000000002</v>
      </c>
      <c r="AI145">
        <v>37.744872999999998</v>
      </c>
      <c r="AJ145">
        <v>38.013550000000002</v>
      </c>
      <c r="AK145" t="s">
        <v>549</v>
      </c>
      <c r="AL145" s="25"/>
      <c r="AM145" s="26"/>
    </row>
    <row r="146" spans="2:39" ht="15" customHeight="1">
      <c r="B146" t="s">
        <v>4866</v>
      </c>
      <c r="C146" t="s">
        <v>5006</v>
      </c>
      <c r="D146" t="s">
        <v>2433</v>
      </c>
      <c r="E146" t="s">
        <v>333</v>
      </c>
      <c r="G146">
        <v>0</v>
      </c>
      <c r="H146">
        <v>0</v>
      </c>
      <c r="I146">
        <v>14.602145</v>
      </c>
      <c r="J146">
        <v>16.885459999999998</v>
      </c>
      <c r="K146">
        <v>46.874870000000001</v>
      </c>
      <c r="L146">
        <v>53.067698999999998</v>
      </c>
      <c r="M146">
        <v>72.770484999999994</v>
      </c>
      <c r="N146">
        <v>80.687668000000002</v>
      </c>
      <c r="O146">
        <v>85.927177</v>
      </c>
      <c r="P146">
        <v>91.549773999999999</v>
      </c>
      <c r="Q146">
        <v>97.549103000000002</v>
      </c>
      <c r="R146">
        <v>102.327606</v>
      </c>
      <c r="S146">
        <v>106.53220399999999</v>
      </c>
      <c r="T146">
        <v>110.226707</v>
      </c>
      <c r="U146">
        <v>114.630898</v>
      </c>
      <c r="V146">
        <v>119.638329</v>
      </c>
      <c r="W146">
        <v>125.279472</v>
      </c>
      <c r="X146">
        <v>133.99610899999999</v>
      </c>
      <c r="Y146">
        <v>141.28833</v>
      </c>
      <c r="Z146">
        <v>145.92517100000001</v>
      </c>
      <c r="AA146">
        <v>151.73078899999999</v>
      </c>
      <c r="AB146">
        <v>155.07737700000001</v>
      </c>
      <c r="AC146">
        <v>158.64631700000001</v>
      </c>
      <c r="AD146">
        <v>162.17981</v>
      </c>
      <c r="AE146">
        <v>165.786911</v>
      </c>
      <c r="AF146">
        <v>168.53064000000001</v>
      </c>
      <c r="AG146">
        <v>171.84930399999999</v>
      </c>
      <c r="AH146">
        <v>179.67051699999999</v>
      </c>
      <c r="AI146">
        <v>182.786835</v>
      </c>
      <c r="AJ146">
        <v>184.89952099999999</v>
      </c>
      <c r="AK146" t="s">
        <v>549</v>
      </c>
      <c r="AL146" s="25"/>
      <c r="AM146" s="26"/>
    </row>
    <row r="147" spans="2:39" ht="15" customHeight="1">
      <c r="B147" t="s">
        <v>4077</v>
      </c>
      <c r="C147" t="s">
        <v>5007</v>
      </c>
      <c r="D147" t="s">
        <v>2433</v>
      </c>
      <c r="E147" t="s">
        <v>333</v>
      </c>
      <c r="G147">
        <v>0</v>
      </c>
      <c r="H147">
        <v>0</v>
      </c>
      <c r="I147">
        <v>6.3431699999999998</v>
      </c>
      <c r="J147">
        <v>16.885459999999998</v>
      </c>
      <c r="K147">
        <v>40.563484000000003</v>
      </c>
      <c r="L147">
        <v>44.671455000000002</v>
      </c>
      <c r="M147">
        <v>60.883884000000002</v>
      </c>
      <c r="N147">
        <v>65.299919000000003</v>
      </c>
      <c r="O147">
        <v>69.396773999999994</v>
      </c>
      <c r="P147">
        <v>73.769927999999993</v>
      </c>
      <c r="Q147">
        <v>78.421218999999994</v>
      </c>
      <c r="R147">
        <v>82.12236</v>
      </c>
      <c r="S147">
        <v>85.375632999999993</v>
      </c>
      <c r="T147">
        <v>88.234786999999997</v>
      </c>
      <c r="U147">
        <v>91.652953999999994</v>
      </c>
      <c r="V147">
        <v>95.5625</v>
      </c>
      <c r="W147">
        <v>99.996528999999995</v>
      </c>
      <c r="X147">
        <v>104.52909099999999</v>
      </c>
      <c r="Y147">
        <v>108.96923099999999</v>
      </c>
      <c r="Z147">
        <v>113.27675600000001</v>
      </c>
      <c r="AA147">
        <v>119.01037599999999</v>
      </c>
      <c r="AB147">
        <v>122.188721</v>
      </c>
      <c r="AC147">
        <v>125.557129</v>
      </c>
      <c r="AD147">
        <v>128.917114</v>
      </c>
      <c r="AE147">
        <v>132.35583500000001</v>
      </c>
      <c r="AF147">
        <v>135.13476600000001</v>
      </c>
      <c r="AG147">
        <v>138.39672899999999</v>
      </c>
      <c r="AH147">
        <v>146.072754</v>
      </c>
      <c r="AI147">
        <v>149.08227500000001</v>
      </c>
      <c r="AJ147">
        <v>151.310059</v>
      </c>
      <c r="AK147" t="s">
        <v>549</v>
      </c>
      <c r="AL147" s="25"/>
      <c r="AM147" s="26"/>
    </row>
    <row r="148" spans="2:39" ht="15" customHeight="1">
      <c r="B148" t="s">
        <v>4080</v>
      </c>
      <c r="C148" t="s">
        <v>5008</v>
      </c>
      <c r="D148" t="s">
        <v>2433</v>
      </c>
      <c r="E148" t="s">
        <v>333</v>
      </c>
      <c r="G148">
        <v>0</v>
      </c>
      <c r="H148">
        <v>0</v>
      </c>
      <c r="I148">
        <v>8.2589749999999995</v>
      </c>
      <c r="J148">
        <v>0</v>
      </c>
      <c r="K148">
        <v>0</v>
      </c>
      <c r="L148">
        <v>1.516745</v>
      </c>
      <c r="M148">
        <v>2.6492599999999999</v>
      </c>
      <c r="N148">
        <v>5.4295869999999997</v>
      </c>
      <c r="O148">
        <v>5.9192489999999998</v>
      </c>
      <c r="P148">
        <v>6.4673980000000002</v>
      </c>
      <c r="Q148">
        <v>7.068289</v>
      </c>
      <c r="R148">
        <v>7.606757</v>
      </c>
      <c r="S148">
        <v>8.1176359999999992</v>
      </c>
      <c r="T148">
        <v>8.5933899999999994</v>
      </c>
      <c r="U148">
        <v>9.109121</v>
      </c>
      <c r="V148">
        <v>9.6382049999999992</v>
      </c>
      <c r="W148">
        <v>10.182684</v>
      </c>
      <c r="X148">
        <v>10.689581</v>
      </c>
      <c r="Y148">
        <v>13.164657999999999</v>
      </c>
      <c r="Z148">
        <v>13.211715999999999</v>
      </c>
      <c r="AA148">
        <v>13.162642999999999</v>
      </c>
      <c r="AB148">
        <v>13.152602999999999</v>
      </c>
      <c r="AC148">
        <v>13.157515999999999</v>
      </c>
      <c r="AD148">
        <v>13.159882</v>
      </c>
      <c r="AE148">
        <v>13.168808</v>
      </c>
      <c r="AF148">
        <v>13.110564999999999</v>
      </c>
      <c r="AG148">
        <v>13.101746</v>
      </c>
      <c r="AH148">
        <v>13.135452000000001</v>
      </c>
      <c r="AI148">
        <v>13.17276</v>
      </c>
      <c r="AJ148">
        <v>13.155014</v>
      </c>
      <c r="AK148" t="s">
        <v>549</v>
      </c>
      <c r="AL148" s="25"/>
      <c r="AM148" s="26"/>
    </row>
    <row r="149" spans="2:39" ht="15" customHeight="1">
      <c r="B149" t="s">
        <v>4083</v>
      </c>
      <c r="C149" t="s">
        <v>5009</v>
      </c>
      <c r="D149" t="s">
        <v>2433</v>
      </c>
      <c r="E149" t="s">
        <v>333</v>
      </c>
      <c r="G149">
        <v>0</v>
      </c>
      <c r="H149">
        <v>0</v>
      </c>
      <c r="I149">
        <v>0</v>
      </c>
      <c r="J149">
        <v>0</v>
      </c>
      <c r="K149">
        <v>6.3113869999999999</v>
      </c>
      <c r="L149">
        <v>6.8794979999999999</v>
      </c>
      <c r="M149">
        <v>9.2373370000000001</v>
      </c>
      <c r="N149">
        <v>9.9581619999999997</v>
      </c>
      <c r="O149">
        <v>10.611153</v>
      </c>
      <c r="P149">
        <v>11.312448</v>
      </c>
      <c r="Q149">
        <v>12.059593</v>
      </c>
      <c r="R149">
        <v>12.598485999999999</v>
      </c>
      <c r="S149">
        <v>13.038933999999999</v>
      </c>
      <c r="T149">
        <v>13.398529999999999</v>
      </c>
      <c r="U149">
        <v>13.868819999999999</v>
      </c>
      <c r="V149">
        <v>14.437623</v>
      </c>
      <c r="W149">
        <v>15.100256999999999</v>
      </c>
      <c r="X149">
        <v>18.777435000000001</v>
      </c>
      <c r="Y149">
        <v>19.154433999999998</v>
      </c>
      <c r="Z149">
        <v>19.436706999999998</v>
      </c>
      <c r="AA149">
        <v>19.557770000000001</v>
      </c>
      <c r="AB149">
        <v>19.736052999999998</v>
      </c>
      <c r="AC149">
        <v>19.931671000000001</v>
      </c>
      <c r="AD149">
        <v>20.102813999999999</v>
      </c>
      <c r="AE149">
        <v>20.262267999999999</v>
      </c>
      <c r="AF149">
        <v>20.285309000000002</v>
      </c>
      <c r="AG149">
        <v>20.350829999999998</v>
      </c>
      <c r="AH149">
        <v>20.462311</v>
      </c>
      <c r="AI149">
        <v>20.531798999999999</v>
      </c>
      <c r="AJ149">
        <v>20.434448</v>
      </c>
      <c r="AK149" t="s">
        <v>549</v>
      </c>
      <c r="AL149" s="25"/>
      <c r="AM149" s="26"/>
    </row>
    <row r="150" spans="2:39" ht="15" customHeight="1">
      <c r="B150" t="s">
        <v>4869</v>
      </c>
      <c r="C150" t="s">
        <v>5010</v>
      </c>
      <c r="D150" t="s">
        <v>2433</v>
      </c>
      <c r="E150" t="s">
        <v>333</v>
      </c>
      <c r="G150">
        <v>0</v>
      </c>
      <c r="H150">
        <v>6.9775470000000004</v>
      </c>
      <c r="I150">
        <v>46.720036</v>
      </c>
      <c r="J150">
        <v>32.929268</v>
      </c>
      <c r="K150">
        <v>22.559090000000001</v>
      </c>
      <c r="L150">
        <v>22.094673</v>
      </c>
      <c r="M150">
        <v>48.480907000000002</v>
      </c>
      <c r="N150">
        <v>45.041705999999998</v>
      </c>
      <c r="O150">
        <v>42.617828000000003</v>
      </c>
      <c r="P150">
        <v>46.535933999999997</v>
      </c>
      <c r="Q150">
        <v>48.535400000000003</v>
      </c>
      <c r="R150">
        <v>52.980541000000002</v>
      </c>
      <c r="S150">
        <v>57.581974000000002</v>
      </c>
      <c r="T150">
        <v>58.608322000000001</v>
      </c>
      <c r="U150">
        <v>58.978324999999998</v>
      </c>
      <c r="V150">
        <v>59.267090000000003</v>
      </c>
      <c r="W150">
        <v>59.959023000000002</v>
      </c>
      <c r="X150">
        <v>60.705424999999998</v>
      </c>
      <c r="Y150">
        <v>61.802261000000001</v>
      </c>
      <c r="Z150">
        <v>66.266548</v>
      </c>
      <c r="AA150">
        <v>68.964995999999999</v>
      </c>
      <c r="AB150">
        <v>68.865097000000006</v>
      </c>
      <c r="AC150">
        <v>68.891502000000003</v>
      </c>
      <c r="AD150">
        <v>69.074546999999995</v>
      </c>
      <c r="AE150">
        <v>69.406158000000005</v>
      </c>
      <c r="AF150">
        <v>69.955498000000006</v>
      </c>
      <c r="AG150">
        <v>70.788666000000006</v>
      </c>
      <c r="AH150">
        <v>71.899353000000005</v>
      </c>
      <c r="AI150">
        <v>73.320366000000007</v>
      </c>
      <c r="AJ150">
        <v>75.079955999999996</v>
      </c>
      <c r="AK150" t="s">
        <v>549</v>
      </c>
      <c r="AL150" s="25"/>
      <c r="AM150" s="26"/>
    </row>
    <row r="151" spans="2:39" ht="15" customHeight="1">
      <c r="B151" t="s">
        <v>4077</v>
      </c>
      <c r="C151" t="s">
        <v>5011</v>
      </c>
      <c r="D151" t="s">
        <v>2433</v>
      </c>
      <c r="E151" t="s">
        <v>333</v>
      </c>
      <c r="G151">
        <v>0</v>
      </c>
      <c r="H151">
        <v>6.9775470000000004</v>
      </c>
      <c r="I151">
        <v>26.991527999999999</v>
      </c>
      <c r="J151">
        <v>16.623318000000001</v>
      </c>
      <c r="K151">
        <v>14.357122</v>
      </c>
      <c r="L151">
        <v>9.7236069999999994</v>
      </c>
      <c r="M151">
        <v>17.789711</v>
      </c>
      <c r="N151">
        <v>19.171237999999999</v>
      </c>
      <c r="O151">
        <v>21.132418000000001</v>
      </c>
      <c r="P151">
        <v>22.852526000000001</v>
      </c>
      <c r="Q151">
        <v>24.458936999999999</v>
      </c>
      <c r="R151">
        <v>28.459786999999999</v>
      </c>
      <c r="S151">
        <v>32.583275</v>
      </c>
      <c r="T151">
        <v>33.175322999999999</v>
      </c>
      <c r="U151">
        <v>33.334147999999999</v>
      </c>
      <c r="V151">
        <v>33.390923000000001</v>
      </c>
      <c r="W151">
        <v>33.580933000000002</v>
      </c>
      <c r="X151">
        <v>33.758118000000003</v>
      </c>
      <c r="Y151">
        <v>33.704101999999999</v>
      </c>
      <c r="Z151">
        <v>33.833312999999997</v>
      </c>
      <c r="AA151">
        <v>34.122478000000001</v>
      </c>
      <c r="AB151">
        <v>34.518841000000002</v>
      </c>
      <c r="AC151">
        <v>34.971626000000001</v>
      </c>
      <c r="AD151">
        <v>35.490088999999998</v>
      </c>
      <c r="AE151">
        <v>36.039000999999999</v>
      </c>
      <c r="AF151">
        <v>36.677039999999998</v>
      </c>
      <c r="AG151">
        <v>37.482056</v>
      </c>
      <c r="AH151">
        <v>38.439346</v>
      </c>
      <c r="AI151">
        <v>39.581459000000002</v>
      </c>
      <c r="AJ151">
        <v>40.901038999999997</v>
      </c>
      <c r="AK151" t="s">
        <v>549</v>
      </c>
      <c r="AL151" s="25"/>
      <c r="AM151" s="26"/>
    </row>
    <row r="152" spans="2:39" ht="15" customHeight="1">
      <c r="B152" t="s">
        <v>4080</v>
      </c>
      <c r="C152" t="s">
        <v>5012</v>
      </c>
      <c r="D152" t="s">
        <v>2433</v>
      </c>
      <c r="E152" t="s">
        <v>333</v>
      </c>
      <c r="G152">
        <v>0</v>
      </c>
      <c r="H152">
        <v>0</v>
      </c>
      <c r="I152">
        <v>19.728508000000001</v>
      </c>
      <c r="J152">
        <v>0</v>
      </c>
      <c r="K152">
        <v>0</v>
      </c>
      <c r="L152">
        <v>0</v>
      </c>
      <c r="M152">
        <v>9.1538109999999993</v>
      </c>
      <c r="N152">
        <v>4.5750890000000002</v>
      </c>
      <c r="O152">
        <v>0</v>
      </c>
      <c r="P152">
        <v>2.2981549999999999</v>
      </c>
      <c r="Q152">
        <v>2.9106930000000002</v>
      </c>
      <c r="R152">
        <v>3.5321069999999999</v>
      </c>
      <c r="S152">
        <v>4.2181499999999996</v>
      </c>
      <c r="T152">
        <v>4.9444749999999997</v>
      </c>
      <c r="U152">
        <v>5.7158620000000004</v>
      </c>
      <c r="V152">
        <v>6.4920109999999998</v>
      </c>
      <c r="W152">
        <v>7.2805549999999997</v>
      </c>
      <c r="X152">
        <v>8.0265000000000004</v>
      </c>
      <c r="Y152">
        <v>8.6672200000000004</v>
      </c>
      <c r="Z152">
        <v>9.2391129999999997</v>
      </c>
      <c r="AA152">
        <v>12.032730000000001</v>
      </c>
      <c r="AB152">
        <v>11.884918000000001</v>
      </c>
      <c r="AC152">
        <v>11.711532999999999</v>
      </c>
      <c r="AD152">
        <v>11.533554000000001</v>
      </c>
      <c r="AE152">
        <v>11.365356</v>
      </c>
      <c r="AF152">
        <v>11.211501999999999</v>
      </c>
      <c r="AG152">
        <v>11.09671</v>
      </c>
      <c r="AH152">
        <v>11.019714</v>
      </c>
      <c r="AI152">
        <v>10.984543</v>
      </c>
      <c r="AJ152">
        <v>10.995728</v>
      </c>
      <c r="AK152" t="s">
        <v>549</v>
      </c>
      <c r="AL152" s="25"/>
      <c r="AM152" s="26"/>
    </row>
    <row r="153" spans="2:39" ht="15" customHeight="1">
      <c r="B153" t="s">
        <v>4083</v>
      </c>
      <c r="C153" t="s">
        <v>5013</v>
      </c>
      <c r="D153" t="s">
        <v>2433</v>
      </c>
      <c r="E153" t="s">
        <v>333</v>
      </c>
      <c r="G153">
        <v>0</v>
      </c>
      <c r="H153">
        <v>0</v>
      </c>
      <c r="I153">
        <v>0</v>
      </c>
      <c r="J153">
        <v>16.305948000000001</v>
      </c>
      <c r="K153">
        <v>8.2019669999999998</v>
      </c>
      <c r="L153">
        <v>12.371067</v>
      </c>
      <c r="M153">
        <v>21.537383999999999</v>
      </c>
      <c r="N153">
        <v>21.295380000000002</v>
      </c>
      <c r="O153">
        <v>21.485413000000001</v>
      </c>
      <c r="P153">
        <v>21.385254</v>
      </c>
      <c r="Q153">
        <v>21.165770999999999</v>
      </c>
      <c r="R153">
        <v>20.988647</v>
      </c>
      <c r="S153">
        <v>20.780548</v>
      </c>
      <c r="T153">
        <v>20.488524999999999</v>
      </c>
      <c r="U153">
        <v>19.928314</v>
      </c>
      <c r="V153">
        <v>19.384155</v>
      </c>
      <c r="W153">
        <v>19.097534</v>
      </c>
      <c r="X153">
        <v>18.920807</v>
      </c>
      <c r="Y153">
        <v>19.430938999999999</v>
      </c>
      <c r="Z153">
        <v>23.194122</v>
      </c>
      <c r="AA153">
        <v>22.809784000000001</v>
      </c>
      <c r="AB153">
        <v>22.461334000000001</v>
      </c>
      <c r="AC153">
        <v>22.208344</v>
      </c>
      <c r="AD153">
        <v>22.050903000000002</v>
      </c>
      <c r="AE153">
        <v>22.001801</v>
      </c>
      <c r="AF153">
        <v>22.066956000000001</v>
      </c>
      <c r="AG153">
        <v>22.209900000000001</v>
      </c>
      <c r="AH153">
        <v>22.440294000000002</v>
      </c>
      <c r="AI153">
        <v>22.754362</v>
      </c>
      <c r="AJ153">
        <v>23.183188999999999</v>
      </c>
      <c r="AK153" t="s">
        <v>549</v>
      </c>
      <c r="AL153" s="25"/>
      <c r="AM153" s="26"/>
    </row>
    <row r="154" spans="2:39" ht="15" customHeight="1">
      <c r="B154" t="s">
        <v>4035</v>
      </c>
      <c r="C154" t="s">
        <v>4285</v>
      </c>
      <c r="D154" t="s">
        <v>2433</v>
      </c>
      <c r="E154" t="s">
        <v>333</v>
      </c>
      <c r="G154">
        <v>373.57238799999999</v>
      </c>
      <c r="H154">
        <v>6.9775470000000004</v>
      </c>
      <c r="I154">
        <v>1362.5001219999999</v>
      </c>
      <c r="J154">
        <v>813.18823199999997</v>
      </c>
      <c r="K154">
        <v>1034.742798</v>
      </c>
      <c r="L154">
        <v>920.94281000000001</v>
      </c>
      <c r="M154">
        <v>1322.7510990000001</v>
      </c>
      <c r="N154">
        <v>1413.6206050000001</v>
      </c>
      <c r="O154">
        <v>1543.735107</v>
      </c>
      <c r="P154">
        <v>1660.5363769999999</v>
      </c>
      <c r="Q154">
        <v>1753.3217770000001</v>
      </c>
      <c r="R154">
        <v>1897.146606</v>
      </c>
      <c r="S154">
        <v>2043.9383539999999</v>
      </c>
      <c r="T154">
        <v>2151.4665530000002</v>
      </c>
      <c r="U154">
        <v>2215.3957519999999</v>
      </c>
      <c r="V154">
        <v>2289.423828</v>
      </c>
      <c r="W154">
        <v>2407.0649410000001</v>
      </c>
      <c r="X154">
        <v>2476.4223630000001</v>
      </c>
      <c r="Y154">
        <v>2559.7529300000001</v>
      </c>
      <c r="Z154">
        <v>2660.9331050000001</v>
      </c>
      <c r="AA154">
        <v>2757.8041990000002</v>
      </c>
      <c r="AB154">
        <v>2847.069336</v>
      </c>
      <c r="AC154">
        <v>2940.2629390000002</v>
      </c>
      <c r="AD154">
        <v>2996.8115229999999</v>
      </c>
      <c r="AE154">
        <v>3095.235596</v>
      </c>
      <c r="AF154">
        <v>3148.9467770000001</v>
      </c>
      <c r="AG154">
        <v>3186.703125</v>
      </c>
      <c r="AH154">
        <v>3252.452393</v>
      </c>
      <c r="AI154">
        <v>3340.3608399999998</v>
      </c>
      <c r="AJ154">
        <v>3428.290039</v>
      </c>
      <c r="AK154" s="91">
        <v>7.9000000000000001E-2</v>
      </c>
      <c r="AL154" s="32"/>
      <c r="AM154" s="30"/>
    </row>
    <row r="155" spans="2:39" ht="15" customHeight="1">
      <c r="B155" t="s">
        <v>4286</v>
      </c>
    </row>
    <row r="156" spans="2:39" ht="15" customHeight="1">
      <c r="B156" t="s">
        <v>4287</v>
      </c>
      <c r="AL156" s="28"/>
      <c r="AM156" s="26"/>
    </row>
    <row r="157" spans="2:39" ht="15" customHeight="1">
      <c r="B157" t="s">
        <v>4077</v>
      </c>
      <c r="C157" t="s">
        <v>4288</v>
      </c>
      <c r="D157" t="s">
        <v>5014</v>
      </c>
      <c r="E157" t="s">
        <v>415</v>
      </c>
      <c r="G157">
        <v>78.193603999999993</v>
      </c>
      <c r="H157">
        <v>77.740050999999994</v>
      </c>
      <c r="I157">
        <v>77.927093999999997</v>
      </c>
      <c r="J157">
        <v>78.46096</v>
      </c>
      <c r="K157">
        <v>79.062622000000005</v>
      </c>
      <c r="L157">
        <v>79.639129999999994</v>
      </c>
      <c r="M157">
        <v>80.193008000000006</v>
      </c>
      <c r="N157">
        <v>80.753035999999994</v>
      </c>
      <c r="O157">
        <v>81.324202999999997</v>
      </c>
      <c r="P157">
        <v>81.906975000000003</v>
      </c>
      <c r="Q157">
        <v>82.491157999999999</v>
      </c>
      <c r="R157">
        <v>83.081215</v>
      </c>
      <c r="S157">
        <v>83.679023999999998</v>
      </c>
      <c r="T157">
        <v>84.282150000000001</v>
      </c>
      <c r="U157">
        <v>84.890411</v>
      </c>
      <c r="V157">
        <v>85.504005000000006</v>
      </c>
      <c r="W157">
        <v>86.124306000000004</v>
      </c>
      <c r="X157">
        <v>86.747467</v>
      </c>
      <c r="Y157">
        <v>87.378058999999993</v>
      </c>
      <c r="Z157">
        <v>88.016791999999995</v>
      </c>
      <c r="AA157">
        <v>88.658912999999998</v>
      </c>
      <c r="AB157">
        <v>89.310432000000006</v>
      </c>
      <c r="AC157">
        <v>89.970100000000002</v>
      </c>
      <c r="AD157">
        <v>90.635193000000001</v>
      </c>
      <c r="AE157">
        <v>91.308341999999996</v>
      </c>
      <c r="AF157">
        <v>91.990172999999999</v>
      </c>
      <c r="AG157">
        <v>92.674521999999996</v>
      </c>
      <c r="AH157">
        <v>93.364097999999998</v>
      </c>
      <c r="AI157">
        <v>94.062515000000005</v>
      </c>
      <c r="AJ157">
        <v>94.767341999999999</v>
      </c>
      <c r="AK157" s="91">
        <v>7.0000000000000001E-3</v>
      </c>
      <c r="AL157" s="28"/>
      <c r="AM157" s="26"/>
    </row>
    <row r="158" spans="2:39" ht="15" customHeight="1">
      <c r="B158" t="s">
        <v>4080</v>
      </c>
      <c r="C158" t="s">
        <v>4290</v>
      </c>
      <c r="D158" t="s">
        <v>5015</v>
      </c>
      <c r="E158" t="s">
        <v>415</v>
      </c>
      <c r="G158">
        <v>103.011978</v>
      </c>
      <c r="H158">
        <v>103.401039</v>
      </c>
      <c r="I158">
        <v>104.141914</v>
      </c>
      <c r="J158">
        <v>104.98304</v>
      </c>
      <c r="K158">
        <v>105.80993700000001</v>
      </c>
      <c r="L158">
        <v>106.64748400000001</v>
      </c>
      <c r="M158">
        <v>107.51449599999999</v>
      </c>
      <c r="N158">
        <v>108.392815</v>
      </c>
      <c r="O158">
        <v>109.281204</v>
      </c>
      <c r="P158">
        <v>110.179596</v>
      </c>
      <c r="Q158">
        <v>111.08680699999999</v>
      </c>
      <c r="R158">
        <v>112.002968</v>
      </c>
      <c r="S158">
        <v>112.928833</v>
      </c>
      <c r="T158">
        <v>113.86582199999999</v>
      </c>
      <c r="U158">
        <v>114.814217</v>
      </c>
      <c r="V158">
        <v>115.77443700000001</v>
      </c>
      <c r="W158">
        <v>116.744141</v>
      </c>
      <c r="X158">
        <v>117.72427399999999</v>
      </c>
      <c r="Y158">
        <v>118.714027</v>
      </c>
      <c r="Z158">
        <v>119.713623</v>
      </c>
      <c r="AA158">
        <v>120.725967</v>
      </c>
      <c r="AB158">
        <v>121.74870300000001</v>
      </c>
      <c r="AC158">
        <v>122.781837</v>
      </c>
      <c r="AD158">
        <v>123.82556200000001</v>
      </c>
      <c r="AE158">
        <v>124.87869999999999</v>
      </c>
      <c r="AF158">
        <v>125.943153</v>
      </c>
      <c r="AG158">
        <v>127.02018700000001</v>
      </c>
      <c r="AH158">
        <v>128.10772700000001</v>
      </c>
      <c r="AI158">
        <v>129.20341500000001</v>
      </c>
      <c r="AJ158">
        <v>130.30766299999999</v>
      </c>
      <c r="AK158" s="91">
        <v>8.0000000000000002E-3</v>
      </c>
      <c r="AL158" s="28"/>
      <c r="AM158" s="26"/>
    </row>
    <row r="159" spans="2:39" ht="15" customHeight="1">
      <c r="B159" t="s">
        <v>4083</v>
      </c>
      <c r="C159" t="s">
        <v>4292</v>
      </c>
      <c r="D159" t="s">
        <v>5016</v>
      </c>
      <c r="E159" t="s">
        <v>415</v>
      </c>
      <c r="G159">
        <v>58.257033999999997</v>
      </c>
      <c r="H159">
        <v>58.910300999999997</v>
      </c>
      <c r="I159">
        <v>59.489398999999999</v>
      </c>
      <c r="J159">
        <v>59.996693</v>
      </c>
      <c r="K159">
        <v>60.491272000000002</v>
      </c>
      <c r="L159">
        <v>60.992621999999997</v>
      </c>
      <c r="M159">
        <v>61.525021000000002</v>
      </c>
      <c r="N159">
        <v>62.059047999999997</v>
      </c>
      <c r="O159">
        <v>62.591740000000001</v>
      </c>
      <c r="P159">
        <v>63.122687999999997</v>
      </c>
      <c r="Q159">
        <v>63.659210000000002</v>
      </c>
      <c r="R159">
        <v>64.196692999999996</v>
      </c>
      <c r="S159">
        <v>64.734855999999994</v>
      </c>
      <c r="T159">
        <v>65.276993000000004</v>
      </c>
      <c r="U159">
        <v>65.823432999999994</v>
      </c>
      <c r="V159">
        <v>66.373656999999994</v>
      </c>
      <c r="W159">
        <v>66.924888999999993</v>
      </c>
      <c r="X159">
        <v>67.480705</v>
      </c>
      <c r="Y159">
        <v>68.037909999999997</v>
      </c>
      <c r="Z159">
        <v>68.597167999999996</v>
      </c>
      <c r="AA159">
        <v>69.164840999999996</v>
      </c>
      <c r="AB159">
        <v>69.735077000000004</v>
      </c>
      <c r="AC159">
        <v>70.308036999999999</v>
      </c>
      <c r="AD159">
        <v>70.885231000000005</v>
      </c>
      <c r="AE159">
        <v>71.463631000000007</v>
      </c>
      <c r="AF159">
        <v>72.044410999999997</v>
      </c>
      <c r="AG159">
        <v>72.632384999999999</v>
      </c>
      <c r="AH159">
        <v>73.224388000000005</v>
      </c>
      <c r="AI159">
        <v>73.816292000000004</v>
      </c>
      <c r="AJ159">
        <v>74.410004000000001</v>
      </c>
      <c r="AK159" s="91">
        <v>8.0000000000000002E-3</v>
      </c>
      <c r="AL159" s="28"/>
      <c r="AM159" s="26"/>
    </row>
    <row r="160" spans="2:39" ht="15" customHeight="1">
      <c r="B160" t="s">
        <v>4294</v>
      </c>
      <c r="C160" t="s">
        <v>4295</v>
      </c>
      <c r="D160" t="s">
        <v>5017</v>
      </c>
      <c r="E160" t="s">
        <v>415</v>
      </c>
      <c r="G160">
        <v>79.309250000000006</v>
      </c>
      <c r="H160">
        <v>80.781707999999995</v>
      </c>
      <c r="I160">
        <v>82.228774999999999</v>
      </c>
      <c r="J160">
        <v>83.062293999999994</v>
      </c>
      <c r="K160">
        <v>83.732155000000006</v>
      </c>
      <c r="L160">
        <v>84.290367000000003</v>
      </c>
      <c r="M160">
        <v>84.917732000000001</v>
      </c>
      <c r="N160">
        <v>85.549521999999996</v>
      </c>
      <c r="O160">
        <v>86.187163999999996</v>
      </c>
      <c r="P160">
        <v>86.831367</v>
      </c>
      <c r="Q160">
        <v>87.478179999999995</v>
      </c>
      <c r="R160">
        <v>88.129317999999998</v>
      </c>
      <c r="S160">
        <v>88.786857999999995</v>
      </c>
      <c r="T160">
        <v>89.450896999999998</v>
      </c>
      <c r="U160">
        <v>90.121307000000002</v>
      </c>
      <c r="V160">
        <v>90.798370000000006</v>
      </c>
      <c r="W160">
        <v>91.481239000000002</v>
      </c>
      <c r="X160">
        <v>92.168739000000002</v>
      </c>
      <c r="Y160">
        <v>92.862746999999999</v>
      </c>
      <c r="Z160">
        <v>93.563796999999994</v>
      </c>
      <c r="AA160">
        <v>94.271439000000001</v>
      </c>
      <c r="AB160">
        <v>94.986984000000007</v>
      </c>
      <c r="AC160">
        <v>95.710059999999999</v>
      </c>
      <c r="AD160">
        <v>96.439475999999999</v>
      </c>
      <c r="AE160">
        <v>97.176238999999995</v>
      </c>
      <c r="AF160">
        <v>97.921409999999995</v>
      </c>
      <c r="AG160">
        <v>98.672454999999999</v>
      </c>
      <c r="AH160">
        <v>99.430023000000006</v>
      </c>
      <c r="AI160">
        <v>100.195251</v>
      </c>
      <c r="AJ160">
        <v>100.967491</v>
      </c>
      <c r="AK160" s="91">
        <v>8.0000000000000002E-3</v>
      </c>
      <c r="AL160" s="28"/>
      <c r="AM160" s="26"/>
    </row>
    <row r="161" spans="2:39" ht="15" customHeight="1">
      <c r="B161" t="s">
        <v>4297</v>
      </c>
      <c r="AL161" s="28"/>
      <c r="AM161" s="26"/>
    </row>
    <row r="162" spans="2:39" ht="15" customHeight="1">
      <c r="B162" t="s">
        <v>4077</v>
      </c>
      <c r="C162" t="s">
        <v>4298</v>
      </c>
      <c r="D162" t="s">
        <v>5018</v>
      </c>
      <c r="E162" t="s">
        <v>415</v>
      </c>
      <c r="G162">
        <v>72.254608000000005</v>
      </c>
      <c r="H162">
        <v>71.394942999999998</v>
      </c>
      <c r="I162">
        <v>70.728340000000003</v>
      </c>
      <c r="J162">
        <v>70.952171000000007</v>
      </c>
      <c r="K162">
        <v>71.394362999999998</v>
      </c>
      <c r="L162">
        <v>71.762748999999999</v>
      </c>
      <c r="M162">
        <v>72.238602</v>
      </c>
      <c r="N162">
        <v>72.762496999999996</v>
      </c>
      <c r="O162">
        <v>73.283760000000001</v>
      </c>
      <c r="P162">
        <v>73.844291999999996</v>
      </c>
      <c r="Q162">
        <v>74.410308999999998</v>
      </c>
      <c r="R162">
        <v>75.032859999999999</v>
      </c>
      <c r="S162">
        <v>75.663955999999999</v>
      </c>
      <c r="T162">
        <v>76.332085000000006</v>
      </c>
      <c r="U162">
        <v>77.007294000000002</v>
      </c>
      <c r="V162">
        <v>77.704628</v>
      </c>
      <c r="W162">
        <v>78.424248000000006</v>
      </c>
      <c r="X162">
        <v>79.138748000000007</v>
      </c>
      <c r="Y162">
        <v>79.834998999999996</v>
      </c>
      <c r="Z162">
        <v>80.544914000000006</v>
      </c>
      <c r="AA162">
        <v>81.253822</v>
      </c>
      <c r="AB162">
        <v>81.972747999999996</v>
      </c>
      <c r="AC162">
        <v>82.685890000000001</v>
      </c>
      <c r="AD162">
        <v>83.390159999999995</v>
      </c>
      <c r="AE162">
        <v>84.108115999999995</v>
      </c>
      <c r="AF162">
        <v>84.819534000000004</v>
      </c>
      <c r="AG162">
        <v>85.517036000000004</v>
      </c>
      <c r="AH162">
        <v>86.209052999999997</v>
      </c>
      <c r="AI162">
        <v>86.885673999999995</v>
      </c>
      <c r="AJ162">
        <v>87.558075000000002</v>
      </c>
      <c r="AK162" s="91">
        <v>7.0000000000000001E-3</v>
      </c>
      <c r="AL162" s="28"/>
      <c r="AM162" s="26"/>
    </row>
    <row r="163" spans="2:39" ht="15" customHeight="1">
      <c r="B163" t="s">
        <v>4080</v>
      </c>
      <c r="C163" t="s">
        <v>4300</v>
      </c>
      <c r="D163" t="s">
        <v>5019</v>
      </c>
      <c r="E163" t="s">
        <v>415</v>
      </c>
      <c r="G163">
        <v>95.586250000000007</v>
      </c>
      <c r="H163">
        <v>94.714554000000007</v>
      </c>
      <c r="I163">
        <v>95.008308</v>
      </c>
      <c r="J163">
        <v>95.422652999999997</v>
      </c>
      <c r="K163">
        <v>95.978088</v>
      </c>
      <c r="L163">
        <v>96.360100000000003</v>
      </c>
      <c r="M163">
        <v>96.692902000000004</v>
      </c>
      <c r="N163">
        <v>97.107140000000001</v>
      </c>
      <c r="O163">
        <v>97.606644000000003</v>
      </c>
      <c r="P163">
        <v>98.183730999999995</v>
      </c>
      <c r="Q163">
        <v>98.858474999999999</v>
      </c>
      <c r="R163">
        <v>99.924178999999995</v>
      </c>
      <c r="S163">
        <v>100.774506</v>
      </c>
      <c r="T163">
        <v>101.75736999999999</v>
      </c>
      <c r="U163">
        <v>102.76487</v>
      </c>
      <c r="V163">
        <v>103.738991</v>
      </c>
      <c r="W163">
        <v>104.71268499999999</v>
      </c>
      <c r="X163">
        <v>105.781944</v>
      </c>
      <c r="Y163">
        <v>106.876648</v>
      </c>
      <c r="Z163">
        <v>108.018173</v>
      </c>
      <c r="AA163">
        <v>109.236473</v>
      </c>
      <c r="AB163">
        <v>110.635231</v>
      </c>
      <c r="AC163">
        <v>111.96146400000001</v>
      </c>
      <c r="AD163">
        <v>113.178291</v>
      </c>
      <c r="AE163">
        <v>114.434006</v>
      </c>
      <c r="AF163">
        <v>115.702744</v>
      </c>
      <c r="AG163">
        <v>116.955612</v>
      </c>
      <c r="AH163">
        <v>118.172501</v>
      </c>
      <c r="AI163">
        <v>119.3451</v>
      </c>
      <c r="AJ163">
        <v>120.47584500000001</v>
      </c>
      <c r="AK163" s="91">
        <v>8.0000000000000002E-3</v>
      </c>
      <c r="AL163" s="28"/>
      <c r="AM163" s="26"/>
    </row>
    <row r="164" spans="2:39" ht="15" customHeight="1">
      <c r="B164" t="s">
        <v>4083</v>
      </c>
      <c r="C164" t="s">
        <v>4302</v>
      </c>
      <c r="D164" t="s">
        <v>5020</v>
      </c>
      <c r="E164" t="s">
        <v>415</v>
      </c>
      <c r="G164">
        <v>55.703381</v>
      </c>
      <c r="H164">
        <v>54.198086000000004</v>
      </c>
      <c r="I164">
        <v>53.712173</v>
      </c>
      <c r="J164">
        <v>53.617854999999999</v>
      </c>
      <c r="K164">
        <v>53.794350000000001</v>
      </c>
      <c r="L164">
        <v>53.948501999999998</v>
      </c>
      <c r="M164">
        <v>54.185394000000002</v>
      </c>
      <c r="N164">
        <v>54.480831000000002</v>
      </c>
      <c r="O164">
        <v>54.793574999999997</v>
      </c>
      <c r="P164">
        <v>55.114970999999997</v>
      </c>
      <c r="Q164">
        <v>55.500476999999997</v>
      </c>
      <c r="R164">
        <v>55.910438999999997</v>
      </c>
      <c r="S164">
        <v>56.377457</v>
      </c>
      <c r="T164">
        <v>56.863892</v>
      </c>
      <c r="U164">
        <v>57.368912000000002</v>
      </c>
      <c r="V164">
        <v>57.894694999999999</v>
      </c>
      <c r="W164">
        <v>58.535193999999997</v>
      </c>
      <c r="X164">
        <v>59.167510999999998</v>
      </c>
      <c r="Y164">
        <v>59.798713999999997</v>
      </c>
      <c r="Z164">
        <v>60.453612999999997</v>
      </c>
      <c r="AA164">
        <v>61.151477999999997</v>
      </c>
      <c r="AB164">
        <v>61.834426999999998</v>
      </c>
      <c r="AC164">
        <v>62.575702999999997</v>
      </c>
      <c r="AD164">
        <v>63.306007000000001</v>
      </c>
      <c r="AE164">
        <v>64.021759000000003</v>
      </c>
      <c r="AF164">
        <v>64.725700000000003</v>
      </c>
      <c r="AG164">
        <v>65.434280000000001</v>
      </c>
      <c r="AH164">
        <v>66.109138000000002</v>
      </c>
      <c r="AI164">
        <v>66.769126999999997</v>
      </c>
      <c r="AJ164">
        <v>67.409301999999997</v>
      </c>
      <c r="AK164" s="91">
        <v>7.0000000000000001E-3</v>
      </c>
      <c r="AL164" s="28"/>
      <c r="AM164" s="26"/>
    </row>
    <row r="165" spans="2:39" ht="15" customHeight="1">
      <c r="B165" t="s">
        <v>4294</v>
      </c>
      <c r="C165" t="s">
        <v>4304</v>
      </c>
      <c r="D165" t="s">
        <v>5021</v>
      </c>
      <c r="E165" t="s">
        <v>415</v>
      </c>
      <c r="G165">
        <v>73.643883000000002</v>
      </c>
      <c r="H165">
        <v>74.164283999999995</v>
      </c>
      <c r="I165">
        <v>74.683516999999995</v>
      </c>
      <c r="J165">
        <v>75.120307999999994</v>
      </c>
      <c r="K165">
        <v>75.583763000000005</v>
      </c>
      <c r="L165">
        <v>75.871498000000003</v>
      </c>
      <c r="M165">
        <v>76.308502000000004</v>
      </c>
      <c r="N165">
        <v>76.801475999999994</v>
      </c>
      <c r="O165">
        <v>77.308173999999994</v>
      </c>
      <c r="P165">
        <v>77.856262000000001</v>
      </c>
      <c r="Q165">
        <v>78.434464000000006</v>
      </c>
      <c r="R165">
        <v>79.126998999999998</v>
      </c>
      <c r="S165">
        <v>79.792548999999994</v>
      </c>
      <c r="T165">
        <v>80.511718999999999</v>
      </c>
      <c r="U165">
        <v>81.242912000000004</v>
      </c>
      <c r="V165">
        <v>81.987067999999994</v>
      </c>
      <c r="W165">
        <v>82.759788999999998</v>
      </c>
      <c r="X165">
        <v>83.544899000000001</v>
      </c>
      <c r="Y165">
        <v>84.319892999999993</v>
      </c>
      <c r="Z165">
        <v>85.114547999999999</v>
      </c>
      <c r="AA165">
        <v>85.926818999999995</v>
      </c>
      <c r="AB165">
        <v>86.774330000000006</v>
      </c>
      <c r="AC165">
        <v>87.609406000000007</v>
      </c>
      <c r="AD165">
        <v>88.41713</v>
      </c>
      <c r="AE165">
        <v>89.23912</v>
      </c>
      <c r="AF165">
        <v>90.056197999999995</v>
      </c>
      <c r="AG165">
        <v>90.860878</v>
      </c>
      <c r="AH165">
        <v>91.651961999999997</v>
      </c>
      <c r="AI165">
        <v>92.421599999999998</v>
      </c>
      <c r="AJ165">
        <v>93.179382000000004</v>
      </c>
      <c r="AK165" s="91">
        <v>8.0000000000000002E-3</v>
      </c>
    </row>
    <row r="166" spans="2:39" ht="15" customHeight="1">
      <c r="B166" t="s">
        <v>4306</v>
      </c>
    </row>
    <row r="167" spans="2:39" ht="15" customHeight="1">
      <c r="B167" t="s">
        <v>4307</v>
      </c>
      <c r="AL167" s="27"/>
      <c r="AM167" s="26"/>
    </row>
    <row r="168" spans="2:39" ht="15" customHeight="1">
      <c r="B168" t="s">
        <v>3913</v>
      </c>
      <c r="C168" t="s">
        <v>4308</v>
      </c>
      <c r="D168" t="s">
        <v>5022</v>
      </c>
      <c r="E168" t="s">
        <v>817</v>
      </c>
      <c r="G168">
        <v>2273.726318</v>
      </c>
      <c r="H168">
        <v>2661.2297359999998</v>
      </c>
      <c r="I168">
        <v>2928.7075199999999</v>
      </c>
      <c r="J168">
        <v>3012.3078609999998</v>
      </c>
      <c r="K168">
        <v>3089.295654</v>
      </c>
      <c r="L168">
        <v>3151.6047359999998</v>
      </c>
      <c r="M168">
        <v>3191.5732419999999</v>
      </c>
      <c r="N168">
        <v>3229.6767580000001</v>
      </c>
      <c r="O168">
        <v>3271.4704590000001</v>
      </c>
      <c r="P168">
        <v>3317.985107</v>
      </c>
      <c r="Q168">
        <v>3354.90625</v>
      </c>
      <c r="R168">
        <v>3371.117432</v>
      </c>
      <c r="S168">
        <v>3408.7929690000001</v>
      </c>
      <c r="T168">
        <v>3442.8320309999999</v>
      </c>
      <c r="U168">
        <v>3479.1533199999999</v>
      </c>
      <c r="V168">
        <v>3516.0185550000001</v>
      </c>
      <c r="W168">
        <v>3558.3469239999999</v>
      </c>
      <c r="X168">
        <v>3596.8100589999999</v>
      </c>
      <c r="Y168">
        <v>3641.3256839999999</v>
      </c>
      <c r="Z168">
        <v>3690.6264649999998</v>
      </c>
      <c r="AA168">
        <v>3731.4282229999999</v>
      </c>
      <c r="AB168">
        <v>3777.0344239999999</v>
      </c>
      <c r="AC168">
        <v>3824.8403320000002</v>
      </c>
      <c r="AD168">
        <v>3870.1655270000001</v>
      </c>
      <c r="AE168">
        <v>3923.3879390000002</v>
      </c>
      <c r="AF168">
        <v>3976.6796880000002</v>
      </c>
      <c r="AG168">
        <v>4023.3027339999999</v>
      </c>
      <c r="AH168">
        <v>4068.594971</v>
      </c>
      <c r="AI168">
        <v>4121.7119140000004</v>
      </c>
      <c r="AJ168">
        <v>4180.857422</v>
      </c>
      <c r="AK168" s="91">
        <v>2.1000000000000001E-2</v>
      </c>
      <c r="AL168" s="27"/>
      <c r="AM168" s="26"/>
    </row>
    <row r="169" spans="2:39" ht="15" customHeight="1">
      <c r="B169" t="s">
        <v>3917</v>
      </c>
      <c r="C169" t="s">
        <v>4310</v>
      </c>
      <c r="D169" t="s">
        <v>5023</v>
      </c>
      <c r="E169" t="s">
        <v>817</v>
      </c>
      <c r="G169">
        <v>154.68478400000001</v>
      </c>
      <c r="H169">
        <v>216.25779700000001</v>
      </c>
      <c r="I169">
        <v>270.182343</v>
      </c>
      <c r="J169">
        <v>288.761505</v>
      </c>
      <c r="K169">
        <v>297.78476000000001</v>
      </c>
      <c r="L169">
        <v>299.77474999999998</v>
      </c>
      <c r="M169">
        <v>304.457245</v>
      </c>
      <c r="N169">
        <v>308.38897700000001</v>
      </c>
      <c r="O169">
        <v>312.69052099999999</v>
      </c>
      <c r="P169">
        <v>317.24182100000002</v>
      </c>
      <c r="Q169">
        <v>321.60183699999999</v>
      </c>
      <c r="R169">
        <v>325.706818</v>
      </c>
      <c r="S169">
        <v>330.06997699999999</v>
      </c>
      <c r="T169">
        <v>334.67611699999998</v>
      </c>
      <c r="U169">
        <v>339.46270800000002</v>
      </c>
      <c r="V169">
        <v>344.376373</v>
      </c>
      <c r="W169">
        <v>349.38345299999997</v>
      </c>
      <c r="X169">
        <v>354.539581</v>
      </c>
      <c r="Y169">
        <v>359.34030200000001</v>
      </c>
      <c r="Z169">
        <v>364.50555400000002</v>
      </c>
      <c r="AA169">
        <v>370.317566</v>
      </c>
      <c r="AB169">
        <v>375.89312699999999</v>
      </c>
      <c r="AC169">
        <v>381.49200400000001</v>
      </c>
      <c r="AD169">
        <v>387.832764</v>
      </c>
      <c r="AE169">
        <v>394.37625100000002</v>
      </c>
      <c r="AF169">
        <v>401.05297899999999</v>
      </c>
      <c r="AG169">
        <v>407.48886099999999</v>
      </c>
      <c r="AH169">
        <v>413.77023300000002</v>
      </c>
      <c r="AI169">
        <v>420.20343000000003</v>
      </c>
      <c r="AJ169">
        <v>426.86853000000002</v>
      </c>
      <c r="AK169" s="91">
        <v>3.5999999999999997E-2</v>
      </c>
      <c r="AL169" s="27"/>
      <c r="AM169" s="26"/>
    </row>
    <row r="170" spans="2:39" ht="15" customHeight="1">
      <c r="B170" t="s">
        <v>4843</v>
      </c>
      <c r="C170" t="s">
        <v>5024</v>
      </c>
      <c r="D170" t="s">
        <v>5025</v>
      </c>
      <c r="E170" t="s">
        <v>817</v>
      </c>
      <c r="G170">
        <v>129.57446300000001</v>
      </c>
      <c r="H170">
        <v>207.2491</v>
      </c>
      <c r="I170">
        <v>279.210846</v>
      </c>
      <c r="J170">
        <v>304.31957999999997</v>
      </c>
      <c r="K170">
        <v>314.82473800000002</v>
      </c>
      <c r="L170">
        <v>320.31408699999997</v>
      </c>
      <c r="M170">
        <v>329.77072099999998</v>
      </c>
      <c r="N170">
        <v>338.92907700000001</v>
      </c>
      <c r="O170">
        <v>348.138824</v>
      </c>
      <c r="P170">
        <v>357.13497899999999</v>
      </c>
      <c r="Q170">
        <v>365.779358</v>
      </c>
      <c r="R170">
        <v>374.03088400000001</v>
      </c>
      <c r="S170">
        <v>382.78796399999999</v>
      </c>
      <c r="T170">
        <v>391.49597199999999</v>
      </c>
      <c r="U170">
        <v>399.36257899999998</v>
      </c>
      <c r="V170">
        <v>408.42169200000001</v>
      </c>
      <c r="W170">
        <v>417.86047400000001</v>
      </c>
      <c r="X170">
        <v>427.20391799999999</v>
      </c>
      <c r="Y170">
        <v>436.637024</v>
      </c>
      <c r="Z170">
        <v>445.718231</v>
      </c>
      <c r="AA170">
        <v>455.57617199999999</v>
      </c>
      <c r="AB170">
        <v>465.57162499999998</v>
      </c>
      <c r="AC170">
        <v>475.73174999999998</v>
      </c>
      <c r="AD170">
        <v>485.89944500000001</v>
      </c>
      <c r="AE170">
        <v>496.06860399999999</v>
      </c>
      <c r="AF170">
        <v>506.59609999999998</v>
      </c>
      <c r="AG170">
        <v>516.70190400000001</v>
      </c>
      <c r="AH170">
        <v>527.14562999999998</v>
      </c>
      <c r="AI170">
        <v>538.00604199999998</v>
      </c>
      <c r="AJ170">
        <v>549.27685499999995</v>
      </c>
      <c r="AK170" s="91">
        <v>5.0999999999999997E-2</v>
      </c>
      <c r="AL170" s="27"/>
      <c r="AM170" s="26"/>
    </row>
    <row r="171" spans="2:39" ht="15" customHeight="1">
      <c r="B171" t="s">
        <v>4846</v>
      </c>
      <c r="C171" t="s">
        <v>5026</v>
      </c>
      <c r="D171" t="s">
        <v>5027</v>
      </c>
      <c r="E171" t="s">
        <v>817</v>
      </c>
      <c r="G171">
        <v>249.102249</v>
      </c>
      <c r="H171">
        <v>363.11734000000001</v>
      </c>
      <c r="I171">
        <v>454.13806199999999</v>
      </c>
      <c r="J171">
        <v>487.666382</v>
      </c>
      <c r="K171">
        <v>511.15377799999999</v>
      </c>
      <c r="L171">
        <v>531.71197500000005</v>
      </c>
      <c r="M171">
        <v>554.95764199999996</v>
      </c>
      <c r="N171">
        <v>578.18603499999995</v>
      </c>
      <c r="O171">
        <v>602.05584699999997</v>
      </c>
      <c r="P171">
        <v>625.037781</v>
      </c>
      <c r="Q171">
        <v>647.97094700000002</v>
      </c>
      <c r="R171">
        <v>672.31243900000004</v>
      </c>
      <c r="S171">
        <v>697.54571499999997</v>
      </c>
      <c r="T171">
        <v>723.55816700000003</v>
      </c>
      <c r="U171">
        <v>749.47564699999998</v>
      </c>
      <c r="V171">
        <v>775.842896</v>
      </c>
      <c r="W171">
        <v>803.11065699999995</v>
      </c>
      <c r="X171">
        <v>831.32592799999998</v>
      </c>
      <c r="Y171">
        <v>860.76666299999999</v>
      </c>
      <c r="Z171">
        <v>890.51025400000003</v>
      </c>
      <c r="AA171">
        <v>920.32910200000003</v>
      </c>
      <c r="AB171">
        <v>950.83789100000001</v>
      </c>
      <c r="AC171">
        <v>982.73175000000003</v>
      </c>
      <c r="AD171">
        <v>1016.865662</v>
      </c>
      <c r="AE171">
        <v>1052.080688</v>
      </c>
      <c r="AF171">
        <v>1087.8470460000001</v>
      </c>
      <c r="AG171">
        <v>1125.422241</v>
      </c>
      <c r="AH171">
        <v>1164.5333250000001</v>
      </c>
      <c r="AI171">
        <v>1205.266846</v>
      </c>
      <c r="AJ171">
        <v>1247.3642580000001</v>
      </c>
      <c r="AK171" s="91">
        <v>5.7000000000000002E-2</v>
      </c>
    </row>
    <row r="172" spans="2:39" ht="15" customHeight="1">
      <c r="B172" t="s">
        <v>4849</v>
      </c>
      <c r="C172" t="s">
        <v>5028</v>
      </c>
      <c r="D172" t="s">
        <v>5029</v>
      </c>
      <c r="E172" t="s">
        <v>817</v>
      </c>
      <c r="G172">
        <v>1481.917236</v>
      </c>
      <c r="H172">
        <v>2171.6381839999999</v>
      </c>
      <c r="I172">
        <v>2703.226807</v>
      </c>
      <c r="J172">
        <v>2880.029297</v>
      </c>
      <c r="K172">
        <v>2947.4458009999998</v>
      </c>
      <c r="L172">
        <v>2994.3190920000002</v>
      </c>
      <c r="M172">
        <v>3069.625</v>
      </c>
      <c r="N172">
        <v>3140.8120119999999</v>
      </c>
      <c r="O172">
        <v>3211.1621089999999</v>
      </c>
      <c r="P172">
        <v>3281.6674800000001</v>
      </c>
      <c r="Q172">
        <v>3351.6347660000001</v>
      </c>
      <c r="R172">
        <v>3420.1965329999998</v>
      </c>
      <c r="S172">
        <v>3489.1831050000001</v>
      </c>
      <c r="T172">
        <v>3553.242432</v>
      </c>
      <c r="U172">
        <v>3618.4670409999999</v>
      </c>
      <c r="V172">
        <v>3685.0527339999999</v>
      </c>
      <c r="W172">
        <v>3754.069336</v>
      </c>
      <c r="X172">
        <v>3824.7402339999999</v>
      </c>
      <c r="Y172">
        <v>3899.4582519999999</v>
      </c>
      <c r="Z172">
        <v>3976.9045409999999</v>
      </c>
      <c r="AA172">
        <v>4053.1599120000001</v>
      </c>
      <c r="AB172">
        <v>4126.2583009999998</v>
      </c>
      <c r="AC172">
        <v>4203.720703</v>
      </c>
      <c r="AD172">
        <v>4289.8881840000004</v>
      </c>
      <c r="AE172">
        <v>4379.783203</v>
      </c>
      <c r="AF172">
        <v>4472.7216799999997</v>
      </c>
      <c r="AG172">
        <v>4568.7124020000001</v>
      </c>
      <c r="AH172">
        <v>4668.1660160000001</v>
      </c>
      <c r="AI172">
        <v>4771.8564450000003</v>
      </c>
      <c r="AJ172">
        <v>4879.5620120000003</v>
      </c>
      <c r="AK172" s="91">
        <v>4.2000000000000003E-2</v>
      </c>
      <c r="AL172" s="27"/>
      <c r="AM172" s="26"/>
    </row>
    <row r="173" spans="2:39" ht="15" customHeight="1">
      <c r="B173" t="s">
        <v>3953</v>
      </c>
      <c r="C173" t="s">
        <v>4334</v>
      </c>
      <c r="D173" t="s">
        <v>5030</v>
      </c>
      <c r="E173" t="s">
        <v>817</v>
      </c>
      <c r="G173">
        <v>186.35432399999999</v>
      </c>
      <c r="H173">
        <v>290.216095</v>
      </c>
      <c r="I173">
        <v>373.33966099999998</v>
      </c>
      <c r="J173">
        <v>398.04534899999999</v>
      </c>
      <c r="K173">
        <v>410.725098</v>
      </c>
      <c r="L173">
        <v>419.56191999999999</v>
      </c>
      <c r="M173">
        <v>434.59277300000002</v>
      </c>
      <c r="N173">
        <v>448.93545499999999</v>
      </c>
      <c r="O173">
        <v>463.454926</v>
      </c>
      <c r="P173">
        <v>478.91934199999997</v>
      </c>
      <c r="Q173">
        <v>495.38146999999998</v>
      </c>
      <c r="R173">
        <v>512.38476600000001</v>
      </c>
      <c r="S173">
        <v>530.473206</v>
      </c>
      <c r="T173">
        <v>548.75628700000004</v>
      </c>
      <c r="U173">
        <v>567.88110400000005</v>
      </c>
      <c r="V173">
        <v>587.80895999999996</v>
      </c>
      <c r="W173">
        <v>608.35070800000005</v>
      </c>
      <c r="X173">
        <v>628.73004200000003</v>
      </c>
      <c r="Y173">
        <v>650.04003899999998</v>
      </c>
      <c r="Z173">
        <v>671.86474599999997</v>
      </c>
      <c r="AA173">
        <v>694.52355999999997</v>
      </c>
      <c r="AB173">
        <v>717.847534</v>
      </c>
      <c r="AC173">
        <v>742.34423800000002</v>
      </c>
      <c r="AD173">
        <v>767.58892800000001</v>
      </c>
      <c r="AE173">
        <v>793.28997800000002</v>
      </c>
      <c r="AF173">
        <v>820.30139199999996</v>
      </c>
      <c r="AG173">
        <v>848.39636199999995</v>
      </c>
      <c r="AH173">
        <v>876.10034199999996</v>
      </c>
      <c r="AI173">
        <v>905.07354699999996</v>
      </c>
      <c r="AJ173">
        <v>935.57037400000002</v>
      </c>
      <c r="AK173" s="91">
        <v>5.7000000000000002E-2</v>
      </c>
      <c r="AL173" s="27"/>
      <c r="AM173" s="26"/>
    </row>
    <row r="174" spans="2:39" ht="15" customHeight="1">
      <c r="B174" t="s">
        <v>4853</v>
      </c>
      <c r="C174" t="s">
        <v>5031</v>
      </c>
      <c r="D174" t="s">
        <v>5032</v>
      </c>
      <c r="E174" t="s">
        <v>817</v>
      </c>
      <c r="G174">
        <v>411.81686400000001</v>
      </c>
      <c r="H174">
        <v>606.72344999999996</v>
      </c>
      <c r="I174">
        <v>774.27667199999996</v>
      </c>
      <c r="J174">
        <v>833.05633499999999</v>
      </c>
      <c r="K174">
        <v>859.69915800000001</v>
      </c>
      <c r="L174">
        <v>880.666382</v>
      </c>
      <c r="M174">
        <v>911.48870799999997</v>
      </c>
      <c r="N174">
        <v>941.48443599999996</v>
      </c>
      <c r="O174">
        <v>972.50256300000001</v>
      </c>
      <c r="P174">
        <v>1004.23053</v>
      </c>
      <c r="Q174">
        <v>1035.7944339999999</v>
      </c>
      <c r="R174">
        <v>1067.1022949999999</v>
      </c>
      <c r="S174">
        <v>1099.2611079999999</v>
      </c>
      <c r="T174">
        <v>1131.7851559999999</v>
      </c>
      <c r="U174">
        <v>1164.0980219999999</v>
      </c>
      <c r="V174">
        <v>1196.937866</v>
      </c>
      <c r="W174">
        <v>1230.1417240000001</v>
      </c>
      <c r="X174">
        <v>1263.690918</v>
      </c>
      <c r="Y174">
        <v>1297.987427</v>
      </c>
      <c r="Z174">
        <v>1333.04126</v>
      </c>
      <c r="AA174">
        <v>1367.3917240000001</v>
      </c>
      <c r="AB174">
        <v>1402.354004</v>
      </c>
      <c r="AC174">
        <v>1438.794067</v>
      </c>
      <c r="AD174">
        <v>1476.3929439999999</v>
      </c>
      <c r="AE174">
        <v>1515.1170649999999</v>
      </c>
      <c r="AF174">
        <v>1552.946899</v>
      </c>
      <c r="AG174">
        <v>1591.4368899999999</v>
      </c>
      <c r="AH174">
        <v>1632.0548100000001</v>
      </c>
      <c r="AI174">
        <v>1674.6080320000001</v>
      </c>
      <c r="AJ174">
        <v>1719.1999510000001</v>
      </c>
      <c r="AK174" s="91">
        <v>5.0999999999999997E-2</v>
      </c>
      <c r="AL174" s="27"/>
      <c r="AM174" s="26"/>
    </row>
    <row r="175" spans="2:39" ht="15" customHeight="1">
      <c r="B175" t="s">
        <v>4856</v>
      </c>
      <c r="C175" t="s">
        <v>5033</v>
      </c>
      <c r="D175" t="s">
        <v>5034</v>
      </c>
      <c r="E175" t="s">
        <v>817</v>
      </c>
      <c r="G175">
        <v>429.83990499999999</v>
      </c>
      <c r="H175">
        <v>460.97067299999998</v>
      </c>
      <c r="I175">
        <v>521.81597899999997</v>
      </c>
      <c r="J175">
        <v>549.28955099999996</v>
      </c>
      <c r="K175">
        <v>566.31109600000002</v>
      </c>
      <c r="L175">
        <v>578.699524</v>
      </c>
      <c r="M175">
        <v>591.961365</v>
      </c>
      <c r="N175">
        <v>605.48242200000004</v>
      </c>
      <c r="O175">
        <v>618.40960700000005</v>
      </c>
      <c r="P175">
        <v>630.24572799999999</v>
      </c>
      <c r="Q175">
        <v>642.44256600000006</v>
      </c>
      <c r="R175">
        <v>653.79968299999996</v>
      </c>
      <c r="S175">
        <v>662.61193800000001</v>
      </c>
      <c r="T175">
        <v>673.41497800000002</v>
      </c>
      <c r="U175">
        <v>685.64233400000001</v>
      </c>
      <c r="V175">
        <v>696.65460199999995</v>
      </c>
      <c r="W175">
        <v>708.161743</v>
      </c>
      <c r="X175">
        <v>719.62988299999995</v>
      </c>
      <c r="Y175">
        <v>731.68029799999999</v>
      </c>
      <c r="Z175">
        <v>743.37451199999998</v>
      </c>
      <c r="AA175">
        <v>755.86792000000003</v>
      </c>
      <c r="AB175">
        <v>768.29070999999999</v>
      </c>
      <c r="AC175">
        <v>781.44708300000002</v>
      </c>
      <c r="AD175">
        <v>795.77752699999996</v>
      </c>
      <c r="AE175">
        <v>810.01141399999995</v>
      </c>
      <c r="AF175">
        <v>823.72125200000005</v>
      </c>
      <c r="AG175">
        <v>838.35626200000002</v>
      </c>
      <c r="AH175">
        <v>853.34655799999996</v>
      </c>
      <c r="AI175">
        <v>869.19750999999997</v>
      </c>
      <c r="AJ175">
        <v>884.75732400000004</v>
      </c>
      <c r="AK175" s="91">
        <v>2.5000000000000001E-2</v>
      </c>
      <c r="AL175" s="27"/>
      <c r="AM175" s="26"/>
    </row>
    <row r="176" spans="2:39" ht="15" customHeight="1">
      <c r="B176" t="s">
        <v>3941</v>
      </c>
      <c r="C176" t="s">
        <v>4326</v>
      </c>
      <c r="D176" t="s">
        <v>5035</v>
      </c>
      <c r="E176" t="s">
        <v>817</v>
      </c>
      <c r="G176">
        <v>1397.6572269999999</v>
      </c>
      <c r="H176">
        <v>1556.090332</v>
      </c>
      <c r="I176">
        <v>1701.2373050000001</v>
      </c>
      <c r="J176">
        <v>1791.86438</v>
      </c>
      <c r="K176">
        <v>1869.2490230000001</v>
      </c>
      <c r="L176">
        <v>1934.793091</v>
      </c>
      <c r="M176">
        <v>2015.565918</v>
      </c>
      <c r="N176">
        <v>2100.0625</v>
      </c>
      <c r="O176">
        <v>2185.336914</v>
      </c>
      <c r="P176">
        <v>2269.2841800000001</v>
      </c>
      <c r="Q176">
        <v>2353.6459960000002</v>
      </c>
      <c r="R176">
        <v>2435.2280270000001</v>
      </c>
      <c r="S176">
        <v>2516.0009770000001</v>
      </c>
      <c r="T176">
        <v>2594.3911130000001</v>
      </c>
      <c r="U176">
        <v>2671.398193</v>
      </c>
      <c r="V176">
        <v>2745.8635250000002</v>
      </c>
      <c r="W176">
        <v>2816.4409179999998</v>
      </c>
      <c r="X176">
        <v>2886.1655270000001</v>
      </c>
      <c r="Y176">
        <v>2954.7558589999999</v>
      </c>
      <c r="Z176">
        <v>3021.1103520000001</v>
      </c>
      <c r="AA176">
        <v>3088.8479000000002</v>
      </c>
      <c r="AB176">
        <v>3155.5363769999999</v>
      </c>
      <c r="AC176">
        <v>3221.680664</v>
      </c>
      <c r="AD176">
        <v>3286.7312010000001</v>
      </c>
      <c r="AE176">
        <v>3344.1455080000001</v>
      </c>
      <c r="AF176">
        <v>3400.4345699999999</v>
      </c>
      <c r="AG176">
        <v>3456.9057619999999</v>
      </c>
      <c r="AH176">
        <v>3515.1760250000002</v>
      </c>
      <c r="AI176">
        <v>3573.2158199999999</v>
      </c>
      <c r="AJ176">
        <v>3628.83374</v>
      </c>
      <c r="AK176" s="91">
        <v>3.3000000000000002E-2</v>
      </c>
    </row>
    <row r="177" spans="2:39" ht="15" customHeight="1">
      <c r="B177" t="s">
        <v>4860</v>
      </c>
      <c r="C177" t="s">
        <v>5036</v>
      </c>
      <c r="D177" t="s">
        <v>5037</v>
      </c>
      <c r="E177" t="s">
        <v>817</v>
      </c>
      <c r="G177">
        <v>374.18673699999999</v>
      </c>
      <c r="H177">
        <v>550.56433100000004</v>
      </c>
      <c r="I177">
        <v>685.65490699999998</v>
      </c>
      <c r="J177">
        <v>731.766479</v>
      </c>
      <c r="K177">
        <v>746.98931900000002</v>
      </c>
      <c r="L177">
        <v>749.71905500000003</v>
      </c>
      <c r="M177">
        <v>762.26043700000002</v>
      </c>
      <c r="N177">
        <v>772.64648399999999</v>
      </c>
      <c r="O177">
        <v>782.32122800000002</v>
      </c>
      <c r="P177">
        <v>790.00286900000003</v>
      </c>
      <c r="Q177">
        <v>794.80773899999997</v>
      </c>
      <c r="R177">
        <v>795.69427499999995</v>
      </c>
      <c r="S177">
        <v>797.44647199999997</v>
      </c>
      <c r="T177">
        <v>795.80865500000004</v>
      </c>
      <c r="U177">
        <v>793.77734399999997</v>
      </c>
      <c r="V177">
        <v>791.34643600000004</v>
      </c>
      <c r="W177">
        <v>787.78247099999999</v>
      </c>
      <c r="X177">
        <v>783.70239300000003</v>
      </c>
      <c r="Y177">
        <v>779.71398899999997</v>
      </c>
      <c r="Z177">
        <v>775.84423800000002</v>
      </c>
      <c r="AA177">
        <v>772.10742200000004</v>
      </c>
      <c r="AB177">
        <v>767.90844700000002</v>
      </c>
      <c r="AC177">
        <v>764.51623500000005</v>
      </c>
      <c r="AD177">
        <v>760.62768600000004</v>
      </c>
      <c r="AE177">
        <v>754.81188999999995</v>
      </c>
      <c r="AF177">
        <v>749.82965100000001</v>
      </c>
      <c r="AG177">
        <v>745.70483400000001</v>
      </c>
      <c r="AH177">
        <v>743.59265100000005</v>
      </c>
      <c r="AI177">
        <v>741.494507</v>
      </c>
      <c r="AJ177">
        <v>740.68957499999999</v>
      </c>
      <c r="AK177" s="91">
        <v>2.4E-2</v>
      </c>
    </row>
    <row r="178" spans="2:39" ht="15" customHeight="1">
      <c r="B178" t="s">
        <v>4863</v>
      </c>
      <c r="C178" t="s">
        <v>5038</v>
      </c>
      <c r="D178" t="s">
        <v>5039</v>
      </c>
      <c r="E178" t="s">
        <v>817</v>
      </c>
      <c r="G178">
        <v>354.72271699999999</v>
      </c>
      <c r="H178">
        <v>783.15203899999995</v>
      </c>
      <c r="I178">
        <v>1103.4101559999999</v>
      </c>
      <c r="J178">
        <v>1205.7543949999999</v>
      </c>
      <c r="K178">
        <v>1257.368408</v>
      </c>
      <c r="L178">
        <v>1297.470337</v>
      </c>
      <c r="M178">
        <v>1360.8388669999999</v>
      </c>
      <c r="N178">
        <v>1422.9842530000001</v>
      </c>
      <c r="O178">
        <v>1483.0711670000001</v>
      </c>
      <c r="P178">
        <v>1540.6864009999999</v>
      </c>
      <c r="Q178">
        <v>1597.0791019999999</v>
      </c>
      <c r="R178">
        <v>1650.5698239999999</v>
      </c>
      <c r="S178">
        <v>1704.051514</v>
      </c>
      <c r="T178">
        <v>1756.3217770000001</v>
      </c>
      <c r="U178">
        <v>1807.4444579999999</v>
      </c>
      <c r="V178">
        <v>1857.013428</v>
      </c>
      <c r="W178">
        <v>1905.3233640000001</v>
      </c>
      <c r="X178">
        <v>1952.692505</v>
      </c>
      <c r="Y178">
        <v>1999.44165</v>
      </c>
      <c r="Z178">
        <v>2044.870361</v>
      </c>
      <c r="AA178">
        <v>2086.8247070000002</v>
      </c>
      <c r="AB178">
        <v>2126.938721</v>
      </c>
      <c r="AC178">
        <v>2167.0124510000001</v>
      </c>
      <c r="AD178">
        <v>2206.8891600000002</v>
      </c>
      <c r="AE178">
        <v>2246.0905760000001</v>
      </c>
      <c r="AF178">
        <v>2282.6879880000001</v>
      </c>
      <c r="AG178">
        <v>2318.4145509999998</v>
      </c>
      <c r="AH178">
        <v>2353.9204100000002</v>
      </c>
      <c r="AI178">
        <v>2389.8432619999999</v>
      </c>
      <c r="AJ178">
        <v>2425.3698730000001</v>
      </c>
      <c r="AK178" s="91">
        <v>6.9000000000000006E-2</v>
      </c>
      <c r="AL178" s="25"/>
      <c r="AM178" s="26"/>
    </row>
    <row r="179" spans="2:39" ht="15" customHeight="1">
      <c r="B179" t="s">
        <v>4866</v>
      </c>
      <c r="C179" t="s">
        <v>5040</v>
      </c>
      <c r="D179" t="s">
        <v>5041</v>
      </c>
      <c r="E179" t="s">
        <v>817</v>
      </c>
      <c r="G179">
        <v>239.02145400000001</v>
      </c>
      <c r="H179">
        <v>335.83364899999998</v>
      </c>
      <c r="I179">
        <v>418.43841600000002</v>
      </c>
      <c r="J179">
        <v>449.240387</v>
      </c>
      <c r="K179">
        <v>473.456818</v>
      </c>
      <c r="L179">
        <v>499.68176299999999</v>
      </c>
      <c r="M179">
        <v>533.20843500000001</v>
      </c>
      <c r="N179">
        <v>567.21820100000002</v>
      </c>
      <c r="O179">
        <v>602.16345200000001</v>
      </c>
      <c r="P179">
        <v>638.00891100000001</v>
      </c>
      <c r="Q179">
        <v>674.41113299999995</v>
      </c>
      <c r="R179">
        <v>710.62884499999996</v>
      </c>
      <c r="S179">
        <v>746.36077899999998</v>
      </c>
      <c r="T179">
        <v>781.59112500000003</v>
      </c>
      <c r="U179">
        <v>816.21020499999997</v>
      </c>
      <c r="V179">
        <v>850.774902</v>
      </c>
      <c r="W179">
        <v>885.50213599999995</v>
      </c>
      <c r="X179">
        <v>920.36901899999998</v>
      </c>
      <c r="Y179">
        <v>955.04681400000004</v>
      </c>
      <c r="Z179">
        <v>990.37078899999995</v>
      </c>
      <c r="AA179">
        <v>1025.3428960000001</v>
      </c>
      <c r="AB179">
        <v>1060.447144</v>
      </c>
      <c r="AC179">
        <v>1095.8707280000001</v>
      </c>
      <c r="AD179">
        <v>1131.550293</v>
      </c>
      <c r="AE179">
        <v>1167.2698969999999</v>
      </c>
      <c r="AF179">
        <v>1202.6260990000001</v>
      </c>
      <c r="AG179">
        <v>1237.6475829999999</v>
      </c>
      <c r="AH179">
        <v>1271.8592530000001</v>
      </c>
      <c r="AI179">
        <v>1305.8482670000001</v>
      </c>
      <c r="AJ179">
        <v>1339.0131839999999</v>
      </c>
      <c r="AK179" s="91">
        <v>6.0999999999999999E-2</v>
      </c>
      <c r="AL179" s="25"/>
      <c r="AM179" s="26"/>
    </row>
    <row r="180" spans="2:39" ht="15" customHeight="1">
      <c r="B180" t="s">
        <v>4869</v>
      </c>
      <c r="C180" t="s">
        <v>5042</v>
      </c>
      <c r="D180" t="s">
        <v>5043</v>
      </c>
      <c r="E180" t="s">
        <v>817</v>
      </c>
      <c r="G180">
        <v>147.21620200000001</v>
      </c>
      <c r="H180">
        <v>271.09951799999999</v>
      </c>
      <c r="I180">
        <v>367.50039700000002</v>
      </c>
      <c r="J180">
        <v>400.58371</v>
      </c>
      <c r="K180">
        <v>417.03302000000002</v>
      </c>
      <c r="L180">
        <v>423.82836900000001</v>
      </c>
      <c r="M180">
        <v>437.01104700000002</v>
      </c>
      <c r="N180">
        <v>450.39416499999999</v>
      </c>
      <c r="O180">
        <v>464.48724399999998</v>
      </c>
      <c r="P180">
        <v>478.31890900000002</v>
      </c>
      <c r="Q180">
        <v>491.86511200000001</v>
      </c>
      <c r="R180">
        <v>504.66387900000001</v>
      </c>
      <c r="S180">
        <v>517.84149200000002</v>
      </c>
      <c r="T180">
        <v>530.76251200000002</v>
      </c>
      <c r="U180">
        <v>543.00726299999997</v>
      </c>
      <c r="V180">
        <v>554.05432099999996</v>
      </c>
      <c r="W180">
        <v>564.46283000000005</v>
      </c>
      <c r="X180">
        <v>574.73852499999998</v>
      </c>
      <c r="Y180">
        <v>584.796875</v>
      </c>
      <c r="Z180">
        <v>594.69671600000004</v>
      </c>
      <c r="AA180">
        <v>604.57208300000002</v>
      </c>
      <c r="AB180">
        <v>614.24230999999997</v>
      </c>
      <c r="AC180">
        <v>624.52954099999999</v>
      </c>
      <c r="AD180">
        <v>634.62817399999994</v>
      </c>
      <c r="AE180">
        <v>644.89386000000002</v>
      </c>
      <c r="AF180">
        <v>655.81585700000005</v>
      </c>
      <c r="AG180">
        <v>667.12622099999999</v>
      </c>
      <c r="AH180">
        <v>679.24237100000005</v>
      </c>
      <c r="AI180">
        <v>691.88745100000006</v>
      </c>
      <c r="AJ180">
        <v>704.81945800000005</v>
      </c>
      <c r="AK180" s="91">
        <v>5.5E-2</v>
      </c>
      <c r="AL180" s="25"/>
      <c r="AM180" s="26"/>
    </row>
    <row r="181" spans="2:39" ht="15" customHeight="1">
      <c r="B181" t="s">
        <v>4035</v>
      </c>
      <c r="C181" t="s">
        <v>4340</v>
      </c>
      <c r="D181" t="s">
        <v>5044</v>
      </c>
      <c r="E181" t="s">
        <v>817</v>
      </c>
      <c r="G181">
        <v>7829.8203119999998</v>
      </c>
      <c r="H181">
        <v>10474.143555000001</v>
      </c>
      <c r="I181">
        <v>12581.139648</v>
      </c>
      <c r="J181">
        <v>13332.685546999999</v>
      </c>
      <c r="K181">
        <v>13761.336914</v>
      </c>
      <c r="L181">
        <v>14082.144531</v>
      </c>
      <c r="M181">
        <v>14497.310546999999</v>
      </c>
      <c r="N181">
        <v>14905.201171999999</v>
      </c>
      <c r="O181">
        <v>15317.264648</v>
      </c>
      <c r="P181">
        <v>15728.764648</v>
      </c>
      <c r="Q181">
        <v>16127.319336</v>
      </c>
      <c r="R181">
        <v>16493.435547000001</v>
      </c>
      <c r="S181">
        <v>16882.427734000001</v>
      </c>
      <c r="T181">
        <v>17258.636718999998</v>
      </c>
      <c r="U181">
        <v>17635.380859000001</v>
      </c>
      <c r="V181">
        <v>18010.166015999999</v>
      </c>
      <c r="W181">
        <v>18388.9375</v>
      </c>
      <c r="X181">
        <v>18764.337890999999</v>
      </c>
      <c r="Y181">
        <v>19150.992188</v>
      </c>
      <c r="Z181">
        <v>19543.439452999999</v>
      </c>
      <c r="AA181">
        <v>19926.289062</v>
      </c>
      <c r="AB181">
        <v>20309.162109000001</v>
      </c>
      <c r="AC181">
        <v>20704.710938</v>
      </c>
      <c r="AD181">
        <v>21110.837890999999</v>
      </c>
      <c r="AE181">
        <v>21521.328125</v>
      </c>
      <c r="AF181">
        <v>21933.263672000001</v>
      </c>
      <c r="AG181">
        <v>22345.617188</v>
      </c>
      <c r="AH181">
        <v>22767.501952999999</v>
      </c>
      <c r="AI181">
        <v>23208.212890999999</v>
      </c>
      <c r="AJ181">
        <v>23662.183593999998</v>
      </c>
      <c r="AK181" s="91">
        <v>3.9E-2</v>
      </c>
      <c r="AL181" s="25"/>
      <c r="AM181" s="26"/>
    </row>
    <row r="182" spans="2:39" ht="15" customHeight="1">
      <c r="B182" t="s">
        <v>4342</v>
      </c>
      <c r="C182" t="s">
        <v>4343</v>
      </c>
      <c r="D182" t="s">
        <v>4344</v>
      </c>
      <c r="E182" t="s">
        <v>5045</v>
      </c>
      <c r="F182" t="s">
        <v>817</v>
      </c>
      <c r="G182">
        <v>22.434891</v>
      </c>
      <c r="H182">
        <v>22.421617999999999</v>
      </c>
      <c r="I182">
        <v>22.410634999999999</v>
      </c>
      <c r="J182">
        <v>22.401547999999998</v>
      </c>
      <c r="K182">
        <v>22.394031999999999</v>
      </c>
      <c r="L182">
        <v>22.387812</v>
      </c>
      <c r="M182">
        <v>22.382666</v>
      </c>
      <c r="N182">
        <v>22.378406999999999</v>
      </c>
      <c r="O182">
        <v>22.374884000000002</v>
      </c>
      <c r="P182">
        <v>22.371969</v>
      </c>
      <c r="Q182">
        <v>22.369558000000001</v>
      </c>
      <c r="R182">
        <v>22.367563000000001</v>
      </c>
      <c r="S182">
        <v>22.365911000000001</v>
      </c>
      <c r="T182">
        <v>22.364546000000001</v>
      </c>
      <c r="U182">
        <v>22.363416999999998</v>
      </c>
      <c r="V182">
        <v>22.362480000000001</v>
      </c>
      <c r="W182">
        <v>22.361708</v>
      </c>
      <c r="X182">
        <v>22.361066999999998</v>
      </c>
      <c r="Y182">
        <v>22.360537999999998</v>
      </c>
      <c r="Z182">
        <v>22.360099999999999</v>
      </c>
      <c r="AA182">
        <v>22.359736999999999</v>
      </c>
      <c r="AB182">
        <v>22.359438000000001</v>
      </c>
      <c r="AC182">
        <v>22.359190000000002</v>
      </c>
      <c r="AD182">
        <v>22.358984</v>
      </c>
      <c r="AE182">
        <v>22.358813999999999</v>
      </c>
      <c r="AF182">
        <v>22.358673</v>
      </c>
      <c r="AG182">
        <v>22.358557000000001</v>
      </c>
      <c r="AH182">
        <v>22.358460999999998</v>
      </c>
      <c r="AI182">
        <v>22.358381000000001</v>
      </c>
      <c r="AJ182">
        <v>22.358315000000001</v>
      </c>
      <c r="AK182" s="91">
        <v>0</v>
      </c>
      <c r="AL182" s="25"/>
      <c r="AM182" s="26"/>
    </row>
    <row r="183" spans="2:39" ht="15" customHeight="1">
      <c r="B183" t="s">
        <v>4346</v>
      </c>
      <c r="C183" t="s">
        <v>4343</v>
      </c>
      <c r="D183" t="s">
        <v>4347</v>
      </c>
      <c r="E183" t="s">
        <v>5046</v>
      </c>
      <c r="F183" t="s">
        <v>817</v>
      </c>
      <c r="G183">
        <v>402.12243699999999</v>
      </c>
      <c r="H183">
        <v>408.58813500000002</v>
      </c>
      <c r="I183">
        <v>405.11737099999999</v>
      </c>
      <c r="J183">
        <v>404.78070100000002</v>
      </c>
      <c r="K183">
        <v>407.30474900000002</v>
      </c>
      <c r="L183">
        <v>409.22909499999997</v>
      </c>
      <c r="M183">
        <v>410.64746100000002</v>
      </c>
      <c r="N183">
        <v>412.27038599999997</v>
      </c>
      <c r="O183">
        <v>411.24566700000003</v>
      </c>
      <c r="P183">
        <v>412.60449199999999</v>
      </c>
      <c r="Q183">
        <v>412.20864899999998</v>
      </c>
      <c r="R183">
        <v>412.35833700000001</v>
      </c>
      <c r="S183">
        <v>412.48217799999998</v>
      </c>
      <c r="T183">
        <v>412.58575400000001</v>
      </c>
      <c r="U183">
        <v>412.67089800000002</v>
      </c>
      <c r="V183">
        <v>412.86550899999997</v>
      </c>
      <c r="W183">
        <v>413.12994400000002</v>
      </c>
      <c r="X183">
        <v>413.39245599999998</v>
      </c>
      <c r="Y183">
        <v>413.65313700000002</v>
      </c>
      <c r="Z183">
        <v>413.91204800000003</v>
      </c>
      <c r="AA183">
        <v>414.16891500000003</v>
      </c>
      <c r="AB183">
        <v>414.42382800000001</v>
      </c>
      <c r="AC183">
        <v>414.67672700000003</v>
      </c>
      <c r="AD183">
        <v>414.92770400000001</v>
      </c>
      <c r="AE183">
        <v>415.176849</v>
      </c>
      <c r="AF183">
        <v>415.42431599999998</v>
      </c>
      <c r="AG183">
        <v>415.67010499999998</v>
      </c>
      <c r="AH183">
        <v>415.91433699999999</v>
      </c>
      <c r="AI183">
        <v>416.15707400000002</v>
      </c>
      <c r="AJ183">
        <v>416.39840700000002</v>
      </c>
      <c r="AK183" s="91">
        <v>1E-3</v>
      </c>
      <c r="AL183" s="25"/>
      <c r="AM183" s="26"/>
    </row>
    <row r="184" spans="2:39" ht="15" customHeight="1" thickBot="1"/>
    <row r="185" spans="2:39" ht="15" customHeight="1">
      <c r="AL185" s="46"/>
      <c r="AM185" s="46"/>
    </row>
  </sheetData>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M195"/>
  <sheetViews>
    <sheetView workbookViewId="0"/>
  </sheetViews>
  <sheetFormatPr defaultRowHeight="15" customHeight="1"/>
  <cols>
    <col min="1" max="1" width="19.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row r="10" spans="1:39" ht="15" customHeight="1">
      <c r="A10" s="93" t="s">
        <v>5047</v>
      </c>
      <c r="B10" t="s">
        <v>3896</v>
      </c>
    </row>
    <row r="11" spans="1:39" ht="15" customHeight="1">
      <c r="B11" t="s">
        <v>5048</v>
      </c>
    </row>
    <row r="12" spans="1:39" ht="15" customHeight="1">
      <c r="B12" t="s">
        <v>5049</v>
      </c>
      <c r="AL12" s="5"/>
      <c r="AM12" s="5"/>
    </row>
    <row r="13" spans="1:39" ht="15" customHeight="1" thickBot="1">
      <c r="B13" t="s">
        <v>330</v>
      </c>
      <c r="AL13" s="21"/>
      <c r="AM13" s="21"/>
    </row>
    <row r="14" spans="1:39" ht="15" customHeight="1" thickTop="1">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3" t="s">
        <v>5050</v>
      </c>
      <c r="B15" t="s">
        <v>3899</v>
      </c>
      <c r="C15" t="s">
        <v>5051</v>
      </c>
      <c r="D15" t="s">
        <v>5052</v>
      </c>
      <c r="E15" t="s">
        <v>3902</v>
      </c>
      <c r="F15">
        <v>4.8156590000000001</v>
      </c>
      <c r="G15">
        <v>5.2250389999999998</v>
      </c>
      <c r="H15">
        <v>5.6615609999999998</v>
      </c>
      <c r="I15">
        <v>6.0706199999999999</v>
      </c>
      <c r="J15">
        <v>6.3440469999999998</v>
      </c>
      <c r="K15">
        <v>6.384036</v>
      </c>
      <c r="L15">
        <v>6.6258910000000002</v>
      </c>
      <c r="M15">
        <v>6.8257729999999999</v>
      </c>
      <c r="N15">
        <v>6.9430110000000003</v>
      </c>
      <c r="O15">
        <v>7.1031199999999997</v>
      </c>
      <c r="P15">
        <v>7.293634</v>
      </c>
      <c r="Q15">
        <v>7.3804650000000001</v>
      </c>
      <c r="R15">
        <v>7.53721</v>
      </c>
      <c r="S15">
        <v>7.6308150000000001</v>
      </c>
      <c r="T15">
        <v>7.6994369999999996</v>
      </c>
      <c r="U15">
        <v>7.6936540000000004</v>
      </c>
      <c r="V15">
        <v>7.6581979999999996</v>
      </c>
      <c r="W15">
        <v>7.7571750000000002</v>
      </c>
      <c r="X15">
        <v>7.8758499999999998</v>
      </c>
      <c r="Y15">
        <v>7.833405</v>
      </c>
      <c r="Z15">
        <v>8.0496490000000005</v>
      </c>
      <c r="AA15">
        <v>8.1408109999999994</v>
      </c>
      <c r="AB15">
        <v>8.2181739999999994</v>
      </c>
      <c r="AC15">
        <v>8.3244249999999997</v>
      </c>
      <c r="AD15">
        <v>8.4519970000000004</v>
      </c>
      <c r="AE15">
        <v>8.6076390000000007</v>
      </c>
      <c r="AF15">
        <v>8.6851350000000007</v>
      </c>
      <c r="AG15">
        <v>8.7490389999999998</v>
      </c>
      <c r="AH15">
        <v>8.7735330000000005</v>
      </c>
      <c r="AI15">
        <v>8.8904899999999998</v>
      </c>
      <c r="AJ15">
        <v>8.968845</v>
      </c>
      <c r="AK15" s="91">
        <v>2.1000000000000001E-2</v>
      </c>
      <c r="AL15" s="33"/>
      <c r="AM15" s="30"/>
    </row>
    <row r="16" spans="1:39" ht="15" customHeight="1">
      <c r="A16" s="93"/>
      <c r="B16" t="s">
        <v>4830</v>
      </c>
      <c r="D16" t="s">
        <v>5053</v>
      </c>
    </row>
    <row r="17" spans="1:39" ht="15" customHeight="1">
      <c r="A17" s="93" t="s">
        <v>5054</v>
      </c>
      <c r="B17" t="s">
        <v>550</v>
      </c>
      <c r="C17" t="s">
        <v>5055</v>
      </c>
      <c r="D17" t="s">
        <v>5056</v>
      </c>
      <c r="E17" t="s">
        <v>4833</v>
      </c>
      <c r="F17">
        <v>8.8595360000000003</v>
      </c>
      <c r="G17">
        <v>9.2072029999999998</v>
      </c>
      <c r="H17">
        <v>9.549512</v>
      </c>
      <c r="I17">
        <v>9.865418</v>
      </c>
      <c r="J17">
        <v>10.143012000000001</v>
      </c>
      <c r="K17">
        <v>10.368608999999999</v>
      </c>
      <c r="L17">
        <v>10.613405</v>
      </c>
      <c r="M17">
        <v>10.853698</v>
      </c>
      <c r="N17">
        <v>11.059388</v>
      </c>
      <c r="O17">
        <v>11.263126</v>
      </c>
      <c r="P17">
        <v>11.468404</v>
      </c>
      <c r="Q17">
        <v>11.644133</v>
      </c>
      <c r="R17">
        <v>11.822231</v>
      </c>
      <c r="S17">
        <v>11.981596</v>
      </c>
      <c r="T17">
        <v>12.128170000000001</v>
      </c>
      <c r="U17">
        <v>12.254733999999999</v>
      </c>
      <c r="V17">
        <v>12.377423</v>
      </c>
      <c r="W17">
        <v>12.518564</v>
      </c>
      <c r="X17">
        <v>12.655678999999999</v>
      </c>
      <c r="Y17">
        <v>12.75572</v>
      </c>
      <c r="Z17">
        <v>12.902013999999999</v>
      </c>
      <c r="AA17">
        <v>13.019755</v>
      </c>
      <c r="AB17">
        <v>13.130799</v>
      </c>
      <c r="AC17">
        <v>13.245196999999999</v>
      </c>
      <c r="AD17">
        <v>13.362012</v>
      </c>
      <c r="AE17">
        <v>13.480855999999999</v>
      </c>
      <c r="AF17">
        <v>13.583618</v>
      </c>
      <c r="AG17">
        <v>13.678144</v>
      </c>
      <c r="AH17">
        <v>13.760929000000001</v>
      </c>
      <c r="AI17">
        <v>13.856178999999999</v>
      </c>
      <c r="AJ17">
        <v>13.943871</v>
      </c>
      <c r="AK17" s="91">
        <v>1.4999999999999999E-2</v>
      </c>
      <c r="AL17" s="27"/>
      <c r="AM17" s="26"/>
    </row>
    <row r="18" spans="1:39" ht="15" customHeight="1">
      <c r="A18" s="93" t="s">
        <v>5057</v>
      </c>
      <c r="B18" t="s">
        <v>553</v>
      </c>
      <c r="C18" t="s">
        <v>5058</v>
      </c>
      <c r="D18" t="s">
        <v>5059</v>
      </c>
      <c r="E18" t="s">
        <v>4833</v>
      </c>
      <c r="F18">
        <v>11.967103</v>
      </c>
      <c r="G18">
        <v>12.894226</v>
      </c>
      <c r="H18">
        <v>13.546987</v>
      </c>
      <c r="I18">
        <v>14.025295</v>
      </c>
      <c r="J18">
        <v>14.390685</v>
      </c>
      <c r="K18">
        <v>14.679313</v>
      </c>
      <c r="L18">
        <v>14.935001</v>
      </c>
      <c r="M18">
        <v>15.165760000000001</v>
      </c>
      <c r="N18">
        <v>15.374655000000001</v>
      </c>
      <c r="O18">
        <v>15.575786000000001</v>
      </c>
      <c r="P18">
        <v>15.773184000000001</v>
      </c>
      <c r="Q18">
        <v>15.961397</v>
      </c>
      <c r="R18">
        <v>16.150122</v>
      </c>
      <c r="S18">
        <v>16.334641000000001</v>
      </c>
      <c r="T18">
        <v>16.516946999999998</v>
      </c>
      <c r="U18">
        <v>16.695312000000001</v>
      </c>
      <c r="V18">
        <v>16.873196</v>
      </c>
      <c r="W18">
        <v>17.056742</v>
      </c>
      <c r="X18">
        <v>17.240631</v>
      </c>
      <c r="Y18">
        <v>17.416499999999999</v>
      </c>
      <c r="Z18">
        <v>17.605228</v>
      </c>
      <c r="AA18">
        <v>17.787903</v>
      </c>
      <c r="AB18">
        <v>17.969933999999999</v>
      </c>
      <c r="AC18">
        <v>18.153659999999999</v>
      </c>
      <c r="AD18">
        <v>18.338688000000001</v>
      </c>
      <c r="AE18">
        <v>18.524971000000001</v>
      </c>
      <c r="AF18">
        <v>18.707729</v>
      </c>
      <c r="AG18">
        <v>18.889225</v>
      </c>
      <c r="AH18">
        <v>19.068621</v>
      </c>
      <c r="AI18">
        <v>19.252192000000001</v>
      </c>
      <c r="AJ18">
        <v>19.434508999999998</v>
      </c>
      <c r="AK18" s="91">
        <v>1.6E-2</v>
      </c>
      <c r="AL18" s="27"/>
      <c r="AM18" s="26"/>
    </row>
    <row r="19" spans="1:39" ht="15" customHeight="1">
      <c r="A19" s="93" t="s">
        <v>5060</v>
      </c>
      <c r="B19" t="s">
        <v>4836</v>
      </c>
      <c r="C19" t="s">
        <v>5061</v>
      </c>
      <c r="D19" t="s">
        <v>5062</v>
      </c>
      <c r="E19" t="s">
        <v>4833</v>
      </c>
      <c r="F19">
        <v>11.967103</v>
      </c>
      <c r="G19">
        <v>12.894226</v>
      </c>
      <c r="H19">
        <v>13.546987</v>
      </c>
      <c r="I19">
        <v>14.025295</v>
      </c>
      <c r="J19">
        <v>14.390685</v>
      </c>
      <c r="K19">
        <v>14.679313</v>
      </c>
      <c r="L19">
        <v>14.935001</v>
      </c>
      <c r="M19">
        <v>15.165760000000001</v>
      </c>
      <c r="N19">
        <v>15.374655000000001</v>
      </c>
      <c r="O19">
        <v>15.575786000000001</v>
      </c>
      <c r="P19">
        <v>15.773184000000001</v>
      </c>
      <c r="Q19">
        <v>15.961397</v>
      </c>
      <c r="R19">
        <v>16.150122</v>
      </c>
      <c r="S19">
        <v>16.334641000000001</v>
      </c>
      <c r="T19">
        <v>16.516946999999998</v>
      </c>
      <c r="U19">
        <v>16.695312000000001</v>
      </c>
      <c r="V19">
        <v>16.873196</v>
      </c>
      <c r="W19">
        <v>17.056742</v>
      </c>
      <c r="X19">
        <v>17.240631</v>
      </c>
      <c r="Y19">
        <v>17.416499999999999</v>
      </c>
      <c r="Z19">
        <v>17.605228</v>
      </c>
      <c r="AA19">
        <v>17.787903</v>
      </c>
      <c r="AB19">
        <v>17.969933999999999</v>
      </c>
      <c r="AC19">
        <v>18.153659999999999</v>
      </c>
      <c r="AD19">
        <v>18.338688000000001</v>
      </c>
      <c r="AE19">
        <v>18.524971000000001</v>
      </c>
      <c r="AF19">
        <v>18.707729</v>
      </c>
      <c r="AG19">
        <v>18.889225</v>
      </c>
      <c r="AH19">
        <v>19.068621</v>
      </c>
      <c r="AI19">
        <v>19.252192000000001</v>
      </c>
      <c r="AJ19">
        <v>19.434508999999998</v>
      </c>
      <c r="AK19" s="91">
        <v>1.6E-2</v>
      </c>
      <c r="AL19" s="27"/>
      <c r="AM19" s="26"/>
    </row>
    <row r="20" spans="1:39" ht="15" customHeight="1">
      <c r="A20" s="93"/>
      <c r="B20" t="s">
        <v>3903</v>
      </c>
      <c r="D20" t="s">
        <v>5063</v>
      </c>
    </row>
    <row r="21" spans="1:39" ht="15" customHeight="1">
      <c r="A21" s="93" t="s">
        <v>5064</v>
      </c>
      <c r="B21" t="s">
        <v>3904</v>
      </c>
      <c r="C21" t="s">
        <v>5065</v>
      </c>
      <c r="D21" t="s">
        <v>5066</v>
      </c>
      <c r="E21" t="s">
        <v>3907</v>
      </c>
      <c r="F21">
        <v>0.58109900000000003</v>
      </c>
      <c r="G21">
        <v>0.72637300000000005</v>
      </c>
      <c r="H21">
        <v>0.79901100000000003</v>
      </c>
      <c r="I21">
        <v>0.83896099999999996</v>
      </c>
      <c r="J21">
        <v>0.85982099999999995</v>
      </c>
      <c r="K21">
        <v>0.85982099999999995</v>
      </c>
      <c r="L21">
        <v>0.86077400000000004</v>
      </c>
      <c r="M21">
        <v>0.86162700000000003</v>
      </c>
      <c r="N21">
        <v>0.86238899999999996</v>
      </c>
      <c r="O21">
        <v>0.86307199999999995</v>
      </c>
      <c r="P21">
        <v>0.86368699999999998</v>
      </c>
      <c r="Q21">
        <v>0.86423899999999998</v>
      </c>
      <c r="R21">
        <v>0.86473999999999995</v>
      </c>
      <c r="S21">
        <v>0.86519400000000002</v>
      </c>
      <c r="T21">
        <v>0.86560800000000004</v>
      </c>
      <c r="U21">
        <v>0.86598699999999995</v>
      </c>
      <c r="V21">
        <v>0.86633499999999997</v>
      </c>
      <c r="W21">
        <v>0.86665499999999995</v>
      </c>
      <c r="X21">
        <v>0.86695100000000003</v>
      </c>
      <c r="Y21">
        <v>0.86722500000000002</v>
      </c>
      <c r="Z21">
        <v>0.86751999999999996</v>
      </c>
      <c r="AA21">
        <v>0.86781600000000003</v>
      </c>
      <c r="AB21">
        <v>0.86811199999999999</v>
      </c>
      <c r="AC21">
        <v>0.86840799999999996</v>
      </c>
      <c r="AD21">
        <v>0.86870400000000003</v>
      </c>
      <c r="AE21">
        <v>0.86900100000000002</v>
      </c>
      <c r="AF21">
        <v>0.86929699999999999</v>
      </c>
      <c r="AG21">
        <v>0.86959399999999998</v>
      </c>
      <c r="AH21">
        <v>0.86989000000000005</v>
      </c>
      <c r="AI21">
        <v>0.87018700000000004</v>
      </c>
      <c r="AJ21">
        <v>0.87048400000000004</v>
      </c>
      <c r="AK21" s="91">
        <v>1.4E-2</v>
      </c>
      <c r="AL21" s="28"/>
      <c r="AM21" s="26"/>
    </row>
    <row r="22" spans="1:39" ht="15" customHeight="1">
      <c r="A22" s="93" t="s">
        <v>5067</v>
      </c>
      <c r="B22" t="s">
        <v>3908</v>
      </c>
      <c r="C22" t="s">
        <v>5068</v>
      </c>
      <c r="D22" t="s">
        <v>5069</v>
      </c>
      <c r="E22" t="s">
        <v>3907</v>
      </c>
      <c r="F22">
        <v>0.67798000000000003</v>
      </c>
      <c r="G22">
        <v>0.74577800000000005</v>
      </c>
      <c r="H22">
        <v>0.79798199999999997</v>
      </c>
      <c r="I22">
        <v>0.82192100000000001</v>
      </c>
      <c r="J22">
        <v>0.82466600000000001</v>
      </c>
      <c r="K22">
        <v>0.82466600000000001</v>
      </c>
      <c r="L22">
        <v>0.82471499999999998</v>
      </c>
      <c r="M22">
        <v>0.82476400000000005</v>
      </c>
      <c r="N22">
        <v>0.82481000000000004</v>
      </c>
      <c r="O22">
        <v>0.824855</v>
      </c>
      <c r="P22">
        <v>0.82489999999999997</v>
      </c>
      <c r="Q22">
        <v>0.82494299999999998</v>
      </c>
      <c r="R22">
        <v>0.82498700000000003</v>
      </c>
      <c r="S22">
        <v>0.82503000000000004</v>
      </c>
      <c r="T22">
        <v>0.82507299999999995</v>
      </c>
      <c r="U22">
        <v>0.82511599999999996</v>
      </c>
      <c r="V22">
        <v>0.82515899999999998</v>
      </c>
      <c r="W22">
        <v>0.82520099999999996</v>
      </c>
      <c r="X22">
        <v>0.825241</v>
      </c>
      <c r="Y22">
        <v>0.82528000000000001</v>
      </c>
      <c r="Z22">
        <v>0.82532099999999997</v>
      </c>
      <c r="AA22">
        <v>0.82536200000000004</v>
      </c>
      <c r="AB22">
        <v>0.82540199999999997</v>
      </c>
      <c r="AC22">
        <v>0.82544300000000004</v>
      </c>
      <c r="AD22">
        <v>0.825484</v>
      </c>
      <c r="AE22">
        <v>0.82552400000000004</v>
      </c>
      <c r="AF22">
        <v>0.82556499999999999</v>
      </c>
      <c r="AG22">
        <v>0.82560599999999995</v>
      </c>
      <c r="AH22">
        <v>0.82564599999999999</v>
      </c>
      <c r="AI22">
        <v>0.82568699999999995</v>
      </c>
      <c r="AJ22">
        <v>0.82572699999999999</v>
      </c>
      <c r="AK22" s="91">
        <v>7.0000000000000001E-3</v>
      </c>
      <c r="AL22" s="28"/>
      <c r="AM22" s="26"/>
    </row>
    <row r="23" spans="1:39" ht="15" customHeight="1">
      <c r="A23" s="93"/>
      <c r="B23" t="s">
        <v>3911</v>
      </c>
      <c r="D23" t="s">
        <v>5070</v>
      </c>
    </row>
    <row r="24" spans="1:39" ht="15" customHeight="1">
      <c r="A24" s="93"/>
      <c r="B24" t="s">
        <v>3912</v>
      </c>
      <c r="D24" t="s">
        <v>5071</v>
      </c>
    </row>
    <row r="25" spans="1:39" ht="15" customHeight="1">
      <c r="A25" s="93" t="s">
        <v>5072</v>
      </c>
      <c r="B25" t="s">
        <v>3913</v>
      </c>
      <c r="C25" t="s">
        <v>5073</v>
      </c>
      <c r="D25" t="s">
        <v>5074</v>
      </c>
      <c r="E25" t="s">
        <v>3916</v>
      </c>
      <c r="F25">
        <v>330.40802000000002</v>
      </c>
      <c r="G25">
        <v>332.66256700000002</v>
      </c>
      <c r="H25">
        <v>334.98495500000001</v>
      </c>
      <c r="I25">
        <v>337.28607199999999</v>
      </c>
      <c r="J25">
        <v>339.56256100000002</v>
      </c>
      <c r="K25">
        <v>341.81274400000001</v>
      </c>
      <c r="L25">
        <v>344.037781</v>
      </c>
      <c r="M25">
        <v>346.23037699999998</v>
      </c>
      <c r="N25">
        <v>348.38626099999999</v>
      </c>
      <c r="O25">
        <v>350.510986</v>
      </c>
      <c r="P25">
        <v>352.59774800000002</v>
      </c>
      <c r="Q25">
        <v>354.63107300000001</v>
      </c>
      <c r="R25">
        <v>356.61285400000003</v>
      </c>
      <c r="S25">
        <v>358.54745500000001</v>
      </c>
      <c r="T25">
        <v>360.43542500000001</v>
      </c>
      <c r="U25">
        <v>362.27773999999999</v>
      </c>
      <c r="V25">
        <v>364.07598899999999</v>
      </c>
      <c r="W25">
        <v>365.83209199999999</v>
      </c>
      <c r="X25">
        <v>367.54803500000003</v>
      </c>
      <c r="Y25">
        <v>369.22619600000002</v>
      </c>
      <c r="Z25">
        <v>370.86914100000001</v>
      </c>
      <c r="AA25">
        <v>372.47976699999998</v>
      </c>
      <c r="AB25">
        <v>374.06146200000001</v>
      </c>
      <c r="AC25">
        <v>375.61776700000001</v>
      </c>
      <c r="AD25">
        <v>377.15304600000002</v>
      </c>
      <c r="AE25">
        <v>378.67199699999998</v>
      </c>
      <c r="AF25">
        <v>380.17904700000003</v>
      </c>
      <c r="AG25">
        <v>381.677277</v>
      </c>
      <c r="AH25">
        <v>383.17071499999997</v>
      </c>
      <c r="AI25">
        <v>384.66336100000001</v>
      </c>
      <c r="AJ25">
        <v>386.15859999999998</v>
      </c>
      <c r="AK25" s="91">
        <v>5.0000000000000001E-3</v>
      </c>
      <c r="AL25" s="25"/>
      <c r="AM25" s="26"/>
    </row>
    <row r="26" spans="1:39" ht="15" customHeight="1">
      <c r="A26" s="93" t="s">
        <v>5075</v>
      </c>
      <c r="B26" t="s">
        <v>3917</v>
      </c>
      <c r="C26" t="s">
        <v>5076</v>
      </c>
      <c r="D26" t="s">
        <v>5077</v>
      </c>
      <c r="E26" t="s">
        <v>3916</v>
      </c>
      <c r="F26">
        <v>37.954399000000002</v>
      </c>
      <c r="G26">
        <v>38.284568999999998</v>
      </c>
      <c r="H26">
        <v>38.694302</v>
      </c>
      <c r="I26">
        <v>39.102600000000002</v>
      </c>
      <c r="J26">
        <v>39.509079</v>
      </c>
      <c r="K26">
        <v>39.913521000000003</v>
      </c>
      <c r="L26">
        <v>40.315201000000002</v>
      </c>
      <c r="M26">
        <v>40.713901999999997</v>
      </c>
      <c r="N26">
        <v>41.109200000000001</v>
      </c>
      <c r="O26">
        <v>41.500670999999997</v>
      </c>
      <c r="P26">
        <v>41.888100000000001</v>
      </c>
      <c r="Q26">
        <v>42.271000000000001</v>
      </c>
      <c r="R26">
        <v>42.649299999999997</v>
      </c>
      <c r="S26">
        <v>43.022799999999997</v>
      </c>
      <c r="T26">
        <v>43.391499000000003</v>
      </c>
      <c r="U26">
        <v>43.755501000000002</v>
      </c>
      <c r="V26">
        <v>44.114730999999999</v>
      </c>
      <c r="W26">
        <v>44.469397999999998</v>
      </c>
      <c r="X26">
        <v>44.819481000000003</v>
      </c>
      <c r="Y26">
        <v>45.165298</v>
      </c>
      <c r="Z26">
        <v>45.506802</v>
      </c>
      <c r="AA26">
        <v>45.843879999999999</v>
      </c>
      <c r="AB26">
        <v>46.176898999999999</v>
      </c>
      <c r="AC26">
        <v>46.505600000000001</v>
      </c>
      <c r="AD26">
        <v>46.831772000000001</v>
      </c>
      <c r="AE26">
        <v>47.156199999999998</v>
      </c>
      <c r="AF26">
        <v>47.479069000000003</v>
      </c>
      <c r="AG26">
        <v>47.800800000000002</v>
      </c>
      <c r="AH26">
        <v>48.121670000000002</v>
      </c>
      <c r="AI26">
        <v>48.442321999999997</v>
      </c>
      <c r="AJ26">
        <v>48.763081</v>
      </c>
      <c r="AK26" s="91">
        <v>8.0000000000000002E-3</v>
      </c>
      <c r="AL26" s="25"/>
      <c r="AM26" s="26"/>
    </row>
    <row r="27" spans="1:39" ht="15" customHeight="1">
      <c r="A27" s="93" t="s">
        <v>5078</v>
      </c>
      <c r="B27" t="s">
        <v>4843</v>
      </c>
      <c r="C27" t="s">
        <v>5079</v>
      </c>
      <c r="D27" t="s">
        <v>5080</v>
      </c>
      <c r="E27" t="s">
        <v>3916</v>
      </c>
      <c r="F27">
        <v>223.32041899999999</v>
      </c>
      <c r="G27">
        <v>225.61029099999999</v>
      </c>
      <c r="H27">
        <v>227.87176500000001</v>
      </c>
      <c r="I27">
        <v>230.104263</v>
      </c>
      <c r="J27">
        <v>232.30613700000001</v>
      </c>
      <c r="K27">
        <v>234.47669999999999</v>
      </c>
      <c r="L27">
        <v>236.534378</v>
      </c>
      <c r="M27">
        <v>238.56050099999999</v>
      </c>
      <c r="N27">
        <v>240.55659499999999</v>
      </c>
      <c r="O27">
        <v>242.52452099999999</v>
      </c>
      <c r="P27">
        <v>244.46452300000001</v>
      </c>
      <c r="Q27">
        <v>246.26724200000001</v>
      </c>
      <c r="R27">
        <v>248.04324299999999</v>
      </c>
      <c r="S27">
        <v>249.789322</v>
      </c>
      <c r="T27">
        <v>251.50108299999999</v>
      </c>
      <c r="U27">
        <v>253.17491100000001</v>
      </c>
      <c r="V27">
        <v>254.71348599999999</v>
      </c>
      <c r="W27">
        <v>256.21667500000001</v>
      </c>
      <c r="X27">
        <v>257.68502799999999</v>
      </c>
      <c r="Y27">
        <v>259.118469</v>
      </c>
      <c r="Z27">
        <v>260.516907</v>
      </c>
      <c r="AA27">
        <v>261.770081</v>
      </c>
      <c r="AB27">
        <v>262.98867799999999</v>
      </c>
      <c r="AC27">
        <v>264.17175300000002</v>
      </c>
      <c r="AD27">
        <v>265.32070900000002</v>
      </c>
      <c r="AE27">
        <v>266.43298299999998</v>
      </c>
      <c r="AF27">
        <v>267.38092</v>
      </c>
      <c r="AG27">
        <v>268.28256199999998</v>
      </c>
      <c r="AH27">
        <v>269.15917999999999</v>
      </c>
      <c r="AI27">
        <v>270.03338600000001</v>
      </c>
      <c r="AJ27">
        <v>270.92089800000002</v>
      </c>
      <c r="AK27" s="91">
        <v>6.0000000000000001E-3</v>
      </c>
      <c r="AL27" s="25"/>
      <c r="AM27" s="26"/>
    </row>
    <row r="28" spans="1:39" ht="15" customHeight="1">
      <c r="A28" s="93" t="s">
        <v>5081</v>
      </c>
      <c r="B28" t="s">
        <v>4846</v>
      </c>
      <c r="C28" t="s">
        <v>5082</v>
      </c>
      <c r="D28" t="s">
        <v>5083</v>
      </c>
      <c r="E28" t="s">
        <v>3916</v>
      </c>
      <c r="F28">
        <v>430.70031699999998</v>
      </c>
      <c r="G28">
        <v>433.89068600000002</v>
      </c>
      <c r="H28">
        <v>437.24807700000002</v>
      </c>
      <c r="I28">
        <v>440.694794</v>
      </c>
      <c r="J28">
        <v>444.09704599999998</v>
      </c>
      <c r="K28">
        <v>447.36013800000001</v>
      </c>
      <c r="L28">
        <v>450.48034699999999</v>
      </c>
      <c r="M28">
        <v>453.44320699999997</v>
      </c>
      <c r="N28">
        <v>456.26620500000001</v>
      </c>
      <c r="O28">
        <v>458.98440599999998</v>
      </c>
      <c r="P28">
        <v>461.62606799999998</v>
      </c>
      <c r="Q28">
        <v>464.07138099999997</v>
      </c>
      <c r="R28">
        <v>466.42431599999998</v>
      </c>
      <c r="S28">
        <v>468.68572999999998</v>
      </c>
      <c r="T28">
        <v>470.85870399999999</v>
      </c>
      <c r="U28">
        <v>472.94543499999997</v>
      </c>
      <c r="V28">
        <v>474.80038500000001</v>
      </c>
      <c r="W28">
        <v>476.57565299999999</v>
      </c>
      <c r="X28">
        <v>478.27377300000001</v>
      </c>
      <c r="Y28">
        <v>479.89575200000002</v>
      </c>
      <c r="Z28">
        <v>481.44192500000003</v>
      </c>
      <c r="AA28">
        <v>482.76858499999997</v>
      </c>
      <c r="AB28">
        <v>484.01843300000002</v>
      </c>
      <c r="AC28">
        <v>485.19619799999998</v>
      </c>
      <c r="AD28">
        <v>486.30758700000001</v>
      </c>
      <c r="AE28">
        <v>487.35217299999999</v>
      </c>
      <c r="AF28">
        <v>488.16757200000001</v>
      </c>
      <c r="AG28">
        <v>488.89956699999999</v>
      </c>
      <c r="AH28">
        <v>489.58212300000002</v>
      </c>
      <c r="AI28">
        <v>490.252838</v>
      </c>
      <c r="AJ28">
        <v>490.937073</v>
      </c>
      <c r="AK28" s="91">
        <v>4.0000000000000001E-3</v>
      </c>
      <c r="AL28" s="25"/>
      <c r="AM28" s="26"/>
    </row>
    <row r="29" spans="1:39" ht="15" customHeight="1">
      <c r="A29" s="93" t="s">
        <v>5084</v>
      </c>
      <c r="B29" t="s">
        <v>4849</v>
      </c>
      <c r="C29" t="s">
        <v>5085</v>
      </c>
      <c r="D29" t="s">
        <v>5086</v>
      </c>
      <c r="E29" t="s">
        <v>3916</v>
      </c>
      <c r="F29">
        <v>631.305115</v>
      </c>
      <c r="G29">
        <v>632.64196800000002</v>
      </c>
      <c r="H29">
        <v>633.69061299999998</v>
      </c>
      <c r="I29">
        <v>634.54711899999995</v>
      </c>
      <c r="J29">
        <v>635.32482900000002</v>
      </c>
      <c r="K29">
        <v>636.11169400000006</v>
      </c>
      <c r="L29">
        <v>636.90045199999997</v>
      </c>
      <c r="M29">
        <v>637.65954599999998</v>
      </c>
      <c r="N29">
        <v>638.40142800000001</v>
      </c>
      <c r="O29">
        <v>639.13500999999997</v>
      </c>
      <c r="P29">
        <v>639.86547900000005</v>
      </c>
      <c r="Q29">
        <v>640.57476799999995</v>
      </c>
      <c r="R29">
        <v>641.273865</v>
      </c>
      <c r="S29">
        <v>641.94360400000005</v>
      </c>
      <c r="T29">
        <v>642.559753</v>
      </c>
      <c r="U29">
        <v>643.11065699999995</v>
      </c>
      <c r="V29">
        <v>643.59149200000002</v>
      </c>
      <c r="W29">
        <v>644.020264</v>
      </c>
      <c r="X29">
        <v>644.39562999999998</v>
      </c>
      <c r="Y29">
        <v>644.71453899999995</v>
      </c>
      <c r="Z29">
        <v>644.96997099999999</v>
      </c>
      <c r="AA29">
        <v>645.15045199999997</v>
      </c>
      <c r="AB29">
        <v>645.26129200000003</v>
      </c>
      <c r="AC29">
        <v>645.29870600000004</v>
      </c>
      <c r="AD29">
        <v>645.26232900000002</v>
      </c>
      <c r="AE29">
        <v>645.15008499999999</v>
      </c>
      <c r="AF29">
        <v>644.94628899999998</v>
      </c>
      <c r="AG29">
        <v>644.65441899999996</v>
      </c>
      <c r="AH29">
        <v>644.28961200000003</v>
      </c>
      <c r="AI29">
        <v>643.86712599999998</v>
      </c>
      <c r="AJ29">
        <v>643.39825399999995</v>
      </c>
      <c r="AK29" s="91">
        <v>1E-3</v>
      </c>
      <c r="AL29" s="25"/>
      <c r="AM29" s="26"/>
    </row>
    <row r="30" spans="1:39" ht="15" customHeight="1">
      <c r="A30" s="93" t="s">
        <v>5087</v>
      </c>
      <c r="B30" t="s">
        <v>3953</v>
      </c>
      <c r="C30" t="s">
        <v>5088</v>
      </c>
      <c r="D30" t="s">
        <v>5089</v>
      </c>
      <c r="E30" t="s">
        <v>3916</v>
      </c>
      <c r="F30">
        <v>1237.5863039999999</v>
      </c>
      <c r="G30">
        <v>1269.3194579999999</v>
      </c>
      <c r="H30">
        <v>1301.084717</v>
      </c>
      <c r="I30">
        <v>1332.869263</v>
      </c>
      <c r="J30">
        <v>1364.6514890000001</v>
      </c>
      <c r="K30">
        <v>1396.419678</v>
      </c>
      <c r="L30">
        <v>1430.478638</v>
      </c>
      <c r="M30">
        <v>1464.5223390000001</v>
      </c>
      <c r="N30">
        <v>1498.553345</v>
      </c>
      <c r="O30">
        <v>1532.5751949999999</v>
      </c>
      <c r="P30">
        <v>1566.5935059999999</v>
      </c>
      <c r="Q30">
        <v>1602.662842</v>
      </c>
      <c r="R30">
        <v>1638.723999</v>
      </c>
      <c r="S30">
        <v>1674.776611</v>
      </c>
      <c r="T30">
        <v>1710.820068</v>
      </c>
      <c r="U30">
        <v>1746.851318</v>
      </c>
      <c r="V30">
        <v>1784.562134</v>
      </c>
      <c r="W30">
        <v>1822.2615969999999</v>
      </c>
      <c r="X30">
        <v>1859.950073</v>
      </c>
      <c r="Y30">
        <v>1897.6270750000001</v>
      </c>
      <c r="Z30">
        <v>1935.292725</v>
      </c>
      <c r="AA30">
        <v>1974.2360839999999</v>
      </c>
      <c r="AB30">
        <v>2013.1689449999999</v>
      </c>
      <c r="AC30">
        <v>2052.0891109999998</v>
      </c>
      <c r="AD30">
        <v>2090.9965820000002</v>
      </c>
      <c r="AE30">
        <v>2129.8879390000002</v>
      </c>
      <c r="AF30">
        <v>2169.5336910000001</v>
      </c>
      <c r="AG30">
        <v>2209.1591800000001</v>
      </c>
      <c r="AH30">
        <v>2248.7763669999999</v>
      </c>
      <c r="AI30">
        <v>2288.3933109999998</v>
      </c>
      <c r="AJ30">
        <v>2328.0170899999998</v>
      </c>
      <c r="AK30" s="91">
        <v>2.1000000000000001E-2</v>
      </c>
      <c r="AL30" s="25"/>
      <c r="AM30" s="26"/>
    </row>
    <row r="31" spans="1:39" ht="15" customHeight="1">
      <c r="A31" s="93" t="s">
        <v>5090</v>
      </c>
      <c r="B31" t="s">
        <v>4853</v>
      </c>
      <c r="C31" t="s">
        <v>5091</v>
      </c>
      <c r="D31" t="s">
        <v>5092</v>
      </c>
      <c r="E31" t="s">
        <v>3916</v>
      </c>
      <c r="F31">
        <v>363.01025399999997</v>
      </c>
      <c r="G31">
        <v>370.27365099999997</v>
      </c>
      <c r="H31">
        <v>377.657104</v>
      </c>
      <c r="I31">
        <v>384.60693400000002</v>
      </c>
      <c r="J31">
        <v>391.44876099999999</v>
      </c>
      <c r="K31">
        <v>398.23770100000002</v>
      </c>
      <c r="L31">
        <v>404.39141799999999</v>
      </c>
      <c r="M31">
        <v>410.49569700000001</v>
      </c>
      <c r="N31">
        <v>416.58557100000002</v>
      </c>
      <c r="O31">
        <v>422.66189600000001</v>
      </c>
      <c r="P31">
        <v>428.73336799999998</v>
      </c>
      <c r="Q31">
        <v>434.43762199999998</v>
      </c>
      <c r="R31">
        <v>440.143463</v>
      </c>
      <c r="S31">
        <v>445.84140000000002</v>
      </c>
      <c r="T31">
        <v>451.53378300000003</v>
      </c>
      <c r="U31">
        <v>457.21707199999997</v>
      </c>
      <c r="V31">
        <v>462.81811499999998</v>
      </c>
      <c r="W31">
        <v>468.405823</v>
      </c>
      <c r="X31">
        <v>473.97998000000001</v>
      </c>
      <c r="Y31">
        <v>479.54068000000001</v>
      </c>
      <c r="Z31">
        <v>485.08743299999998</v>
      </c>
      <c r="AA31">
        <v>490.45166</v>
      </c>
      <c r="AB31">
        <v>495.79647799999998</v>
      </c>
      <c r="AC31">
        <v>501.12060500000001</v>
      </c>
      <c r="AD31">
        <v>506.42529300000001</v>
      </c>
      <c r="AE31">
        <v>511.70910600000002</v>
      </c>
      <c r="AF31">
        <v>516.69000200000005</v>
      </c>
      <c r="AG31">
        <v>521.64764400000001</v>
      </c>
      <c r="AH31">
        <v>526.58184800000004</v>
      </c>
      <c r="AI31">
        <v>531.48944100000006</v>
      </c>
      <c r="AJ31">
        <v>536.37133800000004</v>
      </c>
      <c r="AK31" s="91">
        <v>1.2999999999999999E-2</v>
      </c>
      <c r="AL31" s="25"/>
      <c r="AM31" s="26"/>
    </row>
    <row r="32" spans="1:39" ht="15" customHeight="1">
      <c r="A32" s="93" t="s">
        <v>5093</v>
      </c>
      <c r="B32" t="s">
        <v>4856</v>
      </c>
      <c r="C32" t="s">
        <v>5094</v>
      </c>
      <c r="D32" t="s">
        <v>5095</v>
      </c>
      <c r="E32" t="s">
        <v>3916</v>
      </c>
      <c r="F32">
        <v>295.35101300000002</v>
      </c>
      <c r="G32">
        <v>296.15237400000001</v>
      </c>
      <c r="H32">
        <v>296.865814</v>
      </c>
      <c r="I32">
        <v>297.51208500000001</v>
      </c>
      <c r="J32">
        <v>298.11151100000001</v>
      </c>
      <c r="K32">
        <v>298.68005399999998</v>
      </c>
      <c r="L32">
        <v>299.02648900000003</v>
      </c>
      <c r="M32">
        <v>299.32473800000002</v>
      </c>
      <c r="N32">
        <v>299.58960000000002</v>
      </c>
      <c r="O32">
        <v>299.83373999999998</v>
      </c>
      <c r="P32">
        <v>300.06817599999999</v>
      </c>
      <c r="Q32">
        <v>300.23135400000001</v>
      </c>
      <c r="R32">
        <v>300.37100199999998</v>
      </c>
      <c r="S32">
        <v>300.500336</v>
      </c>
      <c r="T32">
        <v>300.63247699999999</v>
      </c>
      <c r="U32">
        <v>300.77874800000001</v>
      </c>
      <c r="V32">
        <v>300.92785600000002</v>
      </c>
      <c r="W32">
        <v>301.07995599999998</v>
      </c>
      <c r="X32">
        <v>301.24084499999998</v>
      </c>
      <c r="Y32">
        <v>301.41635100000002</v>
      </c>
      <c r="Z32">
        <v>301.61285400000003</v>
      </c>
      <c r="AA32">
        <v>301.76486199999999</v>
      </c>
      <c r="AB32">
        <v>301.93426499999998</v>
      </c>
      <c r="AC32">
        <v>302.11798099999999</v>
      </c>
      <c r="AD32">
        <v>302.31298800000002</v>
      </c>
      <c r="AE32">
        <v>302.51757800000001</v>
      </c>
      <c r="AF32">
        <v>302.60272200000003</v>
      </c>
      <c r="AG32">
        <v>302.70095800000001</v>
      </c>
      <c r="AH32">
        <v>302.80654900000002</v>
      </c>
      <c r="AI32">
        <v>302.91497800000002</v>
      </c>
      <c r="AJ32">
        <v>303.01962300000002</v>
      </c>
      <c r="AK32" s="91">
        <v>1E-3</v>
      </c>
      <c r="AL32" s="25"/>
      <c r="AM32" s="26"/>
    </row>
    <row r="33" spans="1:39" ht="15" customHeight="1">
      <c r="A33" s="93" t="s">
        <v>5096</v>
      </c>
      <c r="B33" t="s">
        <v>3941</v>
      </c>
      <c r="C33" t="s">
        <v>5097</v>
      </c>
      <c r="D33" t="s">
        <v>5098</v>
      </c>
      <c r="E33" t="s">
        <v>3916</v>
      </c>
      <c r="F33">
        <v>1448.0882570000001</v>
      </c>
      <c r="G33">
        <v>1452.878784</v>
      </c>
      <c r="H33">
        <v>1457.0894780000001</v>
      </c>
      <c r="I33">
        <v>1460.7586670000001</v>
      </c>
      <c r="J33">
        <v>1463.9377440000001</v>
      </c>
      <c r="K33">
        <v>1466.65625</v>
      </c>
      <c r="L33">
        <v>1468.871216</v>
      </c>
      <c r="M33">
        <v>1470.5695800000001</v>
      </c>
      <c r="N33">
        <v>1471.8082280000001</v>
      </c>
      <c r="O33">
        <v>1472.6461179999999</v>
      </c>
      <c r="P33">
        <v>1473.119629</v>
      </c>
      <c r="Q33">
        <v>1473.213745</v>
      </c>
      <c r="R33">
        <v>1472.9061280000001</v>
      </c>
      <c r="S33">
        <v>1472.209961</v>
      </c>
      <c r="T33">
        <v>1471.1552730000001</v>
      </c>
      <c r="U33">
        <v>1469.7617190000001</v>
      </c>
      <c r="V33">
        <v>1468.0069579999999</v>
      </c>
      <c r="W33">
        <v>1465.8786620000001</v>
      </c>
      <c r="X33">
        <v>1463.411621</v>
      </c>
      <c r="Y33">
        <v>1460.628052</v>
      </c>
      <c r="Z33">
        <v>1457.5527340000001</v>
      </c>
      <c r="AA33">
        <v>1454.17749</v>
      </c>
      <c r="AB33">
        <v>1450.4868160000001</v>
      </c>
      <c r="AC33">
        <v>1446.4910890000001</v>
      </c>
      <c r="AD33">
        <v>1442.2070309999999</v>
      </c>
      <c r="AE33">
        <v>1437.6381839999999</v>
      </c>
      <c r="AF33">
        <v>1432.763428</v>
      </c>
      <c r="AG33">
        <v>1427.58728</v>
      </c>
      <c r="AH33">
        <v>1422.1361079999999</v>
      </c>
      <c r="AI33">
        <v>1416.4417719999999</v>
      </c>
      <c r="AJ33">
        <v>1410.5277100000001</v>
      </c>
      <c r="AK33" s="91">
        <v>-1E-3</v>
      </c>
      <c r="AL33" s="25"/>
      <c r="AM33" s="26"/>
    </row>
    <row r="34" spans="1:39" ht="15" customHeight="1">
      <c r="A34" s="93" t="s">
        <v>5099</v>
      </c>
      <c r="B34" t="s">
        <v>4860</v>
      </c>
      <c r="C34" t="s">
        <v>5100</v>
      </c>
      <c r="D34" t="s">
        <v>5101</v>
      </c>
      <c r="E34" t="s">
        <v>3916</v>
      </c>
      <c r="F34">
        <v>203.51220699999999</v>
      </c>
      <c r="G34">
        <v>203.233307</v>
      </c>
      <c r="H34">
        <v>202.90194700000001</v>
      </c>
      <c r="I34">
        <v>202.52177399999999</v>
      </c>
      <c r="J34">
        <v>202.09805299999999</v>
      </c>
      <c r="K34">
        <v>201.63511700000001</v>
      </c>
      <c r="L34">
        <v>201.111786</v>
      </c>
      <c r="M34">
        <v>200.552719</v>
      </c>
      <c r="N34">
        <v>199.95962499999999</v>
      </c>
      <c r="O34">
        <v>199.33457899999999</v>
      </c>
      <c r="P34">
        <v>198.679306</v>
      </c>
      <c r="Q34">
        <v>197.96203600000001</v>
      </c>
      <c r="R34">
        <v>197.21980300000001</v>
      </c>
      <c r="S34">
        <v>196.452347</v>
      </c>
      <c r="T34">
        <v>195.65695199999999</v>
      </c>
      <c r="U34">
        <v>194.832367</v>
      </c>
      <c r="V34">
        <v>193.94442699999999</v>
      </c>
      <c r="W34">
        <v>193.032196</v>
      </c>
      <c r="X34">
        <v>192.097229</v>
      </c>
      <c r="Y34">
        <v>191.14259300000001</v>
      </c>
      <c r="Z34">
        <v>190.16897599999999</v>
      </c>
      <c r="AA34">
        <v>189.152603</v>
      </c>
      <c r="AB34">
        <v>188.11892700000001</v>
      </c>
      <c r="AC34">
        <v>187.07098400000001</v>
      </c>
      <c r="AD34">
        <v>186.01092499999999</v>
      </c>
      <c r="AE34">
        <v>184.94035299999999</v>
      </c>
      <c r="AF34">
        <v>183.84472700000001</v>
      </c>
      <c r="AG34">
        <v>182.737854</v>
      </c>
      <c r="AH34">
        <v>181.62060500000001</v>
      </c>
      <c r="AI34">
        <v>180.49267599999999</v>
      </c>
      <c r="AJ34">
        <v>179.35403400000001</v>
      </c>
      <c r="AK34" s="91">
        <v>-4.0000000000000001E-3</v>
      </c>
      <c r="AL34" s="25"/>
      <c r="AM34" s="26"/>
    </row>
    <row r="35" spans="1:39" ht="15" customHeight="1">
      <c r="A35" s="93" t="s">
        <v>5102</v>
      </c>
      <c r="B35" t="s">
        <v>4863</v>
      </c>
      <c r="C35" t="s">
        <v>5103</v>
      </c>
      <c r="D35" t="s">
        <v>5104</v>
      </c>
      <c r="E35" t="s">
        <v>3916</v>
      </c>
      <c r="F35">
        <v>693.59417699999995</v>
      </c>
      <c r="G35">
        <v>700.03997800000002</v>
      </c>
      <c r="H35">
        <v>706.37652600000001</v>
      </c>
      <c r="I35">
        <v>712.60217299999999</v>
      </c>
      <c r="J35">
        <v>718.71643100000006</v>
      </c>
      <c r="K35">
        <v>724.72161900000003</v>
      </c>
      <c r="L35">
        <v>730.40924099999995</v>
      </c>
      <c r="M35">
        <v>735.99176</v>
      </c>
      <c r="N35">
        <v>741.46038799999997</v>
      </c>
      <c r="O35">
        <v>746.80859399999997</v>
      </c>
      <c r="P35">
        <v>752.02484100000004</v>
      </c>
      <c r="Q35">
        <v>756.83569299999999</v>
      </c>
      <c r="R35">
        <v>761.53820800000005</v>
      </c>
      <c r="S35">
        <v>766.12176499999998</v>
      </c>
      <c r="T35">
        <v>770.55542000000003</v>
      </c>
      <c r="U35">
        <v>774.837402</v>
      </c>
      <c r="V35">
        <v>778.74304199999995</v>
      </c>
      <c r="W35">
        <v>782.51916500000004</v>
      </c>
      <c r="X35">
        <v>786.14233400000001</v>
      </c>
      <c r="Y35">
        <v>789.62030000000004</v>
      </c>
      <c r="Z35">
        <v>792.96740699999998</v>
      </c>
      <c r="AA35">
        <v>795.98101799999995</v>
      </c>
      <c r="AB35">
        <v>798.84332300000005</v>
      </c>
      <c r="AC35">
        <v>801.56573500000002</v>
      </c>
      <c r="AD35">
        <v>804.15692100000001</v>
      </c>
      <c r="AE35">
        <v>806.61889599999995</v>
      </c>
      <c r="AF35">
        <v>808.73742700000003</v>
      </c>
      <c r="AG35">
        <v>810.71435499999995</v>
      </c>
      <c r="AH35">
        <v>812.56384300000002</v>
      </c>
      <c r="AI35">
        <v>814.29296899999997</v>
      </c>
      <c r="AJ35">
        <v>815.89392099999998</v>
      </c>
      <c r="AK35" s="91">
        <v>5.0000000000000001E-3</v>
      </c>
      <c r="AL35" s="25"/>
      <c r="AM35" s="26"/>
    </row>
    <row r="36" spans="1:39" ht="15" customHeight="1">
      <c r="A36" s="93" t="s">
        <v>5105</v>
      </c>
      <c r="B36" t="s">
        <v>4866</v>
      </c>
      <c r="C36" t="s">
        <v>5106</v>
      </c>
      <c r="D36" t="s">
        <v>5107</v>
      </c>
      <c r="E36" t="s">
        <v>3916</v>
      </c>
      <c r="F36">
        <v>1857.287842</v>
      </c>
      <c r="G36">
        <v>1878.005249</v>
      </c>
      <c r="H36">
        <v>1898.549683</v>
      </c>
      <c r="I36">
        <v>1918.8819579999999</v>
      </c>
      <c r="J36">
        <v>1938.9693600000001</v>
      </c>
      <c r="K36">
        <v>1958.778687</v>
      </c>
      <c r="L36">
        <v>1977.774658</v>
      </c>
      <c r="M36">
        <v>1996.5375979999999</v>
      </c>
      <c r="N36">
        <v>2015.028687</v>
      </c>
      <c r="O36">
        <v>2033.1875</v>
      </c>
      <c r="P36">
        <v>2050.9704590000001</v>
      </c>
      <c r="Q36">
        <v>2067.8466800000001</v>
      </c>
      <c r="R36">
        <v>2084.413818</v>
      </c>
      <c r="S36">
        <v>2100.6110840000001</v>
      </c>
      <c r="T36">
        <v>2116.3732909999999</v>
      </c>
      <c r="U36">
        <v>2131.6484380000002</v>
      </c>
      <c r="V36">
        <v>2145.931885</v>
      </c>
      <c r="W36">
        <v>2159.7583009999998</v>
      </c>
      <c r="X36">
        <v>2173.1479490000002</v>
      </c>
      <c r="Y36">
        <v>2186.0954590000001</v>
      </c>
      <c r="Z36">
        <v>2198.5998540000001</v>
      </c>
      <c r="AA36">
        <v>2210.1047359999998</v>
      </c>
      <c r="AB36">
        <v>2221.147461</v>
      </c>
      <c r="AC36">
        <v>2231.766357</v>
      </c>
      <c r="AD36">
        <v>2242.001221</v>
      </c>
      <c r="AE36">
        <v>2251.8889159999999</v>
      </c>
      <c r="AF36">
        <v>2260.7429200000001</v>
      </c>
      <c r="AG36">
        <v>2269.2097170000002</v>
      </c>
      <c r="AH36">
        <v>2277.3125</v>
      </c>
      <c r="AI36">
        <v>2285.0732419999999</v>
      </c>
      <c r="AJ36">
        <v>2292.5129390000002</v>
      </c>
      <c r="AK36" s="91">
        <v>7.0000000000000001E-3</v>
      </c>
      <c r="AL36" s="25"/>
      <c r="AM36" s="26"/>
    </row>
    <row r="37" spans="1:39" ht="15" customHeight="1">
      <c r="A37" s="93" t="s">
        <v>5108</v>
      </c>
      <c r="B37" t="s">
        <v>4869</v>
      </c>
      <c r="C37" t="s">
        <v>5109</v>
      </c>
      <c r="D37" t="s">
        <v>5110</v>
      </c>
      <c r="E37" t="s">
        <v>3916</v>
      </c>
      <c r="F37">
        <v>41.872661999999998</v>
      </c>
      <c r="G37">
        <v>42.303894</v>
      </c>
      <c r="H37">
        <v>42.843819000000003</v>
      </c>
      <c r="I37">
        <v>43.472217999999998</v>
      </c>
      <c r="J37">
        <v>44.120659000000003</v>
      </c>
      <c r="K37">
        <v>44.75853</v>
      </c>
      <c r="L37">
        <v>45.396641000000002</v>
      </c>
      <c r="M37">
        <v>46.033988999999998</v>
      </c>
      <c r="N37">
        <v>46.673676</v>
      </c>
      <c r="O37">
        <v>47.314444999999999</v>
      </c>
      <c r="P37">
        <v>47.953533</v>
      </c>
      <c r="Q37">
        <v>48.592503000000001</v>
      </c>
      <c r="R37">
        <v>49.227642000000003</v>
      </c>
      <c r="S37">
        <v>49.858459000000003</v>
      </c>
      <c r="T37">
        <v>50.485576999999999</v>
      </c>
      <c r="U37">
        <v>51.109752999999998</v>
      </c>
      <c r="V37">
        <v>51.730319999999999</v>
      </c>
      <c r="W37">
        <v>52.349120999999997</v>
      </c>
      <c r="X37">
        <v>52.966591000000001</v>
      </c>
      <c r="Y37">
        <v>53.582478000000002</v>
      </c>
      <c r="Z37">
        <v>54.196818999999998</v>
      </c>
      <c r="AA37">
        <v>54.806820000000002</v>
      </c>
      <c r="AB37">
        <v>55.415390000000002</v>
      </c>
      <c r="AC37">
        <v>56.022621000000001</v>
      </c>
      <c r="AD37">
        <v>56.628169999999997</v>
      </c>
      <c r="AE37">
        <v>57.231895000000002</v>
      </c>
      <c r="AF37">
        <v>57.828494999999997</v>
      </c>
      <c r="AG37">
        <v>58.423195</v>
      </c>
      <c r="AH37">
        <v>59.016624</v>
      </c>
      <c r="AI37">
        <v>59.610176000000003</v>
      </c>
      <c r="AJ37">
        <v>60.202911</v>
      </c>
      <c r="AK37" s="91">
        <v>1.2E-2</v>
      </c>
      <c r="AL37" s="25"/>
      <c r="AM37" s="26"/>
    </row>
    <row r="38" spans="1:39" ht="15" customHeight="1">
      <c r="A38" s="93"/>
      <c r="B38" t="s">
        <v>3962</v>
      </c>
      <c r="D38" t="s">
        <v>5111</v>
      </c>
    </row>
    <row r="39" spans="1:39" ht="15" customHeight="1">
      <c r="A39" s="93"/>
      <c r="B39" t="s">
        <v>3963</v>
      </c>
      <c r="D39" t="s">
        <v>5112</v>
      </c>
    </row>
    <row r="40" spans="1:39" ht="15" customHeight="1">
      <c r="A40" s="93"/>
      <c r="B40" t="s">
        <v>550</v>
      </c>
      <c r="D40" t="s">
        <v>5113</v>
      </c>
    </row>
    <row r="41" spans="1:39" ht="15" customHeight="1">
      <c r="A41" s="93" t="s">
        <v>5114</v>
      </c>
      <c r="B41" t="s">
        <v>3913</v>
      </c>
      <c r="C41" t="s">
        <v>5115</v>
      </c>
      <c r="D41" t="s">
        <v>5116</v>
      </c>
      <c r="E41" t="s">
        <v>3966</v>
      </c>
      <c r="F41">
        <v>369.825378</v>
      </c>
      <c r="G41">
        <v>580.62579300000004</v>
      </c>
      <c r="H41">
        <v>676.04077099999995</v>
      </c>
      <c r="I41">
        <v>724.85772699999995</v>
      </c>
      <c r="J41">
        <v>752.83508300000005</v>
      </c>
      <c r="K41">
        <v>778.23168899999996</v>
      </c>
      <c r="L41">
        <v>796.84307899999999</v>
      </c>
      <c r="M41">
        <v>809.83221400000002</v>
      </c>
      <c r="N41">
        <v>820.70532200000002</v>
      </c>
      <c r="O41">
        <v>830.52337599999998</v>
      </c>
      <c r="P41">
        <v>840.79162599999995</v>
      </c>
      <c r="Q41">
        <v>852.89044200000001</v>
      </c>
      <c r="R41">
        <v>868.67492700000003</v>
      </c>
      <c r="S41">
        <v>884.73956299999998</v>
      </c>
      <c r="T41">
        <v>903.00506600000006</v>
      </c>
      <c r="U41">
        <v>923.197632</v>
      </c>
      <c r="V41">
        <v>941.32788100000005</v>
      </c>
      <c r="W41">
        <v>957.51031499999999</v>
      </c>
      <c r="X41">
        <v>974.28094499999997</v>
      </c>
      <c r="Y41">
        <v>993.48870799999997</v>
      </c>
      <c r="Z41">
        <v>1015.347839</v>
      </c>
      <c r="AA41">
        <v>1036.888672</v>
      </c>
      <c r="AB41">
        <v>1058.3245850000001</v>
      </c>
      <c r="AC41">
        <v>1079.478638</v>
      </c>
      <c r="AD41">
        <v>1099.933716</v>
      </c>
      <c r="AE41">
        <v>1122.0977780000001</v>
      </c>
      <c r="AF41">
        <v>1142.5672609999999</v>
      </c>
      <c r="AG41">
        <v>1161.0610349999999</v>
      </c>
      <c r="AH41">
        <v>1182.670044</v>
      </c>
      <c r="AI41">
        <v>1204.3160399999999</v>
      </c>
      <c r="AJ41">
        <v>1226.4289550000001</v>
      </c>
      <c r="AK41" s="91">
        <v>4.1000000000000002E-2</v>
      </c>
      <c r="AL41" s="25"/>
      <c r="AM41" s="26"/>
    </row>
    <row r="42" spans="1:39" ht="15" customHeight="1">
      <c r="A42" s="93" t="s">
        <v>5117</v>
      </c>
      <c r="B42" t="s">
        <v>3917</v>
      </c>
      <c r="C42" t="s">
        <v>5118</v>
      </c>
      <c r="D42" t="s">
        <v>5119</v>
      </c>
      <c r="E42" t="s">
        <v>3966</v>
      </c>
      <c r="F42">
        <v>18.525003000000002</v>
      </c>
      <c r="G42">
        <v>29.084254999999999</v>
      </c>
      <c r="H42">
        <v>33.863708000000003</v>
      </c>
      <c r="I42">
        <v>36.309010000000001</v>
      </c>
      <c r="J42">
        <v>37.220688000000003</v>
      </c>
      <c r="K42">
        <v>38.157195999999999</v>
      </c>
      <c r="L42">
        <v>39.119948999999998</v>
      </c>
      <c r="M42">
        <v>40.100441000000004</v>
      </c>
      <c r="N42">
        <v>41.096569000000002</v>
      </c>
      <c r="O42">
        <v>42.110419999999998</v>
      </c>
      <c r="P42">
        <v>43.140255000000003</v>
      </c>
      <c r="Q42">
        <v>44.19162</v>
      </c>
      <c r="R42">
        <v>45.265965000000001</v>
      </c>
      <c r="S42">
        <v>46.364066999999999</v>
      </c>
      <c r="T42">
        <v>47.481873</v>
      </c>
      <c r="U42">
        <v>48.616447000000001</v>
      </c>
      <c r="V42">
        <v>49.779910999999998</v>
      </c>
      <c r="W42">
        <v>50.961964000000002</v>
      </c>
      <c r="X42">
        <v>52.162964000000002</v>
      </c>
      <c r="Y42">
        <v>53.385956</v>
      </c>
      <c r="Z42">
        <v>54.629050999999997</v>
      </c>
      <c r="AA42">
        <v>55.882683</v>
      </c>
      <c r="AB42">
        <v>57.156471000000003</v>
      </c>
      <c r="AC42">
        <v>58.449677000000001</v>
      </c>
      <c r="AD42">
        <v>59.764442000000003</v>
      </c>
      <c r="AE42">
        <v>61.102516000000001</v>
      </c>
      <c r="AF42">
        <v>62.464691000000002</v>
      </c>
      <c r="AG42">
        <v>63.850093999999999</v>
      </c>
      <c r="AH42">
        <v>65.255889999999994</v>
      </c>
      <c r="AI42">
        <v>66.681740000000005</v>
      </c>
      <c r="AJ42">
        <v>68.131743999999998</v>
      </c>
      <c r="AK42" s="91">
        <v>4.3999999999999997E-2</v>
      </c>
      <c r="AL42" s="25"/>
      <c r="AM42" s="26"/>
    </row>
    <row r="43" spans="1:39" ht="15" customHeight="1">
      <c r="A43" s="93" t="s">
        <v>5120</v>
      </c>
      <c r="B43" t="s">
        <v>4843</v>
      </c>
      <c r="C43" t="s">
        <v>5121</v>
      </c>
      <c r="D43" t="s">
        <v>5122</v>
      </c>
      <c r="E43" t="s">
        <v>3966</v>
      </c>
      <c r="F43">
        <v>17.453876000000001</v>
      </c>
      <c r="G43">
        <v>27.402585999999999</v>
      </c>
      <c r="H43">
        <v>31.905684999999998</v>
      </c>
      <c r="I43">
        <v>34.209598999999997</v>
      </c>
      <c r="J43">
        <v>35.160442000000003</v>
      </c>
      <c r="K43">
        <v>36.130828999999999</v>
      </c>
      <c r="L43">
        <v>37.117870000000003</v>
      </c>
      <c r="M43">
        <v>38.126410999999997</v>
      </c>
      <c r="N43">
        <v>39.156616</v>
      </c>
      <c r="O43">
        <v>40.208354999999997</v>
      </c>
      <c r="P43">
        <v>41.279536999999998</v>
      </c>
      <c r="Q43">
        <v>42.357750000000003</v>
      </c>
      <c r="R43">
        <v>43.454456</v>
      </c>
      <c r="S43">
        <v>44.573467000000001</v>
      </c>
      <c r="T43">
        <v>45.715443</v>
      </c>
      <c r="U43">
        <v>46.881839999999997</v>
      </c>
      <c r="V43">
        <v>48.058697000000002</v>
      </c>
      <c r="W43">
        <v>49.259151000000003</v>
      </c>
      <c r="X43">
        <v>50.484473999999999</v>
      </c>
      <c r="Y43">
        <v>51.735348000000002</v>
      </c>
      <c r="Z43">
        <v>53.012225999999998</v>
      </c>
      <c r="AA43">
        <v>54.303322000000001</v>
      </c>
      <c r="AB43">
        <v>55.619781000000003</v>
      </c>
      <c r="AC43">
        <v>56.962555000000002</v>
      </c>
      <c r="AD43">
        <v>58.332152999999998</v>
      </c>
      <c r="AE43">
        <v>59.728580000000001</v>
      </c>
      <c r="AF43">
        <v>61.122387000000003</v>
      </c>
      <c r="AG43">
        <v>62.541125999999998</v>
      </c>
      <c r="AH43">
        <v>63.987324000000001</v>
      </c>
      <c r="AI43">
        <v>65.463959000000003</v>
      </c>
      <c r="AJ43">
        <v>66.973106000000001</v>
      </c>
      <c r="AK43" s="91">
        <v>4.5999999999999999E-2</v>
      </c>
      <c r="AL43" s="25"/>
      <c r="AM43" s="26"/>
    </row>
    <row r="44" spans="1:39" ht="15" customHeight="1">
      <c r="A44" s="93" t="s">
        <v>5123</v>
      </c>
      <c r="B44" t="s">
        <v>4846</v>
      </c>
      <c r="C44" t="s">
        <v>5124</v>
      </c>
      <c r="D44" t="s">
        <v>5125</v>
      </c>
      <c r="E44" t="s">
        <v>3966</v>
      </c>
      <c r="F44">
        <v>55.321846000000001</v>
      </c>
      <c r="G44">
        <v>86.855293000000003</v>
      </c>
      <c r="H44">
        <v>101.128334</v>
      </c>
      <c r="I44">
        <v>108.430817</v>
      </c>
      <c r="J44">
        <v>115.769363</v>
      </c>
      <c r="K44">
        <v>123.41761</v>
      </c>
      <c r="L44">
        <v>131.45251500000001</v>
      </c>
      <c r="M44">
        <v>139.75443999999999</v>
      </c>
      <c r="N44">
        <v>148.387833</v>
      </c>
      <c r="O44">
        <v>157.33892800000001</v>
      </c>
      <c r="P44">
        <v>166.575256</v>
      </c>
      <c r="Q44">
        <v>176.164154</v>
      </c>
      <c r="R44">
        <v>186.229263</v>
      </c>
      <c r="S44">
        <v>196.828339</v>
      </c>
      <c r="T44">
        <v>207.99194299999999</v>
      </c>
      <c r="U44">
        <v>219.758453</v>
      </c>
      <c r="V44">
        <v>232.06997699999999</v>
      </c>
      <c r="W44">
        <v>245.03912399999999</v>
      </c>
      <c r="X44">
        <v>258.696594</v>
      </c>
      <c r="Y44">
        <v>273.07733200000001</v>
      </c>
      <c r="Z44">
        <v>288.21435500000001</v>
      </c>
      <c r="AA44">
        <v>303.922821</v>
      </c>
      <c r="AB44">
        <v>320.45532200000002</v>
      </c>
      <c r="AC44">
        <v>337.85366800000003</v>
      </c>
      <c r="AD44">
        <v>356.164917</v>
      </c>
      <c r="AE44">
        <v>375.434662</v>
      </c>
      <c r="AF44">
        <v>395.43231200000002</v>
      </c>
      <c r="AG44">
        <v>416.45608499999997</v>
      </c>
      <c r="AH44">
        <v>438.553223</v>
      </c>
      <c r="AI44">
        <v>461.771027</v>
      </c>
      <c r="AJ44">
        <v>486.16522200000003</v>
      </c>
      <c r="AK44" s="91">
        <v>7.4999999999999997E-2</v>
      </c>
      <c r="AL44" s="25"/>
      <c r="AM44" s="26"/>
    </row>
    <row r="45" spans="1:39" ht="15" customHeight="1">
      <c r="A45" s="93" t="s">
        <v>5126</v>
      </c>
      <c r="B45" t="s">
        <v>4849</v>
      </c>
      <c r="C45" t="s">
        <v>5127</v>
      </c>
      <c r="D45" t="s">
        <v>5128</v>
      </c>
      <c r="E45" t="s">
        <v>3966</v>
      </c>
      <c r="F45">
        <v>316.60952800000001</v>
      </c>
      <c r="G45">
        <v>497.07693499999999</v>
      </c>
      <c r="H45">
        <v>578.76220699999999</v>
      </c>
      <c r="I45">
        <v>620.55468800000006</v>
      </c>
      <c r="J45">
        <v>646.80828899999995</v>
      </c>
      <c r="K45">
        <v>671.63061500000003</v>
      </c>
      <c r="L45">
        <v>695.76080300000001</v>
      </c>
      <c r="M45">
        <v>720.16149900000005</v>
      </c>
      <c r="N45">
        <v>745.03186000000005</v>
      </c>
      <c r="O45">
        <v>770.19171100000005</v>
      </c>
      <c r="P45">
        <v>795.60900900000001</v>
      </c>
      <c r="Q45">
        <v>821.55493200000001</v>
      </c>
      <c r="R45">
        <v>847.85955799999999</v>
      </c>
      <c r="S45">
        <v>874.793091</v>
      </c>
      <c r="T45">
        <v>902.60052499999995</v>
      </c>
      <c r="U45">
        <v>931.239014</v>
      </c>
      <c r="V45">
        <v>960.72979699999996</v>
      </c>
      <c r="W45">
        <v>991.18615699999998</v>
      </c>
      <c r="X45">
        <v>1022.621216</v>
      </c>
      <c r="Y45">
        <v>1055.0826420000001</v>
      </c>
      <c r="Z45">
        <v>1088.6485600000001</v>
      </c>
      <c r="AA45">
        <v>1123.2905270000001</v>
      </c>
      <c r="AB45">
        <v>1158.9957280000001</v>
      </c>
      <c r="AC45">
        <v>1195.751587</v>
      </c>
      <c r="AD45">
        <v>1233.533081</v>
      </c>
      <c r="AE45">
        <v>1272.4342039999999</v>
      </c>
      <c r="AF45">
        <v>1312.4833980000001</v>
      </c>
      <c r="AG45">
        <v>1353.724365</v>
      </c>
      <c r="AH45">
        <v>1396.3244629999999</v>
      </c>
      <c r="AI45">
        <v>1440.3989260000001</v>
      </c>
      <c r="AJ45">
        <v>1485.965698</v>
      </c>
      <c r="AK45" s="91">
        <v>5.2999999999999999E-2</v>
      </c>
      <c r="AL45" s="25"/>
      <c r="AM45" s="26"/>
    </row>
    <row r="46" spans="1:39" ht="15" customHeight="1">
      <c r="A46" s="93" t="s">
        <v>5129</v>
      </c>
      <c r="B46" t="s">
        <v>3953</v>
      </c>
      <c r="C46" t="s">
        <v>5130</v>
      </c>
      <c r="D46" t="s">
        <v>5131</v>
      </c>
      <c r="E46" t="s">
        <v>3966</v>
      </c>
      <c r="F46">
        <v>17.486584000000001</v>
      </c>
      <c r="G46">
        <v>32.437614000000004</v>
      </c>
      <c r="H46">
        <v>39.204922000000003</v>
      </c>
      <c r="I46">
        <v>42.667267000000002</v>
      </c>
      <c r="J46">
        <v>45.441738000000001</v>
      </c>
      <c r="K46">
        <v>48.311897000000002</v>
      </c>
      <c r="L46">
        <v>51.282871</v>
      </c>
      <c r="M46">
        <v>54.407349000000004</v>
      </c>
      <c r="N46">
        <v>57.689174999999999</v>
      </c>
      <c r="O46">
        <v>61.139007999999997</v>
      </c>
      <c r="P46">
        <v>64.769630000000006</v>
      </c>
      <c r="Q46">
        <v>68.577629000000002</v>
      </c>
      <c r="R46">
        <v>72.600005999999993</v>
      </c>
      <c r="S46">
        <v>76.861214000000004</v>
      </c>
      <c r="T46">
        <v>81.380829000000006</v>
      </c>
      <c r="U46">
        <v>86.179778999999996</v>
      </c>
      <c r="V46">
        <v>91.262473999999997</v>
      </c>
      <c r="W46">
        <v>96.651336999999998</v>
      </c>
      <c r="X46">
        <v>102.3629</v>
      </c>
      <c r="Y46">
        <v>108.42369100000001</v>
      </c>
      <c r="Z46">
        <v>114.84942599999999</v>
      </c>
      <c r="AA46">
        <v>121.629242</v>
      </c>
      <c r="AB46">
        <v>128.81428500000001</v>
      </c>
      <c r="AC46">
        <v>136.43881200000001</v>
      </c>
      <c r="AD46">
        <v>144.53152499999999</v>
      </c>
      <c r="AE46">
        <v>153.11895799999999</v>
      </c>
      <c r="AF46">
        <v>162.183807</v>
      </c>
      <c r="AG46">
        <v>171.80677800000001</v>
      </c>
      <c r="AH46">
        <v>182.027557</v>
      </c>
      <c r="AI46">
        <v>192.89309700000001</v>
      </c>
      <c r="AJ46">
        <v>204.44766200000001</v>
      </c>
      <c r="AK46" s="91">
        <v>8.5000000000000006E-2</v>
      </c>
      <c r="AL46" s="25"/>
      <c r="AM46" s="26"/>
    </row>
    <row r="47" spans="1:39" ht="15" customHeight="1">
      <c r="A47" s="93" t="s">
        <v>5132</v>
      </c>
      <c r="B47" t="s">
        <v>4853</v>
      </c>
      <c r="C47" t="s">
        <v>5133</v>
      </c>
      <c r="D47" t="s">
        <v>5134</v>
      </c>
      <c r="E47" t="s">
        <v>3966</v>
      </c>
      <c r="F47">
        <v>38.344875000000002</v>
      </c>
      <c r="G47">
        <v>60.201453999999998</v>
      </c>
      <c r="H47">
        <v>70.094429000000005</v>
      </c>
      <c r="I47">
        <v>75.155951999999999</v>
      </c>
      <c r="J47">
        <v>78.739883000000006</v>
      </c>
      <c r="K47">
        <v>82.252831</v>
      </c>
      <c r="L47">
        <v>85.878456</v>
      </c>
      <c r="M47">
        <v>89.631821000000002</v>
      </c>
      <c r="N47">
        <v>93.553321999999994</v>
      </c>
      <c r="O47">
        <v>97.598724000000004</v>
      </c>
      <c r="P47">
        <v>101.781212</v>
      </c>
      <c r="Q47">
        <v>106.132721</v>
      </c>
      <c r="R47">
        <v>110.64434799999999</v>
      </c>
      <c r="S47">
        <v>115.349937</v>
      </c>
      <c r="T47">
        <v>120.25142700000001</v>
      </c>
      <c r="U47">
        <v>125.35908499999999</v>
      </c>
      <c r="V47">
        <v>130.624878</v>
      </c>
      <c r="W47">
        <v>136.08114599999999</v>
      </c>
      <c r="X47">
        <v>141.75138899999999</v>
      </c>
      <c r="Y47">
        <v>147.64004499999999</v>
      </c>
      <c r="Z47">
        <v>153.740906</v>
      </c>
      <c r="AA47">
        <v>160.01937899999999</v>
      </c>
      <c r="AB47">
        <v>166.51738</v>
      </c>
      <c r="AC47">
        <v>173.24607800000001</v>
      </c>
      <c r="AD47">
        <v>180.21156300000001</v>
      </c>
      <c r="AE47">
        <v>187.42690999999999</v>
      </c>
      <c r="AF47">
        <v>194.899689</v>
      </c>
      <c r="AG47">
        <v>202.646759</v>
      </c>
      <c r="AH47">
        <v>210.67555200000001</v>
      </c>
      <c r="AI47">
        <v>218.995193</v>
      </c>
      <c r="AJ47">
        <v>227.632217</v>
      </c>
      <c r="AK47" s="91">
        <v>6.0999999999999999E-2</v>
      </c>
      <c r="AL47" s="25"/>
      <c r="AM47" s="26"/>
    </row>
    <row r="48" spans="1:39" ht="15" customHeight="1">
      <c r="A48" s="93" t="s">
        <v>5135</v>
      </c>
      <c r="B48" t="s">
        <v>4856</v>
      </c>
      <c r="C48" t="s">
        <v>5136</v>
      </c>
      <c r="D48" t="s">
        <v>5137</v>
      </c>
      <c r="E48" t="s">
        <v>3966</v>
      </c>
      <c r="F48">
        <v>70.372009000000006</v>
      </c>
      <c r="G48">
        <v>97.113365000000002</v>
      </c>
      <c r="H48">
        <v>109.217354</v>
      </c>
      <c r="I48">
        <v>115.410088</v>
      </c>
      <c r="J48">
        <v>118.431572</v>
      </c>
      <c r="K48">
        <v>121.34063</v>
      </c>
      <c r="L48">
        <v>124.02645099999999</v>
      </c>
      <c r="M48">
        <v>126.764534</v>
      </c>
      <c r="N48">
        <v>129.60115099999999</v>
      </c>
      <c r="O48">
        <v>132.543442</v>
      </c>
      <c r="P48">
        <v>135.58772300000001</v>
      </c>
      <c r="Q48">
        <v>138.764206</v>
      </c>
      <c r="R48">
        <v>142.06958</v>
      </c>
      <c r="S48">
        <v>145.46305799999999</v>
      </c>
      <c r="T48">
        <v>148.905182</v>
      </c>
      <c r="U48">
        <v>152.361572</v>
      </c>
      <c r="V48">
        <v>155.74182099999999</v>
      </c>
      <c r="W48">
        <v>159.15016199999999</v>
      </c>
      <c r="X48">
        <v>162.59884600000001</v>
      </c>
      <c r="Y48">
        <v>166.10902400000001</v>
      </c>
      <c r="Z48">
        <v>169.69311500000001</v>
      </c>
      <c r="AA48">
        <v>173.24847399999999</v>
      </c>
      <c r="AB48">
        <v>176.86340300000001</v>
      </c>
      <c r="AC48">
        <v>180.543564</v>
      </c>
      <c r="AD48">
        <v>184.291245</v>
      </c>
      <c r="AE48">
        <v>188.107193</v>
      </c>
      <c r="AF48">
        <v>191.867493</v>
      </c>
      <c r="AG48">
        <v>195.680252</v>
      </c>
      <c r="AH48">
        <v>199.56402600000001</v>
      </c>
      <c r="AI48">
        <v>203.535751</v>
      </c>
      <c r="AJ48">
        <v>207.60640000000001</v>
      </c>
      <c r="AK48" s="91">
        <v>3.6999999999999998E-2</v>
      </c>
      <c r="AL48" s="25"/>
      <c r="AM48" s="26"/>
    </row>
    <row r="49" spans="1:39" ht="15" customHeight="1">
      <c r="A49" s="93" t="s">
        <v>5138</v>
      </c>
      <c r="B49" t="s">
        <v>3941</v>
      </c>
      <c r="C49" t="s">
        <v>5139</v>
      </c>
      <c r="D49" t="s">
        <v>5140</v>
      </c>
      <c r="E49" t="s">
        <v>3966</v>
      </c>
      <c r="F49">
        <v>322.65188599999999</v>
      </c>
      <c r="G49">
        <v>445.25958300000002</v>
      </c>
      <c r="H49">
        <v>500.75570699999997</v>
      </c>
      <c r="I49">
        <v>529.14904799999999</v>
      </c>
      <c r="J49">
        <v>563.79492200000004</v>
      </c>
      <c r="K49">
        <v>600.16229199999998</v>
      </c>
      <c r="L49">
        <v>636.24743699999999</v>
      </c>
      <c r="M49">
        <v>672.70202600000005</v>
      </c>
      <c r="N49">
        <v>709.950378</v>
      </c>
      <c r="O49">
        <v>747.70599400000003</v>
      </c>
      <c r="P49">
        <v>785.86993399999994</v>
      </c>
      <c r="Q49">
        <v>824.81646699999999</v>
      </c>
      <c r="R49">
        <v>863.92504899999994</v>
      </c>
      <c r="S49">
        <v>903.23718299999996</v>
      </c>
      <c r="T49">
        <v>942.72808799999996</v>
      </c>
      <c r="U49">
        <v>982.66113299999995</v>
      </c>
      <c r="V49">
        <v>1022.943909</v>
      </c>
      <c r="W49">
        <v>1063.2117920000001</v>
      </c>
      <c r="X49">
        <v>1103.470703</v>
      </c>
      <c r="Y49">
        <v>1144.1087649999999</v>
      </c>
      <c r="Z49">
        <v>1185.589111</v>
      </c>
      <c r="AA49">
        <v>1228.2380370000001</v>
      </c>
      <c r="AB49">
        <v>1272.0451660000001</v>
      </c>
      <c r="AC49">
        <v>1316.6273189999999</v>
      </c>
      <c r="AD49">
        <v>1361.4970699999999</v>
      </c>
      <c r="AE49">
        <v>1406.087524</v>
      </c>
      <c r="AF49">
        <v>1450.2504879999999</v>
      </c>
      <c r="AG49">
        <v>1494.305908</v>
      </c>
      <c r="AH49">
        <v>1538.0589600000001</v>
      </c>
      <c r="AI49">
        <v>1581.0083010000001</v>
      </c>
      <c r="AJ49">
        <v>1622.6552730000001</v>
      </c>
      <c r="AK49" s="91">
        <v>5.5E-2</v>
      </c>
      <c r="AL49" s="25"/>
      <c r="AM49" s="26"/>
    </row>
    <row r="50" spans="1:39" ht="15" customHeight="1">
      <c r="A50" s="93" t="s">
        <v>5141</v>
      </c>
      <c r="B50" t="s">
        <v>4860</v>
      </c>
      <c r="C50" t="s">
        <v>5142</v>
      </c>
      <c r="D50" t="s">
        <v>5143</v>
      </c>
      <c r="E50" t="s">
        <v>3966</v>
      </c>
      <c r="F50">
        <v>37.983845000000002</v>
      </c>
      <c r="G50">
        <v>61.913665999999999</v>
      </c>
      <c r="H50">
        <v>72.745056000000005</v>
      </c>
      <c r="I50">
        <v>78.286697000000004</v>
      </c>
      <c r="J50">
        <v>79.509040999999996</v>
      </c>
      <c r="K50">
        <v>80.612335000000002</v>
      </c>
      <c r="L50">
        <v>81.640822999999997</v>
      </c>
      <c r="M50">
        <v>82.618645000000001</v>
      </c>
      <c r="N50">
        <v>83.551383999999999</v>
      </c>
      <c r="O50">
        <v>84.439468000000005</v>
      </c>
      <c r="P50">
        <v>85.284935000000004</v>
      </c>
      <c r="Q50">
        <v>86.064423000000005</v>
      </c>
      <c r="R50">
        <v>86.789017000000001</v>
      </c>
      <c r="S50">
        <v>87.501487999999995</v>
      </c>
      <c r="T50">
        <v>88.208656000000005</v>
      </c>
      <c r="U50">
        <v>88.908484999999999</v>
      </c>
      <c r="V50">
        <v>89.593924999999999</v>
      </c>
      <c r="W50">
        <v>90.267280999999997</v>
      </c>
      <c r="X50">
        <v>90.929107999999999</v>
      </c>
      <c r="Y50">
        <v>91.587012999999999</v>
      </c>
      <c r="Z50">
        <v>92.245750000000001</v>
      </c>
      <c r="AA50">
        <v>92.903259000000006</v>
      </c>
      <c r="AB50">
        <v>93.564261999999999</v>
      </c>
      <c r="AC50">
        <v>94.224845999999999</v>
      </c>
      <c r="AD50">
        <v>94.885627999999997</v>
      </c>
      <c r="AE50">
        <v>95.547721999999993</v>
      </c>
      <c r="AF50">
        <v>96.206130999999999</v>
      </c>
      <c r="AG50">
        <v>96.864891</v>
      </c>
      <c r="AH50">
        <v>97.527602999999999</v>
      </c>
      <c r="AI50">
        <v>98.197265999999999</v>
      </c>
      <c r="AJ50">
        <v>98.875748000000002</v>
      </c>
      <c r="AK50" s="91">
        <v>3.2000000000000001E-2</v>
      </c>
      <c r="AL50" s="25"/>
      <c r="AM50" s="26"/>
    </row>
    <row r="51" spans="1:39" ht="15" customHeight="1">
      <c r="A51" s="93" t="s">
        <v>5144</v>
      </c>
      <c r="B51" t="s">
        <v>4863</v>
      </c>
      <c r="C51" t="s">
        <v>5145</v>
      </c>
      <c r="D51" t="s">
        <v>5146</v>
      </c>
      <c r="E51" t="s">
        <v>3966</v>
      </c>
      <c r="F51">
        <v>91.591103000000004</v>
      </c>
      <c r="G51">
        <v>143.79801900000001</v>
      </c>
      <c r="H51">
        <v>167.428528</v>
      </c>
      <c r="I51">
        <v>179.51857000000001</v>
      </c>
      <c r="J51">
        <v>192.48387099999999</v>
      </c>
      <c r="K51">
        <v>205.84510800000001</v>
      </c>
      <c r="L51">
        <v>219.71850599999999</v>
      </c>
      <c r="M51">
        <v>234.077866</v>
      </c>
      <c r="N51">
        <v>248.899033</v>
      </c>
      <c r="O51">
        <v>264.13732900000002</v>
      </c>
      <c r="P51">
        <v>279.73605300000003</v>
      </c>
      <c r="Q51">
        <v>295.91055299999999</v>
      </c>
      <c r="R51">
        <v>312.685272</v>
      </c>
      <c r="S51">
        <v>330.08270299999998</v>
      </c>
      <c r="T51">
        <v>348.19042999999999</v>
      </c>
      <c r="U51">
        <v>367.04812600000002</v>
      </c>
      <c r="V51">
        <v>386.51220699999999</v>
      </c>
      <c r="W51">
        <v>406.76388500000002</v>
      </c>
      <c r="X51">
        <v>427.854218</v>
      </c>
      <c r="Y51">
        <v>449.805542</v>
      </c>
      <c r="Z51">
        <v>472.69830300000001</v>
      </c>
      <c r="AA51">
        <v>496.45748900000001</v>
      </c>
      <c r="AB51">
        <v>521.162781</v>
      </c>
      <c r="AC51">
        <v>546.778503</v>
      </c>
      <c r="AD51">
        <v>573.38159199999996</v>
      </c>
      <c r="AE51">
        <v>600.94647199999997</v>
      </c>
      <c r="AF51">
        <v>628.88500999999997</v>
      </c>
      <c r="AG51">
        <v>657.68212900000003</v>
      </c>
      <c r="AH51">
        <v>687.45367399999998</v>
      </c>
      <c r="AI51">
        <v>718.32189900000003</v>
      </c>
      <c r="AJ51">
        <v>750.44549600000005</v>
      </c>
      <c r="AK51" s="91">
        <v>7.2999999999999995E-2</v>
      </c>
      <c r="AL51" s="25"/>
      <c r="AM51" s="26"/>
    </row>
    <row r="52" spans="1:39" ht="15" customHeight="1">
      <c r="A52" s="93" t="s">
        <v>5147</v>
      </c>
      <c r="B52" t="s">
        <v>4866</v>
      </c>
      <c r="C52" t="s">
        <v>5148</v>
      </c>
      <c r="D52" t="s">
        <v>5149</v>
      </c>
      <c r="E52" t="s">
        <v>3966</v>
      </c>
      <c r="F52">
        <v>42.749336</v>
      </c>
      <c r="G52">
        <v>67.116455000000002</v>
      </c>
      <c r="H52">
        <v>78.145781999999997</v>
      </c>
      <c r="I52">
        <v>83.788703999999996</v>
      </c>
      <c r="J52">
        <v>91.737885000000006</v>
      </c>
      <c r="K52">
        <v>100.338364</v>
      </c>
      <c r="L52">
        <v>109.571091</v>
      </c>
      <c r="M52">
        <v>119.582092</v>
      </c>
      <c r="N52">
        <v>130.41180399999999</v>
      </c>
      <c r="O52">
        <v>141.958969</v>
      </c>
      <c r="P52">
        <v>154.03793300000001</v>
      </c>
      <c r="Q52">
        <v>166.510223</v>
      </c>
      <c r="R52">
        <v>179.208282</v>
      </c>
      <c r="S52">
        <v>192.00363200000001</v>
      </c>
      <c r="T52">
        <v>204.84288000000001</v>
      </c>
      <c r="U52">
        <v>218.07711800000001</v>
      </c>
      <c r="V52">
        <v>231.87806699999999</v>
      </c>
      <c r="W52">
        <v>246.347565</v>
      </c>
      <c r="X52">
        <v>261.52185100000003</v>
      </c>
      <c r="Y52">
        <v>277.41717499999999</v>
      </c>
      <c r="Z52">
        <v>294.05609099999998</v>
      </c>
      <c r="AA52">
        <v>311.32965100000001</v>
      </c>
      <c r="AB52">
        <v>329.32653800000003</v>
      </c>
      <c r="AC52">
        <v>348.09707600000002</v>
      </c>
      <c r="AD52">
        <v>367.645691</v>
      </c>
      <c r="AE52">
        <v>387.98361199999999</v>
      </c>
      <c r="AF52">
        <v>409.006775</v>
      </c>
      <c r="AG52">
        <v>430.768036</v>
      </c>
      <c r="AH52">
        <v>453.32583599999998</v>
      </c>
      <c r="AI52">
        <v>476.673157</v>
      </c>
      <c r="AJ52">
        <v>500.83752399999997</v>
      </c>
      <c r="AK52" s="91">
        <v>8.5000000000000006E-2</v>
      </c>
      <c r="AL52" s="25"/>
      <c r="AM52" s="26"/>
    </row>
    <row r="53" spans="1:39" ht="15" customHeight="1">
      <c r="A53" s="93" t="s">
        <v>5150</v>
      </c>
      <c r="B53" t="s">
        <v>4869</v>
      </c>
      <c r="C53" t="s">
        <v>5151</v>
      </c>
      <c r="D53" t="s">
        <v>5152</v>
      </c>
      <c r="E53" t="s">
        <v>3966</v>
      </c>
      <c r="F53">
        <v>33.617503999999997</v>
      </c>
      <c r="G53">
        <v>52.77948</v>
      </c>
      <c r="H53">
        <v>61.452796999999997</v>
      </c>
      <c r="I53">
        <v>65.890311999999994</v>
      </c>
      <c r="J53">
        <v>69.145270999999994</v>
      </c>
      <c r="K53">
        <v>71.958427</v>
      </c>
      <c r="L53">
        <v>74.646049000000005</v>
      </c>
      <c r="M53">
        <v>77.407784000000007</v>
      </c>
      <c r="N53">
        <v>80.247612000000004</v>
      </c>
      <c r="O53">
        <v>83.166588000000004</v>
      </c>
      <c r="P53">
        <v>86.168419</v>
      </c>
      <c r="Q53">
        <v>89.253082000000006</v>
      </c>
      <c r="R53">
        <v>92.405356999999995</v>
      </c>
      <c r="S53">
        <v>95.613235000000003</v>
      </c>
      <c r="T53">
        <v>98.872574</v>
      </c>
      <c r="U53">
        <v>102.17997699999999</v>
      </c>
      <c r="V53">
        <v>105.51692199999999</v>
      </c>
      <c r="W53">
        <v>108.860703</v>
      </c>
      <c r="X53">
        <v>112.142883</v>
      </c>
      <c r="Y53">
        <v>115.39743799999999</v>
      </c>
      <c r="Z53">
        <v>118.738983</v>
      </c>
      <c r="AA53">
        <v>122.165543</v>
      </c>
      <c r="AB53">
        <v>125.68074799999999</v>
      </c>
      <c r="AC53">
        <v>129.28753699999999</v>
      </c>
      <c r="AD53">
        <v>132.98829699999999</v>
      </c>
      <c r="AE53">
        <v>136.78753699999999</v>
      </c>
      <c r="AF53">
        <v>140.68867499999999</v>
      </c>
      <c r="AG53">
        <v>144.694153</v>
      </c>
      <c r="AH53">
        <v>148.80844099999999</v>
      </c>
      <c r="AI53">
        <v>153.03239400000001</v>
      </c>
      <c r="AJ53">
        <v>157.37184099999999</v>
      </c>
      <c r="AK53" s="91">
        <v>5.2999999999999999E-2</v>
      </c>
      <c r="AL53" s="25"/>
      <c r="AM53" s="26"/>
    </row>
    <row r="54" spans="1:39" ht="15" customHeight="1">
      <c r="A54" s="93"/>
      <c r="B54" t="s">
        <v>553</v>
      </c>
      <c r="D54" t="s">
        <v>5153</v>
      </c>
    </row>
    <row r="55" spans="1:39" ht="15" customHeight="1">
      <c r="A55" s="93" t="s">
        <v>5154</v>
      </c>
      <c r="B55" t="s">
        <v>3913</v>
      </c>
      <c r="C55" t="s">
        <v>5155</v>
      </c>
      <c r="D55" t="s">
        <v>5156</v>
      </c>
      <c r="E55" t="s">
        <v>3966</v>
      </c>
      <c r="F55">
        <v>65.570098999999999</v>
      </c>
      <c r="G55">
        <v>203.26728800000001</v>
      </c>
      <c r="H55">
        <v>285.88558999999998</v>
      </c>
      <c r="I55">
        <v>335.45660400000003</v>
      </c>
      <c r="J55">
        <v>372.63482699999997</v>
      </c>
      <c r="K55">
        <v>394.94174199999998</v>
      </c>
      <c r="L55">
        <v>405.67648300000002</v>
      </c>
      <c r="M55">
        <v>414.17031900000001</v>
      </c>
      <c r="N55">
        <v>421.857574</v>
      </c>
      <c r="O55">
        <v>429.17263800000001</v>
      </c>
      <c r="P55">
        <v>436.74331699999999</v>
      </c>
      <c r="Q55">
        <v>445.15548699999999</v>
      </c>
      <c r="R55">
        <v>455.21203600000001</v>
      </c>
      <c r="S55">
        <v>465.47653200000002</v>
      </c>
      <c r="T55">
        <v>476.77606200000002</v>
      </c>
      <c r="U55">
        <v>489.003784</v>
      </c>
      <c r="V55">
        <v>500.44461100000001</v>
      </c>
      <c r="W55">
        <v>511.139679</v>
      </c>
      <c r="X55">
        <v>522.18554700000004</v>
      </c>
      <c r="Y55">
        <v>534.39581299999998</v>
      </c>
      <c r="Z55">
        <v>547.87725799999998</v>
      </c>
      <c r="AA55">
        <v>561.33587599999998</v>
      </c>
      <c r="AB55">
        <v>574.86657700000001</v>
      </c>
      <c r="AC55">
        <v>588.392517</v>
      </c>
      <c r="AD55">
        <v>601.72943099999998</v>
      </c>
      <c r="AE55">
        <v>615.95178199999998</v>
      </c>
      <c r="AF55">
        <v>629.54540999999995</v>
      </c>
      <c r="AG55">
        <v>642.37738000000002</v>
      </c>
      <c r="AH55">
        <v>656.73962400000005</v>
      </c>
      <c r="AI55">
        <v>671.25531000000001</v>
      </c>
      <c r="AJ55">
        <v>686.12292500000001</v>
      </c>
      <c r="AK55" s="91">
        <v>8.1000000000000003E-2</v>
      </c>
      <c r="AL55" s="25"/>
      <c r="AM55" s="26"/>
    </row>
    <row r="56" spans="1:39" ht="15" customHeight="1">
      <c r="A56" s="93" t="s">
        <v>5157</v>
      </c>
      <c r="B56" t="s">
        <v>3917</v>
      </c>
      <c r="C56" t="s">
        <v>5158</v>
      </c>
      <c r="D56" t="s">
        <v>5159</v>
      </c>
      <c r="E56" t="s">
        <v>3966</v>
      </c>
      <c r="F56">
        <v>14.672772999999999</v>
      </c>
      <c r="G56">
        <v>45.485588</v>
      </c>
      <c r="H56">
        <v>63.973286000000002</v>
      </c>
      <c r="I56">
        <v>75.065894999999998</v>
      </c>
      <c r="J56">
        <v>83.385361000000003</v>
      </c>
      <c r="K56">
        <v>88.377028999999993</v>
      </c>
      <c r="L56">
        <v>90.958076000000005</v>
      </c>
      <c r="M56">
        <v>93.600037</v>
      </c>
      <c r="N56">
        <v>96.294205000000005</v>
      </c>
      <c r="O56">
        <v>99.051108999999997</v>
      </c>
      <c r="P56">
        <v>101.86331199999999</v>
      </c>
      <c r="Q56">
        <v>104.757698</v>
      </c>
      <c r="R56">
        <v>107.74153099999999</v>
      </c>
      <c r="S56">
        <v>110.819435</v>
      </c>
      <c r="T56">
        <v>113.97296900000001</v>
      </c>
      <c r="U56">
        <v>117.188385</v>
      </c>
      <c r="V56">
        <v>120.523293</v>
      </c>
      <c r="W56">
        <v>123.929108</v>
      </c>
      <c r="X56">
        <v>127.407814</v>
      </c>
      <c r="Y56">
        <v>130.973297</v>
      </c>
      <c r="Z56">
        <v>134.61702</v>
      </c>
      <c r="AA56">
        <v>138.29324299999999</v>
      </c>
      <c r="AB56">
        <v>142.047302</v>
      </c>
      <c r="AC56">
        <v>145.87652600000001</v>
      </c>
      <c r="AD56">
        <v>149.786102</v>
      </c>
      <c r="AE56">
        <v>153.78218100000001</v>
      </c>
      <c r="AF56">
        <v>157.86805699999999</v>
      </c>
      <c r="AG56">
        <v>162.03791799999999</v>
      </c>
      <c r="AH56">
        <v>166.276489</v>
      </c>
      <c r="AI56">
        <v>170.57942199999999</v>
      </c>
      <c r="AJ56">
        <v>174.96551500000001</v>
      </c>
      <c r="AK56" s="91">
        <v>8.5999999999999993E-2</v>
      </c>
      <c r="AL56" s="25"/>
      <c r="AM56" s="26"/>
    </row>
    <row r="57" spans="1:39" ht="15" customHeight="1">
      <c r="A57" s="93" t="s">
        <v>5160</v>
      </c>
      <c r="B57" t="s">
        <v>4843</v>
      </c>
      <c r="C57" t="s">
        <v>5161</v>
      </c>
      <c r="D57" t="s">
        <v>5162</v>
      </c>
      <c r="E57" t="s">
        <v>3966</v>
      </c>
      <c r="F57">
        <v>18.003374000000001</v>
      </c>
      <c r="G57">
        <v>55.810451999999998</v>
      </c>
      <c r="H57">
        <v>78.494704999999996</v>
      </c>
      <c r="I57">
        <v>92.105255</v>
      </c>
      <c r="J57">
        <v>102.313164</v>
      </c>
      <c r="K57">
        <v>108.437912</v>
      </c>
      <c r="L57">
        <v>112.81431600000001</v>
      </c>
      <c r="M57">
        <v>117.35099</v>
      </c>
      <c r="N57">
        <v>122.05265</v>
      </c>
      <c r="O57">
        <v>126.922997</v>
      </c>
      <c r="P57">
        <v>131.95924400000001</v>
      </c>
      <c r="Q57">
        <v>137.12674000000001</v>
      </c>
      <c r="R57">
        <v>142.46431000000001</v>
      </c>
      <c r="S57">
        <v>147.989746</v>
      </c>
      <c r="T57">
        <v>153.710373</v>
      </c>
      <c r="U57">
        <v>159.63664199999999</v>
      </c>
      <c r="V57">
        <v>165.72671500000001</v>
      </c>
      <c r="W57">
        <v>172.029022</v>
      </c>
      <c r="X57">
        <v>178.553619</v>
      </c>
      <c r="Y57">
        <v>185.30892900000001</v>
      </c>
      <c r="Z57">
        <v>192.302582</v>
      </c>
      <c r="AA57">
        <v>199.50006099999999</v>
      </c>
      <c r="AB57">
        <v>206.944931</v>
      </c>
      <c r="AC57">
        <v>214.647324</v>
      </c>
      <c r="AD57">
        <v>222.61582899999999</v>
      </c>
      <c r="AE57">
        <v>230.857437</v>
      </c>
      <c r="AF57">
        <v>239.26365699999999</v>
      </c>
      <c r="AG57">
        <v>247.946899</v>
      </c>
      <c r="AH57">
        <v>256.92361499999998</v>
      </c>
      <c r="AI57">
        <v>266.21264600000001</v>
      </c>
      <c r="AJ57">
        <v>275.830017</v>
      </c>
      <c r="AK57" s="91">
        <v>9.5000000000000001E-2</v>
      </c>
      <c r="AL57" s="25"/>
      <c r="AM57" s="26"/>
    </row>
    <row r="58" spans="1:39" ht="15" customHeight="1">
      <c r="A58" s="93" t="s">
        <v>5163</v>
      </c>
      <c r="B58" t="s">
        <v>4846</v>
      </c>
      <c r="C58" t="s">
        <v>5164</v>
      </c>
      <c r="D58" t="s">
        <v>5165</v>
      </c>
      <c r="E58" t="s">
        <v>3966</v>
      </c>
      <c r="F58">
        <v>13.002867999999999</v>
      </c>
      <c r="G58">
        <v>40.308883999999999</v>
      </c>
      <c r="H58">
        <v>56.692497000000003</v>
      </c>
      <c r="I58">
        <v>66.522666999999998</v>
      </c>
      <c r="J58">
        <v>73.895286999999996</v>
      </c>
      <c r="K58">
        <v>78.318862999999993</v>
      </c>
      <c r="L58">
        <v>82.077788999999996</v>
      </c>
      <c r="M58">
        <v>85.938332000000003</v>
      </c>
      <c r="N58">
        <v>89.917984000000004</v>
      </c>
      <c r="O58">
        <v>94.019157000000007</v>
      </c>
      <c r="P58">
        <v>98.240234000000001</v>
      </c>
      <c r="Q58">
        <v>102.580933</v>
      </c>
      <c r="R58">
        <v>107.08216899999999</v>
      </c>
      <c r="S58">
        <v>111.75675200000001</v>
      </c>
      <c r="T58">
        <v>116.611847</v>
      </c>
      <c r="U58">
        <v>121.655991</v>
      </c>
      <c r="V58">
        <v>126.853386</v>
      </c>
      <c r="W58">
        <v>132.25114400000001</v>
      </c>
      <c r="X58">
        <v>137.85614000000001</v>
      </c>
      <c r="Y58">
        <v>143.675781</v>
      </c>
      <c r="Z58">
        <v>149.71684300000001</v>
      </c>
      <c r="AA58">
        <v>155.91587799999999</v>
      </c>
      <c r="AB58">
        <v>162.348511</v>
      </c>
      <c r="AC58">
        <v>169.02371199999999</v>
      </c>
      <c r="AD58">
        <v>175.951752</v>
      </c>
      <c r="AE58">
        <v>183.141144</v>
      </c>
      <c r="AF58">
        <v>190.51170300000001</v>
      </c>
      <c r="AG58">
        <v>198.15026900000001</v>
      </c>
      <c r="AH58">
        <v>206.074005</v>
      </c>
      <c r="AI58">
        <v>214.30229199999999</v>
      </c>
      <c r="AJ58">
        <v>222.85398900000001</v>
      </c>
      <c r="AK58" s="91">
        <v>9.9000000000000005E-2</v>
      </c>
      <c r="AL58" s="25"/>
      <c r="AM58" s="26"/>
    </row>
    <row r="59" spans="1:39" ht="15" customHeight="1">
      <c r="A59" s="93" t="s">
        <v>5166</v>
      </c>
      <c r="B59" t="s">
        <v>4849</v>
      </c>
      <c r="C59" t="s">
        <v>5167</v>
      </c>
      <c r="D59" t="s">
        <v>5168</v>
      </c>
      <c r="E59" t="s">
        <v>3966</v>
      </c>
      <c r="F59">
        <v>94.620330999999993</v>
      </c>
      <c r="G59">
        <v>293.322968</v>
      </c>
      <c r="H59">
        <v>412.544556</v>
      </c>
      <c r="I59">
        <v>484.07751500000001</v>
      </c>
      <c r="J59">
        <v>537.72723399999995</v>
      </c>
      <c r="K59">
        <v>569.91705300000001</v>
      </c>
      <c r="L59">
        <v>591.83166500000004</v>
      </c>
      <c r="M59">
        <v>614.21887200000003</v>
      </c>
      <c r="N59">
        <v>637.21295199999997</v>
      </c>
      <c r="O59">
        <v>660.71783400000004</v>
      </c>
      <c r="P59">
        <v>684.72631799999999</v>
      </c>
      <c r="Q59">
        <v>709.40972899999997</v>
      </c>
      <c r="R59">
        <v>734.67913799999997</v>
      </c>
      <c r="S59">
        <v>760.70629899999994</v>
      </c>
      <c r="T59">
        <v>787.64776600000005</v>
      </c>
      <c r="U59">
        <v>815.48632799999996</v>
      </c>
      <c r="V59">
        <v>844.24688700000002</v>
      </c>
      <c r="W59">
        <v>874.02087400000005</v>
      </c>
      <c r="X59">
        <v>904.83142099999998</v>
      </c>
      <c r="Y59">
        <v>936.72302200000001</v>
      </c>
      <c r="Z59">
        <v>969.75775099999998</v>
      </c>
      <c r="AA59">
        <v>1003.929138</v>
      </c>
      <c r="AB59">
        <v>1039.2470699999999</v>
      </c>
      <c r="AC59">
        <v>1075.7182620000001</v>
      </c>
      <c r="AD59">
        <v>1113.3427730000001</v>
      </c>
      <c r="AE59">
        <v>1152.1961670000001</v>
      </c>
      <c r="AF59">
        <v>1192.3057859999999</v>
      </c>
      <c r="AG59">
        <v>1233.7182620000001</v>
      </c>
      <c r="AH59">
        <v>1276.5686040000001</v>
      </c>
      <c r="AI59">
        <v>1320.959961</v>
      </c>
      <c r="AJ59">
        <v>1366.932861</v>
      </c>
      <c r="AK59" s="91">
        <v>9.2999999999999999E-2</v>
      </c>
      <c r="AL59" s="25"/>
      <c r="AM59" s="26"/>
    </row>
    <row r="60" spans="1:39" ht="15" customHeight="1">
      <c r="A60" s="93" t="s">
        <v>5169</v>
      </c>
      <c r="B60" t="s">
        <v>3953</v>
      </c>
      <c r="C60" t="s">
        <v>5170</v>
      </c>
      <c r="D60" t="s">
        <v>5171</v>
      </c>
      <c r="E60" t="s">
        <v>3966</v>
      </c>
      <c r="F60">
        <v>13.566049</v>
      </c>
      <c r="G60">
        <v>42.054741</v>
      </c>
      <c r="H60">
        <v>59.147961000000002</v>
      </c>
      <c r="I60">
        <v>69.403892999999997</v>
      </c>
      <c r="J60">
        <v>77.095839999999995</v>
      </c>
      <c r="K60">
        <v>81.711005999999998</v>
      </c>
      <c r="L60">
        <v>85.881400999999997</v>
      </c>
      <c r="M60">
        <v>90.216217</v>
      </c>
      <c r="N60">
        <v>94.715644999999995</v>
      </c>
      <c r="O60">
        <v>99.390777999999997</v>
      </c>
      <c r="P60">
        <v>104.255585</v>
      </c>
      <c r="Q60">
        <v>109.29800400000001</v>
      </c>
      <c r="R60">
        <v>114.569183</v>
      </c>
      <c r="S60">
        <v>120.098907</v>
      </c>
      <c r="T60">
        <v>125.90818</v>
      </c>
      <c r="U60">
        <v>132.01904300000001</v>
      </c>
      <c r="V60">
        <v>138.42781099999999</v>
      </c>
      <c r="W60">
        <v>145.15707399999999</v>
      </c>
      <c r="X60">
        <v>152.21997099999999</v>
      </c>
      <c r="Y60">
        <v>159.64350899999999</v>
      </c>
      <c r="Z60">
        <v>167.437759</v>
      </c>
      <c r="AA60">
        <v>175.57418799999999</v>
      </c>
      <c r="AB60">
        <v>184.11291499999999</v>
      </c>
      <c r="AC60">
        <v>193.08793600000001</v>
      </c>
      <c r="AD60">
        <v>202.523819</v>
      </c>
      <c r="AE60">
        <v>212.440979</v>
      </c>
      <c r="AF60">
        <v>222.79884300000001</v>
      </c>
      <c r="AG60">
        <v>233.69058200000001</v>
      </c>
      <c r="AH60">
        <v>245.15062</v>
      </c>
      <c r="AI60">
        <v>257.22125199999999</v>
      </c>
      <c r="AJ60">
        <v>269.93923999999998</v>
      </c>
      <c r="AK60" s="91">
        <v>0.105</v>
      </c>
      <c r="AL60" s="25"/>
      <c r="AM60" s="26"/>
    </row>
    <row r="61" spans="1:39" ht="15" customHeight="1">
      <c r="A61" s="93" t="s">
        <v>5172</v>
      </c>
      <c r="B61" t="s">
        <v>4853</v>
      </c>
      <c r="C61" t="s">
        <v>5173</v>
      </c>
      <c r="D61" t="s">
        <v>5174</v>
      </c>
      <c r="E61" t="s">
        <v>3966</v>
      </c>
      <c r="F61">
        <v>68.406684999999996</v>
      </c>
      <c r="G61">
        <v>153.18611100000001</v>
      </c>
      <c r="H61">
        <v>204.05377200000001</v>
      </c>
      <c r="I61">
        <v>234.57435599999999</v>
      </c>
      <c r="J61">
        <v>257.46481299999999</v>
      </c>
      <c r="K61">
        <v>271.19909699999999</v>
      </c>
      <c r="L61">
        <v>284.82852200000002</v>
      </c>
      <c r="M61">
        <v>299.03765900000002</v>
      </c>
      <c r="N61">
        <v>313.87616000000003</v>
      </c>
      <c r="O61">
        <v>329.36932400000001</v>
      </c>
      <c r="P61">
        <v>345.55145299999998</v>
      </c>
      <c r="Q61">
        <v>362.152557</v>
      </c>
      <c r="R61">
        <v>379.48703</v>
      </c>
      <c r="S61">
        <v>397.57797199999999</v>
      </c>
      <c r="T61">
        <v>416.45867900000002</v>
      </c>
      <c r="U61">
        <v>436.15863000000002</v>
      </c>
      <c r="V61">
        <v>456.63827500000002</v>
      </c>
      <c r="W61">
        <v>477.99572799999999</v>
      </c>
      <c r="X61">
        <v>500.26678500000003</v>
      </c>
      <c r="Y61">
        <v>523.48858600000005</v>
      </c>
      <c r="Z61">
        <v>547.69872999999995</v>
      </c>
      <c r="AA61">
        <v>572.740723</v>
      </c>
      <c r="AB61">
        <v>598.83221400000002</v>
      </c>
      <c r="AC61">
        <v>626.01361099999997</v>
      </c>
      <c r="AD61">
        <v>654.32959000000005</v>
      </c>
      <c r="AE61">
        <v>683.82324200000005</v>
      </c>
      <c r="AF61">
        <v>714.15460199999995</v>
      </c>
      <c r="AG61">
        <v>745.72894299999996</v>
      </c>
      <c r="AH61">
        <v>778.59429899999998</v>
      </c>
      <c r="AI61">
        <v>812.79614300000003</v>
      </c>
      <c r="AJ61">
        <v>848.38793899999996</v>
      </c>
      <c r="AK61" s="91">
        <v>8.7999999999999995E-2</v>
      </c>
      <c r="AL61" s="25"/>
      <c r="AM61" s="26"/>
    </row>
    <row r="62" spans="1:39" ht="15" customHeight="1">
      <c r="A62" s="93" t="s">
        <v>5175</v>
      </c>
      <c r="B62" t="s">
        <v>4856</v>
      </c>
      <c r="C62" t="s">
        <v>5176</v>
      </c>
      <c r="D62" t="s">
        <v>5177</v>
      </c>
      <c r="E62" t="s">
        <v>3966</v>
      </c>
      <c r="F62">
        <v>11.722842999999999</v>
      </c>
      <c r="G62">
        <v>36.340809</v>
      </c>
      <c r="H62">
        <v>51.111590999999997</v>
      </c>
      <c r="I62">
        <v>59.974055999999997</v>
      </c>
      <c r="J62">
        <v>66.620902999999998</v>
      </c>
      <c r="K62">
        <v>70.609015999999997</v>
      </c>
      <c r="L62">
        <v>73.099639999999994</v>
      </c>
      <c r="M62">
        <v>75.673409000000007</v>
      </c>
      <c r="N62">
        <v>78.359222000000003</v>
      </c>
      <c r="O62">
        <v>81.164580999999998</v>
      </c>
      <c r="P62">
        <v>84.090941999999998</v>
      </c>
      <c r="Q62">
        <v>87.158896999999996</v>
      </c>
      <c r="R62">
        <v>90.371284000000003</v>
      </c>
      <c r="S62">
        <v>93.707642000000007</v>
      </c>
      <c r="T62">
        <v>97.147155999999995</v>
      </c>
      <c r="U62">
        <v>100.671013</v>
      </c>
      <c r="V62">
        <v>104.22345</v>
      </c>
      <c r="W62">
        <v>107.87114</v>
      </c>
      <c r="X62">
        <v>111.62434399999999</v>
      </c>
      <c r="Y62">
        <v>115.49968</v>
      </c>
      <c r="Z62">
        <v>119.50872</v>
      </c>
      <c r="AA62">
        <v>123.584198</v>
      </c>
      <c r="AB62">
        <v>127.788803</v>
      </c>
      <c r="AC62">
        <v>132.12966900000001</v>
      </c>
      <c r="AD62">
        <v>136.61189300000001</v>
      </c>
      <c r="AE62">
        <v>141.239609</v>
      </c>
      <c r="AF62">
        <v>145.92396500000001</v>
      </c>
      <c r="AG62">
        <v>150.74739099999999</v>
      </c>
      <c r="AH62">
        <v>155.72695899999999</v>
      </c>
      <c r="AI62">
        <v>160.879242</v>
      </c>
      <c r="AJ62">
        <v>166.216949</v>
      </c>
      <c r="AK62" s="91">
        <v>9.1999999999999998E-2</v>
      </c>
      <c r="AL62" s="25"/>
      <c r="AM62" s="26"/>
    </row>
    <row r="63" spans="1:39" ht="15" customHeight="1">
      <c r="A63" s="93" t="s">
        <v>5178</v>
      </c>
      <c r="B63" t="s">
        <v>3941</v>
      </c>
      <c r="C63" t="s">
        <v>5179</v>
      </c>
      <c r="D63" t="s">
        <v>5180</v>
      </c>
      <c r="E63" t="s">
        <v>3966</v>
      </c>
      <c r="F63">
        <v>35.273876000000001</v>
      </c>
      <c r="G63">
        <v>109.348991</v>
      </c>
      <c r="H63">
        <v>153.794083</v>
      </c>
      <c r="I63">
        <v>180.46112099999999</v>
      </c>
      <c r="J63">
        <v>200.461411</v>
      </c>
      <c r="K63">
        <v>212.46156300000001</v>
      </c>
      <c r="L63">
        <v>224.35466</v>
      </c>
      <c r="M63">
        <v>236.53804</v>
      </c>
      <c r="N63">
        <v>249.105042</v>
      </c>
      <c r="O63">
        <v>262.01666299999999</v>
      </c>
      <c r="P63">
        <v>275.26788299999998</v>
      </c>
      <c r="Q63">
        <v>288.93746900000002</v>
      </c>
      <c r="R63">
        <v>302.91778599999998</v>
      </c>
      <c r="S63">
        <v>317.22726399999999</v>
      </c>
      <c r="T63">
        <v>331.873535</v>
      </c>
      <c r="U63">
        <v>346.91757200000001</v>
      </c>
      <c r="V63">
        <v>362.34909099999999</v>
      </c>
      <c r="W63">
        <v>378.10678100000001</v>
      </c>
      <c r="X63">
        <v>394.20400999999998</v>
      </c>
      <c r="Y63">
        <v>410.72579999999999</v>
      </c>
      <c r="Z63">
        <v>427.77374300000002</v>
      </c>
      <c r="AA63">
        <v>445.42065400000001</v>
      </c>
      <c r="AB63">
        <v>463.67425500000002</v>
      </c>
      <c r="AC63">
        <v>482.47348</v>
      </c>
      <c r="AD63">
        <v>501.73638899999997</v>
      </c>
      <c r="AE63">
        <v>521.36144999999999</v>
      </c>
      <c r="AF63">
        <v>541.32305899999994</v>
      </c>
      <c r="AG63">
        <v>561.69177200000001</v>
      </c>
      <c r="AH63">
        <v>582.44036900000003</v>
      </c>
      <c r="AI63">
        <v>603.47979699999996</v>
      </c>
      <c r="AJ63">
        <v>624.71722399999999</v>
      </c>
      <c r="AK63" s="91">
        <v>0.10100000000000001</v>
      </c>
      <c r="AL63" s="25"/>
      <c r="AM63" s="26"/>
    </row>
    <row r="64" spans="1:39" ht="15" customHeight="1">
      <c r="A64" s="93" t="s">
        <v>5181</v>
      </c>
      <c r="B64" t="s">
        <v>4860</v>
      </c>
      <c r="C64" t="s">
        <v>5182</v>
      </c>
      <c r="D64" t="s">
        <v>5183</v>
      </c>
      <c r="E64" t="s">
        <v>3966</v>
      </c>
      <c r="F64">
        <v>28.045705999999999</v>
      </c>
      <c r="G64">
        <v>86.941672999999994</v>
      </c>
      <c r="H64">
        <v>122.279251</v>
      </c>
      <c r="I64">
        <v>143.481796</v>
      </c>
      <c r="J64">
        <v>159.383713</v>
      </c>
      <c r="K64">
        <v>168.92486600000001</v>
      </c>
      <c r="L64">
        <v>173.363663</v>
      </c>
      <c r="M64">
        <v>177.35876500000001</v>
      </c>
      <c r="N64">
        <v>180.95362900000001</v>
      </c>
      <c r="O64">
        <v>184.13841199999999</v>
      </c>
      <c r="P64">
        <v>186.924362</v>
      </c>
      <c r="Q64">
        <v>189.17274499999999</v>
      </c>
      <c r="R64">
        <v>190.86563100000001</v>
      </c>
      <c r="S64">
        <v>192.48216199999999</v>
      </c>
      <c r="T64">
        <v>194.11274700000001</v>
      </c>
      <c r="U64">
        <v>195.74400299999999</v>
      </c>
      <c r="V64">
        <v>197.44258099999999</v>
      </c>
      <c r="W64">
        <v>199.080994</v>
      </c>
      <c r="X64">
        <v>200.66232299999999</v>
      </c>
      <c r="Y64">
        <v>202.262146</v>
      </c>
      <c r="Z64">
        <v>203.93388400000001</v>
      </c>
      <c r="AA64">
        <v>205.763443</v>
      </c>
      <c r="AB64">
        <v>207.69790599999999</v>
      </c>
      <c r="AC64">
        <v>209.68344099999999</v>
      </c>
      <c r="AD64">
        <v>211.72053500000001</v>
      </c>
      <c r="AE64">
        <v>213.81732199999999</v>
      </c>
      <c r="AF64">
        <v>215.98954800000001</v>
      </c>
      <c r="AG64">
        <v>218.22203099999999</v>
      </c>
      <c r="AH64">
        <v>220.555283</v>
      </c>
      <c r="AI64">
        <v>223.029053</v>
      </c>
      <c r="AJ64">
        <v>225.66970800000001</v>
      </c>
      <c r="AK64" s="91">
        <v>7.1999999999999995E-2</v>
      </c>
      <c r="AL64" s="25"/>
      <c r="AM64" s="26"/>
    </row>
    <row r="65" spans="1:39" ht="15" customHeight="1">
      <c r="A65" s="93" t="s">
        <v>5184</v>
      </c>
      <c r="B65" t="s">
        <v>4863</v>
      </c>
      <c r="C65" t="s">
        <v>5185</v>
      </c>
      <c r="D65" t="s">
        <v>5186</v>
      </c>
      <c r="E65" t="s">
        <v>3966</v>
      </c>
      <c r="F65">
        <v>21.643387000000001</v>
      </c>
      <c r="G65">
        <v>126.898628</v>
      </c>
      <c r="H65">
        <v>190.05178799999999</v>
      </c>
      <c r="I65">
        <v>227.94366500000001</v>
      </c>
      <c r="J65">
        <v>256.36257899999998</v>
      </c>
      <c r="K65">
        <v>273.41394000000003</v>
      </c>
      <c r="L65">
        <v>289.280823</v>
      </c>
      <c r="M65">
        <v>305.21569799999997</v>
      </c>
      <c r="N65">
        <v>321.13415500000002</v>
      </c>
      <c r="O65">
        <v>336.91549700000002</v>
      </c>
      <c r="P65">
        <v>352.42364500000002</v>
      </c>
      <c r="Q65">
        <v>368.10632299999997</v>
      </c>
      <c r="R65">
        <v>383.90145899999999</v>
      </c>
      <c r="S65">
        <v>399.81356799999998</v>
      </c>
      <c r="T65">
        <v>415.969177</v>
      </c>
      <c r="U65">
        <v>432.39505000000003</v>
      </c>
      <c r="V65">
        <v>448.85961900000001</v>
      </c>
      <c r="W65">
        <v>465.57363900000001</v>
      </c>
      <c r="X65">
        <v>482.58496100000002</v>
      </c>
      <c r="Y65">
        <v>499.87982199999999</v>
      </c>
      <c r="Z65">
        <v>517.53765899999996</v>
      </c>
      <c r="AA65">
        <v>535.45214799999997</v>
      </c>
      <c r="AB65">
        <v>553.64624000000003</v>
      </c>
      <c r="AC65">
        <v>572.00945999999999</v>
      </c>
      <c r="AD65">
        <v>590.61169400000006</v>
      </c>
      <c r="AE65">
        <v>609.36267099999998</v>
      </c>
      <c r="AF65">
        <v>627.41430700000001</v>
      </c>
      <c r="AG65">
        <v>645.40795900000001</v>
      </c>
      <c r="AH65">
        <v>663.47106900000006</v>
      </c>
      <c r="AI65">
        <v>681.73303199999998</v>
      </c>
      <c r="AJ65">
        <v>700.37152100000003</v>
      </c>
      <c r="AK65" s="91">
        <v>0.123</v>
      </c>
      <c r="AL65" s="25"/>
      <c r="AM65" s="26"/>
    </row>
    <row r="66" spans="1:39" ht="15" customHeight="1">
      <c r="A66" s="93" t="s">
        <v>5187</v>
      </c>
      <c r="B66" t="s">
        <v>4866</v>
      </c>
      <c r="C66" t="s">
        <v>5188</v>
      </c>
      <c r="D66" t="s">
        <v>5189</v>
      </c>
      <c r="E66" t="s">
        <v>3966</v>
      </c>
      <c r="F66">
        <v>6.5626740000000003</v>
      </c>
      <c r="G66">
        <v>38.478000999999999</v>
      </c>
      <c r="H66">
        <v>57.627200999999999</v>
      </c>
      <c r="I66">
        <v>69.116721999999996</v>
      </c>
      <c r="J66">
        <v>77.733849000000006</v>
      </c>
      <c r="K66">
        <v>82.904128999999998</v>
      </c>
      <c r="L66">
        <v>89.352065999999994</v>
      </c>
      <c r="M66">
        <v>96.253310999999997</v>
      </c>
      <c r="N66">
        <v>103.624466</v>
      </c>
      <c r="O66">
        <v>111.39778099999999</v>
      </c>
      <c r="P66">
        <v>119.460083</v>
      </c>
      <c r="Q66">
        <v>127.723412</v>
      </c>
      <c r="R66">
        <v>136.10299699999999</v>
      </c>
      <c r="S66">
        <v>144.530441</v>
      </c>
      <c r="T66">
        <v>152.98092700000001</v>
      </c>
      <c r="U66">
        <v>161.655518</v>
      </c>
      <c r="V66">
        <v>170.64056400000001</v>
      </c>
      <c r="W66">
        <v>180.00096099999999</v>
      </c>
      <c r="X66">
        <v>189.75528</v>
      </c>
      <c r="Y66">
        <v>199.910416</v>
      </c>
      <c r="Z66">
        <v>210.476776</v>
      </c>
      <c r="AA66">
        <v>221.380661</v>
      </c>
      <c r="AB66">
        <v>232.680893</v>
      </c>
      <c r="AC66">
        <v>244.40403699999999</v>
      </c>
      <c r="AD66">
        <v>256.55224600000003</v>
      </c>
      <c r="AE66">
        <v>269.13156099999998</v>
      </c>
      <c r="AF66">
        <v>282.06607100000002</v>
      </c>
      <c r="AG66">
        <v>295.401611</v>
      </c>
      <c r="AH66">
        <v>309.16885400000001</v>
      </c>
      <c r="AI66">
        <v>323.36471599999999</v>
      </c>
      <c r="AJ66">
        <v>338.00390599999997</v>
      </c>
      <c r="AK66" s="91">
        <v>0.14000000000000001</v>
      </c>
      <c r="AL66" s="25"/>
      <c r="AM66" s="26"/>
    </row>
    <row r="67" spans="1:39" ht="15" customHeight="1">
      <c r="A67" s="93" t="s">
        <v>5190</v>
      </c>
      <c r="B67" t="s">
        <v>4869</v>
      </c>
      <c r="C67" t="s">
        <v>5191</v>
      </c>
      <c r="D67" t="s">
        <v>5192</v>
      </c>
      <c r="E67" t="s">
        <v>3966</v>
      </c>
      <c r="F67">
        <v>7.1730749999999999</v>
      </c>
      <c r="G67">
        <v>42.056880999999997</v>
      </c>
      <c r="H67">
        <v>62.987166999999999</v>
      </c>
      <c r="I67">
        <v>75.545333999999997</v>
      </c>
      <c r="J67">
        <v>84.963965999999999</v>
      </c>
      <c r="K67">
        <v>90.615143000000003</v>
      </c>
      <c r="L67">
        <v>93.977692000000005</v>
      </c>
      <c r="M67">
        <v>97.440178000000003</v>
      </c>
      <c r="N67">
        <v>101.01068100000001</v>
      </c>
      <c r="O67">
        <v>104.69010900000001</v>
      </c>
      <c r="P67">
        <v>108.478004</v>
      </c>
      <c r="Q67">
        <v>112.378845</v>
      </c>
      <c r="R67">
        <v>116.38269</v>
      </c>
      <c r="S67">
        <v>120.485703</v>
      </c>
      <c r="T67">
        <v>124.68911</v>
      </c>
      <c r="U67">
        <v>128.99475100000001</v>
      </c>
      <c r="V67">
        <v>133.39591999999999</v>
      </c>
      <c r="W67">
        <v>137.88853499999999</v>
      </c>
      <c r="X67">
        <v>142.447113</v>
      </c>
      <c r="Y67">
        <v>147.087357</v>
      </c>
      <c r="Z67">
        <v>151.859207</v>
      </c>
      <c r="AA67">
        <v>156.75900300000001</v>
      </c>
      <c r="AB67">
        <v>161.79628</v>
      </c>
      <c r="AC67">
        <v>166.975143</v>
      </c>
      <c r="AD67">
        <v>172.29864499999999</v>
      </c>
      <c r="AE67">
        <v>177.77121</v>
      </c>
      <c r="AF67">
        <v>183.38580300000001</v>
      </c>
      <c r="AG67">
        <v>189.15707399999999</v>
      </c>
      <c r="AH67">
        <v>195.09127799999999</v>
      </c>
      <c r="AI67">
        <v>201.19511399999999</v>
      </c>
      <c r="AJ67">
        <v>207.47226000000001</v>
      </c>
      <c r="AK67" s="91">
        <v>0.11899999999999999</v>
      </c>
      <c r="AL67" s="25"/>
      <c r="AM67" s="26"/>
    </row>
    <row r="68" spans="1:39" ht="15" customHeight="1">
      <c r="A68" s="93"/>
      <c r="B68" t="s">
        <v>4037</v>
      </c>
      <c r="D68" t="s">
        <v>5193</v>
      </c>
    </row>
    <row r="69" spans="1:39" ht="15" customHeight="1">
      <c r="A69" s="93" t="s">
        <v>5194</v>
      </c>
      <c r="B69" t="s">
        <v>3913</v>
      </c>
      <c r="C69" t="s">
        <v>5195</v>
      </c>
      <c r="D69" t="s">
        <v>5196</v>
      </c>
      <c r="E69" t="s">
        <v>3966</v>
      </c>
      <c r="F69">
        <v>43.981495000000002</v>
      </c>
      <c r="G69">
        <v>45.429355999999999</v>
      </c>
      <c r="H69">
        <v>47.498997000000003</v>
      </c>
      <c r="I69">
        <v>49.332541999999997</v>
      </c>
      <c r="J69">
        <v>50.937168</v>
      </c>
      <c r="K69">
        <v>52.453938000000001</v>
      </c>
      <c r="L69">
        <v>53.721713999999999</v>
      </c>
      <c r="M69">
        <v>54.783749</v>
      </c>
      <c r="N69">
        <v>55.773513999999999</v>
      </c>
      <c r="O69">
        <v>56.731701000000001</v>
      </c>
      <c r="P69">
        <v>57.716473000000001</v>
      </c>
      <c r="Q69">
        <v>58.781714999999998</v>
      </c>
      <c r="R69">
        <v>60.002583000000001</v>
      </c>
      <c r="S69">
        <v>61.245002999999997</v>
      </c>
      <c r="T69">
        <v>62.586120999999999</v>
      </c>
      <c r="U69">
        <v>64.015724000000006</v>
      </c>
      <c r="V69">
        <v>65.374031000000002</v>
      </c>
      <c r="W69">
        <v>66.665183999999996</v>
      </c>
      <c r="X69">
        <v>67.991355999999996</v>
      </c>
      <c r="Y69">
        <v>69.428191999999996</v>
      </c>
      <c r="Z69">
        <v>70.985434999999995</v>
      </c>
      <c r="AA69">
        <v>72.543021999999993</v>
      </c>
      <c r="AB69">
        <v>74.110045999999997</v>
      </c>
      <c r="AC69">
        <v>75.67971</v>
      </c>
      <c r="AD69">
        <v>77.235405</v>
      </c>
      <c r="AE69">
        <v>78.876616999999996</v>
      </c>
      <c r="AF69">
        <v>80.464164999999994</v>
      </c>
      <c r="AG69">
        <v>81.986366000000004</v>
      </c>
      <c r="AH69">
        <v>83.654358000000002</v>
      </c>
      <c r="AI69">
        <v>85.341865999999996</v>
      </c>
      <c r="AJ69">
        <v>87.067458999999999</v>
      </c>
      <c r="AK69" s="91">
        <v>2.3E-2</v>
      </c>
      <c r="AL69" s="27"/>
      <c r="AM69" s="26"/>
    </row>
    <row r="70" spans="1:39" ht="15" customHeight="1">
      <c r="A70" s="93" t="s">
        <v>5197</v>
      </c>
      <c r="B70" t="s">
        <v>3917</v>
      </c>
      <c r="C70" t="s">
        <v>5198</v>
      </c>
      <c r="D70" t="s">
        <v>5199</v>
      </c>
      <c r="E70" t="s">
        <v>3966</v>
      </c>
      <c r="F70">
        <v>2.164612</v>
      </c>
      <c r="G70">
        <v>2.2819790000000002</v>
      </c>
      <c r="H70">
        <v>2.3372950000000001</v>
      </c>
      <c r="I70">
        <v>2.3834610000000001</v>
      </c>
      <c r="J70">
        <v>2.4155669999999998</v>
      </c>
      <c r="K70">
        <v>2.4492790000000002</v>
      </c>
      <c r="L70">
        <v>2.4848499999999998</v>
      </c>
      <c r="M70">
        <v>2.5207220000000001</v>
      </c>
      <c r="N70">
        <v>2.5565289999999998</v>
      </c>
      <c r="O70">
        <v>2.5926480000000001</v>
      </c>
      <c r="P70">
        <v>2.6287600000000002</v>
      </c>
      <c r="Q70">
        <v>2.665842</v>
      </c>
      <c r="R70">
        <v>2.704094</v>
      </c>
      <c r="S70">
        <v>2.7436150000000001</v>
      </c>
      <c r="T70">
        <v>2.7836669999999999</v>
      </c>
      <c r="U70">
        <v>2.8237040000000002</v>
      </c>
      <c r="V70">
        <v>2.8657119999999998</v>
      </c>
      <c r="W70">
        <v>2.9078970000000002</v>
      </c>
      <c r="X70">
        <v>2.9502830000000002</v>
      </c>
      <c r="Y70">
        <v>2.9932840000000001</v>
      </c>
      <c r="Z70">
        <v>3.0365549999999999</v>
      </c>
      <c r="AA70">
        <v>3.0785300000000002</v>
      </c>
      <c r="AB70">
        <v>3.1206870000000002</v>
      </c>
      <c r="AC70">
        <v>3.1629019999999999</v>
      </c>
      <c r="AD70">
        <v>3.2052330000000002</v>
      </c>
      <c r="AE70">
        <v>3.2477939999999998</v>
      </c>
      <c r="AF70">
        <v>3.2906300000000002</v>
      </c>
      <c r="AG70">
        <v>3.333485</v>
      </c>
      <c r="AH70">
        <v>3.375829</v>
      </c>
      <c r="AI70">
        <v>3.4174730000000002</v>
      </c>
      <c r="AJ70">
        <v>3.4589409999999998</v>
      </c>
      <c r="AK70" s="91">
        <v>1.6E-2</v>
      </c>
      <c r="AL70" s="27"/>
      <c r="AM70" s="26"/>
    </row>
    <row r="71" spans="1:39" ht="15" customHeight="1">
      <c r="A71" s="93" t="s">
        <v>5200</v>
      </c>
      <c r="B71" t="s">
        <v>4843</v>
      </c>
      <c r="C71" t="s">
        <v>5201</v>
      </c>
      <c r="D71" t="s">
        <v>5202</v>
      </c>
      <c r="E71" t="s">
        <v>3966</v>
      </c>
      <c r="F71">
        <v>0.68013800000000002</v>
      </c>
      <c r="G71">
        <v>0.73680599999999996</v>
      </c>
      <c r="H71">
        <v>0.770957</v>
      </c>
      <c r="I71">
        <v>0.80063200000000001</v>
      </c>
      <c r="J71">
        <v>0.82861899999999999</v>
      </c>
      <c r="K71">
        <v>0.85705100000000001</v>
      </c>
      <c r="L71">
        <v>0.88610199999999995</v>
      </c>
      <c r="M71">
        <v>0.91569900000000004</v>
      </c>
      <c r="N71">
        <v>0.94583099999999998</v>
      </c>
      <c r="O71">
        <v>0.97646699999999997</v>
      </c>
      <c r="P71">
        <v>1.0074650000000001</v>
      </c>
      <c r="Q71">
        <v>1.038599</v>
      </c>
      <c r="R71">
        <v>1.0700289999999999</v>
      </c>
      <c r="S71">
        <v>1.1019810000000001</v>
      </c>
      <c r="T71">
        <v>1.1345000000000001</v>
      </c>
      <c r="U71">
        <v>1.1676770000000001</v>
      </c>
      <c r="V71">
        <v>1.2011860000000001</v>
      </c>
      <c r="W71">
        <v>1.235285</v>
      </c>
      <c r="X71">
        <v>1.2700309999999999</v>
      </c>
      <c r="Y71">
        <v>1.3054479999999999</v>
      </c>
      <c r="Z71">
        <v>1.3415490000000001</v>
      </c>
      <c r="AA71">
        <v>1.378261</v>
      </c>
      <c r="AB71">
        <v>1.4156139999999999</v>
      </c>
      <c r="AC71">
        <v>1.4536549999999999</v>
      </c>
      <c r="AD71">
        <v>1.492391</v>
      </c>
      <c r="AE71">
        <v>1.531825</v>
      </c>
      <c r="AF71">
        <v>1.571064</v>
      </c>
      <c r="AG71">
        <v>1.6109659999999999</v>
      </c>
      <c r="AH71">
        <v>1.6515299999999999</v>
      </c>
      <c r="AI71">
        <v>1.6927639999999999</v>
      </c>
      <c r="AJ71">
        <v>1.7346600000000001</v>
      </c>
      <c r="AK71" s="91">
        <v>3.2000000000000001E-2</v>
      </c>
      <c r="AL71" s="27"/>
      <c r="AM71" s="26"/>
    </row>
    <row r="72" spans="1:39" ht="15" customHeight="1">
      <c r="A72" s="93" t="s">
        <v>5203</v>
      </c>
      <c r="B72" t="s">
        <v>4846</v>
      </c>
      <c r="C72" t="s">
        <v>5204</v>
      </c>
      <c r="D72" t="s">
        <v>5205</v>
      </c>
      <c r="E72" t="s">
        <v>3966</v>
      </c>
      <c r="F72">
        <v>3.4439449999999998</v>
      </c>
      <c r="G72">
        <v>3.671853</v>
      </c>
      <c r="H72">
        <v>3.8509329999999999</v>
      </c>
      <c r="I72">
        <v>4.0185979999999999</v>
      </c>
      <c r="J72">
        <v>4.1650710000000002</v>
      </c>
      <c r="K72">
        <v>4.307099</v>
      </c>
      <c r="L72">
        <v>4.447438</v>
      </c>
      <c r="M72">
        <v>4.5809350000000002</v>
      </c>
      <c r="N72">
        <v>4.7099580000000003</v>
      </c>
      <c r="O72">
        <v>4.8337909999999997</v>
      </c>
      <c r="P72">
        <v>4.9512130000000001</v>
      </c>
      <c r="Q72">
        <v>5.0643719999999997</v>
      </c>
      <c r="R72">
        <v>5.1768879999999999</v>
      </c>
      <c r="S72">
        <v>5.289841</v>
      </c>
      <c r="T72">
        <v>5.4033329999999999</v>
      </c>
      <c r="U72">
        <v>5.5176309999999997</v>
      </c>
      <c r="V72">
        <v>5.6303520000000002</v>
      </c>
      <c r="W72">
        <v>5.7438279999999997</v>
      </c>
      <c r="X72">
        <v>5.8579910000000002</v>
      </c>
      <c r="Y72">
        <v>5.9728349999999999</v>
      </c>
      <c r="Z72">
        <v>6.0882740000000002</v>
      </c>
      <c r="AA72">
        <v>6.1994850000000001</v>
      </c>
      <c r="AB72">
        <v>6.3114559999999997</v>
      </c>
      <c r="AC72">
        <v>6.4241890000000001</v>
      </c>
      <c r="AD72">
        <v>6.537744</v>
      </c>
      <c r="AE72">
        <v>6.6521059999999999</v>
      </c>
      <c r="AF72">
        <v>6.7623239999999996</v>
      </c>
      <c r="AG72">
        <v>6.8731879999999999</v>
      </c>
      <c r="AH72">
        <v>6.9846459999999997</v>
      </c>
      <c r="AI72">
        <v>7.0966250000000004</v>
      </c>
      <c r="AJ72">
        <v>7.2091459999999996</v>
      </c>
      <c r="AK72" s="91">
        <v>2.5000000000000001E-2</v>
      </c>
      <c r="AL72" s="27"/>
      <c r="AM72" s="26"/>
    </row>
    <row r="73" spans="1:39" ht="15" customHeight="1">
      <c r="A73" s="93" t="s">
        <v>5206</v>
      </c>
      <c r="B73" t="s">
        <v>4849</v>
      </c>
      <c r="C73" t="s">
        <v>5207</v>
      </c>
      <c r="D73" t="s">
        <v>5208</v>
      </c>
      <c r="E73" t="s">
        <v>3966</v>
      </c>
      <c r="F73">
        <v>30.556460999999999</v>
      </c>
      <c r="G73">
        <v>32.565449000000001</v>
      </c>
      <c r="H73">
        <v>34.041420000000002</v>
      </c>
      <c r="I73">
        <v>35.044311999999998</v>
      </c>
      <c r="J73">
        <v>35.827061</v>
      </c>
      <c r="K73">
        <v>36.498542999999998</v>
      </c>
      <c r="L73">
        <v>37.100814999999997</v>
      </c>
      <c r="M73">
        <v>37.682921999999998</v>
      </c>
      <c r="N73">
        <v>38.254745</v>
      </c>
      <c r="O73">
        <v>38.807971999999999</v>
      </c>
      <c r="P73">
        <v>39.341605999999999</v>
      </c>
      <c r="Q73">
        <v>39.867778999999999</v>
      </c>
      <c r="R73">
        <v>40.378993999999999</v>
      </c>
      <c r="S73">
        <v>40.886597000000002</v>
      </c>
      <c r="T73">
        <v>41.399906000000001</v>
      </c>
      <c r="U73">
        <v>41.915913000000003</v>
      </c>
      <c r="V73">
        <v>42.434448000000003</v>
      </c>
      <c r="W73">
        <v>42.959206000000002</v>
      </c>
      <c r="X73">
        <v>43.489521000000003</v>
      </c>
      <c r="Y73">
        <v>44.025993</v>
      </c>
      <c r="Z73">
        <v>44.570202000000002</v>
      </c>
      <c r="AA73">
        <v>45.119670999999997</v>
      </c>
      <c r="AB73">
        <v>45.672829</v>
      </c>
      <c r="AC73">
        <v>46.228091999999997</v>
      </c>
      <c r="AD73">
        <v>46.783607000000003</v>
      </c>
      <c r="AE73">
        <v>47.341537000000002</v>
      </c>
      <c r="AF73">
        <v>47.901539</v>
      </c>
      <c r="AG73">
        <v>48.463985000000001</v>
      </c>
      <c r="AH73">
        <v>49.033245000000001</v>
      </c>
      <c r="AI73">
        <v>49.611739999999998</v>
      </c>
      <c r="AJ73">
        <v>50.198711000000003</v>
      </c>
      <c r="AK73" s="91">
        <v>1.7000000000000001E-2</v>
      </c>
      <c r="AL73" s="27"/>
      <c r="AM73" s="26"/>
    </row>
    <row r="74" spans="1:39" ht="15" customHeight="1">
      <c r="A74" s="93" t="s">
        <v>5209</v>
      </c>
      <c r="B74" t="s">
        <v>3953</v>
      </c>
      <c r="C74" t="s">
        <v>5210</v>
      </c>
      <c r="D74" t="s">
        <v>5211</v>
      </c>
      <c r="E74" t="s">
        <v>3966</v>
      </c>
      <c r="F74">
        <v>2.718639</v>
      </c>
      <c r="G74">
        <v>2.8516370000000002</v>
      </c>
      <c r="H74">
        <v>2.9703909999999998</v>
      </c>
      <c r="I74">
        <v>3.082338</v>
      </c>
      <c r="J74">
        <v>3.198966</v>
      </c>
      <c r="K74">
        <v>3.314263</v>
      </c>
      <c r="L74">
        <v>3.4285519999999998</v>
      </c>
      <c r="M74">
        <v>3.544565</v>
      </c>
      <c r="N74">
        <v>3.6621429999999999</v>
      </c>
      <c r="O74">
        <v>3.7814960000000002</v>
      </c>
      <c r="P74">
        <v>3.9029050000000001</v>
      </c>
      <c r="Q74">
        <v>4.0259109999999998</v>
      </c>
      <c r="R74">
        <v>4.1518360000000003</v>
      </c>
      <c r="S74">
        <v>4.2813480000000004</v>
      </c>
      <c r="T74">
        <v>4.4147939999999997</v>
      </c>
      <c r="U74">
        <v>4.5525169999999999</v>
      </c>
      <c r="V74">
        <v>4.6941800000000002</v>
      </c>
      <c r="W74">
        <v>4.8400259999999999</v>
      </c>
      <c r="X74">
        <v>4.9900969999999996</v>
      </c>
      <c r="Y74">
        <v>5.1447940000000001</v>
      </c>
      <c r="Z74">
        <v>5.3040320000000003</v>
      </c>
      <c r="AA74">
        <v>5.4667919999999999</v>
      </c>
      <c r="AB74">
        <v>5.6342410000000003</v>
      </c>
      <c r="AC74">
        <v>5.8068629999999999</v>
      </c>
      <c r="AD74">
        <v>5.9848629999999998</v>
      </c>
      <c r="AE74">
        <v>6.1683190000000003</v>
      </c>
      <c r="AF74">
        <v>6.3559099999999997</v>
      </c>
      <c r="AG74">
        <v>6.5493899999999998</v>
      </c>
      <c r="AH74">
        <v>6.7490880000000004</v>
      </c>
      <c r="AI74">
        <v>6.9554660000000004</v>
      </c>
      <c r="AJ74">
        <v>7.1688179999999999</v>
      </c>
      <c r="AK74" s="91">
        <v>3.3000000000000002E-2</v>
      </c>
      <c r="AL74" s="27"/>
      <c r="AM74" s="26"/>
    </row>
    <row r="75" spans="1:39" ht="15" customHeight="1">
      <c r="A75" s="93" t="s">
        <v>5212</v>
      </c>
      <c r="B75" t="s">
        <v>4853</v>
      </c>
      <c r="C75" t="s">
        <v>5213</v>
      </c>
      <c r="D75" t="s">
        <v>5214</v>
      </c>
      <c r="E75" t="s">
        <v>3966</v>
      </c>
      <c r="F75">
        <v>21.300633999999999</v>
      </c>
      <c r="G75">
        <v>21.792570000000001</v>
      </c>
      <c r="H75">
        <v>22.839779</v>
      </c>
      <c r="I75">
        <v>23.771972999999999</v>
      </c>
      <c r="J75">
        <v>24.548313</v>
      </c>
      <c r="K75">
        <v>25.272507000000001</v>
      </c>
      <c r="L75">
        <v>26.002253</v>
      </c>
      <c r="M75">
        <v>26.742912</v>
      </c>
      <c r="N75">
        <v>27.505835000000001</v>
      </c>
      <c r="O75">
        <v>28.276066</v>
      </c>
      <c r="P75">
        <v>29.056536000000001</v>
      </c>
      <c r="Q75">
        <v>29.854353</v>
      </c>
      <c r="R75">
        <v>30.666574000000001</v>
      </c>
      <c r="S75">
        <v>31.501448</v>
      </c>
      <c r="T75">
        <v>32.357818999999999</v>
      </c>
      <c r="U75">
        <v>33.236823999999999</v>
      </c>
      <c r="V75">
        <v>34.123375000000003</v>
      </c>
      <c r="W75">
        <v>35.025249000000002</v>
      </c>
      <c r="X75">
        <v>35.947192999999999</v>
      </c>
      <c r="Y75">
        <v>36.888668000000003</v>
      </c>
      <c r="Z75">
        <v>37.846370999999998</v>
      </c>
      <c r="AA75">
        <v>38.809382999999997</v>
      </c>
      <c r="AB75">
        <v>39.787593999999999</v>
      </c>
      <c r="AC75">
        <v>40.782192000000002</v>
      </c>
      <c r="AD75">
        <v>41.793033999999999</v>
      </c>
      <c r="AE75">
        <v>42.821609000000002</v>
      </c>
      <c r="AF75">
        <v>43.866886000000001</v>
      </c>
      <c r="AG75">
        <v>44.932094999999997</v>
      </c>
      <c r="AH75">
        <v>46.017059000000003</v>
      </c>
      <c r="AI75">
        <v>47.121963999999998</v>
      </c>
      <c r="AJ75">
        <v>48.250790000000002</v>
      </c>
      <c r="AK75" s="91">
        <v>2.8000000000000001E-2</v>
      </c>
      <c r="AL75" s="27"/>
      <c r="AM75" s="26"/>
    </row>
    <row r="76" spans="1:39" ht="15" customHeight="1">
      <c r="A76" s="93" t="s">
        <v>5215</v>
      </c>
      <c r="B76" t="s">
        <v>4856</v>
      </c>
      <c r="C76" t="s">
        <v>5216</v>
      </c>
      <c r="D76" t="s">
        <v>5217</v>
      </c>
      <c r="E76" t="s">
        <v>3966</v>
      </c>
      <c r="F76">
        <v>7.5426989999999998</v>
      </c>
      <c r="G76">
        <v>7.8772339999999996</v>
      </c>
      <c r="H76">
        <v>8.3023640000000007</v>
      </c>
      <c r="I76">
        <v>8.6463730000000005</v>
      </c>
      <c r="J76">
        <v>9.0035550000000004</v>
      </c>
      <c r="K76">
        <v>9.3322009999999995</v>
      </c>
      <c r="L76">
        <v>9.6169320000000003</v>
      </c>
      <c r="M76">
        <v>9.909141</v>
      </c>
      <c r="N76">
        <v>10.218139000000001</v>
      </c>
      <c r="O76">
        <v>10.544869</v>
      </c>
      <c r="P76">
        <v>10.888</v>
      </c>
      <c r="Q76">
        <v>11.257322</v>
      </c>
      <c r="R76">
        <v>11.649851999999999</v>
      </c>
      <c r="S76">
        <v>12.056036000000001</v>
      </c>
      <c r="T76">
        <v>12.466384</v>
      </c>
      <c r="U76">
        <v>12.872408999999999</v>
      </c>
      <c r="V76">
        <v>13.254386999999999</v>
      </c>
      <c r="W76">
        <v>13.635102</v>
      </c>
      <c r="X76">
        <v>14.016712999999999</v>
      </c>
      <c r="Y76">
        <v>14.403337000000001</v>
      </c>
      <c r="Z76">
        <v>14.7971</v>
      </c>
      <c r="AA76">
        <v>15.179180000000001</v>
      </c>
      <c r="AB76">
        <v>15.565066</v>
      </c>
      <c r="AC76">
        <v>15.955992</v>
      </c>
      <c r="AD76">
        <v>16.352449</v>
      </c>
      <c r="AE76">
        <v>16.754496</v>
      </c>
      <c r="AF76">
        <v>17.143694</v>
      </c>
      <c r="AG76">
        <v>17.534578</v>
      </c>
      <c r="AH76">
        <v>17.931538</v>
      </c>
      <c r="AI76">
        <v>18.338486</v>
      </c>
      <c r="AJ76">
        <v>18.758199999999999</v>
      </c>
      <c r="AK76" s="91">
        <v>3.1E-2</v>
      </c>
      <c r="AL76" s="27"/>
      <c r="AM76" s="26"/>
    </row>
    <row r="77" spans="1:39" ht="15" customHeight="1">
      <c r="A77" s="93" t="s">
        <v>5218</v>
      </c>
      <c r="B77" t="s">
        <v>3941</v>
      </c>
      <c r="C77" t="s">
        <v>5219</v>
      </c>
      <c r="D77" t="s">
        <v>5220</v>
      </c>
      <c r="E77" t="s">
        <v>3966</v>
      </c>
      <c r="F77">
        <v>24.198941999999999</v>
      </c>
      <c r="G77">
        <v>26.141850999999999</v>
      </c>
      <c r="H77">
        <v>27.475876</v>
      </c>
      <c r="I77">
        <v>28.782633000000001</v>
      </c>
      <c r="J77">
        <v>30.119610000000002</v>
      </c>
      <c r="K77">
        <v>31.466647999999999</v>
      </c>
      <c r="L77">
        <v>32.750056999999998</v>
      </c>
      <c r="M77">
        <v>33.997580999999997</v>
      </c>
      <c r="N77">
        <v>35.226109000000001</v>
      </c>
      <c r="O77">
        <v>36.427605</v>
      </c>
      <c r="P77">
        <v>37.600807000000003</v>
      </c>
      <c r="Q77">
        <v>38.758659000000002</v>
      </c>
      <c r="R77">
        <v>39.883366000000002</v>
      </c>
      <c r="S77">
        <v>40.978180000000002</v>
      </c>
      <c r="T77">
        <v>42.044288999999999</v>
      </c>
      <c r="U77">
        <v>43.090530000000001</v>
      </c>
      <c r="V77">
        <v>44.115195999999997</v>
      </c>
      <c r="W77">
        <v>45.109791000000001</v>
      </c>
      <c r="X77">
        <v>46.076210000000003</v>
      </c>
      <c r="Y77">
        <v>47.025523999999997</v>
      </c>
      <c r="Z77">
        <v>47.969650000000001</v>
      </c>
      <c r="AA77">
        <v>48.916030999999997</v>
      </c>
      <c r="AB77">
        <v>49.863655000000001</v>
      </c>
      <c r="AC77">
        <v>50.803390999999998</v>
      </c>
      <c r="AD77">
        <v>51.724632</v>
      </c>
      <c r="AE77">
        <v>52.615890999999998</v>
      </c>
      <c r="AF77">
        <v>53.47522</v>
      </c>
      <c r="AG77">
        <v>54.310696</v>
      </c>
      <c r="AH77">
        <v>55.119438000000002</v>
      </c>
      <c r="AI77">
        <v>55.892764999999997</v>
      </c>
      <c r="AJ77">
        <v>56.622608</v>
      </c>
      <c r="AK77" s="91">
        <v>2.9000000000000001E-2</v>
      </c>
      <c r="AL77" s="27"/>
      <c r="AM77" s="26"/>
    </row>
    <row r="78" spans="1:39" ht="15" customHeight="1">
      <c r="A78" s="93" t="s">
        <v>5221</v>
      </c>
      <c r="B78" t="s">
        <v>4860</v>
      </c>
      <c r="C78" t="s">
        <v>5222</v>
      </c>
      <c r="D78" t="s">
        <v>5223</v>
      </c>
      <c r="E78" t="s">
        <v>3966</v>
      </c>
      <c r="F78">
        <v>19.381550000000001</v>
      </c>
      <c r="G78">
        <v>20.598074</v>
      </c>
      <c r="H78">
        <v>22.126936000000001</v>
      </c>
      <c r="I78">
        <v>23.279057000000002</v>
      </c>
      <c r="J78">
        <v>24.201975000000001</v>
      </c>
      <c r="K78">
        <v>24.953934</v>
      </c>
      <c r="L78">
        <v>25.605349</v>
      </c>
      <c r="M78">
        <v>26.183160999999998</v>
      </c>
      <c r="N78">
        <v>26.693991</v>
      </c>
      <c r="O78">
        <v>27.136654</v>
      </c>
      <c r="P78">
        <v>27.513117000000001</v>
      </c>
      <c r="Q78">
        <v>27.797167000000002</v>
      </c>
      <c r="R78">
        <v>27.992923999999999</v>
      </c>
      <c r="S78">
        <v>28.171379000000002</v>
      </c>
      <c r="T78">
        <v>28.345251000000001</v>
      </c>
      <c r="U78">
        <v>28.512152</v>
      </c>
      <c r="V78">
        <v>28.675215000000001</v>
      </c>
      <c r="W78">
        <v>28.822846999999999</v>
      </c>
      <c r="X78">
        <v>28.955743999999999</v>
      </c>
      <c r="Y78">
        <v>29.085374999999999</v>
      </c>
      <c r="Z78">
        <v>29.219443999999999</v>
      </c>
      <c r="AA78">
        <v>29.365313</v>
      </c>
      <c r="AB78">
        <v>29.519981000000001</v>
      </c>
      <c r="AC78">
        <v>29.676079000000001</v>
      </c>
      <c r="AD78">
        <v>29.833901999999998</v>
      </c>
      <c r="AE78">
        <v>29.994741000000001</v>
      </c>
      <c r="AF78">
        <v>30.157551000000002</v>
      </c>
      <c r="AG78">
        <v>30.322783000000001</v>
      </c>
      <c r="AH78">
        <v>30.496027000000002</v>
      </c>
      <c r="AI78">
        <v>30.682388</v>
      </c>
      <c r="AJ78">
        <v>30.885082000000001</v>
      </c>
      <c r="AK78" s="91">
        <v>1.6E-2</v>
      </c>
      <c r="AL78" s="27"/>
      <c r="AM78" s="26"/>
    </row>
    <row r="79" spans="1:39" ht="15" customHeight="1">
      <c r="A79" s="93" t="s">
        <v>5224</v>
      </c>
      <c r="B79" t="s">
        <v>4863</v>
      </c>
      <c r="C79" t="s">
        <v>5225</v>
      </c>
      <c r="D79" t="s">
        <v>5226</v>
      </c>
      <c r="E79" t="s">
        <v>3966</v>
      </c>
      <c r="F79">
        <v>10.717637</v>
      </c>
      <c r="G79">
        <v>11.242664</v>
      </c>
      <c r="H79">
        <v>11.801710999999999</v>
      </c>
      <c r="I79">
        <v>12.304582</v>
      </c>
      <c r="J79">
        <v>12.796514999999999</v>
      </c>
      <c r="K79">
        <v>13.283493999999999</v>
      </c>
      <c r="L79">
        <v>13.768234</v>
      </c>
      <c r="M79">
        <v>14.251025</v>
      </c>
      <c r="N79">
        <v>14.731154</v>
      </c>
      <c r="O79">
        <v>15.207452999999999</v>
      </c>
      <c r="P79">
        <v>15.67858</v>
      </c>
      <c r="Q79">
        <v>16.148643</v>
      </c>
      <c r="R79">
        <v>16.619748999999999</v>
      </c>
      <c r="S79">
        <v>17.092098</v>
      </c>
      <c r="T79">
        <v>17.56719</v>
      </c>
      <c r="U79">
        <v>18.045431000000001</v>
      </c>
      <c r="V79">
        <v>18.521792999999999</v>
      </c>
      <c r="W79">
        <v>19.001442000000001</v>
      </c>
      <c r="X79">
        <v>19.484760000000001</v>
      </c>
      <c r="Y79">
        <v>19.971696999999999</v>
      </c>
      <c r="Z79">
        <v>20.463349999999998</v>
      </c>
      <c r="AA79">
        <v>20.956322</v>
      </c>
      <c r="AB79">
        <v>21.452829000000001</v>
      </c>
      <c r="AC79">
        <v>21.951827999999999</v>
      </c>
      <c r="AD79">
        <v>22.454243000000002</v>
      </c>
      <c r="AE79">
        <v>22.959194</v>
      </c>
      <c r="AF79">
        <v>23.455400000000001</v>
      </c>
      <c r="AG79">
        <v>23.952169000000001</v>
      </c>
      <c r="AH79">
        <v>24.451094000000001</v>
      </c>
      <c r="AI79">
        <v>24.953635999999999</v>
      </c>
      <c r="AJ79">
        <v>25.461511999999999</v>
      </c>
      <c r="AK79" s="91">
        <v>2.9000000000000001E-2</v>
      </c>
      <c r="AL79" s="27"/>
      <c r="AM79" s="26"/>
    </row>
    <row r="80" spans="1:39" ht="15" customHeight="1">
      <c r="A80" s="93" t="s">
        <v>5227</v>
      </c>
      <c r="B80" t="s">
        <v>4866</v>
      </c>
      <c r="C80" t="s">
        <v>5228</v>
      </c>
      <c r="D80" t="s">
        <v>5229</v>
      </c>
      <c r="E80" t="s">
        <v>3966</v>
      </c>
      <c r="F80">
        <v>2.834066</v>
      </c>
      <c r="G80">
        <v>3.0463680000000002</v>
      </c>
      <c r="H80">
        <v>3.212164</v>
      </c>
      <c r="I80">
        <v>3.4108309999999999</v>
      </c>
      <c r="J80">
        <v>3.6182799999999999</v>
      </c>
      <c r="K80">
        <v>3.831448</v>
      </c>
      <c r="L80">
        <v>4.0488989999999996</v>
      </c>
      <c r="M80">
        <v>4.2730139999999999</v>
      </c>
      <c r="N80">
        <v>4.5035980000000002</v>
      </c>
      <c r="O80">
        <v>4.73813</v>
      </c>
      <c r="P80">
        <v>4.9732229999999999</v>
      </c>
      <c r="Q80">
        <v>5.2064459999999997</v>
      </c>
      <c r="R80">
        <v>5.4360590000000002</v>
      </c>
      <c r="S80">
        <v>5.6607560000000001</v>
      </c>
      <c r="T80">
        <v>5.8803979999999996</v>
      </c>
      <c r="U80">
        <v>6.1000220000000001</v>
      </c>
      <c r="V80">
        <v>6.3214249999999996</v>
      </c>
      <c r="W80">
        <v>6.5460570000000002</v>
      </c>
      <c r="X80">
        <v>6.7740970000000003</v>
      </c>
      <c r="Y80">
        <v>7.0054619999999996</v>
      </c>
      <c r="Z80">
        <v>7.2401369999999998</v>
      </c>
      <c r="AA80">
        <v>7.4762690000000003</v>
      </c>
      <c r="AB80">
        <v>7.7150699999999999</v>
      </c>
      <c r="AC80">
        <v>7.9568849999999998</v>
      </c>
      <c r="AD80">
        <v>8.2015840000000004</v>
      </c>
      <c r="AE80">
        <v>8.4491160000000001</v>
      </c>
      <c r="AF80">
        <v>8.69773</v>
      </c>
      <c r="AG80">
        <v>8.9483870000000003</v>
      </c>
      <c r="AH80">
        <v>9.2014940000000003</v>
      </c>
      <c r="AI80">
        <v>9.4568759999999994</v>
      </c>
      <c r="AJ80">
        <v>9.714658</v>
      </c>
      <c r="AK80" s="91">
        <v>4.2000000000000003E-2</v>
      </c>
      <c r="AL80" s="27"/>
      <c r="AM80" s="26"/>
    </row>
    <row r="81" spans="1:39" ht="15" customHeight="1">
      <c r="A81" s="93" t="s">
        <v>5230</v>
      </c>
      <c r="B81" t="s">
        <v>4869</v>
      </c>
      <c r="C81" t="s">
        <v>5231</v>
      </c>
      <c r="D81" t="s">
        <v>5232</v>
      </c>
      <c r="E81" t="s">
        <v>3966</v>
      </c>
      <c r="F81">
        <v>3.082049</v>
      </c>
      <c r="G81">
        <v>3.2343220000000001</v>
      </c>
      <c r="H81">
        <v>3.4462449999999998</v>
      </c>
      <c r="I81">
        <v>3.6556280000000001</v>
      </c>
      <c r="J81">
        <v>3.8751359999999999</v>
      </c>
      <c r="K81">
        <v>4.063828</v>
      </c>
      <c r="L81">
        <v>4.2430789999999998</v>
      </c>
      <c r="M81">
        <v>4.4257559999999998</v>
      </c>
      <c r="N81">
        <v>4.6121920000000003</v>
      </c>
      <c r="O81">
        <v>4.8023360000000004</v>
      </c>
      <c r="P81">
        <v>4.9962280000000003</v>
      </c>
      <c r="Q81">
        <v>5.1938659999999999</v>
      </c>
      <c r="R81">
        <v>5.3940630000000001</v>
      </c>
      <c r="S81">
        <v>5.5959979999999998</v>
      </c>
      <c r="T81">
        <v>5.7994070000000004</v>
      </c>
      <c r="U81">
        <v>6.004086</v>
      </c>
      <c r="V81">
        <v>6.2088489999999998</v>
      </c>
      <c r="W81">
        <v>6.4124189999999999</v>
      </c>
      <c r="X81">
        <v>6.6107509999999996</v>
      </c>
      <c r="Y81">
        <v>6.80593</v>
      </c>
      <c r="Z81">
        <v>7.0047610000000002</v>
      </c>
      <c r="AA81">
        <v>7.2069070000000002</v>
      </c>
      <c r="AB81">
        <v>7.4126750000000001</v>
      </c>
      <c r="AC81">
        <v>7.6221680000000003</v>
      </c>
      <c r="AD81">
        <v>7.8354379999999999</v>
      </c>
      <c r="AE81">
        <v>8.0526610000000005</v>
      </c>
      <c r="AF81">
        <v>8.2736490000000007</v>
      </c>
      <c r="AG81">
        <v>8.4987560000000002</v>
      </c>
      <c r="AH81">
        <v>8.728192</v>
      </c>
      <c r="AI81">
        <v>8.9620090000000001</v>
      </c>
      <c r="AJ81">
        <v>9.2003939999999993</v>
      </c>
      <c r="AK81" s="91">
        <v>3.6999999999999998E-2</v>
      </c>
      <c r="AL81" s="27"/>
      <c r="AM81" s="26"/>
    </row>
    <row r="82" spans="1:39" ht="15" customHeight="1">
      <c r="A82" s="93" t="s">
        <v>5233</v>
      </c>
      <c r="B82" t="s">
        <v>4035</v>
      </c>
      <c r="C82" t="s">
        <v>5234</v>
      </c>
      <c r="D82" t="s">
        <v>5235</v>
      </c>
      <c r="E82" t="s">
        <v>3966</v>
      </c>
      <c r="F82">
        <v>172.602859</v>
      </c>
      <c r="G82">
        <v>181.470169</v>
      </c>
      <c r="H82">
        <v>190.67506399999999</v>
      </c>
      <c r="I82">
        <v>198.51293899999999</v>
      </c>
      <c r="J82">
        <v>205.535843</v>
      </c>
      <c r="K82">
        <v>212.08422899999999</v>
      </c>
      <c r="L82">
        <v>218.104263</v>
      </c>
      <c r="M82">
        <v>223.811172</v>
      </c>
      <c r="N82">
        <v>229.39373800000001</v>
      </c>
      <c r="O82">
        <v>234.85720800000001</v>
      </c>
      <c r="P82">
        <v>240.254929</v>
      </c>
      <c r="Q82">
        <v>245.66066000000001</v>
      </c>
      <c r="R82">
        <v>251.127014</v>
      </c>
      <c r="S82">
        <v>256.60427900000002</v>
      </c>
      <c r="T82">
        <v>262.183044</v>
      </c>
      <c r="U82">
        <v>267.854645</v>
      </c>
      <c r="V82">
        <v>273.42016599999999</v>
      </c>
      <c r="W82">
        <v>278.90432700000002</v>
      </c>
      <c r="X82">
        <v>284.41476399999999</v>
      </c>
      <c r="Y82">
        <v>290.05658</v>
      </c>
      <c r="Z82">
        <v>295.86688199999998</v>
      </c>
      <c r="AA82">
        <v>301.69519000000003</v>
      </c>
      <c r="AB82">
        <v>307.58175699999998</v>
      </c>
      <c r="AC82">
        <v>313.50396699999999</v>
      </c>
      <c r="AD82">
        <v>319.43450899999999</v>
      </c>
      <c r="AE82">
        <v>325.46594199999998</v>
      </c>
      <c r="AF82">
        <v>331.41577100000001</v>
      </c>
      <c r="AG82">
        <v>337.31686400000001</v>
      </c>
      <c r="AH82">
        <v>343.39352400000001</v>
      </c>
      <c r="AI82">
        <v>349.52407799999997</v>
      </c>
      <c r="AJ82">
        <v>355.73095699999999</v>
      </c>
      <c r="AK82" s="91">
        <v>2.4E-2</v>
      </c>
      <c r="AL82" s="27"/>
      <c r="AM82" s="26"/>
    </row>
    <row r="83" spans="1:39" ht="15" customHeight="1">
      <c r="A83" s="93"/>
      <c r="B83" t="s">
        <v>4074</v>
      </c>
      <c r="D83" t="s">
        <v>5236</v>
      </c>
    </row>
    <row r="84" spans="1:39" ht="15" customHeight="1">
      <c r="A84" s="93" t="s">
        <v>5237</v>
      </c>
      <c r="B84" t="s">
        <v>3913</v>
      </c>
      <c r="C84" t="s">
        <v>5238</v>
      </c>
      <c r="D84" t="s">
        <v>5239</v>
      </c>
      <c r="E84" t="s">
        <v>3966</v>
      </c>
      <c r="F84">
        <v>738.85894800000005</v>
      </c>
      <c r="G84">
        <v>1081.6602780000001</v>
      </c>
      <c r="H84">
        <v>1215.7373050000001</v>
      </c>
      <c r="I84">
        <v>1284.3009030000001</v>
      </c>
      <c r="J84">
        <v>1340.241943</v>
      </c>
      <c r="K84">
        <v>1397.2540280000001</v>
      </c>
      <c r="L84">
        <v>1430.9814449999999</v>
      </c>
      <c r="M84">
        <v>1455.449707</v>
      </c>
      <c r="N84">
        <v>1476.532837</v>
      </c>
      <c r="O84">
        <v>1495.998779</v>
      </c>
      <c r="P84">
        <v>1516.366577</v>
      </c>
      <c r="Q84">
        <v>1539.9562989999999</v>
      </c>
      <c r="R84">
        <v>1569.89563</v>
      </c>
      <c r="S84">
        <v>1600.4498289999999</v>
      </c>
      <c r="T84">
        <v>1634.8596190000001</v>
      </c>
      <c r="U84">
        <v>1672.668457</v>
      </c>
      <c r="V84">
        <v>1707.1351320000001</v>
      </c>
      <c r="W84">
        <v>1738.4458010000001</v>
      </c>
      <c r="X84">
        <v>1770.8867190000001</v>
      </c>
      <c r="Y84">
        <v>1807.5972899999999</v>
      </c>
      <c r="Z84">
        <v>1848.8919679999999</v>
      </c>
      <c r="AA84">
        <v>1889.77063</v>
      </c>
      <c r="AB84">
        <v>1930.5969239999999</v>
      </c>
      <c r="AC84">
        <v>1971.0720209999999</v>
      </c>
      <c r="AD84">
        <v>2010.4888920000001</v>
      </c>
      <c r="AE84">
        <v>2052.9484859999998</v>
      </c>
      <c r="AF84">
        <v>2092.6599120000001</v>
      </c>
      <c r="AG84">
        <v>2129.1379390000002</v>
      </c>
      <c r="AH84">
        <v>2171.07251</v>
      </c>
      <c r="AI84">
        <v>2213.2192380000001</v>
      </c>
      <c r="AJ84">
        <v>2256.3168949999999</v>
      </c>
      <c r="AK84" s="91">
        <v>3.7999999999999999E-2</v>
      </c>
      <c r="AL84" s="25"/>
      <c r="AM84" s="26"/>
    </row>
    <row r="85" spans="1:39" ht="15" customHeight="1">
      <c r="A85" s="93" t="s">
        <v>5240</v>
      </c>
      <c r="B85" t="s">
        <v>4077</v>
      </c>
      <c r="C85" t="s">
        <v>5241</v>
      </c>
      <c r="D85" t="s">
        <v>5242</v>
      </c>
      <c r="E85" t="s">
        <v>3966</v>
      </c>
      <c r="F85">
        <v>562.94067399999994</v>
      </c>
      <c r="G85">
        <v>755.66082800000004</v>
      </c>
      <c r="H85">
        <v>824.98547399999995</v>
      </c>
      <c r="I85">
        <v>859.57690400000001</v>
      </c>
      <c r="J85">
        <v>887.13696300000004</v>
      </c>
      <c r="K85">
        <v>925.18139599999995</v>
      </c>
      <c r="L85">
        <v>951.38073699999995</v>
      </c>
      <c r="M85">
        <v>971.203125</v>
      </c>
      <c r="N85">
        <v>988.65777600000001</v>
      </c>
      <c r="O85">
        <v>1004.951721</v>
      </c>
      <c r="P85">
        <v>1021.836121</v>
      </c>
      <c r="Q85">
        <v>1040.9460449999999</v>
      </c>
      <c r="R85">
        <v>1064.5020750000001</v>
      </c>
      <c r="S85">
        <v>1088.4945070000001</v>
      </c>
      <c r="T85">
        <v>1115.2185059999999</v>
      </c>
      <c r="U85">
        <v>1144.371216</v>
      </c>
      <c r="V85">
        <v>1171.1705320000001</v>
      </c>
      <c r="W85">
        <v>1195.7264399999999</v>
      </c>
      <c r="X85">
        <v>1221.08728</v>
      </c>
      <c r="Y85">
        <v>1249.5074460000001</v>
      </c>
      <c r="Z85">
        <v>1281.224121</v>
      </c>
      <c r="AA85">
        <v>1312.6591800000001</v>
      </c>
      <c r="AB85">
        <v>1344.0698239999999</v>
      </c>
      <c r="AC85">
        <v>1375.237183</v>
      </c>
      <c r="AD85">
        <v>1405.6435550000001</v>
      </c>
      <c r="AE85">
        <v>1438.2613530000001</v>
      </c>
      <c r="AF85">
        <v>1468.8854980000001</v>
      </c>
      <c r="AG85">
        <v>1497.148682</v>
      </c>
      <c r="AH85">
        <v>1529.3839109999999</v>
      </c>
      <c r="AI85">
        <v>1561.772217</v>
      </c>
      <c r="AJ85">
        <v>1594.8538820000001</v>
      </c>
      <c r="AK85" s="91">
        <v>3.5000000000000003E-2</v>
      </c>
      <c r="AL85" s="25"/>
      <c r="AM85" s="26"/>
    </row>
    <row r="86" spans="1:39" ht="15" customHeight="1">
      <c r="A86" s="93" t="s">
        <v>5243</v>
      </c>
      <c r="B86" t="s">
        <v>4080</v>
      </c>
      <c r="C86" t="s">
        <v>5244</v>
      </c>
      <c r="D86" t="s">
        <v>5245</v>
      </c>
      <c r="E86" t="s">
        <v>3966</v>
      </c>
      <c r="F86">
        <v>99.122467</v>
      </c>
      <c r="G86">
        <v>231.48748800000001</v>
      </c>
      <c r="H86">
        <v>293.59433000000001</v>
      </c>
      <c r="I86">
        <v>328.61056500000001</v>
      </c>
      <c r="J86">
        <v>358.738586</v>
      </c>
      <c r="K86">
        <v>377.811554</v>
      </c>
      <c r="L86">
        <v>386.51629600000001</v>
      </c>
      <c r="M86">
        <v>392.959564</v>
      </c>
      <c r="N86">
        <v>398.562164</v>
      </c>
      <c r="O86">
        <v>403.752228</v>
      </c>
      <c r="P86">
        <v>409.138214</v>
      </c>
      <c r="Q86">
        <v>415.27874800000001</v>
      </c>
      <c r="R86">
        <v>422.92776500000002</v>
      </c>
      <c r="S86">
        <v>430.70410199999998</v>
      </c>
      <c r="T86">
        <v>439.38757299999997</v>
      </c>
      <c r="U86">
        <v>448.86602800000003</v>
      </c>
      <c r="V86">
        <v>457.52246100000002</v>
      </c>
      <c r="W86">
        <v>465.40564000000001</v>
      </c>
      <c r="X86">
        <v>473.54428100000001</v>
      </c>
      <c r="Y86">
        <v>482.68853799999999</v>
      </c>
      <c r="Z86">
        <v>492.92074600000001</v>
      </c>
      <c r="AA86">
        <v>503.04129</v>
      </c>
      <c r="AB86">
        <v>513.13824499999998</v>
      </c>
      <c r="AC86">
        <v>523.14184599999999</v>
      </c>
      <c r="AD86">
        <v>532.88604699999996</v>
      </c>
      <c r="AE86">
        <v>543.34478799999999</v>
      </c>
      <c r="AF86">
        <v>553.14648399999999</v>
      </c>
      <c r="AG86">
        <v>562.17987100000005</v>
      </c>
      <c r="AH86">
        <v>572.50073199999997</v>
      </c>
      <c r="AI86">
        <v>582.86914100000001</v>
      </c>
      <c r="AJ86">
        <v>593.46038799999997</v>
      </c>
      <c r="AK86" s="91">
        <v>6.0999999999999999E-2</v>
      </c>
      <c r="AL86" s="25"/>
      <c r="AM86" s="26"/>
    </row>
    <row r="87" spans="1:39" ht="15" customHeight="1">
      <c r="A87" s="93" t="s">
        <v>5246</v>
      </c>
      <c r="B87" t="s">
        <v>4083</v>
      </c>
      <c r="C87" t="s">
        <v>5247</v>
      </c>
      <c r="D87" t="s">
        <v>5248</v>
      </c>
      <c r="E87" t="s">
        <v>3966</v>
      </c>
      <c r="F87">
        <v>76.795760999999999</v>
      </c>
      <c r="G87">
        <v>94.511925000000005</v>
      </c>
      <c r="H87">
        <v>97.157516000000001</v>
      </c>
      <c r="I87">
        <v>96.113319000000004</v>
      </c>
      <c r="J87">
        <v>94.366493000000006</v>
      </c>
      <c r="K87">
        <v>94.260970999999998</v>
      </c>
      <c r="L87">
        <v>93.084594999999993</v>
      </c>
      <c r="M87">
        <v>91.286995000000005</v>
      </c>
      <c r="N87">
        <v>89.313004000000006</v>
      </c>
      <c r="O87">
        <v>87.294876000000002</v>
      </c>
      <c r="P87">
        <v>85.392189000000002</v>
      </c>
      <c r="Q87">
        <v>83.731414999999998</v>
      </c>
      <c r="R87">
        <v>82.465698000000003</v>
      </c>
      <c r="S87">
        <v>81.251182999999997</v>
      </c>
      <c r="T87">
        <v>80.253563</v>
      </c>
      <c r="U87">
        <v>79.431190000000001</v>
      </c>
      <c r="V87">
        <v>78.442267999999999</v>
      </c>
      <c r="W87">
        <v>77.313545000000005</v>
      </c>
      <c r="X87">
        <v>76.255309999999994</v>
      </c>
      <c r="Y87">
        <v>75.401236999999995</v>
      </c>
      <c r="Z87">
        <v>74.747069999999994</v>
      </c>
      <c r="AA87">
        <v>74.070175000000006</v>
      </c>
      <c r="AB87">
        <v>73.388710000000003</v>
      </c>
      <c r="AC87">
        <v>72.693031000000005</v>
      </c>
      <c r="AD87">
        <v>71.959334999999996</v>
      </c>
      <c r="AE87">
        <v>71.342269999999999</v>
      </c>
      <c r="AF87">
        <v>70.627944999999997</v>
      </c>
      <c r="AG87">
        <v>69.809517</v>
      </c>
      <c r="AH87">
        <v>69.187897000000007</v>
      </c>
      <c r="AI87">
        <v>68.577697999999998</v>
      </c>
      <c r="AJ87">
        <v>68.00264</v>
      </c>
      <c r="AK87" s="91">
        <v>-4.0000000000000001E-3</v>
      </c>
      <c r="AL87" s="25"/>
      <c r="AM87" s="26"/>
    </row>
    <row r="88" spans="1:39" ht="15" customHeight="1">
      <c r="A88" s="93" t="s">
        <v>5249</v>
      </c>
      <c r="B88" t="s">
        <v>3917</v>
      </c>
      <c r="C88" t="s">
        <v>5250</v>
      </c>
      <c r="D88" t="s">
        <v>5251</v>
      </c>
      <c r="E88" t="s">
        <v>3966</v>
      </c>
      <c r="F88">
        <v>53.555019000000001</v>
      </c>
      <c r="G88">
        <v>101.235741</v>
      </c>
      <c r="H88">
        <v>122.83223</v>
      </c>
      <c r="I88">
        <v>134.92768899999999</v>
      </c>
      <c r="J88">
        <v>144.75521900000001</v>
      </c>
      <c r="K88">
        <v>151.90727200000001</v>
      </c>
      <c r="L88">
        <v>156.095001</v>
      </c>
      <c r="M88">
        <v>160.37956199999999</v>
      </c>
      <c r="N88">
        <v>164.74839800000001</v>
      </c>
      <c r="O88">
        <v>169.21594200000001</v>
      </c>
      <c r="P88">
        <v>173.77072100000001</v>
      </c>
      <c r="Q88">
        <v>178.45181299999999</v>
      </c>
      <c r="R88">
        <v>183.268936</v>
      </c>
      <c r="S88">
        <v>188.228668</v>
      </c>
      <c r="T88">
        <v>193.30354299999999</v>
      </c>
      <c r="U88">
        <v>198.47318999999999</v>
      </c>
      <c r="V88">
        <v>203.82153299999999</v>
      </c>
      <c r="W88">
        <v>209.27767900000001</v>
      </c>
      <c r="X88">
        <v>214.84423799999999</v>
      </c>
      <c r="Y88">
        <v>220.54162600000001</v>
      </c>
      <c r="Z88">
        <v>226.35351600000001</v>
      </c>
      <c r="AA88">
        <v>232.21521000000001</v>
      </c>
      <c r="AB88">
        <v>238.19270299999999</v>
      </c>
      <c r="AC88">
        <v>244.28195199999999</v>
      </c>
      <c r="AD88">
        <v>250.491623</v>
      </c>
      <c r="AE88">
        <v>256.83111600000001</v>
      </c>
      <c r="AF88">
        <v>263.30535900000001</v>
      </c>
      <c r="AG88">
        <v>269.90609699999999</v>
      </c>
      <c r="AH88">
        <v>276.61163299999998</v>
      </c>
      <c r="AI88">
        <v>283.41619900000001</v>
      </c>
      <c r="AJ88">
        <v>290.34722900000003</v>
      </c>
      <c r="AK88" s="91">
        <v>5.8000000000000003E-2</v>
      </c>
      <c r="AL88" s="25"/>
      <c r="AM88" s="26"/>
    </row>
    <row r="89" spans="1:39" ht="15" customHeight="1">
      <c r="A89" s="93" t="s">
        <v>5252</v>
      </c>
      <c r="B89" t="s">
        <v>4843</v>
      </c>
      <c r="C89" t="s">
        <v>5253</v>
      </c>
      <c r="D89" t="s">
        <v>5254</v>
      </c>
      <c r="E89" t="s">
        <v>3966</v>
      </c>
      <c r="F89">
        <v>58.478850999999999</v>
      </c>
      <c r="G89">
        <v>115.64820899999999</v>
      </c>
      <c r="H89">
        <v>141.88584900000001</v>
      </c>
      <c r="I89">
        <v>156.686508</v>
      </c>
      <c r="J89">
        <v>169.00517300000001</v>
      </c>
      <c r="K89">
        <v>177.72389200000001</v>
      </c>
      <c r="L89">
        <v>184.24702500000001</v>
      </c>
      <c r="M89">
        <v>190.99525499999999</v>
      </c>
      <c r="N89">
        <v>197.97511299999999</v>
      </c>
      <c r="O89">
        <v>205.190155</v>
      </c>
      <c r="P89">
        <v>212.63400300000001</v>
      </c>
      <c r="Q89">
        <v>220.24877900000001</v>
      </c>
      <c r="R89">
        <v>228.09545900000001</v>
      </c>
      <c r="S89">
        <v>236.20057700000001</v>
      </c>
      <c r="T89">
        <v>244.573624</v>
      </c>
      <c r="U89">
        <v>253.22891200000001</v>
      </c>
      <c r="V89">
        <v>262.09787</v>
      </c>
      <c r="W89">
        <v>271.25613399999997</v>
      </c>
      <c r="X89">
        <v>280.717468</v>
      </c>
      <c r="Y89">
        <v>290.49288899999999</v>
      </c>
      <c r="Z89">
        <v>300.58840900000001</v>
      </c>
      <c r="AA89">
        <v>310.94918799999999</v>
      </c>
      <c r="AB89">
        <v>321.64205900000002</v>
      </c>
      <c r="AC89">
        <v>332.680634</v>
      </c>
      <c r="AD89">
        <v>344.075897</v>
      </c>
      <c r="AE89">
        <v>355.83639499999998</v>
      </c>
      <c r="AF89">
        <v>367.79312099999999</v>
      </c>
      <c r="AG89">
        <v>380.11740099999997</v>
      </c>
      <c r="AH89">
        <v>392.83236699999998</v>
      </c>
      <c r="AI89">
        <v>405.96460000000002</v>
      </c>
      <c r="AJ89">
        <v>419.53628500000002</v>
      </c>
      <c r="AK89" s="91">
        <v>6.8000000000000005E-2</v>
      </c>
      <c r="AL89" s="25"/>
      <c r="AM89" s="26"/>
    </row>
    <row r="90" spans="1:39" ht="15" customHeight="1">
      <c r="A90" s="93" t="s">
        <v>5255</v>
      </c>
      <c r="B90" t="s">
        <v>4846</v>
      </c>
      <c r="C90" t="s">
        <v>5256</v>
      </c>
      <c r="D90" t="s">
        <v>5257</v>
      </c>
      <c r="E90" t="s">
        <v>3966</v>
      </c>
      <c r="F90">
        <v>119.221588</v>
      </c>
      <c r="G90">
        <v>180.196304</v>
      </c>
      <c r="H90">
        <v>204.77572599999999</v>
      </c>
      <c r="I90">
        <v>217.605682</v>
      </c>
      <c r="J90">
        <v>232.04170199999999</v>
      </c>
      <c r="K90">
        <v>246.768631</v>
      </c>
      <c r="L90">
        <v>260.95977800000003</v>
      </c>
      <c r="M90">
        <v>275.59530599999999</v>
      </c>
      <c r="N90">
        <v>290.77593999999999</v>
      </c>
      <c r="O90">
        <v>306.48709100000002</v>
      </c>
      <c r="P90">
        <v>322.687164</v>
      </c>
      <c r="Q90">
        <v>339.457336</v>
      </c>
      <c r="R90">
        <v>356.99618500000003</v>
      </c>
      <c r="S90">
        <v>375.38891599999999</v>
      </c>
      <c r="T90">
        <v>394.680115</v>
      </c>
      <c r="U90">
        <v>414.92593399999998</v>
      </c>
      <c r="V90">
        <v>436.01177999999999</v>
      </c>
      <c r="W90">
        <v>458.13092</v>
      </c>
      <c r="X90">
        <v>481.32827800000001</v>
      </c>
      <c r="Y90">
        <v>505.65423600000003</v>
      </c>
      <c r="Z90">
        <v>531.13909899999999</v>
      </c>
      <c r="AA90">
        <v>557.48968500000001</v>
      </c>
      <c r="AB90">
        <v>585.10168499999997</v>
      </c>
      <c r="AC90">
        <v>614.03539999999998</v>
      </c>
      <c r="AD90">
        <v>644.35870399999999</v>
      </c>
      <c r="AE90">
        <v>676.13525400000003</v>
      </c>
      <c r="AF90">
        <v>708.98852499999998</v>
      </c>
      <c r="AG90">
        <v>743.38201900000001</v>
      </c>
      <c r="AH90">
        <v>779.39196800000002</v>
      </c>
      <c r="AI90">
        <v>817.097351</v>
      </c>
      <c r="AJ90">
        <v>856.58691399999998</v>
      </c>
      <c r="AK90" s="91">
        <v>6.8000000000000005E-2</v>
      </c>
      <c r="AL90" s="25"/>
      <c r="AM90" s="26"/>
    </row>
    <row r="91" spans="1:39" ht="15" customHeight="1">
      <c r="A91" s="93" t="s">
        <v>5258</v>
      </c>
      <c r="B91" t="s">
        <v>4849</v>
      </c>
      <c r="C91" t="s">
        <v>5259</v>
      </c>
      <c r="D91" t="s">
        <v>5260</v>
      </c>
      <c r="E91" t="s">
        <v>3966</v>
      </c>
      <c r="F91">
        <v>687.18518100000006</v>
      </c>
      <c r="G91">
        <v>1076.846558</v>
      </c>
      <c r="H91">
        <v>1238.395996</v>
      </c>
      <c r="I91">
        <v>1324.27063</v>
      </c>
      <c r="J91">
        <v>1398.6708980000001</v>
      </c>
      <c r="K91">
        <v>1465.8831789999999</v>
      </c>
      <c r="L91">
        <v>1519.1070560000001</v>
      </c>
      <c r="M91">
        <v>1573.2360839999999</v>
      </c>
      <c r="N91">
        <v>1628.66687</v>
      </c>
      <c r="O91">
        <v>1685.0665280000001</v>
      </c>
      <c r="P91">
        <v>1742.385254</v>
      </c>
      <c r="Q91">
        <v>1801.1420900000001</v>
      </c>
      <c r="R91">
        <v>1861.024658</v>
      </c>
      <c r="S91">
        <v>1922.5511469999999</v>
      </c>
      <c r="T91">
        <v>1986.1877440000001</v>
      </c>
      <c r="U91">
        <v>2051.8610840000001</v>
      </c>
      <c r="V91">
        <v>2119.6223140000002</v>
      </c>
      <c r="W91">
        <v>2189.7104490000002</v>
      </c>
      <c r="X91">
        <v>2262.1657709999999</v>
      </c>
      <c r="Y91">
        <v>2337.0939939999998</v>
      </c>
      <c r="Z91">
        <v>2414.5932619999999</v>
      </c>
      <c r="AA91">
        <v>2494.6533199999999</v>
      </c>
      <c r="AB91">
        <v>2577.2690429999998</v>
      </c>
      <c r="AC91">
        <v>2662.4316410000001</v>
      </c>
      <c r="AD91">
        <v>2750.1115719999998</v>
      </c>
      <c r="AE91">
        <v>2840.5046390000002</v>
      </c>
      <c r="AF91">
        <v>2933.6748050000001</v>
      </c>
      <c r="AG91">
        <v>3029.7265619999998</v>
      </c>
      <c r="AH91">
        <v>3129.0104980000001</v>
      </c>
      <c r="AI91">
        <v>3231.78125</v>
      </c>
      <c r="AJ91">
        <v>3338.1042480000001</v>
      </c>
      <c r="AK91" s="91">
        <v>5.3999999999999999E-2</v>
      </c>
      <c r="AL91" s="25"/>
      <c r="AM91" s="26"/>
    </row>
    <row r="92" spans="1:39" ht="15" customHeight="1">
      <c r="A92" s="93" t="s">
        <v>5261</v>
      </c>
      <c r="B92" t="s">
        <v>3953</v>
      </c>
      <c r="C92" t="s">
        <v>5262</v>
      </c>
      <c r="D92" t="s">
        <v>5263</v>
      </c>
      <c r="E92" t="s">
        <v>3966</v>
      </c>
      <c r="F92">
        <v>57.876575000000003</v>
      </c>
      <c r="G92">
        <v>116.434135</v>
      </c>
      <c r="H92">
        <v>141.83621199999999</v>
      </c>
      <c r="I92">
        <v>155.70790099999999</v>
      </c>
      <c r="J92">
        <v>168.35617099999999</v>
      </c>
      <c r="K92">
        <v>178.615814</v>
      </c>
      <c r="L92">
        <v>188.30886799999999</v>
      </c>
      <c r="M92">
        <v>198.43409700000001</v>
      </c>
      <c r="N92">
        <v>208.99749800000001</v>
      </c>
      <c r="O92">
        <v>220.02801500000001</v>
      </c>
      <c r="P92">
        <v>231.56170700000001</v>
      </c>
      <c r="Q92">
        <v>243.577179</v>
      </c>
      <c r="R92">
        <v>256.19396999999998</v>
      </c>
      <c r="S92">
        <v>269.48599200000001</v>
      </c>
      <c r="T92">
        <v>283.50808699999999</v>
      </c>
      <c r="U92">
        <v>298.31811499999998</v>
      </c>
      <c r="V92">
        <v>313.91650399999997</v>
      </c>
      <c r="W92">
        <v>330.36441000000002</v>
      </c>
      <c r="X92">
        <v>347.70163000000002</v>
      </c>
      <c r="Y92">
        <v>366.00060999999999</v>
      </c>
      <c r="Z92">
        <v>385.287781</v>
      </c>
      <c r="AA92">
        <v>405.51226800000001</v>
      </c>
      <c r="AB92">
        <v>426.82488999999998</v>
      </c>
      <c r="AC92">
        <v>449.31750499999998</v>
      </c>
      <c r="AD92">
        <v>473.06167599999998</v>
      </c>
      <c r="AE92">
        <v>498.12005599999998</v>
      </c>
      <c r="AF92">
        <v>524.41241500000001</v>
      </c>
      <c r="AG92">
        <v>552.17431599999998</v>
      </c>
      <c r="AH92">
        <v>581.50518799999998</v>
      </c>
      <c r="AI92">
        <v>612.52484100000004</v>
      </c>
      <c r="AJ92">
        <v>645.34179700000004</v>
      </c>
      <c r="AK92" s="91">
        <v>8.4000000000000005E-2</v>
      </c>
      <c r="AL92" s="25"/>
      <c r="AM92" s="26"/>
    </row>
    <row r="93" spans="1:39" ht="15" customHeight="1">
      <c r="A93" s="93" t="s">
        <v>5264</v>
      </c>
      <c r="B93" t="s">
        <v>4853</v>
      </c>
      <c r="C93" t="s">
        <v>5265</v>
      </c>
      <c r="D93" t="s">
        <v>5266</v>
      </c>
      <c r="E93" t="s">
        <v>3966</v>
      </c>
      <c r="F93">
        <v>188.03294399999999</v>
      </c>
      <c r="G93">
        <v>323.766907</v>
      </c>
      <c r="H93">
        <v>385.311981</v>
      </c>
      <c r="I93">
        <v>420.45504799999998</v>
      </c>
      <c r="J93">
        <v>452.54855300000003</v>
      </c>
      <c r="K93">
        <v>475.72692899999998</v>
      </c>
      <c r="L93">
        <v>498.76129200000003</v>
      </c>
      <c r="M93">
        <v>522.74548300000004</v>
      </c>
      <c r="N93">
        <v>547.80218500000001</v>
      </c>
      <c r="O93">
        <v>573.90454099999999</v>
      </c>
      <c r="P93">
        <v>601.11535600000002</v>
      </c>
      <c r="Q93">
        <v>629.11242700000003</v>
      </c>
      <c r="R93">
        <v>658.30584699999997</v>
      </c>
      <c r="S93">
        <v>688.77179000000001</v>
      </c>
      <c r="T93">
        <v>720.55676300000005</v>
      </c>
      <c r="U93">
        <v>753.71276899999998</v>
      </c>
      <c r="V93">
        <v>788.12255900000002</v>
      </c>
      <c r="W93">
        <v>823.96154799999999</v>
      </c>
      <c r="X93">
        <v>861.30835000000002</v>
      </c>
      <c r="Y93">
        <v>900.21850600000005</v>
      </c>
      <c r="Z93">
        <v>940.72180200000003</v>
      </c>
      <c r="AA93">
        <v>982.567139</v>
      </c>
      <c r="AB93">
        <v>1026.1020510000001</v>
      </c>
      <c r="AC93">
        <v>1071.395264</v>
      </c>
      <c r="AD93">
        <v>1118.5141599999999</v>
      </c>
      <c r="AE93">
        <v>1167.5333250000001</v>
      </c>
      <c r="AF93">
        <v>1218.0035399999999</v>
      </c>
      <c r="AG93">
        <v>1270.4925539999999</v>
      </c>
      <c r="AH93">
        <v>1325.0738530000001</v>
      </c>
      <c r="AI93">
        <v>1381.8194579999999</v>
      </c>
      <c r="AJ93">
        <v>1440.8355710000001</v>
      </c>
      <c r="AK93" s="91">
        <v>7.0000000000000007E-2</v>
      </c>
      <c r="AL93" s="25"/>
      <c r="AM93" s="26"/>
    </row>
    <row r="94" spans="1:39" ht="15" customHeight="1">
      <c r="A94" s="93" t="s">
        <v>5267</v>
      </c>
      <c r="B94" t="s">
        <v>4856</v>
      </c>
      <c r="C94" t="s">
        <v>5268</v>
      </c>
      <c r="D94" t="s">
        <v>5269</v>
      </c>
      <c r="E94" t="s">
        <v>3966</v>
      </c>
      <c r="F94">
        <v>140.68240399999999</v>
      </c>
      <c r="G94">
        <v>185.27963299999999</v>
      </c>
      <c r="H94">
        <v>203.79672199999999</v>
      </c>
      <c r="I94">
        <v>213.672256</v>
      </c>
      <c r="J94">
        <v>221.72766100000001</v>
      </c>
      <c r="K94">
        <v>230.024506</v>
      </c>
      <c r="L94">
        <v>236.05181899999999</v>
      </c>
      <c r="M94">
        <v>242.252792</v>
      </c>
      <c r="N94">
        <v>248.71696499999999</v>
      </c>
      <c r="O94">
        <v>255.460083</v>
      </c>
      <c r="P94">
        <v>262.47818000000001</v>
      </c>
      <c r="Q94">
        <v>269.831299</v>
      </c>
      <c r="R94">
        <v>277.51711999999998</v>
      </c>
      <c r="S94">
        <v>285.46218900000002</v>
      </c>
      <c r="T94">
        <v>293.59375</v>
      </c>
      <c r="U94">
        <v>301.84789999999998</v>
      </c>
      <c r="V94">
        <v>310.05011000000002</v>
      </c>
      <c r="W94">
        <v>318.404022</v>
      </c>
      <c r="X94">
        <v>326.936127</v>
      </c>
      <c r="Y94">
        <v>335.69125400000001</v>
      </c>
      <c r="Z94">
        <v>344.68771400000003</v>
      </c>
      <c r="AA94">
        <v>353.72818000000001</v>
      </c>
      <c r="AB94">
        <v>362.99258400000002</v>
      </c>
      <c r="AC94">
        <v>372.49612400000001</v>
      </c>
      <c r="AD94">
        <v>382.24755900000002</v>
      </c>
      <c r="AE94">
        <v>392.25262500000002</v>
      </c>
      <c r="AF94">
        <v>402.25811800000002</v>
      </c>
      <c r="AG94">
        <v>412.490906</v>
      </c>
      <c r="AH94">
        <v>422.99331699999999</v>
      </c>
      <c r="AI94">
        <v>433.805206</v>
      </c>
      <c r="AJ94">
        <v>444.95489500000002</v>
      </c>
      <c r="AK94" s="91">
        <v>3.9E-2</v>
      </c>
      <c r="AL94" s="25"/>
      <c r="AM94" s="26"/>
    </row>
    <row r="95" spans="1:39" ht="15" customHeight="1">
      <c r="A95" s="93" t="s">
        <v>5270</v>
      </c>
      <c r="B95" t="s">
        <v>3941</v>
      </c>
      <c r="C95" t="s">
        <v>5271</v>
      </c>
      <c r="D95" t="s">
        <v>5272</v>
      </c>
      <c r="E95" t="s">
        <v>3966</v>
      </c>
      <c r="F95">
        <v>618.97699</v>
      </c>
      <c r="G95">
        <v>773.94256600000006</v>
      </c>
      <c r="H95">
        <v>834.68505900000002</v>
      </c>
      <c r="I95">
        <v>865.90063499999997</v>
      </c>
      <c r="J95">
        <v>915.13147000000004</v>
      </c>
      <c r="K95">
        <v>972.84936500000003</v>
      </c>
      <c r="L95">
        <v>1029.237061</v>
      </c>
      <c r="M95">
        <v>1086.4056399999999</v>
      </c>
      <c r="N95">
        <v>1144.977173</v>
      </c>
      <c r="O95">
        <v>1204.563721</v>
      </c>
      <c r="P95">
        <v>1265.042725</v>
      </c>
      <c r="Q95">
        <v>1326.9542240000001</v>
      </c>
      <c r="R95">
        <v>1389.4307859999999</v>
      </c>
      <c r="S95">
        <v>1452.5458980000001</v>
      </c>
      <c r="T95">
        <v>1516.279053</v>
      </c>
      <c r="U95">
        <v>1581.014404</v>
      </c>
      <c r="V95">
        <v>1646.630615</v>
      </c>
      <c r="W95">
        <v>1712.624634</v>
      </c>
      <c r="X95">
        <v>1779.0205080000001</v>
      </c>
      <c r="Y95">
        <v>1846.3770750000001</v>
      </c>
      <c r="Z95">
        <v>1915.294678</v>
      </c>
      <c r="AA95">
        <v>1986.276001</v>
      </c>
      <c r="AB95">
        <v>2059.3171390000002</v>
      </c>
      <c r="AC95">
        <v>2133.8937989999999</v>
      </c>
      <c r="AD95">
        <v>2209.33374</v>
      </c>
      <c r="AE95">
        <v>2284.8486330000001</v>
      </c>
      <c r="AF95">
        <v>2360.2358399999998</v>
      </c>
      <c r="AG95">
        <v>2435.9555660000001</v>
      </c>
      <c r="AH95">
        <v>2511.7475589999999</v>
      </c>
      <c r="AI95">
        <v>2586.9179690000001</v>
      </c>
      <c r="AJ95">
        <v>2660.772461</v>
      </c>
      <c r="AK95" s="91">
        <v>0.05</v>
      </c>
      <c r="AL95" s="25"/>
      <c r="AM95" s="26"/>
    </row>
    <row r="96" spans="1:39" ht="15" customHeight="1">
      <c r="A96" s="93" t="s">
        <v>5273</v>
      </c>
      <c r="B96" t="s">
        <v>4860</v>
      </c>
      <c r="C96" t="s">
        <v>5274</v>
      </c>
      <c r="D96" t="s">
        <v>5275</v>
      </c>
      <c r="E96" t="s">
        <v>3966</v>
      </c>
      <c r="F96">
        <v>119.216713</v>
      </c>
      <c r="G96">
        <v>219.16575599999999</v>
      </c>
      <c r="H96">
        <v>263.28012100000001</v>
      </c>
      <c r="I96">
        <v>287.62631199999998</v>
      </c>
      <c r="J96">
        <v>305.624146</v>
      </c>
      <c r="K96">
        <v>318.87039199999998</v>
      </c>
      <c r="L96">
        <v>325.58288599999997</v>
      </c>
      <c r="M96">
        <v>331.68810999999999</v>
      </c>
      <c r="N96">
        <v>337.24822999999998</v>
      </c>
      <c r="O96">
        <v>342.24996900000002</v>
      </c>
      <c r="P96">
        <v>346.70931999999999</v>
      </c>
      <c r="Q96">
        <v>350.42318699999998</v>
      </c>
      <c r="R96">
        <v>353.38314800000001</v>
      </c>
      <c r="S96">
        <v>356.238068</v>
      </c>
      <c r="T96">
        <v>359.108002</v>
      </c>
      <c r="U96">
        <v>361.97283900000002</v>
      </c>
      <c r="V96">
        <v>364.90484600000002</v>
      </c>
      <c r="W96">
        <v>367.749908</v>
      </c>
      <c r="X96">
        <v>370.51232900000002</v>
      </c>
      <c r="Y96">
        <v>373.29528800000003</v>
      </c>
      <c r="Z96">
        <v>376.16384900000003</v>
      </c>
      <c r="AA96">
        <v>379.22448700000001</v>
      </c>
      <c r="AB96">
        <v>382.41839599999997</v>
      </c>
      <c r="AC96">
        <v>385.67401100000001</v>
      </c>
      <c r="AD96">
        <v>388.99264499999998</v>
      </c>
      <c r="AE96">
        <v>392.38583399999999</v>
      </c>
      <c r="AF96">
        <v>395.86617999999999</v>
      </c>
      <c r="AG96">
        <v>399.42041</v>
      </c>
      <c r="AH96">
        <v>403.10320999999999</v>
      </c>
      <c r="AI96">
        <v>406.96740699999998</v>
      </c>
      <c r="AJ96">
        <v>411.04797400000001</v>
      </c>
      <c r="AK96" s="91">
        <v>4.2000000000000003E-2</v>
      </c>
      <c r="AL96" s="25"/>
      <c r="AM96" s="26"/>
    </row>
    <row r="97" spans="1:39" ht="15" customHeight="1">
      <c r="A97" s="93" t="s">
        <v>5276</v>
      </c>
      <c r="B97" t="s">
        <v>4863</v>
      </c>
      <c r="C97" t="s">
        <v>5277</v>
      </c>
      <c r="D97" t="s">
        <v>5278</v>
      </c>
      <c r="E97" t="s">
        <v>3966</v>
      </c>
      <c r="F97">
        <v>193.16528299999999</v>
      </c>
      <c r="G97">
        <v>374.90566999999999</v>
      </c>
      <c r="H97">
        <v>455.84149200000002</v>
      </c>
      <c r="I97">
        <v>500.13897700000001</v>
      </c>
      <c r="J97">
        <v>544.26348900000005</v>
      </c>
      <c r="K97">
        <v>581.05285600000002</v>
      </c>
      <c r="L97">
        <v>616.67150900000001</v>
      </c>
      <c r="M97">
        <v>652.93536400000005</v>
      </c>
      <c r="N97">
        <v>689.71502699999996</v>
      </c>
      <c r="O97">
        <v>726.80731200000002</v>
      </c>
      <c r="P97">
        <v>763.97796600000004</v>
      </c>
      <c r="Q97">
        <v>802.033142</v>
      </c>
      <c r="R97">
        <v>840.92266800000004</v>
      </c>
      <c r="S97">
        <v>880.67901600000005</v>
      </c>
      <c r="T97">
        <v>921.559753</v>
      </c>
      <c r="U97">
        <v>963.64355499999999</v>
      </c>
      <c r="V97">
        <v>1006.476013</v>
      </c>
      <c r="W97">
        <v>1050.5295410000001</v>
      </c>
      <c r="X97">
        <v>1095.922607</v>
      </c>
      <c r="Y97">
        <v>1142.6633300000001</v>
      </c>
      <c r="Z97">
        <v>1190.9151609999999</v>
      </c>
      <c r="AA97">
        <v>1240.471558</v>
      </c>
      <c r="AB97">
        <v>1291.4525149999999</v>
      </c>
      <c r="AC97">
        <v>1343.6793210000001</v>
      </c>
      <c r="AD97">
        <v>1397.3267820000001</v>
      </c>
      <c r="AE97">
        <v>1452.252686</v>
      </c>
      <c r="AF97">
        <v>1506.7248540000001</v>
      </c>
      <c r="AG97">
        <v>1562.0986330000001</v>
      </c>
      <c r="AH97">
        <v>1618.6655270000001</v>
      </c>
      <c r="AI97">
        <v>1676.7257079999999</v>
      </c>
      <c r="AJ97">
        <v>1736.6813959999999</v>
      </c>
      <c r="AK97" s="91">
        <v>7.5999999999999998E-2</v>
      </c>
      <c r="AL97" s="25"/>
      <c r="AM97" s="26"/>
    </row>
    <row r="98" spans="1:39" ht="15" customHeight="1">
      <c r="A98" s="93" t="s">
        <v>5279</v>
      </c>
      <c r="B98" t="s">
        <v>4866</v>
      </c>
      <c r="C98" t="s">
        <v>5280</v>
      </c>
      <c r="D98" t="s">
        <v>5281</v>
      </c>
      <c r="E98" t="s">
        <v>3966</v>
      </c>
      <c r="F98">
        <v>81.559464000000006</v>
      </c>
      <c r="G98">
        <v>140.07978800000001</v>
      </c>
      <c r="H98">
        <v>165.057816</v>
      </c>
      <c r="I98">
        <v>178.403839</v>
      </c>
      <c r="J98">
        <v>194.78753699999999</v>
      </c>
      <c r="K98">
        <v>210.56733700000001</v>
      </c>
      <c r="L98">
        <v>228.399734</v>
      </c>
      <c r="M98">
        <v>247.63130200000001</v>
      </c>
      <c r="N98">
        <v>268.32702599999999</v>
      </c>
      <c r="O98">
        <v>290.29193099999998</v>
      </c>
      <c r="P98">
        <v>313.18335000000002</v>
      </c>
      <c r="Q98">
        <v>336.74285900000001</v>
      </c>
      <c r="R98">
        <v>360.68170199999997</v>
      </c>
      <c r="S98">
        <v>384.776276</v>
      </c>
      <c r="T98">
        <v>408.93795799999998</v>
      </c>
      <c r="U98">
        <v>433.79733299999998</v>
      </c>
      <c r="V98">
        <v>459.64868200000001</v>
      </c>
      <c r="W98">
        <v>486.68194599999998</v>
      </c>
      <c r="X98">
        <v>514.95910600000002</v>
      </c>
      <c r="Y98">
        <v>544.50598100000002</v>
      </c>
      <c r="Z98">
        <v>575.342896</v>
      </c>
      <c r="AA98">
        <v>607.26843299999996</v>
      </c>
      <c r="AB98">
        <v>640.44976799999995</v>
      </c>
      <c r="AC98">
        <v>674.97344999999996</v>
      </c>
      <c r="AD98">
        <v>710.845642</v>
      </c>
      <c r="AE98">
        <v>748.08526600000005</v>
      </c>
      <c r="AF98">
        <v>786.48590100000001</v>
      </c>
      <c r="AG98">
        <v>826.15936299999998</v>
      </c>
      <c r="AH98">
        <v>867.20568800000001</v>
      </c>
      <c r="AI98">
        <v>909.61236599999995</v>
      </c>
      <c r="AJ98">
        <v>953.42645300000004</v>
      </c>
      <c r="AK98" s="91">
        <v>8.5000000000000006E-2</v>
      </c>
      <c r="AL98" s="25"/>
      <c r="AM98" s="26"/>
    </row>
    <row r="99" spans="1:39" ht="15" customHeight="1">
      <c r="A99" s="93" t="s">
        <v>5282</v>
      </c>
      <c r="B99" t="s">
        <v>4869</v>
      </c>
      <c r="C99" t="s">
        <v>5283</v>
      </c>
      <c r="D99" t="s">
        <v>5284</v>
      </c>
      <c r="E99" t="s">
        <v>3966</v>
      </c>
      <c r="F99">
        <v>69.742096000000004</v>
      </c>
      <c r="G99">
        <v>131.43804900000001</v>
      </c>
      <c r="H99">
        <v>158.68034399999999</v>
      </c>
      <c r="I99">
        <v>173.520599</v>
      </c>
      <c r="J99">
        <v>186.72010800000001</v>
      </c>
      <c r="K99">
        <v>196.99890099999999</v>
      </c>
      <c r="L99">
        <v>204.19982899999999</v>
      </c>
      <c r="M99">
        <v>211.61386100000001</v>
      </c>
      <c r="N99">
        <v>219.25602699999999</v>
      </c>
      <c r="O99">
        <v>227.12773100000001</v>
      </c>
      <c r="P99">
        <v>235.23220800000001</v>
      </c>
      <c r="Q99">
        <v>243.57475299999999</v>
      </c>
      <c r="R99">
        <v>252.12411499999999</v>
      </c>
      <c r="S99">
        <v>260.86148100000003</v>
      </c>
      <c r="T99">
        <v>269.78302000000002</v>
      </c>
      <c r="U99">
        <v>278.88677999999999</v>
      </c>
      <c r="V99">
        <v>288.14254799999998</v>
      </c>
      <c r="W99">
        <v>297.51876800000002</v>
      </c>
      <c r="X99">
        <v>306.90365600000001</v>
      </c>
      <c r="Y99">
        <v>316.35650600000002</v>
      </c>
      <c r="Z99">
        <v>326.06564300000002</v>
      </c>
      <c r="AA99">
        <v>336.02792399999998</v>
      </c>
      <c r="AB99">
        <v>346.25894199999999</v>
      </c>
      <c r="AC99">
        <v>356.76721199999997</v>
      </c>
      <c r="AD99">
        <v>367.55902099999997</v>
      </c>
      <c r="AE99">
        <v>378.64498900000001</v>
      </c>
      <c r="AF99">
        <v>390.02023300000002</v>
      </c>
      <c r="AG99">
        <v>401.705444</v>
      </c>
      <c r="AH99">
        <v>413.71331800000002</v>
      </c>
      <c r="AI99">
        <v>426.05297899999999</v>
      </c>
      <c r="AJ99">
        <v>438.73550399999999</v>
      </c>
      <c r="AK99" s="91">
        <v>6.3E-2</v>
      </c>
      <c r="AL99" s="25"/>
      <c r="AM99" s="26"/>
    </row>
    <row r="100" spans="1:39" ht="15" customHeight="1">
      <c r="A100" s="93" t="s">
        <v>5285</v>
      </c>
      <c r="B100" t="s">
        <v>4035</v>
      </c>
      <c r="C100" t="s">
        <v>5286</v>
      </c>
      <c r="D100" t="s">
        <v>5287</v>
      </c>
      <c r="E100" t="s">
        <v>3966</v>
      </c>
      <c r="F100">
        <v>3126.5522460000002</v>
      </c>
      <c r="G100">
        <v>4820.5991210000002</v>
      </c>
      <c r="H100">
        <v>5532.1162109999996</v>
      </c>
      <c r="I100">
        <v>5913.2172849999997</v>
      </c>
      <c r="J100">
        <v>6273.8740230000003</v>
      </c>
      <c r="K100">
        <v>6604.2436520000001</v>
      </c>
      <c r="L100">
        <v>6878.6030270000001</v>
      </c>
      <c r="M100">
        <v>7149.3627930000002</v>
      </c>
      <c r="N100">
        <v>7423.7387699999999</v>
      </c>
      <c r="O100">
        <v>7702.3920900000003</v>
      </c>
      <c r="P100">
        <v>7987.1445309999999</v>
      </c>
      <c r="Q100">
        <v>8281.5058590000008</v>
      </c>
      <c r="R100">
        <v>8587.8398440000001</v>
      </c>
      <c r="S100">
        <v>8901.640625</v>
      </c>
      <c r="T100">
        <v>9226.9306639999995</v>
      </c>
      <c r="U100">
        <v>9564.3505860000005</v>
      </c>
      <c r="V100">
        <v>9906.5800780000009</v>
      </c>
      <c r="W100">
        <v>10254.654296999999</v>
      </c>
      <c r="X100">
        <v>10613.206055000001</v>
      </c>
      <c r="Y100">
        <v>10986.487305000001</v>
      </c>
      <c r="Z100">
        <v>11376.044921999999</v>
      </c>
      <c r="AA100">
        <v>11776.154296999999</v>
      </c>
      <c r="AB100">
        <v>12188.618164</v>
      </c>
      <c r="AC100">
        <v>12612.699219</v>
      </c>
      <c r="AD100">
        <v>13047.407227</v>
      </c>
      <c r="AE100">
        <v>13496.378906</v>
      </c>
      <c r="AF100">
        <v>13950.429688</v>
      </c>
      <c r="AG100">
        <v>14412.765625</v>
      </c>
      <c r="AH100">
        <v>14892.926758</v>
      </c>
      <c r="AI100">
        <v>15385.905273</v>
      </c>
      <c r="AJ100">
        <v>15892.688477</v>
      </c>
      <c r="AK100" s="91">
        <v>5.6000000000000001E-2</v>
      </c>
      <c r="AL100" s="25"/>
      <c r="AM100" s="26"/>
    </row>
    <row r="101" spans="1:39" ht="15" customHeight="1">
      <c r="A101" s="93"/>
      <c r="B101" t="s">
        <v>5288</v>
      </c>
      <c r="D101" t="s">
        <v>5289</v>
      </c>
    </row>
    <row r="102" spans="1:39" ht="15" customHeight="1">
      <c r="A102" s="93" t="s">
        <v>5290</v>
      </c>
      <c r="B102" t="s">
        <v>3913</v>
      </c>
      <c r="C102" t="s">
        <v>5291</v>
      </c>
      <c r="D102" t="s">
        <v>5292</v>
      </c>
      <c r="E102" t="s">
        <v>333</v>
      </c>
      <c r="F102">
        <v>12.766569</v>
      </c>
      <c r="G102">
        <v>0</v>
      </c>
      <c r="H102">
        <v>52.252617000000001</v>
      </c>
      <c r="I102">
        <v>248.57482899999999</v>
      </c>
      <c r="J102">
        <v>330.391479</v>
      </c>
      <c r="K102">
        <v>439.402985</v>
      </c>
      <c r="L102">
        <v>411.22607399999998</v>
      </c>
      <c r="M102">
        <v>354.74939000000001</v>
      </c>
      <c r="N102">
        <v>378.830444</v>
      </c>
      <c r="O102">
        <v>377.69354199999998</v>
      </c>
      <c r="P102">
        <v>381.38244600000002</v>
      </c>
      <c r="Q102">
        <v>398.93676799999997</v>
      </c>
      <c r="R102">
        <v>431.60232500000001</v>
      </c>
      <c r="S102">
        <v>435.109894</v>
      </c>
      <c r="T102">
        <v>454.00390599999997</v>
      </c>
      <c r="U102">
        <v>505.740814</v>
      </c>
      <c r="V102">
        <v>485.64434799999998</v>
      </c>
      <c r="W102">
        <v>465.71890300000001</v>
      </c>
      <c r="X102">
        <v>467.244598</v>
      </c>
      <c r="Y102">
        <v>484.81994600000002</v>
      </c>
      <c r="Z102">
        <v>504.47668499999997</v>
      </c>
      <c r="AA102">
        <v>500.82284499999997</v>
      </c>
      <c r="AB102">
        <v>499.29113799999999</v>
      </c>
      <c r="AC102">
        <v>497.291901</v>
      </c>
      <c r="AD102">
        <v>492.55853300000001</v>
      </c>
      <c r="AE102">
        <v>508.42498799999998</v>
      </c>
      <c r="AF102">
        <v>497.58764600000001</v>
      </c>
      <c r="AG102">
        <v>485.03704800000003</v>
      </c>
      <c r="AH102">
        <v>514.04174799999998</v>
      </c>
      <c r="AI102">
        <v>519.24786400000005</v>
      </c>
      <c r="AJ102">
        <v>528.54553199999998</v>
      </c>
      <c r="AK102" s="91">
        <v>0.13200000000000001</v>
      </c>
      <c r="AL102" s="25"/>
      <c r="AM102" s="26"/>
    </row>
    <row r="103" spans="1:39" ht="15" customHeight="1">
      <c r="A103" s="93" t="s">
        <v>5293</v>
      </c>
      <c r="B103" t="s">
        <v>4077</v>
      </c>
      <c r="C103" t="s">
        <v>5294</v>
      </c>
      <c r="D103" t="s">
        <v>5295</v>
      </c>
      <c r="E103" t="s">
        <v>333</v>
      </c>
      <c r="F103">
        <v>0</v>
      </c>
      <c r="G103">
        <v>0</v>
      </c>
      <c r="H103">
        <v>52.252617000000001</v>
      </c>
      <c r="I103">
        <v>215.17271400000001</v>
      </c>
      <c r="J103">
        <v>271.25543199999998</v>
      </c>
      <c r="K103">
        <v>330.52179000000001</v>
      </c>
      <c r="L103">
        <v>287.98703</v>
      </c>
      <c r="M103">
        <v>269.181152</v>
      </c>
      <c r="N103">
        <v>287.40625</v>
      </c>
      <c r="O103">
        <v>297.00683600000002</v>
      </c>
      <c r="P103">
        <v>296.81982399999998</v>
      </c>
      <c r="Q103">
        <v>304.10839800000002</v>
      </c>
      <c r="R103">
        <v>321.96484400000003</v>
      </c>
      <c r="S103">
        <v>321.381348</v>
      </c>
      <c r="T103">
        <v>331.68066399999998</v>
      </c>
      <c r="U103">
        <v>341.06982399999998</v>
      </c>
      <c r="V103">
        <v>328.57568400000002</v>
      </c>
      <c r="W103">
        <v>316.873535</v>
      </c>
      <c r="X103">
        <v>319.953125</v>
      </c>
      <c r="Y103">
        <v>334.36181599999998</v>
      </c>
      <c r="Z103">
        <v>350.70898399999999</v>
      </c>
      <c r="AA103">
        <v>351.05908199999999</v>
      </c>
      <c r="AB103">
        <v>353.11474600000003</v>
      </c>
      <c r="AC103">
        <v>354.75</v>
      </c>
      <c r="AD103">
        <v>354.50195300000001</v>
      </c>
      <c r="AE103">
        <v>368.693848</v>
      </c>
      <c r="AF103">
        <v>363.92334</v>
      </c>
      <c r="AG103">
        <v>357.78955100000002</v>
      </c>
      <c r="AH103">
        <v>381.774902</v>
      </c>
      <c r="AI103">
        <v>388.75439499999999</v>
      </c>
      <c r="AJ103">
        <v>398.66357399999998</v>
      </c>
      <c r="AK103" t="s">
        <v>549</v>
      </c>
      <c r="AL103" s="25"/>
      <c r="AM103" s="26"/>
    </row>
    <row r="104" spans="1:39" ht="15" customHeight="1">
      <c r="A104" s="93" t="s">
        <v>5296</v>
      </c>
      <c r="B104" t="s">
        <v>4080</v>
      </c>
      <c r="C104" t="s">
        <v>5297</v>
      </c>
      <c r="D104" t="s">
        <v>5298</v>
      </c>
      <c r="E104" t="s">
        <v>333</v>
      </c>
      <c r="F104">
        <v>12.766569</v>
      </c>
      <c r="G104">
        <v>0</v>
      </c>
      <c r="H104">
        <v>0</v>
      </c>
      <c r="I104">
        <v>33.402121999999999</v>
      </c>
      <c r="J104">
        <v>59.136063</v>
      </c>
      <c r="K104">
        <v>104.879364</v>
      </c>
      <c r="L104">
        <v>92.835693000000006</v>
      </c>
      <c r="M104">
        <v>85.568236999999996</v>
      </c>
      <c r="N104">
        <v>82.376464999999996</v>
      </c>
      <c r="O104">
        <v>80.686699000000004</v>
      </c>
      <c r="P104">
        <v>80.313972000000007</v>
      </c>
      <c r="Q104">
        <v>81.061317000000003</v>
      </c>
      <c r="R104">
        <v>83.608931999999996</v>
      </c>
      <c r="S104">
        <v>82.279060000000001</v>
      </c>
      <c r="T104">
        <v>82.893783999999997</v>
      </c>
      <c r="U104">
        <v>83.294044</v>
      </c>
      <c r="V104">
        <v>79.429276000000002</v>
      </c>
      <c r="W104">
        <v>75.751373000000001</v>
      </c>
      <c r="X104">
        <v>75.175995</v>
      </c>
      <c r="Y104">
        <v>77.023300000000006</v>
      </c>
      <c r="Z104">
        <v>79.270615000000006</v>
      </c>
      <c r="AA104">
        <v>78.606292999999994</v>
      </c>
      <c r="AB104">
        <v>78.231583000000001</v>
      </c>
      <c r="AC104">
        <v>78.065331</v>
      </c>
      <c r="AD104">
        <v>77.528380999999996</v>
      </c>
      <c r="AE104">
        <v>80.187072999999998</v>
      </c>
      <c r="AF104">
        <v>79.024780000000007</v>
      </c>
      <c r="AG104">
        <v>77.621887000000001</v>
      </c>
      <c r="AH104">
        <v>81.843124000000003</v>
      </c>
      <c r="AI104">
        <v>82.480041999999997</v>
      </c>
      <c r="AJ104">
        <v>83.674926999999997</v>
      </c>
      <c r="AK104" s="91">
        <v>6.5000000000000002E-2</v>
      </c>
      <c r="AL104" s="25"/>
      <c r="AM104" s="26"/>
    </row>
    <row r="105" spans="1:39" ht="15" customHeight="1">
      <c r="A105" s="38" t="s">
        <v>5299</v>
      </c>
      <c r="B105" t="s">
        <v>4083</v>
      </c>
      <c r="C105" t="s">
        <v>5300</v>
      </c>
      <c r="D105" t="s">
        <v>5301</v>
      </c>
      <c r="E105" t="s">
        <v>333</v>
      </c>
      <c r="F105">
        <v>0</v>
      </c>
      <c r="G105">
        <v>0</v>
      </c>
      <c r="H105">
        <v>0</v>
      </c>
      <c r="I105">
        <v>0</v>
      </c>
      <c r="J105">
        <v>0</v>
      </c>
      <c r="K105">
        <v>4.0018310000000001</v>
      </c>
      <c r="L105">
        <v>30.403351000000001</v>
      </c>
      <c r="M105">
        <v>0</v>
      </c>
      <c r="N105">
        <v>9.0477260000000008</v>
      </c>
      <c r="O105">
        <v>0</v>
      </c>
      <c r="P105">
        <v>4.2486610000000002</v>
      </c>
      <c r="Q105">
        <v>13.767071</v>
      </c>
      <c r="R105">
        <v>26.028538000000001</v>
      </c>
      <c r="S105">
        <v>31.449504999999998</v>
      </c>
      <c r="T105">
        <v>39.429431999999998</v>
      </c>
      <c r="U105">
        <v>81.376953</v>
      </c>
      <c r="V105">
        <v>77.639403999999999</v>
      </c>
      <c r="W105">
        <v>73.093993999999995</v>
      </c>
      <c r="X105">
        <v>72.115478999999993</v>
      </c>
      <c r="Y105">
        <v>73.434814000000003</v>
      </c>
      <c r="Z105">
        <v>74.497069999999994</v>
      </c>
      <c r="AA105">
        <v>71.157471000000001</v>
      </c>
      <c r="AB105">
        <v>67.944823999999997</v>
      </c>
      <c r="AC105">
        <v>64.476562000000001</v>
      </c>
      <c r="AD105">
        <v>60.528198000000003</v>
      </c>
      <c r="AE105">
        <v>59.544066999999998</v>
      </c>
      <c r="AF105">
        <v>54.639525999999996</v>
      </c>
      <c r="AG105">
        <v>49.625610000000002</v>
      </c>
      <c r="AH105">
        <v>50.423706000000003</v>
      </c>
      <c r="AI105">
        <v>48.013427999999998</v>
      </c>
      <c r="AJ105">
        <v>46.207031000000001</v>
      </c>
      <c r="AK105" t="s">
        <v>549</v>
      </c>
      <c r="AL105" s="25"/>
      <c r="AM105" s="26"/>
    </row>
    <row r="106" spans="1:39" ht="15" customHeight="1">
      <c r="A106" s="38" t="s">
        <v>5302</v>
      </c>
      <c r="B106" t="s">
        <v>3917</v>
      </c>
      <c r="C106" t="s">
        <v>5303</v>
      </c>
      <c r="D106" t="s">
        <v>5304</v>
      </c>
      <c r="E106" t="s">
        <v>333</v>
      </c>
      <c r="F106">
        <v>0</v>
      </c>
      <c r="G106">
        <v>0</v>
      </c>
      <c r="H106">
        <v>11.480247</v>
      </c>
      <c r="I106">
        <v>23.068840000000002</v>
      </c>
      <c r="J106">
        <v>51.716681999999999</v>
      </c>
      <c r="K106">
        <v>46.809795000000001</v>
      </c>
      <c r="L106">
        <v>46.414143000000003</v>
      </c>
      <c r="M106">
        <v>47.910172000000003</v>
      </c>
      <c r="N106">
        <v>49.151169000000003</v>
      </c>
      <c r="O106">
        <v>50.310692000000003</v>
      </c>
      <c r="P106">
        <v>52.485390000000002</v>
      </c>
      <c r="Q106">
        <v>55.767746000000002</v>
      </c>
      <c r="R106">
        <v>58.284194999999997</v>
      </c>
      <c r="S106">
        <v>58.741089000000002</v>
      </c>
      <c r="T106">
        <v>58.515366</v>
      </c>
      <c r="U106">
        <v>58.297241</v>
      </c>
      <c r="V106">
        <v>58.581817999999998</v>
      </c>
      <c r="W106">
        <v>58.656478999999997</v>
      </c>
      <c r="X106">
        <v>58.849564000000001</v>
      </c>
      <c r="Y106">
        <v>59.253310999999997</v>
      </c>
      <c r="Z106">
        <v>59.697662000000001</v>
      </c>
      <c r="AA106">
        <v>59.965499999999999</v>
      </c>
      <c r="AB106">
        <v>60.650925000000001</v>
      </c>
      <c r="AC106">
        <v>61.431274000000002</v>
      </c>
      <c r="AD106">
        <v>62.362166999999999</v>
      </c>
      <c r="AE106">
        <v>63.440261999999997</v>
      </c>
      <c r="AF106">
        <v>64.637787000000003</v>
      </c>
      <c r="AG106">
        <v>65.894576999999998</v>
      </c>
      <c r="AH106">
        <v>67.150374999999997</v>
      </c>
      <c r="AI106">
        <v>68.474670000000003</v>
      </c>
      <c r="AJ106">
        <v>70.012039000000001</v>
      </c>
      <c r="AK106" t="s">
        <v>549</v>
      </c>
      <c r="AL106" s="25"/>
      <c r="AM106" s="26"/>
    </row>
    <row r="107" spans="1:39" ht="15" customHeight="1">
      <c r="A107" s="38" t="s">
        <v>5305</v>
      </c>
      <c r="B107" t="s">
        <v>4077</v>
      </c>
      <c r="C107" t="s">
        <v>5306</v>
      </c>
      <c r="D107" t="s">
        <v>5307</v>
      </c>
      <c r="E107" t="s">
        <v>333</v>
      </c>
      <c r="F107">
        <v>0</v>
      </c>
      <c r="G107">
        <v>0</v>
      </c>
      <c r="H107">
        <v>11.480247</v>
      </c>
      <c r="I107">
        <v>18.501953</v>
      </c>
      <c r="J107">
        <v>28.589088</v>
      </c>
      <c r="K107">
        <v>28.648199000000002</v>
      </c>
      <c r="L107">
        <v>26.231873</v>
      </c>
      <c r="M107">
        <v>26.711853000000001</v>
      </c>
      <c r="N107">
        <v>27.148743</v>
      </c>
      <c r="O107">
        <v>27.586272999999998</v>
      </c>
      <c r="P107">
        <v>29.185669000000001</v>
      </c>
      <c r="Q107">
        <v>31.864899000000001</v>
      </c>
      <c r="R107">
        <v>31.920624</v>
      </c>
      <c r="S107">
        <v>32.034058000000002</v>
      </c>
      <c r="T107">
        <v>32.151305999999998</v>
      </c>
      <c r="U107">
        <v>32.279724000000002</v>
      </c>
      <c r="V107">
        <v>32.670257999999997</v>
      </c>
      <c r="W107">
        <v>32.964874000000002</v>
      </c>
      <c r="X107">
        <v>33.331511999999996</v>
      </c>
      <c r="Y107">
        <v>33.820189999999997</v>
      </c>
      <c r="Z107">
        <v>34.338622999999998</v>
      </c>
      <c r="AA107">
        <v>34.777588000000002</v>
      </c>
      <c r="AB107">
        <v>35.450133999999998</v>
      </c>
      <c r="AC107">
        <v>36.188476999999999</v>
      </c>
      <c r="AD107">
        <v>37.024292000000003</v>
      </c>
      <c r="AE107">
        <v>37.955139000000003</v>
      </c>
      <c r="AF107">
        <v>38.962952000000001</v>
      </c>
      <c r="AG107">
        <v>40.013916000000002</v>
      </c>
      <c r="AH107">
        <v>41.072693000000001</v>
      </c>
      <c r="AI107">
        <v>42.169922</v>
      </c>
      <c r="AJ107">
        <v>43.382263000000002</v>
      </c>
      <c r="AK107" t="s">
        <v>549</v>
      </c>
      <c r="AL107" s="25"/>
      <c r="AM107" s="26"/>
    </row>
    <row r="108" spans="1:39" ht="15" customHeight="1">
      <c r="A108" s="38" t="s">
        <v>5308</v>
      </c>
      <c r="B108" t="s">
        <v>4080</v>
      </c>
      <c r="C108" t="s">
        <v>5309</v>
      </c>
      <c r="D108" t="s">
        <v>5310</v>
      </c>
      <c r="E108" t="s">
        <v>333</v>
      </c>
      <c r="F108">
        <v>0</v>
      </c>
      <c r="G108">
        <v>0</v>
      </c>
      <c r="H108">
        <v>0</v>
      </c>
      <c r="I108">
        <v>4.5668870000000004</v>
      </c>
      <c r="J108">
        <v>12.589356</v>
      </c>
      <c r="K108">
        <v>9.0128219999999999</v>
      </c>
      <c r="L108">
        <v>6.2567649999999997</v>
      </c>
      <c r="M108">
        <v>6.9326930000000004</v>
      </c>
      <c r="N108">
        <v>7.5462170000000004</v>
      </c>
      <c r="O108">
        <v>8.1051570000000002</v>
      </c>
      <c r="P108">
        <v>8.5770630000000008</v>
      </c>
      <c r="Q108">
        <v>9.0623930000000001</v>
      </c>
      <c r="R108">
        <v>11.429062</v>
      </c>
      <c r="S108">
        <v>11.703583</v>
      </c>
      <c r="T108">
        <v>11.357070999999999</v>
      </c>
      <c r="U108">
        <v>11.056609999999999</v>
      </c>
      <c r="V108">
        <v>10.912781000000001</v>
      </c>
      <c r="W108">
        <v>10.758347000000001</v>
      </c>
      <c r="X108">
        <v>10.664505</v>
      </c>
      <c r="Y108">
        <v>10.645889</v>
      </c>
      <c r="Z108">
        <v>10.667847</v>
      </c>
      <c r="AA108">
        <v>10.660721000000001</v>
      </c>
      <c r="AB108">
        <v>10.758011</v>
      </c>
      <c r="AC108">
        <v>10.88031</v>
      </c>
      <c r="AD108">
        <v>11.033249</v>
      </c>
      <c r="AE108">
        <v>11.213760000000001</v>
      </c>
      <c r="AF108">
        <v>11.414612</v>
      </c>
      <c r="AG108">
        <v>11.621231</v>
      </c>
      <c r="AH108">
        <v>11.819350999999999</v>
      </c>
      <c r="AI108">
        <v>12.029266</v>
      </c>
      <c r="AJ108">
        <v>12.284682999999999</v>
      </c>
      <c r="AK108" t="s">
        <v>549</v>
      </c>
      <c r="AL108" s="25"/>
      <c r="AM108" s="26"/>
    </row>
    <row r="109" spans="1:39" ht="15" customHeight="1">
      <c r="A109" s="38" t="s">
        <v>5311</v>
      </c>
      <c r="B109" t="s">
        <v>4083</v>
      </c>
      <c r="C109" t="s">
        <v>5312</v>
      </c>
      <c r="D109" t="s">
        <v>5313</v>
      </c>
      <c r="E109" t="s">
        <v>333</v>
      </c>
      <c r="F109">
        <v>0</v>
      </c>
      <c r="G109">
        <v>0</v>
      </c>
      <c r="H109">
        <v>0</v>
      </c>
      <c r="I109">
        <v>0</v>
      </c>
      <c r="J109">
        <v>10.538239000000001</v>
      </c>
      <c r="K109">
        <v>9.1487730000000003</v>
      </c>
      <c r="L109">
        <v>13.925507</v>
      </c>
      <c r="M109">
        <v>14.265625</v>
      </c>
      <c r="N109">
        <v>14.456206999999999</v>
      </c>
      <c r="O109">
        <v>14.619263</v>
      </c>
      <c r="P109">
        <v>14.722656000000001</v>
      </c>
      <c r="Q109">
        <v>14.840453999999999</v>
      </c>
      <c r="R109">
        <v>14.934509</v>
      </c>
      <c r="S109">
        <v>15.003448000000001</v>
      </c>
      <c r="T109">
        <v>15.006989000000001</v>
      </c>
      <c r="U109">
        <v>14.960907000000001</v>
      </c>
      <c r="V109">
        <v>14.998779000000001</v>
      </c>
      <c r="W109">
        <v>14.933258</v>
      </c>
      <c r="X109">
        <v>14.853546</v>
      </c>
      <c r="Y109">
        <v>14.787231</v>
      </c>
      <c r="Z109">
        <v>14.691193</v>
      </c>
      <c r="AA109">
        <v>14.527191</v>
      </c>
      <c r="AB109">
        <v>14.442780000000001</v>
      </c>
      <c r="AC109">
        <v>14.362488000000001</v>
      </c>
      <c r="AD109">
        <v>14.304626000000001</v>
      </c>
      <c r="AE109">
        <v>14.271362</v>
      </c>
      <c r="AF109">
        <v>14.260223</v>
      </c>
      <c r="AG109">
        <v>14.25943</v>
      </c>
      <c r="AH109">
        <v>14.258331</v>
      </c>
      <c r="AI109">
        <v>14.275482</v>
      </c>
      <c r="AJ109">
        <v>14.345093</v>
      </c>
      <c r="AK109" t="s">
        <v>549</v>
      </c>
      <c r="AL109" s="25"/>
      <c r="AM109" s="26"/>
    </row>
    <row r="110" spans="1:39" ht="15" customHeight="1">
      <c r="A110" s="38" t="s">
        <v>5314</v>
      </c>
      <c r="B110" t="s">
        <v>4843</v>
      </c>
      <c r="C110" t="s">
        <v>5315</v>
      </c>
      <c r="D110" t="s">
        <v>5316</v>
      </c>
      <c r="E110" t="s">
        <v>333</v>
      </c>
      <c r="F110">
        <v>0</v>
      </c>
      <c r="G110">
        <v>0</v>
      </c>
      <c r="H110">
        <v>0</v>
      </c>
      <c r="I110">
        <v>14.142521</v>
      </c>
      <c r="J110">
        <v>35.199738000000004</v>
      </c>
      <c r="K110">
        <v>33.541885000000001</v>
      </c>
      <c r="L110">
        <v>29.704160999999999</v>
      </c>
      <c r="M110">
        <v>37.478279000000001</v>
      </c>
      <c r="N110">
        <v>40.383105999999998</v>
      </c>
      <c r="O110">
        <v>43.874802000000003</v>
      </c>
      <c r="P110">
        <v>47.267197000000003</v>
      </c>
      <c r="Q110">
        <v>49.578643999999997</v>
      </c>
      <c r="R110">
        <v>52.026057999999999</v>
      </c>
      <c r="S110">
        <v>56.148299999999999</v>
      </c>
      <c r="T110">
        <v>61.598576000000001</v>
      </c>
      <c r="U110">
        <v>62.922504000000004</v>
      </c>
      <c r="V110">
        <v>63.972118000000002</v>
      </c>
      <c r="W110">
        <v>65.340553</v>
      </c>
      <c r="X110">
        <v>66.743408000000002</v>
      </c>
      <c r="Y110">
        <v>68.186027999999993</v>
      </c>
      <c r="Z110">
        <v>69.637908999999993</v>
      </c>
      <c r="AA110">
        <v>70.906447999999997</v>
      </c>
      <c r="AB110">
        <v>72.419769000000002</v>
      </c>
      <c r="AC110">
        <v>73.997642999999997</v>
      </c>
      <c r="AD110">
        <v>75.639694000000006</v>
      </c>
      <c r="AE110">
        <v>77.356673999999998</v>
      </c>
      <c r="AF110">
        <v>78.551102</v>
      </c>
      <c r="AG110">
        <v>80.447158999999999</v>
      </c>
      <c r="AH110">
        <v>82.517264999999995</v>
      </c>
      <c r="AI110">
        <v>84.766593999999998</v>
      </c>
      <c r="AJ110">
        <v>87.225166000000002</v>
      </c>
      <c r="AK110" t="s">
        <v>549</v>
      </c>
      <c r="AL110" s="25"/>
      <c r="AM110" s="26"/>
    </row>
    <row r="111" spans="1:39" ht="15" customHeight="1">
      <c r="A111" s="38" t="s">
        <v>5317</v>
      </c>
      <c r="B111" t="s">
        <v>4077</v>
      </c>
      <c r="C111" t="s">
        <v>5318</v>
      </c>
      <c r="D111" t="s">
        <v>5319</v>
      </c>
      <c r="E111" t="s">
        <v>333</v>
      </c>
      <c r="F111">
        <v>0</v>
      </c>
      <c r="G111">
        <v>0</v>
      </c>
      <c r="H111">
        <v>0</v>
      </c>
      <c r="I111">
        <v>13.620169000000001</v>
      </c>
      <c r="J111">
        <v>28.143758999999999</v>
      </c>
      <c r="K111">
        <v>27.264645000000002</v>
      </c>
      <c r="L111">
        <v>25.290241000000002</v>
      </c>
      <c r="M111">
        <v>27.489864000000001</v>
      </c>
      <c r="N111">
        <v>29.755880000000001</v>
      </c>
      <c r="O111">
        <v>32.031395000000003</v>
      </c>
      <c r="P111">
        <v>34.265774</v>
      </c>
      <c r="Q111">
        <v>36.307617</v>
      </c>
      <c r="R111">
        <v>38.427318999999997</v>
      </c>
      <c r="S111">
        <v>42.206665000000001</v>
      </c>
      <c r="T111">
        <v>47.322814999999999</v>
      </c>
      <c r="U111">
        <v>48.313538000000001</v>
      </c>
      <c r="V111">
        <v>49.131348000000003</v>
      </c>
      <c r="W111">
        <v>50.185547</v>
      </c>
      <c r="X111">
        <v>51.317261000000002</v>
      </c>
      <c r="Y111">
        <v>52.507080000000002</v>
      </c>
      <c r="Z111">
        <v>53.729553000000003</v>
      </c>
      <c r="AA111">
        <v>54.841431</v>
      </c>
      <c r="AB111">
        <v>56.153686999999998</v>
      </c>
      <c r="AC111">
        <v>57.533996999999999</v>
      </c>
      <c r="AD111">
        <v>58.981628000000001</v>
      </c>
      <c r="AE111">
        <v>60.504883</v>
      </c>
      <c r="AF111">
        <v>61.633727999999998</v>
      </c>
      <c r="AG111">
        <v>63.298462000000001</v>
      </c>
      <c r="AH111">
        <v>65.119140999999999</v>
      </c>
      <c r="AI111">
        <v>67.116271999999995</v>
      </c>
      <c r="AJ111">
        <v>69.284851000000003</v>
      </c>
      <c r="AK111" t="s">
        <v>549</v>
      </c>
      <c r="AL111" s="25"/>
      <c r="AM111" s="26"/>
    </row>
    <row r="112" spans="1:39" ht="15" customHeight="1">
      <c r="A112" s="38" t="s">
        <v>5320</v>
      </c>
      <c r="B112" t="s">
        <v>4080</v>
      </c>
      <c r="C112" t="s">
        <v>5321</v>
      </c>
      <c r="D112" t="s">
        <v>5322</v>
      </c>
      <c r="E112" t="s">
        <v>333</v>
      </c>
      <c r="F112">
        <v>0</v>
      </c>
      <c r="G112">
        <v>0</v>
      </c>
      <c r="H112">
        <v>0</v>
      </c>
      <c r="I112">
        <v>0.52235200000000004</v>
      </c>
      <c r="J112">
        <v>2.8203900000000002</v>
      </c>
      <c r="K112">
        <v>2.3949699999999998</v>
      </c>
      <c r="L112">
        <v>1.310349</v>
      </c>
      <c r="M112">
        <v>1.610806</v>
      </c>
      <c r="N112">
        <v>1.8231029999999999</v>
      </c>
      <c r="O112">
        <v>2.7190470000000002</v>
      </c>
      <c r="P112">
        <v>3.587437</v>
      </c>
      <c r="Q112">
        <v>3.6457980000000001</v>
      </c>
      <c r="R112">
        <v>3.7253270000000001</v>
      </c>
      <c r="S112">
        <v>3.819534</v>
      </c>
      <c r="T112">
        <v>3.9216350000000002</v>
      </c>
      <c r="U112">
        <v>4.0356940000000003</v>
      </c>
      <c r="V112">
        <v>4.1299549999999998</v>
      </c>
      <c r="W112">
        <v>4.2675090000000004</v>
      </c>
      <c r="X112">
        <v>4.3737069999999996</v>
      </c>
      <c r="Y112">
        <v>4.47567</v>
      </c>
      <c r="Z112">
        <v>4.5751340000000003</v>
      </c>
      <c r="AA112">
        <v>4.6588440000000002</v>
      </c>
      <c r="AB112">
        <v>4.7519869999999997</v>
      </c>
      <c r="AC112">
        <v>4.844322</v>
      </c>
      <c r="AD112">
        <v>4.9343110000000001</v>
      </c>
      <c r="AE112">
        <v>5.0227830000000004</v>
      </c>
      <c r="AF112">
        <v>5.0932909999999998</v>
      </c>
      <c r="AG112">
        <v>5.2154410000000002</v>
      </c>
      <c r="AH112">
        <v>5.3321459999999998</v>
      </c>
      <c r="AI112">
        <v>5.4255789999999999</v>
      </c>
      <c r="AJ112">
        <v>5.5310600000000001</v>
      </c>
      <c r="AK112" t="s">
        <v>549</v>
      </c>
      <c r="AL112" s="25"/>
      <c r="AM112" s="26"/>
    </row>
    <row r="113" spans="1:39" ht="15" customHeight="1">
      <c r="A113" s="38" t="s">
        <v>5323</v>
      </c>
      <c r="B113" t="s">
        <v>4083</v>
      </c>
      <c r="C113" t="s">
        <v>5324</v>
      </c>
      <c r="D113" t="s">
        <v>5325</v>
      </c>
      <c r="E113" t="s">
        <v>333</v>
      </c>
      <c r="F113">
        <v>0</v>
      </c>
      <c r="G113">
        <v>0</v>
      </c>
      <c r="H113">
        <v>0</v>
      </c>
      <c r="I113">
        <v>0</v>
      </c>
      <c r="J113">
        <v>4.235589</v>
      </c>
      <c r="K113">
        <v>3.8822730000000001</v>
      </c>
      <c r="L113">
        <v>3.1035710000000001</v>
      </c>
      <c r="M113">
        <v>8.3776089999999996</v>
      </c>
      <c r="N113">
        <v>8.8041230000000006</v>
      </c>
      <c r="O113">
        <v>9.1243590000000001</v>
      </c>
      <c r="P113">
        <v>9.4139859999999995</v>
      </c>
      <c r="Q113">
        <v>9.6252289999999991</v>
      </c>
      <c r="R113">
        <v>9.8734129999999993</v>
      </c>
      <c r="S113">
        <v>10.122101000000001</v>
      </c>
      <c r="T113">
        <v>10.354126000000001</v>
      </c>
      <c r="U113">
        <v>10.573273</v>
      </c>
      <c r="V113">
        <v>10.710815</v>
      </c>
      <c r="W113">
        <v>10.887497</v>
      </c>
      <c r="X113">
        <v>11.052443999999999</v>
      </c>
      <c r="Y113">
        <v>11.203277999999999</v>
      </c>
      <c r="Z113">
        <v>11.333221</v>
      </c>
      <c r="AA113">
        <v>11.406174</v>
      </c>
      <c r="AB113">
        <v>11.514099</v>
      </c>
      <c r="AC113">
        <v>11.619324000000001</v>
      </c>
      <c r="AD113">
        <v>11.723755000000001</v>
      </c>
      <c r="AE113">
        <v>11.82901</v>
      </c>
      <c r="AF113">
        <v>11.824081</v>
      </c>
      <c r="AG113">
        <v>11.933258</v>
      </c>
      <c r="AH113">
        <v>12.065979</v>
      </c>
      <c r="AI113">
        <v>12.224747000000001</v>
      </c>
      <c r="AJ113">
        <v>12.409255999999999</v>
      </c>
      <c r="AK113" t="s">
        <v>549</v>
      </c>
      <c r="AL113" s="25"/>
      <c r="AM113" s="26"/>
    </row>
    <row r="114" spans="1:39" ht="15" customHeight="1">
      <c r="A114" s="38" t="s">
        <v>5326</v>
      </c>
      <c r="B114" t="s">
        <v>4846</v>
      </c>
      <c r="C114" t="s">
        <v>5327</v>
      </c>
      <c r="D114" t="s">
        <v>5328</v>
      </c>
      <c r="E114" t="s">
        <v>333</v>
      </c>
      <c r="F114">
        <v>0</v>
      </c>
      <c r="G114">
        <v>0</v>
      </c>
      <c r="H114">
        <v>10.182271999999999</v>
      </c>
      <c r="I114">
        <v>57.270690999999999</v>
      </c>
      <c r="J114">
        <v>81.159981000000002</v>
      </c>
      <c r="K114">
        <v>98.257583999999994</v>
      </c>
      <c r="L114">
        <v>100.03626300000001</v>
      </c>
      <c r="M114">
        <v>104.82756000000001</v>
      </c>
      <c r="N114">
        <v>110.299644</v>
      </c>
      <c r="O114">
        <v>115.75361599999999</v>
      </c>
      <c r="P114">
        <v>131.66464199999999</v>
      </c>
      <c r="Q114">
        <v>141.397156</v>
      </c>
      <c r="R114">
        <v>146.480377</v>
      </c>
      <c r="S114">
        <v>152.208405</v>
      </c>
      <c r="T114">
        <v>160.203079</v>
      </c>
      <c r="U114">
        <v>167.47348</v>
      </c>
      <c r="V114">
        <v>172.92083700000001</v>
      </c>
      <c r="W114">
        <v>179.53950499999999</v>
      </c>
      <c r="X114">
        <v>186.53692599999999</v>
      </c>
      <c r="Y114">
        <v>193.92617799999999</v>
      </c>
      <c r="Z114">
        <v>201.58873</v>
      </c>
      <c r="AA114">
        <v>207.76672400000001</v>
      </c>
      <c r="AB114">
        <v>216.23320000000001</v>
      </c>
      <c r="AC114">
        <v>225.18975800000001</v>
      </c>
      <c r="AD114">
        <v>234.70748900000001</v>
      </c>
      <c r="AE114">
        <v>244.80856299999999</v>
      </c>
      <c r="AF114">
        <v>253.17962600000001</v>
      </c>
      <c r="AG114">
        <v>264.350189</v>
      </c>
      <c r="AH114">
        <v>276.35324100000003</v>
      </c>
      <c r="AI114">
        <v>289.08889799999997</v>
      </c>
      <c r="AJ114">
        <v>302.68808000000001</v>
      </c>
      <c r="AK114" t="s">
        <v>549</v>
      </c>
      <c r="AL114" s="25"/>
      <c r="AM114" s="26"/>
    </row>
    <row r="115" spans="1:39" ht="15" customHeight="1">
      <c r="A115" s="38" t="s">
        <v>5329</v>
      </c>
      <c r="B115" t="s">
        <v>4077</v>
      </c>
      <c r="C115" t="s">
        <v>5330</v>
      </c>
      <c r="D115" t="s">
        <v>5331</v>
      </c>
      <c r="E115" t="s">
        <v>333</v>
      </c>
      <c r="F115">
        <v>0</v>
      </c>
      <c r="G115">
        <v>0</v>
      </c>
      <c r="H115">
        <v>10.182271999999999</v>
      </c>
      <c r="I115">
        <v>57.270690999999999</v>
      </c>
      <c r="J115">
        <v>69.764647999999994</v>
      </c>
      <c r="K115">
        <v>82.531188999999998</v>
      </c>
      <c r="L115">
        <v>84.126464999999996</v>
      </c>
      <c r="M115">
        <v>87.399047999999993</v>
      </c>
      <c r="N115">
        <v>91.158019999999993</v>
      </c>
      <c r="O115">
        <v>94.925842000000003</v>
      </c>
      <c r="P115">
        <v>101.52417</v>
      </c>
      <c r="Q115">
        <v>110.146973</v>
      </c>
      <c r="R115">
        <v>114.04516599999999</v>
      </c>
      <c r="S115">
        <v>118.548706</v>
      </c>
      <c r="T115">
        <v>123.47399900000001</v>
      </c>
      <c r="U115">
        <v>128.825684</v>
      </c>
      <c r="V115">
        <v>133.90112300000001</v>
      </c>
      <c r="W115">
        <v>139.90564000000001</v>
      </c>
      <c r="X115">
        <v>146.26061999999999</v>
      </c>
      <c r="Y115">
        <v>152.98608400000001</v>
      </c>
      <c r="Z115">
        <v>159.99572800000001</v>
      </c>
      <c r="AA115">
        <v>165.93408199999999</v>
      </c>
      <c r="AB115">
        <v>173.74707000000001</v>
      </c>
      <c r="AC115">
        <v>182.05542</v>
      </c>
      <c r="AD115">
        <v>190.91357400000001</v>
      </c>
      <c r="AE115">
        <v>200.34106399999999</v>
      </c>
      <c r="AF115">
        <v>208.47949199999999</v>
      </c>
      <c r="AG115">
        <v>218.93579099999999</v>
      </c>
      <c r="AH115">
        <v>230.07299800000001</v>
      </c>
      <c r="AI115">
        <v>241.89917</v>
      </c>
      <c r="AJ115">
        <v>254.472656</v>
      </c>
      <c r="AK115" t="s">
        <v>549</v>
      </c>
      <c r="AL115" s="25"/>
      <c r="AM115" s="26"/>
    </row>
    <row r="116" spans="1:39" ht="15" customHeight="1">
      <c r="A116" s="38" t="s">
        <v>5332</v>
      </c>
      <c r="B116" t="s">
        <v>4080</v>
      </c>
      <c r="C116" t="s">
        <v>5333</v>
      </c>
      <c r="D116" t="s">
        <v>5334</v>
      </c>
      <c r="E116" t="s">
        <v>333</v>
      </c>
      <c r="F116">
        <v>0</v>
      </c>
      <c r="G116">
        <v>0</v>
      </c>
      <c r="H116">
        <v>0</v>
      </c>
      <c r="I116">
        <v>0</v>
      </c>
      <c r="J116">
        <v>9.0823470000000004</v>
      </c>
      <c r="K116">
        <v>7.1950250000000002</v>
      </c>
      <c r="L116">
        <v>6.748399</v>
      </c>
      <c r="M116">
        <v>7.501112</v>
      </c>
      <c r="N116">
        <v>8.3266679999999997</v>
      </c>
      <c r="O116">
        <v>9.1772069999999992</v>
      </c>
      <c r="P116">
        <v>10.028620999999999</v>
      </c>
      <c r="Q116">
        <v>10.879355</v>
      </c>
      <c r="R116">
        <v>11.784369</v>
      </c>
      <c r="S116">
        <v>12.687624</v>
      </c>
      <c r="T116">
        <v>15.442612</v>
      </c>
      <c r="U116">
        <v>17.042968999999999</v>
      </c>
      <c r="V116">
        <v>17.238524999999999</v>
      </c>
      <c r="W116">
        <v>17.557693</v>
      </c>
      <c r="X116">
        <v>17.912506</v>
      </c>
      <c r="Y116">
        <v>18.293151999999999</v>
      </c>
      <c r="Z116">
        <v>18.687087999999999</v>
      </c>
      <c r="AA116">
        <v>18.938231999999999</v>
      </c>
      <c r="AB116">
        <v>19.326218000000001</v>
      </c>
      <c r="AC116">
        <v>19.707977</v>
      </c>
      <c r="AD116">
        <v>20.084076</v>
      </c>
      <c r="AE116">
        <v>20.455963000000001</v>
      </c>
      <c r="AF116">
        <v>20.661102</v>
      </c>
      <c r="AG116">
        <v>21.044896999999999</v>
      </c>
      <c r="AH116">
        <v>21.542114000000002</v>
      </c>
      <c r="AI116">
        <v>22.046021</v>
      </c>
      <c r="AJ116">
        <v>22.618652000000001</v>
      </c>
      <c r="AK116" t="s">
        <v>549</v>
      </c>
      <c r="AL116" s="25"/>
      <c r="AM116" s="26"/>
    </row>
    <row r="117" spans="1:39" ht="15" customHeight="1">
      <c r="A117" s="38" t="s">
        <v>5335</v>
      </c>
      <c r="B117" t="s">
        <v>4083</v>
      </c>
      <c r="C117" t="s">
        <v>5336</v>
      </c>
      <c r="D117" t="s">
        <v>5337</v>
      </c>
      <c r="E117" t="s">
        <v>333</v>
      </c>
      <c r="F117">
        <v>0</v>
      </c>
      <c r="G117">
        <v>0</v>
      </c>
      <c r="H117">
        <v>0</v>
      </c>
      <c r="I117">
        <v>0</v>
      </c>
      <c r="J117">
        <v>2.3129870000000001</v>
      </c>
      <c r="K117">
        <v>8.5313759999999998</v>
      </c>
      <c r="L117">
        <v>9.1613980000000002</v>
      </c>
      <c r="M117">
        <v>9.9273969999999991</v>
      </c>
      <c r="N117">
        <v>10.814959</v>
      </c>
      <c r="O117">
        <v>11.650568</v>
      </c>
      <c r="P117">
        <v>20.111847000000001</v>
      </c>
      <c r="Q117">
        <v>20.370819000000001</v>
      </c>
      <c r="R117">
        <v>20.650848</v>
      </c>
      <c r="S117">
        <v>20.972076000000001</v>
      </c>
      <c r="T117">
        <v>21.286469</v>
      </c>
      <c r="U117">
        <v>21.604828000000001</v>
      </c>
      <c r="V117">
        <v>21.781189000000001</v>
      </c>
      <c r="W117">
        <v>22.076172</v>
      </c>
      <c r="X117">
        <v>22.363800000000001</v>
      </c>
      <c r="Y117">
        <v>22.646941999999999</v>
      </c>
      <c r="Z117">
        <v>22.905913999999999</v>
      </c>
      <c r="AA117">
        <v>22.894409</v>
      </c>
      <c r="AB117">
        <v>23.159911999999998</v>
      </c>
      <c r="AC117">
        <v>23.426361</v>
      </c>
      <c r="AD117">
        <v>23.709838999999999</v>
      </c>
      <c r="AE117">
        <v>24.011536</v>
      </c>
      <c r="AF117">
        <v>24.039031999999999</v>
      </c>
      <c r="AG117">
        <v>24.369506999999999</v>
      </c>
      <c r="AH117">
        <v>24.738129000000001</v>
      </c>
      <c r="AI117">
        <v>25.143706999999999</v>
      </c>
      <c r="AJ117">
        <v>25.596771</v>
      </c>
      <c r="AK117" t="s">
        <v>549</v>
      </c>
      <c r="AL117" s="25"/>
      <c r="AM117" s="26"/>
    </row>
    <row r="118" spans="1:39" ht="15" customHeight="1">
      <c r="A118" s="38" t="s">
        <v>5338</v>
      </c>
      <c r="B118" t="s">
        <v>4849</v>
      </c>
      <c r="C118" t="s">
        <v>5339</v>
      </c>
      <c r="D118" t="s">
        <v>5340</v>
      </c>
      <c r="E118" t="s">
        <v>333</v>
      </c>
      <c r="F118">
        <v>0</v>
      </c>
      <c r="G118">
        <v>0</v>
      </c>
      <c r="H118">
        <v>21.015381000000001</v>
      </c>
      <c r="I118">
        <v>176.45379600000001</v>
      </c>
      <c r="J118">
        <v>336.908905</v>
      </c>
      <c r="K118">
        <v>362.75518799999998</v>
      </c>
      <c r="L118">
        <v>348.24041699999998</v>
      </c>
      <c r="M118">
        <v>363.87698399999999</v>
      </c>
      <c r="N118">
        <v>397.19271900000001</v>
      </c>
      <c r="O118">
        <v>419.03320300000001</v>
      </c>
      <c r="P118">
        <v>457.17083700000001</v>
      </c>
      <c r="Q118">
        <v>474.19845600000002</v>
      </c>
      <c r="R118">
        <v>507.73245200000002</v>
      </c>
      <c r="S118">
        <v>524.36285399999997</v>
      </c>
      <c r="T118">
        <v>538.53051800000003</v>
      </c>
      <c r="U118">
        <v>566.07690400000001</v>
      </c>
      <c r="V118">
        <v>583.73956299999998</v>
      </c>
      <c r="W118">
        <v>592.87042199999996</v>
      </c>
      <c r="X118">
        <v>602.50286900000003</v>
      </c>
      <c r="Y118">
        <v>613.011169</v>
      </c>
      <c r="Z118">
        <v>624.35943599999996</v>
      </c>
      <c r="AA118">
        <v>636.15319799999997</v>
      </c>
      <c r="AB118">
        <v>648.44500700000003</v>
      </c>
      <c r="AC118">
        <v>661.25793499999997</v>
      </c>
      <c r="AD118">
        <v>674.58917199999996</v>
      </c>
      <c r="AE118">
        <v>689.506531</v>
      </c>
      <c r="AF118">
        <v>705.59545900000001</v>
      </c>
      <c r="AG118">
        <v>724.67871100000002</v>
      </c>
      <c r="AH118">
        <v>754.42401099999995</v>
      </c>
      <c r="AI118">
        <v>775.99926800000003</v>
      </c>
      <c r="AJ118">
        <v>799.02233899999999</v>
      </c>
      <c r="AK118" t="s">
        <v>549</v>
      </c>
      <c r="AL118" s="25"/>
      <c r="AM118" s="26"/>
    </row>
    <row r="119" spans="1:39" ht="15" customHeight="1">
      <c r="A119" s="38" t="s">
        <v>5341</v>
      </c>
      <c r="B119" t="s">
        <v>4077</v>
      </c>
      <c r="C119" t="s">
        <v>5342</v>
      </c>
      <c r="D119" t="s">
        <v>5343</v>
      </c>
      <c r="E119" t="s">
        <v>333</v>
      </c>
      <c r="F119">
        <v>0</v>
      </c>
      <c r="G119">
        <v>0</v>
      </c>
      <c r="H119">
        <v>21.015381000000001</v>
      </c>
      <c r="I119">
        <v>165.89233400000001</v>
      </c>
      <c r="J119">
        <v>255.370926</v>
      </c>
      <c r="K119">
        <v>299.53949</v>
      </c>
      <c r="L119">
        <v>288.30139200000002</v>
      </c>
      <c r="M119">
        <v>301.90521200000001</v>
      </c>
      <c r="N119">
        <v>316.31698599999999</v>
      </c>
      <c r="O119">
        <v>329.143463</v>
      </c>
      <c r="P119">
        <v>343.61328099999997</v>
      </c>
      <c r="Q119">
        <v>353.96142600000002</v>
      </c>
      <c r="R119">
        <v>382.07421900000003</v>
      </c>
      <c r="S119">
        <v>393.33789100000001</v>
      </c>
      <c r="T119">
        <v>402.27050800000001</v>
      </c>
      <c r="U119">
        <v>411.02392600000002</v>
      </c>
      <c r="V119">
        <v>420.01464800000002</v>
      </c>
      <c r="W119">
        <v>429.851562</v>
      </c>
      <c r="X119">
        <v>439.99414100000001</v>
      </c>
      <c r="Y119">
        <v>450.70507800000001</v>
      </c>
      <c r="Z119">
        <v>461.97705100000002</v>
      </c>
      <c r="AA119">
        <v>473.60693400000002</v>
      </c>
      <c r="AB119">
        <v>485.65087899999997</v>
      </c>
      <c r="AC119">
        <v>498.16943400000002</v>
      </c>
      <c r="AD119">
        <v>511.16699199999999</v>
      </c>
      <c r="AE119">
        <v>525.45459000000005</v>
      </c>
      <c r="AF119">
        <v>540.70849599999997</v>
      </c>
      <c r="AG119">
        <v>557.11914100000001</v>
      </c>
      <c r="AH119">
        <v>575.50976600000001</v>
      </c>
      <c r="AI119">
        <v>595.63378899999998</v>
      </c>
      <c r="AJ119">
        <v>616.88476600000001</v>
      </c>
      <c r="AK119" t="s">
        <v>549</v>
      </c>
      <c r="AL119" s="25"/>
      <c r="AM119" s="26"/>
    </row>
    <row r="120" spans="1:39" ht="15" customHeight="1">
      <c r="A120" s="38" t="s">
        <v>5344</v>
      </c>
      <c r="B120" t="s">
        <v>4080</v>
      </c>
      <c r="C120" t="s">
        <v>5345</v>
      </c>
      <c r="D120" t="s">
        <v>5346</v>
      </c>
      <c r="E120" t="s">
        <v>333</v>
      </c>
      <c r="F120">
        <v>0</v>
      </c>
      <c r="G120">
        <v>0</v>
      </c>
      <c r="H120">
        <v>0</v>
      </c>
      <c r="I120">
        <v>10.56147</v>
      </c>
      <c r="J120">
        <v>71.424614000000005</v>
      </c>
      <c r="K120">
        <v>56.133785000000003</v>
      </c>
      <c r="L120">
        <v>44.473457000000003</v>
      </c>
      <c r="M120">
        <v>50.038845000000002</v>
      </c>
      <c r="N120">
        <v>56.015644000000002</v>
      </c>
      <c r="O120">
        <v>61.799225</v>
      </c>
      <c r="P120">
        <v>67.381912</v>
      </c>
      <c r="Q120">
        <v>72.912993999999998</v>
      </c>
      <c r="R120">
        <v>77.841217</v>
      </c>
      <c r="S120">
        <v>82.548034999999999</v>
      </c>
      <c r="T120">
        <v>87.009583000000006</v>
      </c>
      <c r="U120">
        <v>105.250732</v>
      </c>
      <c r="V120">
        <v>113.520996</v>
      </c>
      <c r="W120">
        <v>112.463013</v>
      </c>
      <c r="X120">
        <v>111.752319</v>
      </c>
      <c r="Y120">
        <v>111.457886</v>
      </c>
      <c r="Z120">
        <v>111.556274</v>
      </c>
      <c r="AA120">
        <v>111.874146</v>
      </c>
      <c r="AB120">
        <v>112.393066</v>
      </c>
      <c r="AC120">
        <v>113.06860399999999</v>
      </c>
      <c r="AD120">
        <v>113.86193799999999</v>
      </c>
      <c r="AE120">
        <v>114.909424</v>
      </c>
      <c r="AF120">
        <v>116.151611</v>
      </c>
      <c r="AG120">
        <v>117.646637</v>
      </c>
      <c r="AH120">
        <v>120.12329099999999</v>
      </c>
      <c r="AI120">
        <v>122.516113</v>
      </c>
      <c r="AJ120">
        <v>125.198853</v>
      </c>
      <c r="AK120" t="s">
        <v>549</v>
      </c>
      <c r="AL120" s="25"/>
      <c r="AM120" s="26"/>
    </row>
    <row r="121" spans="1:39" ht="15" customHeight="1">
      <c r="A121" s="38" t="s">
        <v>5347</v>
      </c>
      <c r="B121" t="s">
        <v>4083</v>
      </c>
      <c r="C121" t="s">
        <v>5348</v>
      </c>
      <c r="D121" t="s">
        <v>5349</v>
      </c>
      <c r="E121" t="s">
        <v>333</v>
      </c>
      <c r="F121">
        <v>0</v>
      </c>
      <c r="G121">
        <v>0</v>
      </c>
      <c r="H121">
        <v>0</v>
      </c>
      <c r="I121">
        <v>0</v>
      </c>
      <c r="J121">
        <v>10.113369</v>
      </c>
      <c r="K121">
        <v>7.0819000000000001</v>
      </c>
      <c r="L121">
        <v>15.465588</v>
      </c>
      <c r="M121">
        <v>11.932912999999999</v>
      </c>
      <c r="N121">
        <v>24.860078999999999</v>
      </c>
      <c r="O121">
        <v>28.090516999999998</v>
      </c>
      <c r="P121">
        <v>46.175659000000003</v>
      </c>
      <c r="Q121">
        <v>47.324036</v>
      </c>
      <c r="R121">
        <v>47.817017</v>
      </c>
      <c r="S121">
        <v>48.476928999999998</v>
      </c>
      <c r="T121">
        <v>49.250427000000002</v>
      </c>
      <c r="U121">
        <v>49.802245999999997</v>
      </c>
      <c r="V121">
        <v>50.203918000000002</v>
      </c>
      <c r="W121">
        <v>50.555847</v>
      </c>
      <c r="X121">
        <v>50.756408999999998</v>
      </c>
      <c r="Y121">
        <v>50.848205999999998</v>
      </c>
      <c r="Z121">
        <v>50.826110999999997</v>
      </c>
      <c r="AA121">
        <v>50.672119000000002</v>
      </c>
      <c r="AB121">
        <v>50.401062000000003</v>
      </c>
      <c r="AC121">
        <v>50.019897</v>
      </c>
      <c r="AD121">
        <v>49.560242000000002</v>
      </c>
      <c r="AE121">
        <v>49.142516999999998</v>
      </c>
      <c r="AF121">
        <v>48.735351999999999</v>
      </c>
      <c r="AG121">
        <v>49.912964000000002</v>
      </c>
      <c r="AH121">
        <v>58.790954999999997</v>
      </c>
      <c r="AI121">
        <v>57.849364999999999</v>
      </c>
      <c r="AJ121">
        <v>56.938721000000001</v>
      </c>
      <c r="AK121" t="s">
        <v>549</v>
      </c>
      <c r="AL121" s="25"/>
      <c r="AM121" s="26"/>
    </row>
    <row r="122" spans="1:39" ht="15" customHeight="1">
      <c r="A122" s="38" t="s">
        <v>5350</v>
      </c>
      <c r="B122" t="s">
        <v>3953</v>
      </c>
      <c r="C122" t="s">
        <v>5351</v>
      </c>
      <c r="D122" t="s">
        <v>5352</v>
      </c>
      <c r="E122" t="s">
        <v>333</v>
      </c>
      <c r="F122">
        <v>0</v>
      </c>
      <c r="G122">
        <v>0</v>
      </c>
      <c r="H122">
        <v>0</v>
      </c>
      <c r="I122">
        <v>24.603656999999998</v>
      </c>
      <c r="J122">
        <v>84.911941999999996</v>
      </c>
      <c r="K122">
        <v>98.060753000000005</v>
      </c>
      <c r="L122">
        <v>97.069534000000004</v>
      </c>
      <c r="M122">
        <v>100.415665</v>
      </c>
      <c r="N122">
        <v>103.778526</v>
      </c>
      <c r="O122">
        <v>107.26496899999999</v>
      </c>
      <c r="P122">
        <v>110.90969800000001</v>
      </c>
      <c r="Q122">
        <v>114.359612</v>
      </c>
      <c r="R122">
        <v>120.533958</v>
      </c>
      <c r="S122">
        <v>131.50088500000001</v>
      </c>
      <c r="T122">
        <v>135.25135800000001</v>
      </c>
      <c r="U122">
        <v>140.10221899999999</v>
      </c>
      <c r="V122">
        <v>144.044342</v>
      </c>
      <c r="W122">
        <v>149.48744199999999</v>
      </c>
      <c r="X122">
        <v>157.28161600000001</v>
      </c>
      <c r="Y122">
        <v>162.49896200000001</v>
      </c>
      <c r="Z122">
        <v>168.18661499999999</v>
      </c>
      <c r="AA122">
        <v>173.97061199999999</v>
      </c>
      <c r="AB122">
        <v>180.89489699999999</v>
      </c>
      <c r="AC122">
        <v>188.663849</v>
      </c>
      <c r="AD122">
        <v>197.15100100000001</v>
      </c>
      <c r="AE122">
        <v>206.30920399999999</v>
      </c>
      <c r="AF122">
        <v>215.33618200000001</v>
      </c>
      <c r="AG122">
        <v>226.19335899999999</v>
      </c>
      <c r="AH122">
        <v>237.83221399999999</v>
      </c>
      <c r="AI122">
        <v>250.44223</v>
      </c>
      <c r="AJ122">
        <v>264.02340700000002</v>
      </c>
      <c r="AK122" t="s">
        <v>549</v>
      </c>
      <c r="AL122" s="25"/>
      <c r="AM122" s="26"/>
    </row>
    <row r="123" spans="1:39" ht="15" customHeight="1">
      <c r="A123" s="38" t="s">
        <v>5353</v>
      </c>
      <c r="B123" t="s">
        <v>4077</v>
      </c>
      <c r="C123" t="s">
        <v>5354</v>
      </c>
      <c r="D123" t="s">
        <v>5355</v>
      </c>
      <c r="E123" t="s">
        <v>333</v>
      </c>
      <c r="F123">
        <v>0</v>
      </c>
      <c r="G123">
        <v>0</v>
      </c>
      <c r="H123">
        <v>0</v>
      </c>
      <c r="I123">
        <v>24.603656999999998</v>
      </c>
      <c r="J123">
        <v>53.928925</v>
      </c>
      <c r="K123">
        <v>55.341675000000002</v>
      </c>
      <c r="L123">
        <v>54.965392999999999</v>
      </c>
      <c r="M123">
        <v>56.637695000000001</v>
      </c>
      <c r="N123">
        <v>58.333435000000001</v>
      </c>
      <c r="O123">
        <v>60.126525999999998</v>
      </c>
      <c r="P123">
        <v>62.057983</v>
      </c>
      <c r="Q123">
        <v>63.979430999999998</v>
      </c>
      <c r="R123">
        <v>68.391541000000004</v>
      </c>
      <c r="S123">
        <v>77.521056999999999</v>
      </c>
      <c r="T123">
        <v>79.426879999999997</v>
      </c>
      <c r="U123">
        <v>81.787353999999993</v>
      </c>
      <c r="V123">
        <v>84.445189999999997</v>
      </c>
      <c r="W123">
        <v>87.572265999999999</v>
      </c>
      <c r="X123">
        <v>91.097167999999996</v>
      </c>
      <c r="Y123">
        <v>95.122803000000005</v>
      </c>
      <c r="Z123">
        <v>99.489258000000007</v>
      </c>
      <c r="AA123">
        <v>103.96581999999999</v>
      </c>
      <c r="AB123">
        <v>109.205322</v>
      </c>
      <c r="AC123">
        <v>115.041138</v>
      </c>
      <c r="AD123">
        <v>121.41735799999999</v>
      </c>
      <c r="AE123">
        <v>128.31811500000001</v>
      </c>
      <c r="AF123">
        <v>135.28460699999999</v>
      </c>
      <c r="AG123">
        <v>143.50842299999999</v>
      </c>
      <c r="AH123">
        <v>152.263306</v>
      </c>
      <c r="AI123">
        <v>161.67981</v>
      </c>
      <c r="AJ123">
        <v>171.78454600000001</v>
      </c>
      <c r="AK123" t="s">
        <v>549</v>
      </c>
      <c r="AL123" s="25"/>
      <c r="AM123" s="26"/>
    </row>
    <row r="124" spans="1:39" ht="15" customHeight="1">
      <c r="A124" s="38" t="s">
        <v>5356</v>
      </c>
      <c r="B124" t="s">
        <v>4080</v>
      </c>
      <c r="C124" t="s">
        <v>5357</v>
      </c>
      <c r="D124" t="s">
        <v>5358</v>
      </c>
      <c r="E124" t="s">
        <v>333</v>
      </c>
      <c r="F124">
        <v>0</v>
      </c>
      <c r="G124">
        <v>0</v>
      </c>
      <c r="H124">
        <v>0</v>
      </c>
      <c r="I124">
        <v>0</v>
      </c>
      <c r="J124">
        <v>12.688656999999999</v>
      </c>
      <c r="K124">
        <v>8.2159370000000003</v>
      </c>
      <c r="L124">
        <v>8.0582080000000005</v>
      </c>
      <c r="M124">
        <v>9.1350540000000002</v>
      </c>
      <c r="N124">
        <v>10.268179999999999</v>
      </c>
      <c r="O124">
        <v>11.449780000000001</v>
      </c>
      <c r="P124">
        <v>12.656948</v>
      </c>
      <c r="Q124">
        <v>13.812061999999999</v>
      </c>
      <c r="R124">
        <v>15.013692000000001</v>
      </c>
      <c r="S124">
        <v>16.207117</v>
      </c>
      <c r="T124">
        <v>17.369343000000001</v>
      </c>
      <c r="U124">
        <v>19.129073999999999</v>
      </c>
      <c r="V124">
        <v>19.747039999999998</v>
      </c>
      <c r="W124">
        <v>21.330214999999999</v>
      </c>
      <c r="X124">
        <v>24.840209999999999</v>
      </c>
      <c r="Y124">
        <v>25.178650000000001</v>
      </c>
      <c r="Z124">
        <v>25.639191</v>
      </c>
      <c r="AA124">
        <v>26.18985</v>
      </c>
      <c r="AB124">
        <v>26.860474</v>
      </c>
      <c r="AC124">
        <v>27.623871000000001</v>
      </c>
      <c r="AD124">
        <v>28.447510000000001</v>
      </c>
      <c r="AE124">
        <v>29.314453</v>
      </c>
      <c r="AF124">
        <v>30.106262000000001</v>
      </c>
      <c r="AG124">
        <v>31.08783</v>
      </c>
      <c r="AH124">
        <v>32.158386</v>
      </c>
      <c r="AI124">
        <v>33.352020000000003</v>
      </c>
      <c r="AJ124">
        <v>34.665984999999999</v>
      </c>
      <c r="AK124" t="s">
        <v>549</v>
      </c>
      <c r="AL124" s="25"/>
      <c r="AM124" s="26"/>
    </row>
    <row r="125" spans="1:39" ht="15" customHeight="1">
      <c r="A125" s="38" t="s">
        <v>5359</v>
      </c>
      <c r="B125" t="s">
        <v>4083</v>
      </c>
      <c r="C125" t="s">
        <v>5360</v>
      </c>
      <c r="D125" t="s">
        <v>5361</v>
      </c>
      <c r="E125" t="s">
        <v>333</v>
      </c>
      <c r="F125">
        <v>0</v>
      </c>
      <c r="G125">
        <v>0</v>
      </c>
      <c r="H125">
        <v>0</v>
      </c>
      <c r="I125">
        <v>0</v>
      </c>
      <c r="J125">
        <v>18.294353000000001</v>
      </c>
      <c r="K125">
        <v>34.503143000000001</v>
      </c>
      <c r="L125">
        <v>34.045929000000001</v>
      </c>
      <c r="M125">
        <v>34.642913999999998</v>
      </c>
      <c r="N125">
        <v>35.176909999999999</v>
      </c>
      <c r="O125">
        <v>35.688659999999999</v>
      </c>
      <c r="P125">
        <v>36.194763000000002</v>
      </c>
      <c r="Q125">
        <v>36.568114999999999</v>
      </c>
      <c r="R125">
        <v>37.128723000000001</v>
      </c>
      <c r="S125">
        <v>37.772705000000002</v>
      </c>
      <c r="T125">
        <v>38.455139000000003</v>
      </c>
      <c r="U125">
        <v>39.185791000000002</v>
      </c>
      <c r="V125">
        <v>39.852111999999998</v>
      </c>
      <c r="W125">
        <v>40.584961</v>
      </c>
      <c r="X125">
        <v>41.344237999999997</v>
      </c>
      <c r="Y125">
        <v>42.197510000000001</v>
      </c>
      <c r="Z125">
        <v>43.058166999999997</v>
      </c>
      <c r="AA125">
        <v>43.814940999999997</v>
      </c>
      <c r="AB125">
        <v>44.829101999999999</v>
      </c>
      <c r="AC125">
        <v>45.998840000000001</v>
      </c>
      <c r="AD125">
        <v>47.286133</v>
      </c>
      <c r="AE125">
        <v>48.676636000000002</v>
      </c>
      <c r="AF125">
        <v>49.945312000000001</v>
      </c>
      <c r="AG125">
        <v>51.597107000000001</v>
      </c>
      <c r="AH125">
        <v>53.410522</v>
      </c>
      <c r="AI125">
        <v>55.410400000000003</v>
      </c>
      <c r="AJ125">
        <v>57.572876000000001</v>
      </c>
      <c r="AK125" t="s">
        <v>549</v>
      </c>
      <c r="AL125" s="25"/>
      <c r="AM125" s="26"/>
    </row>
    <row r="126" spans="1:39" ht="15" customHeight="1">
      <c r="A126" s="38" t="s">
        <v>5362</v>
      </c>
      <c r="B126" t="s">
        <v>4853</v>
      </c>
      <c r="C126" t="s">
        <v>5363</v>
      </c>
      <c r="D126" t="s">
        <v>5364</v>
      </c>
      <c r="E126" t="s">
        <v>333</v>
      </c>
      <c r="F126">
        <v>0</v>
      </c>
      <c r="G126">
        <v>0</v>
      </c>
      <c r="H126">
        <v>0</v>
      </c>
      <c r="I126">
        <v>11.749161000000001</v>
      </c>
      <c r="J126">
        <v>115.34672500000001</v>
      </c>
      <c r="K126">
        <v>95.815582000000006</v>
      </c>
      <c r="L126">
        <v>101.73027</v>
      </c>
      <c r="M126">
        <v>111.54553199999999</v>
      </c>
      <c r="N126">
        <v>131.762924</v>
      </c>
      <c r="O126">
        <v>143.80049099999999</v>
      </c>
      <c r="P126">
        <v>152.56127900000001</v>
      </c>
      <c r="Q126">
        <v>160.43450899999999</v>
      </c>
      <c r="R126">
        <v>169.78801000000001</v>
      </c>
      <c r="S126">
        <v>179.476349</v>
      </c>
      <c r="T126">
        <v>189.26151999999999</v>
      </c>
      <c r="U126">
        <v>199.100021</v>
      </c>
      <c r="V126">
        <v>208.302246</v>
      </c>
      <c r="W126">
        <v>218.45919799999999</v>
      </c>
      <c r="X126">
        <v>236.67796300000001</v>
      </c>
      <c r="Y126">
        <v>249.707291</v>
      </c>
      <c r="Z126">
        <v>256.43420400000002</v>
      </c>
      <c r="AA126">
        <v>262.47283900000002</v>
      </c>
      <c r="AB126">
        <v>269.92770400000001</v>
      </c>
      <c r="AC126">
        <v>277.76681500000001</v>
      </c>
      <c r="AD126">
        <v>285.95141599999999</v>
      </c>
      <c r="AE126">
        <v>294.53192100000001</v>
      </c>
      <c r="AF126">
        <v>301.76617399999998</v>
      </c>
      <c r="AG126">
        <v>311.18383799999998</v>
      </c>
      <c r="AH126">
        <v>321.22198500000002</v>
      </c>
      <c r="AI126">
        <v>331.98455799999999</v>
      </c>
      <c r="AJ126">
        <v>343.73757899999998</v>
      </c>
      <c r="AK126" t="s">
        <v>549</v>
      </c>
      <c r="AL126" s="25"/>
      <c r="AM126" s="26"/>
    </row>
    <row r="127" spans="1:39" ht="15" customHeight="1">
      <c r="A127" s="38" t="s">
        <v>5365</v>
      </c>
      <c r="B127" t="s">
        <v>4077</v>
      </c>
      <c r="C127" t="s">
        <v>5366</v>
      </c>
      <c r="D127" t="s">
        <v>5367</v>
      </c>
      <c r="E127" t="s">
        <v>333</v>
      </c>
      <c r="F127">
        <v>0</v>
      </c>
      <c r="G127">
        <v>0</v>
      </c>
      <c r="H127">
        <v>0</v>
      </c>
      <c r="I127">
        <v>11.749161000000001</v>
      </c>
      <c r="J127">
        <v>53.841056999999999</v>
      </c>
      <c r="K127">
        <v>57.791415999999998</v>
      </c>
      <c r="L127">
        <v>60.518096999999997</v>
      </c>
      <c r="M127">
        <v>64.742607000000007</v>
      </c>
      <c r="N127">
        <v>78.702636999999996</v>
      </c>
      <c r="O127">
        <v>81.533325000000005</v>
      </c>
      <c r="P127">
        <v>84.472046000000006</v>
      </c>
      <c r="Q127">
        <v>87.191528000000005</v>
      </c>
      <c r="R127">
        <v>90.469971000000001</v>
      </c>
      <c r="S127">
        <v>94.043091000000004</v>
      </c>
      <c r="T127">
        <v>97.783691000000005</v>
      </c>
      <c r="U127">
        <v>101.71581999999999</v>
      </c>
      <c r="V127">
        <v>105.455078</v>
      </c>
      <c r="W127">
        <v>109.57556200000001</v>
      </c>
      <c r="X127">
        <v>113.933105</v>
      </c>
      <c r="Y127">
        <v>118.442993</v>
      </c>
      <c r="Z127">
        <v>123.024902</v>
      </c>
      <c r="AA127">
        <v>127.26892100000001</v>
      </c>
      <c r="AB127">
        <v>132.171753</v>
      </c>
      <c r="AC127">
        <v>137.32482899999999</v>
      </c>
      <c r="AD127">
        <v>142.74035599999999</v>
      </c>
      <c r="AE127">
        <v>148.48034699999999</v>
      </c>
      <c r="AF127">
        <v>153.85791</v>
      </c>
      <c r="AG127">
        <v>160.285889</v>
      </c>
      <c r="AH127">
        <v>167.125</v>
      </c>
      <c r="AI127">
        <v>174.39550800000001</v>
      </c>
      <c r="AJ127">
        <v>182.20727500000001</v>
      </c>
      <c r="AK127" t="s">
        <v>549</v>
      </c>
      <c r="AL127" s="25"/>
      <c r="AM127" s="26"/>
    </row>
    <row r="128" spans="1:39" ht="15" customHeight="1">
      <c r="A128" s="38" t="s">
        <v>5368</v>
      </c>
      <c r="B128" t="s">
        <v>4080</v>
      </c>
      <c r="C128" t="s">
        <v>5369</v>
      </c>
      <c r="D128" t="s">
        <v>5370</v>
      </c>
      <c r="E128" t="s">
        <v>333</v>
      </c>
      <c r="F128">
        <v>0</v>
      </c>
      <c r="G128">
        <v>0</v>
      </c>
      <c r="H128">
        <v>0</v>
      </c>
      <c r="I128">
        <v>0</v>
      </c>
      <c r="J128">
        <v>54.133094999999997</v>
      </c>
      <c r="K128">
        <v>33.589264</v>
      </c>
      <c r="L128">
        <v>36.009838000000002</v>
      </c>
      <c r="M128">
        <v>40.60078</v>
      </c>
      <c r="N128">
        <v>45.898457000000001</v>
      </c>
      <c r="O128">
        <v>51.459437999999999</v>
      </c>
      <c r="P128">
        <v>57.059646999999998</v>
      </c>
      <c r="Q128">
        <v>62.082923999999998</v>
      </c>
      <c r="R128">
        <v>68.013412000000002</v>
      </c>
      <c r="S128">
        <v>73.964127000000005</v>
      </c>
      <c r="T128">
        <v>79.856003000000001</v>
      </c>
      <c r="U128">
        <v>85.611525999999998</v>
      </c>
      <c r="V128">
        <v>90.988204999999994</v>
      </c>
      <c r="W128">
        <v>96.902221999999995</v>
      </c>
      <c r="X128">
        <v>110.62133799999999</v>
      </c>
      <c r="Y128">
        <v>118.994507</v>
      </c>
      <c r="Z128">
        <v>121.001587</v>
      </c>
      <c r="AA128">
        <v>122.71032700000001</v>
      </c>
      <c r="AB128">
        <v>125.106323</v>
      </c>
      <c r="AC128">
        <v>127.614014</v>
      </c>
      <c r="AD128">
        <v>130.18347199999999</v>
      </c>
      <c r="AE128">
        <v>132.796753</v>
      </c>
      <c r="AF128">
        <v>134.46130400000001</v>
      </c>
      <c r="AG128">
        <v>137.17126500000001</v>
      </c>
      <c r="AH128">
        <v>140.06079099999999</v>
      </c>
      <c r="AI128">
        <v>143.21301299999999</v>
      </c>
      <c r="AJ128">
        <v>146.77221700000001</v>
      </c>
      <c r="AK128" t="s">
        <v>549</v>
      </c>
      <c r="AL128" s="25"/>
      <c r="AM128" s="26"/>
    </row>
    <row r="129" spans="1:39" ht="15" customHeight="1">
      <c r="A129" s="38" t="s">
        <v>5371</v>
      </c>
      <c r="B129" t="s">
        <v>4083</v>
      </c>
      <c r="C129" t="s">
        <v>5372</v>
      </c>
      <c r="D129" t="s">
        <v>5373</v>
      </c>
      <c r="E129" t="s">
        <v>333</v>
      </c>
      <c r="F129">
        <v>0</v>
      </c>
      <c r="G129">
        <v>0</v>
      </c>
      <c r="H129">
        <v>0</v>
      </c>
      <c r="I129">
        <v>0</v>
      </c>
      <c r="J129">
        <v>7.3725740000000002</v>
      </c>
      <c r="K129">
        <v>4.4349059999999998</v>
      </c>
      <c r="L129">
        <v>5.2023320000000002</v>
      </c>
      <c r="M129">
        <v>6.2021480000000002</v>
      </c>
      <c r="N129">
        <v>7.161835</v>
      </c>
      <c r="O129">
        <v>10.807724</v>
      </c>
      <c r="P129">
        <v>11.029586999999999</v>
      </c>
      <c r="Q129">
        <v>11.160064999999999</v>
      </c>
      <c r="R129">
        <v>11.304626000000001</v>
      </c>
      <c r="S129">
        <v>11.469131000000001</v>
      </c>
      <c r="T129">
        <v>11.621826</v>
      </c>
      <c r="U129">
        <v>11.772675</v>
      </c>
      <c r="V129">
        <v>11.858962999999999</v>
      </c>
      <c r="W129">
        <v>11.981415</v>
      </c>
      <c r="X129">
        <v>12.123519999999999</v>
      </c>
      <c r="Y129">
        <v>12.269791</v>
      </c>
      <c r="Z129">
        <v>12.4077</v>
      </c>
      <c r="AA129">
        <v>12.493575999999999</v>
      </c>
      <c r="AB129">
        <v>12.649628</v>
      </c>
      <c r="AC129">
        <v>12.827972000000001</v>
      </c>
      <c r="AD129">
        <v>13.027588</v>
      </c>
      <c r="AE129">
        <v>13.254807</v>
      </c>
      <c r="AF129">
        <v>13.446975999999999</v>
      </c>
      <c r="AG129">
        <v>13.726685</v>
      </c>
      <c r="AH129">
        <v>14.036208999999999</v>
      </c>
      <c r="AI129">
        <v>14.376037999999999</v>
      </c>
      <c r="AJ129">
        <v>14.758087</v>
      </c>
      <c r="AK129" t="s">
        <v>549</v>
      </c>
      <c r="AL129" s="25"/>
      <c r="AM129" s="26"/>
    </row>
    <row r="130" spans="1:39" ht="15" customHeight="1">
      <c r="A130" s="38" t="s">
        <v>5374</v>
      </c>
      <c r="B130" t="s">
        <v>4856</v>
      </c>
      <c r="C130" t="s">
        <v>5375</v>
      </c>
      <c r="D130" t="s">
        <v>5376</v>
      </c>
      <c r="E130" t="s">
        <v>333</v>
      </c>
      <c r="F130">
        <v>0</v>
      </c>
      <c r="G130">
        <v>0</v>
      </c>
      <c r="H130">
        <v>0</v>
      </c>
      <c r="I130">
        <v>63.010323</v>
      </c>
      <c r="J130">
        <v>58.106506000000003</v>
      </c>
      <c r="K130">
        <v>80.879142999999999</v>
      </c>
      <c r="L130">
        <v>72.705048000000005</v>
      </c>
      <c r="M130">
        <v>75.757148999999998</v>
      </c>
      <c r="N130">
        <v>90.448746</v>
      </c>
      <c r="O130">
        <v>93.759369000000007</v>
      </c>
      <c r="P130">
        <v>95.340728999999996</v>
      </c>
      <c r="Q130">
        <v>97.235839999999996</v>
      </c>
      <c r="R130">
        <v>99.042952999999997</v>
      </c>
      <c r="S130">
        <v>100.34541299999999</v>
      </c>
      <c r="T130">
        <v>101.186127</v>
      </c>
      <c r="U130">
        <v>101.77973900000001</v>
      </c>
      <c r="V130">
        <v>101.29605100000001</v>
      </c>
      <c r="W130">
        <v>102.036896</v>
      </c>
      <c r="X130">
        <v>103.034729</v>
      </c>
      <c r="Y130">
        <v>104.38091300000001</v>
      </c>
      <c r="Z130">
        <v>105.996315</v>
      </c>
      <c r="AA130">
        <v>106.52056899999999</v>
      </c>
      <c r="AB130">
        <v>108.235626</v>
      </c>
      <c r="AC130">
        <v>110.108475</v>
      </c>
      <c r="AD130">
        <v>112.092422</v>
      </c>
      <c r="AE130">
        <v>114.284935</v>
      </c>
      <c r="AF130">
        <v>115.154991</v>
      </c>
      <c r="AG130">
        <v>117.426575</v>
      </c>
      <c r="AH130">
        <v>119.969589</v>
      </c>
      <c r="AI130">
        <v>123.031235</v>
      </c>
      <c r="AJ130">
        <v>126.339584</v>
      </c>
      <c r="AK130" t="s">
        <v>549</v>
      </c>
      <c r="AL130" s="25"/>
      <c r="AM130" s="26"/>
    </row>
    <row r="131" spans="1:39" ht="15" customHeight="1">
      <c r="A131" s="38" t="s">
        <v>5377</v>
      </c>
      <c r="B131" t="s">
        <v>4077</v>
      </c>
      <c r="C131" t="s">
        <v>5378</v>
      </c>
      <c r="D131" t="s">
        <v>5379</v>
      </c>
      <c r="E131" t="s">
        <v>333</v>
      </c>
      <c r="F131">
        <v>0</v>
      </c>
      <c r="G131">
        <v>0</v>
      </c>
      <c r="H131">
        <v>0</v>
      </c>
      <c r="I131">
        <v>49.470748999999998</v>
      </c>
      <c r="J131">
        <v>58.106506000000003</v>
      </c>
      <c r="K131">
        <v>69.636291999999997</v>
      </c>
      <c r="L131">
        <v>64.685608000000002</v>
      </c>
      <c r="M131">
        <v>65.453795999999997</v>
      </c>
      <c r="N131">
        <v>66.517882999999998</v>
      </c>
      <c r="O131">
        <v>67.589721999999995</v>
      </c>
      <c r="P131">
        <v>68.613524999999996</v>
      </c>
      <c r="Q131">
        <v>69.860900999999998</v>
      </c>
      <c r="R131">
        <v>71.109191999999993</v>
      </c>
      <c r="S131">
        <v>72.093506000000005</v>
      </c>
      <c r="T131">
        <v>72.825439000000003</v>
      </c>
      <c r="U131">
        <v>73.349853999999993</v>
      </c>
      <c r="V131">
        <v>73.239013999999997</v>
      </c>
      <c r="W131">
        <v>73.976439999999997</v>
      </c>
      <c r="X131">
        <v>74.897094999999993</v>
      </c>
      <c r="Y131">
        <v>76.077147999999994</v>
      </c>
      <c r="Z131">
        <v>77.412598000000003</v>
      </c>
      <c r="AA131">
        <v>78.082397</v>
      </c>
      <c r="AB131">
        <v>79.555176000000003</v>
      </c>
      <c r="AC131">
        <v>81.208129999999997</v>
      </c>
      <c r="AD131">
        <v>83.020386000000002</v>
      </c>
      <c r="AE131">
        <v>84.984984999999995</v>
      </c>
      <c r="AF131">
        <v>86.091674999999995</v>
      </c>
      <c r="AG131">
        <v>88.207031000000001</v>
      </c>
      <c r="AH131">
        <v>90.631103999999993</v>
      </c>
      <c r="AI131">
        <v>93.345093000000006</v>
      </c>
      <c r="AJ131">
        <v>96.295165999999995</v>
      </c>
      <c r="AK131" t="s">
        <v>549</v>
      </c>
      <c r="AL131" s="25"/>
      <c r="AM131" s="26"/>
    </row>
    <row r="132" spans="1:39" ht="15" customHeight="1">
      <c r="A132" s="38" t="s">
        <v>5380</v>
      </c>
      <c r="B132" t="s">
        <v>4080</v>
      </c>
      <c r="C132" t="s">
        <v>5381</v>
      </c>
      <c r="D132" t="s">
        <v>5382</v>
      </c>
      <c r="E132" t="s">
        <v>333</v>
      </c>
      <c r="F132">
        <v>0</v>
      </c>
      <c r="G132">
        <v>0</v>
      </c>
      <c r="H132">
        <v>0</v>
      </c>
      <c r="I132">
        <v>13.539574</v>
      </c>
      <c r="J132">
        <v>0</v>
      </c>
      <c r="K132">
        <v>11.242853</v>
      </c>
      <c r="L132">
        <v>8.0194399999999995</v>
      </c>
      <c r="M132">
        <v>8.8963479999999997</v>
      </c>
      <c r="N132">
        <v>15.600845</v>
      </c>
      <c r="O132">
        <v>17.197417999999999</v>
      </c>
      <c r="P132">
        <v>17.284362999999999</v>
      </c>
      <c r="Q132">
        <v>17.451874</v>
      </c>
      <c r="R132">
        <v>17.591660000000001</v>
      </c>
      <c r="S132">
        <v>17.620498999999999</v>
      </c>
      <c r="T132">
        <v>17.559170000000002</v>
      </c>
      <c r="U132">
        <v>17.558243000000001</v>
      </c>
      <c r="V132">
        <v>17.304199000000001</v>
      </c>
      <c r="W132">
        <v>17.273008000000001</v>
      </c>
      <c r="X132">
        <v>17.32394</v>
      </c>
      <c r="Y132">
        <v>17.461359000000002</v>
      </c>
      <c r="Z132">
        <v>17.736076000000001</v>
      </c>
      <c r="AA132">
        <v>17.763370999999999</v>
      </c>
      <c r="AB132">
        <v>18.070982000000001</v>
      </c>
      <c r="AC132">
        <v>18.368271</v>
      </c>
      <c r="AD132">
        <v>18.633987000000001</v>
      </c>
      <c r="AE132">
        <v>18.970222</v>
      </c>
      <c r="AF132">
        <v>19.015357999999999</v>
      </c>
      <c r="AG132">
        <v>19.314301</v>
      </c>
      <c r="AH132">
        <v>19.551455000000001</v>
      </c>
      <c r="AI132">
        <v>19.993957999999999</v>
      </c>
      <c r="AJ132">
        <v>20.426836000000002</v>
      </c>
      <c r="AK132" t="s">
        <v>549</v>
      </c>
      <c r="AL132" s="25"/>
      <c r="AM132" s="26"/>
    </row>
    <row r="133" spans="1:39" ht="15" customHeight="1">
      <c r="A133" s="38" t="s">
        <v>5383</v>
      </c>
      <c r="B133" t="s">
        <v>4083</v>
      </c>
      <c r="C133" t="s">
        <v>5384</v>
      </c>
      <c r="D133" t="s">
        <v>5385</v>
      </c>
      <c r="E133" t="s">
        <v>333</v>
      </c>
      <c r="F133">
        <v>0</v>
      </c>
      <c r="G133">
        <v>0</v>
      </c>
      <c r="H133">
        <v>0</v>
      </c>
      <c r="I133">
        <v>0</v>
      </c>
      <c r="J133">
        <v>0</v>
      </c>
      <c r="K133">
        <v>0</v>
      </c>
      <c r="L133">
        <v>0</v>
      </c>
      <c r="M133">
        <v>1.407008</v>
      </c>
      <c r="N133">
        <v>8.3300169999999998</v>
      </c>
      <c r="O133">
        <v>8.9722290000000005</v>
      </c>
      <c r="P133">
        <v>9.4428409999999996</v>
      </c>
      <c r="Q133">
        <v>9.9230649999999994</v>
      </c>
      <c r="R133">
        <v>10.342102000000001</v>
      </c>
      <c r="S133">
        <v>10.631409</v>
      </c>
      <c r="T133">
        <v>10.801513999999999</v>
      </c>
      <c r="U133">
        <v>10.871643000000001</v>
      </c>
      <c r="V133">
        <v>10.752838000000001</v>
      </c>
      <c r="W133">
        <v>10.787445</v>
      </c>
      <c r="X133">
        <v>10.813689999999999</v>
      </c>
      <c r="Y133">
        <v>10.842407</v>
      </c>
      <c r="Z133">
        <v>10.847640999999999</v>
      </c>
      <c r="AA133">
        <v>10.674804999999999</v>
      </c>
      <c r="AB133">
        <v>10.609467</v>
      </c>
      <c r="AC133">
        <v>10.532074</v>
      </c>
      <c r="AD133">
        <v>10.438048999999999</v>
      </c>
      <c r="AE133">
        <v>10.329727</v>
      </c>
      <c r="AF133">
        <v>10.047958</v>
      </c>
      <c r="AG133">
        <v>9.9052430000000005</v>
      </c>
      <c r="AH133">
        <v>9.7870329999999992</v>
      </c>
      <c r="AI133">
        <v>9.6921839999999992</v>
      </c>
      <c r="AJ133">
        <v>9.6175840000000008</v>
      </c>
      <c r="AK133" t="s">
        <v>549</v>
      </c>
      <c r="AL133" s="25"/>
      <c r="AM133" s="26"/>
    </row>
    <row r="134" spans="1:39" ht="15" customHeight="1">
      <c r="A134" s="38" t="s">
        <v>5386</v>
      </c>
      <c r="B134" t="s">
        <v>3941</v>
      </c>
      <c r="C134" t="s">
        <v>5387</v>
      </c>
      <c r="D134" t="s">
        <v>5388</v>
      </c>
      <c r="E134" t="s">
        <v>333</v>
      </c>
      <c r="F134">
        <v>16.933615</v>
      </c>
      <c r="G134">
        <v>0</v>
      </c>
      <c r="H134">
        <v>90.955871999999999</v>
      </c>
      <c r="I134">
        <v>112.655655</v>
      </c>
      <c r="J134">
        <v>274.11764499999998</v>
      </c>
      <c r="K134">
        <v>339.538025</v>
      </c>
      <c r="L134">
        <v>347.177887</v>
      </c>
      <c r="M134">
        <v>363.50183099999998</v>
      </c>
      <c r="N134">
        <v>395.42465199999998</v>
      </c>
      <c r="O134">
        <v>412.82983400000001</v>
      </c>
      <c r="P134">
        <v>430.95095800000001</v>
      </c>
      <c r="Q134">
        <v>450.38116500000001</v>
      </c>
      <c r="R134">
        <v>466.04522700000001</v>
      </c>
      <c r="S134">
        <v>484.94091800000001</v>
      </c>
      <c r="T134">
        <v>511.19589200000001</v>
      </c>
      <c r="U134">
        <v>528.47631799999999</v>
      </c>
      <c r="V134">
        <v>545.12353499999995</v>
      </c>
      <c r="W134">
        <v>562.02508499999999</v>
      </c>
      <c r="X134">
        <v>575.53082300000005</v>
      </c>
      <c r="Y134">
        <v>591.37731900000006</v>
      </c>
      <c r="Z134">
        <v>609.71636999999998</v>
      </c>
      <c r="AA134">
        <v>630.06274399999995</v>
      </c>
      <c r="AB134">
        <v>649.90734899999995</v>
      </c>
      <c r="AC134">
        <v>666.69262700000002</v>
      </c>
      <c r="AD134">
        <v>679.72753899999998</v>
      </c>
      <c r="AE134">
        <v>688.53973399999995</v>
      </c>
      <c r="AF134">
        <v>696.17492700000003</v>
      </c>
      <c r="AG134">
        <v>706.14318800000001</v>
      </c>
      <c r="AH134">
        <v>715.337402</v>
      </c>
      <c r="AI134">
        <v>721.38177499999995</v>
      </c>
      <c r="AJ134">
        <v>724.68139599999995</v>
      </c>
      <c r="AK134" s="91">
        <v>0.13300000000000001</v>
      </c>
      <c r="AL134" s="25"/>
      <c r="AM134" s="26"/>
    </row>
    <row r="135" spans="1:39" ht="15" customHeight="1">
      <c r="A135" s="38" t="s">
        <v>5389</v>
      </c>
      <c r="B135" t="s">
        <v>4077</v>
      </c>
      <c r="C135" t="s">
        <v>5390</v>
      </c>
      <c r="D135" t="s">
        <v>5391</v>
      </c>
      <c r="E135" t="s">
        <v>333</v>
      </c>
      <c r="F135">
        <v>4.7232060000000002</v>
      </c>
      <c r="G135">
        <v>0</v>
      </c>
      <c r="H135">
        <v>90.955871999999999</v>
      </c>
      <c r="I135">
        <v>107.33551</v>
      </c>
      <c r="J135">
        <v>226.952438</v>
      </c>
      <c r="K135">
        <v>302.04766799999999</v>
      </c>
      <c r="L135">
        <v>307.526276</v>
      </c>
      <c r="M135">
        <v>321.06423999999998</v>
      </c>
      <c r="N135">
        <v>352.85327100000001</v>
      </c>
      <c r="O135">
        <v>366.20361300000002</v>
      </c>
      <c r="P135">
        <v>378.93994099999998</v>
      </c>
      <c r="Q135">
        <v>394.22460899999999</v>
      </c>
      <c r="R135">
        <v>406.06054699999999</v>
      </c>
      <c r="S135">
        <v>418.32080100000002</v>
      </c>
      <c r="T135">
        <v>430.56982399999998</v>
      </c>
      <c r="U135">
        <v>444.48535199999998</v>
      </c>
      <c r="V135">
        <v>457.87939499999999</v>
      </c>
      <c r="W135">
        <v>469</v>
      </c>
      <c r="X135">
        <v>480.01123000000001</v>
      </c>
      <c r="Y135">
        <v>493.24707000000001</v>
      </c>
      <c r="Z135">
        <v>508.79199199999999</v>
      </c>
      <c r="AA135">
        <v>526.33007799999996</v>
      </c>
      <c r="AB135">
        <v>543.68017599999996</v>
      </c>
      <c r="AC135">
        <v>558.59814500000005</v>
      </c>
      <c r="AD135">
        <v>570.453125</v>
      </c>
      <c r="AE135">
        <v>578.80664100000001</v>
      </c>
      <c r="AF135">
        <v>586.30664100000001</v>
      </c>
      <c r="AG135">
        <v>595.99121100000002</v>
      </c>
      <c r="AH135">
        <v>604.85839799999997</v>
      </c>
      <c r="AI135">
        <v>611.10058600000002</v>
      </c>
      <c r="AJ135">
        <v>614.75878899999998</v>
      </c>
      <c r="AK135" s="91">
        <v>0.17599999999999999</v>
      </c>
      <c r="AL135" s="25"/>
      <c r="AM135" s="26"/>
    </row>
    <row r="136" spans="1:39" ht="15" customHeight="1">
      <c r="A136" s="38" t="s">
        <v>5392</v>
      </c>
      <c r="B136" t="s">
        <v>4080</v>
      </c>
      <c r="C136" t="s">
        <v>5393</v>
      </c>
      <c r="D136" t="s">
        <v>5394</v>
      </c>
      <c r="E136" t="s">
        <v>333</v>
      </c>
      <c r="F136">
        <v>12.210409</v>
      </c>
      <c r="G136">
        <v>0</v>
      </c>
      <c r="H136">
        <v>0</v>
      </c>
      <c r="I136">
        <v>5.3201479999999997</v>
      </c>
      <c r="J136">
        <v>47.165194999999997</v>
      </c>
      <c r="K136">
        <v>33.016022</v>
      </c>
      <c r="L136">
        <v>34.177612000000003</v>
      </c>
      <c r="M136">
        <v>36.737372999999998</v>
      </c>
      <c r="N136">
        <v>39.775573999999999</v>
      </c>
      <c r="O136">
        <v>42.857608999999997</v>
      </c>
      <c r="P136">
        <v>46.112236000000003</v>
      </c>
      <c r="Q136">
        <v>49.830078</v>
      </c>
      <c r="R136">
        <v>53.392212000000001</v>
      </c>
      <c r="S136">
        <v>59.736083999999998</v>
      </c>
      <c r="T136">
        <v>73.447509999999994</v>
      </c>
      <c r="U136">
        <v>76.463440000000006</v>
      </c>
      <c r="V136">
        <v>79.400208000000006</v>
      </c>
      <c r="W136">
        <v>82.028564000000003</v>
      </c>
      <c r="X136">
        <v>84.574523999999997</v>
      </c>
      <c r="Y136">
        <v>87.242553999999998</v>
      </c>
      <c r="Z136">
        <v>90.047118999999995</v>
      </c>
      <c r="AA136">
        <v>92.835082999999997</v>
      </c>
      <c r="AB136">
        <v>95.344238000000004</v>
      </c>
      <c r="AC136">
        <v>97.318359000000001</v>
      </c>
      <c r="AD136">
        <v>98.703979000000004</v>
      </c>
      <c r="AE136">
        <v>99.467285000000004</v>
      </c>
      <c r="AF136">
        <v>99.931884999999994</v>
      </c>
      <c r="AG136">
        <v>100.495987</v>
      </c>
      <c r="AH136">
        <v>101.124557</v>
      </c>
      <c r="AI136">
        <v>101.28478200000001</v>
      </c>
      <c r="AJ136">
        <v>101.335464</v>
      </c>
      <c r="AK136" s="91">
        <v>7.2999999999999995E-2</v>
      </c>
      <c r="AL136" s="25"/>
      <c r="AM136" s="26"/>
    </row>
    <row r="137" spans="1:39" ht="15" customHeight="1">
      <c r="A137" s="38" t="s">
        <v>5395</v>
      </c>
      <c r="B137" t="s">
        <v>4083</v>
      </c>
      <c r="C137" t="s">
        <v>5396</v>
      </c>
      <c r="D137" t="s">
        <v>5397</v>
      </c>
      <c r="E137" t="s">
        <v>333</v>
      </c>
      <c r="F137">
        <v>0</v>
      </c>
      <c r="G137">
        <v>0</v>
      </c>
      <c r="H137">
        <v>0</v>
      </c>
      <c r="I137">
        <v>0</v>
      </c>
      <c r="J137">
        <v>0</v>
      </c>
      <c r="K137">
        <v>4.4743310000000003</v>
      </c>
      <c r="L137">
        <v>5.4739880000000003</v>
      </c>
      <c r="M137">
        <v>5.7002110000000004</v>
      </c>
      <c r="N137">
        <v>2.7958050000000001</v>
      </c>
      <c r="O137">
        <v>3.7686160000000002</v>
      </c>
      <c r="P137">
        <v>5.8987860000000003</v>
      </c>
      <c r="Q137">
        <v>6.3264630000000004</v>
      </c>
      <c r="R137">
        <v>6.5924709999999997</v>
      </c>
      <c r="S137">
        <v>6.8840320000000004</v>
      </c>
      <c r="T137">
        <v>7.1785490000000003</v>
      </c>
      <c r="U137">
        <v>7.5275559999999997</v>
      </c>
      <c r="V137">
        <v>7.843915</v>
      </c>
      <c r="W137">
        <v>10.996521</v>
      </c>
      <c r="X137">
        <v>10.945053</v>
      </c>
      <c r="Y137">
        <v>10.887726000000001</v>
      </c>
      <c r="Z137">
        <v>10.877257999999999</v>
      </c>
      <c r="AA137">
        <v>10.897568</v>
      </c>
      <c r="AB137">
        <v>10.882904</v>
      </c>
      <c r="AC137">
        <v>10.776154</v>
      </c>
      <c r="AD137">
        <v>10.570435</v>
      </c>
      <c r="AE137">
        <v>10.265793</v>
      </c>
      <c r="AF137">
        <v>9.9364319999999999</v>
      </c>
      <c r="AG137">
        <v>9.6560210000000009</v>
      </c>
      <c r="AH137">
        <v>9.3544459999999994</v>
      </c>
      <c r="AI137">
        <v>8.9963990000000003</v>
      </c>
      <c r="AJ137">
        <v>8.5871890000000004</v>
      </c>
      <c r="AK137" t="s">
        <v>549</v>
      </c>
      <c r="AL137" s="25"/>
      <c r="AM137" s="26"/>
    </row>
    <row r="138" spans="1:39" ht="15" customHeight="1">
      <c r="A138" s="38" t="s">
        <v>5398</v>
      </c>
      <c r="B138" t="s">
        <v>4860</v>
      </c>
      <c r="C138" t="s">
        <v>5399</v>
      </c>
      <c r="D138" t="s">
        <v>5400</v>
      </c>
      <c r="E138" t="s">
        <v>333</v>
      </c>
      <c r="F138">
        <v>0</v>
      </c>
      <c r="G138">
        <v>0</v>
      </c>
      <c r="H138">
        <v>0</v>
      </c>
      <c r="I138">
        <v>32.393597</v>
      </c>
      <c r="J138">
        <v>58.209595</v>
      </c>
      <c r="K138">
        <v>51.997642999999997</v>
      </c>
      <c r="L138">
        <v>35.119827000000001</v>
      </c>
      <c r="M138">
        <v>37.352626999999998</v>
      </c>
      <c r="N138">
        <v>38.132064999999997</v>
      </c>
      <c r="O138">
        <v>40.893760999999998</v>
      </c>
      <c r="P138">
        <v>42.478347999999997</v>
      </c>
      <c r="Q138">
        <v>43.152968999999999</v>
      </c>
      <c r="R138">
        <v>44.768416999999999</v>
      </c>
      <c r="S138">
        <v>47.541198999999999</v>
      </c>
      <c r="T138">
        <v>51.510638999999998</v>
      </c>
      <c r="U138">
        <v>63.899559000000004</v>
      </c>
      <c r="V138">
        <v>64.206840999999997</v>
      </c>
      <c r="W138">
        <v>63.868049999999997</v>
      </c>
      <c r="X138">
        <v>63.452103000000001</v>
      </c>
      <c r="Y138">
        <v>63.296928000000001</v>
      </c>
      <c r="Z138">
        <v>63.270966000000001</v>
      </c>
      <c r="AA138">
        <v>63.489510000000003</v>
      </c>
      <c r="AB138">
        <v>63.428223000000003</v>
      </c>
      <c r="AC138">
        <v>63.032882999999998</v>
      </c>
      <c r="AD138">
        <v>62.559387000000001</v>
      </c>
      <c r="AE138">
        <v>62.065868000000002</v>
      </c>
      <c r="AF138">
        <v>61.575702999999997</v>
      </c>
      <c r="AG138">
        <v>61.070853999999997</v>
      </c>
      <c r="AH138">
        <v>60.811188000000001</v>
      </c>
      <c r="AI138">
        <v>60.847152999999999</v>
      </c>
      <c r="AJ138">
        <v>61.370533000000002</v>
      </c>
      <c r="AK138" t="s">
        <v>549</v>
      </c>
      <c r="AL138" s="25"/>
      <c r="AM138" s="26"/>
    </row>
    <row r="139" spans="1:39" ht="15" customHeight="1">
      <c r="A139" s="38" t="s">
        <v>5401</v>
      </c>
      <c r="B139" t="s">
        <v>4077</v>
      </c>
      <c r="C139" t="s">
        <v>5402</v>
      </c>
      <c r="D139" t="s">
        <v>5403</v>
      </c>
      <c r="E139" t="s">
        <v>333</v>
      </c>
      <c r="F139">
        <v>0</v>
      </c>
      <c r="G139">
        <v>0</v>
      </c>
      <c r="H139">
        <v>0</v>
      </c>
      <c r="I139">
        <v>23.466439999999999</v>
      </c>
      <c r="J139">
        <v>26.847261</v>
      </c>
      <c r="K139">
        <v>28.141407000000001</v>
      </c>
      <c r="L139">
        <v>22.701008000000002</v>
      </c>
      <c r="M139">
        <v>23.362137000000001</v>
      </c>
      <c r="N139">
        <v>24.155615000000001</v>
      </c>
      <c r="O139">
        <v>24.934640999999999</v>
      </c>
      <c r="P139">
        <v>25.706976000000001</v>
      </c>
      <c r="Q139">
        <v>26.156897000000001</v>
      </c>
      <c r="R139">
        <v>26.537808999999999</v>
      </c>
      <c r="S139">
        <v>27.607374</v>
      </c>
      <c r="T139">
        <v>28.724969999999999</v>
      </c>
      <c r="U139">
        <v>32.939391999999998</v>
      </c>
      <c r="V139">
        <v>33.397522000000002</v>
      </c>
      <c r="W139">
        <v>33.583862000000003</v>
      </c>
      <c r="X139">
        <v>33.681457999999999</v>
      </c>
      <c r="Y139">
        <v>33.823608</v>
      </c>
      <c r="Z139">
        <v>33.958495999999997</v>
      </c>
      <c r="AA139">
        <v>34.145752000000002</v>
      </c>
      <c r="AB139">
        <v>34.224792000000001</v>
      </c>
      <c r="AC139">
        <v>34.172851999999999</v>
      </c>
      <c r="AD139">
        <v>34.099243000000001</v>
      </c>
      <c r="AE139">
        <v>34.037475999999998</v>
      </c>
      <c r="AF139">
        <v>33.992187999999999</v>
      </c>
      <c r="AG139">
        <v>33.975098000000003</v>
      </c>
      <c r="AH139">
        <v>34.077025999999996</v>
      </c>
      <c r="AI139">
        <v>34.312683</v>
      </c>
      <c r="AJ139">
        <v>34.666564999999999</v>
      </c>
      <c r="AK139" t="s">
        <v>549</v>
      </c>
      <c r="AL139" s="25"/>
      <c r="AM139" s="26"/>
    </row>
    <row r="140" spans="1:39" ht="15" customHeight="1">
      <c r="A140" s="38" t="s">
        <v>5404</v>
      </c>
      <c r="B140" t="s">
        <v>4080</v>
      </c>
      <c r="C140" t="s">
        <v>5405</v>
      </c>
      <c r="D140" t="s">
        <v>5406</v>
      </c>
      <c r="E140" t="s">
        <v>333</v>
      </c>
      <c r="F140">
        <v>0</v>
      </c>
      <c r="G140">
        <v>0</v>
      </c>
      <c r="H140">
        <v>0</v>
      </c>
      <c r="I140">
        <v>8.9271550000000008</v>
      </c>
      <c r="J140">
        <v>31.362333</v>
      </c>
      <c r="K140">
        <v>22.590800999999999</v>
      </c>
      <c r="L140">
        <v>12.418818999999999</v>
      </c>
      <c r="M140">
        <v>13.074795</v>
      </c>
      <c r="N140">
        <v>13.97645</v>
      </c>
      <c r="O140">
        <v>14.940951999999999</v>
      </c>
      <c r="P140">
        <v>15.966514999999999</v>
      </c>
      <c r="Q140">
        <v>16.643046999999999</v>
      </c>
      <c r="R140">
        <v>17.185555000000001</v>
      </c>
      <c r="S140">
        <v>18.680499999999999</v>
      </c>
      <c r="T140">
        <v>21.330475</v>
      </c>
      <c r="U140">
        <v>28.914612000000002</v>
      </c>
      <c r="V140">
        <v>28.643829</v>
      </c>
      <c r="W140">
        <v>28.031403000000001</v>
      </c>
      <c r="X140">
        <v>27.445221</v>
      </c>
      <c r="Y140">
        <v>27.079436999999999</v>
      </c>
      <c r="Z140">
        <v>26.860931000000001</v>
      </c>
      <c r="AA140">
        <v>26.842316</v>
      </c>
      <c r="AB140">
        <v>26.670287999999999</v>
      </c>
      <c r="AC140">
        <v>26.317748999999999</v>
      </c>
      <c r="AD140">
        <v>25.923126</v>
      </c>
      <c r="AE140">
        <v>25.508972</v>
      </c>
      <c r="AF140">
        <v>25.094543000000002</v>
      </c>
      <c r="AG140">
        <v>24.647307999999999</v>
      </c>
      <c r="AH140">
        <v>24.330200000000001</v>
      </c>
      <c r="AI140">
        <v>24.176849000000001</v>
      </c>
      <c r="AJ140">
        <v>24.135925</v>
      </c>
      <c r="AK140" t="s">
        <v>549</v>
      </c>
      <c r="AL140" s="25"/>
      <c r="AM140" s="26"/>
    </row>
    <row r="141" spans="1:39" ht="15" customHeight="1">
      <c r="A141" s="38" t="s">
        <v>5407</v>
      </c>
      <c r="B141" t="s">
        <v>4083</v>
      </c>
      <c r="C141" t="s">
        <v>5408</v>
      </c>
      <c r="D141" t="s">
        <v>5409</v>
      </c>
      <c r="E141" t="s">
        <v>333</v>
      </c>
      <c r="F141">
        <v>0</v>
      </c>
      <c r="G141">
        <v>0</v>
      </c>
      <c r="H141">
        <v>0</v>
      </c>
      <c r="I141">
        <v>0</v>
      </c>
      <c r="J141">
        <v>0</v>
      </c>
      <c r="K141">
        <v>1.2654339999999999</v>
      </c>
      <c r="L141">
        <v>0</v>
      </c>
      <c r="M141">
        <v>0.91569500000000004</v>
      </c>
      <c r="N141">
        <v>0</v>
      </c>
      <c r="O141">
        <v>1.018165</v>
      </c>
      <c r="P141">
        <v>0.80485499999999999</v>
      </c>
      <c r="Q141">
        <v>0.35302699999999998</v>
      </c>
      <c r="R141">
        <v>1.0450520000000001</v>
      </c>
      <c r="S141">
        <v>1.2533259999999999</v>
      </c>
      <c r="T141">
        <v>1.4551970000000001</v>
      </c>
      <c r="U141">
        <v>2.0455549999999998</v>
      </c>
      <c r="V141">
        <v>2.165489</v>
      </c>
      <c r="W141">
        <v>2.2527849999999998</v>
      </c>
      <c r="X141">
        <v>2.3254239999999999</v>
      </c>
      <c r="Y141">
        <v>2.3938830000000002</v>
      </c>
      <c r="Z141">
        <v>2.4515380000000002</v>
      </c>
      <c r="AA141">
        <v>2.5014419999999999</v>
      </c>
      <c r="AB141">
        <v>2.5331419999999998</v>
      </c>
      <c r="AC141">
        <v>2.5422820000000002</v>
      </c>
      <c r="AD141">
        <v>2.5370180000000002</v>
      </c>
      <c r="AE141">
        <v>2.5194209999999999</v>
      </c>
      <c r="AF141">
        <v>2.488972</v>
      </c>
      <c r="AG141">
        <v>2.448448</v>
      </c>
      <c r="AH141">
        <v>2.4039609999999998</v>
      </c>
      <c r="AI141">
        <v>2.3576199999999998</v>
      </c>
      <c r="AJ141">
        <v>2.5680429999999999</v>
      </c>
      <c r="AK141" t="s">
        <v>549</v>
      </c>
      <c r="AL141" s="25"/>
      <c r="AM141" s="26"/>
    </row>
    <row r="142" spans="1:39" ht="15" customHeight="1">
      <c r="A142" s="38" t="s">
        <v>5410</v>
      </c>
      <c r="B142" t="s">
        <v>4863</v>
      </c>
      <c r="C142" t="s">
        <v>5411</v>
      </c>
      <c r="D142" t="s">
        <v>5412</v>
      </c>
      <c r="E142" t="s">
        <v>333</v>
      </c>
      <c r="F142">
        <v>0</v>
      </c>
      <c r="G142">
        <v>0</v>
      </c>
      <c r="H142">
        <v>0</v>
      </c>
      <c r="I142">
        <v>40.880363000000003</v>
      </c>
      <c r="J142">
        <v>155.80247499999999</v>
      </c>
      <c r="K142">
        <v>154.92285200000001</v>
      </c>
      <c r="L142">
        <v>158.83454900000001</v>
      </c>
      <c r="M142">
        <v>168.95755</v>
      </c>
      <c r="N142">
        <v>179.267899</v>
      </c>
      <c r="O142">
        <v>189.42480499999999</v>
      </c>
      <c r="P142">
        <v>199.18187</v>
      </c>
      <c r="Q142">
        <v>218.19776899999999</v>
      </c>
      <c r="R142">
        <v>230.41641200000001</v>
      </c>
      <c r="S142">
        <v>246.63360599999999</v>
      </c>
      <c r="T142">
        <v>258.90502900000001</v>
      </c>
      <c r="U142">
        <v>271.49883999999997</v>
      </c>
      <c r="V142">
        <v>282.27734400000003</v>
      </c>
      <c r="W142">
        <v>294.62591600000002</v>
      </c>
      <c r="X142">
        <v>307.11029100000002</v>
      </c>
      <c r="Y142">
        <v>322.37661700000001</v>
      </c>
      <c r="Z142">
        <v>338.60012799999998</v>
      </c>
      <c r="AA142">
        <v>349.268799</v>
      </c>
      <c r="AB142">
        <v>366.093414</v>
      </c>
      <c r="AC142">
        <v>378.15722699999998</v>
      </c>
      <c r="AD142">
        <v>385.89154100000002</v>
      </c>
      <c r="AE142">
        <v>393.45434599999999</v>
      </c>
      <c r="AF142">
        <v>394.85296599999998</v>
      </c>
      <c r="AG142">
        <v>401.84136999999998</v>
      </c>
      <c r="AH142">
        <v>410.56195100000002</v>
      </c>
      <c r="AI142">
        <v>421.12750199999999</v>
      </c>
      <c r="AJ142">
        <v>434.00555400000002</v>
      </c>
      <c r="AK142" t="s">
        <v>549</v>
      </c>
      <c r="AL142" s="25"/>
      <c r="AM142" s="26"/>
    </row>
    <row r="143" spans="1:39" ht="15" customHeight="1">
      <c r="A143" s="38" t="s">
        <v>5413</v>
      </c>
      <c r="B143" t="s">
        <v>4077</v>
      </c>
      <c r="C143" t="s">
        <v>5414</v>
      </c>
      <c r="D143" t="s">
        <v>5415</v>
      </c>
      <c r="E143" t="s">
        <v>333</v>
      </c>
      <c r="F143">
        <v>0</v>
      </c>
      <c r="G143">
        <v>0</v>
      </c>
      <c r="H143">
        <v>0</v>
      </c>
      <c r="I143">
        <v>40.880363000000003</v>
      </c>
      <c r="J143">
        <v>108.526825</v>
      </c>
      <c r="K143">
        <v>118.36779799999999</v>
      </c>
      <c r="L143">
        <v>122.71742999999999</v>
      </c>
      <c r="M143">
        <v>130.21586600000001</v>
      </c>
      <c r="N143">
        <v>137.66192599999999</v>
      </c>
      <c r="O143">
        <v>144.82105999999999</v>
      </c>
      <c r="P143">
        <v>151.55337499999999</v>
      </c>
      <c r="Q143">
        <v>160.12991299999999</v>
      </c>
      <c r="R143">
        <v>168.756775</v>
      </c>
      <c r="S143">
        <v>181.32226600000001</v>
      </c>
      <c r="T143">
        <v>189.54858400000001</v>
      </c>
      <c r="U143">
        <v>198.060059</v>
      </c>
      <c r="V143">
        <v>205.51074199999999</v>
      </c>
      <c r="W143">
        <v>214.19702100000001</v>
      </c>
      <c r="X143">
        <v>223.208496</v>
      </c>
      <c r="Y143">
        <v>235.38964799999999</v>
      </c>
      <c r="Z143">
        <v>248.72534200000001</v>
      </c>
      <c r="AA143">
        <v>256.73168900000002</v>
      </c>
      <c r="AB143">
        <v>265.26953099999997</v>
      </c>
      <c r="AC143">
        <v>273.574951</v>
      </c>
      <c r="AD143">
        <v>282.54956099999998</v>
      </c>
      <c r="AE143">
        <v>291.45141599999999</v>
      </c>
      <c r="AF143">
        <v>296.09277300000002</v>
      </c>
      <c r="AG143">
        <v>304.59375</v>
      </c>
      <c r="AH143">
        <v>314.31933600000002</v>
      </c>
      <c r="AI143">
        <v>325.34960899999999</v>
      </c>
      <c r="AJ143">
        <v>338.00390599999997</v>
      </c>
      <c r="AK143" t="s">
        <v>549</v>
      </c>
      <c r="AL143" s="25"/>
      <c r="AM143" s="26"/>
    </row>
    <row r="144" spans="1:39" ht="15" customHeight="1">
      <c r="A144" s="38" t="s">
        <v>5416</v>
      </c>
      <c r="B144" t="s">
        <v>4080</v>
      </c>
      <c r="C144" t="s">
        <v>5417</v>
      </c>
      <c r="D144" t="s">
        <v>5418</v>
      </c>
      <c r="E144" t="s">
        <v>333</v>
      </c>
      <c r="F144">
        <v>0</v>
      </c>
      <c r="G144">
        <v>0</v>
      </c>
      <c r="H144">
        <v>0</v>
      </c>
      <c r="I144">
        <v>0</v>
      </c>
      <c r="J144">
        <v>40.374405000000003</v>
      </c>
      <c r="K144">
        <v>23.573135000000001</v>
      </c>
      <c r="L144">
        <v>22.723793000000001</v>
      </c>
      <c r="M144">
        <v>24.365358000000001</v>
      </c>
      <c r="N144">
        <v>26.145405</v>
      </c>
      <c r="O144">
        <v>28.009253999999999</v>
      </c>
      <c r="P144">
        <v>29.934258</v>
      </c>
      <c r="Q144">
        <v>32.934184999999999</v>
      </c>
      <c r="R144">
        <v>36.083159999999999</v>
      </c>
      <c r="S144">
        <v>39.429099999999998</v>
      </c>
      <c r="T144">
        <v>43.091171000000003</v>
      </c>
      <c r="U144">
        <v>46.786605999999999</v>
      </c>
      <c r="V144">
        <v>49.958365999999998</v>
      </c>
      <c r="W144">
        <v>53.284118999999997</v>
      </c>
      <c r="X144">
        <v>56.404311999999997</v>
      </c>
      <c r="Y144">
        <v>59.164585000000002</v>
      </c>
      <c r="Z144">
        <v>61.707909000000001</v>
      </c>
      <c r="AA144">
        <v>64.145752000000002</v>
      </c>
      <c r="AB144">
        <v>72.178405999999995</v>
      </c>
      <c r="AC144">
        <v>75.770020000000002</v>
      </c>
      <c r="AD144">
        <v>74.328491</v>
      </c>
      <c r="AE144">
        <v>72.855346999999995</v>
      </c>
      <c r="AF144">
        <v>70.081176999999997</v>
      </c>
      <c r="AG144">
        <v>68.575928000000005</v>
      </c>
      <c r="AH144">
        <v>67.471924000000001</v>
      </c>
      <c r="AI144">
        <v>66.806640999999999</v>
      </c>
      <c r="AJ144">
        <v>66.698241999999993</v>
      </c>
      <c r="AK144" t="s">
        <v>549</v>
      </c>
      <c r="AL144" s="25"/>
      <c r="AM144" s="26"/>
    </row>
    <row r="145" spans="1:39" ht="15" customHeight="1">
      <c r="A145" s="38" t="s">
        <v>5419</v>
      </c>
      <c r="B145" t="s">
        <v>4083</v>
      </c>
      <c r="C145" t="s">
        <v>5420</v>
      </c>
      <c r="D145" t="s">
        <v>5421</v>
      </c>
      <c r="E145" t="s">
        <v>333</v>
      </c>
      <c r="F145">
        <v>0</v>
      </c>
      <c r="G145">
        <v>0</v>
      </c>
      <c r="H145">
        <v>0</v>
      </c>
      <c r="I145">
        <v>0</v>
      </c>
      <c r="J145">
        <v>6.9012500000000001</v>
      </c>
      <c r="K145">
        <v>12.981921</v>
      </c>
      <c r="L145">
        <v>13.393326</v>
      </c>
      <c r="M145">
        <v>14.376334</v>
      </c>
      <c r="N145">
        <v>15.460566999999999</v>
      </c>
      <c r="O145">
        <v>16.594474999999999</v>
      </c>
      <c r="P145">
        <v>17.694227000000001</v>
      </c>
      <c r="Q145">
        <v>25.133666999999999</v>
      </c>
      <c r="R145">
        <v>25.576477000000001</v>
      </c>
      <c r="S145">
        <v>25.882232999999999</v>
      </c>
      <c r="T145">
        <v>26.265259</v>
      </c>
      <c r="U145">
        <v>26.652161</v>
      </c>
      <c r="V145">
        <v>26.808228</v>
      </c>
      <c r="W145">
        <v>27.144774999999999</v>
      </c>
      <c r="X145">
        <v>27.497498</v>
      </c>
      <c r="Y145">
        <v>27.822388</v>
      </c>
      <c r="Z145">
        <v>28.166869999999999</v>
      </c>
      <c r="AA145">
        <v>28.391356999999999</v>
      </c>
      <c r="AB145">
        <v>28.645477</v>
      </c>
      <c r="AC145">
        <v>28.812256000000001</v>
      </c>
      <c r="AD145">
        <v>29.013489</v>
      </c>
      <c r="AE145">
        <v>29.147583000000001</v>
      </c>
      <c r="AF145">
        <v>28.679016000000001</v>
      </c>
      <c r="AG145">
        <v>28.671692</v>
      </c>
      <c r="AH145">
        <v>28.770690999999999</v>
      </c>
      <c r="AI145">
        <v>28.971252</v>
      </c>
      <c r="AJ145">
        <v>29.303405999999999</v>
      </c>
      <c r="AK145" t="s">
        <v>549</v>
      </c>
      <c r="AL145" s="25"/>
      <c r="AM145" s="26"/>
    </row>
    <row r="146" spans="1:39" ht="15" customHeight="1">
      <c r="A146" s="38" t="s">
        <v>5422</v>
      </c>
      <c r="B146" t="s">
        <v>4866</v>
      </c>
      <c r="C146" t="s">
        <v>5423</v>
      </c>
      <c r="D146" t="s">
        <v>5424</v>
      </c>
      <c r="E146" t="s">
        <v>333</v>
      </c>
      <c r="F146">
        <v>0</v>
      </c>
      <c r="G146">
        <v>0</v>
      </c>
      <c r="H146">
        <v>0</v>
      </c>
      <c r="I146">
        <v>24.818345999999998</v>
      </c>
      <c r="J146">
        <v>75.114318999999995</v>
      </c>
      <c r="K146">
        <v>88.655906999999999</v>
      </c>
      <c r="L146">
        <v>99.607749999999996</v>
      </c>
      <c r="M146">
        <v>109.747681</v>
      </c>
      <c r="N146">
        <v>120.450768</v>
      </c>
      <c r="O146">
        <v>130.42083700000001</v>
      </c>
      <c r="P146">
        <v>138.865341</v>
      </c>
      <c r="Q146">
        <v>146.129684</v>
      </c>
      <c r="R146">
        <v>151.965317</v>
      </c>
      <c r="S146">
        <v>156.64065600000001</v>
      </c>
      <c r="T146">
        <v>160.75990300000001</v>
      </c>
      <c r="U146">
        <v>169.701706</v>
      </c>
      <c r="V146">
        <v>182.30557300000001</v>
      </c>
      <c r="W146">
        <v>190.234589</v>
      </c>
      <c r="X146">
        <v>198.495285</v>
      </c>
      <c r="Y146">
        <v>206.96759</v>
      </c>
      <c r="Z146">
        <v>215.640793</v>
      </c>
      <c r="AA146">
        <v>223.507034</v>
      </c>
      <c r="AB146">
        <v>232.33206200000001</v>
      </c>
      <c r="AC146">
        <v>241.80509900000001</v>
      </c>
      <c r="AD146">
        <v>253.068512</v>
      </c>
      <c r="AE146">
        <v>263.08401500000002</v>
      </c>
      <c r="AF146">
        <v>272.42956500000003</v>
      </c>
      <c r="AG146">
        <v>282.70812999999998</v>
      </c>
      <c r="AH146">
        <v>293.93701199999998</v>
      </c>
      <c r="AI146">
        <v>305.590912</v>
      </c>
      <c r="AJ146">
        <v>317.96957400000002</v>
      </c>
      <c r="AK146" t="s">
        <v>549</v>
      </c>
      <c r="AL146" s="25"/>
      <c r="AM146" s="26"/>
    </row>
    <row r="147" spans="1:39" ht="15" customHeight="1">
      <c r="A147" s="38" t="s">
        <v>5425</v>
      </c>
      <c r="B147" t="s">
        <v>4077</v>
      </c>
      <c r="C147" t="s">
        <v>5426</v>
      </c>
      <c r="D147" t="s">
        <v>5427</v>
      </c>
      <c r="E147" t="s">
        <v>333</v>
      </c>
      <c r="F147">
        <v>0</v>
      </c>
      <c r="G147">
        <v>0</v>
      </c>
      <c r="H147">
        <v>0</v>
      </c>
      <c r="I147">
        <v>23.200617000000001</v>
      </c>
      <c r="J147">
        <v>62.364272999999997</v>
      </c>
      <c r="K147">
        <v>73.809380000000004</v>
      </c>
      <c r="L147">
        <v>82.022178999999994</v>
      </c>
      <c r="M147">
        <v>90.248908999999998</v>
      </c>
      <c r="N147">
        <v>98.944038000000006</v>
      </c>
      <c r="O147">
        <v>107.110405</v>
      </c>
      <c r="P147">
        <v>114.11642500000001</v>
      </c>
      <c r="Q147">
        <v>120.218552</v>
      </c>
      <c r="R147">
        <v>125.198364</v>
      </c>
      <c r="S147">
        <v>129.26460299999999</v>
      </c>
      <c r="T147">
        <v>132.89520300000001</v>
      </c>
      <c r="U147">
        <v>138.87583900000001</v>
      </c>
      <c r="V147">
        <v>149.43810999999999</v>
      </c>
      <c r="W147">
        <v>156.56457499999999</v>
      </c>
      <c r="X147">
        <v>164.024902</v>
      </c>
      <c r="Y147">
        <v>171.72448700000001</v>
      </c>
      <c r="Z147">
        <v>179.64721700000001</v>
      </c>
      <c r="AA147">
        <v>186.975098</v>
      </c>
      <c r="AB147">
        <v>195.13330099999999</v>
      </c>
      <c r="AC147">
        <v>203.876465</v>
      </c>
      <c r="AD147">
        <v>212.91064499999999</v>
      </c>
      <c r="AE147">
        <v>222.32055700000001</v>
      </c>
      <c r="AF147">
        <v>231.26464799999999</v>
      </c>
      <c r="AG147">
        <v>240.96118200000001</v>
      </c>
      <c r="AH147">
        <v>251.44506799999999</v>
      </c>
      <c r="AI147">
        <v>262.27050800000001</v>
      </c>
      <c r="AJ147">
        <v>273.690674</v>
      </c>
      <c r="AK147" t="s">
        <v>549</v>
      </c>
      <c r="AL147" s="25"/>
      <c r="AM147" s="26"/>
    </row>
    <row r="148" spans="1:39" ht="15" customHeight="1">
      <c r="A148" s="38" t="s">
        <v>5428</v>
      </c>
      <c r="B148" t="s">
        <v>4080</v>
      </c>
      <c r="C148" t="s">
        <v>5429</v>
      </c>
      <c r="D148" t="s">
        <v>5430</v>
      </c>
      <c r="E148" t="s">
        <v>333</v>
      </c>
      <c r="F148">
        <v>0</v>
      </c>
      <c r="G148">
        <v>0</v>
      </c>
      <c r="H148">
        <v>0</v>
      </c>
      <c r="I148">
        <v>1.617729</v>
      </c>
      <c r="J148">
        <v>8.0773910000000004</v>
      </c>
      <c r="K148">
        <v>7.1726130000000001</v>
      </c>
      <c r="L148">
        <v>9.2985439999999997</v>
      </c>
      <c r="M148">
        <v>10.436346</v>
      </c>
      <c r="N148">
        <v>11.652494000000001</v>
      </c>
      <c r="O148">
        <v>12.814511</v>
      </c>
      <c r="P148">
        <v>13.841312</v>
      </c>
      <c r="Q148">
        <v>14.751143000000001</v>
      </c>
      <c r="R148">
        <v>15.526118</v>
      </c>
      <c r="S148">
        <v>16.172772999999999</v>
      </c>
      <c r="T148">
        <v>16.737099000000001</v>
      </c>
      <c r="U148">
        <v>17.529658999999999</v>
      </c>
      <c r="V148">
        <v>19.374587999999999</v>
      </c>
      <c r="W148">
        <v>19.953658999999998</v>
      </c>
      <c r="X148">
        <v>20.529616999999998</v>
      </c>
      <c r="Y148">
        <v>21.093261999999999</v>
      </c>
      <c r="Z148">
        <v>21.653015</v>
      </c>
      <c r="AA148">
        <v>22.102264000000002</v>
      </c>
      <c r="AB148">
        <v>22.627960000000002</v>
      </c>
      <c r="AC148">
        <v>23.193999999999999</v>
      </c>
      <c r="AD148">
        <v>25.268311000000001</v>
      </c>
      <c r="AE148">
        <v>25.720215</v>
      </c>
      <c r="AF148">
        <v>26.043182000000002</v>
      </c>
      <c r="AG148">
        <v>26.509186</v>
      </c>
      <c r="AH148">
        <v>27.102813999999999</v>
      </c>
      <c r="AI148">
        <v>27.777892999999999</v>
      </c>
      <c r="AJ148">
        <v>28.559113</v>
      </c>
      <c r="AK148" t="s">
        <v>549</v>
      </c>
      <c r="AL148" s="25"/>
      <c r="AM148" s="26"/>
    </row>
    <row r="149" spans="1:39" ht="15" customHeight="1">
      <c r="A149" s="38" t="s">
        <v>5431</v>
      </c>
      <c r="B149" t="s">
        <v>4083</v>
      </c>
      <c r="C149" t="s">
        <v>5432</v>
      </c>
      <c r="D149" t="s">
        <v>5433</v>
      </c>
      <c r="E149" t="s">
        <v>333</v>
      </c>
      <c r="F149">
        <v>0</v>
      </c>
      <c r="G149">
        <v>0</v>
      </c>
      <c r="H149">
        <v>0</v>
      </c>
      <c r="I149">
        <v>0</v>
      </c>
      <c r="J149">
        <v>4.6726549999999998</v>
      </c>
      <c r="K149">
        <v>7.6739110000000004</v>
      </c>
      <c r="L149">
        <v>8.2870240000000006</v>
      </c>
      <c r="M149">
        <v>9.0624249999999993</v>
      </c>
      <c r="N149">
        <v>9.8542360000000002</v>
      </c>
      <c r="O149">
        <v>10.495922</v>
      </c>
      <c r="P149">
        <v>10.907603</v>
      </c>
      <c r="Q149">
        <v>11.159986</v>
      </c>
      <c r="R149">
        <v>11.240835000000001</v>
      </c>
      <c r="S149">
        <v>11.203276000000001</v>
      </c>
      <c r="T149">
        <v>11.127605000000001</v>
      </c>
      <c r="U149">
        <v>13.296203999999999</v>
      </c>
      <c r="V149">
        <v>13.492874</v>
      </c>
      <c r="W149">
        <v>13.716354000000001</v>
      </c>
      <c r="X149">
        <v>13.940765000000001</v>
      </c>
      <c r="Y149">
        <v>14.149841</v>
      </c>
      <c r="Z149">
        <v>14.340560999999999</v>
      </c>
      <c r="AA149">
        <v>14.429672</v>
      </c>
      <c r="AB149">
        <v>14.570800999999999</v>
      </c>
      <c r="AC149">
        <v>14.734634</v>
      </c>
      <c r="AD149">
        <v>14.889557</v>
      </c>
      <c r="AE149">
        <v>15.043243</v>
      </c>
      <c r="AF149">
        <v>15.121734999999999</v>
      </c>
      <c r="AG149">
        <v>15.237762</v>
      </c>
      <c r="AH149">
        <v>15.38913</v>
      </c>
      <c r="AI149">
        <v>15.542510999999999</v>
      </c>
      <c r="AJ149">
        <v>15.719787999999999</v>
      </c>
      <c r="AK149" t="s">
        <v>549</v>
      </c>
      <c r="AL149" s="25"/>
      <c r="AM149" s="26"/>
    </row>
    <row r="150" spans="1:39" ht="15" customHeight="1">
      <c r="A150" s="38" t="s">
        <v>5434</v>
      </c>
      <c r="B150" t="s">
        <v>4869</v>
      </c>
      <c r="C150" t="s">
        <v>5435</v>
      </c>
      <c r="D150" t="s">
        <v>5436</v>
      </c>
      <c r="E150" t="s">
        <v>333</v>
      </c>
      <c r="F150">
        <v>6.2550530000000002</v>
      </c>
      <c r="G150">
        <v>0</v>
      </c>
      <c r="H150">
        <v>0</v>
      </c>
      <c r="I150">
        <v>22.502762000000001</v>
      </c>
      <c r="J150">
        <v>34.250160000000001</v>
      </c>
      <c r="K150">
        <v>46.552073999999998</v>
      </c>
      <c r="L150">
        <v>42.850921999999997</v>
      </c>
      <c r="M150">
        <v>44.919083000000001</v>
      </c>
      <c r="N150">
        <v>47.055892999999998</v>
      </c>
      <c r="O150">
        <v>49.193126999999997</v>
      </c>
      <c r="P150">
        <v>51.324471000000003</v>
      </c>
      <c r="Q150">
        <v>53.415965999999997</v>
      </c>
      <c r="R150">
        <v>55.305706000000001</v>
      </c>
      <c r="S150">
        <v>57.010857000000001</v>
      </c>
      <c r="T150">
        <v>61.704712000000001</v>
      </c>
      <c r="U150">
        <v>65.810760000000002</v>
      </c>
      <c r="V150">
        <v>66.197495000000004</v>
      </c>
      <c r="W150">
        <v>66.307327000000001</v>
      </c>
      <c r="X150">
        <v>65.861075999999997</v>
      </c>
      <c r="Y150">
        <v>67.499542000000005</v>
      </c>
      <c r="Z150">
        <v>67.712768999999994</v>
      </c>
      <c r="AA150">
        <v>67.964340000000007</v>
      </c>
      <c r="AB150">
        <v>68.336455999999998</v>
      </c>
      <c r="AC150">
        <v>68.833618000000001</v>
      </c>
      <c r="AD150">
        <v>69.478577000000001</v>
      </c>
      <c r="AE150">
        <v>70.303009000000003</v>
      </c>
      <c r="AF150">
        <v>71.275695999999996</v>
      </c>
      <c r="AG150">
        <v>72.473159999999993</v>
      </c>
      <c r="AH150">
        <v>73.890686000000002</v>
      </c>
      <c r="AI150">
        <v>75.516647000000006</v>
      </c>
      <c r="AJ150">
        <v>77.363204999999994</v>
      </c>
      <c r="AK150" s="91">
        <v>8.6999999999999994E-2</v>
      </c>
      <c r="AL150" s="25"/>
      <c r="AM150" s="26"/>
    </row>
    <row r="151" spans="1:39" ht="15" customHeight="1">
      <c r="A151" s="38" t="s">
        <v>5437</v>
      </c>
      <c r="B151" t="s">
        <v>4077</v>
      </c>
      <c r="C151" t="s">
        <v>5438</v>
      </c>
      <c r="D151" t="s">
        <v>5439</v>
      </c>
      <c r="E151" t="s">
        <v>333</v>
      </c>
      <c r="F151">
        <v>6.2550530000000002</v>
      </c>
      <c r="G151">
        <v>0</v>
      </c>
      <c r="H151">
        <v>0</v>
      </c>
      <c r="I151">
        <v>12.360360999999999</v>
      </c>
      <c r="J151">
        <v>22.203537000000001</v>
      </c>
      <c r="K151">
        <v>23.261189000000002</v>
      </c>
      <c r="L151">
        <v>21.363495</v>
      </c>
      <c r="M151">
        <v>22.972131999999998</v>
      </c>
      <c r="N151">
        <v>24.633965</v>
      </c>
      <c r="O151">
        <v>26.288359</v>
      </c>
      <c r="P151">
        <v>27.918234000000002</v>
      </c>
      <c r="Q151">
        <v>29.496323</v>
      </c>
      <c r="R151">
        <v>30.938637</v>
      </c>
      <c r="S151">
        <v>32.248024000000001</v>
      </c>
      <c r="T151">
        <v>35.508910999999998</v>
      </c>
      <c r="U151">
        <v>37.290100000000002</v>
      </c>
      <c r="V151">
        <v>37.674377</v>
      </c>
      <c r="W151">
        <v>37.919249999999998</v>
      </c>
      <c r="X151">
        <v>37.863036999999998</v>
      </c>
      <c r="Y151">
        <v>37.982909999999997</v>
      </c>
      <c r="Z151">
        <v>38.501099000000004</v>
      </c>
      <c r="AA151">
        <v>39.041747999999998</v>
      </c>
      <c r="AB151">
        <v>39.648375999999999</v>
      </c>
      <c r="AC151">
        <v>40.328673999999999</v>
      </c>
      <c r="AD151">
        <v>41.090331999999997</v>
      </c>
      <c r="AE151">
        <v>41.953673999999999</v>
      </c>
      <c r="AF151">
        <v>42.910522</v>
      </c>
      <c r="AG151">
        <v>43.997498</v>
      </c>
      <c r="AH151">
        <v>45.216735999999997</v>
      </c>
      <c r="AI151">
        <v>46.560668999999997</v>
      </c>
      <c r="AJ151">
        <v>48.034484999999997</v>
      </c>
      <c r="AK151" s="91">
        <v>7.0000000000000007E-2</v>
      </c>
      <c r="AL151" s="25"/>
      <c r="AM151" s="26"/>
    </row>
    <row r="152" spans="1:39" ht="15" customHeight="1">
      <c r="A152" s="38" t="s">
        <v>5440</v>
      </c>
      <c r="B152" t="s">
        <v>4080</v>
      </c>
      <c r="C152" t="s">
        <v>5441</v>
      </c>
      <c r="D152" t="s">
        <v>5442</v>
      </c>
      <c r="E152" t="s">
        <v>333</v>
      </c>
      <c r="F152">
        <v>0</v>
      </c>
      <c r="G152">
        <v>0</v>
      </c>
      <c r="H152">
        <v>0</v>
      </c>
      <c r="I152">
        <v>2.9775420000000001</v>
      </c>
      <c r="J152">
        <v>8.6805970000000006</v>
      </c>
      <c r="K152">
        <v>6.9153989999999999</v>
      </c>
      <c r="L152">
        <v>4.2544259999999996</v>
      </c>
      <c r="M152">
        <v>4.751182</v>
      </c>
      <c r="N152">
        <v>5.3238750000000001</v>
      </c>
      <c r="O152">
        <v>5.9561599999999997</v>
      </c>
      <c r="P152">
        <v>6.6402460000000003</v>
      </c>
      <c r="Q152">
        <v>7.3683420000000002</v>
      </c>
      <c r="R152">
        <v>8.103396</v>
      </c>
      <c r="S152">
        <v>8.8326259999999994</v>
      </c>
      <c r="T152">
        <v>9.5400709999999993</v>
      </c>
      <c r="U152">
        <v>10.204988</v>
      </c>
      <c r="V152">
        <v>10.797958</v>
      </c>
      <c r="W152">
        <v>11.309711</v>
      </c>
      <c r="X152">
        <v>11.703576999999999</v>
      </c>
      <c r="Y152">
        <v>13.841003000000001</v>
      </c>
      <c r="Z152">
        <v>13.792847</v>
      </c>
      <c r="AA152">
        <v>13.71373</v>
      </c>
      <c r="AB152">
        <v>13.634949000000001</v>
      </c>
      <c r="AC152">
        <v>13.560089</v>
      </c>
      <c r="AD152">
        <v>13.497192</v>
      </c>
      <c r="AE152">
        <v>13.455413999999999</v>
      </c>
      <c r="AF152">
        <v>13.429107999999999</v>
      </c>
      <c r="AG152">
        <v>13.450851</v>
      </c>
      <c r="AH152">
        <v>13.517455999999999</v>
      </c>
      <c r="AI152">
        <v>13.634537</v>
      </c>
      <c r="AJ152">
        <v>13.803084999999999</v>
      </c>
      <c r="AK152" t="s">
        <v>549</v>
      </c>
      <c r="AL152" s="25"/>
      <c r="AM152" s="26"/>
    </row>
    <row r="153" spans="1:39" ht="15" customHeight="1">
      <c r="A153" s="38" t="s">
        <v>5443</v>
      </c>
      <c r="B153" t="s">
        <v>4083</v>
      </c>
      <c r="C153" t="s">
        <v>5444</v>
      </c>
      <c r="D153" t="s">
        <v>5445</v>
      </c>
      <c r="E153" t="s">
        <v>333</v>
      </c>
      <c r="F153">
        <v>0</v>
      </c>
      <c r="G153">
        <v>0</v>
      </c>
      <c r="H153">
        <v>0</v>
      </c>
      <c r="I153">
        <v>7.1648579999999997</v>
      </c>
      <c r="J153">
        <v>3.366028</v>
      </c>
      <c r="K153">
        <v>16.375488000000001</v>
      </c>
      <c r="L153">
        <v>17.233001999999999</v>
      </c>
      <c r="M153">
        <v>17.19577</v>
      </c>
      <c r="N153">
        <v>17.098053</v>
      </c>
      <c r="O153">
        <v>16.948608</v>
      </c>
      <c r="P153">
        <v>16.765991</v>
      </c>
      <c r="Q153">
        <v>16.551300000000001</v>
      </c>
      <c r="R153">
        <v>16.263672</v>
      </c>
      <c r="S153">
        <v>15.930206</v>
      </c>
      <c r="T153">
        <v>16.655730999999999</v>
      </c>
      <c r="U153">
        <v>18.315674000000001</v>
      </c>
      <c r="V153">
        <v>17.725159000000001</v>
      </c>
      <c r="W153">
        <v>17.078368999999999</v>
      </c>
      <c r="X153">
        <v>16.294464000000001</v>
      </c>
      <c r="Y153">
        <v>15.675629000000001</v>
      </c>
      <c r="Z153">
        <v>15.418823</v>
      </c>
      <c r="AA153">
        <v>15.208862</v>
      </c>
      <c r="AB153">
        <v>15.053131</v>
      </c>
      <c r="AC153">
        <v>14.944855</v>
      </c>
      <c r="AD153">
        <v>14.891052</v>
      </c>
      <c r="AE153">
        <v>14.893921000000001</v>
      </c>
      <c r="AF153">
        <v>14.936066</v>
      </c>
      <c r="AG153">
        <v>15.024811</v>
      </c>
      <c r="AH153">
        <v>15.156494</v>
      </c>
      <c r="AI153">
        <v>15.321441999999999</v>
      </c>
      <c r="AJ153">
        <v>15.525634999999999</v>
      </c>
      <c r="AK153" t="s">
        <v>549</v>
      </c>
      <c r="AL153" s="25"/>
      <c r="AM153" s="26"/>
    </row>
    <row r="154" spans="1:39" ht="15" customHeight="1">
      <c r="A154" s="38" t="s">
        <v>5446</v>
      </c>
      <c r="B154" t="s">
        <v>4035</v>
      </c>
      <c r="C154" t="s">
        <v>5447</v>
      </c>
      <c r="D154" t="s">
        <v>5448</v>
      </c>
      <c r="E154" t="s">
        <v>333</v>
      </c>
      <c r="F154">
        <v>35.955238000000001</v>
      </c>
      <c r="G154">
        <v>0</v>
      </c>
      <c r="H154">
        <v>185.886383</v>
      </c>
      <c r="I154">
        <v>852.12451199999998</v>
      </c>
      <c r="J154">
        <v>1691.2358400000001</v>
      </c>
      <c r="K154">
        <v>1937.189331</v>
      </c>
      <c r="L154">
        <v>1890.716797</v>
      </c>
      <c r="M154">
        <v>1921.0395510000001</v>
      </c>
      <c r="N154">
        <v>2082.178711</v>
      </c>
      <c r="O154">
        <v>2174.2529300000001</v>
      </c>
      <c r="P154">
        <v>2291.5834960000002</v>
      </c>
      <c r="Q154">
        <v>2403.186279</v>
      </c>
      <c r="R154">
        <v>2533.9916990000002</v>
      </c>
      <c r="S154">
        <v>2630.6606449999999</v>
      </c>
      <c r="T154">
        <v>2742.626953</v>
      </c>
      <c r="U154">
        <v>2900.8798830000001</v>
      </c>
      <c r="V154">
        <v>2958.6115719999998</v>
      </c>
      <c r="W154">
        <v>3009.1701659999999</v>
      </c>
      <c r="X154">
        <v>3089.3210450000001</v>
      </c>
      <c r="Y154">
        <v>3187.3017580000001</v>
      </c>
      <c r="Z154">
        <v>3285.3188479999999</v>
      </c>
      <c r="AA154">
        <v>3352.8706050000001</v>
      </c>
      <c r="AB154">
        <v>3436.1958009999998</v>
      </c>
      <c r="AC154">
        <v>3514.22876</v>
      </c>
      <c r="AD154">
        <v>3585.7773440000001</v>
      </c>
      <c r="AE154">
        <v>3676.1103520000001</v>
      </c>
      <c r="AF154">
        <v>3728.1176759999998</v>
      </c>
      <c r="AG154">
        <v>3799.4482419999999</v>
      </c>
      <c r="AH154">
        <v>3928.0485840000001</v>
      </c>
      <c r="AI154">
        <v>4027.4990229999999</v>
      </c>
      <c r="AJ154">
        <v>4136.984375</v>
      </c>
      <c r="AK154" s="91">
        <v>0.17100000000000001</v>
      </c>
      <c r="AL154" s="32"/>
      <c r="AM154" s="30"/>
    </row>
    <row r="155" spans="1:39" ht="15" customHeight="1">
      <c r="B155" t="s">
        <v>5449</v>
      </c>
      <c r="D155" t="s">
        <v>5450</v>
      </c>
    </row>
    <row r="156" spans="1:39" ht="15" customHeight="1">
      <c r="A156" s="38" t="s">
        <v>5451</v>
      </c>
      <c r="B156" t="s">
        <v>5452</v>
      </c>
      <c r="C156" t="s">
        <v>5453</v>
      </c>
      <c r="D156" t="s">
        <v>5454</v>
      </c>
      <c r="E156" t="s">
        <v>3907</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t="s">
        <v>549</v>
      </c>
      <c r="AL156" s="28"/>
      <c r="AM156" s="26"/>
    </row>
    <row r="157" spans="1:39" ht="15" customHeight="1">
      <c r="A157" s="38" t="s">
        <v>5455</v>
      </c>
      <c r="B157" t="s">
        <v>5456</v>
      </c>
      <c r="C157" t="s">
        <v>5457</v>
      </c>
      <c r="D157" t="s">
        <v>5458</v>
      </c>
      <c r="E157" t="s">
        <v>3907</v>
      </c>
      <c r="F157">
        <v>0.41699999999999998</v>
      </c>
      <c r="G157">
        <v>0.56299999999999994</v>
      </c>
      <c r="H157">
        <v>0.70799999999999996</v>
      </c>
      <c r="I157">
        <v>0.85399999999999998</v>
      </c>
      <c r="J157">
        <v>1</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8"/>
      <c r="AM157" s="26"/>
    </row>
    <row r="158" spans="1:39" ht="15" customHeight="1">
      <c r="A158" s="38" t="s">
        <v>5459</v>
      </c>
      <c r="B158" t="s">
        <v>5460</v>
      </c>
      <c r="C158" t="s">
        <v>5461</v>
      </c>
      <c r="D158" t="s">
        <v>5462</v>
      </c>
      <c r="E158" t="s">
        <v>3907</v>
      </c>
      <c r="F158">
        <v>0</v>
      </c>
      <c r="G158">
        <v>0</v>
      </c>
      <c r="H158">
        <v>0</v>
      </c>
      <c r="I158">
        <v>0</v>
      </c>
      <c r="J158">
        <v>0</v>
      </c>
      <c r="K158">
        <v>0.5</v>
      </c>
      <c r="L158">
        <v>0.625</v>
      </c>
      <c r="M158">
        <v>0.75</v>
      </c>
      <c r="N158">
        <v>0.875</v>
      </c>
      <c r="O158">
        <v>1</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8"/>
      <c r="AM158" s="26"/>
    </row>
    <row r="159" spans="1:39" ht="15" customHeight="1">
      <c r="A159" s="38" t="s">
        <v>5463</v>
      </c>
      <c r="B159" t="s">
        <v>5464</v>
      </c>
      <c r="C159" t="s">
        <v>5465</v>
      </c>
      <c r="D159" t="s">
        <v>5466</v>
      </c>
      <c r="E159" t="s">
        <v>3907</v>
      </c>
      <c r="F159">
        <v>0</v>
      </c>
      <c r="G159">
        <v>0</v>
      </c>
      <c r="H159">
        <v>0</v>
      </c>
      <c r="I159">
        <v>0</v>
      </c>
      <c r="J159">
        <v>0</v>
      </c>
      <c r="K159">
        <v>0</v>
      </c>
      <c r="L159">
        <v>0</v>
      </c>
      <c r="M159">
        <v>0</v>
      </c>
      <c r="N159">
        <v>0</v>
      </c>
      <c r="O159">
        <v>0</v>
      </c>
      <c r="P159">
        <v>0.85699999999999998</v>
      </c>
      <c r="Q159">
        <v>0.89300000000000002</v>
      </c>
      <c r="R159">
        <v>0.92900000000000005</v>
      </c>
      <c r="S159">
        <v>0.96399999999999997</v>
      </c>
      <c r="T159">
        <v>1</v>
      </c>
      <c r="U159">
        <v>0</v>
      </c>
      <c r="V159">
        <v>0</v>
      </c>
      <c r="W159">
        <v>0</v>
      </c>
      <c r="X159">
        <v>0</v>
      </c>
      <c r="Y159">
        <v>0</v>
      </c>
      <c r="Z159">
        <v>0</v>
      </c>
      <c r="AA159">
        <v>0</v>
      </c>
      <c r="AB159">
        <v>0</v>
      </c>
      <c r="AC159">
        <v>0</v>
      </c>
      <c r="AD159">
        <v>0</v>
      </c>
      <c r="AE159">
        <v>0</v>
      </c>
      <c r="AF159">
        <v>0</v>
      </c>
      <c r="AG159">
        <v>0</v>
      </c>
      <c r="AH159">
        <v>0</v>
      </c>
      <c r="AI159">
        <v>0</v>
      </c>
      <c r="AJ159">
        <v>0</v>
      </c>
      <c r="AK159" t="s">
        <v>549</v>
      </c>
      <c r="AL159" s="28"/>
      <c r="AM159" s="26"/>
    </row>
    <row r="160" spans="1:39" ht="15" customHeight="1">
      <c r="A160" s="38" t="s">
        <v>5467</v>
      </c>
      <c r="B160" t="s">
        <v>5468</v>
      </c>
      <c r="C160" t="s">
        <v>5469</v>
      </c>
      <c r="D160" t="s">
        <v>5470</v>
      </c>
      <c r="E160" t="s">
        <v>3907</v>
      </c>
      <c r="F160">
        <v>0</v>
      </c>
      <c r="G160">
        <v>0</v>
      </c>
      <c r="H160">
        <v>0</v>
      </c>
      <c r="I160">
        <v>0</v>
      </c>
      <c r="J160">
        <v>0</v>
      </c>
      <c r="K160">
        <v>0</v>
      </c>
      <c r="L160">
        <v>0</v>
      </c>
      <c r="M160">
        <v>0</v>
      </c>
      <c r="N160">
        <v>0</v>
      </c>
      <c r="O160">
        <v>0</v>
      </c>
      <c r="P160">
        <v>0</v>
      </c>
      <c r="Q160">
        <v>0</v>
      </c>
      <c r="R160">
        <v>0</v>
      </c>
      <c r="S160">
        <v>0</v>
      </c>
      <c r="T160">
        <v>0</v>
      </c>
      <c r="U160">
        <v>0.82399999999999995</v>
      </c>
      <c r="V160">
        <v>0.85899999999999999</v>
      </c>
      <c r="W160">
        <v>0.89400000000000002</v>
      </c>
      <c r="X160">
        <v>0.92900000000000005</v>
      </c>
      <c r="Y160">
        <v>0.96499999999999997</v>
      </c>
      <c r="Z160">
        <v>1</v>
      </c>
      <c r="AA160">
        <v>1</v>
      </c>
      <c r="AB160">
        <v>1</v>
      </c>
      <c r="AC160">
        <v>1</v>
      </c>
      <c r="AD160">
        <v>1</v>
      </c>
      <c r="AE160">
        <v>1</v>
      </c>
      <c r="AF160">
        <v>1</v>
      </c>
      <c r="AG160">
        <v>1</v>
      </c>
      <c r="AH160">
        <v>1</v>
      </c>
      <c r="AI160">
        <v>1</v>
      </c>
      <c r="AJ160">
        <v>1</v>
      </c>
      <c r="AK160" t="s">
        <v>549</v>
      </c>
      <c r="AL160" s="28"/>
      <c r="AM160" s="26"/>
    </row>
    <row r="161" spans="1:39" ht="15" customHeight="1">
      <c r="A161" s="38" t="s">
        <v>5471</v>
      </c>
      <c r="B161" t="s">
        <v>5472</v>
      </c>
      <c r="C161" t="s">
        <v>5473</v>
      </c>
      <c r="D161" t="s">
        <v>5474</v>
      </c>
      <c r="E161" t="s">
        <v>3907</v>
      </c>
      <c r="F161">
        <v>7.4999999999999993E-5</v>
      </c>
      <c r="G161">
        <v>7.4999999999999993E-5</v>
      </c>
      <c r="H161">
        <v>7.4999999999999993E-5</v>
      </c>
      <c r="I161">
        <v>7.4999999999999993E-5</v>
      </c>
      <c r="J161">
        <v>7.4999999999999993E-5</v>
      </c>
      <c r="K161">
        <v>7.4999999999999993E-5</v>
      </c>
      <c r="L161">
        <v>7.4999999999999993E-5</v>
      </c>
      <c r="M161">
        <v>7.4999999999999993E-5</v>
      </c>
      <c r="N161">
        <v>7.4999999999999993E-5</v>
      </c>
      <c r="O161">
        <v>7.4999999999999993E-5</v>
      </c>
      <c r="P161">
        <v>7.4999999999999993E-5</v>
      </c>
      <c r="Q161">
        <v>7.4999999999999993E-5</v>
      </c>
      <c r="R161">
        <v>7.4999999999999993E-5</v>
      </c>
      <c r="S161">
        <v>7.4999999999999993E-5</v>
      </c>
      <c r="T161">
        <v>7.4999999999999993E-5</v>
      </c>
      <c r="U161">
        <v>7.4999999999999993E-5</v>
      </c>
      <c r="V161">
        <v>7.4999999999999993E-5</v>
      </c>
      <c r="W161">
        <v>7.4999999999999993E-5</v>
      </c>
      <c r="X161">
        <v>7.4999999999999993E-5</v>
      </c>
      <c r="Y161">
        <v>7.4999999999999993E-5</v>
      </c>
      <c r="Z161">
        <v>7.4999999999999993E-5</v>
      </c>
      <c r="AA161">
        <v>7.4999999999999993E-5</v>
      </c>
      <c r="AB161">
        <v>7.4999999999999993E-5</v>
      </c>
      <c r="AC161">
        <v>7.4999999999999993E-5</v>
      </c>
      <c r="AD161">
        <v>7.4999999999999993E-5</v>
      </c>
      <c r="AE161">
        <v>7.4999999999999993E-5</v>
      </c>
      <c r="AF161">
        <v>1.07E-4</v>
      </c>
      <c r="AG161">
        <v>1.55E-4</v>
      </c>
      <c r="AH161">
        <v>2.2599999999999999E-4</v>
      </c>
      <c r="AI161">
        <v>3.5199999999999999E-4</v>
      </c>
      <c r="AJ161">
        <v>5.4500000000000002E-4</v>
      </c>
      <c r="AK161" s="91">
        <v>6.8000000000000005E-2</v>
      </c>
      <c r="AL161" s="28"/>
      <c r="AM161" s="26"/>
    </row>
    <row r="162" spans="1:39" ht="15" customHeight="1">
      <c r="A162" s="38" t="s">
        <v>5475</v>
      </c>
      <c r="B162" t="s">
        <v>5476</v>
      </c>
      <c r="C162" t="s">
        <v>5477</v>
      </c>
      <c r="D162" t="s">
        <v>5478</v>
      </c>
      <c r="E162" t="s">
        <v>3907</v>
      </c>
      <c r="F162">
        <v>7.4999999999999993E-5</v>
      </c>
      <c r="G162">
        <v>7.4999999999999993E-5</v>
      </c>
      <c r="H162">
        <v>7.4999999999999993E-5</v>
      </c>
      <c r="I162">
        <v>7.4999999999999993E-5</v>
      </c>
      <c r="J162">
        <v>7.4999999999999993E-5</v>
      </c>
      <c r="K162">
        <v>7.4999999999999993E-5</v>
      </c>
      <c r="L162">
        <v>7.4999999999999993E-5</v>
      </c>
      <c r="M162">
        <v>7.4999999999999993E-5</v>
      </c>
      <c r="N162">
        <v>1.5200000000000001E-4</v>
      </c>
      <c r="O162">
        <v>2.4800000000000001E-4</v>
      </c>
      <c r="P162">
        <v>4.1100000000000002E-4</v>
      </c>
      <c r="Q162">
        <v>7.2999999999999996E-4</v>
      </c>
      <c r="R162">
        <v>1.1739999999999999E-3</v>
      </c>
      <c r="S162">
        <v>1.8879999999999999E-3</v>
      </c>
      <c r="T162">
        <v>2.8289999999999999E-3</v>
      </c>
      <c r="U162">
        <v>4.5319999999999996E-3</v>
      </c>
      <c r="V162">
        <v>6.953E-3</v>
      </c>
      <c r="W162">
        <v>1.0552000000000001E-2</v>
      </c>
      <c r="X162">
        <v>1.5570000000000001E-2</v>
      </c>
      <c r="Y162">
        <v>2.5819000000000002E-2</v>
      </c>
      <c r="Z162">
        <v>3.6155E-2</v>
      </c>
      <c r="AA162">
        <v>5.4815000000000003E-2</v>
      </c>
      <c r="AB162">
        <v>7.8946000000000002E-2</v>
      </c>
      <c r="AC162">
        <v>0.121591</v>
      </c>
      <c r="AD162">
        <v>0.17627699999999999</v>
      </c>
      <c r="AE162">
        <v>0.23965600000000001</v>
      </c>
      <c r="AF162">
        <v>0.31738699999999997</v>
      </c>
      <c r="AG162">
        <v>0.39984500000000001</v>
      </c>
      <c r="AH162">
        <v>0.49007699999999998</v>
      </c>
      <c r="AI162">
        <v>0.59193700000000005</v>
      </c>
      <c r="AJ162">
        <v>0.68610000000000004</v>
      </c>
      <c r="AK162" s="91">
        <v>0.35499999999999998</v>
      </c>
      <c r="AL162" s="28"/>
      <c r="AM162" s="26"/>
    </row>
    <row r="163" spans="1:39" ht="15" customHeight="1">
      <c r="A163" s="38" t="s">
        <v>5479</v>
      </c>
      <c r="B163" t="s">
        <v>5480</v>
      </c>
      <c r="C163" t="s">
        <v>5481</v>
      </c>
      <c r="D163" t="s">
        <v>5482</v>
      </c>
      <c r="E163" t="s">
        <v>3907</v>
      </c>
      <c r="F163">
        <v>7.4999999999999993E-5</v>
      </c>
      <c r="G163">
        <v>7.4999999999999993E-5</v>
      </c>
      <c r="H163">
        <v>7.4999999999999993E-5</v>
      </c>
      <c r="I163">
        <v>7.4999999999999993E-5</v>
      </c>
      <c r="J163">
        <v>7.4999999999999993E-5</v>
      </c>
      <c r="K163">
        <v>7.4999999999999993E-5</v>
      </c>
      <c r="L163">
        <v>7.4999999999999993E-5</v>
      </c>
      <c r="M163">
        <v>7.4999999999999993E-5</v>
      </c>
      <c r="N163">
        <v>7.4999999999999993E-5</v>
      </c>
      <c r="O163">
        <v>7.4999999999999993E-5</v>
      </c>
      <c r="P163">
        <v>7.4999999999999993E-5</v>
      </c>
      <c r="Q163">
        <v>7.4999999999999993E-5</v>
      </c>
      <c r="R163">
        <v>7.4999999999999993E-5</v>
      </c>
      <c r="S163">
        <v>7.4999999999999993E-5</v>
      </c>
      <c r="T163">
        <v>7.4999999999999993E-5</v>
      </c>
      <c r="U163">
        <v>7.4999999999999993E-5</v>
      </c>
      <c r="V163">
        <v>7.4999999999999993E-5</v>
      </c>
      <c r="W163">
        <v>7.4999999999999993E-5</v>
      </c>
      <c r="X163">
        <v>7.4999999999999993E-5</v>
      </c>
      <c r="Y163">
        <v>7.4999999999999993E-5</v>
      </c>
      <c r="Z163">
        <v>7.4999999999999993E-5</v>
      </c>
      <c r="AA163">
        <v>7.4999999999999993E-5</v>
      </c>
      <c r="AB163">
        <v>7.4999999999999993E-5</v>
      </c>
      <c r="AC163">
        <v>7.4999999999999993E-5</v>
      </c>
      <c r="AD163">
        <v>7.4999999999999993E-5</v>
      </c>
      <c r="AE163">
        <v>7.4999999999999993E-5</v>
      </c>
      <c r="AF163">
        <v>7.4999999999999993E-5</v>
      </c>
      <c r="AG163">
        <v>7.4999999999999993E-5</v>
      </c>
      <c r="AH163">
        <v>7.4999999999999993E-5</v>
      </c>
      <c r="AI163">
        <v>7.4999999999999993E-5</v>
      </c>
      <c r="AJ163">
        <v>7.4999999999999993E-5</v>
      </c>
      <c r="AK163" s="91">
        <v>0</v>
      </c>
      <c r="AL163" s="28"/>
      <c r="AM163" s="26"/>
    </row>
    <row r="164" spans="1:39" ht="15" customHeight="1">
      <c r="A164" s="38" t="s">
        <v>5483</v>
      </c>
      <c r="B164" t="s">
        <v>5484</v>
      </c>
      <c r="C164" t="s">
        <v>5485</v>
      </c>
      <c r="D164" t="s">
        <v>5486</v>
      </c>
      <c r="E164" t="s">
        <v>3907</v>
      </c>
      <c r="F164">
        <v>7.4999999999999993E-5</v>
      </c>
      <c r="G164">
        <v>7.4999999999999993E-5</v>
      </c>
      <c r="H164">
        <v>7.4999999999999993E-5</v>
      </c>
      <c r="I164">
        <v>7.4999999999999993E-5</v>
      </c>
      <c r="J164">
        <v>7.4999999999999993E-5</v>
      </c>
      <c r="K164">
        <v>7.4999999999999993E-5</v>
      </c>
      <c r="L164">
        <v>7.4999999999999993E-5</v>
      </c>
      <c r="M164">
        <v>7.4999999999999993E-5</v>
      </c>
      <c r="N164">
        <v>7.4999999999999993E-5</v>
      </c>
      <c r="O164">
        <v>7.4999999999999993E-5</v>
      </c>
      <c r="P164">
        <v>7.4999999999999993E-5</v>
      </c>
      <c r="Q164">
        <v>7.4999999999999993E-5</v>
      </c>
      <c r="R164">
        <v>7.4999999999999993E-5</v>
      </c>
      <c r="S164">
        <v>7.4999999999999993E-5</v>
      </c>
      <c r="T164">
        <v>7.4999999999999993E-5</v>
      </c>
      <c r="U164">
        <v>7.4999999999999993E-5</v>
      </c>
      <c r="V164">
        <v>7.4999999999999993E-5</v>
      </c>
      <c r="W164">
        <v>7.4999999999999993E-5</v>
      </c>
      <c r="X164">
        <v>7.4999999999999993E-5</v>
      </c>
      <c r="Y164">
        <v>7.4999999999999993E-5</v>
      </c>
      <c r="Z164">
        <v>7.4999999999999993E-5</v>
      </c>
      <c r="AA164">
        <v>7.4999999999999993E-5</v>
      </c>
      <c r="AB164">
        <v>7.4999999999999993E-5</v>
      </c>
      <c r="AC164">
        <v>7.4999999999999993E-5</v>
      </c>
      <c r="AD164">
        <v>7.4999999999999993E-5</v>
      </c>
      <c r="AE164">
        <v>7.4999999999999993E-5</v>
      </c>
      <c r="AF164">
        <v>7.4999999999999993E-5</v>
      </c>
      <c r="AG164">
        <v>7.4999999999999993E-5</v>
      </c>
      <c r="AH164">
        <v>7.4999999999999993E-5</v>
      </c>
      <c r="AI164">
        <v>7.4999999999999993E-5</v>
      </c>
      <c r="AJ164">
        <v>7.4999999999999993E-5</v>
      </c>
      <c r="AK164" s="91">
        <v>0</v>
      </c>
      <c r="AL164" s="28"/>
      <c r="AM164" s="26"/>
    </row>
    <row r="165" spans="1:39" ht="15" customHeight="1">
      <c r="B165" t="s">
        <v>4286</v>
      </c>
      <c r="D165" t="s">
        <v>5487</v>
      </c>
    </row>
    <row r="166" spans="1:39" ht="15" customHeight="1">
      <c r="B166" t="s">
        <v>4287</v>
      </c>
      <c r="D166" t="s">
        <v>5488</v>
      </c>
    </row>
    <row r="167" spans="1:39" ht="15" customHeight="1">
      <c r="A167" s="38" t="s">
        <v>5489</v>
      </c>
      <c r="B167" t="s">
        <v>4077</v>
      </c>
      <c r="C167" t="s">
        <v>5490</v>
      </c>
      <c r="D167" t="s">
        <v>5491</v>
      </c>
      <c r="E167" t="s">
        <v>415</v>
      </c>
      <c r="F167">
        <v>72.128135999999998</v>
      </c>
      <c r="G167">
        <v>72.883949000000001</v>
      </c>
      <c r="H167">
        <v>73.486915999999994</v>
      </c>
      <c r="I167">
        <v>74.055107000000007</v>
      </c>
      <c r="J167">
        <v>74.535163999999995</v>
      </c>
      <c r="K167">
        <v>74.985991999999996</v>
      </c>
      <c r="L167">
        <v>75.404594000000003</v>
      </c>
      <c r="M167">
        <v>75.814186000000007</v>
      </c>
      <c r="N167">
        <v>76.223274000000004</v>
      </c>
      <c r="O167">
        <v>76.635268999999994</v>
      </c>
      <c r="P167">
        <v>77.054732999999999</v>
      </c>
      <c r="Q167">
        <v>77.483185000000006</v>
      </c>
      <c r="R167">
        <v>77.924773999999999</v>
      </c>
      <c r="S167">
        <v>78.373444000000006</v>
      </c>
      <c r="T167">
        <v>78.832970000000003</v>
      </c>
      <c r="U167">
        <v>79.301024999999996</v>
      </c>
      <c r="V167">
        <v>79.770286999999996</v>
      </c>
      <c r="W167">
        <v>80.240043999999997</v>
      </c>
      <c r="X167">
        <v>80.715073000000004</v>
      </c>
      <c r="Y167">
        <v>81.198547000000005</v>
      </c>
      <c r="Z167">
        <v>81.690314999999998</v>
      </c>
      <c r="AA167">
        <v>82.186065999999997</v>
      </c>
      <c r="AB167">
        <v>82.685471000000007</v>
      </c>
      <c r="AC167">
        <v>83.188338999999999</v>
      </c>
      <c r="AD167">
        <v>83.693984999999998</v>
      </c>
      <c r="AE167">
        <v>84.206481999999994</v>
      </c>
      <c r="AF167">
        <v>84.722678999999999</v>
      </c>
      <c r="AG167">
        <v>85.240509000000003</v>
      </c>
      <c r="AH167">
        <v>85.767371999999995</v>
      </c>
      <c r="AI167">
        <v>86.298446999999996</v>
      </c>
      <c r="AJ167">
        <v>86.834029999999998</v>
      </c>
      <c r="AK167" s="91">
        <v>6.0000000000000001E-3</v>
      </c>
      <c r="AL167" s="27"/>
      <c r="AM167" s="26"/>
    </row>
    <row r="168" spans="1:39" ht="15" customHeight="1">
      <c r="A168" s="38" t="s">
        <v>5492</v>
      </c>
      <c r="B168" t="s">
        <v>4080</v>
      </c>
      <c r="C168" t="s">
        <v>5493</v>
      </c>
      <c r="D168" t="s">
        <v>5494</v>
      </c>
      <c r="E168" t="s">
        <v>415</v>
      </c>
      <c r="F168">
        <v>98.685333</v>
      </c>
      <c r="G168">
        <v>98.321938000000003</v>
      </c>
      <c r="H168">
        <v>98.853035000000006</v>
      </c>
      <c r="I168">
        <v>99.491898000000006</v>
      </c>
      <c r="J168">
        <v>100.154167</v>
      </c>
      <c r="K168">
        <v>100.831757</v>
      </c>
      <c r="L168">
        <v>101.508781</v>
      </c>
      <c r="M168">
        <v>102.193054</v>
      </c>
      <c r="N168">
        <v>102.884811</v>
      </c>
      <c r="O168">
        <v>103.584473</v>
      </c>
      <c r="P168">
        <v>104.29283100000001</v>
      </c>
      <c r="Q168">
        <v>105.006134</v>
      </c>
      <c r="R168">
        <v>105.726646</v>
      </c>
      <c r="S168">
        <v>106.455856</v>
      </c>
      <c r="T168">
        <v>107.19369500000001</v>
      </c>
      <c r="U168">
        <v>107.939362</v>
      </c>
      <c r="V168">
        <v>108.693748</v>
      </c>
      <c r="W168">
        <v>109.45610000000001</v>
      </c>
      <c r="X168">
        <v>110.226311</v>
      </c>
      <c r="Y168">
        <v>111.004166</v>
      </c>
      <c r="Z168">
        <v>111.789185</v>
      </c>
      <c r="AA168">
        <v>112.581085</v>
      </c>
      <c r="AB168">
        <v>113.380234</v>
      </c>
      <c r="AC168">
        <v>114.186981</v>
      </c>
      <c r="AD168">
        <v>115.001266</v>
      </c>
      <c r="AE168">
        <v>115.82373800000001</v>
      </c>
      <c r="AF168">
        <v>116.65576900000001</v>
      </c>
      <c r="AG168">
        <v>117.496346</v>
      </c>
      <c r="AH168">
        <v>118.345161</v>
      </c>
      <c r="AI168">
        <v>119.202232</v>
      </c>
      <c r="AJ168">
        <v>120.06727600000001</v>
      </c>
      <c r="AK168" s="91">
        <v>7.0000000000000001E-3</v>
      </c>
      <c r="AL168" s="27"/>
      <c r="AM168" s="26"/>
    </row>
    <row r="169" spans="1:39" ht="15" customHeight="1">
      <c r="A169" s="38" t="s">
        <v>5495</v>
      </c>
      <c r="B169" t="s">
        <v>4083</v>
      </c>
      <c r="C169" t="s">
        <v>5496</v>
      </c>
      <c r="D169" t="s">
        <v>5497</v>
      </c>
      <c r="E169" t="s">
        <v>415</v>
      </c>
      <c r="F169">
        <v>52.308804000000002</v>
      </c>
      <c r="G169">
        <v>52.824871000000002</v>
      </c>
      <c r="H169">
        <v>53.251980000000003</v>
      </c>
      <c r="I169">
        <v>53.659874000000002</v>
      </c>
      <c r="J169">
        <v>54.084418999999997</v>
      </c>
      <c r="K169">
        <v>54.503895</v>
      </c>
      <c r="L169">
        <v>54.953121000000003</v>
      </c>
      <c r="M169">
        <v>55.428424999999997</v>
      </c>
      <c r="N169">
        <v>55.915024000000003</v>
      </c>
      <c r="O169">
        <v>56.407780000000002</v>
      </c>
      <c r="P169">
        <v>56.900424999999998</v>
      </c>
      <c r="Q169">
        <v>57.388205999999997</v>
      </c>
      <c r="R169">
        <v>57.865569999999998</v>
      </c>
      <c r="S169">
        <v>58.345801999999999</v>
      </c>
      <c r="T169">
        <v>58.822696999999998</v>
      </c>
      <c r="U169">
        <v>59.297932000000003</v>
      </c>
      <c r="V169">
        <v>59.784367000000003</v>
      </c>
      <c r="W169">
        <v>60.282145999999997</v>
      </c>
      <c r="X169">
        <v>60.782657999999998</v>
      </c>
      <c r="Y169">
        <v>61.280247000000003</v>
      </c>
      <c r="Z169">
        <v>61.775047000000001</v>
      </c>
      <c r="AA169">
        <v>62.274783999999997</v>
      </c>
      <c r="AB169">
        <v>62.779705</v>
      </c>
      <c r="AC169">
        <v>63.290455000000001</v>
      </c>
      <c r="AD169">
        <v>63.808529</v>
      </c>
      <c r="AE169">
        <v>64.327743999999996</v>
      </c>
      <c r="AF169">
        <v>64.855705</v>
      </c>
      <c r="AG169">
        <v>65.393944000000005</v>
      </c>
      <c r="AH169">
        <v>65.929619000000002</v>
      </c>
      <c r="AI169">
        <v>66.471191000000005</v>
      </c>
      <c r="AJ169">
        <v>67.018112000000002</v>
      </c>
      <c r="AK169" s="91">
        <v>8.0000000000000002E-3</v>
      </c>
      <c r="AL169" s="27"/>
      <c r="AM169" s="26"/>
    </row>
    <row r="170" spans="1:39" ht="15" customHeight="1">
      <c r="A170" s="38" t="s">
        <v>5498</v>
      </c>
      <c r="B170" t="s">
        <v>4294</v>
      </c>
      <c r="C170" t="s">
        <v>5499</v>
      </c>
      <c r="D170" t="s">
        <v>5500</v>
      </c>
      <c r="E170" t="s">
        <v>415</v>
      </c>
      <c r="F170">
        <v>72.928985999999995</v>
      </c>
      <c r="G170">
        <v>76.309700000000007</v>
      </c>
      <c r="H170">
        <v>77.838486000000003</v>
      </c>
      <c r="I170">
        <v>78.927611999999996</v>
      </c>
      <c r="J170">
        <v>79.822745999999995</v>
      </c>
      <c r="K170">
        <v>80.424087999999998</v>
      </c>
      <c r="L170">
        <v>80.953750999999997</v>
      </c>
      <c r="M170">
        <v>81.481178</v>
      </c>
      <c r="N170">
        <v>82.007384999999999</v>
      </c>
      <c r="O170">
        <v>82.534148999999999</v>
      </c>
      <c r="P170">
        <v>83.063637</v>
      </c>
      <c r="Q170">
        <v>83.594604000000004</v>
      </c>
      <c r="R170">
        <v>84.130568999999994</v>
      </c>
      <c r="S170">
        <v>84.671417000000005</v>
      </c>
      <c r="T170">
        <v>85.218704000000002</v>
      </c>
      <c r="U170">
        <v>85.770943000000003</v>
      </c>
      <c r="V170">
        <v>86.325935000000001</v>
      </c>
      <c r="W170">
        <v>86.883056999999994</v>
      </c>
      <c r="X170">
        <v>87.443923999999996</v>
      </c>
      <c r="Y170">
        <v>88.009720000000002</v>
      </c>
      <c r="Z170">
        <v>88.580230999999998</v>
      </c>
      <c r="AA170">
        <v>89.153732000000005</v>
      </c>
      <c r="AB170">
        <v>89.730103</v>
      </c>
      <c r="AC170">
        <v>90.309562999999997</v>
      </c>
      <c r="AD170">
        <v>90.892159000000007</v>
      </c>
      <c r="AE170">
        <v>91.480179000000007</v>
      </c>
      <c r="AF170">
        <v>92.072609</v>
      </c>
      <c r="AG170">
        <v>92.668152000000006</v>
      </c>
      <c r="AH170">
        <v>93.270218</v>
      </c>
      <c r="AI170">
        <v>93.876953</v>
      </c>
      <c r="AJ170">
        <v>94.488547999999994</v>
      </c>
      <c r="AK170" s="91">
        <v>8.9999999999999993E-3</v>
      </c>
      <c r="AL170" s="27"/>
      <c r="AM170" s="26"/>
    </row>
    <row r="171" spans="1:39" ht="15" customHeight="1">
      <c r="B171" t="s">
        <v>4297</v>
      </c>
      <c r="D171" t="s">
        <v>5501</v>
      </c>
    </row>
    <row r="172" spans="1:39" ht="15" customHeight="1">
      <c r="A172" s="38" t="s">
        <v>5502</v>
      </c>
      <c r="B172" t="s">
        <v>4077</v>
      </c>
      <c r="C172" t="s">
        <v>5503</v>
      </c>
      <c r="D172" t="s">
        <v>5504</v>
      </c>
      <c r="E172" t="s">
        <v>415</v>
      </c>
      <c r="F172">
        <v>70.292350999999996</v>
      </c>
      <c r="G172">
        <v>68.942374999999998</v>
      </c>
      <c r="H172">
        <v>68.489693000000003</v>
      </c>
      <c r="I172">
        <v>68.660858000000005</v>
      </c>
      <c r="J172">
        <v>69.094131000000004</v>
      </c>
      <c r="K172">
        <v>69.572243</v>
      </c>
      <c r="L172">
        <v>70.000945999999999</v>
      </c>
      <c r="M172">
        <v>70.426933000000005</v>
      </c>
      <c r="N172">
        <v>70.890418999999994</v>
      </c>
      <c r="O172">
        <v>71.332626000000005</v>
      </c>
      <c r="P172">
        <v>71.780296000000007</v>
      </c>
      <c r="Q172">
        <v>72.236243999999999</v>
      </c>
      <c r="R172">
        <v>72.726906</v>
      </c>
      <c r="S172">
        <v>73.227348000000006</v>
      </c>
      <c r="T172">
        <v>73.735412999999994</v>
      </c>
      <c r="U172">
        <v>74.241057999999995</v>
      </c>
      <c r="V172">
        <v>74.735298</v>
      </c>
      <c r="W172">
        <v>75.222014999999999</v>
      </c>
      <c r="X172">
        <v>75.700728999999995</v>
      </c>
      <c r="Y172">
        <v>76.163230999999996</v>
      </c>
      <c r="Z172">
        <v>76.62809</v>
      </c>
      <c r="AA172">
        <v>77.090278999999995</v>
      </c>
      <c r="AB172">
        <v>77.558944999999994</v>
      </c>
      <c r="AC172">
        <v>78.030806999999996</v>
      </c>
      <c r="AD172">
        <v>78.498885999999999</v>
      </c>
      <c r="AE172">
        <v>78.961960000000005</v>
      </c>
      <c r="AF172">
        <v>79.421340999999998</v>
      </c>
      <c r="AG172">
        <v>79.879219000000006</v>
      </c>
      <c r="AH172">
        <v>80.345626999999993</v>
      </c>
      <c r="AI172">
        <v>80.805915999999996</v>
      </c>
      <c r="AJ172">
        <v>81.268210999999994</v>
      </c>
      <c r="AK172" s="91">
        <v>5.0000000000000001E-3</v>
      </c>
      <c r="AL172" s="27"/>
      <c r="AM172" s="26"/>
    </row>
    <row r="173" spans="1:39" ht="15" customHeight="1">
      <c r="A173" s="38" t="s">
        <v>5505</v>
      </c>
      <c r="B173" t="s">
        <v>4080</v>
      </c>
      <c r="C173" t="s">
        <v>5506</v>
      </c>
      <c r="D173" t="s">
        <v>5507</v>
      </c>
      <c r="E173" t="s">
        <v>415</v>
      </c>
      <c r="F173">
        <v>94.948577999999998</v>
      </c>
      <c r="G173">
        <v>92.893439999999998</v>
      </c>
      <c r="H173">
        <v>91.768394000000001</v>
      </c>
      <c r="I173">
        <v>91.433846000000003</v>
      </c>
      <c r="J173">
        <v>92.084739999999996</v>
      </c>
      <c r="K173">
        <v>92.821274000000003</v>
      </c>
      <c r="L173">
        <v>93.525970000000001</v>
      </c>
      <c r="M173">
        <v>94.118415999999996</v>
      </c>
      <c r="N173">
        <v>94.604256000000007</v>
      </c>
      <c r="O173">
        <v>95.105689999999996</v>
      </c>
      <c r="P173">
        <v>95.679625999999999</v>
      </c>
      <c r="Q173">
        <v>96.319168000000005</v>
      </c>
      <c r="R173">
        <v>97.006737000000001</v>
      </c>
      <c r="S173">
        <v>97.799201999999994</v>
      </c>
      <c r="T173">
        <v>98.638687000000004</v>
      </c>
      <c r="U173">
        <v>99.580573999999999</v>
      </c>
      <c r="V173">
        <v>100.556168</v>
      </c>
      <c r="W173">
        <v>101.542885</v>
      </c>
      <c r="X173">
        <v>102.532562</v>
      </c>
      <c r="Y173">
        <v>103.502968</v>
      </c>
      <c r="Z173">
        <v>104.436134</v>
      </c>
      <c r="AA173">
        <v>105.365334</v>
      </c>
      <c r="AB173">
        <v>106.285156</v>
      </c>
      <c r="AC173">
        <v>107.232208</v>
      </c>
      <c r="AD173">
        <v>108.105682</v>
      </c>
      <c r="AE173">
        <v>108.92607099999999</v>
      </c>
      <c r="AF173">
        <v>109.71217300000001</v>
      </c>
      <c r="AG173">
        <v>110.46893300000001</v>
      </c>
      <c r="AH173">
        <v>111.302109</v>
      </c>
      <c r="AI173">
        <v>112.141632</v>
      </c>
      <c r="AJ173">
        <v>112.964134</v>
      </c>
      <c r="AK173" s="91">
        <v>6.0000000000000001E-3</v>
      </c>
      <c r="AL173" s="27"/>
      <c r="AM173" s="26"/>
    </row>
    <row r="174" spans="1:39" ht="15" customHeight="1">
      <c r="A174" s="38" t="s">
        <v>5508</v>
      </c>
      <c r="B174" t="s">
        <v>4083</v>
      </c>
      <c r="C174" t="s">
        <v>5509</v>
      </c>
      <c r="D174" t="s">
        <v>5510</v>
      </c>
      <c r="E174" t="s">
        <v>415</v>
      </c>
      <c r="F174">
        <v>51.379078</v>
      </c>
      <c r="G174">
        <v>50.337814000000002</v>
      </c>
      <c r="H174">
        <v>50.282809999999998</v>
      </c>
      <c r="I174">
        <v>50.297767999999998</v>
      </c>
      <c r="J174">
        <v>50.348267</v>
      </c>
      <c r="K174">
        <v>50.434646999999998</v>
      </c>
      <c r="L174">
        <v>50.583678999999997</v>
      </c>
      <c r="M174">
        <v>50.769050999999997</v>
      </c>
      <c r="N174">
        <v>50.964016000000001</v>
      </c>
      <c r="O174">
        <v>51.184958999999999</v>
      </c>
      <c r="P174">
        <v>51.487552999999998</v>
      </c>
      <c r="Q174">
        <v>51.816924999999998</v>
      </c>
      <c r="R174">
        <v>52.152168000000003</v>
      </c>
      <c r="S174">
        <v>52.505561999999998</v>
      </c>
      <c r="T174">
        <v>52.878596999999999</v>
      </c>
      <c r="U174">
        <v>53.319248000000002</v>
      </c>
      <c r="V174">
        <v>53.775458999999998</v>
      </c>
      <c r="W174">
        <v>54.280720000000002</v>
      </c>
      <c r="X174">
        <v>54.784435000000002</v>
      </c>
      <c r="Y174">
        <v>55.301333999999997</v>
      </c>
      <c r="Z174">
        <v>55.817805999999997</v>
      </c>
      <c r="AA174">
        <v>56.345798000000002</v>
      </c>
      <c r="AB174">
        <v>56.869038000000003</v>
      </c>
      <c r="AC174">
        <v>57.400554999999997</v>
      </c>
      <c r="AD174">
        <v>57.940102000000003</v>
      </c>
      <c r="AE174">
        <v>58.479557</v>
      </c>
      <c r="AF174">
        <v>59.042313</v>
      </c>
      <c r="AG174">
        <v>59.560802000000002</v>
      </c>
      <c r="AH174">
        <v>60.124760000000002</v>
      </c>
      <c r="AI174">
        <v>60.672974000000004</v>
      </c>
      <c r="AJ174">
        <v>61.218563000000003</v>
      </c>
      <c r="AK174" s="91">
        <v>6.0000000000000001E-3</v>
      </c>
      <c r="AL174" s="27"/>
      <c r="AM174" s="26"/>
    </row>
    <row r="175" spans="1:39" ht="15" customHeight="1">
      <c r="A175" s="38" t="s">
        <v>5511</v>
      </c>
      <c r="B175" t="s">
        <v>4294</v>
      </c>
      <c r="C175" t="s">
        <v>5512</v>
      </c>
      <c r="D175" t="s">
        <v>5513</v>
      </c>
      <c r="E175" t="s">
        <v>415</v>
      </c>
      <c r="F175">
        <v>71.028343000000007</v>
      </c>
      <c r="G175">
        <v>72.220389999999995</v>
      </c>
      <c r="H175">
        <v>72.564766000000006</v>
      </c>
      <c r="I175">
        <v>73.078918000000002</v>
      </c>
      <c r="J175">
        <v>73.855468999999999</v>
      </c>
      <c r="K175">
        <v>74.440651000000003</v>
      </c>
      <c r="L175">
        <v>74.946922000000001</v>
      </c>
      <c r="M175">
        <v>75.432518000000002</v>
      </c>
      <c r="N175">
        <v>75.920792000000006</v>
      </c>
      <c r="O175">
        <v>76.399238999999994</v>
      </c>
      <c r="P175">
        <v>76.903839000000005</v>
      </c>
      <c r="Q175">
        <v>77.42765</v>
      </c>
      <c r="R175">
        <v>77.983635000000007</v>
      </c>
      <c r="S175">
        <v>78.569892999999993</v>
      </c>
      <c r="T175">
        <v>79.171509</v>
      </c>
      <c r="U175">
        <v>79.797179999999997</v>
      </c>
      <c r="V175">
        <v>80.421959000000001</v>
      </c>
      <c r="W175">
        <v>81.046386999999996</v>
      </c>
      <c r="X175">
        <v>81.662766000000005</v>
      </c>
      <c r="Y175">
        <v>82.260727000000003</v>
      </c>
      <c r="Z175">
        <v>82.849082999999993</v>
      </c>
      <c r="AA175">
        <v>83.432929999999999</v>
      </c>
      <c r="AB175">
        <v>84.016846000000001</v>
      </c>
      <c r="AC175">
        <v>84.607123999999999</v>
      </c>
      <c r="AD175">
        <v>85.178466999999998</v>
      </c>
      <c r="AE175">
        <v>85.733245999999994</v>
      </c>
      <c r="AF175">
        <v>86.278441999999998</v>
      </c>
      <c r="AG175">
        <v>86.813041999999996</v>
      </c>
      <c r="AH175">
        <v>87.369904000000005</v>
      </c>
      <c r="AI175">
        <v>87.921379000000002</v>
      </c>
      <c r="AJ175">
        <v>88.469986000000006</v>
      </c>
      <c r="AK175" s="91">
        <v>7.0000000000000001E-3</v>
      </c>
      <c r="AL175" s="27"/>
      <c r="AM175" s="26"/>
    </row>
    <row r="176" spans="1:39" ht="15" customHeight="1">
      <c r="B176" t="s">
        <v>4306</v>
      </c>
      <c r="D176" t="s">
        <v>5514</v>
      </c>
    </row>
    <row r="177" spans="1:39" ht="15" customHeight="1">
      <c r="B177" t="s">
        <v>4307</v>
      </c>
      <c r="D177" t="s">
        <v>5515</v>
      </c>
    </row>
    <row r="178" spans="1:39" ht="15" customHeight="1">
      <c r="A178" s="38" t="s">
        <v>5516</v>
      </c>
      <c r="B178" t="s">
        <v>3913</v>
      </c>
      <c r="C178" t="s">
        <v>5517</v>
      </c>
      <c r="D178" t="s">
        <v>5518</v>
      </c>
      <c r="E178" t="s">
        <v>817</v>
      </c>
      <c r="F178">
        <v>1838.034302</v>
      </c>
      <c r="G178">
        <v>2508.5495609999998</v>
      </c>
      <c r="H178">
        <v>2803.923828</v>
      </c>
      <c r="I178">
        <v>2940.8947750000002</v>
      </c>
      <c r="J178">
        <v>3029.3659670000002</v>
      </c>
      <c r="K178">
        <v>3097.8251949999999</v>
      </c>
      <c r="L178">
        <v>3121.8540039999998</v>
      </c>
      <c r="M178">
        <v>3139.2465820000002</v>
      </c>
      <c r="N178">
        <v>3160.4135740000002</v>
      </c>
      <c r="O178">
        <v>3179.4758299999999</v>
      </c>
      <c r="P178">
        <v>3200.1000979999999</v>
      </c>
      <c r="Q178">
        <v>3226.3374020000001</v>
      </c>
      <c r="R178">
        <v>3264.9316410000001</v>
      </c>
      <c r="S178">
        <v>3302.9304200000001</v>
      </c>
      <c r="T178">
        <v>3345.4252929999998</v>
      </c>
      <c r="U178">
        <v>3394.451172</v>
      </c>
      <c r="V178">
        <v>3435.1103520000001</v>
      </c>
      <c r="W178">
        <v>3469.8403320000002</v>
      </c>
      <c r="X178">
        <v>3506.5434570000002</v>
      </c>
      <c r="Y178">
        <v>3547.9353030000002</v>
      </c>
      <c r="Z178">
        <v>3599.661865</v>
      </c>
      <c r="AA178">
        <v>3647.4870609999998</v>
      </c>
      <c r="AB178">
        <v>3696.6403810000002</v>
      </c>
      <c r="AC178">
        <v>3743.4001459999999</v>
      </c>
      <c r="AD178">
        <v>3791.8334960000002</v>
      </c>
      <c r="AE178">
        <v>3844.455078</v>
      </c>
      <c r="AF178">
        <v>3892.3930660000001</v>
      </c>
      <c r="AG178">
        <v>3929.005615</v>
      </c>
      <c r="AH178">
        <v>3968.267578</v>
      </c>
      <c r="AI178">
        <v>4004.0546880000002</v>
      </c>
      <c r="AJ178">
        <v>4040.4497070000002</v>
      </c>
      <c r="AK178" s="91">
        <v>2.7E-2</v>
      </c>
      <c r="AL178" s="25"/>
      <c r="AM178" s="26"/>
    </row>
    <row r="179" spans="1:39" ht="15" customHeight="1">
      <c r="A179" s="38" t="s">
        <v>5519</v>
      </c>
      <c r="B179" t="s">
        <v>3917</v>
      </c>
      <c r="C179" t="s">
        <v>5520</v>
      </c>
      <c r="D179" t="s">
        <v>5521</v>
      </c>
      <c r="E179" t="s">
        <v>817</v>
      </c>
      <c r="F179">
        <v>112.20156900000001</v>
      </c>
      <c r="G179">
        <v>193.65481600000001</v>
      </c>
      <c r="H179">
        <v>233.14505</v>
      </c>
      <c r="I179">
        <v>253.77046200000001</v>
      </c>
      <c r="J179">
        <v>266.71301299999999</v>
      </c>
      <c r="K179">
        <v>275.51016199999998</v>
      </c>
      <c r="L179">
        <v>279.99301100000002</v>
      </c>
      <c r="M179">
        <v>284.458527</v>
      </c>
      <c r="N179">
        <v>288.86242700000003</v>
      </c>
      <c r="O179">
        <v>293.482483</v>
      </c>
      <c r="P179">
        <v>297.878693</v>
      </c>
      <c r="Q179">
        <v>302.12191799999999</v>
      </c>
      <c r="R179">
        <v>305.89669800000001</v>
      </c>
      <c r="S179">
        <v>309.85717799999998</v>
      </c>
      <c r="T179">
        <v>314.20538299999998</v>
      </c>
      <c r="U179">
        <v>318.77062999999998</v>
      </c>
      <c r="V179">
        <v>323.71981799999998</v>
      </c>
      <c r="W179">
        <v>328.853882</v>
      </c>
      <c r="X179">
        <v>334.14523300000002</v>
      </c>
      <c r="Y179">
        <v>339.83956899999998</v>
      </c>
      <c r="Z179">
        <v>345.63922100000002</v>
      </c>
      <c r="AA179">
        <v>351.43847699999998</v>
      </c>
      <c r="AB179">
        <v>357.30343599999998</v>
      </c>
      <c r="AC179">
        <v>363.14932299999998</v>
      </c>
      <c r="AD179">
        <v>369.10681199999999</v>
      </c>
      <c r="AE179">
        <v>375.18945300000001</v>
      </c>
      <c r="AF179">
        <v>381.35409499999997</v>
      </c>
      <c r="AG179">
        <v>387.59909099999999</v>
      </c>
      <c r="AH179">
        <v>393.88665800000001</v>
      </c>
      <c r="AI179">
        <v>400.22601300000002</v>
      </c>
      <c r="AJ179">
        <v>406.57696499999997</v>
      </c>
      <c r="AK179" s="91">
        <v>4.3999999999999997E-2</v>
      </c>
      <c r="AL179" s="25"/>
      <c r="AM179" s="26"/>
    </row>
    <row r="180" spans="1:39" ht="15" customHeight="1">
      <c r="A180" s="38" t="s">
        <v>5522</v>
      </c>
      <c r="B180" t="s">
        <v>4843</v>
      </c>
      <c r="C180" t="s">
        <v>5523</v>
      </c>
      <c r="D180" t="s">
        <v>5524</v>
      </c>
      <c r="E180" t="s">
        <v>817</v>
      </c>
      <c r="F180">
        <v>111.33981300000001</v>
      </c>
      <c r="G180">
        <v>211.017212</v>
      </c>
      <c r="H180">
        <v>259.760468</v>
      </c>
      <c r="I180">
        <v>287.09509300000002</v>
      </c>
      <c r="J180">
        <v>306.535889</v>
      </c>
      <c r="K180">
        <v>319.54312099999999</v>
      </c>
      <c r="L180">
        <v>329.30154399999998</v>
      </c>
      <c r="M180">
        <v>339.068085</v>
      </c>
      <c r="N180">
        <v>349.06094400000001</v>
      </c>
      <c r="O180">
        <v>359.07800300000002</v>
      </c>
      <c r="P180">
        <v>368.29104599999999</v>
      </c>
      <c r="Q180">
        <v>377.575806</v>
      </c>
      <c r="R180">
        <v>386.84063700000002</v>
      </c>
      <c r="S180">
        <v>396.046967</v>
      </c>
      <c r="T180">
        <v>405.58215300000001</v>
      </c>
      <c r="U180">
        <v>415.23602299999999</v>
      </c>
      <c r="V180">
        <v>425.99951199999998</v>
      </c>
      <c r="W180">
        <v>436.18536399999999</v>
      </c>
      <c r="X180">
        <v>446.77435300000002</v>
      </c>
      <c r="Y180">
        <v>457.72445699999997</v>
      </c>
      <c r="Z180">
        <v>469.03256199999998</v>
      </c>
      <c r="AA180">
        <v>480.58843999999999</v>
      </c>
      <c r="AB180">
        <v>492.45959499999998</v>
      </c>
      <c r="AC180">
        <v>504.54489100000001</v>
      </c>
      <c r="AD180">
        <v>517.04650900000001</v>
      </c>
      <c r="AE180">
        <v>530.75872800000002</v>
      </c>
      <c r="AF180">
        <v>544.833618</v>
      </c>
      <c r="AG180">
        <v>559.03247099999999</v>
      </c>
      <c r="AH180">
        <v>572.87365699999998</v>
      </c>
      <c r="AI180">
        <v>587.19720500000005</v>
      </c>
      <c r="AJ180">
        <v>602.28875700000003</v>
      </c>
      <c r="AK180" s="91">
        <v>5.8000000000000003E-2</v>
      </c>
      <c r="AL180" s="25"/>
      <c r="AM180" s="26"/>
    </row>
    <row r="181" spans="1:39" ht="15" customHeight="1">
      <c r="A181" s="38" t="s">
        <v>5525</v>
      </c>
      <c r="B181" t="s">
        <v>4846</v>
      </c>
      <c r="C181" t="s">
        <v>5526</v>
      </c>
      <c r="D181" t="s">
        <v>5527</v>
      </c>
      <c r="E181" t="s">
        <v>817</v>
      </c>
      <c r="F181">
        <v>271.22943099999998</v>
      </c>
      <c r="G181">
        <v>393.706726</v>
      </c>
      <c r="H181">
        <v>450.22125199999999</v>
      </c>
      <c r="I181">
        <v>476.46460000000002</v>
      </c>
      <c r="J181">
        <v>501.90234400000003</v>
      </c>
      <c r="K181">
        <v>527.20251499999995</v>
      </c>
      <c r="L181">
        <v>551.592896</v>
      </c>
      <c r="M181">
        <v>576.20568800000001</v>
      </c>
      <c r="N181">
        <v>601.28491199999996</v>
      </c>
      <c r="O181">
        <v>626.893372</v>
      </c>
      <c r="P181">
        <v>652.21386700000005</v>
      </c>
      <c r="Q181">
        <v>677.38568099999998</v>
      </c>
      <c r="R181">
        <v>703.67877199999998</v>
      </c>
      <c r="S181">
        <v>731.13439900000003</v>
      </c>
      <c r="T181">
        <v>759.180115</v>
      </c>
      <c r="U181">
        <v>788.23828100000003</v>
      </c>
      <c r="V181">
        <v>818.58056599999998</v>
      </c>
      <c r="W181">
        <v>850.33563200000003</v>
      </c>
      <c r="X181">
        <v>883.62561000000005</v>
      </c>
      <c r="Y181">
        <v>918.442139</v>
      </c>
      <c r="Z181">
        <v>954.70233199999996</v>
      </c>
      <c r="AA181">
        <v>991.96978799999999</v>
      </c>
      <c r="AB181">
        <v>1030.69165</v>
      </c>
      <c r="AC181">
        <v>1070.898193</v>
      </c>
      <c r="AD181">
        <v>1112.828857</v>
      </c>
      <c r="AE181">
        <v>1156.6058350000001</v>
      </c>
      <c r="AF181">
        <v>1201.5379640000001</v>
      </c>
      <c r="AG181">
        <v>1248.868164</v>
      </c>
      <c r="AH181">
        <v>1297.680298</v>
      </c>
      <c r="AI181">
        <v>1348.4704589999999</v>
      </c>
      <c r="AJ181">
        <v>1401.2585449999999</v>
      </c>
      <c r="AK181" s="91">
        <v>5.6000000000000001E-2</v>
      </c>
      <c r="AL181" s="25"/>
      <c r="AM181" s="26"/>
    </row>
    <row r="182" spans="1:39" ht="15" customHeight="1">
      <c r="A182" s="38" t="s">
        <v>5528</v>
      </c>
      <c r="B182" t="s">
        <v>4849</v>
      </c>
      <c r="C182" t="s">
        <v>5529</v>
      </c>
      <c r="D182" t="s">
        <v>5530</v>
      </c>
      <c r="E182" t="s">
        <v>817</v>
      </c>
      <c r="F182">
        <v>1570.8767089999999</v>
      </c>
      <c r="G182">
        <v>2296.133789</v>
      </c>
      <c r="H182">
        <v>2623.3403320000002</v>
      </c>
      <c r="I182">
        <v>2789.196289</v>
      </c>
      <c r="J182">
        <v>2903.2827149999998</v>
      </c>
      <c r="K182">
        <v>3001.686768</v>
      </c>
      <c r="L182">
        <v>3077.8889159999999</v>
      </c>
      <c r="M182">
        <v>3152.3020019999999</v>
      </c>
      <c r="N182">
        <v>3225.7856449999999</v>
      </c>
      <c r="O182">
        <v>3298.2751459999999</v>
      </c>
      <c r="P182">
        <v>3369.335693</v>
      </c>
      <c r="Q182">
        <v>3440.5659179999998</v>
      </c>
      <c r="R182">
        <v>3508.7673340000001</v>
      </c>
      <c r="S182">
        <v>3576.6042480000001</v>
      </c>
      <c r="T182">
        <v>3646.2624510000001</v>
      </c>
      <c r="U182">
        <v>3714.3588869999999</v>
      </c>
      <c r="V182">
        <v>3783.2763669999999</v>
      </c>
      <c r="W182">
        <v>3855.3122560000002</v>
      </c>
      <c r="X182">
        <v>3931.2253420000002</v>
      </c>
      <c r="Y182">
        <v>4012.3869629999999</v>
      </c>
      <c r="Z182">
        <v>4096.4794920000004</v>
      </c>
      <c r="AA182">
        <v>4183.8085940000001</v>
      </c>
      <c r="AB182">
        <v>4273.8881840000004</v>
      </c>
      <c r="AC182">
        <v>4366.2368159999996</v>
      </c>
      <c r="AD182">
        <v>4461.1352539999998</v>
      </c>
      <c r="AE182">
        <v>4559.486328</v>
      </c>
      <c r="AF182">
        <v>4660.0732420000004</v>
      </c>
      <c r="AG182">
        <v>4767.0537109999996</v>
      </c>
      <c r="AH182">
        <v>4873.7084960000002</v>
      </c>
      <c r="AI182">
        <v>4983.9682620000003</v>
      </c>
      <c r="AJ182">
        <v>5097.4956050000001</v>
      </c>
      <c r="AK182" s="91">
        <v>0.04</v>
      </c>
      <c r="AL182" s="25"/>
      <c r="AM182" s="26"/>
    </row>
    <row r="183" spans="1:39" ht="15" customHeight="1">
      <c r="A183" s="38" t="s">
        <v>5531</v>
      </c>
      <c r="B183" t="s">
        <v>3953</v>
      </c>
      <c r="C183" t="s">
        <v>5532</v>
      </c>
      <c r="D183" t="s">
        <v>5533</v>
      </c>
      <c r="E183" t="s">
        <v>817</v>
      </c>
      <c r="F183">
        <v>151.98109400000001</v>
      </c>
      <c r="G183">
        <v>270.32080100000002</v>
      </c>
      <c r="H183">
        <v>326.67898600000001</v>
      </c>
      <c r="I183">
        <v>355.87420700000001</v>
      </c>
      <c r="J183">
        <v>376.25216699999999</v>
      </c>
      <c r="K183">
        <v>392.83068800000001</v>
      </c>
      <c r="L183">
        <v>408.40252700000002</v>
      </c>
      <c r="M183">
        <v>424.622681</v>
      </c>
      <c r="N183">
        <v>441.30908199999999</v>
      </c>
      <c r="O183">
        <v>458.56726099999997</v>
      </c>
      <c r="P183">
        <v>476.498718</v>
      </c>
      <c r="Q183">
        <v>495.08764600000001</v>
      </c>
      <c r="R183">
        <v>514.14386000000002</v>
      </c>
      <c r="S183">
        <v>533.02758800000004</v>
      </c>
      <c r="T183">
        <v>553.26415999999995</v>
      </c>
      <c r="U183">
        <v>574.75451699999996</v>
      </c>
      <c r="V183">
        <v>597.614014</v>
      </c>
      <c r="W183">
        <v>621.61175500000002</v>
      </c>
      <c r="X183">
        <v>646.22680700000001</v>
      </c>
      <c r="Y183">
        <v>672.61816399999998</v>
      </c>
      <c r="Z183">
        <v>700.53460700000005</v>
      </c>
      <c r="AA183">
        <v>729.87109399999997</v>
      </c>
      <c r="AB183">
        <v>760.71746800000005</v>
      </c>
      <c r="AC183">
        <v>793.05767800000001</v>
      </c>
      <c r="AD183">
        <v>827.16284199999996</v>
      </c>
      <c r="AE183">
        <v>863.08514400000001</v>
      </c>
      <c r="AF183">
        <v>901.04644800000005</v>
      </c>
      <c r="AG183">
        <v>940.40527299999997</v>
      </c>
      <c r="AH183">
        <v>981.78784199999996</v>
      </c>
      <c r="AI183">
        <v>1025.33374</v>
      </c>
      <c r="AJ183">
        <v>1071.070068</v>
      </c>
      <c r="AK183" s="91">
        <v>6.7000000000000004E-2</v>
      </c>
      <c r="AL183" s="25"/>
      <c r="AM183" s="26"/>
    </row>
    <row r="184" spans="1:39" ht="15" customHeight="1">
      <c r="A184" s="38" t="s">
        <v>5534</v>
      </c>
      <c r="B184" t="s">
        <v>4853</v>
      </c>
      <c r="C184" t="s">
        <v>5535</v>
      </c>
      <c r="D184" t="s">
        <v>5536</v>
      </c>
      <c r="E184" t="s">
        <v>817</v>
      </c>
      <c r="F184">
        <v>526.44958499999996</v>
      </c>
      <c r="G184">
        <v>732.28753700000004</v>
      </c>
      <c r="H184">
        <v>843.74249299999997</v>
      </c>
      <c r="I184">
        <v>913.27368200000001</v>
      </c>
      <c r="J184">
        <v>961.88830600000006</v>
      </c>
      <c r="K184">
        <v>997.98571800000002</v>
      </c>
      <c r="L184">
        <v>1033.241577</v>
      </c>
      <c r="M184">
        <v>1069.3632809999999</v>
      </c>
      <c r="N184">
        <v>1104.8869629999999</v>
      </c>
      <c r="O184">
        <v>1141.510376</v>
      </c>
      <c r="P184">
        <v>1178.9923100000001</v>
      </c>
      <c r="Q184">
        <v>1216.5888669999999</v>
      </c>
      <c r="R184">
        <v>1255.005249</v>
      </c>
      <c r="S184">
        <v>1294.119995</v>
      </c>
      <c r="T184">
        <v>1334.3598629999999</v>
      </c>
      <c r="U184">
        <v>1375.5986330000001</v>
      </c>
      <c r="V184">
        <v>1417.591187</v>
      </c>
      <c r="W184">
        <v>1460.760376</v>
      </c>
      <c r="X184">
        <v>1503.873047</v>
      </c>
      <c r="Y184">
        <v>1548.165894</v>
      </c>
      <c r="Z184">
        <v>1594.4760739999999</v>
      </c>
      <c r="AA184">
        <v>1642.5196530000001</v>
      </c>
      <c r="AB184">
        <v>1692.138062</v>
      </c>
      <c r="AC184">
        <v>1743.30835</v>
      </c>
      <c r="AD184">
        <v>1796.5155030000001</v>
      </c>
      <c r="AE184">
        <v>1851.6982419999999</v>
      </c>
      <c r="AF184">
        <v>1908.236572</v>
      </c>
      <c r="AG184">
        <v>1967.0133060000001</v>
      </c>
      <c r="AH184">
        <v>2027.7695309999999</v>
      </c>
      <c r="AI184">
        <v>2090.8696289999998</v>
      </c>
      <c r="AJ184">
        <v>2156.343018</v>
      </c>
      <c r="AK184" s="91">
        <v>4.8000000000000001E-2</v>
      </c>
      <c r="AL184" s="25"/>
      <c r="AM184" s="26"/>
    </row>
    <row r="185" spans="1:39" ht="15" customHeight="1">
      <c r="A185" s="38" t="s">
        <v>5537</v>
      </c>
      <c r="B185" t="s">
        <v>4856</v>
      </c>
      <c r="C185" t="s">
        <v>5538</v>
      </c>
      <c r="D185" t="s">
        <v>5539</v>
      </c>
      <c r="E185" t="s">
        <v>817</v>
      </c>
      <c r="F185">
        <v>381.05352800000003</v>
      </c>
      <c r="G185">
        <v>488.79122899999999</v>
      </c>
      <c r="H185">
        <v>539.288635</v>
      </c>
      <c r="I185">
        <v>560.76599099999999</v>
      </c>
      <c r="J185">
        <v>577.311646</v>
      </c>
      <c r="K185">
        <v>591.43023700000003</v>
      </c>
      <c r="L185">
        <v>601.42785600000002</v>
      </c>
      <c r="M185">
        <v>611.28845200000001</v>
      </c>
      <c r="N185">
        <v>619.65515100000005</v>
      </c>
      <c r="O185">
        <v>628.99780299999998</v>
      </c>
      <c r="P185">
        <v>638.49322500000005</v>
      </c>
      <c r="Q185">
        <v>648.82757600000002</v>
      </c>
      <c r="R185">
        <v>659.81817599999999</v>
      </c>
      <c r="S185">
        <v>672.10375999999997</v>
      </c>
      <c r="T185">
        <v>686.00146500000005</v>
      </c>
      <c r="U185">
        <v>699.58630400000004</v>
      </c>
      <c r="V185">
        <v>711.45080600000006</v>
      </c>
      <c r="W185">
        <v>723.68310499999995</v>
      </c>
      <c r="X185">
        <v>736.17156999999997</v>
      </c>
      <c r="Y185">
        <v>750.077271</v>
      </c>
      <c r="Z185">
        <v>764.29980499999999</v>
      </c>
      <c r="AA185">
        <v>778.83074999999997</v>
      </c>
      <c r="AB185">
        <v>793.03698699999995</v>
      </c>
      <c r="AC185">
        <v>807.37701400000003</v>
      </c>
      <c r="AD185">
        <v>822.51196300000004</v>
      </c>
      <c r="AE185">
        <v>837.82574499999998</v>
      </c>
      <c r="AF185">
        <v>852.60034199999996</v>
      </c>
      <c r="AG185">
        <v>866.24670400000002</v>
      </c>
      <c r="AH185">
        <v>881.17346199999997</v>
      </c>
      <c r="AI185">
        <v>895.48199499999998</v>
      </c>
      <c r="AJ185">
        <v>910.43292199999996</v>
      </c>
      <c r="AK185" s="91">
        <v>2.9000000000000001E-2</v>
      </c>
      <c r="AL185" s="25"/>
      <c r="AM185" s="26"/>
    </row>
    <row r="186" spans="1:39" ht="15" customHeight="1">
      <c r="A186" s="38" t="s">
        <v>5540</v>
      </c>
      <c r="B186" t="s">
        <v>3941</v>
      </c>
      <c r="C186" t="s">
        <v>5541</v>
      </c>
      <c r="D186" t="s">
        <v>5542</v>
      </c>
      <c r="E186" t="s">
        <v>817</v>
      </c>
      <c r="F186">
        <v>1618.5733640000001</v>
      </c>
      <c r="G186">
        <v>1970.5318600000001</v>
      </c>
      <c r="H186">
        <v>2112.9938959999999</v>
      </c>
      <c r="I186">
        <v>2186.7409670000002</v>
      </c>
      <c r="J186">
        <v>2283.4033199999999</v>
      </c>
      <c r="K186">
        <v>2393.1921390000002</v>
      </c>
      <c r="L186">
        <v>2497.5852049999999</v>
      </c>
      <c r="M186">
        <v>2600.1501459999999</v>
      </c>
      <c r="N186">
        <v>2703.257568</v>
      </c>
      <c r="O186">
        <v>2807.0058589999999</v>
      </c>
      <c r="P186">
        <v>2909.7080080000001</v>
      </c>
      <c r="Q186">
        <v>3012</v>
      </c>
      <c r="R186">
        <v>3112.47876</v>
      </c>
      <c r="S186">
        <v>3210.2377929999998</v>
      </c>
      <c r="T186">
        <v>3304.3427729999999</v>
      </c>
      <c r="U186">
        <v>3397.9343260000001</v>
      </c>
      <c r="V186">
        <v>3490.9018550000001</v>
      </c>
      <c r="W186">
        <v>3581.5178219999998</v>
      </c>
      <c r="X186">
        <v>3671.1762699999999</v>
      </c>
      <c r="Y186">
        <v>3761.8645019999999</v>
      </c>
      <c r="Z186">
        <v>3853.6103520000001</v>
      </c>
      <c r="AA186">
        <v>3946.5358890000002</v>
      </c>
      <c r="AB186">
        <v>4041.086914</v>
      </c>
      <c r="AC186">
        <v>4135.9775390000004</v>
      </c>
      <c r="AD186">
        <v>4230.6240230000003</v>
      </c>
      <c r="AE186">
        <v>4323.8959960000002</v>
      </c>
      <c r="AF186">
        <v>4415.341797</v>
      </c>
      <c r="AG186">
        <v>4507.4565430000002</v>
      </c>
      <c r="AH186">
        <v>4597.4956050000001</v>
      </c>
      <c r="AI186">
        <v>4686.3510740000002</v>
      </c>
      <c r="AJ186">
        <v>4771.263672</v>
      </c>
      <c r="AK186" s="91">
        <v>3.6999999999999998E-2</v>
      </c>
      <c r="AL186" s="25"/>
      <c r="AM186" s="26"/>
    </row>
    <row r="187" spans="1:39" ht="15" customHeight="1">
      <c r="A187" s="38" t="s">
        <v>5543</v>
      </c>
      <c r="B187" t="s">
        <v>4860</v>
      </c>
      <c r="C187" t="s">
        <v>5544</v>
      </c>
      <c r="D187" t="s">
        <v>5545</v>
      </c>
      <c r="E187" t="s">
        <v>817</v>
      </c>
      <c r="F187">
        <v>422.04531900000001</v>
      </c>
      <c r="G187">
        <v>581.12060499999995</v>
      </c>
      <c r="H187">
        <v>672.52899200000002</v>
      </c>
      <c r="I187">
        <v>724.010132</v>
      </c>
      <c r="J187">
        <v>755.39196800000002</v>
      </c>
      <c r="K187">
        <v>778.03912400000002</v>
      </c>
      <c r="L187">
        <v>791.54394500000001</v>
      </c>
      <c r="M187">
        <v>802.96832300000005</v>
      </c>
      <c r="N187">
        <v>812.43920900000001</v>
      </c>
      <c r="O187">
        <v>819.93963599999995</v>
      </c>
      <c r="P187">
        <v>825.40185499999995</v>
      </c>
      <c r="Q187">
        <v>827.74597200000005</v>
      </c>
      <c r="R187">
        <v>827.88720699999999</v>
      </c>
      <c r="S187">
        <v>827.01611300000002</v>
      </c>
      <c r="T187">
        <v>825.31225600000005</v>
      </c>
      <c r="U187">
        <v>821.33856200000002</v>
      </c>
      <c r="V187">
        <v>817.432007</v>
      </c>
      <c r="W187">
        <v>813.49139400000001</v>
      </c>
      <c r="X187">
        <v>809.556152</v>
      </c>
      <c r="Y187">
        <v>806.28723100000002</v>
      </c>
      <c r="Z187">
        <v>803.09448199999997</v>
      </c>
      <c r="AA187">
        <v>800.31957999999997</v>
      </c>
      <c r="AB187">
        <v>797.84710700000005</v>
      </c>
      <c r="AC187">
        <v>795.49017300000003</v>
      </c>
      <c r="AD187">
        <v>793.39941399999998</v>
      </c>
      <c r="AE187">
        <v>791.76385500000004</v>
      </c>
      <c r="AF187">
        <v>790.49719200000004</v>
      </c>
      <c r="AG187">
        <v>789.63836700000002</v>
      </c>
      <c r="AH187">
        <v>789.51690699999995</v>
      </c>
      <c r="AI187">
        <v>789.79174799999998</v>
      </c>
      <c r="AJ187">
        <v>790.50097700000003</v>
      </c>
      <c r="AK187" s="91">
        <v>2.1000000000000001E-2</v>
      </c>
      <c r="AL187" s="25"/>
      <c r="AM187" s="26"/>
    </row>
    <row r="188" spans="1:39" ht="15" customHeight="1">
      <c r="A188" s="38" t="s">
        <v>5546</v>
      </c>
      <c r="B188" t="s">
        <v>4863</v>
      </c>
      <c r="C188" t="s">
        <v>5547</v>
      </c>
      <c r="D188" t="s">
        <v>5548</v>
      </c>
      <c r="E188" t="s">
        <v>817</v>
      </c>
      <c r="F188">
        <v>573.41455099999996</v>
      </c>
      <c r="G188">
        <v>937.18048099999999</v>
      </c>
      <c r="H188">
        <v>1112.5169679999999</v>
      </c>
      <c r="I188">
        <v>1210.3125</v>
      </c>
      <c r="J188">
        <v>1295.8630370000001</v>
      </c>
      <c r="K188">
        <v>1368.1861570000001</v>
      </c>
      <c r="L188">
        <v>1437.7358400000001</v>
      </c>
      <c r="M188">
        <v>1507.2597659999999</v>
      </c>
      <c r="N188">
        <v>1576.9652100000001</v>
      </c>
      <c r="O188">
        <v>1646.735962</v>
      </c>
      <c r="P188">
        <v>1715.4022219999999</v>
      </c>
      <c r="Q188">
        <v>1783.795288</v>
      </c>
      <c r="R188">
        <v>1851.9609379999999</v>
      </c>
      <c r="S188">
        <v>1919.1644289999999</v>
      </c>
      <c r="T188">
        <v>1987.149658</v>
      </c>
      <c r="U188">
        <v>2055.1499020000001</v>
      </c>
      <c r="V188">
        <v>2123.8615719999998</v>
      </c>
      <c r="W188">
        <v>2193.2966310000002</v>
      </c>
      <c r="X188">
        <v>2264.023193</v>
      </c>
      <c r="Y188">
        <v>2335.920654</v>
      </c>
      <c r="Z188">
        <v>2408.7358399999998</v>
      </c>
      <c r="AA188">
        <v>2482.6364749999998</v>
      </c>
      <c r="AB188">
        <v>2556.1423340000001</v>
      </c>
      <c r="AC188">
        <v>2629.7155760000001</v>
      </c>
      <c r="AD188">
        <v>2705.7788089999999</v>
      </c>
      <c r="AE188">
        <v>2784.3168949999999</v>
      </c>
      <c r="AF188">
        <v>2861.7314449999999</v>
      </c>
      <c r="AG188">
        <v>2940.4765619999998</v>
      </c>
      <c r="AH188">
        <v>3020.7861330000001</v>
      </c>
      <c r="AI188">
        <v>3103.2773440000001</v>
      </c>
      <c r="AJ188">
        <v>3188.1953119999998</v>
      </c>
      <c r="AK188" s="91">
        <v>5.8999999999999997E-2</v>
      </c>
      <c r="AL188" s="25"/>
      <c r="AM188" s="26"/>
    </row>
    <row r="189" spans="1:39" ht="15" customHeight="1">
      <c r="A189" s="38" t="s">
        <v>5549</v>
      </c>
      <c r="B189" t="s">
        <v>4866</v>
      </c>
      <c r="C189" t="s">
        <v>5550</v>
      </c>
      <c r="D189" t="s">
        <v>5551</v>
      </c>
      <c r="E189" t="s">
        <v>817</v>
      </c>
      <c r="F189">
        <v>211.587616</v>
      </c>
      <c r="G189">
        <v>333.54864500000002</v>
      </c>
      <c r="H189">
        <v>389.77136200000001</v>
      </c>
      <c r="I189">
        <v>420.06726099999997</v>
      </c>
      <c r="J189">
        <v>453.25726300000002</v>
      </c>
      <c r="K189">
        <v>485.14389</v>
      </c>
      <c r="L189">
        <v>519.854919</v>
      </c>
      <c r="M189">
        <v>556.77307099999996</v>
      </c>
      <c r="N189">
        <v>596.10888699999998</v>
      </c>
      <c r="O189">
        <v>637.55999799999995</v>
      </c>
      <c r="P189">
        <v>679.91931199999999</v>
      </c>
      <c r="Q189">
        <v>722.89953600000001</v>
      </c>
      <c r="R189">
        <v>765.81219499999997</v>
      </c>
      <c r="S189">
        <v>808.00207499999999</v>
      </c>
      <c r="T189">
        <v>849.65448000000004</v>
      </c>
      <c r="U189">
        <v>891.79247999999995</v>
      </c>
      <c r="V189">
        <v>934.30480999999997</v>
      </c>
      <c r="W189">
        <v>978.39386000000002</v>
      </c>
      <c r="X189">
        <v>1024.3295900000001</v>
      </c>
      <c r="Y189">
        <v>1072.2236330000001</v>
      </c>
      <c r="Z189">
        <v>1121.8481449999999</v>
      </c>
      <c r="AA189">
        <v>1172.829956</v>
      </c>
      <c r="AB189">
        <v>1225.3862300000001</v>
      </c>
      <c r="AC189">
        <v>1279.497437</v>
      </c>
      <c r="AD189">
        <v>1334.8717039999999</v>
      </c>
      <c r="AE189">
        <v>1392.0551760000001</v>
      </c>
      <c r="AF189">
        <v>1450.519775</v>
      </c>
      <c r="AG189">
        <v>1510.3602289999999</v>
      </c>
      <c r="AH189">
        <v>1571.8466800000001</v>
      </c>
      <c r="AI189">
        <v>1634.9208980000001</v>
      </c>
      <c r="AJ189">
        <v>1699.503418</v>
      </c>
      <c r="AK189" s="91">
        <v>7.1999999999999995E-2</v>
      </c>
      <c r="AL189" s="25"/>
      <c r="AM189" s="26"/>
    </row>
    <row r="190" spans="1:39" ht="15" customHeight="1">
      <c r="A190" s="38" t="s">
        <v>5552</v>
      </c>
      <c r="B190" t="s">
        <v>4869</v>
      </c>
      <c r="C190" t="s">
        <v>5553</v>
      </c>
      <c r="D190" t="s">
        <v>5554</v>
      </c>
      <c r="E190" t="s">
        <v>817</v>
      </c>
      <c r="F190">
        <v>179.60732999999999</v>
      </c>
      <c r="G190">
        <v>300.22818000000001</v>
      </c>
      <c r="H190">
        <v>359.04666099999997</v>
      </c>
      <c r="I190">
        <v>391.70788599999997</v>
      </c>
      <c r="J190">
        <v>417.44552599999997</v>
      </c>
      <c r="K190">
        <v>436.962311</v>
      </c>
      <c r="L190">
        <v>451.24563599999999</v>
      </c>
      <c r="M190">
        <v>465.493652</v>
      </c>
      <c r="N190">
        <v>479.79434199999997</v>
      </c>
      <c r="O190">
        <v>494.319794</v>
      </c>
      <c r="P190">
        <v>508.72772200000003</v>
      </c>
      <c r="Q190">
        <v>523.17181400000004</v>
      </c>
      <c r="R190">
        <v>537.50640899999996</v>
      </c>
      <c r="S190">
        <v>551.35229500000003</v>
      </c>
      <c r="T190">
        <v>565.14660600000002</v>
      </c>
      <c r="U190">
        <v>578.88867200000004</v>
      </c>
      <c r="V190">
        <v>592.59515399999998</v>
      </c>
      <c r="W190">
        <v>606.09222399999999</v>
      </c>
      <c r="X190">
        <v>619.25219700000002</v>
      </c>
      <c r="Y190">
        <v>631.74066200000004</v>
      </c>
      <c r="Z190">
        <v>644.55450399999995</v>
      </c>
      <c r="AA190">
        <v>657.84613000000002</v>
      </c>
      <c r="AB190">
        <v>671.57324200000005</v>
      </c>
      <c r="AC190">
        <v>685.47497599999997</v>
      </c>
      <c r="AD190">
        <v>699.92370600000004</v>
      </c>
      <c r="AE190">
        <v>714.90405299999998</v>
      </c>
      <c r="AF190">
        <v>730.30706799999996</v>
      </c>
      <c r="AG190">
        <v>746.12683100000004</v>
      </c>
      <c r="AH190">
        <v>762.40991199999996</v>
      </c>
      <c r="AI190">
        <v>779.19177200000001</v>
      </c>
      <c r="AJ190">
        <v>796.35870399999999</v>
      </c>
      <c r="AK190" s="91">
        <v>5.0999999999999997E-2</v>
      </c>
      <c r="AL190" s="25"/>
      <c r="AM190" s="26"/>
    </row>
    <row r="191" spans="1:39" ht="15" customHeight="1">
      <c r="A191" s="38" t="s">
        <v>5555</v>
      </c>
      <c r="B191" t="s">
        <v>4035</v>
      </c>
      <c r="C191" t="s">
        <v>5556</v>
      </c>
      <c r="D191" t="s">
        <v>5557</v>
      </c>
      <c r="E191" t="s">
        <v>817</v>
      </c>
      <c r="F191">
        <v>7968.3945309999999</v>
      </c>
      <c r="G191">
        <v>11217.073242</v>
      </c>
      <c r="H191">
        <v>12726.958984000001</v>
      </c>
      <c r="I191">
        <v>13510.172852</v>
      </c>
      <c r="J191">
        <v>14128.612305000001</v>
      </c>
      <c r="K191">
        <v>14665.538086</v>
      </c>
      <c r="L191">
        <v>15101.666992</v>
      </c>
      <c r="M191">
        <v>15529.201171999999</v>
      </c>
      <c r="N191">
        <v>15959.823242</v>
      </c>
      <c r="O191">
        <v>16391.841797000001</v>
      </c>
      <c r="P191">
        <v>16820.962890999999</v>
      </c>
      <c r="Q191">
        <v>17254.103515999999</v>
      </c>
      <c r="R191">
        <v>17694.726562</v>
      </c>
      <c r="S191">
        <v>18131.595702999999</v>
      </c>
      <c r="T191">
        <v>18575.886718999998</v>
      </c>
      <c r="U191">
        <v>19026.099609000001</v>
      </c>
      <c r="V191">
        <v>19472.4375</v>
      </c>
      <c r="W191">
        <v>19919.373047000001</v>
      </c>
      <c r="X191">
        <v>20376.923827999999</v>
      </c>
      <c r="Y191">
        <v>20855.224609000001</v>
      </c>
      <c r="Z191">
        <v>21356.667968999998</v>
      </c>
      <c r="AA191">
        <v>21866.683593999998</v>
      </c>
      <c r="AB191">
        <v>22388.910156000002</v>
      </c>
      <c r="AC191">
        <v>22918.126952999999</v>
      </c>
      <c r="AD191">
        <v>23462.738281000002</v>
      </c>
      <c r="AE191">
        <v>24026.041015999999</v>
      </c>
      <c r="AF191">
        <v>24590.474609000001</v>
      </c>
      <c r="AG191">
        <v>25159.283202999999</v>
      </c>
      <c r="AH191">
        <v>25739.203125</v>
      </c>
      <c r="AI191">
        <v>26329.132812</v>
      </c>
      <c r="AJ191">
        <v>26931.738281000002</v>
      </c>
      <c r="AK191" s="91">
        <v>4.1000000000000002E-2</v>
      </c>
      <c r="AL191" s="25"/>
      <c r="AM191" s="26"/>
    </row>
    <row r="192" spans="1:39" ht="15" customHeight="1">
      <c r="A192" s="38" t="s">
        <v>5558</v>
      </c>
      <c r="B192" t="s">
        <v>4342</v>
      </c>
      <c r="C192" t="s">
        <v>4343</v>
      </c>
      <c r="D192" t="s">
        <v>5559</v>
      </c>
      <c r="E192" t="s">
        <v>5560</v>
      </c>
      <c r="G192">
        <v>22.450932999999999</v>
      </c>
      <c r="H192">
        <v>22.434891</v>
      </c>
      <c r="I192">
        <v>22.421617999999999</v>
      </c>
      <c r="J192">
        <v>22.410634999999999</v>
      </c>
      <c r="K192">
        <v>22.401547999999998</v>
      </c>
      <c r="L192">
        <v>22.394031999999999</v>
      </c>
      <c r="M192">
        <v>22.387812</v>
      </c>
      <c r="N192">
        <v>22.382666</v>
      </c>
      <c r="O192">
        <v>22.378406999999999</v>
      </c>
      <c r="P192">
        <v>22.374884000000002</v>
      </c>
      <c r="Q192">
        <v>22.371969</v>
      </c>
      <c r="R192">
        <v>22.369558000000001</v>
      </c>
      <c r="S192">
        <v>22.367563000000001</v>
      </c>
      <c r="T192">
        <v>22.365911000000001</v>
      </c>
      <c r="U192">
        <v>22.364546000000001</v>
      </c>
      <c r="V192">
        <v>22.363416999999998</v>
      </c>
      <c r="W192">
        <v>22.362480000000001</v>
      </c>
      <c r="X192">
        <v>22.361708</v>
      </c>
      <c r="Y192">
        <v>22.361066999999998</v>
      </c>
      <c r="Z192">
        <v>22.360537999999998</v>
      </c>
      <c r="AA192">
        <v>22.360099999999999</v>
      </c>
      <c r="AB192">
        <v>22.359736999999999</v>
      </c>
      <c r="AC192">
        <v>22.359438000000001</v>
      </c>
      <c r="AD192">
        <v>22.359190000000002</v>
      </c>
      <c r="AE192">
        <v>22.358984</v>
      </c>
      <c r="AF192">
        <v>22.358813999999999</v>
      </c>
      <c r="AG192">
        <v>22.358673</v>
      </c>
      <c r="AH192">
        <v>22.358557000000001</v>
      </c>
      <c r="AI192">
        <v>22.358460999999998</v>
      </c>
      <c r="AJ192">
        <v>22.358381000000001</v>
      </c>
      <c r="AK192">
        <v>22.358315000000001</v>
      </c>
      <c r="AL192" s="25"/>
      <c r="AM192" s="26"/>
    </row>
    <row r="193" spans="1:39" ht="15" customHeight="1">
      <c r="A193" s="38" t="s">
        <v>5561</v>
      </c>
      <c r="B193" t="s">
        <v>4346</v>
      </c>
      <c r="C193" t="s">
        <v>4343</v>
      </c>
      <c r="D193" t="s">
        <v>5562</v>
      </c>
      <c r="E193" t="s">
        <v>5563</v>
      </c>
      <c r="G193">
        <v>401.72967499999999</v>
      </c>
      <c r="H193">
        <v>408.50488300000001</v>
      </c>
      <c r="I193">
        <v>409.04373199999998</v>
      </c>
      <c r="J193">
        <v>399.16329999999999</v>
      </c>
      <c r="K193">
        <v>392.65554800000001</v>
      </c>
      <c r="L193">
        <v>392.26257299999997</v>
      </c>
      <c r="M193">
        <v>391.31887799999998</v>
      </c>
      <c r="N193">
        <v>391.19494600000002</v>
      </c>
      <c r="O193">
        <v>393.351471</v>
      </c>
      <c r="P193">
        <v>392.484711</v>
      </c>
      <c r="Q193">
        <v>390.99704000000003</v>
      </c>
      <c r="R193">
        <v>390.933899</v>
      </c>
      <c r="S193">
        <v>391.56195100000002</v>
      </c>
      <c r="T193">
        <v>392.21130399999998</v>
      </c>
      <c r="U193">
        <v>392.86895800000002</v>
      </c>
      <c r="V193">
        <v>393.52496300000001</v>
      </c>
      <c r="W193">
        <v>394.21295199999997</v>
      </c>
      <c r="X193">
        <v>394.92361499999998</v>
      </c>
      <c r="Y193">
        <v>395.64215100000001</v>
      </c>
      <c r="Z193">
        <v>396.36755399999998</v>
      </c>
      <c r="AA193">
        <v>397.09851099999997</v>
      </c>
      <c r="AB193">
        <v>397.83429000000001</v>
      </c>
      <c r="AC193">
        <v>398.57382200000001</v>
      </c>
      <c r="AD193">
        <v>399.31634500000001</v>
      </c>
      <c r="AE193">
        <v>400.061035</v>
      </c>
      <c r="AF193">
        <v>400.80715900000001</v>
      </c>
      <c r="AG193">
        <v>401.55407700000001</v>
      </c>
      <c r="AH193">
        <v>402.30093399999998</v>
      </c>
      <c r="AI193">
        <v>403.04748499999999</v>
      </c>
      <c r="AJ193">
        <v>403.79330399999998</v>
      </c>
      <c r="AK193">
        <v>404.53796399999999</v>
      </c>
      <c r="AL193" s="25"/>
      <c r="AM193" s="26"/>
    </row>
    <row r="194" spans="1:39" ht="15" customHeight="1" thickBot="1"/>
    <row r="195" spans="1:39" ht="15" customHeight="1">
      <c r="AL195" s="46"/>
      <c r="AM195" s="46"/>
    </row>
  </sheetData>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AF256"/>
  <sheetViews>
    <sheetView topLeftCell="A224" workbookViewId="0">
      <selection activeCell="A231" sqref="A231"/>
    </sheetView>
  </sheetViews>
  <sheetFormatPr defaultRowHeight="14.25"/>
  <cols>
    <col min="1" max="1" width="27.1328125" customWidth="1"/>
    <col min="2" max="2" width="69.59765625" customWidth="1"/>
  </cols>
  <sheetData>
    <row r="1" spans="1:31">
      <c r="A1" t="s">
        <v>3896</v>
      </c>
    </row>
    <row r="2" spans="1:31">
      <c r="A2" t="s">
        <v>5564</v>
      </c>
    </row>
    <row r="3" spans="1:31">
      <c r="A3" t="s">
        <v>5565</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4351</v>
      </c>
      <c r="B6" t="s">
        <v>5566</v>
      </c>
      <c r="C6" t="s">
        <v>5567</v>
      </c>
      <c r="D6" t="s">
        <v>3902</v>
      </c>
      <c r="E6">
        <v>6.6966219999999996</v>
      </c>
      <c r="F6">
        <v>5.97234</v>
      </c>
      <c r="G6">
        <v>6.4384550000000003</v>
      </c>
      <c r="H6">
        <v>6.6037499999999998</v>
      </c>
      <c r="I6">
        <v>6.7445810000000002</v>
      </c>
      <c r="J6">
        <v>6.6122009999999998</v>
      </c>
      <c r="K6">
        <v>6.8329170000000001</v>
      </c>
      <c r="L6">
        <v>6.9486990000000004</v>
      </c>
      <c r="M6">
        <v>7.15428</v>
      </c>
      <c r="N6">
        <v>7.2157260000000001</v>
      </c>
      <c r="O6">
        <v>7.4005429999999999</v>
      </c>
      <c r="P6">
        <v>7.4515570000000002</v>
      </c>
      <c r="Q6">
        <v>7.5754359999999998</v>
      </c>
      <c r="R6">
        <v>7.6894429999999998</v>
      </c>
      <c r="S6">
        <v>7.7395480000000001</v>
      </c>
      <c r="T6">
        <v>7.8130579999999998</v>
      </c>
      <c r="U6">
        <v>7.9352749999999999</v>
      </c>
      <c r="V6">
        <v>8.0244330000000001</v>
      </c>
      <c r="W6">
        <v>8.1206669999999992</v>
      </c>
      <c r="X6">
        <v>8.2192139999999991</v>
      </c>
      <c r="Y6">
        <v>8.3637920000000001</v>
      </c>
      <c r="Z6">
        <v>8.4725040000000007</v>
      </c>
      <c r="AA6">
        <v>8.6099169999999994</v>
      </c>
      <c r="AB6">
        <v>8.7443899999999992</v>
      </c>
      <c r="AC6">
        <v>8.8733140000000006</v>
      </c>
      <c r="AD6">
        <v>8.9354669999999992</v>
      </c>
      <c r="AE6" t="s">
        <v>651</v>
      </c>
    </row>
    <row r="7" spans="1:31">
      <c r="A7" t="s">
        <v>3903</v>
      </c>
    </row>
    <row r="8" spans="1:31">
      <c r="A8" t="s">
        <v>3904</v>
      </c>
      <c r="B8" t="s">
        <v>5568</v>
      </c>
      <c r="C8" t="s">
        <v>5569</v>
      </c>
      <c r="D8" t="s">
        <v>3907</v>
      </c>
      <c r="E8">
        <v>0.85897999999999997</v>
      </c>
      <c r="F8">
        <v>0.85993299999999995</v>
      </c>
      <c r="G8">
        <v>0.86078399999999999</v>
      </c>
      <c r="H8">
        <v>0.86154600000000003</v>
      </c>
      <c r="I8">
        <v>0.86222799999999999</v>
      </c>
      <c r="J8">
        <v>0.862842</v>
      </c>
      <c r="K8">
        <v>0.86339399999999999</v>
      </c>
      <c r="L8">
        <v>0.86389400000000005</v>
      </c>
      <c r="M8">
        <v>0.86434800000000001</v>
      </c>
      <c r="N8">
        <v>0.86476200000000003</v>
      </c>
      <c r="O8">
        <v>0.86514000000000002</v>
      </c>
      <c r="P8">
        <v>0.86548800000000004</v>
      </c>
      <c r="Q8">
        <v>0.86580800000000002</v>
      </c>
      <c r="R8">
        <v>0.86610299999999996</v>
      </c>
      <c r="S8">
        <v>0.86637600000000003</v>
      </c>
      <c r="T8">
        <v>0.866672</v>
      </c>
      <c r="U8">
        <v>0.86696700000000004</v>
      </c>
      <c r="V8">
        <v>0.86726300000000001</v>
      </c>
      <c r="W8">
        <v>0.86755899999999997</v>
      </c>
      <c r="X8">
        <v>0.86785500000000004</v>
      </c>
      <c r="Y8">
        <v>0.86815100000000001</v>
      </c>
      <c r="Z8">
        <v>0.86844699999999997</v>
      </c>
      <c r="AA8">
        <v>0.86874300000000004</v>
      </c>
      <c r="AB8">
        <v>0.86903900000000001</v>
      </c>
      <c r="AC8">
        <v>0.869336</v>
      </c>
      <c r="AD8">
        <v>0.86963199999999996</v>
      </c>
      <c r="AE8" t="s">
        <v>628</v>
      </c>
    </row>
    <row r="9" spans="1:31">
      <c r="A9" t="s">
        <v>3908</v>
      </c>
      <c r="B9" t="s">
        <v>5570</v>
      </c>
      <c r="C9" t="s">
        <v>5571</v>
      </c>
      <c r="D9" t="s">
        <v>3907</v>
      </c>
      <c r="E9">
        <v>0.85931999999999997</v>
      </c>
      <c r="F9">
        <v>0.86017900000000003</v>
      </c>
      <c r="G9">
        <v>0.86104000000000003</v>
      </c>
      <c r="H9">
        <v>0.86190100000000003</v>
      </c>
      <c r="I9">
        <v>0.86276200000000003</v>
      </c>
      <c r="J9">
        <v>0.86362499999999998</v>
      </c>
      <c r="K9">
        <v>0.86448899999999995</v>
      </c>
      <c r="L9">
        <v>0.86535300000000004</v>
      </c>
      <c r="M9">
        <v>0.86621899999999996</v>
      </c>
      <c r="N9">
        <v>0.86708499999999999</v>
      </c>
      <c r="O9">
        <v>0.86795199999999995</v>
      </c>
      <c r="P9">
        <v>0.86882000000000004</v>
      </c>
      <c r="Q9">
        <v>0.86968900000000005</v>
      </c>
      <c r="R9">
        <v>0.87055800000000005</v>
      </c>
      <c r="S9">
        <v>0.87142900000000001</v>
      </c>
      <c r="T9">
        <v>0.87229999999999996</v>
      </c>
      <c r="U9">
        <v>0.87317299999999998</v>
      </c>
      <c r="V9">
        <v>0.87404599999999999</v>
      </c>
      <c r="W9">
        <v>0.87492000000000003</v>
      </c>
      <c r="X9">
        <v>0.87579499999999999</v>
      </c>
      <c r="Y9">
        <v>0.87667099999999998</v>
      </c>
      <c r="Z9">
        <v>0.87754699999999997</v>
      </c>
      <c r="AA9">
        <v>0.87842500000000001</v>
      </c>
      <c r="AB9">
        <v>0.87930299999999995</v>
      </c>
      <c r="AC9">
        <v>0.88018300000000005</v>
      </c>
      <c r="AD9">
        <v>0.88106300000000004</v>
      </c>
      <c r="AE9" t="s">
        <v>676</v>
      </c>
    </row>
    <row r="10" spans="1:31">
      <c r="A10" t="s">
        <v>3911</v>
      </c>
    </row>
    <row r="11" spans="1:31">
      <c r="A11" t="s">
        <v>3912</v>
      </c>
    </row>
    <row r="12" spans="1:31">
      <c r="A12" t="s">
        <v>3913</v>
      </c>
      <c r="B12" t="s">
        <v>5572</v>
      </c>
      <c r="C12" t="s">
        <v>5573</v>
      </c>
      <c r="D12" t="s">
        <v>3916</v>
      </c>
      <c r="E12">
        <v>341.753174</v>
      </c>
      <c r="F12">
        <v>343.011414</v>
      </c>
      <c r="G12">
        <v>344.24215700000002</v>
      </c>
      <c r="H12">
        <v>345.60836799999998</v>
      </c>
      <c r="I12">
        <v>347.091949</v>
      </c>
      <c r="J12">
        <v>348.5</v>
      </c>
      <c r="K12">
        <v>349.84817500000003</v>
      </c>
      <c r="L12">
        <v>351.130157</v>
      </c>
      <c r="M12">
        <v>352.35476699999998</v>
      </c>
      <c r="N12">
        <v>353.526184</v>
      </c>
      <c r="O12">
        <v>354.64001500000001</v>
      </c>
      <c r="P12">
        <v>355.69448899999998</v>
      </c>
      <c r="Q12">
        <v>356.68884300000002</v>
      </c>
      <c r="R12">
        <v>357.62469499999997</v>
      </c>
      <c r="S12">
        <v>358.50103799999999</v>
      </c>
      <c r="T12">
        <v>359.31768799999998</v>
      </c>
      <c r="U12">
        <v>360.06976300000002</v>
      </c>
      <c r="V12">
        <v>360.76501500000001</v>
      </c>
      <c r="W12">
        <v>361.40600599999999</v>
      </c>
      <c r="X12">
        <v>361.99826000000002</v>
      </c>
      <c r="Y12">
        <v>362.542145</v>
      </c>
      <c r="Z12">
        <v>363.04501299999998</v>
      </c>
      <c r="AA12">
        <v>363.51031499999999</v>
      </c>
      <c r="AB12">
        <v>363.94164999999998</v>
      </c>
      <c r="AC12">
        <v>364.34548999999998</v>
      </c>
      <c r="AD12">
        <v>364.72808800000001</v>
      </c>
      <c r="AE12" t="s">
        <v>610</v>
      </c>
    </row>
    <row r="13" spans="1:31">
      <c r="A13" t="s">
        <v>3917</v>
      </c>
      <c r="B13" t="s">
        <v>5574</v>
      </c>
      <c r="C13" t="s">
        <v>5575</v>
      </c>
      <c r="D13" t="s">
        <v>3916</v>
      </c>
      <c r="E13">
        <v>41.536887999999998</v>
      </c>
      <c r="F13">
        <v>41.874549999999999</v>
      </c>
      <c r="G13">
        <v>42.188862</v>
      </c>
      <c r="H13">
        <v>42.649399000000003</v>
      </c>
      <c r="I13">
        <v>43.106659000000001</v>
      </c>
      <c r="J13">
        <v>43.563068000000001</v>
      </c>
      <c r="K13">
        <v>44.018310999999997</v>
      </c>
      <c r="L13">
        <v>44.470509</v>
      </c>
      <c r="M13">
        <v>44.918892</v>
      </c>
      <c r="N13">
        <v>45.363788999999997</v>
      </c>
      <c r="O13">
        <v>45.805728999999999</v>
      </c>
      <c r="P13">
        <v>46.244751000000001</v>
      </c>
      <c r="Q13">
        <v>46.679371000000003</v>
      </c>
      <c r="R13">
        <v>47.1096</v>
      </c>
      <c r="S13">
        <v>47.535721000000002</v>
      </c>
      <c r="T13">
        <v>47.958038000000002</v>
      </c>
      <c r="U13">
        <v>48.377231999999999</v>
      </c>
      <c r="V13">
        <v>48.793658999999998</v>
      </c>
      <c r="W13">
        <v>49.207779000000002</v>
      </c>
      <c r="X13">
        <v>49.619548999999999</v>
      </c>
      <c r="Y13">
        <v>50.028412000000003</v>
      </c>
      <c r="Z13">
        <v>50.434638999999997</v>
      </c>
      <c r="AA13">
        <v>50.839610999999998</v>
      </c>
      <c r="AB13">
        <v>51.243679</v>
      </c>
      <c r="AC13">
        <v>51.646777999999998</v>
      </c>
      <c r="AD13">
        <v>52.048400999999998</v>
      </c>
      <c r="AE13" t="s">
        <v>613</v>
      </c>
    </row>
    <row r="14" spans="1:31">
      <c r="A14" t="s">
        <v>4362</v>
      </c>
      <c r="B14" t="s">
        <v>5576</v>
      </c>
      <c r="C14" t="s">
        <v>5577</v>
      </c>
      <c r="D14" t="s">
        <v>3916</v>
      </c>
      <c r="E14">
        <v>131.946899</v>
      </c>
      <c r="F14">
        <v>132.99769599999999</v>
      </c>
      <c r="G14">
        <v>134.01769999999999</v>
      </c>
      <c r="H14">
        <v>135.00869800000001</v>
      </c>
      <c r="I14">
        <v>135.970901</v>
      </c>
      <c r="J14">
        <v>136.90479999999999</v>
      </c>
      <c r="K14">
        <v>137.81109599999999</v>
      </c>
      <c r="L14">
        <v>138.690201</v>
      </c>
      <c r="M14">
        <v>139.54209900000001</v>
      </c>
      <c r="N14">
        <v>140.36199999999999</v>
      </c>
      <c r="O14">
        <v>141.150803</v>
      </c>
      <c r="P14">
        <v>141.90919500000001</v>
      </c>
      <c r="Q14">
        <v>142.637497</v>
      </c>
      <c r="R14">
        <v>143.33630400000001</v>
      </c>
      <c r="S14">
        <v>143.99830600000001</v>
      </c>
      <c r="T14">
        <v>144.62429800000001</v>
      </c>
      <c r="U14">
        <v>145.217804</v>
      </c>
      <c r="V14">
        <v>145.77749600000001</v>
      </c>
      <c r="W14">
        <v>146.300003</v>
      </c>
      <c r="X14">
        <v>146.78770399999999</v>
      </c>
      <c r="Y14">
        <v>147.24009699999999</v>
      </c>
      <c r="Z14">
        <v>147.65420499999999</v>
      </c>
      <c r="AA14">
        <v>148.03019699999999</v>
      </c>
      <c r="AB14">
        <v>148.37219200000001</v>
      </c>
      <c r="AC14">
        <v>148.67790199999999</v>
      </c>
      <c r="AD14">
        <v>148.946304</v>
      </c>
      <c r="AE14" t="s">
        <v>619</v>
      </c>
    </row>
    <row r="15" spans="1:31">
      <c r="A15" t="s">
        <v>4365</v>
      </c>
      <c r="B15" t="s">
        <v>5578</v>
      </c>
      <c r="C15" t="s">
        <v>5579</v>
      </c>
      <c r="D15" t="s">
        <v>3916</v>
      </c>
      <c r="E15">
        <v>638.94360400000005</v>
      </c>
      <c r="F15">
        <v>639.36071800000002</v>
      </c>
      <c r="G15">
        <v>639.66699200000005</v>
      </c>
      <c r="H15">
        <v>639.91583300000002</v>
      </c>
      <c r="I15">
        <v>640.17175299999997</v>
      </c>
      <c r="J15">
        <v>640.43731700000001</v>
      </c>
      <c r="K15">
        <v>640.70172100000002</v>
      </c>
      <c r="L15">
        <v>640.95202600000005</v>
      </c>
      <c r="M15">
        <v>641.18212900000003</v>
      </c>
      <c r="N15">
        <v>641.40844700000002</v>
      </c>
      <c r="O15">
        <v>641.61480700000004</v>
      </c>
      <c r="P15">
        <v>641.79180899999994</v>
      </c>
      <c r="Q15">
        <v>641.93884300000002</v>
      </c>
      <c r="R15">
        <v>642.04028300000004</v>
      </c>
      <c r="S15">
        <v>642.09295699999996</v>
      </c>
      <c r="T15">
        <v>642.09368900000004</v>
      </c>
      <c r="U15">
        <v>642.03826900000001</v>
      </c>
      <c r="V15">
        <v>641.92571999999996</v>
      </c>
      <c r="W15">
        <v>641.74835199999995</v>
      </c>
      <c r="X15">
        <v>641.50354000000004</v>
      </c>
      <c r="Y15">
        <v>641.18670699999996</v>
      </c>
      <c r="Z15">
        <v>640.79913299999998</v>
      </c>
      <c r="AA15">
        <v>640.33795199999997</v>
      </c>
      <c r="AB15">
        <v>639.78851299999997</v>
      </c>
      <c r="AC15">
        <v>639.14599599999997</v>
      </c>
      <c r="AD15">
        <v>638.40759300000002</v>
      </c>
      <c r="AE15" t="s">
        <v>1998</v>
      </c>
    </row>
    <row r="16" spans="1:31">
      <c r="A16" t="s">
        <v>3926</v>
      </c>
      <c r="B16" t="s">
        <v>5580</v>
      </c>
      <c r="C16" t="s">
        <v>5581</v>
      </c>
      <c r="D16" t="s">
        <v>3916</v>
      </c>
      <c r="E16">
        <v>123.1035</v>
      </c>
      <c r="F16">
        <v>122.427803</v>
      </c>
      <c r="G16">
        <v>121.732399</v>
      </c>
      <c r="H16">
        <v>121.0243</v>
      </c>
      <c r="I16">
        <v>120.308098</v>
      </c>
      <c r="J16">
        <v>119.584198</v>
      </c>
      <c r="K16">
        <v>118.852097</v>
      </c>
      <c r="L16">
        <v>118.114098</v>
      </c>
      <c r="M16">
        <v>117.37249799999999</v>
      </c>
      <c r="N16">
        <v>116.626801</v>
      </c>
      <c r="O16">
        <v>115.876099</v>
      </c>
      <c r="P16">
        <v>115.12550400000001</v>
      </c>
      <c r="Q16">
        <v>114.377403</v>
      </c>
      <c r="R16">
        <v>113.63359800000001</v>
      </c>
      <c r="S16">
        <v>112.89450100000001</v>
      </c>
      <c r="T16">
        <v>112.15830200000001</v>
      </c>
      <c r="U16">
        <v>111.422501</v>
      </c>
      <c r="V16">
        <v>110.69229900000001</v>
      </c>
      <c r="W16">
        <v>109.972397</v>
      </c>
      <c r="X16">
        <v>109.25949900000001</v>
      </c>
      <c r="Y16">
        <v>108.552002</v>
      </c>
      <c r="Z16">
        <v>107.850601</v>
      </c>
      <c r="AA16">
        <v>107.15799699999999</v>
      </c>
      <c r="AB16">
        <v>106.47429700000001</v>
      </c>
      <c r="AC16">
        <v>105.796898</v>
      </c>
      <c r="AD16">
        <v>105.12309999999999</v>
      </c>
      <c r="AE16" t="s">
        <v>698</v>
      </c>
    </row>
    <row r="17" spans="1:31">
      <c r="A17" t="s">
        <v>3929</v>
      </c>
      <c r="B17" t="s">
        <v>5582</v>
      </c>
      <c r="C17" t="s">
        <v>5583</v>
      </c>
      <c r="D17" t="s">
        <v>3916</v>
      </c>
      <c r="E17">
        <v>32.958987999999998</v>
      </c>
      <c r="F17">
        <v>33.324001000000003</v>
      </c>
      <c r="G17">
        <v>33.701228999999998</v>
      </c>
      <c r="H17">
        <v>34.101439999999997</v>
      </c>
      <c r="I17">
        <v>34.498111999999999</v>
      </c>
      <c r="J17">
        <v>34.888981000000001</v>
      </c>
      <c r="K17">
        <v>35.273868999999998</v>
      </c>
      <c r="L17">
        <v>35.652161</v>
      </c>
      <c r="M17">
        <v>36.023972000000001</v>
      </c>
      <c r="N17">
        <v>36.389420000000001</v>
      </c>
      <c r="O17">
        <v>36.748821</v>
      </c>
      <c r="P17">
        <v>37.102631000000002</v>
      </c>
      <c r="Q17">
        <v>37.450699</v>
      </c>
      <c r="R17">
        <v>37.793529999999997</v>
      </c>
      <c r="S17">
        <v>38.131568999999999</v>
      </c>
      <c r="T17">
        <v>38.464809000000002</v>
      </c>
      <c r="U17">
        <v>38.793441999999999</v>
      </c>
      <c r="V17">
        <v>39.117519000000001</v>
      </c>
      <c r="W17">
        <v>39.437038000000001</v>
      </c>
      <c r="X17">
        <v>39.751868999999999</v>
      </c>
      <c r="Y17">
        <v>40.061821000000002</v>
      </c>
      <c r="Z17">
        <v>40.366779000000001</v>
      </c>
      <c r="AA17">
        <v>40.666438999999997</v>
      </c>
      <c r="AB17">
        <v>40.960799999999999</v>
      </c>
      <c r="AC17">
        <v>41.249820999999997</v>
      </c>
      <c r="AD17">
        <v>41.533428000000001</v>
      </c>
      <c r="AE17" t="s">
        <v>613</v>
      </c>
    </row>
    <row r="18" spans="1:31">
      <c r="A18" t="s">
        <v>3932</v>
      </c>
      <c r="B18" t="s">
        <v>5584</v>
      </c>
      <c r="C18" t="s">
        <v>5585</v>
      </c>
      <c r="D18" t="s">
        <v>3916</v>
      </c>
      <c r="E18">
        <v>51.667029999999997</v>
      </c>
      <c r="F18">
        <v>51.600391000000002</v>
      </c>
      <c r="G18">
        <v>51.518847999999998</v>
      </c>
      <c r="H18">
        <v>51.423431000000001</v>
      </c>
      <c r="I18">
        <v>51.314017999999997</v>
      </c>
      <c r="J18">
        <v>51.188580000000002</v>
      </c>
      <c r="K18">
        <v>51.048180000000002</v>
      </c>
      <c r="L18">
        <v>50.891289</v>
      </c>
      <c r="M18">
        <v>50.714297999999999</v>
      </c>
      <c r="N18">
        <v>50.516810999999997</v>
      </c>
      <c r="O18">
        <v>50.300732000000004</v>
      </c>
      <c r="P18">
        <v>50.066540000000003</v>
      </c>
      <c r="Q18">
        <v>49.813431000000001</v>
      </c>
      <c r="R18">
        <v>49.541161000000002</v>
      </c>
      <c r="S18">
        <v>49.251888000000001</v>
      </c>
      <c r="T18">
        <v>48.948681000000001</v>
      </c>
      <c r="U18">
        <v>48.630428000000002</v>
      </c>
      <c r="V18">
        <v>48.29974</v>
      </c>
      <c r="W18">
        <v>47.959041999999997</v>
      </c>
      <c r="X18">
        <v>47.603371000000003</v>
      </c>
      <c r="Y18">
        <v>47.232948</v>
      </c>
      <c r="Z18">
        <v>46.850898999999998</v>
      </c>
      <c r="AA18">
        <v>46.452061</v>
      </c>
      <c r="AB18">
        <v>46.033797999999997</v>
      </c>
      <c r="AC18">
        <v>45.597301000000002</v>
      </c>
      <c r="AD18">
        <v>45.143130999999997</v>
      </c>
      <c r="AE18" t="s">
        <v>686</v>
      </c>
    </row>
    <row r="19" spans="1:31">
      <c r="A19" t="s">
        <v>3935</v>
      </c>
      <c r="B19" t="s">
        <v>5586</v>
      </c>
      <c r="C19" t="s">
        <v>5587</v>
      </c>
      <c r="D19" t="s">
        <v>3916</v>
      </c>
      <c r="E19">
        <v>143.99740600000001</v>
      </c>
      <c r="F19">
        <v>143.39439400000001</v>
      </c>
      <c r="G19">
        <v>143.04409799999999</v>
      </c>
      <c r="H19">
        <v>142.66980000000001</v>
      </c>
      <c r="I19">
        <v>142.28509500000001</v>
      </c>
      <c r="J19">
        <v>141.88940400000001</v>
      </c>
      <c r="K19">
        <v>141.475494</v>
      </c>
      <c r="L19">
        <v>141.060394</v>
      </c>
      <c r="M19">
        <v>140.66459699999999</v>
      </c>
      <c r="N19">
        <v>140.28080700000001</v>
      </c>
      <c r="O19">
        <v>139.90969799999999</v>
      </c>
      <c r="P19">
        <v>139.55149800000001</v>
      </c>
      <c r="Q19">
        <v>139.20489499999999</v>
      </c>
      <c r="R19">
        <v>138.876801</v>
      </c>
      <c r="S19">
        <v>138.567398</v>
      </c>
      <c r="T19">
        <v>138.28179900000001</v>
      </c>
      <c r="U19">
        <v>138.021805</v>
      </c>
      <c r="V19">
        <v>137.78280599999999</v>
      </c>
      <c r="W19">
        <v>137.557907</v>
      </c>
      <c r="X19">
        <v>137.345001</v>
      </c>
      <c r="Y19">
        <v>137.15220600000001</v>
      </c>
      <c r="Z19">
        <v>136.97369399999999</v>
      </c>
      <c r="AA19">
        <v>136.78939800000001</v>
      </c>
      <c r="AB19">
        <v>136.58599899999999</v>
      </c>
      <c r="AC19">
        <v>136.368393</v>
      </c>
      <c r="AD19">
        <v>136.13279700000001</v>
      </c>
      <c r="AE19" t="s">
        <v>631</v>
      </c>
    </row>
    <row r="20" spans="1:31">
      <c r="A20" t="s">
        <v>4376</v>
      </c>
      <c r="B20" t="s">
        <v>5588</v>
      </c>
      <c r="C20" t="s">
        <v>5589</v>
      </c>
      <c r="D20" t="s">
        <v>3916</v>
      </c>
      <c r="E20">
        <v>151.90119899999999</v>
      </c>
      <c r="F20">
        <v>153.64238</v>
      </c>
      <c r="G20">
        <v>154.55900600000001</v>
      </c>
      <c r="H20">
        <v>155.43940699999999</v>
      </c>
      <c r="I20">
        <v>156.31045499999999</v>
      </c>
      <c r="J20">
        <v>157.196426</v>
      </c>
      <c r="K20">
        <v>158.051254</v>
      </c>
      <c r="L20">
        <v>158.90606700000001</v>
      </c>
      <c r="M20">
        <v>159.74928299999999</v>
      </c>
      <c r="N20">
        <v>160.57231100000001</v>
      </c>
      <c r="O20">
        <v>161.38737499999999</v>
      </c>
      <c r="P20">
        <v>162.21719400000001</v>
      </c>
      <c r="Q20">
        <v>163.06295800000001</v>
      </c>
      <c r="R20">
        <v>163.904617</v>
      </c>
      <c r="S20">
        <v>164.750259</v>
      </c>
      <c r="T20">
        <v>165.596237</v>
      </c>
      <c r="U20">
        <v>166.43772899999999</v>
      </c>
      <c r="V20">
        <v>167.28590399999999</v>
      </c>
      <c r="W20">
        <v>168.131821</v>
      </c>
      <c r="X20">
        <v>168.966736</v>
      </c>
      <c r="Y20">
        <v>169.784775</v>
      </c>
      <c r="Z20">
        <v>170.56317100000001</v>
      </c>
      <c r="AA20">
        <v>171.308044</v>
      </c>
      <c r="AB20">
        <v>172.02151499999999</v>
      </c>
      <c r="AC20">
        <v>172.71736100000001</v>
      </c>
      <c r="AD20">
        <v>173.40846300000001</v>
      </c>
      <c r="AE20" t="s">
        <v>619</v>
      </c>
    </row>
    <row r="21" spans="1:31">
      <c r="A21" t="s">
        <v>3941</v>
      </c>
      <c r="B21" t="s">
        <v>5590</v>
      </c>
      <c r="C21" t="s">
        <v>5591</v>
      </c>
      <c r="D21" t="s">
        <v>3916</v>
      </c>
      <c r="E21">
        <v>1416.095947</v>
      </c>
      <c r="F21">
        <v>1412.9139399999999</v>
      </c>
      <c r="G21">
        <v>1409.6789550000001</v>
      </c>
      <c r="H21">
        <v>1406.1369629999999</v>
      </c>
      <c r="I21">
        <v>1402.2829589999999</v>
      </c>
      <c r="J21">
        <v>1398.154053</v>
      </c>
      <c r="K21">
        <v>1393.7490230000001</v>
      </c>
      <c r="L21">
        <v>1389.0600589999999</v>
      </c>
      <c r="M21">
        <v>1384.0970460000001</v>
      </c>
      <c r="N21">
        <v>1378.876953</v>
      </c>
      <c r="O21">
        <v>1373.4279790000001</v>
      </c>
      <c r="P21">
        <v>1367.7430420000001</v>
      </c>
      <c r="Q21">
        <v>1361.829956</v>
      </c>
      <c r="R21">
        <v>1355.7230219999999</v>
      </c>
      <c r="S21">
        <v>1349.3950199999999</v>
      </c>
      <c r="T21">
        <v>1342.8170170000001</v>
      </c>
      <c r="U21">
        <v>1335.98999</v>
      </c>
      <c r="V21">
        <v>1328.909058</v>
      </c>
      <c r="W21">
        <v>1321.590942</v>
      </c>
      <c r="X21">
        <v>1314.015991</v>
      </c>
      <c r="Y21">
        <v>1306.114014</v>
      </c>
      <c r="Z21">
        <v>1297.8179929999999</v>
      </c>
      <c r="AA21">
        <v>1289.119995</v>
      </c>
      <c r="AB21">
        <v>1279.9930420000001</v>
      </c>
      <c r="AC21">
        <v>1270.380981</v>
      </c>
      <c r="AD21">
        <v>1260.2889399999999</v>
      </c>
      <c r="AE21" t="s">
        <v>686</v>
      </c>
    </row>
    <row r="22" spans="1:31">
      <c r="A22" t="s">
        <v>3944</v>
      </c>
      <c r="B22" t="s">
        <v>5592</v>
      </c>
      <c r="C22" t="s">
        <v>5593</v>
      </c>
      <c r="D22" t="s">
        <v>3916</v>
      </c>
      <c r="E22">
        <v>1463.865967</v>
      </c>
      <c r="F22">
        <v>1476.6259769999999</v>
      </c>
      <c r="G22">
        <v>1489.165039</v>
      </c>
      <c r="H22">
        <v>1501.4329829999999</v>
      </c>
      <c r="I22">
        <v>1513.4239500000001</v>
      </c>
      <c r="J22">
        <v>1525.139038</v>
      </c>
      <c r="K22">
        <v>1536.5410159999999</v>
      </c>
      <c r="L22">
        <v>1547.6070560000001</v>
      </c>
      <c r="M22">
        <v>1558.323975</v>
      </c>
      <c r="N22">
        <v>1568.6879879999999</v>
      </c>
      <c r="O22">
        <v>1578.6949460000001</v>
      </c>
      <c r="P22">
        <v>1588.3249510000001</v>
      </c>
      <c r="Q22">
        <v>1597.536987</v>
      </c>
      <c r="R22">
        <v>1606.301025</v>
      </c>
      <c r="S22">
        <v>1614.639038</v>
      </c>
      <c r="T22">
        <v>1622.579956</v>
      </c>
      <c r="U22">
        <v>1630.119019</v>
      </c>
      <c r="V22">
        <v>1637.2349850000001</v>
      </c>
      <c r="W22">
        <v>1643.915039</v>
      </c>
      <c r="X22">
        <v>1650.1870120000001</v>
      </c>
      <c r="Y22">
        <v>1656.0679929999999</v>
      </c>
      <c r="Z22">
        <v>1661.5479740000001</v>
      </c>
      <c r="AA22">
        <v>1666.628052</v>
      </c>
      <c r="AB22">
        <v>1671.3100589999999</v>
      </c>
      <c r="AC22">
        <v>1675.619995</v>
      </c>
      <c r="AD22">
        <v>1679.5889890000001</v>
      </c>
      <c r="AE22" t="s">
        <v>665</v>
      </c>
    </row>
    <row r="23" spans="1:31">
      <c r="A23" t="s">
        <v>4383</v>
      </c>
      <c r="B23" t="s">
        <v>5594</v>
      </c>
      <c r="C23" t="s">
        <v>5595</v>
      </c>
      <c r="D23" t="s">
        <v>3916</v>
      </c>
      <c r="E23">
        <v>1304.057495</v>
      </c>
      <c r="F23">
        <v>1316.5952150000001</v>
      </c>
      <c r="G23">
        <v>1329.1712649999999</v>
      </c>
      <c r="H23">
        <v>1341.830688</v>
      </c>
      <c r="I23">
        <v>1354.47876</v>
      </c>
      <c r="J23">
        <v>1367.0858149999999</v>
      </c>
      <c r="K23">
        <v>1379.6104740000001</v>
      </c>
      <c r="L23">
        <v>1391.974487</v>
      </c>
      <c r="M23">
        <v>1404.189087</v>
      </c>
      <c r="N23">
        <v>1416.1998289999999</v>
      </c>
      <c r="O23">
        <v>1427.9586179999999</v>
      </c>
      <c r="P23">
        <v>1439.5329589999999</v>
      </c>
      <c r="Q23">
        <v>1450.9320070000001</v>
      </c>
      <c r="R23">
        <v>1462.1069339999999</v>
      </c>
      <c r="S23">
        <v>1473.0660399999999</v>
      </c>
      <c r="T23">
        <v>1483.7818600000001</v>
      </c>
      <c r="U23">
        <v>1494.213379</v>
      </c>
      <c r="V23">
        <v>1504.338135</v>
      </c>
      <c r="W23">
        <v>1514.190552</v>
      </c>
      <c r="X23">
        <v>1523.778198</v>
      </c>
      <c r="Y23">
        <v>1533.075562</v>
      </c>
      <c r="Z23">
        <v>1542.126953</v>
      </c>
      <c r="AA23">
        <v>1550.833374</v>
      </c>
      <c r="AB23">
        <v>1559.1789550000001</v>
      </c>
      <c r="AC23">
        <v>1567.2680660000001</v>
      </c>
      <c r="AD23">
        <v>1575.033203</v>
      </c>
      <c r="AE23" t="s">
        <v>671</v>
      </c>
    </row>
    <row r="24" spans="1:31">
      <c r="A24" t="s">
        <v>3950</v>
      </c>
      <c r="B24" t="s">
        <v>5596</v>
      </c>
      <c r="C24" t="s">
        <v>5597</v>
      </c>
      <c r="D24" t="s">
        <v>3916</v>
      </c>
      <c r="E24">
        <v>300.688446</v>
      </c>
      <c r="F24">
        <v>305.99115</v>
      </c>
      <c r="G24">
        <v>311.19366500000001</v>
      </c>
      <c r="H24">
        <v>316.17593399999998</v>
      </c>
      <c r="I24">
        <v>321.01004</v>
      </c>
      <c r="J24">
        <v>325.70974699999999</v>
      </c>
      <c r="K24">
        <v>330.31262199999998</v>
      </c>
      <c r="L24">
        <v>334.88299599999999</v>
      </c>
      <c r="M24">
        <v>339.41720600000002</v>
      </c>
      <c r="N24">
        <v>343.917236</v>
      </c>
      <c r="O24">
        <v>348.38241599999998</v>
      </c>
      <c r="P24">
        <v>352.82318099999998</v>
      </c>
      <c r="Q24">
        <v>357.24234000000001</v>
      </c>
      <c r="R24">
        <v>361.63189699999998</v>
      </c>
      <c r="S24">
        <v>366.00564600000001</v>
      </c>
      <c r="T24">
        <v>370.367615</v>
      </c>
      <c r="U24">
        <v>374.68313599999999</v>
      </c>
      <c r="V24">
        <v>378.94271900000001</v>
      </c>
      <c r="W24">
        <v>383.14639299999999</v>
      </c>
      <c r="X24">
        <v>387.300995</v>
      </c>
      <c r="Y24">
        <v>391.42379799999998</v>
      </c>
      <c r="Z24">
        <v>395.485229</v>
      </c>
      <c r="AA24">
        <v>399.48791499999999</v>
      </c>
      <c r="AB24">
        <v>403.45910600000002</v>
      </c>
      <c r="AC24">
        <v>407.399292</v>
      </c>
      <c r="AD24">
        <v>411.28701799999999</v>
      </c>
      <c r="AE24" t="s">
        <v>662</v>
      </c>
    </row>
    <row r="25" spans="1:31">
      <c r="A25" t="s">
        <v>3953</v>
      </c>
      <c r="B25" t="s">
        <v>5598</v>
      </c>
      <c r="C25" t="s">
        <v>5599</v>
      </c>
      <c r="D25" t="s">
        <v>3916</v>
      </c>
      <c r="E25">
        <v>1548.7773440000001</v>
      </c>
      <c r="F25">
        <v>1583.8764650000001</v>
      </c>
      <c r="G25">
        <v>1619.131836</v>
      </c>
      <c r="H25">
        <v>1654.525513</v>
      </c>
      <c r="I25">
        <v>1690.149658</v>
      </c>
      <c r="J25">
        <v>1726.0095209999999</v>
      </c>
      <c r="K25">
        <v>1762.118408</v>
      </c>
      <c r="L25">
        <v>1798.439453</v>
      </c>
      <c r="M25">
        <v>1834.9061280000001</v>
      </c>
      <c r="N25">
        <v>1871.5656739999999</v>
      </c>
      <c r="O25">
        <v>1908.4392089999999</v>
      </c>
      <c r="P25">
        <v>1945.450073</v>
      </c>
      <c r="Q25">
        <v>1982.5341800000001</v>
      </c>
      <c r="R25">
        <v>2019.6979980000001</v>
      </c>
      <c r="S25">
        <v>2056.9470209999999</v>
      </c>
      <c r="T25">
        <v>2094.264404</v>
      </c>
      <c r="U25">
        <v>2131.6120609999998</v>
      </c>
      <c r="V25">
        <v>2168.9555660000001</v>
      </c>
      <c r="W25">
        <v>2206.2993160000001</v>
      </c>
      <c r="X25">
        <v>2243.6000979999999</v>
      </c>
      <c r="Y25">
        <v>2280.7885740000002</v>
      </c>
      <c r="Z25">
        <v>2317.8676759999998</v>
      </c>
      <c r="AA25">
        <v>2354.8833009999998</v>
      </c>
      <c r="AB25">
        <v>2391.8115229999999</v>
      </c>
      <c r="AC25">
        <v>2428.5688479999999</v>
      </c>
      <c r="AD25">
        <v>2465.1376949999999</v>
      </c>
      <c r="AE25" t="s">
        <v>2626</v>
      </c>
    </row>
    <row r="26" spans="1:31">
      <c r="A26" t="s">
        <v>3956</v>
      </c>
      <c r="B26" t="s">
        <v>5600</v>
      </c>
      <c r="C26" t="s">
        <v>5601</v>
      </c>
      <c r="D26" t="s">
        <v>3916</v>
      </c>
      <c r="E26">
        <v>212.81239299999999</v>
      </c>
      <c r="F26">
        <v>213.56269800000001</v>
      </c>
      <c r="G26">
        <v>214.26100199999999</v>
      </c>
      <c r="H26">
        <v>214.911407</v>
      </c>
      <c r="I26">
        <v>215.515198</v>
      </c>
      <c r="J26">
        <v>216.07440199999999</v>
      </c>
      <c r="K26">
        <v>216.58729600000001</v>
      </c>
      <c r="L26">
        <v>217.05540500000001</v>
      </c>
      <c r="M26">
        <v>217.479401</v>
      </c>
      <c r="N26">
        <v>217.86090100000001</v>
      </c>
      <c r="O26">
        <v>218.19970699999999</v>
      </c>
      <c r="P26">
        <v>218.495193</v>
      </c>
      <c r="Q26">
        <v>218.74719200000001</v>
      </c>
      <c r="R26">
        <v>218.95559700000001</v>
      </c>
      <c r="S26">
        <v>219.118301</v>
      </c>
      <c r="T26">
        <v>219.23710600000001</v>
      </c>
      <c r="U26">
        <v>219.30720500000001</v>
      </c>
      <c r="V26">
        <v>219.31970200000001</v>
      </c>
      <c r="W26">
        <v>219.27650499999999</v>
      </c>
      <c r="X26">
        <v>219.179001</v>
      </c>
      <c r="Y26">
        <v>219.02619899999999</v>
      </c>
      <c r="Z26">
        <v>218.82110599999999</v>
      </c>
      <c r="AA26">
        <v>218.56539900000001</v>
      </c>
      <c r="AB26">
        <v>218.258194</v>
      </c>
      <c r="AC26">
        <v>217.897797</v>
      </c>
      <c r="AD26">
        <v>217.489304</v>
      </c>
      <c r="AE26" t="s">
        <v>676</v>
      </c>
    </row>
    <row r="27" spans="1:31">
      <c r="A27" t="s">
        <v>4392</v>
      </c>
      <c r="B27" t="s">
        <v>5602</v>
      </c>
      <c r="C27" t="s">
        <v>5603</v>
      </c>
      <c r="D27" t="s">
        <v>3916</v>
      </c>
      <c r="E27">
        <v>323.07989500000002</v>
      </c>
      <c r="F27">
        <v>325.552795</v>
      </c>
      <c r="G27">
        <v>327.968414</v>
      </c>
      <c r="H27">
        <v>330.324005</v>
      </c>
      <c r="I27">
        <v>332.61663800000002</v>
      </c>
      <c r="J27">
        <v>334.85278299999999</v>
      </c>
      <c r="K27">
        <v>337.03164700000002</v>
      </c>
      <c r="L27">
        <v>339.14974999999998</v>
      </c>
      <c r="M27">
        <v>341.20330799999999</v>
      </c>
      <c r="N27">
        <v>343.19653299999999</v>
      </c>
      <c r="O27">
        <v>345.12197900000001</v>
      </c>
      <c r="P27">
        <v>346.96935999999999</v>
      </c>
      <c r="Q27">
        <v>348.73593099999999</v>
      </c>
      <c r="R27">
        <v>350.42746</v>
      </c>
      <c r="S27">
        <v>352.04385400000001</v>
      </c>
      <c r="T27">
        <v>353.57598899999999</v>
      </c>
      <c r="U27">
        <v>355.021545</v>
      </c>
      <c r="V27">
        <v>356.38485700000001</v>
      </c>
      <c r="W27">
        <v>357.66561899999999</v>
      </c>
      <c r="X27">
        <v>358.86309799999998</v>
      </c>
      <c r="Y27">
        <v>359.98111</v>
      </c>
      <c r="Z27">
        <v>361.01959199999999</v>
      </c>
      <c r="AA27">
        <v>361.98382600000002</v>
      </c>
      <c r="AB27">
        <v>362.87286399999999</v>
      </c>
      <c r="AC27">
        <v>363.681061</v>
      </c>
      <c r="AD27">
        <v>364.41592400000002</v>
      </c>
      <c r="AE27" t="s">
        <v>619</v>
      </c>
    </row>
    <row r="28" spans="1:31">
      <c r="A28" t="s">
        <v>3962</v>
      </c>
    </row>
    <row r="29" spans="1:31">
      <c r="A29" t="s">
        <v>3963</v>
      </c>
    </row>
    <row r="30" spans="1:31">
      <c r="A30" t="s">
        <v>550</v>
      </c>
    </row>
    <row r="31" spans="1:31">
      <c r="A31" t="s">
        <v>3913</v>
      </c>
      <c r="B31" t="s">
        <v>5604</v>
      </c>
      <c r="C31" t="s">
        <v>5605</v>
      </c>
      <c r="D31" t="s">
        <v>3966</v>
      </c>
      <c r="E31">
        <v>782.47241199999996</v>
      </c>
      <c r="F31">
        <v>808.46734600000002</v>
      </c>
      <c r="G31">
        <v>823.844604</v>
      </c>
      <c r="H31">
        <v>830.064392</v>
      </c>
      <c r="I31">
        <v>840.25842299999999</v>
      </c>
      <c r="J31">
        <v>853.89306599999998</v>
      </c>
      <c r="K31">
        <v>866.75152600000001</v>
      </c>
      <c r="L31">
        <v>883.27270499999997</v>
      </c>
      <c r="M31">
        <v>901.37451199999998</v>
      </c>
      <c r="N31">
        <v>921.45477300000005</v>
      </c>
      <c r="O31">
        <v>943.68804899999998</v>
      </c>
      <c r="P31">
        <v>960.04577600000005</v>
      </c>
      <c r="Q31">
        <v>976.45935099999997</v>
      </c>
      <c r="R31">
        <v>992.65637200000003</v>
      </c>
      <c r="S31">
        <v>1008.008545</v>
      </c>
      <c r="T31">
        <v>1023.770264</v>
      </c>
      <c r="U31">
        <v>1038.3798830000001</v>
      </c>
      <c r="V31">
        <v>1053.922607</v>
      </c>
      <c r="W31">
        <v>1070.6054690000001</v>
      </c>
      <c r="X31">
        <v>1087.2296140000001</v>
      </c>
      <c r="Y31">
        <v>1103.9770510000001</v>
      </c>
      <c r="Z31">
        <v>1119.8682859999999</v>
      </c>
      <c r="AA31">
        <v>1134.0894780000001</v>
      </c>
      <c r="AB31">
        <v>1148.4685059999999</v>
      </c>
      <c r="AC31">
        <v>1161.9418949999999</v>
      </c>
      <c r="AD31">
        <v>1175.833496</v>
      </c>
      <c r="AE31" t="s">
        <v>3530</v>
      </c>
    </row>
    <row r="32" spans="1:31">
      <c r="A32" t="s">
        <v>3917</v>
      </c>
      <c r="B32" t="s">
        <v>5606</v>
      </c>
      <c r="C32" t="s">
        <v>5607</v>
      </c>
      <c r="D32" t="s">
        <v>3966</v>
      </c>
      <c r="E32">
        <v>38.178328999999998</v>
      </c>
      <c r="F32">
        <v>38.814650999999998</v>
      </c>
      <c r="G32">
        <v>39.453270000000003</v>
      </c>
      <c r="H32">
        <v>40.180599000000001</v>
      </c>
      <c r="I32">
        <v>40.914700000000003</v>
      </c>
      <c r="J32">
        <v>41.655926000000001</v>
      </c>
      <c r="K32">
        <v>42.395454000000001</v>
      </c>
      <c r="L32">
        <v>43.133369000000002</v>
      </c>
      <c r="M32">
        <v>43.880180000000003</v>
      </c>
      <c r="N32">
        <v>44.634605000000001</v>
      </c>
      <c r="O32">
        <v>45.395569000000002</v>
      </c>
      <c r="P32">
        <v>46.160697999999996</v>
      </c>
      <c r="Q32">
        <v>46.930233000000001</v>
      </c>
      <c r="R32">
        <v>47.703876000000001</v>
      </c>
      <c r="S32">
        <v>48.486117999999998</v>
      </c>
      <c r="T32">
        <v>49.276463</v>
      </c>
      <c r="U32">
        <v>50.077091000000003</v>
      </c>
      <c r="V32">
        <v>50.886642000000002</v>
      </c>
      <c r="W32">
        <v>51.703285000000001</v>
      </c>
      <c r="X32">
        <v>52.524177999999999</v>
      </c>
      <c r="Y32">
        <v>53.346606999999999</v>
      </c>
      <c r="Z32">
        <v>54.175564000000001</v>
      </c>
      <c r="AA32">
        <v>55.012206999999997</v>
      </c>
      <c r="AB32">
        <v>55.854134000000002</v>
      </c>
      <c r="AC32">
        <v>56.703068000000002</v>
      </c>
      <c r="AD32">
        <v>57.554737000000003</v>
      </c>
      <c r="AE32" t="s">
        <v>625</v>
      </c>
    </row>
    <row r="33" spans="1:31">
      <c r="A33" t="s">
        <v>4362</v>
      </c>
      <c r="B33" t="s">
        <v>5608</v>
      </c>
      <c r="C33" t="s">
        <v>5609</v>
      </c>
      <c r="D33" t="s">
        <v>3966</v>
      </c>
      <c r="E33">
        <v>46.664017000000001</v>
      </c>
      <c r="F33">
        <v>48.526760000000003</v>
      </c>
      <c r="G33">
        <v>50.424767000000003</v>
      </c>
      <c r="H33">
        <v>52.343803000000001</v>
      </c>
      <c r="I33">
        <v>54.306579999999997</v>
      </c>
      <c r="J33">
        <v>56.32291</v>
      </c>
      <c r="K33">
        <v>58.395287000000003</v>
      </c>
      <c r="L33">
        <v>60.529983999999999</v>
      </c>
      <c r="M33">
        <v>62.730732000000003</v>
      </c>
      <c r="N33">
        <v>64.997901999999996</v>
      </c>
      <c r="O33">
        <v>67.333365999999998</v>
      </c>
      <c r="P33">
        <v>69.738975999999994</v>
      </c>
      <c r="Q33">
        <v>72.216544999999996</v>
      </c>
      <c r="R33">
        <v>74.767998000000006</v>
      </c>
      <c r="S33">
        <v>77.392760999999993</v>
      </c>
      <c r="T33">
        <v>80.092697000000001</v>
      </c>
      <c r="U33">
        <v>82.870613000000006</v>
      </c>
      <c r="V33">
        <v>85.727813999999995</v>
      </c>
      <c r="W33">
        <v>88.664771999999999</v>
      </c>
      <c r="X33">
        <v>91.684021000000001</v>
      </c>
      <c r="Y33">
        <v>94.787086000000002</v>
      </c>
      <c r="Z33">
        <v>97.974486999999996</v>
      </c>
      <c r="AA33">
        <v>101.24791</v>
      </c>
      <c r="AB33">
        <v>104.610649</v>
      </c>
      <c r="AC33">
        <v>108.063469</v>
      </c>
      <c r="AD33">
        <v>111.60762800000001</v>
      </c>
      <c r="AE33" t="s">
        <v>3851</v>
      </c>
    </row>
    <row r="34" spans="1:31">
      <c r="A34" t="s">
        <v>4365</v>
      </c>
      <c r="B34" t="s">
        <v>5610</v>
      </c>
      <c r="C34" t="s">
        <v>5611</v>
      </c>
      <c r="D34" t="s">
        <v>3966</v>
      </c>
      <c r="E34">
        <v>711.49200399999995</v>
      </c>
      <c r="F34">
        <v>727.84600799999998</v>
      </c>
      <c r="G34">
        <v>744.40210000000002</v>
      </c>
      <c r="H34">
        <v>761.14691200000004</v>
      </c>
      <c r="I34">
        <v>778.06951900000001</v>
      </c>
      <c r="J34">
        <v>795.17675799999995</v>
      </c>
      <c r="K34">
        <v>812.43670699999996</v>
      </c>
      <c r="L34">
        <v>829.91644299999996</v>
      </c>
      <c r="M34">
        <v>847.72448699999995</v>
      </c>
      <c r="N34">
        <v>865.89209000000005</v>
      </c>
      <c r="O34">
        <v>884.39624000000003</v>
      </c>
      <c r="P34">
        <v>903.27612299999998</v>
      </c>
      <c r="Q34">
        <v>922.48925799999995</v>
      </c>
      <c r="R34">
        <v>942.004456</v>
      </c>
      <c r="S34">
        <v>961.84661900000003</v>
      </c>
      <c r="T34">
        <v>982.01568599999996</v>
      </c>
      <c r="U34">
        <v>1002.504089</v>
      </c>
      <c r="V34">
        <v>1023.338135</v>
      </c>
      <c r="W34">
        <v>1044.50647</v>
      </c>
      <c r="X34">
        <v>1065.988159</v>
      </c>
      <c r="Y34">
        <v>1087.7701420000001</v>
      </c>
      <c r="Z34">
        <v>1109.876221</v>
      </c>
      <c r="AA34">
        <v>1132.304932</v>
      </c>
      <c r="AB34">
        <v>1155.0435789999999</v>
      </c>
      <c r="AC34">
        <v>1178.108643</v>
      </c>
      <c r="AD34">
        <v>1201.5139160000001</v>
      </c>
      <c r="AE34" t="s">
        <v>5612</v>
      </c>
    </row>
    <row r="35" spans="1:31">
      <c r="A35" t="s">
        <v>3926</v>
      </c>
      <c r="B35" t="s">
        <v>5613</v>
      </c>
      <c r="C35" t="s">
        <v>5614</v>
      </c>
      <c r="D35" t="s">
        <v>3966</v>
      </c>
      <c r="E35">
        <v>62.381695000000001</v>
      </c>
      <c r="F35">
        <v>62.855656000000003</v>
      </c>
      <c r="G35">
        <v>63.321266000000001</v>
      </c>
      <c r="H35">
        <v>63.739643000000001</v>
      </c>
      <c r="I35">
        <v>64.132576</v>
      </c>
      <c r="J35">
        <v>64.504501000000005</v>
      </c>
      <c r="K35">
        <v>64.848395999999994</v>
      </c>
      <c r="L35">
        <v>65.182807999999994</v>
      </c>
      <c r="M35">
        <v>65.504845000000003</v>
      </c>
      <c r="N35">
        <v>65.807434000000001</v>
      </c>
      <c r="O35">
        <v>66.092277999999993</v>
      </c>
      <c r="P35">
        <v>66.364036999999996</v>
      </c>
      <c r="Q35">
        <v>66.631621999999993</v>
      </c>
      <c r="R35">
        <v>66.895629999999997</v>
      </c>
      <c r="S35">
        <v>67.155265999999997</v>
      </c>
      <c r="T35">
        <v>67.418846000000002</v>
      </c>
      <c r="U35">
        <v>67.688338999999999</v>
      </c>
      <c r="V35">
        <v>67.966217</v>
      </c>
      <c r="W35">
        <v>68.255568999999994</v>
      </c>
      <c r="X35">
        <v>68.556663999999998</v>
      </c>
      <c r="Y35">
        <v>68.875145000000003</v>
      </c>
      <c r="Z35">
        <v>69.210425999999998</v>
      </c>
      <c r="AA35">
        <v>69.559623999999999</v>
      </c>
      <c r="AB35">
        <v>69.918800000000005</v>
      </c>
      <c r="AC35">
        <v>70.284041999999999</v>
      </c>
      <c r="AD35">
        <v>70.661758000000006</v>
      </c>
      <c r="AE35" t="s">
        <v>619</v>
      </c>
    </row>
    <row r="36" spans="1:31">
      <c r="A36" t="s">
        <v>3929</v>
      </c>
      <c r="B36" t="s">
        <v>5615</v>
      </c>
      <c r="C36" t="s">
        <v>5616</v>
      </c>
      <c r="D36" t="s">
        <v>3966</v>
      </c>
      <c r="E36">
        <v>60.491244999999999</v>
      </c>
      <c r="F36">
        <v>62.268039999999999</v>
      </c>
      <c r="G36">
        <v>64.084372999999999</v>
      </c>
      <c r="H36">
        <v>65.934128000000001</v>
      </c>
      <c r="I36">
        <v>67.765548999999993</v>
      </c>
      <c r="J36">
        <v>69.591826999999995</v>
      </c>
      <c r="K36">
        <v>71.438934000000003</v>
      </c>
      <c r="L36">
        <v>73.293075999999999</v>
      </c>
      <c r="M36">
        <v>75.149169999999998</v>
      </c>
      <c r="N36">
        <v>77.013267999999997</v>
      </c>
      <c r="O36">
        <v>78.860534999999999</v>
      </c>
      <c r="P36">
        <v>80.713531000000003</v>
      </c>
      <c r="Q36">
        <v>82.578789</v>
      </c>
      <c r="R36">
        <v>84.400665000000004</v>
      </c>
      <c r="S36">
        <v>86.218665999999999</v>
      </c>
      <c r="T36">
        <v>88.039467000000002</v>
      </c>
      <c r="U36">
        <v>89.874640999999997</v>
      </c>
      <c r="V36">
        <v>91.723427000000001</v>
      </c>
      <c r="W36">
        <v>93.586189000000005</v>
      </c>
      <c r="X36">
        <v>95.459198000000001</v>
      </c>
      <c r="Y36">
        <v>97.339409000000003</v>
      </c>
      <c r="Z36">
        <v>99.226044000000002</v>
      </c>
      <c r="AA36">
        <v>101.119347</v>
      </c>
      <c r="AB36">
        <v>103.02018</v>
      </c>
      <c r="AC36">
        <v>104.928955</v>
      </c>
      <c r="AD36">
        <v>106.846298</v>
      </c>
      <c r="AE36" t="s">
        <v>3823</v>
      </c>
    </row>
    <row r="37" spans="1:31">
      <c r="A37" t="s">
        <v>3932</v>
      </c>
      <c r="B37" t="s">
        <v>5617</v>
      </c>
      <c r="C37" t="s">
        <v>5618</v>
      </c>
      <c r="D37" t="s">
        <v>3966</v>
      </c>
      <c r="E37">
        <v>9.059666</v>
      </c>
      <c r="F37">
        <v>9.2544029999999999</v>
      </c>
      <c r="G37">
        <v>9.4391470000000002</v>
      </c>
      <c r="H37">
        <v>9.6164670000000001</v>
      </c>
      <c r="I37">
        <v>9.7888599999999997</v>
      </c>
      <c r="J37">
        <v>9.9580110000000008</v>
      </c>
      <c r="K37">
        <v>10.118226999999999</v>
      </c>
      <c r="L37">
        <v>10.269076999999999</v>
      </c>
      <c r="M37">
        <v>10.411737</v>
      </c>
      <c r="N37">
        <v>10.545367000000001</v>
      </c>
      <c r="O37">
        <v>10.670194</v>
      </c>
      <c r="P37">
        <v>10.79082</v>
      </c>
      <c r="Q37">
        <v>10.900812999999999</v>
      </c>
      <c r="R37">
        <v>11.004025</v>
      </c>
      <c r="S37">
        <v>11.099137000000001</v>
      </c>
      <c r="T37">
        <v>11.190951999999999</v>
      </c>
      <c r="U37">
        <v>11.280606000000001</v>
      </c>
      <c r="V37">
        <v>11.364058999999999</v>
      </c>
      <c r="W37">
        <v>11.438848</v>
      </c>
      <c r="X37">
        <v>11.500484999999999</v>
      </c>
      <c r="Y37">
        <v>11.546016</v>
      </c>
      <c r="Z37">
        <v>11.579746999999999</v>
      </c>
      <c r="AA37">
        <v>11.604858999999999</v>
      </c>
      <c r="AB37">
        <v>11.625552000000001</v>
      </c>
      <c r="AC37">
        <v>11.645999</v>
      </c>
      <c r="AD37">
        <v>11.664306</v>
      </c>
      <c r="AE37" t="s">
        <v>646</v>
      </c>
    </row>
    <row r="38" spans="1:31">
      <c r="A38" t="s">
        <v>3935</v>
      </c>
      <c r="B38" t="s">
        <v>5619</v>
      </c>
      <c r="C38" t="s">
        <v>5620</v>
      </c>
      <c r="D38" t="s">
        <v>3966</v>
      </c>
      <c r="E38">
        <v>80.866996999999998</v>
      </c>
      <c r="F38">
        <v>81.715607000000006</v>
      </c>
      <c r="G38">
        <v>82.199477999999999</v>
      </c>
      <c r="H38">
        <v>83.152343999999999</v>
      </c>
      <c r="I38">
        <v>84.156509</v>
      </c>
      <c r="J38">
        <v>85.166290000000004</v>
      </c>
      <c r="K38">
        <v>86.182060000000007</v>
      </c>
      <c r="L38">
        <v>87.230773999999997</v>
      </c>
      <c r="M38">
        <v>88.321006999999994</v>
      </c>
      <c r="N38">
        <v>89.456703000000005</v>
      </c>
      <c r="O38">
        <v>90.623169000000004</v>
      </c>
      <c r="P38">
        <v>91.766723999999996</v>
      </c>
      <c r="Q38">
        <v>92.878967000000003</v>
      </c>
      <c r="R38">
        <v>93.975448999999998</v>
      </c>
      <c r="S38">
        <v>95.062118999999996</v>
      </c>
      <c r="T38">
        <v>96.155242999999999</v>
      </c>
      <c r="U38">
        <v>97.370361000000003</v>
      </c>
      <c r="V38">
        <v>98.666923999999995</v>
      </c>
      <c r="W38">
        <v>99.982994000000005</v>
      </c>
      <c r="X38">
        <v>101.31059999999999</v>
      </c>
      <c r="Y38">
        <v>102.642517</v>
      </c>
      <c r="Z38">
        <v>104.006531</v>
      </c>
      <c r="AA38">
        <v>105.415451</v>
      </c>
      <c r="AB38">
        <v>106.801079</v>
      </c>
      <c r="AC38">
        <v>108.164368</v>
      </c>
      <c r="AD38">
        <v>109.533089</v>
      </c>
      <c r="AE38" t="s">
        <v>651</v>
      </c>
    </row>
    <row r="39" spans="1:31">
      <c r="A39" t="s">
        <v>4376</v>
      </c>
      <c r="B39" t="s">
        <v>5621</v>
      </c>
      <c r="C39" t="s">
        <v>5622</v>
      </c>
      <c r="D39" t="s">
        <v>3966</v>
      </c>
      <c r="E39">
        <v>11.379101</v>
      </c>
      <c r="F39">
        <v>11.839905999999999</v>
      </c>
      <c r="G39">
        <v>12.262307</v>
      </c>
      <c r="H39">
        <v>12.709543</v>
      </c>
      <c r="I39">
        <v>13.170254</v>
      </c>
      <c r="J39">
        <v>13.621606</v>
      </c>
      <c r="K39">
        <v>14.066698000000001</v>
      </c>
      <c r="L39">
        <v>14.516427</v>
      </c>
      <c r="M39">
        <v>14.975104</v>
      </c>
      <c r="N39">
        <v>15.443626999999999</v>
      </c>
      <c r="O39">
        <v>15.927789000000001</v>
      </c>
      <c r="P39">
        <v>16.429544</v>
      </c>
      <c r="Q39">
        <v>16.944839000000002</v>
      </c>
      <c r="R39">
        <v>17.472024999999999</v>
      </c>
      <c r="S39">
        <v>18.011406000000001</v>
      </c>
      <c r="T39">
        <v>18.559581999999999</v>
      </c>
      <c r="U39">
        <v>19.116617000000002</v>
      </c>
      <c r="V39">
        <v>19.688261000000001</v>
      </c>
      <c r="W39">
        <v>20.275386999999998</v>
      </c>
      <c r="X39">
        <v>20.877848</v>
      </c>
      <c r="Y39">
        <v>21.496079999999999</v>
      </c>
      <c r="Z39">
        <v>22.125900000000001</v>
      </c>
      <c r="AA39">
        <v>22.769482</v>
      </c>
      <c r="AB39">
        <v>23.426698999999999</v>
      </c>
      <c r="AC39">
        <v>24.098751</v>
      </c>
      <c r="AD39">
        <v>24.786325000000001</v>
      </c>
      <c r="AE39" t="s">
        <v>2688</v>
      </c>
    </row>
    <row r="40" spans="1:31">
      <c r="A40" t="s">
        <v>3941</v>
      </c>
      <c r="B40" t="s">
        <v>5623</v>
      </c>
      <c r="C40" t="s">
        <v>5624</v>
      </c>
      <c r="D40" t="s">
        <v>3966</v>
      </c>
      <c r="E40">
        <v>594.13140899999996</v>
      </c>
      <c r="F40">
        <v>627.76330599999994</v>
      </c>
      <c r="G40">
        <v>661.17810099999997</v>
      </c>
      <c r="H40">
        <v>695.78857400000004</v>
      </c>
      <c r="I40">
        <v>731.95825200000002</v>
      </c>
      <c r="J40">
        <v>769.54247999999995</v>
      </c>
      <c r="K40">
        <v>808.29693599999996</v>
      </c>
      <c r="L40">
        <v>848.34277299999997</v>
      </c>
      <c r="M40">
        <v>889.39392099999998</v>
      </c>
      <c r="N40">
        <v>931.40570100000002</v>
      </c>
      <c r="O40">
        <v>974.317993</v>
      </c>
      <c r="P40">
        <v>1017.733276</v>
      </c>
      <c r="Q40">
        <v>1061.8748780000001</v>
      </c>
      <c r="R40">
        <v>1106.9210210000001</v>
      </c>
      <c r="S40">
        <v>1152.8358149999999</v>
      </c>
      <c r="T40">
        <v>1199.5791019999999</v>
      </c>
      <c r="U40">
        <v>1247.1011960000001</v>
      </c>
      <c r="V40">
        <v>1295.3479</v>
      </c>
      <c r="W40">
        <v>1344.256592</v>
      </c>
      <c r="X40">
        <v>1393.769043</v>
      </c>
      <c r="Y40">
        <v>1443.8480219999999</v>
      </c>
      <c r="Z40">
        <v>1494.452759</v>
      </c>
      <c r="AA40">
        <v>1545.523682</v>
      </c>
      <c r="AB40">
        <v>1596.999268</v>
      </c>
      <c r="AC40">
        <v>1648.838013</v>
      </c>
      <c r="AD40">
        <v>1700.9682620000001</v>
      </c>
      <c r="AE40" t="s">
        <v>5625</v>
      </c>
    </row>
    <row r="41" spans="1:31">
      <c r="A41" t="s">
        <v>3944</v>
      </c>
      <c r="B41" t="s">
        <v>5626</v>
      </c>
      <c r="C41" t="s">
        <v>5627</v>
      </c>
      <c r="D41" t="s">
        <v>3966</v>
      </c>
      <c r="E41">
        <v>101.376099</v>
      </c>
      <c r="F41">
        <v>110.33313</v>
      </c>
      <c r="G41">
        <v>120.11642500000001</v>
      </c>
      <c r="H41">
        <v>130.41546600000001</v>
      </c>
      <c r="I41">
        <v>141.295288</v>
      </c>
      <c r="J41">
        <v>152.72457900000001</v>
      </c>
      <c r="K41">
        <v>164.62188699999999</v>
      </c>
      <c r="L41">
        <v>176.903763</v>
      </c>
      <c r="M41">
        <v>189.48220800000001</v>
      </c>
      <c r="N41">
        <v>202.315201</v>
      </c>
      <c r="O41">
        <v>215.34852599999999</v>
      </c>
      <c r="P41">
        <v>228.498154</v>
      </c>
      <c r="Q41">
        <v>241.86232000000001</v>
      </c>
      <c r="R41">
        <v>255.350876</v>
      </c>
      <c r="S41">
        <v>269.00149499999998</v>
      </c>
      <c r="T41">
        <v>282.92517099999998</v>
      </c>
      <c r="U41">
        <v>297.09121699999997</v>
      </c>
      <c r="V41">
        <v>311.47659299999998</v>
      </c>
      <c r="W41">
        <v>326.04113799999999</v>
      </c>
      <c r="X41">
        <v>340.754211</v>
      </c>
      <c r="Y41">
        <v>355.61544800000001</v>
      </c>
      <c r="Z41">
        <v>370.64233400000001</v>
      </c>
      <c r="AA41">
        <v>385.80407700000001</v>
      </c>
      <c r="AB41">
        <v>401.073059</v>
      </c>
      <c r="AC41">
        <v>416.421783</v>
      </c>
      <c r="AD41">
        <v>431.81970200000001</v>
      </c>
      <c r="AE41" t="s">
        <v>5628</v>
      </c>
    </row>
    <row r="42" spans="1:31">
      <c r="A42" t="s">
        <v>4383</v>
      </c>
      <c r="B42" t="s">
        <v>5629</v>
      </c>
      <c r="C42" t="s">
        <v>5630</v>
      </c>
      <c r="D42" t="s">
        <v>3966</v>
      </c>
      <c r="E42">
        <v>218.51014699999999</v>
      </c>
      <c r="F42">
        <v>230.73056</v>
      </c>
      <c r="G42">
        <v>243.18684400000001</v>
      </c>
      <c r="H42">
        <v>255.80749499999999</v>
      </c>
      <c r="I42">
        <v>268.62222300000002</v>
      </c>
      <c r="J42">
        <v>281.779968</v>
      </c>
      <c r="K42">
        <v>295.357147</v>
      </c>
      <c r="L42">
        <v>309.34939600000001</v>
      </c>
      <c r="M42">
        <v>323.70144699999997</v>
      </c>
      <c r="N42">
        <v>338.35299700000002</v>
      </c>
      <c r="O42">
        <v>353.25491299999999</v>
      </c>
      <c r="P42">
        <v>368.41958599999998</v>
      </c>
      <c r="Q42">
        <v>383.78338600000001</v>
      </c>
      <c r="R42">
        <v>399.58883700000001</v>
      </c>
      <c r="S42">
        <v>415.85287499999998</v>
      </c>
      <c r="T42">
        <v>432.55575599999997</v>
      </c>
      <c r="U42">
        <v>449.64736900000003</v>
      </c>
      <c r="V42">
        <v>467.163971</v>
      </c>
      <c r="W42">
        <v>485.09390300000001</v>
      </c>
      <c r="X42">
        <v>503.41665599999999</v>
      </c>
      <c r="Y42">
        <v>522.11938499999997</v>
      </c>
      <c r="Z42">
        <v>541.16510000000005</v>
      </c>
      <c r="AA42">
        <v>560.50476100000003</v>
      </c>
      <c r="AB42">
        <v>580.16613800000005</v>
      </c>
      <c r="AC42">
        <v>600.20391800000004</v>
      </c>
      <c r="AD42">
        <v>620.71032700000001</v>
      </c>
      <c r="AE42" t="s">
        <v>5625</v>
      </c>
    </row>
    <row r="43" spans="1:31">
      <c r="A43" t="s">
        <v>3950</v>
      </c>
      <c r="B43" t="s">
        <v>5631</v>
      </c>
      <c r="C43" t="s">
        <v>5632</v>
      </c>
      <c r="D43" t="s">
        <v>3966</v>
      </c>
      <c r="E43">
        <v>55.527695000000001</v>
      </c>
      <c r="F43">
        <v>59.423507999999998</v>
      </c>
      <c r="G43">
        <v>62.471226000000001</v>
      </c>
      <c r="H43">
        <v>65.314445000000006</v>
      </c>
      <c r="I43">
        <v>68.112945999999994</v>
      </c>
      <c r="J43">
        <v>70.856682000000006</v>
      </c>
      <c r="K43">
        <v>73.630202999999995</v>
      </c>
      <c r="L43">
        <v>76.374008000000003</v>
      </c>
      <c r="M43">
        <v>79.105887999999993</v>
      </c>
      <c r="N43">
        <v>81.837151000000006</v>
      </c>
      <c r="O43">
        <v>84.605216999999996</v>
      </c>
      <c r="P43">
        <v>87.417525999999995</v>
      </c>
      <c r="Q43">
        <v>90.280349999999999</v>
      </c>
      <c r="R43">
        <v>93.188598999999996</v>
      </c>
      <c r="S43">
        <v>96.128867999999997</v>
      </c>
      <c r="T43">
        <v>99.122748999999999</v>
      </c>
      <c r="U43">
        <v>102.184128</v>
      </c>
      <c r="V43">
        <v>105.328018</v>
      </c>
      <c r="W43">
        <v>108.554405</v>
      </c>
      <c r="X43">
        <v>111.856697</v>
      </c>
      <c r="Y43">
        <v>115.229568</v>
      </c>
      <c r="Z43">
        <v>118.6726</v>
      </c>
      <c r="AA43">
        <v>122.205879</v>
      </c>
      <c r="AB43">
        <v>125.828262</v>
      </c>
      <c r="AC43">
        <v>129.54611199999999</v>
      </c>
      <c r="AD43">
        <v>133.370148</v>
      </c>
      <c r="AE43" t="s">
        <v>3550</v>
      </c>
    </row>
    <row r="44" spans="1:31">
      <c r="A44" t="s">
        <v>3953</v>
      </c>
      <c r="B44" t="s">
        <v>5633</v>
      </c>
      <c r="C44" t="s">
        <v>5634</v>
      </c>
      <c r="D44" t="s">
        <v>3966</v>
      </c>
      <c r="E44">
        <v>53.958652000000001</v>
      </c>
      <c r="F44">
        <v>56.834739999999996</v>
      </c>
      <c r="G44">
        <v>59.638817000000003</v>
      </c>
      <c r="H44">
        <v>62.509655000000002</v>
      </c>
      <c r="I44">
        <v>65.462119999999999</v>
      </c>
      <c r="J44">
        <v>68.523330999999999</v>
      </c>
      <c r="K44">
        <v>71.703643999999997</v>
      </c>
      <c r="L44">
        <v>74.980605999999995</v>
      </c>
      <c r="M44">
        <v>78.358795000000001</v>
      </c>
      <c r="N44">
        <v>81.850037</v>
      </c>
      <c r="O44">
        <v>85.460082999999997</v>
      </c>
      <c r="P44">
        <v>89.196738999999994</v>
      </c>
      <c r="Q44">
        <v>93.059334000000007</v>
      </c>
      <c r="R44">
        <v>97.047439999999995</v>
      </c>
      <c r="S44">
        <v>101.164536</v>
      </c>
      <c r="T44">
        <v>105.41378</v>
      </c>
      <c r="U44">
        <v>109.79946099999999</v>
      </c>
      <c r="V44">
        <v>114.322487</v>
      </c>
      <c r="W44">
        <v>118.98719</v>
      </c>
      <c r="X44">
        <v>123.798294</v>
      </c>
      <c r="Y44">
        <v>128.75836200000001</v>
      </c>
      <c r="Z44">
        <v>133.86999499999999</v>
      </c>
      <c r="AA44">
        <v>139.13587999999999</v>
      </c>
      <c r="AB44">
        <v>144.55818199999999</v>
      </c>
      <c r="AC44">
        <v>150.138229</v>
      </c>
      <c r="AD44">
        <v>155.87857099999999</v>
      </c>
      <c r="AE44" t="s">
        <v>5625</v>
      </c>
    </row>
    <row r="45" spans="1:31">
      <c r="A45" t="s">
        <v>3956</v>
      </c>
      <c r="B45" t="s">
        <v>5635</v>
      </c>
      <c r="C45" t="s">
        <v>5636</v>
      </c>
      <c r="D45" t="s">
        <v>3966</v>
      </c>
      <c r="E45">
        <v>62.648139999999998</v>
      </c>
      <c r="F45">
        <v>63.725257999999997</v>
      </c>
      <c r="G45">
        <v>65.076667999999998</v>
      </c>
      <c r="H45">
        <v>66.536216999999994</v>
      </c>
      <c r="I45">
        <v>67.969161999999997</v>
      </c>
      <c r="J45">
        <v>69.375443000000004</v>
      </c>
      <c r="K45">
        <v>70.760773</v>
      </c>
      <c r="L45">
        <v>72.128783999999996</v>
      </c>
      <c r="M45">
        <v>73.480614000000003</v>
      </c>
      <c r="N45">
        <v>74.815453000000005</v>
      </c>
      <c r="O45">
        <v>76.132239999999996</v>
      </c>
      <c r="P45">
        <v>77.430222000000001</v>
      </c>
      <c r="Q45">
        <v>78.708809000000002</v>
      </c>
      <c r="R45">
        <v>79.966881000000001</v>
      </c>
      <c r="S45">
        <v>81.202849999999998</v>
      </c>
      <c r="T45">
        <v>82.415374999999997</v>
      </c>
      <c r="U45">
        <v>83.602806000000001</v>
      </c>
      <c r="V45">
        <v>84.763367000000002</v>
      </c>
      <c r="W45">
        <v>85.895576000000005</v>
      </c>
      <c r="X45">
        <v>86.997992999999994</v>
      </c>
      <c r="Y45">
        <v>88.069030999999995</v>
      </c>
      <c r="Z45">
        <v>89.107414000000006</v>
      </c>
      <c r="AA45">
        <v>90.111655999999996</v>
      </c>
      <c r="AB45">
        <v>91.080359999999999</v>
      </c>
      <c r="AC45">
        <v>92.012069999999994</v>
      </c>
      <c r="AD45">
        <v>92.905731000000003</v>
      </c>
      <c r="AE45" t="s">
        <v>3530</v>
      </c>
    </row>
    <row r="46" spans="1:31">
      <c r="A46" t="s">
        <v>4392</v>
      </c>
      <c r="B46" t="s">
        <v>5637</v>
      </c>
      <c r="C46" t="s">
        <v>5638</v>
      </c>
      <c r="D46" t="s">
        <v>3966</v>
      </c>
      <c r="E46">
        <v>71.553061999999997</v>
      </c>
      <c r="F46">
        <v>73.830887000000004</v>
      </c>
      <c r="G46">
        <v>76.054976999999994</v>
      </c>
      <c r="H46">
        <v>78.210655000000003</v>
      </c>
      <c r="I46">
        <v>80.359641999999994</v>
      </c>
      <c r="J46">
        <v>82.524390999999994</v>
      </c>
      <c r="K46">
        <v>84.710280999999995</v>
      </c>
      <c r="L46">
        <v>86.920876000000007</v>
      </c>
      <c r="M46">
        <v>89.155333999999996</v>
      </c>
      <c r="N46">
        <v>91.410995</v>
      </c>
      <c r="O46">
        <v>93.683670000000006</v>
      </c>
      <c r="P46">
        <v>95.972763</v>
      </c>
      <c r="Q46">
        <v>98.285042000000004</v>
      </c>
      <c r="R46">
        <v>100.623085</v>
      </c>
      <c r="S46">
        <v>102.989632</v>
      </c>
      <c r="T46">
        <v>105.38149300000001</v>
      </c>
      <c r="U46">
        <v>107.796898</v>
      </c>
      <c r="V46">
        <v>110.235725</v>
      </c>
      <c r="W46">
        <v>112.699051</v>
      </c>
      <c r="X46">
        <v>115.18602799999999</v>
      </c>
      <c r="Y46">
        <v>117.69615899999999</v>
      </c>
      <c r="Z46">
        <v>120.228554</v>
      </c>
      <c r="AA46">
        <v>122.780357</v>
      </c>
      <c r="AB46">
        <v>125.350594</v>
      </c>
      <c r="AC46">
        <v>127.940399</v>
      </c>
      <c r="AD46">
        <v>130.55209400000001</v>
      </c>
      <c r="AE46" t="s">
        <v>2707</v>
      </c>
    </row>
    <row r="47" spans="1:31">
      <c r="A47" t="s">
        <v>3997</v>
      </c>
      <c r="B47" t="s">
        <v>5639</v>
      </c>
      <c r="C47" t="s">
        <v>5640</v>
      </c>
      <c r="D47" t="s">
        <v>3966</v>
      </c>
      <c r="E47">
        <v>2960.6909179999998</v>
      </c>
      <c r="F47">
        <v>3074.2297359999998</v>
      </c>
      <c r="G47">
        <v>3177.1545409999999</v>
      </c>
      <c r="H47">
        <v>3273.470703</v>
      </c>
      <c r="I47">
        <v>3376.3427729999999</v>
      </c>
      <c r="J47">
        <v>3485.218018</v>
      </c>
      <c r="K47">
        <v>3595.7145999999998</v>
      </c>
      <c r="L47">
        <v>3712.344971</v>
      </c>
      <c r="M47">
        <v>3832.75</v>
      </c>
      <c r="N47">
        <v>3957.2333979999999</v>
      </c>
      <c r="O47">
        <v>4085.790039</v>
      </c>
      <c r="P47">
        <v>4209.9545900000003</v>
      </c>
      <c r="Q47">
        <v>4335.8837890000004</v>
      </c>
      <c r="R47">
        <v>4463.5668949999999</v>
      </c>
      <c r="S47">
        <v>4592.4570309999999</v>
      </c>
      <c r="T47">
        <v>4723.9130859999996</v>
      </c>
      <c r="U47">
        <v>4856.3857420000004</v>
      </c>
      <c r="V47">
        <v>4991.921875</v>
      </c>
      <c r="W47">
        <v>5130.5463870000003</v>
      </c>
      <c r="X47">
        <v>5270.9096680000002</v>
      </c>
      <c r="Y47">
        <v>5413.1162109999996</v>
      </c>
      <c r="Z47">
        <v>5556.1821289999998</v>
      </c>
      <c r="AA47">
        <v>5699.1889650000003</v>
      </c>
      <c r="AB47">
        <v>5843.8251950000003</v>
      </c>
      <c r="AC47">
        <v>5989.0395509999998</v>
      </c>
      <c r="AD47">
        <v>6136.2055659999996</v>
      </c>
      <c r="AE47" t="s">
        <v>2641</v>
      </c>
    </row>
    <row r="48" spans="1:31">
      <c r="A48" t="s">
        <v>553</v>
      </c>
    </row>
    <row r="49" spans="1:31">
      <c r="A49" t="s">
        <v>3913</v>
      </c>
      <c r="B49" t="s">
        <v>5641</v>
      </c>
      <c r="C49" t="s">
        <v>5642</v>
      </c>
      <c r="D49" t="s">
        <v>3966</v>
      </c>
      <c r="E49">
        <v>439.21249399999999</v>
      </c>
      <c r="F49">
        <v>454.244415</v>
      </c>
      <c r="G49">
        <v>464.52392600000002</v>
      </c>
      <c r="H49">
        <v>470.715576</v>
      </c>
      <c r="I49">
        <v>478.83956899999998</v>
      </c>
      <c r="J49">
        <v>488.62616000000003</v>
      </c>
      <c r="K49">
        <v>498.12905899999998</v>
      </c>
      <c r="L49">
        <v>509.42553700000002</v>
      </c>
      <c r="M49">
        <v>521.55682400000001</v>
      </c>
      <c r="N49">
        <v>534.71954300000004</v>
      </c>
      <c r="O49">
        <v>549.00414999999998</v>
      </c>
      <c r="P49">
        <v>560.60803199999998</v>
      </c>
      <c r="Q49">
        <v>572.32989499999996</v>
      </c>
      <c r="R49">
        <v>584.04010000000005</v>
      </c>
      <c r="S49">
        <v>595.43566899999996</v>
      </c>
      <c r="T49">
        <v>607.11724900000002</v>
      </c>
      <c r="U49">
        <v>618.32946800000002</v>
      </c>
      <c r="V49">
        <v>630.08196999999996</v>
      </c>
      <c r="W49">
        <v>642.482483</v>
      </c>
      <c r="X49">
        <v>654.95208700000001</v>
      </c>
      <c r="Y49">
        <v>667.58032200000002</v>
      </c>
      <c r="Z49">
        <v>679.88738999999998</v>
      </c>
      <c r="AA49">
        <v>691.46618699999999</v>
      </c>
      <c r="AB49">
        <v>703.21838400000001</v>
      </c>
      <c r="AC49">
        <v>714.61578399999996</v>
      </c>
      <c r="AD49">
        <v>726.32067900000004</v>
      </c>
      <c r="AE49" t="s">
        <v>1948</v>
      </c>
    </row>
    <row r="50" spans="1:31">
      <c r="A50" t="s">
        <v>3917</v>
      </c>
      <c r="B50" t="s">
        <v>5643</v>
      </c>
      <c r="C50" t="s">
        <v>5644</v>
      </c>
      <c r="D50" t="s">
        <v>3966</v>
      </c>
      <c r="E50">
        <v>93.832831999999996</v>
      </c>
      <c r="F50">
        <v>96.111671000000001</v>
      </c>
      <c r="G50">
        <v>98.392844999999994</v>
      </c>
      <c r="H50">
        <v>101.040825</v>
      </c>
      <c r="I50">
        <v>103.740707</v>
      </c>
      <c r="J50">
        <v>106.49829099999999</v>
      </c>
      <c r="K50">
        <v>109.309555</v>
      </c>
      <c r="L50">
        <v>112.171707</v>
      </c>
      <c r="M50">
        <v>115.08934000000001</v>
      </c>
      <c r="N50">
        <v>118.063339</v>
      </c>
      <c r="O50">
        <v>121.09517700000001</v>
      </c>
      <c r="P50">
        <v>124.184647</v>
      </c>
      <c r="Q50">
        <v>127.32952899999999</v>
      </c>
      <c r="R50">
        <v>130.53048699999999</v>
      </c>
      <c r="S50">
        <v>133.79141200000001</v>
      </c>
      <c r="T50">
        <v>137.113586</v>
      </c>
      <c r="U50">
        <v>140.500778</v>
      </c>
      <c r="V50">
        <v>143.95413199999999</v>
      </c>
      <c r="W50">
        <v>147.47479200000001</v>
      </c>
      <c r="X50">
        <v>151.06225599999999</v>
      </c>
      <c r="Y50">
        <v>154.71464499999999</v>
      </c>
      <c r="Z50">
        <v>158.436508</v>
      </c>
      <c r="AA50">
        <v>162.23324600000001</v>
      </c>
      <c r="AB50">
        <v>166.10569799999999</v>
      </c>
      <c r="AC50">
        <v>170.056061</v>
      </c>
      <c r="AD50">
        <v>174.081863</v>
      </c>
      <c r="AE50" t="s">
        <v>1991</v>
      </c>
    </row>
    <row r="51" spans="1:31">
      <c r="A51" t="s">
        <v>4362</v>
      </c>
      <c r="B51" t="s">
        <v>5645</v>
      </c>
      <c r="C51" t="s">
        <v>5646</v>
      </c>
      <c r="D51" t="s">
        <v>3966</v>
      </c>
      <c r="E51">
        <v>55.506596000000002</v>
      </c>
      <c r="F51">
        <v>57.397350000000003</v>
      </c>
      <c r="G51">
        <v>59.322150999999998</v>
      </c>
      <c r="H51">
        <v>61.274090000000001</v>
      </c>
      <c r="I51">
        <v>63.265579000000002</v>
      </c>
      <c r="J51">
        <v>65.302077999999995</v>
      </c>
      <c r="K51">
        <v>67.385193000000001</v>
      </c>
      <c r="L51">
        <v>69.518416999999999</v>
      </c>
      <c r="M51">
        <v>71.703734999999995</v>
      </c>
      <c r="N51">
        <v>73.940025000000006</v>
      </c>
      <c r="O51">
        <v>76.228470000000002</v>
      </c>
      <c r="P51">
        <v>78.570160000000001</v>
      </c>
      <c r="Q51">
        <v>80.966080000000005</v>
      </c>
      <c r="R51">
        <v>83.417336000000006</v>
      </c>
      <c r="S51">
        <v>85.921218999999994</v>
      </c>
      <c r="T51">
        <v>88.478690999999998</v>
      </c>
      <c r="U51">
        <v>91.092147999999995</v>
      </c>
      <c r="V51">
        <v>93.761596999999995</v>
      </c>
      <c r="W51">
        <v>96.485855000000001</v>
      </c>
      <c r="X51">
        <v>99.266707999999994</v>
      </c>
      <c r="Y51">
        <v>102.104439</v>
      </c>
      <c r="Z51">
        <v>104.997818</v>
      </c>
      <c r="AA51">
        <v>107.94731899999999</v>
      </c>
      <c r="AB51">
        <v>110.955742</v>
      </c>
      <c r="AC51">
        <v>114.022141</v>
      </c>
      <c r="AD51">
        <v>117.146202</v>
      </c>
      <c r="AE51" t="s">
        <v>2641</v>
      </c>
    </row>
    <row r="52" spans="1:31">
      <c r="A52" t="s">
        <v>4365</v>
      </c>
      <c r="B52" t="s">
        <v>5647</v>
      </c>
      <c r="C52" t="s">
        <v>5648</v>
      </c>
      <c r="D52" t="s">
        <v>3966</v>
      </c>
      <c r="E52">
        <v>668.00811799999997</v>
      </c>
      <c r="F52">
        <v>681.23877000000005</v>
      </c>
      <c r="G52">
        <v>694.59606900000006</v>
      </c>
      <c r="H52">
        <v>708.11199999999997</v>
      </c>
      <c r="I52">
        <v>721.83044400000006</v>
      </c>
      <c r="J52">
        <v>735.75872800000002</v>
      </c>
      <c r="K52">
        <v>749.88165300000003</v>
      </c>
      <c r="L52">
        <v>764.21392800000001</v>
      </c>
      <c r="M52">
        <v>778.78875700000003</v>
      </c>
      <c r="N52">
        <v>793.63091999999995</v>
      </c>
      <c r="O52">
        <v>808.722534</v>
      </c>
      <c r="P52">
        <v>824.07049600000005</v>
      </c>
      <c r="Q52">
        <v>839.66180399999996</v>
      </c>
      <c r="R52">
        <v>855.47448699999995</v>
      </c>
      <c r="S52">
        <v>871.51464799999997</v>
      </c>
      <c r="T52">
        <v>887.77990699999998</v>
      </c>
      <c r="U52">
        <v>904.264771</v>
      </c>
      <c r="V52">
        <v>920.97662400000002</v>
      </c>
      <c r="W52">
        <v>937.90460199999995</v>
      </c>
      <c r="X52">
        <v>955.03942900000004</v>
      </c>
      <c r="Y52">
        <v>972.37188700000002</v>
      </c>
      <c r="Z52">
        <v>989.90979000000004</v>
      </c>
      <c r="AA52">
        <v>1007.649109</v>
      </c>
      <c r="AB52">
        <v>1025.569702</v>
      </c>
      <c r="AC52">
        <v>1043.6695560000001</v>
      </c>
      <c r="AD52">
        <v>1061.947388</v>
      </c>
      <c r="AE52" t="s">
        <v>2626</v>
      </c>
    </row>
    <row r="53" spans="1:31">
      <c r="A53" t="s">
        <v>3926</v>
      </c>
      <c r="B53" t="s">
        <v>5649</v>
      </c>
      <c r="C53" t="s">
        <v>5650</v>
      </c>
      <c r="D53" t="s">
        <v>3966</v>
      </c>
      <c r="E53">
        <v>113.247787</v>
      </c>
      <c r="F53">
        <v>114.312172</v>
      </c>
      <c r="G53">
        <v>115.366173</v>
      </c>
      <c r="H53">
        <v>116.07556200000001</v>
      </c>
      <c r="I53">
        <v>116.602715</v>
      </c>
      <c r="J53">
        <v>116.983994</v>
      </c>
      <c r="K53">
        <v>117.16745</v>
      </c>
      <c r="L53">
        <v>117.296249</v>
      </c>
      <c r="M53">
        <v>117.341461</v>
      </c>
      <c r="N53">
        <v>117.250839</v>
      </c>
      <c r="O53">
        <v>117.043808</v>
      </c>
      <c r="P53">
        <v>116.742012</v>
      </c>
      <c r="Q53">
        <v>116.40830200000001</v>
      </c>
      <c r="R53">
        <v>116.041786</v>
      </c>
      <c r="S53">
        <v>115.635536</v>
      </c>
      <c r="T53">
        <v>115.259636</v>
      </c>
      <c r="U53">
        <v>114.937286</v>
      </c>
      <c r="V53">
        <v>114.66767900000001</v>
      </c>
      <c r="W53">
        <v>114.455704</v>
      </c>
      <c r="X53">
        <v>114.31337000000001</v>
      </c>
      <c r="Y53">
        <v>114.286362</v>
      </c>
      <c r="Z53">
        <v>114.365967</v>
      </c>
      <c r="AA53">
        <v>114.519463</v>
      </c>
      <c r="AB53">
        <v>114.716476</v>
      </c>
      <c r="AC53">
        <v>114.93707999999999</v>
      </c>
      <c r="AD53">
        <v>115.23711400000001</v>
      </c>
      <c r="AE53" t="s">
        <v>676</v>
      </c>
    </row>
    <row r="54" spans="1:31">
      <c r="A54" t="s">
        <v>3929</v>
      </c>
      <c r="B54" t="s">
        <v>5651</v>
      </c>
      <c r="C54" t="s">
        <v>5652</v>
      </c>
      <c r="D54" t="s">
        <v>3966</v>
      </c>
      <c r="E54">
        <v>97.347054</v>
      </c>
      <c r="F54">
        <v>100.346962</v>
      </c>
      <c r="G54">
        <v>103.454514</v>
      </c>
      <c r="H54">
        <v>106.697205</v>
      </c>
      <c r="I54">
        <v>109.99550600000001</v>
      </c>
      <c r="J54">
        <v>113.349457</v>
      </c>
      <c r="K54">
        <v>116.768585</v>
      </c>
      <c r="L54">
        <v>120.247253</v>
      </c>
      <c r="M54">
        <v>123.784676</v>
      </c>
      <c r="N54">
        <v>127.38407100000001</v>
      </c>
      <c r="O54">
        <v>131.03810100000001</v>
      </c>
      <c r="P54">
        <v>134.756958</v>
      </c>
      <c r="Q54">
        <v>138.54345699999999</v>
      </c>
      <c r="R54">
        <v>142.37951699999999</v>
      </c>
      <c r="S54">
        <v>146.28173799999999</v>
      </c>
      <c r="T54">
        <v>150.253479</v>
      </c>
      <c r="U54">
        <v>154.300659</v>
      </c>
      <c r="V54">
        <v>158.424271</v>
      </c>
      <c r="W54">
        <v>162.625519</v>
      </c>
      <c r="X54">
        <v>166.90373199999999</v>
      </c>
      <c r="Y54">
        <v>171.258194</v>
      </c>
      <c r="Z54">
        <v>175.689178</v>
      </c>
      <c r="AA54">
        <v>180.19679300000001</v>
      </c>
      <c r="AB54">
        <v>184.78239400000001</v>
      </c>
      <c r="AC54">
        <v>189.44686899999999</v>
      </c>
      <c r="AD54">
        <v>194.19125399999999</v>
      </c>
      <c r="AE54" t="s">
        <v>5653</v>
      </c>
    </row>
    <row r="55" spans="1:31">
      <c r="A55" t="s">
        <v>3932</v>
      </c>
      <c r="B55" t="s">
        <v>5654</v>
      </c>
      <c r="C55" t="s">
        <v>5655</v>
      </c>
      <c r="D55" t="s">
        <v>3966</v>
      </c>
      <c r="E55">
        <v>87.851676999999995</v>
      </c>
      <c r="F55">
        <v>93.000404000000003</v>
      </c>
      <c r="G55">
        <v>98.037666000000002</v>
      </c>
      <c r="H55">
        <v>103.024979</v>
      </c>
      <c r="I55">
        <v>108.037781</v>
      </c>
      <c r="J55">
        <v>113.14192199999999</v>
      </c>
      <c r="K55">
        <v>118.117958</v>
      </c>
      <c r="L55">
        <v>122.94111599999999</v>
      </c>
      <c r="M55">
        <v>127.66269699999999</v>
      </c>
      <c r="N55">
        <v>132.24221800000001</v>
      </c>
      <c r="O55">
        <v>136.66746499999999</v>
      </c>
      <c r="P55">
        <v>141.12051400000001</v>
      </c>
      <c r="Q55">
        <v>145.33145099999999</v>
      </c>
      <c r="R55">
        <v>149.458527</v>
      </c>
      <c r="S55">
        <v>153.42553699999999</v>
      </c>
      <c r="T55">
        <v>157.42263800000001</v>
      </c>
      <c r="U55">
        <v>161.51423600000001</v>
      </c>
      <c r="V55">
        <v>165.497131</v>
      </c>
      <c r="W55">
        <v>169.230515</v>
      </c>
      <c r="X55">
        <v>172.52616900000001</v>
      </c>
      <c r="Y55">
        <v>175.22241199999999</v>
      </c>
      <c r="Z55">
        <v>177.489273</v>
      </c>
      <c r="AA55">
        <v>179.520782</v>
      </c>
      <c r="AB55">
        <v>181.55062899999999</v>
      </c>
      <c r="AC55">
        <v>183.78713999999999</v>
      </c>
      <c r="AD55">
        <v>186.13983200000001</v>
      </c>
      <c r="AE55" t="s">
        <v>2641</v>
      </c>
    </row>
    <row r="56" spans="1:31">
      <c r="A56" t="s">
        <v>3935</v>
      </c>
      <c r="B56" t="s">
        <v>5656</v>
      </c>
      <c r="C56" t="s">
        <v>5657</v>
      </c>
      <c r="D56" t="s">
        <v>3966</v>
      </c>
      <c r="E56">
        <v>53.199150000000003</v>
      </c>
      <c r="F56">
        <v>68.602608000000004</v>
      </c>
      <c r="G56">
        <v>77.888137999999998</v>
      </c>
      <c r="H56">
        <v>83.273750000000007</v>
      </c>
      <c r="I56">
        <v>84.848167000000004</v>
      </c>
      <c r="J56">
        <v>86.445426999999995</v>
      </c>
      <c r="K56">
        <v>88.064010999999994</v>
      </c>
      <c r="L56">
        <v>89.724434000000002</v>
      </c>
      <c r="M56">
        <v>91.438202000000004</v>
      </c>
      <c r="N56">
        <v>93.206688</v>
      </c>
      <c r="O56">
        <v>95.022446000000002</v>
      </c>
      <c r="P56">
        <v>96.854218000000003</v>
      </c>
      <c r="Q56">
        <v>98.696892000000005</v>
      </c>
      <c r="R56">
        <v>100.56231699999999</v>
      </c>
      <c r="S56">
        <v>102.454742</v>
      </c>
      <c r="T56">
        <v>104.386505</v>
      </c>
      <c r="U56">
        <v>106.431129</v>
      </c>
      <c r="V56">
        <v>108.56416299999999</v>
      </c>
      <c r="W56">
        <v>110.746101</v>
      </c>
      <c r="X56">
        <v>112.97219800000001</v>
      </c>
      <c r="Y56">
        <v>115.241676</v>
      </c>
      <c r="Z56">
        <v>117.571327</v>
      </c>
      <c r="AA56">
        <v>119.963142</v>
      </c>
      <c r="AB56">
        <v>122.368515</v>
      </c>
      <c r="AC56">
        <v>124.78976400000001</v>
      </c>
      <c r="AD56">
        <v>127.243607</v>
      </c>
      <c r="AE56" t="s">
        <v>3851</v>
      </c>
    </row>
    <row r="57" spans="1:31">
      <c r="A57" t="s">
        <v>4376</v>
      </c>
      <c r="B57" t="s">
        <v>5658</v>
      </c>
      <c r="C57" t="s">
        <v>5659</v>
      </c>
      <c r="D57" t="s">
        <v>3966</v>
      </c>
      <c r="E57">
        <v>40.916958000000001</v>
      </c>
      <c r="F57">
        <v>43.039192</v>
      </c>
      <c r="G57">
        <v>44.641739000000001</v>
      </c>
      <c r="H57">
        <v>47.114615999999998</v>
      </c>
      <c r="I57">
        <v>48.803108000000002</v>
      </c>
      <c r="J57">
        <v>50.489058999999997</v>
      </c>
      <c r="K57">
        <v>52.175716000000001</v>
      </c>
      <c r="L57">
        <v>53.893760999999998</v>
      </c>
      <c r="M57">
        <v>55.653084</v>
      </c>
      <c r="N57">
        <v>57.455379000000001</v>
      </c>
      <c r="O57">
        <v>59.316958999999997</v>
      </c>
      <c r="P57">
        <v>61.246197000000002</v>
      </c>
      <c r="Q57">
        <v>63.234070000000003</v>
      </c>
      <c r="R57">
        <v>65.274733999999995</v>
      </c>
      <c r="S57">
        <v>67.370750000000001</v>
      </c>
      <c r="T57">
        <v>69.513953999999998</v>
      </c>
      <c r="U57">
        <v>71.704566999999997</v>
      </c>
      <c r="V57">
        <v>73.959311999999997</v>
      </c>
      <c r="W57">
        <v>76.279921999999999</v>
      </c>
      <c r="X57">
        <v>78.665512000000007</v>
      </c>
      <c r="Y57">
        <v>81.116996999999998</v>
      </c>
      <c r="Z57">
        <v>83.620841999999996</v>
      </c>
      <c r="AA57">
        <v>86.183914000000001</v>
      </c>
      <c r="AB57">
        <v>88.806725</v>
      </c>
      <c r="AC57">
        <v>91.495270000000005</v>
      </c>
      <c r="AD57">
        <v>94.254333000000003</v>
      </c>
      <c r="AE57" t="s">
        <v>2683</v>
      </c>
    </row>
    <row r="58" spans="1:31">
      <c r="A58" t="s">
        <v>3941</v>
      </c>
      <c r="B58" t="s">
        <v>5660</v>
      </c>
      <c r="C58" t="s">
        <v>5661</v>
      </c>
      <c r="D58" t="s">
        <v>3966</v>
      </c>
      <c r="E58">
        <v>181.23951700000001</v>
      </c>
      <c r="F58">
        <v>190.71087600000001</v>
      </c>
      <c r="G58">
        <v>200.331863</v>
      </c>
      <c r="H58">
        <v>210.32255599999999</v>
      </c>
      <c r="I58">
        <v>220.74735999999999</v>
      </c>
      <c r="J58">
        <v>231.59222399999999</v>
      </c>
      <c r="K58">
        <v>242.825073</v>
      </c>
      <c r="L58">
        <v>254.47190900000001</v>
      </c>
      <c r="M58">
        <v>266.495361</v>
      </c>
      <c r="N58">
        <v>278.89770499999997</v>
      </c>
      <c r="O58">
        <v>291.68002300000001</v>
      </c>
      <c r="P58">
        <v>304.78671300000002</v>
      </c>
      <c r="Q58">
        <v>318.26238999999998</v>
      </c>
      <c r="R58">
        <v>332.14761399999998</v>
      </c>
      <c r="S58">
        <v>346.44232199999999</v>
      </c>
      <c r="T58">
        <v>361.14477499999998</v>
      </c>
      <c r="U58">
        <v>376.255157</v>
      </c>
      <c r="V58">
        <v>391.77179000000001</v>
      </c>
      <c r="W58">
        <v>407.69442700000002</v>
      </c>
      <c r="X58">
        <v>424.018372</v>
      </c>
      <c r="Y58">
        <v>440.73339800000002</v>
      </c>
      <c r="Z58">
        <v>457.82699600000001</v>
      </c>
      <c r="AA58">
        <v>475.29129</v>
      </c>
      <c r="AB58">
        <v>493.113831</v>
      </c>
      <c r="AC58">
        <v>511.278412</v>
      </c>
      <c r="AD58">
        <v>529.77307099999996</v>
      </c>
      <c r="AE58" t="s">
        <v>5662</v>
      </c>
    </row>
    <row r="59" spans="1:31">
      <c r="A59" t="s">
        <v>3944</v>
      </c>
      <c r="B59" t="s">
        <v>5663</v>
      </c>
      <c r="C59" t="s">
        <v>5664</v>
      </c>
      <c r="D59" t="s">
        <v>3966</v>
      </c>
      <c r="E59">
        <v>93.157523999999995</v>
      </c>
      <c r="F59">
        <v>100.125305</v>
      </c>
      <c r="G59">
        <v>107.631851</v>
      </c>
      <c r="H59">
        <v>115.459602</v>
      </c>
      <c r="I59">
        <v>123.649925</v>
      </c>
      <c r="J59">
        <v>132.179947</v>
      </c>
      <c r="K59">
        <v>140.99498</v>
      </c>
      <c r="L59">
        <v>150.041687</v>
      </c>
      <c r="M59">
        <v>159.266006</v>
      </c>
      <c r="N59">
        <v>168.64465300000001</v>
      </c>
      <c r="O59">
        <v>178.14730800000001</v>
      </c>
      <c r="P59">
        <v>187.72532699999999</v>
      </c>
      <c r="Q59">
        <v>197.442184</v>
      </c>
      <c r="R59">
        <v>207.244553</v>
      </c>
      <c r="S59">
        <v>217.159164</v>
      </c>
      <c r="T59">
        <v>227.25672900000001</v>
      </c>
      <c r="U59">
        <v>237.520096</v>
      </c>
      <c r="V59">
        <v>247.936218</v>
      </c>
      <c r="W59">
        <v>258.48223899999999</v>
      </c>
      <c r="X59">
        <v>269.14267000000001</v>
      </c>
      <c r="Y59">
        <v>279.91980000000001</v>
      </c>
      <c r="Z59">
        <v>290.825287</v>
      </c>
      <c r="AA59">
        <v>301.84231599999998</v>
      </c>
      <c r="AB59">
        <v>312.956299</v>
      </c>
      <c r="AC59">
        <v>324.15368699999999</v>
      </c>
      <c r="AD59">
        <v>335.41961700000002</v>
      </c>
      <c r="AE59" t="s">
        <v>5665</v>
      </c>
    </row>
    <row r="60" spans="1:31">
      <c r="A60" t="s">
        <v>4383</v>
      </c>
      <c r="B60" t="s">
        <v>5666</v>
      </c>
      <c r="C60" t="s">
        <v>5667</v>
      </c>
      <c r="D60" t="s">
        <v>3966</v>
      </c>
      <c r="E60">
        <v>361.85305799999998</v>
      </c>
      <c r="F60">
        <v>377.535889</v>
      </c>
      <c r="G60">
        <v>393.58837899999997</v>
      </c>
      <c r="H60">
        <v>409.98452800000001</v>
      </c>
      <c r="I60">
        <v>426.74026500000002</v>
      </c>
      <c r="J60">
        <v>443.95779399999998</v>
      </c>
      <c r="K60">
        <v>461.68679800000001</v>
      </c>
      <c r="L60">
        <v>479.91616800000003</v>
      </c>
      <c r="M60">
        <v>498.62008700000001</v>
      </c>
      <c r="N60">
        <v>517.75683600000002</v>
      </c>
      <c r="O60">
        <v>537.29278599999998</v>
      </c>
      <c r="P60">
        <v>557.25830099999996</v>
      </c>
      <c r="Q60">
        <v>577.62469499999997</v>
      </c>
      <c r="R60">
        <v>598.53753700000004</v>
      </c>
      <c r="S60">
        <v>620.01531999999997</v>
      </c>
      <c r="T60">
        <v>642.04522699999995</v>
      </c>
      <c r="U60">
        <v>664.59234600000002</v>
      </c>
      <c r="V60">
        <v>687.67797900000005</v>
      </c>
      <c r="W60">
        <v>711.309753</v>
      </c>
      <c r="X60">
        <v>735.48333700000001</v>
      </c>
      <c r="Y60">
        <v>760.19000200000005</v>
      </c>
      <c r="Z60">
        <v>785.42694100000006</v>
      </c>
      <c r="AA60">
        <v>811.141479</v>
      </c>
      <c r="AB60">
        <v>837.35015899999996</v>
      </c>
      <c r="AC60">
        <v>864.12316899999996</v>
      </c>
      <c r="AD60">
        <v>891.49847399999999</v>
      </c>
      <c r="AE60" t="s">
        <v>2680</v>
      </c>
    </row>
    <row r="61" spans="1:31">
      <c r="A61" t="s">
        <v>3950</v>
      </c>
      <c r="B61" t="s">
        <v>5668</v>
      </c>
      <c r="C61" t="s">
        <v>5669</v>
      </c>
      <c r="D61" t="s">
        <v>3966</v>
      </c>
      <c r="E61">
        <v>300.99618500000003</v>
      </c>
      <c r="F61">
        <v>314.738586</v>
      </c>
      <c r="G61">
        <v>328.85745200000002</v>
      </c>
      <c r="H61">
        <v>343.26168799999999</v>
      </c>
      <c r="I61">
        <v>358.037262</v>
      </c>
      <c r="J61">
        <v>373.20459</v>
      </c>
      <c r="K61">
        <v>388.817566</v>
      </c>
      <c r="L61">
        <v>404.96075400000001</v>
      </c>
      <c r="M61">
        <v>421.64666699999998</v>
      </c>
      <c r="N61">
        <v>438.89480600000002</v>
      </c>
      <c r="O61">
        <v>456.72311400000001</v>
      </c>
      <c r="P61">
        <v>475.16336100000001</v>
      </c>
      <c r="Q61">
        <v>494.23895299999998</v>
      </c>
      <c r="R61">
        <v>513.95831299999998</v>
      </c>
      <c r="S61">
        <v>534.36059599999999</v>
      </c>
      <c r="T61">
        <v>555.47491500000001</v>
      </c>
      <c r="U61">
        <v>577.27185099999997</v>
      </c>
      <c r="V61">
        <v>599.75683600000002</v>
      </c>
      <c r="W61">
        <v>622.948669</v>
      </c>
      <c r="X61">
        <v>646.877747</v>
      </c>
      <c r="Y61">
        <v>671.59381099999996</v>
      </c>
      <c r="Z61">
        <v>697.06860400000005</v>
      </c>
      <c r="AA61">
        <v>723.32800299999997</v>
      </c>
      <c r="AB61">
        <v>750.442993</v>
      </c>
      <c r="AC61">
        <v>778.44030799999996</v>
      </c>
      <c r="AD61">
        <v>807.30480999999997</v>
      </c>
      <c r="AE61" t="s">
        <v>3547</v>
      </c>
    </row>
    <row r="62" spans="1:31">
      <c r="A62" t="s">
        <v>3953</v>
      </c>
      <c r="B62" t="s">
        <v>5670</v>
      </c>
      <c r="C62" t="s">
        <v>5671</v>
      </c>
      <c r="D62" t="s">
        <v>3966</v>
      </c>
      <c r="E62">
        <v>120.811089</v>
      </c>
      <c r="F62">
        <v>126.92974100000001</v>
      </c>
      <c r="G62">
        <v>132.74588</v>
      </c>
      <c r="H62">
        <v>138.643936</v>
      </c>
      <c r="I62">
        <v>144.65969799999999</v>
      </c>
      <c r="J62">
        <v>150.863663</v>
      </c>
      <c r="K62">
        <v>157.27917500000001</v>
      </c>
      <c r="L62">
        <v>163.84094200000001</v>
      </c>
      <c r="M62">
        <v>170.55853300000001</v>
      </c>
      <c r="N62">
        <v>177.45858799999999</v>
      </c>
      <c r="O62">
        <v>184.551254</v>
      </c>
      <c r="P62">
        <v>191.85424800000001</v>
      </c>
      <c r="Q62">
        <v>199.36219800000001</v>
      </c>
      <c r="R62">
        <v>207.06878699999999</v>
      </c>
      <c r="S62">
        <v>214.977982</v>
      </c>
      <c r="T62">
        <v>223.09335300000001</v>
      </c>
      <c r="U62">
        <v>231.42195100000001</v>
      </c>
      <c r="V62">
        <v>239.96167</v>
      </c>
      <c r="W62">
        <v>248.718445</v>
      </c>
      <c r="X62">
        <v>257.70016500000003</v>
      </c>
      <c r="Y62">
        <v>266.909943</v>
      </c>
      <c r="Z62">
        <v>276.34884599999998</v>
      </c>
      <c r="AA62">
        <v>286.01666299999999</v>
      </c>
      <c r="AB62">
        <v>295.91403200000002</v>
      </c>
      <c r="AC62">
        <v>306.04107699999997</v>
      </c>
      <c r="AD62">
        <v>316.39913899999999</v>
      </c>
      <c r="AE62" t="s">
        <v>5672</v>
      </c>
    </row>
    <row r="63" spans="1:31">
      <c r="A63" t="s">
        <v>3956</v>
      </c>
      <c r="B63" t="s">
        <v>5673</v>
      </c>
      <c r="C63" t="s">
        <v>5674</v>
      </c>
      <c r="D63" t="s">
        <v>3966</v>
      </c>
      <c r="E63">
        <v>47.310741</v>
      </c>
      <c r="F63">
        <v>48.229725000000002</v>
      </c>
      <c r="G63">
        <v>49.488112999999998</v>
      </c>
      <c r="H63">
        <v>50.884785000000001</v>
      </c>
      <c r="I63">
        <v>52.25441</v>
      </c>
      <c r="J63">
        <v>53.596169000000003</v>
      </c>
      <c r="K63">
        <v>54.917076000000002</v>
      </c>
      <c r="L63">
        <v>56.221229999999998</v>
      </c>
      <c r="M63">
        <v>57.509799999999998</v>
      </c>
      <c r="N63">
        <v>58.781368000000001</v>
      </c>
      <c r="O63">
        <v>60.034503999999998</v>
      </c>
      <c r="P63">
        <v>61.268256999999998</v>
      </c>
      <c r="Q63">
        <v>62.481833999999999</v>
      </c>
      <c r="R63">
        <v>63.673732999999999</v>
      </c>
      <c r="S63">
        <v>64.842285000000004</v>
      </c>
      <c r="T63">
        <v>65.985412999999994</v>
      </c>
      <c r="U63">
        <v>67.101867999999996</v>
      </c>
      <c r="V63">
        <v>68.191078000000005</v>
      </c>
      <c r="W63">
        <v>69.250877000000003</v>
      </c>
      <c r="X63">
        <v>70.279235999999997</v>
      </c>
      <c r="Y63">
        <v>71.274451999999997</v>
      </c>
      <c r="Z63">
        <v>72.234375</v>
      </c>
      <c r="AA63">
        <v>73.156852999999998</v>
      </c>
      <c r="AB63">
        <v>74.040374999999997</v>
      </c>
      <c r="AC63">
        <v>74.883574999999993</v>
      </c>
      <c r="AD63">
        <v>75.684203999999994</v>
      </c>
      <c r="AE63" t="s">
        <v>2626</v>
      </c>
    </row>
    <row r="64" spans="1:31">
      <c r="A64" t="s">
        <v>4392</v>
      </c>
      <c r="B64" t="s">
        <v>5675</v>
      </c>
      <c r="C64" t="s">
        <v>5676</v>
      </c>
      <c r="D64" t="s">
        <v>3966</v>
      </c>
      <c r="E64">
        <v>114.97421300000001</v>
      </c>
      <c r="F64">
        <v>118.941704</v>
      </c>
      <c r="G64">
        <v>122.961449</v>
      </c>
      <c r="H64">
        <v>127.026382</v>
      </c>
      <c r="I64">
        <v>131.168915</v>
      </c>
      <c r="J64">
        <v>135.40394599999999</v>
      </c>
      <c r="K64">
        <v>139.73571799999999</v>
      </c>
      <c r="L64">
        <v>144.16679400000001</v>
      </c>
      <c r="M64">
        <v>148.69725</v>
      </c>
      <c r="N64">
        <v>153.328552</v>
      </c>
      <c r="O64">
        <v>158.05772400000001</v>
      </c>
      <c r="P64">
        <v>162.88265999999999</v>
      </c>
      <c r="Q64">
        <v>167.807312</v>
      </c>
      <c r="R64">
        <v>172.83622700000001</v>
      </c>
      <c r="S64">
        <v>177.97219799999999</v>
      </c>
      <c r="T64">
        <v>183.21159399999999</v>
      </c>
      <c r="U64">
        <v>188.55363500000001</v>
      </c>
      <c r="V64">
        <v>194.00083900000001</v>
      </c>
      <c r="W64">
        <v>199.554733</v>
      </c>
      <c r="X64">
        <v>205.21554599999999</v>
      </c>
      <c r="Y64">
        <v>210.98547400000001</v>
      </c>
      <c r="Z64">
        <v>216.865005</v>
      </c>
      <c r="AA64">
        <v>222.85565199999999</v>
      </c>
      <c r="AB64">
        <v>228.957581</v>
      </c>
      <c r="AC64">
        <v>235.16992200000001</v>
      </c>
      <c r="AD64">
        <v>241.498276</v>
      </c>
      <c r="AE64" t="s">
        <v>2641</v>
      </c>
    </row>
    <row r="65" spans="1:31">
      <c r="A65" t="s">
        <v>4032</v>
      </c>
      <c r="B65" t="s">
        <v>5677</v>
      </c>
      <c r="C65" t="s">
        <v>5678</v>
      </c>
      <c r="D65" t="s">
        <v>3966</v>
      </c>
      <c r="E65">
        <v>2869.4648440000001</v>
      </c>
      <c r="F65">
        <v>2985.5053710000002</v>
      </c>
      <c r="G65">
        <v>3091.8278810000002</v>
      </c>
      <c r="H65">
        <v>3192.9123540000001</v>
      </c>
      <c r="I65">
        <v>3293.2214359999998</v>
      </c>
      <c r="J65">
        <v>3397.3935550000001</v>
      </c>
      <c r="K65">
        <v>3503.2558589999999</v>
      </c>
      <c r="L65">
        <v>3613.0522460000002</v>
      </c>
      <c r="M65">
        <v>3725.8125</v>
      </c>
      <c r="N65">
        <v>3841.6552729999999</v>
      </c>
      <c r="O65">
        <v>3960.6259770000001</v>
      </c>
      <c r="P65">
        <v>4079.0922850000002</v>
      </c>
      <c r="Q65">
        <v>4199.7216799999997</v>
      </c>
      <c r="R65">
        <v>4322.6459960000002</v>
      </c>
      <c r="S65">
        <v>4447.6010740000002</v>
      </c>
      <c r="T65">
        <v>4575.5380859999996</v>
      </c>
      <c r="U65">
        <v>4705.7919920000004</v>
      </c>
      <c r="V65">
        <v>4839.1835940000001</v>
      </c>
      <c r="W65">
        <v>4975.6445309999999</v>
      </c>
      <c r="X65">
        <v>5114.4184569999998</v>
      </c>
      <c r="Y65">
        <v>5255.5039059999999</v>
      </c>
      <c r="Z65">
        <v>5398.564453</v>
      </c>
      <c r="AA65">
        <v>5543.3120120000003</v>
      </c>
      <c r="AB65">
        <v>5690.8496089999999</v>
      </c>
      <c r="AC65">
        <v>5840.9101559999999</v>
      </c>
      <c r="AD65">
        <v>5994.1396480000003</v>
      </c>
      <c r="AE65" t="s">
        <v>2641</v>
      </c>
    </row>
    <row r="66" spans="1:31">
      <c r="A66" t="s">
        <v>4035</v>
      </c>
      <c r="B66" t="s">
        <v>5679</v>
      </c>
      <c r="C66" t="s">
        <v>5678</v>
      </c>
      <c r="D66" t="s">
        <v>3966</v>
      </c>
      <c r="E66">
        <v>5830.1547849999997</v>
      </c>
      <c r="F66">
        <v>6059.734375</v>
      </c>
      <c r="G66">
        <v>6268.982422</v>
      </c>
      <c r="H66">
        <v>6466.3818359999996</v>
      </c>
      <c r="I66">
        <v>6669.5639650000003</v>
      </c>
      <c r="J66">
        <v>6882.6108400000003</v>
      </c>
      <c r="K66">
        <v>7098.9692379999997</v>
      </c>
      <c r="L66">
        <v>7325.3969729999999</v>
      </c>
      <c r="M66">
        <v>7558.5620120000003</v>
      </c>
      <c r="N66">
        <v>7798.8891599999997</v>
      </c>
      <c r="O66">
        <v>8046.4160160000001</v>
      </c>
      <c r="P66">
        <v>8289.0458980000003</v>
      </c>
      <c r="Q66">
        <v>8535.6054690000001</v>
      </c>
      <c r="R66">
        <v>8786.2128909999992</v>
      </c>
      <c r="S66">
        <v>9040.0566409999992</v>
      </c>
      <c r="T66">
        <v>9299.4501949999994</v>
      </c>
      <c r="U66">
        <v>9562.1777340000008</v>
      </c>
      <c r="V66">
        <v>9831.1054690000001</v>
      </c>
      <c r="W66">
        <v>10106.191406</v>
      </c>
      <c r="X66">
        <v>10385.328125</v>
      </c>
      <c r="Y66">
        <v>10668.619140999999</v>
      </c>
      <c r="Z66">
        <v>10954.747069999999</v>
      </c>
      <c r="AA66">
        <v>11242.501953000001</v>
      </c>
      <c r="AB66">
        <v>11534.673828000001</v>
      </c>
      <c r="AC66">
        <v>11829.949219</v>
      </c>
      <c r="AD66">
        <v>12130.345703000001</v>
      </c>
      <c r="AE66" t="s">
        <v>2641</v>
      </c>
    </row>
    <row r="67" spans="1:31">
      <c r="A67" t="s">
        <v>4037</v>
      </c>
    </row>
    <row r="68" spans="1:31">
      <c r="A68" t="s">
        <v>3913</v>
      </c>
      <c r="B68" t="s">
        <v>5680</v>
      </c>
      <c r="C68" t="s">
        <v>5681</v>
      </c>
      <c r="D68" t="s">
        <v>3966</v>
      </c>
      <c r="E68">
        <v>52.360733000000003</v>
      </c>
      <c r="F68">
        <v>53.822738999999999</v>
      </c>
      <c r="G68">
        <v>54.880218999999997</v>
      </c>
      <c r="H68">
        <v>55.60022</v>
      </c>
      <c r="I68">
        <v>56.516177999999996</v>
      </c>
      <c r="J68">
        <v>57.591087000000002</v>
      </c>
      <c r="K68">
        <v>58.650615999999999</v>
      </c>
      <c r="L68">
        <v>59.878886999999999</v>
      </c>
      <c r="M68">
        <v>61.189658999999999</v>
      </c>
      <c r="N68">
        <v>62.599803999999999</v>
      </c>
      <c r="O68">
        <v>64.116141999999996</v>
      </c>
      <c r="P68">
        <v>65.397994999999995</v>
      </c>
      <c r="Q68">
        <v>66.694794000000002</v>
      </c>
      <c r="R68">
        <v>67.994522000000003</v>
      </c>
      <c r="S68">
        <v>69.269463000000002</v>
      </c>
      <c r="T68">
        <v>70.572875999999994</v>
      </c>
      <c r="U68">
        <v>71.836357000000007</v>
      </c>
      <c r="V68">
        <v>73.150513000000004</v>
      </c>
      <c r="W68">
        <v>74.524895000000001</v>
      </c>
      <c r="X68">
        <v>75.907837000000001</v>
      </c>
      <c r="Y68">
        <v>77.307167000000007</v>
      </c>
      <c r="Z68">
        <v>78.680267000000001</v>
      </c>
      <c r="AA68">
        <v>79.990791000000002</v>
      </c>
      <c r="AB68">
        <v>81.319641000000004</v>
      </c>
      <c r="AC68">
        <v>82.619904000000005</v>
      </c>
      <c r="AD68">
        <v>83.951453999999998</v>
      </c>
      <c r="AE68" t="s">
        <v>2626</v>
      </c>
    </row>
    <row r="69" spans="1:31">
      <c r="A69" t="s">
        <v>3917</v>
      </c>
      <c r="B69" t="s">
        <v>5682</v>
      </c>
      <c r="C69" t="s">
        <v>5683</v>
      </c>
      <c r="D69" t="s">
        <v>3966</v>
      </c>
      <c r="E69">
        <v>1.6933849999999999</v>
      </c>
      <c r="F69">
        <v>1.70486</v>
      </c>
      <c r="G69">
        <v>1.715508</v>
      </c>
      <c r="H69">
        <v>1.7250989999999999</v>
      </c>
      <c r="I69">
        <v>1.73397</v>
      </c>
      <c r="J69">
        <v>1.7422089999999999</v>
      </c>
      <c r="K69">
        <v>1.749763</v>
      </c>
      <c r="L69">
        <v>1.7567390000000001</v>
      </c>
      <c r="M69">
        <v>1.763382</v>
      </c>
      <c r="N69">
        <v>1.769722</v>
      </c>
      <c r="O69">
        <v>1.7757849999999999</v>
      </c>
      <c r="P69">
        <v>1.7815719999999999</v>
      </c>
      <c r="Q69">
        <v>1.787139</v>
      </c>
      <c r="R69">
        <v>1.79251</v>
      </c>
      <c r="S69">
        <v>1.7977749999999999</v>
      </c>
      <c r="T69">
        <v>1.802943</v>
      </c>
      <c r="U69">
        <v>1.8080540000000001</v>
      </c>
      <c r="V69">
        <v>1.813099</v>
      </c>
      <c r="W69">
        <v>1.8180590000000001</v>
      </c>
      <c r="X69">
        <v>1.8229059999999999</v>
      </c>
      <c r="Y69">
        <v>1.8276190000000001</v>
      </c>
      <c r="Z69">
        <v>1.832273</v>
      </c>
      <c r="AA69">
        <v>1.8368770000000001</v>
      </c>
      <c r="AB69">
        <v>1.8414010000000001</v>
      </c>
      <c r="AC69">
        <v>1.8458730000000001</v>
      </c>
      <c r="AD69">
        <v>1.850249</v>
      </c>
      <c r="AE69" t="s">
        <v>634</v>
      </c>
    </row>
    <row r="70" spans="1:31">
      <c r="A70" t="s">
        <v>4362</v>
      </c>
      <c r="B70" t="s">
        <v>5684</v>
      </c>
      <c r="C70" t="s">
        <v>5685</v>
      </c>
      <c r="D70" t="s">
        <v>3966</v>
      </c>
      <c r="E70">
        <v>1.4749380000000001</v>
      </c>
      <c r="F70">
        <v>1.548783</v>
      </c>
      <c r="G70">
        <v>1.616765</v>
      </c>
      <c r="H70">
        <v>1.677943</v>
      </c>
      <c r="I70">
        <v>1.7351080000000001</v>
      </c>
      <c r="J70">
        <v>1.7895829999999999</v>
      </c>
      <c r="K70">
        <v>1.841855</v>
      </c>
      <c r="L70">
        <v>1.8927179999999999</v>
      </c>
      <c r="M70">
        <v>1.9426559999999999</v>
      </c>
      <c r="N70">
        <v>1.9919089999999999</v>
      </c>
      <c r="O70">
        <v>2.04068</v>
      </c>
      <c r="P70">
        <v>2.089143</v>
      </c>
      <c r="Q70">
        <v>2.1374460000000002</v>
      </c>
      <c r="R70">
        <v>2.1857169999999999</v>
      </c>
      <c r="S70">
        <v>2.2340610000000001</v>
      </c>
      <c r="T70">
        <v>2.2825709999999999</v>
      </c>
      <c r="U70">
        <v>2.3313269999999999</v>
      </c>
      <c r="V70">
        <v>2.380395</v>
      </c>
      <c r="W70">
        <v>2.4298310000000001</v>
      </c>
      <c r="X70">
        <v>2.4796860000000001</v>
      </c>
      <c r="Y70">
        <v>2.5300009999999999</v>
      </c>
      <c r="Z70">
        <v>2.58081</v>
      </c>
      <c r="AA70">
        <v>2.632145</v>
      </c>
      <c r="AB70">
        <v>2.6840310000000001</v>
      </c>
      <c r="AC70">
        <v>2.7364890000000002</v>
      </c>
      <c r="AD70">
        <v>2.7895370000000002</v>
      </c>
      <c r="AE70" t="s">
        <v>2667</v>
      </c>
    </row>
    <row r="71" spans="1:31">
      <c r="A71" t="s">
        <v>4365</v>
      </c>
      <c r="B71" t="s">
        <v>5686</v>
      </c>
      <c r="C71" t="s">
        <v>5687</v>
      </c>
      <c r="D71" t="s">
        <v>3966</v>
      </c>
      <c r="E71">
        <v>39.829979000000002</v>
      </c>
      <c r="F71">
        <v>41.962401999999997</v>
      </c>
      <c r="G71">
        <v>44.017982000000003</v>
      </c>
      <c r="H71">
        <v>45.981029999999997</v>
      </c>
      <c r="I71">
        <v>47.827193999999999</v>
      </c>
      <c r="J71">
        <v>49.563662999999998</v>
      </c>
      <c r="K71">
        <v>51.183768999999998</v>
      </c>
      <c r="L71">
        <v>52.729202000000001</v>
      </c>
      <c r="M71">
        <v>54.258862000000001</v>
      </c>
      <c r="N71">
        <v>55.782490000000003</v>
      </c>
      <c r="O71">
        <v>57.298400999999998</v>
      </c>
      <c r="P71">
        <v>58.831843999999997</v>
      </c>
      <c r="Q71">
        <v>60.363056</v>
      </c>
      <c r="R71">
        <v>61.885325999999999</v>
      </c>
      <c r="S71">
        <v>63.413066999999998</v>
      </c>
      <c r="T71">
        <v>64.948074000000005</v>
      </c>
      <c r="U71">
        <v>66.489029000000002</v>
      </c>
      <c r="V71">
        <v>68.049408</v>
      </c>
      <c r="W71">
        <v>69.627876000000001</v>
      </c>
      <c r="X71">
        <v>71.215384999999998</v>
      </c>
      <c r="Y71">
        <v>72.808066999999994</v>
      </c>
      <c r="Z71">
        <v>74.416756000000007</v>
      </c>
      <c r="AA71">
        <v>76.042304999999999</v>
      </c>
      <c r="AB71">
        <v>77.688286000000005</v>
      </c>
      <c r="AC71">
        <v>79.366530999999995</v>
      </c>
      <c r="AD71">
        <v>81.086922000000001</v>
      </c>
      <c r="AE71" t="s">
        <v>5688</v>
      </c>
    </row>
    <row r="72" spans="1:31">
      <c r="A72" t="s">
        <v>3926</v>
      </c>
      <c r="B72" t="s">
        <v>5689</v>
      </c>
      <c r="C72" t="s">
        <v>5690</v>
      </c>
      <c r="D72" t="s">
        <v>3966</v>
      </c>
      <c r="E72">
        <v>7.1328019999999999</v>
      </c>
      <c r="F72">
        <v>7.1936109999999998</v>
      </c>
      <c r="G72">
        <v>7.2466419999999996</v>
      </c>
      <c r="H72">
        <v>7.2896599999999996</v>
      </c>
      <c r="I72">
        <v>7.3252819999999996</v>
      </c>
      <c r="J72">
        <v>7.354692</v>
      </c>
      <c r="K72">
        <v>7.3780530000000004</v>
      </c>
      <c r="L72">
        <v>7.3974289999999998</v>
      </c>
      <c r="M72">
        <v>7.4130450000000003</v>
      </c>
      <c r="N72">
        <v>7.4247990000000001</v>
      </c>
      <c r="O72">
        <v>7.4332549999999999</v>
      </c>
      <c r="P72">
        <v>7.4389779999999996</v>
      </c>
      <c r="Q72">
        <v>7.4428890000000001</v>
      </c>
      <c r="R72">
        <v>7.4452150000000001</v>
      </c>
      <c r="S72">
        <v>7.4460839999999999</v>
      </c>
      <c r="T72">
        <v>7.4463499999999998</v>
      </c>
      <c r="U72">
        <v>7.4463609999999996</v>
      </c>
      <c r="V72">
        <v>7.4462549999999998</v>
      </c>
      <c r="W72">
        <v>7.4462010000000003</v>
      </c>
      <c r="X72">
        <v>7.4463800000000004</v>
      </c>
      <c r="Y72">
        <v>7.4472959999999997</v>
      </c>
      <c r="Z72">
        <v>7.448925</v>
      </c>
      <c r="AA72">
        <v>7.451009</v>
      </c>
      <c r="AB72">
        <v>7.4532949999999998</v>
      </c>
      <c r="AC72">
        <v>7.4556100000000001</v>
      </c>
      <c r="AD72">
        <v>7.4585160000000004</v>
      </c>
      <c r="AE72" t="s">
        <v>710</v>
      </c>
    </row>
    <row r="73" spans="1:31">
      <c r="A73" t="s">
        <v>3929</v>
      </c>
      <c r="B73" t="s">
        <v>5691</v>
      </c>
      <c r="C73" t="s">
        <v>5692</v>
      </c>
      <c r="D73" t="s">
        <v>3966</v>
      </c>
      <c r="E73">
        <v>2.2791100000000002</v>
      </c>
      <c r="F73">
        <v>2.367953</v>
      </c>
      <c r="G73">
        <v>2.4495230000000001</v>
      </c>
      <c r="H73">
        <v>2.5246960000000001</v>
      </c>
      <c r="I73">
        <v>2.5932629999999999</v>
      </c>
      <c r="J73">
        <v>2.6564390000000002</v>
      </c>
      <c r="K73">
        <v>2.7156150000000001</v>
      </c>
      <c r="L73">
        <v>2.7710360000000001</v>
      </c>
      <c r="M73">
        <v>2.823086</v>
      </c>
      <c r="N73">
        <v>2.8723580000000002</v>
      </c>
      <c r="O73">
        <v>2.9186009999999998</v>
      </c>
      <c r="P73">
        <v>2.9627050000000001</v>
      </c>
      <c r="Q73">
        <v>3.0051019999999999</v>
      </c>
      <c r="R73">
        <v>3.0446620000000002</v>
      </c>
      <c r="S73">
        <v>3.0825629999999999</v>
      </c>
      <c r="T73">
        <v>3.1191409999999999</v>
      </c>
      <c r="U73">
        <v>3.1548120000000002</v>
      </c>
      <c r="V73">
        <v>3.1896770000000001</v>
      </c>
      <c r="W73">
        <v>3.2238449999999998</v>
      </c>
      <c r="X73">
        <v>3.2573150000000002</v>
      </c>
      <c r="Y73">
        <v>3.290095</v>
      </c>
      <c r="Z73">
        <v>3.3222330000000002</v>
      </c>
      <c r="AA73">
        <v>3.3537949999999999</v>
      </c>
      <c r="AB73">
        <v>3.3848479999999999</v>
      </c>
      <c r="AC73">
        <v>3.4154439999999999</v>
      </c>
      <c r="AD73">
        <v>3.4456340000000001</v>
      </c>
      <c r="AE73" t="s">
        <v>625</v>
      </c>
    </row>
    <row r="74" spans="1:31">
      <c r="A74" t="s">
        <v>3932</v>
      </c>
      <c r="B74" t="s">
        <v>5693</v>
      </c>
      <c r="C74" t="s">
        <v>5694</v>
      </c>
      <c r="D74" t="s">
        <v>3966</v>
      </c>
      <c r="E74">
        <v>8.6271509999999996</v>
      </c>
      <c r="F74">
        <v>8.8739120000000007</v>
      </c>
      <c r="G74">
        <v>9.1088179999999994</v>
      </c>
      <c r="H74">
        <v>9.3348060000000004</v>
      </c>
      <c r="I74">
        <v>9.5546989999999994</v>
      </c>
      <c r="J74">
        <v>9.7704109999999993</v>
      </c>
      <c r="K74">
        <v>9.9763179999999991</v>
      </c>
      <c r="L74">
        <v>10.172041999999999</v>
      </c>
      <c r="M74">
        <v>10.358764000000001</v>
      </c>
      <c r="N74">
        <v>10.535639</v>
      </c>
      <c r="O74">
        <v>10.702966999999999</v>
      </c>
      <c r="P74">
        <v>10.865589999999999</v>
      </c>
      <c r="Q74">
        <v>11.016742000000001</v>
      </c>
      <c r="R74">
        <v>11.160425</v>
      </c>
      <c r="S74">
        <v>11.295287</v>
      </c>
      <c r="T74">
        <v>11.42648</v>
      </c>
      <c r="U74">
        <v>11.555186000000001</v>
      </c>
      <c r="V74">
        <v>11.677161999999999</v>
      </c>
      <c r="W74">
        <v>11.789802999999999</v>
      </c>
      <c r="X74">
        <v>11.888045</v>
      </c>
      <c r="Y74">
        <v>11.968591999999999</v>
      </c>
      <c r="Z74">
        <v>12.036063</v>
      </c>
      <c r="AA74">
        <v>12.093634</v>
      </c>
      <c r="AB74">
        <v>12.145685</v>
      </c>
      <c r="AC74">
        <v>12.196770000000001</v>
      </c>
      <c r="AD74">
        <v>12.244811</v>
      </c>
      <c r="AE74" t="s">
        <v>2072</v>
      </c>
    </row>
    <row r="75" spans="1:31">
      <c r="A75" t="s">
        <v>3935</v>
      </c>
      <c r="B75" t="s">
        <v>5695</v>
      </c>
      <c r="C75" t="s">
        <v>5696</v>
      </c>
      <c r="D75" t="s">
        <v>3966</v>
      </c>
      <c r="E75">
        <v>0.64750799999999997</v>
      </c>
      <c r="F75">
        <v>0.67507600000000001</v>
      </c>
      <c r="G75">
        <v>0.688334</v>
      </c>
      <c r="H75">
        <v>0.70993300000000004</v>
      </c>
      <c r="I75">
        <v>0.73007599999999995</v>
      </c>
      <c r="J75">
        <v>0.74805299999999997</v>
      </c>
      <c r="K75">
        <v>0.76425100000000001</v>
      </c>
      <c r="L75">
        <v>0.77945399999999998</v>
      </c>
      <c r="M75">
        <v>0.79393400000000003</v>
      </c>
      <c r="N75">
        <v>0.80802600000000002</v>
      </c>
      <c r="O75">
        <v>0.82153600000000004</v>
      </c>
      <c r="P75">
        <v>0.83333999999999997</v>
      </c>
      <c r="Q75">
        <v>0.84337399999999996</v>
      </c>
      <c r="R75">
        <v>0.85204999999999997</v>
      </c>
      <c r="S75">
        <v>0.85959300000000005</v>
      </c>
      <c r="T75">
        <v>0.86641100000000004</v>
      </c>
      <c r="U75">
        <v>0.87519000000000002</v>
      </c>
      <c r="V75">
        <v>0.88506099999999999</v>
      </c>
      <c r="W75">
        <v>0.89469500000000002</v>
      </c>
      <c r="X75">
        <v>0.90395899999999996</v>
      </c>
      <c r="Y75">
        <v>0.91264400000000001</v>
      </c>
      <c r="Z75">
        <v>0.92145100000000002</v>
      </c>
      <c r="AA75">
        <v>0.93086199999999997</v>
      </c>
      <c r="AB75">
        <v>0.93947800000000004</v>
      </c>
      <c r="AC75">
        <v>0.94730300000000001</v>
      </c>
      <c r="AD75">
        <v>0.95501599999999998</v>
      </c>
      <c r="AE75" t="s">
        <v>3530</v>
      </c>
    </row>
    <row r="76" spans="1:31">
      <c r="A76" t="s">
        <v>4376</v>
      </c>
      <c r="B76" t="s">
        <v>5697</v>
      </c>
      <c r="C76" t="s">
        <v>5698</v>
      </c>
      <c r="D76" t="s">
        <v>3966</v>
      </c>
      <c r="E76">
        <v>0.47585699999999997</v>
      </c>
      <c r="F76">
        <v>0.42205700000000002</v>
      </c>
      <c r="G76">
        <v>0.37659399999999998</v>
      </c>
      <c r="H76">
        <v>0.338501</v>
      </c>
      <c r="I76">
        <v>0.306585</v>
      </c>
      <c r="J76">
        <v>0.27970899999999999</v>
      </c>
      <c r="K76">
        <v>0.25713900000000001</v>
      </c>
      <c r="L76">
        <v>0.23830200000000001</v>
      </c>
      <c r="M76">
        <v>0.22267799999999999</v>
      </c>
      <c r="N76">
        <v>0.20979900000000001</v>
      </c>
      <c r="O76">
        <v>0.19930700000000001</v>
      </c>
      <c r="P76">
        <v>0.190861</v>
      </c>
      <c r="Q76">
        <v>0.18412600000000001</v>
      </c>
      <c r="R76">
        <v>0.17884700000000001</v>
      </c>
      <c r="S76">
        <v>0.17480699999999999</v>
      </c>
      <c r="T76">
        <v>0.171795</v>
      </c>
      <c r="U76">
        <v>0.16966000000000001</v>
      </c>
      <c r="V76">
        <v>0.16831499999999999</v>
      </c>
      <c r="W76">
        <v>0.167659</v>
      </c>
      <c r="X76">
        <v>0.1676</v>
      </c>
      <c r="Y76">
        <v>0.16806199999999999</v>
      </c>
      <c r="Z76">
        <v>0.16895399999999999</v>
      </c>
      <c r="AA76">
        <v>0.17022999999999999</v>
      </c>
      <c r="AB76">
        <v>0.17183999999999999</v>
      </c>
      <c r="AC76">
        <v>0.17374100000000001</v>
      </c>
      <c r="AD76">
        <v>0.175895</v>
      </c>
      <c r="AE76" t="s">
        <v>5699</v>
      </c>
    </row>
    <row r="77" spans="1:31">
      <c r="A77" t="s">
        <v>3941</v>
      </c>
      <c r="B77" t="s">
        <v>5700</v>
      </c>
      <c r="C77" t="s">
        <v>5701</v>
      </c>
      <c r="D77" t="s">
        <v>3966</v>
      </c>
      <c r="E77">
        <v>17.362121999999999</v>
      </c>
      <c r="F77">
        <v>18.120519999999999</v>
      </c>
      <c r="G77">
        <v>18.829101999999999</v>
      </c>
      <c r="H77">
        <v>19.515839</v>
      </c>
      <c r="I77">
        <v>20.189909</v>
      </c>
      <c r="J77">
        <v>20.851711000000002</v>
      </c>
      <c r="K77">
        <v>21.499815000000002</v>
      </c>
      <c r="L77">
        <v>22.138054</v>
      </c>
      <c r="M77">
        <v>22.763999999999999</v>
      </c>
      <c r="N77">
        <v>23.378685000000001</v>
      </c>
      <c r="O77">
        <v>23.982783999999999</v>
      </c>
      <c r="P77">
        <v>24.57217</v>
      </c>
      <c r="Q77">
        <v>25.151173</v>
      </c>
      <c r="R77">
        <v>25.723199999999999</v>
      </c>
      <c r="S77">
        <v>26.288422000000001</v>
      </c>
      <c r="T77">
        <v>26.846848000000001</v>
      </c>
      <c r="U77">
        <v>27.398415</v>
      </c>
      <c r="V77">
        <v>27.942936</v>
      </c>
      <c r="W77">
        <v>28.480183</v>
      </c>
      <c r="X77">
        <v>29.009817000000002</v>
      </c>
      <c r="Y77">
        <v>29.531483000000001</v>
      </c>
      <c r="Z77">
        <v>30.044754000000001</v>
      </c>
      <c r="AA77">
        <v>30.549208</v>
      </c>
      <c r="AB77">
        <v>31.044312999999999</v>
      </c>
      <c r="AC77">
        <v>31.529593999999999</v>
      </c>
      <c r="AD77">
        <v>32.004528000000001</v>
      </c>
      <c r="AE77" t="s">
        <v>1991</v>
      </c>
    </row>
    <row r="78" spans="1:31">
      <c r="A78" t="s">
        <v>3944</v>
      </c>
      <c r="B78" t="s">
        <v>5702</v>
      </c>
      <c r="C78" t="s">
        <v>5703</v>
      </c>
      <c r="D78" t="s">
        <v>3966</v>
      </c>
      <c r="E78">
        <v>3.423184</v>
      </c>
      <c r="F78">
        <v>3.6107589999999998</v>
      </c>
      <c r="G78">
        <v>3.800875</v>
      </c>
      <c r="H78">
        <v>3.9895149999999999</v>
      </c>
      <c r="I78">
        <v>4.1779780000000004</v>
      </c>
      <c r="J78">
        <v>4.3662179999999999</v>
      </c>
      <c r="K78">
        <v>4.5535839999999999</v>
      </c>
      <c r="L78">
        <v>4.7394860000000003</v>
      </c>
      <c r="M78">
        <v>4.9233599999999997</v>
      </c>
      <c r="N78">
        <v>5.1051849999999996</v>
      </c>
      <c r="O78">
        <v>5.2848030000000001</v>
      </c>
      <c r="P78">
        <v>5.4617459999999998</v>
      </c>
      <c r="Q78">
        <v>5.6373300000000004</v>
      </c>
      <c r="R78">
        <v>5.8109390000000003</v>
      </c>
      <c r="S78">
        <v>5.9832280000000004</v>
      </c>
      <c r="T78">
        <v>6.1554589999999996</v>
      </c>
      <c r="U78">
        <v>6.3274910000000002</v>
      </c>
      <c r="V78">
        <v>6.499231</v>
      </c>
      <c r="W78">
        <v>6.6704470000000002</v>
      </c>
      <c r="X78">
        <v>6.8410330000000004</v>
      </c>
      <c r="Y78">
        <v>7.0111270000000001</v>
      </c>
      <c r="Z78">
        <v>7.1809719999999997</v>
      </c>
      <c r="AA78">
        <v>7.3504069999999997</v>
      </c>
      <c r="AB78">
        <v>7.5193079999999997</v>
      </c>
      <c r="AC78">
        <v>7.6875739999999997</v>
      </c>
      <c r="AD78">
        <v>7.8550940000000002</v>
      </c>
      <c r="AE78" t="s">
        <v>2683</v>
      </c>
    </row>
    <row r="79" spans="1:31">
      <c r="A79" t="s">
        <v>4383</v>
      </c>
      <c r="B79" t="s">
        <v>5704</v>
      </c>
      <c r="C79" t="s">
        <v>5705</v>
      </c>
      <c r="D79" t="s">
        <v>3966</v>
      </c>
      <c r="E79">
        <v>19.803460999999999</v>
      </c>
      <c r="F79">
        <v>20.548679</v>
      </c>
      <c r="G79">
        <v>21.198917000000002</v>
      </c>
      <c r="H79">
        <v>21.767309000000001</v>
      </c>
      <c r="I79">
        <v>22.266064</v>
      </c>
      <c r="J79">
        <v>22.706779000000001</v>
      </c>
      <c r="K79">
        <v>23.098610000000001</v>
      </c>
      <c r="L79">
        <v>23.448578000000001</v>
      </c>
      <c r="M79">
        <v>23.762236000000001</v>
      </c>
      <c r="N79">
        <v>24.044249000000001</v>
      </c>
      <c r="O79">
        <v>24.298673999999998</v>
      </c>
      <c r="P79">
        <v>24.529485999999999</v>
      </c>
      <c r="Q79">
        <v>24.739484999999998</v>
      </c>
      <c r="R79">
        <v>24.933277</v>
      </c>
      <c r="S79">
        <v>25.113233999999999</v>
      </c>
      <c r="T79">
        <v>25.281115</v>
      </c>
      <c r="U79">
        <v>25.438202</v>
      </c>
      <c r="V79">
        <v>25.586137999999998</v>
      </c>
      <c r="W79">
        <v>25.726053</v>
      </c>
      <c r="X79">
        <v>25.858837000000001</v>
      </c>
      <c r="Y79">
        <v>25.985292000000001</v>
      </c>
      <c r="Z79">
        <v>26.105982000000001</v>
      </c>
      <c r="AA79">
        <v>26.221277000000001</v>
      </c>
      <c r="AB79">
        <v>26.331917000000001</v>
      </c>
      <c r="AC79">
        <v>26.438707000000001</v>
      </c>
      <c r="AD79">
        <v>26.542497999999998</v>
      </c>
      <c r="AE79" t="s">
        <v>651</v>
      </c>
    </row>
    <row r="80" spans="1:31">
      <c r="A80" t="s">
        <v>3950</v>
      </c>
      <c r="B80" t="s">
        <v>5706</v>
      </c>
      <c r="C80" t="s">
        <v>5707</v>
      </c>
      <c r="D80" t="s">
        <v>3966</v>
      </c>
      <c r="E80">
        <v>8.8007729999999995</v>
      </c>
      <c r="F80">
        <v>8.2775940000000006</v>
      </c>
      <c r="G80">
        <v>7.8187040000000003</v>
      </c>
      <c r="H80">
        <v>7.4284780000000001</v>
      </c>
      <c r="I80">
        <v>7.099774</v>
      </c>
      <c r="J80">
        <v>6.8228790000000004</v>
      </c>
      <c r="K80">
        <v>6.5915549999999996</v>
      </c>
      <c r="L80">
        <v>6.3975970000000002</v>
      </c>
      <c r="M80">
        <v>6.2355359999999997</v>
      </c>
      <c r="N80">
        <v>6.1006159999999996</v>
      </c>
      <c r="O80">
        <v>5.989312</v>
      </c>
      <c r="P80">
        <v>5.8981070000000004</v>
      </c>
      <c r="Q80">
        <v>5.8240030000000003</v>
      </c>
      <c r="R80">
        <v>5.7642559999999996</v>
      </c>
      <c r="S80">
        <v>5.7163940000000002</v>
      </c>
      <c r="T80">
        <v>5.6788850000000002</v>
      </c>
      <c r="U80">
        <v>5.6503160000000001</v>
      </c>
      <c r="V80">
        <v>5.6295210000000004</v>
      </c>
      <c r="W80">
        <v>5.6152870000000004</v>
      </c>
      <c r="X80">
        <v>5.6064870000000004</v>
      </c>
      <c r="Y80">
        <v>5.602176</v>
      </c>
      <c r="Z80">
        <v>5.6016069999999996</v>
      </c>
      <c r="AA80">
        <v>5.6044340000000004</v>
      </c>
      <c r="AB80">
        <v>5.6100950000000003</v>
      </c>
      <c r="AC80">
        <v>5.6182040000000004</v>
      </c>
      <c r="AD80">
        <v>5.6284879999999999</v>
      </c>
      <c r="AE80" t="s">
        <v>5708</v>
      </c>
    </row>
    <row r="81" spans="1:31">
      <c r="A81" t="s">
        <v>3953</v>
      </c>
      <c r="B81" t="s">
        <v>5709</v>
      </c>
      <c r="C81" t="s">
        <v>5710</v>
      </c>
      <c r="D81" t="s">
        <v>3966</v>
      </c>
      <c r="E81">
        <v>4.9472129999999996</v>
      </c>
      <c r="F81">
        <v>5.223986</v>
      </c>
      <c r="G81">
        <v>5.4771619999999999</v>
      </c>
      <c r="H81">
        <v>5.7276360000000004</v>
      </c>
      <c r="I81">
        <v>5.9776239999999996</v>
      </c>
      <c r="J81">
        <v>6.2310739999999996</v>
      </c>
      <c r="K81">
        <v>6.4893640000000001</v>
      </c>
      <c r="L81">
        <v>6.7491490000000001</v>
      </c>
      <c r="M81">
        <v>7.0109979999999998</v>
      </c>
      <c r="N81">
        <v>7.2763289999999996</v>
      </c>
      <c r="O81">
        <v>7.5456599999999998</v>
      </c>
      <c r="P81">
        <v>7.8198550000000004</v>
      </c>
      <c r="Q81">
        <v>8.0985530000000008</v>
      </c>
      <c r="R81">
        <v>8.3813300000000002</v>
      </c>
      <c r="S81">
        <v>8.6682930000000002</v>
      </c>
      <c r="T81">
        <v>8.9594919999999991</v>
      </c>
      <c r="U81">
        <v>9.2551480000000002</v>
      </c>
      <c r="V81">
        <v>9.5549970000000002</v>
      </c>
      <c r="W81">
        <v>9.8591770000000007</v>
      </c>
      <c r="X81">
        <v>10.167911999999999</v>
      </c>
      <c r="Y81">
        <v>10.481163</v>
      </c>
      <c r="Z81">
        <v>10.798802</v>
      </c>
      <c r="AA81">
        <v>11.120630999999999</v>
      </c>
      <c r="AB81">
        <v>11.446486</v>
      </c>
      <c r="AC81">
        <v>11.776161999999999</v>
      </c>
      <c r="AD81">
        <v>12.109522999999999</v>
      </c>
      <c r="AE81" t="s">
        <v>3550</v>
      </c>
    </row>
    <row r="82" spans="1:31">
      <c r="A82" t="s">
        <v>3956</v>
      </c>
      <c r="B82" t="s">
        <v>5711</v>
      </c>
      <c r="C82" t="s">
        <v>5712</v>
      </c>
      <c r="D82" t="s">
        <v>3966</v>
      </c>
      <c r="E82">
        <v>2.285974</v>
      </c>
      <c r="F82">
        <v>2.2924950000000002</v>
      </c>
      <c r="G82">
        <v>2.3104360000000002</v>
      </c>
      <c r="H82">
        <v>2.3340070000000002</v>
      </c>
      <c r="I82">
        <v>2.3585750000000001</v>
      </c>
      <c r="J82">
        <v>2.383829</v>
      </c>
      <c r="K82">
        <v>2.409691</v>
      </c>
      <c r="L82">
        <v>2.436051</v>
      </c>
      <c r="M82">
        <v>2.4627569999999999</v>
      </c>
      <c r="N82">
        <v>2.4896259999999999</v>
      </c>
      <c r="O82">
        <v>2.5164930000000001</v>
      </c>
      <c r="P82">
        <v>2.5432260000000002</v>
      </c>
      <c r="Q82">
        <v>2.569715</v>
      </c>
      <c r="R82">
        <v>2.59585</v>
      </c>
      <c r="S82">
        <v>2.6215229999999998</v>
      </c>
      <c r="T82">
        <v>2.6466409999999998</v>
      </c>
      <c r="U82">
        <v>2.671119</v>
      </c>
      <c r="V82">
        <v>2.6948780000000001</v>
      </c>
      <c r="W82">
        <v>2.717848</v>
      </c>
      <c r="X82">
        <v>2.739967</v>
      </c>
      <c r="Y82">
        <v>2.7611750000000002</v>
      </c>
      <c r="Z82">
        <v>2.7814230000000002</v>
      </c>
      <c r="AA82">
        <v>2.8006600000000001</v>
      </c>
      <c r="AB82">
        <v>2.8188439999999999</v>
      </c>
      <c r="AC82">
        <v>2.8359350000000001</v>
      </c>
      <c r="AD82">
        <v>2.8519019999999999</v>
      </c>
      <c r="AE82" t="s">
        <v>613</v>
      </c>
    </row>
    <row r="83" spans="1:31">
      <c r="A83" t="s">
        <v>4392</v>
      </c>
      <c r="B83" t="s">
        <v>5713</v>
      </c>
      <c r="C83" t="s">
        <v>5714</v>
      </c>
      <c r="D83" t="s">
        <v>3966</v>
      </c>
      <c r="E83">
        <v>4.7625849999999996</v>
      </c>
      <c r="F83">
        <v>5.0333829999999997</v>
      </c>
      <c r="G83">
        <v>5.2902170000000002</v>
      </c>
      <c r="H83">
        <v>5.5300209999999996</v>
      </c>
      <c r="I83">
        <v>5.7648190000000001</v>
      </c>
      <c r="J83">
        <v>5.9990959999999998</v>
      </c>
      <c r="K83">
        <v>6.2341699999999998</v>
      </c>
      <c r="L83">
        <v>6.4710650000000003</v>
      </c>
      <c r="M83">
        <v>6.7098880000000003</v>
      </c>
      <c r="N83">
        <v>6.9501379999999999</v>
      </c>
      <c r="O83">
        <v>7.1912399999999996</v>
      </c>
      <c r="P83">
        <v>7.4334350000000002</v>
      </c>
      <c r="Q83">
        <v>7.6783279999999996</v>
      </c>
      <c r="R83">
        <v>7.9264169999999998</v>
      </c>
      <c r="S83">
        <v>8.1783940000000008</v>
      </c>
      <c r="T83">
        <v>8.4339440000000003</v>
      </c>
      <c r="U83">
        <v>8.6928350000000005</v>
      </c>
      <c r="V83">
        <v>8.9549970000000005</v>
      </c>
      <c r="W83">
        <v>9.2207469999999994</v>
      </c>
      <c r="X83">
        <v>9.4899920000000009</v>
      </c>
      <c r="Y83">
        <v>9.7625550000000008</v>
      </c>
      <c r="Z83">
        <v>10.038292999999999</v>
      </c>
      <c r="AA83">
        <v>10.316409999999999</v>
      </c>
      <c r="AB83">
        <v>10.596745</v>
      </c>
      <c r="AC83">
        <v>10.879801</v>
      </c>
      <c r="AD83">
        <v>11.165881000000001</v>
      </c>
      <c r="AE83" t="s">
        <v>3851</v>
      </c>
    </row>
    <row r="84" spans="1:31">
      <c r="A84" t="s">
        <v>3997</v>
      </c>
      <c r="B84" t="s">
        <v>5715</v>
      </c>
      <c r="C84" t="s">
        <v>5716</v>
      </c>
      <c r="D84" t="s">
        <v>3966</v>
      </c>
      <c r="E84">
        <v>36.181755000000003</v>
      </c>
      <c r="F84">
        <v>36.955489999999998</v>
      </c>
      <c r="G84">
        <v>37.591845999999997</v>
      </c>
      <c r="H84">
        <v>38.131973000000002</v>
      </c>
      <c r="I84">
        <v>38.728152999999999</v>
      </c>
      <c r="J84">
        <v>39.369143999999999</v>
      </c>
      <c r="K84">
        <v>40.004364000000002</v>
      </c>
      <c r="L84">
        <v>40.685543000000003</v>
      </c>
      <c r="M84">
        <v>41.387745000000002</v>
      </c>
      <c r="N84">
        <v>42.115848999999997</v>
      </c>
      <c r="O84">
        <v>42.870693000000003</v>
      </c>
      <c r="P84">
        <v>43.55724</v>
      </c>
      <c r="Q84">
        <v>44.245109999999997</v>
      </c>
      <c r="R84">
        <v>44.931660000000001</v>
      </c>
      <c r="S84">
        <v>45.610008000000001</v>
      </c>
      <c r="T84">
        <v>46.294333999999999</v>
      </c>
      <c r="U84">
        <v>46.967154999999998</v>
      </c>
      <c r="V84">
        <v>47.65202</v>
      </c>
      <c r="W84">
        <v>48.350425999999999</v>
      </c>
      <c r="X84">
        <v>49.048313</v>
      </c>
      <c r="Y84">
        <v>49.747065999999997</v>
      </c>
      <c r="Z84">
        <v>50.436089000000003</v>
      </c>
      <c r="AA84">
        <v>51.106335000000001</v>
      </c>
      <c r="AB84">
        <v>51.778049000000003</v>
      </c>
      <c r="AC84">
        <v>52.439540999999998</v>
      </c>
      <c r="AD84">
        <v>53.105742999999997</v>
      </c>
      <c r="AE84" t="s">
        <v>622</v>
      </c>
    </row>
    <row r="85" spans="1:31">
      <c r="A85" t="s">
        <v>4032</v>
      </c>
      <c r="B85" t="s">
        <v>5717</v>
      </c>
      <c r="C85" t="s">
        <v>5716</v>
      </c>
      <c r="D85" t="s">
        <v>3966</v>
      </c>
      <c r="E85">
        <v>139.72500600000001</v>
      </c>
      <c r="F85">
        <v>144.72332800000001</v>
      </c>
      <c r="G85">
        <v>149.23396299999999</v>
      </c>
      <c r="H85">
        <v>153.34271200000001</v>
      </c>
      <c r="I85">
        <v>157.42896999999999</v>
      </c>
      <c r="J85">
        <v>161.48826600000001</v>
      </c>
      <c r="K85">
        <v>165.389816</v>
      </c>
      <c r="L85">
        <v>169.310272</v>
      </c>
      <c r="M85">
        <v>173.24710099999999</v>
      </c>
      <c r="N85">
        <v>177.22352599999999</v>
      </c>
      <c r="O85">
        <v>181.24494899999999</v>
      </c>
      <c r="P85">
        <v>185.09281899999999</v>
      </c>
      <c r="Q85">
        <v>188.92816199999999</v>
      </c>
      <c r="R85">
        <v>192.74288899999999</v>
      </c>
      <c r="S85">
        <v>196.53218100000001</v>
      </c>
      <c r="T85">
        <v>200.34471099999999</v>
      </c>
      <c r="U85">
        <v>204.132339</v>
      </c>
      <c r="V85">
        <v>207.97056599999999</v>
      </c>
      <c r="W85">
        <v>211.86218299999999</v>
      </c>
      <c r="X85">
        <v>215.75482199999999</v>
      </c>
      <c r="Y85">
        <v>219.647415</v>
      </c>
      <c r="Z85">
        <v>223.523483</v>
      </c>
      <c r="AA85">
        <v>227.35835299999999</v>
      </c>
      <c r="AB85">
        <v>231.218155</v>
      </c>
      <c r="AC85">
        <v>235.08410599999999</v>
      </c>
      <c r="AD85">
        <v>239.010178</v>
      </c>
      <c r="AE85" t="s">
        <v>3834</v>
      </c>
    </row>
    <row r="86" spans="1:31">
      <c r="A86" t="s">
        <v>4035</v>
      </c>
      <c r="B86" t="s">
        <v>5718</v>
      </c>
      <c r="C86" t="s">
        <v>5716</v>
      </c>
      <c r="D86" t="s">
        <v>3966</v>
      </c>
      <c r="E86">
        <v>175.90678399999999</v>
      </c>
      <c r="F86">
        <v>181.678833</v>
      </c>
      <c r="G86">
        <v>186.825806</v>
      </c>
      <c r="H86">
        <v>191.47470100000001</v>
      </c>
      <c r="I86">
        <v>196.157104</v>
      </c>
      <c r="J86">
        <v>200.85742200000001</v>
      </c>
      <c r="K86">
        <v>205.39418000000001</v>
      </c>
      <c r="L86">
        <v>209.99580399999999</v>
      </c>
      <c r="M86">
        <v>214.63484199999999</v>
      </c>
      <c r="N86">
        <v>219.339371</v>
      </c>
      <c r="O86">
        <v>224.11563100000001</v>
      </c>
      <c r="P86">
        <v>228.650024</v>
      </c>
      <c r="Q86">
        <v>233.17321799999999</v>
      </c>
      <c r="R86">
        <v>237.67454499999999</v>
      </c>
      <c r="S86">
        <v>242.142166</v>
      </c>
      <c r="T86">
        <v>246.63906900000001</v>
      </c>
      <c r="U86">
        <v>251.09951799999999</v>
      </c>
      <c r="V86">
        <v>255.62257399999999</v>
      </c>
      <c r="W86">
        <v>260.21261600000003</v>
      </c>
      <c r="X86">
        <v>264.80316199999999</v>
      </c>
      <c r="Y86">
        <v>269.39450099999999</v>
      </c>
      <c r="Z86">
        <v>273.959564</v>
      </c>
      <c r="AA86">
        <v>278.46469100000002</v>
      </c>
      <c r="AB86">
        <v>282.996216</v>
      </c>
      <c r="AC86">
        <v>287.52362099999999</v>
      </c>
      <c r="AD86">
        <v>292.11593599999998</v>
      </c>
      <c r="AE86" t="s">
        <v>1948</v>
      </c>
    </row>
    <row r="87" spans="1:31">
      <c r="A87" t="s">
        <v>4074</v>
      </c>
    </row>
    <row r="88" spans="1:31">
      <c r="A88" t="s">
        <v>3913</v>
      </c>
      <c r="B88" t="s">
        <v>5719</v>
      </c>
      <c r="C88" t="s">
        <v>5720</v>
      </c>
      <c r="D88" t="s">
        <v>3966</v>
      </c>
      <c r="E88">
        <v>1422.048828</v>
      </c>
      <c r="F88">
        <v>1468.2332759999999</v>
      </c>
      <c r="G88">
        <v>1496.577759</v>
      </c>
      <c r="H88">
        <v>1509.595947</v>
      </c>
      <c r="I88">
        <v>1529.5269780000001</v>
      </c>
      <c r="J88">
        <v>1555.4132079999999</v>
      </c>
      <c r="K88">
        <v>1580.1010739999999</v>
      </c>
      <c r="L88">
        <v>1611.122803</v>
      </c>
      <c r="M88">
        <v>1644.945557</v>
      </c>
      <c r="N88">
        <v>1682.2456050000001</v>
      </c>
      <c r="O88">
        <v>1723.3199460000001</v>
      </c>
      <c r="P88">
        <v>1754.506226</v>
      </c>
      <c r="Q88">
        <v>1785.8876949999999</v>
      </c>
      <c r="R88">
        <v>1816.998169</v>
      </c>
      <c r="S88">
        <v>1846.7631839999999</v>
      </c>
      <c r="T88">
        <v>1877.2617190000001</v>
      </c>
      <c r="U88">
        <v>1905.855957</v>
      </c>
      <c r="V88">
        <v>1936.1079099999999</v>
      </c>
      <c r="W88">
        <v>1968.376221</v>
      </c>
      <c r="X88">
        <v>2000.6152340000001</v>
      </c>
      <c r="Y88">
        <v>2033.136841</v>
      </c>
      <c r="Z88">
        <v>2064.2653810000002</v>
      </c>
      <c r="AA88">
        <v>2092.6030270000001</v>
      </c>
      <c r="AB88">
        <v>2121.2827149999998</v>
      </c>
      <c r="AC88">
        <v>2148.4807129999999</v>
      </c>
      <c r="AD88">
        <v>2176.4729000000002</v>
      </c>
      <c r="AE88" t="s">
        <v>625</v>
      </c>
    </row>
    <row r="89" spans="1:31">
      <c r="A89" t="s">
        <v>4077</v>
      </c>
      <c r="B89" t="s">
        <v>5721</v>
      </c>
      <c r="C89" t="s">
        <v>5722</v>
      </c>
      <c r="D89" t="s">
        <v>3966</v>
      </c>
      <c r="E89">
        <v>897.18633999999997</v>
      </c>
      <c r="F89">
        <v>926.10199</v>
      </c>
      <c r="G89">
        <v>943.23931900000002</v>
      </c>
      <c r="H89">
        <v>950.25439500000005</v>
      </c>
      <c r="I89">
        <v>961.788635</v>
      </c>
      <c r="J89">
        <v>977.222351</v>
      </c>
      <c r="K89">
        <v>991.85101299999997</v>
      </c>
      <c r="L89">
        <v>1010.612854</v>
      </c>
      <c r="M89">
        <v>1031.1839600000001</v>
      </c>
      <c r="N89">
        <v>1054.0023189999999</v>
      </c>
      <c r="O89">
        <v>1079.259155</v>
      </c>
      <c r="P89">
        <v>1098.0113530000001</v>
      </c>
      <c r="Q89">
        <v>1116.8629149999999</v>
      </c>
      <c r="R89">
        <v>1135.508057</v>
      </c>
      <c r="S89">
        <v>1153.2456050000001</v>
      </c>
      <c r="T89">
        <v>1171.422607</v>
      </c>
      <c r="U89">
        <v>1188.324341</v>
      </c>
      <c r="V89">
        <v>1206.2735600000001</v>
      </c>
      <c r="W89">
        <v>1225.5010990000001</v>
      </c>
      <c r="X89">
        <v>1244.672607</v>
      </c>
      <c r="Y89">
        <v>1263.9907229999999</v>
      </c>
      <c r="Z89">
        <v>1282.365112</v>
      </c>
      <c r="AA89">
        <v>1298.889038</v>
      </c>
      <c r="AB89">
        <v>1315.599121</v>
      </c>
      <c r="AC89">
        <v>1331.311279</v>
      </c>
      <c r="AD89">
        <v>1347.5010990000001</v>
      </c>
      <c r="AE89" t="s">
        <v>3530</v>
      </c>
    </row>
    <row r="90" spans="1:31">
      <c r="A90" t="s">
        <v>4080</v>
      </c>
      <c r="B90" t="s">
        <v>5723</v>
      </c>
      <c r="C90" t="s">
        <v>5724</v>
      </c>
      <c r="D90" t="s">
        <v>3966</v>
      </c>
      <c r="E90">
        <v>439.12893700000001</v>
      </c>
      <c r="F90">
        <v>453.643372</v>
      </c>
      <c r="G90">
        <v>463.24298099999999</v>
      </c>
      <c r="H90">
        <v>468.62368800000002</v>
      </c>
      <c r="I90">
        <v>475.96005200000002</v>
      </c>
      <c r="J90">
        <v>484.97366299999999</v>
      </c>
      <c r="K90">
        <v>493.67294299999998</v>
      </c>
      <c r="L90">
        <v>504.17214999999999</v>
      </c>
      <c r="M90">
        <v>515.48889199999996</v>
      </c>
      <c r="N90">
        <v>527.81878700000004</v>
      </c>
      <c r="O90">
        <v>541.24926800000003</v>
      </c>
      <c r="P90">
        <v>551.928223</v>
      </c>
      <c r="Q90">
        <v>562.694885</v>
      </c>
      <c r="R90">
        <v>573.41772500000002</v>
      </c>
      <c r="S90">
        <v>583.79187000000002</v>
      </c>
      <c r="T90">
        <v>594.41925000000003</v>
      </c>
      <c r="U90">
        <v>604.542236</v>
      </c>
      <c r="V90">
        <v>615.17535399999997</v>
      </c>
      <c r="W90">
        <v>626.42407200000002</v>
      </c>
      <c r="X90">
        <v>637.70642099999998</v>
      </c>
      <c r="Y90">
        <v>649.11187700000005</v>
      </c>
      <c r="Z90">
        <v>660.16101100000003</v>
      </c>
      <c r="AA90">
        <v>670.44988999999998</v>
      </c>
      <c r="AB90">
        <v>680.87811299999998</v>
      </c>
      <c r="AC90">
        <v>690.92040999999995</v>
      </c>
      <c r="AD90">
        <v>701.23468000000003</v>
      </c>
      <c r="AE90" t="s">
        <v>2626</v>
      </c>
    </row>
    <row r="91" spans="1:31">
      <c r="A91" t="s">
        <v>4083</v>
      </c>
      <c r="B91" t="s">
        <v>5725</v>
      </c>
      <c r="C91" t="s">
        <v>5726</v>
      </c>
      <c r="D91" t="s">
        <v>3966</v>
      </c>
      <c r="E91">
        <v>85.733581999999998</v>
      </c>
      <c r="F91">
        <v>88.487808000000001</v>
      </c>
      <c r="G91">
        <v>90.095551</v>
      </c>
      <c r="H91">
        <v>90.717903000000007</v>
      </c>
      <c r="I91">
        <v>91.778419</v>
      </c>
      <c r="J91">
        <v>93.217254999999994</v>
      </c>
      <c r="K91">
        <v>94.577208999999996</v>
      </c>
      <c r="L91">
        <v>96.337615999999997</v>
      </c>
      <c r="M91">
        <v>98.272591000000006</v>
      </c>
      <c r="N91">
        <v>100.424454</v>
      </c>
      <c r="O91">
        <v>102.811615</v>
      </c>
      <c r="P91">
        <v>104.566551</v>
      </c>
      <c r="Q91">
        <v>106.330017</v>
      </c>
      <c r="R91">
        <v>108.072357</v>
      </c>
      <c r="S91">
        <v>109.72560900000001</v>
      </c>
      <c r="T91">
        <v>111.41992999999999</v>
      </c>
      <c r="U91">
        <v>112.989403</v>
      </c>
      <c r="V91">
        <v>114.65904999999999</v>
      </c>
      <c r="W91">
        <v>116.451126</v>
      </c>
      <c r="X91">
        <v>118.23632000000001</v>
      </c>
      <c r="Y91">
        <v>120.03424800000001</v>
      </c>
      <c r="Z91">
        <v>121.739395</v>
      </c>
      <c r="AA91">
        <v>123.26413700000001</v>
      </c>
      <c r="AB91">
        <v>124.80548899999999</v>
      </c>
      <c r="AC91">
        <v>126.248947</v>
      </c>
      <c r="AD91">
        <v>127.737106</v>
      </c>
      <c r="AE91" t="s">
        <v>3530</v>
      </c>
    </row>
    <row r="92" spans="1:31">
      <c r="A92" t="s">
        <v>3917</v>
      </c>
      <c r="B92" t="s">
        <v>5727</v>
      </c>
      <c r="C92" t="s">
        <v>5728</v>
      </c>
      <c r="D92" t="s">
        <v>3966</v>
      </c>
      <c r="E92">
        <v>153.52301</v>
      </c>
      <c r="F92">
        <v>156.75119000000001</v>
      </c>
      <c r="G92">
        <v>159.983383</v>
      </c>
      <c r="H92">
        <v>163.74200400000001</v>
      </c>
      <c r="I92">
        <v>167.565506</v>
      </c>
      <c r="J92">
        <v>171.46038799999999</v>
      </c>
      <c r="K92">
        <v>175.41145299999999</v>
      </c>
      <c r="L92">
        <v>179.41497799999999</v>
      </c>
      <c r="M92">
        <v>183.48803699999999</v>
      </c>
      <c r="N92">
        <v>187.62974500000001</v>
      </c>
      <c r="O92">
        <v>191.84021000000001</v>
      </c>
      <c r="P92">
        <v>196.11605800000001</v>
      </c>
      <c r="Q92">
        <v>200.45474200000001</v>
      </c>
      <c r="R92">
        <v>204.85633899999999</v>
      </c>
      <c r="S92">
        <v>209.33021500000001</v>
      </c>
      <c r="T92">
        <v>213.87429800000001</v>
      </c>
      <c r="U92">
        <v>218.496567</v>
      </c>
      <c r="V92">
        <v>223.19648699999999</v>
      </c>
      <c r="W92">
        <v>227.97309899999999</v>
      </c>
      <c r="X92">
        <v>232.822281</v>
      </c>
      <c r="Y92">
        <v>237.73857100000001</v>
      </c>
      <c r="Z92">
        <v>242.73268100000001</v>
      </c>
      <c r="AA92">
        <v>247.811859</v>
      </c>
      <c r="AB92">
        <v>252.97403</v>
      </c>
      <c r="AC92">
        <v>258.22345000000001</v>
      </c>
      <c r="AD92">
        <v>263.55206299999998</v>
      </c>
      <c r="AE92" t="s">
        <v>3834</v>
      </c>
    </row>
    <row r="93" spans="1:31">
      <c r="A93" t="s">
        <v>4077</v>
      </c>
      <c r="B93" t="s">
        <v>5729</v>
      </c>
      <c r="C93" t="s">
        <v>5730</v>
      </c>
      <c r="D93" t="s">
        <v>3966</v>
      </c>
      <c r="E93">
        <v>61.755752999999999</v>
      </c>
      <c r="F93">
        <v>62.900623000000003</v>
      </c>
      <c r="G93">
        <v>64.050490999999994</v>
      </c>
      <c r="H93">
        <v>65.383162999999996</v>
      </c>
      <c r="I93">
        <v>66.736900000000006</v>
      </c>
      <c r="J93">
        <v>68.113144000000005</v>
      </c>
      <c r="K93">
        <v>69.501968000000005</v>
      </c>
      <c r="L93">
        <v>70.902373999999995</v>
      </c>
      <c r="M93">
        <v>72.325660999999997</v>
      </c>
      <c r="N93">
        <v>73.770522999999997</v>
      </c>
      <c r="O93">
        <v>75.236098999999996</v>
      </c>
      <c r="P93">
        <v>76.719832999999994</v>
      </c>
      <c r="Q93">
        <v>78.221237000000002</v>
      </c>
      <c r="R93">
        <v>79.740027999999995</v>
      </c>
      <c r="S93">
        <v>81.281479000000004</v>
      </c>
      <c r="T93">
        <v>82.842986999999994</v>
      </c>
      <c r="U93">
        <v>84.428764000000001</v>
      </c>
      <c r="V93">
        <v>86.037711999999999</v>
      </c>
      <c r="W93">
        <v>87.668266000000003</v>
      </c>
      <c r="X93">
        <v>89.317466999999994</v>
      </c>
      <c r="Y93">
        <v>90.982123999999999</v>
      </c>
      <c r="Z93">
        <v>92.668227999999999</v>
      </c>
      <c r="AA93">
        <v>94.378203999999997</v>
      </c>
      <c r="AB93">
        <v>96.109825000000001</v>
      </c>
      <c r="AC93">
        <v>97.865311000000005</v>
      </c>
      <c r="AD93">
        <v>99.639763000000002</v>
      </c>
      <c r="AE93" t="s">
        <v>2626</v>
      </c>
    </row>
    <row r="94" spans="1:31">
      <c r="A94" t="s">
        <v>4080</v>
      </c>
      <c r="B94" t="s">
        <v>5731</v>
      </c>
      <c r="C94" t="s">
        <v>5732</v>
      </c>
      <c r="D94" t="s">
        <v>3966</v>
      </c>
      <c r="E94">
        <v>84.148787999999996</v>
      </c>
      <c r="F94">
        <v>86.085739000000004</v>
      </c>
      <c r="G94">
        <v>88.021248</v>
      </c>
      <c r="H94">
        <v>90.276825000000002</v>
      </c>
      <c r="I94">
        <v>92.573463000000004</v>
      </c>
      <c r="J94">
        <v>94.916022999999996</v>
      </c>
      <c r="K94">
        <v>97.300262000000004</v>
      </c>
      <c r="L94">
        <v>99.723656000000005</v>
      </c>
      <c r="M94">
        <v>102.190704</v>
      </c>
      <c r="N94">
        <v>104.701958</v>
      </c>
      <c r="O94">
        <v>107.25846900000001</v>
      </c>
      <c r="P94">
        <v>109.859718</v>
      </c>
      <c r="Q94">
        <v>112.503685</v>
      </c>
      <c r="R94">
        <v>115.19077299999999</v>
      </c>
      <c r="S94">
        <v>117.92448400000001</v>
      </c>
      <c r="T94">
        <v>120.705574</v>
      </c>
      <c r="U94">
        <v>123.53733099999999</v>
      </c>
      <c r="V94">
        <v>126.420479</v>
      </c>
      <c r="W94">
        <v>129.355728</v>
      </c>
      <c r="X94">
        <v>132.34225499999999</v>
      </c>
      <c r="Y94">
        <v>135.37814299999999</v>
      </c>
      <c r="Z94">
        <v>138.46743799999999</v>
      </c>
      <c r="AA94">
        <v>141.61463900000001</v>
      </c>
      <c r="AB94">
        <v>144.82011399999999</v>
      </c>
      <c r="AC94">
        <v>148.08566300000001</v>
      </c>
      <c r="AD94">
        <v>151.40867600000001</v>
      </c>
      <c r="AE94" t="s">
        <v>2707</v>
      </c>
    </row>
    <row r="95" spans="1:31">
      <c r="A95" t="s">
        <v>4083</v>
      </c>
      <c r="B95" t="s">
        <v>5733</v>
      </c>
      <c r="C95" t="s">
        <v>5734</v>
      </c>
      <c r="D95" t="s">
        <v>3966</v>
      </c>
      <c r="E95">
        <v>7.6184760000000002</v>
      </c>
      <c r="F95">
        <v>7.7648130000000002</v>
      </c>
      <c r="G95">
        <v>7.9116549999999997</v>
      </c>
      <c r="H95">
        <v>8.0820089999999993</v>
      </c>
      <c r="I95">
        <v>8.2551279999999991</v>
      </c>
      <c r="J95">
        <v>8.4312310000000004</v>
      </c>
      <c r="K95">
        <v>8.6092189999999995</v>
      </c>
      <c r="L95">
        <v>8.7889490000000006</v>
      </c>
      <c r="M95">
        <v>8.9716729999999991</v>
      </c>
      <c r="N95">
        <v>9.1572580000000006</v>
      </c>
      <c r="O95">
        <v>9.3456290000000006</v>
      </c>
      <c r="P95">
        <v>9.5365099999999998</v>
      </c>
      <c r="Q95">
        <v>9.7298229999999997</v>
      </c>
      <c r="R95">
        <v>9.9255460000000006</v>
      </c>
      <c r="S95">
        <v>10.124275000000001</v>
      </c>
      <c r="T95">
        <v>10.325751</v>
      </c>
      <c r="U95">
        <v>10.530459</v>
      </c>
      <c r="V95">
        <v>10.738293000000001</v>
      </c>
      <c r="W95">
        <v>10.9491</v>
      </c>
      <c r="X95">
        <v>11.162554999999999</v>
      </c>
      <c r="Y95">
        <v>11.378303000000001</v>
      </c>
      <c r="Z95">
        <v>11.597022000000001</v>
      </c>
      <c r="AA95">
        <v>11.819027</v>
      </c>
      <c r="AB95">
        <v>12.044098</v>
      </c>
      <c r="AC95">
        <v>12.27248</v>
      </c>
      <c r="AD95">
        <v>12.503633000000001</v>
      </c>
      <c r="AE95" t="s">
        <v>1948</v>
      </c>
    </row>
    <row r="96" spans="1:31">
      <c r="A96" t="s">
        <v>4362</v>
      </c>
      <c r="B96" t="s">
        <v>5735</v>
      </c>
      <c r="C96" t="s">
        <v>5736</v>
      </c>
      <c r="D96" t="s">
        <v>3966</v>
      </c>
      <c r="E96">
        <v>125.195137</v>
      </c>
      <c r="F96">
        <v>129.65220600000001</v>
      </c>
      <c r="G96">
        <v>134.191498</v>
      </c>
      <c r="H96">
        <v>138.78720100000001</v>
      </c>
      <c r="I96">
        <v>143.481537</v>
      </c>
      <c r="J96">
        <v>148.29255699999999</v>
      </c>
      <c r="K96">
        <v>153.22500600000001</v>
      </c>
      <c r="L96">
        <v>158.290054</v>
      </c>
      <c r="M96">
        <v>163.494247</v>
      </c>
      <c r="N96">
        <v>168.83618200000001</v>
      </c>
      <c r="O96">
        <v>174.31922900000001</v>
      </c>
      <c r="P96">
        <v>179.94657900000001</v>
      </c>
      <c r="Q96">
        <v>185.72125199999999</v>
      </c>
      <c r="R96">
        <v>191.646591</v>
      </c>
      <c r="S96">
        <v>197.718277</v>
      </c>
      <c r="T96">
        <v>203.93481399999999</v>
      </c>
      <c r="U96">
        <v>210.30452</v>
      </c>
      <c r="V96">
        <v>216.828598</v>
      </c>
      <c r="W96">
        <v>223.50592</v>
      </c>
      <c r="X96">
        <v>230.34137000000001</v>
      </c>
      <c r="Y96">
        <v>237.33680699999999</v>
      </c>
      <c r="Z96">
        <v>244.49108899999999</v>
      </c>
      <c r="AA96">
        <v>251.80650299999999</v>
      </c>
      <c r="AB96">
        <v>259.290009</v>
      </c>
      <c r="AC96">
        <v>266.941101</v>
      </c>
      <c r="AD96">
        <v>274.760559</v>
      </c>
      <c r="AE96" t="s">
        <v>2688</v>
      </c>
    </row>
    <row r="97" spans="1:31">
      <c r="A97" t="s">
        <v>4077</v>
      </c>
      <c r="B97" t="s">
        <v>5737</v>
      </c>
      <c r="C97" t="s">
        <v>5738</v>
      </c>
      <c r="D97" t="s">
        <v>3966</v>
      </c>
      <c r="E97">
        <v>94.111480999999998</v>
      </c>
      <c r="F97">
        <v>97.493561</v>
      </c>
      <c r="G97">
        <v>100.93884300000001</v>
      </c>
      <c r="H97">
        <v>104.42688800000001</v>
      </c>
      <c r="I97">
        <v>107.990891</v>
      </c>
      <c r="J97">
        <v>111.64505</v>
      </c>
      <c r="K97">
        <v>115.39299800000001</v>
      </c>
      <c r="L97">
        <v>119.24353000000001</v>
      </c>
      <c r="M97">
        <v>123.201813</v>
      </c>
      <c r="N97">
        <v>127.26692199999999</v>
      </c>
      <c r="O97">
        <v>131.441498</v>
      </c>
      <c r="P97">
        <v>135.728027</v>
      </c>
      <c r="Q97">
        <v>140.128952</v>
      </c>
      <c r="R97">
        <v>144.646851</v>
      </c>
      <c r="S97">
        <v>149.27865600000001</v>
      </c>
      <c r="T97">
        <v>154.02299500000001</v>
      </c>
      <c r="U97">
        <v>158.886414</v>
      </c>
      <c r="V97">
        <v>163.869934</v>
      </c>
      <c r="W97">
        <v>168.97294600000001</v>
      </c>
      <c r="X97">
        <v>174.199219</v>
      </c>
      <c r="Y97">
        <v>179.550308</v>
      </c>
      <c r="Z97">
        <v>185.025543</v>
      </c>
      <c r="AA97">
        <v>190.626801</v>
      </c>
      <c r="AB97">
        <v>196.35943599999999</v>
      </c>
      <c r="AC97">
        <v>202.223251</v>
      </c>
      <c r="AD97">
        <v>208.219009</v>
      </c>
      <c r="AE97" t="s">
        <v>2688</v>
      </c>
    </row>
    <row r="98" spans="1:31">
      <c r="A98" t="s">
        <v>4080</v>
      </c>
      <c r="B98" t="s">
        <v>5739</v>
      </c>
      <c r="C98" t="s">
        <v>5740</v>
      </c>
      <c r="D98" t="s">
        <v>3966</v>
      </c>
      <c r="E98">
        <v>24.408756</v>
      </c>
      <c r="F98">
        <v>25.234297000000002</v>
      </c>
      <c r="G98">
        <v>26.073988</v>
      </c>
      <c r="H98">
        <v>26.924144999999999</v>
      </c>
      <c r="I98">
        <v>27.791046000000001</v>
      </c>
      <c r="J98">
        <v>28.677401</v>
      </c>
      <c r="K98">
        <v>29.583922999999999</v>
      </c>
      <c r="L98">
        <v>30.512312000000001</v>
      </c>
      <c r="M98">
        <v>31.463519999999999</v>
      </c>
      <c r="N98">
        <v>32.437064999999997</v>
      </c>
      <c r="O98">
        <v>33.433472000000002</v>
      </c>
      <c r="P98">
        <v>34.453217000000002</v>
      </c>
      <c r="Q98">
        <v>35.496718999999999</v>
      </c>
      <c r="R98">
        <v>36.564480000000003</v>
      </c>
      <c r="S98">
        <v>37.655369</v>
      </c>
      <c r="T98">
        <v>38.769539000000002</v>
      </c>
      <c r="U98">
        <v>39.908172999999998</v>
      </c>
      <c r="V98">
        <v>41.071285000000003</v>
      </c>
      <c r="W98">
        <v>42.258408000000003</v>
      </c>
      <c r="X98">
        <v>43.470329</v>
      </c>
      <c r="Y98">
        <v>44.707180000000001</v>
      </c>
      <c r="Z98">
        <v>45.968494</v>
      </c>
      <c r="AA98">
        <v>47.254497999999998</v>
      </c>
      <c r="AB98">
        <v>48.566391000000003</v>
      </c>
      <c r="AC98">
        <v>49.903812000000002</v>
      </c>
      <c r="AD98">
        <v>51.266669999999998</v>
      </c>
      <c r="AE98" t="s">
        <v>2641</v>
      </c>
    </row>
    <row r="99" spans="1:31">
      <c r="A99" t="s">
        <v>4083</v>
      </c>
      <c r="B99" t="s">
        <v>5741</v>
      </c>
      <c r="C99" t="s">
        <v>5742</v>
      </c>
      <c r="D99" t="s">
        <v>3966</v>
      </c>
      <c r="E99">
        <v>6.674906</v>
      </c>
      <c r="F99">
        <v>6.9243430000000004</v>
      </c>
      <c r="G99">
        <v>7.1786789999999998</v>
      </c>
      <c r="H99">
        <v>7.4361629999999996</v>
      </c>
      <c r="I99">
        <v>7.6995829999999996</v>
      </c>
      <c r="J99">
        <v>7.9701230000000001</v>
      </c>
      <c r="K99">
        <v>8.2480860000000007</v>
      </c>
      <c r="L99">
        <v>8.5342029999999998</v>
      </c>
      <c r="M99">
        <v>8.8289120000000008</v>
      </c>
      <c r="N99">
        <v>9.1321910000000006</v>
      </c>
      <c r="O99">
        <v>9.4442579999999996</v>
      </c>
      <c r="P99">
        <v>9.7653230000000004</v>
      </c>
      <c r="Q99">
        <v>10.09559</v>
      </c>
      <c r="R99">
        <v>10.435283999999999</v>
      </c>
      <c r="S99">
        <v>10.784245</v>
      </c>
      <c r="T99">
        <v>11.142282</v>
      </c>
      <c r="U99">
        <v>11.509945999999999</v>
      </c>
      <c r="V99">
        <v>11.887375</v>
      </c>
      <c r="W99">
        <v>12.274566</v>
      </c>
      <c r="X99">
        <v>12.671827</v>
      </c>
      <c r="Y99">
        <v>13.079319</v>
      </c>
      <c r="Z99">
        <v>13.497047999999999</v>
      </c>
      <c r="AA99">
        <v>13.925196</v>
      </c>
      <c r="AB99">
        <v>14.364179999999999</v>
      </c>
      <c r="AC99">
        <v>14.814038999999999</v>
      </c>
      <c r="AD99">
        <v>15.274884999999999</v>
      </c>
      <c r="AE99" t="s">
        <v>2683</v>
      </c>
    </row>
    <row r="100" spans="1:31">
      <c r="A100" t="s">
        <v>4365</v>
      </c>
      <c r="B100" t="s">
        <v>5743</v>
      </c>
      <c r="C100" t="s">
        <v>5744</v>
      </c>
      <c r="D100" t="s">
        <v>3966</v>
      </c>
      <c r="E100">
        <v>1684.459961</v>
      </c>
      <c r="F100">
        <v>1718.778198</v>
      </c>
      <c r="G100">
        <v>1753.424072</v>
      </c>
      <c r="H100">
        <v>1788.4212649999999</v>
      </c>
      <c r="I100">
        <v>1823.810669</v>
      </c>
      <c r="J100">
        <v>1859.6085210000001</v>
      </c>
      <c r="K100">
        <v>1895.75647</v>
      </c>
      <c r="L100">
        <v>1932.350952</v>
      </c>
      <c r="M100">
        <v>1969.5593260000001</v>
      </c>
      <c r="N100">
        <v>2007.4470209999999</v>
      </c>
      <c r="O100">
        <v>2045.963013</v>
      </c>
      <c r="P100">
        <v>2085.1591800000001</v>
      </c>
      <c r="Q100">
        <v>2124.968018</v>
      </c>
      <c r="R100">
        <v>2165.3234859999998</v>
      </c>
      <c r="S100">
        <v>2206.2604980000001</v>
      </c>
      <c r="T100">
        <v>2247.774414</v>
      </c>
      <c r="U100">
        <v>2289.8474120000001</v>
      </c>
      <c r="V100">
        <v>2332.517578</v>
      </c>
      <c r="W100">
        <v>2375.7565920000002</v>
      </c>
      <c r="X100">
        <v>2419.5266109999998</v>
      </c>
      <c r="Y100">
        <v>2463.7990719999998</v>
      </c>
      <c r="Z100">
        <v>2508.610107</v>
      </c>
      <c r="AA100">
        <v>2553.9504390000002</v>
      </c>
      <c r="AB100">
        <v>2599.780029</v>
      </c>
      <c r="AC100">
        <v>2646.1127929999998</v>
      </c>
      <c r="AD100">
        <v>2692.961914</v>
      </c>
      <c r="AE100" t="s">
        <v>2626</v>
      </c>
    </row>
    <row r="101" spans="1:31">
      <c r="A101" t="s">
        <v>4077</v>
      </c>
      <c r="B101" t="s">
        <v>5745</v>
      </c>
      <c r="C101" t="s">
        <v>5746</v>
      </c>
      <c r="D101" t="s">
        <v>3966</v>
      </c>
      <c r="E101">
        <v>864.38037099999997</v>
      </c>
      <c r="F101">
        <v>883.00707999999997</v>
      </c>
      <c r="G101">
        <v>901.83013900000003</v>
      </c>
      <c r="H101">
        <v>920.840149</v>
      </c>
      <c r="I101">
        <v>940.03234899999995</v>
      </c>
      <c r="J101">
        <v>959.41461200000003</v>
      </c>
      <c r="K101">
        <v>978.95013400000005</v>
      </c>
      <c r="L101">
        <v>998.71148700000003</v>
      </c>
      <c r="M101">
        <v>1018.817078</v>
      </c>
      <c r="N101">
        <v>1039.30249</v>
      </c>
      <c r="O101">
        <v>1060.1397710000001</v>
      </c>
      <c r="P101">
        <v>1081.369751</v>
      </c>
      <c r="Q101">
        <v>1102.944702</v>
      </c>
      <c r="R101">
        <v>1124.827393</v>
      </c>
      <c r="S101">
        <v>1147.043457</v>
      </c>
      <c r="T101">
        <v>1169.591919</v>
      </c>
      <c r="U101">
        <v>1192.462524</v>
      </c>
      <c r="V101">
        <v>1215.6829829999999</v>
      </c>
      <c r="W101">
        <v>1239.238525</v>
      </c>
      <c r="X101">
        <v>1263.104736</v>
      </c>
      <c r="Y101">
        <v>1287.2658690000001</v>
      </c>
      <c r="Z101">
        <v>1311.746582</v>
      </c>
      <c r="AA101">
        <v>1336.5437010000001</v>
      </c>
      <c r="AB101">
        <v>1361.6401370000001</v>
      </c>
      <c r="AC101">
        <v>1387.051025</v>
      </c>
      <c r="AD101">
        <v>1412.789673</v>
      </c>
      <c r="AE101" t="s">
        <v>1948</v>
      </c>
    </row>
    <row r="102" spans="1:31">
      <c r="A102" t="s">
        <v>4080</v>
      </c>
      <c r="B102" t="s">
        <v>5747</v>
      </c>
      <c r="C102" t="s">
        <v>5748</v>
      </c>
      <c r="D102" t="s">
        <v>3966</v>
      </c>
      <c r="E102">
        <v>758.97247300000004</v>
      </c>
      <c r="F102">
        <v>773.32983400000001</v>
      </c>
      <c r="G102">
        <v>787.80413799999997</v>
      </c>
      <c r="H102">
        <v>802.42926</v>
      </c>
      <c r="I102">
        <v>817.251892</v>
      </c>
      <c r="J102">
        <v>832.27978499999995</v>
      </c>
      <c r="K102">
        <v>847.49426300000005</v>
      </c>
      <c r="L102">
        <v>862.913635</v>
      </c>
      <c r="M102">
        <v>878.57763699999998</v>
      </c>
      <c r="N102">
        <v>894.513733</v>
      </c>
      <c r="O102">
        <v>910.70086700000002</v>
      </c>
      <c r="P102">
        <v>927.14721699999996</v>
      </c>
      <c r="Q102">
        <v>943.83605999999997</v>
      </c>
      <c r="R102">
        <v>960.74182099999996</v>
      </c>
      <c r="S102">
        <v>977.87133800000004</v>
      </c>
      <c r="T102">
        <v>995.22137499999997</v>
      </c>
      <c r="U102">
        <v>1012.784912</v>
      </c>
      <c r="V102">
        <v>1030.570557</v>
      </c>
      <c r="W102">
        <v>1048.565063</v>
      </c>
      <c r="X102">
        <v>1066.7570800000001</v>
      </c>
      <c r="Y102">
        <v>1085.1357419999999</v>
      </c>
      <c r="Z102">
        <v>1103.709717</v>
      </c>
      <c r="AA102">
        <v>1122.473999</v>
      </c>
      <c r="AB102">
        <v>1141.405884</v>
      </c>
      <c r="AC102">
        <v>1160.5032960000001</v>
      </c>
      <c r="AD102">
        <v>1179.7651370000001</v>
      </c>
      <c r="AE102" t="s">
        <v>2613</v>
      </c>
    </row>
    <row r="103" spans="1:31">
      <c r="A103" t="s">
        <v>4083</v>
      </c>
      <c r="B103" t="s">
        <v>5749</v>
      </c>
      <c r="C103" t="s">
        <v>5750</v>
      </c>
      <c r="D103" t="s">
        <v>3966</v>
      </c>
      <c r="E103">
        <v>61.107044000000002</v>
      </c>
      <c r="F103">
        <v>62.441302999999998</v>
      </c>
      <c r="G103">
        <v>63.789932</v>
      </c>
      <c r="H103">
        <v>65.151886000000005</v>
      </c>
      <c r="I103">
        <v>66.526398</v>
      </c>
      <c r="J103">
        <v>67.914017000000001</v>
      </c>
      <c r="K103">
        <v>69.312019000000006</v>
      </c>
      <c r="L103">
        <v>70.725921999999997</v>
      </c>
      <c r="M103">
        <v>72.164658000000003</v>
      </c>
      <c r="N103">
        <v>73.630791000000002</v>
      </c>
      <c r="O103">
        <v>75.122298999999998</v>
      </c>
      <c r="P103">
        <v>76.642325999999997</v>
      </c>
      <c r="Q103">
        <v>78.187247999999997</v>
      </c>
      <c r="R103">
        <v>79.754401999999999</v>
      </c>
      <c r="S103">
        <v>81.345741000000004</v>
      </c>
      <c r="T103">
        <v>82.961181999999994</v>
      </c>
      <c r="U103">
        <v>84.599997999999999</v>
      </c>
      <c r="V103">
        <v>86.264313000000001</v>
      </c>
      <c r="W103">
        <v>87.953048999999993</v>
      </c>
      <c r="X103">
        <v>89.664421000000004</v>
      </c>
      <c r="Y103">
        <v>91.397246999999993</v>
      </c>
      <c r="Z103">
        <v>93.153435000000002</v>
      </c>
      <c r="AA103">
        <v>94.932747000000006</v>
      </c>
      <c r="AB103">
        <v>96.734047000000004</v>
      </c>
      <c r="AC103">
        <v>98.558548000000002</v>
      </c>
      <c r="AD103">
        <v>100.40728799999999</v>
      </c>
      <c r="AE103" t="s">
        <v>1948</v>
      </c>
    </row>
    <row r="104" spans="1:31">
      <c r="A104" t="s">
        <v>3926</v>
      </c>
      <c r="B104" t="s">
        <v>5751</v>
      </c>
      <c r="C104" t="s">
        <v>5752</v>
      </c>
      <c r="D104" t="s">
        <v>3966</v>
      </c>
      <c r="E104">
        <v>223.10365300000001</v>
      </c>
      <c r="F104">
        <v>224.82252500000001</v>
      </c>
      <c r="G104">
        <v>226.523438</v>
      </c>
      <c r="H104">
        <v>227.73524499999999</v>
      </c>
      <c r="I104">
        <v>228.690414</v>
      </c>
      <c r="J104">
        <v>229.440247</v>
      </c>
      <c r="K104">
        <v>229.91059899999999</v>
      </c>
      <c r="L104">
        <v>230.30450400000001</v>
      </c>
      <c r="M104">
        <v>230.581818</v>
      </c>
      <c r="N104">
        <v>230.66790800000001</v>
      </c>
      <c r="O104">
        <v>230.58935500000001</v>
      </c>
      <c r="P104">
        <v>230.379257</v>
      </c>
      <c r="Q104">
        <v>230.127411</v>
      </c>
      <c r="R104">
        <v>229.833282</v>
      </c>
      <c r="S104">
        <v>229.487122</v>
      </c>
      <c r="T104">
        <v>229.18251000000001</v>
      </c>
      <c r="U104">
        <v>228.95282</v>
      </c>
      <c r="V104">
        <v>228.79997299999999</v>
      </c>
      <c r="W104">
        <v>228.73371900000001</v>
      </c>
      <c r="X104">
        <v>228.76908900000001</v>
      </c>
      <c r="Y104">
        <v>228.969482</v>
      </c>
      <c r="Z104">
        <v>229.322937</v>
      </c>
      <c r="AA104">
        <v>229.784988</v>
      </c>
      <c r="AB104">
        <v>230.312836</v>
      </c>
      <c r="AC104">
        <v>230.87681599999999</v>
      </c>
      <c r="AD104">
        <v>231.55372600000001</v>
      </c>
      <c r="AE104" t="s">
        <v>676</v>
      </c>
    </row>
    <row r="105" spans="1:31">
      <c r="A105" t="s">
        <v>4077</v>
      </c>
      <c r="B105" t="s">
        <v>5753</v>
      </c>
      <c r="C105" t="s">
        <v>5754</v>
      </c>
      <c r="D105" t="s">
        <v>3966</v>
      </c>
      <c r="E105">
        <v>75.495750000000001</v>
      </c>
      <c r="F105">
        <v>75.999092000000005</v>
      </c>
      <c r="G105">
        <v>76.499649000000005</v>
      </c>
      <c r="H105">
        <v>76.932747000000006</v>
      </c>
      <c r="I105">
        <v>77.331992999999997</v>
      </c>
      <c r="J105">
        <v>77.703902999999997</v>
      </c>
      <c r="K105">
        <v>78.037102000000004</v>
      </c>
      <c r="L105">
        <v>78.360275000000001</v>
      </c>
      <c r="M105">
        <v>78.668059999999997</v>
      </c>
      <c r="N105">
        <v>78.948966999999996</v>
      </c>
      <c r="O105">
        <v>79.205803000000003</v>
      </c>
      <c r="P105">
        <v>79.444748000000004</v>
      </c>
      <c r="Q105">
        <v>79.679276000000002</v>
      </c>
      <c r="R105">
        <v>79.909728999999999</v>
      </c>
      <c r="S105">
        <v>80.134590000000003</v>
      </c>
      <c r="T105">
        <v>80.363724000000005</v>
      </c>
      <c r="U105">
        <v>80.602538999999993</v>
      </c>
      <c r="V105">
        <v>80.853667999999999</v>
      </c>
      <c r="W105">
        <v>81.120720000000006</v>
      </c>
      <c r="X105">
        <v>81.404731999999996</v>
      </c>
      <c r="Y105">
        <v>81.714691000000002</v>
      </c>
      <c r="Z105">
        <v>82.049362000000002</v>
      </c>
      <c r="AA105">
        <v>82.403510999999995</v>
      </c>
      <c r="AB105">
        <v>82.770927</v>
      </c>
      <c r="AC105">
        <v>83.146118000000001</v>
      </c>
      <c r="AD105">
        <v>83.539519999999996</v>
      </c>
      <c r="AE105" t="s">
        <v>634</v>
      </c>
    </row>
    <row r="106" spans="1:31">
      <c r="A106" t="s">
        <v>4080</v>
      </c>
      <c r="B106" t="s">
        <v>5755</v>
      </c>
      <c r="C106" t="s">
        <v>5756</v>
      </c>
      <c r="D106" t="s">
        <v>3966</v>
      </c>
      <c r="E106">
        <v>140.39276100000001</v>
      </c>
      <c r="F106">
        <v>141.56153900000001</v>
      </c>
      <c r="G106">
        <v>142.71534700000001</v>
      </c>
      <c r="H106">
        <v>143.45225500000001</v>
      </c>
      <c r="I106">
        <v>143.96871899999999</v>
      </c>
      <c r="J106">
        <v>144.30908199999999</v>
      </c>
      <c r="K106">
        <v>144.411407</v>
      </c>
      <c r="L106">
        <v>144.44798299999999</v>
      </c>
      <c r="M106">
        <v>144.38443000000001</v>
      </c>
      <c r="N106">
        <v>144.158447</v>
      </c>
      <c r="O106">
        <v>143.79367099999999</v>
      </c>
      <c r="P106">
        <v>143.31648300000001</v>
      </c>
      <c r="Q106">
        <v>142.80221599999999</v>
      </c>
      <c r="R106">
        <v>142.24996899999999</v>
      </c>
      <c r="S106">
        <v>141.65159600000001</v>
      </c>
      <c r="T106">
        <v>141.09025600000001</v>
      </c>
      <c r="U106">
        <v>140.593491</v>
      </c>
      <c r="V106">
        <v>140.16030900000001</v>
      </c>
      <c r="W106">
        <v>139.796539</v>
      </c>
      <c r="X106">
        <v>139.516098</v>
      </c>
      <c r="Y106">
        <v>139.372772</v>
      </c>
      <c r="Z106">
        <v>139.355896</v>
      </c>
      <c r="AA106">
        <v>139.42652899999999</v>
      </c>
      <c r="AB106">
        <v>139.54863</v>
      </c>
      <c r="AC106">
        <v>139.698395</v>
      </c>
      <c r="AD106">
        <v>139.94148300000001</v>
      </c>
      <c r="AE106" t="s">
        <v>1998</v>
      </c>
    </row>
    <row r="107" spans="1:31">
      <c r="A107" t="s">
        <v>4083</v>
      </c>
      <c r="B107" t="s">
        <v>5757</v>
      </c>
      <c r="C107" t="s">
        <v>5758</v>
      </c>
      <c r="D107" t="s">
        <v>3966</v>
      </c>
      <c r="E107">
        <v>7.2151449999999997</v>
      </c>
      <c r="F107">
        <v>7.2619069999999999</v>
      </c>
      <c r="G107">
        <v>7.3084600000000002</v>
      </c>
      <c r="H107">
        <v>7.3502470000000004</v>
      </c>
      <c r="I107">
        <v>7.3897050000000002</v>
      </c>
      <c r="J107">
        <v>7.4272729999999996</v>
      </c>
      <c r="K107">
        <v>7.4620990000000003</v>
      </c>
      <c r="L107">
        <v>7.496238</v>
      </c>
      <c r="M107">
        <v>7.529318</v>
      </c>
      <c r="N107">
        <v>7.5604779999999998</v>
      </c>
      <c r="O107">
        <v>7.58988</v>
      </c>
      <c r="P107">
        <v>7.6180279999999998</v>
      </c>
      <c r="Q107">
        <v>7.6459200000000003</v>
      </c>
      <c r="R107">
        <v>7.6735980000000001</v>
      </c>
      <c r="S107">
        <v>7.7009480000000003</v>
      </c>
      <c r="T107">
        <v>7.7285380000000004</v>
      </c>
      <c r="U107">
        <v>7.7567839999999997</v>
      </c>
      <c r="V107">
        <v>7.7859730000000003</v>
      </c>
      <c r="W107">
        <v>7.8164540000000002</v>
      </c>
      <c r="X107">
        <v>7.8482589999999997</v>
      </c>
      <c r="Y107">
        <v>7.8820300000000003</v>
      </c>
      <c r="Z107">
        <v>7.9176989999999998</v>
      </c>
      <c r="AA107">
        <v>7.9549339999999997</v>
      </c>
      <c r="AB107">
        <v>7.9932819999999998</v>
      </c>
      <c r="AC107">
        <v>8.0322990000000001</v>
      </c>
      <c r="AD107">
        <v>8.0727130000000002</v>
      </c>
      <c r="AE107" t="s">
        <v>619</v>
      </c>
    </row>
    <row r="108" spans="1:31">
      <c r="A108" t="s">
        <v>3929</v>
      </c>
      <c r="B108" t="s">
        <v>5759</v>
      </c>
      <c r="C108" t="s">
        <v>5760</v>
      </c>
      <c r="D108" t="s">
        <v>3966</v>
      </c>
      <c r="E108">
        <v>198.410461</v>
      </c>
      <c r="F108">
        <v>204.20457500000001</v>
      </c>
      <c r="G108">
        <v>210.18112199999999</v>
      </c>
      <c r="H108">
        <v>216.366623</v>
      </c>
      <c r="I108">
        <v>222.595764</v>
      </c>
      <c r="J108">
        <v>228.884109</v>
      </c>
      <c r="K108">
        <v>235.27534499999999</v>
      </c>
      <c r="L108">
        <v>241.74443099999999</v>
      </c>
      <c r="M108">
        <v>248.28384399999999</v>
      </c>
      <c r="N108">
        <v>254.90438800000001</v>
      </c>
      <c r="O108">
        <v>261.56607100000002</v>
      </c>
      <c r="P108">
        <v>268.30892899999998</v>
      </c>
      <c r="Q108">
        <v>275.14407299999999</v>
      </c>
      <c r="R108">
        <v>281.98037699999998</v>
      </c>
      <c r="S108">
        <v>288.88662699999998</v>
      </c>
      <c r="T108">
        <v>295.86981200000002</v>
      </c>
      <c r="U108">
        <v>302.953644</v>
      </c>
      <c r="V108">
        <v>310.138306</v>
      </c>
      <c r="W108">
        <v>317.42538500000001</v>
      </c>
      <c r="X108">
        <v>324.80926499999998</v>
      </c>
      <c r="Y108">
        <v>332.284943</v>
      </c>
      <c r="Z108">
        <v>339.85162400000002</v>
      </c>
      <c r="AA108">
        <v>347.50949100000003</v>
      </c>
      <c r="AB108">
        <v>355.26086400000003</v>
      </c>
      <c r="AC108">
        <v>363.10723899999999</v>
      </c>
      <c r="AD108">
        <v>371.05029300000001</v>
      </c>
      <c r="AE108" t="s">
        <v>1991</v>
      </c>
    </row>
    <row r="109" spans="1:31">
      <c r="A109" t="s">
        <v>4077</v>
      </c>
      <c r="B109" t="s">
        <v>5761</v>
      </c>
      <c r="C109" t="s">
        <v>5762</v>
      </c>
      <c r="D109" t="s">
        <v>3966</v>
      </c>
      <c r="E109">
        <v>69.029549000000003</v>
      </c>
      <c r="F109">
        <v>70.989502000000002</v>
      </c>
      <c r="G109">
        <v>73.001082999999994</v>
      </c>
      <c r="H109">
        <v>75.059714999999997</v>
      </c>
      <c r="I109">
        <v>77.106376999999995</v>
      </c>
      <c r="J109">
        <v>79.154151999999996</v>
      </c>
      <c r="K109">
        <v>81.230057000000002</v>
      </c>
      <c r="L109">
        <v>83.319061000000005</v>
      </c>
      <c r="M109">
        <v>85.415817000000004</v>
      </c>
      <c r="N109">
        <v>87.526343999999995</v>
      </c>
      <c r="O109">
        <v>89.624747999999997</v>
      </c>
      <c r="P109">
        <v>91.734511999999995</v>
      </c>
      <c r="Q109">
        <v>93.862258999999995</v>
      </c>
      <c r="R109">
        <v>95.950119000000001</v>
      </c>
      <c r="S109">
        <v>98.039237999999997</v>
      </c>
      <c r="T109">
        <v>100.13226299999999</v>
      </c>
      <c r="U109">
        <v>102.24350699999999</v>
      </c>
      <c r="V109">
        <v>104.372215</v>
      </c>
      <c r="W109">
        <v>106.518837</v>
      </c>
      <c r="X109">
        <v>108.679497</v>
      </c>
      <c r="Y109">
        <v>110.851067</v>
      </c>
      <c r="Z109">
        <v>113.03274500000001</v>
      </c>
      <c r="AA109">
        <v>115.22473100000001</v>
      </c>
      <c r="AB109">
        <v>117.428017</v>
      </c>
      <c r="AC109">
        <v>119.643028</v>
      </c>
      <c r="AD109">
        <v>121.870476</v>
      </c>
      <c r="AE109" t="s">
        <v>3823</v>
      </c>
    </row>
    <row r="110" spans="1:31">
      <c r="A110" t="s">
        <v>4080</v>
      </c>
      <c r="B110" t="s">
        <v>5763</v>
      </c>
      <c r="C110" t="s">
        <v>5764</v>
      </c>
      <c r="D110" t="s">
        <v>3966</v>
      </c>
      <c r="E110">
        <v>123.36409</v>
      </c>
      <c r="F110">
        <v>127.02831999999999</v>
      </c>
      <c r="G110">
        <v>130.81907699999999</v>
      </c>
      <c r="H110">
        <v>134.768036</v>
      </c>
      <c r="I110">
        <v>138.774124</v>
      </c>
      <c r="J110">
        <v>142.83854700000001</v>
      </c>
      <c r="K110">
        <v>146.975357</v>
      </c>
      <c r="L110">
        <v>151.176041</v>
      </c>
      <c r="M110">
        <v>155.43888899999999</v>
      </c>
      <c r="N110">
        <v>159.768158</v>
      </c>
      <c r="O110">
        <v>164.15214499999999</v>
      </c>
      <c r="P110">
        <v>168.60528600000001</v>
      </c>
      <c r="Q110">
        <v>173.131348</v>
      </c>
      <c r="R110">
        <v>177.70262099999999</v>
      </c>
      <c r="S110">
        <v>182.34288000000001</v>
      </c>
      <c r="T110">
        <v>187.05612199999999</v>
      </c>
      <c r="U110">
        <v>191.85055500000001</v>
      </c>
      <c r="V110">
        <v>196.72709699999999</v>
      </c>
      <c r="W110">
        <v>201.686905</v>
      </c>
      <c r="X110">
        <v>206.72851600000001</v>
      </c>
      <c r="Y110">
        <v>211.85046399999999</v>
      </c>
      <c r="Z110">
        <v>217.052795</v>
      </c>
      <c r="AA110">
        <v>222.33543399999999</v>
      </c>
      <c r="AB110">
        <v>227.69967700000001</v>
      </c>
      <c r="AC110">
        <v>233.14648399999999</v>
      </c>
      <c r="AD110">
        <v>238.67678799999999</v>
      </c>
      <c r="AE110" t="s">
        <v>2619</v>
      </c>
    </row>
    <row r="111" spans="1:31">
      <c r="A111" t="s">
        <v>4083</v>
      </c>
      <c r="B111" t="s">
        <v>5765</v>
      </c>
      <c r="C111" t="s">
        <v>5766</v>
      </c>
      <c r="D111" t="s">
        <v>3966</v>
      </c>
      <c r="E111">
        <v>6.0168400000000002</v>
      </c>
      <c r="F111">
        <v>6.18675</v>
      </c>
      <c r="G111">
        <v>6.3609650000000002</v>
      </c>
      <c r="H111">
        <v>6.538856</v>
      </c>
      <c r="I111">
        <v>6.7152520000000004</v>
      </c>
      <c r="J111">
        <v>6.8914239999999998</v>
      </c>
      <c r="K111">
        <v>7.0699209999999999</v>
      </c>
      <c r="L111">
        <v>7.2493299999999996</v>
      </c>
      <c r="M111">
        <v>7.4291340000000003</v>
      </c>
      <c r="N111">
        <v>7.6099009999999998</v>
      </c>
      <c r="O111">
        <v>7.789174</v>
      </c>
      <c r="P111">
        <v>7.9691559999999999</v>
      </c>
      <c r="Q111">
        <v>8.1504740000000009</v>
      </c>
      <c r="R111">
        <v>8.3276439999999994</v>
      </c>
      <c r="S111">
        <v>8.5045450000000002</v>
      </c>
      <c r="T111">
        <v>8.6814079999999993</v>
      </c>
      <c r="U111">
        <v>8.8595790000000001</v>
      </c>
      <c r="V111">
        <v>9.0389820000000007</v>
      </c>
      <c r="W111">
        <v>9.2196510000000007</v>
      </c>
      <c r="X111">
        <v>9.4012209999999996</v>
      </c>
      <c r="Y111">
        <v>9.5833910000000007</v>
      </c>
      <c r="Z111">
        <v>9.7660859999999996</v>
      </c>
      <c r="AA111">
        <v>9.9493270000000003</v>
      </c>
      <c r="AB111">
        <v>10.1332</v>
      </c>
      <c r="AC111">
        <v>10.317741</v>
      </c>
      <c r="AD111">
        <v>10.503016000000001</v>
      </c>
      <c r="AE111" t="s">
        <v>3823</v>
      </c>
    </row>
    <row r="112" spans="1:31">
      <c r="A112" t="s">
        <v>3932</v>
      </c>
      <c r="B112" t="s">
        <v>5767</v>
      </c>
      <c r="C112" t="s">
        <v>5768</v>
      </c>
      <c r="D112" t="s">
        <v>3966</v>
      </c>
      <c r="E112">
        <v>118.269302</v>
      </c>
      <c r="F112">
        <v>124.674477</v>
      </c>
      <c r="G112">
        <v>130.920029</v>
      </c>
      <c r="H112">
        <v>137.08445699999999</v>
      </c>
      <c r="I112">
        <v>143.26277200000001</v>
      </c>
      <c r="J112">
        <v>149.53698700000001</v>
      </c>
      <c r="K112">
        <v>155.633118</v>
      </c>
      <c r="L112">
        <v>161.52098100000001</v>
      </c>
      <c r="M112">
        <v>167.26478599999999</v>
      </c>
      <c r="N112">
        <v>172.81474299999999</v>
      </c>
      <c r="O112">
        <v>178.15687600000001</v>
      </c>
      <c r="P112">
        <v>183.51745600000001</v>
      </c>
      <c r="Q112">
        <v>188.56248500000001</v>
      </c>
      <c r="R112">
        <v>193.48852500000001</v>
      </c>
      <c r="S112">
        <v>198.20236199999999</v>
      </c>
      <c r="T112">
        <v>202.93879699999999</v>
      </c>
      <c r="U112">
        <v>207.77690100000001</v>
      </c>
      <c r="V112">
        <v>212.46725499999999</v>
      </c>
      <c r="W112">
        <v>216.83812</v>
      </c>
      <c r="X112">
        <v>220.65922499999999</v>
      </c>
      <c r="Y112">
        <v>223.73472599999999</v>
      </c>
      <c r="Z112">
        <v>226.27563499999999</v>
      </c>
      <c r="AA112">
        <v>228.519531</v>
      </c>
      <c r="AB112">
        <v>230.751541</v>
      </c>
      <c r="AC112">
        <v>233.22546399999999</v>
      </c>
      <c r="AD112">
        <v>235.830353</v>
      </c>
      <c r="AE112" t="s">
        <v>5653</v>
      </c>
    </row>
    <row r="113" spans="1:31">
      <c r="A113" t="s">
        <v>4077</v>
      </c>
      <c r="B113" t="s">
        <v>5769</v>
      </c>
      <c r="C113" t="s">
        <v>5770</v>
      </c>
      <c r="D113" t="s">
        <v>3966</v>
      </c>
      <c r="E113">
        <v>23.411591000000001</v>
      </c>
      <c r="F113">
        <v>24.417916999999999</v>
      </c>
      <c r="G113">
        <v>25.395171999999999</v>
      </c>
      <c r="H113">
        <v>26.355919</v>
      </c>
      <c r="I113">
        <v>27.314820999999998</v>
      </c>
      <c r="J113">
        <v>28.284123999999998</v>
      </c>
      <c r="K113">
        <v>29.222660000000001</v>
      </c>
      <c r="L113">
        <v>30.125996000000001</v>
      </c>
      <c r="M113">
        <v>31.003620000000002</v>
      </c>
      <c r="N113">
        <v>31.848188</v>
      </c>
      <c r="O113">
        <v>32.658011999999999</v>
      </c>
      <c r="P113">
        <v>33.466965000000002</v>
      </c>
      <c r="Q113">
        <v>34.225304000000001</v>
      </c>
      <c r="R113">
        <v>34.962333999999998</v>
      </c>
      <c r="S113">
        <v>35.664558</v>
      </c>
      <c r="T113">
        <v>36.366695</v>
      </c>
      <c r="U113">
        <v>37.080429000000002</v>
      </c>
      <c r="V113">
        <v>37.769278999999997</v>
      </c>
      <c r="W113">
        <v>38.408423999999997</v>
      </c>
      <c r="X113">
        <v>38.963557999999999</v>
      </c>
      <c r="Y113">
        <v>39.40625</v>
      </c>
      <c r="Z113">
        <v>39.768107999999998</v>
      </c>
      <c r="AA113">
        <v>40.083309</v>
      </c>
      <c r="AB113">
        <v>40.393191999999999</v>
      </c>
      <c r="AC113">
        <v>40.734909000000002</v>
      </c>
      <c r="AD113">
        <v>41.092162999999999</v>
      </c>
      <c r="AE113" t="s">
        <v>3823</v>
      </c>
    </row>
    <row r="114" spans="1:31">
      <c r="A114" t="s">
        <v>4080</v>
      </c>
      <c r="B114" t="s">
        <v>5771</v>
      </c>
      <c r="C114" t="s">
        <v>5772</v>
      </c>
      <c r="D114" t="s">
        <v>3966</v>
      </c>
      <c r="E114">
        <v>93.274506000000002</v>
      </c>
      <c r="F114">
        <v>98.618347</v>
      </c>
      <c r="G114">
        <v>103.833473</v>
      </c>
      <c r="H114">
        <v>108.985123</v>
      </c>
      <c r="I114">
        <v>114.15286999999999</v>
      </c>
      <c r="J114">
        <v>119.405838</v>
      </c>
      <c r="K114">
        <v>124.513351</v>
      </c>
      <c r="L114">
        <v>129.44986</v>
      </c>
      <c r="M114">
        <v>134.26960800000001</v>
      </c>
      <c r="N114">
        <v>138.93057300000001</v>
      </c>
      <c r="O114">
        <v>143.420456</v>
      </c>
      <c r="P114">
        <v>147.929947</v>
      </c>
      <c r="Q114">
        <v>152.17733799999999</v>
      </c>
      <c r="R114">
        <v>156.32839999999999</v>
      </c>
      <c r="S114">
        <v>160.30401599999999</v>
      </c>
      <c r="T114">
        <v>164.302582</v>
      </c>
      <c r="U114">
        <v>168.39086900000001</v>
      </c>
      <c r="V114">
        <v>172.35771199999999</v>
      </c>
      <c r="W114">
        <v>176.05749499999999</v>
      </c>
      <c r="X114">
        <v>179.295975</v>
      </c>
      <c r="Y114">
        <v>181.90711999999999</v>
      </c>
      <c r="Z114">
        <v>184.068771</v>
      </c>
      <c r="AA114">
        <v>185.98254399999999</v>
      </c>
      <c r="AB114">
        <v>187.890289</v>
      </c>
      <c r="AC114">
        <v>190.00676000000001</v>
      </c>
      <c r="AD114">
        <v>192.238159</v>
      </c>
      <c r="AE114" t="s">
        <v>5688</v>
      </c>
    </row>
    <row r="115" spans="1:31">
      <c r="A115" t="s">
        <v>4083</v>
      </c>
      <c r="B115" t="s">
        <v>5773</v>
      </c>
      <c r="C115" t="s">
        <v>5774</v>
      </c>
      <c r="D115" t="s">
        <v>3966</v>
      </c>
      <c r="E115">
        <v>1.583207</v>
      </c>
      <c r="F115">
        <v>1.6382140000000001</v>
      </c>
      <c r="G115">
        <v>1.691381</v>
      </c>
      <c r="H115">
        <v>1.743409</v>
      </c>
      <c r="I115">
        <v>1.7950839999999999</v>
      </c>
      <c r="J115">
        <v>1.8470329999999999</v>
      </c>
      <c r="K115">
        <v>1.8971260000000001</v>
      </c>
      <c r="L115">
        <v>1.945139</v>
      </c>
      <c r="M115">
        <v>1.9915529999999999</v>
      </c>
      <c r="N115">
        <v>2.0359959999999999</v>
      </c>
      <c r="O115">
        <v>2.0784099999999999</v>
      </c>
      <c r="P115">
        <v>2.1205379999999998</v>
      </c>
      <c r="Q115">
        <v>2.1598350000000002</v>
      </c>
      <c r="R115">
        <v>2.1978019999999998</v>
      </c>
      <c r="S115">
        <v>2.2337760000000002</v>
      </c>
      <c r="T115">
        <v>2.2695159999999999</v>
      </c>
      <c r="U115">
        <v>2.3056139999999998</v>
      </c>
      <c r="V115">
        <v>2.3402479999999999</v>
      </c>
      <c r="W115">
        <v>2.3721950000000001</v>
      </c>
      <c r="X115">
        <v>2.399699</v>
      </c>
      <c r="Y115">
        <v>2.4213520000000002</v>
      </c>
      <c r="Z115">
        <v>2.4387840000000001</v>
      </c>
      <c r="AA115">
        <v>2.4536669999999998</v>
      </c>
      <c r="AB115">
        <v>2.4680430000000002</v>
      </c>
      <c r="AC115">
        <v>2.483771</v>
      </c>
      <c r="AD115">
        <v>2.5000309999999999</v>
      </c>
      <c r="AE115" t="s">
        <v>2613</v>
      </c>
    </row>
    <row r="116" spans="1:31">
      <c r="A116" t="s">
        <v>3935</v>
      </c>
      <c r="B116" t="s">
        <v>5775</v>
      </c>
      <c r="C116" t="s">
        <v>5776</v>
      </c>
      <c r="D116" t="s">
        <v>3966</v>
      </c>
      <c r="E116">
        <v>161.57475299999999</v>
      </c>
      <c r="F116">
        <v>181.70813000000001</v>
      </c>
      <c r="G116">
        <v>193.723221</v>
      </c>
      <c r="H116">
        <v>201.39308199999999</v>
      </c>
      <c r="I116">
        <v>204.35287500000001</v>
      </c>
      <c r="J116">
        <v>207.35012800000001</v>
      </c>
      <c r="K116">
        <v>210.382721</v>
      </c>
      <c r="L116">
        <v>213.506561</v>
      </c>
      <c r="M116">
        <v>216.74534600000001</v>
      </c>
      <c r="N116">
        <v>220.10450700000001</v>
      </c>
      <c r="O116">
        <v>223.557007</v>
      </c>
      <c r="P116">
        <v>227.00103799999999</v>
      </c>
      <c r="Q116">
        <v>230.420151</v>
      </c>
      <c r="R116">
        <v>233.84684799999999</v>
      </c>
      <c r="S116">
        <v>237.29299900000001</v>
      </c>
      <c r="T116">
        <v>240.787125</v>
      </c>
      <c r="U116">
        <v>244.55680799999999</v>
      </c>
      <c r="V116">
        <v>248.524338</v>
      </c>
      <c r="W116">
        <v>252.56860399999999</v>
      </c>
      <c r="X116">
        <v>256.67440800000003</v>
      </c>
      <c r="Y116">
        <v>260.83218399999998</v>
      </c>
      <c r="Z116">
        <v>265.09463499999998</v>
      </c>
      <c r="AA116">
        <v>269.47885100000002</v>
      </c>
      <c r="AB116">
        <v>273.84585600000003</v>
      </c>
      <c r="AC116">
        <v>278.19958500000001</v>
      </c>
      <c r="AD116">
        <v>282.59268200000002</v>
      </c>
      <c r="AE116" t="s">
        <v>3823</v>
      </c>
    </row>
    <row r="117" spans="1:31">
      <c r="A117" t="s">
        <v>4077</v>
      </c>
      <c r="B117" t="s">
        <v>5777</v>
      </c>
      <c r="C117" t="s">
        <v>5778</v>
      </c>
      <c r="D117" t="s">
        <v>3966</v>
      </c>
      <c r="E117">
        <v>117.987534</v>
      </c>
      <c r="F117">
        <v>129.52288799999999</v>
      </c>
      <c r="G117">
        <v>136.38978599999999</v>
      </c>
      <c r="H117">
        <v>140.984283</v>
      </c>
      <c r="I117">
        <v>142.959869</v>
      </c>
      <c r="J117">
        <v>144.96014400000001</v>
      </c>
      <c r="K117">
        <v>146.98387099999999</v>
      </c>
      <c r="L117">
        <v>149.07118199999999</v>
      </c>
      <c r="M117">
        <v>151.23812899999999</v>
      </c>
      <c r="N117">
        <v>153.488846</v>
      </c>
      <c r="O117">
        <v>155.80313100000001</v>
      </c>
      <c r="P117">
        <v>158.10571300000001</v>
      </c>
      <c r="Q117">
        <v>160.38452100000001</v>
      </c>
      <c r="R117">
        <v>162.662857</v>
      </c>
      <c r="S117">
        <v>164.949341</v>
      </c>
      <c r="T117">
        <v>167.26385500000001</v>
      </c>
      <c r="U117">
        <v>169.773529</v>
      </c>
      <c r="V117">
        <v>172.421188</v>
      </c>
      <c r="W117">
        <v>175.118088</v>
      </c>
      <c r="X117">
        <v>177.853027</v>
      </c>
      <c r="Y117">
        <v>180.618256</v>
      </c>
      <c r="Z117">
        <v>183.45259100000001</v>
      </c>
      <c r="AA117">
        <v>186.369888</v>
      </c>
      <c r="AB117">
        <v>189.26944</v>
      </c>
      <c r="AC117">
        <v>192.153717</v>
      </c>
      <c r="AD117">
        <v>195.06158400000001</v>
      </c>
      <c r="AE117" t="s">
        <v>1948</v>
      </c>
    </row>
    <row r="118" spans="1:31">
      <c r="A118" t="s">
        <v>4080</v>
      </c>
      <c r="B118" t="s">
        <v>5779</v>
      </c>
      <c r="C118" t="s">
        <v>5780</v>
      </c>
      <c r="D118" t="s">
        <v>3966</v>
      </c>
      <c r="E118">
        <v>33.605080000000001</v>
      </c>
      <c r="F118">
        <v>41.705432999999999</v>
      </c>
      <c r="G118">
        <v>46.560657999999997</v>
      </c>
      <c r="H118">
        <v>49.399281000000002</v>
      </c>
      <c r="I118">
        <v>50.244391999999998</v>
      </c>
      <c r="J118">
        <v>51.100605000000002</v>
      </c>
      <c r="K118">
        <v>51.967072000000002</v>
      </c>
      <c r="L118">
        <v>52.856273999999999</v>
      </c>
      <c r="M118">
        <v>53.774718999999997</v>
      </c>
      <c r="N118">
        <v>54.723278000000001</v>
      </c>
      <c r="O118">
        <v>55.696933999999999</v>
      </c>
      <c r="P118">
        <v>56.675632</v>
      </c>
      <c r="Q118">
        <v>57.656089999999999</v>
      </c>
      <c r="R118">
        <v>58.645504000000003</v>
      </c>
      <c r="S118">
        <v>59.646445999999997</v>
      </c>
      <c r="T118">
        <v>60.666046000000001</v>
      </c>
      <c r="U118">
        <v>61.750442999999997</v>
      </c>
      <c r="V118">
        <v>62.884014000000001</v>
      </c>
      <c r="W118">
        <v>64.041938999999999</v>
      </c>
      <c r="X118">
        <v>65.221153000000001</v>
      </c>
      <c r="Y118">
        <v>66.420692000000003</v>
      </c>
      <c r="Z118">
        <v>67.651047000000005</v>
      </c>
      <c r="AA118">
        <v>68.914032000000006</v>
      </c>
      <c r="AB118">
        <v>70.179893000000007</v>
      </c>
      <c r="AC118">
        <v>71.449875000000006</v>
      </c>
      <c r="AD118">
        <v>72.734427999999994</v>
      </c>
      <c r="AE118" t="s">
        <v>2691</v>
      </c>
    </row>
    <row r="119" spans="1:31">
      <c r="A119" t="s">
        <v>4083</v>
      </c>
      <c r="B119" t="s">
        <v>5781</v>
      </c>
      <c r="C119" t="s">
        <v>5782</v>
      </c>
      <c r="D119" t="s">
        <v>3966</v>
      </c>
      <c r="E119">
        <v>9.982132</v>
      </c>
      <c r="F119">
        <v>10.479811</v>
      </c>
      <c r="G119">
        <v>10.772781999999999</v>
      </c>
      <c r="H119">
        <v>11.009517000000001</v>
      </c>
      <c r="I119">
        <v>11.148605999999999</v>
      </c>
      <c r="J119">
        <v>11.289377</v>
      </c>
      <c r="K119">
        <v>11.431779000000001</v>
      </c>
      <c r="L119">
        <v>11.579103</v>
      </c>
      <c r="M119">
        <v>11.732507999999999</v>
      </c>
      <c r="N119">
        <v>11.892381</v>
      </c>
      <c r="O119">
        <v>12.056938000000001</v>
      </c>
      <c r="P119">
        <v>12.219676</v>
      </c>
      <c r="Q119">
        <v>12.37955</v>
      </c>
      <c r="R119">
        <v>12.538484</v>
      </c>
      <c r="S119">
        <v>12.697193</v>
      </c>
      <c r="T119">
        <v>12.857211</v>
      </c>
      <c r="U119">
        <v>13.032829</v>
      </c>
      <c r="V119">
        <v>13.219137</v>
      </c>
      <c r="W119">
        <v>13.408585</v>
      </c>
      <c r="X119">
        <v>13.600213</v>
      </c>
      <c r="Y119">
        <v>13.793241999999999</v>
      </c>
      <c r="Z119">
        <v>13.991013000000001</v>
      </c>
      <c r="AA119">
        <v>14.194908</v>
      </c>
      <c r="AB119">
        <v>14.396512</v>
      </c>
      <c r="AC119">
        <v>14.595986999999999</v>
      </c>
      <c r="AD119">
        <v>14.796673999999999</v>
      </c>
      <c r="AE119" t="s">
        <v>3530</v>
      </c>
    </row>
    <row r="120" spans="1:31">
      <c r="A120" t="s">
        <v>4376</v>
      </c>
      <c r="B120" t="s">
        <v>5783</v>
      </c>
      <c r="C120" t="s">
        <v>5784</v>
      </c>
      <c r="D120" t="s">
        <v>3966</v>
      </c>
      <c r="E120">
        <v>65.509933000000004</v>
      </c>
      <c r="F120">
        <v>68.677513000000005</v>
      </c>
      <c r="G120">
        <v>71.140915000000007</v>
      </c>
      <c r="H120">
        <v>74.722579999999994</v>
      </c>
      <c r="I120">
        <v>77.332970000000003</v>
      </c>
      <c r="J120">
        <v>79.924942000000001</v>
      </c>
      <c r="K120">
        <v>82.506439</v>
      </c>
      <c r="L120">
        <v>85.129028000000005</v>
      </c>
      <c r="M120">
        <v>87.810248999999999</v>
      </c>
      <c r="N120">
        <v>90.553070000000005</v>
      </c>
      <c r="O120">
        <v>93.384726999999998</v>
      </c>
      <c r="P120">
        <v>96.317749000000006</v>
      </c>
      <c r="Q120">
        <v>99.335669999999993</v>
      </c>
      <c r="R120">
        <v>102.42898599999999</v>
      </c>
      <c r="S120">
        <v>105.600998</v>
      </c>
      <c r="T120">
        <v>108.836128</v>
      </c>
      <c r="U120">
        <v>112.135109</v>
      </c>
      <c r="V120">
        <v>115.525436</v>
      </c>
      <c r="W120">
        <v>119.010109</v>
      </c>
      <c r="X120">
        <v>122.58757799999999</v>
      </c>
      <c r="Y120">
        <v>126.25926200000001</v>
      </c>
      <c r="Z120">
        <v>130.003128</v>
      </c>
      <c r="AA120">
        <v>133.83007799999999</v>
      </c>
      <c r="AB120">
        <v>137.740341</v>
      </c>
      <c r="AC120">
        <v>141.742569</v>
      </c>
      <c r="AD120">
        <v>145.84314000000001</v>
      </c>
      <c r="AE120" t="s">
        <v>2719</v>
      </c>
    </row>
    <row r="121" spans="1:31">
      <c r="A121" t="s">
        <v>4077</v>
      </c>
      <c r="B121" t="s">
        <v>5785</v>
      </c>
      <c r="C121" t="s">
        <v>5786</v>
      </c>
      <c r="D121" t="s">
        <v>3966</v>
      </c>
      <c r="E121">
        <v>50.047905</v>
      </c>
      <c r="F121">
        <v>52.466721</v>
      </c>
      <c r="G121">
        <v>54.348492</v>
      </c>
      <c r="H121">
        <v>57.082709999999999</v>
      </c>
      <c r="I121">
        <v>59.076931000000002</v>
      </c>
      <c r="J121">
        <v>61.057017999999999</v>
      </c>
      <c r="K121">
        <v>63.029057000000002</v>
      </c>
      <c r="L121">
        <v>65.032471000000001</v>
      </c>
      <c r="M121">
        <v>67.080658</v>
      </c>
      <c r="N121">
        <v>69.175895999999995</v>
      </c>
      <c r="O121">
        <v>71.339011999999997</v>
      </c>
      <c r="P121">
        <v>73.579566999999997</v>
      </c>
      <c r="Q121">
        <v>75.884979000000001</v>
      </c>
      <c r="R121">
        <v>78.247962999999999</v>
      </c>
      <c r="S121">
        <v>80.671051000000006</v>
      </c>
      <c r="T121">
        <v>83.142334000000005</v>
      </c>
      <c r="U121">
        <v>85.662375999999995</v>
      </c>
      <c r="V121">
        <v>88.252173999999997</v>
      </c>
      <c r="W121">
        <v>90.914023999999998</v>
      </c>
      <c r="X121">
        <v>93.646766999999997</v>
      </c>
      <c r="Y121">
        <v>96.451469000000003</v>
      </c>
      <c r="Z121">
        <v>99.311301999999998</v>
      </c>
      <c r="AA121">
        <v>102.234596</v>
      </c>
      <c r="AB121">
        <v>105.221535</v>
      </c>
      <c r="AC121">
        <v>108.278679</v>
      </c>
      <c r="AD121">
        <v>111.410957</v>
      </c>
      <c r="AE121" t="s">
        <v>2719</v>
      </c>
    </row>
    <row r="122" spans="1:31">
      <c r="A122" t="s">
        <v>4080</v>
      </c>
      <c r="B122" t="s">
        <v>5787</v>
      </c>
      <c r="C122" t="s">
        <v>5788</v>
      </c>
      <c r="D122" t="s">
        <v>3966</v>
      </c>
      <c r="E122">
        <v>10.346156000000001</v>
      </c>
      <c r="F122">
        <v>10.865069999999999</v>
      </c>
      <c r="G122">
        <v>11.25741</v>
      </c>
      <c r="H122">
        <v>11.857099</v>
      </c>
      <c r="I122">
        <v>12.270179000000001</v>
      </c>
      <c r="J122">
        <v>12.681398</v>
      </c>
      <c r="K122">
        <v>13.091692</v>
      </c>
      <c r="L122">
        <v>13.508883000000001</v>
      </c>
      <c r="M122">
        <v>13.935513</v>
      </c>
      <c r="N122">
        <v>14.371999000000001</v>
      </c>
      <c r="O122">
        <v>14.822459</v>
      </c>
      <c r="P122">
        <v>15.288921999999999</v>
      </c>
      <c r="Q122">
        <v>15.76901</v>
      </c>
      <c r="R122">
        <v>16.261216999999998</v>
      </c>
      <c r="S122">
        <v>16.766123</v>
      </c>
      <c r="T122">
        <v>17.281552999999999</v>
      </c>
      <c r="U122">
        <v>17.807554</v>
      </c>
      <c r="V122">
        <v>18.348305</v>
      </c>
      <c r="W122">
        <v>18.904219000000001</v>
      </c>
      <c r="X122">
        <v>19.475031000000001</v>
      </c>
      <c r="Y122">
        <v>20.060934</v>
      </c>
      <c r="Z122">
        <v>20.658508000000001</v>
      </c>
      <c r="AA122">
        <v>21.269428000000001</v>
      </c>
      <c r="AB122">
        <v>21.89377</v>
      </c>
      <c r="AC122">
        <v>22.532948999999999</v>
      </c>
      <c r="AD122">
        <v>23.188065999999999</v>
      </c>
      <c r="AE122" t="s">
        <v>2719</v>
      </c>
    </row>
    <row r="123" spans="1:31">
      <c r="A123" t="s">
        <v>4083</v>
      </c>
      <c r="B123" t="s">
        <v>5789</v>
      </c>
      <c r="C123" t="s">
        <v>5790</v>
      </c>
      <c r="D123" t="s">
        <v>3966</v>
      </c>
      <c r="E123">
        <v>5.115869</v>
      </c>
      <c r="F123">
        <v>5.3457249999999998</v>
      </c>
      <c r="G123">
        <v>5.5350109999999999</v>
      </c>
      <c r="H123">
        <v>5.7827679999999999</v>
      </c>
      <c r="I123">
        <v>5.9858570000000002</v>
      </c>
      <c r="J123">
        <v>6.1865240000000004</v>
      </c>
      <c r="K123">
        <v>6.3856859999999998</v>
      </c>
      <c r="L123">
        <v>6.5876789999999996</v>
      </c>
      <c r="M123">
        <v>6.794079</v>
      </c>
      <c r="N123">
        <v>7.0051709999999998</v>
      </c>
      <c r="O123">
        <v>7.2232529999999997</v>
      </c>
      <c r="P123">
        <v>7.4492560000000001</v>
      </c>
      <c r="Q123">
        <v>7.6816890000000004</v>
      </c>
      <c r="R123">
        <v>7.9198069999999996</v>
      </c>
      <c r="S123">
        <v>8.1638169999999999</v>
      </c>
      <c r="T123">
        <v>8.412236</v>
      </c>
      <c r="U123">
        <v>8.665184</v>
      </c>
      <c r="V123">
        <v>8.9249620000000007</v>
      </c>
      <c r="W123">
        <v>9.1918609999999994</v>
      </c>
      <c r="X123">
        <v>9.4657789999999995</v>
      </c>
      <c r="Y123">
        <v>9.7468570000000003</v>
      </c>
      <c r="Z123">
        <v>10.033315999999999</v>
      </c>
      <c r="AA123">
        <v>10.326048999999999</v>
      </c>
      <c r="AB123">
        <v>10.625047</v>
      </c>
      <c r="AC123">
        <v>10.930925</v>
      </c>
      <c r="AD123">
        <v>11.244109</v>
      </c>
      <c r="AE123" t="s">
        <v>2688</v>
      </c>
    </row>
    <row r="124" spans="1:31">
      <c r="A124" t="s">
        <v>3941</v>
      </c>
      <c r="B124" t="s">
        <v>5791</v>
      </c>
      <c r="C124" t="s">
        <v>5792</v>
      </c>
      <c r="D124" t="s">
        <v>3966</v>
      </c>
      <c r="E124">
        <v>936.21020499999997</v>
      </c>
      <c r="F124">
        <v>987.149902</v>
      </c>
      <c r="G124">
        <v>1038.0001219999999</v>
      </c>
      <c r="H124">
        <v>1090.720581</v>
      </c>
      <c r="I124">
        <v>1145.8204350000001</v>
      </c>
      <c r="J124">
        <v>1203.1046140000001</v>
      </c>
      <c r="K124">
        <v>1262.240967</v>
      </c>
      <c r="L124">
        <v>1323.3995359999999</v>
      </c>
      <c r="M124">
        <v>1386.1922609999999</v>
      </c>
      <c r="N124">
        <v>1450.5645750000001</v>
      </c>
      <c r="O124">
        <v>1516.445068</v>
      </c>
      <c r="P124">
        <v>1583.291504</v>
      </c>
      <c r="Q124">
        <v>1651.4217530000001</v>
      </c>
      <c r="R124">
        <v>1721.0950929999999</v>
      </c>
      <c r="S124">
        <v>1792.266357</v>
      </c>
      <c r="T124">
        <v>1864.8164059999999</v>
      </c>
      <c r="U124">
        <v>1938.716797</v>
      </c>
      <c r="V124">
        <v>2013.8991699999999</v>
      </c>
      <c r="W124">
        <v>2090.2871089999999</v>
      </c>
      <c r="X124">
        <v>2167.8032229999999</v>
      </c>
      <c r="Y124">
        <v>2246.389893</v>
      </c>
      <c r="Z124">
        <v>2325.9807129999999</v>
      </c>
      <c r="AA124">
        <v>2406.4941410000001</v>
      </c>
      <c r="AB124">
        <v>2487.8408199999999</v>
      </c>
      <c r="AC124">
        <v>2569.9494629999999</v>
      </c>
      <c r="AD124">
        <v>2652.719971</v>
      </c>
      <c r="AE124" t="s">
        <v>5625</v>
      </c>
    </row>
    <row r="125" spans="1:31">
      <c r="A125" t="s">
        <v>4077</v>
      </c>
      <c r="B125" t="s">
        <v>5793</v>
      </c>
      <c r="C125" t="s">
        <v>5794</v>
      </c>
      <c r="D125" t="s">
        <v>3966</v>
      </c>
      <c r="E125">
        <v>621.688354</v>
      </c>
      <c r="F125">
        <v>656.07244900000001</v>
      </c>
      <c r="G125">
        <v>690.25488299999995</v>
      </c>
      <c r="H125">
        <v>725.69146699999999</v>
      </c>
      <c r="I125">
        <v>762.75372300000004</v>
      </c>
      <c r="J125">
        <v>801.29119900000001</v>
      </c>
      <c r="K125">
        <v>841.05304000000001</v>
      </c>
      <c r="L125">
        <v>882.160034</v>
      </c>
      <c r="M125">
        <v>924.31909199999996</v>
      </c>
      <c r="N125">
        <v>967.48284899999999</v>
      </c>
      <c r="O125">
        <v>1011.590515</v>
      </c>
      <c r="P125">
        <v>1056.2349850000001</v>
      </c>
      <c r="Q125">
        <v>1101.645264</v>
      </c>
      <c r="R125">
        <v>1148.0040280000001</v>
      </c>
      <c r="S125">
        <v>1195.2742920000001</v>
      </c>
      <c r="T125">
        <v>1243.3572999999999</v>
      </c>
      <c r="U125">
        <v>1292.2298579999999</v>
      </c>
      <c r="V125">
        <v>1341.8366699999999</v>
      </c>
      <c r="W125">
        <v>1392.1141359999999</v>
      </c>
      <c r="X125">
        <v>1443.0020750000001</v>
      </c>
      <c r="Y125">
        <v>1494.462158</v>
      </c>
      <c r="Z125">
        <v>1546.4506839999999</v>
      </c>
      <c r="AA125">
        <v>1598.9068600000001</v>
      </c>
      <c r="AB125">
        <v>1651.7669679999999</v>
      </c>
      <c r="AC125">
        <v>1704.987427</v>
      </c>
      <c r="AD125">
        <v>1758.494385</v>
      </c>
      <c r="AE125" t="s">
        <v>3521</v>
      </c>
    </row>
    <row r="126" spans="1:31">
      <c r="A126" t="s">
        <v>4080</v>
      </c>
      <c r="B126" t="s">
        <v>5795</v>
      </c>
      <c r="C126" t="s">
        <v>5796</v>
      </c>
      <c r="D126" t="s">
        <v>3966</v>
      </c>
      <c r="E126">
        <v>250.68653900000001</v>
      </c>
      <c r="F126">
        <v>263.703461</v>
      </c>
      <c r="G126">
        <v>276.855255</v>
      </c>
      <c r="H126">
        <v>290.49447600000002</v>
      </c>
      <c r="I126">
        <v>304.71929899999998</v>
      </c>
      <c r="J126">
        <v>319.50177000000002</v>
      </c>
      <c r="K126">
        <v>334.78637700000002</v>
      </c>
      <c r="L126">
        <v>350.609802</v>
      </c>
      <c r="M126">
        <v>366.90774499999998</v>
      </c>
      <c r="N126">
        <v>383.67816199999999</v>
      </c>
      <c r="O126">
        <v>400.91674799999998</v>
      </c>
      <c r="P126">
        <v>418.53076199999998</v>
      </c>
      <c r="Q126">
        <v>436.58557100000002</v>
      </c>
      <c r="R126">
        <v>455.13864100000001</v>
      </c>
      <c r="S126">
        <v>474.18588299999999</v>
      </c>
      <c r="T126">
        <v>493.71713299999999</v>
      </c>
      <c r="U126">
        <v>513.72949200000005</v>
      </c>
      <c r="V126">
        <v>534.216003</v>
      </c>
      <c r="W126">
        <v>555.17040999999995</v>
      </c>
      <c r="X126">
        <v>576.58215299999995</v>
      </c>
      <c r="Y126">
        <v>598.43542500000001</v>
      </c>
      <c r="Z126">
        <v>620.71215800000004</v>
      </c>
      <c r="AA126">
        <v>643.39813200000003</v>
      </c>
      <c r="AB126">
        <v>666.47363299999995</v>
      </c>
      <c r="AC126">
        <v>689.91625999999997</v>
      </c>
      <c r="AD126">
        <v>713.70678699999996</v>
      </c>
      <c r="AE126" t="s">
        <v>5625</v>
      </c>
    </row>
    <row r="127" spans="1:31">
      <c r="A127" t="s">
        <v>4083</v>
      </c>
      <c r="B127" t="s">
        <v>5797</v>
      </c>
      <c r="C127" t="s">
        <v>5798</v>
      </c>
      <c r="D127" t="s">
        <v>3966</v>
      </c>
      <c r="E127">
        <v>63.835247000000003</v>
      </c>
      <c r="F127">
        <v>67.373985000000005</v>
      </c>
      <c r="G127">
        <v>70.889931000000004</v>
      </c>
      <c r="H127">
        <v>74.534820999999994</v>
      </c>
      <c r="I127">
        <v>78.347335999999999</v>
      </c>
      <c r="J127">
        <v>82.311653000000007</v>
      </c>
      <c r="K127">
        <v>86.401627000000005</v>
      </c>
      <c r="L127">
        <v>90.629761000000002</v>
      </c>
      <c r="M127">
        <v>94.965423999999999</v>
      </c>
      <c r="N127">
        <v>99.403603000000004</v>
      </c>
      <c r="O127">
        <v>103.93787399999999</v>
      </c>
      <c r="P127">
        <v>108.52572600000001</v>
      </c>
      <c r="Q127">
        <v>113.190933</v>
      </c>
      <c r="R127">
        <v>117.952415</v>
      </c>
      <c r="S127">
        <v>122.80629</v>
      </c>
      <c r="T127">
        <v>127.742088</v>
      </c>
      <c r="U127">
        <v>132.75740099999999</v>
      </c>
      <c r="V127">
        <v>137.84641999999999</v>
      </c>
      <c r="W127">
        <v>143.002396</v>
      </c>
      <c r="X127">
        <v>148.21902499999999</v>
      </c>
      <c r="Y127">
        <v>153.49231</v>
      </c>
      <c r="Z127">
        <v>158.81788599999999</v>
      </c>
      <c r="AA127">
        <v>164.18933100000001</v>
      </c>
      <c r="AB127">
        <v>169.60011299999999</v>
      </c>
      <c r="AC127">
        <v>175.04570000000001</v>
      </c>
      <c r="AD127">
        <v>180.518539</v>
      </c>
      <c r="AE127" t="s">
        <v>3521</v>
      </c>
    </row>
    <row r="128" spans="1:31">
      <c r="A128" t="s">
        <v>3944</v>
      </c>
      <c r="B128" t="s">
        <v>5799</v>
      </c>
      <c r="C128" t="s">
        <v>5800</v>
      </c>
      <c r="D128" t="s">
        <v>3966</v>
      </c>
      <c r="E128">
        <v>230.973907</v>
      </c>
      <c r="F128">
        <v>249.562454</v>
      </c>
      <c r="G128">
        <v>269.73525999999998</v>
      </c>
      <c r="H128">
        <v>290.86743200000001</v>
      </c>
      <c r="I128">
        <v>313.08288599999997</v>
      </c>
      <c r="J128">
        <v>336.31631499999997</v>
      </c>
      <c r="K128">
        <v>360.40683000000001</v>
      </c>
      <c r="L128">
        <v>385.19262700000002</v>
      </c>
      <c r="M128">
        <v>410.50689699999998</v>
      </c>
      <c r="N128">
        <v>436.27273600000001</v>
      </c>
      <c r="O128">
        <v>462.39141799999999</v>
      </c>
      <c r="P128">
        <v>488.70770299999998</v>
      </c>
      <c r="Q128">
        <v>515.410706</v>
      </c>
      <c r="R128">
        <v>542.33282499999996</v>
      </c>
      <c r="S128">
        <v>569.54925500000002</v>
      </c>
      <c r="T128">
        <v>597.25622599999997</v>
      </c>
      <c r="U128">
        <v>625.40460199999995</v>
      </c>
      <c r="V128">
        <v>653.95147699999995</v>
      </c>
      <c r="W128">
        <v>682.82287599999995</v>
      </c>
      <c r="X128">
        <v>711.96472200000005</v>
      </c>
      <c r="Y128">
        <v>741.37872300000004</v>
      </c>
      <c r="Z128">
        <v>771.09826699999996</v>
      </c>
      <c r="AA128">
        <v>801.06762700000002</v>
      </c>
      <c r="AB128">
        <v>831.23736599999995</v>
      </c>
      <c r="AC128">
        <v>861.55950900000005</v>
      </c>
      <c r="AD128">
        <v>891.98150599999997</v>
      </c>
      <c r="AE128" t="s">
        <v>5801</v>
      </c>
    </row>
    <row r="129" spans="1:31">
      <c r="A129" t="s">
        <v>4077</v>
      </c>
      <c r="B129" t="s">
        <v>5802</v>
      </c>
      <c r="C129" t="s">
        <v>5803</v>
      </c>
      <c r="D129" t="s">
        <v>3966</v>
      </c>
      <c r="E129">
        <v>147.591522</v>
      </c>
      <c r="F129">
        <v>159.79884300000001</v>
      </c>
      <c r="G129">
        <v>173.07870500000001</v>
      </c>
      <c r="H129">
        <v>187.01431299999999</v>
      </c>
      <c r="I129">
        <v>201.68985000000001</v>
      </c>
      <c r="J129">
        <v>217.06231700000001</v>
      </c>
      <c r="K129">
        <v>233.023911</v>
      </c>
      <c r="L129">
        <v>249.46519499999999</v>
      </c>
      <c r="M129">
        <v>266.27285799999999</v>
      </c>
      <c r="N129">
        <v>283.393799</v>
      </c>
      <c r="O129">
        <v>300.76001000000002</v>
      </c>
      <c r="P129">
        <v>318.26495399999999</v>
      </c>
      <c r="Q129">
        <v>336.036743</v>
      </c>
      <c r="R129">
        <v>353.96051</v>
      </c>
      <c r="S129">
        <v>372.08648699999998</v>
      </c>
      <c r="T129">
        <v>390.54534899999999</v>
      </c>
      <c r="U129">
        <v>409.30426</v>
      </c>
      <c r="V129">
        <v>428.33377100000001</v>
      </c>
      <c r="W129">
        <v>447.58297700000003</v>
      </c>
      <c r="X129">
        <v>467.01400799999999</v>
      </c>
      <c r="Y129">
        <v>486.62734999999998</v>
      </c>
      <c r="Z129">
        <v>506.44555700000001</v>
      </c>
      <c r="AA129">
        <v>526.42999299999997</v>
      </c>
      <c r="AB129">
        <v>546.54638699999998</v>
      </c>
      <c r="AC129">
        <v>566.76086399999997</v>
      </c>
      <c r="AD129">
        <v>587.03656000000001</v>
      </c>
      <c r="AE129" t="s">
        <v>2660</v>
      </c>
    </row>
    <row r="130" spans="1:31">
      <c r="A130" t="s">
        <v>4080</v>
      </c>
      <c r="B130" t="s">
        <v>5804</v>
      </c>
      <c r="C130" t="s">
        <v>5805</v>
      </c>
      <c r="D130" t="s">
        <v>3966</v>
      </c>
      <c r="E130">
        <v>72.903976</v>
      </c>
      <c r="F130">
        <v>78.372237999999996</v>
      </c>
      <c r="G130">
        <v>84.267600999999999</v>
      </c>
      <c r="H130">
        <v>90.414092999999994</v>
      </c>
      <c r="I130">
        <v>96.844634999999997</v>
      </c>
      <c r="J130">
        <v>103.54026</v>
      </c>
      <c r="K130">
        <v>110.45618399999999</v>
      </c>
      <c r="L130">
        <v>117.548637</v>
      </c>
      <c r="M130">
        <v>124.773186</v>
      </c>
      <c r="N130">
        <v>132.110275</v>
      </c>
      <c r="O130">
        <v>139.53469799999999</v>
      </c>
      <c r="P130">
        <v>147.006393</v>
      </c>
      <c r="Q130">
        <v>154.57637</v>
      </c>
      <c r="R130">
        <v>162.200943</v>
      </c>
      <c r="S130">
        <v>169.901184</v>
      </c>
      <c r="T130">
        <v>177.73287999999999</v>
      </c>
      <c r="U130">
        <v>185.682007</v>
      </c>
      <c r="V130">
        <v>193.73756399999999</v>
      </c>
      <c r="W130">
        <v>201.88063</v>
      </c>
      <c r="X130">
        <v>210.09814499999999</v>
      </c>
      <c r="Y130">
        <v>218.391403</v>
      </c>
      <c r="Z130">
        <v>226.76942399999999</v>
      </c>
      <c r="AA130">
        <v>235.21824599999999</v>
      </c>
      <c r="AB130">
        <v>243.72569300000001</v>
      </c>
      <c r="AC130">
        <v>252.28031899999999</v>
      </c>
      <c r="AD130">
        <v>260.86968999999999</v>
      </c>
      <c r="AE130" t="s">
        <v>5806</v>
      </c>
    </row>
    <row r="131" spans="1:31">
      <c r="A131" t="s">
        <v>4083</v>
      </c>
      <c r="B131" t="s">
        <v>5807</v>
      </c>
      <c r="C131" t="s">
        <v>5808</v>
      </c>
      <c r="D131" t="s">
        <v>3966</v>
      </c>
      <c r="E131">
        <v>10.478415</v>
      </c>
      <c r="F131">
        <v>11.391368</v>
      </c>
      <c r="G131">
        <v>12.388927000000001</v>
      </c>
      <c r="H131">
        <v>13.43904</v>
      </c>
      <c r="I131">
        <v>14.548394999999999</v>
      </c>
      <c r="J131">
        <v>15.713751</v>
      </c>
      <c r="K131">
        <v>16.926762</v>
      </c>
      <c r="L131">
        <v>18.178806000000002</v>
      </c>
      <c r="M131">
        <v>19.460888000000001</v>
      </c>
      <c r="N131">
        <v>20.768695999999998</v>
      </c>
      <c r="O131">
        <v>22.096700999999999</v>
      </c>
      <c r="P131">
        <v>23.436304</v>
      </c>
      <c r="Q131">
        <v>24.797616999999999</v>
      </c>
      <c r="R131">
        <v>26.171406000000001</v>
      </c>
      <c r="S131">
        <v>27.561547999999998</v>
      </c>
      <c r="T131">
        <v>28.978034999999998</v>
      </c>
      <c r="U131">
        <v>30.418367</v>
      </c>
      <c r="V131">
        <v>31.880151999999999</v>
      </c>
      <c r="W131">
        <v>33.359264000000003</v>
      </c>
      <c r="X131">
        <v>34.852558000000002</v>
      </c>
      <c r="Y131">
        <v>36.359974000000001</v>
      </c>
      <c r="Z131">
        <v>37.883285999999998</v>
      </c>
      <c r="AA131">
        <v>39.419327000000003</v>
      </c>
      <c r="AB131">
        <v>40.965279000000002</v>
      </c>
      <c r="AC131">
        <v>42.518303000000003</v>
      </c>
      <c r="AD131">
        <v>44.075294</v>
      </c>
      <c r="AE131" t="s">
        <v>5809</v>
      </c>
    </row>
    <row r="132" spans="1:31">
      <c r="A132" t="s">
        <v>4383</v>
      </c>
      <c r="B132" t="s">
        <v>5810</v>
      </c>
      <c r="C132" t="s">
        <v>5811</v>
      </c>
      <c r="D132" t="s">
        <v>3966</v>
      </c>
      <c r="E132">
        <v>738.99859600000002</v>
      </c>
      <c r="F132">
        <v>773.85082999999997</v>
      </c>
      <c r="G132">
        <v>809.40240500000004</v>
      </c>
      <c r="H132">
        <v>845.525757</v>
      </c>
      <c r="I132">
        <v>882.277466</v>
      </c>
      <c r="J132">
        <v>919.97680700000001</v>
      </c>
      <c r="K132">
        <v>958.78204300000004</v>
      </c>
      <c r="L132">
        <v>998.67022699999995</v>
      </c>
      <c r="M132">
        <v>1039.534302</v>
      </c>
      <c r="N132">
        <v>1081.241211</v>
      </c>
      <c r="O132">
        <v>1123.682861</v>
      </c>
      <c r="P132">
        <v>1166.9107670000001</v>
      </c>
      <c r="Q132">
        <v>1210.804443</v>
      </c>
      <c r="R132">
        <v>1255.855225</v>
      </c>
      <c r="S132">
        <v>1302.104004</v>
      </c>
      <c r="T132">
        <v>1349.505737</v>
      </c>
      <c r="U132">
        <v>1397.949341</v>
      </c>
      <c r="V132">
        <v>1447.5043949999999</v>
      </c>
      <c r="W132">
        <v>1498.161987</v>
      </c>
      <c r="X132">
        <v>1549.8865969999999</v>
      </c>
      <c r="Y132">
        <v>1602.648193</v>
      </c>
      <c r="Z132">
        <v>1656.3923339999999</v>
      </c>
      <c r="AA132">
        <v>1710.989014</v>
      </c>
      <c r="AB132">
        <v>1766.4907229999999</v>
      </c>
      <c r="AC132">
        <v>1823.0507809999999</v>
      </c>
      <c r="AD132">
        <v>1880.8292240000001</v>
      </c>
      <c r="AE132" t="s">
        <v>715</v>
      </c>
    </row>
    <row r="133" spans="1:31">
      <c r="A133" t="s">
        <v>4077</v>
      </c>
      <c r="B133" t="s">
        <v>5812</v>
      </c>
      <c r="C133" t="s">
        <v>5813</v>
      </c>
      <c r="D133" t="s">
        <v>3966</v>
      </c>
      <c r="E133">
        <v>288.345123</v>
      </c>
      <c r="F133">
        <v>303.40893599999998</v>
      </c>
      <c r="G133">
        <v>318.74945100000002</v>
      </c>
      <c r="H133">
        <v>334.28720099999998</v>
      </c>
      <c r="I133">
        <v>350.05493200000001</v>
      </c>
      <c r="J133">
        <v>366.22366299999999</v>
      </c>
      <c r="K133">
        <v>382.87957799999998</v>
      </c>
      <c r="L133">
        <v>400.01474000000002</v>
      </c>
      <c r="M133">
        <v>417.56631499999997</v>
      </c>
      <c r="N133">
        <v>435.46365400000002</v>
      </c>
      <c r="O133">
        <v>453.649384</v>
      </c>
      <c r="P133">
        <v>472.14041099999997</v>
      </c>
      <c r="Q133">
        <v>490.865295</v>
      </c>
      <c r="R133">
        <v>510.09726000000001</v>
      </c>
      <c r="S133">
        <v>529.85497999999995</v>
      </c>
      <c r="T133">
        <v>550.11462400000005</v>
      </c>
      <c r="U133">
        <v>570.81732199999999</v>
      </c>
      <c r="V133">
        <v>592.00238000000002</v>
      </c>
      <c r="W133">
        <v>613.65765399999998</v>
      </c>
      <c r="X133">
        <v>635.75982699999997</v>
      </c>
      <c r="Y133">
        <v>658.29315199999996</v>
      </c>
      <c r="Z133">
        <v>681.21777299999997</v>
      </c>
      <c r="AA133">
        <v>704.47381600000006</v>
      </c>
      <c r="AB133">
        <v>728.09136999999998</v>
      </c>
      <c r="AC133">
        <v>752.13647500000002</v>
      </c>
      <c r="AD133">
        <v>776.70764199999996</v>
      </c>
      <c r="AE133" t="s">
        <v>3547</v>
      </c>
    </row>
    <row r="134" spans="1:31">
      <c r="A134" t="s">
        <v>4080</v>
      </c>
      <c r="B134" t="s">
        <v>5814</v>
      </c>
      <c r="C134" t="s">
        <v>5815</v>
      </c>
      <c r="D134" t="s">
        <v>3966</v>
      </c>
      <c r="E134">
        <v>430.86456299999998</v>
      </c>
      <c r="F134">
        <v>449.56857300000001</v>
      </c>
      <c r="G134">
        <v>468.67623900000001</v>
      </c>
      <c r="H134">
        <v>488.14581299999998</v>
      </c>
      <c r="I134">
        <v>507.99841300000003</v>
      </c>
      <c r="J134">
        <v>528.36914100000001</v>
      </c>
      <c r="K134">
        <v>549.32318099999998</v>
      </c>
      <c r="L134">
        <v>570.84606900000006</v>
      </c>
      <c r="M134">
        <v>592.89862100000005</v>
      </c>
      <c r="N134">
        <v>615.42394999999999</v>
      </c>
      <c r="O134">
        <v>638.37579300000004</v>
      </c>
      <c r="P134">
        <v>661.78772000000004</v>
      </c>
      <c r="Q134">
        <v>685.61645499999997</v>
      </c>
      <c r="R134">
        <v>710.05835000000002</v>
      </c>
      <c r="S134">
        <v>735.13439900000003</v>
      </c>
      <c r="T134">
        <v>760.82531700000004</v>
      </c>
      <c r="U134">
        <v>787.08337400000005</v>
      </c>
      <c r="V134">
        <v>813.93566899999996</v>
      </c>
      <c r="W134">
        <v>841.38665800000001</v>
      </c>
      <c r="X134">
        <v>869.42614700000001</v>
      </c>
      <c r="Y134">
        <v>898.04101600000001</v>
      </c>
      <c r="Z134">
        <v>927.21984899999995</v>
      </c>
      <c r="AA134">
        <v>956.89685099999997</v>
      </c>
      <c r="AB134">
        <v>987.09271200000001</v>
      </c>
      <c r="AC134">
        <v>1017.889282</v>
      </c>
      <c r="AD134">
        <v>1049.3405760000001</v>
      </c>
      <c r="AE134" t="s">
        <v>3550</v>
      </c>
    </row>
    <row r="135" spans="1:31">
      <c r="A135" t="s">
        <v>4083</v>
      </c>
      <c r="B135" t="s">
        <v>5816</v>
      </c>
      <c r="C135" t="s">
        <v>5817</v>
      </c>
      <c r="D135" t="s">
        <v>3966</v>
      </c>
      <c r="E135">
        <v>19.788975000000001</v>
      </c>
      <c r="F135">
        <v>20.873276000000001</v>
      </c>
      <c r="G135">
        <v>21.976696</v>
      </c>
      <c r="H135">
        <v>23.092759999999998</v>
      </c>
      <c r="I135">
        <v>24.224088999999999</v>
      </c>
      <c r="J135">
        <v>25.384011999999998</v>
      </c>
      <c r="K135">
        <v>26.579287000000001</v>
      </c>
      <c r="L135">
        <v>27.809414</v>
      </c>
      <c r="M135">
        <v>29.069336</v>
      </c>
      <c r="N135">
        <v>30.353580000000001</v>
      </c>
      <c r="O135">
        <v>31.657667</v>
      </c>
      <c r="P135">
        <v>32.982655000000001</v>
      </c>
      <c r="Q135">
        <v>34.322803</v>
      </c>
      <c r="R135">
        <v>35.699669</v>
      </c>
      <c r="S135">
        <v>37.114628000000003</v>
      </c>
      <c r="T135">
        <v>38.565818999999998</v>
      </c>
      <c r="U135">
        <v>40.048682999999997</v>
      </c>
      <c r="V135">
        <v>41.566322</v>
      </c>
      <c r="W135">
        <v>43.117618999999998</v>
      </c>
      <c r="X135">
        <v>44.700637999999998</v>
      </c>
      <c r="Y135">
        <v>46.314148000000003</v>
      </c>
      <c r="Z135">
        <v>47.954796000000002</v>
      </c>
      <c r="AA135">
        <v>49.618160000000003</v>
      </c>
      <c r="AB135">
        <v>51.306609999999999</v>
      </c>
      <c r="AC135">
        <v>53.024906000000001</v>
      </c>
      <c r="AD135">
        <v>54.781039999999997</v>
      </c>
      <c r="AE135" t="s">
        <v>3521</v>
      </c>
    </row>
    <row r="136" spans="1:31">
      <c r="A136" t="s">
        <v>3950</v>
      </c>
      <c r="B136" t="s">
        <v>5818</v>
      </c>
      <c r="C136" t="s">
        <v>5819</v>
      </c>
      <c r="D136" t="s">
        <v>3966</v>
      </c>
      <c r="E136">
        <v>466.72503699999999</v>
      </c>
      <c r="F136">
        <v>489.19940200000002</v>
      </c>
      <c r="G136">
        <v>511.09738199999998</v>
      </c>
      <c r="H136">
        <v>533.08062700000005</v>
      </c>
      <c r="I136">
        <v>555.45568800000001</v>
      </c>
      <c r="J136">
        <v>578.23632799999996</v>
      </c>
      <c r="K136">
        <v>601.59436000000005</v>
      </c>
      <c r="L136">
        <v>625.56756600000006</v>
      </c>
      <c r="M136">
        <v>650.191956</v>
      </c>
      <c r="N136">
        <v>675.50469999999996</v>
      </c>
      <c r="O136">
        <v>701.57244900000001</v>
      </c>
      <c r="P136">
        <v>728.44323699999995</v>
      </c>
      <c r="Q136">
        <v>756.15301499999998</v>
      </c>
      <c r="R136">
        <v>784.703979</v>
      </c>
      <c r="S136">
        <v>814.128784</v>
      </c>
      <c r="T136">
        <v>844.48846400000002</v>
      </c>
      <c r="U136">
        <v>875.75836200000003</v>
      </c>
      <c r="V136">
        <v>907.96075399999995</v>
      </c>
      <c r="W136">
        <v>941.11724900000002</v>
      </c>
      <c r="X136">
        <v>975.25647000000004</v>
      </c>
      <c r="Y136">
        <v>1010.434021</v>
      </c>
      <c r="Z136">
        <v>1046.6088870000001</v>
      </c>
      <c r="AA136">
        <v>1083.8360600000001</v>
      </c>
      <c r="AB136">
        <v>1122.2025149999999</v>
      </c>
      <c r="AC136">
        <v>1161.7468260000001</v>
      </c>
      <c r="AD136">
        <v>1202.4589840000001</v>
      </c>
      <c r="AE136" t="s">
        <v>5672</v>
      </c>
    </row>
    <row r="137" spans="1:31">
      <c r="A137" t="s">
        <v>4077</v>
      </c>
      <c r="B137" t="s">
        <v>5820</v>
      </c>
      <c r="C137" t="s">
        <v>5821</v>
      </c>
      <c r="D137" t="s">
        <v>3966</v>
      </c>
      <c r="E137">
        <v>145.97792100000001</v>
      </c>
      <c r="F137">
        <v>153.70373499999999</v>
      </c>
      <c r="G137">
        <v>160.77865600000001</v>
      </c>
      <c r="H137">
        <v>167.74844400000001</v>
      </c>
      <c r="I137">
        <v>174.78280599999999</v>
      </c>
      <c r="J137">
        <v>181.87915000000001</v>
      </c>
      <c r="K137">
        <v>189.12948600000001</v>
      </c>
      <c r="L137">
        <v>196.50741600000001</v>
      </c>
      <c r="M137">
        <v>204.032318</v>
      </c>
      <c r="N137">
        <v>211.71987899999999</v>
      </c>
      <c r="O137">
        <v>219.60841400000001</v>
      </c>
      <c r="P137">
        <v>227.71388200000001</v>
      </c>
      <c r="Q137">
        <v>236.048553</v>
      </c>
      <c r="R137">
        <v>244.60992400000001</v>
      </c>
      <c r="S137">
        <v>253.39781199999999</v>
      </c>
      <c r="T137">
        <v>262.439728</v>
      </c>
      <c r="U137">
        <v>271.73779300000001</v>
      </c>
      <c r="V137">
        <v>281.306061</v>
      </c>
      <c r="W137">
        <v>291.14968900000002</v>
      </c>
      <c r="X137">
        <v>301.27151500000002</v>
      </c>
      <c r="Y137">
        <v>311.68170199999997</v>
      </c>
      <c r="Z137">
        <v>322.370026</v>
      </c>
      <c r="AA137">
        <v>333.36138899999997</v>
      </c>
      <c r="AB137">
        <v>344.675995</v>
      </c>
      <c r="AC137">
        <v>356.326752</v>
      </c>
      <c r="AD137">
        <v>368.31726099999997</v>
      </c>
      <c r="AE137" t="s">
        <v>715</v>
      </c>
    </row>
    <row r="138" spans="1:31">
      <c r="A138" t="s">
        <v>4080</v>
      </c>
      <c r="B138" t="s">
        <v>5822</v>
      </c>
      <c r="C138" t="s">
        <v>5823</v>
      </c>
      <c r="D138" t="s">
        <v>3966</v>
      </c>
      <c r="E138">
        <v>317.42691000000002</v>
      </c>
      <c r="F138">
        <v>331.95461999999998</v>
      </c>
      <c r="G138">
        <v>346.602081</v>
      </c>
      <c r="H138">
        <v>361.45092799999998</v>
      </c>
      <c r="I138">
        <v>376.62933299999997</v>
      </c>
      <c r="J138">
        <v>392.15405299999998</v>
      </c>
      <c r="K138">
        <v>408.10046399999999</v>
      </c>
      <c r="L138">
        <v>424.535706</v>
      </c>
      <c r="M138">
        <v>441.47549400000003</v>
      </c>
      <c r="N138">
        <v>458.94073500000002</v>
      </c>
      <c r="O138">
        <v>476.95773300000002</v>
      </c>
      <c r="P138">
        <v>495.55810500000001</v>
      </c>
      <c r="Q138">
        <v>514.76513699999998</v>
      </c>
      <c r="R138">
        <v>534.58392300000003</v>
      </c>
      <c r="S138">
        <v>555.04779099999996</v>
      </c>
      <c r="T138">
        <v>576.18933100000004</v>
      </c>
      <c r="U138">
        <v>597.98101799999995</v>
      </c>
      <c r="V138">
        <v>620.430115</v>
      </c>
      <c r="W138">
        <v>643.553223</v>
      </c>
      <c r="X138">
        <v>667.37658699999997</v>
      </c>
      <c r="Y138">
        <v>691.94537400000002</v>
      </c>
      <c r="Z138">
        <v>717.22949200000005</v>
      </c>
      <c r="AA138">
        <v>743.25756799999999</v>
      </c>
      <c r="AB138">
        <v>770.096497</v>
      </c>
      <c r="AC138">
        <v>797.77172900000005</v>
      </c>
      <c r="AD138">
        <v>826.26873799999998</v>
      </c>
      <c r="AE138" t="s">
        <v>5672</v>
      </c>
    </row>
    <row r="139" spans="1:31">
      <c r="A139" t="s">
        <v>4083</v>
      </c>
      <c r="B139" t="s">
        <v>5824</v>
      </c>
      <c r="C139" t="s">
        <v>5825</v>
      </c>
      <c r="D139" t="s">
        <v>3966</v>
      </c>
      <c r="E139">
        <v>3.3201779999999999</v>
      </c>
      <c r="F139">
        <v>3.5410490000000001</v>
      </c>
      <c r="G139">
        <v>3.7166079999999999</v>
      </c>
      <c r="H139">
        <v>3.8812289999999998</v>
      </c>
      <c r="I139">
        <v>4.0435610000000004</v>
      </c>
      <c r="J139">
        <v>4.2031000000000001</v>
      </c>
      <c r="K139">
        <v>4.3644129999999999</v>
      </c>
      <c r="L139">
        <v>4.5244280000000003</v>
      </c>
      <c r="M139">
        <v>4.6841090000000003</v>
      </c>
      <c r="N139">
        <v>4.8440789999999998</v>
      </c>
      <c r="O139">
        <v>5.0063389999999997</v>
      </c>
      <c r="P139">
        <v>5.1713100000000001</v>
      </c>
      <c r="Q139">
        <v>5.3393459999999999</v>
      </c>
      <c r="R139">
        <v>5.5101769999999997</v>
      </c>
      <c r="S139">
        <v>5.683128</v>
      </c>
      <c r="T139">
        <v>5.8593679999999999</v>
      </c>
      <c r="U139">
        <v>6.0395810000000001</v>
      </c>
      <c r="V139">
        <v>6.2245530000000002</v>
      </c>
      <c r="W139">
        <v>6.4142890000000001</v>
      </c>
      <c r="X139">
        <v>6.6084639999999997</v>
      </c>
      <c r="Y139">
        <v>6.8068379999999999</v>
      </c>
      <c r="Z139">
        <v>7.0093459999999999</v>
      </c>
      <c r="AA139">
        <v>7.2170560000000004</v>
      </c>
      <c r="AB139">
        <v>7.4299720000000002</v>
      </c>
      <c r="AC139">
        <v>7.6484399999999999</v>
      </c>
      <c r="AD139">
        <v>7.872986</v>
      </c>
      <c r="AE139" t="s">
        <v>3851</v>
      </c>
    </row>
    <row r="140" spans="1:31">
      <c r="A140" t="s">
        <v>3953</v>
      </c>
      <c r="B140" t="s">
        <v>5826</v>
      </c>
      <c r="C140" t="s">
        <v>5827</v>
      </c>
      <c r="D140" t="s">
        <v>3966</v>
      </c>
      <c r="E140">
        <v>234.120102</v>
      </c>
      <c r="F140">
        <v>245.91430700000001</v>
      </c>
      <c r="G140">
        <v>257.19220000000001</v>
      </c>
      <c r="H140">
        <v>268.65457199999997</v>
      </c>
      <c r="I140">
        <v>280.368469</v>
      </c>
      <c r="J140">
        <v>292.463348</v>
      </c>
      <c r="K140">
        <v>304.98324600000001</v>
      </c>
      <c r="L140">
        <v>317.80999800000001</v>
      </c>
      <c r="M140">
        <v>330.96170000000001</v>
      </c>
      <c r="N140">
        <v>344.48852499999998</v>
      </c>
      <c r="O140">
        <v>358.41076700000002</v>
      </c>
      <c r="P140">
        <v>372.76132200000001</v>
      </c>
      <c r="Q140">
        <v>387.53118899999998</v>
      </c>
      <c r="R140">
        <v>402.71044899999998</v>
      </c>
      <c r="S140">
        <v>418.30813599999999</v>
      </c>
      <c r="T140">
        <v>434.32543900000002</v>
      </c>
      <c r="U140">
        <v>450.779785</v>
      </c>
      <c r="V140">
        <v>467.66842700000001</v>
      </c>
      <c r="W140">
        <v>485.00405899999998</v>
      </c>
      <c r="X140">
        <v>502.802277</v>
      </c>
      <c r="Y140">
        <v>521.06945800000005</v>
      </c>
      <c r="Z140">
        <v>539.80938700000002</v>
      </c>
      <c r="AA140">
        <v>559.02417000000003</v>
      </c>
      <c r="AB140">
        <v>578.71667500000001</v>
      </c>
      <c r="AC140">
        <v>598.88751200000002</v>
      </c>
      <c r="AD140">
        <v>619.54083300000002</v>
      </c>
      <c r="AE140" t="s">
        <v>3547</v>
      </c>
    </row>
    <row r="141" spans="1:31">
      <c r="A141" t="s">
        <v>4077</v>
      </c>
      <c r="B141" t="s">
        <v>5828</v>
      </c>
      <c r="C141" t="s">
        <v>5829</v>
      </c>
      <c r="D141" t="s">
        <v>3966</v>
      </c>
      <c r="E141">
        <v>90.630065999999999</v>
      </c>
      <c r="F141">
        <v>95.233283999999998</v>
      </c>
      <c r="G141">
        <v>99.655608999999998</v>
      </c>
      <c r="H141">
        <v>104.159325</v>
      </c>
      <c r="I141">
        <v>108.770065</v>
      </c>
      <c r="J141">
        <v>113.536705</v>
      </c>
      <c r="K141">
        <v>118.47635699999999</v>
      </c>
      <c r="L141">
        <v>123.545029</v>
      </c>
      <c r="M141">
        <v>128.749863</v>
      </c>
      <c r="N141">
        <v>134.11024499999999</v>
      </c>
      <c r="O141">
        <v>139.63436899999999</v>
      </c>
      <c r="P141">
        <v>145.33505199999999</v>
      </c>
      <c r="Q141">
        <v>151.20924400000001</v>
      </c>
      <c r="R141">
        <v>157.25379899999999</v>
      </c>
      <c r="S141">
        <v>163.472748</v>
      </c>
      <c r="T141">
        <v>169.86566199999999</v>
      </c>
      <c r="U141">
        <v>176.44023100000001</v>
      </c>
      <c r="V141">
        <v>183.19603000000001</v>
      </c>
      <c r="W141">
        <v>190.13841199999999</v>
      </c>
      <c r="X141">
        <v>197.273788</v>
      </c>
      <c r="Y141">
        <v>204.60498000000001</v>
      </c>
      <c r="Z141">
        <v>212.134109</v>
      </c>
      <c r="AA141">
        <v>219.862762</v>
      </c>
      <c r="AB141">
        <v>227.79255699999999</v>
      </c>
      <c r="AC141">
        <v>235.92416399999999</v>
      </c>
      <c r="AD141">
        <v>244.25971999999999</v>
      </c>
      <c r="AE141" t="s">
        <v>3547</v>
      </c>
    </row>
    <row r="142" spans="1:31">
      <c r="A142" t="s">
        <v>4080</v>
      </c>
      <c r="B142" t="s">
        <v>5830</v>
      </c>
      <c r="C142" t="s">
        <v>5831</v>
      </c>
      <c r="D142" t="s">
        <v>3966</v>
      </c>
      <c r="E142">
        <v>136.33462499999999</v>
      </c>
      <c r="F142">
        <v>143.155609</v>
      </c>
      <c r="G142">
        <v>149.65213</v>
      </c>
      <c r="H142">
        <v>156.243561</v>
      </c>
      <c r="I142">
        <v>162.96942100000001</v>
      </c>
      <c r="J142">
        <v>169.906509</v>
      </c>
      <c r="K142">
        <v>177.08050499999999</v>
      </c>
      <c r="L142">
        <v>184.420334</v>
      </c>
      <c r="M142">
        <v>191.936386</v>
      </c>
      <c r="N142">
        <v>199.65799000000001</v>
      </c>
      <c r="O142">
        <v>207.59639000000001</v>
      </c>
      <c r="P142">
        <v>215.770782</v>
      </c>
      <c r="Q142">
        <v>224.175308</v>
      </c>
      <c r="R142">
        <v>232.803314</v>
      </c>
      <c r="S142">
        <v>241.65943899999999</v>
      </c>
      <c r="T142">
        <v>250.745499</v>
      </c>
      <c r="U142">
        <v>260.07034299999998</v>
      </c>
      <c r="V142">
        <v>269.63171399999999</v>
      </c>
      <c r="W142">
        <v>279.43637100000001</v>
      </c>
      <c r="X142">
        <v>289.49298099999999</v>
      </c>
      <c r="Y142">
        <v>299.80471799999998</v>
      </c>
      <c r="Z142">
        <v>310.373108</v>
      </c>
      <c r="AA142">
        <v>321.19833399999999</v>
      </c>
      <c r="AB142">
        <v>332.28131100000002</v>
      </c>
      <c r="AC142">
        <v>343.62204000000003</v>
      </c>
      <c r="AD142">
        <v>355.22219799999999</v>
      </c>
      <c r="AE142" t="s">
        <v>5672</v>
      </c>
    </row>
    <row r="143" spans="1:31">
      <c r="A143" t="s">
        <v>4083</v>
      </c>
      <c r="B143" t="s">
        <v>5832</v>
      </c>
      <c r="C143" t="s">
        <v>5833</v>
      </c>
      <c r="D143" t="s">
        <v>3966</v>
      </c>
      <c r="E143">
        <v>7.1554260000000003</v>
      </c>
      <c r="F143">
        <v>7.5254260000000004</v>
      </c>
      <c r="G143">
        <v>7.8844609999999999</v>
      </c>
      <c r="H143">
        <v>8.2516630000000006</v>
      </c>
      <c r="I143">
        <v>8.6290010000000006</v>
      </c>
      <c r="J143">
        <v>9.0201209999999996</v>
      </c>
      <c r="K143">
        <v>9.4263840000000005</v>
      </c>
      <c r="L143">
        <v>9.8446230000000003</v>
      </c>
      <c r="M143">
        <v>10.27542</v>
      </c>
      <c r="N143">
        <v>10.720305</v>
      </c>
      <c r="O143">
        <v>11.17999</v>
      </c>
      <c r="P143">
        <v>11.655481999999999</v>
      </c>
      <c r="Q143">
        <v>12.146635</v>
      </c>
      <c r="R143">
        <v>12.653316999999999</v>
      </c>
      <c r="S143">
        <v>13.175935000000001</v>
      </c>
      <c r="T143">
        <v>13.714297999999999</v>
      </c>
      <c r="U143">
        <v>14.269194000000001</v>
      </c>
      <c r="V143">
        <v>14.840680000000001</v>
      </c>
      <c r="W143">
        <v>15.429266</v>
      </c>
      <c r="X143">
        <v>16.035523999999999</v>
      </c>
      <c r="Y143">
        <v>16.659738999999998</v>
      </c>
      <c r="Z143">
        <v>17.302185000000001</v>
      </c>
      <c r="AA143">
        <v>17.963128999999999</v>
      </c>
      <c r="AB143">
        <v>18.642796000000001</v>
      </c>
      <c r="AC143">
        <v>19.341294999999999</v>
      </c>
      <c r="AD143">
        <v>20.058904999999999</v>
      </c>
      <c r="AE143" t="s">
        <v>3521</v>
      </c>
    </row>
    <row r="144" spans="1:31">
      <c r="A144" t="s">
        <v>3956</v>
      </c>
      <c r="B144" t="s">
        <v>5834</v>
      </c>
      <c r="C144" t="s">
        <v>5835</v>
      </c>
      <c r="D144" t="s">
        <v>3966</v>
      </c>
      <c r="E144">
        <v>132.907532</v>
      </c>
      <c r="F144">
        <v>135.17515599999999</v>
      </c>
      <c r="G144">
        <v>138.18571499999999</v>
      </c>
      <c r="H144">
        <v>141.49491900000001</v>
      </c>
      <c r="I144">
        <v>144.74092099999999</v>
      </c>
      <c r="J144">
        <v>147.92227199999999</v>
      </c>
      <c r="K144">
        <v>151.054123</v>
      </c>
      <c r="L144">
        <v>154.14518699999999</v>
      </c>
      <c r="M144">
        <v>157.19807399999999</v>
      </c>
      <c r="N144">
        <v>160.20971700000001</v>
      </c>
      <c r="O144">
        <v>163.177032</v>
      </c>
      <c r="P144">
        <v>166.09780900000001</v>
      </c>
      <c r="Q144">
        <v>168.97027600000001</v>
      </c>
      <c r="R144">
        <v>171.79119900000001</v>
      </c>
      <c r="S144">
        <v>174.55661000000001</v>
      </c>
      <c r="T144">
        <v>177.25762900000001</v>
      </c>
      <c r="U144">
        <v>179.89334099999999</v>
      </c>
      <c r="V144">
        <v>182.461105</v>
      </c>
      <c r="W144">
        <v>184.956726</v>
      </c>
      <c r="X144">
        <v>187.37617499999999</v>
      </c>
      <c r="Y144">
        <v>189.71571399999999</v>
      </c>
      <c r="Z144">
        <v>191.971497</v>
      </c>
      <c r="AA144">
        <v>194.13931299999999</v>
      </c>
      <c r="AB144">
        <v>196.21594200000001</v>
      </c>
      <c r="AC144">
        <v>198.19818100000001</v>
      </c>
      <c r="AD144">
        <v>200.082382</v>
      </c>
      <c r="AE144" t="s">
        <v>3530</v>
      </c>
    </row>
    <row r="145" spans="1:31">
      <c r="A145" t="s">
        <v>4077</v>
      </c>
      <c r="B145" t="s">
        <v>5836</v>
      </c>
      <c r="C145" t="s">
        <v>5837</v>
      </c>
      <c r="D145" t="s">
        <v>3966</v>
      </c>
      <c r="E145">
        <v>73.544578999999999</v>
      </c>
      <c r="F145">
        <v>74.746375999999998</v>
      </c>
      <c r="G145">
        <v>76.298858999999993</v>
      </c>
      <c r="H145">
        <v>77.992378000000002</v>
      </c>
      <c r="I145">
        <v>79.656868000000003</v>
      </c>
      <c r="J145">
        <v>81.291740000000004</v>
      </c>
      <c r="K145">
        <v>82.904015000000001</v>
      </c>
      <c r="L145">
        <v>84.497619999999998</v>
      </c>
      <c r="M145">
        <v>86.073768999999999</v>
      </c>
      <c r="N145">
        <v>87.630973999999995</v>
      </c>
      <c r="O145">
        <v>89.167770000000004</v>
      </c>
      <c r="P145">
        <v>90.682998999999995</v>
      </c>
      <c r="Q145">
        <v>92.175765999999996</v>
      </c>
      <c r="R145">
        <v>93.644478000000007</v>
      </c>
      <c r="S145">
        <v>95.087112000000005</v>
      </c>
      <c r="T145">
        <v>96.497742000000002</v>
      </c>
      <c r="U145">
        <v>97.876579000000007</v>
      </c>
      <c r="V145">
        <v>99.221748000000005</v>
      </c>
      <c r="W145">
        <v>100.53138</v>
      </c>
      <c r="X145">
        <v>101.803673</v>
      </c>
      <c r="Y145">
        <v>103.036743</v>
      </c>
      <c r="Z145">
        <v>104.228966</v>
      </c>
      <c r="AA145">
        <v>105.378471</v>
      </c>
      <c r="AB145">
        <v>106.48362</v>
      </c>
      <c r="AC145">
        <v>107.54274700000001</v>
      </c>
      <c r="AD145">
        <v>108.554413</v>
      </c>
      <c r="AE145" t="s">
        <v>3530</v>
      </c>
    </row>
    <row r="146" spans="1:31">
      <c r="A146" t="s">
        <v>4080</v>
      </c>
      <c r="B146" t="s">
        <v>5838</v>
      </c>
      <c r="C146" t="s">
        <v>5839</v>
      </c>
      <c r="D146" t="s">
        <v>3966</v>
      </c>
      <c r="E146">
        <v>52.431319999999999</v>
      </c>
      <c r="F146">
        <v>53.385646999999999</v>
      </c>
      <c r="G146">
        <v>54.701168000000003</v>
      </c>
      <c r="H146">
        <v>56.161845999999997</v>
      </c>
      <c r="I146">
        <v>57.590857999999997</v>
      </c>
      <c r="J146">
        <v>58.987414999999999</v>
      </c>
      <c r="K146">
        <v>60.359070000000003</v>
      </c>
      <c r="L146">
        <v>61.710236000000002</v>
      </c>
      <c r="M146">
        <v>63.042191000000003</v>
      </c>
      <c r="N146">
        <v>64.353493</v>
      </c>
      <c r="O146">
        <v>65.642677000000006</v>
      </c>
      <c r="P146">
        <v>66.908798000000004</v>
      </c>
      <c r="Q146">
        <v>68.151024000000007</v>
      </c>
      <c r="R146">
        <v>69.367867000000004</v>
      </c>
      <c r="S146">
        <v>70.557602000000003</v>
      </c>
      <c r="T146">
        <v>71.717819000000006</v>
      </c>
      <c r="U146">
        <v>72.847412000000006</v>
      </c>
      <c r="V146">
        <v>73.945746999999997</v>
      </c>
      <c r="W146">
        <v>75.010658000000006</v>
      </c>
      <c r="X146">
        <v>76.040122999999994</v>
      </c>
      <c r="Y146">
        <v>77.032448000000002</v>
      </c>
      <c r="Z146">
        <v>77.985480999999993</v>
      </c>
      <c r="AA146">
        <v>78.897125000000003</v>
      </c>
      <c r="AB146">
        <v>79.765906999999999</v>
      </c>
      <c r="AC146">
        <v>80.590468999999999</v>
      </c>
      <c r="AD146">
        <v>81.368660000000006</v>
      </c>
      <c r="AE146" t="s">
        <v>2613</v>
      </c>
    </row>
    <row r="147" spans="1:31">
      <c r="A147" t="s">
        <v>4083</v>
      </c>
      <c r="B147" t="s">
        <v>5840</v>
      </c>
      <c r="C147" t="s">
        <v>5841</v>
      </c>
      <c r="D147" t="s">
        <v>3966</v>
      </c>
      <c r="E147">
        <v>6.9316319999999996</v>
      </c>
      <c r="F147">
        <v>7.0431350000000004</v>
      </c>
      <c r="G147">
        <v>7.1856780000000002</v>
      </c>
      <c r="H147">
        <v>7.3407049999999998</v>
      </c>
      <c r="I147">
        <v>7.4931970000000003</v>
      </c>
      <c r="J147">
        <v>7.6431019999999998</v>
      </c>
      <c r="K147">
        <v>7.7910360000000001</v>
      </c>
      <c r="L147">
        <v>7.9373389999999997</v>
      </c>
      <c r="M147">
        <v>8.0821199999999997</v>
      </c>
      <c r="N147">
        <v>8.2252460000000003</v>
      </c>
      <c r="O147">
        <v>8.3665850000000006</v>
      </c>
      <c r="P147">
        <v>8.5060300000000009</v>
      </c>
      <c r="Q147">
        <v>8.6435010000000005</v>
      </c>
      <c r="R147">
        <v>8.7788540000000008</v>
      </c>
      <c r="S147">
        <v>8.9119030000000006</v>
      </c>
      <c r="T147">
        <v>9.0420590000000001</v>
      </c>
      <c r="U147">
        <v>9.169359</v>
      </c>
      <c r="V147">
        <v>9.2936189999999996</v>
      </c>
      <c r="W147">
        <v>9.4146780000000003</v>
      </c>
      <c r="X147">
        <v>9.5323740000000008</v>
      </c>
      <c r="Y147">
        <v>9.6465409999999991</v>
      </c>
      <c r="Z147">
        <v>9.7570429999999995</v>
      </c>
      <c r="AA147">
        <v>9.8637160000000002</v>
      </c>
      <c r="AB147">
        <v>9.9664129999999993</v>
      </c>
      <c r="AC147">
        <v>10.064977000000001</v>
      </c>
      <c r="AD147">
        <v>10.159297</v>
      </c>
      <c r="AE147" t="s">
        <v>622</v>
      </c>
    </row>
    <row r="148" spans="1:31">
      <c r="A148" t="s">
        <v>4392</v>
      </c>
      <c r="B148" t="s">
        <v>5842</v>
      </c>
      <c r="C148" t="s">
        <v>5843</v>
      </c>
      <c r="D148" t="s">
        <v>3966</v>
      </c>
      <c r="E148">
        <v>225.805969</v>
      </c>
      <c r="F148">
        <v>233.132431</v>
      </c>
      <c r="G148">
        <v>240.44184899999999</v>
      </c>
      <c r="H148">
        <v>247.70794699999999</v>
      </c>
      <c r="I148">
        <v>255.04452499999999</v>
      </c>
      <c r="J148">
        <v>262.49646000000001</v>
      </c>
      <c r="K148">
        <v>270.07492100000002</v>
      </c>
      <c r="L148">
        <v>277.78686499999998</v>
      </c>
      <c r="M148">
        <v>285.63098100000002</v>
      </c>
      <c r="N148">
        <v>293.60537699999998</v>
      </c>
      <c r="O148">
        <v>301.70101899999997</v>
      </c>
      <c r="P148">
        <v>309.91436800000002</v>
      </c>
      <c r="Q148">
        <v>318.25787400000002</v>
      </c>
      <c r="R148">
        <v>326.73956299999998</v>
      </c>
      <c r="S148">
        <v>335.36563100000001</v>
      </c>
      <c r="T148">
        <v>344.12750199999999</v>
      </c>
      <c r="U148">
        <v>353.02172899999999</v>
      </c>
      <c r="V148">
        <v>362.05062900000001</v>
      </c>
      <c r="W148">
        <v>371.21701000000002</v>
      </c>
      <c r="X148">
        <v>380.51950099999999</v>
      </c>
      <c r="Y148">
        <v>389.95986900000003</v>
      </c>
      <c r="Z148">
        <v>399.53707900000001</v>
      </c>
      <c r="AA148">
        <v>409.24917599999998</v>
      </c>
      <c r="AB148">
        <v>419.09463499999998</v>
      </c>
      <c r="AC148">
        <v>429.073486</v>
      </c>
      <c r="AD148">
        <v>439.19454999999999</v>
      </c>
      <c r="AE148" t="s">
        <v>2619</v>
      </c>
    </row>
    <row r="149" spans="1:31">
      <c r="A149" t="s">
        <v>4077</v>
      </c>
      <c r="B149" t="s">
        <v>5844</v>
      </c>
      <c r="C149" t="s">
        <v>5845</v>
      </c>
      <c r="D149" t="s">
        <v>3966</v>
      </c>
      <c r="E149">
        <v>136.98419200000001</v>
      </c>
      <c r="F149">
        <v>141.36958300000001</v>
      </c>
      <c r="G149">
        <v>145.71807899999999</v>
      </c>
      <c r="H149">
        <v>150.010696</v>
      </c>
      <c r="I149">
        <v>154.32934599999999</v>
      </c>
      <c r="J149">
        <v>158.70533800000001</v>
      </c>
      <c r="K149">
        <v>163.14634699999999</v>
      </c>
      <c r="L149">
        <v>167.65725699999999</v>
      </c>
      <c r="M149">
        <v>172.23699999999999</v>
      </c>
      <c r="N149">
        <v>176.883408</v>
      </c>
      <c r="O149">
        <v>181.59030200000001</v>
      </c>
      <c r="P149">
        <v>186.35574299999999</v>
      </c>
      <c r="Q149">
        <v>191.188705</v>
      </c>
      <c r="R149">
        <v>196.09399400000001</v>
      </c>
      <c r="S149">
        <v>201.075714</v>
      </c>
      <c r="T149">
        <v>206.128433</v>
      </c>
      <c r="U149">
        <v>211.24964900000001</v>
      </c>
      <c r="V149">
        <v>216.440338</v>
      </c>
      <c r="W149">
        <v>221.70225500000001</v>
      </c>
      <c r="X149">
        <v>227.03434799999999</v>
      </c>
      <c r="Y149">
        <v>232.43708799999999</v>
      </c>
      <c r="Z149">
        <v>237.909561</v>
      </c>
      <c r="AA149">
        <v>243.44949299999999</v>
      </c>
      <c r="AB149">
        <v>249.05564899999999</v>
      </c>
      <c r="AC149">
        <v>254.72860700000001</v>
      </c>
      <c r="AD149">
        <v>260.47341899999998</v>
      </c>
      <c r="AE149" t="s">
        <v>2667</v>
      </c>
    </row>
    <row r="150" spans="1:31">
      <c r="A150" t="s">
        <v>4080</v>
      </c>
      <c r="B150" t="s">
        <v>5846</v>
      </c>
      <c r="C150" t="s">
        <v>5847</v>
      </c>
      <c r="D150" t="s">
        <v>3966</v>
      </c>
      <c r="E150">
        <v>82.253112999999999</v>
      </c>
      <c r="F150">
        <v>84.988822999999996</v>
      </c>
      <c r="G150">
        <v>87.748328999999998</v>
      </c>
      <c r="H150">
        <v>90.525581000000003</v>
      </c>
      <c r="I150">
        <v>93.347426999999996</v>
      </c>
      <c r="J150">
        <v>96.225555</v>
      </c>
      <c r="K150">
        <v>99.163032999999999</v>
      </c>
      <c r="L150">
        <v>102.161697</v>
      </c>
      <c r="M150">
        <v>105.221329</v>
      </c>
      <c r="N150">
        <v>108.342422</v>
      </c>
      <c r="O150">
        <v>111.522491</v>
      </c>
      <c r="P150">
        <v>114.759911</v>
      </c>
      <c r="Q150">
        <v>118.057693</v>
      </c>
      <c r="R150">
        <v>121.418846</v>
      </c>
      <c r="S150">
        <v>124.845184</v>
      </c>
      <c r="T150">
        <v>128.333923</v>
      </c>
      <c r="U150">
        <v>131.88415499999999</v>
      </c>
      <c r="V150">
        <v>135.49733000000001</v>
      </c>
      <c r="W150">
        <v>139.174286</v>
      </c>
      <c r="X150">
        <v>142.91493199999999</v>
      </c>
      <c r="Y150">
        <v>146.72044399999999</v>
      </c>
      <c r="Z150">
        <v>150.59080499999999</v>
      </c>
      <c r="AA150">
        <v>154.526611</v>
      </c>
      <c r="AB150">
        <v>158.52757299999999</v>
      </c>
      <c r="AC150">
        <v>162.59309400000001</v>
      </c>
      <c r="AD150">
        <v>166.72673</v>
      </c>
      <c r="AE150" t="s">
        <v>5688</v>
      </c>
    </row>
    <row r="151" spans="1:31">
      <c r="A151" t="s">
        <v>4083</v>
      </c>
      <c r="B151" t="s">
        <v>5848</v>
      </c>
      <c r="C151" t="s">
        <v>5849</v>
      </c>
      <c r="D151" t="s">
        <v>3966</v>
      </c>
      <c r="E151">
        <v>6.5686640000000001</v>
      </c>
      <c r="F151">
        <v>6.7740309999999999</v>
      </c>
      <c r="G151">
        <v>6.975422</v>
      </c>
      <c r="H151">
        <v>7.1716699999999998</v>
      </c>
      <c r="I151">
        <v>7.3677760000000001</v>
      </c>
      <c r="J151">
        <v>7.5655809999999999</v>
      </c>
      <c r="K151">
        <v>7.7655289999999999</v>
      </c>
      <c r="L151">
        <v>7.9679070000000003</v>
      </c>
      <c r="M151">
        <v>8.1726430000000008</v>
      </c>
      <c r="N151">
        <v>8.3795439999999992</v>
      </c>
      <c r="O151">
        <v>8.58826</v>
      </c>
      <c r="P151">
        <v>8.7987169999999999</v>
      </c>
      <c r="Q151">
        <v>9.0114579999999993</v>
      </c>
      <c r="R151">
        <v>9.2267130000000002</v>
      </c>
      <c r="S151">
        <v>9.4447039999999998</v>
      </c>
      <c r="T151">
        <v>9.6651509999999998</v>
      </c>
      <c r="U151">
        <v>9.8879029999999997</v>
      </c>
      <c r="V151">
        <v>10.112970000000001</v>
      </c>
      <c r="W151">
        <v>10.340441</v>
      </c>
      <c r="X151">
        <v>10.570240999999999</v>
      </c>
      <c r="Y151">
        <v>10.802353999999999</v>
      </c>
      <c r="Z151">
        <v>11.036707</v>
      </c>
      <c r="AA151">
        <v>11.273096000000001</v>
      </c>
      <c r="AB151">
        <v>11.511441</v>
      </c>
      <c r="AC151">
        <v>11.751815000000001</v>
      </c>
      <c r="AD151">
        <v>11.994434</v>
      </c>
      <c r="AE151" t="s">
        <v>2707</v>
      </c>
    </row>
    <row r="152" spans="1:31">
      <c r="A152" t="s">
        <v>4206</v>
      </c>
      <c r="B152" t="s">
        <v>5850</v>
      </c>
      <c r="C152" t="s">
        <v>5851</v>
      </c>
      <c r="D152" t="s">
        <v>3966</v>
      </c>
      <c r="E152">
        <v>3758.1677249999998</v>
      </c>
      <c r="F152">
        <v>3907.2329100000002</v>
      </c>
      <c r="G152">
        <v>4040.2272950000001</v>
      </c>
      <c r="H152">
        <v>4164.2241210000002</v>
      </c>
      <c r="I152">
        <v>4292.3759769999997</v>
      </c>
      <c r="J152">
        <v>4427.544922</v>
      </c>
      <c r="K152">
        <v>4564.8115230000003</v>
      </c>
      <c r="L152">
        <v>4709.2260740000002</v>
      </c>
      <c r="M152">
        <v>4858.1865230000003</v>
      </c>
      <c r="N152">
        <v>5012.015625</v>
      </c>
      <c r="O152">
        <v>5170.7084960000002</v>
      </c>
      <c r="P152">
        <v>5324.8891599999997</v>
      </c>
      <c r="Q152">
        <v>5481.3632809999999</v>
      </c>
      <c r="R152">
        <v>5640.1196289999998</v>
      </c>
      <c r="S152">
        <v>5800.5566410000001</v>
      </c>
      <c r="T152">
        <v>5964.0976559999999</v>
      </c>
      <c r="U152">
        <v>6129.1206050000001</v>
      </c>
      <c r="V152">
        <v>6297.8706050000001</v>
      </c>
      <c r="W152">
        <v>6470.3369140000004</v>
      </c>
      <c r="X152">
        <v>6645.0009769999997</v>
      </c>
      <c r="Y152">
        <v>6821.9736329999996</v>
      </c>
      <c r="Z152">
        <v>7000.1752930000002</v>
      </c>
      <c r="AA152">
        <v>7178.6171880000002</v>
      </c>
      <c r="AB152">
        <v>7359.2045900000003</v>
      </c>
      <c r="AC152">
        <v>7540.814453</v>
      </c>
      <c r="AD152">
        <v>7724.9672849999997</v>
      </c>
      <c r="AE152" t="s">
        <v>5688</v>
      </c>
    </row>
    <row r="153" spans="1:31">
      <c r="A153" t="s">
        <v>4209</v>
      </c>
      <c r="B153" t="s">
        <v>5852</v>
      </c>
      <c r="C153" t="s">
        <v>5853</v>
      </c>
      <c r="D153" t="s">
        <v>3966</v>
      </c>
      <c r="E153">
        <v>3050.5427249999998</v>
      </c>
      <c r="F153">
        <v>3163.2009280000002</v>
      </c>
      <c r="G153">
        <v>3268.8310550000001</v>
      </c>
      <c r="H153">
        <v>3370.1516109999998</v>
      </c>
      <c r="I153">
        <v>3473.086182</v>
      </c>
      <c r="J153">
        <v>3579.866943</v>
      </c>
      <c r="K153">
        <v>3688.279297</v>
      </c>
      <c r="L153">
        <v>3800.5932619999999</v>
      </c>
      <c r="M153">
        <v>3915.7790530000002</v>
      </c>
      <c r="N153">
        <v>4033.9311520000001</v>
      </c>
      <c r="O153">
        <v>4155.0747069999998</v>
      </c>
      <c r="P153">
        <v>4275.5268550000001</v>
      </c>
      <c r="Q153">
        <v>4397.9946289999998</v>
      </c>
      <c r="R153">
        <v>4522.6748049999997</v>
      </c>
      <c r="S153">
        <v>4649.2856449999999</v>
      </c>
      <c r="T153">
        <v>4778.7744140000004</v>
      </c>
      <c r="U153">
        <v>4910.4433589999999</v>
      </c>
      <c r="V153">
        <v>5045.109375</v>
      </c>
      <c r="W153">
        <v>5182.703125</v>
      </c>
      <c r="X153">
        <v>5322.4438479999999</v>
      </c>
      <c r="Y153">
        <v>5464.3159180000002</v>
      </c>
      <c r="Z153">
        <v>5607.9746089999999</v>
      </c>
      <c r="AA153">
        <v>5753.1132809999999</v>
      </c>
      <c r="AB153">
        <v>5900.8466799999997</v>
      </c>
      <c r="AC153">
        <v>6050.9116210000002</v>
      </c>
      <c r="AD153">
        <v>6203.9570309999999</v>
      </c>
      <c r="AE153" t="s">
        <v>5688</v>
      </c>
    </row>
    <row r="154" spans="1:31">
      <c r="A154" t="s">
        <v>4212</v>
      </c>
      <c r="B154" t="s">
        <v>5854</v>
      </c>
      <c r="C154" t="s">
        <v>5855</v>
      </c>
      <c r="D154" t="s">
        <v>3966</v>
      </c>
      <c r="E154">
        <v>309.12573200000003</v>
      </c>
      <c r="F154">
        <v>321.05297899999999</v>
      </c>
      <c r="G154">
        <v>331.66217</v>
      </c>
      <c r="H154">
        <v>341.52462800000001</v>
      </c>
      <c r="I154">
        <v>351.94741800000003</v>
      </c>
      <c r="J154">
        <v>363.01556399999998</v>
      </c>
      <c r="K154">
        <v>374.24813799999998</v>
      </c>
      <c r="L154">
        <v>386.13647500000002</v>
      </c>
      <c r="M154">
        <v>398.42437699999999</v>
      </c>
      <c r="N154">
        <v>411.14367700000003</v>
      </c>
      <c r="O154">
        <v>424.29482999999999</v>
      </c>
      <c r="P154">
        <v>436.963593</v>
      </c>
      <c r="Q154">
        <v>449.81243899999998</v>
      </c>
      <c r="R154">
        <v>462.83746300000001</v>
      </c>
      <c r="S154">
        <v>475.97830199999999</v>
      </c>
      <c r="T154">
        <v>489.364868</v>
      </c>
      <c r="U154">
        <v>502.84027099999997</v>
      </c>
      <c r="V154">
        <v>516.62304700000004</v>
      </c>
      <c r="W154">
        <v>530.71453899999995</v>
      </c>
      <c r="X154">
        <v>544.96911599999999</v>
      </c>
      <c r="Y154">
        <v>559.39794900000004</v>
      </c>
      <c r="Z154">
        <v>573.895081</v>
      </c>
      <c r="AA154">
        <v>588.36389199999996</v>
      </c>
      <c r="AB154">
        <v>602.98657200000002</v>
      </c>
      <c r="AC154">
        <v>617.65033000000005</v>
      </c>
      <c r="AD154">
        <v>632.50006099999996</v>
      </c>
      <c r="AE154" t="s">
        <v>5688</v>
      </c>
    </row>
    <row r="155" spans="1:31">
      <c r="A155" t="s">
        <v>4035</v>
      </c>
      <c r="B155" t="s">
        <v>5856</v>
      </c>
      <c r="C155" t="s">
        <v>5857</v>
      </c>
      <c r="D155" t="s">
        <v>3966</v>
      </c>
      <c r="E155">
        <v>7117.8364259999998</v>
      </c>
      <c r="F155">
        <v>7391.4868159999996</v>
      </c>
      <c r="G155">
        <v>7640.720703</v>
      </c>
      <c r="H155">
        <v>7875.8999020000001</v>
      </c>
      <c r="I155">
        <v>8117.4101559999999</v>
      </c>
      <c r="J155">
        <v>8370.4277340000008</v>
      </c>
      <c r="K155">
        <v>8627.3388670000004</v>
      </c>
      <c r="L155">
        <v>8895.9560550000006</v>
      </c>
      <c r="M155">
        <v>9172.3886719999991</v>
      </c>
      <c r="N155">
        <v>9457.0908199999994</v>
      </c>
      <c r="O155">
        <v>9750.0771480000003</v>
      </c>
      <c r="P155">
        <v>10037.377930000001</v>
      </c>
      <c r="Q155">
        <v>10329.169921999999</v>
      </c>
      <c r="R155">
        <v>10625.630859000001</v>
      </c>
      <c r="S155">
        <v>10925.822265999999</v>
      </c>
      <c r="T155">
        <v>11232.236328000001</v>
      </c>
      <c r="U155">
        <v>11542.404296999999</v>
      </c>
      <c r="V155">
        <v>11859.600586</v>
      </c>
      <c r="W155">
        <v>12183.753906</v>
      </c>
      <c r="X155">
        <v>12512.414062</v>
      </c>
      <c r="Y155">
        <v>12845.688477</v>
      </c>
      <c r="Z155">
        <v>13182.042969</v>
      </c>
      <c r="AA155">
        <v>13520.09375</v>
      </c>
      <c r="AB155">
        <v>13863.038086</v>
      </c>
      <c r="AC155">
        <v>14209.375977</v>
      </c>
      <c r="AD155">
        <v>14561.425781</v>
      </c>
      <c r="AE155" t="s">
        <v>5688</v>
      </c>
    </row>
    <row r="156" spans="1:31">
      <c r="A156" t="s">
        <v>4217</v>
      </c>
    </row>
    <row r="157" spans="1:31">
      <c r="A157" t="s">
        <v>3913</v>
      </c>
      <c r="B157" t="s">
        <v>5858</v>
      </c>
      <c r="C157" t="s">
        <v>5859</v>
      </c>
      <c r="D157" t="s">
        <v>333</v>
      </c>
      <c r="E157">
        <v>393.74005099999999</v>
      </c>
      <c r="F157">
        <v>529.69665499999996</v>
      </c>
      <c r="G157">
        <v>444.42446899999999</v>
      </c>
      <c r="H157">
        <v>368.82611100000003</v>
      </c>
      <c r="I157">
        <v>408.27462800000001</v>
      </c>
      <c r="J157">
        <v>437.21096799999998</v>
      </c>
      <c r="K157">
        <v>433.30026199999998</v>
      </c>
      <c r="L157">
        <v>468.10775799999999</v>
      </c>
      <c r="M157">
        <v>484.00753800000001</v>
      </c>
      <c r="N157">
        <v>503.05838</v>
      </c>
      <c r="O157">
        <v>523.92334000000005</v>
      </c>
      <c r="P157">
        <v>473.242188</v>
      </c>
      <c r="Q157">
        <v>475.14935300000002</v>
      </c>
      <c r="R157">
        <v>475.66137700000002</v>
      </c>
      <c r="S157">
        <v>470.98584</v>
      </c>
      <c r="T157">
        <v>477.72027600000001</v>
      </c>
      <c r="U157">
        <v>471.25872800000002</v>
      </c>
      <c r="V157">
        <v>483.84588600000001</v>
      </c>
      <c r="W157">
        <v>499.138214</v>
      </c>
      <c r="X157">
        <v>504.107147</v>
      </c>
      <c r="Y157">
        <v>511.038025</v>
      </c>
      <c r="Z157">
        <v>509.66735799999998</v>
      </c>
      <c r="AA157">
        <v>501.10824600000001</v>
      </c>
      <c r="AB157">
        <v>509.20022599999999</v>
      </c>
      <c r="AC157">
        <v>508.21466099999998</v>
      </c>
      <c r="AD157">
        <v>519.25848399999995</v>
      </c>
      <c r="AE157" t="s">
        <v>643</v>
      </c>
    </row>
    <row r="158" spans="1:31">
      <c r="A158" t="s">
        <v>4077</v>
      </c>
      <c r="B158" t="s">
        <v>5860</v>
      </c>
      <c r="C158" t="s">
        <v>5861</v>
      </c>
      <c r="D158" t="s">
        <v>333</v>
      </c>
      <c r="E158">
        <v>228.62789900000001</v>
      </c>
      <c r="F158">
        <v>311.71655299999998</v>
      </c>
      <c r="G158">
        <v>260.22766100000001</v>
      </c>
      <c r="H158">
        <v>214.76019299999999</v>
      </c>
      <c r="I158">
        <v>239.168091</v>
      </c>
      <c r="J158">
        <v>257.20541400000002</v>
      </c>
      <c r="K158">
        <v>255.52259799999999</v>
      </c>
      <c r="L158">
        <v>277.19921900000003</v>
      </c>
      <c r="M158">
        <v>287.28125</v>
      </c>
      <c r="N158">
        <v>299.26074199999999</v>
      </c>
      <c r="O158">
        <v>312.24511699999999</v>
      </c>
      <c r="P158">
        <v>281.97949199999999</v>
      </c>
      <c r="Q158">
        <v>283.40722699999998</v>
      </c>
      <c r="R158">
        <v>283.78173800000002</v>
      </c>
      <c r="S158">
        <v>281.02783199999999</v>
      </c>
      <c r="T158">
        <v>285.05566399999998</v>
      </c>
      <c r="U158">
        <v>281.13037100000003</v>
      </c>
      <c r="V158">
        <v>288.68310500000001</v>
      </c>
      <c r="W158">
        <v>297.86230499999999</v>
      </c>
      <c r="X158">
        <v>300.82275399999997</v>
      </c>
      <c r="Y158">
        <v>305.00292999999999</v>
      </c>
      <c r="Z158">
        <v>304.17871100000002</v>
      </c>
      <c r="AA158">
        <v>299.056152</v>
      </c>
      <c r="AB158">
        <v>303.97070300000001</v>
      </c>
      <c r="AC158">
        <v>303.36425800000001</v>
      </c>
      <c r="AD158">
        <v>310.01416</v>
      </c>
      <c r="AE158" t="s">
        <v>651</v>
      </c>
    </row>
    <row r="159" spans="1:31">
      <c r="A159" t="s">
        <v>4080</v>
      </c>
      <c r="B159" t="s">
        <v>5862</v>
      </c>
      <c r="C159" t="s">
        <v>5863</v>
      </c>
      <c r="D159" t="s">
        <v>333</v>
      </c>
      <c r="E159">
        <v>78.699188000000007</v>
      </c>
      <c r="F159">
        <v>95.726906</v>
      </c>
      <c r="G159">
        <v>82.855857999999998</v>
      </c>
      <c r="H159">
        <v>71.426743000000002</v>
      </c>
      <c r="I159">
        <v>75.240691999999996</v>
      </c>
      <c r="J159">
        <v>77.129822000000004</v>
      </c>
      <c r="K159">
        <v>74.418785</v>
      </c>
      <c r="L159">
        <v>76.909760000000006</v>
      </c>
      <c r="M159">
        <v>76.905852999999993</v>
      </c>
      <c r="N159">
        <v>77.438254999999998</v>
      </c>
      <c r="O159">
        <v>78.473145000000002</v>
      </c>
      <c r="P159">
        <v>70.276595999999998</v>
      </c>
      <c r="Q159">
        <v>69.616623000000004</v>
      </c>
      <c r="R159">
        <v>69.148696999999999</v>
      </c>
      <c r="S159">
        <v>68.233397999999994</v>
      </c>
      <c r="T159">
        <v>69.219543000000002</v>
      </c>
      <c r="U159">
        <v>68.599297000000007</v>
      </c>
      <c r="V159">
        <v>70.772887999999995</v>
      </c>
      <c r="W159">
        <v>73.444618000000006</v>
      </c>
      <c r="X159">
        <v>74.789519999999996</v>
      </c>
      <c r="Y159">
        <v>76.474311999999998</v>
      </c>
      <c r="Z159">
        <v>77.116569999999996</v>
      </c>
      <c r="AA159">
        <v>76.794044</v>
      </c>
      <c r="AB159">
        <v>78.793723999999997</v>
      </c>
      <c r="AC159">
        <v>79.582352</v>
      </c>
      <c r="AD159">
        <v>82.016784999999999</v>
      </c>
      <c r="AE159" t="s">
        <v>710</v>
      </c>
    </row>
    <row r="160" spans="1:31">
      <c r="A160" t="s">
        <v>4083</v>
      </c>
      <c r="B160" t="s">
        <v>5864</v>
      </c>
      <c r="C160" t="s">
        <v>5865</v>
      </c>
      <c r="D160" t="s">
        <v>333</v>
      </c>
      <c r="E160">
        <v>86.412964000000002</v>
      </c>
      <c r="F160">
        <v>122.253174</v>
      </c>
      <c r="G160">
        <v>101.340942</v>
      </c>
      <c r="H160">
        <v>82.639160000000004</v>
      </c>
      <c r="I160">
        <v>93.865844999999993</v>
      </c>
      <c r="J160">
        <v>102.875732</v>
      </c>
      <c r="K160">
        <v>103.358887</v>
      </c>
      <c r="L160">
        <v>113.998779</v>
      </c>
      <c r="M160">
        <v>119.820435</v>
      </c>
      <c r="N160">
        <v>126.359375</v>
      </c>
      <c r="O160">
        <v>133.20507799999999</v>
      </c>
      <c r="P160">
        <v>120.98608400000001</v>
      </c>
      <c r="Q160">
        <v>122.125488</v>
      </c>
      <c r="R160">
        <v>122.730957</v>
      </c>
      <c r="S160">
        <v>121.724609</v>
      </c>
      <c r="T160">
        <v>123.44506800000001</v>
      </c>
      <c r="U160">
        <v>121.529053</v>
      </c>
      <c r="V160">
        <v>124.389893</v>
      </c>
      <c r="W160">
        <v>127.831299</v>
      </c>
      <c r="X160">
        <v>128.49487300000001</v>
      </c>
      <c r="Y160">
        <v>129.56079099999999</v>
      </c>
      <c r="Z160">
        <v>128.37207000000001</v>
      </c>
      <c r="AA160">
        <v>125.25805699999999</v>
      </c>
      <c r="AB160">
        <v>126.43579099999999</v>
      </c>
      <c r="AC160">
        <v>125.268066</v>
      </c>
      <c r="AD160">
        <v>127.22753899999999</v>
      </c>
      <c r="AE160" t="s">
        <v>3530</v>
      </c>
    </row>
    <row r="161" spans="1:31">
      <c r="A161" t="s">
        <v>3917</v>
      </c>
      <c r="B161" t="s">
        <v>5866</v>
      </c>
      <c r="C161" t="s">
        <v>5867</v>
      </c>
      <c r="D161" t="s">
        <v>333</v>
      </c>
      <c r="E161">
        <v>81.869727999999995</v>
      </c>
      <c r="F161">
        <v>53.512436000000001</v>
      </c>
      <c r="G161">
        <v>54.587676999999999</v>
      </c>
      <c r="H161">
        <v>58.976188999999998</v>
      </c>
      <c r="I161">
        <v>59.28801</v>
      </c>
      <c r="J161">
        <v>58.870724000000003</v>
      </c>
      <c r="K161">
        <v>59.213149999999999</v>
      </c>
      <c r="L161">
        <v>59.587657999999998</v>
      </c>
      <c r="M161">
        <v>60.201873999999997</v>
      </c>
      <c r="N161">
        <v>60.876617000000003</v>
      </c>
      <c r="O161">
        <v>61.625908000000003</v>
      </c>
      <c r="P161">
        <v>62.384262</v>
      </c>
      <c r="Q161">
        <v>63.229087999999997</v>
      </c>
      <c r="R161">
        <v>64.172493000000003</v>
      </c>
      <c r="S161">
        <v>65.207115000000002</v>
      </c>
      <c r="T161">
        <v>66.200500000000005</v>
      </c>
      <c r="U161">
        <v>67.308395000000004</v>
      </c>
      <c r="V161">
        <v>68.809218999999999</v>
      </c>
      <c r="W161">
        <v>70.232680999999999</v>
      </c>
      <c r="X161">
        <v>71.690871999999999</v>
      </c>
      <c r="Y161">
        <v>73.051483000000005</v>
      </c>
      <c r="Z161">
        <v>74.546631000000005</v>
      </c>
      <c r="AA161">
        <v>76.143615999999994</v>
      </c>
      <c r="AB161">
        <v>77.754645999999994</v>
      </c>
      <c r="AC161">
        <v>79.428985999999995</v>
      </c>
      <c r="AD161">
        <v>81.066269000000005</v>
      </c>
      <c r="AE161" t="s">
        <v>1998</v>
      </c>
    </row>
    <row r="162" spans="1:31">
      <c r="A162" t="s">
        <v>4077</v>
      </c>
      <c r="B162" t="s">
        <v>5868</v>
      </c>
      <c r="C162" t="s">
        <v>5869</v>
      </c>
      <c r="D162" t="s">
        <v>333</v>
      </c>
      <c r="E162">
        <v>20.367187999999999</v>
      </c>
      <c r="F162">
        <v>21.354523</v>
      </c>
      <c r="G162">
        <v>22.039916999999999</v>
      </c>
      <c r="H162">
        <v>24.506775000000001</v>
      </c>
      <c r="I162">
        <v>24.716643999999999</v>
      </c>
      <c r="J162">
        <v>24.587769000000002</v>
      </c>
      <c r="K162">
        <v>24.787963999999999</v>
      </c>
      <c r="L162">
        <v>25.011230000000001</v>
      </c>
      <c r="M162">
        <v>25.336914</v>
      </c>
      <c r="N162">
        <v>25.685974000000002</v>
      </c>
      <c r="O162">
        <v>26.060210999999999</v>
      </c>
      <c r="P162">
        <v>26.450043000000001</v>
      </c>
      <c r="Q162">
        <v>26.871704000000001</v>
      </c>
      <c r="R162">
        <v>27.323944000000001</v>
      </c>
      <c r="S162">
        <v>27.839995999999999</v>
      </c>
      <c r="T162">
        <v>28.366088999999999</v>
      </c>
      <c r="U162">
        <v>28.940674000000001</v>
      </c>
      <c r="V162">
        <v>29.523009999999999</v>
      </c>
      <c r="W162">
        <v>30.104309000000001</v>
      </c>
      <c r="X162">
        <v>30.666443000000001</v>
      </c>
      <c r="Y162">
        <v>31.202636999999999</v>
      </c>
      <c r="Z162">
        <v>31.767821999999999</v>
      </c>
      <c r="AA162">
        <v>32.335754000000001</v>
      </c>
      <c r="AB162">
        <v>32.878174000000001</v>
      </c>
      <c r="AC162">
        <v>33.424315999999997</v>
      </c>
      <c r="AD162">
        <v>33.931395999999999</v>
      </c>
      <c r="AE162" t="s">
        <v>5612</v>
      </c>
    </row>
    <row r="163" spans="1:31">
      <c r="A163" t="s">
        <v>4080</v>
      </c>
      <c r="B163" t="s">
        <v>5870</v>
      </c>
      <c r="C163" t="s">
        <v>5871</v>
      </c>
      <c r="D163" t="s">
        <v>333</v>
      </c>
      <c r="E163">
        <v>7.2837740000000002</v>
      </c>
      <c r="F163">
        <v>7.3379669999999999</v>
      </c>
      <c r="G163">
        <v>8.2102360000000001</v>
      </c>
      <c r="H163">
        <v>9.3606409999999993</v>
      </c>
      <c r="I163">
        <v>9.46889</v>
      </c>
      <c r="J163">
        <v>9.4636589999999998</v>
      </c>
      <c r="K163">
        <v>9.6131430000000009</v>
      </c>
      <c r="L163">
        <v>9.7554470000000002</v>
      </c>
      <c r="M163">
        <v>9.9122009999999996</v>
      </c>
      <c r="N163">
        <v>10.058228</v>
      </c>
      <c r="O163">
        <v>10.218994</v>
      </c>
      <c r="P163">
        <v>10.386305</v>
      </c>
      <c r="Q163">
        <v>10.566017</v>
      </c>
      <c r="R163">
        <v>10.753178</v>
      </c>
      <c r="S163">
        <v>10.970846</v>
      </c>
      <c r="T163">
        <v>11.176087000000001</v>
      </c>
      <c r="U163">
        <v>11.400986</v>
      </c>
      <c r="V163">
        <v>11.638930999999999</v>
      </c>
      <c r="W163">
        <v>11.890181999999999</v>
      </c>
      <c r="X163">
        <v>12.151413</v>
      </c>
      <c r="Y163">
        <v>12.419312</v>
      </c>
      <c r="Z163">
        <v>12.703954</v>
      </c>
      <c r="AA163">
        <v>13.013365</v>
      </c>
      <c r="AB163">
        <v>13.323226999999999</v>
      </c>
      <c r="AC163">
        <v>13.645401</v>
      </c>
      <c r="AD163">
        <v>13.971664000000001</v>
      </c>
      <c r="AE163" t="s">
        <v>2667</v>
      </c>
    </row>
    <row r="164" spans="1:31">
      <c r="A164" t="s">
        <v>4083</v>
      </c>
      <c r="B164" t="s">
        <v>5872</v>
      </c>
      <c r="C164" t="s">
        <v>5873</v>
      </c>
      <c r="D164" t="s">
        <v>333</v>
      </c>
      <c r="E164">
        <v>54.218764999999998</v>
      </c>
      <c r="F164">
        <v>24.819946000000002</v>
      </c>
      <c r="G164">
        <v>24.337526</v>
      </c>
      <c r="H164">
        <v>25.108771999999998</v>
      </c>
      <c r="I164">
        <v>25.102471999999999</v>
      </c>
      <c r="J164">
        <v>24.819293999999999</v>
      </c>
      <c r="K164">
        <v>24.812042000000002</v>
      </c>
      <c r="L164">
        <v>24.820979999999999</v>
      </c>
      <c r="M164">
        <v>24.952759</v>
      </c>
      <c r="N164">
        <v>25.132415999999999</v>
      </c>
      <c r="O164">
        <v>25.346703000000002</v>
      </c>
      <c r="P164">
        <v>25.547913000000001</v>
      </c>
      <c r="Q164">
        <v>25.791367999999999</v>
      </c>
      <c r="R164">
        <v>26.095371</v>
      </c>
      <c r="S164">
        <v>26.396270999999999</v>
      </c>
      <c r="T164">
        <v>26.658325000000001</v>
      </c>
      <c r="U164">
        <v>26.966736000000001</v>
      </c>
      <c r="V164">
        <v>27.647278</v>
      </c>
      <c r="W164">
        <v>28.238189999999999</v>
      </c>
      <c r="X164">
        <v>28.873016</v>
      </c>
      <c r="Y164">
        <v>29.429535000000001</v>
      </c>
      <c r="Z164">
        <v>30.074856</v>
      </c>
      <c r="AA164">
        <v>30.794491000000001</v>
      </c>
      <c r="AB164">
        <v>31.553243999999999</v>
      </c>
      <c r="AC164">
        <v>32.359268</v>
      </c>
      <c r="AD164">
        <v>33.163207999999997</v>
      </c>
      <c r="AE164" t="s">
        <v>748</v>
      </c>
    </row>
    <row r="165" spans="1:31">
      <c r="A165" t="s">
        <v>4362</v>
      </c>
      <c r="B165" t="s">
        <v>5874</v>
      </c>
      <c r="C165" t="s">
        <v>5875</v>
      </c>
      <c r="D165" t="s">
        <v>333</v>
      </c>
      <c r="E165">
        <v>28.464141999999999</v>
      </c>
      <c r="F165">
        <v>31.342151999999999</v>
      </c>
      <c r="G165">
        <v>33.081665000000001</v>
      </c>
      <c r="H165">
        <v>33.874954000000002</v>
      </c>
      <c r="I165">
        <v>34.717734999999998</v>
      </c>
      <c r="J165">
        <v>35.221592000000001</v>
      </c>
      <c r="K165">
        <v>36.284560999999997</v>
      </c>
      <c r="L165">
        <v>37.519359999999999</v>
      </c>
      <c r="M165">
        <v>38.867660999999998</v>
      </c>
      <c r="N165">
        <v>40.281593000000001</v>
      </c>
      <c r="O165">
        <v>41.776980999999999</v>
      </c>
      <c r="P165">
        <v>43.349316000000002</v>
      </c>
      <c r="Q165">
        <v>44.993309000000004</v>
      </c>
      <c r="R165">
        <v>46.701121999999998</v>
      </c>
      <c r="S165">
        <v>48.434928999999997</v>
      </c>
      <c r="T165">
        <v>50.184173999999999</v>
      </c>
      <c r="U165">
        <v>51.970523999999997</v>
      </c>
      <c r="V165">
        <v>53.767094</v>
      </c>
      <c r="W165">
        <v>55.566260999999997</v>
      </c>
      <c r="X165">
        <v>57.391373000000002</v>
      </c>
      <c r="Y165">
        <v>59.19162</v>
      </c>
      <c r="Z165">
        <v>60.958370000000002</v>
      </c>
      <c r="AA165">
        <v>62.721798</v>
      </c>
      <c r="AB165">
        <v>64.478904999999997</v>
      </c>
      <c r="AC165">
        <v>66.206969999999998</v>
      </c>
      <c r="AD165">
        <v>67.938034000000002</v>
      </c>
      <c r="AE165" t="s">
        <v>3851</v>
      </c>
    </row>
    <row r="166" spans="1:31">
      <c r="A166" t="s">
        <v>4077</v>
      </c>
      <c r="B166" t="s">
        <v>5876</v>
      </c>
      <c r="C166" t="s">
        <v>5877</v>
      </c>
      <c r="D166" t="s">
        <v>333</v>
      </c>
      <c r="E166">
        <v>18.517365000000002</v>
      </c>
      <c r="F166">
        <v>20.902069000000001</v>
      </c>
      <c r="G166">
        <v>22.060822000000002</v>
      </c>
      <c r="H166">
        <v>22.458960999999999</v>
      </c>
      <c r="I166">
        <v>23.09609</v>
      </c>
      <c r="J166">
        <v>23.493513</v>
      </c>
      <c r="K166">
        <v>24.300301000000001</v>
      </c>
      <c r="L166">
        <v>25.248488999999999</v>
      </c>
      <c r="M166">
        <v>26.291143000000002</v>
      </c>
      <c r="N166">
        <v>27.392766999999999</v>
      </c>
      <c r="O166">
        <v>28.565048000000001</v>
      </c>
      <c r="P166">
        <v>29.803169</v>
      </c>
      <c r="Q166">
        <v>31.101419</v>
      </c>
      <c r="R166">
        <v>32.451732999999997</v>
      </c>
      <c r="S166">
        <v>33.823666000000003</v>
      </c>
      <c r="T166">
        <v>35.206909000000003</v>
      </c>
      <c r="U166">
        <v>36.610241000000002</v>
      </c>
      <c r="V166">
        <v>38.02055</v>
      </c>
      <c r="W166">
        <v>39.425128999999998</v>
      </c>
      <c r="X166">
        <v>40.833678999999997</v>
      </c>
      <c r="Y166">
        <v>42.201842999999997</v>
      </c>
      <c r="Z166">
        <v>43.527222000000002</v>
      </c>
      <c r="AA166">
        <v>44.833190999999999</v>
      </c>
      <c r="AB166">
        <v>46.116881999999997</v>
      </c>
      <c r="AC166">
        <v>47.353637999999997</v>
      </c>
      <c r="AD166">
        <v>48.570984000000003</v>
      </c>
      <c r="AE166" t="s">
        <v>5672</v>
      </c>
    </row>
    <row r="167" spans="1:31">
      <c r="A167" t="s">
        <v>4080</v>
      </c>
      <c r="B167" t="s">
        <v>5878</v>
      </c>
      <c r="C167" t="s">
        <v>5879</v>
      </c>
      <c r="D167" t="s">
        <v>333</v>
      </c>
      <c r="E167">
        <v>2.2186279999999998</v>
      </c>
      <c r="F167">
        <v>2.2483939999999998</v>
      </c>
      <c r="G167">
        <v>2.201613</v>
      </c>
      <c r="H167">
        <v>2.1534779999999998</v>
      </c>
      <c r="I167">
        <v>2.1341190000000001</v>
      </c>
      <c r="J167">
        <v>2.1032479999999998</v>
      </c>
      <c r="K167">
        <v>2.1152139999999999</v>
      </c>
      <c r="L167">
        <v>2.1440100000000002</v>
      </c>
      <c r="M167">
        <v>2.187297</v>
      </c>
      <c r="N167">
        <v>2.2419150000000001</v>
      </c>
      <c r="O167">
        <v>2.3080790000000002</v>
      </c>
      <c r="P167">
        <v>2.3846020000000001</v>
      </c>
      <c r="Q167">
        <v>2.4700739999999999</v>
      </c>
      <c r="R167">
        <v>2.5630190000000002</v>
      </c>
      <c r="S167">
        <v>2.65977</v>
      </c>
      <c r="T167">
        <v>2.7595350000000001</v>
      </c>
      <c r="U167">
        <v>2.8608630000000002</v>
      </c>
      <c r="V167">
        <v>2.9537580000000001</v>
      </c>
      <c r="W167">
        <v>3.0428820000000001</v>
      </c>
      <c r="X167">
        <v>3.1365029999999998</v>
      </c>
      <c r="Y167">
        <v>3.2279640000000001</v>
      </c>
      <c r="Z167">
        <v>3.3138860000000001</v>
      </c>
      <c r="AA167">
        <v>3.3962210000000002</v>
      </c>
      <c r="AB167">
        <v>3.4702679999999999</v>
      </c>
      <c r="AC167">
        <v>3.5450900000000001</v>
      </c>
      <c r="AD167">
        <v>3.6230349999999998</v>
      </c>
      <c r="AE167" t="s">
        <v>1948</v>
      </c>
    </row>
    <row r="168" spans="1:31">
      <c r="A168" t="s">
        <v>4083</v>
      </c>
      <c r="B168" t="s">
        <v>5880</v>
      </c>
      <c r="C168" t="s">
        <v>5881</v>
      </c>
      <c r="D168" t="s">
        <v>333</v>
      </c>
      <c r="E168">
        <v>7.7281490000000002</v>
      </c>
      <c r="F168">
        <v>8.1916890000000002</v>
      </c>
      <c r="G168">
        <v>8.819229</v>
      </c>
      <c r="H168">
        <v>9.2625119999999992</v>
      </c>
      <c r="I168">
        <v>9.4875260000000008</v>
      </c>
      <c r="J168">
        <v>9.6248319999999996</v>
      </c>
      <c r="K168">
        <v>9.8690490000000004</v>
      </c>
      <c r="L168">
        <v>10.126861999999999</v>
      </c>
      <c r="M168">
        <v>10.389220999999999</v>
      </c>
      <c r="N168">
        <v>10.646912</v>
      </c>
      <c r="O168">
        <v>10.903854000000001</v>
      </c>
      <c r="P168">
        <v>11.161545</v>
      </c>
      <c r="Q168">
        <v>11.421813999999999</v>
      </c>
      <c r="R168">
        <v>11.686370999999999</v>
      </c>
      <c r="S168">
        <v>11.951492</v>
      </c>
      <c r="T168">
        <v>12.217727999999999</v>
      </c>
      <c r="U168">
        <v>12.499420000000001</v>
      </c>
      <c r="V168">
        <v>12.792786</v>
      </c>
      <c r="W168">
        <v>13.098250999999999</v>
      </c>
      <c r="X168">
        <v>13.421188000000001</v>
      </c>
      <c r="Y168">
        <v>13.761810000000001</v>
      </c>
      <c r="Z168">
        <v>14.117264</v>
      </c>
      <c r="AA168">
        <v>14.492386</v>
      </c>
      <c r="AB168">
        <v>14.891754000000001</v>
      </c>
      <c r="AC168">
        <v>15.308242999999999</v>
      </c>
      <c r="AD168">
        <v>15.744019</v>
      </c>
      <c r="AE168" t="s">
        <v>5688</v>
      </c>
    </row>
    <row r="169" spans="1:31">
      <c r="A169" t="s">
        <v>4365</v>
      </c>
      <c r="B169" t="s">
        <v>5882</v>
      </c>
      <c r="C169" t="s">
        <v>5883</v>
      </c>
      <c r="D169" t="s">
        <v>333</v>
      </c>
      <c r="E169">
        <v>296.49847399999999</v>
      </c>
      <c r="F169">
        <v>329.79208399999999</v>
      </c>
      <c r="G169">
        <v>340.087219</v>
      </c>
      <c r="H169">
        <v>350.31707799999998</v>
      </c>
      <c r="I169">
        <v>360.436035</v>
      </c>
      <c r="J169">
        <v>363.61889600000001</v>
      </c>
      <c r="K169">
        <v>373.192993</v>
      </c>
      <c r="L169">
        <v>383.09103399999998</v>
      </c>
      <c r="M169">
        <v>393.964539</v>
      </c>
      <c r="N169">
        <v>404.938354</v>
      </c>
      <c r="O169">
        <v>415.52096599999999</v>
      </c>
      <c r="P169">
        <v>426.41683999999998</v>
      </c>
      <c r="Q169">
        <v>436.65273999999999</v>
      </c>
      <c r="R169">
        <v>446.36138899999997</v>
      </c>
      <c r="S169">
        <v>455.953033</v>
      </c>
      <c r="T169">
        <v>471.69314600000001</v>
      </c>
      <c r="U169">
        <v>480.924286</v>
      </c>
      <c r="V169">
        <v>489.09420799999998</v>
      </c>
      <c r="W169">
        <v>496.98449699999998</v>
      </c>
      <c r="X169">
        <v>504.54129</v>
      </c>
      <c r="Y169">
        <v>511.888733</v>
      </c>
      <c r="Z169">
        <v>519.41320800000005</v>
      </c>
      <c r="AA169">
        <v>526.89227300000005</v>
      </c>
      <c r="AB169">
        <v>534.28851299999997</v>
      </c>
      <c r="AC169">
        <v>541.91479500000003</v>
      </c>
      <c r="AD169">
        <v>549.85601799999995</v>
      </c>
      <c r="AE169" t="s">
        <v>1991</v>
      </c>
    </row>
    <row r="170" spans="1:31">
      <c r="A170" t="s">
        <v>4077</v>
      </c>
      <c r="B170" t="s">
        <v>5884</v>
      </c>
      <c r="C170" t="s">
        <v>5885</v>
      </c>
      <c r="D170" t="s">
        <v>333</v>
      </c>
      <c r="E170">
        <v>182.61532600000001</v>
      </c>
      <c r="F170">
        <v>197.36596700000001</v>
      </c>
      <c r="G170">
        <v>204.98608400000001</v>
      </c>
      <c r="H170">
        <v>212.554688</v>
      </c>
      <c r="I170">
        <v>220.07763700000001</v>
      </c>
      <c r="J170">
        <v>223.25805700000001</v>
      </c>
      <c r="K170">
        <v>230.17285200000001</v>
      </c>
      <c r="L170">
        <v>237.22558599999999</v>
      </c>
      <c r="M170">
        <v>244.561035</v>
      </c>
      <c r="N170">
        <v>251.76757799999999</v>
      </c>
      <c r="O170">
        <v>258.53125</v>
      </c>
      <c r="P170">
        <v>265.125</v>
      </c>
      <c r="Q170">
        <v>271.15332000000001</v>
      </c>
      <c r="R170">
        <v>276.65380900000002</v>
      </c>
      <c r="S170">
        <v>281.921875</v>
      </c>
      <c r="T170">
        <v>293.19433600000002</v>
      </c>
      <c r="U170">
        <v>298.01611300000002</v>
      </c>
      <c r="V170">
        <v>301.66210899999999</v>
      </c>
      <c r="W170">
        <v>305.17138699999998</v>
      </c>
      <c r="X170">
        <v>308.54248000000001</v>
      </c>
      <c r="Y170">
        <v>311.84277300000002</v>
      </c>
      <c r="Z170">
        <v>315.31445300000001</v>
      </c>
      <c r="AA170">
        <v>318.875</v>
      </c>
      <c r="AB170">
        <v>322.51171900000003</v>
      </c>
      <c r="AC170">
        <v>326.42382800000001</v>
      </c>
      <c r="AD170">
        <v>330.65673800000002</v>
      </c>
      <c r="AE170" t="s">
        <v>2707</v>
      </c>
    </row>
    <row r="171" spans="1:31">
      <c r="A171" t="s">
        <v>4080</v>
      </c>
      <c r="B171" t="s">
        <v>5886</v>
      </c>
      <c r="C171" t="s">
        <v>5887</v>
      </c>
      <c r="D171" t="s">
        <v>333</v>
      </c>
      <c r="E171">
        <v>49.765349999999998</v>
      </c>
      <c r="F171">
        <v>65.862517999999994</v>
      </c>
      <c r="G171">
        <v>66.779739000000006</v>
      </c>
      <c r="H171">
        <v>67.687552999999994</v>
      </c>
      <c r="I171">
        <v>68.516234999999995</v>
      </c>
      <c r="J171">
        <v>68.221817000000001</v>
      </c>
      <c r="K171">
        <v>69.205582000000007</v>
      </c>
      <c r="L171">
        <v>70.199676999999994</v>
      </c>
      <c r="M171">
        <v>71.654838999999996</v>
      </c>
      <c r="N171">
        <v>73.251472000000007</v>
      </c>
      <c r="O171">
        <v>74.916472999999996</v>
      </c>
      <c r="P171">
        <v>76.973838999999998</v>
      </c>
      <c r="Q171">
        <v>78.994774000000007</v>
      </c>
      <c r="R171">
        <v>81.062079999999995</v>
      </c>
      <c r="S171">
        <v>83.186188000000001</v>
      </c>
      <c r="T171">
        <v>85.444366000000002</v>
      </c>
      <c r="U171">
        <v>87.647307999999995</v>
      </c>
      <c r="V171">
        <v>89.907448000000002</v>
      </c>
      <c r="W171">
        <v>92.036124999999998</v>
      </c>
      <c r="X171">
        <v>94.001739999999998</v>
      </c>
      <c r="Y171">
        <v>95.848327999999995</v>
      </c>
      <c r="Z171">
        <v>97.652832000000004</v>
      </c>
      <c r="AA171">
        <v>99.326836</v>
      </c>
      <c r="AB171">
        <v>100.86872099999999</v>
      </c>
      <c r="AC171">
        <v>102.347382</v>
      </c>
      <c r="AD171">
        <v>103.81012699999999</v>
      </c>
      <c r="AE171" t="s">
        <v>2641</v>
      </c>
    </row>
    <row r="172" spans="1:31">
      <c r="A172" t="s">
        <v>4083</v>
      </c>
      <c r="B172" t="s">
        <v>5888</v>
      </c>
      <c r="C172" t="s">
        <v>5889</v>
      </c>
      <c r="D172" t="s">
        <v>333</v>
      </c>
      <c r="E172">
        <v>64.117797999999993</v>
      </c>
      <c r="F172">
        <v>66.563598999999996</v>
      </c>
      <c r="G172">
        <v>68.321410999999998</v>
      </c>
      <c r="H172">
        <v>70.074828999999994</v>
      </c>
      <c r="I172">
        <v>71.842162999999999</v>
      </c>
      <c r="J172">
        <v>72.139037999999999</v>
      </c>
      <c r="K172">
        <v>73.814575000000005</v>
      </c>
      <c r="L172">
        <v>75.665771000000007</v>
      </c>
      <c r="M172">
        <v>77.748656999999994</v>
      </c>
      <c r="N172">
        <v>79.919312000000005</v>
      </c>
      <c r="O172">
        <v>82.073241999999993</v>
      </c>
      <c r="P172">
        <v>84.317993000000001</v>
      </c>
      <c r="Q172">
        <v>86.504638999999997</v>
      </c>
      <c r="R172">
        <v>88.645508000000007</v>
      </c>
      <c r="S172">
        <v>90.844971000000001</v>
      </c>
      <c r="T172">
        <v>93.054443000000006</v>
      </c>
      <c r="U172">
        <v>95.260863999999998</v>
      </c>
      <c r="V172">
        <v>97.524658000000002</v>
      </c>
      <c r="W172">
        <v>99.776978</v>
      </c>
      <c r="X172">
        <v>101.99706999999999</v>
      </c>
      <c r="Y172">
        <v>104.197632</v>
      </c>
      <c r="Z172">
        <v>106.44592299999999</v>
      </c>
      <c r="AA172">
        <v>108.69043000000001</v>
      </c>
      <c r="AB172">
        <v>110.908081</v>
      </c>
      <c r="AC172">
        <v>113.14355500000001</v>
      </c>
      <c r="AD172">
        <v>115.38916</v>
      </c>
      <c r="AE172" t="s">
        <v>2707</v>
      </c>
    </row>
    <row r="173" spans="1:31">
      <c r="A173" t="s">
        <v>3926</v>
      </c>
      <c r="B173" t="s">
        <v>5890</v>
      </c>
      <c r="C173" t="s">
        <v>5891</v>
      </c>
      <c r="D173" t="s">
        <v>333</v>
      </c>
      <c r="E173">
        <v>11.789963</v>
      </c>
      <c r="F173">
        <v>19.906883000000001</v>
      </c>
      <c r="G173">
        <v>20.830887000000001</v>
      </c>
      <c r="H173">
        <v>20.560486000000001</v>
      </c>
      <c r="I173">
        <v>20.976050999999998</v>
      </c>
      <c r="J173">
        <v>21.212349</v>
      </c>
      <c r="K173">
        <v>21.987895999999999</v>
      </c>
      <c r="L173">
        <v>23.026672000000001</v>
      </c>
      <c r="M173">
        <v>23.981494999999999</v>
      </c>
      <c r="N173">
        <v>24.748688000000001</v>
      </c>
      <c r="O173">
        <v>25.58342</v>
      </c>
      <c r="P173">
        <v>26.537904999999999</v>
      </c>
      <c r="Q173">
        <v>27.607133999999999</v>
      </c>
      <c r="R173">
        <v>28.591293</v>
      </c>
      <c r="S173">
        <v>29.459862000000001</v>
      </c>
      <c r="T173">
        <v>30.45063</v>
      </c>
      <c r="U173">
        <v>31.404686000000002</v>
      </c>
      <c r="V173">
        <v>32.335754000000001</v>
      </c>
      <c r="W173">
        <v>33.111595000000001</v>
      </c>
      <c r="X173">
        <v>33.781143</v>
      </c>
      <c r="Y173">
        <v>34.491211</v>
      </c>
      <c r="Z173">
        <v>35.061568999999999</v>
      </c>
      <c r="AA173">
        <v>35.417656000000001</v>
      </c>
      <c r="AB173">
        <v>35.571480000000001</v>
      </c>
      <c r="AC173">
        <v>35.560585000000003</v>
      </c>
      <c r="AD173">
        <v>35.669806999999999</v>
      </c>
      <c r="AE173" t="s">
        <v>5892</v>
      </c>
    </row>
    <row r="174" spans="1:31">
      <c r="A174" t="s">
        <v>4077</v>
      </c>
      <c r="B174" t="s">
        <v>5893</v>
      </c>
      <c r="C174" t="s">
        <v>5894</v>
      </c>
      <c r="D174" t="s">
        <v>333</v>
      </c>
      <c r="E174">
        <v>6.7129820000000002</v>
      </c>
      <c r="F174">
        <v>7.2505490000000004</v>
      </c>
      <c r="G174">
        <v>7.64621</v>
      </c>
      <c r="H174">
        <v>7.8644410000000002</v>
      </c>
      <c r="I174">
        <v>8.2343139999999995</v>
      </c>
      <c r="J174">
        <v>8.4675899999999995</v>
      </c>
      <c r="K174">
        <v>8.8986509999999992</v>
      </c>
      <c r="L174">
        <v>9.4466549999999998</v>
      </c>
      <c r="M174">
        <v>9.9853520000000007</v>
      </c>
      <c r="N174">
        <v>10.480041999999999</v>
      </c>
      <c r="O174">
        <v>10.964935000000001</v>
      </c>
      <c r="P174">
        <v>11.501818</v>
      </c>
      <c r="Q174">
        <v>11.982912000000001</v>
      </c>
      <c r="R174">
        <v>12.393134999999999</v>
      </c>
      <c r="S174">
        <v>12.732642</v>
      </c>
      <c r="T174">
        <v>13.018921000000001</v>
      </c>
      <c r="U174">
        <v>13.241272</v>
      </c>
      <c r="V174">
        <v>13.495604999999999</v>
      </c>
      <c r="W174">
        <v>13.638855</v>
      </c>
      <c r="X174">
        <v>13.708954</v>
      </c>
      <c r="Y174">
        <v>13.746551999999999</v>
      </c>
      <c r="Z174">
        <v>13.737152</v>
      </c>
      <c r="AA174">
        <v>13.680878</v>
      </c>
      <c r="AB174">
        <v>13.584503</v>
      </c>
      <c r="AC174">
        <v>13.458740000000001</v>
      </c>
      <c r="AD174">
        <v>13.35318</v>
      </c>
      <c r="AE174" t="s">
        <v>5653</v>
      </c>
    </row>
    <row r="175" spans="1:31">
      <c r="A175" t="s">
        <v>4080</v>
      </c>
      <c r="B175" t="s">
        <v>5895</v>
      </c>
      <c r="C175" t="s">
        <v>5896</v>
      </c>
      <c r="D175" t="s">
        <v>333</v>
      </c>
      <c r="E175">
        <v>1.476227</v>
      </c>
      <c r="F175">
        <v>9.0852660000000007</v>
      </c>
      <c r="G175">
        <v>9.4823299999999993</v>
      </c>
      <c r="H175">
        <v>8.9247130000000006</v>
      </c>
      <c r="I175">
        <v>8.8601679999999998</v>
      </c>
      <c r="J175">
        <v>8.8246979999999997</v>
      </c>
      <c r="K175">
        <v>9.0542110000000005</v>
      </c>
      <c r="L175">
        <v>9.3969729999999991</v>
      </c>
      <c r="M175">
        <v>9.6722439999999992</v>
      </c>
      <c r="N175">
        <v>9.8211429999999993</v>
      </c>
      <c r="O175">
        <v>10.050729</v>
      </c>
      <c r="P175">
        <v>10.347382</v>
      </c>
      <c r="Q175">
        <v>10.807648</v>
      </c>
      <c r="R175">
        <v>11.262909000000001</v>
      </c>
      <c r="S175">
        <v>11.686462000000001</v>
      </c>
      <c r="T175">
        <v>12.289123999999999</v>
      </c>
      <c r="U175">
        <v>12.925414999999999</v>
      </c>
      <c r="V175">
        <v>13.515717</v>
      </c>
      <c r="W175">
        <v>14.069794</v>
      </c>
      <c r="X175">
        <v>14.603546</v>
      </c>
      <c r="Y175">
        <v>15.212769</v>
      </c>
      <c r="Z175">
        <v>15.741852</v>
      </c>
      <c r="AA175">
        <v>16.119263</v>
      </c>
      <c r="AB175">
        <v>16.350677000000001</v>
      </c>
      <c r="AC175">
        <v>16.461365000000001</v>
      </c>
      <c r="AD175">
        <v>16.666412000000001</v>
      </c>
      <c r="AE175" t="s">
        <v>5897</v>
      </c>
    </row>
    <row r="176" spans="1:31">
      <c r="A176" t="s">
        <v>4083</v>
      </c>
      <c r="B176" t="s">
        <v>5898</v>
      </c>
      <c r="C176" t="s">
        <v>5899</v>
      </c>
      <c r="D176" t="s">
        <v>333</v>
      </c>
      <c r="E176">
        <v>3.6007539999999998</v>
      </c>
      <c r="F176">
        <v>3.5710679999999999</v>
      </c>
      <c r="G176">
        <v>3.7023470000000001</v>
      </c>
      <c r="H176">
        <v>3.7713320000000001</v>
      </c>
      <c r="I176">
        <v>3.8815689999999998</v>
      </c>
      <c r="J176">
        <v>3.9200590000000002</v>
      </c>
      <c r="K176">
        <v>4.0350339999999996</v>
      </c>
      <c r="L176">
        <v>4.1830439999999998</v>
      </c>
      <c r="M176">
        <v>4.3238979999999998</v>
      </c>
      <c r="N176">
        <v>4.4475020000000001</v>
      </c>
      <c r="O176">
        <v>4.5677570000000003</v>
      </c>
      <c r="P176">
        <v>4.6887049999999997</v>
      </c>
      <c r="Q176">
        <v>4.8165740000000001</v>
      </c>
      <c r="R176">
        <v>4.9352489999999998</v>
      </c>
      <c r="S176">
        <v>5.040756</v>
      </c>
      <c r="T176">
        <v>5.1425859999999997</v>
      </c>
      <c r="U176">
        <v>5.2379990000000003</v>
      </c>
      <c r="V176">
        <v>5.3244319999999998</v>
      </c>
      <c r="W176">
        <v>5.402946</v>
      </c>
      <c r="X176">
        <v>5.4686430000000001</v>
      </c>
      <c r="Y176">
        <v>5.5318909999999999</v>
      </c>
      <c r="Z176">
        <v>5.5825649999999998</v>
      </c>
      <c r="AA176">
        <v>5.6175160000000002</v>
      </c>
      <c r="AB176">
        <v>5.6362990000000002</v>
      </c>
      <c r="AC176">
        <v>5.6404800000000002</v>
      </c>
      <c r="AD176">
        <v>5.6502150000000002</v>
      </c>
      <c r="AE176" t="s">
        <v>2613</v>
      </c>
    </row>
    <row r="177" spans="1:31">
      <c r="A177" t="s">
        <v>3929</v>
      </c>
      <c r="B177" t="s">
        <v>5900</v>
      </c>
      <c r="C177" t="s">
        <v>5901</v>
      </c>
      <c r="D177" t="s">
        <v>333</v>
      </c>
      <c r="E177">
        <v>33.751865000000002</v>
      </c>
      <c r="F177">
        <v>44.242972999999999</v>
      </c>
      <c r="G177">
        <v>45.734969999999997</v>
      </c>
      <c r="H177">
        <v>47.148972000000001</v>
      </c>
      <c r="I177">
        <v>47.957413000000003</v>
      </c>
      <c r="J177">
        <v>48.234031999999999</v>
      </c>
      <c r="K177">
        <v>49.347031000000001</v>
      </c>
      <c r="L177">
        <v>50.289703000000003</v>
      </c>
      <c r="M177">
        <v>51.686981000000003</v>
      </c>
      <c r="N177">
        <v>52.945670999999997</v>
      </c>
      <c r="O177">
        <v>53.784115</v>
      </c>
      <c r="P177">
        <v>54.457858999999999</v>
      </c>
      <c r="Q177">
        <v>55.150421000000001</v>
      </c>
      <c r="R177">
        <v>55.255370999999997</v>
      </c>
      <c r="S177">
        <v>55.705902000000002</v>
      </c>
      <c r="T177">
        <v>56.165984999999999</v>
      </c>
      <c r="U177">
        <v>56.771355</v>
      </c>
      <c r="V177">
        <v>57.367249000000001</v>
      </c>
      <c r="W177">
        <v>57.978141999999998</v>
      </c>
      <c r="X177">
        <v>58.647452999999999</v>
      </c>
      <c r="Y177">
        <v>59.569015999999998</v>
      </c>
      <c r="Z177">
        <v>60.249630000000003</v>
      </c>
      <c r="AA177">
        <v>61.014628999999999</v>
      </c>
      <c r="AB177">
        <v>61.882992000000002</v>
      </c>
      <c r="AC177">
        <v>62.817390000000003</v>
      </c>
      <c r="AD177">
        <v>63.848773999999999</v>
      </c>
      <c r="AE177" t="s">
        <v>2667</v>
      </c>
    </row>
    <row r="178" spans="1:31">
      <c r="A178" t="s">
        <v>4077</v>
      </c>
      <c r="B178" t="s">
        <v>5902</v>
      </c>
      <c r="C178" t="s">
        <v>5903</v>
      </c>
      <c r="D178" t="s">
        <v>333</v>
      </c>
      <c r="E178">
        <v>14.802325</v>
      </c>
      <c r="F178">
        <v>18.808655000000002</v>
      </c>
      <c r="G178">
        <v>19.718658000000001</v>
      </c>
      <c r="H178">
        <v>20.588104000000001</v>
      </c>
      <c r="I178">
        <v>21.173003999999999</v>
      </c>
      <c r="J178">
        <v>21.521056999999999</v>
      </c>
      <c r="K178">
        <v>22.240784000000001</v>
      </c>
      <c r="L178">
        <v>22.855530000000002</v>
      </c>
      <c r="M178">
        <v>23.953156</v>
      </c>
      <c r="N178">
        <v>24.774291999999999</v>
      </c>
      <c r="O178">
        <v>25.018799000000001</v>
      </c>
      <c r="P178">
        <v>25.340668000000001</v>
      </c>
      <c r="Q178">
        <v>25.664642000000001</v>
      </c>
      <c r="R178">
        <v>25.689301</v>
      </c>
      <c r="S178">
        <v>25.878387</v>
      </c>
      <c r="T178">
        <v>26.060455000000001</v>
      </c>
      <c r="U178">
        <v>26.293914999999998</v>
      </c>
      <c r="V178">
        <v>26.517638999999999</v>
      </c>
      <c r="W178">
        <v>26.744934000000001</v>
      </c>
      <c r="X178">
        <v>26.964935000000001</v>
      </c>
      <c r="Y178">
        <v>27.190857000000001</v>
      </c>
      <c r="Z178">
        <v>27.440978999999999</v>
      </c>
      <c r="AA178">
        <v>27.72757</v>
      </c>
      <c r="AB178">
        <v>28.059998</v>
      </c>
      <c r="AC178">
        <v>28.437256000000001</v>
      </c>
      <c r="AD178">
        <v>28.860900999999998</v>
      </c>
      <c r="AE178" t="s">
        <v>2619</v>
      </c>
    </row>
    <row r="179" spans="1:31">
      <c r="A179" t="s">
        <v>4080</v>
      </c>
      <c r="B179" t="s">
        <v>5904</v>
      </c>
      <c r="C179" t="s">
        <v>5905</v>
      </c>
      <c r="D179" t="s">
        <v>333</v>
      </c>
      <c r="E179">
        <v>0.843445</v>
      </c>
      <c r="F179">
        <v>5.3548200000000001</v>
      </c>
      <c r="G179">
        <v>5.6553500000000003</v>
      </c>
      <c r="H179">
        <v>5.9956509999999996</v>
      </c>
      <c r="I179">
        <v>6.2580720000000003</v>
      </c>
      <c r="J179">
        <v>6.403435</v>
      </c>
      <c r="K179">
        <v>6.6898960000000001</v>
      </c>
      <c r="L179">
        <v>6.9726869999999996</v>
      </c>
      <c r="M179">
        <v>7.2542720000000003</v>
      </c>
      <c r="N179">
        <v>7.6505989999999997</v>
      </c>
      <c r="O179">
        <v>8.3084679999999995</v>
      </c>
      <c r="P179">
        <v>8.6267420000000001</v>
      </c>
      <c r="Q179">
        <v>8.9273070000000008</v>
      </c>
      <c r="R179">
        <v>9.1716920000000002</v>
      </c>
      <c r="S179">
        <v>9.4240110000000001</v>
      </c>
      <c r="T179">
        <v>9.6660470000000007</v>
      </c>
      <c r="U179">
        <v>9.9273900000000008</v>
      </c>
      <c r="V179">
        <v>10.170959</v>
      </c>
      <c r="W179">
        <v>10.400385</v>
      </c>
      <c r="X179">
        <v>10.636862000000001</v>
      </c>
      <c r="Y179">
        <v>10.885147</v>
      </c>
      <c r="Z179">
        <v>11.140499</v>
      </c>
      <c r="AA179">
        <v>11.414104</v>
      </c>
      <c r="AB179">
        <v>11.709559</v>
      </c>
      <c r="AC179">
        <v>11.991707999999999</v>
      </c>
      <c r="AD179">
        <v>12.29143</v>
      </c>
      <c r="AE179" t="s">
        <v>3848</v>
      </c>
    </row>
    <row r="180" spans="1:31">
      <c r="A180" t="s">
        <v>4083</v>
      </c>
      <c r="B180" t="s">
        <v>5906</v>
      </c>
      <c r="C180" t="s">
        <v>5907</v>
      </c>
      <c r="D180" t="s">
        <v>333</v>
      </c>
      <c r="E180">
        <v>18.106093999999999</v>
      </c>
      <c r="F180">
        <v>20.079498000000001</v>
      </c>
      <c r="G180">
        <v>20.360962000000001</v>
      </c>
      <c r="H180">
        <v>20.565215999999999</v>
      </c>
      <c r="I180">
        <v>20.526337000000002</v>
      </c>
      <c r="J180">
        <v>20.309539999999998</v>
      </c>
      <c r="K180">
        <v>20.416350999999999</v>
      </c>
      <c r="L180">
        <v>20.461487000000002</v>
      </c>
      <c r="M180">
        <v>20.479552999999999</v>
      </c>
      <c r="N180">
        <v>20.520782000000001</v>
      </c>
      <c r="O180">
        <v>20.456848000000001</v>
      </c>
      <c r="P180">
        <v>20.490448000000001</v>
      </c>
      <c r="Q180">
        <v>20.558471999999998</v>
      </c>
      <c r="R180">
        <v>20.394379000000001</v>
      </c>
      <c r="S180">
        <v>20.403503000000001</v>
      </c>
      <c r="T180">
        <v>20.439484</v>
      </c>
      <c r="U180">
        <v>20.550049000000001</v>
      </c>
      <c r="V180">
        <v>20.678650000000001</v>
      </c>
      <c r="W180">
        <v>20.832825</v>
      </c>
      <c r="X180">
        <v>21.045653999999999</v>
      </c>
      <c r="Y180">
        <v>21.493010999999999</v>
      </c>
      <c r="Z180">
        <v>21.668151999999999</v>
      </c>
      <c r="AA180">
        <v>21.872955000000001</v>
      </c>
      <c r="AB180">
        <v>22.113434000000002</v>
      </c>
      <c r="AC180">
        <v>22.388428000000001</v>
      </c>
      <c r="AD180">
        <v>22.696442000000001</v>
      </c>
      <c r="AE180" t="s">
        <v>613</v>
      </c>
    </row>
    <row r="181" spans="1:31">
      <c r="A181" t="s">
        <v>3932</v>
      </c>
      <c r="B181" t="s">
        <v>5908</v>
      </c>
      <c r="C181" t="s">
        <v>5909</v>
      </c>
      <c r="D181" t="s">
        <v>333</v>
      </c>
      <c r="E181">
        <v>7.2758409999999998</v>
      </c>
      <c r="F181">
        <v>30.256989000000001</v>
      </c>
      <c r="G181">
        <v>31.734556000000001</v>
      </c>
      <c r="H181">
        <v>32.287125000000003</v>
      </c>
      <c r="I181">
        <v>33.132565</v>
      </c>
      <c r="J181">
        <v>33.755088999999998</v>
      </c>
      <c r="K181">
        <v>33.938834999999997</v>
      </c>
      <c r="L181">
        <v>34.006019999999999</v>
      </c>
      <c r="M181">
        <v>34.228209999999997</v>
      </c>
      <c r="N181">
        <v>34.296000999999997</v>
      </c>
      <c r="O181">
        <v>34.318683999999998</v>
      </c>
      <c r="P181">
        <v>35.056395999999999</v>
      </c>
      <c r="Q181">
        <v>34.732979</v>
      </c>
      <c r="R181">
        <v>35.008251000000001</v>
      </c>
      <c r="S181">
        <v>34.966262999999998</v>
      </c>
      <c r="T181">
        <v>35.612991000000001</v>
      </c>
      <c r="U181">
        <v>36.503677000000003</v>
      </c>
      <c r="V181">
        <v>36.587966999999999</v>
      </c>
      <c r="W181">
        <v>36.158729999999998</v>
      </c>
      <c r="X181">
        <v>34.950001</v>
      </c>
      <c r="Y181">
        <v>33.198238000000003</v>
      </c>
      <c r="Z181">
        <v>32.136809999999997</v>
      </c>
      <c r="AA181">
        <v>31.693484999999999</v>
      </c>
      <c r="AB181">
        <v>32.116729999999997</v>
      </c>
      <c r="AC181">
        <v>33.369751000000001</v>
      </c>
      <c r="AD181">
        <v>34.295780000000001</v>
      </c>
      <c r="AE181" t="s">
        <v>5910</v>
      </c>
    </row>
    <row r="182" spans="1:31">
      <c r="A182" t="s">
        <v>4077</v>
      </c>
      <c r="B182" t="s">
        <v>5911</v>
      </c>
      <c r="C182" t="s">
        <v>5912</v>
      </c>
      <c r="D182" t="s">
        <v>333</v>
      </c>
      <c r="E182">
        <v>5.1383970000000003</v>
      </c>
      <c r="F182">
        <v>13.900726000000001</v>
      </c>
      <c r="G182">
        <v>14.182648</v>
      </c>
      <c r="H182">
        <v>14.523163</v>
      </c>
      <c r="I182">
        <v>14.986205999999999</v>
      </c>
      <c r="J182">
        <v>15.336959999999999</v>
      </c>
      <c r="K182">
        <v>15.534698000000001</v>
      </c>
      <c r="L182">
        <v>15.673569000000001</v>
      </c>
      <c r="M182">
        <v>15.86322</v>
      </c>
      <c r="N182">
        <v>15.959808000000001</v>
      </c>
      <c r="O182">
        <v>16.004486</v>
      </c>
      <c r="P182">
        <v>16.289733999999999</v>
      </c>
      <c r="Q182">
        <v>16.125183</v>
      </c>
      <c r="R182">
        <v>16.159148999999999</v>
      </c>
      <c r="S182">
        <v>16.046173</v>
      </c>
      <c r="T182">
        <v>16.187836000000001</v>
      </c>
      <c r="U182">
        <v>16.405304000000001</v>
      </c>
      <c r="V182">
        <v>16.30603</v>
      </c>
      <c r="W182">
        <v>15.989990000000001</v>
      </c>
      <c r="X182">
        <v>15.384857</v>
      </c>
      <c r="Y182">
        <v>14.627991</v>
      </c>
      <c r="Z182">
        <v>14.191742</v>
      </c>
      <c r="AA182">
        <v>13.924408</v>
      </c>
      <c r="AB182">
        <v>14.025359999999999</v>
      </c>
      <c r="AC182">
        <v>14.46524</v>
      </c>
      <c r="AD182">
        <v>14.799042</v>
      </c>
      <c r="AE182" t="s">
        <v>5625</v>
      </c>
    </row>
    <row r="183" spans="1:31">
      <c r="A183" t="s">
        <v>4080</v>
      </c>
      <c r="B183" t="s">
        <v>5913</v>
      </c>
      <c r="C183" t="s">
        <v>5914</v>
      </c>
      <c r="D183" t="s">
        <v>333</v>
      </c>
      <c r="E183">
        <v>1.9480440000000001</v>
      </c>
      <c r="F183">
        <v>15.961453000000001</v>
      </c>
      <c r="G183">
        <v>17.151405</v>
      </c>
      <c r="H183">
        <v>17.358021000000001</v>
      </c>
      <c r="I183">
        <v>17.731235999999999</v>
      </c>
      <c r="J183">
        <v>17.997498</v>
      </c>
      <c r="K183">
        <v>17.980571999999999</v>
      </c>
      <c r="L183">
        <v>17.906952</v>
      </c>
      <c r="M183">
        <v>17.935507000000001</v>
      </c>
      <c r="N183">
        <v>17.904436</v>
      </c>
      <c r="O183">
        <v>17.880645999999999</v>
      </c>
      <c r="P183">
        <v>18.323868000000001</v>
      </c>
      <c r="Q183">
        <v>18.167036</v>
      </c>
      <c r="R183">
        <v>18.404299000000002</v>
      </c>
      <c r="S183">
        <v>18.474297</v>
      </c>
      <c r="T183">
        <v>18.970922000000002</v>
      </c>
      <c r="U183">
        <v>19.633081000000001</v>
      </c>
      <c r="V183">
        <v>19.813618000000002</v>
      </c>
      <c r="W183">
        <v>19.703028</v>
      </c>
      <c r="X183">
        <v>19.110018</v>
      </c>
      <c r="Y183">
        <v>18.132266999999999</v>
      </c>
      <c r="Z183">
        <v>17.517430999999998</v>
      </c>
      <c r="AA183">
        <v>17.344518999999998</v>
      </c>
      <c r="AB183">
        <v>17.660913000000001</v>
      </c>
      <c r="AC183">
        <v>18.459909</v>
      </c>
      <c r="AD183">
        <v>19.041557000000001</v>
      </c>
      <c r="AE183" t="s">
        <v>1919</v>
      </c>
    </row>
    <row r="184" spans="1:31">
      <c r="A184" t="s">
        <v>4083</v>
      </c>
      <c r="B184" t="s">
        <v>5915</v>
      </c>
      <c r="C184" t="s">
        <v>5916</v>
      </c>
      <c r="D184" t="s">
        <v>333</v>
      </c>
      <c r="E184">
        <v>0.18940000000000001</v>
      </c>
      <c r="F184">
        <v>0.39480900000000002</v>
      </c>
      <c r="G184">
        <v>0.40050400000000003</v>
      </c>
      <c r="H184">
        <v>0.405943</v>
      </c>
      <c r="I184">
        <v>0.41512199999999999</v>
      </c>
      <c r="J184">
        <v>0.42063200000000001</v>
      </c>
      <c r="K184">
        <v>0.423564</v>
      </c>
      <c r="L184">
        <v>0.42550100000000002</v>
      </c>
      <c r="M184">
        <v>0.429483</v>
      </c>
      <c r="N184">
        <v>0.43175799999999998</v>
      </c>
      <c r="O184">
        <v>0.43355199999999999</v>
      </c>
      <c r="P184">
        <v>0.44279499999999999</v>
      </c>
      <c r="Q184">
        <v>0.44075900000000001</v>
      </c>
      <c r="R184">
        <v>0.44480399999999998</v>
      </c>
      <c r="S184">
        <v>0.44579099999999999</v>
      </c>
      <c r="T184">
        <v>0.454231</v>
      </c>
      <c r="U184">
        <v>0.46529599999999999</v>
      </c>
      <c r="V184">
        <v>0.46832099999999999</v>
      </c>
      <c r="W184">
        <v>0.46571299999999999</v>
      </c>
      <c r="X184">
        <v>0.455127</v>
      </c>
      <c r="Y184">
        <v>0.43798100000000001</v>
      </c>
      <c r="Z184">
        <v>0.42763499999999999</v>
      </c>
      <c r="AA184">
        <v>0.42455999999999999</v>
      </c>
      <c r="AB184">
        <v>0.43045800000000001</v>
      </c>
      <c r="AC184">
        <v>0.44460100000000002</v>
      </c>
      <c r="AD184">
        <v>0.45518199999999998</v>
      </c>
      <c r="AE184" t="s">
        <v>3550</v>
      </c>
    </row>
    <row r="185" spans="1:31">
      <c r="A185" t="s">
        <v>3935</v>
      </c>
      <c r="B185" t="s">
        <v>5917</v>
      </c>
      <c r="C185" t="s">
        <v>5918</v>
      </c>
      <c r="D185" t="s">
        <v>333</v>
      </c>
      <c r="E185">
        <v>93.052002000000002</v>
      </c>
      <c r="F185">
        <v>101.105789</v>
      </c>
      <c r="G185">
        <v>70.428223000000003</v>
      </c>
      <c r="H185">
        <v>55.531165999999999</v>
      </c>
      <c r="I185">
        <v>38.311706999999998</v>
      </c>
      <c r="J185">
        <v>39.311965999999998</v>
      </c>
      <c r="K185">
        <v>40.396605999999998</v>
      </c>
      <c r="L185">
        <v>41.736389000000003</v>
      </c>
      <c r="M185">
        <v>43.178069999999998</v>
      </c>
      <c r="N185">
        <v>44.643402000000002</v>
      </c>
      <c r="O185">
        <v>45.973587000000002</v>
      </c>
      <c r="P185">
        <v>46.803040000000003</v>
      </c>
      <c r="Q185">
        <v>47.547806000000001</v>
      </c>
      <c r="R185">
        <v>48.450240999999998</v>
      </c>
      <c r="S185">
        <v>49.418579000000001</v>
      </c>
      <c r="T185">
        <v>50.530869000000003</v>
      </c>
      <c r="U185">
        <v>52.771042000000001</v>
      </c>
      <c r="V185">
        <v>54.668762000000001</v>
      </c>
      <c r="W185">
        <v>56.018906000000001</v>
      </c>
      <c r="X185">
        <v>57.316040000000001</v>
      </c>
      <c r="Y185">
        <v>58.586182000000001</v>
      </c>
      <c r="Z185">
        <v>60.147658999999997</v>
      </c>
      <c r="AA185">
        <v>61.836441000000001</v>
      </c>
      <c r="AB185">
        <v>62.881774999999998</v>
      </c>
      <c r="AC185">
        <v>63.949660999999999</v>
      </c>
      <c r="AD185">
        <v>65.271179000000004</v>
      </c>
      <c r="AE185" t="s">
        <v>738</v>
      </c>
    </row>
    <row r="186" spans="1:31">
      <c r="A186" t="s">
        <v>4077</v>
      </c>
      <c r="B186" t="s">
        <v>5919</v>
      </c>
      <c r="C186" t="s">
        <v>5920</v>
      </c>
      <c r="D186" t="s">
        <v>333</v>
      </c>
      <c r="E186">
        <v>58.179962000000003</v>
      </c>
      <c r="F186">
        <v>63.516567000000002</v>
      </c>
      <c r="G186">
        <v>44.687710000000003</v>
      </c>
      <c r="H186">
        <v>35.820861999999998</v>
      </c>
      <c r="I186">
        <v>25.378966999999999</v>
      </c>
      <c r="J186">
        <v>26.117432000000001</v>
      </c>
      <c r="K186">
        <v>26.903687000000001</v>
      </c>
      <c r="L186">
        <v>27.848022</v>
      </c>
      <c r="M186">
        <v>28.850280999999999</v>
      </c>
      <c r="N186">
        <v>29.860351999999999</v>
      </c>
      <c r="O186">
        <v>30.775145999999999</v>
      </c>
      <c r="P186">
        <v>31.357605</v>
      </c>
      <c r="Q186">
        <v>31.878478999999999</v>
      </c>
      <c r="R186">
        <v>32.494385000000001</v>
      </c>
      <c r="S186">
        <v>33.145020000000002</v>
      </c>
      <c r="T186">
        <v>33.879395000000002</v>
      </c>
      <c r="U186">
        <v>35.336609000000003</v>
      </c>
      <c r="V186">
        <v>36.557068000000001</v>
      </c>
      <c r="W186">
        <v>37.396178999999997</v>
      </c>
      <c r="X186">
        <v>38.184021000000001</v>
      </c>
      <c r="Y186">
        <v>38.938353999999997</v>
      </c>
      <c r="Z186">
        <v>39.858947999999998</v>
      </c>
      <c r="AA186">
        <v>40.839416999999997</v>
      </c>
      <c r="AB186">
        <v>41.383118000000003</v>
      </c>
      <c r="AC186">
        <v>41.925536999999998</v>
      </c>
      <c r="AD186">
        <v>42.621765000000003</v>
      </c>
      <c r="AE186" t="s">
        <v>2049</v>
      </c>
    </row>
    <row r="187" spans="1:31">
      <c r="A187" t="s">
        <v>4080</v>
      </c>
      <c r="B187" t="s">
        <v>5921</v>
      </c>
      <c r="C187" t="s">
        <v>5922</v>
      </c>
      <c r="D187" t="s">
        <v>333</v>
      </c>
      <c r="E187">
        <v>22.942260999999998</v>
      </c>
      <c r="F187">
        <v>24.437194999999999</v>
      </c>
      <c r="G187">
        <v>15.893639</v>
      </c>
      <c r="H187">
        <v>10.684380000000001</v>
      </c>
      <c r="I187">
        <v>5.4238590000000002</v>
      </c>
      <c r="J187">
        <v>5.4927979999999996</v>
      </c>
      <c r="K187">
        <v>5.5712279999999996</v>
      </c>
      <c r="L187">
        <v>5.6920469999999996</v>
      </c>
      <c r="M187">
        <v>5.8386079999999998</v>
      </c>
      <c r="N187">
        <v>5.996918</v>
      </c>
      <c r="O187">
        <v>6.1491389999999999</v>
      </c>
      <c r="P187">
        <v>6.2501829999999998</v>
      </c>
      <c r="Q187">
        <v>6.3514099999999996</v>
      </c>
      <c r="R187">
        <v>6.4839169999999999</v>
      </c>
      <c r="S187">
        <v>6.6347659999999999</v>
      </c>
      <c r="T187">
        <v>6.8178409999999996</v>
      </c>
      <c r="U187">
        <v>7.1515959999999996</v>
      </c>
      <c r="V187">
        <v>7.454987</v>
      </c>
      <c r="W187">
        <v>7.7107849999999996</v>
      </c>
      <c r="X187">
        <v>7.9813539999999996</v>
      </c>
      <c r="Y187">
        <v>8.2745060000000006</v>
      </c>
      <c r="Z187">
        <v>8.6292270000000002</v>
      </c>
      <c r="AA187">
        <v>9.0221560000000007</v>
      </c>
      <c r="AB187">
        <v>9.3559269999999994</v>
      </c>
      <c r="AC187">
        <v>9.7152100000000008</v>
      </c>
      <c r="AD187">
        <v>10.118575999999999</v>
      </c>
      <c r="AE187" t="s">
        <v>3818</v>
      </c>
    </row>
    <row r="188" spans="1:31">
      <c r="A188" t="s">
        <v>4083</v>
      </c>
      <c r="B188" t="s">
        <v>5923</v>
      </c>
      <c r="C188" t="s">
        <v>5924</v>
      </c>
      <c r="D188" t="s">
        <v>333</v>
      </c>
      <c r="E188">
        <v>11.929779</v>
      </c>
      <c r="F188">
        <v>13.152023</v>
      </c>
      <c r="G188">
        <v>9.8468780000000002</v>
      </c>
      <c r="H188">
        <v>9.0259250000000009</v>
      </c>
      <c r="I188">
        <v>7.5088809999999997</v>
      </c>
      <c r="J188">
        <v>7.7017360000000004</v>
      </c>
      <c r="K188">
        <v>7.9216920000000002</v>
      </c>
      <c r="L188">
        <v>8.1963200000000001</v>
      </c>
      <c r="M188">
        <v>8.4891819999999996</v>
      </c>
      <c r="N188">
        <v>8.7861329999999995</v>
      </c>
      <c r="O188">
        <v>9.0493009999999998</v>
      </c>
      <c r="P188">
        <v>9.1952510000000007</v>
      </c>
      <c r="Q188">
        <v>9.3179169999999996</v>
      </c>
      <c r="R188">
        <v>9.4719390000000008</v>
      </c>
      <c r="S188">
        <v>9.6387940000000008</v>
      </c>
      <c r="T188">
        <v>9.8336330000000007</v>
      </c>
      <c r="U188">
        <v>10.282837000000001</v>
      </c>
      <c r="V188">
        <v>10.656708</v>
      </c>
      <c r="W188">
        <v>10.911942</v>
      </c>
      <c r="X188">
        <v>11.150665</v>
      </c>
      <c r="Y188">
        <v>11.373322</v>
      </c>
      <c r="Z188">
        <v>11.659485</v>
      </c>
      <c r="AA188">
        <v>11.974869</v>
      </c>
      <c r="AB188">
        <v>12.142730999999999</v>
      </c>
      <c r="AC188">
        <v>12.308914</v>
      </c>
      <c r="AD188">
        <v>12.530837999999999</v>
      </c>
      <c r="AE188" t="s">
        <v>710</v>
      </c>
    </row>
    <row r="189" spans="1:31">
      <c r="A189" t="s">
        <v>4376</v>
      </c>
      <c r="B189" t="s">
        <v>5925</v>
      </c>
      <c r="C189" t="s">
        <v>5926</v>
      </c>
      <c r="D189" t="s">
        <v>333</v>
      </c>
      <c r="E189">
        <v>19.559650000000001</v>
      </c>
      <c r="F189">
        <v>24.251434</v>
      </c>
      <c r="G189">
        <v>21.377963999999999</v>
      </c>
      <c r="H189">
        <v>26.800121000000001</v>
      </c>
      <c r="I189">
        <v>22.846088000000002</v>
      </c>
      <c r="J189">
        <v>23.071075</v>
      </c>
      <c r="K189">
        <v>23.378921999999999</v>
      </c>
      <c r="L189">
        <v>23.955441</v>
      </c>
      <c r="M189">
        <v>24.639301</v>
      </c>
      <c r="N189">
        <v>25.358253000000001</v>
      </c>
      <c r="O189">
        <v>26.230473</v>
      </c>
      <c r="P189">
        <v>27.183727000000001</v>
      </c>
      <c r="Q189">
        <v>28.075648999999999</v>
      </c>
      <c r="R189">
        <v>28.938231999999999</v>
      </c>
      <c r="S189">
        <v>29.833065000000001</v>
      </c>
      <c r="T189">
        <v>30.666575999999999</v>
      </c>
      <c r="U189">
        <v>31.521591000000001</v>
      </c>
      <c r="V189">
        <v>32.530582000000003</v>
      </c>
      <c r="W189">
        <v>33.57835</v>
      </c>
      <c r="X189">
        <v>34.643279999999997</v>
      </c>
      <c r="Y189">
        <v>35.740509000000003</v>
      </c>
      <c r="Z189">
        <v>36.756644999999999</v>
      </c>
      <c r="AA189">
        <v>37.84816</v>
      </c>
      <c r="AB189">
        <v>38.962218999999997</v>
      </c>
      <c r="AC189">
        <v>40.134117000000003</v>
      </c>
      <c r="AD189">
        <v>41.348571999999997</v>
      </c>
      <c r="AE189" t="s">
        <v>2641</v>
      </c>
    </row>
    <row r="190" spans="1:31">
      <c r="A190" t="s">
        <v>4077</v>
      </c>
      <c r="B190" t="s">
        <v>5927</v>
      </c>
      <c r="C190" t="s">
        <v>5928</v>
      </c>
      <c r="D190" t="s">
        <v>333</v>
      </c>
      <c r="E190">
        <v>13.644196000000001</v>
      </c>
      <c r="F190">
        <v>16.832169</v>
      </c>
      <c r="G190">
        <v>14.818375</v>
      </c>
      <c r="H190">
        <v>18.621765</v>
      </c>
      <c r="I190">
        <v>15.761642</v>
      </c>
      <c r="J190">
        <v>15.89827</v>
      </c>
      <c r="K190">
        <v>16.080185</v>
      </c>
      <c r="L190">
        <v>16.432465000000001</v>
      </c>
      <c r="M190">
        <v>16.848327999999999</v>
      </c>
      <c r="N190">
        <v>17.281524999999998</v>
      </c>
      <c r="O190">
        <v>17.810974000000002</v>
      </c>
      <c r="P190">
        <v>18.391113000000001</v>
      </c>
      <c r="Q190">
        <v>18.930389000000002</v>
      </c>
      <c r="R190">
        <v>19.451384999999998</v>
      </c>
      <c r="S190">
        <v>19.99823</v>
      </c>
      <c r="T190">
        <v>20.512726000000001</v>
      </c>
      <c r="U190">
        <v>21.050446000000001</v>
      </c>
      <c r="V190">
        <v>21.700989</v>
      </c>
      <c r="W190">
        <v>22.389251999999999</v>
      </c>
      <c r="X190">
        <v>23.101807000000001</v>
      </c>
      <c r="Y190">
        <v>23.847290000000001</v>
      </c>
      <c r="Z190">
        <v>24.549225</v>
      </c>
      <c r="AA190">
        <v>25.308745999999999</v>
      </c>
      <c r="AB190">
        <v>26.088470000000001</v>
      </c>
      <c r="AC190">
        <v>26.909026999999998</v>
      </c>
      <c r="AD190">
        <v>27.758483999999999</v>
      </c>
      <c r="AE190" t="s">
        <v>5688</v>
      </c>
    </row>
    <row r="191" spans="1:31">
      <c r="A191" t="s">
        <v>4080</v>
      </c>
      <c r="B191" t="s">
        <v>5929</v>
      </c>
      <c r="C191" t="s">
        <v>5930</v>
      </c>
      <c r="D191" t="s">
        <v>333</v>
      </c>
      <c r="E191">
        <v>1.8775440000000001</v>
      </c>
      <c r="F191">
        <v>2.4123000000000001</v>
      </c>
      <c r="G191">
        <v>2.0186959999999998</v>
      </c>
      <c r="H191">
        <v>2.7580070000000001</v>
      </c>
      <c r="I191">
        <v>2.1816059999999999</v>
      </c>
      <c r="J191">
        <v>2.230499</v>
      </c>
      <c r="K191">
        <v>2.2915730000000001</v>
      </c>
      <c r="L191">
        <v>2.387203</v>
      </c>
      <c r="M191">
        <v>2.499409</v>
      </c>
      <c r="N191">
        <v>2.620384</v>
      </c>
      <c r="O191">
        <v>2.761425</v>
      </c>
      <c r="P191">
        <v>2.9139370000000002</v>
      </c>
      <c r="Q191">
        <v>3.0608249999999999</v>
      </c>
      <c r="R191">
        <v>3.2023160000000002</v>
      </c>
      <c r="S191">
        <v>3.3426019999999999</v>
      </c>
      <c r="T191">
        <v>3.4697300000000002</v>
      </c>
      <c r="U191">
        <v>3.5889739999999999</v>
      </c>
      <c r="V191">
        <v>3.7130010000000002</v>
      </c>
      <c r="W191">
        <v>3.828999</v>
      </c>
      <c r="X191">
        <v>3.935562</v>
      </c>
      <c r="Y191">
        <v>4.0360950000000004</v>
      </c>
      <c r="Z191">
        <v>4.1208270000000002</v>
      </c>
      <c r="AA191">
        <v>4.2094569999999996</v>
      </c>
      <c r="AB191">
        <v>4.2989350000000002</v>
      </c>
      <c r="AC191">
        <v>4.3956379999999999</v>
      </c>
      <c r="AD191">
        <v>4.4995729999999998</v>
      </c>
      <c r="AE191" t="s">
        <v>3550</v>
      </c>
    </row>
    <row r="192" spans="1:31">
      <c r="A192" t="s">
        <v>4083</v>
      </c>
      <c r="B192" t="s">
        <v>5931</v>
      </c>
      <c r="C192" t="s">
        <v>5932</v>
      </c>
      <c r="D192" t="s">
        <v>333</v>
      </c>
      <c r="E192">
        <v>4.0379100000000001</v>
      </c>
      <c r="F192">
        <v>5.0069660000000002</v>
      </c>
      <c r="G192">
        <v>4.5408939999999998</v>
      </c>
      <c r="H192">
        <v>5.4203489999999999</v>
      </c>
      <c r="I192">
        <v>4.9028400000000003</v>
      </c>
      <c r="J192">
        <v>4.9423069999999996</v>
      </c>
      <c r="K192">
        <v>5.0071640000000004</v>
      </c>
      <c r="L192">
        <v>5.1357730000000004</v>
      </c>
      <c r="M192">
        <v>5.2915650000000003</v>
      </c>
      <c r="N192">
        <v>5.4563449999999998</v>
      </c>
      <c r="O192">
        <v>5.6580729999999999</v>
      </c>
      <c r="P192">
        <v>5.8786769999999997</v>
      </c>
      <c r="Q192">
        <v>6.084435</v>
      </c>
      <c r="R192">
        <v>6.2845310000000003</v>
      </c>
      <c r="S192">
        <v>6.4922329999999997</v>
      </c>
      <c r="T192">
        <v>6.6841200000000001</v>
      </c>
      <c r="U192">
        <v>6.8821719999999997</v>
      </c>
      <c r="V192">
        <v>7.1165919999999998</v>
      </c>
      <c r="W192">
        <v>7.3601000000000001</v>
      </c>
      <c r="X192">
        <v>7.6059109999999999</v>
      </c>
      <c r="Y192">
        <v>7.8571239999999998</v>
      </c>
      <c r="Z192">
        <v>8.0865939999999998</v>
      </c>
      <c r="AA192">
        <v>8.3299559999999992</v>
      </c>
      <c r="AB192">
        <v>8.5748139999999999</v>
      </c>
      <c r="AC192">
        <v>8.8294530000000009</v>
      </c>
      <c r="AD192">
        <v>9.0905149999999999</v>
      </c>
      <c r="AE192" t="s">
        <v>2719</v>
      </c>
    </row>
    <row r="193" spans="1:31">
      <c r="A193" t="s">
        <v>3941</v>
      </c>
      <c r="B193" t="s">
        <v>5933</v>
      </c>
      <c r="C193" t="s">
        <v>5934</v>
      </c>
      <c r="D193" t="s">
        <v>333</v>
      </c>
      <c r="E193">
        <v>313.83908100000002</v>
      </c>
      <c r="F193">
        <v>361.70901500000002</v>
      </c>
      <c r="G193">
        <v>374.98492399999998</v>
      </c>
      <c r="H193">
        <v>393.35595699999999</v>
      </c>
      <c r="I193">
        <v>415.18914799999999</v>
      </c>
      <c r="J193">
        <v>432.08670000000001</v>
      </c>
      <c r="K193">
        <v>452.39681999999999</v>
      </c>
      <c r="L193">
        <v>474.25396699999999</v>
      </c>
      <c r="M193">
        <v>494.623199</v>
      </c>
      <c r="N193">
        <v>515.136841</v>
      </c>
      <c r="O193">
        <v>535.629639</v>
      </c>
      <c r="P193">
        <v>553.47277799999995</v>
      </c>
      <c r="Q193">
        <v>573.10082999999997</v>
      </c>
      <c r="R193">
        <v>594.07849099999999</v>
      </c>
      <c r="S193">
        <v>614.73095699999999</v>
      </c>
      <c r="T193">
        <v>634.484375</v>
      </c>
      <c r="U193">
        <v>653.75238000000002</v>
      </c>
      <c r="V193">
        <v>672.25170900000001</v>
      </c>
      <c r="W193">
        <v>689.94860800000004</v>
      </c>
      <c r="X193">
        <v>707.010986</v>
      </c>
      <c r="Y193">
        <v>723.43621800000005</v>
      </c>
      <c r="Z193">
        <v>739.34783900000002</v>
      </c>
      <c r="AA193">
        <v>754.83337400000005</v>
      </c>
      <c r="AB193">
        <v>770.000854</v>
      </c>
      <c r="AC193">
        <v>785.21545400000002</v>
      </c>
      <c r="AD193">
        <v>800.44537400000002</v>
      </c>
      <c r="AE193" t="s">
        <v>715</v>
      </c>
    </row>
    <row r="194" spans="1:31">
      <c r="A194" t="s">
        <v>4077</v>
      </c>
      <c r="B194" t="s">
        <v>5935</v>
      </c>
      <c r="C194" t="s">
        <v>5936</v>
      </c>
      <c r="D194" t="s">
        <v>333</v>
      </c>
      <c r="E194">
        <v>279.62979100000001</v>
      </c>
      <c r="F194">
        <v>288.828552</v>
      </c>
      <c r="G194">
        <v>294.91116299999999</v>
      </c>
      <c r="H194">
        <v>309.57427999999999</v>
      </c>
      <c r="I194">
        <v>327.00668300000001</v>
      </c>
      <c r="J194">
        <v>340.69882200000001</v>
      </c>
      <c r="K194">
        <v>356.76165800000001</v>
      </c>
      <c r="L194">
        <v>373.965576</v>
      </c>
      <c r="M194">
        <v>389.796967</v>
      </c>
      <c r="N194">
        <v>405.60427900000002</v>
      </c>
      <c r="O194">
        <v>421.20575000000002</v>
      </c>
      <c r="P194">
        <v>434.489868</v>
      </c>
      <c r="Q194">
        <v>449.04296900000003</v>
      </c>
      <c r="R194">
        <v>464.54785199999998</v>
      </c>
      <c r="S194">
        <v>479.65429699999999</v>
      </c>
      <c r="T194">
        <v>493.92919899999998</v>
      </c>
      <c r="U194">
        <v>507.74755900000002</v>
      </c>
      <c r="V194">
        <v>520.91357400000004</v>
      </c>
      <c r="W194">
        <v>533.39306599999998</v>
      </c>
      <c r="X194">
        <v>545.33935499999995</v>
      </c>
      <c r="Y194">
        <v>556.91796899999997</v>
      </c>
      <c r="Z194">
        <v>568.21972700000003</v>
      </c>
      <c r="AA194">
        <v>579.27636700000005</v>
      </c>
      <c r="AB194">
        <v>590.20214799999997</v>
      </c>
      <c r="AC194">
        <v>601.27343800000006</v>
      </c>
      <c r="AD194">
        <v>612.42089799999997</v>
      </c>
      <c r="AE194" t="s">
        <v>2688</v>
      </c>
    </row>
    <row r="195" spans="1:31">
      <c r="A195" t="s">
        <v>4080</v>
      </c>
      <c r="B195" t="s">
        <v>5937</v>
      </c>
      <c r="C195" t="s">
        <v>5938</v>
      </c>
      <c r="D195" t="s">
        <v>333</v>
      </c>
      <c r="E195">
        <v>15.532654000000001</v>
      </c>
      <c r="F195">
        <v>54.348269999999999</v>
      </c>
      <c r="G195">
        <v>61.261817999999998</v>
      </c>
      <c r="H195">
        <v>64.103012000000007</v>
      </c>
      <c r="I195">
        <v>67.458388999999997</v>
      </c>
      <c r="J195">
        <v>69.864791999999994</v>
      </c>
      <c r="K195">
        <v>73.175567999999998</v>
      </c>
      <c r="L195">
        <v>76.821869000000007</v>
      </c>
      <c r="M195">
        <v>80.442383000000007</v>
      </c>
      <c r="N195">
        <v>84.230591000000004</v>
      </c>
      <c r="O195">
        <v>88.208061000000001</v>
      </c>
      <c r="P195">
        <v>91.992705999999998</v>
      </c>
      <c r="Q195">
        <v>96.192077999999995</v>
      </c>
      <c r="R195">
        <v>100.70188899999999</v>
      </c>
      <c r="S195">
        <v>105.283371</v>
      </c>
      <c r="T195">
        <v>109.823212</v>
      </c>
      <c r="U195">
        <v>114.332245</v>
      </c>
      <c r="V195">
        <v>118.72782100000001</v>
      </c>
      <c r="W195">
        <v>123.02965500000001</v>
      </c>
      <c r="X195">
        <v>127.24617000000001</v>
      </c>
      <c r="Y195">
        <v>131.20207199999999</v>
      </c>
      <c r="Z195">
        <v>134.931274</v>
      </c>
      <c r="AA195">
        <v>138.49816899999999</v>
      </c>
      <c r="AB195">
        <v>141.89721700000001</v>
      </c>
      <c r="AC195">
        <v>145.210297</v>
      </c>
      <c r="AD195">
        <v>148.486176</v>
      </c>
      <c r="AE195" t="s">
        <v>1919</v>
      </c>
    </row>
    <row r="196" spans="1:31">
      <c r="A196" t="s">
        <v>4083</v>
      </c>
      <c r="B196" t="s">
        <v>5939</v>
      </c>
      <c r="C196" t="s">
        <v>5940</v>
      </c>
      <c r="D196" t="s">
        <v>333</v>
      </c>
      <c r="E196">
        <v>18.676638000000001</v>
      </c>
      <c r="F196">
        <v>18.532188000000001</v>
      </c>
      <c r="G196">
        <v>18.811958000000001</v>
      </c>
      <c r="H196">
        <v>19.678659</v>
      </c>
      <c r="I196">
        <v>20.724067999999999</v>
      </c>
      <c r="J196">
        <v>21.523102000000002</v>
      </c>
      <c r="K196">
        <v>22.459595</v>
      </c>
      <c r="L196">
        <v>23.466522000000001</v>
      </c>
      <c r="M196">
        <v>24.383849999999999</v>
      </c>
      <c r="N196">
        <v>25.301940999999999</v>
      </c>
      <c r="O196">
        <v>26.215851000000001</v>
      </c>
      <c r="P196">
        <v>26.990265000000001</v>
      </c>
      <c r="Q196">
        <v>27.865784000000001</v>
      </c>
      <c r="R196">
        <v>28.828735000000002</v>
      </c>
      <c r="S196">
        <v>29.793274</v>
      </c>
      <c r="T196">
        <v>30.731933999999999</v>
      </c>
      <c r="U196">
        <v>31.672546000000001</v>
      </c>
      <c r="V196">
        <v>32.610290999999997</v>
      </c>
      <c r="W196">
        <v>33.525908999999999</v>
      </c>
      <c r="X196">
        <v>34.425476000000003</v>
      </c>
      <c r="Y196">
        <v>35.316161999999998</v>
      </c>
      <c r="Z196">
        <v>36.196838</v>
      </c>
      <c r="AA196">
        <v>37.058838000000002</v>
      </c>
      <c r="AB196">
        <v>37.901488999999998</v>
      </c>
      <c r="AC196">
        <v>38.731689000000003</v>
      </c>
      <c r="AD196">
        <v>39.538269</v>
      </c>
      <c r="AE196" t="s">
        <v>2641</v>
      </c>
    </row>
    <row r="197" spans="1:31">
      <c r="A197" t="s">
        <v>3944</v>
      </c>
      <c r="B197" t="s">
        <v>5941</v>
      </c>
      <c r="C197" t="s">
        <v>5942</v>
      </c>
      <c r="D197" t="s">
        <v>333</v>
      </c>
      <c r="E197">
        <v>86.719657999999995</v>
      </c>
      <c r="F197">
        <v>92.269042999999996</v>
      </c>
      <c r="G197">
        <v>100.79637099999999</v>
      </c>
      <c r="H197">
        <v>107.201607</v>
      </c>
      <c r="I197">
        <v>113.763321</v>
      </c>
      <c r="J197">
        <v>119.186035</v>
      </c>
      <c r="K197">
        <v>125.094635</v>
      </c>
      <c r="L197">
        <v>130.49679599999999</v>
      </c>
      <c r="M197">
        <v>135.34994499999999</v>
      </c>
      <c r="N197">
        <v>140.027435</v>
      </c>
      <c r="O197">
        <v>144.43952899999999</v>
      </c>
      <c r="P197">
        <v>148.348907</v>
      </c>
      <c r="Q197">
        <v>153.185822</v>
      </c>
      <c r="R197">
        <v>157.47146599999999</v>
      </c>
      <c r="S197">
        <v>162.21470600000001</v>
      </c>
      <c r="T197">
        <v>167.905914</v>
      </c>
      <c r="U197">
        <v>173.552322</v>
      </c>
      <c r="V197">
        <v>179.16580200000001</v>
      </c>
      <c r="W197">
        <v>184.654877</v>
      </c>
      <c r="X197">
        <v>190.050308</v>
      </c>
      <c r="Y197">
        <v>195.58607499999999</v>
      </c>
      <c r="Z197">
        <v>201.411407</v>
      </c>
      <c r="AA197">
        <v>207.09045399999999</v>
      </c>
      <c r="AB197">
        <v>212.64558400000001</v>
      </c>
      <c r="AC197">
        <v>218.06230199999999</v>
      </c>
      <c r="AD197">
        <v>223.33221399999999</v>
      </c>
      <c r="AE197" t="s">
        <v>5672</v>
      </c>
    </row>
    <row r="198" spans="1:31">
      <c r="A198" t="s">
        <v>4077</v>
      </c>
      <c r="B198" t="s">
        <v>5943</v>
      </c>
      <c r="C198" t="s">
        <v>5944</v>
      </c>
      <c r="D198" t="s">
        <v>333</v>
      </c>
      <c r="E198">
        <v>67.948914000000002</v>
      </c>
      <c r="F198">
        <v>72.273132000000004</v>
      </c>
      <c r="G198">
        <v>79.052245999999997</v>
      </c>
      <c r="H198">
        <v>84.208984000000001</v>
      </c>
      <c r="I198">
        <v>89.377898999999999</v>
      </c>
      <c r="J198">
        <v>93.640891999999994</v>
      </c>
      <c r="K198">
        <v>98.294250000000005</v>
      </c>
      <c r="L198">
        <v>102.545502</v>
      </c>
      <c r="M198">
        <v>106.36222100000001</v>
      </c>
      <c r="N198">
        <v>110.043205</v>
      </c>
      <c r="O198">
        <v>113.52237700000001</v>
      </c>
      <c r="P198">
        <v>116.618782</v>
      </c>
      <c r="Q198">
        <v>120.463646</v>
      </c>
      <c r="R198">
        <v>123.894485</v>
      </c>
      <c r="S198">
        <v>127.7146</v>
      </c>
      <c r="T198">
        <v>132.30822800000001</v>
      </c>
      <c r="U198">
        <v>136.89404300000001</v>
      </c>
      <c r="V198">
        <v>141.47936999999999</v>
      </c>
      <c r="W198">
        <v>145.94811999999999</v>
      </c>
      <c r="X198">
        <v>150.346924</v>
      </c>
      <c r="Y198">
        <v>154.841553</v>
      </c>
      <c r="Z198">
        <v>159.52539100000001</v>
      </c>
      <c r="AA198">
        <v>164.08251999999999</v>
      </c>
      <c r="AB198">
        <v>168.51611299999999</v>
      </c>
      <c r="AC198">
        <v>172.81835899999999</v>
      </c>
      <c r="AD198">
        <v>176.95678699999999</v>
      </c>
      <c r="AE198" t="s">
        <v>5672</v>
      </c>
    </row>
    <row r="199" spans="1:31">
      <c r="A199" t="s">
        <v>4080</v>
      </c>
      <c r="B199" t="s">
        <v>5945</v>
      </c>
      <c r="C199" t="s">
        <v>5946</v>
      </c>
      <c r="D199" t="s">
        <v>333</v>
      </c>
      <c r="E199">
        <v>6.7091289999999999</v>
      </c>
      <c r="F199">
        <v>7.0999280000000002</v>
      </c>
      <c r="G199">
        <v>7.6362800000000002</v>
      </c>
      <c r="H199">
        <v>8.0046879999999998</v>
      </c>
      <c r="I199">
        <v>8.4299090000000003</v>
      </c>
      <c r="J199">
        <v>8.7635349999999992</v>
      </c>
      <c r="K199">
        <v>9.1517560000000007</v>
      </c>
      <c r="L199">
        <v>9.5137479999999996</v>
      </c>
      <c r="M199">
        <v>9.8466129999999996</v>
      </c>
      <c r="N199">
        <v>10.173356999999999</v>
      </c>
      <c r="O199">
        <v>10.483677</v>
      </c>
      <c r="P199">
        <v>10.756905</v>
      </c>
      <c r="Q199">
        <v>11.082458000000001</v>
      </c>
      <c r="R199">
        <v>11.357224</v>
      </c>
      <c r="S199">
        <v>11.64439</v>
      </c>
      <c r="T199">
        <v>11.977695000000001</v>
      </c>
      <c r="U199">
        <v>12.284566</v>
      </c>
      <c r="V199">
        <v>12.570133</v>
      </c>
      <c r="W199">
        <v>12.881073000000001</v>
      </c>
      <c r="X199">
        <v>13.191172999999999</v>
      </c>
      <c r="Y199">
        <v>13.533829000000001</v>
      </c>
      <c r="Z199">
        <v>13.943871</v>
      </c>
      <c r="AA199">
        <v>14.356959</v>
      </c>
      <c r="AB199">
        <v>14.788988</v>
      </c>
      <c r="AC199">
        <v>15.234571000000001</v>
      </c>
      <c r="AD199">
        <v>15.720404</v>
      </c>
      <c r="AE199" t="s">
        <v>3851</v>
      </c>
    </row>
    <row r="200" spans="1:31">
      <c r="A200" t="s">
        <v>4083</v>
      </c>
      <c r="B200" t="s">
        <v>5947</v>
      </c>
      <c r="C200" t="s">
        <v>5948</v>
      </c>
      <c r="D200" t="s">
        <v>333</v>
      </c>
      <c r="E200">
        <v>12.061617</v>
      </c>
      <c r="F200">
        <v>12.89598</v>
      </c>
      <c r="G200">
        <v>14.107851</v>
      </c>
      <c r="H200">
        <v>14.987939000000001</v>
      </c>
      <c r="I200">
        <v>15.955513</v>
      </c>
      <c r="J200">
        <v>16.781604999999999</v>
      </c>
      <c r="K200">
        <v>17.648627999999999</v>
      </c>
      <c r="L200">
        <v>18.437539999999998</v>
      </c>
      <c r="M200">
        <v>19.141114999999999</v>
      </c>
      <c r="N200">
        <v>19.810883</v>
      </c>
      <c r="O200">
        <v>20.433471999999998</v>
      </c>
      <c r="P200">
        <v>20.973220999999999</v>
      </c>
      <c r="Q200">
        <v>21.639709</v>
      </c>
      <c r="R200">
        <v>22.219757000000001</v>
      </c>
      <c r="S200">
        <v>22.855713000000002</v>
      </c>
      <c r="T200">
        <v>23.619994999999999</v>
      </c>
      <c r="U200">
        <v>24.373718</v>
      </c>
      <c r="V200">
        <v>25.116302000000001</v>
      </c>
      <c r="W200">
        <v>25.825683999999999</v>
      </c>
      <c r="X200">
        <v>26.512207</v>
      </c>
      <c r="Y200">
        <v>27.210692999999999</v>
      </c>
      <c r="Z200">
        <v>27.942139000000001</v>
      </c>
      <c r="AA200">
        <v>28.650970000000001</v>
      </c>
      <c r="AB200">
        <v>29.340485000000001</v>
      </c>
      <c r="AC200">
        <v>30.009369</v>
      </c>
      <c r="AD200">
        <v>30.655028999999999</v>
      </c>
      <c r="AE200" t="s">
        <v>715</v>
      </c>
    </row>
    <row r="201" spans="1:31">
      <c r="A201" t="s">
        <v>4383</v>
      </c>
      <c r="B201" t="s">
        <v>5949</v>
      </c>
      <c r="C201" t="s">
        <v>5950</v>
      </c>
      <c r="D201" t="s">
        <v>333</v>
      </c>
      <c r="E201">
        <v>139.592804</v>
      </c>
      <c r="F201">
        <v>164.46994000000001</v>
      </c>
      <c r="G201">
        <v>174.73101800000001</v>
      </c>
      <c r="H201">
        <v>180.91682399999999</v>
      </c>
      <c r="I201">
        <v>187.439255</v>
      </c>
      <c r="J201">
        <v>195.20680200000001</v>
      </c>
      <c r="K201">
        <v>204.15481600000001</v>
      </c>
      <c r="L201">
        <v>212.53332499999999</v>
      </c>
      <c r="M201">
        <v>220.773651</v>
      </c>
      <c r="N201">
        <v>228.709</v>
      </c>
      <c r="O201">
        <v>236.42941300000001</v>
      </c>
      <c r="P201">
        <v>244.36897300000001</v>
      </c>
      <c r="Q201">
        <v>251.85758999999999</v>
      </c>
      <c r="R201">
        <v>261.27435300000002</v>
      </c>
      <c r="S201">
        <v>270.76782200000002</v>
      </c>
      <c r="T201">
        <v>280.07019000000003</v>
      </c>
      <c r="U201">
        <v>288.76147500000002</v>
      </c>
      <c r="V201">
        <v>297.61016799999999</v>
      </c>
      <c r="W201">
        <v>306.25671399999999</v>
      </c>
      <c r="X201">
        <v>314.622253</v>
      </c>
      <c r="Y201">
        <v>322.80248999999998</v>
      </c>
      <c r="Z201">
        <v>330.64959700000003</v>
      </c>
      <c r="AA201">
        <v>338.08386200000001</v>
      </c>
      <c r="AB201">
        <v>345.785034</v>
      </c>
      <c r="AC201">
        <v>354.164917</v>
      </c>
      <c r="AD201">
        <v>363.47143599999998</v>
      </c>
      <c r="AE201" t="s">
        <v>5672</v>
      </c>
    </row>
    <row r="202" spans="1:31">
      <c r="A202" t="s">
        <v>4077</v>
      </c>
      <c r="B202" t="s">
        <v>5951</v>
      </c>
      <c r="C202" t="s">
        <v>5952</v>
      </c>
      <c r="D202" t="s">
        <v>333</v>
      </c>
      <c r="E202">
        <v>61.722656000000001</v>
      </c>
      <c r="F202">
        <v>87.393921000000006</v>
      </c>
      <c r="G202">
        <v>92.195922999999993</v>
      </c>
      <c r="H202">
        <v>95.579834000000005</v>
      </c>
      <c r="I202">
        <v>99.262328999999994</v>
      </c>
      <c r="J202">
        <v>104.509766</v>
      </c>
      <c r="K202">
        <v>109.861206</v>
      </c>
      <c r="L202">
        <v>114.534637</v>
      </c>
      <c r="M202">
        <v>119.11377</v>
      </c>
      <c r="N202">
        <v>123.53531599999999</v>
      </c>
      <c r="O202">
        <v>127.77175099999999</v>
      </c>
      <c r="P202">
        <v>132.05981399999999</v>
      </c>
      <c r="Q202">
        <v>136.00517300000001</v>
      </c>
      <c r="R202">
        <v>140.96594200000001</v>
      </c>
      <c r="S202">
        <v>145.86425800000001</v>
      </c>
      <c r="T202">
        <v>150.55566400000001</v>
      </c>
      <c r="U202">
        <v>154.814697</v>
      </c>
      <c r="V202">
        <v>159.08227500000001</v>
      </c>
      <c r="W202">
        <v>163.17016599999999</v>
      </c>
      <c r="X202">
        <v>167.067871</v>
      </c>
      <c r="Y202">
        <v>170.84814499999999</v>
      </c>
      <c r="Z202">
        <v>174.47167999999999</v>
      </c>
      <c r="AA202">
        <v>177.91284200000001</v>
      </c>
      <c r="AB202">
        <v>181.589111</v>
      </c>
      <c r="AC202">
        <v>185.70361299999999</v>
      </c>
      <c r="AD202">
        <v>190.43090799999999</v>
      </c>
      <c r="AE202" t="s">
        <v>2616</v>
      </c>
    </row>
    <row r="203" spans="1:31">
      <c r="A203" t="s">
        <v>4080</v>
      </c>
      <c r="B203" t="s">
        <v>5953</v>
      </c>
      <c r="C203" t="s">
        <v>5954</v>
      </c>
      <c r="D203" t="s">
        <v>333</v>
      </c>
      <c r="E203">
        <v>53.742125999999999</v>
      </c>
      <c r="F203">
        <v>35.609619000000002</v>
      </c>
      <c r="G203">
        <v>39.459105999999998</v>
      </c>
      <c r="H203">
        <v>41.165667999999997</v>
      </c>
      <c r="I203">
        <v>42.670634999999997</v>
      </c>
      <c r="J203">
        <v>43.753315000000001</v>
      </c>
      <c r="K203">
        <v>45.722206</v>
      </c>
      <c r="L203">
        <v>47.765540999999999</v>
      </c>
      <c r="M203">
        <v>49.848121999999996</v>
      </c>
      <c r="N203">
        <v>51.881259999999997</v>
      </c>
      <c r="O203">
        <v>53.958556999999999</v>
      </c>
      <c r="P203">
        <v>56.136859999999999</v>
      </c>
      <c r="Q203">
        <v>58.310977999999999</v>
      </c>
      <c r="R203">
        <v>60.808475000000001</v>
      </c>
      <c r="S203">
        <v>63.344726999999999</v>
      </c>
      <c r="T203">
        <v>65.864318999999995</v>
      </c>
      <c r="U203">
        <v>68.313477000000006</v>
      </c>
      <c r="V203">
        <v>70.790038999999993</v>
      </c>
      <c r="W203">
        <v>73.225219999999993</v>
      </c>
      <c r="X203">
        <v>75.573914000000002</v>
      </c>
      <c r="Y203">
        <v>77.843643</v>
      </c>
      <c r="Z203">
        <v>79.978806000000006</v>
      </c>
      <c r="AA203">
        <v>81.958740000000006</v>
      </c>
      <c r="AB203">
        <v>83.874022999999994</v>
      </c>
      <c r="AC203">
        <v>85.869263000000004</v>
      </c>
      <c r="AD203">
        <v>87.935181</v>
      </c>
      <c r="AE203" t="s">
        <v>1948</v>
      </c>
    </row>
    <row r="204" spans="1:31">
      <c r="A204" t="s">
        <v>4083</v>
      </c>
      <c r="B204" t="s">
        <v>5955</v>
      </c>
      <c r="C204" t="s">
        <v>5956</v>
      </c>
      <c r="D204" t="s">
        <v>333</v>
      </c>
      <c r="E204">
        <v>24.128021</v>
      </c>
      <c r="F204">
        <v>41.4664</v>
      </c>
      <c r="G204">
        <v>43.075989</v>
      </c>
      <c r="H204">
        <v>44.171326000000001</v>
      </c>
      <c r="I204">
        <v>45.506287</v>
      </c>
      <c r="J204">
        <v>46.943725999999998</v>
      </c>
      <c r="K204">
        <v>48.571410999999998</v>
      </c>
      <c r="L204">
        <v>50.233153999999999</v>
      </c>
      <c r="M204">
        <v>51.811768000000001</v>
      </c>
      <c r="N204">
        <v>53.292419000000002</v>
      </c>
      <c r="O204">
        <v>54.699097000000002</v>
      </c>
      <c r="P204">
        <v>56.172302000000002</v>
      </c>
      <c r="Q204">
        <v>57.541443000000001</v>
      </c>
      <c r="R204">
        <v>59.499938999999998</v>
      </c>
      <c r="S204">
        <v>61.558838000000002</v>
      </c>
      <c r="T204">
        <v>63.650207999999999</v>
      </c>
      <c r="U204">
        <v>65.633301000000003</v>
      </c>
      <c r="V204">
        <v>67.737853999999999</v>
      </c>
      <c r="W204">
        <v>69.861328</v>
      </c>
      <c r="X204">
        <v>71.980468999999999</v>
      </c>
      <c r="Y204">
        <v>74.110718000000006</v>
      </c>
      <c r="Z204">
        <v>76.199096999999995</v>
      </c>
      <c r="AA204">
        <v>78.212280000000007</v>
      </c>
      <c r="AB204">
        <v>80.321899000000002</v>
      </c>
      <c r="AC204">
        <v>82.592040999999995</v>
      </c>
      <c r="AD204">
        <v>85.105346999999995</v>
      </c>
      <c r="AE204" t="s">
        <v>5806</v>
      </c>
    </row>
    <row r="205" spans="1:31">
      <c r="A205" t="s">
        <v>3950</v>
      </c>
      <c r="B205" t="s">
        <v>5957</v>
      </c>
      <c r="C205" t="s">
        <v>5958</v>
      </c>
      <c r="D205" t="s">
        <v>333</v>
      </c>
      <c r="E205">
        <v>115.457596</v>
      </c>
      <c r="F205">
        <v>122.371689</v>
      </c>
      <c r="G205">
        <v>119.69817399999999</v>
      </c>
      <c r="H205">
        <v>121.007454</v>
      </c>
      <c r="I205">
        <v>123.979721</v>
      </c>
      <c r="J205">
        <v>125.24942799999999</v>
      </c>
      <c r="K205">
        <v>129.36419699999999</v>
      </c>
      <c r="L205">
        <v>133.71760599999999</v>
      </c>
      <c r="M205">
        <v>138.51393100000001</v>
      </c>
      <c r="N205">
        <v>143.72872899999999</v>
      </c>
      <c r="O205">
        <v>149.504974</v>
      </c>
      <c r="P205">
        <v>155.670029</v>
      </c>
      <c r="Q205">
        <v>162.13511700000001</v>
      </c>
      <c r="R205">
        <v>168.71212800000001</v>
      </c>
      <c r="S205">
        <v>175.41635099999999</v>
      </c>
      <c r="T205">
        <v>182.37515300000001</v>
      </c>
      <c r="U205">
        <v>189.25625600000001</v>
      </c>
      <c r="V205">
        <v>196.15747099999999</v>
      </c>
      <c r="W205">
        <v>202.997421</v>
      </c>
      <c r="X205">
        <v>209.763397</v>
      </c>
      <c r="Y205">
        <v>216.540482</v>
      </c>
      <c r="Z205">
        <v>223.076538</v>
      </c>
      <c r="AA205">
        <v>229.76397700000001</v>
      </c>
      <c r="AB205">
        <v>236.70626799999999</v>
      </c>
      <c r="AC205">
        <v>243.84518399999999</v>
      </c>
      <c r="AD205">
        <v>251.10330200000001</v>
      </c>
      <c r="AE205" t="s">
        <v>2688</v>
      </c>
    </row>
    <row r="206" spans="1:31">
      <c r="A206" t="s">
        <v>4077</v>
      </c>
      <c r="B206" t="s">
        <v>5959</v>
      </c>
      <c r="C206" t="s">
        <v>5960</v>
      </c>
      <c r="D206" t="s">
        <v>333</v>
      </c>
      <c r="E206">
        <v>53.642761</v>
      </c>
      <c r="F206">
        <v>57.699646000000001</v>
      </c>
      <c r="G206">
        <v>55.399231</v>
      </c>
      <c r="H206">
        <v>55.731323000000003</v>
      </c>
      <c r="I206">
        <v>56.960631999999997</v>
      </c>
      <c r="J206">
        <v>57.367370999999999</v>
      </c>
      <c r="K206">
        <v>59.105407999999997</v>
      </c>
      <c r="L206">
        <v>60.808228</v>
      </c>
      <c r="M206">
        <v>62.690429999999999</v>
      </c>
      <c r="N206">
        <v>64.733704000000003</v>
      </c>
      <c r="O206">
        <v>67.043212999999994</v>
      </c>
      <c r="P206">
        <v>69.505736999999996</v>
      </c>
      <c r="Q206">
        <v>72.092772999999994</v>
      </c>
      <c r="R206">
        <v>74.721312999999995</v>
      </c>
      <c r="S206">
        <v>77.394531000000001</v>
      </c>
      <c r="T206">
        <v>80.235229000000004</v>
      </c>
      <c r="U206">
        <v>83.116943000000006</v>
      </c>
      <c r="V206">
        <v>86.092528999999999</v>
      </c>
      <c r="W206">
        <v>89.114990000000006</v>
      </c>
      <c r="X206">
        <v>92.176270000000002</v>
      </c>
      <c r="Y206">
        <v>95.309082000000004</v>
      </c>
      <c r="Z206">
        <v>98.418700999999999</v>
      </c>
      <c r="AA206">
        <v>101.677002</v>
      </c>
      <c r="AB206">
        <v>105.06604</v>
      </c>
      <c r="AC206">
        <v>108.55212400000001</v>
      </c>
      <c r="AD206">
        <v>112.09045399999999</v>
      </c>
      <c r="AE206" t="s">
        <v>2641</v>
      </c>
    </row>
    <row r="207" spans="1:31">
      <c r="A207" t="s">
        <v>4080</v>
      </c>
      <c r="B207" t="s">
        <v>5961</v>
      </c>
      <c r="C207" t="s">
        <v>5962</v>
      </c>
      <c r="D207" t="s">
        <v>333</v>
      </c>
      <c r="E207">
        <v>51.080627</v>
      </c>
      <c r="F207">
        <v>52.663330000000002</v>
      </c>
      <c r="G207">
        <v>53.584595</v>
      </c>
      <c r="H207">
        <v>54.866028</v>
      </c>
      <c r="I207">
        <v>56.642273000000003</v>
      </c>
      <c r="J207">
        <v>57.691344999999998</v>
      </c>
      <c r="K207">
        <v>60.003234999999997</v>
      </c>
      <c r="L207">
        <v>62.684508999999998</v>
      </c>
      <c r="M207">
        <v>65.604004000000003</v>
      </c>
      <c r="N207">
        <v>68.761229999999998</v>
      </c>
      <c r="O207">
        <v>72.148560000000003</v>
      </c>
      <c r="P207">
        <v>75.752075000000005</v>
      </c>
      <c r="Q207">
        <v>79.512816999999998</v>
      </c>
      <c r="R207">
        <v>83.342895999999996</v>
      </c>
      <c r="S207">
        <v>87.265502999999995</v>
      </c>
      <c r="T207">
        <v>91.226806999999994</v>
      </c>
      <c r="U207">
        <v>95.032104000000004</v>
      </c>
      <c r="V207">
        <v>98.721312999999995</v>
      </c>
      <c r="W207">
        <v>102.283447</v>
      </c>
      <c r="X207">
        <v>105.7229</v>
      </c>
      <c r="Y207">
        <v>109.090332</v>
      </c>
      <c r="Z207">
        <v>112.221924</v>
      </c>
      <c r="AA207">
        <v>115.303589</v>
      </c>
      <c r="AB207">
        <v>118.489136</v>
      </c>
      <c r="AC207">
        <v>121.74511699999999</v>
      </c>
      <c r="AD207">
        <v>125.034058</v>
      </c>
      <c r="AE207" t="s">
        <v>3550</v>
      </c>
    </row>
    <row r="208" spans="1:31">
      <c r="A208" t="s">
        <v>4083</v>
      </c>
      <c r="B208" t="s">
        <v>5963</v>
      </c>
      <c r="C208" t="s">
        <v>5964</v>
      </c>
      <c r="D208" t="s">
        <v>333</v>
      </c>
      <c r="E208">
        <v>10.734207</v>
      </c>
      <c r="F208">
        <v>12.008713</v>
      </c>
      <c r="G208">
        <v>10.714347999999999</v>
      </c>
      <c r="H208">
        <v>10.410102999999999</v>
      </c>
      <c r="I208">
        <v>10.376816</v>
      </c>
      <c r="J208">
        <v>10.190712</v>
      </c>
      <c r="K208">
        <v>10.255554</v>
      </c>
      <c r="L208">
        <v>10.224869</v>
      </c>
      <c r="M208">
        <v>10.219498</v>
      </c>
      <c r="N208">
        <v>10.233795000000001</v>
      </c>
      <c r="O208">
        <v>10.313202</v>
      </c>
      <c r="P208">
        <v>10.412216000000001</v>
      </c>
      <c r="Q208">
        <v>10.529526000000001</v>
      </c>
      <c r="R208">
        <v>10.647919</v>
      </c>
      <c r="S208">
        <v>10.756316999999999</v>
      </c>
      <c r="T208">
        <v>10.913116</v>
      </c>
      <c r="U208">
        <v>11.107208</v>
      </c>
      <c r="V208">
        <v>11.343628000000001</v>
      </c>
      <c r="W208">
        <v>11.598984</v>
      </c>
      <c r="X208">
        <v>11.864227</v>
      </c>
      <c r="Y208">
        <v>12.141068000000001</v>
      </c>
      <c r="Z208">
        <v>12.435912999999999</v>
      </c>
      <c r="AA208">
        <v>12.783386</v>
      </c>
      <c r="AB208">
        <v>13.151092999999999</v>
      </c>
      <c r="AC208">
        <v>13.547943</v>
      </c>
      <c r="AD208">
        <v>13.97879</v>
      </c>
      <c r="AE208" t="s">
        <v>643</v>
      </c>
    </row>
    <row r="209" spans="1:31">
      <c r="A209" t="s">
        <v>3953</v>
      </c>
      <c r="B209" t="s">
        <v>5965</v>
      </c>
      <c r="C209" t="s">
        <v>5966</v>
      </c>
      <c r="D209" t="s">
        <v>333</v>
      </c>
      <c r="E209">
        <v>87.195389000000006</v>
      </c>
      <c r="F209">
        <v>102.36378499999999</v>
      </c>
      <c r="G209">
        <v>103.708603</v>
      </c>
      <c r="H209">
        <v>107.74749799999999</v>
      </c>
      <c r="I209">
        <v>110.31946600000001</v>
      </c>
      <c r="J209">
        <v>112.353668</v>
      </c>
      <c r="K209">
        <v>115.872238</v>
      </c>
      <c r="L209">
        <v>118.88172900000001</v>
      </c>
      <c r="M209">
        <v>122.034081</v>
      </c>
      <c r="N209">
        <v>125.553726</v>
      </c>
      <c r="O209">
        <v>129.370789</v>
      </c>
      <c r="P209">
        <v>133.661652</v>
      </c>
      <c r="Q209">
        <v>137.543701</v>
      </c>
      <c r="R209">
        <v>141.52065999999999</v>
      </c>
      <c r="S209">
        <v>145.66056800000001</v>
      </c>
      <c r="T209">
        <v>149.91287199999999</v>
      </c>
      <c r="U209">
        <v>154.407242</v>
      </c>
      <c r="V209">
        <v>159.087738</v>
      </c>
      <c r="W209">
        <v>164.006561</v>
      </c>
      <c r="X209">
        <v>169.18853799999999</v>
      </c>
      <c r="Y209">
        <v>174.549713</v>
      </c>
      <c r="Z209">
        <v>180.130112</v>
      </c>
      <c r="AA209">
        <v>185.94778400000001</v>
      </c>
      <c r="AB209">
        <v>191.995743</v>
      </c>
      <c r="AC209">
        <v>198.233124</v>
      </c>
      <c r="AD209">
        <v>204.65536499999999</v>
      </c>
      <c r="AE209" t="s">
        <v>3851</v>
      </c>
    </row>
    <row r="210" spans="1:31">
      <c r="A210" t="s">
        <v>4077</v>
      </c>
      <c r="B210" t="s">
        <v>5967</v>
      </c>
      <c r="C210" t="s">
        <v>5968</v>
      </c>
      <c r="D210" t="s">
        <v>333</v>
      </c>
      <c r="E210">
        <v>36.260406000000003</v>
      </c>
      <c r="F210">
        <v>42.109161</v>
      </c>
      <c r="G210">
        <v>43.622314000000003</v>
      </c>
      <c r="H210">
        <v>45.628723000000001</v>
      </c>
      <c r="I210">
        <v>46.643554999999999</v>
      </c>
      <c r="J210">
        <v>47.447387999999997</v>
      </c>
      <c r="K210">
        <v>48.896422999999999</v>
      </c>
      <c r="L210">
        <v>50.125996000000001</v>
      </c>
      <c r="M210">
        <v>51.424973000000001</v>
      </c>
      <c r="N210">
        <v>52.889927</v>
      </c>
      <c r="O210">
        <v>54.398865000000001</v>
      </c>
      <c r="P210">
        <v>55.960631999999997</v>
      </c>
      <c r="Q210">
        <v>57.499248999999999</v>
      </c>
      <c r="R210">
        <v>59.063792999999997</v>
      </c>
      <c r="S210">
        <v>60.692340999999999</v>
      </c>
      <c r="T210">
        <v>62.369934000000001</v>
      </c>
      <c r="U210">
        <v>64.130859000000001</v>
      </c>
      <c r="V210">
        <v>65.966797</v>
      </c>
      <c r="W210">
        <v>67.928711000000007</v>
      </c>
      <c r="X210">
        <v>70.037841999999998</v>
      </c>
      <c r="Y210">
        <v>72.278319999999994</v>
      </c>
      <c r="Z210">
        <v>74.650024000000002</v>
      </c>
      <c r="AA210">
        <v>77.145409000000001</v>
      </c>
      <c r="AB210">
        <v>79.778671000000003</v>
      </c>
      <c r="AC210">
        <v>82.549323999999999</v>
      </c>
      <c r="AD210">
        <v>85.402809000000005</v>
      </c>
      <c r="AE210" t="s">
        <v>3851</v>
      </c>
    </row>
    <row r="211" spans="1:31">
      <c r="A211" t="s">
        <v>4080</v>
      </c>
      <c r="B211" t="s">
        <v>5969</v>
      </c>
      <c r="C211" t="s">
        <v>5970</v>
      </c>
      <c r="D211" t="s">
        <v>333</v>
      </c>
      <c r="E211">
        <v>11.876328000000001</v>
      </c>
      <c r="F211">
        <v>13.750809</v>
      </c>
      <c r="G211">
        <v>13.772537</v>
      </c>
      <c r="H211">
        <v>14.885586999999999</v>
      </c>
      <c r="I211">
        <v>15.391304999999999</v>
      </c>
      <c r="J211">
        <v>15.799778</v>
      </c>
      <c r="K211">
        <v>16.511458999999999</v>
      </c>
      <c r="L211">
        <v>17.139648000000001</v>
      </c>
      <c r="M211">
        <v>17.803749</v>
      </c>
      <c r="N211">
        <v>18.556740000000001</v>
      </c>
      <c r="O211">
        <v>19.357737</v>
      </c>
      <c r="P211">
        <v>20.225193000000001</v>
      </c>
      <c r="Q211">
        <v>21.114826000000001</v>
      </c>
      <c r="R211">
        <v>22.049451999999999</v>
      </c>
      <c r="S211">
        <v>23.005951</v>
      </c>
      <c r="T211">
        <v>23.979026999999999</v>
      </c>
      <c r="U211">
        <v>24.990252000000002</v>
      </c>
      <c r="V211">
        <v>26.033842</v>
      </c>
      <c r="W211">
        <v>27.075227999999999</v>
      </c>
      <c r="X211">
        <v>28.107116999999999</v>
      </c>
      <c r="Y211">
        <v>29.077057</v>
      </c>
      <c r="Z211">
        <v>30.023302000000001</v>
      </c>
      <c r="AA211">
        <v>30.969494000000001</v>
      </c>
      <c r="AB211">
        <v>31.896636999999998</v>
      </c>
      <c r="AC211">
        <v>32.770843999999997</v>
      </c>
      <c r="AD211">
        <v>33.634399000000002</v>
      </c>
      <c r="AE211" t="s">
        <v>5625</v>
      </c>
    </row>
    <row r="212" spans="1:31">
      <c r="A212" t="s">
        <v>4083</v>
      </c>
      <c r="B212" t="s">
        <v>5971</v>
      </c>
      <c r="C212" t="s">
        <v>5972</v>
      </c>
      <c r="D212" t="s">
        <v>333</v>
      </c>
      <c r="E212">
        <v>39.058655000000002</v>
      </c>
      <c r="F212">
        <v>46.503815000000003</v>
      </c>
      <c r="G212">
        <v>46.313751000000003</v>
      </c>
      <c r="H212">
        <v>47.233184999999999</v>
      </c>
      <c r="I212">
        <v>48.284607000000001</v>
      </c>
      <c r="J212">
        <v>49.106506000000003</v>
      </c>
      <c r="K212">
        <v>50.464354999999998</v>
      </c>
      <c r="L212">
        <v>51.616089000000002</v>
      </c>
      <c r="M212">
        <v>52.805359000000003</v>
      </c>
      <c r="N212">
        <v>54.107056</v>
      </c>
      <c r="O212">
        <v>55.614196999999997</v>
      </c>
      <c r="P212">
        <v>57.475830000000002</v>
      </c>
      <c r="Q212">
        <v>58.929625999999999</v>
      </c>
      <c r="R212">
        <v>60.407409999999999</v>
      </c>
      <c r="S212">
        <v>61.96228</v>
      </c>
      <c r="T212">
        <v>63.563904000000001</v>
      </c>
      <c r="U212">
        <v>65.286133000000007</v>
      </c>
      <c r="V212">
        <v>67.087097</v>
      </c>
      <c r="W212">
        <v>69.002624999999995</v>
      </c>
      <c r="X212">
        <v>71.043578999999994</v>
      </c>
      <c r="Y212">
        <v>73.194336000000007</v>
      </c>
      <c r="Z212">
        <v>75.456787000000006</v>
      </c>
      <c r="AA212">
        <v>77.832886000000002</v>
      </c>
      <c r="AB212">
        <v>80.320435000000003</v>
      </c>
      <c r="AC212">
        <v>82.912964000000002</v>
      </c>
      <c r="AD212">
        <v>85.618163999999993</v>
      </c>
      <c r="AE212" t="s">
        <v>2688</v>
      </c>
    </row>
    <row r="213" spans="1:31">
      <c r="A213" t="s">
        <v>3956</v>
      </c>
      <c r="B213" t="s">
        <v>5973</v>
      </c>
      <c r="C213" t="s">
        <v>5974</v>
      </c>
      <c r="D213" t="s">
        <v>333</v>
      </c>
      <c r="E213">
        <v>26.036166999999999</v>
      </c>
      <c r="F213">
        <v>25.458280999999999</v>
      </c>
      <c r="G213">
        <v>29.043123000000001</v>
      </c>
      <c r="H213">
        <v>31.017914000000001</v>
      </c>
      <c r="I213">
        <v>31.656151000000001</v>
      </c>
      <c r="J213">
        <v>31.819347</v>
      </c>
      <c r="K213">
        <v>32.550010999999998</v>
      </c>
      <c r="L213">
        <v>33.423195</v>
      </c>
      <c r="M213">
        <v>34.279060000000001</v>
      </c>
      <c r="N213">
        <v>35.041153000000001</v>
      </c>
      <c r="O213">
        <v>35.757561000000003</v>
      </c>
      <c r="P213">
        <v>36.426150999999997</v>
      </c>
      <c r="Q213">
        <v>37.038460000000001</v>
      </c>
      <c r="R213">
        <v>37.587249999999997</v>
      </c>
      <c r="S213">
        <v>38.062880999999997</v>
      </c>
      <c r="T213">
        <v>38.437668000000002</v>
      </c>
      <c r="U213">
        <v>38.751865000000002</v>
      </c>
      <c r="V213">
        <v>38.987105999999997</v>
      </c>
      <c r="W213">
        <v>39.146011000000001</v>
      </c>
      <c r="X213">
        <v>39.240189000000001</v>
      </c>
      <c r="Y213">
        <v>39.283645999999997</v>
      </c>
      <c r="Z213">
        <v>39.291831999999999</v>
      </c>
      <c r="AA213">
        <v>39.262779000000002</v>
      </c>
      <c r="AB213">
        <v>39.210258000000003</v>
      </c>
      <c r="AC213">
        <v>39.140388000000002</v>
      </c>
      <c r="AD213">
        <v>39.051392</v>
      </c>
      <c r="AE213" t="s">
        <v>3530</v>
      </c>
    </row>
    <row r="214" spans="1:31">
      <c r="A214" t="s">
        <v>4077</v>
      </c>
      <c r="B214" t="s">
        <v>5975</v>
      </c>
      <c r="C214" t="s">
        <v>5976</v>
      </c>
      <c r="D214" t="s">
        <v>333</v>
      </c>
      <c r="E214">
        <v>14.576172</v>
      </c>
      <c r="F214">
        <v>14.743425</v>
      </c>
      <c r="G214">
        <v>16.873049000000002</v>
      </c>
      <c r="H214">
        <v>18.059669</v>
      </c>
      <c r="I214">
        <v>18.491313999999999</v>
      </c>
      <c r="J214">
        <v>18.661667000000001</v>
      </c>
      <c r="K214">
        <v>19.168330999999998</v>
      </c>
      <c r="L214">
        <v>19.688410000000001</v>
      </c>
      <c r="M214">
        <v>20.230732</v>
      </c>
      <c r="N214">
        <v>20.755053</v>
      </c>
      <c r="O214">
        <v>21.247498</v>
      </c>
      <c r="P214">
        <v>21.705627</v>
      </c>
      <c r="Q214">
        <v>22.125548999999999</v>
      </c>
      <c r="R214">
        <v>22.497467</v>
      </c>
      <c r="S214">
        <v>22.813713</v>
      </c>
      <c r="T214">
        <v>23.059113</v>
      </c>
      <c r="U214">
        <v>23.247986000000001</v>
      </c>
      <c r="V214">
        <v>23.375824000000001</v>
      </c>
      <c r="W214">
        <v>23.450500000000002</v>
      </c>
      <c r="X214">
        <v>23.473877000000002</v>
      </c>
      <c r="Y214">
        <v>23.458037999999998</v>
      </c>
      <c r="Z214">
        <v>23.409911999999998</v>
      </c>
      <c r="AA214">
        <v>23.340973000000002</v>
      </c>
      <c r="AB214">
        <v>23.257538</v>
      </c>
      <c r="AC214">
        <v>23.166931000000002</v>
      </c>
      <c r="AD214">
        <v>23.069732999999999</v>
      </c>
      <c r="AE214" t="s">
        <v>2626</v>
      </c>
    </row>
    <row r="215" spans="1:31">
      <c r="A215" t="s">
        <v>4080</v>
      </c>
      <c r="B215" t="s">
        <v>5977</v>
      </c>
      <c r="C215" t="s">
        <v>5978</v>
      </c>
      <c r="D215" t="s">
        <v>333</v>
      </c>
      <c r="E215">
        <v>2.0910839999999999</v>
      </c>
      <c r="F215">
        <v>1.8595539999999999</v>
      </c>
      <c r="G215">
        <v>2.285263</v>
      </c>
      <c r="H215">
        <v>2.5070420000000002</v>
      </c>
      <c r="I215">
        <v>2.5586660000000001</v>
      </c>
      <c r="J215">
        <v>2.5544850000000001</v>
      </c>
      <c r="K215">
        <v>2.6130789999999999</v>
      </c>
      <c r="L215">
        <v>2.7910149999999998</v>
      </c>
      <c r="M215">
        <v>2.9294009999999999</v>
      </c>
      <c r="N215">
        <v>2.9998010000000002</v>
      </c>
      <c r="O215">
        <v>3.065744</v>
      </c>
      <c r="P215">
        <v>3.1278269999999999</v>
      </c>
      <c r="Q215">
        <v>3.1812520000000002</v>
      </c>
      <c r="R215">
        <v>3.2315369999999999</v>
      </c>
      <c r="S215">
        <v>3.279137</v>
      </c>
      <c r="T215">
        <v>3.3236379999999999</v>
      </c>
      <c r="U215">
        <v>3.3742570000000001</v>
      </c>
      <c r="V215">
        <v>3.4232179999999999</v>
      </c>
      <c r="W215">
        <v>3.4642789999999999</v>
      </c>
      <c r="X215">
        <v>3.506348</v>
      </c>
      <c r="Y215">
        <v>3.5509770000000001</v>
      </c>
      <c r="Z215">
        <v>3.6034009999999999</v>
      </c>
      <c r="AA215">
        <v>3.6495289999999998</v>
      </c>
      <c r="AB215">
        <v>3.694267</v>
      </c>
      <c r="AC215">
        <v>3.7348710000000001</v>
      </c>
      <c r="AD215">
        <v>3.7663880000000001</v>
      </c>
      <c r="AE215" t="s">
        <v>2707</v>
      </c>
    </row>
    <row r="216" spans="1:31">
      <c r="A216" t="s">
        <v>4083</v>
      </c>
      <c r="B216" t="s">
        <v>5979</v>
      </c>
      <c r="C216" t="s">
        <v>5980</v>
      </c>
      <c r="D216" t="s">
        <v>333</v>
      </c>
      <c r="E216">
        <v>9.3689119999999999</v>
      </c>
      <c r="F216">
        <v>8.8553010000000008</v>
      </c>
      <c r="G216">
        <v>9.8848109999999991</v>
      </c>
      <c r="H216">
        <v>10.451202</v>
      </c>
      <c r="I216">
        <v>10.606171</v>
      </c>
      <c r="J216">
        <v>10.603194999999999</v>
      </c>
      <c r="K216">
        <v>10.768599999999999</v>
      </c>
      <c r="L216">
        <v>10.943771</v>
      </c>
      <c r="M216">
        <v>11.118926999999999</v>
      </c>
      <c r="N216">
        <v>11.286301</v>
      </c>
      <c r="O216">
        <v>11.444321</v>
      </c>
      <c r="P216">
        <v>11.592696999999999</v>
      </c>
      <c r="Q216">
        <v>11.731659000000001</v>
      </c>
      <c r="R216">
        <v>11.858245999999999</v>
      </c>
      <c r="S216">
        <v>11.970032</v>
      </c>
      <c r="T216">
        <v>12.054916</v>
      </c>
      <c r="U216">
        <v>12.129623</v>
      </c>
      <c r="V216">
        <v>12.188065</v>
      </c>
      <c r="W216">
        <v>12.231232</v>
      </c>
      <c r="X216">
        <v>12.259964</v>
      </c>
      <c r="Y216">
        <v>12.274628</v>
      </c>
      <c r="Z216">
        <v>12.278518999999999</v>
      </c>
      <c r="AA216">
        <v>12.272278</v>
      </c>
      <c r="AB216">
        <v>12.258452999999999</v>
      </c>
      <c r="AC216">
        <v>12.238586</v>
      </c>
      <c r="AD216">
        <v>12.215271</v>
      </c>
      <c r="AE216" t="s">
        <v>643</v>
      </c>
    </row>
    <row r="217" spans="1:31">
      <c r="A217" t="s">
        <v>4392</v>
      </c>
      <c r="B217" t="s">
        <v>5981</v>
      </c>
      <c r="C217" t="s">
        <v>5982</v>
      </c>
      <c r="D217" t="s">
        <v>333</v>
      </c>
      <c r="E217">
        <v>59.041176</v>
      </c>
      <c r="F217">
        <v>61.291893000000002</v>
      </c>
      <c r="G217">
        <v>62.006638000000002</v>
      </c>
      <c r="H217">
        <v>64.564910999999995</v>
      </c>
      <c r="I217">
        <v>66.336487000000005</v>
      </c>
      <c r="J217">
        <v>66.906204000000002</v>
      </c>
      <c r="K217">
        <v>68.997093000000007</v>
      </c>
      <c r="L217">
        <v>70.670890999999997</v>
      </c>
      <c r="M217">
        <v>72.417816000000002</v>
      </c>
      <c r="N217">
        <v>74.218688999999998</v>
      </c>
      <c r="O217">
        <v>76.012505000000004</v>
      </c>
      <c r="P217">
        <v>77.808745999999999</v>
      </c>
      <c r="Q217">
        <v>79.737060999999997</v>
      </c>
      <c r="R217">
        <v>81.693222000000006</v>
      </c>
      <c r="S217">
        <v>83.649246000000005</v>
      </c>
      <c r="T217">
        <v>85.562408000000005</v>
      </c>
      <c r="U217">
        <v>87.411461000000003</v>
      </c>
      <c r="V217">
        <v>89.244727999999995</v>
      </c>
      <c r="W217">
        <v>91.063507000000001</v>
      </c>
      <c r="X217">
        <v>92.881180000000001</v>
      </c>
      <c r="Y217">
        <v>94.687447000000006</v>
      </c>
      <c r="Z217">
        <v>96.481757999999999</v>
      </c>
      <c r="AA217">
        <v>98.247826000000003</v>
      </c>
      <c r="AB217">
        <v>100.03804</v>
      </c>
      <c r="AC217">
        <v>101.84050000000001</v>
      </c>
      <c r="AD217">
        <v>103.726074</v>
      </c>
      <c r="AE217" t="s">
        <v>3823</v>
      </c>
    </row>
    <row r="218" spans="1:31">
      <c r="A218" t="s">
        <v>4077</v>
      </c>
      <c r="B218" t="s">
        <v>5983</v>
      </c>
      <c r="C218" t="s">
        <v>5984</v>
      </c>
      <c r="D218" t="s">
        <v>333</v>
      </c>
      <c r="E218">
        <v>39.256897000000002</v>
      </c>
      <c r="F218">
        <v>40.729919000000002</v>
      </c>
      <c r="G218">
        <v>41.237183000000002</v>
      </c>
      <c r="H218">
        <v>42.667786</v>
      </c>
      <c r="I218">
        <v>44.040222</v>
      </c>
      <c r="J218">
        <v>44.354430999999998</v>
      </c>
      <c r="K218">
        <v>45.517822000000002</v>
      </c>
      <c r="L218">
        <v>46.785522</v>
      </c>
      <c r="M218">
        <v>48.106506000000003</v>
      </c>
      <c r="N218">
        <v>49.463745000000003</v>
      </c>
      <c r="O218">
        <v>50.820312000000001</v>
      </c>
      <c r="P218">
        <v>52.185547</v>
      </c>
      <c r="Q218">
        <v>53.618164</v>
      </c>
      <c r="R218">
        <v>55.059631000000003</v>
      </c>
      <c r="S218">
        <v>56.500427000000002</v>
      </c>
      <c r="T218">
        <v>57.897399999999998</v>
      </c>
      <c r="U218">
        <v>59.264159999999997</v>
      </c>
      <c r="V218">
        <v>60.618042000000003</v>
      </c>
      <c r="W218">
        <v>61.969849000000004</v>
      </c>
      <c r="X218">
        <v>63.310425000000002</v>
      </c>
      <c r="Y218">
        <v>64.652953999999994</v>
      </c>
      <c r="Z218">
        <v>65.994263000000004</v>
      </c>
      <c r="AA218">
        <v>67.330933000000002</v>
      </c>
      <c r="AB218">
        <v>68.670653999999999</v>
      </c>
      <c r="AC218">
        <v>70.023193000000006</v>
      </c>
      <c r="AD218">
        <v>71.410888999999997</v>
      </c>
      <c r="AE218" t="s">
        <v>2707</v>
      </c>
    </row>
    <row r="219" spans="1:31">
      <c r="A219" t="s">
        <v>4080</v>
      </c>
      <c r="B219" t="s">
        <v>5985</v>
      </c>
      <c r="C219" t="s">
        <v>5986</v>
      </c>
      <c r="D219" t="s">
        <v>333</v>
      </c>
      <c r="E219">
        <v>5.4057690000000003</v>
      </c>
      <c r="F219">
        <v>5.6687849999999997</v>
      </c>
      <c r="G219">
        <v>5.8528440000000002</v>
      </c>
      <c r="H219">
        <v>7.0152850000000004</v>
      </c>
      <c r="I219">
        <v>7.2993129999999997</v>
      </c>
      <c r="J219">
        <v>7.415057</v>
      </c>
      <c r="K219">
        <v>7.6679620000000002</v>
      </c>
      <c r="L219">
        <v>7.9203700000000001</v>
      </c>
      <c r="M219">
        <v>8.1997789999999995</v>
      </c>
      <c r="N219">
        <v>8.4980510000000002</v>
      </c>
      <c r="O219">
        <v>8.7946089999999995</v>
      </c>
      <c r="P219">
        <v>9.077731</v>
      </c>
      <c r="Q219">
        <v>9.3765859999999996</v>
      </c>
      <c r="R219">
        <v>9.6820509999999995</v>
      </c>
      <c r="S219">
        <v>9.9748970000000003</v>
      </c>
      <c r="T219">
        <v>10.262969999999999</v>
      </c>
      <c r="U219">
        <v>10.506767</v>
      </c>
      <c r="V219">
        <v>10.732673999999999</v>
      </c>
      <c r="W219">
        <v>10.926698999999999</v>
      </c>
      <c r="X219">
        <v>11.117782999999999</v>
      </c>
      <c r="Y219">
        <v>11.280889</v>
      </c>
      <c r="Z219">
        <v>11.418920999999999</v>
      </c>
      <c r="AA219">
        <v>11.524805000000001</v>
      </c>
      <c r="AB219">
        <v>11.639296999999999</v>
      </c>
      <c r="AC219">
        <v>11.736587999999999</v>
      </c>
      <c r="AD219">
        <v>11.862488000000001</v>
      </c>
      <c r="AE219" t="s">
        <v>2688</v>
      </c>
    </row>
    <row r="220" spans="1:31">
      <c r="A220" t="s">
        <v>4083</v>
      </c>
      <c r="B220" t="s">
        <v>5987</v>
      </c>
      <c r="C220" t="s">
        <v>5988</v>
      </c>
      <c r="D220" t="s">
        <v>333</v>
      </c>
      <c r="E220">
        <v>14.37851</v>
      </c>
      <c r="F220">
        <v>14.893188</v>
      </c>
      <c r="G220">
        <v>14.916611</v>
      </c>
      <c r="H220">
        <v>14.881836</v>
      </c>
      <c r="I220">
        <v>14.996948</v>
      </c>
      <c r="J220">
        <v>15.136718999999999</v>
      </c>
      <c r="K220">
        <v>15.811310000000001</v>
      </c>
      <c r="L220">
        <v>15.964995999999999</v>
      </c>
      <c r="M220">
        <v>16.111526000000001</v>
      </c>
      <c r="N220">
        <v>16.256896999999999</v>
      </c>
      <c r="O220">
        <v>16.397583000000001</v>
      </c>
      <c r="P220">
        <v>16.545470999999999</v>
      </c>
      <c r="Q220">
        <v>16.74231</v>
      </c>
      <c r="R220">
        <v>16.951537999999999</v>
      </c>
      <c r="S220">
        <v>17.173919999999999</v>
      </c>
      <c r="T220">
        <v>17.402038999999998</v>
      </c>
      <c r="U220">
        <v>17.640533000000001</v>
      </c>
      <c r="V220">
        <v>17.894012</v>
      </c>
      <c r="W220">
        <v>18.166962000000002</v>
      </c>
      <c r="X220">
        <v>18.452971999999999</v>
      </c>
      <c r="Y220">
        <v>18.753601</v>
      </c>
      <c r="Z220">
        <v>19.068573000000001</v>
      </c>
      <c r="AA220">
        <v>19.39209</v>
      </c>
      <c r="AB220">
        <v>19.728088</v>
      </c>
      <c r="AC220">
        <v>20.080718999999998</v>
      </c>
      <c r="AD220">
        <v>20.452698000000002</v>
      </c>
      <c r="AE220" t="s">
        <v>2072</v>
      </c>
    </row>
    <row r="221" spans="1:31">
      <c r="A221" t="s">
        <v>4206</v>
      </c>
      <c r="B221" t="s">
        <v>5989</v>
      </c>
      <c r="C221" t="s">
        <v>5990</v>
      </c>
      <c r="D221" t="s">
        <v>333</v>
      </c>
      <c r="E221">
        <v>1101.6430660000001</v>
      </c>
      <c r="F221">
        <v>1275.4255370000001</v>
      </c>
      <c r="G221">
        <v>1233.659058</v>
      </c>
      <c r="H221">
        <v>1223.149658</v>
      </c>
      <c r="I221">
        <v>1274.3752440000001</v>
      </c>
      <c r="J221">
        <v>1322.5661620000001</v>
      </c>
      <c r="K221">
        <v>1362.0469969999999</v>
      </c>
      <c r="L221">
        <v>1425.3946530000001</v>
      </c>
      <c r="M221">
        <v>1476.6960449999999</v>
      </c>
      <c r="N221">
        <v>1529.4880370000001</v>
      </c>
      <c r="O221">
        <v>1581.9858400000001</v>
      </c>
      <c r="P221">
        <v>1588.7646480000001</v>
      </c>
      <c r="Q221">
        <v>1627.9628909999999</v>
      </c>
      <c r="R221">
        <v>1667.1491699999999</v>
      </c>
      <c r="S221">
        <v>1703.048096</v>
      </c>
      <c r="T221">
        <v>1751.837158</v>
      </c>
      <c r="U221">
        <v>1786.241211</v>
      </c>
      <c r="V221">
        <v>1829.9945070000001</v>
      </c>
      <c r="W221">
        <v>1873.6976320000001</v>
      </c>
      <c r="X221">
        <v>1909.962524</v>
      </c>
      <c r="Y221">
        <v>1946.9072269999999</v>
      </c>
      <c r="Z221">
        <v>1979.255981</v>
      </c>
      <c r="AA221">
        <v>2007.347168</v>
      </c>
      <c r="AB221">
        <v>2045.6992190000001</v>
      </c>
      <c r="AC221">
        <v>2079.8488769999999</v>
      </c>
      <c r="AD221">
        <v>2122.3491210000002</v>
      </c>
      <c r="AE221" t="s">
        <v>2619</v>
      </c>
    </row>
    <row r="222" spans="1:31">
      <c r="A222" t="s">
        <v>4209</v>
      </c>
      <c r="B222" t="s">
        <v>5991</v>
      </c>
      <c r="C222" t="s">
        <v>5992</v>
      </c>
      <c r="D222" t="s">
        <v>333</v>
      </c>
      <c r="E222">
        <v>313.49221799999998</v>
      </c>
      <c r="F222">
        <v>399.42709400000001</v>
      </c>
      <c r="G222">
        <v>394.10137900000001</v>
      </c>
      <c r="H222">
        <v>388.896545</v>
      </c>
      <c r="I222">
        <v>396.26531999999997</v>
      </c>
      <c r="J222">
        <v>403.70977800000003</v>
      </c>
      <c r="K222">
        <v>411.78549199999998</v>
      </c>
      <c r="L222">
        <v>426.001465</v>
      </c>
      <c r="M222">
        <v>438.53427099999999</v>
      </c>
      <c r="N222">
        <v>452.08435100000003</v>
      </c>
      <c r="O222">
        <v>467.084045</v>
      </c>
      <c r="P222">
        <v>473.55273399999999</v>
      </c>
      <c r="Q222">
        <v>487.73272700000001</v>
      </c>
      <c r="R222">
        <v>503.22558600000002</v>
      </c>
      <c r="S222">
        <v>518.41033900000002</v>
      </c>
      <c r="T222">
        <v>536.27087400000005</v>
      </c>
      <c r="U222">
        <v>552.56854199999998</v>
      </c>
      <c r="V222">
        <v>570.94030799999996</v>
      </c>
      <c r="W222">
        <v>589.01245100000006</v>
      </c>
      <c r="X222">
        <v>604.81195100000002</v>
      </c>
      <c r="Y222">
        <v>620.08941700000003</v>
      </c>
      <c r="Z222">
        <v>634.05859399999997</v>
      </c>
      <c r="AA222">
        <v>646.90124500000002</v>
      </c>
      <c r="AB222">
        <v>662.11151099999995</v>
      </c>
      <c r="AC222">
        <v>676.44555700000001</v>
      </c>
      <c r="AD222">
        <v>692.47820999999999</v>
      </c>
      <c r="AE222" t="s">
        <v>2688</v>
      </c>
    </row>
    <row r="223" spans="1:31">
      <c r="A223" t="s">
        <v>4212</v>
      </c>
      <c r="B223" t="s">
        <v>5993</v>
      </c>
      <c r="C223" t="s">
        <v>5994</v>
      </c>
      <c r="D223" t="s">
        <v>333</v>
      </c>
      <c r="E223">
        <v>378.74813799999998</v>
      </c>
      <c r="F223">
        <v>419.188354</v>
      </c>
      <c r="G223">
        <v>399.49603300000001</v>
      </c>
      <c r="H223">
        <v>388.08828699999998</v>
      </c>
      <c r="I223">
        <v>403.98312399999998</v>
      </c>
      <c r="J223">
        <v>417.03875699999998</v>
      </c>
      <c r="K223">
        <v>425.637787</v>
      </c>
      <c r="L223">
        <v>443.90145899999999</v>
      </c>
      <c r="M223">
        <v>457.51678500000003</v>
      </c>
      <c r="N223">
        <v>471.989868</v>
      </c>
      <c r="O223">
        <v>486.81219499999997</v>
      </c>
      <c r="P223">
        <v>482.87146000000001</v>
      </c>
      <c r="Q223">
        <v>492.04153400000001</v>
      </c>
      <c r="R223">
        <v>501.10263099999997</v>
      </c>
      <c r="S223">
        <v>509.00878899999998</v>
      </c>
      <c r="T223">
        <v>519.865723</v>
      </c>
      <c r="U223">
        <v>527.51745600000004</v>
      </c>
      <c r="V223">
        <v>540.57653800000003</v>
      </c>
      <c r="W223">
        <v>554.13098100000002</v>
      </c>
      <c r="X223">
        <v>565.05102499999998</v>
      </c>
      <c r="Y223">
        <v>576.64434800000004</v>
      </c>
      <c r="Z223">
        <v>586.01245100000006</v>
      </c>
      <c r="AA223">
        <v>593.65789800000005</v>
      </c>
      <c r="AB223">
        <v>605.70855700000004</v>
      </c>
      <c r="AC223">
        <v>615.80432099999996</v>
      </c>
      <c r="AD223">
        <v>629.51062000000002</v>
      </c>
      <c r="AE223" t="s">
        <v>5612</v>
      </c>
    </row>
    <row r="224" spans="1:31">
      <c r="A224" t="s">
        <v>4035</v>
      </c>
      <c r="B224" t="s">
        <v>5995</v>
      </c>
      <c r="C224" t="s">
        <v>5996</v>
      </c>
      <c r="D224" t="s">
        <v>333</v>
      </c>
      <c r="E224">
        <v>1793.883423</v>
      </c>
      <c r="F224">
        <v>2094.0410160000001</v>
      </c>
      <c r="G224">
        <v>2027.2567140000001</v>
      </c>
      <c r="H224">
        <v>2000.134033</v>
      </c>
      <c r="I224">
        <v>2074.6240229999999</v>
      </c>
      <c r="J224">
        <v>2143.3146969999998</v>
      </c>
      <c r="K224">
        <v>2199.4702149999998</v>
      </c>
      <c r="L224">
        <v>2295.297607</v>
      </c>
      <c r="M224">
        <v>2372.7468260000001</v>
      </c>
      <c r="N224">
        <v>2453.5622560000002</v>
      </c>
      <c r="O224">
        <v>2535.8823240000002</v>
      </c>
      <c r="P224">
        <v>2545.1889649999998</v>
      </c>
      <c r="Q224">
        <v>2607.7368160000001</v>
      </c>
      <c r="R224">
        <v>2671.477539</v>
      </c>
      <c r="S224">
        <v>2730.4665530000002</v>
      </c>
      <c r="T224">
        <v>2807.9738769999999</v>
      </c>
      <c r="U224">
        <v>2866.327393</v>
      </c>
      <c r="V224">
        <v>2941.5114749999998</v>
      </c>
      <c r="W224">
        <v>3016.8408199999999</v>
      </c>
      <c r="X224">
        <v>3079.8256839999999</v>
      </c>
      <c r="Y224">
        <v>3143.6416020000001</v>
      </c>
      <c r="Z224">
        <v>3199.326904</v>
      </c>
      <c r="AA224">
        <v>3247.9060060000002</v>
      </c>
      <c r="AB224">
        <v>3313.5197750000002</v>
      </c>
      <c r="AC224">
        <v>3372.0991210000002</v>
      </c>
      <c r="AD224">
        <v>3444.338135</v>
      </c>
      <c r="AE224" t="s">
        <v>2667</v>
      </c>
    </row>
    <row r="225" spans="1:31">
      <c r="A225" s="1" t="s">
        <v>4286</v>
      </c>
    </row>
    <row r="226" spans="1:31">
      <c r="A226" s="1" t="s">
        <v>4287</v>
      </c>
    </row>
    <row r="227" spans="1:31">
      <c r="A227" t="s">
        <v>4077</v>
      </c>
      <c r="B227" t="s">
        <v>5997</v>
      </c>
      <c r="C227" t="s">
        <v>5998</v>
      </c>
      <c r="D227" t="s">
        <v>415</v>
      </c>
      <c r="E227">
        <v>87.472877999999994</v>
      </c>
      <c r="F227">
        <v>88.145988000000003</v>
      </c>
      <c r="G227">
        <v>88.853538999999998</v>
      </c>
      <c r="H227">
        <v>89.587799000000004</v>
      </c>
      <c r="I227">
        <v>90.336883999999998</v>
      </c>
      <c r="J227">
        <v>91.093024999999997</v>
      </c>
      <c r="K227">
        <v>91.855155999999994</v>
      </c>
      <c r="L227">
        <v>92.623016000000007</v>
      </c>
      <c r="M227">
        <v>93.396347000000006</v>
      </c>
      <c r="N227">
        <v>94.175040999999993</v>
      </c>
      <c r="O227">
        <v>94.959068000000002</v>
      </c>
      <c r="P227">
        <v>95.749374000000003</v>
      </c>
      <c r="Q227">
        <v>96.545592999999997</v>
      </c>
      <c r="R227">
        <v>97.347342999999995</v>
      </c>
      <c r="S227">
        <v>98.154678000000004</v>
      </c>
      <c r="T227">
        <v>98.967110000000005</v>
      </c>
      <c r="U227">
        <v>99.784294000000003</v>
      </c>
      <c r="V227">
        <v>100.606049</v>
      </c>
      <c r="W227">
        <v>101.432732</v>
      </c>
      <c r="X227">
        <v>102.264687</v>
      </c>
      <c r="Y227">
        <v>103.10202</v>
      </c>
      <c r="Z227">
        <v>103.944878</v>
      </c>
      <c r="AA227">
        <v>104.79335</v>
      </c>
      <c r="AB227">
        <v>105.647232</v>
      </c>
      <c r="AC227">
        <v>106.50655399999999</v>
      </c>
      <c r="AD227">
        <v>107.37069700000001</v>
      </c>
      <c r="AE227" t="s">
        <v>671</v>
      </c>
    </row>
    <row r="228" spans="1:31">
      <c r="A228" t="s">
        <v>4080</v>
      </c>
      <c r="B228" t="s">
        <v>5999</v>
      </c>
      <c r="C228" t="s">
        <v>6000</v>
      </c>
      <c r="D228" t="s">
        <v>415</v>
      </c>
      <c r="E228">
        <v>110.10984000000001</v>
      </c>
      <c r="F228">
        <v>110.917297</v>
      </c>
      <c r="G228">
        <v>111.76359600000001</v>
      </c>
      <c r="H228">
        <v>112.63913700000001</v>
      </c>
      <c r="I228">
        <v>113.53012099999999</v>
      </c>
      <c r="J228">
        <v>114.427025</v>
      </c>
      <c r="K228">
        <v>115.33253499999999</v>
      </c>
      <c r="L228">
        <v>116.242676</v>
      </c>
      <c r="M228">
        <v>117.159142</v>
      </c>
      <c r="N228">
        <v>118.08182499999999</v>
      </c>
      <c r="O228">
        <v>119.010559</v>
      </c>
      <c r="P228">
        <v>119.950974</v>
      </c>
      <c r="Q228">
        <v>120.898758</v>
      </c>
      <c r="R228">
        <v>121.853821</v>
      </c>
      <c r="S228">
        <v>122.81654399999999</v>
      </c>
      <c r="T228">
        <v>123.78610999999999</v>
      </c>
      <c r="U228">
        <v>124.76365699999999</v>
      </c>
      <c r="V228">
        <v>125.747742</v>
      </c>
      <c r="W228">
        <v>126.738327</v>
      </c>
      <c r="X228">
        <v>127.736053</v>
      </c>
      <c r="Y228">
        <v>128.740692</v>
      </c>
      <c r="Z228">
        <v>129.75306699999999</v>
      </c>
      <c r="AA228">
        <v>130.773743</v>
      </c>
      <c r="AB228">
        <v>131.801468</v>
      </c>
      <c r="AC228">
        <v>132.83677700000001</v>
      </c>
      <c r="AD228">
        <v>133.87882999999999</v>
      </c>
      <c r="AE228" t="s">
        <v>671</v>
      </c>
    </row>
    <row r="229" spans="1:31">
      <c r="A229" t="s">
        <v>4083</v>
      </c>
      <c r="B229" t="s">
        <v>6001</v>
      </c>
      <c r="C229" t="s">
        <v>6002</v>
      </c>
      <c r="D229" t="s">
        <v>415</v>
      </c>
      <c r="E229">
        <v>57.293159000000003</v>
      </c>
      <c r="F229">
        <v>57.791687000000003</v>
      </c>
      <c r="G229">
        <v>58.325786999999998</v>
      </c>
      <c r="H229">
        <v>58.895775</v>
      </c>
      <c r="I229">
        <v>59.463081000000003</v>
      </c>
      <c r="J229">
        <v>60.026062000000003</v>
      </c>
      <c r="K229">
        <v>60.594906000000002</v>
      </c>
      <c r="L229">
        <v>61.158839999999998</v>
      </c>
      <c r="M229">
        <v>61.722588000000002</v>
      </c>
      <c r="N229">
        <v>62.28537</v>
      </c>
      <c r="O229">
        <v>62.847031000000001</v>
      </c>
      <c r="P229">
        <v>63.426147</v>
      </c>
      <c r="Q229">
        <v>64.008910999999998</v>
      </c>
      <c r="R229">
        <v>64.595909000000006</v>
      </c>
      <c r="S229">
        <v>65.188468999999998</v>
      </c>
      <c r="T229">
        <v>65.783057999999997</v>
      </c>
      <c r="U229">
        <v>66.383101999999994</v>
      </c>
      <c r="V229">
        <v>66.983810000000005</v>
      </c>
      <c r="W229">
        <v>67.584991000000002</v>
      </c>
      <c r="X229">
        <v>68.189589999999995</v>
      </c>
      <c r="Y229">
        <v>68.797332999999995</v>
      </c>
      <c r="Z229">
        <v>69.410217000000003</v>
      </c>
      <c r="AA229">
        <v>70.029860999999997</v>
      </c>
      <c r="AB229">
        <v>70.652114999999995</v>
      </c>
      <c r="AC229">
        <v>71.278992000000002</v>
      </c>
      <c r="AD229">
        <v>71.907318000000004</v>
      </c>
      <c r="AE229" t="s">
        <v>613</v>
      </c>
    </row>
    <row r="230" spans="1:31">
      <c r="A230" t="s">
        <v>4294</v>
      </c>
      <c r="B230" t="s">
        <v>6003</v>
      </c>
      <c r="C230" t="s">
        <v>6004</v>
      </c>
      <c r="D230" t="s">
        <v>415</v>
      </c>
      <c r="E230">
        <v>93.577110000000005</v>
      </c>
      <c r="F230">
        <v>94.278282000000004</v>
      </c>
      <c r="G230">
        <v>95.028228999999996</v>
      </c>
      <c r="H230">
        <v>95.813018999999997</v>
      </c>
      <c r="I230">
        <v>96.606239000000002</v>
      </c>
      <c r="J230">
        <v>97.401413000000005</v>
      </c>
      <c r="K230">
        <v>98.203643999999997</v>
      </c>
      <c r="L230">
        <v>99.006827999999999</v>
      </c>
      <c r="M230">
        <v>99.814139999999995</v>
      </c>
      <c r="N230">
        <v>100.625168</v>
      </c>
      <c r="O230">
        <v>101.439995</v>
      </c>
      <c r="P230">
        <v>102.26982099999999</v>
      </c>
      <c r="Q230">
        <v>103.106407</v>
      </c>
      <c r="R230">
        <v>103.94989</v>
      </c>
      <c r="S230">
        <v>104.800827</v>
      </c>
      <c r="T230">
        <v>105.657898</v>
      </c>
      <c r="U230">
        <v>106.522499</v>
      </c>
      <c r="V230">
        <v>107.391975</v>
      </c>
      <c r="W230">
        <v>108.26641100000001</v>
      </c>
      <c r="X230">
        <v>109.147232</v>
      </c>
      <c r="Y230">
        <v>110.03420300000001</v>
      </c>
      <c r="Z230">
        <v>110.928596</v>
      </c>
      <c r="AA230">
        <v>111.83142100000001</v>
      </c>
      <c r="AB230">
        <v>112.74099699999999</v>
      </c>
      <c r="AC230">
        <v>113.65851600000001</v>
      </c>
      <c r="AD230">
        <v>114.58215300000001</v>
      </c>
      <c r="AE230" t="s">
        <v>671</v>
      </c>
    </row>
    <row r="231" spans="1:31">
      <c r="A231" s="1" t="s">
        <v>4297</v>
      </c>
    </row>
    <row r="232" spans="1:31">
      <c r="A232" t="s">
        <v>4077</v>
      </c>
      <c r="B232" t="s">
        <v>6005</v>
      </c>
      <c r="C232" t="s">
        <v>6006</v>
      </c>
      <c r="D232" t="s">
        <v>415</v>
      </c>
      <c r="E232">
        <v>79.766341999999995</v>
      </c>
      <c r="F232">
        <v>80.445183</v>
      </c>
      <c r="G232">
        <v>81.12088</v>
      </c>
      <c r="H232">
        <v>81.809737999999996</v>
      </c>
      <c r="I232">
        <v>82.484488999999996</v>
      </c>
      <c r="J232">
        <v>83.182227999999995</v>
      </c>
      <c r="K232">
        <v>83.884026000000006</v>
      </c>
      <c r="L232">
        <v>84.615105</v>
      </c>
      <c r="M232">
        <v>85.353988999999999</v>
      </c>
      <c r="N232">
        <v>86.107726999999997</v>
      </c>
      <c r="O232">
        <v>86.878021000000004</v>
      </c>
      <c r="P232">
        <v>87.641739000000001</v>
      </c>
      <c r="Q232">
        <v>88.409499999999994</v>
      </c>
      <c r="R232">
        <v>89.181708999999998</v>
      </c>
      <c r="S232">
        <v>89.941376000000005</v>
      </c>
      <c r="T232">
        <v>90.718010000000007</v>
      </c>
      <c r="U232">
        <v>91.495536999999999</v>
      </c>
      <c r="V232">
        <v>92.277534000000003</v>
      </c>
      <c r="W232">
        <v>93.060958999999997</v>
      </c>
      <c r="X232">
        <v>93.846260000000001</v>
      </c>
      <c r="Y232">
        <v>94.632689999999997</v>
      </c>
      <c r="Z232">
        <v>95.414978000000005</v>
      </c>
      <c r="AA232">
        <v>96.193709999999996</v>
      </c>
      <c r="AB232">
        <v>96.970078000000001</v>
      </c>
      <c r="AC232">
        <v>97.740402000000003</v>
      </c>
      <c r="AD232">
        <v>98.514015000000001</v>
      </c>
      <c r="AE232" t="s">
        <v>671</v>
      </c>
    </row>
    <row r="233" spans="1:31">
      <c r="A233" t="s">
        <v>4080</v>
      </c>
      <c r="B233" t="s">
        <v>6007</v>
      </c>
      <c r="C233" t="s">
        <v>6008</v>
      </c>
      <c r="D233" t="s">
        <v>415</v>
      </c>
      <c r="E233">
        <v>101.037285</v>
      </c>
      <c r="F233">
        <v>101.804512</v>
      </c>
      <c r="G233">
        <v>102.553864</v>
      </c>
      <c r="H233">
        <v>103.303391</v>
      </c>
      <c r="I233">
        <v>104.021355</v>
      </c>
      <c r="J233">
        <v>104.73519899999999</v>
      </c>
      <c r="K233">
        <v>105.49131800000001</v>
      </c>
      <c r="L233">
        <v>106.354691</v>
      </c>
      <c r="M233">
        <v>107.23756400000001</v>
      </c>
      <c r="N233">
        <v>108.087112</v>
      </c>
      <c r="O233">
        <v>108.913467</v>
      </c>
      <c r="P233">
        <v>109.736351</v>
      </c>
      <c r="Q233">
        <v>110.534561</v>
      </c>
      <c r="R233">
        <v>111.37869999999999</v>
      </c>
      <c r="S233">
        <v>112.211082</v>
      </c>
      <c r="T233">
        <v>113.062775</v>
      </c>
      <c r="U233">
        <v>113.942528</v>
      </c>
      <c r="V233">
        <v>114.900543</v>
      </c>
      <c r="W233">
        <v>115.850662</v>
      </c>
      <c r="X233">
        <v>116.795952</v>
      </c>
      <c r="Y233">
        <v>117.751907</v>
      </c>
      <c r="Z233">
        <v>118.722725</v>
      </c>
      <c r="AA233">
        <v>119.70603199999999</v>
      </c>
      <c r="AB233">
        <v>120.710632</v>
      </c>
      <c r="AC233">
        <v>121.71086099999999</v>
      </c>
      <c r="AD233">
        <v>122.70275100000001</v>
      </c>
      <c r="AE233" t="s">
        <v>671</v>
      </c>
    </row>
    <row r="234" spans="1:31">
      <c r="A234" t="s">
        <v>4083</v>
      </c>
      <c r="B234" t="s">
        <v>6009</v>
      </c>
      <c r="C234" t="s">
        <v>6010</v>
      </c>
      <c r="D234" t="s">
        <v>415</v>
      </c>
      <c r="E234">
        <v>54.522190000000002</v>
      </c>
      <c r="F234">
        <v>54.852317999999997</v>
      </c>
      <c r="G234">
        <v>55.209259000000003</v>
      </c>
      <c r="H234">
        <v>55.59375</v>
      </c>
      <c r="I234">
        <v>55.974842000000002</v>
      </c>
      <c r="J234">
        <v>56.362147999999998</v>
      </c>
      <c r="K234">
        <v>56.759869000000002</v>
      </c>
      <c r="L234">
        <v>57.197563000000002</v>
      </c>
      <c r="M234">
        <v>57.615245999999999</v>
      </c>
      <c r="N234">
        <v>58.035473000000003</v>
      </c>
      <c r="O234">
        <v>58.460445</v>
      </c>
      <c r="P234">
        <v>58.892077999999998</v>
      </c>
      <c r="Q234">
        <v>59.331862999999998</v>
      </c>
      <c r="R234">
        <v>59.778717</v>
      </c>
      <c r="S234">
        <v>60.226256999999997</v>
      </c>
      <c r="T234">
        <v>60.680145000000003</v>
      </c>
      <c r="U234">
        <v>61.144043000000003</v>
      </c>
      <c r="V234">
        <v>61.637557999999999</v>
      </c>
      <c r="W234">
        <v>62.120013999999998</v>
      </c>
      <c r="X234">
        <v>62.607311000000003</v>
      </c>
      <c r="Y234">
        <v>63.101039999999998</v>
      </c>
      <c r="Z234">
        <v>63.598675</v>
      </c>
      <c r="AA234">
        <v>64.098777999999996</v>
      </c>
      <c r="AB234">
        <v>64.603256000000002</v>
      </c>
      <c r="AC234">
        <v>65.113083000000003</v>
      </c>
      <c r="AD234">
        <v>65.629813999999996</v>
      </c>
      <c r="AE234" t="s">
        <v>668</v>
      </c>
    </row>
    <row r="235" spans="1:31">
      <c r="A235" t="s">
        <v>4294</v>
      </c>
      <c r="B235" t="s">
        <v>6011</v>
      </c>
      <c r="C235" t="s">
        <v>6012</v>
      </c>
      <c r="D235" t="s">
        <v>415</v>
      </c>
      <c r="E235">
        <v>85.781158000000005</v>
      </c>
      <c r="F235">
        <v>86.455710999999994</v>
      </c>
      <c r="G235">
        <v>87.136612</v>
      </c>
      <c r="H235">
        <v>87.833656000000005</v>
      </c>
      <c r="I235">
        <v>88.507484000000005</v>
      </c>
      <c r="J235">
        <v>89.191338000000002</v>
      </c>
      <c r="K235">
        <v>89.891959999999997</v>
      </c>
      <c r="L235">
        <v>90.644942999999998</v>
      </c>
      <c r="M235">
        <v>91.405495000000002</v>
      </c>
      <c r="N235">
        <v>92.163764999999998</v>
      </c>
      <c r="O235">
        <v>92.924316000000005</v>
      </c>
      <c r="P235">
        <v>93.685585000000003</v>
      </c>
      <c r="Q235">
        <v>94.442947000000004</v>
      </c>
      <c r="R235">
        <v>95.21875</v>
      </c>
      <c r="S235">
        <v>95.984336999999996</v>
      </c>
      <c r="T235">
        <v>96.767493999999999</v>
      </c>
      <c r="U235">
        <v>97.562447000000006</v>
      </c>
      <c r="V235">
        <v>98.387816999999998</v>
      </c>
      <c r="W235">
        <v>99.210266000000004</v>
      </c>
      <c r="X235">
        <v>100.03344</v>
      </c>
      <c r="Y235">
        <v>100.86170199999999</v>
      </c>
      <c r="Z235">
        <v>101.69355</v>
      </c>
      <c r="AA235">
        <v>102.528999</v>
      </c>
      <c r="AB235">
        <v>103.371094</v>
      </c>
      <c r="AC235">
        <v>104.210419</v>
      </c>
      <c r="AD235">
        <v>105.05081199999999</v>
      </c>
      <c r="AE235" t="s">
        <v>671</v>
      </c>
    </row>
    <row r="236" spans="1:31">
      <c r="A236" t="s">
        <v>4306</v>
      </c>
    </row>
    <row r="237" spans="1:31">
      <c r="A237" t="s">
        <v>4307</v>
      </c>
    </row>
    <row r="238" spans="1:31">
      <c r="A238" t="s">
        <v>3913</v>
      </c>
      <c r="B238" t="s">
        <v>6013</v>
      </c>
      <c r="C238" t="s">
        <v>6014</v>
      </c>
      <c r="D238" t="s">
        <v>817</v>
      </c>
      <c r="E238">
        <v>3230.0942380000001</v>
      </c>
      <c r="F238">
        <v>3275.9770509999998</v>
      </c>
      <c r="G238">
        <v>3302.5375979999999</v>
      </c>
      <c r="H238">
        <v>3303.7670899999998</v>
      </c>
      <c r="I238">
        <v>3318.7004390000002</v>
      </c>
      <c r="J238">
        <v>3344.5424800000001</v>
      </c>
      <c r="K238">
        <v>3367.7531739999999</v>
      </c>
      <c r="L238">
        <v>3400.3728030000002</v>
      </c>
      <c r="M238">
        <v>3435.5048830000001</v>
      </c>
      <c r="N238">
        <v>3477.905029</v>
      </c>
      <c r="O238">
        <v>3528.631836</v>
      </c>
      <c r="P238">
        <v>3564.3796390000002</v>
      </c>
      <c r="Q238">
        <v>3603.5073240000002</v>
      </c>
      <c r="R238">
        <v>3641.017578</v>
      </c>
      <c r="S238">
        <v>3677.1115719999998</v>
      </c>
      <c r="T238">
        <v>3713.6472170000002</v>
      </c>
      <c r="U238">
        <v>3745.6721189999998</v>
      </c>
      <c r="V238">
        <v>3780.732422</v>
      </c>
      <c r="W238">
        <v>3817.1396479999999</v>
      </c>
      <c r="X238">
        <v>3852.4794919999999</v>
      </c>
      <c r="Y238">
        <v>3887.6987300000001</v>
      </c>
      <c r="Z238">
        <v>3919.0810550000001</v>
      </c>
      <c r="AA238">
        <v>3945.5600589999999</v>
      </c>
      <c r="AB238">
        <v>3971.83374</v>
      </c>
      <c r="AC238">
        <v>3993.7739259999998</v>
      </c>
      <c r="AD238">
        <v>4017.4370119999999</v>
      </c>
      <c r="AE238" t="s">
        <v>613</v>
      </c>
    </row>
    <row r="239" spans="1:31">
      <c r="A239" t="s">
        <v>3917</v>
      </c>
      <c r="B239" t="s">
        <v>6015</v>
      </c>
      <c r="C239" t="s">
        <v>6016</v>
      </c>
      <c r="D239" t="s">
        <v>817</v>
      </c>
      <c r="E239">
        <v>298.383331</v>
      </c>
      <c r="F239">
        <v>299.25680499999999</v>
      </c>
      <c r="G239">
        <v>301.07284499999997</v>
      </c>
      <c r="H239">
        <v>303.72796599999998</v>
      </c>
      <c r="I239">
        <v>307.24481200000002</v>
      </c>
      <c r="J239">
        <v>311.15447999999998</v>
      </c>
      <c r="K239">
        <v>315.12155200000001</v>
      </c>
      <c r="L239">
        <v>318.90533399999998</v>
      </c>
      <c r="M239">
        <v>322.65356400000002</v>
      </c>
      <c r="N239">
        <v>326.49749800000001</v>
      </c>
      <c r="O239">
        <v>330.34652699999998</v>
      </c>
      <c r="P239">
        <v>334.34631300000001</v>
      </c>
      <c r="Q239">
        <v>338.33605999999997</v>
      </c>
      <c r="R239">
        <v>342.43246499999998</v>
      </c>
      <c r="S239">
        <v>346.478882</v>
      </c>
      <c r="T239">
        <v>350.60287499999998</v>
      </c>
      <c r="U239">
        <v>354.73208599999998</v>
      </c>
      <c r="V239">
        <v>358.70590199999998</v>
      </c>
      <c r="W239">
        <v>362.76019300000002</v>
      </c>
      <c r="X239">
        <v>366.85006700000002</v>
      </c>
      <c r="Y239">
        <v>370.936035</v>
      </c>
      <c r="Z239">
        <v>375.15368699999999</v>
      </c>
      <c r="AA239">
        <v>379.33755500000001</v>
      </c>
      <c r="AB239">
        <v>383.54827899999998</v>
      </c>
      <c r="AC239">
        <v>387.79760700000003</v>
      </c>
      <c r="AD239">
        <v>392.04028299999999</v>
      </c>
      <c r="AE239" t="s">
        <v>643</v>
      </c>
    </row>
    <row r="240" spans="1:31">
      <c r="A240" t="s">
        <v>4362</v>
      </c>
      <c r="B240" t="s">
        <v>6017</v>
      </c>
      <c r="C240" t="s">
        <v>6018</v>
      </c>
      <c r="D240" t="s">
        <v>817</v>
      </c>
      <c r="E240">
        <v>206.41748000000001</v>
      </c>
      <c r="F240">
        <v>213.41729699999999</v>
      </c>
      <c r="G240">
        <v>219.946899</v>
      </c>
      <c r="H240">
        <v>226.45344499999999</v>
      </c>
      <c r="I240">
        <v>232.954758</v>
      </c>
      <c r="J240">
        <v>239.37406899999999</v>
      </c>
      <c r="K240">
        <v>245.895172</v>
      </c>
      <c r="L240">
        <v>252.30718999999999</v>
      </c>
      <c r="M240">
        <v>258.902649</v>
      </c>
      <c r="N240">
        <v>265.51165800000001</v>
      </c>
      <c r="O240">
        <v>272.11602800000003</v>
      </c>
      <c r="P240">
        <v>278.82019000000003</v>
      </c>
      <c r="Q240">
        <v>285.53066999999999</v>
      </c>
      <c r="R240">
        <v>292.25152600000001</v>
      </c>
      <c r="S240">
        <v>299.05169699999999</v>
      </c>
      <c r="T240">
        <v>305.791718</v>
      </c>
      <c r="U240">
        <v>312.39099099999999</v>
      </c>
      <c r="V240">
        <v>318.949951</v>
      </c>
      <c r="W240">
        <v>325.82607999999999</v>
      </c>
      <c r="X240">
        <v>332.70413200000002</v>
      </c>
      <c r="Y240">
        <v>339.617188</v>
      </c>
      <c r="Z240">
        <v>346.618988</v>
      </c>
      <c r="AA240">
        <v>353.51892099999998</v>
      </c>
      <c r="AB240">
        <v>360.47796599999998</v>
      </c>
      <c r="AC240">
        <v>367.551941</v>
      </c>
      <c r="AD240">
        <v>374.69876099999999</v>
      </c>
      <c r="AE240" t="s">
        <v>2707</v>
      </c>
    </row>
    <row r="241" spans="1:32">
      <c r="A241" t="s">
        <v>4365</v>
      </c>
      <c r="B241" t="s">
        <v>6019</v>
      </c>
      <c r="C241" t="s">
        <v>6020</v>
      </c>
      <c r="D241" t="s">
        <v>817</v>
      </c>
      <c r="E241">
        <v>3019.8972170000002</v>
      </c>
      <c r="F241">
        <v>3055.9121089999999</v>
      </c>
      <c r="G241">
        <v>3108.1433109999998</v>
      </c>
      <c r="H241">
        <v>3159.8876949999999</v>
      </c>
      <c r="I241">
        <v>3210.7277829999998</v>
      </c>
      <c r="J241">
        <v>3259.7058109999998</v>
      </c>
      <c r="K241">
        <v>3305.8410640000002</v>
      </c>
      <c r="L241">
        <v>3348.5415039999998</v>
      </c>
      <c r="M241">
        <v>3392.3833009999998</v>
      </c>
      <c r="N241">
        <v>3434.9870609999998</v>
      </c>
      <c r="O241">
        <v>3478.3110350000002</v>
      </c>
      <c r="P241">
        <v>3521.6745609999998</v>
      </c>
      <c r="Q241">
        <v>3564.8100589999999</v>
      </c>
      <c r="R241">
        <v>3606.2294919999999</v>
      </c>
      <c r="S241">
        <v>3649.0820309999999</v>
      </c>
      <c r="T241">
        <v>3690.3911130000001</v>
      </c>
      <c r="U241">
        <v>3731.656982</v>
      </c>
      <c r="V241">
        <v>3770.8884280000002</v>
      </c>
      <c r="W241">
        <v>3812.3388669999999</v>
      </c>
      <c r="X241">
        <v>3853.4389649999998</v>
      </c>
      <c r="Y241">
        <v>3894.1079100000002</v>
      </c>
      <c r="Z241">
        <v>3934.6215820000002</v>
      </c>
      <c r="AA241">
        <v>3974.743164</v>
      </c>
      <c r="AB241">
        <v>4014.505615</v>
      </c>
      <c r="AC241">
        <v>4054.7995609999998</v>
      </c>
      <c r="AD241">
        <v>4095.226318</v>
      </c>
      <c r="AE241" t="s">
        <v>651</v>
      </c>
    </row>
    <row r="242" spans="1:32">
      <c r="A242" t="s">
        <v>3926</v>
      </c>
      <c r="B242" t="s">
        <v>6021</v>
      </c>
      <c r="C242" t="s">
        <v>6022</v>
      </c>
      <c r="D242" t="s">
        <v>817</v>
      </c>
      <c r="E242">
        <v>456.26440400000001</v>
      </c>
      <c r="F242">
        <v>453.54144300000002</v>
      </c>
      <c r="G242">
        <v>454.43231200000002</v>
      </c>
      <c r="H242">
        <v>454.865387</v>
      </c>
      <c r="I242">
        <v>454.86831699999999</v>
      </c>
      <c r="J242">
        <v>454.34210200000001</v>
      </c>
      <c r="K242">
        <v>453.14660600000002</v>
      </c>
      <c r="L242">
        <v>451.11080900000002</v>
      </c>
      <c r="M242">
        <v>449.10986300000002</v>
      </c>
      <c r="N242">
        <v>447.02822900000001</v>
      </c>
      <c r="O242">
        <v>444.46075400000001</v>
      </c>
      <c r="P242">
        <v>441.40765399999998</v>
      </c>
      <c r="Q242">
        <v>438.08496100000002</v>
      </c>
      <c r="R242">
        <v>434.50234999999998</v>
      </c>
      <c r="S242">
        <v>430.81720000000001</v>
      </c>
      <c r="T242">
        <v>427.01632699999999</v>
      </c>
      <c r="U242">
        <v>423.23876999999999</v>
      </c>
      <c r="V242">
        <v>419.02984600000002</v>
      </c>
      <c r="W242">
        <v>415.10244799999998</v>
      </c>
      <c r="X242">
        <v>411.46606400000002</v>
      </c>
      <c r="Y242">
        <v>407.93643200000002</v>
      </c>
      <c r="Z242">
        <v>404.57736199999999</v>
      </c>
      <c r="AA242">
        <v>401.330017</v>
      </c>
      <c r="AB242">
        <v>398.15551799999997</v>
      </c>
      <c r="AC242">
        <v>395.10021999999998</v>
      </c>
      <c r="AD242">
        <v>392.23272700000001</v>
      </c>
      <c r="AE242" t="s">
        <v>698</v>
      </c>
    </row>
    <row r="243" spans="1:32">
      <c r="A243" t="s">
        <v>3929</v>
      </c>
      <c r="B243" t="s">
        <v>6023</v>
      </c>
      <c r="C243" t="s">
        <v>6024</v>
      </c>
      <c r="D243" t="s">
        <v>817</v>
      </c>
      <c r="E243">
        <v>367.47891199999998</v>
      </c>
      <c r="F243">
        <v>374.04583700000001</v>
      </c>
      <c r="G243">
        <v>382.21868899999998</v>
      </c>
      <c r="H243">
        <v>390.69693000000001</v>
      </c>
      <c r="I243">
        <v>399.03411899999998</v>
      </c>
      <c r="J243">
        <v>407.00347900000003</v>
      </c>
      <c r="K243">
        <v>415.03289799999999</v>
      </c>
      <c r="L243">
        <v>422.06823700000001</v>
      </c>
      <c r="M243">
        <v>429.58651700000001</v>
      </c>
      <c r="N243">
        <v>437.152039</v>
      </c>
      <c r="O243">
        <v>444.466339</v>
      </c>
      <c r="P243">
        <v>451.55844100000002</v>
      </c>
      <c r="Q243">
        <v>458.353027</v>
      </c>
      <c r="R243">
        <v>464.99182100000002</v>
      </c>
      <c r="S243">
        <v>471.65527300000002</v>
      </c>
      <c r="T243">
        <v>478.54913299999998</v>
      </c>
      <c r="U243">
        <v>485.36563100000001</v>
      </c>
      <c r="V243">
        <v>491.32574499999998</v>
      </c>
      <c r="W243">
        <v>497.88781699999998</v>
      </c>
      <c r="X243">
        <v>504.61520400000001</v>
      </c>
      <c r="Y243">
        <v>511.17791699999998</v>
      </c>
      <c r="Z243">
        <v>517.82183799999996</v>
      </c>
      <c r="AA243">
        <v>524.65124500000002</v>
      </c>
      <c r="AB243">
        <v>531.22772199999997</v>
      </c>
      <c r="AC243">
        <v>538.13732900000002</v>
      </c>
      <c r="AD243">
        <v>544.80847200000005</v>
      </c>
      <c r="AE243" t="s">
        <v>3530</v>
      </c>
    </row>
    <row r="244" spans="1:32">
      <c r="A244" t="s">
        <v>3932</v>
      </c>
      <c r="B244" t="s">
        <v>6025</v>
      </c>
      <c r="C244" t="s">
        <v>6026</v>
      </c>
      <c r="D244" t="s">
        <v>817</v>
      </c>
      <c r="E244">
        <v>301.394318</v>
      </c>
      <c r="F244">
        <v>311.22268700000001</v>
      </c>
      <c r="G244">
        <v>320.54571499999997</v>
      </c>
      <c r="H244">
        <v>329.50427200000001</v>
      </c>
      <c r="I244">
        <v>338.32519500000001</v>
      </c>
      <c r="J244">
        <v>347.14080799999999</v>
      </c>
      <c r="K244">
        <v>355.41204800000003</v>
      </c>
      <c r="L244">
        <v>362.49316399999998</v>
      </c>
      <c r="M244">
        <v>369.36642499999999</v>
      </c>
      <c r="N244">
        <v>376.03552200000001</v>
      </c>
      <c r="O244">
        <v>382.38705399999998</v>
      </c>
      <c r="P244">
        <v>388.45642099999998</v>
      </c>
      <c r="Q244">
        <v>394.05847199999999</v>
      </c>
      <c r="R244">
        <v>399.26733400000001</v>
      </c>
      <c r="S244">
        <v>403.89407299999999</v>
      </c>
      <c r="T244">
        <v>408.55978399999998</v>
      </c>
      <c r="U244">
        <v>413.01806599999998</v>
      </c>
      <c r="V244">
        <v>417.227844</v>
      </c>
      <c r="W244">
        <v>420.569031</v>
      </c>
      <c r="X244">
        <v>423.33853099999999</v>
      </c>
      <c r="Y244">
        <v>424.89855999999997</v>
      </c>
      <c r="Z244">
        <v>425.86767600000002</v>
      </c>
      <c r="AA244">
        <v>426.08822600000002</v>
      </c>
      <c r="AB244">
        <v>426.33743299999998</v>
      </c>
      <c r="AC244">
        <v>426.61166400000002</v>
      </c>
      <c r="AD244">
        <v>427.18139600000001</v>
      </c>
      <c r="AE244" t="s">
        <v>2072</v>
      </c>
    </row>
    <row r="245" spans="1:32">
      <c r="A245" t="s">
        <v>3935</v>
      </c>
      <c r="B245" t="s">
        <v>6027</v>
      </c>
      <c r="C245" t="s">
        <v>6028</v>
      </c>
      <c r="D245" t="s">
        <v>817</v>
      </c>
      <c r="E245">
        <v>352.58163500000001</v>
      </c>
      <c r="F245">
        <v>385.31961100000001</v>
      </c>
      <c r="G245">
        <v>403.99963400000001</v>
      </c>
      <c r="H245">
        <v>415.65216099999998</v>
      </c>
      <c r="I245">
        <v>419.36462399999999</v>
      </c>
      <c r="J245">
        <v>422.936646</v>
      </c>
      <c r="K245">
        <v>426.554169</v>
      </c>
      <c r="L245">
        <v>430.11325099999999</v>
      </c>
      <c r="M245">
        <v>433.45495599999998</v>
      </c>
      <c r="N245">
        <v>436.93536399999999</v>
      </c>
      <c r="O245">
        <v>440.43313599999999</v>
      </c>
      <c r="P245">
        <v>443.84167500000001</v>
      </c>
      <c r="Q245">
        <v>447.139771</v>
      </c>
      <c r="R245">
        <v>450.46603399999998</v>
      </c>
      <c r="S245">
        <v>453.71878099999998</v>
      </c>
      <c r="T245">
        <v>456.89349399999998</v>
      </c>
      <c r="U245">
        <v>460.52478000000002</v>
      </c>
      <c r="V245">
        <v>464.30187999999998</v>
      </c>
      <c r="W245">
        <v>467.88302599999997</v>
      </c>
      <c r="X245">
        <v>471.44186400000001</v>
      </c>
      <c r="Y245">
        <v>474.94741800000003</v>
      </c>
      <c r="Z245">
        <v>478.57519500000001</v>
      </c>
      <c r="AA245">
        <v>482.34292599999998</v>
      </c>
      <c r="AB245">
        <v>486.03765900000002</v>
      </c>
      <c r="AC245">
        <v>489.56573500000002</v>
      </c>
      <c r="AD245">
        <v>493.01504499999999</v>
      </c>
      <c r="AE245" t="s">
        <v>2072</v>
      </c>
    </row>
    <row r="246" spans="1:32">
      <c r="A246" t="s">
        <v>4376</v>
      </c>
      <c r="B246" t="s">
        <v>6029</v>
      </c>
      <c r="C246" t="s">
        <v>6030</v>
      </c>
      <c r="D246" t="s">
        <v>817</v>
      </c>
      <c r="E246">
        <v>90.984206999999998</v>
      </c>
      <c r="F246">
        <v>91.279715999999993</v>
      </c>
      <c r="G246">
        <v>92.775458999999998</v>
      </c>
      <c r="H246">
        <v>95.825728999999995</v>
      </c>
      <c r="I246">
        <v>97.860703000000001</v>
      </c>
      <c r="J246">
        <v>99.909392999999994</v>
      </c>
      <c r="K246">
        <v>101.93813299999999</v>
      </c>
      <c r="L246">
        <v>103.93573000000001</v>
      </c>
      <c r="M246">
        <v>106.085571</v>
      </c>
      <c r="N246">
        <v>108.32914700000001</v>
      </c>
      <c r="O246">
        <v>110.633904</v>
      </c>
      <c r="P246">
        <v>113.053551</v>
      </c>
      <c r="Q246">
        <v>115.512207</v>
      </c>
      <c r="R246">
        <v>118.030914</v>
      </c>
      <c r="S246">
        <v>120.61140399999999</v>
      </c>
      <c r="T246">
        <v>123.22711200000001</v>
      </c>
      <c r="U246">
        <v>125.8536</v>
      </c>
      <c r="V246">
        <v>128.472961</v>
      </c>
      <c r="W246">
        <v>131.213684</v>
      </c>
      <c r="X246">
        <v>134.027466</v>
      </c>
      <c r="Y246">
        <v>136.88072199999999</v>
      </c>
      <c r="Z246">
        <v>139.771591</v>
      </c>
      <c r="AA246">
        <v>142.68461600000001</v>
      </c>
      <c r="AB246">
        <v>145.63424699999999</v>
      </c>
      <c r="AC246">
        <v>148.63046299999999</v>
      </c>
      <c r="AD246">
        <v>151.67013499999999</v>
      </c>
      <c r="AE246" t="s">
        <v>5612</v>
      </c>
    </row>
    <row r="247" spans="1:32">
      <c r="A247" t="s">
        <v>3941</v>
      </c>
      <c r="B247" t="s">
        <v>6031</v>
      </c>
      <c r="C247" t="s">
        <v>6032</v>
      </c>
      <c r="D247" t="s">
        <v>817</v>
      </c>
      <c r="E247">
        <v>1653.2901609999999</v>
      </c>
      <c r="F247">
        <v>1695.69812</v>
      </c>
      <c r="G247">
        <v>1760.588379</v>
      </c>
      <c r="H247">
        <v>1830.2246090000001</v>
      </c>
      <c r="I247">
        <v>1902.299683</v>
      </c>
      <c r="J247">
        <v>1976.2738039999999</v>
      </c>
      <c r="K247">
        <v>2051.42749</v>
      </c>
      <c r="L247">
        <v>2127.640625</v>
      </c>
      <c r="M247">
        <v>2203.2048340000001</v>
      </c>
      <c r="N247">
        <v>2280.158203</v>
      </c>
      <c r="O247">
        <v>2357.233643</v>
      </c>
      <c r="P247">
        <v>2433.9604490000002</v>
      </c>
      <c r="Q247">
        <v>2510.7971189999998</v>
      </c>
      <c r="R247">
        <v>2588.3334960000002</v>
      </c>
      <c r="S247">
        <v>2666.3845209999999</v>
      </c>
      <c r="T247">
        <v>2744.579346</v>
      </c>
      <c r="U247">
        <v>2822.7639159999999</v>
      </c>
      <c r="V247">
        <v>2901.0346679999998</v>
      </c>
      <c r="W247">
        <v>2978.8166500000002</v>
      </c>
      <c r="X247">
        <v>3056.8847660000001</v>
      </c>
      <c r="Y247">
        <v>3134.539307</v>
      </c>
      <c r="Z247">
        <v>3211.8881839999999</v>
      </c>
      <c r="AA247">
        <v>3288.8254390000002</v>
      </c>
      <c r="AB247">
        <v>3365.5874020000001</v>
      </c>
      <c r="AC247">
        <v>3442.179443</v>
      </c>
      <c r="AD247">
        <v>3518.2214359999998</v>
      </c>
      <c r="AE247" t="s">
        <v>2691</v>
      </c>
    </row>
    <row r="248" spans="1:32">
      <c r="A248" t="s">
        <v>3944</v>
      </c>
      <c r="B248" t="s">
        <v>6033</v>
      </c>
      <c r="C248" t="s">
        <v>6034</v>
      </c>
      <c r="D248" t="s">
        <v>817</v>
      </c>
      <c r="E248">
        <v>394.98318499999999</v>
      </c>
      <c r="F248">
        <v>419.40997299999998</v>
      </c>
      <c r="G248">
        <v>448.59698500000002</v>
      </c>
      <c r="H248">
        <v>478.956726</v>
      </c>
      <c r="I248">
        <v>510.7276</v>
      </c>
      <c r="J248">
        <v>543.67169200000001</v>
      </c>
      <c r="K248">
        <v>577.30139199999996</v>
      </c>
      <c r="L248">
        <v>611.03967299999999</v>
      </c>
      <c r="M248">
        <v>645.31207300000005</v>
      </c>
      <c r="N248">
        <v>679.73089600000003</v>
      </c>
      <c r="O248">
        <v>714.11511199999995</v>
      </c>
      <c r="P248">
        <v>748.061646</v>
      </c>
      <c r="Q248">
        <v>781.98016399999995</v>
      </c>
      <c r="R248">
        <v>815.68579099999999</v>
      </c>
      <c r="S248">
        <v>849.30432099999996</v>
      </c>
      <c r="T248">
        <v>883.08746299999996</v>
      </c>
      <c r="U248">
        <v>916.71606399999996</v>
      </c>
      <c r="V248">
        <v>950.02362100000005</v>
      </c>
      <c r="W248">
        <v>983.30456500000003</v>
      </c>
      <c r="X248">
        <v>1016.468994</v>
      </c>
      <c r="Y248">
        <v>1049.869263</v>
      </c>
      <c r="Z248">
        <v>1082.798096</v>
      </c>
      <c r="AA248">
        <v>1115.439697</v>
      </c>
      <c r="AB248">
        <v>1147.723389</v>
      </c>
      <c r="AC248">
        <v>1180.0664059999999</v>
      </c>
      <c r="AD248">
        <v>1212.0170900000001</v>
      </c>
      <c r="AE248" t="s">
        <v>2616</v>
      </c>
    </row>
    <row r="249" spans="1:32">
      <c r="A249" t="s">
        <v>4383</v>
      </c>
      <c r="B249" t="s">
        <v>6035</v>
      </c>
      <c r="C249" t="s">
        <v>6036</v>
      </c>
      <c r="D249" t="s">
        <v>817</v>
      </c>
      <c r="E249">
        <v>1582.474731</v>
      </c>
      <c r="F249">
        <v>1624.4560550000001</v>
      </c>
      <c r="G249">
        <v>1676.953857</v>
      </c>
      <c r="H249">
        <v>1731.8358149999999</v>
      </c>
      <c r="I249">
        <v>1787.5527340000001</v>
      </c>
      <c r="J249">
        <v>1843.0295410000001</v>
      </c>
      <c r="K249">
        <v>1898.6669919999999</v>
      </c>
      <c r="L249">
        <v>1954.5401609999999</v>
      </c>
      <c r="M249">
        <v>2008.720947</v>
      </c>
      <c r="N249">
        <v>2063.8083499999998</v>
      </c>
      <c r="O249">
        <v>2118.9064939999998</v>
      </c>
      <c r="P249">
        <v>2173.6083979999999</v>
      </c>
      <c r="Q249">
        <v>2228.0092770000001</v>
      </c>
      <c r="R249">
        <v>2282.3378910000001</v>
      </c>
      <c r="S249">
        <v>2337.326172</v>
      </c>
      <c r="T249">
        <v>2392.626221</v>
      </c>
      <c r="U249">
        <v>2448.1545409999999</v>
      </c>
      <c r="V249">
        <v>2503.9233399999998</v>
      </c>
      <c r="W249">
        <v>2559.1967770000001</v>
      </c>
      <c r="X249">
        <v>2615.772461</v>
      </c>
      <c r="Y249">
        <v>2672.755615</v>
      </c>
      <c r="Z249">
        <v>2730.2998050000001</v>
      </c>
      <c r="AA249">
        <v>2787.7797850000002</v>
      </c>
      <c r="AB249">
        <v>2845.5729980000001</v>
      </c>
      <c r="AC249">
        <v>2904.1923830000001</v>
      </c>
      <c r="AD249">
        <v>2963.5205080000001</v>
      </c>
      <c r="AE249" t="s">
        <v>1991</v>
      </c>
    </row>
    <row r="250" spans="1:32">
      <c r="A250" t="s">
        <v>3950</v>
      </c>
      <c r="B250" t="s">
        <v>6037</v>
      </c>
      <c r="C250" t="s">
        <v>6038</v>
      </c>
      <c r="D250" t="s">
        <v>817</v>
      </c>
      <c r="E250">
        <v>1032.693115</v>
      </c>
      <c r="F250">
        <v>1054.986938</v>
      </c>
      <c r="G250">
        <v>1077.701172</v>
      </c>
      <c r="H250">
        <v>1101.611938</v>
      </c>
      <c r="I250">
        <v>1127.46228</v>
      </c>
      <c r="J250">
        <v>1154.755371</v>
      </c>
      <c r="K250">
        <v>1183.6467290000001</v>
      </c>
      <c r="L250">
        <v>1213.1864009999999</v>
      </c>
      <c r="M250">
        <v>1243.8516850000001</v>
      </c>
      <c r="N250">
        <v>1275.365967</v>
      </c>
      <c r="O250">
        <v>1307.635254</v>
      </c>
      <c r="P250">
        <v>1340.8485109999999</v>
      </c>
      <c r="Q250">
        <v>1375.093384</v>
      </c>
      <c r="R250">
        <v>1410.099487</v>
      </c>
      <c r="S250">
        <v>1446.1087649999999</v>
      </c>
      <c r="T250">
        <v>1482.997314</v>
      </c>
      <c r="U250">
        <v>1520.5766599999999</v>
      </c>
      <c r="V250">
        <v>1558.618164</v>
      </c>
      <c r="W250">
        <v>1597.580322</v>
      </c>
      <c r="X250">
        <v>1637.362061</v>
      </c>
      <c r="Y250">
        <v>1678.005249</v>
      </c>
      <c r="Z250">
        <v>1719.5535890000001</v>
      </c>
      <c r="AA250">
        <v>1762.1567379999999</v>
      </c>
      <c r="AB250">
        <v>1805.826538</v>
      </c>
      <c r="AC250">
        <v>1850.6823730000001</v>
      </c>
      <c r="AD250">
        <v>1896.6145019999999</v>
      </c>
      <c r="AE250" t="s">
        <v>1991</v>
      </c>
    </row>
    <row r="251" spans="1:32">
      <c r="A251" t="s">
        <v>3953</v>
      </c>
      <c r="B251" t="s">
        <v>6039</v>
      </c>
      <c r="C251" t="s">
        <v>6040</v>
      </c>
      <c r="D251" t="s">
        <v>817</v>
      </c>
      <c r="E251">
        <v>442.14623999999998</v>
      </c>
      <c r="F251">
        <v>456.05172700000003</v>
      </c>
      <c r="G251">
        <v>471.88562000000002</v>
      </c>
      <c r="H251">
        <v>488.34686299999998</v>
      </c>
      <c r="I251">
        <v>505.20526100000001</v>
      </c>
      <c r="J251">
        <v>522.74957300000005</v>
      </c>
      <c r="K251">
        <v>540.85601799999995</v>
      </c>
      <c r="L251">
        <v>558.47119099999998</v>
      </c>
      <c r="M251">
        <v>576.98290999999995</v>
      </c>
      <c r="N251">
        <v>595.58581500000003</v>
      </c>
      <c r="O251">
        <v>614.41644299999996</v>
      </c>
      <c r="P251">
        <v>633.480774</v>
      </c>
      <c r="Q251">
        <v>653.16143799999998</v>
      </c>
      <c r="R251">
        <v>672.76599099999999</v>
      </c>
      <c r="S251">
        <v>692.62158199999999</v>
      </c>
      <c r="T251">
        <v>712.79888900000003</v>
      </c>
      <c r="U251">
        <v>733.66485599999999</v>
      </c>
      <c r="V251">
        <v>754.22119099999998</v>
      </c>
      <c r="W251">
        <v>775.43090800000004</v>
      </c>
      <c r="X251">
        <v>796.42962599999998</v>
      </c>
      <c r="Y251">
        <v>817.70745799999997</v>
      </c>
      <c r="Z251">
        <v>839.60357699999997</v>
      </c>
      <c r="AA251">
        <v>861.93042000000003</v>
      </c>
      <c r="AB251">
        <v>884.26812700000005</v>
      </c>
      <c r="AC251">
        <v>906.91241500000001</v>
      </c>
      <c r="AD251">
        <v>929.87518299999999</v>
      </c>
      <c r="AE251" t="s">
        <v>2641</v>
      </c>
    </row>
    <row r="252" spans="1:32">
      <c r="A252" t="s">
        <v>3956</v>
      </c>
      <c r="B252" t="s">
        <v>6041</v>
      </c>
      <c r="C252" t="s">
        <v>6042</v>
      </c>
      <c r="D252" t="s">
        <v>817</v>
      </c>
      <c r="E252">
        <v>246.748535</v>
      </c>
      <c r="F252">
        <v>249.982742</v>
      </c>
      <c r="G252">
        <v>253.66519199999999</v>
      </c>
      <c r="H252">
        <v>257.71466099999998</v>
      </c>
      <c r="I252">
        <v>261.70419299999998</v>
      </c>
      <c r="J252">
        <v>265.50091600000002</v>
      </c>
      <c r="K252">
        <v>268.90505999999999</v>
      </c>
      <c r="L252">
        <v>271.91180400000002</v>
      </c>
      <c r="M252">
        <v>275.10983299999998</v>
      </c>
      <c r="N252">
        <v>278.13204999999999</v>
      </c>
      <c r="O252">
        <v>281.00201399999997</v>
      </c>
      <c r="P252">
        <v>283.53613300000001</v>
      </c>
      <c r="Q252">
        <v>285.86721799999998</v>
      </c>
      <c r="R252">
        <v>288.00759900000003</v>
      </c>
      <c r="S252">
        <v>290.13082900000001</v>
      </c>
      <c r="T252">
        <v>292.19793700000002</v>
      </c>
      <c r="U252">
        <v>294.02740499999999</v>
      </c>
      <c r="V252">
        <v>295.30444299999999</v>
      </c>
      <c r="W252">
        <v>296.70367399999998</v>
      </c>
      <c r="X252">
        <v>297.957336</v>
      </c>
      <c r="Y252">
        <v>299.17980999999997</v>
      </c>
      <c r="Z252">
        <v>300.10067700000002</v>
      </c>
      <c r="AA252">
        <v>300.84787</v>
      </c>
      <c r="AB252">
        <v>301.391052</v>
      </c>
      <c r="AC252">
        <v>301.831818</v>
      </c>
      <c r="AD252">
        <v>302.10177599999997</v>
      </c>
      <c r="AE252" t="s">
        <v>671</v>
      </c>
    </row>
    <row r="253" spans="1:32">
      <c r="A253" t="s">
        <v>4392</v>
      </c>
      <c r="B253" t="s">
        <v>6043</v>
      </c>
      <c r="C253" t="s">
        <v>6044</v>
      </c>
      <c r="D253" t="s">
        <v>817</v>
      </c>
      <c r="E253">
        <v>412.119843</v>
      </c>
      <c r="F253">
        <v>420.14883400000002</v>
      </c>
      <c r="G253">
        <v>430.77749599999999</v>
      </c>
      <c r="H253">
        <v>440.71710200000001</v>
      </c>
      <c r="I253">
        <v>450.86889600000001</v>
      </c>
      <c r="J253">
        <v>461.191101</v>
      </c>
      <c r="K253">
        <v>471.22555499999999</v>
      </c>
      <c r="L253">
        <v>481.15841699999999</v>
      </c>
      <c r="M253">
        <v>491.53988600000002</v>
      </c>
      <c r="N253">
        <v>501.78183000000001</v>
      </c>
      <c r="O253">
        <v>511.72833300000002</v>
      </c>
      <c r="P253">
        <v>521.73028599999998</v>
      </c>
      <c r="Q253">
        <v>531.84710700000005</v>
      </c>
      <c r="R253">
        <v>541.84771699999999</v>
      </c>
      <c r="S253">
        <v>552.18151899999998</v>
      </c>
      <c r="T253">
        <v>562.02429199999995</v>
      </c>
      <c r="U253">
        <v>571.90087900000003</v>
      </c>
      <c r="V253">
        <v>581.34692399999994</v>
      </c>
      <c r="W253">
        <v>591.52648899999997</v>
      </c>
      <c r="X253">
        <v>601.615906</v>
      </c>
      <c r="Y253">
        <v>611.75842299999999</v>
      </c>
      <c r="Z253">
        <v>621.71099900000002</v>
      </c>
      <c r="AA253">
        <v>631.91351299999997</v>
      </c>
      <c r="AB253">
        <v>641.712402</v>
      </c>
      <c r="AC253">
        <v>651.62561000000005</v>
      </c>
      <c r="AD253">
        <v>661.56091300000003</v>
      </c>
      <c r="AE253" t="s">
        <v>2626</v>
      </c>
    </row>
    <row r="254" spans="1:32">
      <c r="A254" t="s">
        <v>4035</v>
      </c>
      <c r="B254" t="s">
        <v>6045</v>
      </c>
      <c r="C254" t="s">
        <v>6046</v>
      </c>
      <c r="D254" t="s">
        <v>817</v>
      </c>
      <c r="E254">
        <v>14087.951171999999</v>
      </c>
      <c r="F254">
        <v>14380.707031</v>
      </c>
      <c r="G254">
        <v>14705.840819999999</v>
      </c>
      <c r="H254">
        <v>15009.789062</v>
      </c>
      <c r="I254">
        <v>15324.901367</v>
      </c>
      <c r="J254">
        <v>15653.28125</v>
      </c>
      <c r="K254">
        <v>15978.723633</v>
      </c>
      <c r="L254">
        <v>16307.796875</v>
      </c>
      <c r="M254">
        <v>16641.769531000002</v>
      </c>
      <c r="N254">
        <v>16984.945312</v>
      </c>
      <c r="O254">
        <v>17336.824218999998</v>
      </c>
      <c r="P254">
        <v>17672.763672000001</v>
      </c>
      <c r="Q254">
        <v>18012.087890999999</v>
      </c>
      <c r="R254">
        <v>18348.267577999999</v>
      </c>
      <c r="S254">
        <v>18686.476562</v>
      </c>
      <c r="T254">
        <v>19024.990234000001</v>
      </c>
      <c r="U254">
        <v>19360.257812</v>
      </c>
      <c r="V254">
        <v>19694.105468999998</v>
      </c>
      <c r="W254">
        <v>20033.279297000001</v>
      </c>
      <c r="X254">
        <v>20372.853515999999</v>
      </c>
      <c r="Y254">
        <v>20712.015625</v>
      </c>
      <c r="Z254">
        <v>21048.042968999998</v>
      </c>
      <c r="AA254">
        <v>21379.148438</v>
      </c>
      <c r="AB254">
        <v>21709.839843999998</v>
      </c>
      <c r="AC254">
        <v>22039.458984000001</v>
      </c>
      <c r="AD254">
        <v>22372.222656000002</v>
      </c>
      <c r="AE254" t="s">
        <v>2626</v>
      </c>
    </row>
    <row r="255" spans="1:32">
      <c r="A255" t="s">
        <v>4342</v>
      </c>
      <c r="B255" t="s">
        <v>3913</v>
      </c>
      <c r="C255" t="s">
        <v>6047</v>
      </c>
      <c r="D255" t="s">
        <v>6048</v>
      </c>
      <c r="E255" t="s">
        <v>817</v>
      </c>
      <c r="F255">
        <v>22.394031999999999</v>
      </c>
      <c r="G255">
        <v>22.387812</v>
      </c>
      <c r="H255">
        <v>22.382666</v>
      </c>
      <c r="I255">
        <v>22.378406999999999</v>
      </c>
      <c r="J255">
        <v>22.374884000000002</v>
      </c>
      <c r="K255">
        <v>22.371969</v>
      </c>
      <c r="L255">
        <v>22.369558000000001</v>
      </c>
      <c r="M255">
        <v>22.367563000000001</v>
      </c>
      <c r="N255">
        <v>22.365911000000001</v>
      </c>
      <c r="O255">
        <v>22.364546000000001</v>
      </c>
      <c r="P255">
        <v>22.363416999999998</v>
      </c>
      <c r="Q255">
        <v>22.362480000000001</v>
      </c>
      <c r="R255">
        <v>22.361708</v>
      </c>
      <c r="S255">
        <v>22.361066999999998</v>
      </c>
      <c r="T255">
        <v>22.360537999999998</v>
      </c>
      <c r="U255">
        <v>22.360099999999999</v>
      </c>
      <c r="V255">
        <v>22.359736999999999</v>
      </c>
      <c r="W255">
        <v>22.359438000000001</v>
      </c>
      <c r="X255">
        <v>22.359190000000002</v>
      </c>
      <c r="Y255">
        <v>22.358984</v>
      </c>
      <c r="Z255">
        <v>22.358813999999999</v>
      </c>
      <c r="AA255">
        <v>22.358673</v>
      </c>
      <c r="AB255">
        <v>22.358557000000001</v>
      </c>
      <c r="AC255">
        <v>22.358460999999998</v>
      </c>
      <c r="AD255">
        <v>22.358381000000001</v>
      </c>
      <c r="AE255">
        <v>22.358315000000001</v>
      </c>
      <c r="AF255" t="s">
        <v>1998</v>
      </c>
    </row>
    <row r="256" spans="1:32">
      <c r="A256" t="s">
        <v>4346</v>
      </c>
      <c r="B256" t="s">
        <v>3913</v>
      </c>
      <c r="C256" t="s">
        <v>6049</v>
      </c>
      <c r="D256" t="s">
        <v>6050</v>
      </c>
      <c r="E256" t="s">
        <v>817</v>
      </c>
      <c r="F256">
        <v>329.568085</v>
      </c>
      <c r="G256">
        <v>338.67413299999998</v>
      </c>
      <c r="H256">
        <v>339.19570900000002</v>
      </c>
      <c r="I256">
        <v>335.47497600000003</v>
      </c>
      <c r="J256">
        <v>334.33807400000001</v>
      </c>
      <c r="K256">
        <v>333.06640599999997</v>
      </c>
      <c r="L256">
        <v>332.48172</v>
      </c>
      <c r="M256">
        <v>332.35522500000002</v>
      </c>
      <c r="N256">
        <v>332.273438</v>
      </c>
      <c r="O256">
        <v>332.316193</v>
      </c>
      <c r="P256">
        <v>332.44354199999998</v>
      </c>
      <c r="Q256">
        <v>332.69915800000001</v>
      </c>
      <c r="R256">
        <v>333.02505500000001</v>
      </c>
      <c r="S256">
        <v>333.34359699999999</v>
      </c>
      <c r="T256">
        <v>333.65777600000001</v>
      </c>
      <c r="U256">
        <v>333.96734600000002</v>
      </c>
      <c r="V256">
        <v>334.27310199999999</v>
      </c>
      <c r="W256">
        <v>334.577698</v>
      </c>
      <c r="X256">
        <v>334.882721</v>
      </c>
      <c r="Y256">
        <v>335.18817100000001</v>
      </c>
      <c r="Z256">
        <v>335.493561</v>
      </c>
      <c r="AA256">
        <v>335.80206299999998</v>
      </c>
      <c r="AB256">
        <v>336.11334199999999</v>
      </c>
      <c r="AC256">
        <v>336.42584199999999</v>
      </c>
      <c r="AD256">
        <v>336.74163800000002</v>
      </c>
      <c r="AE256">
        <v>337.06097399999999</v>
      </c>
      <c r="AF256" t="s">
        <v>676</v>
      </c>
    </row>
  </sheetData>
  <autoFilter ref="A5:AF5" xr:uid="{00000000-0009-0000-0000-000027000000}"/>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2021</v>
      </c>
      <c r="G1" s="41">
        <v>2022</v>
      </c>
      <c r="H1" s="41">
        <v>2023</v>
      </c>
      <c r="I1" s="41">
        <v>2024</v>
      </c>
      <c r="J1" s="41">
        <v>2025</v>
      </c>
      <c r="K1" s="41">
        <v>2026</v>
      </c>
      <c r="L1" s="41">
        <v>2027</v>
      </c>
      <c r="M1" s="41">
        <v>2028</v>
      </c>
      <c r="N1" s="41">
        <v>2029</v>
      </c>
      <c r="O1" s="41">
        <v>2030</v>
      </c>
      <c r="P1" s="41">
        <v>2031</v>
      </c>
      <c r="Q1" s="41">
        <v>2032</v>
      </c>
      <c r="R1" s="41">
        <v>2033</v>
      </c>
      <c r="S1" s="41">
        <v>2034</v>
      </c>
      <c r="T1" s="41">
        <v>2035</v>
      </c>
      <c r="U1" s="41">
        <v>2036</v>
      </c>
      <c r="V1" s="41">
        <v>2037</v>
      </c>
      <c r="W1" s="41">
        <v>2038</v>
      </c>
      <c r="X1" s="41">
        <v>2039</v>
      </c>
      <c r="Y1" s="41">
        <v>2040</v>
      </c>
      <c r="Z1" s="41">
        <v>2041</v>
      </c>
      <c r="AA1" s="41">
        <v>2042</v>
      </c>
      <c r="AB1" s="41">
        <v>2043</v>
      </c>
      <c r="AC1" s="41">
        <v>2044</v>
      </c>
      <c r="AD1" s="41">
        <v>2045</v>
      </c>
      <c r="AE1" s="41">
        <v>2046</v>
      </c>
      <c r="AF1" s="41">
        <v>2047</v>
      </c>
      <c r="AG1" s="41">
        <v>2048</v>
      </c>
      <c r="AH1" s="41">
        <v>2049</v>
      </c>
      <c r="AI1" s="41">
        <v>2050</v>
      </c>
      <c r="AJ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6053</v>
      </c>
    </row>
    <row r="12" spans="1:39" ht="15" customHeight="1">
      <c r="A12" s="94"/>
      <c r="B12" t="s">
        <v>6054</v>
      </c>
      <c r="AL12" s="5"/>
      <c r="AM12" s="5"/>
    </row>
    <row r="13" spans="1:39" ht="15" customHeight="1" thickBot="1">
      <c r="A13" s="94"/>
      <c r="B13" t="s">
        <v>330</v>
      </c>
      <c r="AL13" s="21"/>
      <c r="AM13" s="21"/>
    </row>
    <row r="14" spans="1:39" ht="15" customHeight="1" thickTop="1">
      <c r="A14" s="94"/>
      <c r="C14" t="s">
        <v>331</v>
      </c>
      <c r="D14" t="s">
        <v>332</v>
      </c>
      <c r="E14" t="s">
        <v>333</v>
      </c>
      <c r="F14">
        <v>2021</v>
      </c>
      <c r="G14">
        <v>2022</v>
      </c>
      <c r="H14">
        <v>2023</v>
      </c>
      <c r="I14">
        <v>2024</v>
      </c>
      <c r="J14">
        <v>2025</v>
      </c>
      <c r="K14">
        <v>2026</v>
      </c>
      <c r="L14">
        <v>2027</v>
      </c>
      <c r="M14">
        <v>2028</v>
      </c>
      <c r="N14">
        <v>2029</v>
      </c>
      <c r="O14">
        <v>2030</v>
      </c>
      <c r="P14">
        <v>2031</v>
      </c>
      <c r="Q14">
        <v>2032</v>
      </c>
      <c r="R14">
        <v>2033</v>
      </c>
      <c r="S14">
        <v>2034</v>
      </c>
      <c r="T14">
        <v>2035</v>
      </c>
      <c r="U14">
        <v>2036</v>
      </c>
      <c r="V14">
        <v>2037</v>
      </c>
      <c r="W14">
        <v>2038</v>
      </c>
      <c r="X14">
        <v>2039</v>
      </c>
      <c r="Y14">
        <v>2040</v>
      </c>
      <c r="Z14">
        <v>2041</v>
      </c>
      <c r="AA14">
        <v>2042</v>
      </c>
      <c r="AB14">
        <v>2043</v>
      </c>
      <c r="AC14">
        <v>2044</v>
      </c>
      <c r="AD14">
        <v>2045</v>
      </c>
      <c r="AE14">
        <v>2046</v>
      </c>
      <c r="AF14">
        <v>2047</v>
      </c>
      <c r="AG14">
        <v>2048</v>
      </c>
      <c r="AH14">
        <v>2049</v>
      </c>
      <c r="AI14">
        <v>2050</v>
      </c>
      <c r="AJ14" t="s">
        <v>812</v>
      </c>
    </row>
    <row r="15" spans="1:39" ht="15" customHeight="1">
      <c r="A15" s="94"/>
      <c r="B15" t="s">
        <v>4297</v>
      </c>
    </row>
    <row r="16" spans="1:39" ht="15" customHeight="1">
      <c r="A16" s="42" t="s">
        <v>6055</v>
      </c>
      <c r="B16" t="s">
        <v>3913</v>
      </c>
      <c r="C16" t="s">
        <v>6056</v>
      </c>
      <c r="D16" t="s">
        <v>6057</v>
      </c>
      <c r="E16" t="s">
        <v>333</v>
      </c>
      <c r="G16">
        <v>8417.4228519999997</v>
      </c>
      <c r="H16">
        <v>8744.3818360000005</v>
      </c>
      <c r="I16">
        <v>8724.5507809999999</v>
      </c>
      <c r="J16">
        <v>8650.2841800000006</v>
      </c>
      <c r="K16">
        <v>8751.3476559999999</v>
      </c>
      <c r="L16">
        <v>8859.109375</v>
      </c>
      <c r="M16">
        <v>8953.6679690000001</v>
      </c>
      <c r="N16">
        <v>9029.546875</v>
      </c>
      <c r="O16">
        <v>9088.5722659999992</v>
      </c>
      <c r="P16">
        <v>9156.734375</v>
      </c>
      <c r="Q16">
        <v>9265.4619139999995</v>
      </c>
      <c r="R16">
        <v>9398.5556639999995</v>
      </c>
      <c r="S16">
        <v>9532.7480469999991</v>
      </c>
      <c r="T16">
        <v>9671.5986329999996</v>
      </c>
      <c r="U16">
        <v>9829.265625</v>
      </c>
      <c r="V16">
        <v>10005.096680000001</v>
      </c>
      <c r="W16">
        <v>10190.660156</v>
      </c>
      <c r="X16">
        <v>10381.003906</v>
      </c>
      <c r="Y16">
        <v>10599.732421999999</v>
      </c>
      <c r="Z16">
        <v>10819.25</v>
      </c>
      <c r="AA16">
        <v>11045.252930000001</v>
      </c>
      <c r="AB16">
        <v>11280.291992</v>
      </c>
      <c r="AC16">
        <v>11511.640625</v>
      </c>
      <c r="AD16">
        <v>11739.291015999999</v>
      </c>
      <c r="AE16">
        <v>11972.834961</v>
      </c>
      <c r="AF16">
        <v>12224.970703000001</v>
      </c>
      <c r="AG16">
        <v>12482.743164</v>
      </c>
      <c r="AH16">
        <v>12743.724609000001</v>
      </c>
      <c r="AI16">
        <v>13027.213867</v>
      </c>
      <c r="AJ16" s="91">
        <v>1.6E-2</v>
      </c>
      <c r="AL16" s="25"/>
      <c r="AM16" s="26"/>
    </row>
    <row r="17" spans="1:39" ht="15" customHeight="1">
      <c r="A17" s="42" t="s">
        <v>6058</v>
      </c>
      <c r="B17" t="s">
        <v>4077</v>
      </c>
      <c r="C17" t="s">
        <v>6059</v>
      </c>
      <c r="D17" t="s">
        <v>6060</v>
      </c>
      <c r="E17" t="s">
        <v>333</v>
      </c>
      <c r="G17">
        <v>4454.5717770000001</v>
      </c>
      <c r="H17">
        <v>4664.3984380000002</v>
      </c>
      <c r="I17">
        <v>4662.5810549999997</v>
      </c>
      <c r="J17">
        <v>4642.390625</v>
      </c>
      <c r="K17">
        <v>4698.2822269999997</v>
      </c>
      <c r="L17">
        <v>4755.5869140000004</v>
      </c>
      <c r="M17">
        <v>4805.2626950000003</v>
      </c>
      <c r="N17">
        <v>4844.2822269999997</v>
      </c>
      <c r="O17">
        <v>4873.6953119999998</v>
      </c>
      <c r="P17">
        <v>4908.0639650000003</v>
      </c>
      <c r="Q17">
        <v>4964.9433589999999</v>
      </c>
      <c r="R17">
        <v>5035.2739259999998</v>
      </c>
      <c r="S17">
        <v>5106.0717770000001</v>
      </c>
      <c r="T17">
        <v>5179.3320309999999</v>
      </c>
      <c r="U17">
        <v>5262.955078</v>
      </c>
      <c r="V17">
        <v>5356.5698240000002</v>
      </c>
      <c r="W17">
        <v>5455.4716799999997</v>
      </c>
      <c r="X17">
        <v>5556.8989259999998</v>
      </c>
      <c r="Y17">
        <v>5673.9785160000001</v>
      </c>
      <c r="Z17">
        <v>5791.3398440000001</v>
      </c>
      <c r="AA17">
        <v>5912.1508789999998</v>
      </c>
      <c r="AB17">
        <v>6037.8271480000003</v>
      </c>
      <c r="AC17">
        <v>6161.28125</v>
      </c>
      <c r="AD17">
        <v>6282.5107420000004</v>
      </c>
      <c r="AE17">
        <v>6406.8496089999999</v>
      </c>
      <c r="AF17">
        <v>6541.3505859999996</v>
      </c>
      <c r="AG17">
        <v>6678.8017579999996</v>
      </c>
      <c r="AH17">
        <v>6817.8500979999999</v>
      </c>
      <c r="AI17">
        <v>6969.2133789999998</v>
      </c>
      <c r="AJ17" s="91">
        <v>1.6E-2</v>
      </c>
      <c r="AL17" s="25"/>
      <c r="AM17" s="26"/>
    </row>
    <row r="18" spans="1:39" ht="15" customHeight="1">
      <c r="A18" s="42" t="s">
        <v>6061</v>
      </c>
      <c r="B18" t="s">
        <v>4080</v>
      </c>
      <c r="C18" t="s">
        <v>6062</v>
      </c>
      <c r="D18" t="s">
        <v>6063</v>
      </c>
      <c r="E18" t="s">
        <v>333</v>
      </c>
      <c r="G18">
        <v>1330.39978</v>
      </c>
      <c r="H18">
        <v>1347.7246090000001</v>
      </c>
      <c r="I18">
        <v>1341.867432</v>
      </c>
      <c r="J18">
        <v>1302.925293</v>
      </c>
      <c r="K18">
        <v>1316.1873780000001</v>
      </c>
      <c r="L18">
        <v>1334.1210940000001</v>
      </c>
      <c r="M18">
        <v>1351.145874</v>
      </c>
      <c r="N18">
        <v>1366.513672</v>
      </c>
      <c r="O18">
        <v>1380.3596190000001</v>
      </c>
      <c r="P18">
        <v>1395.7104489999999</v>
      </c>
      <c r="Q18">
        <v>1416.3466800000001</v>
      </c>
      <c r="R18">
        <v>1440.320068</v>
      </c>
      <c r="S18">
        <v>1464.7829589999999</v>
      </c>
      <c r="T18">
        <v>1490.1423339999999</v>
      </c>
      <c r="U18">
        <v>1518.1164550000001</v>
      </c>
      <c r="V18">
        <v>1548.6279300000001</v>
      </c>
      <c r="W18">
        <v>1580.6453859999999</v>
      </c>
      <c r="X18">
        <v>1613.556885</v>
      </c>
      <c r="Y18">
        <v>1650.3211670000001</v>
      </c>
      <c r="Z18">
        <v>1687.518311</v>
      </c>
      <c r="AA18">
        <v>1725.860962</v>
      </c>
      <c r="AB18">
        <v>1765.6713870000001</v>
      </c>
      <c r="AC18">
        <v>1805.3698730000001</v>
      </c>
      <c r="AD18">
        <v>1844.953125</v>
      </c>
      <c r="AE18">
        <v>1885.6198730000001</v>
      </c>
      <c r="AF18">
        <v>1928.976318</v>
      </c>
      <c r="AG18">
        <v>1973.412842</v>
      </c>
      <c r="AH18">
        <v>2018.630249</v>
      </c>
      <c r="AI18">
        <v>2067.07251</v>
      </c>
      <c r="AJ18" s="91">
        <v>1.6E-2</v>
      </c>
      <c r="AL18" s="25"/>
      <c r="AM18" s="26"/>
    </row>
    <row r="19" spans="1:39" ht="15" customHeight="1">
      <c r="A19" s="42" t="s">
        <v>6064</v>
      </c>
      <c r="B19" t="s">
        <v>4083</v>
      </c>
      <c r="C19" t="s">
        <v>6065</v>
      </c>
      <c r="D19" t="s">
        <v>6066</v>
      </c>
      <c r="E19" t="s">
        <v>333</v>
      </c>
      <c r="G19">
        <v>2632.451172</v>
      </c>
      <c r="H19">
        <v>2732.2590329999998</v>
      </c>
      <c r="I19">
        <v>2720.102539</v>
      </c>
      <c r="J19">
        <v>2704.968018</v>
      </c>
      <c r="K19">
        <v>2736.8779300000001</v>
      </c>
      <c r="L19">
        <v>2769.4013669999999</v>
      </c>
      <c r="M19">
        <v>2797.258789</v>
      </c>
      <c r="N19">
        <v>2818.7509770000001</v>
      </c>
      <c r="O19">
        <v>2834.5178219999998</v>
      </c>
      <c r="P19">
        <v>2852.9597170000002</v>
      </c>
      <c r="Q19">
        <v>2884.171875</v>
      </c>
      <c r="R19">
        <v>2922.9616700000001</v>
      </c>
      <c r="S19">
        <v>2961.8935550000001</v>
      </c>
      <c r="T19">
        <v>3002.123779</v>
      </c>
      <c r="U19">
        <v>3048.194336</v>
      </c>
      <c r="V19">
        <v>3099.8991700000001</v>
      </c>
      <c r="W19">
        <v>3154.5432129999999</v>
      </c>
      <c r="X19">
        <v>3210.5478520000001</v>
      </c>
      <c r="Y19">
        <v>3275.4323730000001</v>
      </c>
      <c r="Z19">
        <v>3340.3911130000001</v>
      </c>
      <c r="AA19">
        <v>3407.241211</v>
      </c>
      <c r="AB19">
        <v>3476.7937010000001</v>
      </c>
      <c r="AC19">
        <v>3544.9890140000002</v>
      </c>
      <c r="AD19">
        <v>3611.826904</v>
      </c>
      <c r="AE19">
        <v>3680.3652339999999</v>
      </c>
      <c r="AF19">
        <v>3754.6437989999999</v>
      </c>
      <c r="AG19">
        <v>3830.5285640000002</v>
      </c>
      <c r="AH19">
        <v>3907.2436520000001</v>
      </c>
      <c r="AI19">
        <v>3990.92749</v>
      </c>
      <c r="AJ19" s="91">
        <v>1.4999999999999999E-2</v>
      </c>
      <c r="AL19" s="25"/>
      <c r="AM19" s="26"/>
    </row>
    <row r="20" spans="1:39" ht="15" customHeight="1">
      <c r="A20" s="42" t="s">
        <v>6067</v>
      </c>
      <c r="B20" t="s">
        <v>3917</v>
      </c>
      <c r="C20" t="s">
        <v>6068</v>
      </c>
      <c r="D20" t="s">
        <v>6069</v>
      </c>
      <c r="E20" t="s">
        <v>333</v>
      </c>
      <c r="G20">
        <v>954.37524399999995</v>
      </c>
      <c r="H20">
        <v>944.23999000000003</v>
      </c>
      <c r="I20">
        <v>965.02703899999995</v>
      </c>
      <c r="J20">
        <v>981.10668899999996</v>
      </c>
      <c r="K20">
        <v>998.17889400000001</v>
      </c>
      <c r="L20">
        <v>1017.730225</v>
      </c>
      <c r="M20">
        <v>1023.759277</v>
      </c>
      <c r="N20">
        <v>1030.7407229999999</v>
      </c>
      <c r="O20">
        <v>1040.282837</v>
      </c>
      <c r="P20">
        <v>1050.3510739999999</v>
      </c>
      <c r="Q20">
        <v>1060.9014890000001</v>
      </c>
      <c r="R20">
        <v>1072.211182</v>
      </c>
      <c r="S20">
        <v>1084.1235349999999</v>
      </c>
      <c r="T20">
        <v>1096.475586</v>
      </c>
      <c r="U20">
        <v>1111.3358149999999</v>
      </c>
      <c r="V20">
        <v>1126.704346</v>
      </c>
      <c r="W20">
        <v>1143.452393</v>
      </c>
      <c r="X20">
        <v>1161.352783</v>
      </c>
      <c r="Y20">
        <v>1179.6313479999999</v>
      </c>
      <c r="Z20">
        <v>1198.2890620000001</v>
      </c>
      <c r="AA20">
        <v>1217.3238530000001</v>
      </c>
      <c r="AB20">
        <v>1236.7231449999999</v>
      </c>
      <c r="AC20">
        <v>1256.5158690000001</v>
      </c>
      <c r="AD20">
        <v>1276.7136230000001</v>
      </c>
      <c r="AE20">
        <v>1297.315918</v>
      </c>
      <c r="AF20">
        <v>1318.3294679999999</v>
      </c>
      <c r="AG20">
        <v>1339.7583010000001</v>
      </c>
      <c r="AH20">
        <v>1361.61499</v>
      </c>
      <c r="AI20">
        <v>1383.9072269999999</v>
      </c>
      <c r="AJ20" s="91">
        <v>1.2999999999999999E-2</v>
      </c>
      <c r="AL20" s="25"/>
      <c r="AM20" s="26"/>
    </row>
    <row r="21" spans="1:39" ht="15" customHeight="1">
      <c r="A21" s="42" t="s">
        <v>6070</v>
      </c>
      <c r="B21" t="s">
        <v>4077</v>
      </c>
      <c r="C21" t="s">
        <v>6071</v>
      </c>
      <c r="D21" t="s">
        <v>6072</v>
      </c>
      <c r="E21" t="s">
        <v>333</v>
      </c>
      <c r="G21">
        <v>380.90960699999999</v>
      </c>
      <c r="H21">
        <v>370.55764799999997</v>
      </c>
      <c r="I21">
        <v>375.009705</v>
      </c>
      <c r="J21">
        <v>381.656586</v>
      </c>
      <c r="K21">
        <v>390.48690800000003</v>
      </c>
      <c r="L21">
        <v>398.06195100000002</v>
      </c>
      <c r="M21">
        <v>400.78643799999998</v>
      </c>
      <c r="N21">
        <v>403.76174900000001</v>
      </c>
      <c r="O21">
        <v>406.95941199999999</v>
      </c>
      <c r="P21">
        <v>410.383331</v>
      </c>
      <c r="Q21">
        <v>414.01177999999999</v>
      </c>
      <c r="R21">
        <v>417.81982399999998</v>
      </c>
      <c r="S21">
        <v>421.80319200000002</v>
      </c>
      <c r="T21">
        <v>425.95803799999999</v>
      </c>
      <c r="U21">
        <v>432.35983299999998</v>
      </c>
      <c r="V21">
        <v>439.012787</v>
      </c>
      <c r="W21">
        <v>445.83136000000002</v>
      </c>
      <c r="X21">
        <v>452.81173699999999</v>
      </c>
      <c r="Y21">
        <v>459.93658399999998</v>
      </c>
      <c r="Z21">
        <v>467.20663500000001</v>
      </c>
      <c r="AA21">
        <v>474.62085000000002</v>
      </c>
      <c r="AB21">
        <v>482.17361499999998</v>
      </c>
      <c r="AC21">
        <v>489.87603799999999</v>
      </c>
      <c r="AD21">
        <v>497.73239100000001</v>
      </c>
      <c r="AE21">
        <v>505.74200400000001</v>
      </c>
      <c r="AF21">
        <v>513.90722700000003</v>
      </c>
      <c r="AG21">
        <v>522.22924799999998</v>
      </c>
      <c r="AH21">
        <v>530.71270800000002</v>
      </c>
      <c r="AI21">
        <v>539.360229</v>
      </c>
      <c r="AJ21" s="91">
        <v>1.2E-2</v>
      </c>
      <c r="AL21" s="25"/>
      <c r="AM21" s="26"/>
    </row>
    <row r="22" spans="1:39" ht="15" customHeight="1">
      <c r="A22" s="42" t="s">
        <v>6073</v>
      </c>
      <c r="B22" t="s">
        <v>4080</v>
      </c>
      <c r="C22" t="s">
        <v>6074</v>
      </c>
      <c r="D22" t="s">
        <v>6075</v>
      </c>
      <c r="E22" t="s">
        <v>333</v>
      </c>
      <c r="G22">
        <v>156.826111</v>
      </c>
      <c r="H22">
        <v>154.74487300000001</v>
      </c>
      <c r="I22">
        <v>154.68798799999999</v>
      </c>
      <c r="J22">
        <v>159.53093000000001</v>
      </c>
      <c r="K22">
        <v>162.56585699999999</v>
      </c>
      <c r="L22">
        <v>164.95056199999999</v>
      </c>
      <c r="M22">
        <v>163.70957899999999</v>
      </c>
      <c r="N22">
        <v>162.860916</v>
      </c>
      <c r="O22">
        <v>164.082382</v>
      </c>
      <c r="P22">
        <v>165.339111</v>
      </c>
      <c r="Q22">
        <v>166.63880900000001</v>
      </c>
      <c r="R22">
        <v>167.98736600000001</v>
      </c>
      <c r="S22">
        <v>169.39207500000001</v>
      </c>
      <c r="T22">
        <v>170.858566</v>
      </c>
      <c r="U22">
        <v>172.39025899999999</v>
      </c>
      <c r="V22">
        <v>173.99092099999999</v>
      </c>
      <c r="W22">
        <v>176.624741</v>
      </c>
      <c r="X22">
        <v>180.073441</v>
      </c>
      <c r="Y22">
        <v>183.599411</v>
      </c>
      <c r="Z22">
        <v>187.20236199999999</v>
      </c>
      <c r="AA22">
        <v>190.88317900000001</v>
      </c>
      <c r="AB22">
        <v>194.64070100000001</v>
      </c>
      <c r="AC22">
        <v>198.481247</v>
      </c>
      <c r="AD22">
        <v>202.407791</v>
      </c>
      <c r="AE22">
        <v>206.42137099999999</v>
      </c>
      <c r="AF22">
        <v>210.52394100000001</v>
      </c>
      <c r="AG22">
        <v>214.71725499999999</v>
      </c>
      <c r="AH22">
        <v>219.004425</v>
      </c>
      <c r="AI22">
        <v>223.38765000000001</v>
      </c>
      <c r="AJ22" s="91">
        <v>1.2999999999999999E-2</v>
      </c>
      <c r="AL22" s="25"/>
      <c r="AM22" s="26"/>
    </row>
    <row r="23" spans="1:39" ht="15" customHeight="1">
      <c r="A23" s="42" t="s">
        <v>6076</v>
      </c>
      <c r="B23" t="s">
        <v>4083</v>
      </c>
      <c r="C23" t="s">
        <v>6077</v>
      </c>
      <c r="D23" t="s">
        <v>6078</v>
      </c>
      <c r="E23" t="s">
        <v>333</v>
      </c>
      <c r="G23">
        <v>416.63955700000002</v>
      </c>
      <c r="H23">
        <v>418.93753099999998</v>
      </c>
      <c r="I23">
        <v>435.32934599999999</v>
      </c>
      <c r="J23">
        <v>439.91922</v>
      </c>
      <c r="K23">
        <v>445.12616000000003</v>
      </c>
      <c r="L23">
        <v>454.71771200000001</v>
      </c>
      <c r="M23">
        <v>459.263214</v>
      </c>
      <c r="N23">
        <v>464.11807299999998</v>
      </c>
      <c r="O23">
        <v>469.24102800000003</v>
      </c>
      <c r="P23">
        <v>474.62866200000002</v>
      </c>
      <c r="Q23">
        <v>480.25088499999998</v>
      </c>
      <c r="R23">
        <v>486.40405299999998</v>
      </c>
      <c r="S23">
        <v>492.928223</v>
      </c>
      <c r="T23">
        <v>499.65902699999998</v>
      </c>
      <c r="U23">
        <v>506.58566300000001</v>
      </c>
      <c r="V23">
        <v>513.70062299999995</v>
      </c>
      <c r="W23">
        <v>520.99627699999996</v>
      </c>
      <c r="X23">
        <v>528.46765100000005</v>
      </c>
      <c r="Y23">
        <v>536.09539800000005</v>
      </c>
      <c r="Z23">
        <v>543.88000499999998</v>
      </c>
      <c r="AA23">
        <v>551.81982400000004</v>
      </c>
      <c r="AB23">
        <v>559.90875200000005</v>
      </c>
      <c r="AC23">
        <v>568.15863000000002</v>
      </c>
      <c r="AD23">
        <v>576.57342500000004</v>
      </c>
      <c r="AE23">
        <v>585.15258800000004</v>
      </c>
      <c r="AF23">
        <v>593.89831500000003</v>
      </c>
      <c r="AG23">
        <v>602.81182899999999</v>
      </c>
      <c r="AH23">
        <v>611.89782700000001</v>
      </c>
      <c r="AI23">
        <v>621.15936299999998</v>
      </c>
      <c r="AJ23" s="91">
        <v>1.4E-2</v>
      </c>
      <c r="AL23" s="25"/>
      <c r="AM23" s="26"/>
    </row>
    <row r="24" spans="1:39" ht="15" customHeight="1">
      <c r="A24" s="42" t="s">
        <v>6079</v>
      </c>
      <c r="B24" t="s">
        <v>4843</v>
      </c>
      <c r="C24" t="s">
        <v>6080</v>
      </c>
      <c r="D24" t="s">
        <v>6081</v>
      </c>
      <c r="E24" t="s">
        <v>333</v>
      </c>
      <c r="G24">
        <v>832.23083499999996</v>
      </c>
      <c r="H24">
        <v>841.00567599999999</v>
      </c>
      <c r="I24">
        <v>897.99694799999997</v>
      </c>
      <c r="J24">
        <v>922.61151099999995</v>
      </c>
      <c r="K24">
        <v>959.03198199999997</v>
      </c>
      <c r="L24">
        <v>990.27905299999998</v>
      </c>
      <c r="M24">
        <v>1018.292297</v>
      </c>
      <c r="N24">
        <v>1044.8392329999999</v>
      </c>
      <c r="O24">
        <v>1071.2476810000001</v>
      </c>
      <c r="P24">
        <v>1099.116577</v>
      </c>
      <c r="Q24">
        <v>1128.635376</v>
      </c>
      <c r="R24">
        <v>1160.69165</v>
      </c>
      <c r="S24">
        <v>1195.512817</v>
      </c>
      <c r="T24">
        <v>1231.6102289999999</v>
      </c>
      <c r="U24">
        <v>1268.7894289999999</v>
      </c>
      <c r="V24">
        <v>1307.224731</v>
      </c>
      <c r="W24">
        <v>1346.944336</v>
      </c>
      <c r="X24">
        <v>1388.3770750000001</v>
      </c>
      <c r="Y24">
        <v>1431.4354249999999</v>
      </c>
      <c r="Z24">
        <v>1475.286865</v>
      </c>
      <c r="AA24">
        <v>1520.4342039999999</v>
      </c>
      <c r="AB24">
        <v>1566.9001459999999</v>
      </c>
      <c r="AC24">
        <v>1614.6972659999999</v>
      </c>
      <c r="AD24">
        <v>1663.8305660000001</v>
      </c>
      <c r="AE24">
        <v>1713.7294919999999</v>
      </c>
      <c r="AF24">
        <v>1764.895264</v>
      </c>
      <c r="AG24">
        <v>1817.4208980000001</v>
      </c>
      <c r="AH24">
        <v>1871.412842</v>
      </c>
      <c r="AI24">
        <v>1926.962158</v>
      </c>
      <c r="AJ24" s="91">
        <v>0.03</v>
      </c>
      <c r="AL24" s="25"/>
      <c r="AM24" s="26"/>
    </row>
    <row r="25" spans="1:39" ht="15" customHeight="1">
      <c r="A25" s="42" t="s">
        <v>6082</v>
      </c>
      <c r="B25" t="s">
        <v>4077</v>
      </c>
      <c r="C25" t="s">
        <v>6083</v>
      </c>
      <c r="D25" t="s">
        <v>6084</v>
      </c>
      <c r="E25" t="s">
        <v>333</v>
      </c>
      <c r="G25">
        <v>529.10174600000005</v>
      </c>
      <c r="H25">
        <v>524.65698199999997</v>
      </c>
      <c r="I25">
        <v>561.78253199999995</v>
      </c>
      <c r="J25">
        <v>574.87969999999996</v>
      </c>
      <c r="K25">
        <v>597.72631799999999</v>
      </c>
      <c r="L25">
        <v>618.73547399999995</v>
      </c>
      <c r="M25">
        <v>637.56329300000004</v>
      </c>
      <c r="N25">
        <v>655.34991500000001</v>
      </c>
      <c r="O25">
        <v>674.01220699999999</v>
      </c>
      <c r="P25">
        <v>693.49920699999996</v>
      </c>
      <c r="Q25">
        <v>713.97894299999996</v>
      </c>
      <c r="R25">
        <v>735.26696800000002</v>
      </c>
      <c r="S25">
        <v>757.37890600000003</v>
      </c>
      <c r="T25">
        <v>780.31311000000005</v>
      </c>
      <c r="U25">
        <v>803.94512899999995</v>
      </c>
      <c r="V25">
        <v>828.38818400000002</v>
      </c>
      <c r="W25">
        <v>853.66119400000002</v>
      </c>
      <c r="X25">
        <v>879.77362100000005</v>
      </c>
      <c r="Y25">
        <v>906.70983899999999</v>
      </c>
      <c r="Z25">
        <v>934.14068599999996</v>
      </c>
      <c r="AA25">
        <v>962.38293499999997</v>
      </c>
      <c r="AB25">
        <v>991.45105000000001</v>
      </c>
      <c r="AC25">
        <v>1021.3532709999999</v>
      </c>
      <c r="AD25">
        <v>1052.0927730000001</v>
      </c>
      <c r="AE25">
        <v>1083.309814</v>
      </c>
      <c r="AF25">
        <v>1115.320557</v>
      </c>
      <c r="AG25">
        <v>1148.18335</v>
      </c>
      <c r="AH25">
        <v>1181.9644780000001</v>
      </c>
      <c r="AI25">
        <v>1216.720947</v>
      </c>
      <c r="AJ25" s="91">
        <v>0.03</v>
      </c>
      <c r="AL25" s="25"/>
      <c r="AM25" s="26"/>
    </row>
    <row r="26" spans="1:39" ht="15" customHeight="1">
      <c r="A26" s="42" t="s">
        <v>6085</v>
      </c>
      <c r="B26" t="s">
        <v>4080</v>
      </c>
      <c r="C26" t="s">
        <v>6086</v>
      </c>
      <c r="D26" t="s">
        <v>6087</v>
      </c>
      <c r="E26" t="s">
        <v>333</v>
      </c>
      <c r="G26">
        <v>104.296539</v>
      </c>
      <c r="H26">
        <v>103.360367</v>
      </c>
      <c r="I26">
        <v>103.29348</v>
      </c>
      <c r="J26">
        <v>108.380798</v>
      </c>
      <c r="K26">
        <v>112.68338</v>
      </c>
      <c r="L26">
        <v>115.18277</v>
      </c>
      <c r="M26">
        <v>117.124557</v>
      </c>
      <c r="N26">
        <v>118.83606</v>
      </c>
      <c r="O26">
        <v>119.22590599999999</v>
      </c>
      <c r="P26">
        <v>119.964905</v>
      </c>
      <c r="Q26">
        <v>121.02320899999999</v>
      </c>
      <c r="R26">
        <v>123.526031</v>
      </c>
      <c r="S26">
        <v>127.682098</v>
      </c>
      <c r="T26">
        <v>132.00607299999999</v>
      </c>
      <c r="U26">
        <v>136.460724</v>
      </c>
      <c r="V26">
        <v>141.07699600000001</v>
      </c>
      <c r="W26">
        <v>145.858856</v>
      </c>
      <c r="X26">
        <v>150.80758700000001</v>
      </c>
      <c r="Y26">
        <v>155.92242400000001</v>
      </c>
      <c r="Z26">
        <v>161.10162399999999</v>
      </c>
      <c r="AA26">
        <v>166.436722</v>
      </c>
      <c r="AB26">
        <v>171.93023700000001</v>
      </c>
      <c r="AC26">
        <v>177.582672</v>
      </c>
      <c r="AD26">
        <v>183.393967</v>
      </c>
      <c r="AE26">
        <v>189.25830099999999</v>
      </c>
      <c r="AF26">
        <v>195.26805100000001</v>
      </c>
      <c r="AG26">
        <v>201.431274</v>
      </c>
      <c r="AH26">
        <v>207.757507</v>
      </c>
      <c r="AI26">
        <v>214.25482199999999</v>
      </c>
      <c r="AJ26" s="91">
        <v>2.5999999999999999E-2</v>
      </c>
      <c r="AL26" s="25"/>
      <c r="AM26" s="26"/>
    </row>
    <row r="27" spans="1:39" ht="15" customHeight="1">
      <c r="A27" s="42" t="s">
        <v>6088</v>
      </c>
      <c r="B27" t="s">
        <v>4083</v>
      </c>
      <c r="C27" t="s">
        <v>6089</v>
      </c>
      <c r="D27" t="s">
        <v>6090</v>
      </c>
      <c r="E27" t="s">
        <v>333</v>
      </c>
      <c r="G27">
        <v>198.832504</v>
      </c>
      <c r="H27">
        <v>212.98835800000001</v>
      </c>
      <c r="I27">
        <v>232.920975</v>
      </c>
      <c r="J27">
        <v>239.35101299999999</v>
      </c>
      <c r="K27">
        <v>248.62233000000001</v>
      </c>
      <c r="L27">
        <v>256.36086999999998</v>
      </c>
      <c r="M27">
        <v>263.60443099999998</v>
      </c>
      <c r="N27">
        <v>270.65325899999999</v>
      </c>
      <c r="O27">
        <v>278.009613</v>
      </c>
      <c r="P27">
        <v>285.65243500000003</v>
      </c>
      <c r="Q27">
        <v>293.63326999999998</v>
      </c>
      <c r="R27">
        <v>301.89865099999997</v>
      </c>
      <c r="S27">
        <v>310.451752</v>
      </c>
      <c r="T27">
        <v>319.29101600000001</v>
      </c>
      <c r="U27">
        <v>328.38354500000003</v>
      </c>
      <c r="V27">
        <v>337.75949100000003</v>
      </c>
      <c r="W27">
        <v>347.42434700000001</v>
      </c>
      <c r="X27">
        <v>357.79586799999998</v>
      </c>
      <c r="Y27">
        <v>368.80310100000003</v>
      </c>
      <c r="Z27">
        <v>380.04449499999998</v>
      </c>
      <c r="AA27">
        <v>391.61450200000002</v>
      </c>
      <c r="AB27">
        <v>403.518799</v>
      </c>
      <c r="AC27">
        <v>415.76132200000001</v>
      </c>
      <c r="AD27">
        <v>428.34381100000002</v>
      </c>
      <c r="AE27">
        <v>441.161316</v>
      </c>
      <c r="AF27">
        <v>454.30658</v>
      </c>
      <c r="AG27">
        <v>467.80630500000001</v>
      </c>
      <c r="AH27">
        <v>481.69085699999999</v>
      </c>
      <c r="AI27">
        <v>495.98629799999998</v>
      </c>
      <c r="AJ27" s="91">
        <v>3.3000000000000002E-2</v>
      </c>
      <c r="AL27" s="25"/>
      <c r="AM27" s="26"/>
    </row>
    <row r="28" spans="1:39" ht="15" customHeight="1">
      <c r="A28" s="42" t="s">
        <v>6091</v>
      </c>
      <c r="B28" t="s">
        <v>4846</v>
      </c>
      <c r="C28" t="s">
        <v>6092</v>
      </c>
      <c r="D28" t="s">
        <v>6093</v>
      </c>
      <c r="E28" t="s">
        <v>333</v>
      </c>
      <c r="G28">
        <v>6374.3178710000002</v>
      </c>
      <c r="H28">
        <v>6513.8833009999998</v>
      </c>
      <c r="I28">
        <v>6853.8828119999998</v>
      </c>
      <c r="J28">
        <v>6935.2080079999996</v>
      </c>
      <c r="K28">
        <v>7090.2587890000004</v>
      </c>
      <c r="L28">
        <v>7094.640625</v>
      </c>
      <c r="M28">
        <v>7108.2666019999997</v>
      </c>
      <c r="N28">
        <v>7138.5869140000004</v>
      </c>
      <c r="O28">
        <v>7198.7998049999997</v>
      </c>
      <c r="P28">
        <v>7267.9619140000004</v>
      </c>
      <c r="Q28">
        <v>7345.0283200000003</v>
      </c>
      <c r="R28">
        <v>7469.2373049999997</v>
      </c>
      <c r="S28">
        <v>7597.2246089999999</v>
      </c>
      <c r="T28">
        <v>7728.4047849999997</v>
      </c>
      <c r="U28">
        <v>7863.3666990000002</v>
      </c>
      <c r="V28">
        <v>8002.5117190000001</v>
      </c>
      <c r="W28">
        <v>8145.4628910000001</v>
      </c>
      <c r="X28">
        <v>8292.1337889999995</v>
      </c>
      <c r="Y28">
        <v>8442.7714840000008</v>
      </c>
      <c r="Z28">
        <v>8596.9365230000003</v>
      </c>
      <c r="AA28">
        <v>8754.5019530000009</v>
      </c>
      <c r="AB28">
        <v>8915.3564449999994</v>
      </c>
      <c r="AC28">
        <v>9079.3544920000004</v>
      </c>
      <c r="AD28">
        <v>9246.4453119999998</v>
      </c>
      <c r="AE28">
        <v>9416.6933590000008</v>
      </c>
      <c r="AF28">
        <v>9590.1015619999998</v>
      </c>
      <c r="AG28">
        <v>9766.8837889999995</v>
      </c>
      <c r="AH28">
        <v>9947.3466800000006</v>
      </c>
      <c r="AI28">
        <v>10131.634765999999</v>
      </c>
      <c r="AJ28" s="91">
        <v>1.7000000000000001E-2</v>
      </c>
      <c r="AL28" s="25"/>
      <c r="AM28" s="26"/>
    </row>
    <row r="29" spans="1:39" ht="15" customHeight="1">
      <c r="A29" s="42" t="s">
        <v>6094</v>
      </c>
      <c r="B29" t="s">
        <v>4077</v>
      </c>
      <c r="C29" t="s">
        <v>6095</v>
      </c>
      <c r="D29" t="s">
        <v>6096</v>
      </c>
      <c r="E29" t="s">
        <v>333</v>
      </c>
      <c r="G29">
        <v>3852.0615229999999</v>
      </c>
      <c r="H29">
        <v>3814.258789</v>
      </c>
      <c r="I29">
        <v>3964.459961</v>
      </c>
      <c r="J29">
        <v>3996.2817380000001</v>
      </c>
      <c r="K29">
        <v>4056.6872560000002</v>
      </c>
      <c r="L29">
        <v>4050.9333499999998</v>
      </c>
      <c r="M29">
        <v>4050.7722170000002</v>
      </c>
      <c r="N29">
        <v>4057.4914549999999</v>
      </c>
      <c r="O29">
        <v>4071.248779</v>
      </c>
      <c r="P29">
        <v>4091.8217770000001</v>
      </c>
      <c r="Q29">
        <v>4118.7475590000004</v>
      </c>
      <c r="R29">
        <v>4191.185547</v>
      </c>
      <c r="S29">
        <v>4265.9169920000004</v>
      </c>
      <c r="T29">
        <v>4342.5786129999997</v>
      </c>
      <c r="U29">
        <v>4421.5322269999997</v>
      </c>
      <c r="V29">
        <v>4503.017578</v>
      </c>
      <c r="W29">
        <v>4586.798828</v>
      </c>
      <c r="X29">
        <v>4672.8247069999998</v>
      </c>
      <c r="Y29">
        <v>4761.248047</v>
      </c>
      <c r="Z29">
        <v>4851.7919920000004</v>
      </c>
      <c r="AA29">
        <v>4944.376953</v>
      </c>
      <c r="AB29">
        <v>5038.9326170000004</v>
      </c>
      <c r="AC29">
        <v>5135.3691410000001</v>
      </c>
      <c r="AD29">
        <v>5233.6572269999997</v>
      </c>
      <c r="AE29">
        <v>5333.84375</v>
      </c>
      <c r="AF29">
        <v>5435.9335940000001</v>
      </c>
      <c r="AG29">
        <v>5540.0507809999999</v>
      </c>
      <c r="AH29">
        <v>5646.3789059999999</v>
      </c>
      <c r="AI29">
        <v>5755</v>
      </c>
      <c r="AJ29" s="91">
        <v>1.4E-2</v>
      </c>
      <c r="AL29" s="25"/>
      <c r="AM29" s="26"/>
    </row>
    <row r="30" spans="1:39" ht="15" customHeight="1">
      <c r="A30" s="42" t="s">
        <v>6097</v>
      </c>
      <c r="B30" t="s">
        <v>4080</v>
      </c>
      <c r="C30" t="s">
        <v>6098</v>
      </c>
      <c r="D30" t="s">
        <v>6099</v>
      </c>
      <c r="E30" t="s">
        <v>333</v>
      </c>
      <c r="G30">
        <v>1270.1865230000001</v>
      </c>
      <c r="H30">
        <v>1259.779053</v>
      </c>
      <c r="I30">
        <v>1290.861572</v>
      </c>
      <c r="J30">
        <v>1301.3912350000001</v>
      </c>
      <c r="K30">
        <v>1351.036865</v>
      </c>
      <c r="L30">
        <v>1339.1229249999999</v>
      </c>
      <c r="M30">
        <v>1330.0074460000001</v>
      </c>
      <c r="N30">
        <v>1329.7380370000001</v>
      </c>
      <c r="O30">
        <v>1351.3173830000001</v>
      </c>
      <c r="P30">
        <v>1374.036255</v>
      </c>
      <c r="Q30">
        <v>1397.3123780000001</v>
      </c>
      <c r="R30">
        <v>1421.2266850000001</v>
      </c>
      <c r="S30">
        <v>1445.716553</v>
      </c>
      <c r="T30">
        <v>1470.669922</v>
      </c>
      <c r="U30">
        <v>1496.2375489999999</v>
      </c>
      <c r="V30">
        <v>1522.5242920000001</v>
      </c>
      <c r="W30">
        <v>1549.4539789999999</v>
      </c>
      <c r="X30">
        <v>1577.018433</v>
      </c>
      <c r="Y30">
        <v>1605.284302</v>
      </c>
      <c r="Z30">
        <v>1634.155518</v>
      </c>
      <c r="AA30">
        <v>1663.6060789999999</v>
      </c>
      <c r="AB30">
        <v>1693.61499</v>
      </c>
      <c r="AC30">
        <v>1724.152466</v>
      </c>
      <c r="AD30">
        <v>1755.209351</v>
      </c>
      <c r="AE30">
        <v>1786.807861</v>
      </c>
      <c r="AF30">
        <v>1818.952393</v>
      </c>
      <c r="AG30">
        <v>1851.688721</v>
      </c>
      <c r="AH30">
        <v>1885.08374</v>
      </c>
      <c r="AI30">
        <v>1919.165894</v>
      </c>
      <c r="AJ30" s="91">
        <v>1.4999999999999999E-2</v>
      </c>
      <c r="AL30" s="25"/>
      <c r="AM30" s="26"/>
    </row>
    <row r="31" spans="1:39" ht="15" customHeight="1">
      <c r="A31" s="42" t="s">
        <v>6100</v>
      </c>
      <c r="B31" t="s">
        <v>4083</v>
      </c>
      <c r="C31" t="s">
        <v>6101</v>
      </c>
      <c r="D31" t="s">
        <v>6102</v>
      </c>
      <c r="E31" t="s">
        <v>333</v>
      </c>
      <c r="G31">
        <v>1252.069702</v>
      </c>
      <c r="H31">
        <v>1439.8452150000001</v>
      </c>
      <c r="I31">
        <v>1598.561279</v>
      </c>
      <c r="J31">
        <v>1637.5351559999999</v>
      </c>
      <c r="K31">
        <v>1682.534668</v>
      </c>
      <c r="L31">
        <v>1704.5842290000001</v>
      </c>
      <c r="M31">
        <v>1727.486572</v>
      </c>
      <c r="N31">
        <v>1751.357422</v>
      </c>
      <c r="O31">
        <v>1776.2335210000001</v>
      </c>
      <c r="P31">
        <v>1802.1038820000001</v>
      </c>
      <c r="Q31">
        <v>1828.968384</v>
      </c>
      <c r="R31">
        <v>1856.8249510000001</v>
      </c>
      <c r="S31">
        <v>1885.5908199999999</v>
      </c>
      <c r="T31">
        <v>1915.15625</v>
      </c>
      <c r="U31">
        <v>1945.5970460000001</v>
      </c>
      <c r="V31">
        <v>1976.9698490000001</v>
      </c>
      <c r="W31">
        <v>2009.209961</v>
      </c>
      <c r="X31">
        <v>2042.290894</v>
      </c>
      <c r="Y31">
        <v>2076.2392580000001</v>
      </c>
      <c r="Z31">
        <v>2110.9890140000002</v>
      </c>
      <c r="AA31">
        <v>2146.5195309999999</v>
      </c>
      <c r="AB31">
        <v>2182.8088379999999</v>
      </c>
      <c r="AC31">
        <v>2219.8330080000001</v>
      </c>
      <c r="AD31">
        <v>2257.5791020000001</v>
      </c>
      <c r="AE31">
        <v>2296.0415039999998</v>
      </c>
      <c r="AF31">
        <v>2335.2158199999999</v>
      </c>
      <c r="AG31">
        <v>2375.1447750000002</v>
      </c>
      <c r="AH31">
        <v>2415.8840329999998</v>
      </c>
      <c r="AI31">
        <v>2457.4682619999999</v>
      </c>
      <c r="AJ31" s="91">
        <v>2.4E-2</v>
      </c>
      <c r="AL31" s="25"/>
      <c r="AM31" s="26"/>
    </row>
    <row r="32" spans="1:39" ht="15" customHeight="1">
      <c r="A32" s="42" t="s">
        <v>6103</v>
      </c>
      <c r="B32" t="s">
        <v>4849</v>
      </c>
      <c r="C32" t="s">
        <v>6104</v>
      </c>
      <c r="D32" t="s">
        <v>6105</v>
      </c>
      <c r="E32" t="s">
        <v>333</v>
      </c>
      <c r="G32">
        <v>707.48138400000005</v>
      </c>
      <c r="H32">
        <v>715.29663100000005</v>
      </c>
      <c r="I32">
        <v>720.84436000000005</v>
      </c>
      <c r="J32">
        <v>736.85089100000005</v>
      </c>
      <c r="K32">
        <v>759.06311000000005</v>
      </c>
      <c r="L32">
        <v>768.95764199999996</v>
      </c>
      <c r="M32">
        <v>777.574341</v>
      </c>
      <c r="N32">
        <v>767.79235800000004</v>
      </c>
      <c r="O32">
        <v>758.559753</v>
      </c>
      <c r="P32">
        <v>749.90527299999997</v>
      </c>
      <c r="Q32">
        <v>742.01159700000005</v>
      </c>
      <c r="R32">
        <v>735.51849400000003</v>
      </c>
      <c r="S32">
        <v>729.80859399999997</v>
      </c>
      <c r="T32">
        <v>724.73846400000002</v>
      </c>
      <c r="U32">
        <v>720.23687700000005</v>
      </c>
      <c r="V32">
        <v>717.56750499999998</v>
      </c>
      <c r="W32">
        <v>715.32464600000003</v>
      </c>
      <c r="X32">
        <v>713.71099900000002</v>
      </c>
      <c r="Y32">
        <v>712.02758800000004</v>
      </c>
      <c r="Z32">
        <v>710.28857400000004</v>
      </c>
      <c r="AA32">
        <v>710.64080799999999</v>
      </c>
      <c r="AB32">
        <v>711.73974599999997</v>
      </c>
      <c r="AC32">
        <v>712.92321800000002</v>
      </c>
      <c r="AD32">
        <v>714.25134300000002</v>
      </c>
      <c r="AE32">
        <v>715.76733400000001</v>
      </c>
      <c r="AF32">
        <v>717.47851600000001</v>
      </c>
      <c r="AG32">
        <v>719.38159199999996</v>
      </c>
      <c r="AH32">
        <v>721.47344999999996</v>
      </c>
      <c r="AI32">
        <v>723.75061000000005</v>
      </c>
      <c r="AJ32" s="91">
        <v>1E-3</v>
      </c>
      <c r="AL32" s="25"/>
      <c r="AM32" s="26"/>
    </row>
    <row r="33" spans="1:39" ht="15" customHeight="1">
      <c r="A33" s="42" t="s">
        <v>6106</v>
      </c>
      <c r="B33" t="s">
        <v>4077</v>
      </c>
      <c r="C33" t="s">
        <v>6107</v>
      </c>
      <c r="D33" t="s">
        <v>6108</v>
      </c>
      <c r="E33" t="s">
        <v>333</v>
      </c>
      <c r="G33">
        <v>283.338348</v>
      </c>
      <c r="H33">
        <v>288.46249399999999</v>
      </c>
      <c r="I33">
        <v>295.176514</v>
      </c>
      <c r="J33">
        <v>299.71984900000001</v>
      </c>
      <c r="K33">
        <v>303.20336900000001</v>
      </c>
      <c r="L33">
        <v>304.44693000000001</v>
      </c>
      <c r="M33">
        <v>305.54827899999998</v>
      </c>
      <c r="N33">
        <v>303.25888099999997</v>
      </c>
      <c r="O33">
        <v>301.15969799999999</v>
      </c>
      <c r="P33">
        <v>299.25750699999998</v>
      </c>
      <c r="Q33">
        <v>297.60046399999999</v>
      </c>
      <c r="R33">
        <v>296.21313500000002</v>
      </c>
      <c r="S33">
        <v>295.07156400000002</v>
      </c>
      <c r="T33">
        <v>294.14636200000001</v>
      </c>
      <c r="U33">
        <v>293.41232300000001</v>
      </c>
      <c r="V33">
        <v>292.84869400000002</v>
      </c>
      <c r="W33">
        <v>292.77139299999999</v>
      </c>
      <c r="X33">
        <v>293.39605699999998</v>
      </c>
      <c r="Y33">
        <v>294.05398600000001</v>
      </c>
      <c r="Z33">
        <v>294.741333</v>
      </c>
      <c r="AA33">
        <v>295.45452899999998</v>
      </c>
      <c r="AB33">
        <v>296.193085</v>
      </c>
      <c r="AC33">
        <v>296.96234099999998</v>
      </c>
      <c r="AD33">
        <v>297.77542099999999</v>
      </c>
      <c r="AE33">
        <v>298.64340199999998</v>
      </c>
      <c r="AF33">
        <v>299.567657</v>
      </c>
      <c r="AG33">
        <v>300.546539</v>
      </c>
      <c r="AH33">
        <v>301.578644</v>
      </c>
      <c r="AI33">
        <v>302.66247600000003</v>
      </c>
      <c r="AJ33" s="91">
        <v>2E-3</v>
      </c>
      <c r="AL33" s="25"/>
      <c r="AM33" s="26"/>
    </row>
    <row r="34" spans="1:39" ht="15" customHeight="1">
      <c r="A34" s="42" t="s">
        <v>6109</v>
      </c>
      <c r="B34" t="s">
        <v>4080</v>
      </c>
      <c r="C34" t="s">
        <v>6110</v>
      </c>
      <c r="D34" t="s">
        <v>6111</v>
      </c>
      <c r="E34" t="s">
        <v>333</v>
      </c>
      <c r="G34">
        <v>303.633759</v>
      </c>
      <c r="H34">
        <v>302.016052</v>
      </c>
      <c r="I34">
        <v>300.03747600000003</v>
      </c>
      <c r="J34">
        <v>311.24240099999997</v>
      </c>
      <c r="K34">
        <v>331.283661</v>
      </c>
      <c r="L34">
        <v>341.12298600000003</v>
      </c>
      <c r="M34">
        <v>349.713684</v>
      </c>
      <c r="N34">
        <v>343.18917800000003</v>
      </c>
      <c r="O34">
        <v>336.92776500000002</v>
      </c>
      <c r="P34">
        <v>330.95632899999998</v>
      </c>
      <c r="Q34">
        <v>325.38665800000001</v>
      </c>
      <c r="R34">
        <v>320.30609099999998</v>
      </c>
      <c r="S34">
        <v>315.67099000000002</v>
      </c>
      <c r="T34">
        <v>311.436035</v>
      </c>
      <c r="U34">
        <v>307.55712899999997</v>
      </c>
      <c r="V34">
        <v>305.32012900000001</v>
      </c>
      <c r="W34">
        <v>303.00500499999998</v>
      </c>
      <c r="X34">
        <v>300.60012799999998</v>
      </c>
      <c r="Y34">
        <v>298.09854100000001</v>
      </c>
      <c r="Z34">
        <v>295.50451700000002</v>
      </c>
      <c r="AA34">
        <v>294.97015399999998</v>
      </c>
      <c r="AB34">
        <v>295.152557</v>
      </c>
      <c r="AC34">
        <v>295.38324</v>
      </c>
      <c r="AD34">
        <v>295.70700099999999</v>
      </c>
      <c r="AE34">
        <v>296.15313700000002</v>
      </c>
      <c r="AF34">
        <v>296.72790500000002</v>
      </c>
      <c r="AG34">
        <v>297.430634</v>
      </c>
      <c r="AH34">
        <v>298.26028400000001</v>
      </c>
      <c r="AI34">
        <v>299.21563700000002</v>
      </c>
      <c r="AJ34" s="91">
        <v>-1E-3</v>
      </c>
      <c r="AL34" s="25"/>
      <c r="AM34" s="26"/>
    </row>
    <row r="35" spans="1:39" ht="15" customHeight="1">
      <c r="A35" s="42" t="s">
        <v>6112</v>
      </c>
      <c r="B35" t="s">
        <v>4083</v>
      </c>
      <c r="C35" t="s">
        <v>6113</v>
      </c>
      <c r="D35" t="s">
        <v>6114</v>
      </c>
      <c r="E35" t="s">
        <v>333</v>
      </c>
      <c r="G35">
        <v>120.5093</v>
      </c>
      <c r="H35">
        <v>124.81813</v>
      </c>
      <c r="I35">
        <v>125.630379</v>
      </c>
      <c r="J35">
        <v>125.888588</v>
      </c>
      <c r="K35">
        <v>124.57605</v>
      </c>
      <c r="L35">
        <v>123.38769499999999</v>
      </c>
      <c r="M35">
        <v>122.312378</v>
      </c>
      <c r="N35">
        <v>121.34431499999999</v>
      </c>
      <c r="O35">
        <v>120.472275</v>
      </c>
      <c r="P35">
        <v>119.691422</v>
      </c>
      <c r="Q35">
        <v>119.024506</v>
      </c>
      <c r="R35">
        <v>118.999252</v>
      </c>
      <c r="S35">
        <v>119.066025</v>
      </c>
      <c r="T35">
        <v>119.156075</v>
      </c>
      <c r="U35">
        <v>119.26737199999999</v>
      </c>
      <c r="V35">
        <v>119.39865899999999</v>
      </c>
      <c r="W35">
        <v>119.548264</v>
      </c>
      <c r="X35">
        <v>119.714798</v>
      </c>
      <c r="Y35">
        <v>119.875038</v>
      </c>
      <c r="Z35">
        <v>120.04273999999999</v>
      </c>
      <c r="AA35">
        <v>120.216133</v>
      </c>
      <c r="AB35">
        <v>120.394096</v>
      </c>
      <c r="AC35">
        <v>120.577652</v>
      </c>
      <c r="AD35">
        <v>120.768944</v>
      </c>
      <c r="AE35">
        <v>120.97081</v>
      </c>
      <c r="AF35">
        <v>121.182991</v>
      </c>
      <c r="AG35">
        <v>121.404442</v>
      </c>
      <c r="AH35">
        <v>121.634506</v>
      </c>
      <c r="AI35">
        <v>121.87248200000001</v>
      </c>
      <c r="AJ35" s="91">
        <v>0</v>
      </c>
      <c r="AL35" s="25"/>
      <c r="AM35" s="26"/>
    </row>
    <row r="36" spans="1:39" ht="15" customHeight="1">
      <c r="A36" s="42" t="s">
        <v>6115</v>
      </c>
      <c r="B36" t="s">
        <v>3953</v>
      </c>
      <c r="C36" t="s">
        <v>6116</v>
      </c>
      <c r="D36" t="s">
        <v>6117</v>
      </c>
      <c r="E36" t="s">
        <v>333</v>
      </c>
      <c r="G36">
        <v>1039.7788089999999</v>
      </c>
      <c r="H36">
        <v>1037.8608400000001</v>
      </c>
      <c r="I36">
        <v>1058.1521</v>
      </c>
      <c r="J36">
        <v>1089.0139160000001</v>
      </c>
      <c r="K36">
        <v>1104.1401370000001</v>
      </c>
      <c r="L36">
        <v>1114.889404</v>
      </c>
      <c r="M36">
        <v>1125.8911129999999</v>
      </c>
      <c r="N36">
        <v>1134.2524410000001</v>
      </c>
      <c r="O36">
        <v>1144.076172</v>
      </c>
      <c r="P36">
        <v>1155.06897</v>
      </c>
      <c r="Q36">
        <v>1166.8364260000001</v>
      </c>
      <c r="R36">
        <v>1182.7216800000001</v>
      </c>
      <c r="S36">
        <v>1201.744019</v>
      </c>
      <c r="T36">
        <v>1220.1953120000001</v>
      </c>
      <c r="U36">
        <v>1238.6435550000001</v>
      </c>
      <c r="V36">
        <v>1257.726807</v>
      </c>
      <c r="W36">
        <v>1278.251587</v>
      </c>
      <c r="X36">
        <v>1298.651001</v>
      </c>
      <c r="Y36">
        <v>1320.7441409999999</v>
      </c>
      <c r="Z36">
        <v>1343.0351559999999</v>
      </c>
      <c r="AA36">
        <v>1365.5988769999999</v>
      </c>
      <c r="AB36">
        <v>1388.4282229999999</v>
      </c>
      <c r="AC36">
        <v>1411.5117190000001</v>
      </c>
      <c r="AD36">
        <v>1434.819336</v>
      </c>
      <c r="AE36">
        <v>1458.302612</v>
      </c>
      <c r="AF36">
        <v>1481.96875</v>
      </c>
      <c r="AG36">
        <v>1505.9646</v>
      </c>
      <c r="AH36">
        <v>1530.3088379999999</v>
      </c>
      <c r="AI36">
        <v>1554.9916989999999</v>
      </c>
      <c r="AJ36" s="91">
        <v>1.4E-2</v>
      </c>
      <c r="AL36" s="25"/>
      <c r="AM36" s="26"/>
    </row>
    <row r="37" spans="1:39" ht="15" customHeight="1">
      <c r="A37" s="42" t="s">
        <v>6118</v>
      </c>
      <c r="B37" t="s">
        <v>4077</v>
      </c>
      <c r="C37" t="s">
        <v>6119</v>
      </c>
      <c r="D37" t="s">
        <v>6120</v>
      </c>
      <c r="E37" t="s">
        <v>333</v>
      </c>
      <c r="G37">
        <v>592.215149</v>
      </c>
      <c r="H37">
        <v>589.56909199999996</v>
      </c>
      <c r="I37">
        <v>587.25579800000003</v>
      </c>
      <c r="J37">
        <v>595.56433100000004</v>
      </c>
      <c r="K37">
        <v>596.60925299999997</v>
      </c>
      <c r="L37">
        <v>596.83630400000004</v>
      </c>
      <c r="M37">
        <v>597.54565400000001</v>
      </c>
      <c r="N37">
        <v>598.38330099999996</v>
      </c>
      <c r="O37">
        <v>600.080017</v>
      </c>
      <c r="P37">
        <v>602.466003</v>
      </c>
      <c r="Q37">
        <v>605.33398399999999</v>
      </c>
      <c r="R37">
        <v>611.98425299999997</v>
      </c>
      <c r="S37">
        <v>621.44122300000004</v>
      </c>
      <c r="T37">
        <v>630.41436799999997</v>
      </c>
      <c r="U37">
        <v>639.207581</v>
      </c>
      <c r="V37">
        <v>648.15606700000001</v>
      </c>
      <c r="W37">
        <v>657.18524200000002</v>
      </c>
      <c r="X37">
        <v>666.09240699999998</v>
      </c>
      <c r="Y37">
        <v>676.69702099999995</v>
      </c>
      <c r="Z37">
        <v>687.33837900000003</v>
      </c>
      <c r="AA37">
        <v>698.06225600000005</v>
      </c>
      <c r="AB37">
        <v>708.86773700000003</v>
      </c>
      <c r="AC37">
        <v>719.75109899999995</v>
      </c>
      <c r="AD37">
        <v>730.69757100000004</v>
      </c>
      <c r="AE37">
        <v>741.68054199999995</v>
      </c>
      <c r="AF37">
        <v>752.70410200000003</v>
      </c>
      <c r="AG37">
        <v>763.84893799999998</v>
      </c>
      <c r="AH37">
        <v>775.12426800000003</v>
      </c>
      <c r="AI37">
        <v>786.52404799999999</v>
      </c>
      <c r="AJ37" s="91">
        <v>0.01</v>
      </c>
      <c r="AL37" s="25"/>
      <c r="AM37" s="26"/>
    </row>
    <row r="38" spans="1:39" ht="15" customHeight="1">
      <c r="A38" s="42" t="s">
        <v>6121</v>
      </c>
      <c r="B38" t="s">
        <v>4080</v>
      </c>
      <c r="C38" t="s">
        <v>6122</v>
      </c>
      <c r="D38" t="s">
        <v>6123</v>
      </c>
      <c r="E38" t="s">
        <v>333</v>
      </c>
      <c r="G38">
        <v>116.251358</v>
      </c>
      <c r="H38">
        <v>115.84869399999999</v>
      </c>
      <c r="I38">
        <v>117.798447</v>
      </c>
      <c r="J38">
        <v>125.420601</v>
      </c>
      <c r="K38">
        <v>132.68100000000001</v>
      </c>
      <c r="L38">
        <v>136.199051</v>
      </c>
      <c r="M38">
        <v>139.31684899999999</v>
      </c>
      <c r="N38">
        <v>139.46202099999999</v>
      </c>
      <c r="O38">
        <v>139.96340900000001</v>
      </c>
      <c r="P38">
        <v>140.78491199999999</v>
      </c>
      <c r="Q38">
        <v>141.885864</v>
      </c>
      <c r="R38">
        <v>143.24992399999999</v>
      </c>
      <c r="S38">
        <v>144.85853599999999</v>
      </c>
      <c r="T38">
        <v>146.66081199999999</v>
      </c>
      <c r="U38">
        <v>148.66322299999999</v>
      </c>
      <c r="V38">
        <v>150.87674000000001</v>
      </c>
      <c r="W38">
        <v>154.27641299999999</v>
      </c>
      <c r="X38">
        <v>157.73144500000001</v>
      </c>
      <c r="Y38">
        <v>161.24172999999999</v>
      </c>
      <c r="Z38">
        <v>164.819626</v>
      </c>
      <c r="AA38">
        <v>168.46804800000001</v>
      </c>
      <c r="AB38">
        <v>172.187073</v>
      </c>
      <c r="AC38">
        <v>175.976257</v>
      </c>
      <c r="AD38">
        <v>179.83531199999999</v>
      </c>
      <c r="AE38">
        <v>183.76565600000001</v>
      </c>
      <c r="AF38">
        <v>187.77061499999999</v>
      </c>
      <c r="AG38">
        <v>191.85900899999999</v>
      </c>
      <c r="AH38">
        <v>196.034897</v>
      </c>
      <c r="AI38">
        <v>200.30072000000001</v>
      </c>
      <c r="AJ38" s="91">
        <v>0.02</v>
      </c>
      <c r="AL38" s="25"/>
      <c r="AM38" s="26"/>
    </row>
    <row r="39" spans="1:39" ht="15" customHeight="1">
      <c r="A39" s="42" t="s">
        <v>6124</v>
      </c>
      <c r="B39" t="s">
        <v>4083</v>
      </c>
      <c r="C39" t="s">
        <v>6125</v>
      </c>
      <c r="D39" t="s">
        <v>6126</v>
      </c>
      <c r="E39" t="s">
        <v>333</v>
      </c>
      <c r="G39">
        <v>331.31234699999999</v>
      </c>
      <c r="H39">
        <v>332.442993</v>
      </c>
      <c r="I39">
        <v>353.09789999999998</v>
      </c>
      <c r="J39">
        <v>368.02899200000002</v>
      </c>
      <c r="K39">
        <v>374.84991500000001</v>
      </c>
      <c r="L39">
        <v>381.85400399999997</v>
      </c>
      <c r="M39">
        <v>389.02862499999998</v>
      </c>
      <c r="N39">
        <v>396.407104</v>
      </c>
      <c r="O39">
        <v>404.03265399999998</v>
      </c>
      <c r="P39">
        <v>411.81805400000002</v>
      </c>
      <c r="Q39">
        <v>419.61651599999999</v>
      </c>
      <c r="R39">
        <v>427.48748799999998</v>
      </c>
      <c r="S39">
        <v>435.444275</v>
      </c>
      <c r="T39">
        <v>443.12017800000001</v>
      </c>
      <c r="U39">
        <v>450.77276599999999</v>
      </c>
      <c r="V39">
        <v>458.69390900000002</v>
      </c>
      <c r="W39">
        <v>466.789917</v>
      </c>
      <c r="X39">
        <v>474.82714800000002</v>
      </c>
      <c r="Y39">
        <v>482.80542000000003</v>
      </c>
      <c r="Z39">
        <v>490.87713600000001</v>
      </c>
      <c r="AA39">
        <v>499.06854199999998</v>
      </c>
      <c r="AB39">
        <v>507.37341300000003</v>
      </c>
      <c r="AC39">
        <v>515.78430200000003</v>
      </c>
      <c r="AD39">
        <v>524.28643799999998</v>
      </c>
      <c r="AE39">
        <v>532.85644500000001</v>
      </c>
      <c r="AF39">
        <v>541.49401899999998</v>
      </c>
      <c r="AG39">
        <v>550.25671399999999</v>
      </c>
      <c r="AH39">
        <v>559.149719</v>
      </c>
      <c r="AI39">
        <v>568.16699200000005</v>
      </c>
      <c r="AJ39" s="91">
        <v>1.9E-2</v>
      </c>
      <c r="AL39" s="25"/>
      <c r="AM39" s="26"/>
    </row>
    <row r="40" spans="1:39" ht="15" customHeight="1">
      <c r="A40" s="42" t="s">
        <v>6127</v>
      </c>
      <c r="B40" t="s">
        <v>4853</v>
      </c>
      <c r="C40" t="s">
        <v>6128</v>
      </c>
      <c r="D40" t="s">
        <v>6129</v>
      </c>
      <c r="E40" t="s">
        <v>333</v>
      </c>
      <c r="G40">
        <v>440.36617999999999</v>
      </c>
      <c r="H40">
        <v>436.89562999999998</v>
      </c>
      <c r="I40">
        <v>436.44992100000002</v>
      </c>
      <c r="J40">
        <v>450.09240699999998</v>
      </c>
      <c r="K40">
        <v>473.985657</v>
      </c>
      <c r="L40">
        <v>484.88067599999999</v>
      </c>
      <c r="M40">
        <v>494.35217299999999</v>
      </c>
      <c r="N40">
        <v>494.94073500000002</v>
      </c>
      <c r="O40">
        <v>495.67910799999999</v>
      </c>
      <c r="P40">
        <v>494.06271400000003</v>
      </c>
      <c r="Q40">
        <v>488.69790599999999</v>
      </c>
      <c r="R40">
        <v>485.72769199999999</v>
      </c>
      <c r="S40">
        <v>483.971588</v>
      </c>
      <c r="T40">
        <v>482.49902300000002</v>
      </c>
      <c r="U40">
        <v>483.63992300000001</v>
      </c>
      <c r="V40">
        <v>484.18084700000003</v>
      </c>
      <c r="W40">
        <v>484.17752100000001</v>
      </c>
      <c r="X40">
        <v>484.34466600000002</v>
      </c>
      <c r="Y40">
        <v>485.13974000000002</v>
      </c>
      <c r="Z40">
        <v>487.04568499999999</v>
      </c>
      <c r="AA40">
        <v>489.86489899999998</v>
      </c>
      <c r="AB40">
        <v>493.11837800000001</v>
      </c>
      <c r="AC40">
        <v>496.665863</v>
      </c>
      <c r="AD40">
        <v>500.26077299999997</v>
      </c>
      <c r="AE40">
        <v>503.62017800000001</v>
      </c>
      <c r="AF40">
        <v>506.73468000000003</v>
      </c>
      <c r="AG40">
        <v>509.94778400000001</v>
      </c>
      <c r="AH40">
        <v>513.563354</v>
      </c>
      <c r="AI40">
        <v>517.79693599999996</v>
      </c>
      <c r="AJ40" s="91">
        <v>6.0000000000000001E-3</v>
      </c>
      <c r="AL40" s="25"/>
      <c r="AM40" s="26"/>
    </row>
    <row r="41" spans="1:39" ht="15" customHeight="1">
      <c r="A41" s="42" t="s">
        <v>6130</v>
      </c>
      <c r="B41" t="s">
        <v>4077</v>
      </c>
      <c r="C41" t="s">
        <v>6131</v>
      </c>
      <c r="D41" t="s">
        <v>6132</v>
      </c>
      <c r="E41" t="s">
        <v>333</v>
      </c>
      <c r="G41">
        <v>239.852463</v>
      </c>
      <c r="H41">
        <v>238.02702300000001</v>
      </c>
      <c r="I41">
        <v>235.34193400000001</v>
      </c>
      <c r="J41">
        <v>242.578171</v>
      </c>
      <c r="K41">
        <v>254.44116199999999</v>
      </c>
      <c r="L41">
        <v>259.44229100000001</v>
      </c>
      <c r="M41">
        <v>263.86309799999998</v>
      </c>
      <c r="N41">
        <v>263.92904700000003</v>
      </c>
      <c r="O41">
        <v>264.19036899999998</v>
      </c>
      <c r="P41">
        <v>263.31900000000002</v>
      </c>
      <c r="Q41">
        <v>260.59075899999999</v>
      </c>
      <c r="R41">
        <v>257.84594700000002</v>
      </c>
      <c r="S41">
        <v>255.45898399999999</v>
      </c>
      <c r="T41">
        <v>253.35034200000001</v>
      </c>
      <c r="U41">
        <v>253.762619</v>
      </c>
      <c r="V41">
        <v>253.872986</v>
      </c>
      <c r="W41">
        <v>253.70996099999999</v>
      </c>
      <c r="X41">
        <v>253.63200399999999</v>
      </c>
      <c r="Y41">
        <v>253.86732499999999</v>
      </c>
      <c r="Z41">
        <v>254.658691</v>
      </c>
      <c r="AA41">
        <v>255.90716599999999</v>
      </c>
      <c r="AB41">
        <v>257.37286399999999</v>
      </c>
      <c r="AC41">
        <v>258.985657</v>
      </c>
      <c r="AD41">
        <v>260.62219199999998</v>
      </c>
      <c r="AE41">
        <v>262.14132699999999</v>
      </c>
      <c r="AF41">
        <v>263.53881799999999</v>
      </c>
      <c r="AG41">
        <v>264.98663299999998</v>
      </c>
      <c r="AH41">
        <v>266.63690200000002</v>
      </c>
      <c r="AI41">
        <v>268.59750400000001</v>
      </c>
      <c r="AJ41" s="91">
        <v>4.0000000000000001E-3</v>
      </c>
      <c r="AL41" s="25"/>
      <c r="AM41" s="26"/>
    </row>
    <row r="42" spans="1:39" ht="15" customHeight="1">
      <c r="A42" s="42" t="s">
        <v>6133</v>
      </c>
      <c r="B42" t="s">
        <v>4080</v>
      </c>
      <c r="C42" t="s">
        <v>6134</v>
      </c>
      <c r="D42" t="s">
        <v>6135</v>
      </c>
      <c r="E42" t="s">
        <v>333</v>
      </c>
      <c r="G42">
        <v>194.09347500000001</v>
      </c>
      <c r="H42">
        <v>192.23809800000001</v>
      </c>
      <c r="I42">
        <v>194.06994599999999</v>
      </c>
      <c r="J42">
        <v>200.040436</v>
      </c>
      <c r="K42">
        <v>211.80838</v>
      </c>
      <c r="L42">
        <v>217.496094</v>
      </c>
      <c r="M42">
        <v>222.337906</v>
      </c>
      <c r="N42">
        <v>222.68753100000001</v>
      </c>
      <c r="O42">
        <v>223.00260900000001</v>
      </c>
      <c r="P42">
        <v>222.13324</v>
      </c>
      <c r="Q42">
        <v>219.424149</v>
      </c>
      <c r="R42">
        <v>219.13748200000001</v>
      </c>
      <c r="S42">
        <v>219.70962499999999</v>
      </c>
      <c r="T42">
        <v>220.290741</v>
      </c>
      <c r="U42">
        <v>220.965836</v>
      </c>
      <c r="V42">
        <v>221.35252399999999</v>
      </c>
      <c r="W42">
        <v>221.47721899999999</v>
      </c>
      <c r="X42">
        <v>221.68804900000001</v>
      </c>
      <c r="Y42">
        <v>222.209259</v>
      </c>
      <c r="Z42">
        <v>223.27548200000001</v>
      </c>
      <c r="AA42">
        <v>224.79016100000001</v>
      </c>
      <c r="AB42">
        <v>226.519409</v>
      </c>
      <c r="AC42">
        <v>228.39451600000001</v>
      </c>
      <c r="AD42">
        <v>230.29495199999999</v>
      </c>
      <c r="AE42">
        <v>232.08218400000001</v>
      </c>
      <c r="AF42">
        <v>233.75134299999999</v>
      </c>
      <c r="AG42">
        <v>235.47010800000001</v>
      </c>
      <c r="AH42">
        <v>237.38677999999999</v>
      </c>
      <c r="AI42">
        <v>239.60673499999999</v>
      </c>
      <c r="AJ42" s="91">
        <v>8.0000000000000002E-3</v>
      </c>
      <c r="AL42" s="25"/>
      <c r="AM42" s="26"/>
    </row>
    <row r="43" spans="1:39" ht="15" customHeight="1">
      <c r="A43" s="42" t="s">
        <v>6136</v>
      </c>
      <c r="B43" t="s">
        <v>4083</v>
      </c>
      <c r="C43" t="s">
        <v>6137</v>
      </c>
      <c r="D43" t="s">
        <v>6138</v>
      </c>
      <c r="E43" t="s">
        <v>333</v>
      </c>
      <c r="G43">
        <v>6.4202589999999997</v>
      </c>
      <c r="H43">
        <v>6.630484</v>
      </c>
      <c r="I43">
        <v>7.0380539999999998</v>
      </c>
      <c r="J43">
        <v>7.4738309999999997</v>
      </c>
      <c r="K43">
        <v>7.7361279999999999</v>
      </c>
      <c r="L43">
        <v>7.942304</v>
      </c>
      <c r="M43">
        <v>8.1511990000000001</v>
      </c>
      <c r="N43">
        <v>8.3241639999999997</v>
      </c>
      <c r="O43">
        <v>8.4861249999999995</v>
      </c>
      <c r="P43">
        <v>8.6104839999999996</v>
      </c>
      <c r="Q43">
        <v>8.6830189999999998</v>
      </c>
      <c r="R43">
        <v>8.7442709999999995</v>
      </c>
      <c r="S43">
        <v>8.8029790000000006</v>
      </c>
      <c r="T43">
        <v>8.8579279999999994</v>
      </c>
      <c r="U43">
        <v>8.9114609999999992</v>
      </c>
      <c r="V43">
        <v>8.9553370000000001</v>
      </c>
      <c r="W43">
        <v>8.9903279999999999</v>
      </c>
      <c r="X43">
        <v>9.0245829999999998</v>
      </c>
      <c r="Y43">
        <v>9.0631269999999997</v>
      </c>
      <c r="Z43">
        <v>9.1115169999999992</v>
      </c>
      <c r="AA43">
        <v>9.1675760000000004</v>
      </c>
      <c r="AB43">
        <v>9.2260950000000008</v>
      </c>
      <c r="AC43">
        <v>9.2856660000000009</v>
      </c>
      <c r="AD43">
        <v>9.3436179999999993</v>
      </c>
      <c r="AE43">
        <v>9.3966670000000008</v>
      </c>
      <c r="AF43">
        <v>9.4445119999999996</v>
      </c>
      <c r="AG43">
        <v>9.4910440000000005</v>
      </c>
      <c r="AH43">
        <v>9.5396800000000006</v>
      </c>
      <c r="AI43">
        <v>9.5927240000000005</v>
      </c>
      <c r="AJ43" s="91">
        <v>1.4E-2</v>
      </c>
      <c r="AL43" s="25"/>
      <c r="AM43" s="26"/>
    </row>
    <row r="44" spans="1:39" ht="15" customHeight="1">
      <c r="A44" s="42" t="s">
        <v>6139</v>
      </c>
      <c r="B44" t="s">
        <v>4856</v>
      </c>
      <c r="C44" t="s">
        <v>6140</v>
      </c>
      <c r="D44" t="s">
        <v>6141</v>
      </c>
      <c r="E44" t="s">
        <v>333</v>
      </c>
      <c r="G44">
        <v>1227.147827</v>
      </c>
      <c r="H44">
        <v>1249.578857</v>
      </c>
      <c r="I44">
        <v>1296.659668</v>
      </c>
      <c r="J44">
        <v>1322.8562010000001</v>
      </c>
      <c r="K44">
        <v>1346.4279790000001</v>
      </c>
      <c r="L44">
        <v>1362.371216</v>
      </c>
      <c r="M44">
        <v>1377.2524410000001</v>
      </c>
      <c r="N44">
        <v>1388.3432620000001</v>
      </c>
      <c r="O44">
        <v>1400.166138</v>
      </c>
      <c r="P44">
        <v>1413.010254</v>
      </c>
      <c r="Q44">
        <v>1426.618774</v>
      </c>
      <c r="R44">
        <v>1440.7891850000001</v>
      </c>
      <c r="S44">
        <v>1455.565308</v>
      </c>
      <c r="T44">
        <v>1470.9169919999999</v>
      </c>
      <c r="U44">
        <v>1486.759888</v>
      </c>
      <c r="V44">
        <v>1502.997437</v>
      </c>
      <c r="W44">
        <v>1519.678711</v>
      </c>
      <c r="X44">
        <v>1537.9736330000001</v>
      </c>
      <c r="Y44">
        <v>1556.856567</v>
      </c>
      <c r="Z44">
        <v>1576.3481449999999</v>
      </c>
      <c r="AA44">
        <v>1596.427246</v>
      </c>
      <c r="AB44">
        <v>1617.070557</v>
      </c>
      <c r="AC44">
        <v>1638.2687989999999</v>
      </c>
      <c r="AD44">
        <v>1660.0043949999999</v>
      </c>
      <c r="AE44">
        <v>1682.3054199999999</v>
      </c>
      <c r="AF44">
        <v>1705.1701660000001</v>
      </c>
      <c r="AG44">
        <v>1728.5679929999999</v>
      </c>
      <c r="AH44">
        <v>1752.4719239999999</v>
      </c>
      <c r="AI44">
        <v>1776.8424070000001</v>
      </c>
      <c r="AJ44" s="91">
        <v>1.2999999999999999E-2</v>
      </c>
      <c r="AL44" s="25"/>
      <c r="AM44" s="26"/>
    </row>
    <row r="45" spans="1:39" ht="15" customHeight="1">
      <c r="A45" s="42" t="s">
        <v>6142</v>
      </c>
      <c r="B45" t="s">
        <v>4077</v>
      </c>
      <c r="C45" t="s">
        <v>6143</v>
      </c>
      <c r="D45" t="s">
        <v>6144</v>
      </c>
      <c r="E45" t="s">
        <v>333</v>
      </c>
      <c r="G45">
        <v>724.09747300000004</v>
      </c>
      <c r="H45">
        <v>745.41119400000002</v>
      </c>
      <c r="I45">
        <v>777.49664299999995</v>
      </c>
      <c r="J45">
        <v>796.97705099999996</v>
      </c>
      <c r="K45">
        <v>814.26129200000003</v>
      </c>
      <c r="L45">
        <v>825.46069299999999</v>
      </c>
      <c r="M45">
        <v>834.75518799999998</v>
      </c>
      <c r="N45">
        <v>841.63220200000001</v>
      </c>
      <c r="O45">
        <v>848.96997099999999</v>
      </c>
      <c r="P45">
        <v>856.95440699999995</v>
      </c>
      <c r="Q45">
        <v>865.436646</v>
      </c>
      <c r="R45">
        <v>874.300476</v>
      </c>
      <c r="S45">
        <v>883.56133999999997</v>
      </c>
      <c r="T45">
        <v>893.23516800000004</v>
      </c>
      <c r="U45">
        <v>903.29589799999997</v>
      </c>
      <c r="V45">
        <v>913.70910600000002</v>
      </c>
      <c r="W45">
        <v>924.48474099999999</v>
      </c>
      <c r="X45">
        <v>935.63366699999995</v>
      </c>
      <c r="Y45">
        <v>947.14184599999999</v>
      </c>
      <c r="Z45">
        <v>959.021973</v>
      </c>
      <c r="AA45">
        <v>971.26080300000001</v>
      </c>
      <c r="AB45">
        <v>983.84454300000004</v>
      </c>
      <c r="AC45">
        <v>996.76702899999998</v>
      </c>
      <c r="AD45">
        <v>1010.018066</v>
      </c>
      <c r="AE45">
        <v>1023.614624</v>
      </c>
      <c r="AF45">
        <v>1037.555664</v>
      </c>
      <c r="AG45">
        <v>1051.8226320000001</v>
      </c>
      <c r="AH45">
        <v>1066.3989260000001</v>
      </c>
      <c r="AI45">
        <v>1081.260254</v>
      </c>
      <c r="AJ45" s="91">
        <v>1.4E-2</v>
      </c>
      <c r="AL45" s="25"/>
      <c r="AM45" s="26"/>
    </row>
    <row r="46" spans="1:39" ht="15" customHeight="1">
      <c r="A46" s="42" t="s">
        <v>6145</v>
      </c>
      <c r="B46" t="s">
        <v>4080</v>
      </c>
      <c r="C46" t="s">
        <v>6146</v>
      </c>
      <c r="D46" t="s">
        <v>6147</v>
      </c>
      <c r="E46" t="s">
        <v>333</v>
      </c>
      <c r="G46">
        <v>142.13980100000001</v>
      </c>
      <c r="H46">
        <v>141.262497</v>
      </c>
      <c r="I46">
        <v>148.55049099999999</v>
      </c>
      <c r="J46">
        <v>152.680939</v>
      </c>
      <c r="K46">
        <v>154.77879300000001</v>
      </c>
      <c r="L46">
        <v>156.26916499999999</v>
      </c>
      <c r="M46">
        <v>158.75853000000001</v>
      </c>
      <c r="N46">
        <v>160.10771199999999</v>
      </c>
      <c r="O46">
        <v>161.51473999999999</v>
      </c>
      <c r="P46">
        <v>162.989273</v>
      </c>
      <c r="Q46">
        <v>164.49707000000001</v>
      </c>
      <c r="R46">
        <v>166.01217700000001</v>
      </c>
      <c r="S46">
        <v>167.519623</v>
      </c>
      <c r="T46">
        <v>169.003647</v>
      </c>
      <c r="U46">
        <v>170.41892999999999</v>
      </c>
      <c r="V46">
        <v>171.71991</v>
      </c>
      <c r="W46">
        <v>172.94198600000001</v>
      </c>
      <c r="X46">
        <v>175.24054000000001</v>
      </c>
      <c r="Y46">
        <v>177.61509699999999</v>
      </c>
      <c r="Z46">
        <v>180.06681800000001</v>
      </c>
      <c r="AA46">
        <v>182.593872</v>
      </c>
      <c r="AB46">
        <v>185.19430500000001</v>
      </c>
      <c r="AC46">
        <v>187.86746199999999</v>
      </c>
      <c r="AD46">
        <v>190.61198400000001</v>
      </c>
      <c r="AE46">
        <v>193.43158</v>
      </c>
      <c r="AF46">
        <v>196.32659899999999</v>
      </c>
      <c r="AG46">
        <v>199.294037</v>
      </c>
      <c r="AH46">
        <v>202.33120700000001</v>
      </c>
      <c r="AI46">
        <v>205.43396000000001</v>
      </c>
      <c r="AJ46" s="91">
        <v>1.2999999999999999E-2</v>
      </c>
      <c r="AL46" s="25"/>
      <c r="AM46" s="26"/>
    </row>
    <row r="47" spans="1:39" ht="15" customHeight="1">
      <c r="A47" s="42" t="s">
        <v>6148</v>
      </c>
      <c r="B47" t="s">
        <v>4083</v>
      </c>
      <c r="C47" t="s">
        <v>6149</v>
      </c>
      <c r="D47" t="s">
        <v>6150</v>
      </c>
      <c r="E47" t="s">
        <v>333</v>
      </c>
      <c r="G47">
        <v>360.91052200000001</v>
      </c>
      <c r="H47">
        <v>362.90515099999999</v>
      </c>
      <c r="I47">
        <v>370.61248799999998</v>
      </c>
      <c r="J47">
        <v>373.19818099999998</v>
      </c>
      <c r="K47">
        <v>377.38781699999998</v>
      </c>
      <c r="L47">
        <v>380.64135700000003</v>
      </c>
      <c r="M47">
        <v>383.73873900000001</v>
      </c>
      <c r="N47">
        <v>386.603363</v>
      </c>
      <c r="O47">
        <v>389.68142699999999</v>
      </c>
      <c r="P47">
        <v>393.06664999999998</v>
      </c>
      <c r="Q47">
        <v>396.68505900000002</v>
      </c>
      <c r="R47">
        <v>400.476562</v>
      </c>
      <c r="S47">
        <v>404.48440599999998</v>
      </c>
      <c r="T47">
        <v>408.67816199999999</v>
      </c>
      <c r="U47">
        <v>413.04504400000002</v>
      </c>
      <c r="V47">
        <v>417.56845099999998</v>
      </c>
      <c r="W47">
        <v>422.251892</v>
      </c>
      <c r="X47">
        <v>427.09936499999998</v>
      </c>
      <c r="Y47">
        <v>432.09957900000001</v>
      </c>
      <c r="Z47">
        <v>437.25933800000001</v>
      </c>
      <c r="AA47">
        <v>442.57247899999999</v>
      </c>
      <c r="AB47">
        <v>448.03179899999998</v>
      </c>
      <c r="AC47">
        <v>453.63421599999998</v>
      </c>
      <c r="AD47">
        <v>459.37435900000003</v>
      </c>
      <c r="AE47">
        <v>465.25933800000001</v>
      </c>
      <c r="AF47">
        <v>471.28787199999999</v>
      </c>
      <c r="AG47">
        <v>477.45126299999998</v>
      </c>
      <c r="AH47">
        <v>483.74185199999999</v>
      </c>
      <c r="AI47">
        <v>490.14816300000001</v>
      </c>
      <c r="AJ47" s="91">
        <v>1.0999999999999999E-2</v>
      </c>
      <c r="AL47" s="25"/>
      <c r="AM47" s="26"/>
    </row>
    <row r="48" spans="1:39" ht="15" customHeight="1">
      <c r="A48" s="42" t="s">
        <v>6151</v>
      </c>
      <c r="B48" t="s">
        <v>3941</v>
      </c>
      <c r="C48" t="s">
        <v>6152</v>
      </c>
      <c r="D48" t="s">
        <v>6153</v>
      </c>
      <c r="E48" t="s">
        <v>333</v>
      </c>
      <c r="G48">
        <v>863.39324999999997</v>
      </c>
      <c r="H48">
        <v>858.48559599999999</v>
      </c>
      <c r="I48">
        <v>862.52239999999995</v>
      </c>
      <c r="J48">
        <v>880.34796100000005</v>
      </c>
      <c r="K48">
        <v>894.16272000000004</v>
      </c>
      <c r="L48">
        <v>887.80346699999996</v>
      </c>
      <c r="M48">
        <v>878.36523399999999</v>
      </c>
      <c r="N48">
        <v>872.06567399999994</v>
      </c>
      <c r="O48">
        <v>868.31762700000002</v>
      </c>
      <c r="P48">
        <v>871.87713599999995</v>
      </c>
      <c r="Q48">
        <v>885.20684800000004</v>
      </c>
      <c r="R48">
        <v>900.13983199999996</v>
      </c>
      <c r="S48">
        <v>915.54736300000002</v>
      </c>
      <c r="T48">
        <v>931.46655299999998</v>
      </c>
      <c r="U48">
        <v>947.493469</v>
      </c>
      <c r="V48">
        <v>963.989014</v>
      </c>
      <c r="W48">
        <v>980.96862799999997</v>
      </c>
      <c r="X48">
        <v>998.42492700000003</v>
      </c>
      <c r="Y48">
        <v>1018.283325</v>
      </c>
      <c r="Z48">
        <v>1039.966797</v>
      </c>
      <c r="AA48">
        <v>1062.269043</v>
      </c>
      <c r="AB48">
        <v>1085.19812</v>
      </c>
      <c r="AC48">
        <v>1108.7426760000001</v>
      </c>
      <c r="AD48">
        <v>1132.9030760000001</v>
      </c>
      <c r="AE48">
        <v>1157.165649</v>
      </c>
      <c r="AF48">
        <v>1182.0253909999999</v>
      </c>
      <c r="AG48">
        <v>1207.5124510000001</v>
      </c>
      <c r="AH48">
        <v>1233.6441649999999</v>
      </c>
      <c r="AI48">
        <v>1260.4357910000001</v>
      </c>
      <c r="AJ48" s="91">
        <v>1.4E-2</v>
      </c>
      <c r="AL48" s="25"/>
      <c r="AM48" s="26"/>
    </row>
    <row r="49" spans="1:39" ht="15" customHeight="1">
      <c r="A49" s="42" t="s">
        <v>6154</v>
      </c>
      <c r="B49" t="s">
        <v>4077</v>
      </c>
      <c r="C49" t="s">
        <v>6155</v>
      </c>
      <c r="D49" t="s">
        <v>6156</v>
      </c>
      <c r="E49" t="s">
        <v>333</v>
      </c>
      <c r="G49">
        <v>582.93487500000003</v>
      </c>
      <c r="H49">
        <v>579.98657200000002</v>
      </c>
      <c r="I49">
        <v>575.57299799999998</v>
      </c>
      <c r="J49">
        <v>582.32354699999996</v>
      </c>
      <c r="K49">
        <v>587.69348100000002</v>
      </c>
      <c r="L49">
        <v>580.94970699999999</v>
      </c>
      <c r="M49">
        <v>572.30761700000005</v>
      </c>
      <c r="N49">
        <v>563.48828100000003</v>
      </c>
      <c r="O49">
        <v>556.739868</v>
      </c>
      <c r="P49">
        <v>556.94097899999997</v>
      </c>
      <c r="Q49">
        <v>566.66876200000002</v>
      </c>
      <c r="R49">
        <v>576.76788299999998</v>
      </c>
      <c r="S49">
        <v>587.24645999999996</v>
      </c>
      <c r="T49">
        <v>598.12640399999998</v>
      </c>
      <c r="U49">
        <v>609.15692100000001</v>
      </c>
      <c r="V49">
        <v>620.56207300000005</v>
      </c>
      <c r="W49">
        <v>632.35351600000001</v>
      </c>
      <c r="X49">
        <v>644.52978499999995</v>
      </c>
      <c r="Y49">
        <v>658.21441700000003</v>
      </c>
      <c r="Z49">
        <v>672.11199999999997</v>
      </c>
      <c r="AA49">
        <v>686.41107199999999</v>
      </c>
      <c r="AB49">
        <v>701.115723</v>
      </c>
      <c r="AC49">
        <v>716.21807899999999</v>
      </c>
      <c r="AD49">
        <v>731.71795699999996</v>
      </c>
      <c r="AE49">
        <v>747.29480000000001</v>
      </c>
      <c r="AF49">
        <v>763.25799600000005</v>
      </c>
      <c r="AG49">
        <v>779.62646500000005</v>
      </c>
      <c r="AH49">
        <v>796.41186500000003</v>
      </c>
      <c r="AI49">
        <v>813.62445100000002</v>
      </c>
      <c r="AJ49" s="91">
        <v>1.2E-2</v>
      </c>
      <c r="AL49" s="25"/>
      <c r="AM49" s="26"/>
    </row>
    <row r="50" spans="1:39" ht="15" customHeight="1">
      <c r="A50" s="42" t="s">
        <v>6157</v>
      </c>
      <c r="B50" t="s">
        <v>4080</v>
      </c>
      <c r="C50" t="s">
        <v>6158</v>
      </c>
      <c r="D50" t="s">
        <v>6159</v>
      </c>
      <c r="E50" t="s">
        <v>333</v>
      </c>
      <c r="G50">
        <v>89.579268999999996</v>
      </c>
      <c r="H50">
        <v>89.271439000000001</v>
      </c>
      <c r="I50">
        <v>88.789383000000001</v>
      </c>
      <c r="J50">
        <v>89.740844999999993</v>
      </c>
      <c r="K50">
        <v>90.556579999999997</v>
      </c>
      <c r="L50">
        <v>90.010543999999996</v>
      </c>
      <c r="M50">
        <v>89.066185000000004</v>
      </c>
      <c r="N50">
        <v>87.923186999999999</v>
      </c>
      <c r="O50">
        <v>86.847686999999993</v>
      </c>
      <c r="P50">
        <v>85.837722999999997</v>
      </c>
      <c r="Q50">
        <v>84.861557000000005</v>
      </c>
      <c r="R50">
        <v>84.940544000000003</v>
      </c>
      <c r="S50">
        <v>84.936156999999994</v>
      </c>
      <c r="T50">
        <v>84.855225000000004</v>
      </c>
      <c r="U50">
        <v>84.671783000000005</v>
      </c>
      <c r="V50">
        <v>84.412375999999995</v>
      </c>
      <c r="W50">
        <v>84.076126000000002</v>
      </c>
      <c r="X50">
        <v>83.659255999999999</v>
      </c>
      <c r="Y50">
        <v>83.961455999999998</v>
      </c>
      <c r="Z50">
        <v>85.832549999999998</v>
      </c>
      <c r="AA50">
        <v>87.750534000000002</v>
      </c>
      <c r="AB50">
        <v>89.717117000000002</v>
      </c>
      <c r="AC50">
        <v>91.732230999999999</v>
      </c>
      <c r="AD50">
        <v>93.796515999999997</v>
      </c>
      <c r="AE50">
        <v>95.862342999999996</v>
      </c>
      <c r="AF50">
        <v>97.976073999999997</v>
      </c>
      <c r="AG50">
        <v>100.14046500000001</v>
      </c>
      <c r="AH50">
        <v>102.35675000000001</v>
      </c>
      <c r="AI50">
        <v>104.626221</v>
      </c>
      <c r="AJ50" s="91">
        <v>6.0000000000000001E-3</v>
      </c>
      <c r="AL50" s="25"/>
      <c r="AM50" s="26"/>
    </row>
    <row r="51" spans="1:39" ht="15" customHeight="1">
      <c r="A51" s="42" t="s">
        <v>6160</v>
      </c>
      <c r="B51" t="s">
        <v>4083</v>
      </c>
      <c r="C51" t="s">
        <v>6161</v>
      </c>
      <c r="D51" t="s">
        <v>6162</v>
      </c>
      <c r="E51" t="s">
        <v>333</v>
      </c>
      <c r="G51">
        <v>190.87910500000001</v>
      </c>
      <c r="H51">
        <v>189.227585</v>
      </c>
      <c r="I51">
        <v>198.160034</v>
      </c>
      <c r="J51">
        <v>208.28358499999999</v>
      </c>
      <c r="K51">
        <v>215.91262800000001</v>
      </c>
      <c r="L51">
        <v>216.84320099999999</v>
      </c>
      <c r="M51">
        <v>216.99142499999999</v>
      </c>
      <c r="N51">
        <v>220.65417500000001</v>
      </c>
      <c r="O51">
        <v>224.730133</v>
      </c>
      <c r="P51">
        <v>229.098434</v>
      </c>
      <c r="Q51">
        <v>233.67649800000001</v>
      </c>
      <c r="R51">
        <v>238.43139600000001</v>
      </c>
      <c r="S51">
        <v>243.36476099999999</v>
      </c>
      <c r="T51">
        <v>248.48493999999999</v>
      </c>
      <c r="U51">
        <v>253.66471899999999</v>
      </c>
      <c r="V51">
        <v>259.01461799999998</v>
      </c>
      <c r="W51">
        <v>264.53900099999998</v>
      </c>
      <c r="X51">
        <v>270.23586999999998</v>
      </c>
      <c r="Y51">
        <v>276.10742199999999</v>
      </c>
      <c r="Z51">
        <v>282.02221700000001</v>
      </c>
      <c r="AA51">
        <v>288.10745200000002</v>
      </c>
      <c r="AB51">
        <v>294.365295</v>
      </c>
      <c r="AC51">
        <v>300.79238900000001</v>
      </c>
      <c r="AD51">
        <v>307.38867199999999</v>
      </c>
      <c r="AE51">
        <v>314.00845299999997</v>
      </c>
      <c r="AF51">
        <v>320.791382</v>
      </c>
      <c r="AG51">
        <v>327.74560500000001</v>
      </c>
      <c r="AH51">
        <v>334.875519</v>
      </c>
      <c r="AI51">
        <v>342.18515000000002</v>
      </c>
      <c r="AJ51" s="91">
        <v>2.1000000000000001E-2</v>
      </c>
      <c r="AL51" s="25"/>
      <c r="AM51" s="26"/>
    </row>
    <row r="52" spans="1:39" ht="15" customHeight="1">
      <c r="A52" s="42" t="s">
        <v>6163</v>
      </c>
      <c r="B52" t="s">
        <v>4860</v>
      </c>
      <c r="C52" t="s">
        <v>6164</v>
      </c>
      <c r="D52" t="s">
        <v>6165</v>
      </c>
      <c r="E52" t="s">
        <v>333</v>
      </c>
      <c r="G52">
        <v>4574.6416019999997</v>
      </c>
      <c r="H52">
        <v>4502.9458009999998</v>
      </c>
      <c r="I52">
        <v>4613.8286129999997</v>
      </c>
      <c r="J52">
        <v>4782.1293949999999</v>
      </c>
      <c r="K52">
        <v>4986.513672</v>
      </c>
      <c r="L52">
        <v>5171.7817379999997</v>
      </c>
      <c r="M52">
        <v>5355.4565430000002</v>
      </c>
      <c r="N52">
        <v>5547.7666019999997</v>
      </c>
      <c r="O52">
        <v>5744.6484380000002</v>
      </c>
      <c r="P52">
        <v>5948.5024409999996</v>
      </c>
      <c r="Q52">
        <v>6158.7543949999999</v>
      </c>
      <c r="R52">
        <v>6377.5625</v>
      </c>
      <c r="S52">
        <v>6609.4726559999999</v>
      </c>
      <c r="T52">
        <v>6857.7416990000002</v>
      </c>
      <c r="U52">
        <v>7120.8588870000003</v>
      </c>
      <c r="V52">
        <v>7385.908203</v>
      </c>
      <c r="W52">
        <v>7653.1064450000003</v>
      </c>
      <c r="X52">
        <v>7924.0791019999997</v>
      </c>
      <c r="Y52">
        <v>8201.3076170000004</v>
      </c>
      <c r="Z52">
        <v>8487.6396480000003</v>
      </c>
      <c r="AA52">
        <v>8782.8623050000006</v>
      </c>
      <c r="AB52">
        <v>9084.5117190000001</v>
      </c>
      <c r="AC52">
        <v>9389.5683590000008</v>
      </c>
      <c r="AD52">
        <v>9694.7392579999996</v>
      </c>
      <c r="AE52">
        <v>9999.3994139999995</v>
      </c>
      <c r="AF52">
        <v>10305.103515999999</v>
      </c>
      <c r="AG52">
        <v>10610.702148</v>
      </c>
      <c r="AH52">
        <v>10913.130859000001</v>
      </c>
      <c r="AI52">
        <v>11209.146484000001</v>
      </c>
      <c r="AJ52" s="91">
        <v>3.3000000000000002E-2</v>
      </c>
      <c r="AL52" s="25"/>
      <c r="AM52" s="26"/>
    </row>
    <row r="53" spans="1:39" ht="15" customHeight="1">
      <c r="A53" s="42" t="s">
        <v>6166</v>
      </c>
      <c r="B53" t="s">
        <v>4077</v>
      </c>
      <c r="C53" t="s">
        <v>6167</v>
      </c>
      <c r="D53" t="s">
        <v>6168</v>
      </c>
      <c r="E53" t="s">
        <v>333</v>
      </c>
      <c r="G53">
        <v>3559.5004880000001</v>
      </c>
      <c r="H53">
        <v>3496.1911620000001</v>
      </c>
      <c r="I53">
        <v>3554.038818</v>
      </c>
      <c r="J53">
        <v>3677.0253910000001</v>
      </c>
      <c r="K53">
        <v>3831.201172</v>
      </c>
      <c r="L53">
        <v>3982.0429690000001</v>
      </c>
      <c r="M53">
        <v>4133.1328119999998</v>
      </c>
      <c r="N53">
        <v>4289.3647460000002</v>
      </c>
      <c r="O53">
        <v>4449.0839839999999</v>
      </c>
      <c r="P53">
        <v>4613.9350590000004</v>
      </c>
      <c r="Q53">
        <v>4783.53125</v>
      </c>
      <c r="R53">
        <v>4956.9770509999998</v>
      </c>
      <c r="S53">
        <v>5134.53125</v>
      </c>
      <c r="T53">
        <v>5327.2944340000004</v>
      </c>
      <c r="U53">
        <v>5533.8310549999997</v>
      </c>
      <c r="V53">
        <v>5741.5307620000003</v>
      </c>
      <c r="W53">
        <v>5950.5478519999997</v>
      </c>
      <c r="X53">
        <v>6162.2055659999996</v>
      </c>
      <c r="Y53">
        <v>6378.5224609999996</v>
      </c>
      <c r="Z53">
        <v>6601.8525390000004</v>
      </c>
      <c r="AA53">
        <v>6832.0034180000002</v>
      </c>
      <c r="AB53">
        <v>7066.9116210000002</v>
      </c>
      <c r="AC53">
        <v>7304.0498049999997</v>
      </c>
      <c r="AD53">
        <v>7540.671875</v>
      </c>
      <c r="AE53">
        <v>7776.2485349999997</v>
      </c>
      <c r="AF53">
        <v>8012.0551759999998</v>
      </c>
      <c r="AG53">
        <v>8247.1210940000001</v>
      </c>
      <c r="AH53">
        <v>8478.8828119999998</v>
      </c>
      <c r="AI53">
        <v>8704.6386719999991</v>
      </c>
      <c r="AJ53" s="91">
        <v>3.2000000000000001E-2</v>
      </c>
      <c r="AL53" s="25"/>
      <c r="AM53" s="26"/>
    </row>
    <row r="54" spans="1:39" ht="15" customHeight="1">
      <c r="A54" s="42" t="s">
        <v>6169</v>
      </c>
      <c r="B54" t="s">
        <v>4080</v>
      </c>
      <c r="C54" t="s">
        <v>6170</v>
      </c>
      <c r="D54" t="s">
        <v>6171</v>
      </c>
      <c r="E54" t="s">
        <v>333</v>
      </c>
      <c r="G54">
        <v>713.54803500000003</v>
      </c>
      <c r="H54">
        <v>710.85974099999999</v>
      </c>
      <c r="I54">
        <v>745.14947500000005</v>
      </c>
      <c r="J54">
        <v>788.01769999999999</v>
      </c>
      <c r="K54">
        <v>832.75152600000001</v>
      </c>
      <c r="L54">
        <v>860.81890899999996</v>
      </c>
      <c r="M54">
        <v>886.19397000000004</v>
      </c>
      <c r="N54">
        <v>910.27996800000005</v>
      </c>
      <c r="O54">
        <v>933.59338400000001</v>
      </c>
      <c r="P54">
        <v>958.60681199999999</v>
      </c>
      <c r="Q54">
        <v>985.13653599999998</v>
      </c>
      <c r="R54">
        <v>1016.287231</v>
      </c>
      <c r="S54">
        <v>1056.3041989999999</v>
      </c>
      <c r="T54">
        <v>1097.25647</v>
      </c>
      <c r="U54">
        <v>1139.1048579999999</v>
      </c>
      <c r="V54">
        <v>1181.6645510000001</v>
      </c>
      <c r="W54">
        <v>1224.9884030000001</v>
      </c>
      <c r="X54">
        <v>1269.2797849999999</v>
      </c>
      <c r="Y54">
        <v>1314.854126</v>
      </c>
      <c r="Z54">
        <v>1362.0289310000001</v>
      </c>
      <c r="AA54">
        <v>1410.799683</v>
      </c>
      <c r="AB54">
        <v>1460.9208980000001</v>
      </c>
      <c r="AC54">
        <v>1512.0900879999999</v>
      </c>
      <c r="AD54">
        <v>1563.967163</v>
      </c>
      <c r="AE54">
        <v>1616.494995</v>
      </c>
      <c r="AF54">
        <v>1669.8598629999999</v>
      </c>
      <c r="AG54">
        <v>1723.9567870000001</v>
      </c>
      <c r="AH54">
        <v>1778.476807</v>
      </c>
      <c r="AI54">
        <v>1833.0798339999999</v>
      </c>
      <c r="AJ54" s="91">
        <v>3.4000000000000002E-2</v>
      </c>
      <c r="AL54" s="25"/>
      <c r="AM54" s="26"/>
    </row>
    <row r="55" spans="1:39" ht="15" customHeight="1">
      <c r="A55" s="42" t="s">
        <v>6172</v>
      </c>
      <c r="B55" t="s">
        <v>4083</v>
      </c>
      <c r="C55" t="s">
        <v>6173</v>
      </c>
      <c r="D55" t="s">
        <v>6174</v>
      </c>
      <c r="E55" t="s">
        <v>333</v>
      </c>
      <c r="G55">
        <v>301.593414</v>
      </c>
      <c r="H55">
        <v>295.895081</v>
      </c>
      <c r="I55">
        <v>314.64031999999997</v>
      </c>
      <c r="J55">
        <v>317.08633400000002</v>
      </c>
      <c r="K55">
        <v>322.56106599999998</v>
      </c>
      <c r="L55">
        <v>328.91992199999999</v>
      </c>
      <c r="M55">
        <v>336.129974</v>
      </c>
      <c r="N55">
        <v>348.12231400000002</v>
      </c>
      <c r="O55">
        <v>361.97113000000002</v>
      </c>
      <c r="P55">
        <v>375.96026599999999</v>
      </c>
      <c r="Q55">
        <v>390.08624300000002</v>
      </c>
      <c r="R55">
        <v>404.29849200000001</v>
      </c>
      <c r="S55">
        <v>418.63696299999998</v>
      </c>
      <c r="T55">
        <v>433.19073500000002</v>
      </c>
      <c r="U55">
        <v>447.922821</v>
      </c>
      <c r="V55">
        <v>462.71279900000002</v>
      </c>
      <c r="W55">
        <v>477.57046500000001</v>
      </c>
      <c r="X55">
        <v>492.59387199999998</v>
      </c>
      <c r="Y55">
        <v>507.93145800000002</v>
      </c>
      <c r="Z55">
        <v>523.75842299999999</v>
      </c>
      <c r="AA55">
        <v>540.059753</v>
      </c>
      <c r="AB55">
        <v>556.67987100000005</v>
      </c>
      <c r="AC55">
        <v>573.42907700000001</v>
      </c>
      <c r="AD55">
        <v>590.10095200000001</v>
      </c>
      <c r="AE55">
        <v>606.65582300000005</v>
      </c>
      <c r="AF55">
        <v>623.18804899999998</v>
      </c>
      <c r="AG55">
        <v>639.62396200000001</v>
      </c>
      <c r="AH55">
        <v>655.77099599999997</v>
      </c>
      <c r="AI55">
        <v>671.42730700000004</v>
      </c>
      <c r="AJ55" s="91">
        <v>2.9000000000000001E-2</v>
      </c>
      <c r="AL55" s="25"/>
      <c r="AM55" s="26"/>
    </row>
    <row r="56" spans="1:39" ht="15" customHeight="1">
      <c r="A56" s="42" t="s">
        <v>6175</v>
      </c>
      <c r="B56" t="s">
        <v>4863</v>
      </c>
      <c r="C56" t="s">
        <v>6176</v>
      </c>
      <c r="D56" t="s">
        <v>6177</v>
      </c>
      <c r="E56" t="s">
        <v>333</v>
      </c>
      <c r="G56">
        <v>774.91711399999997</v>
      </c>
      <c r="H56">
        <v>768.29339600000003</v>
      </c>
      <c r="I56">
        <v>764.73290999999995</v>
      </c>
      <c r="J56">
        <v>778.03857400000004</v>
      </c>
      <c r="K56">
        <v>825.81585700000005</v>
      </c>
      <c r="L56">
        <v>870.64929199999995</v>
      </c>
      <c r="M56">
        <v>918.42169200000001</v>
      </c>
      <c r="N56">
        <v>971.06671100000005</v>
      </c>
      <c r="O56">
        <v>1026.44812</v>
      </c>
      <c r="P56">
        <v>1083.606567</v>
      </c>
      <c r="Q56">
        <v>1142.3126219999999</v>
      </c>
      <c r="R56">
        <v>1202.0158690000001</v>
      </c>
      <c r="S56">
        <v>1262.122803</v>
      </c>
      <c r="T56">
        <v>1322.8093260000001</v>
      </c>
      <c r="U56">
        <v>1385.2110600000001</v>
      </c>
      <c r="V56">
        <v>1454.5601810000001</v>
      </c>
      <c r="W56">
        <v>1525.713379</v>
      </c>
      <c r="X56">
        <v>1598.5498050000001</v>
      </c>
      <c r="Y56">
        <v>1672.8598629999999</v>
      </c>
      <c r="Z56">
        <v>1748.564453</v>
      </c>
      <c r="AA56">
        <v>1825.5356449999999</v>
      </c>
      <c r="AB56">
        <v>1903.6933590000001</v>
      </c>
      <c r="AC56">
        <v>1982.8089600000001</v>
      </c>
      <c r="AD56">
        <v>2062.6984859999998</v>
      </c>
      <c r="AE56">
        <v>2143.1623540000001</v>
      </c>
      <c r="AF56">
        <v>2223.9953609999998</v>
      </c>
      <c r="AG56">
        <v>2304.9533689999998</v>
      </c>
      <c r="AH56">
        <v>2385.7915039999998</v>
      </c>
      <c r="AI56">
        <v>2466.2854000000002</v>
      </c>
      <c r="AJ56" s="91">
        <v>4.2000000000000003E-2</v>
      </c>
      <c r="AL56" s="25"/>
      <c r="AM56" s="26"/>
    </row>
    <row r="57" spans="1:39" ht="15" customHeight="1">
      <c r="A57" s="42" t="s">
        <v>6178</v>
      </c>
      <c r="B57" t="s">
        <v>4077</v>
      </c>
      <c r="C57" t="s">
        <v>6179</v>
      </c>
      <c r="D57" t="s">
        <v>6180</v>
      </c>
      <c r="E57" t="s">
        <v>333</v>
      </c>
      <c r="G57">
        <v>608.56921399999999</v>
      </c>
      <c r="H57">
        <v>603.60931400000004</v>
      </c>
      <c r="I57">
        <v>597.139771</v>
      </c>
      <c r="J57">
        <v>605.89227300000005</v>
      </c>
      <c r="K57">
        <v>641.84368900000004</v>
      </c>
      <c r="L57">
        <v>675.50701900000001</v>
      </c>
      <c r="M57">
        <v>710.96124299999997</v>
      </c>
      <c r="N57">
        <v>750.22021500000005</v>
      </c>
      <c r="O57">
        <v>791.62097200000005</v>
      </c>
      <c r="P57">
        <v>834.676331</v>
      </c>
      <c r="Q57">
        <v>879.022156</v>
      </c>
      <c r="R57">
        <v>924.22381600000006</v>
      </c>
      <c r="S57">
        <v>969.81457499999999</v>
      </c>
      <c r="T57">
        <v>1015.923828</v>
      </c>
      <c r="U57">
        <v>1062.9696039999999</v>
      </c>
      <c r="V57">
        <v>1116.5548100000001</v>
      </c>
      <c r="W57">
        <v>1171.5344239999999</v>
      </c>
      <c r="X57">
        <v>1227.8149410000001</v>
      </c>
      <c r="Y57">
        <v>1285.2337649999999</v>
      </c>
      <c r="Z57">
        <v>1343.7298579999999</v>
      </c>
      <c r="AA57">
        <v>1403.2042240000001</v>
      </c>
      <c r="AB57">
        <v>1463.5946039999999</v>
      </c>
      <c r="AC57">
        <v>1524.723755</v>
      </c>
      <c r="AD57">
        <v>1586.4490969999999</v>
      </c>
      <c r="AE57">
        <v>1648.616211</v>
      </c>
      <c r="AF57">
        <v>1711.065918</v>
      </c>
      <c r="AG57">
        <v>1773.6091309999999</v>
      </c>
      <c r="AH57">
        <v>1836.05603</v>
      </c>
      <c r="AI57">
        <v>1898.2326660000001</v>
      </c>
      <c r="AJ57" s="91">
        <v>4.1000000000000002E-2</v>
      </c>
      <c r="AL57" s="25"/>
      <c r="AM57" s="26"/>
    </row>
    <row r="58" spans="1:39" ht="15" customHeight="1">
      <c r="A58" s="42" t="s">
        <v>6181</v>
      </c>
      <c r="B58" t="s">
        <v>4080</v>
      </c>
      <c r="C58" t="s">
        <v>6182</v>
      </c>
      <c r="D58" t="s">
        <v>6183</v>
      </c>
      <c r="E58" t="s">
        <v>333</v>
      </c>
      <c r="G58">
        <v>52.231566999999998</v>
      </c>
      <c r="H58">
        <v>51.949814000000003</v>
      </c>
      <c r="I58">
        <v>54.070957</v>
      </c>
      <c r="J58">
        <v>58.484687999999998</v>
      </c>
      <c r="K58">
        <v>62.701180000000001</v>
      </c>
      <c r="L58">
        <v>65.006927000000005</v>
      </c>
      <c r="M58">
        <v>67.098465000000004</v>
      </c>
      <c r="N58">
        <v>69.922432000000001</v>
      </c>
      <c r="O58">
        <v>73.083709999999996</v>
      </c>
      <c r="P58">
        <v>76.195869000000002</v>
      </c>
      <c r="Q58">
        <v>79.452858000000006</v>
      </c>
      <c r="R58">
        <v>82.816260999999997</v>
      </c>
      <c r="S58">
        <v>86.246093999999999</v>
      </c>
      <c r="T58">
        <v>89.745720000000006</v>
      </c>
      <c r="U58">
        <v>93.928413000000006</v>
      </c>
      <c r="V58">
        <v>98.213973999999993</v>
      </c>
      <c r="W58">
        <v>102.60317999999999</v>
      </c>
      <c r="X58">
        <v>107.08957700000001</v>
      </c>
      <c r="Y58">
        <v>111.664528</v>
      </c>
      <c r="Z58">
        <v>116.322639</v>
      </c>
      <c r="AA58">
        <v>121.057312</v>
      </c>
      <c r="AB58">
        <v>125.865196</v>
      </c>
      <c r="AC58">
        <v>130.73493999999999</v>
      </c>
      <c r="AD58">
        <v>135.65770000000001</v>
      </c>
      <c r="AE58">
        <v>140.623108</v>
      </c>
      <c r="AF58">
        <v>145.62043800000001</v>
      </c>
      <c r="AG58">
        <v>150.63755800000001</v>
      </c>
      <c r="AH58">
        <v>155.66235399999999</v>
      </c>
      <c r="AI58">
        <v>160.68379200000001</v>
      </c>
      <c r="AJ58" s="91">
        <v>4.1000000000000002E-2</v>
      </c>
      <c r="AL58" s="25"/>
      <c r="AM58" s="26"/>
    </row>
    <row r="59" spans="1:39" ht="15" customHeight="1">
      <c r="A59" s="42" t="s">
        <v>6184</v>
      </c>
      <c r="B59" t="s">
        <v>4083</v>
      </c>
      <c r="C59" t="s">
        <v>6185</v>
      </c>
      <c r="D59" t="s">
        <v>6186</v>
      </c>
      <c r="E59" t="s">
        <v>333</v>
      </c>
      <c r="G59">
        <v>114.11634100000001</v>
      </c>
      <c r="H59">
        <v>112.73427599999999</v>
      </c>
      <c r="I59">
        <v>113.52216300000001</v>
      </c>
      <c r="J59">
        <v>113.661636</v>
      </c>
      <c r="K59">
        <v>121.270988</v>
      </c>
      <c r="L59">
        <v>130.13536099999999</v>
      </c>
      <c r="M59">
        <v>140.36199999999999</v>
      </c>
      <c r="N59">
        <v>150.92408800000001</v>
      </c>
      <c r="O59">
        <v>161.74336199999999</v>
      </c>
      <c r="P59">
        <v>172.734421</v>
      </c>
      <c r="Q59">
        <v>183.837616</v>
      </c>
      <c r="R59">
        <v>194.97575399999999</v>
      </c>
      <c r="S59">
        <v>206.06214900000001</v>
      </c>
      <c r="T59">
        <v>217.139816</v>
      </c>
      <c r="U59">
        <v>228.31294299999999</v>
      </c>
      <c r="V59">
        <v>239.791382</v>
      </c>
      <c r="W59">
        <v>251.57586699999999</v>
      </c>
      <c r="X59">
        <v>263.64529399999998</v>
      </c>
      <c r="Y59">
        <v>275.96154799999999</v>
      </c>
      <c r="Z59">
        <v>288.51196299999998</v>
      </c>
      <c r="AA59">
        <v>301.27423099999999</v>
      </c>
      <c r="AB59">
        <v>314.23358200000001</v>
      </c>
      <c r="AC59">
        <v>327.350189</v>
      </c>
      <c r="AD59">
        <v>340.59161399999999</v>
      </c>
      <c r="AE59">
        <v>353.92303500000003</v>
      </c>
      <c r="AF59">
        <v>367.30886800000002</v>
      </c>
      <c r="AG59">
        <v>380.70669600000002</v>
      </c>
      <c r="AH59">
        <v>394.073151</v>
      </c>
      <c r="AI59">
        <v>407.36892699999999</v>
      </c>
      <c r="AJ59" s="91">
        <v>4.5999999999999999E-2</v>
      </c>
      <c r="AL59" s="25"/>
      <c r="AM59" s="26"/>
    </row>
    <row r="60" spans="1:39" ht="15" customHeight="1">
      <c r="A60" s="42" t="s">
        <v>6187</v>
      </c>
      <c r="B60" t="s">
        <v>4866</v>
      </c>
      <c r="C60" t="s">
        <v>6188</v>
      </c>
      <c r="D60" t="s">
        <v>6189</v>
      </c>
      <c r="E60" t="s">
        <v>333</v>
      </c>
      <c r="G60">
        <v>2422.461182</v>
      </c>
      <c r="H60">
        <v>2403.8427729999999</v>
      </c>
      <c r="I60">
        <v>2484.544922</v>
      </c>
      <c r="J60">
        <v>2535.189453</v>
      </c>
      <c r="K60">
        <v>2677.6083979999999</v>
      </c>
      <c r="L60">
        <v>2765.7629390000002</v>
      </c>
      <c r="M60">
        <v>2871.211182</v>
      </c>
      <c r="N60">
        <v>2963.2067870000001</v>
      </c>
      <c r="O60">
        <v>3057.7136230000001</v>
      </c>
      <c r="P60">
        <v>3156.2983399999998</v>
      </c>
      <c r="Q60">
        <v>3259.5288089999999</v>
      </c>
      <c r="R60">
        <v>3367.3149410000001</v>
      </c>
      <c r="S60">
        <v>3479.9047850000002</v>
      </c>
      <c r="T60">
        <v>3598.414307</v>
      </c>
      <c r="U60">
        <v>3728.743164</v>
      </c>
      <c r="V60">
        <v>3863.0517580000001</v>
      </c>
      <c r="W60">
        <v>4001.6860350000002</v>
      </c>
      <c r="X60">
        <v>4144.5512699999999</v>
      </c>
      <c r="Y60">
        <v>4292.0288090000004</v>
      </c>
      <c r="Z60">
        <v>4441.8955079999996</v>
      </c>
      <c r="AA60">
        <v>4595.4902339999999</v>
      </c>
      <c r="AB60">
        <v>4753.0302730000003</v>
      </c>
      <c r="AC60">
        <v>4914.658203</v>
      </c>
      <c r="AD60">
        <v>5080.1923829999996</v>
      </c>
      <c r="AE60">
        <v>5245.4790039999998</v>
      </c>
      <c r="AF60">
        <v>5413.6181640000004</v>
      </c>
      <c r="AG60">
        <v>5585.7260740000002</v>
      </c>
      <c r="AH60">
        <v>5762.1835940000001</v>
      </c>
      <c r="AI60">
        <v>5943.4619140000004</v>
      </c>
      <c r="AJ60" s="91">
        <v>3.3000000000000002E-2</v>
      </c>
      <c r="AL60" s="25"/>
      <c r="AM60" s="26"/>
    </row>
    <row r="61" spans="1:39" ht="15" customHeight="1">
      <c r="A61" s="42" t="s">
        <v>6190</v>
      </c>
      <c r="B61" t="s">
        <v>4077</v>
      </c>
      <c r="C61" t="s">
        <v>6191</v>
      </c>
      <c r="D61" t="s">
        <v>6192</v>
      </c>
      <c r="E61" t="s">
        <v>333</v>
      </c>
      <c r="G61">
        <v>1233.3013920000001</v>
      </c>
      <c r="H61">
        <v>1224.104126</v>
      </c>
      <c r="I61">
        <v>1281.5924070000001</v>
      </c>
      <c r="J61">
        <v>1308.4814449999999</v>
      </c>
      <c r="K61">
        <v>1389.5876459999999</v>
      </c>
      <c r="L61">
        <v>1442.8294679999999</v>
      </c>
      <c r="M61">
        <v>1509.2680660000001</v>
      </c>
      <c r="N61">
        <v>1570.1552730000001</v>
      </c>
      <c r="O61">
        <v>1631.6839600000001</v>
      </c>
      <c r="P61">
        <v>1694.868774</v>
      </c>
      <c r="Q61">
        <v>1760.072144</v>
      </c>
      <c r="R61">
        <v>1827.2969969999999</v>
      </c>
      <c r="S61">
        <v>1896.733643</v>
      </c>
      <c r="T61">
        <v>1968.550293</v>
      </c>
      <c r="U61">
        <v>2041.873169</v>
      </c>
      <c r="V61">
        <v>2117.439453</v>
      </c>
      <c r="W61">
        <v>2195.4516600000002</v>
      </c>
      <c r="X61">
        <v>2275.8540039999998</v>
      </c>
      <c r="Y61">
        <v>2358.866943</v>
      </c>
      <c r="Z61">
        <v>2443.226807</v>
      </c>
      <c r="AA61">
        <v>2529.6801759999998</v>
      </c>
      <c r="AB61">
        <v>2618.351807</v>
      </c>
      <c r="AC61">
        <v>2709.3227539999998</v>
      </c>
      <c r="AD61">
        <v>2802.4846189999998</v>
      </c>
      <c r="AE61">
        <v>2895.4592290000001</v>
      </c>
      <c r="AF61">
        <v>2990.0065920000002</v>
      </c>
      <c r="AG61">
        <v>3086.7780760000001</v>
      </c>
      <c r="AH61">
        <v>3185.9946289999998</v>
      </c>
      <c r="AI61">
        <v>3287.9323730000001</v>
      </c>
      <c r="AJ61" s="91">
        <v>3.5999999999999997E-2</v>
      </c>
      <c r="AL61" s="25"/>
      <c r="AM61" s="26"/>
    </row>
    <row r="62" spans="1:39" ht="15" customHeight="1">
      <c r="A62" s="42" t="s">
        <v>6193</v>
      </c>
      <c r="B62" t="s">
        <v>4080</v>
      </c>
      <c r="C62" t="s">
        <v>6194</v>
      </c>
      <c r="D62" t="s">
        <v>6195</v>
      </c>
      <c r="E62" t="s">
        <v>333</v>
      </c>
      <c r="G62">
        <v>657.39782700000001</v>
      </c>
      <c r="H62">
        <v>654.79388400000005</v>
      </c>
      <c r="I62">
        <v>658.53247099999999</v>
      </c>
      <c r="J62">
        <v>686.114014</v>
      </c>
      <c r="K62">
        <v>723.33544900000004</v>
      </c>
      <c r="L62">
        <v>740.81671100000005</v>
      </c>
      <c r="M62">
        <v>756.37115500000004</v>
      </c>
      <c r="N62">
        <v>762.24163799999997</v>
      </c>
      <c r="O62">
        <v>769.76165800000001</v>
      </c>
      <c r="P62">
        <v>778.96453899999995</v>
      </c>
      <c r="Q62">
        <v>789.93981900000006</v>
      </c>
      <c r="R62">
        <v>802.59716800000001</v>
      </c>
      <c r="S62">
        <v>816.90594499999997</v>
      </c>
      <c r="T62">
        <v>833.73852499999998</v>
      </c>
      <c r="U62">
        <v>860.23303199999998</v>
      </c>
      <c r="V62">
        <v>887.51733400000001</v>
      </c>
      <c r="W62">
        <v>915.63934300000005</v>
      </c>
      <c r="X62">
        <v>944.59045400000002</v>
      </c>
      <c r="Y62">
        <v>974.42956500000003</v>
      </c>
      <c r="Z62">
        <v>1004.7432250000001</v>
      </c>
      <c r="AA62">
        <v>1035.8229980000001</v>
      </c>
      <c r="AB62">
        <v>1067.706543</v>
      </c>
      <c r="AC62">
        <v>1100.419678</v>
      </c>
      <c r="AD62">
        <v>1133.94397</v>
      </c>
      <c r="AE62">
        <v>1167.555908</v>
      </c>
      <c r="AF62">
        <v>1201.8382570000001</v>
      </c>
      <c r="AG62">
        <v>1236.949707</v>
      </c>
      <c r="AH62">
        <v>1272.9492190000001</v>
      </c>
      <c r="AI62">
        <v>1309.9025879999999</v>
      </c>
      <c r="AJ62" s="91">
        <v>2.5000000000000001E-2</v>
      </c>
      <c r="AL62" s="25"/>
      <c r="AM62" s="26"/>
    </row>
    <row r="63" spans="1:39" ht="15" customHeight="1">
      <c r="A63" s="42" t="s">
        <v>6196</v>
      </c>
      <c r="B63" t="s">
        <v>4083</v>
      </c>
      <c r="C63" t="s">
        <v>6197</v>
      </c>
      <c r="D63" t="s">
        <v>6198</v>
      </c>
      <c r="E63" t="s">
        <v>333</v>
      </c>
      <c r="G63">
        <v>531.762024</v>
      </c>
      <c r="H63">
        <v>524.94470200000001</v>
      </c>
      <c r="I63">
        <v>544.42016599999999</v>
      </c>
      <c r="J63">
        <v>540.59411599999999</v>
      </c>
      <c r="K63">
        <v>564.68536400000005</v>
      </c>
      <c r="L63">
        <v>582.11676</v>
      </c>
      <c r="M63">
        <v>605.57202099999995</v>
      </c>
      <c r="N63">
        <v>630.80981399999996</v>
      </c>
      <c r="O63">
        <v>656.26800500000002</v>
      </c>
      <c r="P63">
        <v>682.46508800000004</v>
      </c>
      <c r="Q63">
        <v>709.51696800000002</v>
      </c>
      <c r="R63">
        <v>737.42077600000005</v>
      </c>
      <c r="S63">
        <v>766.26501499999995</v>
      </c>
      <c r="T63">
        <v>796.12542699999995</v>
      </c>
      <c r="U63">
        <v>826.637024</v>
      </c>
      <c r="V63">
        <v>858.09491000000003</v>
      </c>
      <c r="W63">
        <v>890.59491000000003</v>
      </c>
      <c r="X63">
        <v>924.10687299999995</v>
      </c>
      <c r="Y63">
        <v>958.73242200000004</v>
      </c>
      <c r="Z63">
        <v>993.92578100000003</v>
      </c>
      <c r="AA63">
        <v>1029.986938</v>
      </c>
      <c r="AB63">
        <v>1066.972168</v>
      </c>
      <c r="AC63">
        <v>1104.9155270000001</v>
      </c>
      <c r="AD63">
        <v>1143.7635499999999</v>
      </c>
      <c r="AE63">
        <v>1182.463745</v>
      </c>
      <c r="AF63">
        <v>1221.773682</v>
      </c>
      <c r="AG63">
        <v>1261.998413</v>
      </c>
      <c r="AH63">
        <v>1303.239624</v>
      </c>
      <c r="AI63">
        <v>1345.6267089999999</v>
      </c>
      <c r="AJ63" s="91">
        <v>3.4000000000000002E-2</v>
      </c>
      <c r="AL63" s="25"/>
      <c r="AM63" s="26"/>
    </row>
    <row r="64" spans="1:39" ht="15" customHeight="1">
      <c r="A64" s="42" t="s">
        <v>6199</v>
      </c>
      <c r="B64" t="s">
        <v>4869</v>
      </c>
      <c r="C64" t="s">
        <v>6200</v>
      </c>
      <c r="D64" t="s">
        <v>6201</v>
      </c>
      <c r="E64" t="s">
        <v>333</v>
      </c>
      <c r="G64">
        <v>1597.1236570000001</v>
      </c>
      <c r="H64">
        <v>1591.389404</v>
      </c>
      <c r="I64">
        <v>1640.6396480000001</v>
      </c>
      <c r="J64">
        <v>1756.101318</v>
      </c>
      <c r="K64">
        <v>1818.8460689999999</v>
      </c>
      <c r="L64">
        <v>1851.6521</v>
      </c>
      <c r="M64">
        <v>1886.1179199999999</v>
      </c>
      <c r="N64">
        <v>1911.7062989999999</v>
      </c>
      <c r="O64">
        <v>1942.7021480000001</v>
      </c>
      <c r="P64">
        <v>1977.3397219999999</v>
      </c>
      <c r="Q64">
        <v>2026.0280760000001</v>
      </c>
      <c r="R64">
        <v>2080.0947270000001</v>
      </c>
      <c r="S64">
        <v>2138.1757809999999</v>
      </c>
      <c r="T64">
        <v>2200.2983399999998</v>
      </c>
      <c r="U64">
        <v>2265.561768</v>
      </c>
      <c r="V64">
        <v>2342.5532229999999</v>
      </c>
      <c r="W64">
        <v>2422.474365</v>
      </c>
      <c r="X64">
        <v>2505.2758789999998</v>
      </c>
      <c r="Y64">
        <v>2591.001221</v>
      </c>
      <c r="Z64">
        <v>2679.5126949999999</v>
      </c>
      <c r="AA64">
        <v>2770.998779</v>
      </c>
      <c r="AB64">
        <v>2865.5375979999999</v>
      </c>
      <c r="AC64">
        <v>2963.1970209999999</v>
      </c>
      <c r="AD64">
        <v>3064.0649410000001</v>
      </c>
      <c r="AE64">
        <v>3167.2495119999999</v>
      </c>
      <c r="AF64">
        <v>3276.900635</v>
      </c>
      <c r="AG64">
        <v>3391.7421880000002</v>
      </c>
      <c r="AH64">
        <v>3510.6784670000002</v>
      </c>
      <c r="AI64">
        <v>3633.8305660000001</v>
      </c>
      <c r="AJ64" s="91">
        <v>0.03</v>
      </c>
      <c r="AL64" s="25"/>
      <c r="AM64" s="26"/>
    </row>
    <row r="65" spans="1:39" ht="15" customHeight="1">
      <c r="A65" s="42" t="s">
        <v>6202</v>
      </c>
      <c r="B65" t="s">
        <v>4077</v>
      </c>
      <c r="C65" t="s">
        <v>6203</v>
      </c>
      <c r="D65" t="s">
        <v>6204</v>
      </c>
      <c r="E65" t="s">
        <v>333</v>
      </c>
      <c r="G65">
        <v>627.44543499999997</v>
      </c>
      <c r="H65">
        <v>624.08117700000003</v>
      </c>
      <c r="I65">
        <v>652.27984600000002</v>
      </c>
      <c r="J65">
        <v>698.03772000000004</v>
      </c>
      <c r="K65">
        <v>718.38330099999996</v>
      </c>
      <c r="L65">
        <v>728.02087400000005</v>
      </c>
      <c r="M65">
        <v>738.82153300000004</v>
      </c>
      <c r="N65">
        <v>747.05450399999995</v>
      </c>
      <c r="O65">
        <v>757.58111599999995</v>
      </c>
      <c r="P65">
        <v>769.64556900000002</v>
      </c>
      <c r="Q65">
        <v>792.69946300000004</v>
      </c>
      <c r="R65">
        <v>818.07269299999996</v>
      </c>
      <c r="S65">
        <v>844.54199200000005</v>
      </c>
      <c r="T65">
        <v>872.17761199999995</v>
      </c>
      <c r="U65">
        <v>900.712219</v>
      </c>
      <c r="V65">
        <v>930.41021699999999</v>
      </c>
      <c r="W65">
        <v>961.29730199999995</v>
      </c>
      <c r="X65">
        <v>993.35949700000003</v>
      </c>
      <c r="Y65">
        <v>1026.6259769999999</v>
      </c>
      <c r="Z65">
        <v>1061.3823239999999</v>
      </c>
      <c r="AA65">
        <v>1097.3851320000001</v>
      </c>
      <c r="AB65">
        <v>1134.6779790000001</v>
      </c>
      <c r="AC65">
        <v>1173.290894</v>
      </c>
      <c r="AD65">
        <v>1213.2707519999999</v>
      </c>
      <c r="AE65">
        <v>1254.2749020000001</v>
      </c>
      <c r="AF65">
        <v>1296.6667480000001</v>
      </c>
      <c r="AG65">
        <v>1340.506836</v>
      </c>
      <c r="AH65">
        <v>1385.829956</v>
      </c>
      <c r="AI65">
        <v>1432.6805420000001</v>
      </c>
      <c r="AJ65" s="91">
        <v>0.03</v>
      </c>
      <c r="AL65" s="25"/>
      <c r="AM65" s="26"/>
    </row>
    <row r="66" spans="1:39" ht="15" customHeight="1">
      <c r="A66" s="42" t="s">
        <v>6205</v>
      </c>
      <c r="B66" t="s">
        <v>4080</v>
      </c>
      <c r="C66" t="s">
        <v>6206</v>
      </c>
      <c r="D66" t="s">
        <v>6207</v>
      </c>
      <c r="E66" t="s">
        <v>333</v>
      </c>
      <c r="G66">
        <v>825.44860800000004</v>
      </c>
      <c r="H66">
        <v>819.13842799999998</v>
      </c>
      <c r="I66">
        <v>814.13549799999998</v>
      </c>
      <c r="J66">
        <v>867.21343999999999</v>
      </c>
      <c r="K66">
        <v>905.22576900000001</v>
      </c>
      <c r="L66">
        <v>922.63647500000002</v>
      </c>
      <c r="M66">
        <v>940.29821800000002</v>
      </c>
      <c r="N66">
        <v>951.64843800000006</v>
      </c>
      <c r="O66">
        <v>965.87914999999998</v>
      </c>
      <c r="P66">
        <v>982.10546899999997</v>
      </c>
      <c r="Q66">
        <v>1001.234924</v>
      </c>
      <c r="R66">
        <v>1023.194702</v>
      </c>
      <c r="S66">
        <v>1047.825317</v>
      </c>
      <c r="T66">
        <v>1075.0554199999999</v>
      </c>
      <c r="U66">
        <v>1104.3100589999999</v>
      </c>
      <c r="V66">
        <v>1143.8754879999999</v>
      </c>
      <c r="W66">
        <v>1184.925659</v>
      </c>
      <c r="X66">
        <v>1227.4458010000001</v>
      </c>
      <c r="Y66">
        <v>1271.4476320000001</v>
      </c>
      <c r="Z66">
        <v>1316.5389399999999</v>
      </c>
      <c r="AA66">
        <v>1363.114014</v>
      </c>
      <c r="AB66">
        <v>1411.1958010000001</v>
      </c>
      <c r="AC66">
        <v>1460.8192140000001</v>
      </c>
      <c r="AD66">
        <v>1512.0169679999999</v>
      </c>
      <c r="AE66">
        <v>1564.3043210000001</v>
      </c>
      <c r="AF66">
        <v>1621.411255</v>
      </c>
      <c r="AG66">
        <v>1681.9835210000001</v>
      </c>
      <c r="AH66">
        <v>1744.885986</v>
      </c>
      <c r="AI66">
        <v>1810.187134</v>
      </c>
      <c r="AJ66" s="91">
        <v>2.8000000000000001E-2</v>
      </c>
      <c r="AL66" s="25"/>
      <c r="AM66" s="26"/>
    </row>
    <row r="67" spans="1:39" ht="15" customHeight="1">
      <c r="A67" s="42" t="s">
        <v>6208</v>
      </c>
      <c r="B67" t="s">
        <v>4083</v>
      </c>
      <c r="C67" t="s">
        <v>6209</v>
      </c>
      <c r="D67" t="s">
        <v>6210</v>
      </c>
      <c r="E67" t="s">
        <v>333</v>
      </c>
      <c r="G67">
        <v>144.229645</v>
      </c>
      <c r="H67">
        <v>148.169861</v>
      </c>
      <c r="I67">
        <v>174.22431900000001</v>
      </c>
      <c r="J67">
        <v>190.85011299999999</v>
      </c>
      <c r="K67">
        <v>195.23698400000001</v>
      </c>
      <c r="L67">
        <v>200.994766</v>
      </c>
      <c r="M67">
        <v>206.99812299999999</v>
      </c>
      <c r="N67">
        <v>213.00337200000001</v>
      </c>
      <c r="O67">
        <v>219.24191300000001</v>
      </c>
      <c r="P67">
        <v>225.588776</v>
      </c>
      <c r="Q67">
        <v>232.09375</v>
      </c>
      <c r="R67">
        <v>238.82742300000001</v>
      </c>
      <c r="S67">
        <v>245.808594</v>
      </c>
      <c r="T67">
        <v>253.065201</v>
      </c>
      <c r="U67">
        <v>260.53964200000001</v>
      </c>
      <c r="V67">
        <v>268.26748700000002</v>
      </c>
      <c r="W67">
        <v>276.25143400000002</v>
      </c>
      <c r="X67">
        <v>284.47061200000002</v>
      </c>
      <c r="Y67">
        <v>292.92742900000002</v>
      </c>
      <c r="Z67">
        <v>301.591339</v>
      </c>
      <c r="AA67">
        <v>310.499664</v>
      </c>
      <c r="AB67">
        <v>319.66375699999998</v>
      </c>
      <c r="AC67">
        <v>329.086975</v>
      </c>
      <c r="AD67">
        <v>338.77734400000003</v>
      </c>
      <c r="AE67">
        <v>348.67047100000002</v>
      </c>
      <c r="AF67">
        <v>358.82257099999998</v>
      </c>
      <c r="AG67">
        <v>369.25192299999998</v>
      </c>
      <c r="AH67">
        <v>379.96264600000001</v>
      </c>
      <c r="AI67">
        <v>390.96298200000001</v>
      </c>
      <c r="AJ67" s="91">
        <v>3.5999999999999997E-2</v>
      </c>
      <c r="AL67" s="25"/>
      <c r="AM67" s="26"/>
    </row>
    <row r="68" spans="1:39" ht="15" customHeight="1">
      <c r="A68" s="42" t="s">
        <v>6211</v>
      </c>
      <c r="B68" t="s">
        <v>4035</v>
      </c>
      <c r="C68" t="s">
        <v>6212</v>
      </c>
      <c r="D68" t="s">
        <v>6213</v>
      </c>
      <c r="E68" t="s">
        <v>333</v>
      </c>
      <c r="G68">
        <v>1278.578125</v>
      </c>
      <c r="H68">
        <v>1353.916504</v>
      </c>
      <c r="I68">
        <v>1480.8450929999999</v>
      </c>
      <c r="J68">
        <v>1532.908203</v>
      </c>
      <c r="K68">
        <v>1594.940308</v>
      </c>
      <c r="L68">
        <v>1637.217163</v>
      </c>
      <c r="M68">
        <v>1683.996948</v>
      </c>
      <c r="N68">
        <v>1741.565186</v>
      </c>
      <c r="O68">
        <v>1802.2414550000001</v>
      </c>
      <c r="P68">
        <v>1865.9837649999999</v>
      </c>
      <c r="Q68">
        <v>1934.3267820000001</v>
      </c>
      <c r="R68">
        <v>2005.2375489999999</v>
      </c>
      <c r="S68">
        <v>2078.7006839999999</v>
      </c>
      <c r="T68">
        <v>2154.7143550000001</v>
      </c>
      <c r="U68">
        <v>2234.1352539999998</v>
      </c>
      <c r="V68">
        <v>2316.3398440000001</v>
      </c>
      <c r="W68">
        <v>2401.2246089999999</v>
      </c>
      <c r="X68">
        <v>2488.7795409999999</v>
      </c>
      <c r="Y68">
        <v>2579.0349120000001</v>
      </c>
      <c r="Z68">
        <v>2672.8364259999998</v>
      </c>
      <c r="AA68">
        <v>2769.508057</v>
      </c>
      <c r="AB68">
        <v>2868.9941410000001</v>
      </c>
      <c r="AC68">
        <v>2971.3325199999999</v>
      </c>
      <c r="AD68">
        <v>3076.6308589999999</v>
      </c>
      <c r="AE68">
        <v>3185.580078</v>
      </c>
      <c r="AF68">
        <v>3297.5820309999999</v>
      </c>
      <c r="AG68">
        <v>3412.6123050000001</v>
      </c>
      <c r="AH68">
        <v>3530.7048340000001</v>
      </c>
      <c r="AI68">
        <v>3651.9643550000001</v>
      </c>
      <c r="AJ68" s="91">
        <v>3.7999999999999999E-2</v>
      </c>
      <c r="AL68" s="32"/>
      <c r="AM68" s="30"/>
    </row>
    <row r="69" spans="1:39" ht="15" customHeight="1">
      <c r="A69" s="94"/>
      <c r="B69" t="s">
        <v>6214</v>
      </c>
    </row>
    <row r="70" spans="1:39" ht="15" customHeight="1">
      <c r="A70" s="42" t="s">
        <v>6215</v>
      </c>
      <c r="B70" t="s">
        <v>3913</v>
      </c>
      <c r="C70" t="s">
        <v>6216</v>
      </c>
      <c r="D70" t="s">
        <v>6217</v>
      </c>
      <c r="E70" t="s">
        <v>333</v>
      </c>
      <c r="G70">
        <v>554.21826199999998</v>
      </c>
      <c r="H70">
        <v>558.18225099999995</v>
      </c>
      <c r="I70">
        <v>616.61242700000003</v>
      </c>
      <c r="J70">
        <v>642.00720200000001</v>
      </c>
      <c r="K70">
        <v>677.56213400000001</v>
      </c>
      <c r="L70">
        <v>703.04217500000004</v>
      </c>
      <c r="M70">
        <v>726.45831299999998</v>
      </c>
      <c r="N70">
        <v>751.31414800000005</v>
      </c>
      <c r="O70">
        <v>777.54492200000004</v>
      </c>
      <c r="P70">
        <v>805.10766599999999</v>
      </c>
      <c r="Q70">
        <v>833.80895999999996</v>
      </c>
      <c r="R70">
        <v>863.57214399999998</v>
      </c>
      <c r="S70">
        <v>894.38806199999999</v>
      </c>
      <c r="T70">
        <v>926.25329599999998</v>
      </c>
      <c r="U70">
        <v>959.52636700000005</v>
      </c>
      <c r="V70">
        <v>993.94397000000004</v>
      </c>
      <c r="W70">
        <v>1029.4589840000001</v>
      </c>
      <c r="X70">
        <v>1066.0639650000001</v>
      </c>
      <c r="Y70">
        <v>1103.774658</v>
      </c>
      <c r="Z70">
        <v>1142.943237</v>
      </c>
      <c r="AA70">
        <v>1183.2827150000001</v>
      </c>
      <c r="AB70">
        <v>1224.766357</v>
      </c>
      <c r="AC70">
        <v>1267.4079589999999</v>
      </c>
      <c r="AD70">
        <v>1311.251831</v>
      </c>
      <c r="AE70">
        <v>1356.5870359999999</v>
      </c>
      <c r="AF70">
        <v>1403.1583250000001</v>
      </c>
      <c r="AG70">
        <v>1450.9521480000001</v>
      </c>
      <c r="AH70">
        <v>1499.9804690000001</v>
      </c>
      <c r="AI70">
        <v>1550.2852780000001</v>
      </c>
      <c r="AJ70" s="91">
        <v>3.6999999999999998E-2</v>
      </c>
      <c r="AL70" s="25"/>
      <c r="AM70" s="26"/>
    </row>
    <row r="71" spans="1:39" ht="15" customHeight="1">
      <c r="A71" s="42" t="s">
        <v>6218</v>
      </c>
      <c r="B71" t="s">
        <v>4077</v>
      </c>
      <c r="C71" t="s">
        <v>6219</v>
      </c>
      <c r="D71" t="s">
        <v>6220</v>
      </c>
      <c r="E71" t="s">
        <v>333</v>
      </c>
      <c r="G71">
        <v>209.65748600000001</v>
      </c>
      <c r="H71">
        <v>207.417496</v>
      </c>
      <c r="I71">
        <v>218.458527</v>
      </c>
      <c r="J71">
        <v>226.53890999999999</v>
      </c>
      <c r="K71">
        <v>235.83163500000001</v>
      </c>
      <c r="L71">
        <v>240.06748999999999</v>
      </c>
      <c r="M71">
        <v>246.85766599999999</v>
      </c>
      <c r="N71">
        <v>255.55560299999999</v>
      </c>
      <c r="O71">
        <v>264.66421500000001</v>
      </c>
      <c r="P71">
        <v>274.15472399999999</v>
      </c>
      <c r="Q71">
        <v>283.97366299999999</v>
      </c>
      <c r="R71">
        <v>294.095032</v>
      </c>
      <c r="S71">
        <v>304.51745599999998</v>
      </c>
      <c r="T71">
        <v>315.24044800000001</v>
      </c>
      <c r="U71">
        <v>326.38293499999997</v>
      </c>
      <c r="V71">
        <v>337.86129799999998</v>
      </c>
      <c r="W71">
        <v>349.65744000000001</v>
      </c>
      <c r="X71">
        <v>361.76809700000001</v>
      </c>
      <c r="Y71">
        <v>374.20461999999998</v>
      </c>
      <c r="Z71">
        <v>387.07870500000001</v>
      </c>
      <c r="AA71">
        <v>400.29553199999998</v>
      </c>
      <c r="AB71">
        <v>413.843658</v>
      </c>
      <c r="AC71">
        <v>427.72616599999998</v>
      </c>
      <c r="AD71">
        <v>441.95739700000001</v>
      </c>
      <c r="AE71">
        <v>456.63092</v>
      </c>
      <c r="AF71">
        <v>471.66030899999998</v>
      </c>
      <c r="AG71">
        <v>487.03784200000001</v>
      </c>
      <c r="AH71">
        <v>502.76507600000002</v>
      </c>
      <c r="AI71">
        <v>518.85461399999997</v>
      </c>
      <c r="AJ71" s="91">
        <v>3.3000000000000002E-2</v>
      </c>
      <c r="AL71" s="25"/>
      <c r="AM71" s="26"/>
    </row>
    <row r="72" spans="1:39" ht="15" customHeight="1">
      <c r="A72" s="42" t="s">
        <v>6221</v>
      </c>
      <c r="B72" t="s">
        <v>4080</v>
      </c>
      <c r="C72" t="s">
        <v>6222</v>
      </c>
      <c r="D72" t="s">
        <v>6223</v>
      </c>
      <c r="E72" t="s">
        <v>333</v>
      </c>
      <c r="G72">
        <v>514.70239300000003</v>
      </c>
      <c r="H72">
        <v>588.31671100000005</v>
      </c>
      <c r="I72">
        <v>645.77417000000003</v>
      </c>
      <c r="J72">
        <v>664.362122</v>
      </c>
      <c r="K72">
        <v>681.54650900000001</v>
      </c>
      <c r="L72">
        <v>694.107483</v>
      </c>
      <c r="M72">
        <v>710.680969</v>
      </c>
      <c r="N72">
        <v>734.69543499999997</v>
      </c>
      <c r="O72">
        <v>760.03228799999999</v>
      </c>
      <c r="P72">
        <v>786.72131300000001</v>
      </c>
      <c r="Q72">
        <v>816.54418899999996</v>
      </c>
      <c r="R72">
        <v>847.57025099999998</v>
      </c>
      <c r="S72">
        <v>879.79516599999999</v>
      </c>
      <c r="T72">
        <v>913.22070299999996</v>
      </c>
      <c r="U72">
        <v>948.22601299999997</v>
      </c>
      <c r="V72">
        <v>984.53442399999994</v>
      </c>
      <c r="W72">
        <v>1022.108215</v>
      </c>
      <c r="X72">
        <v>1060.94751</v>
      </c>
      <c r="Y72">
        <v>1101.055664</v>
      </c>
      <c r="Z72">
        <v>1142.814453</v>
      </c>
      <c r="AA72">
        <v>1185.9298100000001</v>
      </c>
      <c r="AB72">
        <v>1230.384155</v>
      </c>
      <c r="AC72">
        <v>1276.1982419999999</v>
      </c>
      <c r="AD72">
        <v>1323.4216309999999</v>
      </c>
      <c r="AE72">
        <v>1372.362061</v>
      </c>
      <c r="AF72">
        <v>1422.7633060000001</v>
      </c>
      <c r="AG72">
        <v>1474.622314</v>
      </c>
      <c r="AH72">
        <v>1527.9592290000001</v>
      </c>
      <c r="AI72">
        <v>1582.8244629999999</v>
      </c>
      <c r="AJ72" s="91">
        <v>4.1000000000000002E-2</v>
      </c>
      <c r="AL72" s="25"/>
      <c r="AM72" s="26"/>
    </row>
    <row r="73" spans="1:39" ht="15" customHeight="1">
      <c r="A73" s="42" t="s">
        <v>6224</v>
      </c>
      <c r="B73" t="s">
        <v>4083</v>
      </c>
      <c r="C73" t="s">
        <v>6225</v>
      </c>
      <c r="D73" t="s">
        <v>6226</v>
      </c>
      <c r="E73" t="s">
        <v>333</v>
      </c>
      <c r="G73">
        <v>579.44018600000004</v>
      </c>
      <c r="H73">
        <v>568.17541500000004</v>
      </c>
      <c r="I73">
        <v>565.291382</v>
      </c>
      <c r="J73">
        <v>570.04858400000001</v>
      </c>
      <c r="K73">
        <v>575.02783199999999</v>
      </c>
      <c r="L73">
        <v>583.30731200000002</v>
      </c>
      <c r="M73">
        <v>592.10095200000001</v>
      </c>
      <c r="N73">
        <v>600.00384499999996</v>
      </c>
      <c r="O73">
        <v>607.42138699999998</v>
      </c>
      <c r="P73">
        <v>614.10613999999998</v>
      </c>
      <c r="Q73">
        <v>620.57043499999997</v>
      </c>
      <c r="R73">
        <v>626.77056900000002</v>
      </c>
      <c r="S73">
        <v>632.79754600000001</v>
      </c>
      <c r="T73">
        <v>638.99731399999996</v>
      </c>
      <c r="U73">
        <v>644.80749500000002</v>
      </c>
      <c r="V73">
        <v>650.27832000000001</v>
      </c>
      <c r="W73">
        <v>655.45025599999997</v>
      </c>
      <c r="X73">
        <v>660.363831</v>
      </c>
      <c r="Y73">
        <v>665.03460700000005</v>
      </c>
      <c r="Z73">
        <v>669.50195299999996</v>
      </c>
      <c r="AA73">
        <v>673.78112799999997</v>
      </c>
      <c r="AB73">
        <v>677.88568099999998</v>
      </c>
      <c r="AC73">
        <v>681.82342500000004</v>
      </c>
      <c r="AD73">
        <v>685.603027</v>
      </c>
      <c r="AE73">
        <v>689.246399</v>
      </c>
      <c r="AF73">
        <v>692.74871800000005</v>
      </c>
      <c r="AG73">
        <v>696.11041299999999</v>
      </c>
      <c r="AH73">
        <v>699.317139</v>
      </c>
      <c r="AI73">
        <v>702.37976100000003</v>
      </c>
      <c r="AJ73" s="91">
        <v>7.0000000000000001E-3</v>
      </c>
      <c r="AL73" s="25"/>
      <c r="AM73" s="26"/>
    </row>
    <row r="74" spans="1:39" ht="15" customHeight="1">
      <c r="A74" s="42" t="s">
        <v>6227</v>
      </c>
      <c r="B74" t="s">
        <v>3917</v>
      </c>
      <c r="C74" t="s">
        <v>6228</v>
      </c>
      <c r="D74" t="s">
        <v>6229</v>
      </c>
      <c r="E74" t="s">
        <v>333</v>
      </c>
      <c r="G74">
        <v>349.17269900000002</v>
      </c>
      <c r="H74">
        <v>341.48065200000002</v>
      </c>
      <c r="I74">
        <v>339.75915500000002</v>
      </c>
      <c r="J74">
        <v>342.40258799999998</v>
      </c>
      <c r="K74">
        <v>345.408997</v>
      </c>
      <c r="L74">
        <v>351.74755900000002</v>
      </c>
      <c r="M74">
        <v>357.72976699999998</v>
      </c>
      <c r="N74">
        <v>363.22683699999999</v>
      </c>
      <c r="O74">
        <v>368.37377900000001</v>
      </c>
      <c r="P74">
        <v>373.02066000000002</v>
      </c>
      <c r="Q74">
        <v>377.49044800000001</v>
      </c>
      <c r="R74">
        <v>381.76281699999998</v>
      </c>
      <c r="S74">
        <v>385.81326300000001</v>
      </c>
      <c r="T74">
        <v>389.620789</v>
      </c>
      <c r="U74">
        <v>393.18017600000002</v>
      </c>
      <c r="V74">
        <v>396.53048699999999</v>
      </c>
      <c r="W74">
        <v>399.696777</v>
      </c>
      <c r="X74">
        <v>402.70388800000001</v>
      </c>
      <c r="Y74">
        <v>405.561646</v>
      </c>
      <c r="Z74">
        <v>408.29409800000002</v>
      </c>
      <c r="AA74">
        <v>410.91058299999997</v>
      </c>
      <c r="AB74">
        <v>413.41967799999998</v>
      </c>
      <c r="AC74">
        <v>415.82611100000003</v>
      </c>
      <c r="AD74">
        <v>418.13528400000001</v>
      </c>
      <c r="AE74">
        <v>420.360229</v>
      </c>
      <c r="AF74">
        <v>422.49801600000001</v>
      </c>
      <c r="AG74">
        <v>424.54959100000002</v>
      </c>
      <c r="AH74">
        <v>426.50680499999999</v>
      </c>
      <c r="AI74">
        <v>428.37677000000002</v>
      </c>
      <c r="AJ74" s="91">
        <v>7.0000000000000001E-3</v>
      </c>
      <c r="AL74" s="25"/>
      <c r="AM74" s="26"/>
    </row>
    <row r="75" spans="1:39" ht="15" customHeight="1">
      <c r="A75" s="42" t="s">
        <v>6230</v>
      </c>
      <c r="B75" t="s">
        <v>4077</v>
      </c>
      <c r="C75" t="s">
        <v>6231</v>
      </c>
      <c r="D75" t="s">
        <v>6232</v>
      </c>
      <c r="E75" t="s">
        <v>333</v>
      </c>
      <c r="G75">
        <v>46.264198</v>
      </c>
      <c r="H75">
        <v>45.996563000000002</v>
      </c>
      <c r="I75">
        <v>45.765495000000001</v>
      </c>
      <c r="J75">
        <v>47.246243</v>
      </c>
      <c r="K75">
        <v>48.850132000000002</v>
      </c>
      <c r="L75">
        <v>49.416592000000001</v>
      </c>
      <c r="M75">
        <v>49.641044999999998</v>
      </c>
      <c r="N75">
        <v>49.457557999999999</v>
      </c>
      <c r="O75">
        <v>49.283423999999997</v>
      </c>
      <c r="P75">
        <v>49.092177999999997</v>
      </c>
      <c r="Q75">
        <v>48.926909999999999</v>
      </c>
      <c r="R75">
        <v>48.775105000000003</v>
      </c>
      <c r="S75">
        <v>48.765163000000001</v>
      </c>
      <c r="T75">
        <v>49.274971000000001</v>
      </c>
      <c r="U75">
        <v>49.750889000000001</v>
      </c>
      <c r="V75">
        <v>50.187385999999996</v>
      </c>
      <c r="W75">
        <v>50.589148999999999</v>
      </c>
      <c r="X75">
        <v>50.960861000000001</v>
      </c>
      <c r="Y75">
        <v>51.306828000000003</v>
      </c>
      <c r="Z75">
        <v>51.630629999999996</v>
      </c>
      <c r="AA75">
        <v>51.934437000000003</v>
      </c>
      <c r="AB75">
        <v>52.219741999999997</v>
      </c>
      <c r="AC75">
        <v>52.487304999999999</v>
      </c>
      <c r="AD75">
        <v>52.738438000000002</v>
      </c>
      <c r="AE75">
        <v>52.977215000000001</v>
      </c>
      <c r="AF75">
        <v>53.203147999999999</v>
      </c>
      <c r="AG75">
        <v>53.414192</v>
      </c>
      <c r="AH75">
        <v>53.606419000000002</v>
      </c>
      <c r="AI75">
        <v>53.779335000000003</v>
      </c>
      <c r="AJ75" s="91">
        <v>5.0000000000000001E-3</v>
      </c>
      <c r="AL75" s="25"/>
      <c r="AM75" s="26"/>
    </row>
    <row r="76" spans="1:39" ht="15" customHeight="1">
      <c r="A76" s="42" t="s">
        <v>6233</v>
      </c>
      <c r="B76" t="s">
        <v>4080</v>
      </c>
      <c r="C76" t="s">
        <v>6234</v>
      </c>
      <c r="D76" t="s">
        <v>6235</v>
      </c>
      <c r="E76" t="s">
        <v>333</v>
      </c>
      <c r="G76">
        <v>184.003311</v>
      </c>
      <c r="H76">
        <v>180.69821200000001</v>
      </c>
      <c r="I76">
        <v>179.76675399999999</v>
      </c>
      <c r="J76">
        <v>180.399765</v>
      </c>
      <c r="K76">
        <v>180.76873800000001</v>
      </c>
      <c r="L76">
        <v>182.14317299999999</v>
      </c>
      <c r="M76">
        <v>184.730118</v>
      </c>
      <c r="N76">
        <v>187.319458</v>
      </c>
      <c r="O76">
        <v>189.76419100000001</v>
      </c>
      <c r="P76">
        <v>191.99327099999999</v>
      </c>
      <c r="Q76">
        <v>194.153076</v>
      </c>
      <c r="R76">
        <v>196.23262</v>
      </c>
      <c r="S76">
        <v>198.21910099999999</v>
      </c>
      <c r="T76">
        <v>200.10154700000001</v>
      </c>
      <c r="U76">
        <v>201.87645000000001</v>
      </c>
      <c r="V76">
        <v>203.56042500000001</v>
      </c>
      <c r="W76">
        <v>205.16433699999999</v>
      </c>
      <c r="X76">
        <v>206.69908100000001</v>
      </c>
      <c r="Y76">
        <v>208.166122</v>
      </c>
      <c r="Z76">
        <v>209.57723999999999</v>
      </c>
      <c r="AA76">
        <v>210.936081</v>
      </c>
      <c r="AB76">
        <v>212.24629200000001</v>
      </c>
      <c r="AC76">
        <v>213.51002500000001</v>
      </c>
      <c r="AD76">
        <v>214.72927899999999</v>
      </c>
      <c r="AE76">
        <v>215.90896599999999</v>
      </c>
      <c r="AF76">
        <v>217.047562</v>
      </c>
      <c r="AG76">
        <v>218.146637</v>
      </c>
      <c r="AH76">
        <v>219.203934</v>
      </c>
      <c r="AI76">
        <v>220.22366299999999</v>
      </c>
      <c r="AJ76" s="91">
        <v>6.0000000000000001E-3</v>
      </c>
      <c r="AL76" s="25"/>
      <c r="AM76" s="26"/>
    </row>
    <row r="77" spans="1:39" ht="15" customHeight="1">
      <c r="A77" s="42" t="s">
        <v>6236</v>
      </c>
      <c r="B77" t="s">
        <v>4083</v>
      </c>
      <c r="C77" t="s">
        <v>6237</v>
      </c>
      <c r="D77" t="s">
        <v>6238</v>
      </c>
      <c r="E77" t="s">
        <v>333</v>
      </c>
      <c r="G77">
        <v>640.41119400000002</v>
      </c>
      <c r="H77">
        <v>646.77502400000003</v>
      </c>
      <c r="I77">
        <v>703.69317599999999</v>
      </c>
      <c r="J77">
        <v>725.62133800000004</v>
      </c>
      <c r="K77">
        <v>749.83581500000003</v>
      </c>
      <c r="L77">
        <v>773.87145999999996</v>
      </c>
      <c r="M77">
        <v>794.29504399999996</v>
      </c>
      <c r="N77">
        <v>813.33612100000005</v>
      </c>
      <c r="O77">
        <v>832.46167000000003</v>
      </c>
      <c r="P77">
        <v>851.43066399999998</v>
      </c>
      <c r="Q77">
        <v>870.95385699999997</v>
      </c>
      <c r="R77">
        <v>891.11114499999996</v>
      </c>
      <c r="S77">
        <v>911.926514</v>
      </c>
      <c r="T77">
        <v>933.42114300000003</v>
      </c>
      <c r="U77">
        <v>955.50414999999998</v>
      </c>
      <c r="V77">
        <v>978.29809599999999</v>
      </c>
      <c r="W77">
        <v>1001.802673</v>
      </c>
      <c r="X77">
        <v>1026.01001</v>
      </c>
      <c r="Y77">
        <v>1050.9014890000001</v>
      </c>
      <c r="Z77">
        <v>1076.4708250000001</v>
      </c>
      <c r="AA77">
        <v>1102.747314</v>
      </c>
      <c r="AB77">
        <v>1129.7282709999999</v>
      </c>
      <c r="AC77">
        <v>1157.412476</v>
      </c>
      <c r="AD77">
        <v>1185.794189</v>
      </c>
      <c r="AE77">
        <v>1214.5979</v>
      </c>
      <c r="AF77">
        <v>1244.1032709999999</v>
      </c>
      <c r="AG77">
        <v>1274.3251949999999</v>
      </c>
      <c r="AH77">
        <v>1305.278198</v>
      </c>
      <c r="AI77">
        <v>1336.9658199999999</v>
      </c>
      <c r="AJ77" s="91">
        <v>2.7E-2</v>
      </c>
      <c r="AL77" s="25"/>
      <c r="AM77" s="26"/>
    </row>
    <row r="78" spans="1:39" ht="15" customHeight="1">
      <c r="A78" s="42" t="s">
        <v>6239</v>
      </c>
      <c r="B78" t="s">
        <v>4843</v>
      </c>
      <c r="C78" t="s">
        <v>6240</v>
      </c>
      <c r="D78" t="s">
        <v>6241</v>
      </c>
      <c r="E78" t="s">
        <v>333</v>
      </c>
      <c r="G78">
        <v>378.27899200000002</v>
      </c>
      <c r="H78">
        <v>379.28137199999998</v>
      </c>
      <c r="I78">
        <v>413.40386999999998</v>
      </c>
      <c r="J78">
        <v>429.02813700000002</v>
      </c>
      <c r="K78">
        <v>445.18142699999999</v>
      </c>
      <c r="L78">
        <v>460.404449</v>
      </c>
      <c r="M78">
        <v>472.94979899999998</v>
      </c>
      <c r="N78">
        <v>484.517426</v>
      </c>
      <c r="O78">
        <v>496.17450000000002</v>
      </c>
      <c r="P78">
        <v>507.78445399999998</v>
      </c>
      <c r="Q78">
        <v>519.74121100000002</v>
      </c>
      <c r="R78">
        <v>532.09045400000002</v>
      </c>
      <c r="S78">
        <v>544.84722899999997</v>
      </c>
      <c r="T78">
        <v>558.02502400000003</v>
      </c>
      <c r="U78">
        <v>571.57074</v>
      </c>
      <c r="V78">
        <v>585.55658000000005</v>
      </c>
      <c r="W78">
        <v>599.98290999999995</v>
      </c>
      <c r="X78">
        <v>614.84613000000002</v>
      </c>
      <c r="Y78">
        <v>630.13610800000004</v>
      </c>
      <c r="Z78">
        <v>645.84582499999999</v>
      </c>
      <c r="AA78">
        <v>661.99694799999997</v>
      </c>
      <c r="AB78">
        <v>678.589111</v>
      </c>
      <c r="AC78">
        <v>695.62231399999996</v>
      </c>
      <c r="AD78">
        <v>713.09442100000001</v>
      </c>
      <c r="AE78">
        <v>730.84729000000004</v>
      </c>
      <c r="AF78">
        <v>749.04260299999999</v>
      </c>
      <c r="AG78">
        <v>767.69018600000004</v>
      </c>
      <c r="AH78">
        <v>786.80004899999994</v>
      </c>
      <c r="AI78">
        <v>806.37561000000005</v>
      </c>
      <c r="AJ78" s="91">
        <v>2.7E-2</v>
      </c>
      <c r="AL78" s="25"/>
      <c r="AM78" s="26"/>
    </row>
    <row r="79" spans="1:39" ht="15" customHeight="1">
      <c r="A79" s="42" t="s">
        <v>6242</v>
      </c>
      <c r="B79" t="s">
        <v>4077</v>
      </c>
      <c r="C79" t="s">
        <v>6243</v>
      </c>
      <c r="D79" t="s">
        <v>6244</v>
      </c>
      <c r="E79" t="s">
        <v>333</v>
      </c>
      <c r="G79">
        <v>33.778087999999997</v>
      </c>
      <c r="H79">
        <v>34.658271999999997</v>
      </c>
      <c r="I79">
        <v>38.264583999999999</v>
      </c>
      <c r="J79">
        <v>41.593207999999997</v>
      </c>
      <c r="K79">
        <v>44.730679000000002</v>
      </c>
      <c r="L79">
        <v>46.748756</v>
      </c>
      <c r="M79">
        <v>48.334347000000001</v>
      </c>
      <c r="N79">
        <v>49.760165999999998</v>
      </c>
      <c r="O79">
        <v>51.196857000000001</v>
      </c>
      <c r="P79">
        <v>52.628287999999998</v>
      </c>
      <c r="Q79">
        <v>54.102493000000003</v>
      </c>
      <c r="R79">
        <v>55.625664</v>
      </c>
      <c r="S79">
        <v>57.200287000000003</v>
      </c>
      <c r="T79">
        <v>58.828654999999998</v>
      </c>
      <c r="U79">
        <v>60.505028000000003</v>
      </c>
      <c r="V79">
        <v>62.238639999999997</v>
      </c>
      <c r="W79">
        <v>64.030190000000005</v>
      </c>
      <c r="X79">
        <v>65.879706999999996</v>
      </c>
      <c r="Y79">
        <v>67.786552</v>
      </c>
      <c r="Z79">
        <v>69.750709999999998</v>
      </c>
      <c r="AA79">
        <v>71.774963</v>
      </c>
      <c r="AB79">
        <v>73.859656999999999</v>
      </c>
      <c r="AC79">
        <v>76.005279999999999</v>
      </c>
      <c r="AD79">
        <v>78.211876000000004</v>
      </c>
      <c r="AE79">
        <v>80.459701999999993</v>
      </c>
      <c r="AF79">
        <v>82.769576999999998</v>
      </c>
      <c r="AG79">
        <v>85.143119999999996</v>
      </c>
      <c r="AH79">
        <v>87.581847999999994</v>
      </c>
      <c r="AI79">
        <v>90.086539999999999</v>
      </c>
      <c r="AJ79" s="91">
        <v>3.5999999999999997E-2</v>
      </c>
      <c r="AL79" s="25"/>
      <c r="AM79" s="26"/>
    </row>
    <row r="80" spans="1:39" ht="15" customHeight="1">
      <c r="A80" s="42" t="s">
        <v>6245</v>
      </c>
      <c r="B80" t="s">
        <v>4080</v>
      </c>
      <c r="C80" t="s">
        <v>6246</v>
      </c>
      <c r="D80" t="s">
        <v>6247</v>
      </c>
      <c r="E80" t="s">
        <v>333</v>
      </c>
      <c r="G80">
        <v>228.354141</v>
      </c>
      <c r="H80">
        <v>232.83540300000001</v>
      </c>
      <c r="I80">
        <v>252.024734</v>
      </c>
      <c r="J80">
        <v>254.99998500000001</v>
      </c>
      <c r="K80">
        <v>259.92370599999998</v>
      </c>
      <c r="L80">
        <v>266.71826199999998</v>
      </c>
      <c r="M80">
        <v>273.01092499999999</v>
      </c>
      <c r="N80">
        <v>279.05853300000001</v>
      </c>
      <c r="O80">
        <v>285.09030200000001</v>
      </c>
      <c r="P80">
        <v>291.017944</v>
      </c>
      <c r="Q80">
        <v>297.11016799999999</v>
      </c>
      <c r="R80">
        <v>303.39501999999999</v>
      </c>
      <c r="S80">
        <v>309.87899800000002</v>
      </c>
      <c r="T80">
        <v>316.56744400000002</v>
      </c>
      <c r="U80">
        <v>323.428406</v>
      </c>
      <c r="V80">
        <v>330.50289900000001</v>
      </c>
      <c r="W80">
        <v>337.78955100000002</v>
      </c>
      <c r="X80">
        <v>345.28417999999999</v>
      </c>
      <c r="Y80">
        <v>352.97885100000002</v>
      </c>
      <c r="Z80">
        <v>360.87429800000001</v>
      </c>
      <c r="AA80">
        <v>368.97543300000001</v>
      </c>
      <c r="AB80">
        <v>377.27954099999999</v>
      </c>
      <c r="AC80">
        <v>385.784943</v>
      </c>
      <c r="AD80">
        <v>394.48791499999999</v>
      </c>
      <c r="AE80">
        <v>403.29089399999998</v>
      </c>
      <c r="AF80">
        <v>412.29104599999999</v>
      </c>
      <c r="AG80">
        <v>421.49194299999999</v>
      </c>
      <c r="AH80">
        <v>430.89630099999999</v>
      </c>
      <c r="AI80">
        <v>440.50366200000002</v>
      </c>
      <c r="AJ80" s="91">
        <v>2.4E-2</v>
      </c>
      <c r="AL80" s="25"/>
      <c r="AM80" s="26"/>
    </row>
    <row r="81" spans="1:39" ht="15" customHeight="1">
      <c r="A81" s="42" t="s">
        <v>6248</v>
      </c>
      <c r="B81" t="s">
        <v>4083</v>
      </c>
      <c r="C81" t="s">
        <v>6249</v>
      </c>
      <c r="D81" t="s">
        <v>6250</v>
      </c>
      <c r="E81" t="s">
        <v>333</v>
      </c>
      <c r="G81">
        <v>32724.091797000001</v>
      </c>
      <c r="H81">
        <v>33176.96875</v>
      </c>
      <c r="I81">
        <v>34069.660155999998</v>
      </c>
      <c r="J81">
        <v>34648.40625</v>
      </c>
      <c r="K81">
        <v>35605.191405999998</v>
      </c>
      <c r="L81">
        <v>36234.917969000002</v>
      </c>
      <c r="M81">
        <v>36859.019530999998</v>
      </c>
      <c r="N81">
        <v>37449.753905999998</v>
      </c>
      <c r="O81">
        <v>38079.335937999997</v>
      </c>
      <c r="P81">
        <v>38755.359375</v>
      </c>
      <c r="Q81">
        <v>39521.863280999998</v>
      </c>
      <c r="R81">
        <v>40395.703125</v>
      </c>
      <c r="S81">
        <v>41309.355469000002</v>
      </c>
      <c r="T81">
        <v>42264.308594000002</v>
      </c>
      <c r="U81">
        <v>43284.355469000002</v>
      </c>
      <c r="V81">
        <v>44358.980469000002</v>
      </c>
      <c r="W81">
        <v>45466.375</v>
      </c>
      <c r="X81">
        <v>46603.574219000002</v>
      </c>
      <c r="Y81">
        <v>47798.792969000002</v>
      </c>
      <c r="Z81">
        <v>49022.867187999997</v>
      </c>
      <c r="AA81">
        <v>50283.246094000002</v>
      </c>
      <c r="AB81">
        <v>51578.214844000002</v>
      </c>
      <c r="AC81">
        <v>52891.121094000002</v>
      </c>
      <c r="AD81">
        <v>54218.246094000002</v>
      </c>
      <c r="AE81">
        <v>55562.453125</v>
      </c>
      <c r="AF81">
        <v>56945.726562000003</v>
      </c>
      <c r="AG81">
        <v>58354.359375</v>
      </c>
      <c r="AH81">
        <v>59782.636719000002</v>
      </c>
      <c r="AI81">
        <v>61247.554687999997</v>
      </c>
      <c r="AJ81" s="91">
        <v>2.3E-2</v>
      </c>
      <c r="AL81" s="25"/>
      <c r="AM81" s="26"/>
    </row>
    <row r="82" spans="1:39" ht="15" customHeight="1">
      <c r="A82" s="42" t="s">
        <v>6251</v>
      </c>
      <c r="B82" t="s">
        <v>4846</v>
      </c>
      <c r="C82" t="s">
        <v>6252</v>
      </c>
      <c r="D82" t="s">
        <v>6253</v>
      </c>
      <c r="E82" t="s">
        <v>333</v>
      </c>
      <c r="G82">
        <v>18949.568359000001</v>
      </c>
      <c r="H82">
        <v>19042.259765999999</v>
      </c>
      <c r="I82">
        <v>19489.505859000001</v>
      </c>
      <c r="J82">
        <v>19815.244140999999</v>
      </c>
      <c r="K82">
        <v>20348.558593999998</v>
      </c>
      <c r="L82">
        <v>20734.050781000002</v>
      </c>
      <c r="M82">
        <v>21117.726562</v>
      </c>
      <c r="N82">
        <v>21487.429688</v>
      </c>
      <c r="O82">
        <v>21869.119140999999</v>
      </c>
      <c r="P82">
        <v>22281.746093999998</v>
      </c>
      <c r="Q82">
        <v>22753.675781000002</v>
      </c>
      <c r="R82">
        <v>23300.654297000001</v>
      </c>
      <c r="S82">
        <v>23864.619140999999</v>
      </c>
      <c r="T82">
        <v>24455.300781000002</v>
      </c>
      <c r="U82">
        <v>25083.292968999998</v>
      </c>
      <c r="V82">
        <v>25738.103515999999</v>
      </c>
      <c r="W82">
        <v>26410.238281000002</v>
      </c>
      <c r="X82">
        <v>27098.439452999999</v>
      </c>
      <c r="Y82">
        <v>27820.572265999999</v>
      </c>
      <c r="Z82">
        <v>28559.626952999999</v>
      </c>
      <c r="AA82">
        <v>29319.089843999998</v>
      </c>
      <c r="AB82">
        <v>30098.089843999998</v>
      </c>
      <c r="AC82">
        <v>30886.808593999998</v>
      </c>
      <c r="AD82">
        <v>31682.181640999999</v>
      </c>
      <c r="AE82">
        <v>32485.513672000001</v>
      </c>
      <c r="AF82">
        <v>33307.628905999998</v>
      </c>
      <c r="AG82">
        <v>34141.304687999997</v>
      </c>
      <c r="AH82">
        <v>34983.109375</v>
      </c>
      <c r="AI82">
        <v>35841.484375</v>
      </c>
      <c r="AJ82" s="91">
        <v>2.3E-2</v>
      </c>
      <c r="AL82" s="25"/>
      <c r="AM82" s="26"/>
    </row>
    <row r="83" spans="1:39" ht="15" customHeight="1">
      <c r="A83" s="42" t="s">
        <v>6254</v>
      </c>
      <c r="B83" t="s">
        <v>4077</v>
      </c>
      <c r="C83" t="s">
        <v>6255</v>
      </c>
      <c r="D83" t="s">
        <v>6256</v>
      </c>
      <c r="E83" t="s">
        <v>333</v>
      </c>
      <c r="G83">
        <v>6245.7333980000003</v>
      </c>
      <c r="H83">
        <v>6231.0595700000003</v>
      </c>
      <c r="I83">
        <v>6314.3334960000002</v>
      </c>
      <c r="J83">
        <v>6466.5615230000003</v>
      </c>
      <c r="K83">
        <v>6717.0078119999998</v>
      </c>
      <c r="L83">
        <v>6819.9873049999997</v>
      </c>
      <c r="M83">
        <v>6915.9755859999996</v>
      </c>
      <c r="N83">
        <v>6980.1840819999998</v>
      </c>
      <c r="O83">
        <v>7070.7036129999997</v>
      </c>
      <c r="P83">
        <v>7169.5</v>
      </c>
      <c r="Q83">
        <v>7280.1435549999997</v>
      </c>
      <c r="R83">
        <v>7410.0976559999999</v>
      </c>
      <c r="S83">
        <v>7558.0327150000003</v>
      </c>
      <c r="T83">
        <v>7715.0625</v>
      </c>
      <c r="U83">
        <v>7889.6967770000001</v>
      </c>
      <c r="V83">
        <v>8081.4609380000002</v>
      </c>
      <c r="W83">
        <v>8280.7919920000004</v>
      </c>
      <c r="X83">
        <v>8487.390625</v>
      </c>
      <c r="Y83">
        <v>8703.9472659999992</v>
      </c>
      <c r="Z83">
        <v>8927.5712889999995</v>
      </c>
      <c r="AA83">
        <v>9160.1601559999999</v>
      </c>
      <c r="AB83">
        <v>9400.2392579999996</v>
      </c>
      <c r="AC83">
        <v>9645.2226559999999</v>
      </c>
      <c r="AD83">
        <v>9894.703125</v>
      </c>
      <c r="AE83">
        <v>10148.449219</v>
      </c>
      <c r="AF83">
        <v>10412.636719</v>
      </c>
      <c r="AG83">
        <v>10684.567383</v>
      </c>
      <c r="AH83">
        <v>10962.772461</v>
      </c>
      <c r="AI83">
        <v>11249.638671999999</v>
      </c>
      <c r="AJ83" s="91">
        <v>2.1000000000000001E-2</v>
      </c>
      <c r="AL83" s="25"/>
      <c r="AM83" s="26"/>
    </row>
    <row r="84" spans="1:39" ht="15" customHeight="1">
      <c r="A84" s="42" t="s">
        <v>6257</v>
      </c>
      <c r="B84" t="s">
        <v>4080</v>
      </c>
      <c r="C84" t="s">
        <v>6258</v>
      </c>
      <c r="D84" t="s">
        <v>6259</v>
      </c>
      <c r="E84" t="s">
        <v>333</v>
      </c>
      <c r="G84">
        <v>7528.7861329999996</v>
      </c>
      <c r="H84">
        <v>7903.6494140000004</v>
      </c>
      <c r="I84">
        <v>8265.8242190000001</v>
      </c>
      <c r="J84">
        <v>8366.6005860000005</v>
      </c>
      <c r="K84">
        <v>8539.6171880000002</v>
      </c>
      <c r="L84">
        <v>8680.8691409999992</v>
      </c>
      <c r="M84">
        <v>8825.3193360000005</v>
      </c>
      <c r="N84">
        <v>8982.1474610000005</v>
      </c>
      <c r="O84">
        <v>9139.515625</v>
      </c>
      <c r="P84">
        <v>9304.1113280000009</v>
      </c>
      <c r="Q84">
        <v>9488.0527340000008</v>
      </c>
      <c r="R84">
        <v>9684.9472659999992</v>
      </c>
      <c r="S84">
        <v>9886.6923829999996</v>
      </c>
      <c r="T84">
        <v>10093.938477</v>
      </c>
      <c r="U84">
        <v>10311.365234000001</v>
      </c>
      <c r="V84">
        <v>10539.424805000001</v>
      </c>
      <c r="W84">
        <v>10775.347656</v>
      </c>
      <c r="X84">
        <v>11017.750977</v>
      </c>
      <c r="Y84">
        <v>11274.274414</v>
      </c>
      <c r="Z84">
        <v>11535.670898</v>
      </c>
      <c r="AA84">
        <v>11803.990234000001</v>
      </c>
      <c r="AB84">
        <v>12079.879883</v>
      </c>
      <c r="AC84">
        <v>12359.091796999999</v>
      </c>
      <c r="AD84">
        <v>12641.359375</v>
      </c>
      <c r="AE84">
        <v>12928.488281</v>
      </c>
      <c r="AF84">
        <v>13225.459961</v>
      </c>
      <c r="AG84">
        <v>13528.482421999999</v>
      </c>
      <c r="AH84">
        <v>13836.764648</v>
      </c>
      <c r="AI84">
        <v>14156.446289</v>
      </c>
      <c r="AJ84" s="91">
        <v>2.3E-2</v>
      </c>
      <c r="AL84" s="25"/>
      <c r="AM84" s="26"/>
    </row>
    <row r="85" spans="1:39" ht="15" customHeight="1">
      <c r="A85" s="42" t="s">
        <v>6260</v>
      </c>
      <c r="B85" t="s">
        <v>4083</v>
      </c>
      <c r="C85" t="s">
        <v>6261</v>
      </c>
      <c r="D85" t="s">
        <v>6262</v>
      </c>
      <c r="E85" t="s">
        <v>333</v>
      </c>
      <c r="G85">
        <v>6287.6152339999999</v>
      </c>
      <c r="H85">
        <v>6719.4003910000001</v>
      </c>
      <c r="I85">
        <v>6753.7509769999997</v>
      </c>
      <c r="J85">
        <v>6728.169922</v>
      </c>
      <c r="K85">
        <v>6826.3349609999996</v>
      </c>
      <c r="L85">
        <v>6925.685547</v>
      </c>
      <c r="M85">
        <v>7011.4433589999999</v>
      </c>
      <c r="N85">
        <v>7078.7402339999999</v>
      </c>
      <c r="O85">
        <v>7129.4311520000001</v>
      </c>
      <c r="P85">
        <v>7187.734375</v>
      </c>
      <c r="Q85">
        <v>7282.8027339999999</v>
      </c>
      <c r="R85">
        <v>7399.7236329999996</v>
      </c>
      <c r="S85">
        <v>7517.0771480000003</v>
      </c>
      <c r="T85">
        <v>7638.2182620000003</v>
      </c>
      <c r="U85">
        <v>7776.2841799999997</v>
      </c>
      <c r="V85">
        <v>7930.7080079999996</v>
      </c>
      <c r="W85">
        <v>8093.7294920000004</v>
      </c>
      <c r="X85">
        <v>8260.8017579999996</v>
      </c>
      <c r="Y85">
        <v>8453.7158199999994</v>
      </c>
      <c r="Z85">
        <v>8647.0117190000001</v>
      </c>
      <c r="AA85">
        <v>8845.9550780000009</v>
      </c>
      <c r="AB85">
        <v>9052.9091800000006</v>
      </c>
      <c r="AC85">
        <v>9256.1279300000006</v>
      </c>
      <c r="AD85">
        <v>9455.6152340000008</v>
      </c>
      <c r="AE85">
        <v>9660.2285159999992</v>
      </c>
      <c r="AF85">
        <v>9881.6875</v>
      </c>
      <c r="AG85">
        <v>10108.027344</v>
      </c>
      <c r="AH85">
        <v>10337.007812</v>
      </c>
      <c r="AI85">
        <v>10586.442383</v>
      </c>
      <c r="AJ85" s="91">
        <v>1.9E-2</v>
      </c>
      <c r="AL85" s="25"/>
      <c r="AM85" s="26"/>
    </row>
    <row r="86" spans="1:39" ht="15" customHeight="1">
      <c r="A86" s="42" t="s">
        <v>6263</v>
      </c>
      <c r="B86" t="s">
        <v>4849</v>
      </c>
      <c r="C86" t="s">
        <v>6264</v>
      </c>
      <c r="D86" t="s">
        <v>6265</v>
      </c>
      <c r="E86" t="s">
        <v>333</v>
      </c>
      <c r="G86">
        <v>3707.0668949999999</v>
      </c>
      <c r="H86">
        <v>3928.1225589999999</v>
      </c>
      <c r="I86">
        <v>3932.0683589999999</v>
      </c>
      <c r="J86">
        <v>3914.6293949999999</v>
      </c>
      <c r="K86">
        <v>3971.0764159999999</v>
      </c>
      <c r="L86">
        <v>4028.1835940000001</v>
      </c>
      <c r="M86">
        <v>4077.2890619999998</v>
      </c>
      <c r="N86">
        <v>4115.546875</v>
      </c>
      <c r="O86">
        <v>4144.048828</v>
      </c>
      <c r="P86">
        <v>4176.9873049999997</v>
      </c>
      <c r="Q86">
        <v>4231.4326170000004</v>
      </c>
      <c r="R86">
        <v>4298.6430659999996</v>
      </c>
      <c r="S86">
        <v>4366.0722660000001</v>
      </c>
      <c r="T86">
        <v>4435.6865230000003</v>
      </c>
      <c r="U86">
        <v>4515.1733400000003</v>
      </c>
      <c r="V86">
        <v>4604.1953119999998</v>
      </c>
      <c r="W86">
        <v>4698.2094729999999</v>
      </c>
      <c r="X86">
        <v>4794.5532229999999</v>
      </c>
      <c r="Y86">
        <v>4905.9638670000004</v>
      </c>
      <c r="Z86">
        <v>5017.5478519999997</v>
      </c>
      <c r="AA86">
        <v>5132.3847660000001</v>
      </c>
      <c r="AB86">
        <v>5251.8544920000004</v>
      </c>
      <c r="AC86">
        <v>5369.0859380000002</v>
      </c>
      <c r="AD86">
        <v>5484.0815430000002</v>
      </c>
      <c r="AE86">
        <v>5602.0205079999996</v>
      </c>
      <c r="AF86">
        <v>5729.7504879999997</v>
      </c>
      <c r="AG86">
        <v>5860.2744140000004</v>
      </c>
      <c r="AH86">
        <v>5992.2822269999997</v>
      </c>
      <c r="AI86">
        <v>6136.1806640000004</v>
      </c>
      <c r="AJ86" s="91">
        <v>1.7999999999999999E-2</v>
      </c>
      <c r="AL86" s="25"/>
      <c r="AM86" s="26"/>
    </row>
    <row r="87" spans="1:39" ht="15" customHeight="1">
      <c r="A87" s="42" t="s">
        <v>6266</v>
      </c>
      <c r="B87" t="s">
        <v>4077</v>
      </c>
      <c r="C87" t="s">
        <v>6267</v>
      </c>
      <c r="D87" t="s">
        <v>6268</v>
      </c>
      <c r="E87" t="s">
        <v>333</v>
      </c>
      <c r="G87">
        <v>388.04144300000002</v>
      </c>
      <c r="H87">
        <v>496.49783300000001</v>
      </c>
      <c r="I87">
        <v>536.61535600000002</v>
      </c>
      <c r="J87">
        <v>541.00836200000003</v>
      </c>
      <c r="K87">
        <v>550.58935499999995</v>
      </c>
      <c r="L87">
        <v>560.339966</v>
      </c>
      <c r="M87">
        <v>569.23065199999996</v>
      </c>
      <c r="N87">
        <v>576.90759300000002</v>
      </c>
      <c r="O87">
        <v>583.48693800000001</v>
      </c>
      <c r="P87">
        <v>590.65801999999996</v>
      </c>
      <c r="Q87">
        <v>600.49352999999996</v>
      </c>
      <c r="R87">
        <v>611.95989999999995</v>
      </c>
      <c r="S87">
        <v>623.54107699999997</v>
      </c>
      <c r="T87">
        <v>635.47607400000004</v>
      </c>
      <c r="U87">
        <v>648.70874000000003</v>
      </c>
      <c r="V87">
        <v>663.20953399999996</v>
      </c>
      <c r="W87">
        <v>678.42877199999998</v>
      </c>
      <c r="X87">
        <v>694.04370100000006</v>
      </c>
      <c r="Y87">
        <v>711.65508999999997</v>
      </c>
      <c r="Z87">
        <v>729.41967799999998</v>
      </c>
      <c r="AA87">
        <v>747.72357199999999</v>
      </c>
      <c r="AB87">
        <v>766.74267599999996</v>
      </c>
      <c r="AC87">
        <v>785.62506099999996</v>
      </c>
      <c r="AD87">
        <v>804.37023899999997</v>
      </c>
      <c r="AE87">
        <v>823.62792999999999</v>
      </c>
      <c r="AF87">
        <v>844.26458700000001</v>
      </c>
      <c r="AG87">
        <v>865.40924099999995</v>
      </c>
      <c r="AH87">
        <v>886.90051300000005</v>
      </c>
      <c r="AI87">
        <v>910.05938700000002</v>
      </c>
      <c r="AJ87" s="91">
        <v>3.1E-2</v>
      </c>
      <c r="AL87" s="25"/>
      <c r="AM87" s="26"/>
    </row>
    <row r="88" spans="1:39" ht="15" customHeight="1">
      <c r="A88" s="42" t="s">
        <v>6269</v>
      </c>
      <c r="B88" t="s">
        <v>4080</v>
      </c>
      <c r="C88" t="s">
        <v>6270</v>
      </c>
      <c r="D88" t="s">
        <v>6271</v>
      </c>
      <c r="E88" t="s">
        <v>333</v>
      </c>
      <c r="G88">
        <v>2192.506836</v>
      </c>
      <c r="H88">
        <v>2294.7797850000002</v>
      </c>
      <c r="I88">
        <v>2285.0671390000002</v>
      </c>
      <c r="J88">
        <v>2272.531982</v>
      </c>
      <c r="K88">
        <v>2304.6689449999999</v>
      </c>
      <c r="L88">
        <v>2337.1623540000001</v>
      </c>
      <c r="M88">
        <v>2364.923828</v>
      </c>
      <c r="N88">
        <v>2386.2856449999999</v>
      </c>
      <c r="O88">
        <v>2401.8955080000001</v>
      </c>
      <c r="P88">
        <v>2420.0888669999999</v>
      </c>
      <c r="Q88">
        <v>2450.876221</v>
      </c>
      <c r="R88">
        <v>2489.1208499999998</v>
      </c>
      <c r="S88">
        <v>2527.4636230000001</v>
      </c>
      <c r="T88">
        <v>2567.055664</v>
      </c>
      <c r="U88">
        <v>2612.4023440000001</v>
      </c>
      <c r="V88">
        <v>2663.3029790000001</v>
      </c>
      <c r="W88">
        <v>2717.0910640000002</v>
      </c>
      <c r="X88">
        <v>2772.2053219999998</v>
      </c>
      <c r="Y88">
        <v>2836.0966800000001</v>
      </c>
      <c r="Z88">
        <v>2900.0434570000002</v>
      </c>
      <c r="AA88">
        <v>2965.8469239999999</v>
      </c>
      <c r="AB88">
        <v>3034.3120119999999</v>
      </c>
      <c r="AC88">
        <v>3101.4172359999998</v>
      </c>
      <c r="AD88">
        <v>3167.163086</v>
      </c>
      <c r="AE88">
        <v>3234.580078</v>
      </c>
      <c r="AF88">
        <v>3307.672607</v>
      </c>
      <c r="AG88">
        <v>3382.3439939999998</v>
      </c>
      <c r="AH88">
        <v>3457.8256839999999</v>
      </c>
      <c r="AI88">
        <v>3540.201904</v>
      </c>
      <c r="AJ88" s="91">
        <v>1.7000000000000001E-2</v>
      </c>
      <c r="AL88" s="25"/>
      <c r="AM88" s="26"/>
    </row>
    <row r="89" spans="1:39" ht="15" customHeight="1">
      <c r="A89" s="42" t="s">
        <v>6272</v>
      </c>
      <c r="B89" t="s">
        <v>4083</v>
      </c>
      <c r="C89" t="s">
        <v>6273</v>
      </c>
      <c r="D89" t="s">
        <v>6274</v>
      </c>
      <c r="E89" t="s">
        <v>333</v>
      </c>
      <c r="G89">
        <v>636.88562000000002</v>
      </c>
      <c r="H89">
        <v>724.73333700000001</v>
      </c>
      <c r="I89">
        <v>779.74560499999995</v>
      </c>
      <c r="J89">
        <v>812.74212599999998</v>
      </c>
      <c r="K89">
        <v>842.13964799999997</v>
      </c>
      <c r="L89">
        <v>868.23669400000006</v>
      </c>
      <c r="M89">
        <v>880.58709699999997</v>
      </c>
      <c r="N89">
        <v>893.67065400000001</v>
      </c>
      <c r="O89">
        <v>907.385132</v>
      </c>
      <c r="P89">
        <v>921.72094700000002</v>
      </c>
      <c r="Q89">
        <v>936.61547900000005</v>
      </c>
      <c r="R89">
        <v>952.00158699999997</v>
      </c>
      <c r="S89">
        <v>967.85717799999998</v>
      </c>
      <c r="T89">
        <v>984.16497800000002</v>
      </c>
      <c r="U89">
        <v>1000.907166</v>
      </c>
      <c r="V89">
        <v>1018.072632</v>
      </c>
      <c r="W89">
        <v>1035.6483149999999</v>
      </c>
      <c r="X89">
        <v>1053.627808</v>
      </c>
      <c r="Y89">
        <v>1071.974365</v>
      </c>
      <c r="Z89">
        <v>1090.6904300000001</v>
      </c>
      <c r="AA89">
        <v>1109.7749020000001</v>
      </c>
      <c r="AB89">
        <v>1129.216553</v>
      </c>
      <c r="AC89">
        <v>1149.044922</v>
      </c>
      <c r="AD89">
        <v>1169.2723390000001</v>
      </c>
      <c r="AE89">
        <v>1189.899414</v>
      </c>
      <c r="AF89">
        <v>1210.932861</v>
      </c>
      <c r="AG89">
        <v>1232.377686</v>
      </c>
      <c r="AH89">
        <v>1254.2468260000001</v>
      </c>
      <c r="AI89">
        <v>1276.5483400000001</v>
      </c>
      <c r="AJ89" s="91">
        <v>2.5000000000000001E-2</v>
      </c>
      <c r="AL89" s="25"/>
      <c r="AM89" s="26"/>
    </row>
    <row r="90" spans="1:39" ht="15" customHeight="1">
      <c r="A90" s="42" t="s">
        <v>6275</v>
      </c>
      <c r="B90" t="s">
        <v>3953</v>
      </c>
      <c r="C90" t="s">
        <v>6276</v>
      </c>
      <c r="D90" t="s">
        <v>6277</v>
      </c>
      <c r="E90" t="s">
        <v>333</v>
      </c>
      <c r="G90">
        <v>273.16107199999999</v>
      </c>
      <c r="H90">
        <v>305.90670799999998</v>
      </c>
      <c r="I90">
        <v>322.99240099999997</v>
      </c>
      <c r="J90">
        <v>334.52890000000002</v>
      </c>
      <c r="K90">
        <v>345.267517</v>
      </c>
      <c r="L90">
        <v>354.8349</v>
      </c>
      <c r="M90">
        <v>359.61828600000001</v>
      </c>
      <c r="N90">
        <v>364.701233</v>
      </c>
      <c r="O90">
        <v>370.03866599999998</v>
      </c>
      <c r="P90">
        <v>375.62744099999998</v>
      </c>
      <c r="Q90">
        <v>381.439819</v>
      </c>
      <c r="R90">
        <v>387.44644199999999</v>
      </c>
      <c r="S90">
        <v>393.637787</v>
      </c>
      <c r="T90">
        <v>400.00628699999999</v>
      </c>
      <c r="U90">
        <v>406.54440299999999</v>
      </c>
      <c r="V90">
        <v>413.24707000000001</v>
      </c>
      <c r="W90">
        <v>420.10864299999997</v>
      </c>
      <c r="X90">
        <v>427.12606799999998</v>
      </c>
      <c r="Y90">
        <v>434.28280599999999</v>
      </c>
      <c r="Z90">
        <v>441.58017000000001</v>
      </c>
      <c r="AA90">
        <v>449.01767000000001</v>
      </c>
      <c r="AB90">
        <v>456.59021000000001</v>
      </c>
      <c r="AC90">
        <v>464.30926499999998</v>
      </c>
      <c r="AD90">
        <v>472.17950400000001</v>
      </c>
      <c r="AE90">
        <v>480.20059199999997</v>
      </c>
      <c r="AF90">
        <v>488.375092</v>
      </c>
      <c r="AG90">
        <v>496.70452899999998</v>
      </c>
      <c r="AH90">
        <v>505.19372600000003</v>
      </c>
      <c r="AI90">
        <v>513.84545900000001</v>
      </c>
      <c r="AJ90" s="91">
        <v>2.3E-2</v>
      </c>
      <c r="AL90" s="25"/>
      <c r="AM90" s="26"/>
    </row>
    <row r="91" spans="1:39" ht="15" customHeight="1">
      <c r="A91" s="42" t="s">
        <v>6278</v>
      </c>
      <c r="B91" t="s">
        <v>4077</v>
      </c>
      <c r="C91" t="s">
        <v>6279</v>
      </c>
      <c r="D91" t="s">
        <v>6280</v>
      </c>
      <c r="E91" t="s">
        <v>333</v>
      </c>
      <c r="G91">
        <v>73.902916000000005</v>
      </c>
      <c r="H91">
        <v>92.482269000000002</v>
      </c>
      <c r="I91">
        <v>106.752396</v>
      </c>
      <c r="J91">
        <v>116.04083300000001</v>
      </c>
      <c r="K91">
        <v>123.285713</v>
      </c>
      <c r="L91">
        <v>129.63995399999999</v>
      </c>
      <c r="M91">
        <v>132.075073</v>
      </c>
      <c r="N91">
        <v>134.61972</v>
      </c>
      <c r="O91">
        <v>137.266052</v>
      </c>
      <c r="P91">
        <v>140.01118500000001</v>
      </c>
      <c r="Q91">
        <v>142.85011299999999</v>
      </c>
      <c r="R91">
        <v>145.77740499999999</v>
      </c>
      <c r="S91">
        <v>148.79087799999999</v>
      </c>
      <c r="T91">
        <v>151.88885500000001</v>
      </c>
      <c r="U91">
        <v>155.06951900000001</v>
      </c>
      <c r="V91">
        <v>158.33225999999999</v>
      </c>
      <c r="W91">
        <v>161.675735</v>
      </c>
      <c r="X91">
        <v>165.100067</v>
      </c>
      <c r="Y91">
        <v>168.60325599999999</v>
      </c>
      <c r="Z91">
        <v>172.18461600000001</v>
      </c>
      <c r="AA91">
        <v>175.84478799999999</v>
      </c>
      <c r="AB91">
        <v>179.582413</v>
      </c>
      <c r="AC91">
        <v>183.40360999999999</v>
      </c>
      <c r="AD91">
        <v>187.31118799999999</v>
      </c>
      <c r="AE91">
        <v>191.30612199999999</v>
      </c>
      <c r="AF91">
        <v>195.39027400000001</v>
      </c>
      <c r="AG91">
        <v>199.56527700000001</v>
      </c>
      <c r="AH91">
        <v>203.83422899999999</v>
      </c>
      <c r="AI91">
        <v>208.19927999999999</v>
      </c>
      <c r="AJ91" s="91">
        <v>3.7999999999999999E-2</v>
      </c>
      <c r="AL91" s="25"/>
      <c r="AM91" s="26"/>
    </row>
    <row r="92" spans="1:39" ht="15" customHeight="1">
      <c r="A92" s="42" t="s">
        <v>6281</v>
      </c>
      <c r="B92" t="s">
        <v>4080</v>
      </c>
      <c r="C92" t="s">
        <v>6282</v>
      </c>
      <c r="D92" t="s">
        <v>6283</v>
      </c>
      <c r="E92" t="s">
        <v>333</v>
      </c>
      <c r="G92">
        <v>289.821594</v>
      </c>
      <c r="H92">
        <v>326.34435999999999</v>
      </c>
      <c r="I92">
        <v>350.00076300000001</v>
      </c>
      <c r="J92">
        <v>362.172394</v>
      </c>
      <c r="K92">
        <v>373.586456</v>
      </c>
      <c r="L92">
        <v>383.76187099999999</v>
      </c>
      <c r="M92">
        <v>388.89373799999998</v>
      </c>
      <c r="N92">
        <v>394.34970099999998</v>
      </c>
      <c r="O92">
        <v>400.08038299999998</v>
      </c>
      <c r="P92">
        <v>406.082336</v>
      </c>
      <c r="Q92">
        <v>412.32553100000001</v>
      </c>
      <c r="R92">
        <v>418.77773999999999</v>
      </c>
      <c r="S92">
        <v>425.42852800000003</v>
      </c>
      <c r="T92">
        <v>432.269836</v>
      </c>
      <c r="U92">
        <v>439.293274</v>
      </c>
      <c r="V92">
        <v>446.49328600000001</v>
      </c>
      <c r="W92">
        <v>453.863922</v>
      </c>
      <c r="X92">
        <v>461.40167200000002</v>
      </c>
      <c r="Y92">
        <v>469.088348</v>
      </c>
      <c r="Z92">
        <v>476.92559799999998</v>
      </c>
      <c r="AA92">
        <v>484.91253699999999</v>
      </c>
      <c r="AB92">
        <v>493.04388399999999</v>
      </c>
      <c r="AC92">
        <v>501.33206200000001</v>
      </c>
      <c r="AD92">
        <v>509.78164700000002</v>
      </c>
      <c r="AE92">
        <v>518.39263900000003</v>
      </c>
      <c r="AF92">
        <v>527.16754200000003</v>
      </c>
      <c r="AG92">
        <v>536.10790999999995</v>
      </c>
      <c r="AH92">
        <v>545.21881099999996</v>
      </c>
      <c r="AI92">
        <v>554.50354000000004</v>
      </c>
      <c r="AJ92" s="91">
        <v>2.3E-2</v>
      </c>
      <c r="AL92" s="25"/>
      <c r="AM92" s="26"/>
    </row>
    <row r="93" spans="1:39" ht="15" customHeight="1">
      <c r="A93" s="42" t="s">
        <v>6284</v>
      </c>
      <c r="B93" t="s">
        <v>4083</v>
      </c>
      <c r="C93" t="s">
        <v>6285</v>
      </c>
      <c r="D93" t="s">
        <v>6286</v>
      </c>
      <c r="E93" t="s">
        <v>333</v>
      </c>
      <c r="G93">
        <v>510.13781699999998</v>
      </c>
      <c r="H93">
        <v>607.08679199999995</v>
      </c>
      <c r="I93">
        <v>689.76232900000002</v>
      </c>
      <c r="J93">
        <v>731.00323500000002</v>
      </c>
      <c r="K93">
        <v>770.99700900000005</v>
      </c>
      <c r="L93">
        <v>801.07250999999997</v>
      </c>
      <c r="M93">
        <v>827.71020499999997</v>
      </c>
      <c r="N93">
        <v>852.55218500000001</v>
      </c>
      <c r="O93">
        <v>878.49865699999998</v>
      </c>
      <c r="P93">
        <v>905.47668499999997</v>
      </c>
      <c r="Q93">
        <v>933.66302499999995</v>
      </c>
      <c r="R93">
        <v>962.88934300000005</v>
      </c>
      <c r="S93">
        <v>993.16522199999997</v>
      </c>
      <c r="T93">
        <v>1024.485596</v>
      </c>
      <c r="U93">
        <v>1056.7460940000001</v>
      </c>
      <c r="V93">
        <v>1090.045654</v>
      </c>
      <c r="W93">
        <v>1124.4025879999999</v>
      </c>
      <c r="X93">
        <v>1159.8264160000001</v>
      </c>
      <c r="Y93">
        <v>1196.290405</v>
      </c>
      <c r="Z93">
        <v>1233.541626</v>
      </c>
      <c r="AA93">
        <v>1271.8422849999999</v>
      </c>
      <c r="AB93">
        <v>1311.208862</v>
      </c>
      <c r="AC93">
        <v>1351.653564</v>
      </c>
      <c r="AD93">
        <v>1393.179443</v>
      </c>
      <c r="AE93">
        <v>1435.486328</v>
      </c>
      <c r="AF93">
        <v>1478.831909</v>
      </c>
      <c r="AG93">
        <v>1523.3122559999999</v>
      </c>
      <c r="AH93">
        <v>1569.0361330000001</v>
      </c>
      <c r="AI93">
        <v>1616.095703</v>
      </c>
      <c r="AJ93" s="91">
        <v>4.2000000000000003E-2</v>
      </c>
      <c r="AL93" s="25"/>
      <c r="AM93" s="26"/>
    </row>
    <row r="94" spans="1:39" ht="15" customHeight="1">
      <c r="A94" s="42" t="s">
        <v>6287</v>
      </c>
      <c r="B94" t="s">
        <v>4853</v>
      </c>
      <c r="C94" t="s">
        <v>6288</v>
      </c>
      <c r="D94" t="s">
        <v>6289</v>
      </c>
      <c r="E94" t="s">
        <v>333</v>
      </c>
      <c r="G94">
        <v>316.654022</v>
      </c>
      <c r="H94">
        <v>377.51306199999999</v>
      </c>
      <c r="I94">
        <v>429.65152</v>
      </c>
      <c r="J94">
        <v>455.68197600000002</v>
      </c>
      <c r="K94">
        <v>480.828033</v>
      </c>
      <c r="L94">
        <v>499.65640300000001</v>
      </c>
      <c r="M94">
        <v>516.28814699999998</v>
      </c>
      <c r="N94">
        <v>531.76483199999996</v>
      </c>
      <c r="O94">
        <v>547.92858899999999</v>
      </c>
      <c r="P94">
        <v>564.73394800000005</v>
      </c>
      <c r="Q94">
        <v>582.29070999999999</v>
      </c>
      <c r="R94">
        <v>600.494507</v>
      </c>
      <c r="S94">
        <v>619.35095200000001</v>
      </c>
      <c r="T94">
        <v>638.85717799999998</v>
      </c>
      <c r="U94">
        <v>658.94805899999994</v>
      </c>
      <c r="V94">
        <v>679.68518100000006</v>
      </c>
      <c r="W94">
        <v>701.07959000000005</v>
      </c>
      <c r="X94">
        <v>723.13751200000002</v>
      </c>
      <c r="Y94">
        <v>745.84216300000003</v>
      </c>
      <c r="Z94">
        <v>769.036743</v>
      </c>
      <c r="AA94">
        <v>792.88372800000002</v>
      </c>
      <c r="AB94">
        <v>817.39331100000004</v>
      </c>
      <c r="AC94">
        <v>842.57318099999998</v>
      </c>
      <c r="AD94">
        <v>868.42498799999998</v>
      </c>
      <c r="AE94">
        <v>894.76245100000006</v>
      </c>
      <c r="AF94">
        <v>921.74530000000004</v>
      </c>
      <c r="AG94">
        <v>949.43347200000005</v>
      </c>
      <c r="AH94">
        <v>977.89483600000005</v>
      </c>
      <c r="AI94">
        <v>1007.1868899999999</v>
      </c>
      <c r="AJ94" s="91">
        <v>4.2000000000000003E-2</v>
      </c>
      <c r="AL94" s="25"/>
      <c r="AM94" s="26"/>
    </row>
    <row r="95" spans="1:39" ht="15" customHeight="1">
      <c r="A95" s="42" t="s">
        <v>6290</v>
      </c>
      <c r="B95" t="s">
        <v>4077</v>
      </c>
      <c r="C95" t="s">
        <v>6291</v>
      </c>
      <c r="D95" t="s">
        <v>6292</v>
      </c>
      <c r="E95" t="s">
        <v>333</v>
      </c>
      <c r="G95">
        <v>40.398083</v>
      </c>
      <c r="H95">
        <v>50.614764999999998</v>
      </c>
      <c r="I95">
        <v>59.206772000000001</v>
      </c>
      <c r="J95">
        <v>65.663933</v>
      </c>
      <c r="K95">
        <v>71.095741000000004</v>
      </c>
      <c r="L95">
        <v>74.483497999999997</v>
      </c>
      <c r="M95">
        <v>77.105109999999996</v>
      </c>
      <c r="N95">
        <v>79.25985</v>
      </c>
      <c r="O95">
        <v>81.502052000000006</v>
      </c>
      <c r="P95">
        <v>83.824104000000005</v>
      </c>
      <c r="Q95">
        <v>86.239936999999998</v>
      </c>
      <c r="R95">
        <v>88.737815999999995</v>
      </c>
      <c r="S95">
        <v>91.317672999999999</v>
      </c>
      <c r="T95">
        <v>93.978309999999993</v>
      </c>
      <c r="U95">
        <v>96.712646000000007</v>
      </c>
      <c r="V95">
        <v>99.526816999999994</v>
      </c>
      <c r="W95">
        <v>102.42166899999999</v>
      </c>
      <c r="X95">
        <v>105.397537</v>
      </c>
      <c r="Y95">
        <v>108.45356</v>
      </c>
      <c r="Z95">
        <v>111.572723</v>
      </c>
      <c r="AA95">
        <v>114.771461</v>
      </c>
      <c r="AB95">
        <v>118.050468</v>
      </c>
      <c r="AC95">
        <v>121.41037799999999</v>
      </c>
      <c r="AD95">
        <v>124.85075399999999</v>
      </c>
      <c r="AE95">
        <v>128.35020399999999</v>
      </c>
      <c r="AF95">
        <v>131.92523199999999</v>
      </c>
      <c r="AG95">
        <v>135.58485400000001</v>
      </c>
      <c r="AH95">
        <v>139.33955399999999</v>
      </c>
      <c r="AI95">
        <v>143.19787600000001</v>
      </c>
      <c r="AJ95" s="91">
        <v>4.5999999999999999E-2</v>
      </c>
      <c r="AL95" s="25"/>
      <c r="AM95" s="26"/>
    </row>
    <row r="96" spans="1:39" ht="15" customHeight="1">
      <c r="A96" s="42" t="s">
        <v>6293</v>
      </c>
      <c r="B96" t="s">
        <v>4080</v>
      </c>
      <c r="C96" t="s">
        <v>6294</v>
      </c>
      <c r="D96" t="s">
        <v>6295</v>
      </c>
      <c r="E96" t="s">
        <v>333</v>
      </c>
      <c r="G96">
        <v>153.08570900000001</v>
      </c>
      <c r="H96">
        <v>178.958923</v>
      </c>
      <c r="I96">
        <v>200.90403699999999</v>
      </c>
      <c r="J96">
        <v>209.65733299999999</v>
      </c>
      <c r="K96">
        <v>219.07325700000001</v>
      </c>
      <c r="L96">
        <v>226.932648</v>
      </c>
      <c r="M96">
        <v>234.316925</v>
      </c>
      <c r="N96">
        <v>241.527512</v>
      </c>
      <c r="O96">
        <v>249.06796299999999</v>
      </c>
      <c r="P96">
        <v>256.91863999999998</v>
      </c>
      <c r="Q96">
        <v>265.132385</v>
      </c>
      <c r="R96">
        <v>273.65704299999999</v>
      </c>
      <c r="S96">
        <v>282.49658199999999</v>
      </c>
      <c r="T96">
        <v>291.65014600000001</v>
      </c>
      <c r="U96">
        <v>301.08532700000001</v>
      </c>
      <c r="V96">
        <v>310.83364899999998</v>
      </c>
      <c r="W96">
        <v>320.901276</v>
      </c>
      <c r="X96">
        <v>331.29144300000002</v>
      </c>
      <c r="Y96">
        <v>341.99471999999997</v>
      </c>
      <c r="Z96">
        <v>352.93215900000001</v>
      </c>
      <c r="AA96">
        <v>364.18710299999998</v>
      </c>
      <c r="AB96">
        <v>375.76504499999999</v>
      </c>
      <c r="AC96">
        <v>387.669983</v>
      </c>
      <c r="AD96">
        <v>399.90365600000001</v>
      </c>
      <c r="AE96">
        <v>412.37359600000002</v>
      </c>
      <c r="AF96">
        <v>425.161407</v>
      </c>
      <c r="AG96">
        <v>438.29391500000003</v>
      </c>
      <c r="AH96">
        <v>451.80172700000003</v>
      </c>
      <c r="AI96">
        <v>465.710938</v>
      </c>
      <c r="AJ96" s="91">
        <v>4.1000000000000002E-2</v>
      </c>
      <c r="AL96" s="25"/>
      <c r="AM96" s="26"/>
    </row>
    <row r="97" spans="1:39" ht="15" customHeight="1">
      <c r="A97" s="42" t="s">
        <v>6296</v>
      </c>
      <c r="B97" t="s">
        <v>4083</v>
      </c>
      <c r="C97" t="s">
        <v>6297</v>
      </c>
      <c r="D97" t="s">
        <v>6298</v>
      </c>
      <c r="E97" t="s">
        <v>333</v>
      </c>
      <c r="G97">
        <v>3762.0329590000001</v>
      </c>
      <c r="H97">
        <v>4748.001953</v>
      </c>
      <c r="I97">
        <v>5353.5395509999998</v>
      </c>
      <c r="J97">
        <v>5531.044922</v>
      </c>
      <c r="K97">
        <v>5775.6142579999996</v>
      </c>
      <c r="L97">
        <v>5864.3710940000001</v>
      </c>
      <c r="M97">
        <v>5956.8701170000004</v>
      </c>
      <c r="N97">
        <v>6053.4848629999997</v>
      </c>
      <c r="O97">
        <v>6154.3422849999997</v>
      </c>
      <c r="P97">
        <v>6259.3935549999997</v>
      </c>
      <c r="Q97">
        <v>6368.6088870000003</v>
      </c>
      <c r="R97">
        <v>6481.9433589999999</v>
      </c>
      <c r="S97">
        <v>6599.0610349999997</v>
      </c>
      <c r="T97">
        <v>6719.5424800000001</v>
      </c>
      <c r="U97">
        <v>6843.6357420000004</v>
      </c>
      <c r="V97">
        <v>6971.5454099999997</v>
      </c>
      <c r="W97">
        <v>7103.0249020000001</v>
      </c>
      <c r="X97">
        <v>7237.9794920000004</v>
      </c>
      <c r="Y97">
        <v>7376.4609380000002</v>
      </c>
      <c r="Z97">
        <v>7518.2265619999998</v>
      </c>
      <c r="AA97">
        <v>7663.1791990000002</v>
      </c>
      <c r="AB97">
        <v>7811.2163090000004</v>
      </c>
      <c r="AC97">
        <v>7962.2353519999997</v>
      </c>
      <c r="AD97">
        <v>8116.169922</v>
      </c>
      <c r="AE97">
        <v>8272.9707030000009</v>
      </c>
      <c r="AF97">
        <v>8432.609375</v>
      </c>
      <c r="AG97">
        <v>8595.2480469999991</v>
      </c>
      <c r="AH97">
        <v>8761.1083980000003</v>
      </c>
      <c r="AI97">
        <v>8930.3339840000008</v>
      </c>
      <c r="AJ97" s="91">
        <v>3.1E-2</v>
      </c>
      <c r="AL97" s="25"/>
      <c r="AM97" s="26"/>
    </row>
    <row r="98" spans="1:39" ht="15" customHeight="1">
      <c r="A98" s="42" t="s">
        <v>6299</v>
      </c>
      <c r="B98" t="s">
        <v>4856</v>
      </c>
      <c r="C98" t="s">
        <v>6300</v>
      </c>
      <c r="D98" t="s">
        <v>6301</v>
      </c>
      <c r="E98" t="s">
        <v>333</v>
      </c>
      <c r="G98">
        <v>2251.7707519999999</v>
      </c>
      <c r="H98">
        <v>2824.7802729999999</v>
      </c>
      <c r="I98">
        <v>3159.9794919999999</v>
      </c>
      <c r="J98">
        <v>3257.9604490000002</v>
      </c>
      <c r="K98">
        <v>3380.0771479999999</v>
      </c>
      <c r="L98">
        <v>3432.951904</v>
      </c>
      <c r="M98">
        <v>3487.991211</v>
      </c>
      <c r="N98">
        <v>3545.4409179999998</v>
      </c>
      <c r="O98">
        <v>3605.3881839999999</v>
      </c>
      <c r="P98">
        <v>3667.8046880000002</v>
      </c>
      <c r="Q98">
        <v>3732.6826169999999</v>
      </c>
      <c r="R98">
        <v>3800.0107419999999</v>
      </c>
      <c r="S98">
        <v>3869.5900879999999</v>
      </c>
      <c r="T98">
        <v>3941.16626</v>
      </c>
      <c r="U98">
        <v>4014.9035640000002</v>
      </c>
      <c r="V98">
        <v>4090.930664</v>
      </c>
      <c r="W98">
        <v>4169.0976559999999</v>
      </c>
      <c r="X98">
        <v>4249.3491210000002</v>
      </c>
      <c r="Y98">
        <v>4331.7280270000001</v>
      </c>
      <c r="Z98">
        <v>4416.0815430000002</v>
      </c>
      <c r="AA98">
        <v>4502.3525390000004</v>
      </c>
      <c r="AB98">
        <v>4590.4814450000003</v>
      </c>
      <c r="AC98">
        <v>4680.40625</v>
      </c>
      <c r="AD98">
        <v>4772.091797</v>
      </c>
      <c r="AE98">
        <v>4865.5161129999997</v>
      </c>
      <c r="AF98">
        <v>4960.6669920000004</v>
      </c>
      <c r="AG98">
        <v>5057.6396480000003</v>
      </c>
      <c r="AH98">
        <v>5156.5708009999998</v>
      </c>
      <c r="AI98">
        <v>5257.5439450000003</v>
      </c>
      <c r="AJ98" s="91">
        <v>3.1E-2</v>
      </c>
      <c r="AL98" s="25"/>
      <c r="AM98" s="26"/>
    </row>
    <row r="99" spans="1:39" ht="15" customHeight="1">
      <c r="A99" s="42" t="s">
        <v>6302</v>
      </c>
      <c r="B99" t="s">
        <v>4077</v>
      </c>
      <c r="C99" t="s">
        <v>6303</v>
      </c>
      <c r="D99" t="s">
        <v>6304</v>
      </c>
      <c r="E99" t="s">
        <v>333</v>
      </c>
      <c r="G99">
        <v>599.214294</v>
      </c>
      <c r="H99">
        <v>762.268372</v>
      </c>
      <c r="I99">
        <v>868.50219700000002</v>
      </c>
      <c r="J99">
        <v>908.78015100000005</v>
      </c>
      <c r="K99">
        <v>986.05267300000003</v>
      </c>
      <c r="L99">
        <v>999.63122599999997</v>
      </c>
      <c r="M99">
        <v>1013.892578</v>
      </c>
      <c r="N99">
        <v>1028.8524170000001</v>
      </c>
      <c r="O99">
        <v>1044.5131839999999</v>
      </c>
      <c r="P99">
        <v>1060.864746</v>
      </c>
      <c r="Q99">
        <v>1077.8847659999999</v>
      </c>
      <c r="R99">
        <v>1095.54187</v>
      </c>
      <c r="S99">
        <v>1113.7825929999999</v>
      </c>
      <c r="T99">
        <v>1132.5489500000001</v>
      </c>
      <c r="U99">
        <v>1151.852539</v>
      </c>
      <c r="V99">
        <v>1171.7117920000001</v>
      </c>
      <c r="W99">
        <v>1192.096313</v>
      </c>
      <c r="X99">
        <v>1212.9866939999999</v>
      </c>
      <c r="Y99">
        <v>1234.3725589999999</v>
      </c>
      <c r="Z99">
        <v>1256.2304690000001</v>
      </c>
      <c r="AA99">
        <v>1278.5439449999999</v>
      </c>
      <c r="AB99">
        <v>1301.295044</v>
      </c>
      <c r="AC99">
        <v>1324.4681399999999</v>
      </c>
      <c r="AD99">
        <v>1348.048462</v>
      </c>
      <c r="AE99">
        <v>1372.0131839999999</v>
      </c>
      <c r="AF99">
        <v>1396.3532709999999</v>
      </c>
      <c r="AG99">
        <v>1421.0908199999999</v>
      </c>
      <c r="AH99">
        <v>1446.2570800000001</v>
      </c>
      <c r="AI99">
        <v>1471.8752440000001</v>
      </c>
      <c r="AJ99" s="91">
        <v>3.3000000000000002E-2</v>
      </c>
      <c r="AL99" s="25"/>
      <c r="AM99" s="26"/>
    </row>
    <row r="100" spans="1:39" ht="15" customHeight="1">
      <c r="A100" s="42" t="s">
        <v>6305</v>
      </c>
      <c r="B100" t="s">
        <v>4080</v>
      </c>
      <c r="C100" t="s">
        <v>6306</v>
      </c>
      <c r="D100" t="s">
        <v>6307</v>
      </c>
      <c r="E100" t="s">
        <v>333</v>
      </c>
      <c r="G100">
        <v>911.04791299999999</v>
      </c>
      <c r="H100">
        <v>1160.9532469999999</v>
      </c>
      <c r="I100">
        <v>1325.0579829999999</v>
      </c>
      <c r="J100">
        <v>1364.3039550000001</v>
      </c>
      <c r="K100">
        <v>1409.484375</v>
      </c>
      <c r="L100">
        <v>1431.788086</v>
      </c>
      <c r="M100">
        <v>1454.986328</v>
      </c>
      <c r="N100">
        <v>1479.191284</v>
      </c>
      <c r="O100">
        <v>1504.4407960000001</v>
      </c>
      <c r="P100">
        <v>1530.7242429999999</v>
      </c>
      <c r="Q100">
        <v>1558.0413820000001</v>
      </c>
      <c r="R100">
        <v>1586.3903809999999</v>
      </c>
      <c r="S100">
        <v>1615.6884769999999</v>
      </c>
      <c r="T100">
        <v>1645.8271480000001</v>
      </c>
      <c r="U100">
        <v>1676.8798830000001</v>
      </c>
      <c r="V100">
        <v>1708.9027100000001</v>
      </c>
      <c r="W100">
        <v>1741.831177</v>
      </c>
      <c r="X100">
        <v>1775.643311</v>
      </c>
      <c r="Y100">
        <v>1810.3602289999999</v>
      </c>
      <c r="Z100">
        <v>1845.914673</v>
      </c>
      <c r="AA100">
        <v>1882.282837</v>
      </c>
      <c r="AB100">
        <v>1919.440063</v>
      </c>
      <c r="AC100">
        <v>1957.360596</v>
      </c>
      <c r="AD100">
        <v>1996.030029</v>
      </c>
      <c r="AE100">
        <v>2035.4411620000001</v>
      </c>
      <c r="AF100">
        <v>2075.5893550000001</v>
      </c>
      <c r="AG100">
        <v>2116.5170899999998</v>
      </c>
      <c r="AH100">
        <v>2158.280518</v>
      </c>
      <c r="AI100">
        <v>2200.9147950000001</v>
      </c>
      <c r="AJ100" s="91">
        <v>3.2000000000000001E-2</v>
      </c>
      <c r="AL100" s="25"/>
      <c r="AM100" s="26"/>
    </row>
    <row r="101" spans="1:39" ht="15" customHeight="1">
      <c r="A101" s="42" t="s">
        <v>6308</v>
      </c>
      <c r="B101" t="s">
        <v>4083</v>
      </c>
      <c r="C101" t="s">
        <v>6309</v>
      </c>
      <c r="D101" t="s">
        <v>6310</v>
      </c>
      <c r="E101" t="s">
        <v>333</v>
      </c>
      <c r="G101">
        <v>334.30587800000001</v>
      </c>
      <c r="H101">
        <v>482.67523199999999</v>
      </c>
      <c r="I101">
        <v>543.73724400000003</v>
      </c>
      <c r="J101">
        <v>574.16961700000002</v>
      </c>
      <c r="K101">
        <v>609.476135</v>
      </c>
      <c r="L101">
        <v>631.25524900000005</v>
      </c>
      <c r="M101">
        <v>650.66949499999998</v>
      </c>
      <c r="N101">
        <v>650.72229000000004</v>
      </c>
      <c r="O101">
        <v>650.47351100000003</v>
      </c>
      <c r="P101">
        <v>650.04211399999997</v>
      </c>
      <c r="Q101">
        <v>649.65869099999998</v>
      </c>
      <c r="R101">
        <v>649.51635699999997</v>
      </c>
      <c r="S101">
        <v>649.60699499999998</v>
      </c>
      <c r="T101">
        <v>649.90551800000003</v>
      </c>
      <c r="U101">
        <v>650.389771</v>
      </c>
      <c r="V101">
        <v>651.04125999999997</v>
      </c>
      <c r="W101">
        <v>651.84350600000005</v>
      </c>
      <c r="X101">
        <v>652.77838099999997</v>
      </c>
      <c r="Y101">
        <v>653.81298800000002</v>
      </c>
      <c r="Z101">
        <v>654.95043899999996</v>
      </c>
      <c r="AA101">
        <v>656.17468299999996</v>
      </c>
      <c r="AB101">
        <v>657.48034700000005</v>
      </c>
      <c r="AC101">
        <v>658.88653599999998</v>
      </c>
      <c r="AD101">
        <v>660.45416299999999</v>
      </c>
      <c r="AE101">
        <v>662.22705099999996</v>
      </c>
      <c r="AF101">
        <v>664.21197500000005</v>
      </c>
      <c r="AG101">
        <v>666.40466300000003</v>
      </c>
      <c r="AH101">
        <v>668.80127000000005</v>
      </c>
      <c r="AI101">
        <v>671.39721699999996</v>
      </c>
      <c r="AJ101" s="91">
        <v>2.5000000000000001E-2</v>
      </c>
      <c r="AL101" s="25"/>
      <c r="AM101" s="26"/>
    </row>
    <row r="102" spans="1:39" ht="15" customHeight="1">
      <c r="A102" s="42" t="s">
        <v>6311</v>
      </c>
      <c r="B102" t="s">
        <v>3941</v>
      </c>
      <c r="C102" t="s">
        <v>6312</v>
      </c>
      <c r="D102" t="s">
        <v>6313</v>
      </c>
      <c r="E102" t="s">
        <v>333</v>
      </c>
      <c r="G102">
        <v>157.00242600000001</v>
      </c>
      <c r="H102">
        <v>226.84420800000001</v>
      </c>
      <c r="I102">
        <v>246.46307400000001</v>
      </c>
      <c r="J102">
        <v>254.599121</v>
      </c>
      <c r="K102">
        <v>261.34945699999997</v>
      </c>
      <c r="L102">
        <v>265.541901</v>
      </c>
      <c r="M102">
        <v>269.29544099999998</v>
      </c>
      <c r="N102">
        <v>269.39648399999999</v>
      </c>
      <c r="O102">
        <v>269.45678700000002</v>
      </c>
      <c r="P102">
        <v>269.50479100000001</v>
      </c>
      <c r="Q102">
        <v>269.59854100000001</v>
      </c>
      <c r="R102">
        <v>269.78677399999998</v>
      </c>
      <c r="S102">
        <v>270.06545999999997</v>
      </c>
      <c r="T102">
        <v>270.42456099999998</v>
      </c>
      <c r="U102">
        <v>270.85540800000001</v>
      </c>
      <c r="V102">
        <v>271.35137900000001</v>
      </c>
      <c r="W102">
        <v>271.90600599999999</v>
      </c>
      <c r="X102">
        <v>272.51284800000002</v>
      </c>
      <c r="Y102">
        <v>273.15570100000002</v>
      </c>
      <c r="Z102">
        <v>273.838348</v>
      </c>
      <c r="AA102">
        <v>274.55523699999998</v>
      </c>
      <c r="AB102">
        <v>275.30450400000001</v>
      </c>
      <c r="AC102">
        <v>276.09158300000001</v>
      </c>
      <c r="AD102">
        <v>276.93158</v>
      </c>
      <c r="AE102">
        <v>277.83703600000001</v>
      </c>
      <c r="AF102">
        <v>278.80905200000001</v>
      </c>
      <c r="AG102">
        <v>279.84530599999999</v>
      </c>
      <c r="AH102">
        <v>280.943848</v>
      </c>
      <c r="AI102">
        <v>282.10253899999998</v>
      </c>
      <c r="AJ102" s="91">
        <v>2.1000000000000001E-2</v>
      </c>
      <c r="AL102" s="25"/>
      <c r="AM102" s="26"/>
    </row>
    <row r="103" spans="1:39" ht="15" customHeight="1">
      <c r="A103" s="42" t="s">
        <v>6314</v>
      </c>
      <c r="B103" t="s">
        <v>4077</v>
      </c>
      <c r="C103" t="s">
        <v>6315</v>
      </c>
      <c r="D103" t="s">
        <v>6316</v>
      </c>
      <c r="E103" t="s">
        <v>333</v>
      </c>
      <c r="G103">
        <v>108.138092</v>
      </c>
      <c r="H103">
        <v>155.81738300000001</v>
      </c>
      <c r="I103">
        <v>191.16619900000001</v>
      </c>
      <c r="J103">
        <v>211.71112099999999</v>
      </c>
      <c r="K103">
        <v>240.22532699999999</v>
      </c>
      <c r="L103">
        <v>257.76501500000001</v>
      </c>
      <c r="M103">
        <v>273.371735</v>
      </c>
      <c r="N103">
        <v>273.25607300000001</v>
      </c>
      <c r="O103">
        <v>272.86740099999997</v>
      </c>
      <c r="P103">
        <v>272.29208399999999</v>
      </c>
      <c r="Q103">
        <v>271.69168100000002</v>
      </c>
      <c r="R103">
        <v>271.20190400000001</v>
      </c>
      <c r="S103">
        <v>270.820312</v>
      </c>
      <c r="T103">
        <v>270.53582799999998</v>
      </c>
      <c r="U103">
        <v>270.33837899999997</v>
      </c>
      <c r="V103">
        <v>270.21820100000002</v>
      </c>
      <c r="W103">
        <v>270.16796900000003</v>
      </c>
      <c r="X103">
        <v>270.17804000000001</v>
      </c>
      <c r="Y103">
        <v>270.23925800000001</v>
      </c>
      <c r="Z103">
        <v>270.34848</v>
      </c>
      <c r="AA103">
        <v>270.49700899999999</v>
      </c>
      <c r="AB103">
        <v>270.68206800000002</v>
      </c>
      <c r="AC103">
        <v>270.91598499999998</v>
      </c>
      <c r="AD103">
        <v>271.24194299999999</v>
      </c>
      <c r="AE103">
        <v>271.688019</v>
      </c>
      <c r="AF103">
        <v>272.26010100000002</v>
      </c>
      <c r="AG103">
        <v>272.957336</v>
      </c>
      <c r="AH103">
        <v>273.778595</v>
      </c>
      <c r="AI103">
        <v>274.72259500000001</v>
      </c>
      <c r="AJ103" s="91">
        <v>3.4000000000000002E-2</v>
      </c>
      <c r="AL103" s="25"/>
      <c r="AM103" s="26"/>
    </row>
    <row r="104" spans="1:39" ht="15" customHeight="1">
      <c r="A104" s="42" t="s">
        <v>6317</v>
      </c>
      <c r="B104" t="s">
        <v>4080</v>
      </c>
      <c r="C104" t="s">
        <v>6318</v>
      </c>
      <c r="D104" t="s">
        <v>6319</v>
      </c>
      <c r="E104" t="s">
        <v>333</v>
      </c>
      <c r="G104">
        <v>69.165374999999997</v>
      </c>
      <c r="H104">
        <v>100.01365699999999</v>
      </c>
      <c r="I104">
        <v>106.107979</v>
      </c>
      <c r="J104">
        <v>107.859352</v>
      </c>
      <c r="K104">
        <v>107.90136699999999</v>
      </c>
      <c r="L104">
        <v>107.94834899999999</v>
      </c>
      <c r="M104">
        <v>108.00232699999999</v>
      </c>
      <c r="N104">
        <v>108.06967899999999</v>
      </c>
      <c r="O104">
        <v>108.149277</v>
      </c>
      <c r="P104">
        <v>108.24527</v>
      </c>
      <c r="Q104">
        <v>108.36844600000001</v>
      </c>
      <c r="R104">
        <v>108.527725</v>
      </c>
      <c r="S104">
        <v>108.72123000000001</v>
      </c>
      <c r="T104">
        <v>108.94512899999999</v>
      </c>
      <c r="U104">
        <v>109.19601400000001</v>
      </c>
      <c r="V104">
        <v>109.47168000000001</v>
      </c>
      <c r="W104">
        <v>109.76956199999999</v>
      </c>
      <c r="X104">
        <v>110.087486</v>
      </c>
      <c r="Y104">
        <v>110.418037</v>
      </c>
      <c r="Z104">
        <v>110.76361799999999</v>
      </c>
      <c r="AA104">
        <v>111.122467</v>
      </c>
      <c r="AB104">
        <v>111.49376700000001</v>
      </c>
      <c r="AC104">
        <v>111.87896000000001</v>
      </c>
      <c r="AD104">
        <v>112.280655</v>
      </c>
      <c r="AE104">
        <v>112.70199599999999</v>
      </c>
      <c r="AF104">
        <v>113.142838</v>
      </c>
      <c r="AG104">
        <v>113.602074</v>
      </c>
      <c r="AH104">
        <v>114.078835</v>
      </c>
      <c r="AI104">
        <v>114.57208300000001</v>
      </c>
      <c r="AJ104" s="91">
        <v>1.7999999999999999E-2</v>
      </c>
      <c r="AL104" s="25"/>
      <c r="AM104" s="26"/>
    </row>
    <row r="105" spans="1:39" ht="15" customHeight="1">
      <c r="A105" s="42" t="s">
        <v>6320</v>
      </c>
      <c r="B105" t="s">
        <v>4083</v>
      </c>
      <c r="C105" t="s">
        <v>6321</v>
      </c>
      <c r="D105" t="s">
        <v>6322</v>
      </c>
      <c r="E105" t="s">
        <v>333</v>
      </c>
      <c r="G105">
        <v>389.34106400000002</v>
      </c>
      <c r="H105">
        <v>527.30407700000001</v>
      </c>
      <c r="I105">
        <v>603.57464600000003</v>
      </c>
      <c r="J105">
        <v>646.87390100000005</v>
      </c>
      <c r="K105">
        <v>672.17700200000002</v>
      </c>
      <c r="L105">
        <v>692.76977499999998</v>
      </c>
      <c r="M105">
        <v>712.78027299999997</v>
      </c>
      <c r="N105">
        <v>729.14636199999995</v>
      </c>
      <c r="O105">
        <v>746.07000700000003</v>
      </c>
      <c r="P105">
        <v>763.38781700000004</v>
      </c>
      <c r="Q105">
        <v>780.82421899999997</v>
      </c>
      <c r="R105">
        <v>798.49176</v>
      </c>
      <c r="S105">
        <v>816.41674799999998</v>
      </c>
      <c r="T105">
        <v>833.91308600000002</v>
      </c>
      <c r="U105">
        <v>851.46484399999997</v>
      </c>
      <c r="V105">
        <v>869.62023899999997</v>
      </c>
      <c r="W105">
        <v>888.20556599999998</v>
      </c>
      <c r="X105">
        <v>906.783142</v>
      </c>
      <c r="Y105">
        <v>925.35437000000002</v>
      </c>
      <c r="Z105">
        <v>944.20440699999995</v>
      </c>
      <c r="AA105">
        <v>963.38317900000004</v>
      </c>
      <c r="AB105">
        <v>982.878784</v>
      </c>
      <c r="AC105">
        <v>1002.678101</v>
      </c>
      <c r="AD105">
        <v>1022.752686</v>
      </c>
      <c r="AE105">
        <v>1043.0593260000001</v>
      </c>
      <c r="AF105">
        <v>1063.5974120000001</v>
      </c>
      <c r="AG105">
        <v>1084.4758300000001</v>
      </c>
      <c r="AH105">
        <v>1105.705688</v>
      </c>
      <c r="AI105">
        <v>1127.2768550000001</v>
      </c>
      <c r="AJ105" s="91">
        <v>3.9E-2</v>
      </c>
      <c r="AL105" s="25"/>
      <c r="AM105" s="26"/>
    </row>
    <row r="106" spans="1:39" ht="15" customHeight="1">
      <c r="A106" s="42" t="s">
        <v>6323</v>
      </c>
      <c r="B106" t="s">
        <v>4860</v>
      </c>
      <c r="C106" t="s">
        <v>6324</v>
      </c>
      <c r="D106" t="s">
        <v>6325</v>
      </c>
      <c r="E106" t="s">
        <v>333</v>
      </c>
      <c r="G106">
        <v>160.62977599999999</v>
      </c>
      <c r="H106">
        <v>214.01713599999999</v>
      </c>
      <c r="I106">
        <v>240.182434</v>
      </c>
      <c r="J106">
        <v>255.44360399999999</v>
      </c>
      <c r="K106">
        <v>263.13372800000002</v>
      </c>
      <c r="L106">
        <v>270.02578699999998</v>
      </c>
      <c r="M106">
        <v>276.88372800000002</v>
      </c>
      <c r="N106">
        <v>283.15142800000001</v>
      </c>
      <c r="O106">
        <v>289.63079800000003</v>
      </c>
      <c r="P106">
        <v>296.25329599999998</v>
      </c>
      <c r="Q106">
        <v>302.903595</v>
      </c>
      <c r="R106">
        <v>309.62863199999998</v>
      </c>
      <c r="S106">
        <v>316.438965</v>
      </c>
      <c r="T106">
        <v>323.04699699999998</v>
      </c>
      <c r="U106">
        <v>329.65524299999998</v>
      </c>
      <c r="V106">
        <v>336.49298099999999</v>
      </c>
      <c r="W106">
        <v>343.487213</v>
      </c>
      <c r="X106">
        <v>350.45428500000003</v>
      </c>
      <c r="Y106">
        <v>357.39453099999997</v>
      </c>
      <c r="Z106">
        <v>364.427368</v>
      </c>
      <c r="AA106">
        <v>371.57376099999999</v>
      </c>
      <c r="AB106">
        <v>378.828644</v>
      </c>
      <c r="AC106">
        <v>386.18637100000001</v>
      </c>
      <c r="AD106">
        <v>393.63519300000002</v>
      </c>
      <c r="AE106">
        <v>401.15685999999999</v>
      </c>
      <c r="AF106">
        <v>408.75112899999999</v>
      </c>
      <c r="AG106">
        <v>416.46343999999999</v>
      </c>
      <c r="AH106">
        <v>424.29794299999998</v>
      </c>
      <c r="AI106">
        <v>432.25027499999999</v>
      </c>
      <c r="AJ106" s="91">
        <v>3.5999999999999997E-2</v>
      </c>
      <c r="AL106" s="25"/>
      <c r="AM106" s="26"/>
    </row>
    <row r="107" spans="1:39" ht="15" customHeight="1">
      <c r="A107" s="42" t="s">
        <v>6326</v>
      </c>
      <c r="B107" t="s">
        <v>4077</v>
      </c>
      <c r="C107" t="s">
        <v>6327</v>
      </c>
      <c r="D107" t="s">
        <v>6328</v>
      </c>
      <c r="E107" t="s">
        <v>333</v>
      </c>
      <c r="G107">
        <v>35.168582999999998</v>
      </c>
      <c r="H107">
        <v>54.096428000000003</v>
      </c>
      <c r="I107">
        <v>70.564491000000004</v>
      </c>
      <c r="J107">
        <v>82.110648999999995</v>
      </c>
      <c r="K107">
        <v>92.902702000000005</v>
      </c>
      <c r="L107">
        <v>99.599311999999998</v>
      </c>
      <c r="M107">
        <v>105.577263</v>
      </c>
      <c r="N107">
        <v>108.297195</v>
      </c>
      <c r="O107">
        <v>111.115891</v>
      </c>
      <c r="P107">
        <v>114.025818</v>
      </c>
      <c r="Q107">
        <v>117.01339</v>
      </c>
      <c r="R107">
        <v>120.08496100000001</v>
      </c>
      <c r="S107">
        <v>123.242828</v>
      </c>
      <c r="T107">
        <v>126.455254</v>
      </c>
      <c r="U107">
        <v>129.746216</v>
      </c>
      <c r="V107">
        <v>133.14265399999999</v>
      </c>
      <c r="W107">
        <v>136.637756</v>
      </c>
      <c r="X107">
        <v>140.211029</v>
      </c>
      <c r="Y107">
        <v>143.863754</v>
      </c>
      <c r="Z107">
        <v>147.60922199999999</v>
      </c>
      <c r="AA107">
        <v>151.45024100000001</v>
      </c>
      <c r="AB107">
        <v>155.38606300000001</v>
      </c>
      <c r="AC107">
        <v>159.41670199999999</v>
      </c>
      <c r="AD107">
        <v>163.54042100000001</v>
      </c>
      <c r="AE107">
        <v>167.755325</v>
      </c>
      <c r="AF107">
        <v>172.061554</v>
      </c>
      <c r="AG107">
        <v>176.46504200000001</v>
      </c>
      <c r="AH107">
        <v>180.967377</v>
      </c>
      <c r="AI107">
        <v>185.56895399999999</v>
      </c>
      <c r="AJ107" s="91">
        <v>6.0999999999999999E-2</v>
      </c>
      <c r="AL107" s="25"/>
      <c r="AM107" s="26"/>
    </row>
    <row r="108" spans="1:39" ht="15" customHeight="1">
      <c r="A108" s="42" t="s">
        <v>6329</v>
      </c>
      <c r="B108" t="s">
        <v>4080</v>
      </c>
      <c r="C108" t="s">
        <v>6330</v>
      </c>
      <c r="D108" t="s">
        <v>6331</v>
      </c>
      <c r="E108" t="s">
        <v>333</v>
      </c>
      <c r="G108">
        <v>193.542709</v>
      </c>
      <c r="H108">
        <v>259.19052099999999</v>
      </c>
      <c r="I108">
        <v>292.82772799999998</v>
      </c>
      <c r="J108">
        <v>309.31964099999999</v>
      </c>
      <c r="K108">
        <v>316.14059400000002</v>
      </c>
      <c r="L108">
        <v>323.14468399999998</v>
      </c>
      <c r="M108">
        <v>330.319275</v>
      </c>
      <c r="N108">
        <v>337.69775399999997</v>
      </c>
      <c r="O108">
        <v>345.32330300000001</v>
      </c>
      <c r="P108">
        <v>353.10873400000003</v>
      </c>
      <c r="Q108">
        <v>360.907196</v>
      </c>
      <c r="R108">
        <v>368.77816799999999</v>
      </c>
      <c r="S108">
        <v>376.73492399999998</v>
      </c>
      <c r="T108">
        <v>384.41085800000002</v>
      </c>
      <c r="U108">
        <v>392.06341600000002</v>
      </c>
      <c r="V108">
        <v>399.98458900000003</v>
      </c>
      <c r="W108">
        <v>408.08056599999998</v>
      </c>
      <c r="X108">
        <v>416.11782799999997</v>
      </c>
      <c r="Y108">
        <v>424.09609999999998</v>
      </c>
      <c r="Z108">
        <v>432.16778599999998</v>
      </c>
      <c r="AA108">
        <v>440.35919200000001</v>
      </c>
      <c r="AB108">
        <v>448.66409299999998</v>
      </c>
      <c r="AC108">
        <v>457.07498199999998</v>
      </c>
      <c r="AD108">
        <v>465.57708700000001</v>
      </c>
      <c r="AE108">
        <v>474.14712500000002</v>
      </c>
      <c r="AF108">
        <v>482.78469799999999</v>
      </c>
      <c r="AG108">
        <v>491.547394</v>
      </c>
      <c r="AH108">
        <v>500.44039900000001</v>
      </c>
      <c r="AI108">
        <v>509.45764200000002</v>
      </c>
      <c r="AJ108" s="91">
        <v>3.5000000000000003E-2</v>
      </c>
      <c r="AL108" s="25"/>
      <c r="AM108" s="26"/>
    </row>
    <row r="109" spans="1:39" ht="15" customHeight="1">
      <c r="A109" s="42" t="s">
        <v>6332</v>
      </c>
      <c r="B109" t="s">
        <v>4083</v>
      </c>
      <c r="C109" t="s">
        <v>6333</v>
      </c>
      <c r="D109" t="s">
        <v>6334</v>
      </c>
      <c r="E109" t="s">
        <v>333</v>
      </c>
      <c r="G109">
        <v>182.763184</v>
      </c>
      <c r="H109">
        <v>237.52479600000001</v>
      </c>
      <c r="I109">
        <v>278.12484699999999</v>
      </c>
      <c r="J109">
        <v>304.20562699999999</v>
      </c>
      <c r="K109">
        <v>339.451843</v>
      </c>
      <c r="L109">
        <v>360.63619999999997</v>
      </c>
      <c r="M109">
        <v>379.52752700000002</v>
      </c>
      <c r="N109">
        <v>388.76623499999999</v>
      </c>
      <c r="O109">
        <v>397.46667500000001</v>
      </c>
      <c r="P109">
        <v>403.19485500000002</v>
      </c>
      <c r="Q109">
        <v>404.653076</v>
      </c>
      <c r="R109">
        <v>405.40646400000003</v>
      </c>
      <c r="S109">
        <v>406.23818999999997</v>
      </c>
      <c r="T109">
        <v>407.06143200000002</v>
      </c>
      <c r="U109">
        <v>408.06191999999999</v>
      </c>
      <c r="V109">
        <v>408.494507</v>
      </c>
      <c r="W109">
        <v>408.41366599999998</v>
      </c>
      <c r="X109">
        <v>408.500854</v>
      </c>
      <c r="Y109">
        <v>409.19189499999999</v>
      </c>
      <c r="Z109">
        <v>410.94830300000001</v>
      </c>
      <c r="AA109">
        <v>413.58322099999998</v>
      </c>
      <c r="AB109">
        <v>416.640961</v>
      </c>
      <c r="AC109">
        <v>419.987976</v>
      </c>
      <c r="AD109">
        <v>423.38955700000002</v>
      </c>
      <c r="AE109">
        <v>426.57775900000001</v>
      </c>
      <c r="AF109">
        <v>429.54504400000002</v>
      </c>
      <c r="AG109">
        <v>432.61886600000003</v>
      </c>
      <c r="AH109">
        <v>436.08874500000002</v>
      </c>
      <c r="AI109">
        <v>440.16095000000001</v>
      </c>
      <c r="AJ109" s="91">
        <v>3.2000000000000001E-2</v>
      </c>
      <c r="AL109" s="25"/>
      <c r="AM109" s="26"/>
    </row>
    <row r="110" spans="1:39" ht="15" customHeight="1">
      <c r="A110" s="42" t="s">
        <v>6335</v>
      </c>
      <c r="B110" t="s">
        <v>4863</v>
      </c>
      <c r="C110" t="s">
        <v>6336</v>
      </c>
      <c r="D110" t="s">
        <v>6337</v>
      </c>
      <c r="E110" t="s">
        <v>333</v>
      </c>
      <c r="G110">
        <v>112.27862500000001</v>
      </c>
      <c r="H110">
        <v>141.364563</v>
      </c>
      <c r="I110">
        <v>162.32298299999999</v>
      </c>
      <c r="J110">
        <v>176.838638</v>
      </c>
      <c r="K110">
        <v>195.25990300000001</v>
      </c>
      <c r="L110">
        <v>206.16815199999999</v>
      </c>
      <c r="M110">
        <v>215.91021699999999</v>
      </c>
      <c r="N110">
        <v>220.76951600000001</v>
      </c>
      <c r="O110">
        <v>225.34823600000001</v>
      </c>
      <c r="P110">
        <v>228.36549400000001</v>
      </c>
      <c r="Q110">
        <v>229.13916</v>
      </c>
      <c r="R110">
        <v>229.54512</v>
      </c>
      <c r="S110">
        <v>229.99362199999999</v>
      </c>
      <c r="T110">
        <v>230.437241</v>
      </c>
      <c r="U110">
        <v>230.973083</v>
      </c>
      <c r="V110">
        <v>231.208923</v>
      </c>
      <c r="W110">
        <v>231.17323300000001</v>
      </c>
      <c r="X110">
        <v>231.22438</v>
      </c>
      <c r="Y110">
        <v>231.59045399999999</v>
      </c>
      <c r="Z110">
        <v>232.51417499999999</v>
      </c>
      <c r="AA110">
        <v>233.89657600000001</v>
      </c>
      <c r="AB110">
        <v>235.49775700000001</v>
      </c>
      <c r="AC110">
        <v>237.24749800000001</v>
      </c>
      <c r="AD110">
        <v>239.02226300000001</v>
      </c>
      <c r="AE110">
        <v>240.680801</v>
      </c>
      <c r="AF110">
        <v>242.21876499999999</v>
      </c>
      <c r="AG110">
        <v>243.808121</v>
      </c>
      <c r="AH110">
        <v>245.60090600000001</v>
      </c>
      <c r="AI110">
        <v>247.70498699999999</v>
      </c>
      <c r="AJ110" s="91">
        <v>2.9000000000000001E-2</v>
      </c>
      <c r="AL110" s="25"/>
      <c r="AM110" s="26"/>
    </row>
    <row r="111" spans="1:39" ht="15" customHeight="1">
      <c r="A111" s="42" t="s">
        <v>6338</v>
      </c>
      <c r="B111" t="s">
        <v>4077</v>
      </c>
      <c r="C111" t="s">
        <v>6339</v>
      </c>
      <c r="D111" t="s">
        <v>6340</v>
      </c>
      <c r="E111" t="s">
        <v>333</v>
      </c>
      <c r="G111">
        <v>64.446442000000005</v>
      </c>
      <c r="H111">
        <v>89.869308000000004</v>
      </c>
      <c r="I111">
        <v>109.098129</v>
      </c>
      <c r="J111">
        <v>120.227448</v>
      </c>
      <c r="K111">
        <v>136.790131</v>
      </c>
      <c r="L111">
        <v>146.95330799999999</v>
      </c>
      <c r="M111">
        <v>155.99787900000001</v>
      </c>
      <c r="N111">
        <v>160.30012500000001</v>
      </c>
      <c r="O111">
        <v>164.34848</v>
      </c>
      <c r="P111">
        <v>167.01036099999999</v>
      </c>
      <c r="Q111">
        <v>167.680893</v>
      </c>
      <c r="R111">
        <v>168.01942399999999</v>
      </c>
      <c r="S111">
        <v>168.39267000000001</v>
      </c>
      <c r="T111">
        <v>168.76252700000001</v>
      </c>
      <c r="U111">
        <v>169.21620200000001</v>
      </c>
      <c r="V111">
        <v>169.40704299999999</v>
      </c>
      <c r="W111">
        <v>169.360703</v>
      </c>
      <c r="X111">
        <v>169.39456200000001</v>
      </c>
      <c r="Y111">
        <v>169.713043</v>
      </c>
      <c r="Z111">
        <v>170.53109699999999</v>
      </c>
      <c r="AA111">
        <v>171.762573</v>
      </c>
      <c r="AB111">
        <v>173.195526</v>
      </c>
      <c r="AC111">
        <v>174.76779199999999</v>
      </c>
      <c r="AD111">
        <v>176.370148</v>
      </c>
      <c r="AE111">
        <v>177.87814299999999</v>
      </c>
      <c r="AF111">
        <v>179.28894</v>
      </c>
      <c r="AG111">
        <v>180.75520299999999</v>
      </c>
      <c r="AH111">
        <v>182.41215500000001</v>
      </c>
      <c r="AI111">
        <v>184.35659799999999</v>
      </c>
      <c r="AJ111" s="91">
        <v>3.7999999999999999E-2</v>
      </c>
      <c r="AL111" s="25"/>
      <c r="AM111" s="26"/>
    </row>
    <row r="112" spans="1:39" ht="15" customHeight="1">
      <c r="A112" s="42" t="s">
        <v>6341</v>
      </c>
      <c r="B112" t="s">
        <v>4080</v>
      </c>
      <c r="C112" t="s">
        <v>6342</v>
      </c>
      <c r="D112" t="s">
        <v>6343</v>
      </c>
      <c r="E112" t="s">
        <v>333</v>
      </c>
      <c r="G112">
        <v>6.0381179999999999</v>
      </c>
      <c r="H112">
        <v>6.290921</v>
      </c>
      <c r="I112">
        <v>6.7037339999999999</v>
      </c>
      <c r="J112">
        <v>7.1395119999999999</v>
      </c>
      <c r="K112">
        <v>7.4018090000000001</v>
      </c>
      <c r="L112">
        <v>7.5147519999999997</v>
      </c>
      <c r="M112">
        <v>7.6194449999999998</v>
      </c>
      <c r="N112">
        <v>7.696599</v>
      </c>
      <c r="O112">
        <v>7.7699540000000002</v>
      </c>
      <c r="P112">
        <v>7.8189890000000002</v>
      </c>
      <c r="Q112">
        <v>7.8329950000000004</v>
      </c>
      <c r="R112">
        <v>7.8419319999999999</v>
      </c>
      <c r="S112">
        <v>7.8518939999999997</v>
      </c>
      <c r="T112">
        <v>7.8616700000000002</v>
      </c>
      <c r="U112">
        <v>7.8726440000000002</v>
      </c>
      <c r="V112">
        <v>7.8785350000000003</v>
      </c>
      <c r="W112">
        <v>7.879721</v>
      </c>
      <c r="X112">
        <v>7.8818989999999998</v>
      </c>
      <c r="Y112">
        <v>7.888382</v>
      </c>
      <c r="Z112">
        <v>7.9030189999999996</v>
      </c>
      <c r="AA112">
        <v>7.924067</v>
      </c>
      <c r="AB112">
        <v>7.9476639999999996</v>
      </c>
      <c r="AC112">
        <v>7.9726860000000004</v>
      </c>
      <c r="AD112">
        <v>7.9971690000000004</v>
      </c>
      <c r="AE112">
        <v>8.0187860000000004</v>
      </c>
      <c r="AF112">
        <v>8.0373450000000002</v>
      </c>
      <c r="AG112">
        <v>8.0555350000000008</v>
      </c>
      <c r="AH112">
        <v>8.0756920000000001</v>
      </c>
      <c r="AI112">
        <v>8.0993770000000005</v>
      </c>
      <c r="AJ112" s="91">
        <v>1.0999999999999999E-2</v>
      </c>
      <c r="AL112" s="25"/>
      <c r="AM112" s="26"/>
    </row>
    <row r="113" spans="1:39" ht="15" customHeight="1">
      <c r="A113" s="42" t="s">
        <v>6344</v>
      </c>
      <c r="B113" t="s">
        <v>4083</v>
      </c>
      <c r="C113" t="s">
        <v>6345</v>
      </c>
      <c r="D113" t="s">
        <v>6346</v>
      </c>
      <c r="E113" t="s">
        <v>333</v>
      </c>
      <c r="G113">
        <v>933.64172399999995</v>
      </c>
      <c r="H113">
        <v>970.34521500000005</v>
      </c>
      <c r="I113">
        <v>1023.072449</v>
      </c>
      <c r="J113">
        <v>1053.4545900000001</v>
      </c>
      <c r="K113">
        <v>1080.8114009999999</v>
      </c>
      <c r="L113">
        <v>1098.616211</v>
      </c>
      <c r="M113">
        <v>1113.439697</v>
      </c>
      <c r="N113">
        <v>1124.475586</v>
      </c>
      <c r="O113">
        <v>1136.2514650000001</v>
      </c>
      <c r="P113">
        <v>1149.053711</v>
      </c>
      <c r="Q113">
        <v>1162.6475829999999</v>
      </c>
      <c r="R113">
        <v>1176.852783</v>
      </c>
      <c r="S113">
        <v>1191.695068</v>
      </c>
      <c r="T113">
        <v>1207.200562</v>
      </c>
      <c r="U113">
        <v>1223.326904</v>
      </c>
      <c r="V113">
        <v>1240.018311</v>
      </c>
      <c r="W113">
        <v>1257.290894</v>
      </c>
      <c r="X113">
        <v>1275.1625979999999</v>
      </c>
      <c r="Y113">
        <v>1293.6102289999999</v>
      </c>
      <c r="Z113">
        <v>1312.6541749999999</v>
      </c>
      <c r="AA113">
        <v>1332.273682</v>
      </c>
      <c r="AB113">
        <v>1352.445923</v>
      </c>
      <c r="AC113">
        <v>1373.160889</v>
      </c>
      <c r="AD113">
        <v>1394.4018550000001</v>
      </c>
      <c r="AE113">
        <v>1416.1967770000001</v>
      </c>
      <c r="AF113">
        <v>1438.5435789999999</v>
      </c>
      <c r="AG113">
        <v>1461.4121090000001</v>
      </c>
      <c r="AH113">
        <v>1484.7753909999999</v>
      </c>
      <c r="AI113">
        <v>1508.5935059999999</v>
      </c>
      <c r="AJ113" s="91">
        <v>1.7000000000000001E-2</v>
      </c>
      <c r="AL113" s="25"/>
      <c r="AM113" s="26"/>
    </row>
    <row r="114" spans="1:39" ht="15" customHeight="1">
      <c r="A114" s="42" t="s">
        <v>6347</v>
      </c>
      <c r="B114" t="s">
        <v>4866</v>
      </c>
      <c r="C114" t="s">
        <v>6348</v>
      </c>
      <c r="D114" t="s">
        <v>6349</v>
      </c>
      <c r="E114" t="s">
        <v>333</v>
      </c>
      <c r="G114">
        <v>568.04724099999999</v>
      </c>
      <c r="H114">
        <v>590.52404799999999</v>
      </c>
      <c r="I114">
        <v>622.65716599999996</v>
      </c>
      <c r="J114">
        <v>642.02844200000004</v>
      </c>
      <c r="K114">
        <v>659.22845500000005</v>
      </c>
      <c r="L114">
        <v>670.35357699999997</v>
      </c>
      <c r="M114">
        <v>679.56475799999998</v>
      </c>
      <c r="N114">
        <v>686.34899900000005</v>
      </c>
      <c r="O114">
        <v>693.58520499999997</v>
      </c>
      <c r="P114">
        <v>701.44732699999997</v>
      </c>
      <c r="Q114">
        <v>709.79235800000004</v>
      </c>
      <c r="R114">
        <v>718.51135299999999</v>
      </c>
      <c r="S114">
        <v>727.62011700000005</v>
      </c>
      <c r="T114">
        <v>737.13500999999997</v>
      </c>
      <c r="U114">
        <v>747.03015100000005</v>
      </c>
      <c r="V114">
        <v>757.27142300000003</v>
      </c>
      <c r="W114">
        <v>767.86908000000005</v>
      </c>
      <c r="X114">
        <v>778.83404499999995</v>
      </c>
      <c r="Y114">
        <v>790.152649</v>
      </c>
      <c r="Z114">
        <v>801.83758499999999</v>
      </c>
      <c r="AA114">
        <v>813.87579300000004</v>
      </c>
      <c r="AB114">
        <v>826.25372300000004</v>
      </c>
      <c r="AC114">
        <v>838.96502699999996</v>
      </c>
      <c r="AD114">
        <v>851.99981700000001</v>
      </c>
      <c r="AE114">
        <v>865.37512200000003</v>
      </c>
      <c r="AF114">
        <v>879.08984399999997</v>
      </c>
      <c r="AG114">
        <v>893.12554899999998</v>
      </c>
      <c r="AH114">
        <v>907.46563700000002</v>
      </c>
      <c r="AI114">
        <v>922.08575399999995</v>
      </c>
      <c r="AJ114" s="91">
        <v>1.7000000000000001E-2</v>
      </c>
      <c r="AL114" s="25"/>
      <c r="AM114" s="26"/>
    </row>
    <row r="115" spans="1:39" ht="15" customHeight="1">
      <c r="A115" s="42" t="s">
        <v>6350</v>
      </c>
      <c r="B115" t="s">
        <v>4077</v>
      </c>
      <c r="C115" t="s">
        <v>6351</v>
      </c>
      <c r="D115" t="s">
        <v>6352</v>
      </c>
      <c r="E115" t="s">
        <v>333</v>
      </c>
      <c r="G115">
        <v>59.813918999999999</v>
      </c>
      <c r="H115">
        <v>72.033225999999999</v>
      </c>
      <c r="I115">
        <v>84.910149000000004</v>
      </c>
      <c r="J115">
        <v>93.323134999999994</v>
      </c>
      <c r="K115">
        <v>99.276482000000001</v>
      </c>
      <c r="L115">
        <v>102.68712600000001</v>
      </c>
      <c r="M115">
        <v>105.185013</v>
      </c>
      <c r="N115">
        <v>106.55347399999999</v>
      </c>
      <c r="O115">
        <v>107.994957</v>
      </c>
      <c r="P115">
        <v>109.528519</v>
      </c>
      <c r="Q115">
        <v>111.13607</v>
      </c>
      <c r="R115">
        <v>112.806595</v>
      </c>
      <c r="S115">
        <v>114.544281</v>
      </c>
      <c r="T115">
        <v>116.35328699999999</v>
      </c>
      <c r="U115">
        <v>118.229797</v>
      </c>
      <c r="V115">
        <v>120.168694</v>
      </c>
      <c r="W115">
        <v>122.172668</v>
      </c>
      <c r="X115">
        <v>124.24456000000001</v>
      </c>
      <c r="Y115">
        <v>126.386116</v>
      </c>
      <c r="Z115">
        <v>128.59845000000001</v>
      </c>
      <c r="AA115">
        <v>130.879807</v>
      </c>
      <c r="AB115">
        <v>133.228455</v>
      </c>
      <c r="AC115">
        <v>135.643463</v>
      </c>
      <c r="AD115">
        <v>138.12370300000001</v>
      </c>
      <c r="AE115">
        <v>140.67285200000001</v>
      </c>
      <c r="AF115">
        <v>143.29125999999999</v>
      </c>
      <c r="AG115">
        <v>145.97590600000001</v>
      </c>
      <c r="AH115">
        <v>148.724075</v>
      </c>
      <c r="AI115">
        <v>151.53164699999999</v>
      </c>
      <c r="AJ115" s="91">
        <v>3.4000000000000002E-2</v>
      </c>
      <c r="AL115" s="25"/>
      <c r="AM115" s="26"/>
    </row>
    <row r="116" spans="1:39" ht="15" customHeight="1">
      <c r="A116" s="42" t="s">
        <v>6353</v>
      </c>
      <c r="B116" t="s">
        <v>4080</v>
      </c>
      <c r="C116" t="s">
        <v>6354</v>
      </c>
      <c r="D116" t="s">
        <v>6355</v>
      </c>
      <c r="E116" t="s">
        <v>333</v>
      </c>
      <c r="G116">
        <v>305.78060900000003</v>
      </c>
      <c r="H116">
        <v>307.78796399999999</v>
      </c>
      <c r="I116">
        <v>315.50512700000002</v>
      </c>
      <c r="J116">
        <v>318.10296599999998</v>
      </c>
      <c r="K116">
        <v>322.306488</v>
      </c>
      <c r="L116">
        <v>325.57556199999999</v>
      </c>
      <c r="M116">
        <v>328.69000199999999</v>
      </c>
      <c r="N116">
        <v>331.57318099999998</v>
      </c>
      <c r="O116">
        <v>334.67126500000001</v>
      </c>
      <c r="P116">
        <v>338.07791099999997</v>
      </c>
      <c r="Q116">
        <v>341.71914700000002</v>
      </c>
      <c r="R116">
        <v>345.534851</v>
      </c>
      <c r="S116">
        <v>349.53066999999999</v>
      </c>
      <c r="T116">
        <v>353.712311</v>
      </c>
      <c r="U116">
        <v>358.06701700000002</v>
      </c>
      <c r="V116">
        <v>362.57815599999998</v>
      </c>
      <c r="W116">
        <v>367.24917599999998</v>
      </c>
      <c r="X116">
        <v>372.084045</v>
      </c>
      <c r="Y116">
        <v>377.07144199999999</v>
      </c>
      <c r="Z116">
        <v>382.21816999999999</v>
      </c>
      <c r="AA116">
        <v>387.51800500000002</v>
      </c>
      <c r="AB116">
        <v>392.96374500000002</v>
      </c>
      <c r="AC116">
        <v>398.55230699999998</v>
      </c>
      <c r="AD116">
        <v>404.27825899999999</v>
      </c>
      <c r="AE116">
        <v>410.14874300000002</v>
      </c>
      <c r="AF116">
        <v>416.16244499999999</v>
      </c>
      <c r="AG116">
        <v>422.31063799999998</v>
      </c>
      <c r="AH116">
        <v>428.58563199999998</v>
      </c>
      <c r="AI116">
        <v>434.97601300000002</v>
      </c>
      <c r="AJ116" s="91">
        <v>1.2999999999999999E-2</v>
      </c>
      <c r="AL116" s="25"/>
      <c r="AM116" s="26"/>
    </row>
    <row r="117" spans="1:39" ht="15" customHeight="1">
      <c r="A117" s="42" t="s">
        <v>6356</v>
      </c>
      <c r="B117" t="s">
        <v>4083</v>
      </c>
      <c r="C117" t="s">
        <v>6357</v>
      </c>
      <c r="D117" t="s">
        <v>6358</v>
      </c>
      <c r="E117" t="s">
        <v>333</v>
      </c>
      <c r="G117">
        <v>314.53637700000002</v>
      </c>
      <c r="H117">
        <v>394.1026</v>
      </c>
      <c r="I117">
        <v>467.75646999999998</v>
      </c>
      <c r="J117">
        <v>520.62451199999998</v>
      </c>
      <c r="K117">
        <v>566.20062299999995</v>
      </c>
      <c r="L117">
        <v>588.67785600000002</v>
      </c>
      <c r="M117">
        <v>605.47363299999995</v>
      </c>
      <c r="N117">
        <v>619.38287400000002</v>
      </c>
      <c r="O117">
        <v>633.93218999999999</v>
      </c>
      <c r="P117">
        <v>649.49371299999996</v>
      </c>
      <c r="Q117">
        <v>665.791382</v>
      </c>
      <c r="R117">
        <v>682.71673599999997</v>
      </c>
      <c r="S117">
        <v>700.27368200000001</v>
      </c>
      <c r="T117">
        <v>718.48980700000004</v>
      </c>
      <c r="U117">
        <v>736.95752000000005</v>
      </c>
      <c r="V117">
        <v>756.03161599999999</v>
      </c>
      <c r="W117">
        <v>775.72705099999996</v>
      </c>
      <c r="X117">
        <v>796.03906199999994</v>
      </c>
      <c r="Y117">
        <v>816.979919</v>
      </c>
      <c r="Z117">
        <v>838.11328100000003</v>
      </c>
      <c r="AA117">
        <v>859.86120600000004</v>
      </c>
      <c r="AB117">
        <v>882.22949200000005</v>
      </c>
      <c r="AC117">
        <v>905.20574999999997</v>
      </c>
      <c r="AD117">
        <v>928.78918499999997</v>
      </c>
      <c r="AE117">
        <v>952.48767099999998</v>
      </c>
      <c r="AF117">
        <v>976.77502400000003</v>
      </c>
      <c r="AG117">
        <v>1001.680176</v>
      </c>
      <c r="AH117">
        <v>1027.2204589999999</v>
      </c>
      <c r="AI117">
        <v>1053.4113769999999</v>
      </c>
      <c r="AJ117" s="91">
        <v>4.3999999999999997E-2</v>
      </c>
      <c r="AL117" s="25"/>
      <c r="AM117" s="26"/>
    </row>
    <row r="118" spans="1:39" ht="15" customHeight="1">
      <c r="A118" s="42" t="s">
        <v>6359</v>
      </c>
      <c r="B118" t="s">
        <v>4869</v>
      </c>
      <c r="C118" t="s">
        <v>6360</v>
      </c>
      <c r="D118" t="s">
        <v>6361</v>
      </c>
      <c r="E118" t="s">
        <v>333</v>
      </c>
      <c r="G118">
        <v>202.89167800000001</v>
      </c>
      <c r="H118">
        <v>254.697464</v>
      </c>
      <c r="I118">
        <v>302.365906</v>
      </c>
      <c r="J118">
        <v>335.63293499999997</v>
      </c>
      <c r="K118">
        <v>364.99401899999998</v>
      </c>
      <c r="L118">
        <v>379.97073399999999</v>
      </c>
      <c r="M118">
        <v>391.00714099999999</v>
      </c>
      <c r="N118">
        <v>400.02792399999998</v>
      </c>
      <c r="O118">
        <v>409.46252399999997</v>
      </c>
      <c r="P118">
        <v>419.54672199999999</v>
      </c>
      <c r="Q118">
        <v>430.10552999999999</v>
      </c>
      <c r="R118">
        <v>441.07055700000001</v>
      </c>
      <c r="S118">
        <v>452.44396999999998</v>
      </c>
      <c r="T118">
        <v>464.24325599999997</v>
      </c>
      <c r="U118">
        <v>476.21426400000001</v>
      </c>
      <c r="V118">
        <v>488.57827800000001</v>
      </c>
      <c r="W118">
        <v>501.345215</v>
      </c>
      <c r="X118">
        <v>514.51226799999995</v>
      </c>
      <c r="Y118">
        <v>528.08843999999999</v>
      </c>
      <c r="Z118">
        <v>541.79797399999995</v>
      </c>
      <c r="AA118">
        <v>555.90728799999999</v>
      </c>
      <c r="AB118">
        <v>570.419983</v>
      </c>
      <c r="AC118">
        <v>585.32781999999997</v>
      </c>
      <c r="AD118">
        <v>600.63018799999998</v>
      </c>
      <c r="AE118">
        <v>616.01379399999996</v>
      </c>
      <c r="AF118">
        <v>631.78082300000005</v>
      </c>
      <c r="AG118">
        <v>647.94995100000006</v>
      </c>
      <c r="AH118">
        <v>664.53271500000005</v>
      </c>
      <c r="AI118">
        <v>681.53942900000004</v>
      </c>
      <c r="AJ118" s="91">
        <v>4.3999999999999997E-2</v>
      </c>
      <c r="AL118" s="25"/>
      <c r="AM118" s="26"/>
    </row>
    <row r="119" spans="1:39" ht="15" customHeight="1">
      <c r="A119" s="42" t="s">
        <v>6362</v>
      </c>
      <c r="B119" t="s">
        <v>4077</v>
      </c>
      <c r="C119" t="s">
        <v>6363</v>
      </c>
      <c r="D119" t="s">
        <v>6364</v>
      </c>
      <c r="E119" t="s">
        <v>333</v>
      </c>
      <c r="G119">
        <v>22.515547000000002</v>
      </c>
      <c r="H119">
        <v>28.40925</v>
      </c>
      <c r="I119">
        <v>32.935862999999998</v>
      </c>
      <c r="J119">
        <v>36.409678999999997</v>
      </c>
      <c r="K119">
        <v>39.591385000000002</v>
      </c>
      <c r="L119">
        <v>41.296543</v>
      </c>
      <c r="M119">
        <v>42.528320000000001</v>
      </c>
      <c r="N119">
        <v>43.515816000000001</v>
      </c>
      <c r="O119">
        <v>44.548400999999998</v>
      </c>
      <c r="P119">
        <v>45.650959</v>
      </c>
      <c r="Q119">
        <v>46.805027000000003</v>
      </c>
      <c r="R119">
        <v>48.003391000000001</v>
      </c>
      <c r="S119">
        <v>49.246284000000003</v>
      </c>
      <c r="T119">
        <v>50.535525999999997</v>
      </c>
      <c r="U119">
        <v>51.844963</v>
      </c>
      <c r="V119">
        <v>53.197395</v>
      </c>
      <c r="W119">
        <v>54.593895000000003</v>
      </c>
      <c r="X119">
        <v>56.034260000000003</v>
      </c>
      <c r="Y119">
        <v>57.519618999999999</v>
      </c>
      <c r="Z119">
        <v>59.020961999999997</v>
      </c>
      <c r="AA119">
        <v>60.566315000000003</v>
      </c>
      <c r="AB119">
        <v>62.15596</v>
      </c>
      <c r="AC119">
        <v>63.788994000000002</v>
      </c>
      <c r="AD119">
        <v>65.465355000000002</v>
      </c>
      <c r="AE119">
        <v>67.151718000000002</v>
      </c>
      <c r="AF119">
        <v>68.880249000000006</v>
      </c>
      <c r="AG119">
        <v>70.653046000000003</v>
      </c>
      <c r="AH119">
        <v>72.471412999999998</v>
      </c>
      <c r="AI119">
        <v>74.336562999999998</v>
      </c>
      <c r="AJ119" s="91">
        <v>4.3999999999999997E-2</v>
      </c>
      <c r="AL119" s="25"/>
      <c r="AM119" s="26"/>
    </row>
    <row r="120" spans="1:39" ht="15" customHeight="1">
      <c r="A120" s="42" t="s">
        <v>6365</v>
      </c>
      <c r="B120" t="s">
        <v>4080</v>
      </c>
      <c r="C120" t="s">
        <v>6366</v>
      </c>
      <c r="D120" t="s">
        <v>6367</v>
      </c>
      <c r="E120" t="s">
        <v>333</v>
      </c>
      <c r="G120">
        <v>89.129135000000005</v>
      </c>
      <c r="H120">
        <v>110.99586499999999</v>
      </c>
      <c r="I120">
        <v>132.454712</v>
      </c>
      <c r="J120">
        <v>148.58192399999999</v>
      </c>
      <c r="K120">
        <v>161.615219</v>
      </c>
      <c r="L120">
        <v>167.41061400000001</v>
      </c>
      <c r="M120">
        <v>171.938187</v>
      </c>
      <c r="N120">
        <v>175.839157</v>
      </c>
      <c r="O120">
        <v>179.92124899999999</v>
      </c>
      <c r="P120">
        <v>184.29603599999999</v>
      </c>
      <c r="Q120">
        <v>188.88085899999999</v>
      </c>
      <c r="R120">
        <v>193.64279199999999</v>
      </c>
      <c r="S120">
        <v>198.583405</v>
      </c>
      <c r="T120">
        <v>203.71099899999999</v>
      </c>
      <c r="U120">
        <v>208.89833100000001</v>
      </c>
      <c r="V120">
        <v>214.25590500000001</v>
      </c>
      <c r="W120">
        <v>219.78796399999999</v>
      </c>
      <c r="X120">
        <v>225.49255400000001</v>
      </c>
      <c r="Y120">
        <v>231.371872</v>
      </c>
      <c r="Z120">
        <v>237.29440299999999</v>
      </c>
      <c r="AA120">
        <v>243.38758899999999</v>
      </c>
      <c r="AB120">
        <v>249.653549</v>
      </c>
      <c r="AC120">
        <v>256.08892800000001</v>
      </c>
      <c r="AD120">
        <v>262.69369499999999</v>
      </c>
      <c r="AE120">
        <v>269.32214399999998</v>
      </c>
      <c r="AF120">
        <v>276.113922</v>
      </c>
      <c r="AG120">
        <v>283.077179</v>
      </c>
      <c r="AH120">
        <v>290.21630900000002</v>
      </c>
      <c r="AI120">
        <v>297.53533900000002</v>
      </c>
      <c r="AJ120" s="91">
        <v>4.3999999999999997E-2</v>
      </c>
      <c r="AL120" s="25"/>
      <c r="AM120" s="26"/>
    </row>
    <row r="121" spans="1:39" ht="15" customHeight="1">
      <c r="A121" s="42" t="s">
        <v>6368</v>
      </c>
      <c r="B121" t="s">
        <v>4083</v>
      </c>
      <c r="C121" t="s">
        <v>6369</v>
      </c>
      <c r="D121" t="s">
        <v>6370</v>
      </c>
      <c r="E121" t="s">
        <v>333</v>
      </c>
      <c r="G121">
        <v>3945.8840329999998</v>
      </c>
      <c r="H121">
        <v>3382.1921390000002</v>
      </c>
      <c r="I121">
        <v>3733.9492190000001</v>
      </c>
      <c r="J121">
        <v>3973.000732</v>
      </c>
      <c r="K121">
        <v>4240.2626950000003</v>
      </c>
      <c r="L121">
        <v>4485.0659180000002</v>
      </c>
      <c r="M121">
        <v>4717.4321289999998</v>
      </c>
      <c r="N121">
        <v>4952.296875</v>
      </c>
      <c r="O121">
        <v>5188.1401370000003</v>
      </c>
      <c r="P121">
        <v>5427.2763670000004</v>
      </c>
      <c r="Q121">
        <v>5669.6572269999997</v>
      </c>
      <c r="R121">
        <v>5914.5170900000003</v>
      </c>
      <c r="S121">
        <v>6162.5102539999998</v>
      </c>
      <c r="T121">
        <v>6415.0566410000001</v>
      </c>
      <c r="U121">
        <v>6671.5986329999996</v>
      </c>
      <c r="V121">
        <v>6930.2631840000004</v>
      </c>
      <c r="W121">
        <v>7191.2446289999998</v>
      </c>
      <c r="X121">
        <v>7456.1103519999997</v>
      </c>
      <c r="Y121">
        <v>7727.2612300000001</v>
      </c>
      <c r="Z121">
        <v>8007.4731449999999</v>
      </c>
      <c r="AA121">
        <v>8296.5400389999995</v>
      </c>
      <c r="AB121">
        <v>8592.0576170000004</v>
      </c>
      <c r="AC121">
        <v>8891.0761719999991</v>
      </c>
      <c r="AD121">
        <v>9190.3759769999997</v>
      </c>
      <c r="AE121">
        <v>9489.3398440000001</v>
      </c>
      <c r="AF121">
        <v>9789.4775389999995</v>
      </c>
      <c r="AG121">
        <v>10089.662109000001</v>
      </c>
      <c r="AH121">
        <v>10386.889648</v>
      </c>
      <c r="AI121">
        <v>10677.976562</v>
      </c>
      <c r="AJ121" s="91">
        <v>3.5999999999999997E-2</v>
      </c>
      <c r="AL121" s="25"/>
      <c r="AM121" s="26"/>
    </row>
    <row r="122" spans="1:39" ht="15" customHeight="1">
      <c r="A122" s="42" t="s">
        <v>6371</v>
      </c>
      <c r="B122" t="s">
        <v>4035</v>
      </c>
      <c r="C122" t="s">
        <v>6372</v>
      </c>
      <c r="D122" t="s">
        <v>6373</v>
      </c>
      <c r="E122" t="s">
        <v>333</v>
      </c>
      <c r="G122">
        <v>3379.1289059999999</v>
      </c>
      <c r="H122">
        <v>2797.7788089999999</v>
      </c>
      <c r="I122">
        <v>3027.8352049999999</v>
      </c>
      <c r="J122">
        <v>3199.298828</v>
      </c>
      <c r="K122">
        <v>3397.3640140000002</v>
      </c>
      <c r="L122">
        <v>3587.9492190000001</v>
      </c>
      <c r="M122">
        <v>3775.0275879999999</v>
      </c>
      <c r="N122">
        <v>3963.7905270000001</v>
      </c>
      <c r="O122">
        <v>4152.9375</v>
      </c>
      <c r="P122">
        <v>4344.4008789999998</v>
      </c>
      <c r="Q122">
        <v>4538.1298829999996</v>
      </c>
      <c r="R122">
        <v>4733.4633789999998</v>
      </c>
      <c r="S122">
        <v>4930.9331050000001</v>
      </c>
      <c r="T122">
        <v>5131.7163090000004</v>
      </c>
      <c r="U122">
        <v>5335.3325199999999</v>
      </c>
      <c r="V122">
        <v>5540.1958009999998</v>
      </c>
      <c r="W122">
        <v>5746.4501950000003</v>
      </c>
      <c r="X122">
        <v>5955.3940430000002</v>
      </c>
      <c r="Y122">
        <v>6169.0092770000001</v>
      </c>
      <c r="Z122">
        <v>6389.6191410000001</v>
      </c>
      <c r="AA122">
        <v>6617.033203</v>
      </c>
      <c r="AB122">
        <v>6849.2163090000004</v>
      </c>
      <c r="AC122">
        <v>7083.6713870000003</v>
      </c>
      <c r="AD122">
        <v>7317.685547</v>
      </c>
      <c r="AE122">
        <v>7550.732422</v>
      </c>
      <c r="AF122">
        <v>7784.0683589999999</v>
      </c>
      <c r="AG122">
        <v>8016.7314450000003</v>
      </c>
      <c r="AH122">
        <v>8246.1855469999991</v>
      </c>
      <c r="AI122">
        <v>8469.7558590000008</v>
      </c>
      <c r="AJ122" s="91">
        <v>3.3000000000000002E-2</v>
      </c>
      <c r="AL122" s="32"/>
      <c r="AM122" s="30"/>
    </row>
    <row r="123" spans="1:39" ht="15" customHeight="1">
      <c r="A123" s="94"/>
      <c r="B123" t="s">
        <v>6374</v>
      </c>
    </row>
    <row r="124" spans="1:39" ht="15" customHeight="1">
      <c r="A124" s="42" t="s">
        <v>6375</v>
      </c>
      <c r="B124" t="s">
        <v>3913</v>
      </c>
      <c r="C124" t="s">
        <v>6376</v>
      </c>
      <c r="D124" t="s">
        <v>6377</v>
      </c>
      <c r="E124" t="s">
        <v>333</v>
      </c>
      <c r="G124">
        <v>310.149384</v>
      </c>
      <c r="H124">
        <v>398.622162</v>
      </c>
      <c r="I124">
        <v>485.20877100000001</v>
      </c>
      <c r="J124">
        <v>541.66021699999999</v>
      </c>
      <c r="K124">
        <v>597.55108600000005</v>
      </c>
      <c r="L124">
        <v>638.35058600000002</v>
      </c>
      <c r="M124">
        <v>670.07220500000005</v>
      </c>
      <c r="N124">
        <v>702.50537099999997</v>
      </c>
      <c r="O124">
        <v>735.53063999999995</v>
      </c>
      <c r="P124">
        <v>769.38507100000004</v>
      </c>
      <c r="Q124">
        <v>804.07574499999998</v>
      </c>
      <c r="R124">
        <v>839.54858400000001</v>
      </c>
      <c r="S124">
        <v>875.88732900000002</v>
      </c>
      <c r="T124">
        <v>913.24780299999998</v>
      </c>
      <c r="U124">
        <v>951.58868399999994</v>
      </c>
      <c r="V124">
        <v>990.74334699999997</v>
      </c>
      <c r="W124">
        <v>1030.751953</v>
      </c>
      <c r="X124">
        <v>1071.787476</v>
      </c>
      <c r="Y124">
        <v>1114.121948</v>
      </c>
      <c r="Z124">
        <v>1158.0347899999999</v>
      </c>
      <c r="AA124">
        <v>1203.5242920000001</v>
      </c>
      <c r="AB124">
        <v>1250.376831</v>
      </c>
      <c r="AC124">
        <v>1298.326904</v>
      </c>
      <c r="AD124">
        <v>1347.072754</v>
      </c>
      <c r="AE124">
        <v>1396.5614009999999</v>
      </c>
      <c r="AF124">
        <v>1446.956177</v>
      </c>
      <c r="AG124">
        <v>1498.163086</v>
      </c>
      <c r="AH124">
        <v>1549.9052730000001</v>
      </c>
      <c r="AI124">
        <v>1601.875732</v>
      </c>
      <c r="AJ124" s="91">
        <v>0.06</v>
      </c>
      <c r="AL124" s="25"/>
      <c r="AM124" s="26"/>
    </row>
    <row r="125" spans="1:39" ht="15" customHeight="1">
      <c r="A125" s="42" t="s">
        <v>6378</v>
      </c>
      <c r="B125" t="s">
        <v>4077</v>
      </c>
      <c r="C125" t="s">
        <v>6379</v>
      </c>
      <c r="D125" t="s">
        <v>6380</v>
      </c>
      <c r="E125" t="s">
        <v>333</v>
      </c>
      <c r="G125">
        <v>256.60571299999998</v>
      </c>
      <c r="H125">
        <v>185.79125999999999</v>
      </c>
      <c r="I125">
        <v>220.90531899999999</v>
      </c>
      <c r="J125">
        <v>232.04167200000001</v>
      </c>
      <c r="K125">
        <v>245.347534</v>
      </c>
      <c r="L125">
        <v>258.76617399999998</v>
      </c>
      <c r="M125">
        <v>272.33248900000001</v>
      </c>
      <c r="N125">
        <v>286.00076300000001</v>
      </c>
      <c r="O125">
        <v>299.67193600000002</v>
      </c>
      <c r="P125">
        <v>313.490387</v>
      </c>
      <c r="Q125">
        <v>327.45172100000002</v>
      </c>
      <c r="R125">
        <v>341.50521900000001</v>
      </c>
      <c r="S125">
        <v>355.689728</v>
      </c>
      <c r="T125">
        <v>370.092804</v>
      </c>
      <c r="U125">
        <v>384.67748999999998</v>
      </c>
      <c r="V125">
        <v>399.32421900000003</v>
      </c>
      <c r="W125">
        <v>414.04235799999998</v>
      </c>
      <c r="X125">
        <v>428.92865</v>
      </c>
      <c r="Y125">
        <v>444.12970000000001</v>
      </c>
      <c r="Z125">
        <v>459.81918300000001</v>
      </c>
      <c r="AA125">
        <v>475.98217799999998</v>
      </c>
      <c r="AB125">
        <v>492.464539</v>
      </c>
      <c r="AC125">
        <v>509.07818600000002</v>
      </c>
      <c r="AD125">
        <v>525.61840800000004</v>
      </c>
      <c r="AE125">
        <v>542.04565400000001</v>
      </c>
      <c r="AF125">
        <v>558.45324700000003</v>
      </c>
      <c r="AG125">
        <v>574.76806599999998</v>
      </c>
      <c r="AH125">
        <v>590.79882799999996</v>
      </c>
      <c r="AI125">
        <v>606.34515399999998</v>
      </c>
      <c r="AJ125" s="91">
        <v>3.1E-2</v>
      </c>
      <c r="AL125" s="25"/>
      <c r="AM125" s="26"/>
    </row>
    <row r="126" spans="1:39" ht="15" customHeight="1">
      <c r="A126" s="42" t="s">
        <v>6381</v>
      </c>
      <c r="B126" t="s">
        <v>4080</v>
      </c>
      <c r="C126" t="s">
        <v>6382</v>
      </c>
      <c r="D126" t="s">
        <v>6383</v>
      </c>
      <c r="E126" t="s">
        <v>333</v>
      </c>
      <c r="G126">
        <v>455.75054899999998</v>
      </c>
      <c r="H126">
        <v>534.29620399999999</v>
      </c>
      <c r="I126">
        <v>578.19390899999996</v>
      </c>
      <c r="J126">
        <v>609.760132</v>
      </c>
      <c r="K126">
        <v>674.04125999999997</v>
      </c>
      <c r="L126">
        <v>733.22094700000002</v>
      </c>
      <c r="M126">
        <v>793.02966300000003</v>
      </c>
      <c r="N126">
        <v>856.43170199999997</v>
      </c>
      <c r="O126">
        <v>921.31976299999997</v>
      </c>
      <c r="P126">
        <v>987.199341</v>
      </c>
      <c r="Q126">
        <v>1053.7298579999999</v>
      </c>
      <c r="R126">
        <v>1120.4666749999999</v>
      </c>
      <c r="S126">
        <v>1186.9095460000001</v>
      </c>
      <c r="T126">
        <v>1253.315552</v>
      </c>
      <c r="U126">
        <v>1320.297607</v>
      </c>
      <c r="V126">
        <v>1389.080688</v>
      </c>
      <c r="W126">
        <v>1459.669922</v>
      </c>
      <c r="X126">
        <v>1531.943726</v>
      </c>
      <c r="Y126">
        <v>1605.6926269999999</v>
      </c>
      <c r="Z126">
        <v>1680.837158</v>
      </c>
      <c r="AA126">
        <v>1757.2497559999999</v>
      </c>
      <c r="AB126">
        <v>1834.8496090000001</v>
      </c>
      <c r="AC126">
        <v>1913.4085689999999</v>
      </c>
      <c r="AD126">
        <v>1992.743164</v>
      </c>
      <c r="AE126">
        <v>2072.6545409999999</v>
      </c>
      <c r="AF126">
        <v>2152.9377439999998</v>
      </c>
      <c r="AG126">
        <v>2233.3498540000001</v>
      </c>
      <c r="AH126">
        <v>2313.64624</v>
      </c>
      <c r="AI126">
        <v>2393.6032709999999</v>
      </c>
      <c r="AJ126" s="91">
        <v>6.0999999999999999E-2</v>
      </c>
      <c r="AL126" s="25"/>
      <c r="AM126" s="26"/>
    </row>
    <row r="127" spans="1:39" ht="15" customHeight="1">
      <c r="A127" s="42" t="s">
        <v>6384</v>
      </c>
      <c r="B127" t="s">
        <v>4083</v>
      </c>
      <c r="C127" t="s">
        <v>6385</v>
      </c>
      <c r="D127" t="s">
        <v>6386</v>
      </c>
      <c r="E127" t="s">
        <v>333</v>
      </c>
      <c r="G127">
        <v>354.39788800000002</v>
      </c>
      <c r="H127">
        <v>414.147064</v>
      </c>
      <c r="I127">
        <v>446.636505</v>
      </c>
      <c r="J127">
        <v>470.125</v>
      </c>
      <c r="K127">
        <v>519.40393100000006</v>
      </c>
      <c r="L127">
        <v>565.11468500000001</v>
      </c>
      <c r="M127">
        <v>611.39465299999995</v>
      </c>
      <c r="N127">
        <v>660.38085899999999</v>
      </c>
      <c r="O127">
        <v>710.51879899999994</v>
      </c>
      <c r="P127">
        <v>761.42523200000005</v>
      </c>
      <c r="Q127">
        <v>812.83624299999997</v>
      </c>
      <c r="R127">
        <v>864.40722700000003</v>
      </c>
      <c r="S127">
        <v>915.75067100000001</v>
      </c>
      <c r="T127">
        <v>967.06518600000004</v>
      </c>
      <c r="U127">
        <v>1018.8249510000001</v>
      </c>
      <c r="V127">
        <v>1071.9782709999999</v>
      </c>
      <c r="W127">
        <v>1126.528687</v>
      </c>
      <c r="X127">
        <v>1182.382202</v>
      </c>
      <c r="Y127">
        <v>1239.376221</v>
      </c>
      <c r="Z127">
        <v>1297.4492190000001</v>
      </c>
      <c r="AA127">
        <v>1356.5023189999999</v>
      </c>
      <c r="AB127">
        <v>1416.4730219999999</v>
      </c>
      <c r="AC127">
        <v>1477.1842039999999</v>
      </c>
      <c r="AD127">
        <v>1538.49353</v>
      </c>
      <c r="AE127">
        <v>1600.2470699999999</v>
      </c>
      <c r="AF127">
        <v>1662.2860109999999</v>
      </c>
      <c r="AG127">
        <v>1724.4217530000001</v>
      </c>
      <c r="AH127">
        <v>1786.4648440000001</v>
      </c>
      <c r="AI127">
        <v>1848.241943</v>
      </c>
      <c r="AJ127" s="91">
        <v>6.0999999999999999E-2</v>
      </c>
      <c r="AL127" s="25"/>
      <c r="AM127" s="26"/>
    </row>
    <row r="128" spans="1:39" ht="15" customHeight="1">
      <c r="A128" s="42" t="s">
        <v>6387</v>
      </c>
      <c r="B128" t="s">
        <v>3917</v>
      </c>
      <c r="C128" t="s">
        <v>6388</v>
      </c>
      <c r="D128" t="s">
        <v>6389</v>
      </c>
      <c r="E128" t="s">
        <v>333</v>
      </c>
      <c r="G128">
        <v>18.835457000000002</v>
      </c>
      <c r="H128">
        <v>28.090188999999999</v>
      </c>
      <c r="I128">
        <v>36.404029999999999</v>
      </c>
      <c r="J128">
        <v>42.575572999999999</v>
      </c>
      <c r="K128">
        <v>48.380809999999997</v>
      </c>
      <c r="L128">
        <v>52.124156999999997</v>
      </c>
      <c r="M128">
        <v>55.517676999999999</v>
      </c>
      <c r="N128">
        <v>59.461978999999999</v>
      </c>
      <c r="O128">
        <v>63.482384000000003</v>
      </c>
      <c r="P128">
        <v>67.552834000000004</v>
      </c>
      <c r="Q128">
        <v>71.656456000000006</v>
      </c>
      <c r="R128">
        <v>75.769997000000004</v>
      </c>
      <c r="S128">
        <v>79.867378000000002</v>
      </c>
      <c r="T128">
        <v>83.964354999999998</v>
      </c>
      <c r="U128">
        <v>88.096275000000006</v>
      </c>
      <c r="V128">
        <v>92.331467000000004</v>
      </c>
      <c r="W128">
        <v>96.670569999999998</v>
      </c>
      <c r="X128">
        <v>101.107094</v>
      </c>
      <c r="Y128">
        <v>105.632385</v>
      </c>
      <c r="Z128">
        <v>110.241028</v>
      </c>
      <c r="AA128">
        <v>114.92641399999999</v>
      </c>
      <c r="AB128">
        <v>119.68514999999999</v>
      </c>
      <c r="AC128">
        <v>124.505928</v>
      </c>
      <c r="AD128">
        <v>129.37995900000001</v>
      </c>
      <c r="AE128">
        <v>134.296875</v>
      </c>
      <c r="AF128">
        <v>139.24603300000001</v>
      </c>
      <c r="AG128">
        <v>144.21534700000001</v>
      </c>
      <c r="AH128">
        <v>149.19276400000001</v>
      </c>
      <c r="AI128">
        <v>154.167282</v>
      </c>
      <c r="AJ128" s="91">
        <v>7.8E-2</v>
      </c>
      <c r="AL128" s="25"/>
      <c r="AM128" s="26"/>
    </row>
    <row r="129" spans="1:39" ht="15" customHeight="1">
      <c r="A129" s="42" t="s">
        <v>6390</v>
      </c>
      <c r="B129" t="s">
        <v>4077</v>
      </c>
      <c r="C129" t="s">
        <v>6391</v>
      </c>
      <c r="D129" t="s">
        <v>6392</v>
      </c>
      <c r="E129" t="s">
        <v>333</v>
      </c>
      <c r="G129">
        <v>82.517204000000007</v>
      </c>
      <c r="H129">
        <v>92.058952000000005</v>
      </c>
      <c r="I129">
        <v>95.153373999999999</v>
      </c>
      <c r="J129">
        <v>97.059569999999994</v>
      </c>
      <c r="K129">
        <v>106.256546</v>
      </c>
      <c r="L129">
        <v>115.982147</v>
      </c>
      <c r="M129">
        <v>126.11734</v>
      </c>
      <c r="N129">
        <v>136.58886699999999</v>
      </c>
      <c r="O129">
        <v>147.31860399999999</v>
      </c>
      <c r="P129">
        <v>158.22126800000001</v>
      </c>
      <c r="Q129">
        <v>169.23722799999999</v>
      </c>
      <c r="R129">
        <v>180.28945899999999</v>
      </c>
      <c r="S129">
        <v>191.29155</v>
      </c>
      <c r="T129">
        <v>202.286057</v>
      </c>
      <c r="U129">
        <v>213.37635800000001</v>
      </c>
      <c r="V129">
        <v>224.77104199999999</v>
      </c>
      <c r="W129">
        <v>236.47074900000001</v>
      </c>
      <c r="X129">
        <v>248.454453</v>
      </c>
      <c r="Y129">
        <v>260.68405200000001</v>
      </c>
      <c r="Z129">
        <v>273.14700299999998</v>
      </c>
      <c r="AA129">
        <v>285.82101399999999</v>
      </c>
      <c r="AB129">
        <v>298.69137599999999</v>
      </c>
      <c r="AC129">
        <v>311.71838400000001</v>
      </c>
      <c r="AD129">
        <v>324.86968999999999</v>
      </c>
      <c r="AE129">
        <v>338.11062600000002</v>
      </c>
      <c r="AF129">
        <v>351.40579200000002</v>
      </c>
      <c r="AG129">
        <v>364.71285999999998</v>
      </c>
      <c r="AH129">
        <v>377.98867799999999</v>
      </c>
      <c r="AI129">
        <v>391.194031</v>
      </c>
      <c r="AJ129" s="91">
        <v>5.7000000000000002E-2</v>
      </c>
      <c r="AL129" s="25"/>
      <c r="AM129" s="26"/>
    </row>
    <row r="130" spans="1:39" ht="15" customHeight="1">
      <c r="A130" s="42" t="s">
        <v>6393</v>
      </c>
      <c r="B130" t="s">
        <v>4080</v>
      </c>
      <c r="C130" t="s">
        <v>6394</v>
      </c>
      <c r="D130" t="s">
        <v>6395</v>
      </c>
      <c r="E130" t="s">
        <v>333</v>
      </c>
      <c r="G130">
        <v>1427.1838379999999</v>
      </c>
      <c r="H130">
        <v>1704.9785159999999</v>
      </c>
      <c r="I130">
        <v>1907.693481</v>
      </c>
      <c r="J130">
        <v>2009.751953</v>
      </c>
      <c r="K130">
        <v>2199.0893550000001</v>
      </c>
      <c r="L130">
        <v>2329.8635250000002</v>
      </c>
      <c r="M130">
        <v>2455.9309079999998</v>
      </c>
      <c r="N130">
        <v>2563.2861330000001</v>
      </c>
      <c r="O130">
        <v>2671.985107</v>
      </c>
      <c r="P130">
        <v>2783.6831050000001</v>
      </c>
      <c r="Q130">
        <v>2899.0471189999998</v>
      </c>
      <c r="R130">
        <v>3018.070068</v>
      </c>
      <c r="S130">
        <v>3141.0654300000001</v>
      </c>
      <c r="T130">
        <v>3268.3127439999998</v>
      </c>
      <c r="U130">
        <v>3398.2539059999999</v>
      </c>
      <c r="V130">
        <v>3532.2036130000001</v>
      </c>
      <c r="W130">
        <v>3670.5039059999999</v>
      </c>
      <c r="X130">
        <v>3813.0546880000002</v>
      </c>
      <c r="Y130">
        <v>3960.2338869999999</v>
      </c>
      <c r="Z130">
        <v>4109.8203119999998</v>
      </c>
      <c r="AA130">
        <v>4263.1464839999999</v>
      </c>
      <c r="AB130">
        <v>4420.4296880000002</v>
      </c>
      <c r="AC130">
        <v>4581.8081050000001</v>
      </c>
      <c r="AD130">
        <v>4747.1005859999996</v>
      </c>
      <c r="AE130">
        <v>4912.1601559999999</v>
      </c>
      <c r="AF130">
        <v>5080.0791019999997</v>
      </c>
      <c r="AG130">
        <v>5251.970703</v>
      </c>
      <c r="AH130">
        <v>5428.2148440000001</v>
      </c>
      <c r="AI130">
        <v>5609.2822269999997</v>
      </c>
      <c r="AJ130" s="91">
        <v>0.05</v>
      </c>
      <c r="AL130" s="25"/>
      <c r="AM130" s="26"/>
    </row>
    <row r="131" spans="1:39" ht="15" customHeight="1">
      <c r="A131" s="42" t="s">
        <v>6396</v>
      </c>
      <c r="B131" t="s">
        <v>4083</v>
      </c>
      <c r="C131" t="s">
        <v>6397</v>
      </c>
      <c r="D131" t="s">
        <v>6398</v>
      </c>
      <c r="E131" t="s">
        <v>333</v>
      </c>
      <c r="G131">
        <v>834.23529099999996</v>
      </c>
      <c r="H131">
        <v>980.91699200000005</v>
      </c>
      <c r="I131">
        <v>1071.5996090000001</v>
      </c>
      <c r="J131">
        <v>1118.6145019999999</v>
      </c>
      <c r="K131">
        <v>1218.319092</v>
      </c>
      <c r="L131">
        <v>1288.4822999999999</v>
      </c>
      <c r="M131">
        <v>1356.904297</v>
      </c>
      <c r="N131">
        <v>1417.352783</v>
      </c>
      <c r="O131">
        <v>1478.5063479999999</v>
      </c>
      <c r="P131">
        <v>1541.3668210000001</v>
      </c>
      <c r="Q131">
        <v>1606.287476</v>
      </c>
      <c r="R131">
        <v>1673.264038</v>
      </c>
      <c r="S131">
        <v>1742.4808350000001</v>
      </c>
      <c r="T131">
        <v>1814.100952</v>
      </c>
      <c r="U131">
        <v>1887.247437</v>
      </c>
      <c r="V131">
        <v>1962.653442</v>
      </c>
      <c r="W131">
        <v>2040.519043</v>
      </c>
      <c r="X131">
        <v>2120.7854000000002</v>
      </c>
      <c r="Y131">
        <v>2203.6716310000002</v>
      </c>
      <c r="Z131">
        <v>2287.913818</v>
      </c>
      <c r="AA131">
        <v>2374.2563479999999</v>
      </c>
      <c r="AB131">
        <v>2462.8229980000001</v>
      </c>
      <c r="AC131">
        <v>2553.6933589999999</v>
      </c>
      <c r="AD131">
        <v>2646.758789</v>
      </c>
      <c r="AE131">
        <v>2739.6430660000001</v>
      </c>
      <c r="AF131">
        <v>2834.1040039999998</v>
      </c>
      <c r="AG131">
        <v>2930.7910160000001</v>
      </c>
      <c r="AH131">
        <v>3029.9250489999999</v>
      </c>
      <c r="AI131">
        <v>3131.7814939999998</v>
      </c>
      <c r="AJ131" s="91">
        <v>4.8000000000000001E-2</v>
      </c>
      <c r="AL131" s="25"/>
      <c r="AM131" s="26"/>
    </row>
    <row r="132" spans="1:39" ht="15" customHeight="1">
      <c r="A132" s="42" t="s">
        <v>6399</v>
      </c>
      <c r="B132" t="s">
        <v>4843</v>
      </c>
      <c r="C132" t="s">
        <v>6400</v>
      </c>
      <c r="D132" t="s">
        <v>6401</v>
      </c>
      <c r="E132" t="s">
        <v>333</v>
      </c>
      <c r="G132">
        <v>228.94476299999999</v>
      </c>
      <c r="H132">
        <v>312.73513800000001</v>
      </c>
      <c r="I132">
        <v>392.357147</v>
      </c>
      <c r="J132">
        <v>442.70693999999997</v>
      </c>
      <c r="K132">
        <v>500.58056599999998</v>
      </c>
      <c r="L132">
        <v>536.85888699999998</v>
      </c>
      <c r="M132">
        <v>569.59973100000002</v>
      </c>
      <c r="N132">
        <v>591.26879899999994</v>
      </c>
      <c r="O132">
        <v>613.35607900000002</v>
      </c>
      <c r="P132">
        <v>635.99652100000003</v>
      </c>
      <c r="Q132">
        <v>659.38769500000001</v>
      </c>
      <c r="R132">
        <v>683.53045699999996</v>
      </c>
      <c r="S132">
        <v>708.46472200000005</v>
      </c>
      <c r="T132">
        <v>734.23168899999996</v>
      </c>
      <c r="U132">
        <v>760.51452600000005</v>
      </c>
      <c r="V132">
        <v>787.60058600000002</v>
      </c>
      <c r="W132">
        <v>815.535034</v>
      </c>
      <c r="X132">
        <v>844.30755599999998</v>
      </c>
      <c r="Y132">
        <v>873.97503700000004</v>
      </c>
      <c r="Z132">
        <v>904.12573199999997</v>
      </c>
      <c r="AA132">
        <v>935.04840100000001</v>
      </c>
      <c r="AB132">
        <v>966.77954099999999</v>
      </c>
      <c r="AC132">
        <v>999.34417699999995</v>
      </c>
      <c r="AD132">
        <v>1032.7235109999999</v>
      </c>
      <c r="AE132">
        <v>1066.19812</v>
      </c>
      <c r="AF132">
        <v>1100.3466800000001</v>
      </c>
      <c r="AG132">
        <v>1135.3264160000001</v>
      </c>
      <c r="AH132">
        <v>1171.195557</v>
      </c>
      <c r="AI132">
        <v>1208.019409</v>
      </c>
      <c r="AJ132" s="91">
        <v>6.0999999999999999E-2</v>
      </c>
      <c r="AL132" s="25"/>
      <c r="AM132" s="26"/>
    </row>
    <row r="133" spans="1:39" ht="15" customHeight="1">
      <c r="A133" s="42" t="s">
        <v>6402</v>
      </c>
      <c r="B133" t="s">
        <v>4077</v>
      </c>
      <c r="C133" t="s">
        <v>6403</v>
      </c>
      <c r="D133" t="s">
        <v>6404</v>
      </c>
      <c r="E133" t="s">
        <v>333</v>
      </c>
      <c r="G133">
        <v>364.00384500000001</v>
      </c>
      <c r="H133">
        <v>411.32644699999997</v>
      </c>
      <c r="I133">
        <v>443.73666400000002</v>
      </c>
      <c r="J133">
        <v>448.43057299999998</v>
      </c>
      <c r="K133">
        <v>480.189728</v>
      </c>
      <c r="L133">
        <v>504.52227800000003</v>
      </c>
      <c r="M133">
        <v>529.42687999999998</v>
      </c>
      <c r="N133">
        <v>554.66467299999999</v>
      </c>
      <c r="O133">
        <v>580.12286400000005</v>
      </c>
      <c r="P133">
        <v>606.31994599999996</v>
      </c>
      <c r="Q133">
        <v>633.37182600000006</v>
      </c>
      <c r="R133">
        <v>661.27563499999997</v>
      </c>
      <c r="S133">
        <v>690.11987299999998</v>
      </c>
      <c r="T133">
        <v>719.98028599999998</v>
      </c>
      <c r="U133">
        <v>750.49188200000003</v>
      </c>
      <c r="V133">
        <v>781.94976799999995</v>
      </c>
      <c r="W133">
        <v>814.44976799999995</v>
      </c>
      <c r="X133">
        <v>847.96173099999999</v>
      </c>
      <c r="Y133">
        <v>882.58727999999996</v>
      </c>
      <c r="Z133">
        <v>917.78063999999995</v>
      </c>
      <c r="AA133">
        <v>953.84173599999997</v>
      </c>
      <c r="AB133">
        <v>990.82708700000001</v>
      </c>
      <c r="AC133">
        <v>1028.7703859999999</v>
      </c>
      <c r="AD133">
        <v>1067.618408</v>
      </c>
      <c r="AE133">
        <v>1106.3186040000001</v>
      </c>
      <c r="AF133">
        <v>1145.6285399999999</v>
      </c>
      <c r="AG133">
        <v>1185.8532709999999</v>
      </c>
      <c r="AH133">
        <v>1227.094482</v>
      </c>
      <c r="AI133">
        <v>1269.481567</v>
      </c>
      <c r="AJ133" s="91">
        <v>4.5999999999999999E-2</v>
      </c>
      <c r="AL133" s="25"/>
      <c r="AM133" s="26"/>
    </row>
    <row r="134" spans="1:39" ht="15" customHeight="1">
      <c r="A134" s="42" t="s">
        <v>6405</v>
      </c>
      <c r="B134" t="s">
        <v>4080</v>
      </c>
      <c r="C134" t="s">
        <v>6406</v>
      </c>
      <c r="D134" t="s">
        <v>6407</v>
      </c>
      <c r="E134" t="s">
        <v>333</v>
      </c>
      <c r="G134">
        <v>643.23150599999997</v>
      </c>
      <c r="H134">
        <v>809.86389199999996</v>
      </c>
      <c r="I134">
        <v>1033.708862</v>
      </c>
      <c r="J134">
        <v>1203.5804439999999</v>
      </c>
      <c r="K134">
        <v>1315.1982419999999</v>
      </c>
      <c r="L134">
        <v>1389.2957759999999</v>
      </c>
      <c r="M134">
        <v>1461.070068</v>
      </c>
      <c r="N134">
        <v>1519.7026370000001</v>
      </c>
      <c r="O134">
        <v>1580.674072</v>
      </c>
      <c r="P134">
        <v>1642.2303469999999</v>
      </c>
      <c r="Q134">
        <v>1706.307495</v>
      </c>
      <c r="R134">
        <v>1773.189087</v>
      </c>
      <c r="S134">
        <v>1842.996948</v>
      </c>
      <c r="T134">
        <v>1915.880615</v>
      </c>
      <c r="U134">
        <v>1991.118408</v>
      </c>
      <c r="V134">
        <v>2069.4658199999999</v>
      </c>
      <c r="W134">
        <v>2150.9975589999999</v>
      </c>
      <c r="X134">
        <v>2235.7150879999999</v>
      </c>
      <c r="Y134">
        <v>2323.7055660000001</v>
      </c>
      <c r="Z134">
        <v>2414.3759770000001</v>
      </c>
      <c r="AA134">
        <v>2508.4509280000002</v>
      </c>
      <c r="AB134">
        <v>2606.0415039999998</v>
      </c>
      <c r="AC134">
        <v>2707.2348630000001</v>
      </c>
      <c r="AD134">
        <v>2812.163086</v>
      </c>
      <c r="AE134">
        <v>2919.8820799999999</v>
      </c>
      <c r="AF134">
        <v>3031.4201659999999</v>
      </c>
      <c r="AG134">
        <v>3146.9296880000002</v>
      </c>
      <c r="AH134">
        <v>3266.5102539999998</v>
      </c>
      <c r="AI134">
        <v>3390.2861330000001</v>
      </c>
      <c r="AJ134" s="91">
        <v>6.0999999999999999E-2</v>
      </c>
      <c r="AL134" s="25"/>
      <c r="AM134" s="26"/>
    </row>
    <row r="135" spans="1:39" ht="15" customHeight="1">
      <c r="A135" s="42" t="s">
        <v>6408</v>
      </c>
      <c r="B135" t="s">
        <v>4083</v>
      </c>
      <c r="C135" t="s">
        <v>6409</v>
      </c>
      <c r="D135" t="s">
        <v>6410</v>
      </c>
      <c r="E135" t="s">
        <v>333</v>
      </c>
      <c r="G135">
        <v>249.37359599999999</v>
      </c>
      <c r="H135">
        <v>335.93658399999998</v>
      </c>
      <c r="I135">
        <v>430.22531099999998</v>
      </c>
      <c r="J135">
        <v>497.79663099999999</v>
      </c>
      <c r="K135">
        <v>537.84979199999998</v>
      </c>
      <c r="L135">
        <v>565.29992700000003</v>
      </c>
      <c r="M135">
        <v>592.20623799999998</v>
      </c>
      <c r="N135">
        <v>615.00518799999998</v>
      </c>
      <c r="O135">
        <v>638.70904499999995</v>
      </c>
      <c r="P135">
        <v>662.67681900000002</v>
      </c>
      <c r="Q135">
        <v>687.55053699999996</v>
      </c>
      <c r="R135">
        <v>713.471497</v>
      </c>
      <c r="S135">
        <v>740.49151600000005</v>
      </c>
      <c r="T135">
        <v>768.67852800000003</v>
      </c>
      <c r="U135">
        <v>797.763733</v>
      </c>
      <c r="V135">
        <v>828.01007100000004</v>
      </c>
      <c r="W135">
        <v>859.44238299999995</v>
      </c>
      <c r="X135">
        <v>892.046021</v>
      </c>
      <c r="Y135">
        <v>925.84979199999998</v>
      </c>
      <c r="Z135">
        <v>960.64581299999998</v>
      </c>
      <c r="AA135">
        <v>996.68786599999999</v>
      </c>
      <c r="AB135">
        <v>1034.0195309999999</v>
      </c>
      <c r="AC135">
        <v>1072.6705320000001</v>
      </c>
      <c r="AD135">
        <v>1112.6879879999999</v>
      </c>
      <c r="AE135">
        <v>1153.728638</v>
      </c>
      <c r="AF135">
        <v>1196.1561280000001</v>
      </c>
      <c r="AG135">
        <v>1240.03125</v>
      </c>
      <c r="AH135">
        <v>1285.3885499999999</v>
      </c>
      <c r="AI135">
        <v>1332.272827</v>
      </c>
      <c r="AJ135" s="91">
        <v>6.2E-2</v>
      </c>
      <c r="AL135" s="25"/>
      <c r="AM135" s="26"/>
    </row>
    <row r="136" spans="1:39" ht="15" customHeight="1">
      <c r="A136" s="42" t="s">
        <v>6411</v>
      </c>
      <c r="B136" t="s">
        <v>4846</v>
      </c>
      <c r="C136" t="s">
        <v>6412</v>
      </c>
      <c r="D136" t="s">
        <v>6413</v>
      </c>
      <c r="E136" t="s">
        <v>333</v>
      </c>
      <c r="G136">
        <v>309.15365600000001</v>
      </c>
      <c r="H136">
        <v>360.79992700000003</v>
      </c>
      <c r="I136">
        <v>459.47216800000001</v>
      </c>
      <c r="J136">
        <v>542.31811500000003</v>
      </c>
      <c r="K136">
        <v>606.94940199999996</v>
      </c>
      <c r="L136">
        <v>647.83563200000003</v>
      </c>
      <c r="M136">
        <v>686.69622800000002</v>
      </c>
      <c r="N136">
        <v>716.520264</v>
      </c>
      <c r="O136">
        <v>747.54431199999999</v>
      </c>
      <c r="P136">
        <v>778.78051800000003</v>
      </c>
      <c r="Q136">
        <v>811.47302200000001</v>
      </c>
      <c r="R136">
        <v>845.69354199999998</v>
      </c>
      <c r="S136">
        <v>881.49322500000005</v>
      </c>
      <c r="T136">
        <v>918.92584199999999</v>
      </c>
      <c r="U136">
        <v>957.59625200000005</v>
      </c>
      <c r="V136">
        <v>997.96124299999997</v>
      </c>
      <c r="W136">
        <v>1040.068115</v>
      </c>
      <c r="X136">
        <v>1083.953857</v>
      </c>
      <c r="Y136">
        <v>1129.674561</v>
      </c>
      <c r="Z136">
        <v>1176.875732</v>
      </c>
      <c r="AA136">
        <v>1225.990356</v>
      </c>
      <c r="AB136">
        <v>1277.075317</v>
      </c>
      <c r="AC136">
        <v>1330.1845699999999</v>
      </c>
      <c r="AD136">
        <v>1385.394409</v>
      </c>
      <c r="AE136">
        <v>1442.169312</v>
      </c>
      <c r="AF136">
        <v>1501.1175539999999</v>
      </c>
      <c r="AG136">
        <v>1562.3118899999999</v>
      </c>
      <c r="AH136">
        <v>1625.8142089999999</v>
      </c>
      <c r="AI136">
        <v>1691.6949460000001</v>
      </c>
      <c r="AJ136" s="91">
        <v>6.3E-2</v>
      </c>
      <c r="AL136" s="25"/>
      <c r="AM136" s="26"/>
    </row>
    <row r="137" spans="1:39" ht="15" customHeight="1">
      <c r="A137" s="42" t="s">
        <v>6414</v>
      </c>
      <c r="B137" t="s">
        <v>4077</v>
      </c>
      <c r="C137" t="s">
        <v>6415</v>
      </c>
      <c r="D137" t="s">
        <v>6416</v>
      </c>
      <c r="E137" t="s">
        <v>333</v>
      </c>
      <c r="G137">
        <v>84.704268999999996</v>
      </c>
      <c r="H137">
        <v>113.127365</v>
      </c>
      <c r="I137">
        <v>144.011337</v>
      </c>
      <c r="J137">
        <v>163.465744</v>
      </c>
      <c r="K137">
        <v>170.39906300000001</v>
      </c>
      <c r="L137">
        <v>176.16027800000001</v>
      </c>
      <c r="M137">
        <v>182.16755699999999</v>
      </c>
      <c r="N137">
        <v>188.17723100000001</v>
      </c>
      <c r="O137">
        <v>194.420715</v>
      </c>
      <c r="P137">
        <v>200.77302599999999</v>
      </c>
      <c r="Q137">
        <v>207.283951</v>
      </c>
      <c r="R137">
        <v>214.024078</v>
      </c>
      <c r="S137">
        <v>221.012192</v>
      </c>
      <c r="T137">
        <v>228.276184</v>
      </c>
      <c r="U137">
        <v>235.75843800000001</v>
      </c>
      <c r="V137">
        <v>243.49452199999999</v>
      </c>
      <c r="W137">
        <v>251.48704499999999</v>
      </c>
      <c r="X137">
        <v>259.715149</v>
      </c>
      <c r="Y137">
        <v>268.18118299999998</v>
      </c>
      <c r="Z137">
        <v>276.85458399999999</v>
      </c>
      <c r="AA137">
        <v>285.77264400000001</v>
      </c>
      <c r="AB137">
        <v>294.94665500000002</v>
      </c>
      <c r="AC137">
        <v>304.379974</v>
      </c>
      <c r="AD137">
        <v>314.08056599999998</v>
      </c>
      <c r="AE137">
        <v>323.984039</v>
      </c>
      <c r="AF137">
        <v>334.14657599999998</v>
      </c>
      <c r="AG137">
        <v>344.586365</v>
      </c>
      <c r="AH137">
        <v>355.307526</v>
      </c>
      <c r="AI137">
        <v>366.31826799999999</v>
      </c>
      <c r="AJ137" s="91">
        <v>5.3999999999999999E-2</v>
      </c>
      <c r="AL137" s="25"/>
      <c r="AM137" s="26"/>
    </row>
    <row r="138" spans="1:39" ht="15" customHeight="1">
      <c r="A138" s="42" t="s">
        <v>6417</v>
      </c>
      <c r="B138" t="s">
        <v>4080</v>
      </c>
      <c r="C138" t="s">
        <v>6418</v>
      </c>
      <c r="D138" t="s">
        <v>6419</v>
      </c>
      <c r="E138" t="s">
        <v>333</v>
      </c>
      <c r="G138">
        <v>625.06341599999996</v>
      </c>
      <c r="H138">
        <v>916.94250499999998</v>
      </c>
      <c r="I138">
        <v>1092.5119629999999</v>
      </c>
      <c r="J138">
        <v>1172.0686040000001</v>
      </c>
      <c r="K138">
        <v>1249.1049800000001</v>
      </c>
      <c r="L138">
        <v>1304.7954099999999</v>
      </c>
      <c r="M138">
        <v>1356.907471</v>
      </c>
      <c r="N138">
        <v>1412.223389</v>
      </c>
      <c r="O138">
        <v>1470.6604</v>
      </c>
      <c r="P138">
        <v>1532.1757809999999</v>
      </c>
      <c r="Q138">
        <v>1596.3366699999999</v>
      </c>
      <c r="R138">
        <v>1662.991211</v>
      </c>
      <c r="S138">
        <v>1732.1273189999999</v>
      </c>
      <c r="T138">
        <v>1803.7451169999999</v>
      </c>
      <c r="U138">
        <v>1878.6374510000001</v>
      </c>
      <c r="V138">
        <v>1956.2303469999999</v>
      </c>
      <c r="W138">
        <v>2036.4339600000001</v>
      </c>
      <c r="X138">
        <v>2119.2426759999998</v>
      </c>
      <c r="Y138">
        <v>2204.6821289999998</v>
      </c>
      <c r="Z138">
        <v>2293.5405270000001</v>
      </c>
      <c r="AA138">
        <v>2385.1982419999999</v>
      </c>
      <c r="AB138">
        <v>2479.6088869999999</v>
      </c>
      <c r="AC138">
        <v>2576.8115229999999</v>
      </c>
      <c r="AD138">
        <v>2676.9106449999999</v>
      </c>
      <c r="AE138">
        <v>2780.5493160000001</v>
      </c>
      <c r="AF138">
        <v>2887.180664</v>
      </c>
      <c r="AG138">
        <v>2996.7885740000002</v>
      </c>
      <c r="AH138">
        <v>3109.4091800000001</v>
      </c>
      <c r="AI138">
        <v>3225.1445309999999</v>
      </c>
      <c r="AJ138" s="91">
        <v>0.06</v>
      </c>
      <c r="AL138" s="25"/>
      <c r="AM138" s="26"/>
    </row>
    <row r="139" spans="1:39" ht="15" customHeight="1">
      <c r="A139" s="42" t="s">
        <v>6420</v>
      </c>
      <c r="B139" t="s">
        <v>4083</v>
      </c>
      <c r="C139" t="s">
        <v>6421</v>
      </c>
      <c r="D139" t="s">
        <v>6422</v>
      </c>
      <c r="E139" t="s">
        <v>333</v>
      </c>
      <c r="G139">
        <v>310.34631300000001</v>
      </c>
      <c r="H139">
        <v>376.11483800000002</v>
      </c>
      <c r="I139">
        <v>448.42544600000002</v>
      </c>
      <c r="J139">
        <v>482.52474999999998</v>
      </c>
      <c r="K139">
        <v>516.06787099999997</v>
      </c>
      <c r="L139">
        <v>539.51196300000004</v>
      </c>
      <c r="M139">
        <v>560.85168499999997</v>
      </c>
      <c r="N139">
        <v>583.56854199999998</v>
      </c>
      <c r="O139">
        <v>607.56390399999998</v>
      </c>
      <c r="P139">
        <v>632.80822799999999</v>
      </c>
      <c r="Q139">
        <v>659.127747</v>
      </c>
      <c r="R139">
        <v>686.45709199999999</v>
      </c>
      <c r="S139">
        <v>714.78991699999995</v>
      </c>
      <c r="T139">
        <v>744.12506099999996</v>
      </c>
      <c r="U139">
        <v>774.78466800000001</v>
      </c>
      <c r="V139">
        <v>806.53509499999996</v>
      </c>
      <c r="W139">
        <v>839.33746299999996</v>
      </c>
      <c r="X139">
        <v>873.18762200000003</v>
      </c>
      <c r="Y139">
        <v>908.09869400000002</v>
      </c>
      <c r="Z139">
        <v>944.39007600000002</v>
      </c>
      <c r="AA139">
        <v>981.80755599999998</v>
      </c>
      <c r="AB139">
        <v>1020.330322</v>
      </c>
      <c r="AC139">
        <v>1059.9732670000001</v>
      </c>
      <c r="AD139">
        <v>1100.778442</v>
      </c>
      <c r="AE139">
        <v>1143.0073239999999</v>
      </c>
      <c r="AF139">
        <v>1186.4350589999999</v>
      </c>
      <c r="AG139">
        <v>1231.05249</v>
      </c>
      <c r="AH139">
        <v>1276.8735349999999</v>
      </c>
      <c r="AI139">
        <v>1323.9385990000001</v>
      </c>
      <c r="AJ139" s="91">
        <v>5.2999999999999999E-2</v>
      </c>
      <c r="AL139" s="25"/>
      <c r="AM139" s="26"/>
    </row>
    <row r="140" spans="1:39" ht="15" customHeight="1">
      <c r="A140" s="42" t="s">
        <v>6423</v>
      </c>
      <c r="B140" t="s">
        <v>4849</v>
      </c>
      <c r="C140" t="s">
        <v>6424</v>
      </c>
      <c r="D140" t="s">
        <v>6425</v>
      </c>
      <c r="E140" t="s">
        <v>333</v>
      </c>
      <c r="G140">
        <v>101.82463799999999</v>
      </c>
      <c r="H140">
        <v>127.08978999999999</v>
      </c>
      <c r="I140">
        <v>149.50636299999999</v>
      </c>
      <c r="J140">
        <v>163.274384</v>
      </c>
      <c r="K140">
        <v>177.650925</v>
      </c>
      <c r="L140">
        <v>186.43978899999999</v>
      </c>
      <c r="M140">
        <v>193.47171</v>
      </c>
      <c r="N140">
        <v>201.065887</v>
      </c>
      <c r="O140">
        <v>209.08230599999999</v>
      </c>
      <c r="P140">
        <v>217.49070699999999</v>
      </c>
      <c r="Q140">
        <v>226.23971599999999</v>
      </c>
      <c r="R140">
        <v>235.30278000000001</v>
      </c>
      <c r="S140">
        <v>244.67558299999999</v>
      </c>
      <c r="T140">
        <v>254.35517899999999</v>
      </c>
      <c r="U140">
        <v>264.44409200000001</v>
      </c>
      <c r="V140">
        <v>274.86758400000002</v>
      </c>
      <c r="W140">
        <v>285.60858200000001</v>
      </c>
      <c r="X140">
        <v>296.66345200000001</v>
      </c>
      <c r="Y140">
        <v>308.04113799999999</v>
      </c>
      <c r="Z140">
        <v>319.84039300000001</v>
      </c>
      <c r="AA140">
        <v>331.97729500000003</v>
      </c>
      <c r="AB140">
        <v>344.441711</v>
      </c>
      <c r="AC140">
        <v>357.23644999999999</v>
      </c>
      <c r="AD140">
        <v>370.37435900000003</v>
      </c>
      <c r="AE140">
        <v>383.93911700000001</v>
      </c>
      <c r="AF140">
        <v>397.854309</v>
      </c>
      <c r="AG140">
        <v>412.113495</v>
      </c>
      <c r="AH140">
        <v>426.71850599999999</v>
      </c>
      <c r="AI140">
        <v>441.68109099999998</v>
      </c>
      <c r="AJ140" s="91">
        <v>5.3999999999999999E-2</v>
      </c>
      <c r="AL140" s="25"/>
      <c r="AM140" s="26"/>
    </row>
    <row r="141" spans="1:39" ht="15" customHeight="1">
      <c r="A141" s="42" t="s">
        <v>6426</v>
      </c>
      <c r="B141" t="s">
        <v>4077</v>
      </c>
      <c r="C141" t="s">
        <v>6427</v>
      </c>
      <c r="D141" t="s">
        <v>6428</v>
      </c>
      <c r="E141" t="s">
        <v>333</v>
      </c>
      <c r="G141">
        <v>212.892471</v>
      </c>
      <c r="H141">
        <v>413.73791499999999</v>
      </c>
      <c r="I141">
        <v>494.58007800000001</v>
      </c>
      <c r="J141">
        <v>526.269409</v>
      </c>
      <c r="K141">
        <v>555.38622999999995</v>
      </c>
      <c r="L141">
        <v>578.84362799999997</v>
      </c>
      <c r="M141">
        <v>602.58410600000002</v>
      </c>
      <c r="N141">
        <v>627.58905000000004</v>
      </c>
      <c r="O141">
        <v>654.01409899999999</v>
      </c>
      <c r="P141">
        <v>681.87683100000004</v>
      </c>
      <c r="Q141">
        <v>710.96917699999995</v>
      </c>
      <c r="R141">
        <v>741.23126200000002</v>
      </c>
      <c r="S141">
        <v>772.66180399999996</v>
      </c>
      <c r="T141">
        <v>805.26489300000003</v>
      </c>
      <c r="U141">
        <v>839.40863000000002</v>
      </c>
      <c r="V141">
        <v>874.82763699999998</v>
      </c>
      <c r="W141">
        <v>911.48791500000004</v>
      </c>
      <c r="X141">
        <v>949.39172399999995</v>
      </c>
      <c r="Y141">
        <v>988.54217500000004</v>
      </c>
      <c r="Z141">
        <v>1029.3100589999999</v>
      </c>
      <c r="AA141">
        <v>1071.4133300000001</v>
      </c>
      <c r="AB141">
        <v>1114.8367920000001</v>
      </c>
      <c r="AC141">
        <v>1159.6019289999999</v>
      </c>
      <c r="AD141">
        <v>1205.7579350000001</v>
      </c>
      <c r="AE141">
        <v>1253.602783</v>
      </c>
      <c r="AF141">
        <v>1302.891357</v>
      </c>
      <c r="AG141">
        <v>1353.622437</v>
      </c>
      <c r="AH141">
        <v>1405.8170170000001</v>
      </c>
      <c r="AI141">
        <v>1459.5249020000001</v>
      </c>
      <c r="AJ141" s="91">
        <v>7.0999999999999994E-2</v>
      </c>
      <c r="AL141" s="25"/>
      <c r="AM141" s="26"/>
    </row>
    <row r="142" spans="1:39" ht="15" customHeight="1">
      <c r="A142" s="42" t="s">
        <v>6429</v>
      </c>
      <c r="B142" t="s">
        <v>4080</v>
      </c>
      <c r="C142" t="s">
        <v>6430</v>
      </c>
      <c r="D142" t="s">
        <v>6431</v>
      </c>
      <c r="E142" t="s">
        <v>333</v>
      </c>
      <c r="G142">
        <v>419.19976800000001</v>
      </c>
      <c r="H142">
        <v>445.30187999999998</v>
      </c>
      <c r="I142">
        <v>456.92532299999999</v>
      </c>
      <c r="J142">
        <v>470.77404799999999</v>
      </c>
      <c r="K142">
        <v>483.30731200000002</v>
      </c>
      <c r="L142">
        <v>493.20959499999998</v>
      </c>
      <c r="M142">
        <v>502.39447000000001</v>
      </c>
      <c r="N142">
        <v>510.63806199999999</v>
      </c>
      <c r="O142">
        <v>518.389771</v>
      </c>
      <c r="P142">
        <v>525.415344</v>
      </c>
      <c r="Q142">
        <v>532.19909700000005</v>
      </c>
      <c r="R142">
        <v>538.70593299999996</v>
      </c>
      <c r="S142">
        <v>544.89483600000005</v>
      </c>
      <c r="T142">
        <v>550.73065199999996</v>
      </c>
      <c r="U142">
        <v>556.20306400000004</v>
      </c>
      <c r="V142">
        <v>561.36901899999998</v>
      </c>
      <c r="W142">
        <v>566.26489300000003</v>
      </c>
      <c r="X142">
        <v>570.92700200000002</v>
      </c>
      <c r="Y142">
        <v>575.36730999999997</v>
      </c>
      <c r="Z142">
        <v>579.62261999999998</v>
      </c>
      <c r="AA142">
        <v>583.70642099999998</v>
      </c>
      <c r="AB142">
        <v>587.63073699999995</v>
      </c>
      <c r="AC142">
        <v>591.40252699999996</v>
      </c>
      <c r="AD142">
        <v>595.02941899999996</v>
      </c>
      <c r="AE142">
        <v>598.53155500000003</v>
      </c>
      <c r="AF142">
        <v>601.90405299999998</v>
      </c>
      <c r="AG142">
        <v>605.147156</v>
      </c>
      <c r="AH142">
        <v>608.247253</v>
      </c>
      <c r="AI142">
        <v>611.21417199999996</v>
      </c>
      <c r="AJ142" s="91">
        <v>1.4E-2</v>
      </c>
      <c r="AL142" s="25"/>
      <c r="AM142" s="26"/>
    </row>
    <row r="143" spans="1:39" ht="15" customHeight="1">
      <c r="A143" s="42" t="s">
        <v>6432</v>
      </c>
      <c r="B143" t="s">
        <v>4083</v>
      </c>
      <c r="C143" t="s">
        <v>6433</v>
      </c>
      <c r="D143" t="s">
        <v>6434</v>
      </c>
      <c r="E143" t="s">
        <v>333</v>
      </c>
      <c r="G143">
        <v>252.65448000000001</v>
      </c>
      <c r="H143">
        <v>267.78195199999999</v>
      </c>
      <c r="I143">
        <v>273.65145899999999</v>
      </c>
      <c r="J143">
        <v>281.47308299999997</v>
      </c>
      <c r="K143">
        <v>288.48440599999998</v>
      </c>
      <c r="L143">
        <v>294.155914</v>
      </c>
      <c r="M143">
        <v>299.49108899999999</v>
      </c>
      <c r="N143">
        <v>304.36554000000001</v>
      </c>
      <c r="O143">
        <v>308.95251500000001</v>
      </c>
      <c r="P143">
        <v>313.11425800000001</v>
      </c>
      <c r="Q143">
        <v>317.13528400000001</v>
      </c>
      <c r="R143">
        <v>320.99478099999999</v>
      </c>
      <c r="S143">
        <v>324.66857900000002</v>
      </c>
      <c r="T143">
        <v>328.13595600000002</v>
      </c>
      <c r="U143">
        <v>331.39044200000001</v>
      </c>
      <c r="V143">
        <v>334.46563700000002</v>
      </c>
      <c r="W143">
        <v>337.38269000000003</v>
      </c>
      <c r="X143">
        <v>340.16287199999999</v>
      </c>
      <c r="Y143">
        <v>342.812592</v>
      </c>
      <c r="Z143">
        <v>345.35357699999997</v>
      </c>
      <c r="AA143">
        <v>347.79367100000002</v>
      </c>
      <c r="AB143">
        <v>350.14004499999999</v>
      </c>
      <c r="AC143">
        <v>352.39660600000002</v>
      </c>
      <c r="AD143">
        <v>354.56787100000003</v>
      </c>
      <c r="AE143">
        <v>356.66525300000001</v>
      </c>
      <c r="AF143">
        <v>358.68579099999999</v>
      </c>
      <c r="AG143">
        <v>360.63028000000003</v>
      </c>
      <c r="AH143">
        <v>362.49115</v>
      </c>
      <c r="AI143">
        <v>364.27465799999999</v>
      </c>
      <c r="AJ143" s="91">
        <v>1.2999999999999999E-2</v>
      </c>
      <c r="AL143" s="25"/>
      <c r="AM143" s="26"/>
    </row>
    <row r="144" spans="1:39" ht="15" customHeight="1">
      <c r="A144" s="42" t="s">
        <v>6435</v>
      </c>
      <c r="B144" t="s">
        <v>3953</v>
      </c>
      <c r="C144" t="s">
        <v>6436</v>
      </c>
      <c r="D144" t="s">
        <v>6437</v>
      </c>
      <c r="E144" t="s">
        <v>333</v>
      </c>
      <c r="G144">
        <v>20.602450999999999</v>
      </c>
      <c r="H144">
        <v>25.507446000000002</v>
      </c>
      <c r="I144">
        <v>29.657032000000001</v>
      </c>
      <c r="J144">
        <v>32.492038999999998</v>
      </c>
      <c r="K144">
        <v>35.333495999999997</v>
      </c>
      <c r="L144">
        <v>37.037590000000002</v>
      </c>
      <c r="M144">
        <v>38.312652999999997</v>
      </c>
      <c r="N144">
        <v>39.104317000000002</v>
      </c>
      <c r="O144">
        <v>39.834969000000001</v>
      </c>
      <c r="P144">
        <v>40.478951000000002</v>
      </c>
      <c r="Q144">
        <v>41.090431000000002</v>
      </c>
      <c r="R144">
        <v>41.666069</v>
      </c>
      <c r="S144">
        <v>42.201903999999999</v>
      </c>
      <c r="T144">
        <v>42.694378</v>
      </c>
      <c r="U144">
        <v>43.143196000000003</v>
      </c>
      <c r="V144">
        <v>43.555241000000002</v>
      </c>
      <c r="W144">
        <v>43.934868000000002</v>
      </c>
      <c r="X144">
        <v>44.286434</v>
      </c>
      <c r="Y144">
        <v>44.613953000000002</v>
      </c>
      <c r="Z144">
        <v>44.920799000000002</v>
      </c>
      <c r="AA144">
        <v>45.209000000000003</v>
      </c>
      <c r="AB144">
        <v>45.479927000000004</v>
      </c>
      <c r="AC144">
        <v>45.734260999999996</v>
      </c>
      <c r="AD144">
        <v>45.973236</v>
      </c>
      <c r="AE144">
        <v>46.200775</v>
      </c>
      <c r="AF144">
        <v>46.416392999999999</v>
      </c>
      <c r="AG144">
        <v>46.618023000000001</v>
      </c>
      <c r="AH144">
        <v>46.801772999999997</v>
      </c>
      <c r="AI144">
        <v>46.967086999999999</v>
      </c>
      <c r="AJ144" s="91">
        <v>0.03</v>
      </c>
      <c r="AL144" s="25"/>
      <c r="AM144" s="26"/>
    </row>
    <row r="145" spans="1:39" ht="15" customHeight="1">
      <c r="A145" s="42" t="s">
        <v>6438</v>
      </c>
      <c r="B145" t="s">
        <v>4077</v>
      </c>
      <c r="C145" t="s">
        <v>6439</v>
      </c>
      <c r="D145" t="s">
        <v>6440</v>
      </c>
      <c r="E145" t="s">
        <v>333</v>
      </c>
      <c r="G145">
        <v>145.94285600000001</v>
      </c>
      <c r="H145">
        <v>152.01246599999999</v>
      </c>
      <c r="I145">
        <v>153.61682099999999</v>
      </c>
      <c r="J145">
        <v>156.80892900000001</v>
      </c>
      <c r="K145">
        <v>159.48942600000001</v>
      </c>
      <c r="L145">
        <v>162.01606799999999</v>
      </c>
      <c r="M145">
        <v>164.59072900000001</v>
      </c>
      <c r="N145">
        <v>167.16821300000001</v>
      </c>
      <c r="O145">
        <v>169.60228000000001</v>
      </c>
      <c r="P145">
        <v>171.82214400000001</v>
      </c>
      <c r="Q145">
        <v>173.97340399999999</v>
      </c>
      <c r="R145">
        <v>176.045074</v>
      </c>
      <c r="S145">
        <v>178.02436800000001</v>
      </c>
      <c r="T145">
        <v>179.90033</v>
      </c>
      <c r="U145">
        <v>181.66941800000001</v>
      </c>
      <c r="V145">
        <v>183.34814499999999</v>
      </c>
      <c r="W145">
        <v>184.94731100000001</v>
      </c>
      <c r="X145">
        <v>186.477722</v>
      </c>
      <c r="Y145">
        <v>187.94078099999999</v>
      </c>
      <c r="Z145">
        <v>189.34823600000001</v>
      </c>
      <c r="AA145">
        <v>190.70370500000001</v>
      </c>
      <c r="AB145">
        <v>192.01080300000001</v>
      </c>
      <c r="AC145">
        <v>193.27166700000001</v>
      </c>
      <c r="AD145">
        <v>194.488281</v>
      </c>
      <c r="AE145">
        <v>195.66551200000001</v>
      </c>
      <c r="AF145">
        <v>196.80186499999999</v>
      </c>
      <c r="AG145">
        <v>197.89887999999999</v>
      </c>
      <c r="AH145">
        <v>198.95433</v>
      </c>
      <c r="AI145">
        <v>199.972397</v>
      </c>
      <c r="AJ145" s="91">
        <v>1.0999999999999999E-2</v>
      </c>
      <c r="AL145" s="25"/>
      <c r="AM145" s="26"/>
    </row>
    <row r="146" spans="1:39" ht="15" customHeight="1">
      <c r="A146" s="42" t="s">
        <v>6441</v>
      </c>
      <c r="B146" t="s">
        <v>4080</v>
      </c>
      <c r="C146" t="s">
        <v>6442</v>
      </c>
      <c r="D146" t="s">
        <v>6443</v>
      </c>
      <c r="E146" t="s">
        <v>333</v>
      </c>
      <c r="G146">
        <v>370.58520499999997</v>
      </c>
      <c r="H146">
        <v>461.29376200000002</v>
      </c>
      <c r="I146">
        <v>535.82275400000003</v>
      </c>
      <c r="J146">
        <v>572.78991699999995</v>
      </c>
      <c r="K146">
        <v>604.81353799999999</v>
      </c>
      <c r="L146">
        <v>627.30285600000002</v>
      </c>
      <c r="M146">
        <v>646.14160200000003</v>
      </c>
      <c r="N146">
        <v>663.66400099999998</v>
      </c>
      <c r="O146">
        <v>681.33746299999996</v>
      </c>
      <c r="P146">
        <v>698.955017</v>
      </c>
      <c r="Q146">
        <v>717.10186799999997</v>
      </c>
      <c r="R146">
        <v>735.84265100000005</v>
      </c>
      <c r="S146">
        <v>755.19689900000003</v>
      </c>
      <c r="T146">
        <v>775.182007</v>
      </c>
      <c r="U146">
        <v>795.71368399999994</v>
      </c>
      <c r="V146">
        <v>816.89855999999997</v>
      </c>
      <c r="W146">
        <v>838.73413100000005</v>
      </c>
      <c r="X146">
        <v>861.21209699999997</v>
      </c>
      <c r="Y146">
        <v>884.31475799999998</v>
      </c>
      <c r="Z146">
        <v>908.02526899999998</v>
      </c>
      <c r="AA146">
        <v>932.37731900000006</v>
      </c>
      <c r="AB146">
        <v>957.36828600000001</v>
      </c>
      <c r="AC146">
        <v>982.99694799999997</v>
      </c>
      <c r="AD146">
        <v>1009.257874</v>
      </c>
      <c r="AE146">
        <v>1035.9171140000001</v>
      </c>
      <c r="AF146">
        <v>1063.2104489999999</v>
      </c>
      <c r="AG146">
        <v>1091.1518550000001</v>
      </c>
      <c r="AH146">
        <v>1119.7543949999999</v>
      </c>
      <c r="AI146">
        <v>1149.0229489999999</v>
      </c>
      <c r="AJ146" s="91">
        <v>4.1000000000000002E-2</v>
      </c>
      <c r="AL146" s="25"/>
      <c r="AM146" s="26"/>
    </row>
    <row r="147" spans="1:39" ht="15" customHeight="1">
      <c r="A147" s="42" t="s">
        <v>6444</v>
      </c>
      <c r="B147" t="s">
        <v>4083</v>
      </c>
      <c r="C147" t="s">
        <v>6445</v>
      </c>
      <c r="D147" t="s">
        <v>6446</v>
      </c>
      <c r="E147" t="s">
        <v>333</v>
      </c>
      <c r="G147">
        <v>214.20620700000001</v>
      </c>
      <c r="H147">
        <v>269.47332799999998</v>
      </c>
      <c r="I147">
        <v>314.92019699999997</v>
      </c>
      <c r="J147">
        <v>340.05426</v>
      </c>
      <c r="K147">
        <v>361.313873</v>
      </c>
      <c r="L147">
        <v>375.64196800000002</v>
      </c>
      <c r="M147">
        <v>387.32519500000001</v>
      </c>
      <c r="N147">
        <v>398.066711</v>
      </c>
      <c r="O147">
        <v>408.933899</v>
      </c>
      <c r="P147">
        <v>419.80868500000003</v>
      </c>
      <c r="Q147">
        <v>431.01675399999999</v>
      </c>
      <c r="R147">
        <v>442.59545900000001</v>
      </c>
      <c r="S147">
        <v>454.55740400000002</v>
      </c>
      <c r="T147">
        <v>466.91409299999998</v>
      </c>
      <c r="U147">
        <v>479.61593599999998</v>
      </c>
      <c r="V147">
        <v>492.72644000000003</v>
      </c>
      <c r="W147">
        <v>506.24490400000002</v>
      </c>
      <c r="X147">
        <v>520.16735800000004</v>
      </c>
      <c r="Y147">
        <v>534.48431400000004</v>
      </c>
      <c r="Z147">
        <v>549.182861</v>
      </c>
      <c r="AA147">
        <v>564.28716999999995</v>
      </c>
      <c r="AB147">
        <v>579.79675299999997</v>
      </c>
      <c r="AC147">
        <v>595.71179199999995</v>
      </c>
      <c r="AD147">
        <v>612.03027299999997</v>
      </c>
      <c r="AE147">
        <v>628.61663799999997</v>
      </c>
      <c r="AF147">
        <v>645.60864300000003</v>
      </c>
      <c r="AG147">
        <v>663.01568599999996</v>
      </c>
      <c r="AH147">
        <v>680.84698500000002</v>
      </c>
      <c r="AI147">
        <v>699.106628</v>
      </c>
      <c r="AJ147" s="91">
        <v>4.2999999999999997E-2</v>
      </c>
      <c r="AL147" s="25"/>
      <c r="AM147" s="26"/>
    </row>
    <row r="148" spans="1:39" ht="15" customHeight="1">
      <c r="A148" s="42" t="s">
        <v>6447</v>
      </c>
      <c r="B148" t="s">
        <v>4853</v>
      </c>
      <c r="C148" t="s">
        <v>6448</v>
      </c>
      <c r="D148" t="s">
        <v>6449</v>
      </c>
      <c r="E148" t="s">
        <v>333</v>
      </c>
      <c r="G148">
        <v>17.582750000000001</v>
      </c>
      <c r="H148">
        <v>22.767551000000001</v>
      </c>
      <c r="I148">
        <v>27.497502999999998</v>
      </c>
      <c r="J148">
        <v>30.980896000000001</v>
      </c>
      <c r="K148">
        <v>33.759487</v>
      </c>
      <c r="L148">
        <v>35.430557</v>
      </c>
      <c r="M148">
        <v>36.681849999999997</v>
      </c>
      <c r="N148">
        <v>37.787337999999998</v>
      </c>
      <c r="O148">
        <v>38.917746999999999</v>
      </c>
      <c r="P148">
        <v>40.064109999999999</v>
      </c>
      <c r="Q148">
        <v>41.248004999999999</v>
      </c>
      <c r="R148">
        <v>42.472389</v>
      </c>
      <c r="S148">
        <v>43.738827000000001</v>
      </c>
      <c r="T148">
        <v>45.048794000000001</v>
      </c>
      <c r="U148">
        <v>46.397945</v>
      </c>
      <c r="V148">
        <v>47.792149000000002</v>
      </c>
      <c r="W148">
        <v>49.231659000000001</v>
      </c>
      <c r="X148">
        <v>50.7164</v>
      </c>
      <c r="Y148">
        <v>52.245941000000002</v>
      </c>
      <c r="Z148">
        <v>53.817996999999998</v>
      </c>
      <c r="AA148">
        <v>55.436340000000001</v>
      </c>
      <c r="AB148">
        <v>57.101303000000001</v>
      </c>
      <c r="AC148">
        <v>58.813335000000002</v>
      </c>
      <c r="AD148">
        <v>60.572605000000003</v>
      </c>
      <c r="AE148">
        <v>62.368079999999999</v>
      </c>
      <c r="AF148">
        <v>64.211394999999996</v>
      </c>
      <c r="AG148">
        <v>66.103904999999997</v>
      </c>
      <c r="AH148">
        <v>68.046859999999995</v>
      </c>
      <c r="AI148">
        <v>70.041290000000004</v>
      </c>
      <c r="AJ148" s="91">
        <v>5.0999999999999997E-2</v>
      </c>
      <c r="AL148" s="25"/>
      <c r="AM148" s="26"/>
    </row>
    <row r="149" spans="1:39" ht="15" customHeight="1">
      <c r="A149" s="42" t="s">
        <v>6450</v>
      </c>
      <c r="B149" t="s">
        <v>4077</v>
      </c>
      <c r="C149" t="s">
        <v>6451</v>
      </c>
      <c r="D149" t="s">
        <v>6452</v>
      </c>
      <c r="E149" t="s">
        <v>333</v>
      </c>
      <c r="G149">
        <v>138.79626500000001</v>
      </c>
      <c r="H149">
        <v>169.052887</v>
      </c>
      <c r="I149">
        <v>193.40507500000001</v>
      </c>
      <c r="J149">
        <v>201.75477599999999</v>
      </c>
      <c r="K149">
        <v>209.74018899999999</v>
      </c>
      <c r="L149">
        <v>216.23034699999999</v>
      </c>
      <c r="M149">
        <v>222.134567</v>
      </c>
      <c r="N149">
        <v>227.80995200000001</v>
      </c>
      <c r="O149">
        <v>233.48580899999999</v>
      </c>
      <c r="P149">
        <v>239.08221399999999</v>
      </c>
      <c r="Q149">
        <v>244.837097</v>
      </c>
      <c r="R149">
        <v>250.77477999999999</v>
      </c>
      <c r="S149">
        <v>256.90063500000002</v>
      </c>
      <c r="T149">
        <v>263.21911599999999</v>
      </c>
      <c r="U149">
        <v>269.69982900000002</v>
      </c>
      <c r="V149">
        <v>276.37994400000002</v>
      </c>
      <c r="W149">
        <v>283.25753800000001</v>
      </c>
      <c r="X149">
        <v>290.32830799999999</v>
      </c>
      <c r="Y149">
        <v>297.58453400000002</v>
      </c>
      <c r="Z149">
        <v>305.024384</v>
      </c>
      <c r="AA149">
        <v>312.653839</v>
      </c>
      <c r="AB149">
        <v>320.470215</v>
      </c>
      <c r="AC149">
        <v>328.47180200000003</v>
      </c>
      <c r="AD149">
        <v>336.654968</v>
      </c>
      <c r="AE149">
        <v>344.932343</v>
      </c>
      <c r="AF149">
        <v>353.39035000000001</v>
      </c>
      <c r="AG149">
        <v>362.03228799999999</v>
      </c>
      <c r="AH149">
        <v>370.86056500000001</v>
      </c>
      <c r="AI149">
        <v>379.875</v>
      </c>
      <c r="AJ149" s="91">
        <v>3.6999999999999998E-2</v>
      </c>
      <c r="AL149" s="25"/>
      <c r="AM149" s="26"/>
    </row>
    <row r="150" spans="1:39" ht="15" customHeight="1">
      <c r="A150" s="42" t="s">
        <v>6453</v>
      </c>
      <c r="B150" t="s">
        <v>4080</v>
      </c>
      <c r="C150" t="s">
        <v>6454</v>
      </c>
      <c r="D150" t="s">
        <v>6455</v>
      </c>
      <c r="E150" t="s">
        <v>333</v>
      </c>
      <c r="G150">
        <v>21238.162109000001</v>
      </c>
      <c r="H150">
        <v>23666.042968999998</v>
      </c>
      <c r="I150">
        <v>25831.871093999998</v>
      </c>
      <c r="J150">
        <v>26914.007812</v>
      </c>
      <c r="K150">
        <v>28249.023438</v>
      </c>
      <c r="L150">
        <v>29194.080077999999</v>
      </c>
      <c r="M150">
        <v>30071.404297000001</v>
      </c>
      <c r="N150">
        <v>30869.183593999998</v>
      </c>
      <c r="O150">
        <v>31666.357422000001</v>
      </c>
      <c r="P150">
        <v>32486.433593999998</v>
      </c>
      <c r="Q150">
        <v>33359.636719000002</v>
      </c>
      <c r="R150">
        <v>34273.320312000003</v>
      </c>
      <c r="S150">
        <v>35207.089844000002</v>
      </c>
      <c r="T150">
        <v>36165.203125</v>
      </c>
      <c r="U150">
        <v>37159.589844000002</v>
      </c>
      <c r="V150">
        <v>38191.09375</v>
      </c>
      <c r="W150">
        <v>39252.152344000002</v>
      </c>
      <c r="X150">
        <v>40339.707030999998</v>
      </c>
      <c r="Y150">
        <v>41478.644530999998</v>
      </c>
      <c r="Z150">
        <v>42644.035155999998</v>
      </c>
      <c r="AA150">
        <v>43842.691405999998</v>
      </c>
      <c r="AB150">
        <v>45074.214844000002</v>
      </c>
      <c r="AC150">
        <v>46323.71875</v>
      </c>
      <c r="AD150">
        <v>47587.613280999998</v>
      </c>
      <c r="AE150">
        <v>48868.171875</v>
      </c>
      <c r="AF150">
        <v>50182.953125</v>
      </c>
      <c r="AG150">
        <v>51520.554687999997</v>
      </c>
      <c r="AH150">
        <v>52876.652344000002</v>
      </c>
      <c r="AI150">
        <v>54266.789062000003</v>
      </c>
      <c r="AJ150" s="91">
        <v>3.4000000000000002E-2</v>
      </c>
      <c r="AL150" s="25"/>
      <c r="AM150" s="26"/>
    </row>
    <row r="151" spans="1:39" ht="15" customHeight="1">
      <c r="A151" s="42" t="s">
        <v>6456</v>
      </c>
      <c r="B151" t="s">
        <v>4083</v>
      </c>
      <c r="C151" t="s">
        <v>6457</v>
      </c>
      <c r="D151" t="s">
        <v>6458</v>
      </c>
      <c r="E151" t="s">
        <v>333</v>
      </c>
      <c r="G151">
        <v>13343.844727</v>
      </c>
      <c r="H151">
        <v>14305.920898</v>
      </c>
      <c r="I151">
        <v>15431.977539</v>
      </c>
      <c r="J151">
        <v>16017.230469</v>
      </c>
      <c r="K151">
        <v>16760.019531000002</v>
      </c>
      <c r="L151">
        <v>17323.84375</v>
      </c>
      <c r="M151">
        <v>17857.046875</v>
      </c>
      <c r="N151">
        <v>18359.677734000001</v>
      </c>
      <c r="O151">
        <v>18861.011718999998</v>
      </c>
      <c r="P151">
        <v>19375.871093999998</v>
      </c>
      <c r="Q151">
        <v>19921.466797000001</v>
      </c>
      <c r="R151">
        <v>20489.789062</v>
      </c>
      <c r="S151">
        <v>21068.882812</v>
      </c>
      <c r="T151">
        <v>21661.738281000002</v>
      </c>
      <c r="U151">
        <v>22275.255859000001</v>
      </c>
      <c r="V151">
        <v>22909.527343999998</v>
      </c>
      <c r="W151">
        <v>23560.183593999998</v>
      </c>
      <c r="X151">
        <v>24225.830077999999</v>
      </c>
      <c r="Y151">
        <v>24921.501952999999</v>
      </c>
      <c r="Z151">
        <v>25633.21875</v>
      </c>
      <c r="AA151">
        <v>26364.8125</v>
      </c>
      <c r="AB151">
        <v>27115.423827999999</v>
      </c>
      <c r="AC151">
        <v>27875.492188</v>
      </c>
      <c r="AD151">
        <v>28642</v>
      </c>
      <c r="AE151">
        <v>29416.205077999999</v>
      </c>
      <c r="AF151">
        <v>30208.529297000001</v>
      </c>
      <c r="AG151">
        <v>31011.921875</v>
      </c>
      <c r="AH151">
        <v>31822.957031000002</v>
      </c>
      <c r="AI151">
        <v>32649.814452999999</v>
      </c>
      <c r="AJ151" s="91">
        <v>3.2000000000000001E-2</v>
      </c>
      <c r="AL151" s="25"/>
      <c r="AM151" s="26"/>
    </row>
    <row r="152" spans="1:39" ht="15" customHeight="1">
      <c r="A152" s="42" t="s">
        <v>6459</v>
      </c>
      <c r="B152" t="s">
        <v>4856</v>
      </c>
      <c r="C152" t="s">
        <v>6460</v>
      </c>
      <c r="D152" t="s">
        <v>6461</v>
      </c>
      <c r="E152" t="s">
        <v>333</v>
      </c>
      <c r="G152">
        <v>2398.732422</v>
      </c>
      <c r="H152">
        <v>3077.7006839999999</v>
      </c>
      <c r="I152">
        <v>3639.8544919999999</v>
      </c>
      <c r="J152">
        <v>3971.2834469999998</v>
      </c>
      <c r="K152">
        <v>4340.0146480000003</v>
      </c>
      <c r="L152">
        <v>4546.4736329999996</v>
      </c>
      <c r="M152">
        <v>4725.3154299999997</v>
      </c>
      <c r="N152">
        <v>4859.2758789999998</v>
      </c>
      <c r="O152">
        <v>4995.3920900000003</v>
      </c>
      <c r="P152">
        <v>5133.6142579999996</v>
      </c>
      <c r="Q152">
        <v>5276.9663090000004</v>
      </c>
      <c r="R152">
        <v>5426.1166990000002</v>
      </c>
      <c r="S152">
        <v>5580.0073240000002</v>
      </c>
      <c r="T152">
        <v>5739.0024409999996</v>
      </c>
      <c r="U152">
        <v>5903.5</v>
      </c>
      <c r="V152">
        <v>6073.7661129999997</v>
      </c>
      <c r="W152">
        <v>6249.3559569999998</v>
      </c>
      <c r="X152">
        <v>6430.4125979999999</v>
      </c>
      <c r="Y152">
        <v>6619.1108400000003</v>
      </c>
      <c r="Z152">
        <v>6813.3720700000003</v>
      </c>
      <c r="AA152">
        <v>7014.1523440000001</v>
      </c>
      <c r="AB152">
        <v>7221.2583009999998</v>
      </c>
      <c r="AC152">
        <v>7433.5864259999998</v>
      </c>
      <c r="AD152">
        <v>7650.8134769999997</v>
      </c>
      <c r="AE152">
        <v>7872.1772460000002</v>
      </c>
      <c r="AF152">
        <v>8099.8642579999996</v>
      </c>
      <c r="AG152">
        <v>8333.3085940000001</v>
      </c>
      <c r="AH152">
        <v>8572.3603519999997</v>
      </c>
      <c r="AI152">
        <v>8818.2949219999991</v>
      </c>
      <c r="AJ152" s="91">
        <v>4.8000000000000001E-2</v>
      </c>
      <c r="AL152" s="25"/>
      <c r="AM152" s="26"/>
    </row>
    <row r="153" spans="1:39" ht="15" customHeight="1">
      <c r="A153" s="42" t="s">
        <v>6462</v>
      </c>
      <c r="B153" t="s">
        <v>4077</v>
      </c>
      <c r="C153" t="s">
        <v>6463</v>
      </c>
      <c r="D153" t="s">
        <v>6464</v>
      </c>
      <c r="E153" t="s">
        <v>333</v>
      </c>
      <c r="G153">
        <v>5495.5805659999996</v>
      </c>
      <c r="H153">
        <v>6282.4228519999997</v>
      </c>
      <c r="I153">
        <v>6760.0371089999999</v>
      </c>
      <c r="J153">
        <v>6925.5004879999997</v>
      </c>
      <c r="K153">
        <v>7148.9873049999997</v>
      </c>
      <c r="L153">
        <v>7323.7597660000001</v>
      </c>
      <c r="M153">
        <v>7489.0439450000003</v>
      </c>
      <c r="N153">
        <v>7650.2299800000001</v>
      </c>
      <c r="O153">
        <v>7809.9565430000002</v>
      </c>
      <c r="P153">
        <v>7976.9462890000004</v>
      </c>
      <c r="Q153">
        <v>8161.2094729999999</v>
      </c>
      <c r="R153">
        <v>8357.4169920000004</v>
      </c>
      <c r="S153">
        <v>8558.1992190000001</v>
      </c>
      <c r="T153">
        <v>8764.4638670000004</v>
      </c>
      <c r="U153">
        <v>8980.8398440000001</v>
      </c>
      <c r="V153">
        <v>9207.7958980000003</v>
      </c>
      <c r="W153">
        <v>9442.5976559999999</v>
      </c>
      <c r="X153">
        <v>9683.4628909999992</v>
      </c>
      <c r="Y153">
        <v>9938.0361329999996</v>
      </c>
      <c r="Z153">
        <v>10197.447265999999</v>
      </c>
      <c r="AA153">
        <v>10463.729492</v>
      </c>
      <c r="AB153">
        <v>10737.53125</v>
      </c>
      <c r="AC153">
        <v>11014.638671999999</v>
      </c>
      <c r="AD153">
        <v>11294.793944999999</v>
      </c>
      <c r="AE153">
        <v>11579.785156</v>
      </c>
      <c r="AF153">
        <v>11874.550781</v>
      </c>
      <c r="AG153">
        <v>12175.328125</v>
      </c>
      <c r="AH153">
        <v>12481.344727</v>
      </c>
      <c r="AI153">
        <v>12798.683594</v>
      </c>
      <c r="AJ153" s="91">
        <v>3.1E-2</v>
      </c>
      <c r="AL153" s="25"/>
      <c r="AM153" s="26"/>
    </row>
    <row r="154" spans="1:39" ht="15" customHeight="1">
      <c r="A154" s="42" t="s">
        <v>6465</v>
      </c>
      <c r="B154" t="s">
        <v>4080</v>
      </c>
      <c r="C154" t="s">
        <v>6466</v>
      </c>
      <c r="D154" t="s">
        <v>6467</v>
      </c>
      <c r="E154" t="s">
        <v>333</v>
      </c>
      <c r="G154">
        <v>1006.3139650000001</v>
      </c>
      <c r="H154">
        <v>929.97729500000003</v>
      </c>
      <c r="I154">
        <v>915.74401899999998</v>
      </c>
      <c r="J154">
        <v>885.57531700000004</v>
      </c>
      <c r="K154">
        <v>882.00024399999995</v>
      </c>
      <c r="L154">
        <v>882.00024399999995</v>
      </c>
      <c r="M154">
        <v>882.00024399999995</v>
      </c>
      <c r="N154">
        <v>882.00024399999995</v>
      </c>
      <c r="O154">
        <v>882.00024399999995</v>
      </c>
      <c r="P154">
        <v>882.00024399999995</v>
      </c>
      <c r="Q154">
        <v>882.00024399999995</v>
      </c>
      <c r="R154">
        <v>882.00024399999995</v>
      </c>
      <c r="S154">
        <v>882.00024399999995</v>
      </c>
      <c r="T154">
        <v>882.00024399999995</v>
      </c>
      <c r="U154">
        <v>882.00024399999995</v>
      </c>
      <c r="V154">
        <v>882.00024399999995</v>
      </c>
      <c r="W154">
        <v>882.00024399999995</v>
      </c>
      <c r="X154">
        <v>882.00024399999995</v>
      </c>
      <c r="Y154">
        <v>882.00024399999995</v>
      </c>
      <c r="Z154">
        <v>882.00024399999995</v>
      </c>
      <c r="AA154">
        <v>882.00024399999995</v>
      </c>
      <c r="AB154">
        <v>882.00024399999995</v>
      </c>
      <c r="AC154">
        <v>882.00024399999995</v>
      </c>
      <c r="AD154">
        <v>882.00024399999995</v>
      </c>
      <c r="AE154">
        <v>882.00024399999995</v>
      </c>
      <c r="AF154">
        <v>882.00024399999995</v>
      </c>
      <c r="AG154">
        <v>882.00024399999995</v>
      </c>
      <c r="AH154">
        <v>882.00024399999995</v>
      </c>
      <c r="AI154">
        <v>882.00024399999995</v>
      </c>
      <c r="AJ154" s="91">
        <v>-5.0000000000000001E-3</v>
      </c>
      <c r="AL154" s="25"/>
      <c r="AM154" s="26"/>
    </row>
    <row r="155" spans="1:39" ht="15" customHeight="1">
      <c r="A155" s="42" t="s">
        <v>6468</v>
      </c>
      <c r="B155" t="s">
        <v>4083</v>
      </c>
      <c r="C155" t="s">
        <v>6469</v>
      </c>
      <c r="D155" t="s">
        <v>6470</v>
      </c>
      <c r="E155" t="s">
        <v>333</v>
      </c>
      <c r="G155">
        <v>424.23919699999999</v>
      </c>
      <c r="H155">
        <v>424.23919699999999</v>
      </c>
      <c r="I155">
        <v>424.23919699999999</v>
      </c>
      <c r="J155">
        <v>424.23919699999999</v>
      </c>
      <c r="K155">
        <v>424.23919699999999</v>
      </c>
      <c r="L155">
        <v>424.23919699999999</v>
      </c>
      <c r="M155">
        <v>424.23919699999999</v>
      </c>
      <c r="N155">
        <v>424.23919699999999</v>
      </c>
      <c r="O155">
        <v>424.23919699999999</v>
      </c>
      <c r="P155">
        <v>424.23919699999999</v>
      </c>
      <c r="Q155">
        <v>424.23919699999999</v>
      </c>
      <c r="R155">
        <v>424.23919699999999</v>
      </c>
      <c r="S155">
        <v>424.23919699999999</v>
      </c>
      <c r="T155">
        <v>424.23919699999999</v>
      </c>
      <c r="U155">
        <v>424.23919699999999</v>
      </c>
      <c r="V155">
        <v>424.23919699999999</v>
      </c>
      <c r="W155">
        <v>424.23919699999999</v>
      </c>
      <c r="X155">
        <v>424.23919699999999</v>
      </c>
      <c r="Y155">
        <v>424.23919699999999</v>
      </c>
      <c r="Z155">
        <v>424.23919699999999</v>
      </c>
      <c r="AA155">
        <v>424.23919699999999</v>
      </c>
      <c r="AB155">
        <v>424.23919699999999</v>
      </c>
      <c r="AC155">
        <v>424.23919699999999</v>
      </c>
      <c r="AD155">
        <v>424.23919699999999</v>
      </c>
      <c r="AE155">
        <v>424.23919699999999</v>
      </c>
      <c r="AF155">
        <v>424.23919699999999</v>
      </c>
      <c r="AG155">
        <v>424.23919699999999</v>
      </c>
      <c r="AH155">
        <v>424.23919699999999</v>
      </c>
      <c r="AI155">
        <v>424.23919699999999</v>
      </c>
      <c r="AJ155" s="91">
        <v>0</v>
      </c>
      <c r="AL155" s="25"/>
      <c r="AM155" s="26"/>
    </row>
    <row r="156" spans="1:39" ht="15" customHeight="1">
      <c r="A156" s="42" t="s">
        <v>6471</v>
      </c>
      <c r="B156" t="s">
        <v>3941</v>
      </c>
      <c r="C156" t="s">
        <v>6472</v>
      </c>
      <c r="D156" t="s">
        <v>6473</v>
      </c>
      <c r="E156" t="s">
        <v>333</v>
      </c>
      <c r="G156">
        <v>203.14300499999999</v>
      </c>
      <c r="H156">
        <v>126.806358</v>
      </c>
      <c r="I156">
        <v>112.57311199999999</v>
      </c>
      <c r="J156">
        <v>82.404433999999995</v>
      </c>
      <c r="K156">
        <v>78.829361000000006</v>
      </c>
      <c r="L156">
        <v>78.829361000000006</v>
      </c>
      <c r="M156">
        <v>78.829361000000006</v>
      </c>
      <c r="N156">
        <v>78.829361000000006</v>
      </c>
      <c r="O156">
        <v>78.829361000000006</v>
      </c>
      <c r="P156">
        <v>78.829361000000006</v>
      </c>
      <c r="Q156">
        <v>78.829361000000006</v>
      </c>
      <c r="R156">
        <v>78.829361000000006</v>
      </c>
      <c r="S156">
        <v>78.829361000000006</v>
      </c>
      <c r="T156">
        <v>78.829361000000006</v>
      </c>
      <c r="U156">
        <v>78.829361000000006</v>
      </c>
      <c r="V156">
        <v>78.829361000000006</v>
      </c>
      <c r="W156">
        <v>78.829361000000006</v>
      </c>
      <c r="X156">
        <v>78.829361000000006</v>
      </c>
      <c r="Y156">
        <v>78.829361000000006</v>
      </c>
      <c r="Z156">
        <v>78.829361000000006</v>
      </c>
      <c r="AA156">
        <v>78.829361000000006</v>
      </c>
      <c r="AB156">
        <v>78.829361000000006</v>
      </c>
      <c r="AC156">
        <v>78.829361000000006</v>
      </c>
      <c r="AD156">
        <v>78.829361000000006</v>
      </c>
      <c r="AE156">
        <v>78.829361000000006</v>
      </c>
      <c r="AF156">
        <v>78.829361000000006</v>
      </c>
      <c r="AG156">
        <v>78.829361000000006</v>
      </c>
      <c r="AH156">
        <v>78.829361000000006</v>
      </c>
      <c r="AI156">
        <v>78.829361000000006</v>
      </c>
      <c r="AJ156" s="91">
        <v>-3.3000000000000002E-2</v>
      </c>
      <c r="AL156" s="25"/>
      <c r="AM156" s="26"/>
    </row>
    <row r="157" spans="1:39" ht="15" customHeight="1">
      <c r="A157" s="42" t="s">
        <v>6474</v>
      </c>
      <c r="B157" t="s">
        <v>4077</v>
      </c>
      <c r="C157" t="s">
        <v>6475</v>
      </c>
      <c r="D157" t="s">
        <v>6476</v>
      </c>
      <c r="E157" t="s">
        <v>333</v>
      </c>
      <c r="G157">
        <v>378.93173200000001</v>
      </c>
      <c r="H157">
        <v>378.93173200000001</v>
      </c>
      <c r="I157">
        <v>378.93173200000001</v>
      </c>
      <c r="J157">
        <v>378.93173200000001</v>
      </c>
      <c r="K157">
        <v>378.93173200000001</v>
      </c>
      <c r="L157">
        <v>378.93173200000001</v>
      </c>
      <c r="M157">
        <v>378.93173200000001</v>
      </c>
      <c r="N157">
        <v>378.93173200000001</v>
      </c>
      <c r="O157">
        <v>378.93173200000001</v>
      </c>
      <c r="P157">
        <v>378.93173200000001</v>
      </c>
      <c r="Q157">
        <v>378.93173200000001</v>
      </c>
      <c r="R157">
        <v>378.93173200000001</v>
      </c>
      <c r="S157">
        <v>378.93173200000001</v>
      </c>
      <c r="T157">
        <v>378.93173200000001</v>
      </c>
      <c r="U157">
        <v>378.93173200000001</v>
      </c>
      <c r="V157">
        <v>378.93173200000001</v>
      </c>
      <c r="W157">
        <v>378.93173200000001</v>
      </c>
      <c r="X157">
        <v>378.93173200000001</v>
      </c>
      <c r="Y157">
        <v>378.93173200000001</v>
      </c>
      <c r="Z157">
        <v>378.93173200000001</v>
      </c>
      <c r="AA157">
        <v>378.93173200000001</v>
      </c>
      <c r="AB157">
        <v>378.93173200000001</v>
      </c>
      <c r="AC157">
        <v>378.93173200000001</v>
      </c>
      <c r="AD157">
        <v>378.93173200000001</v>
      </c>
      <c r="AE157">
        <v>378.93173200000001</v>
      </c>
      <c r="AF157">
        <v>378.93173200000001</v>
      </c>
      <c r="AG157">
        <v>378.93173200000001</v>
      </c>
      <c r="AH157">
        <v>378.93173200000001</v>
      </c>
      <c r="AI157">
        <v>378.93173200000001</v>
      </c>
      <c r="AJ157" s="91">
        <v>0</v>
      </c>
      <c r="AL157" s="25"/>
      <c r="AM157" s="26"/>
    </row>
    <row r="158" spans="1:39" ht="15" customHeight="1">
      <c r="A158" s="42" t="s">
        <v>6477</v>
      </c>
      <c r="B158" t="s">
        <v>4080</v>
      </c>
      <c r="C158" t="s">
        <v>6478</v>
      </c>
      <c r="D158" t="s">
        <v>6479</v>
      </c>
      <c r="E158" t="s">
        <v>333</v>
      </c>
      <c r="G158">
        <v>266.04797400000001</v>
      </c>
      <c r="H158">
        <v>170.712738</v>
      </c>
      <c r="I158">
        <v>138.30586199999999</v>
      </c>
      <c r="J158">
        <v>123.095428</v>
      </c>
      <c r="K158">
        <v>112.566078</v>
      </c>
      <c r="L158">
        <v>107.374397</v>
      </c>
      <c r="M158">
        <v>101.71856699999999</v>
      </c>
      <c r="N158">
        <v>96.288086000000007</v>
      </c>
      <c r="O158">
        <v>92.786163000000002</v>
      </c>
      <c r="P158">
        <v>89.187873999999994</v>
      </c>
      <c r="Q158">
        <v>85.512755999999996</v>
      </c>
      <c r="R158">
        <v>81.777305999999996</v>
      </c>
      <c r="S158">
        <v>77.996605000000002</v>
      </c>
      <c r="T158">
        <v>74.182136999999997</v>
      </c>
      <c r="U158">
        <v>72.422461999999996</v>
      </c>
      <c r="V158">
        <v>70.731658999999993</v>
      </c>
      <c r="W158">
        <v>69.995720000000006</v>
      </c>
      <c r="X158">
        <v>69.995720000000006</v>
      </c>
      <c r="Y158">
        <v>69.995720000000006</v>
      </c>
      <c r="Z158">
        <v>69.995720000000006</v>
      </c>
      <c r="AA158">
        <v>69.995720000000006</v>
      </c>
      <c r="AB158">
        <v>69.995720000000006</v>
      </c>
      <c r="AC158">
        <v>69.995720000000006</v>
      </c>
      <c r="AD158">
        <v>69.995720000000006</v>
      </c>
      <c r="AE158">
        <v>69.995720000000006</v>
      </c>
      <c r="AF158">
        <v>69.995720000000006</v>
      </c>
      <c r="AG158">
        <v>69.995720000000006</v>
      </c>
      <c r="AH158">
        <v>69.995720000000006</v>
      </c>
      <c r="AI158">
        <v>69.995720000000006</v>
      </c>
      <c r="AJ158" s="91">
        <v>-4.7E-2</v>
      </c>
      <c r="AL158" s="25"/>
      <c r="AM158" s="26"/>
    </row>
    <row r="159" spans="1:39" ht="15" customHeight="1">
      <c r="A159" s="42" t="s">
        <v>6480</v>
      </c>
      <c r="B159" t="s">
        <v>4083</v>
      </c>
      <c r="C159" t="s">
        <v>6481</v>
      </c>
      <c r="D159" t="s">
        <v>6482</v>
      </c>
      <c r="E159" t="s">
        <v>333</v>
      </c>
      <c r="G159">
        <v>86.114563000000004</v>
      </c>
      <c r="H159">
        <v>44.512787000000003</v>
      </c>
      <c r="I159">
        <v>32.374214000000002</v>
      </c>
      <c r="J159">
        <v>27.756937000000001</v>
      </c>
      <c r="K159">
        <v>26.085000999999998</v>
      </c>
      <c r="L159">
        <v>24.298714</v>
      </c>
      <c r="M159">
        <v>22.418512</v>
      </c>
      <c r="N159">
        <v>20.465724999999999</v>
      </c>
      <c r="O159">
        <v>18.460314</v>
      </c>
      <c r="P159">
        <v>16.411975999999999</v>
      </c>
      <c r="Q159">
        <v>14.329198999999999</v>
      </c>
      <c r="R159">
        <v>12.218484999999999</v>
      </c>
      <c r="S159">
        <v>10.086786999999999</v>
      </c>
      <c r="T159">
        <v>7.9393599999999998</v>
      </c>
      <c r="U159">
        <v>7.8604390000000004</v>
      </c>
      <c r="V159">
        <v>7.8604390000000004</v>
      </c>
      <c r="W159">
        <v>7.8604390000000004</v>
      </c>
      <c r="X159">
        <v>7.8604390000000004</v>
      </c>
      <c r="Y159">
        <v>7.8604390000000004</v>
      </c>
      <c r="Z159">
        <v>7.8604390000000004</v>
      </c>
      <c r="AA159">
        <v>7.8604390000000004</v>
      </c>
      <c r="AB159">
        <v>7.8604390000000004</v>
      </c>
      <c r="AC159">
        <v>7.8604390000000004</v>
      </c>
      <c r="AD159">
        <v>7.8604390000000004</v>
      </c>
      <c r="AE159">
        <v>7.8604390000000004</v>
      </c>
      <c r="AF159">
        <v>7.8604390000000004</v>
      </c>
      <c r="AG159">
        <v>7.8604390000000004</v>
      </c>
      <c r="AH159">
        <v>7.8604390000000004</v>
      </c>
      <c r="AI159">
        <v>7.8604390000000004</v>
      </c>
      <c r="AJ159" s="91">
        <v>-8.2000000000000003E-2</v>
      </c>
      <c r="AL159" s="25"/>
      <c r="AM159" s="26"/>
    </row>
    <row r="160" spans="1:39" ht="15" customHeight="1">
      <c r="A160" s="42" t="s">
        <v>6483</v>
      </c>
      <c r="B160" t="s">
        <v>4860</v>
      </c>
      <c r="C160" t="s">
        <v>6484</v>
      </c>
      <c r="D160" t="s">
        <v>6485</v>
      </c>
      <c r="E160" t="s">
        <v>333</v>
      </c>
      <c r="G160">
        <v>69.528046000000003</v>
      </c>
      <c r="H160">
        <v>49.498992999999999</v>
      </c>
      <c r="I160">
        <v>35.909084</v>
      </c>
      <c r="J160">
        <v>32.318176000000001</v>
      </c>
      <c r="K160">
        <v>29.086359000000002</v>
      </c>
      <c r="L160">
        <v>25.680965</v>
      </c>
      <c r="M160">
        <v>21.905342000000001</v>
      </c>
      <c r="N160">
        <v>18.427647</v>
      </c>
      <c r="O160">
        <v>16.931128999999999</v>
      </c>
      <c r="P160">
        <v>15.381178</v>
      </c>
      <c r="Q160">
        <v>13.788842000000001</v>
      </c>
      <c r="R160">
        <v>12.164104</v>
      </c>
      <c r="S160">
        <v>10.5151</v>
      </c>
      <c r="T160">
        <v>8.8480600000000003</v>
      </c>
      <c r="U160">
        <v>7.1673080000000002</v>
      </c>
      <c r="V160">
        <v>5.4765050000000004</v>
      </c>
      <c r="W160">
        <v>4.7405619999999997</v>
      </c>
      <c r="X160">
        <v>4.7405619999999997</v>
      </c>
      <c r="Y160">
        <v>4.7405619999999997</v>
      </c>
      <c r="Z160">
        <v>4.7405619999999997</v>
      </c>
      <c r="AA160">
        <v>4.7405619999999997</v>
      </c>
      <c r="AB160">
        <v>4.7405619999999997</v>
      </c>
      <c r="AC160">
        <v>4.7405619999999997</v>
      </c>
      <c r="AD160">
        <v>4.7405619999999997</v>
      </c>
      <c r="AE160">
        <v>4.7405619999999997</v>
      </c>
      <c r="AF160">
        <v>4.7405619999999997</v>
      </c>
      <c r="AG160">
        <v>4.7405619999999997</v>
      </c>
      <c r="AH160">
        <v>4.7405619999999997</v>
      </c>
      <c r="AI160">
        <v>4.7405619999999997</v>
      </c>
      <c r="AJ160" s="91">
        <v>-9.0999999999999998E-2</v>
      </c>
      <c r="AL160" s="25"/>
      <c r="AM160" s="26"/>
    </row>
    <row r="161" spans="1:39" ht="15" customHeight="1">
      <c r="A161" s="42" t="s">
        <v>6486</v>
      </c>
      <c r="B161" t="s">
        <v>4077</v>
      </c>
      <c r="C161" t="s">
        <v>6487</v>
      </c>
      <c r="D161" t="s">
        <v>6488</v>
      </c>
      <c r="E161" t="s">
        <v>333</v>
      </c>
      <c r="G161">
        <v>110.405357</v>
      </c>
      <c r="H161">
        <v>76.700965999999994</v>
      </c>
      <c r="I161">
        <v>70.022568000000007</v>
      </c>
      <c r="J161">
        <v>63.020316999999999</v>
      </c>
      <c r="K161">
        <v>57.394717999999997</v>
      </c>
      <c r="L161">
        <v>57.394717999999997</v>
      </c>
      <c r="M161">
        <v>57.394717999999997</v>
      </c>
      <c r="N161">
        <v>57.394717999999997</v>
      </c>
      <c r="O161">
        <v>57.394717999999997</v>
      </c>
      <c r="P161">
        <v>57.394717999999997</v>
      </c>
      <c r="Q161">
        <v>57.394717999999997</v>
      </c>
      <c r="R161">
        <v>57.394717999999997</v>
      </c>
      <c r="S161">
        <v>57.394717999999997</v>
      </c>
      <c r="T161">
        <v>57.394717999999997</v>
      </c>
      <c r="U161">
        <v>57.394717999999997</v>
      </c>
      <c r="V161">
        <v>57.394717999999997</v>
      </c>
      <c r="W161">
        <v>57.394717999999997</v>
      </c>
      <c r="X161">
        <v>57.394717999999997</v>
      </c>
      <c r="Y161">
        <v>57.394717999999997</v>
      </c>
      <c r="Z161">
        <v>57.394717999999997</v>
      </c>
      <c r="AA161">
        <v>57.394717999999997</v>
      </c>
      <c r="AB161">
        <v>57.394717999999997</v>
      </c>
      <c r="AC161">
        <v>57.394717999999997</v>
      </c>
      <c r="AD161">
        <v>57.394717999999997</v>
      </c>
      <c r="AE161">
        <v>57.394717999999997</v>
      </c>
      <c r="AF161">
        <v>57.394717999999997</v>
      </c>
      <c r="AG161">
        <v>57.394717999999997</v>
      </c>
      <c r="AH161">
        <v>57.394717999999997</v>
      </c>
      <c r="AI161">
        <v>57.394717999999997</v>
      </c>
      <c r="AJ161" s="91">
        <v>-2.3E-2</v>
      </c>
      <c r="AL161" s="25"/>
      <c r="AM161" s="26"/>
    </row>
    <row r="162" spans="1:39" ht="15" customHeight="1">
      <c r="A162" s="42" t="s">
        <v>6489</v>
      </c>
      <c r="B162" t="s">
        <v>4080</v>
      </c>
      <c r="C162" t="s">
        <v>6490</v>
      </c>
      <c r="D162" t="s">
        <v>6491</v>
      </c>
      <c r="E162" t="s">
        <v>333</v>
      </c>
      <c r="G162">
        <v>255.18034399999999</v>
      </c>
      <c r="H162">
        <v>165.69035299999999</v>
      </c>
      <c r="I162">
        <v>138.63046299999999</v>
      </c>
      <c r="J162">
        <v>118.96978799999999</v>
      </c>
      <c r="K162">
        <v>112.390823</v>
      </c>
      <c r="L162">
        <v>110.509995</v>
      </c>
      <c r="M162">
        <v>108.817245</v>
      </c>
      <c r="N162">
        <v>107.29376999999999</v>
      </c>
      <c r="O162">
        <v>104.258888</v>
      </c>
      <c r="P162">
        <v>101.39572099999999</v>
      </c>
      <c r="Q162">
        <v>98.633217000000002</v>
      </c>
      <c r="R162">
        <v>97.149422000000001</v>
      </c>
      <c r="S162">
        <v>97.149422000000001</v>
      </c>
      <c r="T162">
        <v>97.149422000000001</v>
      </c>
      <c r="U162">
        <v>97.149422000000001</v>
      </c>
      <c r="V162">
        <v>97.149422000000001</v>
      </c>
      <c r="W162">
        <v>97.149422000000001</v>
      </c>
      <c r="X162">
        <v>97.149422000000001</v>
      </c>
      <c r="Y162">
        <v>97.149422000000001</v>
      </c>
      <c r="Z162">
        <v>97.149422000000001</v>
      </c>
      <c r="AA162">
        <v>97.149422000000001</v>
      </c>
      <c r="AB162">
        <v>97.149422000000001</v>
      </c>
      <c r="AC162">
        <v>97.149422000000001</v>
      </c>
      <c r="AD162">
        <v>97.149428999999998</v>
      </c>
      <c r="AE162">
        <v>97.149428999999998</v>
      </c>
      <c r="AF162">
        <v>97.149428999999998</v>
      </c>
      <c r="AG162">
        <v>97.149428999999998</v>
      </c>
      <c r="AH162">
        <v>97.149428999999998</v>
      </c>
      <c r="AI162">
        <v>97.149428999999998</v>
      </c>
      <c r="AJ162" s="91">
        <v>-3.4000000000000002E-2</v>
      </c>
      <c r="AL162" s="25"/>
      <c r="AM162" s="26"/>
    </row>
    <row r="163" spans="1:39" ht="15" customHeight="1">
      <c r="A163" s="42" t="s">
        <v>6492</v>
      </c>
      <c r="B163" t="s">
        <v>4083</v>
      </c>
      <c r="C163" t="s">
        <v>6493</v>
      </c>
      <c r="D163" t="s">
        <v>6494</v>
      </c>
      <c r="E163" t="s">
        <v>333</v>
      </c>
      <c r="G163">
        <v>176.74487300000001</v>
      </c>
      <c r="H163">
        <v>109.585869</v>
      </c>
      <c r="I163">
        <v>93.047302000000002</v>
      </c>
      <c r="J163">
        <v>77.944939000000005</v>
      </c>
      <c r="K163">
        <v>73.497223000000005</v>
      </c>
      <c r="L163">
        <v>73.497223000000005</v>
      </c>
      <c r="M163">
        <v>73.497223000000005</v>
      </c>
      <c r="N163">
        <v>73.497223000000005</v>
      </c>
      <c r="O163">
        <v>73.497223000000005</v>
      </c>
      <c r="P163">
        <v>73.497223000000005</v>
      </c>
      <c r="Q163">
        <v>73.497223000000005</v>
      </c>
      <c r="R163">
        <v>73.497223000000005</v>
      </c>
      <c r="S163">
        <v>73.497223000000005</v>
      </c>
      <c r="T163">
        <v>73.497223000000005</v>
      </c>
      <c r="U163">
        <v>73.497223000000005</v>
      </c>
      <c r="V163">
        <v>73.497223000000005</v>
      </c>
      <c r="W163">
        <v>73.497223000000005</v>
      </c>
      <c r="X163">
        <v>73.497223000000005</v>
      </c>
      <c r="Y163">
        <v>73.497223000000005</v>
      </c>
      <c r="Z163">
        <v>73.497223000000005</v>
      </c>
      <c r="AA163">
        <v>73.497223000000005</v>
      </c>
      <c r="AB163">
        <v>73.497223000000005</v>
      </c>
      <c r="AC163">
        <v>73.497223000000005</v>
      </c>
      <c r="AD163">
        <v>73.497230999999999</v>
      </c>
      <c r="AE163">
        <v>73.497230999999999</v>
      </c>
      <c r="AF163">
        <v>73.497230999999999</v>
      </c>
      <c r="AG163">
        <v>73.497230999999999</v>
      </c>
      <c r="AH163">
        <v>73.497230999999999</v>
      </c>
      <c r="AI163">
        <v>73.497230999999999</v>
      </c>
      <c r="AJ163" s="91">
        <v>-3.1E-2</v>
      </c>
      <c r="AL163" s="25"/>
      <c r="AM163" s="26"/>
    </row>
    <row r="164" spans="1:39" ht="15" customHeight="1">
      <c r="A164" s="42" t="s">
        <v>6495</v>
      </c>
      <c r="B164" t="s">
        <v>4863</v>
      </c>
      <c r="C164" t="s">
        <v>6496</v>
      </c>
      <c r="D164" t="s">
        <v>6497</v>
      </c>
      <c r="E164" t="s">
        <v>333</v>
      </c>
      <c r="G164">
        <v>42.452908000000001</v>
      </c>
      <c r="H164">
        <v>31.769736999999999</v>
      </c>
      <c r="I164">
        <v>23.220168999999999</v>
      </c>
      <c r="J164">
        <v>20.898153000000001</v>
      </c>
      <c r="K164">
        <v>18.808337999999999</v>
      </c>
      <c r="L164">
        <v>16.927503999999999</v>
      </c>
      <c r="M164">
        <v>15.234753</v>
      </c>
      <c r="N164">
        <v>13.711278999999999</v>
      </c>
      <c r="O164">
        <v>10.676397</v>
      </c>
      <c r="P164">
        <v>7.8132299999999999</v>
      </c>
      <c r="Q164">
        <v>5.0507299999999997</v>
      </c>
      <c r="R164">
        <v>3.566935</v>
      </c>
      <c r="S164">
        <v>3.566935</v>
      </c>
      <c r="T164">
        <v>3.566935</v>
      </c>
      <c r="U164">
        <v>3.566935</v>
      </c>
      <c r="V164">
        <v>3.566935</v>
      </c>
      <c r="W164">
        <v>3.566935</v>
      </c>
      <c r="X164">
        <v>3.566935</v>
      </c>
      <c r="Y164">
        <v>3.566935</v>
      </c>
      <c r="Z164">
        <v>3.566935</v>
      </c>
      <c r="AA164">
        <v>3.566935</v>
      </c>
      <c r="AB164">
        <v>3.566935</v>
      </c>
      <c r="AC164">
        <v>3.566935</v>
      </c>
      <c r="AD164">
        <v>3.566935</v>
      </c>
      <c r="AE164">
        <v>3.566935</v>
      </c>
      <c r="AF164">
        <v>3.566935</v>
      </c>
      <c r="AG164">
        <v>3.566935</v>
      </c>
      <c r="AH164">
        <v>3.566935</v>
      </c>
      <c r="AI164">
        <v>3.566935</v>
      </c>
      <c r="AJ164" s="91">
        <v>-8.5000000000000006E-2</v>
      </c>
      <c r="AL164" s="25"/>
      <c r="AM164" s="26"/>
    </row>
    <row r="165" spans="1:39" ht="15" customHeight="1">
      <c r="A165" s="42" t="s">
        <v>6498</v>
      </c>
      <c r="B165" t="s">
        <v>4077</v>
      </c>
      <c r="C165" t="s">
        <v>6499</v>
      </c>
      <c r="D165" t="s">
        <v>6500</v>
      </c>
      <c r="E165" t="s">
        <v>333</v>
      </c>
      <c r="G165">
        <v>35.982559000000002</v>
      </c>
      <c r="H165">
        <v>24.334745000000002</v>
      </c>
      <c r="I165">
        <v>22.362997</v>
      </c>
      <c r="J165">
        <v>20.126698000000001</v>
      </c>
      <c r="K165">
        <v>20.085263999999999</v>
      </c>
      <c r="L165">
        <v>20.085263999999999</v>
      </c>
      <c r="M165">
        <v>20.085263999999999</v>
      </c>
      <c r="N165">
        <v>20.085263999999999</v>
      </c>
      <c r="O165">
        <v>20.085263999999999</v>
      </c>
      <c r="P165">
        <v>20.085263999999999</v>
      </c>
      <c r="Q165">
        <v>20.085263999999999</v>
      </c>
      <c r="R165">
        <v>20.085263999999999</v>
      </c>
      <c r="S165">
        <v>20.085263999999999</v>
      </c>
      <c r="T165">
        <v>20.085263999999999</v>
      </c>
      <c r="U165">
        <v>20.085263999999999</v>
      </c>
      <c r="V165">
        <v>20.085263999999999</v>
      </c>
      <c r="W165">
        <v>20.085263999999999</v>
      </c>
      <c r="X165">
        <v>20.085263999999999</v>
      </c>
      <c r="Y165">
        <v>20.085263999999999</v>
      </c>
      <c r="Z165">
        <v>20.085263999999999</v>
      </c>
      <c r="AA165">
        <v>20.085263999999999</v>
      </c>
      <c r="AB165">
        <v>20.085263999999999</v>
      </c>
      <c r="AC165">
        <v>20.085263999999999</v>
      </c>
      <c r="AD165">
        <v>20.085263999999999</v>
      </c>
      <c r="AE165">
        <v>20.085263999999999</v>
      </c>
      <c r="AF165">
        <v>20.085263999999999</v>
      </c>
      <c r="AG165">
        <v>20.085263999999999</v>
      </c>
      <c r="AH165">
        <v>20.085263999999999</v>
      </c>
      <c r="AI165">
        <v>20.085263999999999</v>
      </c>
      <c r="AJ165" s="91">
        <v>-2.1000000000000001E-2</v>
      </c>
      <c r="AL165" s="25"/>
      <c r="AM165" s="26"/>
    </row>
    <row r="166" spans="1:39" ht="15" customHeight="1">
      <c r="A166" s="42" t="s">
        <v>6501</v>
      </c>
      <c r="B166" t="s">
        <v>4080</v>
      </c>
      <c r="C166" t="s">
        <v>6502</v>
      </c>
      <c r="D166" t="s">
        <v>6503</v>
      </c>
      <c r="E166" t="s">
        <v>333</v>
      </c>
      <c r="G166">
        <v>2059.9228520000001</v>
      </c>
      <c r="H166">
        <v>1218.6407469999999</v>
      </c>
      <c r="I166">
        <v>963.82665999999995</v>
      </c>
      <c r="J166">
        <v>870.02697799999999</v>
      </c>
      <c r="K166">
        <v>784.92907700000001</v>
      </c>
      <c r="L166">
        <v>707.61938499999997</v>
      </c>
      <c r="M166">
        <v>628.46069299999999</v>
      </c>
      <c r="N166">
        <v>550.20471199999997</v>
      </c>
      <c r="O166">
        <v>498.102936</v>
      </c>
      <c r="P166">
        <v>451.17572000000001</v>
      </c>
      <c r="Q166">
        <v>408.19845600000002</v>
      </c>
      <c r="R166">
        <v>408.19842499999999</v>
      </c>
      <c r="S166">
        <v>408.19842499999999</v>
      </c>
      <c r="T166">
        <v>408.19842499999999</v>
      </c>
      <c r="U166">
        <v>408.19842499999999</v>
      </c>
      <c r="V166">
        <v>408.19845600000002</v>
      </c>
      <c r="W166">
        <v>408.19845600000002</v>
      </c>
      <c r="X166">
        <v>408.19845600000002</v>
      </c>
      <c r="Y166">
        <v>408.19845600000002</v>
      </c>
      <c r="Z166">
        <v>408.19842499999999</v>
      </c>
      <c r="AA166">
        <v>408.19845600000002</v>
      </c>
      <c r="AB166">
        <v>408.19845600000002</v>
      </c>
      <c r="AC166">
        <v>408.19845600000002</v>
      </c>
      <c r="AD166">
        <v>408.19845600000002</v>
      </c>
      <c r="AE166">
        <v>408.19845600000002</v>
      </c>
      <c r="AF166">
        <v>408.19845600000002</v>
      </c>
      <c r="AG166">
        <v>408.19845600000002</v>
      </c>
      <c r="AH166">
        <v>408.19845600000002</v>
      </c>
      <c r="AI166">
        <v>408.19845600000002</v>
      </c>
      <c r="AJ166" s="91">
        <v>-5.6000000000000001E-2</v>
      </c>
      <c r="AL166" s="25"/>
      <c r="AM166" s="26"/>
    </row>
    <row r="167" spans="1:39" ht="15" customHeight="1">
      <c r="A167" s="42" t="s">
        <v>6504</v>
      </c>
      <c r="B167" t="s">
        <v>4083</v>
      </c>
      <c r="C167" t="s">
        <v>6505</v>
      </c>
      <c r="D167" t="s">
        <v>6506</v>
      </c>
      <c r="E167" t="s">
        <v>333</v>
      </c>
      <c r="G167">
        <v>1324.1632079999999</v>
      </c>
      <c r="H167">
        <v>714.668274</v>
      </c>
      <c r="I167">
        <v>542.02996800000005</v>
      </c>
      <c r="J167">
        <v>487.82711799999998</v>
      </c>
      <c r="K167">
        <v>439.04440299999999</v>
      </c>
      <c r="L167">
        <v>395.13995399999999</v>
      </c>
      <c r="M167">
        <v>346.599335</v>
      </c>
      <c r="N167">
        <v>290.41449</v>
      </c>
      <c r="O167">
        <v>238.97058100000001</v>
      </c>
      <c r="P167">
        <v>192.04336499999999</v>
      </c>
      <c r="Q167">
        <v>149.066101</v>
      </c>
      <c r="R167">
        <v>149.066101</v>
      </c>
      <c r="S167">
        <v>149.066101</v>
      </c>
      <c r="T167">
        <v>149.066101</v>
      </c>
      <c r="U167">
        <v>149.066101</v>
      </c>
      <c r="V167">
        <v>149.066101</v>
      </c>
      <c r="W167">
        <v>149.066101</v>
      </c>
      <c r="X167">
        <v>149.066101</v>
      </c>
      <c r="Y167">
        <v>149.066101</v>
      </c>
      <c r="Z167">
        <v>149.066101</v>
      </c>
      <c r="AA167">
        <v>149.066101</v>
      </c>
      <c r="AB167">
        <v>149.066101</v>
      </c>
      <c r="AC167">
        <v>149.066101</v>
      </c>
      <c r="AD167">
        <v>149.066101</v>
      </c>
      <c r="AE167">
        <v>149.066101</v>
      </c>
      <c r="AF167">
        <v>149.066101</v>
      </c>
      <c r="AG167">
        <v>149.066101</v>
      </c>
      <c r="AH167">
        <v>149.066101</v>
      </c>
      <c r="AI167">
        <v>149.066101</v>
      </c>
      <c r="AJ167" s="91">
        <v>-7.4999999999999997E-2</v>
      </c>
      <c r="AL167" s="25"/>
      <c r="AM167" s="26"/>
    </row>
    <row r="168" spans="1:39" ht="15" customHeight="1">
      <c r="A168" s="42" t="s">
        <v>6507</v>
      </c>
      <c r="B168" t="s">
        <v>4866</v>
      </c>
      <c r="C168" t="s">
        <v>6508</v>
      </c>
      <c r="D168" t="s">
        <v>6509</v>
      </c>
      <c r="E168" t="s">
        <v>333</v>
      </c>
      <c r="G168">
        <v>484.799713</v>
      </c>
      <c r="H168">
        <v>314.60144000000003</v>
      </c>
      <c r="I168">
        <v>237.81433100000001</v>
      </c>
      <c r="J168">
        <v>198.21752900000001</v>
      </c>
      <c r="K168">
        <v>161.902298</v>
      </c>
      <c r="L168">
        <v>128.497131</v>
      </c>
      <c r="M168">
        <v>97.878983000000005</v>
      </c>
      <c r="N168">
        <v>75.807929999999999</v>
      </c>
      <c r="O168">
        <v>75.150024000000002</v>
      </c>
      <c r="P168">
        <v>75.150024000000002</v>
      </c>
      <c r="Q168">
        <v>75.150024000000002</v>
      </c>
      <c r="R168">
        <v>75.150024000000002</v>
      </c>
      <c r="S168">
        <v>75.150024000000002</v>
      </c>
      <c r="T168">
        <v>75.150024000000002</v>
      </c>
      <c r="U168">
        <v>75.150024000000002</v>
      </c>
      <c r="V168">
        <v>75.150024000000002</v>
      </c>
      <c r="W168">
        <v>75.150024000000002</v>
      </c>
      <c r="X168">
        <v>75.150024000000002</v>
      </c>
      <c r="Y168">
        <v>75.150024000000002</v>
      </c>
      <c r="Z168">
        <v>75.150024000000002</v>
      </c>
      <c r="AA168">
        <v>75.150024000000002</v>
      </c>
      <c r="AB168">
        <v>75.150024000000002</v>
      </c>
      <c r="AC168">
        <v>75.150024000000002</v>
      </c>
      <c r="AD168">
        <v>75.150024000000002</v>
      </c>
      <c r="AE168">
        <v>75.150024000000002</v>
      </c>
      <c r="AF168">
        <v>75.150024000000002</v>
      </c>
      <c r="AG168">
        <v>75.150024000000002</v>
      </c>
      <c r="AH168">
        <v>75.150024000000002</v>
      </c>
      <c r="AI168">
        <v>75.150024000000002</v>
      </c>
      <c r="AJ168" s="91">
        <v>-6.4000000000000001E-2</v>
      </c>
      <c r="AL168" s="25"/>
      <c r="AM168" s="26"/>
    </row>
    <row r="169" spans="1:39" ht="15" customHeight="1">
      <c r="A169" s="42" t="s">
        <v>6510</v>
      </c>
      <c r="B169" t="s">
        <v>4077</v>
      </c>
      <c r="C169" t="s">
        <v>6511</v>
      </c>
      <c r="D169" t="s">
        <v>6512</v>
      </c>
      <c r="E169" t="s">
        <v>333</v>
      </c>
      <c r="G169">
        <v>250.96000699999999</v>
      </c>
      <c r="H169">
        <v>189.37101699999999</v>
      </c>
      <c r="I169">
        <v>183.98232999999999</v>
      </c>
      <c r="J169">
        <v>183.98232999999999</v>
      </c>
      <c r="K169">
        <v>183.98232999999999</v>
      </c>
      <c r="L169">
        <v>183.98232999999999</v>
      </c>
      <c r="M169">
        <v>183.98232999999999</v>
      </c>
      <c r="N169">
        <v>183.98232999999999</v>
      </c>
      <c r="O169">
        <v>183.98232999999999</v>
      </c>
      <c r="P169">
        <v>183.98232999999999</v>
      </c>
      <c r="Q169">
        <v>183.98232999999999</v>
      </c>
      <c r="R169">
        <v>183.982315</v>
      </c>
      <c r="S169">
        <v>183.982315</v>
      </c>
      <c r="T169">
        <v>183.982315</v>
      </c>
      <c r="U169">
        <v>183.982315</v>
      </c>
      <c r="V169">
        <v>183.98232999999999</v>
      </c>
      <c r="W169">
        <v>183.98232999999999</v>
      </c>
      <c r="X169">
        <v>183.98232999999999</v>
      </c>
      <c r="Y169">
        <v>183.98232999999999</v>
      </c>
      <c r="Z169">
        <v>183.982315</v>
      </c>
      <c r="AA169">
        <v>183.98232999999999</v>
      </c>
      <c r="AB169">
        <v>183.98232999999999</v>
      </c>
      <c r="AC169">
        <v>183.98232999999999</v>
      </c>
      <c r="AD169">
        <v>183.98232999999999</v>
      </c>
      <c r="AE169">
        <v>183.98232999999999</v>
      </c>
      <c r="AF169">
        <v>183.98232999999999</v>
      </c>
      <c r="AG169">
        <v>183.98232999999999</v>
      </c>
      <c r="AH169">
        <v>183.98232999999999</v>
      </c>
      <c r="AI169">
        <v>183.98232999999999</v>
      </c>
      <c r="AJ169" s="91">
        <v>-1.0999999999999999E-2</v>
      </c>
      <c r="AL169" s="25"/>
      <c r="AM169" s="26"/>
    </row>
    <row r="170" spans="1:39" ht="15" customHeight="1">
      <c r="A170" s="42" t="s">
        <v>6513</v>
      </c>
      <c r="B170" t="s">
        <v>4080</v>
      </c>
      <c r="C170" t="s">
        <v>6514</v>
      </c>
      <c r="D170" t="s">
        <v>6515</v>
      </c>
      <c r="E170" t="s">
        <v>333</v>
      </c>
      <c r="G170">
        <v>335.07922400000001</v>
      </c>
      <c r="H170">
        <v>194.82225</v>
      </c>
      <c r="I170">
        <v>139.01885999999999</v>
      </c>
      <c r="J170">
        <v>124.229919</v>
      </c>
      <c r="K170">
        <v>110.905174</v>
      </c>
      <c r="L170">
        <v>98.454811000000007</v>
      </c>
      <c r="M170">
        <v>87.107299999999995</v>
      </c>
      <c r="N170">
        <v>76.839293999999995</v>
      </c>
      <c r="O170">
        <v>67.519974000000005</v>
      </c>
      <c r="P170">
        <v>59.045577999999999</v>
      </c>
      <c r="Q170">
        <v>51.161724</v>
      </c>
      <c r="R170">
        <v>44.510548</v>
      </c>
      <c r="S170">
        <v>38.474544999999999</v>
      </c>
      <c r="T170">
        <v>32.924168000000002</v>
      </c>
      <c r="U170">
        <v>27.800888</v>
      </c>
      <c r="V170">
        <v>24.379507</v>
      </c>
      <c r="W170">
        <v>21.264323999999998</v>
      </c>
      <c r="X170">
        <v>18.670748</v>
      </c>
      <c r="Y170">
        <v>15.928122999999999</v>
      </c>
      <c r="Z170">
        <v>13.044271999999999</v>
      </c>
      <c r="AA170">
        <v>12.178706999999999</v>
      </c>
      <c r="AB170">
        <v>11.989924999999999</v>
      </c>
      <c r="AC170">
        <v>11.795987999999999</v>
      </c>
      <c r="AD170">
        <v>11.597486</v>
      </c>
      <c r="AE170">
        <v>11.394876</v>
      </c>
      <c r="AF170">
        <v>11.187994</v>
      </c>
      <c r="AG170">
        <v>10.976607</v>
      </c>
      <c r="AH170">
        <v>10.760661000000001</v>
      </c>
      <c r="AI170">
        <v>10.540265</v>
      </c>
      <c r="AJ170" s="91">
        <v>-0.11600000000000001</v>
      </c>
      <c r="AL170" s="25"/>
      <c r="AM170" s="26"/>
    </row>
    <row r="171" spans="1:39" ht="15" customHeight="1">
      <c r="A171" s="42" t="s">
        <v>6516</v>
      </c>
      <c r="B171" t="s">
        <v>4083</v>
      </c>
      <c r="C171" t="s">
        <v>6517</v>
      </c>
      <c r="D171" t="s">
        <v>6518</v>
      </c>
      <c r="E171" t="s">
        <v>333</v>
      </c>
      <c r="G171">
        <v>113.07814</v>
      </c>
      <c r="H171">
        <v>48.445374000000001</v>
      </c>
      <c r="I171">
        <v>35.540539000000003</v>
      </c>
      <c r="J171">
        <v>31.986484999999998</v>
      </c>
      <c r="K171">
        <v>28.787834</v>
      </c>
      <c r="L171">
        <v>25.487801000000001</v>
      </c>
      <c r="M171">
        <v>22.428457000000002</v>
      </c>
      <c r="N171">
        <v>19.687173999999999</v>
      </c>
      <c r="O171">
        <v>17.222815000000001</v>
      </c>
      <c r="P171">
        <v>15.008677</v>
      </c>
      <c r="Q171">
        <v>13.03668</v>
      </c>
      <c r="R171">
        <v>11.284215</v>
      </c>
      <c r="S171">
        <v>9.7246670000000002</v>
      </c>
      <c r="T171">
        <v>8.3324320000000007</v>
      </c>
      <c r="U171">
        <v>7.0856149999999998</v>
      </c>
      <c r="V171">
        <v>5.9657539999999996</v>
      </c>
      <c r="W171">
        <v>5.2916679999999996</v>
      </c>
      <c r="X171">
        <v>5.2821619999999996</v>
      </c>
      <c r="Y171">
        <v>5.2821619999999996</v>
      </c>
      <c r="Z171">
        <v>5.2821619999999996</v>
      </c>
      <c r="AA171">
        <v>5.2821619999999996</v>
      </c>
      <c r="AB171">
        <v>5.2821619999999996</v>
      </c>
      <c r="AC171">
        <v>5.2821619999999996</v>
      </c>
      <c r="AD171">
        <v>5.2821619999999996</v>
      </c>
      <c r="AE171">
        <v>5.2821619999999996</v>
      </c>
      <c r="AF171">
        <v>5.2821619999999996</v>
      </c>
      <c r="AG171">
        <v>5.2821619999999996</v>
      </c>
      <c r="AH171">
        <v>5.2821619999999996</v>
      </c>
      <c r="AI171">
        <v>5.2821619999999996</v>
      </c>
      <c r="AJ171" s="91">
        <v>-0.104</v>
      </c>
      <c r="AL171" s="25"/>
      <c r="AM171" s="26"/>
    </row>
    <row r="172" spans="1:39" ht="15" customHeight="1">
      <c r="A172" s="42" t="s">
        <v>6519</v>
      </c>
      <c r="B172" t="s">
        <v>4869</v>
      </c>
      <c r="C172" t="s">
        <v>6520</v>
      </c>
      <c r="D172" t="s">
        <v>6521</v>
      </c>
      <c r="E172" t="s">
        <v>333</v>
      </c>
      <c r="G172">
        <v>175.613663</v>
      </c>
      <c r="H172">
        <v>126.44901299999999</v>
      </c>
      <c r="I172">
        <v>88.821647999999996</v>
      </c>
      <c r="J172">
        <v>79.052422000000007</v>
      </c>
      <c r="K172">
        <v>70.245429999999999</v>
      </c>
      <c r="L172">
        <v>62.282294999999998</v>
      </c>
      <c r="M172">
        <v>55.062592000000002</v>
      </c>
      <c r="N172">
        <v>48.497498</v>
      </c>
      <c r="O172">
        <v>42.507995999999999</v>
      </c>
      <c r="P172">
        <v>37.026657</v>
      </c>
      <c r="Q172">
        <v>31.994305000000001</v>
      </c>
      <c r="R172">
        <v>27.354799</v>
      </c>
      <c r="S172">
        <v>23.063984000000001</v>
      </c>
      <c r="T172">
        <v>19.085433999999999</v>
      </c>
      <c r="U172">
        <v>15.383335000000001</v>
      </c>
      <c r="V172">
        <v>13.251818</v>
      </c>
      <c r="W172">
        <v>10.976982</v>
      </c>
      <c r="X172">
        <v>8.5559709999999995</v>
      </c>
      <c r="Y172">
        <v>5.9901410000000004</v>
      </c>
      <c r="Z172">
        <v>3.2862130000000001</v>
      </c>
      <c r="AA172">
        <v>2.6045750000000001</v>
      </c>
      <c r="AB172">
        <v>2.6045750000000001</v>
      </c>
      <c r="AC172">
        <v>2.6045750000000001</v>
      </c>
      <c r="AD172">
        <v>2.6045750000000001</v>
      </c>
      <c r="AE172">
        <v>2.6045750000000001</v>
      </c>
      <c r="AF172">
        <v>2.6045750000000001</v>
      </c>
      <c r="AG172">
        <v>2.6045750000000001</v>
      </c>
      <c r="AH172">
        <v>2.6045750000000001</v>
      </c>
      <c r="AI172">
        <v>2.6045750000000001</v>
      </c>
      <c r="AJ172" s="91">
        <v>-0.14000000000000001</v>
      </c>
      <c r="AL172" s="25"/>
      <c r="AM172" s="26"/>
    </row>
    <row r="173" spans="1:39" ht="15" customHeight="1">
      <c r="A173" s="42" t="s">
        <v>6522</v>
      </c>
      <c r="B173" t="s">
        <v>4077</v>
      </c>
      <c r="C173" t="s">
        <v>6523</v>
      </c>
      <c r="D173" t="s">
        <v>6524</v>
      </c>
      <c r="E173" t="s">
        <v>333</v>
      </c>
      <c r="G173">
        <v>46.387431999999997</v>
      </c>
      <c r="H173">
        <v>19.927868</v>
      </c>
      <c r="I173">
        <v>14.656675</v>
      </c>
      <c r="J173">
        <v>13.191008999999999</v>
      </c>
      <c r="K173">
        <v>11.871907</v>
      </c>
      <c r="L173">
        <v>10.684716999999999</v>
      </c>
      <c r="M173">
        <v>9.6162449999999993</v>
      </c>
      <c r="N173">
        <v>8.6546210000000006</v>
      </c>
      <c r="O173">
        <v>7.7891589999999997</v>
      </c>
      <c r="P173">
        <v>7.0102419999999999</v>
      </c>
      <c r="Q173">
        <v>6.1307429999999998</v>
      </c>
      <c r="R173">
        <v>5.8715310000000001</v>
      </c>
      <c r="S173">
        <v>5.6858940000000002</v>
      </c>
      <c r="T173">
        <v>5.5063019999999998</v>
      </c>
      <c r="U173">
        <v>5.3319380000000001</v>
      </c>
      <c r="V173">
        <v>5.1619359999999999</v>
      </c>
      <c r="W173">
        <v>4.9956740000000002</v>
      </c>
      <c r="X173">
        <v>4.8326140000000004</v>
      </c>
      <c r="Y173">
        <v>4.6558190000000002</v>
      </c>
      <c r="Z173">
        <v>4.4758969999999998</v>
      </c>
      <c r="AA173">
        <v>4.2919710000000002</v>
      </c>
      <c r="AB173">
        <v>4.1031880000000003</v>
      </c>
      <c r="AC173">
        <v>3.9092519999999999</v>
      </c>
      <c r="AD173">
        <v>3.7107489999999999</v>
      </c>
      <c r="AE173">
        <v>3.50814</v>
      </c>
      <c r="AF173">
        <v>3.3012570000000001</v>
      </c>
      <c r="AG173">
        <v>3.0898699999999999</v>
      </c>
      <c r="AH173">
        <v>2.8739240000000001</v>
      </c>
      <c r="AI173">
        <v>2.6535280000000001</v>
      </c>
      <c r="AJ173" s="91">
        <v>-9.7000000000000003E-2</v>
      </c>
      <c r="AL173" s="25"/>
      <c r="AM173" s="26"/>
    </row>
    <row r="174" spans="1:39" ht="15" customHeight="1">
      <c r="A174" s="42" t="s">
        <v>6525</v>
      </c>
      <c r="B174" t="s">
        <v>4080</v>
      </c>
      <c r="C174" t="s">
        <v>6526</v>
      </c>
      <c r="D174" t="s">
        <v>6527</v>
      </c>
      <c r="E174" t="s">
        <v>333</v>
      </c>
      <c r="G174">
        <v>353.40905800000002</v>
      </c>
      <c r="H174">
        <v>213.52795399999999</v>
      </c>
      <c r="I174">
        <v>157.54873699999999</v>
      </c>
      <c r="J174">
        <v>145.111908</v>
      </c>
      <c r="K174">
        <v>135.32351700000001</v>
      </c>
      <c r="L174">
        <v>125.88288900000001</v>
      </c>
      <c r="M174">
        <v>111.969368</v>
      </c>
      <c r="N174">
        <v>99.629081999999997</v>
      </c>
      <c r="O174">
        <v>88.645072999999996</v>
      </c>
      <c r="P174">
        <v>78.824592999999993</v>
      </c>
      <c r="Q174">
        <v>70.017928999999995</v>
      </c>
      <c r="R174">
        <v>65.383362000000005</v>
      </c>
      <c r="S174">
        <v>63.863357999999998</v>
      </c>
      <c r="T174">
        <v>62.495353999999999</v>
      </c>
      <c r="U174">
        <v>61.264149000000003</v>
      </c>
      <c r="V174">
        <v>60.156067</v>
      </c>
      <c r="W174">
        <v>60.156067</v>
      </c>
      <c r="X174">
        <v>60.156067</v>
      </c>
      <c r="Y174">
        <v>60.156067</v>
      </c>
      <c r="Z174">
        <v>60.156067</v>
      </c>
      <c r="AA174">
        <v>60.156067</v>
      </c>
      <c r="AB174">
        <v>60.156067</v>
      </c>
      <c r="AC174">
        <v>60.156067</v>
      </c>
      <c r="AD174">
        <v>60.156067</v>
      </c>
      <c r="AE174">
        <v>60.156067</v>
      </c>
      <c r="AF174">
        <v>60.156067</v>
      </c>
      <c r="AG174">
        <v>60.156067</v>
      </c>
      <c r="AH174">
        <v>60.156067</v>
      </c>
      <c r="AI174">
        <v>60.156067</v>
      </c>
      <c r="AJ174" s="91">
        <v>-6.0999999999999999E-2</v>
      </c>
      <c r="AL174" s="25"/>
      <c r="AM174" s="26"/>
    </row>
    <row r="175" spans="1:39" ht="15" customHeight="1">
      <c r="A175" s="42" t="s">
        <v>6528</v>
      </c>
      <c r="B175" t="s">
        <v>4083</v>
      </c>
      <c r="C175" t="s">
        <v>6529</v>
      </c>
      <c r="D175" t="s">
        <v>6530</v>
      </c>
      <c r="E175" t="s">
        <v>333</v>
      </c>
      <c r="G175">
        <v>154.03796399999999</v>
      </c>
      <c r="H175">
        <v>98.004524000000004</v>
      </c>
      <c r="I175">
        <v>69.525931999999997</v>
      </c>
      <c r="J175">
        <v>62.573345000000003</v>
      </c>
      <c r="K175">
        <v>56.316009999999999</v>
      </c>
      <c r="L175">
        <v>50.053317999999997</v>
      </c>
      <c r="M175">
        <v>38.999957999999999</v>
      </c>
      <c r="N175">
        <v>29.233812</v>
      </c>
      <c r="O175">
        <v>20.56653</v>
      </c>
      <c r="P175">
        <v>12.831099999999999</v>
      </c>
      <c r="Q175">
        <v>5.9009900000000002</v>
      </c>
      <c r="R175">
        <v>2.9553090000000002</v>
      </c>
      <c r="S175">
        <v>2.9553090000000002</v>
      </c>
      <c r="T175">
        <v>2.9553090000000002</v>
      </c>
      <c r="U175">
        <v>2.9553090000000002</v>
      </c>
      <c r="V175">
        <v>2.9553090000000002</v>
      </c>
      <c r="W175">
        <v>2.9553090000000002</v>
      </c>
      <c r="X175">
        <v>2.9553090000000002</v>
      </c>
      <c r="Y175">
        <v>2.9553090000000002</v>
      </c>
      <c r="Z175">
        <v>2.9553090000000002</v>
      </c>
      <c r="AA175">
        <v>2.9553090000000002</v>
      </c>
      <c r="AB175">
        <v>2.9553090000000002</v>
      </c>
      <c r="AC175">
        <v>2.9553090000000002</v>
      </c>
      <c r="AD175">
        <v>2.9553090000000002</v>
      </c>
      <c r="AE175">
        <v>2.9553090000000002</v>
      </c>
      <c r="AF175">
        <v>2.9553090000000002</v>
      </c>
      <c r="AG175">
        <v>2.9553090000000002</v>
      </c>
      <c r="AH175">
        <v>2.9553090000000002</v>
      </c>
      <c r="AI175">
        <v>2.9553090000000002</v>
      </c>
      <c r="AJ175" s="91">
        <v>-0.13200000000000001</v>
      </c>
      <c r="AL175" s="25"/>
      <c r="AM175" s="26"/>
    </row>
    <row r="176" spans="1:39" ht="15" customHeight="1">
      <c r="A176" s="42" t="s">
        <v>6531</v>
      </c>
      <c r="B176" t="s">
        <v>4035</v>
      </c>
      <c r="C176" t="s">
        <v>6532</v>
      </c>
      <c r="D176" t="s">
        <v>6533</v>
      </c>
      <c r="E176" t="s">
        <v>333</v>
      </c>
      <c r="G176">
        <v>73.082779000000002</v>
      </c>
      <c r="H176">
        <v>53.752270000000003</v>
      </c>
      <c r="I176">
        <v>39.233955000000002</v>
      </c>
      <c r="J176">
        <v>35.310558</v>
      </c>
      <c r="K176">
        <v>31.779502999999998</v>
      </c>
      <c r="L176">
        <v>28.601555000000001</v>
      </c>
      <c r="M176">
        <v>25.741398</v>
      </c>
      <c r="N176">
        <v>23.167259000000001</v>
      </c>
      <c r="O176">
        <v>20.850532999999999</v>
      </c>
      <c r="P176">
        <v>18.76548</v>
      </c>
      <c r="Q176">
        <v>16.888930999999999</v>
      </c>
      <c r="R176">
        <v>15.200037</v>
      </c>
      <c r="S176">
        <v>13.680033999999999</v>
      </c>
      <c r="T176">
        <v>12.312030999999999</v>
      </c>
      <c r="U176">
        <v>11.080828</v>
      </c>
      <c r="V176">
        <v>9.9727440000000005</v>
      </c>
      <c r="W176">
        <v>9.9727440000000005</v>
      </c>
      <c r="X176">
        <v>9.9727440000000005</v>
      </c>
      <c r="Y176">
        <v>9.9727440000000005</v>
      </c>
      <c r="Z176">
        <v>9.9727440000000005</v>
      </c>
      <c r="AA176">
        <v>9.9727440000000005</v>
      </c>
      <c r="AB176">
        <v>9.9727440000000005</v>
      </c>
      <c r="AC176">
        <v>9.9727440000000005</v>
      </c>
      <c r="AD176">
        <v>9.9727440000000005</v>
      </c>
      <c r="AE176">
        <v>9.9727440000000005</v>
      </c>
      <c r="AF176">
        <v>9.9727440000000005</v>
      </c>
      <c r="AG176">
        <v>9.9727440000000005</v>
      </c>
      <c r="AH176">
        <v>9.9727440000000005</v>
      </c>
      <c r="AI176">
        <v>9.9727440000000005</v>
      </c>
      <c r="AJ176" s="91">
        <v>-6.9000000000000006E-2</v>
      </c>
      <c r="AL176" s="32"/>
      <c r="AM176" s="30"/>
    </row>
    <row r="177" spans="1:39" ht="15" customHeight="1">
      <c r="A177" s="94"/>
      <c r="B177" t="s">
        <v>6534</v>
      </c>
    </row>
    <row r="178" spans="1:39" ht="15" customHeight="1">
      <c r="A178" s="42" t="s">
        <v>6535</v>
      </c>
      <c r="B178" t="s">
        <v>3913</v>
      </c>
      <c r="C178" t="s">
        <v>6536</v>
      </c>
      <c r="D178" t="s">
        <v>6537</v>
      </c>
      <c r="E178" t="s">
        <v>333</v>
      </c>
      <c r="G178">
        <v>126.288307</v>
      </c>
      <c r="H178">
        <v>61.771155999999998</v>
      </c>
      <c r="I178">
        <v>48.788840999999998</v>
      </c>
      <c r="J178">
        <v>47.228012</v>
      </c>
      <c r="K178">
        <v>47.228012</v>
      </c>
      <c r="L178">
        <v>47.228012</v>
      </c>
      <c r="M178">
        <v>47.228012</v>
      </c>
      <c r="N178">
        <v>47.228012</v>
      </c>
      <c r="O178">
        <v>47.228012</v>
      </c>
      <c r="P178">
        <v>47.228012</v>
      </c>
      <c r="Q178">
        <v>47.228012</v>
      </c>
      <c r="R178">
        <v>47.228012</v>
      </c>
      <c r="S178">
        <v>47.228012</v>
      </c>
      <c r="T178">
        <v>47.228012</v>
      </c>
      <c r="U178">
        <v>47.228012</v>
      </c>
      <c r="V178">
        <v>47.228012</v>
      </c>
      <c r="W178">
        <v>47.228012</v>
      </c>
      <c r="X178">
        <v>47.228012</v>
      </c>
      <c r="Y178">
        <v>47.228012</v>
      </c>
      <c r="Z178">
        <v>47.228012</v>
      </c>
      <c r="AA178">
        <v>47.228012</v>
      </c>
      <c r="AB178">
        <v>47.228012</v>
      </c>
      <c r="AC178">
        <v>47.228012</v>
      </c>
      <c r="AD178">
        <v>47.228012</v>
      </c>
      <c r="AE178">
        <v>47.228012</v>
      </c>
      <c r="AF178">
        <v>47.228012</v>
      </c>
      <c r="AG178">
        <v>47.228012</v>
      </c>
      <c r="AH178">
        <v>47.228012</v>
      </c>
      <c r="AI178">
        <v>47.228012</v>
      </c>
      <c r="AJ178" s="91">
        <v>-3.5000000000000003E-2</v>
      </c>
      <c r="AL178" s="25"/>
      <c r="AM178" s="26"/>
    </row>
    <row r="179" spans="1:39" ht="15" customHeight="1">
      <c r="A179" s="42" t="s">
        <v>6538</v>
      </c>
      <c r="B179" t="s">
        <v>3917</v>
      </c>
      <c r="C179" t="s">
        <v>6539</v>
      </c>
      <c r="D179" t="s">
        <v>6540</v>
      </c>
      <c r="E179" t="s">
        <v>333</v>
      </c>
      <c r="G179">
        <v>210.24963399999999</v>
      </c>
      <c r="H179">
        <v>152.784164</v>
      </c>
      <c r="I179">
        <v>111.567795</v>
      </c>
      <c r="J179">
        <v>98.639037999999999</v>
      </c>
      <c r="K179">
        <v>86.856323000000003</v>
      </c>
      <c r="L179">
        <v>75.999251999999998</v>
      </c>
      <c r="M179">
        <v>65.975616000000002</v>
      </c>
      <c r="N179">
        <v>56.722923000000002</v>
      </c>
      <c r="O179">
        <v>48.161895999999999</v>
      </c>
      <c r="P179">
        <v>40.345588999999997</v>
      </c>
      <c r="Q179">
        <v>33.245693000000003</v>
      </c>
      <c r="R179">
        <v>29.267551000000001</v>
      </c>
      <c r="S179">
        <v>26.414705000000001</v>
      </c>
      <c r="T179">
        <v>23.853442999999999</v>
      </c>
      <c r="U179">
        <v>23.720967999999999</v>
      </c>
      <c r="V179">
        <v>23.587569999999999</v>
      </c>
      <c r="W179">
        <v>23.453227999999999</v>
      </c>
      <c r="X179">
        <v>23.317212999999999</v>
      </c>
      <c r="Y179">
        <v>23.179047000000001</v>
      </c>
      <c r="Z179">
        <v>23.038218000000001</v>
      </c>
      <c r="AA179">
        <v>22.894984999999998</v>
      </c>
      <c r="AB179">
        <v>22.749956000000001</v>
      </c>
      <c r="AC179">
        <v>22.603401000000002</v>
      </c>
      <c r="AD179">
        <v>22.455750999999999</v>
      </c>
      <c r="AE179">
        <v>22.30752</v>
      </c>
      <c r="AF179">
        <v>22.158833999999999</v>
      </c>
      <c r="AG179">
        <v>22.009346000000001</v>
      </c>
      <c r="AH179">
        <v>21.858713000000002</v>
      </c>
      <c r="AI179">
        <v>21.706671</v>
      </c>
      <c r="AJ179" s="91">
        <v>-7.8E-2</v>
      </c>
      <c r="AL179" s="25"/>
      <c r="AM179" s="26"/>
    </row>
    <row r="180" spans="1:39" ht="15" customHeight="1">
      <c r="A180" s="42" t="s">
        <v>6541</v>
      </c>
      <c r="B180" t="s">
        <v>4843</v>
      </c>
      <c r="C180" t="s">
        <v>6542</v>
      </c>
      <c r="D180" t="s">
        <v>6543</v>
      </c>
      <c r="E180" t="s">
        <v>333</v>
      </c>
      <c r="G180">
        <v>126.640762</v>
      </c>
      <c r="H180">
        <v>95.785438999999997</v>
      </c>
      <c r="I180">
        <v>72.129401999999999</v>
      </c>
      <c r="J180">
        <v>64.840652000000006</v>
      </c>
      <c r="K180">
        <v>58.27422</v>
      </c>
      <c r="L180">
        <v>52.348117999999999</v>
      </c>
      <c r="M180">
        <v>47.006259999999997</v>
      </c>
      <c r="N180">
        <v>42.193066000000002</v>
      </c>
      <c r="O180">
        <v>37.856502999999996</v>
      </c>
      <c r="P180">
        <v>33.952309</v>
      </c>
      <c r="Q180">
        <v>30.440014000000001</v>
      </c>
      <c r="R180">
        <v>27.279824999999999</v>
      </c>
      <c r="S180">
        <v>24.435047000000001</v>
      </c>
      <c r="T180">
        <v>21.873785000000002</v>
      </c>
      <c r="U180">
        <v>21.741309999999999</v>
      </c>
      <c r="V180">
        <v>21.607911999999999</v>
      </c>
      <c r="W180">
        <v>21.473569999999999</v>
      </c>
      <c r="X180">
        <v>21.337554999999998</v>
      </c>
      <c r="Y180">
        <v>21.199389</v>
      </c>
      <c r="Z180">
        <v>21.058558999999999</v>
      </c>
      <c r="AA180">
        <v>20.915327000000001</v>
      </c>
      <c r="AB180">
        <v>20.770298</v>
      </c>
      <c r="AC180">
        <v>20.623743000000001</v>
      </c>
      <c r="AD180">
        <v>20.476092999999999</v>
      </c>
      <c r="AE180">
        <v>20.327862</v>
      </c>
      <c r="AF180">
        <v>20.179175999999998</v>
      </c>
      <c r="AG180">
        <v>20.029688</v>
      </c>
      <c r="AH180">
        <v>19.879055000000001</v>
      </c>
      <c r="AI180">
        <v>19.727012999999999</v>
      </c>
      <c r="AJ180" s="91">
        <v>-6.4000000000000001E-2</v>
      </c>
      <c r="AL180" s="25"/>
      <c r="AM180" s="26"/>
    </row>
    <row r="181" spans="1:39" ht="15" customHeight="1">
      <c r="A181" s="42" t="s">
        <v>6544</v>
      </c>
      <c r="B181" t="s">
        <v>4846</v>
      </c>
      <c r="C181" t="s">
        <v>6545</v>
      </c>
      <c r="D181" t="s">
        <v>6546</v>
      </c>
      <c r="E181" t="s">
        <v>333</v>
      </c>
      <c r="G181">
        <v>83.226737999999997</v>
      </c>
      <c r="H181">
        <v>56.659157</v>
      </c>
      <c r="I181">
        <v>39.104075999999999</v>
      </c>
      <c r="J181">
        <v>33.464066000000003</v>
      </c>
      <c r="K181">
        <v>28.247779999999999</v>
      </c>
      <c r="L181">
        <v>23.316818000000001</v>
      </c>
      <c r="M181">
        <v>18.635035999999999</v>
      </c>
      <c r="N181">
        <v>14.195537</v>
      </c>
      <c r="O181">
        <v>9.9710710000000002</v>
      </c>
      <c r="P181">
        <v>6.058961</v>
      </c>
      <c r="Q181">
        <v>2.4713579999999999</v>
      </c>
      <c r="R181">
        <v>1.6534059999999999</v>
      </c>
      <c r="S181">
        <v>1.645338</v>
      </c>
      <c r="T181">
        <v>1.645338</v>
      </c>
      <c r="U181">
        <v>1.645338</v>
      </c>
      <c r="V181">
        <v>1.645338</v>
      </c>
      <c r="W181">
        <v>1.645338</v>
      </c>
      <c r="X181">
        <v>1.645338</v>
      </c>
      <c r="Y181">
        <v>1.645338</v>
      </c>
      <c r="Z181">
        <v>1.645338</v>
      </c>
      <c r="AA181">
        <v>1.645338</v>
      </c>
      <c r="AB181">
        <v>1.645338</v>
      </c>
      <c r="AC181">
        <v>1.645338</v>
      </c>
      <c r="AD181">
        <v>1.645338</v>
      </c>
      <c r="AE181">
        <v>1.645338</v>
      </c>
      <c r="AF181">
        <v>1.645338</v>
      </c>
      <c r="AG181">
        <v>1.645338</v>
      </c>
      <c r="AH181">
        <v>1.645338</v>
      </c>
      <c r="AI181">
        <v>1.645338</v>
      </c>
      <c r="AJ181" s="91">
        <v>-0.13100000000000001</v>
      </c>
      <c r="AL181" s="25"/>
      <c r="AM181" s="26"/>
    </row>
    <row r="182" spans="1:39" ht="15" customHeight="1">
      <c r="A182" s="42" t="s">
        <v>6547</v>
      </c>
      <c r="B182" t="s">
        <v>4849</v>
      </c>
      <c r="C182" t="s">
        <v>6548</v>
      </c>
      <c r="D182" t="s">
        <v>6549</v>
      </c>
      <c r="E182" t="s">
        <v>333</v>
      </c>
      <c r="G182">
        <v>0.38214100000000001</v>
      </c>
      <c r="H182">
        <v>0.33956199999999997</v>
      </c>
      <c r="I182">
        <v>0.33431899999999998</v>
      </c>
      <c r="J182">
        <v>0.33431899999999998</v>
      </c>
      <c r="K182">
        <v>0.33431899999999998</v>
      </c>
      <c r="L182">
        <v>0.33431899999999998</v>
      </c>
      <c r="M182">
        <v>0.33431899999999998</v>
      </c>
      <c r="N182">
        <v>0.33431899999999998</v>
      </c>
      <c r="O182">
        <v>0.33431899999999998</v>
      </c>
      <c r="P182">
        <v>0.33431899999999998</v>
      </c>
      <c r="Q182">
        <v>0.33431899999999998</v>
      </c>
      <c r="R182">
        <v>0.33431899999999998</v>
      </c>
      <c r="S182">
        <v>0.33431899999999998</v>
      </c>
      <c r="T182">
        <v>0.33431899999999998</v>
      </c>
      <c r="U182">
        <v>0.33431899999999998</v>
      </c>
      <c r="V182">
        <v>0.33431899999999998</v>
      </c>
      <c r="W182">
        <v>0.33431899999999998</v>
      </c>
      <c r="X182">
        <v>0.33431899999999998</v>
      </c>
      <c r="Y182">
        <v>0.33431899999999998</v>
      </c>
      <c r="Z182">
        <v>0.33431899999999998</v>
      </c>
      <c r="AA182">
        <v>0.33431899999999998</v>
      </c>
      <c r="AB182">
        <v>0.33431899999999998</v>
      </c>
      <c r="AC182">
        <v>0.33431899999999998</v>
      </c>
      <c r="AD182">
        <v>0.33431899999999998</v>
      </c>
      <c r="AE182">
        <v>0.33431899999999998</v>
      </c>
      <c r="AF182">
        <v>0.33431899999999998</v>
      </c>
      <c r="AG182">
        <v>0.33431899999999998</v>
      </c>
      <c r="AH182">
        <v>0.33431899999999998</v>
      </c>
      <c r="AI182">
        <v>0.33431899999999998</v>
      </c>
      <c r="AJ182" s="91">
        <v>-5.0000000000000001E-3</v>
      </c>
      <c r="AL182" s="25"/>
      <c r="AM182" s="26"/>
    </row>
    <row r="183" spans="1:39" ht="15" customHeight="1">
      <c r="A183" s="42" t="s">
        <v>6550</v>
      </c>
      <c r="B183" t="s">
        <v>3953</v>
      </c>
      <c r="C183" t="s">
        <v>6551</v>
      </c>
      <c r="D183" t="s">
        <v>6552</v>
      </c>
      <c r="E183" t="s">
        <v>333</v>
      </c>
      <c r="G183">
        <v>256.09021000000001</v>
      </c>
      <c r="H183">
        <v>242.99357599999999</v>
      </c>
      <c r="I183">
        <v>237.404663</v>
      </c>
      <c r="J183">
        <v>233.12211600000001</v>
      </c>
      <c r="K183">
        <v>229.26783800000001</v>
      </c>
      <c r="L183">
        <v>227.34875500000001</v>
      </c>
      <c r="M183">
        <v>227.34875500000001</v>
      </c>
      <c r="N183">
        <v>227.34875500000001</v>
      </c>
      <c r="O183">
        <v>227.34875500000001</v>
      </c>
      <c r="P183">
        <v>227.34875500000001</v>
      </c>
      <c r="Q183">
        <v>227.34875500000001</v>
      </c>
      <c r="R183">
        <v>227.34875500000001</v>
      </c>
      <c r="S183">
        <v>227.34875500000001</v>
      </c>
      <c r="T183">
        <v>227.34875500000001</v>
      </c>
      <c r="U183">
        <v>227.34875500000001</v>
      </c>
      <c r="V183">
        <v>227.34875500000001</v>
      </c>
      <c r="W183">
        <v>227.34875500000001</v>
      </c>
      <c r="X183">
        <v>227.34875500000001</v>
      </c>
      <c r="Y183">
        <v>227.34875500000001</v>
      </c>
      <c r="Z183">
        <v>227.34875500000001</v>
      </c>
      <c r="AA183">
        <v>227.34875500000001</v>
      </c>
      <c r="AB183">
        <v>227.34875500000001</v>
      </c>
      <c r="AC183">
        <v>227.34875500000001</v>
      </c>
      <c r="AD183">
        <v>227.34875500000001</v>
      </c>
      <c r="AE183">
        <v>227.34875500000001</v>
      </c>
      <c r="AF183">
        <v>227.34875500000001</v>
      </c>
      <c r="AG183">
        <v>227.34875500000001</v>
      </c>
      <c r="AH183">
        <v>227.34875500000001</v>
      </c>
      <c r="AI183">
        <v>227.34875500000001</v>
      </c>
      <c r="AJ183" s="91">
        <v>-4.0000000000000001E-3</v>
      </c>
      <c r="AL183" s="25"/>
      <c r="AM183" s="26"/>
    </row>
    <row r="184" spans="1:39" ht="15" customHeight="1">
      <c r="A184" s="42" t="s">
        <v>6553</v>
      </c>
      <c r="B184" t="s">
        <v>4853</v>
      </c>
      <c r="C184" t="s">
        <v>6554</v>
      </c>
      <c r="D184" t="s">
        <v>6555</v>
      </c>
      <c r="E184" t="s">
        <v>333</v>
      </c>
      <c r="G184">
        <v>140</v>
      </c>
      <c r="H184">
        <v>140</v>
      </c>
      <c r="I184">
        <v>140</v>
      </c>
      <c r="J184">
        <v>140</v>
      </c>
      <c r="K184">
        <v>140</v>
      </c>
      <c r="L184">
        <v>140</v>
      </c>
      <c r="M184">
        <v>140</v>
      </c>
      <c r="N184">
        <v>140</v>
      </c>
      <c r="O184">
        <v>140</v>
      </c>
      <c r="P184">
        <v>140</v>
      </c>
      <c r="Q184">
        <v>140</v>
      </c>
      <c r="R184">
        <v>140</v>
      </c>
      <c r="S184">
        <v>140</v>
      </c>
      <c r="T184">
        <v>140</v>
      </c>
      <c r="U184">
        <v>140</v>
      </c>
      <c r="V184">
        <v>140</v>
      </c>
      <c r="W184">
        <v>140</v>
      </c>
      <c r="X184">
        <v>140</v>
      </c>
      <c r="Y184">
        <v>140</v>
      </c>
      <c r="Z184">
        <v>140</v>
      </c>
      <c r="AA184">
        <v>140</v>
      </c>
      <c r="AB184">
        <v>140</v>
      </c>
      <c r="AC184">
        <v>140</v>
      </c>
      <c r="AD184">
        <v>140</v>
      </c>
      <c r="AE184">
        <v>140</v>
      </c>
      <c r="AF184">
        <v>140</v>
      </c>
      <c r="AG184">
        <v>140</v>
      </c>
      <c r="AH184">
        <v>140</v>
      </c>
      <c r="AI184">
        <v>140</v>
      </c>
      <c r="AJ184" s="91">
        <v>0</v>
      </c>
      <c r="AL184" s="25"/>
      <c r="AM184" s="26"/>
    </row>
    <row r="185" spans="1:39" ht="15" customHeight="1">
      <c r="A185" s="42" t="s">
        <v>6556</v>
      </c>
      <c r="B185" t="s">
        <v>4856</v>
      </c>
      <c r="C185" t="s">
        <v>6557</v>
      </c>
      <c r="D185" t="s">
        <v>6558</v>
      </c>
      <c r="E185" t="s">
        <v>333</v>
      </c>
      <c r="G185">
        <v>61.510883</v>
      </c>
      <c r="H185">
        <v>48.414265</v>
      </c>
      <c r="I185">
        <v>42.825339999999997</v>
      </c>
      <c r="J185">
        <v>38.542805000000001</v>
      </c>
      <c r="K185">
        <v>34.688521999999999</v>
      </c>
      <c r="L185">
        <v>32.769440000000003</v>
      </c>
      <c r="M185">
        <v>32.769440000000003</v>
      </c>
      <c r="N185">
        <v>32.769440000000003</v>
      </c>
      <c r="O185">
        <v>32.769440000000003</v>
      </c>
      <c r="P185">
        <v>32.769440000000003</v>
      </c>
      <c r="Q185">
        <v>32.769440000000003</v>
      </c>
      <c r="R185">
        <v>32.769440000000003</v>
      </c>
      <c r="S185">
        <v>32.769440000000003</v>
      </c>
      <c r="T185">
        <v>32.769440000000003</v>
      </c>
      <c r="U185">
        <v>32.769440000000003</v>
      </c>
      <c r="V185">
        <v>32.769440000000003</v>
      </c>
      <c r="W185">
        <v>32.769440000000003</v>
      </c>
      <c r="X185">
        <v>32.769440000000003</v>
      </c>
      <c r="Y185">
        <v>32.769440000000003</v>
      </c>
      <c r="Z185">
        <v>32.769440000000003</v>
      </c>
      <c r="AA185">
        <v>32.769444</v>
      </c>
      <c r="AB185">
        <v>32.769444</v>
      </c>
      <c r="AC185">
        <v>32.769444</v>
      </c>
      <c r="AD185">
        <v>32.769444</v>
      </c>
      <c r="AE185">
        <v>32.769444</v>
      </c>
      <c r="AF185">
        <v>32.769444</v>
      </c>
      <c r="AG185">
        <v>32.769444</v>
      </c>
      <c r="AH185">
        <v>32.769444</v>
      </c>
      <c r="AI185">
        <v>32.769444</v>
      </c>
      <c r="AJ185" s="91">
        <v>-2.1999999999999999E-2</v>
      </c>
      <c r="AL185" s="25"/>
      <c r="AM185" s="26"/>
    </row>
    <row r="186" spans="1:39" ht="15" customHeight="1">
      <c r="A186" s="42" t="s">
        <v>6559</v>
      </c>
      <c r="B186" t="s">
        <v>3941</v>
      </c>
      <c r="C186" t="s">
        <v>6560</v>
      </c>
      <c r="D186" t="s">
        <v>6561</v>
      </c>
      <c r="E186" t="s">
        <v>333</v>
      </c>
      <c r="G186">
        <v>54.579318999999998</v>
      </c>
      <c r="H186">
        <v>54.579318999999998</v>
      </c>
      <c r="I186">
        <v>54.579318999999998</v>
      </c>
      <c r="J186">
        <v>54.579318999999998</v>
      </c>
      <c r="K186">
        <v>54.579318999999998</v>
      </c>
      <c r="L186">
        <v>54.579318999999998</v>
      </c>
      <c r="M186">
        <v>54.579318999999998</v>
      </c>
      <c r="N186">
        <v>54.579318999999998</v>
      </c>
      <c r="O186">
        <v>54.579318999999998</v>
      </c>
      <c r="P186">
        <v>54.579318999999998</v>
      </c>
      <c r="Q186">
        <v>54.579318999999998</v>
      </c>
      <c r="R186">
        <v>54.579318999999998</v>
      </c>
      <c r="S186">
        <v>54.579318999999998</v>
      </c>
      <c r="T186">
        <v>54.579318999999998</v>
      </c>
      <c r="U186">
        <v>54.579318999999998</v>
      </c>
      <c r="V186">
        <v>54.579318999999998</v>
      </c>
      <c r="W186">
        <v>54.579318999999998</v>
      </c>
      <c r="X186">
        <v>54.579318999999998</v>
      </c>
      <c r="Y186">
        <v>54.579318999999998</v>
      </c>
      <c r="Z186">
        <v>54.579318999999998</v>
      </c>
      <c r="AA186">
        <v>54.579318999999998</v>
      </c>
      <c r="AB186">
        <v>54.579318999999998</v>
      </c>
      <c r="AC186">
        <v>54.579318999999998</v>
      </c>
      <c r="AD186">
        <v>54.579318999999998</v>
      </c>
      <c r="AE186">
        <v>54.579318999999998</v>
      </c>
      <c r="AF186">
        <v>54.579318999999998</v>
      </c>
      <c r="AG186">
        <v>54.579318999999998</v>
      </c>
      <c r="AH186">
        <v>54.579318999999998</v>
      </c>
      <c r="AI186">
        <v>54.579318999999998</v>
      </c>
      <c r="AJ186" s="91">
        <v>0</v>
      </c>
      <c r="AL186" s="25"/>
      <c r="AM186" s="26"/>
    </row>
    <row r="187" spans="1:39" ht="15" customHeight="1">
      <c r="A187" s="42" t="s">
        <v>6562</v>
      </c>
      <c r="B187" t="s">
        <v>4860</v>
      </c>
      <c r="C187" t="s">
        <v>6563</v>
      </c>
      <c r="D187" t="s">
        <v>6564</v>
      </c>
      <c r="E187" t="s">
        <v>333</v>
      </c>
      <c r="G187">
        <v>499.02520800000002</v>
      </c>
      <c r="H187">
        <v>414.76980600000002</v>
      </c>
      <c r="I187">
        <v>345.484375</v>
      </c>
      <c r="J187">
        <v>310.93591300000003</v>
      </c>
      <c r="K187">
        <v>279.84234600000002</v>
      </c>
      <c r="L187">
        <v>251.858093</v>
      </c>
      <c r="M187">
        <v>226.67228700000001</v>
      </c>
      <c r="N187">
        <v>207.70919799999999</v>
      </c>
      <c r="O187">
        <v>190.85171500000001</v>
      </c>
      <c r="P187">
        <v>180.485443</v>
      </c>
      <c r="Q187">
        <v>178.81414799999999</v>
      </c>
      <c r="R187">
        <v>177.78530900000001</v>
      </c>
      <c r="S187">
        <v>176.741241</v>
      </c>
      <c r="T187">
        <v>175.68330399999999</v>
      </c>
      <c r="U187">
        <v>174.61637899999999</v>
      </c>
      <c r="V187">
        <v>173.53788800000001</v>
      </c>
      <c r="W187">
        <v>172.447845</v>
      </c>
      <c r="X187">
        <v>171.34622200000001</v>
      </c>
      <c r="Y187">
        <v>171.34622200000001</v>
      </c>
      <c r="Z187">
        <v>171.34622200000001</v>
      </c>
      <c r="AA187">
        <v>171.34622200000001</v>
      </c>
      <c r="AB187">
        <v>171.34622200000001</v>
      </c>
      <c r="AC187">
        <v>171.34622200000001</v>
      </c>
      <c r="AD187">
        <v>171.34622200000001</v>
      </c>
      <c r="AE187">
        <v>171.34622200000001</v>
      </c>
      <c r="AF187">
        <v>171.34622200000001</v>
      </c>
      <c r="AG187">
        <v>171.34622200000001</v>
      </c>
      <c r="AH187">
        <v>171.34622200000001</v>
      </c>
      <c r="AI187">
        <v>171.34622200000001</v>
      </c>
      <c r="AJ187" s="91">
        <v>-3.6999999999999998E-2</v>
      </c>
      <c r="AL187" s="25"/>
      <c r="AM187" s="26"/>
    </row>
    <row r="188" spans="1:39" ht="15" customHeight="1">
      <c r="A188" s="42" t="s">
        <v>6565</v>
      </c>
      <c r="B188" t="s">
        <v>4863</v>
      </c>
      <c r="C188" t="s">
        <v>6566</v>
      </c>
      <c r="D188" t="s">
        <v>6567</v>
      </c>
      <c r="E188" t="s">
        <v>333</v>
      </c>
      <c r="G188">
        <v>367.93841600000002</v>
      </c>
      <c r="H188">
        <v>313.36914100000001</v>
      </c>
      <c r="I188">
        <v>261.54748499999999</v>
      </c>
      <c r="J188">
        <v>235.39271500000001</v>
      </c>
      <c r="K188">
        <v>211.85346999999999</v>
      </c>
      <c r="L188">
        <v>190.66810599999999</v>
      </c>
      <c r="M188">
        <v>171.601303</v>
      </c>
      <c r="N188">
        <v>154.441147</v>
      </c>
      <c r="O188">
        <v>138.99705499999999</v>
      </c>
      <c r="P188">
        <v>129.90284700000001</v>
      </c>
      <c r="Q188">
        <v>129.37640400000001</v>
      </c>
      <c r="R188">
        <v>128.34754899999999</v>
      </c>
      <c r="S188">
        <v>127.303505</v>
      </c>
      <c r="T188">
        <v>126.245544</v>
      </c>
      <c r="U188">
        <v>125.178619</v>
      </c>
      <c r="V188">
        <v>124.100128</v>
      </c>
      <c r="W188">
        <v>123.010086</v>
      </c>
      <c r="X188">
        <v>121.908463</v>
      </c>
      <c r="Y188">
        <v>121.908463</v>
      </c>
      <c r="Z188">
        <v>121.908463</v>
      </c>
      <c r="AA188">
        <v>121.908463</v>
      </c>
      <c r="AB188">
        <v>121.908463</v>
      </c>
      <c r="AC188">
        <v>121.908463</v>
      </c>
      <c r="AD188">
        <v>121.908463</v>
      </c>
      <c r="AE188">
        <v>121.908463</v>
      </c>
      <c r="AF188">
        <v>121.908463</v>
      </c>
      <c r="AG188">
        <v>121.908463</v>
      </c>
      <c r="AH188">
        <v>121.908463</v>
      </c>
      <c r="AI188">
        <v>121.908463</v>
      </c>
      <c r="AJ188" s="91">
        <v>-3.9E-2</v>
      </c>
      <c r="AL188" s="25"/>
      <c r="AM188" s="26"/>
    </row>
    <row r="189" spans="1:39" ht="15" customHeight="1">
      <c r="A189" s="42" t="s">
        <v>6568</v>
      </c>
      <c r="B189" t="s">
        <v>4866</v>
      </c>
      <c r="C189" t="s">
        <v>6569</v>
      </c>
      <c r="D189" t="s">
        <v>6570</v>
      </c>
      <c r="E189" t="s">
        <v>333</v>
      </c>
      <c r="G189">
        <v>35.046379000000002</v>
      </c>
      <c r="H189">
        <v>28.876242000000001</v>
      </c>
      <c r="I189">
        <v>23.935998999999999</v>
      </c>
      <c r="J189">
        <v>21.542397999999999</v>
      </c>
      <c r="K189">
        <v>19.388159000000002</v>
      </c>
      <c r="L189">
        <v>17.449342999999999</v>
      </c>
      <c r="M189">
        <v>15.704409999999999</v>
      </c>
      <c r="N189">
        <v>14.133967</v>
      </c>
      <c r="O189">
        <v>12.720571</v>
      </c>
      <c r="P189">
        <v>11.448513999999999</v>
      </c>
      <c r="Q189">
        <v>10.303661999999999</v>
      </c>
      <c r="R189">
        <v>10.303661999999999</v>
      </c>
      <c r="S189">
        <v>10.303663</v>
      </c>
      <c r="T189">
        <v>10.303663</v>
      </c>
      <c r="U189">
        <v>10.303663</v>
      </c>
      <c r="V189">
        <v>10.303663</v>
      </c>
      <c r="W189">
        <v>10.303661999999999</v>
      </c>
      <c r="X189">
        <v>10.303661999999999</v>
      </c>
      <c r="Y189">
        <v>10.303663</v>
      </c>
      <c r="Z189">
        <v>10.303663</v>
      </c>
      <c r="AA189">
        <v>10.303663</v>
      </c>
      <c r="AB189">
        <v>10.303663</v>
      </c>
      <c r="AC189">
        <v>10.303663</v>
      </c>
      <c r="AD189">
        <v>10.303663</v>
      </c>
      <c r="AE189">
        <v>10.303663</v>
      </c>
      <c r="AF189">
        <v>10.303663</v>
      </c>
      <c r="AG189">
        <v>10.303663</v>
      </c>
      <c r="AH189">
        <v>10.303663</v>
      </c>
      <c r="AI189">
        <v>10.303663</v>
      </c>
      <c r="AJ189" s="91">
        <v>-4.2999999999999997E-2</v>
      </c>
      <c r="AL189" s="25"/>
      <c r="AM189" s="26"/>
    </row>
    <row r="190" spans="1:39" ht="15" customHeight="1">
      <c r="A190" s="42" t="s">
        <v>6571</v>
      </c>
      <c r="B190" t="s">
        <v>4869</v>
      </c>
      <c r="C190" t="s">
        <v>6572</v>
      </c>
      <c r="D190" t="s">
        <v>6573</v>
      </c>
      <c r="E190" t="s">
        <v>333</v>
      </c>
      <c r="G190">
        <v>96.040413000000001</v>
      </c>
      <c r="H190">
        <v>72.524405999999999</v>
      </c>
      <c r="I190">
        <v>60.000881</v>
      </c>
      <c r="J190">
        <v>54.000793000000002</v>
      </c>
      <c r="K190">
        <v>48.600715999999998</v>
      </c>
      <c r="L190">
        <v>43.740642999999999</v>
      </c>
      <c r="M190">
        <v>39.366580999999996</v>
      </c>
      <c r="N190">
        <v>39.134087000000001</v>
      </c>
      <c r="O190">
        <v>39.134087000000001</v>
      </c>
      <c r="P190">
        <v>39.134087000000001</v>
      </c>
      <c r="Q190">
        <v>39.134087000000001</v>
      </c>
      <c r="R190">
        <v>39.134087000000001</v>
      </c>
      <c r="S190">
        <v>39.134087000000001</v>
      </c>
      <c r="T190">
        <v>39.13409</v>
      </c>
      <c r="U190">
        <v>39.13409</v>
      </c>
      <c r="V190">
        <v>39.13409</v>
      </c>
      <c r="W190">
        <v>39.13409</v>
      </c>
      <c r="X190">
        <v>39.13409</v>
      </c>
      <c r="Y190">
        <v>39.13409</v>
      </c>
      <c r="Z190">
        <v>39.13409</v>
      </c>
      <c r="AA190">
        <v>39.13409</v>
      </c>
      <c r="AB190">
        <v>39.13409</v>
      </c>
      <c r="AC190">
        <v>39.13409</v>
      </c>
      <c r="AD190">
        <v>39.13409</v>
      </c>
      <c r="AE190">
        <v>39.13409</v>
      </c>
      <c r="AF190">
        <v>39.13409</v>
      </c>
      <c r="AG190">
        <v>39.13409</v>
      </c>
      <c r="AH190">
        <v>39.13409</v>
      </c>
      <c r="AI190">
        <v>39.13409</v>
      </c>
      <c r="AJ190" s="91">
        <v>-3.2000000000000001E-2</v>
      </c>
      <c r="AL190" s="25"/>
      <c r="AM190" s="26"/>
    </row>
    <row r="191" spans="1:39" ht="15" customHeight="1" thickBot="1">
      <c r="A191" s="42" t="s">
        <v>6574</v>
      </c>
      <c r="B191" t="s">
        <v>4035</v>
      </c>
      <c r="C191" t="s">
        <v>6575</v>
      </c>
      <c r="D191" t="s">
        <v>6576</v>
      </c>
      <c r="E191" t="s">
        <v>333</v>
      </c>
      <c r="G191">
        <v>417.99490400000002</v>
      </c>
      <c r="H191">
        <v>908.06933600000002</v>
      </c>
      <c r="I191">
        <v>656.40655500000003</v>
      </c>
      <c r="J191">
        <v>574.95446800000002</v>
      </c>
      <c r="K191">
        <v>502.13580300000001</v>
      </c>
      <c r="L191">
        <v>433.315247</v>
      </c>
      <c r="M191">
        <v>375.76855499999999</v>
      </c>
      <c r="N191">
        <v>324.72442599999999</v>
      </c>
      <c r="O191">
        <v>277.74047899999999</v>
      </c>
      <c r="P191">
        <v>234.77188100000001</v>
      </c>
      <c r="Q191">
        <v>195.24939000000001</v>
      </c>
      <c r="R191">
        <v>162.08386200000001</v>
      </c>
      <c r="S191">
        <v>139.11180100000001</v>
      </c>
      <c r="T191">
        <v>128.104095</v>
      </c>
      <c r="U191">
        <v>128.104095</v>
      </c>
      <c r="V191">
        <v>128.104095</v>
      </c>
      <c r="W191">
        <v>128.104095</v>
      </c>
      <c r="X191">
        <v>128.104095</v>
      </c>
      <c r="Y191">
        <v>128.104095</v>
      </c>
      <c r="Z191">
        <v>128.104095</v>
      </c>
      <c r="AA191">
        <v>128.104095</v>
      </c>
      <c r="AB191">
        <v>128.104095</v>
      </c>
      <c r="AC191">
        <v>128.104095</v>
      </c>
      <c r="AD191">
        <v>128.104095</v>
      </c>
      <c r="AE191">
        <v>128.104095</v>
      </c>
      <c r="AF191">
        <v>128.104095</v>
      </c>
      <c r="AG191">
        <v>128.104095</v>
      </c>
      <c r="AH191">
        <v>128.104095</v>
      </c>
      <c r="AI191">
        <v>128.104095</v>
      </c>
      <c r="AJ191" s="91">
        <v>-4.1000000000000002E-2</v>
      </c>
      <c r="AL191" s="32"/>
      <c r="AM191" s="30"/>
    </row>
    <row r="192" spans="1:39" ht="15" customHeight="1">
      <c r="A192" s="94"/>
      <c r="AL192" s="46"/>
      <c r="AM192" s="46"/>
    </row>
  </sheetData>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6577</v>
      </c>
    </row>
    <row r="12" spans="1:39" ht="15" customHeight="1">
      <c r="A12" s="94"/>
      <c r="B12" t="s">
        <v>6578</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1001</v>
      </c>
    </row>
    <row r="15" spans="1:39" ht="15" customHeight="1">
      <c r="A15" s="94"/>
      <c r="B15" t="s">
        <v>4297</v>
      </c>
    </row>
    <row r="16" spans="1:39" ht="15" customHeight="1">
      <c r="A16" s="42" t="s">
        <v>6055</v>
      </c>
      <c r="B16" t="s">
        <v>3913</v>
      </c>
      <c r="C16" t="s">
        <v>6056</v>
      </c>
      <c r="D16" t="s">
        <v>6579</v>
      </c>
      <c r="E16" t="s">
        <v>333</v>
      </c>
      <c r="G16">
        <v>8211.2265619999998</v>
      </c>
      <c r="H16">
        <v>8062.2739259999998</v>
      </c>
      <c r="I16">
        <v>8014.8320309999999</v>
      </c>
      <c r="J16">
        <v>8004.8266599999997</v>
      </c>
      <c r="K16">
        <v>8130.5273440000001</v>
      </c>
      <c r="L16">
        <v>8173.2583009999998</v>
      </c>
      <c r="M16">
        <v>8169.8666990000002</v>
      </c>
      <c r="N16">
        <v>8166.2797849999997</v>
      </c>
      <c r="O16">
        <v>8185.1513670000004</v>
      </c>
      <c r="P16">
        <v>8218.2529300000006</v>
      </c>
      <c r="Q16">
        <v>8237.4091800000006</v>
      </c>
      <c r="R16">
        <v>8297.2939449999994</v>
      </c>
      <c r="S16">
        <v>8407.0068360000005</v>
      </c>
      <c r="T16">
        <v>8515.1308590000008</v>
      </c>
      <c r="U16">
        <v>8619.671875</v>
      </c>
      <c r="V16">
        <v>8720.5097659999992</v>
      </c>
      <c r="W16">
        <v>8835.0292969999991</v>
      </c>
      <c r="X16">
        <v>8946.8222659999992</v>
      </c>
      <c r="Y16">
        <v>9072.71875</v>
      </c>
      <c r="Z16">
        <v>9213.0429690000001</v>
      </c>
      <c r="AA16">
        <v>9333.2763670000004</v>
      </c>
      <c r="AB16">
        <v>9468.2509769999997</v>
      </c>
      <c r="AC16">
        <v>9615.9326170000004</v>
      </c>
      <c r="AD16">
        <v>9767.6171880000002</v>
      </c>
      <c r="AE16">
        <v>9940.0947269999997</v>
      </c>
      <c r="AF16">
        <v>10123.747069999999</v>
      </c>
      <c r="AG16">
        <v>10294.885742</v>
      </c>
      <c r="AH16">
        <v>10472.057617</v>
      </c>
      <c r="AI16">
        <v>10680.208984000001</v>
      </c>
      <c r="AJ16">
        <v>10908.994140999999</v>
      </c>
      <c r="AK16" s="91">
        <v>0.01</v>
      </c>
      <c r="AL16" s="25"/>
      <c r="AM16" s="26"/>
    </row>
    <row r="17" spans="1:39" ht="15" customHeight="1">
      <c r="A17" s="42" t="s">
        <v>6058</v>
      </c>
      <c r="B17" t="s">
        <v>4077</v>
      </c>
      <c r="C17" t="s">
        <v>6059</v>
      </c>
      <c r="D17" t="s">
        <v>6580</v>
      </c>
      <c r="E17" t="s">
        <v>333</v>
      </c>
      <c r="G17">
        <v>4344.1108400000003</v>
      </c>
      <c r="H17">
        <v>4224.5668949999999</v>
      </c>
      <c r="I17">
        <v>4184.1020509999998</v>
      </c>
      <c r="J17">
        <v>4255.8549800000001</v>
      </c>
      <c r="K17">
        <v>4358.8408200000003</v>
      </c>
      <c r="L17">
        <v>4435.2558589999999</v>
      </c>
      <c r="M17">
        <v>4478.1831050000001</v>
      </c>
      <c r="N17">
        <v>4523.2397460000002</v>
      </c>
      <c r="O17">
        <v>4582.2749020000001</v>
      </c>
      <c r="P17">
        <v>4655.7436520000001</v>
      </c>
      <c r="Q17">
        <v>4722.0473629999997</v>
      </c>
      <c r="R17">
        <v>4794.8598629999997</v>
      </c>
      <c r="S17">
        <v>4876.3520509999998</v>
      </c>
      <c r="T17">
        <v>4957.361328</v>
      </c>
      <c r="U17">
        <v>5036.6347660000001</v>
      </c>
      <c r="V17">
        <v>5114.1000979999999</v>
      </c>
      <c r="W17">
        <v>5200.748047</v>
      </c>
      <c r="X17">
        <v>5286.2592770000001</v>
      </c>
      <c r="Y17">
        <v>5381.328125</v>
      </c>
      <c r="Z17">
        <v>5486.2460940000001</v>
      </c>
      <c r="AA17">
        <v>5579.0439450000003</v>
      </c>
      <c r="AB17">
        <v>5681.9594729999999</v>
      </c>
      <c r="AC17">
        <v>5793.7880859999996</v>
      </c>
      <c r="AD17">
        <v>5909.0092770000001</v>
      </c>
      <c r="AE17">
        <v>6038.5190430000002</v>
      </c>
      <c r="AF17">
        <v>6176.2128910000001</v>
      </c>
      <c r="AG17">
        <v>6306.7607420000004</v>
      </c>
      <c r="AH17">
        <v>6442.2158200000003</v>
      </c>
      <c r="AI17">
        <v>6598.966797</v>
      </c>
      <c r="AJ17">
        <v>6770.4423829999996</v>
      </c>
      <c r="AK17" s="91">
        <v>1.4999999999999999E-2</v>
      </c>
      <c r="AL17" s="25"/>
      <c r="AM17" s="26"/>
    </row>
    <row r="18" spans="1:39" ht="15" customHeight="1">
      <c r="A18" s="42" t="s">
        <v>6061</v>
      </c>
      <c r="B18" t="s">
        <v>4080</v>
      </c>
      <c r="C18" t="s">
        <v>6062</v>
      </c>
      <c r="D18" t="s">
        <v>6581</v>
      </c>
      <c r="E18" t="s">
        <v>333</v>
      </c>
      <c r="G18">
        <v>1485.8195800000001</v>
      </c>
      <c r="H18">
        <v>1468.102539</v>
      </c>
      <c r="I18">
        <v>1498.950073</v>
      </c>
      <c r="J18">
        <v>1470.195923</v>
      </c>
      <c r="K18">
        <v>1474.1207280000001</v>
      </c>
      <c r="L18">
        <v>1433.7066649999999</v>
      </c>
      <c r="M18">
        <v>1396.0738530000001</v>
      </c>
      <c r="N18">
        <v>1355.586182</v>
      </c>
      <c r="O18">
        <v>1318.0195309999999</v>
      </c>
      <c r="P18">
        <v>1274.7064210000001</v>
      </c>
      <c r="Q18">
        <v>1228.3100589999999</v>
      </c>
      <c r="R18">
        <v>1214.0656739999999</v>
      </c>
      <c r="S18">
        <v>1238.1044919999999</v>
      </c>
      <c r="T18">
        <v>1262.000732</v>
      </c>
      <c r="U18">
        <v>1285.4929199999999</v>
      </c>
      <c r="V18">
        <v>1308.5407709999999</v>
      </c>
      <c r="W18">
        <v>1333.227539</v>
      </c>
      <c r="X18">
        <v>1357.5720209999999</v>
      </c>
      <c r="Y18">
        <v>1383.625</v>
      </c>
      <c r="Z18">
        <v>1411.466797</v>
      </c>
      <c r="AA18">
        <v>1436.8474120000001</v>
      </c>
      <c r="AB18">
        <v>1464.0373540000001</v>
      </c>
      <c r="AC18">
        <v>1492.7901609999999</v>
      </c>
      <c r="AD18">
        <v>1522.0217290000001</v>
      </c>
      <c r="AE18">
        <v>1553.8156739999999</v>
      </c>
      <c r="AF18">
        <v>1586.977539</v>
      </c>
      <c r="AG18">
        <v>1618.5485839999999</v>
      </c>
      <c r="AH18">
        <v>1650.8199460000001</v>
      </c>
      <c r="AI18">
        <v>1686.9052730000001</v>
      </c>
      <c r="AJ18">
        <v>1725.5070800000001</v>
      </c>
      <c r="AK18" s="91">
        <v>5.0000000000000001E-3</v>
      </c>
      <c r="AL18" s="25"/>
      <c r="AM18" s="26"/>
    </row>
    <row r="19" spans="1:39" ht="15" customHeight="1">
      <c r="A19" s="42" t="s">
        <v>6064</v>
      </c>
      <c r="B19" t="s">
        <v>4083</v>
      </c>
      <c r="C19" t="s">
        <v>6065</v>
      </c>
      <c r="D19" t="s">
        <v>6582</v>
      </c>
      <c r="E19" t="s">
        <v>333</v>
      </c>
      <c r="G19">
        <v>2381.2963869999999</v>
      </c>
      <c r="H19">
        <v>2369.6044919999999</v>
      </c>
      <c r="I19">
        <v>2331.7797850000002</v>
      </c>
      <c r="J19">
        <v>2278.7758789999998</v>
      </c>
      <c r="K19">
        <v>2297.5656739999999</v>
      </c>
      <c r="L19">
        <v>2304.2958979999999</v>
      </c>
      <c r="M19">
        <v>2295.6098630000001</v>
      </c>
      <c r="N19">
        <v>2287.4536130000001</v>
      </c>
      <c r="O19">
        <v>2284.8569339999999</v>
      </c>
      <c r="P19">
        <v>2287.8027339999999</v>
      </c>
      <c r="Q19">
        <v>2287.0517580000001</v>
      </c>
      <c r="R19">
        <v>2288.368164</v>
      </c>
      <c r="S19">
        <v>2292.5502929999998</v>
      </c>
      <c r="T19">
        <v>2295.7687989999999</v>
      </c>
      <c r="U19">
        <v>2297.5439449999999</v>
      </c>
      <c r="V19">
        <v>2297.8696289999998</v>
      </c>
      <c r="W19">
        <v>2301.0541990000002</v>
      </c>
      <c r="X19">
        <v>2302.9907229999999</v>
      </c>
      <c r="Y19">
        <v>2307.7651369999999</v>
      </c>
      <c r="Z19">
        <v>2315.3298340000001</v>
      </c>
      <c r="AA19">
        <v>2317.38501</v>
      </c>
      <c r="AB19">
        <v>2322.2536620000001</v>
      </c>
      <c r="AC19">
        <v>2329.3544919999999</v>
      </c>
      <c r="AD19">
        <v>2336.5854490000002</v>
      </c>
      <c r="AE19">
        <v>2347.7597660000001</v>
      </c>
      <c r="AF19">
        <v>2360.556885</v>
      </c>
      <c r="AG19">
        <v>2369.5764159999999</v>
      </c>
      <c r="AH19">
        <v>2379.0222170000002</v>
      </c>
      <c r="AI19">
        <v>2394.3371579999998</v>
      </c>
      <c r="AJ19">
        <v>2413.0454100000002</v>
      </c>
      <c r="AK19" s="91">
        <v>0</v>
      </c>
      <c r="AL19" s="25"/>
      <c r="AM19" s="26"/>
    </row>
    <row r="20" spans="1:39" ht="15" customHeight="1">
      <c r="A20" s="42" t="s">
        <v>6067</v>
      </c>
      <c r="B20" t="s">
        <v>3917</v>
      </c>
      <c r="C20" t="s">
        <v>6068</v>
      </c>
      <c r="D20" t="s">
        <v>6583</v>
      </c>
      <c r="E20" t="s">
        <v>333</v>
      </c>
      <c r="G20">
        <v>983.55181900000002</v>
      </c>
      <c r="H20">
        <v>970.96313499999997</v>
      </c>
      <c r="I20">
        <v>1002.0971070000001</v>
      </c>
      <c r="J20">
        <v>1017.476318</v>
      </c>
      <c r="K20">
        <v>1003.714844</v>
      </c>
      <c r="L20">
        <v>996.30590800000004</v>
      </c>
      <c r="M20">
        <v>999.31530799999996</v>
      </c>
      <c r="N20">
        <v>1005.0859380000001</v>
      </c>
      <c r="O20">
        <v>1011.387695</v>
      </c>
      <c r="P20">
        <v>1018.273926</v>
      </c>
      <c r="Q20">
        <v>1026.9064940000001</v>
      </c>
      <c r="R20">
        <v>1038.072754</v>
      </c>
      <c r="S20">
        <v>1049.775024</v>
      </c>
      <c r="T20">
        <v>1062.04187</v>
      </c>
      <c r="U20">
        <v>1074.905518</v>
      </c>
      <c r="V20">
        <v>1088.3991699999999</v>
      </c>
      <c r="W20">
        <v>1102.5557859999999</v>
      </c>
      <c r="X20">
        <v>1117.404663</v>
      </c>
      <c r="Y20">
        <v>1134.8035890000001</v>
      </c>
      <c r="Z20">
        <v>1153.313721</v>
      </c>
      <c r="AA20">
        <v>1172.630737</v>
      </c>
      <c r="AB20">
        <v>1192.7939449999999</v>
      </c>
      <c r="AC20">
        <v>1213.836182</v>
      </c>
      <c r="AD20">
        <v>1235.819092</v>
      </c>
      <c r="AE20">
        <v>1258.796509</v>
      </c>
      <c r="AF20">
        <v>1282.8192140000001</v>
      </c>
      <c r="AG20">
        <v>1307.9343260000001</v>
      </c>
      <c r="AH20">
        <v>1334.1961670000001</v>
      </c>
      <c r="AI20">
        <v>1361.6657709999999</v>
      </c>
      <c r="AJ20">
        <v>1390.4057620000001</v>
      </c>
      <c r="AK20" s="91">
        <v>1.2E-2</v>
      </c>
      <c r="AL20" s="25"/>
      <c r="AM20" s="26"/>
    </row>
    <row r="21" spans="1:39" ht="15" customHeight="1">
      <c r="A21" s="42" t="s">
        <v>6070</v>
      </c>
      <c r="B21" t="s">
        <v>4077</v>
      </c>
      <c r="C21" t="s">
        <v>6071</v>
      </c>
      <c r="D21" t="s">
        <v>6584</v>
      </c>
      <c r="E21" t="s">
        <v>333</v>
      </c>
      <c r="G21">
        <v>390.192993</v>
      </c>
      <c r="H21">
        <v>380.83926400000001</v>
      </c>
      <c r="I21">
        <v>405.43316700000003</v>
      </c>
      <c r="J21">
        <v>421.24926799999997</v>
      </c>
      <c r="K21">
        <v>429.70800800000001</v>
      </c>
      <c r="L21">
        <v>429.48242199999999</v>
      </c>
      <c r="M21">
        <v>433.29367100000002</v>
      </c>
      <c r="N21">
        <v>437.42941300000001</v>
      </c>
      <c r="O21">
        <v>441.91430700000001</v>
      </c>
      <c r="P21">
        <v>446.74960299999998</v>
      </c>
      <c r="Q21">
        <v>453.21048000000002</v>
      </c>
      <c r="R21">
        <v>462.06817599999999</v>
      </c>
      <c r="S21">
        <v>471.29950000000002</v>
      </c>
      <c r="T21">
        <v>480.920074</v>
      </c>
      <c r="U21">
        <v>490.94708300000002</v>
      </c>
      <c r="V21">
        <v>501.398346</v>
      </c>
      <c r="W21">
        <v>512.29449499999998</v>
      </c>
      <c r="X21">
        <v>523.65588400000001</v>
      </c>
      <c r="Y21">
        <v>535.50604199999998</v>
      </c>
      <c r="Z21">
        <v>547.85504200000003</v>
      </c>
      <c r="AA21">
        <v>560.73345900000004</v>
      </c>
      <c r="AB21">
        <v>574.16931199999999</v>
      </c>
      <c r="AC21">
        <v>588.18792699999995</v>
      </c>
      <c r="AD21">
        <v>602.82959000000005</v>
      </c>
      <c r="AE21">
        <v>618.13140899999996</v>
      </c>
      <c r="AF21">
        <v>634.13079800000003</v>
      </c>
      <c r="AG21">
        <v>650.862122</v>
      </c>
      <c r="AH21">
        <v>668.36505099999999</v>
      </c>
      <c r="AI21">
        <v>686.68353300000001</v>
      </c>
      <c r="AJ21">
        <v>705.86334199999999</v>
      </c>
      <c r="AK21" s="91">
        <v>2.1000000000000001E-2</v>
      </c>
      <c r="AL21" s="25"/>
      <c r="AM21" s="26"/>
    </row>
    <row r="22" spans="1:39" ht="15" customHeight="1">
      <c r="A22" s="42" t="s">
        <v>6073</v>
      </c>
      <c r="B22" t="s">
        <v>4080</v>
      </c>
      <c r="C22" t="s">
        <v>6074</v>
      </c>
      <c r="D22" t="s">
        <v>6585</v>
      </c>
      <c r="E22" t="s">
        <v>333</v>
      </c>
      <c r="G22">
        <v>161.29049699999999</v>
      </c>
      <c r="H22">
        <v>159.88220200000001</v>
      </c>
      <c r="I22">
        <v>174.24319499999999</v>
      </c>
      <c r="J22">
        <v>172.80806000000001</v>
      </c>
      <c r="K22">
        <v>166.24087499999999</v>
      </c>
      <c r="L22">
        <v>159.46447800000001</v>
      </c>
      <c r="M22">
        <v>157.919983</v>
      </c>
      <c r="N22">
        <v>158.603317</v>
      </c>
      <c r="O22">
        <v>159.267563</v>
      </c>
      <c r="P22">
        <v>159.966003</v>
      </c>
      <c r="Q22">
        <v>160.66679400000001</v>
      </c>
      <c r="R22">
        <v>161.38720699999999</v>
      </c>
      <c r="S22">
        <v>162.14376799999999</v>
      </c>
      <c r="T22">
        <v>162.946808</v>
      </c>
      <c r="U22">
        <v>163.80635100000001</v>
      </c>
      <c r="V22">
        <v>164.730988</v>
      </c>
      <c r="W22">
        <v>165.728317</v>
      </c>
      <c r="X22">
        <v>166.80508399999999</v>
      </c>
      <c r="Y22">
        <v>169.79080200000001</v>
      </c>
      <c r="Z22">
        <v>173.24823000000001</v>
      </c>
      <c r="AA22">
        <v>176.83126799999999</v>
      </c>
      <c r="AB22">
        <v>180.545242</v>
      </c>
      <c r="AC22">
        <v>184.39477500000001</v>
      </c>
      <c r="AD22">
        <v>188.38784799999999</v>
      </c>
      <c r="AE22">
        <v>192.531586</v>
      </c>
      <c r="AF22">
        <v>196.833618</v>
      </c>
      <c r="AG22">
        <v>201.299408</v>
      </c>
      <c r="AH22">
        <v>205.93589800000001</v>
      </c>
      <c r="AI22">
        <v>210.75119000000001</v>
      </c>
      <c r="AJ22">
        <v>215.753433</v>
      </c>
      <c r="AK22" s="91">
        <v>0.01</v>
      </c>
      <c r="AL22" s="25"/>
      <c r="AM22" s="26"/>
    </row>
    <row r="23" spans="1:39" ht="15" customHeight="1">
      <c r="A23" s="42" t="s">
        <v>6076</v>
      </c>
      <c r="B23" t="s">
        <v>4083</v>
      </c>
      <c r="C23" t="s">
        <v>6077</v>
      </c>
      <c r="D23" t="s">
        <v>6586</v>
      </c>
      <c r="E23" t="s">
        <v>333</v>
      </c>
      <c r="G23">
        <v>432.06829800000003</v>
      </c>
      <c r="H23">
        <v>430.241669</v>
      </c>
      <c r="I23">
        <v>422.42071499999997</v>
      </c>
      <c r="J23">
        <v>423.41900600000002</v>
      </c>
      <c r="K23">
        <v>407.76599099999999</v>
      </c>
      <c r="L23">
        <v>407.35900900000001</v>
      </c>
      <c r="M23">
        <v>408.10168499999997</v>
      </c>
      <c r="N23">
        <v>409.05319200000002</v>
      </c>
      <c r="O23">
        <v>410.20578</v>
      </c>
      <c r="P23">
        <v>411.55838</v>
      </c>
      <c r="Q23">
        <v>413.02923600000003</v>
      </c>
      <c r="R23">
        <v>414.61734000000001</v>
      </c>
      <c r="S23">
        <v>416.33178700000002</v>
      </c>
      <c r="T23">
        <v>418.17501800000002</v>
      </c>
      <c r="U23">
        <v>420.15210000000002</v>
      </c>
      <c r="V23">
        <v>422.269836</v>
      </c>
      <c r="W23">
        <v>424.53295900000001</v>
      </c>
      <c r="X23">
        <v>426.94375600000001</v>
      </c>
      <c r="Y23">
        <v>429.50668300000001</v>
      </c>
      <c r="Z23">
        <v>432.21048000000002</v>
      </c>
      <c r="AA23">
        <v>435.06607100000002</v>
      </c>
      <c r="AB23">
        <v>438.079407</v>
      </c>
      <c r="AC23">
        <v>441.25341800000001</v>
      </c>
      <c r="AD23">
        <v>444.60174599999999</v>
      </c>
      <c r="AE23">
        <v>448.13351399999999</v>
      </c>
      <c r="AF23">
        <v>451.85476699999998</v>
      </c>
      <c r="AG23">
        <v>455.77285799999999</v>
      </c>
      <c r="AH23">
        <v>459.89520299999998</v>
      </c>
      <c r="AI23">
        <v>464.23107900000002</v>
      </c>
      <c r="AJ23">
        <v>468.78903200000002</v>
      </c>
      <c r="AK23" s="91">
        <v>3.0000000000000001E-3</v>
      </c>
      <c r="AL23" s="25"/>
      <c r="AM23" s="26"/>
    </row>
    <row r="24" spans="1:39" ht="15" customHeight="1">
      <c r="A24" s="42" t="s">
        <v>6079</v>
      </c>
      <c r="B24" t="s">
        <v>4843</v>
      </c>
      <c r="C24" t="s">
        <v>6080</v>
      </c>
      <c r="D24" t="s">
        <v>6587</v>
      </c>
      <c r="E24" t="s">
        <v>333</v>
      </c>
      <c r="G24">
        <v>763.58343500000001</v>
      </c>
      <c r="H24">
        <v>760.54809599999999</v>
      </c>
      <c r="I24">
        <v>768.25476100000003</v>
      </c>
      <c r="J24">
        <v>778.06451400000003</v>
      </c>
      <c r="K24">
        <v>784.38348399999995</v>
      </c>
      <c r="L24">
        <v>779.97021500000005</v>
      </c>
      <c r="M24">
        <v>784.84295699999996</v>
      </c>
      <c r="N24">
        <v>788.14892599999996</v>
      </c>
      <c r="O24">
        <v>796.33435099999997</v>
      </c>
      <c r="P24">
        <v>804.94616699999995</v>
      </c>
      <c r="Q24">
        <v>816.8125</v>
      </c>
      <c r="R24">
        <v>831.92559800000004</v>
      </c>
      <c r="S24">
        <v>848.818848</v>
      </c>
      <c r="T24">
        <v>866.584656</v>
      </c>
      <c r="U24">
        <v>885.10479699999996</v>
      </c>
      <c r="V24">
        <v>904.20251499999995</v>
      </c>
      <c r="W24">
        <v>924.09765600000003</v>
      </c>
      <c r="X24">
        <v>944.84777799999995</v>
      </c>
      <c r="Y24">
        <v>966.49975600000005</v>
      </c>
      <c r="Z24">
        <v>989.07507299999997</v>
      </c>
      <c r="AA24">
        <v>1012.4628300000001</v>
      </c>
      <c r="AB24">
        <v>1036.8602289999999</v>
      </c>
      <c r="AC24">
        <v>1062.328857</v>
      </c>
      <c r="AD24">
        <v>1088.924438</v>
      </c>
      <c r="AE24">
        <v>1116.6987300000001</v>
      </c>
      <c r="AF24">
        <v>1145.1875</v>
      </c>
      <c r="AG24">
        <v>1174.9357910000001</v>
      </c>
      <c r="AH24">
        <v>1206.047607</v>
      </c>
      <c r="AI24">
        <v>1238.637207</v>
      </c>
      <c r="AJ24">
        <v>1272.8129879999999</v>
      </c>
      <c r="AK24" s="91">
        <v>1.7999999999999999E-2</v>
      </c>
      <c r="AL24" s="25"/>
      <c r="AM24" s="26"/>
    </row>
    <row r="25" spans="1:39" ht="15" customHeight="1">
      <c r="A25" s="42" t="s">
        <v>6082</v>
      </c>
      <c r="B25" t="s">
        <v>4077</v>
      </c>
      <c r="C25" t="s">
        <v>6083</v>
      </c>
      <c r="D25" t="s">
        <v>6588</v>
      </c>
      <c r="E25" t="s">
        <v>333</v>
      </c>
      <c r="G25">
        <v>474.34075899999999</v>
      </c>
      <c r="H25">
        <v>472.215576</v>
      </c>
      <c r="I25">
        <v>480.82101399999999</v>
      </c>
      <c r="J25">
        <v>495.940674</v>
      </c>
      <c r="K25">
        <v>504.09936499999998</v>
      </c>
      <c r="L25">
        <v>505.66976899999997</v>
      </c>
      <c r="M25">
        <v>512.62335199999995</v>
      </c>
      <c r="N25">
        <v>519.75817900000004</v>
      </c>
      <c r="O25">
        <v>527.20556599999998</v>
      </c>
      <c r="P25">
        <v>534.932861</v>
      </c>
      <c r="Q25">
        <v>545.85040300000003</v>
      </c>
      <c r="R25">
        <v>559.89312700000005</v>
      </c>
      <c r="S25">
        <v>574.50323500000002</v>
      </c>
      <c r="T25">
        <v>589.71606399999996</v>
      </c>
      <c r="U25">
        <v>605.57617200000004</v>
      </c>
      <c r="V25">
        <v>621.95935099999997</v>
      </c>
      <c r="W25">
        <v>639.02783199999999</v>
      </c>
      <c r="X25">
        <v>656.82891800000004</v>
      </c>
      <c r="Y25">
        <v>675.40270999999996</v>
      </c>
      <c r="Z25">
        <v>694.77331500000003</v>
      </c>
      <c r="AA25">
        <v>714.86639400000001</v>
      </c>
      <c r="AB25">
        <v>735.83178699999996</v>
      </c>
      <c r="AC25">
        <v>757.72216800000001</v>
      </c>
      <c r="AD25">
        <v>780.587219</v>
      </c>
      <c r="AE25">
        <v>804.47418200000004</v>
      </c>
      <c r="AF25">
        <v>829.04608199999996</v>
      </c>
      <c r="AG25">
        <v>854.71716300000003</v>
      </c>
      <c r="AH25">
        <v>881.57568400000002</v>
      </c>
      <c r="AI25">
        <v>909.71795699999996</v>
      </c>
      <c r="AJ25">
        <v>939.23791500000004</v>
      </c>
      <c r="AK25" s="91">
        <v>2.4E-2</v>
      </c>
      <c r="AL25" s="25"/>
      <c r="AM25" s="26"/>
    </row>
    <row r="26" spans="1:39" ht="15" customHeight="1">
      <c r="A26" s="42" t="s">
        <v>6085</v>
      </c>
      <c r="B26" t="s">
        <v>4080</v>
      </c>
      <c r="C26" t="s">
        <v>6086</v>
      </c>
      <c r="D26" t="s">
        <v>6589</v>
      </c>
      <c r="E26" t="s">
        <v>333</v>
      </c>
      <c r="G26">
        <v>40.331322</v>
      </c>
      <c r="H26">
        <v>40.132362000000001</v>
      </c>
      <c r="I26">
        <v>41.702109999999998</v>
      </c>
      <c r="J26">
        <v>40.809589000000003</v>
      </c>
      <c r="K26">
        <v>39.746487000000002</v>
      </c>
      <c r="L26">
        <v>38.577903999999997</v>
      </c>
      <c r="M26">
        <v>38.001258999999997</v>
      </c>
      <c r="N26">
        <v>37.721629999999998</v>
      </c>
      <c r="O26">
        <v>37.379367999999999</v>
      </c>
      <c r="P26">
        <v>37.014873999999999</v>
      </c>
      <c r="Q26">
        <v>36.642338000000002</v>
      </c>
      <c r="R26">
        <v>36.267749999999999</v>
      </c>
      <c r="S26">
        <v>37.048003999999999</v>
      </c>
      <c r="T26">
        <v>38.033938999999997</v>
      </c>
      <c r="U26">
        <v>39.052574</v>
      </c>
      <c r="V26">
        <v>40.095776000000001</v>
      </c>
      <c r="W26">
        <v>41.172421</v>
      </c>
      <c r="X26">
        <v>42.284832000000002</v>
      </c>
      <c r="Y26">
        <v>43.434733999999999</v>
      </c>
      <c r="Z26">
        <v>44.623299000000003</v>
      </c>
      <c r="AA26">
        <v>45.845866999999998</v>
      </c>
      <c r="AB26">
        <v>47.109360000000002</v>
      </c>
      <c r="AC26">
        <v>48.416030999999997</v>
      </c>
      <c r="AD26">
        <v>49.767719</v>
      </c>
      <c r="AE26">
        <v>51.166054000000003</v>
      </c>
      <c r="AF26">
        <v>52.587893999999999</v>
      </c>
      <c r="AG26">
        <v>54.058509999999998</v>
      </c>
      <c r="AH26">
        <v>55.581448000000002</v>
      </c>
      <c r="AI26">
        <v>57.160645000000002</v>
      </c>
      <c r="AJ26">
        <v>58.799762999999999</v>
      </c>
      <c r="AK26" s="91">
        <v>1.2999999999999999E-2</v>
      </c>
      <c r="AL26" s="25"/>
      <c r="AM26" s="26"/>
    </row>
    <row r="27" spans="1:39" ht="15" customHeight="1">
      <c r="A27" s="42" t="s">
        <v>6088</v>
      </c>
      <c r="B27" t="s">
        <v>4083</v>
      </c>
      <c r="C27" t="s">
        <v>6089</v>
      </c>
      <c r="D27" t="s">
        <v>6590</v>
      </c>
      <c r="E27" t="s">
        <v>333</v>
      </c>
      <c r="G27">
        <v>248.91137699999999</v>
      </c>
      <c r="H27">
        <v>248.200119</v>
      </c>
      <c r="I27">
        <v>245.73161300000001</v>
      </c>
      <c r="J27">
        <v>241.314255</v>
      </c>
      <c r="K27">
        <v>240.53765899999999</v>
      </c>
      <c r="L27">
        <v>235.72251900000001</v>
      </c>
      <c r="M27">
        <v>234.218323</v>
      </c>
      <c r="N27">
        <v>230.66915900000001</v>
      </c>
      <c r="O27">
        <v>231.749405</v>
      </c>
      <c r="P27">
        <v>232.99839800000001</v>
      </c>
      <c r="Q27">
        <v>234.31977800000001</v>
      </c>
      <c r="R27">
        <v>235.76470900000001</v>
      </c>
      <c r="S27">
        <v>237.26760899999999</v>
      </c>
      <c r="T27">
        <v>238.83467099999999</v>
      </c>
      <c r="U27">
        <v>240.47605899999999</v>
      </c>
      <c r="V27">
        <v>242.14738500000001</v>
      </c>
      <c r="W27">
        <v>243.897369</v>
      </c>
      <c r="X27">
        <v>245.734039</v>
      </c>
      <c r="Y27">
        <v>247.66232299999999</v>
      </c>
      <c r="Z27">
        <v>249.678482</v>
      </c>
      <c r="AA27">
        <v>251.75054900000001</v>
      </c>
      <c r="AB27">
        <v>253.919083</v>
      </c>
      <c r="AC27">
        <v>256.190674</v>
      </c>
      <c r="AD27">
        <v>258.56954999999999</v>
      </c>
      <c r="AE27">
        <v>261.05853300000001</v>
      </c>
      <c r="AF27">
        <v>263.55346700000001</v>
      </c>
      <c r="AG27">
        <v>266.160034</v>
      </c>
      <c r="AH27">
        <v>268.89050300000002</v>
      </c>
      <c r="AI27">
        <v>271.75857500000001</v>
      </c>
      <c r="AJ27">
        <v>274.77526899999998</v>
      </c>
      <c r="AK27" s="91">
        <v>3.0000000000000001E-3</v>
      </c>
      <c r="AL27" s="25"/>
      <c r="AM27" s="26"/>
    </row>
    <row r="28" spans="1:39" ht="15" customHeight="1">
      <c r="A28" s="42" t="s">
        <v>6091</v>
      </c>
      <c r="B28" t="s">
        <v>4846</v>
      </c>
      <c r="C28" t="s">
        <v>6092</v>
      </c>
      <c r="D28" t="s">
        <v>6591</v>
      </c>
      <c r="E28" t="s">
        <v>333</v>
      </c>
      <c r="G28">
        <v>1328.3881839999999</v>
      </c>
      <c r="H28">
        <v>1318.088013</v>
      </c>
      <c r="I28">
        <v>1334.1499020000001</v>
      </c>
      <c r="J28">
        <v>1361.0979</v>
      </c>
      <c r="K28">
        <v>1376.395996</v>
      </c>
      <c r="L28">
        <v>1407.682251</v>
      </c>
      <c r="M28">
        <v>1451.1308590000001</v>
      </c>
      <c r="N28">
        <v>1496.973999</v>
      </c>
      <c r="O28">
        <v>1543.7835689999999</v>
      </c>
      <c r="P28">
        <v>1599.5036620000001</v>
      </c>
      <c r="Q28">
        <v>1657.5634769999999</v>
      </c>
      <c r="R28">
        <v>1717.9482419999999</v>
      </c>
      <c r="S28">
        <v>1780.8164059999999</v>
      </c>
      <c r="T28">
        <v>1846.3249510000001</v>
      </c>
      <c r="U28">
        <v>1914.611572</v>
      </c>
      <c r="V28">
        <v>1985.1389160000001</v>
      </c>
      <c r="W28">
        <v>2058.9250489999999</v>
      </c>
      <c r="X28">
        <v>2136.2592770000001</v>
      </c>
      <c r="Y28">
        <v>2217.4328609999998</v>
      </c>
      <c r="Z28">
        <v>2302.6679690000001</v>
      </c>
      <c r="AA28">
        <v>2392.7016600000002</v>
      </c>
      <c r="AB28">
        <v>2488.6577149999998</v>
      </c>
      <c r="AC28">
        <v>2589.6899410000001</v>
      </c>
      <c r="AD28">
        <v>2696.1499020000001</v>
      </c>
      <c r="AE28">
        <v>2808.4028320000002</v>
      </c>
      <c r="AF28">
        <v>2925.0346679999998</v>
      </c>
      <c r="AG28">
        <v>3048.0952149999998</v>
      </c>
      <c r="AH28">
        <v>3177.9882809999999</v>
      </c>
      <c r="AI28">
        <v>3315.1909179999998</v>
      </c>
      <c r="AJ28">
        <v>3460.1679690000001</v>
      </c>
      <c r="AK28" s="91">
        <v>3.4000000000000002E-2</v>
      </c>
      <c r="AL28" s="25"/>
      <c r="AM28" s="26"/>
    </row>
    <row r="29" spans="1:39" ht="15" customHeight="1">
      <c r="A29" s="42" t="s">
        <v>6094</v>
      </c>
      <c r="B29" t="s">
        <v>4077</v>
      </c>
      <c r="C29" t="s">
        <v>6095</v>
      </c>
      <c r="D29" t="s">
        <v>6592</v>
      </c>
      <c r="E29" t="s">
        <v>333</v>
      </c>
      <c r="G29">
        <v>796.78192100000001</v>
      </c>
      <c r="H29">
        <v>790.38836700000002</v>
      </c>
      <c r="I29">
        <v>795.78216599999996</v>
      </c>
      <c r="J29">
        <v>821.46655299999998</v>
      </c>
      <c r="K29">
        <v>848.74230999999997</v>
      </c>
      <c r="L29">
        <v>873.15472399999999</v>
      </c>
      <c r="M29">
        <v>903.34210199999995</v>
      </c>
      <c r="N29">
        <v>934.35430899999994</v>
      </c>
      <c r="O29">
        <v>966.32043499999997</v>
      </c>
      <c r="P29">
        <v>1007.102905</v>
      </c>
      <c r="Q29">
        <v>1050.2105710000001</v>
      </c>
      <c r="R29">
        <v>1095.24585</v>
      </c>
      <c r="S29">
        <v>1142.334717</v>
      </c>
      <c r="T29">
        <v>1191.6022949999999</v>
      </c>
      <c r="U29">
        <v>1243.159058</v>
      </c>
      <c r="V29">
        <v>1296.6518550000001</v>
      </c>
      <c r="W29">
        <v>1352.800659</v>
      </c>
      <c r="X29">
        <v>1411.8248289999999</v>
      </c>
      <c r="Y29">
        <v>1473.950928</v>
      </c>
      <c r="Z29">
        <v>1539.3546140000001</v>
      </c>
      <c r="AA29">
        <v>1607.2407229999999</v>
      </c>
      <c r="AB29">
        <v>1678.846313</v>
      </c>
      <c r="AC29">
        <v>1754.434082</v>
      </c>
      <c r="AD29">
        <v>1834.289307</v>
      </c>
      <c r="AE29">
        <v>1918.7114260000001</v>
      </c>
      <c r="AF29">
        <v>2006.7479249999999</v>
      </c>
      <c r="AG29">
        <v>2099.8889159999999</v>
      </c>
      <c r="AH29">
        <v>2198.470703</v>
      </c>
      <c r="AI29">
        <v>2302.8862300000001</v>
      </c>
      <c r="AJ29">
        <v>2413.5258789999998</v>
      </c>
      <c r="AK29" s="91">
        <v>3.9E-2</v>
      </c>
      <c r="AL29" s="25"/>
      <c r="AM29" s="26"/>
    </row>
    <row r="30" spans="1:39" ht="15" customHeight="1">
      <c r="A30" s="42" t="s">
        <v>6097</v>
      </c>
      <c r="B30" t="s">
        <v>4080</v>
      </c>
      <c r="C30" t="s">
        <v>6098</v>
      </c>
      <c r="D30" t="s">
        <v>6593</v>
      </c>
      <c r="E30" t="s">
        <v>333</v>
      </c>
      <c r="G30">
        <v>155.47375500000001</v>
      </c>
      <c r="H30">
        <v>153.58860799999999</v>
      </c>
      <c r="I30">
        <v>167.85180700000001</v>
      </c>
      <c r="J30">
        <v>165.54182399999999</v>
      </c>
      <c r="K30">
        <v>162.77522300000001</v>
      </c>
      <c r="L30">
        <v>160.12439000000001</v>
      </c>
      <c r="M30">
        <v>162.21678199999999</v>
      </c>
      <c r="N30">
        <v>165.769531</v>
      </c>
      <c r="O30">
        <v>169.19126900000001</v>
      </c>
      <c r="P30">
        <v>172.54808</v>
      </c>
      <c r="Q30">
        <v>175.818558</v>
      </c>
      <c r="R30">
        <v>179.07867400000001</v>
      </c>
      <c r="S30">
        <v>182.334351</v>
      </c>
      <c r="T30">
        <v>185.59335300000001</v>
      </c>
      <c r="U30">
        <v>188.865936</v>
      </c>
      <c r="V30">
        <v>192.10775799999999</v>
      </c>
      <c r="W30">
        <v>195.39385999999999</v>
      </c>
      <c r="X30">
        <v>198.746948</v>
      </c>
      <c r="Y30">
        <v>202.184753</v>
      </c>
      <c r="Z30">
        <v>205.73100299999999</v>
      </c>
      <c r="AA30">
        <v>211.216812</v>
      </c>
      <c r="AB30">
        <v>218.14849899999999</v>
      </c>
      <c r="AC30">
        <v>225.372589</v>
      </c>
      <c r="AD30">
        <v>232.906723</v>
      </c>
      <c r="AE30">
        <v>240.76774599999999</v>
      </c>
      <c r="AF30">
        <v>248.84790000000001</v>
      </c>
      <c r="AG30">
        <v>257.27938799999998</v>
      </c>
      <c r="AH30">
        <v>266.08691399999998</v>
      </c>
      <c r="AI30">
        <v>275.299713</v>
      </c>
      <c r="AJ30">
        <v>284.94494600000002</v>
      </c>
      <c r="AK30" s="91">
        <v>2.1000000000000001E-2</v>
      </c>
      <c r="AL30" s="25"/>
      <c r="AM30" s="26"/>
    </row>
    <row r="31" spans="1:39" ht="15" customHeight="1">
      <c r="A31" s="42" t="s">
        <v>6100</v>
      </c>
      <c r="B31" t="s">
        <v>4083</v>
      </c>
      <c r="C31" t="s">
        <v>6101</v>
      </c>
      <c r="D31" t="s">
        <v>6594</v>
      </c>
      <c r="E31" t="s">
        <v>333</v>
      </c>
      <c r="G31">
        <v>376.13244600000002</v>
      </c>
      <c r="H31">
        <v>374.11102299999999</v>
      </c>
      <c r="I31">
        <v>370.51599099999999</v>
      </c>
      <c r="J31">
        <v>374.08947799999999</v>
      </c>
      <c r="K31">
        <v>364.87847900000003</v>
      </c>
      <c r="L31">
        <v>374.40319799999997</v>
      </c>
      <c r="M31">
        <v>385.57195999999999</v>
      </c>
      <c r="N31">
        <v>396.85025000000002</v>
      </c>
      <c r="O31">
        <v>408.27185100000003</v>
      </c>
      <c r="P31">
        <v>419.85269199999999</v>
      </c>
      <c r="Q31">
        <v>431.53436299999998</v>
      </c>
      <c r="R31">
        <v>443.62374899999998</v>
      </c>
      <c r="S31">
        <v>456.14733899999999</v>
      </c>
      <c r="T31">
        <v>469.12933299999997</v>
      </c>
      <c r="U31">
        <v>482.58657799999997</v>
      </c>
      <c r="V31">
        <v>496.37930299999999</v>
      </c>
      <c r="W31">
        <v>510.73043799999999</v>
      </c>
      <c r="X31">
        <v>525.6875</v>
      </c>
      <c r="Y31">
        <v>541.29718000000003</v>
      </c>
      <c r="Z31">
        <v>557.58252000000005</v>
      </c>
      <c r="AA31">
        <v>574.24414100000001</v>
      </c>
      <c r="AB31">
        <v>591.66290300000003</v>
      </c>
      <c r="AC31">
        <v>609.88336200000003</v>
      </c>
      <c r="AD31">
        <v>628.953979</v>
      </c>
      <c r="AE31">
        <v>648.92370600000004</v>
      </c>
      <c r="AF31">
        <v>669.43890399999998</v>
      </c>
      <c r="AG31">
        <v>690.92694100000006</v>
      </c>
      <c r="AH31">
        <v>713.43078600000001</v>
      </c>
      <c r="AI31">
        <v>737.00482199999999</v>
      </c>
      <c r="AJ31">
        <v>761.69732699999997</v>
      </c>
      <c r="AK31" s="91">
        <v>2.5000000000000001E-2</v>
      </c>
      <c r="AL31" s="25"/>
      <c r="AM31" s="26"/>
    </row>
    <row r="32" spans="1:39" ht="15" customHeight="1">
      <c r="A32" s="42" t="s">
        <v>6103</v>
      </c>
      <c r="B32" t="s">
        <v>4849</v>
      </c>
      <c r="C32" t="s">
        <v>6104</v>
      </c>
      <c r="D32" t="s">
        <v>6595</v>
      </c>
      <c r="E32" t="s">
        <v>333</v>
      </c>
      <c r="G32">
        <v>6702.3110349999997</v>
      </c>
      <c r="H32">
        <v>6648.9189450000003</v>
      </c>
      <c r="I32">
        <v>6870.6801759999998</v>
      </c>
      <c r="J32">
        <v>6962.90625</v>
      </c>
      <c r="K32">
        <v>6969.4179690000001</v>
      </c>
      <c r="L32">
        <v>6932.0732420000004</v>
      </c>
      <c r="M32">
        <v>6988.0395509999998</v>
      </c>
      <c r="N32">
        <v>7076.9052730000003</v>
      </c>
      <c r="O32">
        <v>7178.8286129999997</v>
      </c>
      <c r="P32">
        <v>7282.7875979999999</v>
      </c>
      <c r="Q32">
        <v>7390.0664059999999</v>
      </c>
      <c r="R32">
        <v>7501.4589839999999</v>
      </c>
      <c r="S32">
        <v>7618.2402339999999</v>
      </c>
      <c r="T32">
        <v>7740.2299800000001</v>
      </c>
      <c r="U32">
        <v>7867.3813479999999</v>
      </c>
      <c r="V32">
        <v>8000.1816410000001</v>
      </c>
      <c r="W32">
        <v>8141.1708980000003</v>
      </c>
      <c r="X32">
        <v>8290.3359380000002</v>
      </c>
      <c r="Y32">
        <v>8447.4472659999992</v>
      </c>
      <c r="Z32">
        <v>8625.1503909999992</v>
      </c>
      <c r="AA32">
        <v>8844.1171880000002</v>
      </c>
      <c r="AB32">
        <v>9092.0205079999996</v>
      </c>
      <c r="AC32">
        <v>9356.0566409999992</v>
      </c>
      <c r="AD32">
        <v>9632.1328119999998</v>
      </c>
      <c r="AE32">
        <v>9921.0429690000001</v>
      </c>
      <c r="AF32">
        <v>10223.797852</v>
      </c>
      <c r="AG32">
        <v>10541.350586</v>
      </c>
      <c r="AH32">
        <v>10875.239258</v>
      </c>
      <c r="AI32">
        <v>11226.898438</v>
      </c>
      <c r="AJ32">
        <v>11597.186523</v>
      </c>
      <c r="AK32" s="91">
        <v>1.9E-2</v>
      </c>
      <c r="AL32" s="25"/>
      <c r="AM32" s="26"/>
    </row>
    <row r="33" spans="1:39" ht="15" customHeight="1">
      <c r="A33" s="42" t="s">
        <v>6106</v>
      </c>
      <c r="B33" t="s">
        <v>4077</v>
      </c>
      <c r="C33" t="s">
        <v>6107</v>
      </c>
      <c r="D33" t="s">
        <v>6596</v>
      </c>
      <c r="E33" t="s">
        <v>333</v>
      </c>
      <c r="G33">
        <v>4098.7700199999999</v>
      </c>
      <c r="H33">
        <v>4070.0178219999998</v>
      </c>
      <c r="I33">
        <v>4185.8520509999998</v>
      </c>
      <c r="J33">
        <v>4295.904297</v>
      </c>
      <c r="K33">
        <v>4336.8002930000002</v>
      </c>
      <c r="L33">
        <v>4351.2919920000004</v>
      </c>
      <c r="M33">
        <v>4424.6733400000003</v>
      </c>
      <c r="N33">
        <v>4500.2236329999996</v>
      </c>
      <c r="O33">
        <v>4578.5302730000003</v>
      </c>
      <c r="P33">
        <v>4659.2377930000002</v>
      </c>
      <c r="Q33">
        <v>4743.3120120000003</v>
      </c>
      <c r="R33">
        <v>4831.3793949999999</v>
      </c>
      <c r="S33">
        <v>4924.4130859999996</v>
      </c>
      <c r="T33">
        <v>5022.3461909999996</v>
      </c>
      <c r="U33">
        <v>5125.2075199999999</v>
      </c>
      <c r="V33">
        <v>5233.3657229999999</v>
      </c>
      <c r="W33">
        <v>5348.6430659999996</v>
      </c>
      <c r="X33">
        <v>5471.1035160000001</v>
      </c>
      <c r="Y33">
        <v>5600.6533200000003</v>
      </c>
      <c r="Z33">
        <v>5742.498047</v>
      </c>
      <c r="AA33">
        <v>5917.8735349999997</v>
      </c>
      <c r="AB33">
        <v>6101.9326170000004</v>
      </c>
      <c r="AC33">
        <v>6294.9780270000001</v>
      </c>
      <c r="AD33">
        <v>6497.310547</v>
      </c>
      <c r="AE33">
        <v>6709.5585940000001</v>
      </c>
      <c r="AF33">
        <v>6932.5166019999997</v>
      </c>
      <c r="AG33">
        <v>7166.9379879999997</v>
      </c>
      <c r="AH33">
        <v>7413.9941410000001</v>
      </c>
      <c r="AI33">
        <v>7674.7944340000004</v>
      </c>
      <c r="AJ33">
        <v>7950.0590819999998</v>
      </c>
      <c r="AK33" s="91">
        <v>2.3E-2</v>
      </c>
      <c r="AL33" s="25"/>
      <c r="AM33" s="26"/>
    </row>
    <row r="34" spans="1:39" ht="15" customHeight="1">
      <c r="A34" s="42" t="s">
        <v>6109</v>
      </c>
      <c r="B34" t="s">
        <v>4080</v>
      </c>
      <c r="C34" t="s">
        <v>6110</v>
      </c>
      <c r="D34" t="s">
        <v>6597</v>
      </c>
      <c r="E34" t="s">
        <v>333</v>
      </c>
      <c r="G34">
        <v>1294.237793</v>
      </c>
      <c r="H34">
        <v>1277.890625</v>
      </c>
      <c r="I34">
        <v>1403.0383300000001</v>
      </c>
      <c r="J34">
        <v>1376.0131839999999</v>
      </c>
      <c r="K34">
        <v>1347.4415280000001</v>
      </c>
      <c r="L34">
        <v>1322.1049800000001</v>
      </c>
      <c r="M34">
        <v>1315.3186040000001</v>
      </c>
      <c r="N34">
        <v>1324.3538820000001</v>
      </c>
      <c r="O34">
        <v>1343.5892329999999</v>
      </c>
      <c r="P34">
        <v>1362.4853519999999</v>
      </c>
      <c r="Q34">
        <v>1381.140991</v>
      </c>
      <c r="R34">
        <v>1399.601318</v>
      </c>
      <c r="S34">
        <v>1417.9602050000001</v>
      </c>
      <c r="T34">
        <v>1436.1525879999999</v>
      </c>
      <c r="U34">
        <v>1454.1401370000001</v>
      </c>
      <c r="V34">
        <v>1471.9731449999999</v>
      </c>
      <c r="W34">
        <v>1489.9907229999999</v>
      </c>
      <c r="X34">
        <v>1508.1671140000001</v>
      </c>
      <c r="Y34">
        <v>1526.4605710000001</v>
      </c>
      <c r="Z34">
        <v>1545.0654300000001</v>
      </c>
      <c r="AA34">
        <v>1563.920044</v>
      </c>
      <c r="AB34">
        <v>1602.023193</v>
      </c>
      <c r="AC34">
        <v>1646.282471</v>
      </c>
      <c r="AD34">
        <v>1692.3173830000001</v>
      </c>
      <c r="AE34">
        <v>1740.232178</v>
      </c>
      <c r="AF34">
        <v>1790.1571039999999</v>
      </c>
      <c r="AG34">
        <v>1842.2182620000001</v>
      </c>
      <c r="AH34">
        <v>1896.631592</v>
      </c>
      <c r="AI34">
        <v>1953.596313</v>
      </c>
      <c r="AJ34">
        <v>2013.2224120000001</v>
      </c>
      <c r="AK34" s="91">
        <v>1.4999999999999999E-2</v>
      </c>
      <c r="AL34" s="25"/>
      <c r="AM34" s="26"/>
    </row>
    <row r="35" spans="1:39" ht="15" customHeight="1">
      <c r="A35" s="42" t="s">
        <v>6112</v>
      </c>
      <c r="B35" t="s">
        <v>4083</v>
      </c>
      <c r="C35" t="s">
        <v>6113</v>
      </c>
      <c r="D35" t="s">
        <v>6598</v>
      </c>
      <c r="E35" t="s">
        <v>333</v>
      </c>
      <c r="G35">
        <v>1309.303101</v>
      </c>
      <c r="H35">
        <v>1301.010986</v>
      </c>
      <c r="I35">
        <v>1281.7895510000001</v>
      </c>
      <c r="J35">
        <v>1290.9888920000001</v>
      </c>
      <c r="K35">
        <v>1285.1762699999999</v>
      </c>
      <c r="L35">
        <v>1258.6762699999999</v>
      </c>
      <c r="M35">
        <v>1248.0474850000001</v>
      </c>
      <c r="N35">
        <v>1252.3276370000001</v>
      </c>
      <c r="O35">
        <v>1256.7089840000001</v>
      </c>
      <c r="P35">
        <v>1261.064331</v>
      </c>
      <c r="Q35">
        <v>1265.613159</v>
      </c>
      <c r="R35">
        <v>1270.4782709999999</v>
      </c>
      <c r="S35">
        <v>1275.8670649999999</v>
      </c>
      <c r="T35">
        <v>1281.7308350000001</v>
      </c>
      <c r="U35">
        <v>1288.0336910000001</v>
      </c>
      <c r="V35">
        <v>1294.8427730000001</v>
      </c>
      <c r="W35">
        <v>1302.5373540000001</v>
      </c>
      <c r="X35">
        <v>1311.0656739999999</v>
      </c>
      <c r="Y35">
        <v>1320.3336179999999</v>
      </c>
      <c r="Z35">
        <v>1337.586548</v>
      </c>
      <c r="AA35">
        <v>1362.3240969999999</v>
      </c>
      <c r="AB35">
        <v>1388.0642089999999</v>
      </c>
      <c r="AC35">
        <v>1414.7958980000001</v>
      </c>
      <c r="AD35">
        <v>1442.505371</v>
      </c>
      <c r="AE35">
        <v>1471.2520750000001</v>
      </c>
      <c r="AF35">
        <v>1501.1243899999999</v>
      </c>
      <c r="AG35">
        <v>1532.19397</v>
      </c>
      <c r="AH35">
        <v>1564.6130370000001</v>
      </c>
      <c r="AI35">
        <v>1598.5073239999999</v>
      </c>
      <c r="AJ35">
        <v>1633.905029</v>
      </c>
      <c r="AK35" s="91">
        <v>8.0000000000000002E-3</v>
      </c>
      <c r="AL35" s="25"/>
      <c r="AM35" s="26"/>
    </row>
    <row r="36" spans="1:39" ht="15" customHeight="1">
      <c r="A36" s="42" t="s">
        <v>6115</v>
      </c>
      <c r="B36" t="s">
        <v>3953</v>
      </c>
      <c r="C36" t="s">
        <v>6116</v>
      </c>
      <c r="D36" t="s">
        <v>6599</v>
      </c>
      <c r="E36" t="s">
        <v>333</v>
      </c>
      <c r="G36">
        <v>1189.2229</v>
      </c>
      <c r="H36">
        <v>1177.0327150000001</v>
      </c>
      <c r="I36">
        <v>1224.3291019999999</v>
      </c>
      <c r="J36">
        <v>1232.017578</v>
      </c>
      <c r="K36">
        <v>1237.895996</v>
      </c>
      <c r="L36">
        <v>1241.4145510000001</v>
      </c>
      <c r="M36">
        <v>1267.590942</v>
      </c>
      <c r="N36">
        <v>1303.5623780000001</v>
      </c>
      <c r="O36">
        <v>1343.8554690000001</v>
      </c>
      <c r="P36">
        <v>1385.7985839999999</v>
      </c>
      <c r="Q36">
        <v>1429.5863039999999</v>
      </c>
      <c r="R36">
        <v>1475.5584719999999</v>
      </c>
      <c r="S36">
        <v>1523.7016599999999</v>
      </c>
      <c r="T36">
        <v>1573.8198239999999</v>
      </c>
      <c r="U36">
        <v>1625.7871090000001</v>
      </c>
      <c r="V36">
        <v>1680.3458250000001</v>
      </c>
      <c r="W36">
        <v>1737.121582</v>
      </c>
      <c r="X36">
        <v>1796.323975</v>
      </c>
      <c r="Y36">
        <v>1858.112793</v>
      </c>
      <c r="Z36">
        <v>1922.471558</v>
      </c>
      <c r="AA36">
        <v>1990.04126</v>
      </c>
      <c r="AB36">
        <v>2060.5061040000001</v>
      </c>
      <c r="AC36">
        <v>2134.185547</v>
      </c>
      <c r="AD36">
        <v>2211.2839359999998</v>
      </c>
      <c r="AE36">
        <v>2291.8789059999999</v>
      </c>
      <c r="AF36">
        <v>2376.7250979999999</v>
      </c>
      <c r="AG36">
        <v>2465.8078609999998</v>
      </c>
      <c r="AH36">
        <v>2563.6293949999999</v>
      </c>
      <c r="AI36">
        <v>2666.4257809999999</v>
      </c>
      <c r="AJ36">
        <v>2774.5351559999999</v>
      </c>
      <c r="AK36" s="91">
        <v>0.03</v>
      </c>
      <c r="AL36" s="25"/>
      <c r="AM36" s="26"/>
    </row>
    <row r="37" spans="1:39" ht="15" customHeight="1">
      <c r="A37" s="42" t="s">
        <v>6118</v>
      </c>
      <c r="B37" t="s">
        <v>4077</v>
      </c>
      <c r="C37" t="s">
        <v>6119</v>
      </c>
      <c r="D37" t="s">
        <v>6600</v>
      </c>
      <c r="E37" t="s">
        <v>333</v>
      </c>
      <c r="G37">
        <v>470.28543100000002</v>
      </c>
      <c r="H37">
        <v>461.7276</v>
      </c>
      <c r="I37">
        <v>497.52905299999998</v>
      </c>
      <c r="J37">
        <v>514.04852300000005</v>
      </c>
      <c r="K37">
        <v>520.23974599999997</v>
      </c>
      <c r="L37">
        <v>523.09063700000002</v>
      </c>
      <c r="M37">
        <v>534.88262899999995</v>
      </c>
      <c r="N37">
        <v>553.24249299999997</v>
      </c>
      <c r="O37">
        <v>575.39117399999998</v>
      </c>
      <c r="P37">
        <v>598.57611099999997</v>
      </c>
      <c r="Q37">
        <v>622.90240500000004</v>
      </c>
      <c r="R37">
        <v>648.54663100000005</v>
      </c>
      <c r="S37">
        <v>675.51171899999997</v>
      </c>
      <c r="T37">
        <v>703.71472200000005</v>
      </c>
      <c r="U37">
        <v>733.10876499999995</v>
      </c>
      <c r="V37">
        <v>764.07153300000004</v>
      </c>
      <c r="W37">
        <v>796.45489499999996</v>
      </c>
      <c r="X37">
        <v>830.37481700000001</v>
      </c>
      <c r="Y37">
        <v>865.93670699999996</v>
      </c>
      <c r="Z37">
        <v>903.20214799999997</v>
      </c>
      <c r="AA37">
        <v>942.52600099999995</v>
      </c>
      <c r="AB37">
        <v>983.74487299999998</v>
      </c>
      <c r="AC37">
        <v>1027.0479740000001</v>
      </c>
      <c r="AD37">
        <v>1072.569336</v>
      </c>
      <c r="AE37">
        <v>1120.380615</v>
      </c>
      <c r="AF37">
        <v>1170.8975829999999</v>
      </c>
      <c r="AG37">
        <v>1224.080078</v>
      </c>
      <c r="AH37">
        <v>1280.1735839999999</v>
      </c>
      <c r="AI37">
        <v>1339.3652340000001</v>
      </c>
      <c r="AJ37">
        <v>1401.8797609999999</v>
      </c>
      <c r="AK37" s="91">
        <v>3.7999999999999999E-2</v>
      </c>
      <c r="AL37" s="25"/>
      <c r="AM37" s="26"/>
    </row>
    <row r="38" spans="1:39" ht="15" customHeight="1">
      <c r="A38" s="42" t="s">
        <v>6121</v>
      </c>
      <c r="B38" t="s">
        <v>4080</v>
      </c>
      <c r="C38" t="s">
        <v>6122</v>
      </c>
      <c r="D38" t="s">
        <v>6601</v>
      </c>
      <c r="E38" t="s">
        <v>333</v>
      </c>
      <c r="G38">
        <v>202.997986</v>
      </c>
      <c r="H38">
        <v>200.72491500000001</v>
      </c>
      <c r="I38">
        <v>219.14233400000001</v>
      </c>
      <c r="J38">
        <v>215.62766999999999</v>
      </c>
      <c r="K38">
        <v>212.46435500000001</v>
      </c>
      <c r="L38">
        <v>209.20404099999999</v>
      </c>
      <c r="M38">
        <v>213.91146900000001</v>
      </c>
      <c r="N38">
        <v>218.49423200000001</v>
      </c>
      <c r="O38">
        <v>223.10462999999999</v>
      </c>
      <c r="P38">
        <v>227.77731299999999</v>
      </c>
      <c r="Q38">
        <v>232.53619399999999</v>
      </c>
      <c r="R38">
        <v>237.422134</v>
      </c>
      <c r="S38">
        <v>242.43666099999999</v>
      </c>
      <c r="T38">
        <v>247.55006399999999</v>
      </c>
      <c r="U38">
        <v>252.73850999999999</v>
      </c>
      <c r="V38">
        <v>258.09487899999999</v>
      </c>
      <c r="W38">
        <v>263.55319200000002</v>
      </c>
      <c r="X38">
        <v>269.12515300000001</v>
      </c>
      <c r="Y38">
        <v>274.81442299999998</v>
      </c>
      <c r="Z38">
        <v>280.59771699999999</v>
      </c>
      <c r="AA38">
        <v>286.53762799999998</v>
      </c>
      <c r="AB38">
        <v>292.58642600000002</v>
      </c>
      <c r="AC38">
        <v>298.77511600000003</v>
      </c>
      <c r="AD38">
        <v>305.12213100000002</v>
      </c>
      <c r="AE38">
        <v>311.629456</v>
      </c>
      <c r="AF38">
        <v>318.38913000000002</v>
      </c>
      <c r="AG38">
        <v>325.514771</v>
      </c>
      <c r="AH38">
        <v>337.15014600000001</v>
      </c>
      <c r="AI38">
        <v>349.27816799999999</v>
      </c>
      <c r="AJ38">
        <v>361.92895499999997</v>
      </c>
      <c r="AK38" s="91">
        <v>0.02</v>
      </c>
      <c r="AL38" s="25"/>
      <c r="AM38" s="26"/>
    </row>
    <row r="39" spans="1:39" ht="15" customHeight="1">
      <c r="A39" s="42" t="s">
        <v>6124</v>
      </c>
      <c r="B39" t="s">
        <v>4083</v>
      </c>
      <c r="C39" t="s">
        <v>6125</v>
      </c>
      <c r="D39" t="s">
        <v>6602</v>
      </c>
      <c r="E39" t="s">
        <v>333</v>
      </c>
      <c r="G39">
        <v>515.93951400000003</v>
      </c>
      <c r="H39">
        <v>514.58013900000003</v>
      </c>
      <c r="I39">
        <v>507.65777600000001</v>
      </c>
      <c r="J39">
        <v>502.34136999999998</v>
      </c>
      <c r="K39">
        <v>505.191956</v>
      </c>
      <c r="L39">
        <v>509.119934</v>
      </c>
      <c r="M39">
        <v>518.796875</v>
      </c>
      <c r="N39">
        <v>531.82568400000002</v>
      </c>
      <c r="O39">
        <v>545.35961899999995</v>
      </c>
      <c r="P39">
        <v>559.44512899999995</v>
      </c>
      <c r="Q39">
        <v>574.14770499999997</v>
      </c>
      <c r="R39">
        <v>589.58972200000005</v>
      </c>
      <c r="S39">
        <v>605.75335700000005</v>
      </c>
      <c r="T39">
        <v>622.55499299999997</v>
      </c>
      <c r="U39">
        <v>639.93988000000002</v>
      </c>
      <c r="V39">
        <v>658.17944299999999</v>
      </c>
      <c r="W39">
        <v>677.11346400000002</v>
      </c>
      <c r="X39">
        <v>696.82397500000002</v>
      </c>
      <c r="Y39">
        <v>717.36169400000006</v>
      </c>
      <c r="Z39">
        <v>738.67175299999997</v>
      </c>
      <c r="AA39">
        <v>760.97760000000005</v>
      </c>
      <c r="AB39">
        <v>784.17480499999999</v>
      </c>
      <c r="AC39">
        <v>808.36230499999999</v>
      </c>
      <c r="AD39">
        <v>833.59258999999997</v>
      </c>
      <c r="AE39">
        <v>859.86889599999995</v>
      </c>
      <c r="AF39">
        <v>887.43823199999997</v>
      </c>
      <c r="AG39">
        <v>916.21307400000001</v>
      </c>
      <c r="AH39">
        <v>946.30578600000001</v>
      </c>
      <c r="AI39">
        <v>977.78228799999999</v>
      </c>
      <c r="AJ39">
        <v>1010.7265619999999</v>
      </c>
      <c r="AK39" s="91">
        <v>2.3E-2</v>
      </c>
      <c r="AL39" s="25"/>
      <c r="AM39" s="26"/>
    </row>
    <row r="40" spans="1:39" ht="15" customHeight="1">
      <c r="A40" s="42" t="s">
        <v>6127</v>
      </c>
      <c r="B40" t="s">
        <v>4853</v>
      </c>
      <c r="C40" t="s">
        <v>6128</v>
      </c>
      <c r="D40" t="s">
        <v>6603</v>
      </c>
      <c r="E40" t="s">
        <v>333</v>
      </c>
      <c r="G40">
        <v>1840.9920649999999</v>
      </c>
      <c r="H40">
        <v>1833.7342530000001</v>
      </c>
      <c r="I40">
        <v>1944.8569339999999</v>
      </c>
      <c r="J40">
        <v>1967.6103519999999</v>
      </c>
      <c r="K40">
        <v>1976.890991</v>
      </c>
      <c r="L40">
        <v>1989.7348629999999</v>
      </c>
      <c r="M40">
        <v>2022.9792480000001</v>
      </c>
      <c r="N40">
        <v>2081.6120609999998</v>
      </c>
      <c r="O40">
        <v>2142.1679690000001</v>
      </c>
      <c r="P40">
        <v>2204.5378420000002</v>
      </c>
      <c r="Q40">
        <v>2267.5874020000001</v>
      </c>
      <c r="R40">
        <v>2332.8544919999999</v>
      </c>
      <c r="S40">
        <v>2400.6047359999998</v>
      </c>
      <c r="T40">
        <v>2471.0251459999999</v>
      </c>
      <c r="U40">
        <v>2544.236328</v>
      </c>
      <c r="V40">
        <v>2619.8972170000002</v>
      </c>
      <c r="W40">
        <v>2698.5336910000001</v>
      </c>
      <c r="X40">
        <v>2780.2919919999999</v>
      </c>
      <c r="Y40">
        <v>2865.3176269999999</v>
      </c>
      <c r="Z40">
        <v>2953.742432</v>
      </c>
      <c r="AA40">
        <v>3044.921875</v>
      </c>
      <c r="AB40">
        <v>3139.8735350000002</v>
      </c>
      <c r="AC40">
        <v>3238.8857419999999</v>
      </c>
      <c r="AD40">
        <v>3342.2780760000001</v>
      </c>
      <c r="AE40">
        <v>3450.4582519999999</v>
      </c>
      <c r="AF40">
        <v>3573.5422359999998</v>
      </c>
      <c r="AG40">
        <v>3708.242432</v>
      </c>
      <c r="AH40">
        <v>3849.533203</v>
      </c>
      <c r="AI40">
        <v>3997.7924800000001</v>
      </c>
      <c r="AJ40">
        <v>4153.4335940000001</v>
      </c>
      <c r="AK40" s="91">
        <v>2.8000000000000001E-2</v>
      </c>
      <c r="AL40" s="25"/>
      <c r="AM40" s="26"/>
    </row>
    <row r="41" spans="1:39" ht="15" customHeight="1">
      <c r="A41" s="42" t="s">
        <v>6130</v>
      </c>
      <c r="B41" t="s">
        <v>4077</v>
      </c>
      <c r="C41" t="s">
        <v>6131</v>
      </c>
      <c r="D41" t="s">
        <v>6604</v>
      </c>
      <c r="E41" t="s">
        <v>333</v>
      </c>
      <c r="G41">
        <v>765.85736099999997</v>
      </c>
      <c r="H41">
        <v>762.96026600000005</v>
      </c>
      <c r="I41">
        <v>796.55181900000002</v>
      </c>
      <c r="J41">
        <v>826.84478799999999</v>
      </c>
      <c r="K41">
        <v>847.30194100000006</v>
      </c>
      <c r="L41">
        <v>856.65106200000002</v>
      </c>
      <c r="M41">
        <v>884.47619599999996</v>
      </c>
      <c r="N41">
        <v>913.58074999999997</v>
      </c>
      <c r="O41">
        <v>943.99847399999999</v>
      </c>
      <c r="P41">
        <v>975.61706500000003</v>
      </c>
      <c r="Q41">
        <v>1007.975586</v>
      </c>
      <c r="R41">
        <v>1041.7108149999999</v>
      </c>
      <c r="S41">
        <v>1077.008057</v>
      </c>
      <c r="T41">
        <v>1114.0073239999999</v>
      </c>
      <c r="U41">
        <v>1152.8160399999999</v>
      </c>
      <c r="V41">
        <v>1193.3020019999999</v>
      </c>
      <c r="W41">
        <v>1235.775024</v>
      </c>
      <c r="X41">
        <v>1280.362427</v>
      </c>
      <c r="Y41">
        <v>1327.193481</v>
      </c>
      <c r="Z41">
        <v>1376.3702390000001</v>
      </c>
      <c r="AA41">
        <v>1427.6457519999999</v>
      </c>
      <c r="AB41">
        <v>1481.5164789999999</v>
      </c>
      <c r="AC41">
        <v>1538.147217</v>
      </c>
      <c r="AD41">
        <v>1597.7054439999999</v>
      </c>
      <c r="AE41">
        <v>1660.3804929999999</v>
      </c>
      <c r="AF41">
        <v>1725.6865230000001</v>
      </c>
      <c r="AG41">
        <v>1794.431885</v>
      </c>
      <c r="AH41">
        <v>1866.8438719999999</v>
      </c>
      <c r="AI41">
        <v>1943.150635</v>
      </c>
      <c r="AJ41">
        <v>2023.6015620000001</v>
      </c>
      <c r="AK41" s="91">
        <v>3.4000000000000002E-2</v>
      </c>
      <c r="AL41" s="25"/>
      <c r="AM41" s="26"/>
    </row>
    <row r="42" spans="1:39" ht="15" customHeight="1">
      <c r="A42" s="42" t="s">
        <v>6133</v>
      </c>
      <c r="B42" t="s">
        <v>4080</v>
      </c>
      <c r="C42" t="s">
        <v>6134</v>
      </c>
      <c r="D42" t="s">
        <v>6605</v>
      </c>
      <c r="E42" t="s">
        <v>333</v>
      </c>
      <c r="G42">
        <v>903.02838099999997</v>
      </c>
      <c r="H42">
        <v>898.97265600000003</v>
      </c>
      <c r="I42">
        <v>978.51245100000006</v>
      </c>
      <c r="J42">
        <v>966.28576699999996</v>
      </c>
      <c r="K42">
        <v>952.98150599999997</v>
      </c>
      <c r="L42">
        <v>960.67334000000005</v>
      </c>
      <c r="M42">
        <v>966.86596699999996</v>
      </c>
      <c r="N42">
        <v>992.83752400000003</v>
      </c>
      <c r="O42">
        <v>1019.2854</v>
      </c>
      <c r="P42">
        <v>1046.236938</v>
      </c>
      <c r="Q42">
        <v>1073.069336</v>
      </c>
      <c r="R42">
        <v>1100.6488039999999</v>
      </c>
      <c r="S42">
        <v>1129.020874</v>
      </c>
      <c r="T42">
        <v>1158.2124020000001</v>
      </c>
      <c r="U42">
        <v>1188.228394</v>
      </c>
      <c r="V42">
        <v>1218.899048</v>
      </c>
      <c r="W42">
        <v>1250.398682</v>
      </c>
      <c r="X42">
        <v>1282.7366939999999</v>
      </c>
      <c r="Y42">
        <v>1315.919922</v>
      </c>
      <c r="Z42">
        <v>1349.9801030000001</v>
      </c>
      <c r="AA42">
        <v>1384.5570070000001</v>
      </c>
      <c r="AB42">
        <v>1420.1252440000001</v>
      </c>
      <c r="AC42">
        <v>1456.7982179999999</v>
      </c>
      <c r="AD42">
        <v>1494.7198490000001</v>
      </c>
      <c r="AE42">
        <v>1534.098389</v>
      </c>
      <c r="AF42">
        <v>1585.5789789999999</v>
      </c>
      <c r="AG42">
        <v>1645.0135499999999</v>
      </c>
      <c r="AH42">
        <v>1707.134888</v>
      </c>
      <c r="AI42">
        <v>1772.0826420000001</v>
      </c>
      <c r="AJ42">
        <v>1840.010376</v>
      </c>
      <c r="AK42" s="91">
        <v>2.5000000000000001E-2</v>
      </c>
      <c r="AL42" s="25"/>
      <c r="AM42" s="26"/>
    </row>
    <row r="43" spans="1:39" ht="15" customHeight="1">
      <c r="A43" s="42" t="s">
        <v>6136</v>
      </c>
      <c r="B43" t="s">
        <v>4083</v>
      </c>
      <c r="C43" t="s">
        <v>6137</v>
      </c>
      <c r="D43" t="s">
        <v>6606</v>
      </c>
      <c r="E43" t="s">
        <v>333</v>
      </c>
      <c r="G43">
        <v>172.10629299999999</v>
      </c>
      <c r="H43">
        <v>171.801376</v>
      </c>
      <c r="I43">
        <v>169.792709</v>
      </c>
      <c r="J43">
        <v>174.479691</v>
      </c>
      <c r="K43">
        <v>176.60758999999999</v>
      </c>
      <c r="L43">
        <v>172.41033899999999</v>
      </c>
      <c r="M43">
        <v>171.637024</v>
      </c>
      <c r="N43">
        <v>175.193939</v>
      </c>
      <c r="O43">
        <v>178.88391100000001</v>
      </c>
      <c r="P43">
        <v>182.683899</v>
      </c>
      <c r="Q43">
        <v>186.542542</v>
      </c>
      <c r="R43">
        <v>190.49485799999999</v>
      </c>
      <c r="S43">
        <v>194.57595800000001</v>
      </c>
      <c r="T43">
        <v>198.80548099999999</v>
      </c>
      <c r="U43">
        <v>203.191788</v>
      </c>
      <c r="V43">
        <v>207.69607500000001</v>
      </c>
      <c r="W43">
        <v>212.35993999999999</v>
      </c>
      <c r="X43">
        <v>217.192947</v>
      </c>
      <c r="Y43">
        <v>222.204407</v>
      </c>
      <c r="Z43">
        <v>227.39207500000001</v>
      </c>
      <c r="AA43">
        <v>232.71935999999999</v>
      </c>
      <c r="AB43">
        <v>238.23202499999999</v>
      </c>
      <c r="AC43">
        <v>243.940552</v>
      </c>
      <c r="AD43">
        <v>249.85289</v>
      </c>
      <c r="AE43">
        <v>255.979218</v>
      </c>
      <c r="AF43">
        <v>262.27667200000002</v>
      </c>
      <c r="AG43">
        <v>268.79708900000003</v>
      </c>
      <c r="AH43">
        <v>275.55456500000003</v>
      </c>
      <c r="AI43">
        <v>282.55914300000001</v>
      </c>
      <c r="AJ43">
        <v>289.82193000000001</v>
      </c>
      <c r="AK43" s="91">
        <v>1.7999999999999999E-2</v>
      </c>
      <c r="AL43" s="25"/>
      <c r="AM43" s="26"/>
    </row>
    <row r="44" spans="1:39" ht="15" customHeight="1">
      <c r="A44" s="42" t="s">
        <v>6139</v>
      </c>
      <c r="B44" t="s">
        <v>4856</v>
      </c>
      <c r="C44" t="s">
        <v>6140</v>
      </c>
      <c r="D44" t="s">
        <v>6607</v>
      </c>
      <c r="E44" t="s">
        <v>333</v>
      </c>
      <c r="G44">
        <v>1533.8217770000001</v>
      </c>
      <c r="H44">
        <v>1501.7016599999999</v>
      </c>
      <c r="I44">
        <v>1664.543457</v>
      </c>
      <c r="J44">
        <v>1638.830078</v>
      </c>
      <c r="K44">
        <v>1634.5169679999999</v>
      </c>
      <c r="L44">
        <v>1622.952759</v>
      </c>
      <c r="M44">
        <v>1625.5802000000001</v>
      </c>
      <c r="N44">
        <v>1626.5954589999999</v>
      </c>
      <c r="O44">
        <v>1632.139404</v>
      </c>
      <c r="P44">
        <v>1639.260986</v>
      </c>
      <c r="Q44">
        <v>1649.1823730000001</v>
      </c>
      <c r="R44">
        <v>1659.9731449999999</v>
      </c>
      <c r="S44">
        <v>1678.849487</v>
      </c>
      <c r="T44">
        <v>1699.027832</v>
      </c>
      <c r="U44">
        <v>1720.4560550000001</v>
      </c>
      <c r="V44">
        <v>1742.3598629999999</v>
      </c>
      <c r="W44">
        <v>1765.508057</v>
      </c>
      <c r="X44">
        <v>1790.0078120000001</v>
      </c>
      <c r="Y44">
        <v>1815.931885</v>
      </c>
      <c r="Z44">
        <v>1843.331543</v>
      </c>
      <c r="AA44">
        <v>1871.3839109999999</v>
      </c>
      <c r="AB44">
        <v>1900.9975589999999</v>
      </c>
      <c r="AC44">
        <v>1932.248169</v>
      </c>
      <c r="AD44">
        <v>1965.175293</v>
      </c>
      <c r="AE44">
        <v>1999.8542480000001</v>
      </c>
      <c r="AF44">
        <v>2035.3740230000001</v>
      </c>
      <c r="AG44">
        <v>2072.7761230000001</v>
      </c>
      <c r="AH44">
        <v>2112.1901859999998</v>
      </c>
      <c r="AI44">
        <v>2153.6335450000001</v>
      </c>
      <c r="AJ44">
        <v>2198.476318</v>
      </c>
      <c r="AK44" s="91">
        <v>1.2E-2</v>
      </c>
      <c r="AL44" s="25"/>
      <c r="AM44" s="26"/>
    </row>
    <row r="45" spans="1:39" ht="15" customHeight="1">
      <c r="A45" s="42" t="s">
        <v>6142</v>
      </c>
      <c r="B45" t="s">
        <v>4077</v>
      </c>
      <c r="C45" t="s">
        <v>6143</v>
      </c>
      <c r="D45" t="s">
        <v>6608</v>
      </c>
      <c r="E45" t="s">
        <v>333</v>
      </c>
      <c r="G45">
        <v>925.33557099999996</v>
      </c>
      <c r="H45">
        <v>895.719604</v>
      </c>
      <c r="I45">
        <v>1052.0238039999999</v>
      </c>
      <c r="J45">
        <v>1033.1679690000001</v>
      </c>
      <c r="K45">
        <v>1037.4910890000001</v>
      </c>
      <c r="L45">
        <v>1041.17749</v>
      </c>
      <c r="M45">
        <v>1049.0421140000001</v>
      </c>
      <c r="N45">
        <v>1057.514404</v>
      </c>
      <c r="O45">
        <v>1066.5726320000001</v>
      </c>
      <c r="P45">
        <v>1076.2341309999999</v>
      </c>
      <c r="Q45">
        <v>1086.787842</v>
      </c>
      <c r="R45">
        <v>1098.159058</v>
      </c>
      <c r="S45">
        <v>1110.2664789999999</v>
      </c>
      <c r="T45">
        <v>1123.1282960000001</v>
      </c>
      <c r="U45">
        <v>1136.791626</v>
      </c>
      <c r="V45">
        <v>1150.8145750000001</v>
      </c>
      <c r="W45">
        <v>1165.6585689999999</v>
      </c>
      <c r="X45">
        <v>1181.4025879999999</v>
      </c>
      <c r="Y45">
        <v>1198.102539</v>
      </c>
      <c r="Z45">
        <v>1215.798828</v>
      </c>
      <c r="AA45">
        <v>1234.0081789999999</v>
      </c>
      <c r="AB45">
        <v>1253.2963870000001</v>
      </c>
      <c r="AC45">
        <v>1273.7220460000001</v>
      </c>
      <c r="AD45">
        <v>1295.322876</v>
      </c>
      <c r="AE45">
        <v>1318.1611330000001</v>
      </c>
      <c r="AF45">
        <v>1341.6820070000001</v>
      </c>
      <c r="AG45">
        <v>1366.557129</v>
      </c>
      <c r="AH45">
        <v>1392.88501</v>
      </c>
      <c r="AI45">
        <v>1420.6970209999999</v>
      </c>
      <c r="AJ45">
        <v>1451.5145259999999</v>
      </c>
      <c r="AK45" s="91">
        <v>1.6E-2</v>
      </c>
      <c r="AL45" s="25"/>
      <c r="AM45" s="26"/>
    </row>
    <row r="46" spans="1:39" ht="15" customHeight="1">
      <c r="A46" s="42" t="s">
        <v>6145</v>
      </c>
      <c r="B46" t="s">
        <v>4080</v>
      </c>
      <c r="C46" t="s">
        <v>6146</v>
      </c>
      <c r="D46" t="s">
        <v>6609</v>
      </c>
      <c r="E46" t="s">
        <v>333</v>
      </c>
      <c r="G46">
        <v>220.47108499999999</v>
      </c>
      <c r="H46">
        <v>220.11137400000001</v>
      </c>
      <c r="I46">
        <v>231.763397</v>
      </c>
      <c r="J46">
        <v>231.67936700000001</v>
      </c>
      <c r="K46">
        <v>225.383331</v>
      </c>
      <c r="L46">
        <v>218.668869</v>
      </c>
      <c r="M46">
        <v>215.24388099999999</v>
      </c>
      <c r="N46">
        <v>211.93804900000001</v>
      </c>
      <c r="O46">
        <v>210.97010800000001</v>
      </c>
      <c r="P46">
        <v>209.69723500000001</v>
      </c>
      <c r="Q46">
        <v>208.185959</v>
      </c>
      <c r="R46">
        <v>206.48164399999999</v>
      </c>
      <c r="S46">
        <v>211.922821</v>
      </c>
      <c r="T46">
        <v>217.711456</v>
      </c>
      <c r="U46">
        <v>223.744888</v>
      </c>
      <c r="V46">
        <v>229.84536700000001</v>
      </c>
      <c r="W46">
        <v>236.185318</v>
      </c>
      <c r="X46">
        <v>242.78263899999999</v>
      </c>
      <c r="Y46">
        <v>249.64970400000001</v>
      </c>
      <c r="Z46">
        <v>256.80273399999999</v>
      </c>
      <c r="AA46">
        <v>264.05761699999999</v>
      </c>
      <c r="AB46">
        <v>271.60238600000002</v>
      </c>
      <c r="AC46">
        <v>279.45181300000002</v>
      </c>
      <c r="AD46">
        <v>287.61267099999998</v>
      </c>
      <c r="AE46">
        <v>296.09689300000002</v>
      </c>
      <c r="AF46">
        <v>304.71786500000002</v>
      </c>
      <c r="AG46">
        <v>313.67425500000002</v>
      </c>
      <c r="AH46">
        <v>322.98803700000002</v>
      </c>
      <c r="AI46">
        <v>332.654785</v>
      </c>
      <c r="AJ46">
        <v>342.59033199999999</v>
      </c>
      <c r="AK46" s="91">
        <v>1.4999999999999999E-2</v>
      </c>
      <c r="AL46" s="25"/>
      <c r="AM46" s="26"/>
    </row>
    <row r="47" spans="1:39" ht="15" customHeight="1">
      <c r="A47" s="42" t="s">
        <v>6148</v>
      </c>
      <c r="B47" t="s">
        <v>4083</v>
      </c>
      <c r="C47" t="s">
        <v>6149</v>
      </c>
      <c r="D47" t="s">
        <v>6610</v>
      </c>
      <c r="E47" t="s">
        <v>333</v>
      </c>
      <c r="G47">
        <v>388.015106</v>
      </c>
      <c r="H47">
        <v>385.870789</v>
      </c>
      <c r="I47">
        <v>380.75625600000001</v>
      </c>
      <c r="J47">
        <v>373.98278800000003</v>
      </c>
      <c r="K47">
        <v>371.64257800000001</v>
      </c>
      <c r="L47">
        <v>363.10641500000003</v>
      </c>
      <c r="M47">
        <v>361.29415899999998</v>
      </c>
      <c r="N47">
        <v>357.14312699999999</v>
      </c>
      <c r="O47">
        <v>354.59670999999997</v>
      </c>
      <c r="P47">
        <v>353.32959</v>
      </c>
      <c r="Q47">
        <v>354.208618</v>
      </c>
      <c r="R47">
        <v>355.33236699999998</v>
      </c>
      <c r="S47">
        <v>356.66012599999999</v>
      </c>
      <c r="T47">
        <v>358.18808000000001</v>
      </c>
      <c r="U47">
        <v>359.91961700000002</v>
      </c>
      <c r="V47">
        <v>361.69998199999998</v>
      </c>
      <c r="W47">
        <v>363.66424599999999</v>
      </c>
      <c r="X47">
        <v>365.82269300000002</v>
      </c>
      <c r="Y47">
        <v>368.179688</v>
      </c>
      <c r="Z47">
        <v>370.72994999999997</v>
      </c>
      <c r="AA47">
        <v>373.31814600000001</v>
      </c>
      <c r="AB47">
        <v>376.09878500000002</v>
      </c>
      <c r="AC47">
        <v>379.074341</v>
      </c>
      <c r="AD47">
        <v>382.23974600000003</v>
      </c>
      <c r="AE47">
        <v>385.59622200000001</v>
      </c>
      <c r="AF47">
        <v>388.97418199999998</v>
      </c>
      <c r="AG47">
        <v>392.54473899999999</v>
      </c>
      <c r="AH47">
        <v>396.31720000000001</v>
      </c>
      <c r="AI47">
        <v>400.28179899999998</v>
      </c>
      <c r="AJ47">
        <v>404.37142899999998</v>
      </c>
      <c r="AK47" s="91">
        <v>1E-3</v>
      </c>
      <c r="AL47" s="25"/>
      <c r="AM47" s="26"/>
    </row>
    <row r="48" spans="1:39" ht="15" customHeight="1">
      <c r="A48" s="42" t="s">
        <v>6151</v>
      </c>
      <c r="B48" t="s">
        <v>3941</v>
      </c>
      <c r="C48" t="s">
        <v>6152</v>
      </c>
      <c r="D48" t="s">
        <v>6611</v>
      </c>
      <c r="E48" t="s">
        <v>333</v>
      </c>
      <c r="G48">
        <v>4644.6547849999997</v>
      </c>
      <c r="H48">
        <v>4573.4379879999997</v>
      </c>
      <c r="I48">
        <v>4927.2060549999997</v>
      </c>
      <c r="J48">
        <v>4983.1459960000002</v>
      </c>
      <c r="K48">
        <v>5127.5625</v>
      </c>
      <c r="L48">
        <v>5236.0185549999997</v>
      </c>
      <c r="M48">
        <v>5458.3837890000004</v>
      </c>
      <c r="N48">
        <v>5638.0844729999999</v>
      </c>
      <c r="O48">
        <v>5818.1191410000001</v>
      </c>
      <c r="P48">
        <v>5998.9589839999999</v>
      </c>
      <c r="Q48">
        <v>6181.2485349999997</v>
      </c>
      <c r="R48">
        <v>6363.4370120000003</v>
      </c>
      <c r="S48">
        <v>6544.7607420000004</v>
      </c>
      <c r="T48">
        <v>6726.0478519999997</v>
      </c>
      <c r="U48">
        <v>6908.9765619999998</v>
      </c>
      <c r="V48">
        <v>7093.2514650000003</v>
      </c>
      <c r="W48">
        <v>7277.5610349999997</v>
      </c>
      <c r="X48">
        <v>7462.3051759999998</v>
      </c>
      <c r="Y48">
        <v>7649.1918949999999</v>
      </c>
      <c r="Z48">
        <v>7840.734375</v>
      </c>
      <c r="AA48">
        <v>8039.8706050000001</v>
      </c>
      <c r="AB48">
        <v>8246.7412110000005</v>
      </c>
      <c r="AC48">
        <v>8472.7744139999995</v>
      </c>
      <c r="AD48">
        <v>8711.7226559999999</v>
      </c>
      <c r="AE48">
        <v>8982.2841800000006</v>
      </c>
      <c r="AF48">
        <v>9255.6113280000009</v>
      </c>
      <c r="AG48">
        <v>9533.7109380000002</v>
      </c>
      <c r="AH48">
        <v>9816.0693360000005</v>
      </c>
      <c r="AI48">
        <v>10100.483398</v>
      </c>
      <c r="AJ48">
        <v>10384.622069999999</v>
      </c>
      <c r="AK48" s="91">
        <v>2.8000000000000001E-2</v>
      </c>
      <c r="AL48" s="25"/>
      <c r="AM48" s="26"/>
    </row>
    <row r="49" spans="1:39" ht="15" customHeight="1">
      <c r="A49" s="42" t="s">
        <v>6154</v>
      </c>
      <c r="B49" t="s">
        <v>4077</v>
      </c>
      <c r="C49" t="s">
        <v>6155</v>
      </c>
      <c r="D49" t="s">
        <v>6612</v>
      </c>
      <c r="E49" t="s">
        <v>333</v>
      </c>
      <c r="G49">
        <v>3654.5815429999998</v>
      </c>
      <c r="H49">
        <v>3591.5048830000001</v>
      </c>
      <c r="I49">
        <v>3844.1352539999998</v>
      </c>
      <c r="J49">
        <v>3907.1469729999999</v>
      </c>
      <c r="K49">
        <v>4030.0576169999999</v>
      </c>
      <c r="L49">
        <v>4142.3085940000001</v>
      </c>
      <c r="M49">
        <v>4290.265625</v>
      </c>
      <c r="N49">
        <v>4439.466797</v>
      </c>
      <c r="O49">
        <v>4589.8022460000002</v>
      </c>
      <c r="P49">
        <v>4741.5327150000003</v>
      </c>
      <c r="Q49">
        <v>4895.2597660000001</v>
      </c>
      <c r="R49">
        <v>5049.5454099999997</v>
      </c>
      <c r="S49">
        <v>5203.7089839999999</v>
      </c>
      <c r="T49">
        <v>5358.4682620000003</v>
      </c>
      <c r="U49">
        <v>5515.2041019999997</v>
      </c>
      <c r="V49">
        <v>5673.6943359999996</v>
      </c>
      <c r="W49">
        <v>5832.7646480000003</v>
      </c>
      <c r="X49">
        <v>5992.7744140000004</v>
      </c>
      <c r="Y49">
        <v>6155.3295900000003</v>
      </c>
      <c r="Z49">
        <v>6322.5820309999999</v>
      </c>
      <c r="AA49">
        <v>6497.0327150000003</v>
      </c>
      <c r="AB49">
        <v>6678.7607420000004</v>
      </c>
      <c r="AC49">
        <v>6866.3188479999999</v>
      </c>
      <c r="AD49">
        <v>7059.7065430000002</v>
      </c>
      <c r="AE49">
        <v>7284.279297</v>
      </c>
      <c r="AF49">
        <v>7511.2211909999996</v>
      </c>
      <c r="AG49">
        <v>7742.2485349999997</v>
      </c>
      <c r="AH49">
        <v>7976.921875</v>
      </c>
      <c r="AI49">
        <v>8213.3476559999999</v>
      </c>
      <c r="AJ49">
        <v>8449.5224610000005</v>
      </c>
      <c r="AK49" s="91">
        <v>2.9000000000000001E-2</v>
      </c>
      <c r="AL49" s="25"/>
      <c r="AM49" s="26"/>
    </row>
    <row r="50" spans="1:39" ht="15" customHeight="1">
      <c r="A50" s="42" t="s">
        <v>6157</v>
      </c>
      <c r="B50" t="s">
        <v>4080</v>
      </c>
      <c r="C50" t="s">
        <v>6158</v>
      </c>
      <c r="D50" t="s">
        <v>6613</v>
      </c>
      <c r="E50" t="s">
        <v>333</v>
      </c>
      <c r="G50">
        <v>766.82202099999995</v>
      </c>
      <c r="H50">
        <v>760.30908199999999</v>
      </c>
      <c r="I50">
        <v>864.02557400000001</v>
      </c>
      <c r="J50">
        <v>853.12634300000002</v>
      </c>
      <c r="K50">
        <v>868.08685300000002</v>
      </c>
      <c r="L50">
        <v>858.63403300000004</v>
      </c>
      <c r="M50">
        <v>926.353882</v>
      </c>
      <c r="N50">
        <v>950.23547399999995</v>
      </c>
      <c r="O50">
        <v>973.39599599999997</v>
      </c>
      <c r="P50">
        <v>996.03466800000001</v>
      </c>
      <c r="Q50">
        <v>1018.164124</v>
      </c>
      <c r="R50">
        <v>1039.7551269999999</v>
      </c>
      <c r="S50">
        <v>1060.7639160000001</v>
      </c>
      <c r="T50">
        <v>1081.2574460000001</v>
      </c>
      <c r="U50">
        <v>1101.4614260000001</v>
      </c>
      <c r="V50">
        <v>1121.322144</v>
      </c>
      <c r="W50">
        <v>1140.7647710000001</v>
      </c>
      <c r="X50">
        <v>1159.8131100000001</v>
      </c>
      <c r="Y50">
        <v>1178.494385</v>
      </c>
      <c r="Z50">
        <v>1197.0710449999999</v>
      </c>
      <c r="AA50">
        <v>1215.8641359999999</v>
      </c>
      <c r="AB50">
        <v>1234.947754</v>
      </c>
      <c r="AC50">
        <v>1267.287231</v>
      </c>
      <c r="AD50">
        <v>1306.7384030000001</v>
      </c>
      <c r="AE50">
        <v>1346.76062</v>
      </c>
      <c r="AF50">
        <v>1387.3328859999999</v>
      </c>
      <c r="AG50">
        <v>1428.673462</v>
      </c>
      <c r="AH50">
        <v>1470.7364500000001</v>
      </c>
      <c r="AI50">
        <v>1513.303711</v>
      </c>
      <c r="AJ50">
        <v>1556.1391599999999</v>
      </c>
      <c r="AK50" s="91">
        <v>2.5000000000000001E-2</v>
      </c>
      <c r="AL50" s="25"/>
      <c r="AM50" s="26"/>
    </row>
    <row r="51" spans="1:39" ht="15" customHeight="1">
      <c r="A51" s="42" t="s">
        <v>6160</v>
      </c>
      <c r="B51" t="s">
        <v>4083</v>
      </c>
      <c r="C51" t="s">
        <v>6161</v>
      </c>
      <c r="D51" t="s">
        <v>6614</v>
      </c>
      <c r="E51" t="s">
        <v>333</v>
      </c>
      <c r="G51">
        <v>223.251328</v>
      </c>
      <c r="H51">
        <v>221.623932</v>
      </c>
      <c r="I51">
        <v>219.04534899999999</v>
      </c>
      <c r="J51">
        <v>222.87264999999999</v>
      </c>
      <c r="K51">
        <v>229.41774000000001</v>
      </c>
      <c r="L51">
        <v>235.076233</v>
      </c>
      <c r="M51">
        <v>241.76397700000001</v>
      </c>
      <c r="N51">
        <v>248.382294</v>
      </c>
      <c r="O51">
        <v>254.92065400000001</v>
      </c>
      <c r="P51">
        <v>261.39135700000003</v>
      </c>
      <c r="Q51">
        <v>267.82473800000002</v>
      </c>
      <c r="R51">
        <v>274.13623000000001</v>
      </c>
      <c r="S51">
        <v>280.28829999999999</v>
      </c>
      <c r="T51">
        <v>286.32232699999997</v>
      </c>
      <c r="U51">
        <v>292.31097399999999</v>
      </c>
      <c r="V51">
        <v>298.23501599999997</v>
      </c>
      <c r="W51">
        <v>304.031586</v>
      </c>
      <c r="X51">
        <v>309.71798699999999</v>
      </c>
      <c r="Y51">
        <v>315.36779799999999</v>
      </c>
      <c r="Z51">
        <v>321.08126800000002</v>
      </c>
      <c r="AA51">
        <v>326.97366299999999</v>
      </c>
      <c r="AB51">
        <v>333.03298999999998</v>
      </c>
      <c r="AC51">
        <v>339.16863999999998</v>
      </c>
      <c r="AD51">
        <v>345.27694700000001</v>
      </c>
      <c r="AE51">
        <v>351.24408</v>
      </c>
      <c r="AF51">
        <v>357.05725100000001</v>
      </c>
      <c r="AG51">
        <v>362.78890999999999</v>
      </c>
      <c r="AH51">
        <v>368.41082799999998</v>
      </c>
      <c r="AI51">
        <v>373.83169600000002</v>
      </c>
      <c r="AJ51">
        <v>378.95977800000003</v>
      </c>
      <c r="AK51" s="91">
        <v>1.7999999999999999E-2</v>
      </c>
      <c r="AL51" s="25"/>
      <c r="AM51" s="26"/>
    </row>
    <row r="52" spans="1:39" ht="15" customHeight="1">
      <c r="A52" s="42" t="s">
        <v>6163</v>
      </c>
      <c r="B52" t="s">
        <v>4860</v>
      </c>
      <c r="C52" t="s">
        <v>6164</v>
      </c>
      <c r="D52" t="s">
        <v>6615</v>
      </c>
      <c r="E52" t="s">
        <v>333</v>
      </c>
      <c r="G52">
        <v>1159.8077390000001</v>
      </c>
      <c r="H52">
        <v>1154.67688</v>
      </c>
      <c r="I52">
        <v>1274.0864260000001</v>
      </c>
      <c r="J52">
        <v>1283.1495359999999</v>
      </c>
      <c r="K52">
        <v>1272.4169919999999</v>
      </c>
      <c r="L52">
        <v>1248.698975</v>
      </c>
      <c r="M52">
        <v>1241.635376</v>
      </c>
      <c r="N52">
        <v>1239.6917719999999</v>
      </c>
      <c r="O52">
        <v>1231.934814</v>
      </c>
      <c r="P52">
        <v>1221.776001</v>
      </c>
      <c r="Q52">
        <v>1213.756836</v>
      </c>
      <c r="R52">
        <v>1204.841187</v>
      </c>
      <c r="S52">
        <v>1194.9411620000001</v>
      </c>
      <c r="T52">
        <v>1189.7779539999999</v>
      </c>
      <c r="U52">
        <v>1185.520996</v>
      </c>
      <c r="V52">
        <v>1182.47937</v>
      </c>
      <c r="W52">
        <v>1179.2508539999999</v>
      </c>
      <c r="X52">
        <v>1175.8320309999999</v>
      </c>
      <c r="Y52">
        <v>1172.491211</v>
      </c>
      <c r="Z52">
        <v>1169.371948</v>
      </c>
      <c r="AA52">
        <v>1166.775269</v>
      </c>
      <c r="AB52">
        <v>1164.5192870000001</v>
      </c>
      <c r="AC52">
        <v>1162.4262699999999</v>
      </c>
      <c r="AD52">
        <v>1161.947754</v>
      </c>
      <c r="AE52">
        <v>1168.165894</v>
      </c>
      <c r="AF52">
        <v>1175.094482</v>
      </c>
      <c r="AG52">
        <v>1182.709351</v>
      </c>
      <c r="AH52">
        <v>1191.1723629999999</v>
      </c>
      <c r="AI52">
        <v>1200.652466</v>
      </c>
      <c r="AJ52">
        <v>1211.2677000000001</v>
      </c>
      <c r="AK52" s="91">
        <v>1E-3</v>
      </c>
      <c r="AL52" s="25"/>
      <c r="AM52" s="26"/>
    </row>
    <row r="53" spans="1:39" ht="15" customHeight="1">
      <c r="A53" s="42" t="s">
        <v>6166</v>
      </c>
      <c r="B53" t="s">
        <v>4077</v>
      </c>
      <c r="C53" t="s">
        <v>6167</v>
      </c>
      <c r="D53" t="s">
        <v>6616</v>
      </c>
      <c r="E53" t="s">
        <v>333</v>
      </c>
      <c r="G53">
        <v>524.72741699999995</v>
      </c>
      <c r="H53">
        <v>522.28741500000001</v>
      </c>
      <c r="I53">
        <v>563.47552499999995</v>
      </c>
      <c r="J53">
        <v>583.79193099999998</v>
      </c>
      <c r="K53">
        <v>585.17028800000003</v>
      </c>
      <c r="L53">
        <v>571.37902799999995</v>
      </c>
      <c r="M53">
        <v>574.68426499999998</v>
      </c>
      <c r="N53">
        <v>577.36181599999998</v>
      </c>
      <c r="O53">
        <v>579.57360800000004</v>
      </c>
      <c r="P53">
        <v>581.40106200000002</v>
      </c>
      <c r="Q53">
        <v>582.56097399999999</v>
      </c>
      <c r="R53">
        <v>582.98925799999995</v>
      </c>
      <c r="S53">
        <v>583.53063999999995</v>
      </c>
      <c r="T53">
        <v>584.34191899999996</v>
      </c>
      <c r="U53">
        <v>585.401611</v>
      </c>
      <c r="V53">
        <v>586.79010000000005</v>
      </c>
      <c r="W53">
        <v>588.32977300000005</v>
      </c>
      <c r="X53">
        <v>590.03582800000004</v>
      </c>
      <c r="Y53">
        <v>592.040527</v>
      </c>
      <c r="Z53">
        <v>594.42694100000006</v>
      </c>
      <c r="AA53">
        <v>597.32757600000002</v>
      </c>
      <c r="AB53">
        <v>600.680115</v>
      </c>
      <c r="AC53">
        <v>604.40625</v>
      </c>
      <c r="AD53">
        <v>608.51122999999995</v>
      </c>
      <c r="AE53">
        <v>613.01849400000003</v>
      </c>
      <c r="AF53">
        <v>617.94140600000003</v>
      </c>
      <c r="AG53">
        <v>623.28063999999995</v>
      </c>
      <c r="AH53">
        <v>629.113831</v>
      </c>
      <c r="AI53">
        <v>635.52069100000006</v>
      </c>
      <c r="AJ53">
        <v>642.56073000000004</v>
      </c>
      <c r="AK53" s="91">
        <v>7.0000000000000001E-3</v>
      </c>
      <c r="AL53" s="25"/>
      <c r="AM53" s="26"/>
    </row>
    <row r="54" spans="1:39" ht="15" customHeight="1">
      <c r="A54" s="42" t="s">
        <v>6169</v>
      </c>
      <c r="B54" t="s">
        <v>4080</v>
      </c>
      <c r="C54" t="s">
        <v>6170</v>
      </c>
      <c r="D54" t="s">
        <v>6617</v>
      </c>
      <c r="E54" t="s">
        <v>333</v>
      </c>
      <c r="G54">
        <v>506.17117300000001</v>
      </c>
      <c r="H54">
        <v>504.348297</v>
      </c>
      <c r="I54">
        <v>583.38690199999996</v>
      </c>
      <c r="J54">
        <v>573.90887499999997</v>
      </c>
      <c r="K54">
        <v>563.94799799999998</v>
      </c>
      <c r="L54">
        <v>556.23785399999997</v>
      </c>
      <c r="M54">
        <v>548.00219700000002</v>
      </c>
      <c r="N54">
        <v>545.90270999999996</v>
      </c>
      <c r="O54">
        <v>537.29003899999998</v>
      </c>
      <c r="P54">
        <v>528.25067100000001</v>
      </c>
      <c r="Q54">
        <v>520.58306900000002</v>
      </c>
      <c r="R54">
        <v>513.06469700000002</v>
      </c>
      <c r="S54">
        <v>505.10629299999999</v>
      </c>
      <c r="T54">
        <v>501.518799</v>
      </c>
      <c r="U54">
        <v>497.76489299999997</v>
      </c>
      <c r="V54">
        <v>493.93429600000002</v>
      </c>
      <c r="W54">
        <v>489.73864700000001</v>
      </c>
      <c r="X54">
        <v>485.15936299999998</v>
      </c>
      <c r="Y54">
        <v>480.32186899999999</v>
      </c>
      <c r="Z54">
        <v>475.30310100000003</v>
      </c>
      <c r="AA54">
        <v>470.24743699999999</v>
      </c>
      <c r="AB54">
        <v>465.04129</v>
      </c>
      <c r="AC54">
        <v>459.59433000000001</v>
      </c>
      <c r="AD54">
        <v>455.35409499999997</v>
      </c>
      <c r="AE54">
        <v>457.37973</v>
      </c>
      <c r="AF54">
        <v>459.67477400000001</v>
      </c>
      <c r="AG54">
        <v>462.21563700000002</v>
      </c>
      <c r="AH54">
        <v>465.08517499999999</v>
      </c>
      <c r="AI54">
        <v>468.36767600000002</v>
      </c>
      <c r="AJ54">
        <v>472.11910999999998</v>
      </c>
      <c r="AK54" s="91">
        <v>-2E-3</v>
      </c>
      <c r="AL54" s="25"/>
      <c r="AM54" s="26"/>
    </row>
    <row r="55" spans="1:39" ht="15" customHeight="1">
      <c r="A55" s="42" t="s">
        <v>6172</v>
      </c>
      <c r="B55" t="s">
        <v>4083</v>
      </c>
      <c r="C55" t="s">
        <v>6173</v>
      </c>
      <c r="D55" t="s">
        <v>6618</v>
      </c>
      <c r="E55" t="s">
        <v>333</v>
      </c>
      <c r="G55">
        <v>128.90921</v>
      </c>
      <c r="H55">
        <v>128.04115300000001</v>
      </c>
      <c r="I55">
        <v>127.224052</v>
      </c>
      <c r="J55">
        <v>125.44871500000001</v>
      </c>
      <c r="K55">
        <v>123.29869100000001</v>
      </c>
      <c r="L55">
        <v>121.082008</v>
      </c>
      <c r="M55">
        <v>118.94890599999999</v>
      </c>
      <c r="N55">
        <v>116.42729199999999</v>
      </c>
      <c r="O55">
        <v>115.071144</v>
      </c>
      <c r="P55">
        <v>112.124245</v>
      </c>
      <c r="Q55">
        <v>110.612747</v>
      </c>
      <c r="R55">
        <v>108.78727000000001</v>
      </c>
      <c r="S55">
        <v>106.304199</v>
      </c>
      <c r="T55">
        <v>103.917191</v>
      </c>
      <c r="U55">
        <v>102.35453800000001</v>
      </c>
      <c r="V55">
        <v>101.75502</v>
      </c>
      <c r="W55">
        <v>101.18246499999999</v>
      </c>
      <c r="X55">
        <v>100.636826</v>
      </c>
      <c r="Y55">
        <v>100.128738</v>
      </c>
      <c r="Z55">
        <v>99.642021</v>
      </c>
      <c r="AA55">
        <v>99.200333000000001</v>
      </c>
      <c r="AB55">
        <v>98.797873999999993</v>
      </c>
      <c r="AC55">
        <v>98.425644000000005</v>
      </c>
      <c r="AD55">
        <v>98.082367000000005</v>
      </c>
      <c r="AE55">
        <v>97.767753999999996</v>
      </c>
      <c r="AF55">
        <v>97.478279000000001</v>
      </c>
      <c r="AG55">
        <v>97.213013000000004</v>
      </c>
      <c r="AH55">
        <v>96.973381000000003</v>
      </c>
      <c r="AI55">
        <v>96.764090999999993</v>
      </c>
      <c r="AJ55">
        <v>96.587913999999998</v>
      </c>
      <c r="AK55" s="91">
        <v>-0.01</v>
      </c>
      <c r="AL55" s="25"/>
      <c r="AM55" s="26"/>
    </row>
    <row r="56" spans="1:39" ht="15" customHeight="1">
      <c r="A56" s="42" t="s">
        <v>6175</v>
      </c>
      <c r="B56" t="s">
        <v>4863</v>
      </c>
      <c r="C56" t="s">
        <v>6176</v>
      </c>
      <c r="D56" t="s">
        <v>6619</v>
      </c>
      <c r="E56" t="s">
        <v>333</v>
      </c>
      <c r="G56">
        <v>2144.236328</v>
      </c>
      <c r="H56">
        <v>2132.766357</v>
      </c>
      <c r="I56">
        <v>2402.1022950000001</v>
      </c>
      <c r="J56">
        <v>2492.0830080000001</v>
      </c>
      <c r="K56">
        <v>2519.1198730000001</v>
      </c>
      <c r="L56">
        <v>2552.4453119999998</v>
      </c>
      <c r="M56">
        <v>2633.3005370000001</v>
      </c>
      <c r="N56">
        <v>2720.0424800000001</v>
      </c>
      <c r="O56">
        <v>2809.2878420000002</v>
      </c>
      <c r="P56">
        <v>2894.2421880000002</v>
      </c>
      <c r="Q56">
        <v>2978.4536130000001</v>
      </c>
      <c r="R56">
        <v>3062.0895999999998</v>
      </c>
      <c r="S56">
        <v>3145.4956050000001</v>
      </c>
      <c r="T56">
        <v>3229.2128910000001</v>
      </c>
      <c r="U56">
        <v>3313.439453</v>
      </c>
      <c r="V56">
        <v>3396.8911130000001</v>
      </c>
      <c r="W56">
        <v>3481.0434570000002</v>
      </c>
      <c r="X56">
        <v>3566.4099120000001</v>
      </c>
      <c r="Y56">
        <v>3652.6752929999998</v>
      </c>
      <c r="Z56">
        <v>3744.4277339999999</v>
      </c>
      <c r="AA56">
        <v>3840.1140140000002</v>
      </c>
      <c r="AB56">
        <v>3936.9433589999999</v>
      </c>
      <c r="AC56">
        <v>4034.4343260000001</v>
      </c>
      <c r="AD56">
        <v>4133.1826170000004</v>
      </c>
      <c r="AE56">
        <v>4232.6962890000004</v>
      </c>
      <c r="AF56">
        <v>4328.6611329999996</v>
      </c>
      <c r="AG56">
        <v>4425.0507809999999</v>
      </c>
      <c r="AH56">
        <v>4523.1015619999998</v>
      </c>
      <c r="AI56">
        <v>4623.9033200000003</v>
      </c>
      <c r="AJ56">
        <v>4731.4228519999997</v>
      </c>
      <c r="AK56" s="91">
        <v>2.8000000000000001E-2</v>
      </c>
      <c r="AL56" s="25"/>
      <c r="AM56" s="26"/>
    </row>
    <row r="57" spans="1:39" ht="15" customHeight="1">
      <c r="A57" s="42" t="s">
        <v>6178</v>
      </c>
      <c r="B57" t="s">
        <v>4077</v>
      </c>
      <c r="C57" t="s">
        <v>6179</v>
      </c>
      <c r="D57" t="s">
        <v>6620</v>
      </c>
      <c r="E57" t="s">
        <v>333</v>
      </c>
      <c r="G57">
        <v>1132.485962</v>
      </c>
      <c r="H57">
        <v>1126.212769</v>
      </c>
      <c r="I57">
        <v>1296.4171140000001</v>
      </c>
      <c r="J57">
        <v>1371.9571530000001</v>
      </c>
      <c r="K57">
        <v>1414.9479980000001</v>
      </c>
      <c r="L57">
        <v>1445.837158</v>
      </c>
      <c r="M57">
        <v>1507.5726320000001</v>
      </c>
      <c r="N57">
        <v>1568.7723390000001</v>
      </c>
      <c r="O57">
        <v>1628.2729489999999</v>
      </c>
      <c r="P57">
        <v>1685.799683</v>
      </c>
      <c r="Q57">
        <v>1743.518311</v>
      </c>
      <c r="R57">
        <v>1801.61438</v>
      </c>
      <c r="S57">
        <v>1860.3389890000001</v>
      </c>
      <c r="T57">
        <v>1920.0692140000001</v>
      </c>
      <c r="U57">
        <v>1980.9517820000001</v>
      </c>
      <c r="V57">
        <v>2042.1873780000001</v>
      </c>
      <c r="W57">
        <v>2104.6994629999999</v>
      </c>
      <c r="X57">
        <v>2168.7917480000001</v>
      </c>
      <c r="Y57">
        <v>2234.282471</v>
      </c>
      <c r="Z57">
        <v>2305.5397950000001</v>
      </c>
      <c r="AA57">
        <v>2381.226318</v>
      </c>
      <c r="AB57">
        <v>2458.5581050000001</v>
      </c>
      <c r="AC57">
        <v>2537.2546390000002</v>
      </c>
      <c r="AD57">
        <v>2617.7214359999998</v>
      </c>
      <c r="AE57">
        <v>2699.6701659999999</v>
      </c>
      <c r="AF57">
        <v>2780.3217770000001</v>
      </c>
      <c r="AG57">
        <v>2862.258789</v>
      </c>
      <c r="AH57">
        <v>2946.3012699999999</v>
      </c>
      <c r="AI57">
        <v>3033.1782229999999</v>
      </c>
      <c r="AJ57">
        <v>3123.7136230000001</v>
      </c>
      <c r="AK57" s="91">
        <v>3.5999999999999997E-2</v>
      </c>
      <c r="AL57" s="25"/>
      <c r="AM57" s="26"/>
    </row>
    <row r="58" spans="1:39" ht="15" customHeight="1">
      <c r="A58" s="42" t="s">
        <v>6181</v>
      </c>
      <c r="B58" t="s">
        <v>4080</v>
      </c>
      <c r="C58" t="s">
        <v>6182</v>
      </c>
      <c r="D58" t="s">
        <v>6621</v>
      </c>
      <c r="E58" t="s">
        <v>333</v>
      </c>
      <c r="G58">
        <v>590.44549600000005</v>
      </c>
      <c r="H58">
        <v>587.86871299999996</v>
      </c>
      <c r="I58">
        <v>689.92077600000005</v>
      </c>
      <c r="J58">
        <v>682.07751499999995</v>
      </c>
      <c r="K58">
        <v>673.90319799999997</v>
      </c>
      <c r="L58">
        <v>666.31701699999996</v>
      </c>
      <c r="M58">
        <v>672.24591099999998</v>
      </c>
      <c r="N58">
        <v>684.84271200000001</v>
      </c>
      <c r="O58">
        <v>702.13385000000005</v>
      </c>
      <c r="P58">
        <v>717.65704300000004</v>
      </c>
      <c r="Q58">
        <v>732.34521500000005</v>
      </c>
      <c r="R58">
        <v>746.13604699999996</v>
      </c>
      <c r="S58">
        <v>759.07659899999999</v>
      </c>
      <c r="T58">
        <v>771.26220699999999</v>
      </c>
      <c r="U58">
        <v>782.71612500000003</v>
      </c>
      <c r="V58">
        <v>793.14007600000002</v>
      </c>
      <c r="W58">
        <v>802.88714600000003</v>
      </c>
      <c r="X58">
        <v>812.10766599999999</v>
      </c>
      <c r="Y58">
        <v>820.71386700000005</v>
      </c>
      <c r="Z58">
        <v>828.86377000000005</v>
      </c>
      <c r="AA58">
        <v>836.43969700000002</v>
      </c>
      <c r="AB58">
        <v>843.417419</v>
      </c>
      <c r="AC58">
        <v>849.66449</v>
      </c>
      <c r="AD58">
        <v>855.30285600000002</v>
      </c>
      <c r="AE58">
        <v>860.20159899999999</v>
      </c>
      <c r="AF58">
        <v>863.39813200000003</v>
      </c>
      <c r="AG58">
        <v>865.77307099999996</v>
      </c>
      <c r="AH58">
        <v>867.597534</v>
      </c>
      <c r="AI58">
        <v>869.11010699999997</v>
      </c>
      <c r="AJ58">
        <v>873.31774900000005</v>
      </c>
      <c r="AK58" s="91">
        <v>1.4E-2</v>
      </c>
      <c r="AL58" s="25"/>
      <c r="AM58" s="26"/>
    </row>
    <row r="59" spans="1:39" ht="15" customHeight="1">
      <c r="A59" s="42" t="s">
        <v>6184</v>
      </c>
      <c r="B59" t="s">
        <v>4083</v>
      </c>
      <c r="C59" t="s">
        <v>6185</v>
      </c>
      <c r="D59" t="s">
        <v>6622</v>
      </c>
      <c r="E59" t="s">
        <v>333</v>
      </c>
      <c r="G59">
        <v>421.30505399999998</v>
      </c>
      <c r="H59">
        <v>418.684753</v>
      </c>
      <c r="I59">
        <v>415.76449600000001</v>
      </c>
      <c r="J59">
        <v>438.04840100000001</v>
      </c>
      <c r="K59">
        <v>430.268799</v>
      </c>
      <c r="L59">
        <v>440.29089399999998</v>
      </c>
      <c r="M59">
        <v>453.481964</v>
      </c>
      <c r="N59">
        <v>466.42739899999998</v>
      </c>
      <c r="O59">
        <v>478.88113399999997</v>
      </c>
      <c r="P59">
        <v>490.78527800000001</v>
      </c>
      <c r="Q59">
        <v>502.589966</v>
      </c>
      <c r="R59">
        <v>514.33917199999996</v>
      </c>
      <c r="S59">
        <v>526.07995600000004</v>
      </c>
      <c r="T59">
        <v>537.88140899999996</v>
      </c>
      <c r="U59">
        <v>549.77148399999999</v>
      </c>
      <c r="V59">
        <v>561.56378199999995</v>
      </c>
      <c r="W59">
        <v>573.45684800000004</v>
      </c>
      <c r="X59">
        <v>585.51049799999998</v>
      </c>
      <c r="Y59">
        <v>597.67883300000005</v>
      </c>
      <c r="Z59">
        <v>610.02404799999999</v>
      </c>
      <c r="AA59">
        <v>622.44793700000002</v>
      </c>
      <c r="AB59">
        <v>634.96771200000001</v>
      </c>
      <c r="AC59">
        <v>647.51513699999998</v>
      </c>
      <c r="AD59">
        <v>660.15795900000001</v>
      </c>
      <c r="AE59">
        <v>672.82421899999997</v>
      </c>
      <c r="AF59">
        <v>684.941284</v>
      </c>
      <c r="AG59">
        <v>697.01928699999996</v>
      </c>
      <c r="AH59">
        <v>709.20263699999998</v>
      </c>
      <c r="AI59">
        <v>721.614868</v>
      </c>
      <c r="AJ59">
        <v>734.39166299999999</v>
      </c>
      <c r="AK59" s="91">
        <v>1.9E-2</v>
      </c>
      <c r="AL59" s="25"/>
      <c r="AM59" s="26"/>
    </row>
    <row r="60" spans="1:39" ht="15" customHeight="1">
      <c r="A60" s="42" t="s">
        <v>6187</v>
      </c>
      <c r="B60" t="s">
        <v>4866</v>
      </c>
      <c r="C60" t="s">
        <v>6188</v>
      </c>
      <c r="D60" t="s">
        <v>6623</v>
      </c>
      <c r="E60" t="s">
        <v>333</v>
      </c>
      <c r="G60">
        <v>978.30895999999996</v>
      </c>
      <c r="H60">
        <v>970.67895499999997</v>
      </c>
      <c r="I60">
        <v>997.15283199999999</v>
      </c>
      <c r="J60">
        <v>1018.2880249999999</v>
      </c>
      <c r="K60">
        <v>1054.0688479999999</v>
      </c>
      <c r="L60">
        <v>1097.1191409999999</v>
      </c>
      <c r="M60">
        <v>1157.7764890000001</v>
      </c>
      <c r="N60">
        <v>1222.98999</v>
      </c>
      <c r="O60">
        <v>1289.889893</v>
      </c>
      <c r="P60">
        <v>1358.6741939999999</v>
      </c>
      <c r="Q60">
        <v>1429.548462</v>
      </c>
      <c r="R60">
        <v>1501.1796879999999</v>
      </c>
      <c r="S60">
        <v>1572.9688719999999</v>
      </c>
      <c r="T60">
        <v>1644.450928</v>
      </c>
      <c r="U60">
        <v>1716.4338379999999</v>
      </c>
      <c r="V60">
        <v>1789.6604</v>
      </c>
      <c r="W60">
        <v>1864.936768</v>
      </c>
      <c r="X60">
        <v>1942.5126949999999</v>
      </c>
      <c r="Y60">
        <v>2022.3937989999999</v>
      </c>
      <c r="Z60">
        <v>2104.5395509999998</v>
      </c>
      <c r="AA60">
        <v>2187.9736330000001</v>
      </c>
      <c r="AB60">
        <v>2273.2785640000002</v>
      </c>
      <c r="AC60">
        <v>2360.6835940000001</v>
      </c>
      <c r="AD60">
        <v>2450.1137699999999</v>
      </c>
      <c r="AE60">
        <v>2541.5588379999999</v>
      </c>
      <c r="AF60">
        <v>2634.04126</v>
      </c>
      <c r="AG60">
        <v>2728.0043949999999</v>
      </c>
      <c r="AH60">
        <v>2827.782471</v>
      </c>
      <c r="AI60">
        <v>2929.0634770000001</v>
      </c>
      <c r="AJ60">
        <v>3030.5527339999999</v>
      </c>
      <c r="AK60" s="91">
        <v>0.04</v>
      </c>
      <c r="AL60" s="25"/>
      <c r="AM60" s="26"/>
    </row>
    <row r="61" spans="1:39" ht="15" customHeight="1">
      <c r="A61" s="42" t="s">
        <v>6190</v>
      </c>
      <c r="B61" t="s">
        <v>4077</v>
      </c>
      <c r="C61" t="s">
        <v>6191</v>
      </c>
      <c r="D61" t="s">
        <v>6624</v>
      </c>
      <c r="E61" t="s">
        <v>333</v>
      </c>
      <c r="G61">
        <v>694.907104</v>
      </c>
      <c r="H61">
        <v>688.72430399999996</v>
      </c>
      <c r="I61">
        <v>705.72381600000006</v>
      </c>
      <c r="J61">
        <v>729.902466</v>
      </c>
      <c r="K61">
        <v>762.72515899999996</v>
      </c>
      <c r="L61">
        <v>797.739014</v>
      </c>
      <c r="M61">
        <v>846.81915300000003</v>
      </c>
      <c r="N61">
        <v>897.788635</v>
      </c>
      <c r="O61">
        <v>950.24548300000004</v>
      </c>
      <c r="P61">
        <v>1004.357117</v>
      </c>
      <c r="Q61">
        <v>1060.2928469999999</v>
      </c>
      <c r="R61">
        <v>1117.0347899999999</v>
      </c>
      <c r="S61">
        <v>1174.1247559999999</v>
      </c>
      <c r="T61">
        <v>1231.206909</v>
      </c>
      <c r="U61">
        <v>1288.9053960000001</v>
      </c>
      <c r="V61">
        <v>1347.8012699999999</v>
      </c>
      <c r="W61">
        <v>1408.5268550000001</v>
      </c>
      <c r="X61">
        <v>1471.286621</v>
      </c>
      <c r="Y61">
        <v>1536.0958250000001</v>
      </c>
      <c r="Z61">
        <v>1602.934814</v>
      </c>
      <c r="AA61">
        <v>1671.0535890000001</v>
      </c>
      <c r="AB61">
        <v>1740.9182129999999</v>
      </c>
      <c r="AC61">
        <v>1812.7193600000001</v>
      </c>
      <c r="AD61">
        <v>1886.411499</v>
      </c>
      <c r="AE61">
        <v>1961.9997559999999</v>
      </c>
      <c r="AF61">
        <v>2038.726318</v>
      </c>
      <c r="AG61">
        <v>2116.9633789999998</v>
      </c>
      <c r="AH61">
        <v>2200.9892580000001</v>
      </c>
      <c r="AI61">
        <v>2286.57251</v>
      </c>
      <c r="AJ61">
        <v>2372.6889649999998</v>
      </c>
      <c r="AK61" s="91">
        <v>4.2999999999999997E-2</v>
      </c>
      <c r="AL61" s="25"/>
      <c r="AM61" s="26"/>
    </row>
    <row r="62" spans="1:39" ht="15" customHeight="1">
      <c r="A62" s="42" t="s">
        <v>6193</v>
      </c>
      <c r="B62" t="s">
        <v>4080</v>
      </c>
      <c r="C62" t="s">
        <v>6194</v>
      </c>
      <c r="D62" t="s">
        <v>6625</v>
      </c>
      <c r="E62" t="s">
        <v>333</v>
      </c>
      <c r="G62">
        <v>106.75715599999999</v>
      </c>
      <c r="H62">
        <v>106.336975</v>
      </c>
      <c r="I62">
        <v>117.419746</v>
      </c>
      <c r="J62">
        <v>115.480385</v>
      </c>
      <c r="K62">
        <v>113.495018</v>
      </c>
      <c r="L62">
        <v>115.400436</v>
      </c>
      <c r="M62">
        <v>118.167328</v>
      </c>
      <c r="N62">
        <v>123.393799</v>
      </c>
      <c r="O62">
        <v>128.71101400000001</v>
      </c>
      <c r="P62">
        <v>134.13339199999999</v>
      </c>
      <c r="Q62">
        <v>139.67129499999999</v>
      </c>
      <c r="R62">
        <v>145.230591</v>
      </c>
      <c r="S62">
        <v>150.76744099999999</v>
      </c>
      <c r="T62">
        <v>156.24873400000001</v>
      </c>
      <c r="U62">
        <v>161.735748</v>
      </c>
      <c r="V62">
        <v>167.27799999999999</v>
      </c>
      <c r="W62">
        <v>172.93893399999999</v>
      </c>
      <c r="X62">
        <v>178.73597699999999</v>
      </c>
      <c r="Y62">
        <v>184.668533</v>
      </c>
      <c r="Z62">
        <v>190.735443</v>
      </c>
      <c r="AA62">
        <v>196.85751300000001</v>
      </c>
      <c r="AB62">
        <v>203.08026100000001</v>
      </c>
      <c r="AC62">
        <v>209.418488</v>
      </c>
      <c r="AD62">
        <v>215.865082</v>
      </c>
      <c r="AE62">
        <v>222.41830400000001</v>
      </c>
      <c r="AF62">
        <v>228.998795</v>
      </c>
      <c r="AG62">
        <v>235.639938</v>
      </c>
      <c r="AH62">
        <v>242.36274700000001</v>
      </c>
      <c r="AI62">
        <v>249.14274599999999</v>
      </c>
      <c r="AJ62">
        <v>255.89117400000001</v>
      </c>
      <c r="AK62" s="91">
        <v>3.1E-2</v>
      </c>
      <c r="AL62" s="25"/>
      <c r="AM62" s="26"/>
    </row>
    <row r="63" spans="1:39" ht="15" customHeight="1">
      <c r="A63" s="42" t="s">
        <v>6196</v>
      </c>
      <c r="B63" t="s">
        <v>4083</v>
      </c>
      <c r="C63" t="s">
        <v>6197</v>
      </c>
      <c r="D63" t="s">
        <v>6626</v>
      </c>
      <c r="E63" t="s">
        <v>333</v>
      </c>
      <c r="G63">
        <v>176.64468400000001</v>
      </c>
      <c r="H63">
        <v>175.61769100000001</v>
      </c>
      <c r="I63">
        <v>174.009308</v>
      </c>
      <c r="J63">
        <v>172.90515099999999</v>
      </c>
      <c r="K63">
        <v>177.848724</v>
      </c>
      <c r="L63">
        <v>183.97972100000001</v>
      </c>
      <c r="M63">
        <v>192.790054</v>
      </c>
      <c r="N63">
        <v>201.80758700000001</v>
      </c>
      <c r="O63">
        <v>210.93330399999999</v>
      </c>
      <c r="P63">
        <v>220.18374600000001</v>
      </c>
      <c r="Q63">
        <v>229.584351</v>
      </c>
      <c r="R63">
        <v>238.91426100000001</v>
      </c>
      <c r="S63">
        <v>248.07662999999999</v>
      </c>
      <c r="T63">
        <v>256.99523900000003</v>
      </c>
      <c r="U63">
        <v>265.792755</v>
      </c>
      <c r="V63">
        <v>274.58111600000001</v>
      </c>
      <c r="W63">
        <v>283.47088600000001</v>
      </c>
      <c r="X63">
        <v>292.49005099999999</v>
      </c>
      <c r="Y63">
        <v>301.62942500000003</v>
      </c>
      <c r="Z63">
        <v>310.86923200000001</v>
      </c>
      <c r="AA63">
        <v>320.06253099999998</v>
      </c>
      <c r="AB63">
        <v>329.27999899999998</v>
      </c>
      <c r="AC63">
        <v>338.54583700000001</v>
      </c>
      <c r="AD63">
        <v>347.83709700000003</v>
      </c>
      <c r="AE63">
        <v>357.14093000000003</v>
      </c>
      <c r="AF63">
        <v>366.316193</v>
      </c>
      <c r="AG63">
        <v>375.40103099999999</v>
      </c>
      <c r="AH63">
        <v>384.43048099999999</v>
      </c>
      <c r="AI63">
        <v>393.34811400000001</v>
      </c>
      <c r="AJ63">
        <v>401.97256499999997</v>
      </c>
      <c r="AK63" s="91">
        <v>2.9000000000000001E-2</v>
      </c>
      <c r="AL63" s="25"/>
      <c r="AM63" s="26"/>
    </row>
    <row r="64" spans="1:39" ht="15" customHeight="1">
      <c r="A64" s="42" t="s">
        <v>6199</v>
      </c>
      <c r="B64" t="s">
        <v>4869</v>
      </c>
      <c r="C64" t="s">
        <v>6200</v>
      </c>
      <c r="D64" t="s">
        <v>6627</v>
      </c>
      <c r="E64" t="s">
        <v>333</v>
      </c>
      <c r="G64">
        <v>859.79028300000004</v>
      </c>
      <c r="H64">
        <v>863.32495100000006</v>
      </c>
      <c r="I64">
        <v>921.50537099999997</v>
      </c>
      <c r="J64">
        <v>943.71148700000003</v>
      </c>
      <c r="K64">
        <v>943.95874000000003</v>
      </c>
      <c r="L64">
        <v>941.43957499999999</v>
      </c>
      <c r="M64">
        <v>962.18298300000004</v>
      </c>
      <c r="N64">
        <v>973.62652600000001</v>
      </c>
      <c r="O64">
        <v>980.64794900000004</v>
      </c>
      <c r="P64">
        <v>992.04614300000003</v>
      </c>
      <c r="Q64">
        <v>1004.048584</v>
      </c>
      <c r="R64">
        <v>1018.736145</v>
      </c>
      <c r="S64">
        <v>1036.7873540000001</v>
      </c>
      <c r="T64">
        <v>1054.9267580000001</v>
      </c>
      <c r="U64">
        <v>1072.525513</v>
      </c>
      <c r="V64">
        <v>1089.5694579999999</v>
      </c>
      <c r="W64">
        <v>1106.6689449999999</v>
      </c>
      <c r="X64">
        <v>1124.059814</v>
      </c>
      <c r="Y64">
        <v>1142.2138669999999</v>
      </c>
      <c r="Z64">
        <v>1164.682129</v>
      </c>
      <c r="AA64">
        <v>1187.7700199999999</v>
      </c>
      <c r="AB64">
        <v>1211.5589600000001</v>
      </c>
      <c r="AC64">
        <v>1236.1024170000001</v>
      </c>
      <c r="AD64">
        <v>1261.463379</v>
      </c>
      <c r="AE64">
        <v>1287.7062989999999</v>
      </c>
      <c r="AF64">
        <v>1314.908813</v>
      </c>
      <c r="AG64">
        <v>1343.1457519999999</v>
      </c>
      <c r="AH64">
        <v>1372.498779</v>
      </c>
      <c r="AI64">
        <v>1403.0275879999999</v>
      </c>
      <c r="AJ64">
        <v>1434.826904</v>
      </c>
      <c r="AK64" s="91">
        <v>1.7999999999999999E-2</v>
      </c>
      <c r="AL64" s="25"/>
      <c r="AM64" s="26"/>
    </row>
    <row r="65" spans="1:39" ht="15" customHeight="1">
      <c r="A65" s="42" t="s">
        <v>6202</v>
      </c>
      <c r="B65" t="s">
        <v>4077</v>
      </c>
      <c r="C65" t="s">
        <v>6203</v>
      </c>
      <c r="D65" t="s">
        <v>6628</v>
      </c>
      <c r="E65" t="s">
        <v>333</v>
      </c>
      <c r="G65">
        <v>346.78008999999997</v>
      </c>
      <c r="H65">
        <v>352.01828</v>
      </c>
      <c r="I65">
        <v>390.92175300000002</v>
      </c>
      <c r="J65">
        <v>407.33517499999999</v>
      </c>
      <c r="K65">
        <v>413.40035999999998</v>
      </c>
      <c r="L65">
        <v>413.33221400000002</v>
      </c>
      <c r="M65">
        <v>419.85754400000002</v>
      </c>
      <c r="N65">
        <v>426.09097300000002</v>
      </c>
      <c r="O65">
        <v>432.64434799999998</v>
      </c>
      <c r="P65">
        <v>439.25546300000002</v>
      </c>
      <c r="Q65">
        <v>445.82775900000001</v>
      </c>
      <c r="R65">
        <v>455.10699499999998</v>
      </c>
      <c r="S65">
        <v>467.79913299999998</v>
      </c>
      <c r="T65">
        <v>480.72467</v>
      </c>
      <c r="U65">
        <v>493.57287600000001</v>
      </c>
      <c r="V65">
        <v>506.35943600000002</v>
      </c>
      <c r="W65">
        <v>519.38678000000004</v>
      </c>
      <c r="X65">
        <v>532.77062999999998</v>
      </c>
      <c r="Y65">
        <v>546.33215299999995</v>
      </c>
      <c r="Z65">
        <v>560.27380400000004</v>
      </c>
      <c r="AA65">
        <v>574.68902600000001</v>
      </c>
      <c r="AB65">
        <v>589.62304700000004</v>
      </c>
      <c r="AC65">
        <v>605.106628</v>
      </c>
      <c r="AD65">
        <v>621.17541500000004</v>
      </c>
      <c r="AE65">
        <v>637.86676</v>
      </c>
      <c r="AF65">
        <v>655.22399900000005</v>
      </c>
      <c r="AG65">
        <v>673.29382299999997</v>
      </c>
      <c r="AH65">
        <v>692.12695299999996</v>
      </c>
      <c r="AI65">
        <v>711.76440400000001</v>
      </c>
      <c r="AJ65">
        <v>732.26599099999999</v>
      </c>
      <c r="AK65" s="91">
        <v>2.5999999999999999E-2</v>
      </c>
      <c r="AL65" s="25"/>
      <c r="AM65" s="26"/>
    </row>
    <row r="66" spans="1:39" ht="15" customHeight="1">
      <c r="A66" s="42" t="s">
        <v>6205</v>
      </c>
      <c r="B66" t="s">
        <v>4080</v>
      </c>
      <c r="C66" t="s">
        <v>6206</v>
      </c>
      <c r="D66" t="s">
        <v>6629</v>
      </c>
      <c r="E66" t="s">
        <v>333</v>
      </c>
      <c r="G66">
        <v>126.229919</v>
      </c>
      <c r="H66">
        <v>125.93454</v>
      </c>
      <c r="I66">
        <v>150.54170199999999</v>
      </c>
      <c r="J66">
        <v>148.58667</v>
      </c>
      <c r="K66">
        <v>146.432785</v>
      </c>
      <c r="L66">
        <v>144.232147</v>
      </c>
      <c r="M66">
        <v>155.324905</v>
      </c>
      <c r="N66">
        <v>157.862976</v>
      </c>
      <c r="O66">
        <v>155.44691499999999</v>
      </c>
      <c r="P66">
        <v>157.393463</v>
      </c>
      <c r="Q66">
        <v>160.101608</v>
      </c>
      <c r="R66">
        <v>162.83517499999999</v>
      </c>
      <c r="S66">
        <v>165.58296200000001</v>
      </c>
      <c r="T66">
        <v>168.32420300000001</v>
      </c>
      <c r="U66">
        <v>171.00671399999999</v>
      </c>
      <c r="V66">
        <v>173.57772800000001</v>
      </c>
      <c r="W66">
        <v>176.088684</v>
      </c>
      <c r="X66">
        <v>178.56706199999999</v>
      </c>
      <c r="Y66">
        <v>180.99790999999999</v>
      </c>
      <c r="Z66">
        <v>183.41630599999999</v>
      </c>
      <c r="AA66">
        <v>185.83886699999999</v>
      </c>
      <c r="AB66">
        <v>188.283478</v>
      </c>
      <c r="AC66">
        <v>190.76432800000001</v>
      </c>
      <c r="AD66">
        <v>193.29641699999999</v>
      </c>
      <c r="AE66">
        <v>195.89489699999999</v>
      </c>
      <c r="AF66">
        <v>198.56912199999999</v>
      </c>
      <c r="AG66">
        <v>201.34021000000001</v>
      </c>
      <c r="AH66">
        <v>204.22099299999999</v>
      </c>
      <c r="AI66">
        <v>207.223175</v>
      </c>
      <c r="AJ66">
        <v>210.36000100000001</v>
      </c>
      <c r="AK66" s="91">
        <v>1.7999999999999999E-2</v>
      </c>
      <c r="AL66" s="25"/>
      <c r="AM66" s="26"/>
    </row>
    <row r="67" spans="1:39" ht="15" customHeight="1">
      <c r="A67" s="42" t="s">
        <v>6208</v>
      </c>
      <c r="B67" t="s">
        <v>4083</v>
      </c>
      <c r="C67" t="s">
        <v>6209</v>
      </c>
      <c r="D67" t="s">
        <v>6630</v>
      </c>
      <c r="E67" t="s">
        <v>333</v>
      </c>
      <c r="G67">
        <v>386.78027300000002</v>
      </c>
      <c r="H67">
        <v>385.37210099999999</v>
      </c>
      <c r="I67">
        <v>380.04196200000001</v>
      </c>
      <c r="J67">
        <v>387.78961199999998</v>
      </c>
      <c r="K67">
        <v>384.12558000000001</v>
      </c>
      <c r="L67">
        <v>383.87524400000001</v>
      </c>
      <c r="M67">
        <v>387.00058000000001</v>
      </c>
      <c r="N67">
        <v>389.67254600000001</v>
      </c>
      <c r="O67">
        <v>392.55673200000001</v>
      </c>
      <c r="P67">
        <v>395.39724699999999</v>
      </c>
      <c r="Q67">
        <v>398.11923200000001</v>
      </c>
      <c r="R67">
        <v>400.79400600000002</v>
      </c>
      <c r="S67">
        <v>403.40524299999998</v>
      </c>
      <c r="T67">
        <v>405.87789900000001</v>
      </c>
      <c r="U67">
        <v>407.94589200000001</v>
      </c>
      <c r="V67">
        <v>409.63235500000002</v>
      </c>
      <c r="W67">
        <v>411.19342</v>
      </c>
      <c r="X67">
        <v>412.72207600000002</v>
      </c>
      <c r="Y67">
        <v>414.88378899999998</v>
      </c>
      <c r="Z67">
        <v>420.99206500000003</v>
      </c>
      <c r="AA67">
        <v>427.24215700000002</v>
      </c>
      <c r="AB67">
        <v>433.65243500000003</v>
      </c>
      <c r="AC67">
        <v>440.23144500000001</v>
      </c>
      <c r="AD67">
        <v>446.99154700000003</v>
      </c>
      <c r="AE67">
        <v>453.94470200000001</v>
      </c>
      <c r="AF67">
        <v>461.11575299999998</v>
      </c>
      <c r="AG67">
        <v>468.51171900000003</v>
      </c>
      <c r="AH67">
        <v>476.150848</v>
      </c>
      <c r="AI67">
        <v>484.0401</v>
      </c>
      <c r="AJ67">
        <v>492.20092799999998</v>
      </c>
      <c r="AK67" s="91">
        <v>8.0000000000000002E-3</v>
      </c>
      <c r="AL67" s="25"/>
      <c r="AM67" s="26"/>
    </row>
    <row r="68" spans="1:39" ht="15" customHeight="1">
      <c r="A68" s="42" t="s">
        <v>6211</v>
      </c>
      <c r="B68" t="s">
        <v>4035</v>
      </c>
      <c r="C68" t="s">
        <v>6212</v>
      </c>
      <c r="D68" t="s">
        <v>6631</v>
      </c>
      <c r="E68" t="s">
        <v>333</v>
      </c>
      <c r="G68">
        <v>32339.898438</v>
      </c>
      <c r="H68">
        <v>31968.144531000002</v>
      </c>
      <c r="I68">
        <v>33345.796875</v>
      </c>
      <c r="J68">
        <v>33683.207030999998</v>
      </c>
      <c r="K68">
        <v>34030.867187999997</v>
      </c>
      <c r="L68">
        <v>34219.109375</v>
      </c>
      <c r="M68">
        <v>34762.625</v>
      </c>
      <c r="N68">
        <v>35339.597655999998</v>
      </c>
      <c r="O68">
        <v>35963.53125</v>
      </c>
      <c r="P68">
        <v>36619.054687999997</v>
      </c>
      <c r="Q68">
        <v>37282.175780999998</v>
      </c>
      <c r="R68">
        <v>38005.367187999997</v>
      </c>
      <c r="S68">
        <v>38802.773437999997</v>
      </c>
      <c r="T68">
        <v>39618.613280999998</v>
      </c>
      <c r="U68">
        <v>40449.054687999997</v>
      </c>
      <c r="V68">
        <v>41292.878905999998</v>
      </c>
      <c r="W68">
        <v>42172.40625</v>
      </c>
      <c r="X68">
        <v>43073.414062000003</v>
      </c>
      <c r="Y68">
        <v>44017.230469000002</v>
      </c>
      <c r="Z68">
        <v>45026.554687999997</v>
      </c>
      <c r="AA68">
        <v>46084.042969000002</v>
      </c>
      <c r="AB68">
        <v>47213.007812000003</v>
      </c>
      <c r="AC68">
        <v>48409.585937999997</v>
      </c>
      <c r="AD68">
        <v>49657.808594000002</v>
      </c>
      <c r="AE68">
        <v>50999.644530999998</v>
      </c>
      <c r="AF68">
        <v>52394.546875</v>
      </c>
      <c r="AG68">
        <v>53826.652344000002</v>
      </c>
      <c r="AH68">
        <v>55321.515625</v>
      </c>
      <c r="AI68">
        <v>56897.585937999997</v>
      </c>
      <c r="AJ68">
        <v>58548.703125</v>
      </c>
      <c r="AK68" s="91">
        <v>2.1000000000000001E-2</v>
      </c>
      <c r="AL68" s="32"/>
      <c r="AM68" s="30"/>
    </row>
    <row r="69" spans="1:39" ht="15" customHeight="1">
      <c r="A69" s="94"/>
      <c r="B69" t="s">
        <v>6214</v>
      </c>
    </row>
    <row r="70" spans="1:39" ht="15" customHeight="1">
      <c r="A70" s="42" t="s">
        <v>6215</v>
      </c>
      <c r="B70" t="s">
        <v>3913</v>
      </c>
      <c r="C70" t="s">
        <v>6216</v>
      </c>
      <c r="D70" t="s">
        <v>6632</v>
      </c>
      <c r="E70" t="s">
        <v>333</v>
      </c>
      <c r="G70">
        <v>5004.4008789999998</v>
      </c>
      <c r="H70">
        <v>5871.0288090000004</v>
      </c>
      <c r="I70">
        <v>6247.8154299999997</v>
      </c>
      <c r="J70">
        <v>6291.8271480000003</v>
      </c>
      <c r="K70">
        <v>6420.2246089999999</v>
      </c>
      <c r="L70">
        <v>6473.6679690000001</v>
      </c>
      <c r="M70">
        <v>6504.1591799999997</v>
      </c>
      <c r="N70">
        <v>6532.7329099999997</v>
      </c>
      <c r="O70">
        <v>6591.6484380000002</v>
      </c>
      <c r="P70">
        <v>6671.5732420000004</v>
      </c>
      <c r="Q70">
        <v>6740.3686520000001</v>
      </c>
      <c r="R70">
        <v>6818.2939450000003</v>
      </c>
      <c r="S70">
        <v>6908.4335940000001</v>
      </c>
      <c r="T70">
        <v>6997.2558589999999</v>
      </c>
      <c r="U70">
        <v>7082.951172</v>
      </c>
      <c r="V70">
        <v>7165.4501950000003</v>
      </c>
      <c r="W70">
        <v>7260.6767579999996</v>
      </c>
      <c r="X70">
        <v>7353.6220700000003</v>
      </c>
      <c r="Y70">
        <v>7459.6503910000001</v>
      </c>
      <c r="Z70">
        <v>7579.0244140000004</v>
      </c>
      <c r="AA70">
        <v>7680.2802730000003</v>
      </c>
      <c r="AB70">
        <v>7795.1850590000004</v>
      </c>
      <c r="AC70">
        <v>7921.892578</v>
      </c>
      <c r="AD70">
        <v>8052.484375</v>
      </c>
      <c r="AE70">
        <v>8202.2402340000008</v>
      </c>
      <c r="AF70">
        <v>8362.4003909999992</v>
      </c>
      <c r="AG70">
        <v>8511.4316409999992</v>
      </c>
      <c r="AH70">
        <v>8666.2236329999996</v>
      </c>
      <c r="AI70">
        <v>8849.4550780000009</v>
      </c>
      <c r="AJ70">
        <v>9051.7470699999994</v>
      </c>
      <c r="AK70" s="91">
        <v>2.1000000000000001E-2</v>
      </c>
      <c r="AL70" s="25"/>
      <c r="AM70" s="26"/>
    </row>
    <row r="71" spans="1:39" ht="15" customHeight="1">
      <c r="A71" s="42" t="s">
        <v>6218</v>
      </c>
      <c r="B71" t="s">
        <v>4077</v>
      </c>
      <c r="C71" t="s">
        <v>6219</v>
      </c>
      <c r="D71" t="s">
        <v>6633</v>
      </c>
      <c r="E71" t="s">
        <v>333</v>
      </c>
      <c r="G71">
        <v>3827.4958499999998</v>
      </c>
      <c r="H71">
        <v>3826.0036620000001</v>
      </c>
      <c r="I71">
        <v>3813.9689939999998</v>
      </c>
      <c r="J71">
        <v>3906.9272460000002</v>
      </c>
      <c r="K71">
        <v>3999.9399410000001</v>
      </c>
      <c r="L71">
        <v>4066.8320309999999</v>
      </c>
      <c r="M71">
        <v>4101.8310549999997</v>
      </c>
      <c r="N71">
        <v>4138.8291019999997</v>
      </c>
      <c r="O71">
        <v>4189.0732420000004</v>
      </c>
      <c r="P71">
        <v>4252.9833980000003</v>
      </c>
      <c r="Q71">
        <v>4310.0747069999998</v>
      </c>
      <c r="R71">
        <v>4373.3330079999996</v>
      </c>
      <c r="S71">
        <v>4444.8168949999999</v>
      </c>
      <c r="T71">
        <v>4515.845703</v>
      </c>
      <c r="U71">
        <v>4585.2460940000001</v>
      </c>
      <c r="V71">
        <v>4652.966797</v>
      </c>
      <c r="W71">
        <v>4729.4125979999999</v>
      </c>
      <c r="X71">
        <v>4804.8286129999997</v>
      </c>
      <c r="Y71">
        <v>4889.3212890000004</v>
      </c>
      <c r="Z71">
        <v>4983.15625</v>
      </c>
      <c r="AA71">
        <v>5065.5908200000003</v>
      </c>
      <c r="AB71">
        <v>5157.6318359999996</v>
      </c>
      <c r="AC71">
        <v>5258.1464839999999</v>
      </c>
      <c r="AD71">
        <v>5361.9316410000001</v>
      </c>
      <c r="AE71">
        <v>5479.2763670000004</v>
      </c>
      <c r="AF71">
        <v>5604.4243159999996</v>
      </c>
      <c r="AG71">
        <v>5722.9145509999998</v>
      </c>
      <c r="AH71">
        <v>5846.1342770000001</v>
      </c>
      <c r="AI71">
        <v>5989.5595700000003</v>
      </c>
      <c r="AJ71">
        <v>6147.0009769999997</v>
      </c>
      <c r="AK71" s="91">
        <v>1.6E-2</v>
      </c>
      <c r="AL71" s="25"/>
      <c r="AM71" s="26"/>
    </row>
    <row r="72" spans="1:39" ht="15" customHeight="1">
      <c r="A72" s="42" t="s">
        <v>6221</v>
      </c>
      <c r="B72" t="s">
        <v>4080</v>
      </c>
      <c r="C72" t="s">
        <v>6222</v>
      </c>
      <c r="D72" t="s">
        <v>6634</v>
      </c>
      <c r="E72" t="s">
        <v>333</v>
      </c>
      <c r="G72">
        <v>547.84436000000005</v>
      </c>
      <c r="H72">
        <v>550.98718299999996</v>
      </c>
      <c r="I72">
        <v>640.24304199999995</v>
      </c>
      <c r="J72">
        <v>572.577271</v>
      </c>
      <c r="K72">
        <v>585.81133999999997</v>
      </c>
      <c r="L72">
        <v>561.99340800000004</v>
      </c>
      <c r="M72">
        <v>562.26458700000001</v>
      </c>
      <c r="N72">
        <v>557.84661900000003</v>
      </c>
      <c r="O72">
        <v>564.72466999999995</v>
      </c>
      <c r="P72">
        <v>573.17089799999997</v>
      </c>
      <c r="Q72">
        <v>580.776611</v>
      </c>
      <c r="R72">
        <v>589.06030299999998</v>
      </c>
      <c r="S72">
        <v>598.26031499999999</v>
      </c>
      <c r="T72">
        <v>607.35778800000003</v>
      </c>
      <c r="U72">
        <v>616.21118200000001</v>
      </c>
      <c r="V72">
        <v>624.81042500000001</v>
      </c>
      <c r="W72">
        <v>634.37060499999995</v>
      </c>
      <c r="X72">
        <v>643.74664299999995</v>
      </c>
      <c r="Y72">
        <v>654.11852999999996</v>
      </c>
      <c r="Z72">
        <v>665.52667199999996</v>
      </c>
      <c r="AA72">
        <v>675.541382</v>
      </c>
      <c r="AB72">
        <v>686.60790999999995</v>
      </c>
      <c r="AC72">
        <v>698.58526600000005</v>
      </c>
      <c r="AD72">
        <v>710.86059599999999</v>
      </c>
      <c r="AE72">
        <v>724.61724900000002</v>
      </c>
      <c r="AF72">
        <v>739.17694100000006</v>
      </c>
      <c r="AG72">
        <v>752.86956799999996</v>
      </c>
      <c r="AH72">
        <v>766.99945100000002</v>
      </c>
      <c r="AI72">
        <v>783.32647699999995</v>
      </c>
      <c r="AJ72">
        <v>801.12011700000005</v>
      </c>
      <c r="AK72" s="91">
        <v>1.2999999999999999E-2</v>
      </c>
      <c r="AL72" s="25"/>
      <c r="AM72" s="26"/>
    </row>
    <row r="73" spans="1:39" ht="15" customHeight="1">
      <c r="A73" s="42" t="s">
        <v>6224</v>
      </c>
      <c r="B73" t="s">
        <v>4083</v>
      </c>
      <c r="C73" t="s">
        <v>6225</v>
      </c>
      <c r="D73" t="s">
        <v>6635</v>
      </c>
      <c r="E73" t="s">
        <v>333</v>
      </c>
      <c r="G73">
        <v>629.06036400000005</v>
      </c>
      <c r="H73">
        <v>1494.0379640000001</v>
      </c>
      <c r="I73">
        <v>1793.603638</v>
      </c>
      <c r="J73">
        <v>1812.322876</v>
      </c>
      <c r="K73">
        <v>1834.4729</v>
      </c>
      <c r="L73">
        <v>1844.8428960000001</v>
      </c>
      <c r="M73">
        <v>1840.063721</v>
      </c>
      <c r="N73">
        <v>1836.057251</v>
      </c>
      <c r="O73">
        <v>1837.850586</v>
      </c>
      <c r="P73">
        <v>1845.418823</v>
      </c>
      <c r="Q73">
        <v>1849.5170900000001</v>
      </c>
      <c r="R73">
        <v>1855.900269</v>
      </c>
      <c r="S73">
        <v>1865.356567</v>
      </c>
      <c r="T73">
        <v>1874.05249</v>
      </c>
      <c r="U73">
        <v>1881.494019</v>
      </c>
      <c r="V73">
        <v>1887.6728519999999</v>
      </c>
      <c r="W73">
        <v>1896.8935550000001</v>
      </c>
      <c r="X73">
        <v>1905.0471190000001</v>
      </c>
      <c r="Y73">
        <v>1916.210327</v>
      </c>
      <c r="Z73">
        <v>1930.341187</v>
      </c>
      <c r="AA73">
        <v>1939.1477050000001</v>
      </c>
      <c r="AB73">
        <v>1950.9451899999999</v>
      </c>
      <c r="AC73">
        <v>1965.1604</v>
      </c>
      <c r="AD73">
        <v>1979.6922609999999</v>
      </c>
      <c r="AE73">
        <v>1998.347168</v>
      </c>
      <c r="AF73">
        <v>2018.799072</v>
      </c>
      <c r="AG73">
        <v>2035.647827</v>
      </c>
      <c r="AH73">
        <v>2053.0895999999998</v>
      </c>
      <c r="AI73">
        <v>2076.569336</v>
      </c>
      <c r="AJ73">
        <v>2103.626221</v>
      </c>
      <c r="AK73" s="91">
        <v>4.2999999999999997E-2</v>
      </c>
      <c r="AL73" s="25"/>
      <c r="AM73" s="26"/>
    </row>
    <row r="74" spans="1:39" ht="15" customHeight="1">
      <c r="A74" s="42" t="s">
        <v>6227</v>
      </c>
      <c r="B74" t="s">
        <v>3917</v>
      </c>
      <c r="C74" t="s">
        <v>6228</v>
      </c>
      <c r="D74" t="s">
        <v>6636</v>
      </c>
      <c r="E74" t="s">
        <v>333</v>
      </c>
      <c r="G74">
        <v>417.874054</v>
      </c>
      <c r="H74">
        <v>684.64733899999999</v>
      </c>
      <c r="I74">
        <v>806.24438499999997</v>
      </c>
      <c r="J74">
        <v>856.73406999999997</v>
      </c>
      <c r="K74">
        <v>849.40167199999996</v>
      </c>
      <c r="L74">
        <v>843.21374500000002</v>
      </c>
      <c r="M74">
        <v>851.21258499999999</v>
      </c>
      <c r="N74">
        <v>862.30078100000003</v>
      </c>
      <c r="O74">
        <v>874.24054000000001</v>
      </c>
      <c r="P74">
        <v>887.01757799999996</v>
      </c>
      <c r="Q74">
        <v>900.38073699999995</v>
      </c>
      <c r="R74">
        <v>914.33789100000001</v>
      </c>
      <c r="S74">
        <v>928.92639199999996</v>
      </c>
      <c r="T74">
        <v>944.16540499999996</v>
      </c>
      <c r="U74">
        <v>960.07751499999995</v>
      </c>
      <c r="V74">
        <v>976.68518100000006</v>
      </c>
      <c r="W74">
        <v>994.01635699999997</v>
      </c>
      <c r="X74">
        <v>1012.097412</v>
      </c>
      <c r="Y74">
        <v>1030.9608149999999</v>
      </c>
      <c r="Z74">
        <v>1050.608643</v>
      </c>
      <c r="AA74">
        <v>1071.0866699999999</v>
      </c>
      <c r="AB74">
        <v>1092.4342039999999</v>
      </c>
      <c r="AC74">
        <v>1114.6835940000001</v>
      </c>
      <c r="AD74">
        <v>1137.896606</v>
      </c>
      <c r="AE74">
        <v>1162.1252440000001</v>
      </c>
      <c r="AF74">
        <v>1187.4160159999999</v>
      </c>
      <c r="AG74">
        <v>1213.8210449999999</v>
      </c>
      <c r="AH74">
        <v>1241.3941649999999</v>
      </c>
      <c r="AI74">
        <v>1270.196655</v>
      </c>
      <c r="AJ74">
        <v>1300.2905270000001</v>
      </c>
      <c r="AK74" s="91">
        <v>0.04</v>
      </c>
      <c r="AL74" s="25"/>
      <c r="AM74" s="26"/>
    </row>
    <row r="75" spans="1:39" ht="15" customHeight="1">
      <c r="A75" s="42" t="s">
        <v>6230</v>
      </c>
      <c r="B75" t="s">
        <v>4077</v>
      </c>
      <c r="C75" t="s">
        <v>6231</v>
      </c>
      <c r="D75" t="s">
        <v>6637</v>
      </c>
      <c r="E75" t="s">
        <v>333</v>
      </c>
      <c r="G75">
        <v>276.44955399999998</v>
      </c>
      <c r="H75">
        <v>323.124664</v>
      </c>
      <c r="I75">
        <v>358.18460099999999</v>
      </c>
      <c r="J75">
        <v>376.24560500000001</v>
      </c>
      <c r="K75">
        <v>387.12472500000001</v>
      </c>
      <c r="L75">
        <v>389.46289100000001</v>
      </c>
      <c r="M75">
        <v>395.95837399999999</v>
      </c>
      <c r="N75">
        <v>402.88317899999998</v>
      </c>
      <c r="O75">
        <v>410.25949100000003</v>
      </c>
      <c r="P75">
        <v>418.08728000000002</v>
      </c>
      <c r="Q75">
        <v>426.24987800000002</v>
      </c>
      <c r="R75">
        <v>434.75659200000001</v>
      </c>
      <c r="S75">
        <v>443.63189699999998</v>
      </c>
      <c r="T75">
        <v>452.89144900000002</v>
      </c>
      <c r="U75">
        <v>462.55242900000002</v>
      </c>
      <c r="V75">
        <v>472.63256799999999</v>
      </c>
      <c r="W75">
        <v>483.15249599999999</v>
      </c>
      <c r="X75">
        <v>494.13256799999999</v>
      </c>
      <c r="Y75">
        <v>505.59625199999999</v>
      </c>
      <c r="Z75">
        <v>517.55371100000002</v>
      </c>
      <c r="AA75">
        <v>530.03539999999998</v>
      </c>
      <c r="AB75">
        <v>543.06933600000002</v>
      </c>
      <c r="AC75">
        <v>556.68090800000004</v>
      </c>
      <c r="AD75">
        <v>570.91033900000002</v>
      </c>
      <c r="AE75">
        <v>585.794128</v>
      </c>
      <c r="AF75">
        <v>601.36645499999997</v>
      </c>
      <c r="AG75">
        <v>617.66546600000004</v>
      </c>
      <c r="AH75">
        <v>634.73083499999996</v>
      </c>
      <c r="AI75">
        <v>652.60656700000004</v>
      </c>
      <c r="AJ75">
        <v>671.33843999999999</v>
      </c>
      <c r="AK75" s="91">
        <v>3.1E-2</v>
      </c>
      <c r="AL75" s="25"/>
      <c r="AM75" s="26"/>
    </row>
    <row r="76" spans="1:39" ht="15" customHeight="1">
      <c r="A76" s="42" t="s">
        <v>6233</v>
      </c>
      <c r="B76" t="s">
        <v>4080</v>
      </c>
      <c r="C76" t="s">
        <v>6234</v>
      </c>
      <c r="D76" t="s">
        <v>6638</v>
      </c>
      <c r="E76" t="s">
        <v>333</v>
      </c>
      <c r="G76">
        <v>77.462311</v>
      </c>
      <c r="H76">
        <v>106.068787</v>
      </c>
      <c r="I76">
        <v>139.18649300000001</v>
      </c>
      <c r="J76">
        <v>141.759918</v>
      </c>
      <c r="K76">
        <v>135.66340600000001</v>
      </c>
      <c r="L76">
        <v>126.47275500000001</v>
      </c>
      <c r="M76">
        <v>126.101501</v>
      </c>
      <c r="N76">
        <v>128.12655599999999</v>
      </c>
      <c r="O76">
        <v>130.28616299999999</v>
      </c>
      <c r="P76">
        <v>132.57794200000001</v>
      </c>
      <c r="Q76">
        <v>134.95245399999999</v>
      </c>
      <c r="R76">
        <v>137.41133099999999</v>
      </c>
      <c r="S76">
        <v>139.961578</v>
      </c>
      <c r="T76">
        <v>142.606674</v>
      </c>
      <c r="U76">
        <v>145.349976</v>
      </c>
      <c r="V76">
        <v>148.19515999999999</v>
      </c>
      <c r="W76">
        <v>151.146591</v>
      </c>
      <c r="X76">
        <v>154.20822100000001</v>
      </c>
      <c r="Y76">
        <v>157.38485700000001</v>
      </c>
      <c r="Z76">
        <v>160.67987099999999</v>
      </c>
      <c r="AA76">
        <v>164.09835799999999</v>
      </c>
      <c r="AB76">
        <v>167.64563000000001</v>
      </c>
      <c r="AC76">
        <v>171.326324</v>
      </c>
      <c r="AD76">
        <v>175.14840699999999</v>
      </c>
      <c r="AE76">
        <v>179.11874399999999</v>
      </c>
      <c r="AF76">
        <v>183.243652</v>
      </c>
      <c r="AG76">
        <v>187.53012100000001</v>
      </c>
      <c r="AH76">
        <v>191.98513800000001</v>
      </c>
      <c r="AI76">
        <v>196.61679100000001</v>
      </c>
      <c r="AJ76">
        <v>201.433212</v>
      </c>
      <c r="AK76" s="91">
        <v>3.4000000000000002E-2</v>
      </c>
      <c r="AL76" s="25"/>
      <c r="AM76" s="26"/>
    </row>
    <row r="77" spans="1:39" ht="15" customHeight="1">
      <c r="A77" s="42" t="s">
        <v>6236</v>
      </c>
      <c r="B77" t="s">
        <v>4083</v>
      </c>
      <c r="C77" t="s">
        <v>6237</v>
      </c>
      <c r="D77" t="s">
        <v>6639</v>
      </c>
      <c r="E77" t="s">
        <v>333</v>
      </c>
      <c r="G77">
        <v>63.962192999999999</v>
      </c>
      <c r="H77">
        <v>255.45388800000001</v>
      </c>
      <c r="I77">
        <v>308.87329099999999</v>
      </c>
      <c r="J77">
        <v>338.72857699999997</v>
      </c>
      <c r="K77">
        <v>326.61352499999998</v>
      </c>
      <c r="L77">
        <v>327.27804600000002</v>
      </c>
      <c r="M77">
        <v>329.15271000000001</v>
      </c>
      <c r="N77">
        <v>331.29101600000001</v>
      </c>
      <c r="O77">
        <v>333.694885</v>
      </c>
      <c r="P77">
        <v>336.35232500000001</v>
      </c>
      <c r="Q77">
        <v>339.178406</v>
      </c>
      <c r="R77">
        <v>342.16995200000002</v>
      </c>
      <c r="S77">
        <v>345.332855</v>
      </c>
      <c r="T77">
        <v>348.667328</v>
      </c>
      <c r="U77">
        <v>352.17514</v>
      </c>
      <c r="V77">
        <v>355.85742199999999</v>
      </c>
      <c r="W77">
        <v>359.71725500000002</v>
      </c>
      <c r="X77">
        <v>363.75662199999999</v>
      </c>
      <c r="Y77">
        <v>367.979736</v>
      </c>
      <c r="Z77">
        <v>372.37503099999998</v>
      </c>
      <c r="AA77">
        <v>376.95294200000001</v>
      </c>
      <c r="AB77">
        <v>381.71920799999998</v>
      </c>
      <c r="AC77">
        <v>386.676422</v>
      </c>
      <c r="AD77">
        <v>391.83789100000001</v>
      </c>
      <c r="AE77">
        <v>397.21246300000001</v>
      </c>
      <c r="AF77">
        <v>402.80590799999999</v>
      </c>
      <c r="AG77">
        <v>408.62548800000002</v>
      </c>
      <c r="AH77">
        <v>414.67825299999998</v>
      </c>
      <c r="AI77">
        <v>420.973297</v>
      </c>
      <c r="AJ77">
        <v>427.51892099999998</v>
      </c>
      <c r="AK77" s="91">
        <v>6.8000000000000005E-2</v>
      </c>
      <c r="AL77" s="25"/>
      <c r="AM77" s="26"/>
    </row>
    <row r="78" spans="1:39" ht="15" customHeight="1">
      <c r="A78" s="42" t="s">
        <v>6239</v>
      </c>
      <c r="B78" t="s">
        <v>4843</v>
      </c>
      <c r="C78" t="s">
        <v>6240</v>
      </c>
      <c r="D78" t="s">
        <v>6640</v>
      </c>
      <c r="E78" t="s">
        <v>333</v>
      </c>
      <c r="G78">
        <v>207.25405900000001</v>
      </c>
      <c r="H78">
        <v>476.78662100000003</v>
      </c>
      <c r="I78">
        <v>593.33990500000004</v>
      </c>
      <c r="J78">
        <v>635.31677200000001</v>
      </c>
      <c r="K78">
        <v>649.16766399999995</v>
      </c>
      <c r="L78">
        <v>653.43914800000005</v>
      </c>
      <c r="M78">
        <v>667.73718299999996</v>
      </c>
      <c r="N78">
        <v>676.37573199999997</v>
      </c>
      <c r="O78">
        <v>690.12182600000006</v>
      </c>
      <c r="P78">
        <v>704.52374299999997</v>
      </c>
      <c r="Q78">
        <v>719.58068800000001</v>
      </c>
      <c r="R78">
        <v>735.57147199999997</v>
      </c>
      <c r="S78">
        <v>752.254639</v>
      </c>
      <c r="T78">
        <v>769.66894500000001</v>
      </c>
      <c r="U78">
        <v>787.86437999999998</v>
      </c>
      <c r="V78">
        <v>806.66888400000005</v>
      </c>
      <c r="W78">
        <v>826.29486099999997</v>
      </c>
      <c r="X78">
        <v>846.79614300000003</v>
      </c>
      <c r="Y78">
        <v>868.21740699999998</v>
      </c>
      <c r="Z78">
        <v>890.57916299999999</v>
      </c>
      <c r="AA78">
        <v>913.76904300000001</v>
      </c>
      <c r="AB78">
        <v>937.98559599999999</v>
      </c>
      <c r="AC78">
        <v>963.28802499999995</v>
      </c>
      <c r="AD78">
        <v>989.73168899999996</v>
      </c>
      <c r="AE78">
        <v>1017.368408</v>
      </c>
      <c r="AF78">
        <v>1045.7670900000001</v>
      </c>
      <c r="AG78">
        <v>1075.440308</v>
      </c>
      <c r="AH78">
        <v>1106.492432</v>
      </c>
      <c r="AI78">
        <v>1139.037476</v>
      </c>
      <c r="AJ78">
        <v>1173.184814</v>
      </c>
      <c r="AK78" s="91">
        <v>6.2E-2</v>
      </c>
      <c r="AL78" s="25"/>
      <c r="AM78" s="26"/>
    </row>
    <row r="79" spans="1:39" ht="15" customHeight="1">
      <c r="A79" s="42" t="s">
        <v>6242</v>
      </c>
      <c r="B79" t="s">
        <v>4077</v>
      </c>
      <c r="C79" t="s">
        <v>6243</v>
      </c>
      <c r="D79" t="s">
        <v>6641</v>
      </c>
      <c r="E79" t="s">
        <v>333</v>
      </c>
      <c r="G79">
        <v>162.858047</v>
      </c>
      <c r="H79">
        <v>343.54424999999998</v>
      </c>
      <c r="I79">
        <v>407.47222900000003</v>
      </c>
      <c r="J79">
        <v>435.063873</v>
      </c>
      <c r="K79">
        <v>446.22155800000002</v>
      </c>
      <c r="L79">
        <v>451.04861499999998</v>
      </c>
      <c r="M79">
        <v>461.49002100000001</v>
      </c>
      <c r="N79">
        <v>472.32254</v>
      </c>
      <c r="O79">
        <v>483.66113300000001</v>
      </c>
      <c r="P79">
        <v>495.45352200000002</v>
      </c>
      <c r="Q79">
        <v>507.765533</v>
      </c>
      <c r="R79">
        <v>520.80004899999994</v>
      </c>
      <c r="S79">
        <v>534.39227300000005</v>
      </c>
      <c r="T79">
        <v>548.57586700000002</v>
      </c>
      <c r="U79">
        <v>563.39276099999995</v>
      </c>
      <c r="V79">
        <v>578.72631799999999</v>
      </c>
      <c r="W79">
        <v>594.73443599999996</v>
      </c>
      <c r="X79">
        <v>611.46276899999998</v>
      </c>
      <c r="Y79">
        <v>628.95098900000005</v>
      </c>
      <c r="Z79">
        <v>647.22357199999999</v>
      </c>
      <c r="AA79">
        <v>666.20568800000001</v>
      </c>
      <c r="AB79">
        <v>686.04907200000002</v>
      </c>
      <c r="AC79">
        <v>706.80535899999995</v>
      </c>
      <c r="AD79">
        <v>728.52441399999998</v>
      </c>
      <c r="AE79">
        <v>751.25372300000004</v>
      </c>
      <c r="AF79">
        <v>774.68383800000004</v>
      </c>
      <c r="AG79">
        <v>799.20245399999999</v>
      </c>
      <c r="AH79">
        <v>824.89794900000004</v>
      </c>
      <c r="AI79">
        <v>851.86663799999997</v>
      </c>
      <c r="AJ79">
        <v>880.20269800000005</v>
      </c>
      <c r="AK79" s="91">
        <v>0.06</v>
      </c>
      <c r="AL79" s="25"/>
      <c r="AM79" s="26"/>
    </row>
    <row r="80" spans="1:39" ht="15" customHeight="1">
      <c r="A80" s="42" t="s">
        <v>6245</v>
      </c>
      <c r="B80" t="s">
        <v>4080</v>
      </c>
      <c r="C80" t="s">
        <v>6246</v>
      </c>
      <c r="D80" t="s">
        <v>6642</v>
      </c>
      <c r="E80" t="s">
        <v>333</v>
      </c>
      <c r="G80">
        <v>17.803159999999998</v>
      </c>
      <c r="H80">
        <v>22.800341</v>
      </c>
      <c r="I80">
        <v>27.819182999999999</v>
      </c>
      <c r="J80">
        <v>27.234390000000001</v>
      </c>
      <c r="K80">
        <v>26.052135</v>
      </c>
      <c r="L80">
        <v>24.631418</v>
      </c>
      <c r="M80">
        <v>24.857218</v>
      </c>
      <c r="N80">
        <v>25.47344</v>
      </c>
      <c r="O80">
        <v>26.114277000000001</v>
      </c>
      <c r="P80">
        <v>26.776630000000001</v>
      </c>
      <c r="Q80">
        <v>27.464155000000002</v>
      </c>
      <c r="R80">
        <v>28.187543999999999</v>
      </c>
      <c r="S80">
        <v>28.937376</v>
      </c>
      <c r="T80">
        <v>29.715191000000001</v>
      </c>
      <c r="U80">
        <v>30.522884000000001</v>
      </c>
      <c r="V80">
        <v>31.353843999999999</v>
      </c>
      <c r="W80">
        <v>32.216071999999997</v>
      </c>
      <c r="X80">
        <v>33.111572000000002</v>
      </c>
      <c r="Y80">
        <v>34.041969000000002</v>
      </c>
      <c r="Z80">
        <v>35.008502999999997</v>
      </c>
      <c r="AA80">
        <v>36.006431999999997</v>
      </c>
      <c r="AB80">
        <v>37.043044999999999</v>
      </c>
      <c r="AC80">
        <v>38.120403000000003</v>
      </c>
      <c r="AD80">
        <v>39.240367999999997</v>
      </c>
      <c r="AE80">
        <v>40.404612999999998</v>
      </c>
      <c r="AF80">
        <v>41.595581000000003</v>
      </c>
      <c r="AG80">
        <v>42.833168000000001</v>
      </c>
      <c r="AH80">
        <v>44.120930000000001</v>
      </c>
      <c r="AI80">
        <v>45.462826</v>
      </c>
      <c r="AJ80">
        <v>46.862552999999998</v>
      </c>
      <c r="AK80" s="91">
        <v>3.4000000000000002E-2</v>
      </c>
      <c r="AL80" s="25"/>
      <c r="AM80" s="26"/>
    </row>
    <row r="81" spans="1:39" ht="15" customHeight="1">
      <c r="A81" s="42" t="s">
        <v>6248</v>
      </c>
      <c r="B81" t="s">
        <v>4083</v>
      </c>
      <c r="C81" t="s">
        <v>6249</v>
      </c>
      <c r="D81" t="s">
        <v>6643</v>
      </c>
      <c r="E81" t="s">
        <v>333</v>
      </c>
      <c r="G81">
        <v>26.592842000000001</v>
      </c>
      <c r="H81">
        <v>110.442032</v>
      </c>
      <c r="I81">
        <v>158.04849200000001</v>
      </c>
      <c r="J81">
        <v>173.018494</v>
      </c>
      <c r="K81">
        <v>176.89399700000001</v>
      </c>
      <c r="L81">
        <v>177.75912500000001</v>
      </c>
      <c r="M81">
        <v>181.389938</v>
      </c>
      <c r="N81">
        <v>178.57972699999999</v>
      </c>
      <c r="O81">
        <v>180.34637499999999</v>
      </c>
      <c r="P81">
        <v>182.29359400000001</v>
      </c>
      <c r="Q81">
        <v>184.35101299999999</v>
      </c>
      <c r="R81">
        <v>186.583878</v>
      </c>
      <c r="S81">
        <v>188.92498800000001</v>
      </c>
      <c r="T81">
        <v>191.37788399999999</v>
      </c>
      <c r="U81">
        <v>193.94876099999999</v>
      </c>
      <c r="V81">
        <v>196.58874499999999</v>
      </c>
      <c r="W81">
        <v>199.34435999999999</v>
      </c>
      <c r="X81">
        <v>202.22178600000001</v>
      </c>
      <c r="Y81">
        <v>205.22439600000001</v>
      </c>
      <c r="Z81">
        <v>208.34712200000001</v>
      </c>
      <c r="AA81">
        <v>211.55694600000001</v>
      </c>
      <c r="AB81">
        <v>214.89352400000001</v>
      </c>
      <c r="AC81">
        <v>218.36225899999999</v>
      </c>
      <c r="AD81">
        <v>221.966904</v>
      </c>
      <c r="AE81">
        <v>225.71005199999999</v>
      </c>
      <c r="AF81">
        <v>229.48764</v>
      </c>
      <c r="AG81">
        <v>233.40463299999999</v>
      </c>
      <c r="AH81">
        <v>237.473511</v>
      </c>
      <c r="AI81">
        <v>241.70803799999999</v>
      </c>
      <c r="AJ81">
        <v>246.11952199999999</v>
      </c>
      <c r="AK81" s="91">
        <v>0.08</v>
      </c>
      <c r="AL81" s="25"/>
      <c r="AM81" s="26"/>
    </row>
    <row r="82" spans="1:39" ht="15" customHeight="1">
      <c r="A82" s="42" t="s">
        <v>6251</v>
      </c>
      <c r="B82" t="s">
        <v>4846</v>
      </c>
      <c r="C82" t="s">
        <v>6252</v>
      </c>
      <c r="D82" t="s">
        <v>6644</v>
      </c>
      <c r="E82" t="s">
        <v>333</v>
      </c>
      <c r="G82">
        <v>405.86047400000001</v>
      </c>
      <c r="H82">
        <v>893.25891100000001</v>
      </c>
      <c r="I82">
        <v>1066.7092290000001</v>
      </c>
      <c r="J82">
        <v>1142.1953120000001</v>
      </c>
      <c r="K82">
        <v>1166.5894780000001</v>
      </c>
      <c r="L82">
        <v>1201.9304199999999</v>
      </c>
      <c r="M82">
        <v>1253.823486</v>
      </c>
      <c r="N82">
        <v>1307.8232419999999</v>
      </c>
      <c r="O82">
        <v>1363.3061520000001</v>
      </c>
      <c r="P82">
        <v>1420.3741460000001</v>
      </c>
      <c r="Q82">
        <v>1478.80603</v>
      </c>
      <c r="R82">
        <v>1539.785034</v>
      </c>
      <c r="S82">
        <v>1603.4689940000001</v>
      </c>
      <c r="T82">
        <v>1670.013794</v>
      </c>
      <c r="U82">
        <v>1739.5539550000001</v>
      </c>
      <c r="V82">
        <v>1811.5776370000001</v>
      </c>
      <c r="W82">
        <v>1887.05835</v>
      </c>
      <c r="X82">
        <v>1966.2717290000001</v>
      </c>
      <c r="Y82">
        <v>2049.5017090000001</v>
      </c>
      <c r="Z82">
        <v>2136.9558109999998</v>
      </c>
      <c r="AA82">
        <v>2227.5180660000001</v>
      </c>
      <c r="AB82">
        <v>2322.8483890000002</v>
      </c>
      <c r="AC82">
        <v>2423.2680660000001</v>
      </c>
      <c r="AD82">
        <v>2529.1264649999998</v>
      </c>
      <c r="AE82">
        <v>2640.7875979999999</v>
      </c>
      <c r="AF82">
        <v>2756.9096679999998</v>
      </c>
      <c r="AG82">
        <v>2879.4697270000001</v>
      </c>
      <c r="AH82">
        <v>3008.8725589999999</v>
      </c>
      <c r="AI82">
        <v>3145.5942380000001</v>
      </c>
      <c r="AJ82">
        <v>3290.101807</v>
      </c>
      <c r="AK82" s="91">
        <v>7.4999999999999997E-2</v>
      </c>
      <c r="AL82" s="25"/>
      <c r="AM82" s="26"/>
    </row>
    <row r="83" spans="1:39" ht="15" customHeight="1">
      <c r="A83" s="42" t="s">
        <v>6254</v>
      </c>
      <c r="B83" t="s">
        <v>4077</v>
      </c>
      <c r="C83" t="s">
        <v>6255</v>
      </c>
      <c r="D83" t="s">
        <v>6645</v>
      </c>
      <c r="E83" t="s">
        <v>333</v>
      </c>
      <c r="G83">
        <v>222.09806800000001</v>
      </c>
      <c r="H83">
        <v>598.15155000000004</v>
      </c>
      <c r="I83">
        <v>680.51501499999995</v>
      </c>
      <c r="J83">
        <v>722.36004600000001</v>
      </c>
      <c r="K83">
        <v>755.90966800000001</v>
      </c>
      <c r="L83">
        <v>786.90795900000001</v>
      </c>
      <c r="M83">
        <v>823.95904499999995</v>
      </c>
      <c r="N83">
        <v>862.09082000000001</v>
      </c>
      <c r="O83">
        <v>901.42004399999996</v>
      </c>
      <c r="P83">
        <v>942.02465800000004</v>
      </c>
      <c r="Q83">
        <v>983.77050799999995</v>
      </c>
      <c r="R83">
        <v>1027.4655760000001</v>
      </c>
      <c r="S83">
        <v>1073.2346190000001</v>
      </c>
      <c r="T83">
        <v>1121.202759</v>
      </c>
      <c r="U83">
        <v>1171.4814449999999</v>
      </c>
      <c r="V83">
        <v>1223.747314</v>
      </c>
      <c r="W83">
        <v>1278.6827390000001</v>
      </c>
      <c r="X83">
        <v>1336.5035399999999</v>
      </c>
      <c r="Y83">
        <v>1397.4332280000001</v>
      </c>
      <c r="Z83">
        <v>1461.6451420000001</v>
      </c>
      <c r="AA83">
        <v>1528.400269</v>
      </c>
      <c r="AB83">
        <v>1598.876831</v>
      </c>
      <c r="AC83">
        <v>1673.3364260000001</v>
      </c>
      <c r="AD83">
        <v>1752.063232</v>
      </c>
      <c r="AE83">
        <v>1835.3557129999999</v>
      </c>
      <c r="AF83">
        <v>1922.3183590000001</v>
      </c>
      <c r="AG83">
        <v>2014.384033</v>
      </c>
      <c r="AH83">
        <v>2111.8901369999999</v>
      </c>
      <c r="AI83">
        <v>2215.22876</v>
      </c>
      <c r="AJ83">
        <v>2324.7917480000001</v>
      </c>
      <c r="AK83" s="91">
        <v>8.4000000000000005E-2</v>
      </c>
      <c r="AL83" s="25"/>
      <c r="AM83" s="26"/>
    </row>
    <row r="84" spans="1:39" ht="15" customHeight="1">
      <c r="A84" s="42" t="s">
        <v>6257</v>
      </c>
      <c r="B84" t="s">
        <v>4080</v>
      </c>
      <c r="C84" t="s">
        <v>6258</v>
      </c>
      <c r="D84" t="s">
        <v>6646</v>
      </c>
      <c r="E84" t="s">
        <v>333</v>
      </c>
      <c r="G84">
        <v>85.362137000000004</v>
      </c>
      <c r="H84">
        <v>102.012833</v>
      </c>
      <c r="I84">
        <v>126.737526</v>
      </c>
      <c r="J84">
        <v>126.46616400000001</v>
      </c>
      <c r="K84">
        <v>121.75728599999999</v>
      </c>
      <c r="L84">
        <v>115.965881</v>
      </c>
      <c r="M84">
        <v>119.201851</v>
      </c>
      <c r="N84">
        <v>123.31308</v>
      </c>
      <c r="O84">
        <v>127.52770200000001</v>
      </c>
      <c r="P84">
        <v>131.855682</v>
      </c>
      <c r="Q84">
        <v>136.270859</v>
      </c>
      <c r="R84">
        <v>140.84570299999999</v>
      </c>
      <c r="S84">
        <v>145.58999600000001</v>
      </c>
      <c r="T84">
        <v>150.51380900000001</v>
      </c>
      <c r="U84">
        <v>155.625854</v>
      </c>
      <c r="V84">
        <v>160.88005100000001</v>
      </c>
      <c r="W84">
        <v>166.345764</v>
      </c>
      <c r="X84">
        <v>172.03710899999999</v>
      </c>
      <c r="Y84">
        <v>177.968369</v>
      </c>
      <c r="Z84">
        <v>184.15173300000001</v>
      </c>
      <c r="AA84">
        <v>190.51028400000001</v>
      </c>
      <c r="AB84">
        <v>197.14544699999999</v>
      </c>
      <c r="AC84">
        <v>204.07324199999999</v>
      </c>
      <c r="AD84">
        <v>211.31100499999999</v>
      </c>
      <c r="AE84">
        <v>218.875336</v>
      </c>
      <c r="AF84">
        <v>226.673462</v>
      </c>
      <c r="AG84">
        <v>234.82255599999999</v>
      </c>
      <c r="AH84">
        <v>243.34750399999999</v>
      </c>
      <c r="AI84">
        <v>252.277512</v>
      </c>
      <c r="AJ84">
        <v>261.63995399999999</v>
      </c>
      <c r="AK84" s="91">
        <v>3.9E-2</v>
      </c>
      <c r="AL84" s="25"/>
      <c r="AM84" s="26"/>
    </row>
    <row r="85" spans="1:39" ht="15" customHeight="1">
      <c r="A85" s="42" t="s">
        <v>6260</v>
      </c>
      <c r="B85" t="s">
        <v>4083</v>
      </c>
      <c r="C85" t="s">
        <v>6261</v>
      </c>
      <c r="D85" t="s">
        <v>6647</v>
      </c>
      <c r="E85" t="s">
        <v>333</v>
      </c>
      <c r="G85">
        <v>98.400268999999994</v>
      </c>
      <c r="H85">
        <v>193.09454299999999</v>
      </c>
      <c r="I85">
        <v>259.45660400000003</v>
      </c>
      <c r="J85">
        <v>293.36908</v>
      </c>
      <c r="K85">
        <v>288.92257699999999</v>
      </c>
      <c r="L85">
        <v>299.05654900000002</v>
      </c>
      <c r="M85">
        <v>310.66253699999999</v>
      </c>
      <c r="N85">
        <v>322.41928100000001</v>
      </c>
      <c r="O85">
        <v>334.35845899999998</v>
      </c>
      <c r="P85">
        <v>346.49374399999999</v>
      </c>
      <c r="Q85">
        <v>358.76461799999998</v>
      </c>
      <c r="R85">
        <v>371.47375499999998</v>
      </c>
      <c r="S85">
        <v>384.64434799999998</v>
      </c>
      <c r="T85">
        <v>398.29727200000002</v>
      </c>
      <c r="U85">
        <v>412.44665500000002</v>
      </c>
      <c r="V85">
        <v>426.950378</v>
      </c>
      <c r="W85">
        <v>442.02972399999999</v>
      </c>
      <c r="X85">
        <v>457.73107900000002</v>
      </c>
      <c r="Y85">
        <v>474.10000600000001</v>
      </c>
      <c r="Z85">
        <v>491.15887500000002</v>
      </c>
      <c r="AA85">
        <v>508.607574</v>
      </c>
      <c r="AB85">
        <v>526.82611099999997</v>
      </c>
      <c r="AC85">
        <v>545.85833700000001</v>
      </c>
      <c r="AD85">
        <v>565.75219700000002</v>
      </c>
      <c r="AE85">
        <v>586.55658000000005</v>
      </c>
      <c r="AF85">
        <v>607.91796899999997</v>
      </c>
      <c r="AG85">
        <v>630.26306199999999</v>
      </c>
      <c r="AH85">
        <v>653.63488800000005</v>
      </c>
      <c r="AI85">
        <v>678.08776899999998</v>
      </c>
      <c r="AJ85">
        <v>703.67016599999999</v>
      </c>
      <c r="AK85" s="91">
        <v>7.0000000000000007E-2</v>
      </c>
      <c r="AL85" s="25"/>
      <c r="AM85" s="26"/>
    </row>
    <row r="86" spans="1:39" ht="15" customHeight="1">
      <c r="A86" s="42" t="s">
        <v>6263</v>
      </c>
      <c r="B86" t="s">
        <v>4849</v>
      </c>
      <c r="C86" t="s">
        <v>6264</v>
      </c>
      <c r="D86" t="s">
        <v>6648</v>
      </c>
      <c r="E86" t="s">
        <v>333</v>
      </c>
      <c r="G86">
        <v>2785.2902829999998</v>
      </c>
      <c r="H86">
        <v>4657.3378910000001</v>
      </c>
      <c r="I86">
        <v>5526.5239259999998</v>
      </c>
      <c r="J86">
        <v>5752.6201170000004</v>
      </c>
      <c r="K86">
        <v>5760.7983400000003</v>
      </c>
      <c r="L86">
        <v>5759.9287109999996</v>
      </c>
      <c r="M86">
        <v>5856.9589839999999</v>
      </c>
      <c r="N86">
        <v>5976.2758789999998</v>
      </c>
      <c r="O86">
        <v>6111.2412109999996</v>
      </c>
      <c r="P86">
        <v>6250.4145509999998</v>
      </c>
      <c r="Q86">
        <v>6395.0039059999999</v>
      </c>
      <c r="R86">
        <v>6545.7631840000004</v>
      </c>
      <c r="S86">
        <v>6703.9814450000003</v>
      </c>
      <c r="T86">
        <v>6869.5048829999996</v>
      </c>
      <c r="U86">
        <v>7042.2465819999998</v>
      </c>
      <c r="V86">
        <v>7222.7143550000001</v>
      </c>
      <c r="W86">
        <v>7413.4848629999997</v>
      </c>
      <c r="X86">
        <v>7614.5112300000001</v>
      </c>
      <c r="Y86">
        <v>7825.5859380000002</v>
      </c>
      <c r="Z86">
        <v>8048.1225590000004</v>
      </c>
      <c r="AA86">
        <v>8281.8632809999999</v>
      </c>
      <c r="AB86">
        <v>8526.921875</v>
      </c>
      <c r="AC86">
        <v>8783.6455079999996</v>
      </c>
      <c r="AD86">
        <v>9052.3730469999991</v>
      </c>
      <c r="AE86">
        <v>9333.8886719999991</v>
      </c>
      <c r="AF86">
        <v>9629.1884769999997</v>
      </c>
      <c r="AG86">
        <v>9939.2128909999992</v>
      </c>
      <c r="AH86">
        <v>10265.460938</v>
      </c>
      <c r="AI86">
        <v>10609.337890999999</v>
      </c>
      <c r="AJ86">
        <v>10971.706055000001</v>
      </c>
      <c r="AK86" s="91">
        <v>4.8000000000000001E-2</v>
      </c>
      <c r="AL86" s="25"/>
      <c r="AM86" s="26"/>
    </row>
    <row r="87" spans="1:39" ht="15" customHeight="1">
      <c r="A87" s="42" t="s">
        <v>6266</v>
      </c>
      <c r="B87" t="s">
        <v>4077</v>
      </c>
      <c r="C87" t="s">
        <v>6267</v>
      </c>
      <c r="D87" t="s">
        <v>6649</v>
      </c>
      <c r="E87" t="s">
        <v>333</v>
      </c>
      <c r="G87">
        <v>1792.664673</v>
      </c>
      <c r="H87">
        <v>3084.209961</v>
      </c>
      <c r="I87">
        <v>3532.686768</v>
      </c>
      <c r="J87">
        <v>3723.4033199999999</v>
      </c>
      <c r="K87">
        <v>3786.5214839999999</v>
      </c>
      <c r="L87">
        <v>3818.0905760000001</v>
      </c>
      <c r="M87">
        <v>3909.6203609999998</v>
      </c>
      <c r="N87">
        <v>4004.3032229999999</v>
      </c>
      <c r="O87">
        <v>4102.6459960000002</v>
      </c>
      <c r="P87">
        <v>4204.1870120000003</v>
      </c>
      <c r="Q87">
        <v>4309.779297</v>
      </c>
      <c r="R87">
        <v>4419.970703</v>
      </c>
      <c r="S87">
        <v>4535.6840819999998</v>
      </c>
      <c r="T87">
        <v>4656.8535160000001</v>
      </c>
      <c r="U87">
        <v>4783.4599609999996</v>
      </c>
      <c r="V87">
        <v>4915.8940430000002</v>
      </c>
      <c r="W87">
        <v>5055.9907229999999</v>
      </c>
      <c r="X87">
        <v>5203.7685549999997</v>
      </c>
      <c r="Y87">
        <v>5359.1396480000003</v>
      </c>
      <c r="Z87">
        <v>5523.1362300000001</v>
      </c>
      <c r="AA87">
        <v>5695.6469729999999</v>
      </c>
      <c r="AB87">
        <v>5876.8134769999997</v>
      </c>
      <c r="AC87">
        <v>6066.9453119999998</v>
      </c>
      <c r="AD87">
        <v>6266.3500979999999</v>
      </c>
      <c r="AE87">
        <v>6475.6528319999998</v>
      </c>
      <c r="AF87">
        <v>6695.640625</v>
      </c>
      <c r="AG87">
        <v>6927.0634769999997</v>
      </c>
      <c r="AH87">
        <v>7171.0756840000004</v>
      </c>
      <c r="AI87">
        <v>7428.7753910000001</v>
      </c>
      <c r="AJ87">
        <v>7700.8852539999998</v>
      </c>
      <c r="AK87" s="91">
        <v>5.1999999999999998E-2</v>
      </c>
      <c r="AL87" s="25"/>
      <c r="AM87" s="26"/>
    </row>
    <row r="88" spans="1:39" ht="15" customHeight="1">
      <c r="A88" s="42" t="s">
        <v>6269</v>
      </c>
      <c r="B88" t="s">
        <v>4080</v>
      </c>
      <c r="C88" t="s">
        <v>6270</v>
      </c>
      <c r="D88" t="s">
        <v>6650</v>
      </c>
      <c r="E88" t="s">
        <v>333</v>
      </c>
      <c r="G88">
        <v>807.55560300000002</v>
      </c>
      <c r="H88">
        <v>925.28070100000002</v>
      </c>
      <c r="I88">
        <v>1109.5198969999999</v>
      </c>
      <c r="J88">
        <v>1083.3549800000001</v>
      </c>
      <c r="K88">
        <v>1006.845337</v>
      </c>
      <c r="L88">
        <v>976.02728300000001</v>
      </c>
      <c r="M88">
        <v>983.51031499999999</v>
      </c>
      <c r="N88">
        <v>995.65826400000003</v>
      </c>
      <c r="O88">
        <v>1019.3063959999999</v>
      </c>
      <c r="P88">
        <v>1043.6319579999999</v>
      </c>
      <c r="Q88">
        <v>1068.8055420000001</v>
      </c>
      <c r="R88">
        <v>1094.9372559999999</v>
      </c>
      <c r="S88">
        <v>1122.205811</v>
      </c>
      <c r="T88">
        <v>1150.5882570000001</v>
      </c>
      <c r="U88">
        <v>1180.0703120000001</v>
      </c>
      <c r="V88">
        <v>1210.7226559999999</v>
      </c>
      <c r="W88">
        <v>1242.909302</v>
      </c>
      <c r="X88">
        <v>1276.6258539999999</v>
      </c>
      <c r="Y88">
        <v>1311.8422849999999</v>
      </c>
      <c r="Z88">
        <v>1348.7771</v>
      </c>
      <c r="AA88">
        <v>1387.377686</v>
      </c>
      <c r="AB88">
        <v>1427.657471</v>
      </c>
      <c r="AC88">
        <v>1469.6599120000001</v>
      </c>
      <c r="AD88">
        <v>1513.427124</v>
      </c>
      <c r="AE88">
        <v>1559.060547</v>
      </c>
      <c r="AF88">
        <v>1606.6851810000001</v>
      </c>
      <c r="AG88">
        <v>1656.4235839999999</v>
      </c>
      <c r="AH88">
        <v>1708.47937</v>
      </c>
      <c r="AI88">
        <v>1763.0424800000001</v>
      </c>
      <c r="AJ88">
        <v>1820.2248540000001</v>
      </c>
      <c r="AK88" s="91">
        <v>2.8000000000000001E-2</v>
      </c>
      <c r="AL88" s="25"/>
      <c r="AM88" s="26"/>
    </row>
    <row r="89" spans="1:39" ht="15" customHeight="1">
      <c r="A89" s="42" t="s">
        <v>6272</v>
      </c>
      <c r="B89" t="s">
        <v>4083</v>
      </c>
      <c r="C89" t="s">
        <v>6273</v>
      </c>
      <c r="D89" t="s">
        <v>6651</v>
      </c>
      <c r="E89" t="s">
        <v>333</v>
      </c>
      <c r="G89">
        <v>185.07002299999999</v>
      </c>
      <c r="H89">
        <v>647.84716800000001</v>
      </c>
      <c r="I89">
        <v>884.31756600000006</v>
      </c>
      <c r="J89">
        <v>945.86181599999998</v>
      </c>
      <c r="K89">
        <v>967.43164100000001</v>
      </c>
      <c r="L89">
        <v>965.81091300000003</v>
      </c>
      <c r="M89">
        <v>963.828125</v>
      </c>
      <c r="N89">
        <v>976.314392</v>
      </c>
      <c r="O89">
        <v>989.28906199999994</v>
      </c>
      <c r="P89">
        <v>1002.59552</v>
      </c>
      <c r="Q89">
        <v>1016.4187010000001</v>
      </c>
      <c r="R89">
        <v>1030.8549800000001</v>
      </c>
      <c r="S89">
        <v>1046.091553</v>
      </c>
      <c r="T89">
        <v>1062.0629879999999</v>
      </c>
      <c r="U89">
        <v>1078.7163089999999</v>
      </c>
      <c r="V89">
        <v>1096.0977780000001</v>
      </c>
      <c r="W89">
        <v>1114.584961</v>
      </c>
      <c r="X89">
        <v>1134.1166989999999</v>
      </c>
      <c r="Y89">
        <v>1154.604004</v>
      </c>
      <c r="Z89">
        <v>1176.209351</v>
      </c>
      <c r="AA89">
        <v>1198.8392329999999</v>
      </c>
      <c r="AB89">
        <v>1222.4514160000001</v>
      </c>
      <c r="AC89">
        <v>1247.039673</v>
      </c>
      <c r="AD89">
        <v>1272.5952150000001</v>
      </c>
      <c r="AE89">
        <v>1299.1750489999999</v>
      </c>
      <c r="AF89">
        <v>1326.8625489999999</v>
      </c>
      <c r="AG89">
        <v>1355.7260739999999</v>
      </c>
      <c r="AH89">
        <v>1385.905884</v>
      </c>
      <c r="AI89">
        <v>1417.519043</v>
      </c>
      <c r="AJ89">
        <v>1450.5958250000001</v>
      </c>
      <c r="AK89" s="91">
        <v>7.3999999999999996E-2</v>
      </c>
      <c r="AL89" s="25"/>
      <c r="AM89" s="26"/>
    </row>
    <row r="90" spans="1:39" ht="15" customHeight="1">
      <c r="A90" s="42" t="s">
        <v>6275</v>
      </c>
      <c r="B90" t="s">
        <v>3953</v>
      </c>
      <c r="C90" t="s">
        <v>6276</v>
      </c>
      <c r="D90" t="s">
        <v>6652</v>
      </c>
      <c r="E90" t="s">
        <v>333</v>
      </c>
      <c r="G90">
        <v>363.496216</v>
      </c>
      <c r="H90">
        <v>736.09082000000001</v>
      </c>
      <c r="I90">
        <v>930.98431400000004</v>
      </c>
      <c r="J90">
        <v>978.04504399999996</v>
      </c>
      <c r="K90">
        <v>991.77539100000001</v>
      </c>
      <c r="L90">
        <v>997.91796899999997</v>
      </c>
      <c r="M90">
        <v>1035.753418</v>
      </c>
      <c r="N90">
        <v>1074.79126</v>
      </c>
      <c r="O90">
        <v>1115.554932</v>
      </c>
      <c r="P90">
        <v>1158.1831050000001</v>
      </c>
      <c r="Q90">
        <v>1202.8608400000001</v>
      </c>
      <c r="R90">
        <v>1249.9185789999999</v>
      </c>
      <c r="S90">
        <v>1299.336548</v>
      </c>
      <c r="T90">
        <v>1350.924072</v>
      </c>
      <c r="U90">
        <v>1404.5635990000001</v>
      </c>
      <c r="V90">
        <v>1460.9650879999999</v>
      </c>
      <c r="W90">
        <v>1519.7501219999999</v>
      </c>
      <c r="X90">
        <v>1581.1655270000001</v>
      </c>
      <c r="Y90">
        <v>1645.3823239999999</v>
      </c>
      <c r="Z90">
        <v>1712.322754</v>
      </c>
      <c r="AA90">
        <v>1782.6103519999999</v>
      </c>
      <c r="AB90">
        <v>1856.0375979999999</v>
      </c>
      <c r="AC90">
        <v>1932.921143</v>
      </c>
      <c r="AD90">
        <v>2013.4652100000001</v>
      </c>
      <c r="AE90">
        <v>2097.7504880000001</v>
      </c>
      <c r="AF90">
        <v>2186.5065920000002</v>
      </c>
      <c r="AG90">
        <v>2279.5910640000002</v>
      </c>
      <c r="AH90">
        <v>2377.3957519999999</v>
      </c>
      <c r="AI90">
        <v>2480.19751</v>
      </c>
      <c r="AJ90">
        <v>2588.33374</v>
      </c>
      <c r="AK90" s="91">
        <v>7.0000000000000007E-2</v>
      </c>
      <c r="AL90" s="25"/>
      <c r="AM90" s="26"/>
    </row>
    <row r="91" spans="1:39" ht="15" customHeight="1">
      <c r="A91" s="42" t="s">
        <v>6278</v>
      </c>
      <c r="B91" t="s">
        <v>4077</v>
      </c>
      <c r="C91" t="s">
        <v>6279</v>
      </c>
      <c r="D91" t="s">
        <v>6653</v>
      </c>
      <c r="E91" t="s">
        <v>333</v>
      </c>
      <c r="G91">
        <v>195.06607099999999</v>
      </c>
      <c r="H91">
        <v>343.03457600000002</v>
      </c>
      <c r="I91">
        <v>404.18109099999998</v>
      </c>
      <c r="J91">
        <v>426.85330199999999</v>
      </c>
      <c r="K91">
        <v>439.515289</v>
      </c>
      <c r="L91">
        <v>449.10916099999997</v>
      </c>
      <c r="M91">
        <v>467.90277099999997</v>
      </c>
      <c r="N91">
        <v>487.44574</v>
      </c>
      <c r="O91">
        <v>507.92742900000002</v>
      </c>
      <c r="P91">
        <v>529.42498799999998</v>
      </c>
      <c r="Q91">
        <v>552.03784199999996</v>
      </c>
      <c r="R91">
        <v>575.93450900000005</v>
      </c>
      <c r="S91">
        <v>601.12438999999995</v>
      </c>
      <c r="T91">
        <v>627.53814699999998</v>
      </c>
      <c r="U91">
        <v>655.13922100000002</v>
      </c>
      <c r="V91">
        <v>684.27893100000006</v>
      </c>
      <c r="W91">
        <v>714.80267300000003</v>
      </c>
      <c r="X91">
        <v>746.84887700000002</v>
      </c>
      <c r="Y91">
        <v>780.52288799999997</v>
      </c>
      <c r="Z91">
        <v>815.81512499999997</v>
      </c>
      <c r="AA91">
        <v>853.04937700000005</v>
      </c>
      <c r="AB91">
        <v>892.15789800000005</v>
      </c>
      <c r="AC91">
        <v>933.32428000000004</v>
      </c>
      <c r="AD91">
        <v>976.682007</v>
      </c>
      <c r="AE91">
        <v>1022.307251</v>
      </c>
      <c r="AF91">
        <v>1070.596313</v>
      </c>
      <c r="AG91">
        <v>1121.523682</v>
      </c>
      <c r="AH91">
        <v>1175.3294679999999</v>
      </c>
      <c r="AI91">
        <v>1232.2006839999999</v>
      </c>
      <c r="AJ91">
        <v>1292.3602289999999</v>
      </c>
      <c r="AK91" s="91">
        <v>6.7000000000000004E-2</v>
      </c>
      <c r="AL91" s="25"/>
      <c r="AM91" s="26"/>
    </row>
    <row r="92" spans="1:39" ht="15" customHeight="1">
      <c r="A92" s="42" t="s">
        <v>6281</v>
      </c>
      <c r="B92" t="s">
        <v>4080</v>
      </c>
      <c r="C92" t="s">
        <v>6282</v>
      </c>
      <c r="D92" t="s">
        <v>6654</v>
      </c>
      <c r="E92" t="s">
        <v>333</v>
      </c>
      <c r="G92">
        <v>124.134056</v>
      </c>
      <c r="H92">
        <v>140.966339</v>
      </c>
      <c r="I92">
        <v>170.72250399999999</v>
      </c>
      <c r="J92">
        <v>163.195435</v>
      </c>
      <c r="K92">
        <v>157.019058</v>
      </c>
      <c r="L92">
        <v>145.656082</v>
      </c>
      <c r="M92">
        <v>150.704758</v>
      </c>
      <c r="N92">
        <v>155.75602699999999</v>
      </c>
      <c r="O92">
        <v>160.99427800000001</v>
      </c>
      <c r="P92">
        <v>166.43588299999999</v>
      </c>
      <c r="Q92">
        <v>172.103455</v>
      </c>
      <c r="R92">
        <v>178.03912399999999</v>
      </c>
      <c r="S92">
        <v>184.23497</v>
      </c>
      <c r="T92">
        <v>190.65885900000001</v>
      </c>
      <c r="U92">
        <v>197.288895</v>
      </c>
      <c r="V92">
        <v>204.21945199999999</v>
      </c>
      <c r="W92">
        <v>211.39132699999999</v>
      </c>
      <c r="X92">
        <v>218.83255</v>
      </c>
      <c r="Y92">
        <v>226.560089</v>
      </c>
      <c r="Z92">
        <v>234.56179800000001</v>
      </c>
      <c r="AA92">
        <v>242.91296399999999</v>
      </c>
      <c r="AB92">
        <v>251.57662999999999</v>
      </c>
      <c r="AC92">
        <v>260.58715799999999</v>
      </c>
      <c r="AD92">
        <v>269.96267699999999</v>
      </c>
      <c r="AE92">
        <v>279.70434599999999</v>
      </c>
      <c r="AF92">
        <v>289.89855999999997</v>
      </c>
      <c r="AG92">
        <v>300.51492300000001</v>
      </c>
      <c r="AH92">
        <v>311.59265099999999</v>
      </c>
      <c r="AI92">
        <v>323.15499899999998</v>
      </c>
      <c r="AJ92">
        <v>335.23174999999998</v>
      </c>
      <c r="AK92" s="91">
        <v>3.5000000000000003E-2</v>
      </c>
      <c r="AL92" s="25"/>
      <c r="AM92" s="26"/>
    </row>
    <row r="93" spans="1:39" ht="15" customHeight="1">
      <c r="A93" s="42" t="s">
        <v>6284</v>
      </c>
      <c r="B93" t="s">
        <v>4083</v>
      </c>
      <c r="C93" t="s">
        <v>6285</v>
      </c>
      <c r="D93" t="s">
        <v>6655</v>
      </c>
      <c r="E93" t="s">
        <v>333</v>
      </c>
      <c r="G93">
        <v>44.296097000000003</v>
      </c>
      <c r="H93">
        <v>252.089935</v>
      </c>
      <c r="I93">
        <v>356.08075000000002</v>
      </c>
      <c r="J93">
        <v>387.99633799999998</v>
      </c>
      <c r="K93">
        <v>395.24102800000003</v>
      </c>
      <c r="L93">
        <v>403.15273999999999</v>
      </c>
      <c r="M93">
        <v>417.14584400000001</v>
      </c>
      <c r="N93">
        <v>431.58950800000002</v>
      </c>
      <c r="O93">
        <v>446.63330100000002</v>
      </c>
      <c r="P93">
        <v>462.32223499999998</v>
      </c>
      <c r="Q93">
        <v>478.719604</v>
      </c>
      <c r="R93">
        <v>495.94491599999998</v>
      </c>
      <c r="S93">
        <v>513.97717299999999</v>
      </c>
      <c r="T93">
        <v>532.72711200000003</v>
      </c>
      <c r="U93">
        <v>552.13549799999998</v>
      </c>
      <c r="V93">
        <v>572.46661400000005</v>
      </c>
      <c r="W93">
        <v>593.556152</v>
      </c>
      <c r="X93">
        <v>615.48413100000005</v>
      </c>
      <c r="Y93">
        <v>638.29937700000005</v>
      </c>
      <c r="Z93">
        <v>661.94586200000003</v>
      </c>
      <c r="AA93">
        <v>686.64788799999997</v>
      </c>
      <c r="AB93">
        <v>712.30310099999997</v>
      </c>
      <c r="AC93">
        <v>739.00976600000001</v>
      </c>
      <c r="AD93">
        <v>766.82055700000001</v>
      </c>
      <c r="AE93">
        <v>795.738831</v>
      </c>
      <c r="AF93">
        <v>826.01171899999997</v>
      </c>
      <c r="AG93">
        <v>857.55249000000003</v>
      </c>
      <c r="AH93">
        <v>890.47369400000002</v>
      </c>
      <c r="AI93">
        <v>924.84173599999997</v>
      </c>
      <c r="AJ93">
        <v>960.74163799999997</v>
      </c>
      <c r="AK93" s="91">
        <v>0.112</v>
      </c>
      <c r="AL93" s="25"/>
      <c r="AM93" s="26"/>
    </row>
    <row r="94" spans="1:39" ht="15" customHeight="1">
      <c r="A94" s="42" t="s">
        <v>6287</v>
      </c>
      <c r="B94" t="s">
        <v>4853</v>
      </c>
      <c r="C94" t="s">
        <v>6288</v>
      </c>
      <c r="D94" t="s">
        <v>6656</v>
      </c>
      <c r="E94" t="s">
        <v>333</v>
      </c>
      <c r="G94">
        <v>607.68176300000005</v>
      </c>
      <c r="H94">
        <v>1297.1279300000001</v>
      </c>
      <c r="I94">
        <v>1634.159668</v>
      </c>
      <c r="J94">
        <v>1682.6954350000001</v>
      </c>
      <c r="K94">
        <v>1636.6092530000001</v>
      </c>
      <c r="L94">
        <v>1654.1079099999999</v>
      </c>
      <c r="M94">
        <v>1690.420044</v>
      </c>
      <c r="N94">
        <v>1751.214966</v>
      </c>
      <c r="O94">
        <v>1814.635986</v>
      </c>
      <c r="P94">
        <v>1880.397827</v>
      </c>
      <c r="Q94">
        <v>1947.3792719999999</v>
      </c>
      <c r="R94">
        <v>2017.1396480000001</v>
      </c>
      <c r="S94">
        <v>2089.9733890000002</v>
      </c>
      <c r="T94">
        <v>2166.1069339999999</v>
      </c>
      <c r="U94">
        <v>2245.7226559999999</v>
      </c>
      <c r="V94">
        <v>2328.547607</v>
      </c>
      <c r="W94">
        <v>2415.170654</v>
      </c>
      <c r="X94">
        <v>2505.8071289999998</v>
      </c>
      <c r="Y94">
        <v>2600.6755370000001</v>
      </c>
      <c r="Z94">
        <v>2699.9641109999998</v>
      </c>
      <c r="AA94">
        <v>2803.064453</v>
      </c>
      <c r="AB94">
        <v>2911.008057</v>
      </c>
      <c r="AC94">
        <v>3024.0744629999999</v>
      </c>
      <c r="AD94">
        <v>3142.5473630000001</v>
      </c>
      <c r="AE94">
        <v>3266.7521969999998</v>
      </c>
      <c r="AF94">
        <v>3395.4401859999998</v>
      </c>
      <c r="AG94">
        <v>3530.388672</v>
      </c>
      <c r="AH94">
        <v>3671.9704590000001</v>
      </c>
      <c r="AI94">
        <v>3820.5634770000001</v>
      </c>
      <c r="AJ94">
        <v>3976.5820309999999</v>
      </c>
      <c r="AK94" s="91">
        <v>6.7000000000000004E-2</v>
      </c>
      <c r="AL94" s="25"/>
      <c r="AM94" s="26"/>
    </row>
    <row r="95" spans="1:39" ht="15" customHeight="1">
      <c r="A95" s="42" t="s">
        <v>6290</v>
      </c>
      <c r="B95" t="s">
        <v>4077</v>
      </c>
      <c r="C95" t="s">
        <v>6291</v>
      </c>
      <c r="D95" t="s">
        <v>6657</v>
      </c>
      <c r="E95" t="s">
        <v>333</v>
      </c>
      <c r="G95">
        <v>222.97311400000001</v>
      </c>
      <c r="H95">
        <v>579.66870100000006</v>
      </c>
      <c r="I95">
        <v>705.613159</v>
      </c>
      <c r="J95">
        <v>750.21679700000004</v>
      </c>
      <c r="K95">
        <v>771.68536400000005</v>
      </c>
      <c r="L95">
        <v>782.12622099999999</v>
      </c>
      <c r="M95">
        <v>811.11956799999996</v>
      </c>
      <c r="N95">
        <v>841.46368399999994</v>
      </c>
      <c r="O95">
        <v>873.18780500000003</v>
      </c>
      <c r="P95">
        <v>906.17474400000003</v>
      </c>
      <c r="Q95">
        <v>939.96020499999997</v>
      </c>
      <c r="R95">
        <v>975.177368</v>
      </c>
      <c r="S95">
        <v>1012.007629</v>
      </c>
      <c r="T95">
        <v>1050.588013</v>
      </c>
      <c r="U95">
        <v>1091.0238039999999</v>
      </c>
      <c r="V95">
        <v>1133.1811520000001</v>
      </c>
      <c r="W95">
        <v>1177.368408</v>
      </c>
      <c r="X95">
        <v>1223.7116699999999</v>
      </c>
      <c r="Y95">
        <v>1272.3397219999999</v>
      </c>
      <c r="Z95">
        <v>1323.3544919999999</v>
      </c>
      <c r="AA95">
        <v>1376.508423</v>
      </c>
      <c r="AB95">
        <v>1432.297607</v>
      </c>
      <c r="AC95">
        <v>1490.886841</v>
      </c>
      <c r="AD95">
        <v>1552.443237</v>
      </c>
      <c r="AE95">
        <v>1617.1564940000001</v>
      </c>
      <c r="AF95">
        <v>1684.5405270000001</v>
      </c>
      <c r="AG95">
        <v>1755.403564</v>
      </c>
      <c r="AH95">
        <v>1829.9730219999999</v>
      </c>
      <c r="AI95">
        <v>1908.4769289999999</v>
      </c>
      <c r="AJ95">
        <v>1991.1647949999999</v>
      </c>
      <c r="AK95" s="91">
        <v>7.8E-2</v>
      </c>
      <c r="AL95" s="25"/>
      <c r="AM95" s="26"/>
    </row>
    <row r="96" spans="1:39" ht="15" customHeight="1">
      <c r="A96" s="42" t="s">
        <v>6293</v>
      </c>
      <c r="B96" t="s">
        <v>4080</v>
      </c>
      <c r="C96" t="s">
        <v>6294</v>
      </c>
      <c r="D96" t="s">
        <v>6658</v>
      </c>
      <c r="E96" t="s">
        <v>333</v>
      </c>
      <c r="G96">
        <v>366.96270800000002</v>
      </c>
      <c r="H96">
        <v>631.01080300000001</v>
      </c>
      <c r="I96">
        <v>805.07220500000005</v>
      </c>
      <c r="J96">
        <v>799.01342799999998</v>
      </c>
      <c r="K96">
        <v>725.37988299999995</v>
      </c>
      <c r="L96">
        <v>733.07226600000001</v>
      </c>
      <c r="M96">
        <v>739.68206799999996</v>
      </c>
      <c r="N96">
        <v>766.53234899999995</v>
      </c>
      <c r="O96">
        <v>794.48962400000005</v>
      </c>
      <c r="P96">
        <v>823.40832499999999</v>
      </c>
      <c r="Q96">
        <v>852.68267800000001</v>
      </c>
      <c r="R96">
        <v>883.20404099999996</v>
      </c>
      <c r="S96">
        <v>915.05041500000004</v>
      </c>
      <c r="T96">
        <v>948.29205300000001</v>
      </c>
      <c r="U96">
        <v>982.99768100000006</v>
      </c>
      <c r="V96">
        <v>1019.067444</v>
      </c>
      <c r="W96">
        <v>1056.740845</v>
      </c>
      <c r="X96">
        <v>1096.0981449999999</v>
      </c>
      <c r="Y96">
        <v>1137.2200929999999</v>
      </c>
      <c r="Z96">
        <v>1180.1951899999999</v>
      </c>
      <c r="AA96">
        <v>1224.700073</v>
      </c>
      <c r="AB96">
        <v>1271.224121</v>
      </c>
      <c r="AC96">
        <v>1319.8717039999999</v>
      </c>
      <c r="AD96">
        <v>1370.751953</v>
      </c>
      <c r="AE96">
        <v>1423.9904790000001</v>
      </c>
      <c r="AF96">
        <v>1478.8671879999999</v>
      </c>
      <c r="AG96">
        <v>1536.3001710000001</v>
      </c>
      <c r="AH96">
        <v>1596.4201660000001</v>
      </c>
      <c r="AI96">
        <v>1659.3673100000001</v>
      </c>
      <c r="AJ96">
        <v>1725.2955320000001</v>
      </c>
      <c r="AK96" s="91">
        <v>5.5E-2</v>
      </c>
      <c r="AL96" s="25"/>
      <c r="AM96" s="26"/>
    </row>
    <row r="97" spans="1:39" ht="15" customHeight="1">
      <c r="A97" s="42" t="s">
        <v>6296</v>
      </c>
      <c r="B97" t="s">
        <v>4083</v>
      </c>
      <c r="C97" t="s">
        <v>6297</v>
      </c>
      <c r="D97" t="s">
        <v>6659</v>
      </c>
      <c r="E97" t="s">
        <v>333</v>
      </c>
      <c r="G97">
        <v>17.745989000000002</v>
      </c>
      <c r="H97">
        <v>86.448455999999993</v>
      </c>
      <c r="I97">
        <v>123.47431899999999</v>
      </c>
      <c r="J97">
        <v>133.465225</v>
      </c>
      <c r="K97">
        <v>139.54411300000001</v>
      </c>
      <c r="L97">
        <v>138.90940900000001</v>
      </c>
      <c r="M97">
        <v>139.61845400000001</v>
      </c>
      <c r="N97">
        <v>143.218918</v>
      </c>
      <c r="O97">
        <v>146.95855700000001</v>
      </c>
      <c r="P97">
        <v>150.81483499999999</v>
      </c>
      <c r="Q97">
        <v>154.73646500000001</v>
      </c>
      <c r="R97">
        <v>158.75831600000001</v>
      </c>
      <c r="S97">
        <v>162.91529800000001</v>
      </c>
      <c r="T97">
        <v>167.22685200000001</v>
      </c>
      <c r="U97">
        <v>171.70115699999999</v>
      </c>
      <c r="V97">
        <v>176.29896500000001</v>
      </c>
      <c r="W97">
        <v>181.06134</v>
      </c>
      <c r="X97">
        <v>185.99726899999999</v>
      </c>
      <c r="Y97">
        <v>191.11570699999999</v>
      </c>
      <c r="Z97">
        <v>196.41421500000001</v>
      </c>
      <c r="AA97">
        <v>201.85591099999999</v>
      </c>
      <c r="AB97">
        <v>207.48634300000001</v>
      </c>
      <c r="AC97">
        <v>213.31582599999999</v>
      </c>
      <c r="AD97">
        <v>219.35211200000001</v>
      </c>
      <c r="AE97">
        <v>225.60528600000001</v>
      </c>
      <c r="AF97">
        <v>232.032364</v>
      </c>
      <c r="AG97">
        <v>238.685059</v>
      </c>
      <c r="AH97">
        <v>245.57736199999999</v>
      </c>
      <c r="AI97">
        <v>252.719177</v>
      </c>
      <c r="AJ97">
        <v>260.12170400000002</v>
      </c>
      <c r="AK97" s="91">
        <v>9.7000000000000003E-2</v>
      </c>
      <c r="AL97" s="25"/>
      <c r="AM97" s="26"/>
    </row>
    <row r="98" spans="1:39" ht="15" customHeight="1">
      <c r="A98" s="42" t="s">
        <v>6299</v>
      </c>
      <c r="B98" t="s">
        <v>4856</v>
      </c>
      <c r="C98" t="s">
        <v>6300</v>
      </c>
      <c r="D98" t="s">
        <v>6660</v>
      </c>
      <c r="E98" t="s">
        <v>333</v>
      </c>
      <c r="G98">
        <v>1056.213379</v>
      </c>
      <c r="H98">
        <v>725.96484399999997</v>
      </c>
      <c r="I98">
        <v>1233.49585</v>
      </c>
      <c r="J98">
        <v>1270.8320309999999</v>
      </c>
      <c r="K98">
        <v>1278.0067140000001</v>
      </c>
      <c r="L98">
        <v>1274.965698</v>
      </c>
      <c r="M98">
        <v>1290.029297</v>
      </c>
      <c r="N98">
        <v>1300.380249</v>
      </c>
      <c r="O98">
        <v>1316.508057</v>
      </c>
      <c r="P98">
        <v>1333.7651370000001</v>
      </c>
      <c r="Q98">
        <v>1352.5717770000001</v>
      </c>
      <c r="R98">
        <v>1372.818726</v>
      </c>
      <c r="S98">
        <v>1394.3770750000001</v>
      </c>
      <c r="T98">
        <v>1417.2771</v>
      </c>
      <c r="U98">
        <v>1441.5830080000001</v>
      </c>
      <c r="V98">
        <v>1466.6292719999999</v>
      </c>
      <c r="W98">
        <v>1493.0751949999999</v>
      </c>
      <c r="X98">
        <v>1521.0217290000001</v>
      </c>
      <c r="Y98">
        <v>1550.546509</v>
      </c>
      <c r="Z98">
        <v>1581.696655</v>
      </c>
      <c r="AA98">
        <v>1613.7611079999999</v>
      </c>
      <c r="AB98">
        <v>1647.5432129999999</v>
      </c>
      <c r="AC98">
        <v>1683.118774</v>
      </c>
      <c r="AD98">
        <v>1720.5299070000001</v>
      </c>
      <c r="AE98">
        <v>1759.8519289999999</v>
      </c>
      <c r="AF98">
        <v>1800.270874</v>
      </c>
      <c r="AG98">
        <v>1842.736572</v>
      </c>
      <c r="AH98">
        <v>1887.378052</v>
      </c>
      <c r="AI98">
        <v>1934.227539</v>
      </c>
      <c r="AJ98">
        <v>1983.006836</v>
      </c>
      <c r="AK98" s="91">
        <v>2.1999999999999999E-2</v>
      </c>
      <c r="AL98" s="25"/>
      <c r="AM98" s="26"/>
    </row>
    <row r="99" spans="1:39" ht="15" customHeight="1">
      <c r="A99" s="42" t="s">
        <v>6302</v>
      </c>
      <c r="B99" t="s">
        <v>4077</v>
      </c>
      <c r="C99" t="s">
        <v>6303</v>
      </c>
      <c r="D99" t="s">
        <v>6661</v>
      </c>
      <c r="E99" t="s">
        <v>333</v>
      </c>
      <c r="G99">
        <v>885.68212900000003</v>
      </c>
      <c r="H99">
        <v>356.28420999999997</v>
      </c>
      <c r="I99">
        <v>797.65112299999998</v>
      </c>
      <c r="J99">
        <v>818.56481900000006</v>
      </c>
      <c r="K99">
        <v>832.880493</v>
      </c>
      <c r="L99">
        <v>839.68853799999999</v>
      </c>
      <c r="M99">
        <v>850.83569299999999</v>
      </c>
      <c r="N99">
        <v>862.75073199999997</v>
      </c>
      <c r="O99">
        <v>875.44238299999995</v>
      </c>
      <c r="P99">
        <v>888.92944299999999</v>
      </c>
      <c r="Q99">
        <v>903.50030500000003</v>
      </c>
      <c r="R99">
        <v>919.09039299999995</v>
      </c>
      <c r="S99">
        <v>935.62188700000002</v>
      </c>
      <c r="T99">
        <v>953.12274200000002</v>
      </c>
      <c r="U99">
        <v>971.64465299999995</v>
      </c>
      <c r="V99">
        <v>990.74523899999997</v>
      </c>
      <c r="W99">
        <v>1010.877625</v>
      </c>
      <c r="X99">
        <v>1032.1188959999999</v>
      </c>
      <c r="Y99">
        <v>1054.5313719999999</v>
      </c>
      <c r="Z99">
        <v>1078.1551509999999</v>
      </c>
      <c r="AA99">
        <v>1102.5142820000001</v>
      </c>
      <c r="AB99">
        <v>1128.16687</v>
      </c>
      <c r="AC99">
        <v>1155.176025</v>
      </c>
      <c r="AD99">
        <v>1183.5821530000001</v>
      </c>
      <c r="AE99">
        <v>1213.4490969999999</v>
      </c>
      <c r="AF99">
        <v>1244.2258300000001</v>
      </c>
      <c r="AG99">
        <v>1276.580078</v>
      </c>
      <c r="AH99">
        <v>1310.614746</v>
      </c>
      <c r="AI99">
        <v>1346.366577</v>
      </c>
      <c r="AJ99">
        <v>1383.6560059999999</v>
      </c>
      <c r="AK99" s="91">
        <v>1.6E-2</v>
      </c>
      <c r="AL99" s="25"/>
      <c r="AM99" s="26"/>
    </row>
    <row r="100" spans="1:39" ht="15" customHeight="1">
      <c r="A100" s="42" t="s">
        <v>6305</v>
      </c>
      <c r="B100" t="s">
        <v>4080</v>
      </c>
      <c r="C100" t="s">
        <v>6306</v>
      </c>
      <c r="D100" t="s">
        <v>6662</v>
      </c>
      <c r="E100" t="s">
        <v>333</v>
      </c>
      <c r="G100">
        <v>31.64386</v>
      </c>
      <c r="H100">
        <v>107.166466</v>
      </c>
      <c r="I100">
        <v>141.16186500000001</v>
      </c>
      <c r="J100">
        <v>151.057388</v>
      </c>
      <c r="K100">
        <v>139.06764200000001</v>
      </c>
      <c r="L100">
        <v>134.52723700000001</v>
      </c>
      <c r="M100">
        <v>136.498795</v>
      </c>
      <c r="N100">
        <v>136.380539</v>
      </c>
      <c r="O100">
        <v>139.25006099999999</v>
      </c>
      <c r="P100">
        <v>142.25067100000001</v>
      </c>
      <c r="Q100">
        <v>145.42855800000001</v>
      </c>
      <c r="R100">
        <v>148.77551299999999</v>
      </c>
      <c r="S100">
        <v>152.28105199999999</v>
      </c>
      <c r="T100">
        <v>155.95107999999999</v>
      </c>
      <c r="U100">
        <v>159.79490699999999</v>
      </c>
      <c r="V100">
        <v>163.743774</v>
      </c>
      <c r="W100">
        <v>167.86944600000001</v>
      </c>
      <c r="X100">
        <v>172.18499800000001</v>
      </c>
      <c r="Y100">
        <v>176.70147700000001</v>
      </c>
      <c r="Z100">
        <v>181.430847</v>
      </c>
      <c r="AA100">
        <v>186.29289199999999</v>
      </c>
      <c r="AB100">
        <v>191.37863200000001</v>
      </c>
      <c r="AC100">
        <v>196.69804400000001</v>
      </c>
      <c r="AD100">
        <v>202.25761399999999</v>
      </c>
      <c r="AE100">
        <v>208.06738300000001</v>
      </c>
      <c r="AF100">
        <v>214.03362999999999</v>
      </c>
      <c r="AG100">
        <v>220.26771500000001</v>
      </c>
      <c r="AH100">
        <v>226.78598</v>
      </c>
      <c r="AI100">
        <v>233.59352100000001</v>
      </c>
      <c r="AJ100">
        <v>240.65855400000001</v>
      </c>
      <c r="AK100" s="91">
        <v>7.1999999999999995E-2</v>
      </c>
      <c r="AL100" s="25"/>
      <c r="AM100" s="26"/>
    </row>
    <row r="101" spans="1:39" ht="15" customHeight="1">
      <c r="A101" s="42" t="s">
        <v>6308</v>
      </c>
      <c r="B101" t="s">
        <v>4083</v>
      </c>
      <c r="C101" t="s">
        <v>6309</v>
      </c>
      <c r="D101" t="s">
        <v>6663</v>
      </c>
      <c r="E101" t="s">
        <v>333</v>
      </c>
      <c r="G101">
        <v>138.88732899999999</v>
      </c>
      <c r="H101">
        <v>262.51416</v>
      </c>
      <c r="I101">
        <v>294.68292200000002</v>
      </c>
      <c r="J101">
        <v>301.20986900000003</v>
      </c>
      <c r="K101">
        <v>306.05859400000003</v>
      </c>
      <c r="L101">
        <v>300.74993899999998</v>
      </c>
      <c r="M101">
        <v>302.694794</v>
      </c>
      <c r="N101">
        <v>301.24893200000002</v>
      </c>
      <c r="O101">
        <v>301.81561299999998</v>
      </c>
      <c r="P101">
        <v>302.584991</v>
      </c>
      <c r="Q101">
        <v>303.64291400000002</v>
      </c>
      <c r="R101">
        <v>304.95272799999998</v>
      </c>
      <c r="S101">
        <v>306.47412100000003</v>
      </c>
      <c r="T101">
        <v>308.203217</v>
      </c>
      <c r="U101">
        <v>310.143463</v>
      </c>
      <c r="V101">
        <v>312.14022799999998</v>
      </c>
      <c r="W101">
        <v>314.32815599999998</v>
      </c>
      <c r="X101">
        <v>316.71774299999998</v>
      </c>
      <c r="Y101">
        <v>319.31362899999999</v>
      </c>
      <c r="Z101">
        <v>322.110748</v>
      </c>
      <c r="AA101">
        <v>324.953979</v>
      </c>
      <c r="AB101">
        <v>327.99774200000002</v>
      </c>
      <c r="AC101">
        <v>331.24478099999999</v>
      </c>
      <c r="AD101">
        <v>334.69021600000002</v>
      </c>
      <c r="AE101">
        <v>338.33548000000002</v>
      </c>
      <c r="AF101">
        <v>342.01132200000001</v>
      </c>
      <c r="AG101">
        <v>345.888733</v>
      </c>
      <c r="AH101">
        <v>349.97726399999999</v>
      </c>
      <c r="AI101">
        <v>354.26739500000002</v>
      </c>
      <c r="AJ101">
        <v>358.69223</v>
      </c>
      <c r="AK101" s="91">
        <v>3.3000000000000002E-2</v>
      </c>
      <c r="AL101" s="25"/>
      <c r="AM101" s="26"/>
    </row>
    <row r="102" spans="1:39" ht="15" customHeight="1">
      <c r="A102" s="42" t="s">
        <v>6311</v>
      </c>
      <c r="B102" t="s">
        <v>3941</v>
      </c>
      <c r="C102" t="s">
        <v>6312</v>
      </c>
      <c r="D102" t="s">
        <v>6664</v>
      </c>
      <c r="E102" t="s">
        <v>333</v>
      </c>
      <c r="G102">
        <v>4149.2978519999997</v>
      </c>
      <c r="H102">
        <v>3307.9438479999999</v>
      </c>
      <c r="I102">
        <v>4101.3178710000002</v>
      </c>
      <c r="J102">
        <v>4167.2954099999997</v>
      </c>
      <c r="K102">
        <v>4321.1157229999999</v>
      </c>
      <c r="L102">
        <v>4355.3100590000004</v>
      </c>
      <c r="M102">
        <v>4589.7099609999996</v>
      </c>
      <c r="N102">
        <v>4783.1206050000001</v>
      </c>
      <c r="O102">
        <v>4978.7646480000003</v>
      </c>
      <c r="P102">
        <v>5176.9897460000002</v>
      </c>
      <c r="Q102">
        <v>5378.5146480000003</v>
      </c>
      <c r="R102">
        <v>5581.6547849999997</v>
      </c>
      <c r="S102">
        <v>5785.6772460000002</v>
      </c>
      <c r="T102">
        <v>5991.5341799999997</v>
      </c>
      <c r="U102">
        <v>6200.8969729999999</v>
      </c>
      <c r="V102">
        <v>6413.466797</v>
      </c>
      <c r="W102">
        <v>6627.9584960000002</v>
      </c>
      <c r="X102">
        <v>6844.8642579999996</v>
      </c>
      <c r="Y102">
        <v>7065.9785160000001</v>
      </c>
      <c r="Z102">
        <v>7293.8266599999997</v>
      </c>
      <c r="AA102">
        <v>7531.34375</v>
      </c>
      <c r="AB102">
        <v>7778.595703</v>
      </c>
      <c r="AC102">
        <v>8033.7915039999998</v>
      </c>
      <c r="AD102">
        <v>8294.7314449999994</v>
      </c>
      <c r="AE102">
        <v>8558.8613280000009</v>
      </c>
      <c r="AF102">
        <v>8825.9960940000001</v>
      </c>
      <c r="AG102">
        <v>9098.0908199999994</v>
      </c>
      <c r="AH102">
        <v>9374.6503909999992</v>
      </c>
      <c r="AI102">
        <v>9653.5341800000006</v>
      </c>
      <c r="AJ102">
        <v>9932.4755860000005</v>
      </c>
      <c r="AK102" s="91">
        <v>3.1E-2</v>
      </c>
      <c r="AL102" s="25"/>
      <c r="AM102" s="26"/>
    </row>
    <row r="103" spans="1:39" ht="15" customHeight="1">
      <c r="A103" s="42" t="s">
        <v>6314</v>
      </c>
      <c r="B103" t="s">
        <v>4077</v>
      </c>
      <c r="C103" t="s">
        <v>6315</v>
      </c>
      <c r="D103" t="s">
        <v>6665</v>
      </c>
      <c r="E103" t="s">
        <v>333</v>
      </c>
      <c r="G103">
        <v>3506.3869629999999</v>
      </c>
      <c r="H103">
        <v>2530.9711910000001</v>
      </c>
      <c r="I103">
        <v>3191.076904</v>
      </c>
      <c r="J103">
        <v>3322.702393</v>
      </c>
      <c r="K103">
        <v>3455.0139159999999</v>
      </c>
      <c r="L103">
        <v>3577.4204100000002</v>
      </c>
      <c r="M103">
        <v>3736.2829590000001</v>
      </c>
      <c r="N103">
        <v>3897.1447750000002</v>
      </c>
      <c r="O103">
        <v>4059.8891600000002</v>
      </c>
      <c r="P103">
        <v>4224.8037109999996</v>
      </c>
      <c r="Q103">
        <v>4392.5009769999997</v>
      </c>
      <c r="R103">
        <v>4561.5439450000003</v>
      </c>
      <c r="S103">
        <v>4731.2973629999997</v>
      </c>
      <c r="T103">
        <v>4902.5678710000002</v>
      </c>
      <c r="U103">
        <v>5076.7822269999997</v>
      </c>
      <c r="V103">
        <v>5253.6860349999997</v>
      </c>
      <c r="W103">
        <v>5432.1796880000002</v>
      </c>
      <c r="X103">
        <v>5612.6762699999999</v>
      </c>
      <c r="Y103">
        <v>5796.7124020000001</v>
      </c>
      <c r="Z103">
        <v>5986.4404299999997</v>
      </c>
      <c r="AA103">
        <v>6184.3935549999997</v>
      </c>
      <c r="AB103">
        <v>6390.6411129999997</v>
      </c>
      <c r="AC103">
        <v>6603.6479490000002</v>
      </c>
      <c r="AD103">
        <v>6821.5253910000001</v>
      </c>
      <c r="AE103">
        <v>7042.076172</v>
      </c>
      <c r="AF103">
        <v>7265.1459960000002</v>
      </c>
      <c r="AG103">
        <v>7492.4184569999998</v>
      </c>
      <c r="AH103">
        <v>7723.4663090000004</v>
      </c>
      <c r="AI103">
        <v>7956.4345700000003</v>
      </c>
      <c r="AJ103">
        <v>8189.359375</v>
      </c>
      <c r="AK103" s="91">
        <v>0.03</v>
      </c>
      <c r="AL103" s="25"/>
      <c r="AM103" s="26"/>
    </row>
    <row r="104" spans="1:39" ht="15" customHeight="1">
      <c r="A104" s="42" t="s">
        <v>6317</v>
      </c>
      <c r="B104" t="s">
        <v>4080</v>
      </c>
      <c r="C104" t="s">
        <v>6318</v>
      </c>
      <c r="D104" t="s">
        <v>6666</v>
      </c>
      <c r="E104" t="s">
        <v>333</v>
      </c>
      <c r="G104">
        <v>532.86358600000005</v>
      </c>
      <c r="H104">
        <v>620.35870399999999</v>
      </c>
      <c r="I104">
        <v>732.948486</v>
      </c>
      <c r="J104">
        <v>657.78912400000002</v>
      </c>
      <c r="K104">
        <v>672.75268600000004</v>
      </c>
      <c r="L104">
        <v>578.88165300000003</v>
      </c>
      <c r="M104">
        <v>647.731628</v>
      </c>
      <c r="N104">
        <v>673.66229199999998</v>
      </c>
      <c r="O104">
        <v>700.02362100000005</v>
      </c>
      <c r="P104">
        <v>726.86340299999995</v>
      </c>
      <c r="Q104">
        <v>754.25726299999997</v>
      </c>
      <c r="R104">
        <v>782.04315199999996</v>
      </c>
      <c r="S104">
        <v>810.16015600000003</v>
      </c>
      <c r="T104">
        <v>838.712219</v>
      </c>
      <c r="U104">
        <v>867.87249799999995</v>
      </c>
      <c r="V104">
        <v>897.61413600000003</v>
      </c>
      <c r="W104">
        <v>927.81597899999997</v>
      </c>
      <c r="X104">
        <v>958.53845200000001</v>
      </c>
      <c r="Y104">
        <v>989.96661400000005</v>
      </c>
      <c r="Z104">
        <v>1022.373657</v>
      </c>
      <c r="AA104">
        <v>1056.0447999999999</v>
      </c>
      <c r="AB104">
        <v>1090.9902340000001</v>
      </c>
      <c r="AC104">
        <v>1127.0432129999999</v>
      </c>
      <c r="AD104">
        <v>1163.997803</v>
      </c>
      <c r="AE104">
        <v>1201.609741</v>
      </c>
      <c r="AF104">
        <v>1239.8614500000001</v>
      </c>
      <c r="AG104">
        <v>1278.9516599999999</v>
      </c>
      <c r="AH104">
        <v>1318.841797</v>
      </c>
      <c r="AI104">
        <v>1359.337158</v>
      </c>
      <c r="AJ104">
        <v>1400.2246090000001</v>
      </c>
      <c r="AK104" s="91">
        <v>3.4000000000000002E-2</v>
      </c>
      <c r="AL104" s="25"/>
      <c r="AM104" s="26"/>
    </row>
    <row r="105" spans="1:39" ht="15" customHeight="1">
      <c r="A105" s="42" t="s">
        <v>6320</v>
      </c>
      <c r="B105" t="s">
        <v>4083</v>
      </c>
      <c r="C105" t="s">
        <v>6321</v>
      </c>
      <c r="D105" t="s">
        <v>6667</v>
      </c>
      <c r="E105" t="s">
        <v>333</v>
      </c>
      <c r="G105">
        <v>110.047173</v>
      </c>
      <c r="H105">
        <v>156.61409</v>
      </c>
      <c r="I105">
        <v>177.292542</v>
      </c>
      <c r="J105">
        <v>186.80406199999999</v>
      </c>
      <c r="K105">
        <v>193.349152</v>
      </c>
      <c r="L105">
        <v>199.007645</v>
      </c>
      <c r="M105">
        <v>205.69538900000001</v>
      </c>
      <c r="N105">
        <v>212.313705</v>
      </c>
      <c r="O105">
        <v>218.85206600000001</v>
      </c>
      <c r="P105">
        <v>225.32276899999999</v>
      </c>
      <c r="Q105">
        <v>231.75614899999999</v>
      </c>
      <c r="R105">
        <v>238.06764200000001</v>
      </c>
      <c r="S105">
        <v>244.21972700000001</v>
      </c>
      <c r="T105">
        <v>250.253738</v>
      </c>
      <c r="U105">
        <v>256.24240099999997</v>
      </c>
      <c r="V105">
        <v>262.16644300000002</v>
      </c>
      <c r="W105">
        <v>267.96301299999999</v>
      </c>
      <c r="X105">
        <v>273.64941399999998</v>
      </c>
      <c r="Y105">
        <v>279.29922499999998</v>
      </c>
      <c r="Z105">
        <v>285.01269500000001</v>
      </c>
      <c r="AA105">
        <v>290.90508999999997</v>
      </c>
      <c r="AB105">
        <v>296.96441700000003</v>
      </c>
      <c r="AC105">
        <v>303.10006700000002</v>
      </c>
      <c r="AD105">
        <v>309.20837399999999</v>
      </c>
      <c r="AE105">
        <v>315.17550699999998</v>
      </c>
      <c r="AF105">
        <v>320.98867799999999</v>
      </c>
      <c r="AG105">
        <v>326.72033699999997</v>
      </c>
      <c r="AH105">
        <v>332.34225500000002</v>
      </c>
      <c r="AI105">
        <v>337.76312300000001</v>
      </c>
      <c r="AJ105">
        <v>342.89120500000001</v>
      </c>
      <c r="AK105" s="91">
        <v>0.04</v>
      </c>
      <c r="AL105" s="25"/>
      <c r="AM105" s="26"/>
    </row>
    <row r="106" spans="1:39" ht="15" customHeight="1">
      <c r="A106" s="42" t="s">
        <v>6323</v>
      </c>
      <c r="B106" t="s">
        <v>4860</v>
      </c>
      <c r="C106" t="s">
        <v>6324</v>
      </c>
      <c r="D106" t="s">
        <v>6668</v>
      </c>
      <c r="E106" t="s">
        <v>333</v>
      </c>
      <c r="G106">
        <v>403.94372600000003</v>
      </c>
      <c r="H106">
        <v>849.07525599999997</v>
      </c>
      <c r="I106">
        <v>1078.4411620000001</v>
      </c>
      <c r="J106">
        <v>1098.587769</v>
      </c>
      <c r="K106">
        <v>1048.4746090000001</v>
      </c>
      <c r="L106">
        <v>1019.838501</v>
      </c>
      <c r="M106">
        <v>1017.262207</v>
      </c>
      <c r="N106">
        <v>1026.5211179999999</v>
      </c>
      <c r="O106">
        <v>1029.5253909999999</v>
      </c>
      <c r="P106">
        <v>1029.729126</v>
      </c>
      <c r="Q106">
        <v>1030.607544</v>
      </c>
      <c r="R106">
        <v>1032.139893</v>
      </c>
      <c r="S106">
        <v>1026.466064</v>
      </c>
      <c r="T106">
        <v>1025.1767580000001</v>
      </c>
      <c r="U106">
        <v>1024.8366699999999</v>
      </c>
      <c r="V106">
        <v>1025.548096</v>
      </c>
      <c r="W106">
        <v>1026.4677730000001</v>
      </c>
      <c r="X106">
        <v>1027.6232910000001</v>
      </c>
      <c r="Y106">
        <v>1029.298828</v>
      </c>
      <c r="Z106">
        <v>1031.6796879999999</v>
      </c>
      <c r="AA106">
        <v>1035.0648189999999</v>
      </c>
      <c r="AB106">
        <v>1039.2814940000001</v>
      </c>
      <c r="AC106">
        <v>1044.1451420000001</v>
      </c>
      <c r="AD106">
        <v>1049.6556399999999</v>
      </c>
      <c r="AE106">
        <v>1055.852539</v>
      </c>
      <c r="AF106">
        <v>1062.768433</v>
      </c>
      <c r="AG106">
        <v>1070.3801269999999</v>
      </c>
      <c r="AH106">
        <v>1078.841919</v>
      </c>
      <c r="AI106">
        <v>1088.3116460000001</v>
      </c>
      <c r="AJ106">
        <v>1098.9013669999999</v>
      </c>
      <c r="AK106" s="91">
        <v>3.5000000000000003E-2</v>
      </c>
      <c r="AL106" s="25"/>
      <c r="AM106" s="26"/>
    </row>
    <row r="107" spans="1:39" ht="15" customHeight="1">
      <c r="A107" s="42" t="s">
        <v>6326</v>
      </c>
      <c r="B107" t="s">
        <v>4077</v>
      </c>
      <c r="C107" t="s">
        <v>6327</v>
      </c>
      <c r="D107" t="s">
        <v>6669</v>
      </c>
      <c r="E107" t="s">
        <v>333</v>
      </c>
      <c r="G107">
        <v>183.580704</v>
      </c>
      <c r="H107">
        <v>428.92260700000003</v>
      </c>
      <c r="I107">
        <v>513.74517800000001</v>
      </c>
      <c r="J107">
        <v>537.54675299999997</v>
      </c>
      <c r="K107">
        <v>539.01757799999996</v>
      </c>
      <c r="L107">
        <v>526.73321499999997</v>
      </c>
      <c r="M107">
        <v>530.16589399999998</v>
      </c>
      <c r="N107">
        <v>532.98870799999997</v>
      </c>
      <c r="O107">
        <v>535.36248799999998</v>
      </c>
      <c r="P107">
        <v>537.36712599999998</v>
      </c>
      <c r="Q107">
        <v>538.71758999999997</v>
      </c>
      <c r="R107">
        <v>539.348389</v>
      </c>
      <c r="S107">
        <v>540.10180700000001</v>
      </c>
      <c r="T107">
        <v>541.13275099999998</v>
      </c>
      <c r="U107">
        <v>542.418274</v>
      </c>
      <c r="V107">
        <v>544.03753700000004</v>
      </c>
      <c r="W107">
        <v>545.81188999999995</v>
      </c>
      <c r="X107">
        <v>547.75585899999999</v>
      </c>
      <c r="Y107">
        <v>550.000854</v>
      </c>
      <c r="Z107">
        <v>552.629639</v>
      </c>
      <c r="AA107">
        <v>555.77447500000005</v>
      </c>
      <c r="AB107">
        <v>559.37292500000001</v>
      </c>
      <c r="AC107">
        <v>563.34655799999996</v>
      </c>
      <c r="AD107">
        <v>567.70074499999998</v>
      </c>
      <c r="AE107">
        <v>572.458618</v>
      </c>
      <c r="AF107">
        <v>577.63372800000002</v>
      </c>
      <c r="AG107">
        <v>583.22662400000002</v>
      </c>
      <c r="AH107">
        <v>589.31500200000005</v>
      </c>
      <c r="AI107">
        <v>595.97857699999997</v>
      </c>
      <c r="AJ107">
        <v>603.27703899999995</v>
      </c>
      <c r="AK107" s="91">
        <v>4.2000000000000003E-2</v>
      </c>
      <c r="AL107" s="25"/>
      <c r="AM107" s="26"/>
    </row>
    <row r="108" spans="1:39" ht="15" customHeight="1">
      <c r="A108" s="42" t="s">
        <v>6329</v>
      </c>
      <c r="B108" t="s">
        <v>4080</v>
      </c>
      <c r="C108" t="s">
        <v>6330</v>
      </c>
      <c r="D108" t="s">
        <v>6670</v>
      </c>
      <c r="E108" t="s">
        <v>333</v>
      </c>
      <c r="G108">
        <v>164.17880199999999</v>
      </c>
      <c r="H108">
        <v>352.85546900000003</v>
      </c>
      <c r="I108">
        <v>473.71026599999999</v>
      </c>
      <c r="J108">
        <v>463.48251299999998</v>
      </c>
      <c r="K108">
        <v>414.61676</v>
      </c>
      <c r="L108">
        <v>400.91885400000001</v>
      </c>
      <c r="M108">
        <v>394.577179</v>
      </c>
      <c r="N108">
        <v>402.57058699999999</v>
      </c>
      <c r="O108">
        <v>402.52947999999998</v>
      </c>
      <c r="P108">
        <v>402.68548600000003</v>
      </c>
      <c r="Q108">
        <v>401.90390000000002</v>
      </c>
      <c r="R108">
        <v>402.99194299999999</v>
      </c>
      <c r="S108">
        <v>397.572632</v>
      </c>
      <c r="T108">
        <v>396.83520499999997</v>
      </c>
      <c r="U108">
        <v>396.24883999999997</v>
      </c>
      <c r="V108">
        <v>395.94055200000003</v>
      </c>
      <c r="W108">
        <v>395.65844700000002</v>
      </c>
      <c r="X108">
        <v>395.415527</v>
      </c>
      <c r="Y108">
        <v>395.354218</v>
      </c>
      <c r="Z108">
        <v>395.57290599999999</v>
      </c>
      <c r="AA108">
        <v>396.23147599999999</v>
      </c>
      <c r="AB108">
        <v>397.222443</v>
      </c>
      <c r="AC108">
        <v>398.44793700000002</v>
      </c>
      <c r="AD108">
        <v>399.90292399999998</v>
      </c>
      <c r="AE108">
        <v>401.60351600000001</v>
      </c>
      <c r="AF108">
        <v>403.571594</v>
      </c>
      <c r="AG108">
        <v>405.78241000000003</v>
      </c>
      <c r="AH108">
        <v>408.30779999999999</v>
      </c>
      <c r="AI108">
        <v>411.221069</v>
      </c>
      <c r="AJ108">
        <v>414.57153299999999</v>
      </c>
      <c r="AK108" s="91">
        <v>3.2000000000000001E-2</v>
      </c>
      <c r="AL108" s="25"/>
      <c r="AM108" s="26"/>
    </row>
    <row r="109" spans="1:39" ht="15" customHeight="1">
      <c r="A109" s="42" t="s">
        <v>6332</v>
      </c>
      <c r="B109" t="s">
        <v>4083</v>
      </c>
      <c r="C109" t="s">
        <v>6333</v>
      </c>
      <c r="D109" t="s">
        <v>6671</v>
      </c>
      <c r="E109" t="s">
        <v>333</v>
      </c>
      <c r="G109">
        <v>56.184199999999997</v>
      </c>
      <c r="H109">
        <v>67.297165000000007</v>
      </c>
      <c r="I109">
        <v>90.985725000000002</v>
      </c>
      <c r="J109">
        <v>97.558471999999995</v>
      </c>
      <c r="K109">
        <v>94.840225000000004</v>
      </c>
      <c r="L109">
        <v>92.186394000000007</v>
      </c>
      <c r="M109">
        <v>92.519188</v>
      </c>
      <c r="N109">
        <v>90.961799999999997</v>
      </c>
      <c r="O109">
        <v>91.633422999999993</v>
      </c>
      <c r="P109">
        <v>89.676468</v>
      </c>
      <c r="Q109">
        <v>89.986084000000005</v>
      </c>
      <c r="R109">
        <v>89.799605999999997</v>
      </c>
      <c r="S109">
        <v>88.791640999999998</v>
      </c>
      <c r="T109">
        <v>87.208832000000001</v>
      </c>
      <c r="U109">
        <v>86.169571000000005</v>
      </c>
      <c r="V109">
        <v>85.570053000000001</v>
      </c>
      <c r="W109">
        <v>84.997497999999993</v>
      </c>
      <c r="X109">
        <v>84.451858999999999</v>
      </c>
      <c r="Y109">
        <v>83.943770999999998</v>
      </c>
      <c r="Z109">
        <v>83.477149999999995</v>
      </c>
      <c r="AA109">
        <v>83.058868000000004</v>
      </c>
      <c r="AB109">
        <v>82.686126999999999</v>
      </c>
      <c r="AC109">
        <v>82.350669999999994</v>
      </c>
      <c r="AD109">
        <v>82.051948999999993</v>
      </c>
      <c r="AE109">
        <v>81.790397999999996</v>
      </c>
      <c r="AF109">
        <v>81.563156000000006</v>
      </c>
      <c r="AG109">
        <v>81.371093999999999</v>
      </c>
      <c r="AH109">
        <v>81.219063000000006</v>
      </c>
      <c r="AI109">
        <v>81.112007000000006</v>
      </c>
      <c r="AJ109">
        <v>81.052734000000001</v>
      </c>
      <c r="AK109" s="91">
        <v>1.2999999999999999E-2</v>
      </c>
      <c r="AL109" s="25"/>
      <c r="AM109" s="26"/>
    </row>
    <row r="110" spans="1:39" ht="15" customHeight="1">
      <c r="A110" s="42" t="s">
        <v>6335</v>
      </c>
      <c r="B110" t="s">
        <v>4863</v>
      </c>
      <c r="C110" t="s">
        <v>6336</v>
      </c>
      <c r="D110" t="s">
        <v>6672</v>
      </c>
      <c r="E110" t="s">
        <v>333</v>
      </c>
      <c r="G110">
        <v>830.34613000000002</v>
      </c>
      <c r="H110">
        <v>1486.3820800000001</v>
      </c>
      <c r="I110">
        <v>2005.4760739999999</v>
      </c>
      <c r="J110">
        <v>2144.4497070000002</v>
      </c>
      <c r="K110">
        <v>2133.0285640000002</v>
      </c>
      <c r="L110">
        <v>2160.5625</v>
      </c>
      <c r="M110">
        <v>2255.5986330000001</v>
      </c>
      <c r="N110">
        <v>2349.1960450000001</v>
      </c>
      <c r="O110">
        <v>2444.1767580000001</v>
      </c>
      <c r="P110">
        <v>2535.4023440000001</v>
      </c>
      <c r="Q110">
        <v>2626.4616700000001</v>
      </c>
      <c r="R110">
        <v>2717.5170899999998</v>
      </c>
      <c r="S110">
        <v>2808.9350589999999</v>
      </c>
      <c r="T110">
        <v>2901.2753910000001</v>
      </c>
      <c r="U110">
        <v>2994.775635</v>
      </c>
      <c r="V110">
        <v>3088.139893</v>
      </c>
      <c r="W110">
        <v>3182.783203</v>
      </c>
      <c r="X110">
        <v>3279.2138669999999</v>
      </c>
      <c r="Y110">
        <v>3377.1079100000002</v>
      </c>
      <c r="Z110">
        <v>3477.0590820000002</v>
      </c>
      <c r="AA110">
        <v>3578.4545899999998</v>
      </c>
      <c r="AB110">
        <v>3681.3618160000001</v>
      </c>
      <c r="AC110">
        <v>3785.2990719999998</v>
      </c>
      <c r="AD110">
        <v>3890.8598630000001</v>
      </c>
      <c r="AE110">
        <v>3997.5529790000001</v>
      </c>
      <c r="AF110">
        <v>4101.1005859999996</v>
      </c>
      <c r="AG110">
        <v>4205.4428710000002</v>
      </c>
      <c r="AH110">
        <v>4311.7944340000004</v>
      </c>
      <c r="AI110">
        <v>4421.2182620000003</v>
      </c>
      <c r="AJ110">
        <v>4534.9008789999998</v>
      </c>
      <c r="AK110" s="91">
        <v>0.06</v>
      </c>
      <c r="AL110" s="25"/>
      <c r="AM110" s="26"/>
    </row>
    <row r="111" spans="1:39" ht="15" customHeight="1">
      <c r="A111" s="42" t="s">
        <v>6338</v>
      </c>
      <c r="B111" t="s">
        <v>4077</v>
      </c>
      <c r="C111" t="s">
        <v>6339</v>
      </c>
      <c r="D111" t="s">
        <v>6673</v>
      </c>
      <c r="E111" t="s">
        <v>333</v>
      </c>
      <c r="G111">
        <v>470.846069</v>
      </c>
      <c r="H111">
        <v>892.61962900000003</v>
      </c>
      <c r="I111">
        <v>1160.268311</v>
      </c>
      <c r="J111">
        <v>1249.013672</v>
      </c>
      <c r="K111">
        <v>1295.416626</v>
      </c>
      <c r="L111">
        <v>1329.9608149999999</v>
      </c>
      <c r="M111">
        <v>1395.560303</v>
      </c>
      <c r="N111">
        <v>1460.8035890000001</v>
      </c>
      <c r="O111">
        <v>1524.5367429999999</v>
      </c>
      <c r="P111">
        <v>1586.485596</v>
      </c>
      <c r="Q111">
        <v>1648.8122559999999</v>
      </c>
      <c r="R111">
        <v>1711.6455080000001</v>
      </c>
      <c r="S111">
        <v>1775.2236330000001</v>
      </c>
      <c r="T111">
        <v>1839.9041749999999</v>
      </c>
      <c r="U111">
        <v>1905.854004</v>
      </c>
      <c r="V111">
        <v>1972.274048</v>
      </c>
      <c r="W111">
        <v>2040.0760499999999</v>
      </c>
      <c r="X111">
        <v>2109.5979000000002</v>
      </c>
      <c r="Y111">
        <v>2180.6647950000001</v>
      </c>
      <c r="Z111">
        <v>2253.6674800000001</v>
      </c>
      <c r="AA111">
        <v>2328.2365719999998</v>
      </c>
      <c r="AB111">
        <v>2404.4558109999998</v>
      </c>
      <c r="AC111">
        <v>2482.0473630000001</v>
      </c>
      <c r="AD111">
        <v>2561.414307</v>
      </c>
      <c r="AE111">
        <v>2642.2714839999999</v>
      </c>
      <c r="AF111">
        <v>2721.866943</v>
      </c>
      <c r="AG111">
        <v>2802.758789</v>
      </c>
      <c r="AH111">
        <v>2885.7614749999998</v>
      </c>
      <c r="AI111">
        <v>2971.5996089999999</v>
      </c>
      <c r="AJ111">
        <v>3061.092529</v>
      </c>
      <c r="AK111" s="91">
        <v>6.7000000000000004E-2</v>
      </c>
      <c r="AL111" s="25"/>
      <c r="AM111" s="26"/>
    </row>
    <row r="112" spans="1:39" ht="15" customHeight="1">
      <c r="A112" s="42" t="s">
        <v>6341</v>
      </c>
      <c r="B112" t="s">
        <v>4080</v>
      </c>
      <c r="C112" t="s">
        <v>6342</v>
      </c>
      <c r="D112" t="s">
        <v>6674</v>
      </c>
      <c r="E112" t="s">
        <v>333</v>
      </c>
      <c r="G112">
        <v>233.43403599999999</v>
      </c>
      <c r="H112">
        <v>410.42507899999998</v>
      </c>
      <c r="I112">
        <v>564.765625</v>
      </c>
      <c r="J112">
        <v>558.19226100000003</v>
      </c>
      <c r="K112">
        <v>518.36901899999998</v>
      </c>
      <c r="L112">
        <v>500.750854</v>
      </c>
      <c r="M112">
        <v>516.33868399999994</v>
      </c>
      <c r="N112">
        <v>531.014771</v>
      </c>
      <c r="O112">
        <v>549.001892</v>
      </c>
      <c r="P112">
        <v>565.49255400000004</v>
      </c>
      <c r="Q112">
        <v>581.47289999999998</v>
      </c>
      <c r="R112">
        <v>596.93688999999995</v>
      </c>
      <c r="S112">
        <v>611.97119099999998</v>
      </c>
      <c r="T112">
        <v>626.71276899999998</v>
      </c>
      <c r="U112">
        <v>641.20782499999996</v>
      </c>
      <c r="V112">
        <v>655.14947500000005</v>
      </c>
      <c r="W112">
        <v>668.84643600000004</v>
      </c>
      <c r="X112">
        <v>682.41229199999998</v>
      </c>
      <c r="Y112">
        <v>695.746216</v>
      </c>
      <c r="Z112">
        <v>708.99114999999995</v>
      </c>
      <c r="AA112">
        <v>722.00305200000003</v>
      </c>
      <c r="AB112">
        <v>734.74993900000004</v>
      </c>
      <c r="AC112">
        <v>747.09661900000003</v>
      </c>
      <c r="AD112">
        <v>759.16625999999997</v>
      </c>
      <c r="AE112">
        <v>770.82519500000001</v>
      </c>
      <c r="AF112">
        <v>781.12011700000005</v>
      </c>
      <c r="AG112">
        <v>790.923767</v>
      </c>
      <c r="AH112">
        <v>800.49310300000002</v>
      </c>
      <c r="AI112">
        <v>810.042236</v>
      </c>
      <c r="AJ112">
        <v>819.802368</v>
      </c>
      <c r="AK112" s="91">
        <v>4.3999999999999997E-2</v>
      </c>
      <c r="AL112" s="25"/>
      <c r="AM112" s="26"/>
    </row>
    <row r="113" spans="1:39" ht="15" customHeight="1">
      <c r="A113" s="42" t="s">
        <v>6344</v>
      </c>
      <c r="B113" t="s">
        <v>4083</v>
      </c>
      <c r="C113" t="s">
        <v>6345</v>
      </c>
      <c r="D113" t="s">
        <v>6675</v>
      </c>
      <c r="E113" t="s">
        <v>333</v>
      </c>
      <c r="G113">
        <v>126.066025</v>
      </c>
      <c r="H113">
        <v>183.337433</v>
      </c>
      <c r="I113">
        <v>280.44220000000001</v>
      </c>
      <c r="J113">
        <v>337.24380500000001</v>
      </c>
      <c r="K113">
        <v>319.24298099999999</v>
      </c>
      <c r="L113">
        <v>329.85095200000001</v>
      </c>
      <c r="M113">
        <v>343.69979899999998</v>
      </c>
      <c r="N113">
        <v>357.37759399999999</v>
      </c>
      <c r="O113">
        <v>370.63815299999999</v>
      </c>
      <c r="P113">
        <v>383.42422499999998</v>
      </c>
      <c r="Q113">
        <v>396.17657500000001</v>
      </c>
      <c r="R113">
        <v>408.93444799999997</v>
      </c>
      <c r="S113">
        <v>421.74014299999999</v>
      </c>
      <c r="T113">
        <v>434.65832499999999</v>
      </c>
      <c r="U113">
        <v>447.71383700000001</v>
      </c>
      <c r="V113">
        <v>460.71636999999998</v>
      </c>
      <c r="W113">
        <v>473.86096199999997</v>
      </c>
      <c r="X113">
        <v>487.20373499999999</v>
      </c>
      <c r="Y113">
        <v>500.69686899999999</v>
      </c>
      <c r="Z113">
        <v>514.40045199999997</v>
      </c>
      <c r="AA113">
        <v>528.21472200000005</v>
      </c>
      <c r="AB113">
        <v>542.15588400000001</v>
      </c>
      <c r="AC113">
        <v>556.15502900000001</v>
      </c>
      <c r="AD113">
        <v>570.27917500000001</v>
      </c>
      <c r="AE113">
        <v>584.45629899999994</v>
      </c>
      <c r="AF113">
        <v>598.11352499999998</v>
      </c>
      <c r="AG113">
        <v>611.76007100000004</v>
      </c>
      <c r="AH113">
        <v>625.53991699999995</v>
      </c>
      <c r="AI113">
        <v>639.57659899999999</v>
      </c>
      <c r="AJ113">
        <v>654.00567599999999</v>
      </c>
      <c r="AK113" s="91">
        <v>5.8000000000000003E-2</v>
      </c>
      <c r="AL113" s="25"/>
      <c r="AM113" s="26"/>
    </row>
    <row r="114" spans="1:39" ht="15" customHeight="1">
      <c r="A114" s="42" t="s">
        <v>6347</v>
      </c>
      <c r="B114" t="s">
        <v>4866</v>
      </c>
      <c r="C114" t="s">
        <v>6348</v>
      </c>
      <c r="D114" t="s">
        <v>6676</v>
      </c>
      <c r="E114" t="s">
        <v>333</v>
      </c>
      <c r="G114">
        <v>533.60052499999995</v>
      </c>
      <c r="H114">
        <v>731.92511000000002</v>
      </c>
      <c r="I114">
        <v>844.31091300000003</v>
      </c>
      <c r="J114">
        <v>875.05651899999998</v>
      </c>
      <c r="K114">
        <v>906.61645499999997</v>
      </c>
      <c r="L114">
        <v>952.01159700000005</v>
      </c>
      <c r="M114">
        <v>1014.396118</v>
      </c>
      <c r="N114">
        <v>1081.5363769999999</v>
      </c>
      <c r="O114">
        <v>1150.5466309999999</v>
      </c>
      <c r="P114">
        <v>1221.5939940000001</v>
      </c>
      <c r="Q114">
        <v>1294.8754879999999</v>
      </c>
      <c r="R114">
        <v>1369.043457</v>
      </c>
      <c r="S114">
        <v>1443.487793</v>
      </c>
      <c r="T114">
        <v>1517.7307129999999</v>
      </c>
      <c r="U114">
        <v>1592.5820309999999</v>
      </c>
      <c r="V114">
        <v>1668.7823490000001</v>
      </c>
      <c r="W114">
        <v>1747.1365969999999</v>
      </c>
      <c r="X114">
        <v>1827.9022219999999</v>
      </c>
      <c r="Y114">
        <v>1911.096313</v>
      </c>
      <c r="Z114">
        <v>1996.678345</v>
      </c>
      <c r="AA114">
        <v>2083.6760250000002</v>
      </c>
      <c r="AB114">
        <v>2172.6652829999998</v>
      </c>
      <c r="AC114">
        <v>2263.8781739999999</v>
      </c>
      <c r="AD114">
        <v>2357.2353520000001</v>
      </c>
      <c r="AE114">
        <v>2452.7321780000002</v>
      </c>
      <c r="AF114">
        <v>2549.391846</v>
      </c>
      <c r="AG114">
        <v>2647.5908199999999</v>
      </c>
      <c r="AH114">
        <v>2747.6577149999998</v>
      </c>
      <c r="AI114">
        <v>2849.2553710000002</v>
      </c>
      <c r="AJ114">
        <v>2951.0959469999998</v>
      </c>
      <c r="AK114" s="91">
        <v>6.0999999999999999E-2</v>
      </c>
      <c r="AL114" s="25"/>
      <c r="AM114" s="26"/>
    </row>
    <row r="115" spans="1:39" ht="15" customHeight="1">
      <c r="A115" s="42" t="s">
        <v>6350</v>
      </c>
      <c r="B115" t="s">
        <v>4077</v>
      </c>
      <c r="C115" t="s">
        <v>6351</v>
      </c>
      <c r="D115" t="s">
        <v>6677</v>
      </c>
      <c r="E115" t="s">
        <v>333</v>
      </c>
      <c r="G115">
        <v>431.95120200000002</v>
      </c>
      <c r="H115">
        <v>556.14031999999997</v>
      </c>
      <c r="I115">
        <v>622.80651899999998</v>
      </c>
      <c r="J115">
        <v>647.92346199999997</v>
      </c>
      <c r="K115">
        <v>681.85082999999997</v>
      </c>
      <c r="L115">
        <v>718.14154099999996</v>
      </c>
      <c r="M115">
        <v>768.66143799999998</v>
      </c>
      <c r="N115">
        <v>821.22314500000005</v>
      </c>
      <c r="O115">
        <v>875.40844700000002</v>
      </c>
      <c r="P115">
        <v>931.35461399999997</v>
      </c>
      <c r="Q115">
        <v>989.22485400000005</v>
      </c>
      <c r="R115">
        <v>1047.990601</v>
      </c>
      <c r="S115">
        <v>1107.185913</v>
      </c>
      <c r="T115">
        <v>1166.4438479999999</v>
      </c>
      <c r="U115">
        <v>1226.3930660000001</v>
      </c>
      <c r="V115">
        <v>1287.615356</v>
      </c>
      <c r="W115">
        <v>1350.74353</v>
      </c>
      <c r="X115">
        <v>1415.9904790000001</v>
      </c>
      <c r="Y115">
        <v>1483.3836670000001</v>
      </c>
      <c r="Z115">
        <v>1552.9038089999999</v>
      </c>
      <c r="AA115">
        <v>1623.8054199999999</v>
      </c>
      <c r="AB115">
        <v>1696.549072</v>
      </c>
      <c r="AC115">
        <v>1771.330078</v>
      </c>
      <c r="AD115">
        <v>1848.0992429999999</v>
      </c>
      <c r="AE115">
        <v>1926.866943</v>
      </c>
      <c r="AF115">
        <v>2006.876953</v>
      </c>
      <c r="AG115">
        <v>2088.4340820000002</v>
      </c>
      <c r="AH115">
        <v>2171.8115229999999</v>
      </c>
      <c r="AI115">
        <v>2256.7529300000001</v>
      </c>
      <c r="AJ115">
        <v>2342.2409670000002</v>
      </c>
      <c r="AK115" s="91">
        <v>0.06</v>
      </c>
      <c r="AL115" s="25"/>
      <c r="AM115" s="26"/>
    </row>
    <row r="116" spans="1:39" ht="15" customHeight="1">
      <c r="A116" s="42" t="s">
        <v>6353</v>
      </c>
      <c r="B116" t="s">
        <v>4080</v>
      </c>
      <c r="C116" t="s">
        <v>6354</v>
      </c>
      <c r="D116" t="s">
        <v>6678</v>
      </c>
      <c r="E116" t="s">
        <v>333</v>
      </c>
      <c r="G116">
        <v>37.581710999999999</v>
      </c>
      <c r="H116">
        <v>81.56926</v>
      </c>
      <c r="I116">
        <v>99.730446000000001</v>
      </c>
      <c r="J116">
        <v>96.668541000000005</v>
      </c>
      <c r="K116">
        <v>87.079993999999999</v>
      </c>
      <c r="L116">
        <v>89.088448</v>
      </c>
      <c r="M116">
        <v>91.987442000000001</v>
      </c>
      <c r="N116">
        <v>97.367912000000004</v>
      </c>
      <c r="O116">
        <v>102.861328</v>
      </c>
      <c r="P116">
        <v>108.47930100000001</v>
      </c>
      <c r="Q116">
        <v>114.230812</v>
      </c>
      <c r="R116">
        <v>120.020363</v>
      </c>
      <c r="S116">
        <v>125.803421</v>
      </c>
      <c r="T116">
        <v>131.545807</v>
      </c>
      <c r="U116">
        <v>137.306961</v>
      </c>
      <c r="V116">
        <v>143.134995</v>
      </c>
      <c r="W116">
        <v>149.092377</v>
      </c>
      <c r="X116">
        <v>155.19598400000001</v>
      </c>
      <c r="Y116">
        <v>161.44494599999999</v>
      </c>
      <c r="Z116">
        <v>167.837952</v>
      </c>
      <c r="AA116">
        <v>174.29573099999999</v>
      </c>
      <c r="AB116">
        <v>180.863708</v>
      </c>
      <c r="AC116">
        <v>187.55667099999999</v>
      </c>
      <c r="AD116">
        <v>194.36746199999999</v>
      </c>
      <c r="AE116">
        <v>201.294342</v>
      </c>
      <c r="AF116">
        <v>208.257904</v>
      </c>
      <c r="AG116">
        <v>215.29139699999999</v>
      </c>
      <c r="AH116">
        <v>222.415741</v>
      </c>
      <c r="AI116">
        <v>229.60642999999999</v>
      </c>
      <c r="AJ116">
        <v>236.77456699999999</v>
      </c>
      <c r="AK116" s="91">
        <v>6.6000000000000003E-2</v>
      </c>
      <c r="AL116" s="25"/>
      <c r="AM116" s="26"/>
    </row>
    <row r="117" spans="1:39" ht="15" customHeight="1">
      <c r="A117" s="42" t="s">
        <v>6356</v>
      </c>
      <c r="B117" t="s">
        <v>4083</v>
      </c>
      <c r="C117" t="s">
        <v>6357</v>
      </c>
      <c r="D117" t="s">
        <v>6679</v>
      </c>
      <c r="E117" t="s">
        <v>333</v>
      </c>
      <c r="G117">
        <v>64.067627000000002</v>
      </c>
      <c r="H117">
        <v>94.215537999999995</v>
      </c>
      <c r="I117">
        <v>121.773903</v>
      </c>
      <c r="J117">
        <v>130.464508</v>
      </c>
      <c r="K117">
        <v>137.68557699999999</v>
      </c>
      <c r="L117">
        <v>144.78164699999999</v>
      </c>
      <c r="M117">
        <v>153.74723800000001</v>
      </c>
      <c r="N117">
        <v>162.94525100000001</v>
      </c>
      <c r="O117">
        <v>172.27688599999999</v>
      </c>
      <c r="P117">
        <v>181.760086</v>
      </c>
      <c r="Q117">
        <v>191.41978499999999</v>
      </c>
      <c r="R117">
        <v>201.03251599999999</v>
      </c>
      <c r="S117">
        <v>210.49847399999999</v>
      </c>
      <c r="T117">
        <v>219.74104299999999</v>
      </c>
      <c r="U117">
        <v>228.881989</v>
      </c>
      <c r="V117">
        <v>238.031982</v>
      </c>
      <c r="W117">
        <v>247.300659</v>
      </c>
      <c r="X117">
        <v>256.71566799999999</v>
      </c>
      <c r="Y117">
        <v>266.26767000000001</v>
      </c>
      <c r="Z117">
        <v>275.936646</v>
      </c>
      <c r="AA117">
        <v>285.57482900000002</v>
      </c>
      <c r="AB117">
        <v>295.25244099999998</v>
      </c>
      <c r="AC117">
        <v>304.99148600000001</v>
      </c>
      <c r="AD117">
        <v>314.76858499999997</v>
      </c>
      <c r="AE117">
        <v>324.57086199999998</v>
      </c>
      <c r="AF117">
        <v>334.25711100000001</v>
      </c>
      <c r="AG117">
        <v>343.86535600000002</v>
      </c>
      <c r="AH117">
        <v>353.43045000000001</v>
      </c>
      <c r="AI117">
        <v>362.89593500000001</v>
      </c>
      <c r="AJ117">
        <v>372.08029199999999</v>
      </c>
      <c r="AK117" s="91">
        <v>6.3E-2</v>
      </c>
      <c r="AL117" s="25"/>
      <c r="AM117" s="26"/>
    </row>
    <row r="118" spans="1:39" ht="15" customHeight="1">
      <c r="A118" s="42" t="s">
        <v>6359</v>
      </c>
      <c r="B118" t="s">
        <v>4869</v>
      </c>
      <c r="C118" t="s">
        <v>6360</v>
      </c>
      <c r="D118" t="s">
        <v>6680</v>
      </c>
      <c r="E118" t="s">
        <v>333</v>
      </c>
      <c r="G118">
        <v>132.234039</v>
      </c>
      <c r="H118">
        <v>546.10668899999996</v>
      </c>
      <c r="I118">
        <v>715.27355999999997</v>
      </c>
      <c r="J118">
        <v>760.39868200000001</v>
      </c>
      <c r="K118">
        <v>762.06109600000002</v>
      </c>
      <c r="L118">
        <v>746.58520499999997</v>
      </c>
      <c r="M118">
        <v>771.90942399999994</v>
      </c>
      <c r="N118">
        <v>791.863159</v>
      </c>
      <c r="O118">
        <v>805.58581500000003</v>
      </c>
      <c r="P118">
        <v>823.361267</v>
      </c>
      <c r="Q118">
        <v>841.44909700000005</v>
      </c>
      <c r="R118">
        <v>860.00305200000003</v>
      </c>
      <c r="S118">
        <v>879.00469999999996</v>
      </c>
      <c r="T118">
        <v>898.30621299999996</v>
      </c>
      <c r="U118">
        <v>917.34411599999999</v>
      </c>
      <c r="V118">
        <v>936.15411400000005</v>
      </c>
      <c r="W118">
        <v>955.28076199999998</v>
      </c>
      <c r="X118">
        <v>974.92687999999998</v>
      </c>
      <c r="Y118">
        <v>994.77087400000005</v>
      </c>
      <c r="Z118">
        <v>1015.162598</v>
      </c>
      <c r="AA118">
        <v>1036.263794</v>
      </c>
      <c r="AB118">
        <v>1058.1435550000001</v>
      </c>
      <c r="AC118">
        <v>1080.845703</v>
      </c>
      <c r="AD118">
        <v>1104.4224850000001</v>
      </c>
      <c r="AE118">
        <v>1128.92749</v>
      </c>
      <c r="AF118">
        <v>1154.4257809999999</v>
      </c>
      <c r="AG118">
        <v>1180.982544</v>
      </c>
      <c r="AH118">
        <v>1208.6707759999999</v>
      </c>
      <c r="AI118">
        <v>1237.5454099999999</v>
      </c>
      <c r="AJ118">
        <v>1267.6926269999999</v>
      </c>
      <c r="AK118" s="91">
        <v>8.1000000000000003E-2</v>
      </c>
      <c r="AL118" s="25"/>
      <c r="AM118" s="26"/>
    </row>
    <row r="119" spans="1:39" ht="15" customHeight="1">
      <c r="A119" s="42" t="s">
        <v>6362</v>
      </c>
      <c r="B119" t="s">
        <v>4077</v>
      </c>
      <c r="C119" t="s">
        <v>6363</v>
      </c>
      <c r="D119" t="s">
        <v>6681</v>
      </c>
      <c r="E119" t="s">
        <v>333</v>
      </c>
      <c r="G119">
        <v>68.097549000000001</v>
      </c>
      <c r="H119">
        <v>257.39428700000002</v>
      </c>
      <c r="I119">
        <v>312.99594100000002</v>
      </c>
      <c r="J119">
        <v>333.16461199999998</v>
      </c>
      <c r="K119">
        <v>341.59585600000003</v>
      </c>
      <c r="L119">
        <v>344.03796399999999</v>
      </c>
      <c r="M119">
        <v>353.22607399999998</v>
      </c>
      <c r="N119">
        <v>362.30731200000002</v>
      </c>
      <c r="O119">
        <v>371.89987200000002</v>
      </c>
      <c r="P119">
        <v>381.78207400000002</v>
      </c>
      <c r="Q119">
        <v>391.89505000000003</v>
      </c>
      <c r="R119">
        <v>402.312408</v>
      </c>
      <c r="S119">
        <v>413.03125</v>
      </c>
      <c r="T119">
        <v>423.98880000000003</v>
      </c>
      <c r="U119">
        <v>434.92837500000002</v>
      </c>
      <c r="V119">
        <v>445.86657700000001</v>
      </c>
      <c r="W119">
        <v>457.05950899999999</v>
      </c>
      <c r="X119">
        <v>468.60732999999999</v>
      </c>
      <c r="Y119">
        <v>480.36407500000001</v>
      </c>
      <c r="Z119">
        <v>492.50030500000003</v>
      </c>
      <c r="AA119">
        <v>505.09960899999999</v>
      </c>
      <c r="AB119">
        <v>518.20385699999997</v>
      </c>
      <c r="AC119">
        <v>531.84307899999999</v>
      </c>
      <c r="AD119">
        <v>546.05187999999998</v>
      </c>
      <c r="AE119">
        <v>560.86645499999997</v>
      </c>
      <c r="AF119">
        <v>576.32861300000002</v>
      </c>
      <c r="AG119">
        <v>592.48266599999999</v>
      </c>
      <c r="AH119">
        <v>609.37719700000002</v>
      </c>
      <c r="AI119">
        <v>627.05273399999999</v>
      </c>
      <c r="AJ119">
        <v>645.56616199999996</v>
      </c>
      <c r="AK119" s="91">
        <v>8.1000000000000003E-2</v>
      </c>
      <c r="AL119" s="25"/>
      <c r="AM119" s="26"/>
    </row>
    <row r="120" spans="1:39" ht="15" customHeight="1">
      <c r="A120" s="42" t="s">
        <v>6365</v>
      </c>
      <c r="B120" t="s">
        <v>4080</v>
      </c>
      <c r="C120" t="s">
        <v>6366</v>
      </c>
      <c r="D120" t="s">
        <v>6682</v>
      </c>
      <c r="E120" t="s">
        <v>333</v>
      </c>
      <c r="G120">
        <v>26.707229999999999</v>
      </c>
      <c r="H120">
        <v>86.340964999999997</v>
      </c>
      <c r="I120">
        <v>123.877411</v>
      </c>
      <c r="J120">
        <v>124.428787</v>
      </c>
      <c r="K120">
        <v>119.698761</v>
      </c>
      <c r="L120">
        <v>100.252548</v>
      </c>
      <c r="M120">
        <v>111.35002900000001</v>
      </c>
      <c r="N120">
        <v>117.500259</v>
      </c>
      <c r="O120">
        <v>116.560379</v>
      </c>
      <c r="P120">
        <v>119.290955</v>
      </c>
      <c r="Q120">
        <v>122.089111</v>
      </c>
      <c r="R120">
        <v>124.964226</v>
      </c>
      <c r="S120">
        <v>127.917664</v>
      </c>
      <c r="T120">
        <v>130.941711</v>
      </c>
      <c r="U120">
        <v>133.99803199999999</v>
      </c>
      <c r="V120">
        <v>137.08969099999999</v>
      </c>
      <c r="W120">
        <v>140.25968900000001</v>
      </c>
      <c r="X120">
        <v>143.525406</v>
      </c>
      <c r="Y120">
        <v>146.86518899999999</v>
      </c>
      <c r="Z120">
        <v>150.30801400000001</v>
      </c>
      <c r="AA120">
        <v>153.86305200000001</v>
      </c>
      <c r="AB120">
        <v>157.541428</v>
      </c>
      <c r="AC120">
        <v>161.34895299999999</v>
      </c>
      <c r="AD120">
        <v>165.291641</v>
      </c>
      <c r="AE120">
        <v>169.37583900000001</v>
      </c>
      <c r="AF120">
        <v>173.60090600000001</v>
      </c>
      <c r="AG120">
        <v>177.98239100000001</v>
      </c>
      <c r="AH120">
        <v>182.52825899999999</v>
      </c>
      <c r="AI120">
        <v>187.24610899999999</v>
      </c>
      <c r="AJ120">
        <v>192.14579800000001</v>
      </c>
      <c r="AK120" s="91">
        <v>7.0000000000000007E-2</v>
      </c>
      <c r="AL120" s="25"/>
      <c r="AM120" s="26"/>
    </row>
    <row r="121" spans="1:39" ht="15" customHeight="1">
      <c r="A121" s="42" t="s">
        <v>6368</v>
      </c>
      <c r="B121" t="s">
        <v>4083</v>
      </c>
      <c r="C121" t="s">
        <v>6369</v>
      </c>
      <c r="D121" t="s">
        <v>6683</v>
      </c>
      <c r="E121" t="s">
        <v>333</v>
      </c>
      <c r="G121">
        <v>37.429259999999999</v>
      </c>
      <c r="H121">
        <v>202.37142900000001</v>
      </c>
      <c r="I121">
        <v>278.40020800000002</v>
      </c>
      <c r="J121">
        <v>302.80529799999999</v>
      </c>
      <c r="K121">
        <v>300.766479</v>
      </c>
      <c r="L121">
        <v>302.29467799999998</v>
      </c>
      <c r="M121">
        <v>307.333282</v>
      </c>
      <c r="N121">
        <v>312.05560300000002</v>
      </c>
      <c r="O121">
        <v>317.125519</v>
      </c>
      <c r="P121">
        <v>322.28823899999998</v>
      </c>
      <c r="Q121">
        <v>327.464966</v>
      </c>
      <c r="R121">
        <v>332.72644000000003</v>
      </c>
      <c r="S121">
        <v>338.05578600000001</v>
      </c>
      <c r="T121">
        <v>343.37567100000001</v>
      </c>
      <c r="U121">
        <v>348.417755</v>
      </c>
      <c r="V121">
        <v>353.19781499999999</v>
      </c>
      <c r="W121">
        <v>357.96157799999997</v>
      </c>
      <c r="X121">
        <v>362.79415899999998</v>
      </c>
      <c r="Y121">
        <v>367.54165599999999</v>
      </c>
      <c r="Z121">
        <v>372.35427900000002</v>
      </c>
      <c r="AA121">
        <v>377.30114700000001</v>
      </c>
      <c r="AB121">
        <v>382.39825400000001</v>
      </c>
      <c r="AC121">
        <v>387.65368699999999</v>
      </c>
      <c r="AD121">
        <v>393.078979</v>
      </c>
      <c r="AE121">
        <v>398.68524200000002</v>
      </c>
      <c r="AF121">
        <v>404.49627700000002</v>
      </c>
      <c r="AG121">
        <v>410.517426</v>
      </c>
      <c r="AH121">
        <v>416.765289</v>
      </c>
      <c r="AI121">
        <v>423.24655200000001</v>
      </c>
      <c r="AJ121">
        <v>429.980591</v>
      </c>
      <c r="AK121" s="91">
        <v>8.7999999999999995E-2</v>
      </c>
      <c r="AL121" s="25"/>
      <c r="AM121" s="26"/>
    </row>
    <row r="122" spans="1:39" ht="15" customHeight="1">
      <c r="A122" s="42" t="s">
        <v>6371</v>
      </c>
      <c r="B122" t="s">
        <v>4035</v>
      </c>
      <c r="C122" t="s">
        <v>6372</v>
      </c>
      <c r="D122" t="s">
        <v>6684</v>
      </c>
      <c r="E122" t="s">
        <v>333</v>
      </c>
      <c r="G122">
        <v>16897.496093999998</v>
      </c>
      <c r="H122">
        <v>22263.673827999999</v>
      </c>
      <c r="I122">
        <v>26784.091797000001</v>
      </c>
      <c r="J122">
        <v>27656.052734000001</v>
      </c>
      <c r="K122">
        <v>27923.871093999998</v>
      </c>
      <c r="L122">
        <v>28093.474609000001</v>
      </c>
      <c r="M122">
        <v>28798.976562</v>
      </c>
      <c r="N122">
        <v>29514.125</v>
      </c>
      <c r="O122">
        <v>30285.857422000001</v>
      </c>
      <c r="P122">
        <v>31093.322265999999</v>
      </c>
      <c r="Q122">
        <v>31908.859375</v>
      </c>
      <c r="R122">
        <v>32753.984375</v>
      </c>
      <c r="S122">
        <v>33624.316405999998</v>
      </c>
      <c r="T122">
        <v>34518.941405999998</v>
      </c>
      <c r="U122">
        <v>35435</v>
      </c>
      <c r="V122">
        <v>36371.332030999998</v>
      </c>
      <c r="W122">
        <v>37349.148437999997</v>
      </c>
      <c r="X122">
        <v>38355.824219000002</v>
      </c>
      <c r="Y122">
        <v>39408.773437999997</v>
      </c>
      <c r="Z122">
        <v>40513.6875</v>
      </c>
      <c r="AA122">
        <v>41638.75</v>
      </c>
      <c r="AB122">
        <v>42820.015625</v>
      </c>
      <c r="AC122">
        <v>44054.855469000002</v>
      </c>
      <c r="AD122">
        <v>45335.050780999998</v>
      </c>
      <c r="AE122">
        <v>46674.6875</v>
      </c>
      <c r="AF122">
        <v>48057.582030999998</v>
      </c>
      <c r="AG122">
        <v>49474.578125</v>
      </c>
      <c r="AH122">
        <v>50946.800780999998</v>
      </c>
      <c r="AI122">
        <v>52498.476562000003</v>
      </c>
      <c r="AJ122">
        <v>54120.007812000003</v>
      </c>
      <c r="AK122" s="91">
        <v>4.1000000000000002E-2</v>
      </c>
      <c r="AL122" s="32"/>
      <c r="AM122" s="30"/>
    </row>
    <row r="123" spans="1:39" ht="15" customHeight="1">
      <c r="A123" s="94"/>
      <c r="B123" t="s">
        <v>6374</v>
      </c>
    </row>
    <row r="124" spans="1:39" ht="15" customHeight="1">
      <c r="A124" s="42" t="s">
        <v>6375</v>
      </c>
      <c r="B124" t="s">
        <v>3913</v>
      </c>
      <c r="C124" t="s">
        <v>6376</v>
      </c>
      <c r="D124" t="s">
        <v>6685</v>
      </c>
      <c r="E124" t="s">
        <v>333</v>
      </c>
      <c r="G124">
        <v>2076.6430660000001</v>
      </c>
      <c r="H124">
        <v>1050.0548100000001</v>
      </c>
      <c r="I124">
        <v>557.57556199999999</v>
      </c>
      <c r="J124">
        <v>498.72167999999999</v>
      </c>
      <c r="K124">
        <v>493.51153599999998</v>
      </c>
      <c r="L124">
        <v>488.872253</v>
      </c>
      <c r="M124">
        <v>473.71853599999997</v>
      </c>
      <c r="N124">
        <v>467.169647</v>
      </c>
      <c r="O124">
        <v>459.43060300000002</v>
      </c>
      <c r="P124">
        <v>449.77075200000002</v>
      </c>
      <c r="Q124">
        <v>397.80731200000002</v>
      </c>
      <c r="R124">
        <v>354.27368200000001</v>
      </c>
      <c r="S124">
        <v>347.142944</v>
      </c>
      <c r="T124">
        <v>339.81402600000001</v>
      </c>
      <c r="U124">
        <v>332.316101</v>
      </c>
      <c r="V124">
        <v>324.65524299999998</v>
      </c>
      <c r="W124">
        <v>316.72677599999997</v>
      </c>
      <c r="X124">
        <v>308.63690200000002</v>
      </c>
      <c r="Y124">
        <v>300.28613300000001</v>
      </c>
      <c r="Z124">
        <v>291.66424599999999</v>
      </c>
      <c r="AA124">
        <v>282.99047899999999</v>
      </c>
      <c r="AB124">
        <v>274.04431199999999</v>
      </c>
      <c r="AC124">
        <v>264.831299</v>
      </c>
      <c r="AD124">
        <v>255.40870699999999</v>
      </c>
      <c r="AE124">
        <v>245.67169200000001</v>
      </c>
      <c r="AF124">
        <v>235.68936199999999</v>
      </c>
      <c r="AG124">
        <v>225.62359599999999</v>
      </c>
      <c r="AH124">
        <v>215.358002</v>
      </c>
      <c r="AI124">
        <v>204.721161</v>
      </c>
      <c r="AJ124">
        <v>193.76937899999999</v>
      </c>
      <c r="AK124" s="91">
        <v>-7.9000000000000001E-2</v>
      </c>
      <c r="AL124" s="25"/>
      <c r="AM124" s="26"/>
    </row>
    <row r="125" spans="1:39" ht="15" customHeight="1">
      <c r="A125" s="42" t="s">
        <v>6378</v>
      </c>
      <c r="B125" t="s">
        <v>4077</v>
      </c>
      <c r="C125" t="s">
        <v>6379</v>
      </c>
      <c r="D125" t="s">
        <v>6686</v>
      </c>
      <c r="E125" t="s">
        <v>333</v>
      </c>
      <c r="G125">
        <v>246.01391599999999</v>
      </c>
      <c r="H125">
        <v>127.96191399999999</v>
      </c>
      <c r="I125">
        <v>31.389786000000001</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6382</v>
      </c>
      <c r="D126" t="s">
        <v>6687</v>
      </c>
      <c r="E126" t="s">
        <v>333</v>
      </c>
      <c r="G126">
        <v>133.455994</v>
      </c>
      <c r="H126">
        <v>112.60217299999999</v>
      </c>
      <c r="I126">
        <v>55.040863000000002</v>
      </c>
      <c r="J126">
        <v>96.995818999999997</v>
      </c>
      <c r="K126">
        <v>96.995818999999997</v>
      </c>
      <c r="L126">
        <v>97.762787000000003</v>
      </c>
      <c r="M126">
        <v>87.986510999999993</v>
      </c>
      <c r="N126">
        <v>87.082267999999999</v>
      </c>
      <c r="O126">
        <v>85.364197000000004</v>
      </c>
      <c r="P126">
        <v>82.099875999999995</v>
      </c>
      <c r="Q126">
        <v>36.694533999999997</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6385</v>
      </c>
      <c r="D127" t="s">
        <v>6688</v>
      </c>
      <c r="E127" t="s">
        <v>333</v>
      </c>
      <c r="G127">
        <v>1697.1732179999999</v>
      </c>
      <c r="H127">
        <v>809.490723</v>
      </c>
      <c r="I127">
        <v>471.14492799999999</v>
      </c>
      <c r="J127">
        <v>401.72586100000001</v>
      </c>
      <c r="K127">
        <v>396.515717</v>
      </c>
      <c r="L127">
        <v>391.109467</v>
      </c>
      <c r="M127">
        <v>385.73202500000002</v>
      </c>
      <c r="N127">
        <v>380.08737200000002</v>
      </c>
      <c r="O127">
        <v>374.06640599999997</v>
      </c>
      <c r="P127">
        <v>367.67086799999998</v>
      </c>
      <c r="Q127">
        <v>361.11279300000001</v>
      </c>
      <c r="R127">
        <v>354.27368200000001</v>
      </c>
      <c r="S127">
        <v>347.142944</v>
      </c>
      <c r="T127">
        <v>339.81402600000001</v>
      </c>
      <c r="U127">
        <v>332.316101</v>
      </c>
      <c r="V127">
        <v>324.65524299999998</v>
      </c>
      <c r="W127">
        <v>316.72677599999997</v>
      </c>
      <c r="X127">
        <v>308.63690200000002</v>
      </c>
      <c r="Y127">
        <v>300.28613300000001</v>
      </c>
      <c r="Z127">
        <v>291.66424599999999</v>
      </c>
      <c r="AA127">
        <v>282.99047899999999</v>
      </c>
      <c r="AB127">
        <v>274.04431199999999</v>
      </c>
      <c r="AC127">
        <v>264.831299</v>
      </c>
      <c r="AD127">
        <v>255.40870699999999</v>
      </c>
      <c r="AE127">
        <v>245.67169200000001</v>
      </c>
      <c r="AF127">
        <v>235.68936199999999</v>
      </c>
      <c r="AG127">
        <v>225.62359599999999</v>
      </c>
      <c r="AH127">
        <v>215.358002</v>
      </c>
      <c r="AI127">
        <v>204.721161</v>
      </c>
      <c r="AJ127">
        <v>193.76937899999999</v>
      </c>
      <c r="AK127" s="91">
        <v>-7.1999999999999995E-2</v>
      </c>
      <c r="AL127" s="25"/>
      <c r="AM127" s="26"/>
    </row>
    <row r="128" spans="1:39" ht="15" customHeight="1">
      <c r="A128" s="42" t="s">
        <v>6387</v>
      </c>
      <c r="B128" t="s">
        <v>3917</v>
      </c>
      <c r="C128" t="s">
        <v>6388</v>
      </c>
      <c r="D128" t="s">
        <v>6689</v>
      </c>
      <c r="E128" t="s">
        <v>333</v>
      </c>
      <c r="G128">
        <v>506.9375</v>
      </c>
      <c r="H128">
        <v>228.64746099999999</v>
      </c>
      <c r="I128">
        <v>134.39593500000001</v>
      </c>
      <c r="J128">
        <v>100.63674899999999</v>
      </c>
      <c r="K128">
        <v>94.537231000000006</v>
      </c>
      <c r="L128">
        <v>93.693969999999993</v>
      </c>
      <c r="M128">
        <v>89.357735000000005</v>
      </c>
      <c r="N128">
        <v>84.831519999999998</v>
      </c>
      <c r="O128">
        <v>79.15361</v>
      </c>
      <c r="P128">
        <v>72.506241000000003</v>
      </c>
      <c r="Q128">
        <v>67.009529000000001</v>
      </c>
      <c r="R128">
        <v>63.443770999999998</v>
      </c>
      <c r="S128">
        <v>59.771790000000003</v>
      </c>
      <c r="T128">
        <v>56.002541000000001</v>
      </c>
      <c r="U128">
        <v>52.146014999999998</v>
      </c>
      <c r="V128">
        <v>48.212788000000003</v>
      </c>
      <c r="W128">
        <v>44.207718</v>
      </c>
      <c r="X128">
        <v>40.133803999999998</v>
      </c>
      <c r="Y128">
        <v>37.816071000000001</v>
      </c>
      <c r="Z128">
        <v>35.814152</v>
      </c>
      <c r="AA128">
        <v>33.777321000000001</v>
      </c>
      <c r="AB128">
        <v>31.705765</v>
      </c>
      <c r="AC128">
        <v>29.599888</v>
      </c>
      <c r="AD128">
        <v>27.459965</v>
      </c>
      <c r="AE128">
        <v>25.285734000000001</v>
      </c>
      <c r="AF128">
        <v>23.074991000000001</v>
      </c>
      <c r="AG128">
        <v>20.830822000000001</v>
      </c>
      <c r="AH128">
        <v>18.553518</v>
      </c>
      <c r="AI128">
        <v>16.243369999999999</v>
      </c>
      <c r="AJ128">
        <v>13.900579</v>
      </c>
      <c r="AK128" s="91">
        <v>-0.11700000000000001</v>
      </c>
      <c r="AL128" s="25"/>
      <c r="AM128" s="26"/>
    </row>
    <row r="129" spans="1:39" ht="15" customHeight="1">
      <c r="A129" s="42" t="s">
        <v>6390</v>
      </c>
      <c r="B129" t="s">
        <v>4077</v>
      </c>
      <c r="C129" t="s">
        <v>6391</v>
      </c>
      <c r="D129" t="s">
        <v>6690</v>
      </c>
      <c r="E129" t="s">
        <v>333</v>
      </c>
      <c r="G129">
        <v>91.220337000000001</v>
      </c>
      <c r="H129">
        <v>35.882720999999997</v>
      </c>
      <c r="I129">
        <v>22.689544999999999</v>
      </c>
      <c r="J129">
        <v>20.265820000000001</v>
      </c>
      <c r="K129">
        <v>17.546913</v>
      </c>
      <c r="L129">
        <v>14.671241999999999</v>
      </c>
      <c r="M129">
        <v>11.696960000000001</v>
      </c>
      <c r="N129">
        <v>8.6009060000000002</v>
      </c>
      <c r="O129">
        <v>5.3840050000000002</v>
      </c>
      <c r="P129">
        <v>2.04874</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6394</v>
      </c>
      <c r="D130" t="s">
        <v>6691</v>
      </c>
      <c r="E130" t="s">
        <v>333</v>
      </c>
      <c r="G130">
        <v>67.333106999999998</v>
      </c>
      <c r="H130">
        <v>37.318328999999999</v>
      </c>
      <c r="I130">
        <v>18.927330000000001</v>
      </c>
      <c r="J130">
        <v>15.425591000000001</v>
      </c>
      <c r="K130">
        <v>15.68534</v>
      </c>
      <c r="L130">
        <v>19.036543000000002</v>
      </c>
      <c r="M130">
        <v>19.036543000000002</v>
      </c>
      <c r="N130">
        <v>19.036543000000002</v>
      </c>
      <c r="O130">
        <v>18.084826</v>
      </c>
      <c r="P130">
        <v>16.349304</v>
      </c>
      <c r="Q130">
        <v>14.531650000000001</v>
      </c>
      <c r="R130">
        <v>12.647600000000001</v>
      </c>
      <c r="S130">
        <v>10.706253</v>
      </c>
      <c r="T130">
        <v>8.7144429999999993</v>
      </c>
      <c r="U130">
        <v>6.6788610000000004</v>
      </c>
      <c r="V130">
        <v>4.6043890000000003</v>
      </c>
      <c r="W130">
        <v>2.4942389999999999</v>
      </c>
      <c r="X130">
        <v>0.35121799999999997</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6397</v>
      </c>
      <c r="D131" t="s">
        <v>6692</v>
      </c>
      <c r="E131" t="s">
        <v>333</v>
      </c>
      <c r="G131">
        <v>348.38406400000002</v>
      </c>
      <c r="H131">
        <v>155.44641100000001</v>
      </c>
      <c r="I131">
        <v>92.779053000000005</v>
      </c>
      <c r="J131">
        <v>64.945335</v>
      </c>
      <c r="K131">
        <v>61.304974000000001</v>
      </c>
      <c r="L131">
        <v>59.986182999999997</v>
      </c>
      <c r="M131">
        <v>58.624232999999997</v>
      </c>
      <c r="N131">
        <v>57.194068999999999</v>
      </c>
      <c r="O131">
        <v>55.684775999999999</v>
      </c>
      <c r="P131">
        <v>54.108196</v>
      </c>
      <c r="Q131">
        <v>52.477879000000001</v>
      </c>
      <c r="R131">
        <v>50.796173000000003</v>
      </c>
      <c r="S131">
        <v>49.065536000000002</v>
      </c>
      <c r="T131">
        <v>47.288097</v>
      </c>
      <c r="U131">
        <v>45.467154999999998</v>
      </c>
      <c r="V131">
        <v>43.608398000000001</v>
      </c>
      <c r="W131">
        <v>41.713478000000002</v>
      </c>
      <c r="X131">
        <v>39.782584999999997</v>
      </c>
      <c r="Y131">
        <v>37.816071000000001</v>
      </c>
      <c r="Z131">
        <v>35.814152</v>
      </c>
      <c r="AA131">
        <v>33.777321000000001</v>
      </c>
      <c r="AB131">
        <v>31.705765</v>
      </c>
      <c r="AC131">
        <v>29.599888</v>
      </c>
      <c r="AD131">
        <v>27.459965</v>
      </c>
      <c r="AE131">
        <v>25.285734000000001</v>
      </c>
      <c r="AF131">
        <v>23.074991000000001</v>
      </c>
      <c r="AG131">
        <v>20.830822000000001</v>
      </c>
      <c r="AH131">
        <v>18.553518</v>
      </c>
      <c r="AI131">
        <v>16.243369999999999</v>
      </c>
      <c r="AJ131">
        <v>13.900579</v>
      </c>
      <c r="AK131" s="91">
        <v>-0.105</v>
      </c>
      <c r="AL131" s="25"/>
      <c r="AM131" s="26"/>
    </row>
    <row r="132" spans="1:39" ht="15" customHeight="1">
      <c r="A132" s="42" t="s">
        <v>6399</v>
      </c>
      <c r="B132" t="s">
        <v>4843</v>
      </c>
      <c r="C132" t="s">
        <v>6400</v>
      </c>
      <c r="D132" t="s">
        <v>6693</v>
      </c>
      <c r="E132" t="s">
        <v>333</v>
      </c>
      <c r="G132">
        <v>503.20434599999999</v>
      </c>
      <c r="H132">
        <v>230.92804000000001</v>
      </c>
      <c r="I132">
        <v>122.69380200000001</v>
      </c>
      <c r="J132">
        <v>90.553818000000007</v>
      </c>
      <c r="K132">
        <v>82.363326999999998</v>
      </c>
      <c r="L132">
        <v>73.103722000000005</v>
      </c>
      <c r="M132">
        <v>63.260261999999997</v>
      </c>
      <c r="N132">
        <v>57.602142000000001</v>
      </c>
      <c r="O132">
        <v>50.914627000000003</v>
      </c>
      <c r="P132">
        <v>43.685836999999999</v>
      </c>
      <c r="Q132">
        <v>39.015113999999997</v>
      </c>
      <c r="R132">
        <v>36.596294</v>
      </c>
      <c r="S132">
        <v>35.250439</v>
      </c>
      <c r="T132">
        <v>34.028675</v>
      </c>
      <c r="U132">
        <v>32.758682</v>
      </c>
      <c r="V132">
        <v>31.447424000000002</v>
      </c>
      <c r="W132">
        <v>30.095680000000002</v>
      </c>
      <c r="X132">
        <v>28.704777</v>
      </c>
      <c r="Y132">
        <v>27.276126999999999</v>
      </c>
      <c r="Z132">
        <v>25.811152</v>
      </c>
      <c r="AA132">
        <v>24.310794999999999</v>
      </c>
      <c r="AB132">
        <v>22.776512</v>
      </c>
      <c r="AC132">
        <v>21.209192000000002</v>
      </c>
      <c r="AD132">
        <v>19.609394000000002</v>
      </c>
      <c r="AE132">
        <v>17.977368999999999</v>
      </c>
      <c r="AF132">
        <v>16.322046</v>
      </c>
      <c r="AG132">
        <v>14.635446999999999</v>
      </c>
      <c r="AH132">
        <v>12.917414000000001</v>
      </c>
      <c r="AI132">
        <v>11.167899999999999</v>
      </c>
      <c r="AJ132">
        <v>9.3867239999999992</v>
      </c>
      <c r="AK132" s="91">
        <v>-0.128</v>
      </c>
      <c r="AL132" s="25"/>
      <c r="AM132" s="26"/>
    </row>
    <row r="133" spans="1:39" ht="15" customHeight="1">
      <c r="A133" s="42" t="s">
        <v>6402</v>
      </c>
      <c r="B133" t="s">
        <v>4077</v>
      </c>
      <c r="C133" t="s">
        <v>6403</v>
      </c>
      <c r="D133" t="s">
        <v>6694</v>
      </c>
      <c r="E133" t="s">
        <v>333</v>
      </c>
      <c r="G133">
        <v>279.84634399999999</v>
      </c>
      <c r="H133">
        <v>97.034972999999994</v>
      </c>
      <c r="I133">
        <v>42.477688000000001</v>
      </c>
      <c r="J133">
        <v>29.310590999999999</v>
      </c>
      <c r="K133">
        <v>25.395643</v>
      </c>
      <c r="L133">
        <v>21.223749000000002</v>
      </c>
      <c r="M133">
        <v>16.815666</v>
      </c>
      <c r="N133">
        <v>12.197073</v>
      </c>
      <c r="O133">
        <v>7.3689850000000003</v>
      </c>
      <c r="P133">
        <v>2.3627479999999998</v>
      </c>
      <c r="Q133">
        <v>0</v>
      </c>
      <c r="R133">
        <v>0</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6406</v>
      </c>
      <c r="D134" t="s">
        <v>6695</v>
      </c>
      <c r="E134" t="s">
        <v>333</v>
      </c>
      <c r="G134">
        <v>11.647254999999999</v>
      </c>
      <c r="H134">
        <v>6.4511149999999997</v>
      </c>
      <c r="I134">
        <v>3.2817289999999999</v>
      </c>
      <c r="J134">
        <v>3.3163740000000002</v>
      </c>
      <c r="K134">
        <v>3.9261599999999999</v>
      </c>
      <c r="L134">
        <v>4.8174570000000001</v>
      </c>
      <c r="M134">
        <v>4.8174570000000001</v>
      </c>
      <c r="N134">
        <v>4.8174570000000001</v>
      </c>
      <c r="O134">
        <v>3.9502380000000001</v>
      </c>
      <c r="P134">
        <v>2.7330950000000001</v>
      </c>
      <c r="Q134">
        <v>1.4772320000000001</v>
      </c>
      <c r="R134">
        <v>0.175397</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6409</v>
      </c>
      <c r="D135" t="s">
        <v>6696</v>
      </c>
      <c r="E135" t="s">
        <v>333</v>
      </c>
      <c r="G135">
        <v>211.71075400000001</v>
      </c>
      <c r="H135">
        <v>127.441963</v>
      </c>
      <c r="I135">
        <v>76.934387000000001</v>
      </c>
      <c r="J135">
        <v>57.926848999999997</v>
      </c>
      <c r="K135">
        <v>53.041522999999998</v>
      </c>
      <c r="L135">
        <v>47.062514999999998</v>
      </c>
      <c r="M135">
        <v>41.627136</v>
      </c>
      <c r="N135">
        <v>40.587612</v>
      </c>
      <c r="O135">
        <v>39.595402</v>
      </c>
      <c r="P135">
        <v>38.589993</v>
      </c>
      <c r="Q135">
        <v>37.537883999999998</v>
      </c>
      <c r="R135">
        <v>36.420898000000001</v>
      </c>
      <c r="S135">
        <v>35.250439</v>
      </c>
      <c r="T135">
        <v>34.028675</v>
      </c>
      <c r="U135">
        <v>32.758682</v>
      </c>
      <c r="V135">
        <v>31.447424000000002</v>
      </c>
      <c r="W135">
        <v>30.095680000000002</v>
      </c>
      <c r="X135">
        <v>28.704777</v>
      </c>
      <c r="Y135">
        <v>27.276126999999999</v>
      </c>
      <c r="Z135">
        <v>25.811152</v>
      </c>
      <c r="AA135">
        <v>24.310794999999999</v>
      </c>
      <c r="AB135">
        <v>22.776512</v>
      </c>
      <c r="AC135">
        <v>21.209192000000002</v>
      </c>
      <c r="AD135">
        <v>19.609394000000002</v>
      </c>
      <c r="AE135">
        <v>17.977368999999999</v>
      </c>
      <c r="AF135">
        <v>16.322046</v>
      </c>
      <c r="AG135">
        <v>14.635446999999999</v>
      </c>
      <c r="AH135">
        <v>12.917414000000001</v>
      </c>
      <c r="AI135">
        <v>11.167899999999999</v>
      </c>
      <c r="AJ135">
        <v>9.3867239999999992</v>
      </c>
      <c r="AK135" s="91">
        <v>-0.10199999999999999</v>
      </c>
      <c r="AL135" s="25"/>
      <c r="AM135" s="26"/>
    </row>
    <row r="136" spans="1:39" ht="15" customHeight="1">
      <c r="A136" s="42" t="s">
        <v>6411</v>
      </c>
      <c r="B136" t="s">
        <v>4846</v>
      </c>
      <c r="C136" t="s">
        <v>6412</v>
      </c>
      <c r="D136" t="s">
        <v>6697</v>
      </c>
      <c r="E136" t="s">
        <v>333</v>
      </c>
      <c r="G136">
        <v>833.66015600000003</v>
      </c>
      <c r="H136">
        <v>339.87506100000002</v>
      </c>
      <c r="I136">
        <v>172.993866</v>
      </c>
      <c r="J136">
        <v>123.51451900000001</v>
      </c>
      <c r="K136">
        <v>113.082886</v>
      </c>
      <c r="L136">
        <v>107.833023</v>
      </c>
      <c r="M136">
        <v>98.497780000000006</v>
      </c>
      <c r="N136">
        <v>89.793120999999999</v>
      </c>
      <c r="O136">
        <v>80.722831999999997</v>
      </c>
      <c r="P136">
        <v>78.703536999999997</v>
      </c>
      <c r="Q136">
        <v>77.927177</v>
      </c>
      <c r="R136">
        <v>77.123253000000005</v>
      </c>
      <c r="S136">
        <v>76.294853000000003</v>
      </c>
      <c r="T136">
        <v>75.445342999999994</v>
      </c>
      <c r="U136">
        <v>74.577560000000005</v>
      </c>
      <c r="V136">
        <v>71.489799000000005</v>
      </c>
      <c r="W136">
        <v>68.096535000000003</v>
      </c>
      <c r="X136">
        <v>64.532546999999994</v>
      </c>
      <c r="Y136">
        <v>60.801163000000003</v>
      </c>
      <c r="Z136">
        <v>56.913780000000003</v>
      </c>
      <c r="AA136">
        <v>54.801453000000002</v>
      </c>
      <c r="AB136">
        <v>53.846581</v>
      </c>
      <c r="AC136">
        <v>52.879753000000001</v>
      </c>
      <c r="AD136">
        <v>51.901428000000003</v>
      </c>
      <c r="AE136">
        <v>50.911484000000002</v>
      </c>
      <c r="AF136">
        <v>49.917755</v>
      </c>
      <c r="AG136">
        <v>48.912917999999998</v>
      </c>
      <c r="AH136">
        <v>47.897086999999999</v>
      </c>
      <c r="AI136">
        <v>46.870215999999999</v>
      </c>
      <c r="AJ136">
        <v>45.832413000000003</v>
      </c>
      <c r="AK136" s="91">
        <v>-9.5000000000000001E-2</v>
      </c>
      <c r="AL136" s="25"/>
      <c r="AM136" s="26"/>
    </row>
    <row r="137" spans="1:39" ht="15" customHeight="1">
      <c r="A137" s="42" t="s">
        <v>6414</v>
      </c>
      <c r="B137" t="s">
        <v>4077</v>
      </c>
      <c r="C137" t="s">
        <v>6415</v>
      </c>
      <c r="D137" t="s">
        <v>6698</v>
      </c>
      <c r="E137" t="s">
        <v>333</v>
      </c>
      <c r="G137">
        <v>526.61059599999999</v>
      </c>
      <c r="H137">
        <v>147.629593</v>
      </c>
      <c r="I137">
        <v>61.167011000000002</v>
      </c>
      <c r="J137">
        <v>43.719329999999999</v>
      </c>
      <c r="K137">
        <v>35.701511000000004</v>
      </c>
      <c r="L137">
        <v>27.374362999999999</v>
      </c>
      <c r="M137">
        <v>18.847716999999999</v>
      </c>
      <c r="N137">
        <v>10.143055</v>
      </c>
      <c r="O137">
        <v>1.266357</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6418</v>
      </c>
      <c r="D138" t="s">
        <v>6699</v>
      </c>
      <c r="E138" t="s">
        <v>333</v>
      </c>
      <c r="G138">
        <v>40.843338000000003</v>
      </c>
      <c r="H138">
        <v>22.307503000000001</v>
      </c>
      <c r="I138">
        <v>11.846000999999999</v>
      </c>
      <c r="J138">
        <v>9.8086029999999997</v>
      </c>
      <c r="K138">
        <v>11.805873</v>
      </c>
      <c r="L138">
        <v>15.096916999999999</v>
      </c>
      <c r="M138">
        <v>14.288314</v>
      </c>
      <c r="N138">
        <v>14.288314</v>
      </c>
      <c r="O138">
        <v>14.288314</v>
      </c>
      <c r="P138">
        <v>14.288314</v>
      </c>
      <c r="Q138">
        <v>14.288314</v>
      </c>
      <c r="R138">
        <v>14.288314</v>
      </c>
      <c r="S138">
        <v>14.288314</v>
      </c>
      <c r="T138">
        <v>14.288314</v>
      </c>
      <c r="U138">
        <v>14.288314</v>
      </c>
      <c r="V138">
        <v>12.080185</v>
      </c>
      <c r="W138">
        <v>9.5818949999999994</v>
      </c>
      <c r="X138">
        <v>6.9275840000000004</v>
      </c>
      <c r="Y138">
        <v>4.1198829999999997</v>
      </c>
      <c r="Z138">
        <v>1.1697709999999999</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6421</v>
      </c>
      <c r="D139" t="s">
        <v>6700</v>
      </c>
      <c r="E139" t="s">
        <v>333</v>
      </c>
      <c r="G139">
        <v>266.20623799999998</v>
      </c>
      <c r="H139">
        <v>169.93795800000001</v>
      </c>
      <c r="I139">
        <v>99.980857999999998</v>
      </c>
      <c r="J139">
        <v>69.986587999999998</v>
      </c>
      <c r="K139">
        <v>65.575500000000005</v>
      </c>
      <c r="L139">
        <v>65.361748000000006</v>
      </c>
      <c r="M139">
        <v>65.361748000000006</v>
      </c>
      <c r="N139">
        <v>65.361748000000006</v>
      </c>
      <c r="O139">
        <v>65.168159000000003</v>
      </c>
      <c r="P139">
        <v>64.415222</v>
      </c>
      <c r="Q139">
        <v>63.638866</v>
      </c>
      <c r="R139">
        <v>62.834938000000001</v>
      </c>
      <c r="S139">
        <v>62.006537999999999</v>
      </c>
      <c r="T139">
        <v>61.157027999999997</v>
      </c>
      <c r="U139">
        <v>60.289245999999999</v>
      </c>
      <c r="V139">
        <v>59.409615000000002</v>
      </c>
      <c r="W139">
        <v>58.514637</v>
      </c>
      <c r="X139">
        <v>57.604961000000003</v>
      </c>
      <c r="Y139">
        <v>56.681282000000003</v>
      </c>
      <c r="Z139">
        <v>55.744011</v>
      </c>
      <c r="AA139">
        <v>54.801453000000002</v>
      </c>
      <c r="AB139">
        <v>53.846581</v>
      </c>
      <c r="AC139">
        <v>52.879753000000001</v>
      </c>
      <c r="AD139">
        <v>51.901428000000003</v>
      </c>
      <c r="AE139">
        <v>50.911484000000002</v>
      </c>
      <c r="AF139">
        <v>49.917755</v>
      </c>
      <c r="AG139">
        <v>48.912917999999998</v>
      </c>
      <c r="AH139">
        <v>47.897086999999999</v>
      </c>
      <c r="AI139">
        <v>46.870215999999999</v>
      </c>
      <c r="AJ139">
        <v>45.832413000000003</v>
      </c>
      <c r="AK139" s="91">
        <v>-5.8999999999999997E-2</v>
      </c>
      <c r="AL139" s="25"/>
      <c r="AM139" s="26"/>
    </row>
    <row r="140" spans="1:39" ht="15" customHeight="1">
      <c r="A140" s="42" t="s">
        <v>6423</v>
      </c>
      <c r="B140" t="s">
        <v>4849</v>
      </c>
      <c r="C140" t="s">
        <v>6424</v>
      </c>
      <c r="D140" t="s">
        <v>6701</v>
      </c>
      <c r="E140" t="s">
        <v>333</v>
      </c>
      <c r="G140">
        <v>3389.5268550000001</v>
      </c>
      <c r="H140">
        <v>1453.751221</v>
      </c>
      <c r="I140">
        <v>806.04650900000001</v>
      </c>
      <c r="J140">
        <v>676.81396500000005</v>
      </c>
      <c r="K140">
        <v>670.61554000000001</v>
      </c>
      <c r="L140">
        <v>630.22711200000003</v>
      </c>
      <c r="M140">
        <v>586.94512899999995</v>
      </c>
      <c r="N140">
        <v>555.44470200000001</v>
      </c>
      <c r="O140">
        <v>522.64386000000002</v>
      </c>
      <c r="P140">
        <v>488.78762799999998</v>
      </c>
      <c r="Q140">
        <v>453.89770499999997</v>
      </c>
      <c r="R140">
        <v>417.77123999999998</v>
      </c>
      <c r="S140">
        <v>380.76299999999998</v>
      </c>
      <c r="T140">
        <v>342.91339099999999</v>
      </c>
      <c r="U140">
        <v>304.30978399999998</v>
      </c>
      <c r="V140">
        <v>254.39260899999999</v>
      </c>
      <c r="W140">
        <v>197.904236</v>
      </c>
      <c r="X140">
        <v>139.20105000000001</v>
      </c>
      <c r="Y140">
        <v>78.308875999999998</v>
      </c>
      <c r="Z140">
        <v>26.382110999999998</v>
      </c>
      <c r="AA140">
        <v>4.4169919999999996</v>
      </c>
      <c r="AB140">
        <v>0</v>
      </c>
      <c r="AC140">
        <v>0</v>
      </c>
      <c r="AD140">
        <v>0</v>
      </c>
      <c r="AE140">
        <v>0</v>
      </c>
      <c r="AF140">
        <v>0</v>
      </c>
      <c r="AG140">
        <v>0</v>
      </c>
      <c r="AH140">
        <v>0</v>
      </c>
      <c r="AI140">
        <v>0</v>
      </c>
      <c r="AJ140">
        <v>0</v>
      </c>
      <c r="AK140" t="s">
        <v>549</v>
      </c>
      <c r="AL140" s="25"/>
      <c r="AM140" s="26"/>
    </row>
    <row r="141" spans="1:39" ht="15" customHeight="1">
      <c r="A141" s="42" t="s">
        <v>6426</v>
      </c>
      <c r="B141" t="s">
        <v>4077</v>
      </c>
      <c r="C141" t="s">
        <v>6427</v>
      </c>
      <c r="D141" t="s">
        <v>6702</v>
      </c>
      <c r="E141" t="s">
        <v>333</v>
      </c>
      <c r="G141">
        <v>2132.3615719999998</v>
      </c>
      <c r="H141">
        <v>812.06414800000005</v>
      </c>
      <c r="I141">
        <v>477.24078400000002</v>
      </c>
      <c r="J141">
        <v>394.33398399999999</v>
      </c>
      <c r="K141">
        <v>369.38330100000002</v>
      </c>
      <c r="L141">
        <v>349.69396999999998</v>
      </c>
      <c r="M141">
        <v>329.11395299999998</v>
      </c>
      <c r="N141">
        <v>307.58349600000003</v>
      </c>
      <c r="O141">
        <v>285.14410400000003</v>
      </c>
      <c r="P141">
        <v>261.96475199999998</v>
      </c>
      <c r="Q141">
        <v>238.08578499999999</v>
      </c>
      <c r="R141">
        <v>213.40884399999999</v>
      </c>
      <c r="S141">
        <v>188.14755199999999</v>
      </c>
      <c r="T141">
        <v>162.31530799999999</v>
      </c>
      <c r="U141">
        <v>135.972961</v>
      </c>
      <c r="V141">
        <v>109.093498</v>
      </c>
      <c r="W141">
        <v>81.602180000000004</v>
      </c>
      <c r="X141">
        <v>53.559058999999998</v>
      </c>
      <c r="Y141">
        <v>24.977501</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6430</v>
      </c>
      <c r="D142" t="s">
        <v>6703</v>
      </c>
      <c r="E142" t="s">
        <v>333</v>
      </c>
      <c r="G142">
        <v>262.55157500000001</v>
      </c>
      <c r="H142">
        <v>128.48181199999999</v>
      </c>
      <c r="I142">
        <v>69.392723000000004</v>
      </c>
      <c r="J142">
        <v>68.533714000000003</v>
      </c>
      <c r="K142">
        <v>116.566597</v>
      </c>
      <c r="L142">
        <v>122.667976</v>
      </c>
      <c r="M142">
        <v>110.40117600000001</v>
      </c>
      <c r="N142">
        <v>110.40117600000001</v>
      </c>
      <c r="O142">
        <v>110.40117600000001</v>
      </c>
      <c r="P142">
        <v>110.40117600000001</v>
      </c>
      <c r="Q142">
        <v>110.40117600000001</v>
      </c>
      <c r="R142">
        <v>110.40117600000001</v>
      </c>
      <c r="S142">
        <v>110.40117600000001</v>
      </c>
      <c r="T142">
        <v>110.40117600000001</v>
      </c>
      <c r="U142">
        <v>110.40117600000001</v>
      </c>
      <c r="V142">
        <v>99.851189000000005</v>
      </c>
      <c r="W142">
        <v>83.612533999999997</v>
      </c>
      <c r="X142">
        <v>65.961135999999996</v>
      </c>
      <c r="Y142">
        <v>46.900390999999999</v>
      </c>
      <c r="Z142">
        <v>26.382110999999998</v>
      </c>
      <c r="AA142">
        <v>4.4169919999999996</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6433</v>
      </c>
      <c r="D143" t="s">
        <v>6704</v>
      </c>
      <c r="E143" t="s">
        <v>333</v>
      </c>
      <c r="G143">
        <v>994.613831</v>
      </c>
      <c r="H143">
        <v>513.20532200000002</v>
      </c>
      <c r="I143">
        <v>259.41305499999999</v>
      </c>
      <c r="J143">
        <v>213.94622799999999</v>
      </c>
      <c r="K143">
        <v>184.66563400000001</v>
      </c>
      <c r="L143">
        <v>157.865173</v>
      </c>
      <c r="M143">
        <v>147.42997700000001</v>
      </c>
      <c r="N143">
        <v>137.46002200000001</v>
      </c>
      <c r="O143">
        <v>127.098557</v>
      </c>
      <c r="P143">
        <v>116.42169199999999</v>
      </c>
      <c r="Q143">
        <v>105.410751</v>
      </c>
      <c r="R143">
        <v>93.961212000000003</v>
      </c>
      <c r="S143">
        <v>82.214279000000005</v>
      </c>
      <c r="T143">
        <v>70.196899000000002</v>
      </c>
      <c r="U143">
        <v>57.935637999999997</v>
      </c>
      <c r="V143">
        <v>45.447921999999998</v>
      </c>
      <c r="W143">
        <v>32.689514000000003</v>
      </c>
      <c r="X143">
        <v>19.680848999999998</v>
      </c>
      <c r="Y143">
        <v>6.4309859999999999</v>
      </c>
      <c r="Z143">
        <v>0</v>
      </c>
      <c r="AA143">
        <v>0</v>
      </c>
      <c r="AB143">
        <v>0</v>
      </c>
      <c r="AC143">
        <v>0</v>
      </c>
      <c r="AD143">
        <v>0</v>
      </c>
      <c r="AE143">
        <v>0</v>
      </c>
      <c r="AF143">
        <v>0</v>
      </c>
      <c r="AG143">
        <v>0</v>
      </c>
      <c r="AH143">
        <v>0</v>
      </c>
      <c r="AI143">
        <v>0</v>
      </c>
      <c r="AJ143">
        <v>0</v>
      </c>
      <c r="AK143" t="s">
        <v>549</v>
      </c>
      <c r="AL143" s="25"/>
      <c r="AM143" s="26"/>
    </row>
    <row r="144" spans="1:39" ht="15" customHeight="1">
      <c r="A144" s="42" t="s">
        <v>6435</v>
      </c>
      <c r="B144" t="s">
        <v>3953</v>
      </c>
      <c r="C144" t="s">
        <v>6436</v>
      </c>
      <c r="D144" t="s">
        <v>6705</v>
      </c>
      <c r="E144" t="s">
        <v>333</v>
      </c>
      <c r="G144">
        <v>733.96881099999996</v>
      </c>
      <c r="H144">
        <v>337.60888699999998</v>
      </c>
      <c r="I144">
        <v>179.49707000000001</v>
      </c>
      <c r="J144">
        <v>139.589203</v>
      </c>
      <c r="K144">
        <v>129.58216899999999</v>
      </c>
      <c r="L144">
        <v>124.844635</v>
      </c>
      <c r="M144">
        <v>111.266739</v>
      </c>
      <c r="N144">
        <v>106.40430499999999</v>
      </c>
      <c r="O144">
        <v>104.271996</v>
      </c>
      <c r="P144">
        <v>102.038544</v>
      </c>
      <c r="Q144">
        <v>99.703971999999993</v>
      </c>
      <c r="R144">
        <v>97.268150000000006</v>
      </c>
      <c r="S144">
        <v>94.736694</v>
      </c>
      <c r="T144">
        <v>92.120391999999995</v>
      </c>
      <c r="U144">
        <v>89.427398999999994</v>
      </c>
      <c r="V144">
        <v>86.655128000000005</v>
      </c>
      <c r="W144">
        <v>83.805244000000002</v>
      </c>
      <c r="X144">
        <v>80.084334999999996</v>
      </c>
      <c r="Y144">
        <v>74.603408999999999</v>
      </c>
      <c r="Z144">
        <v>68.830771999999996</v>
      </c>
      <c r="AA144">
        <v>62.733803000000002</v>
      </c>
      <c r="AB144">
        <v>56.358482000000002</v>
      </c>
      <c r="AC144">
        <v>49.698771999999998</v>
      </c>
      <c r="AD144">
        <v>42.754482000000003</v>
      </c>
      <c r="AE144">
        <v>35.529018000000001</v>
      </c>
      <c r="AF144">
        <v>28.016029</v>
      </c>
      <c r="AG144">
        <v>20.367588000000001</v>
      </c>
      <c r="AH144">
        <v>16.684920999999999</v>
      </c>
      <c r="AI144">
        <v>12.926921999999999</v>
      </c>
      <c r="AJ144">
        <v>9.09206</v>
      </c>
      <c r="AK144" s="91">
        <v>-0.14099999999999999</v>
      </c>
      <c r="AL144" s="25"/>
      <c r="AM144" s="26"/>
    </row>
    <row r="145" spans="1:39" ht="15" customHeight="1">
      <c r="A145" s="42" t="s">
        <v>6438</v>
      </c>
      <c r="B145" t="s">
        <v>4077</v>
      </c>
      <c r="C145" t="s">
        <v>6439</v>
      </c>
      <c r="D145" t="s">
        <v>6706</v>
      </c>
      <c r="E145" t="s">
        <v>333</v>
      </c>
      <c r="G145">
        <v>235.03227200000001</v>
      </c>
      <c r="H145">
        <v>69.314139999999995</v>
      </c>
      <c r="I145">
        <v>35.575825000000002</v>
      </c>
      <c r="J145">
        <v>27.984978000000002</v>
      </c>
      <c r="K145">
        <v>19.892486999999999</v>
      </c>
      <c r="L145">
        <v>11.479221000000001</v>
      </c>
      <c r="M145">
        <v>2.8319589999999999</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6442</v>
      </c>
      <c r="D146" t="s">
        <v>6707</v>
      </c>
      <c r="E146" t="s">
        <v>333</v>
      </c>
      <c r="G146">
        <v>45.799087999999998</v>
      </c>
      <c r="H146">
        <v>26.693726000000002</v>
      </c>
      <c r="I146">
        <v>15.354979999999999</v>
      </c>
      <c r="J146">
        <v>19.367380000000001</v>
      </c>
      <c r="K146">
        <v>22.452456999999999</v>
      </c>
      <c r="L146">
        <v>30.735600999999999</v>
      </c>
      <c r="M146">
        <v>30.735600999999999</v>
      </c>
      <c r="N146">
        <v>30.735600999999999</v>
      </c>
      <c r="O146">
        <v>30.735600999999999</v>
      </c>
      <c r="P146">
        <v>30.735600999999999</v>
      </c>
      <c r="Q146">
        <v>30.735600999999999</v>
      </c>
      <c r="R146">
        <v>30.735600999999999</v>
      </c>
      <c r="S146">
        <v>30.735600999999999</v>
      </c>
      <c r="T146">
        <v>30.735600999999999</v>
      </c>
      <c r="U146">
        <v>30.735600999999999</v>
      </c>
      <c r="V146">
        <v>30.735600999999999</v>
      </c>
      <c r="W146">
        <v>30.735600999999999</v>
      </c>
      <c r="X146">
        <v>29.931746</v>
      </c>
      <c r="Y146">
        <v>27.433308</v>
      </c>
      <c r="Z146">
        <v>24.733865999999999</v>
      </c>
      <c r="AA146">
        <v>21.813257</v>
      </c>
      <c r="AB146">
        <v>18.683914000000001</v>
      </c>
      <c r="AC146">
        <v>15.341252000000001</v>
      </c>
      <c r="AD146">
        <v>11.785316999999999</v>
      </c>
      <c r="AE146">
        <v>8.0180579999999999</v>
      </c>
      <c r="AF146">
        <v>4.0404520000000002</v>
      </c>
      <c r="AG146">
        <v>0</v>
      </c>
      <c r="AH146">
        <v>0</v>
      </c>
      <c r="AI146">
        <v>0</v>
      </c>
      <c r="AJ146">
        <v>0</v>
      </c>
      <c r="AK146" t="s">
        <v>549</v>
      </c>
      <c r="AL146" s="25"/>
      <c r="AM146" s="26"/>
    </row>
    <row r="147" spans="1:39" ht="15" customHeight="1">
      <c r="A147" s="42" t="s">
        <v>6444</v>
      </c>
      <c r="B147" t="s">
        <v>4083</v>
      </c>
      <c r="C147" t="s">
        <v>6445</v>
      </c>
      <c r="D147" t="s">
        <v>6708</v>
      </c>
      <c r="E147" t="s">
        <v>333</v>
      </c>
      <c r="G147">
        <v>453.137451</v>
      </c>
      <c r="H147">
        <v>241.60102800000001</v>
      </c>
      <c r="I147">
        <v>128.56626900000001</v>
      </c>
      <c r="J147">
        <v>92.236855000000006</v>
      </c>
      <c r="K147">
        <v>87.237221000000005</v>
      </c>
      <c r="L147">
        <v>82.629813999999996</v>
      </c>
      <c r="M147">
        <v>77.699173000000002</v>
      </c>
      <c r="N147">
        <v>75.668700999999999</v>
      </c>
      <c r="O147">
        <v>73.536392000000006</v>
      </c>
      <c r="P147">
        <v>71.302940000000007</v>
      </c>
      <c r="Q147">
        <v>68.968368999999996</v>
      </c>
      <c r="R147">
        <v>66.532546999999994</v>
      </c>
      <c r="S147">
        <v>64.001091000000002</v>
      </c>
      <c r="T147">
        <v>61.384788999999998</v>
      </c>
      <c r="U147">
        <v>58.691799000000003</v>
      </c>
      <c r="V147">
        <v>55.919525</v>
      </c>
      <c r="W147">
        <v>53.069640999999997</v>
      </c>
      <c r="X147">
        <v>50.152588000000002</v>
      </c>
      <c r="Y147">
        <v>47.170096999999998</v>
      </c>
      <c r="Z147">
        <v>44.096908999999997</v>
      </c>
      <c r="AA147">
        <v>40.920546999999999</v>
      </c>
      <c r="AB147">
        <v>37.674568000000001</v>
      </c>
      <c r="AC147">
        <v>34.357520999999998</v>
      </c>
      <c r="AD147">
        <v>30.969166000000001</v>
      </c>
      <c r="AE147">
        <v>27.510960000000001</v>
      </c>
      <c r="AF147">
        <v>23.975577999999999</v>
      </c>
      <c r="AG147">
        <v>20.367588000000001</v>
      </c>
      <c r="AH147">
        <v>16.684920999999999</v>
      </c>
      <c r="AI147">
        <v>12.926921999999999</v>
      </c>
      <c r="AJ147">
        <v>9.09206</v>
      </c>
      <c r="AK147" s="91">
        <v>-0.126</v>
      </c>
      <c r="AL147" s="25"/>
      <c r="AM147" s="26"/>
    </row>
    <row r="148" spans="1:39" ht="15" customHeight="1">
      <c r="A148" s="42" t="s">
        <v>6447</v>
      </c>
      <c r="B148" t="s">
        <v>4853</v>
      </c>
      <c r="C148" t="s">
        <v>6448</v>
      </c>
      <c r="D148" t="s">
        <v>6709</v>
      </c>
      <c r="E148" t="s">
        <v>333</v>
      </c>
      <c r="G148">
        <v>1120.6289059999999</v>
      </c>
      <c r="H148">
        <v>423.79632600000002</v>
      </c>
      <c r="I148">
        <v>196.52056899999999</v>
      </c>
      <c r="J148">
        <v>170.51246599999999</v>
      </c>
      <c r="K148">
        <v>225.61741599999999</v>
      </c>
      <c r="L148">
        <v>220.69538900000001</v>
      </c>
      <c r="M148">
        <v>217.782837</v>
      </c>
      <c r="N148">
        <v>216.23767100000001</v>
      </c>
      <c r="O148">
        <v>214.621735</v>
      </c>
      <c r="P148">
        <v>212.941833</v>
      </c>
      <c r="Q148">
        <v>211.20468099999999</v>
      </c>
      <c r="R148">
        <v>209.41455099999999</v>
      </c>
      <c r="S148">
        <v>207.572113</v>
      </c>
      <c r="T148">
        <v>205.56994599999999</v>
      </c>
      <c r="U148">
        <v>198.75</v>
      </c>
      <c r="V148">
        <v>189.27870200000001</v>
      </c>
      <c r="W148">
        <v>178.97268700000001</v>
      </c>
      <c r="X148">
        <v>167.760986</v>
      </c>
      <c r="Y148">
        <v>155.569153</v>
      </c>
      <c r="Z148">
        <v>142.344345</v>
      </c>
      <c r="AA148">
        <v>128.07496599999999</v>
      </c>
      <c r="AB148">
        <v>112.73081999999999</v>
      </c>
      <c r="AC148">
        <v>96.319678999999994</v>
      </c>
      <c r="AD148">
        <v>78.877953000000005</v>
      </c>
      <c r="AE148">
        <v>60.488399999999999</v>
      </c>
      <c r="AF148">
        <v>52.526130999999999</v>
      </c>
      <c r="AG148">
        <v>49.922255999999997</v>
      </c>
      <c r="AH148">
        <v>47.276198999999998</v>
      </c>
      <c r="AI148">
        <v>44.588081000000003</v>
      </c>
      <c r="AJ148">
        <v>41.857964000000003</v>
      </c>
      <c r="AK148" s="91">
        <v>-0.107</v>
      </c>
      <c r="AL148" s="25"/>
      <c r="AM148" s="26"/>
    </row>
    <row r="149" spans="1:39" ht="15" customHeight="1">
      <c r="A149" s="42" t="s">
        <v>6450</v>
      </c>
      <c r="B149" t="s">
        <v>4077</v>
      </c>
      <c r="C149" t="s">
        <v>6451</v>
      </c>
      <c r="D149" t="s">
        <v>6710</v>
      </c>
      <c r="E149" t="s">
        <v>333</v>
      </c>
      <c r="G149">
        <v>534.55407700000001</v>
      </c>
      <c r="H149">
        <v>174.78819300000001</v>
      </c>
      <c r="I149">
        <v>81.012748999999999</v>
      </c>
      <c r="J149">
        <v>66.445549</v>
      </c>
      <c r="K149">
        <v>65.139786000000001</v>
      </c>
      <c r="L149">
        <v>63.744472999999999</v>
      </c>
      <c r="M149">
        <v>62.274707999999997</v>
      </c>
      <c r="N149">
        <v>60.729565000000001</v>
      </c>
      <c r="O149">
        <v>59.113613000000001</v>
      </c>
      <c r="P149">
        <v>57.433734999999999</v>
      </c>
      <c r="Q149">
        <v>55.696587000000001</v>
      </c>
      <c r="R149">
        <v>53.906455999999999</v>
      </c>
      <c r="S149">
        <v>52.064011000000001</v>
      </c>
      <c r="T149">
        <v>50.170726999999999</v>
      </c>
      <c r="U149">
        <v>48.228515999999999</v>
      </c>
      <c r="V149">
        <v>46.243381999999997</v>
      </c>
      <c r="W149">
        <v>44.213867</v>
      </c>
      <c r="X149">
        <v>42.140694000000003</v>
      </c>
      <c r="Y149">
        <v>40.024258000000003</v>
      </c>
      <c r="Z149">
        <v>37.865349000000002</v>
      </c>
      <c r="AA149">
        <v>35.667591000000002</v>
      </c>
      <c r="AB149">
        <v>33.429295000000003</v>
      </c>
      <c r="AC149">
        <v>31.150424999999998</v>
      </c>
      <c r="AD149">
        <v>28.831181000000001</v>
      </c>
      <c r="AE149">
        <v>26.471588000000001</v>
      </c>
      <c r="AF149">
        <v>24.072925999999999</v>
      </c>
      <c r="AG149">
        <v>21.634943</v>
      </c>
      <c r="AH149">
        <v>19.157254999999999</v>
      </c>
      <c r="AI149">
        <v>16.639976999999998</v>
      </c>
      <c r="AJ149">
        <v>14.083162</v>
      </c>
      <c r="AK149" s="91">
        <v>-0.11799999999999999</v>
      </c>
      <c r="AL149" s="25"/>
      <c r="AM149" s="26"/>
    </row>
    <row r="150" spans="1:39" ht="15" customHeight="1">
      <c r="A150" s="42" t="s">
        <v>6453</v>
      </c>
      <c r="B150" t="s">
        <v>4080</v>
      </c>
      <c r="C150" t="s">
        <v>6454</v>
      </c>
      <c r="D150" t="s">
        <v>6711</v>
      </c>
      <c r="E150" t="s">
        <v>333</v>
      </c>
      <c r="G150">
        <v>433.67385899999999</v>
      </c>
      <c r="H150">
        <v>165.57008400000001</v>
      </c>
      <c r="I150">
        <v>71.049071999999995</v>
      </c>
      <c r="J150">
        <v>64.881164999999996</v>
      </c>
      <c r="K150">
        <v>125.210472</v>
      </c>
      <c r="L150">
        <v>125.210472</v>
      </c>
      <c r="M150">
        <v>125.210472</v>
      </c>
      <c r="N150">
        <v>125.210472</v>
      </c>
      <c r="O150">
        <v>125.210464</v>
      </c>
      <c r="P150">
        <v>125.210464</v>
      </c>
      <c r="Q150">
        <v>125.210464</v>
      </c>
      <c r="R150">
        <v>125.210464</v>
      </c>
      <c r="S150">
        <v>125.210464</v>
      </c>
      <c r="T150">
        <v>125.210464</v>
      </c>
      <c r="U150">
        <v>120.453796</v>
      </c>
      <c r="V150">
        <v>113.094048</v>
      </c>
      <c r="W150">
        <v>104.94915</v>
      </c>
      <c r="X150">
        <v>95.946822999999995</v>
      </c>
      <c r="Y150">
        <v>86.011916999999997</v>
      </c>
      <c r="Z150">
        <v>75.090530000000001</v>
      </c>
      <c r="AA150">
        <v>63.166828000000002</v>
      </c>
      <c r="AB150">
        <v>50.212288000000001</v>
      </c>
      <c r="AC150">
        <v>36.234585000000003</v>
      </c>
      <c r="AD150">
        <v>21.269736999999999</v>
      </c>
      <c r="AE150">
        <v>5.4003449999999997</v>
      </c>
      <c r="AF150">
        <v>0</v>
      </c>
      <c r="AG150">
        <v>0</v>
      </c>
      <c r="AH150">
        <v>0</v>
      </c>
      <c r="AI150">
        <v>0</v>
      </c>
      <c r="AJ150">
        <v>0</v>
      </c>
      <c r="AK150" t="s">
        <v>549</v>
      </c>
      <c r="AL150" s="25"/>
      <c r="AM150" s="26"/>
    </row>
    <row r="151" spans="1:39" ht="15" customHeight="1">
      <c r="A151" s="42" t="s">
        <v>6456</v>
      </c>
      <c r="B151" t="s">
        <v>4083</v>
      </c>
      <c r="C151" t="s">
        <v>6457</v>
      </c>
      <c r="D151" t="s">
        <v>6712</v>
      </c>
      <c r="E151" t="s">
        <v>333</v>
      </c>
      <c r="G151">
        <v>152.401062</v>
      </c>
      <c r="H151">
        <v>83.438057000000001</v>
      </c>
      <c r="I151">
        <v>44.458744000000003</v>
      </c>
      <c r="J151">
        <v>39.185741</v>
      </c>
      <c r="K151">
        <v>35.267166000000003</v>
      </c>
      <c r="L151">
        <v>31.740448000000001</v>
      </c>
      <c r="M151">
        <v>30.297646</v>
      </c>
      <c r="N151">
        <v>30.297646</v>
      </c>
      <c r="O151">
        <v>30.297646</v>
      </c>
      <c r="P151">
        <v>30.297646</v>
      </c>
      <c r="Q151">
        <v>30.297646</v>
      </c>
      <c r="R151">
        <v>30.297646</v>
      </c>
      <c r="S151">
        <v>30.297646</v>
      </c>
      <c r="T151">
        <v>30.188755</v>
      </c>
      <c r="U151">
        <v>30.067688</v>
      </c>
      <c r="V151">
        <v>29.941267</v>
      </c>
      <c r="W151">
        <v>29.809653999999998</v>
      </c>
      <c r="X151">
        <v>29.673466000000001</v>
      </c>
      <c r="Y151">
        <v>29.532966999999999</v>
      </c>
      <c r="Z151">
        <v>29.388466000000001</v>
      </c>
      <c r="AA151">
        <v>29.240552999999998</v>
      </c>
      <c r="AB151">
        <v>29.089231000000002</v>
      </c>
      <c r="AC151">
        <v>28.934667999999999</v>
      </c>
      <c r="AD151">
        <v>28.777035000000001</v>
      </c>
      <c r="AE151">
        <v>28.616467</v>
      </c>
      <c r="AF151">
        <v>28.453206999999999</v>
      </c>
      <c r="AG151">
        <v>28.287315</v>
      </c>
      <c r="AH151">
        <v>28.118942000000001</v>
      </c>
      <c r="AI151">
        <v>27.948103</v>
      </c>
      <c r="AJ151">
        <v>27.774799000000002</v>
      </c>
      <c r="AK151" s="91">
        <v>-5.7000000000000002E-2</v>
      </c>
      <c r="AL151" s="25"/>
      <c r="AM151" s="26"/>
    </row>
    <row r="152" spans="1:39" ht="15" customHeight="1">
      <c r="A152" s="42" t="s">
        <v>6459</v>
      </c>
      <c r="B152" t="s">
        <v>4856</v>
      </c>
      <c r="C152" t="s">
        <v>6460</v>
      </c>
      <c r="D152" t="s">
        <v>6713</v>
      </c>
      <c r="E152" t="s">
        <v>333</v>
      </c>
      <c r="G152">
        <v>409.097534</v>
      </c>
      <c r="H152">
        <v>692.83435099999997</v>
      </c>
      <c r="I152">
        <v>342.91210899999999</v>
      </c>
      <c r="J152">
        <v>279.06063799999998</v>
      </c>
      <c r="K152">
        <v>267.30038500000001</v>
      </c>
      <c r="L152">
        <v>259.120544</v>
      </c>
      <c r="M152">
        <v>248.05377200000001</v>
      </c>
      <c r="N152">
        <v>240.316666</v>
      </c>
      <c r="O152">
        <v>226.747986</v>
      </c>
      <c r="P152">
        <v>213.54705799999999</v>
      </c>
      <c r="Q152">
        <v>201.42742899999999</v>
      </c>
      <c r="R152">
        <v>188.58299299999999</v>
      </c>
      <c r="S152">
        <v>182.39328</v>
      </c>
      <c r="T152">
        <v>176.04565400000001</v>
      </c>
      <c r="U152">
        <v>169.42039500000001</v>
      </c>
      <c r="V152">
        <v>162.595428</v>
      </c>
      <c r="W152">
        <v>155.507904</v>
      </c>
      <c r="X152">
        <v>148.15585300000001</v>
      </c>
      <c r="Y152">
        <v>140.531982</v>
      </c>
      <c r="Z152">
        <v>132.63305700000001</v>
      </c>
      <c r="AA152">
        <v>124.52565800000001</v>
      </c>
      <c r="AB152">
        <v>116.14846799999999</v>
      </c>
      <c r="AC152">
        <v>107.493309</v>
      </c>
      <c r="AD152">
        <v>98.557083000000006</v>
      </c>
      <c r="AE152">
        <v>89.336699999999993</v>
      </c>
      <c r="AF152">
        <v>79.893981999999994</v>
      </c>
      <c r="AG152">
        <v>70.171004999999994</v>
      </c>
      <c r="AH152">
        <v>60.158996999999999</v>
      </c>
      <c r="AI152">
        <v>49.859234000000001</v>
      </c>
      <c r="AJ152">
        <v>41.009655000000002</v>
      </c>
      <c r="AK152" s="91">
        <v>-7.5999999999999998E-2</v>
      </c>
      <c r="AL152" s="25"/>
      <c r="AM152" s="26"/>
    </row>
    <row r="153" spans="1:39" ht="15" customHeight="1">
      <c r="A153" s="42" t="s">
        <v>6462</v>
      </c>
      <c r="B153" t="s">
        <v>4077</v>
      </c>
      <c r="C153" t="s">
        <v>6463</v>
      </c>
      <c r="D153" t="s">
        <v>6714</v>
      </c>
      <c r="E153" t="s">
        <v>333</v>
      </c>
      <c r="G153">
        <v>30.101101</v>
      </c>
      <c r="H153">
        <v>516.85382100000004</v>
      </c>
      <c r="I153">
        <v>226.38781700000001</v>
      </c>
      <c r="J153">
        <v>185.513184</v>
      </c>
      <c r="K153">
        <v>174.49101300000001</v>
      </c>
      <c r="L153">
        <v>170.29560900000001</v>
      </c>
      <c r="M153">
        <v>165.92248499999999</v>
      </c>
      <c r="N153">
        <v>161.35218800000001</v>
      </c>
      <c r="O153">
        <v>156.55784600000001</v>
      </c>
      <c r="P153">
        <v>151.539917</v>
      </c>
      <c r="Q153">
        <v>146.264679</v>
      </c>
      <c r="R153">
        <v>140.72792100000001</v>
      </c>
      <c r="S153">
        <v>134.93949900000001</v>
      </c>
      <c r="T153">
        <v>128.89007599999999</v>
      </c>
      <c r="U153">
        <v>122.57382200000001</v>
      </c>
      <c r="V153">
        <v>116.06382000000001</v>
      </c>
      <c r="W153">
        <v>109.30139200000001</v>
      </c>
      <c r="X153">
        <v>102.285034</v>
      </c>
      <c r="Y153">
        <v>95.007728999999998</v>
      </c>
      <c r="Z153">
        <v>87.466667000000001</v>
      </c>
      <c r="AA153">
        <v>79.723938000000004</v>
      </c>
      <c r="AB153">
        <v>71.722533999999996</v>
      </c>
      <c r="AC153">
        <v>63.454734999999999</v>
      </c>
      <c r="AD153">
        <v>54.917693999999997</v>
      </c>
      <c r="AE153">
        <v>46.108649999999997</v>
      </c>
      <c r="AF153">
        <v>37.085419000000002</v>
      </c>
      <c r="AG153">
        <v>27.794006</v>
      </c>
      <c r="AH153">
        <v>18.226130999999999</v>
      </c>
      <c r="AI153">
        <v>8.3828770000000006</v>
      </c>
      <c r="AJ153">
        <v>0</v>
      </c>
      <c r="AK153" t="s">
        <v>549</v>
      </c>
      <c r="AL153" s="25"/>
      <c r="AM153" s="26"/>
    </row>
    <row r="154" spans="1:39" ht="15" customHeight="1">
      <c r="A154" s="42" t="s">
        <v>6465</v>
      </c>
      <c r="B154" t="s">
        <v>4080</v>
      </c>
      <c r="C154" t="s">
        <v>6466</v>
      </c>
      <c r="D154" t="s">
        <v>6715</v>
      </c>
      <c r="E154" t="s">
        <v>333</v>
      </c>
      <c r="G154">
        <v>130.902344</v>
      </c>
      <c r="H154">
        <v>55.020020000000002</v>
      </c>
      <c r="I154">
        <v>32.694808999999999</v>
      </c>
      <c r="J154">
        <v>22.886365999999999</v>
      </c>
      <c r="K154">
        <v>29.298037000000001</v>
      </c>
      <c r="L154">
        <v>28.614979000000002</v>
      </c>
      <c r="M154">
        <v>25.753481000000001</v>
      </c>
      <c r="N154">
        <v>25.369394</v>
      </c>
      <c r="O154">
        <v>19.788074000000002</v>
      </c>
      <c r="P154">
        <v>13.723628</v>
      </c>
      <c r="Q154">
        <v>7.1446899999999998</v>
      </c>
      <c r="R154">
        <v>0.11375300000000001</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6469</v>
      </c>
      <c r="D155" t="s">
        <v>6716</v>
      </c>
      <c r="E155" t="s">
        <v>333</v>
      </c>
      <c r="G155">
        <v>248.09410099999999</v>
      </c>
      <c r="H155">
        <v>120.960533</v>
      </c>
      <c r="I155">
        <v>83.829459999999997</v>
      </c>
      <c r="J155">
        <v>70.661086999999995</v>
      </c>
      <c r="K155">
        <v>63.511344999999999</v>
      </c>
      <c r="L155">
        <v>60.209952999999999</v>
      </c>
      <c r="M155">
        <v>56.377808000000002</v>
      </c>
      <c r="N155">
        <v>53.595078000000001</v>
      </c>
      <c r="O155">
        <v>50.402061000000003</v>
      </c>
      <c r="P155">
        <v>48.283501000000001</v>
      </c>
      <c r="Q155">
        <v>48.018070000000002</v>
      </c>
      <c r="R155">
        <v>47.741318</v>
      </c>
      <c r="S155">
        <v>47.453772999999998</v>
      </c>
      <c r="T155">
        <v>47.155579000000003</v>
      </c>
      <c r="U155">
        <v>46.846569000000002</v>
      </c>
      <c r="V155">
        <v>46.531616</v>
      </c>
      <c r="W155">
        <v>46.206508999999997</v>
      </c>
      <c r="X155">
        <v>45.870815</v>
      </c>
      <c r="Y155">
        <v>45.524245999999998</v>
      </c>
      <c r="Z155">
        <v>45.166381999999999</v>
      </c>
      <c r="AA155">
        <v>44.801720000000003</v>
      </c>
      <c r="AB155">
        <v>44.425933999999998</v>
      </c>
      <c r="AC155">
        <v>44.038573999999997</v>
      </c>
      <c r="AD155">
        <v>43.639384999999997</v>
      </c>
      <c r="AE155">
        <v>43.228045999999999</v>
      </c>
      <c r="AF155">
        <v>42.808559000000002</v>
      </c>
      <c r="AG155">
        <v>42.376995000000001</v>
      </c>
      <c r="AH155">
        <v>41.932865</v>
      </c>
      <c r="AI155">
        <v>41.476357</v>
      </c>
      <c r="AJ155">
        <v>41.009655000000002</v>
      </c>
      <c r="AK155" s="91">
        <v>-0.06</v>
      </c>
      <c r="AL155" s="25"/>
      <c r="AM155" s="26"/>
    </row>
    <row r="156" spans="1:39" ht="15" customHeight="1">
      <c r="A156" s="42" t="s">
        <v>6471</v>
      </c>
      <c r="B156" t="s">
        <v>3941</v>
      </c>
      <c r="C156" t="s">
        <v>6472</v>
      </c>
      <c r="D156" t="s">
        <v>6717</v>
      </c>
      <c r="E156" t="s">
        <v>333</v>
      </c>
      <c r="G156">
        <v>272.56015000000002</v>
      </c>
      <c r="H156">
        <v>1047.064697</v>
      </c>
      <c r="I156">
        <v>573.61346400000002</v>
      </c>
      <c r="J156">
        <v>558.68292199999996</v>
      </c>
      <c r="K156">
        <v>544.79650900000001</v>
      </c>
      <c r="L156">
        <v>613.72247300000004</v>
      </c>
      <c r="M156">
        <v>597.096497</v>
      </c>
      <c r="N156">
        <v>579.81701699999996</v>
      </c>
      <c r="O156">
        <v>561.90582300000005</v>
      </c>
      <c r="P156">
        <v>543.328979</v>
      </c>
      <c r="Q156">
        <v>516.36437999999998</v>
      </c>
      <c r="R156">
        <v>487.15338100000002</v>
      </c>
      <c r="S156">
        <v>456.44259599999998</v>
      </c>
      <c r="T156">
        <v>424.06881700000002</v>
      </c>
      <c r="U156">
        <v>389.98150600000002</v>
      </c>
      <c r="V156">
        <v>354.20205700000002</v>
      </c>
      <c r="W156">
        <v>316.75177000000002</v>
      </c>
      <c r="X156">
        <v>277.52468900000002</v>
      </c>
      <c r="Y156">
        <v>236.376633</v>
      </c>
      <c r="Z156">
        <v>193.21109000000001</v>
      </c>
      <c r="AA156">
        <v>147.95451399999999</v>
      </c>
      <c r="AB156">
        <v>100.69544999999999</v>
      </c>
      <c r="AC156">
        <v>64.724181999999999</v>
      </c>
      <c r="AD156">
        <v>36.068584000000001</v>
      </c>
      <c r="AE156">
        <v>36.068584000000001</v>
      </c>
      <c r="AF156">
        <v>36.068584000000001</v>
      </c>
      <c r="AG156">
        <v>36.068584000000001</v>
      </c>
      <c r="AH156">
        <v>36.068584000000001</v>
      </c>
      <c r="AI156">
        <v>36.068584000000001</v>
      </c>
      <c r="AJ156">
        <v>36.068584000000001</v>
      </c>
      <c r="AK156" s="91">
        <v>-6.7000000000000004E-2</v>
      </c>
      <c r="AL156" s="25"/>
      <c r="AM156" s="26"/>
    </row>
    <row r="157" spans="1:39" ht="15" customHeight="1">
      <c r="A157" s="42" t="s">
        <v>6474</v>
      </c>
      <c r="B157" t="s">
        <v>4077</v>
      </c>
      <c r="C157" t="s">
        <v>6475</v>
      </c>
      <c r="D157" t="s">
        <v>6718</v>
      </c>
      <c r="E157" t="s">
        <v>333</v>
      </c>
      <c r="G157">
        <v>41</v>
      </c>
      <c r="H157">
        <v>957.70684800000004</v>
      </c>
      <c r="I157">
        <v>516.38232400000004</v>
      </c>
      <c r="J157">
        <v>442.87524400000001</v>
      </c>
      <c r="K157">
        <v>428.98886099999999</v>
      </c>
      <c r="L157">
        <v>413.36193800000001</v>
      </c>
      <c r="M157">
        <v>396.73593099999999</v>
      </c>
      <c r="N157">
        <v>379.45648199999999</v>
      </c>
      <c r="O157">
        <v>361.54528800000003</v>
      </c>
      <c r="P157">
        <v>342.968414</v>
      </c>
      <c r="Q157">
        <v>323.69882200000001</v>
      </c>
      <c r="R157">
        <v>303.77725199999998</v>
      </c>
      <c r="S157">
        <v>283.177368</v>
      </c>
      <c r="T157">
        <v>261.78643799999998</v>
      </c>
      <c r="U157">
        <v>239.52302599999999</v>
      </c>
      <c r="V157">
        <v>216.429214</v>
      </c>
      <c r="W157">
        <v>192.46156300000001</v>
      </c>
      <c r="X157">
        <v>167.55645799999999</v>
      </c>
      <c r="Y157">
        <v>141.74847399999999</v>
      </c>
      <c r="Z157">
        <v>114.983864</v>
      </c>
      <c r="AA157">
        <v>87.181999000000005</v>
      </c>
      <c r="AB157">
        <v>58.361916000000001</v>
      </c>
      <c r="AC157">
        <v>28.655601999999998</v>
      </c>
      <c r="AD157">
        <v>0</v>
      </c>
      <c r="AE157">
        <v>0</v>
      </c>
      <c r="AF157">
        <v>0</v>
      </c>
      <c r="AG157">
        <v>0</v>
      </c>
      <c r="AH157">
        <v>0</v>
      </c>
      <c r="AI157">
        <v>0</v>
      </c>
      <c r="AJ157">
        <v>0</v>
      </c>
      <c r="AK157" t="s">
        <v>549</v>
      </c>
      <c r="AL157" s="25"/>
      <c r="AM157" s="26"/>
    </row>
    <row r="158" spans="1:39" ht="15" customHeight="1">
      <c r="A158" s="42" t="s">
        <v>6477</v>
      </c>
      <c r="B158" t="s">
        <v>4080</v>
      </c>
      <c r="C158" t="s">
        <v>6478</v>
      </c>
      <c r="D158" t="s">
        <v>6719</v>
      </c>
      <c r="E158" t="s">
        <v>333</v>
      </c>
      <c r="G158">
        <v>118.355988</v>
      </c>
      <c r="H158">
        <v>24.347930999999999</v>
      </c>
      <c r="I158">
        <v>15.478344</v>
      </c>
      <c r="J158">
        <v>79.739052000000001</v>
      </c>
      <c r="K158">
        <v>79.739052000000001</v>
      </c>
      <c r="L158">
        <v>164.291946</v>
      </c>
      <c r="M158">
        <v>164.291946</v>
      </c>
      <c r="N158">
        <v>164.291946</v>
      </c>
      <c r="O158">
        <v>164.291946</v>
      </c>
      <c r="P158">
        <v>164.291946</v>
      </c>
      <c r="Q158">
        <v>156.59697</v>
      </c>
      <c r="R158">
        <v>147.30755600000001</v>
      </c>
      <c r="S158">
        <v>137.19665499999999</v>
      </c>
      <c r="T158">
        <v>126.21380600000001</v>
      </c>
      <c r="U158">
        <v>114.38990800000001</v>
      </c>
      <c r="V158">
        <v>101.70425400000001</v>
      </c>
      <c r="W158">
        <v>88.221633999999995</v>
      </c>
      <c r="X158">
        <v>73.899658000000002</v>
      </c>
      <c r="Y158">
        <v>58.559565999999997</v>
      </c>
      <c r="Z158">
        <v>42.158633999999999</v>
      </c>
      <c r="AA158">
        <v>24.703921999999999</v>
      </c>
      <c r="AB158">
        <v>6.2649499999999998</v>
      </c>
      <c r="AC158">
        <v>0</v>
      </c>
      <c r="AD158">
        <v>0</v>
      </c>
      <c r="AE158">
        <v>0</v>
      </c>
      <c r="AF158">
        <v>0</v>
      </c>
      <c r="AG158">
        <v>0</v>
      </c>
      <c r="AH158">
        <v>0</v>
      </c>
      <c r="AI158">
        <v>0</v>
      </c>
      <c r="AJ158">
        <v>0</v>
      </c>
      <c r="AK158" t="s">
        <v>549</v>
      </c>
      <c r="AL158" s="25"/>
      <c r="AM158" s="26"/>
    </row>
    <row r="159" spans="1:39" ht="15" customHeight="1">
      <c r="A159" s="42" t="s">
        <v>6480</v>
      </c>
      <c r="B159" t="s">
        <v>4083</v>
      </c>
      <c r="C159" t="s">
        <v>6481</v>
      </c>
      <c r="D159" t="s">
        <v>6720</v>
      </c>
      <c r="E159" t="s">
        <v>333</v>
      </c>
      <c r="G159">
        <v>113.204155</v>
      </c>
      <c r="H159">
        <v>65.00985</v>
      </c>
      <c r="I159">
        <v>41.752803999999998</v>
      </c>
      <c r="J159">
        <v>36.068584000000001</v>
      </c>
      <c r="K159">
        <v>36.068584000000001</v>
      </c>
      <c r="L159">
        <v>36.068584000000001</v>
      </c>
      <c r="M159">
        <v>36.068584000000001</v>
      </c>
      <c r="N159">
        <v>36.068584000000001</v>
      </c>
      <c r="O159">
        <v>36.068584000000001</v>
      </c>
      <c r="P159">
        <v>36.068584000000001</v>
      </c>
      <c r="Q159">
        <v>36.068584000000001</v>
      </c>
      <c r="R159">
        <v>36.068584000000001</v>
      </c>
      <c r="S159">
        <v>36.068584000000001</v>
      </c>
      <c r="T159">
        <v>36.068584000000001</v>
      </c>
      <c r="U159">
        <v>36.068584000000001</v>
      </c>
      <c r="V159">
        <v>36.068584000000001</v>
      </c>
      <c r="W159">
        <v>36.068584000000001</v>
      </c>
      <c r="X159">
        <v>36.068584000000001</v>
      </c>
      <c r="Y159">
        <v>36.068584000000001</v>
      </c>
      <c r="Z159">
        <v>36.068584000000001</v>
      </c>
      <c r="AA159">
        <v>36.068584000000001</v>
      </c>
      <c r="AB159">
        <v>36.068584000000001</v>
      </c>
      <c r="AC159">
        <v>36.068584000000001</v>
      </c>
      <c r="AD159">
        <v>36.068584000000001</v>
      </c>
      <c r="AE159">
        <v>36.068584000000001</v>
      </c>
      <c r="AF159">
        <v>36.068584000000001</v>
      </c>
      <c r="AG159">
        <v>36.068584000000001</v>
      </c>
      <c r="AH159">
        <v>36.068584000000001</v>
      </c>
      <c r="AI159">
        <v>36.068584000000001</v>
      </c>
      <c r="AJ159">
        <v>36.068584000000001</v>
      </c>
      <c r="AK159" s="91">
        <v>-3.9E-2</v>
      </c>
      <c r="AL159" s="25"/>
      <c r="AM159" s="26"/>
    </row>
    <row r="160" spans="1:39" ht="15" customHeight="1">
      <c r="A160" s="42" t="s">
        <v>6483</v>
      </c>
      <c r="B160" t="s">
        <v>4860</v>
      </c>
      <c r="C160" t="s">
        <v>6484</v>
      </c>
      <c r="D160" t="s">
        <v>6721</v>
      </c>
      <c r="E160" t="s">
        <v>333</v>
      </c>
      <c r="G160">
        <v>688.08624299999997</v>
      </c>
      <c r="H160">
        <v>237.854187</v>
      </c>
      <c r="I160">
        <v>127.956459</v>
      </c>
      <c r="J160">
        <v>116.95130899999999</v>
      </c>
      <c r="K160">
        <v>156.43182400000001</v>
      </c>
      <c r="L160">
        <v>161.54281599999999</v>
      </c>
      <c r="M160">
        <v>157.59475699999999</v>
      </c>
      <c r="N160">
        <v>147.30311599999999</v>
      </c>
      <c r="O160">
        <v>137.90228300000001</v>
      </c>
      <c r="P160">
        <v>129.25495900000001</v>
      </c>
      <c r="Q160">
        <v>122.276505</v>
      </c>
      <c r="R160">
        <v>114.029037</v>
      </c>
      <c r="S160">
        <v>110.30764000000001</v>
      </c>
      <c r="T160">
        <v>106.06044</v>
      </c>
      <c r="U160">
        <v>101.78552999999999</v>
      </c>
      <c r="V160">
        <v>97.682868999999997</v>
      </c>
      <c r="W160">
        <v>93.218681000000004</v>
      </c>
      <c r="X160">
        <v>88.360146</v>
      </c>
      <c r="Y160">
        <v>83.067397999999997</v>
      </c>
      <c r="Z160">
        <v>77.302582000000001</v>
      </c>
      <c r="AA160">
        <v>71.034294000000003</v>
      </c>
      <c r="AB160">
        <v>64.263794000000004</v>
      </c>
      <c r="AC160">
        <v>57.013976999999997</v>
      </c>
      <c r="AD160">
        <v>50.737526000000003</v>
      </c>
      <c r="AE160">
        <v>50.475006</v>
      </c>
      <c r="AF160">
        <v>50.210906999999999</v>
      </c>
      <c r="AG160">
        <v>49.945205999999999</v>
      </c>
      <c r="AH160">
        <v>49.677489999999999</v>
      </c>
      <c r="AI160">
        <v>49.407310000000003</v>
      </c>
      <c r="AJ160">
        <v>49.134300000000003</v>
      </c>
      <c r="AK160" s="91">
        <v>-8.6999999999999994E-2</v>
      </c>
      <c r="AL160" s="25"/>
      <c r="AM160" s="26"/>
    </row>
    <row r="161" spans="1:39" ht="15" customHeight="1">
      <c r="A161" s="42" t="s">
        <v>6486</v>
      </c>
      <c r="B161" t="s">
        <v>4077</v>
      </c>
      <c r="C161" t="s">
        <v>6487</v>
      </c>
      <c r="D161" t="s">
        <v>6722</v>
      </c>
      <c r="E161" t="s">
        <v>333</v>
      </c>
      <c r="G161">
        <v>338.292419</v>
      </c>
      <c r="H161">
        <v>90.510520999999997</v>
      </c>
      <c r="I161">
        <v>46.933433999999998</v>
      </c>
      <c r="J161">
        <v>43.525421000000001</v>
      </c>
      <c r="K161">
        <v>43.525421000000001</v>
      </c>
      <c r="L161">
        <v>42.127471999999997</v>
      </c>
      <c r="M161">
        <v>42.127471999999997</v>
      </c>
      <c r="N161">
        <v>42.127471999999997</v>
      </c>
      <c r="O161">
        <v>42.127471999999997</v>
      </c>
      <c r="P161">
        <v>42.127471999999997</v>
      </c>
      <c r="Q161">
        <v>41.974873000000002</v>
      </c>
      <c r="R161">
        <v>41.757572000000003</v>
      </c>
      <c r="S161">
        <v>41.532066</v>
      </c>
      <c r="T161">
        <v>41.299273999999997</v>
      </c>
      <c r="U161">
        <v>41.060851999999997</v>
      </c>
      <c r="V161">
        <v>40.817791</v>
      </c>
      <c r="W161">
        <v>40.571933999999999</v>
      </c>
      <c r="X161">
        <v>40.324066000000002</v>
      </c>
      <c r="Y161">
        <v>40.074027999999998</v>
      </c>
      <c r="Z161">
        <v>39.821643999999999</v>
      </c>
      <c r="AA161">
        <v>39.566574000000003</v>
      </c>
      <c r="AB161">
        <v>39.309170000000002</v>
      </c>
      <c r="AC161">
        <v>39.050018000000001</v>
      </c>
      <c r="AD161">
        <v>38.789200000000001</v>
      </c>
      <c r="AE161">
        <v>38.526679999999999</v>
      </c>
      <c r="AF161">
        <v>38.262580999999997</v>
      </c>
      <c r="AG161">
        <v>37.996876</v>
      </c>
      <c r="AH161">
        <v>37.729163999999997</v>
      </c>
      <c r="AI161">
        <v>37.458984000000001</v>
      </c>
      <c r="AJ161">
        <v>37.185974000000002</v>
      </c>
      <c r="AK161" s="91">
        <v>-7.2999999999999995E-2</v>
      </c>
      <c r="AL161" s="25"/>
      <c r="AM161" s="26"/>
    </row>
    <row r="162" spans="1:39" ht="15" customHeight="1">
      <c r="A162" s="42" t="s">
        <v>6489</v>
      </c>
      <c r="B162" t="s">
        <v>4080</v>
      </c>
      <c r="C162" t="s">
        <v>6490</v>
      </c>
      <c r="D162" t="s">
        <v>6723</v>
      </c>
      <c r="E162" t="s">
        <v>333</v>
      </c>
      <c r="G162">
        <v>281.33587599999998</v>
      </c>
      <c r="H162">
        <v>90.836326999999997</v>
      </c>
      <c r="I162">
        <v>49.021338999999998</v>
      </c>
      <c r="J162">
        <v>49.772284999999997</v>
      </c>
      <c r="K162">
        <v>88.684562999999997</v>
      </c>
      <c r="L162">
        <v>94.756362999999993</v>
      </c>
      <c r="M162">
        <v>93.274215999999996</v>
      </c>
      <c r="N162">
        <v>83.946793</v>
      </c>
      <c r="O162">
        <v>76.573723000000001</v>
      </c>
      <c r="P162">
        <v>68.916351000000006</v>
      </c>
      <c r="Q162">
        <v>63.911610000000003</v>
      </c>
      <c r="R162">
        <v>57.520446999999997</v>
      </c>
      <c r="S162">
        <v>55.499656999999999</v>
      </c>
      <c r="T162">
        <v>52.289448</v>
      </c>
      <c r="U162">
        <v>48.776352000000003</v>
      </c>
      <c r="V162">
        <v>44.916747999999998</v>
      </c>
      <c r="W162">
        <v>40.698417999999997</v>
      </c>
      <c r="X162">
        <v>36.087752999999999</v>
      </c>
      <c r="Y162">
        <v>31.045041999999999</v>
      </c>
      <c r="Z162">
        <v>25.532609999999998</v>
      </c>
      <c r="AA162">
        <v>19.519392</v>
      </c>
      <c r="AB162">
        <v>13.006296000000001</v>
      </c>
      <c r="AC162">
        <v>6.015631</v>
      </c>
      <c r="AD162">
        <v>0</v>
      </c>
      <c r="AE162">
        <v>0</v>
      </c>
      <c r="AF162">
        <v>0</v>
      </c>
      <c r="AG162">
        <v>0</v>
      </c>
      <c r="AH162">
        <v>0</v>
      </c>
      <c r="AI162">
        <v>0</v>
      </c>
      <c r="AJ162">
        <v>0</v>
      </c>
      <c r="AK162" t="s">
        <v>549</v>
      </c>
      <c r="AL162" s="25"/>
      <c r="AM162" s="26"/>
    </row>
    <row r="163" spans="1:39" ht="15" customHeight="1">
      <c r="A163" s="42" t="s">
        <v>6492</v>
      </c>
      <c r="B163" t="s">
        <v>4083</v>
      </c>
      <c r="C163" t="s">
        <v>6493</v>
      </c>
      <c r="D163" t="s">
        <v>6724</v>
      </c>
      <c r="E163" t="s">
        <v>333</v>
      </c>
      <c r="G163">
        <v>68.457924000000006</v>
      </c>
      <c r="H163">
        <v>56.507347000000003</v>
      </c>
      <c r="I163">
        <v>32.001685999999999</v>
      </c>
      <c r="J163">
        <v>23.653603</v>
      </c>
      <c r="K163">
        <v>24.221824999999999</v>
      </c>
      <c r="L163">
        <v>24.658974000000001</v>
      </c>
      <c r="M163">
        <v>22.193075</v>
      </c>
      <c r="N163">
        <v>21.228850999999999</v>
      </c>
      <c r="O163">
        <v>19.201080000000001</v>
      </c>
      <c r="P163">
        <v>18.211136</v>
      </c>
      <c r="Q163">
        <v>16.390024</v>
      </c>
      <c r="R163">
        <v>14.751021</v>
      </c>
      <c r="S163">
        <v>13.275919999999999</v>
      </c>
      <c r="T163">
        <v>12.471719</v>
      </c>
      <c r="U163">
        <v>11.948328</v>
      </c>
      <c r="V163">
        <v>11.948328</v>
      </c>
      <c r="W163">
        <v>11.948328</v>
      </c>
      <c r="X163">
        <v>11.948328</v>
      </c>
      <c r="Y163">
        <v>11.948328</v>
      </c>
      <c r="Z163">
        <v>11.948328</v>
      </c>
      <c r="AA163">
        <v>11.948328</v>
      </c>
      <c r="AB163">
        <v>11.948328</v>
      </c>
      <c r="AC163">
        <v>11.948328</v>
      </c>
      <c r="AD163">
        <v>11.948328</v>
      </c>
      <c r="AE163">
        <v>11.948328</v>
      </c>
      <c r="AF163">
        <v>11.948328</v>
      </c>
      <c r="AG163">
        <v>11.948328</v>
      </c>
      <c r="AH163">
        <v>11.948328</v>
      </c>
      <c r="AI163">
        <v>11.948328</v>
      </c>
      <c r="AJ163">
        <v>11.948328</v>
      </c>
      <c r="AK163" s="91">
        <v>-5.8000000000000003E-2</v>
      </c>
      <c r="AL163" s="25"/>
      <c r="AM163" s="26"/>
    </row>
    <row r="164" spans="1:39" ht="15" customHeight="1">
      <c r="A164" s="42" t="s">
        <v>6495</v>
      </c>
      <c r="B164" t="s">
        <v>4863</v>
      </c>
      <c r="C164" t="s">
        <v>6496</v>
      </c>
      <c r="D164" t="s">
        <v>6725</v>
      </c>
      <c r="E164" t="s">
        <v>333</v>
      </c>
      <c r="G164">
        <v>1205.0124510000001</v>
      </c>
      <c r="H164">
        <v>538.17614700000001</v>
      </c>
      <c r="I164">
        <v>290.470642</v>
      </c>
      <c r="J164">
        <v>241.375732</v>
      </c>
      <c r="K164">
        <v>279.143799</v>
      </c>
      <c r="L164">
        <v>284.40325899999999</v>
      </c>
      <c r="M164">
        <v>269.930206</v>
      </c>
      <c r="N164">
        <v>263.06585699999999</v>
      </c>
      <c r="O164">
        <v>256.98913599999997</v>
      </c>
      <c r="P164">
        <v>250.14776599999999</v>
      </c>
      <c r="Q164">
        <v>243.08102400000001</v>
      </c>
      <c r="R164">
        <v>235.84082000000001</v>
      </c>
      <c r="S164">
        <v>228.43454</v>
      </c>
      <c r="T164">
        <v>220.87844799999999</v>
      </c>
      <c r="U164">
        <v>213.16570999999999</v>
      </c>
      <c r="V164">
        <v>203.67067</v>
      </c>
      <c r="W164">
        <v>190.71345500000001</v>
      </c>
      <c r="X164">
        <v>177.145264</v>
      </c>
      <c r="Y164">
        <v>163.019699</v>
      </c>
      <c r="Z164">
        <v>152.32321200000001</v>
      </c>
      <c r="AA164">
        <v>144.135986</v>
      </c>
      <c r="AB164">
        <v>135.590408</v>
      </c>
      <c r="AC164">
        <v>126.69358800000001</v>
      </c>
      <c r="AD164">
        <v>117.441475</v>
      </c>
      <c r="AE164">
        <v>107.840912</v>
      </c>
      <c r="AF164">
        <v>97.916145</v>
      </c>
      <c r="AG164">
        <v>87.646088000000006</v>
      </c>
      <c r="AH164">
        <v>77.038521000000003</v>
      </c>
      <c r="AI164">
        <v>66.112350000000006</v>
      </c>
      <c r="AJ164">
        <v>57.637878000000001</v>
      </c>
      <c r="AK164" s="91">
        <v>-0.1</v>
      </c>
      <c r="AL164" s="25"/>
      <c r="AM164" s="26"/>
    </row>
    <row r="165" spans="1:39" ht="15" customHeight="1">
      <c r="A165" s="42" t="s">
        <v>6498</v>
      </c>
      <c r="B165" t="s">
        <v>4077</v>
      </c>
      <c r="C165" t="s">
        <v>6499</v>
      </c>
      <c r="D165" t="s">
        <v>6726</v>
      </c>
      <c r="E165" t="s">
        <v>333</v>
      </c>
      <c r="G165">
        <v>626.50396699999999</v>
      </c>
      <c r="H165">
        <v>198.45723000000001</v>
      </c>
      <c r="I165">
        <v>103.06279000000001</v>
      </c>
      <c r="J165">
        <v>89.264945999999995</v>
      </c>
      <c r="K165">
        <v>84.619217000000006</v>
      </c>
      <c r="L165">
        <v>79.740791000000002</v>
      </c>
      <c r="M165">
        <v>74.658432000000005</v>
      </c>
      <c r="N165">
        <v>69.419701000000003</v>
      </c>
      <c r="O165">
        <v>64.025115999999997</v>
      </c>
      <c r="P165">
        <v>58.47533</v>
      </c>
      <c r="Q165">
        <v>52.758892000000003</v>
      </c>
      <c r="R165">
        <v>46.925587</v>
      </c>
      <c r="S165">
        <v>40.980671000000001</v>
      </c>
      <c r="T165">
        <v>34.938068000000001</v>
      </c>
      <c r="U165">
        <v>28.785129999999999</v>
      </c>
      <c r="V165">
        <v>22.533895000000001</v>
      </c>
      <c r="W165">
        <v>16.132227</v>
      </c>
      <c r="X165">
        <v>9.5734349999999999</v>
      </c>
      <c r="Y165">
        <v>2.8716719999999998</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6502</v>
      </c>
      <c r="D166" t="s">
        <v>6727</v>
      </c>
      <c r="E166" t="s">
        <v>333</v>
      </c>
      <c r="G166">
        <v>301.46826199999998</v>
      </c>
      <c r="H166">
        <v>121.90286999999999</v>
      </c>
      <c r="I166">
        <v>69.616791000000006</v>
      </c>
      <c r="J166">
        <v>68.348724000000004</v>
      </c>
      <c r="K166">
        <v>100.02510100000001</v>
      </c>
      <c r="L166">
        <v>110.162987</v>
      </c>
      <c r="M166">
        <v>100.772301</v>
      </c>
      <c r="N166">
        <v>99.146690000000007</v>
      </c>
      <c r="O166">
        <v>99.146690000000007</v>
      </c>
      <c r="P166">
        <v>99.146690000000007</v>
      </c>
      <c r="Q166">
        <v>99.146690000000007</v>
      </c>
      <c r="R166">
        <v>99.146690000000007</v>
      </c>
      <c r="S166">
        <v>99.146690000000007</v>
      </c>
      <c r="T166">
        <v>99.146690000000007</v>
      </c>
      <c r="U166">
        <v>99.146690000000007</v>
      </c>
      <c r="V166">
        <v>97.500679000000005</v>
      </c>
      <c r="W166">
        <v>92.600555</v>
      </c>
      <c r="X166">
        <v>87.290428000000006</v>
      </c>
      <c r="Y166">
        <v>81.600455999999994</v>
      </c>
      <c r="Z166">
        <v>75.543030000000002</v>
      </c>
      <c r="AA166">
        <v>69.152152999999998</v>
      </c>
      <c r="AB166">
        <v>62.432163000000003</v>
      </c>
      <c r="AC166">
        <v>55.388393000000001</v>
      </c>
      <c r="AD166">
        <v>48.017158999999999</v>
      </c>
      <c r="AE166">
        <v>40.324016999999998</v>
      </c>
      <c r="AF166">
        <v>32.323073999999998</v>
      </c>
      <c r="AG166">
        <v>24.001159999999999</v>
      </c>
      <c r="AH166">
        <v>15.367817000000001</v>
      </c>
      <c r="AI166">
        <v>6.4434469999999999</v>
      </c>
      <c r="AJ166">
        <v>0</v>
      </c>
      <c r="AK166" t="s">
        <v>549</v>
      </c>
      <c r="AL166" s="25"/>
      <c r="AM166" s="26"/>
    </row>
    <row r="167" spans="1:39" ht="15" customHeight="1">
      <c r="A167" s="42" t="s">
        <v>6504</v>
      </c>
      <c r="B167" t="s">
        <v>4083</v>
      </c>
      <c r="C167" t="s">
        <v>6505</v>
      </c>
      <c r="D167" t="s">
        <v>6728</v>
      </c>
      <c r="E167" t="s">
        <v>333</v>
      </c>
      <c r="G167">
        <v>277.04028299999999</v>
      </c>
      <c r="H167">
        <v>217.81607099999999</v>
      </c>
      <c r="I167">
        <v>117.79104599999999</v>
      </c>
      <c r="J167">
        <v>83.762062</v>
      </c>
      <c r="K167">
        <v>94.499481000000003</v>
      </c>
      <c r="L167">
        <v>94.499481000000003</v>
      </c>
      <c r="M167">
        <v>94.499481000000003</v>
      </c>
      <c r="N167">
        <v>94.499481000000003</v>
      </c>
      <c r="O167">
        <v>93.817307</v>
      </c>
      <c r="P167">
        <v>92.525734</v>
      </c>
      <c r="Q167">
        <v>91.175438</v>
      </c>
      <c r="R167">
        <v>89.768531999999993</v>
      </c>
      <c r="S167">
        <v>88.307181999999997</v>
      </c>
      <c r="T167">
        <v>86.793678</v>
      </c>
      <c r="U167">
        <v>85.233879000000002</v>
      </c>
      <c r="V167">
        <v>83.636093000000002</v>
      </c>
      <c r="W167">
        <v>81.980675000000005</v>
      </c>
      <c r="X167">
        <v>80.281395000000003</v>
      </c>
      <c r="Y167">
        <v>78.547568999999996</v>
      </c>
      <c r="Z167">
        <v>76.780174000000002</v>
      </c>
      <c r="AA167">
        <v>74.983833000000004</v>
      </c>
      <c r="AB167">
        <v>73.158248999999998</v>
      </c>
      <c r="AC167">
        <v>71.305190999999994</v>
      </c>
      <c r="AD167">
        <v>69.424316000000005</v>
      </c>
      <c r="AE167">
        <v>67.516891000000001</v>
      </c>
      <c r="AF167">
        <v>65.593070999999995</v>
      </c>
      <c r="AG167">
        <v>63.644924000000003</v>
      </c>
      <c r="AH167">
        <v>61.670704000000001</v>
      </c>
      <c r="AI167">
        <v>59.668900000000001</v>
      </c>
      <c r="AJ167">
        <v>57.637878000000001</v>
      </c>
      <c r="AK167" s="91">
        <v>-5.2999999999999999E-2</v>
      </c>
      <c r="AL167" s="25"/>
      <c r="AM167" s="26"/>
    </row>
    <row r="168" spans="1:39" ht="15" customHeight="1">
      <c r="A168" s="42" t="s">
        <v>6507</v>
      </c>
      <c r="B168" t="s">
        <v>4866</v>
      </c>
      <c r="C168" t="s">
        <v>6508</v>
      </c>
      <c r="D168" t="s">
        <v>6729</v>
      </c>
      <c r="E168" t="s">
        <v>333</v>
      </c>
      <c r="G168">
        <v>415.99252300000001</v>
      </c>
      <c r="H168">
        <v>210.14788799999999</v>
      </c>
      <c r="I168">
        <v>124.82589</v>
      </c>
      <c r="J168">
        <v>116.314835</v>
      </c>
      <c r="K168">
        <v>121.832947</v>
      </c>
      <c r="L168">
        <v>120.617378</v>
      </c>
      <c r="M168">
        <v>118.466812</v>
      </c>
      <c r="N168">
        <v>116.158867</v>
      </c>
      <c r="O168">
        <v>113.392639</v>
      </c>
      <c r="P168">
        <v>110.42590300000001</v>
      </c>
      <c r="Q168">
        <v>107.331131</v>
      </c>
      <c r="R168">
        <v>104.13211099999999</v>
      </c>
      <c r="S168">
        <v>100.844193</v>
      </c>
      <c r="T168">
        <v>97.482101</v>
      </c>
      <c r="U168">
        <v>94.035399999999996</v>
      </c>
      <c r="V168">
        <v>90.500427000000002</v>
      </c>
      <c r="W168">
        <v>86.870238999999998</v>
      </c>
      <c r="X168">
        <v>83.135597000000004</v>
      </c>
      <c r="Y168">
        <v>79.284965999999997</v>
      </c>
      <c r="Z168">
        <v>75.319000000000003</v>
      </c>
      <c r="AA168">
        <v>71.243133999999998</v>
      </c>
      <c r="AB168">
        <v>66.852264000000005</v>
      </c>
      <c r="AC168">
        <v>62.142699999999998</v>
      </c>
      <c r="AD168">
        <v>57.316226999999998</v>
      </c>
      <c r="AE168">
        <v>52.368625999999999</v>
      </c>
      <c r="AF168">
        <v>47.307411000000002</v>
      </c>
      <c r="AG168">
        <v>42.196373000000001</v>
      </c>
      <c r="AH168">
        <v>41.038952000000002</v>
      </c>
      <c r="AI168">
        <v>39.862555999999998</v>
      </c>
      <c r="AJ168">
        <v>38.669525</v>
      </c>
      <c r="AK168" s="91">
        <v>-7.9000000000000001E-2</v>
      </c>
      <c r="AL168" s="25"/>
      <c r="AM168" s="26"/>
    </row>
    <row r="169" spans="1:39" ht="15" customHeight="1">
      <c r="A169" s="42" t="s">
        <v>6510</v>
      </c>
      <c r="B169" t="s">
        <v>4077</v>
      </c>
      <c r="C169" t="s">
        <v>6511</v>
      </c>
      <c r="D169" t="s">
        <v>6730</v>
      </c>
      <c r="E169" t="s">
        <v>333</v>
      </c>
      <c r="G169">
        <v>245.44113200000001</v>
      </c>
      <c r="H169">
        <v>115.069237</v>
      </c>
      <c r="I169">
        <v>65.880661000000003</v>
      </c>
      <c r="J169">
        <v>65.880661000000003</v>
      </c>
      <c r="K169">
        <v>65.880661000000003</v>
      </c>
      <c r="L169">
        <v>65.497375000000005</v>
      </c>
      <c r="M169">
        <v>63.346809</v>
      </c>
      <c r="N169">
        <v>61.038868000000001</v>
      </c>
      <c r="O169">
        <v>58.59449</v>
      </c>
      <c r="P169">
        <v>56.042811999999998</v>
      </c>
      <c r="Q169">
        <v>53.389771000000003</v>
      </c>
      <c r="R169">
        <v>50.654449</v>
      </c>
      <c r="S169">
        <v>47.848278000000001</v>
      </c>
      <c r="T169">
        <v>44.984917000000003</v>
      </c>
      <c r="U169">
        <v>42.054423999999997</v>
      </c>
      <c r="V169">
        <v>39.052745999999999</v>
      </c>
      <c r="W169">
        <v>35.973461</v>
      </c>
      <c r="X169">
        <v>32.807254999999998</v>
      </c>
      <c r="Y169">
        <v>29.542346999999999</v>
      </c>
      <c r="Z169">
        <v>26.178999000000001</v>
      </c>
      <c r="AA169">
        <v>22.719898000000001</v>
      </c>
      <c r="AB169">
        <v>19.166350999999999</v>
      </c>
      <c r="AC169">
        <v>15.513339999999999</v>
      </c>
      <c r="AD169">
        <v>11.764887</v>
      </c>
      <c r="AE169">
        <v>7.9165609999999997</v>
      </c>
      <c r="AF169">
        <v>3.9734150000000001</v>
      </c>
      <c r="AG169">
        <v>0</v>
      </c>
      <c r="AH169">
        <v>0</v>
      </c>
      <c r="AI169">
        <v>0</v>
      </c>
      <c r="AJ169">
        <v>0</v>
      </c>
      <c r="AK169" t="s">
        <v>549</v>
      </c>
      <c r="AL169" s="25"/>
      <c r="AM169" s="26"/>
    </row>
    <row r="170" spans="1:39" ht="15" customHeight="1">
      <c r="A170" s="42" t="s">
        <v>6513</v>
      </c>
      <c r="B170" t="s">
        <v>4080</v>
      </c>
      <c r="C170" t="s">
        <v>6514</v>
      </c>
      <c r="D170" t="s">
        <v>6731</v>
      </c>
      <c r="E170" t="s">
        <v>333</v>
      </c>
      <c r="G170">
        <v>62.844475000000003</v>
      </c>
      <c r="H170">
        <v>18.436744999999998</v>
      </c>
      <c r="I170">
        <v>11.410532</v>
      </c>
      <c r="J170">
        <v>12.58919</v>
      </c>
      <c r="K170">
        <v>20.270475000000001</v>
      </c>
      <c r="L170">
        <v>20.270475000000001</v>
      </c>
      <c r="M170">
        <v>20.270475000000001</v>
      </c>
      <c r="N170">
        <v>20.270475000000001</v>
      </c>
      <c r="O170">
        <v>20.270475000000001</v>
      </c>
      <c r="P170">
        <v>20.270475000000001</v>
      </c>
      <c r="Q170">
        <v>20.270475000000001</v>
      </c>
      <c r="R170">
        <v>20.270475000000001</v>
      </c>
      <c r="S170">
        <v>20.270475000000001</v>
      </c>
      <c r="T170">
        <v>20.270475000000001</v>
      </c>
      <c r="U170">
        <v>20.270475000000001</v>
      </c>
      <c r="V170">
        <v>20.270475000000001</v>
      </c>
      <c r="W170">
        <v>20.270475000000001</v>
      </c>
      <c r="X170">
        <v>20.270475000000001</v>
      </c>
      <c r="Y170">
        <v>20.270475000000001</v>
      </c>
      <c r="Z170">
        <v>20.270475000000001</v>
      </c>
      <c r="AA170">
        <v>20.270475000000001</v>
      </c>
      <c r="AB170">
        <v>20.064723999999998</v>
      </c>
      <c r="AC170">
        <v>19.652512000000002</v>
      </c>
      <c r="AD170">
        <v>19.230988</v>
      </c>
      <c r="AE170">
        <v>18.800217</v>
      </c>
      <c r="AF170">
        <v>18.360828000000001</v>
      </c>
      <c r="AG170">
        <v>17.912689</v>
      </c>
      <c r="AH170">
        <v>17.455772</v>
      </c>
      <c r="AI170">
        <v>16.990313</v>
      </c>
      <c r="AJ170">
        <v>16.516940999999999</v>
      </c>
      <c r="AK170" s="91">
        <v>-4.4999999999999998E-2</v>
      </c>
      <c r="AL170" s="25"/>
      <c r="AM170" s="26"/>
    </row>
    <row r="171" spans="1:39" ht="15" customHeight="1">
      <c r="A171" s="42" t="s">
        <v>6516</v>
      </c>
      <c r="B171" t="s">
        <v>4083</v>
      </c>
      <c r="C171" t="s">
        <v>6517</v>
      </c>
      <c r="D171" t="s">
        <v>6732</v>
      </c>
      <c r="E171" t="s">
        <v>333</v>
      </c>
      <c r="G171">
        <v>107.706902</v>
      </c>
      <c r="H171">
        <v>76.641914</v>
      </c>
      <c r="I171">
        <v>47.534697999999999</v>
      </c>
      <c r="J171">
        <v>37.844990000000003</v>
      </c>
      <c r="K171">
        <v>35.681804999999997</v>
      </c>
      <c r="L171">
        <v>34.849525</v>
      </c>
      <c r="M171">
        <v>34.849525</v>
      </c>
      <c r="N171">
        <v>34.849525</v>
      </c>
      <c r="O171">
        <v>34.527667999999998</v>
      </c>
      <c r="P171">
        <v>34.112614000000001</v>
      </c>
      <c r="Q171">
        <v>33.670883000000003</v>
      </c>
      <c r="R171">
        <v>33.207183999999998</v>
      </c>
      <c r="S171">
        <v>32.725441000000004</v>
      </c>
      <c r="T171">
        <v>32.226703999999998</v>
      </c>
      <c r="U171">
        <v>31.710505999999999</v>
      </c>
      <c r="V171">
        <v>31.177208</v>
      </c>
      <c r="W171">
        <v>30.626308000000002</v>
      </c>
      <c r="X171">
        <v>30.057867000000002</v>
      </c>
      <c r="Y171">
        <v>29.472147</v>
      </c>
      <c r="Z171">
        <v>28.869530000000001</v>
      </c>
      <c r="AA171">
        <v>28.252758</v>
      </c>
      <c r="AB171">
        <v>27.621193000000002</v>
      </c>
      <c r="AC171">
        <v>26.976849000000001</v>
      </c>
      <c r="AD171">
        <v>26.320353000000001</v>
      </c>
      <c r="AE171">
        <v>25.651848000000001</v>
      </c>
      <c r="AF171">
        <v>24.973167</v>
      </c>
      <c r="AG171">
        <v>24.283684000000001</v>
      </c>
      <c r="AH171">
        <v>23.583179000000001</v>
      </c>
      <c r="AI171">
        <v>22.872242</v>
      </c>
      <c r="AJ171">
        <v>22.152585999999999</v>
      </c>
      <c r="AK171" s="91">
        <v>-5.2999999999999999E-2</v>
      </c>
      <c r="AL171" s="25"/>
      <c r="AM171" s="26"/>
    </row>
    <row r="172" spans="1:39" ht="15" customHeight="1">
      <c r="A172" s="42" t="s">
        <v>6519</v>
      </c>
      <c r="B172" t="s">
        <v>4869</v>
      </c>
      <c r="C172" t="s">
        <v>6520</v>
      </c>
      <c r="D172" t="s">
        <v>6733</v>
      </c>
      <c r="E172" t="s">
        <v>333</v>
      </c>
      <c r="G172">
        <v>683.99438499999997</v>
      </c>
      <c r="H172">
        <v>244.30050700000001</v>
      </c>
      <c r="I172">
        <v>132.439514</v>
      </c>
      <c r="J172">
        <v>109.079399</v>
      </c>
      <c r="K172">
        <v>106.32428</v>
      </c>
      <c r="L172">
        <v>116.01947</v>
      </c>
      <c r="M172">
        <v>108.156937</v>
      </c>
      <c r="N172">
        <v>96.4636</v>
      </c>
      <c r="O172">
        <v>86.484222000000003</v>
      </c>
      <c r="P172">
        <v>76.819823999999997</v>
      </c>
      <c r="Q172">
        <v>67.478667999999999</v>
      </c>
      <c r="R172">
        <v>60.382694000000001</v>
      </c>
      <c r="S172">
        <v>56.248451000000003</v>
      </c>
      <c r="T172">
        <v>51.975838000000003</v>
      </c>
      <c r="U172">
        <v>47.016235000000002</v>
      </c>
      <c r="V172">
        <v>41.841217</v>
      </c>
      <c r="W172">
        <v>36.430435000000003</v>
      </c>
      <c r="X172">
        <v>30.788843</v>
      </c>
      <c r="Y172">
        <v>25.770119000000001</v>
      </c>
      <c r="Z172">
        <v>24.516825000000001</v>
      </c>
      <c r="AA172">
        <v>23.154156</v>
      </c>
      <c r="AB172">
        <v>21.688438000000001</v>
      </c>
      <c r="AC172">
        <v>20.127963999999999</v>
      </c>
      <c r="AD172">
        <v>18.481583000000001</v>
      </c>
      <c r="AE172">
        <v>16.757935</v>
      </c>
      <c r="AF172">
        <v>14.966862000000001</v>
      </c>
      <c r="AG172">
        <v>13.113611000000001</v>
      </c>
      <c r="AH172">
        <v>11.202769999999999</v>
      </c>
      <c r="AI172">
        <v>9.2384090000000008</v>
      </c>
      <c r="AJ172">
        <v>7.2235120000000004</v>
      </c>
      <c r="AK172" s="91">
        <v>-0.14499999999999999</v>
      </c>
      <c r="AL172" s="25"/>
      <c r="AM172" s="26"/>
    </row>
    <row r="173" spans="1:39" ht="15" customHeight="1">
      <c r="A173" s="42" t="s">
        <v>6522</v>
      </c>
      <c r="B173" t="s">
        <v>4077</v>
      </c>
      <c r="C173" t="s">
        <v>6523</v>
      </c>
      <c r="D173" t="s">
        <v>6734</v>
      </c>
      <c r="E173" t="s">
        <v>333</v>
      </c>
      <c r="G173">
        <v>259.37246699999997</v>
      </c>
      <c r="H173">
        <v>61.504272</v>
      </c>
      <c r="I173">
        <v>42.158248999999998</v>
      </c>
      <c r="J173">
        <v>36.703262000000002</v>
      </c>
      <c r="K173">
        <v>32.463630999999999</v>
      </c>
      <c r="L173">
        <v>28.054151999999998</v>
      </c>
      <c r="M173">
        <v>23.478003000000001</v>
      </c>
      <c r="N173">
        <v>18.768877</v>
      </c>
      <c r="O173">
        <v>13.8043</v>
      </c>
      <c r="P173">
        <v>8.5893080000000008</v>
      </c>
      <c r="Q173">
        <v>3.1007630000000002</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6526</v>
      </c>
      <c r="D174" t="s">
        <v>6735</v>
      </c>
      <c r="E174" t="s">
        <v>333</v>
      </c>
      <c r="G174">
        <v>91.522689999999997</v>
      </c>
      <c r="H174">
        <v>31.593575999999999</v>
      </c>
      <c r="I174">
        <v>18.664297000000001</v>
      </c>
      <c r="J174">
        <v>16.157888</v>
      </c>
      <c r="K174">
        <v>18.734632000000001</v>
      </c>
      <c r="L174">
        <v>35.980808000000003</v>
      </c>
      <c r="M174">
        <v>35.980808000000003</v>
      </c>
      <c r="N174">
        <v>32.382728999999998</v>
      </c>
      <c r="O174">
        <v>30.935457</v>
      </c>
      <c r="P174">
        <v>30.203299000000001</v>
      </c>
      <c r="Q174">
        <v>30.203299000000001</v>
      </c>
      <c r="R174">
        <v>30.203299000000001</v>
      </c>
      <c r="S174">
        <v>30.203299000000001</v>
      </c>
      <c r="T174">
        <v>30.190253999999999</v>
      </c>
      <c r="U174">
        <v>29.574472</v>
      </c>
      <c r="V174">
        <v>28.819510999999999</v>
      </c>
      <c r="W174">
        <v>27.927937</v>
      </c>
      <c r="X174">
        <v>26.907855999999999</v>
      </c>
      <c r="Y174">
        <v>25.770119000000001</v>
      </c>
      <c r="Z174">
        <v>24.516825000000001</v>
      </c>
      <c r="AA174">
        <v>23.154156</v>
      </c>
      <c r="AB174">
        <v>21.688438000000001</v>
      </c>
      <c r="AC174">
        <v>20.127963999999999</v>
      </c>
      <c r="AD174">
        <v>18.481583000000001</v>
      </c>
      <c r="AE174">
        <v>16.757935</v>
      </c>
      <c r="AF174">
        <v>14.966862000000001</v>
      </c>
      <c r="AG174">
        <v>13.113611000000001</v>
      </c>
      <c r="AH174">
        <v>11.202769999999999</v>
      </c>
      <c r="AI174">
        <v>9.2384090000000008</v>
      </c>
      <c r="AJ174">
        <v>7.2235120000000004</v>
      </c>
      <c r="AK174" s="91">
        <v>-8.4000000000000005E-2</v>
      </c>
      <c r="AL174" s="25"/>
      <c r="AM174" s="26"/>
    </row>
    <row r="175" spans="1:39" ht="15" customHeight="1">
      <c r="A175" s="42" t="s">
        <v>6528</v>
      </c>
      <c r="B175" t="s">
        <v>4083</v>
      </c>
      <c r="C175" t="s">
        <v>6529</v>
      </c>
      <c r="D175" t="s">
        <v>6736</v>
      </c>
      <c r="E175" t="s">
        <v>333</v>
      </c>
      <c r="G175">
        <v>333.09921300000002</v>
      </c>
      <c r="H175">
        <v>151.20266699999999</v>
      </c>
      <c r="I175">
        <v>71.616966000000005</v>
      </c>
      <c r="J175">
        <v>56.218246000000001</v>
      </c>
      <c r="K175">
        <v>55.126015000000002</v>
      </c>
      <c r="L175">
        <v>51.984512000000002</v>
      </c>
      <c r="M175">
        <v>48.698127999999997</v>
      </c>
      <c r="N175">
        <v>45.311996000000001</v>
      </c>
      <c r="O175">
        <v>41.744469000000002</v>
      </c>
      <c r="P175">
        <v>38.027222000000002</v>
      </c>
      <c r="Q175">
        <v>34.174605999999997</v>
      </c>
      <c r="R175">
        <v>30.179396000000001</v>
      </c>
      <c r="S175">
        <v>26.045152999999999</v>
      </c>
      <c r="T175">
        <v>21.785585000000001</v>
      </c>
      <c r="U175">
        <v>17.441763000000002</v>
      </c>
      <c r="V175">
        <v>13.021708</v>
      </c>
      <c r="W175">
        <v>8.5025010000000005</v>
      </c>
      <c r="X175">
        <v>3.8809870000000002</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6532</v>
      </c>
      <c r="D176" t="s">
        <v>6737</v>
      </c>
      <c r="E176" t="s">
        <v>333</v>
      </c>
      <c r="G176">
        <v>12839.314453000001</v>
      </c>
      <c r="H176">
        <v>7035.0405270000001</v>
      </c>
      <c r="I176">
        <v>3761.9409179999998</v>
      </c>
      <c r="J176">
        <v>3221.806885</v>
      </c>
      <c r="K176">
        <v>3285.1396479999999</v>
      </c>
      <c r="L176">
        <v>3294.6965329999998</v>
      </c>
      <c r="M176">
        <v>3140.1279300000001</v>
      </c>
      <c r="N176">
        <v>3020.608154</v>
      </c>
      <c r="O176">
        <v>2895.1813959999999</v>
      </c>
      <c r="P176">
        <v>2771.9584960000002</v>
      </c>
      <c r="Q176">
        <v>2604.5246579999998</v>
      </c>
      <c r="R176">
        <v>2446.0124510000001</v>
      </c>
      <c r="S176">
        <v>2336.202393</v>
      </c>
      <c r="T176">
        <v>2222.4057619999999</v>
      </c>
      <c r="U176">
        <v>2099.6904300000001</v>
      </c>
      <c r="V176">
        <v>1956.6245120000001</v>
      </c>
      <c r="W176">
        <v>1799.301514</v>
      </c>
      <c r="X176">
        <v>1634.1647949999999</v>
      </c>
      <c r="Y176">
        <v>1462.7117920000001</v>
      </c>
      <c r="Z176">
        <v>1303.0664059999999</v>
      </c>
      <c r="AA176">
        <v>1173.153564</v>
      </c>
      <c r="AB176">
        <v>1056.7014160000001</v>
      </c>
      <c r="AC176">
        <v>952.73425299999997</v>
      </c>
      <c r="AD176">
        <v>854.61444100000006</v>
      </c>
      <c r="AE176">
        <v>788.71142599999996</v>
      </c>
      <c r="AF176">
        <v>731.91015600000003</v>
      </c>
      <c r="AG176">
        <v>679.43341099999998</v>
      </c>
      <c r="AH176">
        <v>633.87243699999999</v>
      </c>
      <c r="AI176">
        <v>587.06604000000004</v>
      </c>
      <c r="AJ176">
        <v>543.582581</v>
      </c>
      <c r="AK176" s="91">
        <v>-0.10299999999999999</v>
      </c>
      <c r="AL176" s="32"/>
      <c r="AM176" s="30"/>
    </row>
    <row r="177" spans="1:39" ht="15" customHeight="1">
      <c r="A177" s="94"/>
      <c r="B177" t="s">
        <v>6534</v>
      </c>
    </row>
    <row r="178" spans="1:39" ht="15" customHeight="1">
      <c r="A178" s="42" t="s">
        <v>6535</v>
      </c>
      <c r="B178" t="s">
        <v>3913</v>
      </c>
      <c r="C178" t="s">
        <v>6536</v>
      </c>
      <c r="D178" t="s">
        <v>6738</v>
      </c>
      <c r="E178" t="s">
        <v>333</v>
      </c>
      <c r="G178">
        <v>1130.18335</v>
      </c>
      <c r="H178">
        <v>1141.190308</v>
      </c>
      <c r="I178">
        <v>1209.440308</v>
      </c>
      <c r="J178">
        <v>1214.277832</v>
      </c>
      <c r="K178">
        <v>1216.79187</v>
      </c>
      <c r="L178">
        <v>1210.717529</v>
      </c>
      <c r="M178">
        <v>1191.9888920000001</v>
      </c>
      <c r="N178">
        <v>1166.3773189999999</v>
      </c>
      <c r="O178">
        <v>1134.0720209999999</v>
      </c>
      <c r="P178">
        <v>1096.9086910000001</v>
      </c>
      <c r="Q178">
        <v>1099.2335210000001</v>
      </c>
      <c r="R178">
        <v>1124.7266850000001</v>
      </c>
      <c r="S178">
        <v>1151.429932</v>
      </c>
      <c r="T178">
        <v>1178.0610349999999</v>
      </c>
      <c r="U178">
        <v>1204.4041749999999</v>
      </c>
      <c r="V178">
        <v>1230.4051509999999</v>
      </c>
      <c r="W178">
        <v>1257.6259769999999</v>
      </c>
      <c r="X178">
        <v>1284.5625</v>
      </c>
      <c r="Y178">
        <v>1312.7814940000001</v>
      </c>
      <c r="Z178">
        <v>1342.3546140000001</v>
      </c>
      <c r="AA178">
        <v>1370.006226</v>
      </c>
      <c r="AB178">
        <v>1399.020996</v>
      </c>
      <c r="AC178">
        <v>1429.2094729999999</v>
      </c>
      <c r="AD178">
        <v>1459.7230219999999</v>
      </c>
      <c r="AE178">
        <v>1492.1820070000001</v>
      </c>
      <c r="AF178">
        <v>1525.6573490000001</v>
      </c>
      <c r="AG178">
        <v>1557.8304439999999</v>
      </c>
      <c r="AH178">
        <v>1590.476807</v>
      </c>
      <c r="AI178">
        <v>1626.0329589999999</v>
      </c>
      <c r="AJ178">
        <v>1663.478394</v>
      </c>
      <c r="AK178" s="91">
        <v>1.2999999999999999E-2</v>
      </c>
      <c r="AL178" s="25"/>
      <c r="AM178" s="26"/>
    </row>
    <row r="179" spans="1:39" ht="15" customHeight="1">
      <c r="A179" s="42" t="s">
        <v>6538</v>
      </c>
      <c r="B179" t="s">
        <v>3917</v>
      </c>
      <c r="C179" t="s">
        <v>6539</v>
      </c>
      <c r="D179" t="s">
        <v>6739</v>
      </c>
      <c r="E179" t="s">
        <v>333</v>
      </c>
      <c r="G179">
        <v>58.740250000000003</v>
      </c>
      <c r="H179">
        <v>57.668343</v>
      </c>
      <c r="I179">
        <v>61.456733999999997</v>
      </c>
      <c r="J179">
        <v>60.105468999999999</v>
      </c>
      <c r="K179">
        <v>59.776001000000001</v>
      </c>
      <c r="L179">
        <v>59.398277</v>
      </c>
      <c r="M179">
        <v>58.745013999999998</v>
      </c>
      <c r="N179">
        <v>57.953673999999999</v>
      </c>
      <c r="O179">
        <v>57.993484000000002</v>
      </c>
      <c r="P179">
        <v>58.750221000000003</v>
      </c>
      <c r="Q179">
        <v>59.516272999999998</v>
      </c>
      <c r="R179">
        <v>60.291077000000001</v>
      </c>
      <c r="S179">
        <v>61.076939000000003</v>
      </c>
      <c r="T179">
        <v>61.873905000000001</v>
      </c>
      <c r="U179">
        <v>62.681975999999999</v>
      </c>
      <c r="V179">
        <v>63.501232000000002</v>
      </c>
      <c r="W179">
        <v>64.331733999999997</v>
      </c>
      <c r="X179">
        <v>65.173491999999996</v>
      </c>
      <c r="Y179">
        <v>66.026595999999998</v>
      </c>
      <c r="Z179">
        <v>66.890991</v>
      </c>
      <c r="AA179">
        <v>67.766784999999999</v>
      </c>
      <c r="AB179">
        <v>68.654007000000007</v>
      </c>
      <c r="AC179">
        <v>69.552611999999996</v>
      </c>
      <c r="AD179">
        <v>70.462569999999999</v>
      </c>
      <c r="AE179">
        <v>71.385452000000001</v>
      </c>
      <c r="AF179">
        <v>72.328209000000001</v>
      </c>
      <c r="AG179">
        <v>73.282509000000005</v>
      </c>
      <c r="AH179">
        <v>74.248374999999996</v>
      </c>
      <c r="AI179">
        <v>75.225753999999995</v>
      </c>
      <c r="AJ179">
        <v>76.214691000000002</v>
      </c>
      <c r="AK179" s="91">
        <v>8.9999999999999993E-3</v>
      </c>
      <c r="AL179" s="25"/>
      <c r="AM179" s="26"/>
    </row>
    <row r="180" spans="1:39" ht="15" customHeight="1">
      <c r="A180" s="42" t="s">
        <v>6541</v>
      </c>
      <c r="B180" t="s">
        <v>4843</v>
      </c>
      <c r="C180" t="s">
        <v>6542</v>
      </c>
      <c r="D180" t="s">
        <v>6740</v>
      </c>
      <c r="E180" t="s">
        <v>333</v>
      </c>
      <c r="G180">
        <v>53.125038000000004</v>
      </c>
      <c r="H180">
        <v>52.833370000000002</v>
      </c>
      <c r="I180">
        <v>52.221038999999998</v>
      </c>
      <c r="J180">
        <v>52.193981000000001</v>
      </c>
      <c r="K180">
        <v>52.852508999999998</v>
      </c>
      <c r="L180">
        <v>53.427315</v>
      </c>
      <c r="M180">
        <v>53.845469999999999</v>
      </c>
      <c r="N180">
        <v>54.171097000000003</v>
      </c>
      <c r="O180">
        <v>55.297958000000001</v>
      </c>
      <c r="P180">
        <v>56.736522999999998</v>
      </c>
      <c r="Q180">
        <v>58.216712999999999</v>
      </c>
      <c r="R180">
        <v>59.757820000000002</v>
      </c>
      <c r="S180">
        <v>61.313744</v>
      </c>
      <c r="T180">
        <v>62.887062</v>
      </c>
      <c r="U180">
        <v>64.481712000000002</v>
      </c>
      <c r="V180">
        <v>66.086212000000003</v>
      </c>
      <c r="W180">
        <v>67.707108000000005</v>
      </c>
      <c r="X180">
        <v>69.346892999999994</v>
      </c>
      <c r="Y180">
        <v>71.006287</v>
      </c>
      <c r="Z180">
        <v>72.684769000000003</v>
      </c>
      <c r="AA180">
        <v>74.382973000000007</v>
      </c>
      <c r="AB180">
        <v>76.098099000000005</v>
      </c>
      <c r="AC180">
        <v>77.831649999999996</v>
      </c>
      <c r="AD180">
        <v>79.583404999999999</v>
      </c>
      <c r="AE180">
        <v>81.353035000000006</v>
      </c>
      <c r="AF180">
        <v>83.098372999999995</v>
      </c>
      <c r="AG180">
        <v>84.859984999999995</v>
      </c>
      <c r="AH180">
        <v>86.637833000000001</v>
      </c>
      <c r="AI180">
        <v>88.431763000000004</v>
      </c>
      <c r="AJ180">
        <v>90.241470000000007</v>
      </c>
      <c r="AK180" s="91">
        <v>1.7999999999999999E-2</v>
      </c>
      <c r="AL180" s="25"/>
      <c r="AM180" s="26"/>
    </row>
    <row r="181" spans="1:39" ht="15" customHeight="1">
      <c r="A181" s="42" t="s">
        <v>6544</v>
      </c>
      <c r="B181" t="s">
        <v>4846</v>
      </c>
      <c r="C181" t="s">
        <v>6545</v>
      </c>
      <c r="D181" t="s">
        <v>6741</v>
      </c>
      <c r="E181" t="s">
        <v>333</v>
      </c>
      <c r="G181">
        <v>88.867424</v>
      </c>
      <c r="H181">
        <v>84.954009999999997</v>
      </c>
      <c r="I181">
        <v>94.446960000000004</v>
      </c>
      <c r="J181">
        <v>95.388084000000006</v>
      </c>
      <c r="K181">
        <v>96.723540999999997</v>
      </c>
      <c r="L181">
        <v>97.918861000000007</v>
      </c>
      <c r="M181">
        <v>98.809623999999999</v>
      </c>
      <c r="N181">
        <v>99.357795999999993</v>
      </c>
      <c r="O181">
        <v>99.754524000000004</v>
      </c>
      <c r="P181">
        <v>100.426056</v>
      </c>
      <c r="Q181">
        <v>100.830299</v>
      </c>
      <c r="R181">
        <v>101.040047</v>
      </c>
      <c r="S181">
        <v>101.05257400000001</v>
      </c>
      <c r="T181">
        <v>100.865875</v>
      </c>
      <c r="U181">
        <v>100.480118</v>
      </c>
      <c r="V181">
        <v>102.071381</v>
      </c>
      <c r="W181">
        <v>103.77011899999999</v>
      </c>
      <c r="X181">
        <v>105.454971</v>
      </c>
      <c r="Y181">
        <v>107.130112</v>
      </c>
      <c r="Z181">
        <v>108.79866</v>
      </c>
      <c r="AA181">
        <v>110.38209500000001</v>
      </c>
      <c r="AB181">
        <v>111.962791</v>
      </c>
      <c r="AC181">
        <v>113.542236</v>
      </c>
      <c r="AD181">
        <v>115.122185</v>
      </c>
      <c r="AE181">
        <v>116.70380400000001</v>
      </c>
      <c r="AF181">
        <v>118.207176</v>
      </c>
      <c r="AG181">
        <v>119.71262400000001</v>
      </c>
      <c r="AH181">
        <v>121.218887</v>
      </c>
      <c r="AI181">
        <v>122.726349</v>
      </c>
      <c r="AJ181">
        <v>124.23387099999999</v>
      </c>
      <c r="AK181" s="91">
        <v>1.2E-2</v>
      </c>
      <c r="AL181" s="25"/>
      <c r="AM181" s="26"/>
    </row>
    <row r="182" spans="1:39" ht="15" customHeight="1">
      <c r="A182" s="42" t="s">
        <v>6547</v>
      </c>
      <c r="B182" t="s">
        <v>4849</v>
      </c>
      <c r="C182" t="s">
        <v>6548</v>
      </c>
      <c r="D182" t="s">
        <v>6742</v>
      </c>
      <c r="E182" t="s">
        <v>333</v>
      </c>
      <c r="G182">
        <v>527.493469</v>
      </c>
      <c r="H182">
        <v>537.83026099999995</v>
      </c>
      <c r="I182">
        <v>538.10931400000004</v>
      </c>
      <c r="J182">
        <v>533.47204599999998</v>
      </c>
      <c r="K182">
        <v>538.00390600000003</v>
      </c>
      <c r="L182">
        <v>541.91705300000001</v>
      </c>
      <c r="M182">
        <v>544.13574200000005</v>
      </c>
      <c r="N182">
        <v>545.18450900000005</v>
      </c>
      <c r="O182">
        <v>544.94323699999995</v>
      </c>
      <c r="P182">
        <v>543.58551</v>
      </c>
      <c r="Q182">
        <v>541.16461200000003</v>
      </c>
      <c r="R182">
        <v>537.92492700000003</v>
      </c>
      <c r="S182">
        <v>533.49609399999997</v>
      </c>
      <c r="T182">
        <v>527.81127900000001</v>
      </c>
      <c r="U182">
        <v>520.82507299999997</v>
      </c>
      <c r="V182">
        <v>523.07470699999999</v>
      </c>
      <c r="W182">
        <v>529.78204300000004</v>
      </c>
      <c r="X182">
        <v>536.624146</v>
      </c>
      <c r="Y182">
        <v>543.55261199999995</v>
      </c>
      <c r="Z182">
        <v>550.64502000000005</v>
      </c>
      <c r="AA182">
        <v>557.83673099999999</v>
      </c>
      <c r="AB182">
        <v>565.097534</v>
      </c>
      <c r="AC182">
        <v>572.41143799999998</v>
      </c>
      <c r="AD182">
        <v>579.76110800000004</v>
      </c>
      <c r="AE182">
        <v>587.15466300000003</v>
      </c>
      <c r="AF182">
        <v>594.60955799999999</v>
      </c>
      <c r="AG182">
        <v>602.137024</v>
      </c>
      <c r="AH182">
        <v>609.77783199999999</v>
      </c>
      <c r="AI182">
        <v>617.56109600000002</v>
      </c>
      <c r="AJ182">
        <v>625.48083499999996</v>
      </c>
      <c r="AK182" s="91">
        <v>6.0000000000000001E-3</v>
      </c>
      <c r="AL182" s="25"/>
      <c r="AM182" s="26"/>
    </row>
    <row r="183" spans="1:39" ht="15" customHeight="1">
      <c r="A183" s="42" t="s">
        <v>6550</v>
      </c>
      <c r="B183" t="s">
        <v>3953</v>
      </c>
      <c r="C183" t="s">
        <v>6551</v>
      </c>
      <c r="D183" t="s">
        <v>6743</v>
      </c>
      <c r="E183" t="s">
        <v>333</v>
      </c>
      <c r="G183">
        <v>91.757919000000001</v>
      </c>
      <c r="H183">
        <v>103.332893</v>
      </c>
      <c r="I183">
        <v>113.847717</v>
      </c>
      <c r="J183">
        <v>114.38327</v>
      </c>
      <c r="K183">
        <v>116.538551</v>
      </c>
      <c r="L183">
        <v>118.652</v>
      </c>
      <c r="M183">
        <v>120.57079299999999</v>
      </c>
      <c r="N183">
        <v>122.36685199999999</v>
      </c>
      <c r="O183">
        <v>124.028442</v>
      </c>
      <c r="P183">
        <v>125.576881</v>
      </c>
      <c r="Q183">
        <v>127.021446</v>
      </c>
      <c r="R183">
        <v>128.371826</v>
      </c>
      <c r="S183">
        <v>129.62853999999999</v>
      </c>
      <c r="T183">
        <v>130.775284</v>
      </c>
      <c r="U183">
        <v>131.796188</v>
      </c>
      <c r="V183">
        <v>132.725739</v>
      </c>
      <c r="W183">
        <v>133.56617700000001</v>
      </c>
      <c r="X183">
        <v>135.074051</v>
      </c>
      <c r="Y183">
        <v>138.127014</v>
      </c>
      <c r="Z183">
        <v>141.317993</v>
      </c>
      <c r="AA183">
        <v>144.69717399999999</v>
      </c>
      <c r="AB183">
        <v>148.11000100000001</v>
      </c>
      <c r="AC183">
        <v>151.565369</v>
      </c>
      <c r="AD183">
        <v>155.064255</v>
      </c>
      <c r="AE183">
        <v>158.59951799999999</v>
      </c>
      <c r="AF183">
        <v>162.202225</v>
      </c>
      <c r="AG183">
        <v>165.849243</v>
      </c>
      <c r="AH183">
        <v>169.54879800000001</v>
      </c>
      <c r="AI183">
        <v>173.301331</v>
      </c>
      <c r="AJ183">
        <v>177.10955799999999</v>
      </c>
      <c r="AK183" s="91">
        <v>2.3E-2</v>
      </c>
      <c r="AL183" s="25"/>
      <c r="AM183" s="26"/>
    </row>
    <row r="184" spans="1:39" ht="15" customHeight="1">
      <c r="A184" s="42" t="s">
        <v>6553</v>
      </c>
      <c r="B184" t="s">
        <v>4853</v>
      </c>
      <c r="C184" t="s">
        <v>6554</v>
      </c>
      <c r="D184" t="s">
        <v>6744</v>
      </c>
      <c r="E184" t="s">
        <v>333</v>
      </c>
      <c r="G184">
        <v>112.68119</v>
      </c>
      <c r="H184">
        <v>112.810059</v>
      </c>
      <c r="I184">
        <v>114.176773</v>
      </c>
      <c r="J184">
        <v>114.40237399999999</v>
      </c>
      <c r="K184">
        <v>114.66429100000001</v>
      </c>
      <c r="L184">
        <v>114.931488</v>
      </c>
      <c r="M184">
        <v>114.776245</v>
      </c>
      <c r="N184">
        <v>114.159584</v>
      </c>
      <c r="O184">
        <v>112.910118</v>
      </c>
      <c r="P184">
        <v>111.198204</v>
      </c>
      <c r="Q184">
        <v>109.003395</v>
      </c>
      <c r="R184">
        <v>106.30025500000001</v>
      </c>
      <c r="S184">
        <v>103.059448</v>
      </c>
      <c r="T184">
        <v>99.348320000000001</v>
      </c>
      <c r="U184">
        <v>99.763617999999994</v>
      </c>
      <c r="V184">
        <v>102.070869</v>
      </c>
      <c r="W184">
        <v>104.39048</v>
      </c>
      <c r="X184">
        <v>106.724007</v>
      </c>
      <c r="Y184">
        <v>109.07298299999999</v>
      </c>
      <c r="Z184">
        <v>111.43420399999999</v>
      </c>
      <c r="AA184">
        <v>113.782753</v>
      </c>
      <c r="AB184">
        <v>116.13488</v>
      </c>
      <c r="AC184">
        <v>118.49196600000001</v>
      </c>
      <c r="AD184">
        <v>120.85283699999999</v>
      </c>
      <c r="AE184">
        <v>123.217445</v>
      </c>
      <c r="AF184">
        <v>125.576103</v>
      </c>
      <c r="AG184">
        <v>127.93141900000001</v>
      </c>
      <c r="AH184">
        <v>130.28659099999999</v>
      </c>
      <c r="AI184">
        <v>132.640839</v>
      </c>
      <c r="AJ184">
        <v>134.99385100000001</v>
      </c>
      <c r="AK184" s="91">
        <v>6.0000000000000001E-3</v>
      </c>
      <c r="AL184" s="25"/>
      <c r="AM184" s="26"/>
    </row>
    <row r="185" spans="1:39" ht="15" customHeight="1">
      <c r="A185" s="42" t="s">
        <v>6556</v>
      </c>
      <c r="B185" t="s">
        <v>4856</v>
      </c>
      <c r="C185" t="s">
        <v>6557</v>
      </c>
      <c r="D185" t="s">
        <v>6745</v>
      </c>
      <c r="E185" t="s">
        <v>333</v>
      </c>
      <c r="G185">
        <v>68.510925</v>
      </c>
      <c r="H185">
        <v>82.902527000000006</v>
      </c>
      <c r="I185">
        <v>88.135506000000007</v>
      </c>
      <c r="J185">
        <v>88.937354999999997</v>
      </c>
      <c r="K185">
        <v>89.209854000000007</v>
      </c>
      <c r="L185">
        <v>88.866507999999996</v>
      </c>
      <c r="M185">
        <v>87.497139000000004</v>
      </c>
      <c r="N185">
        <v>85.898758000000001</v>
      </c>
      <c r="O185">
        <v>88.883430000000004</v>
      </c>
      <c r="P185">
        <v>91.948715000000007</v>
      </c>
      <c r="Q185">
        <v>95.183150999999995</v>
      </c>
      <c r="R185">
        <v>98.571410999999998</v>
      </c>
      <c r="S185">
        <v>102.079018</v>
      </c>
      <c r="T185">
        <v>105.705078</v>
      </c>
      <c r="U185">
        <v>109.452675</v>
      </c>
      <c r="V185">
        <v>113.135239</v>
      </c>
      <c r="W185">
        <v>116.92506400000001</v>
      </c>
      <c r="X185">
        <v>120.830383</v>
      </c>
      <c r="Y185">
        <v>124.85350800000001</v>
      </c>
      <c r="Z185">
        <v>129.00166300000001</v>
      </c>
      <c r="AA185">
        <v>133.09712200000001</v>
      </c>
      <c r="AB185">
        <v>137.30583200000001</v>
      </c>
      <c r="AC185">
        <v>141.636032</v>
      </c>
      <c r="AD185">
        <v>146.08827199999999</v>
      </c>
      <c r="AE185">
        <v>150.665649</v>
      </c>
      <c r="AF185">
        <v>155.209305</v>
      </c>
      <c r="AG185">
        <v>159.86863700000001</v>
      </c>
      <c r="AH185">
        <v>164.65325899999999</v>
      </c>
      <c r="AI185">
        <v>169.546875</v>
      </c>
      <c r="AJ185">
        <v>174.4599</v>
      </c>
      <c r="AK185" s="91">
        <v>3.3000000000000002E-2</v>
      </c>
      <c r="AL185" s="25"/>
      <c r="AM185" s="26"/>
    </row>
    <row r="186" spans="1:39" ht="15" customHeight="1">
      <c r="A186" s="42" t="s">
        <v>6559</v>
      </c>
      <c r="B186" t="s">
        <v>3941</v>
      </c>
      <c r="C186" t="s">
        <v>6560</v>
      </c>
      <c r="D186" t="s">
        <v>6746</v>
      </c>
      <c r="E186" t="s">
        <v>333</v>
      </c>
      <c r="G186">
        <v>222.797089</v>
      </c>
      <c r="H186">
        <v>218.42939799999999</v>
      </c>
      <c r="I186">
        <v>252.274811</v>
      </c>
      <c r="J186">
        <v>257.16744999999997</v>
      </c>
      <c r="K186">
        <v>261.65002399999997</v>
      </c>
      <c r="L186">
        <v>266.98700000000002</v>
      </c>
      <c r="M186">
        <v>271.57714800000002</v>
      </c>
      <c r="N186">
        <v>275.146973</v>
      </c>
      <c r="O186">
        <v>277.44799799999998</v>
      </c>
      <c r="P186">
        <v>278.64004499999999</v>
      </c>
      <c r="Q186">
        <v>286.37014799999997</v>
      </c>
      <c r="R186">
        <v>294.62835699999999</v>
      </c>
      <c r="S186">
        <v>302.641479</v>
      </c>
      <c r="T186">
        <v>310.445404</v>
      </c>
      <c r="U186">
        <v>318.097961</v>
      </c>
      <c r="V186">
        <v>325.582764</v>
      </c>
      <c r="W186">
        <v>332.85055499999999</v>
      </c>
      <c r="X186">
        <v>339.916473</v>
      </c>
      <c r="Y186">
        <v>346.83691399999998</v>
      </c>
      <c r="Z186">
        <v>353.696594</v>
      </c>
      <c r="AA186">
        <v>360.57254</v>
      </c>
      <c r="AB186">
        <v>367.450378</v>
      </c>
      <c r="AC186">
        <v>374.25924700000002</v>
      </c>
      <c r="AD186">
        <v>380.92156999999997</v>
      </c>
      <c r="AE186">
        <v>387.35382099999998</v>
      </c>
      <c r="AF186">
        <v>393.546448</v>
      </c>
      <c r="AG186">
        <v>399.55175800000001</v>
      </c>
      <c r="AH186">
        <v>405.35021999999998</v>
      </c>
      <c r="AI186">
        <v>410.879456</v>
      </c>
      <c r="AJ186">
        <v>416.078033</v>
      </c>
      <c r="AK186" s="91">
        <v>2.1999999999999999E-2</v>
      </c>
      <c r="AL186" s="25"/>
      <c r="AM186" s="26"/>
    </row>
    <row r="187" spans="1:39" ht="15" customHeight="1">
      <c r="A187" s="42" t="s">
        <v>6562</v>
      </c>
      <c r="B187" t="s">
        <v>4860</v>
      </c>
      <c r="C187" t="s">
        <v>6563</v>
      </c>
      <c r="D187" t="s">
        <v>6747</v>
      </c>
      <c r="E187" t="s">
        <v>333</v>
      </c>
      <c r="G187">
        <v>67.777855000000002</v>
      </c>
      <c r="H187">
        <v>67.747414000000006</v>
      </c>
      <c r="I187">
        <v>67.688843000000006</v>
      </c>
      <c r="J187">
        <v>67.610489000000001</v>
      </c>
      <c r="K187">
        <v>67.510666000000001</v>
      </c>
      <c r="L187">
        <v>67.317535000000007</v>
      </c>
      <c r="M187">
        <v>66.778412000000003</v>
      </c>
      <c r="N187">
        <v>65.867531</v>
      </c>
      <c r="O187">
        <v>64.507080000000002</v>
      </c>
      <c r="P187">
        <v>62.791912000000004</v>
      </c>
      <c r="Q187">
        <v>60.872692000000001</v>
      </c>
      <c r="R187">
        <v>58.672260000000001</v>
      </c>
      <c r="S187">
        <v>58.167403999999998</v>
      </c>
      <c r="T187">
        <v>58.540652999999999</v>
      </c>
      <c r="U187">
        <v>58.898808000000002</v>
      </c>
      <c r="V187">
        <v>59.248417000000003</v>
      </c>
      <c r="W187">
        <v>59.564315999999998</v>
      </c>
      <c r="X187">
        <v>59.848602</v>
      </c>
      <c r="Y187">
        <v>60.124859000000001</v>
      </c>
      <c r="Z187">
        <v>60.389740000000003</v>
      </c>
      <c r="AA187">
        <v>60.676239000000002</v>
      </c>
      <c r="AB187">
        <v>60.974037000000003</v>
      </c>
      <c r="AC187">
        <v>61.267071000000001</v>
      </c>
      <c r="AD187">
        <v>61.554592</v>
      </c>
      <c r="AE187">
        <v>61.838420999999997</v>
      </c>
      <c r="AF187">
        <v>62.115074</v>
      </c>
      <c r="AG187">
        <v>62.383941999999998</v>
      </c>
      <c r="AH187">
        <v>62.653041999999999</v>
      </c>
      <c r="AI187">
        <v>62.933483000000003</v>
      </c>
      <c r="AJ187">
        <v>63.232170000000004</v>
      </c>
      <c r="AK187" s="91">
        <v>-2E-3</v>
      </c>
      <c r="AL187" s="25"/>
      <c r="AM187" s="26"/>
    </row>
    <row r="188" spans="1:39" ht="15" customHeight="1">
      <c r="A188" s="42" t="s">
        <v>6565</v>
      </c>
      <c r="B188" t="s">
        <v>4863</v>
      </c>
      <c r="C188" t="s">
        <v>6566</v>
      </c>
      <c r="D188" t="s">
        <v>6748</v>
      </c>
      <c r="E188" t="s">
        <v>333</v>
      </c>
      <c r="G188">
        <v>108.877754</v>
      </c>
      <c r="H188">
        <v>108.207855</v>
      </c>
      <c r="I188">
        <v>106.155624</v>
      </c>
      <c r="J188">
        <v>106.25769</v>
      </c>
      <c r="K188">
        <v>106.947609</v>
      </c>
      <c r="L188">
        <v>107.479141</v>
      </c>
      <c r="M188">
        <v>107.77151499999999</v>
      </c>
      <c r="N188">
        <v>107.780647</v>
      </c>
      <c r="O188">
        <v>108.122086</v>
      </c>
      <c r="P188">
        <v>108.69193300000001</v>
      </c>
      <c r="Q188">
        <v>108.91068300000001</v>
      </c>
      <c r="R188">
        <v>108.732033</v>
      </c>
      <c r="S188">
        <v>108.12593099999999</v>
      </c>
      <c r="T188">
        <v>107.05909699999999</v>
      </c>
      <c r="U188">
        <v>105.498024</v>
      </c>
      <c r="V188">
        <v>105.080589</v>
      </c>
      <c r="W188">
        <v>107.546661</v>
      </c>
      <c r="X188">
        <v>110.050674</v>
      </c>
      <c r="Y188">
        <v>112.54776</v>
      </c>
      <c r="Z188">
        <v>115.04536400000001</v>
      </c>
      <c r="AA188">
        <v>117.52362100000001</v>
      </c>
      <c r="AB188">
        <v>119.991142</v>
      </c>
      <c r="AC188">
        <v>122.44162</v>
      </c>
      <c r="AD188">
        <v>124.880898</v>
      </c>
      <c r="AE188">
        <v>127.302094</v>
      </c>
      <c r="AF188">
        <v>129.644577</v>
      </c>
      <c r="AG188">
        <v>131.962524</v>
      </c>
      <c r="AH188">
        <v>134.26843299999999</v>
      </c>
      <c r="AI188">
        <v>136.57244900000001</v>
      </c>
      <c r="AJ188">
        <v>138.88464400000001</v>
      </c>
      <c r="AK188" s="91">
        <v>8.0000000000000002E-3</v>
      </c>
      <c r="AL188" s="25"/>
      <c r="AM188" s="26"/>
    </row>
    <row r="189" spans="1:39" ht="15" customHeight="1">
      <c r="A189" s="42" t="s">
        <v>6568</v>
      </c>
      <c r="B189" t="s">
        <v>4866</v>
      </c>
      <c r="C189" t="s">
        <v>6569</v>
      </c>
      <c r="D189" t="s">
        <v>6749</v>
      </c>
      <c r="E189" t="s">
        <v>333</v>
      </c>
      <c r="G189">
        <v>28.715899</v>
      </c>
      <c r="H189">
        <v>28.605995</v>
      </c>
      <c r="I189">
        <v>28.016123</v>
      </c>
      <c r="J189">
        <v>26.916640999999998</v>
      </c>
      <c r="K189">
        <v>25.619568000000001</v>
      </c>
      <c r="L189">
        <v>24.490185</v>
      </c>
      <c r="M189">
        <v>24.913622</v>
      </c>
      <c r="N189">
        <v>25.294830000000001</v>
      </c>
      <c r="O189">
        <v>25.950503999999999</v>
      </c>
      <c r="P189">
        <v>26.654381000000001</v>
      </c>
      <c r="Q189">
        <v>27.341875000000002</v>
      </c>
      <c r="R189">
        <v>28.004061</v>
      </c>
      <c r="S189">
        <v>28.636894000000002</v>
      </c>
      <c r="T189">
        <v>29.238099999999999</v>
      </c>
      <c r="U189">
        <v>29.816410000000001</v>
      </c>
      <c r="V189">
        <v>30.377628000000001</v>
      </c>
      <c r="W189">
        <v>30.929867000000002</v>
      </c>
      <c r="X189">
        <v>31.474945000000002</v>
      </c>
      <c r="Y189">
        <v>32.012489000000002</v>
      </c>
      <c r="Z189">
        <v>32.542113999999998</v>
      </c>
      <c r="AA189">
        <v>33.054637999999997</v>
      </c>
      <c r="AB189">
        <v>33.760944000000002</v>
      </c>
      <c r="AC189">
        <v>34.662846000000002</v>
      </c>
      <c r="AD189">
        <v>35.562171999999997</v>
      </c>
      <c r="AE189">
        <v>36.458343999999997</v>
      </c>
      <c r="AF189">
        <v>37.341942000000003</v>
      </c>
      <c r="AG189">
        <v>38.217216000000001</v>
      </c>
      <c r="AH189">
        <v>39.085898999999998</v>
      </c>
      <c r="AI189">
        <v>39.945408</v>
      </c>
      <c r="AJ189">
        <v>40.787376000000002</v>
      </c>
      <c r="AK189" s="91">
        <v>1.2E-2</v>
      </c>
      <c r="AL189" s="25"/>
      <c r="AM189" s="26"/>
    </row>
    <row r="190" spans="1:39" ht="15" customHeight="1">
      <c r="A190" s="42" t="s">
        <v>6571</v>
      </c>
      <c r="B190" t="s">
        <v>4869</v>
      </c>
      <c r="C190" t="s">
        <v>6572</v>
      </c>
      <c r="D190" t="s">
        <v>6750</v>
      </c>
      <c r="E190" t="s">
        <v>333</v>
      </c>
      <c r="G190">
        <v>43.561852000000002</v>
      </c>
      <c r="H190">
        <v>72.917725000000004</v>
      </c>
      <c r="I190">
        <v>73.792381000000006</v>
      </c>
      <c r="J190">
        <v>74.233367999999999</v>
      </c>
      <c r="K190">
        <v>75.573363999999998</v>
      </c>
      <c r="L190">
        <v>78.834984000000006</v>
      </c>
      <c r="M190">
        <v>82.116707000000005</v>
      </c>
      <c r="N190">
        <v>85.299698000000006</v>
      </c>
      <c r="O190">
        <v>88.577988000000005</v>
      </c>
      <c r="P190">
        <v>91.865097000000006</v>
      </c>
      <c r="Q190">
        <v>95.120795999999999</v>
      </c>
      <c r="R190">
        <v>98.350425999999999</v>
      </c>
      <c r="S190">
        <v>101.534195</v>
      </c>
      <c r="T190">
        <v>104.644791</v>
      </c>
      <c r="U190">
        <v>108.165085</v>
      </c>
      <c r="V190">
        <v>111.574226</v>
      </c>
      <c r="W190">
        <v>114.95766399999999</v>
      </c>
      <c r="X190">
        <v>118.344032</v>
      </c>
      <c r="Y190">
        <v>121.67280599999999</v>
      </c>
      <c r="Z190">
        <v>125.002731</v>
      </c>
      <c r="AA190">
        <v>128.35205099999999</v>
      </c>
      <c r="AB190">
        <v>131.72702000000001</v>
      </c>
      <c r="AC190">
        <v>135.12875399999999</v>
      </c>
      <c r="AD190">
        <v>138.55929599999999</v>
      </c>
      <c r="AE190">
        <v>142.020905</v>
      </c>
      <c r="AF190">
        <v>145.51618999999999</v>
      </c>
      <c r="AG190">
        <v>149.049622</v>
      </c>
      <c r="AH190">
        <v>152.625259</v>
      </c>
      <c r="AI190">
        <v>156.24389600000001</v>
      </c>
      <c r="AJ190">
        <v>159.91085799999999</v>
      </c>
      <c r="AK190" s="91">
        <v>4.5999999999999999E-2</v>
      </c>
      <c r="AL190" s="25"/>
      <c r="AM190" s="26"/>
    </row>
    <row r="191" spans="1:39" ht="15" customHeight="1" thickBot="1">
      <c r="A191" s="42" t="s">
        <v>6574</v>
      </c>
      <c r="B191" t="s">
        <v>4035</v>
      </c>
      <c r="C191" t="s">
        <v>6575</v>
      </c>
      <c r="D191" t="s">
        <v>6751</v>
      </c>
      <c r="E191" t="s">
        <v>333</v>
      </c>
      <c r="G191">
        <v>2603.0898440000001</v>
      </c>
      <c r="H191">
        <v>2669.4296880000002</v>
      </c>
      <c r="I191">
        <v>2799.7622070000002</v>
      </c>
      <c r="J191">
        <v>2805.3459469999998</v>
      </c>
      <c r="K191">
        <v>2821.8618160000001</v>
      </c>
      <c r="L191">
        <v>2830.9384770000001</v>
      </c>
      <c r="M191">
        <v>2823.5266109999998</v>
      </c>
      <c r="N191">
        <v>2804.858643</v>
      </c>
      <c r="O191">
        <v>2782.4885250000002</v>
      </c>
      <c r="P191">
        <v>2753.774414</v>
      </c>
      <c r="Q191">
        <v>2768.7858890000002</v>
      </c>
      <c r="R191">
        <v>2805.3710940000001</v>
      </c>
      <c r="S191">
        <v>2842.2421880000002</v>
      </c>
      <c r="T191">
        <v>2877.255615</v>
      </c>
      <c r="U191">
        <v>2914.3610840000001</v>
      </c>
      <c r="V191">
        <v>2964.9338379999999</v>
      </c>
      <c r="W191">
        <v>3023.9482419999999</v>
      </c>
      <c r="X191">
        <v>3083.4250489999999</v>
      </c>
      <c r="Y191">
        <v>3145.7446289999998</v>
      </c>
      <c r="Z191">
        <v>3209.8041990000002</v>
      </c>
      <c r="AA191">
        <v>3272.1308589999999</v>
      </c>
      <c r="AB191">
        <v>3336.288086</v>
      </c>
      <c r="AC191">
        <v>3402.0009770000001</v>
      </c>
      <c r="AD191">
        <v>3468.1352539999998</v>
      </c>
      <c r="AE191">
        <v>3536.235107</v>
      </c>
      <c r="AF191">
        <v>3605.0532229999999</v>
      </c>
      <c r="AG191">
        <v>3672.6362300000001</v>
      </c>
      <c r="AH191">
        <v>3740.8310550000001</v>
      </c>
      <c r="AI191">
        <v>3812.0417480000001</v>
      </c>
      <c r="AJ191">
        <v>3885.1057129999999</v>
      </c>
      <c r="AK191" s="91">
        <v>1.4E-2</v>
      </c>
      <c r="AL191" s="32"/>
      <c r="AM191" s="30"/>
    </row>
    <row r="192" spans="1:39" ht="15" customHeight="1">
      <c r="A192" s="94"/>
      <c r="AL192" s="46"/>
      <c r="AM192" s="46"/>
    </row>
  </sheetData>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AM192"/>
  <sheetViews>
    <sheetView workbookViewId="0"/>
  </sheetViews>
  <sheetFormatPr defaultRowHeight="15" customHeight="1"/>
  <cols>
    <col min="1" max="1" width="14.3984375" style="38" customWidth="1"/>
  </cols>
  <sheetData>
    <row r="1" spans="1:39" ht="15" customHeight="1" thickBot="1">
      <c r="A1" s="38" t="s">
        <v>806</v>
      </c>
      <c r="B1" s="41"/>
      <c r="C1" s="41"/>
      <c r="D1" s="41"/>
      <c r="E1" s="41"/>
      <c r="F1" s="41">
        <v>2020</v>
      </c>
      <c r="G1" s="41">
        <v>2021</v>
      </c>
      <c r="H1" s="41">
        <v>2022</v>
      </c>
      <c r="I1" s="41">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c r="AL1" s="21"/>
    </row>
    <row r="2" spans="1:39" ht="15" customHeight="1" thickTop="1">
      <c r="A2" s="94"/>
    </row>
    <row r="3" spans="1:39" ht="15" customHeight="1">
      <c r="A3" s="94"/>
    </row>
    <row r="4" spans="1:39" ht="15" customHeight="1">
      <c r="A4" s="94"/>
    </row>
    <row r="5" spans="1:39" ht="15" customHeight="1">
      <c r="A5" s="94"/>
    </row>
    <row r="6" spans="1:39" ht="15" customHeight="1">
      <c r="A6" s="94"/>
    </row>
    <row r="10" spans="1:39" ht="15" customHeight="1">
      <c r="A10" s="42" t="s">
        <v>6051</v>
      </c>
      <c r="B10" t="s">
        <v>6052</v>
      </c>
    </row>
    <row r="11" spans="1:39" ht="15" customHeight="1">
      <c r="A11" s="94"/>
      <c r="B11" t="s">
        <v>6752</v>
      </c>
    </row>
    <row r="12" spans="1:39" ht="15" customHeight="1">
      <c r="A12" s="94"/>
      <c r="B12" t="s">
        <v>6753</v>
      </c>
      <c r="AL12" s="5"/>
      <c r="AM12" s="5"/>
    </row>
    <row r="13" spans="1:39" ht="15" customHeight="1" thickBot="1">
      <c r="A13" s="94"/>
      <c r="B13" t="s">
        <v>330</v>
      </c>
      <c r="AL13" s="21"/>
      <c r="AM13" s="21"/>
    </row>
    <row r="14" spans="1:39" ht="15" customHeight="1" thickTop="1">
      <c r="A14" s="94"/>
      <c r="C14" t="s">
        <v>331</v>
      </c>
      <c r="D14" t="s">
        <v>332</v>
      </c>
      <c r="E14" t="s">
        <v>333</v>
      </c>
      <c r="F14">
        <v>2020</v>
      </c>
      <c r="G14">
        <v>2021</v>
      </c>
      <c r="H14">
        <v>2022</v>
      </c>
      <c r="I14">
        <v>2023</v>
      </c>
      <c r="J14">
        <v>2024</v>
      </c>
      <c r="K14">
        <v>2025</v>
      </c>
      <c r="L14">
        <v>2026</v>
      </c>
      <c r="M14">
        <v>2027</v>
      </c>
      <c r="N14">
        <v>2028</v>
      </c>
      <c r="O14">
        <v>2029</v>
      </c>
      <c r="P14">
        <v>2030</v>
      </c>
      <c r="Q14">
        <v>2031</v>
      </c>
      <c r="R14">
        <v>2032</v>
      </c>
      <c r="S14">
        <v>2033</v>
      </c>
      <c r="T14">
        <v>2034</v>
      </c>
      <c r="U14">
        <v>2035</v>
      </c>
      <c r="V14">
        <v>2036</v>
      </c>
      <c r="W14">
        <v>2037</v>
      </c>
      <c r="X14">
        <v>2038</v>
      </c>
      <c r="Y14">
        <v>2039</v>
      </c>
      <c r="Z14">
        <v>2040</v>
      </c>
      <c r="AA14">
        <v>2041</v>
      </c>
      <c r="AB14">
        <v>2042</v>
      </c>
      <c r="AC14">
        <v>2043</v>
      </c>
      <c r="AD14">
        <v>2044</v>
      </c>
      <c r="AE14">
        <v>2045</v>
      </c>
      <c r="AF14">
        <v>2046</v>
      </c>
      <c r="AG14">
        <v>2047</v>
      </c>
      <c r="AH14">
        <v>2048</v>
      </c>
      <c r="AI14">
        <v>2049</v>
      </c>
      <c r="AJ14">
        <v>2050</v>
      </c>
      <c r="AK14" t="s">
        <v>807</v>
      </c>
    </row>
    <row r="15" spans="1:39" ht="15" customHeight="1">
      <c r="A15" s="94"/>
      <c r="B15" t="s">
        <v>4297</v>
      </c>
      <c r="D15" t="s">
        <v>6754</v>
      </c>
    </row>
    <row r="16" spans="1:39" ht="15" customHeight="1">
      <c r="A16" s="42" t="s">
        <v>6055</v>
      </c>
      <c r="B16" t="s">
        <v>3913</v>
      </c>
      <c r="C16" t="s">
        <v>6755</v>
      </c>
      <c r="D16" t="s">
        <v>6756</v>
      </c>
      <c r="E16" t="s">
        <v>333</v>
      </c>
      <c r="F16">
        <v>8137.9472660000001</v>
      </c>
      <c r="G16">
        <v>8044.6572269999997</v>
      </c>
      <c r="H16">
        <v>8008.4472660000001</v>
      </c>
      <c r="I16">
        <v>8071.8247069999998</v>
      </c>
      <c r="J16">
        <v>8110.6987300000001</v>
      </c>
      <c r="K16">
        <v>8289.3398440000001</v>
      </c>
      <c r="L16">
        <v>8367.8544920000004</v>
      </c>
      <c r="M16">
        <v>8372.7695309999999</v>
      </c>
      <c r="N16">
        <v>8397.1572269999997</v>
      </c>
      <c r="O16">
        <v>8415.6455079999996</v>
      </c>
      <c r="P16">
        <v>8478.9003909999992</v>
      </c>
      <c r="Q16">
        <v>8559.1396480000003</v>
      </c>
      <c r="R16">
        <v>8671.8203119999998</v>
      </c>
      <c r="S16">
        <v>8787.7568360000005</v>
      </c>
      <c r="T16">
        <v>8923.0683590000008</v>
      </c>
      <c r="U16">
        <v>9075.2412110000005</v>
      </c>
      <c r="V16">
        <v>9210.8125</v>
      </c>
      <c r="W16">
        <v>9330.9511719999991</v>
      </c>
      <c r="X16">
        <v>9456.8681639999995</v>
      </c>
      <c r="Y16">
        <v>9603.8183590000008</v>
      </c>
      <c r="Z16">
        <v>9773.0966800000006</v>
      </c>
      <c r="AA16">
        <v>9940.2919920000004</v>
      </c>
      <c r="AB16">
        <v>10107.215819999999</v>
      </c>
      <c r="AC16">
        <v>10272.465819999999</v>
      </c>
      <c r="AD16">
        <v>10432.699219</v>
      </c>
      <c r="AE16">
        <v>10607.579102</v>
      </c>
      <c r="AF16">
        <v>10769.418944999999</v>
      </c>
      <c r="AG16">
        <v>10916.048828000001</v>
      </c>
      <c r="AH16">
        <v>11088.785156</v>
      </c>
      <c r="AI16">
        <v>11262.652344</v>
      </c>
      <c r="AJ16">
        <v>11441.147461</v>
      </c>
      <c r="AK16" s="91">
        <v>1.0999999999999999E-2</v>
      </c>
      <c r="AL16" s="25"/>
      <c r="AM16" s="26"/>
    </row>
    <row r="17" spans="1:39" ht="15" customHeight="1">
      <c r="A17" s="42" t="s">
        <v>6058</v>
      </c>
      <c r="B17" t="s">
        <v>4077</v>
      </c>
      <c r="C17" t="s">
        <v>6757</v>
      </c>
      <c r="D17" t="s">
        <v>6758</v>
      </c>
      <c r="E17" t="s">
        <v>333</v>
      </c>
      <c r="F17">
        <v>4302.9804690000001</v>
      </c>
      <c r="G17">
        <v>4259.6860349999997</v>
      </c>
      <c r="H17">
        <v>4248.2285160000001</v>
      </c>
      <c r="I17">
        <v>4354.2148440000001</v>
      </c>
      <c r="J17">
        <v>4450.9541019999997</v>
      </c>
      <c r="K17">
        <v>4592.9873049999997</v>
      </c>
      <c r="L17">
        <v>4679.4311520000001</v>
      </c>
      <c r="M17">
        <v>4735.2446289999998</v>
      </c>
      <c r="N17">
        <v>4805.0244140000004</v>
      </c>
      <c r="O17">
        <v>4884.5791019999997</v>
      </c>
      <c r="P17">
        <v>4966.9633789999998</v>
      </c>
      <c r="Q17">
        <v>5059.8344729999999</v>
      </c>
      <c r="R17">
        <v>5173.6127930000002</v>
      </c>
      <c r="S17">
        <v>5289.4975590000004</v>
      </c>
      <c r="T17">
        <v>5418.2543949999999</v>
      </c>
      <c r="U17">
        <v>5558.4619140000004</v>
      </c>
      <c r="V17">
        <v>5687.6987300000001</v>
      </c>
      <c r="W17">
        <v>5806.4848629999997</v>
      </c>
      <c r="X17">
        <v>5929.1127930000002</v>
      </c>
      <c r="Y17">
        <v>6066.1577150000003</v>
      </c>
      <c r="Z17">
        <v>6218.7397460000002</v>
      </c>
      <c r="AA17">
        <v>6370.0810549999997</v>
      </c>
      <c r="AB17">
        <v>6521.3930659999996</v>
      </c>
      <c r="AC17">
        <v>6671.6508789999998</v>
      </c>
      <c r="AD17">
        <v>6818.4331050000001</v>
      </c>
      <c r="AE17">
        <v>6975.6796880000002</v>
      </c>
      <c r="AF17">
        <v>7123.6811520000001</v>
      </c>
      <c r="AG17">
        <v>7260.7182620000003</v>
      </c>
      <c r="AH17">
        <v>7416.4877930000002</v>
      </c>
      <c r="AI17">
        <v>7573.0903319999998</v>
      </c>
      <c r="AJ17">
        <v>7733.0625</v>
      </c>
      <c r="AK17" s="91">
        <v>0.02</v>
      </c>
      <c r="AL17" s="25"/>
      <c r="AM17" s="26"/>
    </row>
    <row r="18" spans="1:39" ht="15" customHeight="1">
      <c r="A18" s="42" t="s">
        <v>6061</v>
      </c>
      <c r="B18" t="s">
        <v>4080</v>
      </c>
      <c r="C18" t="s">
        <v>6759</v>
      </c>
      <c r="D18" t="s">
        <v>6760</v>
      </c>
      <c r="E18" t="s">
        <v>333</v>
      </c>
      <c r="F18">
        <v>1248.547607</v>
      </c>
      <c r="G18">
        <v>1208.990967</v>
      </c>
      <c r="H18">
        <v>1231.247314</v>
      </c>
      <c r="I18">
        <v>1244.0482179999999</v>
      </c>
      <c r="J18">
        <v>1245.631836</v>
      </c>
      <c r="K18">
        <v>1288.0352780000001</v>
      </c>
      <c r="L18">
        <v>1318.6142580000001</v>
      </c>
      <c r="M18">
        <v>1343.148682</v>
      </c>
      <c r="N18">
        <v>1365.5039059999999</v>
      </c>
      <c r="O18">
        <v>1386.8511960000001</v>
      </c>
      <c r="P18">
        <v>1408.861572</v>
      </c>
      <c r="Q18">
        <v>1433.0760499999999</v>
      </c>
      <c r="R18">
        <v>1461.6125489999999</v>
      </c>
      <c r="S18">
        <v>1490.6469729999999</v>
      </c>
      <c r="T18">
        <v>1522.3610839999999</v>
      </c>
      <c r="U18">
        <v>1556.4541019999999</v>
      </c>
      <c r="V18">
        <v>1588.4057620000001</v>
      </c>
      <c r="W18">
        <v>1618.341553</v>
      </c>
      <c r="X18">
        <v>1649.14563</v>
      </c>
      <c r="Y18">
        <v>1682.938721</v>
      </c>
      <c r="Z18">
        <v>1719.9760739999999</v>
      </c>
      <c r="AA18">
        <v>1756.879639</v>
      </c>
      <c r="AB18">
        <v>1793.9013669999999</v>
      </c>
      <c r="AC18">
        <v>1830.848389</v>
      </c>
      <c r="AD18">
        <v>1867.252686</v>
      </c>
      <c r="AE18">
        <v>1905.8876949999999</v>
      </c>
      <c r="AF18">
        <v>1942.861572</v>
      </c>
      <c r="AG18">
        <v>1977.8519289999999</v>
      </c>
      <c r="AH18">
        <v>2016.7319339999999</v>
      </c>
      <c r="AI18">
        <v>2055.9758299999999</v>
      </c>
      <c r="AJ18">
        <v>2096.0932619999999</v>
      </c>
      <c r="AK18" s="91">
        <v>1.7000000000000001E-2</v>
      </c>
      <c r="AL18" s="25"/>
      <c r="AM18" s="26"/>
    </row>
    <row r="19" spans="1:39" ht="15" customHeight="1">
      <c r="A19" s="42" t="s">
        <v>6064</v>
      </c>
      <c r="B19" t="s">
        <v>4083</v>
      </c>
      <c r="C19" t="s">
        <v>6761</v>
      </c>
      <c r="D19" t="s">
        <v>6762</v>
      </c>
      <c r="E19" t="s">
        <v>333</v>
      </c>
      <c r="F19">
        <v>2586.4187010000001</v>
      </c>
      <c r="G19">
        <v>2575.9807129999999</v>
      </c>
      <c r="H19">
        <v>2528.9716800000001</v>
      </c>
      <c r="I19">
        <v>2473.5615229999999</v>
      </c>
      <c r="J19">
        <v>2414.1127929999998</v>
      </c>
      <c r="K19">
        <v>2408.3173830000001</v>
      </c>
      <c r="L19">
        <v>2369.8093260000001</v>
      </c>
      <c r="M19">
        <v>2294.3759770000001</v>
      </c>
      <c r="N19">
        <v>2226.6289059999999</v>
      </c>
      <c r="O19">
        <v>2144.2150879999999</v>
      </c>
      <c r="P19">
        <v>2103.0756839999999</v>
      </c>
      <c r="Q19">
        <v>2066.2292480000001</v>
      </c>
      <c r="R19">
        <v>2036.5952150000001</v>
      </c>
      <c r="S19">
        <v>2007.6123050000001</v>
      </c>
      <c r="T19">
        <v>1982.453125</v>
      </c>
      <c r="U19">
        <v>1960.325073</v>
      </c>
      <c r="V19">
        <v>1934.7078859999999</v>
      </c>
      <c r="W19">
        <v>1906.124634</v>
      </c>
      <c r="X19">
        <v>1878.610107</v>
      </c>
      <c r="Y19">
        <v>1854.722168</v>
      </c>
      <c r="Z19">
        <v>1834.380737</v>
      </c>
      <c r="AA19">
        <v>1813.331177</v>
      </c>
      <c r="AB19">
        <v>1791.921143</v>
      </c>
      <c r="AC19">
        <v>1769.966553</v>
      </c>
      <c r="AD19">
        <v>1747.013428</v>
      </c>
      <c r="AE19">
        <v>1726.0120850000001</v>
      </c>
      <c r="AF19">
        <v>1702.8756100000001</v>
      </c>
      <c r="AG19">
        <v>1677.478149</v>
      </c>
      <c r="AH19">
        <v>1655.565063</v>
      </c>
      <c r="AI19">
        <v>1633.586182</v>
      </c>
      <c r="AJ19">
        <v>1611.991211</v>
      </c>
      <c r="AK19" s="91">
        <v>-1.6E-2</v>
      </c>
      <c r="AL19" s="25"/>
      <c r="AM19" s="26"/>
    </row>
    <row r="20" spans="1:39" ht="15" customHeight="1">
      <c r="A20" s="42" t="s">
        <v>6067</v>
      </c>
      <c r="B20" t="s">
        <v>3917</v>
      </c>
      <c r="C20" t="s">
        <v>6763</v>
      </c>
      <c r="D20" t="s">
        <v>6764</v>
      </c>
      <c r="E20" t="s">
        <v>333</v>
      </c>
      <c r="F20">
        <v>957.422729</v>
      </c>
      <c r="G20">
        <v>948.78186000000005</v>
      </c>
      <c r="H20">
        <v>943.22558600000002</v>
      </c>
      <c r="I20">
        <v>944.22729500000003</v>
      </c>
      <c r="J20">
        <v>963.10845900000004</v>
      </c>
      <c r="K20">
        <v>973.97558600000002</v>
      </c>
      <c r="L20">
        <v>981.32605000000001</v>
      </c>
      <c r="M20">
        <v>988.90734899999995</v>
      </c>
      <c r="N20">
        <v>996.68048099999999</v>
      </c>
      <c r="O20">
        <v>1004.7071529999999</v>
      </c>
      <c r="P20">
        <v>1014.170166</v>
      </c>
      <c r="Q20">
        <v>1026.4647219999999</v>
      </c>
      <c r="R20">
        <v>1041.619629</v>
      </c>
      <c r="S20">
        <v>1057.97522</v>
      </c>
      <c r="T20">
        <v>1074.859741</v>
      </c>
      <c r="U20">
        <v>1092.1798100000001</v>
      </c>
      <c r="V20">
        <v>1110.3305660000001</v>
      </c>
      <c r="W20">
        <v>1128.975586</v>
      </c>
      <c r="X20">
        <v>1148.1273189999999</v>
      </c>
      <c r="Y20">
        <v>1167.8801269999999</v>
      </c>
      <c r="Z20">
        <v>1188.147827</v>
      </c>
      <c r="AA20">
        <v>1208.6374510000001</v>
      </c>
      <c r="AB20">
        <v>1229.6573490000001</v>
      </c>
      <c r="AC20">
        <v>1251.1888429999999</v>
      </c>
      <c r="AD20">
        <v>1273.2749020000001</v>
      </c>
      <c r="AE20">
        <v>1295.959106</v>
      </c>
      <c r="AF20">
        <v>1319.2639160000001</v>
      </c>
      <c r="AG20">
        <v>1343.1521</v>
      </c>
      <c r="AH20">
        <v>1367.526611</v>
      </c>
      <c r="AI20">
        <v>1392.3630370000001</v>
      </c>
      <c r="AJ20">
        <v>1417.786987</v>
      </c>
      <c r="AK20" s="91">
        <v>1.2999999999999999E-2</v>
      </c>
      <c r="AL20" s="25"/>
      <c r="AM20" s="26"/>
    </row>
    <row r="21" spans="1:39" ht="15" customHeight="1">
      <c r="A21" s="42" t="s">
        <v>6070</v>
      </c>
      <c r="B21" t="s">
        <v>4077</v>
      </c>
      <c r="C21" t="s">
        <v>6765</v>
      </c>
      <c r="D21" t="s">
        <v>6766</v>
      </c>
      <c r="E21" t="s">
        <v>333</v>
      </c>
      <c r="F21">
        <v>354.45794699999999</v>
      </c>
      <c r="G21">
        <v>350.05218500000001</v>
      </c>
      <c r="H21">
        <v>358.10797100000002</v>
      </c>
      <c r="I21">
        <v>367.63021900000001</v>
      </c>
      <c r="J21">
        <v>382.08251999999999</v>
      </c>
      <c r="K21">
        <v>395.44461100000001</v>
      </c>
      <c r="L21">
        <v>404.19421399999999</v>
      </c>
      <c r="M21">
        <v>413.14623999999998</v>
      </c>
      <c r="N21">
        <v>422.272491</v>
      </c>
      <c r="O21">
        <v>431.60797100000002</v>
      </c>
      <c r="P21">
        <v>442.34173600000003</v>
      </c>
      <c r="Q21">
        <v>455.74542200000002</v>
      </c>
      <c r="R21">
        <v>469.54049700000002</v>
      </c>
      <c r="S21">
        <v>483.74432400000001</v>
      </c>
      <c r="T21">
        <v>498.294128</v>
      </c>
      <c r="U21">
        <v>513.14343299999996</v>
      </c>
      <c r="V21">
        <v>528.492615</v>
      </c>
      <c r="W21">
        <v>544.175659</v>
      </c>
      <c r="X21">
        <v>560.20043899999996</v>
      </c>
      <c r="Y21">
        <v>576.61730999999997</v>
      </c>
      <c r="Z21">
        <v>593.38311799999997</v>
      </c>
      <c r="AA21">
        <v>610.34582499999999</v>
      </c>
      <c r="AB21">
        <v>627.66613800000005</v>
      </c>
      <c r="AC21">
        <v>645.33544900000004</v>
      </c>
      <c r="AD21">
        <v>663.37817399999994</v>
      </c>
      <c r="AE21">
        <v>681.82012899999995</v>
      </c>
      <c r="AF21">
        <v>700.67541500000004</v>
      </c>
      <c r="AG21">
        <v>719.92620799999997</v>
      </c>
      <c r="AH21">
        <v>739.52136199999995</v>
      </c>
      <c r="AI21">
        <v>759.44842500000004</v>
      </c>
      <c r="AJ21">
        <v>779.777649</v>
      </c>
      <c r="AK21" s="91">
        <v>2.7E-2</v>
      </c>
      <c r="AL21" s="25"/>
      <c r="AM21" s="26"/>
    </row>
    <row r="22" spans="1:39" ht="15" customHeight="1">
      <c r="A22" s="42" t="s">
        <v>6073</v>
      </c>
      <c r="B22" t="s">
        <v>4080</v>
      </c>
      <c r="C22" t="s">
        <v>6767</v>
      </c>
      <c r="D22" t="s">
        <v>6768</v>
      </c>
      <c r="E22" t="s">
        <v>333</v>
      </c>
      <c r="F22">
        <v>144.39099100000001</v>
      </c>
      <c r="G22">
        <v>142.48464999999999</v>
      </c>
      <c r="H22">
        <v>140.01033000000001</v>
      </c>
      <c r="I22">
        <v>145.20468099999999</v>
      </c>
      <c r="J22">
        <v>154.378052</v>
      </c>
      <c r="K22">
        <v>159.085373</v>
      </c>
      <c r="L22">
        <v>160.22856100000001</v>
      </c>
      <c r="M22">
        <v>161.31054700000001</v>
      </c>
      <c r="N22">
        <v>162.33833300000001</v>
      </c>
      <c r="O22">
        <v>163.32978800000001</v>
      </c>
      <c r="P22">
        <v>164.28627</v>
      </c>
      <c r="Q22">
        <v>165.27641299999999</v>
      </c>
      <c r="R22">
        <v>168.59809899999999</v>
      </c>
      <c r="S22">
        <v>172.569031</v>
      </c>
      <c r="T22">
        <v>176.61901900000001</v>
      </c>
      <c r="U22">
        <v>180.72470100000001</v>
      </c>
      <c r="V22">
        <v>184.976868</v>
      </c>
      <c r="W22">
        <v>189.29672199999999</v>
      </c>
      <c r="X22">
        <v>193.68644699999999</v>
      </c>
      <c r="Y22">
        <v>198.16670199999999</v>
      </c>
      <c r="Z22">
        <v>202.722092</v>
      </c>
      <c r="AA22">
        <v>207.281082</v>
      </c>
      <c r="AB22">
        <v>211.91345200000001</v>
      </c>
      <c r="AC22">
        <v>216.614136</v>
      </c>
      <c r="AD22">
        <v>221.389816</v>
      </c>
      <c r="AE22">
        <v>226.24854999999999</v>
      </c>
      <c r="AF22">
        <v>231.194244</v>
      </c>
      <c r="AG22">
        <v>236.21678199999999</v>
      </c>
      <c r="AH22">
        <v>241.29222100000001</v>
      </c>
      <c r="AI22">
        <v>246.41319300000001</v>
      </c>
      <c r="AJ22">
        <v>251.60691800000001</v>
      </c>
      <c r="AK22" s="91">
        <v>1.9E-2</v>
      </c>
      <c r="AL22" s="25"/>
      <c r="AM22" s="26"/>
    </row>
    <row r="23" spans="1:39" ht="15" customHeight="1">
      <c r="A23" s="42" t="s">
        <v>6076</v>
      </c>
      <c r="B23" t="s">
        <v>4083</v>
      </c>
      <c r="C23" t="s">
        <v>6769</v>
      </c>
      <c r="D23" t="s">
        <v>6770</v>
      </c>
      <c r="E23" t="s">
        <v>333</v>
      </c>
      <c r="F23">
        <v>458.57382200000001</v>
      </c>
      <c r="G23">
        <v>456.24505599999998</v>
      </c>
      <c r="H23">
        <v>445.10730000000001</v>
      </c>
      <c r="I23">
        <v>431.392426</v>
      </c>
      <c r="J23">
        <v>426.64788800000002</v>
      </c>
      <c r="K23">
        <v>419.44561800000002</v>
      </c>
      <c r="L23">
        <v>416.90329000000003</v>
      </c>
      <c r="M23">
        <v>414.45056199999999</v>
      </c>
      <c r="N23">
        <v>412.06964099999999</v>
      </c>
      <c r="O23">
        <v>409.76937900000001</v>
      </c>
      <c r="P23">
        <v>407.54217499999999</v>
      </c>
      <c r="Q23">
        <v>405.44284099999999</v>
      </c>
      <c r="R23">
        <v>403.48098800000002</v>
      </c>
      <c r="S23">
        <v>401.66186499999998</v>
      </c>
      <c r="T23">
        <v>399.946594</v>
      </c>
      <c r="U23">
        <v>398.31167599999998</v>
      </c>
      <c r="V23">
        <v>396.86102299999999</v>
      </c>
      <c r="W23">
        <v>395.50320399999998</v>
      </c>
      <c r="X23">
        <v>394.240387</v>
      </c>
      <c r="Y23">
        <v>393.096161</v>
      </c>
      <c r="Z23">
        <v>392.04260299999999</v>
      </c>
      <c r="AA23">
        <v>391.01049799999998</v>
      </c>
      <c r="AB23">
        <v>390.077789</v>
      </c>
      <c r="AC23">
        <v>389.23925800000001</v>
      </c>
      <c r="AD23">
        <v>388.50683600000002</v>
      </c>
      <c r="AE23">
        <v>387.89044200000001</v>
      </c>
      <c r="AF23">
        <v>387.394318</v>
      </c>
      <c r="AG23">
        <v>387.00915500000002</v>
      </c>
      <c r="AH23">
        <v>386.71298200000001</v>
      </c>
      <c r="AI23">
        <v>386.501373</v>
      </c>
      <c r="AJ23">
        <v>386.40249599999999</v>
      </c>
      <c r="AK23" s="91">
        <v>-6.0000000000000001E-3</v>
      </c>
      <c r="AL23" s="25"/>
      <c r="AM23" s="26"/>
    </row>
    <row r="24" spans="1:39" ht="15" customHeight="1">
      <c r="A24" s="42" t="s">
        <v>6079</v>
      </c>
      <c r="B24" t="s">
        <v>4843</v>
      </c>
      <c r="C24" t="s">
        <v>6771</v>
      </c>
      <c r="D24" t="s">
        <v>6772</v>
      </c>
      <c r="E24" t="s">
        <v>333</v>
      </c>
      <c r="F24">
        <v>774.61474599999997</v>
      </c>
      <c r="G24">
        <v>765.58789100000001</v>
      </c>
      <c r="H24">
        <v>752.96264599999995</v>
      </c>
      <c r="I24">
        <v>766.385986</v>
      </c>
      <c r="J24">
        <v>786.28137200000003</v>
      </c>
      <c r="K24">
        <v>801.11718800000006</v>
      </c>
      <c r="L24">
        <v>811.31835899999999</v>
      </c>
      <c r="M24">
        <v>825.381348</v>
      </c>
      <c r="N24">
        <v>840.193848</v>
      </c>
      <c r="O24">
        <v>856.30773899999997</v>
      </c>
      <c r="P24">
        <v>873.75384499999996</v>
      </c>
      <c r="Q24">
        <v>891.58019999999999</v>
      </c>
      <c r="R24">
        <v>910.05517599999996</v>
      </c>
      <c r="S24">
        <v>931.16235400000005</v>
      </c>
      <c r="T24">
        <v>956.871399</v>
      </c>
      <c r="U24">
        <v>983.54119900000001</v>
      </c>
      <c r="V24">
        <v>1010.915161</v>
      </c>
      <c r="W24">
        <v>1039.2738039999999</v>
      </c>
      <c r="X24">
        <v>1068.667236</v>
      </c>
      <c r="Y24">
        <v>1099.1345209999999</v>
      </c>
      <c r="Z24">
        <v>1130.6870120000001</v>
      </c>
      <c r="AA24">
        <v>1163.1354980000001</v>
      </c>
      <c r="AB24">
        <v>1196.7154539999999</v>
      </c>
      <c r="AC24">
        <v>1231.476318</v>
      </c>
      <c r="AD24">
        <v>1267.4555660000001</v>
      </c>
      <c r="AE24">
        <v>1304.682129</v>
      </c>
      <c r="AF24">
        <v>1342.544312</v>
      </c>
      <c r="AG24">
        <v>1381.6640620000001</v>
      </c>
      <c r="AH24">
        <v>1422.120361</v>
      </c>
      <c r="AI24">
        <v>1464.0042719999999</v>
      </c>
      <c r="AJ24">
        <v>1507.389893</v>
      </c>
      <c r="AK24" s="91">
        <v>2.1999999999999999E-2</v>
      </c>
      <c r="AL24" s="25"/>
      <c r="AM24" s="26"/>
    </row>
    <row r="25" spans="1:39" ht="15" customHeight="1">
      <c r="A25" s="42" t="s">
        <v>6082</v>
      </c>
      <c r="B25" t="s">
        <v>4077</v>
      </c>
      <c r="C25" t="s">
        <v>6773</v>
      </c>
      <c r="D25" t="s">
        <v>6774</v>
      </c>
      <c r="E25" t="s">
        <v>333</v>
      </c>
      <c r="F25">
        <v>456.19122299999998</v>
      </c>
      <c r="G25">
        <v>449.94876099999999</v>
      </c>
      <c r="H25">
        <v>442.92568999999997</v>
      </c>
      <c r="I25">
        <v>459.63311800000002</v>
      </c>
      <c r="J25">
        <v>479.913025</v>
      </c>
      <c r="K25">
        <v>497.428833</v>
      </c>
      <c r="L25">
        <v>511.16436800000002</v>
      </c>
      <c r="M25">
        <v>525.31982400000004</v>
      </c>
      <c r="N25">
        <v>539.91449</v>
      </c>
      <c r="O25">
        <v>554.96588099999997</v>
      </c>
      <c r="P25">
        <v>570.48095699999999</v>
      </c>
      <c r="Q25">
        <v>586.34258999999997</v>
      </c>
      <c r="R25">
        <v>602.74468999999999</v>
      </c>
      <c r="S25">
        <v>621.64074700000003</v>
      </c>
      <c r="T25">
        <v>644.99255400000004</v>
      </c>
      <c r="U25">
        <v>669.14416500000004</v>
      </c>
      <c r="V25">
        <v>693.91619900000001</v>
      </c>
      <c r="W25">
        <v>719.509277</v>
      </c>
      <c r="X25">
        <v>745.96301300000005</v>
      </c>
      <c r="Y25">
        <v>773.31005900000002</v>
      </c>
      <c r="Z25">
        <v>801.56311000000005</v>
      </c>
      <c r="AA25">
        <v>830.58727999999996</v>
      </c>
      <c r="AB25">
        <v>860.55676300000005</v>
      </c>
      <c r="AC25">
        <v>891.51232900000002</v>
      </c>
      <c r="AD25">
        <v>923.48596199999997</v>
      </c>
      <c r="AE25">
        <v>956.50354000000004</v>
      </c>
      <c r="AF25">
        <v>990.10925299999997</v>
      </c>
      <c r="AG25">
        <v>1024.770874</v>
      </c>
      <c r="AH25">
        <v>1060.5523679999999</v>
      </c>
      <c r="AI25">
        <v>1097.5275879999999</v>
      </c>
      <c r="AJ25">
        <v>1135.7583010000001</v>
      </c>
      <c r="AK25" s="91">
        <v>3.1E-2</v>
      </c>
      <c r="AL25" s="25"/>
      <c r="AM25" s="26"/>
    </row>
    <row r="26" spans="1:39" ht="15" customHeight="1">
      <c r="A26" s="42" t="s">
        <v>6085</v>
      </c>
      <c r="B26" t="s">
        <v>4080</v>
      </c>
      <c r="C26" t="s">
        <v>6775</v>
      </c>
      <c r="D26" t="s">
        <v>6776</v>
      </c>
      <c r="E26" t="s">
        <v>333</v>
      </c>
      <c r="F26">
        <v>47.314914999999999</v>
      </c>
      <c r="G26">
        <v>46.312927000000002</v>
      </c>
      <c r="H26">
        <v>45.152821000000003</v>
      </c>
      <c r="I26">
        <v>47.717002999999998</v>
      </c>
      <c r="J26">
        <v>49.770553999999997</v>
      </c>
      <c r="K26">
        <v>50.592807999999998</v>
      </c>
      <c r="L26">
        <v>50.292202000000003</v>
      </c>
      <c r="M26">
        <v>50.251838999999997</v>
      </c>
      <c r="N26">
        <v>50.450287000000003</v>
      </c>
      <c r="O26">
        <v>51.424644000000001</v>
      </c>
      <c r="P26">
        <v>53.208652000000001</v>
      </c>
      <c r="Q26">
        <v>55.024239000000001</v>
      </c>
      <c r="R26">
        <v>56.885071000000003</v>
      </c>
      <c r="S26">
        <v>58.798740000000002</v>
      </c>
      <c r="T26">
        <v>60.767471</v>
      </c>
      <c r="U26">
        <v>62.794899000000001</v>
      </c>
      <c r="V26">
        <v>64.863808000000006</v>
      </c>
      <c r="W26">
        <v>66.991730000000004</v>
      </c>
      <c r="X26">
        <v>69.181800999999993</v>
      </c>
      <c r="Y26">
        <v>71.436249000000004</v>
      </c>
      <c r="Z26">
        <v>73.756714000000002</v>
      </c>
      <c r="AA26">
        <v>76.131134000000003</v>
      </c>
      <c r="AB26">
        <v>78.572754000000003</v>
      </c>
      <c r="AC26">
        <v>81.084457</v>
      </c>
      <c r="AD26">
        <v>83.668259000000006</v>
      </c>
      <c r="AE26">
        <v>86.325539000000006</v>
      </c>
      <c r="AF26">
        <v>89.013351</v>
      </c>
      <c r="AG26">
        <v>91.774283999999994</v>
      </c>
      <c r="AH26">
        <v>94.612564000000006</v>
      </c>
      <c r="AI26">
        <v>97.533164999999997</v>
      </c>
      <c r="AJ26">
        <v>100.53993199999999</v>
      </c>
      <c r="AK26" s="91">
        <v>2.5000000000000001E-2</v>
      </c>
      <c r="AL26" s="25"/>
      <c r="AM26" s="26"/>
    </row>
    <row r="27" spans="1:39" ht="15" customHeight="1">
      <c r="A27" s="42" t="s">
        <v>6088</v>
      </c>
      <c r="B27" t="s">
        <v>4083</v>
      </c>
      <c r="C27" t="s">
        <v>6777</v>
      </c>
      <c r="D27" t="s">
        <v>6778</v>
      </c>
      <c r="E27" t="s">
        <v>333</v>
      </c>
      <c r="F27">
        <v>271.10864299999997</v>
      </c>
      <c r="G27">
        <v>269.32617199999999</v>
      </c>
      <c r="H27">
        <v>264.884094</v>
      </c>
      <c r="I27">
        <v>259.03582799999998</v>
      </c>
      <c r="J27">
        <v>256.59777800000001</v>
      </c>
      <c r="K27">
        <v>253.095551</v>
      </c>
      <c r="L27">
        <v>249.861816</v>
      </c>
      <c r="M27">
        <v>249.80967699999999</v>
      </c>
      <c r="N27">
        <v>249.829071</v>
      </c>
      <c r="O27">
        <v>249.91725199999999</v>
      </c>
      <c r="P27">
        <v>250.064224</v>
      </c>
      <c r="Q27">
        <v>250.21336400000001</v>
      </c>
      <c r="R27">
        <v>250.4254</v>
      </c>
      <c r="S27">
        <v>250.72283899999999</v>
      </c>
      <c r="T27">
        <v>251.111389</v>
      </c>
      <c r="U27">
        <v>251.60209699999999</v>
      </c>
      <c r="V27">
        <v>252.13514699999999</v>
      </c>
      <c r="W27">
        <v>252.77285800000001</v>
      </c>
      <c r="X27">
        <v>253.522369</v>
      </c>
      <c r="Y27">
        <v>254.388184</v>
      </c>
      <c r="Z27">
        <v>255.36712600000001</v>
      </c>
      <c r="AA27">
        <v>256.41717499999999</v>
      </c>
      <c r="AB27">
        <v>257.58596799999998</v>
      </c>
      <c r="AC27">
        <v>258.87951700000002</v>
      </c>
      <c r="AD27">
        <v>260.30136099999999</v>
      </c>
      <c r="AE27">
        <v>261.85308800000001</v>
      </c>
      <c r="AF27">
        <v>263.42175300000002</v>
      </c>
      <c r="AG27">
        <v>265.11892699999999</v>
      </c>
      <c r="AH27">
        <v>266.95550500000002</v>
      </c>
      <c r="AI27">
        <v>268.943512</v>
      </c>
      <c r="AJ27">
        <v>271.09173600000003</v>
      </c>
      <c r="AK27" s="91">
        <v>0</v>
      </c>
      <c r="AL27" s="25"/>
      <c r="AM27" s="26"/>
    </row>
    <row r="28" spans="1:39" ht="15" customHeight="1">
      <c r="A28" s="42" t="s">
        <v>6091</v>
      </c>
      <c r="B28" t="s">
        <v>4846</v>
      </c>
      <c r="C28" t="s">
        <v>6779</v>
      </c>
      <c r="D28" t="s">
        <v>6780</v>
      </c>
      <c r="E28" t="s">
        <v>333</v>
      </c>
      <c r="F28">
        <v>1373.611572</v>
      </c>
      <c r="G28">
        <v>1360.1289059999999</v>
      </c>
      <c r="H28">
        <v>1342.9125979999999</v>
      </c>
      <c r="I28">
        <v>1360.84375</v>
      </c>
      <c r="J28">
        <v>1409.705811</v>
      </c>
      <c r="K28">
        <v>1473.088745</v>
      </c>
      <c r="L28">
        <v>1534.9376219999999</v>
      </c>
      <c r="M28">
        <v>1598.3271480000001</v>
      </c>
      <c r="N28">
        <v>1663.858154</v>
      </c>
      <c r="O28">
        <v>1731.450439</v>
      </c>
      <c r="P28">
        <v>1803.8164059999999</v>
      </c>
      <c r="Q28">
        <v>1883.4985349999999</v>
      </c>
      <c r="R28">
        <v>1966.675659</v>
      </c>
      <c r="S28">
        <v>2053.8186040000001</v>
      </c>
      <c r="T28">
        <v>2147.2226559999999</v>
      </c>
      <c r="U28">
        <v>2246.4633789999998</v>
      </c>
      <c r="V28">
        <v>2349.7685550000001</v>
      </c>
      <c r="W28">
        <v>2458.1594239999999</v>
      </c>
      <c r="X28">
        <v>2571.8562010000001</v>
      </c>
      <c r="Y28">
        <v>2691.1123050000001</v>
      </c>
      <c r="Z28">
        <v>2816.0620119999999</v>
      </c>
      <c r="AA28">
        <v>2945.0795899999998</v>
      </c>
      <c r="AB28">
        <v>3080.3271479999999</v>
      </c>
      <c r="AC28">
        <v>3222.0959469999998</v>
      </c>
      <c r="AD28">
        <v>3370.7309570000002</v>
      </c>
      <c r="AE28">
        <v>3526.5517580000001</v>
      </c>
      <c r="AF28">
        <v>3687.5200199999999</v>
      </c>
      <c r="AG28">
        <v>3856.1203609999998</v>
      </c>
      <c r="AH28">
        <v>4032.7141109999998</v>
      </c>
      <c r="AI28">
        <v>4217.6723629999997</v>
      </c>
      <c r="AJ28">
        <v>4411.4189450000003</v>
      </c>
      <c r="AK28" s="91">
        <v>0.04</v>
      </c>
      <c r="AL28" s="25"/>
      <c r="AM28" s="26"/>
    </row>
    <row r="29" spans="1:39" ht="15" customHeight="1">
      <c r="A29" s="42" t="s">
        <v>6094</v>
      </c>
      <c r="B29" t="s">
        <v>4077</v>
      </c>
      <c r="C29" t="s">
        <v>6781</v>
      </c>
      <c r="D29" t="s">
        <v>6782</v>
      </c>
      <c r="E29" t="s">
        <v>333</v>
      </c>
      <c r="F29">
        <v>845.51757799999996</v>
      </c>
      <c r="G29">
        <v>836.12353499999995</v>
      </c>
      <c r="H29">
        <v>826.19036900000003</v>
      </c>
      <c r="I29">
        <v>853.61633300000005</v>
      </c>
      <c r="J29">
        <v>892.150757</v>
      </c>
      <c r="K29">
        <v>942.14379899999994</v>
      </c>
      <c r="L29">
        <v>992.22686799999997</v>
      </c>
      <c r="M29">
        <v>1044.1076660000001</v>
      </c>
      <c r="N29">
        <v>1098.2296140000001</v>
      </c>
      <c r="O29">
        <v>1154.554932</v>
      </c>
      <c r="P29">
        <v>1215.8725589999999</v>
      </c>
      <c r="Q29">
        <v>1284.618164</v>
      </c>
      <c r="R29">
        <v>1356.7105710000001</v>
      </c>
      <c r="S29">
        <v>1432.5367429999999</v>
      </c>
      <c r="T29">
        <v>1512.301025</v>
      </c>
      <c r="U29">
        <v>1596.2615969999999</v>
      </c>
      <c r="V29">
        <v>1683.990356</v>
      </c>
      <c r="W29">
        <v>1776.2829589999999</v>
      </c>
      <c r="X29">
        <v>1873.3469239999999</v>
      </c>
      <c r="Y29">
        <v>1975.4171140000001</v>
      </c>
      <c r="Z29">
        <v>2082.6340329999998</v>
      </c>
      <c r="AA29">
        <v>2193.7666020000001</v>
      </c>
      <c r="AB29">
        <v>2310.5329590000001</v>
      </c>
      <c r="AC29">
        <v>2433.2089839999999</v>
      </c>
      <c r="AD29">
        <v>2562.1120609999998</v>
      </c>
      <c r="AE29">
        <v>2697.5407709999999</v>
      </c>
      <c r="AF29">
        <v>2837.9072270000001</v>
      </c>
      <c r="AG29">
        <v>2985.2338869999999</v>
      </c>
      <c r="AH29">
        <v>3139.8508299999999</v>
      </c>
      <c r="AI29">
        <v>3302.0947270000001</v>
      </c>
      <c r="AJ29">
        <v>3472.3508299999999</v>
      </c>
      <c r="AK29" s="91">
        <v>4.8000000000000001E-2</v>
      </c>
      <c r="AL29" s="25"/>
      <c r="AM29" s="26"/>
    </row>
    <row r="30" spans="1:39" ht="15" customHeight="1">
      <c r="A30" s="42" t="s">
        <v>6097</v>
      </c>
      <c r="B30" t="s">
        <v>4080</v>
      </c>
      <c r="C30" t="s">
        <v>6783</v>
      </c>
      <c r="D30" t="s">
        <v>6784</v>
      </c>
      <c r="E30" t="s">
        <v>333</v>
      </c>
      <c r="F30">
        <v>162.52583300000001</v>
      </c>
      <c r="G30">
        <v>160.60905500000001</v>
      </c>
      <c r="H30">
        <v>159.69984400000001</v>
      </c>
      <c r="I30">
        <v>157.66686999999999</v>
      </c>
      <c r="J30">
        <v>165.81179800000001</v>
      </c>
      <c r="K30">
        <v>171.72134399999999</v>
      </c>
      <c r="L30">
        <v>176.47160299999999</v>
      </c>
      <c r="M30">
        <v>181.19580099999999</v>
      </c>
      <c r="N30">
        <v>185.92308</v>
      </c>
      <c r="O30">
        <v>190.64459199999999</v>
      </c>
      <c r="P30">
        <v>195.345856</v>
      </c>
      <c r="Q30">
        <v>200.01878400000001</v>
      </c>
      <c r="R30">
        <v>204.72389200000001</v>
      </c>
      <c r="S30">
        <v>209.48121599999999</v>
      </c>
      <c r="T30">
        <v>216.36926299999999</v>
      </c>
      <c r="U30">
        <v>224.68408199999999</v>
      </c>
      <c r="V30">
        <v>233.207809</v>
      </c>
      <c r="W30">
        <v>242.028458</v>
      </c>
      <c r="X30">
        <v>251.15528900000001</v>
      </c>
      <c r="Y30">
        <v>260.59903000000003</v>
      </c>
      <c r="Z30">
        <v>270.366669</v>
      </c>
      <c r="AA30">
        <v>280.32421900000003</v>
      </c>
      <c r="AB30">
        <v>290.62496900000002</v>
      </c>
      <c r="AC30">
        <v>301.282104</v>
      </c>
      <c r="AD30">
        <v>312.31076000000002</v>
      </c>
      <c r="AE30">
        <v>323.723389</v>
      </c>
      <c r="AF30">
        <v>335.35818499999999</v>
      </c>
      <c r="AG30">
        <v>347.38476600000001</v>
      </c>
      <c r="AH30">
        <v>359.82699600000001</v>
      </c>
      <c r="AI30">
        <v>372.71127300000001</v>
      </c>
      <c r="AJ30">
        <v>386.06414799999999</v>
      </c>
      <c r="AK30" s="91">
        <v>2.9000000000000001E-2</v>
      </c>
      <c r="AL30" s="25"/>
      <c r="AM30" s="26"/>
    </row>
    <row r="31" spans="1:39" ht="15" customHeight="1">
      <c r="A31" s="42" t="s">
        <v>6100</v>
      </c>
      <c r="B31" t="s">
        <v>4083</v>
      </c>
      <c r="C31" t="s">
        <v>6785</v>
      </c>
      <c r="D31" t="s">
        <v>6786</v>
      </c>
      <c r="E31" t="s">
        <v>333</v>
      </c>
      <c r="F31">
        <v>365.56823700000001</v>
      </c>
      <c r="G31">
        <v>363.39636200000001</v>
      </c>
      <c r="H31">
        <v>357.0224</v>
      </c>
      <c r="I31">
        <v>349.56048600000003</v>
      </c>
      <c r="J31">
        <v>351.74325599999997</v>
      </c>
      <c r="K31">
        <v>359.22363300000001</v>
      </c>
      <c r="L31">
        <v>366.23913599999997</v>
      </c>
      <c r="M31">
        <v>373.02365099999997</v>
      </c>
      <c r="N31">
        <v>379.70550500000002</v>
      </c>
      <c r="O31">
        <v>386.25097699999998</v>
      </c>
      <c r="P31">
        <v>392.597961</v>
      </c>
      <c r="Q31">
        <v>398.86163299999998</v>
      </c>
      <c r="R31">
        <v>405.241241</v>
      </c>
      <c r="S31">
        <v>411.80072000000001</v>
      </c>
      <c r="T31">
        <v>418.55230699999998</v>
      </c>
      <c r="U31">
        <v>425.51769999999999</v>
      </c>
      <c r="V31">
        <v>432.57046500000001</v>
      </c>
      <c r="W31">
        <v>439.84799199999998</v>
      </c>
      <c r="X31">
        <v>447.35391199999998</v>
      </c>
      <c r="Y31">
        <v>455.096069</v>
      </c>
      <c r="Z31">
        <v>463.06127900000001</v>
      </c>
      <c r="AA31">
        <v>470.98870799999997</v>
      </c>
      <c r="AB31">
        <v>479.16915899999998</v>
      </c>
      <c r="AC31">
        <v>487.604736</v>
      </c>
      <c r="AD31">
        <v>496.30807499999997</v>
      </c>
      <c r="AE31">
        <v>505.28762799999998</v>
      </c>
      <c r="AF31">
        <v>514.254639</v>
      </c>
      <c r="AG31">
        <v>523.50164800000005</v>
      </c>
      <c r="AH31">
        <v>533.03643799999998</v>
      </c>
      <c r="AI31">
        <v>542.86639400000001</v>
      </c>
      <c r="AJ31">
        <v>553.00408900000002</v>
      </c>
      <c r="AK31" s="91">
        <v>1.4E-2</v>
      </c>
      <c r="AL31" s="25"/>
      <c r="AM31" s="26"/>
    </row>
    <row r="32" spans="1:39" ht="15" customHeight="1">
      <c r="A32" s="42" t="s">
        <v>6103</v>
      </c>
      <c r="B32" t="s">
        <v>4849</v>
      </c>
      <c r="C32" t="s">
        <v>6787</v>
      </c>
      <c r="D32" t="s">
        <v>6788</v>
      </c>
      <c r="E32" t="s">
        <v>333</v>
      </c>
      <c r="F32">
        <v>6635.4204099999997</v>
      </c>
      <c r="G32">
        <v>6585.9047849999997</v>
      </c>
      <c r="H32">
        <v>6548.7924800000001</v>
      </c>
      <c r="I32">
        <v>6614.7646480000003</v>
      </c>
      <c r="J32">
        <v>6793.1245120000003</v>
      </c>
      <c r="K32">
        <v>6974.6445309999999</v>
      </c>
      <c r="L32">
        <v>7120.6728519999997</v>
      </c>
      <c r="M32">
        <v>7276.5258789999998</v>
      </c>
      <c r="N32">
        <v>7445.5317379999997</v>
      </c>
      <c r="O32">
        <v>7615.6254879999997</v>
      </c>
      <c r="P32">
        <v>7786.6318359999996</v>
      </c>
      <c r="Q32">
        <v>7960.9580079999996</v>
      </c>
      <c r="R32">
        <v>8156.423828</v>
      </c>
      <c r="S32">
        <v>8359.9296880000002</v>
      </c>
      <c r="T32">
        <v>8570.2128909999992</v>
      </c>
      <c r="U32">
        <v>8802.8369139999995</v>
      </c>
      <c r="V32">
        <v>9051.6513670000004</v>
      </c>
      <c r="W32">
        <v>9309.5439449999994</v>
      </c>
      <c r="X32">
        <v>9576.6708980000003</v>
      </c>
      <c r="Y32">
        <v>9853.4726559999999</v>
      </c>
      <c r="Z32">
        <v>10140.314453000001</v>
      </c>
      <c r="AA32">
        <v>10437.144531</v>
      </c>
      <c r="AB32">
        <v>10743.910156</v>
      </c>
      <c r="AC32">
        <v>11060.556640999999</v>
      </c>
      <c r="AD32">
        <v>11386.928711</v>
      </c>
      <c r="AE32">
        <v>11723.846680000001</v>
      </c>
      <c r="AF32">
        <v>12071.566406</v>
      </c>
      <c r="AG32">
        <v>12431.919921999999</v>
      </c>
      <c r="AH32">
        <v>12814.024414</v>
      </c>
      <c r="AI32">
        <v>13209.824219</v>
      </c>
      <c r="AJ32">
        <v>13619.548828000001</v>
      </c>
      <c r="AK32" s="91">
        <v>2.4E-2</v>
      </c>
      <c r="AL32" s="25"/>
      <c r="AM32" s="26"/>
    </row>
    <row r="33" spans="1:39" ht="15" customHeight="1">
      <c r="A33" s="42" t="s">
        <v>6106</v>
      </c>
      <c r="B33" t="s">
        <v>4077</v>
      </c>
      <c r="C33" t="s">
        <v>6789</v>
      </c>
      <c r="D33" t="s">
        <v>6790</v>
      </c>
      <c r="E33" t="s">
        <v>333</v>
      </c>
      <c r="F33">
        <v>3947.9780270000001</v>
      </c>
      <c r="G33">
        <v>3917.946289</v>
      </c>
      <c r="H33">
        <v>3917.4916990000002</v>
      </c>
      <c r="I33">
        <v>3991.8120119999999</v>
      </c>
      <c r="J33">
        <v>4133.6943359999996</v>
      </c>
      <c r="K33">
        <v>4306.779297</v>
      </c>
      <c r="L33">
        <v>4455.8330079999996</v>
      </c>
      <c r="M33">
        <v>4606.8061520000001</v>
      </c>
      <c r="N33">
        <v>4760.9345700000003</v>
      </c>
      <c r="O33">
        <v>4917.2915039999998</v>
      </c>
      <c r="P33">
        <v>5075.8168949999999</v>
      </c>
      <c r="Q33">
        <v>5238.1992190000001</v>
      </c>
      <c r="R33">
        <v>5422.7231449999999</v>
      </c>
      <c r="S33">
        <v>5615.591797</v>
      </c>
      <c r="T33">
        <v>5815.1142579999996</v>
      </c>
      <c r="U33">
        <v>6021.0756840000004</v>
      </c>
      <c r="V33">
        <v>6233.6484380000002</v>
      </c>
      <c r="W33">
        <v>6453.5766599999997</v>
      </c>
      <c r="X33">
        <v>6680.9970700000003</v>
      </c>
      <c r="Y33">
        <v>6916.2563479999999</v>
      </c>
      <c r="Z33">
        <v>7159.6298829999996</v>
      </c>
      <c r="AA33">
        <v>7411.1274409999996</v>
      </c>
      <c r="AB33">
        <v>7670.7358400000003</v>
      </c>
      <c r="AC33">
        <v>7938.4404299999997</v>
      </c>
      <c r="AD33">
        <v>8214.1474610000005</v>
      </c>
      <c r="AE33">
        <v>8498.4951170000004</v>
      </c>
      <c r="AF33">
        <v>8791.7050780000009</v>
      </c>
      <c r="AG33">
        <v>9094.1210940000001</v>
      </c>
      <c r="AH33">
        <v>9406.859375</v>
      </c>
      <c r="AI33">
        <v>9730.7353519999997</v>
      </c>
      <c r="AJ33">
        <v>10065.959961</v>
      </c>
      <c r="AK33" s="91">
        <v>3.2000000000000001E-2</v>
      </c>
      <c r="AL33" s="25"/>
      <c r="AM33" s="26"/>
    </row>
    <row r="34" spans="1:39" ht="15" customHeight="1">
      <c r="A34" s="42" t="s">
        <v>6109</v>
      </c>
      <c r="B34" t="s">
        <v>4080</v>
      </c>
      <c r="C34" t="s">
        <v>6791</v>
      </c>
      <c r="D34" t="s">
        <v>6792</v>
      </c>
      <c r="E34" t="s">
        <v>333</v>
      </c>
      <c r="F34">
        <v>1199.596313</v>
      </c>
      <c r="G34">
        <v>1189.8610839999999</v>
      </c>
      <c r="H34">
        <v>1181.0344239999999</v>
      </c>
      <c r="I34">
        <v>1205.6644289999999</v>
      </c>
      <c r="J34">
        <v>1267.6385499999999</v>
      </c>
      <c r="K34">
        <v>1308.169067</v>
      </c>
      <c r="L34">
        <v>1330.903687</v>
      </c>
      <c r="M34">
        <v>1352.945557</v>
      </c>
      <c r="N34">
        <v>1374.584961</v>
      </c>
      <c r="O34">
        <v>1395.662842</v>
      </c>
      <c r="P34">
        <v>1416.03772</v>
      </c>
      <c r="Q34">
        <v>1436.0323490000001</v>
      </c>
      <c r="R34">
        <v>1455.3569339999999</v>
      </c>
      <c r="S34">
        <v>1474.3454589999999</v>
      </c>
      <c r="T34">
        <v>1493.146362</v>
      </c>
      <c r="U34">
        <v>1527.5982670000001</v>
      </c>
      <c r="V34">
        <v>1571.3492429999999</v>
      </c>
      <c r="W34">
        <v>1616.432495</v>
      </c>
      <c r="X34">
        <v>1662.8654790000001</v>
      </c>
      <c r="Y34">
        <v>1710.70813</v>
      </c>
      <c r="Z34">
        <v>1760.042236</v>
      </c>
      <c r="AA34">
        <v>1810.8328859999999</v>
      </c>
      <c r="AB34">
        <v>1863.0699460000001</v>
      </c>
      <c r="AC34">
        <v>1916.7387699999999</v>
      </c>
      <c r="AD34">
        <v>1971.8134769999999</v>
      </c>
      <c r="AE34">
        <v>2028.4077150000001</v>
      </c>
      <c r="AF34">
        <v>2086.5473630000001</v>
      </c>
      <c r="AG34">
        <v>2146.288818</v>
      </c>
      <c r="AH34">
        <v>2207.8479000000002</v>
      </c>
      <c r="AI34">
        <v>2271.376221</v>
      </c>
      <c r="AJ34">
        <v>2336.9096679999998</v>
      </c>
      <c r="AK34" s="91">
        <v>2.1999999999999999E-2</v>
      </c>
      <c r="AL34" s="25"/>
      <c r="AM34" s="26"/>
    </row>
    <row r="35" spans="1:39" ht="15" customHeight="1">
      <c r="A35" s="42" t="s">
        <v>6112</v>
      </c>
      <c r="B35" t="s">
        <v>4083</v>
      </c>
      <c r="C35" t="s">
        <v>6793</v>
      </c>
      <c r="D35" t="s">
        <v>6794</v>
      </c>
      <c r="E35" t="s">
        <v>333</v>
      </c>
      <c r="F35">
        <v>1487.8460689999999</v>
      </c>
      <c r="G35">
        <v>1478.0970460000001</v>
      </c>
      <c r="H35">
        <v>1450.2662350000001</v>
      </c>
      <c r="I35">
        <v>1417.287842</v>
      </c>
      <c r="J35">
        <v>1391.791504</v>
      </c>
      <c r="K35">
        <v>1359.696533</v>
      </c>
      <c r="L35">
        <v>1333.936279</v>
      </c>
      <c r="M35">
        <v>1316.7739260000001</v>
      </c>
      <c r="N35">
        <v>1310.0123289999999</v>
      </c>
      <c r="O35">
        <v>1302.671509</v>
      </c>
      <c r="P35">
        <v>1294.777466</v>
      </c>
      <c r="Q35">
        <v>1286.7264399999999</v>
      </c>
      <c r="R35">
        <v>1278.3438719999999</v>
      </c>
      <c r="S35">
        <v>1269.991943</v>
      </c>
      <c r="T35">
        <v>1261.951904</v>
      </c>
      <c r="U35">
        <v>1254.1633300000001</v>
      </c>
      <c r="V35">
        <v>1246.6538089999999</v>
      </c>
      <c r="W35">
        <v>1239.5347899999999</v>
      </c>
      <c r="X35">
        <v>1232.808716</v>
      </c>
      <c r="Y35">
        <v>1226.5083010000001</v>
      </c>
      <c r="Z35">
        <v>1220.642822</v>
      </c>
      <c r="AA35">
        <v>1215.184814</v>
      </c>
      <c r="AB35">
        <v>1210.1048579999999</v>
      </c>
      <c r="AC35">
        <v>1205.3764650000001</v>
      </c>
      <c r="AD35">
        <v>1200.9678960000001</v>
      </c>
      <c r="AE35">
        <v>1196.9445800000001</v>
      </c>
      <c r="AF35">
        <v>1193.3145750000001</v>
      </c>
      <c r="AG35">
        <v>1191.509888</v>
      </c>
      <c r="AH35">
        <v>1199.317139</v>
      </c>
      <c r="AI35">
        <v>1207.7126459999999</v>
      </c>
      <c r="AJ35">
        <v>1216.6793210000001</v>
      </c>
      <c r="AK35" s="91">
        <v>-7.0000000000000001E-3</v>
      </c>
      <c r="AL35" s="25"/>
      <c r="AM35" s="26"/>
    </row>
    <row r="36" spans="1:39" ht="15" customHeight="1">
      <c r="A36" s="42" t="s">
        <v>6115</v>
      </c>
      <c r="B36" t="s">
        <v>3953</v>
      </c>
      <c r="C36" t="s">
        <v>6795</v>
      </c>
      <c r="D36" t="s">
        <v>6796</v>
      </c>
      <c r="E36" t="s">
        <v>333</v>
      </c>
      <c r="F36">
        <v>1353.0085449999999</v>
      </c>
      <c r="G36">
        <v>1342.2001949999999</v>
      </c>
      <c r="H36">
        <v>1311.1032709999999</v>
      </c>
      <c r="I36">
        <v>1292.0166019999999</v>
      </c>
      <c r="J36">
        <v>1335.985596</v>
      </c>
      <c r="K36">
        <v>1382.3507079999999</v>
      </c>
      <c r="L36">
        <v>1425.536621</v>
      </c>
      <c r="M36">
        <v>1470.3048100000001</v>
      </c>
      <c r="N36">
        <v>1516.6958010000001</v>
      </c>
      <c r="O36">
        <v>1564.8923339999999</v>
      </c>
      <c r="P36">
        <v>1615.1195070000001</v>
      </c>
      <c r="Q36">
        <v>1667.2460940000001</v>
      </c>
      <c r="R36">
        <v>1724.0573730000001</v>
      </c>
      <c r="S36">
        <v>1790.705811</v>
      </c>
      <c r="T36">
        <v>1860.9882809999999</v>
      </c>
      <c r="U36">
        <v>1935.2126459999999</v>
      </c>
      <c r="V36">
        <v>2013.3317870000001</v>
      </c>
      <c r="W36">
        <v>2096.5903320000002</v>
      </c>
      <c r="X36">
        <v>2187.2021479999999</v>
      </c>
      <c r="Y36">
        <v>2282.814453</v>
      </c>
      <c r="Z36">
        <v>2383.5280760000001</v>
      </c>
      <c r="AA36">
        <v>2489.0742190000001</v>
      </c>
      <c r="AB36">
        <v>2600.2583009999998</v>
      </c>
      <c r="AC36">
        <v>2717.5766600000002</v>
      </c>
      <c r="AD36">
        <v>2841.4057619999999</v>
      </c>
      <c r="AE36">
        <v>2972.0656739999999</v>
      </c>
      <c r="AF36">
        <v>3109.0522460000002</v>
      </c>
      <c r="AG36">
        <v>3253.6877439999998</v>
      </c>
      <c r="AH36">
        <v>3406.4968260000001</v>
      </c>
      <c r="AI36">
        <v>3568.1184079999998</v>
      </c>
      <c r="AJ36">
        <v>3739.1208499999998</v>
      </c>
      <c r="AK36" s="91">
        <v>3.4000000000000002E-2</v>
      </c>
      <c r="AL36" s="25"/>
      <c r="AM36" s="26"/>
    </row>
    <row r="37" spans="1:39" ht="15" customHeight="1">
      <c r="A37" s="42" t="s">
        <v>6118</v>
      </c>
      <c r="B37" t="s">
        <v>4077</v>
      </c>
      <c r="C37" t="s">
        <v>6797</v>
      </c>
      <c r="D37" t="s">
        <v>6798</v>
      </c>
      <c r="E37" t="s">
        <v>333</v>
      </c>
      <c r="F37">
        <v>565.80566399999998</v>
      </c>
      <c r="G37">
        <v>558.74279799999999</v>
      </c>
      <c r="H37">
        <v>543.36633300000005</v>
      </c>
      <c r="I37">
        <v>544.53155500000003</v>
      </c>
      <c r="J37">
        <v>570.56835899999999</v>
      </c>
      <c r="K37">
        <v>597.32977300000005</v>
      </c>
      <c r="L37">
        <v>623.27331500000003</v>
      </c>
      <c r="M37">
        <v>650.54449499999998</v>
      </c>
      <c r="N37">
        <v>679.19543499999997</v>
      </c>
      <c r="O37">
        <v>709.34307899999999</v>
      </c>
      <c r="P37">
        <v>741.12396200000001</v>
      </c>
      <c r="Q37">
        <v>774.50775099999998</v>
      </c>
      <c r="R37">
        <v>811.95007299999997</v>
      </c>
      <c r="S37">
        <v>858.425659</v>
      </c>
      <c r="T37">
        <v>907.62164299999995</v>
      </c>
      <c r="U37">
        <v>959.753784</v>
      </c>
      <c r="V37">
        <v>1014.856689</v>
      </c>
      <c r="W37">
        <v>1073.158203</v>
      </c>
      <c r="X37">
        <v>1134.821655</v>
      </c>
      <c r="Y37">
        <v>1200.119019</v>
      </c>
      <c r="Z37">
        <v>1269.1641850000001</v>
      </c>
      <c r="AA37">
        <v>1341.8350829999999</v>
      </c>
      <c r="AB37">
        <v>1418.6645510000001</v>
      </c>
      <c r="AC37">
        <v>1499.9993899999999</v>
      </c>
      <c r="AD37">
        <v>1586.1236570000001</v>
      </c>
      <c r="AE37">
        <v>1677.2951660000001</v>
      </c>
      <c r="AF37">
        <v>1773.2955320000001</v>
      </c>
      <c r="AG37">
        <v>1874.9647219999999</v>
      </c>
      <c r="AH37">
        <v>1982.69397</v>
      </c>
      <c r="AI37">
        <v>2096.9509280000002</v>
      </c>
      <c r="AJ37">
        <v>2218.1689449999999</v>
      </c>
      <c r="AK37" s="91">
        <v>4.7E-2</v>
      </c>
      <c r="AL37" s="25"/>
      <c r="AM37" s="26"/>
    </row>
    <row r="38" spans="1:39" ht="15" customHeight="1">
      <c r="A38" s="42" t="s">
        <v>6121</v>
      </c>
      <c r="B38" t="s">
        <v>4080</v>
      </c>
      <c r="C38" t="s">
        <v>6799</v>
      </c>
      <c r="D38" t="s">
        <v>6800</v>
      </c>
      <c r="E38" t="s">
        <v>333</v>
      </c>
      <c r="F38">
        <v>196.62283300000001</v>
      </c>
      <c r="G38">
        <v>195.11071799999999</v>
      </c>
      <c r="H38">
        <v>193.45254499999999</v>
      </c>
      <c r="I38">
        <v>191.373749</v>
      </c>
      <c r="J38">
        <v>203.26641799999999</v>
      </c>
      <c r="K38">
        <v>210.620529</v>
      </c>
      <c r="L38">
        <v>216.90722700000001</v>
      </c>
      <c r="M38">
        <v>223.296997</v>
      </c>
      <c r="N38">
        <v>229.79087799999999</v>
      </c>
      <c r="O38">
        <v>236.41250600000001</v>
      </c>
      <c r="P38">
        <v>243.19622799999999</v>
      </c>
      <c r="Q38">
        <v>250.120712</v>
      </c>
      <c r="R38">
        <v>257.27819799999997</v>
      </c>
      <c r="S38">
        <v>264.72820999999999</v>
      </c>
      <c r="T38">
        <v>272.51208500000001</v>
      </c>
      <c r="U38">
        <v>280.65536500000002</v>
      </c>
      <c r="V38">
        <v>289.13256799999999</v>
      </c>
      <c r="W38">
        <v>298.892944</v>
      </c>
      <c r="X38">
        <v>311.96774299999998</v>
      </c>
      <c r="Y38">
        <v>325.65560900000003</v>
      </c>
      <c r="Z38">
        <v>339.96771200000001</v>
      </c>
      <c r="AA38">
        <v>354.90216099999998</v>
      </c>
      <c r="AB38">
        <v>370.51757800000001</v>
      </c>
      <c r="AC38">
        <v>386.87048299999998</v>
      </c>
      <c r="AD38">
        <v>404.00076300000001</v>
      </c>
      <c r="AE38">
        <v>421.93933099999998</v>
      </c>
      <c r="AF38">
        <v>440.598297</v>
      </c>
      <c r="AG38">
        <v>460.15017699999999</v>
      </c>
      <c r="AH38">
        <v>480.65197799999999</v>
      </c>
      <c r="AI38">
        <v>502.17416400000002</v>
      </c>
      <c r="AJ38">
        <v>524.77630599999998</v>
      </c>
      <c r="AK38" s="91">
        <v>3.3000000000000002E-2</v>
      </c>
      <c r="AL38" s="25"/>
      <c r="AM38" s="26"/>
    </row>
    <row r="39" spans="1:39" ht="15" customHeight="1">
      <c r="A39" s="42" t="s">
        <v>6124</v>
      </c>
      <c r="B39" t="s">
        <v>4083</v>
      </c>
      <c r="C39" t="s">
        <v>6801</v>
      </c>
      <c r="D39" t="s">
        <v>6802</v>
      </c>
      <c r="E39" t="s">
        <v>333</v>
      </c>
      <c r="F39">
        <v>590.58013900000003</v>
      </c>
      <c r="G39">
        <v>588.34661900000003</v>
      </c>
      <c r="H39">
        <v>574.28448500000002</v>
      </c>
      <c r="I39">
        <v>556.111267</v>
      </c>
      <c r="J39">
        <v>562.150757</v>
      </c>
      <c r="K39">
        <v>574.40039100000001</v>
      </c>
      <c r="L39">
        <v>585.35613999999998</v>
      </c>
      <c r="M39">
        <v>596.46331799999996</v>
      </c>
      <c r="N39">
        <v>607.709473</v>
      </c>
      <c r="O39">
        <v>619.13665800000001</v>
      </c>
      <c r="P39">
        <v>630.79931599999998</v>
      </c>
      <c r="Q39">
        <v>642.617615</v>
      </c>
      <c r="R39">
        <v>654.82910200000003</v>
      </c>
      <c r="S39">
        <v>667.55194100000006</v>
      </c>
      <c r="T39">
        <v>680.85443099999998</v>
      </c>
      <c r="U39">
        <v>694.803406</v>
      </c>
      <c r="V39">
        <v>709.34258999999997</v>
      </c>
      <c r="W39">
        <v>724.53924600000005</v>
      </c>
      <c r="X39">
        <v>740.41265899999996</v>
      </c>
      <c r="Y39">
        <v>757.03979500000003</v>
      </c>
      <c r="Z39">
        <v>774.39617899999996</v>
      </c>
      <c r="AA39">
        <v>792.33697500000005</v>
      </c>
      <c r="AB39">
        <v>811.07605000000001</v>
      </c>
      <c r="AC39">
        <v>830.70678699999996</v>
      </c>
      <c r="AD39">
        <v>851.28149399999995</v>
      </c>
      <c r="AE39">
        <v>872.83136000000002</v>
      </c>
      <c r="AF39">
        <v>895.15838599999995</v>
      </c>
      <c r="AG39">
        <v>918.57275400000003</v>
      </c>
      <c r="AH39">
        <v>943.15081799999996</v>
      </c>
      <c r="AI39">
        <v>968.99340800000004</v>
      </c>
      <c r="AJ39">
        <v>996.17553699999996</v>
      </c>
      <c r="AK39" s="91">
        <v>1.7999999999999999E-2</v>
      </c>
      <c r="AL39" s="25"/>
      <c r="AM39" s="26"/>
    </row>
    <row r="40" spans="1:39" ht="15" customHeight="1">
      <c r="A40" s="42" t="s">
        <v>6127</v>
      </c>
      <c r="B40" t="s">
        <v>4853</v>
      </c>
      <c r="C40" t="s">
        <v>6803</v>
      </c>
      <c r="D40" t="s">
        <v>6804</v>
      </c>
      <c r="E40" t="s">
        <v>333</v>
      </c>
      <c r="F40">
        <v>1982.211914</v>
      </c>
      <c r="G40">
        <v>1968.8955080000001</v>
      </c>
      <c r="H40">
        <v>1948.8973390000001</v>
      </c>
      <c r="I40">
        <v>1941.037476</v>
      </c>
      <c r="J40">
        <v>2032.8979489999999</v>
      </c>
      <c r="K40">
        <v>2098.8972170000002</v>
      </c>
      <c r="L40">
        <v>2166.6721189999998</v>
      </c>
      <c r="M40">
        <v>2235.8352049999999</v>
      </c>
      <c r="N40">
        <v>2309.943115</v>
      </c>
      <c r="O40">
        <v>2393.873047</v>
      </c>
      <c r="P40">
        <v>2481.0913089999999</v>
      </c>
      <c r="Q40">
        <v>2570.5625</v>
      </c>
      <c r="R40">
        <v>2663.619385</v>
      </c>
      <c r="S40">
        <v>2760.506836</v>
      </c>
      <c r="T40">
        <v>2861.351318</v>
      </c>
      <c r="U40">
        <v>2966.2326659999999</v>
      </c>
      <c r="V40">
        <v>3074.599365</v>
      </c>
      <c r="W40">
        <v>3187.0017090000001</v>
      </c>
      <c r="X40">
        <v>3313.9208979999999</v>
      </c>
      <c r="Y40">
        <v>3451.8759770000001</v>
      </c>
      <c r="Z40">
        <v>3595.4504390000002</v>
      </c>
      <c r="AA40">
        <v>3743.7260740000002</v>
      </c>
      <c r="AB40">
        <v>3897.9616700000001</v>
      </c>
      <c r="AC40">
        <v>4058.4077149999998</v>
      </c>
      <c r="AD40">
        <v>4225.298828</v>
      </c>
      <c r="AE40">
        <v>4398.9106449999999</v>
      </c>
      <c r="AF40">
        <v>4577.7197269999997</v>
      </c>
      <c r="AG40">
        <v>4763.6845700000003</v>
      </c>
      <c r="AH40">
        <v>4957.0625</v>
      </c>
      <c r="AI40">
        <v>5158.1103519999997</v>
      </c>
      <c r="AJ40">
        <v>5367.2294920000004</v>
      </c>
      <c r="AK40" s="91">
        <v>3.4000000000000002E-2</v>
      </c>
      <c r="AL40" s="25"/>
      <c r="AM40" s="26"/>
    </row>
    <row r="41" spans="1:39" ht="15" customHeight="1">
      <c r="A41" s="42" t="s">
        <v>6130</v>
      </c>
      <c r="B41" t="s">
        <v>4077</v>
      </c>
      <c r="C41" t="s">
        <v>6805</v>
      </c>
      <c r="D41" t="s">
        <v>6806</v>
      </c>
      <c r="E41" t="s">
        <v>333</v>
      </c>
      <c r="F41">
        <v>818.36968999999999</v>
      </c>
      <c r="G41">
        <v>813.67010500000004</v>
      </c>
      <c r="H41">
        <v>803.43237299999998</v>
      </c>
      <c r="I41">
        <v>810.87341300000003</v>
      </c>
      <c r="J41">
        <v>850.44378700000004</v>
      </c>
      <c r="K41">
        <v>891.16436799999997</v>
      </c>
      <c r="L41">
        <v>932.10314900000003</v>
      </c>
      <c r="M41">
        <v>974.86077899999998</v>
      </c>
      <c r="N41">
        <v>1019.719482</v>
      </c>
      <c r="O41">
        <v>1066.548828</v>
      </c>
      <c r="P41">
        <v>1115.485962</v>
      </c>
      <c r="Q41">
        <v>1166.253052</v>
      </c>
      <c r="R41">
        <v>1219.3448490000001</v>
      </c>
      <c r="S41">
        <v>1274.9764399999999</v>
      </c>
      <c r="T41">
        <v>1333.238525</v>
      </c>
      <c r="U41">
        <v>1394.2531739999999</v>
      </c>
      <c r="V41">
        <v>1457.7658690000001</v>
      </c>
      <c r="W41">
        <v>1524.1157229999999</v>
      </c>
      <c r="X41">
        <v>1593.4967039999999</v>
      </c>
      <c r="Y41">
        <v>1666.0230710000001</v>
      </c>
      <c r="Z41">
        <v>1741.7248540000001</v>
      </c>
      <c r="AA41">
        <v>1820.2172849999999</v>
      </c>
      <c r="AB41">
        <v>1902.099121</v>
      </c>
      <c r="AC41">
        <v>1987.5229489999999</v>
      </c>
      <c r="AD41">
        <v>2076.6276859999998</v>
      </c>
      <c r="AE41">
        <v>2169.5827640000002</v>
      </c>
      <c r="AF41">
        <v>2265.8332519999999</v>
      </c>
      <c r="AG41">
        <v>2366.2216800000001</v>
      </c>
      <c r="AH41">
        <v>2470.9040530000002</v>
      </c>
      <c r="AI41">
        <v>2580.040039</v>
      </c>
      <c r="AJ41">
        <v>2693.8869629999999</v>
      </c>
      <c r="AK41" s="91">
        <v>4.1000000000000002E-2</v>
      </c>
      <c r="AL41" s="25"/>
      <c r="AM41" s="26"/>
    </row>
    <row r="42" spans="1:39" ht="15" customHeight="1">
      <c r="A42" s="42" t="s">
        <v>6133</v>
      </c>
      <c r="B42" t="s">
        <v>4080</v>
      </c>
      <c r="C42" t="s">
        <v>6807</v>
      </c>
      <c r="D42" t="s">
        <v>6808</v>
      </c>
      <c r="E42" t="s">
        <v>333</v>
      </c>
      <c r="F42">
        <v>952.50073199999997</v>
      </c>
      <c r="G42">
        <v>944.43841599999996</v>
      </c>
      <c r="H42">
        <v>938.802368</v>
      </c>
      <c r="I42">
        <v>928.63763400000005</v>
      </c>
      <c r="J42">
        <v>979.34069799999997</v>
      </c>
      <c r="K42">
        <v>1006.701111</v>
      </c>
      <c r="L42">
        <v>1035.299927</v>
      </c>
      <c r="M42">
        <v>1062.9313959999999</v>
      </c>
      <c r="N42">
        <v>1092.8594969999999</v>
      </c>
      <c r="O42">
        <v>1127.0394289999999</v>
      </c>
      <c r="P42">
        <v>1162.294678</v>
      </c>
      <c r="Q42">
        <v>1197.878052</v>
      </c>
      <c r="R42">
        <v>1234.5952150000001</v>
      </c>
      <c r="S42">
        <v>1272.442139</v>
      </c>
      <c r="T42">
        <v>1311.455811</v>
      </c>
      <c r="U42">
        <v>1351.58728</v>
      </c>
      <c r="V42">
        <v>1392.5970460000001</v>
      </c>
      <c r="W42">
        <v>1434.654419</v>
      </c>
      <c r="X42">
        <v>1488.0251459999999</v>
      </c>
      <c r="Y42">
        <v>1549.111328</v>
      </c>
      <c r="Z42">
        <v>1612.4766850000001</v>
      </c>
      <c r="AA42">
        <v>1677.6417240000001</v>
      </c>
      <c r="AB42">
        <v>1745.2014160000001</v>
      </c>
      <c r="AC42">
        <v>1815.24353</v>
      </c>
      <c r="AD42">
        <v>1887.8579099999999</v>
      </c>
      <c r="AE42">
        <v>1963.1383060000001</v>
      </c>
      <c r="AF42">
        <v>2040.1708980000001</v>
      </c>
      <c r="AG42">
        <v>2120.000732</v>
      </c>
      <c r="AH42">
        <v>2202.7241210000002</v>
      </c>
      <c r="AI42">
        <v>2288.428711</v>
      </c>
      <c r="AJ42">
        <v>2377.2416990000002</v>
      </c>
      <c r="AK42" s="91">
        <v>3.1E-2</v>
      </c>
      <c r="AL42" s="25"/>
      <c r="AM42" s="26"/>
    </row>
    <row r="43" spans="1:39" ht="15" customHeight="1">
      <c r="A43" s="42" t="s">
        <v>6136</v>
      </c>
      <c r="B43" t="s">
        <v>4083</v>
      </c>
      <c r="C43" t="s">
        <v>6809</v>
      </c>
      <c r="D43" t="s">
        <v>6810</v>
      </c>
      <c r="E43" t="s">
        <v>333</v>
      </c>
      <c r="F43">
        <v>211.341522</v>
      </c>
      <c r="G43">
        <v>210.786957</v>
      </c>
      <c r="H43">
        <v>206.66258199999999</v>
      </c>
      <c r="I43">
        <v>201.526535</v>
      </c>
      <c r="J43">
        <v>203.11357100000001</v>
      </c>
      <c r="K43">
        <v>201.03175400000001</v>
      </c>
      <c r="L43">
        <v>199.26895099999999</v>
      </c>
      <c r="M43">
        <v>198.04306</v>
      </c>
      <c r="N43">
        <v>197.36404400000001</v>
      </c>
      <c r="O43">
        <v>200.28466800000001</v>
      </c>
      <c r="P43">
        <v>203.31050099999999</v>
      </c>
      <c r="Q43">
        <v>206.43139600000001</v>
      </c>
      <c r="R43">
        <v>209.67952</v>
      </c>
      <c r="S43">
        <v>213.08843999999999</v>
      </c>
      <c r="T43">
        <v>216.656891</v>
      </c>
      <c r="U43">
        <v>220.39228800000001</v>
      </c>
      <c r="V43">
        <v>224.236481</v>
      </c>
      <c r="W43">
        <v>228.23170500000001</v>
      </c>
      <c r="X43">
        <v>232.39897199999999</v>
      </c>
      <c r="Y43">
        <v>236.74176</v>
      </c>
      <c r="Z43">
        <v>241.248795</v>
      </c>
      <c r="AA43">
        <v>245.86717200000001</v>
      </c>
      <c r="AB43">
        <v>250.66116299999999</v>
      </c>
      <c r="AC43">
        <v>255.64106799999999</v>
      </c>
      <c r="AD43">
        <v>260.81347699999998</v>
      </c>
      <c r="AE43">
        <v>266.18963600000001</v>
      </c>
      <c r="AF43">
        <v>271.71575899999999</v>
      </c>
      <c r="AG43">
        <v>277.46185300000002</v>
      </c>
      <c r="AH43">
        <v>283.434662</v>
      </c>
      <c r="AI43">
        <v>289.64141799999999</v>
      </c>
      <c r="AJ43">
        <v>296.10073899999998</v>
      </c>
      <c r="AK43" s="91">
        <v>1.0999999999999999E-2</v>
      </c>
      <c r="AL43" s="25"/>
      <c r="AM43" s="26"/>
    </row>
    <row r="44" spans="1:39" ht="15" customHeight="1">
      <c r="A44" s="42" t="s">
        <v>6139</v>
      </c>
      <c r="B44" t="s">
        <v>4856</v>
      </c>
      <c r="C44" t="s">
        <v>6811</v>
      </c>
      <c r="D44" t="s">
        <v>6812</v>
      </c>
      <c r="E44" t="s">
        <v>333</v>
      </c>
      <c r="F44">
        <v>1783.6911620000001</v>
      </c>
      <c r="G44">
        <v>1773.1679690000001</v>
      </c>
      <c r="H44">
        <v>1733.1260990000001</v>
      </c>
      <c r="I44">
        <v>1745.2020259999999</v>
      </c>
      <c r="J44">
        <v>1746.330078</v>
      </c>
      <c r="K44">
        <v>1768.644043</v>
      </c>
      <c r="L44">
        <v>1780.53125</v>
      </c>
      <c r="M44">
        <v>1793.806274</v>
      </c>
      <c r="N44">
        <v>1819.9589840000001</v>
      </c>
      <c r="O44">
        <v>1848.7998050000001</v>
      </c>
      <c r="P44">
        <v>1878.9956050000001</v>
      </c>
      <c r="Q44">
        <v>1910.9373780000001</v>
      </c>
      <c r="R44">
        <v>1944.5509030000001</v>
      </c>
      <c r="S44">
        <v>1979.3339840000001</v>
      </c>
      <c r="T44">
        <v>2014.7695309999999</v>
      </c>
      <c r="U44">
        <v>2050.4545899999998</v>
      </c>
      <c r="V44">
        <v>2085.2958979999999</v>
      </c>
      <c r="W44">
        <v>2120.5922850000002</v>
      </c>
      <c r="X44">
        <v>2156.5036620000001</v>
      </c>
      <c r="Y44">
        <v>2193.3022460000002</v>
      </c>
      <c r="Z44">
        <v>2231.088135</v>
      </c>
      <c r="AA44">
        <v>2268.6826169999999</v>
      </c>
      <c r="AB44">
        <v>2307.1679690000001</v>
      </c>
      <c r="AC44">
        <v>2346.639404</v>
      </c>
      <c r="AD44">
        <v>2387.1484380000002</v>
      </c>
      <c r="AE44">
        <v>2428.7297359999998</v>
      </c>
      <c r="AF44">
        <v>2469.938721</v>
      </c>
      <c r="AG44">
        <v>2512.0744629999999</v>
      </c>
      <c r="AH44">
        <v>2555.3933109999998</v>
      </c>
      <c r="AI44">
        <v>2600.130615</v>
      </c>
      <c r="AJ44">
        <v>2646.4492190000001</v>
      </c>
      <c r="AK44" s="91">
        <v>1.2999999999999999E-2</v>
      </c>
      <c r="AL44" s="25"/>
      <c r="AM44" s="26"/>
    </row>
    <row r="45" spans="1:39" ht="15" customHeight="1">
      <c r="A45" s="42" t="s">
        <v>6142</v>
      </c>
      <c r="B45" t="s">
        <v>4077</v>
      </c>
      <c r="C45" t="s">
        <v>6813</v>
      </c>
      <c r="D45" t="s">
        <v>6814</v>
      </c>
      <c r="E45" t="s">
        <v>333</v>
      </c>
      <c r="F45">
        <v>1098.6669919999999</v>
      </c>
      <c r="G45">
        <v>1094.3973390000001</v>
      </c>
      <c r="H45">
        <v>1067.0477289999999</v>
      </c>
      <c r="I45">
        <v>1079.190063</v>
      </c>
      <c r="J45">
        <v>1097.2650149999999</v>
      </c>
      <c r="K45">
        <v>1126.280884</v>
      </c>
      <c r="L45">
        <v>1149.7542719999999</v>
      </c>
      <c r="M45">
        <v>1173.681274</v>
      </c>
      <c r="N45">
        <v>1198.398193</v>
      </c>
      <c r="O45">
        <v>1223.9483640000001</v>
      </c>
      <c r="P45">
        <v>1250.3104249999999</v>
      </c>
      <c r="Q45">
        <v>1277.717529</v>
      </c>
      <c r="R45">
        <v>1306.145874</v>
      </c>
      <c r="S45">
        <v>1335.303345</v>
      </c>
      <c r="T45">
        <v>1364.8688959999999</v>
      </c>
      <c r="U45">
        <v>1394.604004</v>
      </c>
      <c r="V45">
        <v>1423.822144</v>
      </c>
      <c r="W45">
        <v>1453.3312989999999</v>
      </c>
      <c r="X45">
        <v>1483.2373050000001</v>
      </c>
      <c r="Y45">
        <v>1513.7200929999999</v>
      </c>
      <c r="Z45">
        <v>1544.8426509999999</v>
      </c>
      <c r="AA45">
        <v>1575.8414310000001</v>
      </c>
      <c r="AB45">
        <v>1607.434448</v>
      </c>
      <c r="AC45">
        <v>1639.690918</v>
      </c>
      <c r="AD45">
        <v>1672.6527100000001</v>
      </c>
      <c r="AE45">
        <v>1706.3510739999999</v>
      </c>
      <c r="AF45">
        <v>1739.799927</v>
      </c>
      <c r="AG45">
        <v>1773.9014890000001</v>
      </c>
      <c r="AH45">
        <v>1808.830078</v>
      </c>
      <c r="AI45">
        <v>1844.747314</v>
      </c>
      <c r="AJ45">
        <v>1881.7673339999999</v>
      </c>
      <c r="AK45" s="91">
        <v>1.7999999999999999E-2</v>
      </c>
      <c r="AL45" s="25"/>
      <c r="AM45" s="26"/>
    </row>
    <row r="46" spans="1:39" ht="15" customHeight="1">
      <c r="A46" s="42" t="s">
        <v>6145</v>
      </c>
      <c r="B46" t="s">
        <v>4080</v>
      </c>
      <c r="C46" t="s">
        <v>6815</v>
      </c>
      <c r="D46" t="s">
        <v>6816</v>
      </c>
      <c r="E46" t="s">
        <v>333</v>
      </c>
      <c r="F46">
        <v>220.21585099999999</v>
      </c>
      <c r="G46">
        <v>216.24664300000001</v>
      </c>
      <c r="H46">
        <v>211.86702</v>
      </c>
      <c r="I46">
        <v>220.81286600000001</v>
      </c>
      <c r="J46">
        <v>213.26506000000001</v>
      </c>
      <c r="K46">
        <v>216.27977000000001</v>
      </c>
      <c r="L46">
        <v>215.22036700000001</v>
      </c>
      <c r="M46">
        <v>214.489227</v>
      </c>
      <c r="N46">
        <v>219.71537799999999</v>
      </c>
      <c r="O46">
        <v>226.524902</v>
      </c>
      <c r="P46">
        <v>233.632599</v>
      </c>
      <c r="Q46">
        <v>241.15069600000001</v>
      </c>
      <c r="R46">
        <v>249.05639600000001</v>
      </c>
      <c r="S46">
        <v>257.23455799999999</v>
      </c>
      <c r="T46">
        <v>265.570404</v>
      </c>
      <c r="U46">
        <v>273.96151700000001</v>
      </c>
      <c r="V46">
        <v>282.15319799999997</v>
      </c>
      <c r="W46">
        <v>290.44174199999998</v>
      </c>
      <c r="X46">
        <v>298.86004600000001</v>
      </c>
      <c r="Y46">
        <v>307.46725500000002</v>
      </c>
      <c r="Z46">
        <v>316.29583700000001</v>
      </c>
      <c r="AA46">
        <v>325.08178700000002</v>
      </c>
      <c r="AB46">
        <v>334.051941</v>
      </c>
      <c r="AC46">
        <v>343.22576900000001</v>
      </c>
      <c r="AD46">
        <v>352.61303700000002</v>
      </c>
      <c r="AE46">
        <v>362.218658</v>
      </c>
      <c r="AF46">
        <v>371.749146</v>
      </c>
      <c r="AG46">
        <v>381.45288099999999</v>
      </c>
      <c r="AH46">
        <v>391.390198</v>
      </c>
      <c r="AI46">
        <v>401.61654700000003</v>
      </c>
      <c r="AJ46">
        <v>412.17156999999997</v>
      </c>
      <c r="AK46" s="91">
        <v>2.1000000000000001E-2</v>
      </c>
      <c r="AL46" s="25"/>
      <c r="AM46" s="26"/>
    </row>
    <row r="47" spans="1:39" ht="15" customHeight="1">
      <c r="A47" s="42" t="s">
        <v>6148</v>
      </c>
      <c r="B47" t="s">
        <v>4083</v>
      </c>
      <c r="C47" t="s">
        <v>6817</v>
      </c>
      <c r="D47" t="s">
        <v>6818</v>
      </c>
      <c r="E47" t="s">
        <v>333</v>
      </c>
      <c r="F47">
        <v>464.808289</v>
      </c>
      <c r="G47">
        <v>462.523956</v>
      </c>
      <c r="H47">
        <v>454.21130399999998</v>
      </c>
      <c r="I47">
        <v>445.19912699999998</v>
      </c>
      <c r="J47">
        <v>435.800049</v>
      </c>
      <c r="K47">
        <v>426.08334400000001</v>
      </c>
      <c r="L47">
        <v>415.55658</v>
      </c>
      <c r="M47">
        <v>405.63577299999997</v>
      </c>
      <c r="N47">
        <v>401.84548999999998</v>
      </c>
      <c r="O47">
        <v>398.32656900000001</v>
      </c>
      <c r="P47">
        <v>395.05255099999999</v>
      </c>
      <c r="Q47">
        <v>392.06924400000003</v>
      </c>
      <c r="R47">
        <v>389.34860200000003</v>
      </c>
      <c r="S47">
        <v>386.79617300000001</v>
      </c>
      <c r="T47">
        <v>384.33026100000001</v>
      </c>
      <c r="U47">
        <v>381.88891599999999</v>
      </c>
      <c r="V47">
        <v>379.32058699999999</v>
      </c>
      <c r="W47">
        <v>376.81918300000001</v>
      </c>
      <c r="X47">
        <v>374.40631100000002</v>
      </c>
      <c r="Y47">
        <v>372.114868</v>
      </c>
      <c r="Z47">
        <v>369.94964599999997</v>
      </c>
      <c r="AA47">
        <v>367.75939899999997</v>
      </c>
      <c r="AB47">
        <v>365.68167099999999</v>
      </c>
      <c r="AC47">
        <v>363.72265599999997</v>
      </c>
      <c r="AD47">
        <v>361.88262900000001</v>
      </c>
      <c r="AE47">
        <v>360.15997299999998</v>
      </c>
      <c r="AF47">
        <v>358.38961799999998</v>
      </c>
      <c r="AG47">
        <v>356.71994000000001</v>
      </c>
      <c r="AH47">
        <v>355.173157</v>
      </c>
      <c r="AI47">
        <v>353.766907</v>
      </c>
      <c r="AJ47">
        <v>352.510132</v>
      </c>
      <c r="AK47" s="91">
        <v>-8.9999999999999993E-3</v>
      </c>
      <c r="AL47" s="25"/>
      <c r="AM47" s="26"/>
    </row>
    <row r="48" spans="1:39" ht="15" customHeight="1">
      <c r="A48" s="42" t="s">
        <v>6151</v>
      </c>
      <c r="B48" t="s">
        <v>3941</v>
      </c>
      <c r="C48" t="s">
        <v>6819</v>
      </c>
      <c r="D48" t="s">
        <v>6820</v>
      </c>
      <c r="E48" t="s">
        <v>333</v>
      </c>
      <c r="F48">
        <v>4357.921875</v>
      </c>
      <c r="G48">
        <v>4325.7465819999998</v>
      </c>
      <c r="H48">
        <v>4384.0703119999998</v>
      </c>
      <c r="I48">
        <v>4460.5610349999997</v>
      </c>
      <c r="J48">
        <v>4664.8891599999997</v>
      </c>
      <c r="K48">
        <v>4922.8813479999999</v>
      </c>
      <c r="L48">
        <v>5173.1362300000001</v>
      </c>
      <c r="M48">
        <v>5426.1264650000003</v>
      </c>
      <c r="N48">
        <v>5698.5659180000002</v>
      </c>
      <c r="O48">
        <v>5979.7871089999999</v>
      </c>
      <c r="P48">
        <v>6266.625</v>
      </c>
      <c r="Q48">
        <v>6559.75</v>
      </c>
      <c r="R48">
        <v>6854.7700199999999</v>
      </c>
      <c r="S48">
        <v>7154.685547</v>
      </c>
      <c r="T48">
        <v>7467.6289059999999</v>
      </c>
      <c r="U48">
        <v>7785.1650390000004</v>
      </c>
      <c r="V48">
        <v>8106.6821289999998</v>
      </c>
      <c r="W48">
        <v>8429.6621090000008</v>
      </c>
      <c r="X48">
        <v>8754.2070309999999</v>
      </c>
      <c r="Y48">
        <v>9083.0810550000006</v>
      </c>
      <c r="Z48">
        <v>9419.2470699999994</v>
      </c>
      <c r="AA48">
        <v>9765.1953119999998</v>
      </c>
      <c r="AB48">
        <v>10120.896484000001</v>
      </c>
      <c r="AC48">
        <v>10483.727539</v>
      </c>
      <c r="AD48">
        <v>10850.332031</v>
      </c>
      <c r="AE48">
        <v>11216.771484000001</v>
      </c>
      <c r="AF48">
        <v>11582.038086</v>
      </c>
      <c r="AG48">
        <v>11948.403319999999</v>
      </c>
      <c r="AH48">
        <v>12314.568359000001</v>
      </c>
      <c r="AI48">
        <v>12677.059569999999</v>
      </c>
      <c r="AJ48">
        <v>13032.415039</v>
      </c>
      <c r="AK48" s="91">
        <v>3.6999999999999998E-2</v>
      </c>
      <c r="AL48" s="25"/>
      <c r="AM48" s="26"/>
    </row>
    <row r="49" spans="1:39" ht="15" customHeight="1">
      <c r="A49" s="42" t="s">
        <v>6154</v>
      </c>
      <c r="B49" t="s">
        <v>4077</v>
      </c>
      <c r="C49" t="s">
        <v>6821</v>
      </c>
      <c r="D49" t="s">
        <v>6822</v>
      </c>
      <c r="E49" t="s">
        <v>333</v>
      </c>
      <c r="F49">
        <v>3349.8808589999999</v>
      </c>
      <c r="G49">
        <v>3327.1196289999998</v>
      </c>
      <c r="H49">
        <v>3395.1958009999998</v>
      </c>
      <c r="I49">
        <v>3459.8090820000002</v>
      </c>
      <c r="J49">
        <v>3620.561279</v>
      </c>
      <c r="K49">
        <v>3846.8156739999999</v>
      </c>
      <c r="L49">
        <v>4067.975586</v>
      </c>
      <c r="M49">
        <v>4292.1513670000004</v>
      </c>
      <c r="N49">
        <v>4538.8232420000004</v>
      </c>
      <c r="O49">
        <v>4790.2080079999996</v>
      </c>
      <c r="P49">
        <v>5045.5014650000003</v>
      </c>
      <c r="Q49">
        <v>5306.9702150000003</v>
      </c>
      <c r="R49">
        <v>5570.875</v>
      </c>
      <c r="S49">
        <v>5837.4692379999997</v>
      </c>
      <c r="T49">
        <v>6106.607422</v>
      </c>
      <c r="U49">
        <v>6379.8901370000003</v>
      </c>
      <c r="V49">
        <v>6656.7646480000003</v>
      </c>
      <c r="W49">
        <v>6935.0141599999997</v>
      </c>
      <c r="X49">
        <v>7214.6845700000003</v>
      </c>
      <c r="Y49">
        <v>7498.1484380000002</v>
      </c>
      <c r="Z49">
        <v>7787.9462890000004</v>
      </c>
      <c r="AA49">
        <v>8086.2597660000001</v>
      </c>
      <c r="AB49">
        <v>8393.0625</v>
      </c>
      <c r="AC49">
        <v>8706.0478519999997</v>
      </c>
      <c r="AD49">
        <v>9022.2460940000001</v>
      </c>
      <c r="AE49">
        <v>9338.1708980000003</v>
      </c>
      <c r="AF49">
        <v>9652.9082030000009</v>
      </c>
      <c r="AG49">
        <v>9968.4257809999999</v>
      </c>
      <c r="AH49">
        <v>10283.542969</v>
      </c>
      <c r="AI49">
        <v>10595.155273</v>
      </c>
      <c r="AJ49">
        <v>10900.165039</v>
      </c>
      <c r="AK49" s="91">
        <v>0.04</v>
      </c>
      <c r="AL49" s="25"/>
      <c r="AM49" s="26"/>
    </row>
    <row r="50" spans="1:39" ht="15" customHeight="1">
      <c r="A50" s="42" t="s">
        <v>6157</v>
      </c>
      <c r="B50" t="s">
        <v>4080</v>
      </c>
      <c r="C50" t="s">
        <v>6823</v>
      </c>
      <c r="D50" t="s">
        <v>6824</v>
      </c>
      <c r="E50" t="s">
        <v>333</v>
      </c>
      <c r="F50">
        <v>763.29528800000003</v>
      </c>
      <c r="G50">
        <v>755.79339600000003</v>
      </c>
      <c r="H50">
        <v>749.40118399999994</v>
      </c>
      <c r="I50">
        <v>764.84326199999998</v>
      </c>
      <c r="J50">
        <v>810.92901600000005</v>
      </c>
      <c r="K50">
        <v>840.35424799999998</v>
      </c>
      <c r="L50">
        <v>868.55017099999998</v>
      </c>
      <c r="M50">
        <v>896.76080300000001</v>
      </c>
      <c r="N50">
        <v>925.35150099999998</v>
      </c>
      <c r="O50">
        <v>954.18035899999995</v>
      </c>
      <c r="P50">
        <v>983.14331100000004</v>
      </c>
      <c r="Q50">
        <v>1012.402466</v>
      </c>
      <c r="R50">
        <v>1041.440918</v>
      </c>
      <c r="S50">
        <v>1072.9735109999999</v>
      </c>
      <c r="T50">
        <v>1115.262939</v>
      </c>
      <c r="U50">
        <v>1158.197388</v>
      </c>
      <c r="V50">
        <v>1201.7226559999999</v>
      </c>
      <c r="W50">
        <v>1245.5942379999999</v>
      </c>
      <c r="X50">
        <v>1289.846558</v>
      </c>
      <c r="Y50">
        <v>1334.7799070000001</v>
      </c>
      <c r="Z50">
        <v>1380.7322999999999</v>
      </c>
      <c r="AA50">
        <v>1427.9495850000001</v>
      </c>
      <c r="AB50">
        <v>1476.429443</v>
      </c>
      <c r="AC50">
        <v>1525.9201660000001</v>
      </c>
      <c r="AD50">
        <v>1576.103149</v>
      </c>
      <c r="AE50">
        <v>1626.6022949999999</v>
      </c>
      <c r="AF50">
        <v>1677.323975</v>
      </c>
      <c r="AG50">
        <v>1728.5076899999999</v>
      </c>
      <c r="AH50">
        <v>1780.0437010000001</v>
      </c>
      <c r="AI50">
        <v>1831.6148679999999</v>
      </c>
      <c r="AJ50">
        <v>1882.9018550000001</v>
      </c>
      <c r="AK50" s="91">
        <v>3.1E-2</v>
      </c>
      <c r="AL50" s="25"/>
      <c r="AM50" s="26"/>
    </row>
    <row r="51" spans="1:39" ht="15" customHeight="1">
      <c r="A51" s="42" t="s">
        <v>6160</v>
      </c>
      <c r="B51" t="s">
        <v>4083</v>
      </c>
      <c r="C51" t="s">
        <v>6825</v>
      </c>
      <c r="D51" t="s">
        <v>6826</v>
      </c>
      <c r="E51" t="s">
        <v>333</v>
      </c>
      <c r="F51">
        <v>244.745743</v>
      </c>
      <c r="G51">
        <v>242.83332799999999</v>
      </c>
      <c r="H51">
        <v>239.47311400000001</v>
      </c>
      <c r="I51">
        <v>235.90872200000001</v>
      </c>
      <c r="J51">
        <v>233.399002</v>
      </c>
      <c r="K51">
        <v>235.711243</v>
      </c>
      <c r="L51">
        <v>236.610367</v>
      </c>
      <c r="M51">
        <v>237.21414200000001</v>
      </c>
      <c r="N51">
        <v>234.39123499999999</v>
      </c>
      <c r="O51">
        <v>235.398697</v>
      </c>
      <c r="P51">
        <v>237.980301</v>
      </c>
      <c r="Q51">
        <v>240.377533</v>
      </c>
      <c r="R51">
        <v>242.45396400000001</v>
      </c>
      <c r="S51">
        <v>244.24255400000001</v>
      </c>
      <c r="T51">
        <v>245.758667</v>
      </c>
      <c r="U51">
        <v>247.077866</v>
      </c>
      <c r="V51">
        <v>248.19485499999999</v>
      </c>
      <c r="W51">
        <v>249.05323799999999</v>
      </c>
      <c r="X51">
        <v>249.67555200000001</v>
      </c>
      <c r="Y51">
        <v>250.15248099999999</v>
      </c>
      <c r="Z51">
        <v>250.567993</v>
      </c>
      <c r="AA51">
        <v>250.98649599999999</v>
      </c>
      <c r="AB51">
        <v>251.40448000000001</v>
      </c>
      <c r="AC51">
        <v>251.75990300000001</v>
      </c>
      <c r="AD51">
        <v>251.98220800000001</v>
      </c>
      <c r="AE51">
        <v>251.99816899999999</v>
      </c>
      <c r="AF51">
        <v>251.80561800000001</v>
      </c>
      <c r="AG51">
        <v>251.46980300000001</v>
      </c>
      <c r="AH51">
        <v>250.98173499999999</v>
      </c>
      <c r="AI51">
        <v>250.289413</v>
      </c>
      <c r="AJ51">
        <v>249.34840399999999</v>
      </c>
      <c r="AK51" s="91">
        <v>1E-3</v>
      </c>
      <c r="AL51" s="25"/>
      <c r="AM51" s="26"/>
    </row>
    <row r="52" spans="1:39" ht="15" customHeight="1">
      <c r="A52" s="42" t="s">
        <v>6163</v>
      </c>
      <c r="B52" t="s">
        <v>4860</v>
      </c>
      <c r="C52" t="s">
        <v>6827</v>
      </c>
      <c r="D52" t="s">
        <v>6828</v>
      </c>
      <c r="E52" t="s">
        <v>333</v>
      </c>
      <c r="F52">
        <v>1099.797607</v>
      </c>
      <c r="G52">
        <v>1091.7677000000001</v>
      </c>
      <c r="H52">
        <v>1079.2867429999999</v>
      </c>
      <c r="I52">
        <v>1115.2410890000001</v>
      </c>
      <c r="J52">
        <v>1160.397217</v>
      </c>
      <c r="K52">
        <v>1195.7597659999999</v>
      </c>
      <c r="L52">
        <v>1210.4499510000001</v>
      </c>
      <c r="M52">
        <v>1223.6721190000001</v>
      </c>
      <c r="N52">
        <v>1233.6445309999999</v>
      </c>
      <c r="O52">
        <v>1242.3481449999999</v>
      </c>
      <c r="P52">
        <v>1248.4951169999999</v>
      </c>
      <c r="Q52">
        <v>1251.8012699999999</v>
      </c>
      <c r="R52">
        <v>1252.923828</v>
      </c>
      <c r="S52">
        <v>1253.2486570000001</v>
      </c>
      <c r="T52">
        <v>1254.4576420000001</v>
      </c>
      <c r="U52">
        <v>1262.5273440000001</v>
      </c>
      <c r="V52">
        <v>1270.799438</v>
      </c>
      <c r="W52">
        <v>1278.7857670000001</v>
      </c>
      <c r="X52">
        <v>1286.5002440000001</v>
      </c>
      <c r="Y52">
        <v>1294.2882079999999</v>
      </c>
      <c r="Z52">
        <v>1302.3657229999999</v>
      </c>
      <c r="AA52">
        <v>1311.0701899999999</v>
      </c>
      <c r="AB52">
        <v>1320.2211910000001</v>
      </c>
      <c r="AC52">
        <v>1329.580933</v>
      </c>
      <c r="AD52">
        <v>1339.1545410000001</v>
      </c>
      <c r="AE52">
        <v>1348.9803469999999</v>
      </c>
      <c r="AF52">
        <v>1359.0889890000001</v>
      </c>
      <c r="AG52">
        <v>1369.445923</v>
      </c>
      <c r="AH52">
        <v>1380.231812</v>
      </c>
      <c r="AI52">
        <v>1391.6198730000001</v>
      </c>
      <c r="AJ52">
        <v>1403.981689</v>
      </c>
      <c r="AK52" s="91">
        <v>8.0000000000000002E-3</v>
      </c>
      <c r="AL52" s="25"/>
      <c r="AM52" s="26"/>
    </row>
    <row r="53" spans="1:39" ht="15" customHeight="1">
      <c r="A53" s="42" t="s">
        <v>6166</v>
      </c>
      <c r="B53" t="s">
        <v>4077</v>
      </c>
      <c r="C53" t="s">
        <v>6829</v>
      </c>
      <c r="D53" t="s">
        <v>6830</v>
      </c>
      <c r="E53" t="s">
        <v>333</v>
      </c>
      <c r="F53">
        <v>503.570221</v>
      </c>
      <c r="G53">
        <v>500.13201900000001</v>
      </c>
      <c r="H53">
        <v>493.48263500000002</v>
      </c>
      <c r="I53">
        <v>517.77252199999998</v>
      </c>
      <c r="J53">
        <v>536.39154099999996</v>
      </c>
      <c r="K53">
        <v>554.97296100000005</v>
      </c>
      <c r="L53">
        <v>566.71862799999997</v>
      </c>
      <c r="M53">
        <v>577.78509499999996</v>
      </c>
      <c r="N53">
        <v>588.23492399999998</v>
      </c>
      <c r="O53">
        <v>598.04199200000005</v>
      </c>
      <c r="P53">
        <v>607.21447799999999</v>
      </c>
      <c r="Q53">
        <v>615.46917699999995</v>
      </c>
      <c r="R53">
        <v>622.80651899999998</v>
      </c>
      <c r="S53">
        <v>630.00506600000006</v>
      </c>
      <c r="T53">
        <v>637.20739700000001</v>
      </c>
      <c r="U53">
        <v>644.38714600000003</v>
      </c>
      <c r="V53">
        <v>651.604919</v>
      </c>
      <c r="W53">
        <v>658.69976799999995</v>
      </c>
      <c r="X53">
        <v>665.67535399999997</v>
      </c>
      <c r="Y53">
        <v>672.66320800000005</v>
      </c>
      <c r="Z53">
        <v>679.73754899999994</v>
      </c>
      <c r="AA53">
        <v>687.02105700000004</v>
      </c>
      <c r="AB53">
        <v>694.46307400000001</v>
      </c>
      <c r="AC53">
        <v>701.97546399999999</v>
      </c>
      <c r="AD53">
        <v>709.56298800000002</v>
      </c>
      <c r="AE53">
        <v>717.24334699999997</v>
      </c>
      <c r="AF53">
        <v>725.02069100000006</v>
      </c>
      <c r="AG53">
        <v>732.89135699999997</v>
      </c>
      <c r="AH53">
        <v>740.93017599999996</v>
      </c>
      <c r="AI53">
        <v>749.209656</v>
      </c>
      <c r="AJ53">
        <v>757.77948000000004</v>
      </c>
      <c r="AK53" s="91">
        <v>1.4E-2</v>
      </c>
      <c r="AL53" s="25"/>
      <c r="AM53" s="26"/>
    </row>
    <row r="54" spans="1:39" ht="15" customHeight="1">
      <c r="A54" s="42" t="s">
        <v>6169</v>
      </c>
      <c r="B54" t="s">
        <v>4080</v>
      </c>
      <c r="C54" t="s">
        <v>6831</v>
      </c>
      <c r="D54" t="s">
        <v>6832</v>
      </c>
      <c r="E54" t="s">
        <v>333</v>
      </c>
      <c r="F54">
        <v>485.19622800000002</v>
      </c>
      <c r="G54">
        <v>481.47753899999998</v>
      </c>
      <c r="H54">
        <v>477.35449199999999</v>
      </c>
      <c r="I54">
        <v>491.04116800000003</v>
      </c>
      <c r="J54">
        <v>519.80224599999997</v>
      </c>
      <c r="K54">
        <v>537.63378899999998</v>
      </c>
      <c r="L54">
        <v>543.08660899999995</v>
      </c>
      <c r="M54">
        <v>546.91162099999997</v>
      </c>
      <c r="N54">
        <v>549.203979</v>
      </c>
      <c r="O54">
        <v>549.95703100000003</v>
      </c>
      <c r="P54">
        <v>549.18426499999998</v>
      </c>
      <c r="Q54">
        <v>546.58868399999994</v>
      </c>
      <c r="R54">
        <v>542.18298300000004</v>
      </c>
      <c r="S54">
        <v>537.07781999999997</v>
      </c>
      <c r="T54">
        <v>532.80120799999997</v>
      </c>
      <c r="U54">
        <v>535.36035200000003</v>
      </c>
      <c r="V54">
        <v>538.03649900000005</v>
      </c>
      <c r="W54">
        <v>540.51348900000005</v>
      </c>
      <c r="X54">
        <v>542.802368</v>
      </c>
      <c r="Y54">
        <v>545.10620100000006</v>
      </c>
      <c r="Z54">
        <v>547.56311000000005</v>
      </c>
      <c r="AA54">
        <v>550.38091999999995</v>
      </c>
      <c r="AB54">
        <v>553.43383800000004</v>
      </c>
      <c r="AC54">
        <v>556.580872</v>
      </c>
      <c r="AD54">
        <v>559.82324200000005</v>
      </c>
      <c r="AE54">
        <v>563.18158000000005</v>
      </c>
      <c r="AF54">
        <v>566.68420400000002</v>
      </c>
      <c r="AG54">
        <v>570.30011000000002</v>
      </c>
      <c r="AH54">
        <v>574.13128700000004</v>
      </c>
      <c r="AI54">
        <v>578.27539100000001</v>
      </c>
      <c r="AJ54">
        <v>582.79528800000003</v>
      </c>
      <c r="AK54" s="91">
        <v>6.0000000000000001E-3</v>
      </c>
      <c r="AL54" s="25"/>
      <c r="AM54" s="26"/>
    </row>
    <row r="55" spans="1:39" ht="15" customHeight="1">
      <c r="A55" s="42" t="s">
        <v>6172</v>
      </c>
      <c r="B55" t="s">
        <v>4083</v>
      </c>
      <c r="C55" t="s">
        <v>6833</v>
      </c>
      <c r="D55" t="s">
        <v>6834</v>
      </c>
      <c r="E55" t="s">
        <v>333</v>
      </c>
      <c r="F55">
        <v>111.031097</v>
      </c>
      <c r="G55">
        <v>110.158089</v>
      </c>
      <c r="H55">
        <v>108.44959299999999</v>
      </c>
      <c r="I55">
        <v>106.42742200000001</v>
      </c>
      <c r="J55">
        <v>104.203369</v>
      </c>
      <c r="K55">
        <v>103.15306099999999</v>
      </c>
      <c r="L55">
        <v>100.64475299999999</v>
      </c>
      <c r="M55">
        <v>98.975311000000005</v>
      </c>
      <c r="N55">
        <v>96.205605000000006</v>
      </c>
      <c r="O55">
        <v>94.349059999999994</v>
      </c>
      <c r="P55">
        <v>92.096496999999999</v>
      </c>
      <c r="Q55">
        <v>89.743378000000007</v>
      </c>
      <c r="R55">
        <v>87.934341000000003</v>
      </c>
      <c r="S55">
        <v>86.165801999999999</v>
      </c>
      <c r="T55">
        <v>84.449096999999995</v>
      </c>
      <c r="U55">
        <v>82.779762000000005</v>
      </c>
      <c r="V55">
        <v>81.158096</v>
      </c>
      <c r="W55">
        <v>79.572456000000003</v>
      </c>
      <c r="X55">
        <v>78.022407999999999</v>
      </c>
      <c r="Y55">
        <v>76.518744999999996</v>
      </c>
      <c r="Z55">
        <v>75.065048000000004</v>
      </c>
      <c r="AA55">
        <v>73.668166999999997</v>
      </c>
      <c r="AB55">
        <v>72.324188000000007</v>
      </c>
      <c r="AC55">
        <v>71.024512999999999</v>
      </c>
      <c r="AD55">
        <v>69.768249999999995</v>
      </c>
      <c r="AE55">
        <v>68.555381999999994</v>
      </c>
      <c r="AF55">
        <v>67.384192999999996</v>
      </c>
      <c r="AG55">
        <v>66.254554999999996</v>
      </c>
      <c r="AH55">
        <v>65.170287999999999</v>
      </c>
      <c r="AI55">
        <v>64.134711999999993</v>
      </c>
      <c r="AJ55">
        <v>63.406967000000002</v>
      </c>
      <c r="AK55" s="91">
        <v>-1.9E-2</v>
      </c>
      <c r="AL55" s="25"/>
      <c r="AM55" s="26"/>
    </row>
    <row r="56" spans="1:39" ht="15" customHeight="1">
      <c r="A56" s="42" t="s">
        <v>6175</v>
      </c>
      <c r="B56" t="s">
        <v>4863</v>
      </c>
      <c r="C56" t="s">
        <v>6835</v>
      </c>
      <c r="D56" t="s">
        <v>6836</v>
      </c>
      <c r="E56" t="s">
        <v>333</v>
      </c>
      <c r="F56">
        <v>2412.8173830000001</v>
      </c>
      <c r="G56">
        <v>2390.1530760000001</v>
      </c>
      <c r="H56">
        <v>2365.8483890000002</v>
      </c>
      <c r="I56">
        <v>2383.249268</v>
      </c>
      <c r="J56">
        <v>2521.5791020000001</v>
      </c>
      <c r="K56">
        <v>2653.3176269999999</v>
      </c>
      <c r="L56">
        <v>2781.8627929999998</v>
      </c>
      <c r="M56">
        <v>2911.2839359999998</v>
      </c>
      <c r="N56">
        <v>3041.119385</v>
      </c>
      <c r="O56">
        <v>3172.423828</v>
      </c>
      <c r="P56">
        <v>3306.6503910000001</v>
      </c>
      <c r="Q56">
        <v>3443.9404300000001</v>
      </c>
      <c r="R56">
        <v>3584.0527339999999</v>
      </c>
      <c r="S56">
        <v>3727.1271969999998</v>
      </c>
      <c r="T56">
        <v>3874.1748050000001</v>
      </c>
      <c r="U56">
        <v>4025.5820309999999</v>
      </c>
      <c r="V56">
        <v>4179.6337890000004</v>
      </c>
      <c r="W56">
        <v>4338.2236329999996</v>
      </c>
      <c r="X56">
        <v>4501.8359380000002</v>
      </c>
      <c r="Y56">
        <v>4673.6733400000003</v>
      </c>
      <c r="Z56">
        <v>4855.5996089999999</v>
      </c>
      <c r="AA56">
        <v>5042.5908200000003</v>
      </c>
      <c r="AB56">
        <v>5242.8076170000004</v>
      </c>
      <c r="AC56">
        <v>5452.8027339999999</v>
      </c>
      <c r="AD56">
        <v>5668.9135740000002</v>
      </c>
      <c r="AE56">
        <v>5890.6381840000004</v>
      </c>
      <c r="AF56">
        <v>6111.3813479999999</v>
      </c>
      <c r="AG56">
        <v>6336.3447269999997</v>
      </c>
      <c r="AH56">
        <v>6566.6591799999997</v>
      </c>
      <c r="AI56">
        <v>6803.4902339999999</v>
      </c>
      <c r="AJ56">
        <v>7048.3930659999996</v>
      </c>
      <c r="AK56" s="91">
        <v>3.5999999999999997E-2</v>
      </c>
      <c r="AL56" s="25"/>
      <c r="AM56" s="26"/>
    </row>
    <row r="57" spans="1:39" ht="15" customHeight="1">
      <c r="A57" s="42" t="s">
        <v>6178</v>
      </c>
      <c r="B57" t="s">
        <v>4077</v>
      </c>
      <c r="C57" t="s">
        <v>6837</v>
      </c>
      <c r="D57" t="s">
        <v>6838</v>
      </c>
      <c r="E57" t="s">
        <v>333</v>
      </c>
      <c r="F57">
        <v>1351.580811</v>
      </c>
      <c r="G57">
        <v>1337.284302</v>
      </c>
      <c r="H57">
        <v>1322.575562</v>
      </c>
      <c r="I57">
        <v>1352.6721190000001</v>
      </c>
      <c r="J57">
        <v>1438.0950929999999</v>
      </c>
      <c r="K57">
        <v>1531.0268550000001</v>
      </c>
      <c r="L57">
        <v>1625.0301509999999</v>
      </c>
      <c r="M57">
        <v>1721.93103</v>
      </c>
      <c r="N57">
        <v>1821.474976</v>
      </c>
      <c r="O57">
        <v>1923.2346190000001</v>
      </c>
      <c r="P57">
        <v>2026.6945800000001</v>
      </c>
      <c r="Q57">
        <v>2133.6411130000001</v>
      </c>
      <c r="R57">
        <v>2244.0834960000002</v>
      </c>
      <c r="S57">
        <v>2358.1384280000002</v>
      </c>
      <c r="T57">
        <v>2476.4553219999998</v>
      </c>
      <c r="U57">
        <v>2599.2858890000002</v>
      </c>
      <c r="V57">
        <v>2725.5371089999999</v>
      </c>
      <c r="W57">
        <v>2856.4641109999998</v>
      </c>
      <c r="X57">
        <v>2992.4243160000001</v>
      </c>
      <c r="Y57">
        <v>3136.6284179999998</v>
      </c>
      <c r="Z57">
        <v>3290.7407229999999</v>
      </c>
      <c r="AA57">
        <v>3450.0764159999999</v>
      </c>
      <c r="AB57">
        <v>3615.0720209999999</v>
      </c>
      <c r="AC57">
        <v>3785.3500979999999</v>
      </c>
      <c r="AD57">
        <v>3961.4177249999998</v>
      </c>
      <c r="AE57">
        <v>4142.9819340000004</v>
      </c>
      <c r="AF57">
        <v>4325.5048829999996</v>
      </c>
      <c r="AG57">
        <v>4512.5815430000002</v>
      </c>
      <c r="AH57">
        <v>4705.0239259999998</v>
      </c>
      <c r="AI57">
        <v>4903.6821289999998</v>
      </c>
      <c r="AJ57">
        <v>5109.6953119999998</v>
      </c>
      <c r="AK57" s="91">
        <v>4.4999999999999998E-2</v>
      </c>
      <c r="AL57" s="25"/>
      <c r="AM57" s="26"/>
    </row>
    <row r="58" spans="1:39" ht="15" customHeight="1">
      <c r="A58" s="42" t="s">
        <v>6181</v>
      </c>
      <c r="B58" t="s">
        <v>4080</v>
      </c>
      <c r="C58" t="s">
        <v>6839</v>
      </c>
      <c r="D58" t="s">
        <v>6840</v>
      </c>
      <c r="E58" t="s">
        <v>333</v>
      </c>
      <c r="F58">
        <v>613.65380900000002</v>
      </c>
      <c r="G58">
        <v>608.81469700000002</v>
      </c>
      <c r="H58">
        <v>605.35522500000002</v>
      </c>
      <c r="I58">
        <v>600.23669400000006</v>
      </c>
      <c r="J58">
        <v>646.82629399999996</v>
      </c>
      <c r="K58">
        <v>674.67627000000005</v>
      </c>
      <c r="L58">
        <v>699.73651099999995</v>
      </c>
      <c r="M58">
        <v>724.21813999999995</v>
      </c>
      <c r="N58">
        <v>747.97259499999996</v>
      </c>
      <c r="O58">
        <v>770.78369099999998</v>
      </c>
      <c r="P58">
        <v>792.43670699999996</v>
      </c>
      <c r="Q58">
        <v>813.69293200000004</v>
      </c>
      <c r="R58">
        <v>834.41473399999995</v>
      </c>
      <c r="S58">
        <v>854.60943599999996</v>
      </c>
      <c r="T58">
        <v>874.53155500000003</v>
      </c>
      <c r="U58">
        <v>894.28894000000003</v>
      </c>
      <c r="V58">
        <v>913.46582000000001</v>
      </c>
      <c r="W58">
        <v>932.48974599999997</v>
      </c>
      <c r="X58">
        <v>951.451233</v>
      </c>
      <c r="Y58">
        <v>970.34594700000002</v>
      </c>
      <c r="Z58">
        <v>989.33154300000001</v>
      </c>
      <c r="AA58">
        <v>1008.1668089999999</v>
      </c>
      <c r="AB58">
        <v>1034.522461</v>
      </c>
      <c r="AC58">
        <v>1065.3979489999999</v>
      </c>
      <c r="AD58">
        <v>1096.5670170000001</v>
      </c>
      <c r="AE58">
        <v>1127.8751219999999</v>
      </c>
      <c r="AF58">
        <v>1157.8548579999999</v>
      </c>
      <c r="AG58">
        <v>1187.6331789999999</v>
      </c>
      <c r="AH58">
        <v>1217.4339600000001</v>
      </c>
      <c r="AI58">
        <v>1247.481689</v>
      </c>
      <c r="AJ58">
        <v>1278.0791019999999</v>
      </c>
      <c r="AK58" s="91">
        <v>2.5000000000000001E-2</v>
      </c>
      <c r="AL58" s="25"/>
      <c r="AM58" s="26"/>
    </row>
    <row r="59" spans="1:39" ht="15" customHeight="1">
      <c r="A59" s="42" t="s">
        <v>6184</v>
      </c>
      <c r="B59" t="s">
        <v>4083</v>
      </c>
      <c r="C59" t="s">
        <v>6841</v>
      </c>
      <c r="D59" t="s">
        <v>6842</v>
      </c>
      <c r="E59" t="s">
        <v>333</v>
      </c>
      <c r="F59">
        <v>447.58282500000001</v>
      </c>
      <c r="G59">
        <v>444.05404700000003</v>
      </c>
      <c r="H59">
        <v>437.91760299999999</v>
      </c>
      <c r="I59">
        <v>430.34054600000002</v>
      </c>
      <c r="J59">
        <v>436.657715</v>
      </c>
      <c r="K59">
        <v>447.61441000000002</v>
      </c>
      <c r="L59">
        <v>457.09625199999999</v>
      </c>
      <c r="M59">
        <v>465.13473499999998</v>
      </c>
      <c r="N59">
        <v>471.67181399999998</v>
      </c>
      <c r="O59">
        <v>478.40551799999997</v>
      </c>
      <c r="P59">
        <v>487.51895100000002</v>
      </c>
      <c r="Q59">
        <v>496.60641500000003</v>
      </c>
      <c r="R59">
        <v>505.55432100000002</v>
      </c>
      <c r="S59">
        <v>514.379456</v>
      </c>
      <c r="T59">
        <v>523.18798800000002</v>
      </c>
      <c r="U59">
        <v>532.00726299999997</v>
      </c>
      <c r="V59">
        <v>540.63073699999995</v>
      </c>
      <c r="W59">
        <v>549.26959199999999</v>
      </c>
      <c r="X59">
        <v>557.96057099999996</v>
      </c>
      <c r="Y59">
        <v>566.69872999999995</v>
      </c>
      <c r="Z59">
        <v>575.52716099999998</v>
      </c>
      <c r="AA59">
        <v>584.34747300000004</v>
      </c>
      <c r="AB59">
        <v>593.21289100000001</v>
      </c>
      <c r="AC59">
        <v>602.05480999999997</v>
      </c>
      <c r="AD59">
        <v>610.92889400000001</v>
      </c>
      <c r="AE59">
        <v>619.78118900000004</v>
      </c>
      <c r="AF59">
        <v>628.02136199999995</v>
      </c>
      <c r="AG59">
        <v>636.12969999999996</v>
      </c>
      <c r="AH59">
        <v>644.20105000000001</v>
      </c>
      <c r="AI59">
        <v>652.32592799999998</v>
      </c>
      <c r="AJ59">
        <v>660.61877400000003</v>
      </c>
      <c r="AK59" s="91">
        <v>1.2999999999999999E-2</v>
      </c>
      <c r="AL59" s="25"/>
      <c r="AM59" s="26"/>
    </row>
    <row r="60" spans="1:39" ht="15" customHeight="1">
      <c r="A60" s="42" t="s">
        <v>6187</v>
      </c>
      <c r="B60" t="s">
        <v>4866</v>
      </c>
      <c r="C60" t="s">
        <v>6843</v>
      </c>
      <c r="D60" t="s">
        <v>6844</v>
      </c>
      <c r="E60" t="s">
        <v>333</v>
      </c>
      <c r="F60">
        <v>948.92309599999999</v>
      </c>
      <c r="G60">
        <v>941.43859899999995</v>
      </c>
      <c r="H60">
        <v>928.40295400000002</v>
      </c>
      <c r="I60">
        <v>944.02825900000005</v>
      </c>
      <c r="J60">
        <v>1005.395569</v>
      </c>
      <c r="K60">
        <v>1079.009399</v>
      </c>
      <c r="L60">
        <v>1160.122437</v>
      </c>
      <c r="M60">
        <v>1247.6748050000001</v>
      </c>
      <c r="N60">
        <v>1341.993164</v>
      </c>
      <c r="O60">
        <v>1442.149414</v>
      </c>
      <c r="P60">
        <v>1546.502686</v>
      </c>
      <c r="Q60">
        <v>1653.834106</v>
      </c>
      <c r="R60">
        <v>1762.720703</v>
      </c>
      <c r="S60">
        <v>1872.080933</v>
      </c>
      <c r="T60">
        <v>1981.514038</v>
      </c>
      <c r="U60">
        <v>2094.1362300000001</v>
      </c>
      <c r="V60">
        <v>2215.2116700000001</v>
      </c>
      <c r="W60">
        <v>2341.923096</v>
      </c>
      <c r="X60">
        <v>2474.5812989999999</v>
      </c>
      <c r="Y60">
        <v>2613.3178710000002</v>
      </c>
      <c r="Z60">
        <v>2758.219482</v>
      </c>
      <c r="AA60">
        <v>2908.3408199999999</v>
      </c>
      <c r="AB60">
        <v>3064.482422</v>
      </c>
      <c r="AC60">
        <v>3227.0747070000002</v>
      </c>
      <c r="AD60">
        <v>3397.6442870000001</v>
      </c>
      <c r="AE60">
        <v>3574.9289549999999</v>
      </c>
      <c r="AF60">
        <v>3757.874268</v>
      </c>
      <c r="AG60">
        <v>3947.0002439999998</v>
      </c>
      <c r="AH60">
        <v>4142.8017579999996</v>
      </c>
      <c r="AI60">
        <v>4345.2216799999997</v>
      </c>
      <c r="AJ60">
        <v>4554.4965819999998</v>
      </c>
      <c r="AK60" s="91">
        <v>5.3999999999999999E-2</v>
      </c>
      <c r="AL60" s="25"/>
      <c r="AM60" s="26"/>
    </row>
    <row r="61" spans="1:39" ht="15" customHeight="1">
      <c r="A61" s="42" t="s">
        <v>6190</v>
      </c>
      <c r="B61" t="s">
        <v>4077</v>
      </c>
      <c r="C61" t="s">
        <v>6845</v>
      </c>
      <c r="D61" t="s">
        <v>6846</v>
      </c>
      <c r="E61" t="s">
        <v>333</v>
      </c>
      <c r="F61">
        <v>661.13964799999997</v>
      </c>
      <c r="G61">
        <v>655.58306900000002</v>
      </c>
      <c r="H61">
        <v>646.01122999999995</v>
      </c>
      <c r="I61">
        <v>663.52734399999997</v>
      </c>
      <c r="J61">
        <v>714.75262499999997</v>
      </c>
      <c r="K61">
        <v>775.00207499999999</v>
      </c>
      <c r="L61">
        <v>840.98046899999997</v>
      </c>
      <c r="M61">
        <v>912.54351799999995</v>
      </c>
      <c r="N61">
        <v>990.00830099999996</v>
      </c>
      <c r="O61">
        <v>1072.7158199999999</v>
      </c>
      <c r="P61">
        <v>1159.424927</v>
      </c>
      <c r="Q61">
        <v>1249.1970209999999</v>
      </c>
      <c r="R61">
        <v>1340.8991699999999</v>
      </c>
      <c r="S61">
        <v>1433.6518550000001</v>
      </c>
      <c r="T61">
        <v>1527.105591</v>
      </c>
      <c r="U61">
        <v>1623.731323</v>
      </c>
      <c r="V61">
        <v>1728.5142820000001</v>
      </c>
      <c r="W61">
        <v>1838.474365</v>
      </c>
      <c r="X61">
        <v>1953.884033</v>
      </c>
      <c r="Y61">
        <v>2074.876221</v>
      </c>
      <c r="Z61">
        <v>2201.5441890000002</v>
      </c>
      <c r="AA61">
        <v>2333.1430660000001</v>
      </c>
      <c r="AB61">
        <v>2470.3371579999998</v>
      </c>
      <c r="AC61">
        <v>2613.5</v>
      </c>
      <c r="AD61">
        <v>2762.67749</v>
      </c>
      <c r="AE61">
        <v>2917.9682619999999</v>
      </c>
      <c r="AF61">
        <v>3078.5964359999998</v>
      </c>
      <c r="AG61">
        <v>3244.994385</v>
      </c>
      <c r="AH61">
        <v>3417.5900879999999</v>
      </c>
      <c r="AI61">
        <v>3596.3479000000002</v>
      </c>
      <c r="AJ61">
        <v>3781.4799800000001</v>
      </c>
      <c r="AK61" s="91">
        <v>0.06</v>
      </c>
      <c r="AL61" s="25"/>
      <c r="AM61" s="26"/>
    </row>
    <row r="62" spans="1:39" ht="15" customHeight="1">
      <c r="A62" s="42" t="s">
        <v>6193</v>
      </c>
      <c r="B62" t="s">
        <v>4080</v>
      </c>
      <c r="C62" t="s">
        <v>6847</v>
      </c>
      <c r="D62" t="s">
        <v>6848</v>
      </c>
      <c r="E62" t="s">
        <v>333</v>
      </c>
      <c r="F62">
        <v>130.78379799999999</v>
      </c>
      <c r="G62">
        <v>129.838043</v>
      </c>
      <c r="H62">
        <v>128.751251</v>
      </c>
      <c r="I62">
        <v>129.65133700000001</v>
      </c>
      <c r="J62">
        <v>136.71868900000001</v>
      </c>
      <c r="K62">
        <v>143.429855</v>
      </c>
      <c r="L62">
        <v>151.752487</v>
      </c>
      <c r="M62">
        <v>160.61793499999999</v>
      </c>
      <c r="N62">
        <v>170.04556299999999</v>
      </c>
      <c r="O62">
        <v>179.930542</v>
      </c>
      <c r="P62">
        <v>190.10591099999999</v>
      </c>
      <c r="Q62">
        <v>200.44769299999999</v>
      </c>
      <c r="R62">
        <v>210.82835399999999</v>
      </c>
      <c r="S62">
        <v>221.147369</v>
      </c>
      <c r="T62">
        <v>231.36909499999999</v>
      </c>
      <c r="U62">
        <v>241.78248600000001</v>
      </c>
      <c r="V62">
        <v>252.51397700000001</v>
      </c>
      <c r="W62">
        <v>263.64950599999997</v>
      </c>
      <c r="X62">
        <v>275.21392800000001</v>
      </c>
      <c r="Y62">
        <v>287.21154799999999</v>
      </c>
      <c r="Z62">
        <v>299.64636200000001</v>
      </c>
      <c r="AA62">
        <v>312.41146900000001</v>
      </c>
      <c r="AB62">
        <v>325.58389299999999</v>
      </c>
      <c r="AC62">
        <v>339.19595299999997</v>
      </c>
      <c r="AD62">
        <v>354.738831</v>
      </c>
      <c r="AE62">
        <v>370.85656699999998</v>
      </c>
      <c r="AF62">
        <v>387.35134900000003</v>
      </c>
      <c r="AG62">
        <v>404.28027300000002</v>
      </c>
      <c r="AH62">
        <v>421.68124399999999</v>
      </c>
      <c r="AI62">
        <v>439.544983</v>
      </c>
      <c r="AJ62">
        <v>457.88681000000003</v>
      </c>
      <c r="AK62" s="91">
        <v>4.2999999999999997E-2</v>
      </c>
      <c r="AL62" s="25"/>
      <c r="AM62" s="26"/>
    </row>
    <row r="63" spans="1:39" ht="15" customHeight="1">
      <c r="A63" s="42" t="s">
        <v>6196</v>
      </c>
      <c r="B63" t="s">
        <v>4083</v>
      </c>
      <c r="C63" t="s">
        <v>6849</v>
      </c>
      <c r="D63" t="s">
        <v>6850</v>
      </c>
      <c r="E63" t="s">
        <v>333</v>
      </c>
      <c r="F63">
        <v>156.99960300000001</v>
      </c>
      <c r="G63">
        <v>156.01748699999999</v>
      </c>
      <c r="H63">
        <v>153.64047199999999</v>
      </c>
      <c r="I63">
        <v>150.849548</v>
      </c>
      <c r="J63">
        <v>153.92425499999999</v>
      </c>
      <c r="K63">
        <v>160.577484</v>
      </c>
      <c r="L63">
        <v>167.38942</v>
      </c>
      <c r="M63">
        <v>174.51333600000001</v>
      </c>
      <c r="N63">
        <v>181.939301</v>
      </c>
      <c r="O63">
        <v>189.50302099999999</v>
      </c>
      <c r="P63">
        <v>196.97181699999999</v>
      </c>
      <c r="Q63">
        <v>204.18933100000001</v>
      </c>
      <c r="R63">
        <v>210.99314899999999</v>
      </c>
      <c r="S63">
        <v>217.28175400000001</v>
      </c>
      <c r="T63">
        <v>223.03933699999999</v>
      </c>
      <c r="U63">
        <v>228.62233000000001</v>
      </c>
      <c r="V63">
        <v>234.18327300000001</v>
      </c>
      <c r="W63">
        <v>239.79934700000001</v>
      </c>
      <c r="X63">
        <v>245.48339799999999</v>
      </c>
      <c r="Y63">
        <v>251.22995</v>
      </c>
      <c r="Z63">
        <v>257.02899200000002</v>
      </c>
      <c r="AA63">
        <v>262.786407</v>
      </c>
      <c r="AB63">
        <v>268.56133999999997</v>
      </c>
      <c r="AC63">
        <v>274.37866200000002</v>
      </c>
      <c r="AD63">
        <v>280.22799700000002</v>
      </c>
      <c r="AE63">
        <v>286.10433999999998</v>
      </c>
      <c r="AF63">
        <v>291.926514</v>
      </c>
      <c r="AG63">
        <v>297.72549400000003</v>
      </c>
      <c r="AH63">
        <v>303.53036500000002</v>
      </c>
      <c r="AI63">
        <v>309.32891799999999</v>
      </c>
      <c r="AJ63">
        <v>315.12982199999999</v>
      </c>
      <c r="AK63" s="91">
        <v>2.3E-2</v>
      </c>
      <c r="AL63" s="25"/>
      <c r="AM63" s="26"/>
    </row>
    <row r="64" spans="1:39" ht="15" customHeight="1">
      <c r="A64" s="42" t="s">
        <v>6199</v>
      </c>
      <c r="B64" t="s">
        <v>4869</v>
      </c>
      <c r="C64" t="s">
        <v>6851</v>
      </c>
      <c r="D64" t="s">
        <v>6852</v>
      </c>
      <c r="E64" t="s">
        <v>333</v>
      </c>
      <c r="F64">
        <v>831.88989300000003</v>
      </c>
      <c r="G64">
        <v>826.80224599999997</v>
      </c>
      <c r="H64">
        <v>818.512024</v>
      </c>
      <c r="I64">
        <v>829.30706799999996</v>
      </c>
      <c r="J64">
        <v>840.23535200000003</v>
      </c>
      <c r="K64">
        <v>861.56591800000001</v>
      </c>
      <c r="L64">
        <v>877.24475099999995</v>
      </c>
      <c r="M64">
        <v>893.31445299999996</v>
      </c>
      <c r="N64">
        <v>909.80273399999999</v>
      </c>
      <c r="O64">
        <v>926.68872099999999</v>
      </c>
      <c r="P64">
        <v>943.98400900000001</v>
      </c>
      <c r="Q64">
        <v>961.70196499999997</v>
      </c>
      <c r="R64">
        <v>979.70184300000005</v>
      </c>
      <c r="S64">
        <v>997.89050299999997</v>
      </c>
      <c r="T64">
        <v>1019.592651</v>
      </c>
      <c r="U64">
        <v>1044.8027340000001</v>
      </c>
      <c r="V64">
        <v>1070.2689210000001</v>
      </c>
      <c r="W64">
        <v>1095.848389</v>
      </c>
      <c r="X64">
        <v>1121.061768</v>
      </c>
      <c r="Y64">
        <v>1146.192139</v>
      </c>
      <c r="Z64">
        <v>1172.061768</v>
      </c>
      <c r="AA64">
        <v>1198.658936</v>
      </c>
      <c r="AB64">
        <v>1226.0327150000001</v>
      </c>
      <c r="AC64">
        <v>1254.2102050000001</v>
      </c>
      <c r="AD64">
        <v>1283.211182</v>
      </c>
      <c r="AE64">
        <v>1313.071289</v>
      </c>
      <c r="AF64">
        <v>1343.783936</v>
      </c>
      <c r="AG64">
        <v>1375.4052730000001</v>
      </c>
      <c r="AH64">
        <v>1407.9758300000001</v>
      </c>
      <c r="AI64">
        <v>1441.5164789999999</v>
      </c>
      <c r="AJ64">
        <v>1476.0657960000001</v>
      </c>
      <c r="AK64" s="91">
        <v>1.9E-2</v>
      </c>
      <c r="AL64" s="25"/>
      <c r="AM64" s="26"/>
    </row>
    <row r="65" spans="1:39" ht="15" customHeight="1">
      <c r="A65" s="42" t="s">
        <v>6202</v>
      </c>
      <c r="B65" t="s">
        <v>4077</v>
      </c>
      <c r="C65" t="s">
        <v>6853</v>
      </c>
      <c r="D65" t="s">
        <v>6854</v>
      </c>
      <c r="E65" t="s">
        <v>333</v>
      </c>
      <c r="F65">
        <v>316.78402699999998</v>
      </c>
      <c r="G65">
        <v>314.136414</v>
      </c>
      <c r="H65">
        <v>319.355164</v>
      </c>
      <c r="I65">
        <v>333.84457400000002</v>
      </c>
      <c r="J65">
        <v>349.252319</v>
      </c>
      <c r="K65">
        <v>364.35949699999998</v>
      </c>
      <c r="L65">
        <v>376.30206299999998</v>
      </c>
      <c r="M65">
        <v>388.61114500000002</v>
      </c>
      <c r="N65">
        <v>401.29293799999999</v>
      </c>
      <c r="O65">
        <v>414.33019999999999</v>
      </c>
      <c r="P65">
        <v>427.72866800000003</v>
      </c>
      <c r="Q65">
        <v>441.490295</v>
      </c>
      <c r="R65">
        <v>455.54998799999998</v>
      </c>
      <c r="S65">
        <v>469.86099200000001</v>
      </c>
      <c r="T65">
        <v>486.68493699999999</v>
      </c>
      <c r="U65">
        <v>504.99011200000001</v>
      </c>
      <c r="V65">
        <v>523.59411599999999</v>
      </c>
      <c r="W65">
        <v>542.41516100000001</v>
      </c>
      <c r="X65">
        <v>561.186646</v>
      </c>
      <c r="Y65">
        <v>580.04394500000001</v>
      </c>
      <c r="Z65">
        <v>599.42504899999994</v>
      </c>
      <c r="AA65">
        <v>619.32910200000003</v>
      </c>
      <c r="AB65">
        <v>639.78356900000006</v>
      </c>
      <c r="AC65">
        <v>660.80651899999998</v>
      </c>
      <c r="AD65">
        <v>682.41229199999998</v>
      </c>
      <c r="AE65">
        <v>704.62438999999995</v>
      </c>
      <c r="AF65">
        <v>727.44635000000005</v>
      </c>
      <c r="AG65">
        <v>750.90948500000002</v>
      </c>
      <c r="AH65">
        <v>775.04028300000004</v>
      </c>
      <c r="AI65">
        <v>799.85339399999998</v>
      </c>
      <c r="AJ65">
        <v>825.37658699999997</v>
      </c>
      <c r="AK65" s="91">
        <v>3.2000000000000001E-2</v>
      </c>
      <c r="AL65" s="25"/>
      <c r="AM65" s="26"/>
    </row>
    <row r="66" spans="1:39" ht="15" customHeight="1">
      <c r="A66" s="42" t="s">
        <v>6205</v>
      </c>
      <c r="B66" t="s">
        <v>4080</v>
      </c>
      <c r="C66" t="s">
        <v>6855</v>
      </c>
      <c r="D66" t="s">
        <v>6856</v>
      </c>
      <c r="E66" t="s">
        <v>333</v>
      </c>
      <c r="F66">
        <v>130.76565600000001</v>
      </c>
      <c r="G66">
        <v>130.163071</v>
      </c>
      <c r="H66">
        <v>129.370285</v>
      </c>
      <c r="I66">
        <v>133.446335</v>
      </c>
      <c r="J66">
        <v>142.64468400000001</v>
      </c>
      <c r="K66">
        <v>149.71099899999999</v>
      </c>
      <c r="L66">
        <v>153.72512800000001</v>
      </c>
      <c r="M66">
        <v>157.818039</v>
      </c>
      <c r="N66">
        <v>161.99868799999999</v>
      </c>
      <c r="O66">
        <v>166.26319899999999</v>
      </c>
      <c r="P66">
        <v>170.60708600000001</v>
      </c>
      <c r="Q66">
        <v>175.04324299999999</v>
      </c>
      <c r="R66">
        <v>179.54856899999999</v>
      </c>
      <c r="S66">
        <v>184.110153</v>
      </c>
      <c r="T66">
        <v>188.72294600000001</v>
      </c>
      <c r="U66">
        <v>193.38412500000001</v>
      </c>
      <c r="V66">
        <v>198.08033800000001</v>
      </c>
      <c r="W66">
        <v>202.80306999999999</v>
      </c>
      <c r="X66">
        <v>207.516266</v>
      </c>
      <c r="Y66">
        <v>212.24319499999999</v>
      </c>
      <c r="Z66">
        <v>217.054306</v>
      </c>
      <c r="AA66">
        <v>221.94476299999999</v>
      </c>
      <c r="AB66">
        <v>226.92802399999999</v>
      </c>
      <c r="AC66">
        <v>232.00947600000001</v>
      </c>
      <c r="AD66">
        <v>237.193512</v>
      </c>
      <c r="AE66">
        <v>242.48644999999999</v>
      </c>
      <c r="AF66">
        <v>247.880875</v>
      </c>
      <c r="AG66">
        <v>253.395126</v>
      </c>
      <c r="AH66">
        <v>259.03729199999998</v>
      </c>
      <c r="AI66">
        <v>264.81509399999999</v>
      </c>
      <c r="AJ66">
        <v>270.73232999999999</v>
      </c>
      <c r="AK66" s="91">
        <v>2.5000000000000001E-2</v>
      </c>
      <c r="AL66" s="25"/>
      <c r="AM66" s="26"/>
    </row>
    <row r="67" spans="1:39" ht="15" customHeight="1">
      <c r="A67" s="42" t="s">
        <v>6208</v>
      </c>
      <c r="B67" t="s">
        <v>4083</v>
      </c>
      <c r="C67" t="s">
        <v>6857</v>
      </c>
      <c r="D67" t="s">
        <v>6858</v>
      </c>
      <c r="E67" t="s">
        <v>333</v>
      </c>
      <c r="F67">
        <v>384.34021000000001</v>
      </c>
      <c r="G67">
        <v>382.50277699999998</v>
      </c>
      <c r="H67">
        <v>369.78656000000001</v>
      </c>
      <c r="I67">
        <v>362.01617399999998</v>
      </c>
      <c r="J67">
        <v>348.33831800000002</v>
      </c>
      <c r="K67">
        <v>347.49542200000002</v>
      </c>
      <c r="L67">
        <v>347.21752900000001</v>
      </c>
      <c r="M67">
        <v>346.88525399999997</v>
      </c>
      <c r="N67">
        <v>346.51113900000001</v>
      </c>
      <c r="O67">
        <v>346.09536700000001</v>
      </c>
      <c r="P67">
        <v>345.64825400000001</v>
      </c>
      <c r="Q67">
        <v>345.16839599999997</v>
      </c>
      <c r="R67">
        <v>344.60327100000001</v>
      </c>
      <c r="S67">
        <v>343.91937300000001</v>
      </c>
      <c r="T67">
        <v>344.184753</v>
      </c>
      <c r="U67">
        <v>346.428406</v>
      </c>
      <c r="V67">
        <v>348.59451300000001</v>
      </c>
      <c r="W67">
        <v>350.63012700000002</v>
      </c>
      <c r="X67">
        <v>352.358948</v>
      </c>
      <c r="Y67">
        <v>353.904968</v>
      </c>
      <c r="Z67">
        <v>355.58239700000001</v>
      </c>
      <c r="AA67">
        <v>357.38501000000002</v>
      </c>
      <c r="AB67">
        <v>359.321167</v>
      </c>
      <c r="AC67">
        <v>361.39425699999998</v>
      </c>
      <c r="AD67">
        <v>363.60537699999998</v>
      </c>
      <c r="AE67">
        <v>365.96044899999998</v>
      </c>
      <c r="AF67">
        <v>368.45666499999999</v>
      </c>
      <c r="AG67">
        <v>371.100616</v>
      </c>
      <c r="AH67">
        <v>373.89813199999998</v>
      </c>
      <c r="AI67">
        <v>376.84805299999999</v>
      </c>
      <c r="AJ67">
        <v>379.95693999999997</v>
      </c>
      <c r="AK67" s="91">
        <v>0</v>
      </c>
      <c r="AL67" s="25"/>
      <c r="AM67" s="26"/>
    </row>
    <row r="68" spans="1:39" ht="15" customHeight="1">
      <c r="A68" s="42" t="s">
        <v>6211</v>
      </c>
      <c r="B68" t="s">
        <v>4035</v>
      </c>
      <c r="C68" t="s">
        <v>6859</v>
      </c>
      <c r="D68" t="s">
        <v>6860</v>
      </c>
      <c r="E68" t="s">
        <v>333</v>
      </c>
      <c r="F68">
        <v>32649.273438</v>
      </c>
      <c r="G68">
        <v>32365.228515999999</v>
      </c>
      <c r="H68">
        <v>32165.591797000001</v>
      </c>
      <c r="I68">
        <v>32468.683593999998</v>
      </c>
      <c r="J68">
        <v>33370.625</v>
      </c>
      <c r="K68">
        <v>34474.59375</v>
      </c>
      <c r="L68">
        <v>35391.671875</v>
      </c>
      <c r="M68">
        <v>36263.921875</v>
      </c>
      <c r="N68">
        <v>37215.136719000002</v>
      </c>
      <c r="O68">
        <v>38194.703125</v>
      </c>
      <c r="P68">
        <v>39244.738280999998</v>
      </c>
      <c r="Q68">
        <v>40341.414062000003</v>
      </c>
      <c r="R68">
        <v>41512.984375</v>
      </c>
      <c r="S68">
        <v>42726.214844000002</v>
      </c>
      <c r="T68">
        <v>44006.699219000002</v>
      </c>
      <c r="U68">
        <v>45364.375</v>
      </c>
      <c r="V68">
        <v>46749.296875</v>
      </c>
      <c r="W68">
        <v>48155.527344000002</v>
      </c>
      <c r="X68">
        <v>49618.003905999998</v>
      </c>
      <c r="Y68">
        <v>51153.964844000002</v>
      </c>
      <c r="Z68">
        <v>52765.859375</v>
      </c>
      <c r="AA68">
        <v>54421.632812000003</v>
      </c>
      <c r="AB68">
        <v>56137.65625</v>
      </c>
      <c r="AC68">
        <v>57907.808594000002</v>
      </c>
      <c r="AD68">
        <v>59724.195312000003</v>
      </c>
      <c r="AE68">
        <v>61602.722655999998</v>
      </c>
      <c r="AF68">
        <v>63501.191405999998</v>
      </c>
      <c r="AG68">
        <v>65434.953125</v>
      </c>
      <c r="AH68">
        <v>67456.351561999996</v>
      </c>
      <c r="AI68">
        <v>69531.773438000004</v>
      </c>
      <c r="AJ68">
        <v>71665.445311999996</v>
      </c>
      <c r="AK68" s="91">
        <v>2.7E-2</v>
      </c>
      <c r="AL68" s="32"/>
      <c r="AM68" s="30"/>
    </row>
    <row r="69" spans="1:39" ht="15" customHeight="1">
      <c r="A69" s="94"/>
      <c r="B69" t="s">
        <v>6214</v>
      </c>
      <c r="D69" t="s">
        <v>6861</v>
      </c>
    </row>
    <row r="70" spans="1:39" ht="15" customHeight="1">
      <c r="A70" s="42" t="s">
        <v>6215</v>
      </c>
      <c r="B70" t="s">
        <v>3913</v>
      </c>
      <c r="C70" t="s">
        <v>6862</v>
      </c>
      <c r="D70" t="s">
        <v>6863</v>
      </c>
      <c r="E70" t="s">
        <v>333</v>
      </c>
      <c r="F70">
        <v>2120.6909179999998</v>
      </c>
      <c r="G70">
        <v>5561.7944340000004</v>
      </c>
      <c r="H70">
        <v>6027.3330079999996</v>
      </c>
      <c r="I70">
        <v>6204.8256840000004</v>
      </c>
      <c r="J70">
        <v>6340.3486329999996</v>
      </c>
      <c r="K70">
        <v>6539.2280270000001</v>
      </c>
      <c r="L70">
        <v>6689.6445309999999</v>
      </c>
      <c r="M70">
        <v>6712.2539059999999</v>
      </c>
      <c r="N70">
        <v>6783.720703</v>
      </c>
      <c r="O70">
        <v>6804.6962890000004</v>
      </c>
      <c r="P70">
        <v>6852.7294920000004</v>
      </c>
      <c r="Q70">
        <v>6916.5532229999999</v>
      </c>
      <c r="R70">
        <v>7010.2456050000001</v>
      </c>
      <c r="S70">
        <v>7107.0747069999998</v>
      </c>
      <c r="T70">
        <v>7221.7348629999997</v>
      </c>
      <c r="U70">
        <v>7351.8935549999997</v>
      </c>
      <c r="V70">
        <v>7467.0200199999999</v>
      </c>
      <c r="W70">
        <v>7568.1943359999996</v>
      </c>
      <c r="X70">
        <v>7674.7285160000001</v>
      </c>
      <c r="Y70">
        <v>7800.4780270000001</v>
      </c>
      <c r="Z70">
        <v>7946.5527339999999</v>
      </c>
      <c r="AA70">
        <v>8090.7568359999996</v>
      </c>
      <c r="AB70">
        <v>8234.7304690000001</v>
      </c>
      <c r="AC70">
        <v>8377.1933590000008</v>
      </c>
      <c r="AD70">
        <v>8515.1074219999991</v>
      </c>
      <c r="AE70">
        <v>8666.3017579999996</v>
      </c>
      <c r="AF70">
        <v>8805.6552730000003</v>
      </c>
      <c r="AG70">
        <v>8931.2109380000002</v>
      </c>
      <c r="AH70">
        <v>9080.3857420000004</v>
      </c>
      <c r="AI70">
        <v>9230.5400389999995</v>
      </c>
      <c r="AJ70">
        <v>9384.828125</v>
      </c>
      <c r="AK70" s="91">
        <v>5.0999999999999997E-2</v>
      </c>
      <c r="AL70" s="25"/>
      <c r="AM70" s="26"/>
    </row>
    <row r="71" spans="1:39" ht="15" customHeight="1">
      <c r="A71" s="42" t="s">
        <v>6218</v>
      </c>
      <c r="B71" t="s">
        <v>4077</v>
      </c>
      <c r="C71" t="s">
        <v>6864</v>
      </c>
      <c r="D71" t="s">
        <v>6865</v>
      </c>
      <c r="E71" t="s">
        <v>333</v>
      </c>
      <c r="F71">
        <v>1424.9832759999999</v>
      </c>
      <c r="G71">
        <v>3420.9479980000001</v>
      </c>
      <c r="H71">
        <v>3745.1977539999998</v>
      </c>
      <c r="I71">
        <v>3891.3857419999999</v>
      </c>
      <c r="J71">
        <v>4016.1525879999999</v>
      </c>
      <c r="K71">
        <v>4188.3833009999998</v>
      </c>
      <c r="L71">
        <v>4306.9907229999999</v>
      </c>
      <c r="M71">
        <v>4396.7280270000001</v>
      </c>
      <c r="N71">
        <v>4475.7465819999998</v>
      </c>
      <c r="O71">
        <v>4549.5112300000001</v>
      </c>
      <c r="P71">
        <v>4625.9492190000001</v>
      </c>
      <c r="Q71">
        <v>4712.4609380000002</v>
      </c>
      <c r="R71">
        <v>4819.1015619999998</v>
      </c>
      <c r="S71">
        <v>4927.7172849999997</v>
      </c>
      <c r="T71">
        <v>5048.6997069999998</v>
      </c>
      <c r="U71">
        <v>5180.6772460000002</v>
      </c>
      <c r="V71">
        <v>5302</v>
      </c>
      <c r="W71">
        <v>5413.1674800000001</v>
      </c>
      <c r="X71">
        <v>5527.9775390000004</v>
      </c>
      <c r="Y71">
        <v>5656.638672</v>
      </c>
      <c r="Z71">
        <v>5800.2221680000002</v>
      </c>
      <c r="AA71">
        <v>5942.53125</v>
      </c>
      <c r="AB71">
        <v>6084.7309569999998</v>
      </c>
      <c r="AC71">
        <v>6225.8286129999997</v>
      </c>
      <c r="AD71">
        <v>6363.4809569999998</v>
      </c>
      <c r="AE71">
        <v>6511.1455079999996</v>
      </c>
      <c r="AF71">
        <v>6649.7841799999997</v>
      </c>
      <c r="AG71">
        <v>6777.7338870000003</v>
      </c>
      <c r="AH71">
        <v>6923.6660160000001</v>
      </c>
      <c r="AI71">
        <v>7070.2915039999998</v>
      </c>
      <c r="AJ71">
        <v>7220.0546880000002</v>
      </c>
      <c r="AK71" s="91">
        <v>5.6000000000000001E-2</v>
      </c>
      <c r="AL71" s="25"/>
      <c r="AM71" s="26"/>
    </row>
    <row r="72" spans="1:39" ht="15" customHeight="1">
      <c r="A72" s="42" t="s">
        <v>6221</v>
      </c>
      <c r="B72" t="s">
        <v>4080</v>
      </c>
      <c r="C72" t="s">
        <v>6866</v>
      </c>
      <c r="D72" t="s">
        <v>6867</v>
      </c>
      <c r="E72" t="s">
        <v>333</v>
      </c>
      <c r="F72">
        <v>193.22796600000001</v>
      </c>
      <c r="G72">
        <v>338.58373999999998</v>
      </c>
      <c r="H72">
        <v>429.42388899999997</v>
      </c>
      <c r="I72">
        <v>480.64016700000002</v>
      </c>
      <c r="J72">
        <v>524.70678699999996</v>
      </c>
      <c r="K72">
        <v>552.60375999999997</v>
      </c>
      <c r="L72">
        <v>565.33557099999996</v>
      </c>
      <c r="M72">
        <v>574.75994900000001</v>
      </c>
      <c r="N72">
        <v>582.95452899999998</v>
      </c>
      <c r="O72">
        <v>590.54565400000001</v>
      </c>
      <c r="P72">
        <v>598.42346199999997</v>
      </c>
      <c r="Q72">
        <v>607.40484600000002</v>
      </c>
      <c r="R72">
        <v>618.59265100000005</v>
      </c>
      <c r="S72">
        <v>629.96655299999998</v>
      </c>
      <c r="T72">
        <v>642.667419</v>
      </c>
      <c r="U72">
        <v>656.53100600000005</v>
      </c>
      <c r="V72">
        <v>669.19238299999995</v>
      </c>
      <c r="W72">
        <v>680.72265600000003</v>
      </c>
      <c r="X72">
        <v>692.62658699999997</v>
      </c>
      <c r="Y72">
        <v>706.00128199999995</v>
      </c>
      <c r="Z72">
        <v>720.96740699999998</v>
      </c>
      <c r="AA72">
        <v>735.77014199999996</v>
      </c>
      <c r="AB72">
        <v>750.53845200000001</v>
      </c>
      <c r="AC72">
        <v>765.17016599999999</v>
      </c>
      <c r="AD72">
        <v>779.42242399999998</v>
      </c>
      <c r="AE72">
        <v>794.71991000000003</v>
      </c>
      <c r="AF72">
        <v>809.05627400000003</v>
      </c>
      <c r="AG72">
        <v>822.26892099999998</v>
      </c>
      <c r="AH72">
        <v>837.36456299999998</v>
      </c>
      <c r="AI72">
        <v>852.52984600000002</v>
      </c>
      <c r="AJ72">
        <v>868.021118</v>
      </c>
      <c r="AK72" s="91">
        <v>5.0999999999999997E-2</v>
      </c>
      <c r="AL72" s="25"/>
      <c r="AM72" s="26"/>
    </row>
    <row r="73" spans="1:39" ht="15" customHeight="1">
      <c r="A73" s="42" t="s">
        <v>6224</v>
      </c>
      <c r="B73" t="s">
        <v>4083</v>
      </c>
      <c r="C73" t="s">
        <v>6868</v>
      </c>
      <c r="D73" t="s">
        <v>6869</v>
      </c>
      <c r="E73" t="s">
        <v>333</v>
      </c>
      <c r="F73">
        <v>502.47979700000002</v>
      </c>
      <c r="G73">
        <v>1802.262573</v>
      </c>
      <c r="H73">
        <v>1852.7116699999999</v>
      </c>
      <c r="I73">
        <v>1832.7998050000001</v>
      </c>
      <c r="J73">
        <v>1799.4892580000001</v>
      </c>
      <c r="K73">
        <v>1798.2407229999999</v>
      </c>
      <c r="L73">
        <v>1817.3183590000001</v>
      </c>
      <c r="M73">
        <v>1740.7658690000001</v>
      </c>
      <c r="N73">
        <v>1725.0195309999999</v>
      </c>
      <c r="O73">
        <v>1664.6395259999999</v>
      </c>
      <c r="P73">
        <v>1628.3569339999999</v>
      </c>
      <c r="Q73">
        <v>1596.6873780000001</v>
      </c>
      <c r="R73">
        <v>1572.5511469999999</v>
      </c>
      <c r="S73">
        <v>1549.3912350000001</v>
      </c>
      <c r="T73">
        <v>1530.3675539999999</v>
      </c>
      <c r="U73">
        <v>1514.6857910000001</v>
      </c>
      <c r="V73">
        <v>1495.827759</v>
      </c>
      <c r="W73">
        <v>1474.3039550000001</v>
      </c>
      <c r="X73">
        <v>1454.1243899999999</v>
      </c>
      <c r="Y73">
        <v>1437.837769</v>
      </c>
      <c r="Z73">
        <v>1425.363525</v>
      </c>
      <c r="AA73">
        <v>1412.4555660000001</v>
      </c>
      <c r="AB73">
        <v>1399.460693</v>
      </c>
      <c r="AC73">
        <v>1386.194702</v>
      </c>
      <c r="AD73">
        <v>1372.2037350000001</v>
      </c>
      <c r="AE73">
        <v>1360.436768</v>
      </c>
      <c r="AF73">
        <v>1346.815308</v>
      </c>
      <c r="AG73">
        <v>1331.208374</v>
      </c>
      <c r="AH73">
        <v>1319.3546140000001</v>
      </c>
      <c r="AI73">
        <v>1307.71875</v>
      </c>
      <c r="AJ73">
        <v>1296.752808</v>
      </c>
      <c r="AK73" s="91">
        <v>3.2000000000000001E-2</v>
      </c>
      <c r="AL73" s="25"/>
      <c r="AM73" s="26"/>
    </row>
    <row r="74" spans="1:39" ht="15" customHeight="1">
      <c r="A74" s="42" t="s">
        <v>6227</v>
      </c>
      <c r="B74" t="s">
        <v>3917</v>
      </c>
      <c r="C74" t="s">
        <v>6870</v>
      </c>
      <c r="D74" t="s">
        <v>6871</v>
      </c>
      <c r="E74" t="s">
        <v>333</v>
      </c>
      <c r="F74">
        <v>244.48460399999999</v>
      </c>
      <c r="G74">
        <v>654.302368</v>
      </c>
      <c r="H74">
        <v>742.13342299999999</v>
      </c>
      <c r="I74">
        <v>772.86596699999996</v>
      </c>
      <c r="J74">
        <v>803.83789100000001</v>
      </c>
      <c r="K74">
        <v>820.29174799999998</v>
      </c>
      <c r="L74">
        <v>833.53662099999997</v>
      </c>
      <c r="M74">
        <v>847.28918499999997</v>
      </c>
      <c r="N74">
        <v>861.48730499999999</v>
      </c>
      <c r="O74">
        <v>876.19091800000001</v>
      </c>
      <c r="P74">
        <v>891.34533699999997</v>
      </c>
      <c r="Q74">
        <v>907.11926300000005</v>
      </c>
      <c r="R74">
        <v>923.55011000000002</v>
      </c>
      <c r="S74">
        <v>940.66149900000005</v>
      </c>
      <c r="T74">
        <v>958.32971199999997</v>
      </c>
      <c r="U74">
        <v>976.46508800000004</v>
      </c>
      <c r="V74">
        <v>995.42749000000003</v>
      </c>
      <c r="W74">
        <v>1014.90863</v>
      </c>
      <c r="X74">
        <v>1034.919067</v>
      </c>
      <c r="Y74">
        <v>1055.5451660000001</v>
      </c>
      <c r="Z74">
        <v>1076.7054439999999</v>
      </c>
      <c r="AA74">
        <v>1098.13147</v>
      </c>
      <c r="AB74">
        <v>1120.1051030000001</v>
      </c>
      <c r="AC74">
        <v>1142.608154</v>
      </c>
      <c r="AD74">
        <v>1165.6813959999999</v>
      </c>
      <c r="AE74">
        <v>1189.3657229999999</v>
      </c>
      <c r="AF74">
        <v>1213.681274</v>
      </c>
      <c r="AG74">
        <v>1238.5942379999999</v>
      </c>
      <c r="AH74">
        <v>1264.0147710000001</v>
      </c>
      <c r="AI74">
        <v>1289.920288</v>
      </c>
      <c r="AJ74">
        <v>1316.4257809999999</v>
      </c>
      <c r="AK74" s="91">
        <v>5.8000000000000003E-2</v>
      </c>
      <c r="AL74" s="25"/>
      <c r="AM74" s="26"/>
    </row>
    <row r="75" spans="1:39" ht="15" customHeight="1">
      <c r="A75" s="42" t="s">
        <v>6230</v>
      </c>
      <c r="B75" t="s">
        <v>4077</v>
      </c>
      <c r="C75" t="s">
        <v>6872</v>
      </c>
      <c r="D75" t="s">
        <v>6873</v>
      </c>
      <c r="E75" t="s">
        <v>333</v>
      </c>
      <c r="F75">
        <v>107.575661</v>
      </c>
      <c r="G75">
        <v>259.00967400000002</v>
      </c>
      <c r="H75">
        <v>306.42440800000003</v>
      </c>
      <c r="I75">
        <v>321.80789199999998</v>
      </c>
      <c r="J75">
        <v>338.75058000000001</v>
      </c>
      <c r="K75">
        <v>354.76757800000001</v>
      </c>
      <c r="L75">
        <v>366.30075099999999</v>
      </c>
      <c r="M75">
        <v>378.125946</v>
      </c>
      <c r="N75">
        <v>390.21829200000002</v>
      </c>
      <c r="O75">
        <v>402.60812399999998</v>
      </c>
      <c r="P75">
        <v>415.27304099999998</v>
      </c>
      <c r="Q75">
        <v>428.29486100000003</v>
      </c>
      <c r="R75">
        <v>441.69607500000001</v>
      </c>
      <c r="S75">
        <v>455.49295000000001</v>
      </c>
      <c r="T75">
        <v>469.63034099999999</v>
      </c>
      <c r="U75">
        <v>484.06735200000003</v>
      </c>
      <c r="V75">
        <v>498.98400900000001</v>
      </c>
      <c r="W75">
        <v>514.23266599999999</v>
      </c>
      <c r="X75">
        <v>529.82098399999995</v>
      </c>
      <c r="Y75">
        <v>545.79504399999996</v>
      </c>
      <c r="Z75">
        <v>562.11529499999995</v>
      </c>
      <c r="AA75">
        <v>578.64575200000002</v>
      </c>
      <c r="AB75">
        <v>595.53198199999997</v>
      </c>
      <c r="AC75">
        <v>612.76660200000003</v>
      </c>
      <c r="AD75">
        <v>630.37347399999999</v>
      </c>
      <c r="AE75">
        <v>648.37713599999995</v>
      </c>
      <c r="AF75">
        <v>666.79132100000004</v>
      </c>
      <c r="AG75">
        <v>685.60082999999997</v>
      </c>
      <c r="AH75">
        <v>704.76000999999997</v>
      </c>
      <c r="AI75">
        <v>724.25824</v>
      </c>
      <c r="AJ75">
        <v>744.16046100000005</v>
      </c>
      <c r="AK75" s="91">
        <v>6.7000000000000004E-2</v>
      </c>
      <c r="AL75" s="25"/>
      <c r="AM75" s="26"/>
    </row>
    <row r="76" spans="1:39" ht="15" customHeight="1">
      <c r="A76" s="42" t="s">
        <v>6233</v>
      </c>
      <c r="B76" t="s">
        <v>4080</v>
      </c>
      <c r="C76" t="s">
        <v>6874</v>
      </c>
      <c r="D76" t="s">
        <v>6875</v>
      </c>
      <c r="E76" t="s">
        <v>333</v>
      </c>
      <c r="F76">
        <v>50.833775000000003</v>
      </c>
      <c r="G76">
        <v>75.075806</v>
      </c>
      <c r="H76">
        <v>97.488861</v>
      </c>
      <c r="I76">
        <v>110.24147000000001</v>
      </c>
      <c r="J76">
        <v>121.22096999999999</v>
      </c>
      <c r="K76">
        <v>127.873108</v>
      </c>
      <c r="L76">
        <v>131.08642599999999</v>
      </c>
      <c r="M76">
        <v>134.36051900000001</v>
      </c>
      <c r="N76">
        <v>137.683167</v>
      </c>
      <c r="O76">
        <v>141.06811500000001</v>
      </c>
      <c r="P76">
        <v>144.504211</v>
      </c>
      <c r="Q76">
        <v>148.02836600000001</v>
      </c>
      <c r="R76">
        <v>151.64930699999999</v>
      </c>
      <c r="S76">
        <v>155.37254300000001</v>
      </c>
      <c r="T76">
        <v>159.17147800000001</v>
      </c>
      <c r="U76">
        <v>163.02623</v>
      </c>
      <c r="V76">
        <v>167.01509100000001</v>
      </c>
      <c r="W76">
        <v>171.07054099999999</v>
      </c>
      <c r="X76">
        <v>175.19459499999999</v>
      </c>
      <c r="Y76">
        <v>179.40533400000001</v>
      </c>
      <c r="Z76">
        <v>183.68949900000001</v>
      </c>
      <c r="AA76">
        <v>187.98539700000001</v>
      </c>
      <c r="AB76">
        <v>192.35354599999999</v>
      </c>
      <c r="AC76">
        <v>196.789627</v>
      </c>
      <c r="AD76">
        <v>201.29998800000001</v>
      </c>
      <c r="AE76">
        <v>205.891953</v>
      </c>
      <c r="AF76">
        <v>210.569153</v>
      </c>
      <c r="AG76">
        <v>215.32309000000001</v>
      </c>
      <c r="AH76">
        <v>220.133118</v>
      </c>
      <c r="AI76">
        <v>224.99307300000001</v>
      </c>
      <c r="AJ76">
        <v>229.926895</v>
      </c>
      <c r="AK76" s="91">
        <v>5.1999999999999998E-2</v>
      </c>
      <c r="AL76" s="25"/>
      <c r="AM76" s="26"/>
    </row>
    <row r="77" spans="1:39" ht="15" customHeight="1">
      <c r="A77" s="42" t="s">
        <v>6236</v>
      </c>
      <c r="B77" t="s">
        <v>4083</v>
      </c>
      <c r="C77" t="s">
        <v>6876</v>
      </c>
      <c r="D77" t="s">
        <v>6877</v>
      </c>
      <c r="E77" t="s">
        <v>333</v>
      </c>
      <c r="F77">
        <v>86.075164999999998</v>
      </c>
      <c r="G77">
        <v>320.21691900000002</v>
      </c>
      <c r="H77">
        <v>338.22015399999998</v>
      </c>
      <c r="I77">
        <v>340.81655899999998</v>
      </c>
      <c r="J77">
        <v>343.86630200000002</v>
      </c>
      <c r="K77">
        <v>337.65103099999999</v>
      </c>
      <c r="L77">
        <v>336.14944500000001</v>
      </c>
      <c r="M77">
        <v>334.80276500000002</v>
      </c>
      <c r="N77">
        <v>333.58578499999999</v>
      </c>
      <c r="O77">
        <v>332.51464800000002</v>
      </c>
      <c r="P77">
        <v>331.568085</v>
      </c>
      <c r="Q77">
        <v>330.79605099999998</v>
      </c>
      <c r="R77">
        <v>330.20471199999997</v>
      </c>
      <c r="S77">
        <v>329.79605099999998</v>
      </c>
      <c r="T77">
        <v>329.52789300000001</v>
      </c>
      <c r="U77">
        <v>329.37148999999999</v>
      </c>
      <c r="V77">
        <v>329.428406</v>
      </c>
      <c r="W77">
        <v>329.60540800000001</v>
      </c>
      <c r="X77">
        <v>329.903503</v>
      </c>
      <c r="Y77">
        <v>330.34484900000001</v>
      </c>
      <c r="Z77">
        <v>330.90063500000002</v>
      </c>
      <c r="AA77">
        <v>331.500336</v>
      </c>
      <c r="AB77">
        <v>332.219604</v>
      </c>
      <c r="AC77">
        <v>333.05191000000002</v>
      </c>
      <c r="AD77">
        <v>334.00796500000001</v>
      </c>
      <c r="AE77">
        <v>335.096588</v>
      </c>
      <c r="AF77">
        <v>336.320831</v>
      </c>
      <c r="AG77">
        <v>337.67028800000003</v>
      </c>
      <c r="AH77">
        <v>339.12164300000001</v>
      </c>
      <c r="AI77">
        <v>340.66891500000003</v>
      </c>
      <c r="AJ77">
        <v>342.33846999999997</v>
      </c>
      <c r="AK77" s="91">
        <v>4.7E-2</v>
      </c>
      <c r="AL77" s="25"/>
      <c r="AM77" s="26"/>
    </row>
    <row r="78" spans="1:39" ht="15" customHeight="1">
      <c r="A78" s="42" t="s">
        <v>6239</v>
      </c>
      <c r="B78" t="s">
        <v>4843</v>
      </c>
      <c r="C78" t="s">
        <v>6878</v>
      </c>
      <c r="D78" t="s">
        <v>6879</v>
      </c>
      <c r="E78" t="s">
        <v>333</v>
      </c>
      <c r="F78">
        <v>324.20376599999997</v>
      </c>
      <c r="G78">
        <v>513.142517</v>
      </c>
      <c r="H78">
        <v>581.923767</v>
      </c>
      <c r="I78">
        <v>617.21508800000004</v>
      </c>
      <c r="J78">
        <v>645.54040499999996</v>
      </c>
      <c r="K78">
        <v>669.27716099999998</v>
      </c>
      <c r="L78">
        <v>685.52917500000001</v>
      </c>
      <c r="M78">
        <v>704.82379200000003</v>
      </c>
      <c r="N78">
        <v>724.867615</v>
      </c>
      <c r="O78">
        <v>745.95324700000003</v>
      </c>
      <c r="P78">
        <v>767.82946800000002</v>
      </c>
      <c r="Q78">
        <v>790.28491199999996</v>
      </c>
      <c r="R78">
        <v>813.54162599999995</v>
      </c>
      <c r="S78">
        <v>837.691101</v>
      </c>
      <c r="T78">
        <v>862.76403800000003</v>
      </c>
      <c r="U78">
        <v>888.80902100000003</v>
      </c>
      <c r="V78">
        <v>915.58264199999996</v>
      </c>
      <c r="W78">
        <v>943.35180700000001</v>
      </c>
      <c r="X78">
        <v>972.16216999999995</v>
      </c>
      <c r="Y78">
        <v>1002.0510860000001</v>
      </c>
      <c r="Z78">
        <v>1033.0283199999999</v>
      </c>
      <c r="AA78">
        <v>1064.9079589999999</v>
      </c>
      <c r="AB78">
        <v>1097.923096</v>
      </c>
      <c r="AC78">
        <v>1132.120361</v>
      </c>
      <c r="AD78">
        <v>1167.5373540000001</v>
      </c>
      <c r="AE78">
        <v>1204.202759</v>
      </c>
      <c r="AF78">
        <v>1241.5474850000001</v>
      </c>
      <c r="AG78">
        <v>1280.152832</v>
      </c>
      <c r="AH78">
        <v>1320.0981449999999</v>
      </c>
      <c r="AI78">
        <v>1361.474731</v>
      </c>
      <c r="AJ78">
        <v>1404.3580320000001</v>
      </c>
      <c r="AK78" s="91">
        <v>0.05</v>
      </c>
      <c r="AL78" s="25"/>
      <c r="AM78" s="26"/>
    </row>
    <row r="79" spans="1:39" ht="15" customHeight="1">
      <c r="A79" s="42" t="s">
        <v>6242</v>
      </c>
      <c r="B79" t="s">
        <v>4077</v>
      </c>
      <c r="C79" t="s">
        <v>6880</v>
      </c>
      <c r="D79" t="s">
        <v>6881</v>
      </c>
      <c r="E79" t="s">
        <v>333</v>
      </c>
      <c r="F79">
        <v>222.50332599999999</v>
      </c>
      <c r="G79">
        <v>303.138306</v>
      </c>
      <c r="H79">
        <v>354.51138300000002</v>
      </c>
      <c r="I79">
        <v>383.64614899999998</v>
      </c>
      <c r="J79">
        <v>406.79040500000002</v>
      </c>
      <c r="K79">
        <v>427.41101099999997</v>
      </c>
      <c r="L79">
        <v>444.46627799999999</v>
      </c>
      <c r="M79">
        <v>462.13507099999998</v>
      </c>
      <c r="N79">
        <v>480.43542500000001</v>
      </c>
      <c r="O79">
        <v>499.37918100000002</v>
      </c>
      <c r="P79">
        <v>518.95391800000004</v>
      </c>
      <c r="Q79">
        <v>539.01983600000005</v>
      </c>
      <c r="R79">
        <v>559.72918700000002</v>
      </c>
      <c r="S79">
        <v>581.14923099999999</v>
      </c>
      <c r="T79">
        <v>603.30609100000004</v>
      </c>
      <c r="U79">
        <v>626.23870799999997</v>
      </c>
      <c r="V79">
        <v>649.77941899999996</v>
      </c>
      <c r="W79">
        <v>674.11956799999996</v>
      </c>
      <c r="X79">
        <v>699.29663100000005</v>
      </c>
      <c r="Y79">
        <v>725.34228499999995</v>
      </c>
      <c r="Z79">
        <v>752.26879899999994</v>
      </c>
      <c r="AA79">
        <v>779.944031</v>
      </c>
      <c r="AB79">
        <v>808.54101600000001</v>
      </c>
      <c r="AC79">
        <v>838.09875499999998</v>
      </c>
      <c r="AD79">
        <v>868.64904799999999</v>
      </c>
      <c r="AE79">
        <v>900.21765100000005</v>
      </c>
      <c r="AF79">
        <v>932.381531</v>
      </c>
      <c r="AG79">
        <v>965.57702600000005</v>
      </c>
      <c r="AH79">
        <v>999.86804199999995</v>
      </c>
      <c r="AI79">
        <v>1035.328125</v>
      </c>
      <c r="AJ79">
        <v>1072.019409</v>
      </c>
      <c r="AK79" s="91">
        <v>5.3999999999999999E-2</v>
      </c>
      <c r="AL79" s="25"/>
      <c r="AM79" s="26"/>
    </row>
    <row r="80" spans="1:39" ht="15" customHeight="1">
      <c r="A80" s="42" t="s">
        <v>6245</v>
      </c>
      <c r="B80" t="s">
        <v>4080</v>
      </c>
      <c r="C80" t="s">
        <v>6882</v>
      </c>
      <c r="D80" t="s">
        <v>6883</v>
      </c>
      <c r="E80" t="s">
        <v>333</v>
      </c>
      <c r="F80">
        <v>22.171417000000002</v>
      </c>
      <c r="G80">
        <v>21.928972000000002</v>
      </c>
      <c r="H80">
        <v>27.222113</v>
      </c>
      <c r="I80">
        <v>30.804752000000001</v>
      </c>
      <c r="J80">
        <v>33.894855</v>
      </c>
      <c r="K80">
        <v>36.346169000000003</v>
      </c>
      <c r="L80">
        <v>37.445999</v>
      </c>
      <c r="M80">
        <v>38.608604</v>
      </c>
      <c r="N80">
        <v>39.756568999999999</v>
      </c>
      <c r="O80">
        <v>41.173324999999998</v>
      </c>
      <c r="P80">
        <v>42.631905000000003</v>
      </c>
      <c r="Q80">
        <v>44.120632000000001</v>
      </c>
      <c r="R80">
        <v>45.651501000000003</v>
      </c>
      <c r="S80">
        <v>47.229728999999999</v>
      </c>
      <c r="T80">
        <v>48.857062999999997</v>
      </c>
      <c r="U80">
        <v>50.536189999999998</v>
      </c>
      <c r="V80">
        <v>52.253304</v>
      </c>
      <c r="W80">
        <v>54.023243000000001</v>
      </c>
      <c r="X80">
        <v>55.848540999999997</v>
      </c>
      <c r="Y80">
        <v>57.731166999999999</v>
      </c>
      <c r="Z80">
        <v>59.672623000000002</v>
      </c>
      <c r="AA80">
        <v>61.661636000000001</v>
      </c>
      <c r="AB80">
        <v>63.711105000000003</v>
      </c>
      <c r="AC80">
        <v>65.823441000000003</v>
      </c>
      <c r="AD80">
        <v>68.000572000000005</v>
      </c>
      <c r="AE80">
        <v>70.243858000000003</v>
      </c>
      <c r="AF80">
        <v>72.519729999999996</v>
      </c>
      <c r="AG80">
        <v>74.861762999999996</v>
      </c>
      <c r="AH80">
        <v>77.274185000000003</v>
      </c>
      <c r="AI80">
        <v>79.761887000000002</v>
      </c>
      <c r="AJ80">
        <v>82.328818999999996</v>
      </c>
      <c r="AK80" s="91">
        <v>4.4999999999999998E-2</v>
      </c>
      <c r="AL80" s="25"/>
      <c r="AM80" s="26"/>
    </row>
    <row r="81" spans="1:39" ht="15" customHeight="1">
      <c r="A81" s="42" t="s">
        <v>6248</v>
      </c>
      <c r="B81" t="s">
        <v>4083</v>
      </c>
      <c r="C81" t="s">
        <v>6884</v>
      </c>
      <c r="D81" t="s">
        <v>6885</v>
      </c>
      <c r="E81" t="s">
        <v>333</v>
      </c>
      <c r="F81">
        <v>79.529015000000001</v>
      </c>
      <c r="G81">
        <v>188.07524100000001</v>
      </c>
      <c r="H81">
        <v>200.190292</v>
      </c>
      <c r="I81">
        <v>202.76419100000001</v>
      </c>
      <c r="J81">
        <v>204.855118</v>
      </c>
      <c r="K81">
        <v>205.51997399999999</v>
      </c>
      <c r="L81">
        <v>203.61689799999999</v>
      </c>
      <c r="M81">
        <v>204.08012400000001</v>
      </c>
      <c r="N81">
        <v>204.675613</v>
      </c>
      <c r="O81">
        <v>205.400757</v>
      </c>
      <c r="P81">
        <v>206.24363700000001</v>
      </c>
      <c r="Q81">
        <v>207.14447000000001</v>
      </c>
      <c r="R81">
        <v>208.160934</v>
      </c>
      <c r="S81">
        <v>209.31213399999999</v>
      </c>
      <c r="T81">
        <v>210.600876</v>
      </c>
      <c r="U81">
        <v>212.034119</v>
      </c>
      <c r="V81">
        <v>213.54995700000001</v>
      </c>
      <c r="W81">
        <v>215.208969</v>
      </c>
      <c r="X81">
        <v>217.017044</v>
      </c>
      <c r="Y81">
        <v>218.977676</v>
      </c>
      <c r="Z81">
        <v>221.08694499999999</v>
      </c>
      <c r="AA81">
        <v>223.302277</v>
      </c>
      <c r="AB81">
        <v>225.67094399999999</v>
      </c>
      <c r="AC81">
        <v>228.19824199999999</v>
      </c>
      <c r="AD81">
        <v>230.887756</v>
      </c>
      <c r="AE81">
        <v>233.741241</v>
      </c>
      <c r="AF81">
        <v>236.64624000000001</v>
      </c>
      <c r="AG81">
        <v>239.71402</v>
      </c>
      <c r="AH81">
        <v>242.955963</v>
      </c>
      <c r="AI81">
        <v>246.38475</v>
      </c>
      <c r="AJ81">
        <v>250.00971999999999</v>
      </c>
      <c r="AK81" s="91">
        <v>3.9E-2</v>
      </c>
      <c r="AL81" s="25"/>
      <c r="AM81" s="26"/>
    </row>
    <row r="82" spans="1:39" ht="15" customHeight="1">
      <c r="A82" s="42" t="s">
        <v>6251</v>
      </c>
      <c r="B82" t="s">
        <v>4846</v>
      </c>
      <c r="C82" t="s">
        <v>6886</v>
      </c>
      <c r="D82" t="s">
        <v>6887</v>
      </c>
      <c r="E82" t="s">
        <v>333</v>
      </c>
      <c r="F82">
        <v>519.14111300000002</v>
      </c>
      <c r="G82">
        <v>996.01470900000004</v>
      </c>
      <c r="H82">
        <v>1090.156982</v>
      </c>
      <c r="I82">
        <v>1134.093018</v>
      </c>
      <c r="J82">
        <v>1190.1480710000001</v>
      </c>
      <c r="K82">
        <v>1260.7147219999999</v>
      </c>
      <c r="L82">
        <v>1330.1572269999999</v>
      </c>
      <c r="M82">
        <v>1401.567871</v>
      </c>
      <c r="N82">
        <v>1475.513672</v>
      </c>
      <c r="O82">
        <v>1551.8903809999999</v>
      </c>
      <c r="P82">
        <v>1630.4453120000001</v>
      </c>
      <c r="Q82">
        <v>1711.685669</v>
      </c>
      <c r="R82">
        <v>1796.678101</v>
      </c>
      <c r="S82">
        <v>1885.8808590000001</v>
      </c>
      <c r="T82">
        <v>1979.5205080000001</v>
      </c>
      <c r="U82">
        <v>2077.8869629999999</v>
      </c>
      <c r="V82">
        <v>2180.3955080000001</v>
      </c>
      <c r="W82">
        <v>2288.0278320000002</v>
      </c>
      <c r="X82">
        <v>2401.0083009999998</v>
      </c>
      <c r="Y82">
        <v>2519.591797</v>
      </c>
      <c r="Z82">
        <v>2643.9157709999999</v>
      </c>
      <c r="AA82">
        <v>2772.4406739999999</v>
      </c>
      <c r="AB82">
        <v>2907.2429200000001</v>
      </c>
      <c r="AC82">
        <v>3048.6232909999999</v>
      </c>
      <c r="AD82">
        <v>3196.9289549999999</v>
      </c>
      <c r="AE82">
        <v>3352.4821780000002</v>
      </c>
      <c r="AF82">
        <v>3513.3295899999998</v>
      </c>
      <c r="AG82">
        <v>3681.8771969999998</v>
      </c>
      <c r="AH82">
        <v>3858.4916990000002</v>
      </c>
      <c r="AI82">
        <v>4043.5505370000001</v>
      </c>
      <c r="AJ82">
        <v>4237.4829099999997</v>
      </c>
      <c r="AK82" s="91">
        <v>7.1999999999999995E-2</v>
      </c>
      <c r="AL82" s="25"/>
      <c r="AM82" s="26"/>
    </row>
    <row r="83" spans="1:39" ht="15" customHeight="1">
      <c r="A83" s="42" t="s">
        <v>6254</v>
      </c>
      <c r="B83" t="s">
        <v>4077</v>
      </c>
      <c r="C83" t="s">
        <v>6888</v>
      </c>
      <c r="D83" t="s">
        <v>6889</v>
      </c>
      <c r="E83" t="s">
        <v>333</v>
      </c>
      <c r="F83">
        <v>317.842468</v>
      </c>
      <c r="G83">
        <v>656.21966599999996</v>
      </c>
      <c r="H83">
        <v>720.87536599999999</v>
      </c>
      <c r="I83">
        <v>753.74664299999995</v>
      </c>
      <c r="J83">
        <v>797.96801800000003</v>
      </c>
      <c r="K83">
        <v>853.87567100000001</v>
      </c>
      <c r="L83">
        <v>910.13464399999998</v>
      </c>
      <c r="M83">
        <v>968.44427499999995</v>
      </c>
      <c r="N83">
        <v>1029.2138669999999</v>
      </c>
      <c r="O83">
        <v>1092.3760990000001</v>
      </c>
      <c r="P83">
        <v>1157.749268</v>
      </c>
      <c r="Q83">
        <v>1225.7227780000001</v>
      </c>
      <c r="R83">
        <v>1297.096313</v>
      </c>
      <c r="S83">
        <v>1372.243408</v>
      </c>
      <c r="T83">
        <v>1451.368774</v>
      </c>
      <c r="U83">
        <v>1534.728638</v>
      </c>
      <c r="V83">
        <v>1621.925659</v>
      </c>
      <c r="W83">
        <v>1713.729126</v>
      </c>
      <c r="X83">
        <v>1810.349731</v>
      </c>
      <c r="Y83">
        <v>1912.02478</v>
      </c>
      <c r="Z83">
        <v>2018.8983149999999</v>
      </c>
      <c r="AA83">
        <v>2129.8015140000002</v>
      </c>
      <c r="AB83">
        <v>2246.391357</v>
      </c>
      <c r="AC83">
        <v>2368.9467770000001</v>
      </c>
      <c r="AD83">
        <v>2497.7866210000002</v>
      </c>
      <c r="AE83">
        <v>2633.2126459999999</v>
      </c>
      <c r="AF83">
        <v>2773.6977539999998</v>
      </c>
      <c r="AG83">
        <v>2921.2089839999999</v>
      </c>
      <c r="AH83">
        <v>3076.0815429999998</v>
      </c>
      <c r="AI83">
        <v>3238.6589359999998</v>
      </c>
      <c r="AJ83">
        <v>3409.3308109999998</v>
      </c>
      <c r="AK83" s="91">
        <v>8.2000000000000003E-2</v>
      </c>
      <c r="AL83" s="25"/>
      <c r="AM83" s="26"/>
    </row>
    <row r="84" spans="1:39" ht="15" customHeight="1">
      <c r="A84" s="42" t="s">
        <v>6257</v>
      </c>
      <c r="B84" t="s">
        <v>4080</v>
      </c>
      <c r="C84" t="s">
        <v>6890</v>
      </c>
      <c r="D84" t="s">
        <v>6891</v>
      </c>
      <c r="E84" t="s">
        <v>333</v>
      </c>
      <c r="F84">
        <v>79.709907999999999</v>
      </c>
      <c r="G84">
        <v>78.434432999999999</v>
      </c>
      <c r="H84">
        <v>100.01739499999999</v>
      </c>
      <c r="I84">
        <v>113.585022</v>
      </c>
      <c r="J84">
        <v>123.03608699999999</v>
      </c>
      <c r="K84">
        <v>130.00509600000001</v>
      </c>
      <c r="L84">
        <v>135.94783000000001</v>
      </c>
      <c r="M84">
        <v>142.02354399999999</v>
      </c>
      <c r="N84">
        <v>148.26393100000001</v>
      </c>
      <c r="O84">
        <v>154.66868600000001</v>
      </c>
      <c r="P84">
        <v>161.23026999999999</v>
      </c>
      <c r="Q84">
        <v>167.95318599999999</v>
      </c>
      <c r="R84">
        <v>174.90744000000001</v>
      </c>
      <c r="S84">
        <v>182.11494400000001</v>
      </c>
      <c r="T84">
        <v>189.586365</v>
      </c>
      <c r="U84">
        <v>197.334641</v>
      </c>
      <c r="V84">
        <v>205.29963699999999</v>
      </c>
      <c r="W84">
        <v>213.55779999999999</v>
      </c>
      <c r="X84">
        <v>222.11875900000001</v>
      </c>
      <c r="Y84">
        <v>230.993256</v>
      </c>
      <c r="Z84">
        <v>240.188705</v>
      </c>
      <c r="AA84">
        <v>249.595001</v>
      </c>
      <c r="AB84">
        <v>259.34072900000001</v>
      </c>
      <c r="AC84">
        <v>269.43908699999997</v>
      </c>
      <c r="AD84">
        <v>279.904877</v>
      </c>
      <c r="AE84">
        <v>290.75064099999997</v>
      </c>
      <c r="AF84">
        <v>301.839111</v>
      </c>
      <c r="AG84">
        <v>313.31616200000002</v>
      </c>
      <c r="AH84">
        <v>325.20593300000002</v>
      </c>
      <c r="AI84">
        <v>337.53515599999997</v>
      </c>
      <c r="AJ84">
        <v>350.33032200000002</v>
      </c>
      <c r="AK84" s="91">
        <v>5.0999999999999997E-2</v>
      </c>
      <c r="AL84" s="25"/>
      <c r="AM84" s="26"/>
    </row>
    <row r="85" spans="1:39" ht="15" customHeight="1">
      <c r="A85" s="42" t="s">
        <v>6260</v>
      </c>
      <c r="B85" t="s">
        <v>4083</v>
      </c>
      <c r="C85" t="s">
        <v>6892</v>
      </c>
      <c r="D85" t="s">
        <v>6893</v>
      </c>
      <c r="E85" t="s">
        <v>333</v>
      </c>
      <c r="F85">
        <v>121.58875999999999</v>
      </c>
      <c r="G85">
        <v>261.36059599999999</v>
      </c>
      <c r="H85">
        <v>269.26422100000002</v>
      </c>
      <c r="I85">
        <v>266.76135299999999</v>
      </c>
      <c r="J85">
        <v>269.14395100000002</v>
      </c>
      <c r="K85">
        <v>276.83401500000002</v>
      </c>
      <c r="L85">
        <v>284.07476800000001</v>
      </c>
      <c r="M85">
        <v>291.10012799999998</v>
      </c>
      <c r="N85">
        <v>298.03582799999998</v>
      </c>
      <c r="O85">
        <v>304.845642</v>
      </c>
      <c r="P85">
        <v>311.46579000000003</v>
      </c>
      <c r="Q85">
        <v>318.00967400000002</v>
      </c>
      <c r="R85">
        <v>324.67431599999998</v>
      </c>
      <c r="S85">
        <v>331.52246100000002</v>
      </c>
      <c r="T85">
        <v>338.56536899999998</v>
      </c>
      <c r="U85">
        <v>345.823669</v>
      </c>
      <c r="V85">
        <v>353.17004400000002</v>
      </c>
      <c r="W85">
        <v>360.74108899999999</v>
      </c>
      <c r="X85">
        <v>368.53988600000002</v>
      </c>
      <c r="Y85">
        <v>376.57369999999997</v>
      </c>
      <c r="Z85">
        <v>384.82885700000003</v>
      </c>
      <c r="AA85">
        <v>393.04409800000002</v>
      </c>
      <c r="AB85">
        <v>401.51068099999998</v>
      </c>
      <c r="AC85">
        <v>410.237549</v>
      </c>
      <c r="AD85">
        <v>419.23745700000001</v>
      </c>
      <c r="AE85">
        <v>428.51876800000002</v>
      </c>
      <c r="AF85">
        <v>437.79281600000002</v>
      </c>
      <c r="AG85">
        <v>447.35195900000002</v>
      </c>
      <c r="AH85">
        <v>457.20400999999998</v>
      </c>
      <c r="AI85">
        <v>467.35635400000001</v>
      </c>
      <c r="AJ85">
        <v>477.82162499999998</v>
      </c>
      <c r="AK85" s="91">
        <v>4.7E-2</v>
      </c>
      <c r="AL85" s="25"/>
      <c r="AM85" s="26"/>
    </row>
    <row r="86" spans="1:39" ht="15" customHeight="1">
      <c r="A86" s="42" t="s">
        <v>6263</v>
      </c>
      <c r="B86" t="s">
        <v>4849</v>
      </c>
      <c r="C86" t="s">
        <v>6894</v>
      </c>
      <c r="D86" t="s">
        <v>6895</v>
      </c>
      <c r="E86" t="s">
        <v>333</v>
      </c>
      <c r="F86">
        <v>2190.9296880000002</v>
      </c>
      <c r="G86">
        <v>4763.0976559999999</v>
      </c>
      <c r="H86">
        <v>5315.5385740000002</v>
      </c>
      <c r="I86">
        <v>5567.2109380000002</v>
      </c>
      <c r="J86">
        <v>5797.4501950000003</v>
      </c>
      <c r="K86">
        <v>6030.4804690000001</v>
      </c>
      <c r="L86">
        <v>6226.6757809999999</v>
      </c>
      <c r="M86">
        <v>6417.2714839999999</v>
      </c>
      <c r="N86">
        <v>6622.4086909999996</v>
      </c>
      <c r="O86">
        <v>6831.033203</v>
      </c>
      <c r="P86">
        <v>7042.9389650000003</v>
      </c>
      <c r="Q86">
        <v>7260.3349609999996</v>
      </c>
      <c r="R86">
        <v>7481.8935549999997</v>
      </c>
      <c r="S86">
        <v>7709.7993159999996</v>
      </c>
      <c r="T86">
        <v>7945.9960940000001</v>
      </c>
      <c r="U86">
        <v>8190.1567379999997</v>
      </c>
      <c r="V86">
        <v>8442.4785159999992</v>
      </c>
      <c r="W86">
        <v>8703.9160159999992</v>
      </c>
      <c r="X86">
        <v>8974.6103519999997</v>
      </c>
      <c r="Y86">
        <v>9254.9775389999995</v>
      </c>
      <c r="Z86">
        <v>9545.359375</v>
      </c>
      <c r="AA86">
        <v>9845.7167969999991</v>
      </c>
      <c r="AB86">
        <v>10156.005859000001</v>
      </c>
      <c r="AC86">
        <v>10476.180664</v>
      </c>
      <c r="AD86">
        <v>10806.096680000001</v>
      </c>
      <c r="AE86">
        <v>11146.545898</v>
      </c>
      <c r="AF86">
        <v>11497.783203000001</v>
      </c>
      <c r="AG86">
        <v>11860.214844</v>
      </c>
      <c r="AH86">
        <v>12235.238281</v>
      </c>
      <c r="AI86">
        <v>12623.852539</v>
      </c>
      <c r="AJ86">
        <v>13026.296875</v>
      </c>
      <c r="AK86" s="91">
        <v>6.0999999999999999E-2</v>
      </c>
      <c r="AL86" s="25"/>
      <c r="AM86" s="26"/>
    </row>
    <row r="87" spans="1:39" ht="15" customHeight="1">
      <c r="A87" s="42" t="s">
        <v>6266</v>
      </c>
      <c r="B87" t="s">
        <v>4077</v>
      </c>
      <c r="C87" t="s">
        <v>6896</v>
      </c>
      <c r="D87" t="s">
        <v>6897</v>
      </c>
      <c r="E87" t="s">
        <v>333</v>
      </c>
      <c r="F87">
        <v>1469.143311</v>
      </c>
      <c r="G87">
        <v>3170.7810060000002</v>
      </c>
      <c r="H87">
        <v>3526.5996089999999</v>
      </c>
      <c r="I87">
        <v>3683.6972660000001</v>
      </c>
      <c r="J87">
        <v>3837.7514649999998</v>
      </c>
      <c r="K87">
        <v>4024.29126</v>
      </c>
      <c r="L87">
        <v>4188.0688479999999</v>
      </c>
      <c r="M87">
        <v>4354.8955079999996</v>
      </c>
      <c r="N87">
        <v>4525.9194340000004</v>
      </c>
      <c r="O87">
        <v>4700.1372069999998</v>
      </c>
      <c r="P87">
        <v>4877.375</v>
      </c>
      <c r="Q87">
        <v>5059.1909180000002</v>
      </c>
      <c r="R87">
        <v>5244.626953</v>
      </c>
      <c r="S87">
        <v>5435.2568359999996</v>
      </c>
      <c r="T87">
        <v>5632.5151370000003</v>
      </c>
      <c r="U87">
        <v>5836.2006840000004</v>
      </c>
      <c r="V87">
        <v>6046.486328</v>
      </c>
      <c r="W87">
        <v>6264.1000979999999</v>
      </c>
      <c r="X87">
        <v>6489.1816410000001</v>
      </c>
      <c r="Y87">
        <v>6722.0747069999998</v>
      </c>
      <c r="Z87">
        <v>6963.0478519999997</v>
      </c>
      <c r="AA87">
        <v>7212.1220700000003</v>
      </c>
      <c r="AB87">
        <v>7469.2905270000001</v>
      </c>
      <c r="AC87">
        <v>7734.5463870000003</v>
      </c>
      <c r="AD87">
        <v>8007.8027339999999</v>
      </c>
      <c r="AE87">
        <v>8289.6894530000009</v>
      </c>
      <c r="AF87">
        <v>8580.4296880000002</v>
      </c>
      <c r="AG87">
        <v>8880.3652340000008</v>
      </c>
      <c r="AH87">
        <v>9190.5927730000003</v>
      </c>
      <c r="AI87">
        <v>9511.9169920000004</v>
      </c>
      <c r="AJ87">
        <v>9844.5527340000008</v>
      </c>
      <c r="AK87" s="91">
        <v>6.5000000000000002E-2</v>
      </c>
      <c r="AL87" s="25"/>
      <c r="AM87" s="26"/>
    </row>
    <row r="88" spans="1:39" ht="15" customHeight="1">
      <c r="A88" s="42" t="s">
        <v>6269</v>
      </c>
      <c r="B88" t="s">
        <v>4080</v>
      </c>
      <c r="C88" t="s">
        <v>6898</v>
      </c>
      <c r="D88" t="s">
        <v>6899</v>
      </c>
      <c r="E88" t="s">
        <v>333</v>
      </c>
      <c r="F88">
        <v>408.07586700000002</v>
      </c>
      <c r="G88">
        <v>578.08599900000002</v>
      </c>
      <c r="H88">
        <v>740.91693099999998</v>
      </c>
      <c r="I88">
        <v>843.07989499999996</v>
      </c>
      <c r="J88">
        <v>912.82647699999995</v>
      </c>
      <c r="K88">
        <v>962.44134499999996</v>
      </c>
      <c r="L88">
        <v>995.47180200000003</v>
      </c>
      <c r="M88">
        <v>1029.0047609999999</v>
      </c>
      <c r="N88">
        <v>1063.2680660000001</v>
      </c>
      <c r="O88">
        <v>1098.082275</v>
      </c>
      <c r="P88">
        <v>1133.4266359999999</v>
      </c>
      <c r="Q88">
        <v>1169.5848390000001</v>
      </c>
      <c r="R88">
        <v>1206.3916019999999</v>
      </c>
      <c r="S88">
        <v>1244.1295170000001</v>
      </c>
      <c r="T88">
        <v>1283.0493160000001</v>
      </c>
      <c r="U88">
        <v>1323.106567</v>
      </c>
      <c r="V88">
        <v>1364.3278809999999</v>
      </c>
      <c r="W88">
        <v>1406.8510739999999</v>
      </c>
      <c r="X88">
        <v>1450.6967770000001</v>
      </c>
      <c r="Y88">
        <v>1495.922241</v>
      </c>
      <c r="Z88">
        <v>1542.601318</v>
      </c>
      <c r="AA88">
        <v>1590.7113039999999</v>
      </c>
      <c r="AB88">
        <v>1640.2497559999999</v>
      </c>
      <c r="AC88">
        <v>1691.209717</v>
      </c>
      <c r="AD88">
        <v>1743.5742190000001</v>
      </c>
      <c r="AE88">
        <v>1797.446533</v>
      </c>
      <c r="AF88">
        <v>1852.854126</v>
      </c>
      <c r="AG88">
        <v>1909.8516850000001</v>
      </c>
      <c r="AH88">
        <v>1968.6335449999999</v>
      </c>
      <c r="AI88">
        <v>2029.3396</v>
      </c>
      <c r="AJ88">
        <v>2092.0095209999999</v>
      </c>
      <c r="AK88" s="91">
        <v>5.6000000000000001E-2</v>
      </c>
      <c r="AL88" s="25"/>
      <c r="AM88" s="26"/>
    </row>
    <row r="89" spans="1:39" ht="15" customHeight="1">
      <c r="A89" s="42" t="s">
        <v>6272</v>
      </c>
      <c r="B89" t="s">
        <v>4083</v>
      </c>
      <c r="C89" t="s">
        <v>6900</v>
      </c>
      <c r="D89" t="s">
        <v>6901</v>
      </c>
      <c r="E89" t="s">
        <v>333</v>
      </c>
      <c r="F89">
        <v>313.71038800000002</v>
      </c>
      <c r="G89">
        <v>1014.230591</v>
      </c>
      <c r="H89">
        <v>1048.0219729999999</v>
      </c>
      <c r="I89">
        <v>1040.433716</v>
      </c>
      <c r="J89">
        <v>1046.8720699999999</v>
      </c>
      <c r="K89">
        <v>1043.7479249999999</v>
      </c>
      <c r="L89">
        <v>1043.1351320000001</v>
      </c>
      <c r="M89">
        <v>1033.3710940000001</v>
      </c>
      <c r="N89">
        <v>1033.221313</v>
      </c>
      <c r="O89">
        <v>1032.813232</v>
      </c>
      <c r="P89">
        <v>1032.1373289999999</v>
      </c>
      <c r="Q89">
        <v>1031.5592039999999</v>
      </c>
      <c r="R89">
        <v>1030.8747559999999</v>
      </c>
      <c r="S89">
        <v>1030.413086</v>
      </c>
      <c r="T89">
        <v>1030.431519</v>
      </c>
      <c r="U89">
        <v>1030.8496090000001</v>
      </c>
      <c r="V89">
        <v>1031.6639399999999</v>
      </c>
      <c r="W89">
        <v>1032.9644780000001</v>
      </c>
      <c r="X89">
        <v>1034.731567</v>
      </c>
      <c r="Y89">
        <v>1036.980591</v>
      </c>
      <c r="Z89">
        <v>1039.7094729999999</v>
      </c>
      <c r="AA89">
        <v>1042.8835449999999</v>
      </c>
      <c r="AB89">
        <v>1046.466187</v>
      </c>
      <c r="AC89">
        <v>1050.424438</v>
      </c>
      <c r="AD89">
        <v>1054.7196039999999</v>
      </c>
      <c r="AE89">
        <v>1059.4105219999999</v>
      </c>
      <c r="AF89">
        <v>1064.4985349999999</v>
      </c>
      <c r="AG89">
        <v>1069.9975589999999</v>
      </c>
      <c r="AH89">
        <v>1076.0112300000001</v>
      </c>
      <c r="AI89">
        <v>1082.595337</v>
      </c>
      <c r="AJ89">
        <v>1089.7344969999999</v>
      </c>
      <c r="AK89" s="91">
        <v>4.2000000000000003E-2</v>
      </c>
      <c r="AL89" s="25"/>
      <c r="AM89" s="26"/>
    </row>
    <row r="90" spans="1:39" ht="15" customHeight="1">
      <c r="A90" s="42" t="s">
        <v>6275</v>
      </c>
      <c r="B90" t="s">
        <v>3953</v>
      </c>
      <c r="C90" t="s">
        <v>6902</v>
      </c>
      <c r="D90" t="s">
        <v>6903</v>
      </c>
      <c r="E90" t="s">
        <v>333</v>
      </c>
      <c r="F90">
        <v>285.69281000000001</v>
      </c>
      <c r="G90">
        <v>846.16937299999995</v>
      </c>
      <c r="H90">
        <v>967.689392</v>
      </c>
      <c r="I90">
        <v>1022.170288</v>
      </c>
      <c r="J90">
        <v>1073.7326660000001</v>
      </c>
      <c r="K90">
        <v>1127.3466800000001</v>
      </c>
      <c r="L90">
        <v>1178.3679199999999</v>
      </c>
      <c r="M90">
        <v>1231.5318600000001</v>
      </c>
      <c r="N90">
        <v>1286.8570560000001</v>
      </c>
      <c r="O90">
        <v>1344.505737</v>
      </c>
      <c r="P90">
        <v>1404.679932</v>
      </c>
      <c r="Q90">
        <v>1467.232422</v>
      </c>
      <c r="R90">
        <v>1532.8664550000001</v>
      </c>
      <c r="S90">
        <v>1601.997803</v>
      </c>
      <c r="T90">
        <v>1674.9204099999999</v>
      </c>
      <c r="U90">
        <v>1751.9448239999999</v>
      </c>
      <c r="V90">
        <v>1833.039307</v>
      </c>
      <c r="W90">
        <v>1918.5310059999999</v>
      </c>
      <c r="X90">
        <v>2008.6201169999999</v>
      </c>
      <c r="Y90">
        <v>2103.6933589999999</v>
      </c>
      <c r="Z90">
        <v>2203.852539</v>
      </c>
      <c r="AA90">
        <v>2308.7858890000002</v>
      </c>
      <c r="AB90">
        <v>2419.328857</v>
      </c>
      <c r="AC90">
        <v>2535.970703</v>
      </c>
      <c r="AD90">
        <v>2659.08374</v>
      </c>
      <c r="AE90">
        <v>2788.9865719999998</v>
      </c>
      <c r="AF90">
        <v>2925.1997070000002</v>
      </c>
      <c r="AG90">
        <v>3069.0119629999999</v>
      </c>
      <c r="AH90">
        <v>3220.9409179999998</v>
      </c>
      <c r="AI90">
        <v>3381.6171880000002</v>
      </c>
      <c r="AJ90">
        <v>3551.6032709999999</v>
      </c>
      <c r="AK90" s="91">
        <v>8.7999999999999995E-2</v>
      </c>
      <c r="AL90" s="25"/>
      <c r="AM90" s="26"/>
    </row>
    <row r="91" spans="1:39" ht="15" customHeight="1">
      <c r="A91" s="42" t="s">
        <v>6278</v>
      </c>
      <c r="B91" t="s">
        <v>4077</v>
      </c>
      <c r="C91" t="s">
        <v>6904</v>
      </c>
      <c r="D91" t="s">
        <v>6905</v>
      </c>
      <c r="E91" t="s">
        <v>333</v>
      </c>
      <c r="F91">
        <v>114.46616400000001</v>
      </c>
      <c r="G91">
        <v>345.751282</v>
      </c>
      <c r="H91">
        <v>405.02905299999998</v>
      </c>
      <c r="I91">
        <v>436.73086499999999</v>
      </c>
      <c r="J91">
        <v>467.46078499999999</v>
      </c>
      <c r="K91">
        <v>499.22152699999998</v>
      </c>
      <c r="L91">
        <v>530.465149</v>
      </c>
      <c r="M91">
        <v>563.32183799999996</v>
      </c>
      <c r="N91">
        <v>597.82946800000002</v>
      </c>
      <c r="O91">
        <v>634.09326199999998</v>
      </c>
      <c r="P91">
        <v>672.24017300000003</v>
      </c>
      <c r="Q91">
        <v>712.232483</v>
      </c>
      <c r="R91">
        <v>754.444885</v>
      </c>
      <c r="S91">
        <v>799.12664800000005</v>
      </c>
      <c r="T91">
        <v>846.47436500000003</v>
      </c>
      <c r="U91">
        <v>896.69891399999995</v>
      </c>
      <c r="V91">
        <v>949.83978300000001</v>
      </c>
      <c r="W91">
        <v>1006.121155</v>
      </c>
      <c r="X91">
        <v>1065.7060550000001</v>
      </c>
      <c r="Y91">
        <v>1128.8608400000001</v>
      </c>
      <c r="Z91">
        <v>1195.700439</v>
      </c>
      <c r="AA91">
        <v>1266.1170649999999</v>
      </c>
      <c r="AB91">
        <v>1340.6273189999999</v>
      </c>
      <c r="AC91">
        <v>1419.5711670000001</v>
      </c>
      <c r="AD91">
        <v>1503.2299800000001</v>
      </c>
      <c r="AE91">
        <v>1591.860596</v>
      </c>
      <c r="AF91">
        <v>1685.2626949999999</v>
      </c>
      <c r="AG91">
        <v>1784.2520750000001</v>
      </c>
      <c r="AH91">
        <v>1889.2154539999999</v>
      </c>
      <c r="AI91">
        <v>2000.6138920000001</v>
      </c>
      <c r="AJ91">
        <v>2118.876953</v>
      </c>
      <c r="AK91" s="91">
        <v>0.10199999999999999</v>
      </c>
      <c r="AL91" s="25"/>
      <c r="AM91" s="26"/>
    </row>
    <row r="92" spans="1:39" ht="15" customHeight="1">
      <c r="A92" s="42" t="s">
        <v>6281</v>
      </c>
      <c r="B92" t="s">
        <v>4080</v>
      </c>
      <c r="C92" t="s">
        <v>6906</v>
      </c>
      <c r="D92" t="s">
        <v>6907</v>
      </c>
      <c r="E92" t="s">
        <v>333</v>
      </c>
      <c r="F92">
        <v>87.916466</v>
      </c>
      <c r="G92">
        <v>93.486816000000005</v>
      </c>
      <c r="H92">
        <v>121.369308</v>
      </c>
      <c r="I92">
        <v>137.19729599999999</v>
      </c>
      <c r="J92">
        <v>150.948746</v>
      </c>
      <c r="K92">
        <v>159.404999</v>
      </c>
      <c r="L92">
        <v>166.96148700000001</v>
      </c>
      <c r="M92">
        <v>174.784119</v>
      </c>
      <c r="N92">
        <v>182.87174999999999</v>
      </c>
      <c r="O92">
        <v>191.24243200000001</v>
      </c>
      <c r="P92">
        <v>199.92021199999999</v>
      </c>
      <c r="Q92">
        <v>208.87910500000001</v>
      </c>
      <c r="R92">
        <v>218.213303</v>
      </c>
      <c r="S92">
        <v>227.97601299999999</v>
      </c>
      <c r="T92">
        <v>238.202957</v>
      </c>
      <c r="U92">
        <v>248.93090799999999</v>
      </c>
      <c r="V92">
        <v>260.14819299999999</v>
      </c>
      <c r="W92">
        <v>271.893036</v>
      </c>
      <c r="X92">
        <v>284.18499800000001</v>
      </c>
      <c r="Y92">
        <v>297.06915300000003</v>
      </c>
      <c r="Z92">
        <v>310.55740400000002</v>
      </c>
      <c r="AA92">
        <v>324.59207199999997</v>
      </c>
      <c r="AB92">
        <v>339.27908300000001</v>
      </c>
      <c r="AC92">
        <v>354.67489599999999</v>
      </c>
      <c r="AD92">
        <v>370.81826799999999</v>
      </c>
      <c r="AE92">
        <v>387.73968500000001</v>
      </c>
      <c r="AF92">
        <v>405.35858200000001</v>
      </c>
      <c r="AG92">
        <v>423.837738</v>
      </c>
      <c r="AH92">
        <v>443.23232999999999</v>
      </c>
      <c r="AI92">
        <v>463.61025999999998</v>
      </c>
      <c r="AJ92">
        <v>485.02951000000002</v>
      </c>
      <c r="AK92" s="91">
        <v>5.8999999999999997E-2</v>
      </c>
      <c r="AL92" s="25"/>
      <c r="AM92" s="26"/>
    </row>
    <row r="93" spans="1:39" ht="15" customHeight="1">
      <c r="A93" s="42" t="s">
        <v>6284</v>
      </c>
      <c r="B93" t="s">
        <v>4083</v>
      </c>
      <c r="C93" t="s">
        <v>6908</v>
      </c>
      <c r="D93" t="s">
        <v>6909</v>
      </c>
      <c r="E93" t="s">
        <v>333</v>
      </c>
      <c r="F93">
        <v>83.310196000000005</v>
      </c>
      <c r="G93">
        <v>406.93127399999997</v>
      </c>
      <c r="H93">
        <v>441.29101600000001</v>
      </c>
      <c r="I93">
        <v>448.24215700000002</v>
      </c>
      <c r="J93">
        <v>455.32312000000002</v>
      </c>
      <c r="K93">
        <v>468.72009300000002</v>
      </c>
      <c r="L93">
        <v>480.94131499999997</v>
      </c>
      <c r="M93">
        <v>493.42593399999998</v>
      </c>
      <c r="N93">
        <v>506.15579200000002</v>
      </c>
      <c r="O93">
        <v>519.17004399999996</v>
      </c>
      <c r="P93">
        <v>532.51946999999996</v>
      </c>
      <c r="Q93">
        <v>546.12091099999998</v>
      </c>
      <c r="R93">
        <v>560.20831299999998</v>
      </c>
      <c r="S93">
        <v>574.89514199999996</v>
      </c>
      <c r="T93">
        <v>590.24310300000002</v>
      </c>
      <c r="U93">
        <v>606.31500200000005</v>
      </c>
      <c r="V93">
        <v>623.05120799999997</v>
      </c>
      <c r="W93">
        <v>640.51684599999999</v>
      </c>
      <c r="X93">
        <v>658.72900400000003</v>
      </c>
      <c r="Y93">
        <v>677.76348900000005</v>
      </c>
      <c r="Z93">
        <v>697.594604</v>
      </c>
      <c r="AA93">
        <v>718.07672100000002</v>
      </c>
      <c r="AB93">
        <v>739.42242399999998</v>
      </c>
      <c r="AC93">
        <v>761.72473100000002</v>
      </c>
      <c r="AD93">
        <v>785.03558299999997</v>
      </c>
      <c r="AE93">
        <v>809.386169</v>
      </c>
      <c r="AF93">
        <v>834.57843000000003</v>
      </c>
      <c r="AG93">
        <v>860.92205799999999</v>
      </c>
      <c r="AH93">
        <v>888.49322500000005</v>
      </c>
      <c r="AI93">
        <v>917.39294400000006</v>
      </c>
      <c r="AJ93">
        <v>947.69671600000004</v>
      </c>
      <c r="AK93" s="91">
        <v>8.4000000000000005E-2</v>
      </c>
      <c r="AL93" s="25"/>
      <c r="AM93" s="26"/>
    </row>
    <row r="94" spans="1:39" ht="15" customHeight="1">
      <c r="A94" s="42" t="s">
        <v>6287</v>
      </c>
      <c r="B94" t="s">
        <v>4853</v>
      </c>
      <c r="C94" t="s">
        <v>6910</v>
      </c>
      <c r="D94" t="s">
        <v>6911</v>
      </c>
      <c r="E94" t="s">
        <v>333</v>
      </c>
      <c r="F94">
        <v>843.17334000000005</v>
      </c>
      <c r="G94">
        <v>1200.038818</v>
      </c>
      <c r="H94">
        <v>1410.625</v>
      </c>
      <c r="I94">
        <v>1534.7092290000001</v>
      </c>
      <c r="J94">
        <v>1641.6716309999999</v>
      </c>
      <c r="K94">
        <v>1722.048828</v>
      </c>
      <c r="L94">
        <v>1801.9670410000001</v>
      </c>
      <c r="M94">
        <v>1885.2639160000001</v>
      </c>
      <c r="N94">
        <v>1969.251953</v>
      </c>
      <c r="O94">
        <v>2060.4038089999999</v>
      </c>
      <c r="P94">
        <v>2155.4384770000001</v>
      </c>
      <c r="Q94">
        <v>2253.3100589999999</v>
      </c>
      <c r="R94">
        <v>2355.3891600000002</v>
      </c>
      <c r="S94">
        <v>2461.9733890000002</v>
      </c>
      <c r="T94">
        <v>2573.2219239999999</v>
      </c>
      <c r="U94">
        <v>2689.3215329999998</v>
      </c>
      <c r="V94">
        <v>2809.8232419999999</v>
      </c>
      <c r="W94">
        <v>2935.3579100000002</v>
      </c>
      <c r="X94">
        <v>3066.21875</v>
      </c>
      <c r="Y94">
        <v>3202.5996089999999</v>
      </c>
      <c r="Z94">
        <v>3344.5893550000001</v>
      </c>
      <c r="AA94">
        <v>3491.3083499999998</v>
      </c>
      <c r="AB94">
        <v>3643.9809570000002</v>
      </c>
      <c r="AC94">
        <v>3802.8544919999999</v>
      </c>
      <c r="AD94">
        <v>3968.1645509999998</v>
      </c>
      <c r="AE94">
        <v>4140.1821289999998</v>
      </c>
      <c r="AF94">
        <v>4317.3881840000004</v>
      </c>
      <c r="AG94">
        <v>4501.7309569999998</v>
      </c>
      <c r="AH94">
        <v>4693.470703</v>
      </c>
      <c r="AI94">
        <v>4892.8618159999996</v>
      </c>
      <c r="AJ94">
        <v>5100.2954099999997</v>
      </c>
      <c r="AK94" s="91">
        <v>6.2E-2</v>
      </c>
      <c r="AL94" s="25"/>
      <c r="AM94" s="26"/>
    </row>
    <row r="95" spans="1:39" ht="15" customHeight="1">
      <c r="A95" s="42" t="s">
        <v>6290</v>
      </c>
      <c r="B95" t="s">
        <v>4077</v>
      </c>
      <c r="C95" t="s">
        <v>6912</v>
      </c>
      <c r="D95" t="s">
        <v>6913</v>
      </c>
      <c r="E95" t="s">
        <v>333</v>
      </c>
      <c r="F95">
        <v>319.58038299999998</v>
      </c>
      <c r="G95">
        <v>561.34887700000002</v>
      </c>
      <c r="H95">
        <v>646.46533199999999</v>
      </c>
      <c r="I95">
        <v>701.42236300000002</v>
      </c>
      <c r="J95">
        <v>741.77508499999999</v>
      </c>
      <c r="K95">
        <v>783.34783900000002</v>
      </c>
      <c r="L95">
        <v>825.20349099999999</v>
      </c>
      <c r="M95">
        <v>868.93981900000006</v>
      </c>
      <c r="N95">
        <v>914.83599900000002</v>
      </c>
      <c r="O95">
        <v>962.75878899999998</v>
      </c>
      <c r="P95">
        <v>1012.842346</v>
      </c>
      <c r="Q95">
        <v>1064.8054199999999</v>
      </c>
      <c r="R95">
        <v>1119.140625</v>
      </c>
      <c r="S95">
        <v>1176.060913</v>
      </c>
      <c r="T95">
        <v>1235.6553960000001</v>
      </c>
      <c r="U95">
        <v>1298.0451660000001</v>
      </c>
      <c r="V95">
        <v>1362.97522</v>
      </c>
      <c r="W95">
        <v>1430.783447</v>
      </c>
      <c r="X95">
        <v>1501.6639399999999</v>
      </c>
      <c r="Y95">
        <v>1575.7307129999999</v>
      </c>
      <c r="Z95">
        <v>1653.0145259999999</v>
      </c>
      <c r="AA95">
        <v>1733.130615</v>
      </c>
      <c r="AB95">
        <v>1816.6777340000001</v>
      </c>
      <c r="AC95">
        <v>1903.8092039999999</v>
      </c>
      <c r="AD95">
        <v>1994.664307</v>
      </c>
      <c r="AE95">
        <v>2089.413086</v>
      </c>
      <c r="AF95">
        <v>2187.5014649999998</v>
      </c>
      <c r="AG95">
        <v>2289.7727049999999</v>
      </c>
      <c r="AH95">
        <v>2396.3835450000001</v>
      </c>
      <c r="AI95">
        <v>2507.494385</v>
      </c>
      <c r="AJ95">
        <v>2623.3637699999999</v>
      </c>
      <c r="AK95" s="91">
        <v>7.2999999999999995E-2</v>
      </c>
      <c r="AL95" s="25"/>
      <c r="AM95" s="26"/>
    </row>
    <row r="96" spans="1:39" ht="15" customHeight="1">
      <c r="A96" s="42" t="s">
        <v>6293</v>
      </c>
      <c r="B96" t="s">
        <v>4080</v>
      </c>
      <c r="C96" t="s">
        <v>6914</v>
      </c>
      <c r="D96" t="s">
        <v>6915</v>
      </c>
      <c r="E96" t="s">
        <v>333</v>
      </c>
      <c r="F96">
        <v>488.570312</v>
      </c>
      <c r="G96">
        <v>497.24173000000002</v>
      </c>
      <c r="H96">
        <v>614.11077899999998</v>
      </c>
      <c r="I96">
        <v>681.41992200000004</v>
      </c>
      <c r="J96">
        <v>741.53448500000002</v>
      </c>
      <c r="K96">
        <v>778.00116000000003</v>
      </c>
      <c r="L96">
        <v>813.84710700000005</v>
      </c>
      <c r="M96">
        <v>851.05035399999997</v>
      </c>
      <c r="N96">
        <v>889.74591099999998</v>
      </c>
      <c r="O96">
        <v>929.97436500000003</v>
      </c>
      <c r="P96">
        <v>971.81549099999995</v>
      </c>
      <c r="Q96">
        <v>1014.515137</v>
      </c>
      <c r="R96">
        <v>1058.919189</v>
      </c>
      <c r="S96">
        <v>1105.078857</v>
      </c>
      <c r="T96">
        <v>1153.065308</v>
      </c>
      <c r="U96">
        <v>1202.937134</v>
      </c>
      <c r="V96">
        <v>1254.5589600000001</v>
      </c>
      <c r="W96">
        <v>1308.181519</v>
      </c>
      <c r="X96">
        <v>1363.8826899999999</v>
      </c>
      <c r="Y96">
        <v>1421.7391359999999</v>
      </c>
      <c r="Z96">
        <v>1481.8201899999999</v>
      </c>
      <c r="AA96">
        <v>1543.6839600000001</v>
      </c>
      <c r="AB96">
        <v>1607.891357</v>
      </c>
      <c r="AC96">
        <v>1674.5261230000001</v>
      </c>
      <c r="AD96">
        <v>1743.6785890000001</v>
      </c>
      <c r="AE96">
        <v>1815.4373780000001</v>
      </c>
      <c r="AF96">
        <v>1888.892456</v>
      </c>
      <c r="AG96">
        <v>1965.0778809999999</v>
      </c>
      <c r="AH96">
        <v>2044.0902100000001</v>
      </c>
      <c r="AI96">
        <v>2126.016846</v>
      </c>
      <c r="AJ96">
        <v>2210.9711910000001</v>
      </c>
      <c r="AK96" s="91">
        <v>5.1999999999999998E-2</v>
      </c>
      <c r="AL96" s="25"/>
      <c r="AM96" s="26"/>
    </row>
    <row r="97" spans="1:39" ht="15" customHeight="1">
      <c r="A97" s="42" t="s">
        <v>6296</v>
      </c>
      <c r="B97" t="s">
        <v>4083</v>
      </c>
      <c r="C97" t="s">
        <v>6916</v>
      </c>
      <c r="D97" t="s">
        <v>6917</v>
      </c>
      <c r="E97" t="s">
        <v>333</v>
      </c>
      <c r="F97">
        <v>35.022613999999997</v>
      </c>
      <c r="G97">
        <v>141.44824199999999</v>
      </c>
      <c r="H97">
        <v>150.04878199999999</v>
      </c>
      <c r="I97">
        <v>151.866974</v>
      </c>
      <c r="J97">
        <v>158.36204499999999</v>
      </c>
      <c r="K97">
        <v>160.69982899999999</v>
      </c>
      <c r="L97">
        <v>162.916504</v>
      </c>
      <c r="M97">
        <v>165.27366599999999</v>
      </c>
      <c r="N97">
        <v>164.67004399999999</v>
      </c>
      <c r="O97">
        <v>167.67067</v>
      </c>
      <c r="P97">
        <v>170.780731</v>
      </c>
      <c r="Q97">
        <v>173.98959400000001</v>
      </c>
      <c r="R97">
        <v>177.329453</v>
      </c>
      <c r="S97">
        <v>180.83381700000001</v>
      </c>
      <c r="T97">
        <v>184.501328</v>
      </c>
      <c r="U97">
        <v>188.339157</v>
      </c>
      <c r="V97">
        <v>192.28900100000001</v>
      </c>
      <c r="W97">
        <v>196.393021</v>
      </c>
      <c r="X97">
        <v>200.67219499999999</v>
      </c>
      <c r="Y97">
        <v>205.12982199999999</v>
      </c>
      <c r="Z97">
        <v>209.754715</v>
      </c>
      <c r="AA97">
        <v>214.49400299999999</v>
      </c>
      <c r="AB97">
        <v>219.41197199999999</v>
      </c>
      <c r="AC97">
        <v>224.51898199999999</v>
      </c>
      <c r="AD97">
        <v>229.82170099999999</v>
      </c>
      <c r="AE97">
        <v>235.33137500000001</v>
      </c>
      <c r="AF97">
        <v>240.99430799999999</v>
      </c>
      <c r="AG97">
        <v>246.880539</v>
      </c>
      <c r="AH97">
        <v>252.99688699999999</v>
      </c>
      <c r="AI97">
        <v>259.35064699999998</v>
      </c>
      <c r="AJ97">
        <v>265.96051</v>
      </c>
      <c r="AK97" s="91">
        <v>7.0000000000000007E-2</v>
      </c>
      <c r="AL97" s="25"/>
      <c r="AM97" s="26"/>
    </row>
    <row r="98" spans="1:39" ht="15" customHeight="1">
      <c r="A98" s="42" t="s">
        <v>6299</v>
      </c>
      <c r="B98" t="s">
        <v>4856</v>
      </c>
      <c r="C98" t="s">
        <v>6918</v>
      </c>
      <c r="D98" t="s">
        <v>6919</v>
      </c>
      <c r="E98" t="s">
        <v>333</v>
      </c>
      <c r="F98">
        <v>472.0224</v>
      </c>
      <c r="G98">
        <v>1174.20874</v>
      </c>
      <c r="H98">
        <v>1242.482178</v>
      </c>
      <c r="I98">
        <v>1287.3342290000001</v>
      </c>
      <c r="J98">
        <v>1294.2578120000001</v>
      </c>
      <c r="K98">
        <v>1330.1835940000001</v>
      </c>
      <c r="L98">
        <v>1354.9492190000001</v>
      </c>
      <c r="M98">
        <v>1380.272461</v>
      </c>
      <c r="N98">
        <v>1407.8663329999999</v>
      </c>
      <c r="O98">
        <v>1436.97937</v>
      </c>
      <c r="P98">
        <v>1467.569702</v>
      </c>
      <c r="Q98">
        <v>1499.9582519999999</v>
      </c>
      <c r="R98">
        <v>1534.1091309999999</v>
      </c>
      <c r="S98">
        <v>1569.5952150000001</v>
      </c>
      <c r="T98">
        <v>1606.003418</v>
      </c>
      <c r="U98">
        <v>1642.97876</v>
      </c>
      <c r="V98">
        <v>1679.5698239999999</v>
      </c>
      <c r="W98">
        <v>1716.896362</v>
      </c>
      <c r="X98">
        <v>1755.0992429999999</v>
      </c>
      <c r="Y98">
        <v>1794.4160159999999</v>
      </c>
      <c r="Z98">
        <v>1834.9270019999999</v>
      </c>
      <c r="AA98">
        <v>1875.5804439999999</v>
      </c>
      <c r="AB98">
        <v>1917.3350829999999</v>
      </c>
      <c r="AC98">
        <v>1960.267456</v>
      </c>
      <c r="AD98">
        <v>2004.41687</v>
      </c>
      <c r="AE98">
        <v>2049.8083499999998</v>
      </c>
      <c r="AF98">
        <v>2095.1130370000001</v>
      </c>
      <c r="AG98">
        <v>2141.5185550000001</v>
      </c>
      <c r="AH98">
        <v>2189.2407229999999</v>
      </c>
      <c r="AI98">
        <v>2238.4809570000002</v>
      </c>
      <c r="AJ98">
        <v>2289.3781739999999</v>
      </c>
      <c r="AK98" s="91">
        <v>5.3999999999999999E-2</v>
      </c>
      <c r="AL98" s="25"/>
      <c r="AM98" s="26"/>
    </row>
    <row r="99" spans="1:39" ht="15" customHeight="1">
      <c r="A99" s="42" t="s">
        <v>6302</v>
      </c>
      <c r="B99" t="s">
        <v>4077</v>
      </c>
      <c r="C99" t="s">
        <v>6920</v>
      </c>
      <c r="D99" t="s">
        <v>6921</v>
      </c>
      <c r="E99" t="s">
        <v>333</v>
      </c>
      <c r="F99">
        <v>276.95230099999998</v>
      </c>
      <c r="G99">
        <v>760.09637499999997</v>
      </c>
      <c r="H99">
        <v>806.42523200000005</v>
      </c>
      <c r="I99">
        <v>830.92523200000005</v>
      </c>
      <c r="J99">
        <v>850.05743399999994</v>
      </c>
      <c r="K99">
        <v>880.31115699999998</v>
      </c>
      <c r="L99">
        <v>905.20837400000005</v>
      </c>
      <c r="M99">
        <v>930.74230999999997</v>
      </c>
      <c r="N99">
        <v>957.25872800000002</v>
      </c>
      <c r="O99">
        <v>984.81964100000005</v>
      </c>
      <c r="P99">
        <v>1013.409851</v>
      </c>
      <c r="Q99">
        <v>1043.2657469999999</v>
      </c>
      <c r="R99">
        <v>1074.377808</v>
      </c>
      <c r="S99">
        <v>1106.4575199999999</v>
      </c>
      <c r="T99">
        <v>1139.2177730000001</v>
      </c>
      <c r="U99">
        <v>1172.4051509999999</v>
      </c>
      <c r="V99">
        <v>1205.331177</v>
      </c>
      <c r="W99">
        <v>1238.791626</v>
      </c>
      <c r="X99">
        <v>1272.8881839999999</v>
      </c>
      <c r="Y99">
        <v>1307.795288</v>
      </c>
      <c r="Z99">
        <v>1343.5704350000001</v>
      </c>
      <c r="AA99">
        <v>1379.4438479999999</v>
      </c>
      <c r="AB99">
        <v>1416.118408</v>
      </c>
      <c r="AC99">
        <v>1453.6530760000001</v>
      </c>
      <c r="AD99">
        <v>1492.080322</v>
      </c>
      <c r="AE99">
        <v>1531.4212649999999</v>
      </c>
      <c r="AF99">
        <v>1570.68103</v>
      </c>
      <c r="AG99">
        <v>1610.74585</v>
      </c>
      <c r="AH99">
        <v>1651.780884</v>
      </c>
      <c r="AI99">
        <v>1693.9415280000001</v>
      </c>
      <c r="AJ99">
        <v>1737.3378909999999</v>
      </c>
      <c r="AK99" s="91">
        <v>6.3E-2</v>
      </c>
      <c r="AL99" s="25"/>
      <c r="AM99" s="26"/>
    </row>
    <row r="100" spans="1:39" ht="15" customHeight="1">
      <c r="A100" s="42" t="s">
        <v>6305</v>
      </c>
      <c r="B100" t="s">
        <v>4080</v>
      </c>
      <c r="C100" t="s">
        <v>6922</v>
      </c>
      <c r="D100" t="s">
        <v>6923</v>
      </c>
      <c r="E100" t="s">
        <v>333</v>
      </c>
      <c r="F100">
        <v>52.374287000000002</v>
      </c>
      <c r="G100">
        <v>89.886039999999994</v>
      </c>
      <c r="H100">
        <v>113.55774700000001</v>
      </c>
      <c r="I100">
        <v>141.65039100000001</v>
      </c>
      <c r="J100">
        <v>138.511841</v>
      </c>
      <c r="K100">
        <v>147.00756799999999</v>
      </c>
      <c r="L100">
        <v>150.95489499999999</v>
      </c>
      <c r="M100">
        <v>154.633759</v>
      </c>
      <c r="N100">
        <v>159.31654399999999</v>
      </c>
      <c r="O100">
        <v>164.19375600000001</v>
      </c>
      <c r="P100">
        <v>169.265244</v>
      </c>
      <c r="Q100">
        <v>174.569717</v>
      </c>
      <c r="R100">
        <v>180.10882599999999</v>
      </c>
      <c r="S100">
        <v>185.83840900000001</v>
      </c>
      <c r="T100">
        <v>191.714249</v>
      </c>
      <c r="U100">
        <v>197.69688400000001</v>
      </c>
      <c r="V100">
        <v>203.67529300000001</v>
      </c>
      <c r="W100">
        <v>209.78015099999999</v>
      </c>
      <c r="X100">
        <v>216.02954099999999</v>
      </c>
      <c r="Y100">
        <v>222.45365899999999</v>
      </c>
      <c r="Z100">
        <v>229.070663</v>
      </c>
      <c r="AA100">
        <v>235.74998500000001</v>
      </c>
      <c r="AB100">
        <v>242.61013800000001</v>
      </c>
      <c r="AC100">
        <v>249.66232299999999</v>
      </c>
      <c r="AD100">
        <v>256.91339099999999</v>
      </c>
      <c r="AE100">
        <v>264.36853000000002</v>
      </c>
      <c r="AF100">
        <v>271.859283</v>
      </c>
      <c r="AG100">
        <v>279.53832999999997</v>
      </c>
      <c r="AH100">
        <v>287.434845</v>
      </c>
      <c r="AI100">
        <v>295.57663000000002</v>
      </c>
      <c r="AJ100">
        <v>303.98391700000002</v>
      </c>
      <c r="AK100" s="91">
        <v>0.06</v>
      </c>
      <c r="AL100" s="25"/>
      <c r="AM100" s="26"/>
    </row>
    <row r="101" spans="1:39" ht="15" customHeight="1">
      <c r="A101" s="42" t="s">
        <v>6308</v>
      </c>
      <c r="B101" t="s">
        <v>4083</v>
      </c>
      <c r="C101" t="s">
        <v>6924</v>
      </c>
      <c r="D101" t="s">
        <v>6925</v>
      </c>
      <c r="E101" t="s">
        <v>333</v>
      </c>
      <c r="F101">
        <v>142.69581600000001</v>
      </c>
      <c r="G101">
        <v>324.22628800000001</v>
      </c>
      <c r="H101">
        <v>322.49926799999997</v>
      </c>
      <c r="I101">
        <v>314.75860599999999</v>
      </c>
      <c r="J101">
        <v>305.68859900000001</v>
      </c>
      <c r="K101">
        <v>302.86492900000002</v>
      </c>
      <c r="L101">
        <v>298.78591899999998</v>
      </c>
      <c r="M101">
        <v>294.89636200000001</v>
      </c>
      <c r="N101">
        <v>291.29098499999998</v>
      </c>
      <c r="O101">
        <v>287.96594199999998</v>
      </c>
      <c r="P101">
        <v>284.89468399999998</v>
      </c>
      <c r="Q101">
        <v>282.12286399999999</v>
      </c>
      <c r="R101">
        <v>279.622589</v>
      </c>
      <c r="S101">
        <v>277.29931599999998</v>
      </c>
      <c r="T101">
        <v>275.07144199999999</v>
      </c>
      <c r="U101">
        <v>272.87673999999998</v>
      </c>
      <c r="V101">
        <v>270.56341600000002</v>
      </c>
      <c r="W101">
        <v>268.32458500000001</v>
      </c>
      <c r="X101">
        <v>266.18151899999998</v>
      </c>
      <c r="Y101">
        <v>264.16705300000001</v>
      </c>
      <c r="Z101">
        <v>262.28582799999998</v>
      </c>
      <c r="AA101">
        <v>260.38656600000002</v>
      </c>
      <c r="AB101">
        <v>258.60659800000002</v>
      </c>
      <c r="AC101">
        <v>256.95199600000001</v>
      </c>
      <c r="AD101">
        <v>255.42317199999999</v>
      </c>
      <c r="AE101">
        <v>254.01844800000001</v>
      </c>
      <c r="AF101">
        <v>252.5728</v>
      </c>
      <c r="AG101">
        <v>251.234329</v>
      </c>
      <c r="AH101">
        <v>250.02505500000001</v>
      </c>
      <c r="AI101">
        <v>248.96272300000001</v>
      </c>
      <c r="AJ101">
        <v>248.05639600000001</v>
      </c>
      <c r="AK101" s="91">
        <v>1.9E-2</v>
      </c>
      <c r="AL101" s="25"/>
      <c r="AM101" s="26"/>
    </row>
    <row r="102" spans="1:39" ht="15" customHeight="1">
      <c r="A102" s="42" t="s">
        <v>6311</v>
      </c>
      <c r="B102" t="s">
        <v>3941</v>
      </c>
      <c r="C102" t="s">
        <v>6926</v>
      </c>
      <c r="D102" t="s">
        <v>6927</v>
      </c>
      <c r="E102" t="s">
        <v>333</v>
      </c>
      <c r="F102">
        <v>2768.9975589999999</v>
      </c>
      <c r="G102">
        <v>3627.6213379999999</v>
      </c>
      <c r="H102">
        <v>3844.8969729999999</v>
      </c>
      <c r="I102">
        <v>3971.1987300000001</v>
      </c>
      <c r="J102">
        <v>4190.828125</v>
      </c>
      <c r="K102">
        <v>4465.4223629999997</v>
      </c>
      <c r="L102">
        <v>4735.25</v>
      </c>
      <c r="M102">
        <v>5008.6904299999997</v>
      </c>
      <c r="N102">
        <v>5285.4370120000003</v>
      </c>
      <c r="O102">
        <v>5567.6982420000004</v>
      </c>
      <c r="P102">
        <v>5856.3081050000001</v>
      </c>
      <c r="Q102">
        <v>6151.9560549999997</v>
      </c>
      <c r="R102">
        <v>6450.484375</v>
      </c>
      <c r="S102">
        <v>6752.2109380000002</v>
      </c>
      <c r="T102">
        <v>7057.0068359999996</v>
      </c>
      <c r="U102">
        <v>7366.6860349999997</v>
      </c>
      <c r="V102">
        <v>7680.6513670000004</v>
      </c>
      <c r="W102">
        <v>7996.4624020000001</v>
      </c>
      <c r="X102">
        <v>8314.2050780000009</v>
      </c>
      <c r="Y102">
        <v>8636.5439449999994</v>
      </c>
      <c r="Z102">
        <v>8966.3369139999995</v>
      </c>
      <c r="AA102">
        <v>9306.0126949999994</v>
      </c>
      <c r="AB102">
        <v>9655.5498050000006</v>
      </c>
      <c r="AC102">
        <v>10012.411133</v>
      </c>
      <c r="AD102">
        <v>10373.329102</v>
      </c>
      <c r="AE102">
        <v>10734.469727</v>
      </c>
      <c r="AF102">
        <v>11094.838867</v>
      </c>
      <c r="AG102">
        <v>11456.635742</v>
      </c>
      <c r="AH102">
        <v>11818.582031</v>
      </c>
      <c r="AI102">
        <v>12177.279296999999</v>
      </c>
      <c r="AJ102">
        <v>12529.333008</v>
      </c>
      <c r="AK102" s="91">
        <v>5.1999999999999998E-2</v>
      </c>
      <c r="AL102" s="25"/>
      <c r="AM102" s="26"/>
    </row>
    <row r="103" spans="1:39" ht="15" customHeight="1">
      <c r="A103" s="42" t="s">
        <v>6314</v>
      </c>
      <c r="B103" t="s">
        <v>4077</v>
      </c>
      <c r="C103" t="s">
        <v>6928</v>
      </c>
      <c r="D103" t="s">
        <v>6929</v>
      </c>
      <c r="E103" t="s">
        <v>333</v>
      </c>
      <c r="F103">
        <v>2187.411865</v>
      </c>
      <c r="G103">
        <v>3025.623047</v>
      </c>
      <c r="H103">
        <v>3177.7915039999998</v>
      </c>
      <c r="I103">
        <v>3255.1904300000001</v>
      </c>
      <c r="J103">
        <v>3424.3867190000001</v>
      </c>
      <c r="K103">
        <v>3659.9660640000002</v>
      </c>
      <c r="L103">
        <v>3891.352539</v>
      </c>
      <c r="M103">
        <v>4126.6049800000001</v>
      </c>
      <c r="N103">
        <v>4368.2070309999999</v>
      </c>
      <c r="O103">
        <v>4614.5122069999998</v>
      </c>
      <c r="P103">
        <v>4864.9467770000001</v>
      </c>
      <c r="Q103">
        <v>5121.7143550000001</v>
      </c>
      <c r="R103">
        <v>5381.1640619999998</v>
      </c>
      <c r="S103">
        <v>5643.5346680000002</v>
      </c>
      <c r="T103">
        <v>5908.6748049999997</v>
      </c>
      <c r="U103">
        <v>6178.1430659999996</v>
      </c>
      <c r="V103">
        <v>6451.3959960000002</v>
      </c>
      <c r="W103">
        <v>6726.2583009999998</v>
      </c>
      <c r="X103">
        <v>7002.7670900000003</v>
      </c>
      <c r="Y103">
        <v>7283.2436520000001</v>
      </c>
      <c r="Z103">
        <v>7570.1743159999996</v>
      </c>
      <c r="AA103">
        <v>7865.7094729999999</v>
      </c>
      <c r="AB103">
        <v>8169.8295900000003</v>
      </c>
      <c r="AC103">
        <v>8480.2744139999995</v>
      </c>
      <c r="AD103">
        <v>8794.1230469999991</v>
      </c>
      <c r="AE103">
        <v>9107.9433590000008</v>
      </c>
      <c r="AF103">
        <v>9420.8291019999997</v>
      </c>
      <c r="AG103">
        <v>9734.7109380000002</v>
      </c>
      <c r="AH103">
        <v>10048.422852</v>
      </c>
      <c r="AI103">
        <v>10358.897461</v>
      </c>
      <c r="AJ103">
        <v>10663.071289</v>
      </c>
      <c r="AK103" s="91">
        <v>5.3999999999999999E-2</v>
      </c>
      <c r="AL103" s="25"/>
      <c r="AM103" s="26"/>
    </row>
    <row r="104" spans="1:39" ht="15" customHeight="1">
      <c r="A104" s="42" t="s">
        <v>6317</v>
      </c>
      <c r="B104" t="s">
        <v>4080</v>
      </c>
      <c r="C104" t="s">
        <v>6930</v>
      </c>
      <c r="D104" t="s">
        <v>6931</v>
      </c>
      <c r="E104" t="s">
        <v>333</v>
      </c>
      <c r="F104">
        <v>462.17752100000001</v>
      </c>
      <c r="G104">
        <v>417.51251200000002</v>
      </c>
      <c r="H104">
        <v>484.28537</v>
      </c>
      <c r="I104">
        <v>538.03668200000004</v>
      </c>
      <c r="J104">
        <v>587.60156199999994</v>
      </c>
      <c r="K104">
        <v>621.051331</v>
      </c>
      <c r="L104">
        <v>653.79870600000004</v>
      </c>
      <c r="M104">
        <v>687.06878700000004</v>
      </c>
      <c r="N104">
        <v>721.15386999999998</v>
      </c>
      <c r="O104">
        <v>755.90081799999996</v>
      </c>
      <c r="P104">
        <v>791.27307099999996</v>
      </c>
      <c r="Q104">
        <v>827.51293899999996</v>
      </c>
      <c r="R104">
        <v>864.24981700000001</v>
      </c>
      <c r="S104">
        <v>901.52911400000005</v>
      </c>
      <c r="T104">
        <v>939.35809300000005</v>
      </c>
      <c r="U104">
        <v>977.91528300000004</v>
      </c>
      <c r="V104">
        <v>1017.153625</v>
      </c>
      <c r="W104">
        <v>1056.864014</v>
      </c>
      <c r="X104">
        <v>1097.0729980000001</v>
      </c>
      <c r="Y104">
        <v>1138.034668</v>
      </c>
      <c r="Z104">
        <v>1180.036987</v>
      </c>
      <c r="AA104">
        <v>1223.2947999999999</v>
      </c>
      <c r="AB104">
        <v>1267.8100589999999</v>
      </c>
      <c r="AC104">
        <v>1313.369019</v>
      </c>
      <c r="AD104">
        <v>1359.697754</v>
      </c>
      <c r="AE104">
        <v>1406.468018</v>
      </c>
      <c r="AF104">
        <v>1453.594482</v>
      </c>
      <c r="AG104">
        <v>1501.2827150000001</v>
      </c>
      <c r="AH104">
        <v>1549.4350589999999</v>
      </c>
      <c r="AI104">
        <v>1597.770874</v>
      </c>
      <c r="AJ104">
        <v>1646.0042719999999</v>
      </c>
      <c r="AK104" s="91">
        <v>4.2999999999999997E-2</v>
      </c>
      <c r="AL104" s="25"/>
      <c r="AM104" s="26"/>
    </row>
    <row r="105" spans="1:39" ht="15" customHeight="1">
      <c r="A105" s="42" t="s">
        <v>6320</v>
      </c>
      <c r="B105" t="s">
        <v>4083</v>
      </c>
      <c r="C105" t="s">
        <v>6932</v>
      </c>
      <c r="D105" t="s">
        <v>6933</v>
      </c>
      <c r="E105" t="s">
        <v>333</v>
      </c>
      <c r="F105">
        <v>119.408096</v>
      </c>
      <c r="G105">
        <v>184.48587000000001</v>
      </c>
      <c r="H105">
        <v>182.82002299999999</v>
      </c>
      <c r="I105">
        <v>177.97164900000001</v>
      </c>
      <c r="J105">
        <v>178.84002699999999</v>
      </c>
      <c r="K105">
        <v>184.40479999999999</v>
      </c>
      <c r="L105">
        <v>190.09873999999999</v>
      </c>
      <c r="M105">
        <v>195.01675399999999</v>
      </c>
      <c r="N105">
        <v>196.07638499999999</v>
      </c>
      <c r="O105">
        <v>197.28521699999999</v>
      </c>
      <c r="P105">
        <v>200.08848599999999</v>
      </c>
      <c r="Q105">
        <v>202.728714</v>
      </c>
      <c r="R105">
        <v>205.07038900000001</v>
      </c>
      <c r="S105">
        <v>207.147018</v>
      </c>
      <c r="T105">
        <v>208.974152</v>
      </c>
      <c r="U105">
        <v>210.62750199999999</v>
      </c>
      <c r="V105">
        <v>212.10174599999999</v>
      </c>
      <c r="W105">
        <v>213.34023999999999</v>
      </c>
      <c r="X105">
        <v>214.36494400000001</v>
      </c>
      <c r="Y105">
        <v>215.26577800000001</v>
      </c>
      <c r="Z105">
        <v>216.12588500000001</v>
      </c>
      <c r="AA105">
        <v>217.00886499999999</v>
      </c>
      <c r="AB105">
        <v>217.91037</v>
      </c>
      <c r="AC105">
        <v>218.76741000000001</v>
      </c>
      <c r="AD105">
        <v>219.508408</v>
      </c>
      <c r="AE105">
        <v>220.05894499999999</v>
      </c>
      <c r="AF105">
        <v>220.41540499999999</v>
      </c>
      <c r="AG105">
        <v>220.64164700000001</v>
      </c>
      <c r="AH105">
        <v>220.724411</v>
      </c>
      <c r="AI105">
        <v>220.61142000000001</v>
      </c>
      <c r="AJ105">
        <v>220.25787399999999</v>
      </c>
      <c r="AK105" s="91">
        <v>2.1000000000000001E-2</v>
      </c>
      <c r="AL105" s="25"/>
      <c r="AM105" s="26"/>
    </row>
    <row r="106" spans="1:39" ht="15" customHeight="1">
      <c r="A106" s="42" t="s">
        <v>6323</v>
      </c>
      <c r="B106" t="s">
        <v>4860</v>
      </c>
      <c r="C106" t="s">
        <v>6934</v>
      </c>
      <c r="D106" t="s">
        <v>6935</v>
      </c>
      <c r="E106" t="s">
        <v>333</v>
      </c>
      <c r="F106">
        <v>490.19622800000002</v>
      </c>
      <c r="G106">
        <v>715.84948699999995</v>
      </c>
      <c r="H106">
        <v>848.57959000000005</v>
      </c>
      <c r="I106">
        <v>923.34130900000002</v>
      </c>
      <c r="J106">
        <v>971.09619099999998</v>
      </c>
      <c r="K106">
        <v>1010.63623</v>
      </c>
      <c r="L106">
        <v>1028.9866939999999</v>
      </c>
      <c r="M106">
        <v>1047.337158</v>
      </c>
      <c r="N106">
        <v>1062.451904</v>
      </c>
      <c r="O106">
        <v>1077.283447</v>
      </c>
      <c r="P106">
        <v>1090.0618899999999</v>
      </c>
      <c r="Q106">
        <v>1100.0029300000001</v>
      </c>
      <c r="R106">
        <v>1108.303711</v>
      </c>
      <c r="S106">
        <v>1116.3271480000001</v>
      </c>
      <c r="T106">
        <v>1124.4300539999999</v>
      </c>
      <c r="U106">
        <v>1132.5505370000001</v>
      </c>
      <c r="V106">
        <v>1140.8953859999999</v>
      </c>
      <c r="W106">
        <v>1149.010376</v>
      </c>
      <c r="X106">
        <v>1156.907471</v>
      </c>
      <c r="Y106">
        <v>1164.8948969999999</v>
      </c>
      <c r="Z106">
        <v>1173.164673</v>
      </c>
      <c r="AA106">
        <v>1182.0307620000001</v>
      </c>
      <c r="AB106">
        <v>1191.3217770000001</v>
      </c>
      <c r="AC106">
        <v>1200.822876</v>
      </c>
      <c r="AD106">
        <v>1210.5375979999999</v>
      </c>
      <c r="AE106">
        <v>1220.5001219999999</v>
      </c>
      <c r="AF106">
        <v>1230.7438959999999</v>
      </c>
      <c r="AG106">
        <v>1241.231567</v>
      </c>
      <c r="AH106">
        <v>1252.126587</v>
      </c>
      <c r="AI106">
        <v>1263.5874020000001</v>
      </c>
      <c r="AJ106">
        <v>1275.7177730000001</v>
      </c>
      <c r="AK106" s="91">
        <v>3.2000000000000001E-2</v>
      </c>
      <c r="AL106" s="25"/>
      <c r="AM106" s="26"/>
    </row>
    <row r="107" spans="1:39" ht="15" customHeight="1">
      <c r="A107" s="42" t="s">
        <v>6326</v>
      </c>
      <c r="B107" t="s">
        <v>4077</v>
      </c>
      <c r="C107" t="s">
        <v>6936</v>
      </c>
      <c r="D107" t="s">
        <v>6937</v>
      </c>
      <c r="E107" t="s">
        <v>333</v>
      </c>
      <c r="F107">
        <v>244.99676500000001</v>
      </c>
      <c r="G107">
        <v>390.29501299999998</v>
      </c>
      <c r="H107">
        <v>447.76001000000002</v>
      </c>
      <c r="I107">
        <v>479.10006700000002</v>
      </c>
      <c r="J107">
        <v>497.94741800000003</v>
      </c>
      <c r="K107">
        <v>516.77923599999997</v>
      </c>
      <c r="L107">
        <v>528.793274</v>
      </c>
      <c r="M107">
        <v>540.14306599999998</v>
      </c>
      <c r="N107">
        <v>550.88861099999997</v>
      </c>
      <c r="O107">
        <v>561.00170900000001</v>
      </c>
      <c r="P107">
        <v>570.48852499999998</v>
      </c>
      <c r="Q107">
        <v>579.06433100000004</v>
      </c>
      <c r="R107">
        <v>586.727844</v>
      </c>
      <c r="S107">
        <v>594.25585899999999</v>
      </c>
      <c r="T107">
        <v>601.790527</v>
      </c>
      <c r="U107">
        <v>609.305115</v>
      </c>
      <c r="V107">
        <v>616.86004600000001</v>
      </c>
      <c r="W107">
        <v>624.29406700000004</v>
      </c>
      <c r="X107">
        <v>631.61071800000002</v>
      </c>
      <c r="Y107">
        <v>638.94116199999996</v>
      </c>
      <c r="Z107">
        <v>646.35961899999995</v>
      </c>
      <c r="AA107">
        <v>653.98889199999996</v>
      </c>
      <c r="AB107">
        <v>661.77832000000001</v>
      </c>
      <c r="AC107">
        <v>669.64001499999995</v>
      </c>
      <c r="AD107">
        <v>677.57861300000002</v>
      </c>
      <c r="AE107">
        <v>685.61199999999997</v>
      </c>
      <c r="AF107">
        <v>693.74426300000005</v>
      </c>
      <c r="AG107">
        <v>701.97167999999999</v>
      </c>
      <c r="AH107">
        <v>710.36932400000001</v>
      </c>
      <c r="AI107">
        <v>719.00964399999998</v>
      </c>
      <c r="AJ107">
        <v>727.94250499999998</v>
      </c>
      <c r="AK107" s="91">
        <v>3.6999999999999998E-2</v>
      </c>
      <c r="AL107" s="25"/>
      <c r="AM107" s="26"/>
    </row>
    <row r="108" spans="1:39" ht="15" customHeight="1">
      <c r="A108" s="42" t="s">
        <v>6329</v>
      </c>
      <c r="B108" t="s">
        <v>4080</v>
      </c>
      <c r="C108" t="s">
        <v>6938</v>
      </c>
      <c r="D108" t="s">
        <v>6939</v>
      </c>
      <c r="E108" t="s">
        <v>333</v>
      </c>
      <c r="F108">
        <v>190.13659699999999</v>
      </c>
      <c r="G108">
        <v>237.40625</v>
      </c>
      <c r="H108">
        <v>307.67550699999998</v>
      </c>
      <c r="I108">
        <v>350.57257099999998</v>
      </c>
      <c r="J108">
        <v>381.744843</v>
      </c>
      <c r="K108">
        <v>402.43023699999998</v>
      </c>
      <c r="L108">
        <v>411.22369400000002</v>
      </c>
      <c r="M108">
        <v>418.92535400000003</v>
      </c>
      <c r="N108">
        <v>425.64987200000002</v>
      </c>
      <c r="O108">
        <v>431.38482699999997</v>
      </c>
      <c r="P108">
        <v>436.16738900000001</v>
      </c>
      <c r="Q108">
        <v>439.69329800000003</v>
      </c>
      <c r="R108">
        <v>441.937592</v>
      </c>
      <c r="S108">
        <v>443.99060100000003</v>
      </c>
      <c r="T108">
        <v>446.05642699999999</v>
      </c>
      <c r="U108">
        <v>448.10461400000003</v>
      </c>
      <c r="V108">
        <v>450.28140300000001</v>
      </c>
      <c r="W108">
        <v>452.30654900000002</v>
      </c>
      <c r="X108">
        <v>454.188965</v>
      </c>
      <c r="Y108">
        <v>456.09631300000001</v>
      </c>
      <c r="Z108">
        <v>458.14300500000002</v>
      </c>
      <c r="AA108">
        <v>460.51397700000001</v>
      </c>
      <c r="AB108">
        <v>463.09274299999998</v>
      </c>
      <c r="AC108">
        <v>465.76123000000001</v>
      </c>
      <c r="AD108">
        <v>468.51959199999999</v>
      </c>
      <c r="AE108">
        <v>471.38458300000002</v>
      </c>
      <c r="AF108">
        <v>474.38769500000001</v>
      </c>
      <c r="AG108">
        <v>477.49652099999997</v>
      </c>
      <c r="AH108">
        <v>480.79577599999999</v>
      </c>
      <c r="AI108">
        <v>484.36749300000002</v>
      </c>
      <c r="AJ108">
        <v>488.26446499999997</v>
      </c>
      <c r="AK108" s="91">
        <v>3.2000000000000001E-2</v>
      </c>
      <c r="AL108" s="25"/>
      <c r="AM108" s="26"/>
    </row>
    <row r="109" spans="1:39" ht="15" customHeight="1">
      <c r="A109" s="42" t="s">
        <v>6332</v>
      </c>
      <c r="B109" t="s">
        <v>4083</v>
      </c>
      <c r="C109" t="s">
        <v>6940</v>
      </c>
      <c r="D109" t="s">
        <v>6941</v>
      </c>
      <c r="E109" t="s">
        <v>333</v>
      </c>
      <c r="F109">
        <v>55.062869999999997</v>
      </c>
      <c r="G109">
        <v>88.148162999999997</v>
      </c>
      <c r="H109">
        <v>93.144019999999998</v>
      </c>
      <c r="I109">
        <v>93.668716000000003</v>
      </c>
      <c r="J109">
        <v>91.403937999999997</v>
      </c>
      <c r="K109">
        <v>91.426788000000002</v>
      </c>
      <c r="L109">
        <v>88.969727000000006</v>
      </c>
      <c r="M109">
        <v>88.268692000000001</v>
      </c>
      <c r="N109">
        <v>85.913444999999996</v>
      </c>
      <c r="O109">
        <v>84.896866000000003</v>
      </c>
      <c r="P109">
        <v>83.405997999999997</v>
      </c>
      <c r="Q109">
        <v>81.245293000000004</v>
      </c>
      <c r="R109">
        <v>79.638312999999997</v>
      </c>
      <c r="S109">
        <v>78.080635000000001</v>
      </c>
      <c r="T109">
        <v>76.583129999999997</v>
      </c>
      <c r="U109">
        <v>75.140929999999997</v>
      </c>
      <c r="V109">
        <v>73.753853000000007</v>
      </c>
      <c r="W109">
        <v>72.409797999999995</v>
      </c>
      <c r="X109">
        <v>71.107749999999996</v>
      </c>
      <c r="Y109">
        <v>69.857406999999995</v>
      </c>
      <c r="Z109">
        <v>68.661963999999998</v>
      </c>
      <c r="AA109">
        <v>67.527823999999995</v>
      </c>
      <c r="AB109">
        <v>66.450699</v>
      </c>
      <c r="AC109">
        <v>65.421654000000004</v>
      </c>
      <c r="AD109">
        <v>64.439414999999997</v>
      </c>
      <c r="AE109">
        <v>63.503596999999999</v>
      </c>
      <c r="AF109">
        <v>62.611904000000003</v>
      </c>
      <c r="AG109">
        <v>61.763278999999997</v>
      </c>
      <c r="AH109">
        <v>60.961575000000003</v>
      </c>
      <c r="AI109">
        <v>60.210163000000001</v>
      </c>
      <c r="AJ109">
        <v>59.510711999999998</v>
      </c>
      <c r="AK109" s="91">
        <v>3.0000000000000001E-3</v>
      </c>
      <c r="AL109" s="25"/>
      <c r="AM109" s="26"/>
    </row>
    <row r="110" spans="1:39" ht="15" customHeight="1">
      <c r="A110" s="42" t="s">
        <v>6335</v>
      </c>
      <c r="B110" t="s">
        <v>4863</v>
      </c>
      <c r="C110" t="s">
        <v>6942</v>
      </c>
      <c r="D110" t="s">
        <v>6943</v>
      </c>
      <c r="E110" t="s">
        <v>333</v>
      </c>
      <c r="F110">
        <v>1365.2841800000001</v>
      </c>
      <c r="G110">
        <v>1635.7054439999999</v>
      </c>
      <c r="H110">
        <v>1854.257202</v>
      </c>
      <c r="I110">
        <v>1988.5732419999999</v>
      </c>
      <c r="J110">
        <v>2136.0366210000002</v>
      </c>
      <c r="K110">
        <v>2275.3708499999998</v>
      </c>
      <c r="L110">
        <v>2411.5563959999999</v>
      </c>
      <c r="M110">
        <v>2550.5185550000001</v>
      </c>
      <c r="N110">
        <v>2691.8100589999999</v>
      </c>
      <c r="O110">
        <v>2834.7138669999999</v>
      </c>
      <c r="P110">
        <v>2978.3908689999998</v>
      </c>
      <c r="Q110">
        <v>3125.7846679999998</v>
      </c>
      <c r="R110">
        <v>3276.7978520000001</v>
      </c>
      <c r="S110">
        <v>3431.5751949999999</v>
      </c>
      <c r="T110">
        <v>3591.0878910000001</v>
      </c>
      <c r="U110">
        <v>3755.6552729999999</v>
      </c>
      <c r="V110">
        <v>3923.5664059999999</v>
      </c>
      <c r="W110">
        <v>4096.6557620000003</v>
      </c>
      <c r="X110">
        <v>4275.3842770000001</v>
      </c>
      <c r="Y110">
        <v>4459.8168949999999</v>
      </c>
      <c r="Z110">
        <v>4650.5634769999997</v>
      </c>
      <c r="AA110">
        <v>4846.8452150000003</v>
      </c>
      <c r="AB110">
        <v>5049.1879879999997</v>
      </c>
      <c r="AC110">
        <v>5256.9633789999998</v>
      </c>
      <c r="AD110">
        <v>5470.8505859999996</v>
      </c>
      <c r="AE110">
        <v>5690.3549800000001</v>
      </c>
      <c r="AF110">
        <v>5908.9458009999998</v>
      </c>
      <c r="AG110">
        <v>6131.7714839999999</v>
      </c>
      <c r="AH110">
        <v>6359.9526370000003</v>
      </c>
      <c r="AI110">
        <v>6594.6464839999999</v>
      </c>
      <c r="AJ110">
        <v>6837.3979490000002</v>
      </c>
      <c r="AK110" s="91">
        <v>5.5E-2</v>
      </c>
      <c r="AL110" s="25"/>
      <c r="AM110" s="26"/>
    </row>
    <row r="111" spans="1:39" ht="15" customHeight="1">
      <c r="A111" s="42" t="s">
        <v>6338</v>
      </c>
      <c r="B111" t="s">
        <v>4077</v>
      </c>
      <c r="C111" t="s">
        <v>6944</v>
      </c>
      <c r="D111" t="s">
        <v>6945</v>
      </c>
      <c r="E111" t="s">
        <v>333</v>
      </c>
      <c r="F111">
        <v>815.96551499999998</v>
      </c>
      <c r="G111">
        <v>1001.1632080000001</v>
      </c>
      <c r="H111">
        <v>1145.527466</v>
      </c>
      <c r="I111">
        <v>1223.701538</v>
      </c>
      <c r="J111">
        <v>1316.38147</v>
      </c>
      <c r="K111">
        <v>1414.18335</v>
      </c>
      <c r="L111">
        <v>1511.9415280000001</v>
      </c>
      <c r="M111">
        <v>1612.7854</v>
      </c>
      <c r="N111">
        <v>1716.461182</v>
      </c>
      <c r="O111">
        <v>1822.541138</v>
      </c>
      <c r="P111">
        <v>1930.5058590000001</v>
      </c>
      <c r="Q111">
        <v>2042.1467290000001</v>
      </c>
      <c r="R111">
        <v>2157.4663089999999</v>
      </c>
      <c r="S111">
        <v>2276.5834960000002</v>
      </c>
      <c r="T111">
        <v>2400.1423340000001</v>
      </c>
      <c r="U111">
        <v>2528.390625</v>
      </c>
      <c r="V111">
        <v>2660.2307129999999</v>
      </c>
      <c r="W111">
        <v>2796.913818</v>
      </c>
      <c r="X111">
        <v>2938.782471</v>
      </c>
      <c r="Y111">
        <v>3085.930664</v>
      </c>
      <c r="Z111">
        <v>3238.794922</v>
      </c>
      <c r="AA111">
        <v>3396.8791500000002</v>
      </c>
      <c r="AB111">
        <v>3560.6145019999999</v>
      </c>
      <c r="AC111">
        <v>3729.625732</v>
      </c>
      <c r="AD111">
        <v>3904.4179690000001</v>
      </c>
      <c r="AE111">
        <v>4084.7004390000002</v>
      </c>
      <c r="AF111">
        <v>4265.9638670000004</v>
      </c>
      <c r="AG111">
        <v>4451.779297</v>
      </c>
      <c r="AH111">
        <v>4642.955078</v>
      </c>
      <c r="AI111">
        <v>4840.3378910000001</v>
      </c>
      <c r="AJ111">
        <v>5045.0615230000003</v>
      </c>
      <c r="AK111" s="91">
        <v>6.3E-2</v>
      </c>
      <c r="AL111" s="25"/>
      <c r="AM111" s="26"/>
    </row>
    <row r="112" spans="1:39" ht="15" customHeight="1">
      <c r="A112" s="42" t="s">
        <v>6341</v>
      </c>
      <c r="B112" t="s">
        <v>4080</v>
      </c>
      <c r="C112" t="s">
        <v>6946</v>
      </c>
      <c r="D112" t="s">
        <v>6947</v>
      </c>
      <c r="E112" t="s">
        <v>333</v>
      </c>
      <c r="F112">
        <v>340.037598</v>
      </c>
      <c r="G112">
        <v>308.28213499999998</v>
      </c>
      <c r="H112">
        <v>367.070404</v>
      </c>
      <c r="I112">
        <v>422.83438100000001</v>
      </c>
      <c r="J112">
        <v>470.60272200000003</v>
      </c>
      <c r="K112">
        <v>500.10086100000001</v>
      </c>
      <c r="L112">
        <v>527.32080099999996</v>
      </c>
      <c r="M112">
        <v>554.50250200000005</v>
      </c>
      <c r="N112">
        <v>581.50146500000005</v>
      </c>
      <c r="O112">
        <v>608.10546899999997</v>
      </c>
      <c r="P112">
        <v>634.08019999999999</v>
      </c>
      <c r="Q112">
        <v>660.21868900000004</v>
      </c>
      <c r="R112">
        <v>686.41583300000002</v>
      </c>
      <c r="S112">
        <v>712.68151899999998</v>
      </c>
      <c r="T112">
        <v>739.237976</v>
      </c>
      <c r="U112">
        <v>766.13037099999997</v>
      </c>
      <c r="V112">
        <v>792.95251499999995</v>
      </c>
      <c r="W112">
        <v>820.07733199999996</v>
      </c>
      <c r="X112">
        <v>847.58660899999995</v>
      </c>
      <c r="Y112">
        <v>875.45623799999998</v>
      </c>
      <c r="Z112">
        <v>903.81671100000005</v>
      </c>
      <c r="AA112">
        <v>932.48303199999998</v>
      </c>
      <c r="AB112">
        <v>961.49804700000004</v>
      </c>
      <c r="AC112">
        <v>990.67492700000003</v>
      </c>
      <c r="AD112">
        <v>1020.133789</v>
      </c>
      <c r="AE112">
        <v>1049.7231449999999</v>
      </c>
      <c r="AF112">
        <v>1078.013794</v>
      </c>
      <c r="AG112">
        <v>1106.1010739999999</v>
      </c>
      <c r="AH112">
        <v>1134.2036129999999</v>
      </c>
      <c r="AI112">
        <v>1162.540649</v>
      </c>
      <c r="AJ112">
        <v>1191.409302</v>
      </c>
      <c r="AK112" s="91">
        <v>4.2999999999999997E-2</v>
      </c>
      <c r="AL112" s="25"/>
      <c r="AM112" s="26"/>
    </row>
    <row r="113" spans="1:39" ht="15" customHeight="1">
      <c r="A113" s="42" t="s">
        <v>6344</v>
      </c>
      <c r="B113" t="s">
        <v>4083</v>
      </c>
      <c r="C113" t="s">
        <v>6948</v>
      </c>
      <c r="D113" t="s">
        <v>6949</v>
      </c>
      <c r="E113" t="s">
        <v>333</v>
      </c>
      <c r="F113">
        <v>209.280945</v>
      </c>
      <c r="G113">
        <v>326.260132</v>
      </c>
      <c r="H113">
        <v>341.65927099999999</v>
      </c>
      <c r="I113">
        <v>342.03738399999997</v>
      </c>
      <c r="J113">
        <v>349.05258199999997</v>
      </c>
      <c r="K113">
        <v>361.08673099999999</v>
      </c>
      <c r="L113">
        <v>372.294128</v>
      </c>
      <c r="M113">
        <v>383.23062099999999</v>
      </c>
      <c r="N113">
        <v>393.847443</v>
      </c>
      <c r="O113">
        <v>404.06744400000002</v>
      </c>
      <c r="P113">
        <v>413.80484000000001</v>
      </c>
      <c r="Q113">
        <v>423.419128</v>
      </c>
      <c r="R113">
        <v>432.91568000000001</v>
      </c>
      <c r="S113">
        <v>442.31015000000002</v>
      </c>
      <c r="T113">
        <v>451.70751999999999</v>
      </c>
      <c r="U113">
        <v>461.13436899999999</v>
      </c>
      <c r="V113">
        <v>470.38320900000002</v>
      </c>
      <c r="W113">
        <v>479.66470299999997</v>
      </c>
      <c r="X113">
        <v>489.01522799999998</v>
      </c>
      <c r="Y113">
        <v>498.42996199999999</v>
      </c>
      <c r="Z113">
        <v>507.95187399999998</v>
      </c>
      <c r="AA113">
        <v>517.48278800000003</v>
      </c>
      <c r="AB113">
        <v>527.07586700000002</v>
      </c>
      <c r="AC113">
        <v>536.66265899999996</v>
      </c>
      <c r="AD113">
        <v>546.29894999999999</v>
      </c>
      <c r="AE113">
        <v>555.930969</v>
      </c>
      <c r="AF113">
        <v>564.96832300000005</v>
      </c>
      <c r="AG113">
        <v>573.89111300000002</v>
      </c>
      <c r="AH113">
        <v>582.794128</v>
      </c>
      <c r="AI113">
        <v>591.76806599999998</v>
      </c>
      <c r="AJ113">
        <v>600.92730700000004</v>
      </c>
      <c r="AK113" s="91">
        <v>3.5999999999999997E-2</v>
      </c>
      <c r="AL113" s="25"/>
      <c r="AM113" s="26"/>
    </row>
    <row r="114" spans="1:39" ht="15" customHeight="1">
      <c r="A114" s="42" t="s">
        <v>6347</v>
      </c>
      <c r="B114" t="s">
        <v>4866</v>
      </c>
      <c r="C114" t="s">
        <v>6950</v>
      </c>
      <c r="D114" t="s">
        <v>6951</v>
      </c>
      <c r="E114" t="s">
        <v>333</v>
      </c>
      <c r="F114">
        <v>440.38687099999999</v>
      </c>
      <c r="G114">
        <v>700.07110599999999</v>
      </c>
      <c r="H114">
        <v>789.13433799999996</v>
      </c>
      <c r="I114">
        <v>836.35314900000003</v>
      </c>
      <c r="J114">
        <v>901.83966099999998</v>
      </c>
      <c r="K114">
        <v>977.58837900000003</v>
      </c>
      <c r="L114">
        <v>1061.088501</v>
      </c>
      <c r="M114">
        <v>1151.2749020000001</v>
      </c>
      <c r="N114">
        <v>1248.4670410000001</v>
      </c>
      <c r="O114">
        <v>1351.7248540000001</v>
      </c>
      <c r="P114">
        <v>1459.3897710000001</v>
      </c>
      <c r="Q114">
        <v>1570.227905</v>
      </c>
      <c r="R114">
        <v>1682.8214109999999</v>
      </c>
      <c r="S114">
        <v>1796.0900879999999</v>
      </c>
      <c r="T114">
        <v>1909.6088870000001</v>
      </c>
      <c r="U114">
        <v>2026.4490969999999</v>
      </c>
      <c r="V114">
        <v>2148.0651859999998</v>
      </c>
      <c r="W114">
        <v>2275.3671880000002</v>
      </c>
      <c r="X114">
        <v>2408.6594239999999</v>
      </c>
      <c r="Y114">
        <v>2548.0759280000002</v>
      </c>
      <c r="Z114">
        <v>2693.7065429999998</v>
      </c>
      <c r="AA114">
        <v>2844.6145019999999</v>
      </c>
      <c r="AB114">
        <v>3001.5932619999999</v>
      </c>
      <c r="AC114">
        <v>3165.0708009999998</v>
      </c>
      <c r="AD114">
        <v>3335.0808109999998</v>
      </c>
      <c r="AE114">
        <v>3511.719971</v>
      </c>
      <c r="AF114">
        <v>3694.033203</v>
      </c>
      <c r="AG114">
        <v>3882.5349120000001</v>
      </c>
      <c r="AH114">
        <v>4077.71875</v>
      </c>
      <c r="AI114">
        <v>4279.529297</v>
      </c>
      <c r="AJ114">
        <v>4488.2006840000004</v>
      </c>
      <c r="AK114" s="91">
        <v>0.08</v>
      </c>
      <c r="AL114" s="25"/>
      <c r="AM114" s="26"/>
    </row>
    <row r="115" spans="1:39" ht="15" customHeight="1">
      <c r="A115" s="42" t="s">
        <v>6350</v>
      </c>
      <c r="B115" t="s">
        <v>4077</v>
      </c>
      <c r="C115" t="s">
        <v>6952</v>
      </c>
      <c r="D115" t="s">
        <v>6953</v>
      </c>
      <c r="E115" t="s">
        <v>333</v>
      </c>
      <c r="F115">
        <v>330.22488399999997</v>
      </c>
      <c r="G115">
        <v>518.42797900000005</v>
      </c>
      <c r="H115">
        <v>580.25158699999997</v>
      </c>
      <c r="I115">
        <v>612.604919</v>
      </c>
      <c r="J115">
        <v>665.15765399999998</v>
      </c>
      <c r="K115">
        <v>726.91375700000003</v>
      </c>
      <c r="L115">
        <v>794.571777</v>
      </c>
      <c r="M115">
        <v>867.98016399999995</v>
      </c>
      <c r="N115">
        <v>947.44653300000004</v>
      </c>
      <c r="O115">
        <v>1032.302246</v>
      </c>
      <c r="P115">
        <v>1121.293457</v>
      </c>
      <c r="Q115">
        <v>1213.471558</v>
      </c>
      <c r="R115">
        <v>1307.7080080000001</v>
      </c>
      <c r="S115">
        <v>1403.1236570000001</v>
      </c>
      <c r="T115">
        <v>1499.346802</v>
      </c>
      <c r="U115">
        <v>1598.8073730000001</v>
      </c>
      <c r="V115">
        <v>1702.6857910000001</v>
      </c>
      <c r="W115">
        <v>1811.728149</v>
      </c>
      <c r="X115">
        <v>1926.2060550000001</v>
      </c>
      <c r="Y115">
        <v>2046.2529300000001</v>
      </c>
      <c r="Z115">
        <v>2171.961914</v>
      </c>
      <c r="AA115">
        <v>2302.5961910000001</v>
      </c>
      <c r="AB115">
        <v>2438.814453</v>
      </c>
      <c r="AC115">
        <v>2580.9892580000001</v>
      </c>
      <c r="AD115">
        <v>2729.1669919999999</v>
      </c>
      <c r="AE115">
        <v>2883.446289</v>
      </c>
      <c r="AF115">
        <v>3043.0588379999999</v>
      </c>
      <c r="AG115">
        <v>3208.4326169999999</v>
      </c>
      <c r="AH115">
        <v>3379.9941410000001</v>
      </c>
      <c r="AI115">
        <v>3557.7084960000002</v>
      </c>
      <c r="AJ115">
        <v>3741.7873540000001</v>
      </c>
      <c r="AK115" s="91">
        <v>8.4000000000000005E-2</v>
      </c>
      <c r="AL115" s="25"/>
      <c r="AM115" s="26"/>
    </row>
    <row r="116" spans="1:39" ht="15" customHeight="1">
      <c r="A116" s="42" t="s">
        <v>6353</v>
      </c>
      <c r="B116" t="s">
        <v>4080</v>
      </c>
      <c r="C116" t="s">
        <v>6954</v>
      </c>
      <c r="D116" t="s">
        <v>6955</v>
      </c>
      <c r="E116" t="s">
        <v>333</v>
      </c>
      <c r="F116">
        <v>53.243789999999997</v>
      </c>
      <c r="G116">
        <v>64.227119000000002</v>
      </c>
      <c r="H116">
        <v>87.110809000000003</v>
      </c>
      <c r="I116">
        <v>102.614288</v>
      </c>
      <c r="J116">
        <v>111.24337800000001</v>
      </c>
      <c r="K116">
        <v>118.435143</v>
      </c>
      <c r="L116">
        <v>127.291275</v>
      </c>
      <c r="M116">
        <v>136.74299600000001</v>
      </c>
      <c r="N116">
        <v>146.80941799999999</v>
      </c>
      <c r="O116">
        <v>157.38606300000001</v>
      </c>
      <c r="P116">
        <v>168.30401599999999</v>
      </c>
      <c r="Q116">
        <v>179.43365499999999</v>
      </c>
      <c r="R116">
        <v>190.648346</v>
      </c>
      <c r="S116">
        <v>201.84840399999999</v>
      </c>
      <c r="T116">
        <v>212.99745200000001</v>
      </c>
      <c r="U116">
        <v>224.38189700000001</v>
      </c>
      <c r="V116">
        <v>236.12338299999999</v>
      </c>
      <c r="W116">
        <v>248.308853</v>
      </c>
      <c r="X116">
        <v>260.95977800000003</v>
      </c>
      <c r="Y116">
        <v>274.08126800000002</v>
      </c>
      <c r="Z116">
        <v>287.68087800000001</v>
      </c>
      <c r="AA116">
        <v>301.653503</v>
      </c>
      <c r="AB116">
        <v>316.07543900000002</v>
      </c>
      <c r="AC116">
        <v>330.97872899999999</v>
      </c>
      <c r="AD116">
        <v>346.36120599999998</v>
      </c>
      <c r="AE116">
        <v>362.22610500000002</v>
      </c>
      <c r="AF116">
        <v>378.46691900000002</v>
      </c>
      <c r="AG116">
        <v>395.13980099999998</v>
      </c>
      <c r="AH116">
        <v>412.28225700000002</v>
      </c>
      <c r="AI116">
        <v>429.885132</v>
      </c>
      <c r="AJ116">
        <v>447.96362299999998</v>
      </c>
      <c r="AK116" s="91">
        <v>7.3999999999999996E-2</v>
      </c>
      <c r="AL116" s="25"/>
      <c r="AM116" s="26"/>
    </row>
    <row r="117" spans="1:39" ht="15" customHeight="1">
      <c r="A117" s="42" t="s">
        <v>6356</v>
      </c>
      <c r="B117" t="s">
        <v>4083</v>
      </c>
      <c r="C117" t="s">
        <v>6956</v>
      </c>
      <c r="D117" t="s">
        <v>6957</v>
      </c>
      <c r="E117" t="s">
        <v>333</v>
      </c>
      <c r="F117">
        <v>56.918174999999998</v>
      </c>
      <c r="G117">
        <v>117.416</v>
      </c>
      <c r="H117">
        <v>121.77190400000001</v>
      </c>
      <c r="I117">
        <v>121.133888</v>
      </c>
      <c r="J117">
        <v>125.438644</v>
      </c>
      <c r="K117">
        <v>132.23950199999999</v>
      </c>
      <c r="L117">
        <v>139.22551000000001</v>
      </c>
      <c r="M117">
        <v>146.55181899999999</v>
      </c>
      <c r="N117">
        <v>154.21101400000001</v>
      </c>
      <c r="O117">
        <v>162.03651400000001</v>
      </c>
      <c r="P117">
        <v>169.79234299999999</v>
      </c>
      <c r="Q117">
        <v>177.32266200000001</v>
      </c>
      <c r="R117">
        <v>184.46513400000001</v>
      </c>
      <c r="S117">
        <v>191.118011</v>
      </c>
      <c r="T117">
        <v>197.26461800000001</v>
      </c>
      <c r="U117">
        <v>203.25984199999999</v>
      </c>
      <c r="V117">
        <v>209.25607299999999</v>
      </c>
      <c r="W117">
        <v>215.33000200000001</v>
      </c>
      <c r="X117">
        <v>221.493652</v>
      </c>
      <c r="Y117">
        <v>227.741592</v>
      </c>
      <c r="Z117">
        <v>234.06372099999999</v>
      </c>
      <c r="AA117">
        <v>240.36480700000001</v>
      </c>
      <c r="AB117">
        <v>246.703339</v>
      </c>
      <c r="AC117">
        <v>253.10273699999999</v>
      </c>
      <c r="AD117">
        <v>259.55242900000002</v>
      </c>
      <c r="AE117">
        <v>266.04760700000003</v>
      </c>
      <c r="AF117">
        <v>272.50723299999999</v>
      </c>
      <c r="AG117">
        <v>278.96246300000001</v>
      </c>
      <c r="AH117">
        <v>285.44250499999998</v>
      </c>
      <c r="AI117">
        <v>291.93530299999998</v>
      </c>
      <c r="AJ117">
        <v>298.44970699999999</v>
      </c>
      <c r="AK117" s="91">
        <v>5.7000000000000002E-2</v>
      </c>
      <c r="AL117" s="25"/>
      <c r="AM117" s="26"/>
    </row>
    <row r="118" spans="1:39" ht="15" customHeight="1">
      <c r="A118" s="42" t="s">
        <v>6359</v>
      </c>
      <c r="B118" t="s">
        <v>4869</v>
      </c>
      <c r="C118" t="s">
        <v>6958</v>
      </c>
      <c r="D118" t="s">
        <v>6959</v>
      </c>
      <c r="E118" t="s">
        <v>333</v>
      </c>
      <c r="F118">
        <v>215.09840399999999</v>
      </c>
      <c r="G118">
        <v>592.88147000000004</v>
      </c>
      <c r="H118">
        <v>663.31213400000001</v>
      </c>
      <c r="I118">
        <v>709.13122599999997</v>
      </c>
      <c r="J118">
        <v>725.06152299999997</v>
      </c>
      <c r="K118">
        <v>748.91516100000001</v>
      </c>
      <c r="L118">
        <v>767.30688499999997</v>
      </c>
      <c r="M118">
        <v>786.285034</v>
      </c>
      <c r="N118">
        <v>805.89562999999998</v>
      </c>
      <c r="O118">
        <v>826.14086899999995</v>
      </c>
      <c r="P118">
        <v>847.036743</v>
      </c>
      <c r="Q118">
        <v>868.59155299999998</v>
      </c>
      <c r="R118">
        <v>890.67834500000004</v>
      </c>
      <c r="S118">
        <v>913.21630900000002</v>
      </c>
      <c r="T118">
        <v>936.18823199999997</v>
      </c>
      <c r="U118">
        <v>959.58526600000005</v>
      </c>
      <c r="V118">
        <v>983.28900099999998</v>
      </c>
      <c r="W118">
        <v>1007.1714480000001</v>
      </c>
      <c r="X118">
        <v>1030.7963870000001</v>
      </c>
      <c r="Y118">
        <v>1054.4223629999999</v>
      </c>
      <c r="Z118">
        <v>1078.7960210000001</v>
      </c>
      <c r="AA118">
        <v>1103.908447</v>
      </c>
      <c r="AB118">
        <v>1129.802856</v>
      </c>
      <c r="AC118">
        <v>1156.5035399999999</v>
      </c>
      <c r="AD118">
        <v>1184.0280760000001</v>
      </c>
      <c r="AE118">
        <v>1212.408081</v>
      </c>
      <c r="AF118">
        <v>1241.6367190000001</v>
      </c>
      <c r="AG118">
        <v>1271.7645259999999</v>
      </c>
      <c r="AH118">
        <v>1302.8282469999999</v>
      </c>
      <c r="AI118">
        <v>1334.8472899999999</v>
      </c>
      <c r="AJ118">
        <v>1367.857178</v>
      </c>
      <c r="AK118" s="91">
        <v>6.4000000000000001E-2</v>
      </c>
      <c r="AL118" s="25"/>
      <c r="AM118" s="26"/>
    </row>
    <row r="119" spans="1:39" ht="15" customHeight="1">
      <c r="A119" s="42" t="s">
        <v>6362</v>
      </c>
      <c r="B119" t="s">
        <v>4077</v>
      </c>
      <c r="C119" t="s">
        <v>6960</v>
      </c>
      <c r="D119" t="s">
        <v>6961</v>
      </c>
      <c r="E119" t="s">
        <v>333</v>
      </c>
      <c r="F119">
        <v>97.036285000000007</v>
      </c>
      <c r="G119">
        <v>236.232574</v>
      </c>
      <c r="H119">
        <v>269.32894900000002</v>
      </c>
      <c r="I119">
        <v>286.37194799999997</v>
      </c>
      <c r="J119">
        <v>303.03973400000001</v>
      </c>
      <c r="K119">
        <v>319.53961199999998</v>
      </c>
      <c r="L119">
        <v>332.935608</v>
      </c>
      <c r="M119">
        <v>346.762024</v>
      </c>
      <c r="N119">
        <v>361.04272500000002</v>
      </c>
      <c r="O119">
        <v>375.783051</v>
      </c>
      <c r="P119">
        <v>390.99529999999999</v>
      </c>
      <c r="Q119">
        <v>406.68682899999999</v>
      </c>
      <c r="R119">
        <v>422.79965199999998</v>
      </c>
      <c r="S119">
        <v>439.29388399999999</v>
      </c>
      <c r="T119">
        <v>456.15853900000002</v>
      </c>
      <c r="U119">
        <v>473.38635299999999</v>
      </c>
      <c r="V119">
        <v>490.91253699999999</v>
      </c>
      <c r="W119">
        <v>508.66204800000003</v>
      </c>
      <c r="X119">
        <v>526.38958700000001</v>
      </c>
      <c r="Y119">
        <v>544.21948199999997</v>
      </c>
      <c r="Z119">
        <v>562.55401600000005</v>
      </c>
      <c r="AA119">
        <v>581.39404300000001</v>
      </c>
      <c r="AB119">
        <v>600.76538100000005</v>
      </c>
      <c r="AC119">
        <v>620.685608</v>
      </c>
      <c r="AD119">
        <v>641.16882299999997</v>
      </c>
      <c r="AE119">
        <v>662.23748799999998</v>
      </c>
      <c r="AF119">
        <v>683.89624000000003</v>
      </c>
      <c r="AG119">
        <v>706.17449999999997</v>
      </c>
      <c r="AH119">
        <v>729.09759499999996</v>
      </c>
      <c r="AI119">
        <v>752.67999299999997</v>
      </c>
      <c r="AJ119">
        <v>776.94836399999997</v>
      </c>
      <c r="AK119" s="91">
        <v>7.1999999999999995E-2</v>
      </c>
      <c r="AL119" s="25"/>
      <c r="AM119" s="26"/>
    </row>
    <row r="120" spans="1:39" ht="15" customHeight="1">
      <c r="A120" s="42" t="s">
        <v>6365</v>
      </c>
      <c r="B120" t="s">
        <v>4080</v>
      </c>
      <c r="C120" t="s">
        <v>6962</v>
      </c>
      <c r="D120" t="s">
        <v>6963</v>
      </c>
      <c r="E120" t="s">
        <v>333</v>
      </c>
      <c r="F120">
        <v>51.851081999999998</v>
      </c>
      <c r="G120">
        <v>66.526084999999995</v>
      </c>
      <c r="H120">
        <v>90.924560999999997</v>
      </c>
      <c r="I120">
        <v>107.085571</v>
      </c>
      <c r="J120">
        <v>116.31864899999999</v>
      </c>
      <c r="K120">
        <v>123.44004099999999</v>
      </c>
      <c r="L120">
        <v>127.53224899999999</v>
      </c>
      <c r="M120">
        <v>131.72679099999999</v>
      </c>
      <c r="N120">
        <v>136.03387499999999</v>
      </c>
      <c r="O120">
        <v>140.452911</v>
      </c>
      <c r="P120">
        <v>144.98237599999999</v>
      </c>
      <c r="Q120">
        <v>149.62666300000001</v>
      </c>
      <c r="R120">
        <v>154.37025499999999</v>
      </c>
      <c r="S120">
        <v>159.20645099999999</v>
      </c>
      <c r="T120">
        <v>164.13526899999999</v>
      </c>
      <c r="U120">
        <v>169.15759299999999</v>
      </c>
      <c r="V120">
        <v>174.26251199999999</v>
      </c>
      <c r="W120">
        <v>179.44238300000001</v>
      </c>
      <c r="X120">
        <v>184.65934799999999</v>
      </c>
      <c r="Y120">
        <v>189.93507399999999</v>
      </c>
      <c r="Z120">
        <v>195.33839399999999</v>
      </c>
      <c r="AA120">
        <v>200.86386100000001</v>
      </c>
      <c r="AB120">
        <v>206.52204900000001</v>
      </c>
      <c r="AC120">
        <v>212.316666</v>
      </c>
      <c r="AD120">
        <v>218.25029000000001</v>
      </c>
      <c r="AE120">
        <v>224.32707199999999</v>
      </c>
      <c r="AF120">
        <v>230.53735399999999</v>
      </c>
      <c r="AG120">
        <v>236.89747600000001</v>
      </c>
      <c r="AH120">
        <v>243.413712</v>
      </c>
      <c r="AI120">
        <v>250.09236100000001</v>
      </c>
      <c r="AJ120">
        <v>256.93670700000001</v>
      </c>
      <c r="AK120" s="91">
        <v>5.5E-2</v>
      </c>
      <c r="AL120" s="25"/>
      <c r="AM120" s="26"/>
    </row>
    <row r="121" spans="1:39" ht="15" customHeight="1">
      <c r="A121" s="42" t="s">
        <v>6368</v>
      </c>
      <c r="B121" t="s">
        <v>4083</v>
      </c>
      <c r="C121" t="s">
        <v>6964</v>
      </c>
      <c r="D121" t="s">
        <v>6965</v>
      </c>
      <c r="E121" t="s">
        <v>333</v>
      </c>
      <c r="F121">
        <v>66.211044000000001</v>
      </c>
      <c r="G121">
        <v>290.12283300000001</v>
      </c>
      <c r="H121">
        <v>303.05859400000003</v>
      </c>
      <c r="I121">
        <v>315.67370599999998</v>
      </c>
      <c r="J121">
        <v>305.70309400000002</v>
      </c>
      <c r="K121">
        <v>305.93548600000003</v>
      </c>
      <c r="L121">
        <v>306.83898900000003</v>
      </c>
      <c r="M121">
        <v>307.79617300000001</v>
      </c>
      <c r="N121">
        <v>308.81906099999998</v>
      </c>
      <c r="O121">
        <v>309.90490699999998</v>
      </c>
      <c r="P121">
        <v>311.05908199999999</v>
      </c>
      <c r="Q121">
        <v>312.27810699999998</v>
      </c>
      <c r="R121">
        <v>313.50839200000001</v>
      </c>
      <c r="S121">
        <v>314.71597300000002</v>
      </c>
      <c r="T121">
        <v>315.894409</v>
      </c>
      <c r="U121">
        <v>317.04132099999998</v>
      </c>
      <c r="V121">
        <v>318.11395299999998</v>
      </c>
      <c r="W121">
        <v>319.06701700000002</v>
      </c>
      <c r="X121">
        <v>319.74749800000001</v>
      </c>
      <c r="Y121">
        <v>320.267853</v>
      </c>
      <c r="Z121">
        <v>320.90365600000001</v>
      </c>
      <c r="AA121">
        <v>321.65054300000003</v>
      </c>
      <c r="AB121">
        <v>322.51541099999997</v>
      </c>
      <c r="AC121">
        <v>323.50125100000002</v>
      </c>
      <c r="AD121">
        <v>324.60891700000002</v>
      </c>
      <c r="AE121">
        <v>325.84350599999999</v>
      </c>
      <c r="AF121">
        <v>327.20306399999998</v>
      </c>
      <c r="AG121">
        <v>328.69259599999998</v>
      </c>
      <c r="AH121">
        <v>330.316956</v>
      </c>
      <c r="AI121">
        <v>332.074951</v>
      </c>
      <c r="AJ121">
        <v>333.97216800000001</v>
      </c>
      <c r="AK121" s="91">
        <v>5.5E-2</v>
      </c>
      <c r="AL121" s="25"/>
      <c r="AM121" s="26"/>
    </row>
    <row r="122" spans="1:39" ht="15" customHeight="1">
      <c r="A122" s="42" t="s">
        <v>6371</v>
      </c>
      <c r="B122" t="s">
        <v>4035</v>
      </c>
      <c r="C122" t="s">
        <v>6966</v>
      </c>
      <c r="D122" t="s">
        <v>6967</v>
      </c>
      <c r="E122" t="s">
        <v>333</v>
      </c>
      <c r="F122">
        <v>12280.303711</v>
      </c>
      <c r="G122">
        <v>22980.896484000001</v>
      </c>
      <c r="H122">
        <v>25378.0625</v>
      </c>
      <c r="I122">
        <v>26569.019531000002</v>
      </c>
      <c r="J122">
        <v>27711.851562</v>
      </c>
      <c r="K122">
        <v>28977.505859000001</v>
      </c>
      <c r="L122">
        <v>30105.019531000002</v>
      </c>
      <c r="M122">
        <v>31124.380859000001</v>
      </c>
      <c r="N122">
        <v>32226.033202999999</v>
      </c>
      <c r="O122">
        <v>33309.214844000002</v>
      </c>
      <c r="P122">
        <v>34444.164062000003</v>
      </c>
      <c r="Q122">
        <v>35623.042969000002</v>
      </c>
      <c r="R122">
        <v>36857.359375</v>
      </c>
      <c r="S122">
        <v>38124.085937999997</v>
      </c>
      <c r="T122">
        <v>39440.8125</v>
      </c>
      <c r="U122">
        <v>40810.386719000002</v>
      </c>
      <c r="V122">
        <v>42199.804687999997</v>
      </c>
      <c r="W122">
        <v>43613.839844000002</v>
      </c>
      <c r="X122">
        <v>45073.320312000003</v>
      </c>
      <c r="Y122">
        <v>46597.105469000002</v>
      </c>
      <c r="Z122">
        <v>48191.488280999998</v>
      </c>
      <c r="AA122">
        <v>49831.039062000003</v>
      </c>
      <c r="AB122">
        <v>51524.105469000002</v>
      </c>
      <c r="AC122">
        <v>53267.585937999997</v>
      </c>
      <c r="AD122">
        <v>55056.839844000002</v>
      </c>
      <c r="AE122">
        <v>56907.328125</v>
      </c>
      <c r="AF122">
        <v>58779.902344000002</v>
      </c>
      <c r="AG122">
        <v>60688.246094000002</v>
      </c>
      <c r="AH122">
        <v>62673.082030999998</v>
      </c>
      <c r="AI122">
        <v>64712.183594000002</v>
      </c>
      <c r="AJ122">
        <v>66809.179688000004</v>
      </c>
      <c r="AK122" s="91">
        <v>5.8000000000000003E-2</v>
      </c>
      <c r="AL122" s="32"/>
      <c r="AM122" s="30"/>
    </row>
    <row r="123" spans="1:39" ht="15" customHeight="1">
      <c r="A123" s="94"/>
      <c r="B123" t="s">
        <v>6374</v>
      </c>
      <c r="D123" t="s">
        <v>6968</v>
      </c>
    </row>
    <row r="124" spans="1:39" ht="15" customHeight="1">
      <c r="A124" s="42" t="s">
        <v>6375</v>
      </c>
      <c r="B124" t="s">
        <v>3913</v>
      </c>
      <c r="C124" t="s">
        <v>6969</v>
      </c>
      <c r="D124" t="s">
        <v>6970</v>
      </c>
      <c r="E124" t="s">
        <v>333</v>
      </c>
      <c r="F124">
        <v>4864.5805659999996</v>
      </c>
      <c r="G124">
        <v>1395.6361079999999</v>
      </c>
      <c r="H124">
        <v>917.33941700000003</v>
      </c>
      <c r="I124">
        <v>815.35485800000004</v>
      </c>
      <c r="J124">
        <v>690.246399</v>
      </c>
      <c r="K124">
        <v>642.76806599999998</v>
      </c>
      <c r="L124">
        <v>542.60638400000005</v>
      </c>
      <c r="M124">
        <v>500.46283</v>
      </c>
      <c r="N124">
        <v>430.26001000000002</v>
      </c>
      <c r="O124">
        <v>405.21490499999999</v>
      </c>
      <c r="P124">
        <v>397.34491000000003</v>
      </c>
      <c r="Q124">
        <v>389.10418700000002</v>
      </c>
      <c r="R124">
        <v>380.41162100000003</v>
      </c>
      <c r="S124">
        <v>371.37164300000001</v>
      </c>
      <c r="T124">
        <v>361.919037</v>
      </c>
      <c r="U124">
        <v>352.056061</v>
      </c>
      <c r="V124">
        <v>341.94409200000001</v>
      </c>
      <c r="W124">
        <v>331.60095200000001</v>
      </c>
      <c r="X124">
        <v>320.942993</v>
      </c>
      <c r="Y124">
        <v>309.88790899999998</v>
      </c>
      <c r="Z124">
        <v>298.41497800000002</v>
      </c>
      <c r="AA124">
        <v>286.65527300000002</v>
      </c>
      <c r="AB124">
        <v>274.59964000000002</v>
      </c>
      <c r="AC124">
        <v>262.25744600000002</v>
      </c>
      <c r="AD124">
        <v>249.651779</v>
      </c>
      <c r="AE124">
        <v>236.652557</v>
      </c>
      <c r="AF124">
        <v>223.43649300000001</v>
      </c>
      <c r="AG124">
        <v>210.03012100000001</v>
      </c>
      <c r="AH124">
        <v>196.147141</v>
      </c>
      <c r="AI124">
        <v>181.94506799999999</v>
      </c>
      <c r="AJ124">
        <v>167.394485</v>
      </c>
      <c r="AK124" s="91">
        <v>-0.106</v>
      </c>
      <c r="AL124" s="25"/>
      <c r="AM124" s="26"/>
    </row>
    <row r="125" spans="1:39" ht="15" customHeight="1">
      <c r="A125" s="42" t="s">
        <v>6378</v>
      </c>
      <c r="B125" t="s">
        <v>4077</v>
      </c>
      <c r="C125" t="s">
        <v>6971</v>
      </c>
      <c r="D125" t="s">
        <v>6972</v>
      </c>
      <c r="E125" t="s">
        <v>333</v>
      </c>
      <c r="F125">
        <v>2563.5942380000001</v>
      </c>
      <c r="G125">
        <v>549.38433799999996</v>
      </c>
      <c r="H125">
        <v>218.66958600000001</v>
      </c>
      <c r="I125">
        <v>170.02320900000001</v>
      </c>
      <c r="J125">
        <v>133.226913</v>
      </c>
      <c r="K125">
        <v>94.664779999999993</v>
      </c>
      <c r="L125">
        <v>55.308028999999998</v>
      </c>
      <c r="M125">
        <v>15.151932</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c r="AL125" s="25"/>
      <c r="AM125" s="26"/>
    </row>
    <row r="126" spans="1:39" ht="15" customHeight="1">
      <c r="A126" s="42" t="s">
        <v>6381</v>
      </c>
      <c r="B126" t="s">
        <v>4080</v>
      </c>
      <c r="C126" t="s">
        <v>6973</v>
      </c>
      <c r="D126" t="s">
        <v>6974</v>
      </c>
      <c r="E126" t="s">
        <v>333</v>
      </c>
      <c r="F126">
        <v>289.20523100000003</v>
      </c>
      <c r="G126">
        <v>141.729263</v>
      </c>
      <c r="H126">
        <v>91.605369999999994</v>
      </c>
      <c r="I126">
        <v>71.449959000000007</v>
      </c>
      <c r="J126">
        <v>6.6538810000000002</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t="s">
        <v>549</v>
      </c>
      <c r="AL126" s="25"/>
      <c r="AM126" s="26"/>
    </row>
    <row r="127" spans="1:39" ht="15" customHeight="1">
      <c r="A127" s="42" t="s">
        <v>6384</v>
      </c>
      <c r="B127" t="s">
        <v>4083</v>
      </c>
      <c r="C127" t="s">
        <v>6975</v>
      </c>
      <c r="D127" t="s">
        <v>6976</v>
      </c>
      <c r="E127" t="s">
        <v>333</v>
      </c>
      <c r="F127">
        <v>2011.780884</v>
      </c>
      <c r="G127">
        <v>704.52252199999998</v>
      </c>
      <c r="H127">
        <v>607.06445299999996</v>
      </c>
      <c r="I127">
        <v>573.88171399999999</v>
      </c>
      <c r="J127">
        <v>550.36560099999997</v>
      </c>
      <c r="K127">
        <v>548.10327099999995</v>
      </c>
      <c r="L127">
        <v>487.29834</v>
      </c>
      <c r="M127">
        <v>485.31088299999999</v>
      </c>
      <c r="N127">
        <v>430.26001000000002</v>
      </c>
      <c r="O127">
        <v>405.21490499999999</v>
      </c>
      <c r="P127">
        <v>397.34491000000003</v>
      </c>
      <c r="Q127">
        <v>389.10418700000002</v>
      </c>
      <c r="R127">
        <v>380.41162100000003</v>
      </c>
      <c r="S127">
        <v>371.37164300000001</v>
      </c>
      <c r="T127">
        <v>361.919037</v>
      </c>
      <c r="U127">
        <v>352.056061</v>
      </c>
      <c r="V127">
        <v>341.94409200000001</v>
      </c>
      <c r="W127">
        <v>331.60095200000001</v>
      </c>
      <c r="X127">
        <v>320.942993</v>
      </c>
      <c r="Y127">
        <v>309.88790899999998</v>
      </c>
      <c r="Z127">
        <v>298.41497800000002</v>
      </c>
      <c r="AA127">
        <v>286.65527300000002</v>
      </c>
      <c r="AB127">
        <v>274.59964000000002</v>
      </c>
      <c r="AC127">
        <v>262.25744600000002</v>
      </c>
      <c r="AD127">
        <v>249.651779</v>
      </c>
      <c r="AE127">
        <v>236.652557</v>
      </c>
      <c r="AF127">
        <v>223.43649300000001</v>
      </c>
      <c r="AG127">
        <v>210.03012100000001</v>
      </c>
      <c r="AH127">
        <v>196.147141</v>
      </c>
      <c r="AI127">
        <v>181.94506799999999</v>
      </c>
      <c r="AJ127">
        <v>167.394485</v>
      </c>
      <c r="AK127" s="91">
        <v>-0.08</v>
      </c>
      <c r="AL127" s="25"/>
      <c r="AM127" s="26"/>
    </row>
    <row r="128" spans="1:39" ht="15" customHeight="1">
      <c r="A128" s="42" t="s">
        <v>6387</v>
      </c>
      <c r="B128" t="s">
        <v>3917</v>
      </c>
      <c r="C128" t="s">
        <v>6977</v>
      </c>
      <c r="D128" t="s">
        <v>6978</v>
      </c>
      <c r="E128" t="s">
        <v>333</v>
      </c>
      <c r="F128">
        <v>640.33941700000003</v>
      </c>
      <c r="G128">
        <v>226.37356600000001</v>
      </c>
      <c r="H128">
        <v>133.60017400000001</v>
      </c>
      <c r="I128">
        <v>106.79722599999999</v>
      </c>
      <c r="J128">
        <v>97.950050000000005</v>
      </c>
      <c r="K128">
        <v>92.875259</v>
      </c>
      <c r="L128">
        <v>86.662154999999998</v>
      </c>
      <c r="M128">
        <v>79.684005999999997</v>
      </c>
      <c r="N128">
        <v>72.460480000000004</v>
      </c>
      <c r="O128">
        <v>64.983199999999997</v>
      </c>
      <c r="P128">
        <v>58.498241</v>
      </c>
      <c r="Q128">
        <v>54.206318000000003</v>
      </c>
      <c r="R128">
        <v>52.093918000000002</v>
      </c>
      <c r="S128">
        <v>50.475181999999997</v>
      </c>
      <c r="T128">
        <v>48.821708999999998</v>
      </c>
      <c r="U128">
        <v>47.144320999999998</v>
      </c>
      <c r="V128">
        <v>45.426121000000002</v>
      </c>
      <c r="W128">
        <v>43.686549999999997</v>
      </c>
      <c r="X128">
        <v>41.926772999999997</v>
      </c>
      <c r="Y128">
        <v>40.144306</v>
      </c>
      <c r="Z128">
        <v>38.343628000000002</v>
      </c>
      <c r="AA128">
        <v>36.541077000000001</v>
      </c>
      <c r="AB128">
        <v>34.724907000000002</v>
      </c>
      <c r="AC128">
        <v>32.897762</v>
      </c>
      <c r="AD128">
        <v>31.060665</v>
      </c>
      <c r="AE128">
        <v>29.213979999999999</v>
      </c>
      <c r="AF128">
        <v>27.358619999999998</v>
      </c>
      <c r="AG128">
        <v>25.498349999999999</v>
      </c>
      <c r="AH128">
        <v>23.639606000000001</v>
      </c>
      <c r="AI128">
        <v>21.786003000000001</v>
      </c>
      <c r="AJ128">
        <v>19.934574000000001</v>
      </c>
      <c r="AK128" s="91">
        <v>-0.109</v>
      </c>
      <c r="AL128" s="25"/>
      <c r="AM128" s="26"/>
    </row>
    <row r="129" spans="1:39" ht="15" customHeight="1">
      <c r="A129" s="42" t="s">
        <v>6390</v>
      </c>
      <c r="B129" t="s">
        <v>4077</v>
      </c>
      <c r="C129" t="s">
        <v>6979</v>
      </c>
      <c r="D129" t="s">
        <v>6980</v>
      </c>
      <c r="E129" t="s">
        <v>333</v>
      </c>
      <c r="F129">
        <v>214.02563499999999</v>
      </c>
      <c r="G129">
        <v>61.250546</v>
      </c>
      <c r="H129">
        <v>21.950831999999998</v>
      </c>
      <c r="I129">
        <v>18.375166</v>
      </c>
      <c r="J129">
        <v>18.375166</v>
      </c>
      <c r="K129">
        <v>15.456478000000001</v>
      </c>
      <c r="L129">
        <v>12.306618</v>
      </c>
      <c r="M129">
        <v>9.0640999999999998</v>
      </c>
      <c r="N129">
        <v>5.7292709999999998</v>
      </c>
      <c r="O129">
        <v>2.3030080000000002</v>
      </c>
      <c r="P129">
        <v>0</v>
      </c>
      <c r="Q129">
        <v>0</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t="s">
        <v>549</v>
      </c>
      <c r="AL129" s="25"/>
      <c r="AM129" s="26"/>
    </row>
    <row r="130" spans="1:39" ht="15" customHeight="1">
      <c r="A130" s="42" t="s">
        <v>6393</v>
      </c>
      <c r="B130" t="s">
        <v>4080</v>
      </c>
      <c r="C130" t="s">
        <v>6981</v>
      </c>
      <c r="D130" t="s">
        <v>6982</v>
      </c>
      <c r="E130" t="s">
        <v>333</v>
      </c>
      <c r="F130">
        <v>78.875549000000007</v>
      </c>
      <c r="G130">
        <v>53.105803999999999</v>
      </c>
      <c r="H130">
        <v>27.871715999999999</v>
      </c>
      <c r="I130">
        <v>20.024103</v>
      </c>
      <c r="J130">
        <v>18.016725999999998</v>
      </c>
      <c r="K130">
        <v>15.860621999999999</v>
      </c>
      <c r="L130">
        <v>13.56753</v>
      </c>
      <c r="M130">
        <v>11.150591</v>
      </c>
      <c r="N130">
        <v>8.6313040000000001</v>
      </c>
      <c r="O130">
        <v>6.0114169999999998</v>
      </c>
      <c r="P130">
        <v>3.3054549999999998</v>
      </c>
      <c r="Q130">
        <v>0.53902399999999995</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t="s">
        <v>549</v>
      </c>
      <c r="AL130" s="25"/>
      <c r="AM130" s="26"/>
    </row>
    <row r="131" spans="1:39" ht="15" customHeight="1">
      <c r="A131" s="42" t="s">
        <v>6396</v>
      </c>
      <c r="B131" t="s">
        <v>4083</v>
      </c>
      <c r="C131" t="s">
        <v>6983</v>
      </c>
      <c r="D131" t="s">
        <v>6984</v>
      </c>
      <c r="E131" t="s">
        <v>333</v>
      </c>
      <c r="F131">
        <v>347.43823200000003</v>
      </c>
      <c r="G131">
        <v>112.01721999999999</v>
      </c>
      <c r="H131">
        <v>83.777625999999998</v>
      </c>
      <c r="I131">
        <v>68.397957000000005</v>
      </c>
      <c r="J131">
        <v>61.558159000000003</v>
      </c>
      <c r="K131">
        <v>61.558159000000003</v>
      </c>
      <c r="L131">
        <v>60.78801</v>
      </c>
      <c r="M131">
        <v>59.469315000000002</v>
      </c>
      <c r="N131">
        <v>58.099902999999998</v>
      </c>
      <c r="O131">
        <v>56.668773999999999</v>
      </c>
      <c r="P131">
        <v>55.192787000000003</v>
      </c>
      <c r="Q131">
        <v>53.667293999999998</v>
      </c>
      <c r="R131">
        <v>52.093918000000002</v>
      </c>
      <c r="S131">
        <v>50.475181999999997</v>
      </c>
      <c r="T131">
        <v>48.821708999999998</v>
      </c>
      <c r="U131">
        <v>47.144320999999998</v>
      </c>
      <c r="V131">
        <v>45.426121000000002</v>
      </c>
      <c r="W131">
        <v>43.686549999999997</v>
      </c>
      <c r="X131">
        <v>41.926772999999997</v>
      </c>
      <c r="Y131">
        <v>40.144306</v>
      </c>
      <c r="Z131">
        <v>38.343628000000002</v>
      </c>
      <c r="AA131">
        <v>36.541077000000001</v>
      </c>
      <c r="AB131">
        <v>34.724907000000002</v>
      </c>
      <c r="AC131">
        <v>32.897762</v>
      </c>
      <c r="AD131">
        <v>31.060665</v>
      </c>
      <c r="AE131">
        <v>29.213979999999999</v>
      </c>
      <c r="AF131">
        <v>27.358619999999998</v>
      </c>
      <c r="AG131">
        <v>25.498349999999999</v>
      </c>
      <c r="AH131">
        <v>23.639606000000001</v>
      </c>
      <c r="AI131">
        <v>21.786003000000001</v>
      </c>
      <c r="AJ131">
        <v>19.934574000000001</v>
      </c>
      <c r="AK131" s="91">
        <v>-9.0999999999999998E-2</v>
      </c>
      <c r="AL131" s="25"/>
      <c r="AM131" s="26"/>
    </row>
    <row r="132" spans="1:39" ht="15" customHeight="1">
      <c r="A132" s="42" t="s">
        <v>6399</v>
      </c>
      <c r="B132" t="s">
        <v>4843</v>
      </c>
      <c r="C132" t="s">
        <v>6985</v>
      </c>
      <c r="D132" t="s">
        <v>6986</v>
      </c>
      <c r="E132" t="s">
        <v>333</v>
      </c>
      <c r="F132">
        <v>390.69879200000003</v>
      </c>
      <c r="G132">
        <v>196.30763200000001</v>
      </c>
      <c r="H132">
        <v>116.827896</v>
      </c>
      <c r="I132">
        <v>96.959732000000002</v>
      </c>
      <c r="J132">
        <v>87.548171999999994</v>
      </c>
      <c r="K132">
        <v>77.701492000000002</v>
      </c>
      <c r="L132">
        <v>70.734138000000002</v>
      </c>
      <c r="M132">
        <v>64.619552999999996</v>
      </c>
      <c r="N132">
        <v>58.540824999999998</v>
      </c>
      <c r="O132">
        <v>52.690849</v>
      </c>
      <c r="P132">
        <v>46.430149</v>
      </c>
      <c r="Q132">
        <v>39.962508999999997</v>
      </c>
      <c r="R132">
        <v>33.324691999999999</v>
      </c>
      <c r="S132">
        <v>28.395565000000001</v>
      </c>
      <c r="T132">
        <v>27.111294000000001</v>
      </c>
      <c r="U132">
        <v>25.776934000000001</v>
      </c>
      <c r="V132">
        <v>24.39838</v>
      </c>
      <c r="W132">
        <v>22.974330999999999</v>
      </c>
      <c r="X132">
        <v>21.505396000000001</v>
      </c>
      <c r="Y132">
        <v>19.992274999999999</v>
      </c>
      <c r="Z132">
        <v>18.435572000000001</v>
      </c>
      <c r="AA132">
        <v>16.836693</v>
      </c>
      <c r="AB132">
        <v>15.19566</v>
      </c>
      <c r="AC132">
        <v>13.512641</v>
      </c>
      <c r="AD132">
        <v>11.787457</v>
      </c>
      <c r="AE132">
        <v>10.019955</v>
      </c>
      <c r="AF132">
        <v>8.2201690000000003</v>
      </c>
      <c r="AG132">
        <v>6.3783320000000003</v>
      </c>
      <c r="AH132">
        <v>4.4938580000000004</v>
      </c>
      <c r="AI132">
        <v>2.5660759999999998</v>
      </c>
      <c r="AJ132">
        <v>0.58138999999999996</v>
      </c>
      <c r="AK132" s="91">
        <v>-0.19500000000000001</v>
      </c>
      <c r="AL132" s="25"/>
      <c r="AM132" s="26"/>
    </row>
    <row r="133" spans="1:39" ht="15" customHeight="1">
      <c r="A133" s="42" t="s">
        <v>6402</v>
      </c>
      <c r="B133" t="s">
        <v>4077</v>
      </c>
      <c r="C133" t="s">
        <v>6987</v>
      </c>
      <c r="D133" t="s">
        <v>6988</v>
      </c>
      <c r="E133" t="s">
        <v>333</v>
      </c>
      <c r="F133">
        <v>196.60597200000001</v>
      </c>
      <c r="G133">
        <v>113.079567</v>
      </c>
      <c r="H133">
        <v>56.968735000000002</v>
      </c>
      <c r="I133">
        <v>46.568309999999997</v>
      </c>
      <c r="J133">
        <v>42.675570999999998</v>
      </c>
      <c r="K133">
        <v>38.526046999999998</v>
      </c>
      <c r="L133">
        <v>34.138900999999997</v>
      </c>
      <c r="M133">
        <v>29.538011999999998</v>
      </c>
      <c r="N133">
        <v>24.725134000000001</v>
      </c>
      <c r="O133">
        <v>19.707090000000001</v>
      </c>
      <c r="P133">
        <v>14.5084</v>
      </c>
      <c r="Q133">
        <v>9.1601649999999992</v>
      </c>
      <c r="R133">
        <v>3.6980029999999999</v>
      </c>
      <c r="S133">
        <v>0</v>
      </c>
      <c r="T133">
        <v>0</v>
      </c>
      <c r="U133">
        <v>0</v>
      </c>
      <c r="V133">
        <v>0</v>
      </c>
      <c r="W133">
        <v>0</v>
      </c>
      <c r="X133">
        <v>0</v>
      </c>
      <c r="Y133">
        <v>0</v>
      </c>
      <c r="Z133">
        <v>0</v>
      </c>
      <c r="AA133">
        <v>0</v>
      </c>
      <c r="AB133">
        <v>0</v>
      </c>
      <c r="AC133">
        <v>0</v>
      </c>
      <c r="AD133">
        <v>0</v>
      </c>
      <c r="AE133">
        <v>0</v>
      </c>
      <c r="AF133">
        <v>0</v>
      </c>
      <c r="AG133">
        <v>0</v>
      </c>
      <c r="AH133">
        <v>0</v>
      </c>
      <c r="AI133">
        <v>0</v>
      </c>
      <c r="AJ133">
        <v>0</v>
      </c>
      <c r="AK133" t="s">
        <v>549</v>
      </c>
      <c r="AL133" s="25"/>
      <c r="AM133" s="26"/>
    </row>
    <row r="134" spans="1:39" ht="15" customHeight="1">
      <c r="A134" s="42" t="s">
        <v>6405</v>
      </c>
      <c r="B134" t="s">
        <v>4080</v>
      </c>
      <c r="C134" t="s">
        <v>6989</v>
      </c>
      <c r="D134" t="s">
        <v>6990</v>
      </c>
      <c r="E134" t="s">
        <v>333</v>
      </c>
      <c r="F134">
        <v>17.731318999999999</v>
      </c>
      <c r="G134">
        <v>16.648686999999999</v>
      </c>
      <c r="H134">
        <v>9.8369119999999999</v>
      </c>
      <c r="I134">
        <v>8.5069119999999998</v>
      </c>
      <c r="J134">
        <v>7.1765379999999999</v>
      </c>
      <c r="K134">
        <v>5.2489920000000003</v>
      </c>
      <c r="L134">
        <v>3.543571</v>
      </c>
      <c r="M134">
        <v>2.0298750000000001</v>
      </c>
      <c r="N134">
        <v>0.76402599999999998</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t="s">
        <v>549</v>
      </c>
      <c r="AL134" s="25"/>
      <c r="AM134" s="26"/>
    </row>
    <row r="135" spans="1:39" ht="15" customHeight="1">
      <c r="A135" s="42" t="s">
        <v>6408</v>
      </c>
      <c r="B135" t="s">
        <v>4083</v>
      </c>
      <c r="C135" t="s">
        <v>6991</v>
      </c>
      <c r="D135" t="s">
        <v>6992</v>
      </c>
      <c r="E135" t="s">
        <v>333</v>
      </c>
      <c r="F135">
        <v>176.36151100000001</v>
      </c>
      <c r="G135">
        <v>66.579375999999996</v>
      </c>
      <c r="H135">
        <v>50.022247</v>
      </c>
      <c r="I135">
        <v>41.884506000000002</v>
      </c>
      <c r="J135">
        <v>37.696060000000003</v>
      </c>
      <c r="K135">
        <v>33.926453000000002</v>
      </c>
      <c r="L135">
        <v>33.051665999999997</v>
      </c>
      <c r="M135">
        <v>33.051665999999997</v>
      </c>
      <c r="N135">
        <v>33.051665999999997</v>
      </c>
      <c r="O135">
        <v>32.983756999999997</v>
      </c>
      <c r="P135">
        <v>31.921748999999998</v>
      </c>
      <c r="Q135">
        <v>30.802343</v>
      </c>
      <c r="R135">
        <v>29.62669</v>
      </c>
      <c r="S135">
        <v>28.395565000000001</v>
      </c>
      <c r="T135">
        <v>27.111294000000001</v>
      </c>
      <c r="U135">
        <v>25.776934000000001</v>
      </c>
      <c r="V135">
        <v>24.39838</v>
      </c>
      <c r="W135">
        <v>22.974330999999999</v>
      </c>
      <c r="X135">
        <v>21.505396000000001</v>
      </c>
      <c r="Y135">
        <v>19.992274999999999</v>
      </c>
      <c r="Z135">
        <v>18.435572000000001</v>
      </c>
      <c r="AA135">
        <v>16.836693</v>
      </c>
      <c r="AB135">
        <v>15.19566</v>
      </c>
      <c r="AC135">
        <v>13.512641</v>
      </c>
      <c r="AD135">
        <v>11.787457</v>
      </c>
      <c r="AE135">
        <v>10.019955</v>
      </c>
      <c r="AF135">
        <v>8.2201690000000003</v>
      </c>
      <c r="AG135">
        <v>6.3783320000000003</v>
      </c>
      <c r="AH135">
        <v>4.4938580000000004</v>
      </c>
      <c r="AI135">
        <v>2.5660759999999998</v>
      </c>
      <c r="AJ135">
        <v>0.58138999999999996</v>
      </c>
      <c r="AK135" s="91">
        <v>-0.17299999999999999</v>
      </c>
      <c r="AL135" s="25"/>
      <c r="AM135" s="26"/>
    </row>
    <row r="136" spans="1:39" ht="15" customHeight="1">
      <c r="A136" s="42" t="s">
        <v>6411</v>
      </c>
      <c r="B136" t="s">
        <v>4846</v>
      </c>
      <c r="C136" t="s">
        <v>6993</v>
      </c>
      <c r="D136" t="s">
        <v>6994</v>
      </c>
      <c r="E136" t="s">
        <v>333</v>
      </c>
      <c r="F136">
        <v>777.22766100000001</v>
      </c>
      <c r="G136">
        <v>289.44967700000001</v>
      </c>
      <c r="H136">
        <v>178.513092</v>
      </c>
      <c r="I136">
        <v>152.54397599999999</v>
      </c>
      <c r="J136">
        <v>144.00041200000001</v>
      </c>
      <c r="K136">
        <v>134.84423799999999</v>
      </c>
      <c r="L136">
        <v>125.11359400000001</v>
      </c>
      <c r="M136">
        <v>115.138611</v>
      </c>
      <c r="N136">
        <v>104.905884</v>
      </c>
      <c r="O136">
        <v>94.455200000000005</v>
      </c>
      <c r="P136">
        <v>86.778998999999999</v>
      </c>
      <c r="Q136">
        <v>83.866057999999995</v>
      </c>
      <c r="R136">
        <v>80.758362000000005</v>
      </c>
      <c r="S136">
        <v>77.448723000000001</v>
      </c>
      <c r="T136">
        <v>76.005554000000004</v>
      </c>
      <c r="U136">
        <v>75.711585999999997</v>
      </c>
      <c r="V136">
        <v>75.423980999999998</v>
      </c>
      <c r="W136">
        <v>75.141800000000003</v>
      </c>
      <c r="X136">
        <v>74.865844999999993</v>
      </c>
      <c r="Y136">
        <v>74.596969999999999</v>
      </c>
      <c r="Z136">
        <v>74.335953000000003</v>
      </c>
      <c r="AA136">
        <v>74.070541000000006</v>
      </c>
      <c r="AB136">
        <v>73.714416999999997</v>
      </c>
      <c r="AC136">
        <v>73.352645999999993</v>
      </c>
      <c r="AD136">
        <v>72.985152999999997</v>
      </c>
      <c r="AE136">
        <v>72.611915999999994</v>
      </c>
      <c r="AF136">
        <v>72.235991999999996</v>
      </c>
      <c r="AG136">
        <v>71.854575999999994</v>
      </c>
      <c r="AH136">
        <v>71.467667000000006</v>
      </c>
      <c r="AI136">
        <v>71.075287000000003</v>
      </c>
      <c r="AJ136">
        <v>70.677406000000005</v>
      </c>
      <c r="AK136" s="91">
        <v>-7.6999999999999999E-2</v>
      </c>
      <c r="AL136" s="25"/>
      <c r="AM136" s="26"/>
    </row>
    <row r="137" spans="1:39" ht="15" customHeight="1">
      <c r="A137" s="42" t="s">
        <v>6414</v>
      </c>
      <c r="B137" t="s">
        <v>4077</v>
      </c>
      <c r="C137" t="s">
        <v>6995</v>
      </c>
      <c r="D137" t="s">
        <v>6996</v>
      </c>
      <c r="E137" t="s">
        <v>333</v>
      </c>
      <c r="F137">
        <v>476.40252700000002</v>
      </c>
      <c r="G137">
        <v>129.981415</v>
      </c>
      <c r="H137">
        <v>55.620669999999997</v>
      </c>
      <c r="I137">
        <v>49.441440999999998</v>
      </c>
      <c r="J137">
        <v>42.930034999999997</v>
      </c>
      <c r="K137">
        <v>35.737560000000002</v>
      </c>
      <c r="L137">
        <v>28.199134999999998</v>
      </c>
      <c r="M137">
        <v>20.544163000000001</v>
      </c>
      <c r="N137">
        <v>12.773724</v>
      </c>
      <c r="O137">
        <v>4.9289930000000002</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t="s">
        <v>549</v>
      </c>
      <c r="AL137" s="25"/>
      <c r="AM137" s="26"/>
    </row>
    <row r="138" spans="1:39" ht="15" customHeight="1">
      <c r="A138" s="42" t="s">
        <v>6417</v>
      </c>
      <c r="B138" t="s">
        <v>4080</v>
      </c>
      <c r="C138" t="s">
        <v>6997</v>
      </c>
      <c r="D138" t="s">
        <v>6998</v>
      </c>
      <c r="E138" t="s">
        <v>333</v>
      </c>
      <c r="F138">
        <v>61.300446000000001</v>
      </c>
      <c r="G138">
        <v>61.677475000000001</v>
      </c>
      <c r="H138">
        <v>39.185295000000004</v>
      </c>
      <c r="I138">
        <v>24.162716</v>
      </c>
      <c r="J138">
        <v>22.130549999999999</v>
      </c>
      <c r="K138">
        <v>20.367094000000002</v>
      </c>
      <c r="L138">
        <v>18.478994</v>
      </c>
      <c r="M138">
        <v>16.465775000000001</v>
      </c>
      <c r="N138">
        <v>14.313124</v>
      </c>
      <c r="O138">
        <v>12.016073</v>
      </c>
      <c r="P138">
        <v>9.5737170000000003</v>
      </c>
      <c r="Q138">
        <v>6.9628259999999997</v>
      </c>
      <c r="R138">
        <v>4.155977</v>
      </c>
      <c r="S138">
        <v>1.14592</v>
      </c>
      <c r="T138">
        <v>0</v>
      </c>
      <c r="U138">
        <v>0</v>
      </c>
      <c r="V138">
        <v>0</v>
      </c>
      <c r="W138">
        <v>0</v>
      </c>
      <c r="X138">
        <v>0</v>
      </c>
      <c r="Y138">
        <v>0</v>
      </c>
      <c r="Z138">
        <v>0</v>
      </c>
      <c r="AA138">
        <v>0</v>
      </c>
      <c r="AB138">
        <v>0</v>
      </c>
      <c r="AC138">
        <v>0</v>
      </c>
      <c r="AD138">
        <v>0</v>
      </c>
      <c r="AE138">
        <v>0</v>
      </c>
      <c r="AF138">
        <v>0</v>
      </c>
      <c r="AG138">
        <v>0</v>
      </c>
      <c r="AH138">
        <v>0</v>
      </c>
      <c r="AI138">
        <v>0</v>
      </c>
      <c r="AJ138">
        <v>0</v>
      </c>
      <c r="AK138" t="s">
        <v>549</v>
      </c>
      <c r="AL138" s="25"/>
      <c r="AM138" s="26"/>
    </row>
    <row r="139" spans="1:39" ht="15" customHeight="1">
      <c r="A139" s="42" t="s">
        <v>6420</v>
      </c>
      <c r="B139" t="s">
        <v>4083</v>
      </c>
      <c r="C139" t="s">
        <v>6999</v>
      </c>
      <c r="D139" t="s">
        <v>7000</v>
      </c>
      <c r="E139" t="s">
        <v>333</v>
      </c>
      <c r="F139">
        <v>239.52465799999999</v>
      </c>
      <c r="G139">
        <v>97.790779000000001</v>
      </c>
      <c r="H139">
        <v>83.707130000000006</v>
      </c>
      <c r="I139">
        <v>78.939826999999994</v>
      </c>
      <c r="J139">
        <v>78.939826999999994</v>
      </c>
      <c r="K139">
        <v>78.739577999999995</v>
      </c>
      <c r="L139">
        <v>78.435462999999999</v>
      </c>
      <c r="M139">
        <v>78.128676999999996</v>
      </c>
      <c r="N139">
        <v>77.819038000000006</v>
      </c>
      <c r="O139">
        <v>77.510131999999999</v>
      </c>
      <c r="P139">
        <v>77.205284000000006</v>
      </c>
      <c r="Q139">
        <v>76.903236000000007</v>
      </c>
      <c r="R139">
        <v>76.602385999999996</v>
      </c>
      <c r="S139">
        <v>76.302802999999997</v>
      </c>
      <c r="T139">
        <v>76.005554000000004</v>
      </c>
      <c r="U139">
        <v>75.711585999999997</v>
      </c>
      <c r="V139">
        <v>75.423980999999998</v>
      </c>
      <c r="W139">
        <v>75.141800000000003</v>
      </c>
      <c r="X139">
        <v>74.865844999999993</v>
      </c>
      <c r="Y139">
        <v>74.596969999999999</v>
      </c>
      <c r="Z139">
        <v>74.335953000000003</v>
      </c>
      <c r="AA139">
        <v>74.070541000000006</v>
      </c>
      <c r="AB139">
        <v>73.714416999999997</v>
      </c>
      <c r="AC139">
        <v>73.352645999999993</v>
      </c>
      <c r="AD139">
        <v>72.985152999999997</v>
      </c>
      <c r="AE139">
        <v>72.611915999999994</v>
      </c>
      <c r="AF139">
        <v>72.235991999999996</v>
      </c>
      <c r="AG139">
        <v>71.854575999999994</v>
      </c>
      <c r="AH139">
        <v>71.467667000000006</v>
      </c>
      <c r="AI139">
        <v>71.075287000000003</v>
      </c>
      <c r="AJ139">
        <v>70.677406000000005</v>
      </c>
      <c r="AK139" s="91">
        <v>-0.04</v>
      </c>
      <c r="AL139" s="25"/>
      <c r="AM139" s="26"/>
    </row>
    <row r="140" spans="1:39" ht="15" customHeight="1">
      <c r="A140" s="42" t="s">
        <v>6423</v>
      </c>
      <c r="B140" t="s">
        <v>4849</v>
      </c>
      <c r="C140" t="s">
        <v>7001</v>
      </c>
      <c r="D140" t="s">
        <v>7002</v>
      </c>
      <c r="E140" t="s">
        <v>333</v>
      </c>
      <c r="F140">
        <v>3963.21875</v>
      </c>
      <c r="G140">
        <v>1363.076172</v>
      </c>
      <c r="H140">
        <v>786.99389599999995</v>
      </c>
      <c r="I140">
        <v>611.61767599999996</v>
      </c>
      <c r="J140">
        <v>557.165344</v>
      </c>
      <c r="K140">
        <v>498.58050500000002</v>
      </c>
      <c r="L140">
        <v>441.57708700000001</v>
      </c>
      <c r="M140">
        <v>400.30593900000002</v>
      </c>
      <c r="N140">
        <v>357.83474699999999</v>
      </c>
      <c r="O140">
        <v>313.257385</v>
      </c>
      <c r="P140">
        <v>266.615295</v>
      </c>
      <c r="Q140">
        <v>217.96080000000001</v>
      </c>
      <c r="R140">
        <v>186.535416</v>
      </c>
      <c r="S140">
        <v>156.915649</v>
      </c>
      <c r="T140">
        <v>125.785675</v>
      </c>
      <c r="U140">
        <v>108.84927399999999</v>
      </c>
      <c r="V140">
        <v>99.910561000000001</v>
      </c>
      <c r="W140">
        <v>90.924903999999998</v>
      </c>
      <c r="X140">
        <v>81.918746999999996</v>
      </c>
      <c r="Y140">
        <v>72.909721000000005</v>
      </c>
      <c r="Z140">
        <v>63.906860000000002</v>
      </c>
      <c r="AA140">
        <v>54.927154999999999</v>
      </c>
      <c r="AB140">
        <v>45.984214999999999</v>
      </c>
      <c r="AC140">
        <v>37.091827000000002</v>
      </c>
      <c r="AD140">
        <v>28.263947000000002</v>
      </c>
      <c r="AE140">
        <v>19.503868000000001</v>
      </c>
      <c r="AF140">
        <v>9.0855029999999992</v>
      </c>
      <c r="AG140">
        <v>0</v>
      </c>
      <c r="AH140">
        <v>0</v>
      </c>
      <c r="AI140">
        <v>0</v>
      </c>
      <c r="AJ140">
        <v>0</v>
      </c>
      <c r="AK140" t="s">
        <v>549</v>
      </c>
      <c r="AL140" s="25"/>
      <c r="AM140" s="26"/>
    </row>
    <row r="141" spans="1:39" ht="15" customHeight="1">
      <c r="A141" s="42" t="s">
        <v>6426</v>
      </c>
      <c r="B141" t="s">
        <v>4077</v>
      </c>
      <c r="C141" t="s">
        <v>7003</v>
      </c>
      <c r="D141" t="s">
        <v>7004</v>
      </c>
      <c r="E141" t="s">
        <v>333</v>
      </c>
      <c r="F141">
        <v>2294.6232909999999</v>
      </c>
      <c r="G141">
        <v>574.32031199999994</v>
      </c>
      <c r="H141">
        <v>226.26260400000001</v>
      </c>
      <c r="I141">
        <v>153.54780600000001</v>
      </c>
      <c r="J141">
        <v>137.92366000000001</v>
      </c>
      <c r="K141">
        <v>121.506973</v>
      </c>
      <c r="L141">
        <v>104.127121</v>
      </c>
      <c r="M141">
        <v>85.706130999999999</v>
      </c>
      <c r="N141">
        <v>66.288025000000005</v>
      </c>
      <c r="O141">
        <v>45.987212999999997</v>
      </c>
      <c r="P141">
        <v>24.921398</v>
      </c>
      <c r="Q141">
        <v>3.1668210000000001</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t="s">
        <v>549</v>
      </c>
      <c r="AL141" s="25"/>
      <c r="AM141" s="26"/>
    </row>
    <row r="142" spans="1:39" ht="15" customHeight="1">
      <c r="A142" s="42" t="s">
        <v>6429</v>
      </c>
      <c r="B142" t="s">
        <v>4080</v>
      </c>
      <c r="C142" t="s">
        <v>7005</v>
      </c>
      <c r="D142" t="s">
        <v>7006</v>
      </c>
      <c r="E142" t="s">
        <v>333</v>
      </c>
      <c r="F142">
        <v>615.65454099999999</v>
      </c>
      <c r="G142">
        <v>441.14840700000002</v>
      </c>
      <c r="H142">
        <v>271.09500100000002</v>
      </c>
      <c r="I142">
        <v>189.05195599999999</v>
      </c>
      <c r="J142">
        <v>177.63005100000001</v>
      </c>
      <c r="K142">
        <v>165.45474200000001</v>
      </c>
      <c r="L142">
        <v>152.41815199999999</v>
      </c>
      <c r="M142">
        <v>138.295029</v>
      </c>
      <c r="N142">
        <v>123.099777</v>
      </c>
      <c r="O142">
        <v>106.892982</v>
      </c>
      <c r="P142">
        <v>89.558525000000003</v>
      </c>
      <c r="Q142">
        <v>71.076385000000002</v>
      </c>
      <c r="R142">
        <v>51.358348999999997</v>
      </c>
      <c r="S142">
        <v>30.400967000000001</v>
      </c>
      <c r="T142">
        <v>8.0572780000000002</v>
      </c>
      <c r="U142">
        <v>0</v>
      </c>
      <c r="V142">
        <v>0</v>
      </c>
      <c r="W142">
        <v>0</v>
      </c>
      <c r="X142">
        <v>0</v>
      </c>
      <c r="Y142">
        <v>0</v>
      </c>
      <c r="Z142">
        <v>0</v>
      </c>
      <c r="AA142">
        <v>0</v>
      </c>
      <c r="AB142">
        <v>0</v>
      </c>
      <c r="AC142">
        <v>0</v>
      </c>
      <c r="AD142">
        <v>0</v>
      </c>
      <c r="AE142">
        <v>0</v>
      </c>
      <c r="AF142">
        <v>0</v>
      </c>
      <c r="AG142">
        <v>0</v>
      </c>
      <c r="AH142">
        <v>0</v>
      </c>
      <c r="AI142">
        <v>0</v>
      </c>
      <c r="AJ142">
        <v>0</v>
      </c>
      <c r="AK142" t="s">
        <v>549</v>
      </c>
      <c r="AL142" s="25"/>
      <c r="AM142" s="26"/>
    </row>
    <row r="143" spans="1:39" ht="15" customHeight="1">
      <c r="A143" s="42" t="s">
        <v>6432</v>
      </c>
      <c r="B143" t="s">
        <v>4083</v>
      </c>
      <c r="C143" t="s">
        <v>7007</v>
      </c>
      <c r="D143" t="s">
        <v>7008</v>
      </c>
      <c r="E143" t="s">
        <v>333</v>
      </c>
      <c r="F143">
        <v>1052.9410399999999</v>
      </c>
      <c r="G143">
        <v>347.60739100000001</v>
      </c>
      <c r="H143">
        <v>289.63632200000001</v>
      </c>
      <c r="I143">
        <v>269.01788299999998</v>
      </c>
      <c r="J143">
        <v>241.61161799999999</v>
      </c>
      <c r="K143">
        <v>211.61875900000001</v>
      </c>
      <c r="L143">
        <v>185.03179900000001</v>
      </c>
      <c r="M143">
        <v>176.304779</v>
      </c>
      <c r="N143">
        <v>168.446945</v>
      </c>
      <c r="O143">
        <v>160.377182</v>
      </c>
      <c r="P143">
        <v>152.135391</v>
      </c>
      <c r="Q143">
        <v>143.71759</v>
      </c>
      <c r="R143">
        <v>135.177063</v>
      </c>
      <c r="S143">
        <v>126.514679</v>
      </c>
      <c r="T143">
        <v>117.72840100000001</v>
      </c>
      <c r="U143">
        <v>108.84927399999999</v>
      </c>
      <c r="V143">
        <v>99.910561000000001</v>
      </c>
      <c r="W143">
        <v>90.924903999999998</v>
      </c>
      <c r="X143">
        <v>81.918746999999996</v>
      </c>
      <c r="Y143">
        <v>72.909721000000005</v>
      </c>
      <c r="Z143">
        <v>63.906860000000002</v>
      </c>
      <c r="AA143">
        <v>54.927154999999999</v>
      </c>
      <c r="AB143">
        <v>45.984214999999999</v>
      </c>
      <c r="AC143">
        <v>37.091827000000002</v>
      </c>
      <c r="AD143">
        <v>28.263947000000002</v>
      </c>
      <c r="AE143">
        <v>19.503868000000001</v>
      </c>
      <c r="AF143">
        <v>9.0855029999999992</v>
      </c>
      <c r="AG143">
        <v>0</v>
      </c>
      <c r="AH143">
        <v>0</v>
      </c>
      <c r="AI143">
        <v>0</v>
      </c>
      <c r="AJ143">
        <v>0</v>
      </c>
      <c r="AK143" t="s">
        <v>549</v>
      </c>
      <c r="AL143" s="25"/>
      <c r="AM143" s="26"/>
    </row>
    <row r="144" spans="1:39" ht="15" customHeight="1">
      <c r="A144" s="42" t="s">
        <v>6435</v>
      </c>
      <c r="B144" t="s">
        <v>3953</v>
      </c>
      <c r="C144" t="s">
        <v>7009</v>
      </c>
      <c r="D144" t="s">
        <v>7010</v>
      </c>
      <c r="E144" t="s">
        <v>333</v>
      </c>
      <c r="F144">
        <v>970.88378899999998</v>
      </c>
      <c r="G144">
        <v>406.29861499999998</v>
      </c>
      <c r="H144">
        <v>258.70062300000001</v>
      </c>
      <c r="I144">
        <v>187.048157</v>
      </c>
      <c r="J144">
        <v>176.998245</v>
      </c>
      <c r="K144">
        <v>166.89550800000001</v>
      </c>
      <c r="L144">
        <v>156.13893100000001</v>
      </c>
      <c r="M144">
        <v>144.78872699999999</v>
      </c>
      <c r="N144">
        <v>132.87181100000001</v>
      </c>
      <c r="O144">
        <v>120.403183</v>
      </c>
      <c r="P144">
        <v>107.40016199999999</v>
      </c>
      <c r="Q144">
        <v>93.889954000000003</v>
      </c>
      <c r="R144">
        <v>81.922241</v>
      </c>
      <c r="S144">
        <v>76.217331000000001</v>
      </c>
      <c r="T144">
        <v>70.270195000000001</v>
      </c>
      <c r="U144">
        <v>64.070815999999994</v>
      </c>
      <c r="V144">
        <v>57.613438000000002</v>
      </c>
      <c r="W144">
        <v>51.810135000000002</v>
      </c>
      <c r="X144">
        <v>48.675541000000003</v>
      </c>
      <c r="Y144">
        <v>45.461311000000002</v>
      </c>
      <c r="Z144">
        <v>42.170386999999998</v>
      </c>
      <c r="AA144">
        <v>38.810295000000004</v>
      </c>
      <c r="AB144">
        <v>35.376956999999997</v>
      </c>
      <c r="AC144">
        <v>31.869423000000001</v>
      </c>
      <c r="AD144">
        <v>28.288342</v>
      </c>
      <c r="AE144">
        <v>24.634841999999999</v>
      </c>
      <c r="AF144">
        <v>20.917431000000001</v>
      </c>
      <c r="AG144">
        <v>17.128844999999998</v>
      </c>
      <c r="AH144">
        <v>13.269321</v>
      </c>
      <c r="AI144">
        <v>9.3382380000000005</v>
      </c>
      <c r="AJ144">
        <v>5.3356170000000001</v>
      </c>
      <c r="AK144" s="91">
        <v>-0.159</v>
      </c>
      <c r="AL144" s="25"/>
      <c r="AM144" s="26"/>
    </row>
    <row r="145" spans="1:39" ht="15" customHeight="1">
      <c r="A145" s="42" t="s">
        <v>6438</v>
      </c>
      <c r="B145" t="s">
        <v>4077</v>
      </c>
      <c r="C145" t="s">
        <v>7011</v>
      </c>
      <c r="D145" t="s">
        <v>7012</v>
      </c>
      <c r="E145" t="s">
        <v>333</v>
      </c>
      <c r="F145">
        <v>396.36816399999998</v>
      </c>
      <c r="G145">
        <v>163.61373900000001</v>
      </c>
      <c r="H145">
        <v>93.622039999999998</v>
      </c>
      <c r="I145">
        <v>64.819046</v>
      </c>
      <c r="J145">
        <v>58.741031999999997</v>
      </c>
      <c r="K145">
        <v>52.203865</v>
      </c>
      <c r="L145">
        <v>45.320861999999998</v>
      </c>
      <c r="M145">
        <v>38.128447999999999</v>
      </c>
      <c r="N145">
        <v>30.643340999999999</v>
      </c>
      <c r="O145">
        <v>22.873995000000001</v>
      </c>
      <c r="P145">
        <v>14.826408000000001</v>
      </c>
      <c r="Q145">
        <v>6.5142049999999996</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t="s">
        <v>549</v>
      </c>
      <c r="AL145" s="25"/>
      <c r="AM145" s="26"/>
    </row>
    <row r="146" spans="1:39" ht="15" customHeight="1">
      <c r="A146" s="42" t="s">
        <v>6441</v>
      </c>
      <c r="B146" t="s">
        <v>4080</v>
      </c>
      <c r="C146" t="s">
        <v>7013</v>
      </c>
      <c r="D146" t="s">
        <v>7014</v>
      </c>
      <c r="E146" t="s">
        <v>333</v>
      </c>
      <c r="F146">
        <v>92.159278999999998</v>
      </c>
      <c r="G146">
        <v>85.196067999999997</v>
      </c>
      <c r="H146">
        <v>55.093311</v>
      </c>
      <c r="I146">
        <v>36.590190999999997</v>
      </c>
      <c r="J146">
        <v>34.091076000000001</v>
      </c>
      <c r="K146">
        <v>32.358452</v>
      </c>
      <c r="L146">
        <v>30.466197999999999</v>
      </c>
      <c r="M146">
        <v>28.403645000000001</v>
      </c>
      <c r="N146">
        <v>26.173940999999999</v>
      </c>
      <c r="O146">
        <v>23.781610000000001</v>
      </c>
      <c r="P146">
        <v>21.235545999999999</v>
      </c>
      <c r="Q146">
        <v>18.543043000000001</v>
      </c>
      <c r="R146">
        <v>15.694993999999999</v>
      </c>
      <c r="S146">
        <v>12.694145000000001</v>
      </c>
      <c r="T146">
        <v>9.5444949999999995</v>
      </c>
      <c r="U146">
        <v>6.2331060000000003</v>
      </c>
      <c r="V146">
        <v>2.7482959999999999</v>
      </c>
      <c r="W146">
        <v>0</v>
      </c>
      <c r="X146">
        <v>0</v>
      </c>
      <c r="Y146">
        <v>0</v>
      </c>
      <c r="Z146">
        <v>0</v>
      </c>
      <c r="AA146">
        <v>0</v>
      </c>
      <c r="AB146">
        <v>0</v>
      </c>
      <c r="AC146">
        <v>0</v>
      </c>
      <c r="AD146">
        <v>0</v>
      </c>
      <c r="AE146">
        <v>0</v>
      </c>
      <c r="AF146">
        <v>0</v>
      </c>
      <c r="AG146">
        <v>0</v>
      </c>
      <c r="AH146">
        <v>0</v>
      </c>
      <c r="AI146">
        <v>0</v>
      </c>
      <c r="AJ146">
        <v>0</v>
      </c>
      <c r="AK146" t="s">
        <v>549</v>
      </c>
      <c r="AL146" s="25"/>
      <c r="AM146" s="26"/>
    </row>
    <row r="147" spans="1:39" ht="15" customHeight="1">
      <c r="A147" s="42" t="s">
        <v>6444</v>
      </c>
      <c r="B147" t="s">
        <v>4083</v>
      </c>
      <c r="C147" t="s">
        <v>7015</v>
      </c>
      <c r="D147" t="s">
        <v>7016</v>
      </c>
      <c r="E147" t="s">
        <v>333</v>
      </c>
      <c r="F147">
        <v>482.35632299999997</v>
      </c>
      <c r="G147">
        <v>157.4888</v>
      </c>
      <c r="H147">
        <v>109.985283</v>
      </c>
      <c r="I147">
        <v>85.638915999999995</v>
      </c>
      <c r="J147">
        <v>84.166138000000004</v>
      </c>
      <c r="K147">
        <v>82.333190999999999</v>
      </c>
      <c r="L147">
        <v>80.351867999999996</v>
      </c>
      <c r="M147">
        <v>78.256630000000001</v>
      </c>
      <c r="N147">
        <v>76.054526999999993</v>
      </c>
      <c r="O147">
        <v>73.747574</v>
      </c>
      <c r="P147">
        <v>71.338202999999993</v>
      </c>
      <c r="Q147">
        <v>68.832710000000006</v>
      </c>
      <c r="R147">
        <v>66.227249</v>
      </c>
      <c r="S147">
        <v>63.523186000000003</v>
      </c>
      <c r="T147">
        <v>60.725700000000003</v>
      </c>
      <c r="U147">
        <v>57.837707999999999</v>
      </c>
      <c r="V147">
        <v>54.865143000000003</v>
      </c>
      <c r="W147">
        <v>51.810135000000002</v>
      </c>
      <c r="X147">
        <v>48.675541000000003</v>
      </c>
      <c r="Y147">
        <v>45.461311000000002</v>
      </c>
      <c r="Z147">
        <v>42.170386999999998</v>
      </c>
      <c r="AA147">
        <v>38.810295000000004</v>
      </c>
      <c r="AB147">
        <v>35.376956999999997</v>
      </c>
      <c r="AC147">
        <v>31.869423000000001</v>
      </c>
      <c r="AD147">
        <v>28.288342</v>
      </c>
      <c r="AE147">
        <v>24.634841999999999</v>
      </c>
      <c r="AF147">
        <v>20.917431000000001</v>
      </c>
      <c r="AG147">
        <v>17.128844999999998</v>
      </c>
      <c r="AH147">
        <v>13.269321</v>
      </c>
      <c r="AI147">
        <v>9.3382380000000005</v>
      </c>
      <c r="AJ147">
        <v>5.3356170000000001</v>
      </c>
      <c r="AK147" s="91">
        <v>-0.13900000000000001</v>
      </c>
      <c r="AL147" s="25"/>
      <c r="AM147" s="26"/>
    </row>
    <row r="148" spans="1:39" ht="15" customHeight="1">
      <c r="A148" s="42" t="s">
        <v>6447</v>
      </c>
      <c r="B148" t="s">
        <v>4853</v>
      </c>
      <c r="C148" t="s">
        <v>7017</v>
      </c>
      <c r="D148" t="s">
        <v>7018</v>
      </c>
      <c r="E148" t="s">
        <v>333</v>
      </c>
      <c r="F148">
        <v>1045.5820309999999</v>
      </c>
      <c r="G148">
        <v>677.93066399999998</v>
      </c>
      <c r="H148">
        <v>446.938873</v>
      </c>
      <c r="I148">
        <v>314.78189099999997</v>
      </c>
      <c r="J148">
        <v>296.703217</v>
      </c>
      <c r="K148">
        <v>279.550049</v>
      </c>
      <c r="L148">
        <v>264.61086999999998</v>
      </c>
      <c r="M148">
        <v>247.640762</v>
      </c>
      <c r="N148">
        <v>234.83888200000001</v>
      </c>
      <c r="O148">
        <v>224.66802999999999</v>
      </c>
      <c r="P148">
        <v>213.864395</v>
      </c>
      <c r="Q148">
        <v>202.41113300000001</v>
      </c>
      <c r="R148">
        <v>190.28183000000001</v>
      </c>
      <c r="S148">
        <v>177.39154099999999</v>
      </c>
      <c r="T148">
        <v>163.71227999999999</v>
      </c>
      <c r="U148">
        <v>149.13343800000001</v>
      </c>
      <c r="V148">
        <v>133.609756</v>
      </c>
      <c r="W148">
        <v>117.03067799999999</v>
      </c>
      <c r="X148">
        <v>109.566574</v>
      </c>
      <c r="Y148">
        <v>107.544708</v>
      </c>
      <c r="Z148">
        <v>105.47213000000001</v>
      </c>
      <c r="AA148">
        <v>103.352692</v>
      </c>
      <c r="AB148">
        <v>101.18255600000001</v>
      </c>
      <c r="AC148">
        <v>98.960731999999993</v>
      </c>
      <c r="AD148">
        <v>96.686622999999997</v>
      </c>
      <c r="AE148">
        <v>94.358963000000003</v>
      </c>
      <c r="AF148">
        <v>91.977378999999999</v>
      </c>
      <c r="AG148">
        <v>89.539824999999993</v>
      </c>
      <c r="AH148">
        <v>87.045471000000006</v>
      </c>
      <c r="AI148">
        <v>84.493317000000005</v>
      </c>
      <c r="AJ148">
        <v>81.880889999999994</v>
      </c>
      <c r="AK148" s="91">
        <v>-8.1000000000000003E-2</v>
      </c>
      <c r="AL148" s="25"/>
      <c r="AM148" s="26"/>
    </row>
    <row r="149" spans="1:39" ht="15" customHeight="1">
      <c r="A149" s="42" t="s">
        <v>6450</v>
      </c>
      <c r="B149" t="s">
        <v>4077</v>
      </c>
      <c r="C149" t="s">
        <v>7019</v>
      </c>
      <c r="D149" t="s">
        <v>7020</v>
      </c>
      <c r="E149" t="s">
        <v>333</v>
      </c>
      <c r="F149">
        <v>491.41592400000002</v>
      </c>
      <c r="G149">
        <v>244.78070099999999</v>
      </c>
      <c r="H149">
        <v>149.06416300000001</v>
      </c>
      <c r="I149">
        <v>101.225601</v>
      </c>
      <c r="J149">
        <v>100.174622</v>
      </c>
      <c r="K149">
        <v>99.071906999999996</v>
      </c>
      <c r="L149">
        <v>97.902503999999993</v>
      </c>
      <c r="M149">
        <v>96.667541999999997</v>
      </c>
      <c r="N149">
        <v>95.366104000000007</v>
      </c>
      <c r="O149">
        <v>94.006065000000007</v>
      </c>
      <c r="P149">
        <v>92.589706000000007</v>
      </c>
      <c r="Q149">
        <v>91.117569000000003</v>
      </c>
      <c r="R149">
        <v>89.593093999999994</v>
      </c>
      <c r="S149">
        <v>88.015609999999995</v>
      </c>
      <c r="T149">
        <v>86.386902000000006</v>
      </c>
      <c r="U149">
        <v>84.707618999999994</v>
      </c>
      <c r="V149">
        <v>82.983581999999998</v>
      </c>
      <c r="W149">
        <v>81.213013000000004</v>
      </c>
      <c r="X149">
        <v>79.394569000000004</v>
      </c>
      <c r="Y149">
        <v>77.528274999999994</v>
      </c>
      <c r="Z149">
        <v>75.614966999999993</v>
      </c>
      <c r="AA149">
        <v>73.658089000000004</v>
      </c>
      <c r="AB149">
        <v>71.654251000000002</v>
      </c>
      <c r="AC149">
        <v>69.602553999999998</v>
      </c>
      <c r="AD149">
        <v>67.502457000000007</v>
      </c>
      <c r="AE149">
        <v>65.352806000000001</v>
      </c>
      <c r="AF149">
        <v>63.153236</v>
      </c>
      <c r="AG149">
        <v>60.901901000000002</v>
      </c>
      <c r="AH149">
        <v>58.598014999999997</v>
      </c>
      <c r="AI149">
        <v>56.240662</v>
      </c>
      <c r="AJ149">
        <v>53.82761</v>
      </c>
      <c r="AK149" s="91">
        <v>-7.0999999999999994E-2</v>
      </c>
      <c r="AL149" s="25"/>
      <c r="AM149" s="26"/>
    </row>
    <row r="150" spans="1:39" ht="15" customHeight="1">
      <c r="A150" s="42" t="s">
        <v>6453</v>
      </c>
      <c r="B150" t="s">
        <v>4080</v>
      </c>
      <c r="C150" t="s">
        <v>7021</v>
      </c>
      <c r="D150" t="s">
        <v>7022</v>
      </c>
      <c r="E150" t="s">
        <v>333</v>
      </c>
      <c r="F150">
        <v>378.80807499999997</v>
      </c>
      <c r="G150">
        <v>364.75381499999997</v>
      </c>
      <c r="H150">
        <v>242.248749</v>
      </c>
      <c r="I150">
        <v>164.924927</v>
      </c>
      <c r="J150">
        <v>152.83883700000001</v>
      </c>
      <c r="K150">
        <v>141.23928799999999</v>
      </c>
      <c r="L150">
        <v>131.480591</v>
      </c>
      <c r="M150">
        <v>119.360497</v>
      </c>
      <c r="N150">
        <v>107.968452</v>
      </c>
      <c r="O150">
        <v>99.270966000000001</v>
      </c>
      <c r="P150">
        <v>90.001662999999994</v>
      </c>
      <c r="Q150">
        <v>80.143028000000001</v>
      </c>
      <c r="R150">
        <v>69.665047000000001</v>
      </c>
      <c r="S150">
        <v>58.483772000000002</v>
      </c>
      <c r="T150">
        <v>46.569350999999997</v>
      </c>
      <c r="U150">
        <v>33.810234000000001</v>
      </c>
      <c r="V150">
        <v>20.154586999999999</v>
      </c>
      <c r="W150">
        <v>5.4938900000000004</v>
      </c>
      <c r="X150">
        <v>0</v>
      </c>
      <c r="Y150">
        <v>0</v>
      </c>
      <c r="Z150">
        <v>0</v>
      </c>
      <c r="AA150">
        <v>0</v>
      </c>
      <c r="AB150">
        <v>0</v>
      </c>
      <c r="AC150">
        <v>0</v>
      </c>
      <c r="AD150">
        <v>0</v>
      </c>
      <c r="AE150">
        <v>0</v>
      </c>
      <c r="AF150">
        <v>0</v>
      </c>
      <c r="AG150">
        <v>0</v>
      </c>
      <c r="AH150">
        <v>0</v>
      </c>
      <c r="AI150">
        <v>0</v>
      </c>
      <c r="AJ150">
        <v>0</v>
      </c>
      <c r="AK150" t="s">
        <v>549</v>
      </c>
      <c r="AL150" s="25"/>
      <c r="AM150" s="26"/>
    </row>
    <row r="151" spans="1:39" ht="15" customHeight="1">
      <c r="A151" s="42" t="s">
        <v>6456</v>
      </c>
      <c r="B151" t="s">
        <v>4083</v>
      </c>
      <c r="C151" t="s">
        <v>7023</v>
      </c>
      <c r="D151" t="s">
        <v>7024</v>
      </c>
      <c r="E151" t="s">
        <v>333</v>
      </c>
      <c r="F151">
        <v>175.358047</v>
      </c>
      <c r="G151">
        <v>68.396148999999994</v>
      </c>
      <c r="H151">
        <v>55.625942000000002</v>
      </c>
      <c r="I151">
        <v>48.631371000000001</v>
      </c>
      <c r="J151">
        <v>43.689765999999999</v>
      </c>
      <c r="K151">
        <v>39.238849999999999</v>
      </c>
      <c r="L151">
        <v>35.227795</v>
      </c>
      <c r="M151">
        <v>31.612715000000001</v>
      </c>
      <c r="N151">
        <v>31.504314000000001</v>
      </c>
      <c r="O151">
        <v>31.390999000000001</v>
      </c>
      <c r="P151">
        <v>31.273026000000002</v>
      </c>
      <c r="Q151">
        <v>31.150542999999999</v>
      </c>
      <c r="R151">
        <v>31.023685</v>
      </c>
      <c r="S151">
        <v>30.892143000000001</v>
      </c>
      <c r="T151">
        <v>30.756019999999999</v>
      </c>
      <c r="U151">
        <v>30.615590999999998</v>
      </c>
      <c r="V151">
        <v>30.471588000000001</v>
      </c>
      <c r="W151">
        <v>30.323775999999999</v>
      </c>
      <c r="X151">
        <v>30.172003</v>
      </c>
      <c r="Y151">
        <v>30.016438000000001</v>
      </c>
      <c r="Z151">
        <v>29.857164000000001</v>
      </c>
      <c r="AA151">
        <v>29.694603000000001</v>
      </c>
      <c r="AB151">
        <v>29.528307000000002</v>
      </c>
      <c r="AC151">
        <v>29.358177000000001</v>
      </c>
      <c r="AD151">
        <v>29.184166000000001</v>
      </c>
      <c r="AE151">
        <v>29.006159</v>
      </c>
      <c r="AF151">
        <v>28.824144</v>
      </c>
      <c r="AG151">
        <v>28.637927999999999</v>
      </c>
      <c r="AH151">
        <v>28.447454</v>
      </c>
      <c r="AI151">
        <v>28.252651</v>
      </c>
      <c r="AJ151">
        <v>28.053284000000001</v>
      </c>
      <c r="AK151" s="91">
        <v>-5.8999999999999997E-2</v>
      </c>
      <c r="AL151" s="25"/>
      <c r="AM151" s="26"/>
    </row>
    <row r="152" spans="1:39" ht="15" customHeight="1">
      <c r="A152" s="42" t="s">
        <v>6459</v>
      </c>
      <c r="B152" t="s">
        <v>4856</v>
      </c>
      <c r="C152" t="s">
        <v>7025</v>
      </c>
      <c r="D152" t="s">
        <v>7026</v>
      </c>
      <c r="E152" t="s">
        <v>333</v>
      </c>
      <c r="F152">
        <v>1223.904297</v>
      </c>
      <c r="G152">
        <v>515.43725600000005</v>
      </c>
      <c r="H152">
        <v>409.65664700000002</v>
      </c>
      <c r="I152">
        <v>376.13507099999998</v>
      </c>
      <c r="J152">
        <v>368.478882</v>
      </c>
      <c r="K152">
        <v>352.361176</v>
      </c>
      <c r="L152">
        <v>336.94897500000002</v>
      </c>
      <c r="M152">
        <v>322.30581699999999</v>
      </c>
      <c r="N152">
        <v>318.10723899999999</v>
      </c>
      <c r="O152">
        <v>314.90603599999997</v>
      </c>
      <c r="P152">
        <v>311.42761200000001</v>
      </c>
      <c r="Q152">
        <v>307.631958</v>
      </c>
      <c r="R152">
        <v>303.51724200000001</v>
      </c>
      <c r="S152">
        <v>299.115906</v>
      </c>
      <c r="T152">
        <v>294.42993200000001</v>
      </c>
      <c r="U152">
        <v>289.50625600000001</v>
      </c>
      <c r="V152">
        <v>284.420502</v>
      </c>
      <c r="W152">
        <v>279.10144000000003</v>
      </c>
      <c r="X152">
        <v>273.54620399999999</v>
      </c>
      <c r="Y152">
        <v>267.74557499999997</v>
      </c>
      <c r="Z152">
        <v>261.69818099999998</v>
      </c>
      <c r="AA152">
        <v>255.47842399999999</v>
      </c>
      <c r="AB152">
        <v>249.046783</v>
      </c>
      <c r="AC152">
        <v>242.409088</v>
      </c>
      <c r="AD152">
        <v>235.573868</v>
      </c>
      <c r="AE152">
        <v>228.551086</v>
      </c>
      <c r="AF152">
        <v>221.41433699999999</v>
      </c>
      <c r="AG152">
        <v>214.13043200000001</v>
      </c>
      <c r="AH152">
        <v>206.69311500000001</v>
      </c>
      <c r="AI152">
        <v>199.095123</v>
      </c>
      <c r="AJ152">
        <v>191.330612</v>
      </c>
      <c r="AK152" s="91">
        <v>-0.06</v>
      </c>
      <c r="AL152" s="25"/>
      <c r="AM152" s="26"/>
    </row>
    <row r="153" spans="1:39" ht="15" customHeight="1">
      <c r="A153" s="42" t="s">
        <v>6462</v>
      </c>
      <c r="B153" t="s">
        <v>4077</v>
      </c>
      <c r="C153" t="s">
        <v>7027</v>
      </c>
      <c r="D153" t="s">
        <v>7028</v>
      </c>
      <c r="E153" t="s">
        <v>333</v>
      </c>
      <c r="F153">
        <v>793.88659700000005</v>
      </c>
      <c r="G153">
        <v>307.20822099999998</v>
      </c>
      <c r="H153">
        <v>234.287048</v>
      </c>
      <c r="I153">
        <v>221.50921600000001</v>
      </c>
      <c r="J153">
        <v>219.69956999999999</v>
      </c>
      <c r="K153">
        <v>217.61914100000001</v>
      </c>
      <c r="L153">
        <v>215.40173300000001</v>
      </c>
      <c r="M153">
        <v>212.983597</v>
      </c>
      <c r="N153">
        <v>210.32392899999999</v>
      </c>
      <c r="O153">
        <v>207.40136699999999</v>
      </c>
      <c r="P153">
        <v>204.21490499999999</v>
      </c>
      <c r="Q153">
        <v>200.72766100000001</v>
      </c>
      <c r="R153">
        <v>196.93679800000001</v>
      </c>
      <c r="S153">
        <v>192.87162799999999</v>
      </c>
      <c r="T153">
        <v>188.531036</v>
      </c>
      <c r="U153">
        <v>183.95898399999999</v>
      </c>
      <c r="V153">
        <v>179.22447199999999</v>
      </c>
      <c r="W153">
        <v>174.262756</v>
      </c>
      <c r="X153">
        <v>169.071335</v>
      </c>
      <c r="Y153">
        <v>163.64219700000001</v>
      </c>
      <c r="Z153">
        <v>157.974335</v>
      </c>
      <c r="AA153">
        <v>152.13642899999999</v>
      </c>
      <c r="AB153">
        <v>146.093323</v>
      </c>
      <c r="AC153">
        <v>139.851212</v>
      </c>
      <c r="AD153">
        <v>133.41876199999999</v>
      </c>
      <c r="AE153">
        <v>126.80596199999999</v>
      </c>
      <c r="AF153">
        <v>120.080933</v>
      </c>
      <c r="AG153">
        <v>113.214294</v>
      </c>
      <c r="AH153">
        <v>106.20114100000001</v>
      </c>
      <c r="AI153">
        <v>99.035399999999996</v>
      </c>
      <c r="AJ153">
        <v>91.712204</v>
      </c>
      <c r="AK153" s="91">
        <v>-6.9000000000000006E-2</v>
      </c>
      <c r="AL153" s="25"/>
      <c r="AM153" s="26"/>
    </row>
    <row r="154" spans="1:39" ht="15" customHeight="1">
      <c r="A154" s="42" t="s">
        <v>6465</v>
      </c>
      <c r="B154" t="s">
        <v>4080</v>
      </c>
      <c r="C154" t="s">
        <v>7029</v>
      </c>
      <c r="D154" t="s">
        <v>7030</v>
      </c>
      <c r="E154" t="s">
        <v>333</v>
      </c>
      <c r="F154">
        <v>110.42422500000001</v>
      </c>
      <c r="G154">
        <v>72.31765</v>
      </c>
      <c r="H154">
        <v>46.041252</v>
      </c>
      <c r="I154">
        <v>26.598448000000001</v>
      </c>
      <c r="J154">
        <v>21.137407</v>
      </c>
      <c r="K154">
        <v>14.066639</v>
      </c>
      <c r="L154">
        <v>7.3929410000000004</v>
      </c>
      <c r="M154">
        <v>1.2742500000000001</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t="s">
        <v>549</v>
      </c>
      <c r="AL154" s="25"/>
      <c r="AM154" s="26"/>
    </row>
    <row r="155" spans="1:39" ht="15" customHeight="1">
      <c r="A155" s="42" t="s">
        <v>6468</v>
      </c>
      <c r="B155" t="s">
        <v>4083</v>
      </c>
      <c r="C155" t="s">
        <v>7031</v>
      </c>
      <c r="D155" t="s">
        <v>7032</v>
      </c>
      <c r="E155" t="s">
        <v>333</v>
      </c>
      <c r="F155">
        <v>319.59344499999997</v>
      </c>
      <c r="G155">
        <v>135.91134600000001</v>
      </c>
      <c r="H155">
        <v>129.328339</v>
      </c>
      <c r="I155">
        <v>128.02742000000001</v>
      </c>
      <c r="J155">
        <v>127.641907</v>
      </c>
      <c r="K155">
        <v>120.6754</v>
      </c>
      <c r="L155">
        <v>114.154312</v>
      </c>
      <c r="M155">
        <v>108.04798099999999</v>
      </c>
      <c r="N155">
        <v>107.78331</v>
      </c>
      <c r="O155">
        <v>107.50466900000001</v>
      </c>
      <c r="P155">
        <v>107.212692</v>
      </c>
      <c r="Q155">
        <v>106.904312</v>
      </c>
      <c r="R155">
        <v>106.580444</v>
      </c>
      <c r="S155">
        <v>106.244286</v>
      </c>
      <c r="T155">
        <v>105.898911</v>
      </c>
      <c r="U155">
        <v>105.547264</v>
      </c>
      <c r="V155">
        <v>105.19602999999999</v>
      </c>
      <c r="W155">
        <v>104.83869900000001</v>
      </c>
      <c r="X155">
        <v>104.474861</v>
      </c>
      <c r="Y155">
        <v>104.103386</v>
      </c>
      <c r="Z155">
        <v>103.723831</v>
      </c>
      <c r="AA155">
        <v>103.341995</v>
      </c>
      <c r="AB155">
        <v>102.953468</v>
      </c>
      <c r="AC155">
        <v>102.557884</v>
      </c>
      <c r="AD155">
        <v>102.155106</v>
      </c>
      <c r="AE155">
        <v>101.74511699999999</v>
      </c>
      <c r="AF155">
        <v>101.333412</v>
      </c>
      <c r="AG155">
        <v>100.91613</v>
      </c>
      <c r="AH155">
        <v>100.49198199999999</v>
      </c>
      <c r="AI155">
        <v>100.059731</v>
      </c>
      <c r="AJ155">
        <v>99.618408000000002</v>
      </c>
      <c r="AK155" s="91">
        <v>-3.7999999999999999E-2</v>
      </c>
      <c r="AL155" s="25"/>
      <c r="AM155" s="26"/>
    </row>
    <row r="156" spans="1:39" ht="15" customHeight="1">
      <c r="A156" s="42" t="s">
        <v>6471</v>
      </c>
      <c r="B156" t="s">
        <v>3941</v>
      </c>
      <c r="C156" t="s">
        <v>7033</v>
      </c>
      <c r="D156" t="s">
        <v>7034</v>
      </c>
      <c r="E156" t="s">
        <v>333</v>
      </c>
      <c r="F156">
        <v>1319.919312</v>
      </c>
      <c r="G156">
        <v>428.62515300000001</v>
      </c>
      <c r="H156">
        <v>268.84811400000001</v>
      </c>
      <c r="I156">
        <v>215.10891699999999</v>
      </c>
      <c r="J156">
        <v>191.04380800000001</v>
      </c>
      <c r="K156">
        <v>162.78320299999999</v>
      </c>
      <c r="L156">
        <v>132.25401299999999</v>
      </c>
      <c r="M156">
        <v>101.356964</v>
      </c>
      <c r="N156">
        <v>86.947356999999997</v>
      </c>
      <c r="O156">
        <v>76.230721000000003</v>
      </c>
      <c r="P156">
        <v>65.219680999999994</v>
      </c>
      <c r="Q156">
        <v>53.772399999999998</v>
      </c>
      <c r="R156">
        <v>41.823684999999998</v>
      </c>
      <c r="S156">
        <v>31.264505</v>
      </c>
      <c r="T156">
        <v>30.801791999999999</v>
      </c>
      <c r="U156">
        <v>30.318769</v>
      </c>
      <c r="V156">
        <v>29.815698999999999</v>
      </c>
      <c r="W156">
        <v>29.294063999999999</v>
      </c>
      <c r="X156">
        <v>28.754163999999999</v>
      </c>
      <c r="Y156">
        <v>28.195179</v>
      </c>
      <c r="Z156">
        <v>27.616230000000002</v>
      </c>
      <c r="AA156">
        <v>27.017084000000001</v>
      </c>
      <c r="AB156">
        <v>26.398727000000001</v>
      </c>
      <c r="AC156">
        <v>25.763382</v>
      </c>
      <c r="AD156">
        <v>25.113603999999999</v>
      </c>
      <c r="AE156">
        <v>24.452209</v>
      </c>
      <c r="AF156">
        <v>23.780922</v>
      </c>
      <c r="AG156">
        <v>23.099981</v>
      </c>
      <c r="AH156">
        <v>22.414062000000001</v>
      </c>
      <c r="AI156">
        <v>21.724685999999998</v>
      </c>
      <c r="AJ156">
        <v>21.033366999999998</v>
      </c>
      <c r="AK156" s="91">
        <v>-0.129</v>
      </c>
      <c r="AL156" s="25"/>
      <c r="AM156" s="26"/>
    </row>
    <row r="157" spans="1:39" ht="15" customHeight="1">
      <c r="A157" s="42" t="s">
        <v>6474</v>
      </c>
      <c r="B157" t="s">
        <v>4077</v>
      </c>
      <c r="C157" t="s">
        <v>7035</v>
      </c>
      <c r="D157" t="s">
        <v>7036</v>
      </c>
      <c r="E157" t="s">
        <v>333</v>
      </c>
      <c r="F157">
        <v>1029.5589600000001</v>
      </c>
      <c r="G157">
        <v>165.58634900000001</v>
      </c>
      <c r="H157">
        <v>78.868949999999998</v>
      </c>
      <c r="I157">
        <v>61.755797999999999</v>
      </c>
      <c r="J157">
        <v>48.129471000000002</v>
      </c>
      <c r="K157">
        <v>32.714264</v>
      </c>
      <c r="L157">
        <v>16.766082999999998</v>
      </c>
      <c r="M157">
        <v>0.22416700000000001</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t="s">
        <v>549</v>
      </c>
      <c r="AL157" s="25"/>
      <c r="AM157" s="26"/>
    </row>
    <row r="158" spans="1:39" ht="15" customHeight="1">
      <c r="A158" s="42" t="s">
        <v>6477</v>
      </c>
      <c r="B158" t="s">
        <v>4080</v>
      </c>
      <c r="C158" t="s">
        <v>7037</v>
      </c>
      <c r="D158" t="s">
        <v>7038</v>
      </c>
      <c r="E158" t="s">
        <v>333</v>
      </c>
      <c r="F158">
        <v>169.57020600000001</v>
      </c>
      <c r="G158">
        <v>209.14918499999999</v>
      </c>
      <c r="H158">
        <v>137.72801200000001</v>
      </c>
      <c r="I158">
        <v>99.739151000000007</v>
      </c>
      <c r="J158">
        <v>92.641243000000003</v>
      </c>
      <c r="K158">
        <v>83.240059000000002</v>
      </c>
      <c r="L158">
        <v>73.636482000000001</v>
      </c>
      <c r="M158">
        <v>63.773113000000002</v>
      </c>
      <c r="N158">
        <v>53.645031000000003</v>
      </c>
      <c r="O158">
        <v>43.300735000000003</v>
      </c>
      <c r="P158">
        <v>32.678299000000003</v>
      </c>
      <c r="Q158">
        <v>21.638777000000001</v>
      </c>
      <c r="R158">
        <v>10.115339000000001</v>
      </c>
      <c r="S158">
        <v>0</v>
      </c>
      <c r="T158">
        <v>0</v>
      </c>
      <c r="U158">
        <v>0</v>
      </c>
      <c r="V158">
        <v>0</v>
      </c>
      <c r="W158">
        <v>0</v>
      </c>
      <c r="X158">
        <v>0</v>
      </c>
      <c r="Y158">
        <v>0</v>
      </c>
      <c r="Z158">
        <v>0</v>
      </c>
      <c r="AA158">
        <v>0</v>
      </c>
      <c r="AB158">
        <v>0</v>
      </c>
      <c r="AC158">
        <v>0</v>
      </c>
      <c r="AD158">
        <v>0</v>
      </c>
      <c r="AE158">
        <v>0</v>
      </c>
      <c r="AF158">
        <v>0</v>
      </c>
      <c r="AG158">
        <v>0</v>
      </c>
      <c r="AH158">
        <v>0</v>
      </c>
      <c r="AI158">
        <v>0</v>
      </c>
      <c r="AJ158">
        <v>0</v>
      </c>
      <c r="AK158" t="s">
        <v>549</v>
      </c>
      <c r="AL158" s="25"/>
      <c r="AM158" s="26"/>
    </row>
    <row r="159" spans="1:39" ht="15" customHeight="1">
      <c r="A159" s="42" t="s">
        <v>6480</v>
      </c>
      <c r="B159" t="s">
        <v>4083</v>
      </c>
      <c r="C159" t="s">
        <v>7039</v>
      </c>
      <c r="D159" t="s">
        <v>7040</v>
      </c>
      <c r="E159" t="s">
        <v>333</v>
      </c>
      <c r="F159">
        <v>120.79014599999999</v>
      </c>
      <c r="G159">
        <v>53.889626</v>
      </c>
      <c r="H159">
        <v>52.251151999999998</v>
      </c>
      <c r="I159">
        <v>53.613976000000001</v>
      </c>
      <c r="J159">
        <v>50.273083</v>
      </c>
      <c r="K159">
        <v>46.828873000000002</v>
      </c>
      <c r="L159">
        <v>41.851444000000001</v>
      </c>
      <c r="M159">
        <v>37.359687999999998</v>
      </c>
      <c r="N159">
        <v>33.302321999999997</v>
      </c>
      <c r="O159">
        <v>32.929985000000002</v>
      </c>
      <c r="P159">
        <v>32.541381999999999</v>
      </c>
      <c r="Q159">
        <v>32.133625000000002</v>
      </c>
      <c r="R159">
        <v>31.708344</v>
      </c>
      <c r="S159">
        <v>31.264505</v>
      </c>
      <c r="T159">
        <v>30.801791999999999</v>
      </c>
      <c r="U159">
        <v>30.318769</v>
      </c>
      <c r="V159">
        <v>29.815698999999999</v>
      </c>
      <c r="W159">
        <v>29.294063999999999</v>
      </c>
      <c r="X159">
        <v>28.754163999999999</v>
      </c>
      <c r="Y159">
        <v>28.195179</v>
      </c>
      <c r="Z159">
        <v>27.616230000000002</v>
      </c>
      <c r="AA159">
        <v>27.017084000000001</v>
      </c>
      <c r="AB159">
        <v>26.398727000000001</v>
      </c>
      <c r="AC159">
        <v>25.763382</v>
      </c>
      <c r="AD159">
        <v>25.113603999999999</v>
      </c>
      <c r="AE159">
        <v>24.452209</v>
      </c>
      <c r="AF159">
        <v>23.780922</v>
      </c>
      <c r="AG159">
        <v>23.099981</v>
      </c>
      <c r="AH159">
        <v>22.414062000000001</v>
      </c>
      <c r="AI159">
        <v>21.724685999999998</v>
      </c>
      <c r="AJ159">
        <v>21.033366999999998</v>
      </c>
      <c r="AK159" s="91">
        <v>-5.7000000000000002E-2</v>
      </c>
      <c r="AL159" s="25"/>
      <c r="AM159" s="26"/>
    </row>
    <row r="160" spans="1:39" ht="15" customHeight="1">
      <c r="A160" s="42" t="s">
        <v>6483</v>
      </c>
      <c r="B160" t="s">
        <v>4860</v>
      </c>
      <c r="C160" t="s">
        <v>7041</v>
      </c>
      <c r="D160" t="s">
        <v>7042</v>
      </c>
      <c r="E160" t="s">
        <v>333</v>
      </c>
      <c r="F160">
        <v>533.20544400000006</v>
      </c>
      <c r="G160">
        <v>301.34677099999999</v>
      </c>
      <c r="H160">
        <v>156.20048499999999</v>
      </c>
      <c r="I160">
        <v>115.402573</v>
      </c>
      <c r="J160">
        <v>109.93425000000001</v>
      </c>
      <c r="K160">
        <v>103.274918</v>
      </c>
      <c r="L160">
        <v>97.465057000000002</v>
      </c>
      <c r="M160">
        <v>90.430442999999997</v>
      </c>
      <c r="N160">
        <v>83.603233000000003</v>
      </c>
      <c r="O160">
        <v>76.015868999999995</v>
      </c>
      <c r="P160">
        <v>68.143844999999999</v>
      </c>
      <c r="Q160">
        <v>60.573784000000003</v>
      </c>
      <c r="R160">
        <v>52.752560000000003</v>
      </c>
      <c r="S160">
        <v>44.468063000000001</v>
      </c>
      <c r="T160">
        <v>37.003180999999998</v>
      </c>
      <c r="U160">
        <v>36.404209000000002</v>
      </c>
      <c r="V160">
        <v>35.796368000000001</v>
      </c>
      <c r="W160">
        <v>35.182873000000001</v>
      </c>
      <c r="X160">
        <v>34.564422999999998</v>
      </c>
      <c r="Y160">
        <v>33.939776999999999</v>
      </c>
      <c r="Z160">
        <v>33.307678000000003</v>
      </c>
      <c r="AA160">
        <v>32.666907999999999</v>
      </c>
      <c r="AB160">
        <v>32.018337000000002</v>
      </c>
      <c r="AC160">
        <v>31.363842000000002</v>
      </c>
      <c r="AD160">
        <v>30.703724000000001</v>
      </c>
      <c r="AE160">
        <v>30.038052</v>
      </c>
      <c r="AF160">
        <v>29.36759</v>
      </c>
      <c r="AG160">
        <v>28.693144</v>
      </c>
      <c r="AH160">
        <v>28.013432000000002</v>
      </c>
      <c r="AI160">
        <v>27.327147</v>
      </c>
      <c r="AJ160">
        <v>26.890915</v>
      </c>
      <c r="AK160" s="91">
        <v>-9.5000000000000001E-2</v>
      </c>
      <c r="AL160" s="25"/>
      <c r="AM160" s="26"/>
    </row>
    <row r="161" spans="1:39" ht="15" customHeight="1">
      <c r="A161" s="42" t="s">
        <v>6486</v>
      </c>
      <c r="B161" t="s">
        <v>4077</v>
      </c>
      <c r="C161" t="s">
        <v>7043</v>
      </c>
      <c r="D161" t="s">
        <v>7044</v>
      </c>
      <c r="E161" t="s">
        <v>333</v>
      </c>
      <c r="F161">
        <v>256.39181500000001</v>
      </c>
      <c r="G161">
        <v>107.832413</v>
      </c>
      <c r="H161">
        <v>43.611964999999998</v>
      </c>
      <c r="I161">
        <v>36.451931000000002</v>
      </c>
      <c r="J161">
        <v>36.135548</v>
      </c>
      <c r="K161">
        <v>35.813415999999997</v>
      </c>
      <c r="L161">
        <v>35.482906</v>
      </c>
      <c r="M161">
        <v>35.144497000000001</v>
      </c>
      <c r="N161">
        <v>34.800049000000001</v>
      </c>
      <c r="O161">
        <v>34.451813000000001</v>
      </c>
      <c r="P161">
        <v>34.101509</v>
      </c>
      <c r="Q161">
        <v>33.753292000000002</v>
      </c>
      <c r="R161">
        <v>33.408531000000004</v>
      </c>
      <c r="S161">
        <v>33.061999999999998</v>
      </c>
      <c r="T161">
        <v>32.713065999999998</v>
      </c>
      <c r="U161">
        <v>32.362278000000003</v>
      </c>
      <c r="V161">
        <v>32.009602000000001</v>
      </c>
      <c r="W161">
        <v>31.656317000000001</v>
      </c>
      <c r="X161">
        <v>31.302626</v>
      </c>
      <c r="Y161">
        <v>30.947657</v>
      </c>
      <c r="Z161">
        <v>30.590731000000002</v>
      </c>
      <c r="AA161">
        <v>30.231093999999999</v>
      </c>
      <c r="AB161">
        <v>29.868888999999999</v>
      </c>
      <c r="AC161">
        <v>29.504719000000001</v>
      </c>
      <c r="AD161">
        <v>29.138538</v>
      </c>
      <c r="AE161">
        <v>28.770202999999999</v>
      </c>
      <c r="AF161">
        <v>28.399775999999999</v>
      </c>
      <c r="AG161">
        <v>28.027190999999998</v>
      </c>
      <c r="AH161">
        <v>27.651888</v>
      </c>
      <c r="AI161">
        <v>27.273282999999999</v>
      </c>
      <c r="AJ161">
        <v>26.890915</v>
      </c>
      <c r="AK161" s="91">
        <v>-7.1999999999999995E-2</v>
      </c>
      <c r="AL161" s="25"/>
      <c r="AM161" s="26"/>
    </row>
    <row r="162" spans="1:39" ht="15" customHeight="1">
      <c r="A162" s="42" t="s">
        <v>6489</v>
      </c>
      <c r="B162" t="s">
        <v>4080</v>
      </c>
      <c r="C162" t="s">
        <v>7045</v>
      </c>
      <c r="D162" t="s">
        <v>7046</v>
      </c>
      <c r="E162" t="s">
        <v>333</v>
      </c>
      <c r="F162">
        <v>223.49163799999999</v>
      </c>
      <c r="G162">
        <v>174.10296600000001</v>
      </c>
      <c r="H162">
        <v>100.074341</v>
      </c>
      <c r="I162">
        <v>69.12867</v>
      </c>
      <c r="J162">
        <v>64.052443999999994</v>
      </c>
      <c r="K162">
        <v>58.883254999999998</v>
      </c>
      <c r="L162">
        <v>53.537323000000001</v>
      </c>
      <c r="M162">
        <v>47.882415999999999</v>
      </c>
      <c r="N162">
        <v>41.878563</v>
      </c>
      <c r="O162">
        <v>35.535240000000002</v>
      </c>
      <c r="P162">
        <v>28.822707999999999</v>
      </c>
      <c r="Q162">
        <v>21.829108999999999</v>
      </c>
      <c r="R162">
        <v>14.579397</v>
      </c>
      <c r="S162">
        <v>6.8748079999999998</v>
      </c>
      <c r="T162">
        <v>0</v>
      </c>
      <c r="U162">
        <v>0</v>
      </c>
      <c r="V162">
        <v>0</v>
      </c>
      <c r="W162">
        <v>0</v>
      </c>
      <c r="X162">
        <v>0</v>
      </c>
      <c r="Y162">
        <v>0</v>
      </c>
      <c r="Z162">
        <v>0</v>
      </c>
      <c r="AA162">
        <v>0</v>
      </c>
      <c r="AB162">
        <v>0</v>
      </c>
      <c r="AC162">
        <v>0</v>
      </c>
      <c r="AD162">
        <v>0</v>
      </c>
      <c r="AE162">
        <v>0</v>
      </c>
      <c r="AF162">
        <v>0</v>
      </c>
      <c r="AG162">
        <v>0</v>
      </c>
      <c r="AH162">
        <v>0</v>
      </c>
      <c r="AI162">
        <v>0</v>
      </c>
      <c r="AJ162">
        <v>0</v>
      </c>
      <c r="AK162" t="s">
        <v>549</v>
      </c>
      <c r="AL162" s="25"/>
      <c r="AM162" s="26"/>
    </row>
    <row r="163" spans="1:39" ht="15" customHeight="1">
      <c r="A163" s="42" t="s">
        <v>6492</v>
      </c>
      <c r="B163" t="s">
        <v>4083</v>
      </c>
      <c r="C163" t="s">
        <v>7047</v>
      </c>
      <c r="D163" t="s">
        <v>7048</v>
      </c>
      <c r="E163" t="s">
        <v>333</v>
      </c>
      <c r="F163">
        <v>53.321980000000003</v>
      </c>
      <c r="G163">
        <v>19.411404000000001</v>
      </c>
      <c r="H163">
        <v>12.514181000000001</v>
      </c>
      <c r="I163">
        <v>9.8219740000000009</v>
      </c>
      <c r="J163">
        <v>9.7462649999999993</v>
      </c>
      <c r="K163">
        <v>8.5782509999999998</v>
      </c>
      <c r="L163">
        <v>8.4448220000000003</v>
      </c>
      <c r="M163">
        <v>7.4035250000000001</v>
      </c>
      <c r="N163">
        <v>6.9246189999999999</v>
      </c>
      <c r="O163">
        <v>6.0288170000000001</v>
      </c>
      <c r="P163">
        <v>5.219627</v>
      </c>
      <c r="Q163">
        <v>4.9913819999999998</v>
      </c>
      <c r="R163">
        <v>4.7646280000000001</v>
      </c>
      <c r="S163">
        <v>4.5312520000000003</v>
      </c>
      <c r="T163">
        <v>4.2901150000000001</v>
      </c>
      <c r="U163">
        <v>4.0419299999999998</v>
      </c>
      <c r="V163">
        <v>3.7867670000000002</v>
      </c>
      <c r="W163">
        <v>3.5265559999999998</v>
      </c>
      <c r="X163">
        <v>3.2617980000000002</v>
      </c>
      <c r="Y163">
        <v>2.9921220000000002</v>
      </c>
      <c r="Z163">
        <v>2.7169479999999999</v>
      </c>
      <c r="AA163">
        <v>2.4358119999999999</v>
      </c>
      <c r="AB163">
        <v>2.149448</v>
      </c>
      <c r="AC163">
        <v>1.8591230000000001</v>
      </c>
      <c r="AD163">
        <v>1.565186</v>
      </c>
      <c r="AE163">
        <v>1.267849</v>
      </c>
      <c r="AF163">
        <v>0.96781300000000003</v>
      </c>
      <c r="AG163">
        <v>0.66595300000000002</v>
      </c>
      <c r="AH163">
        <v>0.361543</v>
      </c>
      <c r="AI163">
        <v>5.3863000000000001E-2</v>
      </c>
      <c r="AJ163">
        <v>0</v>
      </c>
      <c r="AK163" t="s">
        <v>549</v>
      </c>
      <c r="AL163" s="25"/>
      <c r="AM163" s="26"/>
    </row>
    <row r="164" spans="1:39" ht="15" customHeight="1">
      <c r="A164" s="42" t="s">
        <v>6495</v>
      </c>
      <c r="B164" t="s">
        <v>4863</v>
      </c>
      <c r="C164" t="s">
        <v>7049</v>
      </c>
      <c r="D164" t="s">
        <v>7050</v>
      </c>
      <c r="E164" t="s">
        <v>333</v>
      </c>
      <c r="F164">
        <v>957.527649</v>
      </c>
      <c r="G164">
        <v>669.47406000000001</v>
      </c>
      <c r="H164">
        <v>426.62017800000001</v>
      </c>
      <c r="I164">
        <v>312.827179</v>
      </c>
      <c r="J164">
        <v>301.51403800000003</v>
      </c>
      <c r="K164">
        <v>291.409088</v>
      </c>
      <c r="L164">
        <v>280.91863999999998</v>
      </c>
      <c r="M164">
        <v>268.32638500000002</v>
      </c>
      <c r="N164">
        <v>253.84231600000001</v>
      </c>
      <c r="O164">
        <v>239.244888</v>
      </c>
      <c r="P164">
        <v>226.834869</v>
      </c>
      <c r="Q164">
        <v>213.78556800000001</v>
      </c>
      <c r="R164">
        <v>199.93786600000001</v>
      </c>
      <c r="S164">
        <v>185.28787199999999</v>
      </c>
      <c r="T164">
        <v>169.86447100000001</v>
      </c>
      <c r="U164">
        <v>153.733215</v>
      </c>
      <c r="V164">
        <v>136.921921</v>
      </c>
      <c r="W164">
        <v>119.457474</v>
      </c>
      <c r="X164">
        <v>101.361313</v>
      </c>
      <c r="Y164">
        <v>85.770797999999999</v>
      </c>
      <c r="Z164">
        <v>73.814209000000005</v>
      </c>
      <c r="AA164">
        <v>61.362869000000003</v>
      </c>
      <c r="AB164">
        <v>56.052318999999997</v>
      </c>
      <c r="AC164">
        <v>55.072842000000001</v>
      </c>
      <c r="AD164">
        <v>54.074432000000002</v>
      </c>
      <c r="AE164">
        <v>53.057383999999999</v>
      </c>
      <c r="AF164">
        <v>52.026913</v>
      </c>
      <c r="AG164">
        <v>50.978951000000002</v>
      </c>
      <c r="AH164">
        <v>49.912726999999997</v>
      </c>
      <c r="AI164">
        <v>48.827477000000002</v>
      </c>
      <c r="AJ164">
        <v>47.722267000000002</v>
      </c>
      <c r="AK164" s="91">
        <v>-9.5000000000000001E-2</v>
      </c>
      <c r="AL164" s="25"/>
      <c r="AM164" s="26"/>
    </row>
    <row r="165" spans="1:39" ht="15" customHeight="1">
      <c r="A165" s="42" t="s">
        <v>6498</v>
      </c>
      <c r="B165" t="s">
        <v>4077</v>
      </c>
      <c r="C165" t="s">
        <v>7051</v>
      </c>
      <c r="D165" t="s">
        <v>7052</v>
      </c>
      <c r="E165" t="s">
        <v>333</v>
      </c>
      <c r="F165">
        <v>498.69641100000001</v>
      </c>
      <c r="G165">
        <v>302.769836</v>
      </c>
      <c r="H165">
        <v>143.696854</v>
      </c>
      <c r="I165">
        <v>97.735619</v>
      </c>
      <c r="J165">
        <v>89.229820000000004</v>
      </c>
      <c r="K165">
        <v>83.123565999999997</v>
      </c>
      <c r="L165">
        <v>78.138205999999997</v>
      </c>
      <c r="M165">
        <v>72.969566</v>
      </c>
      <c r="N165">
        <v>67.618995999999996</v>
      </c>
      <c r="O165">
        <v>62.089657000000003</v>
      </c>
      <c r="P165">
        <v>56.388855</v>
      </c>
      <c r="Q165">
        <v>50.501423000000003</v>
      </c>
      <c r="R165">
        <v>44.428131</v>
      </c>
      <c r="S165">
        <v>38.167023</v>
      </c>
      <c r="T165">
        <v>31.718948000000001</v>
      </c>
      <c r="U165">
        <v>25.087047999999999</v>
      </c>
      <c r="V165">
        <v>18.288979999999999</v>
      </c>
      <c r="W165">
        <v>11.315488999999999</v>
      </c>
      <c r="X165">
        <v>4.1800860000000002</v>
      </c>
      <c r="Y165">
        <v>0</v>
      </c>
      <c r="Z165">
        <v>0</v>
      </c>
      <c r="AA165">
        <v>0</v>
      </c>
      <c r="AB165">
        <v>0</v>
      </c>
      <c r="AC165">
        <v>0</v>
      </c>
      <c r="AD165">
        <v>0</v>
      </c>
      <c r="AE165">
        <v>0</v>
      </c>
      <c r="AF165">
        <v>0</v>
      </c>
      <c r="AG165">
        <v>0</v>
      </c>
      <c r="AH165">
        <v>0</v>
      </c>
      <c r="AI165">
        <v>0</v>
      </c>
      <c r="AJ165">
        <v>0</v>
      </c>
      <c r="AK165" t="s">
        <v>549</v>
      </c>
      <c r="AL165" s="25"/>
      <c r="AM165" s="26"/>
    </row>
    <row r="166" spans="1:39" ht="15" customHeight="1">
      <c r="A166" s="42" t="s">
        <v>6501</v>
      </c>
      <c r="B166" t="s">
        <v>4080</v>
      </c>
      <c r="C166" t="s">
        <v>7053</v>
      </c>
      <c r="D166" t="s">
        <v>7054</v>
      </c>
      <c r="E166" t="s">
        <v>333</v>
      </c>
      <c r="F166">
        <v>228.32742300000001</v>
      </c>
      <c r="G166">
        <v>256.32229599999999</v>
      </c>
      <c r="H166">
        <v>194.07699600000001</v>
      </c>
      <c r="I166">
        <v>133.92095900000001</v>
      </c>
      <c r="J166">
        <v>131.49522400000001</v>
      </c>
      <c r="K166">
        <v>128.22157300000001</v>
      </c>
      <c r="L166">
        <v>124.450615</v>
      </c>
      <c r="M166">
        <v>120.151955</v>
      </c>
      <c r="N166">
        <v>115.323914</v>
      </c>
      <c r="O166">
        <v>109.96603399999999</v>
      </c>
      <c r="P166">
        <v>104.102249</v>
      </c>
      <c r="Q166">
        <v>97.688170999999997</v>
      </c>
      <c r="R166">
        <v>90.683884000000006</v>
      </c>
      <c r="S166">
        <v>83.086326999999997</v>
      </c>
      <c r="T166">
        <v>74.923232999999996</v>
      </c>
      <c r="U166">
        <v>66.256255999999993</v>
      </c>
      <c r="V166">
        <v>57.092354</v>
      </c>
      <c r="W166">
        <v>47.469475000000003</v>
      </c>
      <c r="X166">
        <v>37.395493000000002</v>
      </c>
      <c r="Y166">
        <v>26.890532</v>
      </c>
      <c r="Z166">
        <v>15.858537999999999</v>
      </c>
      <c r="AA166">
        <v>4.3494849999999996</v>
      </c>
      <c r="AB166">
        <v>0</v>
      </c>
      <c r="AC166">
        <v>0</v>
      </c>
      <c r="AD166">
        <v>0</v>
      </c>
      <c r="AE166">
        <v>0</v>
      </c>
      <c r="AF166">
        <v>0</v>
      </c>
      <c r="AG166">
        <v>0</v>
      </c>
      <c r="AH166">
        <v>0</v>
      </c>
      <c r="AI166">
        <v>0</v>
      </c>
      <c r="AJ166">
        <v>0</v>
      </c>
      <c r="AK166" t="s">
        <v>549</v>
      </c>
      <c r="AL166" s="25"/>
      <c r="AM166" s="26"/>
    </row>
    <row r="167" spans="1:39" ht="15" customHeight="1">
      <c r="A167" s="42" t="s">
        <v>6504</v>
      </c>
      <c r="B167" t="s">
        <v>4083</v>
      </c>
      <c r="C167" t="s">
        <v>7055</v>
      </c>
      <c r="D167" t="s">
        <v>7056</v>
      </c>
      <c r="E167" t="s">
        <v>333</v>
      </c>
      <c r="F167">
        <v>230.50386</v>
      </c>
      <c r="G167">
        <v>110.381897</v>
      </c>
      <c r="H167">
        <v>88.846321000000003</v>
      </c>
      <c r="I167">
        <v>81.170601000000005</v>
      </c>
      <c r="J167">
        <v>80.789000999999999</v>
      </c>
      <c r="K167">
        <v>80.063950000000006</v>
      </c>
      <c r="L167">
        <v>78.329825999999997</v>
      </c>
      <c r="M167">
        <v>75.204871999999995</v>
      </c>
      <c r="N167">
        <v>70.899413999999993</v>
      </c>
      <c r="O167">
        <v>67.189194000000001</v>
      </c>
      <c r="P167">
        <v>66.343772999999999</v>
      </c>
      <c r="Q167">
        <v>65.595978000000002</v>
      </c>
      <c r="R167">
        <v>64.825858999999994</v>
      </c>
      <c r="S167">
        <v>64.034522999999993</v>
      </c>
      <c r="T167">
        <v>63.222293999999998</v>
      </c>
      <c r="U167">
        <v>62.389907999999998</v>
      </c>
      <c r="V167">
        <v>61.540588</v>
      </c>
      <c r="W167">
        <v>60.672511999999998</v>
      </c>
      <c r="X167">
        <v>59.785739999999997</v>
      </c>
      <c r="Y167">
        <v>58.880268000000001</v>
      </c>
      <c r="Z167">
        <v>57.955672999999997</v>
      </c>
      <c r="AA167">
        <v>57.013382</v>
      </c>
      <c r="AB167">
        <v>56.052318999999997</v>
      </c>
      <c r="AC167">
        <v>55.072842000000001</v>
      </c>
      <c r="AD167">
        <v>54.074432000000002</v>
      </c>
      <c r="AE167">
        <v>53.057383999999999</v>
      </c>
      <c r="AF167">
        <v>52.026913</v>
      </c>
      <c r="AG167">
        <v>50.978951000000002</v>
      </c>
      <c r="AH167">
        <v>49.912726999999997</v>
      </c>
      <c r="AI167">
        <v>48.827477000000002</v>
      </c>
      <c r="AJ167">
        <v>47.722267000000002</v>
      </c>
      <c r="AK167" s="91">
        <v>-5.0999999999999997E-2</v>
      </c>
      <c r="AL167" s="25"/>
      <c r="AM167" s="26"/>
    </row>
    <row r="168" spans="1:39" ht="15" customHeight="1">
      <c r="A168" s="42" t="s">
        <v>6507</v>
      </c>
      <c r="B168" t="s">
        <v>4866</v>
      </c>
      <c r="C168" t="s">
        <v>7057</v>
      </c>
      <c r="D168" t="s">
        <v>7058</v>
      </c>
      <c r="E168" t="s">
        <v>333</v>
      </c>
      <c r="F168">
        <v>483.90057400000001</v>
      </c>
      <c r="G168">
        <v>218.56951900000001</v>
      </c>
      <c r="H168">
        <v>117.546036</v>
      </c>
      <c r="I168">
        <v>85.800026000000003</v>
      </c>
      <c r="J168">
        <v>80.744759000000002</v>
      </c>
      <c r="K168">
        <v>77.668746999999996</v>
      </c>
      <c r="L168">
        <v>74.218986999999998</v>
      </c>
      <c r="M168">
        <v>70.211440999999994</v>
      </c>
      <c r="N168">
        <v>65.924614000000005</v>
      </c>
      <c r="O168">
        <v>61.385483000000001</v>
      </c>
      <c r="P168">
        <v>56.633026000000001</v>
      </c>
      <c r="Q168">
        <v>51.696990999999997</v>
      </c>
      <c r="R168">
        <v>46.582771000000001</v>
      </c>
      <c r="S168">
        <v>41.297401000000001</v>
      </c>
      <c r="T168">
        <v>35.865402000000003</v>
      </c>
      <c r="U168">
        <v>30.30125</v>
      </c>
      <c r="V168">
        <v>28.403583999999999</v>
      </c>
      <c r="W168">
        <v>26.436874</v>
      </c>
      <c r="X168">
        <v>24.404890000000002</v>
      </c>
      <c r="Y168">
        <v>22.306996999999999</v>
      </c>
      <c r="Z168">
        <v>20.139675</v>
      </c>
      <c r="AA168">
        <v>17.906075999999999</v>
      </c>
      <c r="AB168">
        <v>15.605115</v>
      </c>
      <c r="AC168">
        <v>13.237765</v>
      </c>
      <c r="AD168">
        <v>12.297935000000001</v>
      </c>
      <c r="AE168">
        <v>11.426282</v>
      </c>
      <c r="AF168">
        <v>10.534846999999999</v>
      </c>
      <c r="AG168">
        <v>9.6225679999999993</v>
      </c>
      <c r="AH168">
        <v>8.6888740000000002</v>
      </c>
      <c r="AI168">
        <v>7.7337600000000002</v>
      </c>
      <c r="AJ168">
        <v>6.7569249999999998</v>
      </c>
      <c r="AK168" s="91">
        <v>-0.13300000000000001</v>
      </c>
      <c r="AL168" s="25"/>
      <c r="AM168" s="26"/>
    </row>
    <row r="169" spans="1:39" ht="15" customHeight="1">
      <c r="A169" s="42" t="s">
        <v>6510</v>
      </c>
      <c r="B169" t="s">
        <v>4077</v>
      </c>
      <c r="C169" t="s">
        <v>7059</v>
      </c>
      <c r="D169" t="s">
        <v>7060</v>
      </c>
      <c r="E169" t="s">
        <v>333</v>
      </c>
      <c r="F169">
        <v>314.49276700000001</v>
      </c>
      <c r="G169">
        <v>122.08667800000001</v>
      </c>
      <c r="H169">
        <v>51.876536999999999</v>
      </c>
      <c r="I169">
        <v>36.986266999999998</v>
      </c>
      <c r="J169">
        <v>34.811248999999997</v>
      </c>
      <c r="K169">
        <v>32.433577999999997</v>
      </c>
      <c r="L169">
        <v>29.865459000000001</v>
      </c>
      <c r="M169">
        <v>27.104438999999999</v>
      </c>
      <c r="N169">
        <v>24.160715</v>
      </c>
      <c r="O169">
        <v>21.054155000000002</v>
      </c>
      <c r="P169">
        <v>17.811603999999999</v>
      </c>
      <c r="Q169">
        <v>14.452688</v>
      </c>
      <c r="R169">
        <v>10.980217</v>
      </c>
      <c r="S169">
        <v>7.399203</v>
      </c>
      <c r="T169">
        <v>3.7322739999999999</v>
      </c>
      <c r="U169">
        <v>9.0000000000000006E-5</v>
      </c>
      <c r="V169">
        <v>0</v>
      </c>
      <c r="W169">
        <v>0</v>
      </c>
      <c r="X169">
        <v>0</v>
      </c>
      <c r="Y169">
        <v>0</v>
      </c>
      <c r="Z169">
        <v>0</v>
      </c>
      <c r="AA169">
        <v>0</v>
      </c>
      <c r="AB169">
        <v>0</v>
      </c>
      <c r="AC169">
        <v>0</v>
      </c>
      <c r="AD169">
        <v>0</v>
      </c>
      <c r="AE169">
        <v>0</v>
      </c>
      <c r="AF169">
        <v>0</v>
      </c>
      <c r="AG169">
        <v>0</v>
      </c>
      <c r="AH169">
        <v>0</v>
      </c>
      <c r="AI169">
        <v>0</v>
      </c>
      <c r="AJ169">
        <v>0</v>
      </c>
      <c r="AK169" t="s">
        <v>549</v>
      </c>
      <c r="AL169" s="25"/>
      <c r="AM169" s="26"/>
    </row>
    <row r="170" spans="1:39" ht="15" customHeight="1">
      <c r="A170" s="42" t="s">
        <v>6513</v>
      </c>
      <c r="B170" t="s">
        <v>4080</v>
      </c>
      <c r="C170" t="s">
        <v>7061</v>
      </c>
      <c r="D170" t="s">
        <v>7062</v>
      </c>
      <c r="E170" t="s">
        <v>333</v>
      </c>
      <c r="F170">
        <v>74.079673999999997</v>
      </c>
      <c r="G170">
        <v>62.499167999999997</v>
      </c>
      <c r="H170">
        <v>38.359329000000002</v>
      </c>
      <c r="I170">
        <v>23.553004999999999</v>
      </c>
      <c r="J170">
        <v>21.779373</v>
      </c>
      <c r="K170">
        <v>21.081029999999998</v>
      </c>
      <c r="L170">
        <v>20.325410999999999</v>
      </c>
      <c r="M170">
        <v>19.510214000000001</v>
      </c>
      <c r="N170">
        <v>18.63588</v>
      </c>
      <c r="O170">
        <v>17.704644999999999</v>
      </c>
      <c r="P170">
        <v>16.721917999999999</v>
      </c>
      <c r="Q170">
        <v>15.695824</v>
      </c>
      <c r="R170">
        <v>14.627274</v>
      </c>
      <c r="S170">
        <v>13.516712</v>
      </c>
      <c r="T170">
        <v>12.365027</v>
      </c>
      <c r="U170">
        <v>11.16963</v>
      </c>
      <c r="V170">
        <v>9.9334880000000005</v>
      </c>
      <c r="W170">
        <v>8.6540929999999996</v>
      </c>
      <c r="X170">
        <v>7.3346439999999999</v>
      </c>
      <c r="Y170">
        <v>5.9744700000000002</v>
      </c>
      <c r="Z170">
        <v>4.5699459999999998</v>
      </c>
      <c r="AA170">
        <v>3.1212249999999999</v>
      </c>
      <c r="AB170">
        <v>1.6277779999999999</v>
      </c>
      <c r="AC170">
        <v>8.9533000000000001E-2</v>
      </c>
      <c r="AD170">
        <v>0</v>
      </c>
      <c r="AE170">
        <v>0</v>
      </c>
      <c r="AF170">
        <v>0</v>
      </c>
      <c r="AG170">
        <v>0</v>
      </c>
      <c r="AH170">
        <v>0</v>
      </c>
      <c r="AI170">
        <v>0</v>
      </c>
      <c r="AJ170">
        <v>0</v>
      </c>
      <c r="AK170" t="s">
        <v>549</v>
      </c>
      <c r="AL170" s="25"/>
      <c r="AM170" s="26"/>
    </row>
    <row r="171" spans="1:39" ht="15" customHeight="1">
      <c r="A171" s="42" t="s">
        <v>6516</v>
      </c>
      <c r="B171" t="s">
        <v>4083</v>
      </c>
      <c r="C171" t="s">
        <v>7063</v>
      </c>
      <c r="D171" t="s">
        <v>7064</v>
      </c>
      <c r="E171" t="s">
        <v>333</v>
      </c>
      <c r="F171">
        <v>95.328117000000006</v>
      </c>
      <c r="G171">
        <v>33.983665000000002</v>
      </c>
      <c r="H171">
        <v>27.310165000000001</v>
      </c>
      <c r="I171">
        <v>25.260752</v>
      </c>
      <c r="J171">
        <v>24.154135</v>
      </c>
      <c r="K171">
        <v>24.154135</v>
      </c>
      <c r="L171">
        <v>24.028112</v>
      </c>
      <c r="M171">
        <v>23.596788</v>
      </c>
      <c r="N171">
        <v>23.128022999999999</v>
      </c>
      <c r="O171">
        <v>22.626684000000001</v>
      </c>
      <c r="P171">
        <v>22.099504</v>
      </c>
      <c r="Q171">
        <v>21.548476999999998</v>
      </c>
      <c r="R171">
        <v>20.975279</v>
      </c>
      <c r="S171">
        <v>20.381485000000001</v>
      </c>
      <c r="T171">
        <v>19.768101000000001</v>
      </c>
      <c r="U171">
        <v>19.131529</v>
      </c>
      <c r="V171">
        <v>18.470096999999999</v>
      </c>
      <c r="W171">
        <v>17.782782000000001</v>
      </c>
      <c r="X171">
        <v>17.070246000000001</v>
      </c>
      <c r="Y171">
        <v>16.332526999999999</v>
      </c>
      <c r="Z171">
        <v>15.569729000000001</v>
      </c>
      <c r="AA171">
        <v>14.784851</v>
      </c>
      <c r="AB171">
        <v>13.977337</v>
      </c>
      <c r="AC171">
        <v>13.148232</v>
      </c>
      <c r="AD171">
        <v>12.297935000000001</v>
      </c>
      <c r="AE171">
        <v>11.426282</v>
      </c>
      <c r="AF171">
        <v>10.534846999999999</v>
      </c>
      <c r="AG171">
        <v>9.6225679999999993</v>
      </c>
      <c r="AH171">
        <v>8.6888740000000002</v>
      </c>
      <c r="AI171">
        <v>7.7337600000000002</v>
      </c>
      <c r="AJ171">
        <v>6.7569249999999998</v>
      </c>
      <c r="AK171" s="91">
        <v>-8.4000000000000005E-2</v>
      </c>
      <c r="AL171" s="25"/>
      <c r="AM171" s="26"/>
    </row>
    <row r="172" spans="1:39" ht="15" customHeight="1">
      <c r="A172" s="42" t="s">
        <v>6519</v>
      </c>
      <c r="B172" t="s">
        <v>4869</v>
      </c>
      <c r="C172" t="s">
        <v>7065</v>
      </c>
      <c r="D172" t="s">
        <v>7066</v>
      </c>
      <c r="E172" t="s">
        <v>333</v>
      </c>
      <c r="F172">
        <v>573.83508300000005</v>
      </c>
      <c r="G172">
        <v>193.18042</v>
      </c>
      <c r="H172">
        <v>115.193939</v>
      </c>
      <c r="I172">
        <v>80.599884000000003</v>
      </c>
      <c r="J172">
        <v>74.384345999999994</v>
      </c>
      <c r="K172">
        <v>69.834502999999998</v>
      </c>
      <c r="L172">
        <v>65.08493</v>
      </c>
      <c r="M172">
        <v>60.102730000000001</v>
      </c>
      <c r="N172">
        <v>54.865817999999997</v>
      </c>
      <c r="O172">
        <v>49.351996999999997</v>
      </c>
      <c r="P172">
        <v>43.55621</v>
      </c>
      <c r="Q172">
        <v>37.483893999999999</v>
      </c>
      <c r="R172">
        <v>31.135128000000002</v>
      </c>
      <c r="S172">
        <v>24.506896999999999</v>
      </c>
      <c r="T172">
        <v>20.944502</v>
      </c>
      <c r="U172">
        <v>20.453786999999998</v>
      </c>
      <c r="V172">
        <v>19.915462000000002</v>
      </c>
      <c r="W172">
        <v>19.329488999999999</v>
      </c>
      <c r="X172">
        <v>18.700163</v>
      </c>
      <c r="Y172">
        <v>18.027830000000002</v>
      </c>
      <c r="Z172">
        <v>17.309785999999999</v>
      </c>
      <c r="AA172">
        <v>16.546873000000001</v>
      </c>
      <c r="AB172">
        <v>15.741776</v>
      </c>
      <c r="AC172">
        <v>14.896110999999999</v>
      </c>
      <c r="AD172">
        <v>14.011675</v>
      </c>
      <c r="AE172">
        <v>13.090522</v>
      </c>
      <c r="AF172">
        <v>12.134993</v>
      </c>
      <c r="AG172">
        <v>11.146912</v>
      </c>
      <c r="AH172">
        <v>10.127914000000001</v>
      </c>
      <c r="AI172">
        <v>9.0793929999999996</v>
      </c>
      <c r="AJ172">
        <v>8.0017879999999995</v>
      </c>
      <c r="AK172" s="91">
        <v>-0.13300000000000001</v>
      </c>
      <c r="AL172" s="25"/>
      <c r="AM172" s="26"/>
    </row>
    <row r="173" spans="1:39" ht="15" customHeight="1">
      <c r="A173" s="42" t="s">
        <v>6522</v>
      </c>
      <c r="B173" t="s">
        <v>4077</v>
      </c>
      <c r="C173" t="s">
        <v>7067</v>
      </c>
      <c r="D173" t="s">
        <v>7068</v>
      </c>
      <c r="E173" t="s">
        <v>333</v>
      </c>
      <c r="F173">
        <v>197.12905900000001</v>
      </c>
      <c r="G173">
        <v>56.629981999999998</v>
      </c>
      <c r="H173">
        <v>28.75234</v>
      </c>
      <c r="I173">
        <v>27.252497000000002</v>
      </c>
      <c r="J173">
        <v>25.814968</v>
      </c>
      <c r="K173">
        <v>23.429076999999999</v>
      </c>
      <c r="L173">
        <v>21.032101000000001</v>
      </c>
      <c r="M173">
        <v>18.553218999999999</v>
      </c>
      <c r="N173">
        <v>15.972968</v>
      </c>
      <c r="O173">
        <v>13.269055</v>
      </c>
      <c r="P173">
        <v>10.434659</v>
      </c>
      <c r="Q173">
        <v>7.4644459999999997</v>
      </c>
      <c r="R173">
        <v>4.3575369999999998</v>
      </c>
      <c r="S173">
        <v>1.111388</v>
      </c>
      <c r="T173">
        <v>0</v>
      </c>
      <c r="U173">
        <v>0</v>
      </c>
      <c r="V173">
        <v>0</v>
      </c>
      <c r="W173">
        <v>0</v>
      </c>
      <c r="X173">
        <v>0</v>
      </c>
      <c r="Y173">
        <v>0</v>
      </c>
      <c r="Z173">
        <v>0</v>
      </c>
      <c r="AA173">
        <v>0</v>
      </c>
      <c r="AB173">
        <v>0</v>
      </c>
      <c r="AC173">
        <v>0</v>
      </c>
      <c r="AD173">
        <v>0</v>
      </c>
      <c r="AE173">
        <v>0</v>
      </c>
      <c r="AF173">
        <v>0</v>
      </c>
      <c r="AG173">
        <v>0</v>
      </c>
      <c r="AH173">
        <v>0</v>
      </c>
      <c r="AI173">
        <v>0</v>
      </c>
      <c r="AJ173">
        <v>0</v>
      </c>
      <c r="AK173" t="s">
        <v>549</v>
      </c>
      <c r="AL173" s="25"/>
      <c r="AM173" s="26"/>
    </row>
    <row r="174" spans="1:39" ht="15" customHeight="1">
      <c r="A174" s="42" t="s">
        <v>6525</v>
      </c>
      <c r="B174" t="s">
        <v>4080</v>
      </c>
      <c r="C174" t="s">
        <v>7069</v>
      </c>
      <c r="D174" t="s">
        <v>7070</v>
      </c>
      <c r="E174" t="s">
        <v>333</v>
      </c>
      <c r="F174">
        <v>76.606612999999996</v>
      </c>
      <c r="G174">
        <v>61.356586</v>
      </c>
      <c r="H174">
        <v>36.168823000000003</v>
      </c>
      <c r="I174">
        <v>24.075949000000001</v>
      </c>
      <c r="J174">
        <v>23.902103</v>
      </c>
      <c r="K174">
        <v>23.727404</v>
      </c>
      <c r="L174">
        <v>23.535682999999999</v>
      </c>
      <c r="M174">
        <v>23.318258</v>
      </c>
      <c r="N174">
        <v>23.073651999999999</v>
      </c>
      <c r="O174">
        <v>22.798628000000001</v>
      </c>
      <c r="P174">
        <v>22.490203999999999</v>
      </c>
      <c r="Q174">
        <v>22.156876</v>
      </c>
      <c r="R174">
        <v>21.791813000000001</v>
      </c>
      <c r="S174">
        <v>21.389306999999999</v>
      </c>
      <c r="T174">
        <v>20.944502</v>
      </c>
      <c r="U174">
        <v>20.453786999999998</v>
      </c>
      <c r="V174">
        <v>19.915462000000002</v>
      </c>
      <c r="W174">
        <v>19.329488999999999</v>
      </c>
      <c r="X174">
        <v>18.700163</v>
      </c>
      <c r="Y174">
        <v>18.027830000000002</v>
      </c>
      <c r="Z174">
        <v>17.309785999999999</v>
      </c>
      <c r="AA174">
        <v>16.546873000000001</v>
      </c>
      <c r="AB174">
        <v>15.741776</v>
      </c>
      <c r="AC174">
        <v>14.896110999999999</v>
      </c>
      <c r="AD174">
        <v>14.011675</v>
      </c>
      <c r="AE174">
        <v>13.090522</v>
      </c>
      <c r="AF174">
        <v>12.134993</v>
      </c>
      <c r="AG174">
        <v>11.146912</v>
      </c>
      <c r="AH174">
        <v>10.127914000000001</v>
      </c>
      <c r="AI174">
        <v>9.0793929999999996</v>
      </c>
      <c r="AJ174">
        <v>8.0017879999999995</v>
      </c>
      <c r="AK174" s="91">
        <v>-7.2999999999999995E-2</v>
      </c>
      <c r="AL174" s="25"/>
      <c r="AM174" s="26"/>
    </row>
    <row r="175" spans="1:39" ht="15" customHeight="1">
      <c r="A175" s="42" t="s">
        <v>6528</v>
      </c>
      <c r="B175" t="s">
        <v>4083</v>
      </c>
      <c r="C175" t="s">
        <v>7071</v>
      </c>
      <c r="D175" t="s">
        <v>7072</v>
      </c>
      <c r="E175" t="s">
        <v>333</v>
      </c>
      <c r="F175">
        <v>300.09939600000001</v>
      </c>
      <c r="G175">
        <v>75.193839999999994</v>
      </c>
      <c r="H175">
        <v>50.272770000000001</v>
      </c>
      <c r="I175">
        <v>29.271439000000001</v>
      </c>
      <c r="J175">
        <v>24.667273000000002</v>
      </c>
      <c r="K175">
        <v>22.67802</v>
      </c>
      <c r="L175">
        <v>20.517147000000001</v>
      </c>
      <c r="M175">
        <v>18.231255000000001</v>
      </c>
      <c r="N175">
        <v>15.819198</v>
      </c>
      <c r="O175">
        <v>13.284314</v>
      </c>
      <c r="P175">
        <v>10.631349</v>
      </c>
      <c r="Q175">
        <v>7.8625730000000003</v>
      </c>
      <c r="R175">
        <v>4.9857779999999998</v>
      </c>
      <c r="S175">
        <v>2.0062039999999999</v>
      </c>
      <c r="T175">
        <v>0</v>
      </c>
      <c r="U175">
        <v>0</v>
      </c>
      <c r="V175">
        <v>0</v>
      </c>
      <c r="W175">
        <v>0</v>
      </c>
      <c r="X175">
        <v>0</v>
      </c>
      <c r="Y175">
        <v>0</v>
      </c>
      <c r="Z175">
        <v>0</v>
      </c>
      <c r="AA175">
        <v>0</v>
      </c>
      <c r="AB175">
        <v>0</v>
      </c>
      <c r="AC175">
        <v>0</v>
      </c>
      <c r="AD175">
        <v>0</v>
      </c>
      <c r="AE175">
        <v>0</v>
      </c>
      <c r="AF175">
        <v>0</v>
      </c>
      <c r="AG175">
        <v>0</v>
      </c>
      <c r="AH175">
        <v>0</v>
      </c>
      <c r="AI175">
        <v>0</v>
      </c>
      <c r="AJ175">
        <v>0</v>
      </c>
      <c r="AK175" t="s">
        <v>549</v>
      </c>
      <c r="AL175" s="25"/>
      <c r="AM175" s="26"/>
    </row>
    <row r="176" spans="1:39" ht="15" customHeight="1">
      <c r="A176" s="42" t="s">
        <v>6531</v>
      </c>
      <c r="B176" t="s">
        <v>4035</v>
      </c>
      <c r="C176" t="s">
        <v>7073</v>
      </c>
      <c r="D176" t="s">
        <v>7074</v>
      </c>
      <c r="E176" t="s">
        <v>333</v>
      </c>
      <c r="F176">
        <v>17744.822265999999</v>
      </c>
      <c r="G176">
        <v>6881.7060549999997</v>
      </c>
      <c r="H176">
        <v>4332.9799800000001</v>
      </c>
      <c r="I176">
        <v>3470.9772950000001</v>
      </c>
      <c r="J176">
        <v>3176.7116700000001</v>
      </c>
      <c r="K176">
        <v>2950.5463869999999</v>
      </c>
      <c r="L176">
        <v>2674.33374</v>
      </c>
      <c r="M176">
        <v>2465.3740229999999</v>
      </c>
      <c r="N176">
        <v>2255.0031739999999</v>
      </c>
      <c r="O176">
        <v>2092.8078609999998</v>
      </c>
      <c r="P176">
        <v>1948.7476810000001</v>
      </c>
      <c r="Q176">
        <v>1806.345581</v>
      </c>
      <c r="R176">
        <v>1681.0772710000001</v>
      </c>
      <c r="S176">
        <v>1564.1560059999999</v>
      </c>
      <c r="T176">
        <v>1462.5349120000001</v>
      </c>
      <c r="U176">
        <v>1383.4598390000001</v>
      </c>
      <c r="V176">
        <v>1313.599731</v>
      </c>
      <c r="W176">
        <v>1241.971558</v>
      </c>
      <c r="X176">
        <v>1180.7330320000001</v>
      </c>
      <c r="Y176">
        <v>1126.5233149999999</v>
      </c>
      <c r="Z176">
        <v>1074.965332</v>
      </c>
      <c r="AA176">
        <v>1022.171875</v>
      </c>
      <c r="AB176">
        <v>975.64154099999996</v>
      </c>
      <c r="AC176">
        <v>932.68542500000001</v>
      </c>
      <c r="AD176">
        <v>890.499146</v>
      </c>
      <c r="AE176">
        <v>847.61157200000002</v>
      </c>
      <c r="AF176">
        <v>802.49127199999998</v>
      </c>
      <c r="AG176">
        <v>758.10199</v>
      </c>
      <c r="AH176">
        <v>721.91332999999997</v>
      </c>
      <c r="AI176">
        <v>684.99151600000005</v>
      </c>
      <c r="AJ176">
        <v>647.54022199999997</v>
      </c>
      <c r="AK176" s="91">
        <v>-0.104</v>
      </c>
      <c r="AL176" s="32"/>
      <c r="AM176" s="30"/>
    </row>
    <row r="177" spans="1:39" ht="15" customHeight="1">
      <c r="A177" s="94"/>
      <c r="B177" t="s">
        <v>6534</v>
      </c>
      <c r="D177" t="s">
        <v>7075</v>
      </c>
    </row>
    <row r="178" spans="1:39" ht="15" customHeight="1">
      <c r="A178" s="42" t="s">
        <v>6535</v>
      </c>
      <c r="B178" t="s">
        <v>3913</v>
      </c>
      <c r="C178" t="s">
        <v>7076</v>
      </c>
      <c r="D178" t="s">
        <v>7077</v>
      </c>
      <c r="E178" t="s">
        <v>333</v>
      </c>
      <c r="F178">
        <v>1152.675293</v>
      </c>
      <c r="G178">
        <v>1087.2274170000001</v>
      </c>
      <c r="H178">
        <v>1063.7749020000001</v>
      </c>
      <c r="I178">
        <v>1051.644043</v>
      </c>
      <c r="J178">
        <v>1080.10376</v>
      </c>
      <c r="K178">
        <v>1107.3443600000001</v>
      </c>
      <c r="L178">
        <v>1135.603394</v>
      </c>
      <c r="M178">
        <v>1160.0527340000001</v>
      </c>
      <c r="N178">
        <v>1183.1766359999999</v>
      </c>
      <c r="O178">
        <v>1205.7341309999999</v>
      </c>
      <c r="P178">
        <v>1228.8258060000001</v>
      </c>
      <c r="Q178">
        <v>1253.482178</v>
      </c>
      <c r="R178">
        <v>1281.163452</v>
      </c>
      <c r="S178">
        <v>1309.3101810000001</v>
      </c>
      <c r="T178">
        <v>1339.4147949999999</v>
      </c>
      <c r="U178">
        <v>1371.2910159999999</v>
      </c>
      <c r="V178">
        <v>1401.8482670000001</v>
      </c>
      <c r="W178">
        <v>1431.1560059999999</v>
      </c>
      <c r="X178">
        <v>1461.1970209999999</v>
      </c>
      <c r="Y178">
        <v>1493.4530030000001</v>
      </c>
      <c r="Z178">
        <v>1528.1282960000001</v>
      </c>
      <c r="AA178">
        <v>1562.8797609999999</v>
      </c>
      <c r="AB178">
        <v>1597.885986</v>
      </c>
      <c r="AC178">
        <v>1633.0151370000001</v>
      </c>
      <c r="AD178">
        <v>1667.9404300000001</v>
      </c>
      <c r="AE178">
        <v>1704.6248780000001</v>
      </c>
      <c r="AF178">
        <v>1740.326172</v>
      </c>
      <c r="AG178">
        <v>1774.807251</v>
      </c>
      <c r="AH178">
        <v>1812.252563</v>
      </c>
      <c r="AI178">
        <v>1850.167236</v>
      </c>
      <c r="AJ178">
        <v>1888.923828</v>
      </c>
      <c r="AK178" s="91">
        <v>1.7000000000000001E-2</v>
      </c>
      <c r="AL178" s="25"/>
      <c r="AM178" s="26"/>
    </row>
    <row r="179" spans="1:39" ht="15" customHeight="1">
      <c r="A179" s="42" t="s">
        <v>6538</v>
      </c>
      <c r="B179" t="s">
        <v>3917</v>
      </c>
      <c r="C179" t="s">
        <v>7078</v>
      </c>
      <c r="D179" t="s">
        <v>7079</v>
      </c>
      <c r="E179" t="s">
        <v>333</v>
      </c>
      <c r="F179">
        <v>72.598770000000002</v>
      </c>
      <c r="G179">
        <v>68.105934000000005</v>
      </c>
      <c r="H179">
        <v>67.492019999999997</v>
      </c>
      <c r="I179">
        <v>64.564186000000007</v>
      </c>
      <c r="J179">
        <v>61.320563999999997</v>
      </c>
      <c r="K179">
        <v>60.808639999999997</v>
      </c>
      <c r="L179">
        <v>61.127288999999998</v>
      </c>
      <c r="M179">
        <v>61.93412</v>
      </c>
      <c r="N179">
        <v>62.732737999999998</v>
      </c>
      <c r="O179">
        <v>63.533073000000002</v>
      </c>
      <c r="P179">
        <v>64.326614000000006</v>
      </c>
      <c r="Q179">
        <v>65.139060999999998</v>
      </c>
      <c r="R179">
        <v>65.975555</v>
      </c>
      <c r="S179">
        <v>66.838493</v>
      </c>
      <c r="T179">
        <v>67.708304999999996</v>
      </c>
      <c r="U179">
        <v>68.570426999999995</v>
      </c>
      <c r="V179">
        <v>69.476912999999996</v>
      </c>
      <c r="W179">
        <v>70.380447000000004</v>
      </c>
      <c r="X179">
        <v>71.281433000000007</v>
      </c>
      <c r="Y179">
        <v>72.190612999999999</v>
      </c>
      <c r="Z179">
        <v>73.098763000000005</v>
      </c>
      <c r="AA179">
        <v>73.964821000000001</v>
      </c>
      <c r="AB179">
        <v>74.827315999999996</v>
      </c>
      <c r="AC179">
        <v>75.682952999999998</v>
      </c>
      <c r="AD179">
        <v>76.532753</v>
      </c>
      <c r="AE179">
        <v>77.379470999999995</v>
      </c>
      <c r="AF179">
        <v>78.224029999999999</v>
      </c>
      <c r="AG179">
        <v>79.059569999999994</v>
      </c>
      <c r="AH179">
        <v>79.872191999999998</v>
      </c>
      <c r="AI179">
        <v>80.656761000000003</v>
      </c>
      <c r="AJ179">
        <v>81.426665999999997</v>
      </c>
      <c r="AK179" s="91">
        <v>4.0000000000000001E-3</v>
      </c>
      <c r="AL179" s="25"/>
      <c r="AM179" s="26"/>
    </row>
    <row r="180" spans="1:39" ht="15" customHeight="1">
      <c r="A180" s="42" t="s">
        <v>6541</v>
      </c>
      <c r="B180" t="s">
        <v>4843</v>
      </c>
      <c r="C180" t="s">
        <v>7080</v>
      </c>
      <c r="D180" t="s">
        <v>7081</v>
      </c>
      <c r="E180" t="s">
        <v>333</v>
      </c>
      <c r="F180">
        <v>59.71217</v>
      </c>
      <c r="G180">
        <v>56.137718</v>
      </c>
      <c r="H180">
        <v>54.210921999999997</v>
      </c>
      <c r="I180">
        <v>52.211136000000003</v>
      </c>
      <c r="J180">
        <v>53.192791</v>
      </c>
      <c r="K180">
        <v>54.138531</v>
      </c>
      <c r="L180">
        <v>55.055079999999997</v>
      </c>
      <c r="M180">
        <v>55.937992000000001</v>
      </c>
      <c r="N180">
        <v>56.785415999999998</v>
      </c>
      <c r="O180">
        <v>57.663673000000003</v>
      </c>
      <c r="P180">
        <v>59.494202000000001</v>
      </c>
      <c r="Q180">
        <v>61.332790000000003</v>
      </c>
      <c r="R180">
        <v>63.188828000000001</v>
      </c>
      <c r="S180">
        <v>65.075683999999995</v>
      </c>
      <c r="T180">
        <v>66.996071000000001</v>
      </c>
      <c r="U180">
        <v>68.955237999999994</v>
      </c>
      <c r="V180">
        <v>70.934082000000004</v>
      </c>
      <c r="W180">
        <v>72.947754000000003</v>
      </c>
      <c r="X180">
        <v>74.999588000000003</v>
      </c>
      <c r="Y180">
        <v>77.091094999999996</v>
      </c>
      <c r="Z180">
        <v>79.223015000000004</v>
      </c>
      <c r="AA180">
        <v>81.390952999999996</v>
      </c>
      <c r="AB180">
        <v>83.596771000000004</v>
      </c>
      <c r="AC180">
        <v>85.843215999999998</v>
      </c>
      <c r="AD180">
        <v>88.130722000000006</v>
      </c>
      <c r="AE180">
        <v>90.459457</v>
      </c>
      <c r="AF180">
        <v>92.776649000000006</v>
      </c>
      <c r="AG180">
        <v>95.132942</v>
      </c>
      <c r="AH180">
        <v>97.528373999999999</v>
      </c>
      <c r="AI180">
        <v>99.963417000000007</v>
      </c>
      <c r="AJ180">
        <v>102.45063</v>
      </c>
      <c r="AK180" s="91">
        <v>1.7999999999999999E-2</v>
      </c>
      <c r="AL180" s="25"/>
      <c r="AM180" s="26"/>
    </row>
    <row r="181" spans="1:39" ht="15" customHeight="1">
      <c r="A181" s="42" t="s">
        <v>6544</v>
      </c>
      <c r="B181" t="s">
        <v>4846</v>
      </c>
      <c r="C181" t="s">
        <v>7082</v>
      </c>
      <c r="D181" t="s">
        <v>7083</v>
      </c>
      <c r="E181" t="s">
        <v>333</v>
      </c>
      <c r="F181">
        <v>77.242889000000005</v>
      </c>
      <c r="G181">
        <v>74.664619000000002</v>
      </c>
      <c r="H181">
        <v>74.242553999999998</v>
      </c>
      <c r="I181">
        <v>74.206688</v>
      </c>
      <c r="J181">
        <v>75.557320000000004</v>
      </c>
      <c r="K181">
        <v>77.529754999999994</v>
      </c>
      <c r="L181">
        <v>79.666740000000004</v>
      </c>
      <c r="M181">
        <v>81.620468000000002</v>
      </c>
      <c r="N181">
        <v>83.438766000000001</v>
      </c>
      <c r="O181">
        <v>85.104889</v>
      </c>
      <c r="P181">
        <v>86.592010000000002</v>
      </c>
      <c r="Q181">
        <v>87.946906999999996</v>
      </c>
      <c r="R181">
        <v>89.239220000000003</v>
      </c>
      <c r="S181">
        <v>90.489127999999994</v>
      </c>
      <c r="T181">
        <v>91.696601999999999</v>
      </c>
      <c r="U181">
        <v>92.864883000000006</v>
      </c>
      <c r="V181">
        <v>93.949348000000001</v>
      </c>
      <c r="W181">
        <v>94.989638999999997</v>
      </c>
      <c r="X181">
        <v>95.981887999999998</v>
      </c>
      <c r="Y181">
        <v>96.923530999999997</v>
      </c>
      <c r="Z181">
        <v>97.810294999999996</v>
      </c>
      <c r="AA181">
        <v>98.568459000000004</v>
      </c>
      <c r="AB181">
        <v>99.369788999999997</v>
      </c>
      <c r="AC181">
        <v>100.119781</v>
      </c>
      <c r="AD181">
        <v>100.816757</v>
      </c>
      <c r="AE181">
        <v>101.457703</v>
      </c>
      <c r="AF181">
        <v>101.954384</v>
      </c>
      <c r="AG181">
        <v>102.38867999999999</v>
      </c>
      <c r="AH181">
        <v>102.75501300000001</v>
      </c>
      <c r="AI181">
        <v>103.04660800000001</v>
      </c>
      <c r="AJ181">
        <v>103.25881200000001</v>
      </c>
      <c r="AK181" s="91">
        <v>0.01</v>
      </c>
      <c r="AL181" s="25"/>
      <c r="AM181" s="26"/>
    </row>
    <row r="182" spans="1:39" ht="15" customHeight="1">
      <c r="A182" s="42" t="s">
        <v>6547</v>
      </c>
      <c r="B182" t="s">
        <v>4849</v>
      </c>
      <c r="C182" t="s">
        <v>7084</v>
      </c>
      <c r="D182" t="s">
        <v>7085</v>
      </c>
      <c r="E182" t="s">
        <v>333</v>
      </c>
      <c r="F182">
        <v>481.27212500000002</v>
      </c>
      <c r="G182">
        <v>459.73062099999999</v>
      </c>
      <c r="H182">
        <v>446.25985700000001</v>
      </c>
      <c r="I182">
        <v>435.93572999999998</v>
      </c>
      <c r="J182">
        <v>438.509277</v>
      </c>
      <c r="K182">
        <v>445.58383199999997</v>
      </c>
      <c r="L182">
        <v>452.42056300000002</v>
      </c>
      <c r="M182">
        <v>458.94854700000002</v>
      </c>
      <c r="N182">
        <v>465.28814699999998</v>
      </c>
      <c r="O182">
        <v>471.33575400000001</v>
      </c>
      <c r="P182">
        <v>477.07794200000001</v>
      </c>
      <c r="Q182">
        <v>482.66214000000002</v>
      </c>
      <c r="R182">
        <v>487.99514799999997</v>
      </c>
      <c r="S182">
        <v>493.21417200000002</v>
      </c>
      <c r="T182">
        <v>498.43084700000003</v>
      </c>
      <c r="U182">
        <v>503.83108499999997</v>
      </c>
      <c r="V182">
        <v>509.26272599999999</v>
      </c>
      <c r="W182">
        <v>514.70330799999999</v>
      </c>
      <c r="X182">
        <v>520.14257799999996</v>
      </c>
      <c r="Y182">
        <v>525.58563200000003</v>
      </c>
      <c r="Z182">
        <v>531.04931599999998</v>
      </c>
      <c r="AA182">
        <v>536.50122099999999</v>
      </c>
      <c r="AB182">
        <v>541.91980000000001</v>
      </c>
      <c r="AC182">
        <v>547.28363000000002</v>
      </c>
      <c r="AD182">
        <v>552.56805399999996</v>
      </c>
      <c r="AE182">
        <v>557.79669200000001</v>
      </c>
      <c r="AF182">
        <v>564.69891399999995</v>
      </c>
      <c r="AG182">
        <v>571.70544400000006</v>
      </c>
      <c r="AH182">
        <v>578.78698699999995</v>
      </c>
      <c r="AI182">
        <v>585.97210700000005</v>
      </c>
      <c r="AJ182">
        <v>593.25225799999998</v>
      </c>
      <c r="AK182" s="91">
        <v>7.0000000000000001E-3</v>
      </c>
      <c r="AL182" s="25"/>
      <c r="AM182" s="26"/>
    </row>
    <row r="183" spans="1:39" ht="15" customHeight="1">
      <c r="A183" s="42" t="s">
        <v>6550</v>
      </c>
      <c r="B183" t="s">
        <v>3953</v>
      </c>
      <c r="C183" t="s">
        <v>7086</v>
      </c>
      <c r="D183" t="s">
        <v>7087</v>
      </c>
      <c r="E183" t="s">
        <v>333</v>
      </c>
      <c r="F183">
        <v>96.432091</v>
      </c>
      <c r="G183">
        <v>89.732208</v>
      </c>
      <c r="H183">
        <v>84.713347999999996</v>
      </c>
      <c r="I183">
        <v>82.798018999999996</v>
      </c>
      <c r="J183">
        <v>85.254638999999997</v>
      </c>
      <c r="K183">
        <v>88.108520999999996</v>
      </c>
      <c r="L183">
        <v>91.029747</v>
      </c>
      <c r="M183">
        <v>93.984138000000002</v>
      </c>
      <c r="N183">
        <v>96.967040999999995</v>
      </c>
      <c r="O183">
        <v>99.983276000000004</v>
      </c>
      <c r="P183">
        <v>103.03950500000001</v>
      </c>
      <c r="Q183">
        <v>106.12365</v>
      </c>
      <c r="R183">
        <v>109.268631</v>
      </c>
      <c r="S183">
        <v>112.490646</v>
      </c>
      <c r="T183">
        <v>115.797546</v>
      </c>
      <c r="U183">
        <v>119.196922</v>
      </c>
      <c r="V183">
        <v>122.67926799999999</v>
      </c>
      <c r="W183">
        <v>126.24921399999999</v>
      </c>
      <c r="X183">
        <v>129.90640300000001</v>
      </c>
      <c r="Y183">
        <v>133.65962200000001</v>
      </c>
      <c r="Z183">
        <v>137.50521900000001</v>
      </c>
      <c r="AA183">
        <v>141.47808800000001</v>
      </c>
      <c r="AB183">
        <v>145.55242899999999</v>
      </c>
      <c r="AC183">
        <v>149.73640399999999</v>
      </c>
      <c r="AD183">
        <v>154.033661</v>
      </c>
      <c r="AE183">
        <v>158.44454999999999</v>
      </c>
      <c r="AF183">
        <v>162.935059</v>
      </c>
      <c r="AG183">
        <v>167.54690600000001</v>
      </c>
      <c r="AH183">
        <v>172.286438</v>
      </c>
      <c r="AI183">
        <v>177.16310100000001</v>
      </c>
      <c r="AJ183">
        <v>182.18202199999999</v>
      </c>
      <c r="AK183" s="91">
        <v>2.1000000000000001E-2</v>
      </c>
      <c r="AL183" s="25"/>
      <c r="AM183" s="26"/>
    </row>
    <row r="184" spans="1:39" ht="15" customHeight="1">
      <c r="A184" s="42" t="s">
        <v>6553</v>
      </c>
      <c r="B184" t="s">
        <v>4853</v>
      </c>
      <c r="C184" t="s">
        <v>7088</v>
      </c>
      <c r="D184" t="s">
        <v>7089</v>
      </c>
      <c r="E184" t="s">
        <v>333</v>
      </c>
      <c r="F184">
        <v>93.456542999999996</v>
      </c>
      <c r="G184">
        <v>90.925972000000002</v>
      </c>
      <c r="H184">
        <v>91.333625999999995</v>
      </c>
      <c r="I184">
        <v>91.546386999999996</v>
      </c>
      <c r="J184">
        <v>94.523262000000003</v>
      </c>
      <c r="K184">
        <v>97.298378</v>
      </c>
      <c r="L184">
        <v>100.093971</v>
      </c>
      <c r="M184">
        <v>102.93071</v>
      </c>
      <c r="N184">
        <v>105.85227999999999</v>
      </c>
      <c r="O184">
        <v>108.801025</v>
      </c>
      <c r="P184">
        <v>111.788223</v>
      </c>
      <c r="Q184">
        <v>114.841179</v>
      </c>
      <c r="R184">
        <v>117.948509</v>
      </c>
      <c r="S184">
        <v>121.14193</v>
      </c>
      <c r="T184">
        <v>124.416985</v>
      </c>
      <c r="U184">
        <v>127.777908</v>
      </c>
      <c r="V184">
        <v>131.16665599999999</v>
      </c>
      <c r="W184">
        <v>134.61312899999999</v>
      </c>
      <c r="X184">
        <v>138.13549800000001</v>
      </c>
      <c r="Y184">
        <v>141.73164399999999</v>
      </c>
      <c r="Z184">
        <v>145.38874799999999</v>
      </c>
      <c r="AA184">
        <v>149.064911</v>
      </c>
      <c r="AB184">
        <v>152.79800399999999</v>
      </c>
      <c r="AC184">
        <v>156.592545</v>
      </c>
      <c r="AD184">
        <v>160.447968</v>
      </c>
      <c r="AE184">
        <v>164.36990399999999</v>
      </c>
      <c r="AF184">
        <v>168.354309</v>
      </c>
      <c r="AG184">
        <v>172.41348300000001</v>
      </c>
      <c r="AH184">
        <v>176.546829</v>
      </c>
      <c r="AI184">
        <v>180.75488300000001</v>
      </c>
      <c r="AJ184">
        <v>185.052795</v>
      </c>
      <c r="AK184" s="91">
        <v>2.3E-2</v>
      </c>
      <c r="AL184" s="25"/>
      <c r="AM184" s="26"/>
    </row>
    <row r="185" spans="1:39" ht="15" customHeight="1">
      <c r="A185" s="42" t="s">
        <v>6556</v>
      </c>
      <c r="B185" t="s">
        <v>4856</v>
      </c>
      <c r="C185" t="s">
        <v>7090</v>
      </c>
      <c r="D185" t="s">
        <v>7091</v>
      </c>
      <c r="E185" t="s">
        <v>333</v>
      </c>
      <c r="F185">
        <v>87.764458000000005</v>
      </c>
      <c r="G185">
        <v>83.522086999999999</v>
      </c>
      <c r="H185">
        <v>80.987183000000002</v>
      </c>
      <c r="I185">
        <v>81.732712000000006</v>
      </c>
      <c r="J185">
        <v>83.593436999999994</v>
      </c>
      <c r="K185">
        <v>86.099197000000004</v>
      </c>
      <c r="L185">
        <v>88.632987999999997</v>
      </c>
      <c r="M185">
        <v>91.228003999999999</v>
      </c>
      <c r="N185">
        <v>93.985602999999998</v>
      </c>
      <c r="O185">
        <v>96.914496999999997</v>
      </c>
      <c r="P185">
        <v>99.998244999999997</v>
      </c>
      <c r="Q185">
        <v>103.34716</v>
      </c>
      <c r="R185">
        <v>106.92443799999999</v>
      </c>
      <c r="S185">
        <v>110.62294799999999</v>
      </c>
      <c r="T185">
        <v>114.336243</v>
      </c>
      <c r="U185">
        <v>117.969337</v>
      </c>
      <c r="V185">
        <v>121.305511</v>
      </c>
      <c r="W185">
        <v>124.59438299999999</v>
      </c>
      <c r="X185">
        <v>127.858238</v>
      </c>
      <c r="Y185">
        <v>131.14063999999999</v>
      </c>
      <c r="Z185">
        <v>134.46302800000001</v>
      </c>
      <c r="AA185">
        <v>137.62368799999999</v>
      </c>
      <c r="AB185">
        <v>140.78616299999999</v>
      </c>
      <c r="AC185">
        <v>143.962784</v>
      </c>
      <c r="AD185">
        <v>147.15774500000001</v>
      </c>
      <c r="AE185">
        <v>150.37037699999999</v>
      </c>
      <c r="AF185">
        <v>153.41123999999999</v>
      </c>
      <c r="AG185">
        <v>156.42536899999999</v>
      </c>
      <c r="AH185">
        <v>159.459473</v>
      </c>
      <c r="AI185">
        <v>162.554779</v>
      </c>
      <c r="AJ185">
        <v>165.74023399999999</v>
      </c>
      <c r="AK185" s="91">
        <v>2.1000000000000001E-2</v>
      </c>
      <c r="AL185" s="25"/>
      <c r="AM185" s="26"/>
    </row>
    <row r="186" spans="1:39" ht="15" customHeight="1">
      <c r="A186" s="42" t="s">
        <v>6559</v>
      </c>
      <c r="B186" t="s">
        <v>3941</v>
      </c>
      <c r="C186" t="s">
        <v>7092</v>
      </c>
      <c r="D186" t="s">
        <v>7093</v>
      </c>
      <c r="E186" t="s">
        <v>333</v>
      </c>
      <c r="F186">
        <v>269.00521900000001</v>
      </c>
      <c r="G186">
        <v>269.49969499999997</v>
      </c>
      <c r="H186">
        <v>270.32531699999998</v>
      </c>
      <c r="I186">
        <v>274.25338699999998</v>
      </c>
      <c r="J186">
        <v>283.01721199999997</v>
      </c>
      <c r="K186">
        <v>294.67572000000001</v>
      </c>
      <c r="L186">
        <v>305.63211100000001</v>
      </c>
      <c r="M186">
        <v>316.07904100000002</v>
      </c>
      <c r="N186">
        <v>326.181152</v>
      </c>
      <c r="O186">
        <v>335.85824600000001</v>
      </c>
      <c r="P186">
        <v>345.09728999999999</v>
      </c>
      <c r="Q186">
        <v>354.021973</v>
      </c>
      <c r="R186">
        <v>362.46167000000003</v>
      </c>
      <c r="S186">
        <v>371.21002199999998</v>
      </c>
      <c r="T186">
        <v>379.820221</v>
      </c>
      <c r="U186">
        <v>388.16073599999999</v>
      </c>
      <c r="V186">
        <v>396.214966</v>
      </c>
      <c r="W186">
        <v>403.90493800000002</v>
      </c>
      <c r="X186">
        <v>411.24737499999998</v>
      </c>
      <c r="Y186">
        <v>418.341522</v>
      </c>
      <c r="Z186">
        <v>425.29290800000001</v>
      </c>
      <c r="AA186">
        <v>432.16568000000001</v>
      </c>
      <c r="AB186">
        <v>438.94744900000001</v>
      </c>
      <c r="AC186">
        <v>445.553741</v>
      </c>
      <c r="AD186">
        <v>451.88833599999998</v>
      </c>
      <c r="AE186">
        <v>457.848724</v>
      </c>
      <c r="AF186">
        <v>463.418274</v>
      </c>
      <c r="AG186">
        <v>468.66793799999999</v>
      </c>
      <c r="AH186">
        <v>473.57202100000001</v>
      </c>
      <c r="AI186">
        <v>478.05502300000001</v>
      </c>
      <c r="AJ186">
        <v>482.04849200000001</v>
      </c>
      <c r="AK186" s="91">
        <v>0.02</v>
      </c>
      <c r="AL186" s="25"/>
      <c r="AM186" s="26"/>
    </row>
    <row r="187" spans="1:39" ht="15" customHeight="1">
      <c r="A187" s="42" t="s">
        <v>6562</v>
      </c>
      <c r="B187" t="s">
        <v>4860</v>
      </c>
      <c r="C187" t="s">
        <v>7094</v>
      </c>
      <c r="D187" t="s">
        <v>7095</v>
      </c>
      <c r="E187" t="s">
        <v>333</v>
      </c>
      <c r="F187">
        <v>76.395865999999998</v>
      </c>
      <c r="G187">
        <v>74.571419000000006</v>
      </c>
      <c r="H187">
        <v>74.506691000000004</v>
      </c>
      <c r="I187">
        <v>76.497214999999997</v>
      </c>
      <c r="J187">
        <v>79.366692</v>
      </c>
      <c r="K187">
        <v>81.848647999999997</v>
      </c>
      <c r="L187">
        <v>83.998244999999997</v>
      </c>
      <c r="M187">
        <v>85.904517999999996</v>
      </c>
      <c r="N187">
        <v>87.589377999999996</v>
      </c>
      <c r="O187">
        <v>89.048850999999999</v>
      </c>
      <c r="P187">
        <v>90.289458999999994</v>
      </c>
      <c r="Q187">
        <v>91.224525</v>
      </c>
      <c r="R187">
        <v>91.867583999999994</v>
      </c>
      <c r="S187">
        <v>92.453536999999997</v>
      </c>
      <c r="T187">
        <v>93.024428999999998</v>
      </c>
      <c r="U187">
        <v>93.572395</v>
      </c>
      <c r="V187">
        <v>94.107879999999994</v>
      </c>
      <c r="W187">
        <v>94.592415000000003</v>
      </c>
      <c r="X187">
        <v>95.028296999999995</v>
      </c>
      <c r="Y187">
        <v>95.453491</v>
      </c>
      <c r="Z187">
        <v>95.893448000000006</v>
      </c>
      <c r="AA187">
        <v>96.372603999999995</v>
      </c>
      <c r="AB187">
        <v>96.880973999999995</v>
      </c>
      <c r="AC187">
        <v>97.394135000000006</v>
      </c>
      <c r="AD187">
        <v>97.913077999999999</v>
      </c>
      <c r="AE187">
        <v>98.442070000000001</v>
      </c>
      <c r="AF187">
        <v>98.977660999999998</v>
      </c>
      <c r="AG187">
        <v>99.521347000000006</v>
      </c>
      <c r="AH187">
        <v>100.091629</v>
      </c>
      <c r="AI187">
        <v>100.70534499999999</v>
      </c>
      <c r="AJ187">
        <v>101.37314600000001</v>
      </c>
      <c r="AK187" s="91">
        <v>8.9999999999999993E-3</v>
      </c>
      <c r="AL187" s="25"/>
      <c r="AM187" s="26"/>
    </row>
    <row r="188" spans="1:39" ht="15" customHeight="1">
      <c r="A188" s="42" t="s">
        <v>6565</v>
      </c>
      <c r="B188" t="s">
        <v>4863</v>
      </c>
      <c r="C188" t="s">
        <v>7096</v>
      </c>
      <c r="D188" t="s">
        <v>7097</v>
      </c>
      <c r="E188" t="s">
        <v>333</v>
      </c>
      <c r="F188">
        <v>90.005814000000001</v>
      </c>
      <c r="G188">
        <v>84.973526000000007</v>
      </c>
      <c r="H188">
        <v>84.971107000000003</v>
      </c>
      <c r="I188">
        <v>81.848861999999997</v>
      </c>
      <c r="J188">
        <v>84.028182999999999</v>
      </c>
      <c r="K188">
        <v>86.537430000000001</v>
      </c>
      <c r="L188">
        <v>89.387794</v>
      </c>
      <c r="M188">
        <v>92.438866000000004</v>
      </c>
      <c r="N188">
        <v>95.466933999999995</v>
      </c>
      <c r="O188">
        <v>98.464859000000004</v>
      </c>
      <c r="P188">
        <v>101.424408</v>
      </c>
      <c r="Q188">
        <v>104.370407</v>
      </c>
      <c r="R188">
        <v>107.316711</v>
      </c>
      <c r="S188">
        <v>110.26442</v>
      </c>
      <c r="T188">
        <v>113.222527</v>
      </c>
      <c r="U188">
        <v>116.193336</v>
      </c>
      <c r="V188">
        <v>119.145065</v>
      </c>
      <c r="W188">
        <v>122.1101</v>
      </c>
      <c r="X188">
        <v>125.09039300000001</v>
      </c>
      <c r="Y188">
        <v>128.08544900000001</v>
      </c>
      <c r="Z188">
        <v>131.22172499999999</v>
      </c>
      <c r="AA188">
        <v>134.382904</v>
      </c>
      <c r="AB188">
        <v>137.56680299999999</v>
      </c>
      <c r="AC188">
        <v>140.766617</v>
      </c>
      <c r="AD188">
        <v>143.98838799999999</v>
      </c>
      <c r="AE188">
        <v>147.226395</v>
      </c>
      <c r="AF188">
        <v>150.40834000000001</v>
      </c>
      <c r="AG188">
        <v>153.593887</v>
      </c>
      <c r="AH188">
        <v>156.79324299999999</v>
      </c>
      <c r="AI188">
        <v>160.01580799999999</v>
      </c>
      <c r="AJ188">
        <v>163.27255199999999</v>
      </c>
      <c r="AK188" s="91">
        <v>0.02</v>
      </c>
      <c r="AL188" s="25"/>
      <c r="AM188" s="26"/>
    </row>
    <row r="189" spans="1:39" ht="15" customHeight="1">
      <c r="A189" s="42" t="s">
        <v>6568</v>
      </c>
      <c r="B189" t="s">
        <v>4866</v>
      </c>
      <c r="C189" t="s">
        <v>7098</v>
      </c>
      <c r="D189" t="s">
        <v>7099</v>
      </c>
      <c r="E189" t="s">
        <v>333</v>
      </c>
      <c r="F189">
        <v>24.635607</v>
      </c>
      <c r="G189">
        <v>22.797985000000001</v>
      </c>
      <c r="H189">
        <v>21.722626000000002</v>
      </c>
      <c r="I189">
        <v>21.875119999999999</v>
      </c>
      <c r="J189">
        <v>22.811209000000002</v>
      </c>
      <c r="K189">
        <v>23.752295</v>
      </c>
      <c r="L189">
        <v>24.814838000000002</v>
      </c>
      <c r="M189">
        <v>26.188386999999999</v>
      </c>
      <c r="N189">
        <v>27.601585</v>
      </c>
      <c r="O189">
        <v>29.038982000000001</v>
      </c>
      <c r="P189">
        <v>30.479816</v>
      </c>
      <c r="Q189">
        <v>31.909196999999999</v>
      </c>
      <c r="R189">
        <v>33.316440999999998</v>
      </c>
      <c r="S189">
        <v>34.693562</v>
      </c>
      <c r="T189">
        <v>36.039707</v>
      </c>
      <c r="U189">
        <v>37.385734999999997</v>
      </c>
      <c r="V189">
        <v>38.742660999999998</v>
      </c>
      <c r="W189">
        <v>40.119380999999997</v>
      </c>
      <c r="X189">
        <v>41.516998000000001</v>
      </c>
      <c r="Y189">
        <v>42.934978000000001</v>
      </c>
      <c r="Z189">
        <v>44.373249000000001</v>
      </c>
      <c r="AA189">
        <v>45.820450000000001</v>
      </c>
      <c r="AB189">
        <v>47.284008</v>
      </c>
      <c r="AC189">
        <v>48.766044999999998</v>
      </c>
      <c r="AD189">
        <v>50.265754999999999</v>
      </c>
      <c r="AE189">
        <v>51.782822000000003</v>
      </c>
      <c r="AF189">
        <v>53.306533999999999</v>
      </c>
      <c r="AG189">
        <v>54.842751</v>
      </c>
      <c r="AH189">
        <v>56.393993000000002</v>
      </c>
      <c r="AI189">
        <v>57.959170999999998</v>
      </c>
      <c r="AJ189">
        <v>59.539054999999998</v>
      </c>
      <c r="AK189" s="91">
        <v>0.03</v>
      </c>
      <c r="AL189" s="25"/>
      <c r="AM189" s="26"/>
    </row>
    <row r="190" spans="1:39" ht="15" customHeight="1">
      <c r="A190" s="42" t="s">
        <v>6571</v>
      </c>
      <c r="B190" t="s">
        <v>4869</v>
      </c>
      <c r="C190" t="s">
        <v>7100</v>
      </c>
      <c r="D190" t="s">
        <v>7101</v>
      </c>
      <c r="E190" t="s">
        <v>333</v>
      </c>
      <c r="F190">
        <v>42.956429</v>
      </c>
      <c r="G190">
        <v>40.740355999999998</v>
      </c>
      <c r="H190">
        <v>40.005969999999998</v>
      </c>
      <c r="I190">
        <v>39.576000000000001</v>
      </c>
      <c r="J190">
        <v>40.789482</v>
      </c>
      <c r="K190">
        <v>42.816299000000001</v>
      </c>
      <c r="L190">
        <v>44.852913000000001</v>
      </c>
      <c r="M190">
        <v>46.926720000000003</v>
      </c>
      <c r="N190">
        <v>49.041289999999996</v>
      </c>
      <c r="O190">
        <v>51.195923000000001</v>
      </c>
      <c r="P190">
        <v>53.391029000000003</v>
      </c>
      <c r="Q190">
        <v>55.626423000000003</v>
      </c>
      <c r="R190">
        <v>57.888401000000002</v>
      </c>
      <c r="S190">
        <v>60.167324000000001</v>
      </c>
      <c r="T190">
        <v>62.459938000000001</v>
      </c>
      <c r="U190">
        <v>64.763626000000002</v>
      </c>
      <c r="V190">
        <v>67.064514000000003</v>
      </c>
      <c r="W190">
        <v>69.347449999999995</v>
      </c>
      <c r="X190">
        <v>71.565276999999995</v>
      </c>
      <c r="Y190">
        <v>73.741851999999994</v>
      </c>
      <c r="Z190">
        <v>75.955916999999999</v>
      </c>
      <c r="AA190">
        <v>78.203590000000005</v>
      </c>
      <c r="AB190">
        <v>80.488129000000001</v>
      </c>
      <c r="AC190">
        <v>82.810592999999997</v>
      </c>
      <c r="AD190">
        <v>85.171477999999993</v>
      </c>
      <c r="AE190">
        <v>87.572677999999996</v>
      </c>
      <c r="AF190">
        <v>90.012221999999994</v>
      </c>
      <c r="AG190">
        <v>92.493774000000002</v>
      </c>
      <c r="AH190">
        <v>95.019531000000001</v>
      </c>
      <c r="AI190">
        <v>97.589850999999996</v>
      </c>
      <c r="AJ190">
        <v>100.206802</v>
      </c>
      <c r="AK190" s="91">
        <v>2.9000000000000001E-2</v>
      </c>
      <c r="AL190" s="25"/>
      <c r="AM190" s="26"/>
    </row>
    <row r="191" spans="1:39" ht="15" customHeight="1" thickBot="1">
      <c r="A191" s="42" t="s">
        <v>6574</v>
      </c>
      <c r="B191" t="s">
        <v>4035</v>
      </c>
      <c r="C191" t="s">
        <v>7102</v>
      </c>
      <c r="D191" t="s">
        <v>7103</v>
      </c>
      <c r="E191" t="s">
        <v>333</v>
      </c>
      <c r="F191">
        <v>2624.1533199999999</v>
      </c>
      <c r="G191">
        <v>2502.6303710000002</v>
      </c>
      <c r="H191">
        <v>2454.5458979999999</v>
      </c>
      <c r="I191">
        <v>2428.6889649999998</v>
      </c>
      <c r="J191">
        <v>2482.0678710000002</v>
      </c>
      <c r="K191">
        <v>2546.54126</v>
      </c>
      <c r="L191">
        <v>2612.3154300000001</v>
      </c>
      <c r="M191">
        <v>2674.1743160000001</v>
      </c>
      <c r="N191">
        <v>2734.107422</v>
      </c>
      <c r="O191">
        <v>2792.6772460000002</v>
      </c>
      <c r="P191">
        <v>2851.8247070000002</v>
      </c>
      <c r="Q191">
        <v>2912.0275879999999</v>
      </c>
      <c r="R191">
        <v>2974.5546880000002</v>
      </c>
      <c r="S191">
        <v>3037.9724120000001</v>
      </c>
      <c r="T191">
        <v>3103.3635250000002</v>
      </c>
      <c r="U191">
        <v>3170.5327149999998</v>
      </c>
      <c r="V191">
        <v>3235.8969729999999</v>
      </c>
      <c r="W191">
        <v>3299.7084960000002</v>
      </c>
      <c r="X191">
        <v>3363.9506839999999</v>
      </c>
      <c r="Y191">
        <v>3430.3332519999999</v>
      </c>
      <c r="Z191">
        <v>3499.4038089999999</v>
      </c>
      <c r="AA191">
        <v>3568.4165039999998</v>
      </c>
      <c r="AB191">
        <v>3637.9035640000002</v>
      </c>
      <c r="AC191">
        <v>3707.5270999999998</v>
      </c>
      <c r="AD191">
        <v>3776.8552249999998</v>
      </c>
      <c r="AE191">
        <v>3847.7758789999998</v>
      </c>
      <c r="AF191">
        <v>3918.8034670000002</v>
      </c>
      <c r="AG191">
        <v>3988.5996089999999</v>
      </c>
      <c r="AH191">
        <v>4061.3579100000002</v>
      </c>
      <c r="AI191">
        <v>4134.6040039999998</v>
      </c>
      <c r="AJ191">
        <v>4208.7280270000001</v>
      </c>
      <c r="AK191" s="91">
        <v>1.6E-2</v>
      </c>
      <c r="AL191" s="32"/>
      <c r="AM191" s="30"/>
    </row>
    <row r="192" spans="1:39" ht="15" customHeight="1">
      <c r="A192" s="94"/>
      <c r="AL192" s="46"/>
      <c r="AM192" s="46"/>
    </row>
  </sheetData>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G230"/>
  <sheetViews>
    <sheetView workbookViewId="0"/>
  </sheetViews>
  <sheetFormatPr defaultRowHeight="14.25"/>
  <sheetData>
    <row r="1" spans="1:33">
      <c r="A1" t="s">
        <v>6052</v>
      </c>
    </row>
    <row r="2" spans="1:33">
      <c r="A2" t="s">
        <v>7104</v>
      </c>
    </row>
    <row r="3" spans="1:33">
      <c r="A3" t="s">
        <v>7105</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4297</v>
      </c>
    </row>
    <row r="7" spans="1:33">
      <c r="A7" t="s">
        <v>3913</v>
      </c>
      <c r="B7" t="s">
        <v>7106</v>
      </c>
      <c r="C7" t="s">
        <v>7107</v>
      </c>
      <c r="D7" t="s">
        <v>333</v>
      </c>
      <c r="F7">
        <v>7961.8115230000003</v>
      </c>
      <c r="G7">
        <v>8114.1367190000001</v>
      </c>
      <c r="H7">
        <v>8300.2080079999996</v>
      </c>
      <c r="I7">
        <v>8472.6796880000002</v>
      </c>
      <c r="J7">
        <v>8615.5263670000004</v>
      </c>
      <c r="K7">
        <v>8770.4619139999995</v>
      </c>
      <c r="L7">
        <v>8906.6884769999997</v>
      </c>
      <c r="M7">
        <v>9018.9091800000006</v>
      </c>
      <c r="N7">
        <v>9150.0859380000002</v>
      </c>
      <c r="O7">
        <v>9291.1201170000004</v>
      </c>
      <c r="P7">
        <v>9427</v>
      </c>
      <c r="Q7">
        <v>9577.34375</v>
      </c>
      <c r="R7">
        <v>9730.7988280000009</v>
      </c>
      <c r="S7">
        <v>9894.3769530000009</v>
      </c>
      <c r="T7">
        <v>10070.627930000001</v>
      </c>
      <c r="U7">
        <v>10247.341796999999</v>
      </c>
      <c r="V7">
        <v>10424.302734000001</v>
      </c>
      <c r="W7">
        <v>10598.201171999999</v>
      </c>
      <c r="X7">
        <v>10787.068359000001</v>
      </c>
      <c r="Y7">
        <v>10971.892578000001</v>
      </c>
      <c r="Z7">
        <v>11144.199219</v>
      </c>
      <c r="AA7">
        <v>11313.208984000001</v>
      </c>
      <c r="AB7">
        <v>11479.341796999999</v>
      </c>
      <c r="AC7">
        <v>11674.663086</v>
      </c>
      <c r="AD7">
        <v>11883.263671999999</v>
      </c>
      <c r="AE7">
        <v>12083.059569999999</v>
      </c>
      <c r="AF7">
        <v>12280.137694999999</v>
      </c>
      <c r="AG7" s="91">
        <v>1.7000000000000001E-2</v>
      </c>
    </row>
    <row r="8" spans="1:33">
      <c r="A8" t="s">
        <v>4077</v>
      </c>
      <c r="B8" t="s">
        <v>7108</v>
      </c>
      <c r="C8" t="s">
        <v>7109</v>
      </c>
      <c r="D8" t="s">
        <v>333</v>
      </c>
      <c r="F8">
        <v>4534.3237300000001</v>
      </c>
      <c r="G8">
        <v>4622.3657229999999</v>
      </c>
      <c r="H8">
        <v>4731.4340819999998</v>
      </c>
      <c r="I8">
        <v>4832.5688479999999</v>
      </c>
      <c r="J8">
        <v>4915.7568359999996</v>
      </c>
      <c r="K8">
        <v>5005.9545900000003</v>
      </c>
      <c r="L8">
        <v>5084.6533200000003</v>
      </c>
      <c r="M8">
        <v>5148.8310549999997</v>
      </c>
      <c r="N8">
        <v>5224.1782229999999</v>
      </c>
      <c r="O8">
        <v>5305.2597660000001</v>
      </c>
      <c r="P8">
        <v>5383.1098629999997</v>
      </c>
      <c r="Q8">
        <v>5469.4731449999999</v>
      </c>
      <c r="R8">
        <v>5557.5610349999997</v>
      </c>
      <c r="S8">
        <v>5651.5590819999998</v>
      </c>
      <c r="T8">
        <v>5752.986328</v>
      </c>
      <c r="U8">
        <v>5854.5541990000002</v>
      </c>
      <c r="V8">
        <v>5956.109375</v>
      </c>
      <c r="W8">
        <v>6055.6904299999997</v>
      </c>
      <c r="X8">
        <v>6164.064453</v>
      </c>
      <c r="Y8">
        <v>6269.8764650000003</v>
      </c>
      <c r="Z8">
        <v>6368.0673829999996</v>
      </c>
      <c r="AA8">
        <v>6464.1420900000003</v>
      </c>
      <c r="AB8">
        <v>6558.3505859999996</v>
      </c>
      <c r="AC8">
        <v>6669.8129879999997</v>
      </c>
      <c r="AD8">
        <v>6789.0283200000003</v>
      </c>
      <c r="AE8">
        <v>6902.8227539999998</v>
      </c>
      <c r="AF8">
        <v>7014.8237300000001</v>
      </c>
      <c r="AG8" s="91">
        <v>1.7000000000000001E-2</v>
      </c>
    </row>
    <row r="9" spans="1:33">
      <c r="A9" t="s">
        <v>4080</v>
      </c>
      <c r="B9" t="s">
        <v>7110</v>
      </c>
      <c r="C9" t="s">
        <v>7111</v>
      </c>
      <c r="D9" t="s">
        <v>333</v>
      </c>
      <c r="F9">
        <v>1427.453125</v>
      </c>
      <c r="G9">
        <v>1453.477539</v>
      </c>
      <c r="H9">
        <v>1483.8342290000001</v>
      </c>
      <c r="I9">
        <v>1512.0002440000001</v>
      </c>
      <c r="J9">
        <v>1536.4479980000001</v>
      </c>
      <c r="K9">
        <v>1563.0217290000001</v>
      </c>
      <c r="L9">
        <v>1587.4501949999999</v>
      </c>
      <c r="M9">
        <v>1608.8027340000001</v>
      </c>
      <c r="N9">
        <v>1633.13501</v>
      </c>
      <c r="O9">
        <v>1659.153564</v>
      </c>
      <c r="P9">
        <v>1684.7163089999999</v>
      </c>
      <c r="Q9">
        <v>1712.567871</v>
      </c>
      <c r="R9">
        <v>1741.1058350000001</v>
      </c>
      <c r="S9">
        <v>1771.3317870000001</v>
      </c>
      <c r="T9">
        <v>1803.6108400000001</v>
      </c>
      <c r="U9">
        <v>1836.200439</v>
      </c>
      <c r="V9">
        <v>1869.11499</v>
      </c>
      <c r="W9">
        <v>1901.854004</v>
      </c>
      <c r="X9">
        <v>1936.9887699999999</v>
      </c>
      <c r="Y9">
        <v>1971.809814</v>
      </c>
      <c r="Z9">
        <v>2005.1032709999999</v>
      </c>
      <c r="AA9">
        <v>2038.189697</v>
      </c>
      <c r="AB9">
        <v>2071.1259770000001</v>
      </c>
      <c r="AC9">
        <v>2108.5410160000001</v>
      </c>
      <c r="AD9">
        <v>2148.1633299999999</v>
      </c>
      <c r="AE9">
        <v>2186.8159179999998</v>
      </c>
      <c r="AF9">
        <v>2225.381836</v>
      </c>
      <c r="AG9" s="91">
        <v>1.7000000000000001E-2</v>
      </c>
    </row>
    <row r="10" spans="1:33">
      <c r="A10" t="s">
        <v>4083</v>
      </c>
      <c r="B10" t="s">
        <v>7112</v>
      </c>
      <c r="C10" t="s">
        <v>7113</v>
      </c>
      <c r="D10" t="s">
        <v>333</v>
      </c>
      <c r="F10">
        <v>2000.0345460000001</v>
      </c>
      <c r="G10">
        <v>2038.2933350000001</v>
      </c>
      <c r="H10">
        <v>2084.9392090000001</v>
      </c>
      <c r="I10">
        <v>2128.1108399999998</v>
      </c>
      <c r="J10">
        <v>2163.3215329999998</v>
      </c>
      <c r="K10">
        <v>2201.485596</v>
      </c>
      <c r="L10">
        <v>2234.5852049999999</v>
      </c>
      <c r="M10">
        <v>2261.275635</v>
      </c>
      <c r="N10">
        <v>2292.772461</v>
      </c>
      <c r="O10">
        <v>2326.7070309999999</v>
      </c>
      <c r="P10">
        <v>2359.1735840000001</v>
      </c>
      <c r="Q10">
        <v>2395.3032229999999</v>
      </c>
      <c r="R10">
        <v>2432.1320799999999</v>
      </c>
      <c r="S10">
        <v>2471.4868160000001</v>
      </c>
      <c r="T10">
        <v>2514.030518</v>
      </c>
      <c r="U10">
        <v>2556.5864259999998</v>
      </c>
      <c r="V10">
        <v>2599.0776369999999</v>
      </c>
      <c r="W10">
        <v>2640.6567380000001</v>
      </c>
      <c r="X10">
        <v>2686.0153810000002</v>
      </c>
      <c r="Y10">
        <v>2730.2062989999999</v>
      </c>
      <c r="Z10">
        <v>2771.0278320000002</v>
      </c>
      <c r="AA10">
        <v>2810.8771969999998</v>
      </c>
      <c r="AB10">
        <v>2849.8652339999999</v>
      </c>
      <c r="AC10">
        <v>2896.3093260000001</v>
      </c>
      <c r="AD10">
        <v>2946.07251</v>
      </c>
      <c r="AE10">
        <v>2993.4208979999999</v>
      </c>
      <c r="AF10">
        <v>3039.9328609999998</v>
      </c>
      <c r="AG10" s="91">
        <v>1.6E-2</v>
      </c>
    </row>
    <row r="11" spans="1:33">
      <c r="A11" t="s">
        <v>3917</v>
      </c>
      <c r="B11" t="s">
        <v>7114</v>
      </c>
      <c r="C11" t="s">
        <v>7115</v>
      </c>
      <c r="D11" t="s">
        <v>333</v>
      </c>
      <c r="F11">
        <v>1045.5150149999999</v>
      </c>
      <c r="G11">
        <v>1086.1994629999999</v>
      </c>
      <c r="H11">
        <v>1104.710327</v>
      </c>
      <c r="I11">
        <v>1122.700317</v>
      </c>
      <c r="J11">
        <v>1142.9819339999999</v>
      </c>
      <c r="K11">
        <v>1163.182861</v>
      </c>
      <c r="L11">
        <v>1183.8596190000001</v>
      </c>
      <c r="M11">
        <v>1205.4216309999999</v>
      </c>
      <c r="N11">
        <v>1227.448975</v>
      </c>
      <c r="O11">
        <v>1249.7292480000001</v>
      </c>
      <c r="P11">
        <v>1272.2689210000001</v>
      </c>
      <c r="Q11">
        <v>1295.0771480000001</v>
      </c>
      <c r="R11">
        <v>1318.1354980000001</v>
      </c>
      <c r="S11">
        <v>1341.4487300000001</v>
      </c>
      <c r="T11">
        <v>1365.0251459999999</v>
      </c>
      <c r="U11">
        <v>1388.947754</v>
      </c>
      <c r="V11">
        <v>1413.194702</v>
      </c>
      <c r="W11">
        <v>1437.829346</v>
      </c>
      <c r="X11">
        <v>1462.8436280000001</v>
      </c>
      <c r="Y11">
        <v>1488.221558</v>
      </c>
      <c r="Z11">
        <v>1513.9270019999999</v>
      </c>
      <c r="AA11">
        <v>1539.9189449999999</v>
      </c>
      <c r="AB11">
        <v>1566.282837</v>
      </c>
      <c r="AC11">
        <v>1593.0589600000001</v>
      </c>
      <c r="AD11">
        <v>1620.2204589999999</v>
      </c>
      <c r="AE11">
        <v>1647.7993160000001</v>
      </c>
      <c r="AF11">
        <v>1675.7304690000001</v>
      </c>
      <c r="AG11" s="91">
        <v>1.7999999999999999E-2</v>
      </c>
    </row>
    <row r="12" spans="1:33">
      <c r="A12" t="s">
        <v>4077</v>
      </c>
      <c r="B12" t="s">
        <v>7116</v>
      </c>
      <c r="C12" t="s">
        <v>7117</v>
      </c>
      <c r="D12" t="s">
        <v>333</v>
      </c>
      <c r="F12">
        <v>420.19366500000001</v>
      </c>
      <c r="G12">
        <v>425.83136000000002</v>
      </c>
      <c r="H12">
        <v>432.16134599999998</v>
      </c>
      <c r="I12">
        <v>438.43942299999998</v>
      </c>
      <c r="J12">
        <v>445.81634500000001</v>
      </c>
      <c r="K12">
        <v>453.26406900000001</v>
      </c>
      <c r="L12">
        <v>461.756866</v>
      </c>
      <c r="M12">
        <v>470.56143200000002</v>
      </c>
      <c r="N12">
        <v>479.45486499999998</v>
      </c>
      <c r="O12">
        <v>488.50921599999998</v>
      </c>
      <c r="P12">
        <v>497.71417200000002</v>
      </c>
      <c r="Q12">
        <v>507.06262199999998</v>
      </c>
      <c r="R12">
        <v>516.53680399999996</v>
      </c>
      <c r="S12">
        <v>526.13244599999996</v>
      </c>
      <c r="T12">
        <v>535.84698500000002</v>
      </c>
      <c r="U12">
        <v>545.71398899999997</v>
      </c>
      <c r="V12">
        <v>555.71594200000004</v>
      </c>
      <c r="W12">
        <v>565.87914999999998</v>
      </c>
      <c r="X12">
        <v>576.196594</v>
      </c>
      <c r="Y12">
        <v>586.65692100000001</v>
      </c>
      <c r="Z12">
        <v>597.24078399999996</v>
      </c>
      <c r="AA12">
        <v>607.92712400000005</v>
      </c>
      <c r="AB12">
        <v>618.754456</v>
      </c>
      <c r="AC12">
        <v>629.73834199999999</v>
      </c>
      <c r="AD12">
        <v>640.863831</v>
      </c>
      <c r="AE12">
        <v>652.14502000000005</v>
      </c>
      <c r="AF12">
        <v>663.55017099999998</v>
      </c>
      <c r="AG12" s="91">
        <v>1.7999999999999999E-2</v>
      </c>
    </row>
    <row r="13" spans="1:33">
      <c r="A13" t="s">
        <v>4080</v>
      </c>
      <c r="B13" t="s">
        <v>7118</v>
      </c>
      <c r="C13" t="s">
        <v>7119</v>
      </c>
      <c r="D13" t="s">
        <v>333</v>
      </c>
      <c r="F13">
        <v>157.06796299999999</v>
      </c>
      <c r="G13">
        <v>159.941498</v>
      </c>
      <c r="H13">
        <v>162.65036000000001</v>
      </c>
      <c r="I13">
        <v>165.27896100000001</v>
      </c>
      <c r="J13">
        <v>168.38462799999999</v>
      </c>
      <c r="K13">
        <v>171.49913000000001</v>
      </c>
      <c r="L13">
        <v>174.47610499999999</v>
      </c>
      <c r="M13">
        <v>178.14674400000001</v>
      </c>
      <c r="N13">
        <v>182.28208900000001</v>
      </c>
      <c r="O13">
        <v>186.493042</v>
      </c>
      <c r="P13">
        <v>190.780609</v>
      </c>
      <c r="Q13">
        <v>195.14665199999999</v>
      </c>
      <c r="R13">
        <v>199.59021000000001</v>
      </c>
      <c r="S13">
        <v>204.108002</v>
      </c>
      <c r="T13">
        <v>208.70079000000001</v>
      </c>
      <c r="U13">
        <v>213.374954</v>
      </c>
      <c r="V13">
        <v>218.13171399999999</v>
      </c>
      <c r="W13">
        <v>222.976868</v>
      </c>
      <c r="X13">
        <v>227.91153</v>
      </c>
      <c r="Y13">
        <v>232.93675200000001</v>
      </c>
      <c r="Z13">
        <v>238.050827</v>
      </c>
      <c r="AA13">
        <v>243.250336</v>
      </c>
      <c r="AB13">
        <v>248.54252600000001</v>
      </c>
      <c r="AC13">
        <v>253.93512000000001</v>
      </c>
      <c r="AD13">
        <v>259.42843599999998</v>
      </c>
      <c r="AE13">
        <v>265.02572600000002</v>
      </c>
      <c r="AF13">
        <v>270.72222900000003</v>
      </c>
      <c r="AG13" s="91">
        <v>2.1000000000000001E-2</v>
      </c>
    </row>
    <row r="14" spans="1:33">
      <c r="A14" t="s">
        <v>4083</v>
      </c>
      <c r="B14" t="s">
        <v>7120</v>
      </c>
      <c r="C14" t="s">
        <v>7121</v>
      </c>
      <c r="D14" t="s">
        <v>333</v>
      </c>
      <c r="F14">
        <v>468.25341800000001</v>
      </c>
      <c r="G14">
        <v>500.42663599999997</v>
      </c>
      <c r="H14">
        <v>509.89865099999997</v>
      </c>
      <c r="I14">
        <v>518.98193400000002</v>
      </c>
      <c r="J14">
        <v>528.78088400000001</v>
      </c>
      <c r="K14">
        <v>538.41973900000005</v>
      </c>
      <c r="L14">
        <v>547.62658699999997</v>
      </c>
      <c r="M14">
        <v>556.71350099999995</v>
      </c>
      <c r="N14">
        <v>565.71197500000005</v>
      </c>
      <c r="O14">
        <v>574.72699</v>
      </c>
      <c r="P14">
        <v>583.77417000000003</v>
      </c>
      <c r="Q14">
        <v>592.86779799999999</v>
      </c>
      <c r="R14">
        <v>602.00842299999999</v>
      </c>
      <c r="S14">
        <v>611.20825200000002</v>
      </c>
      <c r="T14">
        <v>620.47729500000003</v>
      </c>
      <c r="U14">
        <v>629.85876499999995</v>
      </c>
      <c r="V14">
        <v>639.34704599999998</v>
      </c>
      <c r="W14">
        <v>648.97326699999996</v>
      </c>
      <c r="X14">
        <v>658.73547399999995</v>
      </c>
      <c r="Y14">
        <v>668.62786900000003</v>
      </c>
      <c r="Z14">
        <v>678.63531499999999</v>
      </c>
      <c r="AA14">
        <v>688.74139400000001</v>
      </c>
      <c r="AB14">
        <v>698.98584000000005</v>
      </c>
      <c r="AC14">
        <v>709.38549799999998</v>
      </c>
      <c r="AD14">
        <v>719.92816200000004</v>
      </c>
      <c r="AE14">
        <v>730.62847899999997</v>
      </c>
      <c r="AF14">
        <v>741.45806900000002</v>
      </c>
      <c r="AG14" s="91">
        <v>1.7999999999999999E-2</v>
      </c>
    </row>
    <row r="15" spans="1:33">
      <c r="A15" t="s">
        <v>4362</v>
      </c>
      <c r="B15" t="s">
        <v>7122</v>
      </c>
      <c r="C15" t="s">
        <v>7123</v>
      </c>
      <c r="D15" t="s">
        <v>333</v>
      </c>
      <c r="F15">
        <v>540.16149900000005</v>
      </c>
      <c r="G15">
        <v>556.52325399999995</v>
      </c>
      <c r="H15">
        <v>575.39532499999996</v>
      </c>
      <c r="I15">
        <v>594.44738800000005</v>
      </c>
      <c r="J15">
        <v>614.54077099999995</v>
      </c>
      <c r="K15">
        <v>635.01806599999998</v>
      </c>
      <c r="L15">
        <v>655.42199700000003</v>
      </c>
      <c r="M15">
        <v>676.27539100000001</v>
      </c>
      <c r="N15">
        <v>697.64593500000001</v>
      </c>
      <c r="O15">
        <v>719.57391399999995</v>
      </c>
      <c r="P15">
        <v>742.06121800000005</v>
      </c>
      <c r="Q15">
        <v>765.12725799999998</v>
      </c>
      <c r="R15">
        <v>788.78985599999999</v>
      </c>
      <c r="S15">
        <v>813.06591800000001</v>
      </c>
      <c r="T15">
        <v>837.972534</v>
      </c>
      <c r="U15">
        <v>863.49707000000001</v>
      </c>
      <c r="V15">
        <v>889.63281199999994</v>
      </c>
      <c r="W15">
        <v>916.41717500000004</v>
      </c>
      <c r="X15">
        <v>943.85809300000005</v>
      </c>
      <c r="Y15">
        <v>971.95385699999997</v>
      </c>
      <c r="Z15">
        <v>1000.725586</v>
      </c>
      <c r="AA15">
        <v>1030.1832280000001</v>
      </c>
      <c r="AB15">
        <v>1060.3244629999999</v>
      </c>
      <c r="AC15">
        <v>1091.160034</v>
      </c>
      <c r="AD15">
        <v>1122.719482</v>
      </c>
      <c r="AE15">
        <v>1155.0024410000001</v>
      </c>
      <c r="AF15">
        <v>1188.0141599999999</v>
      </c>
      <c r="AG15" s="91">
        <v>3.1E-2</v>
      </c>
    </row>
    <row r="16" spans="1:33">
      <c r="A16" t="s">
        <v>4077</v>
      </c>
      <c r="B16" t="s">
        <v>7124</v>
      </c>
      <c r="C16" t="s">
        <v>7125</v>
      </c>
      <c r="D16" t="s">
        <v>333</v>
      </c>
      <c r="F16">
        <v>372.43515000000002</v>
      </c>
      <c r="G16">
        <v>383.86862200000002</v>
      </c>
      <c r="H16">
        <v>397.544647</v>
      </c>
      <c r="I16">
        <v>411.40887500000002</v>
      </c>
      <c r="J16">
        <v>425.376282</v>
      </c>
      <c r="K16">
        <v>439.60150099999998</v>
      </c>
      <c r="L16">
        <v>453.79144300000002</v>
      </c>
      <c r="M16">
        <v>468.31793199999998</v>
      </c>
      <c r="N16">
        <v>483.22195399999998</v>
      </c>
      <c r="O16">
        <v>498.52758799999998</v>
      </c>
      <c r="P16">
        <v>514.23358199999996</v>
      </c>
      <c r="Q16">
        <v>530.35174600000005</v>
      </c>
      <c r="R16">
        <v>546.89294400000006</v>
      </c>
      <c r="S16">
        <v>563.86773700000003</v>
      </c>
      <c r="T16">
        <v>581.28698699999995</v>
      </c>
      <c r="U16">
        <v>599.14031999999997</v>
      </c>
      <c r="V16">
        <v>617.42285200000003</v>
      </c>
      <c r="W16">
        <v>636.16009499999996</v>
      </c>
      <c r="X16">
        <v>655.35675000000003</v>
      </c>
      <c r="Y16">
        <v>675.01086399999997</v>
      </c>
      <c r="Z16">
        <v>695.13690199999996</v>
      </c>
      <c r="AA16">
        <v>715.74127199999998</v>
      </c>
      <c r="AB16">
        <v>736.821777</v>
      </c>
      <c r="AC16">
        <v>758.38555899999994</v>
      </c>
      <c r="AD16">
        <v>780.45324700000003</v>
      </c>
      <c r="AE16">
        <v>803.02423099999999</v>
      </c>
      <c r="AF16">
        <v>826.10168499999997</v>
      </c>
      <c r="AG16" s="91">
        <v>3.1E-2</v>
      </c>
    </row>
    <row r="17" spans="1:33">
      <c r="A17" t="s">
        <v>4080</v>
      </c>
      <c r="B17" t="s">
        <v>7126</v>
      </c>
      <c r="C17" t="s">
        <v>7127</v>
      </c>
      <c r="D17" t="s">
        <v>333</v>
      </c>
      <c r="F17">
        <v>32.296688000000003</v>
      </c>
      <c r="G17">
        <v>33.435856000000001</v>
      </c>
      <c r="H17">
        <v>34.641533000000003</v>
      </c>
      <c r="I17">
        <v>35.837578000000001</v>
      </c>
      <c r="J17">
        <v>37.016834000000003</v>
      </c>
      <c r="K17">
        <v>38.198771999999998</v>
      </c>
      <c r="L17">
        <v>39.361656000000004</v>
      </c>
      <c r="M17">
        <v>40.537773000000001</v>
      </c>
      <c r="N17">
        <v>41.732506000000001</v>
      </c>
      <c r="O17">
        <v>42.949036</v>
      </c>
      <c r="P17">
        <v>44.187911999999997</v>
      </c>
      <c r="Q17">
        <v>45.450606999999998</v>
      </c>
      <c r="R17">
        <v>46.738402999999998</v>
      </c>
      <c r="S17">
        <v>48.052428999999997</v>
      </c>
      <c r="T17">
        <v>49.393745000000003</v>
      </c>
      <c r="U17">
        <v>50.761532000000003</v>
      </c>
      <c r="V17">
        <v>52.156345000000002</v>
      </c>
      <c r="W17">
        <v>53.579802999999998</v>
      </c>
      <c r="X17">
        <v>55.032195999999999</v>
      </c>
      <c r="Y17">
        <v>56.513190999999999</v>
      </c>
      <c r="Z17">
        <v>58.023871999999997</v>
      </c>
      <c r="AA17">
        <v>59.564514000000003</v>
      </c>
      <c r="AB17">
        <v>61.134726999999998</v>
      </c>
      <c r="AC17">
        <v>62.734870999999998</v>
      </c>
      <c r="AD17">
        <v>64.366364000000004</v>
      </c>
      <c r="AE17">
        <v>66.028862000000004</v>
      </c>
      <c r="AF17">
        <v>67.722320999999994</v>
      </c>
      <c r="AG17" s="91">
        <v>2.9000000000000001E-2</v>
      </c>
    </row>
    <row r="18" spans="1:33">
      <c r="A18" t="s">
        <v>4083</v>
      </c>
      <c r="B18" t="s">
        <v>7128</v>
      </c>
      <c r="C18" t="s">
        <v>7129</v>
      </c>
      <c r="D18" t="s">
        <v>333</v>
      </c>
      <c r="F18">
        <v>135.42967200000001</v>
      </c>
      <c r="G18">
        <v>139.218796</v>
      </c>
      <c r="H18">
        <v>143.209137</v>
      </c>
      <c r="I18">
        <v>147.200897</v>
      </c>
      <c r="J18">
        <v>152.14762899999999</v>
      </c>
      <c r="K18">
        <v>157.21778900000001</v>
      </c>
      <c r="L18">
        <v>162.26887500000001</v>
      </c>
      <c r="M18">
        <v>167.419647</v>
      </c>
      <c r="N18">
        <v>172.69146699999999</v>
      </c>
      <c r="O18">
        <v>178.09730500000001</v>
      </c>
      <c r="P18">
        <v>183.63970900000001</v>
      </c>
      <c r="Q18">
        <v>189.32489000000001</v>
      </c>
      <c r="R18">
        <v>195.15850800000001</v>
      </c>
      <c r="S18">
        <v>201.14572100000001</v>
      </c>
      <c r="T18">
        <v>207.291809</v>
      </c>
      <c r="U18">
        <v>213.59524500000001</v>
      </c>
      <c r="V18">
        <v>220.053619</v>
      </c>
      <c r="W18">
        <v>226.67729199999999</v>
      </c>
      <c r="X18">
        <v>233.46919299999999</v>
      </c>
      <c r="Y18">
        <v>240.429779</v>
      </c>
      <c r="Z18">
        <v>247.56483499999999</v>
      </c>
      <c r="AA18">
        <v>254.877441</v>
      </c>
      <c r="AB18">
        <v>262.36798099999999</v>
      </c>
      <c r="AC18">
        <v>270.03961199999998</v>
      </c>
      <c r="AD18">
        <v>277.89984099999998</v>
      </c>
      <c r="AE18">
        <v>285.94937099999999</v>
      </c>
      <c r="AF18">
        <v>294.190247</v>
      </c>
      <c r="AG18" s="91">
        <v>0.03</v>
      </c>
    </row>
    <row r="19" spans="1:33">
      <c r="A19" t="s">
        <v>4365</v>
      </c>
      <c r="B19" t="s">
        <v>7130</v>
      </c>
      <c r="C19" t="s">
        <v>7131</v>
      </c>
      <c r="D19" t="s">
        <v>333</v>
      </c>
      <c r="F19">
        <v>6817.71875</v>
      </c>
      <c r="G19">
        <v>6936.8549800000001</v>
      </c>
      <c r="H19">
        <v>7071.4780270000001</v>
      </c>
      <c r="I19">
        <v>7205.9780270000001</v>
      </c>
      <c r="J19">
        <v>7340.1845700000003</v>
      </c>
      <c r="K19">
        <v>7485.560547</v>
      </c>
      <c r="L19">
        <v>7627.2509769999997</v>
      </c>
      <c r="M19">
        <v>7769.4648440000001</v>
      </c>
      <c r="N19">
        <v>7912.5566410000001</v>
      </c>
      <c r="O19">
        <v>8057.5961909999996</v>
      </c>
      <c r="P19">
        <v>8204.9238280000009</v>
      </c>
      <c r="Q19">
        <v>8354.3701170000004</v>
      </c>
      <c r="R19">
        <v>8506.34375</v>
      </c>
      <c r="S19">
        <v>8660.4804690000001</v>
      </c>
      <c r="T19">
        <v>8818.0292969999991</v>
      </c>
      <c r="U19">
        <v>8983.9941409999992</v>
      </c>
      <c r="V19">
        <v>9152.2988280000009</v>
      </c>
      <c r="W19">
        <v>9322.8574219999991</v>
      </c>
      <c r="X19">
        <v>9495.9326170000004</v>
      </c>
      <c r="Y19">
        <v>9671.40625</v>
      </c>
      <c r="Z19">
        <v>9849.0722659999992</v>
      </c>
      <c r="AA19">
        <v>10028.796875</v>
      </c>
      <c r="AB19">
        <v>10210.800781</v>
      </c>
      <c r="AC19">
        <v>10395.056640999999</v>
      </c>
      <c r="AD19">
        <v>10581.444336</v>
      </c>
      <c r="AE19">
        <v>10770.111328000001</v>
      </c>
      <c r="AF19">
        <v>10961.183594</v>
      </c>
      <c r="AG19" s="91">
        <v>1.7999999999999999E-2</v>
      </c>
    </row>
    <row r="20" spans="1:33">
      <c r="A20" t="s">
        <v>4077</v>
      </c>
      <c r="B20" t="s">
        <v>7132</v>
      </c>
      <c r="C20" t="s">
        <v>7133</v>
      </c>
      <c r="D20" t="s">
        <v>333</v>
      </c>
      <c r="F20">
        <v>4037.7082519999999</v>
      </c>
      <c r="G20">
        <v>4114.3823240000002</v>
      </c>
      <c r="H20">
        <v>4198.5859380000002</v>
      </c>
      <c r="I20">
        <v>4283.5209960000002</v>
      </c>
      <c r="J20">
        <v>4369.1391599999997</v>
      </c>
      <c r="K20">
        <v>4455.4287109999996</v>
      </c>
      <c r="L20">
        <v>4538.1450199999999</v>
      </c>
      <c r="M20">
        <v>4621.2470700000003</v>
      </c>
      <c r="N20">
        <v>4704.9272460000002</v>
      </c>
      <c r="O20">
        <v>4789.7543949999999</v>
      </c>
      <c r="P20">
        <v>4875.9287109999996</v>
      </c>
      <c r="Q20">
        <v>4963.3598629999997</v>
      </c>
      <c r="R20">
        <v>5052.2709960000002</v>
      </c>
      <c r="S20">
        <v>5142.4804690000001</v>
      </c>
      <c r="T20">
        <v>5235.357422</v>
      </c>
      <c r="U20">
        <v>5335.7978519999997</v>
      </c>
      <c r="V20">
        <v>5437.7309569999998</v>
      </c>
      <c r="W20">
        <v>5541.1098629999997</v>
      </c>
      <c r="X20">
        <v>5646.0717770000001</v>
      </c>
      <c r="Y20">
        <v>5752.5483400000003</v>
      </c>
      <c r="Z20">
        <v>5860.423828</v>
      </c>
      <c r="AA20">
        <v>5969.6220700000003</v>
      </c>
      <c r="AB20">
        <v>6080.2661129999997</v>
      </c>
      <c r="AC20">
        <v>6192.3408200000003</v>
      </c>
      <c r="AD20">
        <v>6305.7719729999999</v>
      </c>
      <c r="AE20">
        <v>6420.638672</v>
      </c>
      <c r="AF20">
        <v>6537.0092770000001</v>
      </c>
      <c r="AG20" s="91">
        <v>1.9E-2</v>
      </c>
    </row>
    <row r="21" spans="1:33">
      <c r="A21" t="s">
        <v>4080</v>
      </c>
      <c r="B21" t="s">
        <v>7134</v>
      </c>
      <c r="C21" t="s">
        <v>7135</v>
      </c>
      <c r="D21" t="s">
        <v>333</v>
      </c>
      <c r="F21">
        <v>1365.5264890000001</v>
      </c>
      <c r="G21">
        <v>1378.7586670000001</v>
      </c>
      <c r="H21">
        <v>1398.507202</v>
      </c>
      <c r="I21">
        <v>1416.9844969999999</v>
      </c>
      <c r="J21">
        <v>1434.075317</v>
      </c>
      <c r="K21">
        <v>1461.289673</v>
      </c>
      <c r="L21">
        <v>1489.449341</v>
      </c>
      <c r="M21">
        <v>1517.545654</v>
      </c>
      <c r="N21">
        <v>1545.623047</v>
      </c>
      <c r="O21">
        <v>1573.984741</v>
      </c>
      <c r="P21">
        <v>1602.715332</v>
      </c>
      <c r="Q21">
        <v>1631.780884</v>
      </c>
      <c r="R21">
        <v>1661.296143</v>
      </c>
      <c r="S21">
        <v>1691.1610109999999</v>
      </c>
      <c r="T21">
        <v>1721.3148189999999</v>
      </c>
      <c r="U21">
        <v>1751.8244629999999</v>
      </c>
      <c r="V21">
        <v>1782.694702</v>
      </c>
      <c r="W21">
        <v>1813.910889</v>
      </c>
      <c r="X21">
        <v>1845.5375979999999</v>
      </c>
      <c r="Y21">
        <v>1877.5507809999999</v>
      </c>
      <c r="Z21">
        <v>1909.9001459999999</v>
      </c>
      <c r="AA21">
        <v>1942.554932</v>
      </c>
      <c r="AB21">
        <v>1975.569336</v>
      </c>
      <c r="AC21">
        <v>2008.9392089999999</v>
      </c>
      <c r="AD21">
        <v>2042.644409</v>
      </c>
      <c r="AE21">
        <v>2076.7250979999999</v>
      </c>
      <c r="AF21">
        <v>2111.2160640000002</v>
      </c>
      <c r="AG21" s="91">
        <v>1.7000000000000001E-2</v>
      </c>
    </row>
    <row r="22" spans="1:33">
      <c r="A22" t="s">
        <v>4083</v>
      </c>
      <c r="B22" t="s">
        <v>7136</v>
      </c>
      <c r="C22" t="s">
        <v>7137</v>
      </c>
      <c r="D22" t="s">
        <v>333</v>
      </c>
      <c r="F22">
        <v>1414.4838870000001</v>
      </c>
      <c r="G22">
        <v>1443.7138669999999</v>
      </c>
      <c r="H22">
        <v>1474.384888</v>
      </c>
      <c r="I22">
        <v>1505.472534</v>
      </c>
      <c r="J22">
        <v>1536.9702150000001</v>
      </c>
      <c r="K22">
        <v>1568.8422849999999</v>
      </c>
      <c r="L22">
        <v>1599.6568600000001</v>
      </c>
      <c r="M22">
        <v>1630.671875</v>
      </c>
      <c r="N22">
        <v>1662.0061040000001</v>
      </c>
      <c r="O22">
        <v>1693.8569339999999</v>
      </c>
      <c r="P22">
        <v>1726.2801509999999</v>
      </c>
      <c r="Q22">
        <v>1759.229736</v>
      </c>
      <c r="R22">
        <v>1792.776245</v>
      </c>
      <c r="S22">
        <v>1826.838379</v>
      </c>
      <c r="T22">
        <v>1861.357422</v>
      </c>
      <c r="U22">
        <v>1896.3720699999999</v>
      </c>
      <c r="V22">
        <v>1931.8735349999999</v>
      </c>
      <c r="W22">
        <v>1967.8370359999999</v>
      </c>
      <c r="X22">
        <v>2004.32312</v>
      </c>
      <c r="Y22">
        <v>2041.3070070000001</v>
      </c>
      <c r="Z22">
        <v>2078.7485350000002</v>
      </c>
      <c r="AA22">
        <v>2116.6206050000001</v>
      </c>
      <c r="AB22">
        <v>2154.9648440000001</v>
      </c>
      <c r="AC22">
        <v>2193.7761230000001</v>
      </c>
      <c r="AD22">
        <v>2233.0285640000002</v>
      </c>
      <c r="AE22">
        <v>2272.7475589999999</v>
      </c>
      <c r="AF22">
        <v>2312.9575199999999</v>
      </c>
      <c r="AG22" s="91">
        <v>1.9E-2</v>
      </c>
    </row>
    <row r="23" spans="1:33">
      <c r="A23" t="s">
        <v>3926</v>
      </c>
      <c r="B23" t="s">
        <v>7138</v>
      </c>
      <c r="C23" t="s">
        <v>7139</v>
      </c>
      <c r="D23" t="s">
        <v>333</v>
      </c>
      <c r="F23">
        <v>747.06384300000002</v>
      </c>
      <c r="G23">
        <v>745.83429000000001</v>
      </c>
      <c r="H23">
        <v>751.82092299999999</v>
      </c>
      <c r="I23">
        <v>757.71148700000003</v>
      </c>
      <c r="J23">
        <v>762.23864700000001</v>
      </c>
      <c r="K23">
        <v>766.02984600000002</v>
      </c>
      <c r="L23">
        <v>768.58984399999997</v>
      </c>
      <c r="M23">
        <v>770.35839799999997</v>
      </c>
      <c r="N23">
        <v>771.87854000000004</v>
      </c>
      <c r="O23">
        <v>773.03027299999997</v>
      </c>
      <c r="P23">
        <v>773.59350600000005</v>
      </c>
      <c r="Q23">
        <v>773.62805200000003</v>
      </c>
      <c r="R23">
        <v>773.28137200000003</v>
      </c>
      <c r="S23">
        <v>772.732483</v>
      </c>
      <c r="T23">
        <v>771.95581100000004</v>
      </c>
      <c r="U23">
        <v>770.915527</v>
      </c>
      <c r="V23">
        <v>769.84338400000001</v>
      </c>
      <c r="W23">
        <v>768.83129899999994</v>
      </c>
      <c r="X23">
        <v>768.95074499999998</v>
      </c>
      <c r="Y23">
        <v>769.42193599999996</v>
      </c>
      <c r="Z23">
        <v>770.16125499999998</v>
      </c>
      <c r="AA23">
        <v>771.33343500000001</v>
      </c>
      <c r="AB23">
        <v>772.90911900000003</v>
      </c>
      <c r="AC23">
        <v>774.77606200000002</v>
      </c>
      <c r="AD23">
        <v>776.82379200000003</v>
      </c>
      <c r="AE23">
        <v>778.97289999999998</v>
      </c>
      <c r="AF23">
        <v>781.42144800000005</v>
      </c>
      <c r="AG23" s="91">
        <v>2E-3</v>
      </c>
    </row>
    <row r="24" spans="1:33">
      <c r="A24" t="s">
        <v>4077</v>
      </c>
      <c r="B24" t="s">
        <v>7140</v>
      </c>
      <c r="C24" t="s">
        <v>7141</v>
      </c>
      <c r="D24" t="s">
        <v>333</v>
      </c>
      <c r="F24">
        <v>269.24795499999999</v>
      </c>
      <c r="G24">
        <v>271.120361</v>
      </c>
      <c r="H24">
        <v>273.10732999999999</v>
      </c>
      <c r="I24">
        <v>275.061127</v>
      </c>
      <c r="J24">
        <v>276.76440400000001</v>
      </c>
      <c r="K24">
        <v>278.333527</v>
      </c>
      <c r="L24">
        <v>279.59756499999997</v>
      </c>
      <c r="M24">
        <v>280.73001099999999</v>
      </c>
      <c r="N24">
        <v>281.82833900000003</v>
      </c>
      <c r="O24">
        <v>282.874481</v>
      </c>
      <c r="P24">
        <v>283.82913200000002</v>
      </c>
      <c r="Q24">
        <v>284.70202599999999</v>
      </c>
      <c r="R24">
        <v>285.57873499999999</v>
      </c>
      <c r="S24">
        <v>286.45043900000002</v>
      </c>
      <c r="T24">
        <v>287.304779</v>
      </c>
      <c r="U24">
        <v>288.14001500000001</v>
      </c>
      <c r="V24">
        <v>288.978363</v>
      </c>
      <c r="W24">
        <v>289.83551</v>
      </c>
      <c r="X24">
        <v>290.72073399999999</v>
      </c>
      <c r="Y24">
        <v>291.64541600000001</v>
      </c>
      <c r="Z24">
        <v>292.61187699999999</v>
      </c>
      <c r="AA24">
        <v>293.642944</v>
      </c>
      <c r="AB24">
        <v>294.73648100000003</v>
      </c>
      <c r="AC24">
        <v>295.88082900000001</v>
      </c>
      <c r="AD24">
        <v>297.061127</v>
      </c>
      <c r="AE24">
        <v>298.26315299999999</v>
      </c>
      <c r="AF24">
        <v>299.51275600000002</v>
      </c>
      <c r="AG24" s="91">
        <v>4.0000000000000001E-3</v>
      </c>
    </row>
    <row r="25" spans="1:33">
      <c r="A25" t="s">
        <v>4080</v>
      </c>
      <c r="B25" t="s">
        <v>7142</v>
      </c>
      <c r="C25" t="s">
        <v>7143</v>
      </c>
      <c r="D25" t="s">
        <v>333</v>
      </c>
      <c r="F25">
        <v>365.04718000000003</v>
      </c>
      <c r="G25">
        <v>360.85031099999998</v>
      </c>
      <c r="H25">
        <v>363.99383499999999</v>
      </c>
      <c r="I25">
        <v>367.08950800000002</v>
      </c>
      <c r="J25">
        <v>369.15759300000002</v>
      </c>
      <c r="K25">
        <v>370.66992199999999</v>
      </c>
      <c r="L25">
        <v>371.37686200000002</v>
      </c>
      <c r="M25">
        <v>371.46704099999999</v>
      </c>
      <c r="N25">
        <v>371.35360700000001</v>
      </c>
      <c r="O25">
        <v>370.94052099999999</v>
      </c>
      <c r="P25">
        <v>370.06063799999998</v>
      </c>
      <c r="Q25">
        <v>368.76135299999999</v>
      </c>
      <c r="R25">
        <v>367.09661899999998</v>
      </c>
      <c r="S25">
        <v>365.23876999999999</v>
      </c>
      <c r="T25">
        <v>363.17382800000001</v>
      </c>
      <c r="U25">
        <v>360.869507</v>
      </c>
      <c r="V25">
        <v>358.52652</v>
      </c>
      <c r="W25">
        <v>356.21444700000001</v>
      </c>
      <c r="X25">
        <v>354.99105800000001</v>
      </c>
      <c r="Y25">
        <v>354.059662</v>
      </c>
      <c r="Z25">
        <v>353.33389299999999</v>
      </c>
      <c r="AA25">
        <v>352.94561800000002</v>
      </c>
      <c r="AB25">
        <v>352.868561</v>
      </c>
      <c r="AC25">
        <v>353.00732399999998</v>
      </c>
      <c r="AD25">
        <v>353.27362099999999</v>
      </c>
      <c r="AE25">
        <v>353.60906999999997</v>
      </c>
      <c r="AF25">
        <v>354.17434700000001</v>
      </c>
      <c r="AG25" s="91">
        <v>-1E-3</v>
      </c>
    </row>
    <row r="26" spans="1:33">
      <c r="A26" t="s">
        <v>4083</v>
      </c>
      <c r="B26" t="s">
        <v>7144</v>
      </c>
      <c r="C26" t="s">
        <v>7145</v>
      </c>
      <c r="D26" t="s">
        <v>333</v>
      </c>
      <c r="F26">
        <v>112.768692</v>
      </c>
      <c r="G26">
        <v>113.863579</v>
      </c>
      <c r="H26">
        <v>114.719757</v>
      </c>
      <c r="I26">
        <v>115.560867</v>
      </c>
      <c r="J26">
        <v>116.31665</v>
      </c>
      <c r="K26">
        <v>117.02645099999999</v>
      </c>
      <c r="L26">
        <v>117.615425</v>
      </c>
      <c r="M26">
        <v>118.161407</v>
      </c>
      <c r="N26">
        <v>118.696625</v>
      </c>
      <c r="O26">
        <v>119.215248</v>
      </c>
      <c r="P26">
        <v>119.703743</v>
      </c>
      <c r="Q26">
        <v>120.16469600000001</v>
      </c>
      <c r="R26">
        <v>120.60601</v>
      </c>
      <c r="S26">
        <v>121.043274</v>
      </c>
      <c r="T26">
        <v>121.47718</v>
      </c>
      <c r="U26">
        <v>121.905975</v>
      </c>
      <c r="V26">
        <v>122.338509</v>
      </c>
      <c r="W26">
        <v>122.781357</v>
      </c>
      <c r="X26">
        <v>123.238968</v>
      </c>
      <c r="Y26">
        <v>123.716843</v>
      </c>
      <c r="Z26">
        <v>124.215446</v>
      </c>
      <c r="AA26">
        <v>124.744896</v>
      </c>
      <c r="AB26">
        <v>125.304092</v>
      </c>
      <c r="AC26">
        <v>125.887856</v>
      </c>
      <c r="AD26">
        <v>126.489052</v>
      </c>
      <c r="AE26">
        <v>127.100739</v>
      </c>
      <c r="AF26">
        <v>127.734329</v>
      </c>
      <c r="AG26" s="91">
        <v>5.0000000000000001E-3</v>
      </c>
    </row>
    <row r="27" spans="1:33">
      <c r="A27" t="s">
        <v>3929</v>
      </c>
      <c r="B27" t="s">
        <v>7146</v>
      </c>
      <c r="C27" t="s">
        <v>7147</v>
      </c>
      <c r="D27" t="s">
        <v>333</v>
      </c>
      <c r="F27">
        <v>738.934753</v>
      </c>
      <c r="G27">
        <v>748.48193400000002</v>
      </c>
      <c r="H27">
        <v>768.25079300000004</v>
      </c>
      <c r="I27">
        <v>788.30487100000005</v>
      </c>
      <c r="J27">
        <v>808.87383999999997</v>
      </c>
      <c r="K27">
        <v>829.36682099999996</v>
      </c>
      <c r="L27">
        <v>849.28436299999998</v>
      </c>
      <c r="M27">
        <v>869.50610400000005</v>
      </c>
      <c r="N27">
        <v>889.88793899999996</v>
      </c>
      <c r="O27">
        <v>910.37756300000001</v>
      </c>
      <c r="P27">
        <v>931.26660200000003</v>
      </c>
      <c r="Q27">
        <v>952.59423800000002</v>
      </c>
      <c r="R27">
        <v>974.01678500000003</v>
      </c>
      <c r="S27">
        <v>995.58843999999999</v>
      </c>
      <c r="T27">
        <v>1016.767578</v>
      </c>
      <c r="U27">
        <v>1037.9388429999999</v>
      </c>
      <c r="V27">
        <v>1059.1286620000001</v>
      </c>
      <c r="W27">
        <v>1080.469116</v>
      </c>
      <c r="X27">
        <v>1101.9582519999999</v>
      </c>
      <c r="Y27">
        <v>1123.6035159999999</v>
      </c>
      <c r="Z27">
        <v>1145.426025</v>
      </c>
      <c r="AA27">
        <v>1168.2269289999999</v>
      </c>
      <c r="AB27">
        <v>1191.2835689999999</v>
      </c>
      <c r="AC27">
        <v>1214.4838870000001</v>
      </c>
      <c r="AD27">
        <v>1237.837524</v>
      </c>
      <c r="AE27">
        <v>1261.349365</v>
      </c>
      <c r="AF27">
        <v>1285.026611</v>
      </c>
      <c r="AG27" s="91">
        <v>2.1999999999999999E-2</v>
      </c>
    </row>
    <row r="28" spans="1:33">
      <c r="A28" t="s">
        <v>4077</v>
      </c>
      <c r="B28" t="s">
        <v>7148</v>
      </c>
      <c r="C28" t="s">
        <v>7149</v>
      </c>
      <c r="D28" t="s">
        <v>333</v>
      </c>
      <c r="F28">
        <v>334.18942299999998</v>
      </c>
      <c r="G28">
        <v>338.791901</v>
      </c>
      <c r="H28">
        <v>347.51370200000002</v>
      </c>
      <c r="I28">
        <v>356.241669</v>
      </c>
      <c r="J28">
        <v>365.20413200000002</v>
      </c>
      <c r="K28">
        <v>374.131348</v>
      </c>
      <c r="L28">
        <v>382.81347699999998</v>
      </c>
      <c r="M28">
        <v>391.65826399999997</v>
      </c>
      <c r="N28">
        <v>400.59631300000001</v>
      </c>
      <c r="O28">
        <v>409.602936</v>
      </c>
      <c r="P28">
        <v>418.94433600000002</v>
      </c>
      <c r="Q28">
        <v>428.78185999999999</v>
      </c>
      <c r="R28">
        <v>438.66561899999999</v>
      </c>
      <c r="S28">
        <v>448.62780800000002</v>
      </c>
      <c r="T28">
        <v>458.39669800000001</v>
      </c>
      <c r="U28">
        <v>468.166809</v>
      </c>
      <c r="V28">
        <v>477.95169099999998</v>
      </c>
      <c r="W28">
        <v>487.81890900000002</v>
      </c>
      <c r="X28">
        <v>497.76544200000001</v>
      </c>
      <c r="Y28">
        <v>507.79357900000002</v>
      </c>
      <c r="Z28">
        <v>517.88543700000002</v>
      </c>
      <c r="AA28">
        <v>528.02655000000004</v>
      </c>
      <c r="AB28">
        <v>538.213257</v>
      </c>
      <c r="AC28">
        <v>548.446777</v>
      </c>
      <c r="AD28">
        <v>558.73199499999998</v>
      </c>
      <c r="AE28">
        <v>569.07080099999996</v>
      </c>
      <c r="AF28">
        <v>579.46661400000005</v>
      </c>
      <c r="AG28" s="91">
        <v>2.1000000000000001E-2</v>
      </c>
    </row>
    <row r="29" spans="1:33">
      <c r="A29" t="s">
        <v>4080</v>
      </c>
      <c r="B29" t="s">
        <v>7150</v>
      </c>
      <c r="C29" t="s">
        <v>7151</v>
      </c>
      <c r="D29" t="s">
        <v>333</v>
      </c>
      <c r="F29">
        <v>123.68456999999999</v>
      </c>
      <c r="G29">
        <v>122.74194300000001</v>
      </c>
      <c r="H29">
        <v>126.20687100000001</v>
      </c>
      <c r="I29">
        <v>129.793747</v>
      </c>
      <c r="J29">
        <v>133.528976</v>
      </c>
      <c r="K29">
        <v>137.315979</v>
      </c>
      <c r="L29">
        <v>141.02252200000001</v>
      </c>
      <c r="M29">
        <v>144.77979999999999</v>
      </c>
      <c r="N29">
        <v>148.573883</v>
      </c>
      <c r="O29">
        <v>152.39894100000001</v>
      </c>
      <c r="P29">
        <v>156.25443999999999</v>
      </c>
      <c r="Q29">
        <v>160.12529000000001</v>
      </c>
      <c r="R29">
        <v>164.01980599999999</v>
      </c>
      <c r="S29">
        <v>167.930679</v>
      </c>
      <c r="T29">
        <v>171.828125</v>
      </c>
      <c r="U29">
        <v>175.73133899999999</v>
      </c>
      <c r="V29">
        <v>179.64265399999999</v>
      </c>
      <c r="W29">
        <v>183.56738300000001</v>
      </c>
      <c r="X29">
        <v>187.50994900000001</v>
      </c>
      <c r="Y29">
        <v>191.47373999999999</v>
      </c>
      <c r="Z29">
        <v>195.46478300000001</v>
      </c>
      <c r="AA29">
        <v>200.087402</v>
      </c>
      <c r="AB29">
        <v>204.897751</v>
      </c>
      <c r="AC29">
        <v>209.78125</v>
      </c>
      <c r="AD29">
        <v>214.73915099999999</v>
      </c>
      <c r="AE29">
        <v>219.77246099999999</v>
      </c>
      <c r="AF29">
        <v>224.88211100000001</v>
      </c>
      <c r="AG29" s="91">
        <v>2.3E-2</v>
      </c>
    </row>
    <row r="30" spans="1:33">
      <c r="A30" t="s">
        <v>4083</v>
      </c>
      <c r="B30" t="s">
        <v>7152</v>
      </c>
      <c r="C30" t="s">
        <v>7153</v>
      </c>
      <c r="D30" t="s">
        <v>333</v>
      </c>
      <c r="F30">
        <v>281.06076000000002</v>
      </c>
      <c r="G30">
        <v>286.94808999999998</v>
      </c>
      <c r="H30">
        <v>294.53021200000001</v>
      </c>
      <c r="I30">
        <v>302.26947000000001</v>
      </c>
      <c r="J30">
        <v>310.14074699999998</v>
      </c>
      <c r="K30">
        <v>317.91952500000002</v>
      </c>
      <c r="L30">
        <v>325.44836400000003</v>
      </c>
      <c r="M30">
        <v>333.068085</v>
      </c>
      <c r="N30">
        <v>340.71774299999998</v>
      </c>
      <c r="O30">
        <v>348.37567100000001</v>
      </c>
      <c r="P30">
        <v>356.06781000000001</v>
      </c>
      <c r="Q30">
        <v>363.68710299999998</v>
      </c>
      <c r="R30">
        <v>371.33136000000002</v>
      </c>
      <c r="S30">
        <v>379.029968</v>
      </c>
      <c r="T30">
        <v>386.542755</v>
      </c>
      <c r="U30">
        <v>394.04070999999999</v>
      </c>
      <c r="V30">
        <v>401.53430200000003</v>
      </c>
      <c r="W30">
        <v>409.08282500000001</v>
      </c>
      <c r="X30">
        <v>416.682861</v>
      </c>
      <c r="Y30">
        <v>424.33612099999999</v>
      </c>
      <c r="Z30">
        <v>432.07583599999998</v>
      </c>
      <c r="AA30">
        <v>440.112976</v>
      </c>
      <c r="AB30">
        <v>448.17257699999999</v>
      </c>
      <c r="AC30">
        <v>456.25585899999999</v>
      </c>
      <c r="AD30">
        <v>464.36636399999998</v>
      </c>
      <c r="AE30">
        <v>472.50613399999997</v>
      </c>
      <c r="AF30">
        <v>480.677795</v>
      </c>
      <c r="AG30" s="91">
        <v>2.1000000000000001E-2</v>
      </c>
    </row>
    <row r="31" spans="1:33">
      <c r="A31" t="s">
        <v>3932</v>
      </c>
      <c r="B31" t="s">
        <v>7154</v>
      </c>
      <c r="C31" t="s">
        <v>7155</v>
      </c>
      <c r="D31" t="s">
        <v>333</v>
      </c>
      <c r="F31">
        <v>442.993042</v>
      </c>
      <c r="G31">
        <v>440.74035600000002</v>
      </c>
      <c r="H31">
        <v>460.403931</v>
      </c>
      <c r="I31">
        <v>479.38137799999998</v>
      </c>
      <c r="J31">
        <v>499.39013699999998</v>
      </c>
      <c r="K31">
        <v>519.47351100000003</v>
      </c>
      <c r="L31">
        <v>539.37329099999999</v>
      </c>
      <c r="M31">
        <v>558.67016599999999</v>
      </c>
      <c r="N31">
        <v>577.27191200000004</v>
      </c>
      <c r="O31">
        <v>595.37854000000004</v>
      </c>
      <c r="P31">
        <v>612.83642599999996</v>
      </c>
      <c r="Q31">
        <v>629.61804199999995</v>
      </c>
      <c r="R31">
        <v>646.42071499999997</v>
      </c>
      <c r="S31">
        <v>662.20190400000001</v>
      </c>
      <c r="T31">
        <v>677.57586700000002</v>
      </c>
      <c r="U31">
        <v>692.25610400000005</v>
      </c>
      <c r="V31">
        <v>706.97051999999996</v>
      </c>
      <c r="W31">
        <v>721.96343999999999</v>
      </c>
      <c r="X31">
        <v>736.41601600000001</v>
      </c>
      <c r="Y31">
        <v>749.81567399999994</v>
      </c>
      <c r="Z31">
        <v>761.44378700000004</v>
      </c>
      <c r="AA31">
        <v>770.77691700000003</v>
      </c>
      <c r="AB31">
        <v>778.53973399999995</v>
      </c>
      <c r="AC31">
        <v>785.34777799999995</v>
      </c>
      <c r="AD31">
        <v>792.08093299999996</v>
      </c>
      <c r="AE31">
        <v>799.52648899999997</v>
      </c>
      <c r="AF31">
        <v>807.33935499999995</v>
      </c>
      <c r="AG31" s="91">
        <v>2.3E-2</v>
      </c>
    </row>
    <row r="32" spans="1:33">
      <c r="A32" t="s">
        <v>4077</v>
      </c>
      <c r="B32" t="s">
        <v>7156</v>
      </c>
      <c r="C32" t="s">
        <v>7157</v>
      </c>
      <c r="D32" t="s">
        <v>333</v>
      </c>
      <c r="F32">
        <v>200.07843</v>
      </c>
      <c r="G32">
        <v>200.116196</v>
      </c>
      <c r="H32">
        <v>208.64982599999999</v>
      </c>
      <c r="I32">
        <v>216.950974</v>
      </c>
      <c r="J32">
        <v>225.12318400000001</v>
      </c>
      <c r="K32">
        <v>233.28796399999999</v>
      </c>
      <c r="L32">
        <v>241.33689899999999</v>
      </c>
      <c r="M32">
        <v>249.13031000000001</v>
      </c>
      <c r="N32">
        <v>256.631439</v>
      </c>
      <c r="O32">
        <v>263.91906699999998</v>
      </c>
      <c r="P32">
        <v>270.93215900000001</v>
      </c>
      <c r="Q32">
        <v>277.65689099999997</v>
      </c>
      <c r="R32">
        <v>284.37417599999998</v>
      </c>
      <c r="S32">
        <v>290.67129499999999</v>
      </c>
      <c r="T32">
        <v>296.79141199999998</v>
      </c>
      <c r="U32">
        <v>302.622589</v>
      </c>
      <c r="V32">
        <v>308.44812000000002</v>
      </c>
      <c r="W32">
        <v>314.36459400000001</v>
      </c>
      <c r="X32">
        <v>320.02252199999998</v>
      </c>
      <c r="Y32">
        <v>325.22994999999997</v>
      </c>
      <c r="Z32">
        <v>329.70358299999998</v>
      </c>
      <c r="AA32">
        <v>333.28753699999999</v>
      </c>
      <c r="AB32">
        <v>336.30801400000001</v>
      </c>
      <c r="AC32">
        <v>338.93676799999997</v>
      </c>
      <c r="AD32">
        <v>341.51937900000001</v>
      </c>
      <c r="AE32">
        <v>344.36657700000001</v>
      </c>
      <c r="AF32">
        <v>347.34201000000002</v>
      </c>
      <c r="AG32" s="91">
        <v>2.1000000000000001E-2</v>
      </c>
    </row>
    <row r="33" spans="1:33">
      <c r="A33" t="s">
        <v>4080</v>
      </c>
      <c r="B33" t="s">
        <v>7158</v>
      </c>
      <c r="C33" t="s">
        <v>7159</v>
      </c>
      <c r="D33" t="s">
        <v>333</v>
      </c>
      <c r="F33">
        <v>235.88240099999999</v>
      </c>
      <c r="G33">
        <v>233.54415900000001</v>
      </c>
      <c r="H33">
        <v>244.42463699999999</v>
      </c>
      <c r="I33">
        <v>254.85960399999999</v>
      </c>
      <c r="J33">
        <v>266.45983899999999</v>
      </c>
      <c r="K33">
        <v>278.14361600000001</v>
      </c>
      <c r="L33">
        <v>289.765289</v>
      </c>
      <c r="M33">
        <v>301.04769900000002</v>
      </c>
      <c r="N33">
        <v>311.93643200000002</v>
      </c>
      <c r="O33">
        <v>322.55062900000001</v>
      </c>
      <c r="P33">
        <v>332.79934700000001</v>
      </c>
      <c r="Q33">
        <v>342.66909800000002</v>
      </c>
      <c r="R33">
        <v>352.56854199999998</v>
      </c>
      <c r="S33">
        <v>361.879211</v>
      </c>
      <c r="T33">
        <v>370.96551499999998</v>
      </c>
      <c r="U33">
        <v>379.65585299999998</v>
      </c>
      <c r="V33">
        <v>388.38708500000001</v>
      </c>
      <c r="W33">
        <v>397.30426</v>
      </c>
      <c r="X33">
        <v>405.946777</v>
      </c>
      <c r="Y33">
        <v>413.99847399999999</v>
      </c>
      <c r="Z33">
        <v>421.03207400000002</v>
      </c>
      <c r="AA33">
        <v>426.68633999999997</v>
      </c>
      <c r="AB33">
        <v>431.35247800000002</v>
      </c>
      <c r="AC33">
        <v>435.46704099999999</v>
      </c>
      <c r="AD33">
        <v>439.55517600000002</v>
      </c>
      <c r="AE33">
        <v>444.08538800000002</v>
      </c>
      <c r="AF33">
        <v>448.852417</v>
      </c>
      <c r="AG33" s="91">
        <v>2.5000000000000001E-2</v>
      </c>
    </row>
    <row r="34" spans="1:33">
      <c r="A34" t="s">
        <v>4083</v>
      </c>
      <c r="B34" t="s">
        <v>7160</v>
      </c>
      <c r="C34" t="s">
        <v>7161</v>
      </c>
      <c r="D34" t="s">
        <v>333</v>
      </c>
      <c r="F34">
        <v>7.0322240000000003</v>
      </c>
      <c r="G34">
        <v>7.0800239999999999</v>
      </c>
      <c r="H34">
        <v>7.3294649999999999</v>
      </c>
      <c r="I34">
        <v>7.5708080000000004</v>
      </c>
      <c r="J34">
        <v>7.8071299999999999</v>
      </c>
      <c r="K34">
        <v>8.0419020000000003</v>
      </c>
      <c r="L34">
        <v>8.2711310000000005</v>
      </c>
      <c r="M34">
        <v>8.4921640000000007</v>
      </c>
      <c r="N34">
        <v>8.7040209999999991</v>
      </c>
      <c r="O34">
        <v>8.9088239999999992</v>
      </c>
      <c r="P34">
        <v>9.1049310000000006</v>
      </c>
      <c r="Q34">
        <v>9.2920800000000003</v>
      </c>
      <c r="R34">
        <v>9.4779699999999991</v>
      </c>
      <c r="S34">
        <v>9.6513720000000003</v>
      </c>
      <c r="T34">
        <v>9.8189010000000003</v>
      </c>
      <c r="U34">
        <v>9.9776330000000009</v>
      </c>
      <c r="V34">
        <v>10.135336000000001</v>
      </c>
      <c r="W34">
        <v>10.294620999999999</v>
      </c>
      <c r="X34">
        <v>10.446698</v>
      </c>
      <c r="Y34">
        <v>10.587263999999999</v>
      </c>
      <c r="Z34">
        <v>10.708116</v>
      </c>
      <c r="AA34">
        <v>10.803029</v>
      </c>
      <c r="AB34">
        <v>10.879189</v>
      </c>
      <c r="AC34">
        <v>10.943956</v>
      </c>
      <c r="AD34">
        <v>11.006332</v>
      </c>
      <c r="AE34">
        <v>11.074514000000001</v>
      </c>
      <c r="AF34">
        <v>11.144878</v>
      </c>
      <c r="AG34" s="91">
        <v>1.7999999999999999E-2</v>
      </c>
    </row>
    <row r="35" spans="1:33">
      <c r="A35" t="s">
        <v>3935</v>
      </c>
      <c r="B35" t="s">
        <v>7162</v>
      </c>
      <c r="C35" t="s">
        <v>7163</v>
      </c>
      <c r="D35" t="s">
        <v>333</v>
      </c>
      <c r="F35">
        <v>751.79388400000005</v>
      </c>
      <c r="G35">
        <v>825.47387700000002</v>
      </c>
      <c r="H35">
        <v>905.53137200000003</v>
      </c>
      <c r="I35">
        <v>953.21899399999995</v>
      </c>
      <c r="J35">
        <v>984.82574499999998</v>
      </c>
      <c r="K35">
        <v>998.12268100000006</v>
      </c>
      <c r="L35">
        <v>1011.568542</v>
      </c>
      <c r="M35">
        <v>1025.1585689999999</v>
      </c>
      <c r="N35">
        <v>1039.1621090000001</v>
      </c>
      <c r="O35">
        <v>1053.6881100000001</v>
      </c>
      <c r="P35">
        <v>1068.7658690000001</v>
      </c>
      <c r="Q35">
        <v>1084.2624510000001</v>
      </c>
      <c r="R35">
        <v>1099.6788329999999</v>
      </c>
      <c r="S35">
        <v>1114.935303</v>
      </c>
      <c r="T35">
        <v>1130.1885990000001</v>
      </c>
      <c r="U35">
        <v>1145.496582</v>
      </c>
      <c r="V35">
        <v>1160.99353</v>
      </c>
      <c r="W35">
        <v>1177.7907709999999</v>
      </c>
      <c r="X35">
        <v>1195.5040280000001</v>
      </c>
      <c r="Y35">
        <v>1213.555908</v>
      </c>
      <c r="Z35">
        <v>1231.8706050000001</v>
      </c>
      <c r="AA35">
        <v>1250.3903809999999</v>
      </c>
      <c r="AB35">
        <v>1269.3747559999999</v>
      </c>
      <c r="AC35">
        <v>1288.916138</v>
      </c>
      <c r="AD35">
        <v>1308.3431399999999</v>
      </c>
      <c r="AE35">
        <v>1327.6721190000001</v>
      </c>
      <c r="AF35">
        <v>1347.1629640000001</v>
      </c>
      <c r="AG35" s="91">
        <v>2.3E-2</v>
      </c>
    </row>
    <row r="36" spans="1:33">
      <c r="A36" t="s">
        <v>4077</v>
      </c>
      <c r="B36" t="s">
        <v>7164</v>
      </c>
      <c r="C36" t="s">
        <v>7165</v>
      </c>
      <c r="D36" t="s">
        <v>333</v>
      </c>
      <c r="F36">
        <v>490.07321200000001</v>
      </c>
      <c r="G36">
        <v>535.35754399999996</v>
      </c>
      <c r="H36">
        <v>584.77062999999998</v>
      </c>
      <c r="I36">
        <v>614.21362299999998</v>
      </c>
      <c r="J36">
        <v>633.94006300000001</v>
      </c>
      <c r="K36">
        <v>642.43975799999998</v>
      </c>
      <c r="L36">
        <v>651.04064900000003</v>
      </c>
      <c r="M36">
        <v>659.73858600000005</v>
      </c>
      <c r="N36">
        <v>668.70752000000005</v>
      </c>
      <c r="O36">
        <v>678.01672399999995</v>
      </c>
      <c r="P36">
        <v>687.68469200000004</v>
      </c>
      <c r="Q36">
        <v>697.62420699999996</v>
      </c>
      <c r="R36">
        <v>707.51019299999996</v>
      </c>
      <c r="S36">
        <v>717.290344</v>
      </c>
      <c r="T36">
        <v>727.06604000000004</v>
      </c>
      <c r="U36">
        <v>736.87432899999999</v>
      </c>
      <c r="V36">
        <v>746.801514</v>
      </c>
      <c r="W36">
        <v>757.57019000000003</v>
      </c>
      <c r="X36">
        <v>768.93322799999999</v>
      </c>
      <c r="Y36">
        <v>780.50707999999997</v>
      </c>
      <c r="Z36">
        <v>792.24352999999996</v>
      </c>
      <c r="AA36">
        <v>804.108521</v>
      </c>
      <c r="AB36">
        <v>816.27050799999995</v>
      </c>
      <c r="AC36">
        <v>828.78961200000003</v>
      </c>
      <c r="AD36">
        <v>841.23107900000002</v>
      </c>
      <c r="AE36">
        <v>853.60540800000001</v>
      </c>
      <c r="AF36">
        <v>866.08099400000003</v>
      </c>
      <c r="AG36" s="91">
        <v>2.1999999999999999E-2</v>
      </c>
    </row>
    <row r="37" spans="1:33">
      <c r="A37" t="s">
        <v>4080</v>
      </c>
      <c r="B37" t="s">
        <v>7166</v>
      </c>
      <c r="C37" t="s">
        <v>7167</v>
      </c>
      <c r="D37" t="s">
        <v>333</v>
      </c>
      <c r="F37">
        <v>86.252396000000005</v>
      </c>
      <c r="G37">
        <v>106.91336800000001</v>
      </c>
      <c r="H37">
        <v>128.80934099999999</v>
      </c>
      <c r="I37">
        <v>141.90394599999999</v>
      </c>
      <c r="J37">
        <v>149.62283300000001</v>
      </c>
      <c r="K37">
        <v>151.975021</v>
      </c>
      <c r="L37">
        <v>154.34551999999999</v>
      </c>
      <c r="M37">
        <v>156.73429899999999</v>
      </c>
      <c r="N37">
        <v>159.17927599999999</v>
      </c>
      <c r="O37">
        <v>161.69941700000001</v>
      </c>
      <c r="P37">
        <v>164.29890399999999</v>
      </c>
      <c r="Q37">
        <v>166.96327199999999</v>
      </c>
      <c r="R37">
        <v>169.63296500000001</v>
      </c>
      <c r="S37">
        <v>172.29892000000001</v>
      </c>
      <c r="T37">
        <v>174.98272700000001</v>
      </c>
      <c r="U37">
        <v>177.69244399999999</v>
      </c>
      <c r="V37">
        <v>180.44935599999999</v>
      </c>
      <c r="W37">
        <v>183.39086900000001</v>
      </c>
      <c r="X37">
        <v>186.47058100000001</v>
      </c>
      <c r="Y37">
        <v>189.61511200000001</v>
      </c>
      <c r="Z37">
        <v>192.81547499999999</v>
      </c>
      <c r="AA37">
        <v>196.068161</v>
      </c>
      <c r="AB37">
        <v>199.40477000000001</v>
      </c>
      <c r="AC37">
        <v>202.832458</v>
      </c>
      <c r="AD37">
        <v>206.26448099999999</v>
      </c>
      <c r="AE37">
        <v>209.704193</v>
      </c>
      <c r="AF37">
        <v>213.182907</v>
      </c>
      <c r="AG37" s="91">
        <v>3.5000000000000003E-2</v>
      </c>
    </row>
    <row r="38" spans="1:33">
      <c r="A38" t="s">
        <v>4083</v>
      </c>
      <c r="B38" t="s">
        <v>7168</v>
      </c>
      <c r="C38" t="s">
        <v>7169</v>
      </c>
      <c r="D38" t="s">
        <v>333</v>
      </c>
      <c r="F38">
        <v>175.46824599999999</v>
      </c>
      <c r="G38">
        <v>183.20294200000001</v>
      </c>
      <c r="H38">
        <v>191.95141599999999</v>
      </c>
      <c r="I38">
        <v>197.10140999999999</v>
      </c>
      <c r="J38">
        <v>201.26289399999999</v>
      </c>
      <c r="K38">
        <v>203.707855</v>
      </c>
      <c r="L38">
        <v>206.18237300000001</v>
      </c>
      <c r="M38">
        <v>208.68562299999999</v>
      </c>
      <c r="N38">
        <v>211.27534499999999</v>
      </c>
      <c r="O38">
        <v>213.97198499999999</v>
      </c>
      <c r="P38">
        <v>216.782318</v>
      </c>
      <c r="Q38">
        <v>219.675003</v>
      </c>
      <c r="R38">
        <v>222.535675</v>
      </c>
      <c r="S38">
        <v>225.34603899999999</v>
      </c>
      <c r="T38">
        <v>228.13986199999999</v>
      </c>
      <c r="U38">
        <v>230.92976400000001</v>
      </c>
      <c r="V38">
        <v>233.74262999999999</v>
      </c>
      <c r="W38">
        <v>236.82974200000001</v>
      </c>
      <c r="X38">
        <v>240.10024999999999</v>
      </c>
      <c r="Y38">
        <v>243.43373099999999</v>
      </c>
      <c r="Z38">
        <v>246.81161499999999</v>
      </c>
      <c r="AA38">
        <v>250.21362300000001</v>
      </c>
      <c r="AB38">
        <v>253.69944799999999</v>
      </c>
      <c r="AC38">
        <v>257.29406699999998</v>
      </c>
      <c r="AD38">
        <v>260.84750400000001</v>
      </c>
      <c r="AE38">
        <v>264.36261000000002</v>
      </c>
      <c r="AF38">
        <v>267.89904799999999</v>
      </c>
      <c r="AG38" s="91">
        <v>1.6E-2</v>
      </c>
    </row>
    <row r="39" spans="1:33">
      <c r="A39" t="s">
        <v>4376</v>
      </c>
      <c r="B39" t="s">
        <v>7170</v>
      </c>
      <c r="C39" t="s">
        <v>7171</v>
      </c>
      <c r="D39" t="s">
        <v>333</v>
      </c>
      <c r="F39">
        <v>420.69503800000001</v>
      </c>
      <c r="G39">
        <v>431.33813500000002</v>
      </c>
      <c r="H39">
        <v>446.517426</v>
      </c>
      <c r="I39">
        <v>458.38214099999999</v>
      </c>
      <c r="J39">
        <v>475.406158</v>
      </c>
      <c r="K39">
        <v>488.03970299999997</v>
      </c>
      <c r="L39">
        <v>500.58236699999998</v>
      </c>
      <c r="M39">
        <v>513.08117700000003</v>
      </c>
      <c r="N39">
        <v>525.77563499999997</v>
      </c>
      <c r="O39">
        <v>538.75146500000005</v>
      </c>
      <c r="P39">
        <v>552.02185099999997</v>
      </c>
      <c r="Q39">
        <v>565.71716300000003</v>
      </c>
      <c r="R39">
        <v>579.89190699999995</v>
      </c>
      <c r="S39">
        <v>594.46258499999999</v>
      </c>
      <c r="T39">
        <v>609.38024900000005</v>
      </c>
      <c r="U39">
        <v>624.65832499999999</v>
      </c>
      <c r="V39">
        <v>640.21484399999997</v>
      </c>
      <c r="W39">
        <v>656.05114700000001</v>
      </c>
      <c r="X39">
        <v>672.01879899999994</v>
      </c>
      <c r="Y39">
        <v>688.61785899999995</v>
      </c>
      <c r="Z39">
        <v>705.61334199999999</v>
      </c>
      <c r="AA39">
        <v>723.00915499999996</v>
      </c>
      <c r="AB39">
        <v>740.69616699999995</v>
      </c>
      <c r="AC39">
        <v>758.72705099999996</v>
      </c>
      <c r="AD39">
        <v>777.103027</v>
      </c>
      <c r="AE39">
        <v>795.86328100000003</v>
      </c>
      <c r="AF39">
        <v>815.03576699999996</v>
      </c>
      <c r="AG39" s="91">
        <v>2.5999999999999999E-2</v>
      </c>
    </row>
    <row r="40" spans="1:33">
      <c r="A40" t="s">
        <v>4077</v>
      </c>
      <c r="B40" t="s">
        <v>7172</v>
      </c>
      <c r="C40" t="s">
        <v>7173</v>
      </c>
      <c r="D40" t="s">
        <v>333</v>
      </c>
      <c r="F40">
        <v>241.011932</v>
      </c>
      <c r="G40">
        <v>248.25559999999999</v>
      </c>
      <c r="H40">
        <v>258.48825099999999</v>
      </c>
      <c r="I40">
        <v>266.44894399999998</v>
      </c>
      <c r="J40">
        <v>278.01589999999999</v>
      </c>
      <c r="K40">
        <v>286.45233200000001</v>
      </c>
      <c r="L40">
        <v>294.82904100000002</v>
      </c>
      <c r="M40">
        <v>303.17156999999997</v>
      </c>
      <c r="N40">
        <v>311.64685100000003</v>
      </c>
      <c r="O40">
        <v>320.31158399999998</v>
      </c>
      <c r="P40">
        <v>329.17538500000001</v>
      </c>
      <c r="Q40">
        <v>338.32638500000002</v>
      </c>
      <c r="R40">
        <v>347.80480999999997</v>
      </c>
      <c r="S40">
        <v>357.55777</v>
      </c>
      <c r="T40">
        <v>367.554169</v>
      </c>
      <c r="U40">
        <v>377.80496199999999</v>
      </c>
      <c r="V40">
        <v>388.25952100000001</v>
      </c>
      <c r="W40">
        <v>398.92047100000002</v>
      </c>
      <c r="X40">
        <v>409.791718</v>
      </c>
      <c r="Y40">
        <v>421.022583</v>
      </c>
      <c r="Z40">
        <v>432.54452500000002</v>
      </c>
      <c r="AA40">
        <v>444.360657</v>
      </c>
      <c r="AB40">
        <v>456.39874300000002</v>
      </c>
      <c r="AC40">
        <v>468.692993</v>
      </c>
      <c r="AD40">
        <v>481.24307299999998</v>
      </c>
      <c r="AE40">
        <v>494.075806</v>
      </c>
      <c r="AF40">
        <v>507.21148699999998</v>
      </c>
      <c r="AG40" s="91">
        <v>2.9000000000000001E-2</v>
      </c>
    </row>
    <row r="41" spans="1:33">
      <c r="A41" t="s">
        <v>4080</v>
      </c>
      <c r="B41" t="s">
        <v>7174</v>
      </c>
      <c r="C41" t="s">
        <v>7175</v>
      </c>
      <c r="D41" t="s">
        <v>333</v>
      </c>
      <c r="F41">
        <v>67.395401000000007</v>
      </c>
      <c r="G41">
        <v>68.520859000000002</v>
      </c>
      <c r="H41">
        <v>70.272414999999995</v>
      </c>
      <c r="I41">
        <v>71.545280000000005</v>
      </c>
      <c r="J41">
        <v>73.558441000000002</v>
      </c>
      <c r="K41">
        <v>74.932570999999996</v>
      </c>
      <c r="L41">
        <v>76.309128000000001</v>
      </c>
      <c r="M41">
        <v>77.697006000000002</v>
      </c>
      <c r="N41">
        <v>79.108383000000003</v>
      </c>
      <c r="O41">
        <v>80.550460999999999</v>
      </c>
      <c r="P41">
        <v>82.022766000000004</v>
      </c>
      <c r="Q41">
        <v>83.535683000000006</v>
      </c>
      <c r="R41">
        <v>85.090477000000007</v>
      </c>
      <c r="S41">
        <v>86.677261000000001</v>
      </c>
      <c r="T41">
        <v>88.288680999999997</v>
      </c>
      <c r="U41">
        <v>89.924025999999998</v>
      </c>
      <c r="V41">
        <v>91.572906000000003</v>
      </c>
      <c r="W41">
        <v>93.232253999999998</v>
      </c>
      <c r="X41">
        <v>94.913055</v>
      </c>
      <c r="Y41">
        <v>96.613822999999996</v>
      </c>
      <c r="Z41">
        <v>98.331344999999999</v>
      </c>
      <c r="AA41">
        <v>100.06485000000001</v>
      </c>
      <c r="AB41">
        <v>101.802406</v>
      </c>
      <c r="AC41">
        <v>103.55032300000001</v>
      </c>
      <c r="AD41">
        <v>105.310478</v>
      </c>
      <c r="AE41">
        <v>107.086502</v>
      </c>
      <c r="AF41">
        <v>108.880066</v>
      </c>
      <c r="AG41" s="91">
        <v>1.9E-2</v>
      </c>
    </row>
    <row r="42" spans="1:33">
      <c r="A42" t="s">
        <v>4083</v>
      </c>
      <c r="B42" t="s">
        <v>7176</v>
      </c>
      <c r="C42" t="s">
        <v>7177</v>
      </c>
      <c r="D42" t="s">
        <v>333</v>
      </c>
      <c r="F42">
        <v>112.28769699999999</v>
      </c>
      <c r="G42">
        <v>114.561668</v>
      </c>
      <c r="H42">
        <v>117.756744</v>
      </c>
      <c r="I42">
        <v>120.387894</v>
      </c>
      <c r="J42">
        <v>123.831818</v>
      </c>
      <c r="K42">
        <v>126.65482299999999</v>
      </c>
      <c r="L42">
        <v>129.44418300000001</v>
      </c>
      <c r="M42">
        <v>132.21260100000001</v>
      </c>
      <c r="N42">
        <v>135.02037000000001</v>
      </c>
      <c r="O42">
        <v>137.88940400000001</v>
      </c>
      <c r="P42">
        <v>140.823669</v>
      </c>
      <c r="Q42">
        <v>143.85510300000001</v>
      </c>
      <c r="R42">
        <v>146.99662799999999</v>
      </c>
      <c r="S42">
        <v>150.22753900000001</v>
      </c>
      <c r="T42">
        <v>153.53744499999999</v>
      </c>
      <c r="U42">
        <v>156.92929100000001</v>
      </c>
      <c r="V42">
        <v>160.38240099999999</v>
      </c>
      <c r="W42">
        <v>163.89845299999999</v>
      </c>
      <c r="X42">
        <v>167.31405599999999</v>
      </c>
      <c r="Y42">
        <v>170.98144500000001</v>
      </c>
      <c r="Z42">
        <v>174.73747299999999</v>
      </c>
      <c r="AA42">
        <v>178.58364900000001</v>
      </c>
      <c r="AB42">
        <v>182.49499499999999</v>
      </c>
      <c r="AC42">
        <v>186.483734</v>
      </c>
      <c r="AD42">
        <v>190.54951500000001</v>
      </c>
      <c r="AE42">
        <v>194.701019</v>
      </c>
      <c r="AF42">
        <v>198.94421399999999</v>
      </c>
      <c r="AG42" s="91">
        <v>2.1999999999999999E-2</v>
      </c>
    </row>
    <row r="43" spans="1:33">
      <c r="A43" t="s">
        <v>3941</v>
      </c>
      <c r="B43" t="s">
        <v>7178</v>
      </c>
      <c r="C43" t="s">
        <v>7179</v>
      </c>
      <c r="D43" t="s">
        <v>333</v>
      </c>
      <c r="F43">
        <v>4786.0263670000004</v>
      </c>
      <c r="G43">
        <v>5014.3833009999998</v>
      </c>
      <c r="H43">
        <v>5283.580078</v>
      </c>
      <c r="I43">
        <v>5554.1289059999999</v>
      </c>
      <c r="J43">
        <v>5833.5512699999999</v>
      </c>
      <c r="K43">
        <v>6124.6875</v>
      </c>
      <c r="L43">
        <v>6421.9604490000002</v>
      </c>
      <c r="M43">
        <v>6728.185547</v>
      </c>
      <c r="N43">
        <v>7044.3193359999996</v>
      </c>
      <c r="O43">
        <v>7368.3120120000003</v>
      </c>
      <c r="P43">
        <v>7699.8984380000002</v>
      </c>
      <c r="Q43">
        <v>8038.7084960000002</v>
      </c>
      <c r="R43">
        <v>8381.8603519999997</v>
      </c>
      <c r="S43">
        <v>8731.0664059999999</v>
      </c>
      <c r="T43">
        <v>9087.7158199999994</v>
      </c>
      <c r="U43">
        <v>9451.5722659999992</v>
      </c>
      <c r="V43">
        <v>9821.9941409999992</v>
      </c>
      <c r="W43">
        <v>10198.833008</v>
      </c>
      <c r="X43">
        <v>10581.720703000001</v>
      </c>
      <c r="Y43">
        <v>10970.244140999999</v>
      </c>
      <c r="Z43">
        <v>11363.994140999999</v>
      </c>
      <c r="AA43">
        <v>11762.668944999999</v>
      </c>
      <c r="AB43">
        <v>12165.950194999999</v>
      </c>
      <c r="AC43">
        <v>12573.391602</v>
      </c>
      <c r="AD43">
        <v>12984.538086</v>
      </c>
      <c r="AE43">
        <v>13399.035156</v>
      </c>
      <c r="AF43">
        <v>13816.353515999999</v>
      </c>
      <c r="AG43" s="91">
        <v>4.2000000000000003E-2</v>
      </c>
    </row>
    <row r="44" spans="1:33">
      <c r="A44" t="s">
        <v>4077</v>
      </c>
      <c r="B44" t="s">
        <v>7180</v>
      </c>
      <c r="C44" t="s">
        <v>7181</v>
      </c>
      <c r="D44" t="s">
        <v>333</v>
      </c>
      <c r="F44">
        <v>3593.5786130000001</v>
      </c>
      <c r="G44">
        <v>3803.8596189999998</v>
      </c>
      <c r="H44">
        <v>4015.1154790000001</v>
      </c>
      <c r="I44">
        <v>4224.9052730000003</v>
      </c>
      <c r="J44">
        <v>4441.5424800000001</v>
      </c>
      <c r="K44">
        <v>4667.3378910000001</v>
      </c>
      <c r="L44">
        <v>4898.0839839999999</v>
      </c>
      <c r="M44">
        <v>5135.7309569999998</v>
      </c>
      <c r="N44">
        <v>5381.0444340000004</v>
      </c>
      <c r="O44">
        <v>5632.3110349999997</v>
      </c>
      <c r="P44">
        <v>5889.2846680000002</v>
      </c>
      <c r="Q44">
        <v>6151.6279299999997</v>
      </c>
      <c r="R44">
        <v>6416.9428710000002</v>
      </c>
      <c r="S44">
        <v>6686.6152339999999</v>
      </c>
      <c r="T44">
        <v>6961.7514650000003</v>
      </c>
      <c r="U44">
        <v>7242.1435549999997</v>
      </c>
      <c r="V44">
        <v>7527.2211909999996</v>
      </c>
      <c r="W44">
        <v>7816.8540039999998</v>
      </c>
      <c r="X44">
        <v>8110.7202150000003</v>
      </c>
      <c r="Y44">
        <v>8408.453125</v>
      </c>
      <c r="Z44">
        <v>8709.7001949999994</v>
      </c>
      <c r="AA44">
        <v>9014.2324219999991</v>
      </c>
      <c r="AB44">
        <v>9321.8066409999992</v>
      </c>
      <c r="AC44">
        <v>9632.0517579999996</v>
      </c>
      <c r="AD44">
        <v>9944.6015619999998</v>
      </c>
      <c r="AE44">
        <v>10259.197265999999</v>
      </c>
      <c r="AF44">
        <v>10575.401367</v>
      </c>
      <c r="AG44" s="91">
        <v>4.2000000000000003E-2</v>
      </c>
    </row>
    <row r="45" spans="1:33">
      <c r="A45" t="s">
        <v>4080</v>
      </c>
      <c r="B45" t="s">
        <v>7182</v>
      </c>
      <c r="C45" t="s">
        <v>7183</v>
      </c>
      <c r="D45" t="s">
        <v>333</v>
      </c>
      <c r="F45">
        <v>941.92571999999996</v>
      </c>
      <c r="G45">
        <v>946.01489300000003</v>
      </c>
      <c r="H45">
        <v>990.49481200000002</v>
      </c>
      <c r="I45">
        <v>1037.8937989999999</v>
      </c>
      <c r="J45">
        <v>1086.8542480000001</v>
      </c>
      <c r="K45">
        <v>1137.759399</v>
      </c>
      <c r="L45">
        <v>1189.513428</v>
      </c>
      <c r="M45">
        <v>1242.8592530000001</v>
      </c>
      <c r="N45">
        <v>1297.940186</v>
      </c>
      <c r="O45">
        <v>1354.5321039999999</v>
      </c>
      <c r="P45">
        <v>1412.63501</v>
      </c>
      <c r="Q45">
        <v>1472.2395019999999</v>
      </c>
      <c r="R45">
        <v>1533.0179439999999</v>
      </c>
      <c r="S45">
        <v>1595.210327</v>
      </c>
      <c r="T45">
        <v>1659.025879</v>
      </c>
      <c r="U45">
        <v>1724.4522710000001</v>
      </c>
      <c r="V45">
        <v>1791.4562989999999</v>
      </c>
      <c r="W45">
        <v>1860.028564</v>
      </c>
      <c r="X45">
        <v>1930.1451420000001</v>
      </c>
      <c r="Y45">
        <v>2001.784302</v>
      </c>
      <c r="Z45">
        <v>2074.9099120000001</v>
      </c>
      <c r="AA45">
        <v>2149.4682619999999</v>
      </c>
      <c r="AB45">
        <v>2225.3972170000002</v>
      </c>
      <c r="AC45">
        <v>2302.6477049999999</v>
      </c>
      <c r="AD45">
        <v>2381.1520999999998</v>
      </c>
      <c r="AE45">
        <v>2460.8342290000001</v>
      </c>
      <c r="AF45">
        <v>2541.6274410000001</v>
      </c>
      <c r="AG45" s="91">
        <v>3.9E-2</v>
      </c>
    </row>
    <row r="46" spans="1:33">
      <c r="A46" t="s">
        <v>4083</v>
      </c>
      <c r="B46" t="s">
        <v>7184</v>
      </c>
      <c r="C46" t="s">
        <v>7185</v>
      </c>
      <c r="D46" t="s">
        <v>333</v>
      </c>
      <c r="F46">
        <v>250.52191199999999</v>
      </c>
      <c r="G46">
        <v>264.50882000000001</v>
      </c>
      <c r="H46">
        <v>277.96987899999999</v>
      </c>
      <c r="I46">
        <v>291.33019999999999</v>
      </c>
      <c r="J46">
        <v>305.154877</v>
      </c>
      <c r="K46">
        <v>319.59023999999999</v>
      </c>
      <c r="L46">
        <v>334.36285400000003</v>
      </c>
      <c r="M46">
        <v>349.59527600000001</v>
      </c>
      <c r="N46">
        <v>365.3349</v>
      </c>
      <c r="O46">
        <v>381.46859699999999</v>
      </c>
      <c r="P46">
        <v>397.97848499999998</v>
      </c>
      <c r="Q46">
        <v>414.84127799999999</v>
      </c>
      <c r="R46">
        <v>431.89932299999998</v>
      </c>
      <c r="S46">
        <v>449.24154700000003</v>
      </c>
      <c r="T46">
        <v>466.93862899999999</v>
      </c>
      <c r="U46">
        <v>484.97644000000003</v>
      </c>
      <c r="V46">
        <v>503.31640599999997</v>
      </c>
      <c r="W46">
        <v>521.94976799999995</v>
      </c>
      <c r="X46">
        <v>540.85497999999995</v>
      </c>
      <c r="Y46">
        <v>560.00732400000004</v>
      </c>
      <c r="Z46">
        <v>579.38336200000003</v>
      </c>
      <c r="AA46">
        <v>598.96820100000002</v>
      </c>
      <c r="AB46">
        <v>618.74609399999997</v>
      </c>
      <c r="AC46">
        <v>638.69281000000001</v>
      </c>
      <c r="AD46">
        <v>658.78448500000002</v>
      </c>
      <c r="AE46">
        <v>679.00421100000005</v>
      </c>
      <c r="AF46">
        <v>699.32415800000001</v>
      </c>
      <c r="AG46" s="91">
        <v>0.04</v>
      </c>
    </row>
    <row r="47" spans="1:33">
      <c r="A47" t="s">
        <v>3944</v>
      </c>
      <c r="B47" t="s">
        <v>7186</v>
      </c>
      <c r="C47" t="s">
        <v>7187</v>
      </c>
      <c r="D47" t="s">
        <v>333</v>
      </c>
      <c r="F47">
        <v>885.918091</v>
      </c>
      <c r="G47">
        <v>958.214111</v>
      </c>
      <c r="H47">
        <v>1034.440186</v>
      </c>
      <c r="I47">
        <v>1117.256592</v>
      </c>
      <c r="J47">
        <v>1204.0961910000001</v>
      </c>
      <c r="K47">
        <v>1295.955322</v>
      </c>
      <c r="L47">
        <v>1391.3066409999999</v>
      </c>
      <c r="M47">
        <v>1490.2563479999999</v>
      </c>
      <c r="N47">
        <v>1592.1297609999999</v>
      </c>
      <c r="O47">
        <v>1696.22937</v>
      </c>
      <c r="P47">
        <v>1802.2314449999999</v>
      </c>
      <c r="Q47">
        <v>1909.7176509999999</v>
      </c>
      <c r="R47">
        <v>2018.0333250000001</v>
      </c>
      <c r="S47">
        <v>2127.9733890000002</v>
      </c>
      <c r="T47">
        <v>2238.8298340000001</v>
      </c>
      <c r="U47">
        <v>2350.9155270000001</v>
      </c>
      <c r="V47">
        <v>2465.0405270000001</v>
      </c>
      <c r="W47">
        <v>2581.0029300000001</v>
      </c>
      <c r="X47">
        <v>2698.6213379999999</v>
      </c>
      <c r="Y47">
        <v>2817.5834960000002</v>
      </c>
      <c r="Z47">
        <v>2937.6557619999999</v>
      </c>
      <c r="AA47">
        <v>3058.843018</v>
      </c>
      <c r="AB47">
        <v>3181.2849120000001</v>
      </c>
      <c r="AC47">
        <v>3304.7438959999999</v>
      </c>
      <c r="AD47">
        <v>3429.0078119999998</v>
      </c>
      <c r="AE47">
        <v>3553.8718260000001</v>
      </c>
      <c r="AF47">
        <v>3679.1059570000002</v>
      </c>
      <c r="AG47" s="91">
        <v>5.6000000000000001E-2</v>
      </c>
    </row>
    <row r="48" spans="1:33">
      <c r="A48" t="s">
        <v>4077</v>
      </c>
      <c r="B48" t="s">
        <v>7188</v>
      </c>
      <c r="C48" t="s">
        <v>7189</v>
      </c>
      <c r="D48" t="s">
        <v>333</v>
      </c>
      <c r="F48">
        <v>682.17004399999996</v>
      </c>
      <c r="G48">
        <v>738.83252000000005</v>
      </c>
      <c r="H48">
        <v>798.55743399999994</v>
      </c>
      <c r="I48">
        <v>863.50140399999998</v>
      </c>
      <c r="J48">
        <v>931.64349400000003</v>
      </c>
      <c r="K48">
        <v>1003.864624</v>
      </c>
      <c r="L48">
        <v>1078.909668</v>
      </c>
      <c r="M48">
        <v>1156.821533</v>
      </c>
      <c r="N48">
        <v>1237.0660399999999</v>
      </c>
      <c r="O48">
        <v>1319.091064</v>
      </c>
      <c r="P48">
        <v>1402.6389160000001</v>
      </c>
      <c r="Q48">
        <v>1487.3774410000001</v>
      </c>
      <c r="R48">
        <v>1572.7882079999999</v>
      </c>
      <c r="S48">
        <v>1659.496216</v>
      </c>
      <c r="T48">
        <v>1746.9418949999999</v>
      </c>
      <c r="U48">
        <v>1835.3701169999999</v>
      </c>
      <c r="V48">
        <v>1925.419312</v>
      </c>
      <c r="W48">
        <v>2016.929077</v>
      </c>
      <c r="X48">
        <v>2109.7561040000001</v>
      </c>
      <c r="Y48">
        <v>2203.6525879999999</v>
      </c>
      <c r="Z48">
        <v>2298.4335940000001</v>
      </c>
      <c r="AA48">
        <v>2394.101807</v>
      </c>
      <c r="AB48">
        <v>2490.767578</v>
      </c>
      <c r="AC48">
        <v>2588.242432</v>
      </c>
      <c r="AD48">
        <v>2686.358643</v>
      </c>
      <c r="AE48">
        <v>2784.953125</v>
      </c>
      <c r="AF48">
        <v>2883.8442380000001</v>
      </c>
      <c r="AG48" s="91">
        <v>5.7000000000000002E-2</v>
      </c>
    </row>
    <row r="49" spans="1:33">
      <c r="A49" t="s">
        <v>4080</v>
      </c>
      <c r="B49" t="s">
        <v>7190</v>
      </c>
      <c r="C49" t="s">
        <v>7191</v>
      </c>
      <c r="D49" t="s">
        <v>333</v>
      </c>
      <c r="F49">
        <v>83.666381999999999</v>
      </c>
      <c r="G49">
        <v>89.482703999999998</v>
      </c>
      <c r="H49">
        <v>95.577499000000003</v>
      </c>
      <c r="I49">
        <v>102.08457900000001</v>
      </c>
      <c r="J49">
        <v>108.818359</v>
      </c>
      <c r="K49">
        <v>115.81880200000001</v>
      </c>
      <c r="L49">
        <v>122.976074</v>
      </c>
      <c r="M49">
        <v>130.327698</v>
      </c>
      <c r="N49">
        <v>137.830353</v>
      </c>
      <c r="O49">
        <v>145.440201</v>
      </c>
      <c r="P49">
        <v>153.139725</v>
      </c>
      <c r="Q49">
        <v>160.905258</v>
      </c>
      <c r="R49">
        <v>168.69750999999999</v>
      </c>
      <c r="S49">
        <v>176.57186899999999</v>
      </c>
      <c r="T49">
        <v>184.48478700000001</v>
      </c>
      <c r="U49">
        <v>192.45988500000001</v>
      </c>
      <c r="V49">
        <v>200.55633499999999</v>
      </c>
      <c r="W49">
        <v>208.760559</v>
      </c>
      <c r="X49">
        <v>217.062073</v>
      </c>
      <c r="Y49">
        <v>225.442139</v>
      </c>
      <c r="Z49">
        <v>233.88827499999999</v>
      </c>
      <c r="AA49">
        <v>242.40258800000001</v>
      </c>
      <c r="AB49">
        <v>250.99487300000001</v>
      </c>
      <c r="AC49">
        <v>259.65148900000003</v>
      </c>
      <c r="AD49">
        <v>268.36044299999998</v>
      </c>
      <c r="AE49">
        <v>277.11077899999998</v>
      </c>
      <c r="AF49">
        <v>285.89038099999999</v>
      </c>
      <c r="AG49" s="91">
        <v>4.8000000000000001E-2</v>
      </c>
    </row>
    <row r="50" spans="1:33">
      <c r="A50" t="s">
        <v>4083</v>
      </c>
      <c r="B50" t="s">
        <v>7192</v>
      </c>
      <c r="C50" t="s">
        <v>7193</v>
      </c>
      <c r="D50" t="s">
        <v>333</v>
      </c>
      <c r="F50">
        <v>120.08163500000001</v>
      </c>
      <c r="G50">
        <v>129.89884900000001</v>
      </c>
      <c r="H50">
        <v>140.30522199999999</v>
      </c>
      <c r="I50">
        <v>151.67056299999999</v>
      </c>
      <c r="J50">
        <v>163.634308</v>
      </c>
      <c r="K50">
        <v>176.271896</v>
      </c>
      <c r="L50">
        <v>189.420929</v>
      </c>
      <c r="M50">
        <v>203.107193</v>
      </c>
      <c r="N50">
        <v>217.23335299999999</v>
      </c>
      <c r="O50">
        <v>231.698105</v>
      </c>
      <c r="P50">
        <v>246.45272800000001</v>
      </c>
      <c r="Q50">
        <v>261.43490600000001</v>
      </c>
      <c r="R50">
        <v>276.54763800000001</v>
      </c>
      <c r="S50">
        <v>291.90521200000001</v>
      </c>
      <c r="T50">
        <v>307.40322900000001</v>
      </c>
      <c r="U50">
        <v>323.08557100000002</v>
      </c>
      <c r="V50">
        <v>339.06484999999998</v>
      </c>
      <c r="W50">
        <v>355.31317100000001</v>
      </c>
      <c r="X50">
        <v>371.803223</v>
      </c>
      <c r="Y50">
        <v>388.48876999999999</v>
      </c>
      <c r="Z50">
        <v>405.33401500000002</v>
      </c>
      <c r="AA50">
        <v>422.33853099999999</v>
      </c>
      <c r="AB50">
        <v>439.5224</v>
      </c>
      <c r="AC50">
        <v>456.84982300000001</v>
      </c>
      <c r="AD50">
        <v>474.28887900000001</v>
      </c>
      <c r="AE50">
        <v>491.80777</v>
      </c>
      <c r="AF50">
        <v>509.37142899999998</v>
      </c>
      <c r="AG50" s="91">
        <v>5.7000000000000002E-2</v>
      </c>
    </row>
    <row r="51" spans="1:33">
      <c r="A51" t="s">
        <v>4383</v>
      </c>
      <c r="B51" t="s">
        <v>7194</v>
      </c>
      <c r="C51" t="s">
        <v>7195</v>
      </c>
      <c r="D51" t="s">
        <v>333</v>
      </c>
      <c r="F51">
        <v>2368.6369629999999</v>
      </c>
      <c r="G51">
        <v>2459.3232419999999</v>
      </c>
      <c r="H51">
        <v>2572.1123050000001</v>
      </c>
      <c r="I51">
        <v>2688.6767580000001</v>
      </c>
      <c r="J51">
        <v>2806.6015619999998</v>
      </c>
      <c r="K51">
        <v>2926.0173340000001</v>
      </c>
      <c r="L51">
        <v>3048.8183589999999</v>
      </c>
      <c r="M51">
        <v>3176.5893550000001</v>
      </c>
      <c r="N51">
        <v>3308.0908199999999</v>
      </c>
      <c r="O51">
        <v>3443.0261230000001</v>
      </c>
      <c r="P51">
        <v>3580.5517580000001</v>
      </c>
      <c r="Q51">
        <v>3720.273193</v>
      </c>
      <c r="R51">
        <v>3862.3479000000002</v>
      </c>
      <c r="S51">
        <v>4006.288818</v>
      </c>
      <c r="T51">
        <v>4154.0478519999997</v>
      </c>
      <c r="U51">
        <v>4305.7890619999998</v>
      </c>
      <c r="V51">
        <v>4461.4189450000003</v>
      </c>
      <c r="W51">
        <v>4620.4365230000003</v>
      </c>
      <c r="X51">
        <v>4783.123047</v>
      </c>
      <c r="Y51">
        <v>4949.4116210000002</v>
      </c>
      <c r="Z51">
        <v>5119.1455079999996</v>
      </c>
      <c r="AA51">
        <v>5292.2133789999998</v>
      </c>
      <c r="AB51">
        <v>5468.3525390000004</v>
      </c>
      <c r="AC51">
        <v>5647.1162109999996</v>
      </c>
      <c r="AD51">
        <v>5828.7172849999997</v>
      </c>
      <c r="AE51">
        <v>6013.6640619999998</v>
      </c>
      <c r="AF51">
        <v>6202.6372069999998</v>
      </c>
      <c r="AG51" s="91">
        <v>3.7999999999999999E-2</v>
      </c>
    </row>
    <row r="52" spans="1:33">
      <c r="A52" t="s">
        <v>4077</v>
      </c>
      <c r="B52" t="s">
        <v>7196</v>
      </c>
      <c r="C52" t="s">
        <v>7197</v>
      </c>
      <c r="D52" t="s">
        <v>333</v>
      </c>
      <c r="F52">
        <v>1199.191284</v>
      </c>
      <c r="G52">
        <v>1234.866577</v>
      </c>
      <c r="H52">
        <v>1293.997192</v>
      </c>
      <c r="I52">
        <v>1355.293091</v>
      </c>
      <c r="J52">
        <v>1417.293091</v>
      </c>
      <c r="K52">
        <v>1480.1601559999999</v>
      </c>
      <c r="L52">
        <v>1544.94397</v>
      </c>
      <c r="M52">
        <v>1612.701904</v>
      </c>
      <c r="N52">
        <v>1682.358154</v>
      </c>
      <c r="O52">
        <v>1753.666138</v>
      </c>
      <c r="P52">
        <v>1826.3454589999999</v>
      </c>
      <c r="Q52">
        <v>1900.1694339999999</v>
      </c>
      <c r="R52">
        <v>1975.211182</v>
      </c>
      <c r="S52">
        <v>2051.1843260000001</v>
      </c>
      <c r="T52">
        <v>2129.201904</v>
      </c>
      <c r="U52">
        <v>2209.3481449999999</v>
      </c>
      <c r="V52">
        <v>2291.561279</v>
      </c>
      <c r="W52">
        <v>2375.5661620000001</v>
      </c>
      <c r="X52">
        <v>2461.5241700000001</v>
      </c>
      <c r="Y52">
        <v>2549.3876949999999</v>
      </c>
      <c r="Z52">
        <v>2639.0622560000002</v>
      </c>
      <c r="AA52">
        <v>2730.4853520000001</v>
      </c>
      <c r="AB52">
        <v>2823.494385</v>
      </c>
      <c r="AC52">
        <v>2917.8483890000002</v>
      </c>
      <c r="AD52">
        <v>3013.6691890000002</v>
      </c>
      <c r="AE52">
        <v>3111.2253420000002</v>
      </c>
      <c r="AF52">
        <v>3210.9174800000001</v>
      </c>
      <c r="AG52" s="91">
        <v>3.9E-2</v>
      </c>
    </row>
    <row r="53" spans="1:33">
      <c r="A53" t="s">
        <v>4080</v>
      </c>
      <c r="B53" t="s">
        <v>7198</v>
      </c>
      <c r="C53" t="s">
        <v>7199</v>
      </c>
      <c r="D53" t="s">
        <v>333</v>
      </c>
      <c r="F53">
        <v>622.04571499999997</v>
      </c>
      <c r="G53">
        <v>667.03912400000002</v>
      </c>
      <c r="H53">
        <v>692.89788799999997</v>
      </c>
      <c r="I53">
        <v>719.78460700000005</v>
      </c>
      <c r="J53">
        <v>746.98608400000001</v>
      </c>
      <c r="K53">
        <v>774.39843800000006</v>
      </c>
      <c r="L53">
        <v>803.17169200000001</v>
      </c>
      <c r="M53">
        <v>833.06414800000005</v>
      </c>
      <c r="N53">
        <v>863.676514</v>
      </c>
      <c r="O53">
        <v>894.96612500000003</v>
      </c>
      <c r="P53">
        <v>926.86370799999997</v>
      </c>
      <c r="Q53">
        <v>959.31353799999999</v>
      </c>
      <c r="R53">
        <v>992.370544</v>
      </c>
      <c r="S53">
        <v>1025.9799800000001</v>
      </c>
      <c r="T53">
        <v>1060.4267580000001</v>
      </c>
      <c r="U53">
        <v>1095.747314</v>
      </c>
      <c r="V53">
        <v>1131.930908</v>
      </c>
      <c r="W53">
        <v>1168.897827</v>
      </c>
      <c r="X53">
        <v>1206.689331</v>
      </c>
      <c r="Y53">
        <v>1245.3135990000001</v>
      </c>
      <c r="Z53">
        <v>1284.7578120000001</v>
      </c>
      <c r="AA53">
        <v>1325.0043949999999</v>
      </c>
      <c r="AB53">
        <v>1366.0389399999999</v>
      </c>
      <c r="AC53">
        <v>1407.7689210000001</v>
      </c>
      <c r="AD53">
        <v>1450.2246090000001</v>
      </c>
      <c r="AE53">
        <v>1493.5225829999999</v>
      </c>
      <c r="AF53">
        <v>1537.73938</v>
      </c>
      <c r="AG53" s="91">
        <v>3.5000000000000003E-2</v>
      </c>
    </row>
    <row r="54" spans="1:33">
      <c r="A54" t="s">
        <v>4083</v>
      </c>
      <c r="B54" t="s">
        <v>7200</v>
      </c>
      <c r="C54" t="s">
        <v>7201</v>
      </c>
      <c r="D54" t="s">
        <v>333</v>
      </c>
      <c r="F54">
        <v>547.39996299999996</v>
      </c>
      <c r="G54">
        <v>557.41735800000004</v>
      </c>
      <c r="H54">
        <v>585.21740699999998</v>
      </c>
      <c r="I54">
        <v>613.59912099999997</v>
      </c>
      <c r="J54">
        <v>642.32238800000005</v>
      </c>
      <c r="K54">
        <v>671.45880099999999</v>
      </c>
      <c r="L54">
        <v>700.70251499999995</v>
      </c>
      <c r="M54">
        <v>730.82330300000001</v>
      </c>
      <c r="N54">
        <v>762.05602999999996</v>
      </c>
      <c r="O54">
        <v>794.39379899999994</v>
      </c>
      <c r="P54">
        <v>827.34246800000005</v>
      </c>
      <c r="Q54">
        <v>860.79028300000004</v>
      </c>
      <c r="R54">
        <v>894.76605199999995</v>
      </c>
      <c r="S54">
        <v>929.12457300000005</v>
      </c>
      <c r="T54">
        <v>964.41943400000002</v>
      </c>
      <c r="U54">
        <v>1000.6934199999999</v>
      </c>
      <c r="V54">
        <v>1037.9270019999999</v>
      </c>
      <c r="W54">
        <v>1075.9724120000001</v>
      </c>
      <c r="X54">
        <v>1114.9095460000001</v>
      </c>
      <c r="Y54">
        <v>1154.710327</v>
      </c>
      <c r="Z54">
        <v>1195.325439</v>
      </c>
      <c r="AA54">
        <v>1236.723755</v>
      </c>
      <c r="AB54">
        <v>1278.8195800000001</v>
      </c>
      <c r="AC54">
        <v>1321.498779</v>
      </c>
      <c r="AD54">
        <v>1364.8237300000001</v>
      </c>
      <c r="AE54">
        <v>1408.9160159999999</v>
      </c>
      <c r="AF54">
        <v>1453.980591</v>
      </c>
      <c r="AG54" s="91">
        <v>3.7999999999999999E-2</v>
      </c>
    </row>
    <row r="55" spans="1:33">
      <c r="A55" t="s">
        <v>3950</v>
      </c>
      <c r="B55" t="s">
        <v>7202</v>
      </c>
      <c r="C55" t="s">
        <v>7203</v>
      </c>
      <c r="D55" t="s">
        <v>333</v>
      </c>
      <c r="F55">
        <v>1653.493164</v>
      </c>
      <c r="G55">
        <v>1729.6076660000001</v>
      </c>
      <c r="H55">
        <v>1811.3183590000001</v>
      </c>
      <c r="I55">
        <v>1888.8999020000001</v>
      </c>
      <c r="J55">
        <v>1966.2767329999999</v>
      </c>
      <c r="K55">
        <v>2044.861572</v>
      </c>
      <c r="L55">
        <v>2122.6870119999999</v>
      </c>
      <c r="M55">
        <v>2202.3571780000002</v>
      </c>
      <c r="N55">
        <v>2283.810547</v>
      </c>
      <c r="O55">
        <v>2367.2141109999998</v>
      </c>
      <c r="P55">
        <v>2452.7136230000001</v>
      </c>
      <c r="Q55">
        <v>2540.6240229999999</v>
      </c>
      <c r="R55">
        <v>2631.116943</v>
      </c>
      <c r="S55">
        <v>2724.3168949999999</v>
      </c>
      <c r="T55">
        <v>2820.2148440000001</v>
      </c>
      <c r="U55">
        <v>2918.8559570000002</v>
      </c>
      <c r="V55">
        <v>3020.4760740000002</v>
      </c>
      <c r="W55">
        <v>3125.0266109999998</v>
      </c>
      <c r="X55">
        <v>3232.600586</v>
      </c>
      <c r="Y55">
        <v>3343.2526859999998</v>
      </c>
      <c r="Z55">
        <v>3457.0371089999999</v>
      </c>
      <c r="AA55">
        <v>3574.0952149999998</v>
      </c>
      <c r="AB55">
        <v>3694.2878420000002</v>
      </c>
      <c r="AC55">
        <v>3817.828125</v>
      </c>
      <c r="AD55">
        <v>3944.9643550000001</v>
      </c>
      <c r="AE55">
        <v>4075.826172</v>
      </c>
      <c r="AF55">
        <v>4210.4111329999996</v>
      </c>
      <c r="AG55" s="91">
        <v>3.6999999999999998E-2</v>
      </c>
    </row>
    <row r="56" spans="1:33">
      <c r="A56" t="s">
        <v>4077</v>
      </c>
      <c r="B56" t="s">
        <v>7204</v>
      </c>
      <c r="C56" t="s">
        <v>7205</v>
      </c>
      <c r="D56" t="s">
        <v>333</v>
      </c>
      <c r="F56">
        <v>710.53875700000003</v>
      </c>
      <c r="G56">
        <v>745.57861300000002</v>
      </c>
      <c r="H56">
        <v>783.92657499999996</v>
      </c>
      <c r="I56">
        <v>819.175476</v>
      </c>
      <c r="J56">
        <v>853.98089600000003</v>
      </c>
      <c r="K56">
        <v>889.17095900000004</v>
      </c>
      <c r="L56">
        <v>923.84497099999999</v>
      </c>
      <c r="M56">
        <v>959.27179000000001</v>
      </c>
      <c r="N56">
        <v>995.32202099999995</v>
      </c>
      <c r="O56">
        <v>1032.090332</v>
      </c>
      <c r="P56">
        <v>1069.6538089999999</v>
      </c>
      <c r="Q56">
        <v>1108.1988530000001</v>
      </c>
      <c r="R56">
        <v>1147.8050539999999</v>
      </c>
      <c r="S56">
        <v>1188.5306399999999</v>
      </c>
      <c r="T56">
        <v>1230.364746</v>
      </c>
      <c r="U56">
        <v>1273.305908</v>
      </c>
      <c r="V56">
        <v>1317.4884030000001</v>
      </c>
      <c r="W56">
        <v>1362.923096</v>
      </c>
      <c r="X56">
        <v>1409.678345</v>
      </c>
      <c r="Y56">
        <v>1457.779419</v>
      </c>
      <c r="Z56">
        <v>1507.240356</v>
      </c>
      <c r="AA56">
        <v>1558.1107179999999</v>
      </c>
      <c r="AB56">
        <v>1610.340698</v>
      </c>
      <c r="AC56">
        <v>1664.0516359999999</v>
      </c>
      <c r="AD56">
        <v>1719.342529</v>
      </c>
      <c r="AE56">
        <v>1776.2761230000001</v>
      </c>
      <c r="AF56">
        <v>1834.8704829999999</v>
      </c>
      <c r="AG56" s="91">
        <v>3.6999999999999998E-2</v>
      </c>
    </row>
    <row r="57" spans="1:33">
      <c r="A57" t="s">
        <v>4080</v>
      </c>
      <c r="B57" t="s">
        <v>7206</v>
      </c>
      <c r="C57" t="s">
        <v>7207</v>
      </c>
      <c r="D57" t="s">
        <v>333</v>
      </c>
      <c r="F57">
        <v>831.66345200000001</v>
      </c>
      <c r="G57">
        <v>866.88995399999999</v>
      </c>
      <c r="H57">
        <v>903.29083300000002</v>
      </c>
      <c r="I57">
        <v>940.05822799999999</v>
      </c>
      <c r="J57">
        <v>977.39318800000001</v>
      </c>
      <c r="K57">
        <v>1015.611328</v>
      </c>
      <c r="L57">
        <v>1053.793091</v>
      </c>
      <c r="M57">
        <v>1093.0107419999999</v>
      </c>
      <c r="N57">
        <v>1133.428467</v>
      </c>
      <c r="O57">
        <v>1175.0886230000001</v>
      </c>
      <c r="P57">
        <v>1218.040649</v>
      </c>
      <c r="Q57">
        <v>1262.3500979999999</v>
      </c>
      <c r="R57">
        <v>1308.0960689999999</v>
      </c>
      <c r="S57">
        <v>1355.3339840000001</v>
      </c>
      <c r="T57">
        <v>1404.074341</v>
      </c>
      <c r="U57">
        <v>1454.3839109999999</v>
      </c>
      <c r="V57">
        <v>1506.3289789999999</v>
      </c>
      <c r="W57">
        <v>1559.8276370000001</v>
      </c>
      <c r="X57">
        <v>1614.8808590000001</v>
      </c>
      <c r="Y57">
        <v>1671.5173339999999</v>
      </c>
      <c r="Z57">
        <v>1729.788086</v>
      </c>
      <c r="AA57">
        <v>1789.7917480000001</v>
      </c>
      <c r="AB57">
        <v>1851.4407960000001</v>
      </c>
      <c r="AC57">
        <v>1914.7945560000001</v>
      </c>
      <c r="AD57">
        <v>1980.001587</v>
      </c>
      <c r="AE57">
        <v>2047.118408</v>
      </c>
      <c r="AF57">
        <v>2116.1076659999999</v>
      </c>
      <c r="AG57" s="91">
        <v>3.6999999999999998E-2</v>
      </c>
    </row>
    <row r="58" spans="1:33">
      <c r="A58" t="s">
        <v>4083</v>
      </c>
      <c r="B58" t="s">
        <v>7208</v>
      </c>
      <c r="C58" t="s">
        <v>7209</v>
      </c>
      <c r="D58" t="s">
        <v>333</v>
      </c>
      <c r="F58">
        <v>111.290993</v>
      </c>
      <c r="G58">
        <v>117.139168</v>
      </c>
      <c r="H58">
        <v>124.100937</v>
      </c>
      <c r="I58">
        <v>129.666214</v>
      </c>
      <c r="J58">
        <v>134.902725</v>
      </c>
      <c r="K58">
        <v>140.07939099999999</v>
      </c>
      <c r="L58">
        <v>145.048889</v>
      </c>
      <c r="M58">
        <v>150.07461499999999</v>
      </c>
      <c r="N58">
        <v>155.06007399999999</v>
      </c>
      <c r="O58">
        <v>160.03514100000001</v>
      </c>
      <c r="P58">
        <v>165.01939400000001</v>
      </c>
      <c r="Q58">
        <v>170.075211</v>
      </c>
      <c r="R58">
        <v>175.21580499999999</v>
      </c>
      <c r="S58">
        <v>180.45216400000001</v>
      </c>
      <c r="T58">
        <v>185.775879</v>
      </c>
      <c r="U58">
        <v>191.16596999999999</v>
      </c>
      <c r="V58">
        <v>196.65879799999999</v>
      </c>
      <c r="W58">
        <v>202.27578700000001</v>
      </c>
      <c r="X58">
        <v>208.04139699999999</v>
      </c>
      <c r="Y58">
        <v>213.95581100000001</v>
      </c>
      <c r="Z58">
        <v>220.00881999999999</v>
      </c>
      <c r="AA58">
        <v>226.19297800000001</v>
      </c>
      <c r="AB58">
        <v>232.506271</v>
      </c>
      <c r="AC58">
        <v>238.98190299999999</v>
      </c>
      <c r="AD58">
        <v>245.62011699999999</v>
      </c>
      <c r="AE58">
        <v>252.431702</v>
      </c>
      <c r="AF58">
        <v>259.43298299999998</v>
      </c>
      <c r="AG58" s="91">
        <v>3.3000000000000002E-2</v>
      </c>
    </row>
    <row r="59" spans="1:33">
      <c r="A59" t="s">
        <v>3953</v>
      </c>
      <c r="B59" t="s">
        <v>7210</v>
      </c>
      <c r="C59" t="s">
        <v>7211</v>
      </c>
      <c r="D59" t="s">
        <v>333</v>
      </c>
      <c r="F59">
        <v>1281.699707</v>
      </c>
      <c r="G59">
        <v>1328.5363769999999</v>
      </c>
      <c r="H59">
        <v>1388.700928</v>
      </c>
      <c r="I59">
        <v>1446.4499510000001</v>
      </c>
      <c r="J59">
        <v>1506.5463870000001</v>
      </c>
      <c r="K59">
        <v>1569.336914</v>
      </c>
      <c r="L59">
        <v>1632.9602050000001</v>
      </c>
      <c r="M59">
        <v>1698.841553</v>
      </c>
      <c r="N59">
        <v>1766.3929439999999</v>
      </c>
      <c r="O59">
        <v>1835.6842039999999</v>
      </c>
      <c r="P59">
        <v>1907.40625</v>
      </c>
      <c r="Q59">
        <v>1981.7773440000001</v>
      </c>
      <c r="R59">
        <v>2058.5444339999999</v>
      </c>
      <c r="S59">
        <v>2138.1247560000002</v>
      </c>
      <c r="T59">
        <v>2220.1286620000001</v>
      </c>
      <c r="U59">
        <v>2304.5366210000002</v>
      </c>
      <c r="V59">
        <v>2391.336182</v>
      </c>
      <c r="W59">
        <v>2480.638672</v>
      </c>
      <c r="X59">
        <v>2572.4404300000001</v>
      </c>
      <c r="Y59">
        <v>2666.8171390000002</v>
      </c>
      <c r="Z59">
        <v>2763.857422</v>
      </c>
      <c r="AA59">
        <v>2863.6000979999999</v>
      </c>
      <c r="AB59">
        <v>2966.0776369999999</v>
      </c>
      <c r="AC59">
        <v>3071.3164059999999</v>
      </c>
      <c r="AD59">
        <v>3179.3408199999999</v>
      </c>
      <c r="AE59">
        <v>3290.1606449999999</v>
      </c>
      <c r="AF59">
        <v>3403.8090820000002</v>
      </c>
      <c r="AG59" s="91">
        <v>3.7999999999999999E-2</v>
      </c>
    </row>
    <row r="60" spans="1:33">
      <c r="A60" t="s">
        <v>4077</v>
      </c>
      <c r="B60" t="s">
        <v>7212</v>
      </c>
      <c r="C60" t="s">
        <v>7213</v>
      </c>
      <c r="D60" t="s">
        <v>333</v>
      </c>
      <c r="F60">
        <v>541.78997800000002</v>
      </c>
      <c r="G60">
        <v>561.11187700000005</v>
      </c>
      <c r="H60">
        <v>585.42700200000002</v>
      </c>
      <c r="I60">
        <v>608.56567399999994</v>
      </c>
      <c r="J60">
        <v>633.37841800000001</v>
      </c>
      <c r="K60">
        <v>660.04620399999999</v>
      </c>
      <c r="L60">
        <v>687.05999799999995</v>
      </c>
      <c r="M60">
        <v>715.03723100000002</v>
      </c>
      <c r="N60">
        <v>743.72491500000001</v>
      </c>
      <c r="O60">
        <v>773.16461200000003</v>
      </c>
      <c r="P60">
        <v>803.46899399999995</v>
      </c>
      <c r="Q60">
        <v>834.68536400000005</v>
      </c>
      <c r="R60">
        <v>866.88745100000006</v>
      </c>
      <c r="S60">
        <v>900.05835000000002</v>
      </c>
      <c r="T60">
        <v>934.17871100000002</v>
      </c>
      <c r="U60">
        <v>969.27191200000004</v>
      </c>
      <c r="V60">
        <v>1005.335693</v>
      </c>
      <c r="W60">
        <v>1042.4135739999999</v>
      </c>
      <c r="X60">
        <v>1080.5023189999999</v>
      </c>
      <c r="Y60">
        <v>1119.6323239999999</v>
      </c>
      <c r="Z60">
        <v>1159.8396</v>
      </c>
      <c r="AA60">
        <v>1201.1396480000001</v>
      </c>
      <c r="AB60">
        <v>1243.5435789999999</v>
      </c>
      <c r="AC60">
        <v>1287.0601810000001</v>
      </c>
      <c r="AD60">
        <v>1331.6976320000001</v>
      </c>
      <c r="AE60">
        <v>1377.458496</v>
      </c>
      <c r="AF60">
        <v>1424.3551030000001</v>
      </c>
      <c r="AG60" s="91">
        <v>3.7999999999999999E-2</v>
      </c>
    </row>
    <row r="61" spans="1:33">
      <c r="A61" t="s">
        <v>4080</v>
      </c>
      <c r="B61" t="s">
        <v>7214</v>
      </c>
      <c r="C61" t="s">
        <v>7215</v>
      </c>
      <c r="D61" t="s">
        <v>333</v>
      </c>
      <c r="F61">
        <v>217.97039799999999</v>
      </c>
      <c r="G61">
        <v>226.76019299999999</v>
      </c>
      <c r="H61">
        <v>237.18443300000001</v>
      </c>
      <c r="I61">
        <v>247.12882999999999</v>
      </c>
      <c r="J61">
        <v>257.21606400000002</v>
      </c>
      <c r="K61">
        <v>267.47820999999999</v>
      </c>
      <c r="L61">
        <v>277.778931</v>
      </c>
      <c r="M61">
        <v>288.37283300000001</v>
      </c>
      <c r="N61">
        <v>299.13919099999998</v>
      </c>
      <c r="O61">
        <v>310.06753500000002</v>
      </c>
      <c r="P61">
        <v>321.63253800000001</v>
      </c>
      <c r="Q61">
        <v>333.95614599999999</v>
      </c>
      <c r="R61">
        <v>346.641571</v>
      </c>
      <c r="S61">
        <v>359.67947400000003</v>
      </c>
      <c r="T61">
        <v>373.05926499999998</v>
      </c>
      <c r="U61">
        <v>386.78805499999999</v>
      </c>
      <c r="V61">
        <v>400.868652</v>
      </c>
      <c r="W61">
        <v>415.31488000000002</v>
      </c>
      <c r="X61">
        <v>430.12292500000001</v>
      </c>
      <c r="Y61">
        <v>445.30316199999999</v>
      </c>
      <c r="Z61">
        <v>460.86904900000002</v>
      </c>
      <c r="AA61">
        <v>476.82531699999998</v>
      </c>
      <c r="AB61">
        <v>493.17401100000001</v>
      </c>
      <c r="AC61">
        <v>509.91525300000001</v>
      </c>
      <c r="AD61">
        <v>527.05004899999994</v>
      </c>
      <c r="AE61">
        <v>544.57794200000001</v>
      </c>
      <c r="AF61">
        <v>562.50158699999997</v>
      </c>
      <c r="AG61" s="91">
        <v>3.6999999999999998E-2</v>
      </c>
    </row>
    <row r="62" spans="1:33">
      <c r="A62" t="s">
        <v>4083</v>
      </c>
      <c r="B62" t="s">
        <v>7216</v>
      </c>
      <c r="C62" t="s">
        <v>7217</v>
      </c>
      <c r="D62" t="s">
        <v>333</v>
      </c>
      <c r="F62">
        <v>521.93926999999996</v>
      </c>
      <c r="G62">
        <v>540.66424600000005</v>
      </c>
      <c r="H62">
        <v>566.08953899999995</v>
      </c>
      <c r="I62">
        <v>590.75543200000004</v>
      </c>
      <c r="J62">
        <v>615.95184300000005</v>
      </c>
      <c r="K62">
        <v>641.81243900000004</v>
      </c>
      <c r="L62">
        <v>668.121216</v>
      </c>
      <c r="M62">
        <v>695.43158000000005</v>
      </c>
      <c r="N62">
        <v>723.52880900000002</v>
      </c>
      <c r="O62">
        <v>752.45202600000005</v>
      </c>
      <c r="P62">
        <v>782.30474900000002</v>
      </c>
      <c r="Q62">
        <v>813.13580300000001</v>
      </c>
      <c r="R62">
        <v>845.01538100000005</v>
      </c>
      <c r="S62">
        <v>878.38696300000004</v>
      </c>
      <c r="T62">
        <v>912.890625</v>
      </c>
      <c r="U62">
        <v>948.47656199999994</v>
      </c>
      <c r="V62">
        <v>985.13183600000002</v>
      </c>
      <c r="W62">
        <v>1022.910217</v>
      </c>
      <c r="X62">
        <v>1061.815308</v>
      </c>
      <c r="Y62">
        <v>1101.881592</v>
      </c>
      <c r="Z62">
        <v>1143.1488039999999</v>
      </c>
      <c r="AA62">
        <v>1185.635254</v>
      </c>
      <c r="AB62">
        <v>1229.3602289999999</v>
      </c>
      <c r="AC62">
        <v>1274.3408199999999</v>
      </c>
      <c r="AD62">
        <v>1320.593018</v>
      </c>
      <c r="AE62">
        <v>1368.1241460000001</v>
      </c>
      <c r="AF62">
        <v>1416.9522710000001</v>
      </c>
      <c r="AG62" s="91">
        <v>3.9E-2</v>
      </c>
    </row>
    <row r="63" spans="1:33">
      <c r="A63" t="s">
        <v>3956</v>
      </c>
      <c r="B63" t="s">
        <v>7218</v>
      </c>
      <c r="C63" t="s">
        <v>7219</v>
      </c>
      <c r="D63" t="s">
        <v>333</v>
      </c>
      <c r="F63">
        <v>607.76654099999996</v>
      </c>
      <c r="G63">
        <v>619.19946300000004</v>
      </c>
      <c r="H63">
        <v>628.52618399999994</v>
      </c>
      <c r="I63">
        <v>641.33422900000005</v>
      </c>
      <c r="J63">
        <v>655.47277799999995</v>
      </c>
      <c r="K63">
        <v>669.33569299999999</v>
      </c>
      <c r="L63">
        <v>682.43463099999997</v>
      </c>
      <c r="M63">
        <v>695.33184800000004</v>
      </c>
      <c r="N63">
        <v>708.057861</v>
      </c>
      <c r="O63">
        <v>720.61743200000001</v>
      </c>
      <c r="P63">
        <v>732.99499500000002</v>
      </c>
      <c r="Q63">
        <v>745.17773399999999</v>
      </c>
      <c r="R63">
        <v>757.15716599999996</v>
      </c>
      <c r="S63">
        <v>768.92785600000002</v>
      </c>
      <c r="T63">
        <v>780.63708499999996</v>
      </c>
      <c r="U63">
        <v>792.21612500000003</v>
      </c>
      <c r="V63">
        <v>803.53558299999997</v>
      </c>
      <c r="W63">
        <v>814.59606900000006</v>
      </c>
      <c r="X63">
        <v>825.38305700000001</v>
      </c>
      <c r="Y63">
        <v>835.88079800000003</v>
      </c>
      <c r="Z63">
        <v>846.07446300000004</v>
      </c>
      <c r="AA63">
        <v>855.94879200000003</v>
      </c>
      <c r="AB63">
        <v>865.49023399999999</v>
      </c>
      <c r="AC63">
        <v>874.68335000000002</v>
      </c>
      <c r="AD63">
        <v>883.51458700000001</v>
      </c>
      <c r="AE63">
        <v>891.97094700000002</v>
      </c>
      <c r="AF63">
        <v>900.03985599999999</v>
      </c>
      <c r="AG63" s="91">
        <v>1.4999999999999999E-2</v>
      </c>
    </row>
    <row r="64" spans="1:33">
      <c r="A64" t="s">
        <v>4077</v>
      </c>
      <c r="B64" t="s">
        <v>7220</v>
      </c>
      <c r="C64" t="s">
        <v>7221</v>
      </c>
      <c r="D64" t="s">
        <v>333</v>
      </c>
      <c r="F64">
        <v>358.76361100000003</v>
      </c>
      <c r="G64">
        <v>364.96899400000001</v>
      </c>
      <c r="H64">
        <v>370.069794</v>
      </c>
      <c r="I64">
        <v>377.47241200000002</v>
      </c>
      <c r="J64">
        <v>385.74200400000001</v>
      </c>
      <c r="K64">
        <v>393.85638399999999</v>
      </c>
      <c r="L64">
        <v>401.53595000000001</v>
      </c>
      <c r="M64">
        <v>409.107574</v>
      </c>
      <c r="N64">
        <v>416.59023999999999</v>
      </c>
      <c r="O64">
        <v>423.98989899999998</v>
      </c>
      <c r="P64">
        <v>431.29965199999998</v>
      </c>
      <c r="Q64">
        <v>438.51238999999998</v>
      </c>
      <c r="R64">
        <v>445.62274200000002</v>
      </c>
      <c r="S64">
        <v>452.62652600000001</v>
      </c>
      <c r="T64">
        <v>459.516052</v>
      </c>
      <c r="U64">
        <v>466.28183000000001</v>
      </c>
      <c r="V64">
        <v>472.89636200000001</v>
      </c>
      <c r="W64">
        <v>479.36013800000001</v>
      </c>
      <c r="X64">
        <v>485.66436800000002</v>
      </c>
      <c r="Y64">
        <v>491.80014</v>
      </c>
      <c r="Z64">
        <v>497.75888099999997</v>
      </c>
      <c r="AA64">
        <v>503.53161599999999</v>
      </c>
      <c r="AB64">
        <v>509.11068699999998</v>
      </c>
      <c r="AC64">
        <v>514.48718299999996</v>
      </c>
      <c r="AD64">
        <v>519.65319799999997</v>
      </c>
      <c r="AE64">
        <v>524.60119599999996</v>
      </c>
      <c r="AF64">
        <v>529.32391399999995</v>
      </c>
      <c r="AG64" s="91">
        <v>1.4999999999999999E-2</v>
      </c>
    </row>
    <row r="65" spans="1:33">
      <c r="A65" t="s">
        <v>4080</v>
      </c>
      <c r="B65" t="s">
        <v>7222</v>
      </c>
      <c r="C65" t="s">
        <v>7223</v>
      </c>
      <c r="D65" t="s">
        <v>333</v>
      </c>
      <c r="F65">
        <v>55.814498999999998</v>
      </c>
      <c r="G65">
        <v>57.104205999999998</v>
      </c>
      <c r="H65">
        <v>58.093254000000002</v>
      </c>
      <c r="I65">
        <v>59.433810999999999</v>
      </c>
      <c r="J65">
        <v>60.911147999999997</v>
      </c>
      <c r="K65">
        <v>62.348315999999997</v>
      </c>
      <c r="L65">
        <v>63.685371000000004</v>
      </c>
      <c r="M65">
        <v>64.982299999999995</v>
      </c>
      <c r="N65">
        <v>66.241455000000002</v>
      </c>
      <c r="O65">
        <v>67.458740000000006</v>
      </c>
      <c r="P65">
        <v>68.628936999999993</v>
      </c>
      <c r="Q65">
        <v>69.750084000000001</v>
      </c>
      <c r="R65">
        <v>70.821899000000002</v>
      </c>
      <c r="S65">
        <v>71.845298999999997</v>
      </c>
      <c r="T65">
        <v>72.979179000000002</v>
      </c>
      <c r="U65">
        <v>74.169319000000002</v>
      </c>
      <c r="V65">
        <v>75.330100999999999</v>
      </c>
      <c r="W65">
        <v>76.460319999999996</v>
      </c>
      <c r="X65">
        <v>77.559303</v>
      </c>
      <c r="Y65">
        <v>78.624840000000006</v>
      </c>
      <c r="Z65">
        <v>79.654883999999996</v>
      </c>
      <c r="AA65">
        <v>80.647696999999994</v>
      </c>
      <c r="AB65">
        <v>81.601119999999995</v>
      </c>
      <c r="AC65">
        <v>82.513023000000004</v>
      </c>
      <c r="AD65">
        <v>83.381896999999995</v>
      </c>
      <c r="AE65">
        <v>84.206397999999993</v>
      </c>
      <c r="AF65">
        <v>84.984322000000006</v>
      </c>
      <c r="AG65" s="91">
        <v>1.6E-2</v>
      </c>
    </row>
    <row r="66" spans="1:33">
      <c r="A66" t="s">
        <v>4083</v>
      </c>
      <c r="B66" t="s">
        <v>7224</v>
      </c>
      <c r="C66" t="s">
        <v>7225</v>
      </c>
      <c r="D66" t="s">
        <v>333</v>
      </c>
      <c r="F66">
        <v>193.18841599999999</v>
      </c>
      <c r="G66">
        <v>197.126282</v>
      </c>
      <c r="H66">
        <v>200.363113</v>
      </c>
      <c r="I66">
        <v>204.42804000000001</v>
      </c>
      <c r="J66">
        <v>208.819626</v>
      </c>
      <c r="K66">
        <v>213.13099700000001</v>
      </c>
      <c r="L66">
        <v>217.21333300000001</v>
      </c>
      <c r="M66">
        <v>221.24195900000001</v>
      </c>
      <c r="N66">
        <v>225.226135</v>
      </c>
      <c r="O66">
        <v>229.16877700000001</v>
      </c>
      <c r="P66">
        <v>233.06639100000001</v>
      </c>
      <c r="Q66">
        <v>236.915268</v>
      </c>
      <c r="R66">
        <v>240.712524</v>
      </c>
      <c r="S66">
        <v>244.45602400000001</v>
      </c>
      <c r="T66">
        <v>248.14186100000001</v>
      </c>
      <c r="U66">
        <v>251.764938</v>
      </c>
      <c r="V66">
        <v>255.309158</v>
      </c>
      <c r="W66">
        <v>258.775665</v>
      </c>
      <c r="X66">
        <v>262.15933200000001</v>
      </c>
      <c r="Y66">
        <v>265.45581099999998</v>
      </c>
      <c r="Z66">
        <v>268.66067500000003</v>
      </c>
      <c r="AA66">
        <v>271.76947000000001</v>
      </c>
      <c r="AB66">
        <v>274.778412</v>
      </c>
      <c r="AC66">
        <v>277.68313599999999</v>
      </c>
      <c r="AD66">
        <v>280.47949199999999</v>
      </c>
      <c r="AE66">
        <v>283.16332999999997</v>
      </c>
      <c r="AF66">
        <v>285.731628</v>
      </c>
      <c r="AG66" s="91">
        <v>1.4999999999999999E-2</v>
      </c>
    </row>
    <row r="67" spans="1:33">
      <c r="A67" t="s">
        <v>4392</v>
      </c>
      <c r="B67" t="s">
        <v>7226</v>
      </c>
      <c r="C67" t="s">
        <v>7227</v>
      </c>
      <c r="D67" t="s">
        <v>333</v>
      </c>
      <c r="F67">
        <v>1038.85376</v>
      </c>
      <c r="G67">
        <v>1069.279297</v>
      </c>
      <c r="H67">
        <v>1100.7329099999999</v>
      </c>
      <c r="I67">
        <v>1131.758423</v>
      </c>
      <c r="J67">
        <v>1162.194702</v>
      </c>
      <c r="K67">
        <v>1193.505737</v>
      </c>
      <c r="L67">
        <v>1224.3881839999999</v>
      </c>
      <c r="M67">
        <v>1257.3641359999999</v>
      </c>
      <c r="N67">
        <v>1290.857178</v>
      </c>
      <c r="O67">
        <v>1324.8549800000001</v>
      </c>
      <c r="P67">
        <v>1359.3374020000001</v>
      </c>
      <c r="Q67">
        <v>1394.2563479999999</v>
      </c>
      <c r="R67">
        <v>1429.599365</v>
      </c>
      <c r="S67">
        <v>1465.477539</v>
      </c>
      <c r="T67">
        <v>1501.9099120000001</v>
      </c>
      <c r="U67">
        <v>1538.9110109999999</v>
      </c>
      <c r="V67">
        <v>1576.4392089999999</v>
      </c>
      <c r="W67">
        <v>1614.4754640000001</v>
      </c>
      <c r="X67">
        <v>1653.026001</v>
      </c>
      <c r="Y67">
        <v>1692.105225</v>
      </c>
      <c r="Z67">
        <v>1731.7045900000001</v>
      </c>
      <c r="AA67">
        <v>1771.826172</v>
      </c>
      <c r="AB67">
        <v>1812.462769</v>
      </c>
      <c r="AC67">
        <v>1853.5920410000001</v>
      </c>
      <c r="AD67">
        <v>1895.2048339999999</v>
      </c>
      <c r="AE67">
        <v>1937.3076169999999</v>
      </c>
      <c r="AF67">
        <v>1979.939453</v>
      </c>
      <c r="AG67" s="91">
        <v>2.5000000000000001E-2</v>
      </c>
    </row>
    <row r="68" spans="1:33">
      <c r="A68" t="s">
        <v>4077</v>
      </c>
      <c r="B68" t="s">
        <v>7228</v>
      </c>
      <c r="C68" t="s">
        <v>7229</v>
      </c>
      <c r="D68" t="s">
        <v>333</v>
      </c>
      <c r="F68">
        <v>688.02648899999997</v>
      </c>
      <c r="G68">
        <v>708.93682899999999</v>
      </c>
      <c r="H68">
        <v>730.53747599999997</v>
      </c>
      <c r="I68">
        <v>751.89581299999998</v>
      </c>
      <c r="J68">
        <v>772.91882299999997</v>
      </c>
      <c r="K68">
        <v>794.90295400000002</v>
      </c>
      <c r="L68">
        <v>816.86810300000002</v>
      </c>
      <c r="M68">
        <v>839.15917999999999</v>
      </c>
      <c r="N68">
        <v>861.80175799999995</v>
      </c>
      <c r="O68">
        <v>884.79064900000003</v>
      </c>
      <c r="P68">
        <v>908.11358600000005</v>
      </c>
      <c r="Q68">
        <v>931.73889199999996</v>
      </c>
      <c r="R68">
        <v>955.65728799999999</v>
      </c>
      <c r="S68">
        <v>979.93164100000001</v>
      </c>
      <c r="T68">
        <v>1004.578857</v>
      </c>
      <c r="U68">
        <v>1029.612427</v>
      </c>
      <c r="V68">
        <v>1055.004639</v>
      </c>
      <c r="W68">
        <v>1080.742798</v>
      </c>
      <c r="X68">
        <v>1106.8316649999999</v>
      </c>
      <c r="Y68">
        <v>1133.2806399999999</v>
      </c>
      <c r="Z68">
        <v>1160.0839840000001</v>
      </c>
      <c r="AA68">
        <v>1187.243408</v>
      </c>
      <c r="AB68">
        <v>1214.7547609999999</v>
      </c>
      <c r="AC68">
        <v>1242.6046140000001</v>
      </c>
      <c r="AD68">
        <v>1270.786987</v>
      </c>
      <c r="AE68">
        <v>1299.3051760000001</v>
      </c>
      <c r="AF68">
        <v>1328.1854249999999</v>
      </c>
      <c r="AG68" s="91">
        <v>2.5999999999999999E-2</v>
      </c>
    </row>
    <row r="69" spans="1:33">
      <c r="A69" t="s">
        <v>4080</v>
      </c>
      <c r="B69" t="s">
        <v>7230</v>
      </c>
      <c r="C69" t="s">
        <v>7231</v>
      </c>
      <c r="D69" t="s">
        <v>333</v>
      </c>
      <c r="F69">
        <v>118.736794</v>
      </c>
      <c r="G69">
        <v>121.97653200000001</v>
      </c>
      <c r="H69">
        <v>125.289162</v>
      </c>
      <c r="I69">
        <v>128.57238799999999</v>
      </c>
      <c r="J69">
        <v>131.79548600000001</v>
      </c>
      <c r="K69">
        <v>134.96443199999999</v>
      </c>
      <c r="L69">
        <v>137.93907200000001</v>
      </c>
      <c r="M69">
        <v>141.93147300000001</v>
      </c>
      <c r="N69">
        <v>145.99992399999999</v>
      </c>
      <c r="O69">
        <v>150.14463799999999</v>
      </c>
      <c r="P69">
        <v>154.36532600000001</v>
      </c>
      <c r="Q69">
        <v>158.65786700000001</v>
      </c>
      <c r="R69">
        <v>163.02114900000001</v>
      </c>
      <c r="S69">
        <v>167.46734599999999</v>
      </c>
      <c r="T69">
        <v>171.998795</v>
      </c>
      <c r="U69">
        <v>176.61686700000001</v>
      </c>
      <c r="V69">
        <v>181.31755100000001</v>
      </c>
      <c r="W69">
        <v>186.09927400000001</v>
      </c>
      <c r="X69">
        <v>190.96373</v>
      </c>
      <c r="Y69">
        <v>195.91270399999999</v>
      </c>
      <c r="Z69">
        <v>200.94589199999999</v>
      </c>
      <c r="AA69">
        <v>206.06431599999999</v>
      </c>
      <c r="AB69">
        <v>211.267853</v>
      </c>
      <c r="AC69">
        <v>216.55535900000001</v>
      </c>
      <c r="AD69">
        <v>221.92636100000001</v>
      </c>
      <c r="AE69">
        <v>227.38114899999999</v>
      </c>
      <c r="AF69">
        <v>232.924744</v>
      </c>
      <c r="AG69" s="91">
        <v>2.5999999999999999E-2</v>
      </c>
    </row>
    <row r="70" spans="1:33">
      <c r="A70" t="s">
        <v>4083</v>
      </c>
      <c r="B70" t="s">
        <v>7232</v>
      </c>
      <c r="C70" t="s">
        <v>7233</v>
      </c>
      <c r="D70" t="s">
        <v>333</v>
      </c>
      <c r="F70">
        <v>232.09046900000001</v>
      </c>
      <c r="G70">
        <v>238.36596700000001</v>
      </c>
      <c r="H70">
        <v>244.90628100000001</v>
      </c>
      <c r="I70">
        <v>251.290176</v>
      </c>
      <c r="J70">
        <v>257.48037699999998</v>
      </c>
      <c r="K70">
        <v>263.63836700000002</v>
      </c>
      <c r="L70">
        <v>269.580963</v>
      </c>
      <c r="M70">
        <v>276.27349900000002</v>
      </c>
      <c r="N70">
        <v>283.055542</v>
      </c>
      <c r="O70">
        <v>289.91967799999998</v>
      </c>
      <c r="P70">
        <v>296.85849000000002</v>
      </c>
      <c r="Q70">
        <v>303.85958900000003</v>
      </c>
      <c r="R70">
        <v>310.92089800000002</v>
      </c>
      <c r="S70">
        <v>318.07858299999998</v>
      </c>
      <c r="T70">
        <v>325.33230600000002</v>
      </c>
      <c r="U70">
        <v>332.68173200000001</v>
      </c>
      <c r="V70">
        <v>340.11712599999998</v>
      </c>
      <c r="W70">
        <v>347.63345299999997</v>
      </c>
      <c r="X70">
        <v>355.230591</v>
      </c>
      <c r="Y70">
        <v>362.91180400000002</v>
      </c>
      <c r="Z70">
        <v>370.67474399999998</v>
      </c>
      <c r="AA70">
        <v>378.518372</v>
      </c>
      <c r="AB70">
        <v>386.440155</v>
      </c>
      <c r="AC70">
        <v>394.432098</v>
      </c>
      <c r="AD70">
        <v>402.49148600000001</v>
      </c>
      <c r="AE70">
        <v>410.62133799999998</v>
      </c>
      <c r="AF70">
        <v>418.82931500000001</v>
      </c>
      <c r="AG70" s="91">
        <v>2.3E-2</v>
      </c>
    </row>
    <row r="71" spans="1:33">
      <c r="A71" t="s">
        <v>4035</v>
      </c>
      <c r="B71" t="s">
        <v>7234</v>
      </c>
      <c r="C71" t="s">
        <v>7235</v>
      </c>
      <c r="D71" t="s">
        <v>333</v>
      </c>
      <c r="F71">
        <v>32089.082031000002</v>
      </c>
      <c r="G71">
        <v>33064.125</v>
      </c>
      <c r="H71">
        <v>34203.726562000003</v>
      </c>
      <c r="I71">
        <v>35301.3125</v>
      </c>
      <c r="J71">
        <v>36378.714844000002</v>
      </c>
      <c r="K71">
        <v>37478.960937999997</v>
      </c>
      <c r="L71">
        <v>38567.183594000002</v>
      </c>
      <c r="M71">
        <v>39655.761719000002</v>
      </c>
      <c r="N71">
        <v>40785.363280999998</v>
      </c>
      <c r="O71">
        <v>41945.179687999997</v>
      </c>
      <c r="P71">
        <v>43119.871094000002</v>
      </c>
      <c r="Q71">
        <v>44328.273437999997</v>
      </c>
      <c r="R71">
        <v>45556.011719000002</v>
      </c>
      <c r="S71">
        <v>46811.472655999998</v>
      </c>
      <c r="T71">
        <v>48101.011719000002</v>
      </c>
      <c r="U71">
        <v>49417.84375</v>
      </c>
      <c r="V71">
        <v>50756.828125</v>
      </c>
      <c r="W71">
        <v>52115.414062000003</v>
      </c>
      <c r="X71">
        <v>53511.46875</v>
      </c>
      <c r="Y71">
        <v>54923.78125</v>
      </c>
      <c r="Z71">
        <v>56341.902344000002</v>
      </c>
      <c r="AA71">
        <v>57775.046875</v>
      </c>
      <c r="AB71">
        <v>59223.457030999998</v>
      </c>
      <c r="AC71">
        <v>60718.859375</v>
      </c>
      <c r="AD71">
        <v>62245.136719000002</v>
      </c>
      <c r="AE71">
        <v>63781.203125</v>
      </c>
      <c r="AF71">
        <v>65333.351562000003</v>
      </c>
      <c r="AG71" s="91">
        <v>2.8000000000000001E-2</v>
      </c>
    </row>
    <row r="72" spans="1:33">
      <c r="A72" t="s">
        <v>4077</v>
      </c>
      <c r="B72" t="s">
        <v>7236</v>
      </c>
      <c r="C72" t="s">
        <v>7237</v>
      </c>
      <c r="D72" t="s">
        <v>333</v>
      </c>
      <c r="F72">
        <v>18673.320312</v>
      </c>
      <c r="G72">
        <v>19298.244140999999</v>
      </c>
      <c r="H72">
        <v>20009.886718999998</v>
      </c>
      <c r="I72">
        <v>20695.666015999999</v>
      </c>
      <c r="J72">
        <v>21371.634765999999</v>
      </c>
      <c r="K72">
        <v>22058.234375</v>
      </c>
      <c r="L72">
        <v>22739.210938</v>
      </c>
      <c r="M72">
        <v>23421.214843999998</v>
      </c>
      <c r="N72">
        <v>24129.101562</v>
      </c>
      <c r="O72">
        <v>24855.878906000002</v>
      </c>
      <c r="P72">
        <v>25592.357422000001</v>
      </c>
      <c r="Q72">
        <v>26349.648438</v>
      </c>
      <c r="R72">
        <v>27118.111327999999</v>
      </c>
      <c r="S72">
        <v>27903.078125</v>
      </c>
      <c r="T72">
        <v>28709.121093999998</v>
      </c>
      <c r="U72">
        <v>29534.148438</v>
      </c>
      <c r="V72">
        <v>30372.345702999999</v>
      </c>
      <c r="W72">
        <v>31222.140625</v>
      </c>
      <c r="X72">
        <v>32093.599609000001</v>
      </c>
      <c r="Y72">
        <v>32974.273437999997</v>
      </c>
      <c r="Z72">
        <v>33857.976562000003</v>
      </c>
      <c r="AA72">
        <v>34749.699219000002</v>
      </c>
      <c r="AB72">
        <v>35649.933594000002</v>
      </c>
      <c r="AC72">
        <v>36577.371094000002</v>
      </c>
      <c r="AD72">
        <v>37522.015625</v>
      </c>
      <c r="AE72">
        <v>38471.027344000002</v>
      </c>
      <c r="AF72">
        <v>39427.996094000002</v>
      </c>
      <c r="AG72" s="91">
        <v>2.9000000000000001E-2</v>
      </c>
    </row>
    <row r="73" spans="1:33">
      <c r="A73" t="s">
        <v>4080</v>
      </c>
      <c r="B73" t="s">
        <v>7238</v>
      </c>
      <c r="C73" t="s">
        <v>7239</v>
      </c>
      <c r="D73" t="s">
        <v>333</v>
      </c>
      <c r="F73">
        <v>6732.4291990000002</v>
      </c>
      <c r="G73">
        <v>6893.4521480000003</v>
      </c>
      <c r="H73">
        <v>7116.1684569999998</v>
      </c>
      <c r="I73">
        <v>7330.2490230000003</v>
      </c>
      <c r="J73">
        <v>7538.2270509999998</v>
      </c>
      <c r="K73">
        <v>7755.4248049999997</v>
      </c>
      <c r="L73">
        <v>7972.4145509999998</v>
      </c>
      <c r="M73">
        <v>8191.3071289999998</v>
      </c>
      <c r="N73">
        <v>8417.1806639999995</v>
      </c>
      <c r="O73">
        <v>8648.4189449999994</v>
      </c>
      <c r="P73">
        <v>8883.1425780000009</v>
      </c>
      <c r="Q73">
        <v>9124.1728519999997</v>
      </c>
      <c r="R73">
        <v>9369.8066409999992</v>
      </c>
      <c r="S73">
        <v>9620.7675780000009</v>
      </c>
      <c r="T73">
        <v>9878.3085940000001</v>
      </c>
      <c r="U73">
        <v>10140.651367</v>
      </c>
      <c r="V73">
        <v>10408.463867</v>
      </c>
      <c r="W73">
        <v>10681.418944999999</v>
      </c>
      <c r="X73">
        <v>10962.725586</v>
      </c>
      <c r="Y73">
        <v>11248.469727</v>
      </c>
      <c r="Z73">
        <v>11536.870117</v>
      </c>
      <c r="AA73">
        <v>11829.616211</v>
      </c>
      <c r="AB73">
        <v>12126.613281</v>
      </c>
      <c r="AC73">
        <v>12432.634765999999</v>
      </c>
      <c r="AD73">
        <v>12745.842773</v>
      </c>
      <c r="AE73">
        <v>13063.603515999999</v>
      </c>
      <c r="AF73">
        <v>13386.791015999999</v>
      </c>
      <c r="AG73" s="91">
        <v>2.7E-2</v>
      </c>
    </row>
    <row r="74" spans="1:33">
      <c r="A74" t="s">
        <v>4083</v>
      </c>
      <c r="B74" t="s">
        <v>7240</v>
      </c>
      <c r="C74" t="s">
        <v>7241</v>
      </c>
      <c r="D74" t="s">
        <v>333</v>
      </c>
      <c r="F74">
        <v>6683.3315430000002</v>
      </c>
      <c r="G74">
        <v>6872.4296880000002</v>
      </c>
      <c r="H74">
        <v>7077.671875</v>
      </c>
      <c r="I74">
        <v>7275.3959960000002</v>
      </c>
      <c r="J74">
        <v>7468.845703</v>
      </c>
      <c r="K74">
        <v>7665.2983400000003</v>
      </c>
      <c r="L74">
        <v>7855.5493159999996</v>
      </c>
      <c r="M74">
        <v>8043.2485349999997</v>
      </c>
      <c r="N74">
        <v>8239.0908199999994</v>
      </c>
      <c r="O74">
        <v>8440.8867190000001</v>
      </c>
      <c r="P74">
        <v>8644.3720699999994</v>
      </c>
      <c r="Q74">
        <v>8854.4511719999991</v>
      </c>
      <c r="R74">
        <v>9068.1015619999998</v>
      </c>
      <c r="S74">
        <v>9287.6220699999994</v>
      </c>
      <c r="T74">
        <v>9513.5751949999994</v>
      </c>
      <c r="U74">
        <v>9743.0390619999998</v>
      </c>
      <c r="V74">
        <v>9976.0107420000004</v>
      </c>
      <c r="W74">
        <v>10211.860352</v>
      </c>
      <c r="X74">
        <v>10455.139648</v>
      </c>
      <c r="Y74">
        <v>10701.038086</v>
      </c>
      <c r="Z74">
        <v>10947.060546999999</v>
      </c>
      <c r="AA74">
        <v>11195.721680000001</v>
      </c>
      <c r="AB74">
        <v>11446.907227</v>
      </c>
      <c r="AC74">
        <v>11708.855469</v>
      </c>
      <c r="AD74">
        <v>11977.269531</v>
      </c>
      <c r="AE74">
        <v>12246.559569999999</v>
      </c>
      <c r="AF74">
        <v>12518.560546999999</v>
      </c>
      <c r="AG74" s="91">
        <v>2.4E-2</v>
      </c>
    </row>
    <row r="75" spans="1:33">
      <c r="A75" t="s">
        <v>6214</v>
      </c>
    </row>
    <row r="76" spans="1:33">
      <c r="A76" t="s">
        <v>3913</v>
      </c>
      <c r="B76" t="s">
        <v>7242</v>
      </c>
      <c r="C76" t="s">
        <v>7243</v>
      </c>
      <c r="D76" t="s">
        <v>333</v>
      </c>
      <c r="F76">
        <v>6646.0996089999999</v>
      </c>
      <c r="G76">
        <v>6787.3227539999998</v>
      </c>
      <c r="H76">
        <v>6959.5649409999996</v>
      </c>
      <c r="I76">
        <v>7119.3955079999996</v>
      </c>
      <c r="J76">
        <v>7251.236328</v>
      </c>
      <c r="K76">
        <v>7393.5234380000002</v>
      </c>
      <c r="L76">
        <v>7517.5341799999997</v>
      </c>
      <c r="M76">
        <v>7618.9179690000001</v>
      </c>
      <c r="N76">
        <v>7737.2568359999996</v>
      </c>
      <c r="O76">
        <v>7864.2241210000002</v>
      </c>
      <c r="P76">
        <v>7986.0410160000001</v>
      </c>
      <c r="Q76">
        <v>8120.8369140000004</v>
      </c>
      <c r="R76">
        <v>8258.1699219999991</v>
      </c>
      <c r="S76">
        <v>8404.5097659999992</v>
      </c>
      <c r="T76">
        <v>8562.2236329999996</v>
      </c>
      <c r="U76">
        <v>8720.0830079999996</v>
      </c>
      <c r="V76">
        <v>8877.8691409999992</v>
      </c>
      <c r="W76">
        <v>9032.5605469999991</v>
      </c>
      <c r="X76">
        <v>9200.7851559999999</v>
      </c>
      <c r="Y76">
        <v>9365.0214840000008</v>
      </c>
      <c r="Z76">
        <v>9517.4570309999999</v>
      </c>
      <c r="AA76">
        <v>9666.5917969999991</v>
      </c>
      <c r="AB76">
        <v>9812.8144530000009</v>
      </c>
      <c r="AC76">
        <v>9985.6748050000006</v>
      </c>
      <c r="AD76">
        <v>10170.505859000001</v>
      </c>
      <c r="AE76">
        <v>10346.943359000001</v>
      </c>
      <c r="AF76">
        <v>10520.594727</v>
      </c>
      <c r="AG76" s="91">
        <v>1.7999999999999999E-2</v>
      </c>
    </row>
    <row r="77" spans="1:33">
      <c r="A77" t="s">
        <v>4077</v>
      </c>
      <c r="B77" t="s">
        <v>7244</v>
      </c>
      <c r="C77" t="s">
        <v>7245</v>
      </c>
      <c r="D77" t="s">
        <v>333</v>
      </c>
      <c r="F77">
        <v>4174.904297</v>
      </c>
      <c r="G77">
        <v>4262.7963870000003</v>
      </c>
      <c r="H77">
        <v>4370.376953</v>
      </c>
      <c r="I77">
        <v>4470.1127930000002</v>
      </c>
      <c r="J77">
        <v>4552.0737300000001</v>
      </c>
      <c r="K77">
        <v>4640.6098629999997</v>
      </c>
      <c r="L77">
        <v>4717.626953</v>
      </c>
      <c r="M77">
        <v>4780.296875</v>
      </c>
      <c r="N77">
        <v>4853.6816410000001</v>
      </c>
      <c r="O77">
        <v>4932.5058589999999</v>
      </c>
      <c r="P77">
        <v>5008.0463870000003</v>
      </c>
      <c r="Q77">
        <v>5091.7778319999998</v>
      </c>
      <c r="R77">
        <v>5177.0903319999998</v>
      </c>
      <c r="S77">
        <v>5268.0747069999998</v>
      </c>
      <c r="T77">
        <v>5366.2231449999999</v>
      </c>
      <c r="U77">
        <v>5464.4340819999998</v>
      </c>
      <c r="V77">
        <v>5562.5566410000001</v>
      </c>
      <c r="W77">
        <v>5658.6850590000004</v>
      </c>
      <c r="X77">
        <v>5763.3344729999999</v>
      </c>
      <c r="Y77">
        <v>5865.423828</v>
      </c>
      <c r="Z77">
        <v>5960.0146480000003</v>
      </c>
      <c r="AA77">
        <v>6052.4819340000004</v>
      </c>
      <c r="AB77">
        <v>6143.0708009999998</v>
      </c>
      <c r="AC77">
        <v>6250.4526370000003</v>
      </c>
      <c r="AD77">
        <v>6365.3525390000004</v>
      </c>
      <c r="AE77">
        <v>6474.9052730000003</v>
      </c>
      <c r="AF77">
        <v>6582.6523440000001</v>
      </c>
      <c r="AG77" s="91">
        <v>1.7999999999999999E-2</v>
      </c>
    </row>
    <row r="78" spans="1:33">
      <c r="A78" t="s">
        <v>4080</v>
      </c>
      <c r="B78" t="s">
        <v>7246</v>
      </c>
      <c r="C78" t="s">
        <v>7247</v>
      </c>
      <c r="D78" t="s">
        <v>333</v>
      </c>
      <c r="F78">
        <v>645.47790499999996</v>
      </c>
      <c r="G78">
        <v>661.09020999999996</v>
      </c>
      <c r="H78">
        <v>679.25140399999998</v>
      </c>
      <c r="I78">
        <v>696.31500200000005</v>
      </c>
      <c r="J78">
        <v>711.10754399999996</v>
      </c>
      <c r="K78">
        <v>726.88391100000001</v>
      </c>
      <c r="L78">
        <v>740.97393799999998</v>
      </c>
      <c r="M78">
        <v>753.17523200000005</v>
      </c>
      <c r="N78">
        <v>766.87542699999995</v>
      </c>
      <c r="O78">
        <v>781.36987299999998</v>
      </c>
      <c r="P78">
        <v>795.47552499999995</v>
      </c>
      <c r="Q78">
        <v>810.75238000000002</v>
      </c>
      <c r="R78">
        <v>826.30658000000005</v>
      </c>
      <c r="S78">
        <v>842.70465100000001</v>
      </c>
      <c r="T78">
        <v>860.15942399999994</v>
      </c>
      <c r="U78">
        <v>877.69744900000001</v>
      </c>
      <c r="V78">
        <v>895.32641599999999</v>
      </c>
      <c r="W78">
        <v>912.76916500000004</v>
      </c>
      <c r="X78">
        <v>931.48254399999996</v>
      </c>
      <c r="Y78">
        <v>949.93524200000002</v>
      </c>
      <c r="Z78">
        <v>967.43890399999998</v>
      </c>
      <c r="AA78">
        <v>984.73907499999996</v>
      </c>
      <c r="AB78">
        <v>1001.868652</v>
      </c>
      <c r="AC78">
        <v>1021.448547</v>
      </c>
      <c r="AD78">
        <v>1042.192139</v>
      </c>
      <c r="AE78">
        <v>1062.295654</v>
      </c>
      <c r="AF78">
        <v>1082.2570800000001</v>
      </c>
      <c r="AG78" s="91">
        <v>0.02</v>
      </c>
    </row>
    <row r="79" spans="1:33">
      <c r="A79" t="s">
        <v>4083</v>
      </c>
      <c r="B79" t="s">
        <v>7248</v>
      </c>
      <c r="C79" t="s">
        <v>7249</v>
      </c>
      <c r="D79" t="s">
        <v>333</v>
      </c>
      <c r="F79">
        <v>1825.717163</v>
      </c>
      <c r="G79">
        <v>1863.4360349999999</v>
      </c>
      <c r="H79">
        <v>1909.9364009999999</v>
      </c>
      <c r="I79">
        <v>1952.9678960000001</v>
      </c>
      <c r="J79">
        <v>1988.054932</v>
      </c>
      <c r="K79">
        <v>2026.030029</v>
      </c>
      <c r="L79">
        <v>2058.9328609999998</v>
      </c>
      <c r="M79">
        <v>2085.4458009999998</v>
      </c>
      <c r="N79">
        <v>2116.6997070000002</v>
      </c>
      <c r="O79">
        <v>2150.3481449999999</v>
      </c>
      <c r="P79">
        <v>2182.5187989999999</v>
      </c>
      <c r="Q79">
        <v>2218.3066410000001</v>
      </c>
      <c r="R79">
        <v>2254.7727049999999</v>
      </c>
      <c r="S79">
        <v>2293.7307129999999</v>
      </c>
      <c r="T79">
        <v>2335.8408199999999</v>
      </c>
      <c r="U79">
        <v>2377.9516600000002</v>
      </c>
      <c r="V79">
        <v>2419.9865719999998</v>
      </c>
      <c r="W79">
        <v>2461.1062010000001</v>
      </c>
      <c r="X79">
        <v>2505.9685060000002</v>
      </c>
      <c r="Y79">
        <v>2549.6628420000002</v>
      </c>
      <c r="Z79">
        <v>2590.0036620000001</v>
      </c>
      <c r="AA79">
        <v>2629.3708499999998</v>
      </c>
      <c r="AB79">
        <v>2667.875</v>
      </c>
      <c r="AC79">
        <v>2713.773682</v>
      </c>
      <c r="AD79">
        <v>2762.9604490000002</v>
      </c>
      <c r="AE79">
        <v>2809.741943</v>
      </c>
      <c r="AF79">
        <v>2855.6853030000002</v>
      </c>
      <c r="AG79" s="91">
        <v>1.7000000000000001E-2</v>
      </c>
    </row>
    <row r="80" spans="1:33">
      <c r="A80" t="s">
        <v>3917</v>
      </c>
      <c r="B80" t="s">
        <v>7250</v>
      </c>
      <c r="C80" t="s">
        <v>7251</v>
      </c>
      <c r="D80" t="s">
        <v>333</v>
      </c>
      <c r="F80">
        <v>873.66583300000002</v>
      </c>
      <c r="G80">
        <v>891.78436299999998</v>
      </c>
      <c r="H80">
        <v>910.15338099999997</v>
      </c>
      <c r="I80">
        <v>928.56018100000006</v>
      </c>
      <c r="J80">
        <v>949.76843299999996</v>
      </c>
      <c r="K80">
        <v>971.30712900000003</v>
      </c>
      <c r="L80">
        <v>992.353027</v>
      </c>
      <c r="M80">
        <v>1013.638794</v>
      </c>
      <c r="N80">
        <v>1035.1469729999999</v>
      </c>
      <c r="O80">
        <v>1057.0162350000001</v>
      </c>
      <c r="P80">
        <v>1079.2329099999999</v>
      </c>
      <c r="Q80">
        <v>1101.7897949999999</v>
      </c>
      <c r="R80">
        <v>1124.6567379999999</v>
      </c>
      <c r="S80">
        <v>1147.823486</v>
      </c>
      <c r="T80">
        <v>1171.287842</v>
      </c>
      <c r="U80">
        <v>1195.1176760000001</v>
      </c>
      <c r="V80">
        <v>1219.2851559999999</v>
      </c>
      <c r="W80">
        <v>1243.8454589999999</v>
      </c>
      <c r="X80">
        <v>1268.788452</v>
      </c>
      <c r="Y80">
        <v>1294.0976559999999</v>
      </c>
      <c r="Z80">
        <v>1319.7375489999999</v>
      </c>
      <c r="AA80">
        <v>1345.668091</v>
      </c>
      <c r="AB80">
        <v>1371.966064</v>
      </c>
      <c r="AC80">
        <v>1398.669678</v>
      </c>
      <c r="AD80">
        <v>1425.7543949999999</v>
      </c>
      <c r="AE80">
        <v>1453.2493899999999</v>
      </c>
      <c r="AF80">
        <v>1481.09375</v>
      </c>
      <c r="AG80" s="91">
        <v>2.1000000000000001E-2</v>
      </c>
    </row>
    <row r="81" spans="1:33">
      <c r="A81" t="s">
        <v>4077</v>
      </c>
      <c r="B81" t="s">
        <v>7252</v>
      </c>
      <c r="C81" t="s">
        <v>7253</v>
      </c>
      <c r="D81" t="s">
        <v>333</v>
      </c>
      <c r="F81">
        <v>388.28045700000001</v>
      </c>
      <c r="G81">
        <v>395.81970200000001</v>
      </c>
      <c r="H81">
        <v>403.58761600000003</v>
      </c>
      <c r="I81">
        <v>411.37411500000002</v>
      </c>
      <c r="J81">
        <v>420.323914</v>
      </c>
      <c r="K81">
        <v>429.40133700000001</v>
      </c>
      <c r="L81">
        <v>438.25646999999998</v>
      </c>
      <c r="M81">
        <v>447.19250499999998</v>
      </c>
      <c r="N81">
        <v>456.20300300000002</v>
      </c>
      <c r="O81">
        <v>465.36080900000002</v>
      </c>
      <c r="P81">
        <v>474.65741000000003</v>
      </c>
      <c r="Q81">
        <v>484.08724999999998</v>
      </c>
      <c r="R81">
        <v>493.63400300000001</v>
      </c>
      <c r="S81">
        <v>503.29434199999997</v>
      </c>
      <c r="T81">
        <v>513.06664999999998</v>
      </c>
      <c r="U81">
        <v>522.98474099999999</v>
      </c>
      <c r="V81">
        <v>533.03192100000001</v>
      </c>
      <c r="W81">
        <v>543.23498500000005</v>
      </c>
      <c r="X81">
        <v>553.58752400000003</v>
      </c>
      <c r="Y81">
        <v>564.07885699999997</v>
      </c>
      <c r="Z81">
        <v>574.69018600000004</v>
      </c>
      <c r="AA81">
        <v>585.40100099999995</v>
      </c>
      <c r="AB81">
        <v>596.24981700000001</v>
      </c>
      <c r="AC81">
        <v>607.25225799999998</v>
      </c>
      <c r="AD81">
        <v>618.39398200000005</v>
      </c>
      <c r="AE81">
        <v>629.68908699999997</v>
      </c>
      <c r="AF81">
        <v>641.10632299999997</v>
      </c>
      <c r="AG81" s="91">
        <v>1.9E-2</v>
      </c>
    </row>
    <row r="82" spans="1:33">
      <c r="A82" t="s">
        <v>4080</v>
      </c>
      <c r="B82" t="s">
        <v>7254</v>
      </c>
      <c r="C82" t="s">
        <v>7255</v>
      </c>
      <c r="D82" t="s">
        <v>333</v>
      </c>
      <c r="F82">
        <v>140.137665</v>
      </c>
      <c r="G82">
        <v>143.70185900000001</v>
      </c>
      <c r="H82">
        <v>147.15713500000001</v>
      </c>
      <c r="I82">
        <v>150.616165</v>
      </c>
      <c r="J82">
        <v>154.629684</v>
      </c>
      <c r="K82">
        <v>158.720978</v>
      </c>
      <c r="L82">
        <v>162.73741100000001</v>
      </c>
      <c r="M82">
        <v>166.825287</v>
      </c>
      <c r="N82">
        <v>170.98028600000001</v>
      </c>
      <c r="O82">
        <v>175.21014400000001</v>
      </c>
      <c r="P82">
        <v>179.51577800000001</v>
      </c>
      <c r="Q82">
        <v>183.899033</v>
      </c>
      <c r="R82">
        <v>188.35897800000001</v>
      </c>
      <c r="S82">
        <v>192.892166</v>
      </c>
      <c r="T82">
        <v>197.49929800000001</v>
      </c>
      <c r="U82">
        <v>202.18635599999999</v>
      </c>
      <c r="V82">
        <v>206.95463599999999</v>
      </c>
      <c r="W82">
        <v>211.80978400000001</v>
      </c>
      <c r="X82">
        <v>216.753052</v>
      </c>
      <c r="Y82">
        <v>221.78568999999999</v>
      </c>
      <c r="Z82">
        <v>226.906204</v>
      </c>
      <c r="AA82">
        <v>232.11135899999999</v>
      </c>
      <c r="AB82">
        <v>237.40808100000001</v>
      </c>
      <c r="AC82">
        <v>242.80410800000001</v>
      </c>
      <c r="AD82">
        <v>248.300003</v>
      </c>
      <c r="AE82">
        <v>253.89889500000001</v>
      </c>
      <c r="AF82">
        <v>259.59634399999999</v>
      </c>
      <c r="AG82" s="91">
        <v>2.4E-2</v>
      </c>
    </row>
    <row r="83" spans="1:33">
      <c r="A83" t="s">
        <v>4083</v>
      </c>
      <c r="B83" t="s">
        <v>7256</v>
      </c>
      <c r="C83" t="s">
        <v>7257</v>
      </c>
      <c r="D83" t="s">
        <v>333</v>
      </c>
      <c r="F83">
        <v>345.24774200000002</v>
      </c>
      <c r="G83">
        <v>352.26281699999998</v>
      </c>
      <c r="H83">
        <v>359.40863000000002</v>
      </c>
      <c r="I83">
        <v>366.569885</v>
      </c>
      <c r="J83">
        <v>374.814819</v>
      </c>
      <c r="K83">
        <v>383.184845</v>
      </c>
      <c r="L83">
        <v>391.35916099999997</v>
      </c>
      <c r="M83">
        <v>399.62100199999998</v>
      </c>
      <c r="N83">
        <v>407.96362299999998</v>
      </c>
      <c r="O83">
        <v>416.44528200000002</v>
      </c>
      <c r="P83">
        <v>425.059753</v>
      </c>
      <c r="Q83">
        <v>433.80349699999999</v>
      </c>
      <c r="R83">
        <v>442.66375699999998</v>
      </c>
      <c r="S83">
        <v>451.636932</v>
      </c>
      <c r="T83">
        <v>460.72195399999998</v>
      </c>
      <c r="U83">
        <v>469.946594</v>
      </c>
      <c r="V83">
        <v>479.29861499999998</v>
      </c>
      <c r="W83">
        <v>488.800659</v>
      </c>
      <c r="X83">
        <v>498.44790599999999</v>
      </c>
      <c r="Y83">
        <v>508.23303199999998</v>
      </c>
      <c r="Z83">
        <v>518.14117399999998</v>
      </c>
      <c r="AA83">
        <v>528.15576199999998</v>
      </c>
      <c r="AB83">
        <v>538.30816700000003</v>
      </c>
      <c r="AC83">
        <v>548.61321999999996</v>
      </c>
      <c r="AD83">
        <v>559.06042500000001</v>
      </c>
      <c r="AE83">
        <v>569.66137700000002</v>
      </c>
      <c r="AF83">
        <v>580.39117399999998</v>
      </c>
      <c r="AG83" s="91">
        <v>0.02</v>
      </c>
    </row>
    <row r="84" spans="1:33">
      <c r="A84" t="s">
        <v>4362</v>
      </c>
      <c r="B84" t="s">
        <v>7258</v>
      </c>
      <c r="C84" t="s">
        <v>7259</v>
      </c>
      <c r="D84" t="s">
        <v>333</v>
      </c>
      <c r="F84">
        <v>477.24743699999999</v>
      </c>
      <c r="G84">
        <v>494.50125100000002</v>
      </c>
      <c r="H84">
        <v>512.91980000000001</v>
      </c>
      <c r="I84">
        <v>531.68072500000005</v>
      </c>
      <c r="J84">
        <v>550.67419400000006</v>
      </c>
      <c r="K84">
        <v>570.08154300000001</v>
      </c>
      <c r="L84">
        <v>589.48266599999999</v>
      </c>
      <c r="M84">
        <v>609.387024</v>
      </c>
      <c r="N84">
        <v>629.84228499999995</v>
      </c>
      <c r="O84">
        <v>650.87640399999998</v>
      </c>
      <c r="P84">
        <v>672.48498500000005</v>
      </c>
      <c r="Q84">
        <v>694.68237299999998</v>
      </c>
      <c r="R84">
        <v>717.48205600000006</v>
      </c>
      <c r="S84">
        <v>740.897156</v>
      </c>
      <c r="T84">
        <v>764.94177200000001</v>
      </c>
      <c r="U84">
        <v>789.60064699999998</v>
      </c>
      <c r="V84">
        <v>814.86499000000003</v>
      </c>
      <c r="W84">
        <v>840.77056900000002</v>
      </c>
      <c r="X84">
        <v>867.32354699999996</v>
      </c>
      <c r="Y84">
        <v>894.52117899999996</v>
      </c>
      <c r="Z84">
        <v>922.38354500000003</v>
      </c>
      <c r="AA84">
        <v>950.91961700000002</v>
      </c>
      <c r="AB84">
        <v>980.12652600000001</v>
      </c>
      <c r="AC84">
        <v>1010.014404</v>
      </c>
      <c r="AD84">
        <v>1040.612183</v>
      </c>
      <c r="AE84">
        <v>1071.919312</v>
      </c>
      <c r="AF84">
        <v>1103.9406739999999</v>
      </c>
      <c r="AG84" s="91">
        <v>3.3000000000000002E-2</v>
      </c>
    </row>
    <row r="85" spans="1:33">
      <c r="A85" t="s">
        <v>4077</v>
      </c>
      <c r="B85" t="s">
        <v>7260</v>
      </c>
      <c r="C85" t="s">
        <v>7261</v>
      </c>
      <c r="D85" t="s">
        <v>333</v>
      </c>
      <c r="F85">
        <v>341.38211100000001</v>
      </c>
      <c r="G85">
        <v>353.66058299999997</v>
      </c>
      <c r="H85">
        <v>366.75616500000001</v>
      </c>
      <c r="I85">
        <v>380.09472699999998</v>
      </c>
      <c r="J85">
        <v>393.60021999999998</v>
      </c>
      <c r="K85">
        <v>407.398865</v>
      </c>
      <c r="L85">
        <v>421.18429600000002</v>
      </c>
      <c r="M85">
        <v>435.32351699999998</v>
      </c>
      <c r="N85">
        <v>449.84979199999998</v>
      </c>
      <c r="O85">
        <v>464.782532</v>
      </c>
      <c r="P85">
        <v>480.11825599999997</v>
      </c>
      <c r="Q85">
        <v>495.86697400000003</v>
      </c>
      <c r="R85">
        <v>512.03802499999995</v>
      </c>
      <c r="S85">
        <v>528.640625</v>
      </c>
      <c r="T85">
        <v>545.68444799999997</v>
      </c>
      <c r="U85">
        <v>563.15826400000003</v>
      </c>
      <c r="V85">
        <v>581.05639599999995</v>
      </c>
      <c r="W85">
        <v>599.40368699999999</v>
      </c>
      <c r="X85">
        <v>618.20422399999995</v>
      </c>
      <c r="Y85">
        <v>637.45556599999998</v>
      </c>
      <c r="Z85">
        <v>657.17175299999997</v>
      </c>
      <c r="AA85">
        <v>677.35888699999998</v>
      </c>
      <c r="AB85">
        <v>698.01440400000001</v>
      </c>
      <c r="AC85">
        <v>719.145264</v>
      </c>
      <c r="AD85">
        <v>740.77179000000001</v>
      </c>
      <c r="AE85">
        <v>762.89318800000001</v>
      </c>
      <c r="AF85">
        <v>785.51245100000006</v>
      </c>
      <c r="AG85" s="91">
        <v>3.3000000000000002E-2</v>
      </c>
    </row>
    <row r="86" spans="1:33">
      <c r="A86" t="s">
        <v>4080</v>
      </c>
      <c r="B86" t="s">
        <v>7262</v>
      </c>
      <c r="C86" t="s">
        <v>7263</v>
      </c>
      <c r="D86" t="s">
        <v>333</v>
      </c>
      <c r="F86">
        <v>26.209848000000001</v>
      </c>
      <c r="G86">
        <v>27.106580999999998</v>
      </c>
      <c r="H86">
        <v>28.051791999999999</v>
      </c>
      <c r="I86">
        <v>29.014188999999998</v>
      </c>
      <c r="J86">
        <v>29.989713999999999</v>
      </c>
      <c r="K86">
        <v>30.985434000000001</v>
      </c>
      <c r="L86">
        <v>31.973666999999999</v>
      </c>
      <c r="M86">
        <v>32.984386000000001</v>
      </c>
      <c r="N86">
        <v>34.019489</v>
      </c>
      <c r="O86">
        <v>35.080032000000003</v>
      </c>
      <c r="P86">
        <v>36.165481999999997</v>
      </c>
      <c r="Q86">
        <v>37.276417000000002</v>
      </c>
      <c r="R86">
        <v>38.413367999999998</v>
      </c>
      <c r="S86">
        <v>39.576819999999998</v>
      </c>
      <c r="T86">
        <v>40.767315000000004</v>
      </c>
      <c r="U86">
        <v>41.983589000000002</v>
      </c>
      <c r="V86">
        <v>43.225822000000001</v>
      </c>
      <c r="W86">
        <v>44.495334999999997</v>
      </c>
      <c r="X86">
        <v>45.792141000000001</v>
      </c>
      <c r="Y86">
        <v>47.115710999999997</v>
      </c>
      <c r="Z86">
        <v>48.466942000000003</v>
      </c>
      <c r="AA86">
        <v>49.845959000000001</v>
      </c>
      <c r="AB86">
        <v>51.252251000000001</v>
      </c>
      <c r="AC86">
        <v>52.686073</v>
      </c>
      <c r="AD86">
        <v>54.148758000000001</v>
      </c>
      <c r="AE86">
        <v>55.639907999999998</v>
      </c>
      <c r="AF86">
        <v>57.159416</v>
      </c>
      <c r="AG86" s="91">
        <v>0.03</v>
      </c>
    </row>
    <row r="87" spans="1:33">
      <c r="A87" t="s">
        <v>4083</v>
      </c>
      <c r="B87" t="s">
        <v>7264</v>
      </c>
      <c r="C87" t="s">
        <v>7265</v>
      </c>
      <c r="D87" t="s">
        <v>333</v>
      </c>
      <c r="F87">
        <v>109.655502</v>
      </c>
      <c r="G87">
        <v>113.734093</v>
      </c>
      <c r="H87">
        <v>118.11187</v>
      </c>
      <c r="I87">
        <v>122.571808</v>
      </c>
      <c r="J87">
        <v>127.08422899999999</v>
      </c>
      <c r="K87">
        <v>131.69725</v>
      </c>
      <c r="L87">
        <v>136.32472200000001</v>
      </c>
      <c r="M87">
        <v>141.079117</v>
      </c>
      <c r="N87">
        <v>145.972992</v>
      </c>
      <c r="O87">
        <v>151.01383999999999</v>
      </c>
      <c r="P87">
        <v>156.20126300000001</v>
      </c>
      <c r="Q87">
        <v>161.53900100000001</v>
      </c>
      <c r="R87">
        <v>167.030655</v>
      </c>
      <c r="S87">
        <v>172.679688</v>
      </c>
      <c r="T87">
        <v>178.48996</v>
      </c>
      <c r="U87">
        <v>184.458786</v>
      </c>
      <c r="V87">
        <v>190.58279400000001</v>
      </c>
      <c r="W87">
        <v>196.87150600000001</v>
      </c>
      <c r="X87">
        <v>203.327225</v>
      </c>
      <c r="Y87">
        <v>209.94989000000001</v>
      </c>
      <c r="Z87">
        <v>216.744843</v>
      </c>
      <c r="AA87">
        <v>223.714798</v>
      </c>
      <c r="AB87">
        <v>230.85987900000001</v>
      </c>
      <c r="AC87">
        <v>238.18306000000001</v>
      </c>
      <c r="AD87">
        <v>245.69163499999999</v>
      </c>
      <c r="AE87">
        <v>253.386246</v>
      </c>
      <c r="AF87">
        <v>261.268799</v>
      </c>
      <c r="AG87" s="91">
        <v>3.4000000000000002E-2</v>
      </c>
    </row>
    <row r="88" spans="1:33">
      <c r="A88" t="s">
        <v>4365</v>
      </c>
      <c r="B88" t="s">
        <v>7266</v>
      </c>
      <c r="C88" t="s">
        <v>7267</v>
      </c>
      <c r="D88" t="s">
        <v>333</v>
      </c>
      <c r="F88">
        <v>6213.0410160000001</v>
      </c>
      <c r="G88">
        <v>6338.5805659999996</v>
      </c>
      <c r="H88">
        <v>6479.0522460000002</v>
      </c>
      <c r="I88">
        <v>6621.1694340000004</v>
      </c>
      <c r="J88">
        <v>6764.921875</v>
      </c>
      <c r="K88">
        <v>6910.3466799999997</v>
      </c>
      <c r="L88">
        <v>7050.453125</v>
      </c>
      <c r="M88">
        <v>7191.7587890000004</v>
      </c>
      <c r="N88">
        <v>7334.7353519999997</v>
      </c>
      <c r="O88">
        <v>7480.169922</v>
      </c>
      <c r="P88">
        <v>7628.3222660000001</v>
      </c>
      <c r="Q88">
        <v>7778.9877930000002</v>
      </c>
      <c r="R88">
        <v>7932.435547</v>
      </c>
      <c r="S88">
        <v>8088.3432620000003</v>
      </c>
      <c r="T88">
        <v>8246.4462889999995</v>
      </c>
      <c r="U88">
        <v>8406.9150389999995</v>
      </c>
      <c r="V88">
        <v>8569.7373050000006</v>
      </c>
      <c r="W88">
        <v>8734.8417969999991</v>
      </c>
      <c r="X88">
        <v>8902.4111329999996</v>
      </c>
      <c r="Y88">
        <v>9072.3359380000002</v>
      </c>
      <c r="Z88">
        <v>9244.4511719999991</v>
      </c>
      <c r="AA88">
        <v>9418.6425780000009</v>
      </c>
      <c r="AB88">
        <v>9595.0761719999991</v>
      </c>
      <c r="AC88">
        <v>9773.7255860000005</v>
      </c>
      <c r="AD88">
        <v>9954.4550780000009</v>
      </c>
      <c r="AE88">
        <v>10137.353515999999</v>
      </c>
      <c r="AF88">
        <v>10322.505859000001</v>
      </c>
      <c r="AG88" s="91">
        <v>0.02</v>
      </c>
    </row>
    <row r="89" spans="1:33">
      <c r="A89" t="s">
        <v>4077</v>
      </c>
      <c r="B89" t="s">
        <v>7268</v>
      </c>
      <c r="C89" t="s">
        <v>7269</v>
      </c>
      <c r="D89" t="s">
        <v>333</v>
      </c>
      <c r="F89">
        <v>3767.4094239999999</v>
      </c>
      <c r="G89">
        <v>3848.406982</v>
      </c>
      <c r="H89">
        <v>3935.2680660000001</v>
      </c>
      <c r="I89">
        <v>4023.1755370000001</v>
      </c>
      <c r="J89">
        <v>4112.0893550000001</v>
      </c>
      <c r="K89">
        <v>4201.9921880000002</v>
      </c>
      <c r="L89">
        <v>4288.6298829999996</v>
      </c>
      <c r="M89">
        <v>4375.9555659999996</v>
      </c>
      <c r="N89">
        <v>4464.2905270000001</v>
      </c>
      <c r="O89">
        <v>4554.1630859999996</v>
      </c>
      <c r="P89">
        <v>4645.734375</v>
      </c>
      <c r="Q89">
        <v>4738.8774409999996</v>
      </c>
      <c r="R89">
        <v>4833.7768550000001</v>
      </c>
      <c r="S89">
        <v>4930.21875</v>
      </c>
      <c r="T89">
        <v>5028.0346680000002</v>
      </c>
      <c r="U89">
        <v>5127.3413090000004</v>
      </c>
      <c r="V89">
        <v>5228.1337890000004</v>
      </c>
      <c r="W89">
        <v>5330.3662109999996</v>
      </c>
      <c r="X89">
        <v>5434.1630859999996</v>
      </c>
      <c r="Y89">
        <v>5539.4575199999999</v>
      </c>
      <c r="Z89">
        <v>5646.1411129999997</v>
      </c>
      <c r="AA89">
        <v>5754.1420900000003</v>
      </c>
      <c r="AB89">
        <v>5863.5727539999998</v>
      </c>
      <c r="AC89">
        <v>5974.4174800000001</v>
      </c>
      <c r="AD89">
        <v>6086.5996089999999</v>
      </c>
      <c r="AE89">
        <v>6200.1870120000003</v>
      </c>
      <c r="AF89">
        <v>6315.2402339999999</v>
      </c>
      <c r="AG89" s="91">
        <v>0.02</v>
      </c>
    </row>
    <row r="90" spans="1:33">
      <c r="A90" t="s">
        <v>4080</v>
      </c>
      <c r="B90" t="s">
        <v>7270</v>
      </c>
      <c r="C90" t="s">
        <v>7271</v>
      </c>
      <c r="D90" t="s">
        <v>333</v>
      </c>
      <c r="F90">
        <v>1117.0908199999999</v>
      </c>
      <c r="G90">
        <v>1131.977539</v>
      </c>
      <c r="H90">
        <v>1154.5444339999999</v>
      </c>
      <c r="I90">
        <v>1177.3298339999999</v>
      </c>
      <c r="J90">
        <v>1200.385254</v>
      </c>
      <c r="K90">
        <v>1223.781616</v>
      </c>
      <c r="L90">
        <v>1246.2851559999999</v>
      </c>
      <c r="M90">
        <v>1269.0679929999999</v>
      </c>
      <c r="N90">
        <v>1292.1572269999999</v>
      </c>
      <c r="O90">
        <v>1315.6132809999999</v>
      </c>
      <c r="P90">
        <v>1339.4765620000001</v>
      </c>
      <c r="Q90">
        <v>1363.7155760000001</v>
      </c>
      <c r="R90">
        <v>1388.3431399999999</v>
      </c>
      <c r="S90">
        <v>1413.333496</v>
      </c>
      <c r="T90">
        <v>1438.649048</v>
      </c>
      <c r="U90">
        <v>1464.299072</v>
      </c>
      <c r="V90">
        <v>1490.279663</v>
      </c>
      <c r="W90">
        <v>1516.580078</v>
      </c>
      <c r="X90">
        <v>1543.212769</v>
      </c>
      <c r="Y90">
        <v>1570.1583250000001</v>
      </c>
      <c r="Z90">
        <v>1597.3999020000001</v>
      </c>
      <c r="AA90">
        <v>1624.920654</v>
      </c>
      <c r="AB90">
        <v>1652.734009</v>
      </c>
      <c r="AC90">
        <v>1680.8321530000001</v>
      </c>
      <c r="AD90">
        <v>1709.181519</v>
      </c>
      <c r="AE90">
        <v>1737.778442</v>
      </c>
      <c r="AF90">
        <v>1766.621948</v>
      </c>
      <c r="AG90" s="91">
        <v>1.7999999999999999E-2</v>
      </c>
    </row>
    <row r="91" spans="1:33">
      <c r="A91" t="s">
        <v>4083</v>
      </c>
      <c r="B91" t="s">
        <v>7272</v>
      </c>
      <c r="C91" t="s">
        <v>7273</v>
      </c>
      <c r="D91" t="s">
        <v>333</v>
      </c>
      <c r="F91">
        <v>1328.541138</v>
      </c>
      <c r="G91">
        <v>1358.1958010000001</v>
      </c>
      <c r="H91">
        <v>1389.239624</v>
      </c>
      <c r="I91">
        <v>1420.6640620000001</v>
      </c>
      <c r="J91">
        <v>1452.4472659999999</v>
      </c>
      <c r="K91">
        <v>1484.572754</v>
      </c>
      <c r="L91">
        <v>1515.5383300000001</v>
      </c>
      <c r="M91">
        <v>1546.7353519999999</v>
      </c>
      <c r="N91">
        <v>1578.2873540000001</v>
      </c>
      <c r="O91">
        <v>1610.3935550000001</v>
      </c>
      <c r="P91">
        <v>1643.1110839999999</v>
      </c>
      <c r="Q91">
        <v>1676.3948969999999</v>
      </c>
      <c r="R91">
        <v>1710.3154300000001</v>
      </c>
      <c r="S91">
        <v>1744.7910159999999</v>
      </c>
      <c r="T91">
        <v>1779.762817</v>
      </c>
      <c r="U91">
        <v>1815.2742920000001</v>
      </c>
      <c r="V91">
        <v>1851.3238530000001</v>
      </c>
      <c r="W91">
        <v>1887.8950199999999</v>
      </c>
      <c r="X91">
        <v>1925.0351559999999</v>
      </c>
      <c r="Y91">
        <v>1962.7202150000001</v>
      </c>
      <c r="Z91">
        <v>2000.9104</v>
      </c>
      <c r="AA91">
        <v>2039.5795900000001</v>
      </c>
      <c r="AB91">
        <v>2078.7695309999999</v>
      </c>
      <c r="AC91">
        <v>2118.4760740000002</v>
      </c>
      <c r="AD91">
        <v>2158.6735840000001</v>
      </c>
      <c r="AE91">
        <v>2199.3876949999999</v>
      </c>
      <c r="AF91">
        <v>2240.6430660000001</v>
      </c>
      <c r="AG91" s="91">
        <v>0.02</v>
      </c>
    </row>
    <row r="92" spans="1:33">
      <c r="A92" t="s">
        <v>3926</v>
      </c>
      <c r="B92" t="s">
        <v>7274</v>
      </c>
      <c r="C92" t="s">
        <v>7275</v>
      </c>
      <c r="D92" t="s">
        <v>333</v>
      </c>
      <c r="F92">
        <v>709.74060099999997</v>
      </c>
      <c r="G92">
        <v>708.52966300000003</v>
      </c>
      <c r="H92">
        <v>714.54949999999997</v>
      </c>
      <c r="I92">
        <v>720.48950200000002</v>
      </c>
      <c r="J92">
        <v>725.08483899999999</v>
      </c>
      <c r="K92">
        <v>728.96655299999998</v>
      </c>
      <c r="L92">
        <v>731.64770499999997</v>
      </c>
      <c r="M92">
        <v>733.57513400000005</v>
      </c>
      <c r="N92">
        <v>735.29760699999997</v>
      </c>
      <c r="O92">
        <v>736.707764</v>
      </c>
      <c r="P92">
        <v>737.601135</v>
      </c>
      <c r="Q92">
        <v>738.04742399999998</v>
      </c>
      <c r="R92">
        <v>738.13983199999996</v>
      </c>
      <c r="S92">
        <v>738.12304700000004</v>
      </c>
      <c r="T92">
        <v>737.996399</v>
      </c>
      <c r="U92">
        <v>737.733521</v>
      </c>
      <c r="V92">
        <v>737.57904099999996</v>
      </c>
      <c r="W92">
        <v>737.62487799999997</v>
      </c>
      <c r="X92">
        <v>737.88207999999997</v>
      </c>
      <c r="Y92">
        <v>738.38250700000003</v>
      </c>
      <c r="Z92">
        <v>739.16394000000003</v>
      </c>
      <c r="AA92">
        <v>740.39819299999999</v>
      </c>
      <c r="AB92">
        <v>742.05383300000005</v>
      </c>
      <c r="AC92">
        <v>744.01300000000003</v>
      </c>
      <c r="AD92">
        <v>746.16009499999996</v>
      </c>
      <c r="AE92">
        <v>748.41131600000006</v>
      </c>
      <c r="AF92">
        <v>750.973389</v>
      </c>
      <c r="AG92" s="91">
        <v>2E-3</v>
      </c>
    </row>
    <row r="93" spans="1:33">
      <c r="A93" t="s">
        <v>4077</v>
      </c>
      <c r="B93" t="s">
        <v>7276</v>
      </c>
      <c r="C93" t="s">
        <v>7277</v>
      </c>
      <c r="D93" t="s">
        <v>333</v>
      </c>
      <c r="F93">
        <v>253.74243200000001</v>
      </c>
      <c r="G93">
        <v>255.61485300000001</v>
      </c>
      <c r="H93">
        <v>257.60180700000001</v>
      </c>
      <c r="I93">
        <v>259.55560300000002</v>
      </c>
      <c r="J93">
        <v>261.25888099999997</v>
      </c>
      <c r="K93">
        <v>262.82800300000002</v>
      </c>
      <c r="L93">
        <v>264.09204099999999</v>
      </c>
      <c r="M93">
        <v>265.22448700000001</v>
      </c>
      <c r="N93">
        <v>266.32281499999999</v>
      </c>
      <c r="O93">
        <v>267.36895800000002</v>
      </c>
      <c r="P93">
        <v>268.32360799999998</v>
      </c>
      <c r="Q93">
        <v>269.19650300000001</v>
      </c>
      <c r="R93">
        <v>270.00863600000002</v>
      </c>
      <c r="S93">
        <v>270.80575599999997</v>
      </c>
      <c r="T93">
        <v>271.58892800000001</v>
      </c>
      <c r="U93">
        <v>272.35320999999999</v>
      </c>
      <c r="V93">
        <v>273.131958</v>
      </c>
      <c r="W93">
        <v>273.94360399999999</v>
      </c>
      <c r="X93">
        <v>274.79714999999999</v>
      </c>
      <c r="Y93">
        <v>275.70477299999999</v>
      </c>
      <c r="Z93">
        <v>276.669983</v>
      </c>
      <c r="AA93">
        <v>277.72345000000001</v>
      </c>
      <c r="AB93">
        <v>278.86093099999999</v>
      </c>
      <c r="AC93">
        <v>280.06454500000001</v>
      </c>
      <c r="AD93">
        <v>281.31329299999999</v>
      </c>
      <c r="AE93">
        <v>282.58843999999999</v>
      </c>
      <c r="AF93">
        <v>283.92553700000002</v>
      </c>
      <c r="AG93" s="91">
        <v>4.0000000000000001E-3</v>
      </c>
    </row>
    <row r="94" spans="1:33">
      <c r="A94" t="s">
        <v>4080</v>
      </c>
      <c r="B94" t="s">
        <v>7278</v>
      </c>
      <c r="C94" t="s">
        <v>7279</v>
      </c>
      <c r="D94" t="s">
        <v>333</v>
      </c>
      <c r="F94">
        <v>344.403503</v>
      </c>
      <c r="G94">
        <v>340.225281</v>
      </c>
      <c r="H94">
        <v>343.40197799999999</v>
      </c>
      <c r="I94">
        <v>346.54702800000001</v>
      </c>
      <c r="J94">
        <v>348.68335000000002</v>
      </c>
      <c r="K94">
        <v>350.28613300000001</v>
      </c>
      <c r="L94">
        <v>351.11428799999999</v>
      </c>
      <c r="M94">
        <v>351.36328099999997</v>
      </c>
      <c r="N94">
        <v>351.45224000000002</v>
      </c>
      <c r="O94">
        <v>351.29760700000003</v>
      </c>
      <c r="P94">
        <v>350.74783300000001</v>
      </c>
      <c r="Q94">
        <v>349.860229</v>
      </c>
      <c r="R94">
        <v>348.69921900000003</v>
      </c>
      <c r="S94">
        <v>347.44802900000002</v>
      </c>
      <c r="T94">
        <v>346.104309</v>
      </c>
      <c r="U94">
        <v>344.64840700000002</v>
      </c>
      <c r="V94">
        <v>343.282623</v>
      </c>
      <c r="W94">
        <v>342.07394399999998</v>
      </c>
      <c r="X94">
        <v>341.02001999999999</v>
      </c>
      <c r="Y94">
        <v>340.13497899999999</v>
      </c>
      <c r="Z94">
        <v>339.45257600000002</v>
      </c>
      <c r="AA94">
        <v>339.103882</v>
      </c>
      <c r="AB94">
        <v>339.062836</v>
      </c>
      <c r="AC94">
        <v>339.23468000000003</v>
      </c>
      <c r="AD94">
        <v>339.531769</v>
      </c>
      <c r="AE94">
        <v>339.89614899999998</v>
      </c>
      <c r="AF94">
        <v>340.48757899999998</v>
      </c>
      <c r="AG94" s="91">
        <v>0</v>
      </c>
    </row>
    <row r="95" spans="1:33">
      <c r="A95" t="s">
        <v>4083</v>
      </c>
      <c r="B95" t="s">
        <v>7280</v>
      </c>
      <c r="C95" t="s">
        <v>7281</v>
      </c>
      <c r="D95" t="s">
        <v>333</v>
      </c>
      <c r="F95">
        <v>111.59465</v>
      </c>
      <c r="G95">
        <v>112.689537</v>
      </c>
      <c r="H95">
        <v>113.545715</v>
      </c>
      <c r="I95">
        <v>114.386826</v>
      </c>
      <c r="J95">
        <v>115.14260899999999</v>
      </c>
      <c r="K95">
        <v>115.85240899999999</v>
      </c>
      <c r="L95">
        <v>116.441383</v>
      </c>
      <c r="M95">
        <v>116.98736599999999</v>
      </c>
      <c r="N95">
        <v>117.522583</v>
      </c>
      <c r="O95">
        <v>118.041206</v>
      </c>
      <c r="P95">
        <v>118.529701</v>
      </c>
      <c r="Q95">
        <v>118.99065400000001</v>
      </c>
      <c r="R95">
        <v>119.431969</v>
      </c>
      <c r="S95">
        <v>119.869232</v>
      </c>
      <c r="T95">
        <v>120.303139</v>
      </c>
      <c r="U95">
        <v>120.731934</v>
      </c>
      <c r="V95">
        <v>121.164467</v>
      </c>
      <c r="W95">
        <v>121.607315</v>
      </c>
      <c r="X95">
        <v>122.064926</v>
      </c>
      <c r="Y95">
        <v>122.542801</v>
      </c>
      <c r="Z95">
        <v>123.041405</v>
      </c>
      <c r="AA95">
        <v>123.570854</v>
      </c>
      <c r="AB95">
        <v>124.13005099999999</v>
      </c>
      <c r="AC95">
        <v>124.713814</v>
      </c>
      <c r="AD95">
        <v>125.31501</v>
      </c>
      <c r="AE95">
        <v>125.926697</v>
      </c>
      <c r="AF95">
        <v>126.560287</v>
      </c>
      <c r="AG95" s="91">
        <v>5.0000000000000001E-3</v>
      </c>
    </row>
    <row r="96" spans="1:33">
      <c r="A96" t="s">
        <v>3929</v>
      </c>
      <c r="B96" t="s">
        <v>7282</v>
      </c>
      <c r="C96" t="s">
        <v>7283</v>
      </c>
      <c r="D96" t="s">
        <v>333</v>
      </c>
      <c r="F96">
        <v>683.79363999999998</v>
      </c>
      <c r="G96">
        <v>695.05084199999999</v>
      </c>
      <c r="H96">
        <v>715.66961700000002</v>
      </c>
      <c r="I96">
        <v>736.80664100000001</v>
      </c>
      <c r="J96">
        <v>758.44549600000005</v>
      </c>
      <c r="K96">
        <v>779.99688700000002</v>
      </c>
      <c r="L96">
        <v>800.96417199999996</v>
      </c>
      <c r="M96">
        <v>822.23046899999997</v>
      </c>
      <c r="N96">
        <v>843.65625</v>
      </c>
      <c r="O96">
        <v>865.19238299999995</v>
      </c>
      <c r="P96">
        <v>886.89550799999995</v>
      </c>
      <c r="Q96">
        <v>908.52710000000002</v>
      </c>
      <c r="R96">
        <v>930.30590800000004</v>
      </c>
      <c r="S96">
        <v>952.29370100000006</v>
      </c>
      <c r="T96">
        <v>973.95593299999996</v>
      </c>
      <c r="U96">
        <v>995.67529300000001</v>
      </c>
      <c r="V96">
        <v>1017.478027</v>
      </c>
      <c r="W96">
        <v>1039.497314</v>
      </c>
      <c r="X96">
        <v>1061.7270510000001</v>
      </c>
      <c r="Y96">
        <v>1084.171875</v>
      </c>
      <c r="Z96">
        <v>1106.796509</v>
      </c>
      <c r="AA96">
        <v>1129.5717770000001</v>
      </c>
      <c r="AB96">
        <v>1152.4907229999999</v>
      </c>
      <c r="AC96">
        <v>1175.5551760000001</v>
      </c>
      <c r="AD96">
        <v>1198.77478</v>
      </c>
      <c r="AE96">
        <v>1222.1538089999999</v>
      </c>
      <c r="AF96">
        <v>1245.6992190000001</v>
      </c>
      <c r="AG96" s="91">
        <v>2.3E-2</v>
      </c>
    </row>
    <row r="97" spans="1:33">
      <c r="A97" t="s">
        <v>4077</v>
      </c>
      <c r="B97" t="s">
        <v>7284</v>
      </c>
      <c r="C97" t="s">
        <v>7285</v>
      </c>
      <c r="D97" t="s">
        <v>333</v>
      </c>
      <c r="F97">
        <v>312.69580100000002</v>
      </c>
      <c r="G97">
        <v>318.89495799999997</v>
      </c>
      <c r="H97">
        <v>328.30938700000002</v>
      </c>
      <c r="I97">
        <v>337.94729599999999</v>
      </c>
      <c r="J97">
        <v>347.78903200000002</v>
      </c>
      <c r="K97">
        <v>357.56304899999998</v>
      </c>
      <c r="L97">
        <v>367.05914300000001</v>
      </c>
      <c r="M97">
        <v>376.685699</v>
      </c>
      <c r="N97">
        <v>386.37298600000003</v>
      </c>
      <c r="O97">
        <v>396.09622200000001</v>
      </c>
      <c r="P97">
        <v>405.88326999999998</v>
      </c>
      <c r="Q97">
        <v>415.61413599999997</v>
      </c>
      <c r="R97">
        <v>425.39767499999999</v>
      </c>
      <c r="S97">
        <v>435.26461799999998</v>
      </c>
      <c r="T97">
        <v>444.946594</v>
      </c>
      <c r="U97">
        <v>454.63436899999999</v>
      </c>
      <c r="V97">
        <v>464.34033199999999</v>
      </c>
      <c r="W97">
        <v>474.13070699999997</v>
      </c>
      <c r="X97">
        <v>484.00213600000001</v>
      </c>
      <c r="Y97">
        <v>493.95660400000003</v>
      </c>
      <c r="Z97">
        <v>503.97616599999998</v>
      </c>
      <c r="AA97">
        <v>514.04632600000002</v>
      </c>
      <c r="AB97">
        <v>524.16332999999997</v>
      </c>
      <c r="AC97">
        <v>534.32818599999996</v>
      </c>
      <c r="AD97">
        <v>544.54553199999998</v>
      </c>
      <c r="AE97">
        <v>554.817139</v>
      </c>
      <c r="AF97">
        <v>565.14630099999999</v>
      </c>
      <c r="AG97" s="91">
        <v>2.3E-2</v>
      </c>
    </row>
    <row r="98" spans="1:33">
      <c r="A98" t="s">
        <v>4080</v>
      </c>
      <c r="B98" t="s">
        <v>7286</v>
      </c>
      <c r="C98" t="s">
        <v>7287</v>
      </c>
      <c r="D98" t="s">
        <v>333</v>
      </c>
      <c r="F98">
        <v>113.68456999999999</v>
      </c>
      <c r="G98">
        <v>112.743156</v>
      </c>
      <c r="H98">
        <v>116.208687</v>
      </c>
      <c r="I98">
        <v>119.796173</v>
      </c>
      <c r="J98">
        <v>123.535049</v>
      </c>
      <c r="K98">
        <v>127.333038</v>
      </c>
      <c r="L98">
        <v>131.06239299999999</v>
      </c>
      <c r="M98">
        <v>134.85815400000001</v>
      </c>
      <c r="N98">
        <v>138.712524</v>
      </c>
      <c r="O98">
        <v>142.62390099999999</v>
      </c>
      <c r="P98">
        <v>146.59622200000001</v>
      </c>
      <c r="Q98">
        <v>150.61882</v>
      </c>
      <c r="R98">
        <v>154.70481899999999</v>
      </c>
      <c r="S98">
        <v>158.85771199999999</v>
      </c>
      <c r="T98">
        <v>163.052109</v>
      </c>
      <c r="U98">
        <v>167.30983000000001</v>
      </c>
      <c r="V98">
        <v>171.63447600000001</v>
      </c>
      <c r="W98">
        <v>176.033661</v>
      </c>
      <c r="X98">
        <v>180.508163</v>
      </c>
      <c r="Y98">
        <v>185.05905200000001</v>
      </c>
      <c r="Z98">
        <v>189.68499800000001</v>
      </c>
      <c r="AA98">
        <v>194.384659</v>
      </c>
      <c r="AB98">
        <v>199.15811199999999</v>
      </c>
      <c r="AC98">
        <v>204.00524899999999</v>
      </c>
      <c r="AD98">
        <v>208.92721599999999</v>
      </c>
      <c r="AE98">
        <v>213.92495700000001</v>
      </c>
      <c r="AF98">
        <v>218.99932899999999</v>
      </c>
      <c r="AG98" s="91">
        <v>2.5999999999999999E-2</v>
      </c>
    </row>
    <row r="99" spans="1:33">
      <c r="A99" t="s">
        <v>4083</v>
      </c>
      <c r="B99" t="s">
        <v>7288</v>
      </c>
      <c r="C99" t="s">
        <v>7289</v>
      </c>
      <c r="D99" t="s">
        <v>333</v>
      </c>
      <c r="F99">
        <v>257.41326900000001</v>
      </c>
      <c r="G99">
        <v>263.41271999999998</v>
      </c>
      <c r="H99">
        <v>271.15154999999999</v>
      </c>
      <c r="I99">
        <v>279.06314099999997</v>
      </c>
      <c r="J99">
        <v>287.121399</v>
      </c>
      <c r="K99">
        <v>295.10079999999999</v>
      </c>
      <c r="L99">
        <v>302.84265099999999</v>
      </c>
      <c r="M99">
        <v>310.686646</v>
      </c>
      <c r="N99">
        <v>318.57074</v>
      </c>
      <c r="O99">
        <v>326.47226000000001</v>
      </c>
      <c r="P99">
        <v>334.41604599999999</v>
      </c>
      <c r="Q99">
        <v>342.29415899999998</v>
      </c>
      <c r="R99">
        <v>350.20339999999999</v>
      </c>
      <c r="S99">
        <v>358.17138699999998</v>
      </c>
      <c r="T99">
        <v>365.95718399999998</v>
      </c>
      <c r="U99">
        <v>373.73104899999998</v>
      </c>
      <c r="V99">
        <v>381.50323500000002</v>
      </c>
      <c r="W99">
        <v>389.33297700000003</v>
      </c>
      <c r="X99">
        <v>397.21679699999999</v>
      </c>
      <c r="Y99">
        <v>405.15628099999998</v>
      </c>
      <c r="Z99">
        <v>413.13537600000001</v>
      </c>
      <c r="AA99">
        <v>421.14080799999999</v>
      </c>
      <c r="AB99">
        <v>429.16924999999998</v>
      </c>
      <c r="AC99">
        <v>437.22180200000003</v>
      </c>
      <c r="AD99">
        <v>445.30197099999998</v>
      </c>
      <c r="AE99">
        <v>453.41168199999998</v>
      </c>
      <c r="AF99">
        <v>461.55355800000001</v>
      </c>
      <c r="AG99" s="91">
        <v>2.3E-2</v>
      </c>
    </row>
    <row r="100" spans="1:33">
      <c r="A100" t="s">
        <v>3932</v>
      </c>
      <c r="B100" t="s">
        <v>7290</v>
      </c>
      <c r="C100" t="s">
        <v>7291</v>
      </c>
      <c r="D100" t="s">
        <v>333</v>
      </c>
      <c r="F100">
        <v>398.339111</v>
      </c>
      <c r="G100">
        <v>396.57046500000001</v>
      </c>
      <c r="H100">
        <v>416.788025</v>
      </c>
      <c r="I100">
        <v>436.51669299999998</v>
      </c>
      <c r="J100">
        <v>455.99954200000002</v>
      </c>
      <c r="K100">
        <v>475.52920499999999</v>
      </c>
      <c r="L100">
        <v>494.88790899999998</v>
      </c>
      <c r="M100">
        <v>513.67596400000002</v>
      </c>
      <c r="N100">
        <v>531.80194100000006</v>
      </c>
      <c r="O100">
        <v>549.46105999999997</v>
      </c>
      <c r="P100">
        <v>566.50201400000003</v>
      </c>
      <c r="Q100">
        <v>582.88476600000001</v>
      </c>
      <c r="R100">
        <v>599.30011000000002</v>
      </c>
      <c r="S100">
        <v>614.72997999999995</v>
      </c>
      <c r="T100">
        <v>629.77374299999997</v>
      </c>
      <c r="U100">
        <v>644.14977999999996</v>
      </c>
      <c r="V100">
        <v>658.57238800000005</v>
      </c>
      <c r="W100">
        <v>673.282104</v>
      </c>
      <c r="X100">
        <v>687.52264400000001</v>
      </c>
      <c r="Y100">
        <v>700.77508499999999</v>
      </c>
      <c r="Z100">
        <v>712.33734100000004</v>
      </c>
      <c r="AA100">
        <v>721.61676</v>
      </c>
      <c r="AB100">
        <v>729.25824</v>
      </c>
      <c r="AC100">
        <v>735.97820999999999</v>
      </c>
      <c r="AD100">
        <v>742.63903800000003</v>
      </c>
      <c r="AE100">
        <v>750.01043700000002</v>
      </c>
      <c r="AF100">
        <v>757.75561500000003</v>
      </c>
      <c r="AG100" s="91">
        <v>2.5000000000000001E-2</v>
      </c>
    </row>
    <row r="101" spans="1:33">
      <c r="A101" t="s">
        <v>4077</v>
      </c>
      <c r="B101" t="s">
        <v>7292</v>
      </c>
      <c r="C101" t="s">
        <v>7293</v>
      </c>
      <c r="D101" t="s">
        <v>333</v>
      </c>
      <c r="F101">
        <v>193.51899700000001</v>
      </c>
      <c r="G101">
        <v>193.64514199999999</v>
      </c>
      <c r="H101">
        <v>202.17877200000001</v>
      </c>
      <c r="I101">
        <v>210.479919</v>
      </c>
      <c r="J101">
        <v>218.65213</v>
      </c>
      <c r="K101">
        <v>226.81691000000001</v>
      </c>
      <c r="L101">
        <v>234.86584500000001</v>
      </c>
      <c r="M101">
        <v>242.659256</v>
      </c>
      <c r="N101">
        <v>250.16037</v>
      </c>
      <c r="O101">
        <v>257.44799799999998</v>
      </c>
      <c r="P101">
        <v>264.46109000000001</v>
      </c>
      <c r="Q101">
        <v>271.18582199999997</v>
      </c>
      <c r="R101">
        <v>277.90310699999998</v>
      </c>
      <c r="S101">
        <v>284.20022599999999</v>
      </c>
      <c r="T101">
        <v>290.32034299999998</v>
      </c>
      <c r="U101">
        <v>296.15152</v>
      </c>
      <c r="V101">
        <v>301.98193400000002</v>
      </c>
      <c r="W101">
        <v>307.908661</v>
      </c>
      <c r="X101">
        <v>313.628784</v>
      </c>
      <c r="Y101">
        <v>318.936035</v>
      </c>
      <c r="Z101">
        <v>323.54580700000002</v>
      </c>
      <c r="AA101">
        <v>327.22174100000001</v>
      </c>
      <c r="AB101">
        <v>330.22659299999998</v>
      </c>
      <c r="AC101">
        <v>332.84396400000003</v>
      </c>
      <c r="AD101">
        <v>335.41717499999999</v>
      </c>
      <c r="AE101">
        <v>338.25473</v>
      </c>
      <c r="AF101">
        <v>341.22134399999999</v>
      </c>
      <c r="AG101" s="91">
        <v>2.1999999999999999E-2</v>
      </c>
    </row>
    <row r="102" spans="1:33">
      <c r="A102" t="s">
        <v>4080</v>
      </c>
      <c r="B102" t="s">
        <v>7294</v>
      </c>
      <c r="C102" t="s">
        <v>7295</v>
      </c>
      <c r="D102" t="s">
        <v>333</v>
      </c>
      <c r="F102">
        <v>197.908997</v>
      </c>
      <c r="G102">
        <v>195.96637000000001</v>
      </c>
      <c r="H102">
        <v>207.40089399999999</v>
      </c>
      <c r="I102">
        <v>218.58703600000001</v>
      </c>
      <c r="J102">
        <v>229.66137699999999</v>
      </c>
      <c r="K102">
        <v>240.791473</v>
      </c>
      <c r="L102">
        <v>251.871994</v>
      </c>
      <c r="M102">
        <v>262.64562999999998</v>
      </c>
      <c r="N102">
        <v>273.05859400000003</v>
      </c>
      <c r="O102">
        <v>283.22531099999998</v>
      </c>
      <c r="P102">
        <v>293.05706800000002</v>
      </c>
      <c r="Q102">
        <v>302.52792399999998</v>
      </c>
      <c r="R102">
        <v>312.04016100000001</v>
      </c>
      <c r="S102">
        <v>320.99945100000002</v>
      </c>
      <c r="T102">
        <v>329.75561499999998</v>
      </c>
      <c r="U102">
        <v>338.14169299999998</v>
      </c>
      <c r="V102">
        <v>346.57614100000001</v>
      </c>
      <c r="W102">
        <v>355.19992100000002</v>
      </c>
      <c r="X102">
        <v>363.56750499999998</v>
      </c>
      <c r="Y102">
        <v>371.371735</v>
      </c>
      <c r="Z102">
        <v>378.20285000000001</v>
      </c>
      <c r="AA102">
        <v>383.71081500000003</v>
      </c>
      <c r="AB102">
        <v>388.27050800000001</v>
      </c>
      <c r="AC102">
        <v>392.30740400000002</v>
      </c>
      <c r="AD102">
        <v>396.33157299999999</v>
      </c>
      <c r="AE102">
        <v>400.796021</v>
      </c>
      <c r="AF102">
        <v>405.502838</v>
      </c>
      <c r="AG102" s="91">
        <v>2.8000000000000001E-2</v>
      </c>
    </row>
    <row r="103" spans="1:33">
      <c r="A103" t="s">
        <v>4083</v>
      </c>
      <c r="B103" t="s">
        <v>7296</v>
      </c>
      <c r="C103" t="s">
        <v>7297</v>
      </c>
      <c r="D103" t="s">
        <v>333</v>
      </c>
      <c r="F103">
        <v>6.9111409999999998</v>
      </c>
      <c r="G103">
        <v>6.9589410000000003</v>
      </c>
      <c r="H103">
        <v>7.2083820000000003</v>
      </c>
      <c r="I103">
        <v>7.4497249999999999</v>
      </c>
      <c r="J103">
        <v>7.6860470000000003</v>
      </c>
      <c r="K103">
        <v>7.9208179999999997</v>
      </c>
      <c r="L103">
        <v>8.1500470000000007</v>
      </c>
      <c r="M103">
        <v>8.3710799999999992</v>
      </c>
      <c r="N103">
        <v>8.5829380000000004</v>
      </c>
      <c r="O103">
        <v>8.7877410000000005</v>
      </c>
      <c r="P103">
        <v>8.9838480000000001</v>
      </c>
      <c r="Q103">
        <v>9.1709969999999998</v>
      </c>
      <c r="R103">
        <v>9.3568870000000004</v>
      </c>
      <c r="S103">
        <v>9.5302889999999998</v>
      </c>
      <c r="T103">
        <v>9.6978179999999998</v>
      </c>
      <c r="U103">
        <v>9.8565489999999993</v>
      </c>
      <c r="V103">
        <v>10.014253</v>
      </c>
      <c r="W103">
        <v>10.173538000000001</v>
      </c>
      <c r="X103">
        <v>10.326359999999999</v>
      </c>
      <c r="Y103">
        <v>10.467326999999999</v>
      </c>
      <c r="Z103">
        <v>10.588687999999999</v>
      </c>
      <c r="AA103">
        <v>10.684231</v>
      </c>
      <c r="AB103">
        <v>10.761153</v>
      </c>
      <c r="AC103">
        <v>10.826824</v>
      </c>
      <c r="AD103">
        <v>10.890256000000001</v>
      </c>
      <c r="AE103">
        <v>10.959655</v>
      </c>
      <c r="AF103">
        <v>11.031404</v>
      </c>
      <c r="AG103" s="91">
        <v>1.7999999999999999E-2</v>
      </c>
    </row>
    <row r="104" spans="1:33">
      <c r="A104" t="s">
        <v>3935</v>
      </c>
      <c r="B104" t="s">
        <v>7298</v>
      </c>
      <c r="C104" t="s">
        <v>7299</v>
      </c>
      <c r="D104" t="s">
        <v>333</v>
      </c>
      <c r="F104">
        <v>697.88201900000001</v>
      </c>
      <c r="G104">
        <v>771.48376499999995</v>
      </c>
      <c r="H104">
        <v>851.44555700000001</v>
      </c>
      <c r="I104">
        <v>899.07733199999996</v>
      </c>
      <c r="J104">
        <v>930.560608</v>
      </c>
      <c r="K104">
        <v>943.74444600000004</v>
      </c>
      <c r="L104">
        <v>957.09338400000001</v>
      </c>
      <c r="M104">
        <v>970.59918200000004</v>
      </c>
      <c r="N104">
        <v>984.52514599999995</v>
      </c>
      <c r="O104">
        <v>998.97790499999996</v>
      </c>
      <c r="P104">
        <v>1013.984314</v>
      </c>
      <c r="Q104">
        <v>1029.412842</v>
      </c>
      <c r="R104">
        <v>1044.7729489999999</v>
      </c>
      <c r="S104">
        <v>1059.9853519999999</v>
      </c>
      <c r="T104">
        <v>1075.2036129999999</v>
      </c>
      <c r="U104">
        <v>1090.4837649999999</v>
      </c>
      <c r="V104">
        <v>1105.9570309999999</v>
      </c>
      <c r="W104">
        <v>1122.7152100000001</v>
      </c>
      <c r="X104">
        <v>1140.384888</v>
      </c>
      <c r="Y104">
        <v>1158.3862300000001</v>
      </c>
      <c r="Z104">
        <v>1176.64624</v>
      </c>
      <c r="AA104">
        <v>1195.115112</v>
      </c>
      <c r="AB104">
        <v>1214.0466309999999</v>
      </c>
      <c r="AC104">
        <v>1233.5289310000001</v>
      </c>
      <c r="AD104">
        <v>1252.9025879999999</v>
      </c>
      <c r="AE104">
        <v>1272.1845699999999</v>
      </c>
      <c r="AF104">
        <v>1291.628052</v>
      </c>
      <c r="AG104" s="91">
        <v>2.4E-2</v>
      </c>
    </row>
    <row r="105" spans="1:33">
      <c r="A105" t="s">
        <v>4077</v>
      </c>
      <c r="B105" t="s">
        <v>7300</v>
      </c>
      <c r="C105" t="s">
        <v>7301</v>
      </c>
      <c r="D105" t="s">
        <v>333</v>
      </c>
      <c r="F105">
        <v>460.27383400000002</v>
      </c>
      <c r="G105">
        <v>505.68060300000002</v>
      </c>
      <c r="H105">
        <v>555.11981200000002</v>
      </c>
      <c r="I105">
        <v>584.550476</v>
      </c>
      <c r="J105">
        <v>604.24194299999999</v>
      </c>
      <c r="K105">
        <v>612.70916699999998</v>
      </c>
      <c r="L105">
        <v>621.28204300000004</v>
      </c>
      <c r="M105">
        <v>629.95544400000006</v>
      </c>
      <c r="N105">
        <v>638.90148899999997</v>
      </c>
      <c r="O105">
        <v>648.18878199999995</v>
      </c>
      <c r="P105">
        <v>657.83508300000005</v>
      </c>
      <c r="Q105">
        <v>667.75372300000004</v>
      </c>
      <c r="R105">
        <v>677.62243699999999</v>
      </c>
      <c r="S105">
        <v>687.38897699999995</v>
      </c>
      <c r="T105">
        <v>697.15380900000002</v>
      </c>
      <c r="U105">
        <v>706.95343000000003</v>
      </c>
      <c r="V105">
        <v>716.87316899999996</v>
      </c>
      <c r="W105">
        <v>727.62927200000001</v>
      </c>
      <c r="X105">
        <v>738.97680700000001</v>
      </c>
      <c r="Y105">
        <v>750.53539999999998</v>
      </c>
      <c r="Z105">
        <v>762.25707999999997</v>
      </c>
      <c r="AA105">
        <v>774.10839799999997</v>
      </c>
      <c r="AB105">
        <v>786.25610400000005</v>
      </c>
      <c r="AC105">
        <v>798.759277</v>
      </c>
      <c r="AD105">
        <v>811.18640100000005</v>
      </c>
      <c r="AE105">
        <v>823.54803500000003</v>
      </c>
      <c r="AF105">
        <v>836.01086399999997</v>
      </c>
      <c r="AG105" s="91">
        <v>2.3E-2</v>
      </c>
    </row>
    <row r="106" spans="1:33">
      <c r="A106" t="s">
        <v>4080</v>
      </c>
      <c r="B106" t="s">
        <v>7302</v>
      </c>
      <c r="C106" t="s">
        <v>7303</v>
      </c>
      <c r="D106" t="s">
        <v>333</v>
      </c>
      <c r="F106">
        <v>69.871521000000001</v>
      </c>
      <c r="G106">
        <v>90.331862999999998</v>
      </c>
      <c r="H106">
        <v>112.10598</v>
      </c>
      <c r="I106">
        <v>125.157021</v>
      </c>
      <c r="J106">
        <v>132.78733800000001</v>
      </c>
      <c r="K106">
        <v>135.05903599999999</v>
      </c>
      <c r="L106">
        <v>137.36059599999999</v>
      </c>
      <c r="M106">
        <v>139.689682</v>
      </c>
      <c r="N106">
        <v>142.07991000000001</v>
      </c>
      <c r="O106">
        <v>144.548721</v>
      </c>
      <c r="P106">
        <v>147.09849500000001</v>
      </c>
      <c r="Q106">
        <v>149.71571399999999</v>
      </c>
      <c r="R106">
        <v>152.34651199999999</v>
      </c>
      <c r="S106">
        <v>154.98201</v>
      </c>
      <c r="T106">
        <v>157.641617</v>
      </c>
      <c r="U106">
        <v>160.33218400000001</v>
      </c>
      <c r="V106">
        <v>163.07290599999999</v>
      </c>
      <c r="W106">
        <v>165.98779300000001</v>
      </c>
      <c r="X106">
        <v>169.034897</v>
      </c>
      <c r="Y106">
        <v>172.14746099999999</v>
      </c>
      <c r="Z106">
        <v>175.317215</v>
      </c>
      <c r="AA106">
        <v>178.54162600000001</v>
      </c>
      <c r="AB106">
        <v>181.84889200000001</v>
      </c>
      <c r="AC106">
        <v>185.24382</v>
      </c>
      <c r="AD106">
        <v>188.64651499999999</v>
      </c>
      <c r="AE106">
        <v>192.060318</v>
      </c>
      <c r="AF106">
        <v>195.513229</v>
      </c>
      <c r="AG106" s="91">
        <v>0.04</v>
      </c>
    </row>
    <row r="107" spans="1:33">
      <c r="A107" t="s">
        <v>4083</v>
      </c>
      <c r="B107" t="s">
        <v>7304</v>
      </c>
      <c r="C107" t="s">
        <v>7305</v>
      </c>
      <c r="D107" t="s">
        <v>333</v>
      </c>
      <c r="F107">
        <v>167.736649</v>
      </c>
      <c r="G107">
        <v>175.47134399999999</v>
      </c>
      <c r="H107">
        <v>184.219818</v>
      </c>
      <c r="I107">
        <v>189.369812</v>
      </c>
      <c r="J107">
        <v>193.531296</v>
      </c>
      <c r="K107">
        <v>195.976257</v>
      </c>
      <c r="L107">
        <v>198.45077499999999</v>
      </c>
      <c r="M107">
        <v>200.954025</v>
      </c>
      <c r="N107">
        <v>203.543747</v>
      </c>
      <c r="O107">
        <v>206.240387</v>
      </c>
      <c r="P107">
        <v>209.05072000000001</v>
      </c>
      <c r="Q107">
        <v>211.94340500000001</v>
      </c>
      <c r="R107">
        <v>214.80407700000001</v>
      </c>
      <c r="S107">
        <v>217.614441</v>
      </c>
      <c r="T107">
        <v>220.408264</v>
      </c>
      <c r="U107">
        <v>223.19816599999999</v>
      </c>
      <c r="V107">
        <v>226.011032</v>
      </c>
      <c r="W107">
        <v>229.09814499999999</v>
      </c>
      <c r="X107">
        <v>232.373154</v>
      </c>
      <c r="Y107">
        <v>235.703384</v>
      </c>
      <c r="Z107">
        <v>239.07193000000001</v>
      </c>
      <c r="AA107">
        <v>242.465103</v>
      </c>
      <c r="AB107">
        <v>245.94162</v>
      </c>
      <c r="AC107">
        <v>249.52578700000001</v>
      </c>
      <c r="AD107">
        <v>253.06970200000001</v>
      </c>
      <c r="AE107">
        <v>256.57620200000002</v>
      </c>
      <c r="AF107">
        <v>260.10400399999997</v>
      </c>
      <c r="AG107" s="91">
        <v>1.7000000000000001E-2</v>
      </c>
    </row>
    <row r="108" spans="1:33">
      <c r="A108" t="s">
        <v>4376</v>
      </c>
      <c r="B108" t="s">
        <v>7306</v>
      </c>
      <c r="C108" t="s">
        <v>7307</v>
      </c>
      <c r="D108" t="s">
        <v>333</v>
      </c>
      <c r="F108">
        <v>307.08123799999998</v>
      </c>
      <c r="G108">
        <v>317.83837899999997</v>
      </c>
      <c r="H108">
        <v>333.02157599999998</v>
      </c>
      <c r="I108">
        <v>344.94070399999998</v>
      </c>
      <c r="J108">
        <v>361.98037699999998</v>
      </c>
      <c r="K108">
        <v>374.63726800000001</v>
      </c>
      <c r="L108">
        <v>387.19451900000001</v>
      </c>
      <c r="M108">
        <v>399.69345099999998</v>
      </c>
      <c r="N108">
        <v>412.387878</v>
      </c>
      <c r="O108">
        <v>425.36496</v>
      </c>
      <c r="P108">
        <v>438.63964800000002</v>
      </c>
      <c r="Q108">
        <v>452.34600799999998</v>
      </c>
      <c r="R108">
        <v>466.54400600000002</v>
      </c>
      <c r="S108">
        <v>481.152039</v>
      </c>
      <c r="T108">
        <v>496.12347399999999</v>
      </c>
      <c r="U108">
        <v>511.474243</v>
      </c>
      <c r="V108">
        <v>527.12561000000005</v>
      </c>
      <c r="W108">
        <v>543.08209199999999</v>
      </c>
      <c r="X108">
        <v>559.47839399999998</v>
      </c>
      <c r="Y108">
        <v>576.32983400000001</v>
      </c>
      <c r="Z108">
        <v>593.62927200000001</v>
      </c>
      <c r="AA108">
        <v>611.38354500000003</v>
      </c>
      <c r="AB108">
        <v>629.48535200000003</v>
      </c>
      <c r="AC108">
        <v>647.98803699999996</v>
      </c>
      <c r="AD108">
        <v>666.89245600000004</v>
      </c>
      <c r="AE108">
        <v>686.23962400000005</v>
      </c>
      <c r="AF108">
        <v>706.06030299999998</v>
      </c>
      <c r="AG108" s="91">
        <v>3.3000000000000002E-2</v>
      </c>
    </row>
    <row r="109" spans="1:33">
      <c r="A109" t="s">
        <v>4077</v>
      </c>
      <c r="B109" t="s">
        <v>7308</v>
      </c>
      <c r="C109" t="s">
        <v>7309</v>
      </c>
      <c r="D109" t="s">
        <v>333</v>
      </c>
      <c r="F109">
        <v>204.480988</v>
      </c>
      <c r="G109">
        <v>211.72465500000001</v>
      </c>
      <c r="H109">
        <v>221.957291</v>
      </c>
      <c r="I109">
        <v>229.91799900000001</v>
      </c>
      <c r="J109">
        <v>241.48495500000001</v>
      </c>
      <c r="K109">
        <v>249.921402</v>
      </c>
      <c r="L109">
        <v>258.29809599999999</v>
      </c>
      <c r="M109">
        <v>266.640625</v>
      </c>
      <c r="N109">
        <v>275.115906</v>
      </c>
      <c r="O109">
        <v>283.78064000000001</v>
      </c>
      <c r="P109">
        <v>292.64443999999997</v>
      </c>
      <c r="Q109">
        <v>301.79544099999998</v>
      </c>
      <c r="R109">
        <v>311.273865</v>
      </c>
      <c r="S109">
        <v>321.02682499999997</v>
      </c>
      <c r="T109">
        <v>331.02322400000003</v>
      </c>
      <c r="U109">
        <v>341.27401700000001</v>
      </c>
      <c r="V109">
        <v>351.72857699999997</v>
      </c>
      <c r="W109">
        <v>362.38952599999999</v>
      </c>
      <c r="X109">
        <v>373.34545900000001</v>
      </c>
      <c r="Y109">
        <v>384.60623199999998</v>
      </c>
      <c r="Z109">
        <v>396.16702299999997</v>
      </c>
      <c r="AA109">
        <v>408.032104</v>
      </c>
      <c r="AB109">
        <v>420.13043199999998</v>
      </c>
      <c r="AC109">
        <v>432.497253</v>
      </c>
      <c r="AD109">
        <v>445.133331</v>
      </c>
      <c r="AE109">
        <v>458.06634500000001</v>
      </c>
      <c r="AF109">
        <v>471.31732199999999</v>
      </c>
      <c r="AG109" s="91">
        <v>3.3000000000000002E-2</v>
      </c>
    </row>
    <row r="110" spans="1:33">
      <c r="A110" t="s">
        <v>4080</v>
      </c>
      <c r="B110" t="s">
        <v>7310</v>
      </c>
      <c r="C110" t="s">
        <v>7311</v>
      </c>
      <c r="D110" t="s">
        <v>333</v>
      </c>
      <c r="F110">
        <v>33.761752999999999</v>
      </c>
      <c r="G110">
        <v>35.001244</v>
      </c>
      <c r="H110">
        <v>36.756737000000001</v>
      </c>
      <c r="I110">
        <v>38.084029999999998</v>
      </c>
      <c r="J110">
        <v>40.112782000000003</v>
      </c>
      <c r="K110">
        <v>41.510246000000002</v>
      </c>
      <c r="L110">
        <v>42.901412999999998</v>
      </c>
      <c r="M110">
        <v>44.289436000000002</v>
      </c>
      <c r="N110">
        <v>45.700806</v>
      </c>
      <c r="O110">
        <v>47.144095999999998</v>
      </c>
      <c r="P110">
        <v>48.620742999999997</v>
      </c>
      <c r="Q110">
        <v>50.144652999999998</v>
      </c>
      <c r="R110">
        <v>51.722709999999999</v>
      </c>
      <c r="S110">
        <v>53.346854999999998</v>
      </c>
      <c r="T110">
        <v>55.012005000000002</v>
      </c>
      <c r="U110">
        <v>56.720112</v>
      </c>
      <c r="V110">
        <v>58.463821000000003</v>
      </c>
      <c r="W110">
        <v>60.243290000000002</v>
      </c>
      <c r="X110">
        <v>62.072654999999997</v>
      </c>
      <c r="Y110">
        <v>63.953330999999999</v>
      </c>
      <c r="Z110">
        <v>65.884399000000002</v>
      </c>
      <c r="AA110">
        <v>67.866507999999996</v>
      </c>
      <c r="AB110">
        <v>69.888130000000004</v>
      </c>
      <c r="AC110">
        <v>71.954871999999995</v>
      </c>
      <c r="AD110">
        <v>74.067038999999994</v>
      </c>
      <c r="AE110">
        <v>76.229393000000002</v>
      </c>
      <c r="AF110">
        <v>78.445662999999996</v>
      </c>
      <c r="AG110" s="91">
        <v>3.3000000000000002E-2</v>
      </c>
    </row>
    <row r="111" spans="1:33">
      <c r="A111" t="s">
        <v>4083</v>
      </c>
      <c r="B111" t="s">
        <v>7312</v>
      </c>
      <c r="C111" t="s">
        <v>7313</v>
      </c>
      <c r="D111" t="s">
        <v>333</v>
      </c>
      <c r="F111">
        <v>68.838500999999994</v>
      </c>
      <c r="G111">
        <v>71.112472999999994</v>
      </c>
      <c r="H111">
        <v>74.307548999999995</v>
      </c>
      <c r="I111">
        <v>76.938698000000002</v>
      </c>
      <c r="J111">
        <v>80.382621999999998</v>
      </c>
      <c r="K111">
        <v>83.205627000000007</v>
      </c>
      <c r="L111">
        <v>85.994979999999998</v>
      </c>
      <c r="M111">
        <v>88.763405000000006</v>
      </c>
      <c r="N111">
        <v>91.571174999999997</v>
      </c>
      <c r="O111">
        <v>94.440207999999998</v>
      </c>
      <c r="P111">
        <v>97.374465999999998</v>
      </c>
      <c r="Q111">
        <v>100.40589900000001</v>
      </c>
      <c r="R111">
        <v>103.547432</v>
      </c>
      <c r="S111">
        <v>106.77834300000001</v>
      </c>
      <c r="T111">
        <v>110.088249</v>
      </c>
      <c r="U111">
        <v>113.480103</v>
      </c>
      <c r="V111">
        <v>116.933205</v>
      </c>
      <c r="W111">
        <v>120.449257</v>
      </c>
      <c r="X111">
        <v>124.06028000000001</v>
      </c>
      <c r="Y111">
        <v>127.77027099999999</v>
      </c>
      <c r="Z111">
        <v>131.57785000000001</v>
      </c>
      <c r="AA111">
        <v>135.484894</v>
      </c>
      <c r="AB111">
        <v>139.46676600000001</v>
      </c>
      <c r="AC111">
        <v>143.53590399999999</v>
      </c>
      <c r="AD111">
        <v>147.69207800000001</v>
      </c>
      <c r="AE111">
        <v>151.943939</v>
      </c>
      <c r="AF111">
        <v>156.29728700000001</v>
      </c>
      <c r="AG111" s="91">
        <v>3.2000000000000001E-2</v>
      </c>
    </row>
    <row r="112" spans="1:33">
      <c r="A112" t="s">
        <v>3941</v>
      </c>
      <c r="B112" t="s">
        <v>7314</v>
      </c>
      <c r="C112" t="s">
        <v>7315</v>
      </c>
      <c r="D112" t="s">
        <v>333</v>
      </c>
      <c r="F112">
        <v>4472.1811520000001</v>
      </c>
      <c r="G112">
        <v>4695.8554690000001</v>
      </c>
      <c r="H112">
        <v>4954.8618159999996</v>
      </c>
      <c r="I112">
        <v>5216.2666019999997</v>
      </c>
      <c r="J112">
        <v>5487.1416019999997</v>
      </c>
      <c r="K112">
        <v>5770.1513670000004</v>
      </c>
      <c r="L112">
        <v>6059.669922</v>
      </c>
      <c r="M112">
        <v>6358.4951170000004</v>
      </c>
      <c r="N112">
        <v>6667.5004879999997</v>
      </c>
      <c r="O112">
        <v>6984.6416019999997</v>
      </c>
      <c r="P112">
        <v>7309.6176759999998</v>
      </c>
      <c r="Q112">
        <v>7642.03125</v>
      </c>
      <c r="R112">
        <v>7979.0361329999996</v>
      </c>
      <c r="S112">
        <v>8322.2753909999992</v>
      </c>
      <c r="T112">
        <v>8673.0820309999999</v>
      </c>
      <c r="U112">
        <v>9031.2109380000002</v>
      </c>
      <c r="V112">
        <v>9396.0117190000001</v>
      </c>
      <c r="W112">
        <v>9767.3291019999997</v>
      </c>
      <c r="X112">
        <v>10144.792969</v>
      </c>
      <c r="Y112">
        <v>10527.988281</v>
      </c>
      <c r="Z112">
        <v>10916.501953000001</v>
      </c>
      <c r="AA112">
        <v>11310.038086</v>
      </c>
      <c r="AB112">
        <v>11708.277344</v>
      </c>
      <c r="AC112">
        <v>12110.776367</v>
      </c>
      <c r="AD112">
        <v>12517.083984000001</v>
      </c>
      <c r="AE112">
        <v>12926.849609000001</v>
      </c>
      <c r="AF112">
        <v>13339.547852</v>
      </c>
      <c r="AG112" s="91">
        <v>4.2999999999999997E-2</v>
      </c>
    </row>
    <row r="113" spans="1:33">
      <c r="A113" t="s">
        <v>4077</v>
      </c>
      <c r="B113" t="s">
        <v>7316</v>
      </c>
      <c r="C113" t="s">
        <v>7317</v>
      </c>
      <c r="D113" t="s">
        <v>333</v>
      </c>
      <c r="F113">
        <v>3423.2773440000001</v>
      </c>
      <c r="G113">
        <v>3629.1042480000001</v>
      </c>
      <c r="H113">
        <v>3833.5541990000002</v>
      </c>
      <c r="I113">
        <v>4037.2858890000002</v>
      </c>
      <c r="J113">
        <v>4248.3256840000004</v>
      </c>
      <c r="K113">
        <v>4468.8632809999999</v>
      </c>
      <c r="L113">
        <v>4694.6479490000002</v>
      </c>
      <c r="M113">
        <v>4927.6069340000004</v>
      </c>
      <c r="N113">
        <v>5168.4472660000001</v>
      </c>
      <c r="O113">
        <v>5415.4506840000004</v>
      </c>
      <c r="P113">
        <v>5668.3413090000004</v>
      </c>
      <c r="Q113">
        <v>5926.7607420000004</v>
      </c>
      <c r="R113">
        <v>6188.326172</v>
      </c>
      <c r="S113">
        <v>6454.3784180000002</v>
      </c>
      <c r="T113">
        <v>6725.9877930000002</v>
      </c>
      <c r="U113">
        <v>7002.9375</v>
      </c>
      <c r="V113">
        <v>7284.6489259999998</v>
      </c>
      <c r="W113">
        <v>7570.9868159999996</v>
      </c>
      <c r="X113">
        <v>7861.625</v>
      </c>
      <c r="Y113">
        <v>8156.1938479999999</v>
      </c>
      <c r="Z113">
        <v>8454.3398440000001</v>
      </c>
      <c r="AA113">
        <v>8755.8330079999996</v>
      </c>
      <c r="AB113">
        <v>9060.4306639999995</v>
      </c>
      <c r="AC113">
        <v>9367.7617190000001</v>
      </c>
      <c r="AD113">
        <v>9677.4619139999995</v>
      </c>
      <c r="AE113">
        <v>9989.2734380000002</v>
      </c>
      <c r="AF113">
        <v>10302.761719</v>
      </c>
      <c r="AG113" s="91">
        <v>4.2999999999999997E-2</v>
      </c>
    </row>
    <row r="114" spans="1:33">
      <c r="A114" t="s">
        <v>4080</v>
      </c>
      <c r="B114" t="s">
        <v>7318</v>
      </c>
      <c r="C114" t="s">
        <v>7319</v>
      </c>
      <c r="D114" t="s">
        <v>333</v>
      </c>
      <c r="F114">
        <v>827.02081299999998</v>
      </c>
      <c r="G114">
        <v>831.04125999999997</v>
      </c>
      <c r="H114">
        <v>872.25476100000003</v>
      </c>
      <c r="I114">
        <v>916.67163100000005</v>
      </c>
      <c r="J114">
        <v>962.77612299999998</v>
      </c>
      <c r="K114">
        <v>1010.898682</v>
      </c>
      <c r="L114">
        <v>1059.939087</v>
      </c>
      <c r="M114">
        <v>1110.6455080000001</v>
      </c>
      <c r="N114">
        <v>1163.139404</v>
      </c>
      <c r="O114">
        <v>1217.2073969999999</v>
      </c>
      <c r="P114">
        <v>1272.8428960000001</v>
      </c>
      <c r="Q114">
        <v>1330.0314940000001</v>
      </c>
      <c r="R114">
        <v>1388.4655760000001</v>
      </c>
      <c r="S114">
        <v>1448.3616939999999</v>
      </c>
      <c r="T114">
        <v>1509.9111330000001</v>
      </c>
      <c r="U114">
        <v>1573.0998540000001</v>
      </c>
      <c r="V114">
        <v>1637.894409</v>
      </c>
      <c r="W114">
        <v>1704.285034</v>
      </c>
      <c r="X114">
        <v>1772.2486570000001</v>
      </c>
      <c r="Y114">
        <v>1841.7642820000001</v>
      </c>
      <c r="Z114">
        <v>1912.7969969999999</v>
      </c>
      <c r="AA114">
        <v>1985.2947999999999</v>
      </c>
      <c r="AB114">
        <v>2059.19751</v>
      </c>
      <c r="AC114">
        <v>2134.4575199999999</v>
      </c>
      <c r="AD114">
        <v>2211.0097660000001</v>
      </c>
      <c r="AE114">
        <v>2288.7802729999999</v>
      </c>
      <c r="AF114">
        <v>2367.7048340000001</v>
      </c>
      <c r="AG114" s="91">
        <v>4.1000000000000002E-2</v>
      </c>
    </row>
    <row r="115" spans="1:33">
      <c r="A115" t="s">
        <v>4083</v>
      </c>
      <c r="B115" t="s">
        <v>7320</v>
      </c>
      <c r="C115" t="s">
        <v>7321</v>
      </c>
      <c r="D115" t="s">
        <v>333</v>
      </c>
      <c r="F115">
        <v>221.882645</v>
      </c>
      <c r="G115">
        <v>235.71014400000001</v>
      </c>
      <c r="H115">
        <v>249.052719</v>
      </c>
      <c r="I115">
        <v>262.30926499999998</v>
      </c>
      <c r="J115">
        <v>276.04019199999999</v>
      </c>
      <c r="K115">
        <v>290.389679</v>
      </c>
      <c r="L115">
        <v>305.08316000000002</v>
      </c>
      <c r="M115">
        <v>320.24243200000001</v>
      </c>
      <c r="N115">
        <v>335.91372699999999</v>
      </c>
      <c r="O115">
        <v>351.98358200000001</v>
      </c>
      <c r="P115">
        <v>368.43341099999998</v>
      </c>
      <c r="Q115">
        <v>385.239441</v>
      </c>
      <c r="R115">
        <v>402.24401899999998</v>
      </c>
      <c r="S115">
        <v>419.53533900000002</v>
      </c>
      <c r="T115">
        <v>437.18350199999998</v>
      </c>
      <c r="U115">
        <v>455.17407200000002</v>
      </c>
      <c r="V115">
        <v>473.468323</v>
      </c>
      <c r="W115">
        <v>492.05731200000002</v>
      </c>
      <c r="X115">
        <v>510.91943400000002</v>
      </c>
      <c r="Y115">
        <v>530.02978499999995</v>
      </c>
      <c r="Z115">
        <v>549.36499000000003</v>
      </c>
      <c r="AA115">
        <v>568.90997300000004</v>
      </c>
      <c r="AB115">
        <v>588.64898700000003</v>
      </c>
      <c r="AC115">
        <v>608.55780000000004</v>
      </c>
      <c r="AD115">
        <v>628.61254899999994</v>
      </c>
      <c r="AE115">
        <v>648.79626499999995</v>
      </c>
      <c r="AF115">
        <v>669.08117700000003</v>
      </c>
      <c r="AG115" s="91">
        <v>4.2999999999999997E-2</v>
      </c>
    </row>
    <row r="116" spans="1:33">
      <c r="A116" t="s">
        <v>3944</v>
      </c>
      <c r="B116" t="s">
        <v>7322</v>
      </c>
      <c r="C116" t="s">
        <v>7323</v>
      </c>
      <c r="D116" t="s">
        <v>333</v>
      </c>
      <c r="F116">
        <v>829.28533900000002</v>
      </c>
      <c r="G116">
        <v>900.88348399999995</v>
      </c>
      <c r="H116">
        <v>976.44219999999996</v>
      </c>
      <c r="I116">
        <v>1058.639404</v>
      </c>
      <c r="J116">
        <v>1144.9331050000001</v>
      </c>
      <c r="K116">
        <v>1235.8428960000001</v>
      </c>
      <c r="L116">
        <v>1330.0367429999999</v>
      </c>
      <c r="M116">
        <v>1427.840942</v>
      </c>
      <c r="N116">
        <v>1528.583862</v>
      </c>
      <c r="O116">
        <v>1631.5717770000001</v>
      </c>
      <c r="P116">
        <v>1736.479736</v>
      </c>
      <c r="Q116">
        <v>1842.8900149999999</v>
      </c>
      <c r="R116">
        <v>1950.1507570000001</v>
      </c>
      <c r="S116">
        <v>2059.0463869999999</v>
      </c>
      <c r="T116">
        <v>2168.8735350000002</v>
      </c>
      <c r="U116">
        <v>2279.939453</v>
      </c>
      <c r="V116">
        <v>2393.0451659999999</v>
      </c>
      <c r="W116">
        <v>2507.9892580000001</v>
      </c>
      <c r="X116">
        <v>2624.5915530000002</v>
      </c>
      <c r="Y116">
        <v>2742.5402829999998</v>
      </c>
      <c r="Z116">
        <v>2861.6030270000001</v>
      </c>
      <c r="AA116">
        <v>2981.7827149999998</v>
      </c>
      <c r="AB116">
        <v>3103.2177729999999</v>
      </c>
      <c r="AC116">
        <v>3225.6716310000002</v>
      </c>
      <c r="AD116">
        <v>3348.9331050000001</v>
      </c>
      <c r="AE116">
        <v>3472.796875</v>
      </c>
      <c r="AF116">
        <v>3597.0349120000001</v>
      </c>
      <c r="AG116" s="91">
        <v>5.8000000000000003E-2</v>
      </c>
    </row>
    <row r="117" spans="1:33">
      <c r="A117" t="s">
        <v>4077</v>
      </c>
      <c r="B117" t="s">
        <v>7324</v>
      </c>
      <c r="C117" t="s">
        <v>7325</v>
      </c>
      <c r="D117" t="s">
        <v>333</v>
      </c>
      <c r="F117">
        <v>658.92785600000002</v>
      </c>
      <c r="G117">
        <v>715.84423800000002</v>
      </c>
      <c r="H117">
        <v>775.88305700000001</v>
      </c>
      <c r="I117">
        <v>841.19702099999995</v>
      </c>
      <c r="J117">
        <v>909.76617399999998</v>
      </c>
      <c r="K117">
        <v>982.003784</v>
      </c>
      <c r="L117">
        <v>1056.850342</v>
      </c>
      <c r="M117">
        <v>1134.5657960000001</v>
      </c>
      <c r="N117">
        <v>1214.6163329999999</v>
      </c>
      <c r="O117">
        <v>1296.450562</v>
      </c>
      <c r="P117">
        <v>1379.810669</v>
      </c>
      <c r="Q117">
        <v>1464.3645019999999</v>
      </c>
      <c r="R117">
        <v>1549.594116</v>
      </c>
      <c r="S117">
        <v>1636.122803</v>
      </c>
      <c r="T117">
        <v>1723.3916019999999</v>
      </c>
      <c r="U117">
        <v>1811.6446530000001</v>
      </c>
      <c r="V117">
        <v>1901.518677</v>
      </c>
      <c r="W117">
        <v>1992.8535159999999</v>
      </c>
      <c r="X117">
        <v>2085.5058589999999</v>
      </c>
      <c r="Y117">
        <v>2179.2280270000001</v>
      </c>
      <c r="Z117">
        <v>2273.8354490000002</v>
      </c>
      <c r="AA117">
        <v>2369.3305660000001</v>
      </c>
      <c r="AB117">
        <v>2465.8229980000001</v>
      </c>
      <c r="AC117">
        <v>2563.125</v>
      </c>
      <c r="AD117">
        <v>2661.0688479999999</v>
      </c>
      <c r="AE117">
        <v>2759.491211</v>
      </c>
      <c r="AF117">
        <v>2858.2109380000002</v>
      </c>
      <c r="AG117" s="91">
        <v>5.8000000000000003E-2</v>
      </c>
    </row>
    <row r="118" spans="1:33">
      <c r="A118" t="s">
        <v>4080</v>
      </c>
      <c r="B118" t="s">
        <v>7326</v>
      </c>
      <c r="C118" t="s">
        <v>7327</v>
      </c>
      <c r="D118" t="s">
        <v>333</v>
      </c>
      <c r="F118">
        <v>62.528762999999998</v>
      </c>
      <c r="G118">
        <v>67.414542999999995</v>
      </c>
      <c r="H118">
        <v>72.544280999999998</v>
      </c>
      <c r="I118">
        <v>78.079184999999995</v>
      </c>
      <c r="J118">
        <v>83.857178000000005</v>
      </c>
      <c r="K118">
        <v>89.909430999999998</v>
      </c>
      <c r="L118">
        <v>96.125579999999999</v>
      </c>
      <c r="M118">
        <v>102.546249</v>
      </c>
      <c r="N118">
        <v>109.130798</v>
      </c>
      <c r="O118">
        <v>115.837982</v>
      </c>
      <c r="P118">
        <v>122.649643</v>
      </c>
      <c r="Q118">
        <v>129.542404</v>
      </c>
      <c r="R118">
        <v>136.47905</v>
      </c>
      <c r="S118">
        <v>143.50689700000001</v>
      </c>
      <c r="T118">
        <v>150.58547999999999</v>
      </c>
      <c r="U118">
        <v>157.73431400000001</v>
      </c>
      <c r="V118">
        <v>165.005157</v>
      </c>
      <c r="W118">
        <v>172.38500999999999</v>
      </c>
      <c r="X118">
        <v>179.863708</v>
      </c>
      <c r="Y118">
        <v>187.42363</v>
      </c>
      <c r="Z118">
        <v>195.05268899999999</v>
      </c>
      <c r="AA118">
        <v>202.75207499999999</v>
      </c>
      <c r="AB118">
        <v>210.53010599999999</v>
      </c>
      <c r="AC118">
        <v>218.37390099999999</v>
      </c>
      <c r="AD118">
        <v>226.27209500000001</v>
      </c>
      <c r="AE118">
        <v>234.21412699999999</v>
      </c>
      <c r="AF118">
        <v>242.1884</v>
      </c>
      <c r="AG118" s="91">
        <v>5.2999999999999999E-2</v>
      </c>
    </row>
    <row r="119" spans="1:33">
      <c r="A119" t="s">
        <v>4083</v>
      </c>
      <c r="B119" t="s">
        <v>7328</v>
      </c>
      <c r="C119" t="s">
        <v>7329</v>
      </c>
      <c r="D119" t="s">
        <v>333</v>
      </c>
      <c r="F119">
        <v>107.828743</v>
      </c>
      <c r="G119">
        <v>117.624718</v>
      </c>
      <c r="H119">
        <v>128.014847</v>
      </c>
      <c r="I119">
        <v>139.36320499999999</v>
      </c>
      <c r="J119">
        <v>151.309708</v>
      </c>
      <c r="K119">
        <v>163.92970299999999</v>
      </c>
      <c r="L119">
        <v>177.06080600000001</v>
      </c>
      <c r="M119">
        <v>190.72889699999999</v>
      </c>
      <c r="N119">
        <v>204.836761</v>
      </c>
      <c r="O119">
        <v>219.283142</v>
      </c>
      <c r="P119">
        <v>234.01939400000001</v>
      </c>
      <c r="Q119">
        <v>248.98318499999999</v>
      </c>
      <c r="R119">
        <v>264.07763699999998</v>
      </c>
      <c r="S119">
        <v>279.41683999999998</v>
      </c>
      <c r="T119">
        <v>294.89651500000002</v>
      </c>
      <c r="U119">
        <v>310.56048600000003</v>
      </c>
      <c r="V119">
        <v>326.52121</v>
      </c>
      <c r="W119">
        <v>342.75082400000002</v>
      </c>
      <c r="X119">
        <v>359.222015</v>
      </c>
      <c r="Y119">
        <v>375.88857999999999</v>
      </c>
      <c r="Z119">
        <v>392.71475199999998</v>
      </c>
      <c r="AA119">
        <v>409.70007299999997</v>
      </c>
      <c r="AB119">
        <v>426.86462399999999</v>
      </c>
      <c r="AC119">
        <v>444.17263800000001</v>
      </c>
      <c r="AD119">
        <v>461.59219400000001</v>
      </c>
      <c r="AE119">
        <v>479.09149200000002</v>
      </c>
      <c r="AF119">
        <v>496.63552900000002</v>
      </c>
      <c r="AG119" s="91">
        <v>6.0999999999999999E-2</v>
      </c>
    </row>
    <row r="120" spans="1:33">
      <c r="A120" t="s">
        <v>4383</v>
      </c>
      <c r="B120" t="s">
        <v>7330</v>
      </c>
      <c r="C120" t="s">
        <v>7331</v>
      </c>
      <c r="D120" t="s">
        <v>333</v>
      </c>
      <c r="F120">
        <v>2183.2055660000001</v>
      </c>
      <c r="G120">
        <v>2276.0361330000001</v>
      </c>
      <c r="H120">
        <v>2391.3476559999999</v>
      </c>
      <c r="I120">
        <v>2510.9250489999999</v>
      </c>
      <c r="J120">
        <v>2632.3710940000001</v>
      </c>
      <c r="K120">
        <v>2755.9204100000002</v>
      </c>
      <c r="L120">
        <v>2879.9262699999999</v>
      </c>
      <c r="M120">
        <v>3007.6364749999998</v>
      </c>
      <c r="N120">
        <v>3138.9848630000001</v>
      </c>
      <c r="O120">
        <v>3273.5327149999998</v>
      </c>
      <c r="P120">
        <v>3410.77124</v>
      </c>
      <c r="Q120">
        <v>3550.289307</v>
      </c>
      <c r="R120">
        <v>3692.22876</v>
      </c>
      <c r="S120">
        <v>3836.0913089999999</v>
      </c>
      <c r="T120">
        <v>3983.8161620000001</v>
      </c>
      <c r="U120">
        <v>4135.5429690000001</v>
      </c>
      <c r="V120">
        <v>4291.1005859999996</v>
      </c>
      <c r="W120">
        <v>4450.0659180000002</v>
      </c>
      <c r="X120">
        <v>4612.7158200000003</v>
      </c>
      <c r="Y120">
        <v>4778.9794920000004</v>
      </c>
      <c r="Z120">
        <v>4948.6977539999998</v>
      </c>
      <c r="AA120">
        <v>5121.7568359999996</v>
      </c>
      <c r="AB120">
        <v>5297.8920900000003</v>
      </c>
      <c r="AC120">
        <v>5476.6547849999997</v>
      </c>
      <c r="AD120">
        <v>5658.2578119999998</v>
      </c>
      <c r="AE120">
        <v>5843.2055659999996</v>
      </c>
      <c r="AF120">
        <v>6032.1796880000002</v>
      </c>
      <c r="AG120" s="91">
        <v>0.04</v>
      </c>
    </row>
    <row r="121" spans="1:33">
      <c r="A121" t="s">
        <v>4077</v>
      </c>
      <c r="B121" t="s">
        <v>7332</v>
      </c>
      <c r="C121" t="s">
        <v>7333</v>
      </c>
      <c r="D121" t="s">
        <v>333</v>
      </c>
      <c r="F121">
        <v>1129.5357670000001</v>
      </c>
      <c r="G121">
        <v>1166.696289</v>
      </c>
      <c r="H121">
        <v>1227.6469729999999</v>
      </c>
      <c r="I121">
        <v>1291.0070800000001</v>
      </c>
      <c r="J121">
        <v>1355.2924800000001</v>
      </c>
      <c r="K121">
        <v>1420.638428</v>
      </c>
      <c r="L121">
        <v>1486.256592</v>
      </c>
      <c r="M121">
        <v>1553.851807</v>
      </c>
      <c r="N121">
        <v>1623.3919679999999</v>
      </c>
      <c r="O121">
        <v>1694.622192</v>
      </c>
      <c r="P121">
        <v>1767.255371</v>
      </c>
      <c r="Q121">
        <v>1841.059082</v>
      </c>
      <c r="R121">
        <v>1916.1019289999999</v>
      </c>
      <c r="S121">
        <v>1992.093384</v>
      </c>
      <c r="T121">
        <v>2070.1433109999998</v>
      </c>
      <c r="U121">
        <v>2150.3266600000002</v>
      </c>
      <c r="V121">
        <v>2232.546875</v>
      </c>
      <c r="W121">
        <v>2316.5649410000001</v>
      </c>
      <c r="X121">
        <v>2402.5407709999999</v>
      </c>
      <c r="Y121">
        <v>2490.4252929999998</v>
      </c>
      <c r="Z121">
        <v>2580.1232909999999</v>
      </c>
      <c r="AA121">
        <v>2671.5715329999998</v>
      </c>
      <c r="AB121">
        <v>2764.6069339999999</v>
      </c>
      <c r="AC121">
        <v>2858.9875489999999</v>
      </c>
      <c r="AD121">
        <v>2954.8354490000002</v>
      </c>
      <c r="AE121">
        <v>3052.4182129999999</v>
      </c>
      <c r="AF121">
        <v>3152.1362300000001</v>
      </c>
      <c r="AG121" s="91">
        <v>0.04</v>
      </c>
    </row>
    <row r="122" spans="1:33">
      <c r="A122" t="s">
        <v>4080</v>
      </c>
      <c r="B122" t="s">
        <v>7334</v>
      </c>
      <c r="C122" t="s">
        <v>7335</v>
      </c>
      <c r="D122" t="s">
        <v>333</v>
      </c>
      <c r="F122">
        <v>557.77886999999998</v>
      </c>
      <c r="G122">
        <v>602.93780500000003</v>
      </c>
      <c r="H122">
        <v>629.11163299999998</v>
      </c>
      <c r="I122">
        <v>656.50610400000005</v>
      </c>
      <c r="J122">
        <v>684.46227999999996</v>
      </c>
      <c r="K122">
        <v>713.011169</v>
      </c>
      <c r="L122">
        <v>741.60290499999996</v>
      </c>
      <c r="M122">
        <v>771.01336700000002</v>
      </c>
      <c r="N122">
        <v>801.222351</v>
      </c>
      <c r="O122">
        <v>832.17456100000004</v>
      </c>
      <c r="P122">
        <v>863.790344</v>
      </c>
      <c r="Q122">
        <v>896.00506600000006</v>
      </c>
      <c r="R122">
        <v>928.86535600000002</v>
      </c>
      <c r="S122">
        <v>962.31048599999997</v>
      </c>
      <c r="T122">
        <v>996.61645499999997</v>
      </c>
      <c r="U122">
        <v>1031.8123780000001</v>
      </c>
      <c r="V122">
        <v>1067.871582</v>
      </c>
      <c r="W122">
        <v>1104.7264399999999</v>
      </c>
      <c r="X122">
        <v>1142.4155270000001</v>
      </c>
      <c r="Y122">
        <v>1180.9449460000001</v>
      </c>
      <c r="Z122">
        <v>1220.3004149999999</v>
      </c>
      <c r="AA122">
        <v>1260.463135</v>
      </c>
      <c r="AB122">
        <v>1301.4178469999999</v>
      </c>
      <c r="AC122">
        <v>1343.071533</v>
      </c>
      <c r="AD122">
        <v>1385.4533690000001</v>
      </c>
      <c r="AE122">
        <v>1428.678711</v>
      </c>
      <c r="AF122">
        <v>1472.822754</v>
      </c>
      <c r="AG122" s="91">
        <v>3.7999999999999999E-2</v>
      </c>
    </row>
    <row r="123" spans="1:33">
      <c r="A123" t="s">
        <v>4083</v>
      </c>
      <c r="B123" t="s">
        <v>7336</v>
      </c>
      <c r="C123" t="s">
        <v>7337</v>
      </c>
      <c r="D123" t="s">
        <v>333</v>
      </c>
      <c r="F123">
        <v>495.89089999999999</v>
      </c>
      <c r="G123">
        <v>506.40213</v>
      </c>
      <c r="H123">
        <v>534.58923300000004</v>
      </c>
      <c r="I123">
        <v>563.41192599999999</v>
      </c>
      <c r="J123">
        <v>592.61633300000005</v>
      </c>
      <c r="K123">
        <v>622.27062999999998</v>
      </c>
      <c r="L123">
        <v>652.06677200000001</v>
      </c>
      <c r="M123">
        <v>682.77124000000003</v>
      </c>
      <c r="N123">
        <v>714.37072799999999</v>
      </c>
      <c r="O123">
        <v>746.73584000000005</v>
      </c>
      <c r="P123">
        <v>779.72552499999995</v>
      </c>
      <c r="Q123">
        <v>813.225098</v>
      </c>
      <c r="R123">
        <v>847.26153599999998</v>
      </c>
      <c r="S123">
        <v>881.68743900000004</v>
      </c>
      <c r="T123">
        <v>917.05639599999995</v>
      </c>
      <c r="U123">
        <v>953.40393100000006</v>
      </c>
      <c r="V123">
        <v>990.68218999999999</v>
      </c>
      <c r="W123">
        <v>1028.7742920000001</v>
      </c>
      <c r="X123">
        <v>1067.7595209999999</v>
      </c>
      <c r="Y123">
        <v>1107.609375</v>
      </c>
      <c r="Z123">
        <v>1148.274048</v>
      </c>
      <c r="AA123">
        <v>1189.7220460000001</v>
      </c>
      <c r="AB123">
        <v>1231.8673100000001</v>
      </c>
      <c r="AC123">
        <v>1274.595581</v>
      </c>
      <c r="AD123">
        <v>1317.9688719999999</v>
      </c>
      <c r="AE123">
        <v>1362.1087649999999</v>
      </c>
      <c r="AF123">
        <v>1407.2204589999999</v>
      </c>
      <c r="AG123" s="91">
        <v>4.1000000000000002E-2</v>
      </c>
    </row>
    <row r="124" spans="1:33">
      <c r="A124" t="s">
        <v>3950</v>
      </c>
      <c r="B124" t="s">
        <v>7338</v>
      </c>
      <c r="C124" t="s">
        <v>7339</v>
      </c>
      <c r="D124" t="s">
        <v>333</v>
      </c>
      <c r="F124">
        <v>1515.3305660000001</v>
      </c>
      <c r="G124">
        <v>1591.474487</v>
      </c>
      <c r="H124">
        <v>1673.2126459999999</v>
      </c>
      <c r="I124">
        <v>1750.819702</v>
      </c>
      <c r="J124">
        <v>1828.220703</v>
      </c>
      <c r="K124">
        <v>1906.8295900000001</v>
      </c>
      <c r="L124">
        <v>1984.67749</v>
      </c>
      <c r="M124">
        <v>2064.3706050000001</v>
      </c>
      <c r="N124">
        <v>2145.849365</v>
      </c>
      <c r="O124">
        <v>2229.2763669999999</v>
      </c>
      <c r="P124">
        <v>2314.8005370000001</v>
      </c>
      <c r="Q124">
        <v>2402.734375</v>
      </c>
      <c r="R124">
        <v>2493.2495119999999</v>
      </c>
      <c r="S124">
        <v>2586.4716800000001</v>
      </c>
      <c r="T124">
        <v>2682.3937989999999</v>
      </c>
      <c r="U124">
        <v>2781.0759280000002</v>
      </c>
      <c r="V124">
        <v>2882.7692870000001</v>
      </c>
      <c r="W124">
        <v>2987.4375</v>
      </c>
      <c r="X124">
        <v>3095.1916500000002</v>
      </c>
      <c r="Y124">
        <v>3206.0983890000002</v>
      </c>
      <c r="Z124">
        <v>3320.2253420000002</v>
      </c>
      <c r="AA124">
        <v>3437.7265619999998</v>
      </c>
      <c r="AB124">
        <v>3558.475586</v>
      </c>
      <c r="AC124">
        <v>3682.6979980000001</v>
      </c>
      <c r="AD124">
        <v>3810.6567380000001</v>
      </c>
      <c r="AE124">
        <v>3942.4887699999999</v>
      </c>
      <c r="AF124">
        <v>4078.1923830000001</v>
      </c>
      <c r="AG124" s="91">
        <v>3.9E-2</v>
      </c>
    </row>
    <row r="125" spans="1:33">
      <c r="A125" t="s">
        <v>4077</v>
      </c>
      <c r="B125" t="s">
        <v>7340</v>
      </c>
      <c r="C125" t="s">
        <v>7341</v>
      </c>
      <c r="D125" t="s">
        <v>333</v>
      </c>
      <c r="F125">
        <v>675.58868399999994</v>
      </c>
      <c r="G125">
        <v>710.63824499999998</v>
      </c>
      <c r="H125">
        <v>748.99676499999998</v>
      </c>
      <c r="I125">
        <v>784.25622599999997</v>
      </c>
      <c r="J125">
        <v>819.07214399999998</v>
      </c>
      <c r="K125">
        <v>854.27264400000001</v>
      </c>
      <c r="L125">
        <v>888.956909</v>
      </c>
      <c r="M125">
        <v>924.39386000000002</v>
      </c>
      <c r="N125">
        <v>960.45434599999999</v>
      </c>
      <c r="O125">
        <v>997.23315400000001</v>
      </c>
      <c r="P125">
        <v>1034.807251</v>
      </c>
      <c r="Q125">
        <v>1073.3629149999999</v>
      </c>
      <c r="R125">
        <v>1112.9798579999999</v>
      </c>
      <c r="S125">
        <v>1153.7163089999999</v>
      </c>
      <c r="T125">
        <v>1195.5611570000001</v>
      </c>
      <c r="U125">
        <v>1238.5131839999999</v>
      </c>
      <c r="V125">
        <v>1282.706543</v>
      </c>
      <c r="W125">
        <v>1328.1521</v>
      </c>
      <c r="X125">
        <v>1374.9182129999999</v>
      </c>
      <c r="Y125">
        <v>1423.030029</v>
      </c>
      <c r="Z125">
        <v>1472.5017089999999</v>
      </c>
      <c r="AA125">
        <v>1523.3828120000001</v>
      </c>
      <c r="AB125">
        <v>1575.6235349999999</v>
      </c>
      <c r="AC125">
        <v>1629.3452150000001</v>
      </c>
      <c r="AD125">
        <v>1684.6467290000001</v>
      </c>
      <c r="AE125">
        <v>1741.590942</v>
      </c>
      <c r="AF125">
        <v>1800.1960449999999</v>
      </c>
      <c r="AG125" s="91">
        <v>3.7999999999999999E-2</v>
      </c>
    </row>
    <row r="126" spans="1:33">
      <c r="A126" t="s">
        <v>4080</v>
      </c>
      <c r="B126" t="s">
        <v>7342</v>
      </c>
      <c r="C126" t="s">
        <v>7343</v>
      </c>
      <c r="D126" t="s">
        <v>333</v>
      </c>
      <c r="F126">
        <v>742.36840800000004</v>
      </c>
      <c r="G126">
        <v>777.59491000000003</v>
      </c>
      <c r="H126">
        <v>813.996399</v>
      </c>
      <c r="I126">
        <v>850.76379399999996</v>
      </c>
      <c r="J126">
        <v>888.09875499999998</v>
      </c>
      <c r="K126">
        <v>926.31811500000003</v>
      </c>
      <c r="L126">
        <v>964.50109899999995</v>
      </c>
      <c r="M126">
        <v>1003.721252</v>
      </c>
      <c r="N126">
        <v>1044.143677</v>
      </c>
      <c r="O126">
        <v>1085.806885</v>
      </c>
      <c r="P126">
        <v>1128.762573</v>
      </c>
      <c r="Q126">
        <v>1173.075073</v>
      </c>
      <c r="R126">
        <v>1218.822754</v>
      </c>
      <c r="S126">
        <v>1266.0625</v>
      </c>
      <c r="T126">
        <v>1314.806519</v>
      </c>
      <c r="U126">
        <v>1365.1373289999999</v>
      </c>
      <c r="V126">
        <v>1417.13501</v>
      </c>
      <c r="W126">
        <v>1470.7314449999999</v>
      </c>
      <c r="X126">
        <v>1525.9448239999999</v>
      </c>
      <c r="Y126">
        <v>1582.8161620000001</v>
      </c>
      <c r="Z126">
        <v>1641.409302</v>
      </c>
      <c r="AA126">
        <v>1701.8364260000001</v>
      </c>
      <c r="AB126">
        <v>1764.0225829999999</v>
      </c>
      <c r="AC126">
        <v>1828.038452</v>
      </c>
      <c r="AD126">
        <v>1894.0485839999999</v>
      </c>
      <c r="AE126">
        <v>1962.115845</v>
      </c>
      <c r="AF126">
        <v>2032.2041019999999</v>
      </c>
      <c r="AG126" s="91">
        <v>3.9E-2</v>
      </c>
    </row>
    <row r="127" spans="1:33">
      <c r="A127" t="s">
        <v>4083</v>
      </c>
      <c r="B127" t="s">
        <v>7344</v>
      </c>
      <c r="C127" t="s">
        <v>7345</v>
      </c>
      <c r="D127" t="s">
        <v>333</v>
      </c>
      <c r="F127">
        <v>97.373497</v>
      </c>
      <c r="G127">
        <v>103.24137899999999</v>
      </c>
      <c r="H127">
        <v>110.219498</v>
      </c>
      <c r="I127">
        <v>115.799667</v>
      </c>
      <c r="J127">
        <v>121.049751</v>
      </c>
      <c r="K127">
        <v>126.23876199999999</v>
      </c>
      <c r="L127">
        <v>131.21951300000001</v>
      </c>
      <c r="M127">
        <v>136.25561500000001</v>
      </c>
      <c r="N127">
        <v>141.25129699999999</v>
      </c>
      <c r="O127">
        <v>146.23644999999999</v>
      </c>
      <c r="P127">
        <v>151.230682</v>
      </c>
      <c r="Q127">
        <v>156.29637099999999</v>
      </c>
      <c r="R127">
        <v>161.44674699999999</v>
      </c>
      <c r="S127">
        <v>166.69278</v>
      </c>
      <c r="T127">
        <v>172.02603099999999</v>
      </c>
      <c r="U127">
        <v>177.42553699999999</v>
      </c>
      <c r="V127">
        <v>182.927673</v>
      </c>
      <c r="W127">
        <v>188.55389400000001</v>
      </c>
      <c r="X127">
        <v>194.32865899999999</v>
      </c>
      <c r="Y127">
        <v>200.25216699999999</v>
      </c>
      <c r="Z127">
        <v>206.31424000000001</v>
      </c>
      <c r="AA127">
        <v>212.50741600000001</v>
      </c>
      <c r="AB127">
        <v>218.82969700000001</v>
      </c>
      <c r="AC127">
        <v>225.314301</v>
      </c>
      <c r="AD127">
        <v>231.96147199999999</v>
      </c>
      <c r="AE127">
        <v>238.78199799999999</v>
      </c>
      <c r="AF127">
        <v>245.79220599999999</v>
      </c>
      <c r="AG127" s="91">
        <v>3.5999999999999997E-2</v>
      </c>
    </row>
    <row r="128" spans="1:33">
      <c r="A128" t="s">
        <v>3953</v>
      </c>
      <c r="B128" t="s">
        <v>7346</v>
      </c>
      <c r="C128" t="s">
        <v>7347</v>
      </c>
      <c r="D128" t="s">
        <v>333</v>
      </c>
      <c r="F128">
        <v>1136.1445309999999</v>
      </c>
      <c r="G128">
        <v>1184.248047</v>
      </c>
      <c r="H128">
        <v>1246.0073239999999</v>
      </c>
      <c r="I128">
        <v>1305.5864260000001</v>
      </c>
      <c r="J128">
        <v>1366.3435059999999</v>
      </c>
      <c r="K128">
        <v>1428.6166989999999</v>
      </c>
      <c r="L128">
        <v>1491.794189</v>
      </c>
      <c r="M128">
        <v>1557.3066409999999</v>
      </c>
      <c r="N128">
        <v>1624.5908199999999</v>
      </c>
      <c r="O128">
        <v>1693.7398679999999</v>
      </c>
      <c r="P128">
        <v>1765.0092770000001</v>
      </c>
      <c r="Q128">
        <v>1838.5092770000001</v>
      </c>
      <c r="R128">
        <v>1914.406982</v>
      </c>
      <c r="S128">
        <v>1992.6674800000001</v>
      </c>
      <c r="T128">
        <v>2073.2541500000002</v>
      </c>
      <c r="U128">
        <v>2156.2241210000002</v>
      </c>
      <c r="V128">
        <v>2241.5642090000001</v>
      </c>
      <c r="W128">
        <v>2329.3840329999998</v>
      </c>
      <c r="X128">
        <v>2419.6813959999999</v>
      </c>
      <c r="Y128">
        <v>2512.530518</v>
      </c>
      <c r="Z128">
        <v>2608.0190429999998</v>
      </c>
      <c r="AA128">
        <v>2706.185547</v>
      </c>
      <c r="AB128">
        <v>2807.0634770000001</v>
      </c>
      <c r="AC128">
        <v>2910.6791990000002</v>
      </c>
      <c r="AD128">
        <v>3017.0590820000002</v>
      </c>
      <c r="AE128">
        <v>3126.2133789999998</v>
      </c>
      <c r="AF128">
        <v>3238.1760250000002</v>
      </c>
      <c r="AG128" s="91">
        <v>4.1000000000000002E-2</v>
      </c>
    </row>
    <row r="129" spans="1:33">
      <c r="A129" t="s">
        <v>4077</v>
      </c>
      <c r="B129" t="s">
        <v>7348</v>
      </c>
      <c r="C129" t="s">
        <v>7349</v>
      </c>
      <c r="D129" t="s">
        <v>333</v>
      </c>
      <c r="F129">
        <v>476.73715199999998</v>
      </c>
      <c r="G129">
        <v>497.23812900000001</v>
      </c>
      <c r="H129">
        <v>523.04272500000002</v>
      </c>
      <c r="I129">
        <v>547.87640399999998</v>
      </c>
      <c r="J129">
        <v>573.17797900000005</v>
      </c>
      <c r="K129">
        <v>599.09045400000002</v>
      </c>
      <c r="L129">
        <v>625.34429899999998</v>
      </c>
      <c r="M129">
        <v>652.55114700000001</v>
      </c>
      <c r="N129">
        <v>680.46887200000003</v>
      </c>
      <c r="O129">
        <v>709.13635299999999</v>
      </c>
      <c r="P129">
        <v>738.66058299999997</v>
      </c>
      <c r="Q129">
        <v>769.08673099999999</v>
      </c>
      <c r="R129">
        <v>800.48504600000001</v>
      </c>
      <c r="S129">
        <v>832.83953899999995</v>
      </c>
      <c r="T129">
        <v>866.13201900000001</v>
      </c>
      <c r="U129">
        <v>900.38519299999996</v>
      </c>
      <c r="V129">
        <v>935.59643600000004</v>
      </c>
      <c r="W129">
        <v>971.80822799999999</v>
      </c>
      <c r="X129">
        <v>1009.018188</v>
      </c>
      <c r="Y129">
        <v>1047.255981</v>
      </c>
      <c r="Z129">
        <v>1086.5566409999999</v>
      </c>
      <c r="AA129">
        <v>1126.935913</v>
      </c>
      <c r="AB129">
        <v>1168.4051509999999</v>
      </c>
      <c r="AC129">
        <v>1210.9735109999999</v>
      </c>
      <c r="AD129">
        <v>1254.6499020000001</v>
      </c>
      <c r="AE129">
        <v>1299.4373780000001</v>
      </c>
      <c r="AF129">
        <v>1345.3486330000001</v>
      </c>
      <c r="AG129" s="91">
        <v>4.1000000000000002E-2</v>
      </c>
    </row>
    <row r="130" spans="1:33">
      <c r="A130" t="s">
        <v>4080</v>
      </c>
      <c r="B130" t="s">
        <v>7350</v>
      </c>
      <c r="C130" t="s">
        <v>7351</v>
      </c>
      <c r="D130" t="s">
        <v>333</v>
      </c>
      <c r="F130">
        <v>195.24876399999999</v>
      </c>
      <c r="G130">
        <v>204.03855899999999</v>
      </c>
      <c r="H130">
        <v>214.46511799999999</v>
      </c>
      <c r="I130">
        <v>224.42157</v>
      </c>
      <c r="J130">
        <v>234.53590399999999</v>
      </c>
      <c r="K130">
        <v>244.868011</v>
      </c>
      <c r="L130">
        <v>255.29125999999999</v>
      </c>
      <c r="M130">
        <v>266.07043499999997</v>
      </c>
      <c r="N130">
        <v>277.09884599999998</v>
      </c>
      <c r="O130">
        <v>288.39202899999998</v>
      </c>
      <c r="P130">
        <v>299.993988</v>
      </c>
      <c r="Q130">
        <v>311.921783</v>
      </c>
      <c r="R130">
        <v>324.20410199999998</v>
      </c>
      <c r="S130">
        <v>336.83221400000002</v>
      </c>
      <c r="T130">
        <v>349.79617300000001</v>
      </c>
      <c r="U130">
        <v>363.10287499999998</v>
      </c>
      <c r="V130">
        <v>376.75500499999998</v>
      </c>
      <c r="W130">
        <v>390.76593000000003</v>
      </c>
      <c r="X130">
        <v>405.132294</v>
      </c>
      <c r="Y130">
        <v>419.86419699999999</v>
      </c>
      <c r="Z130">
        <v>434.97464000000002</v>
      </c>
      <c r="AA130">
        <v>450.46844499999997</v>
      </c>
      <c r="AB130">
        <v>466.34783900000002</v>
      </c>
      <c r="AC130">
        <v>482.61322000000001</v>
      </c>
      <c r="AD130">
        <v>499.26583900000003</v>
      </c>
      <c r="AE130">
        <v>516.30560300000002</v>
      </c>
      <c r="AF130">
        <v>533.73535200000003</v>
      </c>
      <c r="AG130" s="91">
        <v>3.9E-2</v>
      </c>
    </row>
    <row r="131" spans="1:33">
      <c r="A131" t="s">
        <v>4083</v>
      </c>
      <c r="B131" t="s">
        <v>7352</v>
      </c>
      <c r="C131" t="s">
        <v>7353</v>
      </c>
      <c r="D131" t="s">
        <v>333</v>
      </c>
      <c r="F131">
        <v>464.15859999999998</v>
      </c>
      <c r="G131">
        <v>482.97134399999999</v>
      </c>
      <c r="H131">
        <v>508.49954200000002</v>
      </c>
      <c r="I131">
        <v>533.28845200000001</v>
      </c>
      <c r="J131">
        <v>558.62969999999996</v>
      </c>
      <c r="K131">
        <v>584.65826400000003</v>
      </c>
      <c r="L131">
        <v>611.15869099999998</v>
      </c>
      <c r="M131">
        <v>638.68499799999995</v>
      </c>
      <c r="N131">
        <v>667.02301</v>
      </c>
      <c r="O131">
        <v>696.21148700000003</v>
      </c>
      <c r="P131">
        <v>726.35479699999996</v>
      </c>
      <c r="Q131">
        <v>757.50079300000004</v>
      </c>
      <c r="R131">
        <v>789.71777299999997</v>
      </c>
      <c r="S131">
        <v>822.99572799999999</v>
      </c>
      <c r="T131">
        <v>857.32598900000005</v>
      </c>
      <c r="U131">
        <v>892.73602300000005</v>
      </c>
      <c r="V131">
        <v>929.21276899999998</v>
      </c>
      <c r="W131">
        <v>966.80981399999996</v>
      </c>
      <c r="X131">
        <v>1005.530884</v>
      </c>
      <c r="Y131">
        <v>1045.4104</v>
      </c>
      <c r="Z131">
        <v>1086.4876710000001</v>
      </c>
      <c r="AA131">
        <v>1128.78125</v>
      </c>
      <c r="AB131">
        <v>1172.3104249999999</v>
      </c>
      <c r="AC131">
        <v>1217.0924070000001</v>
      </c>
      <c r="AD131">
        <v>1263.143311</v>
      </c>
      <c r="AE131">
        <v>1310.470337</v>
      </c>
      <c r="AF131">
        <v>1359.0920410000001</v>
      </c>
      <c r="AG131" s="91">
        <v>4.2000000000000003E-2</v>
      </c>
    </row>
    <row r="132" spans="1:33">
      <c r="A132" t="s">
        <v>3956</v>
      </c>
      <c r="B132" t="s">
        <v>7354</v>
      </c>
      <c r="C132" t="s">
        <v>7355</v>
      </c>
      <c r="D132" t="s">
        <v>333</v>
      </c>
      <c r="F132">
        <v>564.44433600000002</v>
      </c>
      <c r="G132">
        <v>576.91760299999999</v>
      </c>
      <c r="H132">
        <v>587.03411900000003</v>
      </c>
      <c r="I132">
        <v>599.92431599999998</v>
      </c>
      <c r="J132">
        <v>613.916382</v>
      </c>
      <c r="K132">
        <v>627.65014599999995</v>
      </c>
      <c r="L132">
        <v>640.63903800000003</v>
      </c>
      <c r="M132">
        <v>653.44561799999997</v>
      </c>
      <c r="N132">
        <v>666.10162400000002</v>
      </c>
      <c r="O132">
        <v>678.61669900000004</v>
      </c>
      <c r="P132">
        <v>690.97924799999998</v>
      </c>
      <c r="Q132">
        <v>703.17712400000005</v>
      </c>
      <c r="R132">
        <v>715.20135500000004</v>
      </c>
      <c r="S132">
        <v>727.04486099999997</v>
      </c>
      <c r="T132">
        <v>738.69470200000001</v>
      </c>
      <c r="U132">
        <v>750.13500999999997</v>
      </c>
      <c r="V132">
        <v>761.32012899999995</v>
      </c>
      <c r="W132">
        <v>772.25073199999997</v>
      </c>
      <c r="X132">
        <v>782.912598</v>
      </c>
      <c r="Y132">
        <v>793.29070999999999</v>
      </c>
      <c r="Z132">
        <v>803.37023899999997</v>
      </c>
      <c r="AA132">
        <v>813.13647500000002</v>
      </c>
      <c r="AB132">
        <v>822.57592799999998</v>
      </c>
      <c r="AC132">
        <v>831.67358400000001</v>
      </c>
      <c r="AD132">
        <v>840.41625999999997</v>
      </c>
      <c r="AE132">
        <v>848.79101600000001</v>
      </c>
      <c r="AF132">
        <v>856.78576699999996</v>
      </c>
      <c r="AG132" s="91">
        <v>1.6E-2</v>
      </c>
    </row>
    <row r="133" spans="1:33">
      <c r="A133" t="s">
        <v>4077</v>
      </c>
      <c r="B133" t="s">
        <v>7356</v>
      </c>
      <c r="C133" t="s">
        <v>7357</v>
      </c>
      <c r="D133" t="s">
        <v>333</v>
      </c>
      <c r="F133">
        <v>329.87194799999997</v>
      </c>
      <c r="G133">
        <v>337.11788899999999</v>
      </c>
      <c r="H133">
        <v>343.002411</v>
      </c>
      <c r="I133">
        <v>350.47387700000002</v>
      </c>
      <c r="J133">
        <v>358.57476800000001</v>
      </c>
      <c r="K133">
        <v>366.52639799999997</v>
      </c>
      <c r="L133">
        <v>374.04892000000001</v>
      </c>
      <c r="M133">
        <v>381.46752900000001</v>
      </c>
      <c r="N133">
        <v>388.80020100000002</v>
      </c>
      <c r="O133">
        <v>396.05255099999999</v>
      </c>
      <c r="P133">
        <v>403.217804</v>
      </c>
      <c r="Q133">
        <v>410.289062</v>
      </c>
      <c r="R133">
        <v>417.26110799999998</v>
      </c>
      <c r="S133">
        <v>424.12985200000003</v>
      </c>
      <c r="T133">
        <v>430.887787</v>
      </c>
      <c r="U133">
        <v>437.52578699999998</v>
      </c>
      <c r="V133">
        <v>444.01660199999998</v>
      </c>
      <c r="W133">
        <v>450.36102299999999</v>
      </c>
      <c r="X133">
        <v>456.550568</v>
      </c>
      <c r="Y133">
        <v>462.57659899999999</v>
      </c>
      <c r="Z133">
        <v>468.43081699999999</v>
      </c>
      <c r="AA133">
        <v>474.10455300000001</v>
      </c>
      <c r="AB133">
        <v>479.59036300000002</v>
      </c>
      <c r="AC133">
        <v>484.87957799999998</v>
      </c>
      <c r="AD133">
        <v>489.96466099999998</v>
      </c>
      <c r="AE133">
        <v>494.83813500000002</v>
      </c>
      <c r="AF133">
        <v>499.49310300000002</v>
      </c>
      <c r="AG133" s="91">
        <v>1.6E-2</v>
      </c>
    </row>
    <row r="134" spans="1:33">
      <c r="A134" t="s">
        <v>4080</v>
      </c>
      <c r="B134" t="s">
        <v>7358</v>
      </c>
      <c r="C134" t="s">
        <v>7359</v>
      </c>
      <c r="D134" t="s">
        <v>333</v>
      </c>
      <c r="F134">
        <v>50.508411000000002</v>
      </c>
      <c r="G134">
        <v>51.801262000000001</v>
      </c>
      <c r="H134">
        <v>52.797375000000002</v>
      </c>
      <c r="I134">
        <v>54.152442999999998</v>
      </c>
      <c r="J134">
        <v>55.653514999999999</v>
      </c>
      <c r="K134">
        <v>57.125625999999997</v>
      </c>
      <c r="L134">
        <v>58.510905999999999</v>
      </c>
      <c r="M134">
        <v>59.871471</v>
      </c>
      <c r="N134">
        <v>61.211731</v>
      </c>
      <c r="O134">
        <v>62.532921000000002</v>
      </c>
      <c r="P134">
        <v>63.833632999999999</v>
      </c>
      <c r="Q134">
        <v>65.112410999999994</v>
      </c>
      <c r="R134">
        <v>66.368294000000006</v>
      </c>
      <c r="S134">
        <v>67.600487000000001</v>
      </c>
      <c r="T134">
        <v>68.807502999999997</v>
      </c>
      <c r="U134">
        <v>69.987617</v>
      </c>
      <c r="V134">
        <v>71.138474000000002</v>
      </c>
      <c r="W134">
        <v>72.258942000000005</v>
      </c>
      <c r="X134">
        <v>73.348404000000002</v>
      </c>
      <c r="Y134">
        <v>74.404708999999997</v>
      </c>
      <c r="Z134">
        <v>75.425858000000005</v>
      </c>
      <c r="AA134">
        <v>76.410163999999995</v>
      </c>
      <c r="AB134">
        <v>77.355498999999995</v>
      </c>
      <c r="AC134">
        <v>78.259781000000004</v>
      </c>
      <c r="AD134">
        <v>79.121536000000006</v>
      </c>
      <c r="AE134">
        <v>79.939445000000006</v>
      </c>
      <c r="AF134">
        <v>80.711342000000002</v>
      </c>
      <c r="AG134" s="91">
        <v>1.7999999999999999E-2</v>
      </c>
    </row>
    <row r="135" spans="1:33">
      <c r="A135" t="s">
        <v>4083</v>
      </c>
      <c r="B135" t="s">
        <v>7360</v>
      </c>
      <c r="C135" t="s">
        <v>7361</v>
      </c>
      <c r="D135" t="s">
        <v>333</v>
      </c>
      <c r="F135">
        <v>184.06393399999999</v>
      </c>
      <c r="G135">
        <v>187.99842799999999</v>
      </c>
      <c r="H135">
        <v>191.23436000000001</v>
      </c>
      <c r="I135">
        <v>195.29797400000001</v>
      </c>
      <c r="J135">
        <v>199.68810999999999</v>
      </c>
      <c r="K135">
        <v>203.99813800000001</v>
      </c>
      <c r="L135">
        <v>208.07920799999999</v>
      </c>
      <c r="M135">
        <v>212.10664399999999</v>
      </c>
      <c r="N135">
        <v>216.089676</v>
      </c>
      <c r="O135">
        <v>220.03123500000001</v>
      </c>
      <c r="P135">
        <v>223.927795</v>
      </c>
      <c r="Q135">
        <v>227.775665</v>
      </c>
      <c r="R135">
        <v>231.571945</v>
      </c>
      <c r="S135">
        <v>235.31449900000001</v>
      </c>
      <c r="T135">
        <v>238.99943500000001</v>
      </c>
      <c r="U135">
        <v>242.62164300000001</v>
      </c>
      <c r="V135">
        <v>246.16503900000001</v>
      </c>
      <c r="W135">
        <v>249.630753</v>
      </c>
      <c r="X135">
        <v>253.01364100000001</v>
      </c>
      <c r="Y135">
        <v>256.30938700000002</v>
      </c>
      <c r="Z135">
        <v>259.51357999999999</v>
      </c>
      <c r="AA135">
        <v>262.621735</v>
      </c>
      <c r="AB135">
        <v>265.630066</v>
      </c>
      <c r="AC135">
        <v>268.53420999999997</v>
      </c>
      <c r="AD135">
        <v>271.33004799999998</v>
      </c>
      <c r="AE135">
        <v>274.013397</v>
      </c>
      <c r="AF135">
        <v>276.58126800000002</v>
      </c>
      <c r="AG135" s="91">
        <v>1.6E-2</v>
      </c>
    </row>
    <row r="136" spans="1:33">
      <c r="A136" t="s">
        <v>4392</v>
      </c>
      <c r="B136" t="s">
        <v>7362</v>
      </c>
      <c r="C136" t="s">
        <v>7363</v>
      </c>
      <c r="D136" t="s">
        <v>333</v>
      </c>
      <c r="F136">
        <v>953.38067599999999</v>
      </c>
      <c r="G136">
        <v>984.63324</v>
      </c>
      <c r="H136">
        <v>1017.136841</v>
      </c>
      <c r="I136">
        <v>1049.4233400000001</v>
      </c>
      <c r="J136">
        <v>1081.353149</v>
      </c>
      <c r="K136">
        <v>1113.5239260000001</v>
      </c>
      <c r="L136">
        <v>1145.0198969999999</v>
      </c>
      <c r="M136">
        <v>1176.9780270000001</v>
      </c>
      <c r="N136">
        <v>1209.4343260000001</v>
      </c>
      <c r="O136">
        <v>1242.380737</v>
      </c>
      <c r="P136">
        <v>1275.8007809999999</v>
      </c>
      <c r="Q136">
        <v>1309.64978</v>
      </c>
      <c r="R136">
        <v>1343.914307</v>
      </c>
      <c r="S136">
        <v>1378.658813</v>
      </c>
      <c r="T136">
        <v>1413.9189449999999</v>
      </c>
      <c r="U136">
        <v>1449.7238769999999</v>
      </c>
      <c r="V136">
        <v>1486.0345460000001</v>
      </c>
      <c r="W136">
        <v>1522.8326420000001</v>
      </c>
      <c r="X136">
        <v>1560.1251219999999</v>
      </c>
      <c r="Y136">
        <v>1597.924438</v>
      </c>
      <c r="Z136">
        <v>1636.2231449999999</v>
      </c>
      <c r="AA136">
        <v>1675.023682</v>
      </c>
      <c r="AB136">
        <v>1714.3203120000001</v>
      </c>
      <c r="AC136">
        <v>1754.094971</v>
      </c>
      <c r="AD136">
        <v>1794.3393550000001</v>
      </c>
      <c r="AE136">
        <v>1835.056885</v>
      </c>
      <c r="AF136">
        <v>1876.2849120000001</v>
      </c>
      <c r="AG136" s="91">
        <v>2.5999999999999999E-2</v>
      </c>
    </row>
    <row r="137" spans="1:33">
      <c r="A137" t="s">
        <v>4077</v>
      </c>
      <c r="B137" t="s">
        <v>7364</v>
      </c>
      <c r="C137" t="s">
        <v>7365</v>
      </c>
      <c r="D137" t="s">
        <v>333</v>
      </c>
      <c r="F137">
        <v>652.95654300000001</v>
      </c>
      <c r="G137">
        <v>674.41473399999995</v>
      </c>
      <c r="H137">
        <v>696.70129399999996</v>
      </c>
      <c r="I137">
        <v>718.84991500000001</v>
      </c>
      <c r="J137">
        <v>740.76605199999995</v>
      </c>
      <c r="K137">
        <v>762.85406499999999</v>
      </c>
      <c r="L137">
        <v>784.48480199999995</v>
      </c>
      <c r="M137">
        <v>806.43676800000003</v>
      </c>
      <c r="N137">
        <v>828.73419200000001</v>
      </c>
      <c r="O137">
        <v>851.37207000000001</v>
      </c>
      <c r="P137">
        <v>874.33935499999995</v>
      </c>
      <c r="Q137">
        <v>897.60565199999996</v>
      </c>
      <c r="R137">
        <v>921.16143799999998</v>
      </c>
      <c r="S137">
        <v>945.05084199999999</v>
      </c>
      <c r="T137">
        <v>969.29791299999999</v>
      </c>
      <c r="U137">
        <v>993.922729</v>
      </c>
      <c r="V137">
        <v>1018.898315</v>
      </c>
      <c r="W137">
        <v>1044.212524</v>
      </c>
      <c r="X137">
        <v>1069.8702390000001</v>
      </c>
      <c r="Y137">
        <v>1095.8801269999999</v>
      </c>
      <c r="Z137">
        <v>1122.236938</v>
      </c>
      <c r="AA137">
        <v>1148.9426269999999</v>
      </c>
      <c r="AB137">
        <v>1175.993408</v>
      </c>
      <c r="AC137">
        <v>1203.3773189999999</v>
      </c>
      <c r="AD137">
        <v>1231.0888669999999</v>
      </c>
      <c r="AE137">
        <v>1259.1301269999999</v>
      </c>
      <c r="AF137">
        <v>1287.5269780000001</v>
      </c>
      <c r="AG137" s="91">
        <v>2.5999999999999999E-2</v>
      </c>
    </row>
    <row r="138" spans="1:33">
      <c r="A138" t="s">
        <v>4080</v>
      </c>
      <c r="B138" t="s">
        <v>7366</v>
      </c>
      <c r="C138" t="s">
        <v>7367</v>
      </c>
      <c r="D138" t="s">
        <v>333</v>
      </c>
      <c r="F138">
        <v>95.957633999999999</v>
      </c>
      <c r="G138">
        <v>99.246009999999998</v>
      </c>
      <c r="H138">
        <v>102.64946</v>
      </c>
      <c r="I138">
        <v>106.088371</v>
      </c>
      <c r="J138">
        <v>109.555527</v>
      </c>
      <c r="K138">
        <v>113.083557</v>
      </c>
      <c r="L138">
        <v>116.570213</v>
      </c>
      <c r="M138">
        <v>120.128716</v>
      </c>
      <c r="N138">
        <v>123.761383</v>
      </c>
      <c r="O138">
        <v>127.467896</v>
      </c>
      <c r="P138">
        <v>131.248886</v>
      </c>
      <c r="Q138">
        <v>135.10128800000001</v>
      </c>
      <c r="R138">
        <v>139.023224</v>
      </c>
      <c r="S138">
        <v>143.01824999999999</v>
      </c>
      <c r="T138">
        <v>147.090012</v>
      </c>
      <c r="U138">
        <v>151.240768</v>
      </c>
      <c r="V138">
        <v>155.46713299999999</v>
      </c>
      <c r="W138">
        <v>159.76795999999999</v>
      </c>
      <c r="X138">
        <v>164.14505</v>
      </c>
      <c r="Y138">
        <v>168.59942599999999</v>
      </c>
      <c r="Z138">
        <v>173.130966</v>
      </c>
      <c r="AA138">
        <v>177.74101300000001</v>
      </c>
      <c r="AB138">
        <v>182.42971800000001</v>
      </c>
      <c r="AC138">
        <v>187.197632</v>
      </c>
      <c r="AD138">
        <v>192.04452499999999</v>
      </c>
      <c r="AE138">
        <v>196.96958900000001</v>
      </c>
      <c r="AF138">
        <v>201.97718800000001</v>
      </c>
      <c r="AG138" s="91">
        <v>2.9000000000000001E-2</v>
      </c>
    </row>
    <row r="139" spans="1:33">
      <c r="A139" t="s">
        <v>4083</v>
      </c>
      <c r="B139" t="s">
        <v>7368</v>
      </c>
      <c r="C139" t="s">
        <v>7369</v>
      </c>
      <c r="D139" t="s">
        <v>333</v>
      </c>
      <c r="F139">
        <v>204.46650700000001</v>
      </c>
      <c r="G139">
        <v>210.972488</v>
      </c>
      <c r="H139">
        <v>217.786057</v>
      </c>
      <c r="I139">
        <v>224.48509200000001</v>
      </c>
      <c r="J139">
        <v>231.03160099999999</v>
      </c>
      <c r="K139">
        <v>237.586365</v>
      </c>
      <c r="L139">
        <v>243.964935</v>
      </c>
      <c r="M139">
        <v>250.41258199999999</v>
      </c>
      <c r="N139">
        <v>256.93866000000003</v>
      </c>
      <c r="O139">
        <v>263.54074100000003</v>
      </c>
      <c r="P139">
        <v>270.21255500000001</v>
      </c>
      <c r="Q139">
        <v>276.94287100000003</v>
      </c>
      <c r="R139">
        <v>283.72955300000001</v>
      </c>
      <c r="S139">
        <v>290.58972199999999</v>
      </c>
      <c r="T139">
        <v>297.53097500000001</v>
      </c>
      <c r="U139">
        <v>304.56048600000003</v>
      </c>
      <c r="V139">
        <v>311.66906699999998</v>
      </c>
      <c r="W139">
        <v>318.85214200000001</v>
      </c>
      <c r="X139">
        <v>326.10983299999998</v>
      </c>
      <c r="Y139">
        <v>333.44491599999998</v>
      </c>
      <c r="Z139">
        <v>340.855255</v>
      </c>
      <c r="AA139">
        <v>348.34011800000002</v>
      </c>
      <c r="AB139">
        <v>355.89724699999999</v>
      </c>
      <c r="AC139">
        <v>363.51998900000001</v>
      </c>
      <c r="AD139">
        <v>371.205872</v>
      </c>
      <c r="AE139">
        <v>378.95709199999999</v>
      </c>
      <c r="AF139">
        <v>386.780823</v>
      </c>
      <c r="AG139" s="91">
        <v>2.5000000000000001E-2</v>
      </c>
    </row>
    <row r="140" spans="1:33">
      <c r="A140" t="s">
        <v>4035</v>
      </c>
      <c r="B140" t="s">
        <v>7370</v>
      </c>
      <c r="C140" t="s">
        <v>7371</v>
      </c>
      <c r="D140" t="s">
        <v>333</v>
      </c>
      <c r="F140">
        <v>28660.859375</v>
      </c>
      <c r="G140">
        <v>29611.708984000001</v>
      </c>
      <c r="H140">
        <v>30739.203125</v>
      </c>
      <c r="I140">
        <v>31830.222656000002</v>
      </c>
      <c r="J140">
        <v>32902.949219000002</v>
      </c>
      <c r="K140">
        <v>33986.675780999998</v>
      </c>
      <c r="L140">
        <v>35053.378905999998</v>
      </c>
      <c r="M140">
        <v>36119.550780999998</v>
      </c>
      <c r="N140">
        <v>37225.695312000003</v>
      </c>
      <c r="O140">
        <v>38361.757812000003</v>
      </c>
      <c r="P140">
        <v>39513.167969000002</v>
      </c>
      <c r="Q140">
        <v>40696.800780999998</v>
      </c>
      <c r="R140">
        <v>41899.992187999997</v>
      </c>
      <c r="S140">
        <v>43130.121094000002</v>
      </c>
      <c r="T140">
        <v>44391.996094000002</v>
      </c>
      <c r="U140">
        <v>45675.078125</v>
      </c>
      <c r="V140">
        <v>46980.3125</v>
      </c>
      <c r="W140">
        <v>48305.5</v>
      </c>
      <c r="X140">
        <v>49666.3125</v>
      </c>
      <c r="Y140">
        <v>51043.382812000003</v>
      </c>
      <c r="Z140">
        <v>52427.242187999997</v>
      </c>
      <c r="AA140">
        <v>53825.5625</v>
      </c>
      <c r="AB140">
        <v>55239.125</v>
      </c>
      <c r="AC140">
        <v>56697.40625</v>
      </c>
      <c r="AD140">
        <v>58185.4375</v>
      </c>
      <c r="AE140">
        <v>59683.863280999998</v>
      </c>
      <c r="AF140">
        <v>61198.453125</v>
      </c>
      <c r="AG140" s="91">
        <v>0.03</v>
      </c>
    </row>
    <row r="141" spans="1:33">
      <c r="A141" t="s">
        <v>4077</v>
      </c>
      <c r="B141" t="s">
        <v>7372</v>
      </c>
      <c r="C141" t="s">
        <v>7373</v>
      </c>
      <c r="D141" t="s">
        <v>333</v>
      </c>
      <c r="F141">
        <v>17443.582031000002</v>
      </c>
      <c r="G141">
        <v>18077.296875</v>
      </c>
      <c r="H141">
        <v>18789.980468999998</v>
      </c>
      <c r="I141">
        <v>19478.15625</v>
      </c>
      <c r="J141">
        <v>20156.488281000002</v>
      </c>
      <c r="K141">
        <v>20843.492188</v>
      </c>
      <c r="L141">
        <v>21521.882812</v>
      </c>
      <c r="M141">
        <v>22200.808593999998</v>
      </c>
      <c r="N141">
        <v>22905.816406000002</v>
      </c>
      <c r="O141">
        <v>23630.015625</v>
      </c>
      <c r="P141">
        <v>24364.136718999998</v>
      </c>
      <c r="Q141">
        <v>25118.683593999998</v>
      </c>
      <c r="R141">
        <v>25884.654297000001</v>
      </c>
      <c r="S141">
        <v>26667.246093999998</v>
      </c>
      <c r="T141">
        <v>27469.445312</v>
      </c>
      <c r="U141">
        <v>28284.539062</v>
      </c>
      <c r="V141">
        <v>29112.765625</v>
      </c>
      <c r="W141">
        <v>29952.630859000001</v>
      </c>
      <c r="X141">
        <v>30814.068359000001</v>
      </c>
      <c r="Y141">
        <v>31684.746093999998</v>
      </c>
      <c r="Z141">
        <v>32558.658202999999</v>
      </c>
      <c r="AA141">
        <v>33440.617187999997</v>
      </c>
      <c r="AB141">
        <v>34331.015625</v>
      </c>
      <c r="AC141">
        <v>35248.214844000002</v>
      </c>
      <c r="AD141">
        <v>36182.429687999997</v>
      </c>
      <c r="AE141">
        <v>37121.128905999998</v>
      </c>
      <c r="AF141">
        <v>38067.804687999997</v>
      </c>
      <c r="AG141" s="91">
        <v>0.03</v>
      </c>
    </row>
    <row r="142" spans="1:33">
      <c r="A142" t="s">
        <v>4080</v>
      </c>
      <c r="B142" t="s">
        <v>7374</v>
      </c>
      <c r="C142" t="s">
        <v>7375</v>
      </c>
      <c r="D142" t="s">
        <v>333</v>
      </c>
      <c r="F142">
        <v>5219.9575199999999</v>
      </c>
      <c r="G142">
        <v>5372.2182620000003</v>
      </c>
      <c r="H142">
        <v>5582.6982420000004</v>
      </c>
      <c r="I142">
        <v>5788.1289059999999</v>
      </c>
      <c r="J142">
        <v>5989.8315430000002</v>
      </c>
      <c r="K142">
        <v>6190.5664059999999</v>
      </c>
      <c r="L142">
        <v>6388.8222660000001</v>
      </c>
      <c r="M142">
        <v>6588.8964839999999</v>
      </c>
      <c r="N142">
        <v>6794.7441410000001</v>
      </c>
      <c r="O142">
        <v>7005.5322269999997</v>
      </c>
      <c r="P142">
        <v>7219.8759769999997</v>
      </c>
      <c r="Q142">
        <v>7439.3007809999999</v>
      </c>
      <c r="R142">
        <v>7663.1635740000002</v>
      </c>
      <c r="S142">
        <v>7891.8334960000002</v>
      </c>
      <c r="T142">
        <v>8126.2543949999999</v>
      </c>
      <c r="U142">
        <v>8365.4345699999994</v>
      </c>
      <c r="V142">
        <v>8610.0839840000008</v>
      </c>
      <c r="W142">
        <v>8860.1132809999999</v>
      </c>
      <c r="X142">
        <v>9116.5419920000004</v>
      </c>
      <c r="Y142">
        <v>9377.4794920000004</v>
      </c>
      <c r="Z142">
        <v>9641.8447269999997</v>
      </c>
      <c r="AA142">
        <v>9910.1904300000006</v>
      </c>
      <c r="AB142">
        <v>10182.791992</v>
      </c>
      <c r="AC142">
        <v>10462.528319999999</v>
      </c>
      <c r="AD142">
        <v>10748.541992</v>
      </c>
      <c r="AE142">
        <v>11039.524414</v>
      </c>
      <c r="AF142">
        <v>11335.926758</v>
      </c>
      <c r="AG142" s="91">
        <v>0.03</v>
      </c>
    </row>
    <row r="143" spans="1:33">
      <c r="A143" t="s">
        <v>4083</v>
      </c>
      <c r="B143" t="s">
        <v>7376</v>
      </c>
      <c r="C143" t="s">
        <v>7377</v>
      </c>
      <c r="D143" t="s">
        <v>333</v>
      </c>
      <c r="F143">
        <v>5997.3208009999998</v>
      </c>
      <c r="G143">
        <v>6162.1938479999999</v>
      </c>
      <c r="H143">
        <v>6366.5258789999998</v>
      </c>
      <c r="I143">
        <v>6563.9370120000003</v>
      </c>
      <c r="J143">
        <v>6756.6303710000002</v>
      </c>
      <c r="K143">
        <v>6952.6118159999996</v>
      </c>
      <c r="L143">
        <v>7142.6684569999998</v>
      </c>
      <c r="M143">
        <v>7329.845703</v>
      </c>
      <c r="N143">
        <v>7525.1391599999997</v>
      </c>
      <c r="O143">
        <v>7726.2045900000003</v>
      </c>
      <c r="P143">
        <v>7929.1499020000001</v>
      </c>
      <c r="Q143">
        <v>8138.8125</v>
      </c>
      <c r="R143">
        <v>8352.1767579999996</v>
      </c>
      <c r="S143">
        <v>8571.0341800000006</v>
      </c>
      <c r="T143">
        <v>8796.2880860000005</v>
      </c>
      <c r="U143">
        <v>9025.1113280000009</v>
      </c>
      <c r="V143">
        <v>9257.4638670000004</v>
      </c>
      <c r="W143">
        <v>9492.7636719999991</v>
      </c>
      <c r="X143">
        <v>9735.703125</v>
      </c>
      <c r="Y143">
        <v>9981.1523440000001</v>
      </c>
      <c r="Z143">
        <v>10226.740234000001</v>
      </c>
      <c r="AA143">
        <v>10474.75</v>
      </c>
      <c r="AB143">
        <v>10725.330078000001</v>
      </c>
      <c r="AC143">
        <v>10986.657227</v>
      </c>
      <c r="AD143">
        <v>11254.470703000001</v>
      </c>
      <c r="AE143">
        <v>11523.214844</v>
      </c>
      <c r="AF143">
        <v>11794.717773</v>
      </c>
      <c r="AG143" s="91">
        <v>2.5999999999999999E-2</v>
      </c>
    </row>
    <row r="144" spans="1:33">
      <c r="A144" t="s">
        <v>6374</v>
      </c>
    </row>
    <row r="145" spans="1:33">
      <c r="A145" t="s">
        <v>3913</v>
      </c>
      <c r="B145" t="s">
        <v>7378</v>
      </c>
      <c r="C145" t="s">
        <v>7379</v>
      </c>
      <c r="D145" t="s">
        <v>333</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v>247</v>
      </c>
      <c r="AF145">
        <v>247</v>
      </c>
      <c r="AG145" s="91">
        <v>0</v>
      </c>
    </row>
    <row r="146" spans="1:33">
      <c r="A146" t="s">
        <v>4077</v>
      </c>
      <c r="B146" t="s">
        <v>7380</v>
      </c>
      <c r="C146" t="s">
        <v>7381</v>
      </c>
      <c r="D146" t="s">
        <v>333</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v>90</v>
      </c>
      <c r="AF146">
        <v>90</v>
      </c>
      <c r="AG146" s="91">
        <v>0</v>
      </c>
    </row>
    <row r="147" spans="1:33">
      <c r="A147" t="s">
        <v>4080</v>
      </c>
      <c r="B147" t="s">
        <v>7382</v>
      </c>
      <c r="C147" t="s">
        <v>7383</v>
      </c>
      <c r="D147" t="s">
        <v>333</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v>22</v>
      </c>
      <c r="AF147">
        <v>22</v>
      </c>
      <c r="AG147" s="91">
        <v>0</v>
      </c>
    </row>
    <row r="148" spans="1:33">
      <c r="A148" t="s">
        <v>4083</v>
      </c>
      <c r="B148" t="s">
        <v>7384</v>
      </c>
      <c r="C148" t="s">
        <v>7385</v>
      </c>
      <c r="D148" t="s">
        <v>333</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v>135</v>
      </c>
      <c r="AF148">
        <v>135</v>
      </c>
      <c r="AG148" s="91">
        <v>0</v>
      </c>
    </row>
    <row r="149" spans="1:33">
      <c r="A149" t="s">
        <v>3917</v>
      </c>
      <c r="B149" t="s">
        <v>7386</v>
      </c>
      <c r="C149" t="s">
        <v>7387</v>
      </c>
      <c r="D149" t="s">
        <v>333</v>
      </c>
      <c r="F149">
        <v>38.933678</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v>38.329009999999997</v>
      </c>
      <c r="AF149">
        <v>38.329009999999997</v>
      </c>
      <c r="AG149" s="91">
        <v>-1E-3</v>
      </c>
    </row>
    <row r="150" spans="1:33">
      <c r="A150" t="s">
        <v>4077</v>
      </c>
      <c r="B150" t="s">
        <v>7388</v>
      </c>
      <c r="C150" t="s">
        <v>7389</v>
      </c>
      <c r="D150" t="s">
        <v>333</v>
      </c>
      <c r="F150">
        <v>9.1442730000000001</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v>8.5694130000000008</v>
      </c>
      <c r="AF150">
        <v>8.5694130000000008</v>
      </c>
      <c r="AG150" s="91">
        <v>-2E-3</v>
      </c>
    </row>
    <row r="151" spans="1:33">
      <c r="A151" t="s">
        <v>4080</v>
      </c>
      <c r="B151" t="s">
        <v>7390</v>
      </c>
      <c r="C151" t="s">
        <v>7391</v>
      </c>
      <c r="D151" t="s">
        <v>333</v>
      </c>
      <c r="F151">
        <v>1.789407</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v>1.759598</v>
      </c>
      <c r="AF151">
        <v>1.759598</v>
      </c>
      <c r="AG151" s="91">
        <v>-1E-3</v>
      </c>
    </row>
    <row r="152" spans="1:33">
      <c r="A152" t="s">
        <v>4083</v>
      </c>
      <c r="B152" t="s">
        <v>7392</v>
      </c>
      <c r="C152" t="s">
        <v>7393</v>
      </c>
      <c r="D152" t="s">
        <v>333</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v>28</v>
      </c>
      <c r="AF152">
        <v>28</v>
      </c>
      <c r="AG152" s="91">
        <v>0</v>
      </c>
    </row>
    <row r="153" spans="1:33">
      <c r="A153" t="s">
        <v>4362</v>
      </c>
      <c r="B153" t="s">
        <v>7394</v>
      </c>
      <c r="C153" t="s">
        <v>7395</v>
      </c>
      <c r="D153" t="s">
        <v>333</v>
      </c>
      <c r="F153">
        <v>23.443687000000001</v>
      </c>
      <c r="G153">
        <v>23.443687000000001</v>
      </c>
      <c r="H153">
        <v>23.443687000000001</v>
      </c>
      <c r="I153">
        <v>23.443687000000001</v>
      </c>
      <c r="J153">
        <v>23.443687000000001</v>
      </c>
      <c r="K153">
        <v>23.443687000000001</v>
      </c>
      <c r="L153">
        <v>23.443687000000001</v>
      </c>
      <c r="M153">
        <v>23.443687000000001</v>
      </c>
      <c r="N153">
        <v>23.443687000000001</v>
      </c>
      <c r="O153">
        <v>23.443687000000001</v>
      </c>
      <c r="P153">
        <v>23.443687000000001</v>
      </c>
      <c r="Q153">
        <v>23.443687000000001</v>
      </c>
      <c r="R153">
        <v>23.443687000000001</v>
      </c>
      <c r="S153">
        <v>23.443687000000001</v>
      </c>
      <c r="T153">
        <v>23.443687000000001</v>
      </c>
      <c r="U153">
        <v>23.443687000000001</v>
      </c>
      <c r="V153">
        <v>23.443687000000001</v>
      </c>
      <c r="W153">
        <v>23.443687000000001</v>
      </c>
      <c r="X153">
        <v>23.443687000000001</v>
      </c>
      <c r="Y153">
        <v>23.443687000000001</v>
      </c>
      <c r="Z153">
        <v>23.443687000000001</v>
      </c>
      <c r="AA153">
        <v>23.443687000000001</v>
      </c>
      <c r="AB153">
        <v>23.443687000000001</v>
      </c>
      <c r="AC153">
        <v>23.443687000000001</v>
      </c>
      <c r="AD153">
        <v>23.443687000000001</v>
      </c>
      <c r="AE153">
        <v>23.443687000000001</v>
      </c>
      <c r="AF153">
        <v>23.443687000000001</v>
      </c>
      <c r="AG153" s="91">
        <v>0</v>
      </c>
    </row>
    <row r="154" spans="1:33">
      <c r="A154" t="s">
        <v>4077</v>
      </c>
      <c r="B154" t="s">
        <v>7396</v>
      </c>
      <c r="C154" t="s">
        <v>7397</v>
      </c>
      <c r="D154" t="s">
        <v>333</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v>16</v>
      </c>
      <c r="AF154">
        <v>16</v>
      </c>
      <c r="AG154" s="91">
        <v>0</v>
      </c>
    </row>
    <row r="155" spans="1:33">
      <c r="A155" t="s">
        <v>4080</v>
      </c>
      <c r="B155" t="s">
        <v>7398</v>
      </c>
      <c r="C155" t="s">
        <v>7399</v>
      </c>
      <c r="D155" t="s">
        <v>333</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t="s">
        <v>549</v>
      </c>
    </row>
    <row r="156" spans="1:33">
      <c r="A156" t="s">
        <v>4083</v>
      </c>
      <c r="B156" t="s">
        <v>7400</v>
      </c>
      <c r="C156" t="s">
        <v>7401</v>
      </c>
      <c r="D156" t="s">
        <v>333</v>
      </c>
      <c r="F156">
        <v>7.4436859999999996</v>
      </c>
      <c r="G156">
        <v>7.4436859999999996</v>
      </c>
      <c r="H156">
        <v>7.4436859999999996</v>
      </c>
      <c r="I156">
        <v>7.4436859999999996</v>
      </c>
      <c r="J156">
        <v>7.4436859999999996</v>
      </c>
      <c r="K156">
        <v>7.4436859999999996</v>
      </c>
      <c r="L156">
        <v>7.4436859999999996</v>
      </c>
      <c r="M156">
        <v>7.4436859999999996</v>
      </c>
      <c r="N156">
        <v>7.4436859999999996</v>
      </c>
      <c r="O156">
        <v>7.4436859999999996</v>
      </c>
      <c r="P156">
        <v>7.4436859999999996</v>
      </c>
      <c r="Q156">
        <v>7.4436859999999996</v>
      </c>
      <c r="R156">
        <v>7.4436859999999996</v>
      </c>
      <c r="S156">
        <v>7.4436859999999996</v>
      </c>
      <c r="T156">
        <v>7.4436859999999996</v>
      </c>
      <c r="U156">
        <v>7.4436859999999996</v>
      </c>
      <c r="V156">
        <v>7.4436859999999996</v>
      </c>
      <c r="W156">
        <v>7.4436859999999996</v>
      </c>
      <c r="X156">
        <v>7.4436859999999996</v>
      </c>
      <c r="Y156">
        <v>7.4436859999999996</v>
      </c>
      <c r="Z156">
        <v>7.4436859999999996</v>
      </c>
      <c r="AA156">
        <v>7.4436859999999996</v>
      </c>
      <c r="AB156">
        <v>7.4436859999999996</v>
      </c>
      <c r="AC156">
        <v>7.4436859999999996</v>
      </c>
      <c r="AD156">
        <v>7.4436859999999996</v>
      </c>
      <c r="AE156">
        <v>7.4436859999999996</v>
      </c>
      <c r="AF156">
        <v>7.4436859999999996</v>
      </c>
      <c r="AG156" s="91">
        <v>0</v>
      </c>
    </row>
    <row r="157" spans="1:33">
      <c r="A157" t="s">
        <v>4365</v>
      </c>
      <c r="B157" t="s">
        <v>7402</v>
      </c>
      <c r="C157" t="s">
        <v>7403</v>
      </c>
      <c r="D157" t="s">
        <v>333</v>
      </c>
      <c r="F157">
        <v>252.87861599999999</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v>251.047653</v>
      </c>
      <c r="AF157">
        <v>251.047653</v>
      </c>
      <c r="AG157" s="91">
        <v>0</v>
      </c>
    </row>
    <row r="158" spans="1:33">
      <c r="A158" t="s">
        <v>4077</v>
      </c>
      <c r="B158" t="s">
        <v>7404</v>
      </c>
      <c r="C158" t="s">
        <v>7405</v>
      </c>
      <c r="D158" t="s">
        <v>333</v>
      </c>
      <c r="F158">
        <v>154.87861599999999</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v>153.047653</v>
      </c>
      <c r="AF158">
        <v>153.047653</v>
      </c>
      <c r="AG158" s="91">
        <v>0</v>
      </c>
    </row>
    <row r="159" spans="1:33">
      <c r="A159" t="s">
        <v>4080</v>
      </c>
      <c r="B159" t="s">
        <v>7406</v>
      </c>
      <c r="C159" t="s">
        <v>7407</v>
      </c>
      <c r="D159" t="s">
        <v>333</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v>50</v>
      </c>
      <c r="AF159">
        <v>50</v>
      </c>
      <c r="AG159" s="91">
        <v>0</v>
      </c>
    </row>
    <row r="160" spans="1:33">
      <c r="A160" t="s">
        <v>4083</v>
      </c>
      <c r="B160" t="s">
        <v>7408</v>
      </c>
      <c r="C160" t="s">
        <v>7409</v>
      </c>
      <c r="D160" t="s">
        <v>333</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v>48</v>
      </c>
      <c r="AF160">
        <v>48</v>
      </c>
      <c r="AG160" s="91">
        <v>0</v>
      </c>
    </row>
    <row r="161" spans="1:33">
      <c r="A161" t="s">
        <v>3926</v>
      </c>
      <c r="B161" t="s">
        <v>7410</v>
      </c>
      <c r="C161" t="s">
        <v>7411</v>
      </c>
      <c r="D161" t="s">
        <v>333</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v>6.4694820000000002</v>
      </c>
      <c r="AF161">
        <v>6.4694820000000002</v>
      </c>
      <c r="AG161" s="91">
        <v>0</v>
      </c>
    </row>
    <row r="162" spans="1:33">
      <c r="A162" t="s">
        <v>4077</v>
      </c>
      <c r="B162" t="s">
        <v>7412</v>
      </c>
      <c r="C162" t="s">
        <v>7413</v>
      </c>
      <c r="D162" t="s">
        <v>333</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v>3.2954409999999998</v>
      </c>
      <c r="AF162">
        <v>3.2954409999999998</v>
      </c>
      <c r="AG162" s="91">
        <v>0</v>
      </c>
    </row>
    <row r="163" spans="1:33">
      <c r="A163" t="s">
        <v>4080</v>
      </c>
      <c r="B163" t="s">
        <v>7414</v>
      </c>
      <c r="C163" t="s">
        <v>7415</v>
      </c>
      <c r="D163" t="s">
        <v>333</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v>2</v>
      </c>
      <c r="AF163">
        <v>2</v>
      </c>
      <c r="AG163" s="91">
        <v>0</v>
      </c>
    </row>
    <row r="164" spans="1:33">
      <c r="A164" t="s">
        <v>4083</v>
      </c>
      <c r="B164" t="s">
        <v>7416</v>
      </c>
      <c r="C164" t="s">
        <v>7417</v>
      </c>
      <c r="D164" t="s">
        <v>333</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v>1.174042</v>
      </c>
      <c r="AF164">
        <v>1.174042</v>
      </c>
      <c r="AG164" s="91">
        <v>0</v>
      </c>
    </row>
    <row r="165" spans="1:33">
      <c r="A165" t="s">
        <v>3929</v>
      </c>
      <c r="B165" t="s">
        <v>7418</v>
      </c>
      <c r="C165" t="s">
        <v>7419</v>
      </c>
      <c r="D165" t="s">
        <v>333</v>
      </c>
      <c r="F165">
        <v>21.272784999999999</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v>21.097206</v>
      </c>
      <c r="AF165">
        <v>21.097206</v>
      </c>
      <c r="AG165" s="91">
        <v>0</v>
      </c>
    </row>
    <row r="166" spans="1:33">
      <c r="A166" t="s">
        <v>4077</v>
      </c>
      <c r="B166" t="s">
        <v>7420</v>
      </c>
      <c r="C166" t="s">
        <v>7421</v>
      </c>
      <c r="D166" t="s">
        <v>333</v>
      </c>
      <c r="F166">
        <v>5.272786</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v>5.0972059999999999</v>
      </c>
      <c r="AF166">
        <v>5.0972059999999999</v>
      </c>
      <c r="AG166" s="91">
        <v>-1E-3</v>
      </c>
    </row>
    <row r="167" spans="1:33">
      <c r="A167" t="s">
        <v>4080</v>
      </c>
      <c r="B167" t="s">
        <v>7422</v>
      </c>
      <c r="C167" t="s">
        <v>7423</v>
      </c>
      <c r="D167" t="s">
        <v>333</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v>1</v>
      </c>
      <c r="AF167">
        <v>1</v>
      </c>
      <c r="AG167" s="91">
        <v>0</v>
      </c>
    </row>
    <row r="168" spans="1:33">
      <c r="A168" t="s">
        <v>4083</v>
      </c>
      <c r="B168" t="s">
        <v>7424</v>
      </c>
      <c r="C168" t="s">
        <v>7425</v>
      </c>
      <c r="D168" t="s">
        <v>333</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v>15</v>
      </c>
      <c r="AF168">
        <v>15</v>
      </c>
      <c r="AG168" s="91">
        <v>0</v>
      </c>
    </row>
    <row r="169" spans="1:33">
      <c r="A169" t="s">
        <v>3932</v>
      </c>
      <c r="B169" t="s">
        <v>7426</v>
      </c>
      <c r="C169" t="s">
        <v>7427</v>
      </c>
      <c r="D169" t="s">
        <v>333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v>1.626423</v>
      </c>
      <c r="AF169">
        <v>1.626423</v>
      </c>
      <c r="AG169" s="91">
        <v>0</v>
      </c>
    </row>
    <row r="170" spans="1:33">
      <c r="A170" t="s">
        <v>4077</v>
      </c>
      <c r="B170" t="s">
        <v>7428</v>
      </c>
      <c r="C170" t="s">
        <v>7429</v>
      </c>
      <c r="D170" t="s">
        <v>333</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t="s">
        <v>549</v>
      </c>
    </row>
    <row r="171" spans="1:33">
      <c r="A171" t="s">
        <v>4080</v>
      </c>
      <c r="B171" t="s">
        <v>7430</v>
      </c>
      <c r="C171" t="s">
        <v>7431</v>
      </c>
      <c r="D171" t="s">
        <v>333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v>1.626423</v>
      </c>
      <c r="AF171">
        <v>1.626423</v>
      </c>
      <c r="AG171" s="91">
        <v>0</v>
      </c>
    </row>
    <row r="172" spans="1:33">
      <c r="A172" t="s">
        <v>4083</v>
      </c>
      <c r="B172" t="s">
        <v>7432</v>
      </c>
      <c r="C172" t="s">
        <v>7433</v>
      </c>
      <c r="D172" t="s">
        <v>333</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t="s">
        <v>549</v>
      </c>
    </row>
    <row r="173" spans="1:33">
      <c r="A173" t="s">
        <v>3935</v>
      </c>
      <c r="B173" t="s">
        <v>7434</v>
      </c>
      <c r="C173" t="s">
        <v>7435</v>
      </c>
      <c r="D173" t="s">
        <v>333</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v>48.046177</v>
      </c>
      <c r="AF173">
        <v>48.046177</v>
      </c>
      <c r="AG173" s="91">
        <v>0</v>
      </c>
    </row>
    <row r="174" spans="1:33">
      <c r="A174" t="s">
        <v>4077</v>
      </c>
      <c r="B174" t="s">
        <v>7436</v>
      </c>
      <c r="C174" t="s">
        <v>7437</v>
      </c>
      <c r="D174" t="s">
        <v>333</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v>28.046177</v>
      </c>
      <c r="AF174">
        <v>28.046177</v>
      </c>
      <c r="AG174" s="91">
        <v>0</v>
      </c>
    </row>
    <row r="175" spans="1:33">
      <c r="A175" t="s">
        <v>4080</v>
      </c>
      <c r="B175" t="s">
        <v>7438</v>
      </c>
      <c r="C175" t="s">
        <v>7439</v>
      </c>
      <c r="D175" t="s">
        <v>333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v>13</v>
      </c>
      <c r="AF175">
        <v>13</v>
      </c>
      <c r="AG175" s="91">
        <v>0</v>
      </c>
    </row>
    <row r="176" spans="1:33">
      <c r="A176" t="s">
        <v>4083</v>
      </c>
      <c r="B176" t="s">
        <v>7440</v>
      </c>
      <c r="C176" t="s">
        <v>7441</v>
      </c>
      <c r="D176" t="s">
        <v>333</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v>7</v>
      </c>
      <c r="AF176">
        <v>7</v>
      </c>
      <c r="AG176" s="91">
        <v>0</v>
      </c>
    </row>
    <row r="177" spans="1:33">
      <c r="A177" t="s">
        <v>4376</v>
      </c>
      <c r="B177" t="s">
        <v>7442</v>
      </c>
      <c r="C177" t="s">
        <v>7443</v>
      </c>
      <c r="D177" t="s">
        <v>333</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v>41.920853000000001</v>
      </c>
      <c r="AF177">
        <v>41.920853000000001</v>
      </c>
      <c r="AG177" s="91">
        <v>0</v>
      </c>
    </row>
    <row r="178" spans="1:33">
      <c r="A178" t="s">
        <v>4077</v>
      </c>
      <c r="B178" t="s">
        <v>7444</v>
      </c>
      <c r="C178" t="s">
        <v>7445</v>
      </c>
      <c r="D178" t="s">
        <v>333</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v>27</v>
      </c>
      <c r="AF178">
        <v>27</v>
      </c>
      <c r="AG178" s="91">
        <v>0</v>
      </c>
    </row>
    <row r="179" spans="1:33">
      <c r="A179" t="s">
        <v>4080</v>
      </c>
      <c r="B179" t="s">
        <v>7446</v>
      </c>
      <c r="C179" t="s">
        <v>7447</v>
      </c>
      <c r="D179" t="s">
        <v>333</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v>4.2145299999999999</v>
      </c>
      <c r="AF179">
        <v>4.2145299999999999</v>
      </c>
      <c r="AG179" s="91">
        <v>0</v>
      </c>
    </row>
    <row r="180" spans="1:33">
      <c r="A180" t="s">
        <v>4083</v>
      </c>
      <c r="B180" t="s">
        <v>7448</v>
      </c>
      <c r="C180" t="s">
        <v>7449</v>
      </c>
      <c r="D180" t="s">
        <v>333</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v>10.706321000000001</v>
      </c>
      <c r="AF180">
        <v>10.706321000000001</v>
      </c>
      <c r="AG180" s="91">
        <v>0</v>
      </c>
    </row>
    <row r="181" spans="1:33">
      <c r="A181" t="s">
        <v>3941</v>
      </c>
      <c r="B181" t="s">
        <v>7450</v>
      </c>
      <c r="C181" t="s">
        <v>7451</v>
      </c>
      <c r="D181" t="s">
        <v>333</v>
      </c>
      <c r="F181">
        <v>86.580048000000005</v>
      </c>
      <c r="G181">
        <v>81.986000000000004</v>
      </c>
      <c r="H181">
        <v>81.986000000000004</v>
      </c>
      <c r="I181">
        <v>81.986000000000004</v>
      </c>
      <c r="J181">
        <v>81.986000000000004</v>
      </c>
      <c r="K181">
        <v>81.986000000000004</v>
      </c>
      <c r="L181">
        <v>81.986000000000004</v>
      </c>
      <c r="M181">
        <v>81.986000000000004</v>
      </c>
      <c r="N181">
        <v>81.986000000000004</v>
      </c>
      <c r="O181">
        <v>81.986000000000004</v>
      </c>
      <c r="P181">
        <v>81.986000000000004</v>
      </c>
      <c r="Q181">
        <v>81.986000000000004</v>
      </c>
      <c r="R181">
        <v>81.986000000000004</v>
      </c>
      <c r="S181">
        <v>81.986000000000004</v>
      </c>
      <c r="T181">
        <v>81.986000000000004</v>
      </c>
      <c r="U181">
        <v>81.986000000000004</v>
      </c>
      <c r="V181">
        <v>81.986000000000004</v>
      </c>
      <c r="W181">
        <v>81.986000000000004</v>
      </c>
      <c r="X181">
        <v>81.986000000000004</v>
      </c>
      <c r="Y181">
        <v>81.986000000000004</v>
      </c>
      <c r="Z181">
        <v>81.986000000000004</v>
      </c>
      <c r="AA181">
        <v>81.986000000000004</v>
      </c>
      <c r="AB181">
        <v>81.986000000000004</v>
      </c>
      <c r="AC181">
        <v>81.986000000000004</v>
      </c>
      <c r="AD181">
        <v>81.986000000000004</v>
      </c>
      <c r="AE181">
        <v>81.986000000000004</v>
      </c>
      <c r="AF181">
        <v>81.986000000000004</v>
      </c>
      <c r="AG181" s="91">
        <v>-2E-3</v>
      </c>
    </row>
    <row r="182" spans="1:33">
      <c r="A182" t="s">
        <v>4077</v>
      </c>
      <c r="B182" t="s">
        <v>7452</v>
      </c>
      <c r="C182" t="s">
        <v>7453</v>
      </c>
      <c r="D182" t="s">
        <v>333</v>
      </c>
      <c r="F182">
        <v>40.181313000000003</v>
      </c>
      <c r="G182">
        <v>35.587260999999998</v>
      </c>
      <c r="H182">
        <v>35.587260999999998</v>
      </c>
      <c r="I182">
        <v>35.587260999999998</v>
      </c>
      <c r="J182">
        <v>35.587260999999998</v>
      </c>
      <c r="K182">
        <v>35.587260999999998</v>
      </c>
      <c r="L182">
        <v>35.587260999999998</v>
      </c>
      <c r="M182">
        <v>35.587260999999998</v>
      </c>
      <c r="N182">
        <v>35.587260999999998</v>
      </c>
      <c r="O182">
        <v>35.587260999999998</v>
      </c>
      <c r="P182">
        <v>35.587260999999998</v>
      </c>
      <c r="Q182">
        <v>35.587260999999998</v>
      </c>
      <c r="R182">
        <v>35.587260999999998</v>
      </c>
      <c r="S182">
        <v>35.587260999999998</v>
      </c>
      <c r="T182">
        <v>35.587260999999998</v>
      </c>
      <c r="U182">
        <v>35.587260999999998</v>
      </c>
      <c r="V182">
        <v>35.587260999999998</v>
      </c>
      <c r="W182">
        <v>35.587260999999998</v>
      </c>
      <c r="X182">
        <v>35.587260999999998</v>
      </c>
      <c r="Y182">
        <v>35.587260999999998</v>
      </c>
      <c r="Z182">
        <v>35.587260999999998</v>
      </c>
      <c r="AA182">
        <v>35.587260999999998</v>
      </c>
      <c r="AB182">
        <v>35.587260999999998</v>
      </c>
      <c r="AC182">
        <v>35.587260999999998</v>
      </c>
      <c r="AD182">
        <v>35.587260999999998</v>
      </c>
      <c r="AE182">
        <v>35.587260999999998</v>
      </c>
      <c r="AF182">
        <v>35.587260999999998</v>
      </c>
      <c r="AG182" s="91">
        <v>-5.0000000000000001E-3</v>
      </c>
    </row>
    <row r="183" spans="1:33">
      <c r="A183" t="s">
        <v>4080</v>
      </c>
      <c r="B183" t="s">
        <v>7454</v>
      </c>
      <c r="C183" t="s">
        <v>7455</v>
      </c>
      <c r="D183" t="s">
        <v>333</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v>19.398737000000001</v>
      </c>
      <c r="AF183">
        <v>19.398737000000001</v>
      </c>
      <c r="AG183" s="91">
        <v>0</v>
      </c>
    </row>
    <row r="184" spans="1:33">
      <c r="A184" t="s">
        <v>4083</v>
      </c>
      <c r="B184" t="s">
        <v>7456</v>
      </c>
      <c r="C184" t="s">
        <v>7457</v>
      </c>
      <c r="D184" t="s">
        <v>333</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v>27</v>
      </c>
      <c r="AF184">
        <v>27</v>
      </c>
      <c r="AG184" s="91">
        <v>0</v>
      </c>
    </row>
    <row r="185" spans="1:33">
      <c r="A185" t="s">
        <v>3944</v>
      </c>
      <c r="B185" t="s">
        <v>7458</v>
      </c>
      <c r="C185" t="s">
        <v>7459</v>
      </c>
      <c r="D185" t="s">
        <v>333</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v>29.658901</v>
      </c>
      <c r="AF185">
        <v>29.658901</v>
      </c>
      <c r="AG185" s="91">
        <v>0</v>
      </c>
    </row>
    <row r="186" spans="1:33">
      <c r="A186" t="s">
        <v>4077</v>
      </c>
      <c r="B186" t="s">
        <v>7460</v>
      </c>
      <c r="C186" t="s">
        <v>7461</v>
      </c>
      <c r="D186" t="s">
        <v>333</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v>16.658901</v>
      </c>
      <c r="AF186">
        <v>16.658901</v>
      </c>
      <c r="AG186" s="91">
        <v>0</v>
      </c>
    </row>
    <row r="187" spans="1:33">
      <c r="A187" t="s">
        <v>4080</v>
      </c>
      <c r="B187" t="s">
        <v>7462</v>
      </c>
      <c r="C187" t="s">
        <v>7463</v>
      </c>
      <c r="D187" t="s">
        <v>333</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v>1</v>
      </c>
      <c r="AF187">
        <v>1</v>
      </c>
      <c r="AG187" s="91">
        <v>0</v>
      </c>
    </row>
    <row r="188" spans="1:33">
      <c r="A188" t="s">
        <v>4083</v>
      </c>
      <c r="B188" t="s">
        <v>7464</v>
      </c>
      <c r="C188" t="s">
        <v>7465</v>
      </c>
      <c r="D188" t="s">
        <v>333</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v>12</v>
      </c>
      <c r="AF188">
        <v>12</v>
      </c>
      <c r="AG188" s="91">
        <v>0</v>
      </c>
    </row>
    <row r="189" spans="1:33">
      <c r="A189" t="s">
        <v>4383</v>
      </c>
      <c r="B189" t="s">
        <v>7466</v>
      </c>
      <c r="C189" t="s">
        <v>7467</v>
      </c>
      <c r="D189" t="s">
        <v>333</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v>87</v>
      </c>
      <c r="AF189">
        <v>87</v>
      </c>
      <c r="AG189" s="91">
        <v>0</v>
      </c>
    </row>
    <row r="190" spans="1:33">
      <c r="A190" t="s">
        <v>4077</v>
      </c>
      <c r="B190" t="s">
        <v>7468</v>
      </c>
      <c r="C190" t="s">
        <v>7469</v>
      </c>
      <c r="D190" t="s">
        <v>333</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v>34</v>
      </c>
      <c r="AF190">
        <v>34</v>
      </c>
      <c r="AG190" s="91">
        <v>0</v>
      </c>
    </row>
    <row r="191" spans="1:33">
      <c r="A191" t="s">
        <v>4080</v>
      </c>
      <c r="B191" t="s">
        <v>7470</v>
      </c>
      <c r="C191" t="s">
        <v>7471</v>
      </c>
      <c r="D191" t="s">
        <v>333</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v>15</v>
      </c>
      <c r="AF191">
        <v>15</v>
      </c>
      <c r="AG191" s="91">
        <v>0</v>
      </c>
    </row>
    <row r="192" spans="1:33">
      <c r="A192" t="s">
        <v>4083</v>
      </c>
      <c r="B192" t="s">
        <v>7472</v>
      </c>
      <c r="C192" t="s">
        <v>7473</v>
      </c>
      <c r="D192" t="s">
        <v>333</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v>38</v>
      </c>
      <c r="AF192">
        <v>38</v>
      </c>
      <c r="AG192" s="91">
        <v>0</v>
      </c>
    </row>
    <row r="193" spans="1:33">
      <c r="A193" t="s">
        <v>3950</v>
      </c>
      <c r="B193" t="s">
        <v>7474</v>
      </c>
      <c r="C193" t="s">
        <v>7475</v>
      </c>
      <c r="D193" t="s">
        <v>333</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v>69</v>
      </c>
      <c r="AF193">
        <v>69</v>
      </c>
      <c r="AG193" s="91">
        <v>0</v>
      </c>
    </row>
    <row r="194" spans="1:33">
      <c r="A194" t="s">
        <v>4077</v>
      </c>
      <c r="B194" t="s">
        <v>7476</v>
      </c>
      <c r="C194" t="s">
        <v>7477</v>
      </c>
      <c r="D194" t="s">
        <v>333</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v>34</v>
      </c>
      <c r="AF194">
        <v>34</v>
      </c>
      <c r="AG194" s="91">
        <v>0</v>
      </c>
    </row>
    <row r="195" spans="1:33">
      <c r="A195" t="s">
        <v>4080</v>
      </c>
      <c r="B195" t="s">
        <v>7478</v>
      </c>
      <c r="C195" t="s">
        <v>7479</v>
      </c>
      <c r="D195" t="s">
        <v>333</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v>22</v>
      </c>
      <c r="AF195">
        <v>22</v>
      </c>
      <c r="AG195" s="91">
        <v>0</v>
      </c>
    </row>
    <row r="196" spans="1:33">
      <c r="A196" t="s">
        <v>4083</v>
      </c>
      <c r="B196" t="s">
        <v>7480</v>
      </c>
      <c r="C196" t="s">
        <v>7481</v>
      </c>
      <c r="D196" t="s">
        <v>333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v>13</v>
      </c>
      <c r="AF196">
        <v>13</v>
      </c>
      <c r="AG196" s="91">
        <v>0</v>
      </c>
    </row>
    <row r="197" spans="1:33">
      <c r="A197" t="s">
        <v>3953</v>
      </c>
      <c r="B197" t="s">
        <v>7482</v>
      </c>
      <c r="C197" t="s">
        <v>7483</v>
      </c>
      <c r="D197" t="s">
        <v>333</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v>100</v>
      </c>
      <c r="AF197">
        <v>100</v>
      </c>
      <c r="AG197" s="91">
        <v>0</v>
      </c>
    </row>
    <row r="198" spans="1:33">
      <c r="A198" t="s">
        <v>4077</v>
      </c>
      <c r="B198" t="s">
        <v>7484</v>
      </c>
      <c r="C198" t="s">
        <v>7485</v>
      </c>
      <c r="D198" t="s">
        <v>333</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v>41</v>
      </c>
      <c r="AF198">
        <v>41</v>
      </c>
      <c r="AG198" s="91">
        <v>0</v>
      </c>
    </row>
    <row r="199" spans="1:33">
      <c r="A199" t="s">
        <v>4080</v>
      </c>
      <c r="B199" t="s">
        <v>7486</v>
      </c>
      <c r="C199" t="s">
        <v>7487</v>
      </c>
      <c r="D199" t="s">
        <v>333</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v>9</v>
      </c>
      <c r="AF199">
        <v>9</v>
      </c>
      <c r="AG199" s="91">
        <v>0</v>
      </c>
    </row>
    <row r="200" spans="1:33">
      <c r="A200" t="s">
        <v>4083</v>
      </c>
      <c r="B200" t="s">
        <v>7488</v>
      </c>
      <c r="C200" t="s">
        <v>7489</v>
      </c>
      <c r="D200" t="s">
        <v>333</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v>50</v>
      </c>
      <c r="AF200">
        <v>50</v>
      </c>
      <c r="AG200" s="91">
        <v>0</v>
      </c>
    </row>
    <row r="201" spans="1:33">
      <c r="A201" t="s">
        <v>3956</v>
      </c>
      <c r="B201" t="s">
        <v>7490</v>
      </c>
      <c r="C201" t="s">
        <v>7491</v>
      </c>
      <c r="D201" t="s">
        <v>333</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v>18.334454000000001</v>
      </c>
      <c r="AF201">
        <v>18.334454000000001</v>
      </c>
      <c r="AG201" s="91">
        <v>0</v>
      </c>
    </row>
    <row r="202" spans="1:33">
      <c r="A202" t="s">
        <v>4077</v>
      </c>
      <c r="B202" t="s">
        <v>7492</v>
      </c>
      <c r="C202" t="s">
        <v>7493</v>
      </c>
      <c r="D202" t="s">
        <v>333</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v>7</v>
      </c>
      <c r="AF202">
        <v>7</v>
      </c>
      <c r="AG202" s="91">
        <v>0</v>
      </c>
    </row>
    <row r="203" spans="1:33">
      <c r="A203" t="s">
        <v>4080</v>
      </c>
      <c r="B203" t="s">
        <v>7494</v>
      </c>
      <c r="C203" t="s">
        <v>7495</v>
      </c>
      <c r="D203" t="s">
        <v>333</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v>2.3344529999999999</v>
      </c>
      <c r="AF203">
        <v>2.3344529999999999</v>
      </c>
      <c r="AG203" s="91">
        <v>0</v>
      </c>
    </row>
    <row r="204" spans="1:33">
      <c r="A204" t="s">
        <v>4083</v>
      </c>
      <c r="B204" t="s">
        <v>7496</v>
      </c>
      <c r="C204" t="s">
        <v>7497</v>
      </c>
      <c r="D204" t="s">
        <v>333</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v>9</v>
      </c>
      <c r="AF204">
        <v>9</v>
      </c>
      <c r="AG204" s="91">
        <v>0</v>
      </c>
    </row>
    <row r="205" spans="1:33">
      <c r="A205" t="s">
        <v>4392</v>
      </c>
      <c r="B205" t="s">
        <v>7498</v>
      </c>
      <c r="C205" t="s">
        <v>7499</v>
      </c>
      <c r="D205" t="s">
        <v>333</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v>48</v>
      </c>
      <c r="AF205">
        <v>48</v>
      </c>
      <c r="AG205" s="91">
        <v>0</v>
      </c>
    </row>
    <row r="206" spans="1:33">
      <c r="A206" t="s">
        <v>4077</v>
      </c>
      <c r="B206" t="s">
        <v>7500</v>
      </c>
      <c r="C206" t="s">
        <v>7501</v>
      </c>
      <c r="D206" t="s">
        <v>333</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v>22</v>
      </c>
      <c r="AF206">
        <v>22</v>
      </c>
      <c r="AG206" s="91">
        <v>0</v>
      </c>
    </row>
    <row r="207" spans="1:33">
      <c r="A207" t="s">
        <v>4080</v>
      </c>
      <c r="B207" t="s">
        <v>7502</v>
      </c>
      <c r="C207" t="s">
        <v>7503</v>
      </c>
      <c r="D207" t="s">
        <v>333</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v>8</v>
      </c>
      <c r="AF207">
        <v>8</v>
      </c>
      <c r="AG207" s="91">
        <v>0</v>
      </c>
    </row>
    <row r="208" spans="1:33">
      <c r="A208" t="s">
        <v>4083</v>
      </c>
      <c r="B208" t="s">
        <v>7504</v>
      </c>
      <c r="C208" t="s">
        <v>7505</v>
      </c>
      <c r="D208" t="s">
        <v>333</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v>18</v>
      </c>
      <c r="AF208">
        <v>18</v>
      </c>
      <c r="AG208" s="91">
        <v>0</v>
      </c>
    </row>
    <row r="209" spans="1:33">
      <c r="A209" t="s">
        <v>4035</v>
      </c>
      <c r="B209" t="s">
        <v>7506</v>
      </c>
      <c r="C209" t="s">
        <v>7507</v>
      </c>
      <c r="D209" t="s">
        <v>333</v>
      </c>
      <c r="F209">
        <v>1120.1651609999999</v>
      </c>
      <c r="G209">
        <v>1112.959717</v>
      </c>
      <c r="H209">
        <v>1112.959717</v>
      </c>
      <c r="I209">
        <v>1112.959717</v>
      </c>
      <c r="J209">
        <v>1112.959717</v>
      </c>
      <c r="K209">
        <v>1112.959717</v>
      </c>
      <c r="L209">
        <v>1112.959717</v>
      </c>
      <c r="M209">
        <v>1112.959717</v>
      </c>
      <c r="N209">
        <v>1112.959717</v>
      </c>
      <c r="O209">
        <v>1112.959717</v>
      </c>
      <c r="P209">
        <v>1112.959717</v>
      </c>
      <c r="Q209">
        <v>1112.959717</v>
      </c>
      <c r="R209">
        <v>1112.959717</v>
      </c>
      <c r="S209">
        <v>1112.959717</v>
      </c>
      <c r="T209">
        <v>1112.959717</v>
      </c>
      <c r="U209">
        <v>1112.959717</v>
      </c>
      <c r="V209">
        <v>1112.959717</v>
      </c>
      <c r="W209">
        <v>1112.959717</v>
      </c>
      <c r="X209">
        <v>1112.959717</v>
      </c>
      <c r="Y209">
        <v>1112.959717</v>
      </c>
      <c r="Z209">
        <v>1112.959717</v>
      </c>
      <c r="AA209">
        <v>1112.959717</v>
      </c>
      <c r="AB209">
        <v>1112.959717</v>
      </c>
      <c r="AC209">
        <v>1112.959717</v>
      </c>
      <c r="AD209">
        <v>1112.959717</v>
      </c>
      <c r="AE209">
        <v>1112.959717</v>
      </c>
      <c r="AF209">
        <v>1112.959717</v>
      </c>
      <c r="AG209" s="91">
        <v>0</v>
      </c>
    </row>
    <row r="210" spans="1:33">
      <c r="A210" t="s">
        <v>4077</v>
      </c>
      <c r="B210" t="s">
        <v>7508</v>
      </c>
      <c r="C210" t="s">
        <v>7509</v>
      </c>
      <c r="D210" t="s">
        <v>333</v>
      </c>
      <c r="F210">
        <v>528.47753899999998</v>
      </c>
      <c r="G210">
        <v>521.30200200000002</v>
      </c>
      <c r="H210">
        <v>521.30200200000002</v>
      </c>
      <c r="I210">
        <v>521.30200200000002</v>
      </c>
      <c r="J210">
        <v>521.30200200000002</v>
      </c>
      <c r="K210">
        <v>521.30200200000002</v>
      </c>
      <c r="L210">
        <v>521.30200200000002</v>
      </c>
      <c r="M210">
        <v>521.30200200000002</v>
      </c>
      <c r="N210">
        <v>521.30200200000002</v>
      </c>
      <c r="O210">
        <v>521.30200200000002</v>
      </c>
      <c r="P210">
        <v>521.30200200000002</v>
      </c>
      <c r="Q210">
        <v>521.30200200000002</v>
      </c>
      <c r="R210">
        <v>521.30200200000002</v>
      </c>
      <c r="S210">
        <v>521.30200200000002</v>
      </c>
      <c r="T210">
        <v>521.30200200000002</v>
      </c>
      <c r="U210">
        <v>521.30200200000002</v>
      </c>
      <c r="V210">
        <v>521.30200200000002</v>
      </c>
      <c r="W210">
        <v>521.30200200000002</v>
      </c>
      <c r="X210">
        <v>521.30200200000002</v>
      </c>
      <c r="Y210">
        <v>521.30200200000002</v>
      </c>
      <c r="Z210">
        <v>521.30200200000002</v>
      </c>
      <c r="AA210">
        <v>521.30200200000002</v>
      </c>
      <c r="AB210">
        <v>521.30200200000002</v>
      </c>
      <c r="AC210">
        <v>521.30200200000002</v>
      </c>
      <c r="AD210">
        <v>521.30200200000002</v>
      </c>
      <c r="AE210">
        <v>521.30200200000002</v>
      </c>
      <c r="AF210">
        <v>521.30200200000002</v>
      </c>
      <c r="AG210" s="91">
        <v>-1E-3</v>
      </c>
    </row>
    <row r="211" spans="1:33">
      <c r="A211" t="s">
        <v>4080</v>
      </c>
      <c r="B211" t="s">
        <v>7510</v>
      </c>
      <c r="C211" t="s">
        <v>7511</v>
      </c>
      <c r="D211" t="s">
        <v>333</v>
      </c>
      <c r="F211">
        <v>172.363541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v>172.33374000000001</v>
      </c>
      <c r="AF211">
        <v>172.33374000000001</v>
      </c>
      <c r="AG211" s="91">
        <v>0</v>
      </c>
    </row>
    <row r="212" spans="1:33">
      <c r="A212" t="s">
        <v>4083</v>
      </c>
      <c r="B212" t="s">
        <v>7512</v>
      </c>
      <c r="C212" t="s">
        <v>7513</v>
      </c>
      <c r="D212" t="s">
        <v>333</v>
      </c>
      <c r="F212">
        <v>419.32403599999998</v>
      </c>
      <c r="G212">
        <v>419.32403599999998</v>
      </c>
      <c r="H212">
        <v>419.32403599999998</v>
      </c>
      <c r="I212">
        <v>419.32403599999998</v>
      </c>
      <c r="J212">
        <v>419.32403599999998</v>
      </c>
      <c r="K212">
        <v>419.32403599999998</v>
      </c>
      <c r="L212">
        <v>419.32403599999998</v>
      </c>
      <c r="M212">
        <v>419.32403599999998</v>
      </c>
      <c r="N212">
        <v>419.32403599999998</v>
      </c>
      <c r="O212">
        <v>419.32403599999998</v>
      </c>
      <c r="P212">
        <v>419.32403599999998</v>
      </c>
      <c r="Q212">
        <v>419.32403599999998</v>
      </c>
      <c r="R212">
        <v>419.32403599999998</v>
      </c>
      <c r="S212">
        <v>419.32403599999998</v>
      </c>
      <c r="T212">
        <v>419.32403599999998</v>
      </c>
      <c r="U212">
        <v>419.32403599999998</v>
      </c>
      <c r="V212">
        <v>419.32403599999998</v>
      </c>
      <c r="W212">
        <v>419.32403599999998</v>
      </c>
      <c r="X212">
        <v>419.32403599999998</v>
      </c>
      <c r="Y212">
        <v>419.32403599999998</v>
      </c>
      <c r="Z212">
        <v>419.32403599999998</v>
      </c>
      <c r="AA212">
        <v>419.32403599999998</v>
      </c>
      <c r="AB212">
        <v>419.32403599999998</v>
      </c>
      <c r="AC212">
        <v>419.32403599999998</v>
      </c>
      <c r="AD212">
        <v>419.32403599999998</v>
      </c>
      <c r="AE212">
        <v>419.32403599999998</v>
      </c>
      <c r="AF212">
        <v>419.32403599999998</v>
      </c>
      <c r="AG212" s="91">
        <v>0</v>
      </c>
    </row>
    <row r="213" spans="1:33">
      <c r="A213" t="s">
        <v>6534</v>
      </c>
    </row>
    <row r="214" spans="1:33">
      <c r="A214" t="s">
        <v>3913</v>
      </c>
      <c r="B214" t="s">
        <v>7514</v>
      </c>
      <c r="C214" t="s">
        <v>7515</v>
      </c>
      <c r="D214" t="s">
        <v>333</v>
      </c>
      <c r="F214">
        <v>1068.7120359999999</v>
      </c>
      <c r="G214">
        <v>1079.8138429999999</v>
      </c>
      <c r="H214">
        <v>1093.642456</v>
      </c>
      <c r="I214">
        <v>1106.2845460000001</v>
      </c>
      <c r="J214">
        <v>1117.290039</v>
      </c>
      <c r="K214">
        <v>1129.9379879999999</v>
      </c>
      <c r="L214">
        <v>1142.154663</v>
      </c>
      <c r="M214">
        <v>1152.991577</v>
      </c>
      <c r="N214">
        <v>1165.8289789999999</v>
      </c>
      <c r="O214">
        <v>1179.8967290000001</v>
      </c>
      <c r="P214">
        <v>1193.9592290000001</v>
      </c>
      <c r="Q214">
        <v>1209.5074460000001</v>
      </c>
      <c r="R214">
        <v>1225.6295170000001</v>
      </c>
      <c r="S214">
        <v>1242.8675539999999</v>
      </c>
      <c r="T214">
        <v>1261.404297</v>
      </c>
      <c r="U214">
        <v>1280.2581789999999</v>
      </c>
      <c r="V214">
        <v>1299.432251</v>
      </c>
      <c r="W214">
        <v>1318.6405030000001</v>
      </c>
      <c r="X214">
        <v>1339.2829589999999</v>
      </c>
      <c r="Y214">
        <v>1359.8707280000001</v>
      </c>
      <c r="Z214">
        <v>1379.740967</v>
      </c>
      <c r="AA214">
        <v>1399.6171879999999</v>
      </c>
      <c r="AB214">
        <v>1419.5272219999999</v>
      </c>
      <c r="AC214">
        <v>1441.9884030000001</v>
      </c>
      <c r="AD214">
        <v>1465.759155</v>
      </c>
      <c r="AE214">
        <v>1489.1166989999999</v>
      </c>
      <c r="AF214">
        <v>1512.543823</v>
      </c>
      <c r="AG214" s="91">
        <v>1.2999999999999999E-2</v>
      </c>
    </row>
    <row r="215" spans="1:33">
      <c r="A215" t="s">
        <v>3917</v>
      </c>
      <c r="B215" t="s">
        <v>7516</v>
      </c>
      <c r="C215" t="s">
        <v>7517</v>
      </c>
      <c r="D215" t="s">
        <v>333</v>
      </c>
      <c r="F215">
        <v>132.915482</v>
      </c>
      <c r="G215">
        <v>156.08609000000001</v>
      </c>
      <c r="H215">
        <v>156.22795099999999</v>
      </c>
      <c r="I215">
        <v>155.81109599999999</v>
      </c>
      <c r="J215">
        <v>154.88443000000001</v>
      </c>
      <c r="K215">
        <v>153.54672199999999</v>
      </c>
      <c r="L215">
        <v>153.17749000000001</v>
      </c>
      <c r="M215">
        <v>153.45387299999999</v>
      </c>
      <c r="N215">
        <v>153.97297699999999</v>
      </c>
      <c r="O215">
        <v>154.38398699999999</v>
      </c>
      <c r="P215">
        <v>154.70695499999999</v>
      </c>
      <c r="Q215">
        <v>154.958282</v>
      </c>
      <c r="R215">
        <v>155.149689</v>
      </c>
      <c r="S215">
        <v>155.29624899999999</v>
      </c>
      <c r="T215">
        <v>155.40820299999999</v>
      </c>
      <c r="U215">
        <v>155.50103799999999</v>
      </c>
      <c r="V215">
        <v>155.58050499999999</v>
      </c>
      <c r="W215">
        <v>155.65486100000001</v>
      </c>
      <c r="X215">
        <v>155.72615099999999</v>
      </c>
      <c r="Y215">
        <v>155.79496800000001</v>
      </c>
      <c r="Z215">
        <v>155.86035200000001</v>
      </c>
      <c r="AA215">
        <v>155.92169200000001</v>
      </c>
      <c r="AB215">
        <v>155.987808</v>
      </c>
      <c r="AC215">
        <v>156.060394</v>
      </c>
      <c r="AD215">
        <v>156.13699299999999</v>
      </c>
      <c r="AE215">
        <v>156.220856</v>
      </c>
      <c r="AF215">
        <v>156.307602</v>
      </c>
      <c r="AG215" s="91">
        <v>6.0000000000000001E-3</v>
      </c>
    </row>
    <row r="216" spans="1:33">
      <c r="A216" t="s">
        <v>4362</v>
      </c>
      <c r="B216" t="s">
        <v>7518</v>
      </c>
      <c r="C216" t="s">
        <v>7519</v>
      </c>
      <c r="D216" t="s">
        <v>333</v>
      </c>
      <c r="F216">
        <v>39.470367000000003</v>
      </c>
      <c r="G216">
        <v>38.578346000000003</v>
      </c>
      <c r="H216">
        <v>39.031796</v>
      </c>
      <c r="I216">
        <v>39.322944999999997</v>
      </c>
      <c r="J216">
        <v>40.422919999999998</v>
      </c>
      <c r="K216">
        <v>41.492843999999998</v>
      </c>
      <c r="L216">
        <v>42.495624999999997</v>
      </c>
      <c r="M216">
        <v>43.444656000000002</v>
      </c>
      <c r="N216">
        <v>44.359977999999998</v>
      </c>
      <c r="O216">
        <v>45.253849000000002</v>
      </c>
      <c r="P216">
        <v>46.132506999999997</v>
      </c>
      <c r="Q216">
        <v>47.001151999999998</v>
      </c>
      <c r="R216">
        <v>47.864117</v>
      </c>
      <c r="S216">
        <v>48.725098000000003</v>
      </c>
      <c r="T216">
        <v>49.587139000000001</v>
      </c>
      <c r="U216">
        <v>50.452759</v>
      </c>
      <c r="V216">
        <v>51.324112</v>
      </c>
      <c r="W216">
        <v>52.202990999999997</v>
      </c>
      <c r="X216">
        <v>53.090885</v>
      </c>
      <c r="Y216">
        <v>53.988995000000003</v>
      </c>
      <c r="Z216">
        <v>54.898384</v>
      </c>
      <c r="AA216">
        <v>55.819896999999997</v>
      </c>
      <c r="AB216">
        <v>56.754241999999998</v>
      </c>
      <c r="AC216">
        <v>57.701988</v>
      </c>
      <c r="AD216">
        <v>58.663601</v>
      </c>
      <c r="AE216">
        <v>59.639465000000001</v>
      </c>
      <c r="AF216">
        <v>60.629883</v>
      </c>
      <c r="AG216" s="91">
        <v>1.7000000000000001E-2</v>
      </c>
    </row>
    <row r="217" spans="1:33">
      <c r="A217" t="s">
        <v>4365</v>
      </c>
      <c r="B217" t="s">
        <v>7520</v>
      </c>
      <c r="C217" t="s">
        <v>7521</v>
      </c>
      <c r="D217" t="s">
        <v>333</v>
      </c>
      <c r="F217">
        <v>351.79846199999997</v>
      </c>
      <c r="G217">
        <v>347.22686800000002</v>
      </c>
      <c r="H217">
        <v>341.37847900000003</v>
      </c>
      <c r="I217">
        <v>333.76101699999998</v>
      </c>
      <c r="J217">
        <v>324.215057</v>
      </c>
      <c r="K217">
        <v>324.16601600000001</v>
      </c>
      <c r="L217">
        <v>325.75012199999998</v>
      </c>
      <c r="M217">
        <v>326.65777600000001</v>
      </c>
      <c r="N217">
        <v>326.77359000000001</v>
      </c>
      <c r="O217">
        <v>326.37832600000002</v>
      </c>
      <c r="P217">
        <v>325.55432100000002</v>
      </c>
      <c r="Q217">
        <v>324.33483899999999</v>
      </c>
      <c r="R217">
        <v>322.86025999999998</v>
      </c>
      <c r="S217">
        <v>321.08843999999999</v>
      </c>
      <c r="T217">
        <v>320.535461</v>
      </c>
      <c r="U217">
        <v>326.03189099999997</v>
      </c>
      <c r="V217">
        <v>331.51406900000001</v>
      </c>
      <c r="W217">
        <v>336.96887199999998</v>
      </c>
      <c r="X217">
        <v>342.47375499999998</v>
      </c>
      <c r="Y217">
        <v>348.022491</v>
      </c>
      <c r="Z217">
        <v>353.57299799999998</v>
      </c>
      <c r="AA217">
        <v>359.10760499999998</v>
      </c>
      <c r="AB217">
        <v>364.67617799999999</v>
      </c>
      <c r="AC217">
        <v>370.28241000000003</v>
      </c>
      <c r="AD217">
        <v>375.94250499999998</v>
      </c>
      <c r="AE217">
        <v>381.71017499999999</v>
      </c>
      <c r="AF217">
        <v>387.63009599999998</v>
      </c>
      <c r="AG217" s="91">
        <v>4.0000000000000001E-3</v>
      </c>
    </row>
    <row r="218" spans="1:33">
      <c r="A218" t="s">
        <v>3926</v>
      </c>
      <c r="B218" t="s">
        <v>7522</v>
      </c>
      <c r="C218" t="s">
        <v>7523</v>
      </c>
      <c r="D218" t="s">
        <v>333</v>
      </c>
      <c r="F218">
        <v>30.853753999999999</v>
      </c>
      <c r="G218">
        <v>30.835121000000001</v>
      </c>
      <c r="H218">
        <v>30.801939000000001</v>
      </c>
      <c r="I218">
        <v>30.752548000000001</v>
      </c>
      <c r="J218">
        <v>30.684322000000002</v>
      </c>
      <c r="K218">
        <v>30.593862999999999</v>
      </c>
      <c r="L218">
        <v>30.472643000000001</v>
      </c>
      <c r="M218">
        <v>30.313831</v>
      </c>
      <c r="N218">
        <v>30.111460000000001</v>
      </c>
      <c r="O218">
        <v>29.853003999999999</v>
      </c>
      <c r="P218">
        <v>29.522874999999999</v>
      </c>
      <c r="Q218">
        <v>29.111189</v>
      </c>
      <c r="R218">
        <v>28.672053999999999</v>
      </c>
      <c r="S218">
        <v>28.139961</v>
      </c>
      <c r="T218">
        <v>27.489930999999999</v>
      </c>
      <c r="U218">
        <v>26.712475000000001</v>
      </c>
      <c r="V218">
        <v>25.794857</v>
      </c>
      <c r="W218">
        <v>24.736955999999999</v>
      </c>
      <c r="X218">
        <v>24.599174000000001</v>
      </c>
      <c r="Y218">
        <v>24.569887000000001</v>
      </c>
      <c r="Z218">
        <v>24.527773</v>
      </c>
      <c r="AA218">
        <v>24.465796999999998</v>
      </c>
      <c r="AB218">
        <v>24.385829999999999</v>
      </c>
      <c r="AC218">
        <v>24.293483999999999</v>
      </c>
      <c r="AD218">
        <v>24.194262999999999</v>
      </c>
      <c r="AE218">
        <v>24.092171</v>
      </c>
      <c r="AF218">
        <v>23.978573000000001</v>
      </c>
      <c r="AG218" s="91">
        <v>-0.01</v>
      </c>
    </row>
    <row r="219" spans="1:33">
      <c r="A219" t="s">
        <v>3929</v>
      </c>
      <c r="B219" t="s">
        <v>7524</v>
      </c>
      <c r="C219" t="s">
        <v>7525</v>
      </c>
      <c r="D219" t="s">
        <v>333</v>
      </c>
      <c r="F219">
        <v>33.868324000000001</v>
      </c>
      <c r="G219">
        <v>32.3339</v>
      </c>
      <c r="H219">
        <v>31.483974</v>
      </c>
      <c r="I219">
        <v>30.401091000000001</v>
      </c>
      <c r="J219">
        <v>29.331173</v>
      </c>
      <c r="K219">
        <v>28.272756999999999</v>
      </c>
      <c r="L219">
        <v>27.222967000000001</v>
      </c>
      <c r="M219">
        <v>26.178460999999999</v>
      </c>
      <c r="N219">
        <v>25.134487</v>
      </c>
      <c r="O219">
        <v>24.087973000000002</v>
      </c>
      <c r="P219">
        <v>23.273859000000002</v>
      </c>
      <c r="Q219">
        <v>22.969951999999999</v>
      </c>
      <c r="R219">
        <v>22.613674</v>
      </c>
      <c r="S219">
        <v>22.197554</v>
      </c>
      <c r="T219">
        <v>21.714466000000002</v>
      </c>
      <c r="U219">
        <v>21.166426000000001</v>
      </c>
      <c r="V219">
        <v>20.553412999999999</v>
      </c>
      <c r="W219">
        <v>19.874576999999999</v>
      </c>
      <c r="X219">
        <v>19.133963000000001</v>
      </c>
      <c r="Y219">
        <v>18.334309000000001</v>
      </c>
      <c r="Z219">
        <v>17.532314</v>
      </c>
      <c r="AA219">
        <v>17.557898999999999</v>
      </c>
      <c r="AB219">
        <v>17.695678999999998</v>
      </c>
      <c r="AC219">
        <v>17.831437999999999</v>
      </c>
      <c r="AD219">
        <v>17.965572000000002</v>
      </c>
      <c r="AE219">
        <v>18.098368000000001</v>
      </c>
      <c r="AF219">
        <v>18.230098999999999</v>
      </c>
      <c r="AG219" s="91">
        <v>-2.4E-2</v>
      </c>
    </row>
    <row r="220" spans="1:33">
      <c r="A220" t="s">
        <v>3932</v>
      </c>
      <c r="B220" t="s">
        <v>7526</v>
      </c>
      <c r="C220" t="s">
        <v>7527</v>
      </c>
      <c r="D220" t="s">
        <v>333</v>
      </c>
      <c r="F220">
        <v>43.027500000000003</v>
      </c>
      <c r="G220">
        <v>42.543514000000002</v>
      </c>
      <c r="H220">
        <v>41.989468000000002</v>
      </c>
      <c r="I220">
        <v>41.238289000000002</v>
      </c>
      <c r="J220">
        <v>41.764175000000002</v>
      </c>
      <c r="K220">
        <v>42.317875000000001</v>
      </c>
      <c r="L220">
        <v>42.859005000000003</v>
      </c>
      <c r="M220">
        <v>43.367778999999999</v>
      </c>
      <c r="N220">
        <v>43.843539999999997</v>
      </c>
      <c r="O220">
        <v>44.291012000000002</v>
      </c>
      <c r="P220">
        <v>44.707993000000002</v>
      </c>
      <c r="Q220">
        <v>45.106892000000002</v>
      </c>
      <c r="R220">
        <v>45.494090999999997</v>
      </c>
      <c r="S220">
        <v>45.845455000000001</v>
      </c>
      <c r="T220">
        <v>46.175601999999998</v>
      </c>
      <c r="U220">
        <v>46.479877000000002</v>
      </c>
      <c r="V220">
        <v>46.771796999999999</v>
      </c>
      <c r="W220">
        <v>47.054904999999998</v>
      </c>
      <c r="X220">
        <v>47.266894999999998</v>
      </c>
      <c r="Y220">
        <v>47.414161999999997</v>
      </c>
      <c r="Z220">
        <v>47.479968999999997</v>
      </c>
      <c r="AA220">
        <v>47.533690999999997</v>
      </c>
      <c r="AB220">
        <v>47.654991000000003</v>
      </c>
      <c r="AC220">
        <v>47.743149000000003</v>
      </c>
      <c r="AD220">
        <v>47.815441</v>
      </c>
      <c r="AE220">
        <v>47.889622000000003</v>
      </c>
      <c r="AF220">
        <v>47.957282999999997</v>
      </c>
      <c r="AG220" s="91">
        <v>4.0000000000000001E-3</v>
      </c>
    </row>
    <row r="221" spans="1:33">
      <c r="A221" t="s">
        <v>3935</v>
      </c>
      <c r="B221" t="s">
        <v>7528</v>
      </c>
      <c r="C221" t="s">
        <v>7529</v>
      </c>
      <c r="D221" t="s">
        <v>333</v>
      </c>
      <c r="F221">
        <v>5.8656930000000003</v>
      </c>
      <c r="G221">
        <v>5.9438170000000001</v>
      </c>
      <c r="H221">
        <v>6.0396130000000001</v>
      </c>
      <c r="I221">
        <v>6.0954810000000004</v>
      </c>
      <c r="J221">
        <v>6.2190399999999997</v>
      </c>
      <c r="K221">
        <v>6.3319770000000002</v>
      </c>
      <c r="L221">
        <v>6.428928</v>
      </c>
      <c r="M221">
        <v>6.5131350000000001</v>
      </c>
      <c r="N221">
        <v>6.5907920000000004</v>
      </c>
      <c r="O221">
        <v>6.6640280000000001</v>
      </c>
      <c r="P221">
        <v>6.735392</v>
      </c>
      <c r="Q221">
        <v>6.8034109999999997</v>
      </c>
      <c r="R221">
        <v>6.8596279999999998</v>
      </c>
      <c r="S221">
        <v>6.9036799999999996</v>
      </c>
      <c r="T221">
        <v>6.9387549999999996</v>
      </c>
      <c r="U221">
        <v>6.9665809999999997</v>
      </c>
      <c r="V221">
        <v>6.9901989999999996</v>
      </c>
      <c r="W221">
        <v>7.0293700000000001</v>
      </c>
      <c r="X221">
        <v>7.0729980000000001</v>
      </c>
      <c r="Y221">
        <v>7.1234960000000003</v>
      </c>
      <c r="Z221">
        <v>7.1781930000000003</v>
      </c>
      <c r="AA221">
        <v>7.2289729999999999</v>
      </c>
      <c r="AB221">
        <v>7.2818899999999998</v>
      </c>
      <c r="AC221">
        <v>7.3410489999999999</v>
      </c>
      <c r="AD221">
        <v>7.394247</v>
      </c>
      <c r="AE221">
        <v>7.4414930000000004</v>
      </c>
      <c r="AF221">
        <v>7.4886369999999998</v>
      </c>
      <c r="AG221" s="91">
        <v>8.9999999999999993E-3</v>
      </c>
    </row>
    <row r="222" spans="1:33">
      <c r="A222" t="s">
        <v>4376</v>
      </c>
      <c r="B222" t="s">
        <v>7530</v>
      </c>
      <c r="C222" t="s">
        <v>7531</v>
      </c>
      <c r="D222" t="s">
        <v>333</v>
      </c>
      <c r="F222">
        <v>71.692939999999993</v>
      </c>
      <c r="G222">
        <v>71.578902999999997</v>
      </c>
      <c r="H222">
        <v>71.574973999999997</v>
      </c>
      <c r="I222">
        <v>71.520538000000002</v>
      </c>
      <c r="J222">
        <v>71.504958999999999</v>
      </c>
      <c r="K222">
        <v>71.481612999999996</v>
      </c>
      <c r="L222">
        <v>71.467010000000002</v>
      </c>
      <c r="M222">
        <v>71.466865999999996</v>
      </c>
      <c r="N222">
        <v>71.466865999999996</v>
      </c>
      <c r="O222">
        <v>71.465652000000006</v>
      </c>
      <c r="P222">
        <v>71.461310999999995</v>
      </c>
      <c r="Q222">
        <v>71.450316999999998</v>
      </c>
      <c r="R222">
        <v>71.427054999999996</v>
      </c>
      <c r="S222">
        <v>71.389694000000006</v>
      </c>
      <c r="T222">
        <v>71.335967999999994</v>
      </c>
      <c r="U222">
        <v>71.263214000000005</v>
      </c>
      <c r="V222">
        <v>71.168380999999997</v>
      </c>
      <c r="W222">
        <v>71.048255999999995</v>
      </c>
      <c r="X222">
        <v>70.619583000000006</v>
      </c>
      <c r="Y222">
        <v>70.367171999999997</v>
      </c>
      <c r="Z222">
        <v>70.063231999999999</v>
      </c>
      <c r="AA222">
        <v>69.704787999999994</v>
      </c>
      <c r="AB222">
        <v>69.289978000000005</v>
      </c>
      <c r="AC222">
        <v>68.818152999999995</v>
      </c>
      <c r="AD222">
        <v>68.289764000000005</v>
      </c>
      <c r="AE222">
        <v>67.702797000000004</v>
      </c>
      <c r="AF222">
        <v>67.054642000000001</v>
      </c>
      <c r="AG222" s="91">
        <v>-3.0000000000000001E-3</v>
      </c>
    </row>
    <row r="223" spans="1:33">
      <c r="A223" t="s">
        <v>3941</v>
      </c>
      <c r="B223" t="s">
        <v>7532</v>
      </c>
      <c r="C223" t="s">
        <v>7533</v>
      </c>
      <c r="D223" t="s">
        <v>333</v>
      </c>
      <c r="F223">
        <v>227.26521299999999</v>
      </c>
      <c r="G223">
        <v>236.54174800000001</v>
      </c>
      <c r="H223">
        <v>246.73268100000001</v>
      </c>
      <c r="I223">
        <v>255.876724</v>
      </c>
      <c r="J223">
        <v>264.42346199999997</v>
      </c>
      <c r="K223">
        <v>272.549622</v>
      </c>
      <c r="L223">
        <v>280.30380200000002</v>
      </c>
      <c r="M223">
        <v>287.70437600000002</v>
      </c>
      <c r="N223">
        <v>294.832855</v>
      </c>
      <c r="O223">
        <v>301.68414300000001</v>
      </c>
      <c r="P223">
        <v>308.29424999999998</v>
      </c>
      <c r="Q223">
        <v>314.69094799999999</v>
      </c>
      <c r="R223">
        <v>320.83840900000001</v>
      </c>
      <c r="S223">
        <v>326.80569500000001</v>
      </c>
      <c r="T223">
        <v>332.64733899999999</v>
      </c>
      <c r="U223">
        <v>338.37478599999997</v>
      </c>
      <c r="V223">
        <v>343.99597199999999</v>
      </c>
      <c r="W223">
        <v>349.51705900000002</v>
      </c>
      <c r="X223">
        <v>354.94125400000001</v>
      </c>
      <c r="Y223">
        <v>360.270782</v>
      </c>
      <c r="Z223">
        <v>365.50567599999999</v>
      </c>
      <c r="AA223">
        <v>370.64529399999998</v>
      </c>
      <c r="AB223">
        <v>375.68746900000002</v>
      </c>
      <c r="AC223">
        <v>380.62994400000002</v>
      </c>
      <c r="AD223">
        <v>385.46871900000002</v>
      </c>
      <c r="AE223">
        <v>390.20007299999997</v>
      </c>
      <c r="AF223">
        <v>394.819458</v>
      </c>
      <c r="AG223" s="91">
        <v>2.1000000000000001E-2</v>
      </c>
    </row>
    <row r="224" spans="1:33">
      <c r="A224" t="s">
        <v>3944</v>
      </c>
      <c r="B224" t="s">
        <v>7534</v>
      </c>
      <c r="C224" t="s">
        <v>7535</v>
      </c>
      <c r="D224" t="s">
        <v>333</v>
      </c>
      <c r="F224">
        <v>26.973841</v>
      </c>
      <c r="G224">
        <v>27.671703000000001</v>
      </c>
      <c r="H224">
        <v>28.339081</v>
      </c>
      <c r="I224">
        <v>28.958245999999999</v>
      </c>
      <c r="J224">
        <v>29.504189</v>
      </c>
      <c r="K224">
        <v>30.453517999999999</v>
      </c>
      <c r="L224">
        <v>31.611022999999999</v>
      </c>
      <c r="M224">
        <v>32.756599000000001</v>
      </c>
      <c r="N224">
        <v>33.886898000000002</v>
      </c>
      <c r="O224">
        <v>34.998702999999999</v>
      </c>
      <c r="P224">
        <v>36.092711999999999</v>
      </c>
      <c r="Q224">
        <v>37.168556000000002</v>
      </c>
      <c r="R224">
        <v>38.223624999999998</v>
      </c>
      <c r="S224">
        <v>39.267825999999999</v>
      </c>
      <c r="T224">
        <v>40.297339999999998</v>
      </c>
      <c r="U224">
        <v>41.317191999999999</v>
      </c>
      <c r="V224">
        <v>42.336517000000001</v>
      </c>
      <c r="W224">
        <v>43.354568</v>
      </c>
      <c r="X224">
        <v>44.370956</v>
      </c>
      <c r="Y224">
        <v>45.384295999999999</v>
      </c>
      <c r="Z224">
        <v>46.394053999999997</v>
      </c>
      <c r="AA224">
        <v>47.401381999999998</v>
      </c>
      <c r="AB224">
        <v>48.408081000000003</v>
      </c>
      <c r="AC224">
        <v>49.413181000000002</v>
      </c>
      <c r="AD224">
        <v>50.415962</v>
      </c>
      <c r="AE224">
        <v>51.415871000000003</v>
      </c>
      <c r="AF224">
        <v>52.412242999999997</v>
      </c>
      <c r="AG224" s="91">
        <v>2.5999999999999999E-2</v>
      </c>
    </row>
    <row r="225" spans="1:33">
      <c r="A225" t="s">
        <v>4383</v>
      </c>
      <c r="B225" t="s">
        <v>7536</v>
      </c>
      <c r="C225" t="s">
        <v>7537</v>
      </c>
      <c r="D225" t="s">
        <v>333</v>
      </c>
      <c r="F225">
        <v>98.431381000000002</v>
      </c>
      <c r="G225">
        <v>96.286888000000005</v>
      </c>
      <c r="H225">
        <v>93.764602999999994</v>
      </c>
      <c r="I225">
        <v>90.751732000000004</v>
      </c>
      <c r="J225">
        <v>87.230530000000002</v>
      </c>
      <c r="K225">
        <v>83.097137000000004</v>
      </c>
      <c r="L225">
        <v>81.891861000000006</v>
      </c>
      <c r="M225">
        <v>81.952911</v>
      </c>
      <c r="N225">
        <v>82.105643999999998</v>
      </c>
      <c r="O225">
        <v>82.493431000000001</v>
      </c>
      <c r="P225">
        <v>82.780403000000007</v>
      </c>
      <c r="Q225">
        <v>82.983924999999999</v>
      </c>
      <c r="R225">
        <v>83.119018999999994</v>
      </c>
      <c r="S225">
        <v>83.197638999999995</v>
      </c>
      <c r="T225">
        <v>83.231872999999993</v>
      </c>
      <c r="U225">
        <v>83.245834000000002</v>
      </c>
      <c r="V225">
        <v>83.318481000000006</v>
      </c>
      <c r="W225">
        <v>83.370604999999998</v>
      </c>
      <c r="X225">
        <v>83.407211000000004</v>
      </c>
      <c r="Y225">
        <v>83.431931000000006</v>
      </c>
      <c r="Z225">
        <v>83.447624000000005</v>
      </c>
      <c r="AA225">
        <v>83.456710999999999</v>
      </c>
      <c r="AB225">
        <v>83.460907000000006</v>
      </c>
      <c r="AC225">
        <v>83.461426000000003</v>
      </c>
      <c r="AD225">
        <v>83.459975999999997</v>
      </c>
      <c r="AE225">
        <v>83.458290000000005</v>
      </c>
      <c r="AF225">
        <v>83.458045999999996</v>
      </c>
      <c r="AG225" s="91">
        <v>-6.0000000000000001E-3</v>
      </c>
    </row>
    <row r="226" spans="1:33">
      <c r="A226" t="s">
        <v>3950</v>
      </c>
      <c r="B226" t="s">
        <v>7538</v>
      </c>
      <c r="C226" t="s">
        <v>7539</v>
      </c>
      <c r="D226" t="s">
        <v>333</v>
      </c>
      <c r="F226">
        <v>69.162650999999997</v>
      </c>
      <c r="G226">
        <v>69.133217000000002</v>
      </c>
      <c r="H226">
        <v>69.105698000000004</v>
      </c>
      <c r="I226">
        <v>69.080237999999994</v>
      </c>
      <c r="J226">
        <v>69.056160000000006</v>
      </c>
      <c r="K226">
        <v>69.032195999999999</v>
      </c>
      <c r="L226">
        <v>69.009476000000006</v>
      </c>
      <c r="M226">
        <v>68.986571999999995</v>
      </c>
      <c r="N226">
        <v>68.961205000000007</v>
      </c>
      <c r="O226">
        <v>68.937622000000005</v>
      </c>
      <c r="P226">
        <v>68.913428999999994</v>
      </c>
      <c r="Q226">
        <v>68.889847000000003</v>
      </c>
      <c r="R226">
        <v>68.867508000000001</v>
      </c>
      <c r="S226">
        <v>68.845230000000001</v>
      </c>
      <c r="T226">
        <v>68.821228000000005</v>
      </c>
      <c r="U226">
        <v>68.779701000000003</v>
      </c>
      <c r="V226">
        <v>68.706940000000003</v>
      </c>
      <c r="W226">
        <v>68.589157</v>
      </c>
      <c r="X226">
        <v>68.408989000000005</v>
      </c>
      <c r="Y226">
        <v>68.154228000000003</v>
      </c>
      <c r="Z226">
        <v>67.811913000000004</v>
      </c>
      <c r="AA226">
        <v>67.368744000000007</v>
      </c>
      <c r="AB226">
        <v>66.811942999999999</v>
      </c>
      <c r="AC226">
        <v>66.13015</v>
      </c>
      <c r="AD226">
        <v>65.307418999999996</v>
      </c>
      <c r="AE226">
        <v>64.337378999999999</v>
      </c>
      <c r="AF226">
        <v>63.218811000000002</v>
      </c>
      <c r="AG226" s="91">
        <v>-3.0000000000000001E-3</v>
      </c>
    </row>
    <row r="227" spans="1:33">
      <c r="A227" t="s">
        <v>3953</v>
      </c>
      <c r="B227" t="s">
        <v>7540</v>
      </c>
      <c r="C227" t="s">
        <v>7541</v>
      </c>
      <c r="D227" t="s">
        <v>333</v>
      </c>
      <c r="F227">
        <v>45.555087999999998</v>
      </c>
      <c r="G227">
        <v>44.288277000000001</v>
      </c>
      <c r="H227">
        <v>42.693657000000002</v>
      </c>
      <c r="I227">
        <v>40.863514000000002</v>
      </c>
      <c r="J227">
        <v>40.202713000000003</v>
      </c>
      <c r="K227">
        <v>40.720066000000003</v>
      </c>
      <c r="L227">
        <v>41.165913000000003</v>
      </c>
      <c r="M227">
        <v>41.535041999999997</v>
      </c>
      <c r="N227">
        <v>41.802132</v>
      </c>
      <c r="O227">
        <v>41.944332000000003</v>
      </c>
      <c r="P227">
        <v>42.396895999999998</v>
      </c>
      <c r="Q227">
        <v>43.268017</v>
      </c>
      <c r="R227">
        <v>44.137531000000003</v>
      </c>
      <c r="S227">
        <v>45.457313999999997</v>
      </c>
      <c r="T227">
        <v>46.874431999999999</v>
      </c>
      <c r="U227">
        <v>48.312438999999998</v>
      </c>
      <c r="V227">
        <v>49.771999000000001</v>
      </c>
      <c r="W227">
        <v>51.254669</v>
      </c>
      <c r="X227">
        <v>52.759189999999997</v>
      </c>
      <c r="Y227">
        <v>54.286628999999998</v>
      </c>
      <c r="Z227">
        <v>55.838417</v>
      </c>
      <c r="AA227">
        <v>57.414535999999998</v>
      </c>
      <c r="AB227">
        <v>59.014408000000003</v>
      </c>
      <c r="AC227">
        <v>60.637042999999998</v>
      </c>
      <c r="AD227">
        <v>62.281654000000003</v>
      </c>
      <c r="AE227">
        <v>63.947215999999997</v>
      </c>
      <c r="AF227">
        <v>65.633049</v>
      </c>
      <c r="AG227" s="91">
        <v>1.4E-2</v>
      </c>
    </row>
    <row r="228" spans="1:33">
      <c r="A228" t="s">
        <v>3956</v>
      </c>
      <c r="B228" t="s">
        <v>7542</v>
      </c>
      <c r="C228" t="s">
        <v>7543</v>
      </c>
      <c r="D228" t="s">
        <v>333</v>
      </c>
      <c r="F228">
        <v>24.987777999999999</v>
      </c>
      <c r="G228">
        <v>23.947465999999999</v>
      </c>
      <c r="H228">
        <v>23.157568000000001</v>
      </c>
      <c r="I228">
        <v>23.075527000000001</v>
      </c>
      <c r="J228">
        <v>23.221912</v>
      </c>
      <c r="K228">
        <v>23.351085999999999</v>
      </c>
      <c r="L228">
        <v>23.461169999999999</v>
      </c>
      <c r="M228">
        <v>23.551729000000002</v>
      </c>
      <c r="N228">
        <v>23.621749999999999</v>
      </c>
      <c r="O228">
        <v>23.666267000000001</v>
      </c>
      <c r="P228">
        <v>23.681307</v>
      </c>
      <c r="Q228">
        <v>23.666156999999998</v>
      </c>
      <c r="R228">
        <v>23.621361</v>
      </c>
      <c r="S228">
        <v>23.548549999999999</v>
      </c>
      <c r="T228">
        <v>23.607903</v>
      </c>
      <c r="U228">
        <v>23.746576000000001</v>
      </c>
      <c r="V228">
        <v>23.881052</v>
      </c>
      <c r="W228">
        <v>24.010957999999999</v>
      </c>
      <c r="X228">
        <v>24.135933000000001</v>
      </c>
      <c r="Y228">
        <v>24.255631999999999</v>
      </c>
      <c r="Z228">
        <v>24.36974</v>
      </c>
      <c r="AA228">
        <v>24.477909</v>
      </c>
      <c r="AB228">
        <v>24.579861000000001</v>
      </c>
      <c r="AC228">
        <v>24.675291000000001</v>
      </c>
      <c r="AD228">
        <v>24.763909999999999</v>
      </c>
      <c r="AE228">
        <v>24.845462999999999</v>
      </c>
      <c r="AF228">
        <v>24.919722</v>
      </c>
      <c r="AG228" s="91">
        <v>0</v>
      </c>
    </row>
    <row r="229" spans="1:33">
      <c r="A229" t="s">
        <v>4392</v>
      </c>
      <c r="B229" t="s">
        <v>7544</v>
      </c>
      <c r="C229" t="s">
        <v>7545</v>
      </c>
      <c r="D229" t="s">
        <v>333</v>
      </c>
      <c r="F229">
        <v>37.473072000000002</v>
      </c>
      <c r="G229">
        <v>36.646126000000002</v>
      </c>
      <c r="H229">
        <v>35.596091999999999</v>
      </c>
      <c r="I229">
        <v>34.334980000000002</v>
      </c>
      <c r="J229">
        <v>32.841492000000002</v>
      </c>
      <c r="K229">
        <v>31.981773</v>
      </c>
      <c r="L229">
        <v>31.368206000000001</v>
      </c>
      <c r="M229">
        <v>32.386046999999998</v>
      </c>
      <c r="N229">
        <v>33.422974000000004</v>
      </c>
      <c r="O229">
        <v>34.474251000000002</v>
      </c>
      <c r="P229">
        <v>35.536628999999998</v>
      </c>
      <c r="Q229">
        <v>36.606574999999999</v>
      </c>
      <c r="R229">
        <v>37.685116000000001</v>
      </c>
      <c r="S229">
        <v>38.818778999999999</v>
      </c>
      <c r="T229">
        <v>39.991055000000003</v>
      </c>
      <c r="U229">
        <v>41.187018999999999</v>
      </c>
      <c r="V229">
        <v>42.404778</v>
      </c>
      <c r="W229">
        <v>43.642929000000002</v>
      </c>
      <c r="X229">
        <v>44.900925000000001</v>
      </c>
      <c r="Y229">
        <v>46.180613999999998</v>
      </c>
      <c r="Z229">
        <v>47.481422000000002</v>
      </c>
      <c r="AA229">
        <v>48.802287999999997</v>
      </c>
      <c r="AB229">
        <v>50.142395</v>
      </c>
      <c r="AC229">
        <v>51.497101000000001</v>
      </c>
      <c r="AD229">
        <v>52.865577999999999</v>
      </c>
      <c r="AE229">
        <v>54.250819999999997</v>
      </c>
      <c r="AF229">
        <v>55.654525999999997</v>
      </c>
      <c r="AG229" s="91">
        <v>1.4999999999999999E-2</v>
      </c>
    </row>
    <row r="230" spans="1:33">
      <c r="A230" t="s">
        <v>4035</v>
      </c>
      <c r="B230" t="s">
        <v>7546</v>
      </c>
      <c r="C230" t="s">
        <v>7547</v>
      </c>
      <c r="D230" t="s">
        <v>333</v>
      </c>
      <c r="F230">
        <v>2308.053711</v>
      </c>
      <c r="G230">
        <v>2339.4560550000001</v>
      </c>
      <c r="H230">
        <v>2351.5598140000002</v>
      </c>
      <c r="I230">
        <v>2358.1291500000002</v>
      </c>
      <c r="J230">
        <v>2362.7963869999999</v>
      </c>
      <c r="K230">
        <v>2379.3271479999999</v>
      </c>
      <c r="L230">
        <v>2400.8400879999999</v>
      </c>
      <c r="M230">
        <v>2423.2609859999998</v>
      </c>
      <c r="N230">
        <v>2446.7163089999999</v>
      </c>
      <c r="O230">
        <v>2470.4733890000002</v>
      </c>
      <c r="P230">
        <v>2493.750732</v>
      </c>
      <c r="Q230">
        <v>2518.517578</v>
      </c>
      <c r="R230">
        <v>2543.0629880000001</v>
      </c>
      <c r="S230">
        <v>2568.3947750000002</v>
      </c>
      <c r="T230">
        <v>2596.0610350000002</v>
      </c>
      <c r="U230">
        <v>2629.796143</v>
      </c>
      <c r="V230">
        <v>2663.5454100000002</v>
      </c>
      <c r="W230">
        <v>2696.9509280000002</v>
      </c>
      <c r="X230">
        <v>2732.1911620000001</v>
      </c>
      <c r="Y230">
        <v>2767.4501949999999</v>
      </c>
      <c r="Z230">
        <v>2801.703125</v>
      </c>
      <c r="AA230">
        <v>2836.5249020000001</v>
      </c>
      <c r="AB230">
        <v>2871.359375</v>
      </c>
      <c r="AC230">
        <v>2908.5046390000002</v>
      </c>
      <c r="AD230">
        <v>2946.7248540000001</v>
      </c>
      <c r="AE230">
        <v>2984.3664549999999</v>
      </c>
      <c r="AF230">
        <v>3021.936768</v>
      </c>
      <c r="AG230" s="91">
        <v>0.01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E230"/>
  <sheetViews>
    <sheetView workbookViewId="0"/>
  </sheetViews>
  <sheetFormatPr defaultRowHeight="14.25"/>
  <sheetData>
    <row r="1" spans="1:31">
      <c r="A1" t="s">
        <v>6052</v>
      </c>
    </row>
    <row r="2" spans="1:31">
      <c r="A2" t="s">
        <v>7548</v>
      </c>
    </row>
    <row r="3" spans="1:31">
      <c r="A3" t="s">
        <v>7549</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4297</v>
      </c>
    </row>
    <row r="7" spans="1:31">
      <c r="A7" t="s">
        <v>3913</v>
      </c>
      <c r="B7" t="s">
        <v>7550</v>
      </c>
      <c r="C7" t="s">
        <v>7551</v>
      </c>
      <c r="D7" t="s">
        <v>333</v>
      </c>
      <c r="E7">
        <v>7938.7529299999997</v>
      </c>
      <c r="F7">
        <v>8178.1660160000001</v>
      </c>
      <c r="G7">
        <v>8323.8203119999998</v>
      </c>
      <c r="H7">
        <v>8389.2949219999991</v>
      </c>
      <c r="I7">
        <v>8491.6660159999992</v>
      </c>
      <c r="J7">
        <v>8620.0488280000009</v>
      </c>
      <c r="K7">
        <v>8742.4375</v>
      </c>
      <c r="L7">
        <v>8898.6240230000003</v>
      </c>
      <c r="M7">
        <v>9069.8359380000002</v>
      </c>
      <c r="N7">
        <v>9259.5849610000005</v>
      </c>
      <c r="O7">
        <v>9469.3701170000004</v>
      </c>
      <c r="P7">
        <v>9627.0615230000003</v>
      </c>
      <c r="Q7">
        <v>9785.8925780000009</v>
      </c>
      <c r="R7">
        <v>9943.3867190000001</v>
      </c>
      <c r="S7">
        <v>10093.873046999999</v>
      </c>
      <c r="T7">
        <v>10248.241211</v>
      </c>
      <c r="U7">
        <v>10392.619140999999</v>
      </c>
      <c r="V7">
        <v>10545.745117</v>
      </c>
      <c r="W7">
        <v>10709.482421999999</v>
      </c>
      <c r="X7">
        <v>10873.065430000001</v>
      </c>
      <c r="Y7">
        <v>11038.121094</v>
      </c>
      <c r="Z7">
        <v>11195.862305000001</v>
      </c>
      <c r="AA7">
        <v>11338.961914</v>
      </c>
      <c r="AB7">
        <v>11483.860352</v>
      </c>
      <c r="AC7">
        <v>11621.000977</v>
      </c>
      <c r="AD7">
        <v>11762.309569999999</v>
      </c>
      <c r="AE7" t="s">
        <v>3530</v>
      </c>
    </row>
    <row r="8" spans="1:31">
      <c r="A8" t="s">
        <v>4077</v>
      </c>
      <c r="B8" t="s">
        <v>7552</v>
      </c>
      <c r="C8" t="s">
        <v>7553</v>
      </c>
      <c r="D8" t="s">
        <v>333</v>
      </c>
      <c r="E8">
        <v>4575.4057620000003</v>
      </c>
      <c r="F8">
        <v>4719.017578</v>
      </c>
      <c r="G8">
        <v>4805.5346680000002</v>
      </c>
      <c r="H8">
        <v>4842.9165039999998</v>
      </c>
      <c r="I8">
        <v>4902.2626950000003</v>
      </c>
      <c r="J8">
        <v>4977.0615230000003</v>
      </c>
      <c r="K8">
        <v>5048.1132809999999</v>
      </c>
      <c r="L8">
        <v>5139.408203</v>
      </c>
      <c r="M8">
        <v>5239.6274409999996</v>
      </c>
      <c r="N8">
        <v>5350.8833009999998</v>
      </c>
      <c r="O8">
        <v>5474.0839839999999</v>
      </c>
      <c r="P8">
        <v>5565.7631840000004</v>
      </c>
      <c r="Q8">
        <v>5658.0078119999998</v>
      </c>
      <c r="R8">
        <v>5749.3251950000003</v>
      </c>
      <c r="S8">
        <v>5836.3032229999999</v>
      </c>
      <c r="T8">
        <v>5925.484375</v>
      </c>
      <c r="U8">
        <v>6008.5302730000003</v>
      </c>
      <c r="V8">
        <v>6096.7211909999996</v>
      </c>
      <c r="W8">
        <v>6191.1767579999996</v>
      </c>
      <c r="X8">
        <v>6285.4111329999996</v>
      </c>
      <c r="Y8">
        <v>6380.4052730000003</v>
      </c>
      <c r="Z8">
        <v>6470.8681640000004</v>
      </c>
      <c r="AA8">
        <v>6552.3955079999996</v>
      </c>
      <c r="AB8">
        <v>6634.875</v>
      </c>
      <c r="AC8">
        <v>6712.5590819999998</v>
      </c>
      <c r="AD8">
        <v>6792.6108400000003</v>
      </c>
      <c r="AE8" t="s">
        <v>3530</v>
      </c>
    </row>
    <row r="9" spans="1:31">
      <c r="A9" t="s">
        <v>4080</v>
      </c>
      <c r="B9" t="s">
        <v>7554</v>
      </c>
      <c r="C9" t="s">
        <v>7555</v>
      </c>
      <c r="D9" t="s">
        <v>333</v>
      </c>
      <c r="E9">
        <v>1338.485962</v>
      </c>
      <c r="F9">
        <v>1373.656982</v>
      </c>
      <c r="G9">
        <v>1396.697754</v>
      </c>
      <c r="H9">
        <v>1409.5538329999999</v>
      </c>
      <c r="I9">
        <v>1427.8652340000001</v>
      </c>
      <c r="J9">
        <v>1450.01062</v>
      </c>
      <c r="K9">
        <v>1471.611938</v>
      </c>
      <c r="L9">
        <v>1497.9849850000001</v>
      </c>
      <c r="M9">
        <v>1526.623779</v>
      </c>
      <c r="N9">
        <v>1558.0017089999999</v>
      </c>
      <c r="O9">
        <v>1592.310303</v>
      </c>
      <c r="P9">
        <v>1619.8666989999999</v>
      </c>
      <c r="Q9">
        <v>1647.8000489999999</v>
      </c>
      <c r="R9">
        <v>1675.775635</v>
      </c>
      <c r="S9">
        <v>1703.021606</v>
      </c>
      <c r="T9">
        <v>1731.04126</v>
      </c>
      <c r="U9">
        <v>1757.9279790000001</v>
      </c>
      <c r="V9">
        <v>1786.2185059999999</v>
      </c>
      <c r="W9">
        <v>1816.1719969999999</v>
      </c>
      <c r="X9">
        <v>1846.3359379999999</v>
      </c>
      <c r="Y9">
        <v>1876.9296879999999</v>
      </c>
      <c r="Z9">
        <v>1906.7619629999999</v>
      </c>
      <c r="AA9">
        <v>1934.828491</v>
      </c>
      <c r="AB9">
        <v>1963.372314</v>
      </c>
      <c r="AC9">
        <v>1991.0886230000001</v>
      </c>
      <c r="AD9">
        <v>2019.621582</v>
      </c>
      <c r="AE9" t="s">
        <v>625</v>
      </c>
    </row>
    <row r="10" spans="1:31">
      <c r="A10" t="s">
        <v>4083</v>
      </c>
      <c r="B10" t="s">
        <v>7556</v>
      </c>
      <c r="C10" t="s">
        <v>7557</v>
      </c>
      <c r="D10" t="s">
        <v>333</v>
      </c>
      <c r="E10">
        <v>2024.8614500000001</v>
      </c>
      <c r="F10">
        <v>2085.491211</v>
      </c>
      <c r="G10">
        <v>2121.588135</v>
      </c>
      <c r="H10">
        <v>2136.8247070000002</v>
      </c>
      <c r="I10">
        <v>2161.5385740000002</v>
      </c>
      <c r="J10">
        <v>2192.9770509999998</v>
      </c>
      <c r="K10">
        <v>2222.7124020000001</v>
      </c>
      <c r="L10">
        <v>2261.2309570000002</v>
      </c>
      <c r="M10">
        <v>2303.5854490000002</v>
      </c>
      <c r="N10">
        <v>2350.7004390000002</v>
      </c>
      <c r="O10">
        <v>2402.9758299999999</v>
      </c>
      <c r="P10">
        <v>2441.431885</v>
      </c>
      <c r="Q10">
        <v>2480.0852049999999</v>
      </c>
      <c r="R10">
        <v>2518.2863769999999</v>
      </c>
      <c r="S10">
        <v>2554.5478520000001</v>
      </c>
      <c r="T10">
        <v>2591.7158199999999</v>
      </c>
      <c r="U10">
        <v>2626.1611330000001</v>
      </c>
      <c r="V10">
        <v>2662.8054200000001</v>
      </c>
      <c r="W10">
        <v>2702.1333009999998</v>
      </c>
      <c r="X10">
        <v>2741.318115</v>
      </c>
      <c r="Y10">
        <v>2780.7866210000002</v>
      </c>
      <c r="Z10">
        <v>2818.2321780000002</v>
      </c>
      <c r="AA10">
        <v>2851.7382809999999</v>
      </c>
      <c r="AB10">
        <v>2885.6135250000002</v>
      </c>
      <c r="AC10">
        <v>2917.35376</v>
      </c>
      <c r="AD10">
        <v>2950.077393</v>
      </c>
      <c r="AE10" t="s">
        <v>622</v>
      </c>
    </row>
    <row r="11" spans="1:31">
      <c r="A11" t="s">
        <v>3917</v>
      </c>
      <c r="B11" t="s">
        <v>7558</v>
      </c>
      <c r="C11" t="s">
        <v>7559</v>
      </c>
      <c r="D11" t="s">
        <v>333</v>
      </c>
      <c r="E11">
        <v>1120.900879</v>
      </c>
      <c r="F11">
        <v>1139.480225</v>
      </c>
      <c r="G11">
        <v>1158.5665280000001</v>
      </c>
      <c r="H11">
        <v>1181.5483400000001</v>
      </c>
      <c r="I11">
        <v>1204.5161129999999</v>
      </c>
      <c r="J11">
        <v>1226.7067870000001</v>
      </c>
      <c r="K11">
        <v>1248.885986</v>
      </c>
      <c r="L11">
        <v>1271.083862</v>
      </c>
      <c r="M11">
        <v>1293.5009769999999</v>
      </c>
      <c r="N11">
        <v>1316.149414</v>
      </c>
      <c r="O11">
        <v>1339.0437010000001</v>
      </c>
      <c r="P11">
        <v>1362.169067</v>
      </c>
      <c r="Q11">
        <v>1385.5351559999999</v>
      </c>
      <c r="R11">
        <v>1409.152832</v>
      </c>
      <c r="S11">
        <v>1433.110107</v>
      </c>
      <c r="T11">
        <v>1457.387207</v>
      </c>
      <c r="U11">
        <v>1482.049683</v>
      </c>
      <c r="V11">
        <v>1507.0898440000001</v>
      </c>
      <c r="W11">
        <v>1532.4926760000001</v>
      </c>
      <c r="X11">
        <v>1558.221436</v>
      </c>
      <c r="Y11">
        <v>1584.2348629999999</v>
      </c>
      <c r="Z11">
        <v>1610.6217039999999</v>
      </c>
      <c r="AA11">
        <v>1637.421875</v>
      </c>
      <c r="AB11">
        <v>1664.6083980000001</v>
      </c>
      <c r="AC11">
        <v>1692.2143550000001</v>
      </c>
      <c r="AD11">
        <v>1720.1728519999999</v>
      </c>
      <c r="AE11" t="s">
        <v>625</v>
      </c>
    </row>
    <row r="12" spans="1:31">
      <c r="A12" t="s">
        <v>4077</v>
      </c>
      <c r="B12" t="s">
        <v>7560</v>
      </c>
      <c r="C12" t="s">
        <v>7561</v>
      </c>
      <c r="D12" t="s">
        <v>333</v>
      </c>
      <c r="E12">
        <v>425.377655</v>
      </c>
      <c r="F12">
        <v>431.42990099999997</v>
      </c>
      <c r="G12">
        <v>437.89553799999999</v>
      </c>
      <c r="H12">
        <v>446.62280299999998</v>
      </c>
      <c r="I12">
        <v>455.50488300000001</v>
      </c>
      <c r="J12">
        <v>464.18798800000002</v>
      </c>
      <c r="K12">
        <v>472.97113000000002</v>
      </c>
      <c r="L12">
        <v>481.84552000000002</v>
      </c>
      <c r="M12">
        <v>490.88305700000001</v>
      </c>
      <c r="N12">
        <v>500.073059</v>
      </c>
      <c r="O12">
        <v>509.40823399999999</v>
      </c>
      <c r="P12">
        <v>518.870544</v>
      </c>
      <c r="Q12">
        <v>528.45574999999997</v>
      </c>
      <c r="R12">
        <v>538.160889</v>
      </c>
      <c r="S12">
        <v>548.01946999999996</v>
      </c>
      <c r="T12">
        <v>558.01403800000003</v>
      </c>
      <c r="U12">
        <v>568.17095900000004</v>
      </c>
      <c r="V12">
        <v>578.48242200000004</v>
      </c>
      <c r="W12">
        <v>588.93780500000003</v>
      </c>
      <c r="X12">
        <v>599.51727300000005</v>
      </c>
      <c r="Y12">
        <v>610.199524</v>
      </c>
      <c r="Z12">
        <v>621.02343800000006</v>
      </c>
      <c r="AA12">
        <v>632.00421100000005</v>
      </c>
      <c r="AB12">
        <v>643.12707499999999</v>
      </c>
      <c r="AC12">
        <v>654.40612799999997</v>
      </c>
      <c r="AD12">
        <v>665.80926499999998</v>
      </c>
      <c r="AE12" t="s">
        <v>2613</v>
      </c>
    </row>
    <row r="13" spans="1:31">
      <c r="A13" t="s">
        <v>4080</v>
      </c>
      <c r="B13" t="s">
        <v>7562</v>
      </c>
      <c r="C13" t="s">
        <v>7563</v>
      </c>
      <c r="D13" t="s">
        <v>333</v>
      </c>
      <c r="E13">
        <v>159.33670000000001</v>
      </c>
      <c r="F13">
        <v>161.69958500000001</v>
      </c>
      <c r="G13">
        <v>164.66503900000001</v>
      </c>
      <c r="H13">
        <v>168.65811199999999</v>
      </c>
      <c r="I13">
        <v>172.727386</v>
      </c>
      <c r="J13">
        <v>176.72082499999999</v>
      </c>
      <c r="K13">
        <v>180.78433200000001</v>
      </c>
      <c r="L13">
        <v>184.91423</v>
      </c>
      <c r="M13">
        <v>189.11998</v>
      </c>
      <c r="N13">
        <v>193.40257299999999</v>
      </c>
      <c r="O13">
        <v>197.76387</v>
      </c>
      <c r="P13">
        <v>202.20289600000001</v>
      </c>
      <c r="Q13">
        <v>206.71644599999999</v>
      </c>
      <c r="R13">
        <v>211.305283</v>
      </c>
      <c r="S13">
        <v>215.975876</v>
      </c>
      <c r="T13">
        <v>220.72946200000001</v>
      </c>
      <c r="U13">
        <v>225.57188400000001</v>
      </c>
      <c r="V13">
        <v>230.50418099999999</v>
      </c>
      <c r="W13">
        <v>235.527298</v>
      </c>
      <c r="X13">
        <v>240.63961800000001</v>
      </c>
      <c r="Y13">
        <v>245.83757</v>
      </c>
      <c r="Z13">
        <v>251.128525</v>
      </c>
      <c r="AA13">
        <v>256.52014200000002</v>
      </c>
      <c r="AB13">
        <v>262.01275600000002</v>
      </c>
      <c r="AC13">
        <v>267.60961900000001</v>
      </c>
      <c r="AD13">
        <v>273.30584700000003</v>
      </c>
      <c r="AE13" t="s">
        <v>3834</v>
      </c>
    </row>
    <row r="14" spans="1:31">
      <c r="A14" t="s">
        <v>4083</v>
      </c>
      <c r="B14" t="s">
        <v>7564</v>
      </c>
      <c r="C14" t="s">
        <v>7565</v>
      </c>
      <c r="D14" t="s">
        <v>333</v>
      </c>
      <c r="E14">
        <v>536.18646200000001</v>
      </c>
      <c r="F14">
        <v>546.35076900000001</v>
      </c>
      <c r="G14">
        <v>556.00598100000002</v>
      </c>
      <c r="H14">
        <v>566.26745600000004</v>
      </c>
      <c r="I14">
        <v>576.28381300000001</v>
      </c>
      <c r="J14">
        <v>585.79797399999995</v>
      </c>
      <c r="K14">
        <v>595.13043200000004</v>
      </c>
      <c r="L14">
        <v>604.32409700000005</v>
      </c>
      <c r="M14">
        <v>613.49786400000005</v>
      </c>
      <c r="N14">
        <v>622.67370600000004</v>
      </c>
      <c r="O14">
        <v>631.87158199999999</v>
      </c>
      <c r="P14">
        <v>641.095642</v>
      </c>
      <c r="Q14">
        <v>650.36291500000004</v>
      </c>
      <c r="R14">
        <v>659.686646</v>
      </c>
      <c r="S14">
        <v>669.11480700000004</v>
      </c>
      <c r="T14">
        <v>678.64361599999995</v>
      </c>
      <c r="U14">
        <v>688.30682400000001</v>
      </c>
      <c r="V14">
        <v>698.10327099999995</v>
      </c>
      <c r="W14">
        <v>708.02752699999996</v>
      </c>
      <c r="X14">
        <v>718.06457499999999</v>
      </c>
      <c r="Y14">
        <v>728.19781499999999</v>
      </c>
      <c r="Z14">
        <v>738.46972700000003</v>
      </c>
      <c r="AA14">
        <v>748.89758300000005</v>
      </c>
      <c r="AB14">
        <v>759.46850600000005</v>
      </c>
      <c r="AC14">
        <v>770.19860800000004</v>
      </c>
      <c r="AD14">
        <v>781.05773899999997</v>
      </c>
      <c r="AE14" t="s">
        <v>622</v>
      </c>
    </row>
    <row r="15" spans="1:31">
      <c r="A15" t="s">
        <v>4362</v>
      </c>
      <c r="B15" t="s">
        <v>7566</v>
      </c>
      <c r="C15" t="s">
        <v>7567</v>
      </c>
      <c r="D15" t="s">
        <v>333</v>
      </c>
      <c r="E15">
        <v>548.35968000000003</v>
      </c>
      <c r="F15">
        <v>566.72741699999995</v>
      </c>
      <c r="G15">
        <v>586.29370100000006</v>
      </c>
      <c r="H15">
        <v>606.20739700000001</v>
      </c>
      <c r="I15">
        <v>626.457764</v>
      </c>
      <c r="J15">
        <v>646.65112299999998</v>
      </c>
      <c r="K15">
        <v>667.30755599999998</v>
      </c>
      <c r="L15">
        <v>688.49011199999995</v>
      </c>
      <c r="M15">
        <v>710.23638900000003</v>
      </c>
      <c r="N15">
        <v>732.54693599999996</v>
      </c>
      <c r="O15">
        <v>755.43981900000006</v>
      </c>
      <c r="P15">
        <v>778.932007</v>
      </c>
      <c r="Q15">
        <v>803.03936799999997</v>
      </c>
      <c r="R15">
        <v>827.77856399999996</v>
      </c>
      <c r="S15">
        <v>853.135986</v>
      </c>
      <c r="T15">
        <v>879.10479699999996</v>
      </c>
      <c r="U15">
        <v>905.72186299999998</v>
      </c>
      <c r="V15">
        <v>932.99481200000002</v>
      </c>
      <c r="W15">
        <v>960.92150900000001</v>
      </c>
      <c r="X15">
        <v>989.52313200000003</v>
      </c>
      <c r="Y15">
        <v>1018.809448</v>
      </c>
      <c r="Z15">
        <v>1048.7777100000001</v>
      </c>
      <c r="AA15">
        <v>1079.4389650000001</v>
      </c>
      <c r="AB15">
        <v>1110.822388</v>
      </c>
      <c r="AC15">
        <v>1142.927612</v>
      </c>
      <c r="AD15">
        <v>1175.759644</v>
      </c>
      <c r="AE15" t="s">
        <v>2691</v>
      </c>
    </row>
    <row r="16" spans="1:31">
      <c r="A16" t="s">
        <v>4077</v>
      </c>
      <c r="B16" t="s">
        <v>7568</v>
      </c>
      <c r="C16" t="s">
        <v>7569</v>
      </c>
      <c r="D16" t="s">
        <v>333</v>
      </c>
      <c r="E16">
        <v>383.98043799999999</v>
      </c>
      <c r="F16">
        <v>397.02392600000002</v>
      </c>
      <c r="G16">
        <v>410.86971999999997</v>
      </c>
      <c r="H16">
        <v>424.82080100000002</v>
      </c>
      <c r="I16">
        <v>439.03100599999999</v>
      </c>
      <c r="J16">
        <v>453.20666499999999</v>
      </c>
      <c r="K16">
        <v>467.71957400000002</v>
      </c>
      <c r="L16">
        <v>482.61025999999998</v>
      </c>
      <c r="M16">
        <v>497.90277099999997</v>
      </c>
      <c r="N16">
        <v>513.59570299999996</v>
      </c>
      <c r="O16">
        <v>529.70086700000002</v>
      </c>
      <c r="P16">
        <v>546.22906499999999</v>
      </c>
      <c r="Q16">
        <v>563.19073500000002</v>
      </c>
      <c r="R16">
        <v>580.59680200000003</v>
      </c>
      <c r="S16">
        <v>598.43670699999996</v>
      </c>
      <c r="T16">
        <v>616.70574999999997</v>
      </c>
      <c r="U16">
        <v>635.42926</v>
      </c>
      <c r="V16">
        <v>654.61199999999997</v>
      </c>
      <c r="W16">
        <v>674.251892</v>
      </c>
      <c r="X16">
        <v>694.36340299999995</v>
      </c>
      <c r="Y16">
        <v>714.95318599999996</v>
      </c>
      <c r="Z16">
        <v>736.01867700000003</v>
      </c>
      <c r="AA16">
        <v>757.56732199999999</v>
      </c>
      <c r="AB16">
        <v>779.619507</v>
      </c>
      <c r="AC16">
        <v>802.174622</v>
      </c>
      <c r="AD16">
        <v>825.23571800000002</v>
      </c>
      <c r="AE16" t="s">
        <v>2691</v>
      </c>
    </row>
    <row r="17" spans="1:31">
      <c r="A17" t="s">
        <v>4080</v>
      </c>
      <c r="B17" t="s">
        <v>7570</v>
      </c>
      <c r="C17" t="s">
        <v>7571</v>
      </c>
      <c r="D17" t="s">
        <v>333</v>
      </c>
      <c r="E17">
        <v>34.060326000000003</v>
      </c>
      <c r="F17">
        <v>35.291697999999997</v>
      </c>
      <c r="G17">
        <v>36.510795999999999</v>
      </c>
      <c r="H17">
        <v>37.710152000000001</v>
      </c>
      <c r="I17">
        <v>38.910465000000002</v>
      </c>
      <c r="J17">
        <v>40.090580000000003</v>
      </c>
      <c r="K17">
        <v>41.283016000000003</v>
      </c>
      <c r="L17">
        <v>42.493499999999997</v>
      </c>
      <c r="M17">
        <v>43.725417999999998</v>
      </c>
      <c r="N17">
        <v>44.979427000000001</v>
      </c>
      <c r="O17">
        <v>46.257098999999997</v>
      </c>
      <c r="P17">
        <v>47.559775999999999</v>
      </c>
      <c r="Q17">
        <v>48.888657000000002</v>
      </c>
      <c r="R17">
        <v>50.244858000000001</v>
      </c>
      <c r="S17">
        <v>51.627594000000002</v>
      </c>
      <c r="T17">
        <v>53.037457000000003</v>
      </c>
      <c r="U17">
        <v>54.476109000000001</v>
      </c>
      <c r="V17">
        <v>55.943848000000003</v>
      </c>
      <c r="W17">
        <v>57.440379999999998</v>
      </c>
      <c r="X17">
        <v>58.966788999999999</v>
      </c>
      <c r="Y17">
        <v>60.523384</v>
      </c>
      <c r="Z17">
        <v>62.109763999999998</v>
      </c>
      <c r="AA17">
        <v>63.726317999999999</v>
      </c>
      <c r="AB17">
        <v>65.374458000000004</v>
      </c>
      <c r="AC17">
        <v>67.053864000000004</v>
      </c>
      <c r="AD17">
        <v>68.764495999999994</v>
      </c>
      <c r="AE17" t="s">
        <v>5688</v>
      </c>
    </row>
    <row r="18" spans="1:31">
      <c r="A18" t="s">
        <v>4083</v>
      </c>
      <c r="B18" t="s">
        <v>7572</v>
      </c>
      <c r="C18" t="s">
        <v>7573</v>
      </c>
      <c r="D18" t="s">
        <v>333</v>
      </c>
      <c r="E18">
        <v>130.31890899999999</v>
      </c>
      <c r="F18">
        <v>134.411835</v>
      </c>
      <c r="G18">
        <v>138.913208</v>
      </c>
      <c r="H18">
        <v>143.676468</v>
      </c>
      <c r="I18">
        <v>148.51628099999999</v>
      </c>
      <c r="J18">
        <v>153.35389699999999</v>
      </c>
      <c r="K18">
        <v>158.30496199999999</v>
      </c>
      <c r="L18">
        <v>163.38632200000001</v>
      </c>
      <c r="M18">
        <v>168.60823099999999</v>
      </c>
      <c r="N18">
        <v>173.97178600000001</v>
      </c>
      <c r="O18">
        <v>179.48185699999999</v>
      </c>
      <c r="P18">
        <v>185.143158</v>
      </c>
      <c r="Q18">
        <v>190.95997600000001</v>
      </c>
      <c r="R18">
        <v>196.936859</v>
      </c>
      <c r="S18">
        <v>203.07165499999999</v>
      </c>
      <c r="T18">
        <v>209.36158800000001</v>
      </c>
      <c r="U18">
        <v>215.816452</v>
      </c>
      <c r="V18">
        <v>222.43897999999999</v>
      </c>
      <c r="W18">
        <v>229.22927899999999</v>
      </c>
      <c r="X18">
        <v>236.19293200000001</v>
      </c>
      <c r="Y18">
        <v>243.332886</v>
      </c>
      <c r="Z18">
        <v>250.64930699999999</v>
      </c>
      <c r="AA18">
        <v>258.14538599999997</v>
      </c>
      <c r="AB18">
        <v>265.82843000000003</v>
      </c>
      <c r="AC18">
        <v>273.69909699999999</v>
      </c>
      <c r="AD18">
        <v>281.75939899999997</v>
      </c>
      <c r="AE18" t="s">
        <v>2691</v>
      </c>
    </row>
    <row r="19" spans="1:31">
      <c r="A19" t="s">
        <v>4365</v>
      </c>
      <c r="B19" t="s">
        <v>7574</v>
      </c>
      <c r="C19" t="s">
        <v>7575</v>
      </c>
      <c r="D19" t="s">
        <v>333</v>
      </c>
      <c r="E19">
        <v>6942.2646480000003</v>
      </c>
      <c r="F19">
        <v>7089.6679690000001</v>
      </c>
      <c r="G19">
        <v>7237.9165039999998</v>
      </c>
      <c r="H19">
        <v>7386.9741210000002</v>
      </c>
      <c r="I19">
        <v>7536.8002930000002</v>
      </c>
      <c r="J19">
        <v>7680.4365230000003</v>
      </c>
      <c r="K19">
        <v>7824.5664059999999</v>
      </c>
      <c r="L19">
        <v>7969.5361329999996</v>
      </c>
      <c r="M19">
        <v>8116.4746089999999</v>
      </c>
      <c r="N19">
        <v>8265.7255860000005</v>
      </c>
      <c r="O19">
        <v>8417.1162110000005</v>
      </c>
      <c r="P19">
        <v>8571.0761719999991</v>
      </c>
      <c r="Q19">
        <v>8727.2207030000009</v>
      </c>
      <c r="R19">
        <v>8885.2822269999997</v>
      </c>
      <c r="S19">
        <v>9045.5234380000002</v>
      </c>
      <c r="T19">
        <v>9214.2753909999992</v>
      </c>
      <c r="U19">
        <v>9386.3164059999999</v>
      </c>
      <c r="V19">
        <v>9560.8964840000008</v>
      </c>
      <c r="W19">
        <v>9737.9003909999992</v>
      </c>
      <c r="X19">
        <v>9917.1113280000009</v>
      </c>
      <c r="Y19">
        <v>10098.394531</v>
      </c>
      <c r="Z19">
        <v>10281.976562</v>
      </c>
      <c r="AA19">
        <v>10467.835938</v>
      </c>
      <c r="AB19">
        <v>10655.854492</v>
      </c>
      <c r="AC19">
        <v>10846.186523</v>
      </c>
      <c r="AD19">
        <v>11038.972656</v>
      </c>
      <c r="AE19" t="s">
        <v>2626</v>
      </c>
    </row>
    <row r="20" spans="1:31">
      <c r="A20" t="s">
        <v>4077</v>
      </c>
      <c r="B20" t="s">
        <v>7576</v>
      </c>
      <c r="C20" t="s">
        <v>7577</v>
      </c>
      <c r="D20" t="s">
        <v>333</v>
      </c>
      <c r="E20">
        <v>4114.6586909999996</v>
      </c>
      <c r="F20">
        <v>4199.1450199999999</v>
      </c>
      <c r="G20">
        <v>4284.3974609999996</v>
      </c>
      <c r="H20">
        <v>4370.3598629999997</v>
      </c>
      <c r="I20">
        <v>4457.0078119999998</v>
      </c>
      <c r="J20">
        <v>4540.1020509999998</v>
      </c>
      <c r="K20">
        <v>4623.5981449999999</v>
      </c>
      <c r="L20">
        <v>4707.6962890000004</v>
      </c>
      <c r="M20">
        <v>4792.9624020000001</v>
      </c>
      <c r="N20">
        <v>4879.5903319999998</v>
      </c>
      <c r="O20">
        <v>4967.4912109999996</v>
      </c>
      <c r="P20">
        <v>5056.8823240000002</v>
      </c>
      <c r="Q20">
        <v>5147.5820309999999</v>
      </c>
      <c r="R20">
        <v>5239.451172</v>
      </c>
      <c r="S20">
        <v>5332.6303710000002</v>
      </c>
      <c r="T20">
        <v>5433.4565430000002</v>
      </c>
      <c r="U20">
        <v>5536.7490230000003</v>
      </c>
      <c r="V20">
        <v>5641.6225590000004</v>
      </c>
      <c r="W20">
        <v>5748.0102539999998</v>
      </c>
      <c r="X20">
        <v>5855.7954099999997</v>
      </c>
      <c r="Y20">
        <v>5964.9033200000003</v>
      </c>
      <c r="Z20">
        <v>6075.455078</v>
      </c>
      <c r="AA20">
        <v>6187.4370120000003</v>
      </c>
      <c r="AB20">
        <v>6300.7739259999998</v>
      </c>
      <c r="AC20">
        <v>6415.5424800000001</v>
      </c>
      <c r="AD20">
        <v>6531.8149409999996</v>
      </c>
      <c r="AE20" t="s">
        <v>2626</v>
      </c>
    </row>
    <row r="21" spans="1:31">
      <c r="A21" t="s">
        <v>4080</v>
      </c>
      <c r="B21" t="s">
        <v>7578</v>
      </c>
      <c r="C21" t="s">
        <v>7579</v>
      </c>
      <c r="D21" t="s">
        <v>333</v>
      </c>
      <c r="E21">
        <v>1383.654663</v>
      </c>
      <c r="F21">
        <v>1415.6319579999999</v>
      </c>
      <c r="G21">
        <v>1447.3310550000001</v>
      </c>
      <c r="H21">
        <v>1478.743774</v>
      </c>
      <c r="I21">
        <v>1509.8367920000001</v>
      </c>
      <c r="J21">
        <v>1539.4609379999999</v>
      </c>
      <c r="K21">
        <v>1568.9327390000001</v>
      </c>
      <c r="L21">
        <v>1598.3016359999999</v>
      </c>
      <c r="M21">
        <v>1627.9335940000001</v>
      </c>
      <c r="N21">
        <v>1657.9241939999999</v>
      </c>
      <c r="O21">
        <v>1688.23938</v>
      </c>
      <c r="P21">
        <v>1719.0201420000001</v>
      </c>
      <c r="Q21">
        <v>1750.1469729999999</v>
      </c>
      <c r="R21">
        <v>1781.553345</v>
      </c>
      <c r="S21">
        <v>1813.321289</v>
      </c>
      <c r="T21">
        <v>1845.4575199999999</v>
      </c>
      <c r="U21">
        <v>1877.946289</v>
      </c>
      <c r="V21">
        <v>1910.865967</v>
      </c>
      <c r="W21">
        <v>1944.1914059999999</v>
      </c>
      <c r="X21">
        <v>1977.863159</v>
      </c>
      <c r="Y21">
        <v>2011.8472899999999</v>
      </c>
      <c r="Z21">
        <v>2046.2082519999999</v>
      </c>
      <c r="AA21">
        <v>2080.943115</v>
      </c>
      <c r="AB21">
        <v>2116.0349120000001</v>
      </c>
      <c r="AC21">
        <v>2151.5351559999999</v>
      </c>
      <c r="AD21">
        <v>2187.4885250000002</v>
      </c>
      <c r="AE21" t="s">
        <v>2613</v>
      </c>
    </row>
    <row r="22" spans="1:31">
      <c r="A22" t="s">
        <v>4083</v>
      </c>
      <c r="B22" t="s">
        <v>7580</v>
      </c>
      <c r="C22" t="s">
        <v>7581</v>
      </c>
      <c r="D22" t="s">
        <v>333</v>
      </c>
      <c r="E22">
        <v>1443.950928</v>
      </c>
      <c r="F22">
        <v>1474.891357</v>
      </c>
      <c r="G22">
        <v>1506.1881100000001</v>
      </c>
      <c r="H22">
        <v>1537.8704829999999</v>
      </c>
      <c r="I22">
        <v>1569.955688</v>
      </c>
      <c r="J22">
        <v>1600.8732910000001</v>
      </c>
      <c r="K22">
        <v>1632.0357670000001</v>
      </c>
      <c r="L22">
        <v>1663.538086</v>
      </c>
      <c r="M22">
        <v>1695.5787350000001</v>
      </c>
      <c r="N22">
        <v>1728.2105710000001</v>
      </c>
      <c r="O22">
        <v>1761.385986</v>
      </c>
      <c r="P22">
        <v>1795.1741939999999</v>
      </c>
      <c r="Q22">
        <v>1829.4914550000001</v>
      </c>
      <c r="R22">
        <v>1864.278198</v>
      </c>
      <c r="S22">
        <v>1899.5714109999999</v>
      </c>
      <c r="T22">
        <v>1935.361206</v>
      </c>
      <c r="U22">
        <v>1971.6206050000001</v>
      </c>
      <c r="V22">
        <v>2008.4083250000001</v>
      </c>
      <c r="W22">
        <v>2045.6990969999999</v>
      </c>
      <c r="X22">
        <v>2083.453125</v>
      </c>
      <c r="Y22">
        <v>2121.6442870000001</v>
      </c>
      <c r="Z22">
        <v>2160.313232</v>
      </c>
      <c r="AA22">
        <v>2199.4555660000001</v>
      </c>
      <c r="AB22">
        <v>2239.045654</v>
      </c>
      <c r="AC22">
        <v>2279.108643</v>
      </c>
      <c r="AD22">
        <v>2319.6694339999999</v>
      </c>
      <c r="AE22" t="s">
        <v>2626</v>
      </c>
    </row>
    <row r="23" spans="1:31">
      <c r="A23" t="s">
        <v>3926</v>
      </c>
      <c r="B23" t="s">
        <v>7582</v>
      </c>
      <c r="C23" t="s">
        <v>7583</v>
      </c>
      <c r="D23" t="s">
        <v>333</v>
      </c>
      <c r="E23">
        <v>745.64178500000003</v>
      </c>
      <c r="F23">
        <v>751.38378899999998</v>
      </c>
      <c r="G23">
        <v>756.97772199999997</v>
      </c>
      <c r="H23">
        <v>761.15551800000003</v>
      </c>
      <c r="I23">
        <v>764.54583700000001</v>
      </c>
      <c r="J23">
        <v>766.90508999999997</v>
      </c>
      <c r="K23">
        <v>768.77014199999996</v>
      </c>
      <c r="L23">
        <v>770.42712400000005</v>
      </c>
      <c r="M23">
        <v>771.76873799999998</v>
      </c>
      <c r="N23">
        <v>772.58972200000005</v>
      </c>
      <c r="O23">
        <v>772.96112100000005</v>
      </c>
      <c r="P23">
        <v>773.04180899999994</v>
      </c>
      <c r="Q23">
        <v>773.02374299999997</v>
      </c>
      <c r="R23">
        <v>772.89331100000004</v>
      </c>
      <c r="S23">
        <v>772.62731900000006</v>
      </c>
      <c r="T23">
        <v>772.46093800000006</v>
      </c>
      <c r="U23">
        <v>772.48431400000004</v>
      </c>
      <c r="V23">
        <v>772.70867899999996</v>
      </c>
      <c r="W23">
        <v>773.165344</v>
      </c>
      <c r="X23">
        <v>773.89105199999995</v>
      </c>
      <c r="Y23">
        <v>775.05078100000003</v>
      </c>
      <c r="Z23">
        <v>776.61517300000003</v>
      </c>
      <c r="AA23">
        <v>778.47167999999999</v>
      </c>
      <c r="AB23">
        <v>780.50982699999997</v>
      </c>
      <c r="AC23">
        <v>782.64977999999996</v>
      </c>
      <c r="AD23">
        <v>785.09008800000004</v>
      </c>
      <c r="AE23" t="s">
        <v>710</v>
      </c>
    </row>
    <row r="24" spans="1:31">
      <c r="A24" t="s">
        <v>4077</v>
      </c>
      <c r="B24" t="s">
        <v>7584</v>
      </c>
      <c r="C24" t="s">
        <v>7585</v>
      </c>
      <c r="D24" t="s">
        <v>333</v>
      </c>
      <c r="E24">
        <v>271.120361</v>
      </c>
      <c r="F24">
        <v>273.10732999999999</v>
      </c>
      <c r="G24">
        <v>275.061127</v>
      </c>
      <c r="H24">
        <v>276.76440400000001</v>
      </c>
      <c r="I24">
        <v>278.333527</v>
      </c>
      <c r="J24">
        <v>279.59756499999997</v>
      </c>
      <c r="K24">
        <v>280.73001099999999</v>
      </c>
      <c r="L24">
        <v>281.82833900000003</v>
      </c>
      <c r="M24">
        <v>282.874481</v>
      </c>
      <c r="N24">
        <v>283.82913200000002</v>
      </c>
      <c r="O24">
        <v>284.70202599999999</v>
      </c>
      <c r="P24">
        <v>285.57873499999999</v>
      </c>
      <c r="Q24">
        <v>286.45043900000002</v>
      </c>
      <c r="R24">
        <v>287.304779</v>
      </c>
      <c r="S24">
        <v>288.14001500000001</v>
      </c>
      <c r="T24">
        <v>288.978363</v>
      </c>
      <c r="U24">
        <v>289.83551</v>
      </c>
      <c r="V24">
        <v>290.72073399999999</v>
      </c>
      <c r="W24">
        <v>291.64541600000001</v>
      </c>
      <c r="X24">
        <v>292.61187699999999</v>
      </c>
      <c r="Y24">
        <v>293.642944</v>
      </c>
      <c r="Z24">
        <v>294.73648100000003</v>
      </c>
      <c r="AA24">
        <v>295.88082900000001</v>
      </c>
      <c r="AB24">
        <v>297.061127</v>
      </c>
      <c r="AC24">
        <v>298.26315299999999</v>
      </c>
      <c r="AD24">
        <v>299.51275600000002</v>
      </c>
      <c r="AE24" t="s">
        <v>634</v>
      </c>
    </row>
    <row r="25" spans="1:31">
      <c r="A25" t="s">
        <v>4080</v>
      </c>
      <c r="B25" t="s">
        <v>7586</v>
      </c>
      <c r="C25" t="s">
        <v>7587</v>
      </c>
      <c r="D25" t="s">
        <v>333</v>
      </c>
      <c r="E25">
        <v>360.65783699999997</v>
      </c>
      <c r="F25">
        <v>363.55673200000001</v>
      </c>
      <c r="G25">
        <v>366.355774</v>
      </c>
      <c r="H25">
        <v>368.074432</v>
      </c>
      <c r="I25">
        <v>369.18591300000003</v>
      </c>
      <c r="J25">
        <v>369.69207799999998</v>
      </c>
      <c r="K25">
        <v>369.878693</v>
      </c>
      <c r="L25">
        <v>369.90213</v>
      </c>
      <c r="M25">
        <v>369.67895499999997</v>
      </c>
      <c r="N25">
        <v>369.05685399999999</v>
      </c>
      <c r="O25">
        <v>368.09442100000001</v>
      </c>
      <c r="P25">
        <v>366.85702500000002</v>
      </c>
      <c r="Q25">
        <v>365.52999899999998</v>
      </c>
      <c r="R25">
        <v>364.11132800000001</v>
      </c>
      <c r="S25">
        <v>362.581299</v>
      </c>
      <c r="T25">
        <v>361.14410400000003</v>
      </c>
      <c r="U25">
        <v>359.86743200000001</v>
      </c>
      <c r="V25">
        <v>358.74899299999998</v>
      </c>
      <c r="W25">
        <v>357.80306999999999</v>
      </c>
      <c r="X25">
        <v>357.06372099999999</v>
      </c>
      <c r="Y25">
        <v>356.66296399999999</v>
      </c>
      <c r="Z25">
        <v>356.57461499999999</v>
      </c>
      <c r="AA25">
        <v>356.70297199999999</v>
      </c>
      <c r="AB25">
        <v>356.95959499999998</v>
      </c>
      <c r="AC25">
        <v>357.28595000000001</v>
      </c>
      <c r="AD25">
        <v>357.84301799999997</v>
      </c>
      <c r="AE25" t="s">
        <v>1998</v>
      </c>
    </row>
    <row r="26" spans="1:31">
      <c r="A26" t="s">
        <v>4083</v>
      </c>
      <c r="B26" t="s">
        <v>7588</v>
      </c>
      <c r="C26" t="s">
        <v>7589</v>
      </c>
      <c r="D26" t="s">
        <v>333</v>
      </c>
      <c r="E26">
        <v>113.863579</v>
      </c>
      <c r="F26">
        <v>114.719757</v>
      </c>
      <c r="G26">
        <v>115.560867</v>
      </c>
      <c r="H26">
        <v>116.31665</v>
      </c>
      <c r="I26">
        <v>117.02645099999999</v>
      </c>
      <c r="J26">
        <v>117.615425</v>
      </c>
      <c r="K26">
        <v>118.161407</v>
      </c>
      <c r="L26">
        <v>118.696625</v>
      </c>
      <c r="M26">
        <v>119.215248</v>
      </c>
      <c r="N26">
        <v>119.703743</v>
      </c>
      <c r="O26">
        <v>120.16469600000001</v>
      </c>
      <c r="P26">
        <v>120.60601</v>
      </c>
      <c r="Q26">
        <v>121.043274</v>
      </c>
      <c r="R26">
        <v>121.47718</v>
      </c>
      <c r="S26">
        <v>121.905975</v>
      </c>
      <c r="T26">
        <v>122.338509</v>
      </c>
      <c r="U26">
        <v>122.781357</v>
      </c>
      <c r="V26">
        <v>123.238968</v>
      </c>
      <c r="W26">
        <v>123.716843</v>
      </c>
      <c r="X26">
        <v>124.215446</v>
      </c>
      <c r="Y26">
        <v>124.744896</v>
      </c>
      <c r="Z26">
        <v>125.304092</v>
      </c>
      <c r="AA26">
        <v>125.887856</v>
      </c>
      <c r="AB26">
        <v>126.489052</v>
      </c>
      <c r="AC26">
        <v>127.100739</v>
      </c>
      <c r="AD26">
        <v>127.734329</v>
      </c>
      <c r="AE26" t="s">
        <v>619</v>
      </c>
    </row>
    <row r="27" spans="1:31">
      <c r="A27" t="s">
        <v>3929</v>
      </c>
      <c r="B27" t="s">
        <v>7590</v>
      </c>
      <c r="C27" t="s">
        <v>7591</v>
      </c>
      <c r="D27" t="s">
        <v>333</v>
      </c>
      <c r="E27">
        <v>746.92358400000001</v>
      </c>
      <c r="F27">
        <v>766.59448199999997</v>
      </c>
      <c r="G27">
        <v>786.57678199999998</v>
      </c>
      <c r="H27">
        <v>807.04852300000005</v>
      </c>
      <c r="I27">
        <v>827.41650400000003</v>
      </c>
      <c r="J27">
        <v>847.178406</v>
      </c>
      <c r="K27">
        <v>867.21191399999998</v>
      </c>
      <c r="L27">
        <v>887.36718800000006</v>
      </c>
      <c r="M27">
        <v>908.13915999999995</v>
      </c>
      <c r="N27">
        <v>929.486267</v>
      </c>
      <c r="O27">
        <v>951.057861</v>
      </c>
      <c r="P27">
        <v>972.75836200000003</v>
      </c>
      <c r="Q27">
        <v>994.654358</v>
      </c>
      <c r="R27">
        <v>1016.2054440000001</v>
      </c>
      <c r="S27">
        <v>1037.80249</v>
      </c>
      <c r="T27">
        <v>1059.4736330000001</v>
      </c>
      <c r="U27">
        <v>1081.3549800000001</v>
      </c>
      <c r="V27">
        <v>1103.4407960000001</v>
      </c>
      <c r="W27">
        <v>1125.7368160000001</v>
      </c>
      <c r="X27">
        <v>1148.2567140000001</v>
      </c>
      <c r="Y27">
        <v>1171.1958010000001</v>
      </c>
      <c r="Z27">
        <v>1194.275879</v>
      </c>
      <c r="AA27">
        <v>1217.4991460000001</v>
      </c>
      <c r="AB27">
        <v>1240.875366</v>
      </c>
      <c r="AC27">
        <v>1264.4097899999999</v>
      </c>
      <c r="AD27">
        <v>1288.1091309999999</v>
      </c>
      <c r="AE27" t="s">
        <v>3834</v>
      </c>
    </row>
    <row r="28" spans="1:31">
      <c r="A28" t="s">
        <v>4077</v>
      </c>
      <c r="B28" t="s">
        <v>7592</v>
      </c>
      <c r="C28" t="s">
        <v>7593</v>
      </c>
      <c r="D28" t="s">
        <v>333</v>
      </c>
      <c r="E28">
        <v>337.23358200000001</v>
      </c>
      <c r="F28">
        <v>345.864441</v>
      </c>
      <c r="G28">
        <v>354.53930700000001</v>
      </c>
      <c r="H28">
        <v>363.437592</v>
      </c>
      <c r="I28">
        <v>372.28955100000002</v>
      </c>
      <c r="J28">
        <v>380.88528400000001</v>
      </c>
      <c r="K28">
        <v>389.63525399999997</v>
      </c>
      <c r="L28">
        <v>398.47143599999998</v>
      </c>
      <c r="M28">
        <v>407.92068499999999</v>
      </c>
      <c r="N28">
        <v>417.807343</v>
      </c>
      <c r="O28">
        <v>427.629639</v>
      </c>
      <c r="P28">
        <v>437.49908399999998</v>
      </c>
      <c r="Q28">
        <v>447.44769300000002</v>
      </c>
      <c r="R28">
        <v>457.20416299999999</v>
      </c>
      <c r="S28">
        <v>466.96255500000001</v>
      </c>
      <c r="T28">
        <v>476.73614500000002</v>
      </c>
      <c r="U28">
        <v>486.59243800000002</v>
      </c>
      <c r="V28">
        <v>496.52810699999998</v>
      </c>
      <c r="W28">
        <v>506.54577599999999</v>
      </c>
      <c r="X28">
        <v>516.62731900000006</v>
      </c>
      <c r="Y28">
        <v>526.75824</v>
      </c>
      <c r="Z28">
        <v>536.93505900000002</v>
      </c>
      <c r="AA28">
        <v>547.15881300000001</v>
      </c>
      <c r="AB28">
        <v>557.43432600000006</v>
      </c>
      <c r="AC28">
        <v>567.76355000000001</v>
      </c>
      <c r="AD28">
        <v>578.14984100000004</v>
      </c>
      <c r="AE28" t="s">
        <v>3834</v>
      </c>
    </row>
    <row r="29" spans="1:31">
      <c r="A29" t="s">
        <v>4080</v>
      </c>
      <c r="B29" t="s">
        <v>7594</v>
      </c>
      <c r="C29" t="s">
        <v>7595</v>
      </c>
      <c r="D29" t="s">
        <v>333</v>
      </c>
      <c r="E29">
        <v>122.74194300000001</v>
      </c>
      <c r="F29">
        <v>126.199799</v>
      </c>
      <c r="G29">
        <v>129.768021</v>
      </c>
      <c r="H29">
        <v>133.47018399999999</v>
      </c>
      <c r="I29">
        <v>137.207382</v>
      </c>
      <c r="J29">
        <v>140.844742</v>
      </c>
      <c r="K29">
        <v>144.508545</v>
      </c>
      <c r="L29">
        <v>148.17804000000001</v>
      </c>
      <c r="M29">
        <v>151.84281899999999</v>
      </c>
      <c r="N29">
        <v>155.61114499999999</v>
      </c>
      <c r="O29">
        <v>159.74108899999999</v>
      </c>
      <c r="P29">
        <v>163.927933</v>
      </c>
      <c r="Q29">
        <v>168.17669699999999</v>
      </c>
      <c r="R29">
        <v>172.45855700000001</v>
      </c>
      <c r="S29">
        <v>176.79913300000001</v>
      </c>
      <c r="T29">
        <v>181.203247</v>
      </c>
      <c r="U29">
        <v>185.679733</v>
      </c>
      <c r="V29">
        <v>190.22979699999999</v>
      </c>
      <c r="W29">
        <v>194.85484299999999</v>
      </c>
      <c r="X29">
        <v>199.55354299999999</v>
      </c>
      <c r="Y29">
        <v>204.32458500000001</v>
      </c>
      <c r="Z29">
        <v>209.16819799999999</v>
      </c>
      <c r="AA29">
        <v>214.084442</v>
      </c>
      <c r="AB29">
        <v>219.07472200000001</v>
      </c>
      <c r="AC29">
        <v>224.14007599999999</v>
      </c>
      <c r="AD29">
        <v>229.28154000000001</v>
      </c>
      <c r="AE29" t="s">
        <v>1991</v>
      </c>
    </row>
    <row r="30" spans="1:31">
      <c r="A30" t="s">
        <v>4083</v>
      </c>
      <c r="B30" t="s">
        <v>7596</v>
      </c>
      <c r="C30" t="s">
        <v>7597</v>
      </c>
      <c r="D30" t="s">
        <v>333</v>
      </c>
      <c r="E30">
        <v>286.94808999999998</v>
      </c>
      <c r="F30">
        <v>294.53021200000001</v>
      </c>
      <c r="G30">
        <v>302.26947000000001</v>
      </c>
      <c r="H30">
        <v>310.14074699999998</v>
      </c>
      <c r="I30">
        <v>317.91952500000002</v>
      </c>
      <c r="J30">
        <v>325.44836400000003</v>
      </c>
      <c r="K30">
        <v>333.068085</v>
      </c>
      <c r="L30">
        <v>340.71774299999998</v>
      </c>
      <c r="M30">
        <v>348.37567100000001</v>
      </c>
      <c r="N30">
        <v>356.06781000000001</v>
      </c>
      <c r="O30">
        <v>363.68710299999998</v>
      </c>
      <c r="P30">
        <v>371.33136000000002</v>
      </c>
      <c r="Q30">
        <v>379.029968</v>
      </c>
      <c r="R30">
        <v>386.542755</v>
      </c>
      <c r="S30">
        <v>394.04070999999999</v>
      </c>
      <c r="T30">
        <v>401.53430200000003</v>
      </c>
      <c r="U30">
        <v>409.08282500000001</v>
      </c>
      <c r="V30">
        <v>416.682861</v>
      </c>
      <c r="W30">
        <v>424.33612099999999</v>
      </c>
      <c r="X30">
        <v>432.07583599999998</v>
      </c>
      <c r="Y30">
        <v>440.112976</v>
      </c>
      <c r="Z30">
        <v>448.17257699999999</v>
      </c>
      <c r="AA30">
        <v>456.25585899999999</v>
      </c>
      <c r="AB30">
        <v>464.36636399999998</v>
      </c>
      <c r="AC30">
        <v>472.50613399999997</v>
      </c>
      <c r="AD30">
        <v>480.677795</v>
      </c>
      <c r="AE30" t="s">
        <v>5612</v>
      </c>
    </row>
    <row r="31" spans="1:31">
      <c r="A31" t="s">
        <v>3932</v>
      </c>
      <c r="B31" t="s">
        <v>7598</v>
      </c>
      <c r="C31" t="s">
        <v>7599</v>
      </c>
      <c r="D31" t="s">
        <v>333</v>
      </c>
      <c r="E31">
        <v>440.586365</v>
      </c>
      <c r="F31">
        <v>460.52975500000002</v>
      </c>
      <c r="G31">
        <v>480.89050300000002</v>
      </c>
      <c r="H31">
        <v>500.97289999999998</v>
      </c>
      <c r="I31">
        <v>521.08117700000003</v>
      </c>
      <c r="J31">
        <v>541.00531000000001</v>
      </c>
      <c r="K31">
        <v>560.32507299999997</v>
      </c>
      <c r="L31">
        <v>578.94824200000005</v>
      </c>
      <c r="M31">
        <v>597.07495100000006</v>
      </c>
      <c r="N31">
        <v>614.55163600000003</v>
      </c>
      <c r="O31">
        <v>631.35125700000003</v>
      </c>
      <c r="P31">
        <v>648.17132600000002</v>
      </c>
      <c r="Q31">
        <v>663.96826199999998</v>
      </c>
      <c r="R31">
        <v>679.35711700000002</v>
      </c>
      <c r="S31">
        <v>694.05102499999998</v>
      </c>
      <c r="T31">
        <v>708.77886999999998</v>
      </c>
      <c r="U31">
        <v>723.78497300000004</v>
      </c>
      <c r="V31">
        <v>738.24993900000004</v>
      </c>
      <c r="W31">
        <v>751.660706</v>
      </c>
      <c r="X31">
        <v>763.29791299999999</v>
      </c>
      <c r="Y31">
        <v>772.63763400000005</v>
      </c>
      <c r="Z31">
        <v>780.40521200000001</v>
      </c>
      <c r="AA31">
        <v>787.21679700000004</v>
      </c>
      <c r="AB31">
        <v>793.95275900000001</v>
      </c>
      <c r="AC31">
        <v>801.40130599999998</v>
      </c>
      <c r="AD31">
        <v>809.21691899999996</v>
      </c>
      <c r="AE31" t="s">
        <v>1991</v>
      </c>
    </row>
    <row r="32" spans="1:31">
      <c r="A32" t="s">
        <v>4077</v>
      </c>
      <c r="B32" t="s">
        <v>7600</v>
      </c>
      <c r="C32" t="s">
        <v>7601</v>
      </c>
      <c r="D32" t="s">
        <v>333</v>
      </c>
      <c r="E32">
        <v>200.116196</v>
      </c>
      <c r="F32">
        <v>208.64982599999999</v>
      </c>
      <c r="G32">
        <v>216.950974</v>
      </c>
      <c r="H32">
        <v>225.12318400000001</v>
      </c>
      <c r="I32">
        <v>233.28796399999999</v>
      </c>
      <c r="J32">
        <v>241.33689899999999</v>
      </c>
      <c r="K32">
        <v>249.13031000000001</v>
      </c>
      <c r="L32">
        <v>256.631439</v>
      </c>
      <c r="M32">
        <v>263.91906699999998</v>
      </c>
      <c r="N32">
        <v>270.93215900000001</v>
      </c>
      <c r="O32">
        <v>277.65689099999997</v>
      </c>
      <c r="P32">
        <v>284.37417599999998</v>
      </c>
      <c r="Q32">
        <v>290.67129499999999</v>
      </c>
      <c r="R32">
        <v>296.79141199999998</v>
      </c>
      <c r="S32">
        <v>302.622589</v>
      </c>
      <c r="T32">
        <v>308.44812000000002</v>
      </c>
      <c r="U32">
        <v>314.36459400000001</v>
      </c>
      <c r="V32">
        <v>320.02252199999998</v>
      </c>
      <c r="W32">
        <v>325.22994999999997</v>
      </c>
      <c r="X32">
        <v>329.70358299999998</v>
      </c>
      <c r="Y32">
        <v>333.28753699999999</v>
      </c>
      <c r="Z32">
        <v>336.30801400000001</v>
      </c>
      <c r="AA32">
        <v>338.93676799999997</v>
      </c>
      <c r="AB32">
        <v>341.51937900000001</v>
      </c>
      <c r="AC32">
        <v>344.36657700000001</v>
      </c>
      <c r="AD32">
        <v>347.34201000000002</v>
      </c>
      <c r="AE32" t="s">
        <v>3834</v>
      </c>
    </row>
    <row r="33" spans="1:31">
      <c r="A33" t="s">
        <v>4080</v>
      </c>
      <c r="B33" t="s">
        <v>7602</v>
      </c>
      <c r="C33" t="s">
        <v>7603</v>
      </c>
      <c r="D33" t="s">
        <v>333</v>
      </c>
      <c r="E33">
        <v>233.39013700000001</v>
      </c>
      <c r="F33">
        <v>244.55046100000001</v>
      </c>
      <c r="G33">
        <v>256.36871300000001</v>
      </c>
      <c r="H33">
        <v>268.04257200000001</v>
      </c>
      <c r="I33">
        <v>279.751282</v>
      </c>
      <c r="J33">
        <v>291.39727800000003</v>
      </c>
      <c r="K33">
        <v>302.702606</v>
      </c>
      <c r="L33">
        <v>313.61276199999998</v>
      </c>
      <c r="M33">
        <v>324.24704000000003</v>
      </c>
      <c r="N33">
        <v>334.51455700000002</v>
      </c>
      <c r="O33">
        <v>344.40228300000001</v>
      </c>
      <c r="P33">
        <v>354.31915300000003</v>
      </c>
      <c r="Q33">
        <v>363.645599</v>
      </c>
      <c r="R33">
        <v>372.74676499999998</v>
      </c>
      <c r="S33">
        <v>381.450806</v>
      </c>
      <c r="T33">
        <v>390.195404</v>
      </c>
      <c r="U33">
        <v>399.12573200000003</v>
      </c>
      <c r="V33">
        <v>407.78070100000002</v>
      </c>
      <c r="W33">
        <v>415.84347500000001</v>
      </c>
      <c r="X33">
        <v>422.88619999999997</v>
      </c>
      <c r="Y33">
        <v>428.54705799999999</v>
      </c>
      <c r="Z33">
        <v>433.21801799999997</v>
      </c>
      <c r="AA33">
        <v>437.336029</v>
      </c>
      <c r="AB33">
        <v>441.42706299999998</v>
      </c>
      <c r="AC33">
        <v>445.96020499999997</v>
      </c>
      <c r="AD33">
        <v>450.73001099999999</v>
      </c>
      <c r="AE33" t="s">
        <v>2619</v>
      </c>
    </row>
    <row r="34" spans="1:31">
      <c r="A34" t="s">
        <v>4083</v>
      </c>
      <c r="B34" t="s">
        <v>7604</v>
      </c>
      <c r="C34" t="s">
        <v>7605</v>
      </c>
      <c r="D34" t="s">
        <v>333</v>
      </c>
      <c r="E34">
        <v>7.0800239999999999</v>
      </c>
      <c r="F34">
        <v>7.3294649999999999</v>
      </c>
      <c r="G34">
        <v>7.5708080000000004</v>
      </c>
      <c r="H34">
        <v>7.8071299999999999</v>
      </c>
      <c r="I34">
        <v>8.0419020000000003</v>
      </c>
      <c r="J34">
        <v>8.2711310000000005</v>
      </c>
      <c r="K34">
        <v>8.4921640000000007</v>
      </c>
      <c r="L34">
        <v>8.7040209999999991</v>
      </c>
      <c r="M34">
        <v>8.9088239999999992</v>
      </c>
      <c r="N34">
        <v>9.1049310000000006</v>
      </c>
      <c r="O34">
        <v>9.2920800000000003</v>
      </c>
      <c r="P34">
        <v>9.4779699999999991</v>
      </c>
      <c r="Q34">
        <v>9.6513720000000003</v>
      </c>
      <c r="R34">
        <v>9.8189010000000003</v>
      </c>
      <c r="S34">
        <v>9.9776330000000009</v>
      </c>
      <c r="T34">
        <v>10.135336000000001</v>
      </c>
      <c r="U34">
        <v>10.294620999999999</v>
      </c>
      <c r="V34">
        <v>10.446698</v>
      </c>
      <c r="W34">
        <v>10.587263999999999</v>
      </c>
      <c r="X34">
        <v>10.708116</v>
      </c>
      <c r="Y34">
        <v>10.803029</v>
      </c>
      <c r="Z34">
        <v>10.879189</v>
      </c>
      <c r="AA34">
        <v>10.943956</v>
      </c>
      <c r="AB34">
        <v>11.006332</v>
      </c>
      <c r="AC34">
        <v>11.074514000000001</v>
      </c>
      <c r="AD34">
        <v>11.144878</v>
      </c>
      <c r="AE34" t="s">
        <v>2613</v>
      </c>
    </row>
    <row r="35" spans="1:31">
      <c r="A35" t="s">
        <v>3935</v>
      </c>
      <c r="B35" t="s">
        <v>7606</v>
      </c>
      <c r="C35" t="s">
        <v>7607</v>
      </c>
      <c r="D35" t="s">
        <v>333</v>
      </c>
      <c r="E35">
        <v>825.84527600000001</v>
      </c>
      <c r="F35">
        <v>905.99114999999995</v>
      </c>
      <c r="G35">
        <v>953.683716</v>
      </c>
      <c r="H35">
        <v>985.301331</v>
      </c>
      <c r="I35">
        <v>998.60803199999998</v>
      </c>
      <c r="J35">
        <v>1012.062378</v>
      </c>
      <c r="K35">
        <v>1025.659668</v>
      </c>
      <c r="L35">
        <v>1039.670044</v>
      </c>
      <c r="M35">
        <v>1054.202393</v>
      </c>
      <c r="N35">
        <v>1069.2863769999999</v>
      </c>
      <c r="O35">
        <v>1084.788818</v>
      </c>
      <c r="P35">
        <v>1100.2100829999999</v>
      </c>
      <c r="Q35">
        <v>1115.470337</v>
      </c>
      <c r="R35">
        <v>1130.7266850000001</v>
      </c>
      <c r="S35">
        <v>1146.036987</v>
      </c>
      <c r="T35">
        <v>1161.5360109999999</v>
      </c>
      <c r="U35">
        <v>1178.336548</v>
      </c>
      <c r="V35">
        <v>1196.0539550000001</v>
      </c>
      <c r="W35">
        <v>1214.1099850000001</v>
      </c>
      <c r="X35">
        <v>1232.428467</v>
      </c>
      <c r="Y35">
        <v>1250.9517820000001</v>
      </c>
      <c r="Z35">
        <v>1269.9398189999999</v>
      </c>
      <c r="AA35">
        <v>1289.485596</v>
      </c>
      <c r="AB35">
        <v>1308.91626</v>
      </c>
      <c r="AC35">
        <v>1328.248779</v>
      </c>
      <c r="AD35">
        <v>1347.7426760000001</v>
      </c>
      <c r="AE35" t="s">
        <v>1948</v>
      </c>
    </row>
    <row r="36" spans="1:31">
      <c r="A36" t="s">
        <v>4077</v>
      </c>
      <c r="B36" t="s">
        <v>7608</v>
      </c>
      <c r="C36" t="s">
        <v>7609</v>
      </c>
      <c r="D36" t="s">
        <v>333</v>
      </c>
      <c r="E36">
        <v>535.37988299999995</v>
      </c>
      <c r="F36">
        <v>584.86944600000004</v>
      </c>
      <c r="G36">
        <v>614.31317100000001</v>
      </c>
      <c r="H36">
        <v>634.04180899999994</v>
      </c>
      <c r="I36">
        <v>642.54345699999999</v>
      </c>
      <c r="J36">
        <v>651.146118</v>
      </c>
      <c r="K36">
        <v>659.84551999999996</v>
      </c>
      <c r="L36">
        <v>668.81585700000005</v>
      </c>
      <c r="M36">
        <v>678.12640399999998</v>
      </c>
      <c r="N36">
        <v>687.79571499999997</v>
      </c>
      <c r="O36">
        <v>697.73651099999995</v>
      </c>
      <c r="P36">
        <v>707.62359600000002</v>
      </c>
      <c r="Q36">
        <v>717.40466300000003</v>
      </c>
      <c r="R36">
        <v>727.180969</v>
      </c>
      <c r="S36">
        <v>736.98980700000004</v>
      </c>
      <c r="T36">
        <v>746.91747999999995</v>
      </c>
      <c r="U36">
        <v>757.68682899999999</v>
      </c>
      <c r="V36">
        <v>769.05084199999999</v>
      </c>
      <c r="W36">
        <v>780.62567100000001</v>
      </c>
      <c r="X36">
        <v>792.362976</v>
      </c>
      <c r="Y36">
        <v>804.22882100000004</v>
      </c>
      <c r="Z36">
        <v>816.39160200000003</v>
      </c>
      <c r="AA36">
        <v>828.91186500000003</v>
      </c>
      <c r="AB36">
        <v>841.35418700000002</v>
      </c>
      <c r="AC36">
        <v>853.72930899999994</v>
      </c>
      <c r="AD36">
        <v>866.20556599999998</v>
      </c>
      <c r="AE36" t="s">
        <v>2626</v>
      </c>
    </row>
    <row r="37" spans="1:31">
      <c r="A37" t="s">
        <v>4080</v>
      </c>
      <c r="B37" t="s">
        <v>7610</v>
      </c>
      <c r="C37" t="s">
        <v>7611</v>
      </c>
      <c r="D37" t="s">
        <v>333</v>
      </c>
      <c r="E37">
        <v>107.262444</v>
      </c>
      <c r="F37">
        <v>129.17030299999999</v>
      </c>
      <c r="G37">
        <v>142.26915</v>
      </c>
      <c r="H37">
        <v>149.99667400000001</v>
      </c>
      <c r="I37">
        <v>152.35670500000001</v>
      </c>
      <c r="J37">
        <v>154.73391699999999</v>
      </c>
      <c r="K37">
        <v>157.12851000000001</v>
      </c>
      <c r="L37">
        <v>159.57882699999999</v>
      </c>
      <c r="M37">
        <v>162.103973</v>
      </c>
      <c r="N37">
        <v>164.708313</v>
      </c>
      <c r="O37">
        <v>167.37725800000001</v>
      </c>
      <c r="P37">
        <v>170.05076600000001</v>
      </c>
      <c r="Q37">
        <v>172.71966599999999</v>
      </c>
      <c r="R37">
        <v>175.40583799999999</v>
      </c>
      <c r="S37">
        <v>178.117401</v>
      </c>
      <c r="T37">
        <v>180.87591599999999</v>
      </c>
      <c r="U37">
        <v>183.82002299999999</v>
      </c>
      <c r="V37">
        <v>186.90292400000001</v>
      </c>
      <c r="W37">
        <v>190.05055200000001</v>
      </c>
      <c r="X37">
        <v>193.25392199999999</v>
      </c>
      <c r="Y37">
        <v>196.509354</v>
      </c>
      <c r="Z37">
        <v>199.84878499999999</v>
      </c>
      <c r="AA37">
        <v>203.279709</v>
      </c>
      <c r="AB37">
        <v>206.714584</v>
      </c>
      <c r="AC37">
        <v>210.15679900000001</v>
      </c>
      <c r="AD37">
        <v>213.638046</v>
      </c>
      <c r="AE37" t="s">
        <v>5653</v>
      </c>
    </row>
    <row r="38" spans="1:31">
      <c r="A38" t="s">
        <v>4083</v>
      </c>
      <c r="B38" t="s">
        <v>7612</v>
      </c>
      <c r="C38" t="s">
        <v>7613</v>
      </c>
      <c r="D38" t="s">
        <v>333</v>
      </c>
      <c r="E38">
        <v>183.20294200000001</v>
      </c>
      <c r="F38">
        <v>191.95141599999999</v>
      </c>
      <c r="G38">
        <v>197.10140999999999</v>
      </c>
      <c r="H38">
        <v>201.26289399999999</v>
      </c>
      <c r="I38">
        <v>203.707855</v>
      </c>
      <c r="J38">
        <v>206.18237300000001</v>
      </c>
      <c r="K38">
        <v>208.68562299999999</v>
      </c>
      <c r="L38">
        <v>211.27534499999999</v>
      </c>
      <c r="M38">
        <v>213.97198499999999</v>
      </c>
      <c r="N38">
        <v>216.782318</v>
      </c>
      <c r="O38">
        <v>219.675003</v>
      </c>
      <c r="P38">
        <v>222.535675</v>
      </c>
      <c r="Q38">
        <v>225.34603899999999</v>
      </c>
      <c r="R38">
        <v>228.13986199999999</v>
      </c>
      <c r="S38">
        <v>230.92976400000001</v>
      </c>
      <c r="T38">
        <v>233.74262999999999</v>
      </c>
      <c r="U38">
        <v>236.82974200000001</v>
      </c>
      <c r="V38">
        <v>240.10024999999999</v>
      </c>
      <c r="W38">
        <v>243.43373099999999</v>
      </c>
      <c r="X38">
        <v>246.81161499999999</v>
      </c>
      <c r="Y38">
        <v>250.21362300000001</v>
      </c>
      <c r="Z38">
        <v>253.69944799999999</v>
      </c>
      <c r="AA38">
        <v>257.29406699999998</v>
      </c>
      <c r="AB38">
        <v>260.84750400000001</v>
      </c>
      <c r="AC38">
        <v>264.36261000000002</v>
      </c>
      <c r="AD38">
        <v>267.89904799999999</v>
      </c>
      <c r="AE38" t="s">
        <v>622</v>
      </c>
    </row>
    <row r="39" spans="1:31">
      <c r="A39" t="s">
        <v>4376</v>
      </c>
      <c r="B39" t="s">
        <v>7614</v>
      </c>
      <c r="C39" t="s">
        <v>7615</v>
      </c>
      <c r="D39" t="s">
        <v>333</v>
      </c>
      <c r="E39">
        <v>432.37832600000002</v>
      </c>
      <c r="F39">
        <v>447.35226399999999</v>
      </c>
      <c r="G39">
        <v>459.120361</v>
      </c>
      <c r="H39">
        <v>476.07403599999998</v>
      </c>
      <c r="I39">
        <v>488.65408300000001</v>
      </c>
      <c r="J39">
        <v>501.174286</v>
      </c>
      <c r="K39">
        <v>513.629456</v>
      </c>
      <c r="L39">
        <v>526.29333499999996</v>
      </c>
      <c r="M39">
        <v>539.25695800000005</v>
      </c>
      <c r="N39">
        <v>552.52429199999995</v>
      </c>
      <c r="O39">
        <v>566.21215800000004</v>
      </c>
      <c r="P39">
        <v>580.37536599999999</v>
      </c>
      <c r="Q39">
        <v>594.92987100000005</v>
      </c>
      <c r="R39">
        <v>609.82629399999996</v>
      </c>
      <c r="S39">
        <v>625.07739300000003</v>
      </c>
      <c r="T39">
        <v>640.60070800000005</v>
      </c>
      <c r="U39">
        <v>656.397156</v>
      </c>
      <c r="V39">
        <v>672.30639599999995</v>
      </c>
      <c r="W39">
        <v>688.847351</v>
      </c>
      <c r="X39">
        <v>705.77612299999998</v>
      </c>
      <c r="Y39">
        <v>723.09643600000004</v>
      </c>
      <c r="Z39">
        <v>740.69036900000003</v>
      </c>
      <c r="AA39">
        <v>758.60644500000001</v>
      </c>
      <c r="AB39">
        <v>776.85076900000001</v>
      </c>
      <c r="AC39">
        <v>795.47070299999996</v>
      </c>
      <c r="AD39">
        <v>814.50256300000001</v>
      </c>
      <c r="AE39" t="s">
        <v>2667</v>
      </c>
    </row>
    <row r="40" spans="1:31">
      <c r="A40" t="s">
        <v>4077</v>
      </c>
      <c r="B40" t="s">
        <v>7616</v>
      </c>
      <c r="C40" t="s">
        <v>7617</v>
      </c>
      <c r="D40" t="s">
        <v>333</v>
      </c>
      <c r="E40">
        <v>249.422653</v>
      </c>
      <c r="F40">
        <v>259.65527300000002</v>
      </c>
      <c r="G40">
        <v>267.61599699999999</v>
      </c>
      <c r="H40">
        <v>279.182953</v>
      </c>
      <c r="I40">
        <v>287.61938500000002</v>
      </c>
      <c r="J40">
        <v>295.99609400000003</v>
      </c>
      <c r="K40">
        <v>304.33862299999998</v>
      </c>
      <c r="L40">
        <v>312.81390399999998</v>
      </c>
      <c r="M40">
        <v>321.47863799999999</v>
      </c>
      <c r="N40">
        <v>330.34243800000002</v>
      </c>
      <c r="O40">
        <v>339.49343900000002</v>
      </c>
      <c r="P40">
        <v>348.97186299999998</v>
      </c>
      <c r="Q40">
        <v>358.72482300000001</v>
      </c>
      <c r="R40">
        <v>368.72122200000001</v>
      </c>
      <c r="S40">
        <v>378.972015</v>
      </c>
      <c r="T40">
        <v>389.42657500000001</v>
      </c>
      <c r="U40">
        <v>400.08752399999997</v>
      </c>
      <c r="V40">
        <v>410.94747899999999</v>
      </c>
      <c r="W40">
        <v>422.17474399999998</v>
      </c>
      <c r="X40">
        <v>433.691956</v>
      </c>
      <c r="Y40">
        <v>445.50213600000001</v>
      </c>
      <c r="Z40">
        <v>457.53292800000003</v>
      </c>
      <c r="AA40">
        <v>469.81835899999999</v>
      </c>
      <c r="AB40">
        <v>482.358002</v>
      </c>
      <c r="AC40">
        <v>495.17855800000001</v>
      </c>
      <c r="AD40">
        <v>508.30026199999998</v>
      </c>
      <c r="AE40" t="s">
        <v>5688</v>
      </c>
    </row>
    <row r="41" spans="1:31">
      <c r="A41" t="s">
        <v>4080</v>
      </c>
      <c r="B41" t="s">
        <v>7618</v>
      </c>
      <c r="C41" t="s">
        <v>7619</v>
      </c>
      <c r="D41" t="s">
        <v>333</v>
      </c>
      <c r="E41">
        <v>68.393981999999994</v>
      </c>
      <c r="F41">
        <v>69.940253999999996</v>
      </c>
      <c r="G41">
        <v>71.116455000000002</v>
      </c>
      <c r="H41">
        <v>73.059258</v>
      </c>
      <c r="I41">
        <v>74.379883000000007</v>
      </c>
      <c r="J41">
        <v>75.733993999999996</v>
      </c>
      <c r="K41">
        <v>77.078216999999995</v>
      </c>
      <c r="L41">
        <v>78.459068000000002</v>
      </c>
      <c r="M41">
        <v>79.888901000000004</v>
      </c>
      <c r="N41">
        <v>81.358185000000006</v>
      </c>
      <c r="O41">
        <v>82.863617000000005</v>
      </c>
      <c r="P41">
        <v>84.406845000000004</v>
      </c>
      <c r="Q41">
        <v>85.977492999999996</v>
      </c>
      <c r="R41">
        <v>87.567672999999999</v>
      </c>
      <c r="S41">
        <v>89.176070999999993</v>
      </c>
      <c r="T41">
        <v>90.791747999999998</v>
      </c>
      <c r="U41">
        <v>92.411156000000005</v>
      </c>
      <c r="V41">
        <v>94.044891000000007</v>
      </c>
      <c r="W41">
        <v>95.691185000000004</v>
      </c>
      <c r="X41">
        <v>97.346694999999997</v>
      </c>
      <c r="Y41">
        <v>99.010681000000005</v>
      </c>
      <c r="Z41">
        <v>100.662453</v>
      </c>
      <c r="AA41">
        <v>102.304344</v>
      </c>
      <c r="AB41">
        <v>103.943298</v>
      </c>
      <c r="AC41">
        <v>105.59112500000001</v>
      </c>
      <c r="AD41">
        <v>107.258087</v>
      </c>
      <c r="AE41" t="s">
        <v>2613</v>
      </c>
    </row>
    <row r="42" spans="1:31">
      <c r="A42" t="s">
        <v>4083</v>
      </c>
      <c r="B42" t="s">
        <v>7620</v>
      </c>
      <c r="C42" t="s">
        <v>7621</v>
      </c>
      <c r="D42" t="s">
        <v>333</v>
      </c>
      <c r="E42">
        <v>114.561668</v>
      </c>
      <c r="F42">
        <v>117.756744</v>
      </c>
      <c r="G42">
        <v>120.387894</v>
      </c>
      <c r="H42">
        <v>123.831818</v>
      </c>
      <c r="I42">
        <v>126.65482299999999</v>
      </c>
      <c r="J42">
        <v>129.44418300000001</v>
      </c>
      <c r="K42">
        <v>132.21260100000001</v>
      </c>
      <c r="L42">
        <v>135.02037000000001</v>
      </c>
      <c r="M42">
        <v>137.88940400000001</v>
      </c>
      <c r="N42">
        <v>140.823669</v>
      </c>
      <c r="O42">
        <v>143.85510300000001</v>
      </c>
      <c r="P42">
        <v>146.99662799999999</v>
      </c>
      <c r="Q42">
        <v>150.22753900000001</v>
      </c>
      <c r="R42">
        <v>153.53744499999999</v>
      </c>
      <c r="S42">
        <v>156.92929100000001</v>
      </c>
      <c r="T42">
        <v>160.38240099999999</v>
      </c>
      <c r="U42">
        <v>163.89845299999999</v>
      </c>
      <c r="V42">
        <v>167.31405599999999</v>
      </c>
      <c r="W42">
        <v>170.98144500000001</v>
      </c>
      <c r="X42">
        <v>174.73747299999999</v>
      </c>
      <c r="Y42">
        <v>178.58364900000001</v>
      </c>
      <c r="Z42">
        <v>182.49499499999999</v>
      </c>
      <c r="AA42">
        <v>186.483734</v>
      </c>
      <c r="AB42">
        <v>190.54951500000001</v>
      </c>
      <c r="AC42">
        <v>194.701019</v>
      </c>
      <c r="AD42">
        <v>198.94421399999999</v>
      </c>
      <c r="AE42" t="s">
        <v>3834</v>
      </c>
    </row>
    <row r="43" spans="1:31">
      <c r="A43" t="s">
        <v>3941</v>
      </c>
      <c r="B43" t="s">
        <v>7622</v>
      </c>
      <c r="C43" t="s">
        <v>7623</v>
      </c>
      <c r="D43" t="s">
        <v>333</v>
      </c>
      <c r="E43">
        <v>4957.4428710000002</v>
      </c>
      <c r="F43">
        <v>5221.2734380000002</v>
      </c>
      <c r="G43">
        <v>5489.2568359999996</v>
      </c>
      <c r="H43">
        <v>5766.3051759999998</v>
      </c>
      <c r="I43">
        <v>6055.2084960000002</v>
      </c>
      <c r="J43">
        <v>6350.3715819999998</v>
      </c>
      <c r="K43">
        <v>6654.6020509999998</v>
      </c>
      <c r="L43">
        <v>6968.8291019999997</v>
      </c>
      <c r="M43">
        <v>7291.0039059999999</v>
      </c>
      <c r="N43">
        <v>7620.8476559999999</v>
      </c>
      <c r="O43">
        <v>7957.9819340000004</v>
      </c>
      <c r="P43">
        <v>8299.5322269999997</v>
      </c>
      <c r="Q43">
        <v>8647.1894530000009</v>
      </c>
      <c r="R43">
        <v>9002.3291019999997</v>
      </c>
      <c r="S43">
        <v>9364.7109380000002</v>
      </c>
      <c r="T43">
        <v>9733.6904300000006</v>
      </c>
      <c r="U43">
        <v>10109.118164</v>
      </c>
      <c r="V43">
        <v>10490.623046999999</v>
      </c>
      <c r="W43">
        <v>10877.791015999999</v>
      </c>
      <c r="X43">
        <v>11270.208984000001</v>
      </c>
      <c r="Y43">
        <v>11667.581055000001</v>
      </c>
      <c r="Z43">
        <v>12069.583984000001</v>
      </c>
      <c r="AA43">
        <v>12475.777344</v>
      </c>
      <c r="AB43">
        <v>12885.700194999999</v>
      </c>
      <c r="AC43">
        <v>13299.001953000001</v>
      </c>
      <c r="AD43">
        <v>13715.154296999999</v>
      </c>
      <c r="AE43" t="s">
        <v>3521</v>
      </c>
    </row>
    <row r="44" spans="1:31">
      <c r="A44" t="s">
        <v>4077</v>
      </c>
      <c r="B44" t="s">
        <v>7624</v>
      </c>
      <c r="C44" t="s">
        <v>7625</v>
      </c>
      <c r="D44" t="s">
        <v>333</v>
      </c>
      <c r="E44">
        <v>3747.2128910000001</v>
      </c>
      <c r="F44">
        <v>3955.6833499999998</v>
      </c>
      <c r="G44">
        <v>4162.9941410000001</v>
      </c>
      <c r="H44">
        <v>4377.3398440000001</v>
      </c>
      <c r="I44">
        <v>4600.9838870000003</v>
      </c>
      <c r="J44">
        <v>4829.6992190000001</v>
      </c>
      <c r="K44">
        <v>5065.4282229999999</v>
      </c>
      <c r="L44">
        <v>5308.9096680000002</v>
      </c>
      <c r="M44">
        <v>5558.4326170000004</v>
      </c>
      <c r="N44">
        <v>5813.7353519999997</v>
      </c>
      <c r="O44">
        <v>6074.4726559999999</v>
      </c>
      <c r="P44">
        <v>6338.2543949999999</v>
      </c>
      <c r="Q44">
        <v>6606.4443359999996</v>
      </c>
      <c r="R44">
        <v>6880.1367190000001</v>
      </c>
      <c r="S44">
        <v>7159.1196289999998</v>
      </c>
      <c r="T44">
        <v>7442.8193359999996</v>
      </c>
      <c r="U44">
        <v>7731.1044920000004</v>
      </c>
      <c r="V44">
        <v>8023.6494140000004</v>
      </c>
      <c r="W44">
        <v>8320.0878909999992</v>
      </c>
      <c r="X44">
        <v>8620.0654300000006</v>
      </c>
      <c r="Y44">
        <v>8923.3554690000001</v>
      </c>
      <c r="Z44">
        <v>9229.7089840000008</v>
      </c>
      <c r="AA44">
        <v>9538.7636719999991</v>
      </c>
      <c r="AB44">
        <v>9850.1474610000005</v>
      </c>
      <c r="AC44">
        <v>10163.602539</v>
      </c>
      <c r="AD44">
        <v>10478.696289</v>
      </c>
      <c r="AE44" t="s">
        <v>3521</v>
      </c>
    </row>
    <row r="45" spans="1:31">
      <c r="A45" t="s">
        <v>4080</v>
      </c>
      <c r="B45" t="s">
        <v>7626</v>
      </c>
      <c r="C45" t="s">
        <v>7627</v>
      </c>
      <c r="D45" t="s">
        <v>333</v>
      </c>
      <c r="E45">
        <v>945.72137499999997</v>
      </c>
      <c r="F45">
        <v>987.620544</v>
      </c>
      <c r="G45">
        <v>1034.932861</v>
      </c>
      <c r="H45">
        <v>1083.810303</v>
      </c>
      <c r="I45">
        <v>1134.6345209999999</v>
      </c>
      <c r="J45">
        <v>1186.3095699999999</v>
      </c>
      <c r="K45">
        <v>1239.5786129999999</v>
      </c>
      <c r="L45">
        <v>1294.584351</v>
      </c>
      <c r="M45">
        <v>1351.102783</v>
      </c>
      <c r="N45">
        <v>1409.134033</v>
      </c>
      <c r="O45">
        <v>1468.6682129999999</v>
      </c>
      <c r="P45">
        <v>1529.3785399999999</v>
      </c>
      <c r="Q45">
        <v>1591.50415</v>
      </c>
      <c r="R45">
        <v>1655.2539059999999</v>
      </c>
      <c r="S45">
        <v>1720.615112</v>
      </c>
      <c r="T45">
        <v>1787.554932</v>
      </c>
      <c r="U45">
        <v>1856.0635990000001</v>
      </c>
      <c r="V45">
        <v>1926.1176760000001</v>
      </c>
      <c r="W45">
        <v>1997.695068</v>
      </c>
      <c r="X45">
        <v>2070.7597660000001</v>
      </c>
      <c r="Y45">
        <v>2145.2583009999998</v>
      </c>
      <c r="Z45">
        <v>2221.1284179999998</v>
      </c>
      <c r="AA45">
        <v>2298.3210450000001</v>
      </c>
      <c r="AB45">
        <v>2376.7685550000001</v>
      </c>
      <c r="AC45">
        <v>2456.3950199999999</v>
      </c>
      <c r="AD45">
        <v>2537.133789</v>
      </c>
      <c r="AE45" t="s">
        <v>3547</v>
      </c>
    </row>
    <row r="46" spans="1:31">
      <c r="A46" t="s">
        <v>4083</v>
      </c>
      <c r="B46" t="s">
        <v>7628</v>
      </c>
      <c r="C46" t="s">
        <v>7629</v>
      </c>
      <c r="D46" t="s">
        <v>333</v>
      </c>
      <c r="E46">
        <v>264.50882000000001</v>
      </c>
      <c r="F46">
        <v>277.96987899999999</v>
      </c>
      <c r="G46">
        <v>291.33019999999999</v>
      </c>
      <c r="H46">
        <v>305.154877</v>
      </c>
      <c r="I46">
        <v>319.59023999999999</v>
      </c>
      <c r="J46">
        <v>334.36285400000003</v>
      </c>
      <c r="K46">
        <v>349.59527600000001</v>
      </c>
      <c r="L46">
        <v>365.3349</v>
      </c>
      <c r="M46">
        <v>381.46859699999999</v>
      </c>
      <c r="N46">
        <v>397.97848499999998</v>
      </c>
      <c r="O46">
        <v>414.84127799999999</v>
      </c>
      <c r="P46">
        <v>431.89932299999998</v>
      </c>
      <c r="Q46">
        <v>449.24154700000003</v>
      </c>
      <c r="R46">
        <v>466.93862899999999</v>
      </c>
      <c r="S46">
        <v>484.97644000000003</v>
      </c>
      <c r="T46">
        <v>503.31640599999997</v>
      </c>
      <c r="U46">
        <v>521.94976799999995</v>
      </c>
      <c r="V46">
        <v>540.85497999999995</v>
      </c>
      <c r="W46">
        <v>560.00732400000004</v>
      </c>
      <c r="X46">
        <v>579.38336200000003</v>
      </c>
      <c r="Y46">
        <v>598.96820100000002</v>
      </c>
      <c r="Z46">
        <v>618.74609399999997</v>
      </c>
      <c r="AA46">
        <v>638.69281000000001</v>
      </c>
      <c r="AB46">
        <v>658.78448500000002</v>
      </c>
      <c r="AC46">
        <v>679.00421100000005</v>
      </c>
      <c r="AD46">
        <v>699.32415800000001</v>
      </c>
      <c r="AE46" t="s">
        <v>3547</v>
      </c>
    </row>
    <row r="47" spans="1:31">
      <c r="A47" t="s">
        <v>3944</v>
      </c>
      <c r="B47" t="s">
        <v>7630</v>
      </c>
      <c r="C47" t="s">
        <v>7631</v>
      </c>
      <c r="D47" t="s">
        <v>333</v>
      </c>
      <c r="E47">
        <v>958.06671100000005</v>
      </c>
      <c r="F47">
        <v>1034.2200929999999</v>
      </c>
      <c r="G47">
        <v>1117.1951899999999</v>
      </c>
      <c r="H47">
        <v>1204.6958010000001</v>
      </c>
      <c r="I47">
        <v>1296.8038329999999</v>
      </c>
      <c r="J47">
        <v>1392.1876219999999</v>
      </c>
      <c r="K47">
        <v>1491.1694339999999</v>
      </c>
      <c r="L47">
        <v>1593.074341</v>
      </c>
      <c r="M47">
        <v>1697.2052000000001</v>
      </c>
      <c r="N47">
        <v>1803.2379149999999</v>
      </c>
      <c r="O47">
        <v>1910.75415</v>
      </c>
      <c r="P47">
        <v>2019.099365</v>
      </c>
      <c r="Q47">
        <v>2129.0686040000001</v>
      </c>
      <c r="R47">
        <v>2239.953857</v>
      </c>
      <c r="S47">
        <v>2352.068115</v>
      </c>
      <c r="T47">
        <v>2466.2219239999999</v>
      </c>
      <c r="U47">
        <v>2582.2128910000001</v>
      </c>
      <c r="V47">
        <v>2699.8598630000001</v>
      </c>
      <c r="W47">
        <v>2818.8500979999999</v>
      </c>
      <c r="X47">
        <v>2938.9509280000002</v>
      </c>
      <c r="Y47">
        <v>3060.1665039999998</v>
      </c>
      <c r="Z47">
        <v>3182.6359859999998</v>
      </c>
      <c r="AA47">
        <v>3306.1232909999999</v>
      </c>
      <c r="AB47">
        <v>3430.4160160000001</v>
      </c>
      <c r="AC47">
        <v>3555.3073730000001</v>
      </c>
      <c r="AD47">
        <v>3680.570068</v>
      </c>
      <c r="AE47" t="s">
        <v>7632</v>
      </c>
    </row>
    <row r="48" spans="1:31">
      <c r="A48" t="s">
        <v>4077</v>
      </c>
      <c r="B48" t="s">
        <v>7633</v>
      </c>
      <c r="C48" t="s">
        <v>7634</v>
      </c>
      <c r="D48" t="s">
        <v>333</v>
      </c>
      <c r="E48">
        <v>738.68511999999998</v>
      </c>
      <c r="F48">
        <v>798.33734100000004</v>
      </c>
      <c r="G48">
        <v>863.44006300000001</v>
      </c>
      <c r="H48">
        <v>932.24322500000005</v>
      </c>
      <c r="I48">
        <v>1004.713135</v>
      </c>
      <c r="J48">
        <v>1079.790649</v>
      </c>
      <c r="K48">
        <v>1157.7344969999999</v>
      </c>
      <c r="L48">
        <v>1238.01062</v>
      </c>
      <c r="M48">
        <v>1320.0668949999999</v>
      </c>
      <c r="N48">
        <v>1403.6453859999999</v>
      </c>
      <c r="O48">
        <v>1488.4139399999999</v>
      </c>
      <c r="P48">
        <v>1573.8542480000001</v>
      </c>
      <c r="Q48">
        <v>1660.5914310000001</v>
      </c>
      <c r="R48">
        <v>1748.065918</v>
      </c>
      <c r="S48">
        <v>1836.5227050000001</v>
      </c>
      <c r="T48">
        <v>1926.600586</v>
      </c>
      <c r="U48">
        <v>2018.1391599999999</v>
      </c>
      <c r="V48">
        <v>2110.9946289999998</v>
      </c>
      <c r="W48">
        <v>2204.9191890000002</v>
      </c>
      <c r="X48">
        <v>2299.72876</v>
      </c>
      <c r="Y48">
        <v>2395.4252929999998</v>
      </c>
      <c r="Z48">
        <v>2492.1186520000001</v>
      </c>
      <c r="AA48">
        <v>2589.6220699999999</v>
      </c>
      <c r="AB48">
        <v>2687.766846</v>
      </c>
      <c r="AC48">
        <v>2786.388672</v>
      </c>
      <c r="AD48">
        <v>2885.3083499999998</v>
      </c>
      <c r="AE48" t="s">
        <v>5801</v>
      </c>
    </row>
    <row r="49" spans="1:31">
      <c r="A49" t="s">
        <v>4080</v>
      </c>
      <c r="B49" t="s">
        <v>7635</v>
      </c>
      <c r="C49" t="s">
        <v>7636</v>
      </c>
      <c r="D49" t="s">
        <v>333</v>
      </c>
      <c r="E49">
        <v>89.482703999999998</v>
      </c>
      <c r="F49">
        <v>95.577499000000003</v>
      </c>
      <c r="G49">
        <v>102.08457900000001</v>
      </c>
      <c r="H49">
        <v>108.818359</v>
      </c>
      <c r="I49">
        <v>115.81880200000001</v>
      </c>
      <c r="J49">
        <v>122.976074</v>
      </c>
      <c r="K49">
        <v>130.327698</v>
      </c>
      <c r="L49">
        <v>137.830353</v>
      </c>
      <c r="M49">
        <v>145.440201</v>
      </c>
      <c r="N49">
        <v>153.139725</v>
      </c>
      <c r="O49">
        <v>160.905258</v>
      </c>
      <c r="P49">
        <v>168.69750999999999</v>
      </c>
      <c r="Q49">
        <v>176.57186899999999</v>
      </c>
      <c r="R49">
        <v>184.48478700000001</v>
      </c>
      <c r="S49">
        <v>192.45988500000001</v>
      </c>
      <c r="T49">
        <v>200.55633499999999</v>
      </c>
      <c r="U49">
        <v>208.760559</v>
      </c>
      <c r="V49">
        <v>217.062073</v>
      </c>
      <c r="W49">
        <v>225.442139</v>
      </c>
      <c r="X49">
        <v>233.88827499999999</v>
      </c>
      <c r="Y49">
        <v>242.40258800000001</v>
      </c>
      <c r="Z49">
        <v>250.99487300000001</v>
      </c>
      <c r="AA49">
        <v>259.65148900000003</v>
      </c>
      <c r="AB49">
        <v>268.36044299999998</v>
      </c>
      <c r="AC49">
        <v>277.11077899999998</v>
      </c>
      <c r="AD49">
        <v>285.89038099999999</v>
      </c>
      <c r="AE49" t="s">
        <v>7637</v>
      </c>
    </row>
    <row r="50" spans="1:31">
      <c r="A50" t="s">
        <v>4083</v>
      </c>
      <c r="B50" t="s">
        <v>7638</v>
      </c>
      <c r="C50" t="s">
        <v>7639</v>
      </c>
      <c r="D50" t="s">
        <v>333</v>
      </c>
      <c r="E50">
        <v>129.89884900000001</v>
      </c>
      <c r="F50">
        <v>140.30522199999999</v>
      </c>
      <c r="G50">
        <v>151.67056299999999</v>
      </c>
      <c r="H50">
        <v>163.634308</v>
      </c>
      <c r="I50">
        <v>176.271896</v>
      </c>
      <c r="J50">
        <v>189.420929</v>
      </c>
      <c r="K50">
        <v>203.107193</v>
      </c>
      <c r="L50">
        <v>217.23335299999999</v>
      </c>
      <c r="M50">
        <v>231.698105</v>
      </c>
      <c r="N50">
        <v>246.45272800000001</v>
      </c>
      <c r="O50">
        <v>261.43490600000001</v>
      </c>
      <c r="P50">
        <v>276.54763800000001</v>
      </c>
      <c r="Q50">
        <v>291.90521200000001</v>
      </c>
      <c r="R50">
        <v>307.40322900000001</v>
      </c>
      <c r="S50">
        <v>323.08557100000002</v>
      </c>
      <c r="T50">
        <v>339.06484999999998</v>
      </c>
      <c r="U50">
        <v>355.31317100000001</v>
      </c>
      <c r="V50">
        <v>371.803223</v>
      </c>
      <c r="W50">
        <v>388.48876999999999</v>
      </c>
      <c r="X50">
        <v>405.33401500000002</v>
      </c>
      <c r="Y50">
        <v>422.33853099999999</v>
      </c>
      <c r="Z50">
        <v>439.5224</v>
      </c>
      <c r="AA50">
        <v>456.84982300000001</v>
      </c>
      <c r="AB50">
        <v>474.28887900000001</v>
      </c>
      <c r="AC50">
        <v>491.80777</v>
      </c>
      <c r="AD50">
        <v>509.37142899999998</v>
      </c>
      <c r="AE50" t="s">
        <v>5801</v>
      </c>
    </row>
    <row r="51" spans="1:31">
      <c r="A51" t="s">
        <v>4383</v>
      </c>
      <c r="B51" t="s">
        <v>7640</v>
      </c>
      <c r="C51" t="s">
        <v>7641</v>
      </c>
      <c r="D51" t="s">
        <v>333</v>
      </c>
      <c r="E51">
        <v>2459.3149410000001</v>
      </c>
      <c r="F51">
        <v>2571.7985840000001</v>
      </c>
      <c r="G51">
        <v>2689.5417480000001</v>
      </c>
      <c r="H51">
        <v>2809.0219729999999</v>
      </c>
      <c r="I51">
        <v>2930.3637699999999</v>
      </c>
      <c r="J51">
        <v>3054.5649410000001</v>
      </c>
      <c r="K51">
        <v>3182.984375</v>
      </c>
      <c r="L51">
        <v>3314.883789</v>
      </c>
      <c r="M51">
        <v>3449.850586</v>
      </c>
      <c r="N51">
        <v>3587.3999020000001</v>
      </c>
      <c r="O51">
        <v>3727.1376949999999</v>
      </c>
      <c r="P51">
        <v>3869.2226559999999</v>
      </c>
      <c r="Q51">
        <v>4013.169922</v>
      </c>
      <c r="R51">
        <v>4160.9316410000001</v>
      </c>
      <c r="S51">
        <v>4312.6728519999997</v>
      </c>
      <c r="T51">
        <v>4468.3090819999998</v>
      </c>
      <c r="U51">
        <v>4627.3305659999996</v>
      </c>
      <c r="V51">
        <v>4790.0200199999999</v>
      </c>
      <c r="W51">
        <v>4956.3100590000004</v>
      </c>
      <c r="X51">
        <v>5126.0439450000003</v>
      </c>
      <c r="Y51">
        <v>5299.1132809999999</v>
      </c>
      <c r="Z51">
        <v>5475.2524409999996</v>
      </c>
      <c r="AA51">
        <v>5654.015625</v>
      </c>
      <c r="AB51">
        <v>5835.6166990000002</v>
      </c>
      <c r="AC51">
        <v>6020.5625</v>
      </c>
      <c r="AD51">
        <v>6209.5356449999999</v>
      </c>
      <c r="AE51" t="s">
        <v>715</v>
      </c>
    </row>
    <row r="52" spans="1:31">
      <c r="A52" t="s">
        <v>4077</v>
      </c>
      <c r="B52" t="s">
        <v>7642</v>
      </c>
      <c r="C52" t="s">
        <v>7643</v>
      </c>
      <c r="D52" t="s">
        <v>333</v>
      </c>
      <c r="E52">
        <v>1234.847168</v>
      </c>
      <c r="F52">
        <v>1293.9544679999999</v>
      </c>
      <c r="G52">
        <v>1355.2250979999999</v>
      </c>
      <c r="H52">
        <v>1417.1986079999999</v>
      </c>
      <c r="I52">
        <v>1480.0379640000001</v>
      </c>
      <c r="J52">
        <v>1545.172241</v>
      </c>
      <c r="K52">
        <v>1612.9316409999999</v>
      </c>
      <c r="L52">
        <v>1682.589111</v>
      </c>
      <c r="M52">
        <v>1753.8975829999999</v>
      </c>
      <c r="N52">
        <v>1826.5775149999999</v>
      </c>
      <c r="O52">
        <v>1900.4013669999999</v>
      </c>
      <c r="P52">
        <v>1975.4433590000001</v>
      </c>
      <c r="Q52">
        <v>2051.4165039999998</v>
      </c>
      <c r="R52">
        <v>2129.4335940000001</v>
      </c>
      <c r="S52">
        <v>2209.579346</v>
      </c>
      <c r="T52">
        <v>2291.7924800000001</v>
      </c>
      <c r="U52">
        <v>2375.797607</v>
      </c>
      <c r="V52">
        <v>2461.7553710000002</v>
      </c>
      <c r="W52">
        <v>2549.6186520000001</v>
      </c>
      <c r="X52">
        <v>2639.2927249999998</v>
      </c>
      <c r="Y52">
        <v>2730.7155760000001</v>
      </c>
      <c r="Z52">
        <v>2823.724365</v>
      </c>
      <c r="AA52">
        <v>2918.0783689999998</v>
      </c>
      <c r="AB52">
        <v>3013.8989259999998</v>
      </c>
      <c r="AC52">
        <v>3111.4548340000001</v>
      </c>
      <c r="AD52">
        <v>3211.1467290000001</v>
      </c>
      <c r="AE52" t="s">
        <v>5672</v>
      </c>
    </row>
    <row r="53" spans="1:31">
      <c r="A53" t="s">
        <v>4080</v>
      </c>
      <c r="B53" t="s">
        <v>7644</v>
      </c>
      <c r="C53" t="s">
        <v>7645</v>
      </c>
      <c r="D53" t="s">
        <v>333</v>
      </c>
      <c r="E53">
        <v>666.91052200000001</v>
      </c>
      <c r="F53">
        <v>692.45636000000002</v>
      </c>
      <c r="G53">
        <v>720.63305700000001</v>
      </c>
      <c r="H53">
        <v>749.51214600000003</v>
      </c>
      <c r="I53">
        <v>778.82617200000004</v>
      </c>
      <c r="J53">
        <v>808.05505400000004</v>
      </c>
      <c r="K53">
        <v>837.99804700000004</v>
      </c>
      <c r="L53">
        <v>868.65270999999996</v>
      </c>
      <c r="M53">
        <v>899.97766100000001</v>
      </c>
      <c r="N53">
        <v>931.90478499999995</v>
      </c>
      <c r="O53">
        <v>964.37927200000001</v>
      </c>
      <c r="P53">
        <v>997.45684800000004</v>
      </c>
      <c r="Q53">
        <v>1031.0836179999999</v>
      </c>
      <c r="R53">
        <v>1065.545044</v>
      </c>
      <c r="S53">
        <v>1100.8786620000001</v>
      </c>
      <c r="T53">
        <v>1137.075317</v>
      </c>
      <c r="U53">
        <v>1174.0539550000001</v>
      </c>
      <c r="V53">
        <v>1211.856323</v>
      </c>
      <c r="W53">
        <v>1250.4904790000001</v>
      </c>
      <c r="X53">
        <v>1289.943726</v>
      </c>
      <c r="Y53">
        <v>1330.1995850000001</v>
      </c>
      <c r="Z53">
        <v>1371.242432</v>
      </c>
      <c r="AA53">
        <v>1412.9803469999999</v>
      </c>
      <c r="AB53">
        <v>1455.4438479999999</v>
      </c>
      <c r="AC53">
        <v>1498.7491460000001</v>
      </c>
      <c r="AD53">
        <v>1542.973755</v>
      </c>
      <c r="AE53" t="s">
        <v>2683</v>
      </c>
    </row>
    <row r="54" spans="1:31">
      <c r="A54" t="s">
        <v>4083</v>
      </c>
      <c r="B54" t="s">
        <v>7646</v>
      </c>
      <c r="C54" t="s">
        <v>7647</v>
      </c>
      <c r="D54" t="s">
        <v>333</v>
      </c>
      <c r="E54">
        <v>557.55725099999995</v>
      </c>
      <c r="F54">
        <v>585.38775599999997</v>
      </c>
      <c r="G54">
        <v>613.68365500000004</v>
      </c>
      <c r="H54">
        <v>642.31140100000005</v>
      </c>
      <c r="I54">
        <v>671.49938999999995</v>
      </c>
      <c r="J54">
        <v>701.33776899999998</v>
      </c>
      <c r="K54">
        <v>732.05468800000006</v>
      </c>
      <c r="L54">
        <v>763.64215100000001</v>
      </c>
      <c r="M54">
        <v>795.97540300000003</v>
      </c>
      <c r="N54">
        <v>828.91747999999995</v>
      </c>
      <c r="O54">
        <v>862.35681199999999</v>
      </c>
      <c r="P54">
        <v>896.322632</v>
      </c>
      <c r="Q54">
        <v>930.67004399999996</v>
      </c>
      <c r="R54">
        <v>965.95288100000005</v>
      </c>
      <c r="S54">
        <v>1002.214783</v>
      </c>
      <c r="T54">
        <v>1039.441284</v>
      </c>
      <c r="U54">
        <v>1077.4788820000001</v>
      </c>
      <c r="V54">
        <v>1116.408081</v>
      </c>
      <c r="W54">
        <v>1156.2008060000001</v>
      </c>
      <c r="X54">
        <v>1196.8077390000001</v>
      </c>
      <c r="Y54">
        <v>1238.1979980000001</v>
      </c>
      <c r="Z54">
        <v>1280.2856449999999</v>
      </c>
      <c r="AA54">
        <v>1322.9570309999999</v>
      </c>
      <c r="AB54">
        <v>1366.274048</v>
      </c>
      <c r="AC54">
        <v>1410.3585210000001</v>
      </c>
      <c r="AD54">
        <v>1455.415039</v>
      </c>
      <c r="AE54" t="s">
        <v>5672</v>
      </c>
    </row>
    <row r="55" spans="1:31">
      <c r="A55" t="s">
        <v>3950</v>
      </c>
      <c r="B55" t="s">
        <v>7648</v>
      </c>
      <c r="C55" t="s">
        <v>7649</v>
      </c>
      <c r="D55" t="s">
        <v>333</v>
      </c>
      <c r="E55">
        <v>1729.981689</v>
      </c>
      <c r="F55">
        <v>1811.6660159999999</v>
      </c>
      <c r="G55">
        <v>1889.222534</v>
      </c>
      <c r="H55">
        <v>1966.5756839999999</v>
      </c>
      <c r="I55">
        <v>2045.1383060000001</v>
      </c>
      <c r="J55">
        <v>2122.9423830000001</v>
      </c>
      <c r="K55">
        <v>2202.592529</v>
      </c>
      <c r="L55">
        <v>2284.0258789999998</v>
      </c>
      <c r="M55">
        <v>2367.4094239999999</v>
      </c>
      <c r="N55">
        <v>2452.8889159999999</v>
      </c>
      <c r="O55">
        <v>2540.7785640000002</v>
      </c>
      <c r="P55">
        <v>2631.2329100000002</v>
      </c>
      <c r="Q55">
        <v>2724.36499</v>
      </c>
      <c r="R55">
        <v>2820.1525879999999</v>
      </c>
      <c r="S55">
        <v>2918.6301269999999</v>
      </c>
      <c r="T55">
        <v>3020.0249020000001</v>
      </c>
      <c r="U55">
        <v>3124.2758789999998</v>
      </c>
      <c r="V55">
        <v>3231.4645999999998</v>
      </c>
      <c r="W55">
        <v>3341.6328119999998</v>
      </c>
      <c r="X55">
        <v>3454.821289</v>
      </c>
      <c r="Y55">
        <v>3571.155029</v>
      </c>
      <c r="Z55">
        <v>3690.4814449999999</v>
      </c>
      <c r="AA55">
        <v>3813.0117190000001</v>
      </c>
      <c r="AB55">
        <v>3939.001953</v>
      </c>
      <c r="AC55">
        <v>4068.5883789999998</v>
      </c>
      <c r="AD55">
        <v>4201.7729490000002</v>
      </c>
      <c r="AE55" t="s">
        <v>3550</v>
      </c>
    </row>
    <row r="56" spans="1:31">
      <c r="A56" t="s">
        <v>4077</v>
      </c>
      <c r="B56" t="s">
        <v>7650</v>
      </c>
      <c r="C56" t="s">
        <v>7651</v>
      </c>
      <c r="D56" t="s">
        <v>333</v>
      </c>
      <c r="E56">
        <v>745.55963099999997</v>
      </c>
      <c r="F56">
        <v>783.89739999999995</v>
      </c>
      <c r="G56">
        <v>819.13604699999996</v>
      </c>
      <c r="H56">
        <v>853.93127400000003</v>
      </c>
      <c r="I56">
        <v>889.11132799999996</v>
      </c>
      <c r="J56">
        <v>923.77539100000001</v>
      </c>
      <c r="K56">
        <v>959.19244400000002</v>
      </c>
      <c r="L56">
        <v>995.23260500000004</v>
      </c>
      <c r="M56">
        <v>1031.990845</v>
      </c>
      <c r="N56">
        <v>1069.544067</v>
      </c>
      <c r="O56">
        <v>1108.0787350000001</v>
      </c>
      <c r="P56">
        <v>1147.674561</v>
      </c>
      <c r="Q56">
        <v>1188.3897710000001</v>
      </c>
      <c r="R56">
        <v>1230.2132570000001</v>
      </c>
      <c r="S56">
        <v>1273.1439210000001</v>
      </c>
      <c r="T56">
        <v>1317.315918</v>
      </c>
      <c r="U56">
        <v>1362.7402340000001</v>
      </c>
      <c r="V56">
        <v>1409.4849850000001</v>
      </c>
      <c r="W56">
        <v>1457.575562</v>
      </c>
      <c r="X56">
        <v>1507.026001</v>
      </c>
      <c r="Y56">
        <v>1557.885986</v>
      </c>
      <c r="Z56">
        <v>1610.105591</v>
      </c>
      <c r="AA56">
        <v>1663.806274</v>
      </c>
      <c r="AB56">
        <v>1719.0867920000001</v>
      </c>
      <c r="AC56">
        <v>1776.01001</v>
      </c>
      <c r="AD56">
        <v>1834.594116</v>
      </c>
      <c r="AE56" t="s">
        <v>2680</v>
      </c>
    </row>
    <row r="57" spans="1:31">
      <c r="A57" t="s">
        <v>4080</v>
      </c>
      <c r="B57" t="s">
        <v>7652</v>
      </c>
      <c r="C57" t="s">
        <v>7653</v>
      </c>
      <c r="D57" t="s">
        <v>333</v>
      </c>
      <c r="E57">
        <v>866.88995399999999</v>
      </c>
      <c r="F57">
        <v>903.29083300000002</v>
      </c>
      <c r="G57">
        <v>940.05822799999999</v>
      </c>
      <c r="H57">
        <v>977.39318800000001</v>
      </c>
      <c r="I57">
        <v>1015.611328</v>
      </c>
      <c r="J57">
        <v>1053.793091</v>
      </c>
      <c r="K57">
        <v>1093.0107419999999</v>
      </c>
      <c r="L57">
        <v>1133.428467</v>
      </c>
      <c r="M57">
        <v>1175.0886230000001</v>
      </c>
      <c r="N57">
        <v>1218.040649</v>
      </c>
      <c r="O57">
        <v>1262.349731</v>
      </c>
      <c r="P57">
        <v>1308.0771480000001</v>
      </c>
      <c r="Q57">
        <v>1355.267456</v>
      </c>
      <c r="R57">
        <v>1403.9173579999999</v>
      </c>
      <c r="S57">
        <v>1454.083374</v>
      </c>
      <c r="T57">
        <v>1505.82251</v>
      </c>
      <c r="U57">
        <v>1559.041626</v>
      </c>
      <c r="V57">
        <v>1613.729004</v>
      </c>
      <c r="W57">
        <v>1669.900879</v>
      </c>
      <c r="X57">
        <v>1727.5952150000001</v>
      </c>
      <c r="Y57">
        <v>1786.8935550000001</v>
      </c>
      <c r="Z57">
        <v>1847.696289</v>
      </c>
      <c r="AA57">
        <v>1910.0588379999999</v>
      </c>
      <c r="AB57">
        <v>1974.1392820000001</v>
      </c>
      <c r="AC57">
        <v>2039.9998780000001</v>
      </c>
      <c r="AD57">
        <v>2107.6079100000002</v>
      </c>
      <c r="AE57" t="s">
        <v>3550</v>
      </c>
    </row>
    <row r="58" spans="1:31">
      <c r="A58" t="s">
        <v>4083</v>
      </c>
      <c r="B58" t="s">
        <v>7654</v>
      </c>
      <c r="C58" t="s">
        <v>7655</v>
      </c>
      <c r="D58" t="s">
        <v>333</v>
      </c>
      <c r="E58">
        <v>117.532158</v>
      </c>
      <c r="F58">
        <v>124.477722</v>
      </c>
      <c r="G58">
        <v>130.02821399999999</v>
      </c>
      <c r="H58">
        <v>135.251282</v>
      </c>
      <c r="I58">
        <v>140.41568000000001</v>
      </c>
      <c r="J58">
        <v>145.37397799999999</v>
      </c>
      <c r="K58">
        <v>150.38945000000001</v>
      </c>
      <c r="L58">
        <v>155.36476099999999</v>
      </c>
      <c r="M58">
        <v>160.32978800000001</v>
      </c>
      <c r="N58">
        <v>165.30415300000001</v>
      </c>
      <c r="O58">
        <v>170.35015899999999</v>
      </c>
      <c r="P58">
        <v>175.48107899999999</v>
      </c>
      <c r="Q58">
        <v>180.707809</v>
      </c>
      <c r="R58">
        <v>186.02207899999999</v>
      </c>
      <c r="S58">
        <v>191.40283199999999</v>
      </c>
      <c r="T58">
        <v>196.886414</v>
      </c>
      <c r="U58">
        <v>202.494247</v>
      </c>
      <c r="V58">
        <v>208.250778</v>
      </c>
      <c r="W58">
        <v>214.156128</v>
      </c>
      <c r="X58">
        <v>220.20017999999999</v>
      </c>
      <c r="Y58">
        <v>226.375381</v>
      </c>
      <c r="Z58">
        <v>232.67974899999999</v>
      </c>
      <c r="AA58">
        <v>239.14648399999999</v>
      </c>
      <c r="AB58">
        <v>245.77581799999999</v>
      </c>
      <c r="AC58">
        <v>252.57852199999999</v>
      </c>
      <c r="AD58">
        <v>259.57095299999997</v>
      </c>
      <c r="AE58" t="s">
        <v>2688</v>
      </c>
    </row>
    <row r="59" spans="1:31">
      <c r="A59" t="s">
        <v>3953</v>
      </c>
      <c r="B59" t="s">
        <v>7656</v>
      </c>
      <c r="C59" t="s">
        <v>7657</v>
      </c>
      <c r="D59" t="s">
        <v>333</v>
      </c>
      <c r="E59">
        <v>1328.2102050000001</v>
      </c>
      <c r="F59">
        <v>1387.9479980000001</v>
      </c>
      <c r="G59">
        <v>1447.1866460000001</v>
      </c>
      <c r="H59">
        <v>1509.1467290000001</v>
      </c>
      <c r="I59">
        <v>1572.581543</v>
      </c>
      <c r="J59">
        <v>1636.905884</v>
      </c>
      <c r="K59">
        <v>1703.559082</v>
      </c>
      <c r="L59">
        <v>1771.9580080000001</v>
      </c>
      <c r="M59">
        <v>1842.1992190000001</v>
      </c>
      <c r="N59">
        <v>1914.5493160000001</v>
      </c>
      <c r="O59">
        <v>1989.262817</v>
      </c>
      <c r="P59">
        <v>2066.7919919999999</v>
      </c>
      <c r="Q59">
        <v>2146.709961</v>
      </c>
      <c r="R59">
        <v>2228.9780270000001</v>
      </c>
      <c r="S59">
        <v>2313.6535640000002</v>
      </c>
      <c r="T59">
        <v>2400.725586</v>
      </c>
      <c r="U59">
        <v>2490.3041990000002</v>
      </c>
      <c r="V59">
        <v>2582.3867190000001</v>
      </c>
      <c r="W59">
        <v>2677.0478520000001</v>
      </c>
      <c r="X59">
        <v>2774.376953</v>
      </c>
      <c r="Y59">
        <v>2874.4135740000002</v>
      </c>
      <c r="Z59">
        <v>2977.1892090000001</v>
      </c>
      <c r="AA59">
        <v>3082.7299800000001</v>
      </c>
      <c r="AB59">
        <v>3191.0607909999999</v>
      </c>
      <c r="AC59">
        <v>3302.1911620000001</v>
      </c>
      <c r="AD59">
        <v>3416.1528320000002</v>
      </c>
      <c r="AE59" t="s">
        <v>5672</v>
      </c>
    </row>
    <row r="60" spans="1:31">
      <c r="A60" t="s">
        <v>4077</v>
      </c>
      <c r="B60" t="s">
        <v>7658</v>
      </c>
      <c r="C60" t="s">
        <v>7659</v>
      </c>
      <c r="D60" t="s">
        <v>333</v>
      </c>
      <c r="E60">
        <v>560.899902</v>
      </c>
      <c r="F60">
        <v>584.96875</v>
      </c>
      <c r="G60">
        <v>609.674622</v>
      </c>
      <c r="H60">
        <v>635.84033199999999</v>
      </c>
      <c r="I60">
        <v>662.60485800000004</v>
      </c>
      <c r="J60">
        <v>689.71624799999995</v>
      </c>
      <c r="K60">
        <v>717.792236</v>
      </c>
      <c r="L60">
        <v>746.57861300000002</v>
      </c>
      <c r="M60">
        <v>776.11737100000005</v>
      </c>
      <c r="N60">
        <v>806.52172900000005</v>
      </c>
      <c r="O60">
        <v>837.83947799999999</v>
      </c>
      <c r="P60">
        <v>870.14465299999995</v>
      </c>
      <c r="Q60">
        <v>903.42016599999999</v>
      </c>
      <c r="R60">
        <v>937.64666699999998</v>
      </c>
      <c r="S60">
        <v>972.847534</v>
      </c>
      <c r="T60">
        <v>1009.020813</v>
      </c>
      <c r="U60">
        <v>1046.209595</v>
      </c>
      <c r="V60">
        <v>1084.411255</v>
      </c>
      <c r="W60">
        <v>1123.655518</v>
      </c>
      <c r="X60">
        <v>1163.97876</v>
      </c>
      <c r="Y60">
        <v>1205.3969729999999</v>
      </c>
      <c r="Z60">
        <v>1247.9210210000001</v>
      </c>
      <c r="AA60">
        <v>1291.5589600000001</v>
      </c>
      <c r="AB60">
        <v>1336.3198239999999</v>
      </c>
      <c r="AC60">
        <v>1382.2055660000001</v>
      </c>
      <c r="AD60">
        <v>1429.2282709999999</v>
      </c>
      <c r="AE60" t="s">
        <v>715</v>
      </c>
    </row>
    <row r="61" spans="1:31">
      <c r="A61" t="s">
        <v>4080</v>
      </c>
      <c r="B61" t="s">
        <v>7660</v>
      </c>
      <c r="C61" t="s">
        <v>7661</v>
      </c>
      <c r="D61" t="s">
        <v>333</v>
      </c>
      <c r="E61">
        <v>226.66757200000001</v>
      </c>
      <c r="F61">
        <v>236.92399599999999</v>
      </c>
      <c r="G61">
        <v>246.806915</v>
      </c>
      <c r="H61">
        <v>257.42343099999999</v>
      </c>
      <c r="I61">
        <v>268.253601</v>
      </c>
      <c r="J61">
        <v>279.18057299999998</v>
      </c>
      <c r="K61">
        <v>290.47256499999997</v>
      </c>
      <c r="L61">
        <v>302.01513699999998</v>
      </c>
      <c r="M61">
        <v>313.82531699999998</v>
      </c>
      <c r="N61">
        <v>325.95068400000002</v>
      </c>
      <c r="O61">
        <v>338.409515</v>
      </c>
      <c r="P61">
        <v>351.23266599999999</v>
      </c>
      <c r="Q61">
        <v>364.41064499999999</v>
      </c>
      <c r="R61">
        <v>377.93246499999998</v>
      </c>
      <c r="S61">
        <v>391.80545000000001</v>
      </c>
      <c r="T61">
        <v>406.03247099999999</v>
      </c>
      <c r="U61">
        <v>420.62738000000002</v>
      </c>
      <c r="V61">
        <v>435.58630399999998</v>
      </c>
      <c r="W61">
        <v>450.91976899999997</v>
      </c>
      <c r="X61">
        <v>466.64120500000001</v>
      </c>
      <c r="Y61">
        <v>482.755493</v>
      </c>
      <c r="Z61">
        <v>499.26455700000002</v>
      </c>
      <c r="AA61">
        <v>516.16833499999996</v>
      </c>
      <c r="AB61">
        <v>533.46783400000004</v>
      </c>
      <c r="AC61">
        <v>551.16265899999996</v>
      </c>
      <c r="AD61">
        <v>569.25494400000002</v>
      </c>
      <c r="AE61" t="s">
        <v>715</v>
      </c>
    </row>
    <row r="62" spans="1:31">
      <c r="A62" t="s">
        <v>4083</v>
      </c>
      <c r="B62" t="s">
        <v>7662</v>
      </c>
      <c r="C62" t="s">
        <v>7663</v>
      </c>
      <c r="D62" t="s">
        <v>333</v>
      </c>
      <c r="E62">
        <v>540.64263900000003</v>
      </c>
      <c r="F62">
        <v>566.05529799999999</v>
      </c>
      <c r="G62">
        <v>590.70507799999996</v>
      </c>
      <c r="H62">
        <v>615.88287400000002</v>
      </c>
      <c r="I62">
        <v>641.72308299999997</v>
      </c>
      <c r="J62">
        <v>668.00903300000004</v>
      </c>
      <c r="K62">
        <v>695.29431199999999</v>
      </c>
      <c r="L62">
        <v>723.36431900000002</v>
      </c>
      <c r="M62">
        <v>752.25659199999996</v>
      </c>
      <c r="N62">
        <v>782.07684300000005</v>
      </c>
      <c r="O62">
        <v>813.01379399999996</v>
      </c>
      <c r="P62">
        <v>845.41461200000003</v>
      </c>
      <c r="Q62">
        <v>878.87914999999998</v>
      </c>
      <c r="R62">
        <v>913.39880400000004</v>
      </c>
      <c r="S62">
        <v>949.00061000000005</v>
      </c>
      <c r="T62">
        <v>985.67230199999995</v>
      </c>
      <c r="U62">
        <v>1023.467163</v>
      </c>
      <c r="V62">
        <v>1062.389038</v>
      </c>
      <c r="W62">
        <v>1102.4724120000001</v>
      </c>
      <c r="X62">
        <v>1143.7569579999999</v>
      </c>
      <c r="Y62">
        <v>1186.260986</v>
      </c>
      <c r="Z62">
        <v>1230.0036620000001</v>
      </c>
      <c r="AA62">
        <v>1275.002686</v>
      </c>
      <c r="AB62">
        <v>1321.273193</v>
      </c>
      <c r="AC62">
        <v>1368.8229980000001</v>
      </c>
      <c r="AD62">
        <v>1417.669678</v>
      </c>
      <c r="AE62" t="s">
        <v>5672</v>
      </c>
    </row>
    <row r="63" spans="1:31">
      <c r="A63" t="s">
        <v>3956</v>
      </c>
      <c r="B63" t="s">
        <v>7664</v>
      </c>
      <c r="C63" t="s">
        <v>7665</v>
      </c>
      <c r="D63" t="s">
        <v>333</v>
      </c>
      <c r="E63">
        <v>608.55078100000003</v>
      </c>
      <c r="F63">
        <v>618.64398200000005</v>
      </c>
      <c r="G63">
        <v>631.56127900000001</v>
      </c>
      <c r="H63">
        <v>645.58026099999995</v>
      </c>
      <c r="I63">
        <v>659.317993</v>
      </c>
      <c r="J63">
        <v>672.28479000000004</v>
      </c>
      <c r="K63">
        <v>685.04113800000005</v>
      </c>
      <c r="L63">
        <v>697.730591</v>
      </c>
      <c r="M63">
        <v>710.334656</v>
      </c>
      <c r="N63">
        <v>722.78533900000002</v>
      </c>
      <c r="O63">
        <v>735.07043499999997</v>
      </c>
      <c r="P63">
        <v>747.18035899999995</v>
      </c>
      <c r="Q63">
        <v>759.10815400000001</v>
      </c>
      <c r="R63">
        <v>770.84051499999998</v>
      </c>
      <c r="S63">
        <v>782.36138900000003</v>
      </c>
      <c r="T63">
        <v>793.62457300000005</v>
      </c>
      <c r="U63">
        <v>804.63085899999999</v>
      </c>
      <c r="V63">
        <v>815.365723</v>
      </c>
      <c r="W63">
        <v>825.81384300000002</v>
      </c>
      <c r="X63">
        <v>835.96020499999997</v>
      </c>
      <c r="Y63">
        <v>845.78973399999995</v>
      </c>
      <c r="Z63">
        <v>855.28894000000003</v>
      </c>
      <c r="AA63">
        <v>864.44262700000002</v>
      </c>
      <c r="AB63">
        <v>873.23730499999999</v>
      </c>
      <c r="AC63">
        <v>881.65997300000004</v>
      </c>
      <c r="AD63">
        <v>889.69830300000001</v>
      </c>
      <c r="AE63" t="s">
        <v>622</v>
      </c>
    </row>
    <row r="64" spans="1:31">
      <c r="A64" t="s">
        <v>4077</v>
      </c>
      <c r="B64" t="s">
        <v>7666</v>
      </c>
      <c r="C64" t="s">
        <v>7667</v>
      </c>
      <c r="D64" t="s">
        <v>333</v>
      </c>
      <c r="E64">
        <v>354.35134900000003</v>
      </c>
      <c r="F64">
        <v>360.243988</v>
      </c>
      <c r="G64">
        <v>367.78656000000001</v>
      </c>
      <c r="H64">
        <v>375.97439600000001</v>
      </c>
      <c r="I64">
        <v>384.00997899999999</v>
      </c>
      <c r="J64">
        <v>391.61346400000002</v>
      </c>
      <c r="K64">
        <v>399.11102299999999</v>
      </c>
      <c r="L64">
        <v>406.521027</v>
      </c>
      <c r="M64">
        <v>413.849335</v>
      </c>
      <c r="N64">
        <v>421.08904999999999</v>
      </c>
      <c r="O64">
        <v>428.23330700000002</v>
      </c>
      <c r="P64">
        <v>435.27664199999998</v>
      </c>
      <c r="Q64">
        <v>442.21502700000002</v>
      </c>
      <c r="R64">
        <v>449.040863</v>
      </c>
      <c r="S64">
        <v>455.74475100000001</v>
      </c>
      <c r="T64">
        <v>462.29931599999998</v>
      </c>
      <c r="U64">
        <v>468.70523100000003</v>
      </c>
      <c r="V64">
        <v>474.953979</v>
      </c>
      <c r="W64">
        <v>481.036652</v>
      </c>
      <c r="X64">
        <v>486.94476300000002</v>
      </c>
      <c r="Y64">
        <v>492.669556</v>
      </c>
      <c r="Z64">
        <v>498.20349099999999</v>
      </c>
      <c r="AA64">
        <v>503.537689</v>
      </c>
      <c r="AB64">
        <v>508.66449</v>
      </c>
      <c r="AC64">
        <v>513.57641599999999</v>
      </c>
      <c r="AD64">
        <v>518.26629600000001</v>
      </c>
      <c r="AE64" t="s">
        <v>622</v>
      </c>
    </row>
    <row r="65" spans="1:31">
      <c r="A65" t="s">
        <v>4080</v>
      </c>
      <c r="B65" t="s">
        <v>7668</v>
      </c>
      <c r="C65" t="s">
        <v>7669</v>
      </c>
      <c r="D65" t="s">
        <v>333</v>
      </c>
      <c r="E65">
        <v>57.073120000000003</v>
      </c>
      <c r="F65">
        <v>58.036895999999999</v>
      </c>
      <c r="G65">
        <v>59.346705999999998</v>
      </c>
      <c r="H65">
        <v>60.786223999999997</v>
      </c>
      <c r="I65">
        <v>62.177028999999997</v>
      </c>
      <c r="J65">
        <v>63.458004000000003</v>
      </c>
      <c r="K65">
        <v>64.688164</v>
      </c>
      <c r="L65">
        <v>65.983421000000007</v>
      </c>
      <c r="M65">
        <v>67.316565999999995</v>
      </c>
      <c r="N65">
        <v>68.629920999999996</v>
      </c>
      <c r="O65">
        <v>69.921836999999996</v>
      </c>
      <c r="P65">
        <v>71.191185000000004</v>
      </c>
      <c r="Q65">
        <v>72.437056999999996</v>
      </c>
      <c r="R65">
        <v>73.657829000000007</v>
      </c>
      <c r="S65">
        <v>74.851676999999995</v>
      </c>
      <c r="T65">
        <v>76.016136000000003</v>
      </c>
      <c r="U65">
        <v>77.149947999999995</v>
      </c>
      <c r="V65">
        <v>78.252448999999999</v>
      </c>
      <c r="W65">
        <v>79.321404000000001</v>
      </c>
      <c r="X65">
        <v>80.354736000000003</v>
      </c>
      <c r="Y65">
        <v>81.350684999999999</v>
      </c>
      <c r="Z65">
        <v>82.307083000000006</v>
      </c>
      <c r="AA65">
        <v>83.221808999999993</v>
      </c>
      <c r="AB65">
        <v>84.093315000000004</v>
      </c>
      <c r="AC65">
        <v>84.920249999999996</v>
      </c>
      <c r="AD65">
        <v>85.700400999999999</v>
      </c>
      <c r="AE65" t="s">
        <v>3530</v>
      </c>
    </row>
    <row r="66" spans="1:31">
      <c r="A66" t="s">
        <v>4083</v>
      </c>
      <c r="B66" t="s">
        <v>7670</v>
      </c>
      <c r="C66" t="s">
        <v>7671</v>
      </c>
      <c r="D66" t="s">
        <v>333</v>
      </c>
      <c r="E66">
        <v>197.126282</v>
      </c>
      <c r="F66">
        <v>200.363113</v>
      </c>
      <c r="G66">
        <v>204.42804000000001</v>
      </c>
      <c r="H66">
        <v>208.819626</v>
      </c>
      <c r="I66">
        <v>213.13099700000001</v>
      </c>
      <c r="J66">
        <v>217.21333300000001</v>
      </c>
      <c r="K66">
        <v>221.24195900000001</v>
      </c>
      <c r="L66">
        <v>225.226135</v>
      </c>
      <c r="M66">
        <v>229.16877700000001</v>
      </c>
      <c r="N66">
        <v>233.06639100000001</v>
      </c>
      <c r="O66">
        <v>236.915268</v>
      </c>
      <c r="P66">
        <v>240.712524</v>
      </c>
      <c r="Q66">
        <v>244.45602400000001</v>
      </c>
      <c r="R66">
        <v>248.14186100000001</v>
      </c>
      <c r="S66">
        <v>251.764938</v>
      </c>
      <c r="T66">
        <v>255.309158</v>
      </c>
      <c r="U66">
        <v>258.775665</v>
      </c>
      <c r="V66">
        <v>262.15933200000001</v>
      </c>
      <c r="W66">
        <v>265.45581099999998</v>
      </c>
      <c r="X66">
        <v>268.66067500000003</v>
      </c>
      <c r="Y66">
        <v>271.76947000000001</v>
      </c>
      <c r="Z66">
        <v>274.778412</v>
      </c>
      <c r="AA66">
        <v>277.68313599999999</v>
      </c>
      <c r="AB66">
        <v>280.47949199999999</v>
      </c>
      <c r="AC66">
        <v>283.16332999999997</v>
      </c>
      <c r="AD66">
        <v>285.731628</v>
      </c>
      <c r="AE66" t="s">
        <v>622</v>
      </c>
    </row>
    <row r="67" spans="1:31">
      <c r="A67" t="s">
        <v>4392</v>
      </c>
      <c r="B67" t="s">
        <v>7672</v>
      </c>
      <c r="C67" t="s">
        <v>7673</v>
      </c>
      <c r="D67" t="s">
        <v>333</v>
      </c>
      <c r="E67">
        <v>1069.126831</v>
      </c>
      <c r="F67">
        <v>1100.3741460000001</v>
      </c>
      <c r="G67">
        <v>1131.078491</v>
      </c>
      <c r="H67">
        <v>1163.007568</v>
      </c>
      <c r="I67">
        <v>1195.6467290000001</v>
      </c>
      <c r="J67">
        <v>1227.78125</v>
      </c>
      <c r="K67">
        <v>1260.872192</v>
      </c>
      <c r="L67">
        <v>1294.4770510000001</v>
      </c>
      <c r="M67">
        <v>1328.5874020000001</v>
      </c>
      <c r="N67">
        <v>1363.18335</v>
      </c>
      <c r="O67">
        <v>1398.216553</v>
      </c>
      <c r="P67">
        <v>1433.674072</v>
      </c>
      <c r="Q67">
        <v>1469.6713870000001</v>
      </c>
      <c r="R67">
        <v>1506.225952</v>
      </c>
      <c r="S67">
        <v>1543.3515620000001</v>
      </c>
      <c r="T67">
        <v>1581.0063479999999</v>
      </c>
      <c r="U67">
        <v>1619.1712649999999</v>
      </c>
      <c r="V67">
        <v>1657.8520510000001</v>
      </c>
      <c r="W67">
        <v>1697.0638429999999</v>
      </c>
      <c r="X67">
        <v>1736.7978519999999</v>
      </c>
      <c r="Y67">
        <v>1777.0561520000001</v>
      </c>
      <c r="Z67">
        <v>1817.8314210000001</v>
      </c>
      <c r="AA67">
        <v>1859.1004640000001</v>
      </c>
      <c r="AB67">
        <v>1900.8542480000001</v>
      </c>
      <c r="AC67">
        <v>1943.1000979999999</v>
      </c>
      <c r="AD67">
        <v>1985.876587</v>
      </c>
      <c r="AE67" t="s">
        <v>1991</v>
      </c>
    </row>
    <row r="68" spans="1:31">
      <c r="A68" t="s">
        <v>4077</v>
      </c>
      <c r="B68" t="s">
        <v>7674</v>
      </c>
      <c r="C68" t="s">
        <v>7675</v>
      </c>
      <c r="D68" t="s">
        <v>333</v>
      </c>
      <c r="E68">
        <v>708.85784899999999</v>
      </c>
      <c r="F68">
        <v>730.36511199999995</v>
      </c>
      <c r="G68">
        <v>751.61968999999999</v>
      </c>
      <c r="H68">
        <v>773.46289100000001</v>
      </c>
      <c r="I68">
        <v>795.91601600000001</v>
      </c>
      <c r="J68">
        <v>817.91491699999995</v>
      </c>
      <c r="K68">
        <v>840.23999000000003</v>
      </c>
      <c r="L68">
        <v>862.91754200000003</v>
      </c>
      <c r="M68">
        <v>885.94171100000005</v>
      </c>
      <c r="N68">
        <v>909.30059800000004</v>
      </c>
      <c r="O68">
        <v>932.96209699999997</v>
      </c>
      <c r="P68">
        <v>956.91711399999997</v>
      </c>
      <c r="Q68">
        <v>981.23022500000002</v>
      </c>
      <c r="R68">
        <v>1005.917786</v>
      </c>
      <c r="S68">
        <v>1030.9925539999999</v>
      </c>
      <c r="T68">
        <v>1056.4266359999999</v>
      </c>
      <c r="U68">
        <v>1082.207764</v>
      </c>
      <c r="V68">
        <v>1108.339966</v>
      </c>
      <c r="W68">
        <v>1134.83313</v>
      </c>
      <c r="X68">
        <v>1161.6813959999999</v>
      </c>
      <c r="Y68">
        <v>1188.886841</v>
      </c>
      <c r="Z68">
        <v>1216.4448239999999</v>
      </c>
      <c r="AA68">
        <v>1244.3413089999999</v>
      </c>
      <c r="AB68">
        <v>1272.5711670000001</v>
      </c>
      <c r="AC68">
        <v>1301.137573</v>
      </c>
      <c r="AD68">
        <v>1330.0665280000001</v>
      </c>
      <c r="AE68" t="s">
        <v>1991</v>
      </c>
    </row>
    <row r="69" spans="1:31">
      <c r="A69" t="s">
        <v>4080</v>
      </c>
      <c r="B69" t="s">
        <v>7676</v>
      </c>
      <c r="C69" t="s">
        <v>7677</v>
      </c>
      <c r="D69" t="s">
        <v>333</v>
      </c>
      <c r="E69">
        <v>121.9105</v>
      </c>
      <c r="F69">
        <v>125.1185</v>
      </c>
      <c r="G69">
        <v>128.19328300000001</v>
      </c>
      <c r="H69">
        <v>132.09889200000001</v>
      </c>
      <c r="I69">
        <v>136.13729900000001</v>
      </c>
      <c r="J69">
        <v>140.129684</v>
      </c>
      <c r="K69">
        <v>144.19317599999999</v>
      </c>
      <c r="L69">
        <v>148.333054</v>
      </c>
      <c r="M69">
        <v>152.54956100000001</v>
      </c>
      <c r="N69">
        <v>156.842285</v>
      </c>
      <c r="O69">
        <v>161.20697000000001</v>
      </c>
      <c r="P69">
        <v>165.642563</v>
      </c>
      <c r="Q69">
        <v>170.162689</v>
      </c>
      <c r="R69">
        <v>174.76947000000001</v>
      </c>
      <c r="S69">
        <v>179.46408099999999</v>
      </c>
      <c r="T69">
        <v>184.24250799999999</v>
      </c>
      <c r="U69">
        <v>189.10301200000001</v>
      </c>
      <c r="V69">
        <v>194.04736299999999</v>
      </c>
      <c r="W69">
        <v>199.07736199999999</v>
      </c>
      <c r="X69">
        <v>204.19276400000001</v>
      </c>
      <c r="Y69">
        <v>209.39447000000001</v>
      </c>
      <c r="Z69">
        <v>214.682343</v>
      </c>
      <c r="AA69">
        <v>220.05505400000001</v>
      </c>
      <c r="AB69">
        <v>225.51190199999999</v>
      </c>
      <c r="AC69">
        <v>231.05349699999999</v>
      </c>
      <c r="AD69">
        <v>236.68493699999999</v>
      </c>
      <c r="AE69" t="s">
        <v>2619</v>
      </c>
    </row>
    <row r="70" spans="1:31">
      <c r="A70" t="s">
        <v>4083</v>
      </c>
      <c r="B70" t="s">
        <v>7678</v>
      </c>
      <c r="C70" t="s">
        <v>7679</v>
      </c>
      <c r="D70" t="s">
        <v>333</v>
      </c>
      <c r="E70">
        <v>238.35841400000001</v>
      </c>
      <c r="F70">
        <v>244.89047199999999</v>
      </c>
      <c r="G70">
        <v>251.26547199999999</v>
      </c>
      <c r="H70">
        <v>257.44586199999998</v>
      </c>
      <c r="I70">
        <v>263.59344499999997</v>
      </c>
      <c r="J70">
        <v>269.73663299999998</v>
      </c>
      <c r="K70">
        <v>276.43902600000001</v>
      </c>
      <c r="L70">
        <v>283.226471</v>
      </c>
      <c r="M70">
        <v>290.09613000000002</v>
      </c>
      <c r="N70">
        <v>297.04058800000001</v>
      </c>
      <c r="O70">
        <v>304.04742399999998</v>
      </c>
      <c r="P70">
        <v>311.114441</v>
      </c>
      <c r="Q70">
        <v>318.27838100000002</v>
      </c>
      <c r="R70">
        <v>325.53869600000002</v>
      </c>
      <c r="S70">
        <v>332.894836</v>
      </c>
      <c r="T70">
        <v>340.33715799999999</v>
      </c>
      <c r="U70">
        <v>347.86050399999999</v>
      </c>
      <c r="V70">
        <v>355.46478300000001</v>
      </c>
      <c r="W70">
        <v>363.15329000000003</v>
      </c>
      <c r="X70">
        <v>370.92364500000002</v>
      </c>
      <c r="Y70">
        <v>378.77484099999998</v>
      </c>
      <c r="Z70">
        <v>386.70425399999999</v>
      </c>
      <c r="AA70">
        <v>394.704071</v>
      </c>
      <c r="AB70">
        <v>402.77123999999998</v>
      </c>
      <c r="AC70">
        <v>410.909088</v>
      </c>
      <c r="AD70">
        <v>419.12512199999998</v>
      </c>
      <c r="AE70" t="s">
        <v>3823</v>
      </c>
    </row>
    <row r="71" spans="1:31">
      <c r="A71" t="s">
        <v>4035</v>
      </c>
      <c r="B71" t="s">
        <v>7680</v>
      </c>
      <c r="C71" t="s">
        <v>7681</v>
      </c>
      <c r="D71" t="s">
        <v>333</v>
      </c>
      <c r="E71">
        <v>32852.34375</v>
      </c>
      <c r="F71">
        <v>34051.816405999998</v>
      </c>
      <c r="G71">
        <v>35138.898437999997</v>
      </c>
      <c r="H71">
        <v>36158.914062000003</v>
      </c>
      <c r="I71">
        <v>37214.808594000002</v>
      </c>
      <c r="J71">
        <v>38299.210937999997</v>
      </c>
      <c r="K71">
        <v>39399.609375</v>
      </c>
      <c r="L71">
        <v>40555.414062000003</v>
      </c>
      <c r="M71">
        <v>41747.082030999998</v>
      </c>
      <c r="N71">
        <v>42977.332030999998</v>
      </c>
      <c r="O71">
        <v>44246.542969000002</v>
      </c>
      <c r="P71">
        <v>45480.527344000002</v>
      </c>
      <c r="Q71">
        <v>46733.019530999998</v>
      </c>
      <c r="R71">
        <v>48004.019530999998</v>
      </c>
      <c r="S71">
        <v>49288.679687999997</v>
      </c>
      <c r="T71">
        <v>50605.460937999997</v>
      </c>
      <c r="U71">
        <v>51936.105469000002</v>
      </c>
      <c r="V71">
        <v>53297.054687999997</v>
      </c>
      <c r="W71">
        <v>54688.832030999998</v>
      </c>
      <c r="X71">
        <v>56098.722655999998</v>
      </c>
      <c r="Y71">
        <v>57527.769530999998</v>
      </c>
      <c r="Z71">
        <v>58967.425780999998</v>
      </c>
      <c r="AA71">
        <v>60410.140625</v>
      </c>
      <c r="AB71">
        <v>61872.144530999998</v>
      </c>
      <c r="AC71">
        <v>63344.9375</v>
      </c>
      <c r="AD71">
        <v>64840.625</v>
      </c>
      <c r="AE71" t="s">
        <v>5653</v>
      </c>
    </row>
    <row r="72" spans="1:31">
      <c r="A72" t="s">
        <v>4077</v>
      </c>
      <c r="B72" t="s">
        <v>7682</v>
      </c>
      <c r="C72" t="s">
        <v>7683</v>
      </c>
      <c r="D72" t="s">
        <v>333</v>
      </c>
      <c r="E72">
        <v>19183.109375</v>
      </c>
      <c r="F72">
        <v>19926.210938</v>
      </c>
      <c r="G72">
        <v>20597.054688</v>
      </c>
      <c r="H72">
        <v>21229.261718999998</v>
      </c>
      <c r="I72">
        <v>21885.257812</v>
      </c>
      <c r="J72">
        <v>22561.203125</v>
      </c>
      <c r="K72">
        <v>23248.513672000001</v>
      </c>
      <c r="L72">
        <v>23970.880859000001</v>
      </c>
      <c r="M72">
        <v>24715.990234000001</v>
      </c>
      <c r="N72">
        <v>25485.265625</v>
      </c>
      <c r="O72">
        <v>26278.304688</v>
      </c>
      <c r="P72">
        <v>27049.357422000001</v>
      </c>
      <c r="Q72">
        <v>27831.642577999999</v>
      </c>
      <c r="R72">
        <v>28625.191406000002</v>
      </c>
      <c r="S72">
        <v>29427.029297000001</v>
      </c>
      <c r="T72">
        <v>30250.441406000002</v>
      </c>
      <c r="U72">
        <v>31082.347656000002</v>
      </c>
      <c r="V72">
        <v>31932.294922000001</v>
      </c>
      <c r="W72">
        <v>32800.328125</v>
      </c>
      <c r="X72">
        <v>33678.800780999998</v>
      </c>
      <c r="Y72">
        <v>34568.214844000002</v>
      </c>
      <c r="Z72">
        <v>35463.496094000002</v>
      </c>
      <c r="AA72">
        <v>36359.816405999998</v>
      </c>
      <c r="AB72">
        <v>37266.578125</v>
      </c>
      <c r="AC72">
        <v>38178.363280999998</v>
      </c>
      <c r="AD72">
        <v>39102.285155999998</v>
      </c>
      <c r="AE72" t="s">
        <v>5688</v>
      </c>
    </row>
    <row r="73" spans="1:31">
      <c r="A73" t="s">
        <v>4080</v>
      </c>
      <c r="B73" t="s">
        <v>7684</v>
      </c>
      <c r="C73" t="s">
        <v>7685</v>
      </c>
      <c r="D73" t="s">
        <v>333</v>
      </c>
      <c r="E73">
        <v>6782.6401370000003</v>
      </c>
      <c r="F73">
        <v>7018.7231449999999</v>
      </c>
      <c r="G73">
        <v>7243.138672</v>
      </c>
      <c r="H73">
        <v>7457.1513670000004</v>
      </c>
      <c r="I73">
        <v>7673.6796880000002</v>
      </c>
      <c r="J73">
        <v>7892.5874020000001</v>
      </c>
      <c r="K73">
        <v>8114.1772460000002</v>
      </c>
      <c r="L73">
        <v>8344.2529300000006</v>
      </c>
      <c r="M73">
        <v>8580.4648440000001</v>
      </c>
      <c r="N73">
        <v>8823.1992190000001</v>
      </c>
      <c r="O73">
        <v>9072.890625</v>
      </c>
      <c r="P73">
        <v>9319.8876949999994</v>
      </c>
      <c r="Q73">
        <v>9571.0400389999995</v>
      </c>
      <c r="R73">
        <v>9826.7304690000001</v>
      </c>
      <c r="S73">
        <v>10086.228515999999</v>
      </c>
      <c r="T73">
        <v>10351.775390999999</v>
      </c>
      <c r="U73">
        <v>10621.626953000001</v>
      </c>
      <c r="V73">
        <v>10897.890625</v>
      </c>
      <c r="W73">
        <v>11180.421875</v>
      </c>
      <c r="X73">
        <v>11467.284180000001</v>
      </c>
      <c r="Y73">
        <v>11758.447265999999</v>
      </c>
      <c r="Z73">
        <v>12052.996094</v>
      </c>
      <c r="AA73">
        <v>12350.181640999999</v>
      </c>
      <c r="AB73">
        <v>12652.699219</v>
      </c>
      <c r="AC73">
        <v>12959.8125</v>
      </c>
      <c r="AD73">
        <v>13273.176758</v>
      </c>
      <c r="AE73" t="s">
        <v>2619</v>
      </c>
    </row>
    <row r="74" spans="1:31">
      <c r="A74" t="s">
        <v>4083</v>
      </c>
      <c r="B74" t="s">
        <v>7686</v>
      </c>
      <c r="C74" t="s">
        <v>7687</v>
      </c>
      <c r="D74" t="s">
        <v>333</v>
      </c>
      <c r="E74">
        <v>6886.5986329999996</v>
      </c>
      <c r="F74">
        <v>7106.8828119999998</v>
      </c>
      <c r="G74">
        <v>7298.6972660000001</v>
      </c>
      <c r="H74">
        <v>7472.4990230000003</v>
      </c>
      <c r="I74">
        <v>7655.8696289999998</v>
      </c>
      <c r="J74">
        <v>7845.4179690000001</v>
      </c>
      <c r="K74">
        <v>8036.9257809999999</v>
      </c>
      <c r="L74">
        <v>8240.2861329999996</v>
      </c>
      <c r="M74">
        <v>8450.6240230000003</v>
      </c>
      <c r="N74">
        <v>8668.875</v>
      </c>
      <c r="O74">
        <v>8895.3486329999996</v>
      </c>
      <c r="P74">
        <v>9111.2851559999999</v>
      </c>
      <c r="Q74">
        <v>9330.3359380000002</v>
      </c>
      <c r="R74">
        <v>9552.1005860000005</v>
      </c>
      <c r="S74">
        <v>9775.4277340000008</v>
      </c>
      <c r="T74">
        <v>10003.242188</v>
      </c>
      <c r="U74">
        <v>10232.129883</v>
      </c>
      <c r="V74">
        <v>10466.868164</v>
      </c>
      <c r="W74">
        <v>10708.080078000001</v>
      </c>
      <c r="X74">
        <v>10952.643555000001</v>
      </c>
      <c r="Y74">
        <v>11201.104492</v>
      </c>
      <c r="Z74">
        <v>11450.935546999999</v>
      </c>
      <c r="AA74">
        <v>11700.138671999999</v>
      </c>
      <c r="AB74">
        <v>11952.862305000001</v>
      </c>
      <c r="AC74">
        <v>12206.75</v>
      </c>
      <c r="AD74">
        <v>12465.172852</v>
      </c>
      <c r="AE74" t="s">
        <v>2707</v>
      </c>
    </row>
    <row r="75" spans="1:31">
      <c r="A75" t="s">
        <v>6214</v>
      </c>
    </row>
    <row r="76" spans="1:31">
      <c r="A76" t="s">
        <v>3913</v>
      </c>
      <c r="B76" t="s">
        <v>7688</v>
      </c>
      <c r="C76" t="s">
        <v>7689</v>
      </c>
      <c r="D76" t="s">
        <v>333</v>
      </c>
      <c r="E76">
        <v>6766.5634769999997</v>
      </c>
      <c r="F76">
        <v>6992.6059569999998</v>
      </c>
      <c r="G76">
        <v>7130.236328</v>
      </c>
      <c r="H76">
        <v>7191.6474609999996</v>
      </c>
      <c r="I76">
        <v>7286.5820309999999</v>
      </c>
      <c r="J76">
        <v>7404.8442379999997</v>
      </c>
      <c r="K76">
        <v>7517.0888670000004</v>
      </c>
      <c r="L76">
        <v>7660.408203</v>
      </c>
      <c r="M76">
        <v>7817.359375</v>
      </c>
      <c r="N76">
        <v>7991.2402339999999</v>
      </c>
      <c r="O76">
        <v>8183.4907229999999</v>
      </c>
      <c r="P76">
        <v>8326.9169920000004</v>
      </c>
      <c r="Q76">
        <v>8471.1328119999998</v>
      </c>
      <c r="R76">
        <v>8613.8408199999994</v>
      </c>
      <c r="S76">
        <v>8749.7714840000008</v>
      </c>
      <c r="T76">
        <v>8889.0654300000006</v>
      </c>
      <c r="U76">
        <v>9018.8203119999998</v>
      </c>
      <c r="V76">
        <v>9156.5019530000009</v>
      </c>
      <c r="W76">
        <v>9303.8554690000001</v>
      </c>
      <c r="X76">
        <v>9450.8417969999991</v>
      </c>
      <c r="Y76">
        <v>9598.9863280000009</v>
      </c>
      <c r="Z76">
        <v>9740.0898440000001</v>
      </c>
      <c r="AA76">
        <v>9867.3261719999991</v>
      </c>
      <c r="AB76">
        <v>9996.0185550000006</v>
      </c>
      <c r="AC76">
        <v>10117.255859000001</v>
      </c>
      <c r="AD76">
        <v>10242.143555000001</v>
      </c>
      <c r="AE76" t="s">
        <v>625</v>
      </c>
    </row>
    <row r="77" spans="1:31">
      <c r="A77" t="s">
        <v>4077</v>
      </c>
      <c r="B77" t="s">
        <v>7690</v>
      </c>
      <c r="C77" t="s">
        <v>7691</v>
      </c>
      <c r="D77" t="s">
        <v>333</v>
      </c>
      <c r="E77">
        <v>4249.8291019999997</v>
      </c>
      <c r="F77">
        <v>4391.6015619999998</v>
      </c>
      <c r="G77">
        <v>4477.3027339999999</v>
      </c>
      <c r="H77">
        <v>4514.6625979999999</v>
      </c>
      <c r="I77">
        <v>4573.2104490000002</v>
      </c>
      <c r="J77">
        <v>4646.5966799999997</v>
      </c>
      <c r="K77">
        <v>4716.1547849999997</v>
      </c>
      <c r="L77">
        <v>4805.3652339999999</v>
      </c>
      <c r="M77">
        <v>4903.1787109999996</v>
      </c>
      <c r="N77">
        <v>5011.6782229999999</v>
      </c>
      <c r="O77">
        <v>5131.7709960000002</v>
      </c>
      <c r="P77">
        <v>5220.9365230000003</v>
      </c>
      <c r="Q77">
        <v>5310.5737300000001</v>
      </c>
      <c r="R77">
        <v>5399.2294920000004</v>
      </c>
      <c r="S77">
        <v>5483.5703119999998</v>
      </c>
      <c r="T77">
        <v>5570</v>
      </c>
      <c r="U77">
        <v>5650.3657229999999</v>
      </c>
      <c r="V77">
        <v>5735.7114259999998</v>
      </c>
      <c r="W77">
        <v>5827.1376950000003</v>
      </c>
      <c r="X77">
        <v>5918.2963870000003</v>
      </c>
      <c r="Y77">
        <v>6010.1508789999998</v>
      </c>
      <c r="Z77">
        <v>6097.5195309999999</v>
      </c>
      <c r="AA77">
        <v>6176.0898440000001</v>
      </c>
      <c r="AB77">
        <v>6255.544922</v>
      </c>
      <c r="AC77">
        <v>6330.2553710000002</v>
      </c>
      <c r="AD77">
        <v>6407.2358400000003</v>
      </c>
      <c r="AE77" t="s">
        <v>625</v>
      </c>
    </row>
    <row r="78" spans="1:31">
      <c r="A78" t="s">
        <v>4080</v>
      </c>
      <c r="B78" t="s">
        <v>7692</v>
      </c>
      <c r="C78" t="s">
        <v>7693</v>
      </c>
      <c r="D78" t="s">
        <v>333</v>
      </c>
      <c r="E78">
        <v>658.90484600000002</v>
      </c>
      <c r="F78">
        <v>681.37347399999999</v>
      </c>
      <c r="G78">
        <v>696.487122</v>
      </c>
      <c r="H78">
        <v>705.27142300000003</v>
      </c>
      <c r="I78">
        <v>717.010132</v>
      </c>
      <c r="J78">
        <v>730.58868399999994</v>
      </c>
      <c r="K78">
        <v>743.69372599999997</v>
      </c>
      <c r="L78">
        <v>759.51019299999996</v>
      </c>
      <c r="M78">
        <v>776.55835000000002</v>
      </c>
      <c r="N78">
        <v>795.13275099999998</v>
      </c>
      <c r="O78">
        <v>815.36505099999999</v>
      </c>
      <c r="P78">
        <v>831.45245399999999</v>
      </c>
      <c r="Q78">
        <v>847.67181400000004</v>
      </c>
      <c r="R78">
        <v>863.82525599999997</v>
      </c>
      <c r="S78">
        <v>879.45343000000003</v>
      </c>
      <c r="T78">
        <v>895.46289100000001</v>
      </c>
      <c r="U78">
        <v>910.71295199999997</v>
      </c>
      <c r="V78">
        <v>926.73107900000002</v>
      </c>
      <c r="W78">
        <v>943.67663600000003</v>
      </c>
      <c r="X78">
        <v>960.67303500000003</v>
      </c>
      <c r="Y78">
        <v>977.854736</v>
      </c>
      <c r="Z78">
        <v>994.49963400000001</v>
      </c>
      <c r="AA78">
        <v>1009.9993899999999</v>
      </c>
      <c r="AB78">
        <v>1025.709106</v>
      </c>
      <c r="AC78">
        <v>1040.83728</v>
      </c>
      <c r="AD78">
        <v>1056.3751219999999</v>
      </c>
      <c r="AE78" t="s">
        <v>2626</v>
      </c>
    </row>
    <row r="79" spans="1:31">
      <c r="A79" t="s">
        <v>4083</v>
      </c>
      <c r="B79" t="s">
        <v>7694</v>
      </c>
      <c r="C79" t="s">
        <v>7695</v>
      </c>
      <c r="D79" t="s">
        <v>333</v>
      </c>
      <c r="E79">
        <v>1857.829346</v>
      </c>
      <c r="F79">
        <v>1919.6308590000001</v>
      </c>
      <c r="G79">
        <v>1956.446289</v>
      </c>
      <c r="H79">
        <v>1971.713135</v>
      </c>
      <c r="I79">
        <v>1996.361328</v>
      </c>
      <c r="J79">
        <v>2027.6586910000001</v>
      </c>
      <c r="K79">
        <v>2057.23999</v>
      </c>
      <c r="L79">
        <v>2095.5329590000001</v>
      </c>
      <c r="M79">
        <v>2137.6220699999999</v>
      </c>
      <c r="N79">
        <v>2184.4291990000002</v>
      </c>
      <c r="O79">
        <v>2236.3544919999999</v>
      </c>
      <c r="P79">
        <v>2274.5280760000001</v>
      </c>
      <c r="Q79">
        <v>2312.8869629999999</v>
      </c>
      <c r="R79">
        <v>2350.7863769999999</v>
      </c>
      <c r="S79">
        <v>2386.7478030000002</v>
      </c>
      <c r="T79">
        <v>2423.6022950000001</v>
      </c>
      <c r="U79">
        <v>2457.7414549999999</v>
      </c>
      <c r="V79">
        <v>2494.0600589999999</v>
      </c>
      <c r="W79">
        <v>2533.0407709999999</v>
      </c>
      <c r="X79">
        <v>2571.8728030000002</v>
      </c>
      <c r="Y79">
        <v>2610.9809570000002</v>
      </c>
      <c r="Z79">
        <v>2648.071289</v>
      </c>
      <c r="AA79">
        <v>2681.2373050000001</v>
      </c>
      <c r="AB79">
        <v>2714.7646479999999</v>
      </c>
      <c r="AC79">
        <v>2746.1628420000002</v>
      </c>
      <c r="AD79">
        <v>2778.5329590000001</v>
      </c>
      <c r="AE79" t="s">
        <v>3530</v>
      </c>
    </row>
    <row r="80" spans="1:31">
      <c r="A80" t="s">
        <v>3917</v>
      </c>
      <c r="B80" t="s">
        <v>7696</v>
      </c>
      <c r="C80" t="s">
        <v>7697</v>
      </c>
      <c r="D80" t="s">
        <v>333</v>
      </c>
      <c r="E80">
        <v>891.78436299999998</v>
      </c>
      <c r="F80">
        <v>910.15338099999997</v>
      </c>
      <c r="G80">
        <v>928.56018099999994</v>
      </c>
      <c r="H80">
        <v>949.76843299999996</v>
      </c>
      <c r="I80">
        <v>971.30712900000003</v>
      </c>
      <c r="J80">
        <v>992.353027</v>
      </c>
      <c r="K80">
        <v>1013.638794</v>
      </c>
      <c r="L80">
        <v>1035.1469729999999</v>
      </c>
      <c r="M80">
        <v>1057.016357</v>
      </c>
      <c r="N80">
        <v>1079.2329099999999</v>
      </c>
      <c r="O80">
        <v>1101.7897949999999</v>
      </c>
      <c r="P80">
        <v>1124.6567379999999</v>
      </c>
      <c r="Q80">
        <v>1147.823486</v>
      </c>
      <c r="R80">
        <v>1171.287842</v>
      </c>
      <c r="S80">
        <v>1195.1175539999999</v>
      </c>
      <c r="T80">
        <v>1219.2851559999999</v>
      </c>
      <c r="U80">
        <v>1243.845581</v>
      </c>
      <c r="V80">
        <v>1268.7883300000001</v>
      </c>
      <c r="W80">
        <v>1294.0974120000001</v>
      </c>
      <c r="X80">
        <v>1319.7375489999999</v>
      </c>
      <c r="Y80">
        <v>1345.6679690000001</v>
      </c>
      <c r="Z80">
        <v>1371.966064</v>
      </c>
      <c r="AA80">
        <v>1398.6695560000001</v>
      </c>
      <c r="AB80">
        <v>1425.7543949999999</v>
      </c>
      <c r="AC80">
        <v>1453.2495120000001</v>
      </c>
      <c r="AD80">
        <v>1481.09375</v>
      </c>
      <c r="AE80" t="s">
        <v>1948</v>
      </c>
    </row>
    <row r="81" spans="1:31">
      <c r="A81" t="s">
        <v>4077</v>
      </c>
      <c r="B81" t="s">
        <v>7698</v>
      </c>
      <c r="C81" t="s">
        <v>7699</v>
      </c>
      <c r="D81" t="s">
        <v>333</v>
      </c>
      <c r="E81">
        <v>395.81970200000001</v>
      </c>
      <c r="F81">
        <v>403.58761600000003</v>
      </c>
      <c r="G81">
        <v>411.37411500000002</v>
      </c>
      <c r="H81">
        <v>420.323914</v>
      </c>
      <c r="I81">
        <v>429.40133700000001</v>
      </c>
      <c r="J81">
        <v>438.25646999999998</v>
      </c>
      <c r="K81">
        <v>447.19250499999998</v>
      </c>
      <c r="L81">
        <v>456.203033</v>
      </c>
      <c r="M81">
        <v>465.36084</v>
      </c>
      <c r="N81">
        <v>474.65741000000003</v>
      </c>
      <c r="O81">
        <v>484.087219</v>
      </c>
      <c r="P81">
        <v>493.63394199999999</v>
      </c>
      <c r="Q81">
        <v>503.29434199999997</v>
      </c>
      <c r="R81">
        <v>513.06664999999998</v>
      </c>
      <c r="S81">
        <v>522.98468000000003</v>
      </c>
      <c r="T81">
        <v>533.03186000000005</v>
      </c>
      <c r="U81">
        <v>543.23510699999997</v>
      </c>
      <c r="V81">
        <v>553.587402</v>
      </c>
      <c r="W81">
        <v>564.07879600000001</v>
      </c>
      <c r="X81">
        <v>574.69018600000004</v>
      </c>
      <c r="Y81">
        <v>585.40093999999999</v>
      </c>
      <c r="Z81">
        <v>596.24975600000005</v>
      </c>
      <c r="AA81">
        <v>607.25219700000002</v>
      </c>
      <c r="AB81">
        <v>618.39392099999998</v>
      </c>
      <c r="AC81">
        <v>629.68914800000005</v>
      </c>
      <c r="AD81">
        <v>641.10632299999997</v>
      </c>
      <c r="AE81" t="s">
        <v>2626</v>
      </c>
    </row>
    <row r="82" spans="1:31">
      <c r="A82" t="s">
        <v>4080</v>
      </c>
      <c r="B82" t="s">
        <v>7700</v>
      </c>
      <c r="C82" t="s">
        <v>7701</v>
      </c>
      <c r="D82" t="s">
        <v>333</v>
      </c>
      <c r="E82">
        <v>143.70185900000001</v>
      </c>
      <c r="F82">
        <v>147.15713500000001</v>
      </c>
      <c r="G82">
        <v>150.616165</v>
      </c>
      <c r="H82">
        <v>154.629684</v>
      </c>
      <c r="I82">
        <v>158.720978</v>
      </c>
      <c r="J82">
        <v>162.73741100000001</v>
      </c>
      <c r="K82">
        <v>166.82530199999999</v>
      </c>
      <c r="L82">
        <v>170.98026999999999</v>
      </c>
      <c r="M82">
        <v>175.21014400000001</v>
      </c>
      <c r="N82">
        <v>179.515793</v>
      </c>
      <c r="O82">
        <v>183.899033</v>
      </c>
      <c r="P82">
        <v>188.35897800000001</v>
      </c>
      <c r="Q82">
        <v>192.892166</v>
      </c>
      <c r="R82">
        <v>197.49929800000001</v>
      </c>
      <c r="S82">
        <v>202.18635599999999</v>
      </c>
      <c r="T82">
        <v>206.95463599999999</v>
      </c>
      <c r="U82">
        <v>211.809799</v>
      </c>
      <c r="V82">
        <v>216.75308200000001</v>
      </c>
      <c r="W82">
        <v>221.78566000000001</v>
      </c>
      <c r="X82">
        <v>226.90618900000001</v>
      </c>
      <c r="Y82">
        <v>232.11134300000001</v>
      </c>
      <c r="Z82">
        <v>237.40808100000001</v>
      </c>
      <c r="AA82">
        <v>242.804092</v>
      </c>
      <c r="AB82">
        <v>248.29998800000001</v>
      </c>
      <c r="AC82">
        <v>253.898911</v>
      </c>
      <c r="AD82">
        <v>259.59634399999999</v>
      </c>
      <c r="AE82" t="s">
        <v>2707</v>
      </c>
    </row>
    <row r="83" spans="1:31">
      <c r="A83" t="s">
        <v>4083</v>
      </c>
      <c r="B83" t="s">
        <v>7702</v>
      </c>
      <c r="C83" t="s">
        <v>7703</v>
      </c>
      <c r="D83" t="s">
        <v>333</v>
      </c>
      <c r="E83">
        <v>352.26281699999998</v>
      </c>
      <c r="F83">
        <v>359.40863000000002</v>
      </c>
      <c r="G83">
        <v>366.569885</v>
      </c>
      <c r="H83">
        <v>374.814819</v>
      </c>
      <c r="I83">
        <v>383.18481400000002</v>
      </c>
      <c r="J83">
        <v>391.35916099999997</v>
      </c>
      <c r="K83">
        <v>399.62097199999999</v>
      </c>
      <c r="L83">
        <v>407.96365400000002</v>
      </c>
      <c r="M83">
        <v>416.445312</v>
      </c>
      <c r="N83">
        <v>425.059753</v>
      </c>
      <c r="O83">
        <v>433.80355800000001</v>
      </c>
      <c r="P83">
        <v>442.66375699999998</v>
      </c>
      <c r="Q83">
        <v>451.63699300000002</v>
      </c>
      <c r="R83">
        <v>460.72195399999998</v>
      </c>
      <c r="S83">
        <v>469.94656400000002</v>
      </c>
      <c r="T83">
        <v>479.29858400000001</v>
      </c>
      <c r="U83">
        <v>488.800659</v>
      </c>
      <c r="V83">
        <v>498.44787600000001</v>
      </c>
      <c r="W83">
        <v>508.23303199999998</v>
      </c>
      <c r="X83">
        <v>518.14117399999998</v>
      </c>
      <c r="Y83">
        <v>528.15576199999998</v>
      </c>
      <c r="Z83">
        <v>538.30816700000003</v>
      </c>
      <c r="AA83">
        <v>548.61328100000003</v>
      </c>
      <c r="AB83">
        <v>559.06042500000001</v>
      </c>
      <c r="AC83">
        <v>569.66149900000005</v>
      </c>
      <c r="AD83">
        <v>580.39117399999998</v>
      </c>
      <c r="AE83" t="s">
        <v>1948</v>
      </c>
    </row>
    <row r="84" spans="1:31">
      <c r="A84" t="s">
        <v>4362</v>
      </c>
      <c r="B84" t="s">
        <v>7704</v>
      </c>
      <c r="C84" t="s">
        <v>7705</v>
      </c>
      <c r="D84" t="s">
        <v>333</v>
      </c>
      <c r="E84">
        <v>494.50125100000002</v>
      </c>
      <c r="F84">
        <v>512.91980000000001</v>
      </c>
      <c r="G84">
        <v>531.68078600000001</v>
      </c>
      <c r="H84">
        <v>550.67419400000006</v>
      </c>
      <c r="I84">
        <v>570.08154300000001</v>
      </c>
      <c r="J84">
        <v>589.48266599999999</v>
      </c>
      <c r="K84">
        <v>609.38708499999996</v>
      </c>
      <c r="L84">
        <v>629.84228499999995</v>
      </c>
      <c r="M84">
        <v>650.87640399999998</v>
      </c>
      <c r="N84">
        <v>672.48504600000001</v>
      </c>
      <c r="O84">
        <v>694.68243399999994</v>
      </c>
      <c r="P84">
        <v>717.48205599999994</v>
      </c>
      <c r="Q84">
        <v>740.897156</v>
      </c>
      <c r="R84">
        <v>764.94183299999997</v>
      </c>
      <c r="S84">
        <v>789.60058600000002</v>
      </c>
      <c r="T84">
        <v>814.86511199999995</v>
      </c>
      <c r="U84">
        <v>840.77056900000002</v>
      </c>
      <c r="V84">
        <v>867.32360800000004</v>
      </c>
      <c r="W84">
        <v>894.52124000000003</v>
      </c>
      <c r="X84">
        <v>922.38342299999999</v>
      </c>
      <c r="Y84">
        <v>950.91961700000002</v>
      </c>
      <c r="Z84">
        <v>980.12652600000001</v>
      </c>
      <c r="AA84">
        <v>1010.014465</v>
      </c>
      <c r="AB84">
        <v>1040.612183</v>
      </c>
      <c r="AC84">
        <v>1071.9194339999999</v>
      </c>
      <c r="AD84">
        <v>1103.940552</v>
      </c>
      <c r="AE84" t="s">
        <v>2719</v>
      </c>
    </row>
    <row r="85" spans="1:31">
      <c r="A85" t="s">
        <v>4077</v>
      </c>
      <c r="B85" t="s">
        <v>7706</v>
      </c>
      <c r="C85" t="s">
        <v>7707</v>
      </c>
      <c r="D85" t="s">
        <v>333</v>
      </c>
      <c r="E85">
        <v>353.66058299999997</v>
      </c>
      <c r="F85">
        <v>366.75616500000001</v>
      </c>
      <c r="G85">
        <v>380.09478799999999</v>
      </c>
      <c r="H85">
        <v>393.60021999999998</v>
      </c>
      <c r="I85">
        <v>407.398865</v>
      </c>
      <c r="J85">
        <v>421.18426499999998</v>
      </c>
      <c r="K85">
        <v>435.32354700000002</v>
      </c>
      <c r="L85">
        <v>449.84979199999998</v>
      </c>
      <c r="M85">
        <v>464.782532</v>
      </c>
      <c r="N85">
        <v>480.11825599999997</v>
      </c>
      <c r="O85">
        <v>495.86700400000001</v>
      </c>
      <c r="P85">
        <v>512.03802499999995</v>
      </c>
      <c r="Q85">
        <v>528.640625</v>
      </c>
      <c r="R85">
        <v>545.68450900000005</v>
      </c>
      <c r="S85">
        <v>563.15826400000003</v>
      </c>
      <c r="T85">
        <v>581.05645800000002</v>
      </c>
      <c r="U85">
        <v>599.40368699999999</v>
      </c>
      <c r="V85">
        <v>618.20422399999995</v>
      </c>
      <c r="W85">
        <v>637.45556599999998</v>
      </c>
      <c r="X85">
        <v>657.17169200000001</v>
      </c>
      <c r="Y85">
        <v>677.35888699999998</v>
      </c>
      <c r="Z85">
        <v>698.01440400000001</v>
      </c>
      <c r="AA85">
        <v>719.14532499999996</v>
      </c>
      <c r="AB85">
        <v>740.77185099999997</v>
      </c>
      <c r="AC85">
        <v>762.89324999999997</v>
      </c>
      <c r="AD85">
        <v>785.51232900000002</v>
      </c>
      <c r="AE85" t="s">
        <v>2688</v>
      </c>
    </row>
    <row r="86" spans="1:31">
      <c r="A86" t="s">
        <v>4080</v>
      </c>
      <c r="B86" t="s">
        <v>7708</v>
      </c>
      <c r="C86" t="s">
        <v>7709</v>
      </c>
      <c r="D86" t="s">
        <v>333</v>
      </c>
      <c r="E86">
        <v>27.106580999999998</v>
      </c>
      <c r="F86">
        <v>28.051791999999999</v>
      </c>
      <c r="G86">
        <v>29.014188999999998</v>
      </c>
      <c r="H86">
        <v>29.989713999999999</v>
      </c>
      <c r="I86">
        <v>30.985434000000001</v>
      </c>
      <c r="J86">
        <v>31.973666999999999</v>
      </c>
      <c r="K86">
        <v>32.984386000000001</v>
      </c>
      <c r="L86">
        <v>34.019489</v>
      </c>
      <c r="M86">
        <v>35.080032000000003</v>
      </c>
      <c r="N86">
        <v>36.165481999999997</v>
      </c>
      <c r="O86">
        <v>37.276417000000002</v>
      </c>
      <c r="P86">
        <v>38.413367999999998</v>
      </c>
      <c r="Q86">
        <v>39.576819999999998</v>
      </c>
      <c r="R86">
        <v>40.767315000000004</v>
      </c>
      <c r="S86">
        <v>41.983589000000002</v>
      </c>
      <c r="T86">
        <v>43.225822000000001</v>
      </c>
      <c r="U86">
        <v>44.495334999999997</v>
      </c>
      <c r="V86">
        <v>45.792141000000001</v>
      </c>
      <c r="W86">
        <v>47.115715000000002</v>
      </c>
      <c r="X86">
        <v>48.466942000000003</v>
      </c>
      <c r="Y86">
        <v>49.845965999999997</v>
      </c>
      <c r="Z86">
        <v>51.252251000000001</v>
      </c>
      <c r="AA86">
        <v>52.686073</v>
      </c>
      <c r="AB86">
        <v>54.148758000000001</v>
      </c>
      <c r="AC86">
        <v>55.639907999999998</v>
      </c>
      <c r="AD86">
        <v>57.159419999999997</v>
      </c>
      <c r="AE86" t="s">
        <v>2641</v>
      </c>
    </row>
    <row r="87" spans="1:31">
      <c r="A87" t="s">
        <v>4083</v>
      </c>
      <c r="B87" t="s">
        <v>7710</v>
      </c>
      <c r="C87" t="s">
        <v>7711</v>
      </c>
      <c r="D87" t="s">
        <v>333</v>
      </c>
      <c r="E87">
        <v>113.7341</v>
      </c>
      <c r="F87">
        <v>118.111862</v>
      </c>
      <c r="G87">
        <v>122.571808</v>
      </c>
      <c r="H87">
        <v>127.084236</v>
      </c>
      <c r="I87">
        <v>131.69725</v>
      </c>
      <c r="J87">
        <v>136.32472200000001</v>
      </c>
      <c r="K87">
        <v>141.07913199999999</v>
      </c>
      <c r="L87">
        <v>145.972992</v>
      </c>
      <c r="M87">
        <v>151.01383999999999</v>
      </c>
      <c r="N87">
        <v>156.201279</v>
      </c>
      <c r="O87">
        <v>161.53898599999999</v>
      </c>
      <c r="P87">
        <v>167.03064000000001</v>
      </c>
      <c r="Q87">
        <v>172.679688</v>
      </c>
      <c r="R87">
        <v>178.48997499999999</v>
      </c>
      <c r="S87">
        <v>184.45877100000001</v>
      </c>
      <c r="T87">
        <v>190.582809</v>
      </c>
      <c r="U87">
        <v>196.87150600000001</v>
      </c>
      <c r="V87">
        <v>203.32725500000001</v>
      </c>
      <c r="W87">
        <v>209.94992099999999</v>
      </c>
      <c r="X87">
        <v>216.744843</v>
      </c>
      <c r="Y87">
        <v>223.714798</v>
      </c>
      <c r="Z87">
        <v>230.859848</v>
      </c>
      <c r="AA87">
        <v>238.18306000000001</v>
      </c>
      <c r="AB87">
        <v>245.69163499999999</v>
      </c>
      <c r="AC87">
        <v>253.38626099999999</v>
      </c>
      <c r="AD87">
        <v>261.268799</v>
      </c>
      <c r="AE87" t="s">
        <v>2683</v>
      </c>
    </row>
    <row r="88" spans="1:31">
      <c r="A88" t="s">
        <v>4365</v>
      </c>
      <c r="B88" t="s">
        <v>7712</v>
      </c>
      <c r="C88" t="s">
        <v>7713</v>
      </c>
      <c r="D88" t="s">
        <v>333</v>
      </c>
      <c r="E88">
        <v>6338.5805659999996</v>
      </c>
      <c r="F88">
        <v>6479.0522460000002</v>
      </c>
      <c r="G88">
        <v>6621.1694340000004</v>
      </c>
      <c r="H88">
        <v>6764.921875</v>
      </c>
      <c r="I88">
        <v>6910.3466799999997</v>
      </c>
      <c r="J88">
        <v>7050.453125</v>
      </c>
      <c r="K88">
        <v>7191.7587890000004</v>
      </c>
      <c r="L88">
        <v>7334.7353519999997</v>
      </c>
      <c r="M88">
        <v>7480.169922</v>
      </c>
      <c r="N88">
        <v>7628.3222660000001</v>
      </c>
      <c r="O88">
        <v>7778.9877930000002</v>
      </c>
      <c r="P88">
        <v>7932.435547</v>
      </c>
      <c r="Q88">
        <v>8088.3432620000003</v>
      </c>
      <c r="R88">
        <v>8246.4462889999995</v>
      </c>
      <c r="S88">
        <v>8406.9140619999998</v>
      </c>
      <c r="T88">
        <v>8569.7373050000006</v>
      </c>
      <c r="U88">
        <v>8734.8417969999991</v>
      </c>
      <c r="V88">
        <v>8902.4111329999996</v>
      </c>
      <c r="W88">
        <v>9072.3359380000002</v>
      </c>
      <c r="X88">
        <v>9244.4521480000003</v>
      </c>
      <c r="Y88">
        <v>9418.6425780000009</v>
      </c>
      <c r="Z88">
        <v>9595.0761719999991</v>
      </c>
      <c r="AA88">
        <v>9773.7265619999998</v>
      </c>
      <c r="AB88">
        <v>9954.4550780000009</v>
      </c>
      <c r="AC88">
        <v>10137.352539</v>
      </c>
      <c r="AD88">
        <v>10322.505859000001</v>
      </c>
      <c r="AE88" t="s">
        <v>1948</v>
      </c>
    </row>
    <row r="89" spans="1:31">
      <c r="A89" t="s">
        <v>4077</v>
      </c>
      <c r="B89" t="s">
        <v>7714</v>
      </c>
      <c r="C89" t="s">
        <v>7715</v>
      </c>
      <c r="D89" t="s">
        <v>333</v>
      </c>
      <c r="E89">
        <v>3848.406982</v>
      </c>
      <c r="F89">
        <v>3935.2680660000001</v>
      </c>
      <c r="G89">
        <v>4023.1755370000001</v>
      </c>
      <c r="H89">
        <v>4112.0893550000001</v>
      </c>
      <c r="I89">
        <v>4201.9921880000002</v>
      </c>
      <c r="J89">
        <v>4288.6298829999996</v>
      </c>
      <c r="K89">
        <v>4375.9555659999996</v>
      </c>
      <c r="L89">
        <v>4464.2905270000001</v>
      </c>
      <c r="M89">
        <v>4554.1630859999996</v>
      </c>
      <c r="N89">
        <v>4645.734375</v>
      </c>
      <c r="O89">
        <v>4738.8774409999996</v>
      </c>
      <c r="P89">
        <v>4833.7768550000001</v>
      </c>
      <c r="Q89">
        <v>4930.21875</v>
      </c>
      <c r="R89">
        <v>5028.0346680000002</v>
      </c>
      <c r="S89">
        <v>5127.3408200000003</v>
      </c>
      <c r="T89">
        <v>5228.1337890000004</v>
      </c>
      <c r="U89">
        <v>5330.3662109999996</v>
      </c>
      <c r="V89">
        <v>5434.1630859999996</v>
      </c>
      <c r="W89">
        <v>5539.4580079999996</v>
      </c>
      <c r="X89">
        <v>5646.1416019999997</v>
      </c>
      <c r="Y89">
        <v>5754.142578</v>
      </c>
      <c r="Z89">
        <v>5863.5727539999998</v>
      </c>
      <c r="AA89">
        <v>5974.4179690000001</v>
      </c>
      <c r="AB89">
        <v>6086.5996089999999</v>
      </c>
      <c r="AC89">
        <v>6200.1860349999997</v>
      </c>
      <c r="AD89">
        <v>6315.2402339999999</v>
      </c>
      <c r="AE89" t="s">
        <v>1948</v>
      </c>
    </row>
    <row r="90" spans="1:31">
      <c r="A90" t="s">
        <v>4080</v>
      </c>
      <c r="B90" t="s">
        <v>7716</v>
      </c>
      <c r="C90" t="s">
        <v>7717</v>
      </c>
      <c r="D90" t="s">
        <v>333</v>
      </c>
      <c r="E90">
        <v>1131.977539</v>
      </c>
      <c r="F90">
        <v>1154.5444339999999</v>
      </c>
      <c r="G90">
        <v>1177.3298339999999</v>
      </c>
      <c r="H90">
        <v>1200.385254</v>
      </c>
      <c r="I90">
        <v>1223.7817379999999</v>
      </c>
      <c r="J90">
        <v>1246.2852780000001</v>
      </c>
      <c r="K90">
        <v>1269.0679929999999</v>
      </c>
      <c r="L90">
        <v>1292.1572269999999</v>
      </c>
      <c r="M90">
        <v>1315.6132809999999</v>
      </c>
      <c r="N90">
        <v>1339.4765620000001</v>
      </c>
      <c r="O90">
        <v>1363.7155760000001</v>
      </c>
      <c r="P90">
        <v>1388.3431399999999</v>
      </c>
      <c r="Q90">
        <v>1413.333496</v>
      </c>
      <c r="R90">
        <v>1438.6489260000001</v>
      </c>
      <c r="S90">
        <v>1464.299072</v>
      </c>
      <c r="T90">
        <v>1490.279663</v>
      </c>
      <c r="U90">
        <v>1516.579956</v>
      </c>
      <c r="V90">
        <v>1543.2126459999999</v>
      </c>
      <c r="W90">
        <v>1570.1583250000001</v>
      </c>
      <c r="X90">
        <v>1597.3999020000001</v>
      </c>
      <c r="Y90">
        <v>1624.9208980000001</v>
      </c>
      <c r="Z90">
        <v>1652.734009</v>
      </c>
      <c r="AA90">
        <v>1680.8321530000001</v>
      </c>
      <c r="AB90">
        <v>1709.181763</v>
      </c>
      <c r="AC90">
        <v>1737.778564</v>
      </c>
      <c r="AD90">
        <v>1766.6220699999999</v>
      </c>
      <c r="AE90" t="s">
        <v>2613</v>
      </c>
    </row>
    <row r="91" spans="1:31">
      <c r="A91" t="s">
        <v>4083</v>
      </c>
      <c r="B91" t="s">
        <v>7718</v>
      </c>
      <c r="C91" t="s">
        <v>7719</v>
      </c>
      <c r="D91" t="s">
        <v>333</v>
      </c>
      <c r="E91">
        <v>1358.1958010000001</v>
      </c>
      <c r="F91">
        <v>1389.239624</v>
      </c>
      <c r="G91">
        <v>1420.6640620000001</v>
      </c>
      <c r="H91">
        <v>1452.4472659999999</v>
      </c>
      <c r="I91">
        <v>1484.572754</v>
      </c>
      <c r="J91">
        <v>1515.5383300000001</v>
      </c>
      <c r="K91">
        <v>1546.7353519999999</v>
      </c>
      <c r="L91">
        <v>1578.2873540000001</v>
      </c>
      <c r="M91">
        <v>1610.3935550000001</v>
      </c>
      <c r="N91">
        <v>1643.1110839999999</v>
      </c>
      <c r="O91">
        <v>1676.3948969999999</v>
      </c>
      <c r="P91">
        <v>1710.3154300000001</v>
      </c>
      <c r="Q91">
        <v>1744.7910159999999</v>
      </c>
      <c r="R91">
        <v>1779.762817</v>
      </c>
      <c r="S91">
        <v>1815.2742920000001</v>
      </c>
      <c r="T91">
        <v>1851.3238530000001</v>
      </c>
      <c r="U91">
        <v>1887.8950199999999</v>
      </c>
      <c r="V91">
        <v>1925.0351559999999</v>
      </c>
      <c r="W91">
        <v>1962.7202150000001</v>
      </c>
      <c r="X91">
        <v>2000.9104</v>
      </c>
      <c r="Y91">
        <v>2039.5795900000001</v>
      </c>
      <c r="Z91">
        <v>2078.7695309999999</v>
      </c>
      <c r="AA91">
        <v>2118.4760740000002</v>
      </c>
      <c r="AB91">
        <v>2158.6735840000001</v>
      </c>
      <c r="AC91">
        <v>2199.3876949999999</v>
      </c>
      <c r="AD91">
        <v>2240.6430660000001</v>
      </c>
      <c r="AE91" t="s">
        <v>1948</v>
      </c>
    </row>
    <row r="92" spans="1:31">
      <c r="A92" t="s">
        <v>3926</v>
      </c>
      <c r="B92" t="s">
        <v>7720</v>
      </c>
      <c r="C92" t="s">
        <v>7721</v>
      </c>
      <c r="D92" t="s">
        <v>333</v>
      </c>
      <c r="E92">
        <v>708.52966300000003</v>
      </c>
      <c r="F92">
        <v>714.54949999999997</v>
      </c>
      <c r="G92">
        <v>720.48950200000002</v>
      </c>
      <c r="H92">
        <v>725.08483899999999</v>
      </c>
      <c r="I92">
        <v>728.96655299999998</v>
      </c>
      <c r="J92">
        <v>731.64770499999997</v>
      </c>
      <c r="K92">
        <v>733.57513400000005</v>
      </c>
      <c r="L92">
        <v>735.29760699999997</v>
      </c>
      <c r="M92">
        <v>736.707764</v>
      </c>
      <c r="N92">
        <v>737.601135</v>
      </c>
      <c r="O92">
        <v>738.04742399999998</v>
      </c>
      <c r="P92">
        <v>738.13983199999996</v>
      </c>
      <c r="Q92">
        <v>738.12304700000004</v>
      </c>
      <c r="R92">
        <v>737.996399</v>
      </c>
      <c r="S92">
        <v>737.733521</v>
      </c>
      <c r="T92">
        <v>737.57904099999996</v>
      </c>
      <c r="U92">
        <v>737.62487799999997</v>
      </c>
      <c r="V92">
        <v>737.88214100000005</v>
      </c>
      <c r="W92">
        <v>738.38250700000003</v>
      </c>
      <c r="X92">
        <v>739.16400099999998</v>
      </c>
      <c r="Y92">
        <v>740.39819299999999</v>
      </c>
      <c r="Z92">
        <v>742.05383300000005</v>
      </c>
      <c r="AA92">
        <v>744.01300000000003</v>
      </c>
      <c r="AB92">
        <v>746.160034</v>
      </c>
      <c r="AC92">
        <v>748.41125499999998</v>
      </c>
      <c r="AD92">
        <v>750.973389</v>
      </c>
      <c r="AE92" t="s">
        <v>710</v>
      </c>
    </row>
    <row r="93" spans="1:31">
      <c r="A93" t="s">
        <v>4077</v>
      </c>
      <c r="B93" t="s">
        <v>7722</v>
      </c>
      <c r="C93" t="s">
        <v>7723</v>
      </c>
      <c r="D93" t="s">
        <v>333</v>
      </c>
      <c r="E93">
        <v>255.61485300000001</v>
      </c>
      <c r="F93">
        <v>257.60180700000001</v>
      </c>
      <c r="G93">
        <v>259.55560300000002</v>
      </c>
      <c r="H93">
        <v>261.25888099999997</v>
      </c>
      <c r="I93">
        <v>262.82800300000002</v>
      </c>
      <c r="J93">
        <v>264.09204099999999</v>
      </c>
      <c r="K93">
        <v>265.22448700000001</v>
      </c>
      <c r="L93">
        <v>266.32281499999999</v>
      </c>
      <c r="M93">
        <v>267.36895800000002</v>
      </c>
      <c r="N93">
        <v>268.32360799999998</v>
      </c>
      <c r="O93">
        <v>269.19650300000001</v>
      </c>
      <c r="P93">
        <v>270.00863600000002</v>
      </c>
      <c r="Q93">
        <v>270.80575599999997</v>
      </c>
      <c r="R93">
        <v>271.58892800000001</v>
      </c>
      <c r="S93">
        <v>272.35320999999999</v>
      </c>
      <c r="T93">
        <v>273.131958</v>
      </c>
      <c r="U93">
        <v>273.94360399999999</v>
      </c>
      <c r="V93">
        <v>274.79714999999999</v>
      </c>
      <c r="W93">
        <v>275.70477299999999</v>
      </c>
      <c r="X93">
        <v>276.669983</v>
      </c>
      <c r="Y93">
        <v>277.72345000000001</v>
      </c>
      <c r="Z93">
        <v>278.86093099999999</v>
      </c>
      <c r="AA93">
        <v>280.06454500000001</v>
      </c>
      <c r="AB93">
        <v>281.31329299999999</v>
      </c>
      <c r="AC93">
        <v>282.58843999999999</v>
      </c>
      <c r="AD93">
        <v>283.92553700000002</v>
      </c>
      <c r="AE93" t="s">
        <v>634</v>
      </c>
    </row>
    <row r="94" spans="1:31">
      <c r="A94" t="s">
        <v>4080</v>
      </c>
      <c r="B94" t="s">
        <v>7724</v>
      </c>
      <c r="C94" t="s">
        <v>7725</v>
      </c>
      <c r="D94" t="s">
        <v>333</v>
      </c>
      <c r="E94">
        <v>340.225281</v>
      </c>
      <c r="F94">
        <v>343.40197799999999</v>
      </c>
      <c r="G94">
        <v>346.54702800000001</v>
      </c>
      <c r="H94">
        <v>348.68335000000002</v>
      </c>
      <c r="I94">
        <v>350.28613300000001</v>
      </c>
      <c r="J94">
        <v>351.11428799999999</v>
      </c>
      <c r="K94">
        <v>351.36328099999997</v>
      </c>
      <c r="L94">
        <v>351.45224000000002</v>
      </c>
      <c r="M94">
        <v>351.29760700000003</v>
      </c>
      <c r="N94">
        <v>350.74780299999998</v>
      </c>
      <c r="O94">
        <v>349.860229</v>
      </c>
      <c r="P94">
        <v>348.69921900000003</v>
      </c>
      <c r="Q94">
        <v>347.44799799999998</v>
      </c>
      <c r="R94">
        <v>346.104309</v>
      </c>
      <c r="S94">
        <v>344.64840700000002</v>
      </c>
      <c r="T94">
        <v>343.282623</v>
      </c>
      <c r="U94">
        <v>342.07394399999998</v>
      </c>
      <c r="V94">
        <v>341.02005000000003</v>
      </c>
      <c r="W94">
        <v>340.13497899999999</v>
      </c>
      <c r="X94">
        <v>339.45263699999998</v>
      </c>
      <c r="Y94">
        <v>339.103882</v>
      </c>
      <c r="Z94">
        <v>339.062836</v>
      </c>
      <c r="AA94">
        <v>339.23468000000003</v>
      </c>
      <c r="AB94">
        <v>339.53173800000002</v>
      </c>
      <c r="AC94">
        <v>339.896118</v>
      </c>
      <c r="AD94">
        <v>340.487549</v>
      </c>
      <c r="AE94" t="s">
        <v>628</v>
      </c>
    </row>
    <row r="95" spans="1:31">
      <c r="A95" t="s">
        <v>4083</v>
      </c>
      <c r="B95" t="s">
        <v>7726</v>
      </c>
      <c r="C95" t="s">
        <v>7727</v>
      </c>
      <c r="D95" t="s">
        <v>333</v>
      </c>
      <c r="E95">
        <v>112.689537</v>
      </c>
      <c r="F95">
        <v>113.545715</v>
      </c>
      <c r="G95">
        <v>114.386826</v>
      </c>
      <c r="H95">
        <v>115.14260899999999</v>
      </c>
      <c r="I95">
        <v>115.85240899999999</v>
      </c>
      <c r="J95">
        <v>116.441383</v>
      </c>
      <c r="K95">
        <v>116.98736599999999</v>
      </c>
      <c r="L95">
        <v>117.522583</v>
      </c>
      <c r="M95">
        <v>118.041206</v>
      </c>
      <c r="N95">
        <v>118.529701</v>
      </c>
      <c r="O95">
        <v>118.99065400000001</v>
      </c>
      <c r="P95">
        <v>119.431969</v>
      </c>
      <c r="Q95">
        <v>119.869232</v>
      </c>
      <c r="R95">
        <v>120.303139</v>
      </c>
      <c r="S95">
        <v>120.731934</v>
      </c>
      <c r="T95">
        <v>121.164467</v>
      </c>
      <c r="U95">
        <v>121.607315</v>
      </c>
      <c r="V95">
        <v>122.064926</v>
      </c>
      <c r="W95">
        <v>122.542801</v>
      </c>
      <c r="X95">
        <v>123.041405</v>
      </c>
      <c r="Y95">
        <v>123.570854</v>
      </c>
      <c r="Z95">
        <v>124.13005099999999</v>
      </c>
      <c r="AA95">
        <v>124.713814</v>
      </c>
      <c r="AB95">
        <v>125.31501</v>
      </c>
      <c r="AC95">
        <v>125.926697</v>
      </c>
      <c r="AD95">
        <v>126.560287</v>
      </c>
      <c r="AE95" t="s">
        <v>619</v>
      </c>
    </row>
    <row r="96" spans="1:31">
      <c r="A96" t="s">
        <v>3929</v>
      </c>
      <c r="B96" t="s">
        <v>7728</v>
      </c>
      <c r="C96" t="s">
        <v>7729</v>
      </c>
      <c r="D96" t="s">
        <v>333</v>
      </c>
      <c r="E96">
        <v>695.05084199999999</v>
      </c>
      <c r="F96">
        <v>715.66961700000002</v>
      </c>
      <c r="G96">
        <v>736.80664100000001</v>
      </c>
      <c r="H96">
        <v>758.44549600000005</v>
      </c>
      <c r="I96">
        <v>779.99688700000002</v>
      </c>
      <c r="J96">
        <v>800.96417199999996</v>
      </c>
      <c r="K96">
        <v>822.23046899999997</v>
      </c>
      <c r="L96">
        <v>843.65625</v>
      </c>
      <c r="M96">
        <v>865.19238299999995</v>
      </c>
      <c r="N96">
        <v>886.89550799999995</v>
      </c>
      <c r="O96">
        <v>908.52710000000002</v>
      </c>
      <c r="P96">
        <v>930.30590800000004</v>
      </c>
      <c r="Q96">
        <v>952.29370100000006</v>
      </c>
      <c r="R96">
        <v>973.95593299999996</v>
      </c>
      <c r="S96">
        <v>995.67529300000001</v>
      </c>
      <c r="T96">
        <v>1017.478088</v>
      </c>
      <c r="U96">
        <v>1039.497437</v>
      </c>
      <c r="V96">
        <v>1061.7270510000001</v>
      </c>
      <c r="W96">
        <v>1084.171875</v>
      </c>
      <c r="X96">
        <v>1106.796509</v>
      </c>
      <c r="Y96">
        <v>1129.5717770000001</v>
      </c>
      <c r="Z96">
        <v>1152.4907229999999</v>
      </c>
      <c r="AA96">
        <v>1175.5551760000001</v>
      </c>
      <c r="AB96">
        <v>1198.77478</v>
      </c>
      <c r="AC96">
        <v>1222.1538089999999</v>
      </c>
      <c r="AD96">
        <v>1245.6992190000001</v>
      </c>
      <c r="AE96" t="s">
        <v>2707</v>
      </c>
    </row>
    <row r="97" spans="1:31">
      <c r="A97" t="s">
        <v>4077</v>
      </c>
      <c r="B97" t="s">
        <v>7730</v>
      </c>
      <c r="C97" t="s">
        <v>7731</v>
      </c>
      <c r="D97" t="s">
        <v>333</v>
      </c>
      <c r="E97">
        <v>318.89495799999997</v>
      </c>
      <c r="F97">
        <v>328.30938700000002</v>
      </c>
      <c r="G97">
        <v>337.94729599999999</v>
      </c>
      <c r="H97">
        <v>347.78903200000002</v>
      </c>
      <c r="I97">
        <v>357.56304899999998</v>
      </c>
      <c r="J97">
        <v>367.05914300000001</v>
      </c>
      <c r="K97">
        <v>376.685699</v>
      </c>
      <c r="L97">
        <v>386.37298600000003</v>
      </c>
      <c r="M97">
        <v>396.09619099999998</v>
      </c>
      <c r="N97">
        <v>405.88326999999998</v>
      </c>
      <c r="O97">
        <v>415.61413599999997</v>
      </c>
      <c r="P97">
        <v>425.39767499999999</v>
      </c>
      <c r="Q97">
        <v>435.26461799999998</v>
      </c>
      <c r="R97">
        <v>444.946594</v>
      </c>
      <c r="S97">
        <v>454.63439899999997</v>
      </c>
      <c r="T97">
        <v>464.34033199999999</v>
      </c>
      <c r="U97">
        <v>474.13076799999999</v>
      </c>
      <c r="V97">
        <v>484.00207499999999</v>
      </c>
      <c r="W97">
        <v>493.95657299999999</v>
      </c>
      <c r="X97">
        <v>503.976135</v>
      </c>
      <c r="Y97">
        <v>514.04626499999995</v>
      </c>
      <c r="Z97">
        <v>524.16332999999997</v>
      </c>
      <c r="AA97">
        <v>534.32818599999996</v>
      </c>
      <c r="AB97">
        <v>544.54553199999998</v>
      </c>
      <c r="AC97">
        <v>554.817139</v>
      </c>
      <c r="AD97">
        <v>565.14630099999999</v>
      </c>
      <c r="AE97" t="s">
        <v>3823</v>
      </c>
    </row>
    <row r="98" spans="1:31">
      <c r="A98" t="s">
        <v>4080</v>
      </c>
      <c r="B98" t="s">
        <v>7732</v>
      </c>
      <c r="C98" t="s">
        <v>7733</v>
      </c>
      <c r="D98" t="s">
        <v>333</v>
      </c>
      <c r="E98">
        <v>112.743156</v>
      </c>
      <c r="F98">
        <v>116.208687</v>
      </c>
      <c r="G98">
        <v>119.796173</v>
      </c>
      <c r="H98">
        <v>123.535049</v>
      </c>
      <c r="I98">
        <v>127.333038</v>
      </c>
      <c r="J98">
        <v>131.06239299999999</v>
      </c>
      <c r="K98">
        <v>134.85815400000001</v>
      </c>
      <c r="L98">
        <v>138.712524</v>
      </c>
      <c r="M98">
        <v>142.62390099999999</v>
      </c>
      <c r="N98">
        <v>146.59622200000001</v>
      </c>
      <c r="O98">
        <v>150.61882</v>
      </c>
      <c r="P98">
        <v>154.70481899999999</v>
      </c>
      <c r="Q98">
        <v>158.85771199999999</v>
      </c>
      <c r="R98">
        <v>163.052109</v>
      </c>
      <c r="S98">
        <v>167.30981399999999</v>
      </c>
      <c r="T98">
        <v>171.634491</v>
      </c>
      <c r="U98">
        <v>176.033646</v>
      </c>
      <c r="V98">
        <v>180.50814800000001</v>
      </c>
      <c r="W98">
        <v>185.05903599999999</v>
      </c>
      <c r="X98">
        <v>189.68498199999999</v>
      </c>
      <c r="Y98">
        <v>194.384659</v>
      </c>
      <c r="Z98">
        <v>199.15811199999999</v>
      </c>
      <c r="AA98">
        <v>204.005234</v>
      </c>
      <c r="AB98">
        <v>208.92721599999999</v>
      </c>
      <c r="AC98">
        <v>213.92495700000001</v>
      </c>
      <c r="AD98">
        <v>218.99934400000001</v>
      </c>
      <c r="AE98" t="s">
        <v>2619</v>
      </c>
    </row>
    <row r="99" spans="1:31">
      <c r="A99" t="s">
        <v>4083</v>
      </c>
      <c r="B99" t="s">
        <v>7734</v>
      </c>
      <c r="C99" t="s">
        <v>7735</v>
      </c>
      <c r="D99" t="s">
        <v>333</v>
      </c>
      <c r="E99">
        <v>263.41271999999998</v>
      </c>
      <c r="F99">
        <v>271.15154999999999</v>
      </c>
      <c r="G99">
        <v>279.06314099999997</v>
      </c>
      <c r="H99">
        <v>287.121399</v>
      </c>
      <c r="I99">
        <v>295.10079999999999</v>
      </c>
      <c r="J99">
        <v>302.84265099999999</v>
      </c>
      <c r="K99">
        <v>310.686646</v>
      </c>
      <c r="L99">
        <v>318.57074</v>
      </c>
      <c r="M99">
        <v>326.47226000000001</v>
      </c>
      <c r="N99">
        <v>334.41604599999999</v>
      </c>
      <c r="O99">
        <v>342.29415899999998</v>
      </c>
      <c r="P99">
        <v>350.20339999999999</v>
      </c>
      <c r="Q99">
        <v>358.17138699999998</v>
      </c>
      <c r="R99">
        <v>365.95718399999998</v>
      </c>
      <c r="S99">
        <v>373.73104899999998</v>
      </c>
      <c r="T99">
        <v>381.50323500000002</v>
      </c>
      <c r="U99">
        <v>389.33297700000003</v>
      </c>
      <c r="V99">
        <v>397.21679699999999</v>
      </c>
      <c r="W99">
        <v>405.15628099999998</v>
      </c>
      <c r="X99">
        <v>413.13537600000001</v>
      </c>
      <c r="Y99">
        <v>421.14080799999999</v>
      </c>
      <c r="Z99">
        <v>429.16924999999998</v>
      </c>
      <c r="AA99">
        <v>437.22180200000003</v>
      </c>
      <c r="AB99">
        <v>445.30197099999998</v>
      </c>
      <c r="AC99">
        <v>453.41168199999998</v>
      </c>
      <c r="AD99">
        <v>461.55355800000001</v>
      </c>
      <c r="AE99" t="s">
        <v>3823</v>
      </c>
    </row>
    <row r="100" spans="1:31">
      <c r="A100" t="s">
        <v>3932</v>
      </c>
      <c r="B100" t="s">
        <v>7736</v>
      </c>
      <c r="C100" t="s">
        <v>7737</v>
      </c>
      <c r="D100" t="s">
        <v>333</v>
      </c>
      <c r="E100">
        <v>396.57046500000001</v>
      </c>
      <c r="F100">
        <v>416.788025</v>
      </c>
      <c r="G100">
        <v>436.51669299999998</v>
      </c>
      <c r="H100">
        <v>455.99954200000002</v>
      </c>
      <c r="I100">
        <v>475.52920499999999</v>
      </c>
      <c r="J100">
        <v>494.88790899999998</v>
      </c>
      <c r="K100">
        <v>513.67596400000002</v>
      </c>
      <c r="L100">
        <v>531.80194100000006</v>
      </c>
      <c r="M100">
        <v>549.46099900000002</v>
      </c>
      <c r="N100">
        <v>566.50201400000003</v>
      </c>
      <c r="O100">
        <v>582.88476600000001</v>
      </c>
      <c r="P100">
        <v>599.30011000000002</v>
      </c>
      <c r="Q100">
        <v>614.72997999999995</v>
      </c>
      <c r="R100">
        <v>629.77374299999997</v>
      </c>
      <c r="S100">
        <v>644.14977999999996</v>
      </c>
      <c r="T100">
        <v>658.57238800000005</v>
      </c>
      <c r="U100">
        <v>673.282104</v>
      </c>
      <c r="V100">
        <v>687.52270499999997</v>
      </c>
      <c r="W100">
        <v>700.77508499999999</v>
      </c>
      <c r="X100">
        <v>712.33734100000004</v>
      </c>
      <c r="Y100">
        <v>721.61676</v>
      </c>
      <c r="Z100">
        <v>729.25830099999996</v>
      </c>
      <c r="AA100">
        <v>735.97820999999999</v>
      </c>
      <c r="AB100">
        <v>742.63903800000003</v>
      </c>
      <c r="AC100">
        <v>750.01043700000002</v>
      </c>
      <c r="AD100">
        <v>757.75567599999999</v>
      </c>
      <c r="AE100" t="s">
        <v>2667</v>
      </c>
    </row>
    <row r="101" spans="1:31">
      <c r="A101" t="s">
        <v>4077</v>
      </c>
      <c r="B101" t="s">
        <v>7738</v>
      </c>
      <c r="C101" t="s">
        <v>7739</v>
      </c>
      <c r="D101" t="s">
        <v>333</v>
      </c>
      <c r="E101">
        <v>193.64514199999999</v>
      </c>
      <c r="F101">
        <v>202.17877200000001</v>
      </c>
      <c r="G101">
        <v>210.479919</v>
      </c>
      <c r="H101">
        <v>218.65213</v>
      </c>
      <c r="I101">
        <v>226.81691000000001</v>
      </c>
      <c r="J101">
        <v>234.86584500000001</v>
      </c>
      <c r="K101">
        <v>242.659256</v>
      </c>
      <c r="L101">
        <v>250.16037</v>
      </c>
      <c r="M101">
        <v>257.44799799999998</v>
      </c>
      <c r="N101">
        <v>264.46109000000001</v>
      </c>
      <c r="O101">
        <v>271.18582199999997</v>
      </c>
      <c r="P101">
        <v>277.90310699999998</v>
      </c>
      <c r="Q101">
        <v>284.20022599999999</v>
      </c>
      <c r="R101">
        <v>290.32034299999998</v>
      </c>
      <c r="S101">
        <v>296.15152</v>
      </c>
      <c r="T101">
        <v>301.98193400000002</v>
      </c>
      <c r="U101">
        <v>307.908661</v>
      </c>
      <c r="V101">
        <v>313.628784</v>
      </c>
      <c r="W101">
        <v>318.936035</v>
      </c>
      <c r="X101">
        <v>323.54580700000002</v>
      </c>
      <c r="Y101">
        <v>327.22174100000001</v>
      </c>
      <c r="Z101">
        <v>330.22659299999998</v>
      </c>
      <c r="AA101">
        <v>332.84396400000003</v>
      </c>
      <c r="AB101">
        <v>335.41717499999999</v>
      </c>
      <c r="AC101">
        <v>338.25473</v>
      </c>
      <c r="AD101">
        <v>341.22134399999999</v>
      </c>
      <c r="AE101" t="s">
        <v>3823</v>
      </c>
    </row>
    <row r="102" spans="1:31">
      <c r="A102" t="s">
        <v>4080</v>
      </c>
      <c r="B102" t="s">
        <v>7740</v>
      </c>
      <c r="C102" t="s">
        <v>7741</v>
      </c>
      <c r="D102" t="s">
        <v>333</v>
      </c>
      <c r="E102">
        <v>195.96637000000001</v>
      </c>
      <c r="F102">
        <v>207.40089399999999</v>
      </c>
      <c r="G102">
        <v>218.58703600000001</v>
      </c>
      <c r="H102">
        <v>229.66137699999999</v>
      </c>
      <c r="I102">
        <v>240.791473</v>
      </c>
      <c r="J102">
        <v>251.871994</v>
      </c>
      <c r="K102">
        <v>262.64562999999998</v>
      </c>
      <c r="L102">
        <v>273.05862400000001</v>
      </c>
      <c r="M102">
        <v>283.225281</v>
      </c>
      <c r="N102">
        <v>293.05706800000002</v>
      </c>
      <c r="O102">
        <v>302.52792399999998</v>
      </c>
      <c r="P102">
        <v>312.04016100000001</v>
      </c>
      <c r="Q102">
        <v>320.99945100000002</v>
      </c>
      <c r="R102">
        <v>329.75561499999998</v>
      </c>
      <c r="S102">
        <v>338.14169299999998</v>
      </c>
      <c r="T102">
        <v>346.57614100000001</v>
      </c>
      <c r="U102">
        <v>355.19992100000002</v>
      </c>
      <c r="V102">
        <v>363.567566</v>
      </c>
      <c r="W102">
        <v>371.371735</v>
      </c>
      <c r="X102">
        <v>378.20285000000001</v>
      </c>
      <c r="Y102">
        <v>383.71081500000003</v>
      </c>
      <c r="Z102">
        <v>388.27053799999999</v>
      </c>
      <c r="AA102">
        <v>392.30740400000002</v>
      </c>
      <c r="AB102">
        <v>396.33157299999999</v>
      </c>
      <c r="AC102">
        <v>400.796021</v>
      </c>
      <c r="AD102">
        <v>405.50289900000001</v>
      </c>
      <c r="AE102" t="s">
        <v>2641</v>
      </c>
    </row>
    <row r="103" spans="1:31">
      <c r="A103" t="s">
        <v>4083</v>
      </c>
      <c r="B103" t="s">
        <v>7742</v>
      </c>
      <c r="C103" t="s">
        <v>7743</v>
      </c>
      <c r="D103" t="s">
        <v>333</v>
      </c>
      <c r="E103">
        <v>6.9589410000000003</v>
      </c>
      <c r="F103">
        <v>7.2083820000000003</v>
      </c>
      <c r="G103">
        <v>7.4497249999999999</v>
      </c>
      <c r="H103">
        <v>7.6860470000000003</v>
      </c>
      <c r="I103">
        <v>7.9208179999999997</v>
      </c>
      <c r="J103">
        <v>8.1500470000000007</v>
      </c>
      <c r="K103">
        <v>8.3710799999999992</v>
      </c>
      <c r="L103">
        <v>8.5829380000000004</v>
      </c>
      <c r="M103">
        <v>8.7877410000000005</v>
      </c>
      <c r="N103">
        <v>8.9838480000000001</v>
      </c>
      <c r="O103">
        <v>9.1709969999999998</v>
      </c>
      <c r="P103">
        <v>9.3568870000000004</v>
      </c>
      <c r="Q103">
        <v>9.5302889999999998</v>
      </c>
      <c r="R103">
        <v>9.6978179999999998</v>
      </c>
      <c r="S103">
        <v>9.8565489999999993</v>
      </c>
      <c r="T103">
        <v>10.014253</v>
      </c>
      <c r="U103">
        <v>10.173538000000001</v>
      </c>
      <c r="V103">
        <v>10.326359999999999</v>
      </c>
      <c r="W103">
        <v>10.467326999999999</v>
      </c>
      <c r="X103">
        <v>10.588687999999999</v>
      </c>
      <c r="Y103">
        <v>10.684231</v>
      </c>
      <c r="Z103">
        <v>10.761153</v>
      </c>
      <c r="AA103">
        <v>10.826824</v>
      </c>
      <c r="AB103">
        <v>10.890256000000001</v>
      </c>
      <c r="AC103">
        <v>10.959655</v>
      </c>
      <c r="AD103">
        <v>11.031404</v>
      </c>
      <c r="AE103" t="s">
        <v>2626</v>
      </c>
    </row>
    <row r="104" spans="1:31">
      <c r="A104" t="s">
        <v>3935</v>
      </c>
      <c r="B104" t="s">
        <v>7744</v>
      </c>
      <c r="C104" t="s">
        <v>7745</v>
      </c>
      <c r="D104" t="s">
        <v>333</v>
      </c>
      <c r="E104">
        <v>771.48376499999995</v>
      </c>
      <c r="F104">
        <v>851.44555700000001</v>
      </c>
      <c r="G104">
        <v>899.07733199999996</v>
      </c>
      <c r="H104">
        <v>930.560608</v>
      </c>
      <c r="I104">
        <v>943.74444600000004</v>
      </c>
      <c r="J104">
        <v>957.09350600000005</v>
      </c>
      <c r="K104">
        <v>970.59918200000004</v>
      </c>
      <c r="L104">
        <v>984.52514599999995</v>
      </c>
      <c r="M104">
        <v>998.97790499999996</v>
      </c>
      <c r="N104">
        <v>1013.984314</v>
      </c>
      <c r="O104">
        <v>1029.412842</v>
      </c>
      <c r="P104">
        <v>1044.7729489999999</v>
      </c>
      <c r="Q104">
        <v>1059.9854740000001</v>
      </c>
      <c r="R104">
        <v>1075.2036129999999</v>
      </c>
      <c r="S104">
        <v>1090.4837649999999</v>
      </c>
      <c r="T104">
        <v>1105.9571530000001</v>
      </c>
      <c r="U104">
        <v>1122.7152100000001</v>
      </c>
      <c r="V104">
        <v>1140.384888</v>
      </c>
      <c r="W104">
        <v>1158.3862300000001</v>
      </c>
      <c r="X104">
        <v>1176.64624</v>
      </c>
      <c r="Y104">
        <v>1195.115112</v>
      </c>
      <c r="Z104">
        <v>1214.046509</v>
      </c>
      <c r="AA104">
        <v>1233.5289310000001</v>
      </c>
      <c r="AB104">
        <v>1252.9027100000001</v>
      </c>
      <c r="AC104">
        <v>1272.1845699999999</v>
      </c>
      <c r="AD104">
        <v>1291.628052</v>
      </c>
      <c r="AE104" t="s">
        <v>5612</v>
      </c>
    </row>
    <row r="105" spans="1:31">
      <c r="A105" t="s">
        <v>4077</v>
      </c>
      <c r="B105" t="s">
        <v>7746</v>
      </c>
      <c r="C105" t="s">
        <v>7747</v>
      </c>
      <c r="D105" t="s">
        <v>333</v>
      </c>
      <c r="E105">
        <v>505.68060300000002</v>
      </c>
      <c r="F105">
        <v>555.11981200000002</v>
      </c>
      <c r="G105">
        <v>584.550476</v>
      </c>
      <c r="H105">
        <v>604.24194299999999</v>
      </c>
      <c r="I105">
        <v>612.70916699999998</v>
      </c>
      <c r="J105">
        <v>621.282104</v>
      </c>
      <c r="K105">
        <v>629.95544400000006</v>
      </c>
      <c r="L105">
        <v>638.90148899999997</v>
      </c>
      <c r="M105">
        <v>648.18878199999995</v>
      </c>
      <c r="N105">
        <v>657.83508300000005</v>
      </c>
      <c r="O105">
        <v>667.75372300000004</v>
      </c>
      <c r="P105">
        <v>677.62243699999999</v>
      </c>
      <c r="Q105">
        <v>687.38903800000003</v>
      </c>
      <c r="R105">
        <v>697.15380900000002</v>
      </c>
      <c r="S105">
        <v>706.95343000000003</v>
      </c>
      <c r="T105">
        <v>716.87323000000004</v>
      </c>
      <c r="U105">
        <v>727.62927200000001</v>
      </c>
      <c r="V105">
        <v>738.97680700000001</v>
      </c>
      <c r="W105">
        <v>750.53539999999998</v>
      </c>
      <c r="X105">
        <v>762.25707999999997</v>
      </c>
      <c r="Y105">
        <v>774.10839799999997</v>
      </c>
      <c r="Z105">
        <v>786.25604199999998</v>
      </c>
      <c r="AA105">
        <v>798.75933799999996</v>
      </c>
      <c r="AB105">
        <v>811.18646200000001</v>
      </c>
      <c r="AC105">
        <v>823.54809599999999</v>
      </c>
      <c r="AD105">
        <v>836.01086399999997</v>
      </c>
      <c r="AE105" t="s">
        <v>1948</v>
      </c>
    </row>
    <row r="106" spans="1:31">
      <c r="A106" t="s">
        <v>4080</v>
      </c>
      <c r="B106" t="s">
        <v>7748</v>
      </c>
      <c r="C106" t="s">
        <v>7749</v>
      </c>
      <c r="D106" t="s">
        <v>333</v>
      </c>
      <c r="E106">
        <v>90.331862999999998</v>
      </c>
      <c r="F106">
        <v>112.10597199999999</v>
      </c>
      <c r="G106">
        <v>125.157021</v>
      </c>
      <c r="H106">
        <v>132.78733800000001</v>
      </c>
      <c r="I106">
        <v>135.05903599999999</v>
      </c>
      <c r="J106">
        <v>137.36059599999999</v>
      </c>
      <c r="K106">
        <v>139.689682</v>
      </c>
      <c r="L106">
        <v>142.07991000000001</v>
      </c>
      <c r="M106">
        <v>144.548721</v>
      </c>
      <c r="N106">
        <v>147.09849500000001</v>
      </c>
      <c r="O106">
        <v>149.715698</v>
      </c>
      <c r="P106">
        <v>152.34651199999999</v>
      </c>
      <c r="Q106">
        <v>154.98199500000001</v>
      </c>
      <c r="R106">
        <v>157.641617</v>
      </c>
      <c r="S106">
        <v>160.33216899999999</v>
      </c>
      <c r="T106">
        <v>163.07290599999999</v>
      </c>
      <c r="U106">
        <v>165.98779300000001</v>
      </c>
      <c r="V106">
        <v>169.034897</v>
      </c>
      <c r="W106">
        <v>172.14746099999999</v>
      </c>
      <c r="X106">
        <v>175.317215</v>
      </c>
      <c r="Y106">
        <v>178.541641</v>
      </c>
      <c r="Z106">
        <v>181.848862</v>
      </c>
      <c r="AA106">
        <v>185.24382</v>
      </c>
      <c r="AB106">
        <v>188.64651499999999</v>
      </c>
      <c r="AC106">
        <v>192.060303</v>
      </c>
      <c r="AD106">
        <v>195.513229</v>
      </c>
      <c r="AE106" t="s">
        <v>2691</v>
      </c>
    </row>
    <row r="107" spans="1:31">
      <c r="A107" t="s">
        <v>4083</v>
      </c>
      <c r="B107" t="s">
        <v>7750</v>
      </c>
      <c r="C107" t="s">
        <v>7751</v>
      </c>
      <c r="D107" t="s">
        <v>333</v>
      </c>
      <c r="E107">
        <v>175.47134399999999</v>
      </c>
      <c r="F107">
        <v>184.219818</v>
      </c>
      <c r="G107">
        <v>189.369812</v>
      </c>
      <c r="H107">
        <v>193.531296</v>
      </c>
      <c r="I107">
        <v>195.976257</v>
      </c>
      <c r="J107">
        <v>198.45077499999999</v>
      </c>
      <c r="K107">
        <v>200.954025</v>
      </c>
      <c r="L107">
        <v>203.543747</v>
      </c>
      <c r="M107">
        <v>206.240387</v>
      </c>
      <c r="N107">
        <v>209.05072000000001</v>
      </c>
      <c r="O107">
        <v>211.94340500000001</v>
      </c>
      <c r="P107">
        <v>214.80407700000001</v>
      </c>
      <c r="Q107">
        <v>217.614441</v>
      </c>
      <c r="R107">
        <v>220.408264</v>
      </c>
      <c r="S107">
        <v>223.19816599999999</v>
      </c>
      <c r="T107">
        <v>226.011032</v>
      </c>
      <c r="U107">
        <v>229.09814499999999</v>
      </c>
      <c r="V107">
        <v>232.373154</v>
      </c>
      <c r="W107">
        <v>235.703384</v>
      </c>
      <c r="X107">
        <v>239.07193000000001</v>
      </c>
      <c r="Y107">
        <v>242.465103</v>
      </c>
      <c r="Z107">
        <v>245.94162</v>
      </c>
      <c r="AA107">
        <v>249.52578700000001</v>
      </c>
      <c r="AB107">
        <v>253.06970200000001</v>
      </c>
      <c r="AC107">
        <v>256.57620200000002</v>
      </c>
      <c r="AD107">
        <v>260.10400399999997</v>
      </c>
      <c r="AE107" t="s">
        <v>3530</v>
      </c>
    </row>
    <row r="108" spans="1:31">
      <c r="A108" t="s">
        <v>4376</v>
      </c>
      <c r="B108" t="s">
        <v>7752</v>
      </c>
      <c r="C108" t="s">
        <v>7753</v>
      </c>
      <c r="D108" t="s">
        <v>333</v>
      </c>
      <c r="E108">
        <v>317.83837899999997</v>
      </c>
      <c r="F108">
        <v>333.02157599999998</v>
      </c>
      <c r="G108">
        <v>344.94070399999998</v>
      </c>
      <c r="H108">
        <v>361.98037699999998</v>
      </c>
      <c r="I108">
        <v>374.63726800000001</v>
      </c>
      <c r="J108">
        <v>387.19451900000001</v>
      </c>
      <c r="K108">
        <v>399.69345099999998</v>
      </c>
      <c r="L108">
        <v>412.387878</v>
      </c>
      <c r="M108">
        <v>425.36496</v>
      </c>
      <c r="N108">
        <v>438.63964800000002</v>
      </c>
      <c r="O108">
        <v>452.34600799999998</v>
      </c>
      <c r="P108">
        <v>466.54400600000002</v>
      </c>
      <c r="Q108">
        <v>481.152039</v>
      </c>
      <c r="R108">
        <v>496.12347399999999</v>
      </c>
      <c r="S108">
        <v>511.474243</v>
      </c>
      <c r="T108">
        <v>527.12561000000005</v>
      </c>
      <c r="U108">
        <v>543.08209199999999</v>
      </c>
      <c r="V108">
        <v>559.47839399999998</v>
      </c>
      <c r="W108">
        <v>576.32983400000001</v>
      </c>
      <c r="X108">
        <v>593.62927200000001</v>
      </c>
      <c r="Y108">
        <v>611.38354500000003</v>
      </c>
      <c r="Z108">
        <v>629.48535200000003</v>
      </c>
      <c r="AA108">
        <v>647.98803699999996</v>
      </c>
      <c r="AB108">
        <v>666.89245600000004</v>
      </c>
      <c r="AC108">
        <v>686.23962400000005</v>
      </c>
      <c r="AD108">
        <v>706.06030299999998</v>
      </c>
      <c r="AE108" t="s">
        <v>2688</v>
      </c>
    </row>
    <row r="109" spans="1:31">
      <c r="A109" t="s">
        <v>4077</v>
      </c>
      <c r="B109" t="s">
        <v>7754</v>
      </c>
      <c r="C109" t="s">
        <v>7755</v>
      </c>
      <c r="D109" t="s">
        <v>333</v>
      </c>
      <c r="E109">
        <v>211.72465500000001</v>
      </c>
      <c r="F109">
        <v>221.957291</v>
      </c>
      <c r="G109">
        <v>229.91799900000001</v>
      </c>
      <c r="H109">
        <v>241.48495500000001</v>
      </c>
      <c r="I109">
        <v>249.921402</v>
      </c>
      <c r="J109">
        <v>258.29809599999999</v>
      </c>
      <c r="K109">
        <v>266.640625</v>
      </c>
      <c r="L109">
        <v>275.115906</v>
      </c>
      <c r="M109">
        <v>283.78064000000001</v>
      </c>
      <c r="N109">
        <v>292.64443999999997</v>
      </c>
      <c r="O109">
        <v>301.79544099999998</v>
      </c>
      <c r="P109">
        <v>311.273865</v>
      </c>
      <c r="Q109">
        <v>321.02682499999997</v>
      </c>
      <c r="R109">
        <v>331.02322400000003</v>
      </c>
      <c r="S109">
        <v>341.27401700000001</v>
      </c>
      <c r="T109">
        <v>351.72857699999997</v>
      </c>
      <c r="U109">
        <v>362.38952599999999</v>
      </c>
      <c r="V109">
        <v>373.34545900000001</v>
      </c>
      <c r="W109">
        <v>384.60623199999998</v>
      </c>
      <c r="X109">
        <v>396.16702299999997</v>
      </c>
      <c r="Y109">
        <v>408.032104</v>
      </c>
      <c r="Z109">
        <v>420.13043199999998</v>
      </c>
      <c r="AA109">
        <v>432.497253</v>
      </c>
      <c r="AB109">
        <v>445.133331</v>
      </c>
      <c r="AC109">
        <v>458.06634500000001</v>
      </c>
      <c r="AD109">
        <v>471.31732199999999</v>
      </c>
      <c r="AE109" t="s">
        <v>2719</v>
      </c>
    </row>
    <row r="110" spans="1:31">
      <c r="A110" t="s">
        <v>4080</v>
      </c>
      <c r="B110" t="s">
        <v>7756</v>
      </c>
      <c r="C110" t="s">
        <v>7757</v>
      </c>
      <c r="D110" t="s">
        <v>333</v>
      </c>
      <c r="E110">
        <v>35.001244</v>
      </c>
      <c r="F110">
        <v>36.756737000000001</v>
      </c>
      <c r="G110">
        <v>38.084029999999998</v>
      </c>
      <c r="H110">
        <v>40.112782000000003</v>
      </c>
      <c r="I110">
        <v>41.510246000000002</v>
      </c>
      <c r="J110">
        <v>42.901412999999998</v>
      </c>
      <c r="K110">
        <v>44.289436000000002</v>
      </c>
      <c r="L110">
        <v>45.700806</v>
      </c>
      <c r="M110">
        <v>47.144095999999998</v>
      </c>
      <c r="N110">
        <v>48.620742999999997</v>
      </c>
      <c r="O110">
        <v>50.144652999999998</v>
      </c>
      <c r="P110">
        <v>51.722709999999999</v>
      </c>
      <c r="Q110">
        <v>53.346854999999998</v>
      </c>
      <c r="R110">
        <v>55.012005000000002</v>
      </c>
      <c r="S110">
        <v>56.720112</v>
      </c>
      <c r="T110">
        <v>58.463821000000003</v>
      </c>
      <c r="U110">
        <v>60.243290000000002</v>
      </c>
      <c r="V110">
        <v>62.072654999999997</v>
      </c>
      <c r="W110">
        <v>63.953330999999999</v>
      </c>
      <c r="X110">
        <v>65.884399000000002</v>
      </c>
      <c r="Y110">
        <v>67.866507999999996</v>
      </c>
      <c r="Z110">
        <v>69.888130000000004</v>
      </c>
      <c r="AA110">
        <v>71.954871999999995</v>
      </c>
      <c r="AB110">
        <v>74.067038999999994</v>
      </c>
      <c r="AC110">
        <v>76.229393000000002</v>
      </c>
      <c r="AD110">
        <v>78.445662999999996</v>
      </c>
      <c r="AE110" t="s">
        <v>2719</v>
      </c>
    </row>
    <row r="111" spans="1:31">
      <c r="A111" t="s">
        <v>4083</v>
      </c>
      <c r="B111" t="s">
        <v>7758</v>
      </c>
      <c r="C111" t="s">
        <v>7759</v>
      </c>
      <c r="D111" t="s">
        <v>333</v>
      </c>
      <c r="E111">
        <v>71.112472999999994</v>
      </c>
      <c r="F111">
        <v>74.307548999999995</v>
      </c>
      <c r="G111">
        <v>76.938698000000002</v>
      </c>
      <c r="H111">
        <v>80.382621999999998</v>
      </c>
      <c r="I111">
        <v>83.205627000000007</v>
      </c>
      <c r="J111">
        <v>85.994979999999998</v>
      </c>
      <c r="K111">
        <v>88.763405000000006</v>
      </c>
      <c r="L111">
        <v>91.571174999999997</v>
      </c>
      <c r="M111">
        <v>94.440207999999998</v>
      </c>
      <c r="N111">
        <v>97.374465999999998</v>
      </c>
      <c r="O111">
        <v>100.40589900000001</v>
      </c>
      <c r="P111">
        <v>103.547432</v>
      </c>
      <c r="Q111">
        <v>106.77834300000001</v>
      </c>
      <c r="R111">
        <v>110.088249</v>
      </c>
      <c r="S111">
        <v>113.480103</v>
      </c>
      <c r="T111">
        <v>116.933205</v>
      </c>
      <c r="U111">
        <v>120.449257</v>
      </c>
      <c r="V111">
        <v>124.06028000000001</v>
      </c>
      <c r="W111">
        <v>127.77027099999999</v>
      </c>
      <c r="X111">
        <v>131.57785000000001</v>
      </c>
      <c r="Y111">
        <v>135.484894</v>
      </c>
      <c r="Z111">
        <v>139.46676600000001</v>
      </c>
      <c r="AA111">
        <v>143.53590399999999</v>
      </c>
      <c r="AB111">
        <v>147.69207800000001</v>
      </c>
      <c r="AC111">
        <v>151.943939</v>
      </c>
      <c r="AD111">
        <v>156.29728700000001</v>
      </c>
      <c r="AE111" t="s">
        <v>2688</v>
      </c>
    </row>
    <row r="112" spans="1:31">
      <c r="A112" t="s">
        <v>3941</v>
      </c>
      <c r="B112" t="s">
        <v>7760</v>
      </c>
      <c r="C112" t="s">
        <v>7761</v>
      </c>
      <c r="D112" t="s">
        <v>333</v>
      </c>
      <c r="E112">
        <v>4695.8554690000001</v>
      </c>
      <c r="F112">
        <v>4954.8618159999996</v>
      </c>
      <c r="G112">
        <v>5216.2666019999997</v>
      </c>
      <c r="H112">
        <v>5487.1416019999997</v>
      </c>
      <c r="I112">
        <v>5770.1513670000004</v>
      </c>
      <c r="J112">
        <v>6059.669922</v>
      </c>
      <c r="K112">
        <v>6358.4951170000004</v>
      </c>
      <c r="L112">
        <v>6667.4995120000003</v>
      </c>
      <c r="M112">
        <v>6984.6416019999997</v>
      </c>
      <c r="N112">
        <v>7309.6176759999998</v>
      </c>
      <c r="O112">
        <v>7642.03125</v>
      </c>
      <c r="P112">
        <v>7979.0371089999999</v>
      </c>
      <c r="Q112">
        <v>8322.2753909999992</v>
      </c>
      <c r="R112">
        <v>8673.0820309999999</v>
      </c>
      <c r="S112">
        <v>9031.2109380000002</v>
      </c>
      <c r="T112">
        <v>9396.0117190000001</v>
      </c>
      <c r="U112">
        <v>9767.3291019999997</v>
      </c>
      <c r="V112">
        <v>10144.792969</v>
      </c>
      <c r="W112">
        <v>10527.988281</v>
      </c>
      <c r="X112">
        <v>10916.500977</v>
      </c>
      <c r="Y112">
        <v>11310.039062</v>
      </c>
      <c r="Z112">
        <v>11708.275390999999</v>
      </c>
      <c r="AA112">
        <v>12110.776367</v>
      </c>
      <c r="AB112">
        <v>12517.083984000001</v>
      </c>
      <c r="AC112">
        <v>12926.848633</v>
      </c>
      <c r="AD112">
        <v>13339.547852</v>
      </c>
      <c r="AE112" t="s">
        <v>5625</v>
      </c>
    </row>
    <row r="113" spans="1:31">
      <c r="A113" t="s">
        <v>4077</v>
      </c>
      <c r="B113" t="s">
        <v>7762</v>
      </c>
      <c r="C113" t="s">
        <v>7763</v>
      </c>
      <c r="D113" t="s">
        <v>333</v>
      </c>
      <c r="E113">
        <v>3629.1042480000001</v>
      </c>
      <c r="F113">
        <v>3833.5541990000002</v>
      </c>
      <c r="G113">
        <v>4037.2858890000002</v>
      </c>
      <c r="H113">
        <v>4248.3251950000003</v>
      </c>
      <c r="I113">
        <v>4468.8632809999999</v>
      </c>
      <c r="J113">
        <v>4694.6479490000002</v>
      </c>
      <c r="K113">
        <v>4927.607422</v>
      </c>
      <c r="L113">
        <v>5168.4462890000004</v>
      </c>
      <c r="M113">
        <v>5415.4506840000004</v>
      </c>
      <c r="N113">
        <v>5668.3413090000004</v>
      </c>
      <c r="O113">
        <v>5926.7607420000004</v>
      </c>
      <c r="P113">
        <v>6188.3271480000003</v>
      </c>
      <c r="Q113">
        <v>6454.3784180000002</v>
      </c>
      <c r="R113">
        <v>6725.9877930000002</v>
      </c>
      <c r="S113">
        <v>7002.9370120000003</v>
      </c>
      <c r="T113">
        <v>7284.6484380000002</v>
      </c>
      <c r="U113">
        <v>7570.9868159999996</v>
      </c>
      <c r="V113">
        <v>7861.6245120000003</v>
      </c>
      <c r="W113">
        <v>8156.1933589999999</v>
      </c>
      <c r="X113">
        <v>8454.3388670000004</v>
      </c>
      <c r="Y113">
        <v>8755.8339840000008</v>
      </c>
      <c r="Z113">
        <v>9060.4287110000005</v>
      </c>
      <c r="AA113">
        <v>9367.7617190000001</v>
      </c>
      <c r="AB113">
        <v>9677.4619139999995</v>
      </c>
      <c r="AC113">
        <v>9989.2724610000005</v>
      </c>
      <c r="AD113">
        <v>10302.761719</v>
      </c>
      <c r="AE113" t="s">
        <v>5625</v>
      </c>
    </row>
    <row r="114" spans="1:31">
      <c r="A114" t="s">
        <v>4080</v>
      </c>
      <c r="B114" t="s">
        <v>7764</v>
      </c>
      <c r="C114" t="s">
        <v>7765</v>
      </c>
      <c r="D114" t="s">
        <v>333</v>
      </c>
      <c r="E114">
        <v>831.04125999999997</v>
      </c>
      <c r="F114">
        <v>872.25476100000003</v>
      </c>
      <c r="G114">
        <v>916.67163100000005</v>
      </c>
      <c r="H114">
        <v>962.77612299999998</v>
      </c>
      <c r="I114">
        <v>1010.898682</v>
      </c>
      <c r="J114">
        <v>1059.939087</v>
      </c>
      <c r="K114">
        <v>1110.6455080000001</v>
      </c>
      <c r="L114">
        <v>1163.139404</v>
      </c>
      <c r="M114">
        <v>1217.2073969999999</v>
      </c>
      <c r="N114">
        <v>1272.8428960000001</v>
      </c>
      <c r="O114">
        <v>1330.0314940000001</v>
      </c>
      <c r="P114">
        <v>1388.4655760000001</v>
      </c>
      <c r="Q114">
        <v>1448.3616939999999</v>
      </c>
      <c r="R114">
        <v>1509.9111330000001</v>
      </c>
      <c r="S114">
        <v>1573.0998540000001</v>
      </c>
      <c r="T114">
        <v>1637.894409</v>
      </c>
      <c r="U114">
        <v>1704.285034</v>
      </c>
      <c r="V114">
        <v>1772.2486570000001</v>
      </c>
      <c r="W114">
        <v>1841.7642820000001</v>
      </c>
      <c r="X114">
        <v>1912.7969969999999</v>
      </c>
      <c r="Y114">
        <v>1985.2947999999999</v>
      </c>
      <c r="Z114">
        <v>2059.19751</v>
      </c>
      <c r="AA114">
        <v>2134.4575199999999</v>
      </c>
      <c r="AB114">
        <v>2211.0097660000001</v>
      </c>
      <c r="AC114">
        <v>2288.7802729999999</v>
      </c>
      <c r="AD114">
        <v>2367.7045899999998</v>
      </c>
      <c r="AE114" t="s">
        <v>5625</v>
      </c>
    </row>
    <row r="115" spans="1:31">
      <c r="A115" t="s">
        <v>4083</v>
      </c>
      <c r="B115" t="s">
        <v>7766</v>
      </c>
      <c r="C115" t="s">
        <v>7767</v>
      </c>
      <c r="D115" t="s">
        <v>333</v>
      </c>
      <c r="E115">
        <v>235.71014400000001</v>
      </c>
      <c r="F115">
        <v>249.052719</v>
      </c>
      <c r="G115">
        <v>262.30926499999998</v>
      </c>
      <c r="H115">
        <v>276.04019199999999</v>
      </c>
      <c r="I115">
        <v>290.389679</v>
      </c>
      <c r="J115">
        <v>305.08316000000002</v>
      </c>
      <c r="K115">
        <v>320.24243200000001</v>
      </c>
      <c r="L115">
        <v>335.91372699999999</v>
      </c>
      <c r="M115">
        <v>351.98358200000001</v>
      </c>
      <c r="N115">
        <v>368.43341099999998</v>
      </c>
      <c r="O115">
        <v>385.239441</v>
      </c>
      <c r="P115">
        <v>402.24401899999998</v>
      </c>
      <c r="Q115">
        <v>419.53533900000002</v>
      </c>
      <c r="R115">
        <v>437.18350199999998</v>
      </c>
      <c r="S115">
        <v>455.17407200000002</v>
      </c>
      <c r="T115">
        <v>473.468323</v>
      </c>
      <c r="U115">
        <v>492.05731200000002</v>
      </c>
      <c r="V115">
        <v>510.91943400000002</v>
      </c>
      <c r="W115">
        <v>530.02978499999995</v>
      </c>
      <c r="X115">
        <v>549.36499000000003</v>
      </c>
      <c r="Y115">
        <v>568.90997300000004</v>
      </c>
      <c r="Z115">
        <v>588.64898700000003</v>
      </c>
      <c r="AA115">
        <v>608.55780000000004</v>
      </c>
      <c r="AB115">
        <v>628.61254899999994</v>
      </c>
      <c r="AC115">
        <v>648.79626499999995</v>
      </c>
      <c r="AD115">
        <v>669.08117700000003</v>
      </c>
      <c r="AE115" t="s">
        <v>5625</v>
      </c>
    </row>
    <row r="116" spans="1:31">
      <c r="A116" t="s">
        <v>3944</v>
      </c>
      <c r="B116" t="s">
        <v>7768</v>
      </c>
      <c r="C116" t="s">
        <v>7769</v>
      </c>
      <c r="D116" t="s">
        <v>333</v>
      </c>
      <c r="E116">
        <v>900.88348399999995</v>
      </c>
      <c r="F116">
        <v>976.44219999999996</v>
      </c>
      <c r="G116">
        <v>1058.639404</v>
      </c>
      <c r="H116">
        <v>1144.9331050000001</v>
      </c>
      <c r="I116">
        <v>1235.8428960000001</v>
      </c>
      <c r="J116">
        <v>1330.0367429999999</v>
      </c>
      <c r="K116">
        <v>1427.840942</v>
      </c>
      <c r="L116">
        <v>1528.583862</v>
      </c>
      <c r="M116">
        <v>1631.5717770000001</v>
      </c>
      <c r="N116">
        <v>1736.4798579999999</v>
      </c>
      <c r="O116">
        <v>1842.8901370000001</v>
      </c>
      <c r="P116">
        <v>1950.1507570000001</v>
      </c>
      <c r="Q116">
        <v>2059.0463869999999</v>
      </c>
      <c r="R116">
        <v>2168.8735350000002</v>
      </c>
      <c r="S116">
        <v>2279.939453</v>
      </c>
      <c r="T116">
        <v>2393.0451659999999</v>
      </c>
      <c r="U116">
        <v>2507.9895019999999</v>
      </c>
      <c r="V116">
        <v>2624.591797</v>
      </c>
      <c r="W116">
        <v>2742.5402829999998</v>
      </c>
      <c r="X116">
        <v>2861.6032709999999</v>
      </c>
      <c r="Y116">
        <v>2981.7827149999998</v>
      </c>
      <c r="Z116">
        <v>3103.2172850000002</v>
      </c>
      <c r="AA116">
        <v>3225.6716310000002</v>
      </c>
      <c r="AB116">
        <v>3348.9335940000001</v>
      </c>
      <c r="AC116">
        <v>3472.7966310000002</v>
      </c>
      <c r="AD116">
        <v>3597.0351559999999</v>
      </c>
      <c r="AE116" t="s">
        <v>2660</v>
      </c>
    </row>
    <row r="117" spans="1:31">
      <c r="A117" t="s">
        <v>4077</v>
      </c>
      <c r="B117" t="s">
        <v>7770</v>
      </c>
      <c r="C117" t="s">
        <v>7771</v>
      </c>
      <c r="D117" t="s">
        <v>333</v>
      </c>
      <c r="E117">
        <v>715.84423800000002</v>
      </c>
      <c r="F117">
        <v>775.88305700000001</v>
      </c>
      <c r="G117">
        <v>841.19702099999995</v>
      </c>
      <c r="H117">
        <v>909.76617399999998</v>
      </c>
      <c r="I117">
        <v>982.003784</v>
      </c>
      <c r="J117">
        <v>1056.850342</v>
      </c>
      <c r="K117">
        <v>1134.5657960000001</v>
      </c>
      <c r="L117">
        <v>1214.6163329999999</v>
      </c>
      <c r="M117">
        <v>1296.4506839999999</v>
      </c>
      <c r="N117">
        <v>1379.8107910000001</v>
      </c>
      <c r="O117">
        <v>1464.364624</v>
      </c>
      <c r="P117">
        <v>1549.594116</v>
      </c>
      <c r="Q117">
        <v>1636.122803</v>
      </c>
      <c r="R117">
        <v>1723.3916019999999</v>
      </c>
      <c r="S117">
        <v>1811.6445309999999</v>
      </c>
      <c r="T117">
        <v>1901.518677</v>
      </c>
      <c r="U117">
        <v>1992.85376</v>
      </c>
      <c r="V117">
        <v>2085.5061040000001</v>
      </c>
      <c r="W117">
        <v>2179.2280270000001</v>
      </c>
      <c r="X117">
        <v>2273.835693</v>
      </c>
      <c r="Y117">
        <v>2369.3305660000001</v>
      </c>
      <c r="Z117">
        <v>2465.8227539999998</v>
      </c>
      <c r="AA117">
        <v>2563.125</v>
      </c>
      <c r="AB117">
        <v>2661.0690920000002</v>
      </c>
      <c r="AC117">
        <v>2759.4909670000002</v>
      </c>
      <c r="AD117">
        <v>2858.211182</v>
      </c>
      <c r="AE117" t="s">
        <v>2660</v>
      </c>
    </row>
    <row r="118" spans="1:31">
      <c r="A118" t="s">
        <v>4080</v>
      </c>
      <c r="B118" t="s">
        <v>7772</v>
      </c>
      <c r="C118" t="s">
        <v>7773</v>
      </c>
      <c r="D118" t="s">
        <v>333</v>
      </c>
      <c r="E118">
        <v>67.414542999999995</v>
      </c>
      <c r="F118">
        <v>72.544280999999998</v>
      </c>
      <c r="G118">
        <v>78.079184999999995</v>
      </c>
      <c r="H118">
        <v>83.857178000000005</v>
      </c>
      <c r="I118">
        <v>89.909430999999998</v>
      </c>
      <c r="J118">
        <v>96.125579999999999</v>
      </c>
      <c r="K118">
        <v>102.546249</v>
      </c>
      <c r="L118">
        <v>109.130798</v>
      </c>
      <c r="M118">
        <v>115.837982</v>
      </c>
      <c r="N118">
        <v>122.649643</v>
      </c>
      <c r="O118">
        <v>129.542404</v>
      </c>
      <c r="P118">
        <v>136.47905</v>
      </c>
      <c r="Q118">
        <v>143.50689700000001</v>
      </c>
      <c r="R118">
        <v>150.58547999999999</v>
      </c>
      <c r="S118">
        <v>157.73431400000001</v>
      </c>
      <c r="T118">
        <v>165.005157</v>
      </c>
      <c r="U118">
        <v>172.38500999999999</v>
      </c>
      <c r="V118">
        <v>179.863708</v>
      </c>
      <c r="W118">
        <v>187.42363</v>
      </c>
      <c r="X118">
        <v>195.05268899999999</v>
      </c>
      <c r="Y118">
        <v>202.75207499999999</v>
      </c>
      <c r="Z118">
        <v>210.53010599999999</v>
      </c>
      <c r="AA118">
        <v>218.37390099999999</v>
      </c>
      <c r="AB118">
        <v>226.27209500000001</v>
      </c>
      <c r="AC118">
        <v>234.21412699999999</v>
      </c>
      <c r="AD118">
        <v>242.1884</v>
      </c>
      <c r="AE118" t="s">
        <v>5806</v>
      </c>
    </row>
    <row r="119" spans="1:31">
      <c r="A119" t="s">
        <v>4083</v>
      </c>
      <c r="B119" t="s">
        <v>7774</v>
      </c>
      <c r="C119" t="s">
        <v>7775</v>
      </c>
      <c r="D119" t="s">
        <v>333</v>
      </c>
      <c r="E119">
        <v>117.624718</v>
      </c>
      <c r="F119">
        <v>128.014847</v>
      </c>
      <c r="G119">
        <v>139.36320499999999</v>
      </c>
      <c r="H119">
        <v>151.309708</v>
      </c>
      <c r="I119">
        <v>163.92970299999999</v>
      </c>
      <c r="J119">
        <v>177.06080600000001</v>
      </c>
      <c r="K119">
        <v>190.72889699999999</v>
      </c>
      <c r="L119">
        <v>204.836761</v>
      </c>
      <c r="M119">
        <v>219.283142</v>
      </c>
      <c r="N119">
        <v>234.01939400000001</v>
      </c>
      <c r="O119">
        <v>248.98318499999999</v>
      </c>
      <c r="P119">
        <v>264.07763699999998</v>
      </c>
      <c r="Q119">
        <v>279.41683999999998</v>
      </c>
      <c r="R119">
        <v>294.89651500000002</v>
      </c>
      <c r="S119">
        <v>310.56048600000003</v>
      </c>
      <c r="T119">
        <v>326.52121</v>
      </c>
      <c r="U119">
        <v>342.75082400000002</v>
      </c>
      <c r="V119">
        <v>359.222015</v>
      </c>
      <c r="W119">
        <v>375.88857999999999</v>
      </c>
      <c r="X119">
        <v>392.71475199999998</v>
      </c>
      <c r="Y119">
        <v>409.70007299999997</v>
      </c>
      <c r="Z119">
        <v>426.86462399999999</v>
      </c>
      <c r="AA119">
        <v>444.17263800000001</v>
      </c>
      <c r="AB119">
        <v>461.59219400000001</v>
      </c>
      <c r="AC119">
        <v>479.09149200000002</v>
      </c>
      <c r="AD119">
        <v>496.63552900000002</v>
      </c>
      <c r="AE119" t="s">
        <v>5809</v>
      </c>
    </row>
    <row r="120" spans="1:31">
      <c r="A120" t="s">
        <v>4383</v>
      </c>
      <c r="B120" t="s">
        <v>7776</v>
      </c>
      <c r="C120" t="s">
        <v>7777</v>
      </c>
      <c r="D120" t="s">
        <v>333</v>
      </c>
      <c r="E120">
        <v>2276.0361330000001</v>
      </c>
      <c r="F120">
        <v>2391.3476559999999</v>
      </c>
      <c r="G120">
        <v>2510.9250489999999</v>
      </c>
      <c r="H120">
        <v>2632.3710940000001</v>
      </c>
      <c r="I120">
        <v>2755.9204100000002</v>
      </c>
      <c r="J120">
        <v>2879.9262699999999</v>
      </c>
      <c r="K120">
        <v>3007.6364749999998</v>
      </c>
      <c r="L120">
        <v>3138.9848630000001</v>
      </c>
      <c r="M120">
        <v>3273.532471</v>
      </c>
      <c r="N120">
        <v>3410.77124</v>
      </c>
      <c r="O120">
        <v>3550.2890619999998</v>
      </c>
      <c r="P120">
        <v>3692.2285160000001</v>
      </c>
      <c r="Q120">
        <v>3836.0913089999999</v>
      </c>
      <c r="R120">
        <v>3983.8161620000001</v>
      </c>
      <c r="S120">
        <v>4135.5424800000001</v>
      </c>
      <c r="T120">
        <v>4291.1005859999996</v>
      </c>
      <c r="U120">
        <v>4450.0659180000002</v>
      </c>
      <c r="V120">
        <v>4612.7158200000003</v>
      </c>
      <c r="W120">
        <v>4778.9799800000001</v>
      </c>
      <c r="X120">
        <v>4948.6972660000001</v>
      </c>
      <c r="Y120">
        <v>5121.7568359999996</v>
      </c>
      <c r="Z120">
        <v>5297.8916019999997</v>
      </c>
      <c r="AA120">
        <v>5476.6547849999997</v>
      </c>
      <c r="AB120">
        <v>5658.2578119999998</v>
      </c>
      <c r="AC120">
        <v>5843.2055659999996</v>
      </c>
      <c r="AD120">
        <v>6032.1791990000002</v>
      </c>
      <c r="AE120" t="s">
        <v>3547</v>
      </c>
    </row>
    <row r="121" spans="1:31">
      <c r="A121" t="s">
        <v>4077</v>
      </c>
      <c r="B121" t="s">
        <v>7778</v>
      </c>
      <c r="C121" t="s">
        <v>7779</v>
      </c>
      <c r="D121" t="s">
        <v>333</v>
      </c>
      <c r="E121">
        <v>1166.696289</v>
      </c>
      <c r="F121">
        <v>1227.6469729999999</v>
      </c>
      <c r="G121">
        <v>1291.0070800000001</v>
      </c>
      <c r="H121">
        <v>1355.2924800000001</v>
      </c>
      <c r="I121">
        <v>1420.638428</v>
      </c>
      <c r="J121">
        <v>1486.256592</v>
      </c>
      <c r="K121">
        <v>1553.851807</v>
      </c>
      <c r="L121">
        <v>1623.3919679999999</v>
      </c>
      <c r="M121">
        <v>1694.6220699999999</v>
      </c>
      <c r="N121">
        <v>1767.255371</v>
      </c>
      <c r="O121">
        <v>1841.0588379999999</v>
      </c>
      <c r="P121">
        <v>1916.101807</v>
      </c>
      <c r="Q121">
        <v>1992.093384</v>
      </c>
      <c r="R121">
        <v>2070.1433109999998</v>
      </c>
      <c r="S121">
        <v>2150.3264159999999</v>
      </c>
      <c r="T121">
        <v>2232.546875</v>
      </c>
      <c r="U121">
        <v>2316.5651859999998</v>
      </c>
      <c r="V121">
        <v>2402.5407709999999</v>
      </c>
      <c r="W121">
        <v>2490.4255370000001</v>
      </c>
      <c r="X121">
        <v>2580.1232909999999</v>
      </c>
      <c r="Y121">
        <v>2671.571289</v>
      </c>
      <c r="Z121">
        <v>2764.6066890000002</v>
      </c>
      <c r="AA121">
        <v>2858.9875489999999</v>
      </c>
      <c r="AB121">
        <v>2954.8354490000002</v>
      </c>
      <c r="AC121">
        <v>3052.4182129999999</v>
      </c>
      <c r="AD121">
        <v>3152.1362300000001</v>
      </c>
      <c r="AE121" t="s">
        <v>2025</v>
      </c>
    </row>
    <row r="122" spans="1:31">
      <c r="A122" t="s">
        <v>4080</v>
      </c>
      <c r="B122" t="s">
        <v>7780</v>
      </c>
      <c r="C122" t="s">
        <v>7781</v>
      </c>
      <c r="D122" t="s">
        <v>333</v>
      </c>
      <c r="E122">
        <v>602.93780500000003</v>
      </c>
      <c r="F122">
        <v>629.11163299999998</v>
      </c>
      <c r="G122">
        <v>656.50610400000005</v>
      </c>
      <c r="H122">
        <v>684.46227999999996</v>
      </c>
      <c r="I122">
        <v>713.011169</v>
      </c>
      <c r="J122">
        <v>741.60290499999996</v>
      </c>
      <c r="K122">
        <v>771.01336700000002</v>
      </c>
      <c r="L122">
        <v>801.222351</v>
      </c>
      <c r="M122">
        <v>832.17456100000004</v>
      </c>
      <c r="N122">
        <v>863.790344</v>
      </c>
      <c r="O122">
        <v>896.00506600000006</v>
      </c>
      <c r="P122">
        <v>928.86529499999995</v>
      </c>
      <c r="Q122">
        <v>962.31048599999997</v>
      </c>
      <c r="R122">
        <v>996.61639400000001</v>
      </c>
      <c r="S122">
        <v>1031.8122559999999</v>
      </c>
      <c r="T122">
        <v>1067.8714600000001</v>
      </c>
      <c r="U122">
        <v>1104.726318</v>
      </c>
      <c r="V122">
        <v>1142.4155270000001</v>
      </c>
      <c r="W122">
        <v>1180.9449460000001</v>
      </c>
      <c r="X122">
        <v>1220.3001710000001</v>
      </c>
      <c r="Y122">
        <v>1260.4632570000001</v>
      </c>
      <c r="Z122">
        <v>1301.4178469999999</v>
      </c>
      <c r="AA122">
        <v>1343.071533</v>
      </c>
      <c r="AB122">
        <v>1385.453491</v>
      </c>
      <c r="AC122">
        <v>1428.6785890000001</v>
      </c>
      <c r="AD122">
        <v>1472.8226320000001</v>
      </c>
      <c r="AE122" t="s">
        <v>3550</v>
      </c>
    </row>
    <row r="123" spans="1:31">
      <c r="A123" t="s">
        <v>4083</v>
      </c>
      <c r="B123" t="s">
        <v>7782</v>
      </c>
      <c r="C123" t="s">
        <v>7783</v>
      </c>
      <c r="D123" t="s">
        <v>333</v>
      </c>
      <c r="E123">
        <v>506.40210000000002</v>
      </c>
      <c r="F123">
        <v>534.58917199999996</v>
      </c>
      <c r="G123">
        <v>563.41192599999999</v>
      </c>
      <c r="H123">
        <v>592.61633300000005</v>
      </c>
      <c r="I123">
        <v>622.27062999999998</v>
      </c>
      <c r="J123">
        <v>652.06677200000001</v>
      </c>
      <c r="K123">
        <v>682.77117899999996</v>
      </c>
      <c r="L123">
        <v>714.37066700000003</v>
      </c>
      <c r="M123">
        <v>746.73577899999998</v>
      </c>
      <c r="N123">
        <v>779.72552499999995</v>
      </c>
      <c r="O123">
        <v>813.22515899999996</v>
      </c>
      <c r="P123">
        <v>847.26153599999998</v>
      </c>
      <c r="Q123">
        <v>881.68737799999997</v>
      </c>
      <c r="R123">
        <v>917.05639599999995</v>
      </c>
      <c r="S123">
        <v>953.40393099999994</v>
      </c>
      <c r="T123">
        <v>990.68231200000002</v>
      </c>
      <c r="U123">
        <v>1028.7742920000001</v>
      </c>
      <c r="V123">
        <v>1067.7595209999999</v>
      </c>
      <c r="W123">
        <v>1107.609375</v>
      </c>
      <c r="X123">
        <v>1148.274048</v>
      </c>
      <c r="Y123">
        <v>1189.7220460000001</v>
      </c>
      <c r="Z123">
        <v>1231.8673100000001</v>
      </c>
      <c r="AA123">
        <v>1274.595703</v>
      </c>
      <c r="AB123">
        <v>1317.9689940000001</v>
      </c>
      <c r="AC123">
        <v>1362.1088870000001</v>
      </c>
      <c r="AD123">
        <v>1407.220337</v>
      </c>
      <c r="AE123" t="s">
        <v>3521</v>
      </c>
    </row>
    <row r="124" spans="1:31">
      <c r="A124" t="s">
        <v>3950</v>
      </c>
      <c r="B124" t="s">
        <v>7784</v>
      </c>
      <c r="C124" t="s">
        <v>7785</v>
      </c>
      <c r="D124" t="s">
        <v>333</v>
      </c>
      <c r="E124">
        <v>1591.474487</v>
      </c>
      <c r="F124">
        <v>1673.2126459999999</v>
      </c>
      <c r="G124">
        <v>1750.819702</v>
      </c>
      <c r="H124">
        <v>1828.220703</v>
      </c>
      <c r="I124">
        <v>1906.8295900000001</v>
      </c>
      <c r="J124">
        <v>1984.67749</v>
      </c>
      <c r="K124">
        <v>2064.3706050000001</v>
      </c>
      <c r="L124">
        <v>2145.849365</v>
      </c>
      <c r="M124">
        <v>2229.2763669999999</v>
      </c>
      <c r="N124">
        <v>2314.8005370000001</v>
      </c>
      <c r="O124">
        <v>2402.734375</v>
      </c>
      <c r="P124">
        <v>2493.2495119999999</v>
      </c>
      <c r="Q124">
        <v>2586.4716800000001</v>
      </c>
      <c r="R124">
        <v>2682.3937989999999</v>
      </c>
      <c r="S124">
        <v>2781.0759280000002</v>
      </c>
      <c r="T124">
        <v>2882.7692870000001</v>
      </c>
      <c r="U124">
        <v>2987.4375</v>
      </c>
      <c r="V124">
        <v>3095.1916500000002</v>
      </c>
      <c r="W124">
        <v>3206.0983890000002</v>
      </c>
      <c r="X124">
        <v>3320.2253420000002</v>
      </c>
      <c r="Y124">
        <v>3437.7265619999998</v>
      </c>
      <c r="Z124">
        <v>3558.475586</v>
      </c>
      <c r="AA124">
        <v>3682.6979980000001</v>
      </c>
      <c r="AB124">
        <v>3810.6567380000001</v>
      </c>
      <c r="AC124">
        <v>3942.4887699999999</v>
      </c>
      <c r="AD124">
        <v>4078.1923830000001</v>
      </c>
      <c r="AE124" t="s">
        <v>715</v>
      </c>
    </row>
    <row r="125" spans="1:31">
      <c r="A125" t="s">
        <v>4077</v>
      </c>
      <c r="B125" t="s">
        <v>7786</v>
      </c>
      <c r="C125" t="s">
        <v>7787</v>
      </c>
      <c r="D125" t="s">
        <v>333</v>
      </c>
      <c r="E125">
        <v>710.63824499999998</v>
      </c>
      <c r="F125">
        <v>748.99676499999998</v>
      </c>
      <c r="G125">
        <v>784.25622599999997</v>
      </c>
      <c r="H125">
        <v>819.07214399999998</v>
      </c>
      <c r="I125">
        <v>854.27264400000001</v>
      </c>
      <c r="J125">
        <v>888.956909</v>
      </c>
      <c r="K125">
        <v>924.39386000000002</v>
      </c>
      <c r="L125">
        <v>960.45434599999999</v>
      </c>
      <c r="M125">
        <v>997.23315400000001</v>
      </c>
      <c r="N125">
        <v>1034.807251</v>
      </c>
      <c r="O125">
        <v>1073.3629149999999</v>
      </c>
      <c r="P125">
        <v>1112.9798579999999</v>
      </c>
      <c r="Q125">
        <v>1153.7163089999999</v>
      </c>
      <c r="R125">
        <v>1195.5611570000001</v>
      </c>
      <c r="S125">
        <v>1238.5131839999999</v>
      </c>
      <c r="T125">
        <v>1282.706543</v>
      </c>
      <c r="U125">
        <v>1328.1521</v>
      </c>
      <c r="V125">
        <v>1374.9182129999999</v>
      </c>
      <c r="W125">
        <v>1423.030029</v>
      </c>
      <c r="X125">
        <v>1472.5017089999999</v>
      </c>
      <c r="Y125">
        <v>1523.3828120000001</v>
      </c>
      <c r="Z125">
        <v>1575.6235349999999</v>
      </c>
      <c r="AA125">
        <v>1629.3452150000001</v>
      </c>
      <c r="AB125">
        <v>1684.6467290000001</v>
      </c>
      <c r="AC125">
        <v>1741.590942</v>
      </c>
      <c r="AD125">
        <v>1800.1960449999999</v>
      </c>
      <c r="AE125" t="s">
        <v>715</v>
      </c>
    </row>
    <row r="126" spans="1:31">
      <c r="A126" t="s">
        <v>4080</v>
      </c>
      <c r="B126" t="s">
        <v>7788</v>
      </c>
      <c r="C126" t="s">
        <v>7789</v>
      </c>
      <c r="D126" t="s">
        <v>333</v>
      </c>
      <c r="E126">
        <v>777.59491000000003</v>
      </c>
      <c r="F126">
        <v>813.996399</v>
      </c>
      <c r="G126">
        <v>850.76379399999996</v>
      </c>
      <c r="H126">
        <v>888.09875499999998</v>
      </c>
      <c r="I126">
        <v>926.31811500000003</v>
      </c>
      <c r="J126">
        <v>964.50109899999995</v>
      </c>
      <c r="K126">
        <v>1003.721252</v>
      </c>
      <c r="L126">
        <v>1044.143677</v>
      </c>
      <c r="M126">
        <v>1085.806885</v>
      </c>
      <c r="N126">
        <v>1128.762573</v>
      </c>
      <c r="O126">
        <v>1173.075073</v>
      </c>
      <c r="P126">
        <v>1218.822754</v>
      </c>
      <c r="Q126">
        <v>1266.0625</v>
      </c>
      <c r="R126">
        <v>1314.806519</v>
      </c>
      <c r="S126">
        <v>1365.1373289999999</v>
      </c>
      <c r="T126">
        <v>1417.13501</v>
      </c>
      <c r="U126">
        <v>1470.7314449999999</v>
      </c>
      <c r="V126">
        <v>1525.9448239999999</v>
      </c>
      <c r="W126">
        <v>1582.8161620000001</v>
      </c>
      <c r="X126">
        <v>1641.409302</v>
      </c>
      <c r="Y126">
        <v>1701.8364260000001</v>
      </c>
      <c r="Z126">
        <v>1764.0225829999999</v>
      </c>
      <c r="AA126">
        <v>1828.038452</v>
      </c>
      <c r="AB126">
        <v>1894.0485839999999</v>
      </c>
      <c r="AC126">
        <v>1962.115845</v>
      </c>
      <c r="AD126">
        <v>2032.2041019999999</v>
      </c>
      <c r="AE126" t="s">
        <v>5672</v>
      </c>
    </row>
    <row r="127" spans="1:31">
      <c r="A127" t="s">
        <v>4083</v>
      </c>
      <c r="B127" t="s">
        <v>7790</v>
      </c>
      <c r="C127" t="s">
        <v>7791</v>
      </c>
      <c r="D127" t="s">
        <v>333</v>
      </c>
      <c r="E127">
        <v>103.241371</v>
      </c>
      <c r="F127">
        <v>110.219505</v>
      </c>
      <c r="G127">
        <v>115.799667</v>
      </c>
      <c r="H127">
        <v>121.04975899999999</v>
      </c>
      <c r="I127">
        <v>126.23877</v>
      </c>
      <c r="J127">
        <v>131.21949799999999</v>
      </c>
      <c r="K127">
        <v>136.25561500000001</v>
      </c>
      <c r="L127">
        <v>141.25129699999999</v>
      </c>
      <c r="M127">
        <v>146.23644999999999</v>
      </c>
      <c r="N127">
        <v>151.23069799999999</v>
      </c>
      <c r="O127">
        <v>156.29637099999999</v>
      </c>
      <c r="P127">
        <v>161.44674699999999</v>
      </c>
      <c r="Q127">
        <v>166.69276400000001</v>
      </c>
      <c r="R127">
        <v>172.02603099999999</v>
      </c>
      <c r="S127">
        <v>177.42553699999999</v>
      </c>
      <c r="T127">
        <v>182.927673</v>
      </c>
      <c r="U127">
        <v>188.55389400000001</v>
      </c>
      <c r="V127">
        <v>194.32865899999999</v>
      </c>
      <c r="W127">
        <v>200.252151</v>
      </c>
      <c r="X127">
        <v>206.31424000000001</v>
      </c>
      <c r="Y127">
        <v>212.50741600000001</v>
      </c>
      <c r="Z127">
        <v>218.82969700000001</v>
      </c>
      <c r="AA127">
        <v>225.314301</v>
      </c>
      <c r="AB127">
        <v>231.96147199999999</v>
      </c>
      <c r="AC127">
        <v>238.78199799999999</v>
      </c>
      <c r="AD127">
        <v>245.79222100000001</v>
      </c>
      <c r="AE127" t="s">
        <v>3851</v>
      </c>
    </row>
    <row r="128" spans="1:31">
      <c r="A128" t="s">
        <v>3953</v>
      </c>
      <c r="B128" t="s">
        <v>7792</v>
      </c>
      <c r="C128" t="s">
        <v>7793</v>
      </c>
      <c r="D128" t="s">
        <v>333</v>
      </c>
      <c r="E128">
        <v>1184.248047</v>
      </c>
      <c r="F128">
        <v>1246.0073239999999</v>
      </c>
      <c r="G128">
        <v>1305.5863039999999</v>
      </c>
      <c r="H128">
        <v>1366.3435059999999</v>
      </c>
      <c r="I128">
        <v>1428.6166989999999</v>
      </c>
      <c r="J128">
        <v>1491.794312</v>
      </c>
      <c r="K128">
        <v>1557.3066409999999</v>
      </c>
      <c r="L128">
        <v>1624.5908199999999</v>
      </c>
      <c r="M128">
        <v>1693.7398679999999</v>
      </c>
      <c r="N128">
        <v>1765.0092770000001</v>
      </c>
      <c r="O128">
        <v>1838.5092770000001</v>
      </c>
      <c r="P128">
        <v>1914.406982</v>
      </c>
      <c r="Q128">
        <v>1992.6676030000001</v>
      </c>
      <c r="R128">
        <v>2073.2541500000002</v>
      </c>
      <c r="S128">
        <v>2156.2241210000002</v>
      </c>
      <c r="T128">
        <v>2241.564453</v>
      </c>
      <c r="U128">
        <v>2329.3840329999998</v>
      </c>
      <c r="V128">
        <v>2419.6813959999999</v>
      </c>
      <c r="W128">
        <v>2512.5302729999999</v>
      </c>
      <c r="X128">
        <v>2608.0187989999999</v>
      </c>
      <c r="Y128">
        <v>2706.185547</v>
      </c>
      <c r="Z128">
        <v>2807.0634770000001</v>
      </c>
      <c r="AA128">
        <v>2910.6791990000002</v>
      </c>
      <c r="AB128">
        <v>3017.0590820000002</v>
      </c>
      <c r="AC128">
        <v>3126.2136230000001</v>
      </c>
      <c r="AD128">
        <v>3238.1755370000001</v>
      </c>
      <c r="AE128" t="s">
        <v>2025</v>
      </c>
    </row>
    <row r="129" spans="1:31">
      <c r="A129" t="s">
        <v>4077</v>
      </c>
      <c r="B129" t="s">
        <v>7794</v>
      </c>
      <c r="C129" t="s">
        <v>7795</v>
      </c>
      <c r="D129" t="s">
        <v>333</v>
      </c>
      <c r="E129">
        <v>497.23812900000001</v>
      </c>
      <c r="F129">
        <v>523.04272500000002</v>
      </c>
      <c r="G129">
        <v>547.87628199999995</v>
      </c>
      <c r="H129">
        <v>573.17797900000005</v>
      </c>
      <c r="I129">
        <v>599.09039299999995</v>
      </c>
      <c r="J129">
        <v>625.34436000000005</v>
      </c>
      <c r="K129">
        <v>652.55114700000001</v>
      </c>
      <c r="L129">
        <v>680.46887200000003</v>
      </c>
      <c r="M129">
        <v>709.13635299999999</v>
      </c>
      <c r="N129">
        <v>738.66058299999997</v>
      </c>
      <c r="O129">
        <v>769.08673099999999</v>
      </c>
      <c r="P129">
        <v>800.48510699999997</v>
      </c>
      <c r="Q129">
        <v>832.83953899999995</v>
      </c>
      <c r="R129">
        <v>866.13195800000005</v>
      </c>
      <c r="S129">
        <v>900.385132</v>
      </c>
      <c r="T129">
        <v>935.596497</v>
      </c>
      <c r="U129">
        <v>971.80822799999999</v>
      </c>
      <c r="V129">
        <v>1009.01825</v>
      </c>
      <c r="W129">
        <v>1047.255981</v>
      </c>
      <c r="X129">
        <v>1086.556519</v>
      </c>
      <c r="Y129">
        <v>1126.9357910000001</v>
      </c>
      <c r="Z129">
        <v>1168.4052730000001</v>
      </c>
      <c r="AA129">
        <v>1210.9735109999999</v>
      </c>
      <c r="AB129">
        <v>1254.650024</v>
      </c>
      <c r="AC129">
        <v>1299.4375</v>
      </c>
      <c r="AD129">
        <v>1345.3485109999999</v>
      </c>
      <c r="AE129" t="s">
        <v>2025</v>
      </c>
    </row>
    <row r="130" spans="1:31">
      <c r="A130" t="s">
        <v>4080</v>
      </c>
      <c r="B130" t="s">
        <v>7796</v>
      </c>
      <c r="C130" t="s">
        <v>7797</v>
      </c>
      <c r="D130" t="s">
        <v>333</v>
      </c>
      <c r="E130">
        <v>204.03855899999999</v>
      </c>
      <c r="F130">
        <v>214.46511799999999</v>
      </c>
      <c r="G130">
        <v>224.42157</v>
      </c>
      <c r="H130">
        <v>234.53590399999999</v>
      </c>
      <c r="I130">
        <v>244.86799600000001</v>
      </c>
      <c r="J130">
        <v>255.29125999999999</v>
      </c>
      <c r="K130">
        <v>266.07043499999997</v>
      </c>
      <c r="L130">
        <v>277.09884599999998</v>
      </c>
      <c r="M130">
        <v>288.39202899999998</v>
      </c>
      <c r="N130">
        <v>299.993988</v>
      </c>
      <c r="O130">
        <v>311.921783</v>
      </c>
      <c r="P130">
        <v>324.20410199999998</v>
      </c>
      <c r="Q130">
        <v>336.83227499999998</v>
      </c>
      <c r="R130">
        <v>349.79617300000001</v>
      </c>
      <c r="S130">
        <v>363.10287499999998</v>
      </c>
      <c r="T130">
        <v>376.75503500000002</v>
      </c>
      <c r="U130">
        <v>390.76593000000003</v>
      </c>
      <c r="V130">
        <v>405.13226300000002</v>
      </c>
      <c r="W130">
        <v>419.86419699999999</v>
      </c>
      <c r="X130">
        <v>434.97460899999999</v>
      </c>
      <c r="Y130">
        <v>450.46844499999997</v>
      </c>
      <c r="Z130">
        <v>466.34783900000002</v>
      </c>
      <c r="AA130">
        <v>482.613159</v>
      </c>
      <c r="AB130">
        <v>499.26577800000001</v>
      </c>
      <c r="AC130">
        <v>516.30566399999998</v>
      </c>
      <c r="AD130">
        <v>533.73529099999996</v>
      </c>
      <c r="AE130" t="s">
        <v>5672</v>
      </c>
    </row>
    <row r="131" spans="1:31">
      <c r="A131" t="s">
        <v>4083</v>
      </c>
      <c r="B131" t="s">
        <v>7798</v>
      </c>
      <c r="C131" t="s">
        <v>7799</v>
      </c>
      <c r="D131" t="s">
        <v>333</v>
      </c>
      <c r="E131">
        <v>482.97134399999999</v>
      </c>
      <c r="F131">
        <v>508.49954200000002</v>
      </c>
      <c r="G131">
        <v>533.28845200000001</v>
      </c>
      <c r="H131">
        <v>558.62969999999996</v>
      </c>
      <c r="I131">
        <v>584.65826400000003</v>
      </c>
      <c r="J131">
        <v>611.15869099999998</v>
      </c>
      <c r="K131">
        <v>638.68499799999995</v>
      </c>
      <c r="L131">
        <v>667.02301</v>
      </c>
      <c r="M131">
        <v>696.21148700000003</v>
      </c>
      <c r="N131">
        <v>726.35479699999996</v>
      </c>
      <c r="O131">
        <v>757.50079300000004</v>
      </c>
      <c r="P131">
        <v>789.71777299999997</v>
      </c>
      <c r="Q131">
        <v>822.99572799999999</v>
      </c>
      <c r="R131">
        <v>857.32611099999997</v>
      </c>
      <c r="S131">
        <v>892.73596199999997</v>
      </c>
      <c r="T131">
        <v>929.21283000000005</v>
      </c>
      <c r="U131">
        <v>966.80981399999996</v>
      </c>
      <c r="V131">
        <v>1005.530884</v>
      </c>
      <c r="W131">
        <v>1045.4102780000001</v>
      </c>
      <c r="X131">
        <v>1086.4876710000001</v>
      </c>
      <c r="Y131">
        <v>1128.78125</v>
      </c>
      <c r="Z131">
        <v>1172.310303</v>
      </c>
      <c r="AA131">
        <v>1217.092529</v>
      </c>
      <c r="AB131">
        <v>1263.143311</v>
      </c>
      <c r="AC131">
        <v>1310.4704589999999</v>
      </c>
      <c r="AD131">
        <v>1359.091797</v>
      </c>
      <c r="AE131" t="s">
        <v>3521</v>
      </c>
    </row>
    <row r="132" spans="1:31">
      <c r="A132" t="s">
        <v>3956</v>
      </c>
      <c r="B132" t="s">
        <v>7800</v>
      </c>
      <c r="C132" t="s">
        <v>7801</v>
      </c>
      <c r="D132" t="s">
        <v>333</v>
      </c>
      <c r="E132">
        <v>576.91760299999999</v>
      </c>
      <c r="F132">
        <v>587.03411900000003</v>
      </c>
      <c r="G132">
        <v>599.92431599999998</v>
      </c>
      <c r="H132">
        <v>613.916382</v>
      </c>
      <c r="I132">
        <v>627.65014599999995</v>
      </c>
      <c r="J132">
        <v>640.63897699999995</v>
      </c>
      <c r="K132">
        <v>653.44567900000004</v>
      </c>
      <c r="L132">
        <v>666.10162400000002</v>
      </c>
      <c r="M132">
        <v>678.61669900000004</v>
      </c>
      <c r="N132">
        <v>690.97918700000002</v>
      </c>
      <c r="O132">
        <v>703.17712400000005</v>
      </c>
      <c r="P132">
        <v>715.20129399999996</v>
      </c>
      <c r="Q132">
        <v>727.04480000000001</v>
      </c>
      <c r="R132">
        <v>738.69470200000001</v>
      </c>
      <c r="S132">
        <v>750.13500999999997</v>
      </c>
      <c r="T132">
        <v>761.32006799999999</v>
      </c>
      <c r="U132">
        <v>772.25061000000005</v>
      </c>
      <c r="V132">
        <v>782.912598</v>
      </c>
      <c r="W132">
        <v>793.29070999999999</v>
      </c>
      <c r="X132">
        <v>803.37023899999997</v>
      </c>
      <c r="Y132">
        <v>813.13647500000002</v>
      </c>
      <c r="Z132">
        <v>822.57592799999998</v>
      </c>
      <c r="AA132">
        <v>831.67358400000001</v>
      </c>
      <c r="AB132">
        <v>840.41625999999997</v>
      </c>
      <c r="AC132">
        <v>848.79101600000001</v>
      </c>
      <c r="AD132">
        <v>856.78576699999996</v>
      </c>
      <c r="AE132" t="s">
        <v>3530</v>
      </c>
    </row>
    <row r="133" spans="1:31">
      <c r="A133" t="s">
        <v>4077</v>
      </c>
      <c r="B133" t="s">
        <v>7802</v>
      </c>
      <c r="C133" t="s">
        <v>7803</v>
      </c>
      <c r="D133" t="s">
        <v>333</v>
      </c>
      <c r="E133">
        <v>337.11788899999999</v>
      </c>
      <c r="F133">
        <v>343.002411</v>
      </c>
      <c r="G133">
        <v>350.47387700000002</v>
      </c>
      <c r="H133">
        <v>358.57473800000002</v>
      </c>
      <c r="I133">
        <v>366.52639799999997</v>
      </c>
      <c r="J133">
        <v>374.04888899999997</v>
      </c>
      <c r="K133">
        <v>381.46755999999999</v>
      </c>
      <c r="L133">
        <v>388.80020100000002</v>
      </c>
      <c r="M133">
        <v>396.05255099999999</v>
      </c>
      <c r="N133">
        <v>403.21774299999998</v>
      </c>
      <c r="O133">
        <v>410.289062</v>
      </c>
      <c r="P133">
        <v>417.261078</v>
      </c>
      <c r="Q133">
        <v>424.12982199999999</v>
      </c>
      <c r="R133">
        <v>430.887787</v>
      </c>
      <c r="S133">
        <v>437.52578699999998</v>
      </c>
      <c r="T133">
        <v>444.016571</v>
      </c>
      <c r="U133">
        <v>450.36093099999999</v>
      </c>
      <c r="V133">
        <v>456.55053700000002</v>
      </c>
      <c r="W133">
        <v>462.57659899999999</v>
      </c>
      <c r="X133">
        <v>468.43081699999999</v>
      </c>
      <c r="Y133">
        <v>474.10455300000001</v>
      </c>
      <c r="Z133">
        <v>479.59039300000001</v>
      </c>
      <c r="AA133">
        <v>484.87960800000002</v>
      </c>
      <c r="AB133">
        <v>489.96466099999998</v>
      </c>
      <c r="AC133">
        <v>494.83819599999998</v>
      </c>
      <c r="AD133">
        <v>499.49310300000002</v>
      </c>
      <c r="AE133" t="s">
        <v>3530</v>
      </c>
    </row>
    <row r="134" spans="1:31">
      <c r="A134" t="s">
        <v>4080</v>
      </c>
      <c r="B134" t="s">
        <v>7804</v>
      </c>
      <c r="C134" t="s">
        <v>7805</v>
      </c>
      <c r="D134" t="s">
        <v>333</v>
      </c>
      <c r="E134">
        <v>51.801262000000001</v>
      </c>
      <c r="F134">
        <v>52.797375000000002</v>
      </c>
      <c r="G134">
        <v>54.152442999999998</v>
      </c>
      <c r="H134">
        <v>55.653514999999999</v>
      </c>
      <c r="I134">
        <v>57.125625999999997</v>
      </c>
      <c r="J134">
        <v>58.510905999999999</v>
      </c>
      <c r="K134">
        <v>59.871471</v>
      </c>
      <c r="L134">
        <v>61.211731</v>
      </c>
      <c r="M134">
        <v>62.532921000000002</v>
      </c>
      <c r="N134">
        <v>63.833632999999999</v>
      </c>
      <c r="O134">
        <v>65.112410999999994</v>
      </c>
      <c r="P134">
        <v>66.368294000000006</v>
      </c>
      <c r="Q134">
        <v>67.600487000000001</v>
      </c>
      <c r="R134">
        <v>68.807495000000003</v>
      </c>
      <c r="S134">
        <v>69.987617</v>
      </c>
      <c r="T134">
        <v>71.138480999999999</v>
      </c>
      <c r="U134">
        <v>72.258942000000005</v>
      </c>
      <c r="V134">
        <v>73.348404000000002</v>
      </c>
      <c r="W134">
        <v>74.404708999999997</v>
      </c>
      <c r="X134">
        <v>75.425865000000002</v>
      </c>
      <c r="Y134">
        <v>76.410163999999995</v>
      </c>
      <c r="Z134">
        <v>77.355491999999998</v>
      </c>
      <c r="AA134">
        <v>78.259781000000004</v>
      </c>
      <c r="AB134">
        <v>79.121536000000006</v>
      </c>
      <c r="AC134">
        <v>79.939445000000006</v>
      </c>
      <c r="AD134">
        <v>80.711342000000002</v>
      </c>
      <c r="AE134" t="s">
        <v>2613</v>
      </c>
    </row>
    <row r="135" spans="1:31">
      <c r="A135" t="s">
        <v>4083</v>
      </c>
      <c r="B135" t="s">
        <v>7806</v>
      </c>
      <c r="C135" t="s">
        <v>7807</v>
      </c>
      <c r="D135" t="s">
        <v>333</v>
      </c>
      <c r="E135">
        <v>187.99842799999999</v>
      </c>
      <c r="F135">
        <v>191.23436000000001</v>
      </c>
      <c r="G135">
        <v>195.29797400000001</v>
      </c>
      <c r="H135">
        <v>199.68810999999999</v>
      </c>
      <c r="I135">
        <v>203.99813800000001</v>
      </c>
      <c r="J135">
        <v>208.07920799999999</v>
      </c>
      <c r="K135">
        <v>212.10664399999999</v>
      </c>
      <c r="L135">
        <v>216.089676</v>
      </c>
      <c r="M135">
        <v>220.03123500000001</v>
      </c>
      <c r="N135">
        <v>223.927795</v>
      </c>
      <c r="O135">
        <v>227.775665</v>
      </c>
      <c r="P135">
        <v>231.571945</v>
      </c>
      <c r="Q135">
        <v>235.31449900000001</v>
      </c>
      <c r="R135">
        <v>238.99943500000001</v>
      </c>
      <c r="S135">
        <v>242.62164300000001</v>
      </c>
      <c r="T135">
        <v>246.16503900000001</v>
      </c>
      <c r="U135">
        <v>249.630753</v>
      </c>
      <c r="V135">
        <v>253.01364100000001</v>
      </c>
      <c r="W135">
        <v>256.30938700000002</v>
      </c>
      <c r="X135">
        <v>259.51357999999999</v>
      </c>
      <c r="Y135">
        <v>262.621735</v>
      </c>
      <c r="Z135">
        <v>265.630066</v>
      </c>
      <c r="AA135">
        <v>268.53420999999997</v>
      </c>
      <c r="AB135">
        <v>271.33004799999998</v>
      </c>
      <c r="AC135">
        <v>274.013397</v>
      </c>
      <c r="AD135">
        <v>276.58126800000002</v>
      </c>
      <c r="AE135" t="s">
        <v>3530</v>
      </c>
    </row>
    <row r="136" spans="1:31">
      <c r="A136" t="s">
        <v>4392</v>
      </c>
      <c r="B136" t="s">
        <v>7808</v>
      </c>
      <c r="C136" t="s">
        <v>7809</v>
      </c>
      <c r="D136" t="s">
        <v>333</v>
      </c>
      <c r="E136">
        <v>984.63324</v>
      </c>
      <c r="F136">
        <v>1017.136841</v>
      </c>
      <c r="G136">
        <v>1049.4233400000001</v>
      </c>
      <c r="H136">
        <v>1081.353149</v>
      </c>
      <c r="I136">
        <v>1113.5239260000001</v>
      </c>
      <c r="J136">
        <v>1145.0198969999999</v>
      </c>
      <c r="K136">
        <v>1176.977905</v>
      </c>
      <c r="L136">
        <v>1209.4343260000001</v>
      </c>
      <c r="M136">
        <v>1242.380615</v>
      </c>
      <c r="N136">
        <v>1275.8007809999999</v>
      </c>
      <c r="O136">
        <v>1309.64978</v>
      </c>
      <c r="P136">
        <v>1343.914307</v>
      </c>
      <c r="Q136">
        <v>1378.658813</v>
      </c>
      <c r="R136">
        <v>1413.9189449999999</v>
      </c>
      <c r="S136">
        <v>1449.7238769999999</v>
      </c>
      <c r="T136">
        <v>1486.0344239999999</v>
      </c>
      <c r="U136">
        <v>1522.832764</v>
      </c>
      <c r="V136">
        <v>1560.125</v>
      </c>
      <c r="W136">
        <v>1597.924438</v>
      </c>
      <c r="X136">
        <v>1636.2230219999999</v>
      </c>
      <c r="Y136">
        <v>1675.0238039999999</v>
      </c>
      <c r="Z136">
        <v>1714.320557</v>
      </c>
      <c r="AA136">
        <v>1754.094971</v>
      </c>
      <c r="AB136">
        <v>1794.3393550000001</v>
      </c>
      <c r="AC136">
        <v>1835.056885</v>
      </c>
      <c r="AD136">
        <v>1876.2849120000001</v>
      </c>
      <c r="AE136" t="s">
        <v>2667</v>
      </c>
    </row>
    <row r="137" spans="1:31">
      <c r="A137" t="s">
        <v>4077</v>
      </c>
      <c r="B137" t="s">
        <v>7810</v>
      </c>
      <c r="C137" t="s">
        <v>7811</v>
      </c>
      <c r="D137" t="s">
        <v>333</v>
      </c>
      <c r="E137">
        <v>674.41473399999995</v>
      </c>
      <c r="F137">
        <v>696.70129399999996</v>
      </c>
      <c r="G137">
        <v>718.84991500000001</v>
      </c>
      <c r="H137">
        <v>740.76605199999995</v>
      </c>
      <c r="I137">
        <v>762.85406499999999</v>
      </c>
      <c r="J137">
        <v>784.48480199999995</v>
      </c>
      <c r="K137">
        <v>806.436646</v>
      </c>
      <c r="L137">
        <v>828.73425299999997</v>
      </c>
      <c r="M137">
        <v>851.37200900000005</v>
      </c>
      <c r="N137">
        <v>874.33935499999995</v>
      </c>
      <c r="O137">
        <v>897.60565199999996</v>
      </c>
      <c r="P137">
        <v>921.16149900000005</v>
      </c>
      <c r="Q137">
        <v>945.05084199999999</v>
      </c>
      <c r="R137">
        <v>969.29791299999999</v>
      </c>
      <c r="S137">
        <v>993.922729</v>
      </c>
      <c r="T137">
        <v>1018.898254</v>
      </c>
      <c r="U137">
        <v>1044.2126459999999</v>
      </c>
      <c r="V137">
        <v>1069.8701169999999</v>
      </c>
      <c r="W137">
        <v>1095.8801269999999</v>
      </c>
      <c r="X137">
        <v>1122.2368160000001</v>
      </c>
      <c r="Y137">
        <v>1148.942749</v>
      </c>
      <c r="Z137">
        <v>1175.9936520000001</v>
      </c>
      <c r="AA137">
        <v>1203.3773189999999</v>
      </c>
      <c r="AB137">
        <v>1231.0888669999999</v>
      </c>
      <c r="AC137">
        <v>1259.130249</v>
      </c>
      <c r="AD137">
        <v>1287.5269780000001</v>
      </c>
      <c r="AE137" t="s">
        <v>2667</v>
      </c>
    </row>
    <row r="138" spans="1:31">
      <c r="A138" t="s">
        <v>4080</v>
      </c>
      <c r="B138" t="s">
        <v>7812</v>
      </c>
      <c r="C138" t="s">
        <v>7813</v>
      </c>
      <c r="D138" t="s">
        <v>333</v>
      </c>
      <c r="E138">
        <v>99.246009999999998</v>
      </c>
      <c r="F138">
        <v>102.64946</v>
      </c>
      <c r="G138">
        <v>106.088371</v>
      </c>
      <c r="H138">
        <v>109.555527</v>
      </c>
      <c r="I138">
        <v>113.083557</v>
      </c>
      <c r="J138">
        <v>116.570213</v>
      </c>
      <c r="K138">
        <v>120.128716</v>
      </c>
      <c r="L138">
        <v>123.761383</v>
      </c>
      <c r="M138">
        <v>127.467896</v>
      </c>
      <c r="N138">
        <v>131.248886</v>
      </c>
      <c r="O138">
        <v>135.10128800000001</v>
      </c>
      <c r="P138">
        <v>139.023224</v>
      </c>
      <c r="Q138">
        <v>143.01824999999999</v>
      </c>
      <c r="R138">
        <v>147.090012</v>
      </c>
      <c r="S138">
        <v>151.24075300000001</v>
      </c>
      <c r="T138">
        <v>155.46713299999999</v>
      </c>
      <c r="U138">
        <v>159.767944</v>
      </c>
      <c r="V138">
        <v>164.14505</v>
      </c>
      <c r="W138">
        <v>168.59942599999999</v>
      </c>
      <c r="X138">
        <v>173.130966</v>
      </c>
      <c r="Y138">
        <v>177.74099699999999</v>
      </c>
      <c r="Z138">
        <v>182.429688</v>
      </c>
      <c r="AA138">
        <v>187.19764699999999</v>
      </c>
      <c r="AB138">
        <v>192.04451</v>
      </c>
      <c r="AC138">
        <v>196.96958900000001</v>
      </c>
      <c r="AD138">
        <v>201.977203</v>
      </c>
      <c r="AE138" t="s">
        <v>5688</v>
      </c>
    </row>
    <row r="139" spans="1:31">
      <c r="A139" t="s">
        <v>4083</v>
      </c>
      <c r="B139" t="s">
        <v>7814</v>
      </c>
      <c r="C139" t="s">
        <v>7815</v>
      </c>
      <c r="D139" t="s">
        <v>333</v>
      </c>
      <c r="E139">
        <v>210.972488</v>
      </c>
      <c r="F139">
        <v>217.786057</v>
      </c>
      <c r="G139">
        <v>224.48509200000001</v>
      </c>
      <c r="H139">
        <v>231.03160099999999</v>
      </c>
      <c r="I139">
        <v>237.586365</v>
      </c>
      <c r="J139">
        <v>243.964935</v>
      </c>
      <c r="K139">
        <v>250.412567</v>
      </c>
      <c r="L139">
        <v>256.93866000000003</v>
      </c>
      <c r="M139">
        <v>263.54074100000003</v>
      </c>
      <c r="N139">
        <v>270.21255500000001</v>
      </c>
      <c r="O139">
        <v>276.942902</v>
      </c>
      <c r="P139">
        <v>283.72955300000001</v>
      </c>
      <c r="Q139">
        <v>290.58969100000002</v>
      </c>
      <c r="R139">
        <v>297.53097500000001</v>
      </c>
      <c r="S139">
        <v>304.56045499999999</v>
      </c>
      <c r="T139">
        <v>311.66906699999998</v>
      </c>
      <c r="U139">
        <v>318.85214200000001</v>
      </c>
      <c r="V139">
        <v>326.10983299999998</v>
      </c>
      <c r="W139">
        <v>333.44491599999998</v>
      </c>
      <c r="X139">
        <v>340.855255</v>
      </c>
      <c r="Y139">
        <v>348.34011800000002</v>
      </c>
      <c r="Z139">
        <v>355.89721700000001</v>
      </c>
      <c r="AA139">
        <v>363.52005000000003</v>
      </c>
      <c r="AB139">
        <v>371.205872</v>
      </c>
      <c r="AC139">
        <v>378.95709199999999</v>
      </c>
      <c r="AD139">
        <v>386.78079200000002</v>
      </c>
      <c r="AE139" t="s">
        <v>1991</v>
      </c>
    </row>
    <row r="140" spans="1:31">
      <c r="A140" t="s">
        <v>4035</v>
      </c>
      <c r="B140" t="s">
        <v>7816</v>
      </c>
      <c r="C140" t="s">
        <v>7817</v>
      </c>
      <c r="D140" t="s">
        <v>333</v>
      </c>
      <c r="E140">
        <v>29590.951172000001</v>
      </c>
      <c r="F140">
        <v>30772.244140999999</v>
      </c>
      <c r="G140">
        <v>31841.0625</v>
      </c>
      <c r="H140">
        <v>32843.363280999998</v>
      </c>
      <c r="I140">
        <v>33879.730469000002</v>
      </c>
      <c r="J140">
        <v>34940.6875</v>
      </c>
      <c r="K140">
        <v>36017.71875</v>
      </c>
      <c r="L140">
        <v>37148.847655999998</v>
      </c>
      <c r="M140">
        <v>38314.890625</v>
      </c>
      <c r="N140">
        <v>39518.363280999998</v>
      </c>
      <c r="O140">
        <v>40759.457030999998</v>
      </c>
      <c r="P140">
        <v>41968.742187999997</v>
      </c>
      <c r="Q140">
        <v>43196.738280999998</v>
      </c>
      <c r="R140">
        <v>44443.613280999998</v>
      </c>
      <c r="S140">
        <v>45704.761719000002</v>
      </c>
      <c r="T140">
        <v>46991.507812000003</v>
      </c>
      <c r="U140">
        <v>48291.761719000002</v>
      </c>
      <c r="V140">
        <v>49622.03125</v>
      </c>
      <c r="W140">
        <v>50982.210937999997</v>
      </c>
      <c r="X140">
        <v>52360.625</v>
      </c>
      <c r="Y140">
        <v>53757.960937999997</v>
      </c>
      <c r="Z140">
        <v>55166.402344000002</v>
      </c>
      <c r="AA140">
        <v>56579.0625</v>
      </c>
      <c r="AB140">
        <v>58010.960937999997</v>
      </c>
      <c r="AC140">
        <v>59454.171875</v>
      </c>
      <c r="AD140">
        <v>60919.996094000002</v>
      </c>
      <c r="AE140" t="s">
        <v>5688</v>
      </c>
    </row>
    <row r="141" spans="1:31">
      <c r="A141" t="s">
        <v>4077</v>
      </c>
      <c r="B141" t="s">
        <v>7818</v>
      </c>
      <c r="C141" t="s">
        <v>7819</v>
      </c>
      <c r="D141" t="s">
        <v>333</v>
      </c>
      <c r="E141">
        <v>18064.330077999999</v>
      </c>
      <c r="F141">
        <v>18811.205077999999</v>
      </c>
      <c r="G141">
        <v>19485.345702999999</v>
      </c>
      <c r="H141">
        <v>20119.078125</v>
      </c>
      <c r="I141">
        <v>20776.091797000001</v>
      </c>
      <c r="J141">
        <v>21450.851562</v>
      </c>
      <c r="K141">
        <v>22136.666015999999</v>
      </c>
      <c r="L141">
        <v>22857.498047000001</v>
      </c>
      <c r="M141">
        <v>23600.683593999998</v>
      </c>
      <c r="N141">
        <v>24367.765625</v>
      </c>
      <c r="O141">
        <v>25158.677734000001</v>
      </c>
      <c r="P141">
        <v>25928.501952999999</v>
      </c>
      <c r="Q141">
        <v>26709.744140999999</v>
      </c>
      <c r="R141">
        <v>27502.453125</v>
      </c>
      <c r="S141">
        <v>28303.675781000002</v>
      </c>
      <c r="T141">
        <v>29120.210938</v>
      </c>
      <c r="U141">
        <v>29944.3125</v>
      </c>
      <c r="V141">
        <v>30786.445312</v>
      </c>
      <c r="W141">
        <v>31646.458984000001</v>
      </c>
      <c r="X141">
        <v>32516.939452999999</v>
      </c>
      <c r="Y141">
        <v>33398.289062000003</v>
      </c>
      <c r="Z141">
        <v>34285.464844000002</v>
      </c>
      <c r="AA141">
        <v>35173.851562000003</v>
      </c>
      <c r="AB141">
        <v>36072.625</v>
      </c>
      <c r="AC141">
        <v>36976.476562000003</v>
      </c>
      <c r="AD141">
        <v>37892.386719000002</v>
      </c>
      <c r="AE141" t="s">
        <v>2641</v>
      </c>
    </row>
    <row r="142" spans="1:31">
      <c r="A142" t="s">
        <v>4080</v>
      </c>
      <c r="B142" t="s">
        <v>7820</v>
      </c>
      <c r="C142" t="s">
        <v>7821</v>
      </c>
      <c r="D142" t="s">
        <v>333</v>
      </c>
      <c r="E142">
        <v>5370.0327150000003</v>
      </c>
      <c r="F142">
        <v>5584.8203119999998</v>
      </c>
      <c r="G142">
        <v>5788.3007809999999</v>
      </c>
      <c r="H142">
        <v>5983.9956050000001</v>
      </c>
      <c r="I142">
        <v>6180.6933589999999</v>
      </c>
      <c r="J142">
        <v>6378.4365230000003</v>
      </c>
      <c r="K142">
        <v>6579.4150390000004</v>
      </c>
      <c r="L142">
        <v>6787.3789059999999</v>
      </c>
      <c r="M142">
        <v>7000.720703</v>
      </c>
      <c r="N142">
        <v>7219.533203</v>
      </c>
      <c r="O142">
        <v>7443.9121089999999</v>
      </c>
      <c r="P142">
        <v>7668.3095700000003</v>
      </c>
      <c r="Q142">
        <v>7896.8002930000002</v>
      </c>
      <c r="R142">
        <v>8129.9194340000004</v>
      </c>
      <c r="S142">
        <v>8367.1904300000006</v>
      </c>
      <c r="T142">
        <v>8610.2197269999997</v>
      </c>
      <c r="U142">
        <v>8858.0566409999992</v>
      </c>
      <c r="V142">
        <v>9111.7910159999992</v>
      </c>
      <c r="W142">
        <v>9371.2207030000009</v>
      </c>
      <c r="X142">
        <v>9635.0791019999997</v>
      </c>
      <c r="Y142">
        <v>9903.3076170000004</v>
      </c>
      <c r="Z142">
        <v>10175.423828000001</v>
      </c>
      <c r="AA142">
        <v>10451.079102</v>
      </c>
      <c r="AB142">
        <v>10732.059569999999</v>
      </c>
      <c r="AC142">
        <v>11018.065430000001</v>
      </c>
      <c r="AD142">
        <v>11310.044921999999</v>
      </c>
      <c r="AE142" t="s">
        <v>2641</v>
      </c>
    </row>
    <row r="143" spans="1:31">
      <c r="A143" t="s">
        <v>4083</v>
      </c>
      <c r="B143" t="s">
        <v>7822</v>
      </c>
      <c r="C143" t="s">
        <v>7823</v>
      </c>
      <c r="D143" t="s">
        <v>333</v>
      </c>
      <c r="E143">
        <v>6156.5869140000004</v>
      </c>
      <c r="F143">
        <v>6376.220703</v>
      </c>
      <c r="G143">
        <v>6567.4150390000004</v>
      </c>
      <c r="H143">
        <v>6740.2885740000002</v>
      </c>
      <c r="I143">
        <v>6922.9428710000002</v>
      </c>
      <c r="J143">
        <v>7111.3940430000002</v>
      </c>
      <c r="K143">
        <v>7301.6396480000003</v>
      </c>
      <c r="L143">
        <v>7503.9721680000002</v>
      </c>
      <c r="M143">
        <v>7713.4780270000001</v>
      </c>
      <c r="N143">
        <v>7931.060547</v>
      </c>
      <c r="O143">
        <v>8156.8603519999997</v>
      </c>
      <c r="P143">
        <v>8371.9316409999992</v>
      </c>
      <c r="Q143">
        <v>8590.1904300000006</v>
      </c>
      <c r="R143">
        <v>8811.234375</v>
      </c>
      <c r="S143">
        <v>9033.9072269999997</v>
      </c>
      <c r="T143">
        <v>9261.0800780000009</v>
      </c>
      <c r="U143">
        <v>9489.3994139999995</v>
      </c>
      <c r="V143">
        <v>9723.7949219999991</v>
      </c>
      <c r="W143">
        <v>9964.5302730000003</v>
      </c>
      <c r="X143">
        <v>10208.609375</v>
      </c>
      <c r="Y143">
        <v>10456.360352</v>
      </c>
      <c r="Z143">
        <v>10705.526367</v>
      </c>
      <c r="AA143">
        <v>10954.122069999999</v>
      </c>
      <c r="AB143">
        <v>11206.274414</v>
      </c>
      <c r="AC143">
        <v>11459.635742</v>
      </c>
      <c r="AD143">
        <v>11717.565430000001</v>
      </c>
      <c r="AE143" t="s">
        <v>2667</v>
      </c>
    </row>
    <row r="144" spans="1:31">
      <c r="A144" t="s">
        <v>6374</v>
      </c>
    </row>
    <row r="145" spans="1:31">
      <c r="A145" t="s">
        <v>3913</v>
      </c>
      <c r="B145" t="s">
        <v>7824</v>
      </c>
      <c r="C145" t="s">
        <v>7825</v>
      </c>
      <c r="D145" t="s">
        <v>333</v>
      </c>
      <c r="E145">
        <v>247</v>
      </c>
      <c r="F145">
        <v>247</v>
      </c>
      <c r="G145">
        <v>247</v>
      </c>
      <c r="H145">
        <v>247</v>
      </c>
      <c r="I145">
        <v>247</v>
      </c>
      <c r="J145">
        <v>247</v>
      </c>
      <c r="K145">
        <v>247</v>
      </c>
      <c r="L145">
        <v>247</v>
      </c>
      <c r="M145">
        <v>247</v>
      </c>
      <c r="N145">
        <v>247</v>
      </c>
      <c r="O145">
        <v>247</v>
      </c>
      <c r="P145">
        <v>247</v>
      </c>
      <c r="Q145">
        <v>247</v>
      </c>
      <c r="R145">
        <v>247</v>
      </c>
      <c r="S145">
        <v>247</v>
      </c>
      <c r="T145">
        <v>247</v>
      </c>
      <c r="U145">
        <v>247</v>
      </c>
      <c r="V145">
        <v>247</v>
      </c>
      <c r="W145">
        <v>247</v>
      </c>
      <c r="X145">
        <v>247</v>
      </c>
      <c r="Y145">
        <v>247</v>
      </c>
      <c r="Z145">
        <v>247</v>
      </c>
      <c r="AA145">
        <v>247</v>
      </c>
      <c r="AB145">
        <v>247</v>
      </c>
      <c r="AC145">
        <v>247</v>
      </c>
      <c r="AD145">
        <v>247</v>
      </c>
      <c r="AE145" t="s">
        <v>628</v>
      </c>
    </row>
    <row r="146" spans="1:31">
      <c r="A146" t="s">
        <v>4077</v>
      </c>
      <c r="B146" t="s">
        <v>7826</v>
      </c>
      <c r="C146" t="s">
        <v>7827</v>
      </c>
      <c r="D146" t="s">
        <v>333</v>
      </c>
      <c r="E146">
        <v>90</v>
      </c>
      <c r="F146">
        <v>90</v>
      </c>
      <c r="G146">
        <v>90</v>
      </c>
      <c r="H146">
        <v>90</v>
      </c>
      <c r="I146">
        <v>90</v>
      </c>
      <c r="J146">
        <v>90</v>
      </c>
      <c r="K146">
        <v>90</v>
      </c>
      <c r="L146">
        <v>90</v>
      </c>
      <c r="M146">
        <v>90</v>
      </c>
      <c r="N146">
        <v>90</v>
      </c>
      <c r="O146">
        <v>90</v>
      </c>
      <c r="P146">
        <v>90</v>
      </c>
      <c r="Q146">
        <v>90</v>
      </c>
      <c r="R146">
        <v>90</v>
      </c>
      <c r="S146">
        <v>90</v>
      </c>
      <c r="T146">
        <v>90</v>
      </c>
      <c r="U146">
        <v>90</v>
      </c>
      <c r="V146">
        <v>90</v>
      </c>
      <c r="W146">
        <v>90</v>
      </c>
      <c r="X146">
        <v>90</v>
      </c>
      <c r="Y146">
        <v>90</v>
      </c>
      <c r="Z146">
        <v>90</v>
      </c>
      <c r="AA146">
        <v>90</v>
      </c>
      <c r="AB146">
        <v>90</v>
      </c>
      <c r="AC146">
        <v>90</v>
      </c>
      <c r="AD146">
        <v>90</v>
      </c>
      <c r="AE146" t="s">
        <v>628</v>
      </c>
    </row>
    <row r="147" spans="1:31">
      <c r="A147" t="s">
        <v>4080</v>
      </c>
      <c r="B147" t="s">
        <v>7828</v>
      </c>
      <c r="C147" t="s">
        <v>7829</v>
      </c>
      <c r="D147" t="s">
        <v>333</v>
      </c>
      <c r="E147">
        <v>22</v>
      </c>
      <c r="F147">
        <v>22</v>
      </c>
      <c r="G147">
        <v>22</v>
      </c>
      <c r="H147">
        <v>22</v>
      </c>
      <c r="I147">
        <v>22</v>
      </c>
      <c r="J147">
        <v>22</v>
      </c>
      <c r="K147">
        <v>22</v>
      </c>
      <c r="L147">
        <v>22</v>
      </c>
      <c r="M147">
        <v>22</v>
      </c>
      <c r="N147">
        <v>22</v>
      </c>
      <c r="O147">
        <v>22</v>
      </c>
      <c r="P147">
        <v>22</v>
      </c>
      <c r="Q147">
        <v>22</v>
      </c>
      <c r="R147">
        <v>22</v>
      </c>
      <c r="S147">
        <v>22</v>
      </c>
      <c r="T147">
        <v>22</v>
      </c>
      <c r="U147">
        <v>22</v>
      </c>
      <c r="V147">
        <v>22</v>
      </c>
      <c r="W147">
        <v>22</v>
      </c>
      <c r="X147">
        <v>22</v>
      </c>
      <c r="Y147">
        <v>22</v>
      </c>
      <c r="Z147">
        <v>22</v>
      </c>
      <c r="AA147">
        <v>22</v>
      </c>
      <c r="AB147">
        <v>22</v>
      </c>
      <c r="AC147">
        <v>22</v>
      </c>
      <c r="AD147">
        <v>22</v>
      </c>
      <c r="AE147" t="s">
        <v>628</v>
      </c>
    </row>
    <row r="148" spans="1:31">
      <c r="A148" t="s">
        <v>4083</v>
      </c>
      <c r="B148" t="s">
        <v>7830</v>
      </c>
      <c r="C148" t="s">
        <v>7831</v>
      </c>
      <c r="D148" t="s">
        <v>333</v>
      </c>
      <c r="E148">
        <v>135</v>
      </c>
      <c r="F148">
        <v>135</v>
      </c>
      <c r="G148">
        <v>135</v>
      </c>
      <c r="H148">
        <v>135</v>
      </c>
      <c r="I148">
        <v>135</v>
      </c>
      <c r="J148">
        <v>135</v>
      </c>
      <c r="K148">
        <v>135</v>
      </c>
      <c r="L148">
        <v>135</v>
      </c>
      <c r="M148">
        <v>135</v>
      </c>
      <c r="N148">
        <v>135</v>
      </c>
      <c r="O148">
        <v>135</v>
      </c>
      <c r="P148">
        <v>135</v>
      </c>
      <c r="Q148">
        <v>135</v>
      </c>
      <c r="R148">
        <v>135</v>
      </c>
      <c r="S148">
        <v>135</v>
      </c>
      <c r="T148">
        <v>135</v>
      </c>
      <c r="U148">
        <v>135</v>
      </c>
      <c r="V148">
        <v>135</v>
      </c>
      <c r="W148">
        <v>135</v>
      </c>
      <c r="X148">
        <v>135</v>
      </c>
      <c r="Y148">
        <v>135</v>
      </c>
      <c r="Z148">
        <v>135</v>
      </c>
      <c r="AA148">
        <v>135</v>
      </c>
      <c r="AB148">
        <v>135</v>
      </c>
      <c r="AC148">
        <v>135</v>
      </c>
      <c r="AD148">
        <v>135</v>
      </c>
      <c r="AE148" t="s">
        <v>628</v>
      </c>
    </row>
    <row r="149" spans="1:31">
      <c r="A149" t="s">
        <v>3917</v>
      </c>
      <c r="B149" t="s">
        <v>7832</v>
      </c>
      <c r="C149" t="s">
        <v>7833</v>
      </c>
      <c r="D149" t="s">
        <v>333</v>
      </c>
      <c r="E149">
        <v>38.329009999999997</v>
      </c>
      <c r="F149">
        <v>38.329009999999997</v>
      </c>
      <c r="G149">
        <v>38.329009999999997</v>
      </c>
      <c r="H149">
        <v>38.329009999999997</v>
      </c>
      <c r="I149">
        <v>38.329009999999997</v>
      </c>
      <c r="J149">
        <v>38.329009999999997</v>
      </c>
      <c r="K149">
        <v>38.329009999999997</v>
      </c>
      <c r="L149">
        <v>38.329009999999997</v>
      </c>
      <c r="M149">
        <v>38.329009999999997</v>
      </c>
      <c r="N149">
        <v>38.329009999999997</v>
      </c>
      <c r="O149">
        <v>38.329009999999997</v>
      </c>
      <c r="P149">
        <v>38.329009999999997</v>
      </c>
      <c r="Q149">
        <v>38.329009999999997</v>
      </c>
      <c r="R149">
        <v>38.329009999999997</v>
      </c>
      <c r="S149">
        <v>38.329009999999997</v>
      </c>
      <c r="T149">
        <v>38.329009999999997</v>
      </c>
      <c r="U149">
        <v>38.329009999999997</v>
      </c>
      <c r="V149">
        <v>38.329009999999997</v>
      </c>
      <c r="W149">
        <v>38.329009999999997</v>
      </c>
      <c r="X149">
        <v>38.329009999999997</v>
      </c>
      <c r="Y149">
        <v>38.329009999999997</v>
      </c>
      <c r="Z149">
        <v>38.329009999999997</v>
      </c>
      <c r="AA149">
        <v>38.329009999999997</v>
      </c>
      <c r="AB149">
        <v>38.329009999999997</v>
      </c>
      <c r="AC149">
        <v>38.329009999999997</v>
      </c>
      <c r="AD149">
        <v>38.329009999999997</v>
      </c>
      <c r="AE149" t="s">
        <v>628</v>
      </c>
    </row>
    <row r="150" spans="1:31">
      <c r="A150" t="s">
        <v>4077</v>
      </c>
      <c r="B150" t="s">
        <v>7834</v>
      </c>
      <c r="C150" t="s">
        <v>7835</v>
      </c>
      <c r="D150" t="s">
        <v>333</v>
      </c>
      <c r="E150">
        <v>8.5694130000000008</v>
      </c>
      <c r="F150">
        <v>8.5694130000000008</v>
      </c>
      <c r="G150">
        <v>8.5694130000000008</v>
      </c>
      <c r="H150">
        <v>8.5694130000000008</v>
      </c>
      <c r="I150">
        <v>8.5694130000000008</v>
      </c>
      <c r="J150">
        <v>8.5694130000000008</v>
      </c>
      <c r="K150">
        <v>8.5694130000000008</v>
      </c>
      <c r="L150">
        <v>8.5694130000000008</v>
      </c>
      <c r="M150">
        <v>8.5694130000000008</v>
      </c>
      <c r="N150">
        <v>8.5694130000000008</v>
      </c>
      <c r="O150">
        <v>8.5694130000000008</v>
      </c>
      <c r="P150">
        <v>8.5694130000000008</v>
      </c>
      <c r="Q150">
        <v>8.5694130000000008</v>
      </c>
      <c r="R150">
        <v>8.5694130000000008</v>
      </c>
      <c r="S150">
        <v>8.5694130000000008</v>
      </c>
      <c r="T150">
        <v>8.5694130000000008</v>
      </c>
      <c r="U150">
        <v>8.5694130000000008</v>
      </c>
      <c r="V150">
        <v>8.5694130000000008</v>
      </c>
      <c r="W150">
        <v>8.5694130000000008</v>
      </c>
      <c r="X150">
        <v>8.5694130000000008</v>
      </c>
      <c r="Y150">
        <v>8.5694130000000008</v>
      </c>
      <c r="Z150">
        <v>8.5694130000000008</v>
      </c>
      <c r="AA150">
        <v>8.5694130000000008</v>
      </c>
      <c r="AB150">
        <v>8.5694130000000008</v>
      </c>
      <c r="AC150">
        <v>8.5694130000000008</v>
      </c>
      <c r="AD150">
        <v>8.5694130000000008</v>
      </c>
      <c r="AE150" t="s">
        <v>628</v>
      </c>
    </row>
    <row r="151" spans="1:31">
      <c r="A151" t="s">
        <v>4080</v>
      </c>
      <c r="B151" t="s">
        <v>7836</v>
      </c>
      <c r="C151" t="s">
        <v>7837</v>
      </c>
      <c r="D151" t="s">
        <v>333</v>
      </c>
      <c r="E151">
        <v>1.759598</v>
      </c>
      <c r="F151">
        <v>1.759598</v>
      </c>
      <c r="G151">
        <v>1.759598</v>
      </c>
      <c r="H151">
        <v>1.759598</v>
      </c>
      <c r="I151">
        <v>1.759598</v>
      </c>
      <c r="J151">
        <v>1.759598</v>
      </c>
      <c r="K151">
        <v>1.759598</v>
      </c>
      <c r="L151">
        <v>1.759598</v>
      </c>
      <c r="M151">
        <v>1.759598</v>
      </c>
      <c r="N151">
        <v>1.759598</v>
      </c>
      <c r="O151">
        <v>1.759598</v>
      </c>
      <c r="P151">
        <v>1.759598</v>
      </c>
      <c r="Q151">
        <v>1.759598</v>
      </c>
      <c r="R151">
        <v>1.759598</v>
      </c>
      <c r="S151">
        <v>1.759598</v>
      </c>
      <c r="T151">
        <v>1.759598</v>
      </c>
      <c r="U151">
        <v>1.759598</v>
      </c>
      <c r="V151">
        <v>1.759598</v>
      </c>
      <c r="W151">
        <v>1.759598</v>
      </c>
      <c r="X151">
        <v>1.759598</v>
      </c>
      <c r="Y151">
        <v>1.759598</v>
      </c>
      <c r="Z151">
        <v>1.759598</v>
      </c>
      <c r="AA151">
        <v>1.759598</v>
      </c>
      <c r="AB151">
        <v>1.759598</v>
      </c>
      <c r="AC151">
        <v>1.759598</v>
      </c>
      <c r="AD151">
        <v>1.759598</v>
      </c>
      <c r="AE151" t="s">
        <v>628</v>
      </c>
    </row>
    <row r="152" spans="1:31">
      <c r="A152" t="s">
        <v>4083</v>
      </c>
      <c r="B152" t="s">
        <v>7838</v>
      </c>
      <c r="C152" t="s">
        <v>7839</v>
      </c>
      <c r="D152" t="s">
        <v>333</v>
      </c>
      <c r="E152">
        <v>28</v>
      </c>
      <c r="F152">
        <v>28</v>
      </c>
      <c r="G152">
        <v>28</v>
      </c>
      <c r="H152">
        <v>28</v>
      </c>
      <c r="I152">
        <v>28</v>
      </c>
      <c r="J152">
        <v>28</v>
      </c>
      <c r="K152">
        <v>28</v>
      </c>
      <c r="L152">
        <v>28</v>
      </c>
      <c r="M152">
        <v>28</v>
      </c>
      <c r="N152">
        <v>28</v>
      </c>
      <c r="O152">
        <v>28</v>
      </c>
      <c r="P152">
        <v>28</v>
      </c>
      <c r="Q152">
        <v>28</v>
      </c>
      <c r="R152">
        <v>28</v>
      </c>
      <c r="S152">
        <v>28</v>
      </c>
      <c r="T152">
        <v>28</v>
      </c>
      <c r="U152">
        <v>28</v>
      </c>
      <c r="V152">
        <v>28</v>
      </c>
      <c r="W152">
        <v>28</v>
      </c>
      <c r="X152">
        <v>28</v>
      </c>
      <c r="Y152">
        <v>28</v>
      </c>
      <c r="Z152">
        <v>28</v>
      </c>
      <c r="AA152">
        <v>28</v>
      </c>
      <c r="AB152">
        <v>28</v>
      </c>
      <c r="AC152">
        <v>28</v>
      </c>
      <c r="AD152">
        <v>28</v>
      </c>
      <c r="AE152" t="s">
        <v>628</v>
      </c>
    </row>
    <row r="153" spans="1:31">
      <c r="A153" t="s">
        <v>4362</v>
      </c>
      <c r="B153" t="s">
        <v>7840</v>
      </c>
      <c r="C153" t="s">
        <v>7841</v>
      </c>
      <c r="D153" t="s">
        <v>333</v>
      </c>
      <c r="E153">
        <v>23.851058999999999</v>
      </c>
      <c r="F153">
        <v>23.851058999999999</v>
      </c>
      <c r="G153">
        <v>23.851058999999999</v>
      </c>
      <c r="H153">
        <v>23.851058999999999</v>
      </c>
      <c r="I153">
        <v>23.851058999999999</v>
      </c>
      <c r="J153">
        <v>23.851058999999999</v>
      </c>
      <c r="K153">
        <v>23.851058999999999</v>
      </c>
      <c r="L153">
        <v>23.851058999999999</v>
      </c>
      <c r="M153">
        <v>23.851058999999999</v>
      </c>
      <c r="N153">
        <v>23.851058999999999</v>
      </c>
      <c r="O153">
        <v>23.851058999999999</v>
      </c>
      <c r="P153">
        <v>23.851058999999999</v>
      </c>
      <c r="Q153">
        <v>23.851058999999999</v>
      </c>
      <c r="R153">
        <v>23.851058999999999</v>
      </c>
      <c r="S153">
        <v>23.851058999999999</v>
      </c>
      <c r="T153">
        <v>23.851058999999999</v>
      </c>
      <c r="U153">
        <v>23.851058999999999</v>
      </c>
      <c r="V153">
        <v>23.851058999999999</v>
      </c>
      <c r="W153">
        <v>23.851058999999999</v>
      </c>
      <c r="X153">
        <v>23.851058999999999</v>
      </c>
      <c r="Y153">
        <v>23.851058999999999</v>
      </c>
      <c r="Z153">
        <v>23.851058999999999</v>
      </c>
      <c r="AA153">
        <v>23.851058999999999</v>
      </c>
      <c r="AB153">
        <v>23.851058999999999</v>
      </c>
      <c r="AC153">
        <v>23.851058999999999</v>
      </c>
      <c r="AD153">
        <v>23.851058999999999</v>
      </c>
      <c r="AE153" t="s">
        <v>628</v>
      </c>
    </row>
    <row r="154" spans="1:31">
      <c r="A154" t="s">
        <v>4077</v>
      </c>
      <c r="B154" t="s">
        <v>7842</v>
      </c>
      <c r="C154" t="s">
        <v>7843</v>
      </c>
      <c r="D154" t="s">
        <v>333</v>
      </c>
      <c r="E154">
        <v>16</v>
      </c>
      <c r="F154">
        <v>16</v>
      </c>
      <c r="G154">
        <v>16</v>
      </c>
      <c r="H154">
        <v>16</v>
      </c>
      <c r="I154">
        <v>16</v>
      </c>
      <c r="J154">
        <v>16</v>
      </c>
      <c r="K154">
        <v>16</v>
      </c>
      <c r="L154">
        <v>16</v>
      </c>
      <c r="M154">
        <v>16</v>
      </c>
      <c r="N154">
        <v>16</v>
      </c>
      <c r="O154">
        <v>16</v>
      </c>
      <c r="P154">
        <v>16</v>
      </c>
      <c r="Q154">
        <v>16</v>
      </c>
      <c r="R154">
        <v>16</v>
      </c>
      <c r="S154">
        <v>16</v>
      </c>
      <c r="T154">
        <v>16</v>
      </c>
      <c r="U154">
        <v>16</v>
      </c>
      <c r="V154">
        <v>16</v>
      </c>
      <c r="W154">
        <v>16</v>
      </c>
      <c r="X154">
        <v>16</v>
      </c>
      <c r="Y154">
        <v>16</v>
      </c>
      <c r="Z154">
        <v>16</v>
      </c>
      <c r="AA154">
        <v>16</v>
      </c>
      <c r="AB154">
        <v>16</v>
      </c>
      <c r="AC154">
        <v>16</v>
      </c>
      <c r="AD154">
        <v>16</v>
      </c>
      <c r="AE154" t="s">
        <v>628</v>
      </c>
    </row>
    <row r="155" spans="1:31">
      <c r="A155" t="s">
        <v>4080</v>
      </c>
      <c r="B155" t="s">
        <v>7844</v>
      </c>
      <c r="C155" t="s">
        <v>7845</v>
      </c>
      <c r="D155" t="s">
        <v>333</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t="s">
        <v>549</v>
      </c>
    </row>
    <row r="156" spans="1:31">
      <c r="A156" t="s">
        <v>4083</v>
      </c>
      <c r="B156" t="s">
        <v>7846</v>
      </c>
      <c r="C156" t="s">
        <v>7847</v>
      </c>
      <c r="D156" t="s">
        <v>333</v>
      </c>
      <c r="E156">
        <v>7.8510580000000001</v>
      </c>
      <c r="F156">
        <v>7.8510580000000001</v>
      </c>
      <c r="G156">
        <v>7.8510580000000001</v>
      </c>
      <c r="H156">
        <v>7.8510580000000001</v>
      </c>
      <c r="I156">
        <v>7.8510580000000001</v>
      </c>
      <c r="J156">
        <v>7.8510580000000001</v>
      </c>
      <c r="K156">
        <v>7.8510580000000001</v>
      </c>
      <c r="L156">
        <v>7.8510580000000001</v>
      </c>
      <c r="M156">
        <v>7.8510580000000001</v>
      </c>
      <c r="N156">
        <v>7.8510580000000001</v>
      </c>
      <c r="O156">
        <v>7.8510580000000001</v>
      </c>
      <c r="P156">
        <v>7.8510580000000001</v>
      </c>
      <c r="Q156">
        <v>7.8510580000000001</v>
      </c>
      <c r="R156">
        <v>7.8510580000000001</v>
      </c>
      <c r="S156">
        <v>7.8510580000000001</v>
      </c>
      <c r="T156">
        <v>7.8510580000000001</v>
      </c>
      <c r="U156">
        <v>7.8510580000000001</v>
      </c>
      <c r="V156">
        <v>7.8510580000000001</v>
      </c>
      <c r="W156">
        <v>7.8510580000000001</v>
      </c>
      <c r="X156">
        <v>7.8510580000000001</v>
      </c>
      <c r="Y156">
        <v>7.8510580000000001</v>
      </c>
      <c r="Z156">
        <v>7.8510580000000001</v>
      </c>
      <c r="AA156">
        <v>7.8510580000000001</v>
      </c>
      <c r="AB156">
        <v>7.8510580000000001</v>
      </c>
      <c r="AC156">
        <v>7.8510580000000001</v>
      </c>
      <c r="AD156">
        <v>7.8510580000000001</v>
      </c>
      <c r="AE156" t="s">
        <v>628</v>
      </c>
    </row>
    <row r="157" spans="1:31">
      <c r="A157" t="s">
        <v>4365</v>
      </c>
      <c r="B157" t="s">
        <v>7848</v>
      </c>
      <c r="C157" t="s">
        <v>7849</v>
      </c>
      <c r="D157" t="s">
        <v>333</v>
      </c>
      <c r="E157">
        <v>251.047653</v>
      </c>
      <c r="F157">
        <v>251.047653</v>
      </c>
      <c r="G157">
        <v>251.047653</v>
      </c>
      <c r="H157">
        <v>251.047653</v>
      </c>
      <c r="I157">
        <v>251.047653</v>
      </c>
      <c r="J157">
        <v>251.047653</v>
      </c>
      <c r="K157">
        <v>251.047653</v>
      </c>
      <c r="L157">
        <v>251.047653</v>
      </c>
      <c r="M157">
        <v>251.047653</v>
      </c>
      <c r="N157">
        <v>251.047653</v>
      </c>
      <c r="O157">
        <v>251.047653</v>
      </c>
      <c r="P157">
        <v>251.047653</v>
      </c>
      <c r="Q157">
        <v>251.047653</v>
      </c>
      <c r="R157">
        <v>251.047653</v>
      </c>
      <c r="S157">
        <v>251.047653</v>
      </c>
      <c r="T157">
        <v>251.047653</v>
      </c>
      <c r="U157">
        <v>251.047653</v>
      </c>
      <c r="V157">
        <v>251.047653</v>
      </c>
      <c r="W157">
        <v>251.047653</v>
      </c>
      <c r="X157">
        <v>251.047653</v>
      </c>
      <c r="Y157">
        <v>251.047653</v>
      </c>
      <c r="Z157">
        <v>251.047653</v>
      </c>
      <c r="AA157">
        <v>251.047653</v>
      </c>
      <c r="AB157">
        <v>251.047653</v>
      </c>
      <c r="AC157">
        <v>251.047653</v>
      </c>
      <c r="AD157">
        <v>251.047653</v>
      </c>
      <c r="AE157" t="s">
        <v>628</v>
      </c>
    </row>
    <row r="158" spans="1:31">
      <c r="A158" t="s">
        <v>4077</v>
      </c>
      <c r="B158" t="s">
        <v>7850</v>
      </c>
      <c r="C158" t="s">
        <v>7851</v>
      </c>
      <c r="D158" t="s">
        <v>333</v>
      </c>
      <c r="E158">
        <v>153.047653</v>
      </c>
      <c r="F158">
        <v>153.047653</v>
      </c>
      <c r="G158">
        <v>153.047653</v>
      </c>
      <c r="H158">
        <v>153.047653</v>
      </c>
      <c r="I158">
        <v>153.047653</v>
      </c>
      <c r="J158">
        <v>153.047653</v>
      </c>
      <c r="K158">
        <v>153.047653</v>
      </c>
      <c r="L158">
        <v>153.047653</v>
      </c>
      <c r="M158">
        <v>153.047653</v>
      </c>
      <c r="N158">
        <v>153.047653</v>
      </c>
      <c r="O158">
        <v>153.047653</v>
      </c>
      <c r="P158">
        <v>153.047653</v>
      </c>
      <c r="Q158">
        <v>153.047653</v>
      </c>
      <c r="R158">
        <v>153.047653</v>
      </c>
      <c r="S158">
        <v>153.047653</v>
      </c>
      <c r="T158">
        <v>153.047653</v>
      </c>
      <c r="U158">
        <v>153.047653</v>
      </c>
      <c r="V158">
        <v>153.047653</v>
      </c>
      <c r="W158">
        <v>153.047653</v>
      </c>
      <c r="X158">
        <v>153.047653</v>
      </c>
      <c r="Y158">
        <v>153.047653</v>
      </c>
      <c r="Z158">
        <v>153.047653</v>
      </c>
      <c r="AA158">
        <v>153.047653</v>
      </c>
      <c r="AB158">
        <v>153.047653</v>
      </c>
      <c r="AC158">
        <v>153.047653</v>
      </c>
      <c r="AD158">
        <v>153.047653</v>
      </c>
      <c r="AE158" t="s">
        <v>628</v>
      </c>
    </row>
    <row r="159" spans="1:31">
      <c r="A159" t="s">
        <v>4080</v>
      </c>
      <c r="B159" t="s">
        <v>7852</v>
      </c>
      <c r="C159" t="s">
        <v>7853</v>
      </c>
      <c r="D159" t="s">
        <v>333</v>
      </c>
      <c r="E159">
        <v>50</v>
      </c>
      <c r="F159">
        <v>50</v>
      </c>
      <c r="G159">
        <v>50</v>
      </c>
      <c r="H159">
        <v>50</v>
      </c>
      <c r="I159">
        <v>50</v>
      </c>
      <c r="J159">
        <v>50</v>
      </c>
      <c r="K159">
        <v>50</v>
      </c>
      <c r="L159">
        <v>50</v>
      </c>
      <c r="M159">
        <v>50</v>
      </c>
      <c r="N159">
        <v>50</v>
      </c>
      <c r="O159">
        <v>50</v>
      </c>
      <c r="P159">
        <v>50</v>
      </c>
      <c r="Q159">
        <v>50</v>
      </c>
      <c r="R159">
        <v>50</v>
      </c>
      <c r="S159">
        <v>50</v>
      </c>
      <c r="T159">
        <v>50</v>
      </c>
      <c r="U159">
        <v>50</v>
      </c>
      <c r="V159">
        <v>50</v>
      </c>
      <c r="W159">
        <v>50</v>
      </c>
      <c r="X159">
        <v>50</v>
      </c>
      <c r="Y159">
        <v>50</v>
      </c>
      <c r="Z159">
        <v>50</v>
      </c>
      <c r="AA159">
        <v>50</v>
      </c>
      <c r="AB159">
        <v>50</v>
      </c>
      <c r="AC159">
        <v>50</v>
      </c>
      <c r="AD159">
        <v>50</v>
      </c>
      <c r="AE159" t="s">
        <v>628</v>
      </c>
    </row>
    <row r="160" spans="1:31">
      <c r="A160" t="s">
        <v>4083</v>
      </c>
      <c r="B160" t="s">
        <v>7854</v>
      </c>
      <c r="C160" t="s">
        <v>7855</v>
      </c>
      <c r="D160" t="s">
        <v>333</v>
      </c>
      <c r="E160">
        <v>48</v>
      </c>
      <c r="F160">
        <v>48</v>
      </c>
      <c r="G160">
        <v>48</v>
      </c>
      <c r="H160">
        <v>48</v>
      </c>
      <c r="I160">
        <v>48</v>
      </c>
      <c r="J160">
        <v>48</v>
      </c>
      <c r="K160">
        <v>48</v>
      </c>
      <c r="L160">
        <v>48</v>
      </c>
      <c r="M160">
        <v>48</v>
      </c>
      <c r="N160">
        <v>48</v>
      </c>
      <c r="O160">
        <v>48</v>
      </c>
      <c r="P160">
        <v>48</v>
      </c>
      <c r="Q160">
        <v>48</v>
      </c>
      <c r="R160">
        <v>48</v>
      </c>
      <c r="S160">
        <v>48</v>
      </c>
      <c r="T160">
        <v>48</v>
      </c>
      <c r="U160">
        <v>48</v>
      </c>
      <c r="V160">
        <v>48</v>
      </c>
      <c r="W160">
        <v>48</v>
      </c>
      <c r="X160">
        <v>48</v>
      </c>
      <c r="Y160">
        <v>48</v>
      </c>
      <c r="Z160">
        <v>48</v>
      </c>
      <c r="AA160">
        <v>48</v>
      </c>
      <c r="AB160">
        <v>48</v>
      </c>
      <c r="AC160">
        <v>48</v>
      </c>
      <c r="AD160">
        <v>48</v>
      </c>
      <c r="AE160" t="s">
        <v>628</v>
      </c>
    </row>
    <row r="161" spans="1:31">
      <c r="A161" t="s">
        <v>3926</v>
      </c>
      <c r="B161" t="s">
        <v>7856</v>
      </c>
      <c r="C161" t="s">
        <v>7857</v>
      </c>
      <c r="D161" t="s">
        <v>333</v>
      </c>
      <c r="E161">
        <v>6.4694820000000002</v>
      </c>
      <c r="F161">
        <v>6.4694820000000002</v>
      </c>
      <c r="G161">
        <v>6.4694820000000002</v>
      </c>
      <c r="H161">
        <v>6.4694820000000002</v>
      </c>
      <c r="I161">
        <v>6.4694820000000002</v>
      </c>
      <c r="J161">
        <v>6.4694820000000002</v>
      </c>
      <c r="K161">
        <v>6.4694820000000002</v>
      </c>
      <c r="L161">
        <v>6.4694820000000002</v>
      </c>
      <c r="M161">
        <v>6.4694820000000002</v>
      </c>
      <c r="N161">
        <v>6.4694820000000002</v>
      </c>
      <c r="O161">
        <v>6.4694820000000002</v>
      </c>
      <c r="P161">
        <v>6.4694820000000002</v>
      </c>
      <c r="Q161">
        <v>6.4694820000000002</v>
      </c>
      <c r="R161">
        <v>6.4694820000000002</v>
      </c>
      <c r="S161">
        <v>6.4694820000000002</v>
      </c>
      <c r="T161">
        <v>6.4694820000000002</v>
      </c>
      <c r="U161">
        <v>6.4694820000000002</v>
      </c>
      <c r="V161">
        <v>6.4694820000000002</v>
      </c>
      <c r="W161">
        <v>6.4694820000000002</v>
      </c>
      <c r="X161">
        <v>6.4694820000000002</v>
      </c>
      <c r="Y161">
        <v>6.4694820000000002</v>
      </c>
      <c r="Z161">
        <v>6.4694820000000002</v>
      </c>
      <c r="AA161">
        <v>6.4694820000000002</v>
      </c>
      <c r="AB161">
        <v>6.4694820000000002</v>
      </c>
      <c r="AC161">
        <v>6.4694820000000002</v>
      </c>
      <c r="AD161">
        <v>6.4694820000000002</v>
      </c>
      <c r="AE161" t="s">
        <v>628</v>
      </c>
    </row>
    <row r="162" spans="1:31">
      <c r="A162" t="s">
        <v>4077</v>
      </c>
      <c r="B162" t="s">
        <v>7858</v>
      </c>
      <c r="C162" t="s">
        <v>7859</v>
      </c>
      <c r="D162" t="s">
        <v>333</v>
      </c>
      <c r="E162">
        <v>3.2954409999999998</v>
      </c>
      <c r="F162">
        <v>3.2954409999999998</v>
      </c>
      <c r="G162">
        <v>3.2954409999999998</v>
      </c>
      <c r="H162">
        <v>3.2954409999999998</v>
      </c>
      <c r="I162">
        <v>3.2954409999999998</v>
      </c>
      <c r="J162">
        <v>3.2954409999999998</v>
      </c>
      <c r="K162">
        <v>3.2954409999999998</v>
      </c>
      <c r="L162">
        <v>3.2954409999999998</v>
      </c>
      <c r="M162">
        <v>3.2954409999999998</v>
      </c>
      <c r="N162">
        <v>3.2954409999999998</v>
      </c>
      <c r="O162">
        <v>3.2954409999999998</v>
      </c>
      <c r="P162">
        <v>3.2954409999999998</v>
      </c>
      <c r="Q162">
        <v>3.2954409999999998</v>
      </c>
      <c r="R162">
        <v>3.2954409999999998</v>
      </c>
      <c r="S162">
        <v>3.2954409999999998</v>
      </c>
      <c r="T162">
        <v>3.2954409999999998</v>
      </c>
      <c r="U162">
        <v>3.2954409999999998</v>
      </c>
      <c r="V162">
        <v>3.2954409999999998</v>
      </c>
      <c r="W162">
        <v>3.2954409999999998</v>
      </c>
      <c r="X162">
        <v>3.2954409999999998</v>
      </c>
      <c r="Y162">
        <v>3.2954409999999998</v>
      </c>
      <c r="Z162">
        <v>3.2954409999999998</v>
      </c>
      <c r="AA162">
        <v>3.2954409999999998</v>
      </c>
      <c r="AB162">
        <v>3.2954409999999998</v>
      </c>
      <c r="AC162">
        <v>3.2954409999999998</v>
      </c>
      <c r="AD162">
        <v>3.2954409999999998</v>
      </c>
      <c r="AE162" t="s">
        <v>628</v>
      </c>
    </row>
    <row r="163" spans="1:31">
      <c r="A163" t="s">
        <v>4080</v>
      </c>
      <c r="B163" t="s">
        <v>7860</v>
      </c>
      <c r="C163" t="s">
        <v>7861</v>
      </c>
      <c r="D163" t="s">
        <v>333</v>
      </c>
      <c r="E163">
        <v>2</v>
      </c>
      <c r="F163">
        <v>2</v>
      </c>
      <c r="G163">
        <v>2</v>
      </c>
      <c r="H163">
        <v>2</v>
      </c>
      <c r="I163">
        <v>2</v>
      </c>
      <c r="J163">
        <v>2</v>
      </c>
      <c r="K163">
        <v>2</v>
      </c>
      <c r="L163">
        <v>2</v>
      </c>
      <c r="M163">
        <v>2</v>
      </c>
      <c r="N163">
        <v>2</v>
      </c>
      <c r="O163">
        <v>2</v>
      </c>
      <c r="P163">
        <v>2</v>
      </c>
      <c r="Q163">
        <v>2</v>
      </c>
      <c r="R163">
        <v>2</v>
      </c>
      <c r="S163">
        <v>2</v>
      </c>
      <c r="T163">
        <v>2</v>
      </c>
      <c r="U163">
        <v>2</v>
      </c>
      <c r="V163">
        <v>2</v>
      </c>
      <c r="W163">
        <v>2</v>
      </c>
      <c r="X163">
        <v>2</v>
      </c>
      <c r="Y163">
        <v>2</v>
      </c>
      <c r="Z163">
        <v>2</v>
      </c>
      <c r="AA163">
        <v>2</v>
      </c>
      <c r="AB163">
        <v>2</v>
      </c>
      <c r="AC163">
        <v>2</v>
      </c>
      <c r="AD163">
        <v>2</v>
      </c>
      <c r="AE163" t="s">
        <v>628</v>
      </c>
    </row>
    <row r="164" spans="1:31">
      <c r="A164" t="s">
        <v>4083</v>
      </c>
      <c r="B164" t="s">
        <v>7862</v>
      </c>
      <c r="C164" t="s">
        <v>7863</v>
      </c>
      <c r="D164" t="s">
        <v>333</v>
      </c>
      <c r="E164">
        <v>1.174042</v>
      </c>
      <c r="F164">
        <v>1.174042</v>
      </c>
      <c r="G164">
        <v>1.174042</v>
      </c>
      <c r="H164">
        <v>1.174042</v>
      </c>
      <c r="I164">
        <v>1.174042</v>
      </c>
      <c r="J164">
        <v>1.174042</v>
      </c>
      <c r="K164">
        <v>1.174042</v>
      </c>
      <c r="L164">
        <v>1.174042</v>
      </c>
      <c r="M164">
        <v>1.174042</v>
      </c>
      <c r="N164">
        <v>1.174042</v>
      </c>
      <c r="O164">
        <v>1.174042</v>
      </c>
      <c r="P164">
        <v>1.174042</v>
      </c>
      <c r="Q164">
        <v>1.174042</v>
      </c>
      <c r="R164">
        <v>1.174042</v>
      </c>
      <c r="S164">
        <v>1.174042</v>
      </c>
      <c r="T164">
        <v>1.174042</v>
      </c>
      <c r="U164">
        <v>1.174042</v>
      </c>
      <c r="V164">
        <v>1.174042</v>
      </c>
      <c r="W164">
        <v>1.174042</v>
      </c>
      <c r="X164">
        <v>1.174042</v>
      </c>
      <c r="Y164">
        <v>1.174042</v>
      </c>
      <c r="Z164">
        <v>1.174042</v>
      </c>
      <c r="AA164">
        <v>1.174042</v>
      </c>
      <c r="AB164">
        <v>1.174042</v>
      </c>
      <c r="AC164">
        <v>1.174042</v>
      </c>
      <c r="AD164">
        <v>1.174042</v>
      </c>
      <c r="AE164" t="s">
        <v>628</v>
      </c>
    </row>
    <row r="165" spans="1:31">
      <c r="A165" t="s">
        <v>3929</v>
      </c>
      <c r="B165" t="s">
        <v>7864</v>
      </c>
      <c r="C165" t="s">
        <v>7865</v>
      </c>
      <c r="D165" t="s">
        <v>333</v>
      </c>
      <c r="E165">
        <v>21.097206</v>
      </c>
      <c r="F165">
        <v>21.097206</v>
      </c>
      <c r="G165">
        <v>21.097206</v>
      </c>
      <c r="H165">
        <v>21.097206</v>
      </c>
      <c r="I165">
        <v>21.097206</v>
      </c>
      <c r="J165">
        <v>21.097206</v>
      </c>
      <c r="K165">
        <v>21.097206</v>
      </c>
      <c r="L165">
        <v>21.097206</v>
      </c>
      <c r="M165">
        <v>21.097206</v>
      </c>
      <c r="N165">
        <v>21.097206</v>
      </c>
      <c r="O165">
        <v>21.097206</v>
      </c>
      <c r="P165">
        <v>21.097206</v>
      </c>
      <c r="Q165">
        <v>21.097206</v>
      </c>
      <c r="R165">
        <v>21.097206</v>
      </c>
      <c r="S165">
        <v>21.097206</v>
      </c>
      <c r="T165">
        <v>21.097206</v>
      </c>
      <c r="U165">
        <v>21.097206</v>
      </c>
      <c r="V165">
        <v>21.097206</v>
      </c>
      <c r="W165">
        <v>21.097206</v>
      </c>
      <c r="X165">
        <v>21.097206</v>
      </c>
      <c r="Y165">
        <v>21.097206</v>
      </c>
      <c r="Z165">
        <v>21.097206</v>
      </c>
      <c r="AA165">
        <v>21.097206</v>
      </c>
      <c r="AB165">
        <v>21.097206</v>
      </c>
      <c r="AC165">
        <v>21.097206</v>
      </c>
      <c r="AD165">
        <v>21.097206</v>
      </c>
      <c r="AE165" t="s">
        <v>628</v>
      </c>
    </row>
    <row r="166" spans="1:31">
      <c r="A166" t="s">
        <v>4077</v>
      </c>
      <c r="B166" t="s">
        <v>7866</v>
      </c>
      <c r="C166" t="s">
        <v>7867</v>
      </c>
      <c r="D166" t="s">
        <v>333</v>
      </c>
      <c r="E166">
        <v>5.0972059999999999</v>
      </c>
      <c r="F166">
        <v>5.0972059999999999</v>
      </c>
      <c r="G166">
        <v>5.0972059999999999</v>
      </c>
      <c r="H166">
        <v>5.0972059999999999</v>
      </c>
      <c r="I166">
        <v>5.0972059999999999</v>
      </c>
      <c r="J166">
        <v>5.0972059999999999</v>
      </c>
      <c r="K166">
        <v>5.0972059999999999</v>
      </c>
      <c r="L166">
        <v>5.0972059999999999</v>
      </c>
      <c r="M166">
        <v>5.0972059999999999</v>
      </c>
      <c r="N166">
        <v>5.0972059999999999</v>
      </c>
      <c r="O166">
        <v>5.0972059999999999</v>
      </c>
      <c r="P166">
        <v>5.0972059999999999</v>
      </c>
      <c r="Q166">
        <v>5.0972059999999999</v>
      </c>
      <c r="R166">
        <v>5.0972059999999999</v>
      </c>
      <c r="S166">
        <v>5.0972059999999999</v>
      </c>
      <c r="T166">
        <v>5.0972059999999999</v>
      </c>
      <c r="U166">
        <v>5.0972059999999999</v>
      </c>
      <c r="V166">
        <v>5.0972059999999999</v>
      </c>
      <c r="W166">
        <v>5.0972059999999999</v>
      </c>
      <c r="X166">
        <v>5.0972059999999999</v>
      </c>
      <c r="Y166">
        <v>5.0972059999999999</v>
      </c>
      <c r="Z166">
        <v>5.0972059999999999</v>
      </c>
      <c r="AA166">
        <v>5.0972059999999999</v>
      </c>
      <c r="AB166">
        <v>5.0972059999999999</v>
      </c>
      <c r="AC166">
        <v>5.0972059999999999</v>
      </c>
      <c r="AD166">
        <v>5.0972059999999999</v>
      </c>
      <c r="AE166" t="s">
        <v>628</v>
      </c>
    </row>
    <row r="167" spans="1:31">
      <c r="A167" t="s">
        <v>4080</v>
      </c>
      <c r="B167" t="s">
        <v>7868</v>
      </c>
      <c r="C167" t="s">
        <v>7869</v>
      </c>
      <c r="D167" t="s">
        <v>333</v>
      </c>
      <c r="E167">
        <v>1</v>
      </c>
      <c r="F167">
        <v>1</v>
      </c>
      <c r="G167">
        <v>1</v>
      </c>
      <c r="H167">
        <v>1</v>
      </c>
      <c r="I167">
        <v>1</v>
      </c>
      <c r="J167">
        <v>1</v>
      </c>
      <c r="K167">
        <v>1</v>
      </c>
      <c r="L167">
        <v>1</v>
      </c>
      <c r="M167">
        <v>1</v>
      </c>
      <c r="N167">
        <v>1</v>
      </c>
      <c r="O167">
        <v>1</v>
      </c>
      <c r="P167">
        <v>1</v>
      </c>
      <c r="Q167">
        <v>1</v>
      </c>
      <c r="R167">
        <v>1</v>
      </c>
      <c r="S167">
        <v>1</v>
      </c>
      <c r="T167">
        <v>1</v>
      </c>
      <c r="U167">
        <v>1</v>
      </c>
      <c r="V167">
        <v>1</v>
      </c>
      <c r="W167">
        <v>1</v>
      </c>
      <c r="X167">
        <v>1</v>
      </c>
      <c r="Y167">
        <v>1</v>
      </c>
      <c r="Z167">
        <v>1</v>
      </c>
      <c r="AA167">
        <v>1</v>
      </c>
      <c r="AB167">
        <v>1</v>
      </c>
      <c r="AC167">
        <v>1</v>
      </c>
      <c r="AD167">
        <v>1</v>
      </c>
      <c r="AE167" t="s">
        <v>628</v>
      </c>
    </row>
    <row r="168" spans="1:31">
      <c r="A168" t="s">
        <v>4083</v>
      </c>
      <c r="B168" t="s">
        <v>7870</v>
      </c>
      <c r="C168" t="s">
        <v>7871</v>
      </c>
      <c r="D168" t="s">
        <v>333</v>
      </c>
      <c r="E168">
        <v>15</v>
      </c>
      <c r="F168">
        <v>15</v>
      </c>
      <c r="G168">
        <v>15</v>
      </c>
      <c r="H168">
        <v>15</v>
      </c>
      <c r="I168">
        <v>15</v>
      </c>
      <c r="J168">
        <v>15</v>
      </c>
      <c r="K168">
        <v>15</v>
      </c>
      <c r="L168">
        <v>15</v>
      </c>
      <c r="M168">
        <v>15</v>
      </c>
      <c r="N168">
        <v>15</v>
      </c>
      <c r="O168">
        <v>15</v>
      </c>
      <c r="P168">
        <v>15</v>
      </c>
      <c r="Q168">
        <v>15</v>
      </c>
      <c r="R168">
        <v>15</v>
      </c>
      <c r="S168">
        <v>15</v>
      </c>
      <c r="T168">
        <v>15</v>
      </c>
      <c r="U168">
        <v>15</v>
      </c>
      <c r="V168">
        <v>15</v>
      </c>
      <c r="W168">
        <v>15</v>
      </c>
      <c r="X168">
        <v>15</v>
      </c>
      <c r="Y168">
        <v>15</v>
      </c>
      <c r="Z168">
        <v>15</v>
      </c>
      <c r="AA168">
        <v>15</v>
      </c>
      <c r="AB168">
        <v>15</v>
      </c>
      <c r="AC168">
        <v>15</v>
      </c>
      <c r="AD168">
        <v>15</v>
      </c>
      <c r="AE168" t="s">
        <v>628</v>
      </c>
    </row>
    <row r="169" spans="1:31">
      <c r="A169" t="s">
        <v>3932</v>
      </c>
      <c r="B169" t="s">
        <v>7872</v>
      </c>
      <c r="C169" t="s">
        <v>7873</v>
      </c>
      <c r="D169" t="s">
        <v>333</v>
      </c>
      <c r="E169">
        <v>1.626423</v>
      </c>
      <c r="F169">
        <v>1.626423</v>
      </c>
      <c r="G169">
        <v>1.626423</v>
      </c>
      <c r="H169">
        <v>1.626423</v>
      </c>
      <c r="I169">
        <v>1.626423</v>
      </c>
      <c r="J169">
        <v>1.626423</v>
      </c>
      <c r="K169">
        <v>1.626423</v>
      </c>
      <c r="L169">
        <v>1.626423</v>
      </c>
      <c r="M169">
        <v>1.626423</v>
      </c>
      <c r="N169">
        <v>1.626423</v>
      </c>
      <c r="O169">
        <v>1.626423</v>
      </c>
      <c r="P169">
        <v>1.626423</v>
      </c>
      <c r="Q169">
        <v>1.626423</v>
      </c>
      <c r="R169">
        <v>1.626423</v>
      </c>
      <c r="S169">
        <v>1.626423</v>
      </c>
      <c r="T169">
        <v>1.626423</v>
      </c>
      <c r="U169">
        <v>1.626423</v>
      </c>
      <c r="V169">
        <v>1.626423</v>
      </c>
      <c r="W169">
        <v>1.626423</v>
      </c>
      <c r="X169">
        <v>1.626423</v>
      </c>
      <c r="Y169">
        <v>1.626423</v>
      </c>
      <c r="Z169">
        <v>1.626423</v>
      </c>
      <c r="AA169">
        <v>1.626423</v>
      </c>
      <c r="AB169">
        <v>1.626423</v>
      </c>
      <c r="AC169">
        <v>1.626423</v>
      </c>
      <c r="AD169">
        <v>1.626423</v>
      </c>
      <c r="AE169" t="s">
        <v>628</v>
      </c>
    </row>
    <row r="170" spans="1:31">
      <c r="A170" t="s">
        <v>4077</v>
      </c>
      <c r="B170" t="s">
        <v>7874</v>
      </c>
      <c r="C170" t="s">
        <v>7875</v>
      </c>
      <c r="D170" t="s">
        <v>333</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t="s">
        <v>549</v>
      </c>
    </row>
    <row r="171" spans="1:31">
      <c r="A171" t="s">
        <v>4080</v>
      </c>
      <c r="B171" t="s">
        <v>7876</v>
      </c>
      <c r="C171" t="s">
        <v>7877</v>
      </c>
      <c r="D171" t="s">
        <v>333</v>
      </c>
      <c r="E171">
        <v>1.626423</v>
      </c>
      <c r="F171">
        <v>1.626423</v>
      </c>
      <c r="G171">
        <v>1.626423</v>
      </c>
      <c r="H171">
        <v>1.626423</v>
      </c>
      <c r="I171">
        <v>1.626423</v>
      </c>
      <c r="J171">
        <v>1.626423</v>
      </c>
      <c r="K171">
        <v>1.626423</v>
      </c>
      <c r="L171">
        <v>1.626423</v>
      </c>
      <c r="M171">
        <v>1.626423</v>
      </c>
      <c r="N171">
        <v>1.626423</v>
      </c>
      <c r="O171">
        <v>1.626423</v>
      </c>
      <c r="P171">
        <v>1.626423</v>
      </c>
      <c r="Q171">
        <v>1.626423</v>
      </c>
      <c r="R171">
        <v>1.626423</v>
      </c>
      <c r="S171">
        <v>1.626423</v>
      </c>
      <c r="T171">
        <v>1.626423</v>
      </c>
      <c r="U171">
        <v>1.626423</v>
      </c>
      <c r="V171">
        <v>1.626423</v>
      </c>
      <c r="W171">
        <v>1.626423</v>
      </c>
      <c r="X171">
        <v>1.626423</v>
      </c>
      <c r="Y171">
        <v>1.626423</v>
      </c>
      <c r="Z171">
        <v>1.626423</v>
      </c>
      <c r="AA171">
        <v>1.626423</v>
      </c>
      <c r="AB171">
        <v>1.626423</v>
      </c>
      <c r="AC171">
        <v>1.626423</v>
      </c>
      <c r="AD171">
        <v>1.626423</v>
      </c>
      <c r="AE171" t="s">
        <v>628</v>
      </c>
    </row>
    <row r="172" spans="1:31">
      <c r="A172" t="s">
        <v>4083</v>
      </c>
      <c r="B172" t="s">
        <v>7878</v>
      </c>
      <c r="C172" t="s">
        <v>7879</v>
      </c>
      <c r="D172" t="s">
        <v>333</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t="s">
        <v>549</v>
      </c>
    </row>
    <row r="173" spans="1:31">
      <c r="A173" t="s">
        <v>3935</v>
      </c>
      <c r="B173" t="s">
        <v>7880</v>
      </c>
      <c r="C173" t="s">
        <v>7881</v>
      </c>
      <c r="D173" t="s">
        <v>333</v>
      </c>
      <c r="E173">
        <v>48.046177</v>
      </c>
      <c r="F173">
        <v>48.046177</v>
      </c>
      <c r="G173">
        <v>48.046177</v>
      </c>
      <c r="H173">
        <v>48.046177</v>
      </c>
      <c r="I173">
        <v>48.046177</v>
      </c>
      <c r="J173">
        <v>48.046177</v>
      </c>
      <c r="K173">
        <v>48.046177</v>
      </c>
      <c r="L173">
        <v>48.046177</v>
      </c>
      <c r="M173">
        <v>48.046177</v>
      </c>
      <c r="N173">
        <v>48.046177</v>
      </c>
      <c r="O173">
        <v>48.046177</v>
      </c>
      <c r="P173">
        <v>48.046177</v>
      </c>
      <c r="Q173">
        <v>48.046177</v>
      </c>
      <c r="R173">
        <v>48.046177</v>
      </c>
      <c r="S173">
        <v>48.046177</v>
      </c>
      <c r="T173">
        <v>48.046177</v>
      </c>
      <c r="U173">
        <v>48.046177</v>
      </c>
      <c r="V173">
        <v>48.046177</v>
      </c>
      <c r="W173">
        <v>48.046177</v>
      </c>
      <c r="X173">
        <v>48.046177</v>
      </c>
      <c r="Y173">
        <v>48.046177</v>
      </c>
      <c r="Z173">
        <v>48.046177</v>
      </c>
      <c r="AA173">
        <v>48.046177</v>
      </c>
      <c r="AB173">
        <v>48.046177</v>
      </c>
      <c r="AC173">
        <v>48.046177</v>
      </c>
      <c r="AD173">
        <v>48.046177</v>
      </c>
      <c r="AE173" t="s">
        <v>628</v>
      </c>
    </row>
    <row r="174" spans="1:31">
      <c r="A174" t="s">
        <v>4077</v>
      </c>
      <c r="B174" t="s">
        <v>7882</v>
      </c>
      <c r="C174" t="s">
        <v>7883</v>
      </c>
      <c r="D174" t="s">
        <v>333</v>
      </c>
      <c r="E174">
        <v>28.046177</v>
      </c>
      <c r="F174">
        <v>28.046177</v>
      </c>
      <c r="G174">
        <v>28.046177</v>
      </c>
      <c r="H174">
        <v>28.046177</v>
      </c>
      <c r="I174">
        <v>28.046177</v>
      </c>
      <c r="J174">
        <v>28.046177</v>
      </c>
      <c r="K174">
        <v>28.046177</v>
      </c>
      <c r="L174">
        <v>28.046177</v>
      </c>
      <c r="M174">
        <v>28.046177</v>
      </c>
      <c r="N174">
        <v>28.046177</v>
      </c>
      <c r="O174">
        <v>28.046177</v>
      </c>
      <c r="P174">
        <v>28.046177</v>
      </c>
      <c r="Q174">
        <v>28.046177</v>
      </c>
      <c r="R174">
        <v>28.046177</v>
      </c>
      <c r="S174">
        <v>28.046177</v>
      </c>
      <c r="T174">
        <v>28.046177</v>
      </c>
      <c r="U174">
        <v>28.046177</v>
      </c>
      <c r="V174">
        <v>28.046177</v>
      </c>
      <c r="W174">
        <v>28.046177</v>
      </c>
      <c r="X174">
        <v>28.046177</v>
      </c>
      <c r="Y174">
        <v>28.046177</v>
      </c>
      <c r="Z174">
        <v>28.046177</v>
      </c>
      <c r="AA174">
        <v>28.046177</v>
      </c>
      <c r="AB174">
        <v>28.046177</v>
      </c>
      <c r="AC174">
        <v>28.046177</v>
      </c>
      <c r="AD174">
        <v>28.046177</v>
      </c>
      <c r="AE174" t="s">
        <v>628</v>
      </c>
    </row>
    <row r="175" spans="1:31">
      <c r="A175" t="s">
        <v>4080</v>
      </c>
      <c r="B175" t="s">
        <v>7884</v>
      </c>
      <c r="C175" t="s">
        <v>7885</v>
      </c>
      <c r="D175" t="s">
        <v>333</v>
      </c>
      <c r="E175">
        <v>13</v>
      </c>
      <c r="F175">
        <v>13</v>
      </c>
      <c r="G175">
        <v>13</v>
      </c>
      <c r="H175">
        <v>13</v>
      </c>
      <c r="I175">
        <v>13</v>
      </c>
      <c r="J175">
        <v>13</v>
      </c>
      <c r="K175">
        <v>13</v>
      </c>
      <c r="L175">
        <v>13</v>
      </c>
      <c r="M175">
        <v>13</v>
      </c>
      <c r="N175">
        <v>13</v>
      </c>
      <c r="O175">
        <v>13</v>
      </c>
      <c r="P175">
        <v>13</v>
      </c>
      <c r="Q175">
        <v>13</v>
      </c>
      <c r="R175">
        <v>13</v>
      </c>
      <c r="S175">
        <v>13</v>
      </c>
      <c r="T175">
        <v>13</v>
      </c>
      <c r="U175">
        <v>13</v>
      </c>
      <c r="V175">
        <v>13</v>
      </c>
      <c r="W175">
        <v>13</v>
      </c>
      <c r="X175">
        <v>13</v>
      </c>
      <c r="Y175">
        <v>13</v>
      </c>
      <c r="Z175">
        <v>13</v>
      </c>
      <c r="AA175">
        <v>13</v>
      </c>
      <c r="AB175">
        <v>13</v>
      </c>
      <c r="AC175">
        <v>13</v>
      </c>
      <c r="AD175">
        <v>13</v>
      </c>
      <c r="AE175" t="s">
        <v>628</v>
      </c>
    </row>
    <row r="176" spans="1:31">
      <c r="A176" t="s">
        <v>4083</v>
      </c>
      <c r="B176" t="s">
        <v>7886</v>
      </c>
      <c r="C176" t="s">
        <v>7887</v>
      </c>
      <c r="D176" t="s">
        <v>333</v>
      </c>
      <c r="E176">
        <v>7</v>
      </c>
      <c r="F176">
        <v>7</v>
      </c>
      <c r="G176">
        <v>7</v>
      </c>
      <c r="H176">
        <v>7</v>
      </c>
      <c r="I176">
        <v>7</v>
      </c>
      <c r="J176">
        <v>7</v>
      </c>
      <c r="K176">
        <v>7</v>
      </c>
      <c r="L176">
        <v>7</v>
      </c>
      <c r="M176">
        <v>7</v>
      </c>
      <c r="N176">
        <v>7</v>
      </c>
      <c r="O176">
        <v>7</v>
      </c>
      <c r="P176">
        <v>7</v>
      </c>
      <c r="Q176">
        <v>7</v>
      </c>
      <c r="R176">
        <v>7</v>
      </c>
      <c r="S176">
        <v>7</v>
      </c>
      <c r="T176">
        <v>7</v>
      </c>
      <c r="U176">
        <v>7</v>
      </c>
      <c r="V176">
        <v>7</v>
      </c>
      <c r="W176">
        <v>7</v>
      </c>
      <c r="X176">
        <v>7</v>
      </c>
      <c r="Y176">
        <v>7</v>
      </c>
      <c r="Z176">
        <v>7</v>
      </c>
      <c r="AA176">
        <v>7</v>
      </c>
      <c r="AB176">
        <v>7</v>
      </c>
      <c r="AC176">
        <v>7</v>
      </c>
      <c r="AD176">
        <v>7</v>
      </c>
      <c r="AE176" t="s">
        <v>628</v>
      </c>
    </row>
    <row r="177" spans="1:31">
      <c r="A177" t="s">
        <v>4376</v>
      </c>
      <c r="B177" t="s">
        <v>7888</v>
      </c>
      <c r="C177" t="s">
        <v>7889</v>
      </c>
      <c r="D177" t="s">
        <v>333</v>
      </c>
      <c r="E177">
        <v>41.920853000000001</v>
      </c>
      <c r="F177">
        <v>41.920853000000001</v>
      </c>
      <c r="G177">
        <v>41.920853000000001</v>
      </c>
      <c r="H177">
        <v>41.920853000000001</v>
      </c>
      <c r="I177">
        <v>41.920853000000001</v>
      </c>
      <c r="J177">
        <v>41.920853000000001</v>
      </c>
      <c r="K177">
        <v>41.920853000000001</v>
      </c>
      <c r="L177">
        <v>41.920853000000001</v>
      </c>
      <c r="M177">
        <v>41.920853000000001</v>
      </c>
      <c r="N177">
        <v>41.920853000000001</v>
      </c>
      <c r="O177">
        <v>41.920853000000001</v>
      </c>
      <c r="P177">
        <v>41.920853000000001</v>
      </c>
      <c r="Q177">
        <v>41.920853000000001</v>
      </c>
      <c r="R177">
        <v>41.920853000000001</v>
      </c>
      <c r="S177">
        <v>41.920853000000001</v>
      </c>
      <c r="T177">
        <v>41.920853000000001</v>
      </c>
      <c r="U177">
        <v>41.920853000000001</v>
      </c>
      <c r="V177">
        <v>41.920853000000001</v>
      </c>
      <c r="W177">
        <v>41.920853000000001</v>
      </c>
      <c r="X177">
        <v>41.920853000000001</v>
      </c>
      <c r="Y177">
        <v>41.920853000000001</v>
      </c>
      <c r="Z177">
        <v>41.920853000000001</v>
      </c>
      <c r="AA177">
        <v>41.920853000000001</v>
      </c>
      <c r="AB177">
        <v>41.920853000000001</v>
      </c>
      <c r="AC177">
        <v>41.920853000000001</v>
      </c>
      <c r="AD177">
        <v>41.920853000000001</v>
      </c>
      <c r="AE177" t="s">
        <v>628</v>
      </c>
    </row>
    <row r="178" spans="1:31">
      <c r="A178" t="s">
        <v>4077</v>
      </c>
      <c r="B178" t="s">
        <v>7890</v>
      </c>
      <c r="C178" t="s">
        <v>7891</v>
      </c>
      <c r="D178" t="s">
        <v>333</v>
      </c>
      <c r="E178">
        <v>27</v>
      </c>
      <c r="F178">
        <v>27</v>
      </c>
      <c r="G178">
        <v>27</v>
      </c>
      <c r="H178">
        <v>27</v>
      </c>
      <c r="I178">
        <v>27</v>
      </c>
      <c r="J178">
        <v>27</v>
      </c>
      <c r="K178">
        <v>27</v>
      </c>
      <c r="L178">
        <v>27</v>
      </c>
      <c r="M178">
        <v>27</v>
      </c>
      <c r="N178">
        <v>27</v>
      </c>
      <c r="O178">
        <v>27</v>
      </c>
      <c r="P178">
        <v>27</v>
      </c>
      <c r="Q178">
        <v>27</v>
      </c>
      <c r="R178">
        <v>27</v>
      </c>
      <c r="S178">
        <v>27</v>
      </c>
      <c r="T178">
        <v>27</v>
      </c>
      <c r="U178">
        <v>27</v>
      </c>
      <c r="V178">
        <v>27</v>
      </c>
      <c r="W178">
        <v>27</v>
      </c>
      <c r="X178">
        <v>27</v>
      </c>
      <c r="Y178">
        <v>27</v>
      </c>
      <c r="Z178">
        <v>27</v>
      </c>
      <c r="AA178">
        <v>27</v>
      </c>
      <c r="AB178">
        <v>27</v>
      </c>
      <c r="AC178">
        <v>27</v>
      </c>
      <c r="AD178">
        <v>27</v>
      </c>
      <c r="AE178" t="s">
        <v>628</v>
      </c>
    </row>
    <row r="179" spans="1:31">
      <c r="A179" t="s">
        <v>4080</v>
      </c>
      <c r="B179" t="s">
        <v>7892</v>
      </c>
      <c r="C179" t="s">
        <v>7893</v>
      </c>
      <c r="D179" t="s">
        <v>333</v>
      </c>
      <c r="E179">
        <v>4.2145299999999999</v>
      </c>
      <c r="F179">
        <v>4.2145299999999999</v>
      </c>
      <c r="G179">
        <v>4.2145299999999999</v>
      </c>
      <c r="H179">
        <v>4.2145299999999999</v>
      </c>
      <c r="I179">
        <v>4.2145299999999999</v>
      </c>
      <c r="J179">
        <v>4.2145299999999999</v>
      </c>
      <c r="K179">
        <v>4.2145299999999999</v>
      </c>
      <c r="L179">
        <v>4.2145299999999999</v>
      </c>
      <c r="M179">
        <v>4.2145299999999999</v>
      </c>
      <c r="N179">
        <v>4.2145299999999999</v>
      </c>
      <c r="O179">
        <v>4.2145299999999999</v>
      </c>
      <c r="P179">
        <v>4.2145299999999999</v>
      </c>
      <c r="Q179">
        <v>4.2145299999999999</v>
      </c>
      <c r="R179">
        <v>4.2145299999999999</v>
      </c>
      <c r="S179">
        <v>4.2145299999999999</v>
      </c>
      <c r="T179">
        <v>4.2145299999999999</v>
      </c>
      <c r="U179">
        <v>4.2145299999999999</v>
      </c>
      <c r="V179">
        <v>4.2145299999999999</v>
      </c>
      <c r="W179">
        <v>4.2145299999999999</v>
      </c>
      <c r="X179">
        <v>4.2145299999999999</v>
      </c>
      <c r="Y179">
        <v>4.2145299999999999</v>
      </c>
      <c r="Z179">
        <v>4.2145299999999999</v>
      </c>
      <c r="AA179">
        <v>4.2145299999999999</v>
      </c>
      <c r="AB179">
        <v>4.2145299999999999</v>
      </c>
      <c r="AC179">
        <v>4.2145299999999999</v>
      </c>
      <c r="AD179">
        <v>4.2145299999999999</v>
      </c>
      <c r="AE179" t="s">
        <v>628</v>
      </c>
    </row>
    <row r="180" spans="1:31">
      <c r="A180" t="s">
        <v>4083</v>
      </c>
      <c r="B180" t="s">
        <v>7894</v>
      </c>
      <c r="C180" t="s">
        <v>7895</v>
      </c>
      <c r="D180" t="s">
        <v>333</v>
      </c>
      <c r="E180">
        <v>10.706321000000001</v>
      </c>
      <c r="F180">
        <v>10.706321000000001</v>
      </c>
      <c r="G180">
        <v>10.706321000000001</v>
      </c>
      <c r="H180">
        <v>10.706321000000001</v>
      </c>
      <c r="I180">
        <v>10.706321000000001</v>
      </c>
      <c r="J180">
        <v>10.706321000000001</v>
      </c>
      <c r="K180">
        <v>10.706321000000001</v>
      </c>
      <c r="L180">
        <v>10.706321000000001</v>
      </c>
      <c r="M180">
        <v>10.706321000000001</v>
      </c>
      <c r="N180">
        <v>10.706321000000001</v>
      </c>
      <c r="O180">
        <v>10.706321000000001</v>
      </c>
      <c r="P180">
        <v>10.706321000000001</v>
      </c>
      <c r="Q180">
        <v>10.706321000000001</v>
      </c>
      <c r="R180">
        <v>10.706321000000001</v>
      </c>
      <c r="S180">
        <v>10.706321000000001</v>
      </c>
      <c r="T180">
        <v>10.706321000000001</v>
      </c>
      <c r="U180">
        <v>10.706321000000001</v>
      </c>
      <c r="V180">
        <v>10.706321000000001</v>
      </c>
      <c r="W180">
        <v>10.706321000000001</v>
      </c>
      <c r="X180">
        <v>10.706321000000001</v>
      </c>
      <c r="Y180">
        <v>10.706321000000001</v>
      </c>
      <c r="Z180">
        <v>10.706321000000001</v>
      </c>
      <c r="AA180">
        <v>10.706321000000001</v>
      </c>
      <c r="AB180">
        <v>10.706321000000001</v>
      </c>
      <c r="AC180">
        <v>10.706321000000001</v>
      </c>
      <c r="AD180">
        <v>10.706321000000001</v>
      </c>
      <c r="AE180" t="s">
        <v>628</v>
      </c>
    </row>
    <row r="181" spans="1:31">
      <c r="A181" t="s">
        <v>3941</v>
      </c>
      <c r="B181" t="s">
        <v>7896</v>
      </c>
      <c r="C181" t="s">
        <v>7897</v>
      </c>
      <c r="D181" t="s">
        <v>333</v>
      </c>
      <c r="E181">
        <v>82.293861000000007</v>
      </c>
      <c r="F181">
        <v>82.293861000000007</v>
      </c>
      <c r="G181">
        <v>82.293861000000007</v>
      </c>
      <c r="H181">
        <v>82.293861000000007</v>
      </c>
      <c r="I181">
        <v>82.293861000000007</v>
      </c>
      <c r="J181">
        <v>82.293861000000007</v>
      </c>
      <c r="K181">
        <v>82.293861000000007</v>
      </c>
      <c r="L181">
        <v>82.293861000000007</v>
      </c>
      <c r="M181">
        <v>82.293861000000007</v>
      </c>
      <c r="N181">
        <v>82.293861000000007</v>
      </c>
      <c r="O181">
        <v>82.293861000000007</v>
      </c>
      <c r="P181">
        <v>82.293861000000007</v>
      </c>
      <c r="Q181">
        <v>82.293861000000007</v>
      </c>
      <c r="R181">
        <v>82.293861000000007</v>
      </c>
      <c r="S181">
        <v>82.293861000000007</v>
      </c>
      <c r="T181">
        <v>82.293861000000007</v>
      </c>
      <c r="U181">
        <v>82.293861000000007</v>
      </c>
      <c r="V181">
        <v>82.293861000000007</v>
      </c>
      <c r="W181">
        <v>82.293861000000007</v>
      </c>
      <c r="X181">
        <v>82.293861000000007</v>
      </c>
      <c r="Y181">
        <v>82.293861000000007</v>
      </c>
      <c r="Z181">
        <v>82.293861000000007</v>
      </c>
      <c r="AA181">
        <v>82.293861000000007</v>
      </c>
      <c r="AB181">
        <v>82.293861000000007</v>
      </c>
      <c r="AC181">
        <v>82.293861000000007</v>
      </c>
      <c r="AD181">
        <v>82.293861000000007</v>
      </c>
      <c r="AE181" t="s">
        <v>628</v>
      </c>
    </row>
    <row r="182" spans="1:31">
      <c r="A182" t="s">
        <v>4077</v>
      </c>
      <c r="B182" t="s">
        <v>7898</v>
      </c>
      <c r="C182" t="s">
        <v>7899</v>
      </c>
      <c r="D182" t="s">
        <v>333</v>
      </c>
      <c r="E182">
        <v>35.895125999999998</v>
      </c>
      <c r="F182">
        <v>35.895125999999998</v>
      </c>
      <c r="G182">
        <v>35.895125999999998</v>
      </c>
      <c r="H182">
        <v>35.895125999999998</v>
      </c>
      <c r="I182">
        <v>35.895125999999998</v>
      </c>
      <c r="J182">
        <v>35.895125999999998</v>
      </c>
      <c r="K182">
        <v>35.895125999999998</v>
      </c>
      <c r="L182">
        <v>35.895125999999998</v>
      </c>
      <c r="M182">
        <v>35.895125999999998</v>
      </c>
      <c r="N182">
        <v>35.895125999999998</v>
      </c>
      <c r="O182">
        <v>35.895125999999998</v>
      </c>
      <c r="P182">
        <v>35.895125999999998</v>
      </c>
      <c r="Q182">
        <v>35.895125999999998</v>
      </c>
      <c r="R182">
        <v>35.895125999999998</v>
      </c>
      <c r="S182">
        <v>35.895125999999998</v>
      </c>
      <c r="T182">
        <v>35.895125999999998</v>
      </c>
      <c r="U182">
        <v>35.895125999999998</v>
      </c>
      <c r="V182">
        <v>35.895125999999998</v>
      </c>
      <c r="W182">
        <v>35.895125999999998</v>
      </c>
      <c r="X182">
        <v>35.895125999999998</v>
      </c>
      <c r="Y182">
        <v>35.895125999999998</v>
      </c>
      <c r="Z182">
        <v>35.895125999999998</v>
      </c>
      <c r="AA182">
        <v>35.895125999999998</v>
      </c>
      <c r="AB182">
        <v>35.895125999999998</v>
      </c>
      <c r="AC182">
        <v>35.895125999999998</v>
      </c>
      <c r="AD182">
        <v>35.895125999999998</v>
      </c>
      <c r="AE182" t="s">
        <v>628</v>
      </c>
    </row>
    <row r="183" spans="1:31">
      <c r="A183" t="s">
        <v>4080</v>
      </c>
      <c r="B183" t="s">
        <v>7900</v>
      </c>
      <c r="C183" t="s">
        <v>7901</v>
      </c>
      <c r="D183" t="s">
        <v>333</v>
      </c>
      <c r="E183">
        <v>19.398737000000001</v>
      </c>
      <c r="F183">
        <v>19.398737000000001</v>
      </c>
      <c r="G183">
        <v>19.398737000000001</v>
      </c>
      <c r="H183">
        <v>19.398737000000001</v>
      </c>
      <c r="I183">
        <v>19.398737000000001</v>
      </c>
      <c r="J183">
        <v>19.398737000000001</v>
      </c>
      <c r="K183">
        <v>19.398737000000001</v>
      </c>
      <c r="L183">
        <v>19.398737000000001</v>
      </c>
      <c r="M183">
        <v>19.398737000000001</v>
      </c>
      <c r="N183">
        <v>19.398737000000001</v>
      </c>
      <c r="O183">
        <v>19.398737000000001</v>
      </c>
      <c r="P183">
        <v>19.398737000000001</v>
      </c>
      <c r="Q183">
        <v>19.398737000000001</v>
      </c>
      <c r="R183">
        <v>19.398737000000001</v>
      </c>
      <c r="S183">
        <v>19.398737000000001</v>
      </c>
      <c r="T183">
        <v>19.398737000000001</v>
      </c>
      <c r="U183">
        <v>19.398737000000001</v>
      </c>
      <c r="V183">
        <v>19.398737000000001</v>
      </c>
      <c r="W183">
        <v>19.398737000000001</v>
      </c>
      <c r="X183">
        <v>19.398737000000001</v>
      </c>
      <c r="Y183">
        <v>19.398737000000001</v>
      </c>
      <c r="Z183">
        <v>19.398737000000001</v>
      </c>
      <c r="AA183">
        <v>19.398737000000001</v>
      </c>
      <c r="AB183">
        <v>19.398737000000001</v>
      </c>
      <c r="AC183">
        <v>19.398737000000001</v>
      </c>
      <c r="AD183">
        <v>19.398737000000001</v>
      </c>
      <c r="AE183" t="s">
        <v>628</v>
      </c>
    </row>
    <row r="184" spans="1:31">
      <c r="A184" t="s">
        <v>4083</v>
      </c>
      <c r="B184" t="s">
        <v>7902</v>
      </c>
      <c r="C184" t="s">
        <v>7903</v>
      </c>
      <c r="D184" t="s">
        <v>333</v>
      </c>
      <c r="E184">
        <v>27</v>
      </c>
      <c r="F184">
        <v>27</v>
      </c>
      <c r="G184">
        <v>27</v>
      </c>
      <c r="H184">
        <v>27</v>
      </c>
      <c r="I184">
        <v>27</v>
      </c>
      <c r="J184">
        <v>27</v>
      </c>
      <c r="K184">
        <v>27</v>
      </c>
      <c r="L184">
        <v>27</v>
      </c>
      <c r="M184">
        <v>27</v>
      </c>
      <c r="N184">
        <v>27</v>
      </c>
      <c r="O184">
        <v>27</v>
      </c>
      <c r="P184">
        <v>27</v>
      </c>
      <c r="Q184">
        <v>27</v>
      </c>
      <c r="R184">
        <v>27</v>
      </c>
      <c r="S184">
        <v>27</v>
      </c>
      <c r="T184">
        <v>27</v>
      </c>
      <c r="U184">
        <v>27</v>
      </c>
      <c r="V184">
        <v>27</v>
      </c>
      <c r="W184">
        <v>27</v>
      </c>
      <c r="X184">
        <v>27</v>
      </c>
      <c r="Y184">
        <v>27</v>
      </c>
      <c r="Z184">
        <v>27</v>
      </c>
      <c r="AA184">
        <v>27</v>
      </c>
      <c r="AB184">
        <v>27</v>
      </c>
      <c r="AC184">
        <v>27</v>
      </c>
      <c r="AD184">
        <v>27</v>
      </c>
      <c r="AE184" t="s">
        <v>628</v>
      </c>
    </row>
    <row r="185" spans="1:31">
      <c r="A185" t="s">
        <v>3944</v>
      </c>
      <c r="B185" t="s">
        <v>7904</v>
      </c>
      <c r="C185" t="s">
        <v>7905</v>
      </c>
      <c r="D185" t="s">
        <v>333</v>
      </c>
      <c r="E185">
        <v>29.658901</v>
      </c>
      <c r="F185">
        <v>29.658901</v>
      </c>
      <c r="G185">
        <v>29.658901</v>
      </c>
      <c r="H185">
        <v>29.658901</v>
      </c>
      <c r="I185">
        <v>29.658901</v>
      </c>
      <c r="J185">
        <v>29.658901</v>
      </c>
      <c r="K185">
        <v>29.658901</v>
      </c>
      <c r="L185">
        <v>29.658901</v>
      </c>
      <c r="M185">
        <v>29.658901</v>
      </c>
      <c r="N185">
        <v>29.658901</v>
      </c>
      <c r="O185">
        <v>29.658901</v>
      </c>
      <c r="P185">
        <v>29.658901</v>
      </c>
      <c r="Q185">
        <v>29.658901</v>
      </c>
      <c r="R185">
        <v>29.658901</v>
      </c>
      <c r="S185">
        <v>29.658901</v>
      </c>
      <c r="T185">
        <v>29.658901</v>
      </c>
      <c r="U185">
        <v>29.658901</v>
      </c>
      <c r="V185">
        <v>29.658901</v>
      </c>
      <c r="W185">
        <v>29.658901</v>
      </c>
      <c r="X185">
        <v>29.658901</v>
      </c>
      <c r="Y185">
        <v>29.658901</v>
      </c>
      <c r="Z185">
        <v>29.658901</v>
      </c>
      <c r="AA185">
        <v>29.658901</v>
      </c>
      <c r="AB185">
        <v>29.658901</v>
      </c>
      <c r="AC185">
        <v>29.658901</v>
      </c>
      <c r="AD185">
        <v>29.658901</v>
      </c>
      <c r="AE185" t="s">
        <v>628</v>
      </c>
    </row>
    <row r="186" spans="1:31">
      <c r="A186" t="s">
        <v>4077</v>
      </c>
      <c r="B186" t="s">
        <v>7906</v>
      </c>
      <c r="C186" t="s">
        <v>7907</v>
      </c>
      <c r="D186" t="s">
        <v>333</v>
      </c>
      <c r="E186">
        <v>16.658901</v>
      </c>
      <c r="F186">
        <v>16.658901</v>
      </c>
      <c r="G186">
        <v>16.658901</v>
      </c>
      <c r="H186">
        <v>16.658901</v>
      </c>
      <c r="I186">
        <v>16.658901</v>
      </c>
      <c r="J186">
        <v>16.658901</v>
      </c>
      <c r="K186">
        <v>16.658901</v>
      </c>
      <c r="L186">
        <v>16.658901</v>
      </c>
      <c r="M186">
        <v>16.658901</v>
      </c>
      <c r="N186">
        <v>16.658901</v>
      </c>
      <c r="O186">
        <v>16.658901</v>
      </c>
      <c r="P186">
        <v>16.658901</v>
      </c>
      <c r="Q186">
        <v>16.658901</v>
      </c>
      <c r="R186">
        <v>16.658901</v>
      </c>
      <c r="S186">
        <v>16.658901</v>
      </c>
      <c r="T186">
        <v>16.658901</v>
      </c>
      <c r="U186">
        <v>16.658901</v>
      </c>
      <c r="V186">
        <v>16.658901</v>
      </c>
      <c r="W186">
        <v>16.658901</v>
      </c>
      <c r="X186">
        <v>16.658901</v>
      </c>
      <c r="Y186">
        <v>16.658901</v>
      </c>
      <c r="Z186">
        <v>16.658901</v>
      </c>
      <c r="AA186">
        <v>16.658901</v>
      </c>
      <c r="AB186">
        <v>16.658901</v>
      </c>
      <c r="AC186">
        <v>16.658901</v>
      </c>
      <c r="AD186">
        <v>16.658901</v>
      </c>
      <c r="AE186" t="s">
        <v>628</v>
      </c>
    </row>
    <row r="187" spans="1:31">
      <c r="A187" t="s">
        <v>4080</v>
      </c>
      <c r="B187" t="s">
        <v>7908</v>
      </c>
      <c r="C187" t="s">
        <v>7909</v>
      </c>
      <c r="D187" t="s">
        <v>333</v>
      </c>
      <c r="E187">
        <v>1</v>
      </c>
      <c r="F187">
        <v>1</v>
      </c>
      <c r="G187">
        <v>1</v>
      </c>
      <c r="H187">
        <v>1</v>
      </c>
      <c r="I187">
        <v>1</v>
      </c>
      <c r="J187">
        <v>1</v>
      </c>
      <c r="K187">
        <v>1</v>
      </c>
      <c r="L187">
        <v>1</v>
      </c>
      <c r="M187">
        <v>1</v>
      </c>
      <c r="N187">
        <v>1</v>
      </c>
      <c r="O187">
        <v>1</v>
      </c>
      <c r="P187">
        <v>1</v>
      </c>
      <c r="Q187">
        <v>1</v>
      </c>
      <c r="R187">
        <v>1</v>
      </c>
      <c r="S187">
        <v>1</v>
      </c>
      <c r="T187">
        <v>1</v>
      </c>
      <c r="U187">
        <v>1</v>
      </c>
      <c r="V187">
        <v>1</v>
      </c>
      <c r="W187">
        <v>1</v>
      </c>
      <c r="X187">
        <v>1</v>
      </c>
      <c r="Y187">
        <v>1</v>
      </c>
      <c r="Z187">
        <v>1</v>
      </c>
      <c r="AA187">
        <v>1</v>
      </c>
      <c r="AB187">
        <v>1</v>
      </c>
      <c r="AC187">
        <v>1</v>
      </c>
      <c r="AD187">
        <v>1</v>
      </c>
      <c r="AE187" t="s">
        <v>628</v>
      </c>
    </row>
    <row r="188" spans="1:31">
      <c r="A188" t="s">
        <v>4083</v>
      </c>
      <c r="B188" t="s">
        <v>7910</v>
      </c>
      <c r="C188" t="s">
        <v>7911</v>
      </c>
      <c r="D188" t="s">
        <v>333</v>
      </c>
      <c r="E188">
        <v>12</v>
      </c>
      <c r="F188">
        <v>12</v>
      </c>
      <c r="G188">
        <v>12</v>
      </c>
      <c r="H188">
        <v>12</v>
      </c>
      <c r="I188">
        <v>12</v>
      </c>
      <c r="J188">
        <v>12</v>
      </c>
      <c r="K188">
        <v>12</v>
      </c>
      <c r="L188">
        <v>12</v>
      </c>
      <c r="M188">
        <v>12</v>
      </c>
      <c r="N188">
        <v>12</v>
      </c>
      <c r="O188">
        <v>12</v>
      </c>
      <c r="P188">
        <v>12</v>
      </c>
      <c r="Q188">
        <v>12</v>
      </c>
      <c r="R188">
        <v>12</v>
      </c>
      <c r="S188">
        <v>12</v>
      </c>
      <c r="T188">
        <v>12</v>
      </c>
      <c r="U188">
        <v>12</v>
      </c>
      <c r="V188">
        <v>12</v>
      </c>
      <c r="W188">
        <v>12</v>
      </c>
      <c r="X188">
        <v>12</v>
      </c>
      <c r="Y188">
        <v>12</v>
      </c>
      <c r="Z188">
        <v>12</v>
      </c>
      <c r="AA188">
        <v>12</v>
      </c>
      <c r="AB188">
        <v>12</v>
      </c>
      <c r="AC188">
        <v>12</v>
      </c>
      <c r="AD188">
        <v>12</v>
      </c>
      <c r="AE188" t="s">
        <v>628</v>
      </c>
    </row>
    <row r="189" spans="1:31">
      <c r="A189" t="s">
        <v>4383</v>
      </c>
      <c r="B189" t="s">
        <v>7912</v>
      </c>
      <c r="C189" t="s">
        <v>7913</v>
      </c>
      <c r="D189" t="s">
        <v>333</v>
      </c>
      <c r="E189">
        <v>87</v>
      </c>
      <c r="F189">
        <v>87</v>
      </c>
      <c r="G189">
        <v>87</v>
      </c>
      <c r="H189">
        <v>87</v>
      </c>
      <c r="I189">
        <v>87</v>
      </c>
      <c r="J189">
        <v>87</v>
      </c>
      <c r="K189">
        <v>87</v>
      </c>
      <c r="L189">
        <v>87</v>
      </c>
      <c r="M189">
        <v>87</v>
      </c>
      <c r="N189">
        <v>87</v>
      </c>
      <c r="O189">
        <v>87</v>
      </c>
      <c r="P189">
        <v>87</v>
      </c>
      <c r="Q189">
        <v>87</v>
      </c>
      <c r="R189">
        <v>87</v>
      </c>
      <c r="S189">
        <v>87</v>
      </c>
      <c r="T189">
        <v>87</v>
      </c>
      <c r="U189">
        <v>87</v>
      </c>
      <c r="V189">
        <v>87</v>
      </c>
      <c r="W189">
        <v>87</v>
      </c>
      <c r="X189">
        <v>87</v>
      </c>
      <c r="Y189">
        <v>87</v>
      </c>
      <c r="Z189">
        <v>87</v>
      </c>
      <c r="AA189">
        <v>87</v>
      </c>
      <c r="AB189">
        <v>87</v>
      </c>
      <c r="AC189">
        <v>87</v>
      </c>
      <c r="AD189">
        <v>87</v>
      </c>
      <c r="AE189" t="s">
        <v>628</v>
      </c>
    </row>
    <row r="190" spans="1:31">
      <c r="A190" t="s">
        <v>4077</v>
      </c>
      <c r="B190" t="s">
        <v>7914</v>
      </c>
      <c r="C190" t="s">
        <v>7915</v>
      </c>
      <c r="D190" t="s">
        <v>333</v>
      </c>
      <c r="E190">
        <v>34</v>
      </c>
      <c r="F190">
        <v>34</v>
      </c>
      <c r="G190">
        <v>34</v>
      </c>
      <c r="H190">
        <v>34</v>
      </c>
      <c r="I190">
        <v>34</v>
      </c>
      <c r="J190">
        <v>34</v>
      </c>
      <c r="K190">
        <v>34</v>
      </c>
      <c r="L190">
        <v>34</v>
      </c>
      <c r="M190">
        <v>34</v>
      </c>
      <c r="N190">
        <v>34</v>
      </c>
      <c r="O190">
        <v>34</v>
      </c>
      <c r="P190">
        <v>34</v>
      </c>
      <c r="Q190">
        <v>34</v>
      </c>
      <c r="R190">
        <v>34</v>
      </c>
      <c r="S190">
        <v>34</v>
      </c>
      <c r="T190">
        <v>34</v>
      </c>
      <c r="U190">
        <v>34</v>
      </c>
      <c r="V190">
        <v>34</v>
      </c>
      <c r="W190">
        <v>34</v>
      </c>
      <c r="X190">
        <v>34</v>
      </c>
      <c r="Y190">
        <v>34</v>
      </c>
      <c r="Z190">
        <v>34</v>
      </c>
      <c r="AA190">
        <v>34</v>
      </c>
      <c r="AB190">
        <v>34</v>
      </c>
      <c r="AC190">
        <v>34</v>
      </c>
      <c r="AD190">
        <v>34</v>
      </c>
      <c r="AE190" t="s">
        <v>628</v>
      </c>
    </row>
    <row r="191" spans="1:31">
      <c r="A191" t="s">
        <v>4080</v>
      </c>
      <c r="B191" t="s">
        <v>7916</v>
      </c>
      <c r="C191" t="s">
        <v>7917</v>
      </c>
      <c r="D191" t="s">
        <v>333</v>
      </c>
      <c r="E191">
        <v>15</v>
      </c>
      <c r="F191">
        <v>15</v>
      </c>
      <c r="G191">
        <v>15</v>
      </c>
      <c r="H191">
        <v>15</v>
      </c>
      <c r="I191">
        <v>15</v>
      </c>
      <c r="J191">
        <v>15</v>
      </c>
      <c r="K191">
        <v>15</v>
      </c>
      <c r="L191">
        <v>15</v>
      </c>
      <c r="M191">
        <v>15</v>
      </c>
      <c r="N191">
        <v>15</v>
      </c>
      <c r="O191">
        <v>15</v>
      </c>
      <c r="P191">
        <v>15</v>
      </c>
      <c r="Q191">
        <v>15</v>
      </c>
      <c r="R191">
        <v>15</v>
      </c>
      <c r="S191">
        <v>15</v>
      </c>
      <c r="T191">
        <v>15</v>
      </c>
      <c r="U191">
        <v>15</v>
      </c>
      <c r="V191">
        <v>15</v>
      </c>
      <c r="W191">
        <v>15</v>
      </c>
      <c r="X191">
        <v>15</v>
      </c>
      <c r="Y191">
        <v>15</v>
      </c>
      <c r="Z191">
        <v>15</v>
      </c>
      <c r="AA191">
        <v>15</v>
      </c>
      <c r="AB191">
        <v>15</v>
      </c>
      <c r="AC191">
        <v>15</v>
      </c>
      <c r="AD191">
        <v>15</v>
      </c>
      <c r="AE191" t="s">
        <v>628</v>
      </c>
    </row>
    <row r="192" spans="1:31">
      <c r="A192" t="s">
        <v>4083</v>
      </c>
      <c r="B192" t="s">
        <v>7918</v>
      </c>
      <c r="C192" t="s">
        <v>7919</v>
      </c>
      <c r="D192" t="s">
        <v>333</v>
      </c>
      <c r="E192">
        <v>38</v>
      </c>
      <c r="F192">
        <v>38</v>
      </c>
      <c r="G192">
        <v>38</v>
      </c>
      <c r="H192">
        <v>38</v>
      </c>
      <c r="I192">
        <v>38</v>
      </c>
      <c r="J192">
        <v>38</v>
      </c>
      <c r="K192">
        <v>38</v>
      </c>
      <c r="L192">
        <v>38</v>
      </c>
      <c r="M192">
        <v>38</v>
      </c>
      <c r="N192">
        <v>38</v>
      </c>
      <c r="O192">
        <v>38</v>
      </c>
      <c r="P192">
        <v>38</v>
      </c>
      <c r="Q192">
        <v>38</v>
      </c>
      <c r="R192">
        <v>38</v>
      </c>
      <c r="S192">
        <v>38</v>
      </c>
      <c r="T192">
        <v>38</v>
      </c>
      <c r="U192">
        <v>38</v>
      </c>
      <c r="V192">
        <v>38</v>
      </c>
      <c r="W192">
        <v>38</v>
      </c>
      <c r="X192">
        <v>38</v>
      </c>
      <c r="Y192">
        <v>38</v>
      </c>
      <c r="Z192">
        <v>38</v>
      </c>
      <c r="AA192">
        <v>38</v>
      </c>
      <c r="AB192">
        <v>38</v>
      </c>
      <c r="AC192">
        <v>38</v>
      </c>
      <c r="AD192">
        <v>38</v>
      </c>
      <c r="AE192" t="s">
        <v>628</v>
      </c>
    </row>
    <row r="193" spans="1:31">
      <c r="A193" t="s">
        <v>3950</v>
      </c>
      <c r="B193" t="s">
        <v>7920</v>
      </c>
      <c r="C193" t="s">
        <v>7921</v>
      </c>
      <c r="D193" t="s">
        <v>333</v>
      </c>
      <c r="E193">
        <v>69</v>
      </c>
      <c r="F193">
        <v>69</v>
      </c>
      <c r="G193">
        <v>69</v>
      </c>
      <c r="H193">
        <v>69</v>
      </c>
      <c r="I193">
        <v>69</v>
      </c>
      <c r="J193">
        <v>69</v>
      </c>
      <c r="K193">
        <v>69</v>
      </c>
      <c r="L193">
        <v>69</v>
      </c>
      <c r="M193">
        <v>69</v>
      </c>
      <c r="N193">
        <v>69</v>
      </c>
      <c r="O193">
        <v>69</v>
      </c>
      <c r="P193">
        <v>69</v>
      </c>
      <c r="Q193">
        <v>69</v>
      </c>
      <c r="R193">
        <v>69</v>
      </c>
      <c r="S193">
        <v>69</v>
      </c>
      <c r="T193">
        <v>69</v>
      </c>
      <c r="U193">
        <v>69</v>
      </c>
      <c r="V193">
        <v>69</v>
      </c>
      <c r="W193">
        <v>69</v>
      </c>
      <c r="X193">
        <v>69</v>
      </c>
      <c r="Y193">
        <v>69</v>
      </c>
      <c r="Z193">
        <v>69</v>
      </c>
      <c r="AA193">
        <v>69</v>
      </c>
      <c r="AB193">
        <v>69</v>
      </c>
      <c r="AC193">
        <v>69</v>
      </c>
      <c r="AD193">
        <v>69</v>
      </c>
      <c r="AE193" t="s">
        <v>628</v>
      </c>
    </row>
    <row r="194" spans="1:31">
      <c r="A194" t="s">
        <v>4077</v>
      </c>
      <c r="B194" t="s">
        <v>7922</v>
      </c>
      <c r="C194" t="s">
        <v>7923</v>
      </c>
      <c r="D194" t="s">
        <v>333</v>
      </c>
      <c r="E194">
        <v>34</v>
      </c>
      <c r="F194">
        <v>34</v>
      </c>
      <c r="G194">
        <v>34</v>
      </c>
      <c r="H194">
        <v>34</v>
      </c>
      <c r="I194">
        <v>34</v>
      </c>
      <c r="J194">
        <v>34</v>
      </c>
      <c r="K194">
        <v>34</v>
      </c>
      <c r="L194">
        <v>34</v>
      </c>
      <c r="M194">
        <v>34</v>
      </c>
      <c r="N194">
        <v>34</v>
      </c>
      <c r="O194">
        <v>34</v>
      </c>
      <c r="P194">
        <v>34</v>
      </c>
      <c r="Q194">
        <v>34</v>
      </c>
      <c r="R194">
        <v>34</v>
      </c>
      <c r="S194">
        <v>34</v>
      </c>
      <c r="T194">
        <v>34</v>
      </c>
      <c r="U194">
        <v>34</v>
      </c>
      <c r="V194">
        <v>34</v>
      </c>
      <c r="W194">
        <v>34</v>
      </c>
      <c r="X194">
        <v>34</v>
      </c>
      <c r="Y194">
        <v>34</v>
      </c>
      <c r="Z194">
        <v>34</v>
      </c>
      <c r="AA194">
        <v>34</v>
      </c>
      <c r="AB194">
        <v>34</v>
      </c>
      <c r="AC194">
        <v>34</v>
      </c>
      <c r="AD194">
        <v>34</v>
      </c>
      <c r="AE194" t="s">
        <v>628</v>
      </c>
    </row>
    <row r="195" spans="1:31">
      <c r="A195" t="s">
        <v>4080</v>
      </c>
      <c r="B195" t="s">
        <v>7924</v>
      </c>
      <c r="C195" t="s">
        <v>7925</v>
      </c>
      <c r="D195" t="s">
        <v>333</v>
      </c>
      <c r="E195">
        <v>22</v>
      </c>
      <c r="F195">
        <v>22</v>
      </c>
      <c r="G195">
        <v>22</v>
      </c>
      <c r="H195">
        <v>22</v>
      </c>
      <c r="I195">
        <v>22</v>
      </c>
      <c r="J195">
        <v>22</v>
      </c>
      <c r="K195">
        <v>22</v>
      </c>
      <c r="L195">
        <v>22</v>
      </c>
      <c r="M195">
        <v>22</v>
      </c>
      <c r="N195">
        <v>22</v>
      </c>
      <c r="O195">
        <v>22</v>
      </c>
      <c r="P195">
        <v>22</v>
      </c>
      <c r="Q195">
        <v>22</v>
      </c>
      <c r="R195">
        <v>22</v>
      </c>
      <c r="S195">
        <v>22</v>
      </c>
      <c r="T195">
        <v>22</v>
      </c>
      <c r="U195">
        <v>22</v>
      </c>
      <c r="V195">
        <v>22</v>
      </c>
      <c r="W195">
        <v>22</v>
      </c>
      <c r="X195">
        <v>22</v>
      </c>
      <c r="Y195">
        <v>22</v>
      </c>
      <c r="Z195">
        <v>22</v>
      </c>
      <c r="AA195">
        <v>22</v>
      </c>
      <c r="AB195">
        <v>22</v>
      </c>
      <c r="AC195">
        <v>22</v>
      </c>
      <c r="AD195">
        <v>22</v>
      </c>
      <c r="AE195" t="s">
        <v>628</v>
      </c>
    </row>
    <row r="196" spans="1:31">
      <c r="A196" t="s">
        <v>4083</v>
      </c>
      <c r="B196" t="s">
        <v>7926</v>
      </c>
      <c r="C196" t="s">
        <v>7927</v>
      </c>
      <c r="D196" t="s">
        <v>333</v>
      </c>
      <c r="E196">
        <v>13</v>
      </c>
      <c r="F196">
        <v>13</v>
      </c>
      <c r="G196">
        <v>13</v>
      </c>
      <c r="H196">
        <v>13</v>
      </c>
      <c r="I196">
        <v>13</v>
      </c>
      <c r="J196">
        <v>13</v>
      </c>
      <c r="K196">
        <v>13</v>
      </c>
      <c r="L196">
        <v>13</v>
      </c>
      <c r="M196">
        <v>13</v>
      </c>
      <c r="N196">
        <v>13</v>
      </c>
      <c r="O196">
        <v>13</v>
      </c>
      <c r="P196">
        <v>13</v>
      </c>
      <c r="Q196">
        <v>13</v>
      </c>
      <c r="R196">
        <v>13</v>
      </c>
      <c r="S196">
        <v>13</v>
      </c>
      <c r="T196">
        <v>13</v>
      </c>
      <c r="U196">
        <v>13</v>
      </c>
      <c r="V196">
        <v>13</v>
      </c>
      <c r="W196">
        <v>13</v>
      </c>
      <c r="X196">
        <v>13</v>
      </c>
      <c r="Y196">
        <v>13</v>
      </c>
      <c r="Z196">
        <v>13</v>
      </c>
      <c r="AA196">
        <v>13</v>
      </c>
      <c r="AB196">
        <v>13</v>
      </c>
      <c r="AC196">
        <v>13</v>
      </c>
      <c r="AD196">
        <v>13</v>
      </c>
      <c r="AE196" t="s">
        <v>628</v>
      </c>
    </row>
    <row r="197" spans="1:31">
      <c r="A197" t="s">
        <v>3953</v>
      </c>
      <c r="B197" t="s">
        <v>7928</v>
      </c>
      <c r="C197" t="s">
        <v>7929</v>
      </c>
      <c r="D197" t="s">
        <v>333</v>
      </c>
      <c r="E197">
        <v>100</v>
      </c>
      <c r="F197">
        <v>100</v>
      </c>
      <c r="G197">
        <v>100</v>
      </c>
      <c r="H197">
        <v>100</v>
      </c>
      <c r="I197">
        <v>100</v>
      </c>
      <c r="J197">
        <v>100</v>
      </c>
      <c r="K197">
        <v>100</v>
      </c>
      <c r="L197">
        <v>100</v>
      </c>
      <c r="M197">
        <v>100</v>
      </c>
      <c r="N197">
        <v>100</v>
      </c>
      <c r="O197">
        <v>100</v>
      </c>
      <c r="P197">
        <v>100</v>
      </c>
      <c r="Q197">
        <v>100</v>
      </c>
      <c r="R197">
        <v>100</v>
      </c>
      <c r="S197">
        <v>100</v>
      </c>
      <c r="T197">
        <v>100</v>
      </c>
      <c r="U197">
        <v>100</v>
      </c>
      <c r="V197">
        <v>100</v>
      </c>
      <c r="W197">
        <v>100</v>
      </c>
      <c r="X197">
        <v>100</v>
      </c>
      <c r="Y197">
        <v>100</v>
      </c>
      <c r="Z197">
        <v>100</v>
      </c>
      <c r="AA197">
        <v>100</v>
      </c>
      <c r="AB197">
        <v>100</v>
      </c>
      <c r="AC197">
        <v>100</v>
      </c>
      <c r="AD197">
        <v>100</v>
      </c>
      <c r="AE197" t="s">
        <v>628</v>
      </c>
    </row>
    <row r="198" spans="1:31">
      <c r="A198" t="s">
        <v>4077</v>
      </c>
      <c r="B198" t="s">
        <v>7930</v>
      </c>
      <c r="C198" t="s">
        <v>7931</v>
      </c>
      <c r="D198" t="s">
        <v>333</v>
      </c>
      <c r="E198">
        <v>41</v>
      </c>
      <c r="F198">
        <v>41</v>
      </c>
      <c r="G198">
        <v>41</v>
      </c>
      <c r="H198">
        <v>41</v>
      </c>
      <c r="I198">
        <v>41</v>
      </c>
      <c r="J198">
        <v>41</v>
      </c>
      <c r="K198">
        <v>41</v>
      </c>
      <c r="L198">
        <v>41</v>
      </c>
      <c r="M198">
        <v>41</v>
      </c>
      <c r="N198">
        <v>41</v>
      </c>
      <c r="O198">
        <v>41</v>
      </c>
      <c r="P198">
        <v>41</v>
      </c>
      <c r="Q198">
        <v>41</v>
      </c>
      <c r="R198">
        <v>41</v>
      </c>
      <c r="S198">
        <v>41</v>
      </c>
      <c r="T198">
        <v>41</v>
      </c>
      <c r="U198">
        <v>41</v>
      </c>
      <c r="V198">
        <v>41</v>
      </c>
      <c r="W198">
        <v>41</v>
      </c>
      <c r="X198">
        <v>41</v>
      </c>
      <c r="Y198">
        <v>41</v>
      </c>
      <c r="Z198">
        <v>41</v>
      </c>
      <c r="AA198">
        <v>41</v>
      </c>
      <c r="AB198">
        <v>41</v>
      </c>
      <c r="AC198">
        <v>41</v>
      </c>
      <c r="AD198">
        <v>41</v>
      </c>
      <c r="AE198" t="s">
        <v>628</v>
      </c>
    </row>
    <row r="199" spans="1:31">
      <c r="A199" t="s">
        <v>4080</v>
      </c>
      <c r="B199" t="s">
        <v>7932</v>
      </c>
      <c r="C199" t="s">
        <v>7933</v>
      </c>
      <c r="D199" t="s">
        <v>333</v>
      </c>
      <c r="E199">
        <v>9</v>
      </c>
      <c r="F199">
        <v>9</v>
      </c>
      <c r="G199">
        <v>9</v>
      </c>
      <c r="H199">
        <v>9</v>
      </c>
      <c r="I199">
        <v>9</v>
      </c>
      <c r="J199">
        <v>9</v>
      </c>
      <c r="K199">
        <v>9</v>
      </c>
      <c r="L199">
        <v>9</v>
      </c>
      <c r="M199">
        <v>9</v>
      </c>
      <c r="N199">
        <v>9</v>
      </c>
      <c r="O199">
        <v>9</v>
      </c>
      <c r="P199">
        <v>9</v>
      </c>
      <c r="Q199">
        <v>9</v>
      </c>
      <c r="R199">
        <v>9</v>
      </c>
      <c r="S199">
        <v>9</v>
      </c>
      <c r="T199">
        <v>9</v>
      </c>
      <c r="U199">
        <v>9</v>
      </c>
      <c r="V199">
        <v>9</v>
      </c>
      <c r="W199">
        <v>9</v>
      </c>
      <c r="X199">
        <v>9</v>
      </c>
      <c r="Y199">
        <v>9</v>
      </c>
      <c r="Z199">
        <v>9</v>
      </c>
      <c r="AA199">
        <v>9</v>
      </c>
      <c r="AB199">
        <v>9</v>
      </c>
      <c r="AC199">
        <v>9</v>
      </c>
      <c r="AD199">
        <v>9</v>
      </c>
      <c r="AE199" t="s">
        <v>628</v>
      </c>
    </row>
    <row r="200" spans="1:31">
      <c r="A200" t="s">
        <v>4083</v>
      </c>
      <c r="B200" t="s">
        <v>7934</v>
      </c>
      <c r="C200" t="s">
        <v>7935</v>
      </c>
      <c r="D200" t="s">
        <v>333</v>
      </c>
      <c r="E200">
        <v>50</v>
      </c>
      <c r="F200">
        <v>50</v>
      </c>
      <c r="G200">
        <v>50</v>
      </c>
      <c r="H200">
        <v>50</v>
      </c>
      <c r="I200">
        <v>50</v>
      </c>
      <c r="J200">
        <v>50</v>
      </c>
      <c r="K200">
        <v>50</v>
      </c>
      <c r="L200">
        <v>50</v>
      </c>
      <c r="M200">
        <v>50</v>
      </c>
      <c r="N200">
        <v>50</v>
      </c>
      <c r="O200">
        <v>50</v>
      </c>
      <c r="P200">
        <v>50</v>
      </c>
      <c r="Q200">
        <v>50</v>
      </c>
      <c r="R200">
        <v>50</v>
      </c>
      <c r="S200">
        <v>50</v>
      </c>
      <c r="T200">
        <v>50</v>
      </c>
      <c r="U200">
        <v>50</v>
      </c>
      <c r="V200">
        <v>50</v>
      </c>
      <c r="W200">
        <v>50</v>
      </c>
      <c r="X200">
        <v>50</v>
      </c>
      <c r="Y200">
        <v>50</v>
      </c>
      <c r="Z200">
        <v>50</v>
      </c>
      <c r="AA200">
        <v>50</v>
      </c>
      <c r="AB200">
        <v>50</v>
      </c>
      <c r="AC200">
        <v>50</v>
      </c>
      <c r="AD200">
        <v>50</v>
      </c>
      <c r="AE200" t="s">
        <v>628</v>
      </c>
    </row>
    <row r="201" spans="1:31">
      <c r="A201" t="s">
        <v>3956</v>
      </c>
      <c r="B201" t="s">
        <v>7936</v>
      </c>
      <c r="C201" t="s">
        <v>7937</v>
      </c>
      <c r="D201" t="s">
        <v>333</v>
      </c>
      <c r="E201">
        <v>18.334454000000001</v>
      </c>
      <c r="F201">
        <v>18.334454000000001</v>
      </c>
      <c r="G201">
        <v>18.334454000000001</v>
      </c>
      <c r="H201">
        <v>18.334454000000001</v>
      </c>
      <c r="I201">
        <v>18.334454000000001</v>
      </c>
      <c r="J201">
        <v>18.334454000000001</v>
      </c>
      <c r="K201">
        <v>18.334454000000001</v>
      </c>
      <c r="L201">
        <v>18.334454000000001</v>
      </c>
      <c r="M201">
        <v>18.334454000000001</v>
      </c>
      <c r="N201">
        <v>18.334454000000001</v>
      </c>
      <c r="O201">
        <v>18.334454000000001</v>
      </c>
      <c r="P201">
        <v>18.334454000000001</v>
      </c>
      <c r="Q201">
        <v>18.334454000000001</v>
      </c>
      <c r="R201">
        <v>18.334454000000001</v>
      </c>
      <c r="S201">
        <v>18.334454000000001</v>
      </c>
      <c r="T201">
        <v>18.334454000000001</v>
      </c>
      <c r="U201">
        <v>18.334454000000001</v>
      </c>
      <c r="V201">
        <v>18.334454000000001</v>
      </c>
      <c r="W201">
        <v>18.334454000000001</v>
      </c>
      <c r="X201">
        <v>18.334454000000001</v>
      </c>
      <c r="Y201">
        <v>18.334454000000001</v>
      </c>
      <c r="Z201">
        <v>18.334454000000001</v>
      </c>
      <c r="AA201">
        <v>18.334454000000001</v>
      </c>
      <c r="AB201">
        <v>18.334454000000001</v>
      </c>
      <c r="AC201">
        <v>18.334454000000001</v>
      </c>
      <c r="AD201">
        <v>18.334454000000001</v>
      </c>
      <c r="AE201" t="s">
        <v>628</v>
      </c>
    </row>
    <row r="202" spans="1:31">
      <c r="A202" t="s">
        <v>4077</v>
      </c>
      <c r="B202" t="s">
        <v>7938</v>
      </c>
      <c r="C202" t="s">
        <v>7939</v>
      </c>
      <c r="D202" t="s">
        <v>333</v>
      </c>
      <c r="E202">
        <v>7</v>
      </c>
      <c r="F202">
        <v>7</v>
      </c>
      <c r="G202">
        <v>7</v>
      </c>
      <c r="H202">
        <v>7</v>
      </c>
      <c r="I202">
        <v>7</v>
      </c>
      <c r="J202">
        <v>7</v>
      </c>
      <c r="K202">
        <v>7</v>
      </c>
      <c r="L202">
        <v>7</v>
      </c>
      <c r="M202">
        <v>7</v>
      </c>
      <c r="N202">
        <v>7</v>
      </c>
      <c r="O202">
        <v>7</v>
      </c>
      <c r="P202">
        <v>7</v>
      </c>
      <c r="Q202">
        <v>7</v>
      </c>
      <c r="R202">
        <v>7</v>
      </c>
      <c r="S202">
        <v>7</v>
      </c>
      <c r="T202">
        <v>7</v>
      </c>
      <c r="U202">
        <v>7</v>
      </c>
      <c r="V202">
        <v>7</v>
      </c>
      <c r="W202">
        <v>7</v>
      </c>
      <c r="X202">
        <v>7</v>
      </c>
      <c r="Y202">
        <v>7</v>
      </c>
      <c r="Z202">
        <v>7</v>
      </c>
      <c r="AA202">
        <v>7</v>
      </c>
      <c r="AB202">
        <v>7</v>
      </c>
      <c r="AC202">
        <v>7</v>
      </c>
      <c r="AD202">
        <v>7</v>
      </c>
      <c r="AE202" t="s">
        <v>628</v>
      </c>
    </row>
    <row r="203" spans="1:31">
      <c r="A203" t="s">
        <v>4080</v>
      </c>
      <c r="B203" t="s">
        <v>7940</v>
      </c>
      <c r="C203" t="s">
        <v>7941</v>
      </c>
      <c r="D203" t="s">
        <v>333</v>
      </c>
      <c r="E203">
        <v>2.3344529999999999</v>
      </c>
      <c r="F203">
        <v>2.3344529999999999</v>
      </c>
      <c r="G203">
        <v>2.3344529999999999</v>
      </c>
      <c r="H203">
        <v>2.3344529999999999</v>
      </c>
      <c r="I203">
        <v>2.3344529999999999</v>
      </c>
      <c r="J203">
        <v>2.3344529999999999</v>
      </c>
      <c r="K203">
        <v>2.3344529999999999</v>
      </c>
      <c r="L203">
        <v>2.3344529999999999</v>
      </c>
      <c r="M203">
        <v>2.3344529999999999</v>
      </c>
      <c r="N203">
        <v>2.3344529999999999</v>
      </c>
      <c r="O203">
        <v>2.3344529999999999</v>
      </c>
      <c r="P203">
        <v>2.3344529999999999</v>
      </c>
      <c r="Q203">
        <v>2.3344529999999999</v>
      </c>
      <c r="R203">
        <v>2.3344529999999999</v>
      </c>
      <c r="S203">
        <v>2.3344529999999999</v>
      </c>
      <c r="T203">
        <v>2.3344529999999999</v>
      </c>
      <c r="U203">
        <v>2.3344529999999999</v>
      </c>
      <c r="V203">
        <v>2.3344529999999999</v>
      </c>
      <c r="W203">
        <v>2.3344529999999999</v>
      </c>
      <c r="X203">
        <v>2.3344529999999999</v>
      </c>
      <c r="Y203">
        <v>2.3344529999999999</v>
      </c>
      <c r="Z203">
        <v>2.3344529999999999</v>
      </c>
      <c r="AA203">
        <v>2.3344529999999999</v>
      </c>
      <c r="AB203">
        <v>2.3344529999999999</v>
      </c>
      <c r="AC203">
        <v>2.3344529999999999</v>
      </c>
      <c r="AD203">
        <v>2.3344529999999999</v>
      </c>
      <c r="AE203" t="s">
        <v>628</v>
      </c>
    </row>
    <row r="204" spans="1:31">
      <c r="A204" t="s">
        <v>4083</v>
      </c>
      <c r="B204" t="s">
        <v>7942</v>
      </c>
      <c r="C204" t="s">
        <v>7943</v>
      </c>
      <c r="D204" t="s">
        <v>333</v>
      </c>
      <c r="E204">
        <v>9</v>
      </c>
      <c r="F204">
        <v>9</v>
      </c>
      <c r="G204">
        <v>9</v>
      </c>
      <c r="H204">
        <v>9</v>
      </c>
      <c r="I204">
        <v>9</v>
      </c>
      <c r="J204">
        <v>9</v>
      </c>
      <c r="K204">
        <v>9</v>
      </c>
      <c r="L204">
        <v>9</v>
      </c>
      <c r="M204">
        <v>9</v>
      </c>
      <c r="N204">
        <v>9</v>
      </c>
      <c r="O204">
        <v>9</v>
      </c>
      <c r="P204">
        <v>9</v>
      </c>
      <c r="Q204">
        <v>9</v>
      </c>
      <c r="R204">
        <v>9</v>
      </c>
      <c r="S204">
        <v>9</v>
      </c>
      <c r="T204">
        <v>9</v>
      </c>
      <c r="U204">
        <v>9</v>
      </c>
      <c r="V204">
        <v>9</v>
      </c>
      <c r="W204">
        <v>9</v>
      </c>
      <c r="X204">
        <v>9</v>
      </c>
      <c r="Y204">
        <v>9</v>
      </c>
      <c r="Z204">
        <v>9</v>
      </c>
      <c r="AA204">
        <v>9</v>
      </c>
      <c r="AB204">
        <v>9</v>
      </c>
      <c r="AC204">
        <v>9</v>
      </c>
      <c r="AD204">
        <v>9</v>
      </c>
      <c r="AE204" t="s">
        <v>628</v>
      </c>
    </row>
    <row r="205" spans="1:31">
      <c r="A205" t="s">
        <v>4392</v>
      </c>
      <c r="B205" t="s">
        <v>7944</v>
      </c>
      <c r="C205" t="s">
        <v>7945</v>
      </c>
      <c r="D205" t="s">
        <v>333</v>
      </c>
      <c r="E205">
        <v>48</v>
      </c>
      <c r="F205">
        <v>48</v>
      </c>
      <c r="G205">
        <v>48</v>
      </c>
      <c r="H205">
        <v>48</v>
      </c>
      <c r="I205">
        <v>48</v>
      </c>
      <c r="J205">
        <v>48</v>
      </c>
      <c r="K205">
        <v>48</v>
      </c>
      <c r="L205">
        <v>48</v>
      </c>
      <c r="M205">
        <v>48</v>
      </c>
      <c r="N205">
        <v>48</v>
      </c>
      <c r="O205">
        <v>48</v>
      </c>
      <c r="P205">
        <v>48</v>
      </c>
      <c r="Q205">
        <v>48</v>
      </c>
      <c r="R205">
        <v>48</v>
      </c>
      <c r="S205">
        <v>48</v>
      </c>
      <c r="T205">
        <v>48</v>
      </c>
      <c r="U205">
        <v>48</v>
      </c>
      <c r="V205">
        <v>48</v>
      </c>
      <c r="W205">
        <v>48</v>
      </c>
      <c r="X205">
        <v>48</v>
      </c>
      <c r="Y205">
        <v>48</v>
      </c>
      <c r="Z205">
        <v>48</v>
      </c>
      <c r="AA205">
        <v>48</v>
      </c>
      <c r="AB205">
        <v>48</v>
      </c>
      <c r="AC205">
        <v>48</v>
      </c>
      <c r="AD205">
        <v>48</v>
      </c>
      <c r="AE205" t="s">
        <v>628</v>
      </c>
    </row>
    <row r="206" spans="1:31">
      <c r="A206" t="s">
        <v>4077</v>
      </c>
      <c r="B206" t="s">
        <v>7946</v>
      </c>
      <c r="C206" t="s">
        <v>7947</v>
      </c>
      <c r="D206" t="s">
        <v>333</v>
      </c>
      <c r="E206">
        <v>22</v>
      </c>
      <c r="F206">
        <v>22</v>
      </c>
      <c r="G206">
        <v>22</v>
      </c>
      <c r="H206">
        <v>22</v>
      </c>
      <c r="I206">
        <v>22</v>
      </c>
      <c r="J206">
        <v>22</v>
      </c>
      <c r="K206">
        <v>22</v>
      </c>
      <c r="L206">
        <v>22</v>
      </c>
      <c r="M206">
        <v>22</v>
      </c>
      <c r="N206">
        <v>22</v>
      </c>
      <c r="O206">
        <v>22</v>
      </c>
      <c r="P206">
        <v>22</v>
      </c>
      <c r="Q206">
        <v>22</v>
      </c>
      <c r="R206">
        <v>22</v>
      </c>
      <c r="S206">
        <v>22</v>
      </c>
      <c r="T206">
        <v>22</v>
      </c>
      <c r="U206">
        <v>22</v>
      </c>
      <c r="V206">
        <v>22</v>
      </c>
      <c r="W206">
        <v>22</v>
      </c>
      <c r="X206">
        <v>22</v>
      </c>
      <c r="Y206">
        <v>22</v>
      </c>
      <c r="Z206">
        <v>22</v>
      </c>
      <c r="AA206">
        <v>22</v>
      </c>
      <c r="AB206">
        <v>22</v>
      </c>
      <c r="AC206">
        <v>22</v>
      </c>
      <c r="AD206">
        <v>22</v>
      </c>
      <c r="AE206" t="s">
        <v>628</v>
      </c>
    </row>
    <row r="207" spans="1:31">
      <c r="A207" t="s">
        <v>4080</v>
      </c>
      <c r="B207" t="s">
        <v>7948</v>
      </c>
      <c r="C207" t="s">
        <v>7949</v>
      </c>
      <c r="D207" t="s">
        <v>333</v>
      </c>
      <c r="E207">
        <v>8</v>
      </c>
      <c r="F207">
        <v>8</v>
      </c>
      <c r="G207">
        <v>8</v>
      </c>
      <c r="H207">
        <v>8</v>
      </c>
      <c r="I207">
        <v>8</v>
      </c>
      <c r="J207">
        <v>8</v>
      </c>
      <c r="K207">
        <v>8</v>
      </c>
      <c r="L207">
        <v>8</v>
      </c>
      <c r="M207">
        <v>8</v>
      </c>
      <c r="N207">
        <v>8</v>
      </c>
      <c r="O207">
        <v>8</v>
      </c>
      <c r="P207">
        <v>8</v>
      </c>
      <c r="Q207">
        <v>8</v>
      </c>
      <c r="R207">
        <v>8</v>
      </c>
      <c r="S207">
        <v>8</v>
      </c>
      <c r="T207">
        <v>8</v>
      </c>
      <c r="U207">
        <v>8</v>
      </c>
      <c r="V207">
        <v>8</v>
      </c>
      <c r="W207">
        <v>8</v>
      </c>
      <c r="X207">
        <v>8</v>
      </c>
      <c r="Y207">
        <v>8</v>
      </c>
      <c r="Z207">
        <v>8</v>
      </c>
      <c r="AA207">
        <v>8</v>
      </c>
      <c r="AB207">
        <v>8</v>
      </c>
      <c r="AC207">
        <v>8</v>
      </c>
      <c r="AD207">
        <v>8</v>
      </c>
      <c r="AE207" t="s">
        <v>628</v>
      </c>
    </row>
    <row r="208" spans="1:31">
      <c r="A208" t="s">
        <v>4083</v>
      </c>
      <c r="B208" t="s">
        <v>7950</v>
      </c>
      <c r="C208" t="s">
        <v>7951</v>
      </c>
      <c r="D208" t="s">
        <v>333</v>
      </c>
      <c r="E208">
        <v>18</v>
      </c>
      <c r="F208">
        <v>18</v>
      </c>
      <c r="G208">
        <v>18</v>
      </c>
      <c r="H208">
        <v>18</v>
      </c>
      <c r="I208">
        <v>18</v>
      </c>
      <c r="J208">
        <v>18</v>
      </c>
      <c r="K208">
        <v>18</v>
      </c>
      <c r="L208">
        <v>18</v>
      </c>
      <c r="M208">
        <v>18</v>
      </c>
      <c r="N208">
        <v>18</v>
      </c>
      <c r="O208">
        <v>18</v>
      </c>
      <c r="P208">
        <v>18</v>
      </c>
      <c r="Q208">
        <v>18</v>
      </c>
      <c r="R208">
        <v>18</v>
      </c>
      <c r="S208">
        <v>18</v>
      </c>
      <c r="T208">
        <v>18</v>
      </c>
      <c r="U208">
        <v>18</v>
      </c>
      <c r="V208">
        <v>18</v>
      </c>
      <c r="W208">
        <v>18</v>
      </c>
      <c r="X208">
        <v>18</v>
      </c>
      <c r="Y208">
        <v>18</v>
      </c>
      <c r="Z208">
        <v>18</v>
      </c>
      <c r="AA208">
        <v>18</v>
      </c>
      <c r="AB208">
        <v>18</v>
      </c>
      <c r="AC208">
        <v>18</v>
      </c>
      <c r="AD208">
        <v>18</v>
      </c>
      <c r="AE208" t="s">
        <v>628</v>
      </c>
    </row>
    <row r="209" spans="1:31">
      <c r="A209" t="s">
        <v>4035</v>
      </c>
      <c r="B209" t="s">
        <v>7952</v>
      </c>
      <c r="C209" t="s">
        <v>7953</v>
      </c>
      <c r="D209" t="s">
        <v>333</v>
      </c>
      <c r="E209">
        <v>1113.6750489999999</v>
      </c>
      <c r="F209">
        <v>1113.6750489999999</v>
      </c>
      <c r="G209">
        <v>1113.6750489999999</v>
      </c>
      <c r="H209">
        <v>1113.6750489999999</v>
      </c>
      <c r="I209">
        <v>1113.6750489999999</v>
      </c>
      <c r="J209">
        <v>1113.6750489999999</v>
      </c>
      <c r="K209">
        <v>1113.6750489999999</v>
      </c>
      <c r="L209">
        <v>1113.6750489999999</v>
      </c>
      <c r="M209">
        <v>1113.6750489999999</v>
      </c>
      <c r="N209">
        <v>1113.6750489999999</v>
      </c>
      <c r="O209">
        <v>1113.6750489999999</v>
      </c>
      <c r="P209">
        <v>1113.6750489999999</v>
      </c>
      <c r="Q209">
        <v>1113.6750489999999</v>
      </c>
      <c r="R209">
        <v>1113.6750489999999</v>
      </c>
      <c r="S209">
        <v>1113.6750489999999</v>
      </c>
      <c r="T209">
        <v>1113.6750489999999</v>
      </c>
      <c r="U209">
        <v>1113.6750489999999</v>
      </c>
      <c r="V209">
        <v>1113.6750489999999</v>
      </c>
      <c r="W209">
        <v>1113.6750489999999</v>
      </c>
      <c r="X209">
        <v>1113.6750489999999</v>
      </c>
      <c r="Y209">
        <v>1113.6750489999999</v>
      </c>
      <c r="Z209">
        <v>1113.6750489999999</v>
      </c>
      <c r="AA209">
        <v>1113.6750489999999</v>
      </c>
      <c r="AB209">
        <v>1113.6750489999999</v>
      </c>
      <c r="AC209">
        <v>1113.6750489999999</v>
      </c>
      <c r="AD209">
        <v>1113.6750489999999</v>
      </c>
      <c r="AE209" t="s">
        <v>628</v>
      </c>
    </row>
    <row r="210" spans="1:31">
      <c r="A210" t="s">
        <v>4077</v>
      </c>
      <c r="B210" t="s">
        <v>7954</v>
      </c>
      <c r="C210" t="s">
        <v>7955</v>
      </c>
      <c r="D210" t="s">
        <v>333</v>
      </c>
      <c r="E210">
        <v>521.60986300000002</v>
      </c>
      <c r="F210">
        <v>521.60986300000002</v>
      </c>
      <c r="G210">
        <v>521.60986300000002</v>
      </c>
      <c r="H210">
        <v>521.60986300000002</v>
      </c>
      <c r="I210">
        <v>521.60986300000002</v>
      </c>
      <c r="J210">
        <v>521.60986300000002</v>
      </c>
      <c r="K210">
        <v>521.60986300000002</v>
      </c>
      <c r="L210">
        <v>521.60986300000002</v>
      </c>
      <c r="M210">
        <v>521.60986300000002</v>
      </c>
      <c r="N210">
        <v>521.60986300000002</v>
      </c>
      <c r="O210">
        <v>521.60986300000002</v>
      </c>
      <c r="P210">
        <v>521.60986300000002</v>
      </c>
      <c r="Q210">
        <v>521.60986300000002</v>
      </c>
      <c r="R210">
        <v>521.60986300000002</v>
      </c>
      <c r="S210">
        <v>521.60986300000002</v>
      </c>
      <c r="T210">
        <v>521.60986300000002</v>
      </c>
      <c r="U210">
        <v>521.60986300000002</v>
      </c>
      <c r="V210">
        <v>521.60986300000002</v>
      </c>
      <c r="W210">
        <v>521.60986300000002</v>
      </c>
      <c r="X210">
        <v>521.60986300000002</v>
      </c>
      <c r="Y210">
        <v>521.60986300000002</v>
      </c>
      <c r="Z210">
        <v>521.60986300000002</v>
      </c>
      <c r="AA210">
        <v>521.60986300000002</v>
      </c>
      <c r="AB210">
        <v>521.60986300000002</v>
      </c>
      <c r="AC210">
        <v>521.60986300000002</v>
      </c>
      <c r="AD210">
        <v>521.60986300000002</v>
      </c>
      <c r="AE210" t="s">
        <v>628</v>
      </c>
    </row>
    <row r="211" spans="1:31">
      <c r="A211" t="s">
        <v>4080</v>
      </c>
      <c r="B211" t="s">
        <v>7956</v>
      </c>
      <c r="C211" t="s">
        <v>7957</v>
      </c>
      <c r="D211" t="s">
        <v>333</v>
      </c>
      <c r="E211">
        <v>172.33374000000001</v>
      </c>
      <c r="F211">
        <v>172.33374000000001</v>
      </c>
      <c r="G211">
        <v>172.33374000000001</v>
      </c>
      <c r="H211">
        <v>172.33374000000001</v>
      </c>
      <c r="I211">
        <v>172.33374000000001</v>
      </c>
      <c r="J211">
        <v>172.33374000000001</v>
      </c>
      <c r="K211">
        <v>172.33374000000001</v>
      </c>
      <c r="L211">
        <v>172.33374000000001</v>
      </c>
      <c r="M211">
        <v>172.33374000000001</v>
      </c>
      <c r="N211">
        <v>172.33374000000001</v>
      </c>
      <c r="O211">
        <v>172.33374000000001</v>
      </c>
      <c r="P211">
        <v>172.33374000000001</v>
      </c>
      <c r="Q211">
        <v>172.33374000000001</v>
      </c>
      <c r="R211">
        <v>172.33374000000001</v>
      </c>
      <c r="S211">
        <v>172.33374000000001</v>
      </c>
      <c r="T211">
        <v>172.33374000000001</v>
      </c>
      <c r="U211">
        <v>172.33374000000001</v>
      </c>
      <c r="V211">
        <v>172.33374000000001</v>
      </c>
      <c r="W211">
        <v>172.33374000000001</v>
      </c>
      <c r="X211">
        <v>172.33374000000001</v>
      </c>
      <c r="Y211">
        <v>172.33374000000001</v>
      </c>
      <c r="Z211">
        <v>172.33374000000001</v>
      </c>
      <c r="AA211">
        <v>172.33374000000001</v>
      </c>
      <c r="AB211">
        <v>172.33374000000001</v>
      </c>
      <c r="AC211">
        <v>172.33374000000001</v>
      </c>
      <c r="AD211">
        <v>172.33374000000001</v>
      </c>
      <c r="AE211" t="s">
        <v>628</v>
      </c>
    </row>
    <row r="212" spans="1:31">
      <c r="A212" t="s">
        <v>4083</v>
      </c>
      <c r="B212" t="s">
        <v>7958</v>
      </c>
      <c r="C212" t="s">
        <v>7959</v>
      </c>
      <c r="D212" t="s">
        <v>333</v>
      </c>
      <c r="E212">
        <v>419.73141500000003</v>
      </c>
      <c r="F212">
        <v>419.73141500000003</v>
      </c>
      <c r="G212">
        <v>419.73141500000003</v>
      </c>
      <c r="H212">
        <v>419.73141500000003</v>
      </c>
      <c r="I212">
        <v>419.73141500000003</v>
      </c>
      <c r="J212">
        <v>419.73141500000003</v>
      </c>
      <c r="K212">
        <v>419.73141500000003</v>
      </c>
      <c r="L212">
        <v>419.73141500000003</v>
      </c>
      <c r="M212">
        <v>419.73141500000003</v>
      </c>
      <c r="N212">
        <v>419.73141500000003</v>
      </c>
      <c r="O212">
        <v>419.73141500000003</v>
      </c>
      <c r="P212">
        <v>419.73141500000003</v>
      </c>
      <c r="Q212">
        <v>419.73141500000003</v>
      </c>
      <c r="R212">
        <v>419.73141500000003</v>
      </c>
      <c r="S212">
        <v>419.73141500000003</v>
      </c>
      <c r="T212">
        <v>419.73141500000003</v>
      </c>
      <c r="U212">
        <v>419.73141500000003</v>
      </c>
      <c r="V212">
        <v>419.73141500000003</v>
      </c>
      <c r="W212">
        <v>419.73141500000003</v>
      </c>
      <c r="X212">
        <v>419.73141500000003</v>
      </c>
      <c r="Y212">
        <v>419.73141500000003</v>
      </c>
      <c r="Z212">
        <v>419.73141500000003</v>
      </c>
      <c r="AA212">
        <v>419.73141500000003</v>
      </c>
      <c r="AB212">
        <v>419.73141500000003</v>
      </c>
      <c r="AC212">
        <v>419.73141500000003</v>
      </c>
      <c r="AD212">
        <v>419.73141500000003</v>
      </c>
      <c r="AE212" t="s">
        <v>628</v>
      </c>
    </row>
    <row r="213" spans="1:31">
      <c r="A213" t="s">
        <v>6534</v>
      </c>
    </row>
    <row r="214" spans="1:31">
      <c r="A214" t="s">
        <v>3913</v>
      </c>
      <c r="B214" t="s">
        <v>7960</v>
      </c>
      <c r="C214" t="s">
        <v>7961</v>
      </c>
      <c r="D214" t="s">
        <v>333</v>
      </c>
      <c r="E214">
        <v>925.19018600000004</v>
      </c>
      <c r="F214">
        <v>938.55963099999997</v>
      </c>
      <c r="G214">
        <v>946.584656</v>
      </c>
      <c r="H214">
        <v>950.64776600000005</v>
      </c>
      <c r="I214">
        <v>958.08429000000001</v>
      </c>
      <c r="J214">
        <v>968.20513900000003</v>
      </c>
      <c r="K214">
        <v>978.34893799999998</v>
      </c>
      <c r="L214">
        <v>991.21594200000004</v>
      </c>
      <c r="M214">
        <v>1005.4776000000001</v>
      </c>
      <c r="N214">
        <v>1021.345093</v>
      </c>
      <c r="O214">
        <v>1038.8793949999999</v>
      </c>
      <c r="P214">
        <v>1053.1448969999999</v>
      </c>
      <c r="Q214">
        <v>1067.7604980000001</v>
      </c>
      <c r="R214">
        <v>1082.5458980000001</v>
      </c>
      <c r="S214">
        <v>1097.100952</v>
      </c>
      <c r="T214">
        <v>1112.1762699999999</v>
      </c>
      <c r="U214">
        <v>1126.7993160000001</v>
      </c>
      <c r="V214">
        <v>1142.2423100000001</v>
      </c>
      <c r="W214">
        <v>1158.626587</v>
      </c>
      <c r="X214">
        <v>1175.2226559999999</v>
      </c>
      <c r="Y214">
        <v>1192.134888</v>
      </c>
      <c r="Z214">
        <v>1208.772095</v>
      </c>
      <c r="AA214">
        <v>1224.6358640000001</v>
      </c>
      <c r="AB214">
        <v>1240.8420410000001</v>
      </c>
      <c r="AC214">
        <v>1256.7459719999999</v>
      </c>
      <c r="AD214">
        <v>1273.165894</v>
      </c>
      <c r="AE214" t="s">
        <v>662</v>
      </c>
    </row>
    <row r="215" spans="1:31">
      <c r="A215" t="s">
        <v>3917</v>
      </c>
      <c r="B215" t="s">
        <v>7962</v>
      </c>
      <c r="C215" t="s">
        <v>7963</v>
      </c>
      <c r="D215" t="s">
        <v>333</v>
      </c>
      <c r="E215">
        <v>190.78741500000001</v>
      </c>
      <c r="F215">
        <v>190.99783300000001</v>
      </c>
      <c r="G215">
        <v>191.67733799999999</v>
      </c>
      <c r="H215">
        <v>193.450897</v>
      </c>
      <c r="I215">
        <v>194.87991299999999</v>
      </c>
      <c r="J215">
        <v>196.024734</v>
      </c>
      <c r="K215">
        <v>196.918091</v>
      </c>
      <c r="L215">
        <v>197.60787999999999</v>
      </c>
      <c r="M215">
        <v>198.15557899999999</v>
      </c>
      <c r="N215">
        <v>198.58737199999999</v>
      </c>
      <c r="O215">
        <v>198.92482000000001</v>
      </c>
      <c r="P215">
        <v>199.18336500000001</v>
      </c>
      <c r="Q215">
        <v>199.38258400000001</v>
      </c>
      <c r="R215">
        <v>199.535934</v>
      </c>
      <c r="S215">
        <v>199.66357400000001</v>
      </c>
      <c r="T215">
        <v>199.77307099999999</v>
      </c>
      <c r="U215">
        <v>199.87510700000001</v>
      </c>
      <c r="V215">
        <v>199.972534</v>
      </c>
      <c r="W215">
        <v>200.06616199999999</v>
      </c>
      <c r="X215">
        <v>200.154877</v>
      </c>
      <c r="Y215">
        <v>200.23786899999999</v>
      </c>
      <c r="Z215">
        <v>200.32664500000001</v>
      </c>
      <c r="AA215">
        <v>200.42338599999999</v>
      </c>
      <c r="AB215">
        <v>200.52503999999999</v>
      </c>
      <c r="AC215">
        <v>200.63578799999999</v>
      </c>
      <c r="AD215">
        <v>200.74996899999999</v>
      </c>
      <c r="AE215" t="s">
        <v>710</v>
      </c>
    </row>
    <row r="216" spans="1:31">
      <c r="A216" t="s">
        <v>4362</v>
      </c>
      <c r="B216" t="s">
        <v>7964</v>
      </c>
      <c r="C216" t="s">
        <v>7965</v>
      </c>
      <c r="D216" t="s">
        <v>333</v>
      </c>
      <c r="E216">
        <v>30.007366000000001</v>
      </c>
      <c r="F216">
        <v>29.956572999999999</v>
      </c>
      <c r="G216">
        <v>30.761879</v>
      </c>
      <c r="H216">
        <v>31.682203000000001</v>
      </c>
      <c r="I216">
        <v>32.525131000000002</v>
      </c>
      <c r="J216">
        <v>33.317439999999998</v>
      </c>
      <c r="K216">
        <v>34.069412</v>
      </c>
      <c r="L216">
        <v>34.796748999999998</v>
      </c>
      <c r="M216">
        <v>35.508965000000003</v>
      </c>
      <c r="N216">
        <v>36.210842</v>
      </c>
      <c r="O216">
        <v>36.906371999999998</v>
      </c>
      <c r="P216">
        <v>37.598880999999999</v>
      </c>
      <c r="Q216">
        <v>38.291206000000003</v>
      </c>
      <c r="R216">
        <v>38.985691000000003</v>
      </c>
      <c r="S216">
        <v>39.684288000000002</v>
      </c>
      <c r="T216">
        <v>40.388663999999999</v>
      </c>
      <c r="U216">
        <v>41.100211999999999</v>
      </c>
      <c r="V216">
        <v>41.820121999999998</v>
      </c>
      <c r="W216">
        <v>42.549301</v>
      </c>
      <c r="X216">
        <v>43.288601</v>
      </c>
      <c r="Y216">
        <v>44.038719</v>
      </c>
      <c r="Z216">
        <v>44.800204999999998</v>
      </c>
      <c r="AA216">
        <v>45.573523999999999</v>
      </c>
      <c r="AB216">
        <v>46.359070000000003</v>
      </c>
      <c r="AC216">
        <v>47.157158000000003</v>
      </c>
      <c r="AD216">
        <v>47.968055999999997</v>
      </c>
      <c r="AE216" t="s">
        <v>2626</v>
      </c>
    </row>
    <row r="217" spans="1:31">
      <c r="A217" t="s">
        <v>4365</v>
      </c>
      <c r="B217" t="s">
        <v>7966</v>
      </c>
      <c r="C217" t="s">
        <v>7967</v>
      </c>
      <c r="D217" t="s">
        <v>333</v>
      </c>
      <c r="E217">
        <v>352.636169</v>
      </c>
      <c r="F217">
        <v>359.56854199999998</v>
      </c>
      <c r="G217">
        <v>365.69976800000001</v>
      </c>
      <c r="H217">
        <v>371.00451700000002</v>
      </c>
      <c r="I217">
        <v>375.40551799999997</v>
      </c>
      <c r="J217">
        <v>378.93490600000001</v>
      </c>
      <c r="K217">
        <v>381.76019300000002</v>
      </c>
      <c r="L217">
        <v>383.75323500000002</v>
      </c>
      <c r="M217">
        <v>385.25680499999999</v>
      </c>
      <c r="N217">
        <v>386.35513300000002</v>
      </c>
      <c r="O217">
        <v>387.08059700000001</v>
      </c>
      <c r="P217">
        <v>387.59344499999997</v>
      </c>
      <c r="Q217">
        <v>387.82959</v>
      </c>
      <c r="R217">
        <v>387.78851300000002</v>
      </c>
      <c r="S217">
        <v>387.56097399999999</v>
      </c>
      <c r="T217">
        <v>393.489868</v>
      </c>
      <c r="U217">
        <v>400.42663599999997</v>
      </c>
      <c r="V217">
        <v>407.43810999999999</v>
      </c>
      <c r="W217">
        <v>414.51635700000003</v>
      </c>
      <c r="X217">
        <v>421.61200000000002</v>
      </c>
      <c r="Y217">
        <v>428.703979</v>
      </c>
      <c r="Z217">
        <v>435.85235599999999</v>
      </c>
      <c r="AA217">
        <v>443.06176799999997</v>
      </c>
      <c r="AB217">
        <v>450.35153200000002</v>
      </c>
      <c r="AC217">
        <v>457.78637700000002</v>
      </c>
      <c r="AD217">
        <v>465.419647</v>
      </c>
      <c r="AE217" t="s">
        <v>643</v>
      </c>
    </row>
    <row r="218" spans="1:31">
      <c r="A218" t="s">
        <v>3926</v>
      </c>
      <c r="B218" t="s">
        <v>7968</v>
      </c>
      <c r="C218" t="s">
        <v>7969</v>
      </c>
      <c r="D218" t="s">
        <v>333</v>
      </c>
      <c r="E218">
        <v>30.642637000000001</v>
      </c>
      <c r="F218">
        <v>30.364823999999999</v>
      </c>
      <c r="G218">
        <v>30.018843</v>
      </c>
      <c r="H218">
        <v>29.601156</v>
      </c>
      <c r="I218">
        <v>29.109860999999999</v>
      </c>
      <c r="J218">
        <v>28.787886</v>
      </c>
      <c r="K218">
        <v>28.725504000000001</v>
      </c>
      <c r="L218">
        <v>28.659973000000001</v>
      </c>
      <c r="M218">
        <v>28.591412999999999</v>
      </c>
      <c r="N218">
        <v>28.51914</v>
      </c>
      <c r="O218">
        <v>28.444261999999998</v>
      </c>
      <c r="P218">
        <v>28.432455000000001</v>
      </c>
      <c r="Q218">
        <v>28.431244</v>
      </c>
      <c r="R218">
        <v>28.427434999999999</v>
      </c>
      <c r="S218">
        <v>28.424244000000002</v>
      </c>
      <c r="T218">
        <v>28.412455000000001</v>
      </c>
      <c r="U218">
        <v>28.389945999999998</v>
      </c>
      <c r="V218">
        <v>28.357102999999999</v>
      </c>
      <c r="W218">
        <v>28.313272000000001</v>
      </c>
      <c r="X218">
        <v>28.257543999999999</v>
      </c>
      <c r="Y218">
        <v>28.183142</v>
      </c>
      <c r="Z218">
        <v>28.091873</v>
      </c>
      <c r="AA218">
        <v>27.989139999999999</v>
      </c>
      <c r="AB218">
        <v>27.880253</v>
      </c>
      <c r="AC218">
        <v>27.769076999999999</v>
      </c>
      <c r="AD218">
        <v>27.647269999999999</v>
      </c>
      <c r="AE218" t="s">
        <v>703</v>
      </c>
    </row>
    <row r="219" spans="1:31">
      <c r="A219" t="s">
        <v>3929</v>
      </c>
      <c r="B219" t="s">
        <v>7970</v>
      </c>
      <c r="C219" t="s">
        <v>7971</v>
      </c>
      <c r="D219" t="s">
        <v>333</v>
      </c>
      <c r="E219">
        <v>30.775573999999999</v>
      </c>
      <c r="F219">
        <v>29.827636999999999</v>
      </c>
      <c r="G219">
        <v>28.672986999999999</v>
      </c>
      <c r="H219">
        <v>27.505835999999999</v>
      </c>
      <c r="I219">
        <v>26.322379999999999</v>
      </c>
      <c r="J219">
        <v>25.116999</v>
      </c>
      <c r="K219">
        <v>23.884202999999999</v>
      </c>
      <c r="L219">
        <v>22.613769999999999</v>
      </c>
      <c r="M219">
        <v>21.849640000000001</v>
      </c>
      <c r="N219">
        <v>21.493565</v>
      </c>
      <c r="O219">
        <v>21.433529</v>
      </c>
      <c r="P219">
        <v>21.355267000000001</v>
      </c>
      <c r="Q219">
        <v>21.263449000000001</v>
      </c>
      <c r="R219">
        <v>21.152365</v>
      </c>
      <c r="S219">
        <v>21.029945000000001</v>
      </c>
      <c r="T219">
        <v>20.898426000000001</v>
      </c>
      <c r="U219">
        <v>20.760408000000002</v>
      </c>
      <c r="V219">
        <v>20.616581</v>
      </c>
      <c r="W219">
        <v>20.467661</v>
      </c>
      <c r="X219">
        <v>20.362991000000001</v>
      </c>
      <c r="Y219">
        <v>20.526875</v>
      </c>
      <c r="Z219">
        <v>20.687954000000001</v>
      </c>
      <c r="AA219">
        <v>20.846672000000002</v>
      </c>
      <c r="AB219">
        <v>21.003487</v>
      </c>
      <c r="AC219">
        <v>21.158735</v>
      </c>
      <c r="AD219">
        <v>21.312743999999999</v>
      </c>
      <c r="AE219" t="s">
        <v>768</v>
      </c>
    </row>
    <row r="220" spans="1:31">
      <c r="A220" t="s">
        <v>3932</v>
      </c>
      <c r="B220" t="s">
        <v>7972</v>
      </c>
      <c r="C220" t="s">
        <v>7973</v>
      </c>
      <c r="D220" t="s">
        <v>333</v>
      </c>
      <c r="E220">
        <v>42.389496000000001</v>
      </c>
      <c r="F220">
        <v>42.115288</v>
      </c>
      <c r="G220">
        <v>42.747391</v>
      </c>
      <c r="H220">
        <v>43.346912000000003</v>
      </c>
      <c r="I220">
        <v>43.925533000000001</v>
      </c>
      <c r="J220">
        <v>44.491013000000002</v>
      </c>
      <c r="K220">
        <v>45.022686</v>
      </c>
      <c r="L220">
        <v>45.519852</v>
      </c>
      <c r="M220">
        <v>45.987456999999999</v>
      </c>
      <c r="N220">
        <v>46.423206</v>
      </c>
      <c r="O220">
        <v>46.840057000000002</v>
      </c>
      <c r="P220">
        <v>47.244686000000002</v>
      </c>
      <c r="Q220">
        <v>47.611854999999998</v>
      </c>
      <c r="R220">
        <v>47.956859999999999</v>
      </c>
      <c r="S220">
        <v>48.274822</v>
      </c>
      <c r="T220">
        <v>48.580097000000002</v>
      </c>
      <c r="U220">
        <v>48.876407999999998</v>
      </c>
      <c r="V220">
        <v>49.100769</v>
      </c>
      <c r="W220">
        <v>49.259171000000002</v>
      </c>
      <c r="X220">
        <v>49.334099000000002</v>
      </c>
      <c r="Y220">
        <v>49.394398000000002</v>
      </c>
      <c r="Z220">
        <v>49.520485000000001</v>
      </c>
      <c r="AA220">
        <v>49.612141000000001</v>
      </c>
      <c r="AB220">
        <v>49.687308999999999</v>
      </c>
      <c r="AC220">
        <v>49.764454000000001</v>
      </c>
      <c r="AD220">
        <v>49.834823999999998</v>
      </c>
      <c r="AE220" t="s">
        <v>665</v>
      </c>
    </row>
    <row r="221" spans="1:31">
      <c r="A221" t="s">
        <v>3935</v>
      </c>
      <c r="B221" t="s">
        <v>7974</v>
      </c>
      <c r="C221" t="s">
        <v>7975</v>
      </c>
      <c r="D221" t="s">
        <v>333</v>
      </c>
      <c r="E221">
        <v>6.3152489999999997</v>
      </c>
      <c r="F221">
        <v>6.4993759999999998</v>
      </c>
      <c r="G221">
        <v>6.5602489999999998</v>
      </c>
      <c r="H221">
        <v>6.6945940000000004</v>
      </c>
      <c r="I221">
        <v>6.8173750000000002</v>
      </c>
      <c r="J221">
        <v>6.9227689999999997</v>
      </c>
      <c r="K221">
        <v>7.014303</v>
      </c>
      <c r="L221">
        <v>7.0987070000000001</v>
      </c>
      <c r="M221">
        <v>7.1782950000000003</v>
      </c>
      <c r="N221">
        <v>7.2558379999999998</v>
      </c>
      <c r="O221">
        <v>7.3297369999999997</v>
      </c>
      <c r="P221">
        <v>7.3908120000000004</v>
      </c>
      <c r="Q221">
        <v>7.4386700000000001</v>
      </c>
      <c r="R221">
        <v>7.4767729999999997</v>
      </c>
      <c r="S221">
        <v>7.5069990000000004</v>
      </c>
      <c r="T221">
        <v>7.5326519999999997</v>
      </c>
      <c r="U221">
        <v>7.5751920000000004</v>
      </c>
      <c r="V221">
        <v>7.622954</v>
      </c>
      <c r="W221">
        <v>7.6775060000000002</v>
      </c>
      <c r="X221">
        <v>7.736097</v>
      </c>
      <c r="Y221">
        <v>7.7904730000000004</v>
      </c>
      <c r="Z221">
        <v>7.8471299999999999</v>
      </c>
      <c r="AA221">
        <v>7.9104650000000003</v>
      </c>
      <c r="AB221">
        <v>7.967403</v>
      </c>
      <c r="AC221">
        <v>8.0179589999999994</v>
      </c>
      <c r="AD221">
        <v>8.0684000000000005</v>
      </c>
      <c r="AE221" t="s">
        <v>646</v>
      </c>
    </row>
    <row r="222" spans="1:31">
      <c r="A222" t="s">
        <v>4376</v>
      </c>
      <c r="B222" t="s">
        <v>7976</v>
      </c>
      <c r="C222" t="s">
        <v>7977</v>
      </c>
      <c r="D222" t="s">
        <v>333</v>
      </c>
      <c r="E222">
        <v>72.619079999999997</v>
      </c>
      <c r="F222">
        <v>72.409858999999997</v>
      </c>
      <c r="G222">
        <v>72.258765999999994</v>
      </c>
      <c r="H222">
        <v>72.172820999999999</v>
      </c>
      <c r="I222">
        <v>72.095978000000002</v>
      </c>
      <c r="J222">
        <v>72.058929000000006</v>
      </c>
      <c r="K222">
        <v>72.015120999999994</v>
      </c>
      <c r="L222">
        <v>71.984604000000004</v>
      </c>
      <c r="M222">
        <v>71.971146000000005</v>
      </c>
      <c r="N222">
        <v>71.963775999999996</v>
      </c>
      <c r="O222">
        <v>71.945305000000005</v>
      </c>
      <c r="P222">
        <v>71.910477</v>
      </c>
      <c r="Q222">
        <v>71.856978999999995</v>
      </c>
      <c r="R222">
        <v>71.782004999999998</v>
      </c>
      <c r="S222">
        <v>71.682297000000005</v>
      </c>
      <c r="T222">
        <v>71.554267999999993</v>
      </c>
      <c r="U222">
        <v>71.394210999999999</v>
      </c>
      <c r="V222">
        <v>70.907180999999994</v>
      </c>
      <c r="W222">
        <v>70.596664000000004</v>
      </c>
      <c r="X222">
        <v>70.226005999999998</v>
      </c>
      <c r="Y222">
        <v>69.792107000000001</v>
      </c>
      <c r="Z222">
        <v>69.284210000000002</v>
      </c>
      <c r="AA222">
        <v>68.697547999999998</v>
      </c>
      <c r="AB222">
        <v>68.037520999999998</v>
      </c>
      <c r="AC222">
        <v>67.310187999999997</v>
      </c>
      <c r="AD222">
        <v>66.521454000000006</v>
      </c>
      <c r="AE222" t="s">
        <v>703</v>
      </c>
    </row>
    <row r="223" spans="1:31">
      <c r="A223" t="s">
        <v>3941</v>
      </c>
      <c r="B223" t="s">
        <v>7978</v>
      </c>
      <c r="C223" t="s">
        <v>7979</v>
      </c>
      <c r="D223" t="s">
        <v>333</v>
      </c>
      <c r="E223">
        <v>179.29362499999999</v>
      </c>
      <c r="F223">
        <v>184.118393</v>
      </c>
      <c r="G223">
        <v>190.69645700000001</v>
      </c>
      <c r="H223">
        <v>196.86958300000001</v>
      </c>
      <c r="I223">
        <v>202.763092</v>
      </c>
      <c r="J223">
        <v>208.40791300000001</v>
      </c>
      <c r="K223">
        <v>213.81315599999999</v>
      </c>
      <c r="L223">
        <v>219.03578200000001</v>
      </c>
      <c r="M223">
        <v>224.06880200000001</v>
      </c>
      <c r="N223">
        <v>228.93634</v>
      </c>
      <c r="O223">
        <v>233.65685999999999</v>
      </c>
      <c r="P223">
        <v>238.20161400000001</v>
      </c>
      <c r="Q223">
        <v>242.62058999999999</v>
      </c>
      <c r="R223">
        <v>246.953125</v>
      </c>
      <c r="S223">
        <v>251.20661899999999</v>
      </c>
      <c r="T223">
        <v>255.38604699999999</v>
      </c>
      <c r="U223">
        <v>259.49508700000001</v>
      </c>
      <c r="V223">
        <v>263.53558299999997</v>
      </c>
      <c r="W223">
        <v>267.50848400000001</v>
      </c>
      <c r="X223">
        <v>271.41336100000001</v>
      </c>
      <c r="Y223">
        <v>275.24926799999997</v>
      </c>
      <c r="Z223">
        <v>279.01422100000002</v>
      </c>
      <c r="AA223">
        <v>282.70620700000001</v>
      </c>
      <c r="AB223">
        <v>286.32195999999999</v>
      </c>
      <c r="AC223">
        <v>289.85845899999998</v>
      </c>
      <c r="AD223">
        <v>293.31213400000001</v>
      </c>
      <c r="AE223" t="s">
        <v>1948</v>
      </c>
    </row>
    <row r="224" spans="1:31">
      <c r="A224" t="s">
        <v>3944</v>
      </c>
      <c r="B224" t="s">
        <v>7980</v>
      </c>
      <c r="C224" t="s">
        <v>7981</v>
      </c>
      <c r="D224" t="s">
        <v>333</v>
      </c>
      <c r="E224">
        <v>27.524284000000002</v>
      </c>
      <c r="F224">
        <v>28.118988000000002</v>
      </c>
      <c r="G224">
        <v>28.896941999999999</v>
      </c>
      <c r="H224">
        <v>30.103935</v>
      </c>
      <c r="I224">
        <v>31.302060999999998</v>
      </c>
      <c r="J224">
        <v>32.491936000000003</v>
      </c>
      <c r="K224">
        <v>33.669559</v>
      </c>
      <c r="L224">
        <v>34.831485999999998</v>
      </c>
      <c r="M224">
        <v>35.974406999999999</v>
      </c>
      <c r="N224">
        <v>37.099044999999997</v>
      </c>
      <c r="O224">
        <v>38.205016999999998</v>
      </c>
      <c r="P224">
        <v>39.289634999999997</v>
      </c>
      <c r="Q224">
        <v>40.363093999999997</v>
      </c>
      <c r="R224">
        <v>41.421455000000002</v>
      </c>
      <c r="S224">
        <v>42.469887</v>
      </c>
      <c r="T224">
        <v>43.517783999999999</v>
      </c>
      <c r="U224">
        <v>44.564377</v>
      </c>
      <c r="V224">
        <v>45.609260999999996</v>
      </c>
      <c r="W224">
        <v>46.651020000000003</v>
      </c>
      <c r="X224">
        <v>47.689098000000001</v>
      </c>
      <c r="Y224">
        <v>48.724682000000001</v>
      </c>
      <c r="Z224">
        <v>49.759621000000003</v>
      </c>
      <c r="AA224">
        <v>50.792918999999998</v>
      </c>
      <c r="AB224">
        <v>51.823836999999997</v>
      </c>
      <c r="AC224">
        <v>52.851807000000001</v>
      </c>
      <c r="AD224">
        <v>53.876140999999997</v>
      </c>
      <c r="AE224" t="s">
        <v>2619</v>
      </c>
    </row>
    <row r="225" spans="1:31">
      <c r="A225" t="s">
        <v>4383</v>
      </c>
      <c r="B225" t="s">
        <v>7982</v>
      </c>
      <c r="C225" t="s">
        <v>7983</v>
      </c>
      <c r="D225" t="s">
        <v>333</v>
      </c>
      <c r="E225">
        <v>96.278862000000004</v>
      </c>
      <c r="F225">
        <v>93.450714000000005</v>
      </c>
      <c r="G225">
        <v>91.616630999999998</v>
      </c>
      <c r="H225">
        <v>89.651047000000005</v>
      </c>
      <c r="I225">
        <v>87.443236999999996</v>
      </c>
      <c r="J225">
        <v>87.638779</v>
      </c>
      <c r="K225">
        <v>88.348006999999996</v>
      </c>
      <c r="L225">
        <v>88.898903000000004</v>
      </c>
      <c r="M225">
        <v>89.318320999999997</v>
      </c>
      <c r="N225">
        <v>89.628555000000006</v>
      </c>
      <c r="O225">
        <v>89.848427000000001</v>
      </c>
      <c r="P225">
        <v>89.994225</v>
      </c>
      <c r="Q225">
        <v>90.078856999999999</v>
      </c>
      <c r="R225">
        <v>90.115432999999996</v>
      </c>
      <c r="S225">
        <v>90.130073999999993</v>
      </c>
      <c r="T225">
        <v>90.208374000000006</v>
      </c>
      <c r="U225">
        <v>90.264481000000004</v>
      </c>
      <c r="V225">
        <v>90.303780000000003</v>
      </c>
      <c r="W225">
        <v>90.330223000000004</v>
      </c>
      <c r="X225">
        <v>90.346885999999998</v>
      </c>
      <c r="Y225">
        <v>90.356399999999994</v>
      </c>
      <c r="Z225">
        <v>90.360634000000005</v>
      </c>
      <c r="AA225">
        <v>90.360870000000006</v>
      </c>
      <c r="AB225">
        <v>90.359001000000006</v>
      </c>
      <c r="AC225">
        <v>90.356872999999993</v>
      </c>
      <c r="AD225">
        <v>90.356307999999999</v>
      </c>
      <c r="AE225" t="s">
        <v>727</v>
      </c>
    </row>
    <row r="226" spans="1:31">
      <c r="A226" t="s">
        <v>3950</v>
      </c>
      <c r="B226" t="s">
        <v>7984</v>
      </c>
      <c r="C226" t="s">
        <v>7985</v>
      </c>
      <c r="D226" t="s">
        <v>333</v>
      </c>
      <c r="E226">
        <v>69.507248000000004</v>
      </c>
      <c r="F226">
        <v>69.453293000000002</v>
      </c>
      <c r="G226">
        <v>69.402809000000005</v>
      </c>
      <c r="H226">
        <v>69.355086999999997</v>
      </c>
      <c r="I226">
        <v>69.308800000000005</v>
      </c>
      <c r="J226">
        <v>69.264983999999998</v>
      </c>
      <c r="K226">
        <v>69.221999999999994</v>
      </c>
      <c r="L226">
        <v>69.176506000000003</v>
      </c>
      <c r="M226">
        <v>69.132782000000006</v>
      </c>
      <c r="N226">
        <v>69.088440000000006</v>
      </c>
      <c r="O226">
        <v>69.044342</v>
      </c>
      <c r="P226">
        <v>68.983436999999995</v>
      </c>
      <c r="Q226">
        <v>68.893448000000006</v>
      </c>
      <c r="R226">
        <v>68.759010000000004</v>
      </c>
      <c r="S226">
        <v>68.554107999999999</v>
      </c>
      <c r="T226">
        <v>68.255661000000003</v>
      </c>
      <c r="U226">
        <v>67.838577000000001</v>
      </c>
      <c r="V226">
        <v>67.273109000000005</v>
      </c>
      <c r="W226">
        <v>66.534156999999993</v>
      </c>
      <c r="X226">
        <v>65.596137999999996</v>
      </c>
      <c r="Y226">
        <v>64.428237999999993</v>
      </c>
      <c r="Z226">
        <v>63.005817</v>
      </c>
      <c r="AA226">
        <v>61.313609999999997</v>
      </c>
      <c r="AB226">
        <v>59.345058000000002</v>
      </c>
      <c r="AC226">
        <v>57.099598</v>
      </c>
      <c r="AD226">
        <v>54.580666000000001</v>
      </c>
      <c r="AE226" t="s">
        <v>2020</v>
      </c>
    </row>
    <row r="227" spans="1:31">
      <c r="A227" t="s">
        <v>3953</v>
      </c>
      <c r="B227" t="s">
        <v>7986</v>
      </c>
      <c r="C227" t="s">
        <v>7987</v>
      </c>
      <c r="D227" t="s">
        <v>333</v>
      </c>
      <c r="E227">
        <v>43.962082000000002</v>
      </c>
      <c r="F227">
        <v>41.940708000000001</v>
      </c>
      <c r="G227">
        <v>41.600315000000002</v>
      </c>
      <c r="H227">
        <v>42.803074000000002</v>
      </c>
      <c r="I227">
        <v>43.964874000000002</v>
      </c>
      <c r="J227">
        <v>45.111538000000003</v>
      </c>
      <c r="K227">
        <v>46.252524999999999</v>
      </c>
      <c r="L227">
        <v>47.367336000000002</v>
      </c>
      <c r="M227">
        <v>48.459442000000003</v>
      </c>
      <c r="N227">
        <v>49.539878999999999</v>
      </c>
      <c r="O227">
        <v>50.753483000000003</v>
      </c>
      <c r="P227">
        <v>52.384953000000003</v>
      </c>
      <c r="Q227">
        <v>54.042479999999998</v>
      </c>
      <c r="R227">
        <v>55.723644</v>
      </c>
      <c r="S227">
        <v>57.429630000000003</v>
      </c>
      <c r="T227">
        <v>59.161205000000002</v>
      </c>
      <c r="U227">
        <v>60.920184999999996</v>
      </c>
      <c r="V227">
        <v>62.705105000000003</v>
      </c>
      <c r="W227">
        <v>64.517189000000002</v>
      </c>
      <c r="X227">
        <v>66.358153999999999</v>
      </c>
      <c r="Y227">
        <v>68.227951000000004</v>
      </c>
      <c r="Z227">
        <v>70.125900000000001</v>
      </c>
      <c r="AA227">
        <v>72.050835000000006</v>
      </c>
      <c r="AB227">
        <v>74.001784999999998</v>
      </c>
      <c r="AC227">
        <v>75.97757</v>
      </c>
      <c r="AD227">
        <v>77.977371000000005</v>
      </c>
      <c r="AE227" t="s">
        <v>3823</v>
      </c>
    </row>
    <row r="228" spans="1:31">
      <c r="A228" t="s">
        <v>3956</v>
      </c>
      <c r="B228" t="s">
        <v>7988</v>
      </c>
      <c r="C228" t="s">
        <v>7989</v>
      </c>
      <c r="D228" t="s">
        <v>333</v>
      </c>
      <c r="E228">
        <v>13.298729</v>
      </c>
      <c r="F228">
        <v>13.275401</v>
      </c>
      <c r="G228">
        <v>13.302549000000001</v>
      </c>
      <c r="H228">
        <v>13.329421999999999</v>
      </c>
      <c r="I228">
        <v>13.333399999999999</v>
      </c>
      <c r="J228">
        <v>13.311342</v>
      </c>
      <c r="K228">
        <v>13.261027</v>
      </c>
      <c r="L228">
        <v>13.294511</v>
      </c>
      <c r="M228">
        <v>13.383533</v>
      </c>
      <c r="N228">
        <v>13.47174</v>
      </c>
      <c r="O228">
        <v>13.558837</v>
      </c>
      <c r="P228">
        <v>13.644598999999999</v>
      </c>
      <c r="Q228">
        <v>13.728857</v>
      </c>
      <c r="R228">
        <v>13.811375999999999</v>
      </c>
      <c r="S228">
        <v>13.891864999999999</v>
      </c>
      <c r="T228">
        <v>13.970086999999999</v>
      </c>
      <c r="U228">
        <v>14.045790999999999</v>
      </c>
      <c r="V228">
        <v>14.118732</v>
      </c>
      <c r="W228">
        <v>14.188692</v>
      </c>
      <c r="X228">
        <v>14.255461</v>
      </c>
      <c r="Y228">
        <v>14.318819</v>
      </c>
      <c r="Z228">
        <v>14.378590000000001</v>
      </c>
      <c r="AA228">
        <v>14.434578999999999</v>
      </c>
      <c r="AB228">
        <v>14.486611</v>
      </c>
      <c r="AC228">
        <v>14.534523999999999</v>
      </c>
      <c r="AD228">
        <v>14.578179</v>
      </c>
      <c r="AE228" t="s">
        <v>634</v>
      </c>
    </row>
    <row r="229" spans="1:31">
      <c r="A229" t="s">
        <v>4392</v>
      </c>
      <c r="B229" t="s">
        <v>7990</v>
      </c>
      <c r="C229" t="s">
        <v>7991</v>
      </c>
      <c r="D229" t="s">
        <v>333</v>
      </c>
      <c r="E229">
        <v>36.493504000000001</v>
      </c>
      <c r="F229">
        <v>35.237262999999999</v>
      </c>
      <c r="G229">
        <v>33.655082999999998</v>
      </c>
      <c r="H229">
        <v>33.654471999999998</v>
      </c>
      <c r="I229">
        <v>34.122790999999999</v>
      </c>
      <c r="J229">
        <v>34.761291999999997</v>
      </c>
      <c r="K229">
        <v>35.894264</v>
      </c>
      <c r="L229">
        <v>37.042788999999999</v>
      </c>
      <c r="M229">
        <v>38.206778999999997</v>
      </c>
      <c r="N229">
        <v>39.382674999999999</v>
      </c>
      <c r="O229">
        <v>40.566647000000003</v>
      </c>
      <c r="P229">
        <v>41.759846000000003</v>
      </c>
      <c r="Q229">
        <v>43.012512000000001</v>
      </c>
      <c r="R229">
        <v>44.307029999999997</v>
      </c>
      <c r="S229">
        <v>45.627510000000001</v>
      </c>
      <c r="T229">
        <v>46.971870000000003</v>
      </c>
      <c r="U229">
        <v>48.338580999999998</v>
      </c>
      <c r="V229">
        <v>49.727061999999997</v>
      </c>
      <c r="W229">
        <v>51.139336</v>
      </c>
      <c r="X229">
        <v>52.574790999999998</v>
      </c>
      <c r="Y229">
        <v>54.032260999999998</v>
      </c>
      <c r="Z229">
        <v>55.510838</v>
      </c>
      <c r="AA229">
        <v>57.00544</v>
      </c>
      <c r="AB229">
        <v>58.515121000000001</v>
      </c>
      <c r="AC229">
        <v>60.043213000000002</v>
      </c>
      <c r="AD229">
        <v>61.591579000000003</v>
      </c>
      <c r="AE229" t="s">
        <v>5612</v>
      </c>
    </row>
    <row r="230" spans="1:31">
      <c r="A230" t="s">
        <v>4035</v>
      </c>
      <c r="B230" t="s">
        <v>7992</v>
      </c>
      <c r="C230" t="s">
        <v>7993</v>
      </c>
      <c r="D230" t="s">
        <v>333</v>
      </c>
      <c r="E230">
        <v>2147.7219239999999</v>
      </c>
      <c r="F230">
        <v>2165.8947750000002</v>
      </c>
      <c r="G230">
        <v>2184.1525879999999</v>
      </c>
      <c r="H230">
        <v>2201.873779</v>
      </c>
      <c r="I230">
        <v>2221.4045409999999</v>
      </c>
      <c r="J230">
        <v>2244.8479000000002</v>
      </c>
      <c r="K230">
        <v>2268.21875</v>
      </c>
      <c r="L230">
        <v>2292.8979490000002</v>
      </c>
      <c r="M230">
        <v>2318.52124</v>
      </c>
      <c r="N230">
        <v>2345.3007809999999</v>
      </c>
      <c r="O230">
        <v>2373.4174800000001</v>
      </c>
      <c r="P230">
        <v>2398.1130370000001</v>
      </c>
      <c r="Q230">
        <v>2422.6064449999999</v>
      </c>
      <c r="R230">
        <v>2446.7426759999998</v>
      </c>
      <c r="S230">
        <v>2470.2382809999999</v>
      </c>
      <c r="T230">
        <v>2500.2768550000001</v>
      </c>
      <c r="U230">
        <v>2530.664307</v>
      </c>
      <c r="V230">
        <v>2561.3500979999999</v>
      </c>
      <c r="W230">
        <v>2592.9421390000002</v>
      </c>
      <c r="X230">
        <v>2624.4289549999999</v>
      </c>
      <c r="Y230">
        <v>2656.140625</v>
      </c>
      <c r="Z230">
        <v>2687.3393550000001</v>
      </c>
      <c r="AA230">
        <v>2717.4152829999998</v>
      </c>
      <c r="AB230">
        <v>2747.506836</v>
      </c>
      <c r="AC230">
        <v>2777.0673830000001</v>
      </c>
      <c r="AD230">
        <v>2806.9604490000002</v>
      </c>
      <c r="AE230" t="s">
        <v>643</v>
      </c>
    </row>
  </sheetData>
  <pageMargins left="0.75" right="0.75" top="1" bottom="1"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AK270"/>
  <sheetViews>
    <sheetView topLeftCell="C1" workbookViewId="0"/>
  </sheetViews>
  <sheetFormatPr defaultRowHeight="14.25"/>
  <cols>
    <col min="1" max="1" width="15.59765625" style="99" hidden="1" customWidth="1"/>
    <col min="2" max="2" width="17.265625" style="38" hidden="1" customWidth="1"/>
    <col min="3" max="3" width="26.1328125" customWidth="1"/>
    <col min="4" max="4" width="34.1328125" customWidth="1"/>
    <col min="6" max="6" width="13.1328125" customWidth="1"/>
    <col min="7" max="8" width="0" hidden="1"/>
    <col min="9" max="9" width="9.1328125" style="1" customWidth="1"/>
  </cols>
  <sheetData>
    <row r="1" spans="2:37" ht="15" customHeight="1">
      <c r="B1" s="38" t="s">
        <v>806</v>
      </c>
      <c r="C1" s="41"/>
      <c r="D1" s="41"/>
      <c r="E1" s="41"/>
      <c r="F1" s="41"/>
      <c r="G1" s="41">
        <v>2021</v>
      </c>
      <c r="H1" s="41">
        <v>2022</v>
      </c>
      <c r="I1" s="162">
        <v>2023</v>
      </c>
      <c r="J1" s="41">
        <v>2024</v>
      </c>
      <c r="K1" s="41">
        <v>2025</v>
      </c>
      <c r="L1" s="41">
        <v>2026</v>
      </c>
      <c r="M1" s="41">
        <v>2027</v>
      </c>
      <c r="N1" s="41">
        <v>2028</v>
      </c>
      <c r="O1" s="41">
        <v>2029</v>
      </c>
      <c r="P1" s="41">
        <v>2030</v>
      </c>
      <c r="Q1" s="41">
        <v>2031</v>
      </c>
      <c r="R1" s="41">
        <v>2032</v>
      </c>
      <c r="S1" s="41">
        <v>2033</v>
      </c>
      <c r="T1" s="41">
        <v>2034</v>
      </c>
      <c r="U1" s="41">
        <v>2035</v>
      </c>
      <c r="V1" s="41">
        <v>2036</v>
      </c>
      <c r="W1" s="41">
        <v>2037</v>
      </c>
      <c r="X1" s="41">
        <v>2038</v>
      </c>
      <c r="Y1" s="41">
        <v>2039</v>
      </c>
      <c r="Z1" s="41">
        <v>2040</v>
      </c>
      <c r="AA1" s="41">
        <v>2041</v>
      </c>
      <c r="AB1" s="41">
        <v>2042</v>
      </c>
      <c r="AC1" s="41">
        <v>2043</v>
      </c>
      <c r="AD1" s="41">
        <v>2044</v>
      </c>
      <c r="AE1" s="41">
        <v>2045</v>
      </c>
      <c r="AF1" s="41">
        <v>2046</v>
      </c>
      <c r="AG1" s="41">
        <v>2047</v>
      </c>
      <c r="AH1" s="41">
        <v>2048</v>
      </c>
      <c r="AI1" s="41">
        <v>2049</v>
      </c>
      <c r="AJ1" s="41">
        <v>2050</v>
      </c>
      <c r="AK1" s="41" t="s">
        <v>807</v>
      </c>
    </row>
    <row r="2" spans="2:37" ht="15" customHeight="1"/>
    <row r="3" spans="2:37" ht="15" customHeight="1"/>
    <row r="4" spans="2:37" ht="15" customHeight="1"/>
    <row r="5" spans="2:37" ht="15" customHeight="1"/>
    <row r="6" spans="2:37" ht="15" customHeight="1"/>
    <row r="10" spans="2:37" ht="15" customHeight="1">
      <c r="B10" s="93" t="s">
        <v>7994</v>
      </c>
    </row>
    <row r="11" spans="2:37" ht="15" customHeight="1">
      <c r="C11" t="s">
        <v>7995</v>
      </c>
    </row>
    <row r="12" spans="2:37" ht="15" customHeight="1">
      <c r="C12" t="s">
        <v>7996</v>
      </c>
    </row>
    <row r="13" spans="2:37" ht="15" customHeight="1">
      <c r="C13" t="s">
        <v>7997</v>
      </c>
    </row>
    <row r="14" spans="2:37" ht="15" customHeight="1">
      <c r="C14" t="s">
        <v>330</v>
      </c>
    </row>
    <row r="15" spans="2:37" ht="15" customHeight="1">
      <c r="D15" t="s">
        <v>331</v>
      </c>
      <c r="E15" t="s">
        <v>332</v>
      </c>
      <c r="F15" t="s">
        <v>333</v>
      </c>
      <c r="G15">
        <v>2021</v>
      </c>
      <c r="H15">
        <v>2022</v>
      </c>
      <c r="I15" s="1">
        <v>2023</v>
      </c>
      <c r="J15">
        <v>2024</v>
      </c>
      <c r="K15">
        <v>2025</v>
      </c>
      <c r="L15">
        <v>2026</v>
      </c>
      <c r="M15">
        <v>2027</v>
      </c>
      <c r="N15">
        <v>2028</v>
      </c>
      <c r="O15">
        <v>2029</v>
      </c>
      <c r="P15">
        <v>2030</v>
      </c>
      <c r="Q15">
        <v>2031</v>
      </c>
      <c r="R15">
        <v>2032</v>
      </c>
      <c r="S15">
        <v>2033</v>
      </c>
      <c r="T15">
        <v>2034</v>
      </c>
      <c r="U15">
        <v>2035</v>
      </c>
      <c r="V15">
        <v>2036</v>
      </c>
      <c r="W15">
        <v>2037</v>
      </c>
      <c r="X15">
        <v>2038</v>
      </c>
      <c r="Y15">
        <v>2039</v>
      </c>
      <c r="Z15">
        <v>2040</v>
      </c>
      <c r="AA15">
        <v>2041</v>
      </c>
      <c r="AB15">
        <v>2042</v>
      </c>
      <c r="AC15">
        <v>2043</v>
      </c>
      <c r="AD15">
        <v>2044</v>
      </c>
      <c r="AE15">
        <v>2045</v>
      </c>
      <c r="AF15">
        <v>2046</v>
      </c>
      <c r="AG15">
        <v>2047</v>
      </c>
      <c r="AH15">
        <v>2048</v>
      </c>
      <c r="AI15">
        <v>2049</v>
      </c>
      <c r="AJ15">
        <v>2050</v>
      </c>
      <c r="AK15" t="s">
        <v>812</v>
      </c>
    </row>
    <row r="16" spans="2:37">
      <c r="C16" t="s">
        <v>7998</v>
      </c>
    </row>
    <row r="17" spans="1:37" ht="15" customHeight="1">
      <c r="C17" t="s">
        <v>7999</v>
      </c>
    </row>
    <row r="18" spans="1:37" ht="15" customHeight="1">
      <c r="C18" t="s">
        <v>850</v>
      </c>
    </row>
    <row r="19" spans="1:37" ht="15" customHeight="1">
      <c r="A19" s="103" t="s">
        <v>4</v>
      </c>
      <c r="B19" s="93" t="s">
        <v>8000</v>
      </c>
      <c r="C19" t="s">
        <v>955</v>
      </c>
      <c r="D19" t="s">
        <v>8001</v>
      </c>
      <c r="E19" t="s">
        <v>8002</v>
      </c>
      <c r="F19" t="s">
        <v>3966</v>
      </c>
      <c r="H19">
        <v>54.392623999999998</v>
      </c>
      <c r="I19" s="1">
        <v>53.187412000000002</v>
      </c>
      <c r="J19">
        <v>52.529724000000002</v>
      </c>
      <c r="K19">
        <v>52.479733000000003</v>
      </c>
      <c r="L19">
        <v>52.720959000000001</v>
      </c>
      <c r="M19">
        <v>52.851050999999998</v>
      </c>
      <c r="N19">
        <v>52.993167999999997</v>
      </c>
      <c r="O19">
        <v>53.175175000000003</v>
      </c>
      <c r="P19">
        <v>53.566817999999998</v>
      </c>
      <c r="Q19">
        <v>54.220244999999998</v>
      </c>
      <c r="R19">
        <v>55.079853</v>
      </c>
      <c r="S19">
        <v>55.840674999999997</v>
      </c>
      <c r="T19">
        <v>56.638934999999996</v>
      </c>
      <c r="U19">
        <v>57.504395000000002</v>
      </c>
      <c r="V19">
        <v>58.304447000000003</v>
      </c>
      <c r="W19">
        <v>59.176174000000003</v>
      </c>
      <c r="X19">
        <v>60.063701999999999</v>
      </c>
      <c r="Y19">
        <v>61.000945999999999</v>
      </c>
      <c r="Z19">
        <v>62.044392000000002</v>
      </c>
      <c r="AA19">
        <v>63.120776999999997</v>
      </c>
      <c r="AB19">
        <v>64.186768000000001</v>
      </c>
      <c r="AC19">
        <v>65.249404999999996</v>
      </c>
      <c r="AD19">
        <v>66.318534999999997</v>
      </c>
      <c r="AE19">
        <v>67.468947999999997</v>
      </c>
      <c r="AF19">
        <v>68.816581999999997</v>
      </c>
      <c r="AG19">
        <v>70.243613999999994</v>
      </c>
      <c r="AH19">
        <v>71.603301999999999</v>
      </c>
      <c r="AI19">
        <v>73.056640999999999</v>
      </c>
      <c r="AJ19">
        <v>74.779610000000005</v>
      </c>
      <c r="AK19" s="91">
        <v>1.0999999999999999E-2</v>
      </c>
    </row>
    <row r="20" spans="1:37" ht="15" customHeight="1">
      <c r="A20" s="103" t="s">
        <v>3</v>
      </c>
      <c r="B20" s="93" t="s">
        <v>8003</v>
      </c>
      <c r="C20" t="s">
        <v>1221</v>
      </c>
      <c r="D20" t="s">
        <v>8004</v>
      </c>
      <c r="E20" t="s">
        <v>8005</v>
      </c>
      <c r="F20" t="s">
        <v>3966</v>
      </c>
      <c r="H20">
        <v>16.846205000000001</v>
      </c>
      <c r="I20" s="1">
        <v>17.761892</v>
      </c>
      <c r="J20">
        <v>18.763459999999998</v>
      </c>
      <c r="K20">
        <v>19.899121999999998</v>
      </c>
      <c r="L20">
        <v>21.083855</v>
      </c>
      <c r="M20">
        <v>22.151053999999998</v>
      </c>
      <c r="N20">
        <v>23.138805000000001</v>
      </c>
      <c r="O20">
        <v>24.075592</v>
      </c>
      <c r="P20">
        <v>25.031351000000001</v>
      </c>
      <c r="Q20">
        <v>26.026824999999999</v>
      </c>
      <c r="R20">
        <v>27.096857</v>
      </c>
      <c r="S20">
        <v>28.109197999999999</v>
      </c>
      <c r="T20">
        <v>29.092110000000002</v>
      </c>
      <c r="U20">
        <v>30.063576000000001</v>
      </c>
      <c r="V20">
        <v>30.988947</v>
      </c>
      <c r="W20">
        <v>31.943773</v>
      </c>
      <c r="X20">
        <v>32.878410000000002</v>
      </c>
      <c r="Y20">
        <v>33.782879000000001</v>
      </c>
      <c r="Z20">
        <v>34.707160999999999</v>
      </c>
      <c r="AA20">
        <v>35.655670000000001</v>
      </c>
      <c r="AB20">
        <v>36.558773000000002</v>
      </c>
      <c r="AC20">
        <v>37.368586999999998</v>
      </c>
      <c r="AD20">
        <v>38.121651</v>
      </c>
      <c r="AE20">
        <v>38.871417999999998</v>
      </c>
      <c r="AF20">
        <v>39.695540999999999</v>
      </c>
      <c r="AG20">
        <v>40.532322000000001</v>
      </c>
      <c r="AH20">
        <v>41.299179000000002</v>
      </c>
      <c r="AI20">
        <v>42.100203999999998</v>
      </c>
      <c r="AJ20">
        <v>43.049956999999999</v>
      </c>
      <c r="AK20" s="91">
        <v>3.4000000000000002E-2</v>
      </c>
    </row>
    <row r="21" spans="1:37" ht="15" customHeight="1">
      <c r="A21" s="103" t="s">
        <v>6</v>
      </c>
      <c r="B21" s="93" t="s">
        <v>8006</v>
      </c>
      <c r="C21" t="s">
        <v>970</v>
      </c>
      <c r="D21" t="s">
        <v>8007</v>
      </c>
      <c r="E21" t="s">
        <v>8008</v>
      </c>
      <c r="F21" t="s">
        <v>3966</v>
      </c>
      <c r="H21">
        <v>5.8500000000000002E-4</v>
      </c>
      <c r="I21" s="1">
        <v>7.6309999999999998E-3</v>
      </c>
      <c r="J21">
        <v>1.4685E-2</v>
      </c>
      <c r="K21">
        <v>2.1224E-2</v>
      </c>
      <c r="L21">
        <v>2.7498000000000002E-2</v>
      </c>
      <c r="M21">
        <v>3.3387E-2</v>
      </c>
      <c r="N21">
        <v>3.8968000000000003E-2</v>
      </c>
      <c r="O21">
        <v>4.4345000000000002E-2</v>
      </c>
      <c r="P21">
        <v>4.9703999999999998E-2</v>
      </c>
      <c r="Q21">
        <v>5.5247999999999998E-2</v>
      </c>
      <c r="R21">
        <v>6.1055999999999999E-2</v>
      </c>
      <c r="S21">
        <v>6.6844000000000001E-2</v>
      </c>
      <c r="T21">
        <v>7.2696999999999998E-2</v>
      </c>
      <c r="U21">
        <v>7.8773999999999997E-2</v>
      </c>
      <c r="V21">
        <v>8.5073999999999997E-2</v>
      </c>
      <c r="W21">
        <v>9.1911000000000007E-2</v>
      </c>
      <c r="X21">
        <v>9.9267999999999995E-2</v>
      </c>
      <c r="Y21">
        <v>0.10728699999999999</v>
      </c>
      <c r="Z21">
        <v>0.116186</v>
      </c>
      <c r="AA21">
        <v>0.125999</v>
      </c>
      <c r="AB21">
        <v>0.13661799999999999</v>
      </c>
      <c r="AC21">
        <v>0.14805499999999999</v>
      </c>
      <c r="AD21">
        <v>0.160189</v>
      </c>
      <c r="AE21">
        <v>0.173373</v>
      </c>
      <c r="AF21">
        <v>0.18800800000000001</v>
      </c>
      <c r="AG21">
        <v>0.203789</v>
      </c>
      <c r="AH21">
        <v>0.22024199999999999</v>
      </c>
      <c r="AI21">
        <v>0.237737</v>
      </c>
      <c r="AJ21">
        <v>0.256857</v>
      </c>
      <c r="AK21" s="91">
        <v>0.24299999999999999</v>
      </c>
    </row>
    <row r="22" spans="1:37" ht="15" customHeight="1">
      <c r="A22" s="103" t="s">
        <v>2</v>
      </c>
      <c r="B22" s="93" t="s">
        <v>8009</v>
      </c>
      <c r="C22" t="s">
        <v>985</v>
      </c>
      <c r="D22" t="s">
        <v>8010</v>
      </c>
      <c r="E22" t="s">
        <v>8011</v>
      </c>
      <c r="F22" t="s">
        <v>3966</v>
      </c>
      <c r="H22">
        <v>1.5417999999999999E-2</v>
      </c>
      <c r="I22" s="1">
        <v>1.3986E-2</v>
      </c>
      <c r="J22">
        <v>1.2747E-2</v>
      </c>
      <c r="K22">
        <v>1.1705E-2</v>
      </c>
      <c r="L22">
        <v>1.0794E-2</v>
      </c>
      <c r="M22">
        <v>9.9299999999999996E-3</v>
      </c>
      <c r="N22">
        <v>9.1299999999999992E-3</v>
      </c>
      <c r="O22">
        <v>8.3929999999999994E-3</v>
      </c>
      <c r="P22">
        <v>7.7320000000000002E-3</v>
      </c>
      <c r="Q22">
        <v>7.1459999999999996E-3</v>
      </c>
      <c r="R22">
        <v>6.6239999999999997E-3</v>
      </c>
      <c r="S22">
        <v>6.0930000000000003E-3</v>
      </c>
      <c r="T22">
        <v>5.5430000000000002E-3</v>
      </c>
      <c r="U22">
        <v>4.9630000000000004E-3</v>
      </c>
      <c r="V22">
        <v>4.3689999999999996E-3</v>
      </c>
      <c r="W22">
        <v>3.7439999999999999E-3</v>
      </c>
      <c r="X22">
        <v>3.1649999999999998E-3</v>
      </c>
      <c r="Y22">
        <v>2.637E-3</v>
      </c>
      <c r="Z22">
        <v>2.1050000000000001E-3</v>
      </c>
      <c r="AA22">
        <v>1.683E-3</v>
      </c>
      <c r="AB22">
        <v>1.3730000000000001E-3</v>
      </c>
      <c r="AC22">
        <v>1.147E-3</v>
      </c>
      <c r="AD22">
        <v>1E-3</v>
      </c>
      <c r="AE22">
        <v>8.9899999999999995E-4</v>
      </c>
      <c r="AF22">
        <v>8.1999999999999998E-4</v>
      </c>
      <c r="AG22">
        <v>7.6900000000000004E-4</v>
      </c>
      <c r="AH22">
        <v>7.0299999999999996E-4</v>
      </c>
      <c r="AI22">
        <v>6.2500000000000001E-4</v>
      </c>
      <c r="AJ22">
        <v>5.2899999999999996E-4</v>
      </c>
      <c r="AK22" s="91">
        <v>-0.113</v>
      </c>
    </row>
    <row r="23" spans="1:37" ht="15" customHeight="1">
      <c r="A23" s="103" t="s">
        <v>3</v>
      </c>
      <c r="B23" s="93" t="s">
        <v>8012</v>
      </c>
      <c r="C23" t="s">
        <v>3230</v>
      </c>
      <c r="D23" t="s">
        <v>8013</v>
      </c>
      <c r="E23" t="s">
        <v>8014</v>
      </c>
      <c r="F23" t="s">
        <v>3966</v>
      </c>
      <c r="H23">
        <v>3.793104</v>
      </c>
      <c r="I23" s="1">
        <v>3.7339889999999998</v>
      </c>
      <c r="J23">
        <v>3.7011970000000001</v>
      </c>
      <c r="K23">
        <v>3.6948340000000002</v>
      </c>
      <c r="L23">
        <v>3.7055539999999998</v>
      </c>
      <c r="M23">
        <v>3.7133219999999998</v>
      </c>
      <c r="N23">
        <v>3.7223549999999999</v>
      </c>
      <c r="O23">
        <v>3.7376019999999999</v>
      </c>
      <c r="P23">
        <v>3.7636449999999999</v>
      </c>
      <c r="Q23">
        <v>3.8070430000000002</v>
      </c>
      <c r="R23">
        <v>3.8642319999999999</v>
      </c>
      <c r="S23">
        <v>3.9146670000000001</v>
      </c>
      <c r="T23">
        <v>3.9473159999999998</v>
      </c>
      <c r="U23">
        <v>3.9684680000000001</v>
      </c>
      <c r="V23">
        <v>3.9718550000000001</v>
      </c>
      <c r="W23">
        <v>3.975454</v>
      </c>
      <c r="X23">
        <v>3.964083</v>
      </c>
      <c r="Y23">
        <v>3.9534349999999998</v>
      </c>
      <c r="Z23">
        <v>3.955495</v>
      </c>
      <c r="AA23">
        <v>3.9734389999999999</v>
      </c>
      <c r="AB23">
        <v>4.000788</v>
      </c>
      <c r="AC23">
        <v>4.0414599999999998</v>
      </c>
      <c r="AD23">
        <v>4.0953679999999997</v>
      </c>
      <c r="AE23">
        <v>4.15557</v>
      </c>
      <c r="AF23">
        <v>4.2257569999999998</v>
      </c>
      <c r="AG23">
        <v>4.2996879999999997</v>
      </c>
      <c r="AH23">
        <v>4.3678400000000002</v>
      </c>
      <c r="AI23">
        <v>4.4369680000000002</v>
      </c>
      <c r="AJ23">
        <v>4.5171900000000003</v>
      </c>
      <c r="AK23" s="91">
        <v>6.0000000000000001E-3</v>
      </c>
    </row>
    <row r="24" spans="1:37" ht="15" customHeight="1">
      <c r="A24" s="103" t="s">
        <v>1</v>
      </c>
      <c r="B24" s="93" t="s">
        <v>8015</v>
      </c>
      <c r="C24" t="s">
        <v>2271</v>
      </c>
      <c r="D24" t="s">
        <v>8016</v>
      </c>
      <c r="E24" t="s">
        <v>8017</v>
      </c>
      <c r="F24" t="s">
        <v>3966</v>
      </c>
      <c r="H24">
        <v>8.03E-4</v>
      </c>
      <c r="I24" s="1">
        <v>7.2599999999999997E-4</v>
      </c>
      <c r="J24">
        <v>6.6500000000000001E-4</v>
      </c>
      <c r="K24">
        <v>6.1799999999999995E-4</v>
      </c>
      <c r="L24">
        <v>5.8399999999999999E-4</v>
      </c>
      <c r="M24">
        <v>5.5699999999999999E-4</v>
      </c>
      <c r="N24">
        <v>5.3600000000000002E-4</v>
      </c>
      <c r="O24">
        <v>5.04E-4</v>
      </c>
      <c r="P24">
        <v>4.6299999999999998E-4</v>
      </c>
      <c r="Q24">
        <v>4.2499999999999998E-4</v>
      </c>
      <c r="R24">
        <v>3.9199999999999999E-4</v>
      </c>
      <c r="S24">
        <v>3.3E-4</v>
      </c>
      <c r="T24">
        <v>2.5999999999999998E-4</v>
      </c>
      <c r="U24">
        <v>2.05E-4</v>
      </c>
      <c r="V24">
        <v>1.6100000000000001E-4</v>
      </c>
      <c r="W24">
        <v>1.26E-4</v>
      </c>
      <c r="X24">
        <v>9.8999999999999994E-5</v>
      </c>
      <c r="Y24">
        <v>7.7000000000000001E-5</v>
      </c>
      <c r="Z24">
        <v>6.8999999999999997E-5</v>
      </c>
      <c r="AA24">
        <v>6.7000000000000002E-5</v>
      </c>
      <c r="AB24">
        <v>6.6000000000000005E-5</v>
      </c>
      <c r="AC24">
        <v>6.3999999999999997E-5</v>
      </c>
      <c r="AD24">
        <v>5.1999999999999997E-5</v>
      </c>
      <c r="AE24">
        <v>3.6000000000000001E-5</v>
      </c>
      <c r="AF24">
        <v>2.5999999999999998E-5</v>
      </c>
      <c r="AG24">
        <v>1.8E-5</v>
      </c>
      <c r="AH24">
        <v>1.2999999999999999E-5</v>
      </c>
      <c r="AI24">
        <v>9.0000000000000002E-6</v>
      </c>
      <c r="AJ24">
        <v>6.0000000000000002E-6</v>
      </c>
      <c r="AK24" s="91">
        <v>-0.159</v>
      </c>
    </row>
    <row r="25" spans="1:37" ht="15" customHeight="1">
      <c r="A25" s="103" t="s">
        <v>5</v>
      </c>
      <c r="B25" s="93" t="s">
        <v>8018</v>
      </c>
      <c r="C25" t="s">
        <v>3238</v>
      </c>
      <c r="D25" t="s">
        <v>8019</v>
      </c>
      <c r="E25" t="s">
        <v>8020</v>
      </c>
      <c r="F25" t="s">
        <v>3966</v>
      </c>
      <c r="H25">
        <v>0</v>
      </c>
      <c r="I25" s="1">
        <v>5.7910000000000001E-3</v>
      </c>
      <c r="J25">
        <v>1.1641E-2</v>
      </c>
      <c r="K25">
        <v>1.7745E-2</v>
      </c>
      <c r="L25">
        <v>2.4024E-2</v>
      </c>
      <c r="M25">
        <v>3.0276999999999998E-2</v>
      </c>
      <c r="N25">
        <v>3.6507999999999999E-2</v>
      </c>
      <c r="O25">
        <v>4.2764999999999997E-2</v>
      </c>
      <c r="P25">
        <v>4.9185E-2</v>
      </c>
      <c r="Q25">
        <v>5.5924000000000001E-2</v>
      </c>
      <c r="R25">
        <v>6.3112000000000001E-2</v>
      </c>
      <c r="S25">
        <v>7.0484000000000005E-2</v>
      </c>
      <c r="T25">
        <v>7.8226000000000004E-2</v>
      </c>
      <c r="U25">
        <v>8.6534E-2</v>
      </c>
      <c r="V25">
        <v>9.5422000000000007E-2</v>
      </c>
      <c r="W25">
        <v>0.10527400000000001</v>
      </c>
      <c r="X25">
        <v>0.11618100000000001</v>
      </c>
      <c r="Y25">
        <v>0.128332</v>
      </c>
      <c r="Z25">
        <v>0.14206299999999999</v>
      </c>
      <c r="AA25">
        <v>0.157389</v>
      </c>
      <c r="AB25">
        <v>0.17405100000000001</v>
      </c>
      <c r="AC25">
        <v>0.19183600000000001</v>
      </c>
      <c r="AD25">
        <v>0.21071500000000001</v>
      </c>
      <c r="AE25">
        <v>0.23088900000000001</v>
      </c>
      <c r="AF25">
        <v>0.25246600000000002</v>
      </c>
      <c r="AG25">
        <v>0.27496199999999998</v>
      </c>
      <c r="AH25">
        <v>0.29769299999999999</v>
      </c>
      <c r="AI25">
        <v>0.32119900000000001</v>
      </c>
      <c r="AJ25">
        <v>0.34622399999999998</v>
      </c>
      <c r="AK25" t="s">
        <v>549</v>
      </c>
    </row>
    <row r="26" spans="1:37" ht="15" customHeight="1">
      <c r="A26" s="103" t="s">
        <v>5</v>
      </c>
      <c r="B26" s="93" t="s">
        <v>8021</v>
      </c>
      <c r="C26" t="s">
        <v>3235</v>
      </c>
      <c r="D26" t="s">
        <v>8022</v>
      </c>
      <c r="E26" t="s">
        <v>8023</v>
      </c>
      <c r="F26" t="s">
        <v>3966</v>
      </c>
      <c r="H26">
        <v>0</v>
      </c>
      <c r="I26" s="1">
        <v>6.025E-3</v>
      </c>
      <c r="J26">
        <v>1.2128999999999999E-2</v>
      </c>
      <c r="K26">
        <v>1.8395000000000002E-2</v>
      </c>
      <c r="L26">
        <v>2.4749E-2</v>
      </c>
      <c r="M26">
        <v>3.0966E-2</v>
      </c>
      <c r="N26">
        <v>3.7011000000000002E-2</v>
      </c>
      <c r="O26">
        <v>4.2945999999999998E-2</v>
      </c>
      <c r="P26">
        <v>4.8956E-2</v>
      </c>
      <c r="Q26">
        <v>5.5273999999999997E-2</v>
      </c>
      <c r="R26">
        <v>6.2050000000000001E-2</v>
      </c>
      <c r="S26">
        <v>6.9098000000000007E-2</v>
      </c>
      <c r="T26">
        <v>7.6633999999999994E-2</v>
      </c>
      <c r="U26">
        <v>8.4903000000000006E-2</v>
      </c>
      <c r="V26">
        <v>9.3932000000000002E-2</v>
      </c>
      <c r="W26">
        <v>0.104143</v>
      </c>
      <c r="X26">
        <v>0.115635</v>
      </c>
      <c r="Y26">
        <v>0.12864999999999999</v>
      </c>
      <c r="Z26">
        <v>0.14353199999999999</v>
      </c>
      <c r="AA26">
        <v>0.160333</v>
      </c>
      <c r="AB26">
        <v>0.17879300000000001</v>
      </c>
      <c r="AC26">
        <v>0.198736</v>
      </c>
      <c r="AD26">
        <v>0.21998000000000001</v>
      </c>
      <c r="AE26">
        <v>0.24280499999999999</v>
      </c>
      <c r="AF26">
        <v>0.26719799999999999</v>
      </c>
      <c r="AG26">
        <v>0.29270299999999999</v>
      </c>
      <c r="AH26">
        <v>0.318521</v>
      </c>
      <c r="AI26">
        <v>0.34528500000000001</v>
      </c>
      <c r="AJ26">
        <v>0.37370199999999998</v>
      </c>
      <c r="AK26" t="s">
        <v>549</v>
      </c>
    </row>
    <row r="27" spans="1:37" ht="15" customHeight="1">
      <c r="A27" s="103" t="s">
        <v>7</v>
      </c>
      <c r="B27" s="93" t="s">
        <v>8024</v>
      </c>
      <c r="C27" t="s">
        <v>2287</v>
      </c>
      <c r="D27" t="s">
        <v>8025</v>
      </c>
      <c r="E27" t="s">
        <v>8026</v>
      </c>
      <c r="F27" t="s">
        <v>3966</v>
      </c>
      <c r="H27">
        <v>0</v>
      </c>
      <c r="I27" s="1">
        <v>0</v>
      </c>
      <c r="J27">
        <v>1.9999999999999999E-6</v>
      </c>
      <c r="K27">
        <v>3.9999999999999998E-6</v>
      </c>
      <c r="L27">
        <v>6.0000000000000002E-6</v>
      </c>
      <c r="M27">
        <v>7.9999999999999996E-6</v>
      </c>
      <c r="N27">
        <v>1.0000000000000001E-5</v>
      </c>
      <c r="O27">
        <v>1.1E-5</v>
      </c>
      <c r="P27">
        <v>1.2999999999999999E-5</v>
      </c>
      <c r="Q27">
        <v>1.5E-5</v>
      </c>
      <c r="R27">
        <v>1.7E-5</v>
      </c>
      <c r="S27">
        <v>1.8E-5</v>
      </c>
      <c r="T27">
        <v>2.0000000000000002E-5</v>
      </c>
      <c r="U27">
        <v>2.0999999999999999E-5</v>
      </c>
      <c r="V27">
        <v>2.1999999999999999E-5</v>
      </c>
      <c r="W27">
        <v>2.3E-5</v>
      </c>
      <c r="X27">
        <v>2.4000000000000001E-5</v>
      </c>
      <c r="Y27">
        <v>2.5000000000000001E-5</v>
      </c>
      <c r="Z27">
        <v>2.5999999999999998E-5</v>
      </c>
      <c r="AA27">
        <v>2.6999999999999999E-5</v>
      </c>
      <c r="AB27">
        <v>2.8E-5</v>
      </c>
      <c r="AC27">
        <v>2.8E-5</v>
      </c>
      <c r="AD27">
        <v>2.8E-5</v>
      </c>
      <c r="AE27">
        <v>2.9E-5</v>
      </c>
      <c r="AF27">
        <v>2.9E-5</v>
      </c>
      <c r="AG27">
        <v>2.8E-5</v>
      </c>
      <c r="AH27">
        <v>2.8E-5</v>
      </c>
      <c r="AI27">
        <v>2.6999999999999999E-5</v>
      </c>
      <c r="AJ27">
        <v>2.6999999999999999E-5</v>
      </c>
      <c r="AK27" t="s">
        <v>549</v>
      </c>
    </row>
    <row r="28" spans="1:37" ht="15" customHeight="1">
      <c r="B28" s="93" t="s">
        <v>8027</v>
      </c>
      <c r="C28" t="s">
        <v>8028</v>
      </c>
      <c r="D28" t="s">
        <v>8029</v>
      </c>
      <c r="E28" t="s">
        <v>8030</v>
      </c>
      <c r="F28" t="s">
        <v>3966</v>
      </c>
      <c r="H28">
        <v>75.048714000000004</v>
      </c>
      <c r="I28" s="1">
        <v>74.717513999999994</v>
      </c>
      <c r="J28">
        <v>75.046081999999998</v>
      </c>
      <c r="K28">
        <v>76.143508999999995</v>
      </c>
      <c r="L28">
        <v>77.597999999999999</v>
      </c>
      <c r="M28">
        <v>78.820419000000001</v>
      </c>
      <c r="N28">
        <v>79.976401999999993</v>
      </c>
      <c r="O28">
        <v>81.127167</v>
      </c>
      <c r="P28">
        <v>82.517714999999995</v>
      </c>
      <c r="Q28">
        <v>84.228110999999998</v>
      </c>
      <c r="R28">
        <v>86.234122999999997</v>
      </c>
      <c r="S28">
        <v>88.077529999999996</v>
      </c>
      <c r="T28">
        <v>89.911659</v>
      </c>
      <c r="U28">
        <v>91.791747999999998</v>
      </c>
      <c r="V28">
        <v>93.544196999999997</v>
      </c>
      <c r="W28">
        <v>95.400565999999998</v>
      </c>
      <c r="X28">
        <v>97.240463000000005</v>
      </c>
      <c r="Y28">
        <v>99.104270999999997</v>
      </c>
      <c r="Z28">
        <v>101.111</v>
      </c>
      <c r="AA28">
        <v>103.19528200000001</v>
      </c>
      <c r="AB28">
        <v>105.237099</v>
      </c>
      <c r="AC28">
        <v>107.199234</v>
      </c>
      <c r="AD28">
        <v>109.127678</v>
      </c>
      <c r="AE28">
        <v>111.1437</v>
      </c>
      <c r="AF28">
        <v>113.446144</v>
      </c>
      <c r="AG28">
        <v>115.847984</v>
      </c>
      <c r="AH28">
        <v>118.10760500000001</v>
      </c>
      <c r="AI28">
        <v>120.49865</v>
      </c>
      <c r="AJ28">
        <v>123.323883</v>
      </c>
      <c r="AK28" s="91">
        <v>1.7999999999999999E-2</v>
      </c>
    </row>
    <row r="29" spans="1:37" ht="15" customHeight="1">
      <c r="C29" t="s">
        <v>854</v>
      </c>
    </row>
    <row r="30" spans="1:37" ht="15" customHeight="1">
      <c r="A30" s="103" t="s">
        <v>4</v>
      </c>
      <c r="B30" s="93" t="s">
        <v>8031</v>
      </c>
      <c r="C30" t="s">
        <v>955</v>
      </c>
      <c r="D30" t="s">
        <v>8032</v>
      </c>
      <c r="E30" t="s">
        <v>8033</v>
      </c>
      <c r="F30" t="s">
        <v>3966</v>
      </c>
      <c r="H30">
        <v>39.558543999999998</v>
      </c>
      <c r="I30" s="1">
        <v>39.337626999999998</v>
      </c>
      <c r="J30">
        <v>39.299655999999999</v>
      </c>
      <c r="K30">
        <v>39.581608000000003</v>
      </c>
      <c r="L30">
        <v>40.110664</v>
      </c>
      <c r="M30">
        <v>40.671706999999998</v>
      </c>
      <c r="N30">
        <v>41.263809000000002</v>
      </c>
      <c r="O30">
        <v>41.765324</v>
      </c>
      <c r="P30">
        <v>42.233722999999998</v>
      </c>
      <c r="Q30">
        <v>42.755890000000001</v>
      </c>
      <c r="R30">
        <v>43.429985000000002</v>
      </c>
      <c r="S30">
        <v>44.019016000000001</v>
      </c>
      <c r="T30">
        <v>44.583286000000001</v>
      </c>
      <c r="U30">
        <v>45.18047</v>
      </c>
      <c r="V30">
        <v>45.736732000000003</v>
      </c>
      <c r="W30">
        <v>46.355182999999997</v>
      </c>
      <c r="X30">
        <v>46.957836</v>
      </c>
      <c r="Y30">
        <v>47.563808000000002</v>
      </c>
      <c r="Z30">
        <v>48.222565000000003</v>
      </c>
      <c r="AA30">
        <v>48.907677</v>
      </c>
      <c r="AB30">
        <v>49.573700000000002</v>
      </c>
      <c r="AC30">
        <v>50.240974000000001</v>
      </c>
      <c r="AD30">
        <v>50.887698999999998</v>
      </c>
      <c r="AE30">
        <v>51.487983999999997</v>
      </c>
      <c r="AF30">
        <v>52.142113000000002</v>
      </c>
      <c r="AG30">
        <v>52.823295999999999</v>
      </c>
      <c r="AH30">
        <v>53.454895</v>
      </c>
      <c r="AI30">
        <v>54.11842</v>
      </c>
      <c r="AJ30">
        <v>54.955475</v>
      </c>
      <c r="AK30" s="91">
        <v>1.2E-2</v>
      </c>
    </row>
    <row r="31" spans="1:37" ht="15" customHeight="1">
      <c r="A31" s="103" t="s">
        <v>3</v>
      </c>
      <c r="B31" s="93" t="s">
        <v>8034</v>
      </c>
      <c r="C31" t="s">
        <v>1221</v>
      </c>
      <c r="D31" t="s">
        <v>8035</v>
      </c>
      <c r="E31" t="s">
        <v>8036</v>
      </c>
      <c r="F31" t="s">
        <v>3966</v>
      </c>
      <c r="H31">
        <v>19.487116</v>
      </c>
      <c r="I31" s="1">
        <v>19.215472999999999</v>
      </c>
      <c r="J31">
        <v>19.072890999999998</v>
      </c>
      <c r="K31">
        <v>19.059853</v>
      </c>
      <c r="L31">
        <v>19.182478</v>
      </c>
      <c r="M31">
        <v>19.313580999999999</v>
      </c>
      <c r="N31">
        <v>19.478919999999999</v>
      </c>
      <c r="O31">
        <v>19.629051</v>
      </c>
      <c r="P31">
        <v>19.775127000000001</v>
      </c>
      <c r="Q31">
        <v>19.949099</v>
      </c>
      <c r="R31">
        <v>20.215589999999999</v>
      </c>
      <c r="S31">
        <v>20.442692000000001</v>
      </c>
      <c r="T31">
        <v>20.670752</v>
      </c>
      <c r="U31">
        <v>20.911200000000001</v>
      </c>
      <c r="V31">
        <v>21.112674999999999</v>
      </c>
      <c r="W31">
        <v>21.367301999999999</v>
      </c>
      <c r="X31">
        <v>21.576695999999998</v>
      </c>
      <c r="Y31">
        <v>21.845286999999999</v>
      </c>
      <c r="Z31">
        <v>22.114789999999999</v>
      </c>
      <c r="AA31">
        <v>22.415617000000001</v>
      </c>
      <c r="AB31">
        <v>22.714939000000001</v>
      </c>
      <c r="AC31">
        <v>23.016795999999999</v>
      </c>
      <c r="AD31">
        <v>23.311952999999999</v>
      </c>
      <c r="AE31">
        <v>23.583117999999999</v>
      </c>
      <c r="AF31">
        <v>23.878855000000001</v>
      </c>
      <c r="AG31">
        <v>24.179131999999999</v>
      </c>
      <c r="AH31">
        <v>24.450662999999999</v>
      </c>
      <c r="AI31">
        <v>24.739687</v>
      </c>
      <c r="AJ31">
        <v>25.097049999999999</v>
      </c>
      <c r="AK31" s="91">
        <v>8.9999999999999993E-3</v>
      </c>
    </row>
    <row r="32" spans="1:37" ht="15" customHeight="1">
      <c r="A32" s="103" t="s">
        <v>6</v>
      </c>
      <c r="B32" s="93" t="s">
        <v>8037</v>
      </c>
      <c r="C32" t="s">
        <v>970</v>
      </c>
      <c r="D32" t="s">
        <v>8038</v>
      </c>
      <c r="E32" t="s">
        <v>8039</v>
      </c>
      <c r="F32" t="s">
        <v>3966</v>
      </c>
      <c r="H32">
        <v>3.5519000000000002E-2</v>
      </c>
      <c r="I32" s="1">
        <v>3.6849E-2</v>
      </c>
      <c r="J32">
        <v>3.8300000000000001E-2</v>
      </c>
      <c r="K32">
        <v>3.9927999999999998E-2</v>
      </c>
      <c r="L32">
        <v>4.1890999999999998E-2</v>
      </c>
      <c r="M32">
        <v>4.3984000000000002E-2</v>
      </c>
      <c r="N32">
        <v>4.6241999999999998E-2</v>
      </c>
      <c r="O32">
        <v>4.8501000000000002E-2</v>
      </c>
      <c r="P32">
        <v>5.0944999999999997E-2</v>
      </c>
      <c r="Q32">
        <v>5.3742999999999999E-2</v>
      </c>
      <c r="R32">
        <v>5.7158E-2</v>
      </c>
      <c r="S32">
        <v>6.1107000000000002E-2</v>
      </c>
      <c r="T32">
        <v>6.5478999999999996E-2</v>
      </c>
      <c r="U32">
        <v>6.9911000000000001E-2</v>
      </c>
      <c r="V32">
        <v>7.4637999999999996E-2</v>
      </c>
      <c r="W32">
        <v>7.9952999999999996E-2</v>
      </c>
      <c r="X32">
        <v>8.5781999999999997E-2</v>
      </c>
      <c r="Y32">
        <v>9.2218999999999995E-2</v>
      </c>
      <c r="Z32">
        <v>9.9416000000000004E-2</v>
      </c>
      <c r="AA32">
        <v>0.10742400000000001</v>
      </c>
      <c r="AB32">
        <v>0.115934</v>
      </c>
      <c r="AC32">
        <v>0.124888</v>
      </c>
      <c r="AD32">
        <v>0.13411600000000001</v>
      </c>
      <c r="AE32">
        <v>0.143486</v>
      </c>
      <c r="AF32">
        <v>0.153252</v>
      </c>
      <c r="AG32">
        <v>0.16322400000000001</v>
      </c>
      <c r="AH32">
        <v>0.17308100000000001</v>
      </c>
      <c r="AI32">
        <v>0.18249199999999999</v>
      </c>
      <c r="AJ32">
        <v>0.19253300000000001</v>
      </c>
      <c r="AK32" s="91">
        <v>6.2E-2</v>
      </c>
    </row>
    <row r="33" spans="1:37" ht="15" customHeight="1">
      <c r="A33" s="103" t="s">
        <v>2</v>
      </c>
      <c r="B33" s="93" t="s">
        <v>8040</v>
      </c>
      <c r="C33" t="s">
        <v>985</v>
      </c>
      <c r="D33" t="s">
        <v>8041</v>
      </c>
      <c r="E33" t="s">
        <v>8042</v>
      </c>
      <c r="F33" t="s">
        <v>3966</v>
      </c>
      <c r="H33">
        <v>4.0710999999999997E-2</v>
      </c>
      <c r="I33" s="1">
        <v>3.8744000000000001E-2</v>
      </c>
      <c r="J33">
        <v>3.6801E-2</v>
      </c>
      <c r="K33">
        <v>3.5048999999999997E-2</v>
      </c>
      <c r="L33">
        <v>3.3437000000000001E-2</v>
      </c>
      <c r="M33">
        <v>3.1725999999999997E-2</v>
      </c>
      <c r="N33">
        <v>3.0068000000000001E-2</v>
      </c>
      <c r="O33">
        <v>2.8327000000000001E-2</v>
      </c>
      <c r="P33">
        <v>2.6554000000000001E-2</v>
      </c>
      <c r="Q33">
        <v>2.4896000000000001E-2</v>
      </c>
      <c r="R33">
        <v>2.3394999999999999E-2</v>
      </c>
      <c r="S33">
        <v>2.1885999999999999E-2</v>
      </c>
      <c r="T33">
        <v>2.0383999999999999E-2</v>
      </c>
      <c r="U33">
        <v>1.8924E-2</v>
      </c>
      <c r="V33">
        <v>1.7500999999999999E-2</v>
      </c>
      <c r="W33">
        <v>1.6240000000000001E-2</v>
      </c>
      <c r="X33">
        <v>1.5091E-2</v>
      </c>
      <c r="Y33">
        <v>1.4094000000000001E-2</v>
      </c>
      <c r="Z33">
        <v>1.316E-2</v>
      </c>
      <c r="AA33">
        <v>1.2222E-2</v>
      </c>
      <c r="AB33">
        <v>1.1379999999999999E-2</v>
      </c>
      <c r="AC33">
        <v>1.0423999999999999E-2</v>
      </c>
      <c r="AD33">
        <v>9.4500000000000001E-3</v>
      </c>
      <c r="AE33">
        <v>8.6359999999999996E-3</v>
      </c>
      <c r="AF33">
        <v>7.9539999999999993E-3</v>
      </c>
      <c r="AG33">
        <v>7.2659999999999999E-3</v>
      </c>
      <c r="AH33">
        <v>6.5680000000000001E-3</v>
      </c>
      <c r="AI33">
        <v>5.9379999999999997E-3</v>
      </c>
      <c r="AJ33">
        <v>5.4149999999999997E-3</v>
      </c>
      <c r="AK33" s="91">
        <v>-7.0000000000000007E-2</v>
      </c>
    </row>
    <row r="34" spans="1:37" ht="15" customHeight="1">
      <c r="A34" s="103" t="s">
        <v>3</v>
      </c>
      <c r="B34" s="93" t="s">
        <v>8043</v>
      </c>
      <c r="C34" t="s">
        <v>3230</v>
      </c>
      <c r="D34" t="s">
        <v>8044</v>
      </c>
      <c r="E34" t="s">
        <v>8045</v>
      </c>
      <c r="F34" t="s">
        <v>3966</v>
      </c>
      <c r="H34">
        <v>0.56798599999999999</v>
      </c>
      <c r="I34" s="1">
        <v>0.59782800000000003</v>
      </c>
      <c r="J34">
        <v>0.637764</v>
      </c>
      <c r="K34">
        <v>0.68537099999999995</v>
      </c>
      <c r="L34">
        <v>0.74296300000000004</v>
      </c>
      <c r="M34">
        <v>0.80857800000000002</v>
      </c>
      <c r="N34">
        <v>0.87989099999999998</v>
      </c>
      <c r="O34">
        <v>0.95517399999999997</v>
      </c>
      <c r="P34">
        <v>1.0367869999999999</v>
      </c>
      <c r="Q34">
        <v>1.129257</v>
      </c>
      <c r="R34">
        <v>1.2372430000000001</v>
      </c>
      <c r="S34">
        <v>1.3557220000000001</v>
      </c>
      <c r="T34">
        <v>1.486297</v>
      </c>
      <c r="U34">
        <v>1.6277839999999999</v>
      </c>
      <c r="V34">
        <v>1.7695620000000001</v>
      </c>
      <c r="W34">
        <v>1.9196610000000001</v>
      </c>
      <c r="X34">
        <v>2.070964</v>
      </c>
      <c r="Y34">
        <v>2.2238769999999999</v>
      </c>
      <c r="Z34">
        <v>2.3845040000000002</v>
      </c>
      <c r="AA34">
        <v>2.5457839999999998</v>
      </c>
      <c r="AB34">
        <v>2.7054459999999998</v>
      </c>
      <c r="AC34">
        <v>2.8628369999999999</v>
      </c>
      <c r="AD34">
        <v>3.0127489999999999</v>
      </c>
      <c r="AE34">
        <v>3.1550750000000001</v>
      </c>
      <c r="AF34">
        <v>3.292932</v>
      </c>
      <c r="AG34">
        <v>3.4261879999999998</v>
      </c>
      <c r="AH34">
        <v>3.547679</v>
      </c>
      <c r="AI34">
        <v>3.667386</v>
      </c>
      <c r="AJ34">
        <v>3.7930950000000001</v>
      </c>
      <c r="AK34" s="91">
        <v>7.0000000000000007E-2</v>
      </c>
    </row>
    <row r="35" spans="1:37" ht="15" customHeight="1">
      <c r="A35" s="103" t="s">
        <v>1</v>
      </c>
      <c r="B35" s="93" t="s">
        <v>8046</v>
      </c>
      <c r="C35" t="s">
        <v>2271</v>
      </c>
      <c r="D35" t="s">
        <v>8047</v>
      </c>
      <c r="E35" t="s">
        <v>8048</v>
      </c>
      <c r="F35" t="s">
        <v>3966</v>
      </c>
      <c r="H35">
        <v>4.7990000000000003E-3</v>
      </c>
      <c r="I35" s="1">
        <v>5.7080000000000004E-3</v>
      </c>
      <c r="J35">
        <v>6.4009999999999996E-3</v>
      </c>
      <c r="K35">
        <v>6.9449999999999998E-3</v>
      </c>
      <c r="L35">
        <v>7.3709999999999999E-3</v>
      </c>
      <c r="M35">
        <v>7.6620000000000004E-3</v>
      </c>
      <c r="N35">
        <v>7.8370000000000002E-3</v>
      </c>
      <c r="O35">
        <v>7.9019999999999993E-3</v>
      </c>
      <c r="P35">
        <v>7.8869999999999999E-3</v>
      </c>
      <c r="Q35">
        <v>7.8220000000000008E-3</v>
      </c>
      <c r="R35">
        <v>7.7270000000000004E-3</v>
      </c>
      <c r="S35">
        <v>7.5750000000000001E-3</v>
      </c>
      <c r="T35">
        <v>7.3740000000000003E-3</v>
      </c>
      <c r="U35">
        <v>7.1599999999999997E-3</v>
      </c>
      <c r="V35">
        <v>6.8789999999999997E-3</v>
      </c>
      <c r="W35">
        <v>6.5760000000000002E-3</v>
      </c>
      <c r="X35">
        <v>6.319E-3</v>
      </c>
      <c r="Y35">
        <v>6.0559999999999998E-3</v>
      </c>
      <c r="Z35">
        <v>5.7580000000000001E-3</v>
      </c>
      <c r="AA35">
        <v>5.4679999999999998E-3</v>
      </c>
      <c r="AB35">
        <v>5.1850000000000004E-3</v>
      </c>
      <c r="AC35">
        <v>4.9100000000000003E-3</v>
      </c>
      <c r="AD35">
        <v>4.6449999999999998E-3</v>
      </c>
      <c r="AE35">
        <v>4.3909999999999999E-3</v>
      </c>
      <c r="AF35">
        <v>4.1580000000000002E-3</v>
      </c>
      <c r="AG35">
        <v>3.9370000000000004E-3</v>
      </c>
      <c r="AH35">
        <v>3.7230000000000002E-3</v>
      </c>
      <c r="AI35">
        <v>3.516E-3</v>
      </c>
      <c r="AJ35">
        <v>3.3319999999999999E-3</v>
      </c>
      <c r="AK35" s="91">
        <v>-1.2999999999999999E-2</v>
      </c>
    </row>
    <row r="36" spans="1:37" ht="15" customHeight="1">
      <c r="A36" s="103" t="s">
        <v>5</v>
      </c>
      <c r="B36" s="93" t="s">
        <v>8049</v>
      </c>
      <c r="C36" t="s">
        <v>3238</v>
      </c>
      <c r="D36" t="s">
        <v>8050</v>
      </c>
      <c r="E36" t="s">
        <v>8051</v>
      </c>
      <c r="F36" t="s">
        <v>3966</v>
      </c>
      <c r="H36">
        <v>0</v>
      </c>
      <c r="I36" s="1">
        <v>0</v>
      </c>
      <c r="J36">
        <v>4.8300000000000001E-3</v>
      </c>
      <c r="K36">
        <v>9.332E-3</v>
      </c>
      <c r="L36">
        <v>1.3625E-2</v>
      </c>
      <c r="M36">
        <v>1.7784000000000001E-2</v>
      </c>
      <c r="N36">
        <v>2.1821E-2</v>
      </c>
      <c r="O36">
        <v>2.5634000000000001E-2</v>
      </c>
      <c r="P36">
        <v>2.9242000000000001E-2</v>
      </c>
      <c r="Q36">
        <v>3.2780999999999998E-2</v>
      </c>
      <c r="R36">
        <v>3.644E-2</v>
      </c>
      <c r="S36">
        <v>4.0143999999999999E-2</v>
      </c>
      <c r="T36">
        <v>4.3930999999999998E-2</v>
      </c>
      <c r="U36">
        <v>4.7813000000000001E-2</v>
      </c>
      <c r="V36">
        <v>5.1763000000000003E-2</v>
      </c>
      <c r="W36">
        <v>5.5931000000000002E-2</v>
      </c>
      <c r="X36">
        <v>6.0281000000000001E-2</v>
      </c>
      <c r="Y36">
        <v>6.4887E-2</v>
      </c>
      <c r="Z36">
        <v>6.9919999999999996E-2</v>
      </c>
      <c r="AA36">
        <v>7.5448000000000001E-2</v>
      </c>
      <c r="AB36">
        <v>8.1417000000000003E-2</v>
      </c>
      <c r="AC36">
        <v>8.7566000000000005E-2</v>
      </c>
      <c r="AD36">
        <v>9.4056000000000001E-2</v>
      </c>
      <c r="AE36">
        <v>0.10083300000000001</v>
      </c>
      <c r="AF36">
        <v>0.108103</v>
      </c>
      <c r="AG36">
        <v>0.11576599999999999</v>
      </c>
      <c r="AH36">
        <v>0.123626</v>
      </c>
      <c r="AI36">
        <v>0.131829</v>
      </c>
      <c r="AJ36">
        <v>0.140711</v>
      </c>
      <c r="AK36" t="s">
        <v>549</v>
      </c>
    </row>
    <row r="37" spans="1:37" ht="15" customHeight="1">
      <c r="A37" s="103" t="s">
        <v>5</v>
      </c>
      <c r="B37" s="93" t="s">
        <v>8052</v>
      </c>
      <c r="C37" t="s">
        <v>3235</v>
      </c>
      <c r="D37" t="s">
        <v>8053</v>
      </c>
      <c r="E37" t="s">
        <v>8054</v>
      </c>
      <c r="F37" t="s">
        <v>3966</v>
      </c>
      <c r="H37">
        <v>0</v>
      </c>
      <c r="I37" s="1">
        <v>0</v>
      </c>
      <c r="J37">
        <v>4.6990000000000001E-3</v>
      </c>
      <c r="K37">
        <v>8.9820000000000004E-3</v>
      </c>
      <c r="L37">
        <v>1.3004E-2</v>
      </c>
      <c r="M37">
        <v>1.6833000000000001E-2</v>
      </c>
      <c r="N37">
        <v>2.0468E-2</v>
      </c>
      <c r="O37">
        <v>2.3865000000000001E-2</v>
      </c>
      <c r="P37">
        <v>2.7097E-2</v>
      </c>
      <c r="Q37">
        <v>3.0356999999999999E-2</v>
      </c>
      <c r="R37">
        <v>3.3845E-2</v>
      </c>
      <c r="S37">
        <v>3.7533999999999998E-2</v>
      </c>
      <c r="T37">
        <v>4.1471000000000001E-2</v>
      </c>
      <c r="U37">
        <v>4.5675E-2</v>
      </c>
      <c r="V37">
        <v>5.0146000000000003E-2</v>
      </c>
      <c r="W37">
        <v>5.5066999999999998E-2</v>
      </c>
      <c r="X37">
        <v>6.0408000000000003E-2</v>
      </c>
      <c r="Y37">
        <v>6.6288E-2</v>
      </c>
      <c r="Z37">
        <v>7.2910000000000003E-2</v>
      </c>
      <c r="AA37">
        <v>8.0391000000000004E-2</v>
      </c>
      <c r="AB37">
        <v>8.8689000000000004E-2</v>
      </c>
      <c r="AC37">
        <v>9.7592999999999999E-2</v>
      </c>
      <c r="AD37">
        <v>0.107179</v>
      </c>
      <c r="AE37">
        <v>0.11736099999999999</v>
      </c>
      <c r="AF37">
        <v>0.12828400000000001</v>
      </c>
      <c r="AG37">
        <v>0.139872</v>
      </c>
      <c r="AH37">
        <v>0.15181700000000001</v>
      </c>
      <c r="AI37">
        <v>0.16430400000000001</v>
      </c>
      <c r="AJ37">
        <v>0.177619</v>
      </c>
      <c r="AK37" t="s">
        <v>549</v>
      </c>
    </row>
    <row r="38" spans="1:37" ht="15" customHeight="1">
      <c r="A38" s="103" t="s">
        <v>7</v>
      </c>
      <c r="B38" s="93" t="s">
        <v>8055</v>
      </c>
      <c r="C38" t="s">
        <v>2287</v>
      </c>
      <c r="D38" t="s">
        <v>8056</v>
      </c>
      <c r="E38" t="s">
        <v>8057</v>
      </c>
      <c r="F38" t="s">
        <v>3966</v>
      </c>
      <c r="H38">
        <v>0</v>
      </c>
      <c r="I38" s="1">
        <v>0</v>
      </c>
      <c r="J38">
        <v>8.0780000000000001E-3</v>
      </c>
      <c r="K38">
        <v>1.5644999999999999E-2</v>
      </c>
      <c r="L38">
        <v>2.2988999999999999E-2</v>
      </c>
      <c r="M38">
        <v>3.0179000000000001E-2</v>
      </c>
      <c r="N38">
        <v>3.7161E-2</v>
      </c>
      <c r="O38">
        <v>4.3795000000000001E-2</v>
      </c>
      <c r="P38">
        <v>5.0102000000000001E-2</v>
      </c>
      <c r="Q38">
        <v>5.6294999999999998E-2</v>
      </c>
      <c r="R38">
        <v>6.2640000000000001E-2</v>
      </c>
      <c r="S38">
        <v>6.8956000000000003E-2</v>
      </c>
      <c r="T38">
        <v>7.5354000000000004E-2</v>
      </c>
      <c r="U38">
        <v>8.1948999999999994E-2</v>
      </c>
      <c r="V38">
        <v>8.8664000000000007E-2</v>
      </c>
      <c r="W38">
        <v>9.5808000000000004E-2</v>
      </c>
      <c r="X38">
        <v>0.103379</v>
      </c>
      <c r="Y38">
        <v>0.11151700000000001</v>
      </c>
      <c r="Z38">
        <v>0.12053700000000001</v>
      </c>
      <c r="AA38">
        <v>0.13056699999999999</v>
      </c>
      <c r="AB38">
        <v>0.14152300000000001</v>
      </c>
      <c r="AC38">
        <v>0.152972</v>
      </c>
      <c r="AD38">
        <v>0.16517100000000001</v>
      </c>
      <c r="AE38">
        <v>0.178007</v>
      </c>
      <c r="AF38">
        <v>0.191833</v>
      </c>
      <c r="AG38">
        <v>0.20646700000000001</v>
      </c>
      <c r="AH38">
        <v>0.22154599999999999</v>
      </c>
      <c r="AI38">
        <v>0.23730999999999999</v>
      </c>
      <c r="AJ38">
        <v>0.25435600000000003</v>
      </c>
      <c r="AK38" t="s">
        <v>549</v>
      </c>
    </row>
    <row r="39" spans="1:37" ht="15" customHeight="1">
      <c r="B39" s="93" t="s">
        <v>8058</v>
      </c>
      <c r="C39" t="s">
        <v>8059</v>
      </c>
      <c r="D39" t="s">
        <v>8060</v>
      </c>
      <c r="E39" t="s">
        <v>8061</v>
      </c>
      <c r="F39" t="s">
        <v>3966</v>
      </c>
      <c r="H39">
        <v>59.694575999999998</v>
      </c>
      <c r="I39" s="1">
        <v>59.232098000000001</v>
      </c>
      <c r="J39">
        <v>59.109397999999999</v>
      </c>
      <c r="K39">
        <v>59.442653999999997</v>
      </c>
      <c r="L39">
        <v>60.168362000000002</v>
      </c>
      <c r="M39">
        <v>60.942036000000002</v>
      </c>
      <c r="N39">
        <v>61.786160000000002</v>
      </c>
      <c r="O39">
        <v>62.527434999999997</v>
      </c>
      <c r="P39">
        <v>63.237366000000002</v>
      </c>
      <c r="Q39">
        <v>64.040108000000004</v>
      </c>
      <c r="R39">
        <v>65.104018999999994</v>
      </c>
      <c r="S39">
        <v>66.054314000000005</v>
      </c>
      <c r="T39">
        <v>66.994217000000006</v>
      </c>
      <c r="U39">
        <v>67.990768000000003</v>
      </c>
      <c r="V39">
        <v>68.908278999999993</v>
      </c>
      <c r="W39">
        <v>69.951363000000001</v>
      </c>
      <c r="X39">
        <v>70.936751999999998</v>
      </c>
      <c r="Y39">
        <v>71.987885000000006</v>
      </c>
      <c r="Z39">
        <v>73.103226000000006</v>
      </c>
      <c r="AA39">
        <v>74.280495000000002</v>
      </c>
      <c r="AB39">
        <v>75.437995999999998</v>
      </c>
      <c r="AC39">
        <v>76.598990999999998</v>
      </c>
      <c r="AD39">
        <v>77.726692</v>
      </c>
      <c r="AE39">
        <v>78.778594999999996</v>
      </c>
      <c r="AF39">
        <v>79.907218999999998</v>
      </c>
      <c r="AG39">
        <v>81.064887999999996</v>
      </c>
      <c r="AH39">
        <v>82.133056999999994</v>
      </c>
      <c r="AI39">
        <v>83.250366</v>
      </c>
      <c r="AJ39">
        <v>84.619040999999996</v>
      </c>
      <c r="AK39" s="91">
        <v>1.2999999999999999E-2</v>
      </c>
    </row>
    <row r="40" spans="1:37" ht="15" customHeight="1">
      <c r="C40" t="s">
        <v>8062</v>
      </c>
    </row>
    <row r="41" spans="1:37" ht="15" customHeight="1">
      <c r="A41" s="103" t="s">
        <v>4</v>
      </c>
      <c r="B41" s="93" t="s">
        <v>8063</v>
      </c>
      <c r="C41" t="s">
        <v>955</v>
      </c>
      <c r="D41" t="s">
        <v>8064</v>
      </c>
      <c r="E41" t="s">
        <v>8065</v>
      </c>
      <c r="F41" t="s">
        <v>3966</v>
      </c>
      <c r="H41">
        <v>184.85647599999999</v>
      </c>
      <c r="I41" s="1">
        <v>184.36309800000001</v>
      </c>
      <c r="J41">
        <v>184.53233299999999</v>
      </c>
      <c r="K41">
        <v>185.92311100000001</v>
      </c>
      <c r="L41">
        <v>188.09622200000001</v>
      </c>
      <c r="M41">
        <v>189.92868000000001</v>
      </c>
      <c r="N41">
        <v>191.46675099999999</v>
      </c>
      <c r="O41">
        <v>192.31585699999999</v>
      </c>
      <c r="P41">
        <v>192.75872799999999</v>
      </c>
      <c r="Q41">
        <v>193.261459</v>
      </c>
      <c r="R41">
        <v>194.18498199999999</v>
      </c>
      <c r="S41">
        <v>194.74160800000001</v>
      </c>
      <c r="T41">
        <v>195.212692</v>
      </c>
      <c r="U41">
        <v>195.789413</v>
      </c>
      <c r="V41">
        <v>196.09771699999999</v>
      </c>
      <c r="W41">
        <v>196.645309</v>
      </c>
      <c r="X41">
        <v>197.177887</v>
      </c>
      <c r="Y41">
        <v>197.587006</v>
      </c>
      <c r="Z41">
        <v>198.118088</v>
      </c>
      <c r="AA41">
        <v>198.717422</v>
      </c>
      <c r="AB41">
        <v>199.29679899999999</v>
      </c>
      <c r="AC41">
        <v>199.71180699999999</v>
      </c>
      <c r="AD41">
        <v>199.916168</v>
      </c>
      <c r="AE41">
        <v>199.88377399999999</v>
      </c>
      <c r="AF41">
        <v>199.97645600000001</v>
      </c>
      <c r="AG41">
        <v>200.03840600000001</v>
      </c>
      <c r="AH41">
        <v>199.82255599999999</v>
      </c>
      <c r="AI41">
        <v>199.676208</v>
      </c>
      <c r="AJ41">
        <v>200.11251799999999</v>
      </c>
      <c r="AK41" s="91">
        <v>3.0000000000000001E-3</v>
      </c>
    </row>
    <row r="42" spans="1:37" ht="15" customHeight="1">
      <c r="A42" s="103" t="s">
        <v>3</v>
      </c>
      <c r="B42" s="93" t="s">
        <v>8066</v>
      </c>
      <c r="C42" t="s">
        <v>1221</v>
      </c>
      <c r="D42" t="s">
        <v>8067</v>
      </c>
      <c r="E42" t="s">
        <v>8068</v>
      </c>
      <c r="F42" t="s">
        <v>3966</v>
      </c>
      <c r="H42">
        <v>0.177811</v>
      </c>
      <c r="I42" s="1">
        <v>0.177786</v>
      </c>
      <c r="J42">
        <v>0.18096300000000001</v>
      </c>
      <c r="K42">
        <v>0.18684300000000001</v>
      </c>
      <c r="L42">
        <v>0.19617399999999999</v>
      </c>
      <c r="M42">
        <v>0.207373</v>
      </c>
      <c r="N42">
        <v>0.21936700000000001</v>
      </c>
      <c r="O42">
        <v>0.23114199999999999</v>
      </c>
      <c r="P42">
        <v>0.243587</v>
      </c>
      <c r="Q42">
        <v>0.25589200000000001</v>
      </c>
      <c r="R42">
        <v>0.26813500000000001</v>
      </c>
      <c r="S42">
        <v>0.27929500000000002</v>
      </c>
      <c r="T42">
        <v>0.28943799999999997</v>
      </c>
      <c r="U42">
        <v>0.29867300000000002</v>
      </c>
      <c r="V42">
        <v>0.30595</v>
      </c>
      <c r="W42">
        <v>0.31252000000000002</v>
      </c>
      <c r="X42">
        <v>0.317911</v>
      </c>
      <c r="Y42">
        <v>0.32267299999999999</v>
      </c>
      <c r="Z42">
        <v>0.32754699999999998</v>
      </c>
      <c r="AA42">
        <v>0.33221099999999998</v>
      </c>
      <c r="AB42">
        <v>0.33520299999999997</v>
      </c>
      <c r="AC42">
        <v>0.33737800000000001</v>
      </c>
      <c r="AD42">
        <v>0.33995199999999998</v>
      </c>
      <c r="AE42">
        <v>0.34246199999999999</v>
      </c>
      <c r="AF42">
        <v>0.34548699999999999</v>
      </c>
      <c r="AG42">
        <v>0.34853699999999999</v>
      </c>
      <c r="AH42">
        <v>0.351078</v>
      </c>
      <c r="AI42">
        <v>0.35373399999999999</v>
      </c>
      <c r="AJ42">
        <v>0.35739300000000002</v>
      </c>
      <c r="AK42" s="91">
        <v>2.5000000000000001E-2</v>
      </c>
    </row>
    <row r="43" spans="1:37" ht="15" customHeight="1">
      <c r="A43" s="103" t="s">
        <v>6</v>
      </c>
      <c r="B43" s="93" t="s">
        <v>8069</v>
      </c>
      <c r="C43" t="s">
        <v>970</v>
      </c>
      <c r="D43" t="s">
        <v>8070</v>
      </c>
      <c r="E43" t="s">
        <v>8071</v>
      </c>
      <c r="F43" t="s">
        <v>3966</v>
      </c>
      <c r="H43">
        <v>2.7640999999999999E-2</v>
      </c>
      <c r="I43" s="1">
        <v>3.0197000000000002E-2</v>
      </c>
      <c r="J43">
        <v>3.2635999999999998E-2</v>
      </c>
      <c r="K43">
        <v>3.4937000000000003E-2</v>
      </c>
      <c r="L43">
        <v>3.7206000000000003E-2</v>
      </c>
      <c r="M43">
        <v>3.9183000000000003E-2</v>
      </c>
      <c r="N43">
        <v>4.0808999999999998E-2</v>
      </c>
      <c r="O43">
        <v>4.1921E-2</v>
      </c>
      <c r="P43">
        <v>4.2710999999999999E-2</v>
      </c>
      <c r="Q43">
        <v>4.3318000000000002E-2</v>
      </c>
      <c r="R43">
        <v>4.3885E-2</v>
      </c>
      <c r="S43">
        <v>4.4438999999999999E-2</v>
      </c>
      <c r="T43">
        <v>4.5072000000000001E-2</v>
      </c>
      <c r="U43">
        <v>4.5765E-2</v>
      </c>
      <c r="V43">
        <v>4.6310999999999998E-2</v>
      </c>
      <c r="W43">
        <v>4.6865999999999998E-2</v>
      </c>
      <c r="X43">
        <v>4.7247999999999998E-2</v>
      </c>
      <c r="Y43">
        <v>4.7566999999999998E-2</v>
      </c>
      <c r="Z43">
        <v>4.7884999999999997E-2</v>
      </c>
      <c r="AA43">
        <v>4.8297E-2</v>
      </c>
      <c r="AB43">
        <v>4.8665E-2</v>
      </c>
      <c r="AC43">
        <v>4.8979000000000002E-2</v>
      </c>
      <c r="AD43">
        <v>4.9224999999999998E-2</v>
      </c>
      <c r="AE43">
        <v>4.9414E-2</v>
      </c>
      <c r="AF43">
        <v>4.9660999999999997E-2</v>
      </c>
      <c r="AG43">
        <v>4.9919999999999999E-2</v>
      </c>
      <c r="AH43">
        <v>5.0112999999999998E-2</v>
      </c>
      <c r="AI43">
        <v>5.0276000000000001E-2</v>
      </c>
      <c r="AJ43">
        <v>5.0529999999999999E-2</v>
      </c>
      <c r="AK43" s="91">
        <v>2.1999999999999999E-2</v>
      </c>
    </row>
    <row r="44" spans="1:37" ht="15" customHeight="1">
      <c r="A44" s="103" t="s">
        <v>2</v>
      </c>
      <c r="B44" s="93" t="s">
        <v>8072</v>
      </c>
      <c r="C44" t="s">
        <v>985</v>
      </c>
      <c r="D44" t="s">
        <v>8073</v>
      </c>
      <c r="E44" t="s">
        <v>8074</v>
      </c>
      <c r="F44" t="s">
        <v>3966</v>
      </c>
      <c r="H44">
        <v>2.1454529999999998</v>
      </c>
      <c r="I44" s="1">
        <v>2.1948080000000001</v>
      </c>
      <c r="J44">
        <v>2.238753</v>
      </c>
      <c r="K44">
        <v>2.2810100000000002</v>
      </c>
      <c r="L44">
        <v>2.3176160000000001</v>
      </c>
      <c r="M44">
        <v>2.333008</v>
      </c>
      <c r="N44">
        <v>2.3302770000000002</v>
      </c>
      <c r="O44">
        <v>2.3079909999999999</v>
      </c>
      <c r="P44">
        <v>2.2735799999999999</v>
      </c>
      <c r="Q44">
        <v>2.2439960000000001</v>
      </c>
      <c r="R44">
        <v>2.2315640000000001</v>
      </c>
      <c r="S44">
        <v>2.2348680000000001</v>
      </c>
      <c r="T44">
        <v>2.258435</v>
      </c>
      <c r="U44">
        <v>2.300837</v>
      </c>
      <c r="V44">
        <v>2.3548930000000001</v>
      </c>
      <c r="W44">
        <v>2.4257279999999999</v>
      </c>
      <c r="X44">
        <v>2.5085950000000001</v>
      </c>
      <c r="Y44">
        <v>2.603091</v>
      </c>
      <c r="Z44">
        <v>2.7135720000000001</v>
      </c>
      <c r="AA44">
        <v>2.839585</v>
      </c>
      <c r="AB44">
        <v>2.9759509999999998</v>
      </c>
      <c r="AC44">
        <v>3.1213359999999999</v>
      </c>
      <c r="AD44">
        <v>3.2739780000000001</v>
      </c>
      <c r="AE44">
        <v>3.4313400000000001</v>
      </c>
      <c r="AF44">
        <v>3.5991050000000002</v>
      </c>
      <c r="AG44">
        <v>3.7760549999999999</v>
      </c>
      <c r="AH44">
        <v>3.9549439999999998</v>
      </c>
      <c r="AI44">
        <v>4.1425939999999999</v>
      </c>
      <c r="AJ44">
        <v>4.3523269999999998</v>
      </c>
      <c r="AK44" s="91">
        <v>2.5999999999999999E-2</v>
      </c>
    </row>
    <row r="45" spans="1:37" ht="15" customHeight="1">
      <c r="A45" s="103" t="s">
        <v>3</v>
      </c>
      <c r="B45" s="93" t="s">
        <v>8075</v>
      </c>
      <c r="C45" t="s">
        <v>3230</v>
      </c>
      <c r="D45" t="s">
        <v>8076</v>
      </c>
      <c r="E45" t="s">
        <v>8077</v>
      </c>
      <c r="F45" t="s">
        <v>3966</v>
      </c>
      <c r="H45">
        <v>0</v>
      </c>
      <c r="I45" s="1">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t="s">
        <v>549</v>
      </c>
    </row>
    <row r="46" spans="1:37" ht="15" customHeight="1">
      <c r="A46" s="103" t="s">
        <v>1</v>
      </c>
      <c r="B46" s="93" t="s">
        <v>8078</v>
      </c>
      <c r="C46" t="s">
        <v>2271</v>
      </c>
      <c r="D46" t="s">
        <v>8079</v>
      </c>
      <c r="E46" t="s">
        <v>8080</v>
      </c>
      <c r="F46" t="s">
        <v>3966</v>
      </c>
      <c r="H46">
        <v>4.2640000000000004E-3</v>
      </c>
      <c r="I46" s="1">
        <v>4.9620000000000003E-3</v>
      </c>
      <c r="J46">
        <v>5.5589999999999997E-3</v>
      </c>
      <c r="K46">
        <v>6.0879999999999997E-3</v>
      </c>
      <c r="L46">
        <v>6.5510000000000004E-3</v>
      </c>
      <c r="M46">
        <v>6.9119999999999997E-3</v>
      </c>
      <c r="N46">
        <v>7.1720000000000004E-3</v>
      </c>
      <c r="O46">
        <v>7.3239999999999998E-3</v>
      </c>
      <c r="P46">
        <v>7.3829999999999998E-3</v>
      </c>
      <c r="Q46">
        <v>7.3670000000000003E-3</v>
      </c>
      <c r="R46">
        <v>7.2839999999999997E-3</v>
      </c>
      <c r="S46">
        <v>7.1079999999999997E-3</v>
      </c>
      <c r="T46">
        <v>6.8630000000000002E-3</v>
      </c>
      <c r="U46">
        <v>6.574E-3</v>
      </c>
      <c r="V46">
        <v>6.2440000000000004E-3</v>
      </c>
      <c r="W46">
        <v>5.9220000000000002E-3</v>
      </c>
      <c r="X46">
        <v>5.6039999999999996E-3</v>
      </c>
      <c r="Y46">
        <v>5.2440000000000004E-3</v>
      </c>
      <c r="Z46">
        <v>4.8760000000000001E-3</v>
      </c>
      <c r="AA46">
        <v>4.5599999999999998E-3</v>
      </c>
      <c r="AB46">
        <v>4.2989999999999999E-3</v>
      </c>
      <c r="AC46">
        <v>4.0299999999999997E-3</v>
      </c>
      <c r="AD46">
        <v>3.7850000000000002E-3</v>
      </c>
      <c r="AE46">
        <v>3.5599999999999998E-3</v>
      </c>
      <c r="AF46">
        <v>3.3570000000000002E-3</v>
      </c>
      <c r="AG46">
        <v>3.1700000000000001E-3</v>
      </c>
      <c r="AH46">
        <v>2.9910000000000002E-3</v>
      </c>
      <c r="AI46">
        <v>2.826E-3</v>
      </c>
      <c r="AJ46">
        <v>2.6809999999999998E-3</v>
      </c>
      <c r="AK46" s="91">
        <v>-1.6E-2</v>
      </c>
    </row>
    <row r="47" spans="1:37" ht="15" customHeight="1">
      <c r="A47" s="103" t="s">
        <v>5</v>
      </c>
      <c r="B47" s="93" t="s">
        <v>8081</v>
      </c>
      <c r="C47" t="s">
        <v>3238</v>
      </c>
      <c r="D47" t="s">
        <v>8082</v>
      </c>
      <c r="E47" t="s">
        <v>8083</v>
      </c>
      <c r="F47" t="s">
        <v>3966</v>
      </c>
      <c r="H47">
        <v>0</v>
      </c>
      <c r="I47" s="1">
        <v>0</v>
      </c>
      <c r="J47">
        <v>1.2459999999999999E-3</v>
      </c>
      <c r="K47">
        <v>2.4299999999999999E-3</v>
      </c>
      <c r="L47">
        <v>3.5999999999999999E-3</v>
      </c>
      <c r="M47">
        <v>4.7790000000000003E-3</v>
      </c>
      <c r="N47">
        <v>5.9699999999999996E-3</v>
      </c>
      <c r="O47">
        <v>7.1459999999999996E-3</v>
      </c>
      <c r="P47">
        <v>8.3099999999999997E-3</v>
      </c>
      <c r="Q47">
        <v>9.4830000000000001E-3</v>
      </c>
      <c r="R47">
        <v>1.0697E-2</v>
      </c>
      <c r="S47">
        <v>1.1908E-2</v>
      </c>
      <c r="T47">
        <v>1.3110999999999999E-2</v>
      </c>
      <c r="U47">
        <v>1.4297000000000001E-2</v>
      </c>
      <c r="V47">
        <v>1.5442000000000001E-2</v>
      </c>
      <c r="W47">
        <v>1.6583000000000001E-2</v>
      </c>
      <c r="X47">
        <v>1.7701999999999999E-2</v>
      </c>
      <c r="Y47">
        <v>1.8821000000000001E-2</v>
      </c>
      <c r="Z47">
        <v>1.9993E-2</v>
      </c>
      <c r="AA47">
        <v>2.1249000000000001E-2</v>
      </c>
      <c r="AB47">
        <v>2.2599000000000001E-2</v>
      </c>
      <c r="AC47">
        <v>2.4008999999999999E-2</v>
      </c>
      <c r="AD47">
        <v>2.5467E-2</v>
      </c>
      <c r="AE47">
        <v>2.7012999999999999E-2</v>
      </c>
      <c r="AF47">
        <v>2.8766E-2</v>
      </c>
      <c r="AG47">
        <v>3.0682000000000001E-2</v>
      </c>
      <c r="AH47">
        <v>3.2723000000000002E-2</v>
      </c>
      <c r="AI47">
        <v>3.4948E-2</v>
      </c>
      <c r="AJ47">
        <v>3.7458999999999999E-2</v>
      </c>
      <c r="AK47" t="s">
        <v>549</v>
      </c>
    </row>
    <row r="48" spans="1:37" ht="15" customHeight="1">
      <c r="A48" s="103" t="s">
        <v>5</v>
      </c>
      <c r="B48" s="93" t="s">
        <v>8084</v>
      </c>
      <c r="C48" t="s">
        <v>3235</v>
      </c>
      <c r="D48" t="s">
        <v>8085</v>
      </c>
      <c r="E48" t="s">
        <v>8086</v>
      </c>
      <c r="F48" t="s">
        <v>3966</v>
      </c>
      <c r="H48">
        <v>0</v>
      </c>
      <c r="I48" s="1">
        <v>0</v>
      </c>
      <c r="J48">
        <v>2.7629999999999998E-3</v>
      </c>
      <c r="K48">
        <v>5.3410000000000003E-3</v>
      </c>
      <c r="L48">
        <v>7.8609999999999999E-3</v>
      </c>
      <c r="M48">
        <v>1.0366999999999999E-2</v>
      </c>
      <c r="N48">
        <v>1.2848999999999999E-2</v>
      </c>
      <c r="O48">
        <v>1.5254999999999999E-2</v>
      </c>
      <c r="P48">
        <v>1.7602E-2</v>
      </c>
      <c r="Q48">
        <v>1.9949999999999999E-2</v>
      </c>
      <c r="R48">
        <v>2.2349999999999998E-2</v>
      </c>
      <c r="S48">
        <v>2.4709999999999999E-2</v>
      </c>
      <c r="T48">
        <v>2.7015999999999998E-2</v>
      </c>
      <c r="U48">
        <v>2.9253000000000001E-2</v>
      </c>
      <c r="V48">
        <v>3.1358999999999998E-2</v>
      </c>
      <c r="W48">
        <v>3.3411999999999997E-2</v>
      </c>
      <c r="X48">
        <v>3.5375999999999998E-2</v>
      </c>
      <c r="Y48">
        <v>3.7298999999999999E-2</v>
      </c>
      <c r="Z48">
        <v>3.9281999999999997E-2</v>
      </c>
      <c r="AA48">
        <v>4.1389000000000002E-2</v>
      </c>
      <c r="AB48">
        <v>4.3633999999999999E-2</v>
      </c>
      <c r="AC48">
        <v>4.5939000000000001E-2</v>
      </c>
      <c r="AD48">
        <v>4.8251000000000002E-2</v>
      </c>
      <c r="AE48">
        <v>5.0642E-2</v>
      </c>
      <c r="AF48">
        <v>5.3318999999999998E-2</v>
      </c>
      <c r="AG48">
        <v>5.6163999999999999E-2</v>
      </c>
      <c r="AH48">
        <v>5.9069999999999998E-2</v>
      </c>
      <c r="AI48">
        <v>6.2129999999999998E-2</v>
      </c>
      <c r="AJ48">
        <v>6.5481999999999999E-2</v>
      </c>
      <c r="AK48" t="s">
        <v>549</v>
      </c>
    </row>
    <row r="49" spans="1:37" ht="15" customHeight="1">
      <c r="A49" s="103" t="s">
        <v>7</v>
      </c>
      <c r="B49" s="93" t="s">
        <v>8087</v>
      </c>
      <c r="C49" t="s">
        <v>2287</v>
      </c>
      <c r="D49" t="s">
        <v>8088</v>
      </c>
      <c r="E49" t="s">
        <v>8089</v>
      </c>
      <c r="F49" t="s">
        <v>3966</v>
      </c>
      <c r="H49">
        <v>0</v>
      </c>
      <c r="I49" s="1">
        <v>0</v>
      </c>
      <c r="J49">
        <v>6.7799999999999996E-3</v>
      </c>
      <c r="K49">
        <v>1.3259E-2</v>
      </c>
      <c r="L49">
        <v>1.9751000000000001E-2</v>
      </c>
      <c r="M49">
        <v>2.6343999999999999E-2</v>
      </c>
      <c r="N49">
        <v>3.2989999999999998E-2</v>
      </c>
      <c r="O49">
        <v>3.9545999999999998E-2</v>
      </c>
      <c r="P49">
        <v>4.5989000000000002E-2</v>
      </c>
      <c r="Q49">
        <v>5.2422999999999997E-2</v>
      </c>
      <c r="R49">
        <v>5.8964999999999997E-2</v>
      </c>
      <c r="S49">
        <v>6.5315999999999999E-2</v>
      </c>
      <c r="T49">
        <v>7.1456000000000006E-2</v>
      </c>
      <c r="U49">
        <v>7.7359999999999998E-2</v>
      </c>
      <c r="V49">
        <v>8.2834000000000005E-2</v>
      </c>
      <c r="W49">
        <v>8.8063000000000002E-2</v>
      </c>
      <c r="X49">
        <v>9.2966999999999994E-2</v>
      </c>
      <c r="Y49">
        <v>9.7628999999999994E-2</v>
      </c>
      <c r="Z49">
        <v>0.102295</v>
      </c>
      <c r="AA49">
        <v>0.107098</v>
      </c>
      <c r="AB49">
        <v>0.112072</v>
      </c>
      <c r="AC49">
        <v>0.117018</v>
      </c>
      <c r="AD49">
        <v>0.121867</v>
      </c>
      <c r="AE49">
        <v>0.126833</v>
      </c>
      <c r="AF49">
        <v>0.13251499999999999</v>
      </c>
      <c r="AG49">
        <v>0.13867199999999999</v>
      </c>
      <c r="AH49">
        <v>0.14514199999999999</v>
      </c>
      <c r="AI49">
        <v>0.15223400000000001</v>
      </c>
      <c r="AJ49">
        <v>0.16041800000000001</v>
      </c>
      <c r="AK49" t="s">
        <v>549</v>
      </c>
    </row>
    <row r="50" spans="1:37" ht="15" customHeight="1">
      <c r="B50" s="93" t="s">
        <v>8090</v>
      </c>
      <c r="C50" t="s">
        <v>8091</v>
      </c>
      <c r="D50" t="s">
        <v>8092</v>
      </c>
      <c r="E50" t="s">
        <v>8093</v>
      </c>
      <c r="F50" t="s">
        <v>3966</v>
      </c>
      <c r="H50">
        <v>187.21160900000001</v>
      </c>
      <c r="I50" s="1">
        <v>186.77065999999999</v>
      </c>
      <c r="J50">
        <v>187.000778</v>
      </c>
      <c r="K50">
        <v>188.45283499999999</v>
      </c>
      <c r="L50">
        <v>190.68485999999999</v>
      </c>
      <c r="M50">
        <v>192.55638099999999</v>
      </c>
      <c r="N50">
        <v>194.11634799999999</v>
      </c>
      <c r="O50">
        <v>194.965881</v>
      </c>
      <c r="P50">
        <v>195.39752200000001</v>
      </c>
      <c r="Q50">
        <v>195.89364599999999</v>
      </c>
      <c r="R50">
        <v>196.827133</v>
      </c>
      <c r="S50">
        <v>197.409042</v>
      </c>
      <c r="T50">
        <v>197.923721</v>
      </c>
      <c r="U50">
        <v>198.56163000000001</v>
      </c>
      <c r="V50">
        <v>198.940033</v>
      </c>
      <c r="W50">
        <v>199.57363900000001</v>
      </c>
      <c r="X50">
        <v>200.20254499999999</v>
      </c>
      <c r="Y50">
        <v>200.71847500000001</v>
      </c>
      <c r="Z50">
        <v>201.372726</v>
      </c>
      <c r="AA50">
        <v>202.11119099999999</v>
      </c>
      <c r="AB50">
        <v>202.83833300000001</v>
      </c>
      <c r="AC50">
        <v>203.409256</v>
      </c>
      <c r="AD50">
        <v>203.777603</v>
      </c>
      <c r="AE50">
        <v>203.91366600000001</v>
      </c>
      <c r="AF50">
        <v>204.18713399999999</v>
      </c>
      <c r="AG50">
        <v>204.44009399999999</v>
      </c>
      <c r="AH50">
        <v>204.41752600000001</v>
      </c>
      <c r="AI50">
        <v>204.47378499999999</v>
      </c>
      <c r="AJ50">
        <v>205.13784799999999</v>
      </c>
      <c r="AK50" s="91">
        <v>3.0000000000000001E-3</v>
      </c>
    </row>
    <row r="51" spans="1:37" ht="15" customHeight="1">
      <c r="B51" s="93" t="s">
        <v>8094</v>
      </c>
      <c r="C51" t="s">
        <v>8095</v>
      </c>
      <c r="D51" t="s">
        <v>8096</v>
      </c>
      <c r="E51" t="s">
        <v>8097</v>
      </c>
      <c r="F51" t="s">
        <v>3966</v>
      </c>
      <c r="H51">
        <v>321.95382699999999</v>
      </c>
      <c r="I51" s="1">
        <v>320.71957400000002</v>
      </c>
      <c r="J51">
        <v>321.15536500000002</v>
      </c>
      <c r="K51">
        <v>324.03747600000003</v>
      </c>
      <c r="L51">
        <v>328.449524</v>
      </c>
      <c r="M51">
        <v>332.317474</v>
      </c>
      <c r="N51">
        <v>335.87713600000001</v>
      </c>
      <c r="O51">
        <v>338.61987299999998</v>
      </c>
      <c r="P51">
        <v>341.150757</v>
      </c>
      <c r="Q51">
        <v>344.15997299999998</v>
      </c>
      <c r="R51">
        <v>348.16451999999998</v>
      </c>
      <c r="S51">
        <v>351.53851300000002</v>
      </c>
      <c r="T51">
        <v>354.827271</v>
      </c>
      <c r="U51">
        <v>358.34310900000003</v>
      </c>
      <c r="V51">
        <v>361.39160199999998</v>
      </c>
      <c r="W51">
        <v>364.92498799999998</v>
      </c>
      <c r="X51">
        <v>368.37805200000003</v>
      </c>
      <c r="Y51">
        <v>371.80917399999998</v>
      </c>
      <c r="Z51">
        <v>375.585419</v>
      </c>
      <c r="AA51">
        <v>379.58303799999999</v>
      </c>
      <c r="AB51">
        <v>383.51110799999998</v>
      </c>
      <c r="AC51">
        <v>387.20507800000001</v>
      </c>
      <c r="AD51">
        <v>390.63012700000002</v>
      </c>
      <c r="AE51">
        <v>393.83450299999998</v>
      </c>
      <c r="AF51">
        <v>397.53842200000003</v>
      </c>
      <c r="AG51">
        <v>401.35025000000002</v>
      </c>
      <c r="AH51">
        <v>404.65438799999998</v>
      </c>
      <c r="AI51">
        <v>408.21890300000001</v>
      </c>
      <c r="AJ51">
        <v>413.07754499999999</v>
      </c>
      <c r="AK51" s="91">
        <v>8.9999999999999993E-3</v>
      </c>
    </row>
    <row r="52" spans="1:37" ht="15" customHeight="1">
      <c r="C52" t="s">
        <v>8098</v>
      </c>
    </row>
    <row r="53" spans="1:37" ht="15" customHeight="1">
      <c r="C53" t="s">
        <v>850</v>
      </c>
    </row>
    <row r="54" spans="1:37" ht="15" customHeight="1">
      <c r="A54" s="103" t="s">
        <v>4</v>
      </c>
      <c r="B54" s="93" t="s">
        <v>8099</v>
      </c>
      <c r="C54" t="s">
        <v>955</v>
      </c>
      <c r="D54" t="s">
        <v>8100</v>
      </c>
      <c r="E54" t="s">
        <v>8101</v>
      </c>
      <c r="F54" t="s">
        <v>817</v>
      </c>
      <c r="H54">
        <v>503.23831200000001</v>
      </c>
      <c r="I54" s="1">
        <v>484.80926499999998</v>
      </c>
      <c r="J54">
        <v>470.10183699999999</v>
      </c>
      <c r="K54">
        <v>459.78448500000002</v>
      </c>
      <c r="L54">
        <v>451.87814300000002</v>
      </c>
      <c r="M54">
        <v>443.24606299999999</v>
      </c>
      <c r="N54">
        <v>435.43273900000003</v>
      </c>
      <c r="O54">
        <v>428.57592799999998</v>
      </c>
      <c r="P54">
        <v>424.18490600000001</v>
      </c>
      <c r="Q54">
        <v>422.56686400000001</v>
      </c>
      <c r="R54">
        <v>423.05703699999998</v>
      </c>
      <c r="S54">
        <v>423.25711100000001</v>
      </c>
      <c r="T54">
        <v>424.284088</v>
      </c>
      <c r="U54">
        <v>426.25698899999998</v>
      </c>
      <c r="V54">
        <v>428.07437099999999</v>
      </c>
      <c r="W54">
        <v>430.74142499999999</v>
      </c>
      <c r="X54">
        <v>433.84167500000001</v>
      </c>
      <c r="Y54">
        <v>437.71460000000002</v>
      </c>
      <c r="Z54">
        <v>442.68820199999999</v>
      </c>
      <c r="AA54">
        <v>448.15237400000001</v>
      </c>
      <c r="AB54">
        <v>453.842896</v>
      </c>
      <c r="AC54">
        <v>459.89022799999998</v>
      </c>
      <c r="AD54">
        <v>466.29980499999999</v>
      </c>
      <c r="AE54">
        <v>473.53125</v>
      </c>
      <c r="AF54">
        <v>482.34017899999998</v>
      </c>
      <c r="AG54">
        <v>491.89630099999999</v>
      </c>
      <c r="AH54">
        <v>501.23675500000002</v>
      </c>
      <c r="AI54">
        <v>511.31161500000002</v>
      </c>
      <c r="AJ54">
        <v>523.31237799999997</v>
      </c>
      <c r="AK54" s="91">
        <v>1E-3</v>
      </c>
    </row>
    <row r="55" spans="1:37" ht="15" customHeight="1">
      <c r="A55" s="103" t="s">
        <v>3</v>
      </c>
      <c r="B55" s="93" t="s">
        <v>8102</v>
      </c>
      <c r="C55" t="s">
        <v>1221</v>
      </c>
      <c r="D55" t="s">
        <v>8103</v>
      </c>
      <c r="E55" t="s">
        <v>8104</v>
      </c>
      <c r="F55" t="s">
        <v>817</v>
      </c>
      <c r="H55">
        <v>196.41987599999999</v>
      </c>
      <c r="I55" s="1">
        <v>201.42117300000001</v>
      </c>
      <c r="J55">
        <v>206.93258700000001</v>
      </c>
      <c r="K55">
        <v>213.48280299999999</v>
      </c>
      <c r="L55">
        <v>220.532242</v>
      </c>
      <c r="M55">
        <v>226.21765099999999</v>
      </c>
      <c r="N55">
        <v>231.31050099999999</v>
      </c>
      <c r="O55">
        <v>235.959091</v>
      </c>
      <c r="P55">
        <v>241.020599</v>
      </c>
      <c r="Q55">
        <v>246.62307699999999</v>
      </c>
      <c r="R55">
        <v>253.26930200000001</v>
      </c>
      <c r="S55">
        <v>259.52279700000003</v>
      </c>
      <c r="T55">
        <v>265.59988399999997</v>
      </c>
      <c r="U55">
        <v>271.63848899999999</v>
      </c>
      <c r="V55">
        <v>277.36450200000002</v>
      </c>
      <c r="W55">
        <v>283.44360399999999</v>
      </c>
      <c r="X55">
        <v>289.37484699999999</v>
      </c>
      <c r="Y55">
        <v>295.02786300000002</v>
      </c>
      <c r="Z55">
        <v>300.90585299999998</v>
      </c>
      <c r="AA55">
        <v>307.12255900000002</v>
      </c>
      <c r="AB55">
        <v>313.00485200000003</v>
      </c>
      <c r="AC55">
        <v>318.11236600000001</v>
      </c>
      <c r="AD55">
        <v>322.94775399999997</v>
      </c>
      <c r="AE55">
        <v>327.87622099999999</v>
      </c>
      <c r="AF55">
        <v>333.58059700000001</v>
      </c>
      <c r="AG55">
        <v>339.54461700000002</v>
      </c>
      <c r="AH55">
        <v>345.05282599999998</v>
      </c>
      <c r="AI55">
        <v>350.95578</v>
      </c>
      <c r="AJ55">
        <v>358.22073399999999</v>
      </c>
      <c r="AK55" s="91">
        <v>2.1999999999999999E-2</v>
      </c>
    </row>
    <row r="56" spans="1:37" ht="15" customHeight="1">
      <c r="A56" s="103" t="s">
        <v>6</v>
      </c>
      <c r="B56" s="93" t="s">
        <v>8105</v>
      </c>
      <c r="C56" t="s">
        <v>970</v>
      </c>
      <c r="D56" t="s">
        <v>8106</v>
      </c>
      <c r="E56" t="s">
        <v>8107</v>
      </c>
      <c r="F56" t="s">
        <v>817</v>
      </c>
      <c r="H56">
        <v>8.8240000000000002E-3</v>
      </c>
      <c r="I56" s="1">
        <v>7.9077999999999996E-2</v>
      </c>
      <c r="J56">
        <v>0.148368</v>
      </c>
      <c r="K56">
        <v>0.21179600000000001</v>
      </c>
      <c r="L56">
        <v>0.27223000000000003</v>
      </c>
      <c r="M56">
        <v>0.32808500000000002</v>
      </c>
      <c r="N56">
        <v>0.38041599999999998</v>
      </c>
      <c r="O56">
        <v>0.42970399999999997</v>
      </c>
      <c r="P56">
        <v>0.47746899999999998</v>
      </c>
      <c r="Q56">
        <v>0.52570099999999997</v>
      </c>
      <c r="R56">
        <v>0.57518100000000005</v>
      </c>
      <c r="S56">
        <v>0.62354500000000002</v>
      </c>
      <c r="T56">
        <v>0.67189600000000005</v>
      </c>
      <c r="U56">
        <v>0.72209299999999998</v>
      </c>
      <c r="V56">
        <v>0.774258</v>
      </c>
      <c r="W56">
        <v>0.83129299999999995</v>
      </c>
      <c r="X56">
        <v>0.89303100000000002</v>
      </c>
      <c r="Y56">
        <v>0.96070500000000003</v>
      </c>
      <c r="Z56">
        <v>1.0362130000000001</v>
      </c>
      <c r="AA56">
        <v>1.1198399999999999</v>
      </c>
      <c r="AB56">
        <v>1.2106049999999999</v>
      </c>
      <c r="AC56">
        <v>1.308586</v>
      </c>
      <c r="AD56">
        <v>1.4124559999999999</v>
      </c>
      <c r="AE56">
        <v>1.5254019999999999</v>
      </c>
      <c r="AF56">
        <v>1.6511499999999999</v>
      </c>
      <c r="AG56">
        <v>1.7869219999999999</v>
      </c>
      <c r="AH56">
        <v>1.9285939999999999</v>
      </c>
      <c r="AI56">
        <v>2.0794359999999998</v>
      </c>
      <c r="AJ56">
        <v>2.2445430000000002</v>
      </c>
      <c r="AK56" s="91">
        <v>0.219</v>
      </c>
    </row>
    <row r="57" spans="1:37" ht="15" customHeight="1">
      <c r="A57" s="103" t="s">
        <v>2</v>
      </c>
      <c r="B57" s="93" t="s">
        <v>8108</v>
      </c>
      <c r="C57" t="s">
        <v>985</v>
      </c>
      <c r="D57" t="s">
        <v>8109</v>
      </c>
      <c r="E57" t="s">
        <v>8110</v>
      </c>
      <c r="F57" t="s">
        <v>817</v>
      </c>
      <c r="H57">
        <v>0.19211600000000001</v>
      </c>
      <c r="I57" s="1">
        <v>0.174257</v>
      </c>
      <c r="J57">
        <v>0.158799</v>
      </c>
      <c r="K57">
        <v>0.14580599999999999</v>
      </c>
      <c r="L57">
        <v>0.134438</v>
      </c>
      <c r="M57">
        <v>0.123654</v>
      </c>
      <c r="N57">
        <v>0.113679</v>
      </c>
      <c r="O57">
        <v>0.10448499999999999</v>
      </c>
      <c r="P57">
        <v>9.6243999999999996E-2</v>
      </c>
      <c r="Q57">
        <v>8.8942999999999994E-2</v>
      </c>
      <c r="R57">
        <v>8.2427E-2</v>
      </c>
      <c r="S57">
        <v>7.5772999999999993E-2</v>
      </c>
      <c r="T57">
        <v>6.8821999999999994E-2</v>
      </c>
      <c r="U57">
        <v>6.1432E-2</v>
      </c>
      <c r="V57">
        <v>5.3884000000000001E-2</v>
      </c>
      <c r="W57">
        <v>4.5974000000000001E-2</v>
      </c>
      <c r="X57">
        <v>3.8684999999999997E-2</v>
      </c>
      <c r="Y57">
        <v>3.2133000000000002E-2</v>
      </c>
      <c r="Z57">
        <v>2.5618999999999999E-2</v>
      </c>
      <c r="AA57">
        <v>2.0525000000000002E-2</v>
      </c>
      <c r="AB57">
        <v>1.6806999999999999E-2</v>
      </c>
      <c r="AC57">
        <v>1.4121999999999999E-2</v>
      </c>
      <c r="AD57">
        <v>1.2397999999999999E-2</v>
      </c>
      <c r="AE57">
        <v>1.1207999999999999E-2</v>
      </c>
      <c r="AF57">
        <v>1.0267E-2</v>
      </c>
      <c r="AG57">
        <v>9.6069999999999992E-3</v>
      </c>
      <c r="AH57">
        <v>8.7349999999999997E-3</v>
      </c>
      <c r="AI57">
        <v>7.7340000000000004E-3</v>
      </c>
      <c r="AJ57">
        <v>6.4900000000000001E-3</v>
      </c>
      <c r="AK57" s="91">
        <v>-0.114</v>
      </c>
    </row>
    <row r="58" spans="1:37" ht="15" customHeight="1">
      <c r="A58" s="103" t="s">
        <v>3</v>
      </c>
      <c r="B58" s="93" t="s">
        <v>8111</v>
      </c>
      <c r="C58" t="s">
        <v>3230</v>
      </c>
      <c r="D58" t="s">
        <v>8112</v>
      </c>
      <c r="E58" t="s">
        <v>8113</v>
      </c>
      <c r="F58" t="s">
        <v>817</v>
      </c>
      <c r="H58">
        <v>45.964244999999998</v>
      </c>
      <c r="I58" s="1">
        <v>44.611794000000003</v>
      </c>
      <c r="J58">
        <v>43.499820999999997</v>
      </c>
      <c r="K58">
        <v>42.670467000000002</v>
      </c>
      <c r="L58">
        <v>42.056103</v>
      </c>
      <c r="M58">
        <v>41.417850000000001</v>
      </c>
      <c r="N58">
        <v>40.858673000000003</v>
      </c>
      <c r="O58">
        <v>40.401375000000002</v>
      </c>
      <c r="P58">
        <v>40.094642999999998</v>
      </c>
      <c r="Q58">
        <v>39.995682000000002</v>
      </c>
      <c r="R58">
        <v>40.077168</v>
      </c>
      <c r="S58">
        <v>40.087780000000002</v>
      </c>
      <c r="T58">
        <v>39.881618000000003</v>
      </c>
      <c r="U58">
        <v>39.530631999999997</v>
      </c>
      <c r="V58">
        <v>38.979152999999997</v>
      </c>
      <c r="W58">
        <v>38.427227000000002</v>
      </c>
      <c r="X58">
        <v>37.705452000000001</v>
      </c>
      <c r="Y58">
        <v>37.000895999999997</v>
      </c>
      <c r="Z58">
        <v>36.440112999999997</v>
      </c>
      <c r="AA58">
        <v>36.083660000000002</v>
      </c>
      <c r="AB58">
        <v>35.872028</v>
      </c>
      <c r="AC58">
        <v>35.852294999999998</v>
      </c>
      <c r="AD58">
        <v>36.018428999999998</v>
      </c>
      <c r="AE58">
        <v>36.285957000000003</v>
      </c>
      <c r="AF58">
        <v>36.676158999999998</v>
      </c>
      <c r="AG58">
        <v>37.130253000000003</v>
      </c>
      <c r="AH58">
        <v>37.561069000000003</v>
      </c>
      <c r="AI58">
        <v>38.004097000000002</v>
      </c>
      <c r="AJ58">
        <v>38.549273999999997</v>
      </c>
      <c r="AK58" s="91">
        <v>-6.0000000000000001E-3</v>
      </c>
    </row>
    <row r="59" spans="1:37" ht="15" customHeight="1">
      <c r="A59" s="103" t="s">
        <v>1</v>
      </c>
      <c r="B59" s="93" t="s">
        <v>8114</v>
      </c>
      <c r="C59" t="s">
        <v>2271</v>
      </c>
      <c r="D59" t="s">
        <v>8115</v>
      </c>
      <c r="E59" t="s">
        <v>8116</v>
      </c>
      <c r="F59" t="s">
        <v>817</v>
      </c>
      <c r="H59">
        <v>4.6179999999999997E-3</v>
      </c>
      <c r="I59" s="1">
        <v>4.1770000000000002E-3</v>
      </c>
      <c r="J59">
        <v>3.8210000000000002E-3</v>
      </c>
      <c r="K59">
        <v>3.5539999999999999E-3</v>
      </c>
      <c r="L59">
        <v>3.3570000000000002E-3</v>
      </c>
      <c r="M59">
        <v>3.2000000000000002E-3</v>
      </c>
      <c r="N59">
        <v>3.0839999999999999E-3</v>
      </c>
      <c r="O59">
        <v>2.8990000000000001E-3</v>
      </c>
      <c r="P59">
        <v>2.6640000000000001E-3</v>
      </c>
      <c r="Q59">
        <v>2.4459999999999998E-3</v>
      </c>
      <c r="R59">
        <v>2.2529999999999998E-3</v>
      </c>
      <c r="S59">
        <v>1.897E-3</v>
      </c>
      <c r="T59">
        <v>1.495E-3</v>
      </c>
      <c r="U59">
        <v>1.176E-3</v>
      </c>
      <c r="V59">
        <v>9.2299999999999999E-4</v>
      </c>
      <c r="W59">
        <v>7.2400000000000003E-4</v>
      </c>
      <c r="X59">
        <v>5.6800000000000004E-4</v>
      </c>
      <c r="Y59">
        <v>4.44E-4</v>
      </c>
      <c r="Z59">
        <v>3.9599999999999998E-4</v>
      </c>
      <c r="AA59">
        <v>3.8699999999999997E-4</v>
      </c>
      <c r="AB59">
        <v>3.7800000000000003E-4</v>
      </c>
      <c r="AC59">
        <v>3.68E-4</v>
      </c>
      <c r="AD59">
        <v>2.9799999999999998E-4</v>
      </c>
      <c r="AE59">
        <v>2.0900000000000001E-4</v>
      </c>
      <c r="AF59">
        <v>1.47E-4</v>
      </c>
      <c r="AG59">
        <v>1.03E-4</v>
      </c>
      <c r="AH59">
        <v>7.2999999999999999E-5</v>
      </c>
      <c r="AI59">
        <v>5.1E-5</v>
      </c>
      <c r="AJ59">
        <v>3.6000000000000001E-5</v>
      </c>
      <c r="AK59" s="91">
        <v>-0.159</v>
      </c>
    </row>
    <row r="60" spans="1:37" ht="15" customHeight="1">
      <c r="A60" s="103" t="s">
        <v>5</v>
      </c>
      <c r="B60" s="93" t="s">
        <v>8117</v>
      </c>
      <c r="C60" t="s">
        <v>3238</v>
      </c>
      <c r="D60" t="s">
        <v>8118</v>
      </c>
      <c r="E60" t="s">
        <v>8119</v>
      </c>
      <c r="F60" t="s">
        <v>817</v>
      </c>
      <c r="H60">
        <v>0</v>
      </c>
      <c r="I60" s="1">
        <v>3.4696999999999999E-2</v>
      </c>
      <c r="J60">
        <v>6.8790000000000004E-2</v>
      </c>
      <c r="K60">
        <v>0.10378999999999999</v>
      </c>
      <c r="L60">
        <v>0.13921900000000001</v>
      </c>
      <c r="M60">
        <v>0.17366699999999999</v>
      </c>
      <c r="N60">
        <v>0.207235</v>
      </c>
      <c r="O60">
        <v>0.239813</v>
      </c>
      <c r="P60">
        <v>0.27203899999999998</v>
      </c>
      <c r="Q60">
        <v>0.30468499999999998</v>
      </c>
      <c r="R60">
        <v>0.338422</v>
      </c>
      <c r="S60">
        <v>0.37222899999999998</v>
      </c>
      <c r="T60">
        <v>0.40734900000000002</v>
      </c>
      <c r="U60">
        <v>0.444994</v>
      </c>
      <c r="V60">
        <v>0.48526599999999998</v>
      </c>
      <c r="W60">
        <v>0.53018200000000004</v>
      </c>
      <c r="X60">
        <v>0.58024100000000001</v>
      </c>
      <c r="Y60">
        <v>0.63640699999999994</v>
      </c>
      <c r="Z60">
        <v>0.70034300000000005</v>
      </c>
      <c r="AA60">
        <v>0.77213600000000004</v>
      </c>
      <c r="AB60">
        <v>0.85035000000000005</v>
      </c>
      <c r="AC60">
        <v>0.93393899999999996</v>
      </c>
      <c r="AD60">
        <v>1.022764</v>
      </c>
      <c r="AE60">
        <v>1.1177969999999999</v>
      </c>
      <c r="AF60">
        <v>1.219284</v>
      </c>
      <c r="AG60">
        <v>1.324989</v>
      </c>
      <c r="AH60">
        <v>1.431711</v>
      </c>
      <c r="AI60">
        <v>1.542152</v>
      </c>
      <c r="AJ60">
        <v>1.6598889999999999</v>
      </c>
      <c r="AK60" t="s">
        <v>549</v>
      </c>
    </row>
    <row r="61" spans="1:37" ht="15" customHeight="1">
      <c r="A61" s="103" t="s">
        <v>5</v>
      </c>
      <c r="B61" s="93" t="s">
        <v>8120</v>
      </c>
      <c r="C61" t="s">
        <v>3235</v>
      </c>
      <c r="D61" t="s">
        <v>8121</v>
      </c>
      <c r="E61" t="s">
        <v>8122</v>
      </c>
      <c r="F61" t="s">
        <v>817</v>
      </c>
      <c r="H61">
        <v>0</v>
      </c>
      <c r="I61" s="1">
        <v>3.9742E-2</v>
      </c>
      <c r="J61">
        <v>7.9436000000000007E-2</v>
      </c>
      <c r="K61">
        <v>0.11969100000000001</v>
      </c>
      <c r="L61">
        <v>0.160329</v>
      </c>
      <c r="M61">
        <v>0.19969200000000001</v>
      </c>
      <c r="N61">
        <v>0.23766300000000001</v>
      </c>
      <c r="O61">
        <v>0.27445999999999998</v>
      </c>
      <c r="P61">
        <v>0.311191</v>
      </c>
      <c r="Q61">
        <v>0.34926800000000002</v>
      </c>
      <c r="R61">
        <v>0.38959700000000003</v>
      </c>
      <c r="S61">
        <v>0.43108600000000002</v>
      </c>
      <c r="T61">
        <v>0.47512700000000002</v>
      </c>
      <c r="U61">
        <v>0.523366</v>
      </c>
      <c r="V61">
        <v>0.57591300000000001</v>
      </c>
      <c r="W61">
        <v>0.63542900000000002</v>
      </c>
      <c r="X61">
        <v>0.70260500000000004</v>
      </c>
      <c r="Y61">
        <v>0.77890000000000004</v>
      </c>
      <c r="Z61">
        <v>0.86641400000000002</v>
      </c>
      <c r="AA61">
        <v>0.96546299999999996</v>
      </c>
      <c r="AB61">
        <v>1.074376</v>
      </c>
      <c r="AC61">
        <v>1.1920660000000001</v>
      </c>
      <c r="AD61">
        <v>1.317839</v>
      </c>
      <c r="AE61">
        <v>1.452814</v>
      </c>
      <c r="AF61">
        <v>1.5967849999999999</v>
      </c>
      <c r="AG61">
        <v>1.746942</v>
      </c>
      <c r="AH61">
        <v>1.89845</v>
      </c>
      <c r="AI61">
        <v>2.054983</v>
      </c>
      <c r="AJ61">
        <v>2.2206440000000001</v>
      </c>
      <c r="AK61" t="s">
        <v>549</v>
      </c>
    </row>
    <row r="62" spans="1:37" ht="15" customHeight="1">
      <c r="A62" s="103" t="s">
        <v>7</v>
      </c>
      <c r="B62" s="93" t="s">
        <v>8123</v>
      </c>
      <c r="C62" t="s">
        <v>2287</v>
      </c>
      <c r="D62" t="s">
        <v>8124</v>
      </c>
      <c r="E62" t="s">
        <v>8125</v>
      </c>
      <c r="F62" t="s">
        <v>817</v>
      </c>
      <c r="H62">
        <v>0</v>
      </c>
      <c r="I62" s="1">
        <v>0</v>
      </c>
      <c r="J62">
        <v>1.4E-5</v>
      </c>
      <c r="K62">
        <v>3.0000000000000001E-5</v>
      </c>
      <c r="L62">
        <v>4.6999999999999997E-5</v>
      </c>
      <c r="M62">
        <v>6.3E-5</v>
      </c>
      <c r="N62">
        <v>8.0000000000000007E-5</v>
      </c>
      <c r="O62">
        <v>9.5000000000000005E-5</v>
      </c>
      <c r="P62">
        <v>1.1E-4</v>
      </c>
      <c r="Q62">
        <v>1.25E-4</v>
      </c>
      <c r="R62">
        <v>1.3999999999999999E-4</v>
      </c>
      <c r="S62">
        <v>1.5300000000000001E-4</v>
      </c>
      <c r="T62">
        <v>1.66E-4</v>
      </c>
      <c r="U62">
        <v>1.7699999999999999E-4</v>
      </c>
      <c r="V62">
        <v>1.8799999999999999E-4</v>
      </c>
      <c r="W62">
        <v>1.9699999999999999E-4</v>
      </c>
      <c r="X62">
        <v>2.0599999999999999E-4</v>
      </c>
      <c r="Y62">
        <v>2.1499999999999999E-4</v>
      </c>
      <c r="Z62">
        <v>2.22E-4</v>
      </c>
      <c r="AA62">
        <v>2.2900000000000001E-4</v>
      </c>
      <c r="AB62">
        <v>2.3499999999999999E-4</v>
      </c>
      <c r="AC62">
        <v>2.3900000000000001E-4</v>
      </c>
      <c r="AD62">
        <v>2.41E-4</v>
      </c>
      <c r="AE62">
        <v>2.43E-4</v>
      </c>
      <c r="AF62">
        <v>2.43E-4</v>
      </c>
      <c r="AG62">
        <v>2.41E-4</v>
      </c>
      <c r="AH62">
        <v>2.3800000000000001E-4</v>
      </c>
      <c r="AI62">
        <v>2.32E-4</v>
      </c>
      <c r="AJ62">
        <v>2.2599999999999999E-4</v>
      </c>
      <c r="AK62" t="s">
        <v>549</v>
      </c>
    </row>
    <row r="63" spans="1:37" ht="15" customHeight="1">
      <c r="B63" s="93" t="s">
        <v>8126</v>
      </c>
      <c r="C63" t="s">
        <v>8028</v>
      </c>
      <c r="D63" t="s">
        <v>8127</v>
      </c>
      <c r="E63" t="s">
        <v>8128</v>
      </c>
      <c r="F63" t="s">
        <v>817</v>
      </c>
      <c r="H63">
        <v>745.82800299999997</v>
      </c>
      <c r="I63" s="1">
        <v>731.17419400000006</v>
      </c>
      <c r="J63">
        <v>720.99334699999997</v>
      </c>
      <c r="K63">
        <v>716.52270499999997</v>
      </c>
      <c r="L63">
        <v>715.17602499999998</v>
      </c>
      <c r="M63">
        <v>711.70977800000003</v>
      </c>
      <c r="N63">
        <v>708.54400599999997</v>
      </c>
      <c r="O63">
        <v>705.98767099999998</v>
      </c>
      <c r="P63">
        <v>706.45977800000003</v>
      </c>
      <c r="Q63">
        <v>710.45648200000005</v>
      </c>
      <c r="R63">
        <v>717.79107699999997</v>
      </c>
      <c r="S63">
        <v>724.37237500000003</v>
      </c>
      <c r="T63">
        <v>731.39025900000001</v>
      </c>
      <c r="U63">
        <v>739.17913799999997</v>
      </c>
      <c r="V63">
        <v>746.30835000000002</v>
      </c>
      <c r="W63">
        <v>754.65625</v>
      </c>
      <c r="X63">
        <v>763.13678000000004</v>
      </c>
      <c r="Y63">
        <v>772.15191700000003</v>
      </c>
      <c r="Z63">
        <v>782.66351299999997</v>
      </c>
      <c r="AA63">
        <v>794.23699999999997</v>
      </c>
      <c r="AB63">
        <v>805.87268100000006</v>
      </c>
      <c r="AC63">
        <v>817.30413799999997</v>
      </c>
      <c r="AD63">
        <v>829.03204300000004</v>
      </c>
      <c r="AE63">
        <v>841.80078100000003</v>
      </c>
      <c r="AF63">
        <v>857.074524</v>
      </c>
      <c r="AG63">
        <v>873.44000200000005</v>
      </c>
      <c r="AH63">
        <v>889.11822500000005</v>
      </c>
      <c r="AI63">
        <v>905.955872</v>
      </c>
      <c r="AJ63">
        <v>926.21386700000005</v>
      </c>
      <c r="AK63" s="91">
        <v>8.0000000000000002E-3</v>
      </c>
    </row>
    <row r="64" spans="1:37" ht="15" customHeight="1">
      <c r="C64" t="s">
        <v>854</v>
      </c>
    </row>
    <row r="65" spans="1:37" ht="15" customHeight="1">
      <c r="A65" s="103" t="s">
        <v>4</v>
      </c>
      <c r="B65" s="93" t="s">
        <v>8129</v>
      </c>
      <c r="C65" t="s">
        <v>955</v>
      </c>
      <c r="D65" t="s">
        <v>8130</v>
      </c>
      <c r="E65" t="s">
        <v>8131</v>
      </c>
      <c r="F65" t="s">
        <v>817</v>
      </c>
      <c r="H65">
        <v>596.79718000000003</v>
      </c>
      <c r="I65" s="1">
        <v>582.57031199999994</v>
      </c>
      <c r="J65">
        <v>570.54583700000001</v>
      </c>
      <c r="K65">
        <v>562.60992399999998</v>
      </c>
      <c r="L65">
        <v>557.47637899999995</v>
      </c>
      <c r="M65">
        <v>552.10058600000002</v>
      </c>
      <c r="N65">
        <v>547.56726100000003</v>
      </c>
      <c r="O65">
        <v>541.83489999999995</v>
      </c>
      <c r="P65">
        <v>535.99304199999995</v>
      </c>
      <c r="Q65">
        <v>531.105774</v>
      </c>
      <c r="R65">
        <v>528.55798300000004</v>
      </c>
      <c r="S65">
        <v>525.61999500000002</v>
      </c>
      <c r="T65">
        <v>523.05523700000003</v>
      </c>
      <c r="U65">
        <v>521.635132</v>
      </c>
      <c r="V65">
        <v>520.47326699999996</v>
      </c>
      <c r="W65">
        <v>520.68817100000001</v>
      </c>
      <c r="X65">
        <v>521.26672399999995</v>
      </c>
      <c r="Y65">
        <v>522.35955799999999</v>
      </c>
      <c r="Z65">
        <v>524.42358400000001</v>
      </c>
      <c r="AA65">
        <v>527.08154300000001</v>
      </c>
      <c r="AB65">
        <v>529.90252699999996</v>
      </c>
      <c r="AC65">
        <v>533.30059800000004</v>
      </c>
      <c r="AD65">
        <v>536.98974599999997</v>
      </c>
      <c r="AE65">
        <v>540.51788299999998</v>
      </c>
      <c r="AF65">
        <v>544.76953100000003</v>
      </c>
      <c r="AG65">
        <v>549.50622599999997</v>
      </c>
      <c r="AH65">
        <v>553.89520300000004</v>
      </c>
      <c r="AI65">
        <v>558.68853799999999</v>
      </c>
      <c r="AJ65">
        <v>565.29272500000002</v>
      </c>
      <c r="AK65" s="91">
        <v>-2E-3</v>
      </c>
    </row>
    <row r="66" spans="1:37" ht="15" customHeight="1">
      <c r="A66" s="103" t="s">
        <v>3</v>
      </c>
      <c r="B66" s="93" t="s">
        <v>8132</v>
      </c>
      <c r="C66" t="s">
        <v>1221</v>
      </c>
      <c r="D66" t="s">
        <v>8133</v>
      </c>
      <c r="E66" t="s">
        <v>8134</v>
      </c>
      <c r="F66" t="s">
        <v>817</v>
      </c>
      <c r="H66">
        <v>361.09713699999998</v>
      </c>
      <c r="I66" s="1">
        <v>352.45266700000002</v>
      </c>
      <c r="J66">
        <v>345.87948599999999</v>
      </c>
      <c r="K66">
        <v>341.195312</v>
      </c>
      <c r="L66">
        <v>338.49740600000001</v>
      </c>
      <c r="M66">
        <v>335.44927999999999</v>
      </c>
      <c r="N66">
        <v>333.12942500000003</v>
      </c>
      <c r="O66">
        <v>330.41744999999997</v>
      </c>
      <c r="P66">
        <v>327.605164</v>
      </c>
      <c r="Q66">
        <v>325.20840500000003</v>
      </c>
      <c r="R66">
        <v>324.38137799999998</v>
      </c>
      <c r="S66">
        <v>322.96948200000003</v>
      </c>
      <c r="T66">
        <v>321.80856299999999</v>
      </c>
      <c r="U66">
        <v>321.02459700000003</v>
      </c>
      <c r="V66">
        <v>319.85522500000002</v>
      </c>
      <c r="W66">
        <v>319.80575599999997</v>
      </c>
      <c r="X66">
        <v>319.18862899999999</v>
      </c>
      <c r="Y66">
        <v>319.81021099999998</v>
      </c>
      <c r="Z66">
        <v>320.52459700000003</v>
      </c>
      <c r="AA66">
        <v>321.91735799999998</v>
      </c>
      <c r="AB66">
        <v>323.479828</v>
      </c>
      <c r="AC66">
        <v>325.354736</v>
      </c>
      <c r="AD66">
        <v>327.38092</v>
      </c>
      <c r="AE66">
        <v>329.19854700000002</v>
      </c>
      <c r="AF66">
        <v>331.44744900000001</v>
      </c>
      <c r="AG66">
        <v>333.82504299999999</v>
      </c>
      <c r="AH66">
        <v>335.92965700000002</v>
      </c>
      <c r="AI66">
        <v>338.38473499999998</v>
      </c>
      <c r="AJ66">
        <v>341.79480000000001</v>
      </c>
      <c r="AK66" s="91">
        <v>-2E-3</v>
      </c>
    </row>
    <row r="67" spans="1:37" ht="15" customHeight="1">
      <c r="A67" s="103" t="s">
        <v>6</v>
      </c>
      <c r="B67" s="93" t="s">
        <v>8135</v>
      </c>
      <c r="C67" t="s">
        <v>970</v>
      </c>
      <c r="D67" t="s">
        <v>8136</v>
      </c>
      <c r="E67" t="s">
        <v>8137</v>
      </c>
      <c r="F67" t="s">
        <v>817</v>
      </c>
      <c r="H67">
        <v>0.66559500000000005</v>
      </c>
      <c r="I67" s="1">
        <v>0.68273300000000003</v>
      </c>
      <c r="J67">
        <v>0.70085900000000001</v>
      </c>
      <c r="K67">
        <v>0.72075599999999995</v>
      </c>
      <c r="L67">
        <v>0.74448800000000004</v>
      </c>
      <c r="M67">
        <v>0.76778900000000005</v>
      </c>
      <c r="N67">
        <v>0.79256400000000005</v>
      </c>
      <c r="O67">
        <v>0.81504200000000004</v>
      </c>
      <c r="P67">
        <v>0.83886099999999997</v>
      </c>
      <c r="Q67">
        <v>0.86650700000000003</v>
      </c>
      <c r="R67">
        <v>0.90220500000000003</v>
      </c>
      <c r="S67">
        <v>0.94494599999999995</v>
      </c>
      <c r="T67">
        <v>0.99329800000000001</v>
      </c>
      <c r="U67">
        <v>1.0406519999999999</v>
      </c>
      <c r="V67">
        <v>1.0919840000000001</v>
      </c>
      <c r="W67">
        <v>1.1519010000000001</v>
      </c>
      <c r="X67">
        <v>1.219368</v>
      </c>
      <c r="Y67">
        <v>1.295874</v>
      </c>
      <c r="Z67">
        <v>1.3836520000000001</v>
      </c>
      <c r="AA67">
        <v>1.4835039999999999</v>
      </c>
      <c r="AB67">
        <v>1.590991</v>
      </c>
      <c r="AC67">
        <v>1.705203</v>
      </c>
      <c r="AD67">
        <v>1.8237920000000001</v>
      </c>
      <c r="AE67">
        <v>1.9449419999999999</v>
      </c>
      <c r="AF67">
        <v>2.071958</v>
      </c>
      <c r="AG67">
        <v>2.202169</v>
      </c>
      <c r="AH67">
        <v>2.3311099999999998</v>
      </c>
      <c r="AI67">
        <v>2.4515280000000002</v>
      </c>
      <c r="AJ67">
        <v>2.5810140000000001</v>
      </c>
      <c r="AK67" s="91">
        <v>0.05</v>
      </c>
    </row>
    <row r="68" spans="1:37" ht="15" customHeight="1">
      <c r="A68" s="103" t="s">
        <v>2</v>
      </c>
      <c r="B68" s="93" t="s">
        <v>8138</v>
      </c>
      <c r="C68" t="s">
        <v>985</v>
      </c>
      <c r="D68" t="s">
        <v>8139</v>
      </c>
      <c r="E68" t="s">
        <v>8140</v>
      </c>
      <c r="F68" t="s">
        <v>817</v>
      </c>
      <c r="H68">
        <v>0.76194399999999995</v>
      </c>
      <c r="I68" s="1">
        <v>0.71869899999999998</v>
      </c>
      <c r="J68">
        <v>0.67632099999999995</v>
      </c>
      <c r="K68">
        <v>0.637992</v>
      </c>
      <c r="L68">
        <v>0.60286899999999999</v>
      </c>
      <c r="M68">
        <v>0.56657000000000002</v>
      </c>
      <c r="N68">
        <v>0.53246199999999999</v>
      </c>
      <c r="O68">
        <v>0.49757600000000002</v>
      </c>
      <c r="P68">
        <v>0.46278799999999998</v>
      </c>
      <c r="Q68">
        <v>0.43082799999999999</v>
      </c>
      <c r="R68">
        <v>0.40238600000000002</v>
      </c>
      <c r="S68">
        <v>0.37443300000000002</v>
      </c>
      <c r="T68">
        <v>0.346945</v>
      </c>
      <c r="U68">
        <v>0.32059799999999999</v>
      </c>
      <c r="V68">
        <v>0.29521900000000001</v>
      </c>
      <c r="W68">
        <v>0.27301599999999998</v>
      </c>
      <c r="X68">
        <v>0.253025</v>
      </c>
      <c r="Y68">
        <v>0.23599700000000001</v>
      </c>
      <c r="Z68">
        <v>0.22023300000000001</v>
      </c>
      <c r="AA68">
        <v>0.204292</v>
      </c>
      <c r="AB68">
        <v>0.19014900000000001</v>
      </c>
      <c r="AC68">
        <v>0.17355699999999999</v>
      </c>
      <c r="AD68">
        <v>0.156469</v>
      </c>
      <c r="AE68">
        <v>0.14242199999999999</v>
      </c>
      <c r="AF68">
        <v>0.13080600000000001</v>
      </c>
      <c r="AG68">
        <v>0.11888700000000001</v>
      </c>
      <c r="AH68">
        <v>0.106766</v>
      </c>
      <c r="AI68">
        <v>9.5868999999999996E-2</v>
      </c>
      <c r="AJ68">
        <v>8.6902999999999994E-2</v>
      </c>
      <c r="AK68" s="91">
        <v>-7.4999999999999997E-2</v>
      </c>
    </row>
    <row r="69" spans="1:37" ht="15" customHeight="1">
      <c r="A69" s="103" t="s">
        <v>3</v>
      </c>
      <c r="B69" s="93" t="s">
        <v>8141</v>
      </c>
      <c r="C69" t="s">
        <v>3230</v>
      </c>
      <c r="D69" t="s">
        <v>8142</v>
      </c>
      <c r="E69" t="s">
        <v>8143</v>
      </c>
      <c r="F69" t="s">
        <v>817</v>
      </c>
      <c r="H69">
        <v>10.331885</v>
      </c>
      <c r="I69" s="1">
        <v>10.758182</v>
      </c>
      <c r="J69">
        <v>11.321586</v>
      </c>
      <c r="K69">
        <v>11.975374</v>
      </c>
      <c r="L69">
        <v>12.744726</v>
      </c>
      <c r="M69">
        <v>13.587192999999999</v>
      </c>
      <c r="N69">
        <v>14.506133999999999</v>
      </c>
      <c r="O69">
        <v>15.44483</v>
      </c>
      <c r="P69">
        <v>16.450348000000002</v>
      </c>
      <c r="Q69">
        <v>17.581883999999999</v>
      </c>
      <c r="R69">
        <v>18.915562000000001</v>
      </c>
      <c r="S69">
        <v>20.372982</v>
      </c>
      <c r="T69">
        <v>22.01041</v>
      </c>
      <c r="U69">
        <v>23.794563</v>
      </c>
      <c r="V69">
        <v>25.577529999999999</v>
      </c>
      <c r="W69">
        <v>27.489719000000001</v>
      </c>
      <c r="X69">
        <v>29.423684999999999</v>
      </c>
      <c r="Y69">
        <v>31.3827</v>
      </c>
      <c r="Z69">
        <v>33.470939999999999</v>
      </c>
      <c r="AA69">
        <v>35.564487</v>
      </c>
      <c r="AB69">
        <v>37.641945</v>
      </c>
      <c r="AC69">
        <v>39.693420000000003</v>
      </c>
      <c r="AD69">
        <v>41.646500000000003</v>
      </c>
      <c r="AE69">
        <v>43.501041000000001</v>
      </c>
      <c r="AF69">
        <v>45.296207000000003</v>
      </c>
      <c r="AG69">
        <v>47.027523000000002</v>
      </c>
      <c r="AH69">
        <v>48.595694999999999</v>
      </c>
      <c r="AI69">
        <v>50.145443</v>
      </c>
      <c r="AJ69">
        <v>51.783786999999997</v>
      </c>
      <c r="AK69" s="91">
        <v>5.8999999999999997E-2</v>
      </c>
    </row>
    <row r="70" spans="1:37" ht="15" customHeight="1">
      <c r="A70" s="103" t="s">
        <v>1</v>
      </c>
      <c r="B70" s="93" t="s">
        <v>8144</v>
      </c>
      <c r="C70" t="s">
        <v>2271</v>
      </c>
      <c r="D70" t="s">
        <v>8145</v>
      </c>
      <c r="E70" t="s">
        <v>8146</v>
      </c>
      <c r="F70" t="s">
        <v>817</v>
      </c>
      <c r="H70">
        <v>3.8241999999999998E-2</v>
      </c>
      <c r="I70" s="1">
        <v>4.5435000000000003E-2</v>
      </c>
      <c r="J70">
        <v>5.0754000000000001E-2</v>
      </c>
      <c r="K70">
        <v>5.4753000000000003E-2</v>
      </c>
      <c r="L70">
        <v>5.7683999999999999E-2</v>
      </c>
      <c r="M70">
        <v>5.9468E-2</v>
      </c>
      <c r="N70">
        <v>6.0365000000000002E-2</v>
      </c>
      <c r="O70">
        <v>6.0382999999999999E-2</v>
      </c>
      <c r="P70">
        <v>5.9790000000000003E-2</v>
      </c>
      <c r="Q70">
        <v>5.8833999999999997E-2</v>
      </c>
      <c r="R70">
        <v>5.7679000000000001E-2</v>
      </c>
      <c r="S70">
        <v>5.6148999999999998E-2</v>
      </c>
      <c r="T70">
        <v>5.4413999999999997E-2</v>
      </c>
      <c r="U70">
        <v>5.2582999999999998E-2</v>
      </c>
      <c r="V70">
        <v>5.0235000000000002E-2</v>
      </c>
      <c r="W70">
        <v>4.7787000000000003E-2</v>
      </c>
      <c r="X70">
        <v>4.5777999999999999E-2</v>
      </c>
      <c r="Y70">
        <v>4.3761000000000001E-2</v>
      </c>
      <c r="Z70">
        <v>4.1475999999999999E-2</v>
      </c>
      <c r="AA70">
        <v>3.9280000000000002E-2</v>
      </c>
      <c r="AB70">
        <v>3.7173999999999999E-2</v>
      </c>
      <c r="AC70">
        <v>3.5144000000000002E-2</v>
      </c>
      <c r="AD70">
        <v>3.3201000000000001E-2</v>
      </c>
      <c r="AE70">
        <v>3.1363000000000002E-2</v>
      </c>
      <c r="AF70">
        <v>2.9679000000000001E-2</v>
      </c>
      <c r="AG70">
        <v>2.809E-2</v>
      </c>
      <c r="AH70">
        <v>2.6553E-2</v>
      </c>
      <c r="AI70">
        <v>2.5127E-2</v>
      </c>
      <c r="AJ70">
        <v>2.3810000000000001E-2</v>
      </c>
      <c r="AK70" s="91">
        <v>-1.7000000000000001E-2</v>
      </c>
    </row>
    <row r="71" spans="1:37" ht="15" customHeight="1">
      <c r="A71" s="103" t="s">
        <v>5</v>
      </c>
      <c r="B71" s="93" t="s">
        <v>8147</v>
      </c>
      <c r="C71" t="s">
        <v>3238</v>
      </c>
      <c r="D71" t="s">
        <v>8148</v>
      </c>
      <c r="E71" t="s">
        <v>8149</v>
      </c>
      <c r="F71" t="s">
        <v>817</v>
      </c>
      <c r="H71">
        <v>0</v>
      </c>
      <c r="I71" s="1">
        <v>0</v>
      </c>
      <c r="J71">
        <v>4.6031000000000002E-2</v>
      </c>
      <c r="K71">
        <v>8.7363999999999997E-2</v>
      </c>
      <c r="L71">
        <v>0.125998</v>
      </c>
      <c r="M71">
        <v>0.162359</v>
      </c>
      <c r="N71">
        <v>0.19692899999999999</v>
      </c>
      <c r="O71">
        <v>0.22856599999999999</v>
      </c>
      <c r="P71">
        <v>0.25760300000000003</v>
      </c>
      <c r="Q71">
        <v>0.28515600000000002</v>
      </c>
      <c r="R71">
        <v>0.31272899999999998</v>
      </c>
      <c r="S71">
        <v>0.339615</v>
      </c>
      <c r="T71">
        <v>0.36632999999999999</v>
      </c>
      <c r="U71">
        <v>0.39357700000000001</v>
      </c>
      <c r="V71">
        <v>0.42073300000000002</v>
      </c>
      <c r="W71">
        <v>0.44928600000000002</v>
      </c>
      <c r="X71">
        <v>0.47926000000000002</v>
      </c>
      <c r="Y71">
        <v>0.51125699999999996</v>
      </c>
      <c r="Z71">
        <v>0.54663899999999999</v>
      </c>
      <c r="AA71">
        <v>0.58593899999999999</v>
      </c>
      <c r="AB71">
        <v>0.62877000000000005</v>
      </c>
      <c r="AC71">
        <v>0.672651</v>
      </c>
      <c r="AD71">
        <v>0.71931100000000003</v>
      </c>
      <c r="AE71">
        <v>0.76830799999999999</v>
      </c>
      <c r="AF71">
        <v>0.82118100000000005</v>
      </c>
      <c r="AG71">
        <v>0.877112</v>
      </c>
      <c r="AH71">
        <v>0.93461899999999998</v>
      </c>
      <c r="AI71">
        <v>0.99479200000000001</v>
      </c>
      <c r="AJ71">
        <v>1.0601590000000001</v>
      </c>
      <c r="AK71" t="s">
        <v>549</v>
      </c>
    </row>
    <row r="72" spans="1:37" ht="15" customHeight="1">
      <c r="A72" s="103" t="s">
        <v>5</v>
      </c>
      <c r="B72" s="93" t="s">
        <v>8150</v>
      </c>
      <c r="C72" t="s">
        <v>3235</v>
      </c>
      <c r="D72" t="s">
        <v>8151</v>
      </c>
      <c r="E72" t="s">
        <v>8152</v>
      </c>
      <c r="F72" t="s">
        <v>817</v>
      </c>
      <c r="H72">
        <v>0</v>
      </c>
      <c r="I72" s="1">
        <v>0</v>
      </c>
      <c r="J72">
        <v>5.5973000000000002E-2</v>
      </c>
      <c r="K72">
        <v>0.10538500000000001</v>
      </c>
      <c r="L72">
        <v>0.15109300000000001</v>
      </c>
      <c r="M72">
        <v>0.193687</v>
      </c>
      <c r="N72">
        <v>0.233462</v>
      </c>
      <c r="O72">
        <v>0.26946999999999999</v>
      </c>
      <c r="P72">
        <v>0.30264600000000003</v>
      </c>
      <c r="Q72">
        <v>0.33501599999999998</v>
      </c>
      <c r="R72">
        <v>0.368535</v>
      </c>
      <c r="S72">
        <v>0.40277000000000002</v>
      </c>
      <c r="T72">
        <v>0.43828299999999998</v>
      </c>
      <c r="U72">
        <v>0.47615099999999999</v>
      </c>
      <c r="V72">
        <v>0.51575199999999999</v>
      </c>
      <c r="W72">
        <v>0.55924499999999999</v>
      </c>
      <c r="X72">
        <v>0.606796</v>
      </c>
      <c r="Y72">
        <v>0.65962699999999996</v>
      </c>
      <c r="Z72">
        <v>0.71974099999999996</v>
      </c>
      <c r="AA72">
        <v>0.78828900000000002</v>
      </c>
      <c r="AB72">
        <v>0.86488600000000004</v>
      </c>
      <c r="AC72">
        <v>0.94691499999999995</v>
      </c>
      <c r="AD72">
        <v>1.0356989999999999</v>
      </c>
      <c r="AE72">
        <v>1.130374</v>
      </c>
      <c r="AF72">
        <v>1.23231</v>
      </c>
      <c r="AG72">
        <v>1.340697</v>
      </c>
      <c r="AH72">
        <v>1.452583</v>
      </c>
      <c r="AI72">
        <v>1.5697239999999999</v>
      </c>
      <c r="AJ72">
        <v>1.6954130000000001</v>
      </c>
      <c r="AK72" t="s">
        <v>549</v>
      </c>
    </row>
    <row r="73" spans="1:37" ht="15" customHeight="1">
      <c r="A73" s="103" t="s">
        <v>7</v>
      </c>
      <c r="B73" s="93" t="s">
        <v>8153</v>
      </c>
      <c r="C73" t="s">
        <v>2287</v>
      </c>
      <c r="D73" t="s">
        <v>8154</v>
      </c>
      <c r="E73" t="s">
        <v>8155</v>
      </c>
      <c r="F73" t="s">
        <v>817</v>
      </c>
      <c r="H73">
        <v>0</v>
      </c>
      <c r="I73" s="1">
        <v>0</v>
      </c>
      <c r="J73">
        <v>9.7281999999999993E-2</v>
      </c>
      <c r="K73">
        <v>0.18842100000000001</v>
      </c>
      <c r="L73">
        <v>0.27685799999999999</v>
      </c>
      <c r="M73">
        <v>0.363454</v>
      </c>
      <c r="N73">
        <v>0.44753700000000002</v>
      </c>
      <c r="O73">
        <v>0.52742900000000004</v>
      </c>
      <c r="P73">
        <v>0.60339299999999996</v>
      </c>
      <c r="Q73">
        <v>0.67797099999999999</v>
      </c>
      <c r="R73">
        <v>0.75438000000000005</v>
      </c>
      <c r="S73">
        <v>0.83045100000000005</v>
      </c>
      <c r="T73">
        <v>0.90750299999999995</v>
      </c>
      <c r="U73">
        <v>0.98692000000000002</v>
      </c>
      <c r="V73">
        <v>1.0677970000000001</v>
      </c>
      <c r="W73">
        <v>1.153837</v>
      </c>
      <c r="X73">
        <v>1.2450049999999999</v>
      </c>
      <c r="Y73">
        <v>1.3430200000000001</v>
      </c>
      <c r="Z73">
        <v>1.4516439999999999</v>
      </c>
      <c r="AA73">
        <v>1.572443</v>
      </c>
      <c r="AB73">
        <v>1.7043809999999999</v>
      </c>
      <c r="AC73">
        <v>1.8422590000000001</v>
      </c>
      <c r="AD73">
        <v>1.9891760000000001</v>
      </c>
      <c r="AE73">
        <v>2.1437659999999998</v>
      </c>
      <c r="AF73">
        <v>2.310273</v>
      </c>
      <c r="AG73">
        <v>2.48651</v>
      </c>
      <c r="AH73">
        <v>2.6681050000000002</v>
      </c>
      <c r="AI73">
        <v>2.8579460000000001</v>
      </c>
      <c r="AJ73">
        <v>3.0632440000000001</v>
      </c>
      <c r="AK73" t="s">
        <v>549</v>
      </c>
    </row>
    <row r="74" spans="1:37" ht="15" customHeight="1">
      <c r="B74" s="93" t="s">
        <v>8156</v>
      </c>
      <c r="C74" t="s">
        <v>8059</v>
      </c>
      <c r="D74" t="s">
        <v>8157</v>
      </c>
      <c r="E74" t="s">
        <v>8158</v>
      </c>
      <c r="F74" t="s">
        <v>817</v>
      </c>
      <c r="H74">
        <v>969.69219999999996</v>
      </c>
      <c r="I74" s="1">
        <v>947.22790499999996</v>
      </c>
      <c r="J74">
        <v>929.37390100000005</v>
      </c>
      <c r="K74">
        <v>917.57488999999998</v>
      </c>
      <c r="L74">
        <v>910.67767300000003</v>
      </c>
      <c r="M74">
        <v>903.25073199999997</v>
      </c>
      <c r="N74">
        <v>897.46606399999996</v>
      </c>
      <c r="O74">
        <v>890.09558100000004</v>
      </c>
      <c r="P74">
        <v>882.57385299999999</v>
      </c>
      <c r="Q74">
        <v>876.55035399999997</v>
      </c>
      <c r="R74">
        <v>874.65283199999999</v>
      </c>
      <c r="S74">
        <v>871.910706</v>
      </c>
      <c r="T74">
        <v>869.98089600000003</v>
      </c>
      <c r="U74">
        <v>869.72479199999998</v>
      </c>
      <c r="V74">
        <v>869.347534</v>
      </c>
      <c r="W74">
        <v>871.618469</v>
      </c>
      <c r="X74">
        <v>873.72820999999999</v>
      </c>
      <c r="Y74">
        <v>877.64209000000005</v>
      </c>
      <c r="Z74">
        <v>882.78265399999998</v>
      </c>
      <c r="AA74">
        <v>889.23706100000004</v>
      </c>
      <c r="AB74">
        <v>896.04046600000004</v>
      </c>
      <c r="AC74">
        <v>903.72448699999995</v>
      </c>
      <c r="AD74">
        <v>911.77453600000001</v>
      </c>
      <c r="AE74">
        <v>919.37823500000002</v>
      </c>
      <c r="AF74">
        <v>928.10968000000003</v>
      </c>
      <c r="AG74">
        <v>937.41241500000001</v>
      </c>
      <c r="AH74">
        <v>945.94018600000004</v>
      </c>
      <c r="AI74">
        <v>955.21374500000002</v>
      </c>
      <c r="AJ74">
        <v>967.38214100000005</v>
      </c>
      <c r="AK74" s="91">
        <v>0</v>
      </c>
    </row>
    <row r="75" spans="1:37" ht="15" customHeight="1">
      <c r="C75" t="s">
        <v>8062</v>
      </c>
    </row>
    <row r="76" spans="1:37" ht="15" customHeight="1">
      <c r="A76" s="103" t="s">
        <v>4</v>
      </c>
      <c r="B76" s="93" t="s">
        <v>8159</v>
      </c>
      <c r="C76" t="s">
        <v>955</v>
      </c>
      <c r="D76" t="s">
        <v>8160</v>
      </c>
      <c r="E76" t="s">
        <v>8161</v>
      </c>
      <c r="F76" t="s">
        <v>817</v>
      </c>
      <c r="H76">
        <v>4152.294922</v>
      </c>
      <c r="I76" s="1">
        <v>4082.8315429999998</v>
      </c>
      <c r="J76">
        <v>4021.451172</v>
      </c>
      <c r="K76">
        <v>3982.2763669999999</v>
      </c>
      <c r="L76">
        <v>3955.953125</v>
      </c>
      <c r="M76">
        <v>3919.7482909999999</v>
      </c>
      <c r="N76">
        <v>3881.1032709999999</v>
      </c>
      <c r="O76">
        <v>3831.7788089999999</v>
      </c>
      <c r="P76">
        <v>3778.5307619999999</v>
      </c>
      <c r="Q76">
        <v>3730.3295899999998</v>
      </c>
      <c r="R76">
        <v>3694.220703</v>
      </c>
      <c r="S76">
        <v>3656.8642580000001</v>
      </c>
      <c r="T76">
        <v>3623.7570799999999</v>
      </c>
      <c r="U76">
        <v>3598.0146479999999</v>
      </c>
      <c r="V76">
        <v>3572.140625</v>
      </c>
      <c r="W76">
        <v>3555.0131839999999</v>
      </c>
      <c r="X76">
        <v>3541.656982</v>
      </c>
      <c r="Y76">
        <v>3529.0092770000001</v>
      </c>
      <c r="Z76">
        <v>3520.9711910000001</v>
      </c>
      <c r="AA76">
        <v>3515.9072270000001</v>
      </c>
      <c r="AB76">
        <v>3513.1889649999998</v>
      </c>
      <c r="AC76">
        <v>3509.6179200000001</v>
      </c>
      <c r="AD76">
        <v>3504.0908199999999</v>
      </c>
      <c r="AE76">
        <v>3495.7058109999998</v>
      </c>
      <c r="AF76">
        <v>3490.008057</v>
      </c>
      <c r="AG76">
        <v>3484.0903320000002</v>
      </c>
      <c r="AH76">
        <v>3473.501953</v>
      </c>
      <c r="AI76">
        <v>3463.9399410000001</v>
      </c>
      <c r="AJ76">
        <v>3464.1235350000002</v>
      </c>
      <c r="AK76" s="91">
        <v>-6.0000000000000001E-3</v>
      </c>
    </row>
    <row r="77" spans="1:37" ht="15" customHeight="1">
      <c r="A77" s="103" t="s">
        <v>3</v>
      </c>
      <c r="B77" s="93" t="s">
        <v>8162</v>
      </c>
      <c r="C77" t="s">
        <v>1221</v>
      </c>
      <c r="D77" t="s">
        <v>8163</v>
      </c>
      <c r="E77" t="s">
        <v>8164</v>
      </c>
      <c r="F77" t="s">
        <v>817</v>
      </c>
      <c r="H77">
        <v>3.9674480000000001</v>
      </c>
      <c r="I77" s="1">
        <v>3.9112100000000001</v>
      </c>
      <c r="J77">
        <v>3.927975</v>
      </c>
      <c r="K77">
        <v>4.0033329999999996</v>
      </c>
      <c r="L77">
        <v>4.154909</v>
      </c>
      <c r="M77">
        <v>4.3465829999999999</v>
      </c>
      <c r="N77">
        <v>4.5559409999999998</v>
      </c>
      <c r="O77">
        <v>4.7584520000000001</v>
      </c>
      <c r="P77">
        <v>4.9760099999999996</v>
      </c>
      <c r="Q77">
        <v>5.1881700000000004</v>
      </c>
      <c r="R77">
        <v>5.3957819999999996</v>
      </c>
      <c r="S77">
        <v>5.5792359999999999</v>
      </c>
      <c r="T77">
        <v>5.7431809999999999</v>
      </c>
      <c r="U77">
        <v>5.8900360000000003</v>
      </c>
      <c r="V77">
        <v>5.9984260000000003</v>
      </c>
      <c r="W77">
        <v>6.0940690000000002</v>
      </c>
      <c r="X77">
        <v>6.1672099999999999</v>
      </c>
      <c r="Y77">
        <v>6.22837</v>
      </c>
      <c r="Z77">
        <v>6.2926219999999997</v>
      </c>
      <c r="AA77">
        <v>6.356681</v>
      </c>
      <c r="AB77">
        <v>6.3895749999999998</v>
      </c>
      <c r="AC77">
        <v>6.4071030000000002</v>
      </c>
      <c r="AD77">
        <v>6.4340310000000001</v>
      </c>
      <c r="AE77">
        <v>6.4656529999999997</v>
      </c>
      <c r="AF77">
        <v>6.5095479999999997</v>
      </c>
      <c r="AG77">
        <v>6.5554730000000001</v>
      </c>
      <c r="AH77">
        <v>6.5929979999999997</v>
      </c>
      <c r="AI77">
        <v>6.6332560000000003</v>
      </c>
      <c r="AJ77">
        <v>6.6926329999999998</v>
      </c>
      <c r="AK77" s="91">
        <v>1.9E-2</v>
      </c>
    </row>
    <row r="78" spans="1:37" ht="15" customHeight="1">
      <c r="A78" s="103" t="s">
        <v>6</v>
      </c>
      <c r="B78" s="93" t="s">
        <v>8165</v>
      </c>
      <c r="C78" t="s">
        <v>970</v>
      </c>
      <c r="D78" t="s">
        <v>8166</v>
      </c>
      <c r="E78" t="s">
        <v>8167</v>
      </c>
      <c r="F78" t="s">
        <v>817</v>
      </c>
      <c r="H78">
        <v>0.57084699999999999</v>
      </c>
      <c r="I78" s="1">
        <v>0.62436700000000001</v>
      </c>
      <c r="J78">
        <v>0.67565299999999995</v>
      </c>
      <c r="K78">
        <v>0.72345599999999999</v>
      </c>
      <c r="L78">
        <v>0.76954900000000004</v>
      </c>
      <c r="M78">
        <v>0.80783199999999999</v>
      </c>
      <c r="N78">
        <v>0.83759799999999995</v>
      </c>
      <c r="O78">
        <v>0.85494300000000001</v>
      </c>
      <c r="P78">
        <v>0.86416899999999996</v>
      </c>
      <c r="Q78">
        <v>0.86825799999999997</v>
      </c>
      <c r="R78">
        <v>0.87042299999999995</v>
      </c>
      <c r="S78">
        <v>0.87198200000000003</v>
      </c>
      <c r="T78">
        <v>0.876027</v>
      </c>
      <c r="U78">
        <v>0.88223799999999997</v>
      </c>
      <c r="V78">
        <v>0.88616399999999995</v>
      </c>
      <c r="W78">
        <v>0.890656</v>
      </c>
      <c r="X78">
        <v>0.89219300000000001</v>
      </c>
      <c r="Y78">
        <v>0.89300599999999997</v>
      </c>
      <c r="Z78">
        <v>0.89404300000000003</v>
      </c>
      <c r="AA78">
        <v>0.89725900000000003</v>
      </c>
      <c r="AB78">
        <v>0.90047600000000005</v>
      </c>
      <c r="AC78">
        <v>0.90321899999999999</v>
      </c>
      <c r="AD78">
        <v>0.90516799999999997</v>
      </c>
      <c r="AE78">
        <v>0.90654199999999996</v>
      </c>
      <c r="AF78">
        <v>0.90933900000000001</v>
      </c>
      <c r="AG78">
        <v>0.91265600000000002</v>
      </c>
      <c r="AH78">
        <v>0.91492600000000002</v>
      </c>
      <c r="AI78">
        <v>0.91651300000000002</v>
      </c>
      <c r="AJ78">
        <v>0.91947900000000005</v>
      </c>
      <c r="AK78" s="91">
        <v>1.7000000000000001E-2</v>
      </c>
    </row>
    <row r="79" spans="1:37" ht="15" customHeight="1">
      <c r="A79" s="103" t="s">
        <v>2</v>
      </c>
      <c r="B79" s="93" t="s">
        <v>8168</v>
      </c>
      <c r="C79" t="s">
        <v>985</v>
      </c>
      <c r="D79" t="s">
        <v>8169</v>
      </c>
      <c r="E79" t="s">
        <v>8170</v>
      </c>
      <c r="F79" t="s">
        <v>817</v>
      </c>
      <c r="H79">
        <v>50.390869000000002</v>
      </c>
      <c r="I79" s="1">
        <v>50.880237999999999</v>
      </c>
      <c r="J79">
        <v>51.130661000000003</v>
      </c>
      <c r="K79">
        <v>51.278004000000003</v>
      </c>
      <c r="L79">
        <v>51.266300000000001</v>
      </c>
      <c r="M79">
        <v>50.763759999999998</v>
      </c>
      <c r="N79">
        <v>49.941105</v>
      </c>
      <c r="O79">
        <v>48.755848</v>
      </c>
      <c r="P79">
        <v>47.376193999999998</v>
      </c>
      <c r="Q79">
        <v>46.136257000000001</v>
      </c>
      <c r="R79">
        <v>45.289948000000003</v>
      </c>
      <c r="S79">
        <v>44.815620000000003</v>
      </c>
      <c r="T79">
        <v>44.797992999999998</v>
      </c>
      <c r="U79">
        <v>45.188122</v>
      </c>
      <c r="V79">
        <v>45.832714000000003</v>
      </c>
      <c r="W79">
        <v>46.829082</v>
      </c>
      <c r="X79">
        <v>48.081806</v>
      </c>
      <c r="Y79">
        <v>49.582222000000002</v>
      </c>
      <c r="Z79">
        <v>51.412018000000003</v>
      </c>
      <c r="AA79">
        <v>53.560184</v>
      </c>
      <c r="AB79">
        <v>55.921677000000003</v>
      </c>
      <c r="AC79">
        <v>58.465366000000003</v>
      </c>
      <c r="AD79">
        <v>61.153961000000002</v>
      </c>
      <c r="AE79">
        <v>63.935595999999997</v>
      </c>
      <c r="AF79">
        <v>66.919730999999999</v>
      </c>
      <c r="AG79">
        <v>70.067229999999995</v>
      </c>
      <c r="AH79">
        <v>73.232262000000006</v>
      </c>
      <c r="AI79">
        <v>76.543907000000004</v>
      </c>
      <c r="AJ79">
        <v>80.243094999999997</v>
      </c>
      <c r="AK79" s="91">
        <v>1.7000000000000001E-2</v>
      </c>
    </row>
    <row r="80" spans="1:37" ht="15" customHeight="1">
      <c r="A80" s="103" t="s">
        <v>3</v>
      </c>
      <c r="B80" s="93" t="s">
        <v>8171</v>
      </c>
      <c r="C80" t="s">
        <v>3230</v>
      </c>
      <c r="D80" t="s">
        <v>8172</v>
      </c>
      <c r="E80" t="s">
        <v>8173</v>
      </c>
      <c r="F80" t="s">
        <v>817</v>
      </c>
      <c r="H80">
        <v>0</v>
      </c>
      <c r="I80" s="1">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t="s">
        <v>549</v>
      </c>
    </row>
    <row r="81" spans="1:37" ht="15" customHeight="1">
      <c r="A81" s="103" t="s">
        <v>1</v>
      </c>
      <c r="B81" s="93" t="s">
        <v>8174</v>
      </c>
      <c r="C81" t="s">
        <v>2271</v>
      </c>
      <c r="D81" t="s">
        <v>8175</v>
      </c>
      <c r="E81" t="s">
        <v>8176</v>
      </c>
      <c r="F81" t="s">
        <v>817</v>
      </c>
      <c r="H81">
        <v>4.7272000000000002E-2</v>
      </c>
      <c r="I81" s="1">
        <v>5.6365999999999999E-2</v>
      </c>
      <c r="J81">
        <v>6.4062999999999995E-2</v>
      </c>
      <c r="K81">
        <v>7.0821999999999996E-2</v>
      </c>
      <c r="L81">
        <v>7.6726000000000003E-2</v>
      </c>
      <c r="M81">
        <v>8.1382999999999997E-2</v>
      </c>
      <c r="N81">
        <v>8.4830000000000003E-2</v>
      </c>
      <c r="O81">
        <v>8.6957999999999994E-2</v>
      </c>
      <c r="P81">
        <v>8.7952000000000002E-2</v>
      </c>
      <c r="Q81">
        <v>8.8012999999999994E-2</v>
      </c>
      <c r="R81">
        <v>8.7249999999999994E-2</v>
      </c>
      <c r="S81">
        <v>8.5333000000000006E-2</v>
      </c>
      <c r="T81">
        <v>8.2535999999999998E-2</v>
      </c>
      <c r="U81">
        <v>7.9114000000000004E-2</v>
      </c>
      <c r="V81">
        <v>7.5203999999999993E-2</v>
      </c>
      <c r="W81">
        <v>7.1353E-2</v>
      </c>
      <c r="X81">
        <v>6.7466999999999999E-2</v>
      </c>
      <c r="Y81">
        <v>6.3056000000000001E-2</v>
      </c>
      <c r="Z81">
        <v>5.8637000000000002E-2</v>
      </c>
      <c r="AA81">
        <v>5.4799E-2</v>
      </c>
      <c r="AB81">
        <v>5.1536999999999999E-2</v>
      </c>
      <c r="AC81">
        <v>4.8205999999999999E-2</v>
      </c>
      <c r="AD81">
        <v>4.5224E-2</v>
      </c>
      <c r="AE81">
        <v>4.2495999999999999E-2</v>
      </c>
      <c r="AF81">
        <v>4.0057000000000002E-2</v>
      </c>
      <c r="AG81">
        <v>3.7803999999999997E-2</v>
      </c>
      <c r="AH81">
        <v>3.5659000000000003E-2</v>
      </c>
      <c r="AI81">
        <v>3.3694000000000002E-2</v>
      </c>
      <c r="AJ81">
        <v>3.1962999999999998E-2</v>
      </c>
      <c r="AK81" s="91">
        <v>-1.4E-2</v>
      </c>
    </row>
    <row r="82" spans="1:37" ht="15" customHeight="1">
      <c r="A82" s="103" t="s">
        <v>5</v>
      </c>
      <c r="B82" s="93" t="s">
        <v>8177</v>
      </c>
      <c r="C82" t="s">
        <v>3238</v>
      </c>
      <c r="D82" t="s">
        <v>8178</v>
      </c>
      <c r="E82" t="s">
        <v>8179</v>
      </c>
      <c r="F82" t="s">
        <v>817</v>
      </c>
      <c r="H82">
        <v>0</v>
      </c>
      <c r="I82" s="1">
        <v>0</v>
      </c>
      <c r="J82">
        <v>0.111749</v>
      </c>
      <c r="K82">
        <v>0.12651799999999999</v>
      </c>
      <c r="L82">
        <v>0.14269399999999999</v>
      </c>
      <c r="M82">
        <v>0.15934000000000001</v>
      </c>
      <c r="N82">
        <v>0.17621300000000001</v>
      </c>
      <c r="O82">
        <v>0.19222800000000001</v>
      </c>
      <c r="P82">
        <v>0.20724500000000001</v>
      </c>
      <c r="Q82">
        <v>0.22140099999999999</v>
      </c>
      <c r="R82">
        <v>0.23488800000000001</v>
      </c>
      <c r="S82">
        <v>0.24656900000000001</v>
      </c>
      <c r="T82">
        <v>0.25659700000000002</v>
      </c>
      <c r="U82">
        <v>0.26520700000000003</v>
      </c>
      <c r="V82">
        <v>0.27205200000000002</v>
      </c>
      <c r="W82">
        <v>0.278225</v>
      </c>
      <c r="X82">
        <v>0.28399799999999997</v>
      </c>
      <c r="Y82">
        <v>0.29017999999999999</v>
      </c>
      <c r="Z82">
        <v>0.29806500000000002</v>
      </c>
      <c r="AA82">
        <v>0.30863000000000002</v>
      </c>
      <c r="AB82">
        <v>0.32256400000000002</v>
      </c>
      <c r="AC82">
        <v>0.334818</v>
      </c>
      <c r="AD82">
        <v>0.34677599999999997</v>
      </c>
      <c r="AE82">
        <v>0.36227599999999999</v>
      </c>
      <c r="AF82">
        <v>0.384801</v>
      </c>
      <c r="AG82">
        <v>0.40742899999999999</v>
      </c>
      <c r="AH82">
        <v>0.43170500000000001</v>
      </c>
      <c r="AI82">
        <v>0.458424</v>
      </c>
      <c r="AJ82">
        <v>0.48888399999999999</v>
      </c>
      <c r="AK82" t="s">
        <v>549</v>
      </c>
    </row>
    <row r="83" spans="1:37" ht="15" customHeight="1">
      <c r="A83" s="103" t="s">
        <v>5</v>
      </c>
      <c r="B83" s="93" t="s">
        <v>8180</v>
      </c>
      <c r="C83" t="s">
        <v>3235</v>
      </c>
      <c r="D83" t="s">
        <v>8181</v>
      </c>
      <c r="E83" t="s">
        <v>8182</v>
      </c>
      <c r="F83" t="s">
        <v>817</v>
      </c>
      <c r="H83">
        <v>0</v>
      </c>
      <c r="I83" s="1">
        <v>0</v>
      </c>
      <c r="J83">
        <v>0.23414399999999999</v>
      </c>
      <c r="K83">
        <v>0.26273600000000003</v>
      </c>
      <c r="L83">
        <v>0.29418100000000003</v>
      </c>
      <c r="M83">
        <v>0.326345</v>
      </c>
      <c r="N83">
        <v>0.35836099999999999</v>
      </c>
      <c r="O83">
        <v>0.388214</v>
      </c>
      <c r="P83">
        <v>0.41574299999999997</v>
      </c>
      <c r="Q83">
        <v>0.44134699999999999</v>
      </c>
      <c r="R83">
        <v>0.46522400000000003</v>
      </c>
      <c r="S83">
        <v>0.485016</v>
      </c>
      <c r="T83">
        <v>0.50097899999999995</v>
      </c>
      <c r="U83">
        <v>0.51362799999999997</v>
      </c>
      <c r="V83">
        <v>0.522262</v>
      </c>
      <c r="W83">
        <v>0.52908999999999995</v>
      </c>
      <c r="X83">
        <v>0.53469299999999997</v>
      </c>
      <c r="Y83">
        <v>0.54074299999999997</v>
      </c>
      <c r="Z83">
        <v>0.54972399999999999</v>
      </c>
      <c r="AA83">
        <v>0.56356499999999998</v>
      </c>
      <c r="AB83">
        <v>0.58364300000000002</v>
      </c>
      <c r="AC83">
        <v>0.59923099999999996</v>
      </c>
      <c r="AD83">
        <v>0.613008</v>
      </c>
      <c r="AE83">
        <v>0.63285800000000003</v>
      </c>
      <c r="AF83">
        <v>0.66527599999999998</v>
      </c>
      <c r="AG83">
        <v>0.69548399999999999</v>
      </c>
      <c r="AH83">
        <v>0.72656200000000004</v>
      </c>
      <c r="AI83">
        <v>0.75966500000000003</v>
      </c>
      <c r="AJ83">
        <v>0.79641600000000001</v>
      </c>
      <c r="AK83" t="s">
        <v>549</v>
      </c>
    </row>
    <row r="84" spans="1:37" ht="15" customHeight="1">
      <c r="A84" s="103" t="s">
        <v>7</v>
      </c>
      <c r="B84" s="93" t="s">
        <v>8183</v>
      </c>
      <c r="C84" t="s">
        <v>2287</v>
      </c>
      <c r="D84" t="s">
        <v>8184</v>
      </c>
      <c r="E84" t="s">
        <v>8185</v>
      </c>
      <c r="F84" t="s">
        <v>817</v>
      </c>
      <c r="H84">
        <v>0</v>
      </c>
      <c r="I84" s="1">
        <v>0</v>
      </c>
      <c r="J84">
        <v>0.13243099999999999</v>
      </c>
      <c r="K84">
        <v>0.25880199999999998</v>
      </c>
      <c r="L84">
        <v>0.385407</v>
      </c>
      <c r="M84">
        <v>0.51399799999999995</v>
      </c>
      <c r="N84">
        <v>0.64363300000000001</v>
      </c>
      <c r="O84">
        <v>0.77151199999999998</v>
      </c>
      <c r="P84">
        <v>0.89717499999999994</v>
      </c>
      <c r="Q84">
        <v>1.0226690000000001</v>
      </c>
      <c r="R84">
        <v>1.1502559999999999</v>
      </c>
      <c r="S84">
        <v>1.2741119999999999</v>
      </c>
      <c r="T84">
        <v>1.393794</v>
      </c>
      <c r="U84">
        <v>1.5088429999999999</v>
      </c>
      <c r="V84">
        <v>1.6154120000000001</v>
      </c>
      <c r="W84">
        <v>1.717117</v>
      </c>
      <c r="X84">
        <v>1.812324</v>
      </c>
      <c r="Y84">
        <v>1.902677</v>
      </c>
      <c r="Z84">
        <v>1.9929779999999999</v>
      </c>
      <c r="AA84">
        <v>2.0859009999999998</v>
      </c>
      <c r="AB84">
        <v>2.1821549999999998</v>
      </c>
      <c r="AC84">
        <v>2.2778990000000001</v>
      </c>
      <c r="AD84">
        <v>2.3718539999999999</v>
      </c>
      <c r="AE84">
        <v>2.4681579999999999</v>
      </c>
      <c r="AF84">
        <v>2.5784799999999999</v>
      </c>
      <c r="AG84">
        <v>2.69808</v>
      </c>
      <c r="AH84">
        <v>2.8237719999999999</v>
      </c>
      <c r="AI84">
        <v>2.9616039999999999</v>
      </c>
      <c r="AJ84">
        <v>3.1206100000000001</v>
      </c>
      <c r="AK84" t="s">
        <v>549</v>
      </c>
    </row>
    <row r="85" spans="1:37" ht="15" customHeight="1">
      <c r="B85" s="93" t="s">
        <v>8186</v>
      </c>
      <c r="C85" t="s">
        <v>8091</v>
      </c>
      <c r="D85" t="s">
        <v>8187</v>
      </c>
      <c r="E85" t="s">
        <v>8188</v>
      </c>
      <c r="F85" t="s">
        <v>817</v>
      </c>
      <c r="H85">
        <v>4207.2734380000002</v>
      </c>
      <c r="I85" s="1">
        <v>4138.3027339999999</v>
      </c>
      <c r="J85">
        <v>4077.727539</v>
      </c>
      <c r="K85">
        <v>4039.0002439999998</v>
      </c>
      <c r="L85">
        <v>4013.0429690000001</v>
      </c>
      <c r="M85">
        <v>3976.7485350000002</v>
      </c>
      <c r="N85">
        <v>3937.7006839999999</v>
      </c>
      <c r="O85">
        <v>3887.586182</v>
      </c>
      <c r="P85">
        <v>3833.3564449999999</v>
      </c>
      <c r="Q85">
        <v>3784.2958979999999</v>
      </c>
      <c r="R85">
        <v>3747.7145999999998</v>
      </c>
      <c r="S85">
        <v>3710.2214359999998</v>
      </c>
      <c r="T85">
        <v>3677.4077149999998</v>
      </c>
      <c r="U85">
        <v>3652.3427729999999</v>
      </c>
      <c r="V85">
        <v>3627.3422850000002</v>
      </c>
      <c r="W85">
        <v>3611.421875</v>
      </c>
      <c r="X85">
        <v>3599.4953609999998</v>
      </c>
      <c r="Y85">
        <v>3588.5097660000001</v>
      </c>
      <c r="Z85">
        <v>3582.46875</v>
      </c>
      <c r="AA85">
        <v>3579.7346189999998</v>
      </c>
      <c r="AB85">
        <v>3579.5410160000001</v>
      </c>
      <c r="AC85">
        <v>3578.6530760000001</v>
      </c>
      <c r="AD85">
        <v>3575.961182</v>
      </c>
      <c r="AE85">
        <v>3570.5195309999999</v>
      </c>
      <c r="AF85">
        <v>3568.0158689999998</v>
      </c>
      <c r="AG85">
        <v>3565.4648440000001</v>
      </c>
      <c r="AH85">
        <v>3558.258789</v>
      </c>
      <c r="AI85">
        <v>3552.2460940000001</v>
      </c>
      <c r="AJ85">
        <v>3556.4155270000001</v>
      </c>
      <c r="AK85" s="91">
        <v>-6.0000000000000001E-3</v>
      </c>
    </row>
    <row r="86" spans="1:37" ht="15" customHeight="1">
      <c r="C86" t="s">
        <v>850</v>
      </c>
      <c r="D86" t="s">
        <v>8189</v>
      </c>
      <c r="E86" t="s">
        <v>8190</v>
      </c>
    </row>
    <row r="87" spans="1:37" ht="15" customHeight="1">
      <c r="A87" s="103" t="s">
        <v>4</v>
      </c>
      <c r="B87" s="93" t="s">
        <v>8191</v>
      </c>
      <c r="C87" t="s">
        <v>955</v>
      </c>
      <c r="D87" t="s">
        <v>8192</v>
      </c>
      <c r="E87" t="s">
        <v>8193</v>
      </c>
      <c r="F87" t="s">
        <v>817</v>
      </c>
      <c r="H87">
        <v>5252.3305659999996</v>
      </c>
      <c r="I87" s="1">
        <v>5150.2109380000002</v>
      </c>
      <c r="J87">
        <v>5062.0986329999996</v>
      </c>
      <c r="K87">
        <v>5004.6708980000003</v>
      </c>
      <c r="L87">
        <v>4965.3076170000004</v>
      </c>
      <c r="M87">
        <v>4915.0947269999997</v>
      </c>
      <c r="N87">
        <v>4864.1035160000001</v>
      </c>
      <c r="O87">
        <v>4802.189453</v>
      </c>
      <c r="P87">
        <v>4738.7089839999999</v>
      </c>
      <c r="Q87">
        <v>4684.001953</v>
      </c>
      <c r="R87">
        <v>4645.8359380000002</v>
      </c>
      <c r="S87">
        <v>4605.7412109999996</v>
      </c>
      <c r="T87">
        <v>4571.0966799999997</v>
      </c>
      <c r="U87">
        <v>4545.9067379999997</v>
      </c>
      <c r="V87">
        <v>4520.6884769999997</v>
      </c>
      <c r="W87">
        <v>4506.4428710000002</v>
      </c>
      <c r="X87">
        <v>4496.765625</v>
      </c>
      <c r="Y87">
        <v>4489.0834960000002</v>
      </c>
      <c r="Z87">
        <v>4488.0830079999996</v>
      </c>
      <c r="AA87">
        <v>4491.1411129999997</v>
      </c>
      <c r="AB87">
        <v>4496.9345700000003</v>
      </c>
      <c r="AC87">
        <v>4502.8085940000001</v>
      </c>
      <c r="AD87">
        <v>4507.3803710000002</v>
      </c>
      <c r="AE87">
        <v>4509.7548829999996</v>
      </c>
      <c r="AF87">
        <v>4517.1176759999998</v>
      </c>
      <c r="AG87">
        <v>4525.4931640000004</v>
      </c>
      <c r="AH87">
        <v>4528.6337890000004</v>
      </c>
      <c r="AI87">
        <v>4533.9399409999996</v>
      </c>
      <c r="AJ87">
        <v>4552.7285160000001</v>
      </c>
      <c r="AK87" s="91">
        <v>-5.0000000000000001E-3</v>
      </c>
    </row>
    <row r="88" spans="1:37" ht="15" customHeight="1">
      <c r="A88" s="103" t="s">
        <v>3</v>
      </c>
      <c r="B88" s="93" t="s">
        <v>8194</v>
      </c>
      <c r="C88" t="s">
        <v>1221</v>
      </c>
      <c r="D88" t="s">
        <v>8195</v>
      </c>
      <c r="E88" t="s">
        <v>8196</v>
      </c>
      <c r="F88" t="s">
        <v>817</v>
      </c>
      <c r="H88">
        <v>561.48449700000003</v>
      </c>
      <c r="I88" s="1">
        <v>557.785034</v>
      </c>
      <c r="J88">
        <v>556.74005099999999</v>
      </c>
      <c r="K88">
        <v>558.68145800000002</v>
      </c>
      <c r="L88">
        <v>563.18457000000001</v>
      </c>
      <c r="M88">
        <v>566.01348900000005</v>
      </c>
      <c r="N88">
        <v>568.99591099999998</v>
      </c>
      <c r="O88">
        <v>571.13494900000001</v>
      </c>
      <c r="P88">
        <v>573.60174600000005</v>
      </c>
      <c r="Q88">
        <v>577.01965299999995</v>
      </c>
      <c r="R88">
        <v>583.04650900000001</v>
      </c>
      <c r="S88">
        <v>588.07153300000004</v>
      </c>
      <c r="T88">
        <v>593.151611</v>
      </c>
      <c r="U88">
        <v>598.55310099999997</v>
      </c>
      <c r="V88">
        <v>603.21813999999995</v>
      </c>
      <c r="W88">
        <v>609.34344499999997</v>
      </c>
      <c r="X88">
        <v>614.73071300000004</v>
      </c>
      <c r="Y88">
        <v>621.06646699999999</v>
      </c>
      <c r="Z88">
        <v>627.72302200000001</v>
      </c>
      <c r="AA88">
        <v>635.39660600000002</v>
      </c>
      <c r="AB88">
        <v>642.87426800000003</v>
      </c>
      <c r="AC88">
        <v>649.87420699999996</v>
      </c>
      <c r="AD88">
        <v>656.76269500000001</v>
      </c>
      <c r="AE88">
        <v>663.54040499999996</v>
      </c>
      <c r="AF88">
        <v>671.537598</v>
      </c>
      <c r="AG88">
        <v>679.92511000000002</v>
      </c>
      <c r="AH88">
        <v>687.57550000000003</v>
      </c>
      <c r="AI88">
        <v>695.97375499999998</v>
      </c>
      <c r="AJ88">
        <v>706.70812999999998</v>
      </c>
      <c r="AK88" s="91">
        <v>8.0000000000000002E-3</v>
      </c>
    </row>
    <row r="89" spans="1:37" ht="15" customHeight="1">
      <c r="A89" s="103" t="s">
        <v>6</v>
      </c>
      <c r="B89" s="93" t="s">
        <v>8197</v>
      </c>
      <c r="C89" t="s">
        <v>970</v>
      </c>
      <c r="D89" t="s">
        <v>8198</v>
      </c>
      <c r="E89" t="s">
        <v>8199</v>
      </c>
      <c r="F89" t="s">
        <v>817</v>
      </c>
      <c r="H89">
        <v>1.2452650000000001</v>
      </c>
      <c r="I89" s="1">
        <v>1.3861779999999999</v>
      </c>
      <c r="J89">
        <v>1.52488</v>
      </c>
      <c r="K89">
        <v>1.6560079999999999</v>
      </c>
      <c r="L89">
        <v>1.7862659999999999</v>
      </c>
      <c r="M89">
        <v>1.903707</v>
      </c>
      <c r="N89">
        <v>2.0105780000000002</v>
      </c>
      <c r="O89">
        <v>2.099688</v>
      </c>
      <c r="P89">
        <v>2.1804990000000002</v>
      </c>
      <c r="Q89">
        <v>2.2604660000000001</v>
      </c>
      <c r="R89">
        <v>2.3478080000000001</v>
      </c>
      <c r="S89">
        <v>2.4404729999999999</v>
      </c>
      <c r="T89">
        <v>2.5412210000000002</v>
      </c>
      <c r="U89">
        <v>2.6449829999999999</v>
      </c>
      <c r="V89">
        <v>2.752405</v>
      </c>
      <c r="W89">
        <v>2.8738489999999999</v>
      </c>
      <c r="X89">
        <v>3.004591</v>
      </c>
      <c r="Y89">
        <v>3.1495850000000001</v>
      </c>
      <c r="Z89">
        <v>3.3139080000000001</v>
      </c>
      <c r="AA89">
        <v>3.5006020000000002</v>
      </c>
      <c r="AB89">
        <v>3.7020719999999998</v>
      </c>
      <c r="AC89">
        <v>3.9170069999999999</v>
      </c>
      <c r="AD89">
        <v>4.1414150000000003</v>
      </c>
      <c r="AE89">
        <v>4.3768859999999998</v>
      </c>
      <c r="AF89">
        <v>4.632447</v>
      </c>
      <c r="AG89">
        <v>4.9017460000000002</v>
      </c>
      <c r="AH89">
        <v>5.1746309999999998</v>
      </c>
      <c r="AI89">
        <v>5.4474770000000001</v>
      </c>
      <c r="AJ89">
        <v>5.7450359999999998</v>
      </c>
      <c r="AK89" s="91">
        <v>5.6000000000000001E-2</v>
      </c>
    </row>
    <row r="90" spans="1:37" ht="15" customHeight="1">
      <c r="A90" s="103" t="s">
        <v>2</v>
      </c>
      <c r="B90" s="93" t="s">
        <v>8200</v>
      </c>
      <c r="C90" t="s">
        <v>985</v>
      </c>
      <c r="D90" t="s">
        <v>8201</v>
      </c>
      <c r="E90" t="s">
        <v>8202</v>
      </c>
      <c r="F90" t="s">
        <v>817</v>
      </c>
      <c r="H90">
        <v>51.344929</v>
      </c>
      <c r="I90" s="1">
        <v>51.773192999999999</v>
      </c>
      <c r="J90">
        <v>51.965781999999997</v>
      </c>
      <c r="K90">
        <v>52.061802</v>
      </c>
      <c r="L90">
        <v>52.003608999999997</v>
      </c>
      <c r="M90">
        <v>51.453983000000001</v>
      </c>
      <c r="N90">
        <v>50.587246</v>
      </c>
      <c r="O90">
        <v>49.357909999999997</v>
      </c>
      <c r="P90">
        <v>47.935226</v>
      </c>
      <c r="Q90">
        <v>46.656028999999997</v>
      </c>
      <c r="R90">
        <v>45.774760999999998</v>
      </c>
      <c r="S90">
        <v>45.265827000000002</v>
      </c>
      <c r="T90">
        <v>45.213760000000001</v>
      </c>
      <c r="U90">
        <v>45.570152</v>
      </c>
      <c r="V90">
        <v>46.181815999999998</v>
      </c>
      <c r="W90">
        <v>47.148071000000002</v>
      </c>
      <c r="X90">
        <v>48.373516000000002</v>
      </c>
      <c r="Y90">
        <v>49.850352999999998</v>
      </c>
      <c r="Z90">
        <v>51.657871</v>
      </c>
      <c r="AA90">
        <v>53.785004000000001</v>
      </c>
      <c r="AB90">
        <v>56.128632000000003</v>
      </c>
      <c r="AC90">
        <v>58.653046000000003</v>
      </c>
      <c r="AD90">
        <v>61.322830000000003</v>
      </c>
      <c r="AE90">
        <v>64.089225999999996</v>
      </c>
      <c r="AF90">
        <v>67.060805999999999</v>
      </c>
      <c r="AG90">
        <v>70.195723999999998</v>
      </c>
      <c r="AH90">
        <v>73.347763</v>
      </c>
      <c r="AI90">
        <v>76.647514000000001</v>
      </c>
      <c r="AJ90">
        <v>80.336487000000005</v>
      </c>
      <c r="AK90" s="91">
        <v>1.6E-2</v>
      </c>
    </row>
    <row r="91" spans="1:37" ht="15" customHeight="1">
      <c r="A91" s="103" t="s">
        <v>3</v>
      </c>
      <c r="B91" s="93" t="s">
        <v>8203</v>
      </c>
      <c r="C91" t="s">
        <v>3230</v>
      </c>
      <c r="D91" t="s">
        <v>8204</v>
      </c>
      <c r="E91" t="s">
        <v>8205</v>
      </c>
      <c r="F91" t="s">
        <v>817</v>
      </c>
      <c r="H91">
        <v>56.296131000000003</v>
      </c>
      <c r="I91" s="1">
        <v>55.369976000000001</v>
      </c>
      <c r="J91">
        <v>54.821407000000001</v>
      </c>
      <c r="K91">
        <v>54.645843999999997</v>
      </c>
      <c r="L91">
        <v>54.800826999999998</v>
      </c>
      <c r="M91">
        <v>55.005043000000001</v>
      </c>
      <c r="N91">
        <v>55.364806999999999</v>
      </c>
      <c r="O91">
        <v>55.846207</v>
      </c>
      <c r="P91">
        <v>56.544991000000003</v>
      </c>
      <c r="Q91">
        <v>57.577567999999999</v>
      </c>
      <c r="R91">
        <v>58.992728999999997</v>
      </c>
      <c r="S91">
        <v>60.460762000000003</v>
      </c>
      <c r="T91">
        <v>61.892029000000001</v>
      </c>
      <c r="U91">
        <v>63.325195000000001</v>
      </c>
      <c r="V91">
        <v>64.556685999999999</v>
      </c>
      <c r="W91">
        <v>65.916945999999996</v>
      </c>
      <c r="X91">
        <v>67.129135000000005</v>
      </c>
      <c r="Y91">
        <v>68.383598000000006</v>
      </c>
      <c r="Z91">
        <v>69.911057</v>
      </c>
      <c r="AA91">
        <v>71.648148000000006</v>
      </c>
      <c r="AB91">
        <v>73.513976999999997</v>
      </c>
      <c r="AC91">
        <v>75.545715000000001</v>
      </c>
      <c r="AD91">
        <v>77.664931999999993</v>
      </c>
      <c r="AE91">
        <v>79.787002999999999</v>
      </c>
      <c r="AF91">
        <v>81.972365999999994</v>
      </c>
      <c r="AG91">
        <v>84.157775999999998</v>
      </c>
      <c r="AH91">
        <v>86.156768999999997</v>
      </c>
      <c r="AI91">
        <v>88.149535999999998</v>
      </c>
      <c r="AJ91">
        <v>90.333061000000001</v>
      </c>
      <c r="AK91" s="91">
        <v>1.7000000000000001E-2</v>
      </c>
    </row>
    <row r="92" spans="1:37" ht="15" customHeight="1">
      <c r="A92" s="103" t="s">
        <v>1</v>
      </c>
      <c r="B92" s="93" t="s">
        <v>8206</v>
      </c>
      <c r="C92" t="s">
        <v>2271</v>
      </c>
      <c r="D92" t="s">
        <v>8207</v>
      </c>
      <c r="E92" t="s">
        <v>8208</v>
      </c>
      <c r="F92" t="s">
        <v>817</v>
      </c>
      <c r="H92">
        <v>9.0132000000000004E-2</v>
      </c>
      <c r="I92" s="1">
        <v>0.105979</v>
      </c>
      <c r="J92">
        <v>0.11863799999999999</v>
      </c>
      <c r="K92">
        <v>0.12912899999999999</v>
      </c>
      <c r="L92">
        <v>0.137766</v>
      </c>
      <c r="M92">
        <v>0.14405100000000001</v>
      </c>
      <c r="N92">
        <v>0.14827899999999999</v>
      </c>
      <c r="O92">
        <v>0.15024000000000001</v>
      </c>
      <c r="P92">
        <v>0.15040500000000001</v>
      </c>
      <c r="Q92">
        <v>0.14929400000000001</v>
      </c>
      <c r="R92">
        <v>0.14718300000000001</v>
      </c>
      <c r="S92">
        <v>0.14337900000000001</v>
      </c>
      <c r="T92">
        <v>0.13844500000000001</v>
      </c>
      <c r="U92">
        <v>0.13287299999999999</v>
      </c>
      <c r="V92">
        <v>0.126362</v>
      </c>
      <c r="W92">
        <v>0.119864</v>
      </c>
      <c r="X92">
        <v>0.113812</v>
      </c>
      <c r="Y92">
        <v>0.107261</v>
      </c>
      <c r="Z92">
        <v>0.100509</v>
      </c>
      <c r="AA92">
        <v>9.4465999999999994E-2</v>
      </c>
      <c r="AB92">
        <v>8.9089000000000002E-2</v>
      </c>
      <c r="AC92">
        <v>8.3718000000000001E-2</v>
      </c>
      <c r="AD92">
        <v>7.8723000000000001E-2</v>
      </c>
      <c r="AE92">
        <v>7.4067999999999995E-2</v>
      </c>
      <c r="AF92">
        <v>6.9883000000000001E-2</v>
      </c>
      <c r="AG92">
        <v>6.5998000000000001E-2</v>
      </c>
      <c r="AH92">
        <v>6.2285E-2</v>
      </c>
      <c r="AI92">
        <v>5.8872000000000001E-2</v>
      </c>
      <c r="AJ92">
        <v>5.5808999999999997E-2</v>
      </c>
      <c r="AK92" s="91">
        <v>-1.7000000000000001E-2</v>
      </c>
    </row>
    <row r="93" spans="1:37" ht="15" customHeight="1">
      <c r="A93" s="103" t="s">
        <v>5</v>
      </c>
      <c r="B93" s="93" t="s">
        <v>8209</v>
      </c>
      <c r="C93" t="s">
        <v>3238</v>
      </c>
      <c r="D93" t="s">
        <v>8210</v>
      </c>
      <c r="E93" t="s">
        <v>8211</v>
      </c>
      <c r="F93" t="s">
        <v>817</v>
      </c>
      <c r="H93">
        <v>0</v>
      </c>
      <c r="I93" s="1">
        <v>3.4696999999999999E-2</v>
      </c>
      <c r="J93">
        <v>0.22656999999999999</v>
      </c>
      <c r="K93">
        <v>0.31767200000000001</v>
      </c>
      <c r="L93">
        <v>0.40790999999999999</v>
      </c>
      <c r="M93">
        <v>0.495367</v>
      </c>
      <c r="N93">
        <v>0.58037700000000003</v>
      </c>
      <c r="O93">
        <v>0.66060700000000006</v>
      </c>
      <c r="P93">
        <v>0.73688600000000004</v>
      </c>
      <c r="Q93">
        <v>0.81124300000000005</v>
      </c>
      <c r="R93">
        <v>0.88603900000000002</v>
      </c>
      <c r="S93">
        <v>0.95841299999999996</v>
      </c>
      <c r="T93">
        <v>1.030276</v>
      </c>
      <c r="U93">
        <v>1.1037779999999999</v>
      </c>
      <c r="V93">
        <v>1.1780520000000001</v>
      </c>
      <c r="W93">
        <v>1.2576940000000001</v>
      </c>
      <c r="X93">
        <v>1.343499</v>
      </c>
      <c r="Y93">
        <v>1.4378439999999999</v>
      </c>
      <c r="Z93">
        <v>1.5450470000000001</v>
      </c>
      <c r="AA93">
        <v>1.6667050000000001</v>
      </c>
      <c r="AB93">
        <v>1.8016829999999999</v>
      </c>
      <c r="AC93">
        <v>1.9414089999999999</v>
      </c>
      <c r="AD93">
        <v>2.088851</v>
      </c>
      <c r="AE93">
        <v>2.2483810000000002</v>
      </c>
      <c r="AF93">
        <v>2.4252669999999998</v>
      </c>
      <c r="AG93">
        <v>2.6095299999999999</v>
      </c>
      <c r="AH93">
        <v>2.798035</v>
      </c>
      <c r="AI93">
        <v>2.995368</v>
      </c>
      <c r="AJ93">
        <v>3.2089319999999999</v>
      </c>
      <c r="AK93" t="s">
        <v>549</v>
      </c>
    </row>
    <row r="94" spans="1:37" ht="15" customHeight="1">
      <c r="A94" s="103" t="s">
        <v>5</v>
      </c>
      <c r="B94" s="93" t="s">
        <v>8212</v>
      </c>
      <c r="C94" t="s">
        <v>3235</v>
      </c>
      <c r="D94" t="s">
        <v>8213</v>
      </c>
      <c r="E94" t="s">
        <v>8214</v>
      </c>
      <c r="F94" t="s">
        <v>817</v>
      </c>
      <c r="H94">
        <v>0</v>
      </c>
      <c r="I94" s="1">
        <v>3.9742E-2</v>
      </c>
      <c r="J94">
        <v>0.36955300000000002</v>
      </c>
      <c r="K94">
        <v>0.48781200000000002</v>
      </c>
      <c r="L94">
        <v>0.605603</v>
      </c>
      <c r="M94">
        <v>0.71972499999999995</v>
      </c>
      <c r="N94">
        <v>0.82948599999999995</v>
      </c>
      <c r="O94">
        <v>0.93214399999999997</v>
      </c>
      <c r="P94">
        <v>1.0295799999999999</v>
      </c>
      <c r="Q94">
        <v>1.1256299999999999</v>
      </c>
      <c r="R94">
        <v>1.223357</v>
      </c>
      <c r="S94">
        <v>1.3188709999999999</v>
      </c>
      <c r="T94">
        <v>1.4143889999999999</v>
      </c>
      <c r="U94">
        <v>1.513145</v>
      </c>
      <c r="V94">
        <v>1.6139269999999999</v>
      </c>
      <c r="W94">
        <v>1.7237640000000001</v>
      </c>
      <c r="X94">
        <v>1.8440939999999999</v>
      </c>
      <c r="Y94">
        <v>1.979271</v>
      </c>
      <c r="Z94">
        <v>2.1358799999999998</v>
      </c>
      <c r="AA94">
        <v>2.3173180000000002</v>
      </c>
      <c r="AB94">
        <v>2.522904</v>
      </c>
      <c r="AC94">
        <v>2.7382110000000002</v>
      </c>
      <c r="AD94">
        <v>2.9665469999999998</v>
      </c>
      <c r="AE94">
        <v>3.2160470000000001</v>
      </c>
      <c r="AF94">
        <v>3.49437</v>
      </c>
      <c r="AG94">
        <v>3.7831229999999998</v>
      </c>
      <c r="AH94">
        <v>4.0775949999999996</v>
      </c>
      <c r="AI94">
        <v>4.3843719999999999</v>
      </c>
      <c r="AJ94">
        <v>4.712472</v>
      </c>
      <c r="AK94" t="s">
        <v>549</v>
      </c>
    </row>
    <row r="95" spans="1:37" ht="15" customHeight="1">
      <c r="A95" s="103" t="s">
        <v>7</v>
      </c>
      <c r="B95" s="93" t="s">
        <v>8215</v>
      </c>
      <c r="C95" t="s">
        <v>2287</v>
      </c>
      <c r="D95" t="s">
        <v>8216</v>
      </c>
      <c r="E95" t="s">
        <v>8217</v>
      </c>
      <c r="F95" t="s">
        <v>817</v>
      </c>
      <c r="H95">
        <v>0</v>
      </c>
      <c r="I95" s="1">
        <v>0</v>
      </c>
      <c r="J95">
        <v>0.22972699999999999</v>
      </c>
      <c r="K95">
        <v>0.44725199999999998</v>
      </c>
      <c r="L95">
        <v>0.66231200000000001</v>
      </c>
      <c r="M95">
        <v>0.87751500000000004</v>
      </c>
      <c r="N95">
        <v>1.0912500000000001</v>
      </c>
      <c r="O95">
        <v>1.2990360000000001</v>
      </c>
      <c r="P95">
        <v>1.5006790000000001</v>
      </c>
      <c r="Q95">
        <v>1.7007650000000001</v>
      </c>
      <c r="R95">
        <v>1.904776</v>
      </c>
      <c r="S95">
        <v>2.1047159999999998</v>
      </c>
      <c r="T95">
        <v>2.3014619999999999</v>
      </c>
      <c r="U95">
        <v>2.49594</v>
      </c>
      <c r="V95">
        <v>2.6833969999999998</v>
      </c>
      <c r="W95">
        <v>2.8711519999999999</v>
      </c>
      <c r="X95">
        <v>3.0575359999999998</v>
      </c>
      <c r="Y95">
        <v>3.245911</v>
      </c>
      <c r="Z95">
        <v>3.4448439999999998</v>
      </c>
      <c r="AA95">
        <v>3.6585730000000001</v>
      </c>
      <c r="AB95">
        <v>3.886771</v>
      </c>
      <c r="AC95">
        <v>4.1203969999999996</v>
      </c>
      <c r="AD95">
        <v>4.3612710000000003</v>
      </c>
      <c r="AE95">
        <v>4.6121660000000002</v>
      </c>
      <c r="AF95">
        <v>4.8889959999999997</v>
      </c>
      <c r="AG95">
        <v>5.184831</v>
      </c>
      <c r="AH95">
        <v>5.4921150000000001</v>
      </c>
      <c r="AI95">
        <v>5.8197830000000002</v>
      </c>
      <c r="AJ95">
        <v>6.1840799999999998</v>
      </c>
      <c r="AK95" t="s">
        <v>549</v>
      </c>
    </row>
    <row r="96" spans="1:37" ht="15" customHeight="1">
      <c r="B96" s="93" t="s">
        <v>8218</v>
      </c>
      <c r="C96" t="s">
        <v>996</v>
      </c>
      <c r="D96" t="s">
        <v>8219</v>
      </c>
      <c r="E96" t="s">
        <v>8220</v>
      </c>
      <c r="F96" t="s">
        <v>817</v>
      </c>
      <c r="H96">
        <v>5922.7944340000004</v>
      </c>
      <c r="I96" s="1">
        <v>5816.705078</v>
      </c>
      <c r="J96">
        <v>5728.095703</v>
      </c>
      <c r="K96">
        <v>5673.0986329999996</v>
      </c>
      <c r="L96">
        <v>5638.8974609999996</v>
      </c>
      <c r="M96">
        <v>5591.7060549999997</v>
      </c>
      <c r="N96">
        <v>5543.7099609999996</v>
      </c>
      <c r="O96">
        <v>5483.6723629999997</v>
      </c>
      <c r="P96">
        <v>5422.3881840000004</v>
      </c>
      <c r="Q96">
        <v>5371.3041990000002</v>
      </c>
      <c r="R96">
        <v>5340.1577150000003</v>
      </c>
      <c r="S96">
        <v>5306.5058589999999</v>
      </c>
      <c r="T96">
        <v>5278.78125</v>
      </c>
      <c r="U96">
        <v>5261.2451170000004</v>
      </c>
      <c r="V96">
        <v>5243.0034180000002</v>
      </c>
      <c r="W96">
        <v>5237.6967770000001</v>
      </c>
      <c r="X96">
        <v>5236.3603519999997</v>
      </c>
      <c r="Y96">
        <v>5238.3046880000002</v>
      </c>
      <c r="Z96">
        <v>5247.9135740000002</v>
      </c>
      <c r="AA96">
        <v>5263.2055659999996</v>
      </c>
      <c r="AB96">
        <v>5281.453125</v>
      </c>
      <c r="AC96">
        <v>5299.6840819999998</v>
      </c>
      <c r="AD96">
        <v>5316.767578</v>
      </c>
      <c r="AE96">
        <v>5331.7001950000003</v>
      </c>
      <c r="AF96">
        <v>5353.1962890000004</v>
      </c>
      <c r="AG96">
        <v>5376.3159180000002</v>
      </c>
      <c r="AH96">
        <v>5393.3193359999996</v>
      </c>
      <c r="AI96">
        <v>5413.4169920000004</v>
      </c>
      <c r="AJ96">
        <v>5450.013672</v>
      </c>
      <c r="AK96" s="91">
        <v>-3.0000000000000001E-3</v>
      </c>
    </row>
    <row r="97" spans="1:37" ht="15" customHeight="1">
      <c r="C97" t="s">
        <v>8221</v>
      </c>
    </row>
    <row r="98" spans="1:37" ht="15" customHeight="1">
      <c r="C98" t="s">
        <v>850</v>
      </c>
    </row>
    <row r="99" spans="1:37" ht="15" customHeight="1">
      <c r="A99" s="103" t="s">
        <v>4</v>
      </c>
      <c r="B99" s="93" t="s">
        <v>8222</v>
      </c>
      <c r="C99" t="s">
        <v>955</v>
      </c>
      <c r="D99" t="s">
        <v>8223</v>
      </c>
      <c r="E99" t="s">
        <v>8224</v>
      </c>
      <c r="F99" t="s">
        <v>8225</v>
      </c>
      <c r="H99">
        <v>14.991417999999999</v>
      </c>
      <c r="I99" s="1">
        <v>15.216495999999999</v>
      </c>
      <c r="J99">
        <v>15.498507</v>
      </c>
      <c r="K99">
        <v>15.831193000000001</v>
      </c>
      <c r="L99">
        <v>16.182243</v>
      </c>
      <c r="M99">
        <v>16.538081999999999</v>
      </c>
      <c r="N99">
        <v>16.880116000000001</v>
      </c>
      <c r="O99">
        <v>17.209087</v>
      </c>
      <c r="P99">
        <v>17.515287000000001</v>
      </c>
      <c r="Q99">
        <v>17.796841000000001</v>
      </c>
      <c r="R99">
        <v>18.058009999999999</v>
      </c>
      <c r="S99">
        <v>18.298815000000001</v>
      </c>
      <c r="T99">
        <v>18.515478000000002</v>
      </c>
      <c r="U99">
        <v>18.711390999999999</v>
      </c>
      <c r="V99">
        <v>18.891172000000001</v>
      </c>
      <c r="W99">
        <v>19.054907</v>
      </c>
      <c r="X99">
        <v>19.202491999999999</v>
      </c>
      <c r="Y99">
        <v>19.329568999999999</v>
      </c>
      <c r="Z99">
        <v>19.439314</v>
      </c>
      <c r="AA99">
        <v>19.535429000000001</v>
      </c>
      <c r="AB99">
        <v>19.61628</v>
      </c>
      <c r="AC99">
        <v>19.678816000000001</v>
      </c>
      <c r="AD99">
        <v>19.726330000000001</v>
      </c>
      <c r="AE99">
        <v>19.762045000000001</v>
      </c>
      <c r="AF99">
        <v>19.788633000000001</v>
      </c>
      <c r="AG99">
        <v>19.806604</v>
      </c>
      <c r="AH99">
        <v>19.813744</v>
      </c>
      <c r="AI99">
        <v>19.817585000000001</v>
      </c>
      <c r="AJ99">
        <v>19.819794000000002</v>
      </c>
      <c r="AK99" s="91">
        <v>0.01</v>
      </c>
    </row>
    <row r="100" spans="1:37" ht="15" customHeight="1">
      <c r="A100" s="103" t="s">
        <v>3</v>
      </c>
      <c r="B100" s="93" t="s">
        <v>8226</v>
      </c>
      <c r="C100" t="s">
        <v>1221</v>
      </c>
      <c r="D100" t="s">
        <v>8227</v>
      </c>
      <c r="E100" t="s">
        <v>8228</v>
      </c>
      <c r="F100" t="s">
        <v>2728</v>
      </c>
      <c r="H100">
        <v>10.726876000000001</v>
      </c>
      <c r="I100" s="1">
        <v>11.029114999999999</v>
      </c>
      <c r="J100">
        <v>11.340722</v>
      </c>
      <c r="K100">
        <v>11.658097</v>
      </c>
      <c r="L100">
        <v>11.957341</v>
      </c>
      <c r="M100">
        <v>12.246843</v>
      </c>
      <c r="N100">
        <v>12.511288</v>
      </c>
      <c r="O100">
        <v>12.761357</v>
      </c>
      <c r="P100">
        <v>12.989336</v>
      </c>
      <c r="Q100">
        <v>13.199085999999999</v>
      </c>
      <c r="R100">
        <v>13.381130000000001</v>
      </c>
      <c r="S100">
        <v>13.546595999999999</v>
      </c>
      <c r="T100">
        <v>13.699472</v>
      </c>
      <c r="U100">
        <v>13.842229</v>
      </c>
      <c r="V100">
        <v>13.973739</v>
      </c>
      <c r="W100">
        <v>14.095364</v>
      </c>
      <c r="X100">
        <v>14.210414999999999</v>
      </c>
      <c r="Y100">
        <v>14.321558</v>
      </c>
      <c r="Z100">
        <v>14.425992000000001</v>
      </c>
      <c r="AA100">
        <v>14.520219000000001</v>
      </c>
      <c r="AB100">
        <v>14.608215</v>
      </c>
      <c r="AC100">
        <v>14.692059</v>
      </c>
      <c r="AD100">
        <v>14.763736</v>
      </c>
      <c r="AE100">
        <v>14.827795999999999</v>
      </c>
      <c r="AF100">
        <v>14.883236999999999</v>
      </c>
      <c r="AG100">
        <v>14.930063000000001</v>
      </c>
      <c r="AH100">
        <v>14.969678</v>
      </c>
      <c r="AI100">
        <v>15.003341000000001</v>
      </c>
      <c r="AJ100">
        <v>15.030684000000001</v>
      </c>
      <c r="AK100" s="91">
        <v>1.2E-2</v>
      </c>
    </row>
    <row r="101" spans="1:37" ht="15" customHeight="1">
      <c r="A101" s="103" t="s">
        <v>6</v>
      </c>
      <c r="B101" s="93" t="s">
        <v>8229</v>
      </c>
      <c r="C101" t="s">
        <v>970</v>
      </c>
      <c r="D101" t="s">
        <v>8230</v>
      </c>
      <c r="E101" t="s">
        <v>8231</v>
      </c>
      <c r="F101" t="s">
        <v>2728</v>
      </c>
      <c r="H101">
        <v>8.2871159999999993</v>
      </c>
      <c r="I101" s="1">
        <v>12.070017</v>
      </c>
      <c r="J101">
        <v>12.378905</v>
      </c>
      <c r="K101">
        <v>12.533067000000001</v>
      </c>
      <c r="L101">
        <v>12.633637</v>
      </c>
      <c r="M101">
        <v>12.727520999999999</v>
      </c>
      <c r="N101">
        <v>12.811731999999999</v>
      </c>
      <c r="O101">
        <v>12.9071</v>
      </c>
      <c r="P101">
        <v>13.019793999999999</v>
      </c>
      <c r="Q101">
        <v>13.144209</v>
      </c>
      <c r="R101">
        <v>13.276356</v>
      </c>
      <c r="S101">
        <v>13.407525</v>
      </c>
      <c r="T101">
        <v>13.532327</v>
      </c>
      <c r="U101">
        <v>13.644149000000001</v>
      </c>
      <c r="V101">
        <v>13.742635</v>
      </c>
      <c r="W101">
        <v>13.828310999999999</v>
      </c>
      <c r="X101">
        <v>13.902666</v>
      </c>
      <c r="Y101">
        <v>13.967390999999999</v>
      </c>
      <c r="Z101">
        <v>14.023659</v>
      </c>
      <c r="AA101">
        <v>14.072395999999999</v>
      </c>
      <c r="AB101">
        <v>14.11443</v>
      </c>
      <c r="AC101">
        <v>14.150719</v>
      </c>
      <c r="AD101">
        <v>14.184551000000001</v>
      </c>
      <c r="AE101">
        <v>14.215185999999999</v>
      </c>
      <c r="AF101">
        <v>14.241229000000001</v>
      </c>
      <c r="AG101">
        <v>14.26371</v>
      </c>
      <c r="AH101">
        <v>14.282851000000001</v>
      </c>
      <c r="AI101">
        <v>14.299067000000001</v>
      </c>
      <c r="AJ101">
        <v>14.312678</v>
      </c>
      <c r="AK101" s="91">
        <v>0.02</v>
      </c>
    </row>
    <row r="102" spans="1:37" ht="15" customHeight="1">
      <c r="A102" s="103" t="s">
        <v>2</v>
      </c>
      <c r="B102" s="93" t="s">
        <v>8232</v>
      </c>
      <c r="C102" t="s">
        <v>985</v>
      </c>
      <c r="D102" t="s">
        <v>8233</v>
      </c>
      <c r="E102" t="s">
        <v>8234</v>
      </c>
      <c r="F102" t="s">
        <v>2728</v>
      </c>
      <c r="H102">
        <v>10.037065</v>
      </c>
      <c r="I102" s="1">
        <v>10.03825</v>
      </c>
      <c r="J102">
        <v>10.039481</v>
      </c>
      <c r="K102">
        <v>10.040760000000001</v>
      </c>
      <c r="L102">
        <v>10.04208</v>
      </c>
      <c r="M102">
        <v>10.043437000000001</v>
      </c>
      <c r="N102">
        <v>10.044827</v>
      </c>
      <c r="O102">
        <v>10.046251</v>
      </c>
      <c r="P102">
        <v>10.047701</v>
      </c>
      <c r="Q102">
        <v>10.049175999999999</v>
      </c>
      <c r="R102">
        <v>10.050672</v>
      </c>
      <c r="S102">
        <v>10.057157</v>
      </c>
      <c r="T102">
        <v>10.073521</v>
      </c>
      <c r="U102">
        <v>10.105247</v>
      </c>
      <c r="V102">
        <v>10.140972</v>
      </c>
      <c r="W102">
        <v>10.185604</v>
      </c>
      <c r="X102">
        <v>10.231821</v>
      </c>
      <c r="Y102">
        <v>10.265867999999999</v>
      </c>
      <c r="Z102">
        <v>10.275093</v>
      </c>
      <c r="AA102">
        <v>10.25789</v>
      </c>
      <c r="AB102">
        <v>10.216537000000001</v>
      </c>
      <c r="AC102">
        <v>10.161300000000001</v>
      </c>
      <c r="AD102">
        <v>10.092753999999999</v>
      </c>
      <c r="AE102">
        <v>10.027177</v>
      </c>
      <c r="AF102">
        <v>9.99404</v>
      </c>
      <c r="AG102">
        <v>10.014455</v>
      </c>
      <c r="AH102">
        <v>10.061934000000001</v>
      </c>
      <c r="AI102">
        <v>10.114001</v>
      </c>
      <c r="AJ102">
        <v>10.188727</v>
      </c>
      <c r="AK102" s="91">
        <v>1E-3</v>
      </c>
    </row>
    <row r="103" spans="1:37" ht="15" customHeight="1">
      <c r="A103" s="103" t="s">
        <v>3</v>
      </c>
      <c r="B103" s="93" t="s">
        <v>8235</v>
      </c>
      <c r="C103" t="s">
        <v>3230</v>
      </c>
      <c r="D103" t="s">
        <v>8236</v>
      </c>
      <c r="E103" t="s">
        <v>8237</v>
      </c>
      <c r="F103" t="s">
        <v>2728</v>
      </c>
      <c r="H103">
        <v>10.321225</v>
      </c>
      <c r="I103" s="1">
        <v>10.468386000000001</v>
      </c>
      <c r="J103">
        <v>10.641707</v>
      </c>
      <c r="K103">
        <v>10.829888</v>
      </c>
      <c r="L103">
        <v>11.019978999999999</v>
      </c>
      <c r="M103">
        <v>11.213248</v>
      </c>
      <c r="N103">
        <v>11.394366</v>
      </c>
      <c r="O103">
        <v>11.570538000000001</v>
      </c>
      <c r="P103">
        <v>11.740290999999999</v>
      </c>
      <c r="Q103">
        <v>11.905053000000001</v>
      </c>
      <c r="R103">
        <v>12.059313</v>
      </c>
      <c r="S103">
        <v>12.213480000000001</v>
      </c>
      <c r="T103">
        <v>12.379014</v>
      </c>
      <c r="U103">
        <v>12.555837</v>
      </c>
      <c r="V103">
        <v>12.744346</v>
      </c>
      <c r="W103">
        <v>12.939107999999999</v>
      </c>
      <c r="X103">
        <v>13.149075</v>
      </c>
      <c r="Y103">
        <v>13.363464</v>
      </c>
      <c r="Z103">
        <v>13.576193</v>
      </c>
      <c r="AA103">
        <v>13.772496</v>
      </c>
      <c r="AB103">
        <v>13.949099</v>
      </c>
      <c r="AC103">
        <v>14.098661999999999</v>
      </c>
      <c r="AD103">
        <v>14.220824</v>
      </c>
      <c r="AE103">
        <v>14.323482</v>
      </c>
      <c r="AF103">
        <v>14.410444</v>
      </c>
      <c r="AG103">
        <v>14.483241</v>
      </c>
      <c r="AH103">
        <v>14.544046</v>
      </c>
      <c r="AI103">
        <v>14.60201</v>
      </c>
      <c r="AJ103">
        <v>14.655778</v>
      </c>
      <c r="AK103" s="91">
        <v>1.2999999999999999E-2</v>
      </c>
    </row>
    <row r="104" spans="1:37" ht="15" customHeight="1">
      <c r="A104" s="103" t="s">
        <v>1</v>
      </c>
      <c r="B104" s="93" t="s">
        <v>8238</v>
      </c>
      <c r="C104" t="s">
        <v>2271</v>
      </c>
      <c r="D104" t="s">
        <v>8239</v>
      </c>
      <c r="E104" t="s">
        <v>8240</v>
      </c>
      <c r="F104" t="s">
        <v>8225</v>
      </c>
      <c r="H104">
        <v>24.120543999999999</v>
      </c>
      <c r="I104" s="1">
        <v>24.120650999999999</v>
      </c>
      <c r="J104">
        <v>24.120832</v>
      </c>
      <c r="K104">
        <v>24.121077</v>
      </c>
      <c r="L104">
        <v>24.121357</v>
      </c>
      <c r="M104">
        <v>24.121646999999999</v>
      </c>
      <c r="N104">
        <v>24.121905999999999</v>
      </c>
      <c r="O104">
        <v>24.1206</v>
      </c>
      <c r="P104">
        <v>24.120342000000001</v>
      </c>
      <c r="Q104">
        <v>24.120311999999998</v>
      </c>
      <c r="R104">
        <v>24.120283000000001</v>
      </c>
      <c r="S104">
        <v>24.116168999999999</v>
      </c>
      <c r="T104">
        <v>24.116142</v>
      </c>
      <c r="U104">
        <v>24.116114</v>
      </c>
      <c r="V104">
        <v>24.116087</v>
      </c>
      <c r="W104">
        <v>24.116057999999999</v>
      </c>
      <c r="X104">
        <v>24.116029999999999</v>
      </c>
      <c r="Y104">
        <v>24.116002999999999</v>
      </c>
      <c r="Z104">
        <v>24.121919999999999</v>
      </c>
      <c r="AA104">
        <v>24.121894999999999</v>
      </c>
      <c r="AB104">
        <v>24.121872</v>
      </c>
      <c r="AC104">
        <v>24.121846999999999</v>
      </c>
      <c r="AD104">
        <v>24.121846999999999</v>
      </c>
      <c r="AE104">
        <v>24.121846999999999</v>
      </c>
      <c r="AF104">
        <v>24.121846999999999</v>
      </c>
      <c r="AG104">
        <v>24.121846999999999</v>
      </c>
      <c r="AH104">
        <v>24.121846999999999</v>
      </c>
      <c r="AI104">
        <v>24.121846999999999</v>
      </c>
      <c r="AJ104">
        <v>24.121849000000001</v>
      </c>
      <c r="AK104" s="91">
        <v>0</v>
      </c>
    </row>
    <row r="105" spans="1:37" ht="15" customHeight="1">
      <c r="A105" s="103" t="s">
        <v>5</v>
      </c>
      <c r="B105" s="93" t="s">
        <v>8241</v>
      </c>
      <c r="C105" t="s">
        <v>3238</v>
      </c>
      <c r="D105" t="s">
        <v>8242</v>
      </c>
      <c r="E105" t="s">
        <v>8243</v>
      </c>
      <c r="F105" t="s">
        <v>8225</v>
      </c>
      <c r="H105">
        <v>0</v>
      </c>
      <c r="I105" s="1">
        <v>23.149469</v>
      </c>
      <c r="J105">
        <v>23.472180999999999</v>
      </c>
      <c r="K105">
        <v>23.713379</v>
      </c>
      <c r="L105">
        <v>23.934065</v>
      </c>
      <c r="M105">
        <v>24.180558999999999</v>
      </c>
      <c r="N105">
        <v>24.434350999999999</v>
      </c>
      <c r="O105">
        <v>24.733726999999998</v>
      </c>
      <c r="P105">
        <v>25.076927000000001</v>
      </c>
      <c r="Q105">
        <v>25.458096999999999</v>
      </c>
      <c r="R105">
        <v>25.866046999999998</v>
      </c>
      <c r="S105">
        <v>26.263549999999999</v>
      </c>
      <c r="T105">
        <v>26.635529999999999</v>
      </c>
      <c r="U105">
        <v>26.971720000000001</v>
      </c>
      <c r="V105">
        <v>27.273852999999999</v>
      </c>
      <c r="W105">
        <v>27.540438000000002</v>
      </c>
      <c r="X105">
        <v>27.771664000000001</v>
      </c>
      <c r="Y105">
        <v>27.968972999999998</v>
      </c>
      <c r="Z105">
        <v>28.134948999999999</v>
      </c>
      <c r="AA105">
        <v>28.272074</v>
      </c>
      <c r="AB105">
        <v>28.389306999999999</v>
      </c>
      <c r="AC105">
        <v>28.489751999999999</v>
      </c>
      <c r="AD105">
        <v>28.575668</v>
      </c>
      <c r="AE105">
        <v>28.649501999999998</v>
      </c>
      <c r="AF105">
        <v>28.719356999999999</v>
      </c>
      <c r="AG105">
        <v>28.78302</v>
      </c>
      <c r="AH105">
        <v>28.839659000000001</v>
      </c>
      <c r="AI105">
        <v>28.888365</v>
      </c>
      <c r="AJ105">
        <v>28.930430999999999</v>
      </c>
      <c r="AK105" t="s">
        <v>549</v>
      </c>
    </row>
    <row r="106" spans="1:37" ht="15" customHeight="1">
      <c r="A106" s="103" t="s">
        <v>5</v>
      </c>
      <c r="B106" s="93" t="s">
        <v>8244</v>
      </c>
      <c r="C106" t="s">
        <v>3235</v>
      </c>
      <c r="D106" t="s">
        <v>8245</v>
      </c>
      <c r="E106" t="s">
        <v>8246</v>
      </c>
      <c r="F106" t="s">
        <v>2728</v>
      </c>
      <c r="H106">
        <v>0</v>
      </c>
      <c r="I106" s="1">
        <v>18.959842999999999</v>
      </c>
      <c r="J106">
        <v>19.097798999999998</v>
      </c>
      <c r="K106">
        <v>19.221861000000001</v>
      </c>
      <c r="L106">
        <v>19.306705000000001</v>
      </c>
      <c r="M106">
        <v>19.394665</v>
      </c>
      <c r="N106">
        <v>19.477266</v>
      </c>
      <c r="O106">
        <v>19.57037</v>
      </c>
      <c r="P106">
        <v>19.676134000000001</v>
      </c>
      <c r="Q106">
        <v>19.793496999999999</v>
      </c>
      <c r="R106">
        <v>19.919716000000001</v>
      </c>
      <c r="S106">
        <v>20.047338</v>
      </c>
      <c r="T106">
        <v>20.172951000000001</v>
      </c>
      <c r="U106">
        <v>20.289746999999998</v>
      </c>
      <c r="V106">
        <v>20.399184999999999</v>
      </c>
      <c r="W106">
        <v>20.498297000000001</v>
      </c>
      <c r="X106">
        <v>20.584267000000001</v>
      </c>
      <c r="Y106">
        <v>20.657764</v>
      </c>
      <c r="Z106">
        <v>20.719555</v>
      </c>
      <c r="AA106">
        <v>20.770308</v>
      </c>
      <c r="AB106">
        <v>20.813773999999999</v>
      </c>
      <c r="AC106">
        <v>20.851306999999998</v>
      </c>
      <c r="AD106">
        <v>20.877443</v>
      </c>
      <c r="AE106">
        <v>20.902785999999999</v>
      </c>
      <c r="AF106">
        <v>20.928736000000001</v>
      </c>
      <c r="AG106">
        <v>20.955839000000001</v>
      </c>
      <c r="AH106">
        <v>20.984338999999999</v>
      </c>
      <c r="AI106">
        <v>21.014859999999999</v>
      </c>
      <c r="AJ106">
        <v>21.047606999999999</v>
      </c>
      <c r="AK106" t="s">
        <v>549</v>
      </c>
    </row>
    <row r="107" spans="1:37" ht="15" customHeight="1">
      <c r="A107" s="103" t="s">
        <v>7</v>
      </c>
      <c r="B107" s="93" t="s">
        <v>8247</v>
      </c>
      <c r="C107" t="s">
        <v>2287</v>
      </c>
      <c r="D107" t="s">
        <v>8248</v>
      </c>
      <c r="E107" t="s">
        <v>8249</v>
      </c>
      <c r="F107" t="s">
        <v>8225</v>
      </c>
      <c r="H107">
        <v>0</v>
      </c>
      <c r="I107" s="1">
        <v>0</v>
      </c>
      <c r="J107">
        <v>18.589186000000002</v>
      </c>
      <c r="K107">
        <v>17.317968</v>
      </c>
      <c r="L107">
        <v>16.950768</v>
      </c>
      <c r="M107">
        <v>16.763815000000001</v>
      </c>
      <c r="N107">
        <v>16.648444999999999</v>
      </c>
      <c r="O107">
        <v>16.569084</v>
      </c>
      <c r="P107">
        <v>16.510998000000001</v>
      </c>
      <c r="Q107">
        <v>16.466656</v>
      </c>
      <c r="R107">
        <v>16.431818</v>
      </c>
      <c r="S107">
        <v>16.404015000000001</v>
      </c>
      <c r="T107">
        <v>16.381551999999999</v>
      </c>
      <c r="U107">
        <v>16.363289000000002</v>
      </c>
      <c r="V107">
        <v>16.348462999999999</v>
      </c>
      <c r="W107">
        <v>16.336552000000001</v>
      </c>
      <c r="X107">
        <v>16.327078</v>
      </c>
      <c r="Y107">
        <v>16.319696</v>
      </c>
      <c r="Z107">
        <v>16.314050999999999</v>
      </c>
      <c r="AA107">
        <v>16.30987</v>
      </c>
      <c r="AB107">
        <v>16.306847000000001</v>
      </c>
      <c r="AC107">
        <v>16.301434</v>
      </c>
      <c r="AD107">
        <v>16.296316000000001</v>
      </c>
      <c r="AE107">
        <v>16.291889000000001</v>
      </c>
      <c r="AF107">
        <v>16.288053999999999</v>
      </c>
      <c r="AG107">
        <v>16.279157999999999</v>
      </c>
      <c r="AH107">
        <v>16.272285</v>
      </c>
      <c r="AI107">
        <v>16.266923999999999</v>
      </c>
      <c r="AJ107">
        <v>16.262709000000001</v>
      </c>
      <c r="AK107" t="s">
        <v>549</v>
      </c>
    </row>
    <row r="108" spans="1:37" s="151" customFormat="1" ht="15" customHeight="1">
      <c r="B108" s="152" t="s">
        <v>8250</v>
      </c>
      <c r="C108" s="151" t="s">
        <v>8251</v>
      </c>
      <c r="D108" s="151" t="s">
        <v>8252</v>
      </c>
      <c r="E108" s="151" t="s">
        <v>8253</v>
      </c>
      <c r="H108" s="151">
        <v>13.701998</v>
      </c>
      <c r="I108" s="163">
        <v>13.894455000000001</v>
      </c>
      <c r="J108" s="151">
        <v>14.1332</v>
      </c>
      <c r="K108" s="151">
        <v>14.411139</v>
      </c>
      <c r="L108" s="151">
        <v>14.696726999999999</v>
      </c>
      <c r="M108" s="151">
        <v>14.984973999999999</v>
      </c>
      <c r="N108" s="151">
        <v>15.258081000000001</v>
      </c>
      <c r="O108" s="151">
        <v>15.520238000000001</v>
      </c>
      <c r="P108" s="151">
        <v>15.762815</v>
      </c>
      <c r="Q108" s="151">
        <v>15.987064999999999</v>
      </c>
      <c r="R108" s="151">
        <v>16.188490000000002</v>
      </c>
      <c r="S108" s="151">
        <v>16.371717</v>
      </c>
      <c r="T108" s="151">
        <v>16.538298000000001</v>
      </c>
      <c r="U108" s="151">
        <v>16.691216000000001</v>
      </c>
      <c r="V108" s="151">
        <v>16.830991999999998</v>
      </c>
      <c r="W108" s="151">
        <v>16.958241999999998</v>
      </c>
      <c r="X108" s="151">
        <v>17.075382000000001</v>
      </c>
      <c r="Y108" s="151">
        <v>17.182625000000002</v>
      </c>
      <c r="Z108" s="151">
        <v>17.279478000000001</v>
      </c>
      <c r="AA108" s="151">
        <v>17.364405000000001</v>
      </c>
      <c r="AB108" s="151">
        <v>17.440176000000001</v>
      </c>
      <c r="AC108" s="151">
        <v>17.507937999999999</v>
      </c>
      <c r="AD108" s="151">
        <v>17.564014</v>
      </c>
      <c r="AE108" s="151">
        <v>17.611903999999999</v>
      </c>
      <c r="AF108" s="151">
        <v>17.652002</v>
      </c>
      <c r="AG108" s="151">
        <v>17.684301000000001</v>
      </c>
      <c r="AH108" s="151">
        <v>17.708280999999999</v>
      </c>
      <c r="AI108" s="151">
        <v>17.728021999999999</v>
      </c>
      <c r="AJ108" s="151">
        <v>17.743794999999999</v>
      </c>
      <c r="AK108" s="153">
        <v>8.9999999999999993E-3</v>
      </c>
    </row>
    <row r="109" spans="1:37" ht="15" customHeight="1">
      <c r="C109" t="s">
        <v>854</v>
      </c>
    </row>
    <row r="110" spans="1:37" ht="15" customHeight="1">
      <c r="A110" s="103" t="s">
        <v>4</v>
      </c>
      <c r="B110" s="93" t="s">
        <v>8254</v>
      </c>
      <c r="C110" t="s">
        <v>955</v>
      </c>
      <c r="D110" t="s">
        <v>8255</v>
      </c>
      <c r="E110" t="s">
        <v>8256</v>
      </c>
      <c r="F110" t="s">
        <v>8225</v>
      </c>
      <c r="H110">
        <v>9.1936929999999997</v>
      </c>
      <c r="I110" s="1">
        <v>9.3656079999999999</v>
      </c>
      <c r="J110">
        <v>9.5537709999999993</v>
      </c>
      <c r="K110">
        <v>9.7580460000000002</v>
      </c>
      <c r="L110">
        <v>9.9795289999999994</v>
      </c>
      <c r="M110">
        <v>10.217642</v>
      </c>
      <c r="N110">
        <v>10.452211999999999</v>
      </c>
      <c r="O110">
        <v>10.691178000000001</v>
      </c>
      <c r="P110">
        <v>10.928903</v>
      </c>
      <c r="Q110">
        <v>11.165851</v>
      </c>
      <c r="R110">
        <v>11.396546000000001</v>
      </c>
      <c r="S110">
        <v>11.615690000000001</v>
      </c>
      <c r="T110">
        <v>11.822267999999999</v>
      </c>
      <c r="U110">
        <v>12.013245</v>
      </c>
      <c r="V110">
        <v>12.188295</v>
      </c>
      <c r="W110">
        <v>12.348012000000001</v>
      </c>
      <c r="X110">
        <v>12.494664999999999</v>
      </c>
      <c r="Y110">
        <v>12.629422999999999</v>
      </c>
      <c r="Z110">
        <v>12.753945</v>
      </c>
      <c r="AA110">
        <v>12.869916999999999</v>
      </c>
      <c r="AB110">
        <v>12.975726</v>
      </c>
      <c r="AC110">
        <v>13.066599</v>
      </c>
      <c r="AD110">
        <v>13.143876000000001</v>
      </c>
      <c r="AE110">
        <v>13.212106</v>
      </c>
      <c r="AF110">
        <v>13.275549</v>
      </c>
      <c r="AG110">
        <v>13.33305</v>
      </c>
      <c r="AH110">
        <v>13.385566000000001</v>
      </c>
      <c r="AI110">
        <v>13.435430999999999</v>
      </c>
      <c r="AJ110">
        <v>13.483851</v>
      </c>
      <c r="AK110" s="91">
        <v>1.4E-2</v>
      </c>
    </row>
    <row r="111" spans="1:37" ht="15" customHeight="1">
      <c r="A111" s="103" t="s">
        <v>3</v>
      </c>
      <c r="B111" s="93" t="s">
        <v>8257</v>
      </c>
      <c r="C111" t="s">
        <v>1221</v>
      </c>
      <c r="D111" t="s">
        <v>8258</v>
      </c>
      <c r="E111" t="s">
        <v>8259</v>
      </c>
      <c r="F111" t="s">
        <v>2728</v>
      </c>
      <c r="H111">
        <v>6.749625</v>
      </c>
      <c r="I111" s="1">
        <v>6.8187819999999997</v>
      </c>
      <c r="J111">
        <v>6.8968119999999997</v>
      </c>
      <c r="K111">
        <v>6.9867109999999997</v>
      </c>
      <c r="L111">
        <v>7.0877090000000003</v>
      </c>
      <c r="M111">
        <v>7.2009949999999998</v>
      </c>
      <c r="N111">
        <v>7.3132250000000001</v>
      </c>
      <c r="O111">
        <v>7.4300740000000003</v>
      </c>
      <c r="P111">
        <v>7.5496179999999997</v>
      </c>
      <c r="Q111">
        <v>7.6721680000000001</v>
      </c>
      <c r="R111">
        <v>7.7944769999999997</v>
      </c>
      <c r="S111">
        <v>7.9165010000000002</v>
      </c>
      <c r="T111">
        <v>8.0336940000000006</v>
      </c>
      <c r="U111">
        <v>8.1469880000000003</v>
      </c>
      <c r="V111">
        <v>8.2555569999999996</v>
      </c>
      <c r="W111">
        <v>8.3564089999999993</v>
      </c>
      <c r="X111">
        <v>8.4546189999999992</v>
      </c>
      <c r="Y111">
        <v>8.5432349999999992</v>
      </c>
      <c r="Z111">
        <v>8.6293539999999993</v>
      </c>
      <c r="AA111">
        <v>8.708888</v>
      </c>
      <c r="AB111">
        <v>8.7825589999999991</v>
      </c>
      <c r="AC111">
        <v>8.8479890000000001</v>
      </c>
      <c r="AD111">
        <v>8.9059849999999994</v>
      </c>
      <c r="AE111">
        <v>8.9598390000000006</v>
      </c>
      <c r="AF111">
        <v>9.0106319999999993</v>
      </c>
      <c r="AG111">
        <v>9.0589600000000008</v>
      </c>
      <c r="AH111">
        <v>9.1032890000000002</v>
      </c>
      <c r="AI111">
        <v>9.1440789999999996</v>
      </c>
      <c r="AJ111">
        <v>9.1836179999999992</v>
      </c>
      <c r="AK111" s="91">
        <v>1.0999999999999999E-2</v>
      </c>
    </row>
    <row r="112" spans="1:37" ht="15" customHeight="1">
      <c r="A112" s="103" t="s">
        <v>6</v>
      </c>
      <c r="B112" s="93" t="s">
        <v>8260</v>
      </c>
      <c r="C112" t="s">
        <v>970</v>
      </c>
      <c r="D112" t="s">
        <v>8261</v>
      </c>
      <c r="E112" t="s">
        <v>8262</v>
      </c>
      <c r="F112" t="s">
        <v>2728</v>
      </c>
      <c r="H112">
        <v>6.6743629999999996</v>
      </c>
      <c r="I112" s="1">
        <v>6.7503399999999996</v>
      </c>
      <c r="J112">
        <v>6.8347340000000001</v>
      </c>
      <c r="K112">
        <v>6.9285519999999998</v>
      </c>
      <c r="L112">
        <v>7.0375389999999998</v>
      </c>
      <c r="M112">
        <v>7.1648250000000004</v>
      </c>
      <c r="N112">
        <v>7.2973169999999996</v>
      </c>
      <c r="O112">
        <v>7.4426379999999996</v>
      </c>
      <c r="P112">
        <v>7.595675</v>
      </c>
      <c r="Q112">
        <v>7.7572469999999996</v>
      </c>
      <c r="R112">
        <v>7.9236519999999997</v>
      </c>
      <c r="S112">
        <v>8.0880279999999996</v>
      </c>
      <c r="T112">
        <v>8.2448350000000001</v>
      </c>
      <c r="U112">
        <v>8.4022679999999994</v>
      </c>
      <c r="V112">
        <v>8.5486609999999992</v>
      </c>
      <c r="W112">
        <v>8.6811869999999995</v>
      </c>
      <c r="X112">
        <v>8.7986620000000002</v>
      </c>
      <c r="Y112">
        <v>8.9005259999999993</v>
      </c>
      <c r="Z112">
        <v>8.9864390000000007</v>
      </c>
      <c r="AA112">
        <v>9.0566899999999997</v>
      </c>
      <c r="AB112">
        <v>9.1138080000000006</v>
      </c>
      <c r="AC112">
        <v>9.1601370000000006</v>
      </c>
      <c r="AD112">
        <v>9.1973389999999995</v>
      </c>
      <c r="AE112">
        <v>9.2269989999999993</v>
      </c>
      <c r="AF112">
        <v>9.2508189999999999</v>
      </c>
      <c r="AG112">
        <v>9.2702109999999998</v>
      </c>
      <c r="AH112">
        <v>9.2862960000000001</v>
      </c>
      <c r="AI112">
        <v>9.3103250000000006</v>
      </c>
      <c r="AJ112">
        <v>9.3297629999999998</v>
      </c>
      <c r="AK112" s="91">
        <v>1.2E-2</v>
      </c>
    </row>
    <row r="113" spans="1:37" ht="15" customHeight="1">
      <c r="A113" s="103" t="s">
        <v>2</v>
      </c>
      <c r="B113" s="93" t="s">
        <v>8263</v>
      </c>
      <c r="C113" t="s">
        <v>985</v>
      </c>
      <c r="D113" t="s">
        <v>8264</v>
      </c>
      <c r="E113" t="s">
        <v>8265</v>
      </c>
      <c r="F113" t="s">
        <v>2728</v>
      </c>
      <c r="H113">
        <v>6.6825780000000004</v>
      </c>
      <c r="I113" s="1">
        <v>6.7423450000000003</v>
      </c>
      <c r="J113">
        <v>6.8055500000000002</v>
      </c>
      <c r="K113">
        <v>6.8709239999999996</v>
      </c>
      <c r="L113">
        <v>6.936928</v>
      </c>
      <c r="M113">
        <v>7.0035639999999999</v>
      </c>
      <c r="N113">
        <v>7.0627769999999996</v>
      </c>
      <c r="O113">
        <v>7.1203580000000004</v>
      </c>
      <c r="P113">
        <v>7.1764029999999996</v>
      </c>
      <c r="Q113">
        <v>7.227449</v>
      </c>
      <c r="R113">
        <v>7.2715829999999997</v>
      </c>
      <c r="S113">
        <v>7.310689</v>
      </c>
      <c r="T113">
        <v>7.3482479999999999</v>
      </c>
      <c r="U113">
        <v>7.3825830000000003</v>
      </c>
      <c r="V113">
        <v>7.4144519999999998</v>
      </c>
      <c r="W113">
        <v>7.4396360000000001</v>
      </c>
      <c r="X113">
        <v>7.4596830000000001</v>
      </c>
      <c r="Y113">
        <v>7.4693519999999998</v>
      </c>
      <c r="Z113">
        <v>7.4733830000000001</v>
      </c>
      <c r="AA113">
        <v>7.4823339999999998</v>
      </c>
      <c r="AB113">
        <v>7.4853820000000004</v>
      </c>
      <c r="AC113">
        <v>7.5116059999999996</v>
      </c>
      <c r="AD113">
        <v>7.5539040000000002</v>
      </c>
      <c r="AE113">
        <v>7.5841479999999999</v>
      </c>
      <c r="AF113">
        <v>7.6054649999999997</v>
      </c>
      <c r="AG113">
        <v>7.643802</v>
      </c>
      <c r="AH113">
        <v>7.6943020000000004</v>
      </c>
      <c r="AI113">
        <v>7.7469619999999999</v>
      </c>
      <c r="AJ113">
        <v>7.7930609999999998</v>
      </c>
      <c r="AK113" s="91">
        <v>6.0000000000000001E-3</v>
      </c>
    </row>
    <row r="114" spans="1:37" ht="15" customHeight="1">
      <c r="A114" s="103" t="s">
        <v>3</v>
      </c>
      <c r="B114" s="93" t="s">
        <v>8266</v>
      </c>
      <c r="C114" t="s">
        <v>3230</v>
      </c>
      <c r="D114" t="s">
        <v>8267</v>
      </c>
      <c r="E114" t="s">
        <v>8268</v>
      </c>
      <c r="F114" t="s">
        <v>371</v>
      </c>
      <c r="H114">
        <v>6.8756690000000003</v>
      </c>
      <c r="I114" s="1">
        <v>6.9501460000000002</v>
      </c>
      <c r="J114">
        <v>7.0454549999999996</v>
      </c>
      <c r="K114">
        <v>7.1580300000000001</v>
      </c>
      <c r="L114">
        <v>7.2911039999999998</v>
      </c>
      <c r="M114">
        <v>7.4430180000000004</v>
      </c>
      <c r="N114">
        <v>7.5863610000000001</v>
      </c>
      <c r="O114">
        <v>7.7349189999999997</v>
      </c>
      <c r="P114">
        <v>7.8826219999999996</v>
      </c>
      <c r="Q114">
        <v>8.0331209999999995</v>
      </c>
      <c r="R114">
        <v>8.1807379999999998</v>
      </c>
      <c r="S114">
        <v>8.3228650000000002</v>
      </c>
      <c r="T114">
        <v>8.4456779999999991</v>
      </c>
      <c r="U114">
        <v>8.5560939999999999</v>
      </c>
      <c r="V114">
        <v>8.6529340000000001</v>
      </c>
      <c r="W114">
        <v>8.7339490000000009</v>
      </c>
      <c r="X114">
        <v>8.803032</v>
      </c>
      <c r="Y114">
        <v>8.8629239999999996</v>
      </c>
      <c r="Z114">
        <v>8.910183</v>
      </c>
      <c r="AA114">
        <v>8.9528590000000001</v>
      </c>
      <c r="AB114">
        <v>8.9892479999999999</v>
      </c>
      <c r="AC114">
        <v>9.0205870000000008</v>
      </c>
      <c r="AD114">
        <v>9.0477559999999997</v>
      </c>
      <c r="AE114">
        <v>9.0712449999999993</v>
      </c>
      <c r="AF114">
        <v>9.0923820000000006</v>
      </c>
      <c r="AG114">
        <v>9.1120409999999996</v>
      </c>
      <c r="AH114">
        <v>9.1306829999999994</v>
      </c>
      <c r="AI114">
        <v>9.1470629999999993</v>
      </c>
      <c r="AJ114">
        <v>9.1612849999999995</v>
      </c>
      <c r="AK114" s="91">
        <v>0.01</v>
      </c>
    </row>
    <row r="115" spans="1:37" ht="15" customHeight="1">
      <c r="A115" s="103" t="s">
        <v>1</v>
      </c>
      <c r="B115" s="93" t="s">
        <v>8269</v>
      </c>
      <c r="C115" t="s">
        <v>2271</v>
      </c>
      <c r="D115" t="s">
        <v>8270</v>
      </c>
      <c r="E115" t="s">
        <v>8271</v>
      </c>
      <c r="F115" t="s">
        <v>2728</v>
      </c>
      <c r="H115">
        <v>17.406853000000002</v>
      </c>
      <c r="I115" s="1">
        <v>17.424419</v>
      </c>
      <c r="J115">
        <v>17.492840000000001</v>
      </c>
      <c r="K115">
        <v>17.594168</v>
      </c>
      <c r="L115">
        <v>17.723022</v>
      </c>
      <c r="M115">
        <v>17.870365</v>
      </c>
      <c r="N115">
        <v>18.006972999999999</v>
      </c>
      <c r="O115">
        <v>18.150782</v>
      </c>
      <c r="P115">
        <v>18.295826000000002</v>
      </c>
      <c r="Q115">
        <v>18.440176000000001</v>
      </c>
      <c r="R115">
        <v>18.580342999999999</v>
      </c>
      <c r="S115">
        <v>18.711387999999999</v>
      </c>
      <c r="T115">
        <v>18.795469000000001</v>
      </c>
      <c r="U115">
        <v>18.886208</v>
      </c>
      <c r="V115">
        <v>18.994534999999999</v>
      </c>
      <c r="W115">
        <v>19.086106999999998</v>
      </c>
      <c r="X115">
        <v>19.144750999999999</v>
      </c>
      <c r="Y115">
        <v>19.193377999999999</v>
      </c>
      <c r="Z115">
        <v>19.256512000000001</v>
      </c>
      <c r="AA115">
        <v>19.306592999999999</v>
      </c>
      <c r="AB115">
        <v>19.347332000000002</v>
      </c>
      <c r="AC115">
        <v>19.379252999999999</v>
      </c>
      <c r="AD115">
        <v>19.403368</v>
      </c>
      <c r="AE115">
        <v>19.420500000000001</v>
      </c>
      <c r="AF115">
        <v>19.432022</v>
      </c>
      <c r="AG115">
        <v>19.441696</v>
      </c>
      <c r="AH115">
        <v>19.448132999999999</v>
      </c>
      <c r="AI115">
        <v>19.409203000000002</v>
      </c>
      <c r="AJ115">
        <v>19.409485</v>
      </c>
      <c r="AK115" s="91">
        <v>4.0000000000000001E-3</v>
      </c>
    </row>
    <row r="116" spans="1:37" ht="15" customHeight="1">
      <c r="A116" s="103" t="s">
        <v>5</v>
      </c>
      <c r="B116" s="93" t="s">
        <v>8272</v>
      </c>
      <c r="C116" t="s">
        <v>3238</v>
      </c>
      <c r="D116" t="s">
        <v>8273</v>
      </c>
      <c r="E116" t="s">
        <v>8274</v>
      </c>
      <c r="F116" t="s">
        <v>2728</v>
      </c>
      <c r="H116">
        <v>0</v>
      </c>
      <c r="I116" s="1">
        <v>0</v>
      </c>
      <c r="J116">
        <v>14.553951</v>
      </c>
      <c r="K116">
        <v>14.815011999999999</v>
      </c>
      <c r="L116">
        <v>14.998927999999999</v>
      </c>
      <c r="M116">
        <v>15.192572</v>
      </c>
      <c r="N116">
        <v>15.368869</v>
      </c>
      <c r="O116">
        <v>15.555434</v>
      </c>
      <c r="P116">
        <v>15.744630000000001</v>
      </c>
      <c r="Q116">
        <v>15.944782999999999</v>
      </c>
      <c r="R116">
        <v>16.161604000000001</v>
      </c>
      <c r="S116">
        <v>16.394955</v>
      </c>
      <c r="T116">
        <v>16.63316</v>
      </c>
      <c r="U116">
        <v>16.849796000000001</v>
      </c>
      <c r="V116">
        <v>17.064274000000001</v>
      </c>
      <c r="W116">
        <v>17.266493000000001</v>
      </c>
      <c r="X116">
        <v>17.445629</v>
      </c>
      <c r="Y116">
        <v>17.603285</v>
      </c>
      <c r="Z116">
        <v>17.74091</v>
      </c>
      <c r="AA116">
        <v>17.859545000000001</v>
      </c>
      <c r="AB116">
        <v>17.959697999999999</v>
      </c>
      <c r="AC116">
        <v>18.056013</v>
      </c>
      <c r="AD116">
        <v>18.136147000000001</v>
      </c>
      <c r="AE116">
        <v>18.203022000000001</v>
      </c>
      <c r="AF116">
        <v>18.258938000000001</v>
      </c>
      <c r="AG116">
        <v>18.306379</v>
      </c>
      <c r="AH116">
        <v>18.346488999999998</v>
      </c>
      <c r="AI116">
        <v>18.380383999999999</v>
      </c>
      <c r="AJ116">
        <v>18.409164000000001</v>
      </c>
      <c r="AK116" t="s">
        <v>549</v>
      </c>
    </row>
    <row r="117" spans="1:37" ht="15" customHeight="1">
      <c r="A117" s="103" t="s">
        <v>5</v>
      </c>
      <c r="B117" s="93" t="s">
        <v>8275</v>
      </c>
      <c r="C117" t="s">
        <v>3235</v>
      </c>
      <c r="D117" t="s">
        <v>8276</v>
      </c>
      <c r="E117" t="s">
        <v>8277</v>
      </c>
      <c r="F117" t="s">
        <v>2728</v>
      </c>
      <c r="H117">
        <v>0</v>
      </c>
      <c r="I117" s="1">
        <v>0</v>
      </c>
      <c r="J117">
        <v>10.500607</v>
      </c>
      <c r="K117">
        <v>10.659801</v>
      </c>
      <c r="L117">
        <v>10.764203999999999</v>
      </c>
      <c r="M117">
        <v>10.869498999999999</v>
      </c>
      <c r="N117">
        <v>10.965210000000001</v>
      </c>
      <c r="O117">
        <v>11.076699</v>
      </c>
      <c r="P117">
        <v>11.197986</v>
      </c>
      <c r="Q117">
        <v>11.333318999999999</v>
      </c>
      <c r="R117">
        <v>11.486076000000001</v>
      </c>
      <c r="S117">
        <v>11.655321000000001</v>
      </c>
      <c r="T117">
        <v>11.834339</v>
      </c>
      <c r="U117">
        <v>11.997350000000001</v>
      </c>
      <c r="V117">
        <v>12.160628000000001</v>
      </c>
      <c r="W117">
        <v>12.31541</v>
      </c>
      <c r="X117">
        <v>12.45102</v>
      </c>
      <c r="Y117">
        <v>12.568764</v>
      </c>
      <c r="Z117">
        <v>12.669667</v>
      </c>
      <c r="AA117">
        <v>12.754915</v>
      </c>
      <c r="AB117">
        <v>12.825293</v>
      </c>
      <c r="AC117">
        <v>12.890333999999999</v>
      </c>
      <c r="AD117">
        <v>12.942886</v>
      </c>
      <c r="AE117">
        <v>12.985455</v>
      </c>
      <c r="AF117">
        <v>13.019958000000001</v>
      </c>
      <c r="AG117">
        <v>13.048401999999999</v>
      </c>
      <c r="AH117">
        <v>13.071823999999999</v>
      </c>
      <c r="AI117">
        <v>13.091234999999999</v>
      </c>
      <c r="AJ117">
        <v>13.10303</v>
      </c>
      <c r="AK117" t="s">
        <v>549</v>
      </c>
    </row>
    <row r="118" spans="1:37" ht="15" customHeight="1">
      <c r="A118" s="103" t="s">
        <v>7</v>
      </c>
      <c r="B118" s="93" t="s">
        <v>8278</v>
      </c>
      <c r="C118" t="s">
        <v>2287</v>
      </c>
      <c r="D118" t="s">
        <v>8279</v>
      </c>
      <c r="E118" t="s">
        <v>8280</v>
      </c>
      <c r="F118" t="s">
        <v>2728</v>
      </c>
      <c r="H118">
        <v>0</v>
      </c>
      <c r="I118" s="1">
        <v>0</v>
      </c>
      <c r="J118">
        <v>11.516576000000001</v>
      </c>
      <c r="K118">
        <v>11.516745</v>
      </c>
      <c r="L118">
        <v>11.516781999999999</v>
      </c>
      <c r="M118">
        <v>11.516798</v>
      </c>
      <c r="N118">
        <v>11.516812</v>
      </c>
      <c r="O118">
        <v>11.516826</v>
      </c>
      <c r="P118">
        <v>11.51684</v>
      </c>
      <c r="Q118">
        <v>11.516855</v>
      </c>
      <c r="R118">
        <v>11.516871999999999</v>
      </c>
      <c r="S118">
        <v>11.516886</v>
      </c>
      <c r="T118">
        <v>11.516901000000001</v>
      </c>
      <c r="U118">
        <v>11.516908000000001</v>
      </c>
      <c r="V118">
        <v>11.516905</v>
      </c>
      <c r="W118">
        <v>11.516907</v>
      </c>
      <c r="X118">
        <v>11.516909</v>
      </c>
      <c r="Y118">
        <v>11.516912</v>
      </c>
      <c r="Z118">
        <v>11.516919</v>
      </c>
      <c r="AA118">
        <v>11.516923999999999</v>
      </c>
      <c r="AB118">
        <v>11.516925000000001</v>
      </c>
      <c r="AC118">
        <v>11.516932000000001</v>
      </c>
      <c r="AD118">
        <v>11.516935999999999</v>
      </c>
      <c r="AE118">
        <v>11.516940999999999</v>
      </c>
      <c r="AF118">
        <v>11.516942999999999</v>
      </c>
      <c r="AG118">
        <v>11.516949</v>
      </c>
      <c r="AH118">
        <v>11.516953000000001</v>
      </c>
      <c r="AI118">
        <v>11.516953000000001</v>
      </c>
      <c r="AJ118">
        <v>11.516959</v>
      </c>
      <c r="AK118" t="s">
        <v>549</v>
      </c>
    </row>
    <row r="119" spans="1:37" s="154" customFormat="1" ht="15" customHeight="1">
      <c r="B119" s="155" t="s">
        <v>8281</v>
      </c>
      <c r="C119" s="154" t="s">
        <v>8282</v>
      </c>
      <c r="D119" s="154" t="s">
        <v>8283</v>
      </c>
      <c r="E119" s="154" t="s">
        <v>8284</v>
      </c>
      <c r="H119" s="154">
        <v>8.2098399999999998</v>
      </c>
      <c r="I119" s="164">
        <v>8.3404410000000002</v>
      </c>
      <c r="J119" s="154">
        <v>8.4829690000000006</v>
      </c>
      <c r="K119" s="154">
        <v>8.6408909999999999</v>
      </c>
      <c r="L119" s="154">
        <v>8.8129430000000006</v>
      </c>
      <c r="M119" s="154">
        <v>9.0002259999999996</v>
      </c>
      <c r="N119" s="154">
        <v>9.1844359999999998</v>
      </c>
      <c r="O119" s="154">
        <v>9.3722469999999998</v>
      </c>
      <c r="P119" s="154">
        <v>9.5603230000000003</v>
      </c>
      <c r="Q119" s="154">
        <v>9.7494200000000006</v>
      </c>
      <c r="R119" s="154">
        <v>9.9342159999999993</v>
      </c>
      <c r="S119" s="154">
        <v>10.112831999999999</v>
      </c>
      <c r="T119" s="154">
        <v>10.281893999999999</v>
      </c>
      <c r="U119" s="154">
        <v>10.441013999999999</v>
      </c>
      <c r="V119" s="154">
        <v>10.590353</v>
      </c>
      <c r="W119" s="154">
        <v>10.726647</v>
      </c>
      <c r="X119" s="154">
        <v>10.856488000000001</v>
      </c>
      <c r="Y119" s="154">
        <v>10.972559</v>
      </c>
      <c r="Z119" s="154">
        <v>11.083036</v>
      </c>
      <c r="AA119" s="154">
        <v>11.184754999999999</v>
      </c>
      <c r="AB119" s="154">
        <v>11.277801999999999</v>
      </c>
      <c r="AC119" s="154">
        <v>11.358744</v>
      </c>
      <c r="AD119" s="154">
        <v>11.428658</v>
      </c>
      <c r="AE119" s="154">
        <v>11.491809999999999</v>
      </c>
      <c r="AF119" s="154">
        <v>11.55086</v>
      </c>
      <c r="AG119" s="154">
        <v>11.605866000000001</v>
      </c>
      <c r="AH119" s="154">
        <v>11.656457</v>
      </c>
      <c r="AI119" s="154">
        <v>11.703754999999999</v>
      </c>
      <c r="AJ119" s="154">
        <v>11.750068000000001</v>
      </c>
      <c r="AK119" s="156">
        <v>1.2999999999999999E-2</v>
      </c>
    </row>
    <row r="120" spans="1:37" ht="15" customHeight="1">
      <c r="C120" t="s">
        <v>8062</v>
      </c>
    </row>
    <row r="121" spans="1:37" ht="15" customHeight="1">
      <c r="A121" s="103" t="s">
        <v>4</v>
      </c>
      <c r="B121" s="93" t="s">
        <v>8285</v>
      </c>
      <c r="C121" t="s">
        <v>955</v>
      </c>
      <c r="D121" t="s">
        <v>8286</v>
      </c>
      <c r="E121" t="s">
        <v>8287</v>
      </c>
      <c r="F121" t="s">
        <v>8225</v>
      </c>
      <c r="H121">
        <v>6.174798</v>
      </c>
      <c r="I121" s="1">
        <v>6.2630949999999999</v>
      </c>
      <c r="J121">
        <v>6.3645230000000002</v>
      </c>
      <c r="K121">
        <v>6.4755140000000004</v>
      </c>
      <c r="L121">
        <v>6.5947199999999997</v>
      </c>
      <c r="M121">
        <v>6.7204090000000001</v>
      </c>
      <c r="N121">
        <v>6.8422190000000001</v>
      </c>
      <c r="O121">
        <v>6.9609690000000004</v>
      </c>
      <c r="P121">
        <v>7.0752560000000004</v>
      </c>
      <c r="Q121">
        <v>7.1852980000000004</v>
      </c>
      <c r="R121">
        <v>7.2900910000000003</v>
      </c>
      <c r="S121">
        <v>7.3855190000000004</v>
      </c>
      <c r="T121">
        <v>7.4707850000000002</v>
      </c>
      <c r="U121">
        <v>7.5460839999999996</v>
      </c>
      <c r="V121">
        <v>7.6121340000000002</v>
      </c>
      <c r="W121">
        <v>7.6693059999999997</v>
      </c>
      <c r="X121">
        <v>7.7178800000000001</v>
      </c>
      <c r="Y121">
        <v>7.7600699999999998</v>
      </c>
      <c r="Z121">
        <v>7.7969379999999999</v>
      </c>
      <c r="AA121">
        <v>7.8299960000000004</v>
      </c>
      <c r="AB121">
        <v>7.8573079999999997</v>
      </c>
      <c r="AC121">
        <v>7.880395</v>
      </c>
      <c r="AD121">
        <v>7.8999480000000002</v>
      </c>
      <c r="AE121">
        <v>7.9169460000000003</v>
      </c>
      <c r="AF121">
        <v>7.9330990000000003</v>
      </c>
      <c r="AG121">
        <v>7.9487300000000003</v>
      </c>
      <c r="AH121">
        <v>7.9641529999999996</v>
      </c>
      <c r="AI121">
        <v>7.9801409999999997</v>
      </c>
      <c r="AJ121">
        <v>7.9969340000000004</v>
      </c>
      <c r="AK121" s="91">
        <v>8.9999999999999993E-3</v>
      </c>
    </row>
    <row r="122" spans="1:37" ht="15" customHeight="1">
      <c r="A122" s="103" t="s">
        <v>3</v>
      </c>
      <c r="B122" s="93" t="s">
        <v>8288</v>
      </c>
      <c r="C122" t="s">
        <v>1221</v>
      </c>
      <c r="D122" t="s">
        <v>8289</v>
      </c>
      <c r="E122" t="s">
        <v>8290</v>
      </c>
      <c r="F122" t="s">
        <v>2728</v>
      </c>
      <c r="H122">
        <v>5.6053519999999999</v>
      </c>
      <c r="I122" s="1">
        <v>5.6851630000000002</v>
      </c>
      <c r="J122">
        <v>5.7620750000000003</v>
      </c>
      <c r="K122">
        <v>5.8372330000000003</v>
      </c>
      <c r="L122">
        <v>5.9050890000000003</v>
      </c>
      <c r="M122">
        <v>5.9668659999999996</v>
      </c>
      <c r="N122">
        <v>6.0218819999999997</v>
      </c>
      <c r="O122">
        <v>6.0750270000000004</v>
      </c>
      <c r="P122">
        <v>6.1221620000000003</v>
      </c>
      <c r="Q122">
        <v>6.1683779999999997</v>
      </c>
      <c r="R122">
        <v>6.2146990000000004</v>
      </c>
      <c r="S122">
        <v>6.2603840000000002</v>
      </c>
      <c r="T122">
        <v>6.3023579999999999</v>
      </c>
      <c r="U122">
        <v>6.3409950000000004</v>
      </c>
      <c r="V122">
        <v>6.3776359999999999</v>
      </c>
      <c r="W122">
        <v>6.4116439999999999</v>
      </c>
      <c r="X122">
        <v>6.4439479999999998</v>
      </c>
      <c r="Y122">
        <v>6.4750249999999996</v>
      </c>
      <c r="Z122">
        <v>6.5043160000000002</v>
      </c>
      <c r="AA122">
        <v>6.5290499999999998</v>
      </c>
      <c r="AB122">
        <v>6.5526530000000003</v>
      </c>
      <c r="AC122">
        <v>6.5760810000000003</v>
      </c>
      <c r="AD122">
        <v>6.5977519999999998</v>
      </c>
      <c r="AE122">
        <v>6.6134740000000001</v>
      </c>
      <c r="AF122">
        <v>6.6265970000000003</v>
      </c>
      <c r="AG122">
        <v>6.6380759999999999</v>
      </c>
      <c r="AH122">
        <v>6.6483280000000002</v>
      </c>
      <c r="AI122">
        <v>6.6579069999999998</v>
      </c>
      <c r="AJ122">
        <v>6.6670059999999998</v>
      </c>
      <c r="AK122" s="91">
        <v>6.0000000000000001E-3</v>
      </c>
    </row>
    <row r="123" spans="1:37" ht="15" customHeight="1">
      <c r="A123" s="103" t="s">
        <v>6</v>
      </c>
      <c r="B123" s="93" t="s">
        <v>8291</v>
      </c>
      <c r="C123" t="s">
        <v>970</v>
      </c>
      <c r="D123" t="s">
        <v>8292</v>
      </c>
      <c r="E123" t="s">
        <v>8293</v>
      </c>
      <c r="F123" t="s">
        <v>2728</v>
      </c>
      <c r="H123">
        <v>6.0561619999999996</v>
      </c>
      <c r="I123" s="1">
        <v>6.0490139999999997</v>
      </c>
      <c r="J123">
        <v>6.0413300000000003</v>
      </c>
      <c r="K123">
        <v>6.0397550000000004</v>
      </c>
      <c r="L123">
        <v>6.0466559999999996</v>
      </c>
      <c r="M123">
        <v>6.0661889999999996</v>
      </c>
      <c r="N123">
        <v>6.0933279999999996</v>
      </c>
      <c r="O123">
        <v>6.1323319999999999</v>
      </c>
      <c r="P123">
        <v>6.1810369999999999</v>
      </c>
      <c r="Q123">
        <v>6.2393669999999997</v>
      </c>
      <c r="R123">
        <v>6.3051560000000002</v>
      </c>
      <c r="S123">
        <v>6.3731140000000002</v>
      </c>
      <c r="T123">
        <v>6.4338220000000002</v>
      </c>
      <c r="U123">
        <v>6.4864230000000003</v>
      </c>
      <c r="V123">
        <v>6.5340740000000004</v>
      </c>
      <c r="W123">
        <v>6.5780960000000004</v>
      </c>
      <c r="X123">
        <v>6.6189390000000001</v>
      </c>
      <c r="Y123">
        <v>6.656015</v>
      </c>
      <c r="Z123">
        <v>6.6907750000000004</v>
      </c>
      <c r="AA123">
        <v>6.7222429999999997</v>
      </c>
      <c r="AB123">
        <v>6.7477010000000002</v>
      </c>
      <c r="AC123">
        <v>6.7691860000000004</v>
      </c>
      <c r="AD123">
        <v>6.7874949999999998</v>
      </c>
      <c r="AE123">
        <v>6.802632</v>
      </c>
      <c r="AF123">
        <v>6.8150360000000001</v>
      </c>
      <c r="AG123">
        <v>6.8253909999999998</v>
      </c>
      <c r="AH123">
        <v>6.8345450000000003</v>
      </c>
      <c r="AI123">
        <v>6.8446889999999998</v>
      </c>
      <c r="AJ123">
        <v>6.8567840000000002</v>
      </c>
      <c r="AK123" s="91">
        <v>4.0000000000000001E-3</v>
      </c>
    </row>
    <row r="124" spans="1:37" ht="15" customHeight="1">
      <c r="A124" s="103" t="s">
        <v>2</v>
      </c>
      <c r="B124" s="93" t="s">
        <v>8294</v>
      </c>
      <c r="C124" t="s">
        <v>985</v>
      </c>
      <c r="D124" t="s">
        <v>8295</v>
      </c>
      <c r="E124" t="s">
        <v>8296</v>
      </c>
      <c r="F124" t="s">
        <v>8225</v>
      </c>
      <c r="H124">
        <v>5.905322</v>
      </c>
      <c r="I124" s="1">
        <v>5.9830639999999997</v>
      </c>
      <c r="J124">
        <v>6.0729699999999998</v>
      </c>
      <c r="K124">
        <v>6.1697509999999998</v>
      </c>
      <c r="L124">
        <v>6.2701130000000003</v>
      </c>
      <c r="M124">
        <v>6.3741599999999998</v>
      </c>
      <c r="N124">
        <v>6.4715020000000001</v>
      </c>
      <c r="O124">
        <v>6.5653430000000004</v>
      </c>
      <c r="P124">
        <v>6.6557139999999997</v>
      </c>
      <c r="Q124">
        <v>6.7455530000000001</v>
      </c>
      <c r="R124">
        <v>6.8333729999999999</v>
      </c>
      <c r="S124">
        <v>6.9156950000000004</v>
      </c>
      <c r="T124">
        <v>6.9910300000000003</v>
      </c>
      <c r="U124">
        <v>7.0602270000000003</v>
      </c>
      <c r="V124">
        <v>7.1236040000000003</v>
      </c>
      <c r="W124">
        <v>7.1804309999999996</v>
      </c>
      <c r="X124">
        <v>7.2303940000000004</v>
      </c>
      <c r="Y124">
        <v>7.2732939999999999</v>
      </c>
      <c r="Z124">
        <v>7.3093329999999996</v>
      </c>
      <c r="AA124">
        <v>7.3391260000000003</v>
      </c>
      <c r="AB124">
        <v>7.3641690000000004</v>
      </c>
      <c r="AC124">
        <v>7.3857489999999997</v>
      </c>
      <c r="AD124">
        <v>7.4047210000000003</v>
      </c>
      <c r="AE124">
        <v>7.4218250000000001</v>
      </c>
      <c r="AF124">
        <v>7.4367340000000004</v>
      </c>
      <c r="AG124">
        <v>7.451314</v>
      </c>
      <c r="AH124">
        <v>7.4666230000000002</v>
      </c>
      <c r="AI124">
        <v>7.4822319999999998</v>
      </c>
      <c r="AJ124">
        <v>7.498291</v>
      </c>
      <c r="AK124" s="91">
        <v>8.9999999999999993E-3</v>
      </c>
    </row>
    <row r="125" spans="1:37" ht="15" customHeight="1">
      <c r="A125" s="103" t="s">
        <v>3</v>
      </c>
      <c r="B125" s="93" t="s">
        <v>8297</v>
      </c>
      <c r="C125" t="s">
        <v>3230</v>
      </c>
      <c r="D125" t="s">
        <v>8298</v>
      </c>
      <c r="E125" t="s">
        <v>8299</v>
      </c>
      <c r="F125" t="s">
        <v>2728</v>
      </c>
      <c r="H125">
        <v>0</v>
      </c>
      <c r="I125" s="1">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t="s">
        <v>549</v>
      </c>
    </row>
    <row r="126" spans="1:37" ht="15" customHeight="1">
      <c r="A126" s="103" t="s">
        <v>1</v>
      </c>
      <c r="B126" s="93" t="s">
        <v>8300</v>
      </c>
      <c r="C126" t="s">
        <v>2271</v>
      </c>
      <c r="D126" t="s">
        <v>8301</v>
      </c>
      <c r="E126" t="s">
        <v>8302</v>
      </c>
      <c r="F126" t="s">
        <v>8225</v>
      </c>
      <c r="H126">
        <v>12.511471999999999</v>
      </c>
      <c r="I126" s="1">
        <v>12.210798</v>
      </c>
      <c r="J126">
        <v>12.035378</v>
      </c>
      <c r="K126">
        <v>11.922769000000001</v>
      </c>
      <c r="L126">
        <v>11.842131</v>
      </c>
      <c r="M126">
        <v>11.780157000000001</v>
      </c>
      <c r="N126">
        <v>11.726812000000001</v>
      </c>
      <c r="O126">
        <v>11.681986</v>
      </c>
      <c r="P126">
        <v>11.643143999999999</v>
      </c>
      <c r="Q126">
        <v>11.608420000000001</v>
      </c>
      <c r="R126">
        <v>11.577750999999999</v>
      </c>
      <c r="S126">
        <v>11.55185</v>
      </c>
      <c r="T126">
        <v>11.532499</v>
      </c>
      <c r="U126">
        <v>11.522676000000001</v>
      </c>
      <c r="V126">
        <v>11.51253</v>
      </c>
      <c r="W126">
        <v>11.507656000000001</v>
      </c>
      <c r="X126">
        <v>11.514357</v>
      </c>
      <c r="Y126">
        <v>11.526049</v>
      </c>
      <c r="Z126">
        <v>11.521922999999999</v>
      </c>
      <c r="AA126">
        <v>11.528378</v>
      </c>
      <c r="AB126">
        <v>11.553936999999999</v>
      </c>
      <c r="AC126">
        <v>11.578481999999999</v>
      </c>
      <c r="AD126">
        <v>11.590909</v>
      </c>
      <c r="AE126">
        <v>11.599613</v>
      </c>
      <c r="AF126">
        <v>11.605518999999999</v>
      </c>
      <c r="AG126">
        <v>11.609627</v>
      </c>
      <c r="AH126">
        <v>11.612548</v>
      </c>
      <c r="AI126">
        <v>11.614598000000001</v>
      </c>
      <c r="AJ126">
        <v>11.615857</v>
      </c>
      <c r="AK126" s="91">
        <v>-3.0000000000000001E-3</v>
      </c>
    </row>
    <row r="127" spans="1:37" ht="15" customHeight="1">
      <c r="A127" s="103" t="s">
        <v>5</v>
      </c>
      <c r="B127" s="93" t="s">
        <v>8303</v>
      </c>
      <c r="C127" t="s">
        <v>3238</v>
      </c>
      <c r="D127" t="s">
        <v>8304</v>
      </c>
      <c r="E127" t="s">
        <v>8305</v>
      </c>
      <c r="F127" t="s">
        <v>8225</v>
      </c>
      <c r="H127">
        <v>0</v>
      </c>
      <c r="I127" s="1">
        <v>0</v>
      </c>
      <c r="J127">
        <v>1.546108</v>
      </c>
      <c r="K127">
        <v>2.664183</v>
      </c>
      <c r="L127">
        <v>3.4990290000000002</v>
      </c>
      <c r="M127">
        <v>4.1596690000000001</v>
      </c>
      <c r="N127">
        <v>4.6990999999999996</v>
      </c>
      <c r="O127">
        <v>5.1562080000000003</v>
      </c>
      <c r="P127">
        <v>5.5611940000000004</v>
      </c>
      <c r="Q127">
        <v>5.9406049999999997</v>
      </c>
      <c r="R127">
        <v>6.3162120000000002</v>
      </c>
      <c r="S127">
        <v>6.6977019999999996</v>
      </c>
      <c r="T127">
        <v>7.0859899999999998</v>
      </c>
      <c r="U127">
        <v>7.4756780000000003</v>
      </c>
      <c r="V127">
        <v>7.8704789999999996</v>
      </c>
      <c r="W127">
        <v>8.2631910000000008</v>
      </c>
      <c r="X127">
        <v>8.6400120000000005</v>
      </c>
      <c r="Y127">
        <v>8.9883590000000009</v>
      </c>
      <c r="Z127">
        <v>9.2928049999999995</v>
      </c>
      <c r="AA127">
        <v>9.5358350000000005</v>
      </c>
      <c r="AB127">
        <v>9.700844</v>
      </c>
      <c r="AC127">
        <v>9.9268219999999996</v>
      </c>
      <c r="AD127">
        <v>10.164901</v>
      </c>
      <c r="AE127">
        <v>10.319011</v>
      </c>
      <c r="AF127">
        <v>10.344773</v>
      </c>
      <c r="AG127">
        <v>10.42065</v>
      </c>
      <c r="AH127">
        <v>10.488389</v>
      </c>
      <c r="AI127">
        <v>10.548454</v>
      </c>
      <c r="AJ127">
        <v>10.601648000000001</v>
      </c>
      <c r="AK127" t="s">
        <v>549</v>
      </c>
    </row>
    <row r="128" spans="1:37" ht="15" customHeight="1">
      <c r="A128" s="103" t="s">
        <v>5</v>
      </c>
      <c r="B128" s="93" t="s">
        <v>8306</v>
      </c>
      <c r="C128" t="s">
        <v>3235</v>
      </c>
      <c r="D128" t="s">
        <v>8307</v>
      </c>
      <c r="E128" t="s">
        <v>8308</v>
      </c>
      <c r="F128" t="s">
        <v>2728</v>
      </c>
      <c r="H128">
        <v>0</v>
      </c>
      <c r="I128" s="1">
        <v>0</v>
      </c>
      <c r="J128">
        <v>1.475894</v>
      </c>
      <c r="K128">
        <v>2.5423819999999999</v>
      </c>
      <c r="L128">
        <v>3.3420420000000002</v>
      </c>
      <c r="M128">
        <v>3.9731420000000002</v>
      </c>
      <c r="N128">
        <v>4.4840580000000001</v>
      </c>
      <c r="O128">
        <v>4.9145440000000002</v>
      </c>
      <c r="P128">
        <v>5.2951240000000004</v>
      </c>
      <c r="Q128">
        <v>5.6530180000000003</v>
      </c>
      <c r="R128">
        <v>6.0081530000000001</v>
      </c>
      <c r="S128">
        <v>6.3713059999999997</v>
      </c>
      <c r="T128">
        <v>6.7437389999999997</v>
      </c>
      <c r="U128">
        <v>7.1219239999999999</v>
      </c>
      <c r="V128">
        <v>7.5077629999999997</v>
      </c>
      <c r="W128">
        <v>7.8949509999999998</v>
      </c>
      <c r="X128">
        <v>8.2699909999999992</v>
      </c>
      <c r="Y128">
        <v>8.6198800000000002</v>
      </c>
      <c r="Z128">
        <v>8.9274210000000007</v>
      </c>
      <c r="AA128">
        <v>9.1725209999999997</v>
      </c>
      <c r="AB128">
        <v>9.3351539999999993</v>
      </c>
      <c r="AC128">
        <v>9.5703130000000005</v>
      </c>
      <c r="AD128">
        <v>9.8242899999999995</v>
      </c>
      <c r="AE128">
        <v>9.9863700000000009</v>
      </c>
      <c r="AF128">
        <v>10.00128</v>
      </c>
      <c r="AG128">
        <v>10.076916000000001</v>
      </c>
      <c r="AH128">
        <v>10.144606</v>
      </c>
      <c r="AI128">
        <v>10.20481</v>
      </c>
      <c r="AJ128">
        <v>10.258661</v>
      </c>
      <c r="AK128" t="s">
        <v>549</v>
      </c>
    </row>
    <row r="129" spans="1:37" ht="15" customHeight="1">
      <c r="A129" s="103" t="s">
        <v>7</v>
      </c>
      <c r="B129" s="93" t="s">
        <v>8309</v>
      </c>
      <c r="C129" t="s">
        <v>2287</v>
      </c>
      <c r="D129" t="s">
        <v>8310</v>
      </c>
      <c r="E129" t="s">
        <v>8311</v>
      </c>
      <c r="F129" t="s">
        <v>8225</v>
      </c>
      <c r="H129">
        <v>0</v>
      </c>
      <c r="I129" s="1">
        <v>0</v>
      </c>
      <c r="J129">
        <v>7.1006340000000003</v>
      </c>
      <c r="K129">
        <v>7.1057309999999996</v>
      </c>
      <c r="L129">
        <v>7.1073639999999996</v>
      </c>
      <c r="M129">
        <v>7.1081630000000002</v>
      </c>
      <c r="N129">
        <v>7.1086039999999997</v>
      </c>
      <c r="O129">
        <v>7.1088789999999999</v>
      </c>
      <c r="P129">
        <v>7.1090270000000002</v>
      </c>
      <c r="Q129">
        <v>7.1090970000000002</v>
      </c>
      <c r="R129">
        <v>7.1091550000000003</v>
      </c>
      <c r="S129">
        <v>7.1092209999999998</v>
      </c>
      <c r="T129">
        <v>7.1092950000000004</v>
      </c>
      <c r="U129">
        <v>7.1093820000000001</v>
      </c>
      <c r="V129">
        <v>7.1094809999999997</v>
      </c>
      <c r="W129">
        <v>7.1095889999999997</v>
      </c>
      <c r="X129">
        <v>7.1097070000000002</v>
      </c>
      <c r="Y129">
        <v>7.1098350000000003</v>
      </c>
      <c r="Z129">
        <v>7.109972</v>
      </c>
      <c r="AA129">
        <v>7.1101159999999997</v>
      </c>
      <c r="AB129">
        <v>7.1102699999999999</v>
      </c>
      <c r="AC129">
        <v>7.1104589999999996</v>
      </c>
      <c r="AD129">
        <v>7.110671</v>
      </c>
      <c r="AE129">
        <v>7.1108859999999998</v>
      </c>
      <c r="AF129">
        <v>7.1110879999999996</v>
      </c>
      <c r="AG129">
        <v>7.1113179999999998</v>
      </c>
      <c r="AH129">
        <v>7.1115579999999996</v>
      </c>
      <c r="AI129">
        <v>7.111809</v>
      </c>
      <c r="AJ129">
        <v>7.1120650000000003</v>
      </c>
      <c r="AK129" t="s">
        <v>549</v>
      </c>
    </row>
    <row r="130" spans="1:37" s="133" customFormat="1" ht="15" customHeight="1">
      <c r="B130" s="160" t="s">
        <v>8312</v>
      </c>
      <c r="C130" s="133" t="s">
        <v>8313</v>
      </c>
      <c r="D130" s="133" t="s">
        <v>8314</v>
      </c>
      <c r="E130" s="133" t="s">
        <v>8315</v>
      </c>
      <c r="H130" s="133">
        <v>6.1709569999999996</v>
      </c>
      <c r="I130" s="165">
        <v>6.2590110000000001</v>
      </c>
      <c r="J130" s="133">
        <v>6.3601650000000003</v>
      </c>
      <c r="K130" s="133">
        <v>6.4708430000000003</v>
      </c>
      <c r="L130" s="133">
        <v>6.589664</v>
      </c>
      <c r="M130" s="133">
        <v>6.7149279999999996</v>
      </c>
      <c r="N130" s="133">
        <v>6.8362869999999996</v>
      </c>
      <c r="O130" s="133">
        <v>6.9546010000000003</v>
      </c>
      <c r="P130" s="133">
        <v>7.068473</v>
      </c>
      <c r="Q130" s="133">
        <v>7.1781480000000002</v>
      </c>
      <c r="R130" s="133">
        <v>7.282597</v>
      </c>
      <c r="S130" s="133">
        <v>7.3776999999999999</v>
      </c>
      <c r="T130" s="133">
        <v>7.4626390000000002</v>
      </c>
      <c r="U130" s="133">
        <v>7.5376300000000001</v>
      </c>
      <c r="V130" s="133">
        <v>7.6034009999999999</v>
      </c>
      <c r="W130" s="133">
        <v>7.6603089999999998</v>
      </c>
      <c r="X130" s="133">
        <v>7.7086389999999998</v>
      </c>
      <c r="Y130" s="133">
        <v>7.750559</v>
      </c>
      <c r="Z130" s="133">
        <v>7.7871069999999998</v>
      </c>
      <c r="AA130" s="133">
        <v>7.819769</v>
      </c>
      <c r="AB130" s="133">
        <v>7.8466990000000001</v>
      </c>
      <c r="AC130" s="133">
        <v>7.8693970000000002</v>
      </c>
      <c r="AD130" s="133">
        <v>7.8885500000000004</v>
      </c>
      <c r="AE130" s="133">
        <v>7.9051289999999996</v>
      </c>
      <c r="AF130" s="133">
        <v>7.9208100000000004</v>
      </c>
      <c r="AG130" s="133">
        <v>7.9359409999999997</v>
      </c>
      <c r="AH130" s="133">
        <v>7.9508619999999999</v>
      </c>
      <c r="AI130" s="133">
        <v>7.9663209999999998</v>
      </c>
      <c r="AJ130" s="133">
        <v>7.9825520000000001</v>
      </c>
      <c r="AK130" s="161">
        <v>8.9999999999999993E-3</v>
      </c>
    </row>
    <row r="131" spans="1:37" s="36" customFormat="1" ht="15" customHeight="1">
      <c r="B131" s="35" t="s">
        <v>8316</v>
      </c>
      <c r="C131" s="36" t="s">
        <v>8317</v>
      </c>
      <c r="D131" s="36" t="s">
        <v>8318</v>
      </c>
      <c r="E131" s="36" t="s">
        <v>8319</v>
      </c>
      <c r="H131" s="36">
        <v>7.4724060000000003</v>
      </c>
      <c r="I131" s="166">
        <v>7.5785309999999999</v>
      </c>
      <c r="J131" s="36">
        <v>7.7053209999999996</v>
      </c>
      <c r="K131" s="36">
        <v>7.8485909999999999</v>
      </c>
      <c r="L131" s="36">
        <v>8.0023800000000005</v>
      </c>
      <c r="M131" s="36">
        <v>8.1636780000000009</v>
      </c>
      <c r="N131" s="36">
        <v>8.3212820000000001</v>
      </c>
      <c r="O131" s="36">
        <v>8.4797530000000005</v>
      </c>
      <c r="P131" s="36">
        <v>8.6382940000000001</v>
      </c>
      <c r="Q131" s="36">
        <v>8.7959300000000002</v>
      </c>
      <c r="R131" s="36">
        <v>8.9485519999999994</v>
      </c>
      <c r="S131" s="36">
        <v>9.0909969999999998</v>
      </c>
      <c r="T131" s="36">
        <v>9.2225169999999999</v>
      </c>
      <c r="U131" s="36">
        <v>9.3430680000000006</v>
      </c>
      <c r="V131" s="36">
        <v>9.4533190000000005</v>
      </c>
      <c r="W131" s="36">
        <v>9.5530659999999994</v>
      </c>
      <c r="X131" s="36">
        <v>9.6434460000000009</v>
      </c>
      <c r="Y131" s="36">
        <v>9.7267150000000004</v>
      </c>
      <c r="Z131" s="36">
        <v>9.8045980000000004</v>
      </c>
      <c r="AA131" s="36">
        <v>9.8772749999999991</v>
      </c>
      <c r="AB131" s="36">
        <v>9.9424340000000004</v>
      </c>
      <c r="AC131" s="36">
        <v>10.001575000000001</v>
      </c>
      <c r="AD131" s="36">
        <v>10.055849</v>
      </c>
      <c r="AE131" s="36">
        <v>10.108461999999999</v>
      </c>
      <c r="AF131" s="36">
        <v>10.161237</v>
      </c>
      <c r="AG131" s="36">
        <v>10.213322</v>
      </c>
      <c r="AH131" s="36">
        <v>10.263771999999999</v>
      </c>
      <c r="AI131" s="36">
        <v>10.314520999999999</v>
      </c>
      <c r="AJ131" s="36">
        <v>10.365862999999999</v>
      </c>
      <c r="AK131" s="95">
        <v>1.2E-2</v>
      </c>
    </row>
    <row r="132" spans="1:37" ht="15" customHeight="1">
      <c r="C132" t="s">
        <v>8320</v>
      </c>
    </row>
    <row r="133" spans="1:37" ht="15" customHeight="1">
      <c r="C133" t="s">
        <v>850</v>
      </c>
    </row>
    <row r="134" spans="1:37" ht="15" customHeight="1">
      <c r="A134" s="103" t="s">
        <v>4</v>
      </c>
      <c r="B134" s="93" t="s">
        <v>8321</v>
      </c>
      <c r="C134" t="s">
        <v>955</v>
      </c>
      <c r="D134" t="s">
        <v>8322</v>
      </c>
      <c r="E134" t="s">
        <v>8323</v>
      </c>
      <c r="F134" t="s">
        <v>3916</v>
      </c>
      <c r="H134">
        <v>3.0155479999999999</v>
      </c>
      <c r="I134" s="1">
        <v>3.0975450000000002</v>
      </c>
      <c r="J134">
        <v>3.1834560000000001</v>
      </c>
      <c r="K134">
        <v>3.2715930000000002</v>
      </c>
      <c r="L134">
        <v>3.3587579999999999</v>
      </c>
      <c r="M134">
        <v>3.4430320000000001</v>
      </c>
      <c r="N134">
        <v>3.5241380000000002</v>
      </c>
      <c r="O134">
        <v>3.6023369999999999</v>
      </c>
      <c r="P134">
        <v>3.6774779999999998</v>
      </c>
      <c r="Q134">
        <v>3.7492040000000002</v>
      </c>
      <c r="R134">
        <v>3.8192210000000002</v>
      </c>
      <c r="S134">
        <v>3.8820770000000002</v>
      </c>
      <c r="T134">
        <v>3.9423219999999999</v>
      </c>
      <c r="U134">
        <v>4.0002969999999998</v>
      </c>
      <c r="V134">
        <v>4.0587710000000001</v>
      </c>
      <c r="W134">
        <v>4.1174879999999998</v>
      </c>
      <c r="X134">
        <v>4.1771779999999996</v>
      </c>
      <c r="Y134">
        <v>4.2348249999999998</v>
      </c>
      <c r="Z134">
        <v>4.2897980000000002</v>
      </c>
      <c r="AA134">
        <v>4.3460570000000001</v>
      </c>
      <c r="AB134">
        <v>4.4020840000000003</v>
      </c>
      <c r="AC134">
        <v>4.4646600000000003</v>
      </c>
      <c r="AD134">
        <v>4.531682</v>
      </c>
      <c r="AE134">
        <v>4.5975450000000002</v>
      </c>
      <c r="AF134">
        <v>4.6616299999999997</v>
      </c>
      <c r="AG134">
        <v>4.7283970000000002</v>
      </c>
      <c r="AH134">
        <v>4.796106</v>
      </c>
      <c r="AI134">
        <v>4.8608450000000003</v>
      </c>
      <c r="AJ134">
        <v>4.9257439999999999</v>
      </c>
      <c r="AK134" s="91">
        <v>1.7999999999999999E-2</v>
      </c>
    </row>
    <row r="135" spans="1:37" ht="15" customHeight="1">
      <c r="A135" s="103" t="s">
        <v>3</v>
      </c>
      <c r="B135" s="93" t="s">
        <v>8324</v>
      </c>
      <c r="C135" t="s">
        <v>1221</v>
      </c>
      <c r="D135" t="s">
        <v>8325</v>
      </c>
      <c r="E135" t="s">
        <v>8326</v>
      </c>
      <c r="F135" t="s">
        <v>3916</v>
      </c>
      <c r="H135">
        <v>1.3121959999999999</v>
      </c>
      <c r="I135" s="1">
        <v>1.390077</v>
      </c>
      <c r="J135">
        <v>1.475538</v>
      </c>
      <c r="K135">
        <v>1.5668089999999999</v>
      </c>
      <c r="L135">
        <v>1.6607769999999999</v>
      </c>
      <c r="M135">
        <v>1.755242</v>
      </c>
      <c r="N135">
        <v>1.8484970000000001</v>
      </c>
      <c r="O135">
        <v>1.9400980000000001</v>
      </c>
      <c r="P135">
        <v>2.0310440000000001</v>
      </c>
      <c r="Q135">
        <v>2.1199050000000002</v>
      </c>
      <c r="R135">
        <v>2.2087729999999999</v>
      </c>
      <c r="S135">
        <v>2.2942230000000001</v>
      </c>
      <c r="T135">
        <v>2.378069</v>
      </c>
      <c r="U135">
        <v>2.4599419999999999</v>
      </c>
      <c r="V135">
        <v>2.5430779999999999</v>
      </c>
      <c r="W135">
        <v>2.6269550000000002</v>
      </c>
      <c r="X135">
        <v>2.7103890000000002</v>
      </c>
      <c r="Y135">
        <v>2.793024</v>
      </c>
      <c r="Z135">
        <v>2.8754759999999999</v>
      </c>
      <c r="AA135">
        <v>2.9603380000000001</v>
      </c>
      <c r="AB135">
        <v>3.0429689999999998</v>
      </c>
      <c r="AC135">
        <v>3.128209</v>
      </c>
      <c r="AD135">
        <v>3.2178049999999998</v>
      </c>
      <c r="AE135">
        <v>3.3088250000000001</v>
      </c>
      <c r="AF135">
        <v>3.3999440000000001</v>
      </c>
      <c r="AG135">
        <v>3.492642</v>
      </c>
      <c r="AH135">
        <v>3.5847199999999999</v>
      </c>
      <c r="AI135">
        <v>3.6734100000000001</v>
      </c>
      <c r="AJ135">
        <v>3.7600479999999998</v>
      </c>
      <c r="AK135" s="91">
        <v>3.7999999999999999E-2</v>
      </c>
    </row>
    <row r="136" spans="1:37" ht="15" customHeight="1">
      <c r="A136" s="103" t="s">
        <v>6</v>
      </c>
      <c r="B136" s="93" t="s">
        <v>8327</v>
      </c>
      <c r="C136" t="s">
        <v>970</v>
      </c>
      <c r="D136" t="s">
        <v>8328</v>
      </c>
      <c r="E136" t="s">
        <v>8329</v>
      </c>
      <c r="F136" t="s">
        <v>3916</v>
      </c>
      <c r="H136">
        <v>1.18E-4</v>
      </c>
      <c r="I136" s="1">
        <v>3.9100000000000002E-4</v>
      </c>
      <c r="J136">
        <v>6.7400000000000001E-4</v>
      </c>
      <c r="K136">
        <v>9.5699999999999995E-4</v>
      </c>
      <c r="L136">
        <v>1.2470000000000001E-3</v>
      </c>
      <c r="M136">
        <v>1.542E-3</v>
      </c>
      <c r="N136">
        <v>1.843E-3</v>
      </c>
      <c r="O136">
        <v>2.1510000000000001E-3</v>
      </c>
      <c r="P136">
        <v>2.4689999999999998E-3</v>
      </c>
      <c r="Q136">
        <v>2.7989999999999998E-3</v>
      </c>
      <c r="R136">
        <v>3.143E-3</v>
      </c>
      <c r="S136">
        <v>3.5010000000000002E-3</v>
      </c>
      <c r="T136">
        <v>3.859E-3</v>
      </c>
      <c r="U136">
        <v>4.2300000000000003E-3</v>
      </c>
      <c r="V136">
        <v>4.6340000000000001E-3</v>
      </c>
      <c r="W136">
        <v>5.071E-3</v>
      </c>
      <c r="X136">
        <v>5.5459999999999997E-3</v>
      </c>
      <c r="Y136">
        <v>6.0610000000000004E-3</v>
      </c>
      <c r="Z136">
        <v>6.6210000000000001E-3</v>
      </c>
      <c r="AA136">
        <v>7.228E-3</v>
      </c>
      <c r="AB136">
        <v>7.8829999999999994E-3</v>
      </c>
      <c r="AC136">
        <v>8.5920000000000007E-3</v>
      </c>
      <c r="AD136">
        <v>9.3589999999999993E-3</v>
      </c>
      <c r="AE136">
        <v>1.0192E-2</v>
      </c>
      <c r="AF136">
        <v>1.1091E-2</v>
      </c>
      <c r="AG136">
        <v>1.2054E-2</v>
      </c>
      <c r="AH136">
        <v>1.3077999999999999E-2</v>
      </c>
      <c r="AI136">
        <v>1.4161E-2</v>
      </c>
      <c r="AJ136">
        <v>1.5303000000000001E-2</v>
      </c>
      <c r="AK136" s="91">
        <v>0.19</v>
      </c>
    </row>
    <row r="137" spans="1:37" ht="15" customHeight="1">
      <c r="A137" s="103" t="s">
        <v>2</v>
      </c>
      <c r="B137" s="93" t="s">
        <v>8330</v>
      </c>
      <c r="C137" t="s">
        <v>985</v>
      </c>
      <c r="D137" t="s">
        <v>8331</v>
      </c>
      <c r="E137" t="s">
        <v>8332</v>
      </c>
      <c r="F137" t="s">
        <v>3916</v>
      </c>
      <c r="H137">
        <v>8.1099999999999998E-4</v>
      </c>
      <c r="I137" s="1">
        <v>8.0800000000000002E-4</v>
      </c>
      <c r="J137">
        <v>8.0500000000000005E-4</v>
      </c>
      <c r="K137">
        <v>8.0099999999999995E-4</v>
      </c>
      <c r="L137">
        <v>7.9600000000000005E-4</v>
      </c>
      <c r="M137">
        <v>7.9100000000000004E-4</v>
      </c>
      <c r="N137">
        <v>7.8399999999999997E-4</v>
      </c>
      <c r="O137">
        <v>7.7800000000000005E-4</v>
      </c>
      <c r="P137">
        <v>7.6999999999999996E-4</v>
      </c>
      <c r="Q137">
        <v>7.6199999999999998E-4</v>
      </c>
      <c r="R137">
        <v>7.5299999999999998E-4</v>
      </c>
      <c r="S137">
        <v>7.4299999999999995E-4</v>
      </c>
      <c r="T137">
        <v>7.3300000000000004E-4</v>
      </c>
      <c r="U137">
        <v>7.2199999999999999E-4</v>
      </c>
      <c r="V137">
        <v>7.1100000000000004E-4</v>
      </c>
      <c r="W137">
        <v>6.9899999999999997E-4</v>
      </c>
      <c r="X137">
        <v>6.8599999999999998E-4</v>
      </c>
      <c r="Y137">
        <v>6.7299999999999999E-4</v>
      </c>
      <c r="Z137">
        <v>6.6E-4</v>
      </c>
      <c r="AA137">
        <v>6.4599999999999998E-4</v>
      </c>
      <c r="AB137">
        <v>6.3199999999999997E-4</v>
      </c>
      <c r="AC137">
        <v>6.1700000000000004E-4</v>
      </c>
      <c r="AD137">
        <v>6.02E-4</v>
      </c>
      <c r="AE137">
        <v>5.8699999999999996E-4</v>
      </c>
      <c r="AF137">
        <v>5.6400000000000005E-4</v>
      </c>
      <c r="AG137">
        <v>5.2999999999999998E-4</v>
      </c>
      <c r="AH137">
        <v>4.8200000000000001E-4</v>
      </c>
      <c r="AI137">
        <v>4.2700000000000002E-4</v>
      </c>
      <c r="AJ137">
        <v>3.5799999999999997E-4</v>
      </c>
      <c r="AK137" s="91">
        <v>-2.9000000000000001E-2</v>
      </c>
    </row>
    <row r="138" spans="1:37" ht="15" customHeight="1">
      <c r="A138" s="103" t="s">
        <v>3</v>
      </c>
      <c r="B138" s="93" t="s">
        <v>8333</v>
      </c>
      <c r="C138" t="s">
        <v>3230</v>
      </c>
      <c r="D138" t="s">
        <v>8334</v>
      </c>
      <c r="E138" t="s">
        <v>8335</v>
      </c>
      <c r="F138" t="s">
        <v>3916</v>
      </c>
      <c r="H138">
        <v>0.228495</v>
      </c>
      <c r="I138" s="1">
        <v>0.23946799999999999</v>
      </c>
      <c r="J138">
        <v>0.25094</v>
      </c>
      <c r="K138">
        <v>0.26208999999999999</v>
      </c>
      <c r="L138">
        <v>0.27283400000000002</v>
      </c>
      <c r="M138">
        <v>0.28325600000000001</v>
      </c>
      <c r="N138">
        <v>0.29306500000000002</v>
      </c>
      <c r="O138">
        <v>0.30256499999999997</v>
      </c>
      <c r="P138">
        <v>0.311807</v>
      </c>
      <c r="Q138">
        <v>0.32098700000000002</v>
      </c>
      <c r="R138">
        <v>0.32999000000000001</v>
      </c>
      <c r="S138">
        <v>0.33899699999999999</v>
      </c>
      <c r="T138">
        <v>0.34797400000000001</v>
      </c>
      <c r="U138">
        <v>0.35700599999999999</v>
      </c>
      <c r="V138">
        <v>0.36603000000000002</v>
      </c>
      <c r="W138">
        <v>0.37504999999999999</v>
      </c>
      <c r="X138">
        <v>0.38404199999999999</v>
      </c>
      <c r="Y138">
        <v>0.39302700000000002</v>
      </c>
      <c r="Z138">
        <v>0.402001</v>
      </c>
      <c r="AA138">
        <v>0.41092400000000001</v>
      </c>
      <c r="AB138">
        <v>0.419794</v>
      </c>
      <c r="AC138">
        <v>0.42865399999999998</v>
      </c>
      <c r="AD138">
        <v>0.43625900000000001</v>
      </c>
      <c r="AE138">
        <v>0.44089800000000001</v>
      </c>
      <c r="AF138">
        <v>0.44327499999999997</v>
      </c>
      <c r="AG138">
        <v>0.44412699999999999</v>
      </c>
      <c r="AH138">
        <v>0.44450499999999998</v>
      </c>
      <c r="AI138">
        <v>0.44182100000000002</v>
      </c>
      <c r="AJ138">
        <v>0.43831300000000001</v>
      </c>
      <c r="AK138" s="91">
        <v>2.4E-2</v>
      </c>
    </row>
    <row r="139" spans="1:37" ht="15" customHeight="1">
      <c r="A139" s="103" t="s">
        <v>1</v>
      </c>
      <c r="B139" s="93" t="s">
        <v>8336</v>
      </c>
      <c r="C139" t="s">
        <v>2271</v>
      </c>
      <c r="D139" t="s">
        <v>8337</v>
      </c>
      <c r="E139" t="s">
        <v>8338</v>
      </c>
      <c r="F139" t="s">
        <v>3916</v>
      </c>
      <c r="H139">
        <v>6.7000000000000002E-5</v>
      </c>
      <c r="I139" s="1">
        <v>6.6000000000000005E-5</v>
      </c>
      <c r="J139">
        <v>6.4999999999999994E-5</v>
      </c>
      <c r="K139">
        <v>6.4999999999999994E-5</v>
      </c>
      <c r="L139">
        <v>6.3999999999999997E-5</v>
      </c>
      <c r="M139">
        <v>6.3E-5</v>
      </c>
      <c r="N139">
        <v>6.2000000000000003E-5</v>
      </c>
      <c r="O139">
        <v>6.0999999999999999E-5</v>
      </c>
      <c r="P139">
        <v>6.0000000000000002E-5</v>
      </c>
      <c r="Q139">
        <v>5.8999999999999998E-5</v>
      </c>
      <c r="R139">
        <v>5.8E-5</v>
      </c>
      <c r="S139">
        <v>5.7000000000000003E-5</v>
      </c>
      <c r="T139">
        <v>5.5999999999999999E-5</v>
      </c>
      <c r="U139">
        <v>5.5000000000000002E-5</v>
      </c>
      <c r="V139">
        <v>5.3999999999999998E-5</v>
      </c>
      <c r="W139">
        <v>5.3000000000000001E-5</v>
      </c>
      <c r="X139">
        <v>5.1E-5</v>
      </c>
      <c r="Y139">
        <v>5.0000000000000002E-5</v>
      </c>
      <c r="Z139">
        <v>4.8999999999999998E-5</v>
      </c>
      <c r="AA139">
        <v>4.6999999999999997E-5</v>
      </c>
      <c r="AB139">
        <v>4.6E-5</v>
      </c>
      <c r="AC139">
        <v>4.5000000000000003E-5</v>
      </c>
      <c r="AD139">
        <v>3.6000000000000001E-5</v>
      </c>
      <c r="AE139">
        <v>2.5000000000000001E-5</v>
      </c>
      <c r="AF139">
        <v>1.8E-5</v>
      </c>
      <c r="AG139">
        <v>1.2E-5</v>
      </c>
      <c r="AH139">
        <v>9.0000000000000002E-6</v>
      </c>
      <c r="AI139">
        <v>6.0000000000000002E-6</v>
      </c>
      <c r="AJ139">
        <v>3.9999999999999998E-6</v>
      </c>
      <c r="AK139" s="91">
        <v>-9.4E-2</v>
      </c>
    </row>
    <row r="140" spans="1:37" ht="15" customHeight="1">
      <c r="A140" s="103" t="s">
        <v>5</v>
      </c>
      <c r="B140" s="93" t="s">
        <v>8339</v>
      </c>
      <c r="C140" t="s">
        <v>3238</v>
      </c>
      <c r="D140" t="s">
        <v>8340</v>
      </c>
      <c r="E140" t="s">
        <v>8341</v>
      </c>
      <c r="F140" t="s">
        <v>3916</v>
      </c>
      <c r="H140">
        <v>0</v>
      </c>
      <c r="I140" s="1">
        <v>3.1599999999999998E-4</v>
      </c>
      <c r="J140">
        <v>6.4700000000000001E-4</v>
      </c>
      <c r="K140">
        <v>9.8799999999999995E-4</v>
      </c>
      <c r="L140">
        <v>1.3370000000000001E-3</v>
      </c>
      <c r="M140">
        <v>1.6949999999999999E-3</v>
      </c>
      <c r="N140">
        <v>2.0669999999999998E-3</v>
      </c>
      <c r="O140">
        <v>2.4559999999999998E-3</v>
      </c>
      <c r="P140">
        <v>2.8660000000000001E-3</v>
      </c>
      <c r="Q140">
        <v>3.3E-3</v>
      </c>
      <c r="R140">
        <v>3.7629999999999999E-3</v>
      </c>
      <c r="S140">
        <v>4.2560000000000002E-3</v>
      </c>
      <c r="T140">
        <v>4.7840000000000001E-3</v>
      </c>
      <c r="U140">
        <v>5.3569999999999998E-3</v>
      </c>
      <c r="V140">
        <v>5.9829999999999996E-3</v>
      </c>
      <c r="W140">
        <v>6.6709999999999998E-3</v>
      </c>
      <c r="X140">
        <v>7.4289999999999998E-3</v>
      </c>
      <c r="Y140">
        <v>8.2660000000000008E-3</v>
      </c>
      <c r="Z140">
        <v>9.1909999999999995E-3</v>
      </c>
      <c r="AA140">
        <v>1.0203E-2</v>
      </c>
      <c r="AB140">
        <v>1.1304E-2</v>
      </c>
      <c r="AC140">
        <v>1.2494999999999999E-2</v>
      </c>
      <c r="AD140">
        <v>1.3772E-2</v>
      </c>
      <c r="AE140">
        <v>1.5141E-2</v>
      </c>
      <c r="AF140">
        <v>1.6594999999999999E-2</v>
      </c>
      <c r="AG140">
        <v>1.8123E-2</v>
      </c>
      <c r="AH140">
        <v>1.9715E-2</v>
      </c>
      <c r="AI140">
        <v>2.1368000000000002E-2</v>
      </c>
      <c r="AJ140">
        <v>2.308E-2</v>
      </c>
      <c r="AK140" t="s">
        <v>549</v>
      </c>
    </row>
    <row r="141" spans="1:37" ht="15" customHeight="1">
      <c r="A141" s="103" t="s">
        <v>5</v>
      </c>
      <c r="B141" s="93" t="s">
        <v>8342</v>
      </c>
      <c r="C141" t="s">
        <v>3235</v>
      </c>
      <c r="D141" t="s">
        <v>8343</v>
      </c>
      <c r="E141" t="s">
        <v>8344</v>
      </c>
      <c r="F141" t="s">
        <v>3916</v>
      </c>
      <c r="H141">
        <v>0</v>
      </c>
      <c r="I141" s="1">
        <v>3.2899999999999997E-4</v>
      </c>
      <c r="J141">
        <v>6.7400000000000001E-4</v>
      </c>
      <c r="K141">
        <v>1.024E-3</v>
      </c>
      <c r="L141">
        <v>1.377E-3</v>
      </c>
      <c r="M141">
        <v>1.7340000000000001E-3</v>
      </c>
      <c r="N141">
        <v>2.0950000000000001E-3</v>
      </c>
      <c r="O141">
        <v>2.467E-3</v>
      </c>
      <c r="P141">
        <v>2.856E-3</v>
      </c>
      <c r="Q141">
        <v>3.2680000000000001E-3</v>
      </c>
      <c r="R141">
        <v>3.7100000000000002E-3</v>
      </c>
      <c r="S141">
        <v>4.1869999999999997E-3</v>
      </c>
      <c r="T141">
        <v>4.705E-3</v>
      </c>
      <c r="U141">
        <v>5.2760000000000003E-3</v>
      </c>
      <c r="V141">
        <v>5.9090000000000002E-3</v>
      </c>
      <c r="W141">
        <v>6.6140000000000001E-3</v>
      </c>
      <c r="X141">
        <v>7.4009999999999996E-3</v>
      </c>
      <c r="Y141">
        <v>8.2810000000000002E-3</v>
      </c>
      <c r="Z141">
        <v>9.2630000000000004E-3</v>
      </c>
      <c r="AA141">
        <v>1.0349000000000001E-2</v>
      </c>
      <c r="AB141">
        <v>1.1542999999999999E-2</v>
      </c>
      <c r="AC141">
        <v>1.2847000000000001E-2</v>
      </c>
      <c r="AD141">
        <v>1.4251E-2</v>
      </c>
      <c r="AE141">
        <v>1.5765000000000001E-2</v>
      </c>
      <c r="AF141">
        <v>1.7374000000000001E-2</v>
      </c>
      <c r="AG141">
        <v>1.9071000000000001E-2</v>
      </c>
      <c r="AH141">
        <v>2.0840999999999998E-2</v>
      </c>
      <c r="AI141">
        <v>2.2685E-2</v>
      </c>
      <c r="AJ141">
        <v>2.4594000000000001E-2</v>
      </c>
      <c r="AK141" t="s">
        <v>549</v>
      </c>
    </row>
    <row r="142" spans="1:37" ht="15" customHeight="1">
      <c r="A142" s="103" t="s">
        <v>7</v>
      </c>
      <c r="B142" s="93" t="s">
        <v>8345</v>
      </c>
      <c r="C142" t="s">
        <v>2287</v>
      </c>
      <c r="D142" t="s">
        <v>8346</v>
      </c>
      <c r="E142" t="s">
        <v>8347</v>
      </c>
      <c r="F142" t="s">
        <v>3916</v>
      </c>
      <c r="H142">
        <v>0</v>
      </c>
      <c r="I142" s="1">
        <v>0</v>
      </c>
      <c r="J142">
        <v>0</v>
      </c>
      <c r="K142">
        <v>0</v>
      </c>
      <c r="L142">
        <v>0</v>
      </c>
      <c r="M142">
        <v>0</v>
      </c>
      <c r="N142">
        <v>9.9999999999999995E-7</v>
      </c>
      <c r="O142">
        <v>9.9999999999999995E-7</v>
      </c>
      <c r="P142">
        <v>9.9999999999999995E-7</v>
      </c>
      <c r="Q142">
        <v>9.9999999999999995E-7</v>
      </c>
      <c r="R142">
        <v>9.9999999999999995E-7</v>
      </c>
      <c r="S142">
        <v>9.9999999999999995E-7</v>
      </c>
      <c r="T142">
        <v>9.9999999999999995E-7</v>
      </c>
      <c r="U142">
        <v>9.9999999999999995E-7</v>
      </c>
      <c r="V142">
        <v>9.9999999999999995E-7</v>
      </c>
      <c r="W142">
        <v>9.9999999999999995E-7</v>
      </c>
      <c r="X142">
        <v>1.9999999999999999E-6</v>
      </c>
      <c r="Y142">
        <v>1.9999999999999999E-6</v>
      </c>
      <c r="Z142">
        <v>1.9999999999999999E-6</v>
      </c>
      <c r="AA142">
        <v>1.9999999999999999E-6</v>
      </c>
      <c r="AB142">
        <v>1.9999999999999999E-6</v>
      </c>
      <c r="AC142">
        <v>1.9999999999999999E-6</v>
      </c>
      <c r="AD142">
        <v>1.9999999999999999E-6</v>
      </c>
      <c r="AE142">
        <v>1.9999999999999999E-6</v>
      </c>
      <c r="AF142">
        <v>1.9999999999999999E-6</v>
      </c>
      <c r="AG142">
        <v>1.9999999999999999E-6</v>
      </c>
      <c r="AH142">
        <v>1.9999999999999999E-6</v>
      </c>
      <c r="AI142">
        <v>1.9999999999999999E-6</v>
      </c>
      <c r="AJ142">
        <v>1.9999999999999999E-6</v>
      </c>
      <c r="AK142" t="s">
        <v>549</v>
      </c>
    </row>
    <row r="143" spans="1:37" ht="15" customHeight="1">
      <c r="B143" s="93" t="s">
        <v>8348</v>
      </c>
      <c r="C143" t="s">
        <v>8028</v>
      </c>
      <c r="D143" t="s">
        <v>8349</v>
      </c>
      <c r="E143" t="s">
        <v>8350</v>
      </c>
      <c r="F143" t="s">
        <v>3916</v>
      </c>
      <c r="H143">
        <v>4.5572350000000004</v>
      </c>
      <c r="I143" s="1">
        <v>4.7290020000000004</v>
      </c>
      <c r="J143">
        <v>4.9127999999999998</v>
      </c>
      <c r="K143">
        <v>5.1043260000000004</v>
      </c>
      <c r="L143">
        <v>5.2971899999999996</v>
      </c>
      <c r="M143">
        <v>5.487355</v>
      </c>
      <c r="N143">
        <v>5.6725500000000002</v>
      </c>
      <c r="O143">
        <v>5.8529099999999996</v>
      </c>
      <c r="P143">
        <v>6.02935</v>
      </c>
      <c r="Q143">
        <v>6.2002790000000001</v>
      </c>
      <c r="R143">
        <v>6.3694100000000002</v>
      </c>
      <c r="S143">
        <v>6.5280370000000003</v>
      </c>
      <c r="T143">
        <v>6.6825029999999996</v>
      </c>
      <c r="U143">
        <v>6.8328829999999998</v>
      </c>
      <c r="V143">
        <v>6.9851679999999998</v>
      </c>
      <c r="W143">
        <v>7.1385949999999996</v>
      </c>
      <c r="X143">
        <v>7.2927179999999998</v>
      </c>
      <c r="Y143">
        <v>7.444204</v>
      </c>
      <c r="Z143">
        <v>7.5930559999999998</v>
      </c>
      <c r="AA143">
        <v>7.7457929999999999</v>
      </c>
      <c r="AB143">
        <v>7.8962500000000002</v>
      </c>
      <c r="AC143">
        <v>8.0561190000000007</v>
      </c>
      <c r="AD143">
        <v>8.2237679999999997</v>
      </c>
      <c r="AE143">
        <v>8.3889849999999999</v>
      </c>
      <c r="AF143">
        <v>8.5504960000000008</v>
      </c>
      <c r="AG143">
        <v>8.7149520000000003</v>
      </c>
      <c r="AH143">
        <v>8.8794520000000006</v>
      </c>
      <c r="AI143">
        <v>9.0347190000000008</v>
      </c>
      <c r="AJ143">
        <v>9.1874509999999994</v>
      </c>
      <c r="AK143" s="91">
        <v>2.5000000000000001E-2</v>
      </c>
    </row>
    <row r="144" spans="1:37" ht="15" customHeight="1">
      <c r="C144" t="s">
        <v>854</v>
      </c>
    </row>
    <row r="145" spans="1:37" ht="15" customHeight="1">
      <c r="A145" s="103" t="s">
        <v>4</v>
      </c>
      <c r="B145" s="93" t="s">
        <v>8351</v>
      </c>
      <c r="C145" t="s">
        <v>955</v>
      </c>
      <c r="D145" t="s">
        <v>8352</v>
      </c>
      <c r="E145" t="s">
        <v>8353</v>
      </c>
      <c r="F145" t="s">
        <v>3916</v>
      </c>
      <c r="H145">
        <v>2.2437369999999999</v>
      </c>
      <c r="I145" s="1">
        <v>2.286295</v>
      </c>
      <c r="J145">
        <v>2.3282590000000001</v>
      </c>
      <c r="K145">
        <v>2.3705020000000001</v>
      </c>
      <c r="L145">
        <v>2.414231</v>
      </c>
      <c r="M145">
        <v>2.4601289999999998</v>
      </c>
      <c r="N145">
        <v>2.5065369999999998</v>
      </c>
      <c r="O145">
        <v>2.5488789999999999</v>
      </c>
      <c r="P145">
        <v>2.5876809999999999</v>
      </c>
      <c r="Q145">
        <v>2.6220119999999998</v>
      </c>
      <c r="R145">
        <v>2.655789</v>
      </c>
      <c r="S145">
        <v>2.685311</v>
      </c>
      <c r="T145">
        <v>2.7116950000000002</v>
      </c>
      <c r="U145">
        <v>2.7389969999999999</v>
      </c>
      <c r="V145">
        <v>2.7686130000000002</v>
      </c>
      <c r="W145">
        <v>2.7995800000000002</v>
      </c>
      <c r="X145">
        <v>2.8301050000000001</v>
      </c>
      <c r="Y145">
        <v>2.8587389999999999</v>
      </c>
      <c r="Z145">
        <v>2.8855249999999999</v>
      </c>
      <c r="AA145">
        <v>2.9108130000000001</v>
      </c>
      <c r="AB145">
        <v>2.9366029999999999</v>
      </c>
      <c r="AC145">
        <v>2.96862</v>
      </c>
      <c r="AD145">
        <v>3.0048659999999998</v>
      </c>
      <c r="AE145">
        <v>3.0403660000000001</v>
      </c>
      <c r="AF145">
        <v>3.0729690000000001</v>
      </c>
      <c r="AG145">
        <v>3.1057389999999998</v>
      </c>
      <c r="AH145">
        <v>3.1385649999999998</v>
      </c>
      <c r="AI145">
        <v>3.1691940000000001</v>
      </c>
      <c r="AJ145">
        <v>3.1979829999999998</v>
      </c>
      <c r="AK145" s="91">
        <v>1.2999999999999999E-2</v>
      </c>
    </row>
    <row r="146" spans="1:37" ht="15" customHeight="1">
      <c r="A146" s="103" t="s">
        <v>3</v>
      </c>
      <c r="B146" s="93" t="s">
        <v>8354</v>
      </c>
      <c r="C146" t="s">
        <v>1221</v>
      </c>
      <c r="D146" t="s">
        <v>8355</v>
      </c>
      <c r="E146" t="s">
        <v>8356</v>
      </c>
      <c r="F146" t="s">
        <v>3916</v>
      </c>
      <c r="H146">
        <v>1.5028010000000001</v>
      </c>
      <c r="I146" s="1">
        <v>1.5106599999999999</v>
      </c>
      <c r="J146">
        <v>1.521682</v>
      </c>
      <c r="K146">
        <v>1.536027</v>
      </c>
      <c r="L146">
        <v>1.553299</v>
      </c>
      <c r="M146">
        <v>1.5740670000000001</v>
      </c>
      <c r="N146">
        <v>1.595553</v>
      </c>
      <c r="O146">
        <v>1.615586</v>
      </c>
      <c r="P146">
        <v>1.634533</v>
      </c>
      <c r="Q146">
        <v>1.6496409999999999</v>
      </c>
      <c r="R146">
        <v>1.6660779999999999</v>
      </c>
      <c r="S146">
        <v>1.679308</v>
      </c>
      <c r="T146">
        <v>1.691457</v>
      </c>
      <c r="U146">
        <v>1.7060569999999999</v>
      </c>
      <c r="V146">
        <v>1.72157</v>
      </c>
      <c r="W146">
        <v>1.7378290000000001</v>
      </c>
      <c r="X146">
        <v>1.753844</v>
      </c>
      <c r="Y146">
        <v>1.770923</v>
      </c>
      <c r="Z146">
        <v>1.786276</v>
      </c>
      <c r="AA146">
        <v>1.802689</v>
      </c>
      <c r="AB146">
        <v>1.8201099999999999</v>
      </c>
      <c r="AC146">
        <v>1.840473</v>
      </c>
      <c r="AD146">
        <v>1.862393</v>
      </c>
      <c r="AE146">
        <v>1.8824430000000001</v>
      </c>
      <c r="AF146">
        <v>1.900587</v>
      </c>
      <c r="AG146">
        <v>1.9178740000000001</v>
      </c>
      <c r="AH146">
        <v>1.9347449999999999</v>
      </c>
      <c r="AI146">
        <v>1.9508810000000001</v>
      </c>
      <c r="AJ146">
        <v>1.9650270000000001</v>
      </c>
      <c r="AK146" s="91">
        <v>0.01</v>
      </c>
    </row>
    <row r="147" spans="1:37" ht="15" customHeight="1">
      <c r="A147" s="103" t="s">
        <v>6</v>
      </c>
      <c r="B147" s="93" t="s">
        <v>8357</v>
      </c>
      <c r="C147" t="s">
        <v>970</v>
      </c>
      <c r="D147" t="s">
        <v>8358</v>
      </c>
      <c r="E147" t="s">
        <v>8359</v>
      </c>
      <c r="F147" t="s">
        <v>3916</v>
      </c>
      <c r="H147">
        <v>2.4919999999999999E-3</v>
      </c>
      <c r="I147" s="1">
        <v>2.5119999999999999E-3</v>
      </c>
      <c r="J147">
        <v>2.565E-3</v>
      </c>
      <c r="K147">
        <v>2.6389999999999999E-3</v>
      </c>
      <c r="L147">
        <v>2.7409999999999999E-3</v>
      </c>
      <c r="M147">
        <v>2.8609999999999998E-3</v>
      </c>
      <c r="N147">
        <v>2.9970000000000001E-3</v>
      </c>
      <c r="O147">
        <v>3.1280000000000001E-3</v>
      </c>
      <c r="P147">
        <v>3.2650000000000001E-3</v>
      </c>
      <c r="Q147">
        <v>3.4060000000000002E-3</v>
      </c>
      <c r="R147">
        <v>3.5660000000000002E-3</v>
      </c>
      <c r="S147">
        <v>3.7569999999999999E-3</v>
      </c>
      <c r="T147">
        <v>3.9490000000000003E-3</v>
      </c>
      <c r="U147">
        <v>4.1520000000000003E-3</v>
      </c>
      <c r="V147">
        <v>4.3949999999999996E-3</v>
      </c>
      <c r="W147">
        <v>4.6769999999999997E-3</v>
      </c>
      <c r="X147">
        <v>4.9950000000000003E-3</v>
      </c>
      <c r="Y147">
        <v>5.3480000000000003E-3</v>
      </c>
      <c r="Z147">
        <v>5.7359999999999998E-3</v>
      </c>
      <c r="AA147">
        <v>6.1580000000000003E-3</v>
      </c>
      <c r="AB147">
        <v>6.6080000000000002E-3</v>
      </c>
      <c r="AC147">
        <v>7.0899999999999999E-3</v>
      </c>
      <c r="AD147">
        <v>7.5950000000000002E-3</v>
      </c>
      <c r="AE147">
        <v>8.116E-3</v>
      </c>
      <c r="AF147">
        <v>8.6529999999999992E-3</v>
      </c>
      <c r="AG147">
        <v>9.2040000000000004E-3</v>
      </c>
      <c r="AH147">
        <v>9.7710000000000002E-3</v>
      </c>
      <c r="AI147">
        <v>1.0267999999999999E-2</v>
      </c>
      <c r="AJ147">
        <v>1.0788000000000001E-2</v>
      </c>
      <c r="AK147" s="91">
        <v>5.3999999999999999E-2</v>
      </c>
    </row>
    <row r="148" spans="1:37" ht="15" customHeight="1">
      <c r="A148" s="103" t="s">
        <v>2</v>
      </c>
      <c r="B148" s="93" t="s">
        <v>8360</v>
      </c>
      <c r="C148" t="s">
        <v>985</v>
      </c>
      <c r="D148" t="s">
        <v>8361</v>
      </c>
      <c r="E148" t="s">
        <v>8362</v>
      </c>
      <c r="F148" t="s">
        <v>3916</v>
      </c>
      <c r="H148">
        <v>2.4350000000000001E-3</v>
      </c>
      <c r="I148" s="1">
        <v>2.467E-3</v>
      </c>
      <c r="J148">
        <v>2.4859999999999999E-3</v>
      </c>
      <c r="K148">
        <v>2.493E-3</v>
      </c>
      <c r="L148">
        <v>2.4880000000000002E-3</v>
      </c>
      <c r="M148">
        <v>2.4729999999999999E-3</v>
      </c>
      <c r="N148">
        <v>2.4499999999999999E-3</v>
      </c>
      <c r="O148">
        <v>2.4160000000000002E-3</v>
      </c>
      <c r="P148">
        <v>2.3749999999999999E-3</v>
      </c>
      <c r="Q148">
        <v>2.3249999999999998E-3</v>
      </c>
      <c r="R148">
        <v>2.2680000000000001E-3</v>
      </c>
      <c r="S148">
        <v>2.2060000000000001E-3</v>
      </c>
      <c r="T148">
        <v>2.137E-3</v>
      </c>
      <c r="U148">
        <v>2.062E-3</v>
      </c>
      <c r="V148">
        <v>1.977E-3</v>
      </c>
      <c r="W148">
        <v>1.89E-3</v>
      </c>
      <c r="X148">
        <v>1.802E-3</v>
      </c>
      <c r="Y148">
        <v>1.719E-3</v>
      </c>
      <c r="Z148">
        <v>1.6410000000000001E-3</v>
      </c>
      <c r="AA148">
        <v>1.5510000000000001E-3</v>
      </c>
      <c r="AB148">
        <v>1.47E-3</v>
      </c>
      <c r="AC148">
        <v>1.3649999999999999E-3</v>
      </c>
      <c r="AD148">
        <v>1.2509999999999999E-3</v>
      </c>
      <c r="AE148">
        <v>1.158E-3</v>
      </c>
      <c r="AF148">
        <v>1.077E-3</v>
      </c>
      <c r="AG148">
        <v>9.9200000000000004E-4</v>
      </c>
      <c r="AH148">
        <v>9.0200000000000002E-4</v>
      </c>
      <c r="AI148">
        <v>8.1999999999999998E-4</v>
      </c>
      <c r="AJ148">
        <v>7.5000000000000002E-4</v>
      </c>
      <c r="AK148" s="91">
        <v>-4.1000000000000002E-2</v>
      </c>
    </row>
    <row r="149" spans="1:37" ht="15" customHeight="1">
      <c r="A149" s="103" t="s">
        <v>3</v>
      </c>
      <c r="B149" s="93" t="s">
        <v>8363</v>
      </c>
      <c r="C149" t="s">
        <v>3230</v>
      </c>
      <c r="D149" t="s">
        <v>8364</v>
      </c>
      <c r="E149" t="s">
        <v>8365</v>
      </c>
      <c r="F149" t="s">
        <v>3916</v>
      </c>
      <c r="H149">
        <v>3.3721000000000001E-2</v>
      </c>
      <c r="I149" s="1">
        <v>3.7009E-2</v>
      </c>
      <c r="J149">
        <v>4.0771000000000002E-2</v>
      </c>
      <c r="K149">
        <v>4.4796000000000002E-2</v>
      </c>
      <c r="L149">
        <v>4.9252999999999998E-2</v>
      </c>
      <c r="M149">
        <v>5.4266000000000002E-2</v>
      </c>
      <c r="N149">
        <v>5.9671000000000002E-2</v>
      </c>
      <c r="O149">
        <v>6.5405000000000005E-2</v>
      </c>
      <c r="P149">
        <v>7.1421999999999999E-2</v>
      </c>
      <c r="Q149">
        <v>7.7891000000000002E-2</v>
      </c>
      <c r="R149">
        <v>8.4977999999999998E-2</v>
      </c>
      <c r="S149">
        <v>9.2817999999999998E-2</v>
      </c>
      <c r="T149">
        <v>0.101296</v>
      </c>
      <c r="U149">
        <v>0.11043600000000001</v>
      </c>
      <c r="V149">
        <v>0.120042</v>
      </c>
      <c r="W149">
        <v>0.13008800000000001</v>
      </c>
      <c r="X149">
        <v>0.140457</v>
      </c>
      <c r="Y149">
        <v>0.15113299999999999</v>
      </c>
      <c r="Z149">
        <v>0.16206599999999999</v>
      </c>
      <c r="AA149">
        <v>0.17324300000000001</v>
      </c>
      <c r="AB149">
        <v>0.184556</v>
      </c>
      <c r="AC149">
        <v>0.19605900000000001</v>
      </c>
      <c r="AD149">
        <v>0.20741200000000001</v>
      </c>
      <c r="AE149">
        <v>0.21848600000000001</v>
      </c>
      <c r="AF149">
        <v>0.22906399999999999</v>
      </c>
      <c r="AG149">
        <v>0.239314</v>
      </c>
      <c r="AH149">
        <v>0.24909800000000001</v>
      </c>
      <c r="AI149">
        <v>0.25861600000000001</v>
      </c>
      <c r="AJ149">
        <v>0.26780399999999999</v>
      </c>
      <c r="AK149" s="91">
        <v>7.6999999999999999E-2</v>
      </c>
    </row>
    <row r="150" spans="1:37" ht="15" customHeight="1">
      <c r="A150" s="103" t="s">
        <v>1</v>
      </c>
      <c r="B150" s="93" t="s">
        <v>8366</v>
      </c>
      <c r="C150" t="s">
        <v>2271</v>
      </c>
      <c r="D150" t="s">
        <v>8367</v>
      </c>
      <c r="E150" t="s">
        <v>8368</v>
      </c>
      <c r="F150" t="s">
        <v>3916</v>
      </c>
      <c r="H150">
        <v>2.4399999999999999E-4</v>
      </c>
      <c r="I150" s="1">
        <v>3.0200000000000002E-4</v>
      </c>
      <c r="J150">
        <v>3.5399999999999999E-4</v>
      </c>
      <c r="K150">
        <v>3.9800000000000002E-4</v>
      </c>
      <c r="L150">
        <v>4.3800000000000002E-4</v>
      </c>
      <c r="M150">
        <v>4.7199999999999998E-4</v>
      </c>
      <c r="N150">
        <v>5.0199999999999995E-4</v>
      </c>
      <c r="O150">
        <v>5.2599999999999999E-4</v>
      </c>
      <c r="P150">
        <v>5.4500000000000002E-4</v>
      </c>
      <c r="Q150">
        <v>5.5900000000000004E-4</v>
      </c>
      <c r="R150">
        <v>5.6899999999999995E-4</v>
      </c>
      <c r="S150">
        <v>5.7600000000000001E-4</v>
      </c>
      <c r="T150">
        <v>5.7899999999999998E-4</v>
      </c>
      <c r="U150">
        <v>5.7899999999999998E-4</v>
      </c>
      <c r="V150">
        <v>5.7700000000000004E-4</v>
      </c>
      <c r="W150">
        <v>5.71E-4</v>
      </c>
      <c r="X150">
        <v>5.6300000000000002E-4</v>
      </c>
      <c r="Y150">
        <v>5.53E-4</v>
      </c>
      <c r="Z150">
        <v>5.4100000000000003E-4</v>
      </c>
      <c r="AA150">
        <v>5.2800000000000004E-4</v>
      </c>
      <c r="AB150">
        <v>5.13E-4</v>
      </c>
      <c r="AC150">
        <v>4.9700000000000005E-4</v>
      </c>
      <c r="AD150">
        <v>4.8000000000000001E-4</v>
      </c>
      <c r="AE150">
        <v>4.6200000000000001E-4</v>
      </c>
      <c r="AF150">
        <v>4.44E-4</v>
      </c>
      <c r="AG150">
        <v>4.26E-4</v>
      </c>
      <c r="AH150">
        <v>4.08E-4</v>
      </c>
      <c r="AI150">
        <v>3.8900000000000002E-4</v>
      </c>
      <c r="AJ150">
        <v>3.7100000000000002E-4</v>
      </c>
      <c r="AK150" s="91">
        <v>1.4999999999999999E-2</v>
      </c>
    </row>
    <row r="151" spans="1:37" ht="15" customHeight="1">
      <c r="A151" s="103" t="s">
        <v>5</v>
      </c>
      <c r="B151" s="93" t="s">
        <v>8369</v>
      </c>
      <c r="C151" t="s">
        <v>3238</v>
      </c>
      <c r="D151" t="s">
        <v>8370</v>
      </c>
      <c r="E151" t="s">
        <v>8371</v>
      </c>
      <c r="F151" t="s">
        <v>3916</v>
      </c>
      <c r="H151">
        <v>0</v>
      </c>
      <c r="I151" s="1">
        <v>0</v>
      </c>
      <c r="J151">
        <v>2.2499999999999999E-4</v>
      </c>
      <c r="K151">
        <v>4.5199999999999998E-4</v>
      </c>
      <c r="L151">
        <v>6.8199999999999999E-4</v>
      </c>
      <c r="M151">
        <v>9.2100000000000005E-4</v>
      </c>
      <c r="N151">
        <v>1.1659999999999999E-3</v>
      </c>
      <c r="O151">
        <v>1.413E-3</v>
      </c>
      <c r="P151">
        <v>1.6570000000000001E-3</v>
      </c>
      <c r="Q151">
        <v>1.9009999999999999E-3</v>
      </c>
      <c r="R151">
        <v>2.1510000000000001E-3</v>
      </c>
      <c r="S151">
        <v>2.4130000000000002E-3</v>
      </c>
      <c r="T151">
        <v>2.6849999999999999E-3</v>
      </c>
      <c r="U151">
        <v>2.9680000000000002E-3</v>
      </c>
      <c r="V151">
        <v>3.264E-3</v>
      </c>
      <c r="W151">
        <v>3.5739999999999999E-3</v>
      </c>
      <c r="X151">
        <v>3.8990000000000001E-3</v>
      </c>
      <c r="Y151">
        <v>4.241E-3</v>
      </c>
      <c r="Z151">
        <v>4.6030000000000003E-3</v>
      </c>
      <c r="AA151">
        <v>4.9880000000000002E-3</v>
      </c>
      <c r="AB151">
        <v>5.3949999999999996E-3</v>
      </c>
      <c r="AC151">
        <v>5.8279999999999998E-3</v>
      </c>
      <c r="AD151">
        <v>6.2830000000000004E-3</v>
      </c>
      <c r="AE151">
        <v>6.7559999999999999E-3</v>
      </c>
      <c r="AF151">
        <v>7.2459999999999998E-3</v>
      </c>
      <c r="AG151">
        <v>7.757E-3</v>
      </c>
      <c r="AH151">
        <v>8.2869999999999992E-3</v>
      </c>
      <c r="AI151">
        <v>8.8350000000000008E-3</v>
      </c>
      <c r="AJ151">
        <v>9.3989999999999994E-3</v>
      </c>
      <c r="AK151" t="s">
        <v>549</v>
      </c>
    </row>
    <row r="152" spans="1:37" ht="15" customHeight="1">
      <c r="A152" s="103" t="s">
        <v>5</v>
      </c>
      <c r="B152" s="93" t="s">
        <v>8372</v>
      </c>
      <c r="C152" t="s">
        <v>3235</v>
      </c>
      <c r="D152" t="s">
        <v>8373</v>
      </c>
      <c r="E152" t="s">
        <v>8374</v>
      </c>
      <c r="F152" t="s">
        <v>3916</v>
      </c>
      <c r="H152">
        <v>0</v>
      </c>
      <c r="I152" s="1">
        <v>0</v>
      </c>
      <c r="J152">
        <v>2.1900000000000001E-4</v>
      </c>
      <c r="K152">
        <v>4.35E-4</v>
      </c>
      <c r="L152">
        <v>6.5200000000000002E-4</v>
      </c>
      <c r="M152">
        <v>8.7200000000000005E-4</v>
      </c>
      <c r="N152">
        <v>1.096E-3</v>
      </c>
      <c r="O152">
        <v>1.3179999999999999E-3</v>
      </c>
      <c r="P152">
        <v>1.539E-3</v>
      </c>
      <c r="Q152">
        <v>1.7639999999999999E-3</v>
      </c>
      <c r="R152">
        <v>2.0010000000000002E-3</v>
      </c>
      <c r="S152">
        <v>2.2560000000000002E-3</v>
      </c>
      <c r="T152">
        <v>2.529E-3</v>
      </c>
      <c r="U152">
        <v>2.8219999999999999E-3</v>
      </c>
      <c r="V152">
        <v>3.1380000000000002E-3</v>
      </c>
      <c r="W152">
        <v>3.48E-3</v>
      </c>
      <c r="X152">
        <v>3.8500000000000001E-3</v>
      </c>
      <c r="Y152">
        <v>4.2529999999999998E-3</v>
      </c>
      <c r="Z152">
        <v>4.6940000000000003E-3</v>
      </c>
      <c r="AA152">
        <v>5.1770000000000002E-3</v>
      </c>
      <c r="AB152">
        <v>5.7060000000000001E-3</v>
      </c>
      <c r="AC152">
        <v>6.2849999999999998E-3</v>
      </c>
      <c r="AD152">
        <v>6.9100000000000003E-3</v>
      </c>
      <c r="AE152">
        <v>7.5719999999999997E-3</v>
      </c>
      <c r="AF152">
        <v>8.2699999999999996E-3</v>
      </c>
      <c r="AG152">
        <v>9.0060000000000001E-3</v>
      </c>
      <c r="AH152">
        <v>9.7789999999999995E-3</v>
      </c>
      <c r="AI152">
        <v>1.0584E-2</v>
      </c>
      <c r="AJ152">
        <v>1.1415E-2</v>
      </c>
      <c r="AK152" t="s">
        <v>549</v>
      </c>
    </row>
    <row r="153" spans="1:37" ht="15" customHeight="1">
      <c r="A153" s="103" t="s">
        <v>7</v>
      </c>
      <c r="B153" s="93" t="s">
        <v>8375</v>
      </c>
      <c r="C153" t="s">
        <v>2287</v>
      </c>
      <c r="D153" t="s">
        <v>8376</v>
      </c>
      <c r="E153" t="s">
        <v>8377</v>
      </c>
      <c r="F153" t="s">
        <v>3916</v>
      </c>
      <c r="H153">
        <v>0</v>
      </c>
      <c r="I153" s="1">
        <v>0</v>
      </c>
      <c r="J153">
        <v>3.7599999999999998E-4</v>
      </c>
      <c r="K153">
        <v>7.5799999999999999E-4</v>
      </c>
      <c r="L153">
        <v>1.1509999999999999E-3</v>
      </c>
      <c r="M153">
        <v>1.5610000000000001E-3</v>
      </c>
      <c r="N153">
        <v>1.9840000000000001E-3</v>
      </c>
      <c r="O153">
        <v>2.4109999999999999E-3</v>
      </c>
      <c r="P153">
        <v>2.8349999999999998E-3</v>
      </c>
      <c r="Q153">
        <v>3.2590000000000002E-3</v>
      </c>
      <c r="R153">
        <v>3.692E-3</v>
      </c>
      <c r="S153">
        <v>4.1390000000000003E-3</v>
      </c>
      <c r="T153">
        <v>4.6020000000000002E-3</v>
      </c>
      <c r="U153">
        <v>5.084E-3</v>
      </c>
      <c r="V153">
        <v>5.5890000000000002E-3</v>
      </c>
      <c r="W153">
        <v>6.1209999999999997E-3</v>
      </c>
      <c r="X153">
        <v>6.6839999999999998E-3</v>
      </c>
      <c r="Y153">
        <v>7.2820000000000003E-3</v>
      </c>
      <c r="Z153">
        <v>7.9209999999999992E-3</v>
      </c>
      <c r="AA153">
        <v>8.6079999999999993E-3</v>
      </c>
      <c r="AB153">
        <v>9.3430000000000006E-3</v>
      </c>
      <c r="AC153">
        <v>1.0130999999999999E-2</v>
      </c>
      <c r="AD153">
        <v>1.0968E-2</v>
      </c>
      <c r="AE153">
        <v>1.1842999999999999E-2</v>
      </c>
      <c r="AF153">
        <v>1.2758E-2</v>
      </c>
      <c r="AG153">
        <v>1.3715E-2</v>
      </c>
      <c r="AH153">
        <v>1.4716E-2</v>
      </c>
      <c r="AI153">
        <v>1.5751999999999999E-2</v>
      </c>
      <c r="AJ153">
        <v>1.6823000000000001E-2</v>
      </c>
      <c r="AK153" t="s">
        <v>549</v>
      </c>
    </row>
    <row r="154" spans="1:37" ht="15" customHeight="1">
      <c r="B154" s="93" t="s">
        <v>8378</v>
      </c>
      <c r="C154" t="s">
        <v>8059</v>
      </c>
      <c r="D154" t="s">
        <v>8379</v>
      </c>
      <c r="E154" t="s">
        <v>8380</v>
      </c>
      <c r="F154" t="s">
        <v>3916</v>
      </c>
      <c r="H154">
        <v>3.7854269999999999</v>
      </c>
      <c r="I154" s="1">
        <v>3.8392460000000002</v>
      </c>
      <c r="J154">
        <v>3.896935</v>
      </c>
      <c r="K154">
        <v>3.9585020000000002</v>
      </c>
      <c r="L154">
        <v>4.0249319999999997</v>
      </c>
      <c r="M154">
        <v>4.097626</v>
      </c>
      <c r="N154">
        <v>4.1719590000000002</v>
      </c>
      <c r="O154">
        <v>4.2410829999999997</v>
      </c>
      <c r="P154">
        <v>4.3058509999999997</v>
      </c>
      <c r="Q154">
        <v>4.3627609999999999</v>
      </c>
      <c r="R154">
        <v>4.4210929999999999</v>
      </c>
      <c r="S154">
        <v>4.4727800000000002</v>
      </c>
      <c r="T154">
        <v>4.5209279999999996</v>
      </c>
      <c r="U154">
        <v>4.5731520000000003</v>
      </c>
      <c r="V154">
        <v>4.6291640000000003</v>
      </c>
      <c r="W154">
        <v>4.6878130000000002</v>
      </c>
      <c r="X154">
        <v>4.7462020000000003</v>
      </c>
      <c r="Y154">
        <v>4.8041939999999999</v>
      </c>
      <c r="Z154">
        <v>4.8590020000000003</v>
      </c>
      <c r="AA154">
        <v>4.9137469999999999</v>
      </c>
      <c r="AB154">
        <v>4.9703020000000002</v>
      </c>
      <c r="AC154">
        <v>5.0363410000000002</v>
      </c>
      <c r="AD154">
        <v>5.1081560000000001</v>
      </c>
      <c r="AE154">
        <v>5.1772010000000002</v>
      </c>
      <c r="AF154">
        <v>5.2410680000000003</v>
      </c>
      <c r="AG154">
        <v>5.3040250000000002</v>
      </c>
      <c r="AH154">
        <v>5.3662710000000002</v>
      </c>
      <c r="AI154">
        <v>5.4253349999999996</v>
      </c>
      <c r="AJ154">
        <v>5.4803610000000003</v>
      </c>
      <c r="AK154" s="91">
        <v>1.2999999999999999E-2</v>
      </c>
    </row>
    <row r="155" spans="1:37" ht="15" customHeight="1">
      <c r="C155" t="s">
        <v>8062</v>
      </c>
    </row>
    <row r="156" spans="1:37" ht="15" customHeight="1">
      <c r="A156" s="103" t="s">
        <v>4</v>
      </c>
      <c r="B156" s="93" t="s">
        <v>8381</v>
      </c>
      <c r="C156" t="s">
        <v>955</v>
      </c>
      <c r="D156" t="s">
        <v>8382</v>
      </c>
      <c r="E156" t="s">
        <v>8383</v>
      </c>
      <c r="F156" t="s">
        <v>3916</v>
      </c>
      <c r="H156">
        <v>5.2064019999999998</v>
      </c>
      <c r="I156" s="1">
        <v>5.2888780000000004</v>
      </c>
      <c r="J156">
        <v>5.3703010000000004</v>
      </c>
      <c r="K156">
        <v>5.4525410000000001</v>
      </c>
      <c r="L156">
        <v>5.5382790000000002</v>
      </c>
      <c r="M156">
        <v>5.627815</v>
      </c>
      <c r="N156">
        <v>5.7139410000000002</v>
      </c>
      <c r="O156">
        <v>5.7869250000000001</v>
      </c>
      <c r="P156">
        <v>5.8481120000000004</v>
      </c>
      <c r="Q156">
        <v>5.9006040000000004</v>
      </c>
      <c r="R156">
        <v>5.9465589999999997</v>
      </c>
      <c r="S156">
        <v>5.9845050000000004</v>
      </c>
      <c r="T156">
        <v>6.0113009999999996</v>
      </c>
      <c r="U156">
        <v>6.0395349999999999</v>
      </c>
      <c r="V156">
        <v>6.0732929999999996</v>
      </c>
      <c r="W156">
        <v>6.1074250000000001</v>
      </c>
      <c r="X156">
        <v>6.1398859999999997</v>
      </c>
      <c r="Y156">
        <v>6.1630339999999997</v>
      </c>
      <c r="Z156">
        <v>6.179583</v>
      </c>
      <c r="AA156">
        <v>6.1844590000000004</v>
      </c>
      <c r="AB156">
        <v>6.1998239999999996</v>
      </c>
      <c r="AC156">
        <v>6.2213029999999998</v>
      </c>
      <c r="AD156">
        <v>6.2479550000000001</v>
      </c>
      <c r="AE156">
        <v>6.2727950000000003</v>
      </c>
      <c r="AF156">
        <v>6.2884719999999996</v>
      </c>
      <c r="AG156">
        <v>6.2973910000000002</v>
      </c>
      <c r="AH156">
        <v>6.3017019999999997</v>
      </c>
      <c r="AI156">
        <v>6.2968999999999999</v>
      </c>
      <c r="AJ156">
        <v>6.2831700000000001</v>
      </c>
      <c r="AK156" s="91">
        <v>7.0000000000000001E-3</v>
      </c>
    </row>
    <row r="157" spans="1:37" ht="15" customHeight="1">
      <c r="A157" s="103" t="s">
        <v>3</v>
      </c>
      <c r="B157" s="93" t="s">
        <v>8384</v>
      </c>
      <c r="C157" t="s">
        <v>1221</v>
      </c>
      <c r="D157" t="s">
        <v>8385</v>
      </c>
      <c r="E157" t="s">
        <v>8386</v>
      </c>
      <c r="F157" t="s">
        <v>3916</v>
      </c>
      <c r="H157">
        <v>4.3720000000000002E-2</v>
      </c>
      <c r="I157" s="1">
        <v>3.9244000000000001E-2</v>
      </c>
      <c r="J157">
        <v>3.5563999999999998E-2</v>
      </c>
      <c r="K157">
        <v>3.2551999999999998E-2</v>
      </c>
      <c r="L157">
        <v>3.0339000000000001E-2</v>
      </c>
      <c r="M157">
        <v>2.8802999999999999E-2</v>
      </c>
      <c r="N157">
        <v>2.7737999999999999E-2</v>
      </c>
      <c r="O157">
        <v>2.6907E-2</v>
      </c>
      <c r="P157">
        <v>2.6339000000000001E-2</v>
      </c>
      <c r="Q157">
        <v>2.5862E-2</v>
      </c>
      <c r="R157">
        <v>2.5571E-2</v>
      </c>
      <c r="S157">
        <v>2.5485000000000001E-2</v>
      </c>
      <c r="T157">
        <v>2.5562000000000001E-2</v>
      </c>
      <c r="U157">
        <v>2.5825000000000001E-2</v>
      </c>
      <c r="V157">
        <v>2.6147E-2</v>
      </c>
      <c r="W157">
        <v>2.6608E-2</v>
      </c>
      <c r="X157">
        <v>2.7149E-2</v>
      </c>
      <c r="Y157">
        <v>2.7682999999999999E-2</v>
      </c>
      <c r="Z157">
        <v>2.8167000000000001E-2</v>
      </c>
      <c r="AA157">
        <v>2.8698999999999999E-2</v>
      </c>
      <c r="AB157">
        <v>2.913E-2</v>
      </c>
      <c r="AC157">
        <v>2.9527000000000001E-2</v>
      </c>
      <c r="AD157">
        <v>2.9994E-2</v>
      </c>
      <c r="AE157">
        <v>3.0487E-2</v>
      </c>
      <c r="AF157">
        <v>3.0977000000000001E-2</v>
      </c>
      <c r="AG157">
        <v>3.1455999999999998E-2</v>
      </c>
      <c r="AH157">
        <v>3.1931000000000001E-2</v>
      </c>
      <c r="AI157">
        <v>3.2369000000000002E-2</v>
      </c>
      <c r="AJ157">
        <v>3.2777000000000001E-2</v>
      </c>
      <c r="AK157" s="91">
        <v>-0.01</v>
      </c>
    </row>
    <row r="158" spans="1:37" ht="15" customHeight="1">
      <c r="A158" s="103" t="s">
        <v>6</v>
      </c>
      <c r="B158" s="93" t="s">
        <v>8387</v>
      </c>
      <c r="C158" t="s">
        <v>970</v>
      </c>
      <c r="D158" t="s">
        <v>8388</v>
      </c>
      <c r="E158" t="s">
        <v>8389</v>
      </c>
      <c r="F158" t="s">
        <v>3916</v>
      </c>
      <c r="H158">
        <v>3.2079999999999999E-3</v>
      </c>
      <c r="I158" s="1">
        <v>3.1340000000000001E-3</v>
      </c>
      <c r="J158">
        <v>3.0799999999999998E-3</v>
      </c>
      <c r="K158">
        <v>3.0439999999999998E-3</v>
      </c>
      <c r="L158">
        <v>3.052E-3</v>
      </c>
      <c r="M158">
        <v>3.0769999999999999E-3</v>
      </c>
      <c r="N158">
        <v>3.0990000000000002E-3</v>
      </c>
      <c r="O158">
        <v>3.0829999999999998E-3</v>
      </c>
      <c r="P158">
        <v>3.075E-3</v>
      </c>
      <c r="Q158">
        <v>3.068E-3</v>
      </c>
      <c r="R158">
        <v>3.058E-3</v>
      </c>
      <c r="S158">
        <v>3.0829999999999998E-3</v>
      </c>
      <c r="T158">
        <v>3.1280000000000001E-3</v>
      </c>
      <c r="U158">
        <v>3.1879999999999999E-3</v>
      </c>
      <c r="V158">
        <v>3.2569999999999999E-3</v>
      </c>
      <c r="W158">
        <v>3.3300000000000001E-3</v>
      </c>
      <c r="X158">
        <v>3.405E-3</v>
      </c>
      <c r="Y158">
        <v>3.4789999999999999E-3</v>
      </c>
      <c r="Z158">
        <v>3.5530000000000002E-3</v>
      </c>
      <c r="AA158">
        <v>3.6229999999999999E-3</v>
      </c>
      <c r="AB158">
        <v>3.6909999999999998E-3</v>
      </c>
      <c r="AC158">
        <v>3.7550000000000001E-3</v>
      </c>
      <c r="AD158">
        <v>3.8159999999999999E-3</v>
      </c>
      <c r="AE158">
        <v>3.8709999999999999E-3</v>
      </c>
      <c r="AF158">
        <v>3.921E-3</v>
      </c>
      <c r="AG158">
        <v>3.967E-3</v>
      </c>
      <c r="AH158">
        <v>4.0090000000000004E-3</v>
      </c>
      <c r="AI158">
        <v>4.0270000000000002E-3</v>
      </c>
      <c r="AJ158">
        <v>4.0179999999999999E-3</v>
      </c>
      <c r="AK158" s="91">
        <v>8.0000000000000002E-3</v>
      </c>
    </row>
    <row r="159" spans="1:37" ht="15" customHeight="1">
      <c r="A159" s="103" t="s">
        <v>2</v>
      </c>
      <c r="B159" s="93" t="s">
        <v>8390</v>
      </c>
      <c r="C159" t="s">
        <v>985</v>
      </c>
      <c r="D159" t="s">
        <v>8391</v>
      </c>
      <c r="E159" t="s">
        <v>8392</v>
      </c>
      <c r="F159" t="s">
        <v>3916</v>
      </c>
      <c r="H159">
        <v>4.9806000000000003E-2</v>
      </c>
      <c r="I159" s="1">
        <v>5.3505999999999998E-2</v>
      </c>
      <c r="J159">
        <v>5.7007000000000002E-2</v>
      </c>
      <c r="K159">
        <v>6.0267000000000001E-2</v>
      </c>
      <c r="L159">
        <v>6.3335000000000002E-2</v>
      </c>
      <c r="M159">
        <v>6.6187999999999997E-2</v>
      </c>
      <c r="N159">
        <v>6.8793000000000007E-2</v>
      </c>
      <c r="O159">
        <v>7.1056999999999995E-2</v>
      </c>
      <c r="P159">
        <v>7.2950000000000001E-2</v>
      </c>
      <c r="Q159">
        <v>7.4646000000000004E-2</v>
      </c>
      <c r="R159">
        <v>7.6287999999999995E-2</v>
      </c>
      <c r="S159">
        <v>7.7964000000000006E-2</v>
      </c>
      <c r="T159">
        <v>7.9705999999999999E-2</v>
      </c>
      <c r="U159">
        <v>8.1534999999999996E-2</v>
      </c>
      <c r="V159">
        <v>8.3455000000000001E-2</v>
      </c>
      <c r="W159">
        <v>8.5483000000000003E-2</v>
      </c>
      <c r="X159">
        <v>8.7620000000000003E-2</v>
      </c>
      <c r="Y159">
        <v>8.9883000000000005E-2</v>
      </c>
      <c r="Z159">
        <v>9.2301999999999995E-2</v>
      </c>
      <c r="AA159">
        <v>9.4889000000000001E-2</v>
      </c>
      <c r="AB159">
        <v>9.7609000000000001E-2</v>
      </c>
      <c r="AC159">
        <v>0.100438</v>
      </c>
      <c r="AD159">
        <v>0.103409</v>
      </c>
      <c r="AE159">
        <v>0.106421</v>
      </c>
      <c r="AF159">
        <v>0.109391</v>
      </c>
      <c r="AG159">
        <v>0.112428</v>
      </c>
      <c r="AH159">
        <v>0.11534700000000001</v>
      </c>
      <c r="AI159">
        <v>0.11822199999999999</v>
      </c>
      <c r="AJ159">
        <v>0.12117</v>
      </c>
      <c r="AK159" s="91">
        <v>3.2000000000000001E-2</v>
      </c>
    </row>
    <row r="160" spans="1:37" ht="15" customHeight="1">
      <c r="A160" s="103" t="s">
        <v>3</v>
      </c>
      <c r="B160" s="93" t="s">
        <v>8393</v>
      </c>
      <c r="C160" t="s">
        <v>3230</v>
      </c>
      <c r="D160" t="s">
        <v>8394</v>
      </c>
      <c r="E160" t="s">
        <v>8395</v>
      </c>
      <c r="F160" t="s">
        <v>3916</v>
      </c>
      <c r="H160">
        <v>0</v>
      </c>
      <c r="I160" s="1">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t="s">
        <v>549</v>
      </c>
    </row>
    <row r="161" spans="1:37" ht="15" customHeight="1">
      <c r="A161" s="103" t="s">
        <v>1</v>
      </c>
      <c r="B161" s="93" t="s">
        <v>8396</v>
      </c>
      <c r="C161" t="s">
        <v>2271</v>
      </c>
      <c r="D161" t="s">
        <v>8397</v>
      </c>
      <c r="E161" t="s">
        <v>8398</v>
      </c>
      <c r="F161" t="s">
        <v>3916</v>
      </c>
      <c r="H161">
        <v>2.13E-4</v>
      </c>
      <c r="I161" s="1">
        <v>2.5500000000000002E-4</v>
      </c>
      <c r="J161">
        <v>2.92E-4</v>
      </c>
      <c r="K161">
        <v>3.2400000000000001E-4</v>
      </c>
      <c r="L161">
        <v>3.5199999999999999E-4</v>
      </c>
      <c r="M161">
        <v>3.77E-4</v>
      </c>
      <c r="N161">
        <v>3.9899999999999999E-4</v>
      </c>
      <c r="O161">
        <v>4.17E-4</v>
      </c>
      <c r="P161">
        <v>4.3100000000000001E-4</v>
      </c>
      <c r="Q161">
        <v>4.4200000000000001E-4</v>
      </c>
      <c r="R161">
        <v>4.5100000000000001E-4</v>
      </c>
      <c r="S161">
        <v>4.57E-4</v>
      </c>
      <c r="T161">
        <v>4.6200000000000001E-4</v>
      </c>
      <c r="U161">
        <v>4.64E-4</v>
      </c>
      <c r="V161">
        <v>4.64E-4</v>
      </c>
      <c r="W161">
        <v>4.6299999999999998E-4</v>
      </c>
      <c r="X161">
        <v>4.5899999999999999E-4</v>
      </c>
      <c r="Y161">
        <v>4.55E-4</v>
      </c>
      <c r="Z161">
        <v>4.4900000000000002E-4</v>
      </c>
      <c r="AA161">
        <v>4.4200000000000001E-4</v>
      </c>
      <c r="AB161">
        <v>4.3399999999999998E-4</v>
      </c>
      <c r="AC161">
        <v>4.2499999999999998E-4</v>
      </c>
      <c r="AD161">
        <v>4.15E-4</v>
      </c>
      <c r="AE161">
        <v>4.0400000000000001E-4</v>
      </c>
      <c r="AF161">
        <v>3.9300000000000001E-4</v>
      </c>
      <c r="AG161">
        <v>3.8200000000000002E-4</v>
      </c>
      <c r="AH161">
        <v>3.6999999999999999E-4</v>
      </c>
      <c r="AI161">
        <v>3.5799999999999997E-4</v>
      </c>
      <c r="AJ161">
        <v>3.4600000000000001E-4</v>
      </c>
      <c r="AK161" s="91">
        <v>1.7000000000000001E-2</v>
      </c>
    </row>
    <row r="162" spans="1:37" ht="15" customHeight="1">
      <c r="A162" s="103" t="s">
        <v>5</v>
      </c>
      <c r="B162" s="93" t="s">
        <v>8399</v>
      </c>
      <c r="C162" t="s">
        <v>3238</v>
      </c>
      <c r="D162" t="s">
        <v>8400</v>
      </c>
      <c r="E162" t="s">
        <v>8401</v>
      </c>
      <c r="F162" t="s">
        <v>3916</v>
      </c>
      <c r="H162">
        <v>0</v>
      </c>
      <c r="I162" s="1">
        <v>0</v>
      </c>
      <c r="J162">
        <v>1.2400000000000001E-4</v>
      </c>
      <c r="K162">
        <v>2.4699999999999999E-4</v>
      </c>
      <c r="L162">
        <v>3.7100000000000002E-4</v>
      </c>
      <c r="M162">
        <v>4.9700000000000005E-4</v>
      </c>
      <c r="N162">
        <v>6.2600000000000004E-4</v>
      </c>
      <c r="O162">
        <v>7.54E-4</v>
      </c>
      <c r="P162">
        <v>8.8099999999999995E-4</v>
      </c>
      <c r="Q162">
        <v>1.0059999999999999E-3</v>
      </c>
      <c r="R162">
        <v>1.134E-3</v>
      </c>
      <c r="S162">
        <v>1.266E-3</v>
      </c>
      <c r="T162">
        <v>1.403E-3</v>
      </c>
      <c r="U162">
        <v>1.5430000000000001E-3</v>
      </c>
      <c r="V162">
        <v>1.689E-3</v>
      </c>
      <c r="W162">
        <v>1.8400000000000001E-3</v>
      </c>
      <c r="X162">
        <v>1.9970000000000001E-3</v>
      </c>
      <c r="Y162">
        <v>2.1589999999999999E-3</v>
      </c>
      <c r="Z162">
        <v>2.33E-3</v>
      </c>
      <c r="AA162">
        <v>2.5089999999999999E-3</v>
      </c>
      <c r="AB162">
        <v>2.6970000000000002E-3</v>
      </c>
      <c r="AC162">
        <v>2.8969999999999998E-3</v>
      </c>
      <c r="AD162">
        <v>3.1080000000000001E-3</v>
      </c>
      <c r="AE162">
        <v>3.3279999999999998E-3</v>
      </c>
      <c r="AF162">
        <v>3.5590000000000001E-3</v>
      </c>
      <c r="AG162">
        <v>3.803E-3</v>
      </c>
      <c r="AH162">
        <v>4.0629999999999998E-3</v>
      </c>
      <c r="AI162">
        <v>4.3379999999999998E-3</v>
      </c>
      <c r="AJ162">
        <v>4.6299999999999996E-3</v>
      </c>
      <c r="AK162" t="s">
        <v>549</v>
      </c>
    </row>
    <row r="163" spans="1:37" ht="15" customHeight="1">
      <c r="A163" s="103" t="s">
        <v>5</v>
      </c>
      <c r="B163" s="93" t="s">
        <v>8402</v>
      </c>
      <c r="C163" t="s">
        <v>3235</v>
      </c>
      <c r="D163" t="s">
        <v>8403</v>
      </c>
      <c r="E163" t="s">
        <v>8404</v>
      </c>
      <c r="F163" t="s">
        <v>3916</v>
      </c>
      <c r="H163">
        <v>0</v>
      </c>
      <c r="I163" s="1">
        <v>0</v>
      </c>
      <c r="J163">
        <v>2.7500000000000002E-4</v>
      </c>
      <c r="K163">
        <v>5.44E-4</v>
      </c>
      <c r="L163">
        <v>8.0999999999999996E-4</v>
      </c>
      <c r="M163">
        <v>1.0790000000000001E-3</v>
      </c>
      <c r="N163">
        <v>1.348E-3</v>
      </c>
      <c r="O163">
        <v>1.6100000000000001E-3</v>
      </c>
      <c r="P163">
        <v>1.866E-3</v>
      </c>
      <c r="Q163">
        <v>2.117E-3</v>
      </c>
      <c r="R163">
        <v>2.3709999999999998E-3</v>
      </c>
      <c r="S163">
        <v>2.6310000000000001E-3</v>
      </c>
      <c r="T163">
        <v>2.8960000000000001E-3</v>
      </c>
      <c r="U163">
        <v>3.166E-3</v>
      </c>
      <c r="V163">
        <v>3.4429999999999999E-3</v>
      </c>
      <c r="W163">
        <v>3.7269999999999998E-3</v>
      </c>
      <c r="X163">
        <v>4.0179999999999999E-3</v>
      </c>
      <c r="Y163">
        <v>4.3169999999999997E-3</v>
      </c>
      <c r="Z163">
        <v>4.6259999999999999E-3</v>
      </c>
      <c r="AA163">
        <v>4.9480000000000001E-3</v>
      </c>
      <c r="AB163">
        <v>5.2830000000000004E-3</v>
      </c>
      <c r="AC163">
        <v>5.6319999999999999E-3</v>
      </c>
      <c r="AD163">
        <v>5.9940000000000002E-3</v>
      </c>
      <c r="AE163">
        <v>6.3629999999999997E-3</v>
      </c>
      <c r="AF163">
        <v>6.7409999999999996E-3</v>
      </c>
      <c r="AG163">
        <v>7.1279999999999998E-3</v>
      </c>
      <c r="AH163">
        <v>7.5269999999999998E-3</v>
      </c>
      <c r="AI163">
        <v>7.9330000000000008E-3</v>
      </c>
      <c r="AJ163">
        <v>8.3479999999999995E-3</v>
      </c>
      <c r="AK163" t="s">
        <v>549</v>
      </c>
    </row>
    <row r="164" spans="1:37" ht="15" customHeight="1">
      <c r="A164" s="103" t="s">
        <v>7</v>
      </c>
      <c r="B164" s="93" t="s">
        <v>8405</v>
      </c>
      <c r="C164" t="s">
        <v>2287</v>
      </c>
      <c r="D164" t="s">
        <v>8406</v>
      </c>
      <c r="E164" t="s">
        <v>8407</v>
      </c>
      <c r="F164" t="s">
        <v>3916</v>
      </c>
      <c r="H164">
        <v>0</v>
      </c>
      <c r="I164" s="1">
        <v>0</v>
      </c>
      <c r="J164">
        <v>4.0999999999999999E-4</v>
      </c>
      <c r="K164">
        <v>8.1999999999999998E-4</v>
      </c>
      <c r="L164">
        <v>1.2359999999999999E-3</v>
      </c>
      <c r="M164">
        <v>1.6659999999999999E-3</v>
      </c>
      <c r="N164">
        <v>2.1020000000000001E-3</v>
      </c>
      <c r="O164">
        <v>2.5360000000000001E-3</v>
      </c>
      <c r="P164">
        <v>2.9610000000000001E-3</v>
      </c>
      <c r="Q164">
        <v>3.3800000000000002E-3</v>
      </c>
      <c r="R164">
        <v>3.7989999999999999E-3</v>
      </c>
      <c r="S164">
        <v>4.2220000000000001E-3</v>
      </c>
      <c r="T164">
        <v>4.6490000000000004E-3</v>
      </c>
      <c r="U164">
        <v>5.0800000000000003E-3</v>
      </c>
      <c r="V164">
        <v>5.5160000000000001E-3</v>
      </c>
      <c r="W164">
        <v>5.9569999999999996E-3</v>
      </c>
      <c r="X164">
        <v>6.404E-3</v>
      </c>
      <c r="Y164">
        <v>6.8560000000000001E-3</v>
      </c>
      <c r="Z164">
        <v>7.3169999999999997E-3</v>
      </c>
      <c r="AA164">
        <v>7.7889999999999999E-3</v>
      </c>
      <c r="AB164">
        <v>8.2699999999999996E-3</v>
      </c>
      <c r="AC164">
        <v>8.7650000000000002E-3</v>
      </c>
      <c r="AD164">
        <v>9.2700000000000005E-3</v>
      </c>
      <c r="AE164">
        <v>9.783E-3</v>
      </c>
      <c r="AF164">
        <v>1.0307E-2</v>
      </c>
      <c r="AG164">
        <v>1.0848999999999999E-2</v>
      </c>
      <c r="AH164">
        <v>1.1415E-2</v>
      </c>
      <c r="AI164">
        <v>1.2005E-2</v>
      </c>
      <c r="AJ164">
        <v>1.2626E-2</v>
      </c>
      <c r="AK164" t="s">
        <v>549</v>
      </c>
    </row>
    <row r="165" spans="1:37" ht="15" customHeight="1">
      <c r="B165" s="93" t="s">
        <v>8408</v>
      </c>
      <c r="C165" t="s">
        <v>8091</v>
      </c>
      <c r="D165" t="s">
        <v>8409</v>
      </c>
      <c r="E165" t="s">
        <v>8410</v>
      </c>
      <c r="F165" t="s">
        <v>3916</v>
      </c>
      <c r="H165">
        <v>5.3033510000000001</v>
      </c>
      <c r="I165" s="1">
        <v>5.3850160000000002</v>
      </c>
      <c r="J165">
        <v>5.4670500000000004</v>
      </c>
      <c r="K165">
        <v>5.5503419999999997</v>
      </c>
      <c r="L165">
        <v>5.6377740000000003</v>
      </c>
      <c r="M165">
        <v>5.7295040000000004</v>
      </c>
      <c r="N165">
        <v>5.8180490000000002</v>
      </c>
      <c r="O165">
        <v>5.8932869999999999</v>
      </c>
      <c r="P165">
        <v>5.9566129999999999</v>
      </c>
      <c r="Q165">
        <v>6.011126</v>
      </c>
      <c r="R165">
        <v>6.0592329999999999</v>
      </c>
      <c r="S165">
        <v>6.0996160000000001</v>
      </c>
      <c r="T165">
        <v>6.1291029999999997</v>
      </c>
      <c r="U165">
        <v>6.1603370000000002</v>
      </c>
      <c r="V165">
        <v>6.1972659999999999</v>
      </c>
      <c r="W165">
        <v>6.2348379999999999</v>
      </c>
      <c r="X165">
        <v>6.2709359999999998</v>
      </c>
      <c r="Y165">
        <v>6.2978690000000004</v>
      </c>
      <c r="Z165">
        <v>6.318327</v>
      </c>
      <c r="AA165">
        <v>6.3273599999999997</v>
      </c>
      <c r="AB165">
        <v>6.3469429999999996</v>
      </c>
      <c r="AC165">
        <v>6.3727369999999999</v>
      </c>
      <c r="AD165">
        <v>6.4039590000000004</v>
      </c>
      <c r="AE165">
        <v>6.4334600000000002</v>
      </c>
      <c r="AF165">
        <v>6.4537589999999998</v>
      </c>
      <c r="AG165">
        <v>6.4674019999999999</v>
      </c>
      <c r="AH165">
        <v>6.4763640000000002</v>
      </c>
      <c r="AI165">
        <v>6.476153</v>
      </c>
      <c r="AJ165">
        <v>6.4670829999999997</v>
      </c>
      <c r="AK165" s="91">
        <v>7.0000000000000001E-3</v>
      </c>
    </row>
    <row r="166" spans="1:37" ht="15" customHeight="1">
      <c r="B166" s="93" t="s">
        <v>8411</v>
      </c>
      <c r="C166" t="s">
        <v>8412</v>
      </c>
      <c r="D166" t="s">
        <v>8413</v>
      </c>
      <c r="E166" t="s">
        <v>8414</v>
      </c>
      <c r="F166" t="s">
        <v>3916</v>
      </c>
      <c r="H166">
        <v>13.646018</v>
      </c>
      <c r="I166" s="1">
        <v>13.95327</v>
      </c>
      <c r="J166">
        <v>14.276797999999999</v>
      </c>
      <c r="K166">
        <v>14.613163</v>
      </c>
      <c r="L166">
        <v>14.959908</v>
      </c>
      <c r="M166">
        <v>15.314479</v>
      </c>
      <c r="N166">
        <v>15.662544</v>
      </c>
      <c r="O166">
        <v>15.987280999999999</v>
      </c>
      <c r="P166">
        <v>16.291819</v>
      </c>
      <c r="Q166">
        <v>16.574141999999998</v>
      </c>
      <c r="R166">
        <v>16.849737000000001</v>
      </c>
      <c r="S166">
        <v>17.100439000000001</v>
      </c>
      <c r="T166">
        <v>17.332543999999999</v>
      </c>
      <c r="U166">
        <v>17.566399000000001</v>
      </c>
      <c r="V166">
        <v>17.811584</v>
      </c>
      <c r="W166">
        <v>18.061226000000001</v>
      </c>
      <c r="X166">
        <v>18.309864000000001</v>
      </c>
      <c r="Y166">
        <v>18.546267</v>
      </c>
      <c r="Z166">
        <v>18.770368999999999</v>
      </c>
      <c r="AA166">
        <v>18.986908</v>
      </c>
      <c r="AB166">
        <v>19.213488000000002</v>
      </c>
      <c r="AC166">
        <v>19.465219000000001</v>
      </c>
      <c r="AD166">
        <v>19.735880000000002</v>
      </c>
      <c r="AE166">
        <v>19.999655000000001</v>
      </c>
      <c r="AF166">
        <v>20.24531</v>
      </c>
      <c r="AG166">
        <v>20.486383</v>
      </c>
      <c r="AH166">
        <v>20.722092</v>
      </c>
      <c r="AI166">
        <v>20.936222000000001</v>
      </c>
      <c r="AJ166">
        <v>21.134900999999999</v>
      </c>
      <c r="AK166" s="91">
        <v>1.6E-2</v>
      </c>
    </row>
    <row r="167" spans="1:37" ht="15" customHeight="1">
      <c r="C167" t="s">
        <v>8415</v>
      </c>
    </row>
    <row r="168" spans="1:37" ht="15" customHeight="1">
      <c r="C168" t="s">
        <v>8221</v>
      </c>
    </row>
    <row r="169" spans="1:37" ht="15" customHeight="1">
      <c r="C169" t="s">
        <v>850</v>
      </c>
    </row>
    <row r="170" spans="1:37" ht="15" customHeight="1">
      <c r="A170" s="103" t="s">
        <v>4</v>
      </c>
      <c r="B170" s="93" t="s">
        <v>8416</v>
      </c>
      <c r="C170" t="s">
        <v>955</v>
      </c>
      <c r="D170" t="s">
        <v>8417</v>
      </c>
      <c r="E170" t="s">
        <v>8418</v>
      </c>
      <c r="F170" t="s">
        <v>8225</v>
      </c>
      <c r="H170">
        <v>17.217651</v>
      </c>
      <c r="I170" s="1">
        <v>17.743234999999999</v>
      </c>
      <c r="J170">
        <v>18.596025000000001</v>
      </c>
      <c r="K170">
        <v>19.408501000000001</v>
      </c>
      <c r="L170">
        <v>19.821732999999998</v>
      </c>
      <c r="M170">
        <v>20.081854</v>
      </c>
      <c r="N170">
        <v>20.115541</v>
      </c>
      <c r="O170">
        <v>20.175732</v>
      </c>
      <c r="P170">
        <v>20.175187999999999</v>
      </c>
      <c r="Q170">
        <v>20.160620000000002</v>
      </c>
      <c r="R170">
        <v>20.126877</v>
      </c>
      <c r="S170">
        <v>20.083185</v>
      </c>
      <c r="T170">
        <v>20.045784000000001</v>
      </c>
      <c r="U170">
        <v>20.013750000000002</v>
      </c>
      <c r="V170">
        <v>19.985996</v>
      </c>
      <c r="W170">
        <v>19.962015000000001</v>
      </c>
      <c r="X170">
        <v>19.941241999999999</v>
      </c>
      <c r="Y170">
        <v>19.923152999999999</v>
      </c>
      <c r="Z170">
        <v>19.907523999999999</v>
      </c>
      <c r="AA170">
        <v>19.893719000000001</v>
      </c>
      <c r="AB170">
        <v>19.881819</v>
      </c>
      <c r="AC170">
        <v>19.871511000000002</v>
      </c>
      <c r="AD170">
        <v>19.862354</v>
      </c>
      <c r="AE170">
        <v>19.854208</v>
      </c>
      <c r="AF170">
        <v>19.847239999999999</v>
      </c>
      <c r="AG170">
        <v>19.841653999999998</v>
      </c>
      <c r="AH170">
        <v>19.799841000000001</v>
      </c>
      <c r="AI170">
        <v>19.799527999999999</v>
      </c>
      <c r="AJ170">
        <v>19.801586</v>
      </c>
      <c r="AK170" s="91">
        <v>5.0000000000000001E-3</v>
      </c>
    </row>
    <row r="171" spans="1:37" ht="15" customHeight="1">
      <c r="A171" s="103" t="s">
        <v>3</v>
      </c>
      <c r="B171" s="93" t="s">
        <v>8419</v>
      </c>
      <c r="C171" t="s">
        <v>1221</v>
      </c>
      <c r="D171" t="s">
        <v>8420</v>
      </c>
      <c r="E171" t="s">
        <v>8421</v>
      </c>
      <c r="F171" t="s">
        <v>2728</v>
      </c>
      <c r="H171">
        <v>12.59516</v>
      </c>
      <c r="I171" s="1">
        <v>13.424738</v>
      </c>
      <c r="J171">
        <v>13.843267000000001</v>
      </c>
      <c r="K171">
        <v>14.275459</v>
      </c>
      <c r="L171">
        <v>14.428558000000001</v>
      </c>
      <c r="M171">
        <v>14.685053</v>
      </c>
      <c r="N171">
        <v>14.690815000000001</v>
      </c>
      <c r="O171">
        <v>14.856868</v>
      </c>
      <c r="P171">
        <v>14.931994</v>
      </c>
      <c r="Q171">
        <v>14.986435</v>
      </c>
      <c r="R171">
        <v>14.919237000000001</v>
      </c>
      <c r="S171">
        <v>15.001118999999999</v>
      </c>
      <c r="T171">
        <v>15.069096999999999</v>
      </c>
      <c r="U171">
        <v>15.113496</v>
      </c>
      <c r="V171">
        <v>15.145144</v>
      </c>
      <c r="W171">
        <v>15.166649</v>
      </c>
      <c r="X171">
        <v>15.177457</v>
      </c>
      <c r="Y171">
        <v>15.176923</v>
      </c>
      <c r="Z171">
        <v>15.17581</v>
      </c>
      <c r="AA171">
        <v>15.174847</v>
      </c>
      <c r="AB171">
        <v>15.174041000000001</v>
      </c>
      <c r="AC171">
        <v>15.173346</v>
      </c>
      <c r="AD171">
        <v>15.172763</v>
      </c>
      <c r="AE171">
        <v>15.172198</v>
      </c>
      <c r="AF171">
        <v>15.171754</v>
      </c>
      <c r="AG171">
        <v>15.171353999999999</v>
      </c>
      <c r="AH171">
        <v>15.171044</v>
      </c>
      <c r="AI171">
        <v>15.170722</v>
      </c>
      <c r="AJ171">
        <v>15.170489999999999</v>
      </c>
      <c r="AK171" s="91">
        <v>7.0000000000000001E-3</v>
      </c>
    </row>
    <row r="172" spans="1:37" ht="15" customHeight="1">
      <c r="A172" s="103" t="s">
        <v>6</v>
      </c>
      <c r="B172" s="93" t="s">
        <v>8422</v>
      </c>
      <c r="C172" t="s">
        <v>970</v>
      </c>
      <c r="D172" t="s">
        <v>8423</v>
      </c>
      <c r="E172" t="s">
        <v>8424</v>
      </c>
      <c r="F172" t="s">
        <v>2728</v>
      </c>
      <c r="H172">
        <v>12.370099</v>
      </c>
      <c r="I172" s="1">
        <v>12.423861</v>
      </c>
      <c r="J172">
        <v>12.630001999999999</v>
      </c>
      <c r="K172">
        <v>12.778555000000001</v>
      </c>
      <c r="L172">
        <v>12.863218</v>
      </c>
      <c r="M172">
        <v>13.019094000000001</v>
      </c>
      <c r="N172">
        <v>13.145066</v>
      </c>
      <c r="O172">
        <v>13.360619</v>
      </c>
      <c r="P172">
        <v>13.615053</v>
      </c>
      <c r="Q172">
        <v>13.851718</v>
      </c>
      <c r="R172">
        <v>14.074310000000001</v>
      </c>
      <c r="S172">
        <v>14.236444000000001</v>
      </c>
      <c r="T172">
        <v>14.328803000000001</v>
      </c>
      <c r="U172">
        <v>14.355442</v>
      </c>
      <c r="V172">
        <v>14.372279000000001</v>
      </c>
      <c r="W172">
        <v>14.372299</v>
      </c>
      <c r="X172">
        <v>14.369871</v>
      </c>
      <c r="Y172">
        <v>14.368024999999999</v>
      </c>
      <c r="Z172">
        <v>14.366300000000001</v>
      </c>
      <c r="AA172">
        <v>14.365119999999999</v>
      </c>
      <c r="AB172">
        <v>14.364024000000001</v>
      </c>
      <c r="AC172">
        <v>14.363379999999999</v>
      </c>
      <c r="AD172">
        <v>14.362422</v>
      </c>
      <c r="AE172">
        <v>14.361484000000001</v>
      </c>
      <c r="AF172">
        <v>14.3536</v>
      </c>
      <c r="AG172">
        <v>14.353339</v>
      </c>
      <c r="AH172">
        <v>14.353724</v>
      </c>
      <c r="AI172">
        <v>14.355268000000001</v>
      </c>
      <c r="AJ172">
        <v>14.357434</v>
      </c>
      <c r="AK172" s="91">
        <v>5.0000000000000001E-3</v>
      </c>
    </row>
    <row r="173" spans="1:37" ht="15" customHeight="1">
      <c r="A173" s="103" t="s">
        <v>2</v>
      </c>
      <c r="B173" s="93" t="s">
        <v>8425</v>
      </c>
      <c r="C173" t="s">
        <v>985</v>
      </c>
      <c r="D173" t="s">
        <v>8426</v>
      </c>
      <c r="E173" t="s">
        <v>8427</v>
      </c>
      <c r="F173" t="s">
        <v>2728</v>
      </c>
      <c r="H173">
        <v>12.486860999999999</v>
      </c>
      <c r="I173" s="1">
        <v>12.486863</v>
      </c>
      <c r="J173">
        <v>12.48686</v>
      </c>
      <c r="K173">
        <v>12.486863</v>
      </c>
      <c r="L173">
        <v>12.486863</v>
      </c>
      <c r="M173">
        <v>12.486863</v>
      </c>
      <c r="N173">
        <v>12.486860999999999</v>
      </c>
      <c r="O173">
        <v>12.486864000000001</v>
      </c>
      <c r="P173">
        <v>12.486863</v>
      </c>
      <c r="Q173">
        <v>12.486863</v>
      </c>
      <c r="R173">
        <v>12.486863</v>
      </c>
      <c r="S173">
        <v>12.486863</v>
      </c>
      <c r="T173">
        <v>12.486860999999999</v>
      </c>
      <c r="U173">
        <v>12.486860999999999</v>
      </c>
      <c r="V173">
        <v>12.486860999999999</v>
      </c>
      <c r="W173">
        <v>12.486863</v>
      </c>
      <c r="X173">
        <v>12.48686</v>
      </c>
      <c r="Y173">
        <v>12.48686</v>
      </c>
      <c r="Z173">
        <v>12.486860999999999</v>
      </c>
      <c r="AA173">
        <v>12.48686</v>
      </c>
      <c r="AB173">
        <v>12.486863</v>
      </c>
      <c r="AC173">
        <v>12.486863</v>
      </c>
      <c r="AD173">
        <v>12.486860999999999</v>
      </c>
      <c r="AE173">
        <v>12.486863</v>
      </c>
      <c r="AF173">
        <v>12.48686</v>
      </c>
      <c r="AG173">
        <v>12.486863</v>
      </c>
      <c r="AH173">
        <v>12.486860999999999</v>
      </c>
      <c r="AI173">
        <v>12.486863</v>
      </c>
      <c r="AJ173">
        <v>12.486863</v>
      </c>
      <c r="AK173" s="91">
        <v>0</v>
      </c>
    </row>
    <row r="174" spans="1:37" ht="15" customHeight="1">
      <c r="A174" s="103" t="s">
        <v>3</v>
      </c>
      <c r="B174" s="93" t="s">
        <v>8428</v>
      </c>
      <c r="C174" t="s">
        <v>3230</v>
      </c>
      <c r="D174" t="s">
        <v>8429</v>
      </c>
      <c r="E174" t="s">
        <v>8430</v>
      </c>
      <c r="F174" t="s">
        <v>2728</v>
      </c>
      <c r="H174">
        <v>12.846411</v>
      </c>
      <c r="I174" s="1">
        <v>13.218121999999999</v>
      </c>
      <c r="J174">
        <v>13.627822999999999</v>
      </c>
      <c r="K174">
        <v>14.042638999999999</v>
      </c>
      <c r="L174">
        <v>14.186604000000001</v>
      </c>
      <c r="M174">
        <v>14.434004</v>
      </c>
      <c r="N174">
        <v>14.442583000000001</v>
      </c>
      <c r="O174">
        <v>14.608980000000001</v>
      </c>
      <c r="P174">
        <v>14.684302000000001</v>
      </c>
      <c r="Q174">
        <v>14.735426</v>
      </c>
      <c r="R174">
        <v>14.661357000000001</v>
      </c>
      <c r="S174">
        <v>14.739395</v>
      </c>
      <c r="T174">
        <v>14.804073000000001</v>
      </c>
      <c r="U174">
        <v>14.848421</v>
      </c>
      <c r="V174">
        <v>14.881249</v>
      </c>
      <c r="W174">
        <v>14.904825000000001</v>
      </c>
      <c r="X174">
        <v>14.916617</v>
      </c>
      <c r="Y174">
        <v>14.917142</v>
      </c>
      <c r="Z174">
        <v>14.915953</v>
      </c>
      <c r="AA174">
        <v>14.915247000000001</v>
      </c>
      <c r="AB174">
        <v>14.914173</v>
      </c>
      <c r="AC174">
        <v>14.913214999999999</v>
      </c>
      <c r="AD174">
        <v>14.911542000000001</v>
      </c>
      <c r="AE174">
        <v>14.911346999999999</v>
      </c>
      <c r="AF174">
        <v>14.910938</v>
      </c>
      <c r="AG174">
        <v>14.912041</v>
      </c>
      <c r="AH174">
        <v>14.912226</v>
      </c>
      <c r="AI174">
        <v>14.913921999999999</v>
      </c>
      <c r="AJ174">
        <v>14.914241000000001</v>
      </c>
      <c r="AK174" s="91">
        <v>5.0000000000000001E-3</v>
      </c>
    </row>
    <row r="175" spans="1:37" ht="15" customHeight="1">
      <c r="A175" s="103" t="s">
        <v>1</v>
      </c>
      <c r="B175" s="93" t="s">
        <v>8431</v>
      </c>
      <c r="C175" t="s">
        <v>2271</v>
      </c>
      <c r="D175" t="s">
        <v>8432</v>
      </c>
      <c r="E175" t="s">
        <v>8433</v>
      </c>
      <c r="F175" t="s">
        <v>8225</v>
      </c>
      <c r="H175">
        <v>27.219131000000001</v>
      </c>
      <c r="I175" s="1">
        <v>27.246206000000001</v>
      </c>
      <c r="J175">
        <v>27.281466000000002</v>
      </c>
      <c r="K175">
        <v>27.325966000000001</v>
      </c>
      <c r="L175">
        <v>27.380199000000001</v>
      </c>
      <c r="M175">
        <v>27.443327</v>
      </c>
      <c r="N175">
        <v>27.474117</v>
      </c>
      <c r="O175">
        <v>27.529731999999999</v>
      </c>
      <c r="P175">
        <v>27.583223</v>
      </c>
      <c r="Q175">
        <v>27.632815999999998</v>
      </c>
      <c r="R175">
        <v>27.676708000000001</v>
      </c>
      <c r="S175">
        <v>27.703455000000002</v>
      </c>
      <c r="T175">
        <v>27.712814000000002</v>
      </c>
      <c r="U175">
        <v>27.721041</v>
      </c>
      <c r="V175">
        <v>27.722708000000001</v>
      </c>
      <c r="W175">
        <v>27.722674999999999</v>
      </c>
      <c r="X175">
        <v>27.722640999999999</v>
      </c>
      <c r="Y175">
        <v>27.722618000000001</v>
      </c>
      <c r="Z175">
        <v>27.722601000000001</v>
      </c>
      <c r="AA175">
        <v>27.722587999999998</v>
      </c>
      <c r="AB175">
        <v>27.722577999999999</v>
      </c>
      <c r="AC175">
        <v>27.722570000000001</v>
      </c>
      <c r="AD175">
        <v>27.722560999999999</v>
      </c>
      <c r="AE175">
        <v>27.722559</v>
      </c>
      <c r="AF175">
        <v>27.722549000000001</v>
      </c>
      <c r="AG175">
        <v>27.722548</v>
      </c>
      <c r="AH175">
        <v>27.722542000000001</v>
      </c>
      <c r="AI175">
        <v>27.722543999999999</v>
      </c>
      <c r="AJ175">
        <v>27.722542000000001</v>
      </c>
      <c r="AK175" s="91">
        <v>1E-3</v>
      </c>
    </row>
    <row r="176" spans="1:37" ht="15" customHeight="1">
      <c r="A176" s="103" t="s">
        <v>5</v>
      </c>
      <c r="B176" s="93" t="s">
        <v>8434</v>
      </c>
      <c r="C176" t="s">
        <v>3238</v>
      </c>
      <c r="D176" t="s">
        <v>8435</v>
      </c>
      <c r="E176" t="s">
        <v>8436</v>
      </c>
      <c r="F176" t="s">
        <v>8225</v>
      </c>
      <c r="H176">
        <v>0</v>
      </c>
      <c r="I176" s="1">
        <v>23.149469</v>
      </c>
      <c r="J176">
        <v>23.788757</v>
      </c>
      <c r="K176">
        <v>24.201412000000001</v>
      </c>
      <c r="L176">
        <v>24.593264000000001</v>
      </c>
      <c r="M176">
        <v>25.140753</v>
      </c>
      <c r="N176">
        <v>25.620788999999998</v>
      </c>
      <c r="O176">
        <v>26.339625999999999</v>
      </c>
      <c r="P176">
        <v>27.120087000000002</v>
      </c>
      <c r="Q176">
        <v>27.894962</v>
      </c>
      <c r="R176">
        <v>28.583632999999999</v>
      </c>
      <c r="S176">
        <v>28.93169</v>
      </c>
      <c r="T176">
        <v>29.087039999999998</v>
      </c>
      <c r="U176">
        <v>29.106612999999999</v>
      </c>
      <c r="V176">
        <v>29.125404</v>
      </c>
      <c r="W176">
        <v>29.129776</v>
      </c>
      <c r="X176">
        <v>29.124500000000001</v>
      </c>
      <c r="Y176">
        <v>29.119802</v>
      </c>
      <c r="Z176">
        <v>29.115503</v>
      </c>
      <c r="AA176">
        <v>29.111118000000001</v>
      </c>
      <c r="AB176">
        <v>29.106992999999999</v>
      </c>
      <c r="AC176">
        <v>29.103442999999999</v>
      </c>
      <c r="AD176">
        <v>29.100300000000001</v>
      </c>
      <c r="AE176">
        <v>29.097477000000001</v>
      </c>
      <c r="AF176">
        <v>29.095098</v>
      </c>
      <c r="AG176">
        <v>29.093209999999999</v>
      </c>
      <c r="AH176">
        <v>29.091781999999998</v>
      </c>
      <c r="AI176">
        <v>29.083096000000001</v>
      </c>
      <c r="AJ176">
        <v>29.086570999999999</v>
      </c>
      <c r="AK176" t="s">
        <v>549</v>
      </c>
    </row>
    <row r="177" spans="1:37" ht="15" customHeight="1">
      <c r="A177" s="103" t="s">
        <v>5</v>
      </c>
      <c r="B177" s="93" t="s">
        <v>8437</v>
      </c>
      <c r="C177" t="s">
        <v>3235</v>
      </c>
      <c r="D177" t="s">
        <v>8438</v>
      </c>
      <c r="E177" t="s">
        <v>8439</v>
      </c>
      <c r="F177" t="s">
        <v>2728</v>
      </c>
      <c r="H177">
        <v>0</v>
      </c>
      <c r="I177" s="1">
        <v>18.959845000000001</v>
      </c>
      <c r="J177">
        <v>19.230974</v>
      </c>
      <c r="K177">
        <v>19.473016999999999</v>
      </c>
      <c r="L177">
        <v>19.562275</v>
      </c>
      <c r="M177">
        <v>19.736988</v>
      </c>
      <c r="N177">
        <v>19.864495999999999</v>
      </c>
      <c r="O177">
        <v>20.069866000000001</v>
      </c>
      <c r="P177">
        <v>20.301096000000001</v>
      </c>
      <c r="Q177">
        <v>20.525687999999999</v>
      </c>
      <c r="R177">
        <v>20.728285</v>
      </c>
      <c r="S177">
        <v>20.866682000000001</v>
      </c>
      <c r="T177">
        <v>20.968336000000001</v>
      </c>
      <c r="U177">
        <v>21.002409</v>
      </c>
      <c r="V177">
        <v>21.046901999999999</v>
      </c>
      <c r="W177">
        <v>21.067965999999998</v>
      </c>
      <c r="X177">
        <v>21.064533000000001</v>
      </c>
      <c r="Y177">
        <v>21.062408000000001</v>
      </c>
      <c r="Z177">
        <v>21.060576999999999</v>
      </c>
      <c r="AA177">
        <v>21.057089000000001</v>
      </c>
      <c r="AB177">
        <v>21.059256000000001</v>
      </c>
      <c r="AC177">
        <v>21.063654</v>
      </c>
      <c r="AD177">
        <v>21.017776000000001</v>
      </c>
      <c r="AE177">
        <v>21.046399999999998</v>
      </c>
      <c r="AF177">
        <v>21.070132999999998</v>
      </c>
      <c r="AG177">
        <v>21.104872</v>
      </c>
      <c r="AH177">
        <v>21.148212000000001</v>
      </c>
      <c r="AI177">
        <v>21.199916999999999</v>
      </c>
      <c r="AJ177">
        <v>21.257977</v>
      </c>
      <c r="AK177" t="s">
        <v>549</v>
      </c>
    </row>
    <row r="178" spans="1:37" ht="15" customHeight="1">
      <c r="A178" s="103" t="s">
        <v>7</v>
      </c>
      <c r="B178" s="93" t="s">
        <v>8440</v>
      </c>
      <c r="C178" t="s">
        <v>2287</v>
      </c>
      <c r="D178" t="s">
        <v>8441</v>
      </c>
      <c r="E178" t="s">
        <v>8442</v>
      </c>
      <c r="F178" t="s">
        <v>8225</v>
      </c>
      <c r="H178">
        <v>0</v>
      </c>
      <c r="I178" s="1">
        <v>0</v>
      </c>
      <c r="J178">
        <v>18.589186000000002</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t="s">
        <v>549</v>
      </c>
    </row>
    <row r="179" spans="1:37" s="151" customFormat="1" ht="15" customHeight="1">
      <c r="B179" s="152" t="s">
        <v>8443</v>
      </c>
      <c r="C179" s="151" t="s">
        <v>8251</v>
      </c>
      <c r="D179" s="151" t="s">
        <v>8444</v>
      </c>
      <c r="E179" s="151" t="s">
        <v>8445</v>
      </c>
      <c r="H179" s="151">
        <v>15.487391000000001</v>
      </c>
      <c r="I179" s="163">
        <v>16.165934</v>
      </c>
      <c r="J179" s="151">
        <v>16.852744999999999</v>
      </c>
      <c r="K179" s="151">
        <v>17.521813999999999</v>
      </c>
      <c r="L179" s="151">
        <v>17.836521000000001</v>
      </c>
      <c r="M179" s="151">
        <v>18.110120999999999</v>
      </c>
      <c r="N179" s="151">
        <v>18.140739</v>
      </c>
      <c r="O179" s="151">
        <v>18.257238000000001</v>
      </c>
      <c r="P179" s="151">
        <v>18.297186</v>
      </c>
      <c r="Q179" s="151">
        <v>18.318868999999999</v>
      </c>
      <c r="R179" s="151">
        <v>18.275967000000001</v>
      </c>
      <c r="S179" s="151">
        <v>18.290842000000001</v>
      </c>
      <c r="T179" s="151">
        <v>18.302257999999998</v>
      </c>
      <c r="U179" s="151">
        <v>18.305890999999999</v>
      </c>
      <c r="V179" s="151">
        <v>18.306034</v>
      </c>
      <c r="W179" s="151">
        <v>18.303612000000001</v>
      </c>
      <c r="X179" s="151">
        <v>18.298258000000001</v>
      </c>
      <c r="Y179" s="151">
        <v>18.289453999999999</v>
      </c>
      <c r="Z179" s="151">
        <v>18.281590000000001</v>
      </c>
      <c r="AA179" s="151">
        <v>18.27459</v>
      </c>
      <c r="AB179" s="151">
        <v>18.26857</v>
      </c>
      <c r="AC179" s="151">
        <v>18.263286999999998</v>
      </c>
      <c r="AD179" s="151">
        <v>18.258537</v>
      </c>
      <c r="AE179" s="151">
        <v>18.25423</v>
      </c>
      <c r="AF179" s="151">
        <v>18.250519000000001</v>
      </c>
      <c r="AG179" s="151">
        <v>18.247578000000001</v>
      </c>
      <c r="AH179" s="151">
        <v>18.222587999999998</v>
      </c>
      <c r="AI179" s="151">
        <v>18.222778000000002</v>
      </c>
      <c r="AJ179" s="151">
        <v>18.224402999999999</v>
      </c>
      <c r="AK179" s="153">
        <v>6.0000000000000001E-3</v>
      </c>
    </row>
    <row r="180" spans="1:37" ht="15" customHeight="1">
      <c r="C180" t="s">
        <v>854</v>
      </c>
    </row>
    <row r="181" spans="1:37" ht="15" customHeight="1">
      <c r="A181" s="103" t="s">
        <v>4</v>
      </c>
      <c r="B181" s="93" t="s">
        <v>8446</v>
      </c>
      <c r="C181" t="s">
        <v>955</v>
      </c>
      <c r="D181" t="s">
        <v>8447</v>
      </c>
      <c r="E181" t="s">
        <v>8448</v>
      </c>
      <c r="F181" t="s">
        <v>8225</v>
      </c>
      <c r="H181">
        <v>10.573097000000001</v>
      </c>
      <c r="I181" s="1">
        <v>11.142485000000001</v>
      </c>
      <c r="J181">
        <v>11.550504999999999</v>
      </c>
      <c r="K181">
        <v>11.977176</v>
      </c>
      <c r="L181">
        <v>12.42301</v>
      </c>
      <c r="M181">
        <v>12.830263</v>
      </c>
      <c r="N181">
        <v>12.987424000000001</v>
      </c>
      <c r="O181">
        <v>13.305011</v>
      </c>
      <c r="P181">
        <v>13.589658</v>
      </c>
      <c r="Q181">
        <v>13.852079</v>
      </c>
      <c r="R181">
        <v>13.977544999999999</v>
      </c>
      <c r="S181">
        <v>13.952327</v>
      </c>
      <c r="T181">
        <v>13.932137000000001</v>
      </c>
      <c r="U181">
        <v>13.905892</v>
      </c>
      <c r="V181">
        <v>13.899329</v>
      </c>
      <c r="W181">
        <v>13.892861</v>
      </c>
      <c r="X181">
        <v>13.886645</v>
      </c>
      <c r="Y181">
        <v>13.880846999999999</v>
      </c>
      <c r="Z181">
        <v>13.875050999999999</v>
      </c>
      <c r="AA181">
        <v>13.869313</v>
      </c>
      <c r="AB181">
        <v>13.864424</v>
      </c>
      <c r="AC181">
        <v>13.860239</v>
      </c>
      <c r="AD181">
        <v>13.8566</v>
      </c>
      <c r="AE181">
        <v>13.853432</v>
      </c>
      <c r="AF181">
        <v>13.850702</v>
      </c>
      <c r="AG181">
        <v>13.848376999999999</v>
      </c>
      <c r="AH181">
        <v>13.846394</v>
      </c>
      <c r="AI181">
        <v>13.844652999999999</v>
      </c>
      <c r="AJ181">
        <v>13.843116999999999</v>
      </c>
      <c r="AK181" s="91">
        <v>0.01</v>
      </c>
    </row>
    <row r="182" spans="1:37" ht="15" customHeight="1">
      <c r="A182" s="103" t="s">
        <v>3</v>
      </c>
      <c r="B182" s="93" t="s">
        <v>8449</v>
      </c>
      <c r="C182" t="s">
        <v>1221</v>
      </c>
      <c r="D182" t="s">
        <v>8450</v>
      </c>
      <c r="E182" t="s">
        <v>8451</v>
      </c>
      <c r="F182" t="s">
        <v>2728</v>
      </c>
      <c r="H182">
        <v>7.5911910000000002</v>
      </c>
      <c r="I182" s="1">
        <v>7.6611630000000002</v>
      </c>
      <c r="J182">
        <v>7.8782069999999997</v>
      </c>
      <c r="K182">
        <v>8.1282580000000006</v>
      </c>
      <c r="L182">
        <v>8.4002669999999995</v>
      </c>
      <c r="M182">
        <v>8.6649030000000007</v>
      </c>
      <c r="N182">
        <v>8.7525060000000003</v>
      </c>
      <c r="O182">
        <v>8.9603819999999992</v>
      </c>
      <c r="P182">
        <v>9.1422589999999992</v>
      </c>
      <c r="Q182">
        <v>9.3097940000000001</v>
      </c>
      <c r="R182">
        <v>9.4206289999999999</v>
      </c>
      <c r="S182">
        <v>9.4643309999999996</v>
      </c>
      <c r="T182">
        <v>9.4966589999999993</v>
      </c>
      <c r="U182">
        <v>9.5174789999999998</v>
      </c>
      <c r="V182">
        <v>9.5179650000000002</v>
      </c>
      <c r="W182">
        <v>9.5173430000000003</v>
      </c>
      <c r="X182">
        <v>9.5168689999999998</v>
      </c>
      <c r="Y182">
        <v>9.5165019999999991</v>
      </c>
      <c r="Z182">
        <v>9.5162209999999998</v>
      </c>
      <c r="AA182">
        <v>9.516</v>
      </c>
      <c r="AB182">
        <v>9.5158260000000006</v>
      </c>
      <c r="AC182">
        <v>9.5156919999999996</v>
      </c>
      <c r="AD182">
        <v>9.5155860000000008</v>
      </c>
      <c r="AE182">
        <v>9.5155010000000004</v>
      </c>
      <c r="AF182">
        <v>9.5154379999999996</v>
      </c>
      <c r="AG182">
        <v>9.51539</v>
      </c>
      <c r="AH182">
        <v>9.5153510000000008</v>
      </c>
      <c r="AI182">
        <v>9.5153219999999994</v>
      </c>
      <c r="AJ182">
        <v>9.5152990000000006</v>
      </c>
      <c r="AK182" s="91">
        <v>8.0000000000000002E-3</v>
      </c>
    </row>
    <row r="183" spans="1:37" ht="15" customHeight="1">
      <c r="A183" s="103" t="s">
        <v>6</v>
      </c>
      <c r="B183" s="93" t="s">
        <v>8452</v>
      </c>
      <c r="C183" t="s">
        <v>970</v>
      </c>
      <c r="D183" t="s">
        <v>8453</v>
      </c>
      <c r="E183" t="s">
        <v>8454</v>
      </c>
      <c r="F183" t="s">
        <v>2728</v>
      </c>
      <c r="H183">
        <v>7.1242470000000004</v>
      </c>
      <c r="I183" s="1">
        <v>7.2168130000000001</v>
      </c>
      <c r="J183">
        <v>7.3563900000000002</v>
      </c>
      <c r="K183">
        <v>7.5275650000000001</v>
      </c>
      <c r="L183">
        <v>7.7367249999999999</v>
      </c>
      <c r="M183">
        <v>7.9800310000000003</v>
      </c>
      <c r="N183">
        <v>8.1323980000000002</v>
      </c>
      <c r="O183">
        <v>8.3864009999999993</v>
      </c>
      <c r="P183">
        <v>8.6378269999999997</v>
      </c>
      <c r="Q183">
        <v>8.8904259999999997</v>
      </c>
      <c r="R183">
        <v>9.1115209999999998</v>
      </c>
      <c r="S183">
        <v>9.2799289999999992</v>
      </c>
      <c r="T183">
        <v>9.3770019999999992</v>
      </c>
      <c r="U183">
        <v>9.4107590000000005</v>
      </c>
      <c r="V183">
        <v>9.4246560000000006</v>
      </c>
      <c r="W183">
        <v>9.4245020000000004</v>
      </c>
      <c r="X183">
        <v>9.4241159999999997</v>
      </c>
      <c r="Y183">
        <v>9.4238</v>
      </c>
      <c r="Z183">
        <v>9.4235679999999995</v>
      </c>
      <c r="AA183">
        <v>9.4233779999999996</v>
      </c>
      <c r="AB183">
        <v>9.4232479999999992</v>
      </c>
      <c r="AC183">
        <v>9.4231280000000002</v>
      </c>
      <c r="AD183">
        <v>9.4230619999999998</v>
      </c>
      <c r="AE183">
        <v>9.423019</v>
      </c>
      <c r="AF183">
        <v>9.4229979999999998</v>
      </c>
      <c r="AG183">
        <v>9.4229979999999998</v>
      </c>
      <c r="AH183">
        <v>9.4230040000000006</v>
      </c>
      <c r="AI183">
        <v>9.4230070000000001</v>
      </c>
      <c r="AJ183">
        <v>9.4230029999999996</v>
      </c>
      <c r="AK183" s="91">
        <v>0.01</v>
      </c>
    </row>
    <row r="184" spans="1:37" ht="15" customHeight="1">
      <c r="A184" s="103" t="s">
        <v>2</v>
      </c>
      <c r="B184" s="93" t="s">
        <v>8455</v>
      </c>
      <c r="C184" t="s">
        <v>985</v>
      </c>
      <c r="D184" t="s">
        <v>8456</v>
      </c>
      <c r="E184" t="s">
        <v>8457</v>
      </c>
      <c r="F184" t="s">
        <v>2728</v>
      </c>
      <c r="H184">
        <v>7.292211</v>
      </c>
      <c r="I184" s="1">
        <v>7.4884079999999997</v>
      </c>
      <c r="J184">
        <v>7.6983680000000003</v>
      </c>
      <c r="K184">
        <v>7.9397979999999997</v>
      </c>
      <c r="L184">
        <v>8.1937759999999997</v>
      </c>
      <c r="M184">
        <v>8.4428420000000006</v>
      </c>
      <c r="N184">
        <v>8.5494730000000008</v>
      </c>
      <c r="O184">
        <v>8.7347490000000008</v>
      </c>
      <c r="P184">
        <v>8.8995069999999998</v>
      </c>
      <c r="Q184">
        <v>9.0537989999999997</v>
      </c>
      <c r="R184">
        <v>9.1548890000000007</v>
      </c>
      <c r="S184">
        <v>9.1676400000000005</v>
      </c>
      <c r="T184">
        <v>9.1625399999999999</v>
      </c>
      <c r="U184">
        <v>9.1586540000000003</v>
      </c>
      <c r="V184">
        <v>9.1556639999999998</v>
      </c>
      <c r="W184">
        <v>9.1533379999999998</v>
      </c>
      <c r="X184">
        <v>9.1515199999999997</v>
      </c>
      <c r="Y184">
        <v>9.1500839999999997</v>
      </c>
      <c r="Z184">
        <v>9.1489410000000007</v>
      </c>
      <c r="AA184">
        <v>9.1480250000000005</v>
      </c>
      <c r="AB184">
        <v>9.1472890000000007</v>
      </c>
      <c r="AC184">
        <v>9.1466879999999993</v>
      </c>
      <c r="AD184">
        <v>9.1461900000000007</v>
      </c>
      <c r="AE184">
        <v>9.1457750000000004</v>
      </c>
      <c r="AF184">
        <v>9.1454409999999999</v>
      </c>
      <c r="AG184">
        <v>9.1451709999999995</v>
      </c>
      <c r="AH184">
        <v>9.1449479999999994</v>
      </c>
      <c r="AI184">
        <v>9.1447570000000002</v>
      </c>
      <c r="AJ184">
        <v>9.1445919999999994</v>
      </c>
      <c r="AK184" s="91">
        <v>8.0000000000000002E-3</v>
      </c>
    </row>
    <row r="185" spans="1:37" ht="15" customHeight="1">
      <c r="A185" s="103" t="s">
        <v>3</v>
      </c>
      <c r="B185" s="93" t="s">
        <v>8458</v>
      </c>
      <c r="C185" t="s">
        <v>3230</v>
      </c>
      <c r="D185" t="s">
        <v>8459</v>
      </c>
      <c r="E185" t="s">
        <v>8460</v>
      </c>
      <c r="F185" t="s">
        <v>371</v>
      </c>
      <c r="H185">
        <v>7.268243</v>
      </c>
      <c r="I185" s="1">
        <v>7.4635480000000003</v>
      </c>
      <c r="J185">
        <v>7.6750480000000003</v>
      </c>
      <c r="K185">
        <v>7.9198219999999999</v>
      </c>
      <c r="L185">
        <v>8.185416</v>
      </c>
      <c r="M185">
        <v>8.4430309999999995</v>
      </c>
      <c r="N185">
        <v>8.5276650000000007</v>
      </c>
      <c r="O185">
        <v>8.7294079999999994</v>
      </c>
      <c r="P185">
        <v>8.9058630000000001</v>
      </c>
      <c r="Q185">
        <v>9.0684369999999994</v>
      </c>
      <c r="R185">
        <v>9.1760070000000002</v>
      </c>
      <c r="S185">
        <v>9.2184139999999992</v>
      </c>
      <c r="T185">
        <v>9.2498050000000003</v>
      </c>
      <c r="U185">
        <v>9.2703319999999998</v>
      </c>
      <c r="V185">
        <v>9.2718019999999992</v>
      </c>
      <c r="W185">
        <v>9.2710109999999997</v>
      </c>
      <c r="X185">
        <v>9.2704079999999998</v>
      </c>
      <c r="Y185">
        <v>9.269933</v>
      </c>
      <c r="Z185">
        <v>9.2696070000000006</v>
      </c>
      <c r="AA185">
        <v>9.2693589999999997</v>
      </c>
      <c r="AB185">
        <v>9.2692110000000003</v>
      </c>
      <c r="AC185">
        <v>9.2690979999999996</v>
      </c>
      <c r="AD185">
        <v>9.2690529999999995</v>
      </c>
      <c r="AE185">
        <v>9.2689599999999999</v>
      </c>
      <c r="AF185">
        <v>9.2688970000000008</v>
      </c>
      <c r="AG185">
        <v>9.2687869999999997</v>
      </c>
      <c r="AH185">
        <v>9.2687290000000004</v>
      </c>
      <c r="AI185">
        <v>9.2686460000000004</v>
      </c>
      <c r="AJ185">
        <v>9.2686039999999998</v>
      </c>
      <c r="AK185" s="91">
        <v>8.9999999999999993E-3</v>
      </c>
    </row>
    <row r="186" spans="1:37" ht="15" customHeight="1">
      <c r="A186" s="103" t="s">
        <v>1</v>
      </c>
      <c r="B186" s="93" t="s">
        <v>8461</v>
      </c>
      <c r="C186" t="s">
        <v>2271</v>
      </c>
      <c r="D186" t="s">
        <v>8462</v>
      </c>
      <c r="E186" t="s">
        <v>8463</v>
      </c>
      <c r="F186" t="s">
        <v>2728</v>
      </c>
      <c r="H186">
        <v>17.261649999999999</v>
      </c>
      <c r="I186" s="1">
        <v>17.508261000000001</v>
      </c>
      <c r="J186">
        <v>17.854417999999999</v>
      </c>
      <c r="K186">
        <v>18.277363000000001</v>
      </c>
      <c r="L186">
        <v>18.790918000000001</v>
      </c>
      <c r="M186">
        <v>19.316697999999999</v>
      </c>
      <c r="N186">
        <v>19.565182</v>
      </c>
      <c r="O186">
        <v>20.084275999999999</v>
      </c>
      <c r="P186">
        <v>20.588906999999999</v>
      </c>
      <c r="Q186">
        <v>21.061657</v>
      </c>
      <c r="R186">
        <v>21.391763999999998</v>
      </c>
      <c r="S186">
        <v>21.534663999999999</v>
      </c>
      <c r="T186">
        <v>21.618568</v>
      </c>
      <c r="U186">
        <v>21.688912999999999</v>
      </c>
      <c r="V186">
        <v>21.743261</v>
      </c>
      <c r="W186">
        <v>21.778696</v>
      </c>
      <c r="X186">
        <v>21.801825000000001</v>
      </c>
      <c r="Y186">
        <v>21.804839999999999</v>
      </c>
      <c r="Z186">
        <v>21.806774000000001</v>
      </c>
      <c r="AA186">
        <v>21.808716</v>
      </c>
      <c r="AB186">
        <v>21.810666999999999</v>
      </c>
      <c r="AC186">
        <v>21.812643000000001</v>
      </c>
      <c r="AD186">
        <v>21.814662999999999</v>
      </c>
      <c r="AE186">
        <v>21.816706</v>
      </c>
      <c r="AF186">
        <v>21.818787</v>
      </c>
      <c r="AG186">
        <v>21.821026</v>
      </c>
      <c r="AH186">
        <v>21.823440999999999</v>
      </c>
      <c r="AI186">
        <v>21.825979</v>
      </c>
      <c r="AJ186">
        <v>21.828533</v>
      </c>
      <c r="AK186" s="91">
        <v>8.0000000000000002E-3</v>
      </c>
    </row>
    <row r="187" spans="1:37" ht="15" customHeight="1">
      <c r="A187" s="103" t="s">
        <v>5</v>
      </c>
      <c r="B187" s="93" t="s">
        <v>8464</v>
      </c>
      <c r="C187" t="s">
        <v>3238</v>
      </c>
      <c r="D187" t="s">
        <v>8465</v>
      </c>
      <c r="E187" t="s">
        <v>8466</v>
      </c>
      <c r="F187" t="s">
        <v>2728</v>
      </c>
      <c r="H187">
        <v>0</v>
      </c>
      <c r="I187" s="1">
        <v>0</v>
      </c>
      <c r="J187">
        <v>14.553951</v>
      </c>
      <c r="K187">
        <v>15.06725</v>
      </c>
      <c r="L187">
        <v>15.341901</v>
      </c>
      <c r="M187">
        <v>15.710222999999999</v>
      </c>
      <c r="N187">
        <v>15.970879</v>
      </c>
      <c r="O187">
        <v>16.342666999999999</v>
      </c>
      <c r="P187">
        <v>16.697527000000001</v>
      </c>
      <c r="Q187">
        <v>17.096664000000001</v>
      </c>
      <c r="R187">
        <v>17.514284</v>
      </c>
      <c r="S187">
        <v>17.923280999999999</v>
      </c>
      <c r="T187">
        <v>18.248905000000001</v>
      </c>
      <c r="U187">
        <v>18.335930000000001</v>
      </c>
      <c r="V187">
        <v>18.547796000000002</v>
      </c>
      <c r="W187">
        <v>18.661673</v>
      </c>
      <c r="X187">
        <v>18.668140000000001</v>
      </c>
      <c r="Y187">
        <v>18.668623</v>
      </c>
      <c r="Z187">
        <v>18.665022</v>
      </c>
      <c r="AA187">
        <v>18.661655</v>
      </c>
      <c r="AB187">
        <v>18.658579</v>
      </c>
      <c r="AC187">
        <v>18.654143999999999</v>
      </c>
      <c r="AD187">
        <v>18.648935000000002</v>
      </c>
      <c r="AE187">
        <v>18.644413</v>
      </c>
      <c r="AF187">
        <v>18.640536999999998</v>
      </c>
      <c r="AG187">
        <v>18.637250999999999</v>
      </c>
      <c r="AH187">
        <v>18.63447</v>
      </c>
      <c r="AI187">
        <v>18.632059000000002</v>
      </c>
      <c r="AJ187">
        <v>18.629958999999999</v>
      </c>
      <c r="AK187" t="s">
        <v>549</v>
      </c>
    </row>
    <row r="188" spans="1:37" ht="15" customHeight="1">
      <c r="A188" s="103" t="s">
        <v>5</v>
      </c>
      <c r="B188" s="93" t="s">
        <v>8467</v>
      </c>
      <c r="C188" t="s">
        <v>3235</v>
      </c>
      <c r="D188" t="s">
        <v>8468</v>
      </c>
      <c r="E188" t="s">
        <v>8469</v>
      </c>
      <c r="F188" t="s">
        <v>2728</v>
      </c>
      <c r="H188">
        <v>0</v>
      </c>
      <c r="I188" s="1">
        <v>0</v>
      </c>
      <c r="J188">
        <v>10.500607</v>
      </c>
      <c r="K188">
        <v>10.816065</v>
      </c>
      <c r="L188">
        <v>10.962262000000001</v>
      </c>
      <c r="M188">
        <v>11.156472000000001</v>
      </c>
      <c r="N188">
        <v>11.301285999999999</v>
      </c>
      <c r="O188">
        <v>11.561089000000001</v>
      </c>
      <c r="P188">
        <v>11.822108999999999</v>
      </c>
      <c r="Q188">
        <v>12.112679</v>
      </c>
      <c r="R188">
        <v>12.419242000000001</v>
      </c>
      <c r="S188">
        <v>12.713984999999999</v>
      </c>
      <c r="T188">
        <v>12.972481999999999</v>
      </c>
      <c r="U188">
        <v>13.026942</v>
      </c>
      <c r="V188">
        <v>13.184941</v>
      </c>
      <c r="W188">
        <v>13.26976</v>
      </c>
      <c r="X188">
        <v>13.268578</v>
      </c>
      <c r="Y188">
        <v>13.262771000000001</v>
      </c>
      <c r="Z188">
        <v>13.254457</v>
      </c>
      <c r="AA188">
        <v>13.247040999999999</v>
      </c>
      <c r="AB188">
        <v>13.24062</v>
      </c>
      <c r="AC188">
        <v>13.234921999999999</v>
      </c>
      <c r="AD188">
        <v>13.230038</v>
      </c>
      <c r="AE188">
        <v>13.225935</v>
      </c>
      <c r="AF188">
        <v>13.222815000000001</v>
      </c>
      <c r="AG188">
        <v>13.220615</v>
      </c>
      <c r="AH188">
        <v>13.219594000000001</v>
      </c>
      <c r="AI188">
        <v>13.219208999999999</v>
      </c>
      <c r="AJ188">
        <v>13.183807</v>
      </c>
      <c r="AK188" t="s">
        <v>549</v>
      </c>
    </row>
    <row r="189" spans="1:37" ht="15" customHeight="1">
      <c r="A189" s="103" t="s">
        <v>7</v>
      </c>
      <c r="B189" s="93" t="s">
        <v>8470</v>
      </c>
      <c r="C189" t="s">
        <v>2287</v>
      </c>
      <c r="D189" t="s">
        <v>8471</v>
      </c>
      <c r="E189" t="s">
        <v>8472</v>
      </c>
      <c r="F189" t="s">
        <v>2728</v>
      </c>
      <c r="H189">
        <v>0</v>
      </c>
      <c r="I189" s="1">
        <v>0</v>
      </c>
      <c r="J189">
        <v>11.516576000000001</v>
      </c>
      <c r="K189">
        <v>11.5169</v>
      </c>
      <c r="L189">
        <v>11.51685</v>
      </c>
      <c r="M189">
        <v>11.516837000000001</v>
      </c>
      <c r="N189">
        <v>11.516859</v>
      </c>
      <c r="O189">
        <v>11.51688</v>
      </c>
      <c r="P189">
        <v>11.516907</v>
      </c>
      <c r="Q189">
        <v>11.516935</v>
      </c>
      <c r="R189">
        <v>11.516961999999999</v>
      </c>
      <c r="S189">
        <v>11.516977000000001</v>
      </c>
      <c r="T189">
        <v>11.516978999999999</v>
      </c>
      <c r="U189">
        <v>11.51695</v>
      </c>
      <c r="V189">
        <v>11.51689</v>
      </c>
      <c r="W189">
        <v>11.516907</v>
      </c>
      <c r="X189">
        <v>11.516923999999999</v>
      </c>
      <c r="Y189">
        <v>11.516938</v>
      </c>
      <c r="Z189">
        <v>11.516947999999999</v>
      </c>
      <c r="AA189">
        <v>11.516954999999999</v>
      </c>
      <c r="AB189">
        <v>11.516959999999999</v>
      </c>
      <c r="AC189">
        <v>11.516964</v>
      </c>
      <c r="AD189">
        <v>11.516964</v>
      </c>
      <c r="AE189">
        <v>11.516968</v>
      </c>
      <c r="AF189">
        <v>11.516969</v>
      </c>
      <c r="AG189">
        <v>11.516973</v>
      </c>
      <c r="AH189">
        <v>11.516973999999999</v>
      </c>
      <c r="AI189">
        <v>11.516978</v>
      </c>
      <c r="AJ189">
        <v>11.516980999999999</v>
      </c>
      <c r="AK189" t="s">
        <v>549</v>
      </c>
    </row>
    <row r="190" spans="1:37" s="154" customFormat="1" ht="15" customHeight="1">
      <c r="B190" s="155" t="s">
        <v>8473</v>
      </c>
      <c r="C190" s="154" t="s">
        <v>8282</v>
      </c>
      <c r="D190" s="154" t="s">
        <v>8474</v>
      </c>
      <c r="E190" s="154" t="s">
        <v>8475</v>
      </c>
      <c r="H190" s="154">
        <v>9.5247820000000001</v>
      </c>
      <c r="I190" s="164">
        <v>9.8885430000000003</v>
      </c>
      <c r="J190" s="154">
        <v>10.224921</v>
      </c>
      <c r="K190" s="154">
        <v>10.587244999999999</v>
      </c>
      <c r="L190" s="154">
        <v>10.97054</v>
      </c>
      <c r="M190" s="154">
        <v>11.328587000000001</v>
      </c>
      <c r="N190" s="154">
        <v>11.461983</v>
      </c>
      <c r="O190" s="154">
        <v>11.742497999999999</v>
      </c>
      <c r="P190" s="154">
        <v>11.992036000000001</v>
      </c>
      <c r="Q190" s="154">
        <v>12.222080999999999</v>
      </c>
      <c r="R190" s="154">
        <v>12.347753000000001</v>
      </c>
      <c r="S190" s="154">
        <v>12.356037000000001</v>
      </c>
      <c r="T190" s="154">
        <v>12.361373</v>
      </c>
      <c r="U190" s="154">
        <v>12.357457</v>
      </c>
      <c r="V190" s="154">
        <v>12.355285</v>
      </c>
      <c r="W190" s="154">
        <v>12.352421</v>
      </c>
      <c r="X190" s="154">
        <v>12.349617</v>
      </c>
      <c r="Y190" s="154">
        <v>12.34694</v>
      </c>
      <c r="Z190" s="154">
        <v>12.344196</v>
      </c>
      <c r="AA190" s="154">
        <v>12.341397000000001</v>
      </c>
      <c r="AB190" s="154">
        <v>12.33905</v>
      </c>
      <c r="AC190" s="154">
        <v>12.337028</v>
      </c>
      <c r="AD190" s="154">
        <v>12.335281999999999</v>
      </c>
      <c r="AE190" s="154">
        <v>12.333774</v>
      </c>
      <c r="AF190" s="154">
        <v>12.332497999999999</v>
      </c>
      <c r="AG190" s="154">
        <v>12.33145</v>
      </c>
      <c r="AH190" s="154">
        <v>12.330605</v>
      </c>
      <c r="AI190" s="154">
        <v>12.329912999999999</v>
      </c>
      <c r="AJ190" s="154">
        <v>12.329328</v>
      </c>
      <c r="AK190" s="156">
        <v>8.9999999999999993E-3</v>
      </c>
    </row>
    <row r="191" spans="1:37" ht="15" customHeight="1">
      <c r="C191" t="s">
        <v>8062</v>
      </c>
    </row>
    <row r="192" spans="1:37" ht="15" customHeight="1">
      <c r="A192" s="103" t="s">
        <v>4</v>
      </c>
      <c r="B192" s="93" t="s">
        <v>8476</v>
      </c>
      <c r="C192" t="s">
        <v>955</v>
      </c>
      <c r="D192" t="s">
        <v>8477</v>
      </c>
      <c r="E192" t="s">
        <v>8478</v>
      </c>
      <c r="F192" t="s">
        <v>8225</v>
      </c>
      <c r="H192">
        <v>6.6741390000000003</v>
      </c>
      <c r="I192" s="1">
        <v>6.8852849999999997</v>
      </c>
      <c r="J192">
        <v>7.1006530000000003</v>
      </c>
      <c r="K192">
        <v>7.3028760000000004</v>
      </c>
      <c r="L192">
        <v>7.4948119999999996</v>
      </c>
      <c r="M192">
        <v>7.663227</v>
      </c>
      <c r="N192">
        <v>7.7350300000000001</v>
      </c>
      <c r="O192">
        <v>7.8437489999999999</v>
      </c>
      <c r="P192">
        <v>7.9559100000000003</v>
      </c>
      <c r="Q192">
        <v>8.0614980000000003</v>
      </c>
      <c r="R192">
        <v>8.1245209999999997</v>
      </c>
      <c r="S192">
        <v>8.1302219999999998</v>
      </c>
      <c r="T192">
        <v>8.1312309999999997</v>
      </c>
      <c r="U192">
        <v>8.1314919999999997</v>
      </c>
      <c r="V192">
        <v>8.1320390000000007</v>
      </c>
      <c r="W192">
        <v>8.132225</v>
      </c>
      <c r="X192">
        <v>8.1321949999999994</v>
      </c>
      <c r="Y192">
        <v>8.1307700000000001</v>
      </c>
      <c r="Z192">
        <v>8.1306799999999999</v>
      </c>
      <c r="AA192">
        <v>8.1299430000000008</v>
      </c>
      <c r="AB192">
        <v>8.1248360000000002</v>
      </c>
      <c r="AC192">
        <v>8.1218679999999992</v>
      </c>
      <c r="AD192">
        <v>8.1227850000000004</v>
      </c>
      <c r="AE192">
        <v>8.1243200000000009</v>
      </c>
      <c r="AF192">
        <v>8.1272590000000005</v>
      </c>
      <c r="AG192">
        <v>8.1302529999999997</v>
      </c>
      <c r="AH192">
        <v>8.1340679999999992</v>
      </c>
      <c r="AI192">
        <v>8.1372649999999993</v>
      </c>
      <c r="AJ192">
        <v>8.1407100000000003</v>
      </c>
      <c r="AK192" s="91">
        <v>7.0000000000000001E-3</v>
      </c>
    </row>
    <row r="193" spans="1:37" ht="15" customHeight="1">
      <c r="A193" s="103" t="s">
        <v>3</v>
      </c>
      <c r="B193" s="93" t="s">
        <v>8479</v>
      </c>
      <c r="C193" t="s">
        <v>1221</v>
      </c>
      <c r="D193" t="s">
        <v>8480</v>
      </c>
      <c r="E193" t="s">
        <v>8481</v>
      </c>
      <c r="F193" t="s">
        <v>2728</v>
      </c>
      <c r="H193">
        <v>6.9596289999999996</v>
      </c>
      <c r="I193" s="1">
        <v>5.9529370000000004</v>
      </c>
      <c r="J193">
        <v>6.0073610000000004</v>
      </c>
      <c r="K193">
        <v>6.0720479999999997</v>
      </c>
      <c r="L193">
        <v>6.1373980000000001</v>
      </c>
      <c r="M193">
        <v>6.2228519999999996</v>
      </c>
      <c r="N193">
        <v>6.2788729999999999</v>
      </c>
      <c r="O193">
        <v>6.3708169999999997</v>
      </c>
      <c r="P193">
        <v>6.4585290000000004</v>
      </c>
      <c r="Q193">
        <v>6.5475839999999996</v>
      </c>
      <c r="R193">
        <v>6.6296109999999997</v>
      </c>
      <c r="S193">
        <v>6.6995250000000004</v>
      </c>
      <c r="T193">
        <v>6.7108980000000003</v>
      </c>
      <c r="U193">
        <v>6.7106630000000003</v>
      </c>
      <c r="V193">
        <v>6.7066330000000001</v>
      </c>
      <c r="W193">
        <v>6.7053219999999998</v>
      </c>
      <c r="X193">
        <v>6.7082680000000003</v>
      </c>
      <c r="Y193">
        <v>6.711773</v>
      </c>
      <c r="Z193">
        <v>6.7035689999999999</v>
      </c>
      <c r="AA193">
        <v>6.7096999999999998</v>
      </c>
      <c r="AB193">
        <v>6.7159459999999997</v>
      </c>
      <c r="AC193">
        <v>6.7233270000000003</v>
      </c>
      <c r="AD193">
        <v>6.7327940000000002</v>
      </c>
      <c r="AE193">
        <v>6.7314930000000004</v>
      </c>
      <c r="AF193">
        <v>6.7413860000000003</v>
      </c>
      <c r="AG193">
        <v>6.7536569999999996</v>
      </c>
      <c r="AH193">
        <v>6.7673569999999996</v>
      </c>
      <c r="AI193">
        <v>6.7780480000000001</v>
      </c>
      <c r="AJ193">
        <v>6.7935040000000004</v>
      </c>
      <c r="AK193" s="91">
        <v>-1E-3</v>
      </c>
    </row>
    <row r="194" spans="1:37" ht="15" customHeight="1">
      <c r="A194" s="103" t="s">
        <v>6</v>
      </c>
      <c r="B194" s="93" t="s">
        <v>8482</v>
      </c>
      <c r="C194" t="s">
        <v>970</v>
      </c>
      <c r="D194" t="s">
        <v>8483</v>
      </c>
      <c r="E194" t="s">
        <v>8484</v>
      </c>
      <c r="F194" t="s">
        <v>2728</v>
      </c>
      <c r="H194">
        <v>6.8185469999999997</v>
      </c>
      <c r="I194" s="1">
        <v>5.9032249999999999</v>
      </c>
      <c r="J194">
        <v>5.9652900000000004</v>
      </c>
      <c r="K194">
        <v>6.0359860000000003</v>
      </c>
      <c r="L194">
        <v>6.1126189999999996</v>
      </c>
      <c r="M194">
        <v>6.2137469999999997</v>
      </c>
      <c r="N194">
        <v>6.279903</v>
      </c>
      <c r="O194">
        <v>6.3897709999999996</v>
      </c>
      <c r="P194">
        <v>6.5028079999999999</v>
      </c>
      <c r="Q194">
        <v>6.6191000000000004</v>
      </c>
      <c r="R194">
        <v>6.7335399999999996</v>
      </c>
      <c r="S194">
        <v>6.8337839999999996</v>
      </c>
      <c r="T194">
        <v>6.8738299999999999</v>
      </c>
      <c r="U194">
        <v>6.8977680000000001</v>
      </c>
      <c r="V194">
        <v>6.9141079999999997</v>
      </c>
      <c r="W194">
        <v>6.9316990000000001</v>
      </c>
      <c r="X194">
        <v>6.9468240000000003</v>
      </c>
      <c r="Y194">
        <v>6.9481419999999998</v>
      </c>
      <c r="Z194">
        <v>6.9544230000000002</v>
      </c>
      <c r="AA194">
        <v>6.9588419999999998</v>
      </c>
      <c r="AB194">
        <v>6.9626419999999998</v>
      </c>
      <c r="AC194">
        <v>6.9627559999999997</v>
      </c>
      <c r="AD194">
        <v>6.967187</v>
      </c>
      <c r="AE194">
        <v>6.9683719999999996</v>
      </c>
      <c r="AF194">
        <v>6.9689730000000001</v>
      </c>
      <c r="AG194">
        <v>6.9715740000000004</v>
      </c>
      <c r="AH194">
        <v>6.9744000000000002</v>
      </c>
      <c r="AI194">
        <v>6.9764480000000004</v>
      </c>
      <c r="AJ194">
        <v>6.9796610000000001</v>
      </c>
      <c r="AK194" s="91">
        <v>1E-3</v>
      </c>
    </row>
    <row r="195" spans="1:37" ht="15" customHeight="1">
      <c r="A195" s="103" t="s">
        <v>2</v>
      </c>
      <c r="B195" s="93" t="s">
        <v>8485</v>
      </c>
      <c r="C195" t="s">
        <v>985</v>
      </c>
      <c r="D195" t="s">
        <v>8486</v>
      </c>
      <c r="E195" t="s">
        <v>8487</v>
      </c>
      <c r="F195" t="s">
        <v>8225</v>
      </c>
      <c r="H195">
        <v>6.2555990000000001</v>
      </c>
      <c r="I195" s="1">
        <v>6.4593990000000003</v>
      </c>
      <c r="J195">
        <v>6.6792319999999998</v>
      </c>
      <c r="K195">
        <v>6.8722630000000002</v>
      </c>
      <c r="L195">
        <v>7.0303750000000003</v>
      </c>
      <c r="M195">
        <v>7.197673</v>
      </c>
      <c r="N195">
        <v>7.2429790000000001</v>
      </c>
      <c r="O195">
        <v>7.3378269999999999</v>
      </c>
      <c r="P195">
        <v>7.4347209999999997</v>
      </c>
      <c r="Q195">
        <v>7.5286330000000001</v>
      </c>
      <c r="R195">
        <v>7.5792349999999997</v>
      </c>
      <c r="S195">
        <v>7.5904689999999997</v>
      </c>
      <c r="T195">
        <v>7.592085</v>
      </c>
      <c r="U195">
        <v>7.5954969999999999</v>
      </c>
      <c r="V195">
        <v>7.5945070000000001</v>
      </c>
      <c r="W195">
        <v>7.5939490000000003</v>
      </c>
      <c r="X195">
        <v>7.5919169999999996</v>
      </c>
      <c r="Y195">
        <v>7.5879479999999999</v>
      </c>
      <c r="Z195">
        <v>7.5832319999999998</v>
      </c>
      <c r="AA195">
        <v>7.5789249999999999</v>
      </c>
      <c r="AB195">
        <v>7.5766530000000003</v>
      </c>
      <c r="AC195">
        <v>7.5721049999999996</v>
      </c>
      <c r="AD195">
        <v>7.5735400000000004</v>
      </c>
      <c r="AE195">
        <v>7.5757190000000003</v>
      </c>
      <c r="AF195">
        <v>7.5675840000000001</v>
      </c>
      <c r="AG195">
        <v>7.5741889999999996</v>
      </c>
      <c r="AH195">
        <v>7.5766689999999999</v>
      </c>
      <c r="AI195">
        <v>7.5783950000000004</v>
      </c>
      <c r="AJ195">
        <v>7.5872270000000004</v>
      </c>
      <c r="AK195" s="91">
        <v>7.0000000000000001E-3</v>
      </c>
    </row>
    <row r="196" spans="1:37" ht="15" customHeight="1">
      <c r="A196" s="103" t="s">
        <v>3</v>
      </c>
      <c r="B196" s="93" t="s">
        <v>8488</v>
      </c>
      <c r="C196" t="s">
        <v>3230</v>
      </c>
      <c r="D196" t="s">
        <v>8489</v>
      </c>
      <c r="E196" t="s">
        <v>8490</v>
      </c>
      <c r="F196" t="s">
        <v>2728</v>
      </c>
      <c r="H196">
        <v>0</v>
      </c>
      <c r="I196" s="1">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t="s">
        <v>549</v>
      </c>
    </row>
    <row r="197" spans="1:37" ht="15" customHeight="1">
      <c r="A197" s="103" t="s">
        <v>1</v>
      </c>
      <c r="B197" s="93" t="s">
        <v>8491</v>
      </c>
      <c r="C197" t="s">
        <v>2271</v>
      </c>
      <c r="D197" t="s">
        <v>8492</v>
      </c>
      <c r="E197" t="s">
        <v>8493</v>
      </c>
      <c r="F197" t="s">
        <v>8225</v>
      </c>
      <c r="H197">
        <v>10.834061999999999</v>
      </c>
      <c r="I197" s="1">
        <v>10.882393</v>
      </c>
      <c r="J197">
        <v>10.964416999999999</v>
      </c>
      <c r="K197">
        <v>11.061455</v>
      </c>
      <c r="L197">
        <v>11.153900999999999</v>
      </c>
      <c r="M197">
        <v>11.253285</v>
      </c>
      <c r="N197">
        <v>11.296942</v>
      </c>
      <c r="O197">
        <v>11.379332</v>
      </c>
      <c r="P197">
        <v>11.454438</v>
      </c>
      <c r="Q197">
        <v>11.507104</v>
      </c>
      <c r="R197">
        <v>11.546773</v>
      </c>
      <c r="S197">
        <v>11.565410999999999</v>
      </c>
      <c r="T197">
        <v>11.569518</v>
      </c>
      <c r="U197">
        <v>11.570686</v>
      </c>
      <c r="V197">
        <v>11.571607</v>
      </c>
      <c r="W197">
        <v>11.572569</v>
      </c>
      <c r="X197">
        <v>11.573530999999999</v>
      </c>
      <c r="Y197">
        <v>11.574866</v>
      </c>
      <c r="Z197">
        <v>11.57612</v>
      </c>
      <c r="AA197">
        <v>11.575917</v>
      </c>
      <c r="AB197">
        <v>11.578455</v>
      </c>
      <c r="AC197">
        <v>11.581327</v>
      </c>
      <c r="AD197">
        <v>11.584543</v>
      </c>
      <c r="AE197">
        <v>11.58811</v>
      </c>
      <c r="AF197">
        <v>11.592025</v>
      </c>
      <c r="AG197">
        <v>11.596264</v>
      </c>
      <c r="AH197">
        <v>11.600784000000001</v>
      </c>
      <c r="AI197">
        <v>11.605504</v>
      </c>
      <c r="AJ197">
        <v>11.610388</v>
      </c>
      <c r="AK197" s="91">
        <v>2E-3</v>
      </c>
    </row>
    <row r="198" spans="1:37" ht="15" customHeight="1">
      <c r="A198" s="103" t="s">
        <v>5</v>
      </c>
      <c r="B198" s="93" t="s">
        <v>8494</v>
      </c>
      <c r="C198" t="s">
        <v>3238</v>
      </c>
      <c r="D198" t="s">
        <v>8495</v>
      </c>
      <c r="E198" t="s">
        <v>8496</v>
      </c>
      <c r="F198" t="s">
        <v>8225</v>
      </c>
      <c r="H198">
        <v>0</v>
      </c>
      <c r="I198" s="1">
        <v>0</v>
      </c>
      <c r="J198">
        <v>1.546108</v>
      </c>
      <c r="K198">
        <v>9.1605530000000002</v>
      </c>
      <c r="L198">
        <v>9.3005800000000001</v>
      </c>
      <c r="M198">
        <v>9.4671909999999997</v>
      </c>
      <c r="N198">
        <v>9.5727759999999993</v>
      </c>
      <c r="O198">
        <v>9.7524759999999997</v>
      </c>
      <c r="P198">
        <v>9.9656310000000001</v>
      </c>
      <c r="Q198">
        <v>10.195888999999999</v>
      </c>
      <c r="R198">
        <v>10.426992</v>
      </c>
      <c r="S198">
        <v>10.635256999999999</v>
      </c>
      <c r="T198">
        <v>10.808609000000001</v>
      </c>
      <c r="U198">
        <v>10.854663</v>
      </c>
      <c r="V198">
        <v>10.974729</v>
      </c>
      <c r="W198">
        <v>11.053928000000001</v>
      </c>
      <c r="X198">
        <v>11.057185</v>
      </c>
      <c r="Y198">
        <v>11.058393000000001</v>
      </c>
      <c r="Z198">
        <v>11.058843</v>
      </c>
      <c r="AA198">
        <v>11.059227999999999</v>
      </c>
      <c r="AB198">
        <v>11.059545999999999</v>
      </c>
      <c r="AC198">
        <v>11.059043000000001</v>
      </c>
      <c r="AD198">
        <v>11.057752000000001</v>
      </c>
      <c r="AE198">
        <v>11.056799</v>
      </c>
      <c r="AF198">
        <v>11.056058999999999</v>
      </c>
      <c r="AG198">
        <v>11.055630000000001</v>
      </c>
      <c r="AH198">
        <v>11.055448999999999</v>
      </c>
      <c r="AI198">
        <v>11.055422999999999</v>
      </c>
      <c r="AJ198">
        <v>11.055533</v>
      </c>
      <c r="AK198" t="s">
        <v>549</v>
      </c>
    </row>
    <row r="199" spans="1:37" ht="15" customHeight="1">
      <c r="A199" s="103" t="s">
        <v>5</v>
      </c>
      <c r="B199" s="93" t="s">
        <v>8497</v>
      </c>
      <c r="C199" t="s">
        <v>3235</v>
      </c>
      <c r="D199" t="s">
        <v>8498</v>
      </c>
      <c r="E199" t="s">
        <v>8499</v>
      </c>
      <c r="F199" t="s">
        <v>2728</v>
      </c>
      <c r="H199">
        <v>0</v>
      </c>
      <c r="I199" s="1">
        <v>0</v>
      </c>
      <c r="J199">
        <v>1.475894</v>
      </c>
      <c r="K199">
        <v>9.1378389999999996</v>
      </c>
      <c r="L199">
        <v>9.2392439999999993</v>
      </c>
      <c r="M199">
        <v>9.3649430000000002</v>
      </c>
      <c r="N199">
        <v>9.4529390000000006</v>
      </c>
      <c r="O199">
        <v>9.6037499999999998</v>
      </c>
      <c r="P199">
        <v>9.7867789999999992</v>
      </c>
      <c r="Q199">
        <v>9.9874130000000001</v>
      </c>
      <c r="R199">
        <v>10.191250999999999</v>
      </c>
      <c r="S199">
        <v>10.398272</v>
      </c>
      <c r="T199">
        <v>10.578143000000001</v>
      </c>
      <c r="U199">
        <v>10.638639</v>
      </c>
      <c r="V199">
        <v>10.754894</v>
      </c>
      <c r="W199">
        <v>10.829401000000001</v>
      </c>
      <c r="X199">
        <v>10.826708999999999</v>
      </c>
      <c r="Y199">
        <v>10.823515</v>
      </c>
      <c r="Z199">
        <v>10.820962</v>
      </c>
      <c r="AA199">
        <v>10.818721999999999</v>
      </c>
      <c r="AB199">
        <v>10.816976</v>
      </c>
      <c r="AC199">
        <v>10.815467999999999</v>
      </c>
      <c r="AD199">
        <v>10.814412000000001</v>
      </c>
      <c r="AE199">
        <v>10.81321</v>
      </c>
      <c r="AF199">
        <v>10.812366000000001</v>
      </c>
      <c r="AG199">
        <v>10.811446</v>
      </c>
      <c r="AH199">
        <v>10.811028</v>
      </c>
      <c r="AI199">
        <v>10.810542</v>
      </c>
      <c r="AJ199">
        <v>10.81532</v>
      </c>
      <c r="AK199" t="s">
        <v>549</v>
      </c>
    </row>
    <row r="200" spans="1:37" ht="15" customHeight="1">
      <c r="A200" s="103" t="s">
        <v>7</v>
      </c>
      <c r="B200" s="93" t="s">
        <v>8500</v>
      </c>
      <c r="C200" t="s">
        <v>2287</v>
      </c>
      <c r="D200" t="s">
        <v>8501</v>
      </c>
      <c r="E200" t="s">
        <v>8502</v>
      </c>
      <c r="F200" t="s">
        <v>8225</v>
      </c>
      <c r="H200">
        <v>0</v>
      </c>
      <c r="I200" s="1">
        <v>0</v>
      </c>
      <c r="J200">
        <v>7.1006340000000003</v>
      </c>
      <c r="K200">
        <v>7.1107129999999996</v>
      </c>
      <c r="L200">
        <v>7.1105650000000002</v>
      </c>
      <c r="M200">
        <v>7.1104979999999998</v>
      </c>
      <c r="N200">
        <v>7.1103259999999997</v>
      </c>
      <c r="O200">
        <v>7.1101960000000002</v>
      </c>
      <c r="P200">
        <v>7.1098470000000002</v>
      </c>
      <c r="Q200">
        <v>7.1094480000000004</v>
      </c>
      <c r="R200">
        <v>7.1093760000000001</v>
      </c>
      <c r="S200">
        <v>7.1094819999999999</v>
      </c>
      <c r="T200">
        <v>7.1096539999999999</v>
      </c>
      <c r="U200">
        <v>7.1098749999999997</v>
      </c>
      <c r="V200">
        <v>7.1101169999999998</v>
      </c>
      <c r="W200">
        <v>7.110366</v>
      </c>
      <c r="X200">
        <v>7.110633</v>
      </c>
      <c r="Y200">
        <v>7.1109080000000002</v>
      </c>
      <c r="Z200">
        <v>7.1111890000000004</v>
      </c>
      <c r="AA200">
        <v>7.1114670000000002</v>
      </c>
      <c r="AB200">
        <v>7.1117710000000001</v>
      </c>
      <c r="AC200">
        <v>7.112063</v>
      </c>
      <c r="AD200">
        <v>7.1123690000000002</v>
      </c>
      <c r="AE200">
        <v>7.1126670000000001</v>
      </c>
      <c r="AF200">
        <v>7.1129499999999997</v>
      </c>
      <c r="AG200">
        <v>7.1132410000000004</v>
      </c>
      <c r="AH200">
        <v>7.113537</v>
      </c>
      <c r="AI200">
        <v>7.1138349999999999</v>
      </c>
      <c r="AJ200">
        <v>7.1141290000000001</v>
      </c>
      <c r="AK200" t="s">
        <v>549</v>
      </c>
    </row>
    <row r="201" spans="1:37" s="133" customFormat="1" ht="15" customHeight="1">
      <c r="B201" s="160" t="s">
        <v>8503</v>
      </c>
      <c r="C201" s="133" t="s">
        <v>8313</v>
      </c>
      <c r="D201" s="133" t="s">
        <v>8504</v>
      </c>
      <c r="E201" s="133" t="s">
        <v>8505</v>
      </c>
      <c r="H201" s="133">
        <v>6.6682579999999998</v>
      </c>
      <c r="I201" s="165">
        <v>6.8778709999999998</v>
      </c>
      <c r="J201" s="133">
        <v>7.093121</v>
      </c>
      <c r="K201" s="133">
        <v>7.29514</v>
      </c>
      <c r="L201" s="133">
        <v>7.4865729999999999</v>
      </c>
      <c r="M201" s="133">
        <v>7.6551429999999998</v>
      </c>
      <c r="N201" s="133">
        <v>7.7268739999999996</v>
      </c>
      <c r="O201" s="133">
        <v>7.8356810000000001</v>
      </c>
      <c r="P201" s="133">
        <v>7.9478730000000004</v>
      </c>
      <c r="Q201" s="133">
        <v>8.0532990000000009</v>
      </c>
      <c r="R201" s="133">
        <v>8.1160700000000006</v>
      </c>
      <c r="S201" s="133">
        <v>8.1216530000000002</v>
      </c>
      <c r="T201" s="133">
        <v>8.1223130000000001</v>
      </c>
      <c r="U201" s="133">
        <v>8.1222189999999994</v>
      </c>
      <c r="V201" s="133">
        <v>8.1223200000000002</v>
      </c>
      <c r="W201" s="133">
        <v>8.1220510000000008</v>
      </c>
      <c r="X201" s="133">
        <v>8.1215309999999992</v>
      </c>
      <c r="Y201" s="133">
        <v>8.1195880000000002</v>
      </c>
      <c r="Z201" s="133">
        <v>8.1188830000000003</v>
      </c>
      <c r="AA201" s="133">
        <v>8.1175420000000003</v>
      </c>
      <c r="AB201" s="133">
        <v>8.1119409999999998</v>
      </c>
      <c r="AC201" s="133">
        <v>8.1083350000000003</v>
      </c>
      <c r="AD201" s="133">
        <v>8.1086290000000005</v>
      </c>
      <c r="AE201" s="133">
        <v>8.1095199999999998</v>
      </c>
      <c r="AF201" s="133">
        <v>8.1115200000000005</v>
      </c>
      <c r="AG201" s="133">
        <v>8.1139039999999998</v>
      </c>
      <c r="AH201" s="133">
        <v>8.1169639999999994</v>
      </c>
      <c r="AI201" s="133">
        <v>8.1193819999999999</v>
      </c>
      <c r="AJ201" s="133">
        <v>8.1222469999999998</v>
      </c>
      <c r="AK201" s="161">
        <v>7.0000000000000001E-3</v>
      </c>
    </row>
    <row r="202" spans="1:37" s="36" customFormat="1" ht="15" customHeight="1">
      <c r="B202" s="35" t="s">
        <v>8506</v>
      </c>
      <c r="C202" s="36" t="s">
        <v>8317</v>
      </c>
      <c r="D202" s="36" t="s">
        <v>8507</v>
      </c>
      <c r="E202" s="36" t="s">
        <v>8508</v>
      </c>
      <c r="H202" s="36">
        <v>7.9143220000000003</v>
      </c>
      <c r="I202" s="166">
        <v>8.2052589999999999</v>
      </c>
      <c r="J202" s="36">
        <v>8.5296900000000004</v>
      </c>
      <c r="K202" s="36">
        <v>8.8359380000000005</v>
      </c>
      <c r="L202" s="36">
        <v>9.0870700000000006</v>
      </c>
      <c r="M202" s="36">
        <v>9.2903500000000001</v>
      </c>
      <c r="N202" s="36">
        <v>9.3778360000000003</v>
      </c>
      <c r="O202" s="36">
        <v>9.5450739999999996</v>
      </c>
      <c r="P202" s="36">
        <v>9.7218040000000006</v>
      </c>
      <c r="Q202" s="36">
        <v>9.8842239999999997</v>
      </c>
      <c r="R202" s="36">
        <v>9.9741850000000003</v>
      </c>
      <c r="S202" s="36">
        <v>9.9937349999999991</v>
      </c>
      <c r="T202" s="36">
        <v>10.014434</v>
      </c>
      <c r="U202" s="36">
        <v>10.036740999999999</v>
      </c>
      <c r="V202" s="36">
        <v>10.062286</v>
      </c>
      <c r="W202" s="36">
        <v>10.086017</v>
      </c>
      <c r="X202" s="36">
        <v>10.112781999999999</v>
      </c>
      <c r="Y202" s="36">
        <v>10.137606</v>
      </c>
      <c r="Z202" s="36">
        <v>10.162179999999999</v>
      </c>
      <c r="AA202" s="36">
        <v>10.179931</v>
      </c>
      <c r="AB202" s="36">
        <v>10.198067999999999</v>
      </c>
      <c r="AC202" s="36">
        <v>10.214041</v>
      </c>
      <c r="AD202" s="36">
        <v>10.242611</v>
      </c>
      <c r="AE202" s="36">
        <v>10.288869</v>
      </c>
      <c r="AF202" s="36">
        <v>10.332796999999999</v>
      </c>
      <c r="AG202" s="36">
        <v>10.365648999999999</v>
      </c>
      <c r="AH202" s="36">
        <v>10.388572999999999</v>
      </c>
      <c r="AI202" s="36">
        <v>10.421341999999999</v>
      </c>
      <c r="AJ202" s="36">
        <v>10.451606999999999</v>
      </c>
      <c r="AK202" s="95">
        <v>0.01</v>
      </c>
    </row>
    <row r="203" spans="1:37" ht="15" customHeight="1">
      <c r="C203" t="s">
        <v>8509</v>
      </c>
    </row>
    <row r="204" spans="1:37" ht="15" customHeight="1">
      <c r="C204" t="s">
        <v>850</v>
      </c>
    </row>
    <row r="205" spans="1:37" ht="15" customHeight="1">
      <c r="A205" s="103" t="s">
        <v>4</v>
      </c>
      <c r="B205" s="93" t="s">
        <v>8510</v>
      </c>
      <c r="C205" t="s">
        <v>955</v>
      </c>
      <c r="D205" t="s">
        <v>8511</v>
      </c>
      <c r="E205" t="s">
        <v>8512</v>
      </c>
      <c r="F205" t="s">
        <v>2105</v>
      </c>
      <c r="H205">
        <v>136.77049299999999</v>
      </c>
      <c r="I205" s="1">
        <v>142.56779499999999</v>
      </c>
      <c r="J205">
        <v>150.771683</v>
      </c>
      <c r="K205">
        <v>157.08109999999999</v>
      </c>
      <c r="L205">
        <v>160.30355800000001</v>
      </c>
      <c r="M205">
        <v>162.00412</v>
      </c>
      <c r="N205">
        <v>163.38394199999999</v>
      </c>
      <c r="O205">
        <v>165.319534</v>
      </c>
      <c r="P205">
        <v>166.83865399999999</v>
      </c>
      <c r="Q205">
        <v>168.393936</v>
      </c>
      <c r="R205">
        <v>170.32385300000001</v>
      </c>
      <c r="S205">
        <v>171.88102699999999</v>
      </c>
      <c r="T205">
        <v>174.06727599999999</v>
      </c>
      <c r="U205">
        <v>177.34086600000001</v>
      </c>
      <c r="V205">
        <v>181.10180700000001</v>
      </c>
      <c r="W205">
        <v>184.59545900000001</v>
      </c>
      <c r="X205">
        <v>188.38859600000001</v>
      </c>
      <c r="Y205">
        <v>191.97610499999999</v>
      </c>
      <c r="Z205">
        <v>195.80365</v>
      </c>
      <c r="AA205">
        <v>198.572205</v>
      </c>
      <c r="AB205">
        <v>201.28009</v>
      </c>
      <c r="AC205">
        <v>203.783401</v>
      </c>
      <c r="AD205">
        <v>206.34025600000001</v>
      </c>
      <c r="AE205">
        <v>210.204849</v>
      </c>
      <c r="AF205">
        <v>213.990906</v>
      </c>
      <c r="AG205">
        <v>217.19418300000001</v>
      </c>
      <c r="AH205">
        <v>219.837097</v>
      </c>
      <c r="AI205">
        <v>223.46331799999999</v>
      </c>
      <c r="AJ205">
        <v>227.60270700000001</v>
      </c>
      <c r="AK205" s="91">
        <v>1.7999999999999999E-2</v>
      </c>
    </row>
    <row r="206" spans="1:37" ht="15" customHeight="1">
      <c r="A206" s="103" t="s">
        <v>3</v>
      </c>
      <c r="B206" s="93" t="s">
        <v>8513</v>
      </c>
      <c r="C206" t="s">
        <v>1221</v>
      </c>
      <c r="D206" t="s">
        <v>8514</v>
      </c>
      <c r="E206" t="s">
        <v>8515</v>
      </c>
      <c r="F206" t="s">
        <v>2105</v>
      </c>
      <c r="H206">
        <v>103.59671</v>
      </c>
      <c r="I206" s="1">
        <v>106.848747</v>
      </c>
      <c r="J206">
        <v>111.904686</v>
      </c>
      <c r="K206">
        <v>115.554222</v>
      </c>
      <c r="L206">
        <v>116.96676600000001</v>
      </c>
      <c r="M206">
        <v>117.32727800000001</v>
      </c>
      <c r="N206">
        <v>117.518852</v>
      </c>
      <c r="O206">
        <v>118.16703</v>
      </c>
      <c r="P206">
        <v>118.568787</v>
      </c>
      <c r="Q206">
        <v>119.044769</v>
      </c>
      <c r="R206">
        <v>119.82862900000001</v>
      </c>
      <c r="S206">
        <v>120.389702</v>
      </c>
      <c r="T206">
        <v>121.42692599999999</v>
      </c>
      <c r="U206">
        <v>123.25087000000001</v>
      </c>
      <c r="V206">
        <v>125.43590500000001</v>
      </c>
      <c r="W206">
        <v>127.456306</v>
      </c>
      <c r="X206">
        <v>129.702652</v>
      </c>
      <c r="Y206">
        <v>131.82530199999999</v>
      </c>
      <c r="Z206">
        <v>134.129547</v>
      </c>
      <c r="AA206">
        <v>135.72537199999999</v>
      </c>
      <c r="AB206">
        <v>137.29719499999999</v>
      </c>
      <c r="AC206">
        <v>138.74612400000001</v>
      </c>
      <c r="AD206">
        <v>140.24710099999999</v>
      </c>
      <c r="AE206">
        <v>142.65003999999999</v>
      </c>
      <c r="AF206">
        <v>145.01057399999999</v>
      </c>
      <c r="AG206">
        <v>146.987076</v>
      </c>
      <c r="AH206">
        <v>148.59549000000001</v>
      </c>
      <c r="AI206">
        <v>150.87861599999999</v>
      </c>
      <c r="AJ206">
        <v>153.516571</v>
      </c>
      <c r="AK206" s="91">
        <v>1.4E-2</v>
      </c>
    </row>
    <row r="207" spans="1:37" ht="15" customHeight="1">
      <c r="A207" s="103" t="s">
        <v>6</v>
      </c>
      <c r="B207" s="93" t="s">
        <v>8516</v>
      </c>
      <c r="C207" t="s">
        <v>970</v>
      </c>
      <c r="D207" t="s">
        <v>8517</v>
      </c>
      <c r="E207" t="s">
        <v>8518</v>
      </c>
      <c r="F207" t="s">
        <v>2105</v>
      </c>
      <c r="H207">
        <v>0</v>
      </c>
      <c r="I207" s="1">
        <v>0.27569399999999999</v>
      </c>
      <c r="J207">
        <v>0.28487499999999999</v>
      </c>
      <c r="K207">
        <v>0.28564000000000001</v>
      </c>
      <c r="L207">
        <v>0.29235</v>
      </c>
      <c r="M207">
        <v>0.29807899999999998</v>
      </c>
      <c r="N207">
        <v>0.303676</v>
      </c>
      <c r="O207">
        <v>0.31213600000000002</v>
      </c>
      <c r="P207">
        <v>0.32277899999999998</v>
      </c>
      <c r="Q207">
        <v>0.33666600000000002</v>
      </c>
      <c r="R207">
        <v>0.35173100000000002</v>
      </c>
      <c r="S207">
        <v>0.36679499999999998</v>
      </c>
      <c r="T207">
        <v>0.38325999999999999</v>
      </c>
      <c r="U207">
        <v>0.40495500000000001</v>
      </c>
      <c r="V207">
        <v>0.43248700000000001</v>
      </c>
      <c r="W207">
        <v>0.46502100000000002</v>
      </c>
      <c r="X207">
        <v>0.50168199999999996</v>
      </c>
      <c r="Y207">
        <v>0.54403000000000001</v>
      </c>
      <c r="Z207">
        <v>0.59080999999999995</v>
      </c>
      <c r="AA207">
        <v>0.64069900000000002</v>
      </c>
      <c r="AB207">
        <v>0.693214</v>
      </c>
      <c r="AC207">
        <v>0.75207100000000005</v>
      </c>
      <c r="AD207">
        <v>0.81472999999999995</v>
      </c>
      <c r="AE207">
        <v>0.88600299999999999</v>
      </c>
      <c r="AF207">
        <v>0.95893600000000001</v>
      </c>
      <c r="AG207">
        <v>1.030097</v>
      </c>
      <c r="AH207">
        <v>1.0986610000000001</v>
      </c>
      <c r="AI207">
        <v>1.166161</v>
      </c>
      <c r="AJ207">
        <v>1.234235</v>
      </c>
      <c r="AK207" t="s">
        <v>549</v>
      </c>
    </row>
    <row r="208" spans="1:37" ht="15" customHeight="1">
      <c r="A208" s="103" t="s">
        <v>2</v>
      </c>
      <c r="B208" s="93" t="s">
        <v>8519</v>
      </c>
      <c r="C208" t="s">
        <v>985</v>
      </c>
      <c r="D208" t="s">
        <v>8520</v>
      </c>
      <c r="E208" t="s">
        <v>8521</v>
      </c>
      <c r="F208" t="s">
        <v>2105</v>
      </c>
      <c r="H208">
        <v>0</v>
      </c>
      <c r="I208" s="1">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t="s">
        <v>549</v>
      </c>
    </row>
    <row r="209" spans="1:37" ht="15" customHeight="1">
      <c r="A209" s="103" t="s">
        <v>3</v>
      </c>
      <c r="B209" s="93" t="s">
        <v>8522</v>
      </c>
      <c r="C209" t="s">
        <v>3230</v>
      </c>
      <c r="D209" t="s">
        <v>8523</v>
      </c>
      <c r="E209" t="s">
        <v>8524</v>
      </c>
      <c r="F209" t="s">
        <v>2105</v>
      </c>
      <c r="H209">
        <v>11.755768</v>
      </c>
      <c r="I209" s="1">
        <v>11.862360000000001</v>
      </c>
      <c r="J209">
        <v>12.543434</v>
      </c>
      <c r="K209">
        <v>12.408045</v>
      </c>
      <c r="L209">
        <v>12.201530999999999</v>
      </c>
      <c r="M209">
        <v>12.086430999999999</v>
      </c>
      <c r="N209">
        <v>11.693008000000001</v>
      </c>
      <c r="O209">
        <v>11.609571000000001</v>
      </c>
      <c r="P209">
        <v>11.587203000000001</v>
      </c>
      <c r="Q209">
        <v>11.766098</v>
      </c>
      <c r="R209">
        <v>11.835867</v>
      </c>
      <c r="S209">
        <v>12.092966000000001</v>
      </c>
      <c r="T209">
        <v>12.317826999999999</v>
      </c>
      <c r="U209">
        <v>12.631629</v>
      </c>
      <c r="V209">
        <v>12.885059999999999</v>
      </c>
      <c r="W209">
        <v>13.143001999999999</v>
      </c>
      <c r="X209">
        <v>13.377981</v>
      </c>
      <c r="Y209">
        <v>13.633929999999999</v>
      </c>
      <c r="Z209">
        <v>13.884437</v>
      </c>
      <c r="AA209">
        <v>14.094258</v>
      </c>
      <c r="AB209">
        <v>14.300129999999999</v>
      </c>
      <c r="AC209">
        <v>14.546765000000001</v>
      </c>
      <c r="AD209">
        <v>14.697861</v>
      </c>
      <c r="AE209">
        <v>14.965305000000001</v>
      </c>
      <c r="AF209">
        <v>15.107173</v>
      </c>
      <c r="AG209">
        <v>15.276312000000001</v>
      </c>
      <c r="AH209">
        <v>15.38072</v>
      </c>
      <c r="AI209">
        <v>15.579879</v>
      </c>
      <c r="AJ209">
        <v>15.731930999999999</v>
      </c>
      <c r="AK209" s="91">
        <v>0.01</v>
      </c>
    </row>
    <row r="210" spans="1:37" ht="15" customHeight="1">
      <c r="A210" s="103" t="s">
        <v>1</v>
      </c>
      <c r="B210" s="93" t="s">
        <v>8525</v>
      </c>
      <c r="C210" t="s">
        <v>2271</v>
      </c>
      <c r="D210" t="s">
        <v>8526</v>
      </c>
      <c r="E210" t="s">
        <v>8527</v>
      </c>
      <c r="F210" t="s">
        <v>2105</v>
      </c>
      <c r="H210">
        <v>0</v>
      </c>
      <c r="I210" s="1">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t="s">
        <v>549</v>
      </c>
    </row>
    <row r="211" spans="1:37" ht="15" customHeight="1">
      <c r="A211" s="103" t="s">
        <v>5</v>
      </c>
      <c r="B211" s="93" t="s">
        <v>8528</v>
      </c>
      <c r="C211" t="s">
        <v>3238</v>
      </c>
      <c r="D211" t="s">
        <v>8529</v>
      </c>
      <c r="E211" t="s">
        <v>8530</v>
      </c>
      <c r="F211" t="s">
        <v>2105</v>
      </c>
      <c r="H211">
        <v>0</v>
      </c>
      <c r="I211" s="1">
        <v>0.31605299999999997</v>
      </c>
      <c r="J211">
        <v>0.33107700000000001</v>
      </c>
      <c r="K211">
        <v>0.34040199999999998</v>
      </c>
      <c r="L211">
        <v>0.349107</v>
      </c>
      <c r="M211">
        <v>0.35911599999999999</v>
      </c>
      <c r="N211">
        <v>0.37227199999999999</v>
      </c>
      <c r="O211">
        <v>0.39096999999999998</v>
      </c>
      <c r="P211">
        <v>0.41283500000000001</v>
      </c>
      <c r="Q211">
        <v>0.43845699999999999</v>
      </c>
      <c r="R211">
        <v>0.46888299999999999</v>
      </c>
      <c r="S211">
        <v>0.50065899999999997</v>
      </c>
      <c r="T211">
        <v>0.53854100000000005</v>
      </c>
      <c r="U211">
        <v>0.585642</v>
      </c>
      <c r="V211">
        <v>0.64264399999999999</v>
      </c>
      <c r="W211">
        <v>0.70755999999999997</v>
      </c>
      <c r="X211">
        <v>0.78264699999999998</v>
      </c>
      <c r="Y211">
        <v>0.86579399999999995</v>
      </c>
      <c r="Z211">
        <v>0.95799100000000004</v>
      </c>
      <c r="AA211">
        <v>1.0510919999999999</v>
      </c>
      <c r="AB211">
        <v>1.1473150000000001</v>
      </c>
      <c r="AC211">
        <v>1.243325</v>
      </c>
      <c r="AD211">
        <v>1.3379430000000001</v>
      </c>
      <c r="AE211">
        <v>1.437713</v>
      </c>
      <c r="AF211">
        <v>1.532467</v>
      </c>
      <c r="AG211">
        <v>1.6170869999999999</v>
      </c>
      <c r="AH211">
        <v>1.6923090000000001</v>
      </c>
      <c r="AI211">
        <v>1.7661230000000001</v>
      </c>
      <c r="AJ211">
        <v>1.8381050000000001</v>
      </c>
      <c r="AK211" t="s">
        <v>549</v>
      </c>
    </row>
    <row r="212" spans="1:37" ht="15" customHeight="1">
      <c r="A212" s="103" t="s">
        <v>5</v>
      </c>
      <c r="B212" s="93" t="s">
        <v>8531</v>
      </c>
      <c r="C212" t="s">
        <v>3235</v>
      </c>
      <c r="D212" t="s">
        <v>8532</v>
      </c>
      <c r="E212" t="s">
        <v>8533</v>
      </c>
      <c r="F212" t="s">
        <v>2105</v>
      </c>
      <c r="H212">
        <v>0</v>
      </c>
      <c r="I212" s="1">
        <v>0.32879999999999998</v>
      </c>
      <c r="J212">
        <v>0.34547</v>
      </c>
      <c r="K212">
        <v>0.34941499999999998</v>
      </c>
      <c r="L212">
        <v>0.35311300000000001</v>
      </c>
      <c r="M212">
        <v>0.35725600000000002</v>
      </c>
      <c r="N212">
        <v>0.36241400000000001</v>
      </c>
      <c r="O212">
        <v>0.37389899999999998</v>
      </c>
      <c r="P212">
        <v>0.391291</v>
      </c>
      <c r="Q212">
        <v>0.41677700000000001</v>
      </c>
      <c r="R212">
        <v>0.44823800000000003</v>
      </c>
      <c r="S212">
        <v>0.48479499999999998</v>
      </c>
      <c r="T212">
        <v>0.52864800000000001</v>
      </c>
      <c r="U212">
        <v>0.58403799999999995</v>
      </c>
      <c r="V212">
        <v>0.64941700000000002</v>
      </c>
      <c r="W212">
        <v>0.72499999999999998</v>
      </c>
      <c r="X212">
        <v>0.81109100000000001</v>
      </c>
      <c r="Y212">
        <v>0.90827100000000005</v>
      </c>
      <c r="Z212">
        <v>1.0153730000000001</v>
      </c>
      <c r="AA212">
        <v>1.125429</v>
      </c>
      <c r="AB212">
        <v>1.239638</v>
      </c>
      <c r="AC212">
        <v>1.3565320000000001</v>
      </c>
      <c r="AD212">
        <v>1.4644839999999999</v>
      </c>
      <c r="AE212">
        <v>1.5821670000000001</v>
      </c>
      <c r="AF212">
        <v>1.6880930000000001</v>
      </c>
      <c r="AG212">
        <v>1.7864690000000001</v>
      </c>
      <c r="AH212">
        <v>1.8713010000000001</v>
      </c>
      <c r="AI212">
        <v>1.9580740000000001</v>
      </c>
      <c r="AJ212">
        <v>2.0376029999999998</v>
      </c>
      <c r="AK212" t="s">
        <v>549</v>
      </c>
    </row>
    <row r="213" spans="1:37" ht="15" customHeight="1">
      <c r="A213" s="103" t="s">
        <v>7</v>
      </c>
      <c r="B213" s="93" t="s">
        <v>8534</v>
      </c>
      <c r="C213" t="s">
        <v>2287</v>
      </c>
      <c r="D213" t="s">
        <v>8535</v>
      </c>
      <c r="E213" t="s">
        <v>8536</v>
      </c>
      <c r="F213" t="s">
        <v>2105</v>
      </c>
      <c r="H213">
        <v>0</v>
      </c>
      <c r="I213" s="1">
        <v>0</v>
      </c>
      <c r="J213">
        <v>1.0399999999999999E-4</v>
      </c>
      <c r="K213">
        <v>1.07E-4</v>
      </c>
      <c r="L213">
        <v>1.0900000000000001E-4</v>
      </c>
      <c r="M213">
        <v>1.0900000000000001E-4</v>
      </c>
      <c r="N213">
        <v>1.0900000000000001E-4</v>
      </c>
      <c r="O213">
        <v>1.1E-4</v>
      </c>
      <c r="P213">
        <v>1.1E-4</v>
      </c>
      <c r="Q213">
        <v>1.1E-4</v>
      </c>
      <c r="R213">
        <v>1.1E-4</v>
      </c>
      <c r="S213">
        <v>1.0900000000000001E-4</v>
      </c>
      <c r="T213">
        <v>1.0900000000000001E-4</v>
      </c>
      <c r="U213">
        <v>1.0900000000000001E-4</v>
      </c>
      <c r="V213">
        <v>1.08E-4</v>
      </c>
      <c r="W213">
        <v>1.07E-4</v>
      </c>
      <c r="X213">
        <v>1.06E-4</v>
      </c>
      <c r="Y213">
        <v>1.0399999999999999E-4</v>
      </c>
      <c r="Z213">
        <v>1.01E-4</v>
      </c>
      <c r="AA213">
        <v>9.7E-5</v>
      </c>
      <c r="AB213">
        <v>9.2E-5</v>
      </c>
      <c r="AC213">
        <v>8.6000000000000003E-5</v>
      </c>
      <c r="AD213">
        <v>8.0000000000000007E-5</v>
      </c>
      <c r="AE213">
        <v>7.3999999999999996E-5</v>
      </c>
      <c r="AF213">
        <v>6.7999999999999999E-5</v>
      </c>
      <c r="AG213">
        <v>6.0999999999999999E-5</v>
      </c>
      <c r="AH213">
        <v>5.3999999999999998E-5</v>
      </c>
      <c r="AI213">
        <v>4.8000000000000001E-5</v>
      </c>
      <c r="AJ213">
        <v>4.1999999999999998E-5</v>
      </c>
      <c r="AK213" t="s">
        <v>549</v>
      </c>
    </row>
    <row r="214" spans="1:37" s="135" customFormat="1" ht="15" customHeight="1">
      <c r="B214" s="158" t="s">
        <v>8537</v>
      </c>
      <c r="C214" s="135" t="s">
        <v>8028</v>
      </c>
      <c r="D214" s="135" t="s">
        <v>8538</v>
      </c>
      <c r="E214" s="135" t="s">
        <v>8539</v>
      </c>
      <c r="F214" s="135" t="s">
        <v>2105</v>
      </c>
      <c r="H214" s="135">
        <v>252.12297100000001</v>
      </c>
      <c r="I214" s="167">
        <v>262.199432</v>
      </c>
      <c r="J214" s="135">
        <v>276.18127399999997</v>
      </c>
      <c r="K214" s="135">
        <v>286.01892099999998</v>
      </c>
      <c r="L214" s="135">
        <v>290.46655299999998</v>
      </c>
      <c r="M214" s="135">
        <v>292.43240400000002</v>
      </c>
      <c r="N214" s="135">
        <v>293.63424700000002</v>
      </c>
      <c r="O214" s="135">
        <v>296.173248</v>
      </c>
      <c r="P214" s="135">
        <v>298.12170400000002</v>
      </c>
      <c r="Q214" s="135">
        <v>300.39685100000003</v>
      </c>
      <c r="R214" s="135">
        <v>303.257294</v>
      </c>
      <c r="S214" s="135">
        <v>305.71603399999998</v>
      </c>
      <c r="T214" s="135">
        <v>309.26257299999997</v>
      </c>
      <c r="U214" s="135">
        <v>314.79812600000002</v>
      </c>
      <c r="V214" s="135">
        <v>321.14746100000002</v>
      </c>
      <c r="W214" s="135">
        <v>327.09249899999998</v>
      </c>
      <c r="X214" s="135">
        <v>333.56478900000002</v>
      </c>
      <c r="Y214" s="135">
        <v>339.75351000000001</v>
      </c>
      <c r="Z214" s="135">
        <v>346.38189699999998</v>
      </c>
      <c r="AA214" s="135">
        <v>351.209137</v>
      </c>
      <c r="AB214" s="135">
        <v>355.95761099999999</v>
      </c>
      <c r="AC214" s="135">
        <v>360.42837500000002</v>
      </c>
      <c r="AD214" s="135">
        <v>364.902466</v>
      </c>
      <c r="AE214" s="135">
        <v>371.72610500000002</v>
      </c>
      <c r="AF214" s="135">
        <v>378.28823899999998</v>
      </c>
      <c r="AG214" s="135">
        <v>383.89129600000001</v>
      </c>
      <c r="AH214" s="135">
        <v>388.47567700000002</v>
      </c>
      <c r="AI214" s="135">
        <v>394.81222500000001</v>
      </c>
      <c r="AJ214" s="135">
        <v>401.96115099999997</v>
      </c>
      <c r="AK214" s="159">
        <v>1.7000000000000001E-2</v>
      </c>
    </row>
    <row r="215" spans="1:37" ht="15" customHeight="1">
      <c r="C215" t="s">
        <v>854</v>
      </c>
    </row>
    <row r="216" spans="1:37" ht="15" customHeight="1">
      <c r="A216" s="103" t="s">
        <v>4</v>
      </c>
      <c r="B216" s="93" t="s">
        <v>8540</v>
      </c>
      <c r="C216" t="s">
        <v>955</v>
      </c>
      <c r="D216" t="s">
        <v>8541</v>
      </c>
      <c r="E216" t="s">
        <v>8542</v>
      </c>
      <c r="F216" t="s">
        <v>2105</v>
      </c>
      <c r="H216">
        <v>108.315331</v>
      </c>
      <c r="I216" s="1">
        <v>111.86180899999999</v>
      </c>
      <c r="J216">
        <v>112.663895</v>
      </c>
      <c r="K216">
        <v>113.75501300000001</v>
      </c>
      <c r="L216">
        <v>116.360794</v>
      </c>
      <c r="M216">
        <v>120.664314</v>
      </c>
      <c r="N216">
        <v>123.277176</v>
      </c>
      <c r="O216">
        <v>123.222191</v>
      </c>
      <c r="P216">
        <v>121.07485200000001</v>
      </c>
      <c r="Q216">
        <v>119.570702</v>
      </c>
      <c r="R216">
        <v>120.336288</v>
      </c>
      <c r="S216">
        <v>121.886032</v>
      </c>
      <c r="T216">
        <v>123.167618</v>
      </c>
      <c r="U216">
        <v>124.72809599999999</v>
      </c>
      <c r="V216">
        <v>126.319824</v>
      </c>
      <c r="W216">
        <v>127.848488</v>
      </c>
      <c r="X216">
        <v>129.178223</v>
      </c>
      <c r="Y216">
        <v>130.386765</v>
      </c>
      <c r="Z216">
        <v>131.92759699999999</v>
      </c>
      <c r="AA216">
        <v>133.48138399999999</v>
      </c>
      <c r="AB216">
        <v>134.51525899999999</v>
      </c>
      <c r="AC216">
        <v>135.85908499999999</v>
      </c>
      <c r="AD216">
        <v>136.21057099999999</v>
      </c>
      <c r="AE216">
        <v>135.419983</v>
      </c>
      <c r="AF216">
        <v>135.072632</v>
      </c>
      <c r="AG216">
        <v>135.62127699999999</v>
      </c>
      <c r="AH216">
        <v>136.81350699999999</v>
      </c>
      <c r="AI216">
        <v>137.64428699999999</v>
      </c>
      <c r="AJ216">
        <v>139.15571600000001</v>
      </c>
      <c r="AK216" s="91">
        <v>8.9999999999999993E-3</v>
      </c>
    </row>
    <row r="217" spans="1:37" ht="15" customHeight="1">
      <c r="A217" s="103" t="s">
        <v>3</v>
      </c>
      <c r="B217" s="93" t="s">
        <v>8543</v>
      </c>
      <c r="C217" t="s">
        <v>1221</v>
      </c>
      <c r="D217" t="s">
        <v>8544</v>
      </c>
      <c r="E217" t="s">
        <v>8545</v>
      </c>
      <c r="F217" t="s">
        <v>2105</v>
      </c>
      <c r="H217">
        <v>68.839256000000006</v>
      </c>
      <c r="I217" s="1">
        <v>70.735229000000004</v>
      </c>
      <c r="J217">
        <v>70.912659000000005</v>
      </c>
      <c r="K217">
        <v>71.294334000000006</v>
      </c>
      <c r="L217">
        <v>72.641609000000003</v>
      </c>
      <c r="M217">
        <v>75.056540999999996</v>
      </c>
      <c r="N217">
        <v>76.427368000000001</v>
      </c>
      <c r="O217">
        <v>76.160088000000002</v>
      </c>
      <c r="P217">
        <v>74.622658000000001</v>
      </c>
      <c r="Q217">
        <v>73.505134999999996</v>
      </c>
      <c r="R217">
        <v>73.799858</v>
      </c>
      <c r="S217">
        <v>74.586723000000006</v>
      </c>
      <c r="T217">
        <v>75.219261000000003</v>
      </c>
      <c r="U217">
        <v>76.031173999999993</v>
      </c>
      <c r="V217">
        <v>76.870277000000002</v>
      </c>
      <c r="W217">
        <v>77.678650000000005</v>
      </c>
      <c r="X217">
        <v>78.373497</v>
      </c>
      <c r="Y217">
        <v>79.001953</v>
      </c>
      <c r="Z217">
        <v>79.838211000000001</v>
      </c>
      <c r="AA217">
        <v>80.688086999999996</v>
      </c>
      <c r="AB217">
        <v>81.229370000000003</v>
      </c>
      <c r="AC217">
        <v>81.963241999999994</v>
      </c>
      <c r="AD217">
        <v>82.103797999999998</v>
      </c>
      <c r="AE217">
        <v>81.561913000000004</v>
      </c>
      <c r="AF217">
        <v>81.292777999999998</v>
      </c>
      <c r="AG217">
        <v>81.567595999999995</v>
      </c>
      <c r="AH217">
        <v>82.233161999999993</v>
      </c>
      <c r="AI217">
        <v>82.684783999999993</v>
      </c>
      <c r="AJ217">
        <v>83.548218000000006</v>
      </c>
      <c r="AK217" s="91">
        <v>7.0000000000000001E-3</v>
      </c>
    </row>
    <row r="218" spans="1:37" ht="15" customHeight="1">
      <c r="A218" s="103" t="s">
        <v>6</v>
      </c>
      <c r="B218" s="93" t="s">
        <v>8546</v>
      </c>
      <c r="C218" t="s">
        <v>970</v>
      </c>
      <c r="D218" t="s">
        <v>8547</v>
      </c>
      <c r="E218" t="s">
        <v>8548</v>
      </c>
      <c r="F218" t="s">
        <v>2105</v>
      </c>
      <c r="H218">
        <v>0.19042999999999999</v>
      </c>
      <c r="I218" s="1">
        <v>0.19422300000000001</v>
      </c>
      <c r="J218">
        <v>0.19656999999999999</v>
      </c>
      <c r="K218">
        <v>0.196077</v>
      </c>
      <c r="L218">
        <v>0.20480999999999999</v>
      </c>
      <c r="M218">
        <v>0.21737600000000001</v>
      </c>
      <c r="N218">
        <v>0.22798099999999999</v>
      </c>
      <c r="O218">
        <v>0.23441400000000001</v>
      </c>
      <c r="P218">
        <v>0.23872599999999999</v>
      </c>
      <c r="Q218">
        <v>0.247721</v>
      </c>
      <c r="R218">
        <v>0.263905</v>
      </c>
      <c r="S218">
        <v>0.28577399999999997</v>
      </c>
      <c r="T218">
        <v>0.307006</v>
      </c>
      <c r="U218">
        <v>0.33141100000000001</v>
      </c>
      <c r="V218">
        <v>0.35905500000000001</v>
      </c>
      <c r="W218">
        <v>0.39071699999999998</v>
      </c>
      <c r="X218">
        <v>0.42327700000000001</v>
      </c>
      <c r="Y218">
        <v>0.45851599999999998</v>
      </c>
      <c r="Z218">
        <v>0.49489499999999997</v>
      </c>
      <c r="AA218">
        <v>0.53306299999999995</v>
      </c>
      <c r="AB218">
        <v>0.56726100000000002</v>
      </c>
      <c r="AC218">
        <v>0.60443800000000003</v>
      </c>
      <c r="AD218">
        <v>0.63577700000000004</v>
      </c>
      <c r="AE218">
        <v>0.65985499999999997</v>
      </c>
      <c r="AF218">
        <v>0.68360100000000001</v>
      </c>
      <c r="AG218">
        <v>0.70903000000000005</v>
      </c>
      <c r="AH218">
        <v>0.73458299999999999</v>
      </c>
      <c r="AI218">
        <v>0.75465000000000004</v>
      </c>
      <c r="AJ218">
        <v>0.77672799999999997</v>
      </c>
      <c r="AK218" s="91">
        <v>5.0999999999999997E-2</v>
      </c>
    </row>
    <row r="219" spans="1:37" ht="15" customHeight="1">
      <c r="A219" s="103" t="s">
        <v>2</v>
      </c>
      <c r="B219" s="93" t="s">
        <v>8549</v>
      </c>
      <c r="C219" t="s">
        <v>985</v>
      </c>
      <c r="D219" t="s">
        <v>8550</v>
      </c>
      <c r="E219" t="s">
        <v>8551</v>
      </c>
      <c r="F219" t="s">
        <v>2105</v>
      </c>
      <c r="H219">
        <v>8.8756000000000002E-2</v>
      </c>
      <c r="I219" s="1">
        <v>8.0241000000000007E-2</v>
      </c>
      <c r="J219">
        <v>7.1048E-2</v>
      </c>
      <c r="K219">
        <v>6.2378000000000003E-2</v>
      </c>
      <c r="L219">
        <v>5.543E-2</v>
      </c>
      <c r="M219">
        <v>4.9847000000000002E-2</v>
      </c>
      <c r="N219">
        <v>4.4072E-2</v>
      </c>
      <c r="O219">
        <v>3.8059999999999997E-2</v>
      </c>
      <c r="P219">
        <v>3.2244000000000002E-2</v>
      </c>
      <c r="Q219">
        <v>2.7390000000000001E-2</v>
      </c>
      <c r="R219">
        <v>2.3635E-2</v>
      </c>
      <c r="S219">
        <v>2.0455000000000001E-2</v>
      </c>
      <c r="T219">
        <v>1.7596000000000001E-2</v>
      </c>
      <c r="U219">
        <v>1.512E-2</v>
      </c>
      <c r="V219">
        <v>1.2947999999999999E-2</v>
      </c>
      <c r="W219">
        <v>1.1051E-2</v>
      </c>
      <c r="X219">
        <v>9.3919999999999993E-3</v>
      </c>
      <c r="Y219">
        <v>7.9559999999999995E-3</v>
      </c>
      <c r="Z219">
        <v>6.7409999999999996E-3</v>
      </c>
      <c r="AA219">
        <v>5.7010000000000003E-3</v>
      </c>
      <c r="AB219">
        <v>4.7920000000000003E-3</v>
      </c>
      <c r="AC219">
        <v>4.0299999999999997E-3</v>
      </c>
      <c r="AD219">
        <v>3.3570000000000002E-3</v>
      </c>
      <c r="AE219">
        <v>2.7699999999999999E-3</v>
      </c>
      <c r="AF219">
        <v>2.2889999999999998E-3</v>
      </c>
      <c r="AG219">
        <v>1.9040000000000001E-3</v>
      </c>
      <c r="AH219">
        <v>1.5900000000000001E-3</v>
      </c>
      <c r="AI219">
        <v>1.323E-3</v>
      </c>
      <c r="AJ219">
        <v>1.106E-3</v>
      </c>
      <c r="AK219" s="91">
        <v>-0.14499999999999999</v>
      </c>
    </row>
    <row r="220" spans="1:37" ht="15" customHeight="1">
      <c r="A220" s="103" t="s">
        <v>3</v>
      </c>
      <c r="B220" s="93" t="s">
        <v>8552</v>
      </c>
      <c r="C220" t="s">
        <v>3230</v>
      </c>
      <c r="D220" t="s">
        <v>8553</v>
      </c>
      <c r="E220" t="s">
        <v>8554</v>
      </c>
      <c r="F220" t="s">
        <v>2105</v>
      </c>
      <c r="H220">
        <v>3.1209169999999999</v>
      </c>
      <c r="I220" s="1">
        <v>3.562824</v>
      </c>
      <c r="J220">
        <v>4.1059590000000004</v>
      </c>
      <c r="K220">
        <v>4.4477089999999997</v>
      </c>
      <c r="L220">
        <v>4.9635889999999998</v>
      </c>
      <c r="M220">
        <v>5.6116510000000002</v>
      </c>
      <c r="N220">
        <v>6.101458</v>
      </c>
      <c r="O220">
        <v>6.5357409999999998</v>
      </c>
      <c r="P220">
        <v>6.9304500000000004</v>
      </c>
      <c r="Q220">
        <v>7.5008939999999997</v>
      </c>
      <c r="R220">
        <v>8.2456250000000004</v>
      </c>
      <c r="S220">
        <v>9.1310850000000006</v>
      </c>
      <c r="T220">
        <v>9.9110980000000009</v>
      </c>
      <c r="U220">
        <v>10.721723000000001</v>
      </c>
      <c r="V220">
        <v>11.346403</v>
      </c>
      <c r="W220">
        <v>11.955226</v>
      </c>
      <c r="X220">
        <v>12.458663</v>
      </c>
      <c r="Y220">
        <v>12.958193</v>
      </c>
      <c r="Z220">
        <v>13.419568999999999</v>
      </c>
      <c r="AA220">
        <v>13.88363</v>
      </c>
      <c r="AB220">
        <v>14.252980000000001</v>
      </c>
      <c r="AC220">
        <v>14.691565000000001</v>
      </c>
      <c r="AD220">
        <v>14.861463000000001</v>
      </c>
      <c r="AE220">
        <v>14.905587000000001</v>
      </c>
      <c r="AF220">
        <v>14.814135</v>
      </c>
      <c r="AG220">
        <v>14.890703999999999</v>
      </c>
      <c r="AH220">
        <v>14.942218</v>
      </c>
      <c r="AI220">
        <v>15.033702999999999</v>
      </c>
      <c r="AJ220">
        <v>15.088609</v>
      </c>
      <c r="AK220" s="91">
        <v>5.8000000000000003E-2</v>
      </c>
    </row>
    <row r="221" spans="1:37" ht="15" customHeight="1">
      <c r="A221" s="103" t="s">
        <v>1</v>
      </c>
      <c r="B221" s="93" t="s">
        <v>8555</v>
      </c>
      <c r="C221" t="s">
        <v>2271</v>
      </c>
      <c r="D221" t="s">
        <v>8556</v>
      </c>
      <c r="E221" t="s">
        <v>8557</v>
      </c>
      <c r="F221" t="s">
        <v>2105</v>
      </c>
      <c r="H221">
        <v>6.5137E-2</v>
      </c>
      <c r="I221" s="1">
        <v>5.9175999999999999E-2</v>
      </c>
      <c r="J221">
        <v>5.2366000000000003E-2</v>
      </c>
      <c r="K221">
        <v>4.6144999999999999E-2</v>
      </c>
      <c r="L221">
        <v>4.1158E-2</v>
      </c>
      <c r="M221">
        <v>3.7145999999999998E-2</v>
      </c>
      <c r="N221">
        <v>3.2967000000000003E-2</v>
      </c>
      <c r="O221">
        <v>2.8586E-2</v>
      </c>
      <c r="P221">
        <v>2.4323000000000001E-2</v>
      </c>
      <c r="Q221">
        <v>2.0753000000000001E-2</v>
      </c>
      <c r="R221">
        <v>1.7988000000000001E-2</v>
      </c>
      <c r="S221">
        <v>1.5639E-2</v>
      </c>
      <c r="T221">
        <v>1.3513000000000001E-2</v>
      </c>
      <c r="U221">
        <v>1.1663E-2</v>
      </c>
      <c r="V221">
        <v>1.0030000000000001E-2</v>
      </c>
      <c r="W221">
        <v>8.5970000000000005E-3</v>
      </c>
      <c r="X221">
        <v>7.3359999999999996E-3</v>
      </c>
      <c r="Y221">
        <v>6.241E-3</v>
      </c>
      <c r="Z221">
        <v>5.3090000000000004E-3</v>
      </c>
      <c r="AA221">
        <v>4.5069999999999997E-3</v>
      </c>
      <c r="AB221">
        <v>3.8040000000000001E-3</v>
      </c>
      <c r="AC221">
        <v>3.212E-3</v>
      </c>
      <c r="AD221">
        <v>2.6870000000000002E-3</v>
      </c>
      <c r="AE221">
        <v>2.2260000000000001E-3</v>
      </c>
      <c r="AF221">
        <v>1.8489999999999999E-3</v>
      </c>
      <c r="AG221">
        <v>1.5460000000000001E-3</v>
      </c>
      <c r="AH221">
        <v>1.2979999999999999E-3</v>
      </c>
      <c r="AI221">
        <v>1.0870000000000001E-3</v>
      </c>
      <c r="AJ221">
        <v>9.1399999999999999E-4</v>
      </c>
      <c r="AK221" s="91">
        <v>-0.14099999999999999</v>
      </c>
    </row>
    <row r="222" spans="1:37" ht="15" customHeight="1">
      <c r="A222" s="103" t="s">
        <v>5</v>
      </c>
      <c r="B222" s="93" t="s">
        <v>8558</v>
      </c>
      <c r="C222" t="s">
        <v>3238</v>
      </c>
      <c r="D222" t="s">
        <v>8559</v>
      </c>
      <c r="E222" t="s">
        <v>8560</v>
      </c>
      <c r="F222" t="s">
        <v>2105</v>
      </c>
      <c r="H222">
        <v>0</v>
      </c>
      <c r="I222" s="1">
        <v>0</v>
      </c>
      <c r="J222">
        <v>0.22504299999999999</v>
      </c>
      <c r="K222">
        <v>0.22714799999999999</v>
      </c>
      <c r="L222">
        <v>0.23027900000000001</v>
      </c>
      <c r="M222">
        <v>0.23857500000000001</v>
      </c>
      <c r="N222">
        <v>0.24623999999999999</v>
      </c>
      <c r="O222">
        <v>0.24834500000000001</v>
      </c>
      <c r="P222">
        <v>0.247229</v>
      </c>
      <c r="Q222">
        <v>0.249005</v>
      </c>
      <c r="R222">
        <v>0.25837700000000002</v>
      </c>
      <c r="S222">
        <v>0.27263700000000002</v>
      </c>
      <c r="T222">
        <v>0.28715600000000002</v>
      </c>
      <c r="U222">
        <v>0.30215799999999998</v>
      </c>
      <c r="V222">
        <v>0.320687</v>
      </c>
      <c r="W222">
        <v>0.34081499999999998</v>
      </c>
      <c r="X222">
        <v>0.36212299999999997</v>
      </c>
      <c r="Y222">
        <v>0.38599099999999997</v>
      </c>
      <c r="Z222">
        <v>0.41384599999999999</v>
      </c>
      <c r="AA222">
        <v>0.44478200000000001</v>
      </c>
      <c r="AB222">
        <v>0.47659899999999999</v>
      </c>
      <c r="AC222">
        <v>0.51157799999999998</v>
      </c>
      <c r="AD222">
        <v>0.54397300000000004</v>
      </c>
      <c r="AE222">
        <v>0.57172999999999996</v>
      </c>
      <c r="AF222">
        <v>0.60040700000000002</v>
      </c>
      <c r="AG222">
        <v>0.631637</v>
      </c>
      <c r="AH222">
        <v>0.66413</v>
      </c>
      <c r="AI222">
        <v>0.69267100000000004</v>
      </c>
      <c r="AJ222">
        <v>0.72231699999999999</v>
      </c>
      <c r="AK222" t="s">
        <v>549</v>
      </c>
    </row>
    <row r="223" spans="1:37" ht="15" customHeight="1">
      <c r="A223" s="103" t="s">
        <v>5</v>
      </c>
      <c r="B223" s="93" t="s">
        <v>8561</v>
      </c>
      <c r="C223" t="s">
        <v>3235</v>
      </c>
      <c r="D223" t="s">
        <v>8562</v>
      </c>
      <c r="E223" t="s">
        <v>8563</v>
      </c>
      <c r="F223" t="s">
        <v>2105</v>
      </c>
      <c r="H223">
        <v>0</v>
      </c>
      <c r="I223" s="1">
        <v>0</v>
      </c>
      <c r="J223">
        <v>0.21895000000000001</v>
      </c>
      <c r="K223">
        <v>0.21643299999999999</v>
      </c>
      <c r="L223">
        <v>0.21639600000000001</v>
      </c>
      <c r="M223">
        <v>0.22101599999999999</v>
      </c>
      <c r="N223">
        <v>0.22417100000000001</v>
      </c>
      <c r="O223">
        <v>0.224302</v>
      </c>
      <c r="P223">
        <v>0.22405600000000001</v>
      </c>
      <c r="Q223">
        <v>0.22989499999999999</v>
      </c>
      <c r="R223">
        <v>0.244149</v>
      </c>
      <c r="S223">
        <v>0.265212</v>
      </c>
      <c r="T223">
        <v>0.28737600000000002</v>
      </c>
      <c r="U223">
        <v>0.31066100000000002</v>
      </c>
      <c r="V223">
        <v>0.33900400000000003</v>
      </c>
      <c r="W223">
        <v>0.37101699999999999</v>
      </c>
      <c r="X223">
        <v>0.404947</v>
      </c>
      <c r="Y223">
        <v>0.44428299999999998</v>
      </c>
      <c r="Z223">
        <v>0.48955100000000001</v>
      </c>
      <c r="AA223">
        <v>0.54082399999999997</v>
      </c>
      <c r="AB223">
        <v>0.59456699999999996</v>
      </c>
      <c r="AC223">
        <v>0.65479900000000002</v>
      </c>
      <c r="AD223">
        <v>0.70982199999999995</v>
      </c>
      <c r="AE223">
        <v>0.75931499999999996</v>
      </c>
      <c r="AF223">
        <v>0.80587200000000003</v>
      </c>
      <c r="AG223">
        <v>0.85718000000000005</v>
      </c>
      <c r="AH223">
        <v>0.90732199999999996</v>
      </c>
      <c r="AI223">
        <v>0.95350299999999999</v>
      </c>
      <c r="AJ223">
        <v>0.99503299999999995</v>
      </c>
      <c r="AK223" t="s">
        <v>549</v>
      </c>
    </row>
    <row r="224" spans="1:37" ht="15" customHeight="1">
      <c r="A224" s="103" t="s">
        <v>7</v>
      </c>
      <c r="B224" s="93" t="s">
        <v>8564</v>
      </c>
      <c r="C224" t="s">
        <v>2287</v>
      </c>
      <c r="D224" t="s">
        <v>8565</v>
      </c>
      <c r="E224" t="s">
        <v>8566</v>
      </c>
      <c r="F224" t="s">
        <v>2105</v>
      </c>
      <c r="H224">
        <v>0</v>
      </c>
      <c r="I224" s="1">
        <v>0</v>
      </c>
      <c r="J224">
        <v>0.37634600000000001</v>
      </c>
      <c r="K224">
        <v>0.38173499999999999</v>
      </c>
      <c r="L224">
        <v>0.39291799999999999</v>
      </c>
      <c r="M224">
        <v>0.410806</v>
      </c>
      <c r="N224">
        <v>0.42415799999999998</v>
      </c>
      <c r="O224">
        <v>0.42967499999999997</v>
      </c>
      <c r="P224">
        <v>0.42928899999999998</v>
      </c>
      <c r="Q224">
        <v>0.43275599999999997</v>
      </c>
      <c r="R224">
        <v>0.44654500000000003</v>
      </c>
      <c r="S224">
        <v>0.46606599999999998</v>
      </c>
      <c r="T224">
        <v>0.487985</v>
      </c>
      <c r="U224">
        <v>0.515046</v>
      </c>
      <c r="V224">
        <v>0.54696100000000003</v>
      </c>
      <c r="W224">
        <v>0.58394299999999999</v>
      </c>
      <c r="X224">
        <v>0.62582199999999999</v>
      </c>
      <c r="Y224">
        <v>0.67317400000000005</v>
      </c>
      <c r="Z224">
        <v>0.72845700000000002</v>
      </c>
      <c r="AA224">
        <v>0.789906</v>
      </c>
      <c r="AB224">
        <v>0.85352700000000004</v>
      </c>
      <c r="AC224">
        <v>0.92321799999999998</v>
      </c>
      <c r="AD224">
        <v>0.98855099999999996</v>
      </c>
      <c r="AE224">
        <v>1.0453749999999999</v>
      </c>
      <c r="AF224">
        <v>1.1034539999999999</v>
      </c>
      <c r="AG224">
        <v>1.1658329999999999</v>
      </c>
      <c r="AH224">
        <v>1.2301740000000001</v>
      </c>
      <c r="AI224">
        <v>1.2869170000000001</v>
      </c>
      <c r="AJ224">
        <v>1.345232</v>
      </c>
      <c r="AK224" t="s">
        <v>549</v>
      </c>
    </row>
    <row r="225" spans="1:37" s="36" customFormat="1" ht="15" customHeight="1">
      <c r="B225" s="35" t="s">
        <v>8567</v>
      </c>
      <c r="C225" s="36" t="s">
        <v>8059</v>
      </c>
      <c r="D225" s="36" t="s">
        <v>8568</v>
      </c>
      <c r="E225" s="36" t="s">
        <v>8569</v>
      </c>
      <c r="F225" s="36" t="s">
        <v>2105</v>
      </c>
      <c r="H225" s="36">
        <v>180.61982699999999</v>
      </c>
      <c r="I225" s="166">
        <v>186.49350000000001</v>
      </c>
      <c r="J225" s="36">
        <v>188.82283000000001</v>
      </c>
      <c r="K225" s="36">
        <v>190.626938</v>
      </c>
      <c r="L225" s="36">
        <v>195.106979</v>
      </c>
      <c r="M225" s="36">
        <v>202.50727800000001</v>
      </c>
      <c r="N225" s="36">
        <v>207.005585</v>
      </c>
      <c r="O225" s="36">
        <v>207.12138400000001</v>
      </c>
      <c r="P225" s="36">
        <v>203.823837</v>
      </c>
      <c r="Q225" s="36">
        <v>201.78428600000001</v>
      </c>
      <c r="R225" s="36">
        <v>203.63635300000001</v>
      </c>
      <c r="S225" s="36">
        <v>206.92961099999999</v>
      </c>
      <c r="T225" s="36">
        <v>209.69859299999999</v>
      </c>
      <c r="U225" s="36">
        <v>212.967072</v>
      </c>
      <c r="V225" s="36">
        <v>216.125214</v>
      </c>
      <c r="W225" s="36">
        <v>219.188492</v>
      </c>
      <c r="X225" s="36">
        <v>221.84333799999999</v>
      </c>
      <c r="Y225" s="36">
        <v>224.323059</v>
      </c>
      <c r="Z225" s="36">
        <v>227.32418799999999</v>
      </c>
      <c r="AA225" s="36">
        <v>230.371872</v>
      </c>
      <c r="AB225" s="36">
        <v>232.498154</v>
      </c>
      <c r="AC225" s="36">
        <v>235.21517900000001</v>
      </c>
      <c r="AD225" s="36">
        <v>236.05999800000001</v>
      </c>
      <c r="AE225" s="36">
        <v>234.92872600000001</v>
      </c>
      <c r="AF225" s="36">
        <v>234.37702899999999</v>
      </c>
      <c r="AG225" s="36">
        <v>235.44674699999999</v>
      </c>
      <c r="AH225" s="36">
        <v>237.52796900000001</v>
      </c>
      <c r="AI225" s="36">
        <v>239.052933</v>
      </c>
      <c r="AJ225" s="36">
        <v>241.633881</v>
      </c>
      <c r="AK225" s="95">
        <v>0.01</v>
      </c>
    </row>
    <row r="226" spans="1:37" ht="15" customHeight="1">
      <c r="C226" t="s">
        <v>8062</v>
      </c>
    </row>
    <row r="227" spans="1:37" ht="15" customHeight="1">
      <c r="A227" s="103" t="s">
        <v>4</v>
      </c>
      <c r="B227" s="93" t="s">
        <v>8570</v>
      </c>
      <c r="C227" t="s">
        <v>955</v>
      </c>
      <c r="D227" t="s">
        <v>8571</v>
      </c>
      <c r="E227" t="s">
        <v>8572</v>
      </c>
      <c r="F227" t="s">
        <v>2105</v>
      </c>
      <c r="H227">
        <v>273.15377799999999</v>
      </c>
      <c r="I227" s="1">
        <v>277.07376099999999</v>
      </c>
      <c r="J227">
        <v>274.69210800000002</v>
      </c>
      <c r="K227">
        <v>272.49237099999999</v>
      </c>
      <c r="L227">
        <v>274.15902699999998</v>
      </c>
      <c r="M227">
        <v>279.90683000000001</v>
      </c>
      <c r="N227">
        <v>281.52694700000001</v>
      </c>
      <c r="O227">
        <v>277.27740499999999</v>
      </c>
      <c r="P227">
        <v>268.671448</v>
      </c>
      <c r="Q227">
        <v>261.83212300000002</v>
      </c>
      <c r="R227">
        <v>260.10656699999998</v>
      </c>
      <c r="S227">
        <v>260.1875</v>
      </c>
      <c r="T227">
        <v>259.58990499999999</v>
      </c>
      <c r="U227">
        <v>259.61502100000001</v>
      </c>
      <c r="V227">
        <v>259.50140399999998</v>
      </c>
      <c r="W227">
        <v>259.26907299999999</v>
      </c>
      <c r="X227">
        <v>258.56124899999998</v>
      </c>
      <c r="Y227">
        <v>257.66332999999997</v>
      </c>
      <c r="Z227">
        <v>257.36483800000002</v>
      </c>
      <c r="AA227">
        <v>257.10897799999998</v>
      </c>
      <c r="AB227">
        <v>255.83055100000001</v>
      </c>
      <c r="AC227">
        <v>255.20024100000001</v>
      </c>
      <c r="AD227">
        <v>252.56401099999999</v>
      </c>
      <c r="AE227">
        <v>247.90344200000001</v>
      </c>
      <c r="AF227">
        <v>243.960342</v>
      </c>
      <c r="AG227">
        <v>241.76246599999999</v>
      </c>
      <c r="AH227">
        <v>240.633118</v>
      </c>
      <c r="AI227">
        <v>238.96373</v>
      </c>
      <c r="AJ227">
        <v>238.36341899999999</v>
      </c>
      <c r="AK227" s="91">
        <v>-5.0000000000000001E-3</v>
      </c>
    </row>
    <row r="228" spans="1:37" ht="15" customHeight="1">
      <c r="A228" s="103" t="s">
        <v>3</v>
      </c>
      <c r="B228" s="93" t="s">
        <v>8573</v>
      </c>
      <c r="C228" t="s">
        <v>1221</v>
      </c>
      <c r="D228" t="s">
        <v>8574</v>
      </c>
      <c r="E228" t="s">
        <v>8575</v>
      </c>
      <c r="F228" t="s">
        <v>2105</v>
      </c>
      <c r="H228">
        <v>1.4683170000000001</v>
      </c>
      <c r="I228" s="1">
        <v>1.4740150000000001</v>
      </c>
      <c r="J228">
        <v>1.4485300000000001</v>
      </c>
      <c r="K228">
        <v>1.4262159999999999</v>
      </c>
      <c r="L228">
        <v>1.425861</v>
      </c>
      <c r="M228">
        <v>1.447959</v>
      </c>
      <c r="N228">
        <v>1.44973</v>
      </c>
      <c r="O228">
        <v>1.4223749999999999</v>
      </c>
      <c r="P228">
        <v>1.373761</v>
      </c>
      <c r="Q228">
        <v>1.3351310000000001</v>
      </c>
      <c r="R228">
        <v>1.323261</v>
      </c>
      <c r="S228">
        <v>1.3210850000000001</v>
      </c>
      <c r="T228">
        <v>1.315885</v>
      </c>
      <c r="U228">
        <v>1.314187</v>
      </c>
      <c r="V228">
        <v>1.312079</v>
      </c>
      <c r="W228">
        <v>1.309604</v>
      </c>
      <c r="X228">
        <v>1.3049500000000001</v>
      </c>
      <c r="Y228">
        <v>1.2995000000000001</v>
      </c>
      <c r="Z228">
        <v>1.2972220000000001</v>
      </c>
      <c r="AA228">
        <v>1.295293</v>
      </c>
      <c r="AB228">
        <v>1.2883119999999999</v>
      </c>
      <c r="AC228">
        <v>1.284683</v>
      </c>
      <c r="AD228">
        <v>1.2710330000000001</v>
      </c>
      <c r="AE228">
        <v>1.2472639999999999</v>
      </c>
      <c r="AF228">
        <v>1.227174</v>
      </c>
      <c r="AG228">
        <v>1.215902</v>
      </c>
      <c r="AH228">
        <v>1.2100420000000001</v>
      </c>
      <c r="AI228">
        <v>1.2014899999999999</v>
      </c>
      <c r="AJ228">
        <v>1.198337</v>
      </c>
      <c r="AK228" s="91">
        <v>-7.0000000000000001E-3</v>
      </c>
    </row>
    <row r="229" spans="1:37" ht="15" customHeight="1">
      <c r="A229" s="103" t="s">
        <v>6</v>
      </c>
      <c r="B229" s="93" t="s">
        <v>8576</v>
      </c>
      <c r="C229" t="s">
        <v>970</v>
      </c>
      <c r="D229" t="s">
        <v>8577</v>
      </c>
      <c r="E229" t="s">
        <v>8578</v>
      </c>
      <c r="F229" t="s">
        <v>2105</v>
      </c>
      <c r="H229">
        <v>0.173008</v>
      </c>
      <c r="I229" s="1">
        <v>0.17172299999999999</v>
      </c>
      <c r="J229">
        <v>0.169068</v>
      </c>
      <c r="K229">
        <v>0.164576</v>
      </c>
      <c r="L229">
        <v>0.16542399999999999</v>
      </c>
      <c r="M229">
        <v>0.16841900000000001</v>
      </c>
      <c r="N229">
        <v>0.168487</v>
      </c>
      <c r="O229">
        <v>0.164966</v>
      </c>
      <c r="P229">
        <v>0.158774</v>
      </c>
      <c r="Q229">
        <v>0.15432899999999999</v>
      </c>
      <c r="R229">
        <v>0.15285599999999999</v>
      </c>
      <c r="S229">
        <v>0.15282999999999999</v>
      </c>
      <c r="T229">
        <v>0.15127099999999999</v>
      </c>
      <c r="U229">
        <v>0.15037500000000001</v>
      </c>
      <c r="V229">
        <v>0.14968300000000001</v>
      </c>
      <c r="W229">
        <v>0.149451</v>
      </c>
      <c r="X229">
        <v>0.14862800000000001</v>
      </c>
      <c r="Y229">
        <v>0.14777999999999999</v>
      </c>
      <c r="Z229">
        <v>0.14705699999999999</v>
      </c>
      <c r="AA229">
        <v>0.14660300000000001</v>
      </c>
      <c r="AB229">
        <v>0.14538499999999999</v>
      </c>
      <c r="AC229">
        <v>0.14497399999999999</v>
      </c>
      <c r="AD229">
        <v>0.14352400000000001</v>
      </c>
      <c r="AE229">
        <v>0.14100499999999999</v>
      </c>
      <c r="AF229">
        <v>0.13896900000000001</v>
      </c>
      <c r="AG229">
        <v>0.13796600000000001</v>
      </c>
      <c r="AH229">
        <v>0.137487</v>
      </c>
      <c r="AI229">
        <v>0.13655200000000001</v>
      </c>
      <c r="AJ229">
        <v>0.13630700000000001</v>
      </c>
      <c r="AK229" s="91">
        <v>-8.0000000000000002E-3</v>
      </c>
    </row>
    <row r="230" spans="1:37" ht="15" customHeight="1">
      <c r="A230" s="103" t="s">
        <v>2</v>
      </c>
      <c r="B230" s="93" t="s">
        <v>8579</v>
      </c>
      <c r="C230" t="s">
        <v>985</v>
      </c>
      <c r="D230" t="s">
        <v>8580</v>
      </c>
      <c r="E230" t="s">
        <v>8581</v>
      </c>
      <c r="F230" t="s">
        <v>2105</v>
      </c>
      <c r="H230">
        <v>4.3201349999999996</v>
      </c>
      <c r="I230" s="1">
        <v>4.0431869999999996</v>
      </c>
      <c r="J230">
        <v>3.9238460000000002</v>
      </c>
      <c r="K230">
        <v>3.769495</v>
      </c>
      <c r="L230">
        <v>3.6716500000000001</v>
      </c>
      <c r="M230">
        <v>3.5551919999999999</v>
      </c>
      <c r="N230">
        <v>3.410104</v>
      </c>
      <c r="O230">
        <v>3.1770309999999999</v>
      </c>
      <c r="P230">
        <v>2.9144230000000002</v>
      </c>
      <c r="Q230">
        <v>2.829548</v>
      </c>
      <c r="R230">
        <v>2.8854839999999999</v>
      </c>
      <c r="S230">
        <v>3.0298370000000001</v>
      </c>
      <c r="T230">
        <v>3.2043180000000002</v>
      </c>
      <c r="U230">
        <v>3.3965519999999998</v>
      </c>
      <c r="V230">
        <v>3.5950709999999999</v>
      </c>
      <c r="W230">
        <v>3.8028870000000001</v>
      </c>
      <c r="X230">
        <v>4.0112290000000002</v>
      </c>
      <c r="Y230">
        <v>4.2221770000000003</v>
      </c>
      <c r="Z230">
        <v>4.4554580000000001</v>
      </c>
      <c r="AA230">
        <v>4.7012130000000001</v>
      </c>
      <c r="AB230">
        <v>4.9360179999999998</v>
      </c>
      <c r="AC230">
        <v>5.2028869999999996</v>
      </c>
      <c r="AD230">
        <v>5.4368910000000001</v>
      </c>
      <c r="AE230">
        <v>5.6219320000000002</v>
      </c>
      <c r="AF230">
        <v>5.8171609999999996</v>
      </c>
      <c r="AG230">
        <v>6.0639770000000004</v>
      </c>
      <c r="AH230">
        <v>6.339137</v>
      </c>
      <c r="AI230">
        <v>6.6010340000000003</v>
      </c>
      <c r="AJ230">
        <v>6.8982409999999996</v>
      </c>
      <c r="AK230" s="91">
        <v>1.7000000000000001E-2</v>
      </c>
    </row>
    <row r="231" spans="1:37" ht="15" customHeight="1">
      <c r="A231" s="103" t="s">
        <v>3</v>
      </c>
      <c r="B231" s="93" t="s">
        <v>8582</v>
      </c>
      <c r="C231" t="s">
        <v>3230</v>
      </c>
      <c r="D231" t="s">
        <v>8583</v>
      </c>
      <c r="E231" t="s">
        <v>8584</v>
      </c>
      <c r="F231" t="s">
        <v>2105</v>
      </c>
      <c r="H231">
        <v>0</v>
      </c>
      <c r="I231" s="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t="s">
        <v>549</v>
      </c>
    </row>
    <row r="232" spans="1:37" ht="15" customHeight="1">
      <c r="A232" s="103" t="s">
        <v>1</v>
      </c>
      <c r="B232" s="93" t="s">
        <v>8585</v>
      </c>
      <c r="C232" t="s">
        <v>2271</v>
      </c>
      <c r="D232" t="s">
        <v>8586</v>
      </c>
      <c r="E232" t="s">
        <v>8587</v>
      </c>
      <c r="F232" t="s">
        <v>2105</v>
      </c>
      <c r="H232">
        <v>4.6861E-2</v>
      </c>
      <c r="I232" s="1">
        <v>4.2104000000000003E-2</v>
      </c>
      <c r="J232">
        <v>3.7054999999999998E-2</v>
      </c>
      <c r="K232">
        <v>3.2542000000000001E-2</v>
      </c>
      <c r="L232">
        <v>2.8996999999999998E-2</v>
      </c>
      <c r="M232">
        <v>2.6221999999999999E-2</v>
      </c>
      <c r="N232">
        <v>2.3376999999999998E-2</v>
      </c>
      <c r="O232">
        <v>2.0413000000000001E-2</v>
      </c>
      <c r="P232">
        <v>1.7541000000000001E-2</v>
      </c>
      <c r="Q232">
        <v>1.5166000000000001E-2</v>
      </c>
      <c r="R232">
        <v>1.3365999999999999E-2</v>
      </c>
      <c r="S232">
        <v>1.1858E-2</v>
      </c>
      <c r="T232">
        <v>1.0488000000000001E-2</v>
      </c>
      <c r="U232">
        <v>9.2910000000000006E-3</v>
      </c>
      <c r="V232">
        <v>8.2199999999999999E-3</v>
      </c>
      <c r="W232">
        <v>7.2639999999999996E-3</v>
      </c>
      <c r="X232">
        <v>6.4009999999999996E-3</v>
      </c>
      <c r="Y232">
        <v>5.6319999999999999E-3</v>
      </c>
      <c r="Z232">
        <v>4.9620000000000003E-3</v>
      </c>
      <c r="AA232">
        <v>4.3670000000000002E-3</v>
      </c>
      <c r="AB232">
        <v>3.8249999999999998E-3</v>
      </c>
      <c r="AC232">
        <v>3.3549999999999999E-3</v>
      </c>
      <c r="AD232">
        <v>2.9150000000000001E-3</v>
      </c>
      <c r="AE232">
        <v>2.5100000000000001E-3</v>
      </c>
      <c r="AF232">
        <v>2.1640000000000001E-3</v>
      </c>
      <c r="AG232">
        <v>1.8760000000000001E-3</v>
      </c>
      <c r="AH232">
        <v>1.6310000000000001E-3</v>
      </c>
      <c r="AI232">
        <v>1.413E-3</v>
      </c>
      <c r="AJ232">
        <v>1.2279999999999999E-3</v>
      </c>
      <c r="AK232" s="91">
        <v>-0.122</v>
      </c>
    </row>
    <row r="233" spans="1:37" ht="15" customHeight="1">
      <c r="A233" s="103" t="s">
        <v>5</v>
      </c>
      <c r="B233" s="93" t="s">
        <v>8588</v>
      </c>
      <c r="C233" t="s">
        <v>3238</v>
      </c>
      <c r="D233" t="s">
        <v>8589</v>
      </c>
      <c r="E233" t="s">
        <v>8590</v>
      </c>
      <c r="F233" t="s">
        <v>2105</v>
      </c>
      <c r="H233">
        <v>0</v>
      </c>
      <c r="I233" s="1">
        <v>0</v>
      </c>
      <c r="J233">
        <v>0.124004</v>
      </c>
      <c r="K233">
        <v>0.12336999999999999</v>
      </c>
      <c r="L233">
        <v>0.123497</v>
      </c>
      <c r="M233">
        <v>0.12639400000000001</v>
      </c>
      <c r="N233">
        <v>0.12881799999999999</v>
      </c>
      <c r="O233">
        <v>0.12857199999999999</v>
      </c>
      <c r="P233">
        <v>0.12715799999999999</v>
      </c>
      <c r="Q233">
        <v>0.127133</v>
      </c>
      <c r="R233">
        <v>0.13075700000000001</v>
      </c>
      <c r="S233">
        <v>0.13653799999999999</v>
      </c>
      <c r="T233">
        <v>0.14230000000000001</v>
      </c>
      <c r="U233">
        <v>0.14810699999999999</v>
      </c>
      <c r="V233">
        <v>0.155443</v>
      </c>
      <c r="W233">
        <v>0.16337199999999999</v>
      </c>
      <c r="X233">
        <v>0.17139299999999999</v>
      </c>
      <c r="Y233">
        <v>0.18044499999999999</v>
      </c>
      <c r="Z233">
        <v>0.191217</v>
      </c>
      <c r="AA233">
        <v>0.203458</v>
      </c>
      <c r="AB233">
        <v>0.21637600000000001</v>
      </c>
      <c r="AC233">
        <v>0.231353</v>
      </c>
      <c r="AD233">
        <v>0.24589900000000001</v>
      </c>
      <c r="AE233">
        <v>0.25953599999999999</v>
      </c>
      <c r="AF233">
        <v>0.27476200000000001</v>
      </c>
      <c r="AG233">
        <v>0.29278399999999999</v>
      </c>
      <c r="AH233">
        <v>0.31290899999999999</v>
      </c>
      <c r="AI233">
        <v>0.332872</v>
      </c>
      <c r="AJ233">
        <v>0.35465200000000002</v>
      </c>
      <c r="AK233" t="s">
        <v>549</v>
      </c>
    </row>
    <row r="234" spans="1:37" ht="15" customHeight="1">
      <c r="A234" s="103" t="s">
        <v>5</v>
      </c>
      <c r="B234" s="93" t="s">
        <v>8591</v>
      </c>
      <c r="C234" t="s">
        <v>3235</v>
      </c>
      <c r="D234" t="s">
        <v>8592</v>
      </c>
      <c r="E234" t="s">
        <v>8593</v>
      </c>
      <c r="F234" t="s">
        <v>2105</v>
      </c>
      <c r="H234">
        <v>0</v>
      </c>
      <c r="I234" s="1">
        <v>0</v>
      </c>
      <c r="J234">
        <v>0.27505000000000002</v>
      </c>
      <c r="K234">
        <v>0.26865899999999998</v>
      </c>
      <c r="L234">
        <v>0.26628800000000002</v>
      </c>
      <c r="M234">
        <v>0.268984</v>
      </c>
      <c r="N234">
        <v>0.26871</v>
      </c>
      <c r="O234">
        <v>0.26366499999999998</v>
      </c>
      <c r="P234">
        <v>0.257156</v>
      </c>
      <c r="Q234">
        <v>0.255056</v>
      </c>
      <c r="R234">
        <v>0.25977699999999998</v>
      </c>
      <c r="S234">
        <v>0.26896799999999998</v>
      </c>
      <c r="T234">
        <v>0.27766999999999997</v>
      </c>
      <c r="U234">
        <v>0.28694399999999998</v>
      </c>
      <c r="V234">
        <v>0.297906</v>
      </c>
      <c r="W234">
        <v>0.31016899999999997</v>
      </c>
      <c r="X234">
        <v>0.32225300000000001</v>
      </c>
      <c r="Y234">
        <v>0.33644299999999999</v>
      </c>
      <c r="Z234">
        <v>0.35324499999999998</v>
      </c>
      <c r="AA234">
        <v>0.37246200000000002</v>
      </c>
      <c r="AB234">
        <v>0.39206400000000002</v>
      </c>
      <c r="AC234">
        <v>0.41481699999999999</v>
      </c>
      <c r="AD234">
        <v>0.43431999999999998</v>
      </c>
      <c r="AE234">
        <v>0.45070199999999999</v>
      </c>
      <c r="AF234">
        <v>0.46655400000000002</v>
      </c>
      <c r="AG234">
        <v>0.48563899999999999</v>
      </c>
      <c r="AH234">
        <v>0.504992</v>
      </c>
      <c r="AI234">
        <v>0.52243700000000004</v>
      </c>
      <c r="AJ234">
        <v>0.53968000000000005</v>
      </c>
      <c r="AK234" t="s">
        <v>549</v>
      </c>
    </row>
    <row r="235" spans="1:37" ht="15" customHeight="1">
      <c r="A235" s="103" t="s">
        <v>7</v>
      </c>
      <c r="B235" s="93" t="s">
        <v>8594</v>
      </c>
      <c r="C235" t="s">
        <v>2287</v>
      </c>
      <c r="D235" t="s">
        <v>8595</v>
      </c>
      <c r="E235" t="s">
        <v>8596</v>
      </c>
      <c r="F235" t="s">
        <v>2105</v>
      </c>
      <c r="H235">
        <v>0</v>
      </c>
      <c r="I235" s="1">
        <v>0</v>
      </c>
      <c r="J235">
        <v>0.41006300000000001</v>
      </c>
      <c r="K235">
        <v>0.41000599999999998</v>
      </c>
      <c r="L235">
        <v>0.41621000000000002</v>
      </c>
      <c r="M235">
        <v>0.42923</v>
      </c>
      <c r="N235">
        <v>0.43662499999999999</v>
      </c>
      <c r="O235">
        <v>0.435529</v>
      </c>
      <c r="P235">
        <v>0.42805599999999999</v>
      </c>
      <c r="Q235">
        <v>0.42384300000000003</v>
      </c>
      <c r="R235">
        <v>0.42857499999999998</v>
      </c>
      <c r="S235">
        <v>0.43723400000000001</v>
      </c>
      <c r="T235">
        <v>0.445851</v>
      </c>
      <c r="U235">
        <v>0.45676800000000001</v>
      </c>
      <c r="V235">
        <v>0.46883200000000003</v>
      </c>
      <c r="W235">
        <v>0.48222100000000001</v>
      </c>
      <c r="X235">
        <v>0.49639699999999998</v>
      </c>
      <c r="Y235">
        <v>0.51200900000000005</v>
      </c>
      <c r="Z235">
        <v>0.53081999999999996</v>
      </c>
      <c r="AA235">
        <v>0.55196599999999996</v>
      </c>
      <c r="AB235">
        <v>0.57327099999999998</v>
      </c>
      <c r="AC235">
        <v>0.59853599999999996</v>
      </c>
      <c r="AD235">
        <v>0.62161699999999998</v>
      </c>
      <c r="AE235">
        <v>0.64187300000000003</v>
      </c>
      <c r="AF235">
        <v>0.66601399999999999</v>
      </c>
      <c r="AG235">
        <v>0.69730700000000001</v>
      </c>
      <c r="AH235">
        <v>0.73452300000000004</v>
      </c>
      <c r="AI235">
        <v>0.77302800000000005</v>
      </c>
      <c r="AJ235">
        <v>0.81800399999999995</v>
      </c>
      <c r="AK235" t="s">
        <v>549</v>
      </c>
    </row>
    <row r="236" spans="1:37" ht="15" customHeight="1">
      <c r="B236" s="93" t="s">
        <v>8597</v>
      </c>
      <c r="C236" t="s">
        <v>8091</v>
      </c>
      <c r="D236" t="s">
        <v>8598</v>
      </c>
      <c r="E236" t="s">
        <v>8599</v>
      </c>
      <c r="F236" t="s">
        <v>2105</v>
      </c>
      <c r="H236">
        <v>279.16204800000003</v>
      </c>
      <c r="I236" s="1">
        <v>282.80480999999997</v>
      </c>
      <c r="J236">
        <v>281.07968099999999</v>
      </c>
      <c r="K236">
        <v>278.68725599999999</v>
      </c>
      <c r="L236">
        <v>280.256958</v>
      </c>
      <c r="M236">
        <v>285.92919899999998</v>
      </c>
      <c r="N236">
        <v>287.41281099999998</v>
      </c>
      <c r="O236">
        <v>282.88992300000001</v>
      </c>
      <c r="P236">
        <v>273.94830300000001</v>
      </c>
      <c r="Q236">
        <v>266.97226000000001</v>
      </c>
      <c r="R236">
        <v>265.300659</v>
      </c>
      <c r="S236">
        <v>265.54583700000001</v>
      </c>
      <c r="T236">
        <v>265.13763399999999</v>
      </c>
      <c r="U236">
        <v>265.377228</v>
      </c>
      <c r="V236">
        <v>265.48864700000001</v>
      </c>
      <c r="W236">
        <v>265.49408</v>
      </c>
      <c r="X236">
        <v>265.022491</v>
      </c>
      <c r="Y236">
        <v>264.367279</v>
      </c>
      <c r="Z236">
        <v>264.34481799999998</v>
      </c>
      <c r="AA236">
        <v>264.38436899999999</v>
      </c>
      <c r="AB236">
        <v>263.38577299999997</v>
      </c>
      <c r="AC236">
        <v>263.080872</v>
      </c>
      <c r="AD236">
        <v>260.720215</v>
      </c>
      <c r="AE236">
        <v>256.26821899999999</v>
      </c>
      <c r="AF236">
        <v>252.55316199999999</v>
      </c>
      <c r="AG236">
        <v>250.65791300000001</v>
      </c>
      <c r="AH236">
        <v>249.87380999999999</v>
      </c>
      <c r="AI236">
        <v>248.53254699999999</v>
      </c>
      <c r="AJ236">
        <v>248.30985999999999</v>
      </c>
      <c r="AK236" s="91">
        <v>-4.0000000000000001E-3</v>
      </c>
    </row>
    <row r="237" spans="1:37" ht="15" customHeight="1">
      <c r="B237" s="93" t="s">
        <v>8600</v>
      </c>
      <c r="C237" t="s">
        <v>2256</v>
      </c>
      <c r="D237" t="s">
        <v>8601</v>
      </c>
      <c r="E237" t="s">
        <v>8602</v>
      </c>
      <c r="F237" t="s">
        <v>2105</v>
      </c>
      <c r="H237">
        <v>711.90508999999997</v>
      </c>
      <c r="I237" s="1">
        <v>731.49768100000006</v>
      </c>
      <c r="J237">
        <v>746.08410600000002</v>
      </c>
      <c r="K237">
        <v>755.33306900000002</v>
      </c>
      <c r="L237">
        <v>765.83038299999998</v>
      </c>
      <c r="M237">
        <v>780.86895800000002</v>
      </c>
      <c r="N237">
        <v>788.05279499999995</v>
      </c>
      <c r="O237">
        <v>786.18463099999997</v>
      </c>
      <c r="P237">
        <v>775.89386000000002</v>
      </c>
      <c r="Q237">
        <v>769.153503</v>
      </c>
      <c r="R237">
        <v>772.19421399999999</v>
      </c>
      <c r="S237">
        <v>778.19146699999999</v>
      </c>
      <c r="T237">
        <v>784.09899900000005</v>
      </c>
      <c r="U237">
        <v>793.142517</v>
      </c>
      <c r="V237">
        <v>802.76110800000004</v>
      </c>
      <c r="W237">
        <v>811.77514599999995</v>
      </c>
      <c r="X237">
        <v>820.43054199999995</v>
      </c>
      <c r="Y237">
        <v>828.44409199999996</v>
      </c>
      <c r="Z237">
        <v>838.05096400000002</v>
      </c>
      <c r="AA237">
        <v>845.96551499999998</v>
      </c>
      <c r="AB237">
        <v>851.84161400000005</v>
      </c>
      <c r="AC237">
        <v>858.72430399999996</v>
      </c>
      <c r="AD237">
        <v>861.682861</v>
      </c>
      <c r="AE237">
        <v>862.92309599999999</v>
      </c>
      <c r="AF237">
        <v>865.21826199999998</v>
      </c>
      <c r="AG237">
        <v>869.99597200000005</v>
      </c>
      <c r="AH237">
        <v>875.87756300000001</v>
      </c>
      <c r="AI237">
        <v>882.39776600000005</v>
      </c>
      <c r="AJ237">
        <v>891.90478499999995</v>
      </c>
      <c r="AK237" s="91">
        <v>8.0000000000000002E-3</v>
      </c>
    </row>
    <row r="238" spans="1:37" ht="15" customHeight="1">
      <c r="C238" t="s">
        <v>8603</v>
      </c>
    </row>
    <row r="239" spans="1:37" ht="15" customHeight="1">
      <c r="B239" s="93" t="s">
        <v>8604</v>
      </c>
      <c r="C239" t="s">
        <v>8605</v>
      </c>
      <c r="D239" t="s">
        <v>8606</v>
      </c>
      <c r="E239" t="s">
        <v>8607</v>
      </c>
      <c r="F239" t="s">
        <v>8608</v>
      </c>
      <c r="H239">
        <v>1620.4948730000001</v>
      </c>
      <c r="I239" s="1">
        <v>1600.1008300000001</v>
      </c>
      <c r="J239">
        <v>1666.9197999999999</v>
      </c>
      <c r="K239">
        <v>1628.408447</v>
      </c>
      <c r="L239">
        <v>1561.420654</v>
      </c>
      <c r="M239">
        <v>1509.649414</v>
      </c>
      <c r="N239">
        <v>1489.7312010000001</v>
      </c>
      <c r="O239">
        <v>1507.5151370000001</v>
      </c>
      <c r="P239">
        <v>1500.1649170000001</v>
      </c>
      <c r="Q239">
        <v>1506.952393</v>
      </c>
      <c r="R239">
        <v>1522.1982419999999</v>
      </c>
      <c r="S239">
        <v>1534.73938</v>
      </c>
      <c r="T239">
        <v>1543.237427</v>
      </c>
      <c r="U239">
        <v>1554.590698</v>
      </c>
      <c r="V239">
        <v>1557.5253909999999</v>
      </c>
      <c r="W239">
        <v>1562.481567</v>
      </c>
      <c r="X239">
        <v>1568.966064</v>
      </c>
      <c r="Y239">
        <v>1568.3394780000001</v>
      </c>
      <c r="Z239">
        <v>1571.777466</v>
      </c>
      <c r="AA239">
        <v>1585.611206</v>
      </c>
      <c r="AB239">
        <v>1597.3070070000001</v>
      </c>
      <c r="AC239">
        <v>1600.190918</v>
      </c>
      <c r="AD239">
        <v>1601.832764</v>
      </c>
      <c r="AE239">
        <v>1602.998779</v>
      </c>
      <c r="AF239">
        <v>1608.1293949999999</v>
      </c>
      <c r="AG239">
        <v>1618.0823969999999</v>
      </c>
      <c r="AH239">
        <v>1630.8079829999999</v>
      </c>
      <c r="AI239">
        <v>1636.8905030000001</v>
      </c>
      <c r="AJ239">
        <v>1649.469482</v>
      </c>
      <c r="AK239" s="91">
        <v>1E-3</v>
      </c>
    </row>
    <row r="240" spans="1:37" ht="15" customHeight="1">
      <c r="B240" s="93" t="s">
        <v>8609</v>
      </c>
      <c r="C240" t="s">
        <v>8610</v>
      </c>
      <c r="D240" t="s">
        <v>8611</v>
      </c>
      <c r="E240" t="s">
        <v>8612</v>
      </c>
      <c r="F240" t="s">
        <v>8613</v>
      </c>
      <c r="H240">
        <v>3.3663400000000001</v>
      </c>
      <c r="I240" s="1">
        <v>3.3698929999999998</v>
      </c>
      <c r="J240">
        <v>3.3734500000000001</v>
      </c>
      <c r="K240">
        <v>3.3770099999999998</v>
      </c>
      <c r="L240">
        <v>3.3805740000000002</v>
      </c>
      <c r="M240">
        <v>3.3841420000000002</v>
      </c>
      <c r="N240">
        <v>3.3877130000000002</v>
      </c>
      <c r="O240">
        <v>3.391289</v>
      </c>
      <c r="P240">
        <v>3.3948680000000002</v>
      </c>
      <c r="Q240">
        <v>3.3984510000000001</v>
      </c>
      <c r="R240">
        <v>3.402037</v>
      </c>
      <c r="S240">
        <v>3.4056280000000001</v>
      </c>
      <c r="T240">
        <v>3.4092220000000002</v>
      </c>
      <c r="U240">
        <v>3.41282</v>
      </c>
      <c r="V240">
        <v>3.4164219999999998</v>
      </c>
      <c r="W240">
        <v>3.4200270000000002</v>
      </c>
      <c r="X240">
        <v>3.4236369999999998</v>
      </c>
      <c r="Y240">
        <v>3.4272499999999999</v>
      </c>
      <c r="Z240">
        <v>3.4308670000000001</v>
      </c>
      <c r="AA240">
        <v>3.434488</v>
      </c>
      <c r="AB240">
        <v>3.438113</v>
      </c>
      <c r="AC240">
        <v>3.4417409999999999</v>
      </c>
      <c r="AD240">
        <v>3.445373</v>
      </c>
      <c r="AE240">
        <v>3.4490099999999999</v>
      </c>
      <c r="AF240">
        <v>3.4526490000000001</v>
      </c>
      <c r="AG240">
        <v>3.4562930000000001</v>
      </c>
      <c r="AH240">
        <v>3.4599410000000002</v>
      </c>
      <c r="AI240">
        <v>3.4635929999999999</v>
      </c>
      <c r="AJ240">
        <v>3.4672480000000001</v>
      </c>
      <c r="AK240" s="91">
        <v>1E-3</v>
      </c>
    </row>
    <row r="241" spans="2:37" ht="15" customHeight="1">
      <c r="C241" t="s">
        <v>4306</v>
      </c>
    </row>
    <row r="242" spans="2:37" ht="15" customHeight="1">
      <c r="B242" s="93" t="s">
        <v>8614</v>
      </c>
      <c r="C242" t="s">
        <v>1178</v>
      </c>
      <c r="D242" t="s">
        <v>8615</v>
      </c>
      <c r="E242" t="s">
        <v>8616</v>
      </c>
      <c r="F242" t="s">
        <v>817</v>
      </c>
      <c r="H242">
        <v>480.86654700000003</v>
      </c>
      <c r="I242" s="1">
        <v>473.79251099999999</v>
      </c>
      <c r="J242">
        <v>492.51501500000001</v>
      </c>
      <c r="K242">
        <v>480.10034200000001</v>
      </c>
      <c r="L242">
        <v>459.17535400000003</v>
      </c>
      <c r="M242">
        <v>442.59573399999999</v>
      </c>
      <c r="N242">
        <v>435.204926</v>
      </c>
      <c r="O242">
        <v>438.61608899999999</v>
      </c>
      <c r="P242">
        <v>434.49127199999998</v>
      </c>
      <c r="Q242">
        <v>434.25302099999999</v>
      </c>
      <c r="R242">
        <v>435.99301100000002</v>
      </c>
      <c r="S242">
        <v>436.48690800000003</v>
      </c>
      <c r="T242">
        <v>435.37204000000003</v>
      </c>
      <c r="U242">
        <v>434.60772700000001</v>
      </c>
      <c r="V242">
        <v>431.05429099999998</v>
      </c>
      <c r="W242">
        <v>427.65039100000001</v>
      </c>
      <c r="X242">
        <v>424.25372299999998</v>
      </c>
      <c r="Y242">
        <v>418.55365</v>
      </c>
      <c r="Z242">
        <v>413.58151199999998</v>
      </c>
      <c r="AA242">
        <v>410.946777</v>
      </c>
      <c r="AB242">
        <v>407.33846999999997</v>
      </c>
      <c r="AC242">
        <v>401.121399</v>
      </c>
      <c r="AD242">
        <v>394.29074100000003</v>
      </c>
      <c r="AE242">
        <v>387.06680299999999</v>
      </c>
      <c r="AF242">
        <v>380.52633700000001</v>
      </c>
      <c r="AG242">
        <v>373.70101899999997</v>
      </c>
      <c r="AH242">
        <v>367.609375</v>
      </c>
      <c r="AI242">
        <v>360.13336199999998</v>
      </c>
      <c r="AJ242">
        <v>354.19946299999998</v>
      </c>
      <c r="AK242" s="91">
        <v>-1.0999999999999999E-2</v>
      </c>
    </row>
    <row r="243" spans="2:37" ht="15" customHeight="1">
      <c r="B243" s="93" t="s">
        <v>8617</v>
      </c>
      <c r="C243" t="s">
        <v>935</v>
      </c>
      <c r="D243" t="s">
        <v>8618</v>
      </c>
      <c r="E243" t="s">
        <v>8619</v>
      </c>
      <c r="F243" t="s">
        <v>817</v>
      </c>
      <c r="H243">
        <v>0</v>
      </c>
      <c r="I243" s="1">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t="s">
        <v>549</v>
      </c>
    </row>
    <row r="244" spans="2:37" ht="15" customHeight="1">
      <c r="B244" s="93" t="s">
        <v>8620</v>
      </c>
      <c r="C244" t="s">
        <v>538</v>
      </c>
      <c r="D244" t="s">
        <v>8621</v>
      </c>
      <c r="E244" t="s">
        <v>8622</v>
      </c>
      <c r="F244" t="s">
        <v>817</v>
      </c>
      <c r="H244">
        <v>0</v>
      </c>
      <c r="I244" s="1">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t="s">
        <v>549</v>
      </c>
    </row>
    <row r="245" spans="2:37" ht="15" customHeight="1">
      <c r="B245" s="93" t="s">
        <v>8623</v>
      </c>
      <c r="C245" t="s">
        <v>556</v>
      </c>
      <c r="D245" t="s">
        <v>8624</v>
      </c>
      <c r="E245" t="s">
        <v>8625</v>
      </c>
      <c r="F245" t="s">
        <v>817</v>
      </c>
      <c r="H245">
        <v>0.51516300000000004</v>
      </c>
      <c r="I245" s="1">
        <v>1.02989</v>
      </c>
      <c r="J245">
        <v>1.6141289999999999</v>
      </c>
      <c r="K245">
        <v>2.1038670000000002</v>
      </c>
      <c r="L245">
        <v>2.7049910000000001</v>
      </c>
      <c r="M245">
        <v>3.499511</v>
      </c>
      <c r="N245">
        <v>4.5404369999999998</v>
      </c>
      <c r="O245">
        <v>5.9096029999999997</v>
      </c>
      <c r="P245">
        <v>7.4006509999999999</v>
      </c>
      <c r="Q245">
        <v>9.1702840000000005</v>
      </c>
      <c r="R245">
        <v>11.444215</v>
      </c>
      <c r="S245">
        <v>14.161068</v>
      </c>
      <c r="T245">
        <v>17.293554</v>
      </c>
      <c r="U245">
        <v>20.907318</v>
      </c>
      <c r="V245">
        <v>24.839417000000001</v>
      </c>
      <c r="W245">
        <v>29.211893</v>
      </c>
      <c r="X245">
        <v>34.020896999999998</v>
      </c>
      <c r="Y245">
        <v>39.055110999999997</v>
      </c>
      <c r="Z245">
        <v>44.546832999999999</v>
      </c>
      <c r="AA245">
        <v>50.726470999999997</v>
      </c>
      <c r="AB245">
        <v>57.249889000000003</v>
      </c>
      <c r="AC245">
        <v>63.815086000000001</v>
      </c>
      <c r="AD245">
        <v>70.632087999999996</v>
      </c>
      <c r="AE245">
        <v>77.703888000000006</v>
      </c>
      <c r="AF245">
        <v>85.240448000000001</v>
      </c>
      <c r="AG245">
        <v>94.454329999999999</v>
      </c>
      <c r="AH245">
        <v>103.730484</v>
      </c>
      <c r="AI245">
        <v>112.465706</v>
      </c>
      <c r="AJ245">
        <v>121.52919799999999</v>
      </c>
      <c r="AK245" s="91">
        <v>0.215</v>
      </c>
    </row>
    <row r="246" spans="2:37" ht="15" customHeight="1">
      <c r="C246" t="s">
        <v>364</v>
      </c>
    </row>
    <row r="247" spans="2:37" ht="15" customHeight="1">
      <c r="B247" s="93" t="s">
        <v>8626</v>
      </c>
      <c r="C247" t="s">
        <v>8627</v>
      </c>
      <c r="D247" t="s">
        <v>8628</v>
      </c>
      <c r="E247" t="s">
        <v>8629</v>
      </c>
      <c r="F247" t="s">
        <v>8608</v>
      </c>
      <c r="H247">
        <v>444.898865</v>
      </c>
      <c r="I247" s="1">
        <v>450.42761200000001</v>
      </c>
      <c r="J247">
        <v>448.61004600000001</v>
      </c>
      <c r="K247">
        <v>446.74627700000002</v>
      </c>
      <c r="L247">
        <v>445.22772200000003</v>
      </c>
      <c r="M247">
        <v>442.84777800000001</v>
      </c>
      <c r="N247">
        <v>440.43005399999998</v>
      </c>
      <c r="O247">
        <v>437.02459700000003</v>
      </c>
      <c r="P247">
        <v>434.036407</v>
      </c>
      <c r="Q247">
        <v>431.39211999999998</v>
      </c>
      <c r="R247">
        <v>429.99737499999998</v>
      </c>
      <c r="S247">
        <v>428.16067500000003</v>
      </c>
      <c r="T247">
        <v>426.27862499999998</v>
      </c>
      <c r="U247">
        <v>424.17816199999999</v>
      </c>
      <c r="V247">
        <v>421.71697999999998</v>
      </c>
      <c r="W247">
        <v>419.81463600000001</v>
      </c>
      <c r="X247">
        <v>417.567047</v>
      </c>
      <c r="Y247">
        <v>415.80767800000001</v>
      </c>
      <c r="Z247">
        <v>414.04513500000002</v>
      </c>
      <c r="AA247">
        <v>412.52209499999998</v>
      </c>
      <c r="AB247">
        <v>411.24774200000002</v>
      </c>
      <c r="AC247">
        <v>409.97735599999999</v>
      </c>
      <c r="AD247">
        <v>408.52224699999999</v>
      </c>
      <c r="AE247">
        <v>406.63034099999999</v>
      </c>
      <c r="AF247">
        <v>405.358521</v>
      </c>
      <c r="AG247">
        <v>403.865906</v>
      </c>
      <c r="AH247">
        <v>401.97906499999999</v>
      </c>
      <c r="AI247">
        <v>400.55664100000001</v>
      </c>
      <c r="AJ247">
        <v>400.09832799999998</v>
      </c>
      <c r="AK247" s="91">
        <v>-4.0000000000000001E-3</v>
      </c>
    </row>
    <row r="248" spans="2:37" ht="15" customHeight="1">
      <c r="B248" s="93" t="s">
        <v>8630</v>
      </c>
      <c r="C248" t="s">
        <v>8610</v>
      </c>
      <c r="D248" t="s">
        <v>8631</v>
      </c>
      <c r="E248" t="s">
        <v>8632</v>
      </c>
      <c r="F248" t="s">
        <v>8613</v>
      </c>
      <c r="H248">
        <v>4.8202259999999999</v>
      </c>
      <c r="I248" s="1">
        <v>4.8389660000000001</v>
      </c>
      <c r="J248">
        <v>4.8577789999999998</v>
      </c>
      <c r="K248">
        <v>4.876665</v>
      </c>
      <c r="L248">
        <v>4.8956239999999998</v>
      </c>
      <c r="M248">
        <v>4.9146570000000001</v>
      </c>
      <c r="N248">
        <v>4.933764</v>
      </c>
      <c r="O248">
        <v>4.9529449999999997</v>
      </c>
      <c r="P248">
        <v>4.9722</v>
      </c>
      <c r="Q248">
        <v>4.9915310000000002</v>
      </c>
      <c r="R248">
        <v>5.0109370000000002</v>
      </c>
      <c r="S248">
        <v>5.0304180000000001</v>
      </c>
      <c r="T248">
        <v>5.0499749999999999</v>
      </c>
      <c r="U248">
        <v>5.0696079999999997</v>
      </c>
      <c r="V248">
        <v>5.0893170000000003</v>
      </c>
      <c r="W248">
        <v>5.1091030000000002</v>
      </c>
      <c r="X248">
        <v>5.1289660000000001</v>
      </c>
      <c r="Y248">
        <v>5.1489060000000002</v>
      </c>
      <c r="Z248">
        <v>5.1689230000000004</v>
      </c>
      <c r="AA248">
        <v>5.189019</v>
      </c>
      <c r="AB248">
        <v>5.2091919999999998</v>
      </c>
      <c r="AC248">
        <v>5.2294450000000001</v>
      </c>
      <c r="AD248">
        <v>5.2497749999999996</v>
      </c>
      <c r="AE248">
        <v>5.2701849999999997</v>
      </c>
      <c r="AF248">
        <v>5.2906740000000001</v>
      </c>
      <c r="AG248">
        <v>5.3112430000000002</v>
      </c>
      <c r="AH248">
        <v>5.3318919999999999</v>
      </c>
      <c r="AI248">
        <v>5.3526210000000001</v>
      </c>
      <c r="AJ248">
        <v>5.3734299999999999</v>
      </c>
      <c r="AK248" s="91">
        <v>4.0000000000000001E-3</v>
      </c>
    </row>
    <row r="249" spans="2:37" ht="15" customHeight="1">
      <c r="C249" t="s">
        <v>4306</v>
      </c>
    </row>
    <row r="250" spans="2:37" ht="15" customHeight="1">
      <c r="B250" s="93" t="s">
        <v>8633</v>
      </c>
      <c r="C250" t="s">
        <v>1178</v>
      </c>
      <c r="D250" t="s">
        <v>8634</v>
      </c>
      <c r="E250" t="s">
        <v>1262</v>
      </c>
      <c r="F250" t="s">
        <v>817</v>
      </c>
      <c r="H250">
        <v>95.724982999999995</v>
      </c>
      <c r="I250" s="1">
        <v>96.410872999999995</v>
      </c>
      <c r="J250">
        <v>95.648369000000002</v>
      </c>
      <c r="K250">
        <v>94.922400999999994</v>
      </c>
      <c r="L250">
        <v>94.299674999999993</v>
      </c>
      <c r="M250">
        <v>93.480141000000003</v>
      </c>
      <c r="N250">
        <v>92.663535999999993</v>
      </c>
      <c r="O250">
        <v>91.636002000000005</v>
      </c>
      <c r="P250">
        <v>90.709732000000002</v>
      </c>
      <c r="Q250">
        <v>89.864052000000001</v>
      </c>
      <c r="R250">
        <v>89.271820000000005</v>
      </c>
      <c r="S250">
        <v>88.583907999999994</v>
      </c>
      <c r="T250">
        <v>87.881882000000004</v>
      </c>
      <c r="U250">
        <v>87.154610000000005</v>
      </c>
      <c r="V250">
        <v>86.355025999999995</v>
      </c>
      <c r="W250">
        <v>85.672011999999995</v>
      </c>
      <c r="X250">
        <v>84.929305999999997</v>
      </c>
      <c r="Y250">
        <v>84.290549999999996</v>
      </c>
      <c r="Z250">
        <v>83.598647999999997</v>
      </c>
      <c r="AA250">
        <v>82.885955999999993</v>
      </c>
      <c r="AB250">
        <v>82.221778999999998</v>
      </c>
      <c r="AC250">
        <v>81.555756000000002</v>
      </c>
      <c r="AD250">
        <v>80.850998000000004</v>
      </c>
      <c r="AE250">
        <v>80.058989999999994</v>
      </c>
      <c r="AF250">
        <v>79.380050999999995</v>
      </c>
      <c r="AG250">
        <v>78.650115999999997</v>
      </c>
      <c r="AH250">
        <v>77.846335999999994</v>
      </c>
      <c r="AI250">
        <v>77.124741</v>
      </c>
      <c r="AJ250">
        <v>76.572761999999997</v>
      </c>
      <c r="AK250" s="91">
        <v>-8.0000000000000002E-3</v>
      </c>
    </row>
    <row r="251" spans="2:37" ht="15" customHeight="1">
      <c r="B251" s="93" t="s">
        <v>8635</v>
      </c>
      <c r="C251" t="s">
        <v>935</v>
      </c>
      <c r="D251" t="s">
        <v>8636</v>
      </c>
      <c r="E251" t="s">
        <v>1266</v>
      </c>
      <c r="F251" t="s">
        <v>817</v>
      </c>
      <c r="H251">
        <v>1.875904</v>
      </c>
      <c r="I251" s="1">
        <v>1.8078829999999999</v>
      </c>
      <c r="J251">
        <v>1.7136819999999999</v>
      </c>
      <c r="K251">
        <v>1.621937</v>
      </c>
      <c r="L251">
        <v>1.5413140000000001</v>
      </c>
      <c r="M251">
        <v>1.455168</v>
      </c>
      <c r="N251">
        <v>1.371278</v>
      </c>
      <c r="O251">
        <v>1.2863249999999999</v>
      </c>
      <c r="P251">
        <v>1.1999850000000001</v>
      </c>
      <c r="Q251">
        <v>1.1125510000000001</v>
      </c>
      <c r="R251">
        <v>1.0315639999999999</v>
      </c>
      <c r="S251">
        <v>0.94839600000000002</v>
      </c>
      <c r="T251">
        <v>0.86860599999999999</v>
      </c>
      <c r="U251">
        <v>0.79182399999999997</v>
      </c>
      <c r="V251">
        <v>0.72530600000000001</v>
      </c>
      <c r="W251">
        <v>0.65481</v>
      </c>
      <c r="X251">
        <v>0.57531900000000002</v>
      </c>
      <c r="Y251">
        <v>0.49192999999999998</v>
      </c>
      <c r="Z251">
        <v>0.417902</v>
      </c>
      <c r="AA251">
        <v>0.41475499999999998</v>
      </c>
      <c r="AB251">
        <v>0.41187499999999999</v>
      </c>
      <c r="AC251">
        <v>0.40901599999999999</v>
      </c>
      <c r="AD251">
        <v>0.40599000000000002</v>
      </c>
      <c r="AE251">
        <v>0.40254800000000002</v>
      </c>
      <c r="AF251">
        <v>0.39974100000000001</v>
      </c>
      <c r="AG251">
        <v>0.396733</v>
      </c>
      <c r="AH251">
        <v>0.39335599999999998</v>
      </c>
      <c r="AI251">
        <v>0.39045299999999999</v>
      </c>
      <c r="AJ251">
        <v>0.38850499999999999</v>
      </c>
      <c r="AK251" s="91">
        <v>-5.5E-2</v>
      </c>
    </row>
    <row r="252" spans="2:37" ht="15" customHeight="1">
      <c r="B252" s="93" t="s">
        <v>8637</v>
      </c>
      <c r="C252" t="s">
        <v>538</v>
      </c>
      <c r="D252" t="s">
        <v>8638</v>
      </c>
      <c r="E252" t="s">
        <v>1269</v>
      </c>
      <c r="F252" t="s">
        <v>817</v>
      </c>
      <c r="H252">
        <v>0</v>
      </c>
      <c r="I252" s="1">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t="s">
        <v>549</v>
      </c>
    </row>
    <row r="253" spans="2:37" ht="15" customHeight="1">
      <c r="B253" s="93" t="s">
        <v>8639</v>
      </c>
      <c r="C253" t="s">
        <v>556</v>
      </c>
      <c r="D253" t="s">
        <v>8640</v>
      </c>
      <c r="E253" t="s">
        <v>1272</v>
      </c>
      <c r="F253" t="s">
        <v>817</v>
      </c>
      <c r="H253">
        <v>0.638131</v>
      </c>
      <c r="I253" s="1">
        <v>0.70199999999999996</v>
      </c>
      <c r="J253">
        <v>0.75260700000000003</v>
      </c>
      <c r="K253">
        <v>0.80172500000000002</v>
      </c>
      <c r="L253">
        <v>0.84487999999999996</v>
      </c>
      <c r="M253">
        <v>0.88815699999999997</v>
      </c>
      <c r="N253">
        <v>0.92988400000000004</v>
      </c>
      <c r="O253">
        <v>0.96818099999999996</v>
      </c>
      <c r="P253">
        <v>1.009477</v>
      </c>
      <c r="Q253">
        <v>1.053212</v>
      </c>
      <c r="R253">
        <v>1.0977250000000001</v>
      </c>
      <c r="S253">
        <v>1.1419189999999999</v>
      </c>
      <c r="T253">
        <v>1.183538</v>
      </c>
      <c r="U253">
        <v>1.2224330000000001</v>
      </c>
      <c r="V253">
        <v>1.252678</v>
      </c>
      <c r="W253">
        <v>1.2881480000000001</v>
      </c>
      <c r="X253">
        <v>1.3287279999999999</v>
      </c>
      <c r="Y253">
        <v>1.374214</v>
      </c>
      <c r="Z253">
        <v>1.4570460000000001</v>
      </c>
      <c r="AA253">
        <v>1.54541</v>
      </c>
      <c r="AB253">
        <v>1.640115</v>
      </c>
      <c r="AC253">
        <v>1.7406269999999999</v>
      </c>
      <c r="AD253">
        <v>1.8464670000000001</v>
      </c>
      <c r="AE253">
        <v>1.956663</v>
      </c>
      <c r="AF253">
        <v>2.0764179999999999</v>
      </c>
      <c r="AG253">
        <v>2.2021730000000002</v>
      </c>
      <c r="AH253">
        <v>2.3334239999999999</v>
      </c>
      <c r="AI253">
        <v>2.4752070000000002</v>
      </c>
      <c r="AJ253">
        <v>2.6315870000000001</v>
      </c>
      <c r="AK253" s="91">
        <v>5.1999999999999998E-2</v>
      </c>
    </row>
    <row r="254" spans="2:37" ht="15" customHeight="1">
      <c r="C254" t="s">
        <v>892</v>
      </c>
    </row>
    <row r="255" spans="2:37" ht="15" customHeight="1">
      <c r="B255" s="93" t="s">
        <v>8641</v>
      </c>
      <c r="C255" t="s">
        <v>8642</v>
      </c>
      <c r="D255" t="s">
        <v>8643</v>
      </c>
      <c r="E255" t="s">
        <v>8644</v>
      </c>
      <c r="F255" t="s">
        <v>8645</v>
      </c>
      <c r="H255">
        <v>5234.1591799999997</v>
      </c>
      <c r="I255" s="1">
        <v>5273.296875</v>
      </c>
      <c r="J255">
        <v>5362.6445309999999</v>
      </c>
      <c r="K255">
        <v>5516.3344729999999</v>
      </c>
      <c r="L255">
        <v>5699.1494140000004</v>
      </c>
      <c r="M255">
        <v>5878.9716799999997</v>
      </c>
      <c r="N255">
        <v>6041.2578119999998</v>
      </c>
      <c r="O255">
        <v>6192.2470700000003</v>
      </c>
      <c r="P255">
        <v>6343.6660160000001</v>
      </c>
      <c r="Q255">
        <v>6511.3486329999996</v>
      </c>
      <c r="R255">
        <v>6715.9096680000002</v>
      </c>
      <c r="S255">
        <v>6915.4399409999996</v>
      </c>
      <c r="T255">
        <v>7116.8901370000003</v>
      </c>
      <c r="U255">
        <v>7327.4184569999998</v>
      </c>
      <c r="V255">
        <v>7523.0537109999996</v>
      </c>
      <c r="W255">
        <v>7718.1992190000001</v>
      </c>
      <c r="X255">
        <v>7912.0834960000002</v>
      </c>
      <c r="Y255">
        <v>8137.939453</v>
      </c>
      <c r="Z255">
        <v>8368.4814449999994</v>
      </c>
      <c r="AA255">
        <v>8606.8613280000009</v>
      </c>
      <c r="AB255">
        <v>8874.4423829999996</v>
      </c>
      <c r="AC255">
        <v>9160.3457030000009</v>
      </c>
      <c r="AD255">
        <v>9472.5527340000008</v>
      </c>
      <c r="AE255">
        <v>9798.0292969999991</v>
      </c>
      <c r="AF255">
        <v>10143.948242</v>
      </c>
      <c r="AG255">
        <v>10485.746094</v>
      </c>
      <c r="AH255">
        <v>10850.213867</v>
      </c>
      <c r="AI255">
        <v>11224.771484000001</v>
      </c>
      <c r="AJ255">
        <v>11635.883789</v>
      </c>
      <c r="AK255" s="91">
        <v>2.9000000000000001E-2</v>
      </c>
    </row>
    <row r="256" spans="2:37" ht="15" customHeight="1">
      <c r="B256" s="93" t="s">
        <v>8646</v>
      </c>
      <c r="C256" t="s">
        <v>8647</v>
      </c>
      <c r="D256" t="s">
        <v>8648</v>
      </c>
      <c r="E256" t="s">
        <v>8649</v>
      </c>
      <c r="F256" t="s">
        <v>8645</v>
      </c>
      <c r="H256">
        <v>1831.682251</v>
      </c>
      <c r="I256" s="1">
        <v>1866.1319579999999</v>
      </c>
      <c r="J256">
        <v>1903.4384769999999</v>
      </c>
      <c r="K256">
        <v>1962.4832759999999</v>
      </c>
      <c r="L256">
        <v>2030.4210210000001</v>
      </c>
      <c r="M256">
        <v>2091.8476559999999</v>
      </c>
      <c r="N256">
        <v>2140.1359859999998</v>
      </c>
      <c r="O256">
        <v>2176.3395999999998</v>
      </c>
      <c r="P256">
        <v>2205.485107</v>
      </c>
      <c r="Q256">
        <v>2234.9177249999998</v>
      </c>
      <c r="R256">
        <v>2273.3510740000002</v>
      </c>
      <c r="S256">
        <v>2317.189453</v>
      </c>
      <c r="T256">
        <v>2363.84375</v>
      </c>
      <c r="U256">
        <v>2415.5078119999998</v>
      </c>
      <c r="V256">
        <v>2471.7585450000001</v>
      </c>
      <c r="W256">
        <v>2534.2473140000002</v>
      </c>
      <c r="X256">
        <v>2596.5371089999999</v>
      </c>
      <c r="Y256">
        <v>2674.233643</v>
      </c>
      <c r="Z256">
        <v>2759.7326659999999</v>
      </c>
      <c r="AA256">
        <v>2843.7934570000002</v>
      </c>
      <c r="AB256">
        <v>2937.530518</v>
      </c>
      <c r="AC256">
        <v>3038.2260740000002</v>
      </c>
      <c r="AD256">
        <v>3149.4558109999998</v>
      </c>
      <c r="AE256">
        <v>3264.0588379999999</v>
      </c>
      <c r="AF256">
        <v>3390.117432</v>
      </c>
      <c r="AG256">
        <v>3513.3171390000002</v>
      </c>
      <c r="AH256">
        <v>3646.149414</v>
      </c>
      <c r="AI256">
        <v>3789.6210940000001</v>
      </c>
      <c r="AJ256">
        <v>3944.2458499999998</v>
      </c>
      <c r="AK256" s="91">
        <v>2.8000000000000001E-2</v>
      </c>
    </row>
    <row r="257" spans="2:37" ht="15" customHeight="1">
      <c r="B257" s="93" t="s">
        <v>8650</v>
      </c>
      <c r="C257" t="s">
        <v>8651</v>
      </c>
      <c r="D257" t="s">
        <v>8652</v>
      </c>
      <c r="E257" t="s">
        <v>8653</v>
      </c>
      <c r="F257" t="s">
        <v>8645</v>
      </c>
      <c r="H257">
        <v>3402.476807</v>
      </c>
      <c r="I257" s="1">
        <v>3407.165039</v>
      </c>
      <c r="J257">
        <v>3459.2060550000001</v>
      </c>
      <c r="K257">
        <v>3553.8510740000002</v>
      </c>
      <c r="L257">
        <v>3668.7282709999999</v>
      </c>
      <c r="M257">
        <v>3787.123779</v>
      </c>
      <c r="N257">
        <v>3901.1220699999999</v>
      </c>
      <c r="O257">
        <v>4015.9077149999998</v>
      </c>
      <c r="P257">
        <v>4138.1806640000004</v>
      </c>
      <c r="Q257">
        <v>4276.4311520000001</v>
      </c>
      <c r="R257">
        <v>4442.5585940000001</v>
      </c>
      <c r="S257">
        <v>4598.2504879999997</v>
      </c>
      <c r="T257">
        <v>4753.0463870000003</v>
      </c>
      <c r="U257">
        <v>4911.9106449999999</v>
      </c>
      <c r="V257">
        <v>5051.294922</v>
      </c>
      <c r="W257">
        <v>5183.9516599999997</v>
      </c>
      <c r="X257">
        <v>5315.5463870000003</v>
      </c>
      <c r="Y257">
        <v>5463.7055659999996</v>
      </c>
      <c r="Z257">
        <v>5608.7485349999997</v>
      </c>
      <c r="AA257">
        <v>5763.0683589999999</v>
      </c>
      <c r="AB257">
        <v>5936.9116210000002</v>
      </c>
      <c r="AC257">
        <v>6122.1201170000004</v>
      </c>
      <c r="AD257">
        <v>6323.0971680000002</v>
      </c>
      <c r="AE257">
        <v>6533.9702150000003</v>
      </c>
      <c r="AF257">
        <v>6753.8305659999996</v>
      </c>
      <c r="AG257">
        <v>6972.4287109999996</v>
      </c>
      <c r="AH257">
        <v>7204.064453</v>
      </c>
      <c r="AI257">
        <v>7435.1499020000001</v>
      </c>
      <c r="AJ257">
        <v>7691.6376950000003</v>
      </c>
      <c r="AK257" s="91">
        <v>0.03</v>
      </c>
    </row>
    <row r="258" spans="2:37" ht="15" customHeight="1">
      <c r="C258" t="s">
        <v>4306</v>
      </c>
    </row>
    <row r="259" spans="2:37" ht="15" customHeight="1">
      <c r="B259" s="93" t="s">
        <v>8654</v>
      </c>
      <c r="C259" t="s">
        <v>1178</v>
      </c>
      <c r="D259" t="s">
        <v>8655</v>
      </c>
      <c r="E259" t="s">
        <v>1278</v>
      </c>
      <c r="F259" t="s">
        <v>817</v>
      </c>
      <c r="H259">
        <v>222.93867499999999</v>
      </c>
      <c r="I259" s="1">
        <v>318.21374500000002</v>
      </c>
      <c r="J259">
        <v>318.50683600000002</v>
      </c>
      <c r="K259">
        <v>321.42748999999998</v>
      </c>
      <c r="L259">
        <v>326.40893599999998</v>
      </c>
      <c r="M259">
        <v>331.75039700000002</v>
      </c>
      <c r="N259">
        <v>339.13262900000001</v>
      </c>
      <c r="O259">
        <v>343.65380900000002</v>
      </c>
      <c r="P259">
        <v>348.44000199999999</v>
      </c>
      <c r="Q259">
        <v>348.61184700000001</v>
      </c>
      <c r="R259">
        <v>349.93618800000002</v>
      </c>
      <c r="S259">
        <v>351.71850599999999</v>
      </c>
      <c r="T259">
        <v>354.40063500000002</v>
      </c>
      <c r="U259">
        <v>355.17700200000002</v>
      </c>
      <c r="V259">
        <v>356.67022700000001</v>
      </c>
      <c r="W259">
        <v>356.87670900000001</v>
      </c>
      <c r="X259">
        <v>358.82894900000002</v>
      </c>
      <c r="Y259">
        <v>358.93920900000001</v>
      </c>
      <c r="Z259">
        <v>360.572205</v>
      </c>
      <c r="AA259">
        <v>361.26196299999998</v>
      </c>
      <c r="AB259">
        <v>361.28478999999999</v>
      </c>
      <c r="AC259">
        <v>360.64623999999998</v>
      </c>
      <c r="AD259">
        <v>360.38775600000002</v>
      </c>
      <c r="AE259">
        <v>360.05560300000002</v>
      </c>
      <c r="AF259">
        <v>358.46176100000002</v>
      </c>
      <c r="AG259">
        <v>357.26376299999998</v>
      </c>
      <c r="AH259">
        <v>357.07412699999998</v>
      </c>
      <c r="AI259">
        <v>355.22808800000001</v>
      </c>
      <c r="AJ259">
        <v>354.51147500000002</v>
      </c>
      <c r="AK259" s="91">
        <v>1.7000000000000001E-2</v>
      </c>
    </row>
    <row r="260" spans="2:37" ht="15" customHeight="1">
      <c r="B260" s="93" t="s">
        <v>8656</v>
      </c>
      <c r="C260" t="s">
        <v>935</v>
      </c>
      <c r="D260" t="s">
        <v>8657</v>
      </c>
      <c r="E260" t="s">
        <v>1281</v>
      </c>
      <c r="F260" t="s">
        <v>817</v>
      </c>
      <c r="H260">
        <v>685.66516100000001</v>
      </c>
      <c r="I260" s="1">
        <v>532.149719</v>
      </c>
      <c r="J260">
        <v>519.35320999999999</v>
      </c>
      <c r="K260">
        <v>520.34844999999996</v>
      </c>
      <c r="L260">
        <v>497.46441700000003</v>
      </c>
      <c r="M260">
        <v>487.75363199999998</v>
      </c>
      <c r="N260">
        <v>469.75631700000002</v>
      </c>
      <c r="O260">
        <v>458.26986699999998</v>
      </c>
      <c r="P260">
        <v>449.82733200000001</v>
      </c>
      <c r="Q260">
        <v>449.95632899999998</v>
      </c>
      <c r="R260">
        <v>449.27517699999999</v>
      </c>
      <c r="S260">
        <v>449.44375600000001</v>
      </c>
      <c r="T260">
        <v>447.34497099999999</v>
      </c>
      <c r="U260">
        <v>447.23684700000001</v>
      </c>
      <c r="V260">
        <v>444.02316300000001</v>
      </c>
      <c r="W260">
        <v>442.96899400000001</v>
      </c>
      <c r="X260">
        <v>441.815674</v>
      </c>
      <c r="Y260">
        <v>439.63165300000003</v>
      </c>
      <c r="Z260">
        <v>437.97662400000002</v>
      </c>
      <c r="AA260">
        <v>436.76757800000001</v>
      </c>
      <c r="AB260">
        <v>436.80938700000002</v>
      </c>
      <c r="AC260">
        <v>435.24386600000003</v>
      </c>
      <c r="AD260">
        <v>434.29315200000002</v>
      </c>
      <c r="AE260">
        <v>432.733093</v>
      </c>
      <c r="AF260">
        <v>438.45755000000003</v>
      </c>
      <c r="AG260">
        <v>437.70047</v>
      </c>
      <c r="AH260">
        <v>432.92089800000002</v>
      </c>
      <c r="AI260">
        <v>429.24749800000001</v>
      </c>
      <c r="AJ260">
        <v>424.56079099999999</v>
      </c>
      <c r="AK260" s="91">
        <v>-1.7000000000000001E-2</v>
      </c>
    </row>
    <row r="261" spans="2:37" ht="15" customHeight="1">
      <c r="B261" s="93" t="s">
        <v>8658</v>
      </c>
      <c r="C261" t="s">
        <v>538</v>
      </c>
      <c r="D261" t="s">
        <v>8659</v>
      </c>
      <c r="E261" t="s">
        <v>1284</v>
      </c>
      <c r="F261" t="s">
        <v>817</v>
      </c>
      <c r="H261">
        <v>0</v>
      </c>
      <c r="I261" s="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t="s">
        <v>549</v>
      </c>
    </row>
    <row r="262" spans="2:37" ht="15" customHeight="1">
      <c r="B262" s="93" t="s">
        <v>8660</v>
      </c>
      <c r="C262" t="s">
        <v>556</v>
      </c>
      <c r="D262" t="s">
        <v>8661</v>
      </c>
      <c r="E262" t="s">
        <v>1287</v>
      </c>
      <c r="F262" t="s">
        <v>817</v>
      </c>
      <c r="H262">
        <v>26.423862</v>
      </c>
      <c r="I262" s="1">
        <v>31.466925</v>
      </c>
      <c r="J262">
        <v>39.867241</v>
      </c>
      <c r="K262">
        <v>36.828189999999999</v>
      </c>
      <c r="L262">
        <v>47.376953</v>
      </c>
      <c r="M262">
        <v>48.944679000000001</v>
      </c>
      <c r="N262">
        <v>53.800423000000002</v>
      </c>
      <c r="O262">
        <v>57.218277</v>
      </c>
      <c r="P262">
        <v>58.367088000000003</v>
      </c>
      <c r="Q262">
        <v>58.568268000000003</v>
      </c>
      <c r="R262">
        <v>58.225639000000001</v>
      </c>
      <c r="S262">
        <v>56.838042999999999</v>
      </c>
      <c r="T262">
        <v>56.014595</v>
      </c>
      <c r="U262">
        <v>55.804080999999996</v>
      </c>
      <c r="V262">
        <v>56.853912000000001</v>
      </c>
      <c r="W262">
        <v>57.767783999999999</v>
      </c>
      <c r="X262">
        <v>56.989986000000002</v>
      </c>
      <c r="Y262">
        <v>58.778945999999998</v>
      </c>
      <c r="Z262">
        <v>58.696617000000003</v>
      </c>
      <c r="AA262">
        <v>59.2714</v>
      </c>
      <c r="AB262">
        <v>59.735518999999996</v>
      </c>
      <c r="AC262">
        <v>61.929656999999999</v>
      </c>
      <c r="AD262">
        <v>63.367027</v>
      </c>
      <c r="AE262">
        <v>65.278946000000005</v>
      </c>
      <c r="AF262">
        <v>63.714081</v>
      </c>
      <c r="AG262">
        <v>65.960021999999995</v>
      </c>
      <c r="AH262">
        <v>69.839432000000002</v>
      </c>
      <c r="AI262">
        <v>74.646148999999994</v>
      </c>
      <c r="AJ262">
        <v>79.022368999999998</v>
      </c>
      <c r="AK262" s="91">
        <v>0.04</v>
      </c>
    </row>
    <row r="263" spans="2:37" ht="15" customHeight="1"/>
    <row r="264" spans="2:37" ht="15" customHeight="1"/>
    <row r="265" spans="2:37" ht="15" customHeight="1"/>
    <row r="266" spans="2:37" ht="15" customHeight="1"/>
    <row r="267" spans="2:37" ht="15" customHeight="1"/>
    <row r="268" spans="2:37" ht="15" customHeight="1"/>
    <row r="269" spans="2:37" ht="15" customHeight="1"/>
    <row r="270" spans="2:37" ht="15" customHeight="1"/>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G309"/>
  <sheetViews>
    <sheetView workbookViewId="0"/>
  </sheetViews>
  <sheetFormatPr defaultRowHeight="14.25"/>
  <cols>
    <col min="1" max="1" width="23.73046875" customWidth="1"/>
    <col min="2" max="2" width="34.3984375" customWidth="1"/>
  </cols>
  <sheetData>
    <row r="1" spans="1:33">
      <c r="A1" t="s">
        <v>7995</v>
      </c>
      <c r="E1">
        <v>2023</v>
      </c>
      <c r="F1">
        <v>2024</v>
      </c>
      <c r="G1">
        <v>2025</v>
      </c>
      <c r="H1">
        <v>2026</v>
      </c>
      <c r="I1">
        <v>2027</v>
      </c>
      <c r="J1">
        <v>2028</v>
      </c>
      <c r="K1">
        <v>2029</v>
      </c>
      <c r="L1">
        <v>2030</v>
      </c>
      <c r="M1">
        <v>2031</v>
      </c>
      <c r="N1">
        <v>2032</v>
      </c>
      <c r="O1">
        <v>2033</v>
      </c>
      <c r="P1">
        <v>2034</v>
      </c>
      <c r="Q1">
        <v>2035</v>
      </c>
      <c r="R1">
        <v>2036</v>
      </c>
      <c r="S1">
        <v>2037</v>
      </c>
      <c r="T1">
        <v>2038</v>
      </c>
      <c r="U1">
        <v>2039</v>
      </c>
      <c r="V1">
        <v>2040</v>
      </c>
      <c r="W1">
        <v>2041</v>
      </c>
      <c r="X1">
        <v>2042</v>
      </c>
      <c r="Y1">
        <v>2043</v>
      </c>
      <c r="Z1">
        <v>2044</v>
      </c>
      <c r="AA1">
        <v>2045</v>
      </c>
      <c r="AB1">
        <v>2046</v>
      </c>
      <c r="AC1">
        <v>2047</v>
      </c>
      <c r="AD1">
        <v>2048</v>
      </c>
      <c r="AE1">
        <v>2049</v>
      </c>
      <c r="AF1">
        <v>2050</v>
      </c>
      <c r="AG1" t="s">
        <v>334</v>
      </c>
    </row>
    <row r="2" spans="1:33">
      <c r="A2" t="s">
        <v>8662</v>
      </c>
    </row>
    <row r="3" spans="1:33">
      <c r="A3" t="s">
        <v>8663</v>
      </c>
    </row>
    <row r="4" spans="1:33">
      <c r="A4" t="s">
        <v>330</v>
      </c>
    </row>
    <row r="5" spans="1:33">
      <c r="B5" t="s">
        <v>331</v>
      </c>
      <c r="C5" t="s">
        <v>332</v>
      </c>
      <c r="D5" t="s">
        <v>333</v>
      </c>
      <c r="E5">
        <v>2023</v>
      </c>
      <c r="F5">
        <v>2024</v>
      </c>
      <c r="G5">
        <v>2025</v>
      </c>
      <c r="H5">
        <v>2026</v>
      </c>
      <c r="I5">
        <v>2027</v>
      </c>
      <c r="J5">
        <v>2028</v>
      </c>
      <c r="K5">
        <v>2029</v>
      </c>
      <c r="L5">
        <v>2030</v>
      </c>
      <c r="M5">
        <v>2031</v>
      </c>
      <c r="N5">
        <v>2032</v>
      </c>
      <c r="O5">
        <v>2033</v>
      </c>
      <c r="P5">
        <v>2034</v>
      </c>
      <c r="Q5">
        <v>2035</v>
      </c>
      <c r="R5">
        <v>2036</v>
      </c>
      <c r="S5">
        <v>2037</v>
      </c>
      <c r="T5">
        <v>2038</v>
      </c>
      <c r="U5">
        <v>2039</v>
      </c>
      <c r="V5">
        <v>2040</v>
      </c>
      <c r="W5">
        <v>2041</v>
      </c>
      <c r="X5">
        <v>2042</v>
      </c>
      <c r="Y5">
        <v>2043</v>
      </c>
      <c r="Z5">
        <v>2044</v>
      </c>
      <c r="AA5">
        <v>2045</v>
      </c>
      <c r="AB5">
        <v>2046</v>
      </c>
      <c r="AC5">
        <v>2047</v>
      </c>
      <c r="AD5">
        <v>2048</v>
      </c>
      <c r="AE5">
        <v>2049</v>
      </c>
      <c r="AF5">
        <v>2050</v>
      </c>
      <c r="AG5" t="s">
        <v>334</v>
      </c>
    </row>
    <row r="6" spans="1:33">
      <c r="A6" t="s">
        <v>7998</v>
      </c>
    </row>
    <row r="7" spans="1:33">
      <c r="A7" t="s">
        <v>7999</v>
      </c>
    </row>
    <row r="8" spans="1:33">
      <c r="A8" t="s">
        <v>850</v>
      </c>
    </row>
    <row r="9" spans="1:33">
      <c r="A9" t="s">
        <v>955</v>
      </c>
      <c r="B9" t="s">
        <v>8664</v>
      </c>
      <c r="C9" t="s">
        <v>8665</v>
      </c>
      <c r="D9" t="s">
        <v>3966</v>
      </c>
      <c r="F9">
        <v>54.137805999999998</v>
      </c>
      <c r="G9">
        <v>54.071216999999997</v>
      </c>
      <c r="H9">
        <v>53.457313999999997</v>
      </c>
      <c r="I9">
        <v>52.647182000000001</v>
      </c>
      <c r="J9">
        <v>51.595882000000003</v>
      </c>
      <c r="K9">
        <v>50.530312000000002</v>
      </c>
      <c r="L9">
        <v>49.352173000000001</v>
      </c>
      <c r="M9">
        <v>47.958195000000003</v>
      </c>
      <c r="N9">
        <v>46.364254000000003</v>
      </c>
      <c r="O9">
        <v>44.630927999999997</v>
      </c>
      <c r="P9">
        <v>42.877257999999998</v>
      </c>
      <c r="Q9">
        <v>41.088706999999999</v>
      </c>
      <c r="R9">
        <v>39.341450000000002</v>
      </c>
      <c r="S9">
        <v>37.609543000000002</v>
      </c>
      <c r="T9">
        <v>35.849299999999999</v>
      </c>
      <c r="U9">
        <v>34.028595000000003</v>
      </c>
      <c r="V9">
        <v>32.296920999999998</v>
      </c>
      <c r="W9">
        <v>30.546603999999999</v>
      </c>
      <c r="X9">
        <v>28.828039</v>
      </c>
      <c r="Y9">
        <v>27.093805</v>
      </c>
      <c r="Z9">
        <v>25.4589</v>
      </c>
      <c r="AA9">
        <v>23.970109999999998</v>
      </c>
      <c r="AB9">
        <v>22.591919000000001</v>
      </c>
      <c r="AC9">
        <v>21.348120000000002</v>
      </c>
      <c r="AD9">
        <v>20.125426999999998</v>
      </c>
      <c r="AE9">
        <v>18.939999</v>
      </c>
      <c r="AF9">
        <v>17.824724</v>
      </c>
      <c r="AG9" s="91">
        <v>-4.2000000000000003E-2</v>
      </c>
    </row>
    <row r="10" spans="1:33">
      <c r="A10" t="s">
        <v>1221</v>
      </c>
      <c r="B10" t="s">
        <v>8666</v>
      </c>
      <c r="C10" t="s">
        <v>8667</v>
      </c>
      <c r="D10" t="s">
        <v>3966</v>
      </c>
      <c r="F10">
        <v>24.34918</v>
      </c>
      <c r="G10">
        <v>26.157592999999999</v>
      </c>
      <c r="H10">
        <v>27.731414999999998</v>
      </c>
      <c r="I10">
        <v>29.117968000000001</v>
      </c>
      <c r="J10">
        <v>30.147932000000001</v>
      </c>
      <c r="K10">
        <v>30.947813</v>
      </c>
      <c r="L10">
        <v>31.490299</v>
      </c>
      <c r="M10">
        <v>31.687159999999999</v>
      </c>
      <c r="N10">
        <v>31.595020000000002</v>
      </c>
      <c r="O10">
        <v>31.298421999999999</v>
      </c>
      <c r="P10">
        <v>30.888570999999999</v>
      </c>
      <c r="Q10">
        <v>30.361319000000002</v>
      </c>
      <c r="R10">
        <v>29.795849</v>
      </c>
      <c r="S10">
        <v>29.181716999999999</v>
      </c>
      <c r="T10">
        <v>28.457778999999999</v>
      </c>
      <c r="U10">
        <v>27.608362</v>
      </c>
      <c r="V10">
        <v>26.763168</v>
      </c>
      <c r="W10">
        <v>25.832671999999999</v>
      </c>
      <c r="X10">
        <v>24.834416999999998</v>
      </c>
      <c r="Y10">
        <v>23.746389000000001</v>
      </c>
      <c r="Z10">
        <v>22.699881000000001</v>
      </c>
      <c r="AA10">
        <v>21.744126999999999</v>
      </c>
      <c r="AB10">
        <v>20.840295999999999</v>
      </c>
      <c r="AC10">
        <v>20.011322</v>
      </c>
      <c r="AD10">
        <v>19.174472999999999</v>
      </c>
      <c r="AE10">
        <v>18.349557999999998</v>
      </c>
      <c r="AF10">
        <v>17.565284999999999</v>
      </c>
      <c r="AG10" s="91">
        <v>-1.2E-2</v>
      </c>
    </row>
    <row r="11" spans="1:33">
      <c r="A11" t="s">
        <v>970</v>
      </c>
      <c r="B11" t="s">
        <v>8668</v>
      </c>
      <c r="C11" t="s">
        <v>8669</v>
      </c>
      <c r="D11" t="s">
        <v>3966</v>
      </c>
      <c r="F11">
        <v>7.2999999999999996E-4</v>
      </c>
      <c r="G11">
        <v>7.3099999999999999E-4</v>
      </c>
      <c r="H11">
        <v>7.3200000000000001E-4</v>
      </c>
      <c r="I11">
        <v>7.3499999999999998E-4</v>
      </c>
      <c r="J11">
        <v>7.4899999999999999E-4</v>
      </c>
      <c r="K11">
        <v>7.6800000000000002E-4</v>
      </c>
      <c r="L11">
        <v>7.8799999999999996E-4</v>
      </c>
      <c r="M11">
        <v>8.0999999999999996E-4</v>
      </c>
      <c r="N11">
        <v>8.3500000000000002E-4</v>
      </c>
      <c r="O11">
        <v>8.3000000000000001E-4</v>
      </c>
      <c r="P11">
        <v>8.1499999999999997E-4</v>
      </c>
      <c r="Q11">
        <v>8.1700000000000002E-4</v>
      </c>
      <c r="R11">
        <v>8.3000000000000001E-4</v>
      </c>
      <c r="S11">
        <v>8.4999999999999995E-4</v>
      </c>
      <c r="T11">
        <v>8.7500000000000002E-4</v>
      </c>
      <c r="U11">
        <v>9.0200000000000002E-4</v>
      </c>
      <c r="V11">
        <v>9.3000000000000005E-4</v>
      </c>
      <c r="W11">
        <v>9.5799999999999998E-4</v>
      </c>
      <c r="X11">
        <v>9.8299999999999993E-4</v>
      </c>
      <c r="Y11">
        <v>1.0070000000000001E-3</v>
      </c>
      <c r="Z11">
        <v>1.0280000000000001E-3</v>
      </c>
      <c r="AA11">
        <v>1.0510000000000001E-3</v>
      </c>
      <c r="AB11">
        <v>1.073E-3</v>
      </c>
      <c r="AC11">
        <v>1.0970000000000001E-3</v>
      </c>
      <c r="AD11">
        <v>1.119E-3</v>
      </c>
      <c r="AE11">
        <v>1.139E-3</v>
      </c>
      <c r="AF11">
        <v>1.158E-3</v>
      </c>
      <c r="AG11" s="91">
        <v>1.7999999999999999E-2</v>
      </c>
    </row>
    <row r="12" spans="1:33">
      <c r="A12" t="s">
        <v>985</v>
      </c>
      <c r="B12" t="s">
        <v>8670</v>
      </c>
      <c r="C12" t="s">
        <v>8671</v>
      </c>
      <c r="D12" t="s">
        <v>3966</v>
      </c>
      <c r="F12">
        <v>7.9604999999999995E-2</v>
      </c>
      <c r="G12">
        <v>0.21027499999999999</v>
      </c>
      <c r="H12">
        <v>0.35547800000000002</v>
      </c>
      <c r="I12">
        <v>0.50833300000000003</v>
      </c>
      <c r="J12">
        <v>0.60356399999999999</v>
      </c>
      <c r="K12">
        <v>0.70265</v>
      </c>
      <c r="L12">
        <v>0.77752100000000002</v>
      </c>
      <c r="M12">
        <v>0.81933999999999996</v>
      </c>
      <c r="N12">
        <v>0.84735300000000002</v>
      </c>
      <c r="O12">
        <v>0.85540499999999997</v>
      </c>
      <c r="P12">
        <v>0.87202400000000002</v>
      </c>
      <c r="Q12">
        <v>0.90455399999999997</v>
      </c>
      <c r="R12">
        <v>0.94545400000000002</v>
      </c>
      <c r="S12">
        <v>0.99856599999999995</v>
      </c>
      <c r="T12">
        <v>1.076068</v>
      </c>
      <c r="U12">
        <v>1.161184</v>
      </c>
      <c r="V12">
        <v>1.2678579999999999</v>
      </c>
      <c r="W12">
        <v>1.4032100000000001</v>
      </c>
      <c r="X12">
        <v>1.557526</v>
      </c>
      <c r="Y12">
        <v>1.728326</v>
      </c>
      <c r="Z12">
        <v>1.898649</v>
      </c>
      <c r="AA12">
        <v>2.0823230000000001</v>
      </c>
      <c r="AB12">
        <v>2.2790659999999998</v>
      </c>
      <c r="AC12">
        <v>2.5033970000000001</v>
      </c>
      <c r="AD12">
        <v>2.7353589999999999</v>
      </c>
      <c r="AE12">
        <v>2.980953</v>
      </c>
      <c r="AF12">
        <v>3.2338290000000001</v>
      </c>
      <c r="AG12" s="91">
        <v>0.153</v>
      </c>
    </row>
    <row r="13" spans="1:33">
      <c r="A13" t="s">
        <v>3230</v>
      </c>
      <c r="B13" t="s">
        <v>8672</v>
      </c>
      <c r="C13" t="s">
        <v>8673</v>
      </c>
      <c r="D13" t="s">
        <v>3966</v>
      </c>
      <c r="F13">
        <v>3.2588729999999999</v>
      </c>
      <c r="G13">
        <v>2.9694029999999998</v>
      </c>
      <c r="H13">
        <v>2.670283</v>
      </c>
      <c r="I13">
        <v>2.3920520000000001</v>
      </c>
      <c r="J13">
        <v>2.1450879999999999</v>
      </c>
      <c r="K13">
        <v>1.9372720000000001</v>
      </c>
      <c r="L13">
        <v>1.7542489999999999</v>
      </c>
      <c r="M13">
        <v>1.591224</v>
      </c>
      <c r="N13">
        <v>1.443881</v>
      </c>
      <c r="O13">
        <v>1.3078000000000001</v>
      </c>
      <c r="P13">
        <v>1.183535</v>
      </c>
      <c r="Q13">
        <v>1.0700609999999999</v>
      </c>
      <c r="R13">
        <v>0.96449200000000002</v>
      </c>
      <c r="S13">
        <v>0.86558299999999999</v>
      </c>
      <c r="T13">
        <v>0.77333399999999997</v>
      </c>
      <c r="U13">
        <v>0.68865200000000004</v>
      </c>
      <c r="V13">
        <v>0.61294800000000005</v>
      </c>
      <c r="W13">
        <v>0.54637000000000002</v>
      </c>
      <c r="X13">
        <v>0.48824699999999999</v>
      </c>
      <c r="Y13">
        <v>0.43711</v>
      </c>
      <c r="Z13">
        <v>0.388071</v>
      </c>
      <c r="AA13">
        <v>0.34228599999999998</v>
      </c>
      <c r="AB13">
        <v>0.29872399999999999</v>
      </c>
      <c r="AC13">
        <v>0.26012600000000002</v>
      </c>
      <c r="AD13">
        <v>0.21887200000000001</v>
      </c>
      <c r="AE13">
        <v>0.17858399999999999</v>
      </c>
      <c r="AF13">
        <v>0.14052200000000001</v>
      </c>
      <c r="AG13" s="91">
        <v>-0.114</v>
      </c>
    </row>
    <row r="14" spans="1:33">
      <c r="A14" t="s">
        <v>2271</v>
      </c>
      <c r="B14" t="s">
        <v>8674</v>
      </c>
      <c r="C14" t="s">
        <v>8675</v>
      </c>
      <c r="D14" t="s">
        <v>3966</v>
      </c>
      <c r="F14">
        <v>8.7280999999999997E-2</v>
      </c>
      <c r="G14">
        <v>0.119507</v>
      </c>
      <c r="H14">
        <v>0.14918300000000001</v>
      </c>
      <c r="I14">
        <v>0.17560000000000001</v>
      </c>
      <c r="J14">
        <v>0.198771</v>
      </c>
      <c r="K14">
        <v>0.22067600000000001</v>
      </c>
      <c r="L14">
        <v>0.24584900000000001</v>
      </c>
      <c r="M14">
        <v>0.31488500000000003</v>
      </c>
      <c r="N14">
        <v>0.43936399999999998</v>
      </c>
      <c r="O14">
        <v>0.55638799999999999</v>
      </c>
      <c r="P14">
        <v>0.74443599999999999</v>
      </c>
      <c r="Q14">
        <v>1.0531710000000001</v>
      </c>
      <c r="R14">
        <v>1.4948330000000001</v>
      </c>
      <c r="S14">
        <v>2.0432519999999998</v>
      </c>
      <c r="T14">
        <v>2.7092320000000001</v>
      </c>
      <c r="U14">
        <v>3.4966200000000001</v>
      </c>
      <c r="V14">
        <v>4.4216449999999998</v>
      </c>
      <c r="W14">
        <v>5.5475440000000003</v>
      </c>
      <c r="X14">
        <v>6.8312460000000002</v>
      </c>
      <c r="Y14">
        <v>8.2411890000000003</v>
      </c>
      <c r="Z14">
        <v>9.6649480000000008</v>
      </c>
      <c r="AA14">
        <v>11.152545999999999</v>
      </c>
      <c r="AB14">
        <v>12.684813</v>
      </c>
      <c r="AC14">
        <v>14.333284000000001</v>
      </c>
      <c r="AD14">
        <v>16.026073</v>
      </c>
      <c r="AE14">
        <v>17.724495000000001</v>
      </c>
      <c r="AF14">
        <v>19.422892000000001</v>
      </c>
      <c r="AG14" s="91">
        <v>0.23100000000000001</v>
      </c>
    </row>
    <row r="15" spans="1:33">
      <c r="A15" t="s">
        <v>3238</v>
      </c>
      <c r="B15" t="s">
        <v>8676</v>
      </c>
      <c r="C15" t="s">
        <v>8677</v>
      </c>
      <c r="D15" t="s">
        <v>3966</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t="s">
        <v>549</v>
      </c>
    </row>
    <row r="16" spans="1:33">
      <c r="A16" t="s">
        <v>3235</v>
      </c>
      <c r="B16" t="s">
        <v>8678</v>
      </c>
      <c r="C16" t="s">
        <v>8679</v>
      </c>
      <c r="D16" t="s">
        <v>3966</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t="s">
        <v>549</v>
      </c>
    </row>
    <row r="17" spans="1:33">
      <c r="A17" t="s">
        <v>2287</v>
      </c>
      <c r="B17" t="s">
        <v>8680</v>
      </c>
      <c r="C17" t="s">
        <v>8681</v>
      </c>
      <c r="D17" t="s">
        <v>3966</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t="s">
        <v>549</v>
      </c>
    </row>
    <row r="18" spans="1:33">
      <c r="A18" t="s">
        <v>3348</v>
      </c>
      <c r="B18" t="s">
        <v>8682</v>
      </c>
      <c r="C18" t="s">
        <v>8683</v>
      </c>
      <c r="D18" t="s">
        <v>3966</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t="s">
        <v>549</v>
      </c>
    </row>
    <row r="19" spans="1:33">
      <c r="A19" t="s">
        <v>3351</v>
      </c>
      <c r="B19" t="s">
        <v>8684</v>
      </c>
      <c r="C19" t="s">
        <v>8685</v>
      </c>
      <c r="D19" t="s">
        <v>3966</v>
      </c>
      <c r="F19">
        <v>0</v>
      </c>
      <c r="G19">
        <v>0.109322</v>
      </c>
      <c r="H19">
        <v>0.28561399999999998</v>
      </c>
      <c r="I19">
        <v>0.52429300000000001</v>
      </c>
      <c r="J19">
        <v>1.3492900000000001</v>
      </c>
      <c r="K19">
        <v>2.8503099999999999</v>
      </c>
      <c r="L19">
        <v>5.0136310000000002</v>
      </c>
      <c r="M19">
        <v>7.7647050000000002</v>
      </c>
      <c r="N19">
        <v>11.073954000000001</v>
      </c>
      <c r="O19">
        <v>14.758941</v>
      </c>
      <c r="P19">
        <v>18.660900000000002</v>
      </c>
      <c r="Q19">
        <v>22.600832</v>
      </c>
      <c r="R19">
        <v>26.474253000000001</v>
      </c>
      <c r="S19">
        <v>30.237411000000002</v>
      </c>
      <c r="T19">
        <v>34.006458000000002</v>
      </c>
      <c r="U19">
        <v>37.792834999999997</v>
      </c>
      <c r="V19">
        <v>41.462817999999999</v>
      </c>
      <c r="W19">
        <v>44.911160000000002</v>
      </c>
      <c r="X19">
        <v>48.150188</v>
      </c>
      <c r="Y19">
        <v>51.148192999999999</v>
      </c>
      <c r="Z19">
        <v>53.948368000000002</v>
      </c>
      <c r="AA19">
        <v>56.632454000000003</v>
      </c>
      <c r="AB19">
        <v>59.163367999999998</v>
      </c>
      <c r="AC19">
        <v>61.704948000000002</v>
      </c>
      <c r="AD19">
        <v>64.027450999999999</v>
      </c>
      <c r="AE19">
        <v>66.138740999999996</v>
      </c>
      <c r="AF19">
        <v>68.037430000000001</v>
      </c>
      <c r="AG19" t="s">
        <v>549</v>
      </c>
    </row>
    <row r="20" spans="1:33">
      <c r="A20" t="s">
        <v>3354</v>
      </c>
      <c r="B20" t="s">
        <v>8686</v>
      </c>
      <c r="C20" t="s">
        <v>8687</v>
      </c>
      <c r="D20" t="s">
        <v>3966</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t="s">
        <v>549</v>
      </c>
    </row>
    <row r="21" spans="1:33">
      <c r="A21" t="s">
        <v>8028</v>
      </c>
      <c r="B21" t="s">
        <v>8688</v>
      </c>
      <c r="C21" t="s">
        <v>8689</v>
      </c>
      <c r="D21" t="s">
        <v>3966</v>
      </c>
      <c r="F21">
        <v>81.913414000000003</v>
      </c>
      <c r="G21">
        <v>83.637932000000006</v>
      </c>
      <c r="H21">
        <v>84.649970999999994</v>
      </c>
      <c r="I21">
        <v>85.366112000000001</v>
      </c>
      <c r="J21">
        <v>86.041008000000005</v>
      </c>
      <c r="K21">
        <v>87.189673999999997</v>
      </c>
      <c r="L21">
        <v>88.634345999999994</v>
      </c>
      <c r="M21">
        <v>90.136009000000001</v>
      </c>
      <c r="N21">
        <v>91.764342999999997</v>
      </c>
      <c r="O21">
        <v>93.408591999999999</v>
      </c>
      <c r="P21">
        <v>95.227249</v>
      </c>
      <c r="Q21">
        <v>97.079216000000002</v>
      </c>
      <c r="R21">
        <v>99.016814999999994</v>
      </c>
      <c r="S21">
        <v>100.936539</v>
      </c>
      <c r="T21">
        <v>102.872658</v>
      </c>
      <c r="U21">
        <v>104.776962</v>
      </c>
      <c r="V21">
        <v>106.826088</v>
      </c>
      <c r="W21">
        <v>108.78827699999999</v>
      </c>
      <c r="X21">
        <v>110.690437</v>
      </c>
      <c r="Y21">
        <v>112.395782</v>
      </c>
      <c r="Z21">
        <v>114.059608</v>
      </c>
      <c r="AA21">
        <v>115.924751</v>
      </c>
      <c r="AB21">
        <v>117.859016</v>
      </c>
      <c r="AC21">
        <v>120.16201</v>
      </c>
      <c r="AD21">
        <v>122.30836499999999</v>
      </c>
      <c r="AE21">
        <v>124.313187</v>
      </c>
      <c r="AF21">
        <v>126.225555</v>
      </c>
      <c r="AG21" s="91">
        <v>1.7000000000000001E-2</v>
      </c>
    </row>
    <row r="22" spans="1:33">
      <c r="A22" t="s">
        <v>854</v>
      </c>
    </row>
    <row r="23" spans="1:33">
      <c r="A23" t="s">
        <v>955</v>
      </c>
      <c r="B23" t="s">
        <v>8690</v>
      </c>
      <c r="C23" t="s">
        <v>8691</v>
      </c>
      <c r="D23" t="s">
        <v>3966</v>
      </c>
      <c r="F23">
        <v>37.131771000000001</v>
      </c>
      <c r="G23">
        <v>36.594059000000001</v>
      </c>
      <c r="H23">
        <v>35.836998000000001</v>
      </c>
      <c r="I23">
        <v>35.128596999999999</v>
      </c>
      <c r="J23">
        <v>34.429993000000003</v>
      </c>
      <c r="K23">
        <v>33.848514999999999</v>
      </c>
      <c r="L23">
        <v>33.334881000000003</v>
      </c>
      <c r="M23">
        <v>32.813395999999997</v>
      </c>
      <c r="N23">
        <v>32.307029999999997</v>
      </c>
      <c r="O23">
        <v>31.735132</v>
      </c>
      <c r="P23">
        <v>31.138124000000001</v>
      </c>
      <c r="Q23">
        <v>30.495702999999999</v>
      </c>
      <c r="R23">
        <v>29.854996</v>
      </c>
      <c r="S23">
        <v>29.198588999999998</v>
      </c>
      <c r="T23">
        <v>28.521305000000002</v>
      </c>
      <c r="U23">
        <v>27.823361999999999</v>
      </c>
      <c r="V23">
        <v>27.163891</v>
      </c>
      <c r="W23">
        <v>26.519552000000001</v>
      </c>
      <c r="X23">
        <v>25.929789</v>
      </c>
      <c r="Y23">
        <v>25.381256</v>
      </c>
      <c r="Z23">
        <v>24.876940000000001</v>
      </c>
      <c r="AA23">
        <v>24.434802999999999</v>
      </c>
      <c r="AB23">
        <v>24.024281999999999</v>
      </c>
      <c r="AC23">
        <v>23.739571000000002</v>
      </c>
      <c r="AD23">
        <v>23.487732000000001</v>
      </c>
      <c r="AE23">
        <v>23.243437</v>
      </c>
      <c r="AF23">
        <v>22.989767000000001</v>
      </c>
      <c r="AG23" s="91">
        <v>-1.7999999999999999E-2</v>
      </c>
    </row>
    <row r="24" spans="1:33">
      <c r="A24" t="s">
        <v>1221</v>
      </c>
      <c r="B24" t="s">
        <v>8692</v>
      </c>
      <c r="C24" t="s">
        <v>8693</v>
      </c>
      <c r="D24" t="s">
        <v>3966</v>
      </c>
      <c r="F24">
        <v>24.710927999999999</v>
      </c>
      <c r="G24">
        <v>24.792711000000001</v>
      </c>
      <c r="H24">
        <v>24.766380000000002</v>
      </c>
      <c r="I24">
        <v>24.778901999999999</v>
      </c>
      <c r="J24">
        <v>24.779399999999999</v>
      </c>
      <c r="K24">
        <v>24.825973999999999</v>
      </c>
      <c r="L24">
        <v>24.892790000000002</v>
      </c>
      <c r="M24">
        <v>24.93458</v>
      </c>
      <c r="N24">
        <v>24.980650000000001</v>
      </c>
      <c r="O24">
        <v>24.957380000000001</v>
      </c>
      <c r="P24">
        <v>24.906849000000001</v>
      </c>
      <c r="Q24">
        <v>24.796883000000001</v>
      </c>
      <c r="R24">
        <v>24.652761000000002</v>
      </c>
      <c r="S24">
        <v>24.494171000000001</v>
      </c>
      <c r="T24">
        <v>24.287745999999999</v>
      </c>
      <c r="U24">
        <v>24.046125</v>
      </c>
      <c r="V24">
        <v>23.807701000000002</v>
      </c>
      <c r="W24">
        <v>23.569877999999999</v>
      </c>
      <c r="X24">
        <v>23.351219</v>
      </c>
      <c r="Y24">
        <v>23.130773999999999</v>
      </c>
      <c r="Z24">
        <v>22.915935999999999</v>
      </c>
      <c r="AA24">
        <v>22.730301000000001</v>
      </c>
      <c r="AB24">
        <v>22.550166999999998</v>
      </c>
      <c r="AC24">
        <v>22.463426999999999</v>
      </c>
      <c r="AD24">
        <v>22.392613999999998</v>
      </c>
      <c r="AE24">
        <v>22.314965999999998</v>
      </c>
      <c r="AF24">
        <v>22.208449999999999</v>
      </c>
      <c r="AG24" s="91">
        <v>-4.0000000000000001E-3</v>
      </c>
    </row>
    <row r="25" spans="1:33">
      <c r="A25" t="s">
        <v>970</v>
      </c>
      <c r="B25" t="s">
        <v>8694</v>
      </c>
      <c r="C25" t="s">
        <v>8695</v>
      </c>
      <c r="D25" t="s">
        <v>3966</v>
      </c>
      <c r="F25">
        <v>2.5683000000000001E-2</v>
      </c>
      <c r="G25">
        <v>2.2918999999999998E-2</v>
      </c>
      <c r="H25">
        <v>2.0313999999999999E-2</v>
      </c>
      <c r="I25">
        <v>1.7925E-2</v>
      </c>
      <c r="J25">
        <v>1.5859000000000002E-2</v>
      </c>
      <c r="K25">
        <v>1.3155999999999999E-2</v>
      </c>
      <c r="L25">
        <v>1.1735000000000001E-2</v>
      </c>
      <c r="M25">
        <v>1.0444E-2</v>
      </c>
      <c r="N25">
        <v>9.3609999999999995E-3</v>
      </c>
      <c r="O25">
        <v>8.4089999999999998E-3</v>
      </c>
      <c r="P25">
        <v>7.3990000000000002E-3</v>
      </c>
      <c r="Q25">
        <v>6.6379999999999998E-3</v>
      </c>
      <c r="R25">
        <v>6.0309999999999999E-3</v>
      </c>
      <c r="S25">
        <v>5.5360000000000001E-3</v>
      </c>
      <c r="T25">
        <v>5.097E-3</v>
      </c>
      <c r="U25">
        <v>4.7149999999999996E-3</v>
      </c>
      <c r="V25">
        <v>4.4050000000000001E-3</v>
      </c>
      <c r="W25">
        <v>4.1209999999999997E-3</v>
      </c>
      <c r="X25">
        <v>3.8730000000000001E-3</v>
      </c>
      <c r="Y25">
        <v>3.6489999999999999E-3</v>
      </c>
      <c r="Z25">
        <v>3.4320000000000002E-3</v>
      </c>
      <c r="AA25">
        <v>3.297E-3</v>
      </c>
      <c r="AB25">
        <v>3.143E-3</v>
      </c>
      <c r="AC25">
        <v>3.0079999999999998E-3</v>
      </c>
      <c r="AD25">
        <v>2.6610000000000002E-3</v>
      </c>
      <c r="AE25">
        <v>2.1099999999999999E-3</v>
      </c>
      <c r="AF25">
        <v>1.676E-3</v>
      </c>
      <c r="AG25" s="91">
        <v>-0.1</v>
      </c>
    </row>
    <row r="26" spans="1:33">
      <c r="A26" t="s">
        <v>985</v>
      </c>
      <c r="B26" t="s">
        <v>8696</v>
      </c>
      <c r="C26" t="s">
        <v>8697</v>
      </c>
      <c r="D26" t="s">
        <v>3966</v>
      </c>
      <c r="F26">
        <v>0.21660399999999999</v>
      </c>
      <c r="G26">
        <v>0.29153400000000002</v>
      </c>
      <c r="H26">
        <v>0.36267500000000003</v>
      </c>
      <c r="I26">
        <v>0.42705700000000002</v>
      </c>
      <c r="J26">
        <v>0.483323</v>
      </c>
      <c r="K26">
        <v>0.533188</v>
      </c>
      <c r="L26">
        <v>0.57804699999999998</v>
      </c>
      <c r="M26">
        <v>0.61812299999999998</v>
      </c>
      <c r="N26">
        <v>0.65573599999999999</v>
      </c>
      <c r="O26">
        <v>0.691272</v>
      </c>
      <c r="P26">
        <v>0.72470299999999999</v>
      </c>
      <c r="Q26">
        <v>0.75561</v>
      </c>
      <c r="R26">
        <v>0.78383000000000003</v>
      </c>
      <c r="S26">
        <v>0.81074299999999999</v>
      </c>
      <c r="T26">
        <v>0.83725300000000002</v>
      </c>
      <c r="U26">
        <v>0.86216999999999999</v>
      </c>
      <c r="V26">
        <v>0.885768</v>
      </c>
      <c r="W26">
        <v>0.90606100000000001</v>
      </c>
      <c r="X26">
        <v>0.92689299999999997</v>
      </c>
      <c r="Y26">
        <v>0.94793899999999998</v>
      </c>
      <c r="Z26">
        <v>0.96773900000000002</v>
      </c>
      <c r="AA26">
        <v>0.98745300000000003</v>
      </c>
      <c r="AB26">
        <v>1.006273</v>
      </c>
      <c r="AC26">
        <v>1.030934</v>
      </c>
      <c r="AD26">
        <v>1.0588070000000001</v>
      </c>
      <c r="AE26">
        <v>1.0924590000000001</v>
      </c>
      <c r="AF26">
        <v>1.1249199999999999</v>
      </c>
      <c r="AG26" s="91">
        <v>6.5000000000000002E-2</v>
      </c>
    </row>
    <row r="27" spans="1:33">
      <c r="A27" t="s">
        <v>3230</v>
      </c>
      <c r="B27" t="s">
        <v>8698</v>
      </c>
      <c r="C27" t="s">
        <v>8699</v>
      </c>
      <c r="D27" t="s">
        <v>3966</v>
      </c>
      <c r="F27">
        <v>0.56315499999999996</v>
      </c>
      <c r="G27">
        <v>0.50854999999999995</v>
      </c>
      <c r="H27">
        <v>0.45326300000000003</v>
      </c>
      <c r="I27">
        <v>0.40201100000000001</v>
      </c>
      <c r="J27">
        <v>0.35692600000000002</v>
      </c>
      <c r="K27">
        <v>0.320183</v>
      </c>
      <c r="L27">
        <v>0.28773399999999999</v>
      </c>
      <c r="M27">
        <v>0.25882300000000003</v>
      </c>
      <c r="N27">
        <v>0.233901</v>
      </c>
      <c r="O27">
        <v>0.21024899999999999</v>
      </c>
      <c r="P27">
        <v>0.1898</v>
      </c>
      <c r="Q27">
        <v>0.17246700000000001</v>
      </c>
      <c r="R27">
        <v>0.15728500000000001</v>
      </c>
      <c r="S27">
        <v>0.144478</v>
      </c>
      <c r="T27">
        <v>0.13336400000000001</v>
      </c>
      <c r="U27">
        <v>0.12360599999999999</v>
      </c>
      <c r="V27">
        <v>0.11543100000000001</v>
      </c>
      <c r="W27">
        <v>0.10784100000000001</v>
      </c>
      <c r="X27">
        <v>0.100605</v>
      </c>
      <c r="Y27">
        <v>9.3598000000000001E-2</v>
      </c>
      <c r="Z27">
        <v>8.6728E-2</v>
      </c>
      <c r="AA27">
        <v>7.9933000000000004E-2</v>
      </c>
      <c r="AB27">
        <v>7.2932999999999998E-2</v>
      </c>
      <c r="AC27">
        <v>6.5624000000000002E-2</v>
      </c>
      <c r="AD27">
        <v>5.7986999999999997E-2</v>
      </c>
      <c r="AE27">
        <v>5.0445999999999998E-2</v>
      </c>
      <c r="AF27">
        <v>4.2520000000000002E-2</v>
      </c>
      <c r="AG27" s="91">
        <v>-9.5000000000000001E-2</v>
      </c>
    </row>
    <row r="28" spans="1:33">
      <c r="A28" t="s">
        <v>2271</v>
      </c>
      <c r="B28" t="s">
        <v>8700</v>
      </c>
      <c r="C28" t="s">
        <v>8701</v>
      </c>
      <c r="D28" t="s">
        <v>3966</v>
      </c>
      <c r="F28">
        <v>2.1684999999999999E-2</v>
      </c>
      <c r="G28">
        <v>2.3281E-2</v>
      </c>
      <c r="H28">
        <v>2.4604000000000001E-2</v>
      </c>
      <c r="I28">
        <v>2.5850999999999999E-2</v>
      </c>
      <c r="J28">
        <v>2.6849999999999999E-2</v>
      </c>
      <c r="K28">
        <v>2.7718E-2</v>
      </c>
      <c r="L28">
        <v>2.8584999999999999E-2</v>
      </c>
      <c r="M28">
        <v>2.93E-2</v>
      </c>
      <c r="N28">
        <v>3.0084E-2</v>
      </c>
      <c r="O28">
        <v>3.0797999999999999E-2</v>
      </c>
      <c r="P28">
        <v>3.1477999999999999E-2</v>
      </c>
      <c r="Q28">
        <v>3.2091000000000001E-2</v>
      </c>
      <c r="R28">
        <v>3.2672E-2</v>
      </c>
      <c r="S28">
        <v>3.3252999999999998E-2</v>
      </c>
      <c r="T28">
        <v>3.3787999999999999E-2</v>
      </c>
      <c r="U28">
        <v>3.4255000000000001E-2</v>
      </c>
      <c r="V28">
        <v>3.4696999999999999E-2</v>
      </c>
      <c r="W28">
        <v>3.5131999999999997E-2</v>
      </c>
      <c r="X28">
        <v>3.5562999999999997E-2</v>
      </c>
      <c r="Y28">
        <v>3.5920000000000001E-2</v>
      </c>
      <c r="Z28">
        <v>3.6223999999999999E-2</v>
      </c>
      <c r="AA28">
        <v>3.6521999999999999E-2</v>
      </c>
      <c r="AB28">
        <v>3.6776999999999997E-2</v>
      </c>
      <c r="AC28">
        <v>3.7164000000000003E-2</v>
      </c>
      <c r="AD28">
        <v>3.7578E-2</v>
      </c>
      <c r="AE28">
        <v>3.7975000000000002E-2</v>
      </c>
      <c r="AF28">
        <v>3.8295000000000003E-2</v>
      </c>
      <c r="AG28" s="91">
        <v>2.1999999999999999E-2</v>
      </c>
    </row>
    <row r="29" spans="1:33">
      <c r="A29" t="s">
        <v>3238</v>
      </c>
      <c r="B29" t="s">
        <v>8702</v>
      </c>
      <c r="C29" t="s">
        <v>8703</v>
      </c>
      <c r="D29" t="s">
        <v>3966</v>
      </c>
      <c r="F29">
        <v>0</v>
      </c>
      <c r="G29">
        <v>0</v>
      </c>
      <c r="H29">
        <v>1.812E-3</v>
      </c>
      <c r="I29">
        <v>4.4209999999999996E-3</v>
      </c>
      <c r="J29">
        <v>8.4100000000000008E-3</v>
      </c>
      <c r="K29">
        <v>1.3413E-2</v>
      </c>
      <c r="L29">
        <v>1.8973E-2</v>
      </c>
      <c r="M29">
        <v>2.5016E-2</v>
      </c>
      <c r="N29">
        <v>3.1123999999999999E-2</v>
      </c>
      <c r="O29">
        <v>2.8725000000000001E-2</v>
      </c>
      <c r="P29">
        <v>2.6502000000000001E-2</v>
      </c>
      <c r="Q29">
        <v>2.4417999999999999E-2</v>
      </c>
      <c r="R29">
        <v>2.2536E-2</v>
      </c>
      <c r="S29">
        <v>2.0787E-2</v>
      </c>
      <c r="T29">
        <v>1.9154999999999998E-2</v>
      </c>
      <c r="U29">
        <v>1.7624999999999998E-2</v>
      </c>
      <c r="V29">
        <v>1.6230000000000001E-2</v>
      </c>
      <c r="W29">
        <v>1.4954E-2</v>
      </c>
      <c r="X29">
        <v>1.3782000000000001E-2</v>
      </c>
      <c r="Y29">
        <v>1.2718E-2</v>
      </c>
      <c r="Z29">
        <v>1.1752E-2</v>
      </c>
      <c r="AA29">
        <v>1.0893E-2</v>
      </c>
      <c r="AB29">
        <v>1.0121E-2</v>
      </c>
      <c r="AC29">
        <v>9.3299999999999998E-3</v>
      </c>
      <c r="AD29">
        <v>8.5830000000000004E-3</v>
      </c>
      <c r="AE29">
        <v>7.9159999999999994E-3</v>
      </c>
      <c r="AF29">
        <v>7.3150000000000003E-3</v>
      </c>
      <c r="AG29" t="s">
        <v>549</v>
      </c>
    </row>
    <row r="30" spans="1:33">
      <c r="A30" t="s">
        <v>3235</v>
      </c>
      <c r="B30" t="s">
        <v>8704</v>
      </c>
      <c r="C30" t="s">
        <v>8705</v>
      </c>
      <c r="D30" t="s">
        <v>3966</v>
      </c>
      <c r="F30">
        <v>0</v>
      </c>
      <c r="G30">
        <v>8.5570000000000004E-3</v>
      </c>
      <c r="H30">
        <v>1.7385999999999999E-2</v>
      </c>
      <c r="I30">
        <v>2.0511000000000001E-2</v>
      </c>
      <c r="J30">
        <v>1.9573E-2</v>
      </c>
      <c r="K30">
        <v>1.7939E-2</v>
      </c>
      <c r="L30">
        <v>1.6412E-2</v>
      </c>
      <c r="M30">
        <v>1.5066E-2</v>
      </c>
      <c r="N30">
        <v>1.3932999999999999E-2</v>
      </c>
      <c r="O30">
        <v>1.2857E-2</v>
      </c>
      <c r="P30">
        <v>1.1854999999999999E-2</v>
      </c>
      <c r="Q30">
        <v>1.0898E-2</v>
      </c>
      <c r="R30">
        <v>1.0045999999999999E-2</v>
      </c>
      <c r="S30">
        <v>9.2049999999999996E-3</v>
      </c>
      <c r="T30">
        <v>8.4309999999999993E-3</v>
      </c>
      <c r="U30">
        <v>7.7409999999999996E-3</v>
      </c>
      <c r="V30">
        <v>7.1500000000000001E-3</v>
      </c>
      <c r="W30">
        <v>6.6150000000000002E-3</v>
      </c>
      <c r="X30">
        <v>6.071E-3</v>
      </c>
      <c r="Y30">
        <v>5.5319999999999996E-3</v>
      </c>
      <c r="Z30">
        <v>5.0140000000000002E-3</v>
      </c>
      <c r="AA30">
        <v>4.6039999999999996E-3</v>
      </c>
      <c r="AB30">
        <v>4.2789999999999998E-3</v>
      </c>
      <c r="AC30">
        <v>4.006E-3</v>
      </c>
      <c r="AD30">
        <v>3.7469999999999999E-3</v>
      </c>
      <c r="AE30">
        <v>3.4919999999999999E-3</v>
      </c>
      <c r="AF30">
        <v>3.2469999999999999E-3</v>
      </c>
      <c r="AG30" t="s">
        <v>549</v>
      </c>
    </row>
    <row r="31" spans="1:33">
      <c r="A31" t="s">
        <v>2287</v>
      </c>
      <c r="B31" t="s">
        <v>8706</v>
      </c>
      <c r="C31" t="s">
        <v>8707</v>
      </c>
      <c r="D31" t="s">
        <v>3966</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t="s">
        <v>549</v>
      </c>
    </row>
    <row r="32" spans="1:33">
      <c r="A32" t="s">
        <v>3348</v>
      </c>
      <c r="B32" t="s">
        <v>8708</v>
      </c>
      <c r="C32" t="s">
        <v>8709</v>
      </c>
      <c r="D32" t="s">
        <v>3966</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t="s">
        <v>549</v>
      </c>
    </row>
    <row r="33" spans="1:33">
      <c r="A33" t="s">
        <v>3351</v>
      </c>
      <c r="B33" t="s">
        <v>8710</v>
      </c>
      <c r="C33" t="s">
        <v>8711</v>
      </c>
      <c r="D33" t="s">
        <v>3966</v>
      </c>
      <c r="F33">
        <v>0</v>
      </c>
      <c r="G33">
        <v>6.4962000000000006E-2</v>
      </c>
      <c r="H33">
        <v>0.15284300000000001</v>
      </c>
      <c r="I33">
        <v>0.26397999999999999</v>
      </c>
      <c r="J33">
        <v>0.39148899999999998</v>
      </c>
      <c r="K33">
        <v>0.54012800000000005</v>
      </c>
      <c r="L33">
        <v>0.72535000000000005</v>
      </c>
      <c r="M33">
        <v>0.96550199999999997</v>
      </c>
      <c r="N33">
        <v>1.2885960000000001</v>
      </c>
      <c r="O33">
        <v>1.7231620000000001</v>
      </c>
      <c r="P33">
        <v>2.2904900000000001</v>
      </c>
      <c r="Q33">
        <v>2.9959259999999999</v>
      </c>
      <c r="R33">
        <v>3.8416109999999999</v>
      </c>
      <c r="S33">
        <v>4.8051320000000004</v>
      </c>
      <c r="T33">
        <v>5.8463799999999999</v>
      </c>
      <c r="U33">
        <v>6.9121439999999996</v>
      </c>
      <c r="V33">
        <v>7.9788759999999996</v>
      </c>
      <c r="W33">
        <v>9.0158009999999997</v>
      </c>
      <c r="X33">
        <v>10.012964</v>
      </c>
      <c r="Y33">
        <v>10.950036000000001</v>
      </c>
      <c r="Z33">
        <v>11.814178999999999</v>
      </c>
      <c r="AA33">
        <v>12.617074000000001</v>
      </c>
      <c r="AB33">
        <v>13.349224</v>
      </c>
      <c r="AC33">
        <v>14.081083</v>
      </c>
      <c r="AD33">
        <v>14.773883</v>
      </c>
      <c r="AE33">
        <v>15.412091</v>
      </c>
      <c r="AF33">
        <v>15.978241000000001</v>
      </c>
      <c r="AG33" t="s">
        <v>549</v>
      </c>
    </row>
    <row r="34" spans="1:33">
      <c r="A34" t="s">
        <v>3354</v>
      </c>
      <c r="B34" t="s">
        <v>8712</v>
      </c>
      <c r="C34" t="s">
        <v>8713</v>
      </c>
      <c r="D34" t="s">
        <v>3966</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t="s">
        <v>549</v>
      </c>
    </row>
    <row r="35" spans="1:33">
      <c r="A35" t="s">
        <v>8059</v>
      </c>
      <c r="B35" t="s">
        <v>8714</v>
      </c>
      <c r="C35" t="s">
        <v>8715</v>
      </c>
      <c r="D35" t="s">
        <v>3966</v>
      </c>
      <c r="F35">
        <v>62.669761999999999</v>
      </c>
      <c r="G35">
        <v>62.306469</v>
      </c>
      <c r="H35">
        <v>61.636169000000002</v>
      </c>
      <c r="I35">
        <v>61.069248000000002</v>
      </c>
      <c r="J35">
        <v>60.511715000000002</v>
      </c>
      <c r="K35">
        <v>60.140095000000002</v>
      </c>
      <c r="L35">
        <v>59.894455000000001</v>
      </c>
      <c r="M35">
        <v>59.670211999999999</v>
      </c>
      <c r="N35">
        <v>59.550327000000003</v>
      </c>
      <c r="O35">
        <v>59.398045000000003</v>
      </c>
      <c r="P35">
        <v>59.327106000000001</v>
      </c>
      <c r="Q35">
        <v>59.290576999999999</v>
      </c>
      <c r="R35">
        <v>59.361587999999998</v>
      </c>
      <c r="S35">
        <v>59.521720999999999</v>
      </c>
      <c r="T35">
        <v>59.692307</v>
      </c>
      <c r="U35">
        <v>59.831532000000003</v>
      </c>
      <c r="V35">
        <v>60.013888999999999</v>
      </c>
      <c r="W35">
        <v>60.179622999999999</v>
      </c>
      <c r="X35">
        <v>60.380524000000001</v>
      </c>
      <c r="Y35">
        <v>60.561053999999999</v>
      </c>
      <c r="Z35">
        <v>60.717669999999998</v>
      </c>
      <c r="AA35">
        <v>60.904583000000002</v>
      </c>
      <c r="AB35">
        <v>61.056731999999997</v>
      </c>
      <c r="AC35">
        <v>61.433689000000001</v>
      </c>
      <c r="AD35">
        <v>61.823250000000002</v>
      </c>
      <c r="AE35">
        <v>62.164485999999997</v>
      </c>
      <c r="AF35">
        <v>62.394100000000002</v>
      </c>
      <c r="AG35" s="91">
        <v>0</v>
      </c>
    </row>
    <row r="36" spans="1:33">
      <c r="A36" t="s">
        <v>8062</v>
      </c>
    </row>
    <row r="37" spans="1:33">
      <c r="A37" t="s">
        <v>955</v>
      </c>
      <c r="B37" t="s">
        <v>8716</v>
      </c>
      <c r="C37" t="s">
        <v>8717</v>
      </c>
      <c r="D37" t="s">
        <v>3966</v>
      </c>
      <c r="F37">
        <v>192.94982899999999</v>
      </c>
      <c r="G37">
        <v>197.59063699999999</v>
      </c>
      <c r="H37">
        <v>200.97595200000001</v>
      </c>
      <c r="I37">
        <v>204.19201699999999</v>
      </c>
      <c r="J37">
        <v>206.488708</v>
      </c>
      <c r="K37">
        <v>208.58886699999999</v>
      </c>
      <c r="L37">
        <v>210.49195900000001</v>
      </c>
      <c r="M37">
        <v>211.89570599999999</v>
      </c>
      <c r="N37">
        <v>213.206253</v>
      </c>
      <c r="O37">
        <v>214.241714</v>
      </c>
      <c r="P37">
        <v>215.399506</v>
      </c>
      <c r="Q37">
        <v>216.51177999999999</v>
      </c>
      <c r="R37">
        <v>217.892349</v>
      </c>
      <c r="S37">
        <v>219.42524700000001</v>
      </c>
      <c r="T37">
        <v>220.96220400000001</v>
      </c>
      <c r="U37">
        <v>222.213562</v>
      </c>
      <c r="V37">
        <v>223.48240699999999</v>
      </c>
      <c r="W37">
        <v>224.63845800000001</v>
      </c>
      <c r="X37">
        <v>225.79357899999999</v>
      </c>
      <c r="Y37">
        <v>226.73658800000001</v>
      </c>
      <c r="Z37">
        <v>227.47717299999999</v>
      </c>
      <c r="AA37">
        <v>228.256531</v>
      </c>
      <c r="AB37">
        <v>228.81037900000001</v>
      </c>
      <c r="AC37">
        <v>230.14291399999999</v>
      </c>
      <c r="AD37">
        <v>231.487762</v>
      </c>
      <c r="AE37">
        <v>232.64764400000001</v>
      </c>
      <c r="AF37">
        <v>233.4263</v>
      </c>
      <c r="AG37" s="91">
        <v>7.0000000000000001E-3</v>
      </c>
    </row>
    <row r="38" spans="1:33">
      <c r="A38" t="s">
        <v>1221</v>
      </c>
      <c r="B38" t="s">
        <v>8718</v>
      </c>
      <c r="C38" t="s">
        <v>8719</v>
      </c>
      <c r="D38" t="s">
        <v>3966</v>
      </c>
      <c r="F38">
        <v>0.17944199999999999</v>
      </c>
      <c r="G38">
        <v>0.15498799999999999</v>
      </c>
      <c r="H38">
        <v>0.13519600000000001</v>
      </c>
      <c r="I38">
        <v>0.119259</v>
      </c>
      <c r="J38">
        <v>0.106646</v>
      </c>
      <c r="K38">
        <v>9.7213999999999995E-2</v>
      </c>
      <c r="L38">
        <v>8.9940000000000006E-2</v>
      </c>
      <c r="M38">
        <v>8.3801E-2</v>
      </c>
      <c r="N38">
        <v>7.8592999999999996E-2</v>
      </c>
      <c r="O38">
        <v>7.3761999999999994E-2</v>
      </c>
      <c r="P38">
        <v>7.0135000000000003E-2</v>
      </c>
      <c r="Q38">
        <v>6.7147999999999999E-2</v>
      </c>
      <c r="R38">
        <v>6.4902000000000001E-2</v>
      </c>
      <c r="S38">
        <v>6.2685000000000005E-2</v>
      </c>
      <c r="T38">
        <v>6.0434000000000002E-2</v>
      </c>
      <c r="U38">
        <v>5.8535999999999998E-2</v>
      </c>
      <c r="V38">
        <v>5.7188000000000003E-2</v>
      </c>
      <c r="W38">
        <v>5.5987000000000002E-2</v>
      </c>
      <c r="X38">
        <v>5.4594999999999998E-2</v>
      </c>
      <c r="Y38">
        <v>5.3534999999999999E-2</v>
      </c>
      <c r="Z38">
        <v>5.2807E-2</v>
      </c>
      <c r="AA38">
        <v>5.2412E-2</v>
      </c>
      <c r="AB38">
        <v>5.2122000000000002E-2</v>
      </c>
      <c r="AC38">
        <v>5.2130000000000003E-2</v>
      </c>
      <c r="AD38">
        <v>5.2162E-2</v>
      </c>
      <c r="AE38">
        <v>5.2194999999999998E-2</v>
      </c>
      <c r="AF38">
        <v>5.2098999999999999E-2</v>
      </c>
      <c r="AG38" s="91">
        <v>-4.5999999999999999E-2</v>
      </c>
    </row>
    <row r="39" spans="1:33">
      <c r="A39" t="s">
        <v>970</v>
      </c>
      <c r="B39" t="s">
        <v>8720</v>
      </c>
      <c r="C39" t="s">
        <v>8721</v>
      </c>
      <c r="D39" t="s">
        <v>3966</v>
      </c>
      <c r="F39">
        <v>4.7856000000000003E-2</v>
      </c>
      <c r="G39">
        <v>5.7736999999999997E-2</v>
      </c>
      <c r="H39">
        <v>6.6908999999999996E-2</v>
      </c>
      <c r="I39">
        <v>7.5483999999999996E-2</v>
      </c>
      <c r="J39">
        <v>8.2448999999999995E-2</v>
      </c>
      <c r="K39">
        <v>8.8404999999999997E-2</v>
      </c>
      <c r="L39">
        <v>9.3265000000000001E-2</v>
      </c>
      <c r="M39">
        <v>9.6863000000000005E-2</v>
      </c>
      <c r="N39">
        <v>9.9866999999999997E-2</v>
      </c>
      <c r="O39">
        <v>0.102191</v>
      </c>
      <c r="P39">
        <v>0.104356</v>
      </c>
      <c r="Q39">
        <v>0.105952</v>
      </c>
      <c r="R39">
        <v>0.10739799999999999</v>
      </c>
      <c r="S39">
        <v>0.108672</v>
      </c>
      <c r="T39">
        <v>0.109947</v>
      </c>
      <c r="U39">
        <v>0.111064</v>
      </c>
      <c r="V39">
        <v>0.11217199999999999</v>
      </c>
      <c r="W39">
        <v>0.11304699999999999</v>
      </c>
      <c r="X39">
        <v>0.113818</v>
      </c>
      <c r="Y39">
        <v>0.114437</v>
      </c>
      <c r="Z39">
        <v>0.114983</v>
      </c>
      <c r="AA39">
        <v>0.115591</v>
      </c>
      <c r="AB39">
        <v>0.11615499999999999</v>
      </c>
      <c r="AC39">
        <v>0.11715</v>
      </c>
      <c r="AD39">
        <v>0.118132</v>
      </c>
      <c r="AE39">
        <v>0.118927</v>
      </c>
      <c r="AF39">
        <v>0.119593</v>
      </c>
      <c r="AG39" s="91">
        <v>3.5999999999999997E-2</v>
      </c>
    </row>
    <row r="40" spans="1:33">
      <c r="A40" t="s">
        <v>985</v>
      </c>
      <c r="B40" t="s">
        <v>8722</v>
      </c>
      <c r="C40" t="s">
        <v>8723</v>
      </c>
      <c r="D40" t="s">
        <v>3966</v>
      </c>
      <c r="F40">
        <v>2.1094580000000001</v>
      </c>
      <c r="G40">
        <v>2.214413</v>
      </c>
      <c r="H40">
        <v>2.3001610000000001</v>
      </c>
      <c r="I40">
        <v>2.3472629999999999</v>
      </c>
      <c r="J40">
        <v>2.3785280000000002</v>
      </c>
      <c r="K40">
        <v>2.4064909999999999</v>
      </c>
      <c r="L40">
        <v>2.4318550000000001</v>
      </c>
      <c r="M40">
        <v>2.4521289999999998</v>
      </c>
      <c r="N40">
        <v>2.4740410000000002</v>
      </c>
      <c r="O40">
        <v>2.4960559999999998</v>
      </c>
      <c r="P40">
        <v>2.521617</v>
      </c>
      <c r="Q40">
        <v>2.5483570000000002</v>
      </c>
      <c r="R40">
        <v>2.5778829999999999</v>
      </c>
      <c r="S40">
        <v>2.617191</v>
      </c>
      <c r="T40">
        <v>2.654404</v>
      </c>
      <c r="U40">
        <v>2.6962579999999998</v>
      </c>
      <c r="V40">
        <v>2.7533029999999998</v>
      </c>
      <c r="W40">
        <v>2.8257400000000001</v>
      </c>
      <c r="X40">
        <v>2.9015680000000001</v>
      </c>
      <c r="Y40">
        <v>2.9739230000000001</v>
      </c>
      <c r="Z40">
        <v>3.0567959999999998</v>
      </c>
      <c r="AA40">
        <v>3.1516289999999998</v>
      </c>
      <c r="AB40">
        <v>3.2652610000000002</v>
      </c>
      <c r="AC40">
        <v>3.4182450000000002</v>
      </c>
      <c r="AD40">
        <v>3.6164770000000002</v>
      </c>
      <c r="AE40">
        <v>3.8481260000000002</v>
      </c>
      <c r="AF40">
        <v>4.1315439999999999</v>
      </c>
      <c r="AG40" s="91">
        <v>2.5999999999999999E-2</v>
      </c>
    </row>
    <row r="41" spans="1:33">
      <c r="A41" t="s">
        <v>3230</v>
      </c>
      <c r="B41" t="s">
        <v>8724</v>
      </c>
      <c r="C41" t="s">
        <v>8725</v>
      </c>
      <c r="D41" t="s">
        <v>3966</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v>0</v>
      </c>
      <c r="AF41">
        <v>0</v>
      </c>
      <c r="AG41" t="s">
        <v>549</v>
      </c>
    </row>
    <row r="42" spans="1:33">
      <c r="A42" t="s">
        <v>2271</v>
      </c>
      <c r="B42" t="s">
        <v>8726</v>
      </c>
      <c r="C42" t="s">
        <v>8727</v>
      </c>
      <c r="D42" t="s">
        <v>3966</v>
      </c>
      <c r="F42">
        <v>0.18515499999999999</v>
      </c>
      <c r="G42">
        <v>0.24551999999999999</v>
      </c>
      <c r="H42">
        <v>0.30169099999999999</v>
      </c>
      <c r="I42">
        <v>0.35297400000000001</v>
      </c>
      <c r="J42">
        <v>0.39618599999999998</v>
      </c>
      <c r="K42">
        <v>0.43319400000000002</v>
      </c>
      <c r="L42">
        <v>0.46518399999999999</v>
      </c>
      <c r="M42">
        <v>0.49213899999999999</v>
      </c>
      <c r="N42">
        <v>0.51570899999999997</v>
      </c>
      <c r="O42">
        <v>0.53597600000000001</v>
      </c>
      <c r="P42">
        <v>0.55396900000000004</v>
      </c>
      <c r="Q42">
        <v>0.56943999999999995</v>
      </c>
      <c r="R42">
        <v>0.58362599999999998</v>
      </c>
      <c r="S42">
        <v>0.596418</v>
      </c>
      <c r="T42">
        <v>0.60785299999999998</v>
      </c>
      <c r="U42">
        <v>0.61746599999999996</v>
      </c>
      <c r="V42">
        <v>0.62655300000000003</v>
      </c>
      <c r="W42">
        <v>0.63464799999999999</v>
      </c>
      <c r="X42">
        <v>0.64217500000000005</v>
      </c>
      <c r="Y42">
        <v>0.64864299999999997</v>
      </c>
      <c r="Z42">
        <v>0.65428299999999995</v>
      </c>
      <c r="AA42">
        <v>0.66003299999999998</v>
      </c>
      <c r="AB42">
        <v>0.66523100000000002</v>
      </c>
      <c r="AC42">
        <v>0.67273099999999997</v>
      </c>
      <c r="AD42">
        <v>0.68039099999999997</v>
      </c>
      <c r="AE42">
        <v>0.68770299999999995</v>
      </c>
      <c r="AF42">
        <v>0.69397600000000004</v>
      </c>
      <c r="AG42" s="91">
        <v>5.1999999999999998E-2</v>
      </c>
    </row>
    <row r="43" spans="1:33">
      <c r="A43" t="s">
        <v>3238</v>
      </c>
      <c r="B43" t="s">
        <v>8728</v>
      </c>
      <c r="C43" t="s">
        <v>8729</v>
      </c>
      <c r="D43" t="s">
        <v>3966</v>
      </c>
      <c r="F43">
        <v>0</v>
      </c>
      <c r="G43">
        <v>0</v>
      </c>
      <c r="H43">
        <v>1.5969999999999999E-3</v>
      </c>
      <c r="I43">
        <v>4.424E-3</v>
      </c>
      <c r="J43">
        <v>7.4520000000000003E-3</v>
      </c>
      <c r="K43">
        <v>1.0940999999999999E-2</v>
      </c>
      <c r="L43">
        <v>1.4944000000000001E-2</v>
      </c>
      <c r="M43">
        <v>1.9642E-2</v>
      </c>
      <c r="N43">
        <v>2.5437999999999999E-2</v>
      </c>
      <c r="O43">
        <v>2.3895E-2</v>
      </c>
      <c r="P43">
        <v>2.2523999999999999E-2</v>
      </c>
      <c r="Q43">
        <v>2.1420999999999999E-2</v>
      </c>
      <c r="R43">
        <v>2.0462999999999999E-2</v>
      </c>
      <c r="S43">
        <v>1.9831000000000001E-2</v>
      </c>
      <c r="T43">
        <v>1.9446999999999999E-2</v>
      </c>
      <c r="U43">
        <v>1.9268E-2</v>
      </c>
      <c r="V43">
        <v>1.9012999999999999E-2</v>
      </c>
      <c r="W43">
        <v>1.8571000000000001E-2</v>
      </c>
      <c r="X43">
        <v>1.7878000000000002E-2</v>
      </c>
      <c r="Y43">
        <v>1.6910999999999999E-2</v>
      </c>
      <c r="Z43">
        <v>1.5798E-2</v>
      </c>
      <c r="AA43">
        <v>1.456E-2</v>
      </c>
      <c r="AB43">
        <v>1.3139E-2</v>
      </c>
      <c r="AC43">
        <v>1.1603E-2</v>
      </c>
      <c r="AD43">
        <v>1.0300999999999999E-2</v>
      </c>
      <c r="AE43">
        <v>9.221E-3</v>
      </c>
      <c r="AF43">
        <v>8.345E-3</v>
      </c>
      <c r="AG43" t="s">
        <v>549</v>
      </c>
    </row>
    <row r="44" spans="1:33">
      <c r="A44" t="s">
        <v>3235</v>
      </c>
      <c r="B44" t="s">
        <v>8730</v>
      </c>
      <c r="C44" t="s">
        <v>8731</v>
      </c>
      <c r="D44" t="s">
        <v>3966</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t="s">
        <v>549</v>
      </c>
    </row>
    <row r="45" spans="1:33">
      <c r="A45" t="s">
        <v>2287</v>
      </c>
      <c r="B45" t="s">
        <v>8732</v>
      </c>
      <c r="C45" t="s">
        <v>8733</v>
      </c>
      <c r="D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t="s">
        <v>549</v>
      </c>
    </row>
    <row r="46" spans="1:33">
      <c r="A46" t="s">
        <v>3348</v>
      </c>
      <c r="B46" t="s">
        <v>8734</v>
      </c>
      <c r="C46" t="s">
        <v>8735</v>
      </c>
      <c r="D46" t="s">
        <v>3966</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t="s">
        <v>549</v>
      </c>
    </row>
    <row r="47" spans="1:33">
      <c r="A47" t="s">
        <v>3351</v>
      </c>
      <c r="B47" t="s">
        <v>8736</v>
      </c>
      <c r="C47" t="s">
        <v>8737</v>
      </c>
      <c r="D47" t="s">
        <v>3966</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t="s">
        <v>549</v>
      </c>
    </row>
    <row r="48" spans="1:33">
      <c r="A48" t="s">
        <v>3354</v>
      </c>
      <c r="B48" t="s">
        <v>8738</v>
      </c>
      <c r="C48" t="s">
        <v>8739</v>
      </c>
      <c r="D48" t="s">
        <v>3966</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t="s">
        <v>549</v>
      </c>
    </row>
    <row r="49" spans="1:33">
      <c r="A49" t="s">
        <v>8091</v>
      </c>
      <c r="B49" t="s">
        <v>8740</v>
      </c>
      <c r="C49" t="s">
        <v>8741</v>
      </c>
      <c r="D49" t="s">
        <v>3966</v>
      </c>
      <c r="F49">
        <v>195.47178600000001</v>
      </c>
      <c r="G49">
        <v>200.263214</v>
      </c>
      <c r="H49">
        <v>203.781387</v>
      </c>
      <c r="I49">
        <v>207.091309</v>
      </c>
      <c r="J49">
        <v>209.459946</v>
      </c>
      <c r="K49">
        <v>211.624908</v>
      </c>
      <c r="L49">
        <v>213.58685299999999</v>
      </c>
      <c r="M49">
        <v>215.039703</v>
      </c>
      <c r="N49">
        <v>216.39988700000001</v>
      </c>
      <c r="O49">
        <v>217.47335799999999</v>
      </c>
      <c r="P49">
        <v>218.671783</v>
      </c>
      <c r="Q49">
        <v>219.823669</v>
      </c>
      <c r="R49">
        <v>221.246475</v>
      </c>
      <c r="S49">
        <v>222.829758</v>
      </c>
      <c r="T49">
        <v>224.413895</v>
      </c>
      <c r="U49">
        <v>225.715836</v>
      </c>
      <c r="V49">
        <v>227.05023199999999</v>
      </c>
      <c r="W49">
        <v>228.286179</v>
      </c>
      <c r="X49">
        <v>229.52342200000001</v>
      </c>
      <c r="Y49">
        <v>230.54377700000001</v>
      </c>
      <c r="Z49">
        <v>231.37148999999999</v>
      </c>
      <c r="AA49">
        <v>232.25056499999999</v>
      </c>
      <c r="AB49">
        <v>232.92233300000001</v>
      </c>
      <c r="AC49">
        <v>234.414322</v>
      </c>
      <c r="AD49">
        <v>235.96463</v>
      </c>
      <c r="AE49">
        <v>237.36372399999999</v>
      </c>
      <c r="AF49">
        <v>238.431488</v>
      </c>
      <c r="AG49" s="91">
        <v>8.0000000000000002E-3</v>
      </c>
    </row>
    <row r="50" spans="1:33">
      <c r="A50" t="s">
        <v>8095</v>
      </c>
      <c r="B50" t="s">
        <v>8742</v>
      </c>
      <c r="C50" t="s">
        <v>8743</v>
      </c>
      <c r="D50" t="s">
        <v>3966</v>
      </c>
      <c r="F50">
        <v>340.05352800000003</v>
      </c>
      <c r="G50">
        <v>346.20687900000001</v>
      </c>
      <c r="H50">
        <v>350.06643700000001</v>
      </c>
      <c r="I50">
        <v>353.524384</v>
      </c>
      <c r="J50">
        <v>356.01034499999997</v>
      </c>
      <c r="K50">
        <v>358.95349099999999</v>
      </c>
      <c r="L50">
        <v>362.113586</v>
      </c>
      <c r="M50">
        <v>364.84457400000002</v>
      </c>
      <c r="N50">
        <v>367.71246300000001</v>
      </c>
      <c r="O50">
        <v>370.27838100000002</v>
      </c>
      <c r="P50">
        <v>373.22351099999997</v>
      </c>
      <c r="Q50">
        <v>376.19232199999999</v>
      </c>
      <c r="R50">
        <v>379.62286399999999</v>
      </c>
      <c r="S50">
        <v>383.28610200000003</v>
      </c>
      <c r="T50">
        <v>386.97692899999998</v>
      </c>
      <c r="U50">
        <v>390.32254</v>
      </c>
      <c r="V50">
        <v>393.88848899999999</v>
      </c>
      <c r="W50">
        <v>397.25256300000001</v>
      </c>
      <c r="X50">
        <v>400.59161399999999</v>
      </c>
      <c r="Y50">
        <v>403.49899299999998</v>
      </c>
      <c r="Z50">
        <v>406.14782700000001</v>
      </c>
      <c r="AA50">
        <v>409.07757600000002</v>
      </c>
      <c r="AB50">
        <v>411.83511399999998</v>
      </c>
      <c r="AC50">
        <v>416.007904</v>
      </c>
      <c r="AD50">
        <v>420.09542800000003</v>
      </c>
      <c r="AE50">
        <v>423.83947799999999</v>
      </c>
      <c r="AF50">
        <v>427.049103</v>
      </c>
      <c r="AG50" s="91">
        <v>8.9999999999999993E-3</v>
      </c>
    </row>
    <row r="51" spans="1:33">
      <c r="A51" t="s">
        <v>8098</v>
      </c>
    </row>
    <row r="52" spans="1:33">
      <c r="A52" t="s">
        <v>850</v>
      </c>
    </row>
    <row r="53" spans="1:33">
      <c r="A53" t="s">
        <v>955</v>
      </c>
      <c r="B53" t="s">
        <v>8744</v>
      </c>
      <c r="C53" t="s">
        <v>8745</v>
      </c>
      <c r="D53" t="s">
        <v>817</v>
      </c>
      <c r="F53">
        <v>539.32830799999999</v>
      </c>
      <c r="G53">
        <v>535.87744099999998</v>
      </c>
      <c r="H53">
        <v>526.47082499999999</v>
      </c>
      <c r="I53">
        <v>514.90979000000004</v>
      </c>
      <c r="J53">
        <v>500.66012599999999</v>
      </c>
      <c r="K53">
        <v>487.09197999999998</v>
      </c>
      <c r="L53">
        <v>472.83761600000003</v>
      </c>
      <c r="M53">
        <v>456.98330700000002</v>
      </c>
      <c r="N53">
        <v>439.54986600000001</v>
      </c>
      <c r="O53">
        <v>421.112213</v>
      </c>
      <c r="P53">
        <v>402.77359000000001</v>
      </c>
      <c r="Q53">
        <v>384.41812099999999</v>
      </c>
      <c r="R53">
        <v>366.71688799999998</v>
      </c>
      <c r="S53">
        <v>349.36556999999999</v>
      </c>
      <c r="T53">
        <v>331.83755500000001</v>
      </c>
      <c r="U53">
        <v>313.92739899999998</v>
      </c>
      <c r="V53">
        <v>297.00720200000001</v>
      </c>
      <c r="W53">
        <v>280.08450299999998</v>
      </c>
      <c r="X53">
        <v>263.625</v>
      </c>
      <c r="Y53">
        <v>247.19342</v>
      </c>
      <c r="Z53">
        <v>231.70181299999999</v>
      </c>
      <c r="AA53">
        <v>217.603363</v>
      </c>
      <c r="AB53">
        <v>204.607315</v>
      </c>
      <c r="AC53">
        <v>192.892731</v>
      </c>
      <c r="AD53">
        <v>181.41439800000001</v>
      </c>
      <c r="AE53">
        <v>170.285416</v>
      </c>
      <c r="AF53">
        <v>159.76902799999999</v>
      </c>
      <c r="AG53" s="91">
        <v>-4.5999999999999999E-2</v>
      </c>
    </row>
    <row r="54" spans="1:33">
      <c r="A54" t="s">
        <v>1221</v>
      </c>
      <c r="B54" t="s">
        <v>8746</v>
      </c>
      <c r="C54" t="s">
        <v>8747</v>
      </c>
      <c r="D54" t="s">
        <v>817</v>
      </c>
      <c r="F54">
        <v>270.20654300000001</v>
      </c>
      <c r="G54">
        <v>286.74316399999998</v>
      </c>
      <c r="H54">
        <v>300.59240699999998</v>
      </c>
      <c r="I54">
        <v>312.42083700000001</v>
      </c>
      <c r="J54">
        <v>320.31881700000002</v>
      </c>
      <c r="K54">
        <v>326.26678500000003</v>
      </c>
      <c r="L54">
        <v>329.71170000000001</v>
      </c>
      <c r="M54">
        <v>329.802032</v>
      </c>
      <c r="N54">
        <v>327.10320999999999</v>
      </c>
      <c r="O54">
        <v>322.50714099999999</v>
      </c>
      <c r="P54">
        <v>316.945312</v>
      </c>
      <c r="Q54">
        <v>310.35699499999998</v>
      </c>
      <c r="R54">
        <v>303.54803500000003</v>
      </c>
      <c r="S54">
        <v>296.39196800000002</v>
      </c>
      <c r="T54">
        <v>288.21630900000002</v>
      </c>
      <c r="U54">
        <v>278.85684199999997</v>
      </c>
      <c r="V54">
        <v>269.63986199999999</v>
      </c>
      <c r="W54">
        <v>259.62844799999999</v>
      </c>
      <c r="X54">
        <v>249.007294</v>
      </c>
      <c r="Y54">
        <v>237.562637</v>
      </c>
      <c r="Z54">
        <v>226.576401</v>
      </c>
      <c r="AA54">
        <v>216.55032299999999</v>
      </c>
      <c r="AB54">
        <v>207.086716</v>
      </c>
      <c r="AC54">
        <v>198.388046</v>
      </c>
      <c r="AD54">
        <v>189.61007699999999</v>
      </c>
      <c r="AE54">
        <v>180.95361299999999</v>
      </c>
      <c r="AF54">
        <v>172.71246300000001</v>
      </c>
      <c r="AG54" s="91">
        <v>-1.7000000000000001E-2</v>
      </c>
    </row>
    <row r="55" spans="1:33">
      <c r="A55" t="s">
        <v>970</v>
      </c>
      <c r="B55" t="s">
        <v>8748</v>
      </c>
      <c r="C55" t="s">
        <v>8749</v>
      </c>
      <c r="D55" t="s">
        <v>817</v>
      </c>
      <c r="F55">
        <v>9.8759999999999994E-3</v>
      </c>
      <c r="G55">
        <v>9.6780000000000008E-3</v>
      </c>
      <c r="H55">
        <v>9.4769999999999993E-3</v>
      </c>
      <c r="I55">
        <v>9.3229999999999997E-3</v>
      </c>
      <c r="J55">
        <v>9.3380000000000008E-3</v>
      </c>
      <c r="K55">
        <v>9.4339999999999997E-3</v>
      </c>
      <c r="L55">
        <v>9.5499999999999995E-3</v>
      </c>
      <c r="M55">
        <v>9.6950000000000005E-3</v>
      </c>
      <c r="N55">
        <v>9.8689999999999993E-3</v>
      </c>
      <c r="O55">
        <v>9.639E-3</v>
      </c>
      <c r="P55">
        <v>9.2820000000000003E-3</v>
      </c>
      <c r="Q55">
        <v>9.1350000000000008E-3</v>
      </c>
      <c r="R55">
        <v>9.1500000000000001E-3</v>
      </c>
      <c r="S55">
        <v>9.2680000000000002E-3</v>
      </c>
      <c r="T55">
        <v>9.4549999999999999E-3</v>
      </c>
      <c r="U55">
        <v>9.6740000000000003E-3</v>
      </c>
      <c r="V55">
        <v>9.9190000000000007E-3</v>
      </c>
      <c r="W55">
        <v>1.0160000000000001E-2</v>
      </c>
      <c r="X55">
        <v>1.0387E-2</v>
      </c>
      <c r="Y55">
        <v>1.0591E-2</v>
      </c>
      <c r="Z55">
        <v>1.0782E-2</v>
      </c>
      <c r="AA55">
        <v>1.0982E-2</v>
      </c>
      <c r="AB55">
        <v>1.1176999999999999E-2</v>
      </c>
      <c r="AC55">
        <v>1.14E-2</v>
      </c>
      <c r="AD55">
        <v>1.1604E-2</v>
      </c>
      <c r="AE55">
        <v>1.1789000000000001E-2</v>
      </c>
      <c r="AF55">
        <v>1.1957000000000001E-2</v>
      </c>
      <c r="AG55" s="91">
        <v>7.0000000000000001E-3</v>
      </c>
    </row>
    <row r="56" spans="1:33">
      <c r="A56" t="s">
        <v>985</v>
      </c>
      <c r="B56" t="s">
        <v>8750</v>
      </c>
      <c r="C56" t="s">
        <v>8751</v>
      </c>
      <c r="D56" t="s">
        <v>817</v>
      </c>
      <c r="F56">
        <v>0.92232899999999995</v>
      </c>
      <c r="G56">
        <v>2.4081709999999998</v>
      </c>
      <c r="H56">
        <v>4.0482360000000002</v>
      </c>
      <c r="I56">
        <v>5.7588280000000003</v>
      </c>
      <c r="J56">
        <v>6.7716529999999997</v>
      </c>
      <c r="K56">
        <v>7.8335220000000003</v>
      </c>
      <c r="L56">
        <v>8.6189680000000006</v>
      </c>
      <c r="M56">
        <v>9.037191</v>
      </c>
      <c r="N56">
        <v>9.3006480000000007</v>
      </c>
      <c r="O56">
        <v>9.3489950000000004</v>
      </c>
      <c r="P56">
        <v>9.4854869999999991</v>
      </c>
      <c r="Q56">
        <v>9.7867789999999992</v>
      </c>
      <c r="R56">
        <v>10.174992</v>
      </c>
      <c r="S56">
        <v>10.690709</v>
      </c>
      <c r="T56">
        <v>11.461022</v>
      </c>
      <c r="U56">
        <v>12.313684</v>
      </c>
      <c r="V56">
        <v>13.393580999999999</v>
      </c>
      <c r="W56">
        <v>14.774547999999999</v>
      </c>
      <c r="X56">
        <v>16.355795000000001</v>
      </c>
      <c r="Y56">
        <v>18.112090999999999</v>
      </c>
      <c r="Z56">
        <v>19.866278000000001</v>
      </c>
      <c r="AA56">
        <v>21.762203</v>
      </c>
      <c r="AB56">
        <v>23.796016999999999</v>
      </c>
      <c r="AC56">
        <v>26.11871</v>
      </c>
      <c r="AD56">
        <v>28.521559</v>
      </c>
      <c r="AE56">
        <v>31.067458999999999</v>
      </c>
      <c r="AF56">
        <v>33.688952999999998</v>
      </c>
      <c r="AG56" s="91">
        <v>0.14799999999999999</v>
      </c>
    </row>
    <row r="57" spans="1:33">
      <c r="A57" t="s">
        <v>3230</v>
      </c>
      <c r="B57" t="s">
        <v>8752</v>
      </c>
      <c r="C57" t="s">
        <v>8753</v>
      </c>
      <c r="D57" t="s">
        <v>817</v>
      </c>
      <c r="F57">
        <v>40.716315999999999</v>
      </c>
      <c r="G57">
        <v>37.109366999999999</v>
      </c>
      <c r="H57">
        <v>33.380229999999997</v>
      </c>
      <c r="I57">
        <v>29.907885</v>
      </c>
      <c r="J57">
        <v>26.824255000000001</v>
      </c>
      <c r="K57">
        <v>24.225940999999999</v>
      </c>
      <c r="L57">
        <v>21.93648</v>
      </c>
      <c r="M57">
        <v>19.895927</v>
      </c>
      <c r="N57">
        <v>18.051977000000001</v>
      </c>
      <c r="O57">
        <v>16.351952000000001</v>
      </c>
      <c r="P57">
        <v>14.802211</v>
      </c>
      <c r="Q57">
        <v>13.389184</v>
      </c>
      <c r="R57">
        <v>12.073988999999999</v>
      </c>
      <c r="S57">
        <v>10.838914000000001</v>
      </c>
      <c r="T57">
        <v>9.6831160000000001</v>
      </c>
      <c r="U57">
        <v>8.6211570000000002</v>
      </c>
      <c r="V57">
        <v>7.6712660000000001</v>
      </c>
      <c r="W57">
        <v>6.8364719999999997</v>
      </c>
      <c r="X57">
        <v>6.1080100000000002</v>
      </c>
      <c r="Y57">
        <v>5.4671849999999997</v>
      </c>
      <c r="Z57">
        <v>4.8528729999999998</v>
      </c>
      <c r="AA57">
        <v>4.2811690000000002</v>
      </c>
      <c r="AB57">
        <v>3.7411020000000001</v>
      </c>
      <c r="AC57">
        <v>3.2653530000000002</v>
      </c>
      <c r="AD57">
        <v>2.7555480000000001</v>
      </c>
      <c r="AE57">
        <v>2.2511809999999999</v>
      </c>
      <c r="AF57">
        <v>1.7685310000000001</v>
      </c>
      <c r="AG57" s="91">
        <v>-0.114</v>
      </c>
    </row>
    <row r="58" spans="1:33">
      <c r="A58" t="s">
        <v>2271</v>
      </c>
      <c r="B58" t="s">
        <v>8754</v>
      </c>
      <c r="C58" t="s">
        <v>8755</v>
      </c>
      <c r="D58" t="s">
        <v>817</v>
      </c>
      <c r="F58">
        <v>0.29254200000000002</v>
      </c>
      <c r="G58">
        <v>0.39745999999999998</v>
      </c>
      <c r="H58">
        <v>0.494035</v>
      </c>
      <c r="I58">
        <v>0.57998000000000005</v>
      </c>
      <c r="J58">
        <v>0.65522100000000005</v>
      </c>
      <c r="K58">
        <v>0.72641299999999998</v>
      </c>
      <c r="L58">
        <v>0.80841700000000005</v>
      </c>
      <c r="M58">
        <v>1.033936</v>
      </c>
      <c r="N58">
        <v>1.440906</v>
      </c>
      <c r="O58">
        <v>1.823518</v>
      </c>
      <c r="P58">
        <v>2.43858</v>
      </c>
      <c r="Q58">
        <v>3.4486059999999998</v>
      </c>
      <c r="R58">
        <v>4.8937140000000001</v>
      </c>
      <c r="S58">
        <v>6.688231</v>
      </c>
      <c r="T58">
        <v>8.867578</v>
      </c>
      <c r="U58">
        <v>11.444328000000001</v>
      </c>
      <c r="V58">
        <v>14.47161</v>
      </c>
      <c r="W58">
        <v>18.156417999999999</v>
      </c>
      <c r="X58">
        <v>22.357728999999999</v>
      </c>
      <c r="Y58">
        <v>26.97221</v>
      </c>
      <c r="Z58">
        <v>31.631969000000002</v>
      </c>
      <c r="AA58">
        <v>36.500670999999997</v>
      </c>
      <c r="AB58">
        <v>41.514029999999998</v>
      </c>
      <c r="AC58">
        <v>46.904494999999997</v>
      </c>
      <c r="AD58">
        <v>52.434565999999997</v>
      </c>
      <c r="AE58">
        <v>57.970725999999999</v>
      </c>
      <c r="AF58">
        <v>63.491337000000001</v>
      </c>
      <c r="AG58" s="91">
        <v>0.23</v>
      </c>
    </row>
    <row r="59" spans="1:33">
      <c r="A59" t="s">
        <v>3238</v>
      </c>
      <c r="B59" t="s">
        <v>8756</v>
      </c>
      <c r="C59" t="s">
        <v>8757</v>
      </c>
      <c r="D59" t="s">
        <v>817</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t="s">
        <v>549</v>
      </c>
    </row>
    <row r="60" spans="1:33">
      <c r="A60" t="s">
        <v>3235</v>
      </c>
      <c r="B60" t="s">
        <v>8758</v>
      </c>
      <c r="C60" t="s">
        <v>8759</v>
      </c>
      <c r="D60" t="s">
        <v>817</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t="s">
        <v>549</v>
      </c>
    </row>
    <row r="61" spans="1:33">
      <c r="A61" t="s">
        <v>2287</v>
      </c>
      <c r="B61" t="s">
        <v>8760</v>
      </c>
      <c r="C61" t="s">
        <v>8761</v>
      </c>
      <c r="D61" t="s">
        <v>817</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t="s">
        <v>549</v>
      </c>
    </row>
    <row r="62" spans="1:33">
      <c r="A62" t="s">
        <v>3348</v>
      </c>
      <c r="B62" t="s">
        <v>8762</v>
      </c>
      <c r="C62" t="s">
        <v>8763</v>
      </c>
      <c r="D62" t="s">
        <v>817</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t="s">
        <v>549</v>
      </c>
    </row>
    <row r="63" spans="1:33">
      <c r="A63" t="s">
        <v>3351</v>
      </c>
      <c r="B63" t="s">
        <v>8764</v>
      </c>
      <c r="C63" t="s">
        <v>8765</v>
      </c>
      <c r="D63" t="s">
        <v>817</v>
      </c>
      <c r="F63">
        <v>0</v>
      </c>
      <c r="G63">
        <v>0.95440199999999997</v>
      </c>
      <c r="H63">
        <v>2.4927169999999998</v>
      </c>
      <c r="I63">
        <v>4.5722139999999998</v>
      </c>
      <c r="J63">
        <v>11.711790000000001</v>
      </c>
      <c r="K63">
        <v>24.769062000000002</v>
      </c>
      <c r="L63">
        <v>43.507514999999998</v>
      </c>
      <c r="M63">
        <v>67.176765000000003</v>
      </c>
      <c r="N63">
        <v>95.398871999999997</v>
      </c>
      <c r="O63">
        <v>126.438271</v>
      </c>
      <c r="P63">
        <v>158.769058</v>
      </c>
      <c r="Q63">
        <v>191.04911799999999</v>
      </c>
      <c r="R63">
        <v>222.48751799999999</v>
      </c>
      <c r="S63">
        <v>252.82922400000001</v>
      </c>
      <c r="T63">
        <v>283.12927200000001</v>
      </c>
      <c r="U63">
        <v>313.562836</v>
      </c>
      <c r="V63">
        <v>343.07336400000003</v>
      </c>
      <c r="W63">
        <v>370.79885899999999</v>
      </c>
      <c r="X63">
        <v>396.84454299999999</v>
      </c>
      <c r="Y63">
        <v>420.95086700000002</v>
      </c>
      <c r="Z63">
        <v>443.47396900000001</v>
      </c>
      <c r="AA63">
        <v>465.08380099999999</v>
      </c>
      <c r="AB63">
        <v>485.47805799999998</v>
      </c>
      <c r="AC63">
        <v>505.99935900000003</v>
      </c>
      <c r="AD63">
        <v>524.76403800000003</v>
      </c>
      <c r="AE63">
        <v>541.83367899999996</v>
      </c>
      <c r="AF63">
        <v>557.18951400000003</v>
      </c>
      <c r="AG63" t="s">
        <v>549</v>
      </c>
    </row>
    <row r="64" spans="1:33">
      <c r="A64" t="s">
        <v>3354</v>
      </c>
      <c r="B64" t="s">
        <v>8766</v>
      </c>
      <c r="C64" t="s">
        <v>8767</v>
      </c>
      <c r="D64" t="s">
        <v>817</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v>0</v>
      </c>
      <c r="AF64">
        <v>0</v>
      </c>
      <c r="AG64" t="s">
        <v>549</v>
      </c>
    </row>
    <row r="65" spans="1:33" s="181" customFormat="1">
      <c r="A65" s="181" t="s">
        <v>8028</v>
      </c>
      <c r="B65" s="181" t="s">
        <v>8768</v>
      </c>
      <c r="C65" s="181" t="s">
        <v>8769</v>
      </c>
      <c r="D65" s="181" t="s">
        <v>817</v>
      </c>
      <c r="F65" s="181">
        <v>851.47570800000005</v>
      </c>
      <c r="G65" s="181">
        <v>863.49969499999997</v>
      </c>
      <c r="H65" s="181">
        <v>867.48779300000001</v>
      </c>
      <c r="I65" s="181">
        <v>868.15893600000004</v>
      </c>
      <c r="J65" s="181">
        <v>866.95111099999997</v>
      </c>
      <c r="K65" s="181">
        <v>870.92315699999995</v>
      </c>
      <c r="L65" s="181">
        <v>877.43029799999999</v>
      </c>
      <c r="M65" s="181">
        <v>883.93908699999997</v>
      </c>
      <c r="N65" s="181">
        <v>890.85497999999995</v>
      </c>
      <c r="O65" s="181">
        <v>897.59155299999998</v>
      </c>
      <c r="P65" s="181">
        <v>905.22363299999995</v>
      </c>
      <c r="Q65" s="181">
        <v>912.45806900000002</v>
      </c>
      <c r="R65" s="181">
        <v>919.90423599999997</v>
      </c>
      <c r="S65" s="181">
        <v>926.81359899999995</v>
      </c>
      <c r="T65" s="181">
        <v>933.20452899999998</v>
      </c>
      <c r="U65" s="181">
        <v>938.73590100000001</v>
      </c>
      <c r="V65" s="181">
        <v>945.26709000000005</v>
      </c>
      <c r="W65" s="181">
        <v>950.28949</v>
      </c>
      <c r="X65" s="181">
        <v>954.308899</v>
      </c>
      <c r="Y65" s="181">
        <v>956.26916500000004</v>
      </c>
      <c r="Z65" s="181">
        <v>958.11425799999995</v>
      </c>
      <c r="AA65" s="181">
        <v>961.79260299999999</v>
      </c>
      <c r="AB65" s="181">
        <v>966.23419200000001</v>
      </c>
      <c r="AC65" s="181">
        <v>973.58013900000003</v>
      </c>
      <c r="AD65" s="181">
        <v>979.51165800000001</v>
      </c>
      <c r="AE65" s="181">
        <v>984.37377900000001</v>
      </c>
      <c r="AF65" s="181">
        <v>988.63177499999995</v>
      </c>
      <c r="AG65" s="182">
        <v>6.0000000000000001E-3</v>
      </c>
    </row>
    <row r="66" spans="1:33">
      <c r="A66" t="s">
        <v>854</v>
      </c>
    </row>
    <row r="67" spans="1:33">
      <c r="A67" t="s">
        <v>955</v>
      </c>
      <c r="B67" t="s">
        <v>8770</v>
      </c>
      <c r="C67" t="s">
        <v>8771</v>
      </c>
      <c r="D67" t="s">
        <v>817</v>
      </c>
      <c r="F67">
        <v>572.37652600000001</v>
      </c>
      <c r="G67">
        <v>558.80456500000003</v>
      </c>
      <c r="H67">
        <v>541.12286400000005</v>
      </c>
      <c r="I67">
        <v>523.78063999999995</v>
      </c>
      <c r="J67">
        <v>506.713165</v>
      </c>
      <c r="K67">
        <v>491.63479599999999</v>
      </c>
      <c r="L67">
        <v>477.74710099999999</v>
      </c>
      <c r="M67">
        <v>464.060181</v>
      </c>
      <c r="N67">
        <v>450.953217</v>
      </c>
      <c r="O67">
        <v>437.35858200000001</v>
      </c>
      <c r="P67">
        <v>423.99996900000002</v>
      </c>
      <c r="Q67">
        <v>410.70755000000003</v>
      </c>
      <c r="R67">
        <v>398.23928799999999</v>
      </c>
      <c r="S67">
        <v>386.23608400000001</v>
      </c>
      <c r="T67">
        <v>374.49648999999999</v>
      </c>
      <c r="U67">
        <v>362.95611600000001</v>
      </c>
      <c r="V67">
        <v>352.30072000000001</v>
      </c>
      <c r="W67">
        <v>342.16351300000002</v>
      </c>
      <c r="X67">
        <v>333.05093399999998</v>
      </c>
      <c r="Y67">
        <v>324.80343599999998</v>
      </c>
      <c r="Z67">
        <v>317.37185699999998</v>
      </c>
      <c r="AA67">
        <v>310.901184</v>
      </c>
      <c r="AB67">
        <v>304.93978900000002</v>
      </c>
      <c r="AC67">
        <v>300.66876200000002</v>
      </c>
      <c r="AD67">
        <v>296.874573</v>
      </c>
      <c r="AE67">
        <v>293.21627799999999</v>
      </c>
      <c r="AF67">
        <v>289.48172</v>
      </c>
      <c r="AG67" s="91">
        <v>-2.5999999999999999E-2</v>
      </c>
    </row>
    <row r="68" spans="1:33">
      <c r="A68" t="s">
        <v>1221</v>
      </c>
      <c r="B68" t="s">
        <v>8772</v>
      </c>
      <c r="C68" t="s">
        <v>8773</v>
      </c>
      <c r="D68" t="s">
        <v>817</v>
      </c>
      <c r="F68">
        <v>359.68539399999997</v>
      </c>
      <c r="G68">
        <v>360.30960099999999</v>
      </c>
      <c r="H68">
        <v>358.48315400000001</v>
      </c>
      <c r="I68">
        <v>356.47775300000001</v>
      </c>
      <c r="J68">
        <v>353.87088</v>
      </c>
      <c r="K68">
        <v>351.62857100000002</v>
      </c>
      <c r="L68">
        <v>349.46173099999999</v>
      </c>
      <c r="M68">
        <v>346.85674999999998</v>
      </c>
      <c r="N68">
        <v>344.34634399999999</v>
      </c>
      <c r="O68">
        <v>341.01715100000001</v>
      </c>
      <c r="P68">
        <v>337.59548999999998</v>
      </c>
      <c r="Q68">
        <v>333.75140399999998</v>
      </c>
      <c r="R68">
        <v>329.916473</v>
      </c>
      <c r="S68">
        <v>326.27279700000003</v>
      </c>
      <c r="T68">
        <v>322.26357999999999</v>
      </c>
      <c r="U68">
        <v>318.03363000000002</v>
      </c>
      <c r="V68">
        <v>314.02862499999998</v>
      </c>
      <c r="W68">
        <v>310.18368500000003</v>
      </c>
      <c r="X68">
        <v>306.739441</v>
      </c>
      <c r="Y68">
        <v>303.39968900000002</v>
      </c>
      <c r="Z68">
        <v>300.22131300000001</v>
      </c>
      <c r="AA68">
        <v>297.467285</v>
      </c>
      <c r="AB68">
        <v>294.79830900000002</v>
      </c>
      <c r="AC68">
        <v>293.383667</v>
      </c>
      <c r="AD68">
        <v>292.20773300000002</v>
      </c>
      <c r="AE68">
        <v>290.96585099999999</v>
      </c>
      <c r="AF68">
        <v>289.34399400000001</v>
      </c>
      <c r="AG68" s="91">
        <v>-8.0000000000000002E-3</v>
      </c>
    </row>
    <row r="69" spans="1:33">
      <c r="A69" t="s">
        <v>970</v>
      </c>
      <c r="B69" t="s">
        <v>8774</v>
      </c>
      <c r="C69" t="s">
        <v>8775</v>
      </c>
      <c r="D69" t="s">
        <v>817</v>
      </c>
      <c r="F69">
        <v>0.47085199999999999</v>
      </c>
      <c r="G69">
        <v>0.41935099999999997</v>
      </c>
      <c r="H69">
        <v>0.37104700000000002</v>
      </c>
      <c r="I69">
        <v>0.32684800000000003</v>
      </c>
      <c r="J69">
        <v>0.28870000000000001</v>
      </c>
      <c r="K69">
        <v>0.238845</v>
      </c>
      <c r="L69">
        <v>0.21263199999999999</v>
      </c>
      <c r="M69">
        <v>0.188775</v>
      </c>
      <c r="N69">
        <v>0.168763</v>
      </c>
      <c r="O69">
        <v>0.15124199999999999</v>
      </c>
      <c r="P69">
        <v>0.13289300000000001</v>
      </c>
      <c r="Q69">
        <v>0.11908299999999999</v>
      </c>
      <c r="R69">
        <v>0.107998</v>
      </c>
      <c r="S69">
        <v>9.8922999999999997E-2</v>
      </c>
      <c r="T69">
        <v>9.0830999999999995E-2</v>
      </c>
      <c r="U69">
        <v>8.3752999999999994E-2</v>
      </c>
      <c r="V69">
        <v>7.8001000000000001E-2</v>
      </c>
      <c r="W69">
        <v>7.2731000000000004E-2</v>
      </c>
      <c r="X69">
        <v>6.8098000000000006E-2</v>
      </c>
      <c r="Y69">
        <v>6.3923999999999995E-2</v>
      </c>
      <c r="Z69">
        <v>5.9880999999999997E-2</v>
      </c>
      <c r="AA69">
        <v>5.7341000000000003E-2</v>
      </c>
      <c r="AB69">
        <v>5.4455000000000003E-2</v>
      </c>
      <c r="AC69">
        <v>5.1909999999999998E-2</v>
      </c>
      <c r="AD69">
        <v>4.5478999999999999E-2</v>
      </c>
      <c r="AE69">
        <v>3.5347999999999997E-2</v>
      </c>
      <c r="AF69">
        <v>2.7369999999999998E-2</v>
      </c>
      <c r="AG69" s="91">
        <v>-0.104</v>
      </c>
    </row>
    <row r="70" spans="1:33">
      <c r="A70" t="s">
        <v>985</v>
      </c>
      <c r="B70" t="s">
        <v>8776</v>
      </c>
      <c r="C70" t="s">
        <v>8777</v>
      </c>
      <c r="D70" t="s">
        <v>817</v>
      </c>
      <c r="F70">
        <v>3.8930639999999999</v>
      </c>
      <c r="G70">
        <v>5.1351810000000002</v>
      </c>
      <c r="H70">
        <v>6.2655669999999999</v>
      </c>
      <c r="I70">
        <v>7.246683</v>
      </c>
      <c r="J70">
        <v>8.0653629999999996</v>
      </c>
      <c r="K70">
        <v>8.758089</v>
      </c>
      <c r="L70">
        <v>9.3531890000000004</v>
      </c>
      <c r="M70">
        <v>9.8592479999999991</v>
      </c>
      <c r="N70">
        <v>10.31508</v>
      </c>
      <c r="O70">
        <v>10.730149000000001</v>
      </c>
      <c r="P70">
        <v>11.108435999999999</v>
      </c>
      <c r="Q70">
        <v>11.447547</v>
      </c>
      <c r="R70">
        <v>11.750847</v>
      </c>
      <c r="S70">
        <v>12.036473000000001</v>
      </c>
      <c r="T70">
        <v>12.319575</v>
      </c>
      <c r="U70">
        <v>12.586885000000001</v>
      </c>
      <c r="V70">
        <v>12.844605</v>
      </c>
      <c r="W70">
        <v>13.062322999999999</v>
      </c>
      <c r="X70">
        <v>13.289071</v>
      </c>
      <c r="Y70">
        <v>13.52201</v>
      </c>
      <c r="Z70">
        <v>13.743242</v>
      </c>
      <c r="AA70">
        <v>13.97</v>
      </c>
      <c r="AB70">
        <v>14.187524</v>
      </c>
      <c r="AC70">
        <v>14.488526999999999</v>
      </c>
      <c r="AD70">
        <v>14.832860999999999</v>
      </c>
      <c r="AE70">
        <v>15.254797999999999</v>
      </c>
      <c r="AF70">
        <v>15.66183</v>
      </c>
      <c r="AG70" s="91">
        <v>5.5E-2</v>
      </c>
    </row>
    <row r="71" spans="1:33">
      <c r="A71" t="s">
        <v>3230</v>
      </c>
      <c r="B71" t="s">
        <v>8778</v>
      </c>
      <c r="C71" t="s">
        <v>8779</v>
      </c>
      <c r="D71" t="s">
        <v>817</v>
      </c>
      <c r="F71">
        <v>9.0335409999999996</v>
      </c>
      <c r="G71">
        <v>8.1573930000000008</v>
      </c>
      <c r="H71">
        <v>7.269139</v>
      </c>
      <c r="I71">
        <v>6.4449149999999999</v>
      </c>
      <c r="J71">
        <v>5.7201279999999999</v>
      </c>
      <c r="K71">
        <v>5.1299650000000003</v>
      </c>
      <c r="L71">
        <v>4.6090689999999999</v>
      </c>
      <c r="M71">
        <v>4.1451770000000003</v>
      </c>
      <c r="N71">
        <v>3.7455750000000001</v>
      </c>
      <c r="O71">
        <v>3.3678439999999998</v>
      </c>
      <c r="P71">
        <v>3.0418370000000001</v>
      </c>
      <c r="Q71">
        <v>2.7652130000000001</v>
      </c>
      <c r="R71">
        <v>2.5227219999999999</v>
      </c>
      <c r="S71">
        <v>2.3180540000000001</v>
      </c>
      <c r="T71">
        <v>2.140215</v>
      </c>
      <c r="U71">
        <v>1.9839070000000001</v>
      </c>
      <c r="V71">
        <v>1.8526009999999999</v>
      </c>
      <c r="W71">
        <v>1.7306029999999999</v>
      </c>
      <c r="X71">
        <v>1.61426</v>
      </c>
      <c r="Y71">
        <v>1.5015909999999999</v>
      </c>
      <c r="Z71">
        <v>1.3909229999999999</v>
      </c>
      <c r="AA71">
        <v>1.2808109999999999</v>
      </c>
      <c r="AB71">
        <v>1.1661630000000001</v>
      </c>
      <c r="AC71">
        <v>1.0466299999999999</v>
      </c>
      <c r="AD71">
        <v>0.92224600000000001</v>
      </c>
      <c r="AE71">
        <v>0.80049199999999998</v>
      </c>
      <c r="AF71">
        <v>0.67332499999999995</v>
      </c>
      <c r="AG71" s="91">
        <v>-9.5000000000000001E-2</v>
      </c>
    </row>
    <row r="72" spans="1:33">
      <c r="A72" t="s">
        <v>2271</v>
      </c>
      <c r="B72" t="s">
        <v>8780</v>
      </c>
      <c r="C72" t="s">
        <v>8781</v>
      </c>
      <c r="D72" t="s">
        <v>817</v>
      </c>
      <c r="F72">
        <v>0.124458</v>
      </c>
      <c r="G72">
        <v>0.13747599999999999</v>
      </c>
      <c r="H72">
        <v>0.148559</v>
      </c>
      <c r="I72">
        <v>0.15875900000000001</v>
      </c>
      <c r="J72">
        <v>0.16692299999999999</v>
      </c>
      <c r="K72">
        <v>0.17386299999999999</v>
      </c>
      <c r="L72">
        <v>0.18042900000000001</v>
      </c>
      <c r="M72">
        <v>0.18590899999999999</v>
      </c>
      <c r="N72">
        <v>0.191583</v>
      </c>
      <c r="O72">
        <v>0.19669300000000001</v>
      </c>
      <c r="P72">
        <v>0.20150699999999999</v>
      </c>
      <c r="Q72">
        <v>0.20583699999999999</v>
      </c>
      <c r="R72">
        <v>0.20995</v>
      </c>
      <c r="S72">
        <v>0.21395600000000001</v>
      </c>
      <c r="T72">
        <v>0.21765999999999999</v>
      </c>
      <c r="U72">
        <v>0.22089800000000001</v>
      </c>
      <c r="V72">
        <v>0.22397800000000001</v>
      </c>
      <c r="W72">
        <v>0.226935</v>
      </c>
      <c r="X72">
        <v>0.22981099999999999</v>
      </c>
      <c r="Y72">
        <v>0.23222400000000001</v>
      </c>
      <c r="Z72">
        <v>0.23428499999999999</v>
      </c>
      <c r="AA72">
        <v>0.236315</v>
      </c>
      <c r="AB72">
        <v>0.23807500000000001</v>
      </c>
      <c r="AC72">
        <v>0.240677</v>
      </c>
      <c r="AD72">
        <v>0.243424</v>
      </c>
      <c r="AE72">
        <v>0.246055</v>
      </c>
      <c r="AF72">
        <v>0.2482</v>
      </c>
      <c r="AG72" s="91">
        <v>2.7E-2</v>
      </c>
    </row>
    <row r="73" spans="1:33">
      <c r="A73" t="s">
        <v>3238</v>
      </c>
      <c r="B73" t="s">
        <v>8782</v>
      </c>
      <c r="C73" t="s">
        <v>8783</v>
      </c>
      <c r="D73" t="s">
        <v>817</v>
      </c>
      <c r="F73">
        <v>0</v>
      </c>
      <c r="G73">
        <v>0</v>
      </c>
      <c r="H73">
        <v>2.5073000000000002E-2</v>
      </c>
      <c r="I73">
        <v>6.0426000000000001E-2</v>
      </c>
      <c r="J73">
        <v>0.113721</v>
      </c>
      <c r="K73">
        <v>0.179671</v>
      </c>
      <c r="L73">
        <v>0.25176300000000001</v>
      </c>
      <c r="M73">
        <v>0.32860099999999998</v>
      </c>
      <c r="N73">
        <v>0.404474</v>
      </c>
      <c r="O73">
        <v>0.37326100000000001</v>
      </c>
      <c r="P73">
        <v>0.34434900000000002</v>
      </c>
      <c r="Q73">
        <v>0.31725999999999999</v>
      </c>
      <c r="R73">
        <v>0.29278799999999999</v>
      </c>
      <c r="S73">
        <v>0.27005200000000001</v>
      </c>
      <c r="T73">
        <v>0.24882099999999999</v>
      </c>
      <c r="U73">
        <v>0.22892100000000001</v>
      </c>
      <c r="V73">
        <v>0.210812</v>
      </c>
      <c r="W73">
        <v>0.19425799999999999</v>
      </c>
      <c r="X73">
        <v>0.179063</v>
      </c>
      <c r="Y73">
        <v>0.16525899999999999</v>
      </c>
      <c r="Z73">
        <v>0.152697</v>
      </c>
      <c r="AA73">
        <v>0.141516</v>
      </c>
      <c r="AB73">
        <v>0.131435</v>
      </c>
      <c r="AC73">
        <v>0.121158</v>
      </c>
      <c r="AD73">
        <v>0.11146499999999999</v>
      </c>
      <c r="AE73">
        <v>0.10281899999999999</v>
      </c>
      <c r="AF73">
        <v>9.5043000000000002E-2</v>
      </c>
      <c r="AG73" t="s">
        <v>549</v>
      </c>
    </row>
    <row r="74" spans="1:33">
      <c r="A74" t="s">
        <v>3235</v>
      </c>
      <c r="B74" t="s">
        <v>8784</v>
      </c>
      <c r="C74" t="s">
        <v>8785</v>
      </c>
      <c r="D74" t="s">
        <v>817</v>
      </c>
      <c r="F74">
        <v>0</v>
      </c>
      <c r="G74">
        <v>0.115331</v>
      </c>
      <c r="H74">
        <v>0.231573</v>
      </c>
      <c r="I74">
        <v>0.27211000000000002</v>
      </c>
      <c r="J74">
        <v>0.25937199999999999</v>
      </c>
      <c r="K74">
        <v>0.23771500000000001</v>
      </c>
      <c r="L74">
        <v>0.21748300000000001</v>
      </c>
      <c r="M74">
        <v>0.19966</v>
      </c>
      <c r="N74">
        <v>0.18464700000000001</v>
      </c>
      <c r="O74">
        <v>0.17038800000000001</v>
      </c>
      <c r="P74">
        <v>0.157113</v>
      </c>
      <c r="Q74">
        <v>0.144426</v>
      </c>
      <c r="R74">
        <v>0.133132</v>
      </c>
      <c r="S74">
        <v>0.12199</v>
      </c>
      <c r="T74">
        <v>0.11172899999999999</v>
      </c>
      <c r="U74">
        <v>0.10259</v>
      </c>
      <c r="V74">
        <v>9.4766000000000003E-2</v>
      </c>
      <c r="W74">
        <v>8.7656999999999999E-2</v>
      </c>
      <c r="X74">
        <v>8.0437999999999996E-2</v>
      </c>
      <c r="Y74">
        <v>7.3296E-2</v>
      </c>
      <c r="Z74">
        <v>6.6423999999999997E-2</v>
      </c>
      <c r="AA74">
        <v>6.1006999999999999E-2</v>
      </c>
      <c r="AB74">
        <v>5.67E-2</v>
      </c>
      <c r="AC74">
        <v>5.3085E-2</v>
      </c>
      <c r="AD74">
        <v>4.9660999999999997E-2</v>
      </c>
      <c r="AE74">
        <v>4.6268999999999998E-2</v>
      </c>
      <c r="AF74">
        <v>4.3032000000000001E-2</v>
      </c>
      <c r="AG74" t="s">
        <v>549</v>
      </c>
    </row>
    <row r="75" spans="1:33">
      <c r="A75" t="s">
        <v>2287</v>
      </c>
      <c r="B75" t="s">
        <v>8786</v>
      </c>
      <c r="C75" t="s">
        <v>8787</v>
      </c>
      <c r="D75" t="s">
        <v>817</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t="s">
        <v>549</v>
      </c>
    </row>
    <row r="76" spans="1:33">
      <c r="A76" t="s">
        <v>3348</v>
      </c>
      <c r="B76" t="s">
        <v>8788</v>
      </c>
      <c r="C76" t="s">
        <v>8789</v>
      </c>
      <c r="D76" t="s">
        <v>817</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t="s">
        <v>549</v>
      </c>
    </row>
    <row r="77" spans="1:33">
      <c r="A77" t="s">
        <v>3351</v>
      </c>
      <c r="B77" t="s">
        <v>8790</v>
      </c>
      <c r="C77" t="s">
        <v>8791</v>
      </c>
      <c r="D77" t="s">
        <v>817</v>
      </c>
      <c r="F77">
        <v>0</v>
      </c>
      <c r="G77">
        <v>0.82384199999999996</v>
      </c>
      <c r="H77">
        <v>1.9341729999999999</v>
      </c>
      <c r="I77">
        <v>3.335515</v>
      </c>
      <c r="J77">
        <v>4.9386640000000002</v>
      </c>
      <c r="K77">
        <v>6.8005509999999996</v>
      </c>
      <c r="L77">
        <v>9.1020889999999994</v>
      </c>
      <c r="M77">
        <v>12.05625</v>
      </c>
      <c r="N77">
        <v>16.004729999999999</v>
      </c>
      <c r="O77">
        <v>21.257300999999998</v>
      </c>
      <c r="P77">
        <v>28.049462999999999</v>
      </c>
      <c r="Q77">
        <v>36.463977999999997</v>
      </c>
      <c r="R77">
        <v>46.535229000000001</v>
      </c>
      <c r="S77">
        <v>57.997871000000004</v>
      </c>
      <c r="T77">
        <v>70.372337000000002</v>
      </c>
      <c r="U77">
        <v>83.024604999999994</v>
      </c>
      <c r="V77">
        <v>95.680374</v>
      </c>
      <c r="W77">
        <v>107.98371899999999</v>
      </c>
      <c r="X77">
        <v>119.816109</v>
      </c>
      <c r="Y77">
        <v>130.934631</v>
      </c>
      <c r="Z77">
        <v>141.18704199999999</v>
      </c>
      <c r="AA77">
        <v>150.71357699999999</v>
      </c>
      <c r="AB77">
        <v>159.40013099999999</v>
      </c>
      <c r="AC77">
        <v>168.087479</v>
      </c>
      <c r="AD77">
        <v>176.31300400000001</v>
      </c>
      <c r="AE77">
        <v>183.890884</v>
      </c>
      <c r="AF77">
        <v>190.61299099999999</v>
      </c>
      <c r="AG77" t="s">
        <v>549</v>
      </c>
    </row>
    <row r="78" spans="1:33">
      <c r="A78" t="s">
        <v>3354</v>
      </c>
      <c r="B78" t="s">
        <v>8792</v>
      </c>
      <c r="C78" t="s">
        <v>8793</v>
      </c>
      <c r="D78" t="s">
        <v>817</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t="s">
        <v>549</v>
      </c>
    </row>
    <row r="79" spans="1:33" s="181" customFormat="1">
      <c r="A79" s="181" t="s">
        <v>8059</v>
      </c>
      <c r="B79" s="181" t="s">
        <v>8794</v>
      </c>
      <c r="C79" s="181" t="s">
        <v>8795</v>
      </c>
      <c r="D79" s="181" t="s">
        <v>817</v>
      </c>
      <c r="F79" s="181">
        <v>945.583618</v>
      </c>
      <c r="G79" s="181">
        <v>933.902649</v>
      </c>
      <c r="H79" s="181">
        <v>915.85144000000003</v>
      </c>
      <c r="I79" s="181">
        <v>898.10369900000001</v>
      </c>
      <c r="J79" s="181">
        <v>880.13720699999999</v>
      </c>
      <c r="K79" s="181">
        <v>864.78234899999995</v>
      </c>
      <c r="L79" s="181">
        <v>851.13555899999994</v>
      </c>
      <c r="M79" s="181">
        <v>837.88061500000003</v>
      </c>
      <c r="N79" s="181">
        <v>826.31481900000006</v>
      </c>
      <c r="O79" s="181">
        <v>814.62268100000006</v>
      </c>
      <c r="P79" s="181">
        <v>804.63085899999999</v>
      </c>
      <c r="Q79" s="181">
        <v>795.92236300000002</v>
      </c>
      <c r="R79" s="181">
        <v>789.70843500000001</v>
      </c>
      <c r="S79" s="181">
        <v>785.566284</v>
      </c>
      <c r="T79" s="181">
        <v>782.26110800000004</v>
      </c>
      <c r="U79" s="181">
        <v>779.22161900000003</v>
      </c>
      <c r="V79" s="181">
        <v>777.314392</v>
      </c>
      <c r="W79" s="181">
        <v>775.70519999999999</v>
      </c>
      <c r="X79" s="181">
        <v>775.06707800000004</v>
      </c>
      <c r="Y79" s="181">
        <v>774.69598399999995</v>
      </c>
      <c r="Z79" s="181">
        <v>774.42779499999995</v>
      </c>
      <c r="AA79" s="181">
        <v>774.82928500000003</v>
      </c>
      <c r="AB79" s="181">
        <v>774.97283900000002</v>
      </c>
      <c r="AC79" s="181">
        <v>778.14209000000005</v>
      </c>
      <c r="AD79" s="181">
        <v>781.60040300000003</v>
      </c>
      <c r="AE79" s="181">
        <v>784.55853300000001</v>
      </c>
      <c r="AF79" s="181">
        <v>786.18713400000001</v>
      </c>
      <c r="AG79" s="182">
        <v>-7.0000000000000001E-3</v>
      </c>
    </row>
    <row r="80" spans="1:33">
      <c r="A80" t="s">
        <v>8062</v>
      </c>
    </row>
    <row r="81" spans="1:33">
      <c r="A81" t="s">
        <v>955</v>
      </c>
      <c r="B81" t="s">
        <v>8796</v>
      </c>
      <c r="C81" t="s">
        <v>8797</v>
      </c>
      <c r="D81" t="s">
        <v>817</v>
      </c>
      <c r="F81">
        <v>4150.3491210000002</v>
      </c>
      <c r="G81">
        <v>4200.8354490000002</v>
      </c>
      <c r="H81">
        <v>4216.7382809999999</v>
      </c>
      <c r="I81">
        <v>4222.3842770000001</v>
      </c>
      <c r="J81">
        <v>4207.3222660000001</v>
      </c>
      <c r="K81">
        <v>4188.4086909999996</v>
      </c>
      <c r="L81">
        <v>4166.4912109999996</v>
      </c>
      <c r="M81">
        <v>4136.4614259999998</v>
      </c>
      <c r="N81">
        <v>4106.701172</v>
      </c>
      <c r="O81">
        <v>4073.8461910000001</v>
      </c>
      <c r="P81">
        <v>4046.6755370000001</v>
      </c>
      <c r="Q81">
        <v>4022.7158199999999</v>
      </c>
      <c r="R81">
        <v>4007.9099120000001</v>
      </c>
      <c r="S81">
        <v>3999.3498540000001</v>
      </c>
      <c r="T81">
        <v>3993.8400879999999</v>
      </c>
      <c r="U81">
        <v>3985.8237300000001</v>
      </c>
      <c r="V81">
        <v>3980.5234380000002</v>
      </c>
      <c r="W81">
        <v>3976.482422</v>
      </c>
      <c r="X81">
        <v>3975.83374</v>
      </c>
      <c r="Y81">
        <v>3974.7204590000001</v>
      </c>
      <c r="Z81">
        <v>3972.9650879999999</v>
      </c>
      <c r="AA81">
        <v>3974.0261230000001</v>
      </c>
      <c r="AB81">
        <v>3972.735596</v>
      </c>
      <c r="AC81">
        <v>3986.054443</v>
      </c>
      <c r="AD81">
        <v>4000.4877929999998</v>
      </c>
      <c r="AE81">
        <v>4012.3010250000002</v>
      </c>
      <c r="AF81">
        <v>4018.320068</v>
      </c>
      <c r="AG81" s="91">
        <v>-1E-3</v>
      </c>
    </row>
    <row r="82" spans="1:33">
      <c r="A82" t="s">
        <v>1221</v>
      </c>
      <c r="B82" t="s">
        <v>8798</v>
      </c>
      <c r="C82" t="s">
        <v>8799</v>
      </c>
      <c r="D82" t="s">
        <v>817</v>
      </c>
      <c r="F82">
        <v>4.4349259999999999</v>
      </c>
      <c r="G82">
        <v>3.817758</v>
      </c>
      <c r="H82">
        <v>3.316071</v>
      </c>
      <c r="I82">
        <v>2.9103439999999998</v>
      </c>
      <c r="J82">
        <v>2.588219</v>
      </c>
      <c r="K82">
        <v>2.3451490000000002</v>
      </c>
      <c r="L82">
        <v>2.1555719999999998</v>
      </c>
      <c r="M82">
        <v>1.9943740000000001</v>
      </c>
      <c r="N82">
        <v>1.8554980000000001</v>
      </c>
      <c r="O82">
        <v>1.7244470000000001</v>
      </c>
      <c r="P82">
        <v>1.6221479999999999</v>
      </c>
      <c r="Q82">
        <v>1.5351790000000001</v>
      </c>
      <c r="R82">
        <v>1.466385</v>
      </c>
      <c r="S82">
        <v>1.398488</v>
      </c>
      <c r="T82">
        <v>1.330443</v>
      </c>
      <c r="U82">
        <v>1.2710809999999999</v>
      </c>
      <c r="V82">
        <v>1.225886</v>
      </c>
      <c r="W82">
        <v>1.1849799999999999</v>
      </c>
      <c r="X82">
        <v>1.1403030000000001</v>
      </c>
      <c r="Y82">
        <v>1.1049929999999999</v>
      </c>
      <c r="Z82">
        <v>1.0789299999999999</v>
      </c>
      <c r="AA82">
        <v>1.0615270000000001</v>
      </c>
      <c r="AB82">
        <v>1.0475140000000001</v>
      </c>
      <c r="AC82">
        <v>1.040597</v>
      </c>
      <c r="AD82">
        <v>1.034845</v>
      </c>
      <c r="AE82">
        <v>1.029752</v>
      </c>
      <c r="AF82">
        <v>1.022197</v>
      </c>
      <c r="AG82" s="91">
        <v>-5.5E-2</v>
      </c>
    </row>
    <row r="83" spans="1:33">
      <c r="A83" t="s">
        <v>970</v>
      </c>
      <c r="B83" t="s">
        <v>8800</v>
      </c>
      <c r="C83" t="s">
        <v>8801</v>
      </c>
      <c r="D83" t="s">
        <v>817</v>
      </c>
      <c r="F83">
        <v>1.1561319999999999</v>
      </c>
      <c r="G83">
        <v>1.374889</v>
      </c>
      <c r="H83">
        <v>1.574821</v>
      </c>
      <c r="I83">
        <v>1.759158</v>
      </c>
      <c r="J83">
        <v>1.904928</v>
      </c>
      <c r="K83">
        <v>2.026071</v>
      </c>
      <c r="L83">
        <v>2.1195029999999999</v>
      </c>
      <c r="M83">
        <v>2.1808689999999999</v>
      </c>
      <c r="N83">
        <v>2.2254740000000002</v>
      </c>
      <c r="O83">
        <v>2.2515000000000001</v>
      </c>
      <c r="P83">
        <v>2.2717139999999998</v>
      </c>
      <c r="Q83">
        <v>2.2773460000000001</v>
      </c>
      <c r="R83">
        <v>2.2784260000000001</v>
      </c>
      <c r="S83">
        <v>2.2754490000000001</v>
      </c>
      <c r="T83">
        <v>2.2735300000000001</v>
      </c>
      <c r="U83">
        <v>2.2699210000000001</v>
      </c>
      <c r="V83">
        <v>2.268214</v>
      </c>
      <c r="W83">
        <v>2.2635719999999999</v>
      </c>
      <c r="X83">
        <v>2.2589600000000001</v>
      </c>
      <c r="Y83">
        <v>2.2537240000000001</v>
      </c>
      <c r="Z83">
        <v>2.2496350000000001</v>
      </c>
      <c r="AA83">
        <v>2.2491400000000001</v>
      </c>
      <c r="AB83">
        <v>2.2497500000000001</v>
      </c>
      <c r="AC83">
        <v>2.2599909999999999</v>
      </c>
      <c r="AD83">
        <v>2.2705250000000001</v>
      </c>
      <c r="AE83">
        <v>2.2775180000000002</v>
      </c>
      <c r="AF83">
        <v>2.2828889999999999</v>
      </c>
      <c r="AG83" s="91">
        <v>2.7E-2</v>
      </c>
    </row>
    <row r="84" spans="1:33">
      <c r="A84" t="s">
        <v>985</v>
      </c>
      <c r="B84" t="s">
        <v>8802</v>
      </c>
      <c r="C84" t="s">
        <v>8803</v>
      </c>
      <c r="D84" t="s">
        <v>817</v>
      </c>
      <c r="F84">
        <v>50.291285999999999</v>
      </c>
      <c r="G84">
        <v>52.723258999999999</v>
      </c>
      <c r="H84">
        <v>54.526027999999997</v>
      </c>
      <c r="I84">
        <v>55.344116</v>
      </c>
      <c r="J84">
        <v>55.688533999999997</v>
      </c>
      <c r="K84">
        <v>55.878203999999997</v>
      </c>
      <c r="L84">
        <v>55.951027000000003</v>
      </c>
      <c r="M84">
        <v>55.872238000000003</v>
      </c>
      <c r="N84">
        <v>55.809218999999999</v>
      </c>
      <c r="O84">
        <v>55.741230000000002</v>
      </c>
      <c r="P84">
        <v>55.755974000000002</v>
      </c>
      <c r="Q84">
        <v>55.805816999999998</v>
      </c>
      <c r="R84">
        <v>55.951450000000001</v>
      </c>
      <c r="S84">
        <v>56.315952000000003</v>
      </c>
      <c r="T84">
        <v>56.670273000000002</v>
      </c>
      <c r="U84">
        <v>57.133186000000002</v>
      </c>
      <c r="V84">
        <v>57.910736</v>
      </c>
      <c r="W84">
        <v>59.007088000000003</v>
      </c>
      <c r="X84">
        <v>60.194412</v>
      </c>
      <c r="Y84">
        <v>61.343024999999997</v>
      </c>
      <c r="Z84">
        <v>62.705348999999998</v>
      </c>
      <c r="AA84">
        <v>64.327826999999999</v>
      </c>
      <c r="AB84">
        <v>66.300811999999993</v>
      </c>
      <c r="AC84">
        <v>69.019630000000006</v>
      </c>
      <c r="AD84">
        <v>72.545906000000002</v>
      </c>
      <c r="AE84">
        <v>76.672927999999999</v>
      </c>
      <c r="AF84">
        <v>81.713440000000006</v>
      </c>
      <c r="AG84" s="91">
        <v>1.9E-2</v>
      </c>
    </row>
    <row r="85" spans="1:33">
      <c r="A85" t="s">
        <v>3230</v>
      </c>
      <c r="B85" t="s">
        <v>8804</v>
      </c>
      <c r="C85" t="s">
        <v>8805</v>
      </c>
      <c r="D85" t="s">
        <v>817</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t="s">
        <v>549</v>
      </c>
    </row>
    <row r="86" spans="1:33">
      <c r="A86" t="s">
        <v>2271</v>
      </c>
      <c r="B86" t="s">
        <v>8806</v>
      </c>
      <c r="C86" t="s">
        <v>8807</v>
      </c>
      <c r="D86" t="s">
        <v>817</v>
      </c>
      <c r="F86">
        <v>1.835842</v>
      </c>
      <c r="G86">
        <v>2.4526810000000001</v>
      </c>
      <c r="H86">
        <v>3.0207929999999998</v>
      </c>
      <c r="I86">
        <v>3.5318879999999999</v>
      </c>
      <c r="J86">
        <v>3.9540489999999999</v>
      </c>
      <c r="K86">
        <v>4.3047269999999997</v>
      </c>
      <c r="L86">
        <v>4.5975380000000001</v>
      </c>
      <c r="M86">
        <v>4.8346179999999999</v>
      </c>
      <c r="N86">
        <v>5.0316390000000002</v>
      </c>
      <c r="O86">
        <v>5.1899280000000001</v>
      </c>
      <c r="P86">
        <v>5.3246770000000003</v>
      </c>
      <c r="Q86">
        <v>5.4344979999999996</v>
      </c>
      <c r="R86">
        <v>5.5320679999999998</v>
      </c>
      <c r="S86">
        <v>5.6165799999999999</v>
      </c>
      <c r="T86">
        <v>5.6888759999999996</v>
      </c>
      <c r="U86">
        <v>5.7453709999999996</v>
      </c>
      <c r="V86">
        <v>5.7989449999999998</v>
      </c>
      <c r="W86">
        <v>5.846025</v>
      </c>
      <c r="X86">
        <v>5.8912269999999998</v>
      </c>
      <c r="Y86">
        <v>5.930237</v>
      </c>
      <c r="Z86">
        <v>5.9651719999999999</v>
      </c>
      <c r="AA86">
        <v>6.0043030000000002</v>
      </c>
      <c r="AB86">
        <v>6.041099</v>
      </c>
      <c r="AC86">
        <v>6.100841</v>
      </c>
      <c r="AD86">
        <v>6.1635619999999998</v>
      </c>
      <c r="AE86">
        <v>6.2244010000000003</v>
      </c>
      <c r="AF86">
        <v>6.2765719999999998</v>
      </c>
      <c r="AG86" s="91">
        <v>4.8000000000000001E-2</v>
      </c>
    </row>
    <row r="87" spans="1:33">
      <c r="A87" t="s">
        <v>3238</v>
      </c>
      <c r="B87" t="s">
        <v>8808</v>
      </c>
      <c r="C87" t="s">
        <v>8809</v>
      </c>
      <c r="D87" t="s">
        <v>817</v>
      </c>
      <c r="F87">
        <v>0</v>
      </c>
      <c r="G87">
        <v>0</v>
      </c>
      <c r="H87">
        <v>2.4901E-2</v>
      </c>
      <c r="I87">
        <v>6.8081000000000003E-2</v>
      </c>
      <c r="J87">
        <v>0.113634</v>
      </c>
      <c r="K87">
        <v>0.165435</v>
      </c>
      <c r="L87">
        <v>0.223909</v>
      </c>
      <c r="M87">
        <v>0.291244</v>
      </c>
      <c r="N87">
        <v>0.37263299999999999</v>
      </c>
      <c r="O87">
        <v>0.35006199999999998</v>
      </c>
      <c r="P87">
        <v>0.33010299999999998</v>
      </c>
      <c r="Q87">
        <v>0.314085</v>
      </c>
      <c r="R87">
        <v>0.30023300000000003</v>
      </c>
      <c r="S87">
        <v>0.29104400000000002</v>
      </c>
      <c r="T87">
        <v>0.28536400000000001</v>
      </c>
      <c r="U87">
        <v>0.28249800000000003</v>
      </c>
      <c r="V87">
        <v>0.278528</v>
      </c>
      <c r="W87">
        <v>0.27172800000000003</v>
      </c>
      <c r="X87">
        <v>0.261187</v>
      </c>
      <c r="Y87">
        <v>0.246643</v>
      </c>
      <c r="Z87">
        <v>0.23005400000000001</v>
      </c>
      <c r="AA87">
        <v>0.21174999999999999</v>
      </c>
      <c r="AB87">
        <v>0.19095899999999999</v>
      </c>
      <c r="AC87">
        <v>0.16870399999999999</v>
      </c>
      <c r="AD87">
        <v>0.14982000000000001</v>
      </c>
      <c r="AE87">
        <v>0.13414200000000001</v>
      </c>
      <c r="AF87">
        <v>0.121348</v>
      </c>
      <c r="AG87" t="s">
        <v>549</v>
      </c>
    </row>
    <row r="88" spans="1:33">
      <c r="A88" t="s">
        <v>3235</v>
      </c>
      <c r="B88" t="s">
        <v>8810</v>
      </c>
      <c r="C88" t="s">
        <v>8811</v>
      </c>
      <c r="D88" t="s">
        <v>817</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t="s">
        <v>549</v>
      </c>
    </row>
    <row r="89" spans="1:33">
      <c r="A89" t="s">
        <v>2287</v>
      </c>
      <c r="B89" t="s">
        <v>8812</v>
      </c>
      <c r="C89" t="s">
        <v>8813</v>
      </c>
      <c r="D89" t="s">
        <v>817</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v>0</v>
      </c>
      <c r="AF89">
        <v>0</v>
      </c>
      <c r="AG89" t="s">
        <v>549</v>
      </c>
    </row>
    <row r="90" spans="1:33">
      <c r="A90" t="s">
        <v>3348</v>
      </c>
      <c r="B90" t="s">
        <v>8814</v>
      </c>
      <c r="C90" t="s">
        <v>8815</v>
      </c>
      <c r="D90" t="s">
        <v>817</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v>0</v>
      </c>
      <c r="AF90">
        <v>0</v>
      </c>
      <c r="AG90" t="s">
        <v>549</v>
      </c>
    </row>
    <row r="91" spans="1:33">
      <c r="A91" t="s">
        <v>3351</v>
      </c>
      <c r="B91" t="s">
        <v>8816</v>
      </c>
      <c r="C91" t="s">
        <v>8817</v>
      </c>
      <c r="D91" t="s">
        <v>817</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t="s">
        <v>549</v>
      </c>
    </row>
    <row r="92" spans="1:33">
      <c r="A92" t="s">
        <v>3354</v>
      </c>
      <c r="B92" t="s">
        <v>8818</v>
      </c>
      <c r="C92" t="s">
        <v>8819</v>
      </c>
      <c r="D92" t="s">
        <v>817</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t="s">
        <v>549</v>
      </c>
    </row>
    <row r="93" spans="1:33">
      <c r="A93" t="s">
        <v>8091</v>
      </c>
      <c r="B93" t="s">
        <v>8820</v>
      </c>
      <c r="C93" t="s">
        <v>8821</v>
      </c>
      <c r="D93" t="s">
        <v>817</v>
      </c>
      <c r="F93">
        <v>4208.0673829999996</v>
      </c>
      <c r="G93">
        <v>4261.2026370000003</v>
      </c>
      <c r="H93">
        <v>4279.1987300000001</v>
      </c>
      <c r="I93">
        <v>4285.9965819999998</v>
      </c>
      <c r="J93">
        <v>4271.5712890000004</v>
      </c>
      <c r="K93">
        <v>4253.1284180000002</v>
      </c>
      <c r="L93">
        <v>4231.5385740000002</v>
      </c>
      <c r="M93">
        <v>4201.6323240000002</v>
      </c>
      <c r="N93">
        <v>4171.9951170000004</v>
      </c>
      <c r="O93">
        <v>4139.1025390000004</v>
      </c>
      <c r="P93">
        <v>4111.9794920000004</v>
      </c>
      <c r="Q93">
        <v>4088.0834960000002</v>
      </c>
      <c r="R93">
        <v>4073.4372560000002</v>
      </c>
      <c r="S93">
        <v>4065.2475589999999</v>
      </c>
      <c r="T93">
        <v>4060.0888669999999</v>
      </c>
      <c r="U93">
        <v>4052.5258789999998</v>
      </c>
      <c r="V93">
        <v>4048.0051269999999</v>
      </c>
      <c r="W93">
        <v>4045.056885</v>
      </c>
      <c r="X93">
        <v>4045.580078</v>
      </c>
      <c r="Y93">
        <v>4045.5986330000001</v>
      </c>
      <c r="Z93">
        <v>4045.1948240000002</v>
      </c>
      <c r="AA93">
        <v>4047.8803710000002</v>
      </c>
      <c r="AB93">
        <v>4048.5656739999999</v>
      </c>
      <c r="AC93">
        <v>4064.6430660000001</v>
      </c>
      <c r="AD93">
        <v>4082.6523440000001</v>
      </c>
      <c r="AE93">
        <v>4098.6396480000003</v>
      </c>
      <c r="AF93">
        <v>4109.7368159999996</v>
      </c>
      <c r="AG93" s="91">
        <v>-1E-3</v>
      </c>
    </row>
    <row r="94" spans="1:33">
      <c r="A94" t="s">
        <v>850</v>
      </c>
      <c r="B94" t="s">
        <v>8189</v>
      </c>
      <c r="C94" t="s">
        <v>8190</v>
      </c>
    </row>
    <row r="95" spans="1:33">
      <c r="A95" t="s">
        <v>955</v>
      </c>
      <c r="B95" t="s">
        <v>8822</v>
      </c>
      <c r="C95" t="s">
        <v>8823</v>
      </c>
      <c r="D95" t="s">
        <v>817</v>
      </c>
      <c r="F95">
        <v>5262.0537109999996</v>
      </c>
      <c r="G95">
        <v>5295.517578</v>
      </c>
      <c r="H95">
        <v>5284.3320309999999</v>
      </c>
      <c r="I95">
        <v>5261.0747069999998</v>
      </c>
      <c r="J95">
        <v>5214.6953119999998</v>
      </c>
      <c r="K95">
        <v>5167.1357420000004</v>
      </c>
      <c r="L95">
        <v>5117.076172</v>
      </c>
      <c r="M95">
        <v>5057.5048829999996</v>
      </c>
      <c r="N95">
        <v>4997.2041019999997</v>
      </c>
      <c r="O95">
        <v>4932.3168949999999</v>
      </c>
      <c r="P95">
        <v>4873.4492190000001</v>
      </c>
      <c r="Q95">
        <v>4817.8413090000004</v>
      </c>
      <c r="R95">
        <v>4772.8662109999996</v>
      </c>
      <c r="S95">
        <v>4734.9516599999997</v>
      </c>
      <c r="T95">
        <v>4700.1743159999996</v>
      </c>
      <c r="U95">
        <v>4662.7070309999999</v>
      </c>
      <c r="V95">
        <v>4629.8315430000002</v>
      </c>
      <c r="W95">
        <v>4598.7304690000001</v>
      </c>
      <c r="X95">
        <v>4572.5097660000001</v>
      </c>
      <c r="Y95">
        <v>4546.7172849999997</v>
      </c>
      <c r="Z95">
        <v>4522.0385740000002</v>
      </c>
      <c r="AA95">
        <v>4502.5307620000003</v>
      </c>
      <c r="AB95">
        <v>4482.2827150000003</v>
      </c>
      <c r="AC95">
        <v>4479.6157229999999</v>
      </c>
      <c r="AD95">
        <v>4478.7768550000001</v>
      </c>
      <c r="AE95">
        <v>4475.8027339999999</v>
      </c>
      <c r="AF95">
        <v>4467.5708009999998</v>
      </c>
      <c r="AG95" s="91">
        <v>-6.0000000000000001E-3</v>
      </c>
    </row>
    <row r="96" spans="1:33">
      <c r="A96" t="s">
        <v>1221</v>
      </c>
      <c r="B96" t="s">
        <v>8824</v>
      </c>
      <c r="C96" t="s">
        <v>8825</v>
      </c>
      <c r="D96" t="s">
        <v>817</v>
      </c>
      <c r="F96">
        <v>634.32690400000001</v>
      </c>
      <c r="G96">
        <v>650.87048300000004</v>
      </c>
      <c r="H96">
        <v>662.39166299999999</v>
      </c>
      <c r="I96">
        <v>671.808899</v>
      </c>
      <c r="J96">
        <v>676.77789299999995</v>
      </c>
      <c r="K96">
        <v>680.24054000000001</v>
      </c>
      <c r="L96">
        <v>681.32904099999996</v>
      </c>
      <c r="M96">
        <v>678.65319799999997</v>
      </c>
      <c r="N96">
        <v>673.30505400000004</v>
      </c>
      <c r="O96">
        <v>665.24871800000005</v>
      </c>
      <c r="P96">
        <v>656.16290300000003</v>
      </c>
      <c r="Q96">
        <v>645.64355499999999</v>
      </c>
      <c r="R96">
        <v>634.93084699999997</v>
      </c>
      <c r="S96">
        <v>624.06329300000004</v>
      </c>
      <c r="T96">
        <v>611.81030299999998</v>
      </c>
      <c r="U96">
        <v>598.16156000000001</v>
      </c>
      <c r="V96">
        <v>584.89434800000004</v>
      </c>
      <c r="W96">
        <v>570.99713099999997</v>
      </c>
      <c r="X96">
        <v>556.887024</v>
      </c>
      <c r="Y96">
        <v>542.06732199999999</v>
      </c>
      <c r="Z96">
        <v>527.87664800000005</v>
      </c>
      <c r="AA96">
        <v>515.07910200000003</v>
      </c>
      <c r="AB96">
        <v>502.932526</v>
      </c>
      <c r="AC96">
        <v>492.81231700000001</v>
      </c>
      <c r="AD96">
        <v>482.85266100000001</v>
      </c>
      <c r="AE96">
        <v>472.94921900000003</v>
      </c>
      <c r="AF96">
        <v>463.078644</v>
      </c>
      <c r="AG96" s="91">
        <v>-1.2E-2</v>
      </c>
    </row>
    <row r="97" spans="1:33">
      <c r="A97" t="s">
        <v>970</v>
      </c>
      <c r="B97" t="s">
        <v>8826</v>
      </c>
      <c r="C97" t="s">
        <v>8827</v>
      </c>
      <c r="D97" t="s">
        <v>817</v>
      </c>
      <c r="F97">
        <v>1.63686</v>
      </c>
      <c r="G97">
        <v>1.8039179999999999</v>
      </c>
      <c r="H97">
        <v>1.9553450000000001</v>
      </c>
      <c r="I97">
        <v>2.095329</v>
      </c>
      <c r="J97">
        <v>2.202966</v>
      </c>
      <c r="K97">
        <v>2.2743500000000001</v>
      </c>
      <c r="L97">
        <v>2.341685</v>
      </c>
      <c r="M97">
        <v>2.3793389999999999</v>
      </c>
      <c r="N97">
        <v>2.4041060000000001</v>
      </c>
      <c r="O97">
        <v>2.4123800000000002</v>
      </c>
      <c r="P97">
        <v>2.4138890000000002</v>
      </c>
      <c r="Q97">
        <v>2.405564</v>
      </c>
      <c r="R97">
        <v>2.3955739999999999</v>
      </c>
      <c r="S97">
        <v>2.3836390000000001</v>
      </c>
      <c r="T97">
        <v>2.3738160000000001</v>
      </c>
      <c r="U97">
        <v>2.3633479999999998</v>
      </c>
      <c r="V97">
        <v>2.356134</v>
      </c>
      <c r="W97">
        <v>2.346463</v>
      </c>
      <c r="X97">
        <v>2.3374450000000002</v>
      </c>
      <c r="Y97">
        <v>2.3282379999999998</v>
      </c>
      <c r="Z97">
        <v>2.3202970000000001</v>
      </c>
      <c r="AA97">
        <v>2.3174630000000001</v>
      </c>
      <c r="AB97">
        <v>2.3153820000000001</v>
      </c>
      <c r="AC97">
        <v>2.3233009999999998</v>
      </c>
      <c r="AD97">
        <v>2.327607</v>
      </c>
      <c r="AE97">
        <v>2.3246549999999999</v>
      </c>
      <c r="AF97">
        <v>2.3222160000000001</v>
      </c>
      <c r="AG97" s="91">
        <v>1.4E-2</v>
      </c>
    </row>
    <row r="98" spans="1:33">
      <c r="A98" t="s">
        <v>985</v>
      </c>
      <c r="B98" t="s">
        <v>8828</v>
      </c>
      <c r="C98" t="s">
        <v>8829</v>
      </c>
      <c r="D98" t="s">
        <v>817</v>
      </c>
      <c r="F98">
        <v>55.106678000000002</v>
      </c>
      <c r="G98">
        <v>60.266609000000003</v>
      </c>
      <c r="H98">
        <v>64.839827999999997</v>
      </c>
      <c r="I98">
        <v>68.349625000000003</v>
      </c>
      <c r="J98">
        <v>70.525550999999993</v>
      </c>
      <c r="K98">
        <v>72.469818000000004</v>
      </c>
      <c r="L98">
        <v>73.923186999999999</v>
      </c>
      <c r="M98">
        <v>74.768676999999997</v>
      </c>
      <c r="N98">
        <v>75.424942000000001</v>
      </c>
      <c r="O98">
        <v>75.820374000000001</v>
      </c>
      <c r="P98">
        <v>76.349898999999994</v>
      </c>
      <c r="Q98">
        <v>77.040145999999993</v>
      </c>
      <c r="R98">
        <v>77.877289000000005</v>
      </c>
      <c r="S98">
        <v>79.043137000000002</v>
      </c>
      <c r="T98">
        <v>80.450867000000002</v>
      </c>
      <c r="U98">
        <v>82.033752000000007</v>
      </c>
      <c r="V98">
        <v>84.148926000000003</v>
      </c>
      <c r="W98">
        <v>86.843956000000006</v>
      </c>
      <c r="X98">
        <v>89.839279000000005</v>
      </c>
      <c r="Y98">
        <v>92.977126999999996</v>
      </c>
      <c r="Z98">
        <v>96.314864999999998</v>
      </c>
      <c r="AA98">
        <v>100.060028</v>
      </c>
      <c r="AB98">
        <v>104.28434799999999</v>
      </c>
      <c r="AC98">
        <v>109.626869</v>
      </c>
      <c r="AD98">
        <v>115.90033</v>
      </c>
      <c r="AE98">
        <v>122.995186</v>
      </c>
      <c r="AF98">
        <v>131.064224</v>
      </c>
      <c r="AG98" s="91">
        <v>3.4000000000000002E-2</v>
      </c>
    </row>
    <row r="99" spans="1:33">
      <c r="A99" t="s">
        <v>3230</v>
      </c>
      <c r="B99" t="s">
        <v>8830</v>
      </c>
      <c r="C99" t="s">
        <v>8831</v>
      </c>
      <c r="D99" t="s">
        <v>817</v>
      </c>
      <c r="F99">
        <v>49.749854999999997</v>
      </c>
      <c r="G99">
        <v>45.266762</v>
      </c>
      <c r="H99">
        <v>40.649368000000003</v>
      </c>
      <c r="I99">
        <v>36.352798</v>
      </c>
      <c r="J99">
        <v>32.544384000000001</v>
      </c>
      <c r="K99">
        <v>29.355906000000001</v>
      </c>
      <c r="L99">
        <v>26.545546999999999</v>
      </c>
      <c r="M99">
        <v>24.041105000000002</v>
      </c>
      <c r="N99">
        <v>21.797552</v>
      </c>
      <c r="O99">
        <v>19.719795000000001</v>
      </c>
      <c r="P99">
        <v>17.844048000000001</v>
      </c>
      <c r="Q99">
        <v>16.154398</v>
      </c>
      <c r="R99">
        <v>14.596711000000001</v>
      </c>
      <c r="S99">
        <v>13.156967</v>
      </c>
      <c r="T99">
        <v>11.823331</v>
      </c>
      <c r="U99">
        <v>10.605062999999999</v>
      </c>
      <c r="V99">
        <v>9.5238669999999992</v>
      </c>
      <c r="W99">
        <v>8.5670750000000009</v>
      </c>
      <c r="X99">
        <v>7.72227</v>
      </c>
      <c r="Y99">
        <v>6.9687770000000002</v>
      </c>
      <c r="Z99">
        <v>6.2437959999999997</v>
      </c>
      <c r="AA99">
        <v>5.5619810000000003</v>
      </c>
      <c r="AB99">
        <v>4.9072649999999998</v>
      </c>
      <c r="AC99">
        <v>4.3119829999999997</v>
      </c>
      <c r="AD99">
        <v>3.677794</v>
      </c>
      <c r="AE99">
        <v>3.0516730000000001</v>
      </c>
      <c r="AF99">
        <v>2.441856</v>
      </c>
      <c r="AG99" s="91">
        <v>-0.109</v>
      </c>
    </row>
    <row r="100" spans="1:33">
      <c r="A100" t="s">
        <v>2271</v>
      </c>
      <c r="B100" t="s">
        <v>8832</v>
      </c>
      <c r="C100" t="s">
        <v>8833</v>
      </c>
      <c r="D100" t="s">
        <v>817</v>
      </c>
      <c r="F100">
        <v>2.2528419999999998</v>
      </c>
      <c r="G100">
        <v>2.9876170000000002</v>
      </c>
      <c r="H100">
        <v>3.663386</v>
      </c>
      <c r="I100">
        <v>4.270626</v>
      </c>
      <c r="J100">
        <v>4.7761940000000003</v>
      </c>
      <c r="K100">
        <v>5.2050029999999996</v>
      </c>
      <c r="L100">
        <v>5.5863839999999998</v>
      </c>
      <c r="M100">
        <v>6.0544630000000002</v>
      </c>
      <c r="N100">
        <v>6.6641269999999997</v>
      </c>
      <c r="O100">
        <v>7.2101389999999999</v>
      </c>
      <c r="P100">
        <v>7.9647639999999997</v>
      </c>
      <c r="Q100">
        <v>9.0889410000000002</v>
      </c>
      <c r="R100">
        <v>10.635733</v>
      </c>
      <c r="S100">
        <v>12.518767</v>
      </c>
      <c r="T100">
        <v>14.774114000000001</v>
      </c>
      <c r="U100">
        <v>17.410596999999999</v>
      </c>
      <c r="V100">
        <v>20.494534000000002</v>
      </c>
      <c r="W100">
        <v>24.229378000000001</v>
      </c>
      <c r="X100">
        <v>28.478767000000001</v>
      </c>
      <c r="Y100">
        <v>33.13467</v>
      </c>
      <c r="Z100">
        <v>37.831429</v>
      </c>
      <c r="AA100">
        <v>42.741287</v>
      </c>
      <c r="AB100">
        <v>47.793205</v>
      </c>
      <c r="AC100">
        <v>53.246014000000002</v>
      </c>
      <c r="AD100">
        <v>58.841552999999998</v>
      </c>
      <c r="AE100">
        <v>64.441185000000004</v>
      </c>
      <c r="AF100">
        <v>70.016105999999994</v>
      </c>
      <c r="AG100" s="91">
        <v>0.14099999999999999</v>
      </c>
    </row>
    <row r="101" spans="1:33">
      <c r="A101" t="s">
        <v>3238</v>
      </c>
      <c r="B101" t="s">
        <v>8834</v>
      </c>
      <c r="C101" t="s">
        <v>8835</v>
      </c>
      <c r="D101" t="s">
        <v>817</v>
      </c>
      <c r="F101">
        <v>0</v>
      </c>
      <c r="G101">
        <v>0</v>
      </c>
      <c r="H101">
        <v>4.9972999999999997E-2</v>
      </c>
      <c r="I101">
        <v>0.12850700000000001</v>
      </c>
      <c r="J101">
        <v>0.227355</v>
      </c>
      <c r="K101">
        <v>0.34510600000000002</v>
      </c>
      <c r="L101">
        <v>0.47567100000000001</v>
      </c>
      <c r="M101">
        <v>0.61984499999999998</v>
      </c>
      <c r="N101">
        <v>0.77710699999999999</v>
      </c>
      <c r="O101">
        <v>0.72332300000000005</v>
      </c>
      <c r="P101">
        <v>0.67445299999999997</v>
      </c>
      <c r="Q101">
        <v>0.63134599999999996</v>
      </c>
      <c r="R101">
        <v>0.59302100000000002</v>
      </c>
      <c r="S101">
        <v>0.56109699999999996</v>
      </c>
      <c r="T101">
        <v>0.53418500000000002</v>
      </c>
      <c r="U101">
        <v>0.51141899999999996</v>
      </c>
      <c r="V101">
        <v>0.48934100000000003</v>
      </c>
      <c r="W101">
        <v>0.46598600000000001</v>
      </c>
      <c r="X101">
        <v>0.44024999999999997</v>
      </c>
      <c r="Y101">
        <v>0.41190199999999999</v>
      </c>
      <c r="Z101">
        <v>0.38275100000000001</v>
      </c>
      <c r="AA101">
        <v>0.35326600000000002</v>
      </c>
      <c r="AB101">
        <v>0.32239400000000001</v>
      </c>
      <c r="AC101">
        <v>0.28986200000000001</v>
      </c>
      <c r="AD101">
        <v>0.26128499999999999</v>
      </c>
      <c r="AE101">
        <v>0.236961</v>
      </c>
      <c r="AF101">
        <v>0.216391</v>
      </c>
      <c r="AG101" t="s">
        <v>549</v>
      </c>
    </row>
    <row r="102" spans="1:33">
      <c r="A102" t="s">
        <v>3235</v>
      </c>
      <c r="B102" t="s">
        <v>8836</v>
      </c>
      <c r="C102" t="s">
        <v>8837</v>
      </c>
      <c r="D102" t="s">
        <v>817</v>
      </c>
      <c r="F102">
        <v>0</v>
      </c>
      <c r="G102">
        <v>0.115331</v>
      </c>
      <c r="H102">
        <v>0.231573</v>
      </c>
      <c r="I102">
        <v>0.27211000000000002</v>
      </c>
      <c r="J102">
        <v>0.25937199999999999</v>
      </c>
      <c r="K102">
        <v>0.23771500000000001</v>
      </c>
      <c r="L102">
        <v>0.21748300000000001</v>
      </c>
      <c r="M102">
        <v>0.19966</v>
      </c>
      <c r="N102">
        <v>0.18464700000000001</v>
      </c>
      <c r="O102">
        <v>0.17038800000000001</v>
      </c>
      <c r="P102">
        <v>0.157113</v>
      </c>
      <c r="Q102">
        <v>0.144426</v>
      </c>
      <c r="R102">
        <v>0.133132</v>
      </c>
      <c r="S102">
        <v>0.12199</v>
      </c>
      <c r="T102">
        <v>0.11172899999999999</v>
      </c>
      <c r="U102">
        <v>0.10259</v>
      </c>
      <c r="V102">
        <v>9.4766000000000003E-2</v>
      </c>
      <c r="W102">
        <v>8.7656999999999999E-2</v>
      </c>
      <c r="X102">
        <v>8.0437999999999996E-2</v>
      </c>
      <c r="Y102">
        <v>7.3296E-2</v>
      </c>
      <c r="Z102">
        <v>6.6423999999999997E-2</v>
      </c>
      <c r="AA102">
        <v>6.1006999999999999E-2</v>
      </c>
      <c r="AB102">
        <v>5.67E-2</v>
      </c>
      <c r="AC102">
        <v>5.3085E-2</v>
      </c>
      <c r="AD102">
        <v>4.9660999999999997E-2</v>
      </c>
      <c r="AE102">
        <v>4.6268999999999998E-2</v>
      </c>
      <c r="AF102">
        <v>4.3032000000000001E-2</v>
      </c>
      <c r="AG102" t="s">
        <v>549</v>
      </c>
    </row>
    <row r="103" spans="1:33">
      <c r="A103" t="s">
        <v>2287</v>
      </c>
      <c r="B103" t="s">
        <v>8838</v>
      </c>
      <c r="C103" t="s">
        <v>8839</v>
      </c>
      <c r="D103" t="s">
        <v>817</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t="s">
        <v>549</v>
      </c>
    </row>
    <row r="104" spans="1:33">
      <c r="A104" t="s">
        <v>3348</v>
      </c>
      <c r="B104" t="s">
        <v>8840</v>
      </c>
      <c r="C104" t="s">
        <v>8841</v>
      </c>
      <c r="D104" t="s">
        <v>817</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t="s">
        <v>549</v>
      </c>
    </row>
    <row r="105" spans="1:33">
      <c r="A105" t="s">
        <v>3351</v>
      </c>
      <c r="B105" t="s">
        <v>8842</v>
      </c>
      <c r="C105" t="s">
        <v>8843</v>
      </c>
      <c r="D105" t="s">
        <v>817</v>
      </c>
      <c r="F105">
        <v>0</v>
      </c>
      <c r="G105">
        <v>1.7782450000000001</v>
      </c>
      <c r="H105">
        <v>4.4268890000000001</v>
      </c>
      <c r="I105">
        <v>7.9077299999999999</v>
      </c>
      <c r="J105">
        <v>16.650454</v>
      </c>
      <c r="K105">
        <v>31.569614000000001</v>
      </c>
      <c r="L105">
        <v>52.609603999999997</v>
      </c>
      <c r="M105">
        <v>79.233017000000004</v>
      </c>
      <c r="N105">
        <v>111.403603</v>
      </c>
      <c r="O105">
        <v>147.695572</v>
      </c>
      <c r="P105">
        <v>186.81852699999999</v>
      </c>
      <c r="Q105">
        <v>227.513092</v>
      </c>
      <c r="R105">
        <v>269.02273600000001</v>
      </c>
      <c r="S105">
        <v>310.82708700000001</v>
      </c>
      <c r="T105">
        <v>353.50161700000001</v>
      </c>
      <c r="U105">
        <v>396.58743299999998</v>
      </c>
      <c r="V105">
        <v>438.75372299999998</v>
      </c>
      <c r="W105">
        <v>478.78259300000002</v>
      </c>
      <c r="X105">
        <v>516.66064500000005</v>
      </c>
      <c r="Y105">
        <v>551.88549799999998</v>
      </c>
      <c r="Z105">
        <v>584.66101100000003</v>
      </c>
      <c r="AA105">
        <v>615.79736300000002</v>
      </c>
      <c r="AB105">
        <v>644.87817399999994</v>
      </c>
      <c r="AC105">
        <v>674.08685300000002</v>
      </c>
      <c r="AD105">
        <v>701.07702600000005</v>
      </c>
      <c r="AE105">
        <v>725.72454800000003</v>
      </c>
      <c r="AF105">
        <v>747.80249000000003</v>
      </c>
      <c r="AG105" t="s">
        <v>549</v>
      </c>
    </row>
    <row r="106" spans="1:33">
      <c r="A106" t="s">
        <v>3354</v>
      </c>
      <c r="B106" t="s">
        <v>8844</v>
      </c>
      <c r="C106" t="s">
        <v>8845</v>
      </c>
      <c r="D106" t="s">
        <v>817</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t="s">
        <v>549</v>
      </c>
    </row>
    <row r="107" spans="1:33">
      <c r="A107" t="s">
        <v>996</v>
      </c>
      <c r="B107" t="s">
        <v>8846</v>
      </c>
      <c r="C107" t="s">
        <v>8847</v>
      </c>
      <c r="D107" t="s">
        <v>817</v>
      </c>
      <c r="F107">
        <v>6005.1274409999996</v>
      </c>
      <c r="G107">
        <v>6058.6044920000004</v>
      </c>
      <c r="H107">
        <v>6062.5385740000002</v>
      </c>
      <c r="I107">
        <v>6052.2592770000001</v>
      </c>
      <c r="J107">
        <v>6018.6591799999997</v>
      </c>
      <c r="K107">
        <v>5988.8334960000002</v>
      </c>
      <c r="L107">
        <v>5960.1040039999998</v>
      </c>
      <c r="M107">
        <v>5923.4521480000003</v>
      </c>
      <c r="N107">
        <v>5889.1645509999998</v>
      </c>
      <c r="O107">
        <v>5851.3164059999999</v>
      </c>
      <c r="P107">
        <v>5821.8344729999999</v>
      </c>
      <c r="Q107">
        <v>5796.4619140000004</v>
      </c>
      <c r="R107">
        <v>5783.0546880000002</v>
      </c>
      <c r="S107">
        <v>5777.6264650000003</v>
      </c>
      <c r="T107">
        <v>5775.5551759999998</v>
      </c>
      <c r="U107">
        <v>5770.4799800000001</v>
      </c>
      <c r="V107">
        <v>5770.5864259999998</v>
      </c>
      <c r="W107">
        <v>5771.0493159999996</v>
      </c>
      <c r="X107">
        <v>5774.9580079999996</v>
      </c>
      <c r="Y107">
        <v>5776.5678710000002</v>
      </c>
      <c r="Z107">
        <v>5777.7348629999997</v>
      </c>
      <c r="AA107">
        <v>5784.5034180000002</v>
      </c>
      <c r="AB107">
        <v>5789.7714839999999</v>
      </c>
      <c r="AC107">
        <v>5816.3671880000002</v>
      </c>
      <c r="AD107">
        <v>5843.7641599999997</v>
      </c>
      <c r="AE107">
        <v>5867.5698240000002</v>
      </c>
      <c r="AF107">
        <v>5884.5581050000001</v>
      </c>
      <c r="AG107" s="91">
        <v>-1E-3</v>
      </c>
    </row>
    <row r="108" spans="1:33">
      <c r="A108" t="s">
        <v>8221</v>
      </c>
    </row>
    <row r="109" spans="1:33">
      <c r="A109" t="s">
        <v>850</v>
      </c>
    </row>
    <row r="110" spans="1:33">
      <c r="A110" t="s">
        <v>955</v>
      </c>
      <c r="B110" t="s">
        <v>8848</v>
      </c>
      <c r="C110" t="s">
        <v>8849</v>
      </c>
      <c r="D110" t="s">
        <v>8225</v>
      </c>
      <c r="F110">
        <v>13.922707000000001</v>
      </c>
      <c r="G110">
        <v>13.995139999999999</v>
      </c>
      <c r="H110">
        <v>14.083459</v>
      </c>
      <c r="I110">
        <v>14.181444000000001</v>
      </c>
      <c r="J110">
        <v>14.293834</v>
      </c>
      <c r="K110">
        <v>14.38857</v>
      </c>
      <c r="L110">
        <v>14.476728</v>
      </c>
      <c r="M110">
        <v>14.555897</v>
      </c>
      <c r="N110">
        <v>14.630239</v>
      </c>
      <c r="O110">
        <v>14.699897999999999</v>
      </c>
      <c r="P110">
        <v>14.765326</v>
      </c>
      <c r="Q110">
        <v>14.825015</v>
      </c>
      <c r="R110">
        <v>14.879754999999999</v>
      </c>
      <c r="S110">
        <v>14.931191999999999</v>
      </c>
      <c r="T110">
        <v>14.984135999999999</v>
      </c>
      <c r="U110">
        <v>15.034584000000001</v>
      </c>
      <c r="V110">
        <v>15.082407999999999</v>
      </c>
      <c r="W110">
        <v>15.126908</v>
      </c>
      <c r="X110">
        <v>15.167199</v>
      </c>
      <c r="Y110">
        <v>15.202306999999999</v>
      </c>
      <c r="Z110">
        <v>15.240062</v>
      </c>
      <c r="AA110">
        <v>15.278491000000001</v>
      </c>
      <c r="AB110">
        <v>15.314698</v>
      </c>
      <c r="AC110">
        <v>15.350427</v>
      </c>
      <c r="AD110">
        <v>15.386863</v>
      </c>
      <c r="AE110">
        <v>15.426907999999999</v>
      </c>
      <c r="AF110">
        <v>15.474148</v>
      </c>
      <c r="AG110" s="91">
        <v>4.0000000000000001E-3</v>
      </c>
    </row>
    <row r="111" spans="1:33">
      <c r="A111" t="s">
        <v>1221</v>
      </c>
      <c r="B111" t="s">
        <v>8850</v>
      </c>
      <c r="C111" t="s">
        <v>8851</v>
      </c>
      <c r="D111" t="s">
        <v>2728</v>
      </c>
      <c r="F111">
        <v>11.270543999999999</v>
      </c>
      <c r="G111">
        <v>11.409352999999999</v>
      </c>
      <c r="H111">
        <v>11.538529</v>
      </c>
      <c r="I111">
        <v>11.656753</v>
      </c>
      <c r="J111">
        <v>11.771490999999999</v>
      </c>
      <c r="K111">
        <v>11.863529</v>
      </c>
      <c r="L111">
        <v>11.945356</v>
      </c>
      <c r="M111">
        <v>12.01674</v>
      </c>
      <c r="N111">
        <v>12.080651</v>
      </c>
      <c r="O111">
        <v>12.137786999999999</v>
      </c>
      <c r="P111">
        <v>12.189059</v>
      </c>
      <c r="Q111">
        <v>12.235332</v>
      </c>
      <c r="R111">
        <v>12.2768</v>
      </c>
      <c r="S111">
        <v>12.314057999999999</v>
      </c>
      <c r="T111">
        <v>12.349204</v>
      </c>
      <c r="U111">
        <v>12.382721</v>
      </c>
      <c r="V111">
        <v>12.413944000000001</v>
      </c>
      <c r="W111">
        <v>12.444386</v>
      </c>
      <c r="X111">
        <v>12.473788000000001</v>
      </c>
      <c r="Y111">
        <v>12.501901</v>
      </c>
      <c r="Z111">
        <v>12.530419999999999</v>
      </c>
      <c r="AA111">
        <v>12.558555999999999</v>
      </c>
      <c r="AB111">
        <v>12.586591</v>
      </c>
      <c r="AC111">
        <v>12.615855</v>
      </c>
      <c r="AD111">
        <v>12.647904</v>
      </c>
      <c r="AE111">
        <v>12.682796</v>
      </c>
      <c r="AF111">
        <v>12.720029</v>
      </c>
      <c r="AG111" s="91">
        <v>5.0000000000000001E-3</v>
      </c>
    </row>
    <row r="112" spans="1:33">
      <c r="A112" t="s">
        <v>970</v>
      </c>
      <c r="B112" t="s">
        <v>8852</v>
      </c>
      <c r="C112" t="s">
        <v>8853</v>
      </c>
      <c r="D112" t="s">
        <v>2728</v>
      </c>
      <c r="F112">
        <v>9.2423020000000005</v>
      </c>
      <c r="G112">
        <v>9.4532989999999995</v>
      </c>
      <c r="H112">
        <v>9.6632979999999993</v>
      </c>
      <c r="I112">
        <v>9.8595740000000003</v>
      </c>
      <c r="J112">
        <v>10.033324</v>
      </c>
      <c r="K112">
        <v>10.184858</v>
      </c>
      <c r="L112">
        <v>10.326045000000001</v>
      </c>
      <c r="M112">
        <v>10.45519</v>
      </c>
      <c r="N112">
        <v>10.576914</v>
      </c>
      <c r="O112">
        <v>10.765653</v>
      </c>
      <c r="P112">
        <v>10.988288000000001</v>
      </c>
      <c r="Q112">
        <v>11.18052</v>
      </c>
      <c r="R112">
        <v>11.338896</v>
      </c>
      <c r="S112">
        <v>11.467409999999999</v>
      </c>
      <c r="T112">
        <v>11.571596</v>
      </c>
      <c r="U112">
        <v>11.657355000000001</v>
      </c>
      <c r="V112">
        <v>11.728928</v>
      </c>
      <c r="W112">
        <v>11.789823999999999</v>
      </c>
      <c r="X112">
        <v>11.842496000000001</v>
      </c>
      <c r="Y112">
        <v>11.888781</v>
      </c>
      <c r="Z112">
        <v>11.930044000000001</v>
      </c>
      <c r="AA112">
        <v>11.967499</v>
      </c>
      <c r="AB112">
        <v>12.001614999999999</v>
      </c>
      <c r="AC112">
        <v>12.032393000000001</v>
      </c>
      <c r="AD112">
        <v>12.060304</v>
      </c>
      <c r="AE112">
        <v>12.085634000000001</v>
      </c>
      <c r="AF112">
        <v>12.108743</v>
      </c>
      <c r="AG112" s="91">
        <v>0.01</v>
      </c>
    </row>
    <row r="113" spans="1:33">
      <c r="A113" t="s">
        <v>985</v>
      </c>
      <c r="B113" t="s">
        <v>8854</v>
      </c>
      <c r="C113" t="s">
        <v>8855</v>
      </c>
      <c r="D113" t="s">
        <v>2728</v>
      </c>
      <c r="F113">
        <v>10.79466</v>
      </c>
      <c r="G113">
        <v>10.920845</v>
      </c>
      <c r="H113">
        <v>10.982545999999999</v>
      </c>
      <c r="I113">
        <v>11.040056</v>
      </c>
      <c r="J113">
        <v>11.1477</v>
      </c>
      <c r="K113">
        <v>11.218605</v>
      </c>
      <c r="L113">
        <v>11.282717</v>
      </c>
      <c r="M113">
        <v>11.33933</v>
      </c>
      <c r="N113">
        <v>11.394833</v>
      </c>
      <c r="O113">
        <v>11.443618000000001</v>
      </c>
      <c r="P113">
        <v>11.49808</v>
      </c>
      <c r="Q113">
        <v>11.559828</v>
      </c>
      <c r="R113">
        <v>11.62152</v>
      </c>
      <c r="S113">
        <v>11.682252</v>
      </c>
      <c r="T113">
        <v>11.742834</v>
      </c>
      <c r="U113">
        <v>11.794235</v>
      </c>
      <c r="V113">
        <v>11.839415000000001</v>
      </c>
      <c r="W113">
        <v>11.878601</v>
      </c>
      <c r="X113">
        <v>11.910233</v>
      </c>
      <c r="Y113">
        <v>11.934759</v>
      </c>
      <c r="Z113">
        <v>11.953211</v>
      </c>
      <c r="AA113">
        <v>11.967457</v>
      </c>
      <c r="AB113">
        <v>11.978687000000001</v>
      </c>
      <c r="AC113">
        <v>11.987667999999999</v>
      </c>
      <c r="AD113">
        <v>11.994937999999999</v>
      </c>
      <c r="AE113">
        <v>12.000684</v>
      </c>
      <c r="AF113">
        <v>12.005663</v>
      </c>
      <c r="AG113" s="91">
        <v>4.0000000000000001E-3</v>
      </c>
    </row>
    <row r="114" spans="1:33">
      <c r="A114" t="s">
        <v>3230</v>
      </c>
      <c r="B114" t="s">
        <v>8856</v>
      </c>
      <c r="C114" t="s">
        <v>8857</v>
      </c>
      <c r="D114" t="s">
        <v>2728</v>
      </c>
      <c r="F114">
        <v>10.010496</v>
      </c>
      <c r="G114">
        <v>10.00788</v>
      </c>
      <c r="H114">
        <v>10.005171000000001</v>
      </c>
      <c r="I114">
        <v>10.003261999999999</v>
      </c>
      <c r="J114">
        <v>10.001704999999999</v>
      </c>
      <c r="K114">
        <v>10.001531</v>
      </c>
      <c r="L114">
        <v>10.001868999999999</v>
      </c>
      <c r="M114">
        <v>10.002848999999999</v>
      </c>
      <c r="N114">
        <v>10.00376</v>
      </c>
      <c r="O114">
        <v>10.002958</v>
      </c>
      <c r="P114">
        <v>10.000252</v>
      </c>
      <c r="Q114">
        <v>9.9956479999999992</v>
      </c>
      <c r="R114">
        <v>9.9909009999999991</v>
      </c>
      <c r="S114">
        <v>9.9880270000000007</v>
      </c>
      <c r="T114">
        <v>9.9886970000000002</v>
      </c>
      <c r="U114">
        <v>9.9905819999999999</v>
      </c>
      <c r="V114">
        <v>9.9933890000000005</v>
      </c>
      <c r="W114">
        <v>9.9956650000000007</v>
      </c>
      <c r="X114">
        <v>9.9976199999999995</v>
      </c>
      <c r="Y114">
        <v>9.9996279999999995</v>
      </c>
      <c r="Z114">
        <v>10.001576</v>
      </c>
      <c r="AA114">
        <v>9.9996310000000008</v>
      </c>
      <c r="AB114">
        <v>9.9868240000000004</v>
      </c>
      <c r="AC114">
        <v>9.9634610000000006</v>
      </c>
      <c r="AD114">
        <v>9.9343210000000006</v>
      </c>
      <c r="AE114">
        <v>9.9217340000000007</v>
      </c>
      <c r="AF114">
        <v>9.9377790000000008</v>
      </c>
      <c r="AG114" s="91">
        <v>0</v>
      </c>
    </row>
    <row r="115" spans="1:33">
      <c r="A115" t="s">
        <v>2271</v>
      </c>
      <c r="B115" t="s">
        <v>8858</v>
      </c>
      <c r="C115" t="s">
        <v>8859</v>
      </c>
      <c r="D115" t="s">
        <v>8225</v>
      </c>
      <c r="F115">
        <v>41.381866000000002</v>
      </c>
      <c r="G115">
        <v>41.703876000000001</v>
      </c>
      <c r="H115">
        <v>41.883159999999997</v>
      </c>
      <c r="I115">
        <v>41.993983999999998</v>
      </c>
      <c r="J115">
        <v>42.076790000000003</v>
      </c>
      <c r="K115">
        <v>42.135531999999998</v>
      </c>
      <c r="L115">
        <v>42.180328000000003</v>
      </c>
      <c r="M115">
        <v>42.241095999999999</v>
      </c>
      <c r="N115">
        <v>42.292721</v>
      </c>
      <c r="O115">
        <v>42.319889000000003</v>
      </c>
      <c r="P115">
        <v>42.341545000000004</v>
      </c>
      <c r="Q115">
        <v>42.357627999999998</v>
      </c>
      <c r="R115">
        <v>42.367283</v>
      </c>
      <c r="S115">
        <v>42.372826000000003</v>
      </c>
      <c r="T115">
        <v>42.375796999999999</v>
      </c>
      <c r="U115">
        <v>42.377429999999997</v>
      </c>
      <c r="V115">
        <v>42.378261999999999</v>
      </c>
      <c r="W115">
        <v>42.378647000000001</v>
      </c>
      <c r="X115">
        <v>42.378807000000002</v>
      </c>
      <c r="Y115">
        <v>42.378898999999997</v>
      </c>
      <c r="Z115">
        <v>42.378914000000002</v>
      </c>
      <c r="AA115">
        <v>42.378886999999999</v>
      </c>
      <c r="AB115">
        <v>42.380459000000002</v>
      </c>
      <c r="AC115">
        <v>42.38456</v>
      </c>
      <c r="AD115">
        <v>42.392181000000001</v>
      </c>
      <c r="AE115">
        <v>42.407435999999997</v>
      </c>
      <c r="AF115">
        <v>42.430264000000001</v>
      </c>
      <c r="AG115" s="91">
        <v>1E-3</v>
      </c>
    </row>
    <row r="116" spans="1:33">
      <c r="A116" t="s">
        <v>3238</v>
      </c>
      <c r="B116" t="s">
        <v>8860</v>
      </c>
      <c r="C116" t="s">
        <v>8861</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3235</v>
      </c>
      <c r="B117" t="s">
        <v>8862</v>
      </c>
      <c r="C117" t="s">
        <v>8863</v>
      </c>
      <c r="D117" t="s">
        <v>2728</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2287</v>
      </c>
      <c r="B118" t="s">
        <v>8864</v>
      </c>
      <c r="C118" t="s">
        <v>8865</v>
      </c>
      <c r="D118" t="s">
        <v>8225</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3348</v>
      </c>
      <c r="B119" t="s">
        <v>8866</v>
      </c>
      <c r="C119" t="s">
        <v>8867</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c r="A120" t="s">
        <v>3351</v>
      </c>
      <c r="B120" t="s">
        <v>8868</v>
      </c>
      <c r="C120" t="s">
        <v>8869</v>
      </c>
      <c r="D120" t="s">
        <v>2728</v>
      </c>
      <c r="F120">
        <v>0</v>
      </c>
      <c r="G120">
        <v>14.326266</v>
      </c>
      <c r="H120">
        <v>14.330572999999999</v>
      </c>
      <c r="I120">
        <v>14.341824000000001</v>
      </c>
      <c r="J120">
        <v>14.40915</v>
      </c>
      <c r="K120">
        <v>14.392595999999999</v>
      </c>
      <c r="L120">
        <v>14.412682999999999</v>
      </c>
      <c r="M120">
        <v>14.456479</v>
      </c>
      <c r="N120">
        <v>14.518309</v>
      </c>
      <c r="O120">
        <v>14.599339000000001</v>
      </c>
      <c r="P120">
        <v>14.700199</v>
      </c>
      <c r="Q120">
        <v>14.795714</v>
      </c>
      <c r="R120">
        <v>14.882458</v>
      </c>
      <c r="S120">
        <v>14.958017999999999</v>
      </c>
      <c r="T120">
        <v>15.022192</v>
      </c>
      <c r="U120">
        <v>15.074443</v>
      </c>
      <c r="V120">
        <v>15.115707</v>
      </c>
      <c r="W120">
        <v>15.148602</v>
      </c>
      <c r="X120">
        <v>15.175196</v>
      </c>
      <c r="Y120">
        <v>15.196916</v>
      </c>
      <c r="Z120">
        <v>15.214817999999999</v>
      </c>
      <c r="AA120">
        <v>15.229673</v>
      </c>
      <c r="AB120">
        <v>15.241925</v>
      </c>
      <c r="AC120">
        <v>15.251994</v>
      </c>
      <c r="AD120">
        <v>15.260142</v>
      </c>
      <c r="AE120">
        <v>15.266747000000001</v>
      </c>
      <c r="AF120">
        <v>15.272197999999999</v>
      </c>
      <c r="AG120" t="s">
        <v>549</v>
      </c>
    </row>
    <row r="121" spans="1:33">
      <c r="A121" t="s">
        <v>3354</v>
      </c>
      <c r="B121" t="s">
        <v>8870</v>
      </c>
      <c r="C121" t="s">
        <v>8871</v>
      </c>
      <c r="D121" t="s">
        <v>8225</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t="s">
        <v>549</v>
      </c>
    </row>
    <row r="122" spans="1:33">
      <c r="A122" t="s">
        <v>8251</v>
      </c>
      <c r="B122" t="s">
        <v>8872</v>
      </c>
      <c r="C122" t="s">
        <v>8873</v>
      </c>
      <c r="F122">
        <v>12.831079000000001</v>
      </c>
      <c r="G122">
        <v>12.901629</v>
      </c>
      <c r="H122">
        <v>12.979244</v>
      </c>
      <c r="I122">
        <v>13.060256000000001</v>
      </c>
      <c r="J122">
        <v>13.160561</v>
      </c>
      <c r="K122">
        <v>13.250387</v>
      </c>
      <c r="L122">
        <v>13.341866</v>
      </c>
      <c r="M122">
        <v>13.437830999999999</v>
      </c>
      <c r="N122">
        <v>13.541937000000001</v>
      </c>
      <c r="O122">
        <v>13.647505000000001</v>
      </c>
      <c r="P122">
        <v>13.762563</v>
      </c>
      <c r="Q122">
        <v>13.886763</v>
      </c>
      <c r="R122">
        <v>14.018940000000001</v>
      </c>
      <c r="S122">
        <v>14.155526999999999</v>
      </c>
      <c r="T122">
        <v>14.300395</v>
      </c>
      <c r="U122">
        <v>14.452030000000001</v>
      </c>
      <c r="V122">
        <v>14.607469</v>
      </c>
      <c r="W122">
        <v>14.773649000000001</v>
      </c>
      <c r="X122">
        <v>14.947186</v>
      </c>
      <c r="Y122">
        <v>15.126486999999999</v>
      </c>
      <c r="Z122">
        <v>15.302503</v>
      </c>
      <c r="AA122">
        <v>15.47659</v>
      </c>
      <c r="AB122">
        <v>15.647549</v>
      </c>
      <c r="AC122">
        <v>15.819523999999999</v>
      </c>
      <c r="AD122">
        <v>15.992418000000001</v>
      </c>
      <c r="AE122">
        <v>16.163097</v>
      </c>
      <c r="AF122">
        <v>16.331121</v>
      </c>
      <c r="AG122" s="91">
        <v>8.9999999999999993E-3</v>
      </c>
    </row>
    <row r="123" spans="1:33">
      <c r="A123" t="s">
        <v>854</v>
      </c>
    </row>
    <row r="124" spans="1:33">
      <c r="A124" t="s">
        <v>955</v>
      </c>
      <c r="B124" t="s">
        <v>8874</v>
      </c>
      <c r="C124" t="s">
        <v>8875</v>
      </c>
      <c r="D124" t="s">
        <v>8225</v>
      </c>
      <c r="F124">
        <v>8.9978890000000007</v>
      </c>
      <c r="G124">
        <v>9.0829520000000006</v>
      </c>
      <c r="H124">
        <v>9.1856989999999996</v>
      </c>
      <c r="I124">
        <v>9.302251</v>
      </c>
      <c r="J124">
        <v>9.4243500000000004</v>
      </c>
      <c r="K124">
        <v>9.5493419999999993</v>
      </c>
      <c r="L124">
        <v>9.6778139999999997</v>
      </c>
      <c r="M124">
        <v>9.8073920000000001</v>
      </c>
      <c r="N124">
        <v>9.9367000000000001</v>
      </c>
      <c r="O124">
        <v>10.064192</v>
      </c>
      <c r="P124">
        <v>10.185987000000001</v>
      </c>
      <c r="Q124">
        <v>10.298703</v>
      </c>
      <c r="R124">
        <v>10.397989000000001</v>
      </c>
      <c r="S124">
        <v>10.485415</v>
      </c>
      <c r="T124">
        <v>10.563262</v>
      </c>
      <c r="U124">
        <v>10.632419000000001</v>
      </c>
      <c r="V124">
        <v>10.694361000000001</v>
      </c>
      <c r="W124">
        <v>10.750007999999999</v>
      </c>
      <c r="X124">
        <v>10.79853</v>
      </c>
      <c r="Y124">
        <v>10.838488</v>
      </c>
      <c r="Z124">
        <v>10.87189</v>
      </c>
      <c r="AA124">
        <v>10.900912</v>
      </c>
      <c r="AB124">
        <v>10.927300000000001</v>
      </c>
      <c r="AC124">
        <v>10.951186</v>
      </c>
      <c r="AD124">
        <v>10.973481</v>
      </c>
      <c r="AE124">
        <v>10.994838</v>
      </c>
      <c r="AF124">
        <v>11.015133000000001</v>
      </c>
      <c r="AG124" s="91">
        <v>8.0000000000000002E-3</v>
      </c>
    </row>
    <row r="125" spans="1:33">
      <c r="A125" t="s">
        <v>1221</v>
      </c>
      <c r="B125" t="s">
        <v>8876</v>
      </c>
      <c r="C125" t="s">
        <v>8877</v>
      </c>
      <c r="D125" t="s">
        <v>2728</v>
      </c>
      <c r="F125">
        <v>8.592568</v>
      </c>
      <c r="G125">
        <v>8.606071</v>
      </c>
      <c r="H125">
        <v>8.6407279999999993</v>
      </c>
      <c r="I125">
        <v>8.6937289999999994</v>
      </c>
      <c r="J125">
        <v>8.7579480000000007</v>
      </c>
      <c r="K125">
        <v>8.8303630000000002</v>
      </c>
      <c r="L125">
        <v>8.9090279999999993</v>
      </c>
      <c r="M125">
        <v>8.9910139999999998</v>
      </c>
      <c r="N125">
        <v>9.0732940000000006</v>
      </c>
      <c r="O125">
        <v>9.1533490000000004</v>
      </c>
      <c r="P125">
        <v>9.2273899999999998</v>
      </c>
      <c r="Q125">
        <v>9.2924640000000007</v>
      </c>
      <c r="R125">
        <v>9.3458290000000002</v>
      </c>
      <c r="S125">
        <v>9.3894179999999992</v>
      </c>
      <c r="T125">
        <v>9.426107</v>
      </c>
      <c r="U125">
        <v>9.4564690000000002</v>
      </c>
      <c r="V125">
        <v>9.4821089999999995</v>
      </c>
      <c r="W125">
        <v>9.5037509999999994</v>
      </c>
      <c r="X125">
        <v>9.5213079999999994</v>
      </c>
      <c r="Y125">
        <v>9.5352370000000004</v>
      </c>
      <c r="Z125">
        <v>9.5466929999999994</v>
      </c>
      <c r="AA125">
        <v>9.5570179999999993</v>
      </c>
      <c r="AB125">
        <v>9.5671199999999992</v>
      </c>
      <c r="AC125">
        <v>9.5762730000000005</v>
      </c>
      <c r="AD125">
        <v>9.5845059999999993</v>
      </c>
      <c r="AE125">
        <v>9.5920339999999999</v>
      </c>
      <c r="AF125">
        <v>9.5997579999999996</v>
      </c>
      <c r="AG125" s="91">
        <v>4.0000000000000001E-3</v>
      </c>
    </row>
    <row r="126" spans="1:33">
      <c r="A126" t="s">
        <v>970</v>
      </c>
      <c r="B126" t="s">
        <v>8878</v>
      </c>
      <c r="C126" t="s">
        <v>8879</v>
      </c>
      <c r="D126" t="s">
        <v>2728</v>
      </c>
      <c r="F126">
        <v>6.8220650000000003</v>
      </c>
      <c r="G126">
        <v>6.8356219999999999</v>
      </c>
      <c r="H126">
        <v>6.8474570000000003</v>
      </c>
      <c r="I126">
        <v>6.8590809999999998</v>
      </c>
      <c r="J126">
        <v>6.8706709999999998</v>
      </c>
      <c r="K126">
        <v>6.8888879999999997</v>
      </c>
      <c r="L126">
        <v>6.9028039999999997</v>
      </c>
      <c r="M126">
        <v>6.9194360000000001</v>
      </c>
      <c r="N126">
        <v>6.9374929999999999</v>
      </c>
      <c r="O126">
        <v>6.9537370000000003</v>
      </c>
      <c r="P126">
        <v>6.9632969999999998</v>
      </c>
      <c r="Q126">
        <v>6.9714309999999999</v>
      </c>
      <c r="R126">
        <v>6.9840410000000004</v>
      </c>
      <c r="S126">
        <v>6.9995570000000003</v>
      </c>
      <c r="T126">
        <v>7.0186469999999996</v>
      </c>
      <c r="U126">
        <v>7.0403880000000001</v>
      </c>
      <c r="V126">
        <v>7.0628229999999999</v>
      </c>
      <c r="W126">
        <v>7.0873840000000001</v>
      </c>
      <c r="X126">
        <v>7.1132809999999997</v>
      </c>
      <c r="Y126">
        <v>7.1400220000000001</v>
      </c>
      <c r="Z126">
        <v>7.1690750000000003</v>
      </c>
      <c r="AA126">
        <v>7.192005</v>
      </c>
      <c r="AB126">
        <v>7.2187939999999999</v>
      </c>
      <c r="AC126">
        <v>7.2469020000000004</v>
      </c>
      <c r="AD126">
        <v>7.3173399999999997</v>
      </c>
      <c r="AE126">
        <v>7.4649669999999997</v>
      </c>
      <c r="AF126">
        <v>7.6597530000000003</v>
      </c>
      <c r="AG126" s="91">
        <v>4.0000000000000001E-3</v>
      </c>
    </row>
    <row r="127" spans="1:33">
      <c r="A127" t="s">
        <v>985</v>
      </c>
      <c r="B127" t="s">
        <v>8880</v>
      </c>
      <c r="C127" t="s">
        <v>8881</v>
      </c>
      <c r="D127" t="s">
        <v>2728</v>
      </c>
      <c r="F127">
        <v>6.9587450000000004</v>
      </c>
      <c r="G127">
        <v>7.1005240000000001</v>
      </c>
      <c r="H127">
        <v>7.2395759999999996</v>
      </c>
      <c r="I127">
        <v>7.3705959999999999</v>
      </c>
      <c r="J127">
        <v>7.4949719999999997</v>
      </c>
      <c r="K127">
        <v>7.6142539999999999</v>
      </c>
      <c r="L127">
        <v>7.7296529999999999</v>
      </c>
      <c r="M127">
        <v>7.8412980000000001</v>
      </c>
      <c r="N127">
        <v>7.9508369999999999</v>
      </c>
      <c r="O127">
        <v>8.0574860000000008</v>
      </c>
      <c r="P127">
        <v>8.1595089999999999</v>
      </c>
      <c r="Q127">
        <v>8.2554759999999998</v>
      </c>
      <c r="R127">
        <v>8.3427430000000005</v>
      </c>
      <c r="S127">
        <v>8.4244380000000003</v>
      </c>
      <c r="T127">
        <v>8.4999819999999993</v>
      </c>
      <c r="U127">
        <v>8.5670479999999998</v>
      </c>
      <c r="V127">
        <v>8.6249350000000007</v>
      </c>
      <c r="W127">
        <v>8.6754809999999996</v>
      </c>
      <c r="X127">
        <v>8.7235139999999998</v>
      </c>
      <c r="Y127">
        <v>8.7679089999999995</v>
      </c>
      <c r="Z127">
        <v>8.8069520000000008</v>
      </c>
      <c r="AA127">
        <v>8.8404869999999995</v>
      </c>
      <c r="AB127">
        <v>8.8708639999999992</v>
      </c>
      <c r="AC127">
        <v>8.8994520000000001</v>
      </c>
      <c r="AD127">
        <v>8.9278849999999998</v>
      </c>
      <c r="AE127">
        <v>8.9568460000000005</v>
      </c>
      <c r="AF127">
        <v>8.9833010000000009</v>
      </c>
      <c r="AG127" s="91">
        <v>0.01</v>
      </c>
    </row>
    <row r="128" spans="1:33">
      <c r="A128" t="s">
        <v>3230</v>
      </c>
      <c r="B128" t="s">
        <v>8882</v>
      </c>
      <c r="C128" t="s">
        <v>8883</v>
      </c>
      <c r="D128" t="s">
        <v>371</v>
      </c>
      <c r="F128">
        <v>7.796983</v>
      </c>
      <c r="G128">
        <v>7.7971940000000002</v>
      </c>
      <c r="H128">
        <v>7.7987250000000001</v>
      </c>
      <c r="I128">
        <v>7.801488</v>
      </c>
      <c r="J128">
        <v>7.8042069999999999</v>
      </c>
      <c r="K128">
        <v>7.8062139999999998</v>
      </c>
      <c r="L128">
        <v>7.8079090000000004</v>
      </c>
      <c r="M128">
        <v>7.8093599999999999</v>
      </c>
      <c r="N128">
        <v>7.8103420000000003</v>
      </c>
      <c r="O128">
        <v>7.8079689999999999</v>
      </c>
      <c r="P128">
        <v>7.8039969999999999</v>
      </c>
      <c r="Q128">
        <v>7.8007169999999997</v>
      </c>
      <c r="R128">
        <v>7.797841</v>
      </c>
      <c r="S128">
        <v>7.7953469999999996</v>
      </c>
      <c r="T128">
        <v>7.7935889999999999</v>
      </c>
      <c r="U128">
        <v>7.7924810000000004</v>
      </c>
      <c r="V128">
        <v>7.7928889999999997</v>
      </c>
      <c r="W128">
        <v>7.7937029999999998</v>
      </c>
      <c r="X128">
        <v>7.79474</v>
      </c>
      <c r="Y128">
        <v>7.7960089999999997</v>
      </c>
      <c r="Z128">
        <v>7.7985680000000004</v>
      </c>
      <c r="AA128">
        <v>7.8054160000000001</v>
      </c>
      <c r="AB128">
        <v>7.8220879999999999</v>
      </c>
      <c r="AC128">
        <v>7.8419610000000004</v>
      </c>
      <c r="AD128">
        <v>7.8639159999999997</v>
      </c>
      <c r="AE128">
        <v>7.8818760000000001</v>
      </c>
      <c r="AF128">
        <v>7.8981960000000004</v>
      </c>
      <c r="AG128" s="91">
        <v>0</v>
      </c>
    </row>
    <row r="129" spans="1:33">
      <c r="A129" t="s">
        <v>2271</v>
      </c>
      <c r="B129" t="s">
        <v>8884</v>
      </c>
      <c r="C129" t="s">
        <v>8885</v>
      </c>
      <c r="D129" t="s">
        <v>2728</v>
      </c>
      <c r="F129">
        <v>24.166793999999999</v>
      </c>
      <c r="G129">
        <v>23.488609</v>
      </c>
      <c r="H129">
        <v>22.970822999999999</v>
      </c>
      <c r="I129">
        <v>22.584382999999999</v>
      </c>
      <c r="J129">
        <v>22.309833999999999</v>
      </c>
      <c r="K129">
        <v>22.112442000000001</v>
      </c>
      <c r="L129">
        <v>21.974169</v>
      </c>
      <c r="M129">
        <v>21.859919000000001</v>
      </c>
      <c r="N129">
        <v>21.779983999999999</v>
      </c>
      <c r="O129">
        <v>21.717737</v>
      </c>
      <c r="P129">
        <v>21.666831999999999</v>
      </c>
      <c r="Q129">
        <v>21.623701000000001</v>
      </c>
      <c r="R129">
        <v>21.584246</v>
      </c>
      <c r="S129">
        <v>21.556746</v>
      </c>
      <c r="T129">
        <v>21.530912000000001</v>
      </c>
      <c r="U129">
        <v>21.508230000000001</v>
      </c>
      <c r="V129">
        <v>21.486397</v>
      </c>
      <c r="W129">
        <v>21.472149000000002</v>
      </c>
      <c r="X129">
        <v>21.463833000000001</v>
      </c>
      <c r="Y129">
        <v>21.454124</v>
      </c>
      <c r="Z129">
        <v>21.444941</v>
      </c>
      <c r="AA129">
        <v>21.435572000000001</v>
      </c>
      <c r="AB129">
        <v>21.425909000000001</v>
      </c>
      <c r="AC129">
        <v>21.417406</v>
      </c>
      <c r="AD129">
        <v>21.411480000000001</v>
      </c>
      <c r="AE129">
        <v>21.406433</v>
      </c>
      <c r="AF129">
        <v>21.400034000000002</v>
      </c>
      <c r="AG129" s="91">
        <v>-5.0000000000000001E-3</v>
      </c>
    </row>
    <row r="130" spans="1:33">
      <c r="A130" t="s">
        <v>3238</v>
      </c>
      <c r="B130" t="s">
        <v>8886</v>
      </c>
      <c r="C130" t="s">
        <v>8887</v>
      </c>
      <c r="D130" t="s">
        <v>2728</v>
      </c>
      <c r="F130">
        <v>0</v>
      </c>
      <c r="G130">
        <v>0</v>
      </c>
      <c r="H130">
        <v>10.021416</v>
      </c>
      <c r="I130">
        <v>10.148141000000001</v>
      </c>
      <c r="J130">
        <v>10.257020000000001</v>
      </c>
      <c r="K130">
        <v>10.35416</v>
      </c>
      <c r="L130">
        <v>10.452347</v>
      </c>
      <c r="M130">
        <v>10.558968</v>
      </c>
      <c r="N130">
        <v>10.672829</v>
      </c>
      <c r="O130">
        <v>10.673995</v>
      </c>
      <c r="P130">
        <v>10.674879000000001</v>
      </c>
      <c r="Q130">
        <v>10.674975999999999</v>
      </c>
      <c r="R130">
        <v>10.675637</v>
      </c>
      <c r="S130">
        <v>10.676446</v>
      </c>
      <c r="T130">
        <v>10.677424999999999</v>
      </c>
      <c r="U130">
        <v>10.678618</v>
      </c>
      <c r="V130">
        <v>10.678158</v>
      </c>
      <c r="W130">
        <v>10.677065000000001</v>
      </c>
      <c r="X130">
        <v>10.675454999999999</v>
      </c>
      <c r="Y130">
        <v>10.674443</v>
      </c>
      <c r="Z130">
        <v>10.674431999999999</v>
      </c>
      <c r="AA130">
        <v>10.676520999999999</v>
      </c>
      <c r="AB130">
        <v>10.680699000000001</v>
      </c>
      <c r="AC130">
        <v>10.681051</v>
      </c>
      <c r="AD130">
        <v>10.679695000000001</v>
      </c>
      <c r="AE130">
        <v>10.677787</v>
      </c>
      <c r="AF130">
        <v>10.675386</v>
      </c>
      <c r="AG130" t="s">
        <v>549</v>
      </c>
    </row>
    <row r="131" spans="1:33">
      <c r="A131" t="s">
        <v>3235</v>
      </c>
      <c r="B131" t="s">
        <v>8888</v>
      </c>
      <c r="C131" t="s">
        <v>8889</v>
      </c>
      <c r="D131" t="s">
        <v>2728</v>
      </c>
      <c r="F131">
        <v>0</v>
      </c>
      <c r="G131">
        <v>9.2793500000000009</v>
      </c>
      <c r="H131">
        <v>9.3903090000000002</v>
      </c>
      <c r="I131">
        <v>9.4275889999999993</v>
      </c>
      <c r="J131">
        <v>9.4380749999999995</v>
      </c>
      <c r="K131">
        <v>9.4384440000000005</v>
      </c>
      <c r="L131">
        <v>9.4383389999999991</v>
      </c>
      <c r="M131">
        <v>9.4377980000000008</v>
      </c>
      <c r="N131">
        <v>9.4372070000000008</v>
      </c>
      <c r="O131">
        <v>9.4371589999999994</v>
      </c>
      <c r="P131">
        <v>9.4370309999999993</v>
      </c>
      <c r="Q131">
        <v>9.4372480000000003</v>
      </c>
      <c r="R131">
        <v>9.4374789999999997</v>
      </c>
      <c r="S131">
        <v>9.4374090000000006</v>
      </c>
      <c r="T131">
        <v>9.4373679999999993</v>
      </c>
      <c r="U131">
        <v>9.4368029999999994</v>
      </c>
      <c r="V131">
        <v>9.4368730000000003</v>
      </c>
      <c r="W131">
        <v>9.4382909999999995</v>
      </c>
      <c r="X131">
        <v>9.4389240000000001</v>
      </c>
      <c r="Y131">
        <v>9.4395220000000002</v>
      </c>
      <c r="Z131">
        <v>9.4401240000000008</v>
      </c>
      <c r="AA131">
        <v>9.4384189999999997</v>
      </c>
      <c r="AB131">
        <v>9.4378630000000001</v>
      </c>
      <c r="AC131">
        <v>9.4376599999999993</v>
      </c>
      <c r="AD131">
        <v>9.4378349999999998</v>
      </c>
      <c r="AE131">
        <v>9.4380550000000003</v>
      </c>
      <c r="AF131">
        <v>9.4382800000000007</v>
      </c>
      <c r="AG131" t="s">
        <v>549</v>
      </c>
    </row>
    <row r="132" spans="1:33">
      <c r="A132" t="s">
        <v>2287</v>
      </c>
      <c r="B132" t="s">
        <v>8890</v>
      </c>
      <c r="C132" t="s">
        <v>8891</v>
      </c>
      <c r="D132" t="s">
        <v>2728</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v>0</v>
      </c>
      <c r="AF132">
        <v>0</v>
      </c>
      <c r="AG132" t="s">
        <v>549</v>
      </c>
    </row>
    <row r="133" spans="1:33">
      <c r="A133" t="s">
        <v>3348</v>
      </c>
      <c r="B133" t="s">
        <v>8892</v>
      </c>
      <c r="C133" t="s">
        <v>8893</v>
      </c>
      <c r="D133" t="s">
        <v>8225</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v>0</v>
      </c>
      <c r="AF133">
        <v>0</v>
      </c>
      <c r="AG133" t="s">
        <v>549</v>
      </c>
    </row>
    <row r="134" spans="1:33">
      <c r="A134" t="s">
        <v>3351</v>
      </c>
      <c r="B134" t="s">
        <v>8894</v>
      </c>
      <c r="C134" t="s">
        <v>8895</v>
      </c>
      <c r="D134" t="s">
        <v>2728</v>
      </c>
      <c r="F134">
        <v>0</v>
      </c>
      <c r="G134">
        <v>9.8621339999999993</v>
      </c>
      <c r="H134">
        <v>9.8833859999999998</v>
      </c>
      <c r="I134">
        <v>9.8984020000000008</v>
      </c>
      <c r="J134">
        <v>9.914415</v>
      </c>
      <c r="K134">
        <v>9.9336549999999999</v>
      </c>
      <c r="L134">
        <v>9.9669659999999993</v>
      </c>
      <c r="M134">
        <v>10.016080000000001</v>
      </c>
      <c r="N134">
        <v>10.069900000000001</v>
      </c>
      <c r="O134">
        <v>10.138522999999999</v>
      </c>
      <c r="P134">
        <v>10.213169000000001</v>
      </c>
      <c r="Q134">
        <v>10.27599</v>
      </c>
      <c r="R134">
        <v>10.324953000000001</v>
      </c>
      <c r="S134">
        <v>10.362147</v>
      </c>
      <c r="T134">
        <v>10.390623</v>
      </c>
      <c r="U134">
        <v>10.412682999999999</v>
      </c>
      <c r="V134">
        <v>10.429790000000001</v>
      </c>
      <c r="W134">
        <v>10.442456999999999</v>
      </c>
      <c r="X134">
        <v>10.452116999999999</v>
      </c>
      <c r="Y134">
        <v>10.459664</v>
      </c>
      <c r="Z134">
        <v>10.465630000000001</v>
      </c>
      <c r="AA134">
        <v>10.470389000000001</v>
      </c>
      <c r="AB134">
        <v>10.474275</v>
      </c>
      <c r="AC134">
        <v>10.47749</v>
      </c>
      <c r="AD134">
        <v>10.480141</v>
      </c>
      <c r="AE134">
        <v>10.482335000000001</v>
      </c>
      <c r="AF134">
        <v>10.484144000000001</v>
      </c>
      <c r="AG134" t="s">
        <v>549</v>
      </c>
    </row>
    <row r="135" spans="1:33">
      <c r="A135" t="s">
        <v>3354</v>
      </c>
      <c r="B135" t="s">
        <v>8896</v>
      </c>
      <c r="C135" t="s">
        <v>8897</v>
      </c>
      <c r="D135" t="s">
        <v>8225</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t="s">
        <v>549</v>
      </c>
    </row>
    <row r="136" spans="1:33">
      <c r="A136" t="s">
        <v>8282</v>
      </c>
      <c r="B136" t="s">
        <v>8898</v>
      </c>
      <c r="C136" t="s">
        <v>8899</v>
      </c>
      <c r="F136">
        <v>8.8135969999999997</v>
      </c>
      <c r="G136">
        <v>8.8656690000000005</v>
      </c>
      <c r="H136">
        <v>8.9361870000000003</v>
      </c>
      <c r="I136">
        <v>9.0218129999999999</v>
      </c>
      <c r="J136">
        <v>9.1149059999999995</v>
      </c>
      <c r="K136">
        <v>9.2129379999999994</v>
      </c>
      <c r="L136">
        <v>9.3155249999999992</v>
      </c>
      <c r="M136">
        <v>9.4202680000000001</v>
      </c>
      <c r="N136">
        <v>9.5250190000000003</v>
      </c>
      <c r="O136">
        <v>9.6281189999999999</v>
      </c>
      <c r="P136">
        <v>9.7260120000000008</v>
      </c>
      <c r="Q136">
        <v>9.8152310000000007</v>
      </c>
      <c r="R136">
        <v>9.8922919999999994</v>
      </c>
      <c r="S136">
        <v>9.9582700000000006</v>
      </c>
      <c r="T136">
        <v>10.015612000000001</v>
      </c>
      <c r="U136">
        <v>10.064689</v>
      </c>
      <c r="V136">
        <v>10.107037</v>
      </c>
      <c r="W136">
        <v>10.143312</v>
      </c>
      <c r="X136">
        <v>10.173615</v>
      </c>
      <c r="Y136">
        <v>10.198003</v>
      </c>
      <c r="Z136">
        <v>10.217998</v>
      </c>
      <c r="AA136">
        <v>10.235155000000001</v>
      </c>
      <c r="AB136">
        <v>10.250697000000001</v>
      </c>
      <c r="AC136">
        <v>10.264521999999999</v>
      </c>
      <c r="AD136">
        <v>10.276980999999999</v>
      </c>
      <c r="AE136">
        <v>10.288339000000001</v>
      </c>
      <c r="AF136">
        <v>10.299118999999999</v>
      </c>
      <c r="AG136" s="91">
        <v>6.0000000000000001E-3</v>
      </c>
    </row>
    <row r="137" spans="1:33">
      <c r="A137" t="s">
        <v>8062</v>
      </c>
    </row>
    <row r="138" spans="1:33">
      <c r="A138" t="s">
        <v>955</v>
      </c>
      <c r="B138" t="s">
        <v>8900</v>
      </c>
      <c r="C138" t="s">
        <v>8901</v>
      </c>
      <c r="D138" t="s">
        <v>8225</v>
      </c>
      <c r="F138">
        <v>6.4481590000000004</v>
      </c>
      <c r="G138">
        <v>6.5237150000000002</v>
      </c>
      <c r="H138">
        <v>6.610277</v>
      </c>
      <c r="I138">
        <v>6.7069049999999999</v>
      </c>
      <c r="J138">
        <v>6.8064679999999997</v>
      </c>
      <c r="K138">
        <v>6.9066099999999997</v>
      </c>
      <c r="L138">
        <v>7.0061400000000003</v>
      </c>
      <c r="M138">
        <v>7.1038860000000001</v>
      </c>
      <c r="N138">
        <v>7.1993840000000002</v>
      </c>
      <c r="O138">
        <v>7.2923330000000002</v>
      </c>
      <c r="P138">
        <v>7.3804069999999999</v>
      </c>
      <c r="Q138">
        <v>7.4618279999999997</v>
      </c>
      <c r="R138">
        <v>7.5358000000000001</v>
      </c>
      <c r="S138">
        <v>7.6030470000000001</v>
      </c>
      <c r="T138">
        <v>7.664059</v>
      </c>
      <c r="U138">
        <v>7.7193630000000004</v>
      </c>
      <c r="V138">
        <v>7.769641</v>
      </c>
      <c r="W138">
        <v>7.8135589999999997</v>
      </c>
      <c r="X138">
        <v>7.8512329999999997</v>
      </c>
      <c r="Y138">
        <v>7.8831619999999996</v>
      </c>
      <c r="Z138">
        <v>7.910139</v>
      </c>
      <c r="AA138">
        <v>7.9335370000000003</v>
      </c>
      <c r="AB138">
        <v>7.9543119999999998</v>
      </c>
      <c r="AC138">
        <v>7.9732010000000004</v>
      </c>
      <c r="AD138">
        <v>7.990386</v>
      </c>
      <c r="AE138">
        <v>8.0064489999999999</v>
      </c>
      <c r="AF138">
        <v>8.0207669999999993</v>
      </c>
      <c r="AG138" s="91">
        <v>8.0000000000000002E-3</v>
      </c>
    </row>
    <row r="139" spans="1:33">
      <c r="A139" t="s">
        <v>1221</v>
      </c>
      <c r="B139" t="s">
        <v>8902</v>
      </c>
      <c r="C139" t="s">
        <v>8903</v>
      </c>
      <c r="D139" t="s">
        <v>2728</v>
      </c>
      <c r="F139">
        <v>5.0604979999999999</v>
      </c>
      <c r="G139">
        <v>5.0774359999999996</v>
      </c>
      <c r="H139">
        <v>5.0991439999999999</v>
      </c>
      <c r="I139">
        <v>5.1250900000000001</v>
      </c>
      <c r="J139">
        <v>5.1534420000000001</v>
      </c>
      <c r="K139">
        <v>5.1845939999999997</v>
      </c>
      <c r="L139">
        <v>5.2184819999999998</v>
      </c>
      <c r="M139">
        <v>5.2552859999999999</v>
      </c>
      <c r="N139">
        <v>5.2975779999999997</v>
      </c>
      <c r="O139">
        <v>5.3497630000000003</v>
      </c>
      <c r="P139">
        <v>5.4074600000000004</v>
      </c>
      <c r="Q139">
        <v>5.4704280000000001</v>
      </c>
      <c r="R139">
        <v>5.5354279999999996</v>
      </c>
      <c r="S139">
        <v>5.6057940000000004</v>
      </c>
      <c r="T139">
        <v>5.680758</v>
      </c>
      <c r="U139">
        <v>5.7590899999999996</v>
      </c>
      <c r="V139">
        <v>5.8335530000000002</v>
      </c>
      <c r="W139">
        <v>5.9079370000000004</v>
      </c>
      <c r="X139">
        <v>5.9863949999999999</v>
      </c>
      <c r="Y139">
        <v>6.0574680000000001</v>
      </c>
      <c r="Z139">
        <v>6.1193</v>
      </c>
      <c r="AA139">
        <v>6.1728969999999999</v>
      </c>
      <c r="AB139">
        <v>6.2207470000000002</v>
      </c>
      <c r="AC139">
        <v>6.2629130000000002</v>
      </c>
      <c r="AD139">
        <v>6.3015109999999996</v>
      </c>
      <c r="AE139">
        <v>6.3367149999999999</v>
      </c>
      <c r="AF139">
        <v>6.3716860000000004</v>
      </c>
      <c r="AG139" s="91">
        <v>8.9999999999999993E-3</v>
      </c>
    </row>
    <row r="140" spans="1:33">
      <c r="A140" t="s">
        <v>970</v>
      </c>
      <c r="B140" t="s">
        <v>8904</v>
      </c>
      <c r="C140" t="s">
        <v>8905</v>
      </c>
      <c r="D140" t="s">
        <v>2728</v>
      </c>
      <c r="F140">
        <v>5.1770810000000003</v>
      </c>
      <c r="G140">
        <v>5.2519499999999999</v>
      </c>
      <c r="H140">
        <v>5.3134009999999998</v>
      </c>
      <c r="I140">
        <v>5.3660629999999996</v>
      </c>
      <c r="J140">
        <v>5.4125629999999996</v>
      </c>
      <c r="K140">
        <v>5.4564050000000002</v>
      </c>
      <c r="L140">
        <v>5.5025110000000002</v>
      </c>
      <c r="M140">
        <v>5.553839</v>
      </c>
      <c r="N140">
        <v>5.6110850000000001</v>
      </c>
      <c r="O140">
        <v>5.6749489999999998</v>
      </c>
      <c r="P140">
        <v>5.7430880000000002</v>
      </c>
      <c r="Q140">
        <v>5.815677</v>
      </c>
      <c r="R140">
        <v>5.8909649999999996</v>
      </c>
      <c r="S140">
        <v>5.9667110000000001</v>
      </c>
      <c r="T140">
        <v>6.0391219999999999</v>
      </c>
      <c r="U140">
        <v>6.1066419999999999</v>
      </c>
      <c r="V140">
        <v>6.168126</v>
      </c>
      <c r="W140">
        <v>6.2248260000000002</v>
      </c>
      <c r="X140">
        <v>6.2762650000000004</v>
      </c>
      <c r="Y140">
        <v>6.3219269999999996</v>
      </c>
      <c r="Z140">
        <v>6.3612109999999999</v>
      </c>
      <c r="AA140">
        <v>6.3945879999999997</v>
      </c>
      <c r="AB140">
        <v>6.4228620000000003</v>
      </c>
      <c r="AC140">
        <v>6.4477200000000003</v>
      </c>
      <c r="AD140">
        <v>6.471025</v>
      </c>
      <c r="AE140">
        <v>6.4940899999999999</v>
      </c>
      <c r="AF140">
        <v>6.5145</v>
      </c>
      <c r="AG140" s="91">
        <v>8.9999999999999993E-3</v>
      </c>
    </row>
    <row r="141" spans="1:33">
      <c r="A141" t="s">
        <v>985</v>
      </c>
      <c r="B141" t="s">
        <v>8906</v>
      </c>
      <c r="C141" t="s">
        <v>8907</v>
      </c>
      <c r="D141" t="s">
        <v>8225</v>
      </c>
      <c r="F141">
        <v>5.8177469999999998</v>
      </c>
      <c r="G141">
        <v>5.8252810000000004</v>
      </c>
      <c r="H141">
        <v>5.8505969999999996</v>
      </c>
      <c r="I141">
        <v>5.8820009999999998</v>
      </c>
      <c r="J141">
        <v>5.923349</v>
      </c>
      <c r="K141">
        <v>5.9725099999999998</v>
      </c>
      <c r="L141">
        <v>6.0274619999999999</v>
      </c>
      <c r="M141">
        <v>6.0861039999999997</v>
      </c>
      <c r="N141">
        <v>6.1471739999999997</v>
      </c>
      <c r="O141">
        <v>6.2090630000000004</v>
      </c>
      <c r="P141">
        <v>6.2704079999999998</v>
      </c>
      <c r="Q141">
        <v>6.3303279999999997</v>
      </c>
      <c r="R141">
        <v>6.3855779999999998</v>
      </c>
      <c r="S141">
        <v>6.4388249999999996</v>
      </c>
      <c r="T141">
        <v>6.4865199999999996</v>
      </c>
      <c r="U141">
        <v>6.5314629999999996</v>
      </c>
      <c r="V141">
        <v>6.5754039999999998</v>
      </c>
      <c r="W141">
        <v>6.6179860000000001</v>
      </c>
      <c r="X141">
        <v>6.6568529999999999</v>
      </c>
      <c r="Y141">
        <v>6.6910489999999996</v>
      </c>
      <c r="Z141">
        <v>6.7246829999999997</v>
      </c>
      <c r="AA141">
        <v>6.7557660000000004</v>
      </c>
      <c r="AB141">
        <v>6.7887440000000003</v>
      </c>
      <c r="AC141">
        <v>6.8248379999999997</v>
      </c>
      <c r="AD141">
        <v>6.8676399999999997</v>
      </c>
      <c r="AE141">
        <v>6.9122810000000001</v>
      </c>
      <c r="AF141">
        <v>6.9615030000000004</v>
      </c>
      <c r="AG141" s="91">
        <v>7.0000000000000001E-3</v>
      </c>
    </row>
    <row r="142" spans="1:33">
      <c r="A142" t="s">
        <v>3230</v>
      </c>
      <c r="B142" t="s">
        <v>8908</v>
      </c>
      <c r="C142" t="s">
        <v>8909</v>
      </c>
      <c r="D142" t="s">
        <v>2728</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t="s">
        <v>549</v>
      </c>
    </row>
    <row r="143" spans="1:33">
      <c r="A143" t="s">
        <v>2271</v>
      </c>
      <c r="B143" t="s">
        <v>8910</v>
      </c>
      <c r="C143" t="s">
        <v>8911</v>
      </c>
      <c r="D143" t="s">
        <v>8225</v>
      </c>
      <c r="F143">
        <v>13.988659</v>
      </c>
      <c r="G143">
        <v>13.883277</v>
      </c>
      <c r="H143">
        <v>13.850619999999999</v>
      </c>
      <c r="I143">
        <v>13.859565999999999</v>
      </c>
      <c r="J143">
        <v>13.895028999999999</v>
      </c>
      <c r="K143">
        <v>13.954997000000001</v>
      </c>
      <c r="L143">
        <v>14.030798000000001</v>
      </c>
      <c r="M143">
        <v>14.115463999999999</v>
      </c>
      <c r="N143">
        <v>14.211738</v>
      </c>
      <c r="O143">
        <v>14.318835999999999</v>
      </c>
      <c r="P143">
        <v>14.423564000000001</v>
      </c>
      <c r="Q143">
        <v>14.524480000000001</v>
      </c>
      <c r="R143">
        <v>14.620310999999999</v>
      </c>
      <c r="S143">
        <v>14.710813999999999</v>
      </c>
      <c r="T143">
        <v>14.79519</v>
      </c>
      <c r="U143">
        <v>14.872324000000001</v>
      </c>
      <c r="V143">
        <v>14.941452999999999</v>
      </c>
      <c r="W143">
        <v>15.002162</v>
      </c>
      <c r="X143">
        <v>15.054307</v>
      </c>
      <c r="Y143">
        <v>15.098464999999999</v>
      </c>
      <c r="Z143">
        <v>15.13503</v>
      </c>
      <c r="AA143">
        <v>15.16474</v>
      </c>
      <c r="AB143">
        <v>15.188535</v>
      </c>
      <c r="AC143">
        <v>15.207722</v>
      </c>
      <c r="AD143">
        <v>15.223267</v>
      </c>
      <c r="AE143">
        <v>15.235799</v>
      </c>
      <c r="AF143">
        <v>15.245944</v>
      </c>
      <c r="AG143" s="91">
        <v>3.0000000000000001E-3</v>
      </c>
    </row>
    <row r="144" spans="1:33">
      <c r="A144" t="s">
        <v>3238</v>
      </c>
      <c r="B144" t="s">
        <v>8912</v>
      </c>
      <c r="C144" t="s">
        <v>8913</v>
      </c>
      <c r="D144" t="s">
        <v>8225</v>
      </c>
      <c r="F144">
        <v>0</v>
      </c>
      <c r="G144">
        <v>0</v>
      </c>
      <c r="H144">
        <v>8.8917629999999992</v>
      </c>
      <c r="I144">
        <v>9.0109379999999994</v>
      </c>
      <c r="J144">
        <v>9.0930579999999992</v>
      </c>
      <c r="K144">
        <v>9.1704240000000006</v>
      </c>
      <c r="L144">
        <v>9.2546510000000008</v>
      </c>
      <c r="M144">
        <v>9.3515370000000004</v>
      </c>
      <c r="N144">
        <v>9.4650669999999995</v>
      </c>
      <c r="O144">
        <v>9.4638760000000008</v>
      </c>
      <c r="P144">
        <v>9.4589940000000006</v>
      </c>
      <c r="Q144">
        <v>9.4530069999999995</v>
      </c>
      <c r="R144">
        <v>9.4444230000000005</v>
      </c>
      <c r="S144">
        <v>9.438231</v>
      </c>
      <c r="T144">
        <v>9.4353920000000002</v>
      </c>
      <c r="U144">
        <v>9.4374330000000004</v>
      </c>
      <c r="V144">
        <v>9.4385729999999999</v>
      </c>
      <c r="W144">
        <v>9.443244</v>
      </c>
      <c r="X144">
        <v>9.4517179999999996</v>
      </c>
      <c r="Y144">
        <v>9.4627800000000004</v>
      </c>
      <c r="Z144">
        <v>9.4740059999999993</v>
      </c>
      <c r="AA144">
        <v>9.4837299999999995</v>
      </c>
      <c r="AB144">
        <v>9.4882910000000003</v>
      </c>
      <c r="AC144">
        <v>9.4838109999999993</v>
      </c>
      <c r="AD144">
        <v>9.4798200000000001</v>
      </c>
      <c r="AE144">
        <v>9.4780770000000008</v>
      </c>
      <c r="AF144">
        <v>9.4804750000000002</v>
      </c>
      <c r="AG144" t="s">
        <v>549</v>
      </c>
    </row>
    <row r="145" spans="1:33">
      <c r="A145" t="s">
        <v>3235</v>
      </c>
      <c r="B145" t="s">
        <v>8914</v>
      </c>
      <c r="C145" t="s">
        <v>8915</v>
      </c>
      <c r="D145" t="s">
        <v>2728</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t="s">
        <v>549</v>
      </c>
    </row>
    <row r="146" spans="1:33">
      <c r="A146" t="s">
        <v>2287</v>
      </c>
      <c r="B146" t="s">
        <v>8916</v>
      </c>
      <c r="C146" t="s">
        <v>8917</v>
      </c>
      <c r="D146" t="s">
        <v>8225</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t="s">
        <v>549</v>
      </c>
    </row>
    <row r="147" spans="1:33">
      <c r="A147" t="s">
        <v>3348</v>
      </c>
      <c r="B147" t="s">
        <v>8918</v>
      </c>
      <c r="C147" t="s">
        <v>8919</v>
      </c>
      <c r="D147" t="s">
        <v>8225</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t="s">
        <v>549</v>
      </c>
    </row>
    <row r="148" spans="1:33">
      <c r="A148" t="s">
        <v>3351</v>
      </c>
      <c r="B148" t="s">
        <v>8920</v>
      </c>
      <c r="C148" t="s">
        <v>8921</v>
      </c>
      <c r="D148" t="s">
        <v>2728</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t="s">
        <v>549</v>
      </c>
    </row>
    <row r="149" spans="1:33">
      <c r="A149" t="s">
        <v>3354</v>
      </c>
      <c r="B149" t="s">
        <v>8922</v>
      </c>
      <c r="C149" t="s">
        <v>8923</v>
      </c>
      <c r="D149" t="s">
        <v>8225</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t="s">
        <v>549</v>
      </c>
    </row>
    <row r="150" spans="1:33">
      <c r="A150" t="s">
        <v>8313</v>
      </c>
      <c r="B150" t="s">
        <v>8924</v>
      </c>
      <c r="C150" t="s">
        <v>8925</v>
      </c>
      <c r="F150">
        <v>6.4419060000000004</v>
      </c>
      <c r="G150">
        <v>6.517417</v>
      </c>
      <c r="H150">
        <v>6.6038949999999996</v>
      </c>
      <c r="I150">
        <v>6.7003839999999997</v>
      </c>
      <c r="J150">
        <v>6.799779</v>
      </c>
      <c r="K150">
        <v>6.8997419999999998</v>
      </c>
      <c r="L150">
        <v>6.9991070000000004</v>
      </c>
      <c r="M150">
        <v>7.096711</v>
      </c>
      <c r="N150">
        <v>7.1920929999999998</v>
      </c>
      <c r="O150">
        <v>7.2848660000000001</v>
      </c>
      <c r="P150">
        <v>7.3727790000000004</v>
      </c>
      <c r="Q150">
        <v>7.4540790000000001</v>
      </c>
      <c r="R150">
        <v>7.527946</v>
      </c>
      <c r="S150">
        <v>7.5950939999999996</v>
      </c>
      <c r="T150">
        <v>7.6560100000000002</v>
      </c>
      <c r="U150">
        <v>7.7111929999999997</v>
      </c>
      <c r="V150">
        <v>7.761298</v>
      </c>
      <c r="W150">
        <v>7.8050090000000001</v>
      </c>
      <c r="X150">
        <v>7.8424889999999996</v>
      </c>
      <c r="Y150">
        <v>7.8742320000000001</v>
      </c>
      <c r="Z150">
        <v>7.901008</v>
      </c>
      <c r="AA150">
        <v>7.9241510000000002</v>
      </c>
      <c r="AB150">
        <v>7.9446289999999999</v>
      </c>
      <c r="AC150">
        <v>7.9631720000000001</v>
      </c>
      <c r="AD150">
        <v>7.9799680000000004</v>
      </c>
      <c r="AE150">
        <v>7.9955740000000004</v>
      </c>
      <c r="AF150">
        <v>8.0093580000000006</v>
      </c>
      <c r="AG150" s="91">
        <v>8.0000000000000002E-3</v>
      </c>
    </row>
    <row r="151" spans="1:33" s="36" customFormat="1">
      <c r="A151" s="36" t="s">
        <v>8317</v>
      </c>
      <c r="B151" s="36" t="s">
        <v>8926</v>
      </c>
      <c r="C151" s="36" t="s">
        <v>8927</v>
      </c>
      <c r="F151" s="36">
        <v>7.7570209999999999</v>
      </c>
      <c r="G151" s="36">
        <v>7.8260290000000001</v>
      </c>
      <c r="H151" s="36">
        <v>7.9062919999999997</v>
      </c>
      <c r="I151" s="36">
        <v>7.9960300000000002</v>
      </c>
      <c r="J151" s="36">
        <v>8.0947870000000002</v>
      </c>
      <c r="K151" s="36">
        <v>8.1991739999999993</v>
      </c>
      <c r="L151" s="36">
        <v>8.3074709999999996</v>
      </c>
      <c r="M151" s="36">
        <v>8.4176070000000003</v>
      </c>
      <c r="N151" s="36">
        <v>8.5283189999999998</v>
      </c>
      <c r="O151" s="36">
        <v>8.6380090000000003</v>
      </c>
      <c r="P151" s="36">
        <v>8.7450670000000006</v>
      </c>
      <c r="Q151" s="36">
        <v>8.8470680000000002</v>
      </c>
      <c r="R151" s="36">
        <v>8.9420520000000003</v>
      </c>
      <c r="S151" s="36">
        <v>9.0299519999999998</v>
      </c>
      <c r="T151" s="36">
        <v>9.1127310000000001</v>
      </c>
      <c r="U151" s="36">
        <v>9.1914829999999998</v>
      </c>
      <c r="V151" s="36">
        <v>9.2668909999999993</v>
      </c>
      <c r="W151" s="36">
        <v>9.3372069999999994</v>
      </c>
      <c r="X151" s="36">
        <v>9.4020569999999992</v>
      </c>
      <c r="Y151" s="36">
        <v>9.4613689999999995</v>
      </c>
      <c r="Z151" s="36">
        <v>9.5162099999999992</v>
      </c>
      <c r="AA151" s="36">
        <v>9.5691070000000007</v>
      </c>
      <c r="AB151" s="36">
        <v>9.6208849999999995</v>
      </c>
      <c r="AC151" s="36">
        <v>9.6705679999999994</v>
      </c>
      <c r="AD151" s="36">
        <v>9.7169779999999992</v>
      </c>
      <c r="AE151" s="36">
        <v>9.7613669999999999</v>
      </c>
      <c r="AF151" s="36">
        <v>9.8045439999999999</v>
      </c>
      <c r="AG151" s="95">
        <v>8.9999999999999993E-3</v>
      </c>
    </row>
    <row r="152" spans="1:33">
      <c r="A152" t="s">
        <v>8320</v>
      </c>
    </row>
    <row r="153" spans="1:33">
      <c r="A153" t="s">
        <v>850</v>
      </c>
    </row>
    <row r="154" spans="1:33">
      <c r="A154" t="s">
        <v>955</v>
      </c>
      <c r="B154" t="s">
        <v>8928</v>
      </c>
      <c r="C154" t="s">
        <v>8929</v>
      </c>
      <c r="D154" t="s">
        <v>3916</v>
      </c>
      <c r="F154">
        <v>3.3905850000000002</v>
      </c>
      <c r="G154">
        <v>3.486351</v>
      </c>
      <c r="H154">
        <v>3.5834139999999999</v>
      </c>
      <c r="I154">
        <v>3.6768480000000001</v>
      </c>
      <c r="J154">
        <v>3.7508810000000001</v>
      </c>
      <c r="K154">
        <v>3.8030469999999998</v>
      </c>
      <c r="L154">
        <v>3.834028</v>
      </c>
      <c r="M154">
        <v>3.8420770000000002</v>
      </c>
      <c r="N154">
        <v>3.8310469999999999</v>
      </c>
      <c r="O154">
        <v>3.8013629999999998</v>
      </c>
      <c r="P154">
        <v>3.7583890000000002</v>
      </c>
      <c r="Q154">
        <v>3.7012700000000001</v>
      </c>
      <c r="R154">
        <v>3.6357650000000001</v>
      </c>
      <c r="S154">
        <v>3.5635560000000002</v>
      </c>
      <c r="T154">
        <v>3.482507</v>
      </c>
      <c r="U154">
        <v>3.3883709999999998</v>
      </c>
      <c r="V154">
        <v>3.2845849999999999</v>
      </c>
      <c r="W154">
        <v>3.1761979999999999</v>
      </c>
      <c r="X154">
        <v>3.0619679999999998</v>
      </c>
      <c r="Y154">
        <v>2.9523220000000001</v>
      </c>
      <c r="Z154">
        <v>2.8473959999999998</v>
      </c>
      <c r="AA154">
        <v>2.7389570000000001</v>
      </c>
      <c r="AB154">
        <v>2.6264699999999999</v>
      </c>
      <c r="AC154">
        <v>2.51606</v>
      </c>
      <c r="AD154">
        <v>2.4064749999999999</v>
      </c>
      <c r="AE154">
        <v>2.2915329999999998</v>
      </c>
      <c r="AF154">
        <v>2.1755209999999998</v>
      </c>
      <c r="AG154" s="91">
        <v>-1.7000000000000001E-2</v>
      </c>
    </row>
    <row r="155" spans="1:33">
      <c r="A155" t="s">
        <v>1221</v>
      </c>
      <c r="B155" t="s">
        <v>8930</v>
      </c>
      <c r="C155" t="s">
        <v>8931</v>
      </c>
      <c r="D155" t="s">
        <v>3916</v>
      </c>
      <c r="F155">
        <v>1.4982899999999999</v>
      </c>
      <c r="G155">
        <v>1.5895760000000001</v>
      </c>
      <c r="H155">
        <v>1.693641</v>
      </c>
      <c r="I155">
        <v>1.804721</v>
      </c>
      <c r="J155">
        <v>1.9074690000000001</v>
      </c>
      <c r="K155">
        <v>1.997787</v>
      </c>
      <c r="L155">
        <v>2.0758009999999998</v>
      </c>
      <c r="M155">
        <v>2.1368490000000002</v>
      </c>
      <c r="N155">
        <v>2.1833619999999998</v>
      </c>
      <c r="O155">
        <v>2.2201759999999999</v>
      </c>
      <c r="P155">
        <v>2.2482600000000001</v>
      </c>
      <c r="Q155">
        <v>2.265781</v>
      </c>
      <c r="R155">
        <v>2.2771539999999999</v>
      </c>
      <c r="S155">
        <v>2.2832889999999999</v>
      </c>
      <c r="T155">
        <v>2.2795169999999998</v>
      </c>
      <c r="U155">
        <v>2.2650090000000001</v>
      </c>
      <c r="V155">
        <v>2.2445900000000001</v>
      </c>
      <c r="W155">
        <v>2.218207</v>
      </c>
      <c r="X155">
        <v>2.1835680000000002</v>
      </c>
      <c r="Y155">
        <v>2.143459</v>
      </c>
      <c r="Z155">
        <v>2.1011060000000001</v>
      </c>
      <c r="AA155">
        <v>2.056289</v>
      </c>
      <c r="AB155">
        <v>2.0091060000000001</v>
      </c>
      <c r="AC155">
        <v>1.960016</v>
      </c>
      <c r="AD155">
        <v>1.908291</v>
      </c>
      <c r="AE155">
        <v>1.853021</v>
      </c>
      <c r="AF155">
        <v>1.796217</v>
      </c>
      <c r="AG155" s="91">
        <v>7.0000000000000001E-3</v>
      </c>
    </row>
    <row r="156" spans="1:33">
      <c r="A156" t="s">
        <v>970</v>
      </c>
      <c r="B156" t="s">
        <v>8932</v>
      </c>
      <c r="C156" t="s">
        <v>8933</v>
      </c>
      <c r="D156" t="s">
        <v>3916</v>
      </c>
      <c r="F156">
        <v>1.06E-4</v>
      </c>
      <c r="G156">
        <v>1.03E-4</v>
      </c>
      <c r="H156">
        <v>1E-4</v>
      </c>
      <c r="I156">
        <v>9.7E-5</v>
      </c>
      <c r="J156">
        <v>9.5000000000000005E-5</v>
      </c>
      <c r="K156">
        <v>9.2999999999999997E-5</v>
      </c>
      <c r="L156">
        <v>9.2E-5</v>
      </c>
      <c r="M156">
        <v>9.1000000000000003E-5</v>
      </c>
      <c r="N156">
        <v>9.0000000000000006E-5</v>
      </c>
      <c r="O156">
        <v>9.0000000000000006E-5</v>
      </c>
      <c r="P156">
        <v>8.2000000000000001E-5</v>
      </c>
      <c r="Q156">
        <v>7.1000000000000005E-5</v>
      </c>
      <c r="R156">
        <v>6.4999999999999994E-5</v>
      </c>
      <c r="S156">
        <v>6.0999999999999999E-5</v>
      </c>
      <c r="T156">
        <v>6.0000000000000002E-5</v>
      </c>
      <c r="U156">
        <v>6.0000000000000002E-5</v>
      </c>
      <c r="V156">
        <v>6.0000000000000002E-5</v>
      </c>
      <c r="W156">
        <v>6.2000000000000003E-5</v>
      </c>
      <c r="X156">
        <v>6.3999999999999997E-5</v>
      </c>
      <c r="Y156">
        <v>6.6000000000000005E-5</v>
      </c>
      <c r="Z156">
        <v>6.7999999999999999E-5</v>
      </c>
      <c r="AA156">
        <v>6.9999999999999994E-5</v>
      </c>
      <c r="AB156">
        <v>7.2000000000000002E-5</v>
      </c>
      <c r="AC156">
        <v>7.4999999999999993E-5</v>
      </c>
      <c r="AD156">
        <v>7.7000000000000001E-5</v>
      </c>
      <c r="AE156">
        <v>7.8999999999999996E-5</v>
      </c>
      <c r="AF156">
        <v>8.1000000000000004E-5</v>
      </c>
      <c r="AG156" s="91">
        <v>-1.0999999999999999E-2</v>
      </c>
    </row>
    <row r="157" spans="1:33">
      <c r="A157" t="s">
        <v>985</v>
      </c>
      <c r="B157" t="s">
        <v>8934</v>
      </c>
      <c r="C157" t="s">
        <v>8935</v>
      </c>
      <c r="D157" t="s">
        <v>3916</v>
      </c>
      <c r="F157">
        <v>2.6129999999999999E-3</v>
      </c>
      <c r="G157">
        <v>5.9820000000000003E-3</v>
      </c>
      <c r="H157">
        <v>9.7140000000000004E-3</v>
      </c>
      <c r="I157">
        <v>1.3611E-2</v>
      </c>
      <c r="J157">
        <v>1.6615000000000001E-2</v>
      </c>
      <c r="K157">
        <v>1.9800000000000002E-2</v>
      </c>
      <c r="L157">
        <v>2.2692E-2</v>
      </c>
      <c r="M157">
        <v>2.5092E-2</v>
      </c>
      <c r="N157">
        <v>2.7334000000000001E-2</v>
      </c>
      <c r="O157">
        <v>2.9357000000000001E-2</v>
      </c>
      <c r="P157">
        <v>3.1753000000000003E-2</v>
      </c>
      <c r="Q157">
        <v>3.4562000000000002E-2</v>
      </c>
      <c r="R157">
        <v>3.7726999999999997E-2</v>
      </c>
      <c r="S157">
        <v>4.1474999999999998E-2</v>
      </c>
      <c r="T157">
        <v>4.6141000000000001E-2</v>
      </c>
      <c r="U157">
        <v>5.135E-2</v>
      </c>
      <c r="V157">
        <v>5.7452000000000003E-2</v>
      </c>
      <c r="W157">
        <v>6.4610000000000001E-2</v>
      </c>
      <c r="X157">
        <v>7.2647000000000003E-2</v>
      </c>
      <c r="Y157">
        <v>8.1342999999999999E-2</v>
      </c>
      <c r="Z157">
        <v>9.06E-2</v>
      </c>
      <c r="AA157">
        <v>0.10058300000000001</v>
      </c>
      <c r="AB157">
        <v>0.11129600000000001</v>
      </c>
      <c r="AC157">
        <v>0.122808</v>
      </c>
      <c r="AD157">
        <v>0.134797</v>
      </c>
      <c r="AE157">
        <v>0.14738200000000001</v>
      </c>
      <c r="AF157">
        <v>0.16040199999999999</v>
      </c>
      <c r="AG157" s="91">
        <v>0.17199999999999999</v>
      </c>
    </row>
    <row r="158" spans="1:33">
      <c r="A158" t="s">
        <v>3230</v>
      </c>
      <c r="B158" t="s">
        <v>8936</v>
      </c>
      <c r="C158" t="s">
        <v>8937</v>
      </c>
      <c r="D158" t="s">
        <v>3916</v>
      </c>
      <c r="F158">
        <v>0.21093400000000001</v>
      </c>
      <c r="G158">
        <v>0.20787800000000001</v>
      </c>
      <c r="H158">
        <v>0.20425199999999999</v>
      </c>
      <c r="I158">
        <v>0.199938</v>
      </c>
      <c r="J158">
        <v>0.194773</v>
      </c>
      <c r="K158">
        <v>0.18897900000000001</v>
      </c>
      <c r="L158">
        <v>0.182667</v>
      </c>
      <c r="M158">
        <v>0.17594399999999999</v>
      </c>
      <c r="N158">
        <v>0.16902500000000001</v>
      </c>
      <c r="O158">
        <v>0.161879</v>
      </c>
      <c r="P158">
        <v>0.15459100000000001</v>
      </c>
      <c r="Q158">
        <v>0.147121</v>
      </c>
      <c r="R158">
        <v>0.139652</v>
      </c>
      <c r="S158">
        <v>0.132075</v>
      </c>
      <c r="T158">
        <v>0.12452299999999999</v>
      </c>
      <c r="U158">
        <v>0.117046</v>
      </c>
      <c r="V158">
        <v>0.109762</v>
      </c>
      <c r="W158">
        <v>0.102717</v>
      </c>
      <c r="X158">
        <v>9.6032000000000006E-2</v>
      </c>
      <c r="Y158">
        <v>8.9762999999999996E-2</v>
      </c>
      <c r="Z158">
        <v>8.3586999999999995E-2</v>
      </c>
      <c r="AA158">
        <v>7.6545000000000002E-2</v>
      </c>
      <c r="AB158">
        <v>6.9138000000000005E-2</v>
      </c>
      <c r="AC158">
        <v>6.1460000000000001E-2</v>
      </c>
      <c r="AD158">
        <v>5.4272000000000001E-2</v>
      </c>
      <c r="AE158">
        <v>4.5946000000000001E-2</v>
      </c>
      <c r="AF158">
        <v>3.7659999999999999E-2</v>
      </c>
      <c r="AG158" s="91">
        <v>-6.4000000000000001E-2</v>
      </c>
    </row>
    <row r="159" spans="1:33">
      <c r="A159" t="s">
        <v>2271</v>
      </c>
      <c r="B159" t="s">
        <v>8938</v>
      </c>
      <c r="C159" t="s">
        <v>8939</v>
      </c>
      <c r="D159" t="s">
        <v>3916</v>
      </c>
      <c r="F159">
        <v>3.3530000000000001E-3</v>
      </c>
      <c r="G159">
        <v>4.712E-3</v>
      </c>
      <c r="H159">
        <v>6.1380000000000002E-3</v>
      </c>
      <c r="I159">
        <v>7.5929999999999999E-3</v>
      </c>
      <c r="J159">
        <v>9.0279999999999996E-3</v>
      </c>
      <c r="K159">
        <v>1.0449999999999999E-2</v>
      </c>
      <c r="L159">
        <v>1.2096000000000001E-2</v>
      </c>
      <c r="M159">
        <v>1.6115999999999998E-2</v>
      </c>
      <c r="N159">
        <v>2.3144000000000001E-2</v>
      </c>
      <c r="O159">
        <v>3.0137000000000001E-2</v>
      </c>
      <c r="P159">
        <v>4.1231999999999998E-2</v>
      </c>
      <c r="Q159">
        <v>5.9050999999999999E-2</v>
      </c>
      <c r="R159">
        <v>8.4289000000000003E-2</v>
      </c>
      <c r="S159">
        <v>0.11565400000000001</v>
      </c>
      <c r="T159">
        <v>0.153889</v>
      </c>
      <c r="U159">
        <v>0.199877</v>
      </c>
      <c r="V159">
        <v>0.25327300000000003</v>
      </c>
      <c r="W159">
        <v>0.31786300000000001</v>
      </c>
      <c r="X159">
        <v>0.39220500000000003</v>
      </c>
      <c r="Y159">
        <v>0.475219</v>
      </c>
      <c r="Z159">
        <v>0.56319900000000001</v>
      </c>
      <c r="AA159">
        <v>0.65591299999999997</v>
      </c>
      <c r="AB159">
        <v>0.75208399999999997</v>
      </c>
      <c r="AC159">
        <v>0.85373900000000003</v>
      </c>
      <c r="AD159">
        <v>0.95974700000000002</v>
      </c>
      <c r="AE159">
        <v>1.069048</v>
      </c>
      <c r="AF159">
        <v>1.181</v>
      </c>
      <c r="AG159" s="91">
        <v>0.253</v>
      </c>
    </row>
    <row r="160" spans="1:33">
      <c r="A160" t="s">
        <v>3238</v>
      </c>
      <c r="B160" t="s">
        <v>8940</v>
      </c>
      <c r="C160" t="s">
        <v>8941</v>
      </c>
      <c r="D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t="s">
        <v>549</v>
      </c>
    </row>
    <row r="161" spans="1:33">
      <c r="A161" t="s">
        <v>3235</v>
      </c>
      <c r="B161" t="s">
        <v>8942</v>
      </c>
      <c r="C161" t="s">
        <v>8943</v>
      </c>
      <c r="D161" t="s">
        <v>3916</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t="s">
        <v>549</v>
      </c>
    </row>
    <row r="162" spans="1:33">
      <c r="A162" t="s">
        <v>2287</v>
      </c>
      <c r="B162" t="s">
        <v>8944</v>
      </c>
      <c r="C162" t="s">
        <v>8945</v>
      </c>
      <c r="D162" t="s">
        <v>3916</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t="s">
        <v>549</v>
      </c>
    </row>
    <row r="163" spans="1:33">
      <c r="A163" t="s">
        <v>3348</v>
      </c>
      <c r="B163" t="s">
        <v>8946</v>
      </c>
      <c r="C163" t="s">
        <v>8947</v>
      </c>
      <c r="D163" t="s">
        <v>3916</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t="s">
        <v>549</v>
      </c>
    </row>
    <row r="164" spans="1:33">
      <c r="A164" t="s">
        <v>3351</v>
      </c>
      <c r="B164" t="s">
        <v>8948</v>
      </c>
      <c r="C164" t="s">
        <v>8949</v>
      </c>
      <c r="D164" t="s">
        <v>3916</v>
      </c>
      <c r="F164">
        <v>0</v>
      </c>
      <c r="G164">
        <v>2.0379999999999999E-3</v>
      </c>
      <c r="H164">
        <v>5.3639999999999998E-3</v>
      </c>
      <c r="I164">
        <v>1.0276E-2</v>
      </c>
      <c r="J164">
        <v>3.6535999999999999E-2</v>
      </c>
      <c r="K164">
        <v>9.0727000000000002E-2</v>
      </c>
      <c r="L164">
        <v>0.174703</v>
      </c>
      <c r="M164">
        <v>0.28721799999999997</v>
      </c>
      <c r="N164">
        <v>0.42857600000000001</v>
      </c>
      <c r="O164">
        <v>0.59094800000000003</v>
      </c>
      <c r="P164">
        <v>0.77014400000000005</v>
      </c>
      <c r="Q164">
        <v>0.96182400000000001</v>
      </c>
      <c r="R164">
        <v>1.160407</v>
      </c>
      <c r="S164">
        <v>1.36402</v>
      </c>
      <c r="T164">
        <v>1.5784469999999999</v>
      </c>
      <c r="U164">
        <v>1.805226</v>
      </c>
      <c r="V164">
        <v>2.0337710000000002</v>
      </c>
      <c r="W164">
        <v>2.2612679999999998</v>
      </c>
      <c r="X164">
        <v>2.488102</v>
      </c>
      <c r="Y164">
        <v>2.7142050000000002</v>
      </c>
      <c r="Z164">
        <v>2.9380959999999998</v>
      </c>
      <c r="AA164">
        <v>3.1570019999999999</v>
      </c>
      <c r="AB164">
        <v>3.3707229999999999</v>
      </c>
      <c r="AC164">
        <v>3.578576</v>
      </c>
      <c r="AD164">
        <v>3.7794880000000002</v>
      </c>
      <c r="AE164">
        <v>3.9730300000000001</v>
      </c>
      <c r="AF164">
        <v>4.1586670000000003</v>
      </c>
      <c r="AG164" t="s">
        <v>549</v>
      </c>
    </row>
    <row r="165" spans="1:33">
      <c r="A165" t="s">
        <v>3354</v>
      </c>
      <c r="B165" t="s">
        <v>8950</v>
      </c>
      <c r="C165" t="s">
        <v>8951</v>
      </c>
      <c r="D165" t="s">
        <v>3916</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t="s">
        <v>549</v>
      </c>
    </row>
    <row r="166" spans="1:33">
      <c r="A166" t="s">
        <v>8028</v>
      </c>
      <c r="B166" t="s">
        <v>8952</v>
      </c>
      <c r="C166" t="s">
        <v>8953</v>
      </c>
      <c r="D166" t="s">
        <v>3916</v>
      </c>
      <c r="F166">
        <v>5.1058789999999998</v>
      </c>
      <c r="G166">
        <v>5.29664</v>
      </c>
      <c r="H166">
        <v>5.5026190000000001</v>
      </c>
      <c r="I166">
        <v>5.7130809999999999</v>
      </c>
      <c r="J166">
        <v>5.9153969999999996</v>
      </c>
      <c r="K166">
        <v>6.110881</v>
      </c>
      <c r="L166">
        <v>6.302073</v>
      </c>
      <c r="M166">
        <v>6.4833819999999998</v>
      </c>
      <c r="N166">
        <v>6.6625709999999998</v>
      </c>
      <c r="O166">
        <v>6.8339429999999997</v>
      </c>
      <c r="P166">
        <v>7.0044469999999999</v>
      </c>
      <c r="Q166">
        <v>7.1696759999999999</v>
      </c>
      <c r="R166">
        <v>7.3350530000000003</v>
      </c>
      <c r="S166">
        <v>7.500127</v>
      </c>
      <c r="T166">
        <v>7.6650790000000004</v>
      </c>
      <c r="U166">
        <v>7.8269320000000002</v>
      </c>
      <c r="V166">
        <v>7.9834909999999999</v>
      </c>
      <c r="W166">
        <v>8.1409230000000008</v>
      </c>
      <c r="X166">
        <v>8.2945799999999998</v>
      </c>
      <c r="Y166">
        <v>8.4563760000000006</v>
      </c>
      <c r="Z166">
        <v>8.6240450000000006</v>
      </c>
      <c r="AA166">
        <v>8.7853530000000006</v>
      </c>
      <c r="AB166">
        <v>8.9388819999999996</v>
      </c>
      <c r="AC166">
        <v>9.092746</v>
      </c>
      <c r="AD166">
        <v>9.24315</v>
      </c>
      <c r="AE166">
        <v>9.3800469999999994</v>
      </c>
      <c r="AF166">
        <v>9.5095489999999998</v>
      </c>
      <c r="AG166" s="91">
        <v>2.4E-2</v>
      </c>
    </row>
    <row r="167" spans="1:33">
      <c r="A167" t="s">
        <v>854</v>
      </c>
    </row>
    <row r="168" spans="1:33">
      <c r="A168" t="s">
        <v>955</v>
      </c>
      <c r="B168" t="s">
        <v>8954</v>
      </c>
      <c r="C168" t="s">
        <v>8955</v>
      </c>
      <c r="D168" t="s">
        <v>3916</v>
      </c>
      <c r="F168">
        <v>2.3430569999999999</v>
      </c>
      <c r="G168">
        <v>2.3601730000000001</v>
      </c>
      <c r="H168">
        <v>2.383213</v>
      </c>
      <c r="I168">
        <v>2.4088270000000001</v>
      </c>
      <c r="J168">
        <v>2.4287920000000001</v>
      </c>
      <c r="K168">
        <v>2.438984</v>
      </c>
      <c r="L168">
        <v>2.4438149999999998</v>
      </c>
      <c r="M168">
        <v>2.4413939999999998</v>
      </c>
      <c r="N168">
        <v>2.4343599999999999</v>
      </c>
      <c r="O168">
        <v>2.418981</v>
      </c>
      <c r="P168">
        <v>2.3954230000000001</v>
      </c>
      <c r="Q168">
        <v>2.3676149999999998</v>
      </c>
      <c r="R168">
        <v>2.3380269999999999</v>
      </c>
      <c r="S168">
        <v>2.3065199999999999</v>
      </c>
      <c r="T168">
        <v>2.2718259999999999</v>
      </c>
      <c r="U168">
        <v>2.2329409999999998</v>
      </c>
      <c r="V168">
        <v>2.1898680000000001</v>
      </c>
      <c r="W168">
        <v>2.1439339999999998</v>
      </c>
      <c r="X168">
        <v>2.0985369999999999</v>
      </c>
      <c r="Y168">
        <v>2.059526</v>
      </c>
      <c r="Z168">
        <v>2.0253060000000001</v>
      </c>
      <c r="AA168">
        <v>1.9918910000000001</v>
      </c>
      <c r="AB168">
        <v>1.9569749999999999</v>
      </c>
      <c r="AC168">
        <v>1.9238310000000001</v>
      </c>
      <c r="AD168">
        <v>1.892142</v>
      </c>
      <c r="AE168">
        <v>1.859585</v>
      </c>
      <c r="AF168">
        <v>1.825566</v>
      </c>
      <c r="AG168" s="91">
        <v>-0.01</v>
      </c>
    </row>
    <row r="169" spans="1:33">
      <c r="A169" t="s">
        <v>1221</v>
      </c>
      <c r="B169" t="s">
        <v>8956</v>
      </c>
      <c r="C169" t="s">
        <v>8957</v>
      </c>
      <c r="D169" t="s">
        <v>3916</v>
      </c>
      <c r="F169">
        <v>1.585955</v>
      </c>
      <c r="G169">
        <v>1.6031569999999999</v>
      </c>
      <c r="H169">
        <v>1.6305590000000001</v>
      </c>
      <c r="I169">
        <v>1.665565</v>
      </c>
      <c r="J169">
        <v>1.6999679999999999</v>
      </c>
      <c r="K169">
        <v>1.7294670000000001</v>
      </c>
      <c r="L169">
        <v>1.756974</v>
      </c>
      <c r="M169">
        <v>1.779245</v>
      </c>
      <c r="N169">
        <v>1.8013349999999999</v>
      </c>
      <c r="O169">
        <v>1.81704</v>
      </c>
      <c r="P169">
        <v>1.8287150000000001</v>
      </c>
      <c r="Q169">
        <v>1.838938</v>
      </c>
      <c r="R169">
        <v>1.8455870000000001</v>
      </c>
      <c r="S169">
        <v>1.8517380000000001</v>
      </c>
      <c r="T169">
        <v>1.852997</v>
      </c>
      <c r="U169">
        <v>1.8526800000000001</v>
      </c>
      <c r="V169">
        <v>1.8467750000000001</v>
      </c>
      <c r="W169">
        <v>1.8396710000000001</v>
      </c>
      <c r="X169">
        <v>1.8324419999999999</v>
      </c>
      <c r="Y169">
        <v>1.8273280000000001</v>
      </c>
      <c r="Z169">
        <v>1.8227979999999999</v>
      </c>
      <c r="AA169">
        <v>1.815434</v>
      </c>
      <c r="AB169">
        <v>1.805024</v>
      </c>
      <c r="AC169">
        <v>1.7930740000000001</v>
      </c>
      <c r="AD169">
        <v>1.7802450000000001</v>
      </c>
      <c r="AE169">
        <v>1.7660819999999999</v>
      </c>
      <c r="AF169">
        <v>1.7487239999999999</v>
      </c>
      <c r="AG169" s="91">
        <v>4.0000000000000001E-3</v>
      </c>
    </row>
    <row r="170" spans="1:33">
      <c r="A170" t="s">
        <v>970</v>
      </c>
      <c r="B170" t="s">
        <v>8958</v>
      </c>
      <c r="C170" t="s">
        <v>8959</v>
      </c>
      <c r="D170" t="s">
        <v>3916</v>
      </c>
      <c r="F170">
        <v>2.1900000000000001E-3</v>
      </c>
      <c r="G170">
        <v>2.039E-3</v>
      </c>
      <c r="H170">
        <v>1.923E-3</v>
      </c>
      <c r="I170">
        <v>1.818E-3</v>
      </c>
      <c r="J170">
        <v>1.725E-3</v>
      </c>
      <c r="K170">
        <v>1.531E-3</v>
      </c>
      <c r="L170">
        <v>1.441E-3</v>
      </c>
      <c r="M170">
        <v>1.346E-3</v>
      </c>
      <c r="N170">
        <v>1.2639999999999999E-3</v>
      </c>
      <c r="O170">
        <v>1.2030000000000001E-3</v>
      </c>
      <c r="P170">
        <v>1.1180000000000001E-3</v>
      </c>
      <c r="Q170">
        <v>1.0169999999999999E-3</v>
      </c>
      <c r="R170">
        <v>9.3400000000000004E-4</v>
      </c>
      <c r="S170">
        <v>8.6700000000000004E-4</v>
      </c>
      <c r="T170">
        <v>8.0699999999999999E-4</v>
      </c>
      <c r="U170">
        <v>7.5299999999999998E-4</v>
      </c>
      <c r="V170">
        <v>7.0799999999999997E-4</v>
      </c>
      <c r="W170">
        <v>6.6399999999999999E-4</v>
      </c>
      <c r="X170">
        <v>6.2299999999999996E-4</v>
      </c>
      <c r="Y170">
        <v>5.8500000000000002E-4</v>
      </c>
      <c r="Z170">
        <v>5.4699999999999996E-4</v>
      </c>
      <c r="AA170">
        <v>5.2099999999999998E-4</v>
      </c>
      <c r="AB170">
        <v>4.9200000000000003E-4</v>
      </c>
      <c r="AC170">
        <v>4.6500000000000003E-4</v>
      </c>
      <c r="AD170">
        <v>4.4000000000000002E-4</v>
      </c>
      <c r="AE170">
        <v>3.3799999999999998E-4</v>
      </c>
      <c r="AF170">
        <v>2.5099999999999998E-4</v>
      </c>
      <c r="AG170" s="91">
        <v>-0.08</v>
      </c>
    </row>
    <row r="171" spans="1:33">
      <c r="A171" t="s">
        <v>985</v>
      </c>
      <c r="B171" t="s">
        <v>8960</v>
      </c>
      <c r="C171" t="s">
        <v>8961</v>
      </c>
      <c r="D171" t="s">
        <v>3916</v>
      </c>
      <c r="F171">
        <v>8.0219999999999996E-3</v>
      </c>
      <c r="G171">
        <v>1.0805E-2</v>
      </c>
      <c r="H171">
        <v>1.3792E-2</v>
      </c>
      <c r="I171">
        <v>1.6891E-2</v>
      </c>
      <c r="J171">
        <v>1.9911999999999999E-2</v>
      </c>
      <c r="K171">
        <v>2.2794999999999999E-2</v>
      </c>
      <c r="L171">
        <v>2.5595E-2</v>
      </c>
      <c r="M171">
        <v>2.8303999999999999E-2</v>
      </c>
      <c r="N171">
        <v>3.0956000000000001E-2</v>
      </c>
      <c r="O171">
        <v>3.3620999999999998E-2</v>
      </c>
      <c r="P171">
        <v>3.6246E-2</v>
      </c>
      <c r="Q171">
        <v>3.8836000000000002E-2</v>
      </c>
      <c r="R171">
        <v>4.1377999999999998E-2</v>
      </c>
      <c r="S171">
        <v>4.3868999999999998E-2</v>
      </c>
      <c r="T171">
        <v>4.6358000000000003E-2</v>
      </c>
      <c r="U171">
        <v>4.8814999999999997E-2</v>
      </c>
      <c r="V171">
        <v>5.1213000000000002E-2</v>
      </c>
      <c r="W171">
        <v>5.3511000000000003E-2</v>
      </c>
      <c r="X171">
        <v>5.5780999999999997E-2</v>
      </c>
      <c r="Y171">
        <v>5.7986000000000003E-2</v>
      </c>
      <c r="Z171">
        <v>6.0061999999999997E-2</v>
      </c>
      <c r="AA171">
        <v>6.2019999999999999E-2</v>
      </c>
      <c r="AB171">
        <v>6.3844999999999999E-2</v>
      </c>
      <c r="AC171">
        <v>6.5603999999999996E-2</v>
      </c>
      <c r="AD171">
        <v>6.7313999999999999E-2</v>
      </c>
      <c r="AE171">
        <v>6.9006999999999999E-2</v>
      </c>
      <c r="AF171">
        <v>7.059E-2</v>
      </c>
      <c r="AG171" s="91">
        <v>8.6999999999999994E-2</v>
      </c>
    </row>
    <row r="172" spans="1:33">
      <c r="A172" t="s">
        <v>3230</v>
      </c>
      <c r="B172" t="s">
        <v>8962</v>
      </c>
      <c r="C172" t="s">
        <v>8963</v>
      </c>
      <c r="D172" t="s">
        <v>3916</v>
      </c>
      <c r="F172">
        <v>3.0175E-2</v>
      </c>
      <c r="G172">
        <v>2.9818000000000001E-2</v>
      </c>
      <c r="H172">
        <v>2.9425E-2</v>
      </c>
      <c r="I172">
        <v>2.8955999999999999E-2</v>
      </c>
      <c r="J172">
        <v>2.8405E-2</v>
      </c>
      <c r="K172">
        <v>2.7910999999999998E-2</v>
      </c>
      <c r="L172">
        <v>2.7310000000000001E-2</v>
      </c>
      <c r="M172">
        <v>2.6641000000000001E-2</v>
      </c>
      <c r="N172">
        <v>2.5982000000000002E-2</v>
      </c>
      <c r="O172">
        <v>2.5176E-2</v>
      </c>
      <c r="P172">
        <v>2.4344999999999999E-2</v>
      </c>
      <c r="Q172">
        <v>2.3564000000000002E-2</v>
      </c>
      <c r="R172">
        <v>2.2744E-2</v>
      </c>
      <c r="S172">
        <v>2.1894E-2</v>
      </c>
      <c r="T172">
        <v>2.1017999999999998E-2</v>
      </c>
      <c r="U172">
        <v>2.0091999999999999E-2</v>
      </c>
      <c r="V172">
        <v>1.9136E-2</v>
      </c>
      <c r="W172">
        <v>1.8169999999999999E-2</v>
      </c>
      <c r="X172">
        <v>1.7172E-2</v>
      </c>
      <c r="Y172">
        <v>1.6177E-2</v>
      </c>
      <c r="Z172">
        <v>1.5131E-2</v>
      </c>
      <c r="AA172">
        <v>1.4052E-2</v>
      </c>
      <c r="AB172">
        <v>1.2877E-2</v>
      </c>
      <c r="AC172">
        <v>1.1648E-2</v>
      </c>
      <c r="AD172">
        <v>1.0281E-2</v>
      </c>
      <c r="AE172">
        <v>8.9499999999999996E-3</v>
      </c>
      <c r="AF172">
        <v>7.6639999999999998E-3</v>
      </c>
      <c r="AG172" s="91">
        <v>-5.0999999999999997E-2</v>
      </c>
    </row>
    <row r="173" spans="1:33">
      <c r="A173" t="s">
        <v>2271</v>
      </c>
      <c r="B173" t="s">
        <v>8964</v>
      </c>
      <c r="C173" t="s">
        <v>8965</v>
      </c>
      <c r="D173" t="s">
        <v>3916</v>
      </c>
      <c r="F173">
        <v>8.1800000000000004E-4</v>
      </c>
      <c r="G173">
        <v>9.2199999999999997E-4</v>
      </c>
      <c r="H173">
        <v>1.0300000000000001E-3</v>
      </c>
      <c r="I173">
        <v>1.145E-3</v>
      </c>
      <c r="J173">
        <v>1.2539999999999999E-3</v>
      </c>
      <c r="K173">
        <v>1.353E-3</v>
      </c>
      <c r="L173">
        <v>1.4519999999999999E-3</v>
      </c>
      <c r="M173">
        <v>1.5399999999999999E-3</v>
      </c>
      <c r="N173">
        <v>1.6329999999999999E-3</v>
      </c>
      <c r="O173">
        <v>1.725E-3</v>
      </c>
      <c r="P173">
        <v>1.815E-3</v>
      </c>
      <c r="Q173">
        <v>1.9009999999999999E-3</v>
      </c>
      <c r="R173">
        <v>1.9840000000000001E-3</v>
      </c>
      <c r="S173">
        <v>2.0669999999999998E-3</v>
      </c>
      <c r="T173">
        <v>2.1459999999999999E-3</v>
      </c>
      <c r="U173">
        <v>2.2209999999999999E-3</v>
      </c>
      <c r="V173">
        <v>2.2910000000000001E-3</v>
      </c>
      <c r="W173">
        <v>2.3570000000000002E-3</v>
      </c>
      <c r="X173">
        <v>2.4199999999999998E-3</v>
      </c>
      <c r="Y173">
        <v>2.4789999999999999E-3</v>
      </c>
      <c r="Z173">
        <v>2.5300000000000001E-3</v>
      </c>
      <c r="AA173">
        <v>2.5769999999999999E-3</v>
      </c>
      <c r="AB173">
        <v>2.6159999999999998E-3</v>
      </c>
      <c r="AC173">
        <v>2.6519999999999998E-3</v>
      </c>
      <c r="AD173">
        <v>2.6909999999999998E-3</v>
      </c>
      <c r="AE173">
        <v>2.7290000000000001E-3</v>
      </c>
      <c r="AF173">
        <v>2.761E-3</v>
      </c>
      <c r="AG173" s="91">
        <v>4.8000000000000001E-2</v>
      </c>
    </row>
    <row r="174" spans="1:33">
      <c r="A174" t="s">
        <v>3238</v>
      </c>
      <c r="B174" t="s">
        <v>8966</v>
      </c>
      <c r="C174" t="s">
        <v>8967</v>
      </c>
      <c r="D174" t="s">
        <v>3916</v>
      </c>
      <c r="F174">
        <v>0</v>
      </c>
      <c r="G174">
        <v>0</v>
      </c>
      <c r="H174">
        <v>1.22E-4</v>
      </c>
      <c r="I174">
        <v>3.1500000000000001E-4</v>
      </c>
      <c r="J174">
        <v>6.2699999999999995E-4</v>
      </c>
      <c r="K174">
        <v>1.0369999999999999E-3</v>
      </c>
      <c r="L174">
        <v>1.516E-3</v>
      </c>
      <c r="M174">
        <v>2.0600000000000002E-3</v>
      </c>
      <c r="N174">
        <v>2.637E-3</v>
      </c>
      <c r="O174">
        <v>2.6210000000000001E-3</v>
      </c>
      <c r="P174">
        <v>2.601E-3</v>
      </c>
      <c r="Q174">
        <v>2.578E-3</v>
      </c>
      <c r="R174">
        <v>2.5579999999999999E-3</v>
      </c>
      <c r="S174">
        <v>2.5379999999999999E-3</v>
      </c>
      <c r="T174">
        <v>2.5170000000000001E-3</v>
      </c>
      <c r="U174">
        <v>2.4940000000000001E-3</v>
      </c>
      <c r="V174">
        <v>2.4729999999999999E-3</v>
      </c>
      <c r="W174">
        <v>2.4559999999999998E-3</v>
      </c>
      <c r="X174">
        <v>2.441E-3</v>
      </c>
      <c r="Y174">
        <v>2.4320000000000001E-3</v>
      </c>
      <c r="Z174">
        <v>2.4260000000000002E-3</v>
      </c>
      <c r="AA174">
        <v>2.421E-3</v>
      </c>
      <c r="AB174">
        <v>2.4139999999999999E-3</v>
      </c>
      <c r="AC174">
        <v>2.3779999999999999E-3</v>
      </c>
      <c r="AD174">
        <v>2.3280000000000002E-3</v>
      </c>
      <c r="AE174">
        <v>2.2699999999999999E-3</v>
      </c>
      <c r="AF174">
        <v>2.2000000000000001E-3</v>
      </c>
      <c r="AG174" t="s">
        <v>549</v>
      </c>
    </row>
    <row r="175" spans="1:33">
      <c r="A175" t="s">
        <v>3235</v>
      </c>
      <c r="B175" t="s">
        <v>8968</v>
      </c>
      <c r="C175" t="s">
        <v>8969</v>
      </c>
      <c r="D175" t="s">
        <v>3916</v>
      </c>
      <c r="F175">
        <v>0</v>
      </c>
      <c r="G175">
        <v>5.62E-4</v>
      </c>
      <c r="H175">
        <v>1.2110000000000001E-3</v>
      </c>
      <c r="I175">
        <v>1.542E-3</v>
      </c>
      <c r="J175">
        <v>1.609E-3</v>
      </c>
      <c r="K175">
        <v>1.609E-3</v>
      </c>
      <c r="L175">
        <v>1.598E-3</v>
      </c>
      <c r="M175">
        <v>1.588E-3</v>
      </c>
      <c r="N175">
        <v>1.586E-3</v>
      </c>
      <c r="O175">
        <v>1.5809999999999999E-3</v>
      </c>
      <c r="P175">
        <v>1.572E-3</v>
      </c>
      <c r="Q175">
        <v>1.5590000000000001E-3</v>
      </c>
      <c r="R175">
        <v>1.5499999999999999E-3</v>
      </c>
      <c r="S175">
        <v>1.5319999999999999E-3</v>
      </c>
      <c r="T175">
        <v>1.5139999999999999E-3</v>
      </c>
      <c r="U175">
        <v>1.5020000000000001E-3</v>
      </c>
      <c r="V175">
        <v>1.4970000000000001E-3</v>
      </c>
      <c r="W175">
        <v>1.493E-3</v>
      </c>
      <c r="X175">
        <v>1.477E-3</v>
      </c>
      <c r="Y175">
        <v>1.454E-3</v>
      </c>
      <c r="Z175">
        <v>1.4220000000000001E-3</v>
      </c>
      <c r="AA175">
        <v>1.387E-3</v>
      </c>
      <c r="AB175">
        <v>1.3420000000000001E-3</v>
      </c>
      <c r="AC175">
        <v>1.289E-3</v>
      </c>
      <c r="AD175">
        <v>1.232E-3</v>
      </c>
      <c r="AE175">
        <v>1.17E-3</v>
      </c>
      <c r="AF175">
        <v>1.1050000000000001E-3</v>
      </c>
      <c r="AG175" t="s">
        <v>549</v>
      </c>
    </row>
    <row r="176" spans="1:33">
      <c r="A176" t="s">
        <v>2287</v>
      </c>
      <c r="B176" t="s">
        <v>8970</v>
      </c>
      <c r="C176" t="s">
        <v>8971</v>
      </c>
      <c r="D176" t="s">
        <v>3916</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t="s">
        <v>549</v>
      </c>
    </row>
    <row r="177" spans="1:33">
      <c r="A177" t="s">
        <v>3348</v>
      </c>
      <c r="B177" t="s">
        <v>8972</v>
      </c>
      <c r="C177" t="s">
        <v>8973</v>
      </c>
      <c r="D177" t="s">
        <v>3916</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t="s">
        <v>549</v>
      </c>
    </row>
    <row r="178" spans="1:33">
      <c r="A178" t="s">
        <v>3351</v>
      </c>
      <c r="B178" t="s">
        <v>8974</v>
      </c>
      <c r="C178" t="s">
        <v>8975</v>
      </c>
      <c r="D178" t="s">
        <v>3916</v>
      </c>
      <c r="F178">
        <v>0</v>
      </c>
      <c r="G178">
        <v>1.714E-3</v>
      </c>
      <c r="H178">
        <v>4.0610000000000004E-3</v>
      </c>
      <c r="I178">
        <v>7.2750000000000002E-3</v>
      </c>
      <c r="J178">
        <v>1.1434E-2</v>
      </c>
      <c r="K178">
        <v>1.6846E-2</v>
      </c>
      <c r="L178">
        <v>2.4177000000000001E-2</v>
      </c>
      <c r="M178">
        <v>3.4250000000000003E-2</v>
      </c>
      <c r="N178">
        <v>4.8252999999999997E-2</v>
      </c>
      <c r="O178">
        <v>6.7613000000000006E-2</v>
      </c>
      <c r="P178">
        <v>9.3364000000000003E-2</v>
      </c>
      <c r="Q178">
        <v>0.12609000000000001</v>
      </c>
      <c r="R178">
        <v>0.16609399999999999</v>
      </c>
      <c r="S178">
        <v>0.212897</v>
      </c>
      <c r="T178">
        <v>0.26521899999999998</v>
      </c>
      <c r="U178">
        <v>0.32117800000000002</v>
      </c>
      <c r="V178">
        <v>0.37935200000000002</v>
      </c>
      <c r="W178">
        <v>0.43880200000000003</v>
      </c>
      <c r="X178">
        <v>0.49908999999999998</v>
      </c>
      <c r="Y178">
        <v>0.55974599999999997</v>
      </c>
      <c r="Z178">
        <v>0.61965000000000003</v>
      </c>
      <c r="AA178">
        <v>0.67806999999999995</v>
      </c>
      <c r="AB178">
        <v>0.73476300000000005</v>
      </c>
      <c r="AC178">
        <v>0.79071899999999995</v>
      </c>
      <c r="AD178">
        <v>0.84615200000000002</v>
      </c>
      <c r="AE178">
        <v>0.90025699999999997</v>
      </c>
      <c r="AF178">
        <v>0.95221999999999996</v>
      </c>
      <c r="AG178" t="s">
        <v>549</v>
      </c>
    </row>
    <row r="179" spans="1:33">
      <c r="A179" t="s">
        <v>3354</v>
      </c>
      <c r="B179" t="s">
        <v>8976</v>
      </c>
      <c r="C179" t="s">
        <v>8977</v>
      </c>
      <c r="D179" t="s">
        <v>3916</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t="s">
        <v>549</v>
      </c>
    </row>
    <row r="180" spans="1:33">
      <c r="A180" t="s">
        <v>8059</v>
      </c>
      <c r="B180" t="s">
        <v>8978</v>
      </c>
      <c r="C180" t="s">
        <v>8979</v>
      </c>
      <c r="D180" t="s">
        <v>3916</v>
      </c>
      <c r="F180">
        <v>3.970215</v>
      </c>
      <c r="G180">
        <v>4.0091910000000004</v>
      </c>
      <c r="H180">
        <v>4.0653360000000003</v>
      </c>
      <c r="I180">
        <v>4.1323340000000002</v>
      </c>
      <c r="J180">
        <v>4.1937249999999997</v>
      </c>
      <c r="K180">
        <v>4.2415349999999998</v>
      </c>
      <c r="L180">
        <v>4.2838779999999996</v>
      </c>
      <c r="M180">
        <v>4.3163669999999996</v>
      </c>
      <c r="N180">
        <v>4.348007</v>
      </c>
      <c r="O180">
        <v>4.369561</v>
      </c>
      <c r="P180">
        <v>4.3852000000000002</v>
      </c>
      <c r="Q180">
        <v>4.4020970000000004</v>
      </c>
      <c r="R180">
        <v>4.4208569999999998</v>
      </c>
      <c r="S180">
        <v>4.4439219999999997</v>
      </c>
      <c r="T180">
        <v>4.4644000000000004</v>
      </c>
      <c r="U180">
        <v>4.4826800000000002</v>
      </c>
      <c r="V180">
        <v>4.4933120000000004</v>
      </c>
      <c r="W180">
        <v>4.5010579999999996</v>
      </c>
      <c r="X180">
        <v>4.5099869999999997</v>
      </c>
      <c r="Y180">
        <v>4.527717</v>
      </c>
      <c r="Z180">
        <v>4.5498729999999998</v>
      </c>
      <c r="AA180">
        <v>4.5683740000000004</v>
      </c>
      <c r="AB180">
        <v>4.5803440000000002</v>
      </c>
      <c r="AC180">
        <v>4.5916600000000001</v>
      </c>
      <c r="AD180">
        <v>4.6028260000000003</v>
      </c>
      <c r="AE180">
        <v>4.6103870000000002</v>
      </c>
      <c r="AF180">
        <v>4.6110850000000001</v>
      </c>
      <c r="AG180" s="91">
        <v>6.0000000000000001E-3</v>
      </c>
    </row>
    <row r="181" spans="1:33">
      <c r="A181" t="s">
        <v>8062</v>
      </c>
    </row>
    <row r="182" spans="1:33">
      <c r="A182" t="s">
        <v>955</v>
      </c>
      <c r="B182" t="s">
        <v>8980</v>
      </c>
      <c r="C182" t="s">
        <v>8981</v>
      </c>
      <c r="D182" t="s">
        <v>3916</v>
      </c>
      <c r="F182">
        <v>5.4532230000000004</v>
      </c>
      <c r="G182">
        <v>5.54474</v>
      </c>
      <c r="H182">
        <v>5.6681350000000004</v>
      </c>
      <c r="I182">
        <v>5.8111879999999996</v>
      </c>
      <c r="J182">
        <v>5.9438380000000004</v>
      </c>
      <c r="K182">
        <v>6.0549759999999999</v>
      </c>
      <c r="L182">
        <v>6.1551280000000004</v>
      </c>
      <c r="M182">
        <v>6.2453989999999999</v>
      </c>
      <c r="N182">
        <v>6.3268560000000003</v>
      </c>
      <c r="O182">
        <v>6.4006259999999999</v>
      </c>
      <c r="P182">
        <v>6.4616090000000002</v>
      </c>
      <c r="Q182">
        <v>6.5220029999999998</v>
      </c>
      <c r="R182">
        <v>6.5889709999999999</v>
      </c>
      <c r="S182">
        <v>6.6581659999999996</v>
      </c>
      <c r="T182">
        <v>6.7268949999999998</v>
      </c>
      <c r="U182">
        <v>6.785615</v>
      </c>
      <c r="V182">
        <v>6.8349149999999996</v>
      </c>
      <c r="W182">
        <v>6.8703469999999998</v>
      </c>
      <c r="X182">
        <v>6.9170680000000004</v>
      </c>
      <c r="Y182">
        <v>6.9704490000000003</v>
      </c>
      <c r="Z182">
        <v>7.0275299999999996</v>
      </c>
      <c r="AA182">
        <v>7.0818209999999997</v>
      </c>
      <c r="AB182">
        <v>7.1251420000000003</v>
      </c>
      <c r="AC182">
        <v>7.1636379999999997</v>
      </c>
      <c r="AD182">
        <v>7.1999880000000003</v>
      </c>
      <c r="AE182">
        <v>7.227563</v>
      </c>
      <c r="AF182">
        <v>7.2418500000000003</v>
      </c>
      <c r="AG182" s="91">
        <v>1.0999999999999999E-2</v>
      </c>
    </row>
    <row r="183" spans="1:33">
      <c r="A183" t="s">
        <v>1221</v>
      </c>
      <c r="B183" t="s">
        <v>8982</v>
      </c>
      <c r="C183" t="s">
        <v>8983</v>
      </c>
      <c r="D183" t="s">
        <v>3916</v>
      </c>
      <c r="F183">
        <v>3.8136000000000003E-2</v>
      </c>
      <c r="G183">
        <v>3.1983999999999999E-2</v>
      </c>
      <c r="H183">
        <v>2.7276000000000002E-2</v>
      </c>
      <c r="I183">
        <v>2.3623000000000002E-2</v>
      </c>
      <c r="J183">
        <v>2.0743000000000001E-2</v>
      </c>
      <c r="K183">
        <v>1.8360999999999999E-2</v>
      </c>
      <c r="L183">
        <v>1.6451E-2</v>
      </c>
      <c r="M183">
        <v>1.4766E-2</v>
      </c>
      <c r="N183">
        <v>1.3356E-2</v>
      </c>
      <c r="O183">
        <v>1.2163999999999999E-2</v>
      </c>
      <c r="P183">
        <v>1.123E-2</v>
      </c>
      <c r="Q183">
        <v>1.0534E-2</v>
      </c>
      <c r="R183">
        <v>9.9780000000000008E-3</v>
      </c>
      <c r="S183">
        <v>9.5230000000000002E-3</v>
      </c>
      <c r="T183">
        <v>9.1430000000000001E-3</v>
      </c>
      <c r="U183">
        <v>8.8090000000000009E-3</v>
      </c>
      <c r="V183">
        <v>8.4720000000000004E-3</v>
      </c>
      <c r="W183">
        <v>8.2249999999999997E-3</v>
      </c>
      <c r="X183">
        <v>7.9209999999999992E-3</v>
      </c>
      <c r="Y183">
        <v>7.6280000000000002E-3</v>
      </c>
      <c r="Z183">
        <v>7.4219999999999998E-3</v>
      </c>
      <c r="AA183">
        <v>7.2960000000000004E-3</v>
      </c>
      <c r="AB183">
        <v>7.2110000000000004E-3</v>
      </c>
      <c r="AC183">
        <v>7.1520000000000004E-3</v>
      </c>
      <c r="AD183">
        <v>7.1180000000000002E-3</v>
      </c>
      <c r="AE183">
        <v>7.0850000000000002E-3</v>
      </c>
      <c r="AF183">
        <v>7.051E-3</v>
      </c>
      <c r="AG183" s="91">
        <v>-6.3E-2</v>
      </c>
    </row>
    <row r="184" spans="1:33">
      <c r="A184" t="s">
        <v>970</v>
      </c>
      <c r="B184" t="s">
        <v>8984</v>
      </c>
      <c r="C184" t="s">
        <v>8985</v>
      </c>
      <c r="D184" t="s">
        <v>3916</v>
      </c>
      <c r="F184">
        <v>3.0569999999999998E-3</v>
      </c>
      <c r="G184">
        <v>3.0070000000000001E-3</v>
      </c>
      <c r="H184">
        <v>3.0309999999999998E-3</v>
      </c>
      <c r="I184">
        <v>3.107E-3</v>
      </c>
      <c r="J184">
        <v>3.1909999999999998E-3</v>
      </c>
      <c r="K184">
        <v>3.241E-3</v>
      </c>
      <c r="L184">
        <v>3.297E-3</v>
      </c>
      <c r="M184">
        <v>3.3300000000000001E-3</v>
      </c>
      <c r="N184">
        <v>3.346E-3</v>
      </c>
      <c r="O184">
        <v>3.3730000000000001E-3</v>
      </c>
      <c r="P184">
        <v>3.4280000000000001E-3</v>
      </c>
      <c r="Q184">
        <v>3.4710000000000001E-3</v>
      </c>
      <c r="R184">
        <v>3.5140000000000002E-3</v>
      </c>
      <c r="S184">
        <v>3.5530000000000002E-3</v>
      </c>
      <c r="T184">
        <v>3.6020000000000002E-3</v>
      </c>
      <c r="U184">
        <v>3.6579999999999998E-3</v>
      </c>
      <c r="V184">
        <v>3.715E-3</v>
      </c>
      <c r="W184">
        <v>3.7629999999999999E-3</v>
      </c>
      <c r="X184">
        <v>3.8070000000000001E-3</v>
      </c>
      <c r="Y184">
        <v>3.8449999999999999E-3</v>
      </c>
      <c r="Z184">
        <v>3.8839999999999999E-3</v>
      </c>
      <c r="AA184">
        <v>3.9179999999999996E-3</v>
      </c>
      <c r="AB184">
        <v>3.9500000000000004E-3</v>
      </c>
      <c r="AC184">
        <v>3.98E-3</v>
      </c>
      <c r="AD184">
        <v>4.0140000000000002E-3</v>
      </c>
      <c r="AE184">
        <v>4.0249999999999999E-3</v>
      </c>
      <c r="AF184">
        <v>4.0070000000000001E-3</v>
      </c>
      <c r="AG184" s="91">
        <v>0.01</v>
      </c>
    </row>
    <row r="185" spans="1:33">
      <c r="A185" t="s">
        <v>985</v>
      </c>
      <c r="B185" t="s">
        <v>8986</v>
      </c>
      <c r="C185" t="s">
        <v>8987</v>
      </c>
      <c r="D185" t="s">
        <v>3916</v>
      </c>
      <c r="F185">
        <v>5.7391999999999999E-2</v>
      </c>
      <c r="G185">
        <v>6.1581999999999998E-2</v>
      </c>
      <c r="H185">
        <v>6.6053000000000001E-2</v>
      </c>
      <c r="I185">
        <v>7.0393999999999998E-2</v>
      </c>
      <c r="J185">
        <v>7.4439000000000005E-2</v>
      </c>
      <c r="K185">
        <v>7.8131999999999993E-2</v>
      </c>
      <c r="L185">
        <v>8.1558000000000005E-2</v>
      </c>
      <c r="M185">
        <v>8.4717000000000001E-2</v>
      </c>
      <c r="N185">
        <v>8.7696999999999997E-2</v>
      </c>
      <c r="O185">
        <v>9.0575000000000003E-2</v>
      </c>
      <c r="P185">
        <v>9.3313999999999994E-2</v>
      </c>
      <c r="Q185">
        <v>9.5942E-2</v>
      </c>
      <c r="R185">
        <v>9.8466999999999999E-2</v>
      </c>
      <c r="S185">
        <v>0.10101300000000001</v>
      </c>
      <c r="T185">
        <v>0.103474</v>
      </c>
      <c r="U185">
        <v>0.10592500000000001</v>
      </c>
      <c r="V185">
        <v>0.108441</v>
      </c>
      <c r="W185">
        <v>0.11104899999999999</v>
      </c>
      <c r="X185">
        <v>0.11365</v>
      </c>
      <c r="Y185">
        <v>0.11616600000000001</v>
      </c>
      <c r="Z185">
        <v>0.118715</v>
      </c>
      <c r="AA185">
        <v>0.12114999999999999</v>
      </c>
      <c r="AB185">
        <v>0.12349</v>
      </c>
      <c r="AC185">
        <v>0.12600500000000001</v>
      </c>
      <c r="AD185">
        <v>0.12883</v>
      </c>
      <c r="AE185">
        <v>0.13184399999999999</v>
      </c>
      <c r="AF185">
        <v>0.13523499999999999</v>
      </c>
      <c r="AG185" s="91">
        <v>3.4000000000000002E-2</v>
      </c>
    </row>
    <row r="186" spans="1:33">
      <c r="A186" t="s">
        <v>3230</v>
      </c>
      <c r="B186" t="s">
        <v>8988</v>
      </c>
      <c r="C186" t="s">
        <v>8989</v>
      </c>
      <c r="D186" t="s">
        <v>3916</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t="s">
        <v>549</v>
      </c>
    </row>
    <row r="187" spans="1:33">
      <c r="A187" t="s">
        <v>2271</v>
      </c>
      <c r="B187" t="s">
        <v>8990</v>
      </c>
      <c r="C187" t="s">
        <v>8991</v>
      </c>
      <c r="D187" t="s">
        <v>3916</v>
      </c>
      <c r="F187">
        <v>2.114E-3</v>
      </c>
      <c r="G187">
        <v>2.921E-3</v>
      </c>
      <c r="H187">
        <v>3.8010000000000001E-3</v>
      </c>
      <c r="I187">
        <v>4.7330000000000002E-3</v>
      </c>
      <c r="J187">
        <v>5.6499999999999996E-3</v>
      </c>
      <c r="K187">
        <v>6.5319999999999996E-3</v>
      </c>
      <c r="L187">
        <v>7.3819999999999997E-3</v>
      </c>
      <c r="M187">
        <v>8.1930000000000006E-3</v>
      </c>
      <c r="N187">
        <v>8.9680000000000003E-3</v>
      </c>
      <c r="O187">
        <v>9.7109999999999991E-3</v>
      </c>
      <c r="P187">
        <v>1.0414E-2</v>
      </c>
      <c r="Q187">
        <v>1.1073E-2</v>
      </c>
      <c r="R187">
        <v>1.1696E-2</v>
      </c>
      <c r="S187">
        <v>1.2281E-2</v>
      </c>
      <c r="T187">
        <v>1.2834E-2</v>
      </c>
      <c r="U187">
        <v>1.3354E-2</v>
      </c>
      <c r="V187">
        <v>1.3842E-2</v>
      </c>
      <c r="W187">
        <v>1.4302E-2</v>
      </c>
      <c r="X187">
        <v>1.4742E-2</v>
      </c>
      <c r="Y187">
        <v>1.5167E-2</v>
      </c>
      <c r="Z187">
        <v>1.5570000000000001E-2</v>
      </c>
      <c r="AA187">
        <v>1.5951E-2</v>
      </c>
      <c r="AB187">
        <v>1.6309000000000001E-2</v>
      </c>
      <c r="AC187">
        <v>1.6659E-2</v>
      </c>
      <c r="AD187">
        <v>1.7006E-2</v>
      </c>
      <c r="AE187">
        <v>1.7343000000000001E-2</v>
      </c>
      <c r="AF187">
        <v>1.7661E-2</v>
      </c>
      <c r="AG187" s="91">
        <v>8.5000000000000006E-2</v>
      </c>
    </row>
    <row r="188" spans="1:33">
      <c r="A188" t="s">
        <v>3238</v>
      </c>
      <c r="B188" t="s">
        <v>8992</v>
      </c>
      <c r="C188" t="s">
        <v>8993</v>
      </c>
      <c r="D188" t="s">
        <v>3916</v>
      </c>
      <c r="F188">
        <v>0</v>
      </c>
      <c r="G188">
        <v>0</v>
      </c>
      <c r="H188">
        <v>1.22E-4</v>
      </c>
      <c r="I188">
        <v>3.5199999999999999E-4</v>
      </c>
      <c r="J188">
        <v>6.2E-4</v>
      </c>
      <c r="K188">
        <v>9.41E-4</v>
      </c>
      <c r="L188">
        <v>1.3209999999999999E-3</v>
      </c>
      <c r="M188">
        <v>1.7750000000000001E-3</v>
      </c>
      <c r="N188">
        <v>2.336E-3</v>
      </c>
      <c r="O188">
        <v>2.3189999999999999E-3</v>
      </c>
      <c r="P188">
        <v>2.313E-3</v>
      </c>
      <c r="Q188">
        <v>2.33E-3</v>
      </c>
      <c r="R188">
        <v>2.3609999999999998E-3</v>
      </c>
      <c r="S188">
        <v>2.4290000000000002E-3</v>
      </c>
      <c r="T188">
        <v>2.5279999999999999E-3</v>
      </c>
      <c r="U188">
        <v>2.6589999999999999E-3</v>
      </c>
      <c r="V188">
        <v>2.7859999999999998E-3</v>
      </c>
      <c r="W188">
        <v>2.8890000000000001E-3</v>
      </c>
      <c r="X188">
        <v>2.9499999999999999E-3</v>
      </c>
      <c r="Y188">
        <v>2.9640000000000001E-3</v>
      </c>
      <c r="Z188">
        <v>2.9450000000000001E-3</v>
      </c>
      <c r="AA188">
        <v>2.8879999999999999E-3</v>
      </c>
      <c r="AB188">
        <v>2.7810000000000001E-3</v>
      </c>
      <c r="AC188">
        <v>2.6259999999999999E-3</v>
      </c>
      <c r="AD188">
        <v>2.4940000000000001E-3</v>
      </c>
      <c r="AE188">
        <v>2.3879999999999999E-3</v>
      </c>
      <c r="AF188">
        <v>2.3059999999999999E-3</v>
      </c>
      <c r="AG188" t="s">
        <v>549</v>
      </c>
    </row>
    <row r="189" spans="1:33">
      <c r="A189" t="s">
        <v>3235</v>
      </c>
      <c r="B189" t="s">
        <v>8994</v>
      </c>
      <c r="C189" t="s">
        <v>8995</v>
      </c>
      <c r="D189" t="s">
        <v>3916</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t="s">
        <v>549</v>
      </c>
    </row>
    <row r="190" spans="1:33">
      <c r="A190" t="s">
        <v>2287</v>
      </c>
      <c r="B190" t="s">
        <v>8996</v>
      </c>
      <c r="C190" t="s">
        <v>8997</v>
      </c>
      <c r="D190" t="s">
        <v>3916</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t="s">
        <v>549</v>
      </c>
    </row>
    <row r="191" spans="1:33">
      <c r="A191" t="s">
        <v>3348</v>
      </c>
      <c r="B191" t="s">
        <v>8998</v>
      </c>
      <c r="C191" t="s">
        <v>8999</v>
      </c>
      <c r="D191" t="s">
        <v>3916</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t="s">
        <v>549</v>
      </c>
    </row>
    <row r="192" spans="1:33">
      <c r="A192" t="s">
        <v>3351</v>
      </c>
      <c r="B192" t="s">
        <v>9000</v>
      </c>
      <c r="C192" t="s">
        <v>9001</v>
      </c>
      <c r="D192" t="s">
        <v>3916</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t="s">
        <v>549</v>
      </c>
    </row>
    <row r="193" spans="1:33">
      <c r="A193" t="s">
        <v>3354</v>
      </c>
      <c r="B193" t="s">
        <v>9002</v>
      </c>
      <c r="C193" t="s">
        <v>9003</v>
      </c>
      <c r="D193" t="s">
        <v>3916</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t="s">
        <v>549</v>
      </c>
    </row>
    <row r="194" spans="1:33">
      <c r="A194" t="s">
        <v>8091</v>
      </c>
      <c r="B194" t="s">
        <v>9004</v>
      </c>
      <c r="C194" t="s">
        <v>9005</v>
      </c>
      <c r="D194" t="s">
        <v>3916</v>
      </c>
      <c r="F194">
        <v>5.5539240000000003</v>
      </c>
      <c r="G194">
        <v>5.6442329999999998</v>
      </c>
      <c r="H194">
        <v>5.7684139999999999</v>
      </c>
      <c r="I194">
        <v>5.9133979999999999</v>
      </c>
      <c r="J194">
        <v>6.0484790000000004</v>
      </c>
      <c r="K194">
        <v>6.1621829999999997</v>
      </c>
      <c r="L194">
        <v>6.2651370000000002</v>
      </c>
      <c r="M194">
        <v>6.3581779999999997</v>
      </c>
      <c r="N194">
        <v>6.4425569999999999</v>
      </c>
      <c r="O194">
        <v>6.5187679999999997</v>
      </c>
      <c r="P194">
        <v>6.5823070000000001</v>
      </c>
      <c r="Q194">
        <v>6.6453530000000001</v>
      </c>
      <c r="R194">
        <v>6.7149859999999997</v>
      </c>
      <c r="S194">
        <v>6.7869659999999996</v>
      </c>
      <c r="T194">
        <v>6.8584779999999999</v>
      </c>
      <c r="U194">
        <v>6.9200189999999999</v>
      </c>
      <c r="V194">
        <v>6.9721710000000003</v>
      </c>
      <c r="W194">
        <v>7.01058</v>
      </c>
      <c r="X194">
        <v>7.0601390000000004</v>
      </c>
      <c r="Y194">
        <v>7.1162190000000001</v>
      </c>
      <c r="Z194">
        <v>7.1760700000000002</v>
      </c>
      <c r="AA194">
        <v>7.2330199999999998</v>
      </c>
      <c r="AB194">
        <v>7.2788839999999997</v>
      </c>
      <c r="AC194">
        <v>7.3200570000000003</v>
      </c>
      <c r="AD194">
        <v>7.3594530000000002</v>
      </c>
      <c r="AE194">
        <v>7.390244</v>
      </c>
      <c r="AF194">
        <v>7.408112</v>
      </c>
      <c r="AG194" s="91">
        <v>1.0999999999999999E-2</v>
      </c>
    </row>
    <row r="195" spans="1:33">
      <c r="A195" t="s">
        <v>8412</v>
      </c>
      <c r="B195" t="s">
        <v>9006</v>
      </c>
      <c r="C195" t="s">
        <v>9007</v>
      </c>
      <c r="D195" t="s">
        <v>3916</v>
      </c>
      <c r="F195">
        <v>14.630017</v>
      </c>
      <c r="G195">
        <v>14.950063999999999</v>
      </c>
      <c r="H195">
        <v>15.336373999999999</v>
      </c>
      <c r="I195">
        <v>15.758817000000001</v>
      </c>
      <c r="J195">
        <v>16.157616000000001</v>
      </c>
      <c r="K195">
        <v>16.514610000000001</v>
      </c>
      <c r="L195">
        <v>16.851102999999998</v>
      </c>
      <c r="M195">
        <v>17.157919</v>
      </c>
      <c r="N195">
        <v>17.453142</v>
      </c>
      <c r="O195">
        <v>17.722261</v>
      </c>
      <c r="P195">
        <v>17.971948999999999</v>
      </c>
      <c r="Q195">
        <v>18.217116999999998</v>
      </c>
      <c r="R195">
        <v>18.470904999999998</v>
      </c>
      <c r="S195">
        <v>18.730982000000001</v>
      </c>
      <c r="T195">
        <v>18.987928</v>
      </c>
      <c r="U195">
        <v>19.229583999999999</v>
      </c>
      <c r="V195">
        <v>19.448927000000001</v>
      </c>
      <c r="W195">
        <v>19.6525</v>
      </c>
      <c r="X195">
        <v>19.864656</v>
      </c>
      <c r="Y195">
        <v>20.100263999999999</v>
      </c>
      <c r="Z195">
        <v>20.349910999999999</v>
      </c>
      <c r="AA195">
        <v>20.586701999999999</v>
      </c>
      <c r="AB195">
        <v>20.79805</v>
      </c>
      <c r="AC195">
        <v>21.004408000000002</v>
      </c>
      <c r="AD195">
        <v>21.205359999999999</v>
      </c>
      <c r="AE195">
        <v>21.380649999999999</v>
      </c>
      <c r="AF195">
        <v>21.528708000000002</v>
      </c>
      <c r="AG195" s="91">
        <v>1.4999999999999999E-2</v>
      </c>
    </row>
    <row r="196" spans="1:33">
      <c r="A196" t="s">
        <v>8415</v>
      </c>
    </row>
    <row r="197" spans="1:33">
      <c r="A197" t="s">
        <v>8221</v>
      </c>
    </row>
    <row r="198" spans="1:33">
      <c r="A198" t="s">
        <v>850</v>
      </c>
    </row>
    <row r="199" spans="1:33">
      <c r="A199" t="s">
        <v>955</v>
      </c>
      <c r="B199" t="s">
        <v>9008</v>
      </c>
      <c r="C199" t="s">
        <v>9009</v>
      </c>
      <c r="D199" t="s">
        <v>8225</v>
      </c>
      <c r="F199">
        <v>14.400703999999999</v>
      </c>
      <c r="G199">
        <v>14.660596</v>
      </c>
      <c r="H199">
        <v>14.909394000000001</v>
      </c>
      <c r="I199">
        <v>15.148808000000001</v>
      </c>
      <c r="J199">
        <v>15.587316</v>
      </c>
      <c r="K199">
        <v>15.569564</v>
      </c>
      <c r="L199">
        <v>15.706894999999999</v>
      </c>
      <c r="M199">
        <v>15.808894</v>
      </c>
      <c r="N199">
        <v>15.874243</v>
      </c>
      <c r="O199">
        <v>15.908842999999999</v>
      </c>
      <c r="P199">
        <v>15.928421</v>
      </c>
      <c r="Q199">
        <v>15.940676</v>
      </c>
      <c r="R199">
        <v>15.931882999999999</v>
      </c>
      <c r="S199">
        <v>15.918108999999999</v>
      </c>
      <c r="T199">
        <v>15.923935</v>
      </c>
      <c r="U199">
        <v>15.946382</v>
      </c>
      <c r="V199">
        <v>15.949452000000001</v>
      </c>
      <c r="W199">
        <v>15.974583000000001</v>
      </c>
      <c r="X199">
        <v>16.011904000000001</v>
      </c>
      <c r="Y199">
        <v>16.067564000000001</v>
      </c>
      <c r="Z199">
        <v>16.092542999999999</v>
      </c>
      <c r="AA199">
        <v>16.10285</v>
      </c>
      <c r="AB199">
        <v>16.070187000000001</v>
      </c>
      <c r="AC199">
        <v>16.117353000000001</v>
      </c>
      <c r="AD199">
        <v>16.17164</v>
      </c>
      <c r="AE199">
        <v>16.204170000000001</v>
      </c>
      <c r="AF199">
        <v>16.214468</v>
      </c>
      <c r="AG199" s="91">
        <v>5.0000000000000001E-3</v>
      </c>
    </row>
    <row r="200" spans="1:33">
      <c r="A200" t="s">
        <v>1221</v>
      </c>
      <c r="B200" t="s">
        <v>9010</v>
      </c>
      <c r="C200" t="s">
        <v>9011</v>
      </c>
      <c r="D200" t="s">
        <v>2728</v>
      </c>
      <c r="F200">
        <v>12.031425</v>
      </c>
      <c r="G200">
        <v>12.120165999999999</v>
      </c>
      <c r="H200">
        <v>12.218216999999999</v>
      </c>
      <c r="I200">
        <v>12.314306</v>
      </c>
      <c r="J200">
        <v>12.519958000000001</v>
      </c>
      <c r="K200">
        <v>12.526904</v>
      </c>
      <c r="L200">
        <v>12.614868</v>
      </c>
      <c r="M200">
        <v>12.696854999999999</v>
      </c>
      <c r="N200">
        <v>12.776363</v>
      </c>
      <c r="O200">
        <v>12.810620999999999</v>
      </c>
      <c r="P200">
        <v>12.829993999999999</v>
      </c>
      <c r="Q200">
        <v>12.839169999999999</v>
      </c>
      <c r="R200">
        <v>12.820976</v>
      </c>
      <c r="S200">
        <v>12.785634999999999</v>
      </c>
      <c r="T200">
        <v>12.802814</v>
      </c>
      <c r="U200">
        <v>12.846814</v>
      </c>
      <c r="V200">
        <v>12.852778000000001</v>
      </c>
      <c r="W200">
        <v>12.900325</v>
      </c>
      <c r="X200">
        <v>12.970843</v>
      </c>
      <c r="Y200">
        <v>13.073732</v>
      </c>
      <c r="Z200">
        <v>13.11858</v>
      </c>
      <c r="AA200">
        <v>13.137976999999999</v>
      </c>
      <c r="AB200">
        <v>13.165692999999999</v>
      </c>
      <c r="AC200">
        <v>13.248922</v>
      </c>
      <c r="AD200">
        <v>13.34107</v>
      </c>
      <c r="AE200">
        <v>13.395440000000001</v>
      </c>
      <c r="AF200">
        <v>13.397116</v>
      </c>
      <c r="AG200" s="91">
        <v>4.0000000000000001E-3</v>
      </c>
    </row>
    <row r="201" spans="1:33">
      <c r="A201" t="s">
        <v>970</v>
      </c>
      <c r="B201" t="s">
        <v>9012</v>
      </c>
      <c r="C201" t="s">
        <v>9013</v>
      </c>
      <c r="D201" t="s">
        <v>2728</v>
      </c>
      <c r="F201">
        <v>11.1304</v>
      </c>
      <c r="G201">
        <v>11.18446</v>
      </c>
      <c r="H201">
        <v>11.218819999999999</v>
      </c>
      <c r="I201">
        <v>11.255887</v>
      </c>
      <c r="J201">
        <v>11.412219</v>
      </c>
      <c r="K201">
        <v>11.400475999999999</v>
      </c>
      <c r="L201">
        <v>11.479112000000001</v>
      </c>
      <c r="M201">
        <v>11.570024</v>
      </c>
      <c r="N201">
        <v>11.661617</v>
      </c>
      <c r="O201">
        <v>11.750628000000001</v>
      </c>
      <c r="P201">
        <v>11.847393</v>
      </c>
      <c r="Q201">
        <v>11.933859</v>
      </c>
      <c r="R201">
        <v>12.002807000000001</v>
      </c>
      <c r="S201">
        <v>12.054949000000001</v>
      </c>
      <c r="T201">
        <v>12.095764000000001</v>
      </c>
      <c r="U201">
        <v>12.138782000000001</v>
      </c>
      <c r="V201">
        <v>12.178782</v>
      </c>
      <c r="W201">
        <v>12.217374</v>
      </c>
      <c r="X201">
        <v>12.250284000000001</v>
      </c>
      <c r="Y201">
        <v>12.276258</v>
      </c>
      <c r="Z201">
        <v>12.298315000000001</v>
      </c>
      <c r="AA201">
        <v>12.314526000000001</v>
      </c>
      <c r="AB201">
        <v>12.324564000000001</v>
      </c>
      <c r="AC201">
        <v>12.324909</v>
      </c>
      <c r="AD201">
        <v>12.324966999999999</v>
      </c>
      <c r="AE201">
        <v>12.326323</v>
      </c>
      <c r="AF201">
        <v>12.328670000000001</v>
      </c>
      <c r="AG201" s="91">
        <v>4.0000000000000001E-3</v>
      </c>
    </row>
    <row r="202" spans="1:33">
      <c r="A202" t="s">
        <v>985</v>
      </c>
      <c r="B202" t="s">
        <v>9014</v>
      </c>
      <c r="C202" t="s">
        <v>9015</v>
      </c>
      <c r="D202" t="s">
        <v>2728</v>
      </c>
      <c r="F202">
        <v>10.947818</v>
      </c>
      <c r="G202">
        <v>10.990493000000001</v>
      </c>
      <c r="H202">
        <v>11.056637</v>
      </c>
      <c r="I202">
        <v>11.142770000000001</v>
      </c>
      <c r="J202">
        <v>11.533828</v>
      </c>
      <c r="K202">
        <v>11.485296999999999</v>
      </c>
      <c r="L202">
        <v>11.616588999999999</v>
      </c>
      <c r="M202">
        <v>11.763449</v>
      </c>
      <c r="N202">
        <v>11.902488999999999</v>
      </c>
      <c r="O202">
        <v>12.032113000000001</v>
      </c>
      <c r="P202">
        <v>12.096603999999999</v>
      </c>
      <c r="Q202">
        <v>12.130247000000001</v>
      </c>
      <c r="R202">
        <v>12.148973</v>
      </c>
      <c r="S202">
        <v>12.149476</v>
      </c>
      <c r="T202">
        <v>12.133198999999999</v>
      </c>
      <c r="U202">
        <v>12.114938</v>
      </c>
      <c r="V202">
        <v>12.096787000000001</v>
      </c>
      <c r="W202">
        <v>12.080774999999999</v>
      </c>
      <c r="X202">
        <v>12.068275999999999</v>
      </c>
      <c r="Y202">
        <v>12.056754</v>
      </c>
      <c r="Z202">
        <v>12.050371</v>
      </c>
      <c r="AA202">
        <v>12.042301</v>
      </c>
      <c r="AB202">
        <v>12.03565</v>
      </c>
      <c r="AC202">
        <v>12.029597000000001</v>
      </c>
      <c r="AD202">
        <v>12.026527</v>
      </c>
      <c r="AE202">
        <v>12.023883</v>
      </c>
      <c r="AF202">
        <v>12.026020000000001</v>
      </c>
      <c r="AG202" s="91">
        <v>4.0000000000000001E-3</v>
      </c>
    </row>
    <row r="203" spans="1:33">
      <c r="A203" t="s">
        <v>3230</v>
      </c>
      <c r="B203" t="s">
        <v>9016</v>
      </c>
      <c r="C203" t="s">
        <v>9017</v>
      </c>
      <c r="D203" t="s">
        <v>2728</v>
      </c>
      <c r="F203">
        <v>11.410875000000001</v>
      </c>
      <c r="G203">
        <v>11.497379</v>
      </c>
      <c r="H203">
        <v>11.591085</v>
      </c>
      <c r="I203">
        <v>11.68336</v>
      </c>
      <c r="J203">
        <v>11.866866999999999</v>
      </c>
      <c r="K203">
        <v>11.851042</v>
      </c>
      <c r="L203">
        <v>11.905309000000001</v>
      </c>
      <c r="M203">
        <v>11.944247000000001</v>
      </c>
      <c r="N203">
        <v>11.971857</v>
      </c>
      <c r="O203">
        <v>11.984635000000001</v>
      </c>
      <c r="P203">
        <v>11.987278</v>
      </c>
      <c r="Q203">
        <v>11.987494</v>
      </c>
      <c r="R203">
        <v>11.984787000000001</v>
      </c>
      <c r="S203">
        <v>11.975884000000001</v>
      </c>
      <c r="T203">
        <v>11.981134000000001</v>
      </c>
      <c r="U203">
        <v>11.985151</v>
      </c>
      <c r="V203">
        <v>11.989549</v>
      </c>
      <c r="W203">
        <v>11.995281</v>
      </c>
      <c r="X203">
        <v>12.000392</v>
      </c>
      <c r="Y203">
        <v>12.00244</v>
      </c>
      <c r="Z203">
        <v>12.002852000000001</v>
      </c>
      <c r="AA203">
        <v>12.003465</v>
      </c>
      <c r="AB203">
        <v>12.005936</v>
      </c>
      <c r="AC203">
        <v>12.007431</v>
      </c>
      <c r="AD203">
        <v>12.006736999999999</v>
      </c>
      <c r="AE203">
        <v>12.007421000000001</v>
      </c>
      <c r="AF203">
        <v>12.009321</v>
      </c>
      <c r="AG203" s="91">
        <v>2E-3</v>
      </c>
    </row>
    <row r="204" spans="1:33">
      <c r="A204" t="s">
        <v>2271</v>
      </c>
      <c r="B204" t="s">
        <v>9018</v>
      </c>
      <c r="C204" t="s">
        <v>9019</v>
      </c>
      <c r="D204" t="s">
        <v>8225</v>
      </c>
      <c r="F204">
        <v>42.360385999999998</v>
      </c>
      <c r="G204">
        <v>42.360390000000002</v>
      </c>
      <c r="H204">
        <v>42.360385999999998</v>
      </c>
      <c r="I204">
        <v>42.360385999999998</v>
      </c>
      <c r="J204">
        <v>42.416671999999998</v>
      </c>
      <c r="K204">
        <v>42.410789000000001</v>
      </c>
      <c r="L204">
        <v>42.405189999999997</v>
      </c>
      <c r="M204">
        <v>42.400252999999999</v>
      </c>
      <c r="N204">
        <v>42.396197999999998</v>
      </c>
      <c r="O204">
        <v>42.392837999999998</v>
      </c>
      <c r="P204">
        <v>42.389648000000001</v>
      </c>
      <c r="Q204">
        <v>42.387165000000003</v>
      </c>
      <c r="R204">
        <v>42.385235000000002</v>
      </c>
      <c r="S204">
        <v>42.383716999999997</v>
      </c>
      <c r="T204">
        <v>42.382415999999999</v>
      </c>
      <c r="U204">
        <v>42.381301999999998</v>
      </c>
      <c r="V204">
        <v>42.380360000000003</v>
      </c>
      <c r="W204">
        <v>42.379612000000002</v>
      </c>
      <c r="X204">
        <v>42.379097000000002</v>
      </c>
      <c r="Y204">
        <v>42.378754000000001</v>
      </c>
      <c r="Z204">
        <v>42.378543999999998</v>
      </c>
      <c r="AA204">
        <v>42.378436999999998</v>
      </c>
      <c r="AB204">
        <v>42.387768000000001</v>
      </c>
      <c r="AC204">
        <v>42.405109000000003</v>
      </c>
      <c r="AD204">
        <v>42.432685999999997</v>
      </c>
      <c r="AE204">
        <v>42.494225</v>
      </c>
      <c r="AF204">
        <v>42.567383</v>
      </c>
      <c r="AG204" s="91">
        <v>0</v>
      </c>
    </row>
    <row r="205" spans="1:33">
      <c r="A205" t="s">
        <v>3238</v>
      </c>
      <c r="B205" t="s">
        <v>9020</v>
      </c>
      <c r="C205" t="s">
        <v>9021</v>
      </c>
      <c r="D205" t="s">
        <v>8225</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t="s">
        <v>549</v>
      </c>
    </row>
    <row r="206" spans="1:33">
      <c r="A206" t="s">
        <v>3235</v>
      </c>
      <c r="B206" t="s">
        <v>9022</v>
      </c>
      <c r="C206" t="s">
        <v>9023</v>
      </c>
      <c r="D206" t="s">
        <v>2728</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t="s">
        <v>549</v>
      </c>
    </row>
    <row r="207" spans="1:33">
      <c r="A207" t="s">
        <v>2287</v>
      </c>
      <c r="B207" t="s">
        <v>9024</v>
      </c>
      <c r="C207" t="s">
        <v>9025</v>
      </c>
      <c r="D207" t="s">
        <v>8225</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v>0</v>
      </c>
      <c r="AF207">
        <v>0</v>
      </c>
      <c r="AG207" t="s">
        <v>549</v>
      </c>
    </row>
    <row r="208" spans="1:33">
      <c r="A208" t="s">
        <v>3348</v>
      </c>
      <c r="B208" t="s">
        <v>9026</v>
      </c>
      <c r="C208" t="s">
        <v>9027</v>
      </c>
      <c r="D208" t="s">
        <v>8225</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t="s">
        <v>549</v>
      </c>
    </row>
    <row r="209" spans="1:33">
      <c r="A209" t="s">
        <v>3351</v>
      </c>
      <c r="B209" t="s">
        <v>9028</v>
      </c>
      <c r="C209" t="s">
        <v>9029</v>
      </c>
      <c r="D209" t="s">
        <v>2728</v>
      </c>
      <c r="F209">
        <v>0</v>
      </c>
      <c r="G209">
        <v>14.326266</v>
      </c>
      <c r="H209">
        <v>14.333030000000001</v>
      </c>
      <c r="I209">
        <v>14.353346999999999</v>
      </c>
      <c r="J209">
        <v>14.447293999999999</v>
      </c>
      <c r="K209">
        <v>14.378346000000001</v>
      </c>
      <c r="L209">
        <v>14.436540000000001</v>
      </c>
      <c r="M209">
        <v>14.524727</v>
      </c>
      <c r="N209">
        <v>14.638783</v>
      </c>
      <c r="O209">
        <v>14.794591</v>
      </c>
      <c r="P209">
        <v>14.996159</v>
      </c>
      <c r="Q209">
        <v>15.127234</v>
      </c>
      <c r="R209">
        <v>15.234635000000001</v>
      </c>
      <c r="S209">
        <v>15.307149000000001</v>
      </c>
      <c r="T209">
        <v>15.344830999999999</v>
      </c>
      <c r="U209">
        <v>15.355515</v>
      </c>
      <c r="V209">
        <v>15.359513</v>
      </c>
      <c r="W209">
        <v>15.360636</v>
      </c>
      <c r="X209">
        <v>15.358568</v>
      </c>
      <c r="Y209">
        <v>15.354512</v>
      </c>
      <c r="Z209">
        <v>15.350286000000001</v>
      </c>
      <c r="AA209">
        <v>15.346555</v>
      </c>
      <c r="AB209">
        <v>15.341411000000001</v>
      </c>
      <c r="AC209">
        <v>15.336034</v>
      </c>
      <c r="AD209">
        <v>15.330036</v>
      </c>
      <c r="AE209">
        <v>15.324598</v>
      </c>
      <c r="AF209">
        <v>15.319876000000001</v>
      </c>
      <c r="AG209" t="s">
        <v>549</v>
      </c>
    </row>
    <row r="210" spans="1:33">
      <c r="A210" t="s">
        <v>3354</v>
      </c>
      <c r="B210" t="s">
        <v>9030</v>
      </c>
      <c r="C210" t="s">
        <v>9031</v>
      </c>
      <c r="D210" t="s">
        <v>8225</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t="s">
        <v>549</v>
      </c>
    </row>
    <row r="211" spans="1:33" s="151" customFormat="1">
      <c r="A211" s="151" t="s">
        <v>8251</v>
      </c>
      <c r="B211" s="151" t="s">
        <v>9032</v>
      </c>
      <c r="C211" s="151" t="s">
        <v>9033</v>
      </c>
      <c r="F211" s="151">
        <v>13.24691</v>
      </c>
      <c r="G211" s="151">
        <v>13.387729</v>
      </c>
      <c r="H211" s="151">
        <v>13.526486</v>
      </c>
      <c r="I211" s="151">
        <v>13.658398</v>
      </c>
      <c r="J211" s="151">
        <v>13.988308</v>
      </c>
      <c r="K211" s="151">
        <v>13.992438999999999</v>
      </c>
      <c r="L211" s="151">
        <v>14.126111999999999</v>
      </c>
      <c r="M211" s="151">
        <v>14.305666</v>
      </c>
      <c r="N211" s="151">
        <v>14.499096</v>
      </c>
      <c r="O211" s="151">
        <v>14.622809999999999</v>
      </c>
      <c r="P211" s="151">
        <v>14.85224</v>
      </c>
      <c r="Q211" s="151">
        <v>15.099515999999999</v>
      </c>
      <c r="R211" s="151">
        <v>15.341229999999999</v>
      </c>
      <c r="S211" s="151">
        <v>15.5327</v>
      </c>
      <c r="T211" s="151">
        <v>15.755352999999999</v>
      </c>
      <c r="U211" s="151">
        <v>15.990437</v>
      </c>
      <c r="V211" s="151">
        <v>16.206022000000001</v>
      </c>
      <c r="W211" s="151">
        <v>16.530912000000001</v>
      </c>
      <c r="X211" s="151">
        <v>16.825386000000002</v>
      </c>
      <c r="Y211" s="151">
        <v>17.108689999999999</v>
      </c>
      <c r="Z211" s="151">
        <v>17.222024999999999</v>
      </c>
      <c r="AA211" s="151">
        <v>17.366146000000001</v>
      </c>
      <c r="AB211" s="151">
        <v>17.496670000000002</v>
      </c>
      <c r="AC211" s="151">
        <v>17.688658</v>
      </c>
      <c r="AD211" s="151">
        <v>17.867958000000002</v>
      </c>
      <c r="AE211" s="151">
        <v>17.986695999999998</v>
      </c>
      <c r="AF211" s="151">
        <v>18.089565</v>
      </c>
      <c r="AG211" s="153">
        <v>1.2E-2</v>
      </c>
    </row>
    <row r="212" spans="1:33">
      <c r="A212" t="s">
        <v>854</v>
      </c>
    </row>
    <row r="213" spans="1:33">
      <c r="A213" t="s">
        <v>955</v>
      </c>
      <c r="B213" t="s">
        <v>9034</v>
      </c>
      <c r="C213" t="s">
        <v>9035</v>
      </c>
      <c r="D213" t="s">
        <v>8225</v>
      </c>
      <c r="F213">
        <v>9.7849989999999991</v>
      </c>
      <c r="G213">
        <v>10.026484999999999</v>
      </c>
      <c r="H213">
        <v>10.297043</v>
      </c>
      <c r="I213">
        <v>10.544124</v>
      </c>
      <c r="J213">
        <v>10.791912999999999</v>
      </c>
      <c r="K213">
        <v>11.033872000000001</v>
      </c>
      <c r="L213">
        <v>11.261635</v>
      </c>
      <c r="M213">
        <v>11.455491</v>
      </c>
      <c r="N213">
        <v>11.601601</v>
      </c>
      <c r="O213">
        <v>11.682551</v>
      </c>
      <c r="P213">
        <v>11.723087</v>
      </c>
      <c r="Q213">
        <v>11.713308</v>
      </c>
      <c r="R213">
        <v>11.615100999999999</v>
      </c>
      <c r="S213">
        <v>11.513228</v>
      </c>
      <c r="T213">
        <v>11.43233</v>
      </c>
      <c r="U213">
        <v>11.366671999999999</v>
      </c>
      <c r="V213">
        <v>11.317329000000001</v>
      </c>
      <c r="W213">
        <v>11.281013</v>
      </c>
      <c r="X213">
        <v>11.255193999999999</v>
      </c>
      <c r="Y213">
        <v>11.238102</v>
      </c>
      <c r="Z213">
        <v>11.227041</v>
      </c>
      <c r="AA213">
        <v>11.220007000000001</v>
      </c>
      <c r="AB213">
        <v>11.215096000000001</v>
      </c>
      <c r="AC213">
        <v>11.211975000000001</v>
      </c>
      <c r="AD213">
        <v>11.209434999999999</v>
      </c>
      <c r="AE213">
        <v>11.207504</v>
      </c>
      <c r="AF213">
        <v>11.206441999999999</v>
      </c>
      <c r="AG213" s="91">
        <v>5.0000000000000001E-3</v>
      </c>
    </row>
    <row r="214" spans="1:33">
      <c r="A214" t="s">
        <v>1221</v>
      </c>
      <c r="B214" t="s">
        <v>9036</v>
      </c>
      <c r="C214" t="s">
        <v>9037</v>
      </c>
      <c r="D214" t="s">
        <v>2728</v>
      </c>
      <c r="F214">
        <v>8.4680619999999998</v>
      </c>
      <c r="G214">
        <v>8.6707540000000005</v>
      </c>
      <c r="H214">
        <v>8.8990670000000005</v>
      </c>
      <c r="I214">
        <v>9.1109399999999994</v>
      </c>
      <c r="J214">
        <v>9.3181930000000008</v>
      </c>
      <c r="K214">
        <v>9.5216189999999994</v>
      </c>
      <c r="L214">
        <v>9.7092709999999993</v>
      </c>
      <c r="M214">
        <v>9.8688789999999997</v>
      </c>
      <c r="N214">
        <v>9.989236</v>
      </c>
      <c r="O214">
        <v>10.056124000000001</v>
      </c>
      <c r="P214">
        <v>10.090163</v>
      </c>
      <c r="Q214">
        <v>10.084135</v>
      </c>
      <c r="R214">
        <v>10.00173</v>
      </c>
      <c r="S214">
        <v>9.9210449999999994</v>
      </c>
      <c r="T214">
        <v>9.849278</v>
      </c>
      <c r="U214">
        <v>9.7908279999999994</v>
      </c>
      <c r="V214">
        <v>9.7466910000000002</v>
      </c>
      <c r="W214">
        <v>9.7147670000000002</v>
      </c>
      <c r="X214">
        <v>9.6919889999999995</v>
      </c>
      <c r="Y214">
        <v>9.6765349999999994</v>
      </c>
      <c r="Z214">
        <v>9.6673709999999993</v>
      </c>
      <c r="AA214">
        <v>9.6616359999999997</v>
      </c>
      <c r="AB214">
        <v>9.6577310000000001</v>
      </c>
      <c r="AC214">
        <v>9.6552410000000002</v>
      </c>
      <c r="AD214">
        <v>9.653378</v>
      </c>
      <c r="AE214">
        <v>9.6519560000000002</v>
      </c>
      <c r="AF214">
        <v>9.6513120000000008</v>
      </c>
      <c r="AG214" s="91">
        <v>5.0000000000000001E-3</v>
      </c>
    </row>
    <row r="215" spans="1:33">
      <c r="A215" t="s">
        <v>970</v>
      </c>
      <c r="B215" t="s">
        <v>9038</v>
      </c>
      <c r="C215" t="s">
        <v>9039</v>
      </c>
      <c r="D215" t="s">
        <v>2728</v>
      </c>
      <c r="F215">
        <v>7.468928</v>
      </c>
      <c r="G215">
        <v>7.6975340000000001</v>
      </c>
      <c r="H215">
        <v>7.835801</v>
      </c>
      <c r="I215">
        <v>7.9895449999999997</v>
      </c>
      <c r="J215">
        <v>8.1724920000000001</v>
      </c>
      <c r="K215">
        <v>8.3751320000000007</v>
      </c>
      <c r="L215">
        <v>8.5944050000000001</v>
      </c>
      <c r="M215">
        <v>8.8283649999999998</v>
      </c>
      <c r="N215">
        <v>9.0630760000000006</v>
      </c>
      <c r="O215">
        <v>9.2916950000000007</v>
      </c>
      <c r="P215">
        <v>9.4915249999999993</v>
      </c>
      <c r="Q215">
        <v>9.6633849999999999</v>
      </c>
      <c r="R215">
        <v>9.8078500000000002</v>
      </c>
      <c r="S215">
        <v>9.9150539999999996</v>
      </c>
      <c r="T215">
        <v>9.9733809999999998</v>
      </c>
      <c r="U215">
        <v>10.013802</v>
      </c>
      <c r="V215">
        <v>10.013801000000001</v>
      </c>
      <c r="W215">
        <v>10.013802</v>
      </c>
      <c r="X215">
        <v>10.013802</v>
      </c>
      <c r="Y215">
        <v>10.013801000000001</v>
      </c>
      <c r="Z215">
        <v>10.013802</v>
      </c>
      <c r="AA215">
        <v>10.013802</v>
      </c>
      <c r="AB215">
        <v>10.013802</v>
      </c>
      <c r="AC215">
        <v>10.013802</v>
      </c>
      <c r="AD215">
        <v>10.017586</v>
      </c>
      <c r="AE215">
        <v>10.022081</v>
      </c>
      <c r="AF215">
        <v>10.025565</v>
      </c>
      <c r="AG215" s="91">
        <v>1.0999999999999999E-2</v>
      </c>
    </row>
    <row r="216" spans="1:33">
      <c r="A216" t="s">
        <v>985</v>
      </c>
      <c r="B216" t="s">
        <v>9040</v>
      </c>
      <c r="C216" t="s">
        <v>9041</v>
      </c>
      <c r="D216" t="s">
        <v>2728</v>
      </c>
      <c r="F216">
        <v>7.2163789999999999</v>
      </c>
      <c r="G216">
        <v>7.416461</v>
      </c>
      <c r="H216">
        <v>7.6319780000000002</v>
      </c>
      <c r="I216">
        <v>7.825393</v>
      </c>
      <c r="J216">
        <v>8.0266669999999998</v>
      </c>
      <c r="K216">
        <v>8.235671</v>
      </c>
      <c r="L216">
        <v>8.4316169999999993</v>
      </c>
      <c r="M216">
        <v>8.6047229999999999</v>
      </c>
      <c r="N216">
        <v>8.7581489999999995</v>
      </c>
      <c r="O216">
        <v>8.8879529999999995</v>
      </c>
      <c r="P216">
        <v>8.9932660000000002</v>
      </c>
      <c r="Q216">
        <v>9.0730699999999995</v>
      </c>
      <c r="R216">
        <v>9.1100340000000006</v>
      </c>
      <c r="S216">
        <v>9.1353430000000007</v>
      </c>
      <c r="T216">
        <v>9.155996</v>
      </c>
      <c r="U216">
        <v>9.1489290000000008</v>
      </c>
      <c r="V216">
        <v>9.1335929999999994</v>
      </c>
      <c r="W216">
        <v>9.1254559999999998</v>
      </c>
      <c r="X216">
        <v>9.1447719999999997</v>
      </c>
      <c r="Y216">
        <v>9.1544419999999995</v>
      </c>
      <c r="Z216">
        <v>9.1553930000000001</v>
      </c>
      <c r="AA216">
        <v>9.1520589999999995</v>
      </c>
      <c r="AB216">
        <v>9.1620259999999991</v>
      </c>
      <c r="AC216">
        <v>9.1698070000000005</v>
      </c>
      <c r="AD216">
        <v>9.1916449999999994</v>
      </c>
      <c r="AE216">
        <v>9.2168109999999999</v>
      </c>
      <c r="AF216">
        <v>9.2265280000000001</v>
      </c>
      <c r="AG216" s="91">
        <v>8.9999999999999993E-3</v>
      </c>
    </row>
    <row r="217" spans="1:33">
      <c r="A217" t="s">
        <v>3230</v>
      </c>
      <c r="B217" t="s">
        <v>9042</v>
      </c>
      <c r="C217" t="s">
        <v>9043</v>
      </c>
      <c r="D217" t="s">
        <v>371</v>
      </c>
      <c r="F217">
        <v>8.0342880000000001</v>
      </c>
      <c r="G217">
        <v>8.2322190000000006</v>
      </c>
      <c r="H217">
        <v>8.4505730000000003</v>
      </c>
      <c r="I217">
        <v>8.6575150000000001</v>
      </c>
      <c r="J217">
        <v>8.8608019999999996</v>
      </c>
      <c r="K217">
        <v>9.0625509999999991</v>
      </c>
      <c r="L217">
        <v>9.2542179999999998</v>
      </c>
      <c r="M217">
        <v>9.4266679999999994</v>
      </c>
      <c r="N217">
        <v>9.5723140000000004</v>
      </c>
      <c r="O217">
        <v>9.6850860000000001</v>
      </c>
      <c r="P217">
        <v>9.7758880000000001</v>
      </c>
      <c r="Q217">
        <v>9.8407579999999992</v>
      </c>
      <c r="R217">
        <v>9.8381159999999994</v>
      </c>
      <c r="S217">
        <v>9.8358609999999995</v>
      </c>
      <c r="T217">
        <v>9.8339459999999992</v>
      </c>
      <c r="U217">
        <v>9.8322900000000004</v>
      </c>
      <c r="V217">
        <v>9.8308420000000005</v>
      </c>
      <c r="W217">
        <v>9.8295639999999995</v>
      </c>
      <c r="X217">
        <v>9.8284210000000005</v>
      </c>
      <c r="Y217">
        <v>9.8273869999999999</v>
      </c>
      <c r="Z217">
        <v>9.8272980000000008</v>
      </c>
      <c r="AA217">
        <v>9.8272980000000008</v>
      </c>
      <c r="AB217">
        <v>9.8272980000000008</v>
      </c>
      <c r="AC217">
        <v>9.8272980000000008</v>
      </c>
      <c r="AD217">
        <v>9.8272980000000008</v>
      </c>
      <c r="AE217">
        <v>9.827299</v>
      </c>
      <c r="AF217">
        <v>9.8272980000000008</v>
      </c>
      <c r="AG217" s="91">
        <v>8.0000000000000002E-3</v>
      </c>
    </row>
    <row r="218" spans="1:33">
      <c r="A218" t="s">
        <v>2271</v>
      </c>
      <c r="B218" t="s">
        <v>9044</v>
      </c>
      <c r="C218" t="s">
        <v>9045</v>
      </c>
      <c r="D218" t="s">
        <v>2728</v>
      </c>
      <c r="F218">
        <v>20.468603000000002</v>
      </c>
      <c r="G218">
        <v>20.532591</v>
      </c>
      <c r="H218">
        <v>20.616028</v>
      </c>
      <c r="I218">
        <v>20.719861999999999</v>
      </c>
      <c r="J218">
        <v>20.841422999999999</v>
      </c>
      <c r="K218">
        <v>20.971781</v>
      </c>
      <c r="L218">
        <v>21.093063000000001</v>
      </c>
      <c r="M218">
        <v>21.147656999999999</v>
      </c>
      <c r="N218">
        <v>21.195461000000002</v>
      </c>
      <c r="O218">
        <v>21.235396999999999</v>
      </c>
      <c r="P218">
        <v>21.265718</v>
      </c>
      <c r="Q218">
        <v>21.284417999999999</v>
      </c>
      <c r="R218">
        <v>21.296794999999999</v>
      </c>
      <c r="S218">
        <v>21.296386999999999</v>
      </c>
      <c r="T218">
        <v>21.296099000000002</v>
      </c>
      <c r="U218">
        <v>21.295897</v>
      </c>
      <c r="V218">
        <v>21.295755</v>
      </c>
      <c r="W218">
        <v>21.295658</v>
      </c>
      <c r="X218">
        <v>21.295591000000002</v>
      </c>
      <c r="Y218">
        <v>21.295546000000002</v>
      </c>
      <c r="Z218">
        <v>21.295513</v>
      </c>
      <c r="AA218">
        <v>21.295490000000001</v>
      </c>
      <c r="AB218">
        <v>21.295477000000002</v>
      </c>
      <c r="AC218">
        <v>21.295466999999999</v>
      </c>
      <c r="AD218">
        <v>21.295462000000001</v>
      </c>
      <c r="AE218">
        <v>21.295456000000001</v>
      </c>
      <c r="AF218">
        <v>21.295452000000001</v>
      </c>
      <c r="AG218" s="91">
        <v>2E-3</v>
      </c>
    </row>
    <row r="219" spans="1:33" s="1" customFormat="1">
      <c r="A219" s="1" t="s">
        <v>3238</v>
      </c>
      <c r="B219" s="1" t="s">
        <v>9046</v>
      </c>
      <c r="C219" s="1" t="s">
        <v>9047</v>
      </c>
      <c r="D219" s="1" t="s">
        <v>2728</v>
      </c>
      <c r="F219" s="1">
        <v>0</v>
      </c>
      <c r="G219" s="1">
        <v>0</v>
      </c>
      <c r="H219" s="1">
        <v>10.021416</v>
      </c>
      <c r="I219" s="1">
        <v>10.224057</v>
      </c>
      <c r="J219" s="1">
        <v>10.358897000000001</v>
      </c>
      <c r="K219" s="1">
        <v>10.486587999999999</v>
      </c>
      <c r="L219" s="1">
        <v>10.638026</v>
      </c>
      <c r="M219" s="1">
        <v>10.812464</v>
      </c>
      <c r="N219" s="1">
        <v>11.011009</v>
      </c>
      <c r="O219" s="1">
        <v>11.011009</v>
      </c>
      <c r="P219" s="1">
        <v>11.011009</v>
      </c>
      <c r="Q219" s="1">
        <v>11.011009</v>
      </c>
      <c r="R219" s="1">
        <v>11.011009</v>
      </c>
      <c r="S219" s="1">
        <v>11.011009</v>
      </c>
      <c r="T219" s="1">
        <v>11.011009</v>
      </c>
      <c r="U219" s="1">
        <v>11.011009</v>
      </c>
      <c r="V219" s="1">
        <v>11.011009</v>
      </c>
      <c r="W219" s="1">
        <v>11.011009</v>
      </c>
      <c r="X219" s="1">
        <v>11.011009</v>
      </c>
      <c r="Y219" s="1">
        <v>11.011009</v>
      </c>
      <c r="Z219" s="1">
        <v>11.011009</v>
      </c>
      <c r="AA219" s="1">
        <v>11.011009</v>
      </c>
      <c r="AB219" s="1">
        <v>11.011009</v>
      </c>
      <c r="AC219" s="1">
        <v>11.011009</v>
      </c>
      <c r="AD219" s="1">
        <v>11.011009</v>
      </c>
      <c r="AE219" s="1">
        <v>11.011009</v>
      </c>
      <c r="AF219" s="1">
        <v>11.011009</v>
      </c>
      <c r="AG219" s="1" t="s">
        <v>549</v>
      </c>
    </row>
    <row r="220" spans="1:33" s="1" customFormat="1">
      <c r="A220" s="1" t="s">
        <v>3235</v>
      </c>
      <c r="B220" s="1" t="s">
        <v>9048</v>
      </c>
      <c r="C220" s="1" t="s">
        <v>9049</v>
      </c>
      <c r="D220" s="1" t="s">
        <v>2728</v>
      </c>
      <c r="F220" s="1">
        <v>0</v>
      </c>
      <c r="G220" s="1">
        <v>9.2793500000000009</v>
      </c>
      <c r="H220" s="1">
        <v>9.4812709999999996</v>
      </c>
      <c r="I220" s="1">
        <v>9.5533289999999997</v>
      </c>
      <c r="J220" s="1">
        <v>9.6466309999999993</v>
      </c>
      <c r="K220" s="1">
        <v>9.6466309999999993</v>
      </c>
      <c r="L220" s="1">
        <v>9.6466309999999993</v>
      </c>
      <c r="M220" s="1">
        <v>9.6466309999999993</v>
      </c>
      <c r="N220" s="1">
        <v>9.6466309999999993</v>
      </c>
      <c r="O220" s="1">
        <v>9.6466309999999993</v>
      </c>
      <c r="P220" s="1">
        <v>9.6466309999999993</v>
      </c>
      <c r="Q220" s="1">
        <v>9.6466309999999993</v>
      </c>
      <c r="R220" s="1">
        <v>9.6466309999999993</v>
      </c>
      <c r="S220" s="1">
        <v>9.6466309999999993</v>
      </c>
      <c r="T220" s="1">
        <v>9.6466309999999993</v>
      </c>
      <c r="U220" s="1">
        <v>9.6466309999999993</v>
      </c>
      <c r="V220" s="1">
        <v>9.6466309999999993</v>
      </c>
      <c r="W220" s="1">
        <v>9.6466309999999993</v>
      </c>
      <c r="X220" s="1">
        <v>9.6466309999999993</v>
      </c>
      <c r="Y220" s="1">
        <v>9.6466309999999993</v>
      </c>
      <c r="Z220" s="1">
        <v>9.6466309999999993</v>
      </c>
      <c r="AA220" s="1">
        <v>9.6466309999999993</v>
      </c>
      <c r="AB220" s="1">
        <v>9.6466309999999993</v>
      </c>
      <c r="AC220" s="1">
        <v>9.6466309999999993</v>
      </c>
      <c r="AD220" s="1">
        <v>9.6466309999999993</v>
      </c>
      <c r="AE220" s="1">
        <v>9.6466309999999993</v>
      </c>
      <c r="AF220" s="1">
        <v>9.6466309999999993</v>
      </c>
      <c r="AG220" s="1" t="s">
        <v>549</v>
      </c>
    </row>
    <row r="221" spans="1:33">
      <c r="A221" t="s">
        <v>2287</v>
      </c>
      <c r="B221" t="s">
        <v>9050</v>
      </c>
      <c r="C221" t="s">
        <v>9051</v>
      </c>
      <c r="D221" t="s">
        <v>2728</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t="s">
        <v>549</v>
      </c>
    </row>
    <row r="222" spans="1:33">
      <c r="A222" t="s">
        <v>3348</v>
      </c>
      <c r="B222" t="s">
        <v>9052</v>
      </c>
      <c r="C222" t="s">
        <v>9053</v>
      </c>
      <c r="D222" t="s">
        <v>8225</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t="s">
        <v>549</v>
      </c>
    </row>
    <row r="223" spans="1:33">
      <c r="A223" t="s">
        <v>3351</v>
      </c>
      <c r="B223" t="s">
        <v>9054</v>
      </c>
      <c r="C223" t="s">
        <v>9055</v>
      </c>
      <c r="D223" t="s">
        <v>2728</v>
      </c>
      <c r="F223">
        <v>0</v>
      </c>
      <c r="G223">
        <v>9.8621339999999993</v>
      </c>
      <c r="H223">
        <v>9.8967150000000004</v>
      </c>
      <c r="I223">
        <v>9.9150019999999994</v>
      </c>
      <c r="J223">
        <v>9.9396450000000005</v>
      </c>
      <c r="K223">
        <v>9.9715810000000005</v>
      </c>
      <c r="L223">
        <v>10.039865000000001</v>
      </c>
      <c r="M223">
        <v>10.128325</v>
      </c>
      <c r="N223">
        <v>10.193020000000001</v>
      </c>
      <c r="O223">
        <v>10.295206</v>
      </c>
      <c r="P223">
        <v>10.388249999999999</v>
      </c>
      <c r="Q223">
        <v>10.430880999999999</v>
      </c>
      <c r="R223">
        <v>10.45384</v>
      </c>
      <c r="S223">
        <v>10.468995</v>
      </c>
      <c r="T223">
        <v>10.481465999999999</v>
      </c>
      <c r="U223">
        <v>10.491256999999999</v>
      </c>
      <c r="V223">
        <v>10.497921</v>
      </c>
      <c r="W223">
        <v>10.497920000000001</v>
      </c>
      <c r="X223">
        <v>10.497921</v>
      </c>
      <c r="Y223">
        <v>10.497921</v>
      </c>
      <c r="Z223">
        <v>10.497921</v>
      </c>
      <c r="AA223">
        <v>10.497921</v>
      </c>
      <c r="AB223">
        <v>10.497921</v>
      </c>
      <c r="AC223">
        <v>10.497921</v>
      </c>
      <c r="AD223">
        <v>10.497921</v>
      </c>
      <c r="AE223">
        <v>10.497921</v>
      </c>
      <c r="AF223">
        <v>10.497921</v>
      </c>
      <c r="AG223" t="s">
        <v>549</v>
      </c>
    </row>
    <row r="224" spans="1:33">
      <c r="A224" t="s">
        <v>3354</v>
      </c>
      <c r="B224" t="s">
        <v>9056</v>
      </c>
      <c r="C224" t="s">
        <v>9057</v>
      </c>
      <c r="D224" t="s">
        <v>8225</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t="s">
        <v>549</v>
      </c>
    </row>
    <row r="225" spans="1:33" s="154" customFormat="1">
      <c r="A225" s="154" t="s">
        <v>8282</v>
      </c>
      <c r="B225" s="154" t="s">
        <v>9058</v>
      </c>
      <c r="C225" s="154" t="s">
        <v>9059</v>
      </c>
      <c r="F225" s="154">
        <v>9.1279810000000001</v>
      </c>
      <c r="G225" s="154">
        <v>9.3468029999999995</v>
      </c>
      <c r="H225" s="154">
        <v>9.5876459999999994</v>
      </c>
      <c r="I225" s="154">
        <v>9.8079889999999992</v>
      </c>
      <c r="J225" s="154">
        <v>10.023955000000001</v>
      </c>
      <c r="K225" s="154">
        <v>10.233446000000001</v>
      </c>
      <c r="L225" s="154">
        <v>10.426334000000001</v>
      </c>
      <c r="M225" s="154">
        <v>10.585993999999999</v>
      </c>
      <c r="N225" s="154">
        <v>10.698321999999999</v>
      </c>
      <c r="O225" s="154">
        <v>10.756053</v>
      </c>
      <c r="P225" s="154">
        <v>10.781209</v>
      </c>
      <c r="Q225" s="154">
        <v>10.763572999999999</v>
      </c>
      <c r="R225" s="154">
        <v>10.683064</v>
      </c>
      <c r="S225" s="154">
        <v>10.608274</v>
      </c>
      <c r="T225" s="154">
        <v>10.550203</v>
      </c>
      <c r="U225" s="154">
        <v>10.505644999999999</v>
      </c>
      <c r="V225" s="154">
        <v>10.473542999999999</v>
      </c>
      <c r="W225" s="154">
        <v>10.449609000000001</v>
      </c>
      <c r="X225" s="154">
        <v>10.432373</v>
      </c>
      <c r="Y225" s="154">
        <v>10.420355000000001</v>
      </c>
      <c r="Z225" s="154">
        <v>10.412753</v>
      </c>
      <c r="AA225" s="154">
        <v>10.407598</v>
      </c>
      <c r="AB225" s="154">
        <v>10.404016</v>
      </c>
      <c r="AC225" s="154">
        <v>10.400836</v>
      </c>
      <c r="AD225" s="154">
        <v>10.39828</v>
      </c>
      <c r="AE225" s="154">
        <v>10.395341999999999</v>
      </c>
      <c r="AF225" s="154">
        <v>10.393948</v>
      </c>
      <c r="AG225" s="156">
        <v>5.0000000000000001E-3</v>
      </c>
    </row>
    <row r="226" spans="1:33">
      <c r="A226" t="s">
        <v>8062</v>
      </c>
    </row>
    <row r="227" spans="1:33">
      <c r="A227" t="s">
        <v>955</v>
      </c>
      <c r="B227" t="s">
        <v>9060</v>
      </c>
      <c r="C227" t="s">
        <v>9061</v>
      </c>
      <c r="D227" t="s">
        <v>8225</v>
      </c>
      <c r="F227">
        <v>6.8624530000000004</v>
      </c>
      <c r="G227">
        <v>7.0176189999999998</v>
      </c>
      <c r="H227">
        <v>7.1843830000000004</v>
      </c>
      <c r="I227">
        <v>7.3522480000000003</v>
      </c>
      <c r="J227">
        <v>7.5117200000000004</v>
      </c>
      <c r="K227">
        <v>7.6655379999999997</v>
      </c>
      <c r="L227">
        <v>7.7929139999999997</v>
      </c>
      <c r="M227">
        <v>7.9047320000000001</v>
      </c>
      <c r="N227">
        <v>7.9926409999999999</v>
      </c>
      <c r="O227">
        <v>8.0601009999999995</v>
      </c>
      <c r="P227">
        <v>8.1108750000000001</v>
      </c>
      <c r="Q227">
        <v>8.1426850000000002</v>
      </c>
      <c r="R227">
        <v>8.1450519999999997</v>
      </c>
      <c r="S227">
        <v>8.1467080000000003</v>
      </c>
      <c r="T227">
        <v>8.1442990000000002</v>
      </c>
      <c r="U227">
        <v>8.1463560000000008</v>
      </c>
      <c r="V227">
        <v>8.1463929999999998</v>
      </c>
      <c r="W227">
        <v>8.1463429999999999</v>
      </c>
      <c r="X227">
        <v>8.1464379999999998</v>
      </c>
      <c r="Y227">
        <v>8.1440920000000006</v>
      </c>
      <c r="Z227">
        <v>8.1438550000000003</v>
      </c>
      <c r="AA227">
        <v>8.1438740000000003</v>
      </c>
      <c r="AB227">
        <v>8.1432500000000001</v>
      </c>
      <c r="AC227">
        <v>8.1429019999999994</v>
      </c>
      <c r="AD227">
        <v>8.1380999999999997</v>
      </c>
      <c r="AE227">
        <v>8.1375489999999999</v>
      </c>
      <c r="AF227">
        <v>8.1374619999999993</v>
      </c>
      <c r="AG227" s="91">
        <v>7.0000000000000001E-3</v>
      </c>
    </row>
    <row r="228" spans="1:33">
      <c r="A228" t="s">
        <v>1221</v>
      </c>
      <c r="B228" t="s">
        <v>9062</v>
      </c>
      <c r="C228" t="s">
        <v>9063</v>
      </c>
      <c r="D228" t="s">
        <v>2728</v>
      </c>
      <c r="F228">
        <v>5.5283899999999999</v>
      </c>
      <c r="G228">
        <v>5.6677540000000004</v>
      </c>
      <c r="H228">
        <v>5.8193339999999996</v>
      </c>
      <c r="I228">
        <v>5.9614390000000004</v>
      </c>
      <c r="J228">
        <v>6.0965199999999999</v>
      </c>
      <c r="K228">
        <v>6.2297969999999996</v>
      </c>
      <c r="L228">
        <v>6.3555460000000004</v>
      </c>
      <c r="M228">
        <v>6.4679209999999996</v>
      </c>
      <c r="N228">
        <v>6.5620820000000002</v>
      </c>
      <c r="O228">
        <v>6.6345039999999997</v>
      </c>
      <c r="P228">
        <v>6.6923459999999997</v>
      </c>
      <c r="Q228">
        <v>6.7331079999999996</v>
      </c>
      <c r="R228">
        <v>6.7294159999999996</v>
      </c>
      <c r="S228">
        <v>6.7262579999999996</v>
      </c>
      <c r="T228">
        <v>6.723573</v>
      </c>
      <c r="U228">
        <v>6.7212490000000003</v>
      </c>
      <c r="V228">
        <v>6.7192170000000004</v>
      </c>
      <c r="W228">
        <v>6.7174230000000001</v>
      </c>
      <c r="X228">
        <v>6.7158129999999998</v>
      </c>
      <c r="Y228">
        <v>6.7143459999999999</v>
      </c>
      <c r="Z228">
        <v>6.7129890000000003</v>
      </c>
      <c r="AA228">
        <v>6.7117690000000003</v>
      </c>
      <c r="AB228">
        <v>6.7106870000000001</v>
      </c>
      <c r="AC228">
        <v>6.7097610000000003</v>
      </c>
      <c r="AD228">
        <v>6.7089619999999996</v>
      </c>
      <c r="AE228">
        <v>6.7082750000000004</v>
      </c>
      <c r="AF228">
        <v>6.7077359999999997</v>
      </c>
      <c r="AG228" s="91">
        <v>7.0000000000000001E-3</v>
      </c>
    </row>
    <row r="229" spans="1:33">
      <c r="A229" t="s">
        <v>970</v>
      </c>
      <c r="B229" t="s">
        <v>9064</v>
      </c>
      <c r="C229" t="s">
        <v>9065</v>
      </c>
      <c r="D229" t="s">
        <v>2728</v>
      </c>
      <c r="F229">
        <v>5.4372439999999997</v>
      </c>
      <c r="G229">
        <v>5.5245800000000003</v>
      </c>
      <c r="H229">
        <v>5.5677580000000004</v>
      </c>
      <c r="I229">
        <v>5.6220689999999998</v>
      </c>
      <c r="J229">
        <v>5.6845129999999999</v>
      </c>
      <c r="K229">
        <v>5.7616360000000002</v>
      </c>
      <c r="L229">
        <v>5.8562839999999996</v>
      </c>
      <c r="M229">
        <v>5.9682110000000002</v>
      </c>
      <c r="N229">
        <v>6.0886110000000002</v>
      </c>
      <c r="O229">
        <v>6.2060690000000003</v>
      </c>
      <c r="P229">
        <v>6.3273029999999997</v>
      </c>
      <c r="Q229">
        <v>6.4255699999999996</v>
      </c>
      <c r="R229">
        <v>6.5132250000000003</v>
      </c>
      <c r="S229">
        <v>6.5731999999999999</v>
      </c>
      <c r="T229">
        <v>6.6169479999999998</v>
      </c>
      <c r="U229">
        <v>6.6467029999999996</v>
      </c>
      <c r="V229">
        <v>6.659745</v>
      </c>
      <c r="W229">
        <v>6.6698519999999997</v>
      </c>
      <c r="X229">
        <v>6.6757249999999999</v>
      </c>
      <c r="Y229">
        <v>6.675643</v>
      </c>
      <c r="Z229">
        <v>6.6756099999999998</v>
      </c>
      <c r="AA229">
        <v>6.6746559999999997</v>
      </c>
      <c r="AB229">
        <v>6.6771929999999999</v>
      </c>
      <c r="AC229">
        <v>6.6810499999999999</v>
      </c>
      <c r="AD229">
        <v>6.6854810000000002</v>
      </c>
      <c r="AE229">
        <v>6.6909190000000001</v>
      </c>
      <c r="AF229">
        <v>6.6984519999999996</v>
      </c>
      <c r="AG229" s="91">
        <v>8.0000000000000002E-3</v>
      </c>
    </row>
    <row r="230" spans="1:33">
      <c r="A230" t="s">
        <v>985</v>
      </c>
      <c r="B230" t="s">
        <v>9066</v>
      </c>
      <c r="C230" t="s">
        <v>9067</v>
      </c>
      <c r="D230" t="s">
        <v>8225</v>
      </c>
      <c r="F230">
        <v>5.6899410000000001</v>
      </c>
      <c r="G230">
        <v>5.8690319999999998</v>
      </c>
      <c r="H230">
        <v>6.0111840000000001</v>
      </c>
      <c r="I230">
        <v>6.1010439999999999</v>
      </c>
      <c r="J230">
        <v>6.2319899999999997</v>
      </c>
      <c r="K230">
        <v>6.36381</v>
      </c>
      <c r="L230">
        <v>6.480442</v>
      </c>
      <c r="M230">
        <v>6.5830200000000003</v>
      </c>
      <c r="N230">
        <v>6.6688960000000002</v>
      </c>
      <c r="O230">
        <v>6.7348330000000001</v>
      </c>
      <c r="P230">
        <v>6.7896280000000004</v>
      </c>
      <c r="Q230">
        <v>6.8331369999999998</v>
      </c>
      <c r="R230">
        <v>6.8360130000000003</v>
      </c>
      <c r="S230">
        <v>6.8514400000000002</v>
      </c>
      <c r="T230">
        <v>6.8495600000000003</v>
      </c>
      <c r="U230">
        <v>6.8668829999999996</v>
      </c>
      <c r="V230">
        <v>6.8978650000000004</v>
      </c>
      <c r="W230">
        <v>6.922809</v>
      </c>
      <c r="X230">
        <v>6.9350180000000003</v>
      </c>
      <c r="Y230">
        <v>6.9377930000000001</v>
      </c>
      <c r="Z230">
        <v>6.9690779999999997</v>
      </c>
      <c r="AA230">
        <v>6.9773649999999998</v>
      </c>
      <c r="AB230">
        <v>7.0204279999999999</v>
      </c>
      <c r="AC230">
        <v>7.0619449999999997</v>
      </c>
      <c r="AD230">
        <v>7.1275449999999996</v>
      </c>
      <c r="AE230">
        <v>7.1666280000000002</v>
      </c>
      <c r="AF230">
        <v>7.2303740000000003</v>
      </c>
      <c r="AG230" s="91">
        <v>8.9999999999999993E-3</v>
      </c>
    </row>
    <row r="231" spans="1:33">
      <c r="A231" t="s">
        <v>3230</v>
      </c>
      <c r="B231" t="s">
        <v>9068</v>
      </c>
      <c r="C231" t="s">
        <v>9069</v>
      </c>
      <c r="D231" t="s">
        <v>2728</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t="s">
        <v>549</v>
      </c>
    </row>
    <row r="232" spans="1:33">
      <c r="A232" t="s">
        <v>2271</v>
      </c>
      <c r="B232" t="s">
        <v>9070</v>
      </c>
      <c r="C232" t="s">
        <v>9071</v>
      </c>
      <c r="D232" t="s">
        <v>8225</v>
      </c>
      <c r="F232">
        <v>13.553058</v>
      </c>
      <c r="G232">
        <v>13.654142999999999</v>
      </c>
      <c r="H232">
        <v>13.78584</v>
      </c>
      <c r="I232">
        <v>13.926949</v>
      </c>
      <c r="J232">
        <v>14.084097</v>
      </c>
      <c r="K232">
        <v>14.299403999999999</v>
      </c>
      <c r="L232">
        <v>14.499537999999999</v>
      </c>
      <c r="M232">
        <v>14.670741</v>
      </c>
      <c r="N232">
        <v>14.874043</v>
      </c>
      <c r="O232">
        <v>15.077652</v>
      </c>
      <c r="P232">
        <v>15.165792</v>
      </c>
      <c r="Q232">
        <v>15.2387</v>
      </c>
      <c r="R232">
        <v>15.287716</v>
      </c>
      <c r="S232">
        <v>15.326226999999999</v>
      </c>
      <c r="T232">
        <v>15.354395</v>
      </c>
      <c r="U232">
        <v>15.370070999999999</v>
      </c>
      <c r="V232">
        <v>15.375595000000001</v>
      </c>
      <c r="W232">
        <v>15.377668999999999</v>
      </c>
      <c r="X232">
        <v>15.379139</v>
      </c>
      <c r="Y232">
        <v>15.380027</v>
      </c>
      <c r="Z232">
        <v>15.380454</v>
      </c>
      <c r="AA232">
        <v>15.380836</v>
      </c>
      <c r="AB232">
        <v>15.380919</v>
      </c>
      <c r="AC232">
        <v>15.380917</v>
      </c>
      <c r="AD232">
        <v>15.380915</v>
      </c>
      <c r="AE232">
        <v>15.380915</v>
      </c>
      <c r="AF232">
        <v>15.380915999999999</v>
      </c>
      <c r="AG232" s="91">
        <v>5.0000000000000001E-3</v>
      </c>
    </row>
    <row r="233" spans="1:33" s="1" customFormat="1">
      <c r="A233" s="1" t="s">
        <v>3238</v>
      </c>
      <c r="B233" s="1" t="s">
        <v>9072</v>
      </c>
      <c r="C233" s="1" t="s">
        <v>9073</v>
      </c>
      <c r="D233" s="1" t="s">
        <v>8225</v>
      </c>
      <c r="F233" s="1">
        <v>0</v>
      </c>
      <c r="G233" s="1">
        <v>0</v>
      </c>
      <c r="H233" s="1">
        <v>8.8917629999999992</v>
      </c>
      <c r="I233" s="1">
        <v>9.0715620000000001</v>
      </c>
      <c r="J233" s="1">
        <v>9.1912020000000005</v>
      </c>
      <c r="K233" s="1">
        <v>9.3044989999999999</v>
      </c>
      <c r="L233" s="1">
        <v>9.4388670000000001</v>
      </c>
      <c r="M233" s="1">
        <v>9.5936409999999999</v>
      </c>
      <c r="N233" s="1">
        <v>9.7698049999999999</v>
      </c>
      <c r="O233" s="1">
        <v>9.7698049999999999</v>
      </c>
      <c r="P233" s="1">
        <v>9.7698049999999999</v>
      </c>
      <c r="Q233" s="1">
        <v>9.7698049999999999</v>
      </c>
      <c r="R233" s="1">
        <v>9.7698049999999999</v>
      </c>
      <c r="S233" s="1">
        <v>9.7698049999999999</v>
      </c>
      <c r="T233" s="1">
        <v>9.7698049999999999</v>
      </c>
      <c r="U233" s="1">
        <v>9.7698049999999999</v>
      </c>
      <c r="V233" s="1">
        <v>9.7698049999999999</v>
      </c>
      <c r="W233" s="1">
        <v>9.7698049999999999</v>
      </c>
      <c r="X233" s="1">
        <v>9.7698049999999999</v>
      </c>
      <c r="Y233" s="1">
        <v>9.7698049999999999</v>
      </c>
      <c r="Z233" s="1">
        <v>9.7698049999999999</v>
      </c>
      <c r="AA233" s="1">
        <v>9.7698049999999999</v>
      </c>
      <c r="AB233" s="1">
        <v>9.7698049999999999</v>
      </c>
      <c r="AC233" s="1">
        <v>9.7698049999999999</v>
      </c>
      <c r="AD233" s="1">
        <v>9.7698049999999999</v>
      </c>
      <c r="AE233" s="1">
        <v>9.7698049999999999</v>
      </c>
      <c r="AF233" s="1">
        <v>9.7698049999999999</v>
      </c>
      <c r="AG233" s="1" t="s">
        <v>549</v>
      </c>
    </row>
    <row r="234" spans="1:33" s="1" customFormat="1">
      <c r="A234" s="1" t="s">
        <v>3235</v>
      </c>
      <c r="B234" s="1" t="s">
        <v>9074</v>
      </c>
      <c r="C234" s="1" t="s">
        <v>9075</v>
      </c>
      <c r="D234" s="1" t="s">
        <v>2728</v>
      </c>
      <c r="F234" s="1">
        <v>0</v>
      </c>
      <c r="G234" s="1">
        <v>0</v>
      </c>
      <c r="H234" s="1">
        <v>0</v>
      </c>
      <c r="I234" s="1">
        <v>0</v>
      </c>
      <c r="J234" s="1">
        <v>0</v>
      </c>
      <c r="K234" s="1">
        <v>0</v>
      </c>
      <c r="L234" s="1">
        <v>0</v>
      </c>
      <c r="M234" s="1">
        <v>0</v>
      </c>
      <c r="N234" s="1">
        <v>0</v>
      </c>
      <c r="O234" s="1">
        <v>0</v>
      </c>
      <c r="P234" s="1">
        <v>0</v>
      </c>
      <c r="Q234" s="1">
        <v>0</v>
      </c>
      <c r="R234" s="1">
        <v>0</v>
      </c>
      <c r="S234" s="1">
        <v>0</v>
      </c>
      <c r="T234" s="1">
        <v>0</v>
      </c>
      <c r="U234" s="1">
        <v>0</v>
      </c>
      <c r="V234" s="1">
        <v>0</v>
      </c>
      <c r="W234" s="1">
        <v>0</v>
      </c>
      <c r="X234" s="1">
        <v>0</v>
      </c>
      <c r="Y234" s="1">
        <v>0</v>
      </c>
      <c r="Z234" s="1">
        <v>0</v>
      </c>
      <c r="AA234" s="1">
        <v>0</v>
      </c>
      <c r="AB234" s="1">
        <v>0</v>
      </c>
      <c r="AC234" s="1">
        <v>0</v>
      </c>
      <c r="AD234" s="1">
        <v>0</v>
      </c>
      <c r="AE234" s="1">
        <v>0</v>
      </c>
      <c r="AF234" s="1">
        <v>0</v>
      </c>
      <c r="AG234" s="1" t="s">
        <v>549</v>
      </c>
    </row>
    <row r="235" spans="1:33">
      <c r="A235" t="s">
        <v>2287</v>
      </c>
      <c r="B235" t="s">
        <v>9076</v>
      </c>
      <c r="C235" t="s">
        <v>9077</v>
      </c>
      <c r="D235" t="s">
        <v>8225</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t="s">
        <v>549</v>
      </c>
    </row>
    <row r="236" spans="1:33">
      <c r="A236" t="s">
        <v>3348</v>
      </c>
      <c r="B236" t="s">
        <v>9078</v>
      </c>
      <c r="C236" t="s">
        <v>9079</v>
      </c>
      <c r="D236" t="s">
        <v>8225</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t="s">
        <v>549</v>
      </c>
    </row>
    <row r="237" spans="1:33">
      <c r="A237" t="s">
        <v>3351</v>
      </c>
      <c r="B237" t="s">
        <v>9080</v>
      </c>
      <c r="C237" t="s">
        <v>9081</v>
      </c>
      <c r="D237" t="s">
        <v>2728</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v>0</v>
      </c>
      <c r="AF237">
        <v>0</v>
      </c>
      <c r="AG237" t="s">
        <v>549</v>
      </c>
    </row>
    <row r="238" spans="1:33">
      <c r="A238" t="s">
        <v>3354</v>
      </c>
      <c r="B238" t="s">
        <v>9082</v>
      </c>
      <c r="C238" t="s">
        <v>9083</v>
      </c>
      <c r="D238" t="s">
        <v>8225</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t="s">
        <v>549</v>
      </c>
    </row>
    <row r="239" spans="1:33" s="135" customFormat="1">
      <c r="A239" s="135" t="s">
        <v>8313</v>
      </c>
      <c r="B239" s="135" t="s">
        <v>9084</v>
      </c>
      <c r="C239" s="135" t="s">
        <v>9085</v>
      </c>
      <c r="F239" s="135">
        <v>6.8548869999999997</v>
      </c>
      <c r="G239" s="135">
        <v>7.008928</v>
      </c>
      <c r="H239" s="135">
        <v>7.1755069999999996</v>
      </c>
      <c r="I239" s="135">
        <v>7.3440310000000002</v>
      </c>
      <c r="J239" s="135">
        <v>7.5033560000000001</v>
      </c>
      <c r="K239" s="135">
        <v>7.6570200000000002</v>
      </c>
      <c r="L239" s="135">
        <v>7.7844319999999998</v>
      </c>
      <c r="M239" s="135">
        <v>7.8963190000000001</v>
      </c>
      <c r="N239" s="135">
        <v>7.9844039999999996</v>
      </c>
      <c r="O239" s="135">
        <v>8.0514679999999998</v>
      </c>
      <c r="P239" s="135">
        <v>8.1022870000000005</v>
      </c>
      <c r="Q239" s="135">
        <v>8.1342009999999991</v>
      </c>
      <c r="R239" s="135">
        <v>8.1366180000000004</v>
      </c>
      <c r="S239" s="135">
        <v>8.1379459999999995</v>
      </c>
      <c r="T239" s="135">
        <v>8.1357149999999994</v>
      </c>
      <c r="U239" s="135">
        <v>8.1375189999999993</v>
      </c>
      <c r="V239" s="135">
        <v>8.1371649999999995</v>
      </c>
      <c r="W239" s="135">
        <v>8.1364129999999992</v>
      </c>
      <c r="X239" s="135">
        <v>8.1363679999999992</v>
      </c>
      <c r="Y239" s="135">
        <v>8.1339330000000007</v>
      </c>
      <c r="Z239" s="135">
        <v>8.1331659999999992</v>
      </c>
      <c r="AA239" s="135">
        <v>8.1322799999999997</v>
      </c>
      <c r="AB239" s="135">
        <v>8.1308959999999999</v>
      </c>
      <c r="AC239" s="135">
        <v>8.1295079999999995</v>
      </c>
      <c r="AD239" s="135">
        <v>8.123742</v>
      </c>
      <c r="AE239" s="135">
        <v>8.1220119999999998</v>
      </c>
      <c r="AF239" s="135">
        <v>8.1205160000000003</v>
      </c>
      <c r="AG239" s="159">
        <v>7.0000000000000001E-3</v>
      </c>
    </row>
    <row r="240" spans="1:33" s="36" customFormat="1">
      <c r="A240" s="36" t="s">
        <v>8317</v>
      </c>
      <c r="B240" s="36" t="s">
        <v>9086</v>
      </c>
      <c r="C240" s="36" t="s">
        <v>9087</v>
      </c>
      <c r="F240" s="36">
        <v>7.7845329999999997</v>
      </c>
      <c r="G240" s="36">
        <v>8.1700400000000002</v>
      </c>
      <c r="H240" s="36">
        <v>8.3375160000000008</v>
      </c>
      <c r="I240" s="36">
        <v>8.4989089999999994</v>
      </c>
      <c r="J240" s="36">
        <v>8.694566</v>
      </c>
      <c r="K240" s="36">
        <v>8.8765870000000007</v>
      </c>
      <c r="L240" s="36">
        <v>9.0367379999999997</v>
      </c>
      <c r="M240" s="36">
        <v>9.1778119999999994</v>
      </c>
      <c r="N240" s="36">
        <v>9.2946340000000003</v>
      </c>
      <c r="O240" s="36">
        <v>9.3798370000000002</v>
      </c>
      <c r="P240" s="36">
        <v>9.462923</v>
      </c>
      <c r="Q240" s="36">
        <v>9.5250459999999997</v>
      </c>
      <c r="R240" s="36">
        <v>9.545712</v>
      </c>
      <c r="S240" s="36">
        <v>9.5580890000000007</v>
      </c>
      <c r="T240" s="36">
        <v>9.5769409999999997</v>
      </c>
      <c r="U240" s="36">
        <v>9.6088719999999999</v>
      </c>
      <c r="V240" s="36">
        <v>9.6380960000000009</v>
      </c>
      <c r="W240" s="36">
        <v>9.6714420000000008</v>
      </c>
      <c r="X240" s="36">
        <v>9.6972349999999992</v>
      </c>
      <c r="Y240" s="36">
        <v>9.7202509999999993</v>
      </c>
      <c r="Z240" s="36">
        <v>9.7451000000000008</v>
      </c>
      <c r="AA240" s="36">
        <v>9.7827490000000008</v>
      </c>
      <c r="AB240" s="36">
        <v>9.8186359999999997</v>
      </c>
      <c r="AC240" s="36">
        <v>9.8371399999999998</v>
      </c>
      <c r="AD240" s="36">
        <v>9.8385599999999993</v>
      </c>
      <c r="AE240" s="36">
        <v>9.8505929999999999</v>
      </c>
      <c r="AF240" s="36">
        <v>9.8773979999999995</v>
      </c>
      <c r="AG240" s="95">
        <v>8.9999999999999993E-3</v>
      </c>
    </row>
    <row r="241" spans="1:33">
      <c r="A241" t="s">
        <v>8509</v>
      </c>
    </row>
    <row r="242" spans="1:33">
      <c r="A242" t="s">
        <v>850</v>
      </c>
    </row>
    <row r="243" spans="1:33">
      <c r="A243" t="s">
        <v>955</v>
      </c>
      <c r="B243" t="s">
        <v>9088</v>
      </c>
      <c r="C243" t="s">
        <v>9089</v>
      </c>
      <c r="D243" t="s">
        <v>2105</v>
      </c>
      <c r="F243">
        <v>119.36211400000001</v>
      </c>
      <c r="G243">
        <v>168.04504399999999</v>
      </c>
      <c r="H243">
        <v>172.93017599999999</v>
      </c>
      <c r="I243">
        <v>173.02984599999999</v>
      </c>
      <c r="J243">
        <v>157.32209800000001</v>
      </c>
      <c r="K243">
        <v>139.67721599999999</v>
      </c>
      <c r="L243">
        <v>122.53037999999999</v>
      </c>
      <c r="M243">
        <v>104.252419</v>
      </c>
      <c r="N243">
        <v>88.038826</v>
      </c>
      <c r="O243">
        <v>79.593902999999997</v>
      </c>
      <c r="P243">
        <v>71.125832000000003</v>
      </c>
      <c r="Q243">
        <v>62.814281000000001</v>
      </c>
      <c r="R243">
        <v>56.953330999999999</v>
      </c>
      <c r="S243">
        <v>52.718108999999998</v>
      </c>
      <c r="T243">
        <v>45.731597999999998</v>
      </c>
      <c r="U243">
        <v>38.088886000000002</v>
      </c>
      <c r="V243">
        <v>34.851616</v>
      </c>
      <c r="W243">
        <v>30.140041</v>
      </c>
      <c r="X243">
        <v>25.780429999999999</v>
      </c>
      <c r="Y243">
        <v>21.591252999999998</v>
      </c>
      <c r="Z243">
        <v>19.974440000000001</v>
      </c>
      <c r="AA243">
        <v>19.347550999999999</v>
      </c>
      <c r="AB243">
        <v>18.670155999999999</v>
      </c>
      <c r="AC243">
        <v>16.993980000000001</v>
      </c>
      <c r="AD243">
        <v>15.383893</v>
      </c>
      <c r="AE243">
        <v>14.574971</v>
      </c>
      <c r="AF243">
        <v>14.517200000000001</v>
      </c>
      <c r="AG243" s="91">
        <v>-7.8E-2</v>
      </c>
    </row>
    <row r="244" spans="1:33">
      <c r="A244" t="s">
        <v>1221</v>
      </c>
      <c r="B244" t="s">
        <v>9090</v>
      </c>
      <c r="C244" t="s">
        <v>9091</v>
      </c>
      <c r="D244" t="s">
        <v>2105</v>
      </c>
      <c r="F244">
        <v>96.207825</v>
      </c>
      <c r="G244">
        <v>140.926468</v>
      </c>
      <c r="H244">
        <v>150.30540500000001</v>
      </c>
      <c r="I244">
        <v>155.36149599999999</v>
      </c>
      <c r="J244">
        <v>145.78999300000001</v>
      </c>
      <c r="K244">
        <v>133.32659899999999</v>
      </c>
      <c r="L244">
        <v>120.12693</v>
      </c>
      <c r="M244">
        <v>104.729378</v>
      </c>
      <c r="N244">
        <v>90.536331000000004</v>
      </c>
      <c r="O244">
        <v>83.471191000000005</v>
      </c>
      <c r="P244">
        <v>75.916870000000003</v>
      </c>
      <c r="Q244">
        <v>68.160194000000004</v>
      </c>
      <c r="R244">
        <v>62.740749000000001</v>
      </c>
      <c r="S244">
        <v>58.886211000000003</v>
      </c>
      <c r="T244">
        <v>51.738425999999997</v>
      </c>
      <c r="U244">
        <v>43.728943000000001</v>
      </c>
      <c r="V244">
        <v>40.399540000000002</v>
      </c>
      <c r="W244">
        <v>35.366146000000001</v>
      </c>
      <c r="X244">
        <v>30.567242</v>
      </c>
      <c r="Y244">
        <v>25.960905</v>
      </c>
      <c r="Z244">
        <v>24.193511999999998</v>
      </c>
      <c r="AA244">
        <v>23.534416</v>
      </c>
      <c r="AB244">
        <v>22.799233999999998</v>
      </c>
      <c r="AC244">
        <v>20.943881999999999</v>
      </c>
      <c r="AD244">
        <v>19.132334</v>
      </c>
      <c r="AE244">
        <v>18.236712000000001</v>
      </c>
      <c r="AF244">
        <v>18.209972</v>
      </c>
      <c r="AG244" s="91">
        <v>-6.2E-2</v>
      </c>
    </row>
    <row r="245" spans="1:33">
      <c r="A245" t="s">
        <v>970</v>
      </c>
      <c r="B245" t="s">
        <v>9092</v>
      </c>
      <c r="C245" t="s">
        <v>9093</v>
      </c>
      <c r="D245" t="s">
        <v>2105</v>
      </c>
      <c r="F245">
        <v>2.1840000000000002E-3</v>
      </c>
      <c r="G245">
        <v>3.1580000000000002E-3</v>
      </c>
      <c r="H245">
        <v>3.3180000000000002E-3</v>
      </c>
      <c r="I245">
        <v>3.3869999999999998E-3</v>
      </c>
      <c r="J245">
        <v>3.339E-3</v>
      </c>
      <c r="K245">
        <v>3.3189999999999999E-3</v>
      </c>
      <c r="L245">
        <v>3.3140000000000001E-3</v>
      </c>
      <c r="M245">
        <v>3.2829999999999999E-3</v>
      </c>
      <c r="N245">
        <v>3.297E-3</v>
      </c>
      <c r="O245">
        <v>3.3509999999999998E-3</v>
      </c>
      <c r="P245">
        <v>3.4060000000000002E-3</v>
      </c>
      <c r="Q245">
        <v>3.4459999999999998E-3</v>
      </c>
      <c r="R245">
        <v>3.4849999999999998E-3</v>
      </c>
      <c r="S245">
        <v>3.5249999999999999E-3</v>
      </c>
      <c r="T245">
        <v>3.5739999999999999E-3</v>
      </c>
      <c r="U245">
        <v>3.5969999999999999E-3</v>
      </c>
      <c r="V245">
        <v>3.5799999999999998E-3</v>
      </c>
      <c r="W245">
        <v>3.5400000000000002E-3</v>
      </c>
      <c r="X245">
        <v>3.49E-3</v>
      </c>
      <c r="Y245">
        <v>3.4650000000000002E-3</v>
      </c>
      <c r="Z245">
        <v>3.4420000000000002E-3</v>
      </c>
      <c r="AA245">
        <v>3.4429999999999999E-3</v>
      </c>
      <c r="AB245">
        <v>3.444E-3</v>
      </c>
      <c r="AC245">
        <v>3.46E-3</v>
      </c>
      <c r="AD245">
        <v>3.4650000000000002E-3</v>
      </c>
      <c r="AE245">
        <v>3.46E-3</v>
      </c>
      <c r="AF245">
        <v>3.4520000000000002E-3</v>
      </c>
      <c r="AG245" s="91">
        <v>1.7999999999999999E-2</v>
      </c>
    </row>
    <row r="246" spans="1:33">
      <c r="A246" t="s">
        <v>985</v>
      </c>
      <c r="B246" t="s">
        <v>9094</v>
      </c>
      <c r="C246" t="s">
        <v>9095</v>
      </c>
      <c r="D246" t="s">
        <v>2105</v>
      </c>
      <c r="F246">
        <v>1.8444510000000001</v>
      </c>
      <c r="G246">
        <v>3.3833199999999999</v>
      </c>
      <c r="H246">
        <v>3.7551990000000002</v>
      </c>
      <c r="I246">
        <v>3.9225240000000001</v>
      </c>
      <c r="J246">
        <v>3.0337079999999998</v>
      </c>
      <c r="K246">
        <v>3.2252130000000001</v>
      </c>
      <c r="L246">
        <v>2.9592960000000001</v>
      </c>
      <c r="M246">
        <v>2.4964080000000002</v>
      </c>
      <c r="N246">
        <v>2.3470780000000002</v>
      </c>
      <c r="O246">
        <v>2.1422949999999998</v>
      </c>
      <c r="P246">
        <v>2.5325519999999999</v>
      </c>
      <c r="Q246">
        <v>2.9827849999999998</v>
      </c>
      <c r="R246">
        <v>3.393907</v>
      </c>
      <c r="S246">
        <v>4.0493690000000004</v>
      </c>
      <c r="T246">
        <v>5.0462020000000001</v>
      </c>
      <c r="U246">
        <v>5.6631039999999997</v>
      </c>
      <c r="V246">
        <v>6.637721</v>
      </c>
      <c r="W246">
        <v>7.7824429999999998</v>
      </c>
      <c r="X246">
        <v>8.7570530000000009</v>
      </c>
      <c r="Y246">
        <v>9.5117189999999994</v>
      </c>
      <c r="Z246">
        <v>10.158861999999999</v>
      </c>
      <c r="AA246">
        <v>10.974225000000001</v>
      </c>
      <c r="AB246">
        <v>11.79744</v>
      </c>
      <c r="AC246">
        <v>12.722552</v>
      </c>
      <c r="AD246">
        <v>13.328785</v>
      </c>
      <c r="AE246">
        <v>14.058415999999999</v>
      </c>
      <c r="AF246">
        <v>14.624667000000001</v>
      </c>
      <c r="AG246" s="91">
        <v>8.3000000000000004E-2</v>
      </c>
    </row>
    <row r="247" spans="1:33">
      <c r="A247" t="s">
        <v>3230</v>
      </c>
      <c r="B247" t="s">
        <v>9096</v>
      </c>
      <c r="C247" t="s">
        <v>9097</v>
      </c>
      <c r="D247" t="s">
        <v>2105</v>
      </c>
      <c r="F247">
        <v>2.1840000000000002E-3</v>
      </c>
      <c r="G247">
        <v>3.1580000000000002E-3</v>
      </c>
      <c r="H247">
        <v>3.3180000000000002E-3</v>
      </c>
      <c r="I247">
        <v>3.3869999999999998E-3</v>
      </c>
      <c r="J247">
        <v>3.339E-3</v>
      </c>
      <c r="K247">
        <v>3.3189999999999999E-3</v>
      </c>
      <c r="L247">
        <v>3.3140000000000001E-3</v>
      </c>
      <c r="M247">
        <v>3.2829999999999999E-3</v>
      </c>
      <c r="N247">
        <v>3.297E-3</v>
      </c>
      <c r="O247">
        <v>3.3509999999999998E-3</v>
      </c>
      <c r="P247">
        <v>3.4060000000000002E-3</v>
      </c>
      <c r="Q247">
        <v>3.4459999999999998E-3</v>
      </c>
      <c r="R247">
        <v>3.4849999999999998E-3</v>
      </c>
      <c r="S247">
        <v>3.5249999999999999E-3</v>
      </c>
      <c r="T247">
        <v>3.5739999999999999E-3</v>
      </c>
      <c r="U247">
        <v>3.5969999999999999E-3</v>
      </c>
      <c r="V247">
        <v>3.5799999999999998E-3</v>
      </c>
      <c r="W247">
        <v>3.5400000000000002E-3</v>
      </c>
      <c r="X247">
        <v>3.49E-3</v>
      </c>
      <c r="Y247">
        <v>3.4650000000000002E-3</v>
      </c>
      <c r="Z247">
        <v>3.4420000000000002E-3</v>
      </c>
      <c r="AA247">
        <v>3.4429999999999999E-3</v>
      </c>
      <c r="AB247">
        <v>3.444E-3</v>
      </c>
      <c r="AC247">
        <v>3.46E-3</v>
      </c>
      <c r="AD247">
        <v>3.4650000000000002E-3</v>
      </c>
      <c r="AE247">
        <v>3.46E-3</v>
      </c>
      <c r="AF247">
        <v>3.4520000000000002E-3</v>
      </c>
      <c r="AG247" s="91">
        <v>1.7999999999999999E-2</v>
      </c>
    </row>
    <row r="248" spans="1:33">
      <c r="A248" t="s">
        <v>2271</v>
      </c>
      <c r="B248" t="s">
        <v>9098</v>
      </c>
      <c r="C248" t="s">
        <v>9099</v>
      </c>
      <c r="D248" t="s">
        <v>2105</v>
      </c>
      <c r="F248">
        <v>0.94423100000000004</v>
      </c>
      <c r="G248">
        <v>1.365408</v>
      </c>
      <c r="H248">
        <v>1.4345939999999999</v>
      </c>
      <c r="I248">
        <v>1.464623</v>
      </c>
      <c r="J248">
        <v>1.4437329999999999</v>
      </c>
      <c r="K248">
        <v>1.4353499999999999</v>
      </c>
      <c r="L248">
        <v>1.650101</v>
      </c>
      <c r="M248">
        <v>4.0234750000000004</v>
      </c>
      <c r="N248">
        <v>7.0397679999999996</v>
      </c>
      <c r="O248">
        <v>7.0255640000000001</v>
      </c>
      <c r="P248">
        <v>11.163259999999999</v>
      </c>
      <c r="Q248">
        <v>17.926338000000001</v>
      </c>
      <c r="R248">
        <v>25.431442000000001</v>
      </c>
      <c r="S248">
        <v>31.65118</v>
      </c>
      <c r="T248">
        <v>38.719349000000001</v>
      </c>
      <c r="U248">
        <v>46.610855000000001</v>
      </c>
      <c r="V248">
        <v>54.171871000000003</v>
      </c>
      <c r="W248">
        <v>65.451530000000005</v>
      </c>
      <c r="X248">
        <v>75.256614999999996</v>
      </c>
      <c r="Y248">
        <v>83.868813000000003</v>
      </c>
      <c r="Z248">
        <v>88.847701999999998</v>
      </c>
      <c r="AA248">
        <v>93.758324000000002</v>
      </c>
      <c r="AB248">
        <v>97.673721</v>
      </c>
      <c r="AC248">
        <v>103.783997</v>
      </c>
      <c r="AD248">
        <v>109.08074999999999</v>
      </c>
      <c r="AE248">
        <v>113.297623</v>
      </c>
      <c r="AF248">
        <v>116.983017</v>
      </c>
      <c r="AG248" s="91">
        <v>0.20399999999999999</v>
      </c>
    </row>
    <row r="249" spans="1:33">
      <c r="A249" t="s">
        <v>3238</v>
      </c>
      <c r="B249" t="s">
        <v>9100</v>
      </c>
      <c r="C249" t="s">
        <v>9101</v>
      </c>
      <c r="D249" t="s">
        <v>2105</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t="s">
        <v>549</v>
      </c>
    </row>
    <row r="250" spans="1:33">
      <c r="A250" t="s">
        <v>3235</v>
      </c>
      <c r="B250" t="s">
        <v>9102</v>
      </c>
      <c r="C250" t="s">
        <v>9103</v>
      </c>
      <c r="D250" t="s">
        <v>2105</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t="s">
        <v>549</v>
      </c>
    </row>
    <row r="251" spans="1:33">
      <c r="A251" t="s">
        <v>2287</v>
      </c>
      <c r="B251" t="s">
        <v>9104</v>
      </c>
      <c r="C251" t="s">
        <v>9105</v>
      </c>
      <c r="D251" t="s">
        <v>2105</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t="s">
        <v>549</v>
      </c>
    </row>
    <row r="252" spans="1:33">
      <c r="A252" t="s">
        <v>3348</v>
      </c>
      <c r="B252" t="s">
        <v>9106</v>
      </c>
      <c r="C252" t="s">
        <v>9107</v>
      </c>
      <c r="D252" t="s">
        <v>2105</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t="s">
        <v>549</v>
      </c>
    </row>
    <row r="253" spans="1:33">
      <c r="A253" t="s">
        <v>3351</v>
      </c>
      <c r="B253" t="s">
        <v>9108</v>
      </c>
      <c r="C253" t="s">
        <v>9109</v>
      </c>
      <c r="D253" t="s">
        <v>2105</v>
      </c>
      <c r="F253">
        <v>0</v>
      </c>
      <c r="G253">
        <v>2.0379999999999998</v>
      </c>
      <c r="H253">
        <v>3.3325499999999999</v>
      </c>
      <c r="I253">
        <v>4.9237310000000001</v>
      </c>
      <c r="J253">
        <v>26.281714999999998</v>
      </c>
      <c r="K253">
        <v>54.287185999999998</v>
      </c>
      <c r="L253">
        <v>84.201340000000002</v>
      </c>
      <c r="M253">
        <v>112.861259</v>
      </c>
      <c r="N253">
        <v>141.79293799999999</v>
      </c>
      <c r="O253">
        <v>162.911743</v>
      </c>
      <c r="P253">
        <v>179.93774400000001</v>
      </c>
      <c r="Q253">
        <v>192.76023900000001</v>
      </c>
      <c r="R253">
        <v>199.99612400000001</v>
      </c>
      <c r="S253">
        <v>205.27304100000001</v>
      </c>
      <c r="T253">
        <v>216.36737099999999</v>
      </c>
      <c r="U253">
        <v>229.177155</v>
      </c>
      <c r="V253">
        <v>231.776825</v>
      </c>
      <c r="W253">
        <v>232.09574900000001</v>
      </c>
      <c r="X253">
        <v>233.31234699999999</v>
      </c>
      <c r="Y253">
        <v>235.00767500000001</v>
      </c>
      <c r="Z253">
        <v>235.77676400000001</v>
      </c>
      <c r="AA253">
        <v>234.52491800000001</v>
      </c>
      <c r="AB253">
        <v>233.47456399999999</v>
      </c>
      <c r="AC253">
        <v>232.177063</v>
      </c>
      <c r="AD253">
        <v>230.277771</v>
      </c>
      <c r="AE253">
        <v>228.13374300000001</v>
      </c>
      <c r="AF253">
        <v>225.89794900000001</v>
      </c>
      <c r="AG253" t="s">
        <v>549</v>
      </c>
    </row>
    <row r="254" spans="1:33">
      <c r="A254" t="s">
        <v>3354</v>
      </c>
      <c r="B254" t="s">
        <v>9110</v>
      </c>
      <c r="C254" t="s">
        <v>9111</v>
      </c>
      <c r="D254" t="s">
        <v>2105</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t="s">
        <v>549</v>
      </c>
    </row>
    <row r="255" spans="1:33" s="135" customFormat="1">
      <c r="A255" s="135" t="s">
        <v>8028</v>
      </c>
      <c r="B255" s="135" t="s">
        <v>9112</v>
      </c>
      <c r="C255" s="135" t="s">
        <v>9113</v>
      </c>
      <c r="D255" s="135" t="s">
        <v>2105</v>
      </c>
      <c r="F255" s="135">
        <v>218.36299099999999</v>
      </c>
      <c r="G255" s="135">
        <v>315.76449600000001</v>
      </c>
      <c r="H255" s="135">
        <v>331.76449600000001</v>
      </c>
      <c r="I255" s="135">
        <v>338.70901500000002</v>
      </c>
      <c r="J255" s="135">
        <v>333.87792999999999</v>
      </c>
      <c r="K255" s="135">
        <v>331.958191</v>
      </c>
      <c r="L255" s="135">
        <v>331.47467</v>
      </c>
      <c r="M255" s="135">
        <v>328.36953699999998</v>
      </c>
      <c r="N255" s="135">
        <v>329.76156600000002</v>
      </c>
      <c r="O255" s="135">
        <v>335.15133700000001</v>
      </c>
      <c r="P255" s="135">
        <v>340.68307499999997</v>
      </c>
      <c r="Q255" s="135">
        <v>344.650757</v>
      </c>
      <c r="R255" s="135">
        <v>348.52252199999998</v>
      </c>
      <c r="S255" s="135">
        <v>352.58496100000002</v>
      </c>
      <c r="T255" s="135">
        <v>357.61010700000003</v>
      </c>
      <c r="U255" s="135">
        <v>363.27615400000002</v>
      </c>
      <c r="V255" s="135">
        <v>367.84466600000002</v>
      </c>
      <c r="W255" s="135">
        <v>370.84301799999997</v>
      </c>
      <c r="X255" s="135">
        <v>373.680725</v>
      </c>
      <c r="Y255" s="135">
        <v>375.94732699999997</v>
      </c>
      <c r="Z255" s="135">
        <v>378.958191</v>
      </c>
      <c r="AA255" s="135">
        <v>382.14627100000001</v>
      </c>
      <c r="AB255" s="135">
        <v>384.421967</v>
      </c>
      <c r="AC255" s="135">
        <v>386.62838699999998</v>
      </c>
      <c r="AD255" s="135">
        <v>387.21048000000002</v>
      </c>
      <c r="AE255" s="135">
        <v>388.30838</v>
      </c>
      <c r="AF255" s="135">
        <v>390.23971599999999</v>
      </c>
      <c r="AG255" s="159">
        <v>2.3E-2</v>
      </c>
    </row>
    <row r="256" spans="1:33">
      <c r="A256" t="s">
        <v>854</v>
      </c>
    </row>
    <row r="257" spans="1:33">
      <c r="A257" t="s">
        <v>955</v>
      </c>
      <c r="B257" t="s">
        <v>9114</v>
      </c>
      <c r="C257" t="s">
        <v>9115</v>
      </c>
      <c r="D257" t="s">
        <v>2105</v>
      </c>
      <c r="F257">
        <v>98.313300999999996</v>
      </c>
      <c r="G257">
        <v>97.836608999999996</v>
      </c>
      <c r="H257">
        <v>103.452797</v>
      </c>
      <c r="I257">
        <v>107.243362</v>
      </c>
      <c r="J257">
        <v>103.19278</v>
      </c>
      <c r="K257">
        <v>97.216232000000005</v>
      </c>
      <c r="L257">
        <v>92.846428000000003</v>
      </c>
      <c r="M257">
        <v>88.334923000000003</v>
      </c>
      <c r="N257">
        <v>84.694091999999998</v>
      </c>
      <c r="O257">
        <v>82.005225999999993</v>
      </c>
      <c r="P257">
        <v>78.010101000000006</v>
      </c>
      <c r="Q257">
        <v>73.601714999999999</v>
      </c>
      <c r="R257">
        <v>69.995048999999995</v>
      </c>
      <c r="S257">
        <v>66.991837000000004</v>
      </c>
      <c r="T257">
        <v>64.365700000000004</v>
      </c>
      <c r="U257">
        <v>61.897514000000001</v>
      </c>
      <c r="V257">
        <v>59.811084999999999</v>
      </c>
      <c r="W257">
        <v>58.321438000000001</v>
      </c>
      <c r="X257">
        <v>57.454478999999999</v>
      </c>
      <c r="Y257">
        <v>56.892189000000002</v>
      </c>
      <c r="Z257">
        <v>55.89143</v>
      </c>
      <c r="AA257">
        <v>54.660702000000001</v>
      </c>
      <c r="AB257">
        <v>53.547351999999997</v>
      </c>
      <c r="AC257">
        <v>53.545704000000001</v>
      </c>
      <c r="AD257">
        <v>53.922440000000002</v>
      </c>
      <c r="AE257">
        <v>53.735672000000001</v>
      </c>
      <c r="AF257">
        <v>53.022548999999998</v>
      </c>
      <c r="AG257" s="91">
        <v>-2.3E-2</v>
      </c>
    </row>
    <row r="258" spans="1:33">
      <c r="A258" t="s">
        <v>1221</v>
      </c>
      <c r="B258" t="s">
        <v>9116</v>
      </c>
      <c r="C258" t="s">
        <v>9117</v>
      </c>
      <c r="D258" t="s">
        <v>2105</v>
      </c>
      <c r="F258">
        <v>76.054267999999993</v>
      </c>
      <c r="G258">
        <v>77.454300000000003</v>
      </c>
      <c r="H258">
        <v>83.635658000000006</v>
      </c>
      <c r="I258">
        <v>88.378853000000007</v>
      </c>
      <c r="J258">
        <v>86.513474000000002</v>
      </c>
      <c r="K258">
        <v>82.790276000000006</v>
      </c>
      <c r="L258">
        <v>80.210464000000002</v>
      </c>
      <c r="M258">
        <v>77.315155000000004</v>
      </c>
      <c r="N258">
        <v>75.013228999999995</v>
      </c>
      <c r="O258">
        <v>73.405411000000001</v>
      </c>
      <c r="P258">
        <v>70.518044000000003</v>
      </c>
      <c r="Q258">
        <v>67.130249000000006</v>
      </c>
      <c r="R258">
        <v>64.362808000000001</v>
      </c>
      <c r="S258">
        <v>62.059382999999997</v>
      </c>
      <c r="T258">
        <v>60.030147999999997</v>
      </c>
      <c r="U258">
        <v>58.084083999999997</v>
      </c>
      <c r="V258">
        <v>56.441662000000001</v>
      </c>
      <c r="W258">
        <v>55.317905000000003</v>
      </c>
      <c r="X258">
        <v>54.749245000000002</v>
      </c>
      <c r="Y258">
        <v>54.443297999999999</v>
      </c>
      <c r="Z258">
        <v>53.692692000000001</v>
      </c>
      <c r="AA258">
        <v>52.695610000000002</v>
      </c>
      <c r="AB258">
        <v>51.788212000000001</v>
      </c>
      <c r="AC258">
        <v>51.938023000000001</v>
      </c>
      <c r="AD258">
        <v>52.443145999999999</v>
      </c>
      <c r="AE258">
        <v>52.388401000000002</v>
      </c>
      <c r="AF258">
        <v>51.808399000000001</v>
      </c>
      <c r="AG258" s="91">
        <v>-1.4999999999999999E-2</v>
      </c>
    </row>
    <row r="259" spans="1:33">
      <c r="A259" t="s">
        <v>970</v>
      </c>
      <c r="B259" t="s">
        <v>9118</v>
      </c>
      <c r="C259" t="s">
        <v>9119</v>
      </c>
      <c r="D259" t="s">
        <v>2105</v>
      </c>
      <c r="F259">
        <v>1.7719999999999999E-3</v>
      </c>
      <c r="G259">
        <v>1.805E-3</v>
      </c>
      <c r="H259">
        <v>1.934E-3</v>
      </c>
      <c r="I259">
        <v>2.0270000000000002E-3</v>
      </c>
      <c r="J259">
        <v>1.9750000000000002E-3</v>
      </c>
      <c r="K259">
        <v>1.89E-3</v>
      </c>
      <c r="L259">
        <v>1.8389999999999999E-3</v>
      </c>
      <c r="M259">
        <v>1.7930000000000001E-3</v>
      </c>
      <c r="N259">
        <v>1.7730000000000001E-3</v>
      </c>
      <c r="O259">
        <v>1.779E-3</v>
      </c>
      <c r="P259">
        <v>1.774E-3</v>
      </c>
      <c r="Q259">
        <v>1.7669999999999999E-3</v>
      </c>
      <c r="R259">
        <v>1.7769999999999999E-3</v>
      </c>
      <c r="S259">
        <v>1.794E-3</v>
      </c>
      <c r="T259">
        <v>1.805E-3</v>
      </c>
      <c r="U259">
        <v>1.802E-3</v>
      </c>
      <c r="V259">
        <v>1.7899999999999999E-3</v>
      </c>
      <c r="W259">
        <v>1.7799999999999999E-3</v>
      </c>
      <c r="X259">
        <v>1.7799999999999999E-3</v>
      </c>
      <c r="Y259">
        <v>1.7799999999999999E-3</v>
      </c>
      <c r="Z259">
        <v>1.761E-3</v>
      </c>
      <c r="AA259">
        <v>1.7309999999999999E-3</v>
      </c>
      <c r="AB259">
        <v>1.7030000000000001E-3</v>
      </c>
      <c r="AC259">
        <v>1.7080000000000001E-3</v>
      </c>
      <c r="AD259">
        <v>1.7240000000000001E-3</v>
      </c>
      <c r="AE259">
        <v>1.7229999999999999E-3</v>
      </c>
      <c r="AF259">
        <v>1.7030000000000001E-3</v>
      </c>
      <c r="AG259" s="91">
        <v>-2E-3</v>
      </c>
    </row>
    <row r="260" spans="1:33">
      <c r="A260" t="s">
        <v>985</v>
      </c>
      <c r="B260" t="s">
        <v>9120</v>
      </c>
      <c r="C260" t="s">
        <v>9121</v>
      </c>
      <c r="D260" t="s">
        <v>2105</v>
      </c>
      <c r="F260">
        <v>2.734982</v>
      </c>
      <c r="G260">
        <v>2.8151139999999999</v>
      </c>
      <c r="H260">
        <v>3.0271919999999999</v>
      </c>
      <c r="I260">
        <v>3.1629010000000002</v>
      </c>
      <c r="J260">
        <v>3.1006689999999999</v>
      </c>
      <c r="K260">
        <v>2.9745460000000001</v>
      </c>
      <c r="L260">
        <v>2.8916620000000002</v>
      </c>
      <c r="M260">
        <v>2.818619</v>
      </c>
      <c r="N260">
        <v>2.7908780000000002</v>
      </c>
      <c r="O260">
        <v>2.8054260000000002</v>
      </c>
      <c r="P260">
        <v>2.799328</v>
      </c>
      <c r="Q260">
        <v>2.78904</v>
      </c>
      <c r="R260">
        <v>2.7893089999999998</v>
      </c>
      <c r="S260">
        <v>2.8199649999999998</v>
      </c>
      <c r="T260">
        <v>2.852411</v>
      </c>
      <c r="U260">
        <v>2.859318</v>
      </c>
      <c r="V260">
        <v>2.8380749999999999</v>
      </c>
      <c r="W260">
        <v>2.8099569999999998</v>
      </c>
      <c r="X260">
        <v>2.8388279999999999</v>
      </c>
      <c r="Y260">
        <v>2.87378</v>
      </c>
      <c r="Z260">
        <v>2.8516379999999999</v>
      </c>
      <c r="AA260">
        <v>2.8105190000000002</v>
      </c>
      <c r="AB260">
        <v>2.7745690000000001</v>
      </c>
      <c r="AC260">
        <v>2.8271250000000001</v>
      </c>
      <c r="AD260">
        <v>2.8986519999999998</v>
      </c>
      <c r="AE260">
        <v>2.9838719999999999</v>
      </c>
      <c r="AF260">
        <v>2.9742109999999999</v>
      </c>
      <c r="AG260" s="91">
        <v>3.0000000000000001E-3</v>
      </c>
    </row>
    <row r="261" spans="1:33">
      <c r="A261" t="s">
        <v>3230</v>
      </c>
      <c r="B261" t="s">
        <v>9122</v>
      </c>
      <c r="C261" t="s">
        <v>9123</v>
      </c>
      <c r="D261" t="s">
        <v>2105</v>
      </c>
      <c r="F261">
        <v>1.7719999999999999E-3</v>
      </c>
      <c r="G261">
        <v>1.805E-3</v>
      </c>
      <c r="H261">
        <v>1.934E-3</v>
      </c>
      <c r="I261">
        <v>2.0270000000000002E-3</v>
      </c>
      <c r="J261">
        <v>1.9750000000000002E-3</v>
      </c>
      <c r="K261">
        <v>1.89E-3</v>
      </c>
      <c r="L261">
        <v>1.8389999999999999E-3</v>
      </c>
      <c r="M261">
        <v>1.7930000000000001E-3</v>
      </c>
      <c r="N261">
        <v>1.7730000000000001E-3</v>
      </c>
      <c r="O261">
        <v>1.779E-3</v>
      </c>
      <c r="P261">
        <v>1.774E-3</v>
      </c>
      <c r="Q261">
        <v>1.7669999999999999E-3</v>
      </c>
      <c r="R261">
        <v>1.7769999999999999E-3</v>
      </c>
      <c r="S261">
        <v>1.794E-3</v>
      </c>
      <c r="T261">
        <v>1.805E-3</v>
      </c>
      <c r="U261">
        <v>1.802E-3</v>
      </c>
      <c r="V261">
        <v>1.7899999999999999E-3</v>
      </c>
      <c r="W261">
        <v>1.7799999999999999E-3</v>
      </c>
      <c r="X261">
        <v>1.7799999999999999E-3</v>
      </c>
      <c r="Y261">
        <v>1.7799999999999999E-3</v>
      </c>
      <c r="Z261">
        <v>1.761E-3</v>
      </c>
      <c r="AA261">
        <v>1.7309999999999999E-3</v>
      </c>
      <c r="AB261">
        <v>1.7030000000000001E-3</v>
      </c>
      <c r="AC261">
        <v>1.7080000000000001E-3</v>
      </c>
      <c r="AD261">
        <v>1.7240000000000001E-3</v>
      </c>
      <c r="AE261">
        <v>1.7229999999999999E-3</v>
      </c>
      <c r="AF261">
        <v>1.7030000000000001E-3</v>
      </c>
      <c r="AG261" s="91">
        <v>-2E-3</v>
      </c>
    </row>
    <row r="262" spans="1:33">
      <c r="A262" t="s">
        <v>2271</v>
      </c>
      <c r="B262" t="s">
        <v>9124</v>
      </c>
      <c r="C262" t="s">
        <v>9125</v>
      </c>
      <c r="D262" t="s">
        <v>2105</v>
      </c>
      <c r="F262">
        <v>0.113667</v>
      </c>
      <c r="G262">
        <v>0.115771</v>
      </c>
      <c r="H262">
        <v>0.12402299999999999</v>
      </c>
      <c r="I262">
        <v>0.12998299999999999</v>
      </c>
      <c r="J262">
        <v>0.126668</v>
      </c>
      <c r="K262">
        <v>0.121198</v>
      </c>
      <c r="L262">
        <v>0.117975</v>
      </c>
      <c r="M262">
        <v>0.114995</v>
      </c>
      <c r="N262">
        <v>0.113729</v>
      </c>
      <c r="O262">
        <v>0.11407299999999999</v>
      </c>
      <c r="P262">
        <v>0.113798</v>
      </c>
      <c r="Q262">
        <v>0.113326</v>
      </c>
      <c r="R262">
        <v>0.113995</v>
      </c>
      <c r="S262">
        <v>0.115079</v>
      </c>
      <c r="T262">
        <v>0.115797</v>
      </c>
      <c r="U262">
        <v>0.115552</v>
      </c>
      <c r="V262">
        <v>0.1148</v>
      </c>
      <c r="W262">
        <v>0.11419799999999999</v>
      </c>
      <c r="X262">
        <v>0.114139</v>
      </c>
      <c r="Y262">
        <v>0.114187</v>
      </c>
      <c r="Z262">
        <v>0.11297699999999999</v>
      </c>
      <c r="AA262">
        <v>0.111053</v>
      </c>
      <c r="AB262">
        <v>0.10920299999999999</v>
      </c>
      <c r="AC262">
        <v>0.10954899999999999</v>
      </c>
      <c r="AD262">
        <v>0.11060499999999999</v>
      </c>
      <c r="AE262">
        <v>0.110504</v>
      </c>
      <c r="AF262">
        <v>0.109221</v>
      </c>
      <c r="AG262" s="91">
        <v>-2E-3</v>
      </c>
    </row>
    <row r="263" spans="1:33">
      <c r="A263" t="s">
        <v>3238</v>
      </c>
      <c r="B263" t="s">
        <v>9126</v>
      </c>
      <c r="C263" t="s">
        <v>9127</v>
      </c>
      <c r="D263" t="s">
        <v>2105</v>
      </c>
      <c r="F263">
        <v>0</v>
      </c>
      <c r="G263">
        <v>0</v>
      </c>
      <c r="H263">
        <v>0.122118</v>
      </c>
      <c r="I263">
        <v>0.193159</v>
      </c>
      <c r="J263">
        <v>0.31195200000000001</v>
      </c>
      <c r="K263">
        <v>0.412692</v>
      </c>
      <c r="L263">
        <v>0.48345900000000003</v>
      </c>
      <c r="M263">
        <v>0.55136799999999997</v>
      </c>
      <c r="N263">
        <v>0.58849499999999999</v>
      </c>
      <c r="O263">
        <v>0</v>
      </c>
      <c r="P263">
        <v>0</v>
      </c>
      <c r="Q263">
        <v>0</v>
      </c>
      <c r="R263">
        <v>0</v>
      </c>
      <c r="S263">
        <v>0</v>
      </c>
      <c r="T263">
        <v>0</v>
      </c>
      <c r="U263">
        <v>0</v>
      </c>
      <c r="V263">
        <v>0</v>
      </c>
      <c r="W263">
        <v>0</v>
      </c>
      <c r="X263">
        <v>0</v>
      </c>
      <c r="Y263">
        <v>0</v>
      </c>
      <c r="Z263">
        <v>0</v>
      </c>
      <c r="AA263">
        <v>0</v>
      </c>
      <c r="AB263">
        <v>0</v>
      </c>
      <c r="AC263">
        <v>0</v>
      </c>
      <c r="AD263">
        <v>0</v>
      </c>
      <c r="AE263">
        <v>0</v>
      </c>
      <c r="AF263">
        <v>0</v>
      </c>
      <c r="AG263" t="s">
        <v>549</v>
      </c>
    </row>
    <row r="264" spans="1:33">
      <c r="A264" t="s">
        <v>3235</v>
      </c>
      <c r="B264" t="s">
        <v>9128</v>
      </c>
      <c r="C264" t="s">
        <v>9129</v>
      </c>
      <c r="D264" t="s">
        <v>2105</v>
      </c>
      <c r="F264">
        <v>0</v>
      </c>
      <c r="G264">
        <v>0.56174199999999996</v>
      </c>
      <c r="H264">
        <v>0.65029199999999998</v>
      </c>
      <c r="I264">
        <v>0.331312</v>
      </c>
      <c r="J264">
        <v>6.5602999999999995E-2</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t="s">
        <v>549</v>
      </c>
    </row>
    <row r="265" spans="1:33">
      <c r="A265" t="s">
        <v>2287</v>
      </c>
      <c r="B265" t="s">
        <v>9130</v>
      </c>
      <c r="C265" t="s">
        <v>9131</v>
      </c>
      <c r="D265" t="s">
        <v>2105</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t="s">
        <v>549</v>
      </c>
    </row>
    <row r="266" spans="1:33">
      <c r="A266" t="s">
        <v>3348</v>
      </c>
      <c r="B266" t="s">
        <v>9132</v>
      </c>
      <c r="C266" t="s">
        <v>9133</v>
      </c>
      <c r="D266" t="s">
        <v>2105</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v>0</v>
      </c>
      <c r="AF266">
        <v>0</v>
      </c>
      <c r="AG266" t="s">
        <v>549</v>
      </c>
    </row>
    <row r="267" spans="1:33">
      <c r="A267" t="s">
        <v>3351</v>
      </c>
      <c r="B267" t="s">
        <v>9134</v>
      </c>
      <c r="C267" t="s">
        <v>9135</v>
      </c>
      <c r="D267" t="s">
        <v>2105</v>
      </c>
      <c r="F267">
        <v>0</v>
      </c>
      <c r="G267">
        <v>1.7135560000000001</v>
      </c>
      <c r="H267">
        <v>2.350819</v>
      </c>
      <c r="I267">
        <v>3.2148279999999998</v>
      </c>
      <c r="J267">
        <v>4.1746100000000004</v>
      </c>
      <c r="K267">
        <v>5.4425470000000002</v>
      </c>
      <c r="L267">
        <v>7.3824759999999996</v>
      </c>
      <c r="M267">
        <v>10.151320999999999</v>
      </c>
      <c r="N267">
        <v>14.112121999999999</v>
      </c>
      <c r="O267">
        <v>19.519396</v>
      </c>
      <c r="P267">
        <v>25.979019000000001</v>
      </c>
      <c r="Q267">
        <v>33.050400000000003</v>
      </c>
      <c r="R267">
        <v>40.467086999999999</v>
      </c>
      <c r="S267">
        <v>47.431865999999999</v>
      </c>
      <c r="T267">
        <v>53.173378</v>
      </c>
      <c r="U267">
        <v>57.198608</v>
      </c>
      <c r="V267">
        <v>59.776516000000001</v>
      </c>
      <c r="W267">
        <v>61.481461000000003</v>
      </c>
      <c r="X267">
        <v>62.795741999999997</v>
      </c>
      <c r="Y267">
        <v>63.703178000000001</v>
      </c>
      <c r="Z267">
        <v>63.591166999999999</v>
      </c>
      <c r="AA267">
        <v>62.862864999999999</v>
      </c>
      <c r="AB267">
        <v>62.037998000000002</v>
      </c>
      <c r="AC267">
        <v>62.375670999999997</v>
      </c>
      <c r="AD267">
        <v>63.0672</v>
      </c>
      <c r="AE267">
        <v>63.067070000000001</v>
      </c>
      <c r="AF267">
        <v>62.370319000000002</v>
      </c>
      <c r="AG267" t="s">
        <v>549</v>
      </c>
    </row>
    <row r="268" spans="1:33">
      <c r="A268" t="s">
        <v>3354</v>
      </c>
      <c r="B268" t="s">
        <v>9136</v>
      </c>
      <c r="C268" t="s">
        <v>9137</v>
      </c>
      <c r="D268" t="s">
        <v>2105</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t="s">
        <v>549</v>
      </c>
    </row>
    <row r="269" spans="1:33" s="36" customFormat="1">
      <c r="A269" s="36" t="s">
        <v>8059</v>
      </c>
      <c r="B269" s="36" t="s">
        <v>9138</v>
      </c>
      <c r="C269" s="36" t="s">
        <v>9139</v>
      </c>
      <c r="D269" s="36" t="s">
        <v>2105</v>
      </c>
      <c r="F269" s="36">
        <v>177.219742</v>
      </c>
      <c r="G269" s="36">
        <v>180.500732</v>
      </c>
      <c r="H269" s="36">
        <v>193.36677599999999</v>
      </c>
      <c r="I269" s="36">
        <v>202.658447</v>
      </c>
      <c r="J269" s="36">
        <v>197.48968500000001</v>
      </c>
      <c r="K269" s="36">
        <v>188.96127300000001</v>
      </c>
      <c r="L269" s="36">
        <v>183.93614199999999</v>
      </c>
      <c r="M269" s="36">
        <v>179.28994800000001</v>
      </c>
      <c r="N269" s="36">
        <v>177.31608600000001</v>
      </c>
      <c r="O269" s="36">
        <v>177.85307299999999</v>
      </c>
      <c r="P269" s="36">
        <v>177.42384300000001</v>
      </c>
      <c r="Q269" s="36">
        <v>176.68826300000001</v>
      </c>
      <c r="R269" s="36">
        <v>177.73182700000001</v>
      </c>
      <c r="S269" s="36">
        <v>179.42169200000001</v>
      </c>
      <c r="T269" s="36">
        <v>180.54106100000001</v>
      </c>
      <c r="U269" s="36">
        <v>180.158661</v>
      </c>
      <c r="V269" s="36">
        <v>178.98571799999999</v>
      </c>
      <c r="W269" s="36">
        <v>178.04853800000001</v>
      </c>
      <c r="X269" s="36">
        <v>177.955994</v>
      </c>
      <c r="Y269" s="36">
        <v>178.03021200000001</v>
      </c>
      <c r="Z269" s="36">
        <v>176.14343299999999</v>
      </c>
      <c r="AA269" s="36">
        <v>173.144226</v>
      </c>
      <c r="AB269" s="36">
        <v>170.26071200000001</v>
      </c>
      <c r="AC269" s="36">
        <v>170.79948400000001</v>
      </c>
      <c r="AD269" s="36">
        <v>172.44551100000001</v>
      </c>
      <c r="AE269" s="36">
        <v>172.288971</v>
      </c>
      <c r="AF269" s="36">
        <v>170.28810100000001</v>
      </c>
      <c r="AG269" s="95">
        <v>-2E-3</v>
      </c>
    </row>
    <row r="270" spans="1:33">
      <c r="A270" t="s">
        <v>8062</v>
      </c>
    </row>
    <row r="271" spans="1:33">
      <c r="A271" t="s">
        <v>955</v>
      </c>
      <c r="B271" t="s">
        <v>9140</v>
      </c>
      <c r="C271" t="s">
        <v>9141</v>
      </c>
      <c r="D271" t="s">
        <v>2105</v>
      </c>
      <c r="F271">
        <v>307.59622200000001</v>
      </c>
      <c r="G271">
        <v>313.02185100000003</v>
      </c>
      <c r="H271">
        <v>335.22216800000001</v>
      </c>
      <c r="I271">
        <v>351.56460600000003</v>
      </c>
      <c r="J271">
        <v>342.586029</v>
      </c>
      <c r="K271">
        <v>327.72351099999997</v>
      </c>
      <c r="L271">
        <v>318.936554</v>
      </c>
      <c r="M271">
        <v>310.78518700000001</v>
      </c>
      <c r="N271">
        <v>307.22323599999999</v>
      </c>
      <c r="O271">
        <v>308.72027600000001</v>
      </c>
      <c r="P271">
        <v>307.94979899999998</v>
      </c>
      <c r="Q271">
        <v>306.63226300000002</v>
      </c>
      <c r="R271">
        <v>308.43292200000002</v>
      </c>
      <c r="S271">
        <v>311.27868699999999</v>
      </c>
      <c r="T271">
        <v>313.22674599999999</v>
      </c>
      <c r="U271">
        <v>312.47369400000002</v>
      </c>
      <c r="V271">
        <v>310.26293900000002</v>
      </c>
      <c r="W271">
        <v>308.45281999999997</v>
      </c>
      <c r="X271">
        <v>308.23263500000002</v>
      </c>
      <c r="Y271">
        <v>308.30825800000002</v>
      </c>
      <c r="Z271">
        <v>304.84274299999998</v>
      </c>
      <c r="AA271">
        <v>299.50528000000003</v>
      </c>
      <c r="AB271">
        <v>294.25860599999999</v>
      </c>
      <c r="AC271">
        <v>294.85919200000001</v>
      </c>
      <c r="AD271">
        <v>297.13476600000001</v>
      </c>
      <c r="AE271">
        <v>296.41198700000001</v>
      </c>
      <c r="AF271">
        <v>292.27603099999999</v>
      </c>
      <c r="AG271" s="91">
        <v>-2E-3</v>
      </c>
    </row>
    <row r="272" spans="1:33">
      <c r="A272" t="s">
        <v>1221</v>
      </c>
      <c r="B272" t="s">
        <v>9142</v>
      </c>
      <c r="C272" t="s">
        <v>9143</v>
      </c>
      <c r="D272" t="s">
        <v>2105</v>
      </c>
      <c r="F272">
        <v>0.164275</v>
      </c>
      <c r="G272">
        <v>0.16734399999999999</v>
      </c>
      <c r="H272">
        <v>0.17882999999999999</v>
      </c>
      <c r="I272">
        <v>0.18709799999999999</v>
      </c>
      <c r="J272">
        <v>0.18209800000000001</v>
      </c>
      <c r="K272">
        <v>0.173901</v>
      </c>
      <c r="L272">
        <v>0.16891500000000001</v>
      </c>
      <c r="M272">
        <v>0.16417200000000001</v>
      </c>
      <c r="N272">
        <v>0.16173799999999999</v>
      </c>
      <c r="O272">
        <v>0.16499900000000001</v>
      </c>
      <c r="P272">
        <v>0.164607</v>
      </c>
      <c r="Q272">
        <v>0.16392899999999999</v>
      </c>
      <c r="R272">
        <v>0.16490099999999999</v>
      </c>
      <c r="S272">
        <v>0.16647300000000001</v>
      </c>
      <c r="T272">
        <v>0.167514</v>
      </c>
      <c r="U272">
        <v>0.16716200000000001</v>
      </c>
      <c r="V272">
        <v>0.166076</v>
      </c>
      <c r="W272">
        <v>0.16520799999999999</v>
      </c>
      <c r="X272">
        <v>0.16512299999999999</v>
      </c>
      <c r="Y272">
        <v>0.16519300000000001</v>
      </c>
      <c r="Z272">
        <v>0.16344400000000001</v>
      </c>
      <c r="AA272">
        <v>0.160662</v>
      </c>
      <c r="AB272">
        <v>0.15798699999999999</v>
      </c>
      <c r="AC272">
        <v>0.15848699999999999</v>
      </c>
      <c r="AD272">
        <v>0.16001499999999999</v>
      </c>
      <c r="AE272">
        <v>0.15987000000000001</v>
      </c>
      <c r="AF272">
        <v>0.15801000000000001</v>
      </c>
      <c r="AG272" s="91">
        <v>-1E-3</v>
      </c>
    </row>
    <row r="273" spans="1:33">
      <c r="A273" t="s">
        <v>970</v>
      </c>
      <c r="B273" t="s">
        <v>9144</v>
      </c>
      <c r="C273" t="s">
        <v>9145</v>
      </c>
      <c r="D273" t="s">
        <v>2105</v>
      </c>
      <c r="F273">
        <v>0.15823000000000001</v>
      </c>
      <c r="G273">
        <v>0.161159</v>
      </c>
      <c r="H273">
        <v>0.17264699999999999</v>
      </c>
      <c r="I273">
        <v>0.18094299999999999</v>
      </c>
      <c r="J273">
        <v>0.17632800000000001</v>
      </c>
      <c r="K273">
        <v>0.168714</v>
      </c>
      <c r="L273">
        <v>0.16422700000000001</v>
      </c>
      <c r="M273">
        <v>0.160079</v>
      </c>
      <c r="N273">
        <v>0.15831600000000001</v>
      </c>
      <c r="O273">
        <v>0.15879699999999999</v>
      </c>
      <c r="P273">
        <v>0.158414</v>
      </c>
      <c r="Q273">
        <v>0.15775800000000001</v>
      </c>
      <c r="R273">
        <v>0.158689</v>
      </c>
      <c r="S273">
        <v>0.16019800000000001</v>
      </c>
      <c r="T273">
        <v>0.16119800000000001</v>
      </c>
      <c r="U273">
        <v>0.160856</v>
      </c>
      <c r="V273">
        <v>0.15980900000000001</v>
      </c>
      <c r="W273">
        <v>0.158972</v>
      </c>
      <c r="X273">
        <v>0.158889</v>
      </c>
      <c r="Y273">
        <v>0.15895599999999999</v>
      </c>
      <c r="Z273">
        <v>0.15727099999999999</v>
      </c>
      <c r="AA273">
        <v>0.15459300000000001</v>
      </c>
      <c r="AB273">
        <v>0.15201799999999999</v>
      </c>
      <c r="AC273">
        <v>0.152499</v>
      </c>
      <c r="AD273">
        <v>0.15396799999999999</v>
      </c>
      <c r="AE273">
        <v>0.15382799999999999</v>
      </c>
      <c r="AF273">
        <v>0.15203900000000001</v>
      </c>
      <c r="AG273" s="91">
        <v>-2E-3</v>
      </c>
    </row>
    <row r="274" spans="1:33">
      <c r="A274" t="s">
        <v>985</v>
      </c>
      <c r="B274" t="s">
        <v>9146</v>
      </c>
      <c r="C274" t="s">
        <v>9147</v>
      </c>
      <c r="D274" t="s">
        <v>2105</v>
      </c>
      <c r="F274">
        <v>4.9517290000000003</v>
      </c>
      <c r="G274">
        <v>5.312443</v>
      </c>
      <c r="H274">
        <v>5.6818520000000001</v>
      </c>
      <c r="I274">
        <v>5.6170330000000002</v>
      </c>
      <c r="J274">
        <v>5.4386429999999999</v>
      </c>
      <c r="K274">
        <v>5.203786</v>
      </c>
      <c r="L274">
        <v>5.0673890000000004</v>
      </c>
      <c r="M274">
        <v>4.9440660000000003</v>
      </c>
      <c r="N274">
        <v>4.9118769999999996</v>
      </c>
      <c r="O274">
        <v>4.9445069999999998</v>
      </c>
      <c r="P274">
        <v>4.9579420000000001</v>
      </c>
      <c r="Q274">
        <v>4.9781510000000004</v>
      </c>
      <c r="R274">
        <v>5.0178739999999999</v>
      </c>
      <c r="S274">
        <v>5.1524660000000004</v>
      </c>
      <c r="T274">
        <v>5.1785119999999996</v>
      </c>
      <c r="U274">
        <v>5.2572320000000001</v>
      </c>
      <c r="V274">
        <v>5.3993229999999999</v>
      </c>
      <c r="W274">
        <v>5.556578</v>
      </c>
      <c r="X274">
        <v>5.6135780000000004</v>
      </c>
      <c r="Y274">
        <v>5.6688020000000003</v>
      </c>
      <c r="Z274">
        <v>5.8067770000000003</v>
      </c>
      <c r="AA274">
        <v>5.8547640000000003</v>
      </c>
      <c r="AB274">
        <v>6.0161300000000004</v>
      </c>
      <c r="AC274">
        <v>6.3656329999999999</v>
      </c>
      <c r="AD274">
        <v>6.993036</v>
      </c>
      <c r="AE274">
        <v>7.4397250000000001</v>
      </c>
      <c r="AF274">
        <v>8.0469609999999996</v>
      </c>
      <c r="AG274" s="91">
        <v>1.9E-2</v>
      </c>
    </row>
    <row r="275" spans="1:33">
      <c r="A275" t="s">
        <v>3230</v>
      </c>
      <c r="B275" t="s">
        <v>9148</v>
      </c>
      <c r="C275" t="s">
        <v>9149</v>
      </c>
      <c r="D275" t="s">
        <v>2105</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v>0</v>
      </c>
      <c r="AF275">
        <v>0</v>
      </c>
      <c r="AG275" t="s">
        <v>549</v>
      </c>
    </row>
    <row r="276" spans="1:33">
      <c r="A276" t="s">
        <v>2271</v>
      </c>
      <c r="B276" t="s">
        <v>9150</v>
      </c>
      <c r="C276" t="s">
        <v>9151</v>
      </c>
      <c r="D276" t="s">
        <v>2105</v>
      </c>
      <c r="F276">
        <v>0.73615900000000001</v>
      </c>
      <c r="G276">
        <v>0.74978900000000004</v>
      </c>
      <c r="H276">
        <v>0.80323500000000003</v>
      </c>
      <c r="I276">
        <v>0.84183300000000005</v>
      </c>
      <c r="J276">
        <v>0.82036399999999998</v>
      </c>
      <c r="K276">
        <v>0.78493800000000002</v>
      </c>
      <c r="L276">
        <v>0.76406399999999997</v>
      </c>
      <c r="M276">
        <v>0.74476500000000001</v>
      </c>
      <c r="N276">
        <v>0.73656500000000003</v>
      </c>
      <c r="O276">
        <v>0.73880100000000004</v>
      </c>
      <c r="P276">
        <v>0.73701899999999998</v>
      </c>
      <c r="Q276">
        <v>0.73396300000000003</v>
      </c>
      <c r="R276">
        <v>0.73829800000000001</v>
      </c>
      <c r="S276">
        <v>0.74531800000000004</v>
      </c>
      <c r="T276">
        <v>0.74996799999999997</v>
      </c>
      <c r="U276">
        <v>0.74838000000000005</v>
      </c>
      <c r="V276">
        <v>0.74350700000000003</v>
      </c>
      <c r="W276">
        <v>0.73961399999999999</v>
      </c>
      <c r="X276">
        <v>0.73922500000000002</v>
      </c>
      <c r="Y276">
        <v>0.73953599999999997</v>
      </c>
      <c r="Z276">
        <v>0.73169799999999996</v>
      </c>
      <c r="AA276">
        <v>0.71923599999999999</v>
      </c>
      <c r="AB276">
        <v>0.70725899999999997</v>
      </c>
      <c r="AC276">
        <v>0.70949399999999996</v>
      </c>
      <c r="AD276">
        <v>0.71632700000000005</v>
      </c>
      <c r="AE276">
        <v>0.71567499999999995</v>
      </c>
      <c r="AF276">
        <v>0.70735400000000004</v>
      </c>
      <c r="AG276" s="91">
        <v>-2E-3</v>
      </c>
    </row>
    <row r="277" spans="1:33">
      <c r="A277" t="s">
        <v>3238</v>
      </c>
      <c r="B277" t="s">
        <v>9152</v>
      </c>
      <c r="C277" t="s">
        <v>9153</v>
      </c>
      <c r="D277" t="s">
        <v>2105</v>
      </c>
      <c r="F277">
        <v>0</v>
      </c>
      <c r="G277">
        <v>0</v>
      </c>
      <c r="H277">
        <v>0.121547</v>
      </c>
      <c r="I277">
        <v>0.23117199999999999</v>
      </c>
      <c r="J277">
        <v>0.2727</v>
      </c>
      <c r="K277">
        <v>0.32945400000000002</v>
      </c>
      <c r="L277">
        <v>0.39071099999999997</v>
      </c>
      <c r="M277">
        <v>0.47172500000000001</v>
      </c>
      <c r="N277">
        <v>0.58538199999999996</v>
      </c>
      <c r="O277">
        <v>0</v>
      </c>
      <c r="P277">
        <v>0</v>
      </c>
      <c r="Q277">
        <v>0</v>
      </c>
      <c r="R277">
        <v>0</v>
      </c>
      <c r="S277">
        <v>0</v>
      </c>
      <c r="T277">
        <v>0</v>
      </c>
      <c r="U277">
        <v>0</v>
      </c>
      <c r="V277">
        <v>0</v>
      </c>
      <c r="W277">
        <v>0</v>
      </c>
      <c r="X277">
        <v>0</v>
      </c>
      <c r="Y277">
        <v>0</v>
      </c>
      <c r="Z277">
        <v>0</v>
      </c>
      <c r="AA277">
        <v>0</v>
      </c>
      <c r="AB277">
        <v>0</v>
      </c>
      <c r="AC277">
        <v>0</v>
      </c>
      <c r="AD277">
        <v>0</v>
      </c>
      <c r="AE277">
        <v>0</v>
      </c>
      <c r="AF277">
        <v>0</v>
      </c>
      <c r="AG277" t="s">
        <v>549</v>
      </c>
    </row>
    <row r="278" spans="1:33">
      <c r="A278" t="s">
        <v>3235</v>
      </c>
      <c r="B278" t="s">
        <v>9154</v>
      </c>
      <c r="C278" t="s">
        <v>9155</v>
      </c>
      <c r="D278" t="s">
        <v>2105</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t="s">
        <v>549</v>
      </c>
    </row>
    <row r="279" spans="1:33">
      <c r="A279" t="s">
        <v>2287</v>
      </c>
      <c r="B279" t="s">
        <v>9156</v>
      </c>
      <c r="C279" t="s">
        <v>9157</v>
      </c>
      <c r="D279" t="s">
        <v>2105</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t="s">
        <v>549</v>
      </c>
    </row>
    <row r="280" spans="1:33">
      <c r="A280" t="s">
        <v>3348</v>
      </c>
      <c r="B280" t="s">
        <v>9158</v>
      </c>
      <c r="C280" t="s">
        <v>9159</v>
      </c>
      <c r="D280" t="s">
        <v>2105</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t="s">
        <v>549</v>
      </c>
    </row>
    <row r="281" spans="1:33">
      <c r="A281" t="s">
        <v>3351</v>
      </c>
      <c r="B281" t="s">
        <v>9160</v>
      </c>
      <c r="C281" t="s">
        <v>9161</v>
      </c>
      <c r="D281" t="s">
        <v>2105</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t="s">
        <v>549</v>
      </c>
    </row>
    <row r="282" spans="1:33">
      <c r="A282" t="s">
        <v>3354</v>
      </c>
      <c r="B282" t="s">
        <v>9162</v>
      </c>
      <c r="C282" t="s">
        <v>9163</v>
      </c>
      <c r="D282" t="s">
        <v>2105</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t="s">
        <v>549</v>
      </c>
    </row>
    <row r="283" spans="1:33">
      <c r="A283" t="s">
        <v>8091</v>
      </c>
      <c r="B283" t="s">
        <v>9164</v>
      </c>
      <c r="C283" t="s">
        <v>9165</v>
      </c>
      <c r="D283" t="s">
        <v>2105</v>
      </c>
      <c r="F283">
        <v>313.60665899999998</v>
      </c>
      <c r="G283">
        <v>319.41256700000002</v>
      </c>
      <c r="H283">
        <v>342.18023699999998</v>
      </c>
      <c r="I283">
        <v>358.62271099999998</v>
      </c>
      <c r="J283">
        <v>349.476135</v>
      </c>
      <c r="K283">
        <v>334.38430799999998</v>
      </c>
      <c r="L283">
        <v>325.49188199999998</v>
      </c>
      <c r="M283">
        <v>317.27001999999999</v>
      </c>
      <c r="N283">
        <v>313.77713</v>
      </c>
      <c r="O283">
        <v>314.72732500000001</v>
      </c>
      <c r="P283">
        <v>313.967804</v>
      </c>
      <c r="Q283">
        <v>312.66604599999999</v>
      </c>
      <c r="R283">
        <v>314.51275600000002</v>
      </c>
      <c r="S283">
        <v>317.50311299999998</v>
      </c>
      <c r="T283">
        <v>319.483948</v>
      </c>
      <c r="U283">
        <v>318.80731200000002</v>
      </c>
      <c r="V283">
        <v>316.731628</v>
      </c>
      <c r="W283">
        <v>315.07318099999998</v>
      </c>
      <c r="X283">
        <v>314.909424</v>
      </c>
      <c r="Y283">
        <v>315.04077100000001</v>
      </c>
      <c r="Z283">
        <v>311.70193499999999</v>
      </c>
      <c r="AA283">
        <v>306.39459199999999</v>
      </c>
      <c r="AB283">
        <v>301.29199199999999</v>
      </c>
      <c r="AC283">
        <v>302.245361</v>
      </c>
      <c r="AD283">
        <v>305.15811200000002</v>
      </c>
      <c r="AE283">
        <v>304.88110399999999</v>
      </c>
      <c r="AF283">
        <v>301.34033199999999</v>
      </c>
      <c r="AG283" s="91">
        <v>-2E-3</v>
      </c>
    </row>
    <row r="284" spans="1:33">
      <c r="A284" t="s">
        <v>2256</v>
      </c>
      <c r="B284" t="s">
        <v>9166</v>
      </c>
      <c r="C284" t="s">
        <v>9167</v>
      </c>
      <c r="D284" t="s">
        <v>2105</v>
      </c>
      <c r="F284">
        <v>709.18963599999995</v>
      </c>
      <c r="G284">
        <v>815.67779499999995</v>
      </c>
      <c r="H284">
        <v>867.31158400000004</v>
      </c>
      <c r="I284">
        <v>899.99011199999995</v>
      </c>
      <c r="J284">
        <v>880.84381099999996</v>
      </c>
      <c r="K284">
        <v>855.30389400000001</v>
      </c>
      <c r="L284">
        <v>840.902649</v>
      </c>
      <c r="M284">
        <v>824.92938200000003</v>
      </c>
      <c r="N284">
        <v>820.85467500000004</v>
      </c>
      <c r="O284">
        <v>827.73187299999995</v>
      </c>
      <c r="P284">
        <v>832.07470699999999</v>
      </c>
      <c r="Q284">
        <v>834.00494400000002</v>
      </c>
      <c r="R284">
        <v>840.76702899999998</v>
      </c>
      <c r="S284">
        <v>849.50982699999997</v>
      </c>
      <c r="T284">
        <v>857.63500999999997</v>
      </c>
      <c r="U284">
        <v>862.24194299999999</v>
      </c>
      <c r="V284">
        <v>863.56207300000005</v>
      </c>
      <c r="W284">
        <v>863.96466099999998</v>
      </c>
      <c r="X284">
        <v>866.54614300000003</v>
      </c>
      <c r="Y284">
        <v>869.01824999999997</v>
      </c>
      <c r="Z284">
        <v>866.80364999999995</v>
      </c>
      <c r="AA284">
        <v>861.68536400000005</v>
      </c>
      <c r="AB284">
        <v>855.97473100000002</v>
      </c>
      <c r="AC284">
        <v>859.67327899999998</v>
      </c>
      <c r="AD284">
        <v>864.81408699999997</v>
      </c>
      <c r="AE284">
        <v>865.47839399999998</v>
      </c>
      <c r="AF284">
        <v>861.86840800000004</v>
      </c>
      <c r="AG284" s="91">
        <v>8.0000000000000002E-3</v>
      </c>
    </row>
    <row r="285" spans="1:33">
      <c r="A285" t="s">
        <v>8603</v>
      </c>
    </row>
    <row r="286" spans="1:33">
      <c r="A286" t="s">
        <v>8605</v>
      </c>
      <c r="B286" t="s">
        <v>9168</v>
      </c>
      <c r="C286" t="s">
        <v>9169</v>
      </c>
      <c r="D286" t="s">
        <v>8608</v>
      </c>
      <c r="F286">
        <v>1464.855225</v>
      </c>
      <c r="G286">
        <v>1498.5776370000001</v>
      </c>
      <c r="H286">
        <v>1462.373169</v>
      </c>
      <c r="I286">
        <v>1413.733154</v>
      </c>
      <c r="J286">
        <v>1414.115112</v>
      </c>
      <c r="K286">
        <v>1410.565186</v>
      </c>
      <c r="L286">
        <v>1369.7414550000001</v>
      </c>
      <c r="M286">
        <v>1370.1805420000001</v>
      </c>
      <c r="N286">
        <v>1305.8111570000001</v>
      </c>
      <c r="O286">
        <v>1312.2113039999999</v>
      </c>
      <c r="P286">
        <v>1299.8524170000001</v>
      </c>
      <c r="Q286">
        <v>1300.4210210000001</v>
      </c>
      <c r="R286">
        <v>1305.7510990000001</v>
      </c>
      <c r="S286">
        <v>1312.3923339999999</v>
      </c>
      <c r="T286">
        <v>1330.286621</v>
      </c>
      <c r="U286">
        <v>1321.974976</v>
      </c>
      <c r="V286">
        <v>1328.3294679999999</v>
      </c>
      <c r="W286">
        <v>1330.294678</v>
      </c>
      <c r="X286">
        <v>1337.347534</v>
      </c>
      <c r="Y286">
        <v>1345.204712</v>
      </c>
      <c r="Z286">
        <v>1349.7685550000001</v>
      </c>
      <c r="AA286">
        <v>1354.558716</v>
      </c>
      <c r="AB286">
        <v>1355.6860349999999</v>
      </c>
      <c r="AC286">
        <v>1370.355591</v>
      </c>
      <c r="AD286">
        <v>1382.527466</v>
      </c>
      <c r="AE286">
        <v>1392.701904</v>
      </c>
      <c r="AF286">
        <v>1397.21228</v>
      </c>
      <c r="AG286" s="91">
        <v>-2E-3</v>
      </c>
    </row>
    <row r="287" spans="1:33">
      <c r="A287" t="s">
        <v>8610</v>
      </c>
      <c r="B287" t="s">
        <v>9170</v>
      </c>
      <c r="C287" t="s">
        <v>9171</v>
      </c>
      <c r="D287" t="s">
        <v>419</v>
      </c>
      <c r="F287">
        <v>3.3734500000000001</v>
      </c>
      <c r="G287">
        <v>3.3770099999999998</v>
      </c>
      <c r="H287">
        <v>3.3805740000000002</v>
      </c>
      <c r="I287">
        <v>3.3841420000000002</v>
      </c>
      <c r="J287">
        <v>3.3877130000000002</v>
      </c>
      <c r="K287">
        <v>3.391289</v>
      </c>
      <c r="L287">
        <v>3.3948680000000002</v>
      </c>
      <c r="M287">
        <v>3.3984510000000001</v>
      </c>
      <c r="N287">
        <v>3.402037</v>
      </c>
      <c r="O287">
        <v>3.4056280000000001</v>
      </c>
      <c r="P287">
        <v>3.4092220000000002</v>
      </c>
      <c r="Q287">
        <v>3.41282</v>
      </c>
      <c r="R287">
        <v>3.4164219999999998</v>
      </c>
      <c r="S287">
        <v>3.4200270000000002</v>
      </c>
      <c r="T287">
        <v>3.4236369999999998</v>
      </c>
      <c r="U287">
        <v>3.4272499999999999</v>
      </c>
      <c r="V287">
        <v>3.4308670000000001</v>
      </c>
      <c r="W287">
        <v>3.434488</v>
      </c>
      <c r="X287">
        <v>3.438113</v>
      </c>
      <c r="Y287">
        <v>3.4417409999999999</v>
      </c>
      <c r="Z287">
        <v>3.445373</v>
      </c>
      <c r="AA287">
        <v>3.4490099999999999</v>
      </c>
      <c r="AB287">
        <v>3.4526490000000001</v>
      </c>
      <c r="AC287">
        <v>3.4562930000000001</v>
      </c>
      <c r="AD287">
        <v>3.4599410000000002</v>
      </c>
      <c r="AE287">
        <v>3.4635929999999999</v>
      </c>
      <c r="AF287">
        <v>3.4672480000000001</v>
      </c>
      <c r="AG287" s="91">
        <v>1E-3</v>
      </c>
    </row>
    <row r="288" spans="1:33">
      <c r="A288" t="s">
        <v>4306</v>
      </c>
    </row>
    <row r="289" spans="1:33">
      <c r="A289" t="s">
        <v>1178</v>
      </c>
      <c r="B289" t="s">
        <v>9172</v>
      </c>
      <c r="C289" t="s">
        <v>9173</v>
      </c>
      <c r="D289" t="s">
        <v>817</v>
      </c>
      <c r="F289">
        <v>434.230682</v>
      </c>
      <c r="G289">
        <v>443.75869799999998</v>
      </c>
      <c r="H289">
        <v>432.581299</v>
      </c>
      <c r="I289">
        <v>417.75234999999998</v>
      </c>
      <c r="J289">
        <v>417.42465199999998</v>
      </c>
      <c r="K289">
        <v>415.93777499999999</v>
      </c>
      <c r="L289">
        <v>403.47412100000003</v>
      </c>
      <c r="M289">
        <v>403.17804000000001</v>
      </c>
      <c r="N289">
        <v>383.83212300000002</v>
      </c>
      <c r="O289">
        <v>385.30667099999999</v>
      </c>
      <c r="P289">
        <v>381.27539100000001</v>
      </c>
      <c r="Q289">
        <v>381.04003899999998</v>
      </c>
      <c r="R289">
        <v>382.19842499999999</v>
      </c>
      <c r="S289">
        <v>383.73739599999999</v>
      </c>
      <c r="T289">
        <v>388.55950899999999</v>
      </c>
      <c r="U289">
        <v>385.72473100000002</v>
      </c>
      <c r="V289">
        <v>387.17019699999997</v>
      </c>
      <c r="W289">
        <v>387.33422899999999</v>
      </c>
      <c r="X289">
        <v>388.97726399999999</v>
      </c>
      <c r="Y289">
        <v>390.85006700000002</v>
      </c>
      <c r="Z289">
        <v>391.76263399999999</v>
      </c>
      <c r="AA289">
        <v>392.73843399999998</v>
      </c>
      <c r="AB289">
        <v>392.65093999999999</v>
      </c>
      <c r="AC289">
        <v>396.48129299999999</v>
      </c>
      <c r="AD289">
        <v>399.58117700000003</v>
      </c>
      <c r="AE289">
        <v>402.097534</v>
      </c>
      <c r="AF289">
        <v>402.97448700000001</v>
      </c>
      <c r="AG289" s="91">
        <v>-3.0000000000000001E-3</v>
      </c>
    </row>
    <row r="290" spans="1:33">
      <c r="A290" t="s">
        <v>935</v>
      </c>
      <c r="B290" t="s">
        <v>9174</v>
      </c>
      <c r="C290" t="s">
        <v>9175</v>
      </c>
      <c r="D290" t="s">
        <v>817</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t="s">
        <v>549</v>
      </c>
    </row>
    <row r="291" spans="1:33">
      <c r="A291" t="s">
        <v>538</v>
      </c>
      <c r="B291" t="s">
        <v>9176</v>
      </c>
      <c r="C291" t="s">
        <v>9177</v>
      </c>
      <c r="D291" t="s">
        <v>817</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t="s">
        <v>549</v>
      </c>
    </row>
    <row r="292" spans="1:33">
      <c r="A292" t="s">
        <v>556</v>
      </c>
      <c r="B292" t="s">
        <v>9178</v>
      </c>
      <c r="C292" t="s">
        <v>9179</v>
      </c>
      <c r="D292" t="s">
        <v>817</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t="s">
        <v>549</v>
      </c>
    </row>
    <row r="293" spans="1:33">
      <c r="A293" t="s">
        <v>364</v>
      </c>
    </row>
    <row r="294" spans="1:33">
      <c r="A294" t="s">
        <v>8627</v>
      </c>
      <c r="B294" t="s">
        <v>9180</v>
      </c>
      <c r="C294" t="s">
        <v>9181</v>
      </c>
      <c r="D294" t="s">
        <v>8608</v>
      </c>
      <c r="F294">
        <v>458.773346</v>
      </c>
      <c r="G294">
        <v>464.892853</v>
      </c>
      <c r="H294">
        <v>462.96167000000003</v>
      </c>
      <c r="I294">
        <v>460.98571800000002</v>
      </c>
      <c r="J294">
        <v>459.37042200000002</v>
      </c>
      <c r="K294">
        <v>457.35058600000002</v>
      </c>
      <c r="L294">
        <v>454.85974099999999</v>
      </c>
      <c r="M294">
        <v>451.94982900000002</v>
      </c>
      <c r="N294">
        <v>448.29049700000002</v>
      </c>
      <c r="O294">
        <v>446.236603</v>
      </c>
      <c r="P294">
        <v>444.57028200000002</v>
      </c>
      <c r="Q294">
        <v>442.67672700000003</v>
      </c>
      <c r="R294">
        <v>440.63128699999999</v>
      </c>
      <c r="S294">
        <v>439.09964000000002</v>
      </c>
      <c r="T294">
        <v>437.71414199999998</v>
      </c>
      <c r="U294">
        <v>435.98474099999999</v>
      </c>
      <c r="V294">
        <v>434.76898199999999</v>
      </c>
      <c r="W294">
        <v>433.49096700000001</v>
      </c>
      <c r="X294">
        <v>432.22720299999997</v>
      </c>
      <c r="Y294">
        <v>430.67340100000001</v>
      </c>
      <c r="Z294">
        <v>428.801331</v>
      </c>
      <c r="AA294">
        <v>427.06716899999998</v>
      </c>
      <c r="AB294">
        <v>425.27600100000001</v>
      </c>
      <c r="AC294">
        <v>424.65441900000002</v>
      </c>
      <c r="AD294">
        <v>423.51385499999998</v>
      </c>
      <c r="AE294">
        <v>422.14224200000001</v>
      </c>
      <c r="AF294">
        <v>420.62109400000003</v>
      </c>
      <c r="AG294" s="91">
        <v>-3.0000000000000001E-3</v>
      </c>
    </row>
    <row r="295" spans="1:33">
      <c r="A295" t="s">
        <v>8610</v>
      </c>
      <c r="B295" t="s">
        <v>9182</v>
      </c>
      <c r="C295" t="s">
        <v>9183</v>
      </c>
      <c r="D295" t="s">
        <v>419</v>
      </c>
      <c r="F295">
        <v>4.8577789999999998</v>
      </c>
      <c r="G295">
        <v>4.876665</v>
      </c>
      <c r="H295">
        <v>4.8956239999999998</v>
      </c>
      <c r="I295">
        <v>4.9146570000000001</v>
      </c>
      <c r="J295">
        <v>4.933764</v>
      </c>
      <c r="K295">
        <v>4.9529449999999997</v>
      </c>
      <c r="L295">
        <v>4.9722</v>
      </c>
      <c r="M295">
        <v>4.9915310000000002</v>
      </c>
      <c r="N295">
        <v>5.0109370000000002</v>
      </c>
      <c r="O295">
        <v>5.0304180000000001</v>
      </c>
      <c r="P295">
        <v>5.0499749999999999</v>
      </c>
      <c r="Q295">
        <v>5.0696079999999997</v>
      </c>
      <c r="R295">
        <v>5.0893170000000003</v>
      </c>
      <c r="S295">
        <v>5.1091030000000002</v>
      </c>
      <c r="T295">
        <v>5.1289660000000001</v>
      </c>
      <c r="U295">
        <v>5.1489060000000002</v>
      </c>
      <c r="V295">
        <v>5.1689230000000004</v>
      </c>
      <c r="W295">
        <v>5.189019</v>
      </c>
      <c r="X295">
        <v>5.2091919999999998</v>
      </c>
      <c r="Y295">
        <v>5.2294450000000001</v>
      </c>
      <c r="Z295">
        <v>5.2497749999999996</v>
      </c>
      <c r="AA295">
        <v>5.2701849999999997</v>
      </c>
      <c r="AB295">
        <v>5.2906740000000001</v>
      </c>
      <c r="AC295">
        <v>5.3112430000000002</v>
      </c>
      <c r="AD295">
        <v>5.3318919999999999</v>
      </c>
      <c r="AE295">
        <v>5.3526210000000001</v>
      </c>
      <c r="AF295">
        <v>5.3734299999999999</v>
      </c>
      <c r="AG295" s="91">
        <v>4.0000000000000001E-3</v>
      </c>
    </row>
    <row r="296" spans="1:33">
      <c r="A296" t="s">
        <v>4306</v>
      </c>
    </row>
    <row r="297" spans="1:33">
      <c r="A297" t="s">
        <v>1178</v>
      </c>
      <c r="B297" t="s">
        <v>9184</v>
      </c>
      <c r="C297" t="s">
        <v>1778</v>
      </c>
      <c r="D297" t="s">
        <v>817</v>
      </c>
      <c r="F297">
        <v>92.332252999999994</v>
      </c>
      <c r="G297">
        <v>93.278983999999994</v>
      </c>
      <c r="H297">
        <v>92.539314000000005</v>
      </c>
      <c r="I297">
        <v>91.795044000000004</v>
      </c>
      <c r="J297">
        <v>91.125641000000002</v>
      </c>
      <c r="K297">
        <v>90.379990000000006</v>
      </c>
      <c r="L297">
        <v>89.546463000000003</v>
      </c>
      <c r="M297">
        <v>88.635925</v>
      </c>
      <c r="N297">
        <v>87.584746999999993</v>
      </c>
      <c r="O297">
        <v>86.852417000000003</v>
      </c>
      <c r="P297">
        <v>86.199318000000005</v>
      </c>
      <c r="Q297">
        <v>85.505904999999998</v>
      </c>
      <c r="R297">
        <v>84.786452999999995</v>
      </c>
      <c r="S297">
        <v>84.170158000000001</v>
      </c>
      <c r="T297">
        <v>83.586044000000001</v>
      </c>
      <c r="U297">
        <v>82.940169999999995</v>
      </c>
      <c r="V297">
        <v>82.351212000000004</v>
      </c>
      <c r="W297">
        <v>81.693588000000005</v>
      </c>
      <c r="X297">
        <v>81.036438000000004</v>
      </c>
      <c r="Y297">
        <v>80.322616999999994</v>
      </c>
      <c r="Z297">
        <v>79.547393999999997</v>
      </c>
      <c r="AA297">
        <v>78.795531999999994</v>
      </c>
      <c r="AB297">
        <v>78.030472000000003</v>
      </c>
      <c r="AC297">
        <v>77.475707999999997</v>
      </c>
      <c r="AD297">
        <v>76.820853999999997</v>
      </c>
      <c r="AE297">
        <v>76.119011</v>
      </c>
      <c r="AF297">
        <v>75.385009999999994</v>
      </c>
      <c r="AG297" s="91">
        <v>-8.0000000000000002E-3</v>
      </c>
    </row>
    <row r="298" spans="1:33">
      <c r="A298" t="s">
        <v>935</v>
      </c>
      <c r="B298" t="s">
        <v>9185</v>
      </c>
      <c r="C298" t="s">
        <v>1780</v>
      </c>
      <c r="D298" t="s">
        <v>817</v>
      </c>
      <c r="F298">
        <v>1.3822049999999999</v>
      </c>
      <c r="G298">
        <v>1.2632559999999999</v>
      </c>
      <c r="H298">
        <v>1.198018</v>
      </c>
      <c r="I298">
        <v>1.1309709999999999</v>
      </c>
      <c r="J298">
        <v>1.0674129999999999</v>
      </c>
      <c r="K298">
        <v>1.0042279999999999</v>
      </c>
      <c r="L298">
        <v>0.937581</v>
      </c>
      <c r="M298">
        <v>0.868587</v>
      </c>
      <c r="N298">
        <v>0.80069400000000002</v>
      </c>
      <c r="O298">
        <v>0.73563800000000001</v>
      </c>
      <c r="P298">
        <v>0.673956</v>
      </c>
      <c r="Q298">
        <v>0.61449699999999996</v>
      </c>
      <c r="R298">
        <v>0.56326799999999999</v>
      </c>
      <c r="S298">
        <v>0.50884700000000005</v>
      </c>
      <c r="T298">
        <v>0.44785000000000003</v>
      </c>
      <c r="U298">
        <v>0.38284099999999999</v>
      </c>
      <c r="V298">
        <v>0.32558700000000002</v>
      </c>
      <c r="W298">
        <v>0.32329599999999997</v>
      </c>
      <c r="X298">
        <v>0.321021</v>
      </c>
      <c r="Y298">
        <v>0.31855600000000001</v>
      </c>
      <c r="Z298">
        <v>0.31585600000000003</v>
      </c>
      <c r="AA298">
        <v>0.31325799999999998</v>
      </c>
      <c r="AB298">
        <v>0.310612</v>
      </c>
      <c r="AC298">
        <v>0.30888199999999999</v>
      </c>
      <c r="AD298">
        <v>0.306782</v>
      </c>
      <c r="AE298">
        <v>0.30452499999999999</v>
      </c>
      <c r="AF298">
        <v>0.302176</v>
      </c>
      <c r="AG298" s="91">
        <v>-5.7000000000000002E-2</v>
      </c>
    </row>
    <row r="299" spans="1:33">
      <c r="A299" t="s">
        <v>538</v>
      </c>
      <c r="B299" t="s">
        <v>9186</v>
      </c>
      <c r="C299" t="s">
        <v>1782</v>
      </c>
      <c r="D299" t="s">
        <v>817</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t="s">
        <v>549</v>
      </c>
    </row>
    <row r="300" spans="1:33">
      <c r="A300" t="s">
        <v>556</v>
      </c>
      <c r="B300" t="s">
        <v>9187</v>
      </c>
      <c r="C300" t="s">
        <v>1784</v>
      </c>
      <c r="D300" t="s">
        <v>817</v>
      </c>
      <c r="F300">
        <v>0.72651399999999999</v>
      </c>
      <c r="G300">
        <v>0.78784500000000002</v>
      </c>
      <c r="H300">
        <v>0.82910799999999996</v>
      </c>
      <c r="I300">
        <v>0.87214700000000001</v>
      </c>
      <c r="J300">
        <v>0.91445100000000001</v>
      </c>
      <c r="K300">
        <v>0.95491099999999995</v>
      </c>
      <c r="L300">
        <v>0.99653099999999994</v>
      </c>
      <c r="M300">
        <v>1.038818</v>
      </c>
      <c r="N300">
        <v>1.0769789999999999</v>
      </c>
      <c r="O300">
        <v>1.119599</v>
      </c>
      <c r="P300">
        <v>1.1608780000000001</v>
      </c>
      <c r="Q300">
        <v>1.199308</v>
      </c>
      <c r="R300">
        <v>1.229924</v>
      </c>
      <c r="S300">
        <v>1.2655670000000001</v>
      </c>
      <c r="T300">
        <v>1.3077129999999999</v>
      </c>
      <c r="U300">
        <v>1.352198</v>
      </c>
      <c r="V300">
        <v>1.4353050000000001</v>
      </c>
      <c r="W300">
        <v>1.5231779999999999</v>
      </c>
      <c r="X300">
        <v>1.616471</v>
      </c>
      <c r="Y300">
        <v>1.7143079999999999</v>
      </c>
      <c r="Z300">
        <v>1.8166960000000001</v>
      </c>
      <c r="AA300">
        <v>1.9257839999999999</v>
      </c>
      <c r="AB300">
        <v>2.0411160000000002</v>
      </c>
      <c r="AC300">
        <v>2.1692900000000002</v>
      </c>
      <c r="AD300">
        <v>2.3026849999999999</v>
      </c>
      <c r="AE300">
        <v>2.44293</v>
      </c>
      <c r="AF300">
        <v>2.590767</v>
      </c>
      <c r="AG300" s="91">
        <v>0.05</v>
      </c>
    </row>
    <row r="301" spans="1:33">
      <c r="A301" t="s">
        <v>892</v>
      </c>
    </row>
    <row r="302" spans="1:33">
      <c r="A302" t="s">
        <v>8642</v>
      </c>
      <c r="B302" t="s">
        <v>9188</v>
      </c>
      <c r="C302" t="s">
        <v>9189</v>
      </c>
      <c r="D302" t="s">
        <v>8645</v>
      </c>
      <c r="F302">
        <v>6023.5166019999997</v>
      </c>
      <c r="G302">
        <v>6248.9067379999997</v>
      </c>
      <c r="H302">
        <v>6421.529297</v>
      </c>
      <c r="I302">
        <v>6659.548828</v>
      </c>
      <c r="J302">
        <v>6864.0795900000003</v>
      </c>
      <c r="K302">
        <v>7079.498047</v>
      </c>
      <c r="L302">
        <v>7297.4252930000002</v>
      </c>
      <c r="M302">
        <v>7503.923828</v>
      </c>
      <c r="N302">
        <v>7740.4560549999997</v>
      </c>
      <c r="O302">
        <v>7974.0815430000002</v>
      </c>
      <c r="P302">
        <v>8222.6484380000002</v>
      </c>
      <c r="Q302">
        <v>8411.9707030000009</v>
      </c>
      <c r="R302">
        <v>8574.0878909999992</v>
      </c>
      <c r="S302">
        <v>8726.2421880000002</v>
      </c>
      <c r="T302">
        <v>8864.3476559999999</v>
      </c>
      <c r="U302">
        <v>9003.0683590000008</v>
      </c>
      <c r="V302">
        <v>9128.03125</v>
      </c>
      <c r="W302">
        <v>9252.5576170000004</v>
      </c>
      <c r="X302">
        <v>9379.8408199999994</v>
      </c>
      <c r="Y302">
        <v>9504.1064449999994</v>
      </c>
      <c r="Z302">
        <v>9625.9179690000001</v>
      </c>
      <c r="AA302">
        <v>9740.8447269999997</v>
      </c>
      <c r="AB302">
        <v>9833.2382809999999</v>
      </c>
      <c r="AC302">
        <v>9964.6669920000004</v>
      </c>
      <c r="AD302">
        <v>10123.741211</v>
      </c>
      <c r="AE302">
        <v>10282.939453000001</v>
      </c>
      <c r="AF302">
        <v>10434.558594</v>
      </c>
      <c r="AG302" s="91">
        <v>2.1000000000000001E-2</v>
      </c>
    </row>
    <row r="303" spans="1:33">
      <c r="A303" t="s">
        <v>8647</v>
      </c>
      <c r="B303" t="s">
        <v>9190</v>
      </c>
      <c r="C303" t="s">
        <v>9191</v>
      </c>
      <c r="D303" t="s">
        <v>8645</v>
      </c>
      <c r="F303">
        <v>1938.3862300000001</v>
      </c>
      <c r="G303">
        <v>2014.6479489999999</v>
      </c>
      <c r="H303">
        <v>2075.9914549999999</v>
      </c>
      <c r="I303">
        <v>2166.7897950000001</v>
      </c>
      <c r="J303">
        <v>2249.5659179999998</v>
      </c>
      <c r="K303">
        <v>2329.5798340000001</v>
      </c>
      <c r="L303">
        <v>2404.4145509999998</v>
      </c>
      <c r="M303">
        <v>2470.181885</v>
      </c>
      <c r="N303">
        <v>2540.5629880000001</v>
      </c>
      <c r="O303">
        <v>2603.9204100000002</v>
      </c>
      <c r="P303">
        <v>2673.7998050000001</v>
      </c>
      <c r="Q303">
        <v>2730.7907709999999</v>
      </c>
      <c r="R303">
        <v>2779.3188479999999</v>
      </c>
      <c r="S303">
        <v>2825.1267090000001</v>
      </c>
      <c r="T303">
        <v>2876.078857</v>
      </c>
      <c r="U303">
        <v>2928.6367190000001</v>
      </c>
      <c r="V303">
        <v>2981.3789059999999</v>
      </c>
      <c r="W303">
        <v>3039.28125</v>
      </c>
      <c r="X303">
        <v>3096.5607909999999</v>
      </c>
      <c r="Y303">
        <v>3154.7770999999998</v>
      </c>
      <c r="Z303">
        <v>3209.8603520000001</v>
      </c>
      <c r="AA303">
        <v>3262.2211910000001</v>
      </c>
      <c r="AB303">
        <v>3305.1987300000001</v>
      </c>
      <c r="AC303">
        <v>3359.7014159999999</v>
      </c>
      <c r="AD303">
        <v>3411.3432619999999</v>
      </c>
      <c r="AE303">
        <v>3458.4096679999998</v>
      </c>
      <c r="AF303">
        <v>3501.953857</v>
      </c>
      <c r="AG303" s="91">
        <v>2.3E-2</v>
      </c>
    </row>
    <row r="304" spans="1:33">
      <c r="A304" t="s">
        <v>8651</v>
      </c>
      <c r="B304" t="s">
        <v>9192</v>
      </c>
      <c r="C304" t="s">
        <v>9193</v>
      </c>
      <c r="D304" t="s">
        <v>8645</v>
      </c>
      <c r="F304">
        <v>4085.1303710000002</v>
      </c>
      <c r="G304">
        <v>4234.2587890000004</v>
      </c>
      <c r="H304">
        <v>4345.5380859999996</v>
      </c>
      <c r="I304">
        <v>4492.7587890000004</v>
      </c>
      <c r="J304">
        <v>4614.513672</v>
      </c>
      <c r="K304">
        <v>4749.9179690000001</v>
      </c>
      <c r="L304">
        <v>4893.0107420000004</v>
      </c>
      <c r="M304">
        <v>5033.7421880000002</v>
      </c>
      <c r="N304">
        <v>5199.8930659999996</v>
      </c>
      <c r="O304">
        <v>5370.1611329999996</v>
      </c>
      <c r="P304">
        <v>5548.8481449999999</v>
      </c>
      <c r="Q304">
        <v>5681.1801759999998</v>
      </c>
      <c r="R304">
        <v>5794.7695309999999</v>
      </c>
      <c r="S304">
        <v>5901.1157229999999</v>
      </c>
      <c r="T304">
        <v>5988.2690430000002</v>
      </c>
      <c r="U304">
        <v>6074.4321289999998</v>
      </c>
      <c r="V304">
        <v>6146.6523440000001</v>
      </c>
      <c r="W304">
        <v>6213.2763670000004</v>
      </c>
      <c r="X304">
        <v>6283.2802730000003</v>
      </c>
      <c r="Y304">
        <v>6349.3295900000003</v>
      </c>
      <c r="Z304">
        <v>6416.0571289999998</v>
      </c>
      <c r="AA304">
        <v>6478.6235349999997</v>
      </c>
      <c r="AB304">
        <v>6528.0390619999998</v>
      </c>
      <c r="AC304">
        <v>6604.9653319999998</v>
      </c>
      <c r="AD304">
        <v>6712.3979490000002</v>
      </c>
      <c r="AE304">
        <v>6824.5302730000003</v>
      </c>
      <c r="AF304">
        <v>6932.6049800000001</v>
      </c>
      <c r="AG304" s="91">
        <v>2.1000000000000001E-2</v>
      </c>
    </row>
    <row r="305" spans="1:33">
      <c r="A305" t="s">
        <v>4306</v>
      </c>
    </row>
    <row r="306" spans="1:33">
      <c r="A306" t="s">
        <v>1178</v>
      </c>
      <c r="B306" t="s">
        <v>9194</v>
      </c>
      <c r="C306" t="s">
        <v>1788</v>
      </c>
      <c r="D306" t="s">
        <v>817</v>
      </c>
      <c r="F306">
        <v>195.74534600000001</v>
      </c>
      <c r="G306">
        <v>212.661835</v>
      </c>
      <c r="H306">
        <v>224.314606</v>
      </c>
      <c r="I306">
        <v>228.064087</v>
      </c>
      <c r="J306">
        <v>233.18679800000001</v>
      </c>
      <c r="K306">
        <v>235.61990399999999</v>
      </c>
      <c r="L306">
        <v>238.52423099999999</v>
      </c>
      <c r="M306">
        <v>242.35704000000001</v>
      </c>
      <c r="N306">
        <v>248.63774100000001</v>
      </c>
      <c r="O306">
        <v>254.948486</v>
      </c>
      <c r="P306">
        <v>261.07586700000002</v>
      </c>
      <c r="Q306">
        <v>263.98260499999998</v>
      </c>
      <c r="R306">
        <v>266.61132800000001</v>
      </c>
      <c r="S306">
        <v>268.03750600000001</v>
      </c>
      <c r="T306">
        <v>270.21701000000002</v>
      </c>
      <c r="U306">
        <v>272.002228</v>
      </c>
      <c r="V306">
        <v>273.95889299999999</v>
      </c>
      <c r="W306">
        <v>276.39965799999999</v>
      </c>
      <c r="X306">
        <v>278.885986</v>
      </c>
      <c r="Y306">
        <v>280.99075299999998</v>
      </c>
      <c r="Z306">
        <v>283.009094</v>
      </c>
      <c r="AA306">
        <v>284.52014200000002</v>
      </c>
      <c r="AB306">
        <v>284.75753800000001</v>
      </c>
      <c r="AC306">
        <v>286.24276700000001</v>
      </c>
      <c r="AD306">
        <v>288.10394300000002</v>
      </c>
      <c r="AE306">
        <v>290.23345899999998</v>
      </c>
      <c r="AF306">
        <v>292.11120599999998</v>
      </c>
      <c r="AG306" s="91">
        <v>1.6E-2</v>
      </c>
    </row>
    <row r="307" spans="1:33">
      <c r="A307" t="s">
        <v>935</v>
      </c>
      <c r="B307" t="s">
        <v>9195</v>
      </c>
      <c r="C307" t="s">
        <v>1790</v>
      </c>
      <c r="D307" t="s">
        <v>817</v>
      </c>
      <c r="F307">
        <v>550.43896500000005</v>
      </c>
      <c r="G307">
        <v>514.18347200000005</v>
      </c>
      <c r="H307">
        <v>510.80633499999999</v>
      </c>
      <c r="I307">
        <v>520.583618</v>
      </c>
      <c r="J307">
        <v>526.08252000000005</v>
      </c>
      <c r="K307">
        <v>535.16064500000005</v>
      </c>
      <c r="L307">
        <v>543.52642800000001</v>
      </c>
      <c r="M307">
        <v>549.77069100000006</v>
      </c>
      <c r="N307">
        <v>554.768372</v>
      </c>
      <c r="O307">
        <v>559.316101</v>
      </c>
      <c r="P307">
        <v>564.45159899999999</v>
      </c>
      <c r="Q307">
        <v>570.71923800000002</v>
      </c>
      <c r="R307">
        <v>575.59594700000002</v>
      </c>
      <c r="S307">
        <v>581.43194600000004</v>
      </c>
      <c r="T307">
        <v>585.571777</v>
      </c>
      <c r="U307">
        <v>590.16540499999996</v>
      </c>
      <c r="V307">
        <v>593.91705300000001</v>
      </c>
      <c r="W307">
        <v>597.12823500000002</v>
      </c>
      <c r="X307">
        <v>600.45532200000002</v>
      </c>
      <c r="Y307">
        <v>603.99230999999997</v>
      </c>
      <c r="Z307">
        <v>607.38354500000003</v>
      </c>
      <c r="AA307">
        <v>610.92431599999998</v>
      </c>
      <c r="AB307">
        <v>615.06170699999996</v>
      </c>
      <c r="AC307">
        <v>619.51269500000001</v>
      </c>
      <c r="AD307">
        <v>624.67334000000005</v>
      </c>
      <c r="AE307">
        <v>629.26171899999997</v>
      </c>
      <c r="AF307">
        <v>633.68322799999999</v>
      </c>
      <c r="AG307" s="91">
        <v>5.0000000000000001E-3</v>
      </c>
    </row>
    <row r="308" spans="1:33">
      <c r="A308" t="s">
        <v>538</v>
      </c>
      <c r="B308" t="s">
        <v>9196</v>
      </c>
      <c r="C308" t="s">
        <v>1792</v>
      </c>
      <c r="D308" t="s">
        <v>817</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t="s">
        <v>549</v>
      </c>
    </row>
    <row r="309" spans="1:33">
      <c r="A309" t="s">
        <v>556</v>
      </c>
      <c r="B309" t="s">
        <v>9197</v>
      </c>
      <c r="C309" t="s">
        <v>1794</v>
      </c>
      <c r="D309" t="s">
        <v>817</v>
      </c>
      <c r="F309">
        <v>5.9348320000000001</v>
      </c>
      <c r="G309">
        <v>6.5364779999999998</v>
      </c>
      <c r="H309">
        <v>6.6340339999999998</v>
      </c>
      <c r="I309">
        <v>6.6726179999999999</v>
      </c>
      <c r="J309">
        <v>7.0259280000000004</v>
      </c>
      <c r="K309">
        <v>7.4154460000000002</v>
      </c>
      <c r="L309">
        <v>7.8749640000000003</v>
      </c>
      <c r="M309">
        <v>8.4281520000000008</v>
      </c>
      <c r="N309">
        <v>8.7182600000000008</v>
      </c>
      <c r="O309">
        <v>9.0221319999999992</v>
      </c>
      <c r="P309">
        <v>9.4022459999999999</v>
      </c>
      <c r="Q309">
        <v>9.4618070000000003</v>
      </c>
      <c r="R309">
        <v>9.6343019999999999</v>
      </c>
      <c r="S309">
        <v>9.8146550000000001</v>
      </c>
      <c r="T309">
        <v>10.029487</v>
      </c>
      <c r="U309">
        <v>10.238963999999999</v>
      </c>
      <c r="V309">
        <v>10.386210999999999</v>
      </c>
      <c r="W309">
        <v>10.461117</v>
      </c>
      <c r="X309">
        <v>10.493995</v>
      </c>
      <c r="Y309">
        <v>10.588778</v>
      </c>
      <c r="Z309">
        <v>10.700267999999999</v>
      </c>
      <c r="AA309">
        <v>10.871041999999999</v>
      </c>
      <c r="AB309">
        <v>10.939361999999999</v>
      </c>
      <c r="AC309">
        <v>11.028162999999999</v>
      </c>
      <c r="AD309">
        <v>11.141788</v>
      </c>
      <c r="AE309">
        <v>11.308977000000001</v>
      </c>
      <c r="AF309">
        <v>11.478370999999999</v>
      </c>
      <c r="AG309" s="91">
        <v>2.5999999999999999E-2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L270"/>
  <sheetViews>
    <sheetView topLeftCell="C1" workbookViewId="0"/>
  </sheetViews>
  <sheetFormatPr defaultRowHeight="14.25"/>
  <cols>
    <col min="1" max="1" width="20.1328125" style="99" hidden="1" customWidth="1"/>
    <col min="2" max="2" width="20.1328125" style="38" hidden="1" customWidth="1"/>
    <col min="3" max="3" width="36.1328125" customWidth="1"/>
    <col min="4" max="4" width="60.1328125"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9198</v>
      </c>
    </row>
    <row r="13" spans="2:38" ht="15" customHeight="1">
      <c r="C13" t="s">
        <v>9199</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1001</v>
      </c>
    </row>
    <row r="16" spans="2:38">
      <c r="C16" t="s">
        <v>7998</v>
      </c>
    </row>
    <row r="17" spans="1:38" ht="15" customHeight="1">
      <c r="C17" t="s">
        <v>7999</v>
      </c>
    </row>
    <row r="18" spans="1:38" ht="15" customHeight="1">
      <c r="C18" t="s">
        <v>850</v>
      </c>
    </row>
    <row r="19" spans="1:38" ht="15" customHeight="1">
      <c r="A19" s="103" t="s">
        <v>4</v>
      </c>
      <c r="B19" s="93" t="s">
        <v>8000</v>
      </c>
      <c r="C19" t="s">
        <v>955</v>
      </c>
      <c r="D19" t="s">
        <v>8001</v>
      </c>
      <c r="E19" t="s">
        <v>9200</v>
      </c>
      <c r="F19" t="s">
        <v>3966</v>
      </c>
      <c r="H19">
        <v>48.562122000000002</v>
      </c>
      <c r="I19">
        <v>49.921322000000004</v>
      </c>
      <c r="J19">
        <v>50.826698</v>
      </c>
      <c r="K19">
        <v>51.569110999999999</v>
      </c>
      <c r="L19">
        <v>52.421287999999997</v>
      </c>
      <c r="M19">
        <v>53.191727</v>
      </c>
      <c r="N19">
        <v>53.913155000000003</v>
      </c>
      <c r="O19">
        <v>54.794970999999997</v>
      </c>
      <c r="P19">
        <v>55.760941000000003</v>
      </c>
      <c r="Q19">
        <v>56.699233999999997</v>
      </c>
      <c r="R19">
        <v>57.636158000000002</v>
      </c>
      <c r="S19">
        <v>58.554969999999997</v>
      </c>
      <c r="T19">
        <v>59.404952999999999</v>
      </c>
      <c r="U19">
        <v>60.190910000000002</v>
      </c>
      <c r="V19">
        <v>60.965899999999998</v>
      </c>
      <c r="W19">
        <v>61.705547000000003</v>
      </c>
      <c r="X19">
        <v>62.421191999999998</v>
      </c>
      <c r="Y19">
        <v>63.06794</v>
      </c>
      <c r="Z19">
        <v>63.629024999999999</v>
      </c>
      <c r="AA19">
        <v>64.134681999999998</v>
      </c>
      <c r="AB19">
        <v>64.643119999999996</v>
      </c>
      <c r="AC19">
        <v>65.130538999999999</v>
      </c>
      <c r="AD19">
        <v>65.546768</v>
      </c>
      <c r="AE19">
        <v>65.922859000000003</v>
      </c>
      <c r="AF19">
        <v>66.297554000000005</v>
      </c>
      <c r="AG19">
        <v>66.724739</v>
      </c>
      <c r="AH19">
        <v>67.067038999999994</v>
      </c>
      <c r="AI19">
        <v>67.358086</v>
      </c>
      <c r="AJ19">
        <v>67.799842999999996</v>
      </c>
      <c r="AK19">
        <v>68.347556999999995</v>
      </c>
      <c r="AL19" s="91">
        <v>1.2E-2</v>
      </c>
    </row>
    <row r="20" spans="1:38" ht="15" customHeight="1">
      <c r="A20" s="103" t="s">
        <v>3</v>
      </c>
      <c r="B20" s="93" t="s">
        <v>8003</v>
      </c>
      <c r="C20" t="s">
        <v>1221</v>
      </c>
      <c r="D20" t="s">
        <v>8004</v>
      </c>
      <c r="E20" t="s">
        <v>9201</v>
      </c>
      <c r="F20" t="s">
        <v>3966</v>
      </c>
      <c r="H20">
        <v>13.71973</v>
      </c>
      <c r="I20">
        <v>14.509494</v>
      </c>
      <c r="J20">
        <v>15.223727999999999</v>
      </c>
      <c r="K20">
        <v>15.928431</v>
      </c>
      <c r="L20">
        <v>16.710657000000001</v>
      </c>
      <c r="M20">
        <v>17.518068</v>
      </c>
      <c r="N20">
        <v>18.350145000000001</v>
      </c>
      <c r="O20">
        <v>19.278593000000001</v>
      </c>
      <c r="P20">
        <v>20.296970000000002</v>
      </c>
      <c r="Q20">
        <v>21.360088000000001</v>
      </c>
      <c r="R20">
        <v>22.462855999999999</v>
      </c>
      <c r="S20">
        <v>23.644521999999998</v>
      </c>
      <c r="T20">
        <v>24.900276000000002</v>
      </c>
      <c r="U20">
        <v>26.189910999999999</v>
      </c>
      <c r="V20">
        <v>27.543158999999999</v>
      </c>
      <c r="W20">
        <v>28.968440999999999</v>
      </c>
      <c r="X20">
        <v>30.476702</v>
      </c>
      <c r="Y20">
        <v>32.016410999999998</v>
      </c>
      <c r="Z20">
        <v>33.555098999999998</v>
      </c>
      <c r="AA20">
        <v>35.125709999999998</v>
      </c>
      <c r="AB20">
        <v>36.803187999999999</v>
      </c>
      <c r="AC20">
        <v>38.505768000000003</v>
      </c>
      <c r="AD20">
        <v>40.175334999999997</v>
      </c>
      <c r="AE20">
        <v>41.861279000000003</v>
      </c>
      <c r="AF20">
        <v>43.577869</v>
      </c>
      <c r="AG20">
        <v>45.356738999999997</v>
      </c>
      <c r="AH20">
        <v>47.100273000000001</v>
      </c>
      <c r="AI20">
        <v>48.82452</v>
      </c>
      <c r="AJ20">
        <v>50.689979999999998</v>
      </c>
      <c r="AK20">
        <v>52.670997999999997</v>
      </c>
      <c r="AL20" s="91">
        <v>4.7E-2</v>
      </c>
    </row>
    <row r="21" spans="1:38" ht="15" customHeight="1">
      <c r="A21" s="103" t="s">
        <v>6</v>
      </c>
      <c r="B21" s="93" t="s">
        <v>8006</v>
      </c>
      <c r="C21" t="s">
        <v>970</v>
      </c>
      <c r="D21" t="s">
        <v>8007</v>
      </c>
      <c r="E21" t="s">
        <v>9202</v>
      </c>
      <c r="F21" t="s">
        <v>3966</v>
      </c>
      <c r="H21">
        <v>9.9469999999999992E-3</v>
      </c>
      <c r="I21">
        <v>1.9261E-2</v>
      </c>
      <c r="J21">
        <v>2.8233999999999999E-2</v>
      </c>
      <c r="K21">
        <v>3.6831999999999997E-2</v>
      </c>
      <c r="L21">
        <v>4.5329000000000001E-2</v>
      </c>
      <c r="M21">
        <v>5.3714999999999999E-2</v>
      </c>
      <c r="N21">
        <v>6.1983999999999997E-2</v>
      </c>
      <c r="O21">
        <v>7.0388000000000006E-2</v>
      </c>
      <c r="P21">
        <v>7.9002000000000003E-2</v>
      </c>
      <c r="Q21">
        <v>8.7644E-2</v>
      </c>
      <c r="R21">
        <v>9.6404000000000004E-2</v>
      </c>
      <c r="S21">
        <v>0.10538400000000001</v>
      </c>
      <c r="T21">
        <v>0.114579</v>
      </c>
      <c r="U21">
        <v>0.123893</v>
      </c>
      <c r="V21">
        <v>0.13350899999999999</v>
      </c>
      <c r="W21">
        <v>0.14349400000000001</v>
      </c>
      <c r="X21">
        <v>0.153945</v>
      </c>
      <c r="Y21">
        <v>0.164744</v>
      </c>
      <c r="Z21">
        <v>0.17580599999999999</v>
      </c>
      <c r="AA21">
        <v>0.187305</v>
      </c>
      <c r="AB21">
        <v>0.19944799999999999</v>
      </c>
      <c r="AC21">
        <v>0.21174699999999999</v>
      </c>
      <c r="AD21">
        <v>0.22403200000000001</v>
      </c>
      <c r="AE21">
        <v>0.23650499999999999</v>
      </c>
      <c r="AF21">
        <v>0.24940100000000001</v>
      </c>
      <c r="AG21">
        <v>0.26299899999999998</v>
      </c>
      <c r="AH21">
        <v>0.27670299999999998</v>
      </c>
      <c r="AI21">
        <v>0.29067199999999999</v>
      </c>
      <c r="AJ21">
        <v>0.30604199999999998</v>
      </c>
      <c r="AK21">
        <v>0.32268200000000002</v>
      </c>
      <c r="AL21" s="91">
        <v>0.127</v>
      </c>
    </row>
    <row r="22" spans="1:38" ht="15" customHeight="1">
      <c r="A22" s="103" t="s">
        <v>2</v>
      </c>
      <c r="B22" s="93" t="s">
        <v>8009</v>
      </c>
      <c r="C22" t="s">
        <v>985</v>
      </c>
      <c r="D22" t="s">
        <v>8010</v>
      </c>
      <c r="E22" t="s">
        <v>9203</v>
      </c>
      <c r="F22" t="s">
        <v>3966</v>
      </c>
      <c r="H22">
        <v>1.9008000000000001E-2</v>
      </c>
      <c r="I22">
        <v>2.1402999999999998E-2</v>
      </c>
      <c r="J22">
        <v>2.3498000000000002E-2</v>
      </c>
      <c r="K22">
        <v>2.5399999999999999E-2</v>
      </c>
      <c r="L22">
        <v>2.7261000000000001E-2</v>
      </c>
      <c r="M22">
        <v>2.9021000000000002E-2</v>
      </c>
      <c r="N22">
        <v>3.0700999999999999E-2</v>
      </c>
      <c r="O22">
        <v>3.2417000000000001E-2</v>
      </c>
      <c r="P22">
        <v>3.4158000000000001E-2</v>
      </c>
      <c r="Q22">
        <v>3.5839999999999997E-2</v>
      </c>
      <c r="R22">
        <v>3.7495000000000001E-2</v>
      </c>
      <c r="S22">
        <v>3.9149999999999997E-2</v>
      </c>
      <c r="T22">
        <v>4.0766999999999998E-2</v>
      </c>
      <c r="U22">
        <v>4.231E-2</v>
      </c>
      <c r="V22">
        <v>4.3823000000000001E-2</v>
      </c>
      <c r="W22">
        <v>4.5346999999999998E-2</v>
      </c>
      <c r="X22">
        <v>4.6872999999999998E-2</v>
      </c>
      <c r="Y22">
        <v>4.845E-2</v>
      </c>
      <c r="Z22">
        <v>5.0062000000000002E-2</v>
      </c>
      <c r="AA22">
        <v>5.1723999999999999E-2</v>
      </c>
      <c r="AB22">
        <v>5.3624999999999999E-2</v>
      </c>
      <c r="AC22">
        <v>5.5605000000000002E-2</v>
      </c>
      <c r="AD22">
        <v>5.7665000000000001E-2</v>
      </c>
      <c r="AE22">
        <v>5.9881999999999998E-2</v>
      </c>
      <c r="AF22">
        <v>6.2341000000000001E-2</v>
      </c>
      <c r="AG22">
        <v>6.5117999999999995E-2</v>
      </c>
      <c r="AH22">
        <v>6.8162E-2</v>
      </c>
      <c r="AI22">
        <v>7.1476999999999999E-2</v>
      </c>
      <c r="AJ22">
        <v>7.5412999999999994E-2</v>
      </c>
      <c r="AK22">
        <v>7.9833000000000001E-2</v>
      </c>
      <c r="AL22" s="91">
        <v>5.0999999999999997E-2</v>
      </c>
    </row>
    <row r="23" spans="1:38" ht="15" customHeight="1">
      <c r="A23" s="103" t="s">
        <v>3</v>
      </c>
      <c r="B23" s="93" t="s">
        <v>8012</v>
      </c>
      <c r="C23" t="s">
        <v>3230</v>
      </c>
      <c r="D23" t="s">
        <v>8013</v>
      </c>
      <c r="E23" t="s">
        <v>9204</v>
      </c>
      <c r="F23" t="s">
        <v>3966</v>
      </c>
      <c r="H23">
        <v>3.4878469999999999</v>
      </c>
      <c r="I23">
        <v>3.396055</v>
      </c>
      <c r="J23">
        <v>3.2605189999999999</v>
      </c>
      <c r="K23">
        <v>3.1153339999999998</v>
      </c>
      <c r="L23">
        <v>2.9821870000000001</v>
      </c>
      <c r="M23">
        <v>2.854012</v>
      </c>
      <c r="N23">
        <v>2.7398899999999999</v>
      </c>
      <c r="O23">
        <v>2.6529919999999998</v>
      </c>
      <c r="P23">
        <v>2.585737</v>
      </c>
      <c r="Q23">
        <v>2.5258759999999998</v>
      </c>
      <c r="R23">
        <v>2.4737580000000001</v>
      </c>
      <c r="S23">
        <v>2.4297300000000002</v>
      </c>
      <c r="T23">
        <v>2.3875510000000002</v>
      </c>
      <c r="U23">
        <v>2.3298100000000002</v>
      </c>
      <c r="V23">
        <v>2.2622469999999999</v>
      </c>
      <c r="W23">
        <v>2.1853099999999999</v>
      </c>
      <c r="X23">
        <v>2.1053359999999999</v>
      </c>
      <c r="Y23">
        <v>2.0097339999999999</v>
      </c>
      <c r="Z23">
        <v>1.912614</v>
      </c>
      <c r="AA23">
        <v>1.819682</v>
      </c>
      <c r="AB23">
        <v>1.7428030000000001</v>
      </c>
      <c r="AC23">
        <v>1.67967</v>
      </c>
      <c r="AD23">
        <v>1.6377820000000001</v>
      </c>
      <c r="AE23">
        <v>1.611829</v>
      </c>
      <c r="AF23">
        <v>1.600689</v>
      </c>
      <c r="AG23">
        <v>1.601464</v>
      </c>
      <c r="AH23">
        <v>1.6092500000000001</v>
      </c>
      <c r="AI23">
        <v>1.6220909999999999</v>
      </c>
      <c r="AJ23">
        <v>1.63991</v>
      </c>
      <c r="AK23">
        <v>1.6583950000000001</v>
      </c>
      <c r="AL23" s="91">
        <v>-2.5000000000000001E-2</v>
      </c>
    </row>
    <row r="24" spans="1:38" ht="15" customHeight="1">
      <c r="A24" s="103" t="s">
        <v>1</v>
      </c>
      <c r="B24" s="93" t="s">
        <v>8015</v>
      </c>
      <c r="C24" t="s">
        <v>2271</v>
      </c>
      <c r="D24" t="s">
        <v>8016</v>
      </c>
      <c r="E24" t="s">
        <v>9205</v>
      </c>
      <c r="F24" t="s">
        <v>3966</v>
      </c>
      <c r="H24">
        <v>8.6799999999999996E-4</v>
      </c>
      <c r="I24">
        <v>8.4800000000000001E-4</v>
      </c>
      <c r="J24">
        <v>8.3199999999999995E-4</v>
      </c>
      <c r="K24">
        <v>8.2399999999999997E-4</v>
      </c>
      <c r="L24">
        <v>8.2799999999999996E-4</v>
      </c>
      <c r="M24">
        <v>8.4000000000000003E-4</v>
      </c>
      <c r="N24">
        <v>8.5999999999999998E-4</v>
      </c>
      <c r="O24">
        <v>8.8800000000000001E-4</v>
      </c>
      <c r="P24">
        <v>9.0499999999999999E-4</v>
      </c>
      <c r="Q24">
        <v>9.1E-4</v>
      </c>
      <c r="R24">
        <v>9.1500000000000001E-4</v>
      </c>
      <c r="S24">
        <v>9.2299999999999999E-4</v>
      </c>
      <c r="T24">
        <v>9.01E-4</v>
      </c>
      <c r="U24">
        <v>8.7000000000000001E-4</v>
      </c>
      <c r="V24">
        <v>8.5300000000000003E-4</v>
      </c>
      <c r="W24">
        <v>8.4699999999999999E-4</v>
      </c>
      <c r="X24">
        <v>8.4999999999999995E-4</v>
      </c>
      <c r="Y24">
        <v>8.61E-4</v>
      </c>
      <c r="Z24">
        <v>8.7600000000000004E-4</v>
      </c>
      <c r="AA24">
        <v>9.0499999999999999E-4</v>
      </c>
      <c r="AB24">
        <v>9.41E-4</v>
      </c>
      <c r="AC24">
        <v>9.7599999999999998E-4</v>
      </c>
      <c r="AD24">
        <v>1.01E-3</v>
      </c>
      <c r="AE24">
        <v>1.029E-3</v>
      </c>
      <c r="AF24">
        <v>1.044E-3</v>
      </c>
      <c r="AG24">
        <v>1.062E-3</v>
      </c>
      <c r="AH24">
        <v>1.0820000000000001E-3</v>
      </c>
      <c r="AI24">
        <v>1.103E-3</v>
      </c>
      <c r="AJ24">
        <v>1.127E-3</v>
      </c>
      <c r="AK24">
        <v>1.155E-3</v>
      </c>
      <c r="AL24" s="91">
        <v>0.01</v>
      </c>
    </row>
    <row r="25" spans="1:38" ht="15" customHeight="1">
      <c r="A25" s="103" t="s">
        <v>5</v>
      </c>
      <c r="B25" s="93" t="s">
        <v>8018</v>
      </c>
      <c r="C25" t="s">
        <v>3238</v>
      </c>
      <c r="D25" t="s">
        <v>8019</v>
      </c>
      <c r="E25" t="s">
        <v>9206</v>
      </c>
      <c r="F25" t="s">
        <v>3966</v>
      </c>
      <c r="H25">
        <v>7.4359999999999999E-3</v>
      </c>
      <c r="I25">
        <v>1.5032999999999999E-2</v>
      </c>
      <c r="J25">
        <v>2.3033999999999999E-2</v>
      </c>
      <c r="K25">
        <v>3.1196999999999999E-2</v>
      </c>
      <c r="L25">
        <v>3.9605000000000001E-2</v>
      </c>
      <c r="M25">
        <v>4.8119000000000002E-2</v>
      </c>
      <c r="N25">
        <v>5.6652000000000001E-2</v>
      </c>
      <c r="O25">
        <v>6.5377000000000005E-2</v>
      </c>
      <c r="P25">
        <v>7.4314000000000005E-2</v>
      </c>
      <c r="Q25">
        <v>8.3268999999999996E-2</v>
      </c>
      <c r="R25">
        <v>9.2311000000000004E-2</v>
      </c>
      <c r="S25">
        <v>0.101533</v>
      </c>
      <c r="T25">
        <v>0.110939</v>
      </c>
      <c r="U25">
        <v>0.120481</v>
      </c>
      <c r="V25">
        <v>0.13036300000000001</v>
      </c>
      <c r="W25">
        <v>0.14065900000000001</v>
      </c>
      <c r="X25">
        <v>0.15149199999999999</v>
      </c>
      <c r="Y25">
        <v>0.16278799999999999</v>
      </c>
      <c r="Z25">
        <v>0.17450099999999999</v>
      </c>
      <c r="AA25">
        <v>0.18662500000000001</v>
      </c>
      <c r="AB25">
        <v>0.199378</v>
      </c>
      <c r="AC25">
        <v>0.212593</v>
      </c>
      <c r="AD25">
        <v>0.22601299999999999</v>
      </c>
      <c r="AE25">
        <v>0.23946200000000001</v>
      </c>
      <c r="AF25">
        <v>0.25318800000000002</v>
      </c>
      <c r="AG25">
        <v>0.26748899999999998</v>
      </c>
      <c r="AH25">
        <v>0.281837</v>
      </c>
      <c r="AI25">
        <v>0.29641400000000001</v>
      </c>
      <c r="AJ25">
        <v>0.31225799999999998</v>
      </c>
      <c r="AK25">
        <v>0.32926100000000003</v>
      </c>
      <c r="AL25" s="91">
        <v>0.14000000000000001</v>
      </c>
    </row>
    <row r="26" spans="1:38" ht="15" customHeight="1">
      <c r="A26" s="103" t="s">
        <v>5</v>
      </c>
      <c r="B26" s="93" t="s">
        <v>8021</v>
      </c>
      <c r="C26" t="s">
        <v>3235</v>
      </c>
      <c r="D26" t="s">
        <v>8022</v>
      </c>
      <c r="E26" t="s">
        <v>9207</v>
      </c>
      <c r="F26" t="s">
        <v>3966</v>
      </c>
      <c r="H26">
        <v>7.5160000000000001E-3</v>
      </c>
      <c r="I26">
        <v>1.5197E-2</v>
      </c>
      <c r="J26">
        <v>2.3283999999999999E-2</v>
      </c>
      <c r="K26">
        <v>3.1536000000000002E-2</v>
      </c>
      <c r="L26">
        <v>4.0035000000000001E-2</v>
      </c>
      <c r="M26">
        <v>4.8641999999999998E-2</v>
      </c>
      <c r="N26">
        <v>5.7266999999999998E-2</v>
      </c>
      <c r="O26">
        <v>6.6087000000000007E-2</v>
      </c>
      <c r="P26">
        <v>7.5120999999999993E-2</v>
      </c>
      <c r="Q26">
        <v>8.4172999999999998E-2</v>
      </c>
      <c r="R26">
        <v>9.3312999999999993E-2</v>
      </c>
      <c r="S26">
        <v>0.10263600000000001</v>
      </c>
      <c r="T26">
        <v>0.11214399999999999</v>
      </c>
      <c r="U26">
        <v>0.12179</v>
      </c>
      <c r="V26">
        <v>0.13177900000000001</v>
      </c>
      <c r="W26">
        <v>0.14218700000000001</v>
      </c>
      <c r="X26">
        <v>0.153137</v>
      </c>
      <c r="Y26">
        <v>0.16455600000000001</v>
      </c>
      <c r="Z26">
        <v>0.176396</v>
      </c>
      <c r="AA26">
        <v>0.18865199999999999</v>
      </c>
      <c r="AB26">
        <v>0.201544</v>
      </c>
      <c r="AC26">
        <v>0.21490300000000001</v>
      </c>
      <c r="AD26">
        <v>0.228468</v>
      </c>
      <c r="AE26">
        <v>0.242064</v>
      </c>
      <c r="AF26">
        <v>0.255938</v>
      </c>
      <c r="AG26">
        <v>0.270395</v>
      </c>
      <c r="AH26">
        <v>0.28489900000000001</v>
      </c>
      <c r="AI26">
        <v>0.29963400000000001</v>
      </c>
      <c r="AJ26">
        <v>0.31564999999999999</v>
      </c>
      <c r="AK26">
        <v>0.33283699999999999</v>
      </c>
      <c r="AL26" s="91">
        <v>0.14000000000000001</v>
      </c>
    </row>
    <row r="27" spans="1:38" ht="15" customHeight="1">
      <c r="A27" s="103" t="s">
        <v>7</v>
      </c>
      <c r="B27" s="93" t="s">
        <v>8024</v>
      </c>
      <c r="C27" t="s">
        <v>2287</v>
      </c>
      <c r="D27" t="s">
        <v>8025</v>
      </c>
      <c r="E27" t="s">
        <v>9208</v>
      </c>
      <c r="F27" t="s">
        <v>3966</v>
      </c>
      <c r="H27">
        <v>9.9999999999999995E-7</v>
      </c>
      <c r="I27">
        <v>1.9999999999999999E-6</v>
      </c>
      <c r="J27">
        <v>3.0000000000000001E-6</v>
      </c>
      <c r="K27">
        <v>3.0000000000000001E-6</v>
      </c>
      <c r="L27">
        <v>3.9999999999999998E-6</v>
      </c>
      <c r="M27">
        <v>5.0000000000000004E-6</v>
      </c>
      <c r="N27">
        <v>6.0000000000000002E-6</v>
      </c>
      <c r="O27">
        <v>6.9999999999999999E-6</v>
      </c>
      <c r="P27">
        <v>6.9999999999999999E-6</v>
      </c>
      <c r="Q27">
        <v>7.9999999999999996E-6</v>
      </c>
      <c r="R27">
        <v>9.0000000000000002E-6</v>
      </c>
      <c r="S27">
        <v>9.0000000000000002E-6</v>
      </c>
      <c r="T27">
        <v>1.0000000000000001E-5</v>
      </c>
      <c r="U27">
        <v>1.1E-5</v>
      </c>
      <c r="V27">
        <v>1.1E-5</v>
      </c>
      <c r="W27">
        <v>1.2E-5</v>
      </c>
      <c r="X27">
        <v>1.2E-5</v>
      </c>
      <c r="Y27">
        <v>1.2E-5</v>
      </c>
      <c r="Z27">
        <v>1.2999999999999999E-5</v>
      </c>
      <c r="AA27">
        <v>1.2999999999999999E-5</v>
      </c>
      <c r="AB27">
        <v>1.4E-5</v>
      </c>
      <c r="AC27">
        <v>1.4E-5</v>
      </c>
      <c r="AD27">
        <v>1.4E-5</v>
      </c>
      <c r="AE27">
        <v>1.4E-5</v>
      </c>
      <c r="AF27">
        <v>1.4E-5</v>
      </c>
      <c r="AG27">
        <v>1.4E-5</v>
      </c>
      <c r="AH27">
        <v>1.4E-5</v>
      </c>
      <c r="AI27">
        <v>1.4E-5</v>
      </c>
      <c r="AJ27">
        <v>1.4E-5</v>
      </c>
      <c r="AK27">
        <v>1.4E-5</v>
      </c>
      <c r="AL27" s="91">
        <v>0.10199999999999999</v>
      </c>
    </row>
    <row r="28" spans="1:38" ht="15" customHeight="1">
      <c r="B28" s="93" t="s">
        <v>8027</v>
      </c>
      <c r="C28" t="s">
        <v>8028</v>
      </c>
      <c r="D28" t="s">
        <v>8029</v>
      </c>
      <c r="E28" t="s">
        <v>9209</v>
      </c>
      <c r="F28" t="s">
        <v>3966</v>
      </c>
      <c r="H28">
        <v>65.814445000000006</v>
      </c>
      <c r="I28">
        <v>67.898544000000001</v>
      </c>
      <c r="J28">
        <v>69.409851000000003</v>
      </c>
      <c r="K28">
        <v>70.738631999999996</v>
      </c>
      <c r="L28">
        <v>72.267166000000003</v>
      </c>
      <c r="M28">
        <v>73.744240000000005</v>
      </c>
      <c r="N28">
        <v>75.210419000000002</v>
      </c>
      <c r="O28">
        <v>76.961639000000005</v>
      </c>
      <c r="P28">
        <v>78.906859999999995</v>
      </c>
      <c r="Q28">
        <v>80.876907000000003</v>
      </c>
      <c r="R28">
        <v>82.893127000000007</v>
      </c>
      <c r="S28">
        <v>84.978675999999993</v>
      </c>
      <c r="T28">
        <v>87.071785000000006</v>
      </c>
      <c r="U28">
        <v>89.119759000000002</v>
      </c>
      <c r="V28">
        <v>91.211449000000002</v>
      </c>
      <c r="W28">
        <v>93.331542999999996</v>
      </c>
      <c r="X28">
        <v>95.509140000000002</v>
      </c>
      <c r="Y28">
        <v>97.635200999999995</v>
      </c>
      <c r="Z28">
        <v>99.674080000000004</v>
      </c>
      <c r="AA28">
        <v>101.69489299999999</v>
      </c>
      <c r="AB28">
        <v>103.843605</v>
      </c>
      <c r="AC28">
        <v>106.011383</v>
      </c>
      <c r="AD28">
        <v>108.09657300000001</v>
      </c>
      <c r="AE28">
        <v>110.174644</v>
      </c>
      <c r="AF28">
        <v>112.297691</v>
      </c>
      <c r="AG28">
        <v>114.54949999999999</v>
      </c>
      <c r="AH28">
        <v>116.688728</v>
      </c>
      <c r="AI28">
        <v>118.763374</v>
      </c>
      <c r="AJ28">
        <v>121.139595</v>
      </c>
      <c r="AK28">
        <v>123.74237100000001</v>
      </c>
      <c r="AL28" s="91">
        <v>2.1999999999999999E-2</v>
      </c>
    </row>
    <row r="29" spans="1:38" ht="15" customHeight="1">
      <c r="C29" t="s">
        <v>854</v>
      </c>
    </row>
    <row r="30" spans="1:38" ht="15" customHeight="1">
      <c r="A30" s="103" t="s">
        <v>4</v>
      </c>
      <c r="B30" s="93" t="s">
        <v>8031</v>
      </c>
      <c r="C30" t="s">
        <v>955</v>
      </c>
      <c r="D30" t="s">
        <v>8032</v>
      </c>
      <c r="E30" t="s">
        <v>9210</v>
      </c>
      <c r="F30" t="s">
        <v>3966</v>
      </c>
      <c r="H30">
        <v>37.237881000000002</v>
      </c>
      <c r="I30">
        <v>38.43412</v>
      </c>
      <c r="J30">
        <v>39.358058999999997</v>
      </c>
      <c r="K30">
        <v>40.196007000000002</v>
      </c>
      <c r="L30">
        <v>41.126548999999997</v>
      </c>
      <c r="M30">
        <v>42.029747</v>
      </c>
      <c r="N30">
        <v>42.871830000000003</v>
      </c>
      <c r="O30">
        <v>43.818928</v>
      </c>
      <c r="P30">
        <v>44.819637</v>
      </c>
      <c r="Q30">
        <v>45.798141000000001</v>
      </c>
      <c r="R30">
        <v>46.756104000000001</v>
      </c>
      <c r="S30">
        <v>47.727020000000003</v>
      </c>
      <c r="T30">
        <v>48.665874000000002</v>
      </c>
      <c r="U30">
        <v>49.556148999999998</v>
      </c>
      <c r="V30">
        <v>50.476081999999998</v>
      </c>
      <c r="W30">
        <v>51.426636000000002</v>
      </c>
      <c r="X30">
        <v>52.453533</v>
      </c>
      <c r="Y30">
        <v>53.493476999999999</v>
      </c>
      <c r="Z30">
        <v>54.529648000000002</v>
      </c>
      <c r="AA30">
        <v>55.574630999999997</v>
      </c>
      <c r="AB30">
        <v>56.677619999999997</v>
      </c>
      <c r="AC30">
        <v>57.823504999999997</v>
      </c>
      <c r="AD30">
        <v>58.975079000000001</v>
      </c>
      <c r="AE30">
        <v>60.148066999999998</v>
      </c>
      <c r="AF30">
        <v>61.332638000000003</v>
      </c>
      <c r="AG30">
        <v>62.579369</v>
      </c>
      <c r="AH30">
        <v>63.740012999999998</v>
      </c>
      <c r="AI30">
        <v>64.813689999999994</v>
      </c>
      <c r="AJ30">
        <v>66.095848000000004</v>
      </c>
      <c r="AK30">
        <v>67.608528000000007</v>
      </c>
      <c r="AL30" s="91">
        <v>2.1000000000000001E-2</v>
      </c>
    </row>
    <row r="31" spans="1:38" ht="15" customHeight="1">
      <c r="A31" s="103" t="s">
        <v>3</v>
      </c>
      <c r="B31" s="93" t="s">
        <v>8034</v>
      </c>
      <c r="C31" t="s">
        <v>1221</v>
      </c>
      <c r="D31" t="s">
        <v>8035</v>
      </c>
      <c r="E31" t="s">
        <v>9211</v>
      </c>
      <c r="F31" t="s">
        <v>3966</v>
      </c>
      <c r="H31">
        <v>17.109421000000001</v>
      </c>
      <c r="I31">
        <v>16.913709999999998</v>
      </c>
      <c r="J31">
        <v>16.638328999999999</v>
      </c>
      <c r="K31">
        <v>16.406254000000001</v>
      </c>
      <c r="L31">
        <v>16.233056999999999</v>
      </c>
      <c r="M31">
        <v>16.101535999999999</v>
      </c>
      <c r="N31">
        <v>16.003021</v>
      </c>
      <c r="O31">
        <v>16.012713999999999</v>
      </c>
      <c r="P31">
        <v>16.091242000000001</v>
      </c>
      <c r="Q31">
        <v>16.182186000000002</v>
      </c>
      <c r="R31">
        <v>16.288637000000001</v>
      </c>
      <c r="S31">
        <v>16.443489</v>
      </c>
      <c r="T31">
        <v>16.615317999999998</v>
      </c>
      <c r="U31">
        <v>16.807473999999999</v>
      </c>
      <c r="V31">
        <v>17.031876</v>
      </c>
      <c r="W31">
        <v>17.271809000000001</v>
      </c>
      <c r="X31">
        <v>17.578026000000001</v>
      </c>
      <c r="Y31">
        <v>17.862835</v>
      </c>
      <c r="Z31">
        <v>18.217310000000001</v>
      </c>
      <c r="AA31">
        <v>18.573433000000001</v>
      </c>
      <c r="AB31">
        <v>18.967158999999999</v>
      </c>
      <c r="AC31">
        <v>19.38776</v>
      </c>
      <c r="AD31">
        <v>19.820843</v>
      </c>
      <c r="AE31">
        <v>20.270530999999998</v>
      </c>
      <c r="AF31">
        <v>20.724322999999998</v>
      </c>
      <c r="AG31">
        <v>21.199541</v>
      </c>
      <c r="AH31">
        <v>21.642679000000001</v>
      </c>
      <c r="AI31">
        <v>22.050884</v>
      </c>
      <c r="AJ31">
        <v>22.519908999999998</v>
      </c>
      <c r="AK31">
        <v>23.036362</v>
      </c>
      <c r="AL31" s="91">
        <v>0.01</v>
      </c>
    </row>
    <row r="32" spans="1:38" ht="15" customHeight="1">
      <c r="A32" s="103" t="s">
        <v>6</v>
      </c>
      <c r="B32" s="93" t="s">
        <v>8037</v>
      </c>
      <c r="C32" t="s">
        <v>970</v>
      </c>
      <c r="D32" t="s">
        <v>8038</v>
      </c>
      <c r="E32" t="s">
        <v>9212</v>
      </c>
      <c r="F32" t="s">
        <v>3966</v>
      </c>
      <c r="H32">
        <v>3.6449000000000002E-2</v>
      </c>
      <c r="I32">
        <v>3.9851999999999999E-2</v>
      </c>
      <c r="J32">
        <v>4.3178000000000001E-2</v>
      </c>
      <c r="K32">
        <v>4.6517000000000003E-2</v>
      </c>
      <c r="L32">
        <v>5.0055000000000002E-2</v>
      </c>
      <c r="M32">
        <v>5.3665999999999998E-2</v>
      </c>
      <c r="N32">
        <v>5.7258999999999997E-2</v>
      </c>
      <c r="O32">
        <v>6.1083999999999999E-2</v>
      </c>
      <c r="P32">
        <v>6.5128000000000005E-2</v>
      </c>
      <c r="Q32">
        <v>6.9364999999999996E-2</v>
      </c>
      <c r="R32">
        <v>7.3786000000000004E-2</v>
      </c>
      <c r="S32">
        <v>7.8473000000000001E-2</v>
      </c>
      <c r="T32">
        <v>8.3512000000000003E-2</v>
      </c>
      <c r="U32">
        <v>8.8768E-2</v>
      </c>
      <c r="V32">
        <v>9.3895000000000006E-2</v>
      </c>
      <c r="W32">
        <v>9.9166000000000004E-2</v>
      </c>
      <c r="X32">
        <v>0.104769</v>
      </c>
      <c r="Y32">
        <v>0.110666</v>
      </c>
      <c r="Z32">
        <v>0.116882</v>
      </c>
      <c r="AA32">
        <v>0.12356399999999999</v>
      </c>
      <c r="AB32">
        <v>0.13075999999999999</v>
      </c>
      <c r="AC32">
        <v>0.138409</v>
      </c>
      <c r="AD32">
        <v>0.146339</v>
      </c>
      <c r="AE32">
        <v>0.15459899999999999</v>
      </c>
      <c r="AF32">
        <v>0.163239</v>
      </c>
      <c r="AG32">
        <v>0.172456</v>
      </c>
      <c r="AH32">
        <v>0.18177499999999999</v>
      </c>
      <c r="AI32">
        <v>0.19117300000000001</v>
      </c>
      <c r="AJ32">
        <v>0.20118</v>
      </c>
      <c r="AK32">
        <v>0.21248400000000001</v>
      </c>
      <c r="AL32" s="91">
        <v>6.3E-2</v>
      </c>
    </row>
    <row r="33" spans="1:38" ht="15" customHeight="1">
      <c r="A33" s="103" t="s">
        <v>2</v>
      </c>
      <c r="B33" s="93" t="s">
        <v>8040</v>
      </c>
      <c r="C33" t="s">
        <v>985</v>
      </c>
      <c r="D33" t="s">
        <v>8041</v>
      </c>
      <c r="E33" t="s">
        <v>9213</v>
      </c>
      <c r="F33" t="s">
        <v>3966</v>
      </c>
      <c r="H33">
        <v>5.1394000000000002E-2</v>
      </c>
      <c r="I33">
        <v>6.5255999999999995E-2</v>
      </c>
      <c r="J33">
        <v>7.7882000000000007E-2</v>
      </c>
      <c r="K33">
        <v>8.9340000000000003E-2</v>
      </c>
      <c r="L33">
        <v>0.100116</v>
      </c>
      <c r="M33">
        <v>0.110071</v>
      </c>
      <c r="N33">
        <v>0.11902</v>
      </c>
      <c r="O33">
        <v>0.12761</v>
      </c>
      <c r="P33">
        <v>0.13574</v>
      </c>
      <c r="Q33">
        <v>0.14310400000000001</v>
      </c>
      <c r="R33">
        <v>0.14980599999999999</v>
      </c>
      <c r="S33">
        <v>0.15593599999999999</v>
      </c>
      <c r="T33">
        <v>0.161498</v>
      </c>
      <c r="U33">
        <v>0.166433</v>
      </c>
      <c r="V33">
        <v>0.17100399999999999</v>
      </c>
      <c r="W33">
        <v>0.175319</v>
      </c>
      <c r="X33">
        <v>0.17977299999999999</v>
      </c>
      <c r="Y33">
        <v>0.18437300000000001</v>
      </c>
      <c r="Z33">
        <v>0.189281</v>
      </c>
      <c r="AA33">
        <v>0.194716</v>
      </c>
      <c r="AB33">
        <v>0.20066500000000001</v>
      </c>
      <c r="AC33">
        <v>0.207012</v>
      </c>
      <c r="AD33">
        <v>0.21331900000000001</v>
      </c>
      <c r="AE33">
        <v>0.21974199999999999</v>
      </c>
      <c r="AF33">
        <v>0.22659099999999999</v>
      </c>
      <c r="AG33">
        <v>0.23407800000000001</v>
      </c>
      <c r="AH33">
        <v>0.24150199999999999</v>
      </c>
      <c r="AI33">
        <v>0.24887699999999999</v>
      </c>
      <c r="AJ33">
        <v>0.25743199999999999</v>
      </c>
      <c r="AK33">
        <v>0.26734000000000002</v>
      </c>
      <c r="AL33" s="91">
        <v>5.8999999999999997E-2</v>
      </c>
    </row>
    <row r="34" spans="1:38" ht="15" customHeight="1">
      <c r="A34" s="103" t="s">
        <v>3</v>
      </c>
      <c r="B34" s="93" t="s">
        <v>8043</v>
      </c>
      <c r="C34" t="s">
        <v>3230</v>
      </c>
      <c r="D34" t="s">
        <v>8044</v>
      </c>
      <c r="E34" t="s">
        <v>9214</v>
      </c>
      <c r="F34" t="s">
        <v>3966</v>
      </c>
      <c r="H34">
        <v>0.62857300000000005</v>
      </c>
      <c r="I34">
        <v>0.74727399999999999</v>
      </c>
      <c r="J34">
        <v>0.85656299999999996</v>
      </c>
      <c r="K34">
        <v>0.958117</v>
      </c>
      <c r="L34">
        <v>1.0567310000000001</v>
      </c>
      <c r="M34">
        <v>1.1508670000000001</v>
      </c>
      <c r="N34">
        <v>1.239843</v>
      </c>
      <c r="O34">
        <v>1.3302309999999999</v>
      </c>
      <c r="P34">
        <v>1.422558</v>
      </c>
      <c r="Q34">
        <v>1.5156069999999999</v>
      </c>
      <c r="R34">
        <v>1.6091120000000001</v>
      </c>
      <c r="S34">
        <v>1.7048080000000001</v>
      </c>
      <c r="T34">
        <v>1.8015330000000001</v>
      </c>
      <c r="U34">
        <v>1.9016919999999999</v>
      </c>
      <c r="V34">
        <v>2.0061059999999999</v>
      </c>
      <c r="W34">
        <v>2.1131139999999999</v>
      </c>
      <c r="X34">
        <v>2.2304409999999999</v>
      </c>
      <c r="Y34">
        <v>2.3544960000000001</v>
      </c>
      <c r="Z34">
        <v>2.4860910000000001</v>
      </c>
      <c r="AA34">
        <v>2.6211419999999999</v>
      </c>
      <c r="AB34">
        <v>2.766051</v>
      </c>
      <c r="AC34">
        <v>2.9194420000000001</v>
      </c>
      <c r="AD34">
        <v>3.0778699999999999</v>
      </c>
      <c r="AE34">
        <v>3.2421500000000001</v>
      </c>
      <c r="AF34">
        <v>3.4121570000000001</v>
      </c>
      <c r="AG34">
        <v>3.5934439999999999</v>
      </c>
      <c r="AH34">
        <v>3.7742789999999999</v>
      </c>
      <c r="AI34">
        <v>3.9560040000000001</v>
      </c>
      <c r="AJ34">
        <v>4.1564800000000002</v>
      </c>
      <c r="AK34">
        <v>4.3809339999999999</v>
      </c>
      <c r="AL34" s="91">
        <v>6.9000000000000006E-2</v>
      </c>
    </row>
    <row r="35" spans="1:38" ht="15" customHeight="1">
      <c r="A35" s="103" t="s">
        <v>1</v>
      </c>
      <c r="B35" s="93" t="s">
        <v>8046</v>
      </c>
      <c r="C35" t="s">
        <v>2271</v>
      </c>
      <c r="D35" t="s">
        <v>8047</v>
      </c>
      <c r="E35" t="s">
        <v>9215</v>
      </c>
      <c r="F35" t="s">
        <v>3966</v>
      </c>
      <c r="H35">
        <v>2.3400000000000001E-3</v>
      </c>
      <c r="I35">
        <v>2.5140000000000002E-3</v>
      </c>
      <c r="J35">
        <v>2.6329999999999999E-3</v>
      </c>
      <c r="K35">
        <v>2.7130000000000001E-3</v>
      </c>
      <c r="L35">
        <v>2.7699999999999999E-3</v>
      </c>
      <c r="M35">
        <v>2.8E-3</v>
      </c>
      <c r="N35">
        <v>2.807E-3</v>
      </c>
      <c r="O35">
        <v>2.8080000000000002E-3</v>
      </c>
      <c r="P35">
        <v>2.8019999999999998E-3</v>
      </c>
      <c r="Q35">
        <v>2.7850000000000001E-3</v>
      </c>
      <c r="R35">
        <v>2.7620000000000001E-3</v>
      </c>
      <c r="S35">
        <v>2.7360000000000002E-3</v>
      </c>
      <c r="T35">
        <v>2.712E-3</v>
      </c>
      <c r="U35">
        <v>2.673E-3</v>
      </c>
      <c r="V35">
        <v>2.6519999999999998E-3</v>
      </c>
      <c r="W35">
        <v>2.5959999999999998E-3</v>
      </c>
      <c r="X35">
        <v>2.5240000000000002E-3</v>
      </c>
      <c r="Y35">
        <v>2.5000000000000001E-3</v>
      </c>
      <c r="Z35">
        <v>2.4589999999999998E-3</v>
      </c>
      <c r="AA35">
        <v>2.4130000000000002E-3</v>
      </c>
      <c r="AB35">
        <v>2.3700000000000001E-3</v>
      </c>
      <c r="AC35">
        <v>2.3270000000000001E-3</v>
      </c>
      <c r="AD35">
        <v>2.2820000000000002E-3</v>
      </c>
      <c r="AE35">
        <v>2.235E-3</v>
      </c>
      <c r="AF35">
        <v>2.189E-3</v>
      </c>
      <c r="AG35">
        <v>2.1440000000000001E-3</v>
      </c>
      <c r="AH35">
        <v>2.0969999999999999E-3</v>
      </c>
      <c r="AI35">
        <v>2.049E-3</v>
      </c>
      <c r="AJ35">
        <v>1.9989999999999999E-3</v>
      </c>
      <c r="AK35">
        <v>1.957E-3</v>
      </c>
      <c r="AL35" s="91">
        <v>-6.0000000000000001E-3</v>
      </c>
    </row>
    <row r="36" spans="1:38" ht="15" customHeight="1">
      <c r="A36" s="103" t="s">
        <v>5</v>
      </c>
      <c r="B36" s="93" t="s">
        <v>8049</v>
      </c>
      <c r="C36" t="s">
        <v>3238</v>
      </c>
      <c r="D36" t="s">
        <v>8050</v>
      </c>
      <c r="E36" t="s">
        <v>9216</v>
      </c>
      <c r="F36" t="s">
        <v>3966</v>
      </c>
      <c r="H36">
        <v>6.5319999999999996E-3</v>
      </c>
      <c r="I36">
        <v>1.3037E-2</v>
      </c>
      <c r="J36">
        <v>1.9404999999999999E-2</v>
      </c>
      <c r="K36">
        <v>2.5548000000000001E-2</v>
      </c>
      <c r="L36">
        <v>3.1593000000000003E-2</v>
      </c>
      <c r="M36">
        <v>3.7533999999999998E-2</v>
      </c>
      <c r="N36">
        <v>4.3284999999999997E-2</v>
      </c>
      <c r="O36">
        <v>4.9058999999999998E-2</v>
      </c>
      <c r="P36">
        <v>5.4959000000000001E-2</v>
      </c>
      <c r="Q36">
        <v>6.0918E-2</v>
      </c>
      <c r="R36">
        <v>6.6938999999999999E-2</v>
      </c>
      <c r="S36">
        <v>7.3048000000000002E-2</v>
      </c>
      <c r="T36">
        <v>7.9288999999999998E-2</v>
      </c>
      <c r="U36">
        <v>8.5641999999999996E-2</v>
      </c>
      <c r="V36">
        <v>9.2200000000000004E-2</v>
      </c>
      <c r="W36">
        <v>9.8989999999999995E-2</v>
      </c>
      <c r="X36">
        <v>0.10619000000000001</v>
      </c>
      <c r="Y36">
        <v>0.11376</v>
      </c>
      <c r="Z36">
        <v>0.121713</v>
      </c>
      <c r="AA36">
        <v>0.12978600000000001</v>
      </c>
      <c r="AB36">
        <v>0.13836899999999999</v>
      </c>
      <c r="AC36">
        <v>0.14740500000000001</v>
      </c>
      <c r="AD36">
        <v>0.156723</v>
      </c>
      <c r="AE36">
        <v>0.166379</v>
      </c>
      <c r="AF36">
        <v>0.176426</v>
      </c>
      <c r="AG36">
        <v>0.18709200000000001</v>
      </c>
      <c r="AH36">
        <v>0.19787399999999999</v>
      </c>
      <c r="AI36">
        <v>0.20875099999999999</v>
      </c>
      <c r="AJ36">
        <v>0.22075600000000001</v>
      </c>
      <c r="AK36">
        <v>0.234072</v>
      </c>
      <c r="AL36" s="91">
        <v>0.13100000000000001</v>
      </c>
    </row>
    <row r="37" spans="1:38" ht="15" customHeight="1">
      <c r="A37" s="103" t="s">
        <v>5</v>
      </c>
      <c r="B37" s="93" t="s">
        <v>8052</v>
      </c>
      <c r="C37" t="s">
        <v>3235</v>
      </c>
      <c r="D37" t="s">
        <v>8053</v>
      </c>
      <c r="E37" t="s">
        <v>9217</v>
      </c>
      <c r="F37" t="s">
        <v>3966</v>
      </c>
      <c r="H37">
        <v>5.9690000000000003E-3</v>
      </c>
      <c r="I37">
        <v>1.1913999999999999E-2</v>
      </c>
      <c r="J37">
        <v>1.7734E-2</v>
      </c>
      <c r="K37">
        <v>2.3348000000000001E-2</v>
      </c>
      <c r="L37">
        <v>2.8871999999999998E-2</v>
      </c>
      <c r="M37">
        <v>3.4299999999999997E-2</v>
      </c>
      <c r="N37">
        <v>3.9557000000000002E-2</v>
      </c>
      <c r="O37">
        <v>4.4832999999999998E-2</v>
      </c>
      <c r="P37">
        <v>5.0224999999999999E-2</v>
      </c>
      <c r="Q37">
        <v>5.5670999999999998E-2</v>
      </c>
      <c r="R37">
        <v>6.1172999999999998E-2</v>
      </c>
      <c r="S37">
        <v>6.6755999999999996E-2</v>
      </c>
      <c r="T37">
        <v>7.2458999999999996E-2</v>
      </c>
      <c r="U37">
        <v>7.8265000000000001E-2</v>
      </c>
      <c r="V37">
        <v>8.4258E-2</v>
      </c>
      <c r="W37">
        <v>9.0463000000000002E-2</v>
      </c>
      <c r="X37">
        <v>9.7043000000000004E-2</v>
      </c>
      <c r="Y37">
        <v>0.103961</v>
      </c>
      <c r="Z37">
        <v>0.11122899999999999</v>
      </c>
      <c r="AA37">
        <v>0.118606</v>
      </c>
      <c r="AB37">
        <v>0.12645000000000001</v>
      </c>
      <c r="AC37">
        <v>0.13470799999999999</v>
      </c>
      <c r="AD37">
        <v>0.14322299999999999</v>
      </c>
      <c r="AE37">
        <v>0.15204699999999999</v>
      </c>
      <c r="AF37">
        <v>0.16122800000000001</v>
      </c>
      <c r="AG37">
        <v>0.17097599999999999</v>
      </c>
      <c r="AH37">
        <v>0.18082999999999999</v>
      </c>
      <c r="AI37">
        <v>0.19076899999999999</v>
      </c>
      <c r="AJ37">
        <v>0.201741</v>
      </c>
      <c r="AK37">
        <v>0.21390899999999999</v>
      </c>
      <c r="AL37" s="91">
        <v>0.13100000000000001</v>
      </c>
    </row>
    <row r="38" spans="1:38" ht="15" customHeight="1">
      <c r="A38" s="103" t="s">
        <v>7</v>
      </c>
      <c r="B38" s="93" t="s">
        <v>8055</v>
      </c>
      <c r="C38" t="s">
        <v>2287</v>
      </c>
      <c r="D38" t="s">
        <v>8056</v>
      </c>
      <c r="E38" t="s">
        <v>9218</v>
      </c>
      <c r="F38" t="s">
        <v>3966</v>
      </c>
      <c r="H38">
        <v>9.9860000000000001E-3</v>
      </c>
      <c r="I38">
        <v>1.9931000000000001E-2</v>
      </c>
      <c r="J38">
        <v>2.9668E-2</v>
      </c>
      <c r="K38">
        <v>3.9059999999999997E-2</v>
      </c>
      <c r="L38">
        <v>4.8300999999999997E-2</v>
      </c>
      <c r="M38">
        <v>5.7383000000000003E-2</v>
      </c>
      <c r="N38">
        <v>6.6177E-2</v>
      </c>
      <c r="O38">
        <v>7.5003E-2</v>
      </c>
      <c r="P38">
        <v>8.4023E-2</v>
      </c>
      <c r="Q38">
        <v>9.3133999999999995E-2</v>
      </c>
      <c r="R38">
        <v>0.102339</v>
      </c>
      <c r="S38">
        <v>0.11168</v>
      </c>
      <c r="T38">
        <v>0.121221</v>
      </c>
      <c r="U38">
        <v>0.13093399999999999</v>
      </c>
      <c r="V38">
        <v>0.14096</v>
      </c>
      <c r="W38">
        <v>0.151341</v>
      </c>
      <c r="X38">
        <v>0.16234799999999999</v>
      </c>
      <c r="Y38">
        <v>0.17392199999999999</v>
      </c>
      <c r="Z38">
        <v>0.186081</v>
      </c>
      <c r="AA38">
        <v>0.19842199999999999</v>
      </c>
      <c r="AB38">
        <v>0.21154600000000001</v>
      </c>
      <c r="AC38">
        <v>0.22536</v>
      </c>
      <c r="AD38">
        <v>0.23960600000000001</v>
      </c>
      <c r="AE38">
        <v>0.25436700000000001</v>
      </c>
      <c r="AF38">
        <v>0.26972800000000002</v>
      </c>
      <c r="AG38">
        <v>0.28603600000000001</v>
      </c>
      <c r="AH38">
        <v>0.30252000000000001</v>
      </c>
      <c r="AI38">
        <v>0.31914900000000002</v>
      </c>
      <c r="AJ38">
        <v>0.337503</v>
      </c>
      <c r="AK38">
        <v>0.35786000000000001</v>
      </c>
      <c r="AL38" s="91">
        <v>0.13100000000000001</v>
      </c>
    </row>
    <row r="39" spans="1:38" ht="15" customHeight="1">
      <c r="B39" s="93" t="s">
        <v>8058</v>
      </c>
      <c r="C39" t="s">
        <v>8059</v>
      </c>
      <c r="D39" t="s">
        <v>8060</v>
      </c>
      <c r="E39" t="s">
        <v>9219</v>
      </c>
      <c r="F39" t="s">
        <v>3966</v>
      </c>
      <c r="H39">
        <v>55.088420999999997</v>
      </c>
      <c r="I39">
        <v>56.247601000000003</v>
      </c>
      <c r="J39">
        <v>57.043368999999998</v>
      </c>
      <c r="K39">
        <v>57.786864999999999</v>
      </c>
      <c r="L39">
        <v>58.678035999999999</v>
      </c>
      <c r="M39">
        <v>59.577784999999999</v>
      </c>
      <c r="N39">
        <v>60.442822</v>
      </c>
      <c r="O39">
        <v>61.522216999999998</v>
      </c>
      <c r="P39">
        <v>62.726199999999999</v>
      </c>
      <c r="Q39">
        <v>63.920932999999998</v>
      </c>
      <c r="R39">
        <v>65.110755999999995</v>
      </c>
      <c r="S39">
        <v>66.363724000000005</v>
      </c>
      <c r="T39">
        <v>67.603347999999997</v>
      </c>
      <c r="U39">
        <v>68.817954999999998</v>
      </c>
      <c r="V39">
        <v>70.099129000000005</v>
      </c>
      <c r="W39">
        <v>71.429344</v>
      </c>
      <c r="X39">
        <v>72.914444000000003</v>
      </c>
      <c r="Y39">
        <v>74.399544000000006</v>
      </c>
      <c r="Z39">
        <v>75.960387999999995</v>
      </c>
      <c r="AA39">
        <v>77.536079000000001</v>
      </c>
      <c r="AB39">
        <v>79.220725999999999</v>
      </c>
      <c r="AC39">
        <v>80.985573000000002</v>
      </c>
      <c r="AD39">
        <v>82.774817999999996</v>
      </c>
      <c r="AE39">
        <v>84.609543000000002</v>
      </c>
      <c r="AF39">
        <v>86.468001999999998</v>
      </c>
      <c r="AG39">
        <v>88.424614000000005</v>
      </c>
      <c r="AH39">
        <v>90.263062000000005</v>
      </c>
      <c r="AI39">
        <v>91.980926999999994</v>
      </c>
      <c r="AJ39">
        <v>93.992226000000002</v>
      </c>
      <c r="AK39">
        <v>96.313384999999997</v>
      </c>
      <c r="AL39" s="91">
        <v>1.9E-2</v>
      </c>
    </row>
    <row r="40" spans="1:38" ht="15" customHeight="1">
      <c r="C40" t="s">
        <v>8062</v>
      </c>
    </row>
    <row r="41" spans="1:38" ht="15" customHeight="1">
      <c r="A41" s="103" t="s">
        <v>4</v>
      </c>
      <c r="B41" s="93" t="s">
        <v>8063</v>
      </c>
      <c r="C41" t="s">
        <v>955</v>
      </c>
      <c r="D41" t="s">
        <v>8064</v>
      </c>
      <c r="E41" t="s">
        <v>9220</v>
      </c>
      <c r="F41" t="s">
        <v>3966</v>
      </c>
      <c r="H41">
        <v>173.83659399999999</v>
      </c>
      <c r="I41">
        <v>177.98010300000001</v>
      </c>
      <c r="J41">
        <v>180.37164300000001</v>
      </c>
      <c r="K41">
        <v>182.02027899999999</v>
      </c>
      <c r="L41">
        <v>183.78079199999999</v>
      </c>
      <c r="M41">
        <v>185.00122099999999</v>
      </c>
      <c r="N41">
        <v>185.500305</v>
      </c>
      <c r="O41">
        <v>186.05813599999999</v>
      </c>
      <c r="P41">
        <v>186.602814</v>
      </c>
      <c r="Q41">
        <v>186.90387000000001</v>
      </c>
      <c r="R41">
        <v>187.109329</v>
      </c>
      <c r="S41">
        <v>187.26391599999999</v>
      </c>
      <c r="T41">
        <v>187.36665300000001</v>
      </c>
      <c r="U41">
        <v>187.32534799999999</v>
      </c>
      <c r="V41">
        <v>187.334564</v>
      </c>
      <c r="W41">
        <v>187.320999</v>
      </c>
      <c r="X41">
        <v>187.50477599999999</v>
      </c>
      <c r="Y41">
        <v>187.773651</v>
      </c>
      <c r="Z41">
        <v>187.97018399999999</v>
      </c>
      <c r="AA41">
        <v>188.18287699999999</v>
      </c>
      <c r="AB41">
        <v>188.51306199999999</v>
      </c>
      <c r="AC41">
        <v>188.98220800000001</v>
      </c>
      <c r="AD41">
        <v>189.28221099999999</v>
      </c>
      <c r="AE41">
        <v>189.49960300000001</v>
      </c>
      <c r="AF41">
        <v>189.643066</v>
      </c>
      <c r="AG41">
        <v>189.83660900000001</v>
      </c>
      <c r="AH41">
        <v>189.58616599999999</v>
      </c>
      <c r="AI41">
        <v>188.919601</v>
      </c>
      <c r="AJ41">
        <v>188.65690599999999</v>
      </c>
      <c r="AK41">
        <v>188.83055100000001</v>
      </c>
      <c r="AL41" s="91">
        <v>3.0000000000000001E-3</v>
      </c>
    </row>
    <row r="42" spans="1:38" ht="15" customHeight="1">
      <c r="A42" s="103" t="s">
        <v>3</v>
      </c>
      <c r="B42" s="93" t="s">
        <v>8066</v>
      </c>
      <c r="C42" t="s">
        <v>1221</v>
      </c>
      <c r="D42" t="s">
        <v>8067</v>
      </c>
      <c r="E42" t="s">
        <v>9221</v>
      </c>
      <c r="F42" t="s">
        <v>3966</v>
      </c>
      <c r="H42">
        <v>0.15156800000000001</v>
      </c>
      <c r="I42">
        <v>0.13492599999999999</v>
      </c>
      <c r="J42">
        <v>0.12077</v>
      </c>
      <c r="K42">
        <v>0.109264</v>
      </c>
      <c r="L42">
        <v>9.9791000000000005E-2</v>
      </c>
      <c r="M42">
        <v>9.2537999999999995E-2</v>
      </c>
      <c r="N42">
        <v>8.7039000000000005E-2</v>
      </c>
      <c r="O42">
        <v>8.2822000000000007E-2</v>
      </c>
      <c r="P42">
        <v>7.9440999999999998E-2</v>
      </c>
      <c r="Q42">
        <v>7.7280000000000001E-2</v>
      </c>
      <c r="R42">
        <v>7.5425000000000006E-2</v>
      </c>
      <c r="S42">
        <v>7.3659000000000002E-2</v>
      </c>
      <c r="T42">
        <v>7.2262000000000007E-2</v>
      </c>
      <c r="U42">
        <v>7.1134000000000003E-2</v>
      </c>
      <c r="V42">
        <v>7.0392999999999997E-2</v>
      </c>
      <c r="W42">
        <v>6.9635000000000002E-2</v>
      </c>
      <c r="X42">
        <v>6.9188E-2</v>
      </c>
      <c r="Y42">
        <v>6.8764000000000006E-2</v>
      </c>
      <c r="Z42">
        <v>6.8500000000000005E-2</v>
      </c>
      <c r="AA42">
        <v>6.8234000000000003E-2</v>
      </c>
      <c r="AB42">
        <v>6.8203E-2</v>
      </c>
      <c r="AC42">
        <v>6.7842E-2</v>
      </c>
      <c r="AD42">
        <v>6.7527000000000004E-2</v>
      </c>
      <c r="AE42">
        <v>6.7419999999999994E-2</v>
      </c>
      <c r="AF42">
        <v>6.7460999999999993E-2</v>
      </c>
      <c r="AG42">
        <v>6.7645999999999998E-2</v>
      </c>
      <c r="AH42">
        <v>6.7769999999999997E-2</v>
      </c>
      <c r="AI42">
        <v>6.7860000000000004E-2</v>
      </c>
      <c r="AJ42">
        <v>6.8109000000000003E-2</v>
      </c>
      <c r="AK42">
        <v>6.8496000000000001E-2</v>
      </c>
      <c r="AL42" s="91">
        <v>-2.7E-2</v>
      </c>
    </row>
    <row r="43" spans="1:38" ht="15" customHeight="1">
      <c r="A43" s="103" t="s">
        <v>6</v>
      </c>
      <c r="B43" s="93" t="s">
        <v>8069</v>
      </c>
      <c r="C43" t="s">
        <v>970</v>
      </c>
      <c r="D43" t="s">
        <v>8070</v>
      </c>
      <c r="E43" t="s">
        <v>9222</v>
      </c>
      <c r="F43" t="s">
        <v>3966</v>
      </c>
      <c r="H43">
        <v>2.5617000000000001E-2</v>
      </c>
      <c r="I43">
        <v>2.8062E-2</v>
      </c>
      <c r="J43">
        <v>3.0199E-2</v>
      </c>
      <c r="K43">
        <v>3.2079999999999997E-2</v>
      </c>
      <c r="L43">
        <v>3.3820999999999997E-2</v>
      </c>
      <c r="M43">
        <v>3.5365000000000001E-2</v>
      </c>
      <c r="N43">
        <v>3.6632999999999999E-2</v>
      </c>
      <c r="O43">
        <v>3.7760000000000002E-2</v>
      </c>
      <c r="P43">
        <v>3.8713999999999998E-2</v>
      </c>
      <c r="Q43">
        <v>3.9543000000000002E-2</v>
      </c>
      <c r="R43">
        <v>4.0274999999999998E-2</v>
      </c>
      <c r="S43">
        <v>4.0953000000000003E-2</v>
      </c>
      <c r="T43">
        <v>4.1718999999999999E-2</v>
      </c>
      <c r="U43">
        <v>4.2613999999999999E-2</v>
      </c>
      <c r="V43">
        <v>4.3621E-2</v>
      </c>
      <c r="W43">
        <v>4.4618999999999999E-2</v>
      </c>
      <c r="X43">
        <v>4.5692999999999998E-2</v>
      </c>
      <c r="Y43">
        <v>4.6716000000000001E-2</v>
      </c>
      <c r="Z43">
        <v>4.7791E-2</v>
      </c>
      <c r="AA43">
        <v>4.8980999999999997E-2</v>
      </c>
      <c r="AB43">
        <v>5.0285999999999997E-2</v>
      </c>
      <c r="AC43">
        <v>5.1671000000000002E-2</v>
      </c>
      <c r="AD43">
        <v>5.3059000000000002E-2</v>
      </c>
      <c r="AE43">
        <v>5.4467000000000002E-2</v>
      </c>
      <c r="AF43">
        <v>5.5905999999999997E-2</v>
      </c>
      <c r="AG43">
        <v>5.7433999999999999E-2</v>
      </c>
      <c r="AH43">
        <v>5.8887000000000002E-2</v>
      </c>
      <c r="AI43">
        <v>6.0256999999999998E-2</v>
      </c>
      <c r="AJ43">
        <v>6.1796999999999998E-2</v>
      </c>
      <c r="AK43">
        <v>6.3538999999999998E-2</v>
      </c>
      <c r="AL43" s="91">
        <v>3.2000000000000001E-2</v>
      </c>
    </row>
    <row r="44" spans="1:38" ht="15" customHeight="1">
      <c r="A44" s="103" t="s">
        <v>2</v>
      </c>
      <c r="B44" s="93" t="s">
        <v>8072</v>
      </c>
      <c r="C44" t="s">
        <v>985</v>
      </c>
      <c r="D44" t="s">
        <v>8073</v>
      </c>
      <c r="E44" t="s">
        <v>9223</v>
      </c>
      <c r="F44" t="s">
        <v>3966</v>
      </c>
      <c r="H44">
        <v>1.8913329999999999</v>
      </c>
      <c r="I44">
        <v>1.946968</v>
      </c>
      <c r="J44">
        <v>1.9728079999999999</v>
      </c>
      <c r="K44">
        <v>1.9809890000000001</v>
      </c>
      <c r="L44">
        <v>1.9838119999999999</v>
      </c>
      <c r="M44">
        <v>1.979039</v>
      </c>
      <c r="N44">
        <v>1.9688870000000001</v>
      </c>
      <c r="O44">
        <v>1.9630270000000001</v>
      </c>
      <c r="P44">
        <v>1.960828</v>
      </c>
      <c r="Q44">
        <v>1.9604900000000001</v>
      </c>
      <c r="R44">
        <v>1.9655910000000001</v>
      </c>
      <c r="S44">
        <v>1.978761</v>
      </c>
      <c r="T44">
        <v>2.003317</v>
      </c>
      <c r="U44">
        <v>2.0378430000000001</v>
      </c>
      <c r="V44">
        <v>2.0829520000000001</v>
      </c>
      <c r="W44">
        <v>2.1383480000000001</v>
      </c>
      <c r="X44">
        <v>2.209403</v>
      </c>
      <c r="Y44">
        <v>2.2961800000000001</v>
      </c>
      <c r="Z44">
        <v>2.3992930000000001</v>
      </c>
      <c r="AA44">
        <v>2.5227789999999999</v>
      </c>
      <c r="AB44">
        <v>2.6675580000000001</v>
      </c>
      <c r="AC44">
        <v>2.8314759999999999</v>
      </c>
      <c r="AD44">
        <v>3.0116350000000001</v>
      </c>
      <c r="AE44">
        <v>3.212745</v>
      </c>
      <c r="AF44">
        <v>3.436026</v>
      </c>
      <c r="AG44">
        <v>3.6889180000000001</v>
      </c>
      <c r="AH44">
        <v>3.9616199999999999</v>
      </c>
      <c r="AI44">
        <v>4.2543639999999998</v>
      </c>
      <c r="AJ44">
        <v>4.5927020000000001</v>
      </c>
      <c r="AK44">
        <v>4.9826160000000002</v>
      </c>
      <c r="AL44" s="91">
        <v>3.4000000000000002E-2</v>
      </c>
    </row>
    <row r="45" spans="1:38" ht="15" customHeight="1">
      <c r="A45" s="103" t="s">
        <v>3</v>
      </c>
      <c r="B45" s="93" t="s">
        <v>8075</v>
      </c>
      <c r="C45" t="s">
        <v>3230</v>
      </c>
      <c r="D45" t="s">
        <v>8076</v>
      </c>
      <c r="E45" t="s">
        <v>9224</v>
      </c>
      <c r="F45" t="s">
        <v>3966</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8079</v>
      </c>
      <c r="E46" t="s">
        <v>9225</v>
      </c>
      <c r="F46" t="s">
        <v>3966</v>
      </c>
      <c r="H46">
        <v>2.3019999999999998E-3</v>
      </c>
      <c r="I46">
        <v>2.2850000000000001E-3</v>
      </c>
      <c r="J46">
        <v>2.2629999999999998E-3</v>
      </c>
      <c r="K46">
        <v>2.238E-3</v>
      </c>
      <c r="L46">
        <v>2.2079999999999999E-3</v>
      </c>
      <c r="M46">
        <v>2.1580000000000002E-3</v>
      </c>
      <c r="N46">
        <v>2.0869999999999999E-3</v>
      </c>
      <c r="O46">
        <v>2.0010000000000002E-3</v>
      </c>
      <c r="P46">
        <v>1.895E-3</v>
      </c>
      <c r="Q46">
        <v>1.7650000000000001E-3</v>
      </c>
      <c r="R46">
        <v>1.6180000000000001E-3</v>
      </c>
      <c r="S46">
        <v>1.459E-3</v>
      </c>
      <c r="T46">
        <v>1.2960000000000001E-3</v>
      </c>
      <c r="U46">
        <v>1.14E-3</v>
      </c>
      <c r="V46">
        <v>1.0020000000000001E-3</v>
      </c>
      <c r="W46">
        <v>8.8800000000000001E-4</v>
      </c>
      <c r="X46">
        <v>8.12E-4</v>
      </c>
      <c r="Y46">
        <v>7.5699999999999997E-4</v>
      </c>
      <c r="Z46">
        <v>6.6200000000000005E-4</v>
      </c>
      <c r="AA46">
        <v>5.6099999999999998E-4</v>
      </c>
      <c r="AB46">
        <v>5.2499999999999997E-4</v>
      </c>
      <c r="AC46">
        <v>5.4299999999999997E-4</v>
      </c>
      <c r="AD46">
        <v>5.2599999999999999E-4</v>
      </c>
      <c r="AE46">
        <v>5.0799999999999999E-4</v>
      </c>
      <c r="AF46">
        <v>4.8999999999999998E-4</v>
      </c>
      <c r="AG46">
        <v>4.7199999999999998E-4</v>
      </c>
      <c r="AH46">
        <v>4.5399999999999998E-4</v>
      </c>
      <c r="AI46">
        <v>4.35E-4</v>
      </c>
      <c r="AJ46">
        <v>4.1800000000000002E-4</v>
      </c>
      <c r="AK46">
        <v>4.0200000000000001E-4</v>
      </c>
      <c r="AL46" s="91">
        <v>-5.8000000000000003E-2</v>
      </c>
    </row>
    <row r="47" spans="1:38" ht="15" customHeight="1">
      <c r="A47" s="103" t="s">
        <v>5</v>
      </c>
      <c r="B47" s="93" t="s">
        <v>8081</v>
      </c>
      <c r="C47" t="s">
        <v>3238</v>
      </c>
      <c r="D47" t="s">
        <v>8082</v>
      </c>
      <c r="E47" t="s">
        <v>9226</v>
      </c>
      <c r="F47" t="s">
        <v>3966</v>
      </c>
      <c r="H47">
        <v>2.3770000000000002E-3</v>
      </c>
      <c r="I47">
        <v>4.7660000000000003E-3</v>
      </c>
      <c r="J47">
        <v>7.1510000000000002E-3</v>
      </c>
      <c r="K47">
        <v>9.5139999999999999E-3</v>
      </c>
      <c r="L47">
        <v>1.1901E-2</v>
      </c>
      <c r="M47">
        <v>1.4296E-2</v>
      </c>
      <c r="N47">
        <v>1.6656000000000001E-2</v>
      </c>
      <c r="O47">
        <v>1.9040999999999999E-2</v>
      </c>
      <c r="P47">
        <v>2.1454000000000001E-2</v>
      </c>
      <c r="Q47">
        <v>2.383E-2</v>
      </c>
      <c r="R47">
        <v>2.6145000000000002E-2</v>
      </c>
      <c r="S47">
        <v>2.8382000000000001E-2</v>
      </c>
      <c r="T47">
        <v>3.0523000000000002E-2</v>
      </c>
      <c r="U47">
        <v>3.2538999999999998E-2</v>
      </c>
      <c r="V47">
        <v>3.4459999999999998E-2</v>
      </c>
      <c r="W47">
        <v>3.6290000000000003E-2</v>
      </c>
      <c r="X47">
        <v>3.8084E-2</v>
      </c>
      <c r="Y47">
        <v>3.9847E-2</v>
      </c>
      <c r="Z47">
        <v>4.1611000000000002E-2</v>
      </c>
      <c r="AA47">
        <v>4.3341999999999999E-2</v>
      </c>
      <c r="AB47">
        <v>4.5058000000000001E-2</v>
      </c>
      <c r="AC47">
        <v>4.6785E-2</v>
      </c>
      <c r="AD47">
        <v>4.8558999999999998E-2</v>
      </c>
      <c r="AE47">
        <v>5.0354999999999997E-2</v>
      </c>
      <c r="AF47">
        <v>5.2184000000000001E-2</v>
      </c>
      <c r="AG47">
        <v>5.4099000000000001E-2</v>
      </c>
      <c r="AH47">
        <v>5.5964E-2</v>
      </c>
      <c r="AI47">
        <v>5.7780999999999999E-2</v>
      </c>
      <c r="AJ47">
        <v>5.9791999999999998E-2</v>
      </c>
      <c r="AK47">
        <v>6.2004999999999998E-2</v>
      </c>
      <c r="AL47" s="91">
        <v>0.11899999999999999</v>
      </c>
    </row>
    <row r="48" spans="1:38" ht="15" customHeight="1">
      <c r="A48" s="103" t="s">
        <v>5</v>
      </c>
      <c r="B48" s="93" t="s">
        <v>8084</v>
      </c>
      <c r="C48" t="s">
        <v>3235</v>
      </c>
      <c r="D48" t="s">
        <v>8085</v>
      </c>
      <c r="E48" t="s">
        <v>9227</v>
      </c>
      <c r="F48" t="s">
        <v>3966</v>
      </c>
      <c r="H48">
        <v>2.653E-3</v>
      </c>
      <c r="I48">
        <v>5.3200000000000001E-3</v>
      </c>
      <c r="J48">
        <v>7.9819999999999995E-3</v>
      </c>
      <c r="K48">
        <v>1.0619E-2</v>
      </c>
      <c r="L48">
        <v>1.3284000000000001E-2</v>
      </c>
      <c r="M48">
        <v>1.5956000000000001E-2</v>
      </c>
      <c r="N48">
        <v>1.8591E-2</v>
      </c>
      <c r="O48">
        <v>2.1253000000000001E-2</v>
      </c>
      <c r="P48">
        <v>2.3945999999999999E-2</v>
      </c>
      <c r="Q48">
        <v>2.6599000000000001E-2</v>
      </c>
      <c r="R48">
        <v>2.9183000000000001E-2</v>
      </c>
      <c r="S48">
        <v>3.1678999999999999E-2</v>
      </c>
      <c r="T48">
        <v>3.4069000000000002E-2</v>
      </c>
      <c r="U48">
        <v>3.6318999999999997E-2</v>
      </c>
      <c r="V48">
        <v>3.8462999999999997E-2</v>
      </c>
      <c r="W48">
        <v>4.0504999999999999E-2</v>
      </c>
      <c r="X48">
        <v>4.2507999999999997E-2</v>
      </c>
      <c r="Y48">
        <v>4.4476000000000002E-2</v>
      </c>
      <c r="Z48">
        <v>4.6446000000000001E-2</v>
      </c>
      <c r="AA48">
        <v>4.8377000000000003E-2</v>
      </c>
      <c r="AB48">
        <v>5.0292999999999997E-2</v>
      </c>
      <c r="AC48">
        <v>5.2220000000000003E-2</v>
      </c>
      <c r="AD48">
        <v>5.4199999999999998E-2</v>
      </c>
      <c r="AE48">
        <v>5.6204999999999998E-2</v>
      </c>
      <c r="AF48">
        <v>5.8245999999999999E-2</v>
      </c>
      <c r="AG48">
        <v>6.0384E-2</v>
      </c>
      <c r="AH48">
        <v>6.2465E-2</v>
      </c>
      <c r="AI48">
        <v>6.4492999999999995E-2</v>
      </c>
      <c r="AJ48">
        <v>6.6739000000000007E-2</v>
      </c>
      <c r="AK48">
        <v>6.9209000000000007E-2</v>
      </c>
      <c r="AL48" s="91">
        <v>0.11899999999999999</v>
      </c>
    </row>
    <row r="49" spans="1:38" ht="15" customHeight="1">
      <c r="A49" s="103" t="s">
        <v>7</v>
      </c>
      <c r="B49" s="93" t="s">
        <v>8087</v>
      </c>
      <c r="C49" t="s">
        <v>2287</v>
      </c>
      <c r="D49" t="s">
        <v>8088</v>
      </c>
      <c r="E49" t="s">
        <v>9228</v>
      </c>
      <c r="F49" t="s">
        <v>3966</v>
      </c>
      <c r="H49">
        <v>2.9740000000000001E-3</v>
      </c>
      <c r="I49">
        <v>5.9639999999999997E-3</v>
      </c>
      <c r="J49">
        <v>8.9479999999999994E-3</v>
      </c>
      <c r="K49">
        <v>1.1905000000000001E-2</v>
      </c>
      <c r="L49">
        <v>1.4892000000000001E-2</v>
      </c>
      <c r="M49">
        <v>1.7888999999999999E-2</v>
      </c>
      <c r="N49">
        <v>2.0841999999999999E-2</v>
      </c>
      <c r="O49">
        <v>2.3827000000000001E-2</v>
      </c>
      <c r="P49">
        <v>2.6845999999999998E-2</v>
      </c>
      <c r="Q49">
        <v>2.9819999999999999E-2</v>
      </c>
      <c r="R49">
        <v>3.2717000000000003E-2</v>
      </c>
      <c r="S49">
        <v>3.5515999999999999E-2</v>
      </c>
      <c r="T49">
        <v>3.8195E-2</v>
      </c>
      <c r="U49">
        <v>4.0717999999999997E-2</v>
      </c>
      <c r="V49">
        <v>4.3122000000000001E-2</v>
      </c>
      <c r="W49">
        <v>4.5411E-2</v>
      </c>
      <c r="X49">
        <v>4.7655999999999997E-2</v>
      </c>
      <c r="Y49">
        <v>4.9862999999999998E-2</v>
      </c>
      <c r="Z49">
        <v>5.2070999999999999E-2</v>
      </c>
      <c r="AA49">
        <v>5.4235999999999999E-2</v>
      </c>
      <c r="AB49">
        <v>5.6383999999999997E-2</v>
      </c>
      <c r="AC49">
        <v>5.8545E-2</v>
      </c>
      <c r="AD49">
        <v>6.0763999999999999E-2</v>
      </c>
      <c r="AE49">
        <v>6.3011999999999999E-2</v>
      </c>
      <c r="AF49">
        <v>6.5300999999999998E-2</v>
      </c>
      <c r="AG49">
        <v>6.7696999999999993E-2</v>
      </c>
      <c r="AH49">
        <v>7.0029999999999995E-2</v>
      </c>
      <c r="AI49">
        <v>7.2303999999999993E-2</v>
      </c>
      <c r="AJ49">
        <v>7.4820999999999999E-2</v>
      </c>
      <c r="AK49">
        <v>7.7590999999999993E-2</v>
      </c>
      <c r="AL49" s="91">
        <v>0.11899999999999999</v>
      </c>
    </row>
    <row r="50" spans="1:38" ht="15" customHeight="1">
      <c r="B50" s="93" t="s">
        <v>8090</v>
      </c>
      <c r="C50" t="s">
        <v>8091</v>
      </c>
      <c r="D50" t="s">
        <v>8092</v>
      </c>
      <c r="E50" t="s">
        <v>9229</v>
      </c>
      <c r="F50" t="s">
        <v>3966</v>
      </c>
      <c r="H50">
        <v>175.915085</v>
      </c>
      <c r="I50">
        <v>180.10803200000001</v>
      </c>
      <c r="J50">
        <v>182.52186599999999</v>
      </c>
      <c r="K50">
        <v>184.177109</v>
      </c>
      <c r="L50">
        <v>185.94032300000001</v>
      </c>
      <c r="M50">
        <v>187.158432</v>
      </c>
      <c r="N50">
        <v>187.65074200000001</v>
      </c>
      <c r="O50">
        <v>188.207291</v>
      </c>
      <c r="P50">
        <v>188.75538599999999</v>
      </c>
      <c r="Q50">
        <v>189.06243900000001</v>
      </c>
      <c r="R50">
        <v>189.28005999999999</v>
      </c>
      <c r="S50">
        <v>189.45387299999999</v>
      </c>
      <c r="T50">
        <v>189.58772300000001</v>
      </c>
      <c r="U50">
        <v>189.58715799999999</v>
      </c>
      <c r="V50">
        <v>189.64804100000001</v>
      </c>
      <c r="W50">
        <v>189.696167</v>
      </c>
      <c r="X50">
        <v>189.95800800000001</v>
      </c>
      <c r="Y50">
        <v>190.319748</v>
      </c>
      <c r="Z50">
        <v>190.62647999999999</v>
      </c>
      <c r="AA50">
        <v>190.96940599999999</v>
      </c>
      <c r="AB50">
        <v>191.45114100000001</v>
      </c>
      <c r="AC50">
        <v>192.09098800000001</v>
      </c>
      <c r="AD50">
        <v>192.577744</v>
      </c>
      <c r="AE50">
        <v>193.00375399999999</v>
      </c>
      <c r="AF50">
        <v>193.37829600000001</v>
      </c>
      <c r="AG50">
        <v>193.83253500000001</v>
      </c>
      <c r="AH50">
        <v>193.863022</v>
      </c>
      <c r="AI50">
        <v>193.496307</v>
      </c>
      <c r="AJ50">
        <v>193.580444</v>
      </c>
      <c r="AK50">
        <v>194.15348800000001</v>
      </c>
      <c r="AL50" s="91">
        <v>3.0000000000000001E-3</v>
      </c>
    </row>
    <row r="51" spans="1:38" ht="15" customHeight="1">
      <c r="B51" s="93" t="s">
        <v>8094</v>
      </c>
      <c r="C51" t="s">
        <v>8095</v>
      </c>
      <c r="D51" t="s">
        <v>8096</v>
      </c>
      <c r="E51" t="s">
        <v>9230</v>
      </c>
      <c r="F51" t="s">
        <v>3966</v>
      </c>
      <c r="H51">
        <v>296.81726099999997</v>
      </c>
      <c r="I51">
        <v>304.25347900000003</v>
      </c>
      <c r="J51">
        <v>308.97363300000001</v>
      </c>
      <c r="K51">
        <v>312.70074499999998</v>
      </c>
      <c r="L51">
        <v>316.884613</v>
      </c>
      <c r="M51">
        <v>320.47943099999998</v>
      </c>
      <c r="N51">
        <v>323.30337500000002</v>
      </c>
      <c r="O51">
        <v>326.69061299999998</v>
      </c>
      <c r="P51">
        <v>330.38815299999999</v>
      </c>
      <c r="Q51">
        <v>333.859894</v>
      </c>
      <c r="R51">
        <v>337.28289799999999</v>
      </c>
      <c r="S51">
        <v>340.79522700000001</v>
      </c>
      <c r="T51">
        <v>344.26132200000001</v>
      </c>
      <c r="U51">
        <v>347.523438</v>
      </c>
      <c r="V51">
        <v>350.95770299999998</v>
      </c>
      <c r="W51">
        <v>354.45703099999997</v>
      </c>
      <c r="X51">
        <v>358.38028000000003</v>
      </c>
      <c r="Y51">
        <v>362.35275300000001</v>
      </c>
      <c r="Z51">
        <v>366.259613</v>
      </c>
      <c r="AA51">
        <v>370.19918799999999</v>
      </c>
      <c r="AB51">
        <v>374.51406900000001</v>
      </c>
      <c r="AC51">
        <v>379.08630399999998</v>
      </c>
      <c r="AD51">
        <v>383.44845600000002</v>
      </c>
      <c r="AE51">
        <v>387.786224</v>
      </c>
      <c r="AF51">
        <v>392.14288299999998</v>
      </c>
      <c r="AG51">
        <v>396.80523699999998</v>
      </c>
      <c r="AH51">
        <v>400.81310999999999</v>
      </c>
      <c r="AI51">
        <v>404.23880000000003</v>
      </c>
      <c r="AJ51">
        <v>408.71148699999998</v>
      </c>
      <c r="AK51">
        <v>414.20663500000001</v>
      </c>
      <c r="AL51" s="91">
        <v>1.2E-2</v>
      </c>
    </row>
    <row r="52" spans="1:38" ht="15" customHeight="1">
      <c r="C52" t="s">
        <v>8098</v>
      </c>
    </row>
    <row r="53" spans="1:38" ht="15" customHeight="1">
      <c r="C53" t="s">
        <v>850</v>
      </c>
    </row>
    <row r="54" spans="1:38" ht="15" customHeight="1">
      <c r="A54" s="103" t="s">
        <v>4</v>
      </c>
      <c r="B54" s="93" t="s">
        <v>8099</v>
      </c>
      <c r="C54" t="s">
        <v>955</v>
      </c>
      <c r="D54" t="s">
        <v>8100</v>
      </c>
      <c r="E54" t="s">
        <v>9231</v>
      </c>
      <c r="F54" t="s">
        <v>817</v>
      </c>
      <c r="H54">
        <v>456.91986100000003</v>
      </c>
      <c r="I54">
        <v>463.10232500000001</v>
      </c>
      <c r="J54">
        <v>464.97076399999997</v>
      </c>
      <c r="K54">
        <v>464.868652</v>
      </c>
      <c r="L54">
        <v>465.11013800000001</v>
      </c>
      <c r="M54">
        <v>464.11712599999998</v>
      </c>
      <c r="N54">
        <v>462.62808200000001</v>
      </c>
      <c r="O54">
        <v>463.17523199999999</v>
      </c>
      <c r="P54">
        <v>464.90741000000003</v>
      </c>
      <c r="Q54">
        <v>467.016052</v>
      </c>
      <c r="R54">
        <v>469.70562699999999</v>
      </c>
      <c r="S54">
        <v>472.69992100000002</v>
      </c>
      <c r="T54">
        <v>475.527649</v>
      </c>
      <c r="U54">
        <v>478.29046599999998</v>
      </c>
      <c r="V54">
        <v>481.332581</v>
      </c>
      <c r="W54">
        <v>484.346069</v>
      </c>
      <c r="X54">
        <v>487.39358499999997</v>
      </c>
      <c r="Y54">
        <v>490.12643400000002</v>
      </c>
      <c r="Z54">
        <v>492.494843</v>
      </c>
      <c r="AA54">
        <v>494.68206800000002</v>
      </c>
      <c r="AB54">
        <v>497.10333300000002</v>
      </c>
      <c r="AC54">
        <v>499.57702599999999</v>
      </c>
      <c r="AD54">
        <v>501.76385499999998</v>
      </c>
      <c r="AE54">
        <v>503.85412600000001</v>
      </c>
      <c r="AF54">
        <v>506.08340500000003</v>
      </c>
      <c r="AG54">
        <v>508.82132000000001</v>
      </c>
      <c r="AH54">
        <v>511.05328400000002</v>
      </c>
      <c r="AI54">
        <v>513.019226</v>
      </c>
      <c r="AJ54">
        <v>516.18249500000002</v>
      </c>
      <c r="AK54">
        <v>520.20050000000003</v>
      </c>
      <c r="AL54" s="91">
        <v>4.0000000000000001E-3</v>
      </c>
    </row>
    <row r="55" spans="1:38" ht="15" customHeight="1">
      <c r="A55" s="103" t="s">
        <v>3</v>
      </c>
      <c r="B55" s="93" t="s">
        <v>8102</v>
      </c>
      <c r="C55" t="s">
        <v>1221</v>
      </c>
      <c r="D55" t="s">
        <v>8103</v>
      </c>
      <c r="E55" t="s">
        <v>9232</v>
      </c>
      <c r="F55" t="s">
        <v>817</v>
      </c>
      <c r="H55">
        <v>165.148056</v>
      </c>
      <c r="I55">
        <v>169.99955700000001</v>
      </c>
      <c r="J55">
        <v>173.61050399999999</v>
      </c>
      <c r="K55">
        <v>176.91296399999999</v>
      </c>
      <c r="L55">
        <v>180.87541200000001</v>
      </c>
      <c r="M55">
        <v>184.90600599999999</v>
      </c>
      <c r="N55">
        <v>189.05583200000001</v>
      </c>
      <c r="O55">
        <v>194.288422</v>
      </c>
      <c r="P55">
        <v>200.472702</v>
      </c>
      <c r="Q55">
        <v>207.20541399999999</v>
      </c>
      <c r="R55">
        <v>214.40728799999999</v>
      </c>
      <c r="S55">
        <v>222.57652300000001</v>
      </c>
      <c r="T55">
        <v>231.611389</v>
      </c>
      <c r="U55">
        <v>241.07273900000001</v>
      </c>
      <c r="V55">
        <v>251.19101000000001</v>
      </c>
      <c r="W55">
        <v>262.055115</v>
      </c>
      <c r="X55">
        <v>273.72036700000001</v>
      </c>
      <c r="Y55">
        <v>285.65914900000001</v>
      </c>
      <c r="Z55">
        <v>297.53619400000002</v>
      </c>
      <c r="AA55">
        <v>309.70120200000002</v>
      </c>
      <c r="AB55">
        <v>322.91802999999999</v>
      </c>
      <c r="AC55">
        <v>336.74401899999998</v>
      </c>
      <c r="AD55">
        <v>350.29104599999999</v>
      </c>
      <c r="AE55">
        <v>364.13320900000002</v>
      </c>
      <c r="AF55">
        <v>378.32482900000002</v>
      </c>
      <c r="AG55">
        <v>393.07421900000003</v>
      </c>
      <c r="AH55">
        <v>407.47857699999997</v>
      </c>
      <c r="AI55">
        <v>421.59210200000001</v>
      </c>
      <c r="AJ55">
        <v>436.74655200000001</v>
      </c>
      <c r="AK55">
        <v>452.70437600000002</v>
      </c>
      <c r="AL55" s="91">
        <v>3.5000000000000003E-2</v>
      </c>
    </row>
    <row r="56" spans="1:38" ht="15" customHeight="1">
      <c r="A56" s="103" t="s">
        <v>6</v>
      </c>
      <c r="B56" s="93" t="s">
        <v>8105</v>
      </c>
      <c r="C56" t="s">
        <v>970</v>
      </c>
      <c r="D56" t="s">
        <v>8106</v>
      </c>
      <c r="E56" t="s">
        <v>9233</v>
      </c>
      <c r="F56" t="s">
        <v>817</v>
      </c>
      <c r="H56">
        <v>0.102088</v>
      </c>
      <c r="I56">
        <v>0.192909</v>
      </c>
      <c r="J56">
        <v>0.27970299999999998</v>
      </c>
      <c r="K56">
        <v>0.36233599999999999</v>
      </c>
      <c r="L56">
        <v>0.44318000000000002</v>
      </c>
      <c r="M56">
        <v>0.52168700000000001</v>
      </c>
      <c r="N56">
        <v>0.59732099999999999</v>
      </c>
      <c r="O56">
        <v>0.67378899999999997</v>
      </c>
      <c r="P56">
        <v>0.75105</v>
      </c>
      <c r="Q56">
        <v>0.82713700000000001</v>
      </c>
      <c r="R56">
        <v>0.90316099999999999</v>
      </c>
      <c r="S56">
        <v>0.98045000000000004</v>
      </c>
      <c r="T56">
        <v>1.059329</v>
      </c>
      <c r="U56">
        <v>1.1391070000000001</v>
      </c>
      <c r="V56">
        <v>1.2223759999999999</v>
      </c>
      <c r="W56">
        <v>1.309132</v>
      </c>
      <c r="X56">
        <v>1.400099</v>
      </c>
      <c r="Y56">
        <v>1.494092</v>
      </c>
      <c r="Z56">
        <v>1.5902179999999999</v>
      </c>
      <c r="AA56">
        <v>1.6898569999999999</v>
      </c>
      <c r="AB56">
        <v>1.7947310000000001</v>
      </c>
      <c r="AC56">
        <v>1.9000170000000001</v>
      </c>
      <c r="AD56">
        <v>2.0042070000000001</v>
      </c>
      <c r="AE56">
        <v>2.1092520000000001</v>
      </c>
      <c r="AF56">
        <v>2.2173880000000001</v>
      </c>
      <c r="AG56">
        <v>2.3312780000000002</v>
      </c>
      <c r="AH56">
        <v>2.4458570000000002</v>
      </c>
      <c r="AI56">
        <v>2.5629249999999999</v>
      </c>
      <c r="AJ56">
        <v>2.6926410000000001</v>
      </c>
      <c r="AK56">
        <v>2.8338160000000001</v>
      </c>
      <c r="AL56" s="91">
        <v>0.121</v>
      </c>
    </row>
    <row r="57" spans="1:38" ht="15" customHeight="1">
      <c r="A57" s="103" t="s">
        <v>2</v>
      </c>
      <c r="B57" s="93" t="s">
        <v>8108</v>
      </c>
      <c r="C57" t="s">
        <v>985</v>
      </c>
      <c r="D57" t="s">
        <v>8109</v>
      </c>
      <c r="E57" t="s">
        <v>9234</v>
      </c>
      <c r="F57" t="s">
        <v>817</v>
      </c>
      <c r="H57">
        <v>0.24266499999999999</v>
      </c>
      <c r="I57">
        <v>0.263102</v>
      </c>
      <c r="J57">
        <v>0.278918</v>
      </c>
      <c r="K57">
        <v>0.29257300000000003</v>
      </c>
      <c r="L57">
        <v>0.30566199999999999</v>
      </c>
      <c r="M57">
        <v>0.31730399999999997</v>
      </c>
      <c r="N57">
        <v>0.327818</v>
      </c>
      <c r="O57">
        <v>0.33906900000000001</v>
      </c>
      <c r="P57">
        <v>0.35061199999999998</v>
      </c>
      <c r="Q57">
        <v>0.36166900000000002</v>
      </c>
      <c r="R57">
        <v>0.37262699999999999</v>
      </c>
      <c r="S57">
        <v>0.38381100000000001</v>
      </c>
      <c r="T57">
        <v>0.39474900000000002</v>
      </c>
      <c r="U57">
        <v>0.40498499999999998</v>
      </c>
      <c r="V57">
        <v>0.41488700000000001</v>
      </c>
      <c r="W57">
        <v>0.42499700000000001</v>
      </c>
      <c r="X57">
        <v>0.43510399999999999</v>
      </c>
      <c r="Y57">
        <v>0.44597500000000001</v>
      </c>
      <c r="Z57">
        <v>0.457511</v>
      </c>
      <c r="AA57">
        <v>0.469667</v>
      </c>
      <c r="AB57">
        <v>0.48451</v>
      </c>
      <c r="AC57">
        <v>0.49998500000000001</v>
      </c>
      <c r="AD57">
        <v>0.51661199999999996</v>
      </c>
      <c r="AE57">
        <v>0.53507700000000002</v>
      </c>
      <c r="AF57">
        <v>0.55600700000000003</v>
      </c>
      <c r="AG57">
        <v>0.57999199999999995</v>
      </c>
      <c r="AH57">
        <v>0.60657700000000003</v>
      </c>
      <c r="AI57">
        <v>0.63569100000000001</v>
      </c>
      <c r="AJ57">
        <v>0.67063899999999999</v>
      </c>
      <c r="AK57">
        <v>0.70997900000000003</v>
      </c>
      <c r="AL57" s="91">
        <v>3.7999999999999999E-2</v>
      </c>
    </row>
    <row r="58" spans="1:38" ht="15" customHeight="1">
      <c r="A58" s="103" t="s">
        <v>3</v>
      </c>
      <c r="B58" s="93" t="s">
        <v>8111</v>
      </c>
      <c r="C58" t="s">
        <v>3230</v>
      </c>
      <c r="D58" t="s">
        <v>8112</v>
      </c>
      <c r="E58" t="s">
        <v>9235</v>
      </c>
      <c r="F58" t="s">
        <v>817</v>
      </c>
      <c r="H58">
        <v>43.016640000000002</v>
      </c>
      <c r="I58">
        <v>41.986148999999997</v>
      </c>
      <c r="J58">
        <v>40.407336999999998</v>
      </c>
      <c r="K58">
        <v>38.692397999999997</v>
      </c>
      <c r="L58">
        <v>37.105041999999997</v>
      </c>
      <c r="M58">
        <v>35.555092000000002</v>
      </c>
      <c r="N58">
        <v>34.152222000000002</v>
      </c>
      <c r="O58">
        <v>33.076262999999997</v>
      </c>
      <c r="P58">
        <v>32.219425000000001</v>
      </c>
      <c r="Q58">
        <v>31.430304</v>
      </c>
      <c r="R58">
        <v>30.714413</v>
      </c>
      <c r="S58">
        <v>30.081057000000001</v>
      </c>
      <c r="T58">
        <v>29.458186999999999</v>
      </c>
      <c r="U58">
        <v>28.633583000000002</v>
      </c>
      <c r="V58">
        <v>27.685670999999999</v>
      </c>
      <c r="W58">
        <v>26.621905999999999</v>
      </c>
      <c r="X58">
        <v>25.526619</v>
      </c>
      <c r="Y58">
        <v>24.252303999999999</v>
      </c>
      <c r="Z58">
        <v>22.971513999999999</v>
      </c>
      <c r="AA58">
        <v>21.746134000000001</v>
      </c>
      <c r="AB58">
        <v>20.727114</v>
      </c>
      <c r="AC58">
        <v>19.889403999999999</v>
      </c>
      <c r="AD58">
        <v>19.313172999999999</v>
      </c>
      <c r="AE58">
        <v>18.921444000000001</v>
      </c>
      <c r="AF58">
        <v>18.701471000000002</v>
      </c>
      <c r="AG58">
        <v>18.620113</v>
      </c>
      <c r="AH58">
        <v>18.622719</v>
      </c>
      <c r="AI58">
        <v>18.688068000000001</v>
      </c>
      <c r="AJ58">
        <v>18.810171</v>
      </c>
      <c r="AK58">
        <v>18.944447</v>
      </c>
      <c r="AL58" s="91">
        <v>-2.8000000000000001E-2</v>
      </c>
    </row>
    <row r="59" spans="1:38" ht="15" customHeight="1">
      <c r="A59" s="103" t="s">
        <v>1</v>
      </c>
      <c r="B59" s="93" t="s">
        <v>8114</v>
      </c>
      <c r="C59" t="s">
        <v>2271</v>
      </c>
      <c r="D59" t="s">
        <v>8115</v>
      </c>
      <c r="E59" t="s">
        <v>9236</v>
      </c>
      <c r="F59" t="s">
        <v>817</v>
      </c>
      <c r="H59">
        <v>4.9569999999999996E-3</v>
      </c>
      <c r="I59">
        <v>4.8120000000000003E-3</v>
      </c>
      <c r="J59">
        <v>4.6849999999999999E-3</v>
      </c>
      <c r="K59">
        <v>4.607E-3</v>
      </c>
      <c r="L59">
        <v>4.5970000000000004E-3</v>
      </c>
      <c r="M59">
        <v>4.6290000000000003E-3</v>
      </c>
      <c r="N59">
        <v>4.7029999999999997E-3</v>
      </c>
      <c r="O59">
        <v>4.829E-3</v>
      </c>
      <c r="P59">
        <v>4.888E-3</v>
      </c>
      <c r="Q59">
        <v>4.8789999999999997E-3</v>
      </c>
      <c r="R59">
        <v>4.8669999999999998E-3</v>
      </c>
      <c r="S59">
        <v>4.8659999999999997E-3</v>
      </c>
      <c r="T59">
        <v>4.7029999999999997E-3</v>
      </c>
      <c r="U59">
        <v>4.4840000000000001E-3</v>
      </c>
      <c r="V59">
        <v>4.3449999999999999E-3</v>
      </c>
      <c r="W59">
        <v>4.2709999999999996E-3</v>
      </c>
      <c r="X59">
        <v>4.2509999999999996E-3</v>
      </c>
      <c r="Y59">
        <v>4.2709999999999996E-3</v>
      </c>
      <c r="Z59">
        <v>4.3239999999999997E-3</v>
      </c>
      <c r="AA59">
        <v>4.4479999999999997E-3</v>
      </c>
      <c r="AB59">
        <v>4.6150000000000002E-3</v>
      </c>
      <c r="AC59">
        <v>4.7800000000000004E-3</v>
      </c>
      <c r="AD59">
        <v>4.9379999999999997E-3</v>
      </c>
      <c r="AE59">
        <v>5.0169999999999998E-3</v>
      </c>
      <c r="AF59">
        <v>5.0670000000000003E-3</v>
      </c>
      <c r="AG59">
        <v>5.1409999999999997E-3</v>
      </c>
      <c r="AH59">
        <v>5.2240000000000003E-3</v>
      </c>
      <c r="AI59">
        <v>5.313E-3</v>
      </c>
      <c r="AJ59">
        <v>5.4229999999999999E-3</v>
      </c>
      <c r="AK59">
        <v>5.548E-3</v>
      </c>
      <c r="AL59" s="91">
        <v>4.0000000000000001E-3</v>
      </c>
    </row>
    <row r="60" spans="1:38" ht="15" customHeight="1">
      <c r="A60" s="103" t="s">
        <v>5</v>
      </c>
      <c r="B60" s="93" t="s">
        <v>8117</v>
      </c>
      <c r="C60" t="s">
        <v>3238</v>
      </c>
      <c r="D60" t="s">
        <v>8118</v>
      </c>
      <c r="E60" t="s">
        <v>9237</v>
      </c>
      <c r="F60" t="s">
        <v>817</v>
      </c>
      <c r="H60">
        <v>4.4829000000000001E-2</v>
      </c>
      <c r="I60">
        <v>8.9858999999999994E-2</v>
      </c>
      <c r="J60">
        <v>0.13657900000000001</v>
      </c>
      <c r="K60">
        <v>0.18345500000000001</v>
      </c>
      <c r="L60">
        <v>0.23066300000000001</v>
      </c>
      <c r="M60">
        <v>0.27702700000000002</v>
      </c>
      <c r="N60">
        <v>0.32177499999999998</v>
      </c>
      <c r="O60">
        <v>0.36658099999999999</v>
      </c>
      <c r="P60">
        <v>0.41085899999999997</v>
      </c>
      <c r="Q60">
        <v>0.45362599999999997</v>
      </c>
      <c r="R60">
        <v>0.49564799999999998</v>
      </c>
      <c r="S60">
        <v>0.53781400000000001</v>
      </c>
      <c r="T60">
        <v>0.58051900000000001</v>
      </c>
      <c r="U60">
        <v>0.623722</v>
      </c>
      <c r="V60">
        <v>0.668605</v>
      </c>
      <c r="W60">
        <v>0.71560699999999999</v>
      </c>
      <c r="X60">
        <v>0.76540799999999998</v>
      </c>
      <c r="Y60">
        <v>0.81769099999999995</v>
      </c>
      <c r="Z60">
        <v>0.87224599999999997</v>
      </c>
      <c r="AA60">
        <v>0.92884599999999995</v>
      </c>
      <c r="AB60">
        <v>0.98855300000000002</v>
      </c>
      <c r="AC60">
        <v>1.0505070000000001</v>
      </c>
      <c r="AD60">
        <v>1.1134139999999999</v>
      </c>
      <c r="AE60">
        <v>1.176051</v>
      </c>
      <c r="AF60">
        <v>1.239741</v>
      </c>
      <c r="AG60">
        <v>1.306049</v>
      </c>
      <c r="AH60">
        <v>1.3724799999999999</v>
      </c>
      <c r="AI60">
        <v>1.440021</v>
      </c>
      <c r="AJ60">
        <v>1.513803</v>
      </c>
      <c r="AK60">
        <v>1.593364</v>
      </c>
      <c r="AL60" s="91">
        <v>0.13100000000000001</v>
      </c>
    </row>
    <row r="61" spans="1:38" ht="15" customHeight="1">
      <c r="A61" s="103" t="s">
        <v>5</v>
      </c>
      <c r="B61" s="93" t="s">
        <v>8120</v>
      </c>
      <c r="C61" t="s">
        <v>3235</v>
      </c>
      <c r="D61" t="s">
        <v>8121</v>
      </c>
      <c r="E61" t="s">
        <v>9238</v>
      </c>
      <c r="F61" t="s">
        <v>817</v>
      </c>
      <c r="H61">
        <v>4.9017999999999999E-2</v>
      </c>
      <c r="I61">
        <v>9.8768999999999996E-2</v>
      </c>
      <c r="J61">
        <v>0.15087800000000001</v>
      </c>
      <c r="K61">
        <v>0.20374100000000001</v>
      </c>
      <c r="L61">
        <v>0.25774799999999998</v>
      </c>
      <c r="M61">
        <v>0.311832</v>
      </c>
      <c r="N61">
        <v>0.36523600000000001</v>
      </c>
      <c r="O61">
        <v>0.41947099999999998</v>
      </c>
      <c r="P61">
        <v>0.474466</v>
      </c>
      <c r="Q61">
        <v>0.52879200000000004</v>
      </c>
      <c r="R61">
        <v>0.58311800000000003</v>
      </c>
      <c r="S61">
        <v>0.63812899999999995</v>
      </c>
      <c r="T61">
        <v>0.69388899999999998</v>
      </c>
      <c r="U61">
        <v>0.750193</v>
      </c>
      <c r="V61">
        <v>0.80843100000000001</v>
      </c>
      <c r="W61">
        <v>0.86911099999999997</v>
      </c>
      <c r="X61">
        <v>0.93301199999999995</v>
      </c>
      <c r="Y61">
        <v>0.99972499999999997</v>
      </c>
      <c r="Z61">
        <v>1.069035</v>
      </c>
      <c r="AA61">
        <v>1.140846</v>
      </c>
      <c r="AB61">
        <v>1.216494</v>
      </c>
      <c r="AC61">
        <v>1.2949489999999999</v>
      </c>
      <c r="AD61">
        <v>1.3746609999999999</v>
      </c>
      <c r="AE61">
        <v>1.4543710000000001</v>
      </c>
      <c r="AF61">
        <v>1.5356190000000001</v>
      </c>
      <c r="AG61">
        <v>1.620255</v>
      </c>
      <c r="AH61">
        <v>1.705104</v>
      </c>
      <c r="AI61">
        <v>1.7912939999999999</v>
      </c>
      <c r="AJ61">
        <v>1.8851869999999999</v>
      </c>
      <c r="AK61">
        <v>1.9860549999999999</v>
      </c>
      <c r="AL61" s="91">
        <v>0.13600000000000001</v>
      </c>
    </row>
    <row r="62" spans="1:38" ht="15" customHeight="1">
      <c r="A62" s="103" t="s">
        <v>7</v>
      </c>
      <c r="B62" s="93" t="s">
        <v>8123</v>
      </c>
      <c r="C62" t="s">
        <v>2287</v>
      </c>
      <c r="D62" t="s">
        <v>8124</v>
      </c>
      <c r="E62" t="s">
        <v>9239</v>
      </c>
      <c r="F62" t="s">
        <v>817</v>
      </c>
      <c r="H62">
        <v>6.0000000000000002E-6</v>
      </c>
      <c r="I62">
        <v>1.4E-5</v>
      </c>
      <c r="J62">
        <v>2.0999999999999999E-5</v>
      </c>
      <c r="K62">
        <v>2.9E-5</v>
      </c>
      <c r="L62">
        <v>3.6000000000000001E-5</v>
      </c>
      <c r="M62">
        <v>4.3000000000000002E-5</v>
      </c>
      <c r="N62">
        <v>5.0000000000000002E-5</v>
      </c>
      <c r="O62">
        <v>5.7000000000000003E-5</v>
      </c>
      <c r="P62">
        <v>6.3E-5</v>
      </c>
      <c r="Q62">
        <v>6.8999999999999997E-5</v>
      </c>
      <c r="R62">
        <v>7.4999999999999993E-5</v>
      </c>
      <c r="S62">
        <v>8.0000000000000007E-5</v>
      </c>
      <c r="T62">
        <v>8.5000000000000006E-5</v>
      </c>
      <c r="U62">
        <v>9.0000000000000006E-5</v>
      </c>
      <c r="V62">
        <v>9.3999999999999994E-5</v>
      </c>
      <c r="W62">
        <v>9.7999999999999997E-5</v>
      </c>
      <c r="X62">
        <v>1.02E-4</v>
      </c>
      <c r="Y62">
        <v>1.06E-4</v>
      </c>
      <c r="Z62">
        <v>1.0900000000000001E-4</v>
      </c>
      <c r="AA62">
        <v>1.12E-4</v>
      </c>
      <c r="AB62">
        <v>1.15E-4</v>
      </c>
      <c r="AC62">
        <v>1.18E-4</v>
      </c>
      <c r="AD62">
        <v>1.2E-4</v>
      </c>
      <c r="AE62">
        <v>1.21E-4</v>
      </c>
      <c r="AF62">
        <v>1.22E-4</v>
      </c>
      <c r="AG62">
        <v>1.2300000000000001E-4</v>
      </c>
      <c r="AH62">
        <v>1.2300000000000001E-4</v>
      </c>
      <c r="AI62">
        <v>1.2300000000000001E-4</v>
      </c>
      <c r="AJ62">
        <v>1.2300000000000001E-4</v>
      </c>
      <c r="AK62">
        <v>1.2300000000000001E-4</v>
      </c>
      <c r="AL62" s="91">
        <v>0.107</v>
      </c>
    </row>
    <row r="63" spans="1:38" ht="15" customHeight="1">
      <c r="B63" s="93" t="s">
        <v>8126</v>
      </c>
      <c r="C63" t="s">
        <v>8028</v>
      </c>
      <c r="D63" t="s">
        <v>8127</v>
      </c>
      <c r="E63" t="s">
        <v>9240</v>
      </c>
      <c r="F63" t="s">
        <v>817</v>
      </c>
      <c r="H63">
        <v>665.52819799999997</v>
      </c>
      <c r="I63">
        <v>675.73748799999998</v>
      </c>
      <c r="J63">
        <v>679.83935499999995</v>
      </c>
      <c r="K63">
        <v>681.52087400000005</v>
      </c>
      <c r="L63">
        <v>684.33233600000005</v>
      </c>
      <c r="M63">
        <v>686.01074200000005</v>
      </c>
      <c r="N63">
        <v>687.45300299999997</v>
      </c>
      <c r="O63">
        <v>692.34350600000005</v>
      </c>
      <c r="P63">
        <v>699.59155299999998</v>
      </c>
      <c r="Q63">
        <v>707.82794200000001</v>
      </c>
      <c r="R63">
        <v>717.18713400000001</v>
      </c>
      <c r="S63">
        <v>727.90234399999997</v>
      </c>
      <c r="T63">
        <v>739.33056599999998</v>
      </c>
      <c r="U63">
        <v>750.91876200000002</v>
      </c>
      <c r="V63">
        <v>763.32794200000001</v>
      </c>
      <c r="W63">
        <v>776.34637499999997</v>
      </c>
      <c r="X63">
        <v>790.17846699999996</v>
      </c>
      <c r="Y63">
        <v>803.799622</v>
      </c>
      <c r="Z63">
        <v>816.99585000000002</v>
      </c>
      <c r="AA63">
        <v>830.363159</v>
      </c>
      <c r="AB63">
        <v>845.23754899999994</v>
      </c>
      <c r="AC63">
        <v>860.96057099999996</v>
      </c>
      <c r="AD63">
        <v>876.38159199999996</v>
      </c>
      <c r="AE63">
        <v>892.188354</v>
      </c>
      <c r="AF63">
        <v>908.66351299999997</v>
      </c>
      <c r="AG63">
        <v>926.35809300000005</v>
      </c>
      <c r="AH63">
        <v>943.28961200000003</v>
      </c>
      <c r="AI63">
        <v>959.73443599999996</v>
      </c>
      <c r="AJ63">
        <v>978.50677499999995</v>
      </c>
      <c r="AK63">
        <v>998.97820999999999</v>
      </c>
      <c r="AL63" s="91">
        <v>1.4E-2</v>
      </c>
    </row>
    <row r="64" spans="1:38" ht="15" customHeight="1">
      <c r="C64" t="s">
        <v>854</v>
      </c>
    </row>
    <row r="65" spans="1:38" ht="15" customHeight="1">
      <c r="A65" s="103" t="s">
        <v>4</v>
      </c>
      <c r="B65" s="93" t="s">
        <v>8129</v>
      </c>
      <c r="C65" t="s">
        <v>955</v>
      </c>
      <c r="D65" t="s">
        <v>8130</v>
      </c>
      <c r="E65" t="s">
        <v>9241</v>
      </c>
      <c r="F65" t="s">
        <v>817</v>
      </c>
      <c r="H65">
        <v>568.89025900000001</v>
      </c>
      <c r="I65">
        <v>579.57739300000003</v>
      </c>
      <c r="J65">
        <v>585.22717299999999</v>
      </c>
      <c r="K65">
        <v>588.73272699999995</v>
      </c>
      <c r="L65">
        <v>592.66320800000005</v>
      </c>
      <c r="M65">
        <v>595.35363800000005</v>
      </c>
      <c r="N65">
        <v>596.54931599999998</v>
      </c>
      <c r="O65">
        <v>599.46722399999999</v>
      </c>
      <c r="P65">
        <v>602.43841599999996</v>
      </c>
      <c r="Q65">
        <v>604.57220500000005</v>
      </c>
      <c r="R65">
        <v>606.09027100000003</v>
      </c>
      <c r="S65">
        <v>607.99951199999998</v>
      </c>
      <c r="T65">
        <v>610.11730999999997</v>
      </c>
      <c r="U65">
        <v>612.22357199999999</v>
      </c>
      <c r="V65">
        <v>615.37982199999999</v>
      </c>
      <c r="W65">
        <v>619.57867399999998</v>
      </c>
      <c r="X65">
        <v>625.22375499999998</v>
      </c>
      <c r="Y65">
        <v>631.62316899999996</v>
      </c>
      <c r="Z65">
        <v>638.31817599999999</v>
      </c>
      <c r="AA65">
        <v>645.41326900000001</v>
      </c>
      <c r="AB65">
        <v>653.50787400000002</v>
      </c>
      <c r="AC65">
        <v>662.43859899999995</v>
      </c>
      <c r="AD65">
        <v>671.93048099999999</v>
      </c>
      <c r="AE65">
        <v>682.10638400000005</v>
      </c>
      <c r="AF65">
        <v>692.68890399999998</v>
      </c>
      <c r="AG65">
        <v>704.11120600000004</v>
      </c>
      <c r="AH65">
        <v>714.76983600000005</v>
      </c>
      <c r="AI65">
        <v>724.66265899999996</v>
      </c>
      <c r="AJ65">
        <v>736.97906499999999</v>
      </c>
      <c r="AK65">
        <v>751.88995399999999</v>
      </c>
      <c r="AL65" s="91">
        <v>0.01</v>
      </c>
    </row>
    <row r="66" spans="1:38" ht="15" customHeight="1">
      <c r="A66" s="103" t="s">
        <v>3</v>
      </c>
      <c r="B66" s="93" t="s">
        <v>8132</v>
      </c>
      <c r="C66" t="s">
        <v>1221</v>
      </c>
      <c r="D66" t="s">
        <v>8133</v>
      </c>
      <c r="E66" t="s">
        <v>9242</v>
      </c>
      <c r="F66" t="s">
        <v>817</v>
      </c>
      <c r="H66">
        <v>320.72167999999999</v>
      </c>
      <c r="I66">
        <v>314.95507800000001</v>
      </c>
      <c r="J66">
        <v>307.45318600000002</v>
      </c>
      <c r="K66">
        <v>300.55505399999998</v>
      </c>
      <c r="L66">
        <v>294.440765</v>
      </c>
      <c r="M66">
        <v>288.86175500000002</v>
      </c>
      <c r="N66">
        <v>283.66091899999998</v>
      </c>
      <c r="O66">
        <v>280.52041600000001</v>
      </c>
      <c r="P66">
        <v>278.356964</v>
      </c>
      <c r="Q66">
        <v>276.15365600000001</v>
      </c>
      <c r="R66">
        <v>274.01269500000001</v>
      </c>
      <c r="S66">
        <v>272.66101099999997</v>
      </c>
      <c r="T66">
        <v>271.57708700000001</v>
      </c>
      <c r="U66">
        <v>270.957581</v>
      </c>
      <c r="V66">
        <v>270.99331699999999</v>
      </c>
      <c r="W66">
        <v>271.39770499999997</v>
      </c>
      <c r="X66">
        <v>273.00701900000001</v>
      </c>
      <c r="Y66">
        <v>274.298767</v>
      </c>
      <c r="Z66">
        <v>276.88211100000001</v>
      </c>
      <c r="AA66">
        <v>279.53668199999998</v>
      </c>
      <c r="AB66">
        <v>282.88052399999998</v>
      </c>
      <c r="AC66">
        <v>286.75518799999998</v>
      </c>
      <c r="AD66">
        <v>290.99670400000002</v>
      </c>
      <c r="AE66">
        <v>295.640106</v>
      </c>
      <c r="AF66">
        <v>300.402039</v>
      </c>
      <c r="AG66">
        <v>305.51791400000002</v>
      </c>
      <c r="AH66">
        <v>310.22747800000002</v>
      </c>
      <c r="AI66">
        <v>314.55523699999998</v>
      </c>
      <c r="AJ66">
        <v>319.836365</v>
      </c>
      <c r="AK66">
        <v>325.80426</v>
      </c>
      <c r="AL66" s="91">
        <v>1E-3</v>
      </c>
    </row>
    <row r="67" spans="1:38" ht="15" customHeight="1">
      <c r="A67" s="103" t="s">
        <v>6</v>
      </c>
      <c r="B67" s="93" t="s">
        <v>8135</v>
      </c>
      <c r="C67" t="s">
        <v>970</v>
      </c>
      <c r="D67" t="s">
        <v>8136</v>
      </c>
      <c r="E67" t="s">
        <v>9243</v>
      </c>
      <c r="F67" t="s">
        <v>817</v>
      </c>
      <c r="H67">
        <v>0.68447000000000002</v>
      </c>
      <c r="I67">
        <v>0.74141000000000001</v>
      </c>
      <c r="J67">
        <v>0.79445399999999999</v>
      </c>
      <c r="K67">
        <v>0.84536299999999998</v>
      </c>
      <c r="L67">
        <v>0.89685099999999995</v>
      </c>
      <c r="M67">
        <v>0.94649399999999995</v>
      </c>
      <c r="N67">
        <v>0.99259200000000003</v>
      </c>
      <c r="O67">
        <v>1.0415350000000001</v>
      </c>
      <c r="P67">
        <v>1.0906830000000001</v>
      </c>
      <c r="Q67">
        <v>1.1397299999999999</v>
      </c>
      <c r="R67">
        <v>1.1889430000000001</v>
      </c>
      <c r="S67">
        <v>1.24041</v>
      </c>
      <c r="T67">
        <v>1.2967120000000001</v>
      </c>
      <c r="U67">
        <v>1.3562890000000001</v>
      </c>
      <c r="V67">
        <v>1.4127369999999999</v>
      </c>
      <c r="W67">
        <v>1.4713369999999999</v>
      </c>
      <c r="X67">
        <v>1.5350079999999999</v>
      </c>
      <c r="Y67">
        <v>1.6035189999999999</v>
      </c>
      <c r="Z67">
        <v>1.6775610000000001</v>
      </c>
      <c r="AA67">
        <v>1.759444</v>
      </c>
      <c r="AB67">
        <v>1.8496790000000001</v>
      </c>
      <c r="AC67">
        <v>1.9472100000000001</v>
      </c>
      <c r="AD67">
        <v>2.0494669999999999</v>
      </c>
      <c r="AE67">
        <v>2.1570070000000001</v>
      </c>
      <c r="AF67">
        <v>2.270375</v>
      </c>
      <c r="AG67">
        <v>2.392128</v>
      </c>
      <c r="AH67">
        <v>2.5155880000000002</v>
      </c>
      <c r="AI67">
        <v>2.6403699999999999</v>
      </c>
      <c r="AJ67">
        <v>2.7713839999999998</v>
      </c>
      <c r="AK67">
        <v>2.920671</v>
      </c>
      <c r="AL67" s="91">
        <v>5.0999999999999997E-2</v>
      </c>
    </row>
    <row r="68" spans="1:38" ht="15" customHeight="1">
      <c r="A68" s="103" t="s">
        <v>2</v>
      </c>
      <c r="B68" s="93" t="s">
        <v>8138</v>
      </c>
      <c r="C68" t="s">
        <v>985</v>
      </c>
      <c r="D68" t="s">
        <v>8139</v>
      </c>
      <c r="E68" t="s">
        <v>9244</v>
      </c>
      <c r="F68" t="s">
        <v>817</v>
      </c>
      <c r="H68">
        <v>0.94072900000000004</v>
      </c>
      <c r="I68">
        <v>1.1685490000000001</v>
      </c>
      <c r="J68">
        <v>1.3683369999999999</v>
      </c>
      <c r="K68">
        <v>1.541569</v>
      </c>
      <c r="L68">
        <v>1.696861</v>
      </c>
      <c r="M68">
        <v>1.832311</v>
      </c>
      <c r="N68">
        <v>1.9464269999999999</v>
      </c>
      <c r="O68">
        <v>2.0549729999999999</v>
      </c>
      <c r="P68">
        <v>2.1518410000000001</v>
      </c>
      <c r="Q68">
        <v>2.2327499999999998</v>
      </c>
      <c r="R68">
        <v>2.3005399999999998</v>
      </c>
      <c r="S68">
        <v>2.358444</v>
      </c>
      <c r="T68">
        <v>2.4081030000000001</v>
      </c>
      <c r="U68">
        <v>2.4486370000000002</v>
      </c>
      <c r="V68">
        <v>2.48468</v>
      </c>
      <c r="W68">
        <v>2.5185279999999999</v>
      </c>
      <c r="X68">
        <v>2.5561929999999999</v>
      </c>
      <c r="Y68">
        <v>2.597966</v>
      </c>
      <c r="Z68">
        <v>2.6466319999999999</v>
      </c>
      <c r="AA68">
        <v>2.7052390000000002</v>
      </c>
      <c r="AB68">
        <v>2.7726120000000001</v>
      </c>
      <c r="AC68">
        <v>2.8472409999999999</v>
      </c>
      <c r="AD68">
        <v>2.9217369999999998</v>
      </c>
      <c r="AE68">
        <v>2.9985019999999998</v>
      </c>
      <c r="AF68">
        <v>3.0824029999999998</v>
      </c>
      <c r="AG68">
        <v>3.175751</v>
      </c>
      <c r="AH68">
        <v>3.2683270000000002</v>
      </c>
      <c r="AI68">
        <v>3.3602880000000002</v>
      </c>
      <c r="AJ68">
        <v>3.468235</v>
      </c>
      <c r="AK68">
        <v>3.5944729999999998</v>
      </c>
      <c r="AL68" s="91">
        <v>4.7E-2</v>
      </c>
    </row>
    <row r="69" spans="1:38" ht="15" customHeight="1">
      <c r="A69" s="103" t="s">
        <v>3</v>
      </c>
      <c r="B69" s="93" t="s">
        <v>8141</v>
      </c>
      <c r="C69" t="s">
        <v>3230</v>
      </c>
      <c r="D69" t="s">
        <v>8142</v>
      </c>
      <c r="E69" t="s">
        <v>9245</v>
      </c>
      <c r="F69" t="s">
        <v>817</v>
      </c>
      <c r="H69">
        <v>11.282235999999999</v>
      </c>
      <c r="I69">
        <v>13.271775999999999</v>
      </c>
      <c r="J69">
        <v>15.047262</v>
      </c>
      <c r="K69">
        <v>16.63843</v>
      </c>
      <c r="L69">
        <v>18.125401</v>
      </c>
      <c r="M69">
        <v>19.480726000000001</v>
      </c>
      <c r="N69">
        <v>20.697507999999999</v>
      </c>
      <c r="O69">
        <v>21.933653</v>
      </c>
      <c r="P69">
        <v>23.151209000000001</v>
      </c>
      <c r="Q69">
        <v>24.338318000000001</v>
      </c>
      <c r="R69">
        <v>25.489737999999999</v>
      </c>
      <c r="S69">
        <v>26.650703</v>
      </c>
      <c r="T69">
        <v>27.809587000000001</v>
      </c>
      <c r="U69">
        <v>29.030532999999998</v>
      </c>
      <c r="V69">
        <v>30.321918</v>
      </c>
      <c r="W69">
        <v>31.653576000000001</v>
      </c>
      <c r="X69">
        <v>33.145325</v>
      </c>
      <c r="Y69">
        <v>34.742001000000002</v>
      </c>
      <c r="Z69">
        <v>36.454002000000003</v>
      </c>
      <c r="AA69">
        <v>38.215904000000002</v>
      </c>
      <c r="AB69">
        <v>40.120894999999997</v>
      </c>
      <c r="AC69">
        <v>42.153053</v>
      </c>
      <c r="AD69">
        <v>44.261654</v>
      </c>
      <c r="AE69">
        <v>46.456093000000003</v>
      </c>
      <c r="AF69">
        <v>48.734737000000003</v>
      </c>
      <c r="AG69">
        <v>51.173690999999998</v>
      </c>
      <c r="AH69">
        <v>53.603611000000001</v>
      </c>
      <c r="AI69">
        <v>56.045887</v>
      </c>
      <c r="AJ69">
        <v>58.756335999999997</v>
      </c>
      <c r="AK69">
        <v>61.809753000000001</v>
      </c>
      <c r="AL69" s="91">
        <v>0.06</v>
      </c>
    </row>
    <row r="70" spans="1:38" ht="15" customHeight="1">
      <c r="A70" s="103" t="s">
        <v>1</v>
      </c>
      <c r="B70" s="93" t="s">
        <v>8144</v>
      </c>
      <c r="C70" t="s">
        <v>2271</v>
      </c>
      <c r="D70" t="s">
        <v>8145</v>
      </c>
      <c r="E70" t="s">
        <v>9246</v>
      </c>
      <c r="F70" t="s">
        <v>817</v>
      </c>
      <c r="H70">
        <v>1.796E-2</v>
      </c>
      <c r="I70">
        <v>1.9487000000000001E-2</v>
      </c>
      <c r="J70">
        <v>2.0534E-2</v>
      </c>
      <c r="K70">
        <v>2.1219999999999999E-2</v>
      </c>
      <c r="L70">
        <v>2.1679E-2</v>
      </c>
      <c r="M70">
        <v>2.1874999999999999E-2</v>
      </c>
      <c r="N70">
        <v>2.1853999999999998E-2</v>
      </c>
      <c r="O70">
        <v>2.1767000000000002E-2</v>
      </c>
      <c r="P70">
        <v>2.1600999999999999E-2</v>
      </c>
      <c r="Q70">
        <v>2.1333999999999999E-2</v>
      </c>
      <c r="R70">
        <v>2.1003999999999998E-2</v>
      </c>
      <c r="S70">
        <v>2.0655E-2</v>
      </c>
      <c r="T70">
        <v>2.0315E-2</v>
      </c>
      <c r="U70">
        <v>2.0003E-2</v>
      </c>
      <c r="V70">
        <v>1.9762999999999999E-2</v>
      </c>
      <c r="W70">
        <v>1.9203999999999999E-2</v>
      </c>
      <c r="X70">
        <v>1.8551000000000002E-2</v>
      </c>
      <c r="Y70">
        <v>1.8301999999999999E-2</v>
      </c>
      <c r="Z70">
        <v>1.7930000000000001E-2</v>
      </c>
      <c r="AA70">
        <v>1.753E-2</v>
      </c>
      <c r="AB70">
        <v>1.7156000000000001E-2</v>
      </c>
      <c r="AC70">
        <v>1.6791E-2</v>
      </c>
      <c r="AD70">
        <v>1.6413000000000001E-2</v>
      </c>
      <c r="AE70">
        <v>1.6034E-2</v>
      </c>
      <c r="AF70">
        <v>1.5657999999999998E-2</v>
      </c>
      <c r="AG70">
        <v>1.5299E-2</v>
      </c>
      <c r="AH70">
        <v>1.4929E-2</v>
      </c>
      <c r="AI70">
        <v>1.4552000000000001E-2</v>
      </c>
      <c r="AJ70">
        <v>1.4220999999999999E-2</v>
      </c>
      <c r="AK70">
        <v>1.388E-2</v>
      </c>
      <c r="AL70" s="91">
        <v>-8.9999999999999993E-3</v>
      </c>
    </row>
    <row r="71" spans="1:38" ht="15" customHeight="1">
      <c r="A71" s="103" t="s">
        <v>5</v>
      </c>
      <c r="B71" s="93" t="s">
        <v>8147</v>
      </c>
      <c r="C71" t="s">
        <v>3238</v>
      </c>
      <c r="D71" t="s">
        <v>8148</v>
      </c>
      <c r="E71" t="s">
        <v>9247</v>
      </c>
      <c r="F71" t="s">
        <v>817</v>
      </c>
      <c r="H71">
        <v>6.4519000000000007E-2</v>
      </c>
      <c r="I71">
        <v>0.12682599999999999</v>
      </c>
      <c r="J71">
        <v>0.18656</v>
      </c>
      <c r="K71">
        <v>0.24288399999999999</v>
      </c>
      <c r="L71">
        <v>0.29658699999999999</v>
      </c>
      <c r="M71">
        <v>0.34734100000000001</v>
      </c>
      <c r="N71">
        <v>0.39480300000000002</v>
      </c>
      <c r="O71">
        <v>0.44191900000000001</v>
      </c>
      <c r="P71">
        <v>0.48867899999999997</v>
      </c>
      <c r="Q71">
        <v>0.53446499999999997</v>
      </c>
      <c r="R71">
        <v>0.57945199999999997</v>
      </c>
      <c r="S71">
        <v>0.62412400000000001</v>
      </c>
      <c r="T71">
        <v>0.66911100000000001</v>
      </c>
      <c r="U71">
        <v>0.714696</v>
      </c>
      <c r="V71">
        <v>0.76184499999999999</v>
      </c>
      <c r="W71">
        <v>0.81092699999999995</v>
      </c>
      <c r="X71">
        <v>0.86338999999999999</v>
      </c>
      <c r="Y71">
        <v>0.91896299999999997</v>
      </c>
      <c r="Z71">
        <v>0.97778900000000002</v>
      </c>
      <c r="AA71">
        <v>1.0373460000000001</v>
      </c>
      <c r="AB71">
        <v>1.101138</v>
      </c>
      <c r="AC71">
        <v>1.168593</v>
      </c>
      <c r="AD71">
        <v>1.238307</v>
      </c>
      <c r="AE71">
        <v>1.3107</v>
      </c>
      <c r="AF71">
        <v>1.3861570000000001</v>
      </c>
      <c r="AG71">
        <v>1.4663999999999999</v>
      </c>
      <c r="AH71">
        <v>1.547401</v>
      </c>
      <c r="AI71">
        <v>1.6290340000000001</v>
      </c>
      <c r="AJ71">
        <v>1.71929</v>
      </c>
      <c r="AK71">
        <v>1.8195220000000001</v>
      </c>
      <c r="AL71" s="91">
        <v>0.122</v>
      </c>
    </row>
    <row r="72" spans="1:38" ht="15" customHeight="1">
      <c r="A72" s="103" t="s">
        <v>5</v>
      </c>
      <c r="B72" s="93" t="s">
        <v>8150</v>
      </c>
      <c r="C72" t="s">
        <v>3235</v>
      </c>
      <c r="D72" t="s">
        <v>8151</v>
      </c>
      <c r="E72" t="s">
        <v>9248</v>
      </c>
      <c r="F72" t="s">
        <v>817</v>
      </c>
      <c r="H72">
        <v>7.3130000000000001E-2</v>
      </c>
      <c r="I72">
        <v>0.14374899999999999</v>
      </c>
      <c r="J72">
        <v>0.211451</v>
      </c>
      <c r="K72">
        <v>0.27531499999999998</v>
      </c>
      <c r="L72">
        <v>0.33644099999999999</v>
      </c>
      <c r="M72">
        <v>0.39456200000000002</v>
      </c>
      <c r="N72">
        <v>0.44861200000000001</v>
      </c>
      <c r="O72">
        <v>0.50212699999999999</v>
      </c>
      <c r="P72">
        <v>0.55527000000000004</v>
      </c>
      <c r="Q72">
        <v>0.60721000000000003</v>
      </c>
      <c r="R72">
        <v>0.65827500000000005</v>
      </c>
      <c r="S72">
        <v>0.70877800000000002</v>
      </c>
      <c r="T72">
        <v>0.75964299999999996</v>
      </c>
      <c r="U72">
        <v>0.81145699999999998</v>
      </c>
      <c r="V72">
        <v>0.86517900000000003</v>
      </c>
      <c r="W72">
        <v>0.92107499999999998</v>
      </c>
      <c r="X72">
        <v>0.98079300000000003</v>
      </c>
      <c r="Y72">
        <v>1.0440659999999999</v>
      </c>
      <c r="Z72">
        <v>1.111076</v>
      </c>
      <c r="AA72">
        <v>1.17872</v>
      </c>
      <c r="AB72">
        <v>1.251277</v>
      </c>
      <c r="AC72">
        <v>1.3280959999999999</v>
      </c>
      <c r="AD72">
        <v>1.4079159999999999</v>
      </c>
      <c r="AE72">
        <v>1.490758</v>
      </c>
      <c r="AF72">
        <v>1.577021</v>
      </c>
      <c r="AG72">
        <v>1.6686559999999999</v>
      </c>
      <c r="AH72">
        <v>1.76101</v>
      </c>
      <c r="AI72">
        <v>1.8535710000000001</v>
      </c>
      <c r="AJ72">
        <v>1.9553210000000001</v>
      </c>
      <c r="AK72">
        <v>2.0675650000000001</v>
      </c>
      <c r="AL72" s="91">
        <v>0.122</v>
      </c>
    </row>
    <row r="73" spans="1:38" ht="15" customHeight="1">
      <c r="A73" s="103" t="s">
        <v>7</v>
      </c>
      <c r="B73" s="93" t="s">
        <v>8153</v>
      </c>
      <c r="C73" t="s">
        <v>2287</v>
      </c>
      <c r="D73" t="s">
        <v>8154</v>
      </c>
      <c r="E73" t="s">
        <v>9249</v>
      </c>
      <c r="F73" t="s">
        <v>817</v>
      </c>
      <c r="H73">
        <v>0.121499</v>
      </c>
      <c r="I73">
        <v>0.24251200000000001</v>
      </c>
      <c r="J73">
        <v>0.36097600000000002</v>
      </c>
      <c r="K73">
        <v>0.47524899999999998</v>
      </c>
      <c r="L73">
        <v>0.58769199999999999</v>
      </c>
      <c r="M73">
        <v>0.69819500000000001</v>
      </c>
      <c r="N73">
        <v>0.80518800000000001</v>
      </c>
      <c r="O73">
        <v>0.91258600000000001</v>
      </c>
      <c r="P73">
        <v>1.022335</v>
      </c>
      <c r="Q73">
        <v>1.1331929999999999</v>
      </c>
      <c r="R73">
        <v>1.245187</v>
      </c>
      <c r="S73">
        <v>1.358841</v>
      </c>
      <c r="T73">
        <v>1.474928</v>
      </c>
      <c r="U73">
        <v>1.5931059999999999</v>
      </c>
      <c r="V73">
        <v>1.7150989999999999</v>
      </c>
      <c r="W73">
        <v>1.841402</v>
      </c>
      <c r="X73">
        <v>1.975333</v>
      </c>
      <c r="Y73">
        <v>2.1161590000000001</v>
      </c>
      <c r="Z73">
        <v>2.2640959999999999</v>
      </c>
      <c r="AA73">
        <v>2.4142589999999999</v>
      </c>
      <c r="AB73">
        <v>2.5739339999999999</v>
      </c>
      <c r="AC73">
        <v>2.7420200000000001</v>
      </c>
      <c r="AD73">
        <v>2.9153549999999999</v>
      </c>
      <c r="AE73">
        <v>3.094957</v>
      </c>
      <c r="AF73">
        <v>3.2818499999999999</v>
      </c>
      <c r="AG73">
        <v>3.4802729999999999</v>
      </c>
      <c r="AH73">
        <v>3.6808399999999999</v>
      </c>
      <c r="AI73">
        <v>3.8831709999999999</v>
      </c>
      <c r="AJ73">
        <v>4.1064879999999997</v>
      </c>
      <c r="AK73">
        <v>4.3541860000000003</v>
      </c>
      <c r="AL73" s="91">
        <v>0.13100000000000001</v>
      </c>
    </row>
    <row r="74" spans="1:38" ht="15" customHeight="1">
      <c r="B74" s="93" t="s">
        <v>8156</v>
      </c>
      <c r="C74" t="s">
        <v>8059</v>
      </c>
      <c r="D74" t="s">
        <v>8157</v>
      </c>
      <c r="E74" t="s">
        <v>9250</v>
      </c>
      <c r="F74" t="s">
        <v>817</v>
      </c>
      <c r="H74">
        <v>902.79644800000005</v>
      </c>
      <c r="I74">
        <v>910.24707000000001</v>
      </c>
      <c r="J74">
        <v>910.66967799999998</v>
      </c>
      <c r="K74">
        <v>909.32800299999997</v>
      </c>
      <c r="L74">
        <v>909.06549099999995</v>
      </c>
      <c r="M74">
        <v>907.93676800000003</v>
      </c>
      <c r="N74">
        <v>905.51702899999998</v>
      </c>
      <c r="O74">
        <v>906.89617899999996</v>
      </c>
      <c r="P74">
        <v>909.276794</v>
      </c>
      <c r="Q74">
        <v>910.73230000000001</v>
      </c>
      <c r="R74">
        <v>911.58624299999997</v>
      </c>
      <c r="S74">
        <v>913.62280299999998</v>
      </c>
      <c r="T74">
        <v>916.13305700000001</v>
      </c>
      <c r="U74">
        <v>919.15588400000001</v>
      </c>
      <c r="V74">
        <v>923.95477300000005</v>
      </c>
      <c r="W74">
        <v>930.21252400000003</v>
      </c>
      <c r="X74">
        <v>939.305115</v>
      </c>
      <c r="Y74">
        <v>948.96270800000002</v>
      </c>
      <c r="Z74">
        <v>960.34942599999999</v>
      </c>
      <c r="AA74">
        <v>972.27856399999996</v>
      </c>
      <c r="AB74">
        <v>986.075378</v>
      </c>
      <c r="AC74">
        <v>1001.3967290000001</v>
      </c>
      <c r="AD74">
        <v>1017.7377320000001</v>
      </c>
      <c r="AE74">
        <v>1035.2711179999999</v>
      </c>
      <c r="AF74">
        <v>1053.439453</v>
      </c>
      <c r="AG74">
        <v>1073.0008539999999</v>
      </c>
      <c r="AH74">
        <v>1091.389404</v>
      </c>
      <c r="AI74">
        <v>1108.6445309999999</v>
      </c>
      <c r="AJ74">
        <v>1129.606812</v>
      </c>
      <c r="AK74">
        <v>1154.273682</v>
      </c>
      <c r="AL74" s="91">
        <v>8.9999999999999993E-3</v>
      </c>
    </row>
    <row r="75" spans="1:38" ht="15" customHeight="1">
      <c r="C75" t="s">
        <v>8062</v>
      </c>
    </row>
    <row r="76" spans="1:38" ht="15" customHeight="1">
      <c r="A76" s="103" t="s">
        <v>4</v>
      </c>
      <c r="B76" s="93" t="s">
        <v>8159</v>
      </c>
      <c r="C76" t="s">
        <v>955</v>
      </c>
      <c r="D76" t="s">
        <v>8160</v>
      </c>
      <c r="E76" t="s">
        <v>9251</v>
      </c>
      <c r="F76" t="s">
        <v>817</v>
      </c>
      <c r="H76">
        <v>3950.5573730000001</v>
      </c>
      <c r="I76">
        <v>4012.251221</v>
      </c>
      <c r="J76">
        <v>4029.0981449999999</v>
      </c>
      <c r="K76">
        <v>4023.7851559999999</v>
      </c>
      <c r="L76">
        <v>4014.836182</v>
      </c>
      <c r="M76">
        <v>3987.9213869999999</v>
      </c>
      <c r="N76">
        <v>3941.1826169999999</v>
      </c>
      <c r="O76">
        <v>3897.0195309999999</v>
      </c>
      <c r="P76">
        <v>3851.5578609999998</v>
      </c>
      <c r="Q76">
        <v>3801.44751</v>
      </c>
      <c r="R76">
        <v>3751.0285640000002</v>
      </c>
      <c r="S76">
        <v>3703.085693</v>
      </c>
      <c r="T76">
        <v>3659.5502929999998</v>
      </c>
      <c r="U76">
        <v>3618.5161130000001</v>
      </c>
      <c r="V76">
        <v>3583.5153810000002</v>
      </c>
      <c r="W76">
        <v>3552.1865229999999</v>
      </c>
      <c r="X76">
        <v>3527.9440920000002</v>
      </c>
      <c r="Y76">
        <v>3508.5141600000002</v>
      </c>
      <c r="Z76">
        <v>3490.351318</v>
      </c>
      <c r="AA76">
        <v>3474.8920899999998</v>
      </c>
      <c r="AB76">
        <v>3463.648682</v>
      </c>
      <c r="AC76">
        <v>3457.751953</v>
      </c>
      <c r="AD76">
        <v>3450.9023440000001</v>
      </c>
      <c r="AE76">
        <v>3444.4392090000001</v>
      </c>
      <c r="AF76">
        <v>3437.98999</v>
      </c>
      <c r="AG76">
        <v>3433.1264649999998</v>
      </c>
      <c r="AH76">
        <v>3420.8149410000001</v>
      </c>
      <c r="AI76">
        <v>3401.469482</v>
      </c>
      <c r="AJ76">
        <v>3389.4160160000001</v>
      </c>
      <c r="AK76">
        <v>3384.9841310000002</v>
      </c>
      <c r="AL76" s="91">
        <v>-5.0000000000000001E-3</v>
      </c>
    </row>
    <row r="77" spans="1:38" ht="15" customHeight="1">
      <c r="A77" s="103" t="s">
        <v>3</v>
      </c>
      <c r="B77" s="93" t="s">
        <v>8162</v>
      </c>
      <c r="C77" t="s">
        <v>1221</v>
      </c>
      <c r="D77" t="s">
        <v>8163</v>
      </c>
      <c r="E77" t="s">
        <v>9252</v>
      </c>
      <c r="F77" t="s">
        <v>817</v>
      </c>
      <c r="H77">
        <v>3.4957349999999998</v>
      </c>
      <c r="I77">
        <v>3.0883389999999999</v>
      </c>
      <c r="J77">
        <v>2.7400790000000002</v>
      </c>
      <c r="K77">
        <v>2.4542860000000002</v>
      </c>
      <c r="L77">
        <v>2.2155420000000001</v>
      </c>
      <c r="M77">
        <v>2.0287959999999998</v>
      </c>
      <c r="N77">
        <v>1.883494</v>
      </c>
      <c r="O77">
        <v>1.7683850000000001</v>
      </c>
      <c r="P77">
        <v>1.6719740000000001</v>
      </c>
      <c r="Q77">
        <v>1.603782</v>
      </c>
      <c r="R77">
        <v>1.5425249999999999</v>
      </c>
      <c r="S77">
        <v>1.4836069999999999</v>
      </c>
      <c r="T77">
        <v>1.4336260000000001</v>
      </c>
      <c r="U77">
        <v>1.390787</v>
      </c>
      <c r="V77">
        <v>1.3573550000000001</v>
      </c>
      <c r="W77">
        <v>1.324716</v>
      </c>
      <c r="X77">
        <v>1.3000100000000001</v>
      </c>
      <c r="Y77">
        <v>1.277353</v>
      </c>
      <c r="Z77">
        <v>1.259196</v>
      </c>
      <c r="AA77">
        <v>1.2416389999999999</v>
      </c>
      <c r="AB77">
        <v>1.2297199999999999</v>
      </c>
      <c r="AC77">
        <v>1.211938</v>
      </c>
      <c r="AD77">
        <v>1.1964349999999999</v>
      </c>
      <c r="AE77">
        <v>1.186647</v>
      </c>
      <c r="AF77">
        <v>1.18109</v>
      </c>
      <c r="AG77">
        <v>1.1792039999999999</v>
      </c>
      <c r="AH77">
        <v>1.1769890000000001</v>
      </c>
      <c r="AI77">
        <v>1.1749240000000001</v>
      </c>
      <c r="AJ77">
        <v>1.1758200000000001</v>
      </c>
      <c r="AK77">
        <v>1.1794370000000001</v>
      </c>
      <c r="AL77" s="91">
        <v>-3.6999999999999998E-2</v>
      </c>
    </row>
    <row r="78" spans="1:38" ht="15" customHeight="1">
      <c r="A78" s="103" t="s">
        <v>6</v>
      </c>
      <c r="B78" s="93" t="s">
        <v>8165</v>
      </c>
      <c r="C78" t="s">
        <v>970</v>
      </c>
      <c r="D78" t="s">
        <v>8166</v>
      </c>
      <c r="E78" t="s">
        <v>9253</v>
      </c>
      <c r="F78" t="s">
        <v>817</v>
      </c>
      <c r="H78">
        <v>0.53775099999999998</v>
      </c>
      <c r="I78">
        <v>0.58176600000000001</v>
      </c>
      <c r="J78">
        <v>0.61915600000000004</v>
      </c>
      <c r="K78">
        <v>0.65091900000000003</v>
      </c>
      <c r="L78">
        <v>0.67917799999999995</v>
      </c>
      <c r="M78">
        <v>0.70277299999999998</v>
      </c>
      <c r="N78">
        <v>0.72002200000000005</v>
      </c>
      <c r="O78">
        <v>0.73449500000000001</v>
      </c>
      <c r="P78">
        <v>0.74460700000000002</v>
      </c>
      <c r="Q78">
        <v>0.75145899999999999</v>
      </c>
      <c r="R78">
        <v>0.75566900000000004</v>
      </c>
      <c r="S78">
        <v>0.75866</v>
      </c>
      <c r="T78">
        <v>0.76411300000000004</v>
      </c>
      <c r="U78">
        <v>0.77332500000000004</v>
      </c>
      <c r="V78">
        <v>0.78577799999999998</v>
      </c>
      <c r="W78">
        <v>0.798485</v>
      </c>
      <c r="X78">
        <v>0.81280300000000005</v>
      </c>
      <c r="Y78">
        <v>0.82625499999999996</v>
      </c>
      <c r="Z78">
        <v>0.84082100000000004</v>
      </c>
      <c r="AA78">
        <v>0.85763500000000004</v>
      </c>
      <c r="AB78">
        <v>0.87695500000000004</v>
      </c>
      <c r="AC78">
        <v>0.89809499999999998</v>
      </c>
      <c r="AD78">
        <v>0.91974800000000001</v>
      </c>
      <c r="AE78">
        <v>0.94214600000000004</v>
      </c>
      <c r="AF78">
        <v>0.96538400000000002</v>
      </c>
      <c r="AG78">
        <v>0.99036299999999999</v>
      </c>
      <c r="AH78">
        <v>1.014229</v>
      </c>
      <c r="AI78">
        <v>1.0367249999999999</v>
      </c>
      <c r="AJ78">
        <v>1.0619959999999999</v>
      </c>
      <c r="AK78">
        <v>1.0903609999999999</v>
      </c>
      <c r="AL78" s="91">
        <v>2.5000000000000001E-2</v>
      </c>
    </row>
    <row r="79" spans="1:38" ht="15" customHeight="1">
      <c r="A79" s="103" t="s">
        <v>2</v>
      </c>
      <c r="B79" s="93" t="s">
        <v>8168</v>
      </c>
      <c r="C79" t="s">
        <v>985</v>
      </c>
      <c r="D79" t="s">
        <v>8169</v>
      </c>
      <c r="E79" t="s">
        <v>9254</v>
      </c>
      <c r="F79" t="s">
        <v>817</v>
      </c>
      <c r="H79">
        <v>45.813994999999998</v>
      </c>
      <c r="I79">
        <v>46.935550999999997</v>
      </c>
      <c r="J79">
        <v>47.193629999999999</v>
      </c>
      <c r="K79">
        <v>46.907412999999998</v>
      </c>
      <c r="L79">
        <v>46.392074999999998</v>
      </c>
      <c r="M79">
        <v>45.619911000000002</v>
      </c>
      <c r="N79">
        <v>44.671126999999998</v>
      </c>
      <c r="O79">
        <v>43.843254000000002</v>
      </c>
      <c r="P79">
        <v>43.084850000000003</v>
      </c>
      <c r="Q79">
        <v>42.366802</v>
      </c>
      <c r="R79">
        <v>41.776935999999999</v>
      </c>
      <c r="S79">
        <v>41.392746000000002</v>
      </c>
      <c r="T79">
        <v>41.290604000000002</v>
      </c>
      <c r="U79">
        <v>41.429412999999997</v>
      </c>
      <c r="V79">
        <v>41.831139</v>
      </c>
      <c r="W79">
        <v>42.470725999999999</v>
      </c>
      <c r="X79">
        <v>43.443531</v>
      </c>
      <c r="Y79">
        <v>44.742764000000001</v>
      </c>
      <c r="Z79">
        <v>46.374198999999997</v>
      </c>
      <c r="AA79">
        <v>48.410941999999999</v>
      </c>
      <c r="AB79">
        <v>50.870842000000003</v>
      </c>
      <c r="AC79">
        <v>53.709933999999997</v>
      </c>
      <c r="AD79">
        <v>56.865242000000002</v>
      </c>
      <c r="AE79">
        <v>60.425812000000001</v>
      </c>
      <c r="AF79">
        <v>64.414062000000001</v>
      </c>
      <c r="AG79">
        <v>68.958365999999998</v>
      </c>
      <c r="AH79">
        <v>73.874190999999996</v>
      </c>
      <c r="AI79">
        <v>79.160788999999994</v>
      </c>
      <c r="AJ79">
        <v>85.288414000000003</v>
      </c>
      <c r="AK79">
        <v>92.364493999999993</v>
      </c>
      <c r="AL79" s="91">
        <v>2.4E-2</v>
      </c>
    </row>
    <row r="80" spans="1:38" ht="15" customHeight="1">
      <c r="A80" s="103" t="s">
        <v>3</v>
      </c>
      <c r="B80" s="93" t="s">
        <v>8171</v>
      </c>
      <c r="C80" t="s">
        <v>3230</v>
      </c>
      <c r="D80" t="s">
        <v>8172</v>
      </c>
      <c r="E80" t="s">
        <v>9255</v>
      </c>
      <c r="F80" t="s">
        <v>817</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8175</v>
      </c>
      <c r="E81" t="s">
        <v>9256</v>
      </c>
      <c r="F81" t="s">
        <v>817</v>
      </c>
      <c r="H81">
        <v>2.4160999999999998E-2</v>
      </c>
      <c r="I81">
        <v>2.3997999999999998E-2</v>
      </c>
      <c r="J81">
        <v>2.3813000000000001E-2</v>
      </c>
      <c r="K81">
        <v>2.3598999999999998E-2</v>
      </c>
      <c r="L81">
        <v>2.3351E-2</v>
      </c>
      <c r="M81">
        <v>2.2889E-2</v>
      </c>
      <c r="N81">
        <v>2.2204000000000002E-2</v>
      </c>
      <c r="O81">
        <v>2.1359E-2</v>
      </c>
      <c r="P81">
        <v>2.0292000000000001E-2</v>
      </c>
      <c r="Q81">
        <v>1.8962E-2</v>
      </c>
      <c r="R81">
        <v>1.7427000000000002E-2</v>
      </c>
      <c r="S81">
        <v>1.5758000000000001E-2</v>
      </c>
      <c r="T81">
        <v>1.4031E-2</v>
      </c>
      <c r="U81">
        <v>1.2344000000000001E-2</v>
      </c>
      <c r="V81">
        <v>1.0833000000000001E-2</v>
      </c>
      <c r="W81">
        <v>9.6179999999999998E-3</v>
      </c>
      <c r="X81">
        <v>8.8339999999999998E-3</v>
      </c>
      <c r="Y81">
        <v>8.2629999999999995E-3</v>
      </c>
      <c r="Z81">
        <v>7.1720000000000004E-3</v>
      </c>
      <c r="AA81">
        <v>6.0639999999999999E-3</v>
      </c>
      <c r="AB81">
        <v>5.6610000000000002E-3</v>
      </c>
      <c r="AC81">
        <v>5.8650000000000004E-3</v>
      </c>
      <c r="AD81">
        <v>5.6800000000000002E-3</v>
      </c>
      <c r="AE81">
        <v>5.489E-3</v>
      </c>
      <c r="AF81">
        <v>5.2960000000000004E-3</v>
      </c>
      <c r="AG81">
        <v>5.1070000000000004E-3</v>
      </c>
      <c r="AH81">
        <v>4.9129999999999998E-3</v>
      </c>
      <c r="AI81">
        <v>4.7169999999999998E-3</v>
      </c>
      <c r="AJ81">
        <v>4.535E-3</v>
      </c>
      <c r="AK81">
        <v>4.3629999999999997E-3</v>
      </c>
      <c r="AL81" s="91">
        <v>-5.7000000000000002E-2</v>
      </c>
    </row>
    <row r="82" spans="1:38" ht="15" customHeight="1">
      <c r="A82" s="103" t="s">
        <v>5</v>
      </c>
      <c r="B82" s="93" t="s">
        <v>8177</v>
      </c>
      <c r="C82" t="s">
        <v>3238</v>
      </c>
      <c r="D82" t="s">
        <v>8178</v>
      </c>
      <c r="E82" t="s">
        <v>9257</v>
      </c>
      <c r="F82" t="s">
        <v>817</v>
      </c>
      <c r="H82">
        <v>0.22734299999999999</v>
      </c>
      <c r="I82">
        <v>0.26053799999999999</v>
      </c>
      <c r="J82">
        <v>0.29461599999999999</v>
      </c>
      <c r="K82">
        <v>0.32922200000000001</v>
      </c>
      <c r="L82">
        <v>0.36416999999999999</v>
      </c>
      <c r="M82">
        <v>0.39749000000000001</v>
      </c>
      <c r="N82">
        <v>0.42812299999999998</v>
      </c>
      <c r="O82">
        <v>0.45778999999999997</v>
      </c>
      <c r="P82">
        <v>0.48538799999999999</v>
      </c>
      <c r="Q82">
        <v>0.50936599999999999</v>
      </c>
      <c r="R82">
        <v>0.52965099999999998</v>
      </c>
      <c r="S82">
        <v>0.54644999999999999</v>
      </c>
      <c r="T82">
        <v>0.56006699999999998</v>
      </c>
      <c r="U82">
        <v>0.57091099999999995</v>
      </c>
      <c r="V82">
        <v>0.58039700000000005</v>
      </c>
      <c r="W82">
        <v>0.58945700000000001</v>
      </c>
      <c r="X82">
        <v>0.59989000000000003</v>
      </c>
      <c r="Y82">
        <v>0.61283699999999997</v>
      </c>
      <c r="Z82">
        <v>0.63002499999999995</v>
      </c>
      <c r="AA82">
        <v>0.64190400000000003</v>
      </c>
      <c r="AB82">
        <v>0.651868</v>
      </c>
      <c r="AC82">
        <v>0.66671000000000002</v>
      </c>
      <c r="AD82">
        <v>0.69058799999999998</v>
      </c>
      <c r="AE82">
        <v>0.71104000000000001</v>
      </c>
      <c r="AF82">
        <v>0.73224900000000004</v>
      </c>
      <c r="AG82">
        <v>0.75486200000000003</v>
      </c>
      <c r="AH82">
        <v>0.776918</v>
      </c>
      <c r="AI82">
        <v>0.79841499999999999</v>
      </c>
      <c r="AJ82">
        <v>0.82259700000000002</v>
      </c>
      <c r="AK82">
        <v>0.84945599999999999</v>
      </c>
      <c r="AL82" s="91">
        <v>4.7E-2</v>
      </c>
    </row>
    <row r="83" spans="1:38" ht="15" customHeight="1">
      <c r="A83" s="103" t="s">
        <v>5</v>
      </c>
      <c r="B83" s="93" t="s">
        <v>8180</v>
      </c>
      <c r="C83" t="s">
        <v>3235</v>
      </c>
      <c r="D83" t="s">
        <v>8181</v>
      </c>
      <c r="E83" t="s">
        <v>9258</v>
      </c>
      <c r="F83" t="s">
        <v>817</v>
      </c>
      <c r="H83">
        <v>0.233484</v>
      </c>
      <c r="I83">
        <v>0.26497399999999999</v>
      </c>
      <c r="J83">
        <v>0.29768</v>
      </c>
      <c r="K83">
        <v>0.33125700000000002</v>
      </c>
      <c r="L83">
        <v>0.36546200000000001</v>
      </c>
      <c r="M83">
        <v>0.39819100000000002</v>
      </c>
      <c r="N83">
        <v>0.42836099999999999</v>
      </c>
      <c r="O83">
        <v>0.45760600000000001</v>
      </c>
      <c r="P83">
        <v>0.48475600000000002</v>
      </c>
      <c r="Q83">
        <v>0.50825900000000002</v>
      </c>
      <c r="R83">
        <v>0.528003</v>
      </c>
      <c r="S83">
        <v>0.54418900000000003</v>
      </c>
      <c r="T83">
        <v>0.55706800000000001</v>
      </c>
      <c r="U83">
        <v>0.56710099999999997</v>
      </c>
      <c r="V83">
        <v>0.57579999999999998</v>
      </c>
      <c r="W83">
        <v>0.58411199999999996</v>
      </c>
      <c r="X83">
        <v>0.59384300000000001</v>
      </c>
      <c r="Y83">
        <v>0.60615399999999997</v>
      </c>
      <c r="Z83">
        <v>0.62265899999999996</v>
      </c>
      <c r="AA83">
        <v>0.63369799999999998</v>
      </c>
      <c r="AB83">
        <v>0.64274900000000001</v>
      </c>
      <c r="AC83">
        <v>0.65684799999999999</v>
      </c>
      <c r="AD83">
        <v>0.680253</v>
      </c>
      <c r="AE83">
        <v>0.70005300000000004</v>
      </c>
      <c r="AF83">
        <v>0.72061900000000001</v>
      </c>
      <c r="AG83">
        <v>0.74260000000000004</v>
      </c>
      <c r="AH83">
        <v>0.76407400000000003</v>
      </c>
      <c r="AI83">
        <v>0.78505999999999998</v>
      </c>
      <c r="AJ83">
        <v>0.80870299999999995</v>
      </c>
      <c r="AK83">
        <v>0.83497399999999999</v>
      </c>
      <c r="AL83" s="91">
        <v>4.4999999999999998E-2</v>
      </c>
    </row>
    <row r="84" spans="1:38" ht="15" customHeight="1">
      <c r="A84" s="103" t="s">
        <v>7</v>
      </c>
      <c r="B84" s="93" t="s">
        <v>8183</v>
      </c>
      <c r="C84" t="s">
        <v>2287</v>
      </c>
      <c r="D84" t="s">
        <v>8184</v>
      </c>
      <c r="E84" t="s">
        <v>9259</v>
      </c>
      <c r="F84" t="s">
        <v>817</v>
      </c>
      <c r="H84">
        <v>5.8018E-2</v>
      </c>
      <c r="I84">
        <v>0.11960999999999999</v>
      </c>
      <c r="J84">
        <v>0.18107000000000001</v>
      </c>
      <c r="K84">
        <v>0.241927</v>
      </c>
      <c r="L84">
        <v>0.30337599999999998</v>
      </c>
      <c r="M84">
        <v>0.36502800000000002</v>
      </c>
      <c r="N84">
        <v>0.425819</v>
      </c>
      <c r="O84">
        <v>0.48726799999999998</v>
      </c>
      <c r="P84">
        <v>0.54942800000000003</v>
      </c>
      <c r="Q84">
        <v>0.61071299999999995</v>
      </c>
      <c r="R84">
        <v>0.67042500000000005</v>
      </c>
      <c r="S84">
        <v>0.72812600000000005</v>
      </c>
      <c r="T84">
        <v>0.78335600000000005</v>
      </c>
      <c r="U84">
        <v>0.835345</v>
      </c>
      <c r="V84">
        <v>0.88478199999999996</v>
      </c>
      <c r="W84">
        <v>0.93170699999999995</v>
      </c>
      <c r="X84">
        <v>0.97748800000000002</v>
      </c>
      <c r="Y84">
        <v>1.022173</v>
      </c>
      <c r="Z84">
        <v>1.0665500000000001</v>
      </c>
      <c r="AA84">
        <v>1.109904</v>
      </c>
      <c r="AB84">
        <v>1.152806</v>
      </c>
      <c r="AC84">
        <v>1.1959329999999999</v>
      </c>
      <c r="AD84">
        <v>1.2402690000000001</v>
      </c>
      <c r="AE84">
        <v>1.2854319999999999</v>
      </c>
      <c r="AF84">
        <v>1.331645</v>
      </c>
      <c r="AG84">
        <v>1.3801920000000001</v>
      </c>
      <c r="AH84">
        <v>1.427556</v>
      </c>
      <c r="AI84">
        <v>1.473778</v>
      </c>
      <c r="AJ84">
        <v>1.524996</v>
      </c>
      <c r="AK84">
        <v>1.5813010000000001</v>
      </c>
      <c r="AL84" s="91">
        <v>0.121</v>
      </c>
    </row>
    <row r="85" spans="1:38" ht="15" customHeight="1">
      <c r="B85" s="93" t="s">
        <v>8186</v>
      </c>
      <c r="C85" t="s">
        <v>8091</v>
      </c>
      <c r="D85" t="s">
        <v>8187</v>
      </c>
      <c r="E85" t="s">
        <v>9260</v>
      </c>
      <c r="F85" t="s">
        <v>817</v>
      </c>
      <c r="H85">
        <v>4000.9472660000001</v>
      </c>
      <c r="I85">
        <v>4063.5261230000001</v>
      </c>
      <c r="J85">
        <v>4080.44751</v>
      </c>
      <c r="K85">
        <v>4074.7229000000002</v>
      </c>
      <c r="L85">
        <v>4065.178711</v>
      </c>
      <c r="M85">
        <v>4037.4558109999998</v>
      </c>
      <c r="N85">
        <v>3989.7617190000001</v>
      </c>
      <c r="O85">
        <v>3944.7890619999998</v>
      </c>
      <c r="P85">
        <v>3898.5981449999999</v>
      </c>
      <c r="Q85">
        <v>3847.8149410000001</v>
      </c>
      <c r="R85">
        <v>3796.8479000000002</v>
      </c>
      <c r="S85">
        <v>3748.554443</v>
      </c>
      <c r="T85">
        <v>3704.9541020000001</v>
      </c>
      <c r="U85">
        <v>3664.0969239999999</v>
      </c>
      <c r="V85">
        <v>3629.5410160000001</v>
      </c>
      <c r="W85">
        <v>3598.8950199999999</v>
      </c>
      <c r="X85">
        <v>3575.6791990000002</v>
      </c>
      <c r="Y85">
        <v>3557.610107</v>
      </c>
      <c r="Z85">
        <v>3541.1518550000001</v>
      </c>
      <c r="AA85">
        <v>3527.7939449999999</v>
      </c>
      <c r="AB85">
        <v>3519.0791020000001</v>
      </c>
      <c r="AC85">
        <v>3516.0983890000002</v>
      </c>
      <c r="AD85">
        <v>3512.4990229999999</v>
      </c>
      <c r="AE85">
        <v>3509.696289</v>
      </c>
      <c r="AF85">
        <v>3507.3400879999999</v>
      </c>
      <c r="AG85">
        <v>3507.1369629999999</v>
      </c>
      <c r="AH85">
        <v>3499.8535160000001</v>
      </c>
      <c r="AI85">
        <v>3485.9040530000002</v>
      </c>
      <c r="AJ85">
        <v>3480.1047359999998</v>
      </c>
      <c r="AK85">
        <v>3482.8884280000002</v>
      </c>
      <c r="AL85" s="91">
        <v>-5.0000000000000001E-3</v>
      </c>
    </row>
    <row r="86" spans="1:38" ht="15" customHeight="1">
      <c r="C86" t="s">
        <v>850</v>
      </c>
      <c r="D86" t="s">
        <v>8189</v>
      </c>
      <c r="E86" t="s">
        <v>8190</v>
      </c>
    </row>
    <row r="87" spans="1:38" ht="15" customHeight="1">
      <c r="A87" s="103" t="s">
        <v>4</v>
      </c>
      <c r="B87" s="93" t="s">
        <v>8191</v>
      </c>
      <c r="C87" t="s">
        <v>955</v>
      </c>
      <c r="D87" t="s">
        <v>8192</v>
      </c>
      <c r="E87" t="s">
        <v>9261</v>
      </c>
      <c r="F87" t="s">
        <v>817</v>
      </c>
      <c r="H87">
        <v>4976.3671880000002</v>
      </c>
      <c r="I87">
        <v>5054.9306640000004</v>
      </c>
      <c r="J87">
        <v>5079.2958980000003</v>
      </c>
      <c r="K87">
        <v>5077.3867190000001</v>
      </c>
      <c r="L87">
        <v>5072.609375</v>
      </c>
      <c r="M87">
        <v>5047.3920900000003</v>
      </c>
      <c r="N87">
        <v>5000.3598629999997</v>
      </c>
      <c r="O87">
        <v>4959.6621089999999</v>
      </c>
      <c r="P87">
        <v>4918.9038090000004</v>
      </c>
      <c r="Q87">
        <v>4873.0356449999999</v>
      </c>
      <c r="R87">
        <v>4826.8242190000001</v>
      </c>
      <c r="S87">
        <v>4783.7851559999999</v>
      </c>
      <c r="T87">
        <v>4745.1953119999998</v>
      </c>
      <c r="U87">
        <v>4709.0302730000003</v>
      </c>
      <c r="V87">
        <v>4680.2275390000004</v>
      </c>
      <c r="W87">
        <v>4656.111328</v>
      </c>
      <c r="X87">
        <v>4640.5615230000003</v>
      </c>
      <c r="Y87">
        <v>4630.263672</v>
      </c>
      <c r="Z87">
        <v>4621.1640619999998</v>
      </c>
      <c r="AA87">
        <v>4614.9873049999997</v>
      </c>
      <c r="AB87">
        <v>4614.2597660000001</v>
      </c>
      <c r="AC87">
        <v>4619.767578</v>
      </c>
      <c r="AD87">
        <v>4624.5966799999997</v>
      </c>
      <c r="AE87">
        <v>4630.3994140000004</v>
      </c>
      <c r="AF87">
        <v>4636.7622069999998</v>
      </c>
      <c r="AG87">
        <v>4646.0590819999998</v>
      </c>
      <c r="AH87">
        <v>4646.6381840000004</v>
      </c>
      <c r="AI87">
        <v>4639.1513670000004</v>
      </c>
      <c r="AJ87">
        <v>4642.5776370000003</v>
      </c>
      <c r="AK87">
        <v>4657.0747069999998</v>
      </c>
      <c r="AL87" s="91">
        <v>-2E-3</v>
      </c>
    </row>
    <row r="88" spans="1:38" ht="15" customHeight="1">
      <c r="A88" s="103" t="s">
        <v>3</v>
      </c>
      <c r="B88" s="93" t="s">
        <v>8194</v>
      </c>
      <c r="C88" t="s">
        <v>1221</v>
      </c>
      <c r="D88" t="s">
        <v>8195</v>
      </c>
      <c r="E88" t="s">
        <v>9262</v>
      </c>
      <c r="F88" t="s">
        <v>817</v>
      </c>
      <c r="H88">
        <v>489.36547899999999</v>
      </c>
      <c r="I88">
        <v>488.04299900000001</v>
      </c>
      <c r="J88">
        <v>483.80377199999998</v>
      </c>
      <c r="K88">
        <v>479.922302</v>
      </c>
      <c r="L88">
        <v>477.53170799999998</v>
      </c>
      <c r="M88">
        <v>475.79656999999997</v>
      </c>
      <c r="N88">
        <v>474.60021999999998</v>
      </c>
      <c r="O88">
        <v>476.57720899999998</v>
      </c>
      <c r="P88">
        <v>480.50161700000001</v>
      </c>
      <c r="Q88">
        <v>484.96285999999998</v>
      </c>
      <c r="R88">
        <v>489.96249399999999</v>
      </c>
      <c r="S88">
        <v>496.721161</v>
      </c>
      <c r="T88">
        <v>504.62210099999999</v>
      </c>
      <c r="U88">
        <v>513.42114300000003</v>
      </c>
      <c r="V88">
        <v>523.54168700000002</v>
      </c>
      <c r="W88">
        <v>534.77752699999996</v>
      </c>
      <c r="X88">
        <v>548.02740500000004</v>
      </c>
      <c r="Y88">
        <v>561.235229</v>
      </c>
      <c r="Z88">
        <v>575.67755099999999</v>
      </c>
      <c r="AA88">
        <v>590.47955300000001</v>
      </c>
      <c r="AB88">
        <v>607.02832000000001</v>
      </c>
      <c r="AC88">
        <v>624.71112100000005</v>
      </c>
      <c r="AD88">
        <v>642.48413100000005</v>
      </c>
      <c r="AE88">
        <v>660.95996100000002</v>
      </c>
      <c r="AF88">
        <v>679.90795900000001</v>
      </c>
      <c r="AG88">
        <v>699.77136199999995</v>
      </c>
      <c r="AH88">
        <v>718.88305700000001</v>
      </c>
      <c r="AI88">
        <v>737.32226600000001</v>
      </c>
      <c r="AJ88">
        <v>757.75872800000002</v>
      </c>
      <c r="AK88">
        <v>779.68811000000005</v>
      </c>
      <c r="AL88" s="91">
        <v>1.6E-2</v>
      </c>
    </row>
    <row r="89" spans="1:38" ht="15" customHeight="1">
      <c r="A89" s="103" t="s">
        <v>6</v>
      </c>
      <c r="B89" s="93" t="s">
        <v>8197</v>
      </c>
      <c r="C89" t="s">
        <v>970</v>
      </c>
      <c r="D89" t="s">
        <v>8198</v>
      </c>
      <c r="E89" t="s">
        <v>9263</v>
      </c>
      <c r="F89" t="s">
        <v>817</v>
      </c>
      <c r="H89">
        <v>1.3243100000000001</v>
      </c>
      <c r="I89">
        <v>1.516086</v>
      </c>
      <c r="J89">
        <v>1.6933130000000001</v>
      </c>
      <c r="K89">
        <v>1.8586180000000001</v>
      </c>
      <c r="L89">
        <v>2.019209</v>
      </c>
      <c r="M89">
        <v>2.1709540000000001</v>
      </c>
      <c r="N89">
        <v>2.309936</v>
      </c>
      <c r="O89">
        <v>2.4498190000000002</v>
      </c>
      <c r="P89">
        <v>2.5863390000000002</v>
      </c>
      <c r="Q89">
        <v>2.7183259999999998</v>
      </c>
      <c r="R89">
        <v>2.8477730000000001</v>
      </c>
      <c r="S89">
        <v>2.9795199999999999</v>
      </c>
      <c r="T89">
        <v>3.1201539999999999</v>
      </c>
      <c r="U89">
        <v>3.2687210000000002</v>
      </c>
      <c r="V89">
        <v>3.4208910000000001</v>
      </c>
      <c r="W89">
        <v>3.578954</v>
      </c>
      <c r="X89">
        <v>3.7479100000000001</v>
      </c>
      <c r="Y89">
        <v>3.9238650000000002</v>
      </c>
      <c r="Z89">
        <v>4.1085989999999999</v>
      </c>
      <c r="AA89">
        <v>4.3069369999999996</v>
      </c>
      <c r="AB89">
        <v>4.5213640000000002</v>
      </c>
      <c r="AC89">
        <v>4.7453219999999998</v>
      </c>
      <c r="AD89">
        <v>4.9734220000000002</v>
      </c>
      <c r="AE89">
        <v>5.208405</v>
      </c>
      <c r="AF89">
        <v>5.4531470000000004</v>
      </c>
      <c r="AG89">
        <v>5.7137690000000001</v>
      </c>
      <c r="AH89">
        <v>5.9756749999999998</v>
      </c>
      <c r="AI89">
        <v>6.2400190000000002</v>
      </c>
      <c r="AJ89">
        <v>6.5260210000000001</v>
      </c>
      <c r="AK89">
        <v>6.844849</v>
      </c>
      <c r="AL89" s="91">
        <v>5.8000000000000003E-2</v>
      </c>
    </row>
    <row r="90" spans="1:38" ht="15" customHeight="1">
      <c r="A90" s="103" t="s">
        <v>2</v>
      </c>
      <c r="B90" s="93" t="s">
        <v>8200</v>
      </c>
      <c r="C90" t="s">
        <v>985</v>
      </c>
      <c r="D90" t="s">
        <v>8201</v>
      </c>
      <c r="E90" t="s">
        <v>9264</v>
      </c>
      <c r="F90" t="s">
        <v>817</v>
      </c>
      <c r="H90">
        <v>46.997391</v>
      </c>
      <c r="I90">
        <v>48.367203000000003</v>
      </c>
      <c r="J90">
        <v>48.840885</v>
      </c>
      <c r="K90">
        <v>48.741554000000001</v>
      </c>
      <c r="L90">
        <v>48.394596</v>
      </c>
      <c r="M90">
        <v>47.769526999999997</v>
      </c>
      <c r="N90">
        <v>46.945374000000001</v>
      </c>
      <c r="O90">
        <v>46.237296999999998</v>
      </c>
      <c r="P90">
        <v>45.587302999999999</v>
      </c>
      <c r="Q90">
        <v>44.961219999999997</v>
      </c>
      <c r="R90">
        <v>44.450104000000003</v>
      </c>
      <c r="S90">
        <v>44.135002</v>
      </c>
      <c r="T90">
        <v>44.093456000000003</v>
      </c>
      <c r="U90">
        <v>44.283034999999998</v>
      </c>
      <c r="V90">
        <v>44.730705</v>
      </c>
      <c r="W90">
        <v>45.414253000000002</v>
      </c>
      <c r="X90">
        <v>46.434829999999998</v>
      </c>
      <c r="Y90">
        <v>47.786704999999998</v>
      </c>
      <c r="Z90">
        <v>49.478344</v>
      </c>
      <c r="AA90">
        <v>51.585845999999997</v>
      </c>
      <c r="AB90">
        <v>54.127963999999999</v>
      </c>
      <c r="AC90">
        <v>57.057158999999999</v>
      </c>
      <c r="AD90">
        <v>60.303589000000002</v>
      </c>
      <c r="AE90">
        <v>63.959389000000002</v>
      </c>
      <c r="AF90">
        <v>68.052475000000001</v>
      </c>
      <c r="AG90">
        <v>72.714111000000003</v>
      </c>
      <c r="AH90">
        <v>77.749099999999999</v>
      </c>
      <c r="AI90">
        <v>83.156768999999997</v>
      </c>
      <c r="AJ90">
        <v>89.427291999999994</v>
      </c>
      <c r="AK90">
        <v>96.668944999999994</v>
      </c>
      <c r="AL90" s="91">
        <v>2.5000000000000001E-2</v>
      </c>
    </row>
    <row r="91" spans="1:38" ht="15" customHeight="1">
      <c r="A91" s="103" t="s">
        <v>3</v>
      </c>
      <c r="B91" s="93" t="s">
        <v>8203</v>
      </c>
      <c r="C91" t="s">
        <v>3230</v>
      </c>
      <c r="D91" t="s">
        <v>8204</v>
      </c>
      <c r="E91" t="s">
        <v>9265</v>
      </c>
      <c r="F91" t="s">
        <v>817</v>
      </c>
      <c r="H91">
        <v>54.298873999999998</v>
      </c>
      <c r="I91">
        <v>55.257927000000002</v>
      </c>
      <c r="J91">
        <v>55.454597</v>
      </c>
      <c r="K91">
        <v>55.330826000000002</v>
      </c>
      <c r="L91">
        <v>55.230441999999996</v>
      </c>
      <c r="M91">
        <v>55.035820000000001</v>
      </c>
      <c r="N91">
        <v>54.849730999999998</v>
      </c>
      <c r="O91">
        <v>55.009917999999999</v>
      </c>
      <c r="P91">
        <v>55.370635999999998</v>
      </c>
      <c r="Q91">
        <v>55.768622999999998</v>
      </c>
      <c r="R91">
        <v>56.204151000000003</v>
      </c>
      <c r="S91">
        <v>56.731757999999999</v>
      </c>
      <c r="T91">
        <v>57.267775999999998</v>
      </c>
      <c r="U91">
        <v>57.664116</v>
      </c>
      <c r="V91">
        <v>58.007590999999998</v>
      </c>
      <c r="W91">
        <v>58.275481999999997</v>
      </c>
      <c r="X91">
        <v>58.671944000000003</v>
      </c>
      <c r="Y91">
        <v>58.994304999999997</v>
      </c>
      <c r="Z91">
        <v>59.425514</v>
      </c>
      <c r="AA91">
        <v>59.962035999999998</v>
      </c>
      <c r="AB91">
        <v>60.848007000000003</v>
      </c>
      <c r="AC91">
        <v>62.042458000000003</v>
      </c>
      <c r="AD91">
        <v>63.574829000000001</v>
      </c>
      <c r="AE91">
        <v>65.377533</v>
      </c>
      <c r="AF91">
        <v>67.436211</v>
      </c>
      <c r="AG91">
        <v>69.793807999999999</v>
      </c>
      <c r="AH91">
        <v>72.226333999999994</v>
      </c>
      <c r="AI91">
        <v>74.733954999999995</v>
      </c>
      <c r="AJ91">
        <v>77.566505000000006</v>
      </c>
      <c r="AK91">
        <v>80.754195999999993</v>
      </c>
      <c r="AL91" s="91">
        <v>1.4E-2</v>
      </c>
    </row>
    <row r="92" spans="1:38" ht="15" customHeight="1">
      <c r="A92" s="103" t="s">
        <v>1</v>
      </c>
      <c r="B92" s="93" t="s">
        <v>8206</v>
      </c>
      <c r="C92" t="s">
        <v>2271</v>
      </c>
      <c r="D92" t="s">
        <v>8207</v>
      </c>
      <c r="E92" t="s">
        <v>9266</v>
      </c>
      <c r="F92" t="s">
        <v>817</v>
      </c>
      <c r="H92">
        <v>4.7078000000000002E-2</v>
      </c>
      <c r="I92">
        <v>4.8298000000000001E-2</v>
      </c>
      <c r="J92">
        <v>4.9033E-2</v>
      </c>
      <c r="K92">
        <v>4.9425999999999998E-2</v>
      </c>
      <c r="L92">
        <v>4.9626000000000003E-2</v>
      </c>
      <c r="M92">
        <v>4.9394E-2</v>
      </c>
      <c r="N92">
        <v>4.8760999999999999E-2</v>
      </c>
      <c r="O92">
        <v>4.7953999999999997E-2</v>
      </c>
      <c r="P92">
        <v>4.6781999999999997E-2</v>
      </c>
      <c r="Q92">
        <v>4.5175E-2</v>
      </c>
      <c r="R92">
        <v>4.3297000000000002E-2</v>
      </c>
      <c r="S92">
        <v>4.1279000000000003E-2</v>
      </c>
      <c r="T92">
        <v>3.9049E-2</v>
      </c>
      <c r="U92">
        <v>3.6830000000000002E-2</v>
      </c>
      <c r="V92">
        <v>3.4941E-2</v>
      </c>
      <c r="W92">
        <v>3.3093999999999998E-2</v>
      </c>
      <c r="X92">
        <v>3.1635000000000003E-2</v>
      </c>
      <c r="Y92">
        <v>3.0835999999999999E-2</v>
      </c>
      <c r="Z92">
        <v>2.9425E-2</v>
      </c>
      <c r="AA92">
        <v>2.8042000000000001E-2</v>
      </c>
      <c r="AB92">
        <v>2.7432000000000002E-2</v>
      </c>
      <c r="AC92">
        <v>2.7437E-2</v>
      </c>
      <c r="AD92">
        <v>2.7030999999999999E-2</v>
      </c>
      <c r="AE92">
        <v>2.6540999999999999E-2</v>
      </c>
      <c r="AF92">
        <v>2.6020999999999999E-2</v>
      </c>
      <c r="AG92">
        <v>2.5548000000000001E-2</v>
      </c>
      <c r="AH92">
        <v>2.5065E-2</v>
      </c>
      <c r="AI92">
        <v>2.4582E-2</v>
      </c>
      <c r="AJ92">
        <v>2.4178000000000002E-2</v>
      </c>
      <c r="AK92">
        <v>2.3791E-2</v>
      </c>
      <c r="AL92" s="91">
        <v>-2.3E-2</v>
      </c>
    </row>
    <row r="93" spans="1:38" ht="15" customHeight="1">
      <c r="A93" s="103" t="s">
        <v>5</v>
      </c>
      <c r="B93" s="93" t="s">
        <v>8209</v>
      </c>
      <c r="C93" t="s">
        <v>3238</v>
      </c>
      <c r="D93" t="s">
        <v>8210</v>
      </c>
      <c r="E93" t="s">
        <v>9267</v>
      </c>
      <c r="F93" t="s">
        <v>817</v>
      </c>
      <c r="H93">
        <v>0.33669100000000002</v>
      </c>
      <c r="I93">
        <v>0.47722399999999998</v>
      </c>
      <c r="J93">
        <v>0.61775500000000005</v>
      </c>
      <c r="K93">
        <v>0.75556100000000004</v>
      </c>
      <c r="L93">
        <v>0.89141999999999999</v>
      </c>
      <c r="M93">
        <v>1.0218579999999999</v>
      </c>
      <c r="N93">
        <v>1.144701</v>
      </c>
      <c r="O93">
        <v>1.2662910000000001</v>
      </c>
      <c r="P93">
        <v>1.384927</v>
      </c>
      <c r="Q93">
        <v>1.497458</v>
      </c>
      <c r="R93">
        <v>1.604751</v>
      </c>
      <c r="S93">
        <v>1.708388</v>
      </c>
      <c r="T93">
        <v>1.809696</v>
      </c>
      <c r="U93">
        <v>1.9093290000000001</v>
      </c>
      <c r="V93">
        <v>2.0108470000000001</v>
      </c>
      <c r="W93">
        <v>2.1159910000000002</v>
      </c>
      <c r="X93">
        <v>2.228688</v>
      </c>
      <c r="Y93">
        <v>2.349491</v>
      </c>
      <c r="Z93">
        <v>2.4800589999999998</v>
      </c>
      <c r="AA93">
        <v>2.6080960000000002</v>
      </c>
      <c r="AB93">
        <v>2.7415590000000001</v>
      </c>
      <c r="AC93">
        <v>2.8858100000000002</v>
      </c>
      <c r="AD93">
        <v>3.0423089999999999</v>
      </c>
      <c r="AE93">
        <v>3.1977920000000002</v>
      </c>
      <c r="AF93">
        <v>3.3581470000000002</v>
      </c>
      <c r="AG93">
        <v>3.5273110000000001</v>
      </c>
      <c r="AH93">
        <v>3.6967989999999999</v>
      </c>
      <c r="AI93">
        <v>3.86747</v>
      </c>
      <c r="AJ93">
        <v>4.0556900000000002</v>
      </c>
      <c r="AK93">
        <v>4.2623410000000002</v>
      </c>
      <c r="AL93" s="91">
        <v>9.0999999999999998E-2</v>
      </c>
    </row>
    <row r="94" spans="1:38" ht="15" customHeight="1">
      <c r="A94" s="103" t="s">
        <v>5</v>
      </c>
      <c r="B94" s="93" t="s">
        <v>8212</v>
      </c>
      <c r="C94" t="s">
        <v>3235</v>
      </c>
      <c r="D94" t="s">
        <v>8213</v>
      </c>
      <c r="E94" t="s">
        <v>9268</v>
      </c>
      <c r="F94" t="s">
        <v>817</v>
      </c>
      <c r="H94">
        <v>0.355632</v>
      </c>
      <c r="I94">
        <v>0.50749200000000005</v>
      </c>
      <c r="J94">
        <v>0.66000899999999996</v>
      </c>
      <c r="K94">
        <v>0.81031299999999995</v>
      </c>
      <c r="L94">
        <v>0.95965100000000003</v>
      </c>
      <c r="M94">
        <v>1.1045860000000001</v>
      </c>
      <c r="N94">
        <v>1.2422089999999999</v>
      </c>
      <c r="O94">
        <v>1.3792040000000001</v>
      </c>
      <c r="P94">
        <v>1.514491</v>
      </c>
      <c r="Q94">
        <v>1.644261</v>
      </c>
      <c r="R94">
        <v>1.769396</v>
      </c>
      <c r="S94">
        <v>1.891097</v>
      </c>
      <c r="T94">
        <v>2.010599</v>
      </c>
      <c r="U94">
        <v>2.1287509999999998</v>
      </c>
      <c r="V94">
        <v>2.2494109999999998</v>
      </c>
      <c r="W94">
        <v>2.3742990000000002</v>
      </c>
      <c r="X94">
        <v>2.5076480000000001</v>
      </c>
      <c r="Y94">
        <v>2.6499450000000002</v>
      </c>
      <c r="Z94">
        <v>2.8027690000000001</v>
      </c>
      <c r="AA94">
        <v>2.9532639999999999</v>
      </c>
      <c r="AB94">
        <v>3.1105200000000002</v>
      </c>
      <c r="AC94">
        <v>3.2798929999999999</v>
      </c>
      <c r="AD94">
        <v>3.4628299999999999</v>
      </c>
      <c r="AE94">
        <v>3.6451820000000001</v>
      </c>
      <c r="AF94">
        <v>3.8332579999999998</v>
      </c>
      <c r="AG94">
        <v>4.0315099999999999</v>
      </c>
      <c r="AH94">
        <v>4.2301880000000001</v>
      </c>
      <c r="AI94">
        <v>4.429926</v>
      </c>
      <c r="AJ94">
        <v>4.6492110000000002</v>
      </c>
      <c r="AK94">
        <v>4.8885949999999996</v>
      </c>
      <c r="AL94" s="91">
        <v>9.5000000000000001E-2</v>
      </c>
    </row>
    <row r="95" spans="1:38" ht="15" customHeight="1">
      <c r="A95" s="103" t="s">
        <v>7</v>
      </c>
      <c r="B95" s="93" t="s">
        <v>8215</v>
      </c>
      <c r="C95" t="s">
        <v>2287</v>
      </c>
      <c r="D95" t="s">
        <v>8216</v>
      </c>
      <c r="E95" t="s">
        <v>9269</v>
      </c>
      <c r="F95" t="s">
        <v>817</v>
      </c>
      <c r="H95">
        <v>0.17952299999999999</v>
      </c>
      <c r="I95">
        <v>0.36213600000000001</v>
      </c>
      <c r="J95">
        <v>0.54206699999999997</v>
      </c>
      <c r="K95">
        <v>0.71720499999999998</v>
      </c>
      <c r="L95">
        <v>0.89110400000000001</v>
      </c>
      <c r="M95">
        <v>1.063267</v>
      </c>
      <c r="N95">
        <v>1.2310570000000001</v>
      </c>
      <c r="O95">
        <v>1.39991</v>
      </c>
      <c r="P95">
        <v>1.5718259999999999</v>
      </c>
      <c r="Q95">
        <v>1.7439750000000001</v>
      </c>
      <c r="R95">
        <v>1.9156880000000001</v>
      </c>
      <c r="S95">
        <v>2.0870470000000001</v>
      </c>
      <c r="T95">
        <v>2.2583700000000002</v>
      </c>
      <c r="U95">
        <v>2.4285399999999999</v>
      </c>
      <c r="V95">
        <v>2.5999759999999998</v>
      </c>
      <c r="W95">
        <v>2.7732070000000002</v>
      </c>
      <c r="X95">
        <v>2.952922</v>
      </c>
      <c r="Y95">
        <v>3.1384370000000001</v>
      </c>
      <c r="Z95">
        <v>3.3307549999999999</v>
      </c>
      <c r="AA95">
        <v>3.5242740000000001</v>
      </c>
      <c r="AB95">
        <v>3.726855</v>
      </c>
      <c r="AC95">
        <v>3.9380700000000002</v>
      </c>
      <c r="AD95">
        <v>4.1557440000000003</v>
      </c>
      <c r="AE95">
        <v>4.3805100000000001</v>
      </c>
      <c r="AF95">
        <v>4.6136169999999996</v>
      </c>
      <c r="AG95">
        <v>4.8605879999999999</v>
      </c>
      <c r="AH95">
        <v>5.1085190000000003</v>
      </c>
      <c r="AI95">
        <v>5.3570719999999996</v>
      </c>
      <c r="AJ95">
        <v>5.6316069999999998</v>
      </c>
      <c r="AK95">
        <v>5.9356099999999996</v>
      </c>
      <c r="AL95" s="91">
        <v>0.128</v>
      </c>
    </row>
    <row r="96" spans="1:38" ht="15" customHeight="1">
      <c r="B96" s="93" t="s">
        <v>8218</v>
      </c>
      <c r="C96" t="s">
        <v>996</v>
      </c>
      <c r="D96" t="s">
        <v>8219</v>
      </c>
      <c r="E96" t="s">
        <v>9270</v>
      </c>
      <c r="F96" t="s">
        <v>817</v>
      </c>
      <c r="H96">
        <v>5569.2744140000004</v>
      </c>
      <c r="I96">
        <v>5649.5102539999998</v>
      </c>
      <c r="J96">
        <v>5670.9555659999996</v>
      </c>
      <c r="K96">
        <v>5665.5727539999998</v>
      </c>
      <c r="L96">
        <v>5658.5771480000003</v>
      </c>
      <c r="M96">
        <v>5631.404297</v>
      </c>
      <c r="N96">
        <v>5582.7319340000004</v>
      </c>
      <c r="O96">
        <v>5544.0268550000001</v>
      </c>
      <c r="P96">
        <v>5507.4721680000002</v>
      </c>
      <c r="Q96">
        <v>5466.3754879999997</v>
      </c>
      <c r="R96">
        <v>5425.623047</v>
      </c>
      <c r="S96">
        <v>5390.0776370000003</v>
      </c>
      <c r="T96">
        <v>5360.4155270000001</v>
      </c>
      <c r="U96">
        <v>5334.1694340000004</v>
      </c>
      <c r="V96">
        <v>5316.8256840000004</v>
      </c>
      <c r="W96">
        <v>5305.4516599999997</v>
      </c>
      <c r="X96">
        <v>5305.1650390000004</v>
      </c>
      <c r="Y96">
        <v>5310.3720700000003</v>
      </c>
      <c r="Z96">
        <v>5318.4960940000001</v>
      </c>
      <c r="AA96">
        <v>5330.4331050000001</v>
      </c>
      <c r="AB96">
        <v>5350.3930659999996</v>
      </c>
      <c r="AC96">
        <v>5378.451172</v>
      </c>
      <c r="AD96">
        <v>5406.6191410000001</v>
      </c>
      <c r="AE96">
        <v>5437.15625</v>
      </c>
      <c r="AF96">
        <v>5469.4423829999996</v>
      </c>
      <c r="AG96">
        <v>5506.4960940000001</v>
      </c>
      <c r="AH96">
        <v>5534.5317379999997</v>
      </c>
      <c r="AI96">
        <v>5554.283203</v>
      </c>
      <c r="AJ96">
        <v>5588.2158200000003</v>
      </c>
      <c r="AK96">
        <v>5636.1401370000003</v>
      </c>
      <c r="AL96" s="91">
        <v>0</v>
      </c>
    </row>
    <row r="97" spans="1:38" ht="15" customHeight="1">
      <c r="C97" t="s">
        <v>8221</v>
      </c>
    </row>
    <row r="98" spans="1:38" ht="15" customHeight="1">
      <c r="C98" t="s">
        <v>850</v>
      </c>
    </row>
    <row r="99" spans="1:38" ht="15" customHeight="1">
      <c r="A99" s="103" t="s">
        <v>4</v>
      </c>
      <c r="B99" s="93" t="s">
        <v>8222</v>
      </c>
      <c r="C99" t="s">
        <v>955</v>
      </c>
      <c r="D99" t="s">
        <v>8223</v>
      </c>
      <c r="E99" t="s">
        <v>9271</v>
      </c>
      <c r="F99" t="s">
        <v>8225</v>
      </c>
      <c r="H99">
        <v>14.741242</v>
      </c>
      <c r="I99">
        <v>14.951530999999999</v>
      </c>
      <c r="J99">
        <v>15.161509000000001</v>
      </c>
      <c r="K99">
        <v>15.386362</v>
      </c>
      <c r="L99">
        <v>15.632488</v>
      </c>
      <c r="M99">
        <v>15.896188</v>
      </c>
      <c r="N99">
        <v>16.163651000000002</v>
      </c>
      <c r="O99">
        <v>16.408617</v>
      </c>
      <c r="P99">
        <v>16.635663999999998</v>
      </c>
      <c r="Q99">
        <v>16.839227999999999</v>
      </c>
      <c r="R99">
        <v>17.019463999999999</v>
      </c>
      <c r="S99">
        <v>17.181234</v>
      </c>
      <c r="T99">
        <v>17.326998</v>
      </c>
      <c r="U99">
        <v>17.454832</v>
      </c>
      <c r="V99">
        <v>17.567833</v>
      </c>
      <c r="W99">
        <v>17.670349000000002</v>
      </c>
      <c r="X99">
        <v>17.763517</v>
      </c>
      <c r="Y99">
        <v>17.847486</v>
      </c>
      <c r="Z99">
        <v>17.919661999999999</v>
      </c>
      <c r="AA99">
        <v>17.982220000000002</v>
      </c>
      <c r="AB99">
        <v>18.036486</v>
      </c>
      <c r="AC99">
        <v>18.082512000000001</v>
      </c>
      <c r="AD99">
        <v>18.118765</v>
      </c>
      <c r="AE99">
        <v>18.147117999999999</v>
      </c>
      <c r="AF99">
        <v>18.169867</v>
      </c>
      <c r="AG99">
        <v>18.188534000000001</v>
      </c>
      <c r="AH99">
        <v>18.202003000000001</v>
      </c>
      <c r="AI99">
        <v>18.210948999999999</v>
      </c>
      <c r="AJ99">
        <v>18.218048</v>
      </c>
      <c r="AK99">
        <v>18.223372000000001</v>
      </c>
      <c r="AL99" s="91">
        <v>7.0000000000000001E-3</v>
      </c>
    </row>
    <row r="100" spans="1:38" ht="15" customHeight="1">
      <c r="A100" s="103" t="s">
        <v>3</v>
      </c>
      <c r="B100" s="93" t="s">
        <v>8226</v>
      </c>
      <c r="C100" t="s">
        <v>1221</v>
      </c>
      <c r="D100" t="s">
        <v>8227</v>
      </c>
      <c r="E100" t="s">
        <v>9272</v>
      </c>
      <c r="F100" t="s">
        <v>2728</v>
      </c>
      <c r="H100">
        <v>10.390314999999999</v>
      </c>
      <c r="I100">
        <v>10.674834000000001</v>
      </c>
      <c r="J100">
        <v>10.96735</v>
      </c>
      <c r="K100">
        <v>11.260821999999999</v>
      </c>
      <c r="L100">
        <v>11.555008000000001</v>
      </c>
      <c r="M100">
        <v>11.849296000000001</v>
      </c>
      <c r="N100">
        <v>12.139647999999999</v>
      </c>
      <c r="O100">
        <v>12.410375999999999</v>
      </c>
      <c r="P100">
        <v>12.662889</v>
      </c>
      <c r="Q100">
        <v>12.893139</v>
      </c>
      <c r="R100">
        <v>13.103339</v>
      </c>
      <c r="S100">
        <v>13.28642</v>
      </c>
      <c r="T100">
        <v>13.446237</v>
      </c>
      <c r="U100">
        <v>13.587602</v>
      </c>
      <c r="V100">
        <v>13.714064</v>
      </c>
      <c r="W100">
        <v>13.825761999999999</v>
      </c>
      <c r="X100">
        <v>13.925711</v>
      </c>
      <c r="Y100">
        <v>14.017848000000001</v>
      </c>
      <c r="Z100">
        <v>14.105067</v>
      </c>
      <c r="AA100">
        <v>14.185307</v>
      </c>
      <c r="AB100">
        <v>14.254428000000001</v>
      </c>
      <c r="AC100">
        <v>14.301534999999999</v>
      </c>
      <c r="AD100">
        <v>14.344564</v>
      </c>
      <c r="AE100">
        <v>14.378339</v>
      </c>
      <c r="AF100">
        <v>14.406469</v>
      </c>
      <c r="AG100">
        <v>14.431910999999999</v>
      </c>
      <c r="AH100">
        <v>14.456903000000001</v>
      </c>
      <c r="AI100">
        <v>14.484449</v>
      </c>
      <c r="AJ100">
        <v>14.516076999999999</v>
      </c>
      <c r="AK100">
        <v>14.551701</v>
      </c>
      <c r="AL100" s="91">
        <v>1.2E-2</v>
      </c>
    </row>
    <row r="101" spans="1:38" ht="15" customHeight="1">
      <c r="A101" s="103" t="s">
        <v>6</v>
      </c>
      <c r="B101" s="93" t="s">
        <v>8229</v>
      </c>
      <c r="C101" t="s">
        <v>970</v>
      </c>
      <c r="D101" t="s">
        <v>8230</v>
      </c>
      <c r="E101" t="s">
        <v>9273</v>
      </c>
      <c r="F101" t="s">
        <v>2728</v>
      </c>
      <c r="H101">
        <v>12.185915</v>
      </c>
      <c r="I101">
        <v>12.487855</v>
      </c>
      <c r="J101">
        <v>12.625069</v>
      </c>
      <c r="K101">
        <v>12.713694</v>
      </c>
      <c r="L101">
        <v>12.792335</v>
      </c>
      <c r="M101">
        <v>12.877725</v>
      </c>
      <c r="N101">
        <v>12.978521000000001</v>
      </c>
      <c r="O101">
        <v>13.065668000000001</v>
      </c>
      <c r="P101">
        <v>13.156062</v>
      </c>
      <c r="Q101">
        <v>13.252663</v>
      </c>
      <c r="R101">
        <v>13.350149</v>
      </c>
      <c r="S101">
        <v>13.443341</v>
      </c>
      <c r="T101">
        <v>13.527936</v>
      </c>
      <c r="U101">
        <v>13.603182</v>
      </c>
      <c r="V101">
        <v>13.660323</v>
      </c>
      <c r="W101">
        <v>13.709006</v>
      </c>
      <c r="X101">
        <v>13.751954</v>
      </c>
      <c r="Y101">
        <v>13.790781000000001</v>
      </c>
      <c r="Z101">
        <v>13.827192999999999</v>
      </c>
      <c r="AA101">
        <v>13.862925000000001</v>
      </c>
      <c r="AB101">
        <v>13.89911</v>
      </c>
      <c r="AC101">
        <v>13.938523999999999</v>
      </c>
      <c r="AD101">
        <v>13.980521</v>
      </c>
      <c r="AE101">
        <v>14.023870000000001</v>
      </c>
      <c r="AF101">
        <v>14.067394</v>
      </c>
      <c r="AG101">
        <v>14.109660999999999</v>
      </c>
      <c r="AH101">
        <v>14.149428</v>
      </c>
      <c r="AI101">
        <v>14.184824000000001</v>
      </c>
      <c r="AJ101">
        <v>14.215391</v>
      </c>
      <c r="AK101">
        <v>14.241604000000001</v>
      </c>
      <c r="AL101" s="91">
        <v>5.0000000000000001E-3</v>
      </c>
    </row>
    <row r="102" spans="1:38" ht="15" customHeight="1">
      <c r="A102" s="103" t="s">
        <v>2</v>
      </c>
      <c r="B102" s="93" t="s">
        <v>8232</v>
      </c>
      <c r="C102" t="s">
        <v>985</v>
      </c>
      <c r="D102" t="s">
        <v>8233</v>
      </c>
      <c r="E102" t="s">
        <v>9274</v>
      </c>
      <c r="F102" t="s">
        <v>2728</v>
      </c>
      <c r="H102">
        <v>9.7966899999999999</v>
      </c>
      <c r="I102">
        <v>10.174303</v>
      </c>
      <c r="J102">
        <v>10.53698</v>
      </c>
      <c r="K102">
        <v>10.858103</v>
      </c>
      <c r="L102">
        <v>11.154567</v>
      </c>
      <c r="M102">
        <v>11.439088999999999</v>
      </c>
      <c r="N102">
        <v>11.713171000000001</v>
      </c>
      <c r="O102">
        <v>11.957592</v>
      </c>
      <c r="P102">
        <v>12.184929</v>
      </c>
      <c r="Q102">
        <v>12.394175000000001</v>
      </c>
      <c r="R102">
        <v>12.584989</v>
      </c>
      <c r="S102">
        <v>12.757762</v>
      </c>
      <c r="T102">
        <v>12.916641</v>
      </c>
      <c r="U102">
        <v>13.066545</v>
      </c>
      <c r="V102">
        <v>13.210839999999999</v>
      </c>
      <c r="W102">
        <v>13.345126</v>
      </c>
      <c r="X102">
        <v>13.473734</v>
      </c>
      <c r="Y102">
        <v>13.587592000000001</v>
      </c>
      <c r="Z102">
        <v>13.685665</v>
      </c>
      <c r="AA102">
        <v>13.773910000000001</v>
      </c>
      <c r="AB102">
        <v>13.842840000000001</v>
      </c>
      <c r="AC102">
        <v>13.909667000000001</v>
      </c>
      <c r="AD102">
        <v>13.960609</v>
      </c>
      <c r="AE102">
        <v>13.997017</v>
      </c>
      <c r="AF102">
        <v>14.023192</v>
      </c>
      <c r="AG102">
        <v>14.042210000000001</v>
      </c>
      <c r="AH102">
        <v>14.05434</v>
      </c>
      <c r="AI102">
        <v>14.063055</v>
      </c>
      <c r="AJ102">
        <v>14.064207</v>
      </c>
      <c r="AK102">
        <v>14.063475</v>
      </c>
      <c r="AL102" s="91">
        <v>1.2999999999999999E-2</v>
      </c>
    </row>
    <row r="103" spans="1:38" ht="15" customHeight="1">
      <c r="A103" s="103" t="s">
        <v>3</v>
      </c>
      <c r="B103" s="93" t="s">
        <v>8235</v>
      </c>
      <c r="C103" t="s">
        <v>3230</v>
      </c>
      <c r="D103" t="s">
        <v>8236</v>
      </c>
      <c r="E103" t="s">
        <v>9275</v>
      </c>
      <c r="F103" t="s">
        <v>2728</v>
      </c>
      <c r="H103">
        <v>10.140929</v>
      </c>
      <c r="I103">
        <v>10.116384</v>
      </c>
      <c r="J103">
        <v>10.092138</v>
      </c>
      <c r="K103">
        <v>10.070149000000001</v>
      </c>
      <c r="L103">
        <v>10.052142</v>
      </c>
      <c r="M103">
        <v>10.039464000000001</v>
      </c>
      <c r="N103">
        <v>10.033923</v>
      </c>
      <c r="O103">
        <v>10.031737</v>
      </c>
      <c r="P103">
        <v>10.037443</v>
      </c>
      <c r="Q103">
        <v>10.051247999999999</v>
      </c>
      <c r="R103">
        <v>10.073295999999999</v>
      </c>
      <c r="S103">
        <v>10.102342</v>
      </c>
      <c r="T103">
        <v>10.136854</v>
      </c>
      <c r="U103">
        <v>10.176567</v>
      </c>
      <c r="V103">
        <v>10.219785999999999</v>
      </c>
      <c r="W103">
        <v>10.266689</v>
      </c>
      <c r="X103">
        <v>10.315367999999999</v>
      </c>
      <c r="Y103">
        <v>10.364359</v>
      </c>
      <c r="Z103">
        <v>10.413451</v>
      </c>
      <c r="AA103">
        <v>10.465744000000001</v>
      </c>
      <c r="AB103">
        <v>10.516384</v>
      </c>
      <c r="AC103">
        <v>10.562306</v>
      </c>
      <c r="AD103">
        <v>10.606185999999999</v>
      </c>
      <c r="AE103">
        <v>10.654209</v>
      </c>
      <c r="AF103">
        <v>10.705019999999999</v>
      </c>
      <c r="AG103">
        <v>10.757008000000001</v>
      </c>
      <c r="AH103">
        <v>10.807786999999999</v>
      </c>
      <c r="AI103">
        <v>10.85594</v>
      </c>
      <c r="AJ103">
        <v>10.903950999999999</v>
      </c>
      <c r="AK103">
        <v>10.948708999999999</v>
      </c>
      <c r="AL103" s="91">
        <v>3.0000000000000001E-3</v>
      </c>
    </row>
    <row r="104" spans="1:38" ht="15" customHeight="1">
      <c r="A104" s="103" t="s">
        <v>1</v>
      </c>
      <c r="B104" s="93" t="s">
        <v>8238</v>
      </c>
      <c r="C104" t="s">
        <v>2271</v>
      </c>
      <c r="D104" t="s">
        <v>8239</v>
      </c>
      <c r="E104" t="s">
        <v>9276</v>
      </c>
      <c r="F104" t="s">
        <v>8225</v>
      </c>
      <c r="H104">
        <v>24.274516999999999</v>
      </c>
      <c r="I104">
        <v>24.439905</v>
      </c>
      <c r="J104">
        <v>24.622322</v>
      </c>
      <c r="K104">
        <v>24.809366000000001</v>
      </c>
      <c r="L104">
        <v>24.995131000000001</v>
      </c>
      <c r="M104">
        <v>25.175851999999999</v>
      </c>
      <c r="N104">
        <v>25.347486</v>
      </c>
      <c r="O104">
        <v>25.50386</v>
      </c>
      <c r="P104">
        <v>25.680548000000002</v>
      </c>
      <c r="Q104">
        <v>25.882508999999999</v>
      </c>
      <c r="R104">
        <v>26.090042</v>
      </c>
      <c r="S104">
        <v>26.295131999999999</v>
      </c>
      <c r="T104">
        <v>26.578651000000001</v>
      </c>
      <c r="U104">
        <v>26.914223</v>
      </c>
      <c r="V104">
        <v>27.223593000000001</v>
      </c>
      <c r="W104">
        <v>27.500336000000001</v>
      </c>
      <c r="X104">
        <v>27.741413000000001</v>
      </c>
      <c r="Y104">
        <v>27.946299</v>
      </c>
      <c r="Z104">
        <v>28.116987000000002</v>
      </c>
      <c r="AA104">
        <v>28.213069999999998</v>
      </c>
      <c r="AB104">
        <v>28.2654</v>
      </c>
      <c r="AC104">
        <v>28.313631000000001</v>
      </c>
      <c r="AD104">
        <v>28.358612000000001</v>
      </c>
      <c r="AE104">
        <v>28.455539999999999</v>
      </c>
      <c r="AF104">
        <v>28.569361000000001</v>
      </c>
      <c r="AG104">
        <v>28.658187999999999</v>
      </c>
      <c r="AH104">
        <v>28.72851</v>
      </c>
      <c r="AI104">
        <v>28.785208000000001</v>
      </c>
      <c r="AJ104">
        <v>28.831748999999999</v>
      </c>
      <c r="AK104">
        <v>28.870522000000001</v>
      </c>
      <c r="AL104" s="91">
        <v>6.0000000000000001E-3</v>
      </c>
    </row>
    <row r="105" spans="1:38" ht="15" customHeight="1">
      <c r="A105" s="103" t="s">
        <v>5</v>
      </c>
      <c r="B105" s="93" t="s">
        <v>8241</v>
      </c>
      <c r="C105" t="s">
        <v>3238</v>
      </c>
      <c r="D105" t="s">
        <v>8242</v>
      </c>
      <c r="E105" t="s">
        <v>9277</v>
      </c>
      <c r="F105" t="s">
        <v>8225</v>
      </c>
      <c r="H105">
        <v>23.005604000000002</v>
      </c>
      <c r="I105">
        <v>23.204235000000001</v>
      </c>
      <c r="J105">
        <v>23.391836000000001</v>
      </c>
      <c r="K105">
        <v>23.586351000000001</v>
      </c>
      <c r="L105">
        <v>23.814762000000002</v>
      </c>
      <c r="M105">
        <v>24.091971999999998</v>
      </c>
      <c r="N105">
        <v>24.419637999999999</v>
      </c>
      <c r="O105">
        <v>24.736073999999999</v>
      </c>
      <c r="P105">
        <v>25.087199999999999</v>
      </c>
      <c r="Q105">
        <v>25.460100000000001</v>
      </c>
      <c r="R105">
        <v>25.831806</v>
      </c>
      <c r="S105">
        <v>26.185054999999998</v>
      </c>
      <c r="T105">
        <v>26.506086</v>
      </c>
      <c r="U105">
        <v>26.792036</v>
      </c>
      <c r="V105">
        <v>27.043317999999999</v>
      </c>
      <c r="W105">
        <v>27.262815</v>
      </c>
      <c r="X105">
        <v>27.451902</v>
      </c>
      <c r="Y105">
        <v>27.612703</v>
      </c>
      <c r="Z105">
        <v>27.748183999999998</v>
      </c>
      <c r="AA105">
        <v>27.867764000000001</v>
      </c>
      <c r="AB105">
        <v>27.974018000000001</v>
      </c>
      <c r="AC105">
        <v>28.069004</v>
      </c>
      <c r="AD105">
        <v>28.154802</v>
      </c>
      <c r="AE105">
        <v>28.241461000000001</v>
      </c>
      <c r="AF105">
        <v>28.326194999999998</v>
      </c>
      <c r="AG105">
        <v>28.406856999999999</v>
      </c>
      <c r="AH105">
        <v>28.481885999999999</v>
      </c>
      <c r="AI105">
        <v>28.55002</v>
      </c>
      <c r="AJ105">
        <v>28.610227999999999</v>
      </c>
      <c r="AK105">
        <v>28.661667000000001</v>
      </c>
      <c r="AL105" s="91">
        <v>8.0000000000000002E-3</v>
      </c>
    </row>
    <row r="106" spans="1:38" ht="15" customHeight="1">
      <c r="A106" s="103" t="s">
        <v>5</v>
      </c>
      <c r="B106" s="93" t="s">
        <v>8244</v>
      </c>
      <c r="C106" t="s">
        <v>3235</v>
      </c>
      <c r="D106" t="s">
        <v>8245</v>
      </c>
      <c r="E106" t="s">
        <v>9278</v>
      </c>
      <c r="F106" t="s">
        <v>2728</v>
      </c>
      <c r="H106">
        <v>19.178469</v>
      </c>
      <c r="I106">
        <v>19.243442999999999</v>
      </c>
      <c r="J106">
        <v>19.301663999999999</v>
      </c>
      <c r="K106">
        <v>19.359065999999999</v>
      </c>
      <c r="L106">
        <v>19.426774999999999</v>
      </c>
      <c r="M106">
        <v>19.509516000000001</v>
      </c>
      <c r="N106">
        <v>19.610593999999999</v>
      </c>
      <c r="O106">
        <v>19.704809000000001</v>
      </c>
      <c r="P106">
        <v>19.802177</v>
      </c>
      <c r="Q106">
        <v>19.908857000000001</v>
      </c>
      <c r="R106">
        <v>20.014483999999999</v>
      </c>
      <c r="S106">
        <v>20.116381000000001</v>
      </c>
      <c r="T106">
        <v>20.213640000000002</v>
      </c>
      <c r="U106">
        <v>20.304697000000001</v>
      </c>
      <c r="V106">
        <v>20.387267999999999</v>
      </c>
      <c r="W106">
        <v>20.461725000000001</v>
      </c>
      <c r="X106">
        <v>20.528193000000002</v>
      </c>
      <c r="Y106">
        <v>20.586856999999998</v>
      </c>
      <c r="Z106">
        <v>20.637371000000002</v>
      </c>
      <c r="AA106">
        <v>20.681947999999998</v>
      </c>
      <c r="AB106">
        <v>20.721305999999998</v>
      </c>
      <c r="AC106">
        <v>20.756105000000002</v>
      </c>
      <c r="AD106">
        <v>20.786726000000002</v>
      </c>
      <c r="AE106">
        <v>20.816647</v>
      </c>
      <c r="AF106">
        <v>20.845317999999999</v>
      </c>
      <c r="AG106">
        <v>20.872368000000002</v>
      </c>
      <c r="AH106">
        <v>20.897590999999998</v>
      </c>
      <c r="AI106">
        <v>20.920922999999998</v>
      </c>
      <c r="AJ106">
        <v>20.941541999999998</v>
      </c>
      <c r="AK106">
        <v>20.9603</v>
      </c>
      <c r="AL106" s="91">
        <v>3.0000000000000001E-3</v>
      </c>
    </row>
    <row r="107" spans="1:38" ht="15" customHeight="1">
      <c r="A107" s="103" t="s">
        <v>7</v>
      </c>
      <c r="B107" s="93" t="s">
        <v>8247</v>
      </c>
      <c r="C107" t="s">
        <v>2287</v>
      </c>
      <c r="D107" t="s">
        <v>8248</v>
      </c>
      <c r="E107" t="s">
        <v>9279</v>
      </c>
      <c r="F107" t="s">
        <v>8225</v>
      </c>
      <c r="H107">
        <v>18.70326</v>
      </c>
      <c r="I107">
        <v>17.388221999999999</v>
      </c>
      <c r="J107">
        <v>16.997875000000001</v>
      </c>
      <c r="K107">
        <v>16.798576000000001</v>
      </c>
      <c r="L107">
        <v>16.675059999999998</v>
      </c>
      <c r="M107">
        <v>16.589523</v>
      </c>
      <c r="N107">
        <v>16.527170000000002</v>
      </c>
      <c r="O107">
        <v>16.480001000000001</v>
      </c>
      <c r="P107">
        <v>16.443012</v>
      </c>
      <c r="Q107">
        <v>16.413557000000001</v>
      </c>
      <c r="R107">
        <v>16.389862000000001</v>
      </c>
      <c r="S107">
        <v>16.370719999999999</v>
      </c>
      <c r="T107">
        <v>16.355284000000001</v>
      </c>
      <c r="U107">
        <v>16.342943000000002</v>
      </c>
      <c r="V107">
        <v>16.333178</v>
      </c>
      <c r="W107">
        <v>16.325538999999999</v>
      </c>
      <c r="X107">
        <v>16.319638999999999</v>
      </c>
      <c r="Y107">
        <v>16.315156999999999</v>
      </c>
      <c r="Z107">
        <v>16.311762000000002</v>
      </c>
      <c r="AA107">
        <v>16.305613999999998</v>
      </c>
      <c r="AB107">
        <v>16.299686000000001</v>
      </c>
      <c r="AC107">
        <v>16.294436999999999</v>
      </c>
      <c r="AD107">
        <v>16.289766</v>
      </c>
      <c r="AE107">
        <v>16.279919</v>
      </c>
      <c r="AF107">
        <v>16.272307999999999</v>
      </c>
      <c r="AG107">
        <v>16.266399</v>
      </c>
      <c r="AH107">
        <v>16.261799</v>
      </c>
      <c r="AI107">
        <v>16.258198</v>
      </c>
      <c r="AJ107">
        <v>16.255372999999999</v>
      </c>
      <c r="AK107">
        <v>16.253149000000001</v>
      </c>
      <c r="AL107" s="91">
        <v>-5.0000000000000001E-3</v>
      </c>
    </row>
    <row r="108" spans="1:38" ht="15" customHeight="1">
      <c r="B108" s="93" t="s">
        <v>8250</v>
      </c>
      <c r="C108" t="s">
        <v>8251</v>
      </c>
      <c r="D108" t="s">
        <v>8252</v>
      </c>
      <c r="E108" t="s">
        <v>9280</v>
      </c>
      <c r="H108">
        <v>13.494507</v>
      </c>
      <c r="I108">
        <v>13.712237</v>
      </c>
      <c r="J108">
        <v>13.931165999999999</v>
      </c>
      <c r="K108">
        <v>14.159473999999999</v>
      </c>
      <c r="L108">
        <v>14.401031</v>
      </c>
      <c r="M108">
        <v>14.65287</v>
      </c>
      <c r="N108">
        <v>14.905108</v>
      </c>
      <c r="O108">
        <v>15.135176</v>
      </c>
      <c r="P108">
        <v>15.346024999999999</v>
      </c>
      <c r="Q108">
        <v>15.533116</v>
      </c>
      <c r="R108">
        <v>15.698176</v>
      </c>
      <c r="S108">
        <v>15.839700000000001</v>
      </c>
      <c r="T108">
        <v>15.960264</v>
      </c>
      <c r="U108">
        <v>16.062287999999999</v>
      </c>
      <c r="V108">
        <v>16.148895</v>
      </c>
      <c r="W108">
        <v>16.222159999999999</v>
      </c>
      <c r="X108">
        <v>16.283957999999998</v>
      </c>
      <c r="Y108">
        <v>16.337091000000001</v>
      </c>
      <c r="Z108">
        <v>16.382151</v>
      </c>
      <c r="AA108">
        <v>16.418962000000001</v>
      </c>
      <c r="AB108">
        <v>16.445246000000001</v>
      </c>
      <c r="AC108">
        <v>16.457474000000001</v>
      </c>
      <c r="AD108">
        <v>16.464029</v>
      </c>
      <c r="AE108">
        <v>16.462526</v>
      </c>
      <c r="AF108">
        <v>16.456112000000001</v>
      </c>
      <c r="AG108">
        <v>16.447157000000001</v>
      </c>
      <c r="AH108">
        <v>16.436415</v>
      </c>
      <c r="AI108">
        <v>16.425937999999999</v>
      </c>
      <c r="AJ108">
        <v>16.417653999999999</v>
      </c>
      <c r="AK108">
        <v>16.411677999999998</v>
      </c>
      <c r="AL108" s="91">
        <v>7.0000000000000001E-3</v>
      </c>
    </row>
    <row r="109" spans="1:38" ht="15" customHeight="1">
      <c r="C109" t="s">
        <v>854</v>
      </c>
    </row>
    <row r="110" spans="1:38" ht="15" customHeight="1">
      <c r="A110" s="103" t="s">
        <v>4</v>
      </c>
      <c r="B110" s="93" t="s">
        <v>8254</v>
      </c>
      <c r="C110" t="s">
        <v>955</v>
      </c>
      <c r="D110" t="s">
        <v>8255</v>
      </c>
      <c r="E110" t="s">
        <v>9281</v>
      </c>
      <c r="F110" t="s">
        <v>8225</v>
      </c>
      <c r="H110">
        <v>9.078894</v>
      </c>
      <c r="I110">
        <v>9.1977600000000006</v>
      </c>
      <c r="J110">
        <v>9.3279359999999993</v>
      </c>
      <c r="K110">
        <v>9.4698100000000007</v>
      </c>
      <c r="L110">
        <v>9.6247790000000002</v>
      </c>
      <c r="M110">
        <v>9.7917170000000002</v>
      </c>
      <c r="N110">
        <v>9.9678620000000002</v>
      </c>
      <c r="O110">
        <v>10.138481000000001</v>
      </c>
      <c r="P110">
        <v>10.31887</v>
      </c>
      <c r="Q110">
        <v>10.506945999999999</v>
      </c>
      <c r="R110">
        <v>10.699835999999999</v>
      </c>
      <c r="S110">
        <v>10.887740000000001</v>
      </c>
      <c r="T110">
        <v>11.063381</v>
      </c>
      <c r="U110">
        <v>11.227012999999999</v>
      </c>
      <c r="V110">
        <v>11.376763</v>
      </c>
      <c r="W110">
        <v>11.512468</v>
      </c>
      <c r="X110">
        <v>11.636329</v>
      </c>
      <c r="Y110">
        <v>11.746781</v>
      </c>
      <c r="Z110">
        <v>11.848732999999999</v>
      </c>
      <c r="AA110">
        <v>11.943057</v>
      </c>
      <c r="AB110">
        <v>12.029215000000001</v>
      </c>
      <c r="AC110">
        <v>12.106961</v>
      </c>
      <c r="AD110">
        <v>12.17365</v>
      </c>
      <c r="AE110">
        <v>12.230542</v>
      </c>
      <c r="AF110">
        <v>12.280894999999999</v>
      </c>
      <c r="AG110">
        <v>12.327258</v>
      </c>
      <c r="AH110">
        <v>12.368651</v>
      </c>
      <c r="AI110">
        <v>12.405301</v>
      </c>
      <c r="AJ110">
        <v>12.439280999999999</v>
      </c>
      <c r="AK110">
        <v>12.471648999999999</v>
      </c>
      <c r="AL110" s="91">
        <v>1.0999999999999999E-2</v>
      </c>
    </row>
    <row r="111" spans="1:38" ht="15" customHeight="1">
      <c r="A111" s="103" t="s">
        <v>3</v>
      </c>
      <c r="B111" s="93" t="s">
        <v>8257</v>
      </c>
      <c r="C111" t="s">
        <v>1221</v>
      </c>
      <c r="D111" t="s">
        <v>8258</v>
      </c>
      <c r="E111" t="s">
        <v>9282</v>
      </c>
      <c r="F111" t="s">
        <v>2728</v>
      </c>
      <c r="H111">
        <v>6.6721139999999997</v>
      </c>
      <c r="I111">
        <v>6.7165660000000003</v>
      </c>
      <c r="J111">
        <v>6.7684199999999999</v>
      </c>
      <c r="K111">
        <v>6.8271930000000003</v>
      </c>
      <c r="L111">
        <v>6.8953920000000002</v>
      </c>
      <c r="M111">
        <v>6.9716199999999997</v>
      </c>
      <c r="N111">
        <v>7.056012</v>
      </c>
      <c r="O111">
        <v>7.1393240000000002</v>
      </c>
      <c r="P111">
        <v>7.2300959999999996</v>
      </c>
      <c r="Q111">
        <v>7.3289689999999998</v>
      </c>
      <c r="R111">
        <v>7.4348260000000002</v>
      </c>
      <c r="S111">
        <v>7.5427109999999997</v>
      </c>
      <c r="T111">
        <v>7.651948</v>
      </c>
      <c r="U111">
        <v>7.75814</v>
      </c>
      <c r="V111">
        <v>7.8606829999999999</v>
      </c>
      <c r="W111">
        <v>7.9595409999999998</v>
      </c>
      <c r="X111">
        <v>8.0529139999999995</v>
      </c>
      <c r="Y111">
        <v>8.1448490000000007</v>
      </c>
      <c r="Z111">
        <v>8.2289729999999999</v>
      </c>
      <c r="AA111">
        <v>8.3101690000000001</v>
      </c>
      <c r="AB111">
        <v>8.3860220000000005</v>
      </c>
      <c r="AC111">
        <v>8.4561589999999995</v>
      </c>
      <c r="AD111">
        <v>8.5190420000000007</v>
      </c>
      <c r="AE111">
        <v>8.5754789999999996</v>
      </c>
      <c r="AF111">
        <v>8.6284690000000008</v>
      </c>
      <c r="AG111">
        <v>8.6785379999999996</v>
      </c>
      <c r="AH111">
        <v>8.7254439999999995</v>
      </c>
      <c r="AI111">
        <v>8.7677069999999997</v>
      </c>
      <c r="AJ111">
        <v>8.806343</v>
      </c>
      <c r="AK111">
        <v>8.8432820000000003</v>
      </c>
      <c r="AL111" s="91">
        <v>0.01</v>
      </c>
    </row>
    <row r="112" spans="1:38" ht="15" customHeight="1">
      <c r="A112" s="103" t="s">
        <v>6</v>
      </c>
      <c r="B112" s="93" t="s">
        <v>8260</v>
      </c>
      <c r="C112" t="s">
        <v>970</v>
      </c>
      <c r="D112" t="s">
        <v>8261</v>
      </c>
      <c r="E112" t="s">
        <v>9283</v>
      </c>
      <c r="F112" t="s">
        <v>2728</v>
      </c>
      <c r="H112">
        <v>6.6601160000000004</v>
      </c>
      <c r="I112">
        <v>6.722696</v>
      </c>
      <c r="J112">
        <v>6.797542</v>
      </c>
      <c r="K112">
        <v>6.882117</v>
      </c>
      <c r="L112">
        <v>6.9805120000000001</v>
      </c>
      <c r="M112">
        <v>7.0915429999999997</v>
      </c>
      <c r="N112">
        <v>7.214842</v>
      </c>
      <c r="O112">
        <v>7.3351959999999998</v>
      </c>
      <c r="P112">
        <v>7.4683390000000003</v>
      </c>
      <c r="Q112">
        <v>7.6118940000000004</v>
      </c>
      <c r="R112">
        <v>7.7619040000000004</v>
      </c>
      <c r="S112">
        <v>7.9124889999999999</v>
      </c>
      <c r="T112">
        <v>8.0548950000000001</v>
      </c>
      <c r="U112">
        <v>8.1858129999999996</v>
      </c>
      <c r="V112">
        <v>8.3126119999999997</v>
      </c>
      <c r="W112">
        <v>8.4295810000000007</v>
      </c>
      <c r="X112">
        <v>8.5365070000000003</v>
      </c>
      <c r="Y112">
        <v>8.6316889999999997</v>
      </c>
      <c r="Z112">
        <v>8.7141870000000008</v>
      </c>
      <c r="AA112">
        <v>8.7835929999999998</v>
      </c>
      <c r="AB112">
        <v>8.8416730000000001</v>
      </c>
      <c r="AC112">
        <v>8.8900989999999993</v>
      </c>
      <c r="AD112">
        <v>8.9305029999999999</v>
      </c>
      <c r="AE112">
        <v>8.9642110000000006</v>
      </c>
      <c r="AF112">
        <v>8.9925759999999997</v>
      </c>
      <c r="AG112">
        <v>9.0167859999999997</v>
      </c>
      <c r="AH112">
        <v>9.0375390000000007</v>
      </c>
      <c r="AI112">
        <v>9.0556280000000005</v>
      </c>
      <c r="AJ112">
        <v>9.0791400000000007</v>
      </c>
      <c r="AK112">
        <v>9.0991440000000008</v>
      </c>
      <c r="AL112" s="91">
        <v>1.0999999999999999E-2</v>
      </c>
    </row>
    <row r="113" spans="1:38" ht="15" customHeight="1">
      <c r="A113" s="103" t="s">
        <v>2</v>
      </c>
      <c r="B113" s="93" t="s">
        <v>8263</v>
      </c>
      <c r="C113" t="s">
        <v>985</v>
      </c>
      <c r="D113" t="s">
        <v>8264</v>
      </c>
      <c r="E113" t="s">
        <v>9284</v>
      </c>
      <c r="F113" t="s">
        <v>2728</v>
      </c>
      <c r="H113">
        <v>6.8329149999999998</v>
      </c>
      <c r="I113">
        <v>6.9844080000000002</v>
      </c>
      <c r="J113">
        <v>7.1186930000000004</v>
      </c>
      <c r="K113">
        <v>7.2483680000000001</v>
      </c>
      <c r="L113">
        <v>7.379283</v>
      </c>
      <c r="M113">
        <v>7.5132950000000003</v>
      </c>
      <c r="N113">
        <v>7.647831</v>
      </c>
      <c r="O113">
        <v>7.766705</v>
      </c>
      <c r="P113">
        <v>7.8895939999999998</v>
      </c>
      <c r="Q113">
        <v>8.0162040000000001</v>
      </c>
      <c r="R113">
        <v>8.1443589999999997</v>
      </c>
      <c r="S113">
        <v>8.2694700000000001</v>
      </c>
      <c r="T113">
        <v>8.3878210000000006</v>
      </c>
      <c r="U113">
        <v>8.5010490000000001</v>
      </c>
      <c r="V113">
        <v>8.6078119999999991</v>
      </c>
      <c r="W113">
        <v>8.7064129999999995</v>
      </c>
      <c r="X113">
        <v>8.7960379999999994</v>
      </c>
      <c r="Y113">
        <v>8.8760860000000008</v>
      </c>
      <c r="Z113">
        <v>8.9447899999999994</v>
      </c>
      <c r="AA113">
        <v>9.0022669999999998</v>
      </c>
      <c r="AB113">
        <v>9.0518839999999994</v>
      </c>
      <c r="AC113">
        <v>9.0934080000000002</v>
      </c>
      <c r="AD113">
        <v>9.1315589999999993</v>
      </c>
      <c r="AE113">
        <v>9.1657119999999992</v>
      </c>
      <c r="AF113">
        <v>9.1941089999999992</v>
      </c>
      <c r="AG113">
        <v>9.2187160000000006</v>
      </c>
      <c r="AH113">
        <v>9.2416839999999993</v>
      </c>
      <c r="AI113">
        <v>9.2632890000000003</v>
      </c>
      <c r="AJ113">
        <v>9.2834629999999994</v>
      </c>
      <c r="AK113">
        <v>9.3021969999999996</v>
      </c>
      <c r="AL113" s="91">
        <v>1.0999999999999999E-2</v>
      </c>
    </row>
    <row r="114" spans="1:38" ht="15" customHeight="1">
      <c r="A114" s="103" t="s">
        <v>3</v>
      </c>
      <c r="B114" s="93" t="s">
        <v>8266</v>
      </c>
      <c r="C114" t="s">
        <v>3230</v>
      </c>
      <c r="D114" t="s">
        <v>8267</v>
      </c>
      <c r="E114" t="s">
        <v>9285</v>
      </c>
      <c r="F114" t="s">
        <v>371</v>
      </c>
      <c r="H114">
        <v>6.9681470000000001</v>
      </c>
      <c r="I114">
        <v>7.0421810000000002</v>
      </c>
      <c r="J114">
        <v>7.1196450000000002</v>
      </c>
      <c r="K114">
        <v>7.2021600000000001</v>
      </c>
      <c r="L114">
        <v>7.2917740000000002</v>
      </c>
      <c r="M114">
        <v>7.3888480000000003</v>
      </c>
      <c r="N114">
        <v>7.4921329999999999</v>
      </c>
      <c r="O114">
        <v>7.5853029999999997</v>
      </c>
      <c r="P114">
        <v>7.6851609999999999</v>
      </c>
      <c r="Q114">
        <v>7.7884789999999997</v>
      </c>
      <c r="R114">
        <v>7.8954630000000003</v>
      </c>
      <c r="S114">
        <v>8.0006140000000006</v>
      </c>
      <c r="T114">
        <v>8.1022210000000001</v>
      </c>
      <c r="U114">
        <v>8.1929800000000004</v>
      </c>
      <c r="V114">
        <v>8.2747329999999994</v>
      </c>
      <c r="W114">
        <v>8.3494309999999992</v>
      </c>
      <c r="X114">
        <v>8.4163779999999999</v>
      </c>
      <c r="Y114">
        <v>8.4761710000000008</v>
      </c>
      <c r="Z114">
        <v>8.5295939999999995</v>
      </c>
      <c r="AA114">
        <v>8.578341</v>
      </c>
      <c r="AB114">
        <v>8.6227579999999993</v>
      </c>
      <c r="AC114">
        <v>8.6621839999999999</v>
      </c>
      <c r="AD114">
        <v>8.6971950000000007</v>
      </c>
      <c r="AE114">
        <v>8.7286429999999999</v>
      </c>
      <c r="AF114">
        <v>8.7568280000000005</v>
      </c>
      <c r="AG114">
        <v>8.7825509999999998</v>
      </c>
      <c r="AH114">
        <v>8.8063579999999995</v>
      </c>
      <c r="AI114">
        <v>8.8281449999999992</v>
      </c>
      <c r="AJ114">
        <v>8.8476470000000003</v>
      </c>
      <c r="AK114">
        <v>8.8647480000000005</v>
      </c>
      <c r="AL114" s="91">
        <v>8.0000000000000002E-3</v>
      </c>
    </row>
    <row r="115" spans="1:38" ht="15" customHeight="1">
      <c r="A115" s="103" t="s">
        <v>1</v>
      </c>
      <c r="B115" s="93" t="s">
        <v>8269</v>
      </c>
      <c r="C115" t="s">
        <v>2271</v>
      </c>
      <c r="D115" t="s">
        <v>8270</v>
      </c>
      <c r="E115" t="s">
        <v>9286</v>
      </c>
      <c r="F115" t="s">
        <v>2728</v>
      </c>
      <c r="H115">
        <v>18.072340000000001</v>
      </c>
      <c r="I115">
        <v>17.891162999999999</v>
      </c>
      <c r="J115">
        <v>17.782854</v>
      </c>
      <c r="K115">
        <v>17.729752000000001</v>
      </c>
      <c r="L115">
        <v>17.721176</v>
      </c>
      <c r="M115">
        <v>17.751650000000001</v>
      </c>
      <c r="N115">
        <v>17.816144999999999</v>
      </c>
      <c r="O115">
        <v>17.891226</v>
      </c>
      <c r="P115">
        <v>17.988551999999999</v>
      </c>
      <c r="Q115">
        <v>18.105124</v>
      </c>
      <c r="R115">
        <v>18.237534</v>
      </c>
      <c r="S115">
        <v>18.375668000000001</v>
      </c>
      <c r="T115">
        <v>18.513895000000002</v>
      </c>
      <c r="U115">
        <v>18.533255</v>
      </c>
      <c r="V115">
        <v>18.609991000000001</v>
      </c>
      <c r="W115">
        <v>18.752209000000001</v>
      </c>
      <c r="X115">
        <v>18.874018</v>
      </c>
      <c r="Y115">
        <v>18.944939000000002</v>
      </c>
      <c r="Z115">
        <v>19.020524999999999</v>
      </c>
      <c r="AA115">
        <v>19.094595000000002</v>
      </c>
      <c r="AB115">
        <v>19.162227999999999</v>
      </c>
      <c r="AC115">
        <v>19.224630000000001</v>
      </c>
      <c r="AD115">
        <v>19.282596999999999</v>
      </c>
      <c r="AE115">
        <v>19.336252000000002</v>
      </c>
      <c r="AF115">
        <v>19.386538000000002</v>
      </c>
      <c r="AG115">
        <v>19.434111000000001</v>
      </c>
      <c r="AH115">
        <v>19.481213</v>
      </c>
      <c r="AI115">
        <v>19.527187000000001</v>
      </c>
      <c r="AJ115">
        <v>19.499960000000002</v>
      </c>
      <c r="AK115">
        <v>19.552289999999999</v>
      </c>
      <c r="AL115" s="91">
        <v>3.0000000000000001E-3</v>
      </c>
    </row>
    <row r="116" spans="1:38" ht="15" customHeight="1">
      <c r="A116" s="103" t="s">
        <v>5</v>
      </c>
      <c r="B116" s="93" t="s">
        <v>8272</v>
      </c>
      <c r="C116" t="s">
        <v>3238</v>
      </c>
      <c r="D116" t="s">
        <v>8273</v>
      </c>
      <c r="E116" t="s">
        <v>9287</v>
      </c>
      <c r="F116" t="s">
        <v>2728</v>
      </c>
      <c r="H116">
        <v>14.041238999999999</v>
      </c>
      <c r="I116">
        <v>14.257498</v>
      </c>
      <c r="J116">
        <v>14.427130999999999</v>
      </c>
      <c r="K116">
        <v>14.589508</v>
      </c>
      <c r="L116">
        <v>14.77463</v>
      </c>
      <c r="M116">
        <v>14.987867</v>
      </c>
      <c r="N116">
        <v>15.206716999999999</v>
      </c>
      <c r="O116">
        <v>15.397482</v>
      </c>
      <c r="P116">
        <v>15.598692</v>
      </c>
      <c r="Q116">
        <v>15.808954999999999</v>
      </c>
      <c r="R116">
        <v>16.022728000000001</v>
      </c>
      <c r="S116">
        <v>16.233677</v>
      </c>
      <c r="T116">
        <v>16.435832999999999</v>
      </c>
      <c r="U116">
        <v>16.620419999999999</v>
      </c>
      <c r="V116">
        <v>16.785784</v>
      </c>
      <c r="W116">
        <v>16.931121999999998</v>
      </c>
      <c r="X116">
        <v>17.058935000000002</v>
      </c>
      <c r="Y116">
        <v>17.169954000000001</v>
      </c>
      <c r="Z116">
        <v>17.265091000000002</v>
      </c>
      <c r="AA116">
        <v>17.353189</v>
      </c>
      <c r="AB116">
        <v>17.429076999999999</v>
      </c>
      <c r="AC116">
        <v>17.495494999999998</v>
      </c>
      <c r="AD116">
        <v>17.554234999999998</v>
      </c>
      <c r="AE116">
        <v>17.606387999999999</v>
      </c>
      <c r="AF116">
        <v>17.653275000000001</v>
      </c>
      <c r="AG116">
        <v>17.696196</v>
      </c>
      <c r="AH116">
        <v>17.73629</v>
      </c>
      <c r="AI116">
        <v>17.773584</v>
      </c>
      <c r="AJ116">
        <v>17.809034</v>
      </c>
      <c r="AK116">
        <v>17.843031</v>
      </c>
      <c r="AL116" s="91">
        <v>8.0000000000000002E-3</v>
      </c>
    </row>
    <row r="117" spans="1:38" ht="15" customHeight="1">
      <c r="A117" s="103" t="s">
        <v>5</v>
      </c>
      <c r="B117" s="93" t="s">
        <v>8275</v>
      </c>
      <c r="C117" t="s">
        <v>3235</v>
      </c>
      <c r="D117" t="s">
        <v>8276</v>
      </c>
      <c r="E117" t="s">
        <v>9288</v>
      </c>
      <c r="F117" t="s">
        <v>2728</v>
      </c>
      <c r="H117">
        <v>10.208394999999999</v>
      </c>
      <c r="I117">
        <v>10.365933999999999</v>
      </c>
      <c r="J117">
        <v>10.489335000000001</v>
      </c>
      <c r="K117">
        <v>10.606438000000001</v>
      </c>
      <c r="L117">
        <v>10.732967</v>
      </c>
      <c r="M117">
        <v>10.872787000000001</v>
      </c>
      <c r="N117">
        <v>11.028231</v>
      </c>
      <c r="O117">
        <v>11.167083</v>
      </c>
      <c r="P117">
        <v>11.312757</v>
      </c>
      <c r="Q117">
        <v>11.466844</v>
      </c>
      <c r="R117">
        <v>11.622685000000001</v>
      </c>
      <c r="S117">
        <v>11.779792</v>
      </c>
      <c r="T117">
        <v>11.930005</v>
      </c>
      <c r="U117">
        <v>12.063083000000001</v>
      </c>
      <c r="V117">
        <v>12.180432</v>
      </c>
      <c r="W117">
        <v>12.283804999999999</v>
      </c>
      <c r="X117">
        <v>12.374909000000001</v>
      </c>
      <c r="Y117">
        <v>12.45374</v>
      </c>
      <c r="Z117">
        <v>12.520756</v>
      </c>
      <c r="AA117">
        <v>12.584975999999999</v>
      </c>
      <c r="AB117">
        <v>12.63931</v>
      </c>
      <c r="AC117">
        <v>12.685874999999999</v>
      </c>
      <c r="AD117">
        <v>12.723126000000001</v>
      </c>
      <c r="AE117">
        <v>12.756363</v>
      </c>
      <c r="AF117">
        <v>12.786766999999999</v>
      </c>
      <c r="AG117">
        <v>12.815213</v>
      </c>
      <c r="AH117">
        <v>12.842938999999999</v>
      </c>
      <c r="AI117">
        <v>12.872318</v>
      </c>
      <c r="AJ117">
        <v>12.904227000000001</v>
      </c>
      <c r="AK117">
        <v>12.939783</v>
      </c>
      <c r="AL117" s="91">
        <v>8.0000000000000002E-3</v>
      </c>
    </row>
    <row r="118" spans="1:38" ht="15" customHeight="1">
      <c r="A118" s="103" t="s">
        <v>7</v>
      </c>
      <c r="B118" s="93" t="s">
        <v>8278</v>
      </c>
      <c r="C118" t="s">
        <v>2287</v>
      </c>
      <c r="D118" t="s">
        <v>8279</v>
      </c>
      <c r="E118" t="s">
        <v>9289</v>
      </c>
      <c r="F118" t="s">
        <v>2728</v>
      </c>
      <c r="H118">
        <v>11.399428</v>
      </c>
      <c r="I118">
        <v>11.399426999999999</v>
      </c>
      <c r="J118">
        <v>11.399426999999999</v>
      </c>
      <c r="K118">
        <v>11.399428</v>
      </c>
      <c r="L118">
        <v>11.399428</v>
      </c>
      <c r="M118">
        <v>11.399428</v>
      </c>
      <c r="N118">
        <v>11.399428</v>
      </c>
      <c r="O118">
        <v>11.399428</v>
      </c>
      <c r="P118">
        <v>11.399428</v>
      </c>
      <c r="Q118">
        <v>11.399428</v>
      </c>
      <c r="R118">
        <v>11.399426999999999</v>
      </c>
      <c r="S118">
        <v>11.399426999999999</v>
      </c>
      <c r="T118">
        <v>11.399426</v>
      </c>
      <c r="U118">
        <v>11.399428</v>
      </c>
      <c r="V118">
        <v>11.399426</v>
      </c>
      <c r="W118">
        <v>11.399426</v>
      </c>
      <c r="X118">
        <v>11.399426</v>
      </c>
      <c r="Y118">
        <v>11.399426</v>
      </c>
      <c r="Z118">
        <v>11.399430000000001</v>
      </c>
      <c r="AA118">
        <v>11.399428</v>
      </c>
      <c r="AB118">
        <v>11.399429</v>
      </c>
      <c r="AC118">
        <v>11.399426999999999</v>
      </c>
      <c r="AD118">
        <v>11.399426</v>
      </c>
      <c r="AE118">
        <v>11.399425000000001</v>
      </c>
      <c r="AF118">
        <v>11.399428</v>
      </c>
      <c r="AG118">
        <v>11.399430000000001</v>
      </c>
      <c r="AH118">
        <v>11.399424</v>
      </c>
      <c r="AI118">
        <v>11.399428</v>
      </c>
      <c r="AJ118">
        <v>11.399429</v>
      </c>
      <c r="AK118">
        <v>11.399429</v>
      </c>
      <c r="AL118" s="91">
        <v>0</v>
      </c>
    </row>
    <row r="119" spans="1:38" ht="15" customHeight="1">
      <c r="B119" s="93" t="s">
        <v>8281</v>
      </c>
      <c r="C119" t="s">
        <v>8282</v>
      </c>
      <c r="D119" t="s">
        <v>8283</v>
      </c>
      <c r="E119" t="s">
        <v>9290</v>
      </c>
      <c r="H119">
        <v>8.1503160000000001</v>
      </c>
      <c r="I119">
        <v>8.2616150000000008</v>
      </c>
      <c r="J119">
        <v>8.382123</v>
      </c>
      <c r="K119">
        <v>8.5105380000000004</v>
      </c>
      <c r="L119">
        <v>8.6508020000000005</v>
      </c>
      <c r="M119">
        <v>8.800338</v>
      </c>
      <c r="N119">
        <v>8.9573149999999995</v>
      </c>
      <c r="O119">
        <v>9.1082210000000003</v>
      </c>
      <c r="P119">
        <v>9.2664030000000004</v>
      </c>
      <c r="Q119">
        <v>9.4320339999999998</v>
      </c>
      <c r="R119">
        <v>9.6027649999999998</v>
      </c>
      <c r="S119">
        <v>9.7696000000000005</v>
      </c>
      <c r="T119">
        <v>9.9284680000000005</v>
      </c>
      <c r="U119">
        <v>10.077175</v>
      </c>
      <c r="V119">
        <v>10.214988999999999</v>
      </c>
      <c r="W119">
        <v>10.34249</v>
      </c>
      <c r="X119">
        <v>10.458622</v>
      </c>
      <c r="Y119">
        <v>10.567076999999999</v>
      </c>
      <c r="Z119">
        <v>10.663871</v>
      </c>
      <c r="AA119">
        <v>10.754782000000001</v>
      </c>
      <c r="AB119">
        <v>10.837672</v>
      </c>
      <c r="AC119">
        <v>10.912521999999999</v>
      </c>
      <c r="AD119">
        <v>10.977235</v>
      </c>
      <c r="AE119">
        <v>11.03298</v>
      </c>
      <c r="AF119">
        <v>11.083342</v>
      </c>
      <c r="AG119">
        <v>11.130081000000001</v>
      </c>
      <c r="AH119">
        <v>11.172642</v>
      </c>
      <c r="AI119">
        <v>11.210627000000001</v>
      </c>
      <c r="AJ119">
        <v>11.245906</v>
      </c>
      <c r="AK119">
        <v>11.280567</v>
      </c>
      <c r="AL119" s="91">
        <v>1.0999999999999999E-2</v>
      </c>
    </row>
    <row r="120" spans="1:38" ht="15" customHeight="1">
      <c r="C120" t="s">
        <v>8062</v>
      </c>
    </row>
    <row r="121" spans="1:38" ht="15" customHeight="1">
      <c r="A121" s="103" t="s">
        <v>4</v>
      </c>
      <c r="B121" s="93" t="s">
        <v>8285</v>
      </c>
      <c r="C121" t="s">
        <v>955</v>
      </c>
      <c r="D121" t="s">
        <v>8286</v>
      </c>
      <c r="E121" t="s">
        <v>9291</v>
      </c>
      <c r="F121" t="s">
        <v>8225</v>
      </c>
      <c r="H121">
        <v>6.1032229999999998</v>
      </c>
      <c r="I121">
        <v>6.1526110000000003</v>
      </c>
      <c r="J121">
        <v>6.2092179999999999</v>
      </c>
      <c r="K121">
        <v>6.2742420000000001</v>
      </c>
      <c r="L121">
        <v>6.3489190000000004</v>
      </c>
      <c r="M121">
        <v>6.4340830000000002</v>
      </c>
      <c r="N121">
        <v>6.5278229999999997</v>
      </c>
      <c r="O121">
        <v>6.6215310000000001</v>
      </c>
      <c r="P121">
        <v>6.7191910000000004</v>
      </c>
      <c r="Q121">
        <v>6.8186289999999996</v>
      </c>
      <c r="R121">
        <v>6.9177270000000002</v>
      </c>
      <c r="S121">
        <v>7.0128839999999997</v>
      </c>
      <c r="T121">
        <v>7.0999160000000003</v>
      </c>
      <c r="U121">
        <v>7.1784030000000003</v>
      </c>
      <c r="V121">
        <v>7.2481640000000001</v>
      </c>
      <c r="W121">
        <v>7.3104750000000003</v>
      </c>
      <c r="X121">
        <v>7.3663030000000003</v>
      </c>
      <c r="Y121">
        <v>7.415457</v>
      </c>
      <c r="Z121">
        <v>7.4589610000000004</v>
      </c>
      <c r="AA121">
        <v>7.4973080000000003</v>
      </c>
      <c r="AB121">
        <v>7.5314579999999998</v>
      </c>
      <c r="AC121">
        <v>7.5600639999999997</v>
      </c>
      <c r="AD121">
        <v>7.5846720000000003</v>
      </c>
      <c r="AE121">
        <v>7.6058349999999999</v>
      </c>
      <c r="AF121">
        <v>7.6246299999999998</v>
      </c>
      <c r="AG121">
        <v>7.6423829999999997</v>
      </c>
      <c r="AH121">
        <v>7.6592269999999996</v>
      </c>
      <c r="AI121">
        <v>7.6753660000000004</v>
      </c>
      <c r="AJ121">
        <v>7.6917340000000003</v>
      </c>
      <c r="AK121">
        <v>7.7085520000000001</v>
      </c>
      <c r="AL121" s="91">
        <v>8.0000000000000002E-3</v>
      </c>
    </row>
    <row r="122" spans="1:38" ht="15" customHeight="1">
      <c r="A122" s="103" t="s">
        <v>3</v>
      </c>
      <c r="B122" s="93" t="s">
        <v>8288</v>
      </c>
      <c r="C122" t="s">
        <v>1221</v>
      </c>
      <c r="D122" t="s">
        <v>8289</v>
      </c>
      <c r="E122" t="s">
        <v>9292</v>
      </c>
      <c r="F122" t="s">
        <v>2728</v>
      </c>
      <c r="H122">
        <v>5.4228310000000004</v>
      </c>
      <c r="I122">
        <v>5.464213</v>
      </c>
      <c r="J122">
        <v>5.5125330000000003</v>
      </c>
      <c r="K122">
        <v>5.5681159999999998</v>
      </c>
      <c r="L122">
        <v>5.6333130000000002</v>
      </c>
      <c r="M122">
        <v>5.7046919999999997</v>
      </c>
      <c r="N122">
        <v>5.7795629999999996</v>
      </c>
      <c r="O122">
        <v>5.8574310000000001</v>
      </c>
      <c r="P122">
        <v>5.9422449999999998</v>
      </c>
      <c r="Q122">
        <v>6.0263419999999996</v>
      </c>
      <c r="R122">
        <v>6.1150919999999998</v>
      </c>
      <c r="S122">
        <v>6.2089249999999998</v>
      </c>
      <c r="T122">
        <v>6.3033599999999996</v>
      </c>
      <c r="U122">
        <v>6.3957269999999999</v>
      </c>
      <c r="V122">
        <v>6.4844790000000003</v>
      </c>
      <c r="W122">
        <v>6.5719180000000001</v>
      </c>
      <c r="X122">
        <v>6.6524960000000002</v>
      </c>
      <c r="Y122">
        <v>6.7272920000000003</v>
      </c>
      <c r="Z122">
        <v>6.7957539999999996</v>
      </c>
      <c r="AA122">
        <v>6.8623019999999997</v>
      </c>
      <c r="AB122">
        <v>6.922917</v>
      </c>
      <c r="AC122">
        <v>6.9845499999999996</v>
      </c>
      <c r="AD122">
        <v>7.0398550000000002</v>
      </c>
      <c r="AE122">
        <v>7.0848880000000003</v>
      </c>
      <c r="AF122">
        <v>7.1213240000000004</v>
      </c>
      <c r="AG122">
        <v>7.1514350000000002</v>
      </c>
      <c r="AH122">
        <v>7.1774050000000003</v>
      </c>
      <c r="AI122">
        <v>7.1992139999999996</v>
      </c>
      <c r="AJ122">
        <v>7.2198529999999996</v>
      </c>
      <c r="AK122">
        <v>7.2382119999999999</v>
      </c>
      <c r="AL122" s="91">
        <v>0.01</v>
      </c>
    </row>
    <row r="123" spans="1:38" ht="15" customHeight="1">
      <c r="A123" s="103" t="s">
        <v>6</v>
      </c>
      <c r="B123" s="93" t="s">
        <v>8291</v>
      </c>
      <c r="C123" t="s">
        <v>970</v>
      </c>
      <c r="D123" t="s">
        <v>8292</v>
      </c>
      <c r="E123" t="s">
        <v>9293</v>
      </c>
      <c r="F123" t="s">
        <v>2728</v>
      </c>
      <c r="H123">
        <v>5.958081</v>
      </c>
      <c r="I123">
        <v>6.0329930000000003</v>
      </c>
      <c r="J123">
        <v>6.1003629999999998</v>
      </c>
      <c r="K123">
        <v>6.1640870000000003</v>
      </c>
      <c r="L123">
        <v>6.2278010000000004</v>
      </c>
      <c r="M123">
        <v>6.2930669999999997</v>
      </c>
      <c r="N123">
        <v>6.3621249999999998</v>
      </c>
      <c r="O123">
        <v>6.4282870000000001</v>
      </c>
      <c r="P123">
        <v>6.5007900000000003</v>
      </c>
      <c r="Q123">
        <v>6.5790360000000003</v>
      </c>
      <c r="R123">
        <v>6.6630789999999998</v>
      </c>
      <c r="S123">
        <v>6.7478239999999996</v>
      </c>
      <c r="T123">
        <v>6.8240119999999997</v>
      </c>
      <c r="U123">
        <v>6.8858750000000004</v>
      </c>
      <c r="V123">
        <v>6.9345239999999997</v>
      </c>
      <c r="W123">
        <v>6.9765290000000002</v>
      </c>
      <c r="X123">
        <v>7.0132250000000003</v>
      </c>
      <c r="Y123">
        <v>7.045795</v>
      </c>
      <c r="Z123">
        <v>7.0730719999999998</v>
      </c>
      <c r="AA123">
        <v>7.0955690000000002</v>
      </c>
      <c r="AB123">
        <v>7.1124720000000003</v>
      </c>
      <c r="AC123">
        <v>7.1255699999999997</v>
      </c>
      <c r="AD123">
        <v>7.1359700000000004</v>
      </c>
      <c r="AE123">
        <v>7.1443849999999998</v>
      </c>
      <c r="AF123">
        <v>7.1515890000000004</v>
      </c>
      <c r="AG123">
        <v>7.1580130000000004</v>
      </c>
      <c r="AH123">
        <v>7.1637810000000002</v>
      </c>
      <c r="AI123">
        <v>7.1693239999999996</v>
      </c>
      <c r="AJ123">
        <v>7.1760390000000003</v>
      </c>
      <c r="AK123">
        <v>7.184215</v>
      </c>
      <c r="AL123" s="91">
        <v>6.0000000000000001E-3</v>
      </c>
    </row>
    <row r="124" spans="1:38" ht="15" customHeight="1">
      <c r="A124" s="103" t="s">
        <v>2</v>
      </c>
      <c r="B124" s="93" t="s">
        <v>8294</v>
      </c>
      <c r="C124" t="s">
        <v>985</v>
      </c>
      <c r="D124" t="s">
        <v>8295</v>
      </c>
      <c r="E124" t="s">
        <v>9294</v>
      </c>
      <c r="F124" t="s">
        <v>8225</v>
      </c>
      <c r="H124">
        <v>5.7259320000000002</v>
      </c>
      <c r="I124">
        <v>5.7535160000000003</v>
      </c>
      <c r="J124">
        <v>5.7979960000000004</v>
      </c>
      <c r="K124">
        <v>5.857564</v>
      </c>
      <c r="L124">
        <v>5.9309380000000003</v>
      </c>
      <c r="M124">
        <v>6.0166659999999998</v>
      </c>
      <c r="N124">
        <v>6.1127849999999997</v>
      </c>
      <c r="O124">
        <v>6.209511</v>
      </c>
      <c r="P124">
        <v>6.3115519999999998</v>
      </c>
      <c r="Q124">
        <v>6.4172060000000002</v>
      </c>
      <c r="R124">
        <v>6.5244710000000001</v>
      </c>
      <c r="S124">
        <v>6.628781</v>
      </c>
      <c r="T124">
        <v>6.7270940000000001</v>
      </c>
      <c r="U124">
        <v>6.819242</v>
      </c>
      <c r="V124">
        <v>6.9018860000000002</v>
      </c>
      <c r="W124">
        <v>6.9765810000000004</v>
      </c>
      <c r="X124">
        <v>7.0437060000000002</v>
      </c>
      <c r="Y124">
        <v>7.1030819999999997</v>
      </c>
      <c r="Z124">
        <v>7.1547260000000001</v>
      </c>
      <c r="AA124">
        <v>7.1990990000000004</v>
      </c>
      <c r="AB124">
        <v>7.2363939999999998</v>
      </c>
      <c r="AC124">
        <v>7.2676850000000002</v>
      </c>
      <c r="AD124">
        <v>7.2947649999999999</v>
      </c>
      <c r="AE124">
        <v>7.3181339999999997</v>
      </c>
      <c r="AF124">
        <v>7.3380910000000004</v>
      </c>
      <c r="AG124">
        <v>7.3559520000000003</v>
      </c>
      <c r="AH124">
        <v>7.3717579999999998</v>
      </c>
      <c r="AI124">
        <v>7.3860640000000002</v>
      </c>
      <c r="AJ124">
        <v>7.3992380000000004</v>
      </c>
      <c r="AK124">
        <v>7.4108669999999996</v>
      </c>
      <c r="AL124" s="91">
        <v>8.9999999999999993E-3</v>
      </c>
    </row>
    <row r="125" spans="1:38" ht="15" customHeight="1">
      <c r="A125" s="103" t="s">
        <v>3</v>
      </c>
      <c r="B125" s="93" t="s">
        <v>8297</v>
      </c>
      <c r="C125" t="s">
        <v>3230</v>
      </c>
      <c r="D125" t="s">
        <v>8298</v>
      </c>
      <c r="E125" t="s">
        <v>9295</v>
      </c>
      <c r="F125" t="s">
        <v>2728</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8301</v>
      </c>
      <c r="E126" t="s">
        <v>9296</v>
      </c>
      <c r="F126" t="s">
        <v>8225</v>
      </c>
      <c r="H126">
        <v>13.217801</v>
      </c>
      <c r="I126">
        <v>13.204950999999999</v>
      </c>
      <c r="J126">
        <v>13.181350999999999</v>
      </c>
      <c r="K126">
        <v>13.150936</v>
      </c>
      <c r="L126">
        <v>13.115928</v>
      </c>
      <c r="M126">
        <v>13.077852999999999</v>
      </c>
      <c r="N126">
        <v>13.038121</v>
      </c>
      <c r="O126">
        <v>12.9968</v>
      </c>
      <c r="P126">
        <v>12.954967</v>
      </c>
      <c r="Q126">
        <v>12.913586</v>
      </c>
      <c r="R126">
        <v>12.874293</v>
      </c>
      <c r="S126">
        <v>12.839858</v>
      </c>
      <c r="T126">
        <v>12.814945</v>
      </c>
      <c r="U126">
        <v>12.807727999999999</v>
      </c>
      <c r="V126">
        <v>12.831485000000001</v>
      </c>
      <c r="W126">
        <v>12.805519</v>
      </c>
      <c r="X126">
        <v>12.739898</v>
      </c>
      <c r="Y126">
        <v>12.71034</v>
      </c>
      <c r="Z126">
        <v>12.788708</v>
      </c>
      <c r="AA126">
        <v>12.832647</v>
      </c>
      <c r="AB126">
        <v>12.849584</v>
      </c>
      <c r="AC126">
        <v>12.831887999999999</v>
      </c>
      <c r="AD126">
        <v>12.823598</v>
      </c>
      <c r="AE126">
        <v>12.816858999999999</v>
      </c>
      <c r="AF126">
        <v>12.808187</v>
      </c>
      <c r="AG126">
        <v>12.797667000000001</v>
      </c>
      <c r="AH126">
        <v>12.785625</v>
      </c>
      <c r="AI126">
        <v>12.772387999999999</v>
      </c>
      <c r="AJ126">
        <v>12.758027</v>
      </c>
      <c r="AK126">
        <v>12.742485</v>
      </c>
      <c r="AL126" s="91">
        <v>-1E-3</v>
      </c>
    </row>
    <row r="127" spans="1:38" ht="15" customHeight="1">
      <c r="A127" s="103" t="s">
        <v>5</v>
      </c>
      <c r="B127" s="93" t="s">
        <v>8303</v>
      </c>
      <c r="C127" t="s">
        <v>3238</v>
      </c>
      <c r="D127" t="s">
        <v>8304</v>
      </c>
      <c r="E127" t="s">
        <v>9297</v>
      </c>
      <c r="F127" t="s">
        <v>8225</v>
      </c>
      <c r="H127">
        <v>1.4500029999999999</v>
      </c>
      <c r="I127">
        <v>2.5371549999999998</v>
      </c>
      <c r="J127">
        <v>3.3665440000000002</v>
      </c>
      <c r="K127">
        <v>4.0080929999999997</v>
      </c>
      <c r="L127">
        <v>4.5324350000000004</v>
      </c>
      <c r="M127">
        <v>4.9878140000000002</v>
      </c>
      <c r="N127">
        <v>5.3953660000000001</v>
      </c>
      <c r="O127">
        <v>5.7681560000000003</v>
      </c>
      <c r="P127">
        <v>6.1291359999999999</v>
      </c>
      <c r="Q127">
        <v>6.4874470000000004</v>
      </c>
      <c r="R127">
        <v>6.8446949999999998</v>
      </c>
      <c r="S127">
        <v>7.201219</v>
      </c>
      <c r="T127">
        <v>7.5552859999999997</v>
      </c>
      <c r="U127">
        <v>7.9000700000000004</v>
      </c>
      <c r="V127">
        <v>8.2274740000000008</v>
      </c>
      <c r="W127">
        <v>8.5274429999999999</v>
      </c>
      <c r="X127">
        <v>8.787782</v>
      </c>
      <c r="Y127">
        <v>8.992464</v>
      </c>
      <c r="Z127">
        <v>9.1243079999999992</v>
      </c>
      <c r="AA127">
        <v>9.3154719999999998</v>
      </c>
      <c r="AB127">
        <v>9.5228570000000001</v>
      </c>
      <c r="AC127">
        <v>9.6553640000000005</v>
      </c>
      <c r="AD127">
        <v>9.665578</v>
      </c>
      <c r="AE127">
        <v>9.7272960000000008</v>
      </c>
      <c r="AF127">
        <v>9.7834780000000006</v>
      </c>
      <c r="AG127">
        <v>9.8350519999999992</v>
      </c>
      <c r="AH127">
        <v>9.8826389999999993</v>
      </c>
      <c r="AI127">
        <v>9.9269560000000006</v>
      </c>
      <c r="AJ127">
        <v>9.9691200000000002</v>
      </c>
      <c r="AK127">
        <v>10.009435</v>
      </c>
      <c r="AL127" s="91">
        <v>6.9000000000000006E-2</v>
      </c>
    </row>
    <row r="128" spans="1:38" ht="15" customHeight="1">
      <c r="A128" s="103" t="s">
        <v>5</v>
      </c>
      <c r="B128" s="93" t="s">
        <v>8306</v>
      </c>
      <c r="C128" t="s">
        <v>3235</v>
      </c>
      <c r="D128" t="s">
        <v>8307</v>
      </c>
      <c r="E128" t="s">
        <v>9298</v>
      </c>
      <c r="F128" t="s">
        <v>2728</v>
      </c>
      <c r="H128">
        <v>1.4210320000000001</v>
      </c>
      <c r="I128">
        <v>2.5108830000000002</v>
      </c>
      <c r="J128">
        <v>3.3535300000000001</v>
      </c>
      <c r="K128">
        <v>4.0093430000000003</v>
      </c>
      <c r="L128">
        <v>4.5457470000000004</v>
      </c>
      <c r="M128">
        <v>5.0113649999999996</v>
      </c>
      <c r="N128">
        <v>5.4273850000000001</v>
      </c>
      <c r="O128">
        <v>5.8079539999999996</v>
      </c>
      <c r="P128">
        <v>6.1769910000000001</v>
      </c>
      <c r="Q128">
        <v>6.5438039999999997</v>
      </c>
      <c r="R128">
        <v>6.9106459999999998</v>
      </c>
      <c r="S128">
        <v>7.2780880000000003</v>
      </c>
      <c r="T128">
        <v>7.6452669999999996</v>
      </c>
      <c r="U128">
        <v>8.0047650000000008</v>
      </c>
      <c r="V128">
        <v>8.3469499999999996</v>
      </c>
      <c r="W128">
        <v>8.6612530000000003</v>
      </c>
      <c r="X128">
        <v>8.9347549999999991</v>
      </c>
      <c r="Y128">
        <v>9.1503929999999993</v>
      </c>
      <c r="Z128">
        <v>9.2918409999999998</v>
      </c>
      <c r="AA128">
        <v>9.4968579999999996</v>
      </c>
      <c r="AB128">
        <v>9.719951</v>
      </c>
      <c r="AC128">
        <v>9.8630709999999997</v>
      </c>
      <c r="AD128">
        <v>9.8751739999999995</v>
      </c>
      <c r="AE128">
        <v>9.9430390000000006</v>
      </c>
      <c r="AF128">
        <v>10.004772000000001</v>
      </c>
      <c r="AG128">
        <v>10.061154</v>
      </c>
      <c r="AH128">
        <v>10.112731999999999</v>
      </c>
      <c r="AI128">
        <v>10.160055</v>
      </c>
      <c r="AJ128">
        <v>10.204886999999999</v>
      </c>
      <c r="AK128">
        <v>10.247757</v>
      </c>
      <c r="AL128" s="91">
        <v>7.0999999999999994E-2</v>
      </c>
    </row>
    <row r="129" spans="1:38" ht="15" customHeight="1">
      <c r="A129" s="103" t="s">
        <v>7</v>
      </c>
      <c r="B129" s="93" t="s">
        <v>8309</v>
      </c>
      <c r="C129" t="s">
        <v>2287</v>
      </c>
      <c r="D129" t="s">
        <v>8310</v>
      </c>
      <c r="E129" t="s">
        <v>9299</v>
      </c>
      <c r="F129" t="s">
        <v>8225</v>
      </c>
      <c r="H129">
        <v>7.1099579999999998</v>
      </c>
      <c r="I129">
        <v>6.9156149999999998</v>
      </c>
      <c r="J129">
        <v>6.8544809999999998</v>
      </c>
      <c r="K129">
        <v>6.8253019999999998</v>
      </c>
      <c r="L129">
        <v>6.8080309999999997</v>
      </c>
      <c r="M129">
        <v>6.7962990000000003</v>
      </c>
      <c r="N129">
        <v>6.7877419999999997</v>
      </c>
      <c r="O129">
        <v>6.7810579999999998</v>
      </c>
      <c r="P129">
        <v>6.7754849999999998</v>
      </c>
      <c r="Q129">
        <v>6.7706770000000001</v>
      </c>
      <c r="R129">
        <v>6.7664650000000002</v>
      </c>
      <c r="S129">
        <v>6.7627410000000001</v>
      </c>
      <c r="T129">
        <v>6.7594329999999996</v>
      </c>
      <c r="U129">
        <v>6.7565210000000002</v>
      </c>
      <c r="V129">
        <v>6.7540170000000002</v>
      </c>
      <c r="W129">
        <v>6.7519309999999999</v>
      </c>
      <c r="X129">
        <v>6.750292</v>
      </c>
      <c r="Y129">
        <v>6.7491399999999997</v>
      </c>
      <c r="Z129">
        <v>6.7485109999999997</v>
      </c>
      <c r="AA129">
        <v>6.747452</v>
      </c>
      <c r="AB129">
        <v>6.7463090000000001</v>
      </c>
      <c r="AC129">
        <v>6.7456740000000002</v>
      </c>
      <c r="AD129">
        <v>6.7457969999999996</v>
      </c>
      <c r="AE129">
        <v>6.7455530000000001</v>
      </c>
      <c r="AF129">
        <v>6.7453209999999997</v>
      </c>
      <c r="AG129">
        <v>6.7450999999999999</v>
      </c>
      <c r="AH129">
        <v>6.7448940000000004</v>
      </c>
      <c r="AI129">
        <v>6.7447020000000002</v>
      </c>
      <c r="AJ129">
        <v>6.744523</v>
      </c>
      <c r="AK129">
        <v>6.7443530000000003</v>
      </c>
      <c r="AL129" s="91">
        <v>-2E-3</v>
      </c>
    </row>
    <row r="130" spans="1:38" s="133" customFormat="1" ht="15" customHeight="1">
      <c r="B130" s="160" t="s">
        <v>8312</v>
      </c>
      <c r="C130" s="133" t="s">
        <v>8313</v>
      </c>
      <c r="D130" s="133" t="s">
        <v>8314</v>
      </c>
      <c r="E130" s="133" t="s">
        <v>9300</v>
      </c>
      <c r="H130" s="133">
        <v>6.0982209999999997</v>
      </c>
      <c r="I130" s="133">
        <v>6.1474019999999996</v>
      </c>
      <c r="J130" s="133">
        <v>6.2039249999999999</v>
      </c>
      <c r="K130" s="133">
        <v>6.2689529999999998</v>
      </c>
      <c r="L130" s="133">
        <v>6.3436940000000002</v>
      </c>
      <c r="M130" s="133">
        <v>6.4289319999999996</v>
      </c>
      <c r="N130" s="133">
        <v>6.5227490000000001</v>
      </c>
      <c r="O130" s="133">
        <v>6.6165310000000002</v>
      </c>
      <c r="P130" s="133">
        <v>6.7142679999999997</v>
      </c>
      <c r="Q130" s="133">
        <v>6.8137889999999999</v>
      </c>
      <c r="R130" s="133">
        <v>6.9129800000000001</v>
      </c>
      <c r="S130" s="133">
        <v>7.0082269999999998</v>
      </c>
      <c r="T130" s="133">
        <v>7.0953540000000004</v>
      </c>
      <c r="U130" s="133">
        <v>7.1739410000000001</v>
      </c>
      <c r="V130" s="133">
        <v>7.2437779999999998</v>
      </c>
      <c r="W130" s="133">
        <v>7.3061480000000003</v>
      </c>
      <c r="X130" s="133">
        <v>7.3620010000000002</v>
      </c>
      <c r="Y130" s="133">
        <v>7.4111539999999998</v>
      </c>
      <c r="Z130" s="133">
        <v>7.4546039999999998</v>
      </c>
      <c r="AA130" s="133">
        <v>7.4928489999999996</v>
      </c>
      <c r="AB130" s="133">
        <v>7.5268269999999999</v>
      </c>
      <c r="AC130" s="133">
        <v>7.5552349999999997</v>
      </c>
      <c r="AD130" s="133">
        <v>7.5796200000000002</v>
      </c>
      <c r="AE130" s="133">
        <v>7.6005229999999999</v>
      </c>
      <c r="AF130" s="133">
        <v>7.6190049999999996</v>
      </c>
      <c r="AG130" s="133">
        <v>7.6363820000000002</v>
      </c>
      <c r="AH130" s="133">
        <v>7.6527820000000002</v>
      </c>
      <c r="AI130" s="133">
        <v>7.6684080000000003</v>
      </c>
      <c r="AJ130" s="133">
        <v>7.6841670000000004</v>
      </c>
      <c r="AK130" s="133">
        <v>7.7002439999999996</v>
      </c>
      <c r="AL130" s="161">
        <v>8.0000000000000002E-3</v>
      </c>
    </row>
    <row r="131" spans="1:38" s="36" customFormat="1" ht="15" customHeight="1">
      <c r="A131" s="99"/>
      <c r="B131" s="35" t="s">
        <v>8316</v>
      </c>
      <c r="C131" t="s">
        <v>8317</v>
      </c>
      <c r="D131" t="s">
        <v>8318</v>
      </c>
      <c r="E131" t="s">
        <v>9301</v>
      </c>
      <c r="H131">
        <v>7.3318919999999999</v>
      </c>
      <c r="I131">
        <v>7.4103120000000002</v>
      </c>
      <c r="J131">
        <v>7.4979230000000001</v>
      </c>
      <c r="K131">
        <v>7.596298</v>
      </c>
      <c r="L131">
        <v>7.707821</v>
      </c>
      <c r="M131">
        <v>7.8329139999999997</v>
      </c>
      <c r="N131">
        <v>7.9705190000000004</v>
      </c>
      <c r="O131">
        <v>8.109591</v>
      </c>
      <c r="P131">
        <v>8.2548340000000007</v>
      </c>
      <c r="Q131">
        <v>8.4030649999999998</v>
      </c>
      <c r="R131">
        <v>8.5515570000000007</v>
      </c>
      <c r="S131">
        <v>8.6958079999999995</v>
      </c>
      <c r="T131">
        <v>8.8307500000000001</v>
      </c>
      <c r="U131">
        <v>8.9557490000000008</v>
      </c>
      <c r="V131">
        <v>9.0707240000000002</v>
      </c>
      <c r="W131">
        <v>9.1772050000000007</v>
      </c>
      <c r="X131">
        <v>9.2750219999999999</v>
      </c>
      <c r="Y131">
        <v>9.3638530000000006</v>
      </c>
      <c r="Z131">
        <v>9.4448000000000008</v>
      </c>
      <c r="AA131">
        <v>9.519145</v>
      </c>
      <c r="AB131">
        <v>9.5881860000000003</v>
      </c>
      <c r="AC131">
        <v>9.6490089999999995</v>
      </c>
      <c r="AD131">
        <v>9.7042520000000003</v>
      </c>
      <c r="AE131">
        <v>9.7545149999999996</v>
      </c>
      <c r="AF131">
        <v>9.8019490000000005</v>
      </c>
      <c r="AG131">
        <v>9.8482439999999993</v>
      </c>
      <c r="AH131">
        <v>9.89405</v>
      </c>
      <c r="AI131">
        <v>9.9400300000000001</v>
      </c>
      <c r="AJ131">
        <v>9.9859720000000003</v>
      </c>
      <c r="AK131">
        <v>10.031264</v>
      </c>
      <c r="AL131" s="91">
        <v>1.0999999999999999E-2</v>
      </c>
    </row>
    <row r="132" spans="1:38" ht="15" customHeight="1">
      <c r="C132" t="s">
        <v>8320</v>
      </c>
    </row>
    <row r="133" spans="1:38" ht="15" customHeight="1">
      <c r="C133" t="s">
        <v>850</v>
      </c>
    </row>
    <row r="134" spans="1:38" ht="15" customHeight="1">
      <c r="A134" s="103" t="s">
        <v>4</v>
      </c>
      <c r="B134" s="93" t="s">
        <v>8321</v>
      </c>
      <c r="C134" t="s">
        <v>955</v>
      </c>
      <c r="D134" t="s">
        <v>8322</v>
      </c>
      <c r="E134" t="s">
        <v>9302</v>
      </c>
      <c r="F134" t="s">
        <v>3916</v>
      </c>
      <c r="H134">
        <v>2.8777210000000002</v>
      </c>
      <c r="I134">
        <v>3.0126249999999999</v>
      </c>
      <c r="J134">
        <v>3.146868</v>
      </c>
      <c r="K134">
        <v>3.2772139999999998</v>
      </c>
      <c r="L134">
        <v>3.4051499999999999</v>
      </c>
      <c r="M134">
        <v>3.5318689999999999</v>
      </c>
      <c r="N134">
        <v>3.6540180000000002</v>
      </c>
      <c r="O134">
        <v>3.7694359999999998</v>
      </c>
      <c r="P134">
        <v>3.879407</v>
      </c>
      <c r="Q134">
        <v>3.983555</v>
      </c>
      <c r="R134">
        <v>4.0810240000000002</v>
      </c>
      <c r="S134">
        <v>4.1741989999999998</v>
      </c>
      <c r="T134">
        <v>4.2536360000000002</v>
      </c>
      <c r="U134">
        <v>4.3255319999999999</v>
      </c>
      <c r="V134">
        <v>4.387785</v>
      </c>
      <c r="W134">
        <v>4.4455169999999997</v>
      </c>
      <c r="X134">
        <v>4.4990209999999999</v>
      </c>
      <c r="Y134">
        <v>4.5493350000000001</v>
      </c>
      <c r="Z134">
        <v>4.5910500000000001</v>
      </c>
      <c r="AA134">
        <v>4.6225610000000001</v>
      </c>
      <c r="AB134">
        <v>4.6514350000000002</v>
      </c>
      <c r="AC134">
        <v>4.6756180000000001</v>
      </c>
      <c r="AD134">
        <v>4.708755</v>
      </c>
      <c r="AE134">
        <v>4.7471300000000003</v>
      </c>
      <c r="AF134">
        <v>4.7798119999999997</v>
      </c>
      <c r="AG134">
        <v>4.8054410000000001</v>
      </c>
      <c r="AH134">
        <v>4.8321680000000002</v>
      </c>
      <c r="AI134">
        <v>4.8579660000000002</v>
      </c>
      <c r="AJ134">
        <v>4.874295</v>
      </c>
      <c r="AK134">
        <v>4.8857629999999999</v>
      </c>
      <c r="AL134" s="91">
        <v>1.7999999999999999E-2</v>
      </c>
    </row>
    <row r="135" spans="1:38" ht="15" customHeight="1">
      <c r="A135" s="103" t="s">
        <v>3</v>
      </c>
      <c r="B135" s="93" t="s">
        <v>8324</v>
      </c>
      <c r="C135" t="s">
        <v>1221</v>
      </c>
      <c r="D135" t="s">
        <v>8325</v>
      </c>
      <c r="E135" t="s">
        <v>9303</v>
      </c>
      <c r="F135" t="s">
        <v>3916</v>
      </c>
      <c r="H135">
        <v>1.1983200000000001</v>
      </c>
      <c r="I135">
        <v>1.2546299999999999</v>
      </c>
      <c r="J135">
        <v>1.317677</v>
      </c>
      <c r="K135">
        <v>1.38541</v>
      </c>
      <c r="L135">
        <v>1.4581980000000001</v>
      </c>
      <c r="M135">
        <v>1.53627</v>
      </c>
      <c r="N135">
        <v>1.617496</v>
      </c>
      <c r="O135">
        <v>1.6995169999999999</v>
      </c>
      <c r="P135">
        <v>1.7825390000000001</v>
      </c>
      <c r="Q135">
        <v>1.8677410000000001</v>
      </c>
      <c r="R135">
        <v>1.95373</v>
      </c>
      <c r="S135">
        <v>2.0426579999999999</v>
      </c>
      <c r="T135">
        <v>2.131672</v>
      </c>
      <c r="U135">
        <v>2.221902</v>
      </c>
      <c r="V135">
        <v>2.3123200000000002</v>
      </c>
      <c r="W135">
        <v>2.4061089999999998</v>
      </c>
      <c r="X135">
        <v>2.5038</v>
      </c>
      <c r="Y135">
        <v>2.6036519999999999</v>
      </c>
      <c r="Z135">
        <v>2.705768</v>
      </c>
      <c r="AA135">
        <v>2.8113320000000002</v>
      </c>
      <c r="AB135">
        <v>2.9231950000000002</v>
      </c>
      <c r="AC135">
        <v>3.035355</v>
      </c>
      <c r="AD135">
        <v>3.153381</v>
      </c>
      <c r="AE135">
        <v>3.2789990000000002</v>
      </c>
      <c r="AF135">
        <v>3.4087730000000001</v>
      </c>
      <c r="AG135">
        <v>3.5412759999999999</v>
      </c>
      <c r="AH135">
        <v>3.6772269999999998</v>
      </c>
      <c r="AI135">
        <v>3.8149039999999999</v>
      </c>
      <c r="AJ135">
        <v>3.9516140000000002</v>
      </c>
      <c r="AK135">
        <v>4.0883250000000002</v>
      </c>
      <c r="AL135" s="91">
        <v>4.2999999999999997E-2</v>
      </c>
    </row>
    <row r="136" spans="1:38" ht="15" customHeight="1">
      <c r="A136" s="103" t="s">
        <v>6</v>
      </c>
      <c r="B136" s="93" t="s">
        <v>8327</v>
      </c>
      <c r="C136" t="s">
        <v>970</v>
      </c>
      <c r="D136" t="s">
        <v>8328</v>
      </c>
      <c r="E136" t="s">
        <v>9304</v>
      </c>
      <c r="F136" t="s">
        <v>3916</v>
      </c>
      <c r="H136">
        <v>4.9600000000000002E-4</v>
      </c>
      <c r="I136">
        <v>8.83E-4</v>
      </c>
      <c r="J136">
        <v>1.292E-3</v>
      </c>
      <c r="K136">
        <v>1.7179999999999999E-3</v>
      </c>
      <c r="L136">
        <v>2.1640000000000001E-3</v>
      </c>
      <c r="M136">
        <v>2.6340000000000001E-3</v>
      </c>
      <c r="N136">
        <v>3.1210000000000001E-3</v>
      </c>
      <c r="O136">
        <v>3.6219999999999998E-3</v>
      </c>
      <c r="P136">
        <v>4.1409999999999997E-3</v>
      </c>
      <c r="Q136">
        <v>4.6759999999999996E-3</v>
      </c>
      <c r="R136">
        <v>5.2300000000000003E-3</v>
      </c>
      <c r="S136">
        <v>5.8019999999999999E-3</v>
      </c>
      <c r="T136">
        <v>6.3940000000000004E-3</v>
      </c>
      <c r="U136">
        <v>6.992E-3</v>
      </c>
      <c r="V136">
        <v>7.6039999999999996E-3</v>
      </c>
      <c r="W136">
        <v>8.2450000000000006E-3</v>
      </c>
      <c r="X136">
        <v>8.9160000000000003E-3</v>
      </c>
      <c r="Y136">
        <v>9.6179999999999998E-3</v>
      </c>
      <c r="Z136">
        <v>1.035E-2</v>
      </c>
      <c r="AA136">
        <v>1.1115999999999999E-2</v>
      </c>
      <c r="AB136">
        <v>1.1912000000000001E-2</v>
      </c>
      <c r="AC136">
        <v>1.2735E-2</v>
      </c>
      <c r="AD136">
        <v>1.3589E-2</v>
      </c>
      <c r="AE136">
        <v>1.4473E-2</v>
      </c>
      <c r="AF136">
        <v>1.5391999999999999E-2</v>
      </c>
      <c r="AG136">
        <v>1.6348000000000001E-2</v>
      </c>
      <c r="AH136">
        <v>1.7335E-2</v>
      </c>
      <c r="AI136">
        <v>1.8353999999999999E-2</v>
      </c>
      <c r="AJ136">
        <v>1.9411000000000001E-2</v>
      </c>
      <c r="AK136">
        <v>2.0507999999999998E-2</v>
      </c>
      <c r="AL136" s="91">
        <v>0.13700000000000001</v>
      </c>
    </row>
    <row r="137" spans="1:38" ht="15" customHeight="1">
      <c r="A137" s="103" t="s">
        <v>2</v>
      </c>
      <c r="B137" s="93" t="s">
        <v>8330</v>
      </c>
      <c r="C137" t="s">
        <v>985</v>
      </c>
      <c r="D137" t="s">
        <v>8331</v>
      </c>
      <c r="E137" t="s">
        <v>9305</v>
      </c>
      <c r="F137" t="s">
        <v>3916</v>
      </c>
      <c r="H137">
        <v>9.6900000000000003E-4</v>
      </c>
      <c r="I137">
        <v>1.1130000000000001E-3</v>
      </c>
      <c r="J137">
        <v>1.2589999999999999E-3</v>
      </c>
      <c r="K137">
        <v>1.405E-3</v>
      </c>
      <c r="L137">
        <v>1.552E-3</v>
      </c>
      <c r="M137">
        <v>1.701E-3</v>
      </c>
      <c r="N137">
        <v>1.8500000000000001E-3</v>
      </c>
      <c r="O137">
        <v>1.9970000000000001E-3</v>
      </c>
      <c r="P137">
        <v>2.1440000000000001E-3</v>
      </c>
      <c r="Q137">
        <v>2.2899999999999999E-3</v>
      </c>
      <c r="R137">
        <v>2.4359999999999998E-3</v>
      </c>
      <c r="S137">
        <v>2.581E-3</v>
      </c>
      <c r="T137">
        <v>2.7269999999999998E-3</v>
      </c>
      <c r="U137">
        <v>2.872E-3</v>
      </c>
      <c r="V137">
        <v>3.0179999999999998E-3</v>
      </c>
      <c r="W137">
        <v>3.1649999999999998E-3</v>
      </c>
      <c r="X137">
        <v>3.3149999999999998E-3</v>
      </c>
      <c r="Y137">
        <v>3.4659999999999999E-3</v>
      </c>
      <c r="Z137">
        <v>3.6210000000000001E-3</v>
      </c>
      <c r="AA137">
        <v>3.7789999999999998E-3</v>
      </c>
      <c r="AB137">
        <v>3.9420000000000002E-3</v>
      </c>
      <c r="AC137">
        <v>4.1079999999999997E-3</v>
      </c>
      <c r="AD137">
        <v>4.2810000000000001E-3</v>
      </c>
      <c r="AE137">
        <v>4.4609999999999997E-3</v>
      </c>
      <c r="AF137">
        <v>4.6519999999999999E-3</v>
      </c>
      <c r="AG137">
        <v>4.8469999999999997E-3</v>
      </c>
      <c r="AH137">
        <v>5.0439999999999999E-3</v>
      </c>
      <c r="AI137">
        <v>5.2420000000000001E-3</v>
      </c>
      <c r="AJ137">
        <v>5.45E-3</v>
      </c>
      <c r="AK137">
        <v>5.6600000000000001E-3</v>
      </c>
      <c r="AL137" s="91">
        <v>6.3E-2</v>
      </c>
    </row>
    <row r="138" spans="1:38" ht="15" customHeight="1">
      <c r="A138" s="103" t="s">
        <v>3</v>
      </c>
      <c r="B138" s="93" t="s">
        <v>8333</v>
      </c>
      <c r="C138" t="s">
        <v>3230</v>
      </c>
      <c r="D138" t="s">
        <v>8334</v>
      </c>
      <c r="E138" t="s">
        <v>9306</v>
      </c>
      <c r="F138" t="s">
        <v>3916</v>
      </c>
      <c r="H138">
        <v>0.21989800000000001</v>
      </c>
      <c r="I138">
        <v>0.22378100000000001</v>
      </c>
      <c r="J138">
        <v>0.227462</v>
      </c>
      <c r="K138">
        <v>0.230855</v>
      </c>
      <c r="L138">
        <v>0.23397599999999999</v>
      </c>
      <c r="M138">
        <v>0.23685999999999999</v>
      </c>
      <c r="N138">
        <v>0.239453</v>
      </c>
      <c r="O138">
        <v>0.24172099999999999</v>
      </c>
      <c r="P138">
        <v>0.24371999999999999</v>
      </c>
      <c r="Q138">
        <v>0.24546299999999999</v>
      </c>
      <c r="R138">
        <v>0.24696599999999999</v>
      </c>
      <c r="S138">
        <v>0.24826000000000001</v>
      </c>
      <c r="T138">
        <v>0.249363</v>
      </c>
      <c r="U138">
        <v>0.250276</v>
      </c>
      <c r="V138">
        <v>0.251002</v>
      </c>
      <c r="W138">
        <v>0.25156600000000001</v>
      </c>
      <c r="X138">
        <v>0.251996</v>
      </c>
      <c r="Y138">
        <v>0.25230200000000003</v>
      </c>
      <c r="Z138">
        <v>0.25254900000000002</v>
      </c>
      <c r="AA138">
        <v>0.25276700000000002</v>
      </c>
      <c r="AB138">
        <v>0.252913</v>
      </c>
      <c r="AC138">
        <v>0.25299899999999997</v>
      </c>
      <c r="AD138">
        <v>0.25311800000000001</v>
      </c>
      <c r="AE138">
        <v>0.25204599999999999</v>
      </c>
      <c r="AF138">
        <v>0.24804599999999999</v>
      </c>
      <c r="AG138">
        <v>0.24195</v>
      </c>
      <c r="AH138">
        <v>0.23443600000000001</v>
      </c>
      <c r="AI138">
        <v>0.226552</v>
      </c>
      <c r="AJ138">
        <v>0.215672</v>
      </c>
      <c r="AK138">
        <v>0.203957</v>
      </c>
      <c r="AL138" s="91">
        <v>-3.0000000000000001E-3</v>
      </c>
    </row>
    <row r="139" spans="1:38" ht="15" customHeight="1">
      <c r="A139" s="103" t="s">
        <v>1</v>
      </c>
      <c r="B139" s="93" t="s">
        <v>8336</v>
      </c>
      <c r="C139" t="s">
        <v>2271</v>
      </c>
      <c r="D139" t="s">
        <v>8337</v>
      </c>
      <c r="E139" t="s">
        <v>9307</v>
      </c>
      <c r="F139" t="s">
        <v>3916</v>
      </c>
      <c r="H139">
        <v>7.1000000000000005E-5</v>
      </c>
      <c r="I139">
        <v>7.2999999999999999E-5</v>
      </c>
      <c r="J139">
        <v>7.6000000000000004E-5</v>
      </c>
      <c r="K139">
        <v>7.7999999999999999E-5</v>
      </c>
      <c r="L139">
        <v>8.0000000000000007E-5</v>
      </c>
      <c r="M139">
        <v>8.2000000000000001E-5</v>
      </c>
      <c r="N139">
        <v>8.3999999999999995E-5</v>
      </c>
      <c r="O139">
        <v>8.7000000000000001E-5</v>
      </c>
      <c r="P139">
        <v>8.8999999999999995E-5</v>
      </c>
      <c r="Q139">
        <v>9.1000000000000003E-5</v>
      </c>
      <c r="R139">
        <v>9.2999999999999997E-5</v>
      </c>
      <c r="S139">
        <v>9.3999999999999994E-5</v>
      </c>
      <c r="T139">
        <v>9.6000000000000002E-5</v>
      </c>
      <c r="U139">
        <v>9.7999999999999997E-5</v>
      </c>
      <c r="V139">
        <v>1E-4</v>
      </c>
      <c r="W139">
        <v>1.02E-4</v>
      </c>
      <c r="X139">
        <v>1.0399999999999999E-4</v>
      </c>
      <c r="Y139">
        <v>1.05E-4</v>
      </c>
      <c r="Z139">
        <v>1.07E-4</v>
      </c>
      <c r="AA139">
        <v>1.0900000000000001E-4</v>
      </c>
      <c r="AB139">
        <v>1.11E-4</v>
      </c>
      <c r="AC139">
        <v>1.12E-4</v>
      </c>
      <c r="AD139">
        <v>1.1400000000000001E-4</v>
      </c>
      <c r="AE139">
        <v>1.0900000000000001E-4</v>
      </c>
      <c r="AF139">
        <v>1.01E-4</v>
      </c>
      <c r="AG139">
        <v>9.6000000000000002E-5</v>
      </c>
      <c r="AH139">
        <v>9.3999999999999994E-5</v>
      </c>
      <c r="AI139">
        <v>9.2999999999999997E-5</v>
      </c>
      <c r="AJ139">
        <v>9.2999999999999997E-5</v>
      </c>
      <c r="AK139">
        <v>9.5000000000000005E-5</v>
      </c>
      <c r="AL139" s="91">
        <v>0.01</v>
      </c>
    </row>
    <row r="140" spans="1:38" ht="15" customHeight="1">
      <c r="A140" s="103" t="s">
        <v>5</v>
      </c>
      <c r="B140" s="93" t="s">
        <v>8339</v>
      </c>
      <c r="C140" t="s">
        <v>3238</v>
      </c>
      <c r="D140" t="s">
        <v>8340</v>
      </c>
      <c r="E140" t="s">
        <v>9308</v>
      </c>
      <c r="F140" t="s">
        <v>3916</v>
      </c>
      <c r="H140">
        <v>4.2999999999999999E-4</v>
      </c>
      <c r="I140">
        <v>8.7299999999999997E-4</v>
      </c>
      <c r="J140">
        <v>1.343E-3</v>
      </c>
      <c r="K140">
        <v>1.8320000000000001E-3</v>
      </c>
      <c r="L140">
        <v>2.3440000000000002E-3</v>
      </c>
      <c r="M140">
        <v>2.882E-3</v>
      </c>
      <c r="N140">
        <v>3.4420000000000002E-3</v>
      </c>
      <c r="O140">
        <v>4.0159999999999996E-3</v>
      </c>
      <c r="P140">
        <v>4.6109999999999996E-3</v>
      </c>
      <c r="Q140">
        <v>5.2259999999999997E-3</v>
      </c>
      <c r="R140">
        <v>5.8609999999999999E-3</v>
      </c>
      <c r="S140">
        <v>6.5170000000000002E-3</v>
      </c>
      <c r="T140">
        <v>7.1960000000000001E-3</v>
      </c>
      <c r="U140">
        <v>7.8980000000000005E-3</v>
      </c>
      <c r="V140">
        <v>8.6210000000000002E-3</v>
      </c>
      <c r="W140">
        <v>9.3710000000000009E-3</v>
      </c>
      <c r="X140">
        <v>1.0149999999999999E-2</v>
      </c>
      <c r="Y140">
        <v>1.0959E-2</v>
      </c>
      <c r="Z140">
        <v>1.1801000000000001E-2</v>
      </c>
      <c r="AA140">
        <v>1.268E-2</v>
      </c>
      <c r="AB140">
        <v>1.3592E-2</v>
      </c>
      <c r="AC140">
        <v>1.4534E-2</v>
      </c>
      <c r="AD140">
        <v>1.5509999999999999E-2</v>
      </c>
      <c r="AE140">
        <v>1.652E-2</v>
      </c>
      <c r="AF140">
        <v>1.7569999999999999E-2</v>
      </c>
      <c r="AG140">
        <v>1.8662000000000002E-2</v>
      </c>
      <c r="AH140">
        <v>1.9789000000000001E-2</v>
      </c>
      <c r="AI140">
        <v>2.0951999999999998E-2</v>
      </c>
      <c r="AJ140">
        <v>2.2159000000000002E-2</v>
      </c>
      <c r="AK140">
        <v>2.3411999999999999E-2</v>
      </c>
      <c r="AL140" s="91">
        <v>0.14799999999999999</v>
      </c>
    </row>
    <row r="141" spans="1:38" ht="15" customHeight="1">
      <c r="A141" s="103" t="s">
        <v>5</v>
      </c>
      <c r="B141" s="93" t="s">
        <v>8342</v>
      </c>
      <c r="C141" t="s">
        <v>3235</v>
      </c>
      <c r="D141" t="s">
        <v>8343</v>
      </c>
      <c r="E141" t="s">
        <v>9309</v>
      </c>
      <c r="F141" t="s">
        <v>3916</v>
      </c>
      <c r="H141">
        <v>4.3399999999999998E-4</v>
      </c>
      <c r="I141">
        <v>8.83E-4</v>
      </c>
      <c r="J141">
        <v>1.3569999999999999E-3</v>
      </c>
      <c r="K141">
        <v>1.8519999999999999E-3</v>
      </c>
      <c r="L141">
        <v>2.369E-3</v>
      </c>
      <c r="M141">
        <v>2.9139999999999999E-3</v>
      </c>
      <c r="N141">
        <v>3.4789999999999999E-3</v>
      </c>
      <c r="O141">
        <v>4.0600000000000002E-3</v>
      </c>
      <c r="P141">
        <v>4.6610000000000002E-3</v>
      </c>
      <c r="Q141">
        <v>5.2830000000000004E-3</v>
      </c>
      <c r="R141">
        <v>5.9239999999999996E-3</v>
      </c>
      <c r="S141">
        <v>6.5880000000000001E-3</v>
      </c>
      <c r="T141">
        <v>7.2740000000000001E-3</v>
      </c>
      <c r="U141">
        <v>7.9830000000000005E-3</v>
      </c>
      <c r="V141">
        <v>8.7150000000000005E-3</v>
      </c>
      <c r="W141">
        <v>9.4719999999999995E-3</v>
      </c>
      <c r="X141">
        <v>1.026E-2</v>
      </c>
      <c r="Y141">
        <v>1.1077999999999999E-2</v>
      </c>
      <c r="Z141">
        <v>1.1929E-2</v>
      </c>
      <c r="AA141">
        <v>1.2818E-2</v>
      </c>
      <c r="AB141">
        <v>1.3738999999999999E-2</v>
      </c>
      <c r="AC141">
        <v>1.4690999999999999E-2</v>
      </c>
      <c r="AD141">
        <v>1.5678000000000001E-2</v>
      </c>
      <c r="AE141">
        <v>1.6698999999999999E-2</v>
      </c>
      <c r="AF141">
        <v>1.7760999999999999E-2</v>
      </c>
      <c r="AG141">
        <v>1.8863999999999999E-2</v>
      </c>
      <c r="AH141">
        <v>2.0004000000000001E-2</v>
      </c>
      <c r="AI141">
        <v>2.1180000000000001E-2</v>
      </c>
      <c r="AJ141">
        <v>2.24E-2</v>
      </c>
      <c r="AK141">
        <v>2.3666E-2</v>
      </c>
      <c r="AL141" s="91">
        <v>0.14799999999999999</v>
      </c>
    </row>
    <row r="142" spans="1:38" ht="15" customHeight="1">
      <c r="A142" s="103" t="s">
        <v>7</v>
      </c>
      <c r="B142" s="93" t="s">
        <v>8345</v>
      </c>
      <c r="C142" t="s">
        <v>2287</v>
      </c>
      <c r="D142" t="s">
        <v>8346</v>
      </c>
      <c r="E142" t="s">
        <v>9310</v>
      </c>
      <c r="F142" t="s">
        <v>3916</v>
      </c>
      <c r="H142">
        <v>0</v>
      </c>
      <c r="I142">
        <v>0</v>
      </c>
      <c r="J142">
        <v>0</v>
      </c>
      <c r="K142">
        <v>0</v>
      </c>
      <c r="L142">
        <v>0</v>
      </c>
      <c r="M142">
        <v>0</v>
      </c>
      <c r="N142">
        <v>0</v>
      </c>
      <c r="O142">
        <v>0</v>
      </c>
      <c r="P142">
        <v>0</v>
      </c>
      <c r="Q142">
        <v>9.9999999999999995E-7</v>
      </c>
      <c r="R142">
        <v>9.9999999999999995E-7</v>
      </c>
      <c r="S142">
        <v>9.9999999999999995E-7</v>
      </c>
      <c r="T142">
        <v>9.9999999999999995E-7</v>
      </c>
      <c r="U142">
        <v>9.9999999999999995E-7</v>
      </c>
      <c r="V142">
        <v>9.9999999999999995E-7</v>
      </c>
      <c r="W142">
        <v>9.9999999999999995E-7</v>
      </c>
      <c r="X142">
        <v>9.9999999999999995E-7</v>
      </c>
      <c r="Y142">
        <v>9.9999999999999995E-7</v>
      </c>
      <c r="Z142">
        <v>9.9999999999999995E-7</v>
      </c>
      <c r="AA142">
        <v>9.9999999999999995E-7</v>
      </c>
      <c r="AB142">
        <v>9.9999999999999995E-7</v>
      </c>
      <c r="AC142">
        <v>9.9999999999999995E-7</v>
      </c>
      <c r="AD142">
        <v>9.9999999999999995E-7</v>
      </c>
      <c r="AE142">
        <v>9.9999999999999995E-7</v>
      </c>
      <c r="AF142">
        <v>9.9999999999999995E-7</v>
      </c>
      <c r="AG142">
        <v>9.9999999999999995E-7</v>
      </c>
      <c r="AH142">
        <v>9.9999999999999995E-7</v>
      </c>
      <c r="AI142">
        <v>9.9999999999999995E-7</v>
      </c>
      <c r="AJ142">
        <v>9.9999999999999995E-7</v>
      </c>
      <c r="AK142">
        <v>9.9999999999999995E-7</v>
      </c>
      <c r="AL142" s="91">
        <v>0.11700000000000001</v>
      </c>
    </row>
    <row r="143" spans="1:38" ht="15" customHeight="1">
      <c r="B143" s="93" t="s">
        <v>8348</v>
      </c>
      <c r="C143" t="s">
        <v>8028</v>
      </c>
      <c r="D143" t="s">
        <v>8349</v>
      </c>
      <c r="E143" t="s">
        <v>9311</v>
      </c>
      <c r="F143" t="s">
        <v>3916</v>
      </c>
      <c r="H143">
        <v>4.2983370000000001</v>
      </c>
      <c r="I143">
        <v>4.4948620000000004</v>
      </c>
      <c r="J143">
        <v>4.6973339999999997</v>
      </c>
      <c r="K143">
        <v>4.9003639999999997</v>
      </c>
      <c r="L143">
        <v>5.1058329999999996</v>
      </c>
      <c r="M143">
        <v>5.3152160000000004</v>
      </c>
      <c r="N143">
        <v>5.5229429999999997</v>
      </c>
      <c r="O143">
        <v>5.7244549999999998</v>
      </c>
      <c r="P143">
        <v>5.9213100000000001</v>
      </c>
      <c r="Q143">
        <v>6.1143260000000001</v>
      </c>
      <c r="R143">
        <v>6.3012620000000004</v>
      </c>
      <c r="S143">
        <v>6.4866950000000001</v>
      </c>
      <c r="T143">
        <v>6.6583600000000001</v>
      </c>
      <c r="U143">
        <v>6.8235539999999997</v>
      </c>
      <c r="V143">
        <v>6.9791679999999996</v>
      </c>
      <c r="W143">
        <v>7.1335490000000004</v>
      </c>
      <c r="X143">
        <v>7.2875620000000003</v>
      </c>
      <c r="Y143">
        <v>7.4405190000000001</v>
      </c>
      <c r="Z143">
        <v>7.5871740000000001</v>
      </c>
      <c r="AA143">
        <v>7.7271609999999997</v>
      </c>
      <c r="AB143">
        <v>7.8708410000000004</v>
      </c>
      <c r="AC143">
        <v>8.010154</v>
      </c>
      <c r="AD143">
        <v>8.1644210000000008</v>
      </c>
      <c r="AE143">
        <v>8.3304410000000004</v>
      </c>
      <c r="AF143">
        <v>8.4921039999999994</v>
      </c>
      <c r="AG143">
        <v>8.6474810000000009</v>
      </c>
      <c r="AH143">
        <v>8.8061000000000007</v>
      </c>
      <c r="AI143">
        <v>8.9652519999999996</v>
      </c>
      <c r="AJ143">
        <v>9.111103</v>
      </c>
      <c r="AK143">
        <v>9.2513930000000002</v>
      </c>
      <c r="AL143" s="91">
        <v>2.7E-2</v>
      </c>
    </row>
    <row r="144" spans="1:38" ht="15" customHeight="1">
      <c r="C144" t="s">
        <v>854</v>
      </c>
    </row>
    <row r="145" spans="1:38" ht="15" customHeight="1">
      <c r="A145" s="103" t="s">
        <v>4</v>
      </c>
      <c r="B145" s="93" t="s">
        <v>8351</v>
      </c>
      <c r="C145" t="s">
        <v>955</v>
      </c>
      <c r="D145" t="s">
        <v>8352</v>
      </c>
      <c r="E145" t="s">
        <v>9312</v>
      </c>
      <c r="F145" t="s">
        <v>3916</v>
      </c>
      <c r="H145">
        <v>2.2274069999999999</v>
      </c>
      <c r="I145">
        <v>2.2843460000000002</v>
      </c>
      <c r="J145">
        <v>2.3441909999999999</v>
      </c>
      <c r="K145">
        <v>2.4046150000000002</v>
      </c>
      <c r="L145">
        <v>2.4657200000000001</v>
      </c>
      <c r="M145">
        <v>2.5285570000000002</v>
      </c>
      <c r="N145">
        <v>2.5885829999999999</v>
      </c>
      <c r="O145">
        <v>2.645149</v>
      </c>
      <c r="P145">
        <v>2.6981280000000001</v>
      </c>
      <c r="Q145">
        <v>2.7508780000000002</v>
      </c>
      <c r="R145">
        <v>2.8006799999999998</v>
      </c>
      <c r="S145">
        <v>2.8489770000000001</v>
      </c>
      <c r="T145">
        <v>2.89167</v>
      </c>
      <c r="U145">
        <v>2.930186</v>
      </c>
      <c r="V145">
        <v>2.9675660000000001</v>
      </c>
      <c r="W145">
        <v>3.0053390000000002</v>
      </c>
      <c r="X145">
        <v>3.044292</v>
      </c>
      <c r="Y145">
        <v>3.0827659999999999</v>
      </c>
      <c r="Z145">
        <v>3.1200450000000002</v>
      </c>
      <c r="AA145">
        <v>3.1561110000000001</v>
      </c>
      <c r="AB145">
        <v>3.1896580000000001</v>
      </c>
      <c r="AC145">
        <v>3.2239089999999999</v>
      </c>
      <c r="AD145">
        <v>3.264138</v>
      </c>
      <c r="AE145">
        <v>3.3088220000000002</v>
      </c>
      <c r="AF145">
        <v>3.3548119999999999</v>
      </c>
      <c r="AG145">
        <v>3.4002940000000001</v>
      </c>
      <c r="AH145">
        <v>3.4458950000000002</v>
      </c>
      <c r="AI145">
        <v>3.4903149999999998</v>
      </c>
      <c r="AJ145">
        <v>3.5349059999999999</v>
      </c>
      <c r="AK145">
        <v>3.581366</v>
      </c>
      <c r="AL145" s="91">
        <v>1.7000000000000001E-2</v>
      </c>
    </row>
    <row r="146" spans="1:38" ht="15" customHeight="1">
      <c r="A146" s="103" t="s">
        <v>3</v>
      </c>
      <c r="B146" s="93" t="s">
        <v>8354</v>
      </c>
      <c r="C146" t="s">
        <v>1221</v>
      </c>
      <c r="D146" t="s">
        <v>8355</v>
      </c>
      <c r="E146" t="s">
        <v>9313</v>
      </c>
      <c r="F146" t="s">
        <v>3916</v>
      </c>
      <c r="H146">
        <v>1.4461360000000001</v>
      </c>
      <c r="I146">
        <v>1.4388989999999999</v>
      </c>
      <c r="J146">
        <v>1.435327</v>
      </c>
      <c r="K146">
        <v>1.4343570000000001</v>
      </c>
      <c r="L146">
        <v>1.4358979999999999</v>
      </c>
      <c r="M146">
        <v>1.439346</v>
      </c>
      <c r="N146">
        <v>1.4433469999999999</v>
      </c>
      <c r="O146">
        <v>1.446372</v>
      </c>
      <c r="P146">
        <v>1.4490700000000001</v>
      </c>
      <c r="Q146">
        <v>1.4530369999999999</v>
      </c>
      <c r="R146">
        <v>1.45556</v>
      </c>
      <c r="S146">
        <v>1.4594419999999999</v>
      </c>
      <c r="T146">
        <v>1.461322</v>
      </c>
      <c r="U146">
        <v>1.463244</v>
      </c>
      <c r="V146">
        <v>1.467605</v>
      </c>
      <c r="W146">
        <v>1.473187</v>
      </c>
      <c r="X146">
        <v>1.4806079999999999</v>
      </c>
      <c r="Y146">
        <v>1.4891049999999999</v>
      </c>
      <c r="Z146">
        <v>1.4999499999999999</v>
      </c>
      <c r="AA146">
        <v>1.5107809999999999</v>
      </c>
      <c r="AB146">
        <v>1.5231669999999999</v>
      </c>
      <c r="AC146">
        <v>1.537552</v>
      </c>
      <c r="AD146">
        <v>1.555407</v>
      </c>
      <c r="AE146">
        <v>1.575663</v>
      </c>
      <c r="AF146">
        <v>1.5961270000000001</v>
      </c>
      <c r="AG146">
        <v>1.616611</v>
      </c>
      <c r="AH146">
        <v>1.6366860000000001</v>
      </c>
      <c r="AI146">
        <v>1.6558299999999999</v>
      </c>
      <c r="AJ146">
        <v>1.675278</v>
      </c>
      <c r="AK146">
        <v>1.6942790000000001</v>
      </c>
      <c r="AL146" s="91">
        <v>5.0000000000000001E-3</v>
      </c>
    </row>
    <row r="147" spans="1:38" ht="15" customHeight="1">
      <c r="A147" s="103" t="s">
        <v>6</v>
      </c>
      <c r="B147" s="93" t="s">
        <v>8357</v>
      </c>
      <c r="C147" t="s">
        <v>970</v>
      </c>
      <c r="D147" t="s">
        <v>8358</v>
      </c>
      <c r="E147" t="s">
        <v>9314</v>
      </c>
      <c r="F147" t="s">
        <v>3916</v>
      </c>
      <c r="H147">
        <v>2.666E-3</v>
      </c>
      <c r="I147">
        <v>2.7330000000000002E-3</v>
      </c>
      <c r="J147">
        <v>2.8479999999999998E-3</v>
      </c>
      <c r="K147">
        <v>2.9970000000000001E-3</v>
      </c>
      <c r="L147">
        <v>3.1749999999999999E-3</v>
      </c>
      <c r="M147">
        <v>3.3809999999999999E-3</v>
      </c>
      <c r="N147">
        <v>3.5969999999999999E-3</v>
      </c>
      <c r="O147">
        <v>3.8219999999999999E-3</v>
      </c>
      <c r="P147">
        <v>4.0470000000000002E-3</v>
      </c>
      <c r="Q147">
        <v>4.2880000000000001E-3</v>
      </c>
      <c r="R147">
        <v>4.535E-3</v>
      </c>
      <c r="S147">
        <v>4.7930000000000004E-3</v>
      </c>
      <c r="T147">
        <v>5.071E-3</v>
      </c>
      <c r="U147">
        <v>5.3470000000000002E-3</v>
      </c>
      <c r="V147">
        <v>5.6259999999999999E-3</v>
      </c>
      <c r="W147">
        <v>5.9280000000000001E-3</v>
      </c>
      <c r="X147">
        <v>6.2550000000000001E-3</v>
      </c>
      <c r="Y147">
        <v>6.6030000000000004E-3</v>
      </c>
      <c r="Z147">
        <v>6.9719999999999999E-3</v>
      </c>
      <c r="AA147">
        <v>7.3619999999999996E-3</v>
      </c>
      <c r="AB147">
        <v>7.7669999999999996E-3</v>
      </c>
      <c r="AC147">
        <v>8.1880000000000008E-3</v>
      </c>
      <c r="AD147">
        <v>8.6269999999999993E-3</v>
      </c>
      <c r="AE147">
        <v>9.0810000000000005E-3</v>
      </c>
      <c r="AF147">
        <v>9.5510000000000005E-3</v>
      </c>
      <c r="AG147">
        <v>1.004E-2</v>
      </c>
      <c r="AH147">
        <v>1.0543E-2</v>
      </c>
      <c r="AI147">
        <v>1.1055000000000001E-2</v>
      </c>
      <c r="AJ147">
        <v>1.1527000000000001E-2</v>
      </c>
      <c r="AK147">
        <v>1.2047E-2</v>
      </c>
      <c r="AL147" s="91">
        <v>5.2999999999999999E-2</v>
      </c>
    </row>
    <row r="148" spans="1:38" ht="15" customHeight="1">
      <c r="A148" s="103" t="s">
        <v>2</v>
      </c>
      <c r="B148" s="93" t="s">
        <v>8360</v>
      </c>
      <c r="C148" t="s">
        <v>985</v>
      </c>
      <c r="D148" t="s">
        <v>8361</v>
      </c>
      <c r="E148" t="s">
        <v>9315</v>
      </c>
      <c r="F148" t="s">
        <v>3916</v>
      </c>
      <c r="H148">
        <v>2.8779999999999999E-3</v>
      </c>
      <c r="I148">
        <v>3.522E-3</v>
      </c>
      <c r="J148">
        <v>4.1619999999999999E-3</v>
      </c>
      <c r="K148">
        <v>4.7850000000000002E-3</v>
      </c>
      <c r="L148">
        <v>5.391E-3</v>
      </c>
      <c r="M148">
        <v>5.9849999999999999E-3</v>
      </c>
      <c r="N148">
        <v>6.5550000000000001E-3</v>
      </c>
      <c r="O148">
        <v>7.1000000000000004E-3</v>
      </c>
      <c r="P148">
        <v>7.6309999999999998E-3</v>
      </c>
      <c r="Q148">
        <v>8.1499999999999993E-3</v>
      </c>
      <c r="R148">
        <v>8.6540000000000002E-3</v>
      </c>
      <c r="S148">
        <v>9.1400000000000006E-3</v>
      </c>
      <c r="T148">
        <v>9.6139999999999993E-3</v>
      </c>
      <c r="U148">
        <v>1.0073E-2</v>
      </c>
      <c r="V148">
        <v>1.0515E-2</v>
      </c>
      <c r="W148">
        <v>1.0939000000000001E-2</v>
      </c>
      <c r="X148">
        <v>1.1358E-2</v>
      </c>
      <c r="Y148">
        <v>1.1773E-2</v>
      </c>
      <c r="Z148">
        <v>1.2194999999999999E-2</v>
      </c>
      <c r="AA148">
        <v>1.2623000000000001E-2</v>
      </c>
      <c r="AB148">
        <v>1.3037999999999999E-2</v>
      </c>
      <c r="AC148">
        <v>1.3455999999999999E-2</v>
      </c>
      <c r="AD148">
        <v>1.3852E-2</v>
      </c>
      <c r="AE148">
        <v>1.4239E-2</v>
      </c>
      <c r="AF148">
        <v>1.4644000000000001E-2</v>
      </c>
      <c r="AG148">
        <v>1.5065E-2</v>
      </c>
      <c r="AH148">
        <v>1.5481E-2</v>
      </c>
      <c r="AI148">
        <v>1.5892E-2</v>
      </c>
      <c r="AJ148">
        <v>1.6320000000000001E-2</v>
      </c>
      <c r="AK148">
        <v>1.6781999999999998E-2</v>
      </c>
      <c r="AL148" s="91">
        <v>6.3E-2</v>
      </c>
    </row>
    <row r="149" spans="1:38" ht="15" customHeight="1">
      <c r="A149" s="103" t="s">
        <v>3</v>
      </c>
      <c r="B149" s="93" t="s">
        <v>8363</v>
      </c>
      <c r="C149" t="s">
        <v>3230</v>
      </c>
      <c r="D149" t="s">
        <v>8364</v>
      </c>
      <c r="E149" t="s">
        <v>9316</v>
      </c>
      <c r="F149" t="s">
        <v>3916</v>
      </c>
      <c r="H149">
        <v>3.7470999999999997E-2</v>
      </c>
      <c r="I149">
        <v>4.5025999999999997E-2</v>
      </c>
      <c r="J149">
        <v>5.2795000000000002E-2</v>
      </c>
      <c r="K149">
        <v>6.0603999999999998E-2</v>
      </c>
      <c r="L149">
        <v>6.8415000000000004E-2</v>
      </c>
      <c r="M149">
        <v>7.6297000000000004E-2</v>
      </c>
      <c r="N149">
        <v>8.4062999999999999E-2</v>
      </c>
      <c r="O149">
        <v>9.1698000000000002E-2</v>
      </c>
      <c r="P149">
        <v>9.9329000000000001E-2</v>
      </c>
      <c r="Q149">
        <v>0.107013</v>
      </c>
      <c r="R149">
        <v>0.114716</v>
      </c>
      <c r="S149">
        <v>0.122432</v>
      </c>
      <c r="T149">
        <v>0.130221</v>
      </c>
      <c r="U149">
        <v>0.138096</v>
      </c>
      <c r="V149">
        <v>0.14602999999999999</v>
      </c>
      <c r="W149">
        <v>0.15409100000000001</v>
      </c>
      <c r="X149">
        <v>0.162409</v>
      </c>
      <c r="Y149">
        <v>0.17099400000000001</v>
      </c>
      <c r="Z149">
        <v>0.179899</v>
      </c>
      <c r="AA149">
        <v>0.18915999999999999</v>
      </c>
      <c r="AB149">
        <v>0.19868</v>
      </c>
      <c r="AC149">
        <v>0.20850299999999999</v>
      </c>
      <c r="AD149">
        <v>0.21867900000000001</v>
      </c>
      <c r="AE149">
        <v>0.22912099999999999</v>
      </c>
      <c r="AF149">
        <v>0.23982300000000001</v>
      </c>
      <c r="AG149">
        <v>0.25086799999999998</v>
      </c>
      <c r="AH149">
        <v>0.26204300000000003</v>
      </c>
      <c r="AI149">
        <v>0.27329599999999998</v>
      </c>
      <c r="AJ149">
        <v>0.28498899999999999</v>
      </c>
      <c r="AK149">
        <v>0.29744399999999999</v>
      </c>
      <c r="AL149" s="91">
        <v>7.3999999999999996E-2</v>
      </c>
    </row>
    <row r="150" spans="1:38" ht="15" customHeight="1">
      <c r="A150" s="103" t="s">
        <v>1</v>
      </c>
      <c r="B150" s="93" t="s">
        <v>8366</v>
      </c>
      <c r="C150" t="s">
        <v>2271</v>
      </c>
      <c r="D150" t="s">
        <v>8367</v>
      </c>
      <c r="E150" t="s">
        <v>9317</v>
      </c>
      <c r="F150" t="s">
        <v>3916</v>
      </c>
      <c r="H150">
        <v>1.34E-4</v>
      </c>
      <c r="I150">
        <v>1.4999999999999999E-4</v>
      </c>
      <c r="J150">
        <v>1.63E-4</v>
      </c>
      <c r="K150">
        <v>1.76E-4</v>
      </c>
      <c r="L150">
        <v>1.8699999999999999E-4</v>
      </c>
      <c r="M150">
        <v>1.9699999999999999E-4</v>
      </c>
      <c r="N150">
        <v>2.05E-4</v>
      </c>
      <c r="O150">
        <v>2.12E-4</v>
      </c>
      <c r="P150">
        <v>2.1800000000000001E-4</v>
      </c>
      <c r="Q150">
        <v>2.22E-4</v>
      </c>
      <c r="R150">
        <v>2.2599999999999999E-4</v>
      </c>
      <c r="S150">
        <v>2.2900000000000001E-4</v>
      </c>
      <c r="T150">
        <v>2.3000000000000001E-4</v>
      </c>
      <c r="U150">
        <v>2.31E-4</v>
      </c>
      <c r="V150">
        <v>2.32E-4</v>
      </c>
      <c r="W150">
        <v>2.31E-4</v>
      </c>
      <c r="X150">
        <v>2.3000000000000001E-4</v>
      </c>
      <c r="Y150">
        <v>2.2800000000000001E-4</v>
      </c>
      <c r="Z150">
        <v>2.2599999999999999E-4</v>
      </c>
      <c r="AA150">
        <v>2.23E-4</v>
      </c>
      <c r="AB150">
        <v>2.2000000000000001E-4</v>
      </c>
      <c r="AC150">
        <v>2.1699999999999999E-4</v>
      </c>
      <c r="AD150">
        <v>2.13E-4</v>
      </c>
      <c r="AE150">
        <v>2.0900000000000001E-4</v>
      </c>
      <c r="AF150">
        <v>2.04E-4</v>
      </c>
      <c r="AG150">
        <v>2.0000000000000001E-4</v>
      </c>
      <c r="AH150">
        <v>1.95E-4</v>
      </c>
      <c r="AI150">
        <v>1.9000000000000001E-4</v>
      </c>
      <c r="AJ150">
        <v>1.84E-4</v>
      </c>
      <c r="AK150">
        <v>1.7799999999999999E-4</v>
      </c>
      <c r="AL150" s="91">
        <v>0.01</v>
      </c>
    </row>
    <row r="151" spans="1:38" ht="15" customHeight="1">
      <c r="A151" s="103" t="s">
        <v>5</v>
      </c>
      <c r="B151" s="93" t="s">
        <v>8369</v>
      </c>
      <c r="C151" t="s">
        <v>3238</v>
      </c>
      <c r="D151" t="s">
        <v>8370</v>
      </c>
      <c r="E151" t="s">
        <v>9318</v>
      </c>
      <c r="F151" t="s">
        <v>3916</v>
      </c>
      <c r="H151">
        <v>3.1599999999999998E-4</v>
      </c>
      <c r="I151">
        <v>6.5300000000000004E-4</v>
      </c>
      <c r="J151">
        <v>1.011E-3</v>
      </c>
      <c r="K151">
        <v>1.3829999999999999E-3</v>
      </c>
      <c r="L151">
        <v>1.768E-3</v>
      </c>
      <c r="M151">
        <v>2.1689999999999999E-3</v>
      </c>
      <c r="N151">
        <v>2.5760000000000002E-3</v>
      </c>
      <c r="O151">
        <v>2.9870000000000001E-3</v>
      </c>
      <c r="P151">
        <v>3.4090000000000001E-3</v>
      </c>
      <c r="Q151">
        <v>3.8440000000000002E-3</v>
      </c>
      <c r="R151">
        <v>4.2880000000000001E-3</v>
      </c>
      <c r="S151">
        <v>4.7410000000000004E-3</v>
      </c>
      <c r="T151">
        <v>5.2050000000000004E-3</v>
      </c>
      <c r="U151">
        <v>5.6810000000000003E-3</v>
      </c>
      <c r="V151">
        <v>6.1659999999999996E-3</v>
      </c>
      <c r="W151">
        <v>6.6620000000000004E-3</v>
      </c>
      <c r="X151">
        <v>7.1739999999999998E-3</v>
      </c>
      <c r="Y151">
        <v>7.7029999999999998E-3</v>
      </c>
      <c r="Z151">
        <v>8.2520000000000007E-3</v>
      </c>
      <c r="AA151">
        <v>8.822E-3</v>
      </c>
      <c r="AB151">
        <v>9.4079999999999997E-3</v>
      </c>
      <c r="AC151">
        <v>1.0011000000000001E-2</v>
      </c>
      <c r="AD151">
        <v>1.0635E-2</v>
      </c>
      <c r="AE151">
        <v>1.1276E-2</v>
      </c>
      <c r="AF151">
        <v>1.1937E-2</v>
      </c>
      <c r="AG151">
        <v>1.2619999999999999E-2</v>
      </c>
      <c r="AH151">
        <v>1.3318999999999999E-2</v>
      </c>
      <c r="AI151">
        <v>1.4029E-2</v>
      </c>
      <c r="AJ151">
        <v>1.4767000000000001E-2</v>
      </c>
      <c r="AK151">
        <v>1.5547E-2</v>
      </c>
      <c r="AL151" s="91">
        <v>0.14399999999999999</v>
      </c>
    </row>
    <row r="152" spans="1:38" ht="15" customHeight="1">
      <c r="A152" s="103" t="s">
        <v>5</v>
      </c>
      <c r="B152" s="93" t="s">
        <v>8372</v>
      </c>
      <c r="C152" t="s">
        <v>3235</v>
      </c>
      <c r="D152" t="s">
        <v>8373</v>
      </c>
      <c r="E152" t="s">
        <v>9319</v>
      </c>
      <c r="F152" t="s">
        <v>3916</v>
      </c>
      <c r="H152">
        <v>2.8899999999999998E-4</v>
      </c>
      <c r="I152">
        <v>5.9699999999999998E-4</v>
      </c>
      <c r="J152">
        <v>9.2400000000000002E-4</v>
      </c>
      <c r="K152">
        <v>1.2639999999999999E-3</v>
      </c>
      <c r="L152">
        <v>1.616E-3</v>
      </c>
      <c r="M152">
        <v>1.9819999999999998E-3</v>
      </c>
      <c r="N152">
        <v>2.3540000000000002E-3</v>
      </c>
      <c r="O152">
        <v>2.7299999999999998E-3</v>
      </c>
      <c r="P152">
        <v>3.1159999999999998E-3</v>
      </c>
      <c r="Q152">
        <v>3.5130000000000001E-3</v>
      </c>
      <c r="R152">
        <v>3.9189999999999997E-3</v>
      </c>
      <c r="S152">
        <v>4.333E-3</v>
      </c>
      <c r="T152">
        <v>4.7569999999999999E-3</v>
      </c>
      <c r="U152">
        <v>5.1919999999999996E-3</v>
      </c>
      <c r="V152">
        <v>5.6350000000000003E-3</v>
      </c>
      <c r="W152">
        <v>6.0879999999999997E-3</v>
      </c>
      <c r="X152">
        <v>6.5560000000000002E-3</v>
      </c>
      <c r="Y152">
        <v>7.0400000000000003E-3</v>
      </c>
      <c r="Z152">
        <v>7.541E-3</v>
      </c>
      <c r="AA152">
        <v>8.0619999999999997E-3</v>
      </c>
      <c r="AB152">
        <v>8.5970000000000005E-3</v>
      </c>
      <c r="AC152">
        <v>9.1489999999999991E-3</v>
      </c>
      <c r="AD152">
        <v>9.7190000000000002E-3</v>
      </c>
      <c r="AE152">
        <v>1.0305E-2</v>
      </c>
      <c r="AF152">
        <v>1.0909E-2</v>
      </c>
      <c r="AG152">
        <v>1.1533E-2</v>
      </c>
      <c r="AH152">
        <v>1.2172000000000001E-2</v>
      </c>
      <c r="AI152">
        <v>1.282E-2</v>
      </c>
      <c r="AJ152">
        <v>1.3495E-2</v>
      </c>
      <c r="AK152">
        <v>1.4208E-2</v>
      </c>
      <c r="AL152" s="91">
        <v>0.14399999999999999</v>
      </c>
    </row>
    <row r="153" spans="1:38" ht="15" customHeight="1">
      <c r="A153" s="103" t="s">
        <v>7</v>
      </c>
      <c r="B153" s="93" t="s">
        <v>8375</v>
      </c>
      <c r="C153" t="s">
        <v>2287</v>
      </c>
      <c r="D153" t="s">
        <v>8376</v>
      </c>
      <c r="E153" t="s">
        <v>9320</v>
      </c>
      <c r="F153" t="s">
        <v>3916</v>
      </c>
      <c r="H153">
        <v>4.84E-4</v>
      </c>
      <c r="I153">
        <v>9.990000000000001E-4</v>
      </c>
      <c r="J153">
        <v>1.5460000000000001E-3</v>
      </c>
      <c r="K153">
        <v>2.1150000000000001E-3</v>
      </c>
      <c r="L153">
        <v>2.7030000000000001E-3</v>
      </c>
      <c r="M153">
        <v>3.3149999999999998E-3</v>
      </c>
      <c r="N153">
        <v>3.9379999999999997E-3</v>
      </c>
      <c r="O153">
        <v>4.5669999999999999E-3</v>
      </c>
      <c r="P153">
        <v>5.2119999999999996E-3</v>
      </c>
      <c r="Q153">
        <v>5.8770000000000003E-3</v>
      </c>
      <c r="R153">
        <v>6.5560000000000002E-3</v>
      </c>
      <c r="S153">
        <v>7.2490000000000002E-3</v>
      </c>
      <c r="T153">
        <v>7.9579999999999998E-3</v>
      </c>
      <c r="U153">
        <v>8.6859999999999993E-3</v>
      </c>
      <c r="V153">
        <v>9.4269999999999996E-3</v>
      </c>
      <c r="W153">
        <v>1.0185E-2</v>
      </c>
      <c r="X153">
        <v>1.0968E-2</v>
      </c>
      <c r="Y153">
        <v>1.1776999999999999E-2</v>
      </c>
      <c r="Z153">
        <v>1.2616E-2</v>
      </c>
      <c r="AA153">
        <v>1.3488E-2</v>
      </c>
      <c r="AB153">
        <v>1.4383E-2</v>
      </c>
      <c r="AC153">
        <v>1.5306E-2</v>
      </c>
      <c r="AD153">
        <v>1.6258999999999999E-2</v>
      </c>
      <c r="AE153">
        <v>1.7239999999999998E-2</v>
      </c>
      <c r="AF153">
        <v>1.8249999999999999E-2</v>
      </c>
      <c r="AG153">
        <v>1.9295E-2</v>
      </c>
      <c r="AH153">
        <v>2.0362000000000002E-2</v>
      </c>
      <c r="AI153">
        <v>2.1447000000000001E-2</v>
      </c>
      <c r="AJ153">
        <v>2.2575999999999999E-2</v>
      </c>
      <c r="AK153">
        <v>2.3768999999999998E-2</v>
      </c>
      <c r="AL153" s="91">
        <v>0.14399999999999999</v>
      </c>
    </row>
    <row r="154" spans="1:38" ht="15" customHeight="1">
      <c r="B154" s="93" t="s">
        <v>8378</v>
      </c>
      <c r="C154" t="s">
        <v>8059</v>
      </c>
      <c r="D154" t="s">
        <v>8379</v>
      </c>
      <c r="E154" t="s">
        <v>9321</v>
      </c>
      <c r="F154" t="s">
        <v>3916</v>
      </c>
      <c r="H154">
        <v>3.7177790000000002</v>
      </c>
      <c r="I154">
        <v>3.7769240000000002</v>
      </c>
      <c r="J154">
        <v>3.8429690000000001</v>
      </c>
      <c r="K154">
        <v>3.9122970000000001</v>
      </c>
      <c r="L154">
        <v>3.9848729999999999</v>
      </c>
      <c r="M154">
        <v>4.0612279999999998</v>
      </c>
      <c r="N154">
        <v>4.1352180000000001</v>
      </c>
      <c r="O154">
        <v>4.204637</v>
      </c>
      <c r="P154">
        <v>4.2701630000000002</v>
      </c>
      <c r="Q154">
        <v>4.3368180000000001</v>
      </c>
      <c r="R154">
        <v>4.3991350000000002</v>
      </c>
      <c r="S154">
        <v>4.4613339999999999</v>
      </c>
      <c r="T154">
        <v>4.5160479999999996</v>
      </c>
      <c r="U154">
        <v>4.5667340000000003</v>
      </c>
      <c r="V154">
        <v>4.6188019999999996</v>
      </c>
      <c r="W154">
        <v>4.6726479999999997</v>
      </c>
      <c r="X154">
        <v>4.729851</v>
      </c>
      <c r="Y154">
        <v>4.7879880000000004</v>
      </c>
      <c r="Z154">
        <v>4.8476990000000004</v>
      </c>
      <c r="AA154">
        <v>4.9066280000000004</v>
      </c>
      <c r="AB154">
        <v>4.9649210000000004</v>
      </c>
      <c r="AC154">
        <v>5.0262869999999999</v>
      </c>
      <c r="AD154">
        <v>5.0975279999999996</v>
      </c>
      <c r="AE154">
        <v>5.1759529999999998</v>
      </c>
      <c r="AF154">
        <v>5.2562610000000003</v>
      </c>
      <c r="AG154">
        <v>5.3365280000000004</v>
      </c>
      <c r="AH154">
        <v>5.4166980000000002</v>
      </c>
      <c r="AI154">
        <v>5.494872</v>
      </c>
      <c r="AJ154">
        <v>5.5740460000000001</v>
      </c>
      <c r="AK154">
        <v>5.6556189999999997</v>
      </c>
      <c r="AL154" s="91">
        <v>1.4999999999999999E-2</v>
      </c>
    </row>
    <row r="155" spans="1:38" ht="15" customHeight="1">
      <c r="C155" t="s">
        <v>8062</v>
      </c>
    </row>
    <row r="156" spans="1:38" ht="15" customHeight="1">
      <c r="A156" s="103" t="s">
        <v>4</v>
      </c>
      <c r="B156" s="93" t="s">
        <v>8381</v>
      </c>
      <c r="C156" t="s">
        <v>955</v>
      </c>
      <c r="D156" t="s">
        <v>8382</v>
      </c>
      <c r="E156" t="s">
        <v>9322</v>
      </c>
      <c r="F156" t="s">
        <v>3916</v>
      </c>
      <c r="H156">
        <v>5.1645880000000002</v>
      </c>
      <c r="I156">
        <v>5.2510469999999998</v>
      </c>
      <c r="J156">
        <v>5.3408040000000003</v>
      </c>
      <c r="K156">
        <v>5.4267649999999996</v>
      </c>
      <c r="L156">
        <v>5.5102960000000003</v>
      </c>
      <c r="M156">
        <v>5.5932170000000001</v>
      </c>
      <c r="N156">
        <v>5.6667329999999998</v>
      </c>
      <c r="O156">
        <v>5.7276150000000001</v>
      </c>
      <c r="P156">
        <v>5.7770710000000003</v>
      </c>
      <c r="Q156">
        <v>5.8212469999999996</v>
      </c>
      <c r="R156">
        <v>5.8598720000000002</v>
      </c>
      <c r="S156">
        <v>5.8899990000000004</v>
      </c>
      <c r="T156">
        <v>5.9105999999999996</v>
      </c>
      <c r="U156">
        <v>5.9200840000000001</v>
      </c>
      <c r="V156">
        <v>5.9262309999999996</v>
      </c>
      <c r="W156">
        <v>5.9324110000000001</v>
      </c>
      <c r="X156">
        <v>5.9373620000000003</v>
      </c>
      <c r="Y156">
        <v>5.9396589999999998</v>
      </c>
      <c r="Z156">
        <v>5.9344789999999996</v>
      </c>
      <c r="AA156">
        <v>5.9235069999999999</v>
      </c>
      <c r="AB156">
        <v>5.9001760000000001</v>
      </c>
      <c r="AC156">
        <v>5.8832069999999996</v>
      </c>
      <c r="AD156">
        <v>5.8693350000000004</v>
      </c>
      <c r="AE156">
        <v>5.8584240000000003</v>
      </c>
      <c r="AF156">
        <v>5.8472119999999999</v>
      </c>
      <c r="AG156">
        <v>5.8302630000000004</v>
      </c>
      <c r="AH156">
        <v>5.8064609999999997</v>
      </c>
      <c r="AI156">
        <v>5.7759</v>
      </c>
      <c r="AJ156">
        <v>5.7390930000000004</v>
      </c>
      <c r="AK156">
        <v>5.697692</v>
      </c>
      <c r="AL156" s="91">
        <v>3.0000000000000001E-3</v>
      </c>
    </row>
    <row r="157" spans="1:38" ht="15" customHeight="1">
      <c r="A157" s="103" t="s">
        <v>3</v>
      </c>
      <c r="B157" s="93" t="s">
        <v>8384</v>
      </c>
      <c r="C157" t="s">
        <v>1221</v>
      </c>
      <c r="D157" t="s">
        <v>8385</v>
      </c>
      <c r="E157" t="s">
        <v>9323</v>
      </c>
      <c r="F157" t="s">
        <v>3916</v>
      </c>
      <c r="H157">
        <v>4.4518000000000002E-2</v>
      </c>
      <c r="I157">
        <v>3.8718000000000002E-2</v>
      </c>
      <c r="J157">
        <v>3.3901000000000001E-2</v>
      </c>
      <c r="K157">
        <v>2.9756999999999999E-2</v>
      </c>
      <c r="L157">
        <v>2.6207000000000001E-2</v>
      </c>
      <c r="M157">
        <v>2.3344E-2</v>
      </c>
      <c r="N157">
        <v>2.1041000000000001E-2</v>
      </c>
      <c r="O157">
        <v>1.9141999999999999E-2</v>
      </c>
      <c r="P157">
        <v>1.7506000000000001E-2</v>
      </c>
      <c r="Q157">
        <v>1.6154999999999999E-2</v>
      </c>
      <c r="R157">
        <v>1.4954E-2</v>
      </c>
      <c r="S157">
        <v>1.3946999999999999E-2</v>
      </c>
      <c r="T157">
        <v>1.3133000000000001E-2</v>
      </c>
      <c r="U157">
        <v>1.2479000000000001E-2</v>
      </c>
      <c r="V157">
        <v>1.1989E-2</v>
      </c>
      <c r="W157">
        <v>1.1573E-2</v>
      </c>
      <c r="X157">
        <v>1.1283E-2</v>
      </c>
      <c r="Y157">
        <v>1.1077999999999999E-2</v>
      </c>
      <c r="Z157">
        <v>1.0898E-2</v>
      </c>
      <c r="AA157">
        <v>1.0711999999999999E-2</v>
      </c>
      <c r="AB157">
        <v>1.0573000000000001E-2</v>
      </c>
      <c r="AC157">
        <v>1.0397E-2</v>
      </c>
      <c r="AD157">
        <v>1.0226000000000001E-2</v>
      </c>
      <c r="AE157">
        <v>1.0132E-2</v>
      </c>
      <c r="AF157">
        <v>1.0088E-2</v>
      </c>
      <c r="AG157">
        <v>1.0071E-2</v>
      </c>
      <c r="AH157">
        <v>1.0063000000000001E-2</v>
      </c>
      <c r="AI157">
        <v>1.0064999999999999E-2</v>
      </c>
      <c r="AJ157">
        <v>1.0061E-2</v>
      </c>
      <c r="AK157">
        <v>1.0056000000000001E-2</v>
      </c>
      <c r="AL157" s="91">
        <v>-0.05</v>
      </c>
    </row>
    <row r="158" spans="1:38" ht="15" customHeight="1">
      <c r="A158" s="103" t="s">
        <v>6</v>
      </c>
      <c r="B158" s="93" t="s">
        <v>8387</v>
      </c>
      <c r="C158" t="s">
        <v>970</v>
      </c>
      <c r="D158" t="s">
        <v>8388</v>
      </c>
      <c r="E158" t="s">
        <v>9324</v>
      </c>
      <c r="F158" t="s">
        <v>3916</v>
      </c>
      <c r="H158">
        <v>3.287E-3</v>
      </c>
      <c r="I158">
        <v>3.228E-3</v>
      </c>
      <c r="J158">
        <v>3.179E-3</v>
      </c>
      <c r="K158">
        <v>3.1470000000000001E-3</v>
      </c>
      <c r="L158">
        <v>3.1340000000000001E-3</v>
      </c>
      <c r="M158">
        <v>3.156E-3</v>
      </c>
      <c r="N158">
        <v>3.186E-3</v>
      </c>
      <c r="O158">
        <v>3.2100000000000002E-3</v>
      </c>
      <c r="P158">
        <v>3.2100000000000002E-3</v>
      </c>
      <c r="Q158">
        <v>3.2239999999999999E-3</v>
      </c>
      <c r="R158">
        <v>3.2439999999999999E-3</v>
      </c>
      <c r="S158">
        <v>3.2629999999999998E-3</v>
      </c>
      <c r="T158">
        <v>3.3080000000000002E-3</v>
      </c>
      <c r="U158">
        <v>3.3700000000000002E-3</v>
      </c>
      <c r="V158">
        <v>3.4420000000000002E-3</v>
      </c>
      <c r="W158">
        <v>3.5200000000000001E-3</v>
      </c>
      <c r="X158">
        <v>3.6029999999999999E-3</v>
      </c>
      <c r="Y158">
        <v>3.6879999999999999E-3</v>
      </c>
      <c r="Z158">
        <v>3.7750000000000001E-3</v>
      </c>
      <c r="AA158">
        <v>3.862E-3</v>
      </c>
      <c r="AB158">
        <v>3.9490000000000003E-3</v>
      </c>
      <c r="AC158">
        <v>4.0340000000000003E-3</v>
      </c>
      <c r="AD158">
        <v>4.1190000000000003E-3</v>
      </c>
      <c r="AE158">
        <v>4.2009999999999999E-3</v>
      </c>
      <c r="AF158">
        <v>4.2830000000000003E-3</v>
      </c>
      <c r="AG158">
        <v>4.3639999999999998E-3</v>
      </c>
      <c r="AH158">
        <v>4.4419999999999998E-3</v>
      </c>
      <c r="AI158">
        <v>4.5149999999999999E-3</v>
      </c>
      <c r="AJ158">
        <v>4.5760000000000002E-3</v>
      </c>
      <c r="AK158">
        <v>4.6259999999999999E-3</v>
      </c>
      <c r="AL158" s="91">
        <v>1.2E-2</v>
      </c>
    </row>
    <row r="159" spans="1:38" ht="15" customHeight="1">
      <c r="A159" s="103" t="s">
        <v>2</v>
      </c>
      <c r="B159" s="93" t="s">
        <v>8390</v>
      </c>
      <c r="C159" t="s">
        <v>985</v>
      </c>
      <c r="D159" t="s">
        <v>8391</v>
      </c>
      <c r="E159" t="s">
        <v>9325</v>
      </c>
      <c r="F159" t="s">
        <v>3916</v>
      </c>
      <c r="H159">
        <v>4.6627000000000002E-2</v>
      </c>
      <c r="I159">
        <v>5.0178E-2</v>
      </c>
      <c r="J159">
        <v>5.3428999999999997E-2</v>
      </c>
      <c r="K159">
        <v>5.6334000000000002E-2</v>
      </c>
      <c r="L159">
        <v>5.8936000000000002E-2</v>
      </c>
      <c r="M159">
        <v>6.1317999999999998E-2</v>
      </c>
      <c r="N159">
        <v>6.3455999999999999E-2</v>
      </c>
      <c r="O159">
        <v>6.5366999999999995E-2</v>
      </c>
      <c r="P159">
        <v>6.7119999999999999E-2</v>
      </c>
      <c r="Q159">
        <v>6.8755999999999998E-2</v>
      </c>
      <c r="R159">
        <v>7.0286000000000001E-2</v>
      </c>
      <c r="S159">
        <v>7.1708999999999995E-2</v>
      </c>
      <c r="T159">
        <v>7.3071999999999998E-2</v>
      </c>
      <c r="U159">
        <v>7.4393000000000001E-2</v>
      </c>
      <c r="V159">
        <v>7.5683E-2</v>
      </c>
      <c r="W159">
        <v>7.6974000000000001E-2</v>
      </c>
      <c r="X159">
        <v>7.8353000000000006E-2</v>
      </c>
      <c r="Y159">
        <v>7.9864000000000004E-2</v>
      </c>
      <c r="Z159">
        <v>8.1556000000000003E-2</v>
      </c>
      <c r="AA159">
        <v>8.3488999999999994E-2</v>
      </c>
      <c r="AB159">
        <v>8.5633000000000001E-2</v>
      </c>
      <c r="AC159">
        <v>8.7994000000000003E-2</v>
      </c>
      <c r="AD159">
        <v>9.0582999999999997E-2</v>
      </c>
      <c r="AE159">
        <v>9.3496999999999997E-2</v>
      </c>
      <c r="AF159">
        <v>9.6724000000000004E-2</v>
      </c>
      <c r="AG159">
        <v>0.100282</v>
      </c>
      <c r="AH159">
        <v>0.104184</v>
      </c>
      <c r="AI159">
        <v>0.108322</v>
      </c>
      <c r="AJ159">
        <v>0.112952</v>
      </c>
      <c r="AK159">
        <v>0.118239</v>
      </c>
      <c r="AL159" s="91">
        <v>3.3000000000000002E-2</v>
      </c>
    </row>
    <row r="160" spans="1:38" ht="15" customHeight="1">
      <c r="A160" s="103" t="s">
        <v>3</v>
      </c>
      <c r="B160" s="93" t="s">
        <v>8393</v>
      </c>
      <c r="C160" t="s">
        <v>3230</v>
      </c>
      <c r="D160" t="s">
        <v>8394</v>
      </c>
      <c r="E160" t="s">
        <v>9326</v>
      </c>
      <c r="F160" t="s">
        <v>3916</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8397</v>
      </c>
      <c r="E161" t="s">
        <v>9327</v>
      </c>
      <c r="F161" t="s">
        <v>3916</v>
      </c>
      <c r="H161">
        <v>1.2400000000000001E-4</v>
      </c>
      <c r="I161">
        <v>1.25E-4</v>
      </c>
      <c r="J161">
        <v>1.26E-4</v>
      </c>
      <c r="K161">
        <v>1.26E-4</v>
      </c>
      <c r="L161">
        <v>1.26E-4</v>
      </c>
      <c r="M161">
        <v>1.26E-4</v>
      </c>
      <c r="N161">
        <v>1.26E-4</v>
      </c>
      <c r="O161">
        <v>1.25E-4</v>
      </c>
      <c r="P161">
        <v>1.2400000000000001E-4</v>
      </c>
      <c r="Q161">
        <v>1.22E-4</v>
      </c>
      <c r="R161">
        <v>1.21E-4</v>
      </c>
      <c r="S161">
        <v>1.1900000000000001E-4</v>
      </c>
      <c r="T161">
        <v>1.17E-4</v>
      </c>
      <c r="U161">
        <v>1.1400000000000001E-4</v>
      </c>
      <c r="V161">
        <v>1.12E-4</v>
      </c>
      <c r="W161">
        <v>1.0900000000000001E-4</v>
      </c>
      <c r="X161">
        <v>1.06E-4</v>
      </c>
      <c r="Y161">
        <v>1.03E-4</v>
      </c>
      <c r="Z161">
        <v>9.8999999999999994E-5</v>
      </c>
      <c r="AA161">
        <v>9.6000000000000002E-5</v>
      </c>
      <c r="AB161">
        <v>9.2999999999999997E-5</v>
      </c>
      <c r="AC161">
        <v>8.8999999999999995E-5</v>
      </c>
      <c r="AD161">
        <v>8.6000000000000003E-5</v>
      </c>
      <c r="AE161">
        <v>8.2000000000000001E-5</v>
      </c>
      <c r="AF161">
        <v>7.8999999999999996E-5</v>
      </c>
      <c r="AG161">
        <v>7.6000000000000004E-5</v>
      </c>
      <c r="AH161">
        <v>7.2000000000000002E-5</v>
      </c>
      <c r="AI161">
        <v>6.8999999999999997E-5</v>
      </c>
      <c r="AJ161">
        <v>6.6000000000000005E-5</v>
      </c>
      <c r="AK161">
        <v>6.3E-5</v>
      </c>
      <c r="AL161" s="91">
        <v>-2.3E-2</v>
      </c>
    </row>
    <row r="162" spans="1:38" ht="15" customHeight="1">
      <c r="A162" s="103" t="s">
        <v>5</v>
      </c>
      <c r="B162" s="93" t="s">
        <v>8399</v>
      </c>
      <c r="C162" t="s">
        <v>3238</v>
      </c>
      <c r="D162" t="s">
        <v>8400</v>
      </c>
      <c r="E162" t="s">
        <v>9328</v>
      </c>
      <c r="F162" t="s">
        <v>3916</v>
      </c>
      <c r="H162">
        <v>2.4600000000000002E-4</v>
      </c>
      <c r="I162">
        <v>5.0199999999999995E-4</v>
      </c>
      <c r="J162">
        <v>7.6800000000000002E-4</v>
      </c>
      <c r="K162">
        <v>1.0380000000000001E-3</v>
      </c>
      <c r="L162">
        <v>1.31E-3</v>
      </c>
      <c r="M162">
        <v>1.588E-3</v>
      </c>
      <c r="N162">
        <v>1.8630000000000001E-3</v>
      </c>
      <c r="O162">
        <v>2.1350000000000002E-3</v>
      </c>
      <c r="P162">
        <v>2.4069999999999999E-3</v>
      </c>
      <c r="Q162">
        <v>2.6800000000000001E-3</v>
      </c>
      <c r="R162">
        <v>2.9520000000000002E-3</v>
      </c>
      <c r="S162">
        <v>3.222E-3</v>
      </c>
      <c r="T162">
        <v>3.4910000000000002E-3</v>
      </c>
      <c r="U162">
        <v>3.7599999999999999E-3</v>
      </c>
      <c r="V162">
        <v>4.0260000000000001E-3</v>
      </c>
      <c r="W162">
        <v>4.2890000000000003E-3</v>
      </c>
      <c r="X162">
        <v>4.5529999999999998E-3</v>
      </c>
      <c r="Y162">
        <v>4.8180000000000002E-3</v>
      </c>
      <c r="Z162">
        <v>5.084E-3</v>
      </c>
      <c r="AA162">
        <v>5.3509999999999999E-3</v>
      </c>
      <c r="AB162">
        <v>5.6160000000000003E-3</v>
      </c>
      <c r="AC162">
        <v>5.8809999999999999E-3</v>
      </c>
      <c r="AD162">
        <v>6.1450000000000003E-3</v>
      </c>
      <c r="AE162">
        <v>6.4070000000000004E-3</v>
      </c>
      <c r="AF162">
        <v>6.6680000000000003E-3</v>
      </c>
      <c r="AG162">
        <v>6.927E-3</v>
      </c>
      <c r="AH162">
        <v>7.1830000000000001E-3</v>
      </c>
      <c r="AI162">
        <v>7.4320000000000002E-3</v>
      </c>
      <c r="AJ162">
        <v>7.6829999999999997E-3</v>
      </c>
      <c r="AK162">
        <v>7.9380000000000006E-3</v>
      </c>
      <c r="AL162" s="91">
        <v>0.127</v>
      </c>
    </row>
    <row r="163" spans="1:38" ht="15" customHeight="1">
      <c r="A163" s="103" t="s">
        <v>5</v>
      </c>
      <c r="B163" s="93" t="s">
        <v>8402</v>
      </c>
      <c r="C163" t="s">
        <v>3235</v>
      </c>
      <c r="D163" t="s">
        <v>8403</v>
      </c>
      <c r="E163" t="s">
        <v>9329</v>
      </c>
      <c r="F163" t="s">
        <v>3916</v>
      </c>
      <c r="H163">
        <v>2.7500000000000002E-4</v>
      </c>
      <c r="I163">
        <v>5.5999999999999995E-4</v>
      </c>
      <c r="J163">
        <v>8.5700000000000001E-4</v>
      </c>
      <c r="K163">
        <v>1.158E-3</v>
      </c>
      <c r="L163">
        <v>1.4630000000000001E-3</v>
      </c>
      <c r="M163">
        <v>1.7719999999999999E-3</v>
      </c>
      <c r="N163">
        <v>2.0799999999999998E-3</v>
      </c>
      <c r="O163">
        <v>2.3830000000000001E-3</v>
      </c>
      <c r="P163">
        <v>2.6870000000000002E-3</v>
      </c>
      <c r="Q163">
        <v>2.9910000000000002E-3</v>
      </c>
      <c r="R163">
        <v>3.2950000000000002E-3</v>
      </c>
      <c r="S163">
        <v>3.5969999999999999E-3</v>
      </c>
      <c r="T163">
        <v>3.8969999999999999E-3</v>
      </c>
      <c r="U163">
        <v>4.1970000000000002E-3</v>
      </c>
      <c r="V163">
        <v>4.4929999999999996E-3</v>
      </c>
      <c r="W163">
        <v>4.7869999999999996E-3</v>
      </c>
      <c r="X163">
        <v>5.0819999999999997E-3</v>
      </c>
      <c r="Y163">
        <v>5.3769999999999998E-3</v>
      </c>
      <c r="Z163">
        <v>5.6740000000000002E-3</v>
      </c>
      <c r="AA163">
        <v>5.9719999999999999E-3</v>
      </c>
      <c r="AB163">
        <v>6.2690000000000003E-3</v>
      </c>
      <c r="AC163">
        <v>6.5640000000000004E-3</v>
      </c>
      <c r="AD163">
        <v>6.8589999999999996E-3</v>
      </c>
      <c r="AE163">
        <v>7.1510000000000002E-3</v>
      </c>
      <c r="AF163">
        <v>7.4419999999999998E-3</v>
      </c>
      <c r="AG163">
        <v>7.7320000000000002E-3</v>
      </c>
      <c r="AH163">
        <v>8.0169999999999998E-3</v>
      </c>
      <c r="AI163">
        <v>8.2959999999999996E-3</v>
      </c>
      <c r="AJ163">
        <v>8.5749999999999993E-3</v>
      </c>
      <c r="AK163">
        <v>8.8610000000000008E-3</v>
      </c>
      <c r="AL163" s="91">
        <v>0.127</v>
      </c>
    </row>
    <row r="164" spans="1:38" ht="15" customHeight="1">
      <c r="A164" s="103" t="s">
        <v>7</v>
      </c>
      <c r="B164" s="93" t="s">
        <v>8405</v>
      </c>
      <c r="C164" t="s">
        <v>2287</v>
      </c>
      <c r="D164" t="s">
        <v>8406</v>
      </c>
      <c r="E164" t="s">
        <v>9330</v>
      </c>
      <c r="F164" t="s">
        <v>3916</v>
      </c>
      <c r="H164">
        <v>3.0800000000000001E-4</v>
      </c>
      <c r="I164">
        <v>6.2799999999999998E-4</v>
      </c>
      <c r="J164">
        <v>9.6100000000000005E-4</v>
      </c>
      <c r="K164">
        <v>1.2979999999999999E-3</v>
      </c>
      <c r="L164">
        <v>1.64E-3</v>
      </c>
      <c r="M164">
        <v>1.9870000000000001E-3</v>
      </c>
      <c r="N164">
        <v>2.3319999999999999E-3</v>
      </c>
      <c r="O164">
        <v>2.6719999999999999E-3</v>
      </c>
      <c r="P164">
        <v>3.0119999999999999E-3</v>
      </c>
      <c r="Q164">
        <v>3.3540000000000002E-3</v>
      </c>
      <c r="R164">
        <v>3.6939999999999998E-3</v>
      </c>
      <c r="S164">
        <v>4.032E-3</v>
      </c>
      <c r="T164">
        <v>4.3689999999999996E-3</v>
      </c>
      <c r="U164">
        <v>4.705E-3</v>
      </c>
      <c r="V164">
        <v>5.0379999999999999E-3</v>
      </c>
      <c r="W164">
        <v>5.3670000000000002E-3</v>
      </c>
      <c r="X164">
        <v>5.6979999999999999E-3</v>
      </c>
      <c r="Y164">
        <v>6.0289999999999996E-3</v>
      </c>
      <c r="Z164">
        <v>6.3610000000000003E-3</v>
      </c>
      <c r="AA164">
        <v>6.6959999999999997E-3</v>
      </c>
      <c r="AB164">
        <v>7.0280000000000004E-3</v>
      </c>
      <c r="AC164">
        <v>7.3590000000000001E-3</v>
      </c>
      <c r="AD164">
        <v>7.6899999999999998E-3</v>
      </c>
      <c r="AE164">
        <v>8.0180000000000008E-3</v>
      </c>
      <c r="AF164">
        <v>8.3429999999999997E-3</v>
      </c>
      <c r="AG164">
        <v>8.6689999999999996E-3</v>
      </c>
      <c r="AH164">
        <v>8.9879999999999995E-3</v>
      </c>
      <c r="AI164">
        <v>9.2999999999999992E-3</v>
      </c>
      <c r="AJ164">
        <v>9.6139999999999993E-3</v>
      </c>
      <c r="AK164">
        <v>9.9340000000000001E-3</v>
      </c>
      <c r="AL164" s="91">
        <v>0.127</v>
      </c>
    </row>
    <row r="165" spans="1:38" ht="15" customHeight="1">
      <c r="B165" s="93" t="s">
        <v>8408</v>
      </c>
      <c r="C165" t="s">
        <v>8091</v>
      </c>
      <c r="D165" t="s">
        <v>8409</v>
      </c>
      <c r="E165" t="s">
        <v>9331</v>
      </c>
      <c r="F165" t="s">
        <v>3916</v>
      </c>
      <c r="H165">
        <v>5.2599729999999996</v>
      </c>
      <c r="I165">
        <v>5.3449850000000003</v>
      </c>
      <c r="J165">
        <v>5.4340219999999997</v>
      </c>
      <c r="K165">
        <v>5.5196230000000002</v>
      </c>
      <c r="L165">
        <v>5.6031129999999996</v>
      </c>
      <c r="M165">
        <v>5.6865100000000002</v>
      </c>
      <c r="N165">
        <v>5.7608160000000002</v>
      </c>
      <c r="O165">
        <v>5.822648</v>
      </c>
      <c r="P165">
        <v>5.8731340000000003</v>
      </c>
      <c r="Q165">
        <v>5.9185270000000001</v>
      </c>
      <c r="R165">
        <v>5.9584169999999999</v>
      </c>
      <c r="S165">
        <v>5.989884</v>
      </c>
      <c r="T165">
        <v>6.0119819999999997</v>
      </c>
      <c r="U165">
        <v>6.0230980000000001</v>
      </c>
      <c r="V165">
        <v>6.0310069999999998</v>
      </c>
      <c r="W165">
        <v>6.0390259999999998</v>
      </c>
      <c r="X165">
        <v>6.046036</v>
      </c>
      <c r="Y165">
        <v>6.0506130000000002</v>
      </c>
      <c r="Z165">
        <v>6.0479229999999999</v>
      </c>
      <c r="AA165">
        <v>6.0396799999999997</v>
      </c>
      <c r="AB165">
        <v>6.0193320000000003</v>
      </c>
      <c r="AC165">
        <v>6.0055209999999999</v>
      </c>
      <c r="AD165">
        <v>5.9950359999999998</v>
      </c>
      <c r="AE165">
        <v>5.9879069999999999</v>
      </c>
      <c r="AF165">
        <v>5.9808349999999999</v>
      </c>
      <c r="AG165">
        <v>5.9683780000000004</v>
      </c>
      <c r="AH165">
        <v>5.9494040000000004</v>
      </c>
      <c r="AI165">
        <v>5.9238989999999996</v>
      </c>
      <c r="AJ165">
        <v>5.8926150000000002</v>
      </c>
      <c r="AK165">
        <v>5.857405</v>
      </c>
      <c r="AL165" s="91">
        <v>4.0000000000000001E-3</v>
      </c>
    </row>
    <row r="166" spans="1:38" ht="15" customHeight="1">
      <c r="B166" s="93" t="s">
        <v>8411</v>
      </c>
      <c r="C166" t="s">
        <v>8412</v>
      </c>
      <c r="D166" t="s">
        <v>8413</v>
      </c>
      <c r="E166" t="s">
        <v>9332</v>
      </c>
      <c r="F166" t="s">
        <v>3916</v>
      </c>
      <c r="H166">
        <v>13.276097</v>
      </c>
      <c r="I166">
        <v>13.616776</v>
      </c>
      <c r="J166">
        <v>13.974323</v>
      </c>
      <c r="K166">
        <v>14.332295</v>
      </c>
      <c r="L166">
        <v>14.693827000000001</v>
      </c>
      <c r="M166">
        <v>15.062942</v>
      </c>
      <c r="N166">
        <v>15.418974</v>
      </c>
      <c r="O166">
        <v>15.751728999999999</v>
      </c>
      <c r="P166">
        <v>16.064594</v>
      </c>
      <c r="Q166">
        <v>16.369675000000001</v>
      </c>
      <c r="R166">
        <v>16.658805999999998</v>
      </c>
      <c r="S166">
        <v>16.937904</v>
      </c>
      <c r="T166">
        <v>17.186378000000001</v>
      </c>
      <c r="U166">
        <v>17.413374000000001</v>
      </c>
      <c r="V166">
        <v>17.628954</v>
      </c>
      <c r="W166">
        <v>17.845186000000002</v>
      </c>
      <c r="X166">
        <v>18.063438000000001</v>
      </c>
      <c r="Y166">
        <v>18.279122999999998</v>
      </c>
      <c r="Z166">
        <v>18.482787999999999</v>
      </c>
      <c r="AA166">
        <v>18.673454</v>
      </c>
      <c r="AB166">
        <v>18.855067999999999</v>
      </c>
      <c r="AC166">
        <v>19.041941000000001</v>
      </c>
      <c r="AD166">
        <v>19.256965999999998</v>
      </c>
      <c r="AE166">
        <v>19.494305000000001</v>
      </c>
      <c r="AF166">
        <v>19.729174</v>
      </c>
      <c r="AG166">
        <v>19.952383000000001</v>
      </c>
      <c r="AH166">
        <v>20.172181999999999</v>
      </c>
      <c r="AI166">
        <v>20.38401</v>
      </c>
      <c r="AJ166">
        <v>20.577736000000002</v>
      </c>
      <c r="AK166">
        <v>20.764429</v>
      </c>
      <c r="AL166" s="91">
        <v>1.6E-2</v>
      </c>
    </row>
    <row r="167" spans="1:38" ht="15" customHeight="1">
      <c r="C167" t="s">
        <v>8415</v>
      </c>
    </row>
    <row r="168" spans="1:38" ht="15" customHeight="1">
      <c r="C168" t="s">
        <v>8221</v>
      </c>
    </row>
    <row r="169" spans="1:38" ht="15" customHeight="1">
      <c r="C169" t="s">
        <v>850</v>
      </c>
    </row>
    <row r="170" spans="1:38" ht="15" customHeight="1">
      <c r="A170" s="103" t="s">
        <v>4</v>
      </c>
      <c r="B170" s="93" t="s">
        <v>8416</v>
      </c>
      <c r="C170" t="s">
        <v>955</v>
      </c>
      <c r="D170" t="s">
        <v>8417</v>
      </c>
      <c r="E170" t="s">
        <v>9333</v>
      </c>
      <c r="F170" t="s">
        <v>8225</v>
      </c>
      <c r="H170">
        <v>16.490631</v>
      </c>
      <c r="I170">
        <v>16.657988</v>
      </c>
      <c r="J170">
        <v>16.865583000000001</v>
      </c>
      <c r="K170">
        <v>17.274172</v>
      </c>
      <c r="L170">
        <v>17.758087</v>
      </c>
      <c r="M170">
        <v>18.191389000000001</v>
      </c>
      <c r="N170">
        <v>18.482361000000001</v>
      </c>
      <c r="O170">
        <v>18.484387999999999</v>
      </c>
      <c r="P170">
        <v>18.520954</v>
      </c>
      <c r="Q170">
        <v>18.508075999999999</v>
      </c>
      <c r="R170">
        <v>18.479707999999999</v>
      </c>
      <c r="S170">
        <v>18.440346000000002</v>
      </c>
      <c r="T170">
        <v>18.402419999999999</v>
      </c>
      <c r="U170">
        <v>18.370125000000002</v>
      </c>
      <c r="V170">
        <v>18.344763</v>
      </c>
      <c r="W170">
        <v>18.326912</v>
      </c>
      <c r="X170">
        <v>18.312086000000001</v>
      </c>
      <c r="Y170">
        <v>18.299717000000001</v>
      </c>
      <c r="Z170">
        <v>18.289434</v>
      </c>
      <c r="AA170">
        <v>18.280563000000001</v>
      </c>
      <c r="AB170">
        <v>18.273026999999999</v>
      </c>
      <c r="AC170">
        <v>18.266660999999999</v>
      </c>
      <c r="AD170">
        <v>18.261267</v>
      </c>
      <c r="AE170">
        <v>18.256706000000001</v>
      </c>
      <c r="AF170">
        <v>18.252865</v>
      </c>
      <c r="AG170">
        <v>18.249580000000002</v>
      </c>
      <c r="AH170">
        <v>18.246752000000001</v>
      </c>
      <c r="AI170">
        <v>18.244308</v>
      </c>
      <c r="AJ170">
        <v>18.242138000000001</v>
      </c>
      <c r="AK170">
        <v>18.240197999999999</v>
      </c>
      <c r="AL170" s="91">
        <v>3.0000000000000001E-3</v>
      </c>
    </row>
    <row r="171" spans="1:38" ht="15" customHeight="1">
      <c r="A171" s="103" t="s">
        <v>3</v>
      </c>
      <c r="B171" s="93" t="s">
        <v>8419</v>
      </c>
      <c r="C171" t="s">
        <v>1221</v>
      </c>
      <c r="D171" t="s">
        <v>8420</v>
      </c>
      <c r="E171" t="s">
        <v>9334</v>
      </c>
      <c r="F171" t="s">
        <v>2728</v>
      </c>
      <c r="H171">
        <v>13.406655000000001</v>
      </c>
      <c r="I171">
        <v>13.390872</v>
      </c>
      <c r="J171">
        <v>13.624947000000001</v>
      </c>
      <c r="K171">
        <v>13.833942</v>
      </c>
      <c r="L171">
        <v>14.089247</v>
      </c>
      <c r="M171">
        <v>14.348737</v>
      </c>
      <c r="N171">
        <v>14.577196000000001</v>
      </c>
      <c r="O171">
        <v>14.59329</v>
      </c>
      <c r="P171">
        <v>14.641341000000001</v>
      </c>
      <c r="Q171">
        <v>14.684950000000001</v>
      </c>
      <c r="R171">
        <v>14.700699999999999</v>
      </c>
      <c r="S171">
        <v>14.658170999999999</v>
      </c>
      <c r="T171">
        <v>14.641164</v>
      </c>
      <c r="U171">
        <v>14.629367</v>
      </c>
      <c r="V171">
        <v>14.619655</v>
      </c>
      <c r="W171">
        <v>14.613004999999999</v>
      </c>
      <c r="X171">
        <v>14.607843000000001</v>
      </c>
      <c r="Y171">
        <v>14.604438999999999</v>
      </c>
      <c r="Z171">
        <v>14.602283</v>
      </c>
      <c r="AA171">
        <v>14.601373000000001</v>
      </c>
      <c r="AB171">
        <v>14.600591</v>
      </c>
      <c r="AC171">
        <v>14.404602000000001</v>
      </c>
      <c r="AD171">
        <v>14.418168</v>
      </c>
      <c r="AE171">
        <v>14.440212000000001</v>
      </c>
      <c r="AF171">
        <v>14.474017999999999</v>
      </c>
      <c r="AG171">
        <v>14.523809999999999</v>
      </c>
      <c r="AH171">
        <v>14.593228</v>
      </c>
      <c r="AI171">
        <v>14.682076</v>
      </c>
      <c r="AJ171">
        <v>14.783524999999999</v>
      </c>
      <c r="AK171">
        <v>14.88693</v>
      </c>
      <c r="AL171" s="91">
        <v>4.0000000000000001E-3</v>
      </c>
    </row>
    <row r="172" spans="1:38" ht="15" customHeight="1">
      <c r="A172" s="103" t="s">
        <v>6</v>
      </c>
      <c r="B172" s="93" t="s">
        <v>8422</v>
      </c>
      <c r="C172" t="s">
        <v>970</v>
      </c>
      <c r="D172" t="s">
        <v>8423</v>
      </c>
      <c r="E172" t="s">
        <v>9335</v>
      </c>
      <c r="F172" t="s">
        <v>2728</v>
      </c>
      <c r="H172">
        <v>12.624862</v>
      </c>
      <c r="I172">
        <v>12.71697</v>
      </c>
      <c r="J172">
        <v>12.8179</v>
      </c>
      <c r="K172">
        <v>12.896065</v>
      </c>
      <c r="L172">
        <v>13.012043999999999</v>
      </c>
      <c r="M172">
        <v>13.176348000000001</v>
      </c>
      <c r="N172">
        <v>13.400192000000001</v>
      </c>
      <c r="O172">
        <v>13.479231</v>
      </c>
      <c r="P172">
        <v>13.639422</v>
      </c>
      <c r="Q172">
        <v>13.809906</v>
      </c>
      <c r="R172">
        <v>13.945539</v>
      </c>
      <c r="S172">
        <v>14.037323000000001</v>
      </c>
      <c r="T172">
        <v>14.083603999999999</v>
      </c>
      <c r="U172">
        <v>14.099356999999999</v>
      </c>
      <c r="V172">
        <v>14.031141</v>
      </c>
      <c r="W172">
        <v>14.035256</v>
      </c>
      <c r="X172">
        <v>14.044086</v>
      </c>
      <c r="Y172">
        <v>14.058752</v>
      </c>
      <c r="Z172">
        <v>14.082060999999999</v>
      </c>
      <c r="AA172">
        <v>14.115887000000001</v>
      </c>
      <c r="AB172">
        <v>14.159841</v>
      </c>
      <c r="AC172">
        <v>14.211149000000001</v>
      </c>
      <c r="AD172">
        <v>14.263293000000001</v>
      </c>
      <c r="AE172">
        <v>14.31025</v>
      </c>
      <c r="AF172">
        <v>14.348736000000001</v>
      </c>
      <c r="AG172">
        <v>14.376898000000001</v>
      </c>
      <c r="AH172">
        <v>14.396907000000001</v>
      </c>
      <c r="AI172">
        <v>14.399818</v>
      </c>
      <c r="AJ172">
        <v>14.399217999999999</v>
      </c>
      <c r="AK172">
        <v>14.398680000000001</v>
      </c>
      <c r="AL172" s="91">
        <v>5.0000000000000001E-3</v>
      </c>
    </row>
    <row r="173" spans="1:38" ht="15" customHeight="1">
      <c r="A173" s="103" t="s">
        <v>2</v>
      </c>
      <c r="B173" s="93" t="s">
        <v>8425</v>
      </c>
      <c r="C173" t="s">
        <v>985</v>
      </c>
      <c r="D173" t="s">
        <v>8426</v>
      </c>
      <c r="E173" t="s">
        <v>9336</v>
      </c>
      <c r="F173" t="s">
        <v>2728</v>
      </c>
      <c r="H173">
        <v>8.9705530000000007</v>
      </c>
      <c r="I173">
        <v>12.706604</v>
      </c>
      <c r="J173">
        <v>12.897489999999999</v>
      </c>
      <c r="K173">
        <v>13.119279000000001</v>
      </c>
      <c r="L173">
        <v>13.387620999999999</v>
      </c>
      <c r="M173">
        <v>13.697343</v>
      </c>
      <c r="N173">
        <v>14.015763</v>
      </c>
      <c r="O173">
        <v>14.079936999999999</v>
      </c>
      <c r="P173">
        <v>14.226708</v>
      </c>
      <c r="Q173">
        <v>14.315179000000001</v>
      </c>
      <c r="R173">
        <v>14.362587</v>
      </c>
      <c r="S173">
        <v>14.379441999999999</v>
      </c>
      <c r="T173">
        <v>14.369514000000001</v>
      </c>
      <c r="U173">
        <v>14.355945999999999</v>
      </c>
      <c r="V173">
        <v>14.341265</v>
      </c>
      <c r="W173">
        <v>14.321901</v>
      </c>
      <c r="X173">
        <v>14.298261999999999</v>
      </c>
      <c r="Y173">
        <v>14.273948000000001</v>
      </c>
      <c r="Z173">
        <v>14.24985</v>
      </c>
      <c r="AA173">
        <v>14.223782999999999</v>
      </c>
      <c r="AB173">
        <v>14.198535</v>
      </c>
      <c r="AC173">
        <v>14.173295</v>
      </c>
      <c r="AD173">
        <v>14.147655</v>
      </c>
      <c r="AE173">
        <v>14.125093</v>
      </c>
      <c r="AF173">
        <v>14.102512000000001</v>
      </c>
      <c r="AG173">
        <v>14.081931000000001</v>
      </c>
      <c r="AH173">
        <v>14.061762999999999</v>
      </c>
      <c r="AI173">
        <v>14.045614</v>
      </c>
      <c r="AJ173">
        <v>14.027972</v>
      </c>
      <c r="AK173">
        <v>14.011533999999999</v>
      </c>
      <c r="AL173" s="91">
        <v>1.4999999999999999E-2</v>
      </c>
    </row>
    <row r="174" spans="1:38" ht="15" customHeight="1">
      <c r="A174" s="103" t="s">
        <v>3</v>
      </c>
      <c r="B174" s="93" t="s">
        <v>8428</v>
      </c>
      <c r="C174" t="s">
        <v>3230</v>
      </c>
      <c r="D174" t="s">
        <v>8429</v>
      </c>
      <c r="E174" t="s">
        <v>9337</v>
      </c>
      <c r="F174" t="s">
        <v>2728</v>
      </c>
      <c r="H174">
        <v>8.8073759999999996</v>
      </c>
      <c r="I174">
        <v>8.9271759999999993</v>
      </c>
      <c r="J174">
        <v>9.1100349999999999</v>
      </c>
      <c r="K174">
        <v>9.3191500000000005</v>
      </c>
      <c r="L174">
        <v>9.5621419999999997</v>
      </c>
      <c r="M174">
        <v>9.8183989999999994</v>
      </c>
      <c r="N174">
        <v>10.101972999999999</v>
      </c>
      <c r="O174">
        <v>10.202016</v>
      </c>
      <c r="P174">
        <v>10.452854</v>
      </c>
      <c r="Q174">
        <v>10.679508</v>
      </c>
      <c r="R174">
        <v>10.899879</v>
      </c>
      <c r="S174">
        <v>11.05353</v>
      </c>
      <c r="T174">
        <v>11.124699</v>
      </c>
      <c r="U174">
        <v>11.151427999999999</v>
      </c>
      <c r="V174">
        <v>11.150812999999999</v>
      </c>
      <c r="W174">
        <v>11.150351000000001</v>
      </c>
      <c r="X174">
        <v>11.149998999999999</v>
      </c>
      <c r="Y174">
        <v>11.149732</v>
      </c>
      <c r="Z174">
        <v>11.149528999999999</v>
      </c>
      <c r="AA174">
        <v>11.149368000000001</v>
      </c>
      <c r="AB174">
        <v>11.149243999999999</v>
      </c>
      <c r="AC174">
        <v>11.149148</v>
      </c>
      <c r="AD174">
        <v>11.149073</v>
      </c>
      <c r="AE174">
        <v>11.149013999999999</v>
      </c>
      <c r="AF174">
        <v>11.14897</v>
      </c>
      <c r="AG174">
        <v>11.148934000000001</v>
      </c>
      <c r="AH174">
        <v>11.148909</v>
      </c>
      <c r="AI174">
        <v>11.148887</v>
      </c>
      <c r="AJ174">
        <v>11.148872000000001</v>
      </c>
      <c r="AK174">
        <v>11.148859</v>
      </c>
      <c r="AL174" s="91">
        <v>8.0000000000000002E-3</v>
      </c>
    </row>
    <row r="175" spans="1:38" ht="15" customHeight="1">
      <c r="A175" s="103" t="s">
        <v>1</v>
      </c>
      <c r="B175" s="93" t="s">
        <v>8431</v>
      </c>
      <c r="C175" t="s">
        <v>2271</v>
      </c>
      <c r="D175" t="s">
        <v>8432</v>
      </c>
      <c r="E175" t="s">
        <v>9338</v>
      </c>
      <c r="F175" t="s">
        <v>8225</v>
      </c>
      <c r="H175">
        <v>27.306767000000001</v>
      </c>
      <c r="I175">
        <v>27.373486</v>
      </c>
      <c r="J175">
        <v>27.479723</v>
      </c>
      <c r="K175">
        <v>27.558764</v>
      </c>
      <c r="L175">
        <v>27.674097</v>
      </c>
      <c r="M175">
        <v>27.836693</v>
      </c>
      <c r="N175">
        <v>28.053834999999999</v>
      </c>
      <c r="O175">
        <v>28.207539000000001</v>
      </c>
      <c r="P175">
        <v>28.443204999999999</v>
      </c>
      <c r="Q175">
        <v>28.674709</v>
      </c>
      <c r="R175">
        <v>28.870735</v>
      </c>
      <c r="S175">
        <v>28.965260000000001</v>
      </c>
      <c r="T175">
        <v>28.993694000000001</v>
      </c>
      <c r="U175">
        <v>29.001149999999999</v>
      </c>
      <c r="V175">
        <v>28.999898999999999</v>
      </c>
      <c r="W175">
        <v>28.998663000000001</v>
      </c>
      <c r="X175">
        <v>28.997719</v>
      </c>
      <c r="Y175">
        <v>28.996970999999998</v>
      </c>
      <c r="Z175">
        <v>28.996421999999999</v>
      </c>
      <c r="AA175">
        <v>28.996338000000002</v>
      </c>
      <c r="AB175">
        <v>28.996420000000001</v>
      </c>
      <c r="AC175">
        <v>28.996763000000001</v>
      </c>
      <c r="AD175">
        <v>28.997484</v>
      </c>
      <c r="AE175">
        <v>28.975849</v>
      </c>
      <c r="AF175">
        <v>28.979357</v>
      </c>
      <c r="AG175">
        <v>28.984477999999999</v>
      </c>
      <c r="AH175">
        <v>28.991734999999998</v>
      </c>
      <c r="AI175">
        <v>29.001629000000001</v>
      </c>
      <c r="AJ175">
        <v>29.014500000000002</v>
      </c>
      <c r="AK175">
        <v>29.030773</v>
      </c>
      <c r="AL175" s="91">
        <v>2E-3</v>
      </c>
    </row>
    <row r="176" spans="1:38" ht="15" customHeight="1">
      <c r="A176" s="103" t="s">
        <v>5</v>
      </c>
      <c r="B176" s="93" t="s">
        <v>8434</v>
      </c>
      <c r="C176" t="s">
        <v>3238</v>
      </c>
      <c r="D176" t="s">
        <v>8435</v>
      </c>
      <c r="E176" t="s">
        <v>9339</v>
      </c>
      <c r="F176" t="s">
        <v>8225</v>
      </c>
      <c r="H176">
        <v>23.005604000000002</v>
      </c>
      <c r="I176">
        <v>23.400020999999999</v>
      </c>
      <c r="J176">
        <v>23.759357000000001</v>
      </c>
      <c r="K176">
        <v>24.149006</v>
      </c>
      <c r="L176">
        <v>24.672279</v>
      </c>
      <c r="M176">
        <v>25.349667</v>
      </c>
      <c r="N176">
        <v>26.164290999999999</v>
      </c>
      <c r="O176">
        <v>26.605913000000001</v>
      </c>
      <c r="P176">
        <v>27.359231999999999</v>
      </c>
      <c r="Q176">
        <v>28.056647999999999</v>
      </c>
      <c r="R176">
        <v>28.526541000000002</v>
      </c>
      <c r="S176">
        <v>28.780718</v>
      </c>
      <c r="T176">
        <v>28.849609000000001</v>
      </c>
      <c r="U176">
        <v>28.864253999999999</v>
      </c>
      <c r="V176">
        <v>28.865772</v>
      </c>
      <c r="W176">
        <v>28.871856999999999</v>
      </c>
      <c r="X176">
        <v>28.866346</v>
      </c>
      <c r="Y176">
        <v>28.861977</v>
      </c>
      <c r="Z176">
        <v>28.858754999999999</v>
      </c>
      <c r="AA176">
        <v>28.856477999999999</v>
      </c>
      <c r="AB176">
        <v>28.854986</v>
      </c>
      <c r="AC176">
        <v>28.854115</v>
      </c>
      <c r="AD176">
        <v>28.853702999999999</v>
      </c>
      <c r="AE176">
        <v>28.853580000000001</v>
      </c>
      <c r="AF176">
        <v>28.853628</v>
      </c>
      <c r="AG176">
        <v>28.853677999999999</v>
      </c>
      <c r="AH176">
        <v>28.853659</v>
      </c>
      <c r="AI176">
        <v>28.853531</v>
      </c>
      <c r="AJ176">
        <v>28.853092</v>
      </c>
      <c r="AK176">
        <v>28.852087000000001</v>
      </c>
      <c r="AL176" s="91">
        <v>8.0000000000000002E-3</v>
      </c>
    </row>
    <row r="177" spans="1:38" ht="15" customHeight="1">
      <c r="A177" s="103" t="s">
        <v>5</v>
      </c>
      <c r="B177" s="93" t="s">
        <v>8437</v>
      </c>
      <c r="C177" t="s">
        <v>3235</v>
      </c>
      <c r="D177" t="s">
        <v>8438</v>
      </c>
      <c r="E177" t="s">
        <v>9340</v>
      </c>
      <c r="F177" t="s">
        <v>2728</v>
      </c>
      <c r="H177">
        <v>19.178469</v>
      </c>
      <c r="I177">
        <v>19.306830999999999</v>
      </c>
      <c r="J177">
        <v>19.414116</v>
      </c>
      <c r="K177">
        <v>19.521678999999999</v>
      </c>
      <c r="L177">
        <v>19.673559000000001</v>
      </c>
      <c r="M177">
        <v>19.870455</v>
      </c>
      <c r="N177">
        <v>20.123327</v>
      </c>
      <c r="O177">
        <v>20.233167999999999</v>
      </c>
      <c r="P177">
        <v>20.388349999999999</v>
      </c>
      <c r="Q177">
        <v>20.600597</v>
      </c>
      <c r="R177">
        <v>20.729555000000001</v>
      </c>
      <c r="S177">
        <v>20.823048</v>
      </c>
      <c r="T177">
        <v>20.900369999999999</v>
      </c>
      <c r="U177">
        <v>20.958041999999999</v>
      </c>
      <c r="V177">
        <v>20.987030000000001</v>
      </c>
      <c r="W177">
        <v>21.010442999999999</v>
      </c>
      <c r="X177">
        <v>21.027752</v>
      </c>
      <c r="Y177">
        <v>21.041440999999999</v>
      </c>
      <c r="Z177">
        <v>21.042824</v>
      </c>
      <c r="AA177">
        <v>21.039771999999999</v>
      </c>
      <c r="AB177">
        <v>21.037172000000002</v>
      </c>
      <c r="AC177">
        <v>21.035048</v>
      </c>
      <c r="AD177">
        <v>21.029344999999999</v>
      </c>
      <c r="AE177">
        <v>21.030071</v>
      </c>
      <c r="AF177">
        <v>21.031731000000001</v>
      </c>
      <c r="AG177">
        <v>21.034334000000001</v>
      </c>
      <c r="AH177">
        <v>21.03792</v>
      </c>
      <c r="AI177">
        <v>21.04241</v>
      </c>
      <c r="AJ177">
        <v>21.039542999999998</v>
      </c>
      <c r="AK177">
        <v>21.048538000000001</v>
      </c>
      <c r="AL177" s="91">
        <v>3.0000000000000001E-3</v>
      </c>
    </row>
    <row r="178" spans="1:38" ht="15" customHeight="1">
      <c r="A178" s="103" t="s">
        <v>7</v>
      </c>
      <c r="B178" s="93" t="s">
        <v>8440</v>
      </c>
      <c r="C178" t="s">
        <v>2287</v>
      </c>
      <c r="D178" t="s">
        <v>8441</v>
      </c>
      <c r="E178" t="s">
        <v>9341</v>
      </c>
      <c r="F178" t="s">
        <v>8225</v>
      </c>
      <c r="H178">
        <v>18.70326</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-5.0000000000000001E-3</v>
      </c>
    </row>
    <row r="179" spans="1:38" ht="15" customHeight="1">
      <c r="B179" s="93" t="s">
        <v>8443</v>
      </c>
      <c r="C179" t="s">
        <v>8251</v>
      </c>
      <c r="D179" t="s">
        <v>8444</v>
      </c>
      <c r="E179" t="s">
        <v>9342</v>
      </c>
      <c r="H179">
        <v>15.745361000000001</v>
      </c>
      <c r="I179">
        <v>15.845704</v>
      </c>
      <c r="J179">
        <v>16.040210999999999</v>
      </c>
      <c r="K179">
        <v>16.367560999999998</v>
      </c>
      <c r="L179">
        <v>16.758938000000001</v>
      </c>
      <c r="M179">
        <v>17.113142</v>
      </c>
      <c r="N179">
        <v>17.357555000000001</v>
      </c>
      <c r="O179">
        <v>17.334826</v>
      </c>
      <c r="P179">
        <v>17.345827</v>
      </c>
      <c r="Q179">
        <v>17.322779000000001</v>
      </c>
      <c r="R179">
        <v>17.279865000000001</v>
      </c>
      <c r="S179">
        <v>17.208002</v>
      </c>
      <c r="T179">
        <v>17.144780999999998</v>
      </c>
      <c r="U179">
        <v>17.089196999999999</v>
      </c>
      <c r="V179">
        <v>17.036864999999999</v>
      </c>
      <c r="W179">
        <v>16.994081000000001</v>
      </c>
      <c r="X179">
        <v>16.951350999999999</v>
      </c>
      <c r="Y179">
        <v>16.913582000000002</v>
      </c>
      <c r="Z179">
        <v>16.877248999999999</v>
      </c>
      <c r="AA179">
        <v>16.841707</v>
      </c>
      <c r="AB179">
        <v>16.802837</v>
      </c>
      <c r="AC179">
        <v>16.683385999999999</v>
      </c>
      <c r="AD179">
        <v>16.660204</v>
      </c>
      <c r="AE179">
        <v>16.638570999999999</v>
      </c>
      <c r="AF179">
        <v>16.628532</v>
      </c>
      <c r="AG179">
        <v>16.628481000000001</v>
      </c>
      <c r="AH179">
        <v>16.638560999999999</v>
      </c>
      <c r="AI179">
        <v>16.658847999999999</v>
      </c>
      <c r="AJ179">
        <v>16.686192999999999</v>
      </c>
      <c r="AK179">
        <v>16.716265</v>
      </c>
      <c r="AL179" s="91">
        <v>2E-3</v>
      </c>
    </row>
    <row r="180" spans="1:38" ht="15" customHeight="1">
      <c r="C180" t="s">
        <v>854</v>
      </c>
    </row>
    <row r="181" spans="1:38" ht="15" customHeight="1">
      <c r="A181" s="103" t="s">
        <v>4</v>
      </c>
      <c r="B181" s="93" t="s">
        <v>8446</v>
      </c>
      <c r="C181" t="s">
        <v>955</v>
      </c>
      <c r="D181" t="s">
        <v>8447</v>
      </c>
      <c r="E181" t="s">
        <v>9343</v>
      </c>
      <c r="F181" t="s">
        <v>8225</v>
      </c>
      <c r="H181">
        <v>9.9379860000000004</v>
      </c>
      <c r="I181">
        <v>10.092971</v>
      </c>
      <c r="J181">
        <v>10.321581999999999</v>
      </c>
      <c r="K181">
        <v>10.597592000000001</v>
      </c>
      <c r="L181">
        <v>10.914816</v>
      </c>
      <c r="M181">
        <v>11.234718000000001</v>
      </c>
      <c r="N181">
        <v>11.575718999999999</v>
      </c>
      <c r="O181">
        <v>11.743528</v>
      </c>
      <c r="P181">
        <v>12.048120000000001</v>
      </c>
      <c r="Q181">
        <v>12.323485</v>
      </c>
      <c r="R181">
        <v>12.57606</v>
      </c>
      <c r="S181">
        <v>12.712394</v>
      </c>
      <c r="T181">
        <v>12.706125</v>
      </c>
      <c r="U181">
        <v>12.700659999999999</v>
      </c>
      <c r="V181">
        <v>12.696635000000001</v>
      </c>
      <c r="W181">
        <v>12.694022</v>
      </c>
      <c r="X181">
        <v>12.692774999999999</v>
      </c>
      <c r="Y181">
        <v>12.655964000000001</v>
      </c>
      <c r="Z181">
        <v>12.658526999999999</v>
      </c>
      <c r="AA181">
        <v>12.662374</v>
      </c>
      <c r="AB181">
        <v>12.667802</v>
      </c>
      <c r="AC181">
        <v>12.674972</v>
      </c>
      <c r="AD181">
        <v>12.683774</v>
      </c>
      <c r="AE181">
        <v>12.693517999999999</v>
      </c>
      <c r="AF181">
        <v>12.703303</v>
      </c>
      <c r="AG181">
        <v>12.712225</v>
      </c>
      <c r="AH181">
        <v>12.71963</v>
      </c>
      <c r="AI181">
        <v>12.723153</v>
      </c>
      <c r="AJ181">
        <v>12.724192</v>
      </c>
      <c r="AK181">
        <v>12.725039000000001</v>
      </c>
      <c r="AL181" s="91">
        <v>8.9999999999999993E-3</v>
      </c>
    </row>
    <row r="182" spans="1:38" ht="15" customHeight="1">
      <c r="A182" s="103" t="s">
        <v>3</v>
      </c>
      <c r="B182" s="93" t="s">
        <v>8449</v>
      </c>
      <c r="C182" t="s">
        <v>1221</v>
      </c>
      <c r="D182" t="s">
        <v>8450</v>
      </c>
      <c r="E182" t="s">
        <v>9344</v>
      </c>
      <c r="F182" t="s">
        <v>2728</v>
      </c>
      <c r="H182">
        <v>7.2991159999999997</v>
      </c>
      <c r="I182">
        <v>7.3826029999999996</v>
      </c>
      <c r="J182">
        <v>7.5242779999999998</v>
      </c>
      <c r="K182">
        <v>7.6900360000000001</v>
      </c>
      <c r="L182">
        <v>7.88293</v>
      </c>
      <c r="M182">
        <v>8.0885820000000006</v>
      </c>
      <c r="N182">
        <v>8.3122220000000002</v>
      </c>
      <c r="O182">
        <v>8.3905499999999993</v>
      </c>
      <c r="P182">
        <v>8.5932549999999992</v>
      </c>
      <c r="Q182">
        <v>8.7738329999999998</v>
      </c>
      <c r="R182">
        <v>8.9459590000000002</v>
      </c>
      <c r="S182">
        <v>9.0631690000000003</v>
      </c>
      <c r="T182">
        <v>9.112482</v>
      </c>
      <c r="U182">
        <v>9.1509719999999994</v>
      </c>
      <c r="V182">
        <v>9.1499020000000009</v>
      </c>
      <c r="W182">
        <v>9.1466550000000009</v>
      </c>
      <c r="X182">
        <v>9.1428829999999994</v>
      </c>
      <c r="Y182">
        <v>9.1390989999999999</v>
      </c>
      <c r="Z182">
        <v>9.1355660000000007</v>
      </c>
      <c r="AA182">
        <v>9.1321619999999992</v>
      </c>
      <c r="AB182">
        <v>9.1288940000000007</v>
      </c>
      <c r="AC182">
        <v>9.1256959999999996</v>
      </c>
      <c r="AD182">
        <v>9.1224530000000001</v>
      </c>
      <c r="AE182">
        <v>9.1191420000000001</v>
      </c>
      <c r="AF182">
        <v>9.1157550000000001</v>
      </c>
      <c r="AG182">
        <v>9.1127690000000001</v>
      </c>
      <c r="AH182">
        <v>9.1093399999999995</v>
      </c>
      <c r="AI182">
        <v>9.1075490000000006</v>
      </c>
      <c r="AJ182">
        <v>9.1051660000000005</v>
      </c>
      <c r="AK182">
        <v>9.1039510000000003</v>
      </c>
      <c r="AL182" s="91">
        <v>8.0000000000000002E-3</v>
      </c>
    </row>
    <row r="183" spans="1:38" ht="15" customHeight="1">
      <c r="A183" s="103" t="s">
        <v>6</v>
      </c>
      <c r="B183" s="93" t="s">
        <v>8452</v>
      </c>
      <c r="C183" t="s">
        <v>970</v>
      </c>
      <c r="D183" t="s">
        <v>8453</v>
      </c>
      <c r="E183" t="s">
        <v>9345</v>
      </c>
      <c r="F183" t="s">
        <v>2728</v>
      </c>
      <c r="H183">
        <v>6.9643329999999999</v>
      </c>
      <c r="I183">
        <v>7.0463019999999998</v>
      </c>
      <c r="J183">
        <v>7.1880280000000001</v>
      </c>
      <c r="K183">
        <v>7.3388179999999998</v>
      </c>
      <c r="L183">
        <v>7.5395029999999998</v>
      </c>
      <c r="M183">
        <v>7.7459930000000004</v>
      </c>
      <c r="N183">
        <v>7.9825889999999999</v>
      </c>
      <c r="O183">
        <v>8.0953119999999998</v>
      </c>
      <c r="P183">
        <v>8.3402809999999992</v>
      </c>
      <c r="Q183">
        <v>8.5825060000000004</v>
      </c>
      <c r="R183">
        <v>8.802835</v>
      </c>
      <c r="S183">
        <v>8.9873499999999993</v>
      </c>
      <c r="T183">
        <v>9.0908110000000004</v>
      </c>
      <c r="U183">
        <v>9.1399469999999994</v>
      </c>
      <c r="V183">
        <v>9.1646169999999998</v>
      </c>
      <c r="W183">
        <v>9.1847510000000003</v>
      </c>
      <c r="X183">
        <v>9.2014999999999993</v>
      </c>
      <c r="Y183">
        <v>9.2066250000000007</v>
      </c>
      <c r="Z183">
        <v>9.2068200000000004</v>
      </c>
      <c r="AA183">
        <v>9.2070980000000002</v>
      </c>
      <c r="AB183">
        <v>9.2074789999999993</v>
      </c>
      <c r="AC183">
        <v>9.2079839999999997</v>
      </c>
      <c r="AD183">
        <v>9.2086170000000003</v>
      </c>
      <c r="AE183">
        <v>9.2093690000000006</v>
      </c>
      <c r="AF183">
        <v>9.2101980000000001</v>
      </c>
      <c r="AG183">
        <v>9.2110430000000001</v>
      </c>
      <c r="AH183">
        <v>9.211843</v>
      </c>
      <c r="AI183">
        <v>9.2125450000000004</v>
      </c>
      <c r="AJ183">
        <v>9.2131139999999991</v>
      </c>
      <c r="AK183">
        <v>9.2135820000000006</v>
      </c>
      <c r="AL183" s="91">
        <v>0.01</v>
      </c>
    </row>
    <row r="184" spans="1:38" ht="15" customHeight="1">
      <c r="A184" s="103" t="s">
        <v>2</v>
      </c>
      <c r="B184" s="93" t="s">
        <v>8455</v>
      </c>
      <c r="C184" t="s">
        <v>985</v>
      </c>
      <c r="D184" t="s">
        <v>8456</v>
      </c>
      <c r="E184" t="s">
        <v>9346</v>
      </c>
      <c r="F184" t="s">
        <v>2728</v>
      </c>
      <c r="H184">
        <v>7.3829039999999999</v>
      </c>
      <c r="I184">
        <v>7.3672170000000001</v>
      </c>
      <c r="J184">
        <v>7.5516990000000002</v>
      </c>
      <c r="K184">
        <v>7.7748819999999998</v>
      </c>
      <c r="L184">
        <v>8.0305710000000001</v>
      </c>
      <c r="M184">
        <v>8.2976299999999998</v>
      </c>
      <c r="N184">
        <v>8.5568639999999991</v>
      </c>
      <c r="O184">
        <v>8.6471400000000003</v>
      </c>
      <c r="P184">
        <v>8.8656989999999993</v>
      </c>
      <c r="Q184">
        <v>9.059037</v>
      </c>
      <c r="R184">
        <v>9.2373089999999998</v>
      </c>
      <c r="S184">
        <v>9.3513409999999997</v>
      </c>
      <c r="T184">
        <v>9.3830249999999999</v>
      </c>
      <c r="U184">
        <v>9.4130269999999996</v>
      </c>
      <c r="V184">
        <v>9.4342939999999995</v>
      </c>
      <c r="W184">
        <v>9.4367850000000004</v>
      </c>
      <c r="X184">
        <v>9.4399270000000008</v>
      </c>
      <c r="Y184">
        <v>9.4424309999999991</v>
      </c>
      <c r="Z184">
        <v>9.444509</v>
      </c>
      <c r="AA184">
        <v>9.4466850000000004</v>
      </c>
      <c r="AB184">
        <v>9.4493500000000008</v>
      </c>
      <c r="AC184">
        <v>9.4519570000000002</v>
      </c>
      <c r="AD184">
        <v>9.4521339999999991</v>
      </c>
      <c r="AE184">
        <v>9.4515560000000001</v>
      </c>
      <c r="AF184">
        <v>9.4509939999999997</v>
      </c>
      <c r="AG184">
        <v>9.4538510000000002</v>
      </c>
      <c r="AH184">
        <v>9.4569500000000009</v>
      </c>
      <c r="AI184">
        <v>9.4602979999999999</v>
      </c>
      <c r="AJ184">
        <v>9.4638930000000006</v>
      </c>
      <c r="AK184">
        <v>9.4677430000000005</v>
      </c>
      <c r="AL184" s="91">
        <v>8.9999999999999993E-3</v>
      </c>
    </row>
    <row r="185" spans="1:38" ht="15" customHeight="1">
      <c r="A185" s="103" t="s">
        <v>3</v>
      </c>
      <c r="B185" s="93" t="s">
        <v>8458</v>
      </c>
      <c r="C185" t="s">
        <v>3230</v>
      </c>
      <c r="D185" t="s">
        <v>8459</v>
      </c>
      <c r="E185" t="s">
        <v>9347</v>
      </c>
      <c r="F185" t="s">
        <v>371</v>
      </c>
      <c r="H185">
        <v>7.5571089999999996</v>
      </c>
      <c r="I185">
        <v>7.3150969999999997</v>
      </c>
      <c r="J185">
        <v>7.4511969999999996</v>
      </c>
      <c r="K185">
        <v>7.6110899999999999</v>
      </c>
      <c r="L185">
        <v>7.7977559999999997</v>
      </c>
      <c r="M185">
        <v>7.9957989999999999</v>
      </c>
      <c r="N185">
        <v>8.2131559999999997</v>
      </c>
      <c r="O185">
        <v>8.2864159999999991</v>
      </c>
      <c r="P185">
        <v>8.4812060000000002</v>
      </c>
      <c r="Q185">
        <v>8.6536059999999999</v>
      </c>
      <c r="R185">
        <v>8.8186370000000007</v>
      </c>
      <c r="S185">
        <v>8.9308429999999994</v>
      </c>
      <c r="T185">
        <v>8.9777050000000003</v>
      </c>
      <c r="U185">
        <v>9.0118170000000006</v>
      </c>
      <c r="V185">
        <v>9.0087150000000005</v>
      </c>
      <c r="W185">
        <v>9.0047230000000003</v>
      </c>
      <c r="X185">
        <v>9.0034720000000004</v>
      </c>
      <c r="Y185">
        <v>9.0023140000000001</v>
      </c>
      <c r="Z185">
        <v>9.0012380000000007</v>
      </c>
      <c r="AA185">
        <v>9.0002329999999997</v>
      </c>
      <c r="AB185">
        <v>8.9992929999999998</v>
      </c>
      <c r="AC185">
        <v>8.9984120000000001</v>
      </c>
      <c r="AD185">
        <v>8.9975839999999998</v>
      </c>
      <c r="AE185">
        <v>8.99681</v>
      </c>
      <c r="AF185">
        <v>8.9960789999999999</v>
      </c>
      <c r="AG185">
        <v>8.9934999999999992</v>
      </c>
      <c r="AH185">
        <v>8.9934910000000006</v>
      </c>
      <c r="AI185">
        <v>8.9902560000000005</v>
      </c>
      <c r="AJ185">
        <v>8.9902490000000004</v>
      </c>
      <c r="AK185">
        <v>8.9869430000000001</v>
      </c>
      <c r="AL185" s="91">
        <v>6.0000000000000001E-3</v>
      </c>
    </row>
    <row r="186" spans="1:38" ht="15" customHeight="1">
      <c r="A186" s="103" t="s">
        <v>1</v>
      </c>
      <c r="B186" s="93" t="s">
        <v>8461</v>
      </c>
      <c r="C186" t="s">
        <v>2271</v>
      </c>
      <c r="D186" t="s">
        <v>8462</v>
      </c>
      <c r="E186" t="s">
        <v>9348</v>
      </c>
      <c r="F186" t="s">
        <v>2728</v>
      </c>
      <c r="H186">
        <v>16.601973999999998</v>
      </c>
      <c r="I186">
        <v>16.821842</v>
      </c>
      <c r="J186">
        <v>17.081011</v>
      </c>
      <c r="K186">
        <v>17.396118000000001</v>
      </c>
      <c r="L186">
        <v>17.787298</v>
      </c>
      <c r="M186">
        <v>18.265726000000001</v>
      </c>
      <c r="N186">
        <v>18.825469999999999</v>
      </c>
      <c r="O186">
        <v>19.113295000000001</v>
      </c>
      <c r="P186">
        <v>19.606352000000001</v>
      </c>
      <c r="Q186">
        <v>20.072745999999999</v>
      </c>
      <c r="R186">
        <v>20.501856</v>
      </c>
      <c r="S186">
        <v>20.703116999999999</v>
      </c>
      <c r="T186">
        <v>20.734369000000001</v>
      </c>
      <c r="U186">
        <v>20.651688</v>
      </c>
      <c r="V186">
        <v>20.749109000000001</v>
      </c>
      <c r="W186">
        <v>20.822105000000001</v>
      </c>
      <c r="X186">
        <v>20.879166000000001</v>
      </c>
      <c r="Y186">
        <v>20.922582999999999</v>
      </c>
      <c r="Z186">
        <v>20.918672999999998</v>
      </c>
      <c r="AA186">
        <v>20.915417000000001</v>
      </c>
      <c r="AB186">
        <v>20.945464999999999</v>
      </c>
      <c r="AC186">
        <v>20.965281000000001</v>
      </c>
      <c r="AD186">
        <v>20.977453000000001</v>
      </c>
      <c r="AE186">
        <v>20.970528000000002</v>
      </c>
      <c r="AF186">
        <v>20.963232000000001</v>
      </c>
      <c r="AG186">
        <v>20.955770000000001</v>
      </c>
      <c r="AH186">
        <v>20.948761000000001</v>
      </c>
      <c r="AI186">
        <v>20.941931</v>
      </c>
      <c r="AJ186">
        <v>20.93469</v>
      </c>
      <c r="AK186">
        <v>20.928217</v>
      </c>
      <c r="AL186" s="91">
        <v>8.0000000000000002E-3</v>
      </c>
    </row>
    <row r="187" spans="1:38" ht="15" customHeight="1">
      <c r="A187" s="103" t="s">
        <v>5</v>
      </c>
      <c r="B187" s="93" t="s">
        <v>8464</v>
      </c>
      <c r="C187" t="s">
        <v>3238</v>
      </c>
      <c r="D187" t="s">
        <v>8465</v>
      </c>
      <c r="E187" t="s">
        <v>9349</v>
      </c>
      <c r="F187" t="s">
        <v>2728</v>
      </c>
      <c r="H187">
        <v>14.041238999999999</v>
      </c>
      <c r="I187">
        <v>14.454596</v>
      </c>
      <c r="J187">
        <v>14.720343</v>
      </c>
      <c r="K187">
        <v>14.999984</v>
      </c>
      <c r="L187">
        <v>15.384508</v>
      </c>
      <c r="M187">
        <v>15.837842</v>
      </c>
      <c r="N187">
        <v>16.234480000000001</v>
      </c>
      <c r="O187">
        <v>16.405806999999999</v>
      </c>
      <c r="P187">
        <v>16.763574999999999</v>
      </c>
      <c r="Q187">
        <v>17.112756999999998</v>
      </c>
      <c r="R187">
        <v>17.428806000000002</v>
      </c>
      <c r="S187">
        <v>17.686947</v>
      </c>
      <c r="T187">
        <v>17.865442000000002</v>
      </c>
      <c r="U187">
        <v>17.941932999999999</v>
      </c>
      <c r="V187">
        <v>17.985188999999998</v>
      </c>
      <c r="W187">
        <v>17.99663</v>
      </c>
      <c r="X187">
        <v>18.002941</v>
      </c>
      <c r="Y187">
        <v>18.008455000000001</v>
      </c>
      <c r="Z187">
        <v>18.013121000000002</v>
      </c>
      <c r="AA187">
        <v>17.978672</v>
      </c>
      <c r="AB187">
        <v>17.986637000000002</v>
      </c>
      <c r="AC187">
        <v>17.995476</v>
      </c>
      <c r="AD187">
        <v>18.006758000000001</v>
      </c>
      <c r="AE187">
        <v>18.020652999999999</v>
      </c>
      <c r="AF187">
        <v>18.037085000000001</v>
      </c>
      <c r="AG187">
        <v>18.055523000000001</v>
      </c>
      <c r="AH187">
        <v>18.075175999999999</v>
      </c>
      <c r="AI187">
        <v>18.094861999999999</v>
      </c>
      <c r="AJ187">
        <v>18.113367</v>
      </c>
      <c r="AK187">
        <v>18.130423</v>
      </c>
      <c r="AL187" s="91">
        <v>8.9999999999999993E-3</v>
      </c>
    </row>
    <row r="188" spans="1:38" ht="15" customHeight="1">
      <c r="A188" s="103" t="s">
        <v>5</v>
      </c>
      <c r="B188" s="93" t="s">
        <v>8467</v>
      </c>
      <c r="C188" t="s">
        <v>3235</v>
      </c>
      <c r="D188" t="s">
        <v>8468</v>
      </c>
      <c r="E188" t="s">
        <v>9350</v>
      </c>
      <c r="F188" t="s">
        <v>2728</v>
      </c>
      <c r="H188">
        <v>10.208394999999999</v>
      </c>
      <c r="I188">
        <v>10.509522</v>
      </c>
      <c r="J188">
        <v>10.702645</v>
      </c>
      <c r="K188">
        <v>10.902372</v>
      </c>
      <c r="L188">
        <v>11.148501</v>
      </c>
      <c r="M188">
        <v>11.426221999999999</v>
      </c>
      <c r="N188">
        <v>11.756933999999999</v>
      </c>
      <c r="O188">
        <v>11.901579</v>
      </c>
      <c r="P188">
        <v>12.156635</v>
      </c>
      <c r="Q188">
        <v>12.424281000000001</v>
      </c>
      <c r="R188">
        <v>12.649169000000001</v>
      </c>
      <c r="S188">
        <v>12.866922000000001</v>
      </c>
      <c r="T188">
        <v>12.996466</v>
      </c>
      <c r="U188">
        <v>13.014659</v>
      </c>
      <c r="V188">
        <v>13.028067999999999</v>
      </c>
      <c r="W188">
        <v>13.038815</v>
      </c>
      <c r="X188">
        <v>13.045552000000001</v>
      </c>
      <c r="Y188">
        <v>13.047215</v>
      </c>
      <c r="Z188">
        <v>13.046222</v>
      </c>
      <c r="AA188">
        <v>13.041895</v>
      </c>
      <c r="AB188">
        <v>13.038589</v>
      </c>
      <c r="AC188">
        <v>13.036254</v>
      </c>
      <c r="AD188">
        <v>13.008196999999999</v>
      </c>
      <c r="AE188">
        <v>13.019332</v>
      </c>
      <c r="AF188">
        <v>13.034409999999999</v>
      </c>
      <c r="AG188">
        <v>13.054019</v>
      </c>
      <c r="AH188">
        <v>13.078334999999999</v>
      </c>
      <c r="AI188">
        <v>13.126434</v>
      </c>
      <c r="AJ188">
        <v>13.17967</v>
      </c>
      <c r="AK188">
        <v>13.241911</v>
      </c>
      <c r="AL188" s="91">
        <v>8.9999999999999993E-3</v>
      </c>
    </row>
    <row r="189" spans="1:38" ht="15" customHeight="1">
      <c r="A189" s="103" t="s">
        <v>7</v>
      </c>
      <c r="B189" s="93" t="s">
        <v>8470</v>
      </c>
      <c r="C189" t="s">
        <v>2287</v>
      </c>
      <c r="D189" t="s">
        <v>8471</v>
      </c>
      <c r="E189" t="s">
        <v>9351</v>
      </c>
      <c r="F189" t="s">
        <v>2728</v>
      </c>
      <c r="H189">
        <v>11.399428</v>
      </c>
      <c r="I189">
        <v>11.399426999999999</v>
      </c>
      <c r="J189">
        <v>11.399426999999999</v>
      </c>
      <c r="K189">
        <v>11.399426999999999</v>
      </c>
      <c r="L189">
        <v>11.399426999999999</v>
      </c>
      <c r="M189">
        <v>11.399426999999999</v>
      </c>
      <c r="N189">
        <v>11.399426999999999</v>
      </c>
      <c r="O189">
        <v>11.399426999999999</v>
      </c>
      <c r="P189">
        <v>11.399426999999999</v>
      </c>
      <c r="Q189">
        <v>11.399426999999999</v>
      </c>
      <c r="R189">
        <v>11.399426999999999</v>
      </c>
      <c r="S189">
        <v>11.399428</v>
      </c>
      <c r="T189">
        <v>11.399428</v>
      </c>
      <c r="U189">
        <v>11.399426999999999</v>
      </c>
      <c r="V189">
        <v>11.399426999999999</v>
      </c>
      <c r="W189">
        <v>11.399426999999999</v>
      </c>
      <c r="X189">
        <v>11.399428</v>
      </c>
      <c r="Y189">
        <v>11.399426999999999</v>
      </c>
      <c r="Z189">
        <v>11.399428</v>
      </c>
      <c r="AA189">
        <v>11.399426999999999</v>
      </c>
      <c r="AB189">
        <v>11.399426999999999</v>
      </c>
      <c r="AC189">
        <v>11.399426999999999</v>
      </c>
      <c r="AD189">
        <v>11.399428</v>
      </c>
      <c r="AE189">
        <v>11.399426999999999</v>
      </c>
      <c r="AF189">
        <v>11.399428</v>
      </c>
      <c r="AG189">
        <v>11.399428</v>
      </c>
      <c r="AH189">
        <v>11.399426999999999</v>
      </c>
      <c r="AI189">
        <v>11.399426999999999</v>
      </c>
      <c r="AJ189">
        <v>11.399426999999999</v>
      </c>
      <c r="AK189">
        <v>11.399426999999999</v>
      </c>
      <c r="AL189" s="91">
        <v>0</v>
      </c>
    </row>
    <row r="190" spans="1:38" ht="15" customHeight="1">
      <c r="B190" s="93" t="s">
        <v>8473</v>
      </c>
      <c r="C190" t="s">
        <v>8282</v>
      </c>
      <c r="D190" t="s">
        <v>8474</v>
      </c>
      <c r="E190" t="s">
        <v>9352</v>
      </c>
      <c r="H190">
        <v>9.2946349999999995</v>
      </c>
      <c r="I190">
        <v>9.4283439999999992</v>
      </c>
      <c r="J190">
        <v>9.6318780000000004</v>
      </c>
      <c r="K190">
        <v>9.8759429999999995</v>
      </c>
      <c r="L190">
        <v>10.157805</v>
      </c>
      <c r="M190">
        <v>10.446301</v>
      </c>
      <c r="N190">
        <v>10.752204000000001</v>
      </c>
      <c r="O190">
        <v>10.889925</v>
      </c>
      <c r="P190">
        <v>11.162376999999999</v>
      </c>
      <c r="Q190">
        <v>11.407593</v>
      </c>
      <c r="R190">
        <v>11.634361</v>
      </c>
      <c r="S190">
        <v>11.763640000000001</v>
      </c>
      <c r="T190">
        <v>11.770443999999999</v>
      </c>
      <c r="U190">
        <v>11.773622</v>
      </c>
      <c r="V190">
        <v>11.764556000000001</v>
      </c>
      <c r="W190">
        <v>11.755887</v>
      </c>
      <c r="X190">
        <v>11.747702</v>
      </c>
      <c r="Y190">
        <v>11.71604</v>
      </c>
      <c r="Z190">
        <v>11.711516</v>
      </c>
      <c r="AA190">
        <v>11.708321</v>
      </c>
      <c r="AB190">
        <v>11.706455</v>
      </c>
      <c r="AC190">
        <v>11.705533000000001</v>
      </c>
      <c r="AD190">
        <v>11.705423</v>
      </c>
      <c r="AE190">
        <v>11.705643</v>
      </c>
      <c r="AF190">
        <v>11.705176</v>
      </c>
      <c r="AG190">
        <v>11.705753</v>
      </c>
      <c r="AH190">
        <v>11.707424</v>
      </c>
      <c r="AI190">
        <v>11.709237999999999</v>
      </c>
      <c r="AJ190">
        <v>11.709395000000001</v>
      </c>
      <c r="AK190">
        <v>11.712272</v>
      </c>
      <c r="AL190" s="91">
        <v>8.0000000000000002E-3</v>
      </c>
    </row>
    <row r="191" spans="1:38" ht="15" customHeight="1">
      <c r="C191" t="s">
        <v>8062</v>
      </c>
    </row>
    <row r="192" spans="1:38" ht="15" customHeight="1">
      <c r="A192" s="103" t="s">
        <v>4</v>
      </c>
      <c r="B192" s="93" t="s">
        <v>8476</v>
      </c>
      <c r="C192" t="s">
        <v>955</v>
      </c>
      <c r="D192" t="s">
        <v>8477</v>
      </c>
      <c r="E192" t="s">
        <v>9353</v>
      </c>
      <c r="F192" t="s">
        <v>8225</v>
      </c>
      <c r="H192">
        <v>6.3732610000000003</v>
      </c>
      <c r="I192">
        <v>6.4667469999999998</v>
      </c>
      <c r="J192">
        <v>6.5828369999999996</v>
      </c>
      <c r="K192">
        <v>6.7289789999999998</v>
      </c>
      <c r="L192">
        <v>6.900048</v>
      </c>
      <c r="M192">
        <v>7.0847740000000003</v>
      </c>
      <c r="N192">
        <v>7.2756660000000002</v>
      </c>
      <c r="O192">
        <v>7.3732470000000001</v>
      </c>
      <c r="P192">
        <v>7.5133770000000002</v>
      </c>
      <c r="Q192">
        <v>7.6306830000000003</v>
      </c>
      <c r="R192">
        <v>7.7350649999999996</v>
      </c>
      <c r="S192">
        <v>7.7967079999999997</v>
      </c>
      <c r="T192">
        <v>7.8049020000000002</v>
      </c>
      <c r="U192">
        <v>7.8105640000000003</v>
      </c>
      <c r="V192">
        <v>7.810454</v>
      </c>
      <c r="W192">
        <v>7.8121970000000003</v>
      </c>
      <c r="X192">
        <v>7.814953</v>
      </c>
      <c r="Y192">
        <v>7.8150120000000003</v>
      </c>
      <c r="Z192">
        <v>7.8128970000000004</v>
      </c>
      <c r="AA192">
        <v>7.8137049999999997</v>
      </c>
      <c r="AB192">
        <v>7.81508</v>
      </c>
      <c r="AC192">
        <v>7.8111069999999998</v>
      </c>
      <c r="AD192">
        <v>7.8141579999999999</v>
      </c>
      <c r="AE192">
        <v>7.8181839999999996</v>
      </c>
      <c r="AF192">
        <v>7.823531</v>
      </c>
      <c r="AG192">
        <v>7.8294560000000004</v>
      </c>
      <c r="AH192">
        <v>7.8359329999999998</v>
      </c>
      <c r="AI192">
        <v>7.8425000000000002</v>
      </c>
      <c r="AJ192">
        <v>7.8485709999999997</v>
      </c>
      <c r="AK192">
        <v>7.8539560000000002</v>
      </c>
      <c r="AL192" s="91">
        <v>7.0000000000000001E-3</v>
      </c>
    </row>
    <row r="193" spans="1:38" ht="15" customHeight="1">
      <c r="A193" s="103" t="s">
        <v>3</v>
      </c>
      <c r="B193" s="93" t="s">
        <v>8479</v>
      </c>
      <c r="C193" t="s">
        <v>1221</v>
      </c>
      <c r="D193" t="s">
        <v>8480</v>
      </c>
      <c r="E193" t="s">
        <v>9354</v>
      </c>
      <c r="F193" t="s">
        <v>2728</v>
      </c>
      <c r="H193">
        <v>5.8255800000000004</v>
      </c>
      <c r="I193">
        <v>6.116282</v>
      </c>
      <c r="J193">
        <v>6.2036309999999997</v>
      </c>
      <c r="K193">
        <v>6.297631</v>
      </c>
      <c r="L193">
        <v>6.4148040000000002</v>
      </c>
      <c r="M193">
        <v>6.5538230000000004</v>
      </c>
      <c r="N193">
        <v>6.7189199999999998</v>
      </c>
      <c r="O193">
        <v>6.8024519999999997</v>
      </c>
      <c r="P193">
        <v>6.9494280000000002</v>
      </c>
      <c r="Q193">
        <v>7.0940459999999996</v>
      </c>
      <c r="R193">
        <v>7.2232469999999998</v>
      </c>
      <c r="S193">
        <v>7.3221569999999998</v>
      </c>
      <c r="T193">
        <v>7.3693280000000003</v>
      </c>
      <c r="U193">
        <v>7.3729360000000002</v>
      </c>
      <c r="V193">
        <v>7.3760820000000002</v>
      </c>
      <c r="W193">
        <v>7.3787630000000002</v>
      </c>
      <c r="X193">
        <v>7.3790310000000003</v>
      </c>
      <c r="Y193">
        <v>7.3785759999999998</v>
      </c>
      <c r="Z193">
        <v>7.359216</v>
      </c>
      <c r="AA193">
        <v>7.3625780000000001</v>
      </c>
      <c r="AB193">
        <v>7.3670229999999997</v>
      </c>
      <c r="AC193">
        <v>7.3727600000000004</v>
      </c>
      <c r="AD193">
        <v>7.3798729999999999</v>
      </c>
      <c r="AE193">
        <v>7.388312</v>
      </c>
      <c r="AF193">
        <v>7.3978669999999997</v>
      </c>
      <c r="AG193">
        <v>7.408112</v>
      </c>
      <c r="AH193">
        <v>7.4184539999999997</v>
      </c>
      <c r="AI193">
        <v>7.4282830000000004</v>
      </c>
      <c r="AJ193">
        <v>7.4370830000000003</v>
      </c>
      <c r="AK193">
        <v>7.444807</v>
      </c>
      <c r="AL193" s="91">
        <v>8.0000000000000002E-3</v>
      </c>
    </row>
    <row r="194" spans="1:38" ht="15" customHeight="1">
      <c r="A194" s="103" t="s">
        <v>6</v>
      </c>
      <c r="B194" s="93" t="s">
        <v>8482</v>
      </c>
      <c r="C194" t="s">
        <v>970</v>
      </c>
      <c r="D194" t="s">
        <v>8483</v>
      </c>
      <c r="E194" t="s">
        <v>9355</v>
      </c>
      <c r="F194" t="s">
        <v>2728</v>
      </c>
      <c r="H194">
        <v>6.6631819999999999</v>
      </c>
      <c r="I194">
        <v>6.2847479999999996</v>
      </c>
      <c r="J194">
        <v>6.3682299999999996</v>
      </c>
      <c r="K194">
        <v>6.4663830000000004</v>
      </c>
      <c r="L194">
        <v>6.5777159999999997</v>
      </c>
      <c r="M194">
        <v>6.6887369999999997</v>
      </c>
      <c r="N194">
        <v>6.8129939999999998</v>
      </c>
      <c r="O194">
        <v>6.8617100000000004</v>
      </c>
      <c r="P194">
        <v>6.9723439999999997</v>
      </c>
      <c r="Q194">
        <v>7.0814839999999997</v>
      </c>
      <c r="R194">
        <v>7.1878580000000003</v>
      </c>
      <c r="S194">
        <v>7.2623620000000004</v>
      </c>
      <c r="T194">
        <v>7.2901540000000002</v>
      </c>
      <c r="U194">
        <v>7.2939290000000003</v>
      </c>
      <c r="V194">
        <v>7.287185</v>
      </c>
      <c r="W194">
        <v>7.2824070000000001</v>
      </c>
      <c r="X194">
        <v>7.2786239999999998</v>
      </c>
      <c r="Y194">
        <v>7.2717200000000002</v>
      </c>
      <c r="Z194">
        <v>7.2625469999999996</v>
      </c>
      <c r="AA194">
        <v>7.2553859999999997</v>
      </c>
      <c r="AB194">
        <v>7.2459360000000004</v>
      </c>
      <c r="AC194">
        <v>7.2392539999999999</v>
      </c>
      <c r="AD194">
        <v>7.2358510000000003</v>
      </c>
      <c r="AE194">
        <v>7.2340039999999997</v>
      </c>
      <c r="AF194">
        <v>7.2351369999999999</v>
      </c>
      <c r="AG194">
        <v>7.2368189999999997</v>
      </c>
      <c r="AH194">
        <v>7.2387680000000003</v>
      </c>
      <c r="AI194">
        <v>7.2406110000000004</v>
      </c>
      <c r="AJ194">
        <v>7.2403570000000004</v>
      </c>
      <c r="AK194">
        <v>7.2399889999999996</v>
      </c>
      <c r="AL194" s="91">
        <v>3.0000000000000001E-3</v>
      </c>
    </row>
    <row r="195" spans="1:38" ht="15" customHeight="1">
      <c r="A195" s="103" t="s">
        <v>2</v>
      </c>
      <c r="B195" s="93" t="s">
        <v>8485</v>
      </c>
      <c r="C195" t="s">
        <v>985</v>
      </c>
      <c r="D195" t="s">
        <v>8486</v>
      </c>
      <c r="E195" t="s">
        <v>9356</v>
      </c>
      <c r="F195" t="s">
        <v>8225</v>
      </c>
      <c r="H195">
        <v>5.7166499999999996</v>
      </c>
      <c r="I195">
        <v>5.9802239999999998</v>
      </c>
      <c r="J195">
        <v>6.1365999999999996</v>
      </c>
      <c r="K195">
        <v>6.3198970000000001</v>
      </c>
      <c r="L195">
        <v>6.5210460000000001</v>
      </c>
      <c r="M195">
        <v>6.717911</v>
      </c>
      <c r="N195">
        <v>6.9255630000000004</v>
      </c>
      <c r="O195">
        <v>7.0183330000000002</v>
      </c>
      <c r="P195">
        <v>7.1692609999999997</v>
      </c>
      <c r="Q195">
        <v>7.2937760000000003</v>
      </c>
      <c r="R195">
        <v>7.3992709999999997</v>
      </c>
      <c r="S195">
        <v>7.4599970000000004</v>
      </c>
      <c r="T195">
        <v>7.4811019999999999</v>
      </c>
      <c r="U195">
        <v>7.4960909999999998</v>
      </c>
      <c r="V195">
        <v>7.481109</v>
      </c>
      <c r="W195">
        <v>7.4878109999999998</v>
      </c>
      <c r="X195">
        <v>7.4934900000000004</v>
      </c>
      <c r="Y195">
        <v>7.4946349999999997</v>
      </c>
      <c r="Z195">
        <v>7.4931010000000002</v>
      </c>
      <c r="AA195">
        <v>7.4910930000000002</v>
      </c>
      <c r="AB195">
        <v>7.4857740000000002</v>
      </c>
      <c r="AC195">
        <v>7.4811769999999997</v>
      </c>
      <c r="AD195">
        <v>7.4801029999999997</v>
      </c>
      <c r="AE195">
        <v>7.478561</v>
      </c>
      <c r="AF195">
        <v>7.4737179999999999</v>
      </c>
      <c r="AG195">
        <v>7.4721310000000001</v>
      </c>
      <c r="AH195">
        <v>7.4713979999999998</v>
      </c>
      <c r="AI195">
        <v>7.4695830000000001</v>
      </c>
      <c r="AJ195">
        <v>7.4695520000000002</v>
      </c>
      <c r="AK195">
        <v>7.4655040000000001</v>
      </c>
      <c r="AL195" s="91">
        <v>8.9999999999999993E-3</v>
      </c>
    </row>
    <row r="196" spans="1:38" ht="15" customHeight="1">
      <c r="A196" s="103" t="s">
        <v>3</v>
      </c>
      <c r="B196" s="93" t="s">
        <v>8488</v>
      </c>
      <c r="C196" t="s">
        <v>3230</v>
      </c>
      <c r="D196" t="s">
        <v>8489</v>
      </c>
      <c r="E196" t="s">
        <v>9357</v>
      </c>
      <c r="F196" t="s">
        <v>2728</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8492</v>
      </c>
      <c r="E197" t="s">
        <v>9358</v>
      </c>
      <c r="F197" t="s">
        <v>8225</v>
      </c>
      <c r="H197">
        <v>6.4083480000000002</v>
      </c>
      <c r="I197">
        <v>10.365833</v>
      </c>
      <c r="J197">
        <v>10.471909999999999</v>
      </c>
      <c r="K197">
        <v>10.605252</v>
      </c>
      <c r="L197">
        <v>10.773624</v>
      </c>
      <c r="M197">
        <v>10.982072000000001</v>
      </c>
      <c r="N197">
        <v>11.229799</v>
      </c>
      <c r="O197">
        <v>11.349745</v>
      </c>
      <c r="P197">
        <v>11.55514</v>
      </c>
      <c r="Q197">
        <v>11.760237</v>
      </c>
      <c r="R197">
        <v>11.955880000000001</v>
      </c>
      <c r="S197">
        <v>12.120715000000001</v>
      </c>
      <c r="T197">
        <v>12.212510999999999</v>
      </c>
      <c r="U197">
        <v>12.236897000000001</v>
      </c>
      <c r="V197">
        <v>12.251808</v>
      </c>
      <c r="W197">
        <v>12.259606</v>
      </c>
      <c r="X197">
        <v>12.264984999999999</v>
      </c>
      <c r="Y197">
        <v>12.268836</v>
      </c>
      <c r="Z197">
        <v>12.268630999999999</v>
      </c>
      <c r="AA197">
        <v>12.267147</v>
      </c>
      <c r="AB197">
        <v>12.265458000000001</v>
      </c>
      <c r="AC197">
        <v>12.263930999999999</v>
      </c>
      <c r="AD197">
        <v>12.262547</v>
      </c>
      <c r="AE197">
        <v>12.26126</v>
      </c>
      <c r="AF197">
        <v>12.260069</v>
      </c>
      <c r="AG197">
        <v>12.258965999999999</v>
      </c>
      <c r="AH197">
        <v>12.257955000000001</v>
      </c>
      <c r="AI197">
        <v>12.257013000000001</v>
      </c>
      <c r="AJ197">
        <v>12.256129</v>
      </c>
      <c r="AK197">
        <v>12.255316000000001</v>
      </c>
      <c r="AL197" s="91">
        <v>2.3E-2</v>
      </c>
    </row>
    <row r="198" spans="1:38" ht="15" customHeight="1">
      <c r="A198" s="103" t="s">
        <v>5</v>
      </c>
      <c r="B198" s="93" t="s">
        <v>8494</v>
      </c>
      <c r="C198" t="s">
        <v>3238</v>
      </c>
      <c r="D198" t="s">
        <v>8495</v>
      </c>
      <c r="E198" t="s">
        <v>9359</v>
      </c>
      <c r="F198" t="s">
        <v>8225</v>
      </c>
      <c r="H198">
        <v>1.4500029999999999</v>
      </c>
      <c r="I198">
        <v>8.5589230000000001</v>
      </c>
      <c r="J198">
        <v>8.7024840000000001</v>
      </c>
      <c r="K198">
        <v>8.8727590000000003</v>
      </c>
      <c r="L198">
        <v>9.0786619999999996</v>
      </c>
      <c r="M198">
        <v>9.3018970000000003</v>
      </c>
      <c r="N198">
        <v>9.5604080000000007</v>
      </c>
      <c r="O198">
        <v>9.6750900000000009</v>
      </c>
      <c r="P198">
        <v>9.8675239999999995</v>
      </c>
      <c r="Q198">
        <v>10.059328000000001</v>
      </c>
      <c r="R198">
        <v>10.216625000000001</v>
      </c>
      <c r="S198">
        <v>10.339706</v>
      </c>
      <c r="T198">
        <v>10.403283999999999</v>
      </c>
      <c r="U198">
        <v>10.399448</v>
      </c>
      <c r="V198">
        <v>10.391793</v>
      </c>
      <c r="W198">
        <v>10.384387</v>
      </c>
      <c r="X198">
        <v>10.378272000000001</v>
      </c>
      <c r="Y198">
        <v>10.37344</v>
      </c>
      <c r="Z198">
        <v>10.340070000000001</v>
      </c>
      <c r="AA198">
        <v>10.341514999999999</v>
      </c>
      <c r="AB198">
        <v>10.344825</v>
      </c>
      <c r="AC198">
        <v>10.350168999999999</v>
      </c>
      <c r="AD198">
        <v>10.35763</v>
      </c>
      <c r="AE198">
        <v>10.367122</v>
      </c>
      <c r="AF198">
        <v>10.37833</v>
      </c>
      <c r="AG198">
        <v>10.390617000000001</v>
      </c>
      <c r="AH198">
        <v>10.403169</v>
      </c>
      <c r="AI198">
        <v>10.415141</v>
      </c>
      <c r="AJ198">
        <v>10.425851</v>
      </c>
      <c r="AK198">
        <v>10.43512</v>
      </c>
      <c r="AL198" s="91">
        <v>7.0000000000000007E-2</v>
      </c>
    </row>
    <row r="199" spans="1:38" ht="15" customHeight="1">
      <c r="A199" s="103" t="s">
        <v>5</v>
      </c>
      <c r="B199" s="93" t="s">
        <v>8497</v>
      </c>
      <c r="C199" t="s">
        <v>3235</v>
      </c>
      <c r="D199" t="s">
        <v>8498</v>
      </c>
      <c r="E199" t="s">
        <v>9360</v>
      </c>
      <c r="F199" t="s">
        <v>2728</v>
      </c>
      <c r="H199">
        <v>1.4210320000000001</v>
      </c>
      <c r="I199">
        <v>8.9575890000000005</v>
      </c>
      <c r="J199">
        <v>9.0516719999999999</v>
      </c>
      <c r="K199">
        <v>9.1698900000000005</v>
      </c>
      <c r="L199">
        <v>9.3204259999999994</v>
      </c>
      <c r="M199">
        <v>9.5053889999999992</v>
      </c>
      <c r="N199">
        <v>9.7291860000000003</v>
      </c>
      <c r="O199">
        <v>9.8235919999999997</v>
      </c>
      <c r="P199">
        <v>10.013624999999999</v>
      </c>
      <c r="Q199">
        <v>10.206</v>
      </c>
      <c r="R199">
        <v>10.378928999999999</v>
      </c>
      <c r="S199">
        <v>10.523897</v>
      </c>
      <c r="T199">
        <v>10.627613999999999</v>
      </c>
      <c r="U199">
        <v>10.651871</v>
      </c>
      <c r="V199">
        <v>10.647845</v>
      </c>
      <c r="W199">
        <v>10.644501999999999</v>
      </c>
      <c r="X199">
        <v>10.641761000000001</v>
      </c>
      <c r="Y199">
        <v>10.639628</v>
      </c>
      <c r="Z199">
        <v>10.637987000000001</v>
      </c>
      <c r="AA199">
        <v>10.623801</v>
      </c>
      <c r="AB199">
        <v>10.625878999999999</v>
      </c>
      <c r="AC199">
        <v>10.629094</v>
      </c>
      <c r="AD199">
        <v>10.633587</v>
      </c>
      <c r="AE199">
        <v>10.639485000000001</v>
      </c>
      <c r="AF199">
        <v>10.646606999999999</v>
      </c>
      <c r="AG199">
        <v>10.654794000000001</v>
      </c>
      <c r="AH199">
        <v>10.66361</v>
      </c>
      <c r="AI199">
        <v>10.669359</v>
      </c>
      <c r="AJ199">
        <v>10.682427000000001</v>
      </c>
      <c r="AK199">
        <v>10.696173999999999</v>
      </c>
      <c r="AL199" s="91">
        <v>7.1999999999999995E-2</v>
      </c>
    </row>
    <row r="200" spans="1:38" ht="15" customHeight="1">
      <c r="A200" s="103" t="s">
        <v>7</v>
      </c>
      <c r="B200" s="93" t="s">
        <v>8500</v>
      </c>
      <c r="C200" t="s">
        <v>2287</v>
      </c>
      <c r="D200" t="s">
        <v>8501</v>
      </c>
      <c r="E200" t="s">
        <v>9361</v>
      </c>
      <c r="F200" t="s">
        <v>8225</v>
      </c>
      <c r="H200">
        <v>7.1099579999999998</v>
      </c>
      <c r="I200">
        <v>6.7426649999999997</v>
      </c>
      <c r="J200">
        <v>6.7426649999999997</v>
      </c>
      <c r="K200">
        <v>6.7426649999999997</v>
      </c>
      <c r="L200">
        <v>6.7426649999999997</v>
      </c>
      <c r="M200">
        <v>6.7426649999999997</v>
      </c>
      <c r="N200">
        <v>6.7426649999999997</v>
      </c>
      <c r="O200">
        <v>6.7426649999999997</v>
      </c>
      <c r="P200">
        <v>6.7426649999999997</v>
      </c>
      <c r="Q200">
        <v>6.7426649999999997</v>
      </c>
      <c r="R200">
        <v>6.7426649999999997</v>
      </c>
      <c r="S200">
        <v>6.7426649999999997</v>
      </c>
      <c r="T200">
        <v>6.7426649999999997</v>
      </c>
      <c r="U200">
        <v>6.7426649999999997</v>
      </c>
      <c r="V200">
        <v>6.7426649999999997</v>
      </c>
      <c r="W200">
        <v>6.7426649999999997</v>
      </c>
      <c r="X200">
        <v>6.7426649999999997</v>
      </c>
      <c r="Y200">
        <v>6.7426649999999997</v>
      </c>
      <c r="Z200">
        <v>6.7426649999999997</v>
      </c>
      <c r="AA200">
        <v>6.7426649999999997</v>
      </c>
      <c r="AB200">
        <v>6.7426649999999997</v>
      </c>
      <c r="AC200">
        <v>6.7426649999999997</v>
      </c>
      <c r="AD200">
        <v>6.7426649999999997</v>
      </c>
      <c r="AE200">
        <v>6.7426649999999997</v>
      </c>
      <c r="AF200">
        <v>6.7426649999999997</v>
      </c>
      <c r="AG200">
        <v>6.7426649999999997</v>
      </c>
      <c r="AH200">
        <v>6.7426649999999997</v>
      </c>
      <c r="AI200">
        <v>6.7426649999999997</v>
      </c>
      <c r="AJ200">
        <v>6.7426649999999997</v>
      </c>
      <c r="AK200">
        <v>6.7426649999999997</v>
      </c>
      <c r="AL200" s="91">
        <v>-2E-3</v>
      </c>
    </row>
    <row r="201" spans="1:38" s="133" customFormat="1" ht="15" customHeight="1">
      <c r="B201" s="160" t="s">
        <v>8503</v>
      </c>
      <c r="C201" s="133" t="s">
        <v>8313</v>
      </c>
      <c r="D201" s="133" t="s">
        <v>8504</v>
      </c>
      <c r="E201" s="133" t="s">
        <v>9362</v>
      </c>
      <c r="H201" s="133">
        <v>6.364573</v>
      </c>
      <c r="I201" s="133">
        <v>6.4607520000000003</v>
      </c>
      <c r="J201" s="133">
        <v>6.5776000000000003</v>
      </c>
      <c r="K201" s="133">
        <v>6.7243500000000003</v>
      </c>
      <c r="L201" s="133">
        <v>6.8958409999999999</v>
      </c>
      <c r="M201" s="133">
        <v>7.0807019999999996</v>
      </c>
      <c r="N201" s="133">
        <v>7.2717479999999997</v>
      </c>
      <c r="O201" s="133">
        <v>7.3692149999999996</v>
      </c>
      <c r="P201" s="133">
        <v>7.509404</v>
      </c>
      <c r="Q201" s="133">
        <v>7.626722</v>
      </c>
      <c r="R201" s="133">
        <v>7.7310220000000003</v>
      </c>
      <c r="S201" s="133">
        <v>7.7925529999999998</v>
      </c>
      <c r="T201" s="133">
        <v>7.8007759999999999</v>
      </c>
      <c r="U201" s="133">
        <v>7.8063950000000002</v>
      </c>
      <c r="V201" s="133">
        <v>7.8058899999999998</v>
      </c>
      <c r="W201" s="133">
        <v>7.8074539999999999</v>
      </c>
      <c r="X201" s="133">
        <v>7.8099540000000003</v>
      </c>
      <c r="Y201" s="133">
        <v>7.8096800000000002</v>
      </c>
      <c r="Z201" s="133">
        <v>7.8071830000000002</v>
      </c>
      <c r="AA201" s="133">
        <v>7.8074870000000001</v>
      </c>
      <c r="AB201" s="133">
        <v>7.8082479999999999</v>
      </c>
      <c r="AC201" s="133">
        <v>7.8037489999999998</v>
      </c>
      <c r="AD201" s="133">
        <v>7.8061280000000002</v>
      </c>
      <c r="AE201" s="133">
        <v>7.8093170000000001</v>
      </c>
      <c r="AF201" s="133">
        <v>7.813618</v>
      </c>
      <c r="AG201" s="133">
        <v>7.8184170000000002</v>
      </c>
      <c r="AH201" s="133">
        <v>7.8236600000000003</v>
      </c>
      <c r="AI201" s="133">
        <v>7.8287709999999997</v>
      </c>
      <c r="AJ201" s="133">
        <v>7.8333199999999996</v>
      </c>
      <c r="AK201" s="133">
        <v>7.8369669999999996</v>
      </c>
      <c r="AL201" s="161">
        <v>7.0000000000000001E-3</v>
      </c>
    </row>
    <row r="202" spans="1:38" s="36" customFormat="1" ht="15" customHeight="1">
      <c r="A202" s="99"/>
      <c r="B202" s="35" t="s">
        <v>8506</v>
      </c>
      <c r="C202" t="s">
        <v>8317</v>
      </c>
      <c r="D202" t="s">
        <v>8507</v>
      </c>
      <c r="E202" t="s">
        <v>9363</v>
      </c>
      <c r="H202">
        <v>7.7170019999999999</v>
      </c>
      <c r="I202">
        <v>7.8224980000000004</v>
      </c>
      <c r="J202">
        <v>7.9807730000000001</v>
      </c>
      <c r="K202">
        <v>8.1842670000000002</v>
      </c>
      <c r="L202">
        <v>8.4264790000000005</v>
      </c>
      <c r="M202">
        <v>8.6803519999999992</v>
      </c>
      <c r="N202">
        <v>8.9442900000000005</v>
      </c>
      <c r="O202">
        <v>9.0818130000000004</v>
      </c>
      <c r="P202">
        <v>9.2705760000000001</v>
      </c>
      <c r="Q202">
        <v>9.4255099999999992</v>
      </c>
      <c r="R202">
        <v>9.5704770000000003</v>
      </c>
      <c r="S202">
        <v>9.6664600000000007</v>
      </c>
      <c r="T202">
        <v>9.6947779999999995</v>
      </c>
      <c r="U202">
        <v>9.7182929999999992</v>
      </c>
      <c r="V202">
        <v>9.7382100000000005</v>
      </c>
      <c r="W202">
        <v>9.7636950000000002</v>
      </c>
      <c r="X202">
        <v>9.7825579999999999</v>
      </c>
      <c r="Y202">
        <v>9.7958370000000006</v>
      </c>
      <c r="Z202">
        <v>9.8097930000000009</v>
      </c>
      <c r="AA202">
        <v>9.8293759999999999</v>
      </c>
      <c r="AB202">
        <v>9.8511170000000003</v>
      </c>
      <c r="AC202">
        <v>9.8582809999999998</v>
      </c>
      <c r="AD202">
        <v>9.8800629999999998</v>
      </c>
      <c r="AE202">
        <v>9.9048870000000004</v>
      </c>
      <c r="AF202">
        <v>9.9361940000000004</v>
      </c>
      <c r="AG202">
        <v>9.9664450000000002</v>
      </c>
      <c r="AH202">
        <v>10.001613000000001</v>
      </c>
      <c r="AI202">
        <v>10.04318</v>
      </c>
      <c r="AJ202">
        <v>10.070981</v>
      </c>
      <c r="AK202">
        <v>10.087934000000001</v>
      </c>
      <c r="AL202" s="91">
        <v>8.9999999999999993E-3</v>
      </c>
    </row>
    <row r="203" spans="1:38" ht="15" customHeight="1">
      <c r="C203" t="s">
        <v>8509</v>
      </c>
    </row>
    <row r="204" spans="1:38" ht="15" customHeight="1">
      <c r="C204" t="s">
        <v>850</v>
      </c>
    </row>
    <row r="205" spans="1:38" ht="15" customHeight="1">
      <c r="A205" s="103" t="s">
        <v>4</v>
      </c>
      <c r="B205" s="93" t="s">
        <v>8510</v>
      </c>
      <c r="C205" t="s">
        <v>955</v>
      </c>
      <c r="D205" t="s">
        <v>8511</v>
      </c>
      <c r="E205" t="s">
        <v>9364</v>
      </c>
      <c r="F205" t="s">
        <v>2105</v>
      </c>
      <c r="H205">
        <v>185.68128999999999</v>
      </c>
      <c r="I205">
        <v>184.13769500000001</v>
      </c>
      <c r="J205">
        <v>187.10652200000001</v>
      </c>
      <c r="K205">
        <v>187.062637</v>
      </c>
      <c r="L205">
        <v>187.859497</v>
      </c>
      <c r="M205">
        <v>189.94920300000001</v>
      </c>
      <c r="N205">
        <v>189.32873499999999</v>
      </c>
      <c r="O205">
        <v>186.78413399999999</v>
      </c>
      <c r="P205">
        <v>185.90417500000001</v>
      </c>
      <c r="Q205">
        <v>184.462051</v>
      </c>
      <c r="R205">
        <v>183.03097500000001</v>
      </c>
      <c r="S205">
        <v>181.82283000000001</v>
      </c>
      <c r="T205">
        <v>180.69744900000001</v>
      </c>
      <c r="U205">
        <v>179.43687399999999</v>
      </c>
      <c r="V205">
        <v>177.79392999999999</v>
      </c>
      <c r="W205">
        <v>177.17858899999999</v>
      </c>
      <c r="X205">
        <v>177.060181</v>
      </c>
      <c r="Y205">
        <v>176.927536</v>
      </c>
      <c r="Z205">
        <v>176.97421299999999</v>
      </c>
      <c r="AA205">
        <v>177.58904999999999</v>
      </c>
      <c r="AB205">
        <v>176.567398</v>
      </c>
      <c r="AC205">
        <v>175.959137</v>
      </c>
      <c r="AD205">
        <v>175.656342</v>
      </c>
      <c r="AE205">
        <v>174.74070699999999</v>
      </c>
      <c r="AF205">
        <v>175.08410599999999</v>
      </c>
      <c r="AG205">
        <v>175.48495500000001</v>
      </c>
      <c r="AH205">
        <v>174.74288899999999</v>
      </c>
      <c r="AI205">
        <v>174.02600100000001</v>
      </c>
      <c r="AJ205">
        <v>173.926208</v>
      </c>
      <c r="AK205">
        <v>173.915558</v>
      </c>
      <c r="AL205" s="91">
        <v>-2E-3</v>
      </c>
    </row>
    <row r="206" spans="1:38" ht="15" customHeight="1">
      <c r="A206" s="103" t="s">
        <v>3</v>
      </c>
      <c r="B206" s="93" t="s">
        <v>8513</v>
      </c>
      <c r="C206" t="s">
        <v>1221</v>
      </c>
      <c r="D206" t="s">
        <v>8514</v>
      </c>
      <c r="E206" t="s">
        <v>9365</v>
      </c>
      <c r="F206" t="s">
        <v>2105</v>
      </c>
      <c r="H206">
        <v>81.600516999999996</v>
      </c>
      <c r="I206">
        <v>83.752860999999996</v>
      </c>
      <c r="J206">
        <v>88.283394000000001</v>
      </c>
      <c r="K206">
        <v>91.598442000000006</v>
      </c>
      <c r="L206">
        <v>95.292739999999995</v>
      </c>
      <c r="M206">
        <v>99.820374000000001</v>
      </c>
      <c r="N206">
        <v>103.200676</v>
      </c>
      <c r="O206">
        <v>105.657028</v>
      </c>
      <c r="P206">
        <v>109.161575</v>
      </c>
      <c r="Q206">
        <v>112.47043600000001</v>
      </c>
      <c r="R206">
        <v>115.88200399999999</v>
      </c>
      <c r="S206">
        <v>119.56186700000001</v>
      </c>
      <c r="T206">
        <v>123.632828</v>
      </c>
      <c r="U206">
        <v>127.394379</v>
      </c>
      <c r="V206">
        <v>131.21489</v>
      </c>
      <c r="W206">
        <v>135.33609000000001</v>
      </c>
      <c r="X206">
        <v>140.346802</v>
      </c>
      <c r="Y206">
        <v>145.04025300000001</v>
      </c>
      <c r="Z206">
        <v>150.08122299999999</v>
      </c>
      <c r="AA206">
        <v>155.88147000000001</v>
      </c>
      <c r="AB206">
        <v>161.16305500000001</v>
      </c>
      <c r="AC206">
        <v>165.140457</v>
      </c>
      <c r="AD206">
        <v>169.64056400000001</v>
      </c>
      <c r="AE206">
        <v>174.23422199999999</v>
      </c>
      <c r="AF206">
        <v>179.22051999999999</v>
      </c>
      <c r="AG206">
        <v>184.10514800000001</v>
      </c>
      <c r="AH206">
        <v>187.946472</v>
      </c>
      <c r="AI206">
        <v>191.94603000000001</v>
      </c>
      <c r="AJ206">
        <v>196.754807</v>
      </c>
      <c r="AK206">
        <v>201.60282900000001</v>
      </c>
      <c r="AL206" s="91">
        <v>3.2000000000000001E-2</v>
      </c>
    </row>
    <row r="207" spans="1:38" ht="15" customHeight="1">
      <c r="A207" s="103" t="s">
        <v>6</v>
      </c>
      <c r="B207" s="93" t="s">
        <v>8516</v>
      </c>
      <c r="C207" t="s">
        <v>970</v>
      </c>
      <c r="D207" t="s">
        <v>8517</v>
      </c>
      <c r="E207" t="s">
        <v>9366</v>
      </c>
      <c r="F207" t="s">
        <v>2105</v>
      </c>
      <c r="H207">
        <v>0.37649700000000003</v>
      </c>
      <c r="I207">
        <v>0.38852399999999998</v>
      </c>
      <c r="J207">
        <v>0.41122999999999998</v>
      </c>
      <c r="K207">
        <v>0.42844900000000002</v>
      </c>
      <c r="L207">
        <v>0.44826700000000003</v>
      </c>
      <c r="M207">
        <v>0.47236499999999998</v>
      </c>
      <c r="N207">
        <v>0.49104199999999998</v>
      </c>
      <c r="O207">
        <v>0.50550200000000001</v>
      </c>
      <c r="P207">
        <v>0.52525500000000003</v>
      </c>
      <c r="Q207">
        <v>0.54439099999999996</v>
      </c>
      <c r="R207">
        <v>0.56444300000000003</v>
      </c>
      <c r="S207">
        <v>0.58621299999999998</v>
      </c>
      <c r="T207">
        <v>0.60975100000000004</v>
      </c>
      <c r="U207">
        <v>0.63327</v>
      </c>
      <c r="V207">
        <v>0.65697700000000003</v>
      </c>
      <c r="W207">
        <v>0.68445999999999996</v>
      </c>
      <c r="X207">
        <v>0.716144</v>
      </c>
      <c r="Y207">
        <v>0.74837500000000001</v>
      </c>
      <c r="Z207">
        <v>0.78329099999999996</v>
      </c>
      <c r="AA207">
        <v>0.822932</v>
      </c>
      <c r="AB207">
        <v>0.858734</v>
      </c>
      <c r="AC207">
        <v>0.89366299999999999</v>
      </c>
      <c r="AD207">
        <v>0.932365</v>
      </c>
      <c r="AE207">
        <v>0.97103200000000001</v>
      </c>
      <c r="AF207">
        <v>1.0160279999999999</v>
      </c>
      <c r="AG207">
        <v>1.062673</v>
      </c>
      <c r="AH207">
        <v>1.104555</v>
      </c>
      <c r="AI207">
        <v>1.148477</v>
      </c>
      <c r="AJ207">
        <v>1.1987369999999999</v>
      </c>
      <c r="AK207">
        <v>1.2509749999999999</v>
      </c>
      <c r="AL207" s="91">
        <v>4.2000000000000003E-2</v>
      </c>
    </row>
    <row r="208" spans="1:38" ht="15" customHeight="1">
      <c r="A208" s="103" t="s">
        <v>2</v>
      </c>
      <c r="B208" s="93" t="s">
        <v>8519</v>
      </c>
      <c r="C208" t="s">
        <v>985</v>
      </c>
      <c r="D208" t="s">
        <v>8520</v>
      </c>
      <c r="E208" t="s">
        <v>9367</v>
      </c>
      <c r="F208" t="s">
        <v>2105</v>
      </c>
      <c r="H208">
        <v>0.146287</v>
      </c>
      <c r="I208">
        <v>0.14553099999999999</v>
      </c>
      <c r="J208">
        <v>0.148622</v>
      </c>
      <c r="K208">
        <v>0.14951900000000001</v>
      </c>
      <c r="L208">
        <v>0.15116599999999999</v>
      </c>
      <c r="M208">
        <v>0.154033</v>
      </c>
      <c r="N208">
        <v>0.15493699999999999</v>
      </c>
      <c r="O208">
        <v>0.15442900000000001</v>
      </c>
      <c r="P208">
        <v>0.155475</v>
      </c>
      <c r="Q208">
        <v>0.15631100000000001</v>
      </c>
      <c r="R208">
        <v>0.15732199999999999</v>
      </c>
      <c r="S208">
        <v>0.15867400000000001</v>
      </c>
      <c r="T208">
        <v>0.160473</v>
      </c>
      <c r="U208">
        <v>0.16277</v>
      </c>
      <c r="V208">
        <v>0.16508700000000001</v>
      </c>
      <c r="W208">
        <v>0.16850200000000001</v>
      </c>
      <c r="X208">
        <v>0.17291200000000001</v>
      </c>
      <c r="Y208">
        <v>0.17738599999999999</v>
      </c>
      <c r="Z208">
        <v>0.18254100000000001</v>
      </c>
      <c r="AA208">
        <v>0.18965199999999999</v>
      </c>
      <c r="AB208">
        <v>0.19601199999999999</v>
      </c>
      <c r="AC208">
        <v>0.202349</v>
      </c>
      <c r="AD208">
        <v>0.21178</v>
      </c>
      <c r="AE208">
        <v>0.22175400000000001</v>
      </c>
      <c r="AF208">
        <v>0.23529700000000001</v>
      </c>
      <c r="AG208">
        <v>0.25015399999999999</v>
      </c>
      <c r="AH208">
        <v>0.26714900000000003</v>
      </c>
      <c r="AI208">
        <v>0.28497299999999998</v>
      </c>
      <c r="AJ208">
        <v>0.30641400000000002</v>
      </c>
      <c r="AK208">
        <v>0.32533499999999999</v>
      </c>
      <c r="AL208" s="91">
        <v>2.8000000000000001E-2</v>
      </c>
    </row>
    <row r="209" spans="1:38" ht="15" customHeight="1">
      <c r="A209" s="103" t="s">
        <v>3</v>
      </c>
      <c r="B209" s="93" t="s">
        <v>8522</v>
      </c>
      <c r="C209" t="s">
        <v>3230</v>
      </c>
      <c r="D209" t="s">
        <v>8523</v>
      </c>
      <c r="E209" t="s">
        <v>9368</v>
      </c>
      <c r="F209" t="s">
        <v>2105</v>
      </c>
      <c r="H209">
        <v>4.6749590000000003</v>
      </c>
      <c r="I209">
        <v>4.5432709999999998</v>
      </c>
      <c r="J209">
        <v>4.5286710000000001</v>
      </c>
      <c r="K209">
        <v>4.443441</v>
      </c>
      <c r="L209">
        <v>4.3781650000000001</v>
      </c>
      <c r="M209">
        <v>4.347874</v>
      </c>
      <c r="N209">
        <v>4.2653530000000002</v>
      </c>
      <c r="O209">
        <v>4.1463080000000003</v>
      </c>
      <c r="P209">
        <v>4.0850860000000004</v>
      </c>
      <c r="Q209">
        <v>4.0345740000000001</v>
      </c>
      <c r="R209">
        <v>3.9969030000000001</v>
      </c>
      <c r="S209">
        <v>3.9884689999999998</v>
      </c>
      <c r="T209">
        <v>3.9943170000000001</v>
      </c>
      <c r="U209">
        <v>3.997465</v>
      </c>
      <c r="V209">
        <v>3.9996659999999999</v>
      </c>
      <c r="W209">
        <v>4.0223139999999997</v>
      </c>
      <c r="X209">
        <v>4.065963</v>
      </c>
      <c r="Y209">
        <v>4.1151809999999998</v>
      </c>
      <c r="Z209">
        <v>4.223109</v>
      </c>
      <c r="AA209">
        <v>4.3536520000000003</v>
      </c>
      <c r="AB209">
        <v>4.436903</v>
      </c>
      <c r="AC209">
        <v>4.5241110000000004</v>
      </c>
      <c r="AD209">
        <v>4.695678</v>
      </c>
      <c r="AE209">
        <v>4.8151489999999999</v>
      </c>
      <c r="AF209">
        <v>4.989579</v>
      </c>
      <c r="AG209">
        <v>5.1405450000000004</v>
      </c>
      <c r="AH209">
        <v>5.2536069999999997</v>
      </c>
      <c r="AI209">
        <v>5.3335059999999999</v>
      </c>
      <c r="AJ209">
        <v>5.4529319999999997</v>
      </c>
      <c r="AK209">
        <v>5.4387639999999999</v>
      </c>
      <c r="AL209" s="91">
        <v>5.0000000000000001E-3</v>
      </c>
    </row>
    <row r="210" spans="1:38" ht="15" customHeight="1">
      <c r="A210" s="103" t="s">
        <v>1</v>
      </c>
      <c r="B210" s="93" t="s">
        <v>8525</v>
      </c>
      <c r="C210" t="s">
        <v>2271</v>
      </c>
      <c r="D210" t="s">
        <v>8526</v>
      </c>
      <c r="E210" t="s">
        <v>9369</v>
      </c>
      <c r="F210" t="s">
        <v>2105</v>
      </c>
      <c r="H210">
        <v>2.7330000000000002E-3</v>
      </c>
      <c r="I210">
        <v>2.7390000000000001E-3</v>
      </c>
      <c r="J210">
        <v>2.8140000000000001E-3</v>
      </c>
      <c r="K210">
        <v>2.8470000000000001E-3</v>
      </c>
      <c r="L210">
        <v>2.892E-3</v>
      </c>
      <c r="M210">
        <v>2.9580000000000001E-3</v>
      </c>
      <c r="N210">
        <v>2.9859999999999999E-3</v>
      </c>
      <c r="O210">
        <v>2.9840000000000001E-3</v>
      </c>
      <c r="P210">
        <v>3.0100000000000001E-3</v>
      </c>
      <c r="Q210">
        <v>3.029E-3</v>
      </c>
      <c r="R210">
        <v>3.0490000000000001E-3</v>
      </c>
      <c r="S210">
        <v>3.075E-3</v>
      </c>
      <c r="T210">
        <v>3.1050000000000001E-3</v>
      </c>
      <c r="U210">
        <v>3.1310000000000001E-3</v>
      </c>
      <c r="V210">
        <v>3.153E-3</v>
      </c>
      <c r="W210">
        <v>3.1900000000000001E-3</v>
      </c>
      <c r="X210">
        <v>3.2420000000000001E-3</v>
      </c>
      <c r="Y210">
        <v>3.29E-3</v>
      </c>
      <c r="Z210">
        <v>3.346E-3</v>
      </c>
      <c r="AA210">
        <v>3.4160000000000002E-3</v>
      </c>
      <c r="AB210">
        <v>3.4650000000000002E-3</v>
      </c>
      <c r="AC210">
        <v>3.5070000000000001E-3</v>
      </c>
      <c r="AD210">
        <v>3.5620000000000001E-3</v>
      </c>
      <c r="AE210">
        <v>3.6120000000000002E-3</v>
      </c>
      <c r="AF210">
        <v>3.6819999999999999E-3</v>
      </c>
      <c r="AG210">
        <v>3.7529999999999998E-3</v>
      </c>
      <c r="AH210">
        <v>3.803E-3</v>
      </c>
      <c r="AI210">
        <v>3.8570000000000002E-3</v>
      </c>
      <c r="AJ210">
        <v>3.9290000000000002E-3</v>
      </c>
      <c r="AK210">
        <v>4.0029999999999996E-3</v>
      </c>
      <c r="AL210" s="91">
        <v>1.2999999999999999E-2</v>
      </c>
    </row>
    <row r="211" spans="1:38" ht="15" customHeight="1">
      <c r="A211" s="103" t="s">
        <v>5</v>
      </c>
      <c r="B211" s="93" t="s">
        <v>8528</v>
      </c>
      <c r="C211" t="s">
        <v>3238</v>
      </c>
      <c r="D211" t="s">
        <v>8529</v>
      </c>
      <c r="E211" t="s">
        <v>9370</v>
      </c>
      <c r="F211" t="s">
        <v>2105</v>
      </c>
      <c r="H211">
        <v>0.42980600000000002</v>
      </c>
      <c r="I211">
        <v>0.44353599999999999</v>
      </c>
      <c r="J211">
        <v>0.46945700000000001</v>
      </c>
      <c r="K211">
        <v>0.48911399999999999</v>
      </c>
      <c r="L211">
        <v>0.51173900000000005</v>
      </c>
      <c r="M211">
        <v>0.53924799999999995</v>
      </c>
      <c r="N211">
        <v>0.56056899999999998</v>
      </c>
      <c r="O211">
        <v>0.57707699999999995</v>
      </c>
      <c r="P211">
        <v>0.59962700000000002</v>
      </c>
      <c r="Q211">
        <v>0.62147300000000005</v>
      </c>
      <c r="R211">
        <v>0.64436400000000005</v>
      </c>
      <c r="S211">
        <v>0.66921600000000003</v>
      </c>
      <c r="T211">
        <v>0.69608700000000001</v>
      </c>
      <c r="U211">
        <v>0.72293600000000002</v>
      </c>
      <c r="V211">
        <v>0.75</v>
      </c>
      <c r="W211">
        <v>0.78137400000000001</v>
      </c>
      <c r="X211">
        <v>0.81754400000000005</v>
      </c>
      <c r="Y211">
        <v>0.85433999999999999</v>
      </c>
      <c r="Z211">
        <v>0.89419999999999999</v>
      </c>
      <c r="AA211">
        <v>0.93945299999999998</v>
      </c>
      <c r="AB211">
        <v>0.98032399999999997</v>
      </c>
      <c r="AC211">
        <v>1.0201990000000001</v>
      </c>
      <c r="AD211">
        <v>1.064381</v>
      </c>
      <c r="AE211">
        <v>1.1085229999999999</v>
      </c>
      <c r="AF211">
        <v>1.1598900000000001</v>
      </c>
      <c r="AG211">
        <v>1.213139</v>
      </c>
      <c r="AH211">
        <v>1.2609520000000001</v>
      </c>
      <c r="AI211">
        <v>1.3110930000000001</v>
      </c>
      <c r="AJ211">
        <v>1.3684700000000001</v>
      </c>
      <c r="AK211">
        <v>1.428104</v>
      </c>
      <c r="AL211" s="91">
        <v>4.2000000000000003E-2</v>
      </c>
    </row>
    <row r="212" spans="1:38" ht="15" customHeight="1">
      <c r="A212" s="103" t="s">
        <v>5</v>
      </c>
      <c r="B212" s="93" t="s">
        <v>8531</v>
      </c>
      <c r="C212" t="s">
        <v>3235</v>
      </c>
      <c r="D212" t="s">
        <v>8532</v>
      </c>
      <c r="E212" t="s">
        <v>9371</v>
      </c>
      <c r="F212" t="s">
        <v>2105</v>
      </c>
      <c r="H212">
        <v>0.434475</v>
      </c>
      <c r="I212">
        <v>0.44835399999999997</v>
      </c>
      <c r="J212">
        <v>0.47455700000000001</v>
      </c>
      <c r="K212">
        <v>0.49442799999999998</v>
      </c>
      <c r="L212">
        <v>0.51729800000000004</v>
      </c>
      <c r="M212">
        <v>0.54510599999999998</v>
      </c>
      <c r="N212">
        <v>0.56665900000000002</v>
      </c>
      <c r="O212">
        <v>0.58334600000000003</v>
      </c>
      <c r="P212">
        <v>0.60614100000000004</v>
      </c>
      <c r="Q212">
        <v>0.628224</v>
      </c>
      <c r="R212">
        <v>0.65136400000000005</v>
      </c>
      <c r="S212">
        <v>0.67648600000000003</v>
      </c>
      <c r="T212">
        <v>0.70364899999999997</v>
      </c>
      <c r="U212">
        <v>0.73079000000000005</v>
      </c>
      <c r="V212">
        <v>0.75814700000000002</v>
      </c>
      <c r="W212">
        <v>0.78986199999999995</v>
      </c>
      <c r="X212">
        <v>0.82642599999999999</v>
      </c>
      <c r="Y212">
        <v>0.86362099999999997</v>
      </c>
      <c r="Z212">
        <v>0.903914</v>
      </c>
      <c r="AA212">
        <v>0.94965900000000003</v>
      </c>
      <c r="AB212">
        <v>0.99097400000000002</v>
      </c>
      <c r="AC212">
        <v>1.031282</v>
      </c>
      <c r="AD212">
        <v>1.075944</v>
      </c>
      <c r="AE212">
        <v>1.120566</v>
      </c>
      <c r="AF212">
        <v>1.17249</v>
      </c>
      <c r="AG212">
        <v>1.226318</v>
      </c>
      <c r="AH212">
        <v>1.2746500000000001</v>
      </c>
      <c r="AI212">
        <v>1.3253360000000001</v>
      </c>
      <c r="AJ212">
        <v>1.3833359999999999</v>
      </c>
      <c r="AK212">
        <v>1.4436180000000001</v>
      </c>
      <c r="AL212" s="91">
        <v>4.2000000000000003E-2</v>
      </c>
    </row>
    <row r="213" spans="1:38" ht="15" customHeight="1">
      <c r="A213" s="103" t="s">
        <v>7</v>
      </c>
      <c r="B213" s="93" t="s">
        <v>8534</v>
      </c>
      <c r="C213" t="s">
        <v>2287</v>
      </c>
      <c r="D213" t="s">
        <v>8535</v>
      </c>
      <c r="E213" t="s">
        <v>9372</v>
      </c>
      <c r="F213" t="s">
        <v>2105</v>
      </c>
      <c r="H213">
        <v>5.0000000000000002E-5</v>
      </c>
      <c r="I213">
        <v>5.0000000000000002E-5</v>
      </c>
      <c r="J213">
        <v>5.1E-5</v>
      </c>
      <c r="K213">
        <v>5.1999999999999997E-5</v>
      </c>
      <c r="L213">
        <v>5.1999999999999997E-5</v>
      </c>
      <c r="M213">
        <v>5.3000000000000001E-5</v>
      </c>
      <c r="N213">
        <v>5.3000000000000001E-5</v>
      </c>
      <c r="O213">
        <v>5.3000000000000001E-5</v>
      </c>
      <c r="P213">
        <v>5.3000000000000001E-5</v>
      </c>
      <c r="Q213">
        <v>5.1999999999999997E-5</v>
      </c>
      <c r="R213">
        <v>5.1E-5</v>
      </c>
      <c r="S213">
        <v>5.1E-5</v>
      </c>
      <c r="T213">
        <v>5.0000000000000002E-5</v>
      </c>
      <c r="U213">
        <v>4.8999999999999998E-5</v>
      </c>
      <c r="V213">
        <v>4.8000000000000001E-5</v>
      </c>
      <c r="W213">
        <v>4.6999999999999997E-5</v>
      </c>
      <c r="X213">
        <v>4.6E-5</v>
      </c>
      <c r="Y213">
        <v>4.5000000000000003E-5</v>
      </c>
      <c r="Z213">
        <v>4.5000000000000003E-5</v>
      </c>
      <c r="AA213">
        <v>4.3999999999999999E-5</v>
      </c>
      <c r="AB213">
        <v>4.3000000000000002E-5</v>
      </c>
      <c r="AC213">
        <v>4.3000000000000002E-5</v>
      </c>
      <c r="AD213">
        <v>4.1999999999999998E-5</v>
      </c>
      <c r="AE213">
        <v>4.1E-5</v>
      </c>
      <c r="AF213">
        <v>4.0000000000000003E-5</v>
      </c>
      <c r="AG213">
        <v>4.0000000000000003E-5</v>
      </c>
      <c r="AH213">
        <v>3.8999999999999999E-5</v>
      </c>
      <c r="AI213">
        <v>3.8000000000000002E-5</v>
      </c>
      <c r="AJ213">
        <v>3.6999999999999998E-5</v>
      </c>
      <c r="AK213">
        <v>3.6999999999999998E-5</v>
      </c>
      <c r="AL213" s="91">
        <v>-1.0999999999999999E-2</v>
      </c>
    </row>
    <row r="214" spans="1:38" ht="15" customHeight="1">
      <c r="B214" s="93" t="s">
        <v>8537</v>
      </c>
      <c r="C214" t="s">
        <v>8028</v>
      </c>
      <c r="D214" t="s">
        <v>8538</v>
      </c>
      <c r="E214" t="s">
        <v>9373</v>
      </c>
      <c r="F214" t="s">
        <v>2105</v>
      </c>
      <c r="H214">
        <v>273.346588</v>
      </c>
      <c r="I214">
        <v>273.86257899999998</v>
      </c>
      <c r="J214">
        <v>281.42529300000001</v>
      </c>
      <c r="K214">
        <v>284.66891500000003</v>
      </c>
      <c r="L214">
        <v>289.161835</v>
      </c>
      <c r="M214">
        <v>295.83117700000003</v>
      </c>
      <c r="N214">
        <v>298.57101399999999</v>
      </c>
      <c r="O214">
        <v>298.41085800000002</v>
      </c>
      <c r="P214">
        <v>301.040436</v>
      </c>
      <c r="Q214">
        <v>302.920502</v>
      </c>
      <c r="R214">
        <v>304.93048099999999</v>
      </c>
      <c r="S214">
        <v>307.46688799999998</v>
      </c>
      <c r="T214">
        <v>310.497772</v>
      </c>
      <c r="U214">
        <v>313.08169600000002</v>
      </c>
      <c r="V214">
        <v>315.34191900000002</v>
      </c>
      <c r="W214">
        <v>318.96444700000001</v>
      </c>
      <c r="X214">
        <v>324.00924700000002</v>
      </c>
      <c r="Y214">
        <v>328.73007200000001</v>
      </c>
      <c r="Z214">
        <v>334.045929</v>
      </c>
      <c r="AA214">
        <v>340.72933999999998</v>
      </c>
      <c r="AB214">
        <v>345.19689899999997</v>
      </c>
      <c r="AC214">
        <v>348.77468900000002</v>
      </c>
      <c r="AD214">
        <v>353.28064000000001</v>
      </c>
      <c r="AE214">
        <v>357.21566799999999</v>
      </c>
      <c r="AF214">
        <v>362.88165300000003</v>
      </c>
      <c r="AG214">
        <v>368.486694</v>
      </c>
      <c r="AH214">
        <v>371.85412600000001</v>
      </c>
      <c r="AI214">
        <v>375.37933299999997</v>
      </c>
      <c r="AJ214">
        <v>380.39489700000001</v>
      </c>
      <c r="AK214">
        <v>385.40924100000001</v>
      </c>
      <c r="AL214" s="91">
        <v>1.2E-2</v>
      </c>
    </row>
    <row r="215" spans="1:38" ht="15" customHeight="1">
      <c r="C215" t="s">
        <v>854</v>
      </c>
    </row>
    <row r="216" spans="1:38" ht="15" customHeight="1">
      <c r="A216" s="103" t="s">
        <v>4</v>
      </c>
      <c r="B216" s="93" t="s">
        <v>8540</v>
      </c>
      <c r="C216" t="s">
        <v>955</v>
      </c>
      <c r="D216" t="s">
        <v>8541</v>
      </c>
      <c r="E216" t="s">
        <v>9374</v>
      </c>
      <c r="F216" t="s">
        <v>2105</v>
      </c>
      <c r="H216">
        <v>135.12986799999999</v>
      </c>
      <c r="I216">
        <v>139.453384</v>
      </c>
      <c r="J216">
        <v>143.74560500000001</v>
      </c>
      <c r="K216">
        <v>144.85406499999999</v>
      </c>
      <c r="L216">
        <v>145.49165300000001</v>
      </c>
      <c r="M216">
        <v>147.43112199999999</v>
      </c>
      <c r="N216">
        <v>146.07455400000001</v>
      </c>
      <c r="O216">
        <v>144.165131</v>
      </c>
      <c r="P216">
        <v>144.53701799999999</v>
      </c>
      <c r="Q216">
        <v>145.67569</v>
      </c>
      <c r="R216">
        <v>146.054306</v>
      </c>
      <c r="S216">
        <v>146.14154099999999</v>
      </c>
      <c r="T216">
        <v>147.05055200000001</v>
      </c>
      <c r="U216">
        <v>148.117966</v>
      </c>
      <c r="V216">
        <v>148.48142999999999</v>
      </c>
      <c r="W216">
        <v>149.074997</v>
      </c>
      <c r="X216">
        <v>151.350357</v>
      </c>
      <c r="Y216">
        <v>153.58429000000001</v>
      </c>
      <c r="Z216">
        <v>156.32963599999999</v>
      </c>
      <c r="AA216">
        <v>159.265503</v>
      </c>
      <c r="AB216">
        <v>160.78149400000001</v>
      </c>
      <c r="AC216">
        <v>162.59957900000001</v>
      </c>
      <c r="AD216">
        <v>164.742355</v>
      </c>
      <c r="AE216">
        <v>166.176514</v>
      </c>
      <c r="AF216">
        <v>167.761978</v>
      </c>
      <c r="AG216">
        <v>169.83422899999999</v>
      </c>
      <c r="AH216">
        <v>170.57334900000001</v>
      </c>
      <c r="AI216">
        <v>170.60907</v>
      </c>
      <c r="AJ216">
        <v>173.64875799999999</v>
      </c>
      <c r="AK216">
        <v>178.698868</v>
      </c>
      <c r="AL216" s="91">
        <v>0.01</v>
      </c>
    </row>
    <row r="217" spans="1:38" ht="15" customHeight="1">
      <c r="A217" s="103" t="s">
        <v>3</v>
      </c>
      <c r="B217" s="93" t="s">
        <v>8543</v>
      </c>
      <c r="C217" t="s">
        <v>1221</v>
      </c>
      <c r="D217" t="s">
        <v>8544</v>
      </c>
      <c r="E217" t="s">
        <v>9375</v>
      </c>
      <c r="F217" t="s">
        <v>2105</v>
      </c>
      <c r="H217">
        <v>51.407775999999998</v>
      </c>
      <c r="I217">
        <v>53.211444999999998</v>
      </c>
      <c r="J217">
        <v>55.105240000000002</v>
      </c>
      <c r="K217">
        <v>55.804340000000003</v>
      </c>
      <c r="L217">
        <v>56.270564999999998</v>
      </c>
      <c r="M217">
        <v>57.149872000000002</v>
      </c>
      <c r="N217">
        <v>57.021912</v>
      </c>
      <c r="O217">
        <v>56.673237</v>
      </c>
      <c r="P217">
        <v>57.272407999999999</v>
      </c>
      <c r="Q217">
        <v>58.133170999999997</v>
      </c>
      <c r="R217">
        <v>58.665539000000003</v>
      </c>
      <c r="S217">
        <v>59.014938000000001</v>
      </c>
      <c r="T217">
        <v>59.856335000000001</v>
      </c>
      <c r="U217">
        <v>60.815193000000001</v>
      </c>
      <c r="V217">
        <v>61.503799000000001</v>
      </c>
      <c r="W217">
        <v>62.270721000000002</v>
      </c>
      <c r="X217">
        <v>63.77449</v>
      </c>
      <c r="Y217">
        <v>65.213706999999999</v>
      </c>
      <c r="Z217">
        <v>66.851653999999996</v>
      </c>
      <c r="AA217">
        <v>68.545197000000002</v>
      </c>
      <c r="AB217">
        <v>69.615844999999993</v>
      </c>
      <c r="AC217">
        <v>70.851837000000003</v>
      </c>
      <c r="AD217">
        <v>72.262680000000003</v>
      </c>
      <c r="AE217">
        <v>73.397696999999994</v>
      </c>
      <c r="AF217">
        <v>74.672577000000004</v>
      </c>
      <c r="AG217">
        <v>76.015663000000004</v>
      </c>
      <c r="AH217">
        <v>76.524483000000004</v>
      </c>
      <c r="AI217">
        <v>76.487526000000003</v>
      </c>
      <c r="AJ217">
        <v>77.773124999999993</v>
      </c>
      <c r="AK217">
        <v>79.681472999999997</v>
      </c>
      <c r="AL217" s="91">
        <v>1.4999999999999999E-2</v>
      </c>
    </row>
    <row r="218" spans="1:38" ht="15" customHeight="1">
      <c r="A218" s="103" t="s">
        <v>6</v>
      </c>
      <c r="B218" s="93" t="s">
        <v>8546</v>
      </c>
      <c r="C218" t="s">
        <v>970</v>
      </c>
      <c r="D218" t="s">
        <v>8547</v>
      </c>
      <c r="E218" t="s">
        <v>9376</v>
      </c>
      <c r="F218" t="s">
        <v>2105</v>
      </c>
      <c r="H218">
        <v>0.24156</v>
      </c>
      <c r="I218">
        <v>0.25702599999999998</v>
      </c>
      <c r="J218">
        <v>0.27330199999999999</v>
      </c>
      <c r="K218">
        <v>0.28414600000000001</v>
      </c>
      <c r="L218">
        <v>0.29438700000000001</v>
      </c>
      <c r="M218">
        <v>0.30759199999999998</v>
      </c>
      <c r="N218">
        <v>0.31467800000000001</v>
      </c>
      <c r="O218">
        <v>0.32073600000000002</v>
      </c>
      <c r="P218">
        <v>0.33220100000000002</v>
      </c>
      <c r="Q218">
        <v>0.345858</v>
      </c>
      <c r="R218">
        <v>0.35818499999999998</v>
      </c>
      <c r="S218">
        <v>0.370139</v>
      </c>
      <c r="T218">
        <v>0.38495600000000002</v>
      </c>
      <c r="U218">
        <v>0.400889</v>
      </c>
      <c r="V218">
        <v>0.41556500000000002</v>
      </c>
      <c r="W218">
        <v>0.43152099999999999</v>
      </c>
      <c r="X218">
        <v>0.45319500000000001</v>
      </c>
      <c r="Y218">
        <v>0.47561300000000001</v>
      </c>
      <c r="Z218">
        <v>0.50062700000000004</v>
      </c>
      <c r="AA218">
        <v>0.52735699999999996</v>
      </c>
      <c r="AB218">
        <v>0.55044099999999996</v>
      </c>
      <c r="AC218">
        <v>0.57564899999999997</v>
      </c>
      <c r="AD218">
        <v>0.60322299999999995</v>
      </c>
      <c r="AE218">
        <v>0.62943499999999997</v>
      </c>
      <c r="AF218">
        <v>0.65741400000000005</v>
      </c>
      <c r="AG218">
        <v>0.68835000000000002</v>
      </c>
      <c r="AH218">
        <v>0.71411100000000005</v>
      </c>
      <c r="AI218">
        <v>0.73743899999999996</v>
      </c>
      <c r="AJ218">
        <v>0.77459699999999998</v>
      </c>
      <c r="AK218">
        <v>0.82214699999999996</v>
      </c>
      <c r="AL218" s="91">
        <v>4.2999999999999997E-2</v>
      </c>
    </row>
    <row r="219" spans="1:38" ht="15" customHeight="1">
      <c r="A219" s="103" t="s">
        <v>2</v>
      </c>
      <c r="B219" s="93" t="s">
        <v>8549</v>
      </c>
      <c r="C219" t="s">
        <v>985</v>
      </c>
      <c r="D219" t="s">
        <v>8550</v>
      </c>
      <c r="E219" t="s">
        <v>9377</v>
      </c>
      <c r="F219" t="s">
        <v>2105</v>
      </c>
      <c r="H219">
        <v>0.68683499999999997</v>
      </c>
      <c r="I219">
        <v>0.68494699999999997</v>
      </c>
      <c r="J219">
        <v>0.68427199999999999</v>
      </c>
      <c r="K219">
        <v>0.671288</v>
      </c>
      <c r="L219">
        <v>0.659049</v>
      </c>
      <c r="M219">
        <v>0.65517099999999995</v>
      </c>
      <c r="N219">
        <v>0.63901699999999995</v>
      </c>
      <c r="O219">
        <v>0.62424500000000005</v>
      </c>
      <c r="P219">
        <v>0.62058999999999997</v>
      </c>
      <c r="Q219">
        <v>0.62098500000000001</v>
      </c>
      <c r="R219">
        <v>0.61890400000000001</v>
      </c>
      <c r="S219">
        <v>0.61622100000000002</v>
      </c>
      <c r="T219">
        <v>0.61820600000000003</v>
      </c>
      <c r="U219">
        <v>0.62166299999999997</v>
      </c>
      <c r="V219">
        <v>0.62293299999999996</v>
      </c>
      <c r="W219">
        <v>0.62619999999999998</v>
      </c>
      <c r="X219">
        <v>0.63837200000000005</v>
      </c>
      <c r="Y219">
        <v>0.65246400000000004</v>
      </c>
      <c r="Z219">
        <v>0.670991</v>
      </c>
      <c r="AA219">
        <v>0.69132000000000005</v>
      </c>
      <c r="AB219">
        <v>0.706237</v>
      </c>
      <c r="AC219">
        <v>0.720414</v>
      </c>
      <c r="AD219">
        <v>0.73754799999999998</v>
      </c>
      <c r="AE219">
        <v>0.752332</v>
      </c>
      <c r="AF219">
        <v>0.77266900000000005</v>
      </c>
      <c r="AG219">
        <v>0.79640500000000003</v>
      </c>
      <c r="AH219">
        <v>0.81426399999999999</v>
      </c>
      <c r="AI219">
        <v>0.829739</v>
      </c>
      <c r="AJ219">
        <v>0.86115600000000003</v>
      </c>
      <c r="AK219">
        <v>0.904393</v>
      </c>
      <c r="AL219" s="91">
        <v>0.01</v>
      </c>
    </row>
    <row r="220" spans="1:38" ht="15" customHeight="1">
      <c r="A220" s="103" t="s">
        <v>3</v>
      </c>
      <c r="B220" s="93" t="s">
        <v>8552</v>
      </c>
      <c r="C220" t="s">
        <v>3230</v>
      </c>
      <c r="D220" t="s">
        <v>8553</v>
      </c>
      <c r="E220" t="s">
        <v>9378</v>
      </c>
      <c r="F220" t="s">
        <v>2105</v>
      </c>
      <c r="H220">
        <v>7.515034</v>
      </c>
      <c r="I220">
        <v>7.7834630000000002</v>
      </c>
      <c r="J220">
        <v>8.0633230000000005</v>
      </c>
      <c r="K220">
        <v>8.1746639999999999</v>
      </c>
      <c r="L220">
        <v>8.2657769999999999</v>
      </c>
      <c r="M220">
        <v>8.4416510000000002</v>
      </c>
      <c r="N220">
        <v>8.4483429999999995</v>
      </c>
      <c r="O220">
        <v>8.4560879999999994</v>
      </c>
      <c r="P220">
        <v>8.6072819999999997</v>
      </c>
      <c r="Q220">
        <v>8.8288589999999996</v>
      </c>
      <c r="R220">
        <v>9.0311830000000004</v>
      </c>
      <c r="S220">
        <v>9.2411150000000006</v>
      </c>
      <c r="T220">
        <v>9.5214280000000002</v>
      </c>
      <c r="U220">
        <v>9.8276160000000008</v>
      </c>
      <c r="V220">
        <v>10.115543000000001</v>
      </c>
      <c r="W220">
        <v>10.482157000000001</v>
      </c>
      <c r="X220">
        <v>10.987102999999999</v>
      </c>
      <c r="Y220">
        <v>11.5093</v>
      </c>
      <c r="Z220">
        <v>12.093500000000001</v>
      </c>
      <c r="AA220">
        <v>12.718275</v>
      </c>
      <c r="AB220">
        <v>13.254421000000001</v>
      </c>
      <c r="AC220">
        <v>13.841127999999999</v>
      </c>
      <c r="AD220">
        <v>14.484124</v>
      </c>
      <c r="AE220">
        <v>15.093854</v>
      </c>
      <c r="AF220">
        <v>15.691374</v>
      </c>
      <c r="AG220">
        <v>16.429784999999999</v>
      </c>
      <c r="AH220">
        <v>16.945433000000001</v>
      </c>
      <c r="AI220">
        <v>17.499003999999999</v>
      </c>
      <c r="AJ220">
        <v>18.271837000000001</v>
      </c>
      <c r="AK220">
        <v>19.382950000000001</v>
      </c>
      <c r="AL220" s="91">
        <v>3.3000000000000002E-2</v>
      </c>
    </row>
    <row r="221" spans="1:38" ht="15" customHeight="1">
      <c r="A221" s="103" t="s">
        <v>1</v>
      </c>
      <c r="B221" s="93" t="s">
        <v>8555</v>
      </c>
      <c r="C221" t="s">
        <v>2271</v>
      </c>
      <c r="D221" t="s">
        <v>8556</v>
      </c>
      <c r="E221" t="s">
        <v>9379</v>
      </c>
      <c r="F221" t="s">
        <v>2105</v>
      </c>
      <c r="H221">
        <v>1.661E-2</v>
      </c>
      <c r="I221">
        <v>1.5602E-2</v>
      </c>
      <c r="J221">
        <v>1.4659999999999999E-2</v>
      </c>
      <c r="K221">
        <v>1.3483E-2</v>
      </c>
      <c r="L221">
        <v>1.2373E-2</v>
      </c>
      <c r="M221">
        <v>1.1464999999999999E-2</v>
      </c>
      <c r="N221">
        <v>1.0416E-2</v>
      </c>
      <c r="O221">
        <v>9.443E-3</v>
      </c>
      <c r="P221">
        <v>8.7130000000000003E-3</v>
      </c>
      <c r="Q221">
        <v>8.0949999999999998E-3</v>
      </c>
      <c r="R221">
        <v>7.4949999999999999E-3</v>
      </c>
      <c r="S221">
        <v>6.9379999999999997E-3</v>
      </c>
      <c r="T221">
        <v>6.4770000000000001E-3</v>
      </c>
      <c r="U221">
        <v>6.0670000000000003E-3</v>
      </c>
      <c r="V221">
        <v>5.6709999999999998E-3</v>
      </c>
      <c r="W221">
        <v>5.3210000000000002E-3</v>
      </c>
      <c r="X221">
        <v>5.0629999999999998E-3</v>
      </c>
      <c r="Y221">
        <v>4.8260000000000004E-3</v>
      </c>
      <c r="Z221">
        <v>4.6259999999999999E-3</v>
      </c>
      <c r="AA221">
        <v>4.4489999999999998E-3</v>
      </c>
      <c r="AB221">
        <v>4.2519999999999997E-3</v>
      </c>
      <c r="AC221">
        <v>4.0819999999999997E-3</v>
      </c>
      <c r="AD221">
        <v>3.9379999999999997E-3</v>
      </c>
      <c r="AE221">
        <v>3.7940000000000001E-3</v>
      </c>
      <c r="AF221">
        <v>3.6679999999999998E-3</v>
      </c>
      <c r="AG221">
        <v>3.5699999999999998E-3</v>
      </c>
      <c r="AH221">
        <v>3.4689999999999999E-3</v>
      </c>
      <c r="AI221">
        <v>3.3630000000000001E-3</v>
      </c>
      <c r="AJ221">
        <v>3.3240000000000001E-3</v>
      </c>
      <c r="AK221">
        <v>3.3279999999999998E-3</v>
      </c>
      <c r="AL221" s="91">
        <v>-5.3999999999999999E-2</v>
      </c>
    </row>
    <row r="222" spans="1:38" ht="15" customHeight="1">
      <c r="A222" s="103" t="s">
        <v>5</v>
      </c>
      <c r="B222" s="93" t="s">
        <v>8558</v>
      </c>
      <c r="C222" t="s">
        <v>3238</v>
      </c>
      <c r="D222" t="s">
        <v>8559</v>
      </c>
      <c r="E222" t="s">
        <v>9380</v>
      </c>
      <c r="F222" t="s">
        <v>2105</v>
      </c>
      <c r="H222">
        <v>0.31643300000000002</v>
      </c>
      <c r="I222">
        <v>0.33669399999999999</v>
      </c>
      <c r="J222">
        <v>0.35801500000000003</v>
      </c>
      <c r="K222">
        <v>0.37221900000000002</v>
      </c>
      <c r="L222">
        <v>0.38563500000000001</v>
      </c>
      <c r="M222">
        <v>0.40293299999999999</v>
      </c>
      <c r="N222">
        <v>0.41221600000000003</v>
      </c>
      <c r="O222">
        <v>0.420151</v>
      </c>
      <c r="P222">
        <v>0.43516899999999997</v>
      </c>
      <c r="Q222">
        <v>0.45305899999999999</v>
      </c>
      <c r="R222">
        <v>0.46920699999999999</v>
      </c>
      <c r="S222">
        <v>0.48486699999999999</v>
      </c>
      <c r="T222">
        <v>0.50427699999999998</v>
      </c>
      <c r="U222">
        <v>0.52514799999999995</v>
      </c>
      <c r="V222">
        <v>0.544373</v>
      </c>
      <c r="W222">
        <v>0.56527400000000005</v>
      </c>
      <c r="X222">
        <v>0.59366699999999994</v>
      </c>
      <c r="Y222">
        <v>0.62303299999999995</v>
      </c>
      <c r="Z222">
        <v>0.65580000000000005</v>
      </c>
      <c r="AA222">
        <v>0.69081599999999999</v>
      </c>
      <c r="AB222">
        <v>0.721055</v>
      </c>
      <c r="AC222">
        <v>0.75407599999999997</v>
      </c>
      <c r="AD222">
        <v>0.79019600000000001</v>
      </c>
      <c r="AE222">
        <v>0.82453299999999996</v>
      </c>
      <c r="AF222">
        <v>0.86118499999999998</v>
      </c>
      <c r="AG222">
        <v>0.90171100000000004</v>
      </c>
      <c r="AH222">
        <v>0.93545500000000004</v>
      </c>
      <c r="AI222">
        <v>0.96601499999999996</v>
      </c>
      <c r="AJ222">
        <v>1.0146900000000001</v>
      </c>
      <c r="AK222">
        <v>1.0769789999999999</v>
      </c>
      <c r="AL222" s="91">
        <v>4.2999999999999997E-2</v>
      </c>
    </row>
    <row r="223" spans="1:38" ht="15" customHeight="1">
      <c r="A223" s="103" t="s">
        <v>5</v>
      </c>
      <c r="B223" s="93" t="s">
        <v>8561</v>
      </c>
      <c r="C223" t="s">
        <v>3235</v>
      </c>
      <c r="D223" t="s">
        <v>8562</v>
      </c>
      <c r="E223" t="s">
        <v>9381</v>
      </c>
      <c r="F223" t="s">
        <v>2105</v>
      </c>
      <c r="H223">
        <v>0.28917599999999999</v>
      </c>
      <c r="I223">
        <v>0.30769099999999999</v>
      </c>
      <c r="J223">
        <v>0.32717600000000002</v>
      </c>
      <c r="K223">
        <v>0.34015699999999999</v>
      </c>
      <c r="L223">
        <v>0.35241699999999998</v>
      </c>
      <c r="M223">
        <v>0.36822500000000002</v>
      </c>
      <c r="N223">
        <v>0.37670799999999999</v>
      </c>
      <c r="O223">
        <v>0.38395899999999999</v>
      </c>
      <c r="P223">
        <v>0.39768399999999998</v>
      </c>
      <c r="Q223">
        <v>0.41403299999999998</v>
      </c>
      <c r="R223">
        <v>0.42879</v>
      </c>
      <c r="S223">
        <v>0.44310100000000002</v>
      </c>
      <c r="T223">
        <v>0.460839</v>
      </c>
      <c r="U223">
        <v>0.47991200000000001</v>
      </c>
      <c r="V223">
        <v>0.49748100000000001</v>
      </c>
      <c r="W223">
        <v>0.51658199999999999</v>
      </c>
      <c r="X223">
        <v>0.54252900000000004</v>
      </c>
      <c r="Y223">
        <v>0.56936600000000004</v>
      </c>
      <c r="Z223">
        <v>0.59931000000000001</v>
      </c>
      <c r="AA223">
        <v>0.63131000000000004</v>
      </c>
      <c r="AB223">
        <v>0.65894399999999997</v>
      </c>
      <c r="AC223">
        <v>0.68911999999999995</v>
      </c>
      <c r="AD223">
        <v>0.72213000000000005</v>
      </c>
      <c r="AE223">
        <v>0.75350899999999998</v>
      </c>
      <c r="AF223">
        <v>0.78700300000000001</v>
      </c>
      <c r="AG223">
        <v>0.82403800000000005</v>
      </c>
      <c r="AH223">
        <v>0.85487599999999997</v>
      </c>
      <c r="AI223">
        <v>0.882803</v>
      </c>
      <c r="AJ223">
        <v>0.92728500000000003</v>
      </c>
      <c r="AK223">
        <v>0.984209</v>
      </c>
      <c r="AL223" s="91">
        <v>4.2999999999999997E-2</v>
      </c>
    </row>
    <row r="224" spans="1:38" ht="15" customHeight="1">
      <c r="A224" s="103" t="s">
        <v>7</v>
      </c>
      <c r="B224" s="93" t="s">
        <v>8564</v>
      </c>
      <c r="C224" t="s">
        <v>2287</v>
      </c>
      <c r="D224" t="s">
        <v>8565</v>
      </c>
      <c r="E224" t="s">
        <v>9382</v>
      </c>
      <c r="F224" t="s">
        <v>2105</v>
      </c>
      <c r="H224">
        <v>0.48377799999999999</v>
      </c>
      <c r="I224">
        <v>0.51475300000000002</v>
      </c>
      <c r="J224">
        <v>0.54735</v>
      </c>
      <c r="K224">
        <v>0.56906699999999999</v>
      </c>
      <c r="L224">
        <v>0.58957599999999999</v>
      </c>
      <c r="M224">
        <v>0.61602299999999999</v>
      </c>
      <c r="N224">
        <v>0.63021499999999997</v>
      </c>
      <c r="O224">
        <v>0.64234599999999997</v>
      </c>
      <c r="P224">
        <v>0.66530800000000001</v>
      </c>
      <c r="Q224">
        <v>0.692658</v>
      </c>
      <c r="R224">
        <v>0.71734600000000004</v>
      </c>
      <c r="S224">
        <v>0.74128799999999995</v>
      </c>
      <c r="T224">
        <v>0.77096200000000004</v>
      </c>
      <c r="U224">
        <v>0.802871</v>
      </c>
      <c r="V224">
        <v>0.83226299999999998</v>
      </c>
      <c r="W224">
        <v>0.86421800000000004</v>
      </c>
      <c r="X224">
        <v>0.90762600000000004</v>
      </c>
      <c r="Y224">
        <v>0.95252199999999998</v>
      </c>
      <c r="Z224">
        <v>1.002618</v>
      </c>
      <c r="AA224">
        <v>1.056152</v>
      </c>
      <c r="AB224">
        <v>1.102384</v>
      </c>
      <c r="AC224">
        <v>1.1528670000000001</v>
      </c>
      <c r="AD224">
        <v>1.2080900000000001</v>
      </c>
      <c r="AE224">
        <v>1.260586</v>
      </c>
      <c r="AF224">
        <v>1.3166199999999999</v>
      </c>
      <c r="AG224">
        <v>1.3785780000000001</v>
      </c>
      <c r="AH224">
        <v>1.4301680000000001</v>
      </c>
      <c r="AI224">
        <v>1.4768889999999999</v>
      </c>
      <c r="AJ224">
        <v>1.5513049999999999</v>
      </c>
      <c r="AK224">
        <v>1.646536</v>
      </c>
      <c r="AL224" s="91">
        <v>4.2999999999999997E-2</v>
      </c>
    </row>
    <row r="225" spans="1:38" ht="15" customHeight="1">
      <c r="B225" s="93" t="s">
        <v>8567</v>
      </c>
      <c r="C225" t="s">
        <v>8059</v>
      </c>
      <c r="D225" t="s">
        <v>8568</v>
      </c>
      <c r="E225" t="s">
        <v>9383</v>
      </c>
      <c r="F225" t="s">
        <v>2105</v>
      </c>
      <c r="H225">
        <v>196.087097</v>
      </c>
      <c r="I225">
        <v>202.564987</v>
      </c>
      <c r="J225">
        <v>209.118942</v>
      </c>
      <c r="K225">
        <v>211.08345</v>
      </c>
      <c r="L225">
        <v>212.32145700000001</v>
      </c>
      <c r="M225">
        <v>215.38403299999999</v>
      </c>
      <c r="N225">
        <v>213.92802399999999</v>
      </c>
      <c r="O225">
        <v>211.69534300000001</v>
      </c>
      <c r="P225">
        <v>212.876373</v>
      </c>
      <c r="Q225">
        <v>215.17245500000001</v>
      </c>
      <c r="R225">
        <v>216.350922</v>
      </c>
      <c r="S225">
        <v>217.060135</v>
      </c>
      <c r="T225">
        <v>219.174026</v>
      </c>
      <c r="U225">
        <v>221.59732099999999</v>
      </c>
      <c r="V225">
        <v>223.01904300000001</v>
      </c>
      <c r="W225">
        <v>224.83702099999999</v>
      </c>
      <c r="X225">
        <v>229.25237999999999</v>
      </c>
      <c r="Y225">
        <v>233.585114</v>
      </c>
      <c r="Z225">
        <v>238.70877100000001</v>
      </c>
      <c r="AA225">
        <v>244.130371</v>
      </c>
      <c r="AB225">
        <v>247.39505</v>
      </c>
      <c r="AC225">
        <v>251.188782</v>
      </c>
      <c r="AD225">
        <v>255.55426</v>
      </c>
      <c r="AE225">
        <v>258.89230300000003</v>
      </c>
      <c r="AF225">
        <v>262.524475</v>
      </c>
      <c r="AG225">
        <v>266.872345</v>
      </c>
      <c r="AH225">
        <v>268.79562399999998</v>
      </c>
      <c r="AI225">
        <v>269.49188199999998</v>
      </c>
      <c r="AJ225">
        <v>274.82611100000003</v>
      </c>
      <c r="AK225">
        <v>283.20095800000001</v>
      </c>
      <c r="AL225" s="91">
        <v>1.2999999999999999E-2</v>
      </c>
    </row>
    <row r="226" spans="1:38" ht="15" customHeight="1">
      <c r="C226" t="s">
        <v>8062</v>
      </c>
    </row>
    <row r="227" spans="1:38" ht="15" customHeight="1">
      <c r="A227" s="103" t="s">
        <v>4</v>
      </c>
      <c r="B227" s="93" t="s">
        <v>8570</v>
      </c>
      <c r="C227" t="s">
        <v>955</v>
      </c>
      <c r="D227" t="s">
        <v>8571</v>
      </c>
      <c r="E227" t="s">
        <v>9384</v>
      </c>
      <c r="F227" t="s">
        <v>2105</v>
      </c>
      <c r="H227">
        <v>282.73034699999999</v>
      </c>
      <c r="I227">
        <v>285.64764400000001</v>
      </c>
      <c r="J227">
        <v>288.39135700000003</v>
      </c>
      <c r="K227">
        <v>284.66729700000002</v>
      </c>
      <c r="L227">
        <v>279.975708</v>
      </c>
      <c r="M227">
        <v>277.66787699999998</v>
      </c>
      <c r="N227">
        <v>269.60437000000002</v>
      </c>
      <c r="O227">
        <v>260.79623400000003</v>
      </c>
      <c r="P227">
        <v>256.352081</v>
      </c>
      <c r="Q227">
        <v>253.27384900000001</v>
      </c>
      <c r="R227">
        <v>248.90356399999999</v>
      </c>
      <c r="S227">
        <v>244.07702599999999</v>
      </c>
      <c r="T227">
        <v>240.865906</v>
      </c>
      <c r="U227">
        <v>237.998199</v>
      </c>
      <c r="V227">
        <v>234.065842</v>
      </c>
      <c r="W227">
        <v>230.56542999999999</v>
      </c>
      <c r="X227">
        <v>229.664536</v>
      </c>
      <c r="Y227">
        <v>228.55320699999999</v>
      </c>
      <c r="Z227">
        <v>228.09463500000001</v>
      </c>
      <c r="AA227">
        <v>227.756744</v>
      </c>
      <c r="AB227">
        <v>225.322281</v>
      </c>
      <c r="AC227">
        <v>223.32630900000001</v>
      </c>
      <c r="AD227">
        <v>221.74691799999999</v>
      </c>
      <c r="AE227">
        <v>219.15699799999999</v>
      </c>
      <c r="AF227">
        <v>216.77267499999999</v>
      </c>
      <c r="AG227">
        <v>214.871567</v>
      </c>
      <c r="AH227">
        <v>210.968796</v>
      </c>
      <c r="AI227">
        <v>206.10022000000001</v>
      </c>
      <c r="AJ227">
        <v>204.70922899999999</v>
      </c>
      <c r="AK227">
        <v>205.41712999999999</v>
      </c>
      <c r="AL227" s="91">
        <v>-1.0999999999999999E-2</v>
      </c>
    </row>
    <row r="228" spans="1:38" ht="15" customHeight="1">
      <c r="A228" s="103" t="s">
        <v>3</v>
      </c>
      <c r="B228" s="93" t="s">
        <v>8573</v>
      </c>
      <c r="C228" t="s">
        <v>1221</v>
      </c>
      <c r="D228" t="s">
        <v>8574</v>
      </c>
      <c r="E228" t="s">
        <v>9385</v>
      </c>
      <c r="F228" t="s">
        <v>2105</v>
      </c>
      <c r="H228">
        <v>0.48007100000000003</v>
      </c>
      <c r="I228">
        <v>0.48459000000000002</v>
      </c>
      <c r="J228">
        <v>0.488875</v>
      </c>
      <c r="K228">
        <v>0.48227300000000001</v>
      </c>
      <c r="L228">
        <v>0.47413499999999997</v>
      </c>
      <c r="M228">
        <v>0.470136</v>
      </c>
      <c r="N228">
        <v>0.45646799999999998</v>
      </c>
      <c r="O228">
        <v>0.44158500000000001</v>
      </c>
      <c r="P228">
        <v>0.43412600000000001</v>
      </c>
      <c r="Q228">
        <v>0.42902499999999999</v>
      </c>
      <c r="R228">
        <v>0.42177700000000001</v>
      </c>
      <c r="S228">
        <v>0.41376000000000002</v>
      </c>
      <c r="T228">
        <v>0.408524</v>
      </c>
      <c r="U228">
        <v>0.40389199999999997</v>
      </c>
      <c r="V228">
        <v>0.39748899999999998</v>
      </c>
      <c r="W228">
        <v>0.39186799999999999</v>
      </c>
      <c r="X228">
        <v>0.390733</v>
      </c>
      <c r="Y228">
        <v>0.38932099999999997</v>
      </c>
      <c r="Z228">
        <v>0.389071</v>
      </c>
      <c r="AA228">
        <v>0.38911400000000002</v>
      </c>
      <c r="AB228">
        <v>0.38559900000000003</v>
      </c>
      <c r="AC228">
        <v>0.38285000000000002</v>
      </c>
      <c r="AD228">
        <v>0.38087700000000002</v>
      </c>
      <c r="AE228">
        <v>0.37729600000000002</v>
      </c>
      <c r="AF228">
        <v>0.37409300000000001</v>
      </c>
      <c r="AG228">
        <v>0.37182900000000002</v>
      </c>
      <c r="AH228">
        <v>0.36616100000000001</v>
      </c>
      <c r="AI228">
        <v>0.35890899999999998</v>
      </c>
      <c r="AJ228">
        <v>0.35781600000000002</v>
      </c>
      <c r="AK228">
        <v>0.36043999999999998</v>
      </c>
      <c r="AL228" s="91">
        <v>-0.01</v>
      </c>
    </row>
    <row r="229" spans="1:38" ht="15" customHeight="1">
      <c r="A229" s="103" t="s">
        <v>6</v>
      </c>
      <c r="B229" s="93" t="s">
        <v>8576</v>
      </c>
      <c r="C229" t="s">
        <v>970</v>
      </c>
      <c r="D229" t="s">
        <v>8577</v>
      </c>
      <c r="E229" t="s">
        <v>9386</v>
      </c>
      <c r="F229" t="s">
        <v>2105</v>
      </c>
      <c r="H229">
        <v>0.19309699999999999</v>
      </c>
      <c r="I229">
        <v>0.19445000000000001</v>
      </c>
      <c r="J229">
        <v>0.195877</v>
      </c>
      <c r="K229">
        <v>0.19311700000000001</v>
      </c>
      <c r="L229">
        <v>0.190001</v>
      </c>
      <c r="M229">
        <v>0.18870899999999999</v>
      </c>
      <c r="N229">
        <v>0.183728</v>
      </c>
      <c r="O229">
        <v>0.17838499999999999</v>
      </c>
      <c r="P229">
        <v>0.176285</v>
      </c>
      <c r="Q229">
        <v>0.175313</v>
      </c>
      <c r="R229">
        <v>0.17377300000000001</v>
      </c>
      <c r="S229">
        <v>0.172017</v>
      </c>
      <c r="T229">
        <v>0.171519</v>
      </c>
      <c r="U229">
        <v>0.17138600000000001</v>
      </c>
      <c r="V229">
        <v>0.17078299999999999</v>
      </c>
      <c r="W229">
        <v>0.17091999999999999</v>
      </c>
      <c r="X229">
        <v>0.173204</v>
      </c>
      <c r="Y229">
        <v>0.17550099999999999</v>
      </c>
      <c r="Z229">
        <v>0.17873900000000001</v>
      </c>
      <c r="AA229">
        <v>0.182287</v>
      </c>
      <c r="AB229">
        <v>0.18437000000000001</v>
      </c>
      <c r="AC229">
        <v>0.18709799999999999</v>
      </c>
      <c r="AD229">
        <v>0.19031899999999999</v>
      </c>
      <c r="AE229">
        <v>0.19295399999999999</v>
      </c>
      <c r="AF229">
        <v>0.19587099999999999</v>
      </c>
      <c r="AG229">
        <v>0.19938400000000001</v>
      </c>
      <c r="AH229">
        <v>0.20114399999999999</v>
      </c>
      <c r="AI229">
        <v>0.20203699999999999</v>
      </c>
      <c r="AJ229">
        <v>0.20646200000000001</v>
      </c>
      <c r="AK229">
        <v>0.21313599999999999</v>
      </c>
      <c r="AL229" s="91">
        <v>3.0000000000000001E-3</v>
      </c>
    </row>
    <row r="230" spans="1:38" ht="15" customHeight="1">
      <c r="A230" s="103" t="s">
        <v>2</v>
      </c>
      <c r="B230" s="93" t="s">
        <v>8579</v>
      </c>
      <c r="C230" t="s">
        <v>985</v>
      </c>
      <c r="D230" t="s">
        <v>8580</v>
      </c>
      <c r="E230" t="s">
        <v>9387</v>
      </c>
      <c r="F230" t="s">
        <v>2105</v>
      </c>
      <c r="H230">
        <v>4.1966960000000002</v>
      </c>
      <c r="I230">
        <v>3.955654</v>
      </c>
      <c r="J230">
        <v>3.7472560000000001</v>
      </c>
      <c r="K230">
        <v>3.4993460000000001</v>
      </c>
      <c r="L230">
        <v>3.3013110000000001</v>
      </c>
      <c r="M230">
        <v>3.1926410000000001</v>
      </c>
      <c r="N230">
        <v>3.0629420000000001</v>
      </c>
      <c r="O230">
        <v>2.9528759999999998</v>
      </c>
      <c r="P230">
        <v>2.9133870000000002</v>
      </c>
      <c r="Q230">
        <v>2.9160439999999999</v>
      </c>
      <c r="R230">
        <v>2.928115</v>
      </c>
      <c r="S230">
        <v>2.9376980000000001</v>
      </c>
      <c r="T230">
        <v>2.9918979999999999</v>
      </c>
      <c r="U230">
        <v>3.0629050000000002</v>
      </c>
      <c r="V230">
        <v>3.1410680000000002</v>
      </c>
      <c r="W230">
        <v>3.2541009999999999</v>
      </c>
      <c r="X230">
        <v>3.4434999999999998</v>
      </c>
      <c r="Y230">
        <v>3.6774369999999998</v>
      </c>
      <c r="Z230">
        <v>3.94983</v>
      </c>
      <c r="AA230">
        <v>4.275633</v>
      </c>
      <c r="AB230">
        <v>4.5755619999999997</v>
      </c>
      <c r="AC230">
        <v>4.8923719999999999</v>
      </c>
      <c r="AD230">
        <v>5.2549029999999997</v>
      </c>
      <c r="AE230">
        <v>5.6686439999999996</v>
      </c>
      <c r="AF230">
        <v>6.101693</v>
      </c>
      <c r="AG230">
        <v>6.6100890000000003</v>
      </c>
      <c r="AH230">
        <v>7.0922349999999996</v>
      </c>
      <c r="AI230">
        <v>7.5967469999999997</v>
      </c>
      <c r="AJ230">
        <v>8.2909919999999993</v>
      </c>
      <c r="AK230">
        <v>9.0971510000000002</v>
      </c>
      <c r="AL230" s="91">
        <v>2.7E-2</v>
      </c>
    </row>
    <row r="231" spans="1:38" ht="15" customHeight="1">
      <c r="A231" s="103" t="s">
        <v>3</v>
      </c>
      <c r="B231" s="93" t="s">
        <v>8582</v>
      </c>
      <c r="C231" t="s">
        <v>3230</v>
      </c>
      <c r="D231" t="s">
        <v>8583</v>
      </c>
      <c r="E231" t="s">
        <v>9388</v>
      </c>
      <c r="F231" t="s">
        <v>2105</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8586</v>
      </c>
      <c r="E232" t="s">
        <v>9389</v>
      </c>
      <c r="F232" t="s">
        <v>2105</v>
      </c>
      <c r="H232">
        <v>9.6000000000000002E-4</v>
      </c>
      <c r="I232">
        <v>9.6900000000000003E-4</v>
      </c>
      <c r="J232">
        <v>9.7799999999999992E-4</v>
      </c>
      <c r="K232">
        <v>9.6500000000000004E-4</v>
      </c>
      <c r="L232">
        <v>9.4799999999999995E-4</v>
      </c>
      <c r="M232">
        <v>9.3999999999999997E-4</v>
      </c>
      <c r="N232">
        <v>9.1299999999999997E-4</v>
      </c>
      <c r="O232">
        <v>8.83E-4</v>
      </c>
      <c r="P232">
        <v>8.6799999999999996E-4</v>
      </c>
      <c r="Q232">
        <v>8.5800000000000004E-4</v>
      </c>
      <c r="R232">
        <v>8.4400000000000002E-4</v>
      </c>
      <c r="S232">
        <v>8.2799999999999996E-4</v>
      </c>
      <c r="T232">
        <v>8.1700000000000002E-4</v>
      </c>
      <c r="U232">
        <v>8.0800000000000002E-4</v>
      </c>
      <c r="V232">
        <v>7.9500000000000003E-4</v>
      </c>
      <c r="W232">
        <v>7.8399999999999997E-4</v>
      </c>
      <c r="X232">
        <v>7.8100000000000001E-4</v>
      </c>
      <c r="Y232">
        <v>7.7899999999999996E-4</v>
      </c>
      <c r="Z232">
        <v>7.7800000000000005E-4</v>
      </c>
      <c r="AA232">
        <v>7.7800000000000005E-4</v>
      </c>
      <c r="AB232">
        <v>7.7099999999999998E-4</v>
      </c>
      <c r="AC232">
        <v>7.6599999999999997E-4</v>
      </c>
      <c r="AD232">
        <v>7.6199999999999998E-4</v>
      </c>
      <c r="AE232">
        <v>7.5500000000000003E-4</v>
      </c>
      <c r="AF232">
        <v>7.4799999999999997E-4</v>
      </c>
      <c r="AG232">
        <v>7.4399999999999998E-4</v>
      </c>
      <c r="AH232">
        <v>7.3200000000000001E-4</v>
      </c>
      <c r="AI232">
        <v>7.18E-4</v>
      </c>
      <c r="AJ232">
        <v>7.1599999999999995E-4</v>
      </c>
      <c r="AK232">
        <v>7.2099999999999996E-4</v>
      </c>
      <c r="AL232" s="91">
        <v>-0.01</v>
      </c>
    </row>
    <row r="233" spans="1:38" ht="15" customHeight="1">
      <c r="A233" s="103" t="s">
        <v>5</v>
      </c>
      <c r="B233" s="93" t="s">
        <v>8588</v>
      </c>
      <c r="C233" t="s">
        <v>3238</v>
      </c>
      <c r="D233" t="s">
        <v>8589</v>
      </c>
      <c r="E233" t="s">
        <v>9390</v>
      </c>
      <c r="F233" t="s">
        <v>2105</v>
      </c>
      <c r="H233">
        <v>0.24601600000000001</v>
      </c>
      <c r="I233">
        <v>0.25578200000000001</v>
      </c>
      <c r="J233">
        <v>0.26578499999999999</v>
      </c>
      <c r="K233">
        <v>0.27006200000000002</v>
      </c>
      <c r="L233">
        <v>0.27346999999999999</v>
      </c>
      <c r="M233">
        <v>0.27929799999999999</v>
      </c>
      <c r="N233">
        <v>0.27931400000000001</v>
      </c>
      <c r="O233">
        <v>0.27831299999999998</v>
      </c>
      <c r="P233">
        <v>0.28182000000000001</v>
      </c>
      <c r="Q233">
        <v>0.28686400000000001</v>
      </c>
      <c r="R233">
        <v>0.29047800000000001</v>
      </c>
      <c r="S233">
        <v>0.29350599999999999</v>
      </c>
      <c r="T233">
        <v>0.298485</v>
      </c>
      <c r="U233">
        <v>0.303954</v>
      </c>
      <c r="V233">
        <v>0.30810900000000002</v>
      </c>
      <c r="W233">
        <v>0.312865</v>
      </c>
      <c r="X233">
        <v>0.32131700000000002</v>
      </c>
      <c r="Y233">
        <v>0.32976100000000003</v>
      </c>
      <c r="Z233">
        <v>0.33943499999999999</v>
      </c>
      <c r="AA233">
        <v>0.349657</v>
      </c>
      <c r="AB233">
        <v>0.35689399999999999</v>
      </c>
      <c r="AC233">
        <v>0.36498000000000003</v>
      </c>
      <c r="AD233">
        <v>0.37399199999999999</v>
      </c>
      <c r="AE233">
        <v>0.38158999999999998</v>
      </c>
      <c r="AF233">
        <v>0.38970100000000002</v>
      </c>
      <c r="AG233">
        <v>0.39896300000000001</v>
      </c>
      <c r="AH233">
        <v>0.404667</v>
      </c>
      <c r="AI233">
        <v>0.40855200000000003</v>
      </c>
      <c r="AJ233">
        <v>0.41952699999999998</v>
      </c>
      <c r="AK233">
        <v>0.435282</v>
      </c>
      <c r="AL233" s="91">
        <v>0.02</v>
      </c>
    </row>
    <row r="234" spans="1:38" ht="15" customHeight="1">
      <c r="A234" s="103" t="s">
        <v>5</v>
      </c>
      <c r="B234" s="93" t="s">
        <v>8591</v>
      </c>
      <c r="C234" t="s">
        <v>3235</v>
      </c>
      <c r="D234" t="s">
        <v>8592</v>
      </c>
      <c r="E234" t="s">
        <v>9391</v>
      </c>
      <c r="F234" t="s">
        <v>2105</v>
      </c>
      <c r="H234">
        <v>0.27459699999999998</v>
      </c>
      <c r="I234">
        <v>0.285497</v>
      </c>
      <c r="J234">
        <v>0.29666300000000001</v>
      </c>
      <c r="K234">
        <v>0.30143500000000001</v>
      </c>
      <c r="L234">
        <v>0.30523899999999998</v>
      </c>
      <c r="M234">
        <v>0.31174499999999999</v>
      </c>
      <c r="N234">
        <v>0.31176300000000001</v>
      </c>
      <c r="O234">
        <v>0.31064599999999998</v>
      </c>
      <c r="P234">
        <v>0.31456000000000001</v>
      </c>
      <c r="Q234">
        <v>0.32018999999999997</v>
      </c>
      <c r="R234">
        <v>0.32422400000000001</v>
      </c>
      <c r="S234">
        <v>0.32760299999999998</v>
      </c>
      <c r="T234">
        <v>0.33316099999999998</v>
      </c>
      <c r="U234">
        <v>0.33926499999999998</v>
      </c>
      <c r="V234">
        <v>0.34390300000000001</v>
      </c>
      <c r="W234">
        <v>0.34921099999999999</v>
      </c>
      <c r="X234">
        <v>0.35864600000000002</v>
      </c>
      <c r="Y234">
        <v>0.36807099999999998</v>
      </c>
      <c r="Z234">
        <v>0.37886799999999998</v>
      </c>
      <c r="AA234">
        <v>0.39027800000000001</v>
      </c>
      <c r="AB234">
        <v>0.39835500000000001</v>
      </c>
      <c r="AC234">
        <v>0.40738000000000002</v>
      </c>
      <c r="AD234">
        <v>0.417439</v>
      </c>
      <c r="AE234">
        <v>0.42592000000000002</v>
      </c>
      <c r="AF234">
        <v>0.43497400000000003</v>
      </c>
      <c r="AG234">
        <v>0.44531100000000001</v>
      </c>
      <c r="AH234">
        <v>0.451679</v>
      </c>
      <c r="AI234">
        <v>0.45601399999999997</v>
      </c>
      <c r="AJ234">
        <v>0.46826499999999999</v>
      </c>
      <c r="AK234">
        <v>0.48585</v>
      </c>
      <c r="AL234" s="91">
        <v>0.02</v>
      </c>
    </row>
    <row r="235" spans="1:38" ht="15" customHeight="1">
      <c r="A235" s="103" t="s">
        <v>7</v>
      </c>
      <c r="B235" s="93" t="s">
        <v>8594</v>
      </c>
      <c r="C235" t="s">
        <v>2287</v>
      </c>
      <c r="D235" t="s">
        <v>8595</v>
      </c>
      <c r="E235" t="s">
        <v>9392</v>
      </c>
      <c r="F235" t="s">
        <v>2105</v>
      </c>
      <c r="H235">
        <v>0.30785299999999999</v>
      </c>
      <c r="I235">
        <v>0.32007400000000003</v>
      </c>
      <c r="J235">
        <v>0.33259100000000003</v>
      </c>
      <c r="K235">
        <v>0.33794200000000002</v>
      </c>
      <c r="L235">
        <v>0.34220699999999998</v>
      </c>
      <c r="M235">
        <v>0.34950100000000001</v>
      </c>
      <c r="N235">
        <v>0.34952</v>
      </c>
      <c r="O235">
        <v>0.34826800000000002</v>
      </c>
      <c r="P235">
        <v>0.352657</v>
      </c>
      <c r="Q235">
        <v>0.35896899999999998</v>
      </c>
      <c r="R235">
        <v>0.36349100000000001</v>
      </c>
      <c r="S235">
        <v>0.36727900000000002</v>
      </c>
      <c r="T235">
        <v>0.37351000000000001</v>
      </c>
      <c r="U235">
        <v>0.38035400000000003</v>
      </c>
      <c r="V235">
        <v>0.38555299999999998</v>
      </c>
      <c r="W235">
        <v>0.39150400000000002</v>
      </c>
      <c r="X235">
        <v>0.40208100000000002</v>
      </c>
      <c r="Y235">
        <v>0.41264800000000001</v>
      </c>
      <c r="Z235">
        <v>0.42475299999999999</v>
      </c>
      <c r="AA235">
        <v>0.43754500000000002</v>
      </c>
      <c r="AB235">
        <v>0.4466</v>
      </c>
      <c r="AC235">
        <v>0.45671800000000001</v>
      </c>
      <c r="AD235">
        <v>0.46799600000000002</v>
      </c>
      <c r="AE235">
        <v>0.47750300000000001</v>
      </c>
      <c r="AF235">
        <v>0.487653</v>
      </c>
      <c r="AG235">
        <v>0.49924299999999999</v>
      </c>
      <c r="AH235">
        <v>0.506382</v>
      </c>
      <c r="AI235">
        <v>0.511243</v>
      </c>
      <c r="AJ235">
        <v>0.52497700000000003</v>
      </c>
      <c r="AK235">
        <v>0.54469100000000004</v>
      </c>
      <c r="AL235" s="91">
        <v>0.02</v>
      </c>
    </row>
    <row r="236" spans="1:38" ht="15" customHeight="1">
      <c r="B236" s="93" t="s">
        <v>8597</v>
      </c>
      <c r="C236" t="s">
        <v>8091</v>
      </c>
      <c r="D236" t="s">
        <v>8598</v>
      </c>
      <c r="E236" t="s">
        <v>9393</v>
      </c>
      <c r="F236" t="s">
        <v>2105</v>
      </c>
      <c r="H236">
        <v>288.42962599999998</v>
      </c>
      <c r="I236">
        <v>291.14465300000001</v>
      </c>
      <c r="J236">
        <v>293.71935999999999</v>
      </c>
      <c r="K236">
        <v>289.752411</v>
      </c>
      <c r="L236">
        <v>284.86309799999998</v>
      </c>
      <c r="M236">
        <v>282.460846</v>
      </c>
      <c r="N236">
        <v>274.249054</v>
      </c>
      <c r="O236">
        <v>265.30718999999999</v>
      </c>
      <c r="P236">
        <v>260.82574499999998</v>
      </c>
      <c r="Q236">
        <v>257.761078</v>
      </c>
      <c r="R236">
        <v>253.40621899999999</v>
      </c>
      <c r="S236">
        <v>248.58970600000001</v>
      </c>
      <c r="T236">
        <v>245.44383199999999</v>
      </c>
      <c r="U236">
        <v>242.66078200000001</v>
      </c>
      <c r="V236">
        <v>238.81353799999999</v>
      </c>
      <c r="W236">
        <v>235.436691</v>
      </c>
      <c r="X236">
        <v>234.75482199999999</v>
      </c>
      <c r="Y236">
        <v>233.90673799999999</v>
      </c>
      <c r="Z236">
        <v>233.75611900000001</v>
      </c>
      <c r="AA236">
        <v>233.78204299999999</v>
      </c>
      <c r="AB236">
        <v>231.67044100000001</v>
      </c>
      <c r="AC236">
        <v>230.01844800000001</v>
      </c>
      <c r="AD236">
        <v>228.833191</v>
      </c>
      <c r="AE236">
        <v>226.681656</v>
      </c>
      <c r="AF236">
        <v>224.75741600000001</v>
      </c>
      <c r="AG236">
        <v>223.397141</v>
      </c>
      <c r="AH236">
        <v>219.991806</v>
      </c>
      <c r="AI236">
        <v>215.634445</v>
      </c>
      <c r="AJ236">
        <v>214.97796600000001</v>
      </c>
      <c r="AK236">
        <v>216.55439799999999</v>
      </c>
      <c r="AL236" s="91">
        <v>-0.01</v>
      </c>
    </row>
    <row r="237" spans="1:38" ht="15" customHeight="1">
      <c r="B237" s="93" t="s">
        <v>8600</v>
      </c>
      <c r="C237" t="s">
        <v>2256</v>
      </c>
      <c r="D237" t="s">
        <v>8601</v>
      </c>
      <c r="E237" t="s">
        <v>9394</v>
      </c>
      <c r="F237" t="s">
        <v>2105</v>
      </c>
      <c r="H237">
        <v>757.86328100000003</v>
      </c>
      <c r="I237">
        <v>767.57214399999998</v>
      </c>
      <c r="J237">
        <v>784.26367200000004</v>
      </c>
      <c r="K237">
        <v>785.50494400000002</v>
      </c>
      <c r="L237">
        <v>786.34625200000005</v>
      </c>
      <c r="M237">
        <v>793.67620799999997</v>
      </c>
      <c r="N237">
        <v>786.74823000000004</v>
      </c>
      <c r="O237">
        <v>775.41345200000001</v>
      </c>
      <c r="P237">
        <v>774.742615</v>
      </c>
      <c r="Q237">
        <v>775.85400400000003</v>
      </c>
      <c r="R237">
        <v>774.68768299999999</v>
      </c>
      <c r="S237">
        <v>773.11676</v>
      </c>
      <c r="T237">
        <v>775.115723</v>
      </c>
      <c r="U237">
        <v>777.33984399999997</v>
      </c>
      <c r="V237">
        <v>777.17449999999997</v>
      </c>
      <c r="W237">
        <v>779.238159</v>
      </c>
      <c r="X237">
        <v>788.01635699999997</v>
      </c>
      <c r="Y237">
        <v>796.22186299999998</v>
      </c>
      <c r="Z237">
        <v>806.51080300000001</v>
      </c>
      <c r="AA237">
        <v>818.64184599999999</v>
      </c>
      <c r="AB237">
        <v>824.26245100000006</v>
      </c>
      <c r="AC237">
        <v>829.98211700000002</v>
      </c>
      <c r="AD237">
        <v>837.66803000000004</v>
      </c>
      <c r="AE237">
        <v>842.78985599999999</v>
      </c>
      <c r="AF237">
        <v>850.16369599999996</v>
      </c>
      <c r="AG237">
        <v>858.75616500000001</v>
      </c>
      <c r="AH237">
        <v>860.64154099999996</v>
      </c>
      <c r="AI237">
        <v>860.50567599999999</v>
      </c>
      <c r="AJ237">
        <v>870.19909700000005</v>
      </c>
      <c r="AK237">
        <v>885.16455099999996</v>
      </c>
      <c r="AL237" s="91">
        <v>5.0000000000000001E-3</v>
      </c>
    </row>
    <row r="238" spans="1:38" ht="15" customHeight="1">
      <c r="C238" t="s">
        <v>8603</v>
      </c>
    </row>
    <row r="239" spans="1:38" ht="15" customHeight="1">
      <c r="B239" s="93" t="s">
        <v>8604</v>
      </c>
      <c r="C239" t="s">
        <v>8605</v>
      </c>
      <c r="D239" t="s">
        <v>8606</v>
      </c>
      <c r="E239" t="s">
        <v>9395</v>
      </c>
      <c r="F239" t="s">
        <v>8608</v>
      </c>
      <c r="H239">
        <v>1644.4914550000001</v>
      </c>
      <c r="I239">
        <v>1665.161255</v>
      </c>
      <c r="J239">
        <v>1687.212769</v>
      </c>
      <c r="K239">
        <v>1584.567871</v>
      </c>
      <c r="L239">
        <v>1618.044678</v>
      </c>
      <c r="M239">
        <v>1660.064453</v>
      </c>
      <c r="N239">
        <v>1667.3862300000001</v>
      </c>
      <c r="O239">
        <v>1673.5900879999999</v>
      </c>
      <c r="P239">
        <v>1678.877563</v>
      </c>
      <c r="Q239">
        <v>1688.528564</v>
      </c>
      <c r="R239">
        <v>1699.8828120000001</v>
      </c>
      <c r="S239">
        <v>1711.360596</v>
      </c>
      <c r="T239">
        <v>1724.682129</v>
      </c>
      <c r="U239">
        <v>1718.117432</v>
      </c>
      <c r="V239">
        <v>1722.3842770000001</v>
      </c>
      <c r="W239">
        <v>1715.605591</v>
      </c>
      <c r="X239">
        <v>1728.4023440000001</v>
      </c>
      <c r="Y239">
        <v>1737.814453</v>
      </c>
      <c r="Z239">
        <v>1747.3446039999999</v>
      </c>
      <c r="AA239">
        <v>1754.172607</v>
      </c>
      <c r="AB239">
        <v>1763.524658</v>
      </c>
      <c r="AC239">
        <v>1775.6241460000001</v>
      </c>
      <c r="AD239">
        <v>1781.4792480000001</v>
      </c>
      <c r="AE239">
        <v>1785.230591</v>
      </c>
      <c r="AF239">
        <v>1792.4876710000001</v>
      </c>
      <c r="AG239">
        <v>1803.185547</v>
      </c>
      <c r="AH239">
        <v>1810.229004</v>
      </c>
      <c r="AI239">
        <v>1819.670654</v>
      </c>
      <c r="AJ239">
        <v>1831.4157709999999</v>
      </c>
      <c r="AK239">
        <v>1852.349976</v>
      </c>
      <c r="AL239" s="91">
        <v>4.0000000000000001E-3</v>
      </c>
    </row>
    <row r="240" spans="1:38" ht="15" customHeight="1">
      <c r="B240" s="93" t="s">
        <v>8609</v>
      </c>
      <c r="C240" t="s">
        <v>8610</v>
      </c>
      <c r="D240" t="s">
        <v>8611</v>
      </c>
      <c r="E240" t="s">
        <v>9396</v>
      </c>
      <c r="F240" t="s">
        <v>8613</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row>
    <row r="242" spans="2:38" ht="15" customHeight="1">
      <c r="B242" s="93" t="s">
        <v>8614</v>
      </c>
      <c r="C242" t="s">
        <v>1178</v>
      </c>
      <c r="D242" t="s">
        <v>8615</v>
      </c>
      <c r="E242" t="s">
        <v>9397</v>
      </c>
      <c r="F242" t="s">
        <v>817</v>
      </c>
      <c r="H242">
        <v>466.74658199999999</v>
      </c>
      <c r="I242">
        <v>468.05999800000001</v>
      </c>
      <c r="J242">
        <v>469.18505900000002</v>
      </c>
      <c r="K242">
        <v>435.459045</v>
      </c>
      <c r="L242">
        <v>437.88919099999998</v>
      </c>
      <c r="M242">
        <v>440.86505099999999</v>
      </c>
      <c r="N242">
        <v>433.00036599999999</v>
      </c>
      <c r="O242">
        <v>423.47860700000001</v>
      </c>
      <c r="P242">
        <v>412.46298200000001</v>
      </c>
      <c r="Q242">
        <v>402.75726300000002</v>
      </c>
      <c r="R242">
        <v>393.64819299999999</v>
      </c>
      <c r="S242">
        <v>384.74282799999997</v>
      </c>
      <c r="T242">
        <v>376.411652</v>
      </c>
      <c r="U242">
        <v>364.013214</v>
      </c>
      <c r="V242">
        <v>354.24575800000002</v>
      </c>
      <c r="W242">
        <v>342.53298999999998</v>
      </c>
      <c r="X242">
        <v>334.996399</v>
      </c>
      <c r="Y242">
        <v>326.97082499999999</v>
      </c>
      <c r="Z242">
        <v>319.149719</v>
      </c>
      <c r="AA242">
        <v>311.02734400000003</v>
      </c>
      <c r="AB242">
        <v>303.54150399999997</v>
      </c>
      <c r="AC242">
        <v>296.68661500000002</v>
      </c>
      <c r="AD242">
        <v>288.96017499999999</v>
      </c>
      <c r="AE242">
        <v>281.100616</v>
      </c>
      <c r="AF242">
        <v>273.98956299999998</v>
      </c>
      <c r="AG242">
        <v>267.56451399999997</v>
      </c>
      <c r="AH242">
        <v>260.75457799999998</v>
      </c>
      <c r="AI242">
        <v>254.449524</v>
      </c>
      <c r="AJ242">
        <v>248.602814</v>
      </c>
      <c r="AK242">
        <v>244.09139999999999</v>
      </c>
      <c r="AL242" s="91">
        <v>-2.1999999999999999E-2</v>
      </c>
    </row>
    <row r="243" spans="2:38" ht="15" customHeight="1">
      <c r="B243" s="93" t="s">
        <v>8617</v>
      </c>
      <c r="C243" t="s">
        <v>935</v>
      </c>
      <c r="D243" t="s">
        <v>8618</v>
      </c>
      <c r="E243" t="s">
        <v>9398</v>
      </c>
      <c r="F243" t="s">
        <v>817</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8621</v>
      </c>
      <c r="E244" t="s">
        <v>9399</v>
      </c>
      <c r="F244" t="s">
        <v>817</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8624</v>
      </c>
      <c r="E245" t="s">
        <v>9400</v>
      </c>
      <c r="F245" t="s">
        <v>817</v>
      </c>
      <c r="H245">
        <v>1.502254</v>
      </c>
      <c r="I245">
        <v>3.018894</v>
      </c>
      <c r="J245">
        <v>5.0562379999999996</v>
      </c>
      <c r="K245">
        <v>7.0606559999999998</v>
      </c>
      <c r="L245">
        <v>11.067543000000001</v>
      </c>
      <c r="M245">
        <v>16.782509000000001</v>
      </c>
      <c r="N245">
        <v>23.703420999999999</v>
      </c>
      <c r="O245">
        <v>31.97044</v>
      </c>
      <c r="P245">
        <v>41.480578999999999</v>
      </c>
      <c r="Q245">
        <v>50.853653000000001</v>
      </c>
      <c r="R245">
        <v>60.070095000000002</v>
      </c>
      <c r="S245">
        <v>69.095436000000007</v>
      </c>
      <c r="T245">
        <v>78.011948000000004</v>
      </c>
      <c r="U245">
        <v>85.763396999999998</v>
      </c>
      <c r="V245">
        <v>93.742142000000001</v>
      </c>
      <c r="W245">
        <v>100.816208</v>
      </c>
      <c r="X245">
        <v>108.78138</v>
      </c>
      <c r="Y245">
        <v>116.348152</v>
      </c>
      <c r="Z245">
        <v>123.727859</v>
      </c>
      <c r="AA245">
        <v>130.71568300000001</v>
      </c>
      <c r="AB245">
        <v>137.694672</v>
      </c>
      <c r="AC245">
        <v>144.713943</v>
      </c>
      <c r="AD245">
        <v>151.04200700000001</v>
      </c>
      <c r="AE245">
        <v>156.98658800000001</v>
      </c>
      <c r="AF245">
        <v>163.04388399999999</v>
      </c>
      <c r="AG245">
        <v>169.243988</v>
      </c>
      <c r="AH245">
        <v>174.93424999999999</v>
      </c>
      <c r="AI245">
        <v>180.68945299999999</v>
      </c>
      <c r="AJ245">
        <v>186.522491</v>
      </c>
      <c r="AK245">
        <v>193.17152400000001</v>
      </c>
      <c r="AL245" s="91">
        <v>0.182</v>
      </c>
    </row>
    <row r="246" spans="2:38" ht="15" customHeight="1">
      <c r="C246" t="s">
        <v>364</v>
      </c>
    </row>
    <row r="247" spans="2:38" ht="15" customHeight="1">
      <c r="B247" s="93" t="s">
        <v>8626</v>
      </c>
      <c r="C247" t="s">
        <v>8627</v>
      </c>
      <c r="D247" t="s">
        <v>8628</v>
      </c>
      <c r="E247" t="s">
        <v>9401</v>
      </c>
      <c r="F247" t="s">
        <v>8608</v>
      </c>
      <c r="H247">
        <v>340.48684700000001</v>
      </c>
      <c r="I247">
        <v>355.07800300000002</v>
      </c>
      <c r="J247">
        <v>354.80612200000002</v>
      </c>
      <c r="K247">
        <v>347.34994499999999</v>
      </c>
      <c r="L247">
        <v>340.59832799999998</v>
      </c>
      <c r="M247">
        <v>332.846924</v>
      </c>
      <c r="N247">
        <v>323.82995599999998</v>
      </c>
      <c r="O247">
        <v>315.29077100000001</v>
      </c>
      <c r="P247">
        <v>306.40820300000001</v>
      </c>
      <c r="Q247">
        <v>297.530731</v>
      </c>
      <c r="R247">
        <v>293.539581</v>
      </c>
      <c r="S247">
        <v>289.49127199999998</v>
      </c>
      <c r="T247">
        <v>285.82244900000001</v>
      </c>
      <c r="U247">
        <v>281.63906900000001</v>
      </c>
      <c r="V247">
        <v>277.23455799999999</v>
      </c>
      <c r="W247">
        <v>273.04852299999999</v>
      </c>
      <c r="X247">
        <v>269.29669200000001</v>
      </c>
      <c r="Y247">
        <v>265.31900000000002</v>
      </c>
      <c r="Z247">
        <v>261.74301100000002</v>
      </c>
      <c r="AA247">
        <v>258.02157599999998</v>
      </c>
      <c r="AB247">
        <v>257.14193699999998</v>
      </c>
      <c r="AC247">
        <v>256.133331</v>
      </c>
      <c r="AD247">
        <v>254.95567299999999</v>
      </c>
      <c r="AE247">
        <v>253.95632900000001</v>
      </c>
      <c r="AF247">
        <v>252.95214799999999</v>
      </c>
      <c r="AG247">
        <v>252.08273299999999</v>
      </c>
      <c r="AH247">
        <v>250.629547</v>
      </c>
      <c r="AI247">
        <v>248.75683599999999</v>
      </c>
      <c r="AJ247">
        <v>247.79969800000001</v>
      </c>
      <c r="AK247">
        <v>247.80908199999999</v>
      </c>
      <c r="AL247" s="91">
        <v>-1.0999999999999999E-2</v>
      </c>
    </row>
    <row r="248" spans="2:38" ht="15" customHeight="1">
      <c r="B248" s="93" t="s">
        <v>8630</v>
      </c>
      <c r="C248" t="s">
        <v>8610</v>
      </c>
      <c r="D248" t="s">
        <v>8631</v>
      </c>
      <c r="E248" t="s">
        <v>9402</v>
      </c>
      <c r="F248" t="s">
        <v>8613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row>
    <row r="250" spans="2:38" ht="15" customHeight="1">
      <c r="B250" s="93" t="s">
        <v>8633</v>
      </c>
      <c r="C250" t="s">
        <v>1178</v>
      </c>
      <c r="D250" t="s">
        <v>8634</v>
      </c>
      <c r="E250" t="s">
        <v>1478</v>
      </c>
      <c r="F250" t="s">
        <v>817</v>
      </c>
      <c r="H250">
        <v>73.017257999999998</v>
      </c>
      <c r="I250">
        <v>75.437629999999999</v>
      </c>
      <c r="J250">
        <v>74.942642000000006</v>
      </c>
      <c r="K250">
        <v>72.962173000000007</v>
      </c>
      <c r="L250">
        <v>71.154540999999995</v>
      </c>
      <c r="M250">
        <v>69.167182999999994</v>
      </c>
      <c r="N250">
        <v>66.929717999999994</v>
      </c>
      <c r="O250">
        <v>64.821083000000002</v>
      </c>
      <c r="P250">
        <v>62.652237</v>
      </c>
      <c r="Q250">
        <v>60.509067999999999</v>
      </c>
      <c r="R250">
        <v>59.375098999999999</v>
      </c>
      <c r="S250">
        <v>58.240456000000002</v>
      </c>
      <c r="T250">
        <v>57.186782999999998</v>
      </c>
      <c r="U250">
        <v>56.037548000000001</v>
      </c>
      <c r="V250">
        <v>54.872925000000002</v>
      </c>
      <c r="W250">
        <v>53.753525000000003</v>
      </c>
      <c r="X250">
        <v>52.725825999999998</v>
      </c>
      <c r="Y250">
        <v>51.671089000000002</v>
      </c>
      <c r="Z250">
        <v>50.697575000000001</v>
      </c>
      <c r="AA250">
        <v>49.681941999999999</v>
      </c>
      <c r="AB250">
        <v>49.175784999999998</v>
      </c>
      <c r="AC250">
        <v>48.648246999999998</v>
      </c>
      <c r="AD250">
        <v>48.084274000000001</v>
      </c>
      <c r="AE250">
        <v>47.552925000000002</v>
      </c>
      <c r="AF250">
        <v>47.020828000000002</v>
      </c>
      <c r="AG250">
        <v>46.514626</v>
      </c>
      <c r="AH250">
        <v>45.895980999999999</v>
      </c>
      <c r="AI250">
        <v>45.203902999999997</v>
      </c>
      <c r="AJ250">
        <v>44.682087000000003</v>
      </c>
      <c r="AK250">
        <v>44.326450000000001</v>
      </c>
      <c r="AL250" s="91">
        <v>-1.7000000000000001E-2</v>
      </c>
    </row>
    <row r="251" spans="2:38" ht="15" customHeight="1">
      <c r="B251" s="93" t="s">
        <v>8635</v>
      </c>
      <c r="C251" t="s">
        <v>935</v>
      </c>
      <c r="D251" t="s">
        <v>8636</v>
      </c>
      <c r="E251" t="s">
        <v>1479</v>
      </c>
      <c r="F251" t="s">
        <v>817</v>
      </c>
      <c r="H251">
        <v>1.7114860000000001</v>
      </c>
      <c r="I251">
        <v>1.6128480000000001</v>
      </c>
      <c r="J251">
        <v>1.4495020000000001</v>
      </c>
      <c r="K251">
        <v>1.347504</v>
      </c>
      <c r="L251">
        <v>1.2532080000000001</v>
      </c>
      <c r="M251">
        <v>1.1653819999999999</v>
      </c>
      <c r="N251">
        <v>1.073898</v>
      </c>
      <c r="O251">
        <v>0.98857200000000001</v>
      </c>
      <c r="P251">
        <v>0.90627199999999997</v>
      </c>
      <c r="Q251">
        <v>0.82484000000000002</v>
      </c>
      <c r="R251">
        <v>0.75754299999999997</v>
      </c>
      <c r="S251">
        <v>0.693527</v>
      </c>
      <c r="T251">
        <v>0.63092499999999996</v>
      </c>
      <c r="U251">
        <v>0.57072699999999998</v>
      </c>
      <c r="V251">
        <v>0.513567</v>
      </c>
      <c r="W251">
        <v>0.465084</v>
      </c>
      <c r="X251">
        <v>0.41512900000000003</v>
      </c>
      <c r="Y251">
        <v>0.36051800000000001</v>
      </c>
      <c r="Z251">
        <v>0.304753</v>
      </c>
      <c r="AA251">
        <v>0.25576300000000002</v>
      </c>
      <c r="AB251">
        <v>0.25337700000000002</v>
      </c>
      <c r="AC251">
        <v>0.25087799999999999</v>
      </c>
      <c r="AD251">
        <v>0.24824499999999999</v>
      </c>
      <c r="AE251">
        <v>0.24580399999999999</v>
      </c>
      <c r="AF251">
        <v>0.24337800000000001</v>
      </c>
      <c r="AG251">
        <v>0.24110400000000001</v>
      </c>
      <c r="AH251">
        <v>0.23829500000000001</v>
      </c>
      <c r="AI251">
        <v>0.23511299999999999</v>
      </c>
      <c r="AJ251">
        <v>0.232824</v>
      </c>
      <c r="AK251">
        <v>0.231458</v>
      </c>
      <c r="AL251" s="91">
        <v>-6.7000000000000004E-2</v>
      </c>
    </row>
    <row r="252" spans="2:38" ht="15" customHeight="1">
      <c r="B252" s="93" t="s">
        <v>8637</v>
      </c>
      <c r="C252" t="s">
        <v>538</v>
      </c>
      <c r="D252" t="s">
        <v>8638</v>
      </c>
      <c r="E252" t="s">
        <v>1480</v>
      </c>
      <c r="F252" t="s">
        <v>817</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8640</v>
      </c>
      <c r="E253" t="s">
        <v>1481</v>
      </c>
      <c r="F253" t="s">
        <v>817</v>
      </c>
      <c r="H253">
        <v>0.440946</v>
      </c>
      <c r="I253">
        <v>0.50288900000000003</v>
      </c>
      <c r="J253">
        <v>0.545682</v>
      </c>
      <c r="K253">
        <v>0.57410099999999997</v>
      </c>
      <c r="L253">
        <v>0.60097900000000004</v>
      </c>
      <c r="M253">
        <v>0.61970499999999995</v>
      </c>
      <c r="N253">
        <v>0.63590100000000005</v>
      </c>
      <c r="O253">
        <v>0.65048399999999995</v>
      </c>
      <c r="P253">
        <v>0.66195300000000001</v>
      </c>
      <c r="Q253">
        <v>0.67338399999999998</v>
      </c>
      <c r="R253">
        <v>0.69588000000000005</v>
      </c>
      <c r="S253">
        <v>0.71614999999999995</v>
      </c>
      <c r="T253">
        <v>0.73718399999999995</v>
      </c>
      <c r="U253">
        <v>0.75467799999999996</v>
      </c>
      <c r="V253">
        <v>0.76964900000000003</v>
      </c>
      <c r="W253">
        <v>0.779756</v>
      </c>
      <c r="X253">
        <v>0.79277600000000004</v>
      </c>
      <c r="Y253">
        <v>0.80840000000000001</v>
      </c>
      <c r="Z253">
        <v>0.82653799999999999</v>
      </c>
      <c r="AA253">
        <v>0.86590999999999996</v>
      </c>
      <c r="AB253">
        <v>0.916883</v>
      </c>
      <c r="AC253">
        <v>0.97040899999999997</v>
      </c>
      <c r="AD253">
        <v>1.0262519999999999</v>
      </c>
      <c r="AE253">
        <v>1.086009</v>
      </c>
      <c r="AF253">
        <v>1.1492020000000001</v>
      </c>
      <c r="AG253">
        <v>1.216726</v>
      </c>
      <c r="AH253">
        <v>1.2850699999999999</v>
      </c>
      <c r="AI253">
        <v>1.354975</v>
      </c>
      <c r="AJ253">
        <v>1.434007</v>
      </c>
      <c r="AK253">
        <v>1.5233730000000001</v>
      </c>
      <c r="AL253" s="91">
        <v>4.3999999999999997E-2</v>
      </c>
    </row>
    <row r="254" spans="2:38" ht="15" customHeight="1">
      <c r="C254" t="s">
        <v>892</v>
      </c>
    </row>
    <row r="255" spans="2:38" ht="15" customHeight="1">
      <c r="B255" s="93" t="s">
        <v>8641</v>
      </c>
      <c r="C255" t="s">
        <v>8642</v>
      </c>
      <c r="D255" t="s">
        <v>8643</v>
      </c>
      <c r="E255" t="s">
        <v>9403</v>
      </c>
      <c r="F255" t="s">
        <v>8645</v>
      </c>
      <c r="H255">
        <v>4794.59375</v>
      </c>
      <c r="I255">
        <v>5047.7509769999997</v>
      </c>
      <c r="J255">
        <v>5332.2773440000001</v>
      </c>
      <c r="K255">
        <v>5590.4506840000004</v>
      </c>
      <c r="L255">
        <v>5833.4345700000003</v>
      </c>
      <c r="M255">
        <v>6070.8354490000002</v>
      </c>
      <c r="N255">
        <v>6299.3520509999998</v>
      </c>
      <c r="O255">
        <v>6526.1015619999998</v>
      </c>
      <c r="P255">
        <v>6772.685547</v>
      </c>
      <c r="Q255">
        <v>7026.9897460000002</v>
      </c>
      <c r="R255">
        <v>7276.4497069999998</v>
      </c>
      <c r="S255">
        <v>7527.921875</v>
      </c>
      <c r="T255">
        <v>7785.1298829999996</v>
      </c>
      <c r="U255">
        <v>8054.830078</v>
      </c>
      <c r="V255">
        <v>8317.4931639999995</v>
      </c>
      <c r="W255">
        <v>8584.5917969999991</v>
      </c>
      <c r="X255">
        <v>8858.9365230000003</v>
      </c>
      <c r="Y255">
        <v>9143.5214840000008</v>
      </c>
      <c r="Z255">
        <v>9428.9824219999991</v>
      </c>
      <c r="AA255">
        <v>9737.7226559999999</v>
      </c>
      <c r="AB255">
        <v>10064.452148</v>
      </c>
      <c r="AC255">
        <v>10405.672852</v>
      </c>
      <c r="AD255">
        <v>10790.130859000001</v>
      </c>
      <c r="AE255">
        <v>11182.078125</v>
      </c>
      <c r="AF255">
        <v>11576.326171999999</v>
      </c>
      <c r="AG255">
        <v>11997.627930000001</v>
      </c>
      <c r="AH255">
        <v>12435.961914</v>
      </c>
      <c r="AI255">
        <v>12872.827148</v>
      </c>
      <c r="AJ255">
        <v>13348.634765999999</v>
      </c>
      <c r="AK255">
        <v>13871.255859000001</v>
      </c>
      <c r="AL255" s="91">
        <v>3.6999999999999998E-2</v>
      </c>
    </row>
    <row r="256" spans="2:38" ht="15" customHeight="1">
      <c r="B256" s="93" t="s">
        <v>8646</v>
      </c>
      <c r="C256" t="s">
        <v>8647</v>
      </c>
      <c r="D256" t="s">
        <v>8648</v>
      </c>
      <c r="E256" t="s">
        <v>9404</v>
      </c>
      <c r="F256" t="s">
        <v>8645</v>
      </c>
      <c r="H256">
        <v>1725.5207519999999</v>
      </c>
      <c r="I256">
        <v>1835.9832759999999</v>
      </c>
      <c r="J256">
        <v>1972.1529539999999</v>
      </c>
      <c r="K256">
        <v>2072.4289549999999</v>
      </c>
      <c r="L256">
        <v>2162.0673830000001</v>
      </c>
      <c r="M256">
        <v>2245.0334469999998</v>
      </c>
      <c r="N256">
        <v>2319.102539</v>
      </c>
      <c r="O256">
        <v>2400.290039</v>
      </c>
      <c r="P256">
        <v>2485.8376459999999</v>
      </c>
      <c r="Q256">
        <v>2575.477539</v>
      </c>
      <c r="R256">
        <v>2664.4580080000001</v>
      </c>
      <c r="S256">
        <v>2755.204346</v>
      </c>
      <c r="T256">
        <v>2847.8188479999999</v>
      </c>
      <c r="U256">
        <v>2937.224365</v>
      </c>
      <c r="V256">
        <v>3026.342529</v>
      </c>
      <c r="W256">
        <v>3115.7702640000002</v>
      </c>
      <c r="X256">
        <v>3204.6157229999999</v>
      </c>
      <c r="Y256">
        <v>3292.6596679999998</v>
      </c>
      <c r="Z256">
        <v>3394.7216800000001</v>
      </c>
      <c r="AA256">
        <v>3506.8732909999999</v>
      </c>
      <c r="AB256">
        <v>3624.4377439999998</v>
      </c>
      <c r="AC256">
        <v>3755.8190920000002</v>
      </c>
      <c r="AD256">
        <v>3899.5588379999999</v>
      </c>
      <c r="AE256">
        <v>4052.7409670000002</v>
      </c>
      <c r="AF256">
        <v>4210.6420900000003</v>
      </c>
      <c r="AG256">
        <v>4373.9228519999997</v>
      </c>
      <c r="AH256">
        <v>4532.0791019999997</v>
      </c>
      <c r="AI256">
        <v>4693.7861329999996</v>
      </c>
      <c r="AJ256">
        <v>4870.794922</v>
      </c>
      <c r="AK256">
        <v>5062.3461909999996</v>
      </c>
      <c r="AL256" s="91">
        <v>3.7999999999999999E-2</v>
      </c>
    </row>
    <row r="257" spans="2:38" ht="15" customHeight="1">
      <c r="B257" s="93" t="s">
        <v>8650</v>
      </c>
      <c r="C257" t="s">
        <v>8651</v>
      </c>
      <c r="D257" t="s">
        <v>8652</v>
      </c>
      <c r="E257" t="s">
        <v>9405</v>
      </c>
      <c r="F257" t="s">
        <v>8645</v>
      </c>
      <c r="H257">
        <v>3069.0727539999998</v>
      </c>
      <c r="I257">
        <v>3211.767578</v>
      </c>
      <c r="J257">
        <v>3360.1245119999999</v>
      </c>
      <c r="K257">
        <v>3518.0217290000001</v>
      </c>
      <c r="L257">
        <v>3671.3671880000002</v>
      </c>
      <c r="M257">
        <v>3825.8020019999999</v>
      </c>
      <c r="N257">
        <v>3980.2495119999999</v>
      </c>
      <c r="O257">
        <v>4125.8115230000003</v>
      </c>
      <c r="P257">
        <v>4286.8476559999999</v>
      </c>
      <c r="Q257">
        <v>4451.5122069999998</v>
      </c>
      <c r="R257">
        <v>4611.9916990000002</v>
      </c>
      <c r="S257">
        <v>4772.7172849999997</v>
      </c>
      <c r="T257">
        <v>4937.3110349999997</v>
      </c>
      <c r="U257">
        <v>5117.6054690000001</v>
      </c>
      <c r="V257">
        <v>5291.1503910000001</v>
      </c>
      <c r="W257">
        <v>5468.8217770000001</v>
      </c>
      <c r="X257">
        <v>5654.3208009999998</v>
      </c>
      <c r="Y257">
        <v>5850.861328</v>
      </c>
      <c r="Z257">
        <v>6034.2602539999998</v>
      </c>
      <c r="AA257">
        <v>6230.8496089999999</v>
      </c>
      <c r="AB257">
        <v>6440.0141599999997</v>
      </c>
      <c r="AC257">
        <v>6649.8535160000001</v>
      </c>
      <c r="AD257">
        <v>6890.5722660000001</v>
      </c>
      <c r="AE257">
        <v>7129.3369140000004</v>
      </c>
      <c r="AF257">
        <v>7365.6845700000003</v>
      </c>
      <c r="AG257">
        <v>7623.705078</v>
      </c>
      <c r="AH257">
        <v>7903.8828119999998</v>
      </c>
      <c r="AI257">
        <v>8179.0410160000001</v>
      </c>
      <c r="AJ257">
        <v>8477.8398440000001</v>
      </c>
      <c r="AK257">
        <v>8808.9091800000006</v>
      </c>
      <c r="AL257" s="91">
        <v>3.6999999999999998E-2</v>
      </c>
    </row>
    <row r="258" spans="2:38" ht="15" customHeight="1">
      <c r="C258" t="s">
        <v>4306</v>
      </c>
    </row>
    <row r="259" spans="2:38" ht="15" customHeight="1">
      <c r="B259" s="93" t="s">
        <v>8654</v>
      </c>
      <c r="C259" t="s">
        <v>1178</v>
      </c>
      <c r="D259" t="s">
        <v>8655</v>
      </c>
      <c r="E259" t="s">
        <v>1483</v>
      </c>
      <c r="F259" t="s">
        <v>817</v>
      </c>
      <c r="H259">
        <v>351.65612800000002</v>
      </c>
      <c r="I259">
        <v>238.17157</v>
      </c>
      <c r="J259">
        <v>341.49670400000002</v>
      </c>
      <c r="K259">
        <v>337.37942500000003</v>
      </c>
      <c r="L259">
        <v>332.16564899999997</v>
      </c>
      <c r="M259">
        <v>331.91503899999998</v>
      </c>
      <c r="N259">
        <v>335.13259900000003</v>
      </c>
      <c r="O259">
        <v>337.84320100000002</v>
      </c>
      <c r="P259">
        <v>338.748535</v>
      </c>
      <c r="Q259">
        <v>341.154968</v>
      </c>
      <c r="R259">
        <v>339.24258400000002</v>
      </c>
      <c r="S259">
        <v>339.37771600000002</v>
      </c>
      <c r="T259">
        <v>339.98928799999999</v>
      </c>
      <c r="U259">
        <v>339.515198</v>
      </c>
      <c r="V259">
        <v>338.44873000000001</v>
      </c>
      <c r="W259">
        <v>336.32299799999998</v>
      </c>
      <c r="X259">
        <v>333.43383799999998</v>
      </c>
      <c r="Y259">
        <v>333.31323200000003</v>
      </c>
      <c r="Z259">
        <v>332.17944299999999</v>
      </c>
      <c r="AA259">
        <v>334.76266500000003</v>
      </c>
      <c r="AB259">
        <v>335.45147700000001</v>
      </c>
      <c r="AC259">
        <v>336.63207999999997</v>
      </c>
      <c r="AD259">
        <v>337.43170199999997</v>
      </c>
      <c r="AE259">
        <v>336.05450400000001</v>
      </c>
      <c r="AF259">
        <v>335.15737899999999</v>
      </c>
      <c r="AG259">
        <v>333.87554899999998</v>
      </c>
      <c r="AH259">
        <v>333.81549100000001</v>
      </c>
      <c r="AI259">
        <v>333.91772500000002</v>
      </c>
      <c r="AJ259">
        <v>334.09484900000001</v>
      </c>
      <c r="AK259">
        <v>334.64166299999999</v>
      </c>
      <c r="AL259" s="91">
        <v>-2E-3</v>
      </c>
    </row>
    <row r="260" spans="2:38" ht="15" customHeight="1">
      <c r="B260" s="93" t="s">
        <v>8656</v>
      </c>
      <c r="C260" t="s">
        <v>935</v>
      </c>
      <c r="D260" t="s">
        <v>8657</v>
      </c>
      <c r="E260" t="s">
        <v>1484</v>
      </c>
      <c r="F260" t="s">
        <v>817</v>
      </c>
      <c r="H260">
        <v>535.95062299999995</v>
      </c>
      <c r="I260">
        <v>727.49896200000001</v>
      </c>
      <c r="J260">
        <v>503.42858899999999</v>
      </c>
      <c r="K260">
        <v>502.77362099999999</v>
      </c>
      <c r="L260">
        <v>507.00457799999998</v>
      </c>
      <c r="M260">
        <v>500.63662699999998</v>
      </c>
      <c r="N260">
        <v>488.62951700000002</v>
      </c>
      <c r="O260">
        <v>483.53585800000002</v>
      </c>
      <c r="P260">
        <v>482.90744000000001</v>
      </c>
      <c r="Q260">
        <v>478.91043100000002</v>
      </c>
      <c r="R260">
        <v>490.33029199999999</v>
      </c>
      <c r="S260">
        <v>488.39150999999998</v>
      </c>
      <c r="T260">
        <v>488.33117700000003</v>
      </c>
      <c r="U260">
        <v>489.60311899999999</v>
      </c>
      <c r="V260">
        <v>490.947113</v>
      </c>
      <c r="W260">
        <v>494.14855999999997</v>
      </c>
      <c r="X260">
        <v>497.88388099999997</v>
      </c>
      <c r="Y260">
        <v>495.34140000000002</v>
      </c>
      <c r="Z260">
        <v>498.27636699999999</v>
      </c>
      <c r="AA260">
        <v>484.67297400000001</v>
      </c>
      <c r="AB260">
        <v>479.240387</v>
      </c>
      <c r="AC260">
        <v>474.04070999999999</v>
      </c>
      <c r="AD260">
        <v>462.37161300000002</v>
      </c>
      <c r="AE260">
        <v>454.591339</v>
      </c>
      <c r="AF260">
        <v>453.270355</v>
      </c>
      <c r="AG260">
        <v>448.61398300000002</v>
      </c>
      <c r="AH260">
        <v>446.11673000000002</v>
      </c>
      <c r="AI260">
        <v>447.29937699999999</v>
      </c>
      <c r="AJ260">
        <v>447.15524299999998</v>
      </c>
      <c r="AK260">
        <v>448.565247</v>
      </c>
      <c r="AL260" s="91">
        <v>-6.0000000000000001E-3</v>
      </c>
    </row>
    <row r="261" spans="2:38" ht="15" customHeight="1">
      <c r="B261" s="93" t="s">
        <v>8658</v>
      </c>
      <c r="C261" t="s">
        <v>538</v>
      </c>
      <c r="D261" t="s">
        <v>8659</v>
      </c>
      <c r="E261" t="s">
        <v>1485</v>
      </c>
      <c r="F261" t="s">
        <v>817</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8661</v>
      </c>
      <c r="E262" t="s">
        <v>1486</v>
      </c>
      <c r="F262" t="s">
        <v>817</v>
      </c>
      <c r="H262">
        <v>39.844611999999998</v>
      </c>
      <c r="I262">
        <v>24.350292</v>
      </c>
      <c r="J262">
        <v>39.134216000000002</v>
      </c>
      <c r="K262">
        <v>44.554015999999997</v>
      </c>
      <c r="L262">
        <v>47.891013999999998</v>
      </c>
      <c r="M262">
        <v>52.865997</v>
      </c>
      <c r="N262">
        <v>57.850662</v>
      </c>
      <c r="O262">
        <v>58.963535</v>
      </c>
      <c r="P262">
        <v>59.113273999999997</v>
      </c>
      <c r="Q262">
        <v>59.864296000000003</v>
      </c>
      <c r="R262">
        <v>55.213051</v>
      </c>
      <c r="S262">
        <v>56.885941000000003</v>
      </c>
      <c r="T262">
        <v>56.898018</v>
      </c>
      <c r="U262">
        <v>57.170631</v>
      </c>
      <c r="V262">
        <v>57.956054999999999</v>
      </c>
      <c r="W262">
        <v>58.623233999999997</v>
      </c>
      <c r="X262">
        <v>59.721397000000003</v>
      </c>
      <c r="Y262">
        <v>61.992119000000002</v>
      </c>
      <c r="Z262">
        <v>61.818676000000004</v>
      </c>
      <c r="AA262">
        <v>68.345634000000004</v>
      </c>
      <c r="AB262">
        <v>71.643828999999997</v>
      </c>
      <c r="AC262">
        <v>74.311394000000007</v>
      </c>
      <c r="AD262">
        <v>81.473067999999998</v>
      </c>
      <c r="AE262">
        <v>88.355773999999997</v>
      </c>
      <c r="AF262">
        <v>90.687775000000002</v>
      </c>
      <c r="AG262">
        <v>95.520767000000006</v>
      </c>
      <c r="AH262">
        <v>97.773712000000003</v>
      </c>
      <c r="AI262">
        <v>97.526932000000002</v>
      </c>
      <c r="AJ262">
        <v>98.071976000000006</v>
      </c>
      <c r="AK262">
        <v>97.309059000000005</v>
      </c>
      <c r="AL262" s="91">
        <v>3.1E-2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AL270"/>
  <sheetViews>
    <sheetView workbookViewId="0"/>
  </sheetViews>
  <sheetFormatPr defaultRowHeight="14.25"/>
  <cols>
    <col min="1" max="1" width="20.1328125" style="99" customWidth="1"/>
    <col min="2" max="2" width="13.86328125" style="38" customWidth="1"/>
    <col min="3" max="3" width="26.3984375" customWidth="1"/>
    <col min="4" max="4" width="99.86328125" bestFit="1" customWidth="1"/>
  </cols>
  <sheetData>
    <row r="1" spans="2:38" ht="15" customHeight="1">
      <c r="B1" s="38" t="s">
        <v>806</v>
      </c>
      <c r="C1" s="41"/>
      <c r="D1" s="41"/>
      <c r="E1" s="41"/>
      <c r="F1" s="41"/>
      <c r="G1" s="41">
        <v>2020</v>
      </c>
      <c r="H1" s="41">
        <v>2021</v>
      </c>
      <c r="I1" s="41">
        <v>2022</v>
      </c>
      <c r="J1" s="41">
        <v>2023</v>
      </c>
      <c r="K1" s="41">
        <v>2024</v>
      </c>
      <c r="L1" s="41">
        <v>2025</v>
      </c>
      <c r="M1" s="41">
        <v>2026</v>
      </c>
      <c r="N1" s="41">
        <v>2027</v>
      </c>
      <c r="O1" s="41">
        <v>2028</v>
      </c>
      <c r="P1" s="41">
        <v>2029</v>
      </c>
      <c r="Q1" s="41">
        <v>2030</v>
      </c>
      <c r="R1" s="41">
        <v>2031</v>
      </c>
      <c r="S1" s="41">
        <v>2032</v>
      </c>
      <c r="T1" s="41">
        <v>2033</v>
      </c>
      <c r="U1" s="41">
        <v>2034</v>
      </c>
      <c r="V1" s="41">
        <v>2035</v>
      </c>
      <c r="W1" s="41">
        <v>2036</v>
      </c>
      <c r="X1" s="41">
        <v>2037</v>
      </c>
      <c r="Y1" s="41">
        <v>2038</v>
      </c>
      <c r="Z1" s="41">
        <v>2039</v>
      </c>
      <c r="AA1" s="41">
        <v>2040</v>
      </c>
      <c r="AB1" s="41">
        <v>2041</v>
      </c>
      <c r="AC1" s="41">
        <v>2042</v>
      </c>
      <c r="AD1" s="41">
        <v>2043</v>
      </c>
      <c r="AE1" s="41">
        <v>2044</v>
      </c>
      <c r="AF1" s="41">
        <v>2045</v>
      </c>
      <c r="AG1" s="41">
        <v>2046</v>
      </c>
      <c r="AH1" s="41">
        <v>2047</v>
      </c>
      <c r="AI1" s="41">
        <v>2048</v>
      </c>
      <c r="AJ1" s="41">
        <v>2049</v>
      </c>
      <c r="AK1" s="41">
        <v>2050</v>
      </c>
      <c r="AL1" s="41" t="s">
        <v>807</v>
      </c>
    </row>
    <row r="2" spans="2:38" ht="15" customHeight="1"/>
    <row r="3" spans="2:38" ht="15" customHeight="1"/>
    <row r="4" spans="2:38" ht="15" customHeight="1"/>
    <row r="5" spans="2:38" ht="15" customHeight="1"/>
    <row r="6" spans="2:38" ht="15" customHeight="1"/>
    <row r="10" spans="2:38" ht="15" customHeight="1">
      <c r="B10" s="93" t="s">
        <v>7994</v>
      </c>
    </row>
    <row r="11" spans="2:38" ht="15" customHeight="1">
      <c r="C11" t="s">
        <v>7995</v>
      </c>
    </row>
    <row r="12" spans="2:38" ht="15" customHeight="1">
      <c r="C12" t="s">
        <v>9406</v>
      </c>
    </row>
    <row r="13" spans="2:38" ht="15" customHeight="1">
      <c r="C13" t="s">
        <v>9407</v>
      </c>
    </row>
    <row r="14" spans="2:38" ht="15" customHeight="1">
      <c r="C14" t="s">
        <v>330</v>
      </c>
    </row>
    <row r="15" spans="2:38" ht="15" customHeight="1">
      <c r="D15" t="s">
        <v>331</v>
      </c>
      <c r="E15" t="s">
        <v>332</v>
      </c>
      <c r="F15" t="s">
        <v>333</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807</v>
      </c>
    </row>
    <row r="16" spans="2:38">
      <c r="C16" t="s">
        <v>7998</v>
      </c>
      <c r="E16" t="s">
        <v>9408</v>
      </c>
    </row>
    <row r="17" spans="1:38" ht="15" customHeight="1">
      <c r="C17" t="s">
        <v>7999</v>
      </c>
      <c r="E17" t="s">
        <v>9409</v>
      </c>
    </row>
    <row r="18" spans="1:38" ht="15" customHeight="1">
      <c r="C18" t="s">
        <v>850</v>
      </c>
      <c r="E18" t="s">
        <v>9410</v>
      </c>
    </row>
    <row r="19" spans="1:38" ht="15" customHeight="1">
      <c r="A19" s="103" t="s">
        <v>4</v>
      </c>
      <c r="B19" s="93" t="s">
        <v>8000</v>
      </c>
      <c r="C19" t="s">
        <v>955</v>
      </c>
      <c r="D19" t="s">
        <v>9411</v>
      </c>
      <c r="E19" t="s">
        <v>9412</v>
      </c>
      <c r="F19" t="s">
        <v>3966</v>
      </c>
      <c r="G19">
        <v>44.303615999999998</v>
      </c>
      <c r="H19">
        <v>46.468510000000002</v>
      </c>
      <c r="I19">
        <v>48.643810000000002</v>
      </c>
      <c r="J19">
        <v>49.786850000000001</v>
      </c>
      <c r="K19">
        <v>50.975181999999997</v>
      </c>
      <c r="L19">
        <v>52.169327000000003</v>
      </c>
      <c r="M19">
        <v>53.003295999999999</v>
      </c>
      <c r="N19">
        <v>53.847748000000003</v>
      </c>
      <c r="O19">
        <v>54.920650000000002</v>
      </c>
      <c r="P19">
        <v>56.083548999999998</v>
      </c>
      <c r="Q19">
        <v>57.405665999999997</v>
      </c>
      <c r="R19">
        <v>58.769748999999997</v>
      </c>
      <c r="S19">
        <v>60.050925999999997</v>
      </c>
      <c r="T19">
        <v>61.100974999999998</v>
      </c>
      <c r="U19">
        <v>62.185032</v>
      </c>
      <c r="V19">
        <v>63.344462999999998</v>
      </c>
      <c r="W19">
        <v>64.250336000000004</v>
      </c>
      <c r="X19">
        <v>64.989425999999995</v>
      </c>
      <c r="Y19">
        <v>65.736892999999995</v>
      </c>
      <c r="Z19">
        <v>66.457367000000005</v>
      </c>
      <c r="AA19">
        <v>66.942749000000006</v>
      </c>
      <c r="AB19">
        <v>67.447044000000005</v>
      </c>
      <c r="AC19">
        <v>67.93074</v>
      </c>
      <c r="AD19">
        <v>68.498481999999996</v>
      </c>
      <c r="AE19">
        <v>68.873763999999994</v>
      </c>
      <c r="AF19">
        <v>69.274085999999997</v>
      </c>
      <c r="AG19">
        <v>69.495872000000006</v>
      </c>
      <c r="AH19">
        <v>69.753058999999993</v>
      </c>
      <c r="AI19">
        <v>70.158630000000002</v>
      </c>
      <c r="AJ19">
        <v>70.541718000000003</v>
      </c>
      <c r="AK19">
        <v>70.972908000000004</v>
      </c>
      <c r="AL19" s="91">
        <v>1.6E-2</v>
      </c>
    </row>
    <row r="20" spans="1:38" ht="15" customHeight="1">
      <c r="A20" s="103" t="s">
        <v>3</v>
      </c>
      <c r="B20" s="93" t="s">
        <v>8003</v>
      </c>
      <c r="C20" t="s">
        <v>1221</v>
      </c>
      <c r="D20" t="s">
        <v>9413</v>
      </c>
      <c r="E20" t="s">
        <v>9414</v>
      </c>
      <c r="F20" t="s">
        <v>3966</v>
      </c>
      <c r="G20">
        <v>11.670487</v>
      </c>
      <c r="H20">
        <v>12.01163</v>
      </c>
      <c r="I20">
        <v>12.329393</v>
      </c>
      <c r="J20">
        <v>12.398815000000001</v>
      </c>
      <c r="K20">
        <v>12.497584</v>
      </c>
      <c r="L20">
        <v>12.633912</v>
      </c>
      <c r="M20">
        <v>12.742443</v>
      </c>
      <c r="N20">
        <v>12.904199</v>
      </c>
      <c r="O20">
        <v>13.156378</v>
      </c>
      <c r="P20">
        <v>13.473269999999999</v>
      </c>
      <c r="Q20">
        <v>13.869823</v>
      </c>
      <c r="R20">
        <v>14.298347</v>
      </c>
      <c r="S20">
        <v>14.758368000000001</v>
      </c>
      <c r="T20">
        <v>15.217307999999999</v>
      </c>
      <c r="U20">
        <v>15.705617</v>
      </c>
      <c r="V20">
        <v>16.229514999999999</v>
      </c>
      <c r="W20">
        <v>16.727058</v>
      </c>
      <c r="X20">
        <v>17.217386000000001</v>
      </c>
      <c r="Y20">
        <v>17.729655999999999</v>
      </c>
      <c r="Z20">
        <v>18.240947999999999</v>
      </c>
      <c r="AA20">
        <v>18.703652999999999</v>
      </c>
      <c r="AB20">
        <v>19.203287</v>
      </c>
      <c r="AC20">
        <v>19.709454000000001</v>
      </c>
      <c r="AD20">
        <v>20.256686999999999</v>
      </c>
      <c r="AE20">
        <v>20.762129000000002</v>
      </c>
      <c r="AF20">
        <v>21.284573000000002</v>
      </c>
      <c r="AG20">
        <v>21.763905999999999</v>
      </c>
      <c r="AH20">
        <v>22.258033999999999</v>
      </c>
      <c r="AI20">
        <v>22.800196</v>
      </c>
      <c r="AJ20">
        <v>23.335905</v>
      </c>
      <c r="AK20">
        <v>23.896128000000001</v>
      </c>
      <c r="AL20" s="91">
        <v>2.4E-2</v>
      </c>
    </row>
    <row r="21" spans="1:38" ht="15" customHeight="1">
      <c r="A21" s="103" t="s">
        <v>6</v>
      </c>
      <c r="B21" s="93" t="s">
        <v>8006</v>
      </c>
      <c r="C21" t="s">
        <v>970</v>
      </c>
      <c r="D21" t="s">
        <v>9415</v>
      </c>
      <c r="E21" t="s">
        <v>9416</v>
      </c>
      <c r="F21" t="s">
        <v>3966</v>
      </c>
      <c r="G21">
        <v>1.2333999999999999E-2</v>
      </c>
      <c r="H21">
        <v>1.8280999999999999E-2</v>
      </c>
      <c r="I21">
        <v>2.4646000000000001E-2</v>
      </c>
      <c r="J21">
        <v>3.0636E-2</v>
      </c>
      <c r="K21">
        <v>3.6720000000000003E-2</v>
      </c>
      <c r="L21">
        <v>4.2852000000000001E-2</v>
      </c>
      <c r="M21">
        <v>4.8634999999999998E-2</v>
      </c>
      <c r="N21">
        <v>5.4350999999999997E-2</v>
      </c>
      <c r="O21">
        <v>6.0353999999999998E-2</v>
      </c>
      <c r="P21">
        <v>6.658E-2</v>
      </c>
      <c r="Q21">
        <v>7.3035000000000003E-2</v>
      </c>
      <c r="R21">
        <v>7.9679E-2</v>
      </c>
      <c r="S21">
        <v>8.6453000000000002E-2</v>
      </c>
      <c r="T21">
        <v>9.3168000000000001E-2</v>
      </c>
      <c r="U21">
        <v>0.10013</v>
      </c>
      <c r="V21">
        <v>0.107483</v>
      </c>
      <c r="W21">
        <v>0.114736</v>
      </c>
      <c r="X21">
        <v>0.122013</v>
      </c>
      <c r="Y21">
        <v>0.129664</v>
      </c>
      <c r="Z21">
        <v>0.13758400000000001</v>
      </c>
      <c r="AA21">
        <v>0.145181</v>
      </c>
      <c r="AB21">
        <v>0.153057</v>
      </c>
      <c r="AC21">
        <v>0.16120200000000001</v>
      </c>
      <c r="AD21">
        <v>0.16979</v>
      </c>
      <c r="AE21">
        <v>0.17819299999999999</v>
      </c>
      <c r="AF21">
        <v>0.18707599999999999</v>
      </c>
      <c r="AG21">
        <v>0.19586799999999999</v>
      </c>
      <c r="AH21">
        <v>0.20515700000000001</v>
      </c>
      <c r="AI21">
        <v>0.215387</v>
      </c>
      <c r="AJ21">
        <v>0.22609299999999999</v>
      </c>
      <c r="AK21">
        <v>0.237484</v>
      </c>
      <c r="AL21" s="91">
        <v>0.104</v>
      </c>
    </row>
    <row r="22" spans="1:38" ht="15" customHeight="1">
      <c r="A22" s="103" t="s">
        <v>2</v>
      </c>
      <c r="B22" s="93" t="s">
        <v>8009</v>
      </c>
      <c r="C22" t="s">
        <v>985</v>
      </c>
      <c r="D22" t="s">
        <v>9417</v>
      </c>
      <c r="E22" t="s">
        <v>9418</v>
      </c>
      <c r="F22" t="s">
        <v>3966</v>
      </c>
      <c r="G22">
        <v>6.5100000000000002E-3</v>
      </c>
      <c r="H22">
        <v>9.3749999999999997E-3</v>
      </c>
      <c r="I22">
        <v>1.2326999999999999E-2</v>
      </c>
      <c r="J22">
        <v>1.4945E-2</v>
      </c>
      <c r="K22">
        <v>1.7472000000000001E-2</v>
      </c>
      <c r="L22">
        <v>1.9890999999999999E-2</v>
      </c>
      <c r="M22">
        <v>2.2037999999999999E-2</v>
      </c>
      <c r="N22">
        <v>2.4058E-2</v>
      </c>
      <c r="O22">
        <v>2.6100000000000002E-2</v>
      </c>
      <c r="P22">
        <v>2.8133999999999999E-2</v>
      </c>
      <c r="Q22">
        <v>3.0169999999999999E-2</v>
      </c>
      <c r="R22">
        <v>3.2181000000000001E-2</v>
      </c>
      <c r="S22">
        <v>3.4136E-2</v>
      </c>
      <c r="T22">
        <v>3.5962000000000001E-2</v>
      </c>
      <c r="U22">
        <v>3.7782999999999997E-2</v>
      </c>
      <c r="V22">
        <v>3.9641999999999997E-2</v>
      </c>
      <c r="W22">
        <v>4.1355000000000003E-2</v>
      </c>
      <c r="X22">
        <v>4.2966999999999998E-2</v>
      </c>
      <c r="Y22">
        <v>4.4603999999999998E-2</v>
      </c>
      <c r="Z22">
        <v>4.6205000000000003E-2</v>
      </c>
      <c r="AA22">
        <v>4.7577000000000001E-2</v>
      </c>
      <c r="AB22">
        <v>4.8953000000000003E-2</v>
      </c>
      <c r="AC22">
        <v>5.033E-2</v>
      </c>
      <c r="AD22">
        <v>5.1773E-2</v>
      </c>
      <c r="AE22">
        <v>5.3101000000000002E-2</v>
      </c>
      <c r="AF22">
        <v>5.4510999999999997E-2</v>
      </c>
      <c r="AG22">
        <v>5.586E-2</v>
      </c>
      <c r="AH22">
        <v>5.7356999999999998E-2</v>
      </c>
      <c r="AI22">
        <v>5.9117999999999997E-2</v>
      </c>
      <c r="AJ22">
        <v>6.1026999999999998E-2</v>
      </c>
      <c r="AK22">
        <v>6.3146999999999995E-2</v>
      </c>
      <c r="AL22" s="91">
        <v>7.9000000000000001E-2</v>
      </c>
    </row>
    <row r="23" spans="1:38" ht="15" customHeight="1">
      <c r="A23" s="103" t="s">
        <v>3</v>
      </c>
      <c r="B23" s="93" t="s">
        <v>8012</v>
      </c>
      <c r="C23" t="s">
        <v>3230</v>
      </c>
      <c r="D23" t="s">
        <v>9419</v>
      </c>
      <c r="E23" t="s">
        <v>9420</v>
      </c>
      <c r="F23" t="s">
        <v>3966</v>
      </c>
      <c r="G23">
        <v>4.1170429999999998</v>
      </c>
      <c r="H23">
        <v>4.5403880000000001</v>
      </c>
      <c r="I23">
        <v>4.9633260000000003</v>
      </c>
      <c r="J23">
        <v>5.2811959999999996</v>
      </c>
      <c r="K23">
        <v>5.608263</v>
      </c>
      <c r="L23">
        <v>5.9431419999999999</v>
      </c>
      <c r="M23">
        <v>6.2620319999999996</v>
      </c>
      <c r="N23">
        <v>6.6127320000000003</v>
      </c>
      <c r="O23">
        <v>7.0103549999999997</v>
      </c>
      <c r="P23">
        <v>7.4512809999999998</v>
      </c>
      <c r="Q23">
        <v>7.9248000000000003</v>
      </c>
      <c r="R23">
        <v>8.4236280000000008</v>
      </c>
      <c r="S23">
        <v>8.9424360000000007</v>
      </c>
      <c r="T23">
        <v>9.4621189999999995</v>
      </c>
      <c r="U23">
        <v>10.000749000000001</v>
      </c>
      <c r="V23">
        <v>10.569487000000001</v>
      </c>
      <c r="W23">
        <v>11.123409000000001</v>
      </c>
      <c r="X23">
        <v>11.685357</v>
      </c>
      <c r="Y23">
        <v>12.272736999999999</v>
      </c>
      <c r="Z23">
        <v>12.885431000000001</v>
      </c>
      <c r="AA23">
        <v>13.488982999999999</v>
      </c>
      <c r="AB23">
        <v>14.153807</v>
      </c>
      <c r="AC23">
        <v>14.881503</v>
      </c>
      <c r="AD23">
        <v>15.670287</v>
      </c>
      <c r="AE23">
        <v>16.454726999999998</v>
      </c>
      <c r="AF23">
        <v>17.294906999999998</v>
      </c>
      <c r="AG23">
        <v>18.134250999999999</v>
      </c>
      <c r="AH23">
        <v>19.022991000000001</v>
      </c>
      <c r="AI23">
        <v>19.985868</v>
      </c>
      <c r="AJ23">
        <v>20.989632</v>
      </c>
      <c r="AK23">
        <v>22.046140999999999</v>
      </c>
      <c r="AL23" s="91">
        <v>5.8000000000000003E-2</v>
      </c>
    </row>
    <row r="24" spans="1:38" ht="15" customHeight="1">
      <c r="A24" s="103" t="s">
        <v>1</v>
      </c>
      <c r="B24" s="93" t="s">
        <v>8015</v>
      </c>
      <c r="C24" t="s">
        <v>2271</v>
      </c>
      <c r="D24" t="s">
        <v>9421</v>
      </c>
      <c r="E24" t="s">
        <v>9422</v>
      </c>
      <c r="F24" t="s">
        <v>3966</v>
      </c>
      <c r="G24">
        <v>5.3699999999999998E-3</v>
      </c>
      <c r="H24">
        <v>1.0534999999999999E-2</v>
      </c>
      <c r="I24">
        <v>1.6449999999999999E-2</v>
      </c>
      <c r="J24">
        <v>2.2447999999999999E-2</v>
      </c>
      <c r="K24">
        <v>2.8750000000000001E-2</v>
      </c>
      <c r="L24">
        <v>3.5237999999999998E-2</v>
      </c>
      <c r="M24">
        <v>4.1526E-2</v>
      </c>
      <c r="N24">
        <v>4.7812E-2</v>
      </c>
      <c r="O24">
        <v>5.4346999999999999E-2</v>
      </c>
      <c r="P24">
        <v>6.1032999999999997E-2</v>
      </c>
      <c r="Q24">
        <v>6.7904000000000006E-2</v>
      </c>
      <c r="R24">
        <v>7.4933E-2</v>
      </c>
      <c r="S24">
        <v>8.2057000000000005E-2</v>
      </c>
      <c r="T24">
        <v>8.9079000000000005E-2</v>
      </c>
      <c r="U24">
        <v>9.6354999999999996E-2</v>
      </c>
      <c r="V24">
        <v>0.104059</v>
      </c>
      <c r="W24">
        <v>0.111743</v>
      </c>
      <c r="X24">
        <v>0.119563</v>
      </c>
      <c r="Y24">
        <v>0.127863</v>
      </c>
      <c r="Z24">
        <v>0.13644100000000001</v>
      </c>
      <c r="AA24">
        <v>0.144896</v>
      </c>
      <c r="AB24">
        <v>0.15373899999999999</v>
      </c>
      <c r="AC24">
        <v>0.162937</v>
      </c>
      <c r="AD24">
        <v>0.17247299999999999</v>
      </c>
      <c r="AE24">
        <v>0.18170600000000001</v>
      </c>
      <c r="AF24">
        <v>0.19128800000000001</v>
      </c>
      <c r="AG24">
        <v>0.20072100000000001</v>
      </c>
      <c r="AH24">
        <v>0.21058099999999999</v>
      </c>
      <c r="AI24">
        <v>0.22128300000000001</v>
      </c>
      <c r="AJ24">
        <v>0.23241600000000001</v>
      </c>
      <c r="AK24">
        <v>0.24429999999999999</v>
      </c>
      <c r="AL24" s="91">
        <v>0.13600000000000001</v>
      </c>
    </row>
    <row r="25" spans="1:38" ht="15" customHeight="1">
      <c r="A25" s="103" t="s">
        <v>5</v>
      </c>
      <c r="B25" s="93" t="s">
        <v>8018</v>
      </c>
      <c r="C25" t="s">
        <v>3238</v>
      </c>
      <c r="D25" t="s">
        <v>9423</v>
      </c>
      <c r="E25" t="s">
        <v>9424</v>
      </c>
      <c r="F25" t="s">
        <v>3966</v>
      </c>
      <c r="G25">
        <v>4.6670000000000001E-3</v>
      </c>
      <c r="H25">
        <v>1.022E-2</v>
      </c>
      <c r="I25">
        <v>1.6645E-2</v>
      </c>
      <c r="J25">
        <v>2.3188E-2</v>
      </c>
      <c r="K25">
        <v>3.0054000000000001E-2</v>
      </c>
      <c r="L25">
        <v>3.7111999999999999E-2</v>
      </c>
      <c r="M25">
        <v>4.3949000000000002E-2</v>
      </c>
      <c r="N25">
        <v>5.0771999999999998E-2</v>
      </c>
      <c r="O25">
        <v>5.7853000000000002E-2</v>
      </c>
      <c r="P25">
        <v>6.5107999999999999E-2</v>
      </c>
      <c r="Q25">
        <v>7.2574E-2</v>
      </c>
      <c r="R25">
        <v>8.0206E-2</v>
      </c>
      <c r="S25">
        <v>8.7937000000000001E-2</v>
      </c>
      <c r="T25">
        <v>9.5592999999999997E-2</v>
      </c>
      <c r="U25">
        <v>0.103528</v>
      </c>
      <c r="V25">
        <v>0.11190700000000001</v>
      </c>
      <c r="W25">
        <v>0.12025</v>
      </c>
      <c r="X25">
        <v>0.12872900000000001</v>
      </c>
      <c r="Y25">
        <v>0.137715</v>
      </c>
      <c r="Z25">
        <v>0.14699599999999999</v>
      </c>
      <c r="AA25">
        <v>0.15613199999999999</v>
      </c>
      <c r="AB25">
        <v>0.16567799999999999</v>
      </c>
      <c r="AC25">
        <v>0.17560600000000001</v>
      </c>
      <c r="AD25">
        <v>0.18590400000000001</v>
      </c>
      <c r="AE25">
        <v>0.19588900000000001</v>
      </c>
      <c r="AF25">
        <v>0.20625199999999999</v>
      </c>
      <c r="AG25">
        <v>0.216448</v>
      </c>
      <c r="AH25">
        <v>0.22709799999999999</v>
      </c>
      <c r="AI25">
        <v>0.238653</v>
      </c>
      <c r="AJ25">
        <v>0.25066899999999998</v>
      </c>
      <c r="AK25">
        <v>0.26349099999999998</v>
      </c>
      <c r="AL25" s="91">
        <v>0.14399999999999999</v>
      </c>
    </row>
    <row r="26" spans="1:38" ht="15" customHeight="1">
      <c r="A26" s="103" t="s">
        <v>5</v>
      </c>
      <c r="B26" s="93" t="s">
        <v>8021</v>
      </c>
      <c r="C26" t="s">
        <v>3235</v>
      </c>
      <c r="D26" t="s">
        <v>9425</v>
      </c>
      <c r="E26" t="s">
        <v>9426</v>
      </c>
      <c r="F26" t="s">
        <v>3966</v>
      </c>
      <c r="G26">
        <v>4.7369999999999999E-3</v>
      </c>
      <c r="H26">
        <v>1.0373E-2</v>
      </c>
      <c r="I26">
        <v>1.6895E-2</v>
      </c>
      <c r="J26">
        <v>2.3536000000000001E-2</v>
      </c>
      <c r="K26">
        <v>3.0505000000000001E-2</v>
      </c>
      <c r="L26">
        <v>3.7669000000000001E-2</v>
      </c>
      <c r="M26">
        <v>4.4608000000000002E-2</v>
      </c>
      <c r="N26">
        <v>5.1534000000000003E-2</v>
      </c>
      <c r="O26">
        <v>5.8721000000000002E-2</v>
      </c>
      <c r="P26">
        <v>6.6085000000000005E-2</v>
      </c>
      <c r="Q26">
        <v>7.3662000000000005E-2</v>
      </c>
      <c r="R26">
        <v>8.1408999999999995E-2</v>
      </c>
      <c r="S26">
        <v>8.9257000000000003E-2</v>
      </c>
      <c r="T26">
        <v>9.7027000000000002E-2</v>
      </c>
      <c r="U26">
        <v>0.10508099999999999</v>
      </c>
      <c r="V26">
        <v>0.11358600000000001</v>
      </c>
      <c r="W26">
        <v>0.122054</v>
      </c>
      <c r="X26">
        <v>0.13066</v>
      </c>
      <c r="Y26">
        <v>0.13978099999999999</v>
      </c>
      <c r="Z26">
        <v>0.149201</v>
      </c>
      <c r="AA26">
        <v>0.158475</v>
      </c>
      <c r="AB26">
        <v>0.16816300000000001</v>
      </c>
      <c r="AC26">
        <v>0.17824100000000001</v>
      </c>
      <c r="AD26">
        <v>0.188694</v>
      </c>
      <c r="AE26">
        <v>0.198828</v>
      </c>
      <c r="AF26">
        <v>0.20934700000000001</v>
      </c>
      <c r="AG26">
        <v>0.219695</v>
      </c>
      <c r="AH26">
        <v>0.23050499999999999</v>
      </c>
      <c r="AI26">
        <v>0.242233</v>
      </c>
      <c r="AJ26">
        <v>0.25442999999999999</v>
      </c>
      <c r="AK26">
        <v>0.26744499999999999</v>
      </c>
      <c r="AL26" s="91">
        <v>0.14399999999999999</v>
      </c>
    </row>
    <row r="27" spans="1:38" ht="15" customHeight="1">
      <c r="A27" s="103" t="s">
        <v>7</v>
      </c>
      <c r="B27" s="93" t="s">
        <v>8024</v>
      </c>
      <c r="C27" t="s">
        <v>2287</v>
      </c>
      <c r="D27" t="s">
        <v>9427</v>
      </c>
      <c r="E27" t="s">
        <v>9428</v>
      </c>
      <c r="F27" t="s">
        <v>3966</v>
      </c>
      <c r="G27">
        <v>1.9999999999999999E-6</v>
      </c>
      <c r="H27">
        <v>5.0000000000000004E-6</v>
      </c>
      <c r="I27">
        <v>7.9999999999999996E-6</v>
      </c>
      <c r="J27">
        <v>1.1E-5</v>
      </c>
      <c r="K27">
        <v>1.4E-5</v>
      </c>
      <c r="L27">
        <v>1.7E-5</v>
      </c>
      <c r="M27">
        <v>1.9000000000000001E-5</v>
      </c>
      <c r="N27">
        <v>2.1999999999999999E-5</v>
      </c>
      <c r="O27">
        <v>2.4000000000000001E-5</v>
      </c>
      <c r="P27">
        <v>2.6999999999999999E-5</v>
      </c>
      <c r="Q27">
        <v>2.9E-5</v>
      </c>
      <c r="R27">
        <v>3.1000000000000001E-5</v>
      </c>
      <c r="S27">
        <v>3.4E-5</v>
      </c>
      <c r="T27">
        <v>3.4999999999999997E-5</v>
      </c>
      <c r="U27">
        <v>3.6999999999999998E-5</v>
      </c>
      <c r="V27">
        <v>3.8999999999999999E-5</v>
      </c>
      <c r="W27">
        <v>4.0000000000000003E-5</v>
      </c>
      <c r="X27">
        <v>4.1999999999999998E-5</v>
      </c>
      <c r="Y27">
        <v>4.3000000000000002E-5</v>
      </c>
      <c r="Z27">
        <v>4.3999999999999999E-5</v>
      </c>
      <c r="AA27">
        <v>4.5000000000000003E-5</v>
      </c>
      <c r="AB27">
        <v>4.6E-5</v>
      </c>
      <c r="AC27">
        <v>4.6999999999999997E-5</v>
      </c>
      <c r="AD27">
        <v>4.6999999999999997E-5</v>
      </c>
      <c r="AE27">
        <v>4.8000000000000001E-5</v>
      </c>
      <c r="AF27">
        <v>4.8000000000000001E-5</v>
      </c>
      <c r="AG27">
        <v>4.8000000000000001E-5</v>
      </c>
      <c r="AH27">
        <v>4.8000000000000001E-5</v>
      </c>
      <c r="AI27">
        <v>4.6999999999999997E-5</v>
      </c>
      <c r="AJ27">
        <v>4.6999999999999997E-5</v>
      </c>
      <c r="AK27">
        <v>4.6999999999999997E-5</v>
      </c>
      <c r="AL27" s="91">
        <v>0.106</v>
      </c>
    </row>
    <row r="28" spans="1:38" ht="15" customHeight="1">
      <c r="B28" s="93" t="s">
        <v>8027</v>
      </c>
      <c r="C28" t="s">
        <v>8028</v>
      </c>
      <c r="D28" t="s">
        <v>9429</v>
      </c>
      <c r="E28" t="s">
        <v>9430</v>
      </c>
      <c r="F28" t="s">
        <v>3966</v>
      </c>
      <c r="G28">
        <v>60.124729000000002</v>
      </c>
      <c r="H28">
        <v>63.079326999999999</v>
      </c>
      <c r="I28">
        <v>66.023560000000003</v>
      </c>
      <c r="J28">
        <v>67.581619000000003</v>
      </c>
      <c r="K28">
        <v>69.224518000000003</v>
      </c>
      <c r="L28">
        <v>70.919121000000004</v>
      </c>
      <c r="M28">
        <v>72.208495999999997</v>
      </c>
      <c r="N28">
        <v>73.593200999999993</v>
      </c>
      <c r="O28">
        <v>75.344855999999993</v>
      </c>
      <c r="P28">
        <v>77.295067000000003</v>
      </c>
      <c r="Q28">
        <v>79.517669999999995</v>
      </c>
      <c r="R28">
        <v>81.840125999999998</v>
      </c>
      <c r="S28">
        <v>84.131516000000005</v>
      </c>
      <c r="T28">
        <v>86.191360000000003</v>
      </c>
      <c r="U28">
        <v>88.334434999999999</v>
      </c>
      <c r="V28">
        <v>90.620223999999993</v>
      </c>
      <c r="W28">
        <v>92.610786000000004</v>
      </c>
      <c r="X28">
        <v>94.436133999999996</v>
      </c>
      <c r="Y28">
        <v>96.318832</v>
      </c>
      <c r="Z28">
        <v>98.200080999999997</v>
      </c>
      <c r="AA28">
        <v>99.787696999999994</v>
      </c>
      <c r="AB28">
        <v>101.493889</v>
      </c>
      <c r="AC28">
        <v>103.250038</v>
      </c>
      <c r="AD28">
        <v>105.194016</v>
      </c>
      <c r="AE28">
        <v>106.89825399999999</v>
      </c>
      <c r="AF28">
        <v>108.70193500000001</v>
      </c>
      <c r="AG28">
        <v>110.282471</v>
      </c>
      <c r="AH28">
        <v>111.964691</v>
      </c>
      <c r="AI28">
        <v>113.92124200000001</v>
      </c>
      <c r="AJ28">
        <v>115.891792</v>
      </c>
      <c r="AK28">
        <v>117.991058</v>
      </c>
      <c r="AL28" s="91">
        <v>2.3E-2</v>
      </c>
    </row>
    <row r="29" spans="1:38" ht="15" customHeight="1">
      <c r="C29" t="s">
        <v>854</v>
      </c>
      <c r="E29" t="s">
        <v>9431</v>
      </c>
    </row>
    <row r="30" spans="1:38" ht="15" customHeight="1">
      <c r="A30" s="103" t="s">
        <v>4</v>
      </c>
      <c r="B30" s="93" t="s">
        <v>8031</v>
      </c>
      <c r="C30" t="s">
        <v>955</v>
      </c>
      <c r="D30" t="s">
        <v>9432</v>
      </c>
      <c r="E30" t="s">
        <v>9433</v>
      </c>
      <c r="F30" t="s">
        <v>3966</v>
      </c>
      <c r="G30">
        <v>34.473965</v>
      </c>
      <c r="H30">
        <v>35.473495</v>
      </c>
      <c r="I30">
        <v>36.957549999999998</v>
      </c>
      <c r="J30">
        <v>37.959640999999998</v>
      </c>
      <c r="K30">
        <v>39.124969</v>
      </c>
      <c r="L30">
        <v>40.335887999999997</v>
      </c>
      <c r="M30">
        <v>41.264000000000003</v>
      </c>
      <c r="N30">
        <v>42.068516000000002</v>
      </c>
      <c r="O30">
        <v>42.910355000000003</v>
      </c>
      <c r="P30">
        <v>43.759945000000002</v>
      </c>
      <c r="Q30">
        <v>44.713017000000001</v>
      </c>
      <c r="R30">
        <v>45.715141000000003</v>
      </c>
      <c r="S30">
        <v>46.789397999999998</v>
      </c>
      <c r="T30">
        <v>47.786670999999998</v>
      </c>
      <c r="U30">
        <v>48.873032000000002</v>
      </c>
      <c r="V30">
        <v>50.144362999999998</v>
      </c>
      <c r="W30">
        <v>51.413058999999997</v>
      </c>
      <c r="X30">
        <v>52.670658000000003</v>
      </c>
      <c r="Y30">
        <v>54.011184999999998</v>
      </c>
      <c r="Z30">
        <v>55.482284999999997</v>
      </c>
      <c r="AA30">
        <v>56.955432999999999</v>
      </c>
      <c r="AB30">
        <v>58.566901999999999</v>
      </c>
      <c r="AC30">
        <v>60.255966000000001</v>
      </c>
      <c r="AD30">
        <v>62.128014</v>
      </c>
      <c r="AE30">
        <v>63.896785999999999</v>
      </c>
      <c r="AF30">
        <v>65.736037999999994</v>
      </c>
      <c r="AG30">
        <v>67.480141000000003</v>
      </c>
      <c r="AH30">
        <v>69.220253</v>
      </c>
      <c r="AI30">
        <v>71.089843999999999</v>
      </c>
      <c r="AJ30">
        <v>73.088111999999995</v>
      </c>
      <c r="AK30">
        <v>75.230225000000004</v>
      </c>
      <c r="AL30" s="91">
        <v>2.5999999999999999E-2</v>
      </c>
    </row>
    <row r="31" spans="1:38" ht="15" customHeight="1">
      <c r="A31" s="103" t="s">
        <v>3</v>
      </c>
      <c r="B31" s="93" t="s">
        <v>8034</v>
      </c>
      <c r="C31" t="s">
        <v>1221</v>
      </c>
      <c r="D31" t="s">
        <v>9434</v>
      </c>
      <c r="E31" t="s">
        <v>9435</v>
      </c>
      <c r="F31" t="s">
        <v>3966</v>
      </c>
      <c r="G31">
        <v>16.394169000000002</v>
      </c>
      <c r="H31">
        <v>16.582535</v>
      </c>
      <c r="I31">
        <v>16.901983000000001</v>
      </c>
      <c r="J31">
        <v>16.961668</v>
      </c>
      <c r="K31">
        <v>17.099653</v>
      </c>
      <c r="L31">
        <v>17.240475</v>
      </c>
      <c r="M31">
        <v>17.329367000000001</v>
      </c>
      <c r="N31">
        <v>17.432796</v>
      </c>
      <c r="O31">
        <v>17.610531000000002</v>
      </c>
      <c r="P31">
        <v>17.829197000000001</v>
      </c>
      <c r="Q31">
        <v>18.10059</v>
      </c>
      <c r="R31">
        <v>18.393978000000001</v>
      </c>
      <c r="S31">
        <v>18.731877999999998</v>
      </c>
      <c r="T31">
        <v>19.043507000000002</v>
      </c>
      <c r="U31">
        <v>19.403744</v>
      </c>
      <c r="V31">
        <v>19.829401000000001</v>
      </c>
      <c r="W31">
        <v>20.229514999999999</v>
      </c>
      <c r="X31">
        <v>20.658173000000001</v>
      </c>
      <c r="Y31">
        <v>21.11458</v>
      </c>
      <c r="Z31">
        <v>21.643822</v>
      </c>
      <c r="AA31">
        <v>22.157523999999999</v>
      </c>
      <c r="AB31">
        <v>22.724648999999999</v>
      </c>
      <c r="AC31">
        <v>23.321432000000001</v>
      </c>
      <c r="AD31">
        <v>23.983839</v>
      </c>
      <c r="AE31">
        <v>24.599024</v>
      </c>
      <c r="AF31">
        <v>25.222774999999999</v>
      </c>
      <c r="AG31">
        <v>25.802208</v>
      </c>
      <c r="AH31">
        <v>26.379553000000001</v>
      </c>
      <c r="AI31">
        <v>26.998093000000001</v>
      </c>
      <c r="AJ31">
        <v>27.652967</v>
      </c>
      <c r="AK31">
        <v>28.344539999999999</v>
      </c>
      <c r="AL31" s="91">
        <v>1.7999999999999999E-2</v>
      </c>
    </row>
    <row r="32" spans="1:38" ht="15" customHeight="1">
      <c r="A32" s="103" t="s">
        <v>6</v>
      </c>
      <c r="B32" s="93" t="s">
        <v>8037</v>
      </c>
      <c r="C32" t="s">
        <v>970</v>
      </c>
      <c r="D32" t="s">
        <v>9436</v>
      </c>
      <c r="E32" t="s">
        <v>9437</v>
      </c>
      <c r="F32" t="s">
        <v>3966</v>
      </c>
      <c r="G32">
        <v>4.2376999999999998E-2</v>
      </c>
      <c r="H32">
        <v>4.3694999999999998E-2</v>
      </c>
      <c r="I32">
        <v>4.5803999999999997E-2</v>
      </c>
      <c r="J32">
        <v>4.7490999999999998E-2</v>
      </c>
      <c r="K32">
        <v>4.9514000000000002E-2</v>
      </c>
      <c r="L32">
        <v>5.1737999999999999E-2</v>
      </c>
      <c r="M32">
        <v>5.3755999999999998E-2</v>
      </c>
      <c r="N32">
        <v>5.5728E-2</v>
      </c>
      <c r="O32">
        <v>5.7872E-2</v>
      </c>
      <c r="P32">
        <v>6.0160999999999999E-2</v>
      </c>
      <c r="Q32">
        <v>6.2822000000000003E-2</v>
      </c>
      <c r="R32">
        <v>6.5789E-2</v>
      </c>
      <c r="S32">
        <v>6.9166000000000005E-2</v>
      </c>
      <c r="T32">
        <v>7.2886000000000006E-2</v>
      </c>
      <c r="U32">
        <v>7.7104000000000006E-2</v>
      </c>
      <c r="V32">
        <v>8.1527000000000002E-2</v>
      </c>
      <c r="W32">
        <v>8.6134000000000002E-2</v>
      </c>
      <c r="X32">
        <v>9.0969999999999995E-2</v>
      </c>
      <c r="Y32">
        <v>9.6263000000000001E-2</v>
      </c>
      <c r="Z32">
        <v>0.10208399999999999</v>
      </c>
      <c r="AA32">
        <v>0.10828500000000001</v>
      </c>
      <c r="AB32">
        <v>0.11512799999999999</v>
      </c>
      <c r="AC32">
        <v>0.12245499999999999</v>
      </c>
      <c r="AD32">
        <v>0.130414</v>
      </c>
      <c r="AE32">
        <v>0.13841500000000001</v>
      </c>
      <c r="AF32">
        <v>0.146872</v>
      </c>
      <c r="AG32">
        <v>0.15545900000000001</v>
      </c>
      <c r="AH32">
        <v>0.16434000000000001</v>
      </c>
      <c r="AI32">
        <v>0.173872</v>
      </c>
      <c r="AJ32">
        <v>0.18373600000000001</v>
      </c>
      <c r="AK32">
        <v>0.19453000000000001</v>
      </c>
      <c r="AL32" s="91">
        <v>5.1999999999999998E-2</v>
      </c>
    </row>
    <row r="33" spans="1:38" ht="15" customHeight="1">
      <c r="A33" s="103" t="s">
        <v>2</v>
      </c>
      <c r="B33" s="93" t="s">
        <v>8040</v>
      </c>
      <c r="C33" t="s">
        <v>985</v>
      </c>
      <c r="D33" t="s">
        <v>9438</v>
      </c>
      <c r="E33" t="s">
        <v>9439</v>
      </c>
      <c r="F33" t="s">
        <v>3966</v>
      </c>
      <c r="G33">
        <v>5.1877E-2</v>
      </c>
      <c r="H33">
        <v>6.0930999999999999E-2</v>
      </c>
      <c r="I33">
        <v>7.1687000000000001E-2</v>
      </c>
      <c r="J33">
        <v>8.1669000000000005E-2</v>
      </c>
      <c r="K33">
        <v>9.1757000000000005E-2</v>
      </c>
      <c r="L33">
        <v>0.10162599999999999</v>
      </c>
      <c r="M33">
        <v>0.110331</v>
      </c>
      <c r="N33">
        <v>0.118092</v>
      </c>
      <c r="O33">
        <v>0.12551499999999999</v>
      </c>
      <c r="P33">
        <v>0.13251499999999999</v>
      </c>
      <c r="Q33">
        <v>0.139316</v>
      </c>
      <c r="R33">
        <v>0.14588799999999999</v>
      </c>
      <c r="S33">
        <v>0.15228900000000001</v>
      </c>
      <c r="T33">
        <v>0.15817000000000001</v>
      </c>
      <c r="U33">
        <v>0.16405500000000001</v>
      </c>
      <c r="V33">
        <v>0.17025100000000001</v>
      </c>
      <c r="W33">
        <v>0.176231</v>
      </c>
      <c r="X33">
        <v>0.18218400000000001</v>
      </c>
      <c r="Y33">
        <v>0.18856400000000001</v>
      </c>
      <c r="Z33">
        <v>0.19545000000000001</v>
      </c>
      <c r="AA33">
        <v>0.20253099999999999</v>
      </c>
      <c r="AB33">
        <v>0.21024399999999999</v>
      </c>
      <c r="AC33">
        <v>0.218386</v>
      </c>
      <c r="AD33">
        <v>0.22706699999999999</v>
      </c>
      <c r="AE33">
        <v>0.23535400000000001</v>
      </c>
      <c r="AF33">
        <v>0.24406</v>
      </c>
      <c r="AG33">
        <v>0.25259399999999999</v>
      </c>
      <c r="AH33">
        <v>0.26127600000000001</v>
      </c>
      <c r="AI33">
        <v>0.27061400000000002</v>
      </c>
      <c r="AJ33">
        <v>0.28072200000000003</v>
      </c>
      <c r="AK33">
        <v>0.29178999999999999</v>
      </c>
      <c r="AL33" s="91">
        <v>5.8999999999999997E-2</v>
      </c>
    </row>
    <row r="34" spans="1:38" ht="15" customHeight="1">
      <c r="A34" s="103" t="s">
        <v>3</v>
      </c>
      <c r="B34" s="93" t="s">
        <v>8043</v>
      </c>
      <c r="C34" t="s">
        <v>3230</v>
      </c>
      <c r="D34" t="s">
        <v>9440</v>
      </c>
      <c r="E34" t="s">
        <v>9441</v>
      </c>
      <c r="F34" t="s">
        <v>3966</v>
      </c>
      <c r="G34">
        <v>0.559701</v>
      </c>
      <c r="H34">
        <v>0.63309700000000002</v>
      </c>
      <c r="I34">
        <v>0.71984000000000004</v>
      </c>
      <c r="J34">
        <v>0.79714799999999997</v>
      </c>
      <c r="K34">
        <v>0.87512100000000004</v>
      </c>
      <c r="L34">
        <v>0.95147499999999996</v>
      </c>
      <c r="M34">
        <v>1.0193970000000001</v>
      </c>
      <c r="N34">
        <v>1.082565</v>
      </c>
      <c r="O34">
        <v>1.146466</v>
      </c>
      <c r="P34">
        <v>1.2119850000000001</v>
      </c>
      <c r="Q34">
        <v>1.283031</v>
      </c>
      <c r="R34">
        <v>1.3584590000000001</v>
      </c>
      <c r="S34">
        <v>1.439514</v>
      </c>
      <c r="T34">
        <v>1.5214160000000001</v>
      </c>
      <c r="U34">
        <v>1.612492</v>
      </c>
      <c r="V34">
        <v>1.7139439999999999</v>
      </c>
      <c r="W34">
        <v>1.8170459999999999</v>
      </c>
      <c r="X34">
        <v>1.927241</v>
      </c>
      <c r="Y34">
        <v>2.0424229999999999</v>
      </c>
      <c r="Z34">
        <v>2.17048</v>
      </c>
      <c r="AA34">
        <v>2.3054549999999998</v>
      </c>
      <c r="AB34">
        <v>2.452369</v>
      </c>
      <c r="AC34">
        <v>2.6084019999999999</v>
      </c>
      <c r="AD34">
        <v>2.7770570000000001</v>
      </c>
      <c r="AE34">
        <v>2.9457680000000002</v>
      </c>
      <c r="AF34">
        <v>3.1239020000000002</v>
      </c>
      <c r="AG34">
        <v>3.3047219999999999</v>
      </c>
      <c r="AH34">
        <v>3.4920789999999999</v>
      </c>
      <c r="AI34">
        <v>3.6928519999999998</v>
      </c>
      <c r="AJ34">
        <v>3.9100199999999998</v>
      </c>
      <c r="AK34">
        <v>4.1454469999999999</v>
      </c>
      <c r="AL34" s="91">
        <v>6.9000000000000006E-2</v>
      </c>
    </row>
    <row r="35" spans="1:38" ht="15" customHeight="1">
      <c r="A35" s="103" t="s">
        <v>1</v>
      </c>
      <c r="B35" s="93" t="s">
        <v>8046</v>
      </c>
      <c r="C35" t="s">
        <v>2271</v>
      </c>
      <c r="D35" t="s">
        <v>9442</v>
      </c>
      <c r="E35" t="s">
        <v>9443</v>
      </c>
      <c r="F35" t="s">
        <v>3966</v>
      </c>
      <c r="G35">
        <v>5.4200000000000003E-3</v>
      </c>
      <c r="H35">
        <v>9.4289999999999999E-3</v>
      </c>
      <c r="I35">
        <v>1.4236E-2</v>
      </c>
      <c r="J35">
        <v>1.9151000000000001E-2</v>
      </c>
      <c r="K35">
        <v>2.4204E-2</v>
      </c>
      <c r="L35">
        <v>2.9276E-2</v>
      </c>
      <c r="M35">
        <v>3.4014000000000003E-2</v>
      </c>
      <c r="N35">
        <v>3.8429999999999999E-2</v>
      </c>
      <c r="O35">
        <v>4.2784999999999997E-2</v>
      </c>
      <c r="P35">
        <v>4.7170999999999998E-2</v>
      </c>
      <c r="Q35">
        <v>5.1713000000000002E-2</v>
      </c>
      <c r="R35">
        <v>5.6411000000000003E-2</v>
      </c>
      <c r="S35">
        <v>6.1312999999999999E-2</v>
      </c>
      <c r="T35">
        <v>6.6289000000000001E-2</v>
      </c>
      <c r="U35">
        <v>7.1549000000000001E-2</v>
      </c>
      <c r="V35">
        <v>7.7276999999999998E-2</v>
      </c>
      <c r="W35">
        <v>8.3154000000000006E-2</v>
      </c>
      <c r="X35">
        <v>8.9199000000000001E-2</v>
      </c>
      <c r="Y35">
        <v>9.5702999999999996E-2</v>
      </c>
      <c r="Z35">
        <v>0.10258</v>
      </c>
      <c r="AA35">
        <v>0.109815</v>
      </c>
      <c r="AB35">
        <v>0.11763800000000001</v>
      </c>
      <c r="AC35">
        <v>0.12590699999999999</v>
      </c>
      <c r="AD35">
        <v>0.134794</v>
      </c>
      <c r="AE35">
        <v>0.143706</v>
      </c>
      <c r="AF35">
        <v>0.15309500000000001</v>
      </c>
      <c r="AG35">
        <v>0.16265199999999999</v>
      </c>
      <c r="AH35">
        <v>0.17255000000000001</v>
      </c>
      <c r="AI35">
        <v>0.183171</v>
      </c>
      <c r="AJ35">
        <v>0.194604</v>
      </c>
      <c r="AK35">
        <v>0.20696000000000001</v>
      </c>
      <c r="AL35" s="91">
        <v>0.129</v>
      </c>
    </row>
    <row r="36" spans="1:38" ht="15" customHeight="1">
      <c r="A36" s="103" t="s">
        <v>5</v>
      </c>
      <c r="B36" s="93" t="s">
        <v>8049</v>
      </c>
      <c r="C36" t="s">
        <v>3238</v>
      </c>
      <c r="D36" t="s">
        <v>9444</v>
      </c>
      <c r="E36" t="s">
        <v>9445</v>
      </c>
      <c r="F36" t="s">
        <v>3966</v>
      </c>
      <c r="G36">
        <v>3.8600000000000001E-3</v>
      </c>
      <c r="H36">
        <v>8.2190000000000006E-3</v>
      </c>
      <c r="I36">
        <v>1.3495E-2</v>
      </c>
      <c r="J36">
        <v>1.8939999999999999E-2</v>
      </c>
      <c r="K36">
        <v>2.4531000000000001E-2</v>
      </c>
      <c r="L36">
        <v>3.0138000000000002E-2</v>
      </c>
      <c r="M36">
        <v>3.5383999999999999E-2</v>
      </c>
      <c r="N36">
        <v>4.027E-2</v>
      </c>
      <c r="O36">
        <v>4.5076999999999999E-2</v>
      </c>
      <c r="P36">
        <v>4.9907E-2</v>
      </c>
      <c r="Q36">
        <v>5.4896E-2</v>
      </c>
      <c r="R36">
        <v>6.0041999999999998E-2</v>
      </c>
      <c r="S36">
        <v>6.54E-2</v>
      </c>
      <c r="T36">
        <v>7.0827000000000001E-2</v>
      </c>
      <c r="U36">
        <v>7.6567999999999997E-2</v>
      </c>
      <c r="V36">
        <v>8.2784999999999997E-2</v>
      </c>
      <c r="W36">
        <v>8.9194999999999997E-2</v>
      </c>
      <c r="X36">
        <v>9.5802999999999999E-2</v>
      </c>
      <c r="Y36">
        <v>0.102856</v>
      </c>
      <c r="Z36">
        <v>0.110317</v>
      </c>
      <c r="AA36">
        <v>0.11816400000000001</v>
      </c>
      <c r="AB36">
        <v>0.12664400000000001</v>
      </c>
      <c r="AC36">
        <v>0.13560700000000001</v>
      </c>
      <c r="AD36">
        <v>0.145236</v>
      </c>
      <c r="AE36">
        <v>0.154893</v>
      </c>
      <c r="AF36">
        <v>0.16506599999999999</v>
      </c>
      <c r="AG36">
        <v>0.17541899999999999</v>
      </c>
      <c r="AH36">
        <v>0.18614</v>
      </c>
      <c r="AI36">
        <v>0.19764200000000001</v>
      </c>
      <c r="AJ36">
        <v>0.21002999999999999</v>
      </c>
      <c r="AK36">
        <v>0.223412</v>
      </c>
      <c r="AL36" s="91">
        <v>0.14499999999999999</v>
      </c>
    </row>
    <row r="37" spans="1:38" ht="15" customHeight="1">
      <c r="A37" s="103" t="s">
        <v>5</v>
      </c>
      <c r="B37" s="93" t="s">
        <v>8052</v>
      </c>
      <c r="C37" t="s">
        <v>3235</v>
      </c>
      <c r="D37" t="s">
        <v>9446</v>
      </c>
      <c r="E37" t="s">
        <v>9447</v>
      </c>
      <c r="F37" t="s">
        <v>3966</v>
      </c>
      <c r="G37">
        <v>3.6250000000000002E-3</v>
      </c>
      <c r="H37">
        <v>7.7190000000000002E-3</v>
      </c>
      <c r="I37">
        <v>1.2674E-2</v>
      </c>
      <c r="J37">
        <v>1.7787000000000001E-2</v>
      </c>
      <c r="K37">
        <v>2.3037999999999999E-2</v>
      </c>
      <c r="L37">
        <v>2.8303999999999999E-2</v>
      </c>
      <c r="M37">
        <v>3.3230000000000003E-2</v>
      </c>
      <c r="N37">
        <v>3.7817999999999997E-2</v>
      </c>
      <c r="O37">
        <v>4.2333000000000003E-2</v>
      </c>
      <c r="P37">
        <v>4.6869000000000001E-2</v>
      </c>
      <c r="Q37">
        <v>5.1554000000000003E-2</v>
      </c>
      <c r="R37">
        <v>5.6387E-2</v>
      </c>
      <c r="S37">
        <v>6.1419000000000001E-2</v>
      </c>
      <c r="T37">
        <v>6.6516000000000006E-2</v>
      </c>
      <c r="U37">
        <v>7.1906999999999999E-2</v>
      </c>
      <c r="V37">
        <v>7.7745999999999996E-2</v>
      </c>
      <c r="W37">
        <v>8.3765999999999993E-2</v>
      </c>
      <c r="X37">
        <v>8.9970999999999995E-2</v>
      </c>
      <c r="Y37">
        <v>9.6595E-2</v>
      </c>
      <c r="Z37">
        <v>0.103602</v>
      </c>
      <c r="AA37">
        <v>0.110972</v>
      </c>
      <c r="AB37">
        <v>0.118936</v>
      </c>
      <c r="AC37">
        <v>0.12735299999999999</v>
      </c>
      <c r="AD37">
        <v>0.13639599999999999</v>
      </c>
      <c r="AE37">
        <v>0.14546500000000001</v>
      </c>
      <c r="AF37">
        <v>0.15501799999999999</v>
      </c>
      <c r="AG37">
        <v>0.164742</v>
      </c>
      <c r="AH37">
        <v>0.17480999999999999</v>
      </c>
      <c r="AI37">
        <v>0.185612</v>
      </c>
      <c r="AJ37">
        <v>0.197246</v>
      </c>
      <c r="AK37">
        <v>0.209813</v>
      </c>
      <c r="AL37" s="91">
        <v>0.14499999999999999</v>
      </c>
    </row>
    <row r="38" spans="1:38" ht="15" customHeight="1">
      <c r="A38" s="103" t="s">
        <v>7</v>
      </c>
      <c r="B38" s="93" t="s">
        <v>8055</v>
      </c>
      <c r="C38" t="s">
        <v>2287</v>
      </c>
      <c r="D38" t="s">
        <v>9448</v>
      </c>
      <c r="E38" t="s">
        <v>9449</v>
      </c>
      <c r="F38" t="s">
        <v>3966</v>
      </c>
      <c r="G38">
        <v>5.9309999999999996E-3</v>
      </c>
      <c r="H38">
        <v>1.2626999999999999E-2</v>
      </c>
      <c r="I38">
        <v>2.0733000000000001E-2</v>
      </c>
      <c r="J38">
        <v>2.9097000000000001E-2</v>
      </c>
      <c r="K38">
        <v>3.7686999999999998E-2</v>
      </c>
      <c r="L38">
        <v>4.6300000000000001E-2</v>
      </c>
      <c r="M38">
        <v>5.4358999999999998E-2</v>
      </c>
      <c r="N38">
        <v>6.1865000000000003E-2</v>
      </c>
      <c r="O38">
        <v>6.9250000000000006E-2</v>
      </c>
      <c r="P38">
        <v>7.6671000000000003E-2</v>
      </c>
      <c r="Q38">
        <v>8.4334999999999993E-2</v>
      </c>
      <c r="R38">
        <v>9.2241000000000004E-2</v>
      </c>
      <c r="S38">
        <v>0.10047200000000001</v>
      </c>
      <c r="T38">
        <v>0.10881</v>
      </c>
      <c r="U38">
        <v>0.117629</v>
      </c>
      <c r="V38">
        <v>0.12717999999999999</v>
      </c>
      <c r="W38">
        <v>0.13702900000000001</v>
      </c>
      <c r="X38">
        <v>0.147179</v>
      </c>
      <c r="Y38">
        <v>0.15801499999999999</v>
      </c>
      <c r="Z38">
        <v>0.16947699999999999</v>
      </c>
      <c r="AA38">
        <v>0.181532</v>
      </c>
      <c r="AB38">
        <v>0.19456100000000001</v>
      </c>
      <c r="AC38">
        <v>0.20832999999999999</v>
      </c>
      <c r="AD38">
        <v>0.22312299999999999</v>
      </c>
      <c r="AE38">
        <v>0.237958</v>
      </c>
      <c r="AF38">
        <v>0.25358599999999998</v>
      </c>
      <c r="AG38">
        <v>0.26949200000000001</v>
      </c>
      <c r="AH38">
        <v>0.28596199999999999</v>
      </c>
      <c r="AI38">
        <v>0.30363299999999999</v>
      </c>
      <c r="AJ38">
        <v>0.32266400000000001</v>
      </c>
      <c r="AK38">
        <v>0.34322200000000003</v>
      </c>
      <c r="AL38" s="91">
        <v>0.14499999999999999</v>
      </c>
    </row>
    <row r="39" spans="1:38" ht="15" customHeight="1">
      <c r="B39" s="93" t="s">
        <v>8058</v>
      </c>
      <c r="C39" t="s">
        <v>8059</v>
      </c>
      <c r="D39" t="s">
        <v>9450</v>
      </c>
      <c r="E39" t="s">
        <v>9451</v>
      </c>
      <c r="F39" t="s">
        <v>3966</v>
      </c>
      <c r="G39">
        <v>51.540877999999999</v>
      </c>
      <c r="H39">
        <v>52.831715000000003</v>
      </c>
      <c r="I39">
        <v>54.758040999999999</v>
      </c>
      <c r="J39">
        <v>55.932628999999999</v>
      </c>
      <c r="K39">
        <v>57.350430000000003</v>
      </c>
      <c r="L39">
        <v>58.815109</v>
      </c>
      <c r="M39">
        <v>59.933838000000002</v>
      </c>
      <c r="N39">
        <v>60.935946999999999</v>
      </c>
      <c r="O39">
        <v>62.050060000000002</v>
      </c>
      <c r="P39">
        <v>63.214333000000003</v>
      </c>
      <c r="Q39">
        <v>64.541161000000002</v>
      </c>
      <c r="R39">
        <v>65.944243999999998</v>
      </c>
      <c r="S39">
        <v>67.470680000000002</v>
      </c>
      <c r="T39">
        <v>68.894958000000003</v>
      </c>
      <c r="U39">
        <v>70.468140000000005</v>
      </c>
      <c r="V39">
        <v>72.304412999999997</v>
      </c>
      <c r="W39">
        <v>74.11515</v>
      </c>
      <c r="X39">
        <v>75.951415999999995</v>
      </c>
      <c r="Y39">
        <v>77.906181000000004</v>
      </c>
      <c r="Z39">
        <v>80.080230999999998</v>
      </c>
      <c r="AA39">
        <v>82.249786</v>
      </c>
      <c r="AB39">
        <v>84.627112999999994</v>
      </c>
      <c r="AC39">
        <v>87.123671999999999</v>
      </c>
      <c r="AD39">
        <v>89.885834000000003</v>
      </c>
      <c r="AE39">
        <v>92.497275999999999</v>
      </c>
      <c r="AF39">
        <v>95.200439000000003</v>
      </c>
      <c r="AG39">
        <v>97.767455999999996</v>
      </c>
      <c r="AH39">
        <v>100.33699799999999</v>
      </c>
      <c r="AI39">
        <v>103.095596</v>
      </c>
      <c r="AJ39">
        <v>106.039688</v>
      </c>
      <c r="AK39">
        <v>109.19001799999999</v>
      </c>
      <c r="AL39" s="91">
        <v>2.5000000000000001E-2</v>
      </c>
    </row>
    <row r="40" spans="1:38" ht="15" customHeight="1">
      <c r="C40" t="s">
        <v>8062</v>
      </c>
      <c r="E40" t="s">
        <v>9452</v>
      </c>
    </row>
    <row r="41" spans="1:38" ht="15" customHeight="1">
      <c r="A41" s="103" t="s">
        <v>4</v>
      </c>
      <c r="B41" s="93" t="s">
        <v>8063</v>
      </c>
      <c r="C41" t="s">
        <v>955</v>
      </c>
      <c r="D41" t="s">
        <v>9453</v>
      </c>
      <c r="E41" t="s">
        <v>9454</v>
      </c>
      <c r="F41" t="s">
        <v>3966</v>
      </c>
      <c r="G41">
        <v>160.74234000000001</v>
      </c>
      <c r="H41">
        <v>164.693558</v>
      </c>
      <c r="I41">
        <v>170.25006099999999</v>
      </c>
      <c r="J41">
        <v>173.45579499999999</v>
      </c>
      <c r="K41">
        <v>177.35992400000001</v>
      </c>
      <c r="L41">
        <v>181.35458399999999</v>
      </c>
      <c r="M41">
        <v>183.780869</v>
      </c>
      <c r="N41">
        <v>185.086884</v>
      </c>
      <c r="O41">
        <v>185.88377399999999</v>
      </c>
      <c r="P41">
        <v>186.217941</v>
      </c>
      <c r="Q41">
        <v>186.649078</v>
      </c>
      <c r="R41">
        <v>187.107574</v>
      </c>
      <c r="S41">
        <v>187.66241500000001</v>
      </c>
      <c r="T41">
        <v>187.99203499999999</v>
      </c>
      <c r="U41">
        <v>188.75500500000001</v>
      </c>
      <c r="V41">
        <v>190.17984000000001</v>
      </c>
      <c r="W41">
        <v>191.44442699999999</v>
      </c>
      <c r="X41">
        <v>192.54530299999999</v>
      </c>
      <c r="Y41">
        <v>193.78573600000001</v>
      </c>
      <c r="Z41">
        <v>195.14408900000001</v>
      </c>
      <c r="AA41">
        <v>196.307739</v>
      </c>
      <c r="AB41">
        <v>197.77810700000001</v>
      </c>
      <c r="AC41">
        <v>199.45315600000001</v>
      </c>
      <c r="AD41">
        <v>201.47020000000001</v>
      </c>
      <c r="AE41">
        <v>202.907623</v>
      </c>
      <c r="AF41">
        <v>204.33074999999999</v>
      </c>
      <c r="AG41">
        <v>205.217896</v>
      </c>
      <c r="AH41">
        <v>205.86509699999999</v>
      </c>
      <c r="AI41">
        <v>206.63888499999999</v>
      </c>
      <c r="AJ41">
        <v>207.51411400000001</v>
      </c>
      <c r="AK41">
        <v>208.57772800000001</v>
      </c>
      <c r="AL41" s="91">
        <v>8.9999999999999993E-3</v>
      </c>
    </row>
    <row r="42" spans="1:38" ht="15" customHeight="1">
      <c r="A42" s="103" t="s">
        <v>3</v>
      </c>
      <c r="B42" s="93" t="s">
        <v>8066</v>
      </c>
      <c r="C42" t="s">
        <v>1221</v>
      </c>
      <c r="D42" t="s">
        <v>9455</v>
      </c>
      <c r="E42" t="s">
        <v>9456</v>
      </c>
      <c r="F42" t="s">
        <v>3966</v>
      </c>
      <c r="G42">
        <v>0.16367399999999999</v>
      </c>
      <c r="H42">
        <v>0.14941399999999999</v>
      </c>
      <c r="I42">
        <v>0.13748099999999999</v>
      </c>
      <c r="J42">
        <v>0.12559699999999999</v>
      </c>
      <c r="K42">
        <v>0.11618100000000001</v>
      </c>
      <c r="L42">
        <v>0.108125</v>
      </c>
      <c r="M42">
        <v>0.101701</v>
      </c>
      <c r="N42">
        <v>9.7096000000000002E-2</v>
      </c>
      <c r="O42">
        <v>9.3618000000000007E-2</v>
      </c>
      <c r="P42">
        <v>9.0825000000000003E-2</v>
      </c>
      <c r="Q42">
        <v>8.9443999999999996E-2</v>
      </c>
      <c r="R42">
        <v>8.8321999999999998E-2</v>
      </c>
      <c r="S42">
        <v>8.7162000000000003E-2</v>
      </c>
      <c r="T42">
        <v>8.6112999999999995E-2</v>
      </c>
      <c r="U42">
        <v>8.5427000000000003E-2</v>
      </c>
      <c r="V42">
        <v>8.5232000000000002E-2</v>
      </c>
      <c r="W42">
        <v>8.4828000000000001E-2</v>
      </c>
      <c r="X42">
        <v>8.4626999999999994E-2</v>
      </c>
      <c r="Y42">
        <v>8.4641999999999995E-2</v>
      </c>
      <c r="Z42">
        <v>8.4828000000000001E-2</v>
      </c>
      <c r="AA42">
        <v>8.4857000000000002E-2</v>
      </c>
      <c r="AB42">
        <v>8.5285E-2</v>
      </c>
      <c r="AC42">
        <v>8.5616999999999999E-2</v>
      </c>
      <c r="AD42">
        <v>8.6119000000000001E-2</v>
      </c>
      <c r="AE42">
        <v>8.6636000000000005E-2</v>
      </c>
      <c r="AF42">
        <v>8.7335999999999997E-2</v>
      </c>
      <c r="AG42">
        <v>8.7975999999999999E-2</v>
      </c>
      <c r="AH42">
        <v>8.8678999999999994E-2</v>
      </c>
      <c r="AI42">
        <v>8.9556999999999998E-2</v>
      </c>
      <c r="AJ42">
        <v>9.0484999999999996E-2</v>
      </c>
      <c r="AK42">
        <v>9.1512999999999997E-2</v>
      </c>
      <c r="AL42" s="91">
        <v>-1.9E-2</v>
      </c>
    </row>
    <row r="43" spans="1:38" ht="15" customHeight="1">
      <c r="A43" s="103" t="s">
        <v>6</v>
      </c>
      <c r="B43" s="93" t="s">
        <v>8069</v>
      </c>
      <c r="C43" t="s">
        <v>970</v>
      </c>
      <c r="D43" t="s">
        <v>9457</v>
      </c>
      <c r="E43" t="s">
        <v>9458</v>
      </c>
      <c r="F43" t="s">
        <v>3966</v>
      </c>
      <c r="G43">
        <v>3.3450000000000001E-2</v>
      </c>
      <c r="H43">
        <v>3.7316000000000002E-2</v>
      </c>
      <c r="I43">
        <v>4.1474999999999998E-2</v>
      </c>
      <c r="J43">
        <v>4.4704000000000001E-2</v>
      </c>
      <c r="K43">
        <v>4.7662999999999997E-2</v>
      </c>
      <c r="L43">
        <v>5.0243000000000003E-2</v>
      </c>
      <c r="M43">
        <v>5.2096999999999997E-2</v>
      </c>
      <c r="N43">
        <v>5.3384000000000001E-2</v>
      </c>
      <c r="O43">
        <v>5.4332999999999999E-2</v>
      </c>
      <c r="P43">
        <v>5.4955999999999998E-2</v>
      </c>
      <c r="Q43">
        <v>5.5497999999999999E-2</v>
      </c>
      <c r="R43">
        <v>5.5923E-2</v>
      </c>
      <c r="S43">
        <v>5.6269E-2</v>
      </c>
      <c r="T43">
        <v>5.6578999999999997E-2</v>
      </c>
      <c r="U43">
        <v>5.7103000000000001E-2</v>
      </c>
      <c r="V43">
        <v>5.7867000000000002E-2</v>
      </c>
      <c r="W43">
        <v>5.8554000000000002E-2</v>
      </c>
      <c r="X43">
        <v>5.9261000000000001E-2</v>
      </c>
      <c r="Y43">
        <v>6.012E-2</v>
      </c>
      <c r="Z43">
        <v>6.1075999999999998E-2</v>
      </c>
      <c r="AA43">
        <v>6.2068999999999999E-2</v>
      </c>
      <c r="AB43">
        <v>6.3270999999999994E-2</v>
      </c>
      <c r="AC43">
        <v>6.4588999999999994E-2</v>
      </c>
      <c r="AD43">
        <v>6.6087000000000007E-2</v>
      </c>
      <c r="AE43">
        <v>6.7456000000000002E-2</v>
      </c>
      <c r="AF43">
        <v>6.8887000000000004E-2</v>
      </c>
      <c r="AG43">
        <v>7.0239999999999997E-2</v>
      </c>
      <c r="AH43">
        <v>7.1601999999999999E-2</v>
      </c>
      <c r="AI43">
        <v>7.3094000000000006E-2</v>
      </c>
      <c r="AJ43">
        <v>7.4689000000000005E-2</v>
      </c>
      <c r="AK43">
        <v>7.6420000000000002E-2</v>
      </c>
      <c r="AL43" s="91">
        <v>2.8000000000000001E-2</v>
      </c>
    </row>
    <row r="44" spans="1:38" ht="15" customHeight="1">
      <c r="A44" s="103" t="s">
        <v>2</v>
      </c>
      <c r="B44" s="93" t="s">
        <v>8072</v>
      </c>
      <c r="C44" t="s">
        <v>985</v>
      </c>
      <c r="D44" t="s">
        <v>9459</v>
      </c>
      <c r="E44" t="s">
        <v>9460</v>
      </c>
      <c r="F44" t="s">
        <v>3966</v>
      </c>
      <c r="G44">
        <v>1.935392</v>
      </c>
      <c r="H44">
        <v>2.0080930000000001</v>
      </c>
      <c r="I44">
        <v>2.077585</v>
      </c>
      <c r="J44">
        <v>2.0947990000000001</v>
      </c>
      <c r="K44">
        <v>2.0994199999999998</v>
      </c>
      <c r="L44">
        <v>2.0933250000000001</v>
      </c>
      <c r="M44">
        <v>2.0664760000000002</v>
      </c>
      <c r="N44">
        <v>2.0307599999999999</v>
      </c>
      <c r="O44">
        <v>1.9947900000000001</v>
      </c>
      <c r="P44">
        <v>1.9591369999999999</v>
      </c>
      <c r="Q44">
        <v>1.930417</v>
      </c>
      <c r="R44">
        <v>1.9092359999999999</v>
      </c>
      <c r="S44">
        <v>1.900709</v>
      </c>
      <c r="T44">
        <v>1.904166</v>
      </c>
      <c r="U44">
        <v>1.9262550000000001</v>
      </c>
      <c r="V44">
        <v>1.9688399999999999</v>
      </c>
      <c r="W44">
        <v>2.021522</v>
      </c>
      <c r="X44">
        <v>2.085245</v>
      </c>
      <c r="Y44">
        <v>2.161508</v>
      </c>
      <c r="Z44">
        <v>2.2523930000000001</v>
      </c>
      <c r="AA44">
        <v>2.3585590000000001</v>
      </c>
      <c r="AB44">
        <v>2.486901</v>
      </c>
      <c r="AC44">
        <v>2.6355900000000001</v>
      </c>
      <c r="AD44">
        <v>2.8080120000000002</v>
      </c>
      <c r="AE44">
        <v>2.9925440000000001</v>
      </c>
      <c r="AF44">
        <v>3.2017600000000002</v>
      </c>
      <c r="AG44">
        <v>3.42943</v>
      </c>
      <c r="AH44">
        <v>3.6783540000000001</v>
      </c>
      <c r="AI44">
        <v>3.954189</v>
      </c>
      <c r="AJ44">
        <v>4.2648529999999996</v>
      </c>
      <c r="AK44">
        <v>4.6132759999999999</v>
      </c>
      <c r="AL44" s="91">
        <v>2.9000000000000001E-2</v>
      </c>
    </row>
    <row r="45" spans="1:38" ht="15" customHeight="1">
      <c r="A45" s="103" t="s">
        <v>3</v>
      </c>
      <c r="B45" s="93" t="s">
        <v>8075</v>
      </c>
      <c r="C45" t="s">
        <v>3230</v>
      </c>
      <c r="D45" t="s">
        <v>9461</v>
      </c>
      <c r="E45" t="s">
        <v>9462</v>
      </c>
      <c r="F45" t="s">
        <v>3966</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ht="15" customHeight="1">
      <c r="A46" s="103" t="s">
        <v>1</v>
      </c>
      <c r="B46" s="93" t="s">
        <v>8078</v>
      </c>
      <c r="C46" t="s">
        <v>2271</v>
      </c>
      <c r="D46" t="s">
        <v>9463</v>
      </c>
      <c r="E46" t="s">
        <v>9464</v>
      </c>
      <c r="F46" t="s">
        <v>3966</v>
      </c>
      <c r="G46">
        <v>1.15E-3</v>
      </c>
      <c r="H46">
        <v>2.3010000000000001E-3</v>
      </c>
      <c r="I46">
        <v>3.689E-3</v>
      </c>
      <c r="J46">
        <v>5.1339999999999997E-3</v>
      </c>
      <c r="K46">
        <v>6.6420000000000003E-3</v>
      </c>
      <c r="L46">
        <v>8.1779999999999995E-3</v>
      </c>
      <c r="M46">
        <v>9.6419999999999995E-3</v>
      </c>
      <c r="N46">
        <v>1.1039E-2</v>
      </c>
      <c r="O46">
        <v>1.2421E-2</v>
      </c>
      <c r="P46">
        <v>1.379E-2</v>
      </c>
      <c r="Q46">
        <v>1.5162999999999999E-2</v>
      </c>
      <c r="R46">
        <v>1.6513E-2</v>
      </c>
      <c r="S46">
        <v>1.7829000000000001E-2</v>
      </c>
      <c r="T46">
        <v>1.9057999999999999E-2</v>
      </c>
      <c r="U46">
        <v>2.0261999999999999E-2</v>
      </c>
      <c r="V46">
        <v>2.1472000000000002E-2</v>
      </c>
      <c r="W46">
        <v>2.2612E-2</v>
      </c>
      <c r="X46">
        <v>2.3708E-2</v>
      </c>
      <c r="Y46">
        <v>2.4840999999999998E-2</v>
      </c>
      <c r="Z46">
        <v>2.6009999999999998E-2</v>
      </c>
      <c r="AA46">
        <v>2.7150000000000001E-2</v>
      </c>
      <c r="AB46">
        <v>2.8354000000000001E-2</v>
      </c>
      <c r="AC46">
        <v>2.9631000000000001E-2</v>
      </c>
      <c r="AD46">
        <v>3.0995999999999999E-2</v>
      </c>
      <c r="AE46">
        <v>3.2318E-2</v>
      </c>
      <c r="AF46">
        <v>3.3686000000000001E-2</v>
      </c>
      <c r="AG46">
        <v>3.5028999999999998E-2</v>
      </c>
      <c r="AH46">
        <v>3.6401000000000003E-2</v>
      </c>
      <c r="AI46">
        <v>3.7858999999999997E-2</v>
      </c>
      <c r="AJ46">
        <v>3.9392000000000003E-2</v>
      </c>
      <c r="AK46">
        <v>4.1021000000000002E-2</v>
      </c>
      <c r="AL46" s="91">
        <v>0.127</v>
      </c>
    </row>
    <row r="47" spans="1:38" ht="15" customHeight="1">
      <c r="A47" s="103" t="s">
        <v>5</v>
      </c>
      <c r="B47" s="93" t="s">
        <v>8081</v>
      </c>
      <c r="C47" t="s">
        <v>3238</v>
      </c>
      <c r="D47" t="s">
        <v>9465</v>
      </c>
      <c r="E47" t="s">
        <v>9466</v>
      </c>
      <c r="F47" t="s">
        <v>3966</v>
      </c>
      <c r="G47">
        <v>2.284E-3</v>
      </c>
      <c r="H47">
        <v>3.9769999999999996E-3</v>
      </c>
      <c r="I47">
        <v>6.0419999999999996E-3</v>
      </c>
      <c r="J47">
        <v>8.1840000000000003E-3</v>
      </c>
      <c r="K47">
        <v>1.0418E-2</v>
      </c>
      <c r="L47">
        <v>1.2688E-2</v>
      </c>
      <c r="M47">
        <v>1.4844E-2</v>
      </c>
      <c r="N47">
        <v>1.6896999999999999E-2</v>
      </c>
      <c r="O47">
        <v>1.8922000000000001E-2</v>
      </c>
      <c r="P47">
        <v>2.0923000000000001E-2</v>
      </c>
      <c r="Q47">
        <v>2.2925000000000001E-2</v>
      </c>
      <c r="R47">
        <v>2.4889000000000001E-2</v>
      </c>
      <c r="S47">
        <v>2.6797000000000001E-2</v>
      </c>
      <c r="T47">
        <v>2.8576000000000001E-2</v>
      </c>
      <c r="U47">
        <v>3.0318000000000001E-2</v>
      </c>
      <c r="V47">
        <v>3.2076E-2</v>
      </c>
      <c r="W47">
        <v>3.3746999999999999E-2</v>
      </c>
      <c r="X47">
        <v>3.5371E-2</v>
      </c>
      <c r="Y47">
        <v>3.7024000000000001E-2</v>
      </c>
      <c r="Z47">
        <v>3.8717000000000001E-2</v>
      </c>
      <c r="AA47">
        <v>4.0389000000000001E-2</v>
      </c>
      <c r="AB47">
        <v>4.2192E-2</v>
      </c>
      <c r="AC47">
        <v>4.4082000000000003E-2</v>
      </c>
      <c r="AD47">
        <v>4.6103999999999999E-2</v>
      </c>
      <c r="AE47">
        <v>4.8059999999999999E-2</v>
      </c>
      <c r="AF47">
        <v>5.0085999999999999E-2</v>
      </c>
      <c r="AG47">
        <v>5.2075000000000003E-2</v>
      </c>
      <c r="AH47">
        <v>5.4107000000000002E-2</v>
      </c>
      <c r="AI47">
        <v>5.6265999999999997E-2</v>
      </c>
      <c r="AJ47">
        <v>5.8538E-2</v>
      </c>
      <c r="AK47">
        <v>6.0951999999999999E-2</v>
      </c>
      <c r="AL47" s="91">
        <v>0.11600000000000001</v>
      </c>
    </row>
    <row r="48" spans="1:38" ht="15" customHeight="1">
      <c r="A48" s="103" t="s">
        <v>5</v>
      </c>
      <c r="B48" s="93" t="s">
        <v>8084</v>
      </c>
      <c r="C48" t="s">
        <v>3235</v>
      </c>
      <c r="D48" t="s">
        <v>9467</v>
      </c>
      <c r="E48" t="s">
        <v>9468</v>
      </c>
      <c r="F48" t="s">
        <v>3966</v>
      </c>
      <c r="G48">
        <v>2.5300000000000001E-3</v>
      </c>
      <c r="H48">
        <v>4.3959999999999997E-3</v>
      </c>
      <c r="I48">
        <v>6.672E-3</v>
      </c>
      <c r="J48">
        <v>9.0340000000000004E-3</v>
      </c>
      <c r="K48">
        <v>1.1495999999999999E-2</v>
      </c>
      <c r="L48">
        <v>1.3998E-2</v>
      </c>
      <c r="M48">
        <v>1.6375000000000001E-2</v>
      </c>
      <c r="N48">
        <v>1.8637000000000001E-2</v>
      </c>
      <c r="O48">
        <v>2.0868999999999999E-2</v>
      </c>
      <c r="P48">
        <v>2.3074000000000001E-2</v>
      </c>
      <c r="Q48">
        <v>2.528E-2</v>
      </c>
      <c r="R48">
        <v>2.7442999999999999E-2</v>
      </c>
      <c r="S48">
        <v>2.9545999999999999E-2</v>
      </c>
      <c r="T48">
        <v>3.1505999999999999E-2</v>
      </c>
      <c r="U48">
        <v>3.3425999999999997E-2</v>
      </c>
      <c r="V48">
        <v>3.5362999999999999E-2</v>
      </c>
      <c r="W48">
        <v>3.7204000000000001E-2</v>
      </c>
      <c r="X48">
        <v>3.8995000000000002E-2</v>
      </c>
      <c r="Y48">
        <v>4.0815999999999998E-2</v>
      </c>
      <c r="Z48">
        <v>4.2680999999999997E-2</v>
      </c>
      <c r="AA48">
        <v>4.4525000000000002E-2</v>
      </c>
      <c r="AB48">
        <v>4.6511999999999998E-2</v>
      </c>
      <c r="AC48">
        <v>4.8594999999999999E-2</v>
      </c>
      <c r="AD48">
        <v>5.0824000000000001E-2</v>
      </c>
      <c r="AE48">
        <v>5.2979999999999999E-2</v>
      </c>
      <c r="AF48">
        <v>5.5213999999999999E-2</v>
      </c>
      <c r="AG48">
        <v>5.7405999999999999E-2</v>
      </c>
      <c r="AH48">
        <v>5.9645999999999998E-2</v>
      </c>
      <c r="AI48">
        <v>6.2025999999999998E-2</v>
      </c>
      <c r="AJ48">
        <v>6.4530000000000004E-2</v>
      </c>
      <c r="AK48">
        <v>6.7191000000000001E-2</v>
      </c>
      <c r="AL48" s="91">
        <v>0.11600000000000001</v>
      </c>
    </row>
    <row r="49" spans="1:38" ht="15" customHeight="1">
      <c r="A49" s="103" t="s">
        <v>7</v>
      </c>
      <c r="B49" s="93" t="s">
        <v>8087</v>
      </c>
      <c r="C49" t="s">
        <v>2287</v>
      </c>
      <c r="D49" t="s">
        <v>9469</v>
      </c>
      <c r="E49" t="s">
        <v>9470</v>
      </c>
      <c r="F49" t="s">
        <v>3966</v>
      </c>
      <c r="G49">
        <v>2.8630000000000001E-3</v>
      </c>
      <c r="H49">
        <v>5.1510000000000002E-3</v>
      </c>
      <c r="I49">
        <v>7.9419999999999994E-3</v>
      </c>
      <c r="J49">
        <v>1.0843E-2</v>
      </c>
      <c r="K49">
        <v>1.3868999999999999E-2</v>
      </c>
      <c r="L49">
        <v>1.6945999999999999E-2</v>
      </c>
      <c r="M49">
        <v>1.9872999999999998E-2</v>
      </c>
      <c r="N49">
        <v>2.266E-2</v>
      </c>
      <c r="O49">
        <v>2.5413000000000002E-2</v>
      </c>
      <c r="P49">
        <v>2.8133999999999999E-2</v>
      </c>
      <c r="Q49">
        <v>3.0856999999999999E-2</v>
      </c>
      <c r="R49">
        <v>3.3530999999999998E-2</v>
      </c>
      <c r="S49">
        <v>3.6129000000000001E-2</v>
      </c>
      <c r="T49">
        <v>3.8554999999999999E-2</v>
      </c>
      <c r="U49">
        <v>4.0927999999999999E-2</v>
      </c>
      <c r="V49">
        <v>4.3319000000000003E-2</v>
      </c>
      <c r="W49">
        <v>4.5588999999999998E-2</v>
      </c>
      <c r="X49">
        <v>4.7791E-2</v>
      </c>
      <c r="Y49">
        <v>5.0037999999999999E-2</v>
      </c>
      <c r="Z49">
        <v>5.2339999999999998E-2</v>
      </c>
      <c r="AA49">
        <v>5.4609999999999999E-2</v>
      </c>
      <c r="AB49">
        <v>5.7045999999999999E-2</v>
      </c>
      <c r="AC49">
        <v>5.9604999999999998E-2</v>
      </c>
      <c r="AD49">
        <v>6.2343000000000003E-2</v>
      </c>
      <c r="AE49">
        <v>6.4991999999999994E-2</v>
      </c>
      <c r="AF49">
        <v>6.7735000000000004E-2</v>
      </c>
      <c r="AG49">
        <v>7.0427000000000003E-2</v>
      </c>
      <c r="AH49">
        <v>7.3178999999999994E-2</v>
      </c>
      <c r="AI49">
        <v>7.6103000000000004E-2</v>
      </c>
      <c r="AJ49">
        <v>7.9177999999999998E-2</v>
      </c>
      <c r="AK49">
        <v>8.2445000000000004E-2</v>
      </c>
      <c r="AL49" s="91">
        <v>0.11899999999999999</v>
      </c>
    </row>
    <row r="50" spans="1:38" ht="15" customHeight="1">
      <c r="B50" s="93" t="s">
        <v>8090</v>
      </c>
      <c r="C50" t="s">
        <v>8091</v>
      </c>
      <c r="D50" t="s">
        <v>9471</v>
      </c>
      <c r="E50" t="s">
        <v>9472</v>
      </c>
      <c r="F50" t="s">
        <v>3966</v>
      </c>
      <c r="G50">
        <v>162.88360599999999</v>
      </c>
      <c r="H50">
        <v>166.903976</v>
      </c>
      <c r="I50">
        <v>172.531082</v>
      </c>
      <c r="J50">
        <v>175.754074</v>
      </c>
      <c r="K50">
        <v>179.66537500000001</v>
      </c>
      <c r="L50">
        <v>183.657791</v>
      </c>
      <c r="M50">
        <v>186.06140099999999</v>
      </c>
      <c r="N50">
        <v>187.337219</v>
      </c>
      <c r="O50">
        <v>188.103577</v>
      </c>
      <c r="P50">
        <v>188.40834000000001</v>
      </c>
      <c r="Q50">
        <v>188.81806900000001</v>
      </c>
      <c r="R50">
        <v>189.26286300000001</v>
      </c>
      <c r="S50">
        <v>189.81662</v>
      </c>
      <c r="T50">
        <v>190.15570099999999</v>
      </c>
      <c r="U50">
        <v>190.94825700000001</v>
      </c>
      <c r="V50">
        <v>192.42334</v>
      </c>
      <c r="W50">
        <v>193.74783300000001</v>
      </c>
      <c r="X50">
        <v>194.91963200000001</v>
      </c>
      <c r="Y50">
        <v>196.24423200000001</v>
      </c>
      <c r="Z50">
        <v>197.702179</v>
      </c>
      <c r="AA50">
        <v>198.97949199999999</v>
      </c>
      <c r="AB50">
        <v>200.58725000000001</v>
      </c>
      <c r="AC50">
        <v>202.420151</v>
      </c>
      <c r="AD50">
        <v>204.620316</v>
      </c>
      <c r="AE50">
        <v>206.25250199999999</v>
      </c>
      <c r="AF50">
        <v>207.89480599999999</v>
      </c>
      <c r="AG50">
        <v>209.01950099999999</v>
      </c>
      <c r="AH50">
        <v>209.92610199999999</v>
      </c>
      <c r="AI50">
        <v>210.987549</v>
      </c>
      <c r="AJ50">
        <v>212.185318</v>
      </c>
      <c r="AK50">
        <v>213.61003099999999</v>
      </c>
      <c r="AL50" s="91">
        <v>8.9999999999999993E-3</v>
      </c>
    </row>
    <row r="51" spans="1:38" ht="15" customHeight="1">
      <c r="B51" s="93" t="s">
        <v>8094</v>
      </c>
      <c r="C51" t="s">
        <v>8095</v>
      </c>
      <c r="D51" t="s">
        <v>9473</v>
      </c>
      <c r="E51" t="s">
        <v>9474</v>
      </c>
      <c r="F51" t="s">
        <v>3966</v>
      </c>
      <c r="G51">
        <v>274.54852299999999</v>
      </c>
      <c r="H51">
        <v>282.814301</v>
      </c>
      <c r="I51">
        <v>293.312073</v>
      </c>
      <c r="J51">
        <v>299.26715100000001</v>
      </c>
      <c r="K51">
        <v>306.24047899999999</v>
      </c>
      <c r="L51">
        <v>313.39068600000002</v>
      </c>
      <c r="M51">
        <v>318.203217</v>
      </c>
      <c r="N51">
        <v>321.866241</v>
      </c>
      <c r="O51">
        <v>325.49926799999997</v>
      </c>
      <c r="P51">
        <v>328.91821299999998</v>
      </c>
      <c r="Q51">
        <v>332.877411</v>
      </c>
      <c r="R51">
        <v>337.04809599999999</v>
      </c>
      <c r="S51">
        <v>341.41857900000002</v>
      </c>
      <c r="T51">
        <v>345.24200400000001</v>
      </c>
      <c r="U51">
        <v>349.75079299999999</v>
      </c>
      <c r="V51">
        <v>355.34707600000002</v>
      </c>
      <c r="W51">
        <v>360.47274800000002</v>
      </c>
      <c r="X51">
        <v>365.30658</v>
      </c>
      <c r="Y51">
        <v>370.46896400000003</v>
      </c>
      <c r="Z51">
        <v>375.98138399999999</v>
      </c>
      <c r="AA51">
        <v>381.016144</v>
      </c>
      <c r="AB51">
        <v>386.70742799999999</v>
      </c>
      <c r="AC51">
        <v>392.79382299999997</v>
      </c>
      <c r="AD51">
        <v>399.70004299999999</v>
      </c>
      <c r="AE51">
        <v>405.647491</v>
      </c>
      <c r="AF51">
        <v>411.79632600000002</v>
      </c>
      <c r="AG51">
        <v>417.06875600000001</v>
      </c>
      <c r="AH51">
        <v>422.227417</v>
      </c>
      <c r="AI51">
        <v>428.00329599999998</v>
      </c>
      <c r="AJ51">
        <v>434.116241</v>
      </c>
      <c r="AK51">
        <v>440.78909299999998</v>
      </c>
      <c r="AL51" s="91">
        <v>1.6E-2</v>
      </c>
    </row>
    <row r="52" spans="1:38" ht="15" customHeight="1">
      <c r="C52" t="s">
        <v>8098</v>
      </c>
      <c r="E52" t="s">
        <v>9475</v>
      </c>
    </row>
    <row r="53" spans="1:38" ht="15" customHeight="1">
      <c r="C53" t="s">
        <v>850</v>
      </c>
      <c r="E53" t="s">
        <v>9476</v>
      </c>
    </row>
    <row r="54" spans="1:38" ht="15" customHeight="1">
      <c r="A54" s="103" t="s">
        <v>4</v>
      </c>
      <c r="B54" s="93" t="s">
        <v>8099</v>
      </c>
      <c r="C54" t="s">
        <v>955</v>
      </c>
      <c r="D54" t="s">
        <v>9477</v>
      </c>
      <c r="E54" t="s">
        <v>9478</v>
      </c>
      <c r="F54" t="s">
        <v>817</v>
      </c>
      <c r="G54">
        <v>425.514252</v>
      </c>
      <c r="H54">
        <v>440.58371</v>
      </c>
      <c r="I54">
        <v>455.045502</v>
      </c>
      <c r="J54">
        <v>459.36520400000001</v>
      </c>
      <c r="K54">
        <v>463.56277499999999</v>
      </c>
      <c r="L54">
        <v>467.23700000000002</v>
      </c>
      <c r="M54">
        <v>467.36740099999997</v>
      </c>
      <c r="N54">
        <v>467.62799100000001</v>
      </c>
      <c r="O54">
        <v>470.19317599999999</v>
      </c>
      <c r="P54">
        <v>473.72711199999998</v>
      </c>
      <c r="Q54">
        <v>479.00006100000002</v>
      </c>
      <c r="R54">
        <v>485.02005000000003</v>
      </c>
      <c r="S54">
        <v>490.676849</v>
      </c>
      <c r="T54">
        <v>494.77630599999998</v>
      </c>
      <c r="U54">
        <v>499.55972300000002</v>
      </c>
      <c r="V54">
        <v>505.27166699999998</v>
      </c>
      <c r="W54">
        <v>509.22439600000001</v>
      </c>
      <c r="X54">
        <v>512.11676</v>
      </c>
      <c r="Y54">
        <v>515.321594</v>
      </c>
      <c r="Z54">
        <v>518.63336200000003</v>
      </c>
      <c r="AA54">
        <v>520.38464399999998</v>
      </c>
      <c r="AB54">
        <v>522.54199200000005</v>
      </c>
      <c r="AC54">
        <v>524.75317399999994</v>
      </c>
      <c r="AD54">
        <v>527.86456299999998</v>
      </c>
      <c r="AE54">
        <v>529.69793700000002</v>
      </c>
      <c r="AF54">
        <v>531.86785899999995</v>
      </c>
      <c r="AG54">
        <v>532.77288799999997</v>
      </c>
      <c r="AH54">
        <v>534.08972200000005</v>
      </c>
      <c r="AI54">
        <v>536.65716599999996</v>
      </c>
      <c r="AJ54">
        <v>539.11889599999995</v>
      </c>
      <c r="AK54">
        <v>542.01916500000004</v>
      </c>
      <c r="AL54" s="91">
        <v>8.0000000000000002E-3</v>
      </c>
    </row>
    <row r="55" spans="1:38" ht="15" customHeight="1">
      <c r="A55" s="103" t="s">
        <v>3</v>
      </c>
      <c r="B55" s="93" t="s">
        <v>8102</v>
      </c>
      <c r="C55" t="s">
        <v>1221</v>
      </c>
      <c r="D55" t="s">
        <v>9479</v>
      </c>
      <c r="E55" t="s">
        <v>9480</v>
      </c>
      <c r="F55" t="s">
        <v>817</v>
      </c>
      <c r="G55">
        <v>147.042542</v>
      </c>
      <c r="H55">
        <v>149.52404799999999</v>
      </c>
      <c r="I55">
        <v>151.48608400000001</v>
      </c>
      <c r="J55">
        <v>150.229477</v>
      </c>
      <c r="K55">
        <v>149.14489699999999</v>
      </c>
      <c r="L55">
        <v>148.344055</v>
      </c>
      <c r="M55">
        <v>147.12764000000001</v>
      </c>
      <c r="N55">
        <v>146.45103499999999</v>
      </c>
      <c r="O55">
        <v>146.826538</v>
      </c>
      <c r="P55">
        <v>147.87545800000001</v>
      </c>
      <c r="Q55">
        <v>149.81079099999999</v>
      </c>
      <c r="R55">
        <v>152.039917</v>
      </c>
      <c r="S55">
        <v>154.64556899999999</v>
      </c>
      <c r="T55">
        <v>157.307999</v>
      </c>
      <c r="U55">
        <v>160.32316599999999</v>
      </c>
      <c r="V55">
        <v>163.718872</v>
      </c>
      <c r="W55">
        <v>166.90434300000001</v>
      </c>
      <c r="X55">
        <v>170.068634</v>
      </c>
      <c r="Y55">
        <v>173.46829199999999</v>
      </c>
      <c r="Z55">
        <v>176.86972</v>
      </c>
      <c r="AA55">
        <v>179.833527</v>
      </c>
      <c r="AB55">
        <v>183.256058</v>
      </c>
      <c r="AC55">
        <v>186.80432099999999</v>
      </c>
      <c r="AD55">
        <v>190.81556699999999</v>
      </c>
      <c r="AE55">
        <v>194.50808699999999</v>
      </c>
      <c r="AF55">
        <v>198.41192599999999</v>
      </c>
      <c r="AG55">
        <v>201.97335799999999</v>
      </c>
      <c r="AH55">
        <v>205.70529199999999</v>
      </c>
      <c r="AI55">
        <v>209.875427</v>
      </c>
      <c r="AJ55">
        <v>213.98112499999999</v>
      </c>
      <c r="AK55">
        <v>218.27652</v>
      </c>
      <c r="AL55" s="91">
        <v>1.2999999999999999E-2</v>
      </c>
    </row>
    <row r="56" spans="1:38" ht="15" customHeight="1">
      <c r="A56" s="103" t="s">
        <v>6</v>
      </c>
      <c r="B56" s="93" t="s">
        <v>8105</v>
      </c>
      <c r="C56" t="s">
        <v>970</v>
      </c>
      <c r="D56" t="s">
        <v>9481</v>
      </c>
      <c r="E56" t="s">
        <v>9482</v>
      </c>
      <c r="F56" t="s">
        <v>817</v>
      </c>
      <c r="G56">
        <v>0.13056999999999999</v>
      </c>
      <c r="H56">
        <v>0.189971</v>
      </c>
      <c r="I56">
        <v>0.25303599999999998</v>
      </c>
      <c r="J56">
        <v>0.311774</v>
      </c>
      <c r="K56">
        <v>0.37073299999999998</v>
      </c>
      <c r="L56">
        <v>0.42914099999999999</v>
      </c>
      <c r="M56">
        <v>0.48283599999999999</v>
      </c>
      <c r="N56">
        <v>0.53454900000000005</v>
      </c>
      <c r="O56">
        <v>0.58898700000000004</v>
      </c>
      <c r="P56">
        <v>0.64524099999999995</v>
      </c>
      <c r="Q56">
        <v>0.70328999999999997</v>
      </c>
      <c r="R56">
        <v>0.76344199999999995</v>
      </c>
      <c r="S56">
        <v>0.82449399999999995</v>
      </c>
      <c r="T56">
        <v>0.88470300000000002</v>
      </c>
      <c r="U56">
        <v>0.94727399999999995</v>
      </c>
      <c r="V56">
        <v>1.013298</v>
      </c>
      <c r="W56">
        <v>1.078138</v>
      </c>
      <c r="X56">
        <v>1.142968</v>
      </c>
      <c r="Y56">
        <v>1.211041</v>
      </c>
      <c r="Z56">
        <v>1.2814030000000001</v>
      </c>
      <c r="AA56">
        <v>1.348374</v>
      </c>
      <c r="AB56">
        <v>1.4177839999999999</v>
      </c>
      <c r="AC56">
        <v>1.4895160000000001</v>
      </c>
      <c r="AD56">
        <v>1.565205</v>
      </c>
      <c r="AE56">
        <v>1.6390960000000001</v>
      </c>
      <c r="AF56">
        <v>1.7173430000000001</v>
      </c>
      <c r="AG56">
        <v>1.794788</v>
      </c>
      <c r="AH56">
        <v>1.876933</v>
      </c>
      <c r="AI56">
        <v>1.9679009999999999</v>
      </c>
      <c r="AJ56">
        <v>2.0634030000000001</v>
      </c>
      <c r="AK56">
        <v>2.16533</v>
      </c>
      <c r="AL56" s="91">
        <v>9.8000000000000004E-2</v>
      </c>
    </row>
    <row r="57" spans="1:38" ht="15" customHeight="1">
      <c r="A57" s="103" t="s">
        <v>2</v>
      </c>
      <c r="B57" s="93" t="s">
        <v>8108</v>
      </c>
      <c r="C57" t="s">
        <v>985</v>
      </c>
      <c r="D57" t="s">
        <v>9483</v>
      </c>
      <c r="E57" t="s">
        <v>9484</v>
      </c>
      <c r="F57" t="s">
        <v>817</v>
      </c>
      <c r="G57">
        <v>7.2439000000000003E-2</v>
      </c>
      <c r="H57">
        <v>0.101301</v>
      </c>
      <c r="I57">
        <v>0.13062799999999999</v>
      </c>
      <c r="J57">
        <v>0.15598200000000001</v>
      </c>
      <c r="K57">
        <v>0.17982699999999999</v>
      </c>
      <c r="L57">
        <v>0.2019</v>
      </c>
      <c r="M57">
        <v>0.22056000000000001</v>
      </c>
      <c r="N57">
        <v>0.23733099999999999</v>
      </c>
      <c r="O57">
        <v>0.25441399999999997</v>
      </c>
      <c r="P57">
        <v>0.27134900000000001</v>
      </c>
      <c r="Q57">
        <v>0.28824100000000002</v>
      </c>
      <c r="R57">
        <v>0.30485899999999999</v>
      </c>
      <c r="S57">
        <v>0.32100000000000001</v>
      </c>
      <c r="T57">
        <v>0.33602700000000002</v>
      </c>
      <c r="U57">
        <v>0.35114099999999998</v>
      </c>
      <c r="V57">
        <v>0.36674299999999999</v>
      </c>
      <c r="W57">
        <v>0.38111800000000001</v>
      </c>
      <c r="X57">
        <v>0.39468300000000001</v>
      </c>
      <c r="Y57">
        <v>0.40857300000000002</v>
      </c>
      <c r="Z57">
        <v>0.42220400000000002</v>
      </c>
      <c r="AA57">
        <v>0.43360199999999999</v>
      </c>
      <c r="AB57">
        <v>0.44512000000000002</v>
      </c>
      <c r="AC57">
        <v>0.45674199999999998</v>
      </c>
      <c r="AD57">
        <v>0.46905599999999997</v>
      </c>
      <c r="AE57">
        <v>0.48045500000000002</v>
      </c>
      <c r="AF57">
        <v>0.49274600000000002</v>
      </c>
      <c r="AG57">
        <v>0.50465899999999997</v>
      </c>
      <c r="AH57">
        <v>0.51816300000000004</v>
      </c>
      <c r="AI57">
        <v>0.53425400000000001</v>
      </c>
      <c r="AJ57">
        <v>0.55186900000000005</v>
      </c>
      <c r="AK57">
        <v>0.57156700000000005</v>
      </c>
      <c r="AL57" s="91">
        <v>7.0999999999999994E-2</v>
      </c>
    </row>
    <row r="58" spans="1:38" ht="15" customHeight="1">
      <c r="A58" s="103" t="s">
        <v>3</v>
      </c>
      <c r="B58" s="93" t="s">
        <v>8111</v>
      </c>
      <c r="C58" t="s">
        <v>3230</v>
      </c>
      <c r="D58" t="s">
        <v>9485</v>
      </c>
      <c r="E58" t="s">
        <v>9486</v>
      </c>
      <c r="F58" t="s">
        <v>817</v>
      </c>
      <c r="G58">
        <v>50.220936000000002</v>
      </c>
      <c r="H58">
        <v>54.809902000000001</v>
      </c>
      <c r="I58">
        <v>59.246746000000002</v>
      </c>
      <c r="J58">
        <v>62.290188000000001</v>
      </c>
      <c r="K58">
        <v>65.293396000000001</v>
      </c>
      <c r="L58">
        <v>68.233863999999997</v>
      </c>
      <c r="M58">
        <v>70.857208</v>
      </c>
      <c r="N58">
        <v>73.711028999999996</v>
      </c>
      <c r="O58">
        <v>77.058762000000002</v>
      </c>
      <c r="P58">
        <v>80.782852000000005</v>
      </c>
      <c r="Q58">
        <v>84.774192999999997</v>
      </c>
      <c r="R58">
        <v>88.953711999999996</v>
      </c>
      <c r="S58">
        <v>93.291579999999996</v>
      </c>
      <c r="T58">
        <v>97.603995999999995</v>
      </c>
      <c r="U58">
        <v>102.05886099999999</v>
      </c>
      <c r="V58">
        <v>106.791077</v>
      </c>
      <c r="W58">
        <v>111.35633900000001</v>
      </c>
      <c r="X58">
        <v>116.014099</v>
      </c>
      <c r="Y58">
        <v>120.90815000000001</v>
      </c>
      <c r="Z58">
        <v>126.061455</v>
      </c>
      <c r="AA58">
        <v>131.14948999999999</v>
      </c>
      <c r="AB58">
        <v>136.878174</v>
      </c>
      <c r="AC58">
        <v>143.241196</v>
      </c>
      <c r="AD58">
        <v>150.219177</v>
      </c>
      <c r="AE58">
        <v>157.17939799999999</v>
      </c>
      <c r="AF58">
        <v>164.68933100000001</v>
      </c>
      <c r="AG58">
        <v>172.22413599999999</v>
      </c>
      <c r="AH58">
        <v>180.238068</v>
      </c>
      <c r="AI58">
        <v>188.953339</v>
      </c>
      <c r="AJ58">
        <v>198.01341199999999</v>
      </c>
      <c r="AK58">
        <v>207.539795</v>
      </c>
      <c r="AL58" s="91">
        <v>4.8000000000000001E-2</v>
      </c>
    </row>
    <row r="59" spans="1:38" ht="15" customHeight="1">
      <c r="A59" s="103" t="s">
        <v>1</v>
      </c>
      <c r="B59" s="93" t="s">
        <v>8114</v>
      </c>
      <c r="C59" t="s">
        <v>2271</v>
      </c>
      <c r="D59" t="s">
        <v>9487</v>
      </c>
      <c r="E59" t="s">
        <v>9488</v>
      </c>
      <c r="F59" t="s">
        <v>817</v>
      </c>
      <c r="G59">
        <v>2.8212000000000001E-2</v>
      </c>
      <c r="H59">
        <v>5.4613000000000002E-2</v>
      </c>
      <c r="I59">
        <v>8.473E-2</v>
      </c>
      <c r="J59">
        <v>0.11513</v>
      </c>
      <c r="K59">
        <v>0.1469</v>
      </c>
      <c r="L59">
        <v>0.17934700000000001</v>
      </c>
      <c r="M59">
        <v>0.21044399999999999</v>
      </c>
      <c r="N59">
        <v>0.24113999999999999</v>
      </c>
      <c r="O59">
        <v>0.27280900000000002</v>
      </c>
      <c r="P59">
        <v>0.30480800000000002</v>
      </c>
      <c r="Q59">
        <v>0.33736699999999997</v>
      </c>
      <c r="R59">
        <v>0.37043199999999998</v>
      </c>
      <c r="S59">
        <v>0.40381800000000001</v>
      </c>
      <c r="T59">
        <v>0.43660599999999999</v>
      </c>
      <c r="U59">
        <v>0.470582</v>
      </c>
      <c r="V59">
        <v>0.50665099999999996</v>
      </c>
      <c r="W59">
        <v>0.54264699999999999</v>
      </c>
      <c r="X59">
        <v>0.57935899999999996</v>
      </c>
      <c r="Y59">
        <v>0.61845000000000006</v>
      </c>
      <c r="Z59">
        <v>0.65891100000000002</v>
      </c>
      <c r="AA59">
        <v>0.69881099999999996</v>
      </c>
      <c r="AB59">
        <v>0.74059399999999997</v>
      </c>
      <c r="AC59">
        <v>0.78409099999999998</v>
      </c>
      <c r="AD59">
        <v>0.829372</v>
      </c>
      <c r="AE59">
        <v>0.87310699999999997</v>
      </c>
      <c r="AF59">
        <v>0.91846000000000005</v>
      </c>
      <c r="AG59">
        <v>0.96304000000000001</v>
      </c>
      <c r="AH59">
        <v>1.009612</v>
      </c>
      <c r="AI59">
        <v>1.0601529999999999</v>
      </c>
      <c r="AJ59">
        <v>1.1127</v>
      </c>
      <c r="AK59">
        <v>1.168803</v>
      </c>
      <c r="AL59" s="91">
        <v>0.13200000000000001</v>
      </c>
    </row>
    <row r="60" spans="1:38" ht="15" customHeight="1">
      <c r="A60" s="103" t="s">
        <v>5</v>
      </c>
      <c r="B60" s="93" t="s">
        <v>8117</v>
      </c>
      <c r="C60" t="s">
        <v>3238</v>
      </c>
      <c r="D60" t="s">
        <v>9489</v>
      </c>
      <c r="E60" t="s">
        <v>9490</v>
      </c>
      <c r="F60" t="s">
        <v>817</v>
      </c>
      <c r="G60">
        <v>2.8601999999999999E-2</v>
      </c>
      <c r="H60">
        <v>6.2156000000000003E-2</v>
      </c>
      <c r="I60">
        <v>0.100355</v>
      </c>
      <c r="J60">
        <v>0.138655</v>
      </c>
      <c r="K60">
        <v>0.17801700000000001</v>
      </c>
      <c r="L60">
        <v>0.21732699999999999</v>
      </c>
      <c r="M60">
        <v>0.25406800000000002</v>
      </c>
      <c r="N60">
        <v>0.28933700000000001</v>
      </c>
      <c r="O60">
        <v>0.32529599999999997</v>
      </c>
      <c r="P60">
        <v>0.36086800000000002</v>
      </c>
      <c r="Q60">
        <v>0.39654600000000001</v>
      </c>
      <c r="R60">
        <v>0.43221500000000002</v>
      </c>
      <c r="S60">
        <v>0.46782000000000001</v>
      </c>
      <c r="T60">
        <v>0.50276799999999999</v>
      </c>
      <c r="U60">
        <v>0.53905700000000001</v>
      </c>
      <c r="V60">
        <v>0.57760900000000004</v>
      </c>
      <c r="W60">
        <v>0.61603699999999995</v>
      </c>
      <c r="X60">
        <v>0.65530200000000005</v>
      </c>
      <c r="Y60">
        <v>0.69730800000000004</v>
      </c>
      <c r="Z60">
        <v>0.74086200000000002</v>
      </c>
      <c r="AA60">
        <v>0.783721</v>
      </c>
      <c r="AB60">
        <v>0.82865500000000003</v>
      </c>
      <c r="AC60">
        <v>0.87550099999999997</v>
      </c>
      <c r="AD60">
        <v>0.92393800000000004</v>
      </c>
      <c r="AE60">
        <v>0.970611</v>
      </c>
      <c r="AF60">
        <v>1.019007</v>
      </c>
      <c r="AG60">
        <v>1.0665009999999999</v>
      </c>
      <c r="AH60">
        <v>1.1162209999999999</v>
      </c>
      <c r="AI60">
        <v>1.1704129999999999</v>
      </c>
      <c r="AJ60">
        <v>1.226974</v>
      </c>
      <c r="AK60">
        <v>1.2877130000000001</v>
      </c>
      <c r="AL60" s="91">
        <v>0.13500000000000001</v>
      </c>
    </row>
    <row r="61" spans="1:38" ht="15" customHeight="1">
      <c r="A61" s="103" t="s">
        <v>5</v>
      </c>
      <c r="B61" s="93" t="s">
        <v>8120</v>
      </c>
      <c r="C61" t="s">
        <v>3235</v>
      </c>
      <c r="D61" t="s">
        <v>9491</v>
      </c>
      <c r="E61" t="s">
        <v>9492</v>
      </c>
      <c r="F61" t="s">
        <v>817</v>
      </c>
      <c r="G61">
        <v>3.2344999999999999E-2</v>
      </c>
      <c r="H61">
        <v>7.0181999999999994E-2</v>
      </c>
      <c r="I61">
        <v>0.113773</v>
      </c>
      <c r="J61">
        <v>0.15784000000000001</v>
      </c>
      <c r="K61">
        <v>0.20366799999999999</v>
      </c>
      <c r="L61">
        <v>0.25022499999999998</v>
      </c>
      <c r="M61">
        <v>0.294601</v>
      </c>
      <c r="N61">
        <v>0.338057</v>
      </c>
      <c r="O61">
        <v>0.38284099999999999</v>
      </c>
      <c r="P61">
        <v>0.42812499999999998</v>
      </c>
      <c r="Q61">
        <v>0.474302</v>
      </c>
      <c r="R61">
        <v>0.52118500000000001</v>
      </c>
      <c r="S61">
        <v>0.568519</v>
      </c>
      <c r="T61">
        <v>0.61524400000000001</v>
      </c>
      <c r="U61">
        <v>0.66369400000000001</v>
      </c>
      <c r="V61">
        <v>0.71498099999999998</v>
      </c>
      <c r="W61">
        <v>0.76608799999999999</v>
      </c>
      <c r="X61">
        <v>0.81814200000000004</v>
      </c>
      <c r="Y61">
        <v>0.87376600000000004</v>
      </c>
      <c r="Z61">
        <v>0.93124600000000002</v>
      </c>
      <c r="AA61">
        <v>0.98777000000000004</v>
      </c>
      <c r="AB61">
        <v>1.046797</v>
      </c>
      <c r="AC61">
        <v>1.1081019999999999</v>
      </c>
      <c r="AD61">
        <v>1.1714260000000001</v>
      </c>
      <c r="AE61">
        <v>1.2325569999999999</v>
      </c>
      <c r="AF61">
        <v>1.295715</v>
      </c>
      <c r="AG61">
        <v>1.3574900000000001</v>
      </c>
      <c r="AH61">
        <v>1.4218090000000001</v>
      </c>
      <c r="AI61">
        <v>1.4914849999999999</v>
      </c>
      <c r="AJ61">
        <v>1.5638049999999999</v>
      </c>
      <c r="AK61">
        <v>1.640979</v>
      </c>
      <c r="AL61" s="91">
        <v>0.14000000000000001</v>
      </c>
    </row>
    <row r="62" spans="1:38" ht="15" customHeight="1">
      <c r="A62" s="103" t="s">
        <v>7</v>
      </c>
      <c r="B62" s="93" t="s">
        <v>8123</v>
      </c>
      <c r="C62" t="s">
        <v>2287</v>
      </c>
      <c r="D62" t="s">
        <v>9493</v>
      </c>
      <c r="E62" t="s">
        <v>9494</v>
      </c>
      <c r="F62" t="s">
        <v>817</v>
      </c>
      <c r="G62">
        <v>1.7E-5</v>
      </c>
      <c r="H62">
        <v>4.0000000000000003E-5</v>
      </c>
      <c r="I62">
        <v>6.4999999999999994E-5</v>
      </c>
      <c r="J62">
        <v>9.0000000000000006E-5</v>
      </c>
      <c r="K62">
        <v>1.15E-4</v>
      </c>
      <c r="L62">
        <v>1.3999999999999999E-4</v>
      </c>
      <c r="M62">
        <v>1.63E-4</v>
      </c>
      <c r="N62">
        <v>1.85E-4</v>
      </c>
      <c r="O62">
        <v>2.0699999999999999E-4</v>
      </c>
      <c r="P62">
        <v>2.2800000000000001E-4</v>
      </c>
      <c r="Q62">
        <v>2.4800000000000001E-4</v>
      </c>
      <c r="R62">
        <v>2.6699999999999998E-4</v>
      </c>
      <c r="S62">
        <v>2.8499999999999999E-4</v>
      </c>
      <c r="T62">
        <v>3.01E-4</v>
      </c>
      <c r="U62">
        <v>3.1599999999999998E-4</v>
      </c>
      <c r="V62">
        <v>3.3E-4</v>
      </c>
      <c r="W62">
        <v>3.4299999999999999E-4</v>
      </c>
      <c r="X62">
        <v>3.5399999999999999E-4</v>
      </c>
      <c r="Y62">
        <v>3.6499999999999998E-4</v>
      </c>
      <c r="Z62">
        <v>3.7500000000000001E-4</v>
      </c>
      <c r="AA62">
        <v>3.8299999999999999E-4</v>
      </c>
      <c r="AB62">
        <v>3.8999999999999999E-4</v>
      </c>
      <c r="AC62">
        <v>3.97E-4</v>
      </c>
      <c r="AD62">
        <v>4.0200000000000001E-4</v>
      </c>
      <c r="AE62">
        <v>4.0499999999999998E-4</v>
      </c>
      <c r="AF62">
        <v>4.0700000000000003E-4</v>
      </c>
      <c r="AG62">
        <v>4.0700000000000003E-4</v>
      </c>
      <c r="AH62">
        <v>4.06E-4</v>
      </c>
      <c r="AI62">
        <v>4.0499999999999998E-4</v>
      </c>
      <c r="AJ62">
        <v>4.0400000000000001E-4</v>
      </c>
      <c r="AK62">
        <v>4.0200000000000001E-4</v>
      </c>
      <c r="AL62" s="91">
        <v>0.111</v>
      </c>
    </row>
    <row r="63" spans="1:38" ht="15" customHeight="1">
      <c r="B63" s="93" t="s">
        <v>8126</v>
      </c>
      <c r="C63" t="s">
        <v>8028</v>
      </c>
      <c r="D63" t="s">
        <v>9495</v>
      </c>
      <c r="E63" t="s">
        <v>9496</v>
      </c>
      <c r="F63" t="s">
        <v>817</v>
      </c>
      <c r="G63">
        <v>623.06994599999996</v>
      </c>
      <c r="H63">
        <v>645.39587400000005</v>
      </c>
      <c r="I63">
        <v>666.46087599999998</v>
      </c>
      <c r="J63">
        <v>672.76446499999997</v>
      </c>
      <c r="K63">
        <v>679.08032200000002</v>
      </c>
      <c r="L63">
        <v>685.09277299999997</v>
      </c>
      <c r="M63">
        <v>686.81475799999998</v>
      </c>
      <c r="N63">
        <v>689.43060300000002</v>
      </c>
      <c r="O63">
        <v>695.90295400000002</v>
      </c>
      <c r="P63">
        <v>704.39624000000003</v>
      </c>
      <c r="Q63">
        <v>715.78527799999995</v>
      </c>
      <c r="R63">
        <v>728.40618900000004</v>
      </c>
      <c r="S63">
        <v>741.20007299999997</v>
      </c>
      <c r="T63">
        <v>752.46386700000005</v>
      </c>
      <c r="U63">
        <v>764.91394000000003</v>
      </c>
      <c r="V63">
        <v>778.96130400000004</v>
      </c>
      <c r="W63">
        <v>790.869507</v>
      </c>
      <c r="X63">
        <v>801.79022199999997</v>
      </c>
      <c r="Y63">
        <v>813.50762899999995</v>
      </c>
      <c r="Z63">
        <v>825.59960899999999</v>
      </c>
      <c r="AA63">
        <v>835.62017800000001</v>
      </c>
      <c r="AB63">
        <v>847.15576199999998</v>
      </c>
      <c r="AC63">
        <v>859.51342799999998</v>
      </c>
      <c r="AD63">
        <v>873.85906999999997</v>
      </c>
      <c r="AE63">
        <v>886.58233600000005</v>
      </c>
      <c r="AF63">
        <v>900.41235400000005</v>
      </c>
      <c r="AG63">
        <v>912.65747099999999</v>
      </c>
      <c r="AH63">
        <v>925.97619599999996</v>
      </c>
      <c r="AI63">
        <v>941.71032700000001</v>
      </c>
      <c r="AJ63">
        <v>957.63287400000002</v>
      </c>
      <c r="AK63">
        <v>974.67028800000003</v>
      </c>
      <c r="AL63" s="91">
        <v>1.4999999999999999E-2</v>
      </c>
    </row>
    <row r="64" spans="1:38" ht="15" customHeight="1">
      <c r="C64" t="s">
        <v>854</v>
      </c>
      <c r="E64" t="s">
        <v>9497</v>
      </c>
    </row>
    <row r="65" spans="1:38" ht="15" customHeight="1">
      <c r="A65" s="103" t="s">
        <v>4</v>
      </c>
      <c r="B65" s="93" t="s">
        <v>8129</v>
      </c>
      <c r="C65" t="s">
        <v>955</v>
      </c>
      <c r="D65" t="s">
        <v>9498</v>
      </c>
      <c r="E65" t="s">
        <v>9499</v>
      </c>
      <c r="F65" t="s">
        <v>817</v>
      </c>
      <c r="G65">
        <v>534.81951900000001</v>
      </c>
      <c r="H65">
        <v>544.48022500000002</v>
      </c>
      <c r="I65">
        <v>559.88275099999998</v>
      </c>
      <c r="J65">
        <v>566.51361099999997</v>
      </c>
      <c r="K65">
        <v>574.28076199999998</v>
      </c>
      <c r="L65">
        <v>581.424622</v>
      </c>
      <c r="M65">
        <v>583.85455300000001</v>
      </c>
      <c r="N65">
        <v>584.34271200000001</v>
      </c>
      <c r="O65">
        <v>585.68908699999997</v>
      </c>
      <c r="P65">
        <v>586.55584699999997</v>
      </c>
      <c r="Q65">
        <v>588.35607900000002</v>
      </c>
      <c r="R65">
        <v>590.327271</v>
      </c>
      <c r="S65">
        <v>593.19872999999995</v>
      </c>
      <c r="T65">
        <v>595.59387200000003</v>
      </c>
      <c r="U65">
        <v>599.62841800000001</v>
      </c>
      <c r="V65">
        <v>606.46319600000004</v>
      </c>
      <c r="W65">
        <v>613.83325200000002</v>
      </c>
      <c r="X65">
        <v>621.91406199999994</v>
      </c>
      <c r="Y65">
        <v>631.43450900000005</v>
      </c>
      <c r="Z65">
        <v>642.74420199999997</v>
      </c>
      <c r="AA65">
        <v>654.27716099999998</v>
      </c>
      <c r="AB65">
        <v>667.66039999999998</v>
      </c>
      <c r="AC65">
        <v>682.27301</v>
      </c>
      <c r="AD65">
        <v>699.462402</v>
      </c>
      <c r="AE65">
        <v>715.94714399999998</v>
      </c>
      <c r="AF65">
        <v>733.51348900000005</v>
      </c>
      <c r="AG65">
        <v>750.19097899999997</v>
      </c>
      <c r="AH65">
        <v>767.09625200000005</v>
      </c>
      <c r="AI65">
        <v>785.63812299999995</v>
      </c>
      <c r="AJ65">
        <v>805.68536400000005</v>
      </c>
      <c r="AK65">
        <v>827.36419699999999</v>
      </c>
      <c r="AL65" s="91">
        <v>1.4999999999999999E-2</v>
      </c>
    </row>
    <row r="66" spans="1:38" ht="15" customHeight="1">
      <c r="A66" s="103" t="s">
        <v>3</v>
      </c>
      <c r="B66" s="93" t="s">
        <v>8132</v>
      </c>
      <c r="C66" t="s">
        <v>1221</v>
      </c>
      <c r="D66" t="s">
        <v>9500</v>
      </c>
      <c r="E66" t="s">
        <v>9501</v>
      </c>
      <c r="F66" t="s">
        <v>817</v>
      </c>
      <c r="G66">
        <v>310.04251099999999</v>
      </c>
      <c r="H66">
        <v>311.56781000000001</v>
      </c>
      <c r="I66">
        <v>314.92770400000001</v>
      </c>
      <c r="J66">
        <v>312.93221999999997</v>
      </c>
      <c r="K66">
        <v>311.96466099999998</v>
      </c>
      <c r="L66">
        <v>310.553314</v>
      </c>
      <c r="M66">
        <v>307.97042800000003</v>
      </c>
      <c r="N66">
        <v>305.52752700000002</v>
      </c>
      <c r="O66">
        <v>304.610748</v>
      </c>
      <c r="P66">
        <v>304.18536399999999</v>
      </c>
      <c r="Q66">
        <v>304.41265900000002</v>
      </c>
      <c r="R66">
        <v>304.74188199999998</v>
      </c>
      <c r="S66">
        <v>305.67434700000001</v>
      </c>
      <c r="T66">
        <v>306.14593500000001</v>
      </c>
      <c r="U66">
        <v>307.52005000000003</v>
      </c>
      <c r="V66">
        <v>310.02749599999999</v>
      </c>
      <c r="W66">
        <v>312.238495</v>
      </c>
      <c r="X66">
        <v>315.15887500000002</v>
      </c>
      <c r="Y66">
        <v>318.65432700000002</v>
      </c>
      <c r="Z66">
        <v>323.41824300000002</v>
      </c>
      <c r="AA66">
        <v>327.99514799999997</v>
      </c>
      <c r="AB66">
        <v>333.49273699999998</v>
      </c>
      <c r="AC66">
        <v>339.58874500000002</v>
      </c>
      <c r="AD66">
        <v>346.850098</v>
      </c>
      <c r="AE66">
        <v>353.61157200000002</v>
      </c>
      <c r="AF66">
        <v>360.575378</v>
      </c>
      <c r="AG66">
        <v>366.97796599999998</v>
      </c>
      <c r="AH66">
        <v>373.43130500000001</v>
      </c>
      <c r="AI66">
        <v>380.58270299999998</v>
      </c>
      <c r="AJ66">
        <v>388.32739299999997</v>
      </c>
      <c r="AK66">
        <v>396.61309799999998</v>
      </c>
      <c r="AL66" s="91">
        <v>8.0000000000000002E-3</v>
      </c>
    </row>
    <row r="67" spans="1:38" ht="15" customHeight="1">
      <c r="A67" s="103" t="s">
        <v>6</v>
      </c>
      <c r="B67" s="93" t="s">
        <v>8135</v>
      </c>
      <c r="C67" t="s">
        <v>970</v>
      </c>
      <c r="D67" t="s">
        <v>9502</v>
      </c>
      <c r="E67" t="s">
        <v>9503</v>
      </c>
      <c r="F67" t="s">
        <v>817</v>
      </c>
      <c r="G67">
        <v>0.79686599999999996</v>
      </c>
      <c r="H67">
        <v>0.81642999999999999</v>
      </c>
      <c r="I67">
        <v>0.84825799999999996</v>
      </c>
      <c r="J67">
        <v>0.86946699999999999</v>
      </c>
      <c r="K67">
        <v>0.89390999999999998</v>
      </c>
      <c r="L67">
        <v>0.91880200000000001</v>
      </c>
      <c r="M67">
        <v>0.937446</v>
      </c>
      <c r="N67">
        <v>0.95346200000000003</v>
      </c>
      <c r="O67">
        <v>0.97265500000000005</v>
      </c>
      <c r="P67">
        <v>0.99309199999999997</v>
      </c>
      <c r="Q67">
        <v>1.0188379999999999</v>
      </c>
      <c r="R67">
        <v>1.0487390000000001</v>
      </c>
      <c r="S67">
        <v>1.085078</v>
      </c>
      <c r="T67">
        <v>1.1279250000000001</v>
      </c>
      <c r="U67">
        <v>1.1825239999999999</v>
      </c>
      <c r="V67">
        <v>1.2398149999999999</v>
      </c>
      <c r="W67">
        <v>1.29982</v>
      </c>
      <c r="X67">
        <v>1.363278</v>
      </c>
      <c r="Y67">
        <v>1.4333359999999999</v>
      </c>
      <c r="Z67">
        <v>1.5103679999999999</v>
      </c>
      <c r="AA67">
        <v>1.5917840000000001</v>
      </c>
      <c r="AB67">
        <v>1.6815089999999999</v>
      </c>
      <c r="AC67">
        <v>1.7768109999999999</v>
      </c>
      <c r="AD67">
        <v>1.879729</v>
      </c>
      <c r="AE67">
        <v>1.981803</v>
      </c>
      <c r="AF67">
        <v>2.089156</v>
      </c>
      <c r="AG67">
        <v>2.1972740000000002</v>
      </c>
      <c r="AH67">
        <v>2.3089300000000001</v>
      </c>
      <c r="AI67">
        <v>2.4297689999999998</v>
      </c>
      <c r="AJ67">
        <v>2.55315</v>
      </c>
      <c r="AK67">
        <v>2.6900400000000002</v>
      </c>
      <c r="AL67" s="91">
        <v>4.1000000000000002E-2</v>
      </c>
    </row>
    <row r="68" spans="1:38" ht="15" customHeight="1">
      <c r="A68" s="103" t="s">
        <v>2</v>
      </c>
      <c r="B68" s="93" t="s">
        <v>8138</v>
      </c>
      <c r="C68" t="s">
        <v>985</v>
      </c>
      <c r="D68" t="s">
        <v>9504</v>
      </c>
      <c r="E68" t="s">
        <v>9505</v>
      </c>
      <c r="F68" t="s">
        <v>817</v>
      </c>
      <c r="G68">
        <v>0.96256699999999995</v>
      </c>
      <c r="H68">
        <v>1.1128640000000001</v>
      </c>
      <c r="I68">
        <v>1.2875220000000001</v>
      </c>
      <c r="J68">
        <v>1.441317</v>
      </c>
      <c r="K68">
        <v>1.589669</v>
      </c>
      <c r="L68">
        <v>1.726599</v>
      </c>
      <c r="M68">
        <v>1.8379810000000001</v>
      </c>
      <c r="N68">
        <v>1.9300649999999999</v>
      </c>
      <c r="O68">
        <v>2.0170919999999999</v>
      </c>
      <c r="P68">
        <v>2.0937209999999999</v>
      </c>
      <c r="Q68">
        <v>2.1638510000000002</v>
      </c>
      <c r="R68">
        <v>2.2272699999999999</v>
      </c>
      <c r="S68">
        <v>2.286187</v>
      </c>
      <c r="T68">
        <v>2.3373840000000001</v>
      </c>
      <c r="U68">
        <v>2.38903</v>
      </c>
      <c r="V68">
        <v>2.4463279999999998</v>
      </c>
      <c r="W68">
        <v>2.502103</v>
      </c>
      <c r="X68">
        <v>2.5600619999999998</v>
      </c>
      <c r="Y68">
        <v>2.626703</v>
      </c>
      <c r="Z68">
        <v>2.7025139999999999</v>
      </c>
      <c r="AA68">
        <v>2.7830149999999998</v>
      </c>
      <c r="AB68">
        <v>2.873675</v>
      </c>
      <c r="AC68">
        <v>2.9719709999999999</v>
      </c>
      <c r="AD68">
        <v>3.0779489999999998</v>
      </c>
      <c r="AE68">
        <v>3.1791740000000002</v>
      </c>
      <c r="AF68">
        <v>3.287293</v>
      </c>
      <c r="AG68">
        <v>3.3939020000000002</v>
      </c>
      <c r="AH68">
        <v>3.5026920000000001</v>
      </c>
      <c r="AI68">
        <v>3.6202719999999999</v>
      </c>
      <c r="AJ68">
        <v>3.7482250000000001</v>
      </c>
      <c r="AK68">
        <v>3.8891830000000001</v>
      </c>
      <c r="AL68" s="91">
        <v>4.8000000000000001E-2</v>
      </c>
    </row>
    <row r="69" spans="1:38" ht="15" customHeight="1">
      <c r="A69" s="103" t="s">
        <v>3</v>
      </c>
      <c r="B69" s="93" t="s">
        <v>8141</v>
      </c>
      <c r="C69" t="s">
        <v>3230</v>
      </c>
      <c r="D69" t="s">
        <v>9506</v>
      </c>
      <c r="E69" t="s">
        <v>9507</v>
      </c>
      <c r="F69" t="s">
        <v>817</v>
      </c>
      <c r="G69">
        <v>10.247214</v>
      </c>
      <c r="H69">
        <v>11.489172999999999</v>
      </c>
      <c r="I69">
        <v>12.928862000000001</v>
      </c>
      <c r="J69">
        <v>14.153947000000001</v>
      </c>
      <c r="K69">
        <v>15.344151999999999</v>
      </c>
      <c r="L69">
        <v>16.456365999999999</v>
      </c>
      <c r="M69">
        <v>17.381163000000001</v>
      </c>
      <c r="N69">
        <v>18.192287</v>
      </c>
      <c r="O69">
        <v>19.01568</v>
      </c>
      <c r="P69">
        <v>19.82667</v>
      </c>
      <c r="Q69">
        <v>20.694773000000001</v>
      </c>
      <c r="R69">
        <v>21.591989999999999</v>
      </c>
      <c r="S69">
        <v>22.546734000000001</v>
      </c>
      <c r="T69">
        <v>23.492044</v>
      </c>
      <c r="U69">
        <v>24.582377999999999</v>
      </c>
      <c r="V69">
        <v>25.826678999999999</v>
      </c>
      <c r="W69">
        <v>27.091518000000001</v>
      </c>
      <c r="X69">
        <v>28.472940000000001</v>
      </c>
      <c r="Y69">
        <v>29.925798</v>
      </c>
      <c r="Z69">
        <v>31.569382000000001</v>
      </c>
      <c r="AA69">
        <v>33.313599000000004</v>
      </c>
      <c r="AB69">
        <v>35.230148</v>
      </c>
      <c r="AC69">
        <v>37.279881000000003</v>
      </c>
      <c r="AD69">
        <v>39.511806</v>
      </c>
      <c r="AE69">
        <v>41.744678</v>
      </c>
      <c r="AF69">
        <v>44.111313000000003</v>
      </c>
      <c r="AG69">
        <v>46.514141000000002</v>
      </c>
      <c r="AH69">
        <v>49.007331999999998</v>
      </c>
      <c r="AI69">
        <v>51.684925</v>
      </c>
      <c r="AJ69">
        <v>54.593142999999998</v>
      </c>
      <c r="AK69">
        <v>57.758780999999999</v>
      </c>
      <c r="AL69" s="91">
        <v>5.8999999999999997E-2</v>
      </c>
    </row>
    <row r="70" spans="1:38" ht="15" customHeight="1">
      <c r="A70" s="103" t="s">
        <v>1</v>
      </c>
      <c r="B70" s="93" t="s">
        <v>8144</v>
      </c>
      <c r="C70" t="s">
        <v>2271</v>
      </c>
      <c r="D70" t="s">
        <v>9508</v>
      </c>
      <c r="E70" t="s">
        <v>9509</v>
      </c>
      <c r="F70" t="s">
        <v>817</v>
      </c>
      <c r="G70">
        <v>4.3038E-2</v>
      </c>
      <c r="H70">
        <v>7.5169E-2</v>
      </c>
      <c r="I70">
        <v>0.113163</v>
      </c>
      <c r="J70">
        <v>0.15132100000000001</v>
      </c>
      <c r="K70">
        <v>0.18968599999999999</v>
      </c>
      <c r="L70">
        <v>0.227044</v>
      </c>
      <c r="M70">
        <v>0.26055800000000001</v>
      </c>
      <c r="N70">
        <v>0.29042099999999998</v>
      </c>
      <c r="O70">
        <v>0.31950299999999998</v>
      </c>
      <c r="P70">
        <v>0.34800199999999998</v>
      </c>
      <c r="Q70">
        <v>0.37692900000000001</v>
      </c>
      <c r="R70">
        <v>0.40629799999999999</v>
      </c>
      <c r="S70">
        <v>0.436724</v>
      </c>
      <c r="T70">
        <v>0.46770299999999998</v>
      </c>
      <c r="U70">
        <v>0.50097499999999995</v>
      </c>
      <c r="V70">
        <v>0.53747100000000003</v>
      </c>
      <c r="W70">
        <v>0.57498800000000005</v>
      </c>
      <c r="X70">
        <v>0.61386099999999999</v>
      </c>
      <c r="Y70">
        <v>0.65617800000000004</v>
      </c>
      <c r="Z70">
        <v>0.70096400000000003</v>
      </c>
      <c r="AA70">
        <v>0.74834400000000001</v>
      </c>
      <c r="AB70">
        <v>0.79984599999999995</v>
      </c>
      <c r="AC70">
        <v>0.85451100000000002</v>
      </c>
      <c r="AD70">
        <v>0.91347900000000004</v>
      </c>
      <c r="AE70">
        <v>0.97272400000000003</v>
      </c>
      <c r="AF70">
        <v>1.0353159999999999</v>
      </c>
      <c r="AG70">
        <v>1.0991610000000001</v>
      </c>
      <c r="AH70">
        <v>1.1653800000000001</v>
      </c>
      <c r="AI70">
        <v>1.2365660000000001</v>
      </c>
      <c r="AJ70">
        <v>1.3133589999999999</v>
      </c>
      <c r="AK70">
        <v>1.3963829999999999</v>
      </c>
      <c r="AL70" s="91">
        <v>0.123</v>
      </c>
    </row>
    <row r="71" spans="1:38" ht="15" customHeight="1">
      <c r="A71" s="103" t="s">
        <v>5</v>
      </c>
      <c r="B71" s="93" t="s">
        <v>8147</v>
      </c>
      <c r="C71" t="s">
        <v>3238</v>
      </c>
      <c r="D71" t="s">
        <v>9510</v>
      </c>
      <c r="E71" t="s">
        <v>9511</v>
      </c>
      <c r="F71" t="s">
        <v>817</v>
      </c>
      <c r="G71">
        <v>3.7948999999999997E-2</v>
      </c>
      <c r="H71">
        <v>7.9555000000000001E-2</v>
      </c>
      <c r="I71">
        <v>0.12901599999999999</v>
      </c>
      <c r="J71">
        <v>0.17892</v>
      </c>
      <c r="K71">
        <v>0.22855600000000001</v>
      </c>
      <c r="L71">
        <v>0.27631299999999998</v>
      </c>
      <c r="M71">
        <v>0.319351</v>
      </c>
      <c r="N71">
        <v>0.358041</v>
      </c>
      <c r="O71">
        <v>0.395708</v>
      </c>
      <c r="P71">
        <v>0.43238500000000002</v>
      </c>
      <c r="Q71">
        <v>0.46934799999999999</v>
      </c>
      <c r="R71">
        <v>0.50661800000000001</v>
      </c>
      <c r="S71">
        <v>0.54489100000000001</v>
      </c>
      <c r="T71">
        <v>0.58338199999999996</v>
      </c>
      <c r="U71">
        <v>0.62435200000000002</v>
      </c>
      <c r="V71">
        <v>0.66913400000000001</v>
      </c>
      <c r="W71">
        <v>0.71548</v>
      </c>
      <c r="X71">
        <v>0.76354900000000003</v>
      </c>
      <c r="Y71">
        <v>0.81570600000000004</v>
      </c>
      <c r="Z71">
        <v>0.87080000000000002</v>
      </c>
      <c r="AA71">
        <v>0.92896100000000004</v>
      </c>
      <c r="AB71">
        <v>0.99207100000000004</v>
      </c>
      <c r="AC71">
        <v>1.058935</v>
      </c>
      <c r="AD71">
        <v>1.1309610000000001</v>
      </c>
      <c r="AE71">
        <v>1.2031559999999999</v>
      </c>
      <c r="AF71">
        <v>1.2792650000000001</v>
      </c>
      <c r="AG71">
        <v>1.356673</v>
      </c>
      <c r="AH71">
        <v>1.436795</v>
      </c>
      <c r="AI71">
        <v>1.5228159999999999</v>
      </c>
      <c r="AJ71">
        <v>1.615499</v>
      </c>
      <c r="AK71">
        <v>1.7156739999999999</v>
      </c>
      <c r="AL71" s="91">
        <v>0.13500000000000001</v>
      </c>
    </row>
    <row r="72" spans="1:38" ht="15" customHeight="1">
      <c r="A72" s="103" t="s">
        <v>5</v>
      </c>
      <c r="B72" s="93" t="s">
        <v>8150</v>
      </c>
      <c r="C72" t="s">
        <v>3235</v>
      </c>
      <c r="D72" t="s">
        <v>9512</v>
      </c>
      <c r="E72" t="s">
        <v>9513</v>
      </c>
      <c r="F72" t="s">
        <v>817</v>
      </c>
      <c r="G72">
        <v>4.4144999999999997E-2</v>
      </c>
      <c r="H72">
        <v>9.2665999999999998E-2</v>
      </c>
      <c r="I72">
        <v>0.150697</v>
      </c>
      <c r="J72">
        <v>0.20898</v>
      </c>
      <c r="K72">
        <v>0.26726699999999998</v>
      </c>
      <c r="L72">
        <v>0.32380700000000001</v>
      </c>
      <c r="M72">
        <v>0.37459700000000001</v>
      </c>
      <c r="N72">
        <v>0.41979499999999997</v>
      </c>
      <c r="O72">
        <v>0.463694</v>
      </c>
      <c r="P72">
        <v>0.50634100000000004</v>
      </c>
      <c r="Q72">
        <v>0.54926600000000003</v>
      </c>
      <c r="R72">
        <v>0.59249799999999997</v>
      </c>
      <c r="S72">
        <v>0.636961</v>
      </c>
      <c r="T72">
        <v>0.68198999999999999</v>
      </c>
      <c r="U72">
        <v>0.72997299999999998</v>
      </c>
      <c r="V72">
        <v>0.78246899999999997</v>
      </c>
      <c r="W72">
        <v>0.83685699999999996</v>
      </c>
      <c r="X72">
        <v>0.89333600000000002</v>
      </c>
      <c r="Y72">
        <v>0.95426</v>
      </c>
      <c r="Z72">
        <v>1.0187409999999999</v>
      </c>
      <c r="AA72">
        <v>1.0869310000000001</v>
      </c>
      <c r="AB72">
        <v>1.1610370000000001</v>
      </c>
      <c r="AC72">
        <v>1.239711</v>
      </c>
      <c r="AD72">
        <v>1.324595</v>
      </c>
      <c r="AE72">
        <v>1.4098470000000001</v>
      </c>
      <c r="AF72">
        <v>1.499898</v>
      </c>
      <c r="AG72">
        <v>1.591707</v>
      </c>
      <c r="AH72">
        <v>1.6868909999999999</v>
      </c>
      <c r="AI72">
        <v>1.789196</v>
      </c>
      <c r="AJ72">
        <v>1.8992599999999999</v>
      </c>
      <c r="AK72">
        <v>2.0179390000000001</v>
      </c>
      <c r="AL72" s="91">
        <v>0.13600000000000001</v>
      </c>
    </row>
    <row r="73" spans="1:38" ht="15" customHeight="1">
      <c r="A73" s="103" t="s">
        <v>7</v>
      </c>
      <c r="B73" s="93" t="s">
        <v>8153</v>
      </c>
      <c r="C73" t="s">
        <v>2287</v>
      </c>
      <c r="D73" t="s">
        <v>9514</v>
      </c>
      <c r="E73" t="s">
        <v>9515</v>
      </c>
      <c r="F73" t="s">
        <v>817</v>
      </c>
      <c r="G73">
        <v>7.1610999999999994E-2</v>
      </c>
      <c r="H73">
        <v>0.15246999999999999</v>
      </c>
      <c r="I73">
        <v>0.25034000000000001</v>
      </c>
      <c r="J73">
        <v>0.35134199999999999</v>
      </c>
      <c r="K73">
        <v>0.45505699999999999</v>
      </c>
      <c r="L73">
        <v>0.55906699999999998</v>
      </c>
      <c r="M73">
        <v>0.65637800000000002</v>
      </c>
      <c r="N73">
        <v>0.74700599999999995</v>
      </c>
      <c r="O73">
        <v>0.83618199999999998</v>
      </c>
      <c r="P73">
        <v>0.92578199999999999</v>
      </c>
      <c r="Q73">
        <v>1.0183249999999999</v>
      </c>
      <c r="R73">
        <v>1.113791</v>
      </c>
      <c r="S73">
        <v>1.213174</v>
      </c>
      <c r="T73">
        <v>1.3138570000000001</v>
      </c>
      <c r="U73">
        <v>1.420342</v>
      </c>
      <c r="V73">
        <v>1.535668</v>
      </c>
      <c r="W73">
        <v>1.65459</v>
      </c>
      <c r="X73">
        <v>1.777156</v>
      </c>
      <c r="Y73">
        <v>1.9079900000000001</v>
      </c>
      <c r="Z73">
        <v>2.0463969999999998</v>
      </c>
      <c r="AA73">
        <v>2.1919599999999999</v>
      </c>
      <c r="AB73">
        <v>2.349275</v>
      </c>
      <c r="AC73">
        <v>2.515533</v>
      </c>
      <c r="AD73">
        <v>2.6941570000000001</v>
      </c>
      <c r="AE73">
        <v>2.8732880000000001</v>
      </c>
      <c r="AF73">
        <v>3.061995</v>
      </c>
      <c r="AG73">
        <v>3.2540550000000001</v>
      </c>
      <c r="AH73">
        <v>3.4529269999999999</v>
      </c>
      <c r="AI73">
        <v>3.6662910000000002</v>
      </c>
      <c r="AJ73">
        <v>3.896096</v>
      </c>
      <c r="AK73">
        <v>4.144323</v>
      </c>
      <c r="AL73" s="91">
        <v>0.14499999999999999</v>
      </c>
    </row>
    <row r="74" spans="1:38" ht="15" customHeight="1">
      <c r="B74" s="93" t="s">
        <v>8156</v>
      </c>
      <c r="C74" t="s">
        <v>8059</v>
      </c>
      <c r="D74" t="s">
        <v>9516</v>
      </c>
      <c r="E74" t="s">
        <v>9517</v>
      </c>
      <c r="F74" t="s">
        <v>817</v>
      </c>
      <c r="G74">
        <v>857.06536900000003</v>
      </c>
      <c r="H74">
        <v>869.86663799999997</v>
      </c>
      <c r="I74">
        <v>890.51843299999996</v>
      </c>
      <c r="J74">
        <v>896.80108600000005</v>
      </c>
      <c r="K74">
        <v>905.21356200000002</v>
      </c>
      <c r="L74">
        <v>912.46594200000004</v>
      </c>
      <c r="M74">
        <v>913.59240699999998</v>
      </c>
      <c r="N74">
        <v>912.76110800000004</v>
      </c>
      <c r="O74">
        <v>914.32049600000005</v>
      </c>
      <c r="P74">
        <v>915.86737100000005</v>
      </c>
      <c r="Q74">
        <v>919.05969200000004</v>
      </c>
      <c r="R74">
        <v>922.55602999999996</v>
      </c>
      <c r="S74">
        <v>927.62268100000006</v>
      </c>
      <c r="T74">
        <v>931.74401899999998</v>
      </c>
      <c r="U74">
        <v>938.57763699999998</v>
      </c>
      <c r="V74">
        <v>949.52832000000001</v>
      </c>
      <c r="W74">
        <v>960.74700900000005</v>
      </c>
      <c r="X74">
        <v>973.51715100000001</v>
      </c>
      <c r="Y74">
        <v>988.40850799999998</v>
      </c>
      <c r="Z74">
        <v>1006.581604</v>
      </c>
      <c r="AA74">
        <v>1024.9167480000001</v>
      </c>
      <c r="AB74">
        <v>1046.2407229999999</v>
      </c>
      <c r="AC74">
        <v>1069.5592039999999</v>
      </c>
      <c r="AD74">
        <v>1096.8447269999999</v>
      </c>
      <c r="AE74">
        <v>1122.9233400000001</v>
      </c>
      <c r="AF74">
        <v>1150.453491</v>
      </c>
      <c r="AG74">
        <v>1176.575928</v>
      </c>
      <c r="AH74">
        <v>1203.089111</v>
      </c>
      <c r="AI74">
        <v>1232.1697999999999</v>
      </c>
      <c r="AJ74">
        <v>1263.6320800000001</v>
      </c>
      <c r="AK74">
        <v>1297.5893550000001</v>
      </c>
      <c r="AL74" s="91">
        <v>1.4E-2</v>
      </c>
    </row>
    <row r="75" spans="1:38" ht="15" customHeight="1">
      <c r="C75" t="s">
        <v>8062</v>
      </c>
      <c r="E75" t="s">
        <v>9518</v>
      </c>
    </row>
    <row r="76" spans="1:38" ht="15" customHeight="1">
      <c r="A76" s="103" t="s">
        <v>4</v>
      </c>
      <c r="B76" s="93" t="s">
        <v>8159</v>
      </c>
      <c r="C76" t="s">
        <v>955</v>
      </c>
      <c r="D76" t="s">
        <v>9519</v>
      </c>
      <c r="E76" t="s">
        <v>9520</v>
      </c>
      <c r="F76" t="s">
        <v>817</v>
      </c>
      <c r="G76">
        <v>3686.044922</v>
      </c>
      <c r="H76">
        <v>3754.2851559999999</v>
      </c>
      <c r="I76">
        <v>3850.6523440000001</v>
      </c>
      <c r="J76">
        <v>3885.5346679999998</v>
      </c>
      <c r="K76">
        <v>3927.741211</v>
      </c>
      <c r="L76">
        <v>3963.483643</v>
      </c>
      <c r="M76">
        <v>3958.7797850000002</v>
      </c>
      <c r="N76">
        <v>3927.21875</v>
      </c>
      <c r="O76">
        <v>3886.9072270000001</v>
      </c>
      <c r="P76">
        <v>3836.3059079999998</v>
      </c>
      <c r="Q76">
        <v>3788.368164</v>
      </c>
      <c r="R76">
        <v>3741.97876</v>
      </c>
      <c r="S76">
        <v>3699.7985840000001</v>
      </c>
      <c r="T76">
        <v>3658.2878420000002</v>
      </c>
      <c r="U76">
        <v>3630.506836</v>
      </c>
      <c r="V76">
        <v>3620.2089839999999</v>
      </c>
      <c r="W76">
        <v>3610.798096</v>
      </c>
      <c r="X76">
        <v>3602.140625</v>
      </c>
      <c r="Y76">
        <v>3599.3635250000002</v>
      </c>
      <c r="Z76">
        <v>3600.8564449999999</v>
      </c>
      <c r="AA76">
        <v>3600.9140619999998</v>
      </c>
      <c r="AB76">
        <v>3608.6633299999999</v>
      </c>
      <c r="AC76">
        <v>3622.9760740000002</v>
      </c>
      <c r="AD76">
        <v>3645.9614259999998</v>
      </c>
      <c r="AE76">
        <v>3660.633057</v>
      </c>
      <c r="AF76">
        <v>3676.641846</v>
      </c>
      <c r="AG76">
        <v>3684.0141600000002</v>
      </c>
      <c r="AH76">
        <v>3687.944336</v>
      </c>
      <c r="AI76">
        <v>3694.6599120000001</v>
      </c>
      <c r="AJ76">
        <v>3703.2067870000001</v>
      </c>
      <c r="AK76">
        <v>3714.9504390000002</v>
      </c>
      <c r="AL76" s="91">
        <v>0</v>
      </c>
    </row>
    <row r="77" spans="1:38" ht="15" customHeight="1">
      <c r="A77" s="103" t="s">
        <v>3</v>
      </c>
      <c r="B77" s="93" t="s">
        <v>8162</v>
      </c>
      <c r="C77" t="s">
        <v>1221</v>
      </c>
      <c r="D77" t="s">
        <v>9521</v>
      </c>
      <c r="E77" t="s">
        <v>9522</v>
      </c>
      <c r="F77" t="s">
        <v>817</v>
      </c>
      <c r="G77">
        <v>3.7846829999999998</v>
      </c>
      <c r="H77">
        <v>3.4309630000000002</v>
      </c>
      <c r="I77">
        <v>3.1294300000000002</v>
      </c>
      <c r="J77">
        <v>2.8293089999999999</v>
      </c>
      <c r="K77">
        <v>2.5855939999999999</v>
      </c>
      <c r="L77">
        <v>2.3723079999999999</v>
      </c>
      <c r="M77">
        <v>2.1979739999999999</v>
      </c>
      <c r="N77">
        <v>2.0671650000000001</v>
      </c>
      <c r="O77">
        <v>1.9634830000000001</v>
      </c>
      <c r="P77">
        <v>1.8752949999999999</v>
      </c>
      <c r="Q77">
        <v>1.819474</v>
      </c>
      <c r="R77">
        <v>1.769584</v>
      </c>
      <c r="S77">
        <v>1.7193210000000001</v>
      </c>
      <c r="T77">
        <v>1.673206</v>
      </c>
      <c r="U77">
        <v>1.636182</v>
      </c>
      <c r="V77">
        <v>1.6104959999999999</v>
      </c>
      <c r="W77">
        <v>1.5820590000000001</v>
      </c>
      <c r="X77">
        <v>1.5599959999999999</v>
      </c>
      <c r="Y77">
        <v>1.5439369999999999</v>
      </c>
      <c r="Z77">
        <v>1.5320579999999999</v>
      </c>
      <c r="AA77">
        <v>1.517973</v>
      </c>
      <c r="AB77">
        <v>1.5129779999999999</v>
      </c>
      <c r="AC77">
        <v>1.5069300000000001</v>
      </c>
      <c r="AD77">
        <v>1.50502</v>
      </c>
      <c r="AE77">
        <v>1.5057020000000001</v>
      </c>
      <c r="AF77">
        <v>1.5113909999999999</v>
      </c>
      <c r="AG77">
        <v>1.517387</v>
      </c>
      <c r="AH77">
        <v>1.5253540000000001</v>
      </c>
      <c r="AI77">
        <v>1.53715</v>
      </c>
      <c r="AJ77">
        <v>1.550033</v>
      </c>
      <c r="AK77">
        <v>1.565005</v>
      </c>
      <c r="AL77" s="91">
        <v>-2.9000000000000001E-2</v>
      </c>
    </row>
    <row r="78" spans="1:38" ht="15" customHeight="1">
      <c r="A78" s="103" t="s">
        <v>6</v>
      </c>
      <c r="B78" s="93" t="s">
        <v>8165</v>
      </c>
      <c r="C78" t="s">
        <v>970</v>
      </c>
      <c r="D78" t="s">
        <v>9523</v>
      </c>
      <c r="E78" t="s">
        <v>9524</v>
      </c>
      <c r="F78" t="s">
        <v>817</v>
      </c>
      <c r="G78">
        <v>0.70109999999999995</v>
      </c>
      <c r="H78">
        <v>0.77095499999999995</v>
      </c>
      <c r="I78">
        <v>0.84431400000000001</v>
      </c>
      <c r="J78">
        <v>0.89655899999999999</v>
      </c>
      <c r="K78">
        <v>0.94145599999999996</v>
      </c>
      <c r="L78">
        <v>0.97688200000000003</v>
      </c>
      <c r="M78">
        <v>0.99746900000000005</v>
      </c>
      <c r="N78">
        <v>1.0070760000000001</v>
      </c>
      <c r="O78">
        <v>1.011606</v>
      </c>
      <c r="P78">
        <v>1.010105</v>
      </c>
      <c r="Q78">
        <v>1.0073719999999999</v>
      </c>
      <c r="R78">
        <v>1.002602</v>
      </c>
      <c r="S78">
        <v>0.99697100000000005</v>
      </c>
      <c r="T78">
        <v>0.99357099999999998</v>
      </c>
      <c r="U78">
        <v>0.99572899999999998</v>
      </c>
      <c r="V78">
        <v>1.0032829999999999</v>
      </c>
      <c r="W78">
        <v>1.009781</v>
      </c>
      <c r="X78">
        <v>1.016923</v>
      </c>
      <c r="Y78">
        <v>1.026996</v>
      </c>
      <c r="Z78">
        <v>1.0387120000000001</v>
      </c>
      <c r="AA78">
        <v>1.0510429999999999</v>
      </c>
      <c r="AB78">
        <v>1.067113</v>
      </c>
      <c r="AC78">
        <v>1.085472</v>
      </c>
      <c r="AD78">
        <v>1.107226</v>
      </c>
      <c r="AE78">
        <v>1.1271580000000001</v>
      </c>
      <c r="AF78">
        <v>1.148466</v>
      </c>
      <c r="AG78">
        <v>1.1688799999999999</v>
      </c>
      <c r="AH78">
        <v>1.189748</v>
      </c>
      <c r="AI78">
        <v>1.2129730000000001</v>
      </c>
      <c r="AJ78">
        <v>1.2377990000000001</v>
      </c>
      <c r="AK78">
        <v>1.264594</v>
      </c>
      <c r="AL78" s="91">
        <v>0.02</v>
      </c>
    </row>
    <row r="79" spans="1:38" ht="15" customHeight="1">
      <c r="A79" s="103" t="s">
        <v>2</v>
      </c>
      <c r="B79" s="93" t="s">
        <v>8168</v>
      </c>
      <c r="C79" t="s">
        <v>985</v>
      </c>
      <c r="D79" t="s">
        <v>9525</v>
      </c>
      <c r="E79" t="s">
        <v>9526</v>
      </c>
      <c r="F79" t="s">
        <v>817</v>
      </c>
      <c r="G79">
        <v>46.918025999999998</v>
      </c>
      <c r="H79">
        <v>48.631000999999998</v>
      </c>
      <c r="I79">
        <v>50.114047999999997</v>
      </c>
      <c r="J79">
        <v>50.18074</v>
      </c>
      <c r="K79">
        <v>49.811802</v>
      </c>
      <c r="L79">
        <v>49.076461999999999</v>
      </c>
      <c r="M79">
        <v>47.788176999999997</v>
      </c>
      <c r="N79">
        <v>46.285212999999999</v>
      </c>
      <c r="O79">
        <v>44.824871000000002</v>
      </c>
      <c r="P79">
        <v>43.382506999999997</v>
      </c>
      <c r="Q79">
        <v>42.107292000000001</v>
      </c>
      <c r="R79">
        <v>41.004860000000001</v>
      </c>
      <c r="S79">
        <v>40.186836</v>
      </c>
      <c r="T79">
        <v>39.658009</v>
      </c>
      <c r="U79">
        <v>39.548473000000001</v>
      </c>
      <c r="V79">
        <v>39.889771000000003</v>
      </c>
      <c r="W79">
        <v>40.473433999999997</v>
      </c>
      <c r="X79">
        <v>41.323611999999997</v>
      </c>
      <c r="Y79">
        <v>42.461609000000003</v>
      </c>
      <c r="Z79">
        <v>43.902400999999998</v>
      </c>
      <c r="AA79">
        <v>45.648006000000002</v>
      </c>
      <c r="AB79">
        <v>47.834502999999998</v>
      </c>
      <c r="AC79">
        <v>50.425888</v>
      </c>
      <c r="AD79">
        <v>53.481574999999999</v>
      </c>
      <c r="AE79">
        <v>56.801704000000001</v>
      </c>
      <c r="AF79">
        <v>60.598796999999998</v>
      </c>
      <c r="AG79">
        <v>64.753578000000005</v>
      </c>
      <c r="AH79">
        <v>69.313461000000004</v>
      </c>
      <c r="AI79">
        <v>74.373581000000001</v>
      </c>
      <c r="AJ79">
        <v>80.068932000000004</v>
      </c>
      <c r="AK79">
        <v>86.446922000000001</v>
      </c>
      <c r="AL79" s="91">
        <v>2.1000000000000001E-2</v>
      </c>
    </row>
    <row r="80" spans="1:38" ht="15" customHeight="1">
      <c r="A80" s="103" t="s">
        <v>3</v>
      </c>
      <c r="B80" s="93" t="s">
        <v>8171</v>
      </c>
      <c r="C80" t="s">
        <v>3230</v>
      </c>
      <c r="D80" t="s">
        <v>9527</v>
      </c>
      <c r="E80" t="s">
        <v>9528</v>
      </c>
      <c r="F80" t="s">
        <v>817</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ht="15" customHeight="1">
      <c r="A81" s="103" t="s">
        <v>1</v>
      </c>
      <c r="B81" s="93" t="s">
        <v>8174</v>
      </c>
      <c r="C81" t="s">
        <v>2271</v>
      </c>
      <c r="D81" t="s">
        <v>9529</v>
      </c>
      <c r="E81" t="s">
        <v>9530</v>
      </c>
      <c r="F81" t="s">
        <v>817</v>
      </c>
      <c r="G81">
        <v>1.8748000000000001E-2</v>
      </c>
      <c r="H81">
        <v>3.3905999999999999E-2</v>
      </c>
      <c r="I81">
        <v>5.2081000000000002E-2</v>
      </c>
      <c r="J81">
        <v>7.0747000000000004E-2</v>
      </c>
      <c r="K81">
        <v>8.9940999999999993E-2</v>
      </c>
      <c r="L81">
        <v>0.109102</v>
      </c>
      <c r="M81">
        <v>0.126887</v>
      </c>
      <c r="N81">
        <v>0.143431</v>
      </c>
      <c r="O81">
        <v>0.15960099999999999</v>
      </c>
      <c r="P81">
        <v>0.17522799999999999</v>
      </c>
      <c r="Q81">
        <v>0.19051799999999999</v>
      </c>
      <c r="R81">
        <v>0.205126</v>
      </c>
      <c r="S81">
        <v>0.218973</v>
      </c>
      <c r="T81">
        <v>0.2316</v>
      </c>
      <c r="U81">
        <v>0.243759</v>
      </c>
      <c r="V81">
        <v>0.25589099999999998</v>
      </c>
      <c r="W81">
        <v>0.267202</v>
      </c>
      <c r="X81">
        <v>0.27808300000000002</v>
      </c>
      <c r="Y81">
        <v>0.28950599999999999</v>
      </c>
      <c r="Z81">
        <v>0.30115700000000001</v>
      </c>
      <c r="AA81">
        <v>0.31245099999999998</v>
      </c>
      <c r="AB81">
        <v>0.32468799999999998</v>
      </c>
      <c r="AC81">
        <v>0.33812700000000001</v>
      </c>
      <c r="AD81">
        <v>0.352607</v>
      </c>
      <c r="AE81">
        <v>0.36673499999999998</v>
      </c>
      <c r="AF81">
        <v>0.38152999999999998</v>
      </c>
      <c r="AG81">
        <v>0.39616499999999999</v>
      </c>
      <c r="AH81">
        <v>0.41122300000000001</v>
      </c>
      <c r="AI81">
        <v>0.42730400000000002</v>
      </c>
      <c r="AJ81">
        <v>0.44427499999999998</v>
      </c>
      <c r="AK81">
        <v>0.46234599999999998</v>
      </c>
      <c r="AL81" s="91">
        <v>0.113</v>
      </c>
    </row>
    <row r="82" spans="1:38" ht="15" customHeight="1">
      <c r="A82" s="103" t="s">
        <v>5</v>
      </c>
      <c r="B82" s="93" t="s">
        <v>8177</v>
      </c>
      <c r="C82" t="s">
        <v>3238</v>
      </c>
      <c r="D82" t="s">
        <v>9531</v>
      </c>
      <c r="E82" t="s">
        <v>9532</v>
      </c>
      <c r="F82" t="s">
        <v>817</v>
      </c>
      <c r="G82">
        <v>9.7627000000000005E-2</v>
      </c>
      <c r="H82">
        <v>0.12522</v>
      </c>
      <c r="I82">
        <v>0.15840199999999999</v>
      </c>
      <c r="J82">
        <v>0.19073799999999999</v>
      </c>
      <c r="K82">
        <v>0.22334200000000001</v>
      </c>
      <c r="L82">
        <v>0.255</v>
      </c>
      <c r="M82">
        <v>0.283271</v>
      </c>
      <c r="N82">
        <v>0.30885299999999999</v>
      </c>
      <c r="O82">
        <v>0.33328200000000002</v>
      </c>
      <c r="P82">
        <v>0.356159</v>
      </c>
      <c r="Q82">
        <v>0.37806400000000001</v>
      </c>
      <c r="R82">
        <v>0.39840900000000001</v>
      </c>
      <c r="S82">
        <v>0.41720499999999999</v>
      </c>
      <c r="T82">
        <v>0.43389699999999998</v>
      </c>
      <c r="U82">
        <v>0.45025700000000002</v>
      </c>
      <c r="V82">
        <v>0.46737699999999999</v>
      </c>
      <c r="W82">
        <v>0.48413</v>
      </c>
      <c r="X82">
        <v>0.50158199999999997</v>
      </c>
      <c r="Y82">
        <v>0.51802499999999996</v>
      </c>
      <c r="Z82">
        <v>0.53434800000000005</v>
      </c>
      <c r="AA82">
        <v>0.55178799999999995</v>
      </c>
      <c r="AB82">
        <v>0.57369199999999998</v>
      </c>
      <c r="AC82">
        <v>0.59588200000000002</v>
      </c>
      <c r="AD82">
        <v>0.620255</v>
      </c>
      <c r="AE82">
        <v>0.64403600000000005</v>
      </c>
      <c r="AF82">
        <v>0.66900099999999996</v>
      </c>
      <c r="AG82">
        <v>0.69367000000000001</v>
      </c>
      <c r="AH82">
        <v>0.71905300000000005</v>
      </c>
      <c r="AI82">
        <v>0.74617599999999995</v>
      </c>
      <c r="AJ82">
        <v>0.77477499999999999</v>
      </c>
      <c r="AK82">
        <v>0.80518000000000001</v>
      </c>
      <c r="AL82" s="91">
        <v>7.2999999999999995E-2</v>
      </c>
    </row>
    <row r="83" spans="1:38" ht="15" customHeight="1">
      <c r="A83" s="103" t="s">
        <v>5</v>
      </c>
      <c r="B83" s="93" t="s">
        <v>8180</v>
      </c>
      <c r="C83" t="s">
        <v>3235</v>
      </c>
      <c r="D83" t="s">
        <v>9533</v>
      </c>
      <c r="E83" t="s">
        <v>9534</v>
      </c>
      <c r="F83" t="s">
        <v>817</v>
      </c>
      <c r="G83">
        <v>9.6310000000000007E-2</v>
      </c>
      <c r="H83">
        <v>0.122837</v>
      </c>
      <c r="I83">
        <v>0.15489800000000001</v>
      </c>
      <c r="J83">
        <v>0.186227</v>
      </c>
      <c r="K83">
        <v>0.217999</v>
      </c>
      <c r="L83">
        <v>0.249029</v>
      </c>
      <c r="M83">
        <v>0.276841</v>
      </c>
      <c r="N83">
        <v>0.30207499999999998</v>
      </c>
      <c r="O83">
        <v>0.32631700000000002</v>
      </c>
      <c r="P83">
        <v>0.349049</v>
      </c>
      <c r="Q83">
        <v>0.37081799999999998</v>
      </c>
      <c r="R83">
        <v>0.39107399999999998</v>
      </c>
      <c r="S83">
        <v>0.409773</v>
      </c>
      <c r="T83">
        <v>0.42628899999999997</v>
      </c>
      <c r="U83">
        <v>0.44248599999999999</v>
      </c>
      <c r="V83">
        <v>0.45944600000000002</v>
      </c>
      <c r="W83">
        <v>0.476051</v>
      </c>
      <c r="X83">
        <v>0.493336</v>
      </c>
      <c r="Y83">
        <v>0.50948000000000004</v>
      </c>
      <c r="Z83">
        <v>0.52549000000000001</v>
      </c>
      <c r="AA83">
        <v>0.54265200000000002</v>
      </c>
      <c r="AB83">
        <v>0.564249</v>
      </c>
      <c r="AC83">
        <v>0.58597299999999997</v>
      </c>
      <c r="AD83">
        <v>0.60967700000000002</v>
      </c>
      <c r="AE83">
        <v>0.63281100000000001</v>
      </c>
      <c r="AF83">
        <v>0.657134</v>
      </c>
      <c r="AG83">
        <v>0.68120899999999995</v>
      </c>
      <c r="AH83">
        <v>0.70604299999999998</v>
      </c>
      <c r="AI83">
        <v>0.73265000000000002</v>
      </c>
      <c r="AJ83">
        <v>0.76078699999999999</v>
      </c>
      <c r="AK83">
        <v>0.79077299999999995</v>
      </c>
      <c r="AL83" s="91">
        <v>7.2999999999999995E-2</v>
      </c>
    </row>
    <row r="84" spans="1:38" ht="15" customHeight="1">
      <c r="A84" s="103" t="s">
        <v>7</v>
      </c>
      <c r="B84" s="93" t="s">
        <v>8183</v>
      </c>
      <c r="C84" t="s">
        <v>2287</v>
      </c>
      <c r="D84" t="s">
        <v>9535</v>
      </c>
      <c r="E84" t="s">
        <v>9536</v>
      </c>
      <c r="F84" t="s">
        <v>817</v>
      </c>
      <c r="G84">
        <v>6.1164000000000003E-2</v>
      </c>
      <c r="H84">
        <v>0.107416</v>
      </c>
      <c r="I84">
        <v>0.16386700000000001</v>
      </c>
      <c r="J84">
        <v>0.22251899999999999</v>
      </c>
      <c r="K84">
        <v>0.283688</v>
      </c>
      <c r="L84">
        <v>0.345864</v>
      </c>
      <c r="M84">
        <v>0.40496100000000002</v>
      </c>
      <c r="N84">
        <v>0.46121600000000001</v>
      </c>
      <c r="O84">
        <v>0.51675800000000005</v>
      </c>
      <c r="P84">
        <v>0.57162299999999999</v>
      </c>
      <c r="Q84">
        <v>0.62651100000000004</v>
      </c>
      <c r="R84">
        <v>0.68034099999999997</v>
      </c>
      <c r="S84">
        <v>0.73262000000000005</v>
      </c>
      <c r="T84">
        <v>0.78134300000000001</v>
      </c>
      <c r="U84">
        <v>0.82896599999999998</v>
      </c>
      <c r="V84">
        <v>0.87690599999999996</v>
      </c>
      <c r="W84">
        <v>0.92229099999999997</v>
      </c>
      <c r="X84">
        <v>0.96618400000000004</v>
      </c>
      <c r="Y84">
        <v>1.0108569999999999</v>
      </c>
      <c r="Z84">
        <v>1.0563009999999999</v>
      </c>
      <c r="AA84">
        <v>1.1008359999999999</v>
      </c>
      <c r="AB84">
        <v>1.148685</v>
      </c>
      <c r="AC84">
        <v>1.1992160000000001</v>
      </c>
      <c r="AD84">
        <v>1.25335</v>
      </c>
      <c r="AE84">
        <v>1.3058700000000001</v>
      </c>
      <c r="AF84">
        <v>1.3604480000000001</v>
      </c>
      <c r="AG84">
        <v>1.4141509999999999</v>
      </c>
      <c r="AH84">
        <v>1.4691209999999999</v>
      </c>
      <c r="AI84">
        <v>1.5276000000000001</v>
      </c>
      <c r="AJ84">
        <v>1.5891660000000001</v>
      </c>
      <c r="AK84">
        <v>1.654533</v>
      </c>
      <c r="AL84" s="91">
        <v>0.11600000000000001</v>
      </c>
    </row>
    <row r="85" spans="1:38" ht="15" customHeight="1">
      <c r="B85" s="93" t="s">
        <v>8186</v>
      </c>
      <c r="C85" t="s">
        <v>8091</v>
      </c>
      <c r="D85" t="s">
        <v>9537</v>
      </c>
      <c r="E85" t="s">
        <v>9538</v>
      </c>
      <c r="F85" t="s">
        <v>817</v>
      </c>
      <c r="G85">
        <v>3737.7229000000002</v>
      </c>
      <c r="H85">
        <v>3807.5063479999999</v>
      </c>
      <c r="I85">
        <v>3905.2692870000001</v>
      </c>
      <c r="J85">
        <v>3940.1110840000001</v>
      </c>
      <c r="K85">
        <v>3981.8940429999998</v>
      </c>
      <c r="L85">
        <v>4016.8698730000001</v>
      </c>
      <c r="M85">
        <v>4010.8562010000001</v>
      </c>
      <c r="N85">
        <v>3977.7946780000002</v>
      </c>
      <c r="O85">
        <v>3936.0427249999998</v>
      </c>
      <c r="P85">
        <v>3884.0266109999998</v>
      </c>
      <c r="Q85">
        <v>3834.8679200000001</v>
      </c>
      <c r="R85">
        <v>3787.4301759999998</v>
      </c>
      <c r="S85">
        <v>3744.4799800000001</v>
      </c>
      <c r="T85">
        <v>3702.4865719999998</v>
      </c>
      <c r="U85">
        <v>3674.6508789999998</v>
      </c>
      <c r="V85">
        <v>3664.7719729999999</v>
      </c>
      <c r="W85">
        <v>3656.0131839999999</v>
      </c>
      <c r="X85">
        <v>3648.280029</v>
      </c>
      <c r="Y85">
        <v>3646.7241210000002</v>
      </c>
      <c r="Z85">
        <v>3649.7473140000002</v>
      </c>
      <c r="AA85">
        <v>3651.6381839999999</v>
      </c>
      <c r="AB85">
        <v>3661.688721</v>
      </c>
      <c r="AC85">
        <v>3678.7145999999998</v>
      </c>
      <c r="AD85">
        <v>3704.8920899999998</v>
      </c>
      <c r="AE85">
        <v>3723.0173340000001</v>
      </c>
      <c r="AF85">
        <v>3742.9689939999998</v>
      </c>
      <c r="AG85">
        <v>3754.6381839999999</v>
      </c>
      <c r="AH85">
        <v>3763.2790530000002</v>
      </c>
      <c r="AI85">
        <v>3775.2172850000002</v>
      </c>
      <c r="AJ85">
        <v>3789.6323240000002</v>
      </c>
      <c r="AK85">
        <v>3807.9389649999998</v>
      </c>
      <c r="AL85" s="91">
        <v>1E-3</v>
      </c>
    </row>
    <row r="86" spans="1:38" ht="15" customHeight="1">
      <c r="C86" t="s">
        <v>850</v>
      </c>
      <c r="D86" t="s">
        <v>8189</v>
      </c>
      <c r="E86" t="s">
        <v>8190</v>
      </c>
      <c r="G86" t="s">
        <v>9539</v>
      </c>
    </row>
    <row r="87" spans="1:38" ht="15" customHeight="1">
      <c r="A87" s="103" t="s">
        <v>4</v>
      </c>
      <c r="B87" s="93" t="s">
        <v>8191</v>
      </c>
      <c r="C87" t="s">
        <v>955</v>
      </c>
      <c r="D87" t="s">
        <v>9540</v>
      </c>
      <c r="E87" t="s">
        <v>9541</v>
      </c>
      <c r="F87" t="s">
        <v>817</v>
      </c>
      <c r="G87">
        <v>4646.3789059999999</v>
      </c>
      <c r="H87">
        <v>4739.3491210000002</v>
      </c>
      <c r="I87">
        <v>4865.5805659999996</v>
      </c>
      <c r="J87">
        <v>4911.4135740000002</v>
      </c>
      <c r="K87">
        <v>4965.5849609999996</v>
      </c>
      <c r="L87">
        <v>5012.1455079999996</v>
      </c>
      <c r="M87">
        <v>5010.001953</v>
      </c>
      <c r="N87">
        <v>4979.189453</v>
      </c>
      <c r="O87">
        <v>4942.7895509999998</v>
      </c>
      <c r="P87">
        <v>4896.5888670000004</v>
      </c>
      <c r="Q87">
        <v>4855.7246089999999</v>
      </c>
      <c r="R87">
        <v>4817.326172</v>
      </c>
      <c r="S87">
        <v>4783.6743159999996</v>
      </c>
      <c r="T87">
        <v>4748.658203</v>
      </c>
      <c r="U87">
        <v>4729.6948240000002</v>
      </c>
      <c r="V87">
        <v>4731.9438479999999</v>
      </c>
      <c r="W87">
        <v>4733.8554690000001</v>
      </c>
      <c r="X87">
        <v>4736.1713870000003</v>
      </c>
      <c r="Y87">
        <v>4746.1196289999998</v>
      </c>
      <c r="Z87">
        <v>4762.2338870000003</v>
      </c>
      <c r="AA87">
        <v>4775.576172</v>
      </c>
      <c r="AB87">
        <v>4798.8657229999999</v>
      </c>
      <c r="AC87">
        <v>4830.001953</v>
      </c>
      <c r="AD87">
        <v>4873.2880859999996</v>
      </c>
      <c r="AE87">
        <v>4906.2783200000003</v>
      </c>
      <c r="AF87">
        <v>4942.0234380000002</v>
      </c>
      <c r="AG87">
        <v>4966.9780270000001</v>
      </c>
      <c r="AH87">
        <v>4989.1303710000002</v>
      </c>
      <c r="AI87">
        <v>5016.955078</v>
      </c>
      <c r="AJ87">
        <v>5048.0107420000004</v>
      </c>
      <c r="AK87">
        <v>5084.3339839999999</v>
      </c>
      <c r="AL87" s="91">
        <v>3.0000000000000001E-3</v>
      </c>
    </row>
    <row r="88" spans="1:38" ht="15" customHeight="1">
      <c r="A88" s="103" t="s">
        <v>3</v>
      </c>
      <c r="B88" s="93" t="s">
        <v>8194</v>
      </c>
      <c r="C88" t="s">
        <v>1221</v>
      </c>
      <c r="D88" t="s">
        <v>9542</v>
      </c>
      <c r="E88" t="s">
        <v>9543</v>
      </c>
      <c r="F88" t="s">
        <v>817</v>
      </c>
      <c r="G88">
        <v>460.86975100000001</v>
      </c>
      <c r="H88">
        <v>464.52282700000001</v>
      </c>
      <c r="I88">
        <v>469.54321299999998</v>
      </c>
      <c r="J88">
        <v>465.99099699999999</v>
      </c>
      <c r="K88">
        <v>463.69515999999999</v>
      </c>
      <c r="L88">
        <v>461.26968399999998</v>
      </c>
      <c r="M88">
        <v>457.29605099999998</v>
      </c>
      <c r="N88">
        <v>454.04574600000001</v>
      </c>
      <c r="O88">
        <v>453.400757</v>
      </c>
      <c r="P88">
        <v>453.936127</v>
      </c>
      <c r="Q88">
        <v>456.04293799999999</v>
      </c>
      <c r="R88">
        <v>458.55139200000002</v>
      </c>
      <c r="S88">
        <v>462.03924599999999</v>
      </c>
      <c r="T88">
        <v>465.12713600000001</v>
      </c>
      <c r="U88">
        <v>469.47937000000002</v>
      </c>
      <c r="V88">
        <v>475.35687300000001</v>
      </c>
      <c r="W88">
        <v>480.72488399999997</v>
      </c>
      <c r="X88">
        <v>486.78750600000001</v>
      </c>
      <c r="Y88">
        <v>493.66656499999999</v>
      </c>
      <c r="Z88">
        <v>501.82000699999998</v>
      </c>
      <c r="AA88">
        <v>509.34664900000001</v>
      </c>
      <c r="AB88">
        <v>518.26178000000004</v>
      </c>
      <c r="AC88">
        <v>527.90002400000003</v>
      </c>
      <c r="AD88">
        <v>539.17065400000001</v>
      </c>
      <c r="AE88">
        <v>549.62530500000003</v>
      </c>
      <c r="AF88">
        <v>560.49871800000005</v>
      </c>
      <c r="AG88">
        <v>570.46868900000004</v>
      </c>
      <c r="AH88">
        <v>580.66192599999999</v>
      </c>
      <c r="AI88">
        <v>591.99530000000004</v>
      </c>
      <c r="AJ88">
        <v>603.85858199999996</v>
      </c>
      <c r="AK88">
        <v>616.45465100000001</v>
      </c>
      <c r="AL88" s="91">
        <v>0.01</v>
      </c>
    </row>
    <row r="89" spans="1:38" ht="15" customHeight="1">
      <c r="A89" s="103" t="s">
        <v>6</v>
      </c>
      <c r="B89" s="93" t="s">
        <v>8197</v>
      </c>
      <c r="C89" t="s">
        <v>970</v>
      </c>
      <c r="D89" t="s">
        <v>9544</v>
      </c>
      <c r="E89" t="s">
        <v>9545</v>
      </c>
      <c r="F89" t="s">
        <v>817</v>
      </c>
      <c r="G89">
        <v>1.628536</v>
      </c>
      <c r="H89">
        <v>1.7773559999999999</v>
      </c>
      <c r="I89">
        <v>1.9456089999999999</v>
      </c>
      <c r="J89">
        <v>2.0777999999999999</v>
      </c>
      <c r="K89">
        <v>2.206099</v>
      </c>
      <c r="L89">
        <v>2.3248259999999998</v>
      </c>
      <c r="M89">
        <v>2.417751</v>
      </c>
      <c r="N89">
        <v>2.4950869999999998</v>
      </c>
      <c r="O89">
        <v>2.573248</v>
      </c>
      <c r="P89">
        <v>2.6484380000000001</v>
      </c>
      <c r="Q89">
        <v>2.729501</v>
      </c>
      <c r="R89">
        <v>2.8147829999999998</v>
      </c>
      <c r="S89">
        <v>2.9065439999999998</v>
      </c>
      <c r="T89">
        <v>3.0061990000000001</v>
      </c>
      <c r="U89">
        <v>3.1255259999999998</v>
      </c>
      <c r="V89">
        <v>3.2563960000000001</v>
      </c>
      <c r="W89">
        <v>3.3877389999999998</v>
      </c>
      <c r="X89">
        <v>3.5231690000000002</v>
      </c>
      <c r="Y89">
        <v>3.671373</v>
      </c>
      <c r="Z89">
        <v>3.8304819999999999</v>
      </c>
      <c r="AA89">
        <v>3.9912010000000002</v>
      </c>
      <c r="AB89">
        <v>4.1664060000000003</v>
      </c>
      <c r="AC89">
        <v>4.3517989999999998</v>
      </c>
      <c r="AD89">
        <v>4.5521599999999998</v>
      </c>
      <c r="AE89">
        <v>4.7480570000000002</v>
      </c>
      <c r="AF89">
        <v>4.9549649999999996</v>
      </c>
      <c r="AG89">
        <v>5.1609420000000004</v>
      </c>
      <c r="AH89">
        <v>5.3756110000000001</v>
      </c>
      <c r="AI89">
        <v>5.6106429999999996</v>
      </c>
      <c r="AJ89">
        <v>5.8543520000000004</v>
      </c>
      <c r="AK89">
        <v>6.1199649999999997</v>
      </c>
      <c r="AL89" s="91">
        <v>4.4999999999999998E-2</v>
      </c>
    </row>
    <row r="90" spans="1:38" ht="15" customHeight="1">
      <c r="A90" s="103" t="s">
        <v>2</v>
      </c>
      <c r="B90" s="93" t="s">
        <v>8200</v>
      </c>
      <c r="C90" t="s">
        <v>985</v>
      </c>
      <c r="D90" t="s">
        <v>9546</v>
      </c>
      <c r="E90" t="s">
        <v>9547</v>
      </c>
      <c r="F90" t="s">
        <v>817</v>
      </c>
      <c r="G90">
        <v>47.953029999999998</v>
      </c>
      <c r="H90">
        <v>49.845165000000001</v>
      </c>
      <c r="I90">
        <v>51.532200000000003</v>
      </c>
      <c r="J90">
        <v>51.778038000000002</v>
      </c>
      <c r="K90">
        <v>51.581299000000001</v>
      </c>
      <c r="L90">
        <v>51.004958999999999</v>
      </c>
      <c r="M90">
        <v>49.846718000000003</v>
      </c>
      <c r="N90">
        <v>48.45261</v>
      </c>
      <c r="O90">
        <v>47.096378000000001</v>
      </c>
      <c r="P90">
        <v>45.747577999999997</v>
      </c>
      <c r="Q90">
        <v>44.559382999999997</v>
      </c>
      <c r="R90">
        <v>43.536991</v>
      </c>
      <c r="S90">
        <v>42.794024999999998</v>
      </c>
      <c r="T90">
        <v>42.331420999999999</v>
      </c>
      <c r="U90">
        <v>42.288643</v>
      </c>
      <c r="V90">
        <v>42.702843000000001</v>
      </c>
      <c r="W90">
        <v>43.356655000000003</v>
      </c>
      <c r="X90">
        <v>44.278357999999997</v>
      </c>
      <c r="Y90">
        <v>45.496887000000001</v>
      </c>
      <c r="Z90">
        <v>47.027118999999999</v>
      </c>
      <c r="AA90">
        <v>48.864623999999999</v>
      </c>
      <c r="AB90">
        <v>51.153297000000002</v>
      </c>
      <c r="AC90">
        <v>53.854602999999997</v>
      </c>
      <c r="AD90">
        <v>57.028579999999998</v>
      </c>
      <c r="AE90">
        <v>60.461334000000001</v>
      </c>
      <c r="AF90">
        <v>64.378838000000002</v>
      </c>
      <c r="AG90">
        <v>68.652137999999994</v>
      </c>
      <c r="AH90">
        <v>73.334320000000005</v>
      </c>
      <c r="AI90">
        <v>78.528107000000006</v>
      </c>
      <c r="AJ90">
        <v>84.369026000000005</v>
      </c>
      <c r="AK90">
        <v>90.907668999999999</v>
      </c>
      <c r="AL90" s="91">
        <v>2.1999999999999999E-2</v>
      </c>
    </row>
    <row r="91" spans="1:38" ht="15" customHeight="1">
      <c r="A91" s="103" t="s">
        <v>3</v>
      </c>
      <c r="B91" s="93" t="s">
        <v>8203</v>
      </c>
      <c r="C91" t="s">
        <v>3230</v>
      </c>
      <c r="D91" t="s">
        <v>9548</v>
      </c>
      <c r="E91" t="s">
        <v>9549</v>
      </c>
      <c r="F91" t="s">
        <v>817</v>
      </c>
      <c r="G91">
        <v>60.468150999999999</v>
      </c>
      <c r="H91">
        <v>66.299071999999995</v>
      </c>
      <c r="I91">
        <v>72.175606000000002</v>
      </c>
      <c r="J91">
        <v>76.444137999999995</v>
      </c>
      <c r="K91">
        <v>80.637550000000005</v>
      </c>
      <c r="L91">
        <v>84.690230999999997</v>
      </c>
      <c r="M91">
        <v>88.238372999999996</v>
      </c>
      <c r="N91">
        <v>91.903319999999994</v>
      </c>
      <c r="O91">
        <v>96.074439999999996</v>
      </c>
      <c r="P91">
        <v>100.60952</v>
      </c>
      <c r="Q91">
        <v>105.468964</v>
      </c>
      <c r="R91">
        <v>110.5457</v>
      </c>
      <c r="S91">
        <v>115.838318</v>
      </c>
      <c r="T91">
        <v>121.096039</v>
      </c>
      <c r="U91">
        <v>126.64123499999999</v>
      </c>
      <c r="V91">
        <v>132.617752</v>
      </c>
      <c r="W91">
        <v>138.44786099999999</v>
      </c>
      <c r="X91">
        <v>144.48704499999999</v>
      </c>
      <c r="Y91">
        <v>150.83395400000001</v>
      </c>
      <c r="Z91">
        <v>157.63082900000001</v>
      </c>
      <c r="AA91">
        <v>164.463089</v>
      </c>
      <c r="AB91">
        <v>172.10832199999999</v>
      </c>
      <c r="AC91">
        <v>180.521072</v>
      </c>
      <c r="AD91">
        <v>189.730988</v>
      </c>
      <c r="AE91">
        <v>198.924072</v>
      </c>
      <c r="AF91">
        <v>208.80064400000001</v>
      </c>
      <c r="AG91">
        <v>218.738281</v>
      </c>
      <c r="AH91">
        <v>229.24539200000001</v>
      </c>
      <c r="AI91">
        <v>240.63826</v>
      </c>
      <c r="AJ91">
        <v>252.60655199999999</v>
      </c>
      <c r="AK91">
        <v>265.29858400000001</v>
      </c>
      <c r="AL91" s="91">
        <v>5.0999999999999997E-2</v>
      </c>
    </row>
    <row r="92" spans="1:38" ht="15" customHeight="1">
      <c r="A92" s="103" t="s">
        <v>1</v>
      </c>
      <c r="B92" s="93" t="s">
        <v>8206</v>
      </c>
      <c r="C92" t="s">
        <v>2271</v>
      </c>
      <c r="D92" t="s">
        <v>9550</v>
      </c>
      <c r="E92" t="s">
        <v>9551</v>
      </c>
      <c r="F92" t="s">
        <v>817</v>
      </c>
      <c r="G92">
        <v>8.9997999999999995E-2</v>
      </c>
      <c r="H92">
        <v>0.163688</v>
      </c>
      <c r="I92">
        <v>0.249974</v>
      </c>
      <c r="J92">
        <v>0.337198</v>
      </c>
      <c r="K92">
        <v>0.42652699999999999</v>
      </c>
      <c r="L92">
        <v>0.51549299999999998</v>
      </c>
      <c r="M92">
        <v>0.597889</v>
      </c>
      <c r="N92">
        <v>0.67499200000000004</v>
      </c>
      <c r="O92">
        <v>0.75191300000000005</v>
      </c>
      <c r="P92">
        <v>0.82803800000000005</v>
      </c>
      <c r="Q92">
        <v>0.90481400000000001</v>
      </c>
      <c r="R92">
        <v>0.98185599999999995</v>
      </c>
      <c r="S92">
        <v>1.059515</v>
      </c>
      <c r="T92">
        <v>1.1359090000000001</v>
      </c>
      <c r="U92">
        <v>1.215317</v>
      </c>
      <c r="V92">
        <v>1.3000130000000001</v>
      </c>
      <c r="W92">
        <v>1.3848370000000001</v>
      </c>
      <c r="X92">
        <v>1.471303</v>
      </c>
      <c r="Y92">
        <v>1.5641339999999999</v>
      </c>
      <c r="Z92">
        <v>1.6610320000000001</v>
      </c>
      <c r="AA92">
        <v>1.759606</v>
      </c>
      <c r="AB92">
        <v>1.8651279999999999</v>
      </c>
      <c r="AC92">
        <v>1.976728</v>
      </c>
      <c r="AD92">
        <v>2.0954579999999998</v>
      </c>
      <c r="AE92">
        <v>2.2125650000000001</v>
      </c>
      <c r="AF92">
        <v>2.3353069999999998</v>
      </c>
      <c r="AG92">
        <v>2.4583659999999998</v>
      </c>
      <c r="AH92">
        <v>2.5862150000000002</v>
      </c>
      <c r="AI92">
        <v>2.7240229999999999</v>
      </c>
      <c r="AJ92">
        <v>2.8703340000000002</v>
      </c>
      <c r="AK92">
        <v>3.0275319999999999</v>
      </c>
      <c r="AL92" s="91">
        <v>0.124</v>
      </c>
    </row>
    <row r="93" spans="1:38" ht="15" customHeight="1">
      <c r="A93" s="103" t="s">
        <v>5</v>
      </c>
      <c r="B93" s="93" t="s">
        <v>8209</v>
      </c>
      <c r="C93" t="s">
        <v>3238</v>
      </c>
      <c r="D93" t="s">
        <v>9552</v>
      </c>
      <c r="E93" t="s">
        <v>9553</v>
      </c>
      <c r="F93" t="s">
        <v>817</v>
      </c>
      <c r="G93">
        <v>0.16417799999999999</v>
      </c>
      <c r="H93">
        <v>0.26693099999999997</v>
      </c>
      <c r="I93">
        <v>0.38777299999999998</v>
      </c>
      <c r="J93">
        <v>0.50831300000000001</v>
      </c>
      <c r="K93">
        <v>0.62991600000000003</v>
      </c>
      <c r="L93">
        <v>0.74863999999999997</v>
      </c>
      <c r="M93">
        <v>0.85668999999999995</v>
      </c>
      <c r="N93">
        <v>0.95623100000000005</v>
      </c>
      <c r="O93">
        <v>1.0542860000000001</v>
      </c>
      <c r="P93">
        <v>1.1494120000000001</v>
      </c>
      <c r="Q93">
        <v>1.2439579999999999</v>
      </c>
      <c r="R93">
        <v>1.337242</v>
      </c>
      <c r="S93">
        <v>1.4299170000000001</v>
      </c>
      <c r="T93">
        <v>1.5200469999999999</v>
      </c>
      <c r="U93">
        <v>1.613666</v>
      </c>
      <c r="V93">
        <v>1.714121</v>
      </c>
      <c r="W93">
        <v>1.815647</v>
      </c>
      <c r="X93">
        <v>1.9204330000000001</v>
      </c>
      <c r="Y93">
        <v>2.0310389999999998</v>
      </c>
      <c r="Z93">
        <v>2.14601</v>
      </c>
      <c r="AA93">
        <v>2.2644700000000002</v>
      </c>
      <c r="AB93">
        <v>2.3944179999999999</v>
      </c>
      <c r="AC93">
        <v>2.5303179999999998</v>
      </c>
      <c r="AD93">
        <v>2.675154</v>
      </c>
      <c r="AE93">
        <v>2.8178030000000001</v>
      </c>
      <c r="AF93">
        <v>2.9672719999999999</v>
      </c>
      <c r="AG93">
        <v>3.1168439999999999</v>
      </c>
      <c r="AH93">
        <v>3.2720690000000001</v>
      </c>
      <c r="AI93">
        <v>3.4394049999999998</v>
      </c>
      <c r="AJ93">
        <v>3.617248</v>
      </c>
      <c r="AK93">
        <v>3.8085680000000002</v>
      </c>
      <c r="AL93" s="91">
        <v>0.11</v>
      </c>
    </row>
    <row r="94" spans="1:38" ht="15" customHeight="1">
      <c r="A94" s="103" t="s">
        <v>5</v>
      </c>
      <c r="B94" s="93" t="s">
        <v>8212</v>
      </c>
      <c r="C94" t="s">
        <v>3235</v>
      </c>
      <c r="D94" t="s">
        <v>9554</v>
      </c>
      <c r="E94" t="s">
        <v>9555</v>
      </c>
      <c r="F94" t="s">
        <v>817</v>
      </c>
      <c r="G94">
        <v>0.17280000000000001</v>
      </c>
      <c r="H94">
        <v>0.28568500000000002</v>
      </c>
      <c r="I94">
        <v>0.41936800000000002</v>
      </c>
      <c r="J94">
        <v>0.55304600000000004</v>
      </c>
      <c r="K94">
        <v>0.68893400000000005</v>
      </c>
      <c r="L94">
        <v>0.82306100000000004</v>
      </c>
      <c r="M94">
        <v>0.94603899999999996</v>
      </c>
      <c r="N94">
        <v>1.0599270000000001</v>
      </c>
      <c r="O94">
        <v>1.1728529999999999</v>
      </c>
      <c r="P94">
        <v>1.283515</v>
      </c>
      <c r="Q94">
        <v>1.3943859999999999</v>
      </c>
      <c r="R94">
        <v>1.504756</v>
      </c>
      <c r="S94">
        <v>1.615253</v>
      </c>
      <c r="T94">
        <v>1.7235240000000001</v>
      </c>
      <c r="U94">
        <v>1.8361529999999999</v>
      </c>
      <c r="V94">
        <v>1.956896</v>
      </c>
      <c r="W94">
        <v>2.0789949999999999</v>
      </c>
      <c r="X94">
        <v>2.2048130000000001</v>
      </c>
      <c r="Y94">
        <v>2.3375059999999999</v>
      </c>
      <c r="Z94">
        <v>2.4754770000000001</v>
      </c>
      <c r="AA94">
        <v>2.617353</v>
      </c>
      <c r="AB94">
        <v>2.7720829999999999</v>
      </c>
      <c r="AC94">
        <v>2.933786</v>
      </c>
      <c r="AD94">
        <v>3.1056979999999998</v>
      </c>
      <c r="AE94">
        <v>3.2752150000000002</v>
      </c>
      <c r="AF94">
        <v>3.4527459999999999</v>
      </c>
      <c r="AG94">
        <v>3.6304059999999998</v>
      </c>
      <c r="AH94">
        <v>3.814743</v>
      </c>
      <c r="AI94">
        <v>4.0133320000000001</v>
      </c>
      <c r="AJ94">
        <v>4.2238530000000001</v>
      </c>
      <c r="AK94">
        <v>4.4496909999999996</v>
      </c>
      <c r="AL94" s="91">
        <v>0.114</v>
      </c>
    </row>
    <row r="95" spans="1:38" ht="15" customHeight="1">
      <c r="A95" s="103" t="s">
        <v>7</v>
      </c>
      <c r="B95" s="93" t="s">
        <v>8215</v>
      </c>
      <c r="C95" t="s">
        <v>2287</v>
      </c>
      <c r="D95" t="s">
        <v>9556</v>
      </c>
      <c r="E95" t="s">
        <v>9557</v>
      </c>
      <c r="F95" t="s">
        <v>817</v>
      </c>
      <c r="G95">
        <v>0.13279199999999999</v>
      </c>
      <c r="H95">
        <v>0.25992599999999999</v>
      </c>
      <c r="I95">
        <v>0.41427199999999997</v>
      </c>
      <c r="J95">
        <v>0.57395099999999999</v>
      </c>
      <c r="K95">
        <v>0.73885999999999996</v>
      </c>
      <c r="L95">
        <v>0.90507099999999996</v>
      </c>
      <c r="M95">
        <v>1.0615019999999999</v>
      </c>
      <c r="N95">
        <v>1.208407</v>
      </c>
      <c r="O95">
        <v>1.3531470000000001</v>
      </c>
      <c r="P95">
        <v>1.497633</v>
      </c>
      <c r="Q95">
        <v>1.645084</v>
      </c>
      <c r="R95">
        <v>1.7943979999999999</v>
      </c>
      <c r="S95">
        <v>1.9460789999999999</v>
      </c>
      <c r="T95">
        <v>2.0955010000000001</v>
      </c>
      <c r="U95">
        <v>2.2496239999999998</v>
      </c>
      <c r="V95">
        <v>2.4129040000000002</v>
      </c>
      <c r="W95">
        <v>2.577223</v>
      </c>
      <c r="X95">
        <v>2.7436950000000002</v>
      </c>
      <c r="Y95">
        <v>2.9192119999999999</v>
      </c>
      <c r="Z95">
        <v>3.1030730000000002</v>
      </c>
      <c r="AA95">
        <v>3.2931789999999999</v>
      </c>
      <c r="AB95">
        <v>3.4983499999999998</v>
      </c>
      <c r="AC95">
        <v>3.715147</v>
      </c>
      <c r="AD95">
        <v>3.9479099999999998</v>
      </c>
      <c r="AE95">
        <v>4.1795640000000001</v>
      </c>
      <c r="AF95">
        <v>4.4228500000000004</v>
      </c>
      <c r="AG95">
        <v>4.6686120000000004</v>
      </c>
      <c r="AH95">
        <v>4.9224540000000001</v>
      </c>
      <c r="AI95">
        <v>5.1942959999999996</v>
      </c>
      <c r="AJ95">
        <v>5.4856660000000002</v>
      </c>
      <c r="AK95">
        <v>5.799258</v>
      </c>
      <c r="AL95" s="91">
        <v>0.13400000000000001</v>
      </c>
    </row>
    <row r="96" spans="1:38" ht="15" customHeight="1">
      <c r="B96" s="93" t="s">
        <v>8218</v>
      </c>
      <c r="C96" t="s">
        <v>996</v>
      </c>
      <c r="D96" t="s">
        <v>9558</v>
      </c>
      <c r="E96" t="s">
        <v>9559</v>
      </c>
      <c r="F96" t="s">
        <v>817</v>
      </c>
      <c r="G96">
        <v>5217.8579099999997</v>
      </c>
      <c r="H96">
        <v>5322.7734380000002</v>
      </c>
      <c r="I96">
        <v>5462.2470700000003</v>
      </c>
      <c r="J96">
        <v>5509.6748049999997</v>
      </c>
      <c r="K96">
        <v>5566.1865230000003</v>
      </c>
      <c r="L96">
        <v>5614.4267579999996</v>
      </c>
      <c r="M96">
        <v>5611.2626950000003</v>
      </c>
      <c r="N96">
        <v>5579.9892579999996</v>
      </c>
      <c r="O96">
        <v>5546.2666019999997</v>
      </c>
      <c r="P96">
        <v>5504.2871089999999</v>
      </c>
      <c r="Q96">
        <v>5469.7138670000004</v>
      </c>
      <c r="R96">
        <v>5438.3911129999997</v>
      </c>
      <c r="S96">
        <v>5413.3051759999998</v>
      </c>
      <c r="T96">
        <v>5386.6933589999999</v>
      </c>
      <c r="U96">
        <v>5378.1435549999997</v>
      </c>
      <c r="V96">
        <v>5393.2597660000001</v>
      </c>
      <c r="W96">
        <v>5407.6298829999996</v>
      </c>
      <c r="X96">
        <v>5423.5878910000001</v>
      </c>
      <c r="Y96">
        <v>5448.6391599999997</v>
      </c>
      <c r="Z96">
        <v>5481.9311520000001</v>
      </c>
      <c r="AA96">
        <v>5512.1757809999999</v>
      </c>
      <c r="AB96">
        <v>5555.0859380000002</v>
      </c>
      <c r="AC96">
        <v>5607.7861329999996</v>
      </c>
      <c r="AD96">
        <v>5675.595703</v>
      </c>
      <c r="AE96">
        <v>5732.5273440000001</v>
      </c>
      <c r="AF96">
        <v>5793.8349609999996</v>
      </c>
      <c r="AG96">
        <v>5843.8691410000001</v>
      </c>
      <c r="AH96">
        <v>5892.3432620000003</v>
      </c>
      <c r="AI96">
        <v>5949.0981449999999</v>
      </c>
      <c r="AJ96">
        <v>6010.8969729999999</v>
      </c>
      <c r="AK96">
        <v>6080.1982420000004</v>
      </c>
      <c r="AL96" s="91">
        <v>5.0000000000000001E-3</v>
      </c>
    </row>
    <row r="97" spans="1:38" ht="15" customHeight="1">
      <c r="C97" t="s">
        <v>8221</v>
      </c>
      <c r="E97" t="s">
        <v>9560</v>
      </c>
    </row>
    <row r="98" spans="1:38" ht="15" customHeight="1">
      <c r="C98" t="s">
        <v>850</v>
      </c>
      <c r="E98" t="s">
        <v>9561</v>
      </c>
    </row>
    <row r="99" spans="1:38" ht="15" customHeight="1">
      <c r="A99" s="103" t="s">
        <v>4</v>
      </c>
      <c r="B99" s="93" t="s">
        <v>8222</v>
      </c>
      <c r="C99" t="s">
        <v>955</v>
      </c>
      <c r="D99" t="s">
        <v>9562</v>
      </c>
      <c r="E99" t="s">
        <v>9563</v>
      </c>
      <c r="F99" t="s">
        <v>8225</v>
      </c>
      <c r="G99">
        <v>14.441151</v>
      </c>
      <c r="H99">
        <v>14.628738</v>
      </c>
      <c r="I99">
        <v>14.826855</v>
      </c>
      <c r="J99">
        <v>15.032551</v>
      </c>
      <c r="K99">
        <v>15.251995000000001</v>
      </c>
      <c r="L99">
        <v>15.486542999999999</v>
      </c>
      <c r="M99">
        <v>15.729711999999999</v>
      </c>
      <c r="N99">
        <v>15.97142</v>
      </c>
      <c r="O99">
        <v>16.200776999999999</v>
      </c>
      <c r="P99">
        <v>16.420397000000001</v>
      </c>
      <c r="Q99">
        <v>16.622484</v>
      </c>
      <c r="R99">
        <v>16.806244</v>
      </c>
      <c r="S99">
        <v>16.974647999999998</v>
      </c>
      <c r="T99">
        <v>17.128364999999999</v>
      </c>
      <c r="U99">
        <v>17.265326999999999</v>
      </c>
      <c r="V99">
        <v>17.388414000000001</v>
      </c>
      <c r="W99">
        <v>17.500191000000001</v>
      </c>
      <c r="X99">
        <v>17.601517000000001</v>
      </c>
      <c r="Y99">
        <v>17.693231999999998</v>
      </c>
      <c r="Z99">
        <v>17.772932000000001</v>
      </c>
      <c r="AA99">
        <v>17.842500999999999</v>
      </c>
      <c r="AB99">
        <v>17.902698999999998</v>
      </c>
      <c r="AC99">
        <v>17.955086000000001</v>
      </c>
      <c r="AD99">
        <v>17.998446000000001</v>
      </c>
      <c r="AE99">
        <v>18.034400999999999</v>
      </c>
      <c r="AF99">
        <v>18.065225999999999</v>
      </c>
      <c r="AG99">
        <v>18.092281</v>
      </c>
      <c r="AH99">
        <v>18.114474999999999</v>
      </c>
      <c r="AI99">
        <v>18.132636999999999</v>
      </c>
      <c r="AJ99">
        <v>18.148385999999999</v>
      </c>
      <c r="AK99">
        <v>18.161615000000001</v>
      </c>
      <c r="AL99" s="91">
        <v>8.0000000000000002E-3</v>
      </c>
    </row>
    <row r="100" spans="1:38" ht="15" customHeight="1">
      <c r="A100" s="103" t="s">
        <v>3</v>
      </c>
      <c r="B100" s="93" t="s">
        <v>8226</v>
      </c>
      <c r="C100" t="s">
        <v>1221</v>
      </c>
      <c r="D100" t="s">
        <v>9564</v>
      </c>
      <c r="E100" t="s">
        <v>9565</v>
      </c>
      <c r="F100" t="s">
        <v>2728</v>
      </c>
      <c r="G100">
        <v>9.9266389999999998</v>
      </c>
      <c r="H100">
        <v>10.047264999999999</v>
      </c>
      <c r="I100">
        <v>10.179485</v>
      </c>
      <c r="J100">
        <v>10.322433</v>
      </c>
      <c r="K100">
        <v>10.480319</v>
      </c>
      <c r="L100">
        <v>10.651832000000001</v>
      </c>
      <c r="M100">
        <v>10.832162</v>
      </c>
      <c r="N100">
        <v>11.020344</v>
      </c>
      <c r="O100">
        <v>11.206970999999999</v>
      </c>
      <c r="P100">
        <v>11.395505</v>
      </c>
      <c r="Q100">
        <v>11.579355</v>
      </c>
      <c r="R100">
        <v>11.762096</v>
      </c>
      <c r="S100">
        <v>11.935959</v>
      </c>
      <c r="T100">
        <v>12.098836</v>
      </c>
      <c r="U100">
        <v>12.252234</v>
      </c>
      <c r="V100">
        <v>12.398338000000001</v>
      </c>
      <c r="W100">
        <v>12.534537</v>
      </c>
      <c r="X100">
        <v>12.661916</v>
      </c>
      <c r="Y100">
        <v>12.78312</v>
      </c>
      <c r="Z100">
        <v>12.898834000000001</v>
      </c>
      <c r="AA100">
        <v>13.008051</v>
      </c>
      <c r="AB100">
        <v>13.106111</v>
      </c>
      <c r="AC100">
        <v>13.196059</v>
      </c>
      <c r="AD100">
        <v>13.277345</v>
      </c>
      <c r="AE100">
        <v>13.350287</v>
      </c>
      <c r="AF100">
        <v>13.416955</v>
      </c>
      <c r="AG100">
        <v>13.477194000000001</v>
      </c>
      <c r="AH100">
        <v>13.533129000000001</v>
      </c>
      <c r="AI100">
        <v>13.587325999999999</v>
      </c>
      <c r="AJ100">
        <v>13.639747</v>
      </c>
      <c r="AK100">
        <v>13.692322000000001</v>
      </c>
      <c r="AL100" s="91">
        <v>1.0999999999999999E-2</v>
      </c>
    </row>
    <row r="101" spans="1:38" ht="15" customHeight="1">
      <c r="A101" s="103" t="s">
        <v>6</v>
      </c>
      <c r="B101" s="93" t="s">
        <v>8229</v>
      </c>
      <c r="C101" t="s">
        <v>970</v>
      </c>
      <c r="D101" t="s">
        <v>9566</v>
      </c>
      <c r="E101" t="s">
        <v>9567</v>
      </c>
      <c r="F101" t="s">
        <v>2728</v>
      </c>
      <c r="G101">
        <v>11.814458999999999</v>
      </c>
      <c r="H101">
        <v>12.035695</v>
      </c>
      <c r="I101">
        <v>12.181948</v>
      </c>
      <c r="J101">
        <v>12.289887</v>
      </c>
      <c r="K101">
        <v>12.388009</v>
      </c>
      <c r="L101">
        <v>12.488956999999999</v>
      </c>
      <c r="M101">
        <v>12.598053999999999</v>
      </c>
      <c r="N101">
        <v>12.716735999999999</v>
      </c>
      <c r="O101">
        <v>12.81616</v>
      </c>
      <c r="P101">
        <v>12.905619</v>
      </c>
      <c r="Q101">
        <v>12.988258</v>
      </c>
      <c r="R101">
        <v>13.053436</v>
      </c>
      <c r="S101">
        <v>13.114386</v>
      </c>
      <c r="T101">
        <v>13.171251</v>
      </c>
      <c r="U101">
        <v>13.220426</v>
      </c>
      <c r="V101">
        <v>13.266594</v>
      </c>
      <c r="W101">
        <v>13.310082</v>
      </c>
      <c r="X101">
        <v>13.351424</v>
      </c>
      <c r="Y101">
        <v>13.391095</v>
      </c>
      <c r="Z101">
        <v>13.428837</v>
      </c>
      <c r="AA101">
        <v>13.466564999999999</v>
      </c>
      <c r="AB101">
        <v>13.502083000000001</v>
      </c>
      <c r="AC101">
        <v>13.535717999999999</v>
      </c>
      <c r="AD101">
        <v>13.567406</v>
      </c>
      <c r="AE101">
        <v>13.597003000000001</v>
      </c>
      <c r="AF101">
        <v>13.624390999999999</v>
      </c>
      <c r="AG101">
        <v>13.649222</v>
      </c>
      <c r="AH101">
        <v>13.670792</v>
      </c>
      <c r="AI101">
        <v>13.689068000000001</v>
      </c>
      <c r="AJ101">
        <v>13.704409</v>
      </c>
      <c r="AK101">
        <v>13.717224</v>
      </c>
      <c r="AL101" s="91">
        <v>5.0000000000000001E-3</v>
      </c>
    </row>
    <row r="102" spans="1:38" ht="15" customHeight="1">
      <c r="A102" s="103" t="s">
        <v>2</v>
      </c>
      <c r="B102" s="93" t="s">
        <v>8232</v>
      </c>
      <c r="C102" t="s">
        <v>985</v>
      </c>
      <c r="D102" t="s">
        <v>9568</v>
      </c>
      <c r="E102" t="s">
        <v>9569</v>
      </c>
      <c r="F102" t="s">
        <v>2728</v>
      </c>
      <c r="G102">
        <v>11.239466</v>
      </c>
      <c r="H102">
        <v>11.575377</v>
      </c>
      <c r="I102">
        <v>11.802208</v>
      </c>
      <c r="J102">
        <v>11.983522000000001</v>
      </c>
      <c r="K102">
        <v>12.15204</v>
      </c>
      <c r="L102">
        <v>12.321821</v>
      </c>
      <c r="M102">
        <v>12.496672999999999</v>
      </c>
      <c r="N102">
        <v>12.678108999999999</v>
      </c>
      <c r="O102">
        <v>12.830679999999999</v>
      </c>
      <c r="P102">
        <v>12.967447999999999</v>
      </c>
      <c r="Q102">
        <v>13.091060000000001</v>
      </c>
      <c r="R102">
        <v>13.202503999999999</v>
      </c>
      <c r="S102">
        <v>13.300399000000001</v>
      </c>
      <c r="T102">
        <v>13.385134000000001</v>
      </c>
      <c r="U102">
        <v>13.457652</v>
      </c>
      <c r="V102">
        <v>13.519247999999999</v>
      </c>
      <c r="W102">
        <v>13.571305000000001</v>
      </c>
      <c r="X102">
        <v>13.615952</v>
      </c>
      <c r="Y102">
        <v>13.653896</v>
      </c>
      <c r="Z102">
        <v>13.687379</v>
      </c>
      <c r="AA102">
        <v>13.723508000000001</v>
      </c>
      <c r="AB102">
        <v>13.755007000000001</v>
      </c>
      <c r="AC102">
        <v>13.782095999999999</v>
      </c>
      <c r="AD102">
        <v>13.804919999999999</v>
      </c>
      <c r="AE102">
        <v>13.823008</v>
      </c>
      <c r="AF102">
        <v>13.836185</v>
      </c>
      <c r="AG102">
        <v>13.843932000000001</v>
      </c>
      <c r="AH102">
        <v>13.844525000000001</v>
      </c>
      <c r="AI102">
        <v>13.839772</v>
      </c>
      <c r="AJ102">
        <v>13.830671000000001</v>
      </c>
      <c r="AK102">
        <v>13.817937000000001</v>
      </c>
      <c r="AL102" s="91">
        <v>7.0000000000000001E-3</v>
      </c>
    </row>
    <row r="103" spans="1:38" ht="15" customHeight="1">
      <c r="A103" s="103" t="s">
        <v>3</v>
      </c>
      <c r="B103" s="93" t="s">
        <v>8235</v>
      </c>
      <c r="C103" t="s">
        <v>3230</v>
      </c>
      <c r="D103" t="s">
        <v>9570</v>
      </c>
      <c r="E103" t="s">
        <v>9571</v>
      </c>
      <c r="F103" t="s">
        <v>2728</v>
      </c>
      <c r="G103">
        <v>10.253147</v>
      </c>
      <c r="H103">
        <v>10.360734000000001</v>
      </c>
      <c r="I103">
        <v>10.477677999999999</v>
      </c>
      <c r="J103">
        <v>10.603992</v>
      </c>
      <c r="K103">
        <v>10.742763999999999</v>
      </c>
      <c r="L103">
        <v>10.893625</v>
      </c>
      <c r="M103">
        <v>11.053193</v>
      </c>
      <c r="N103">
        <v>11.220317</v>
      </c>
      <c r="O103">
        <v>11.378232000000001</v>
      </c>
      <c r="P103">
        <v>11.536349</v>
      </c>
      <c r="Q103">
        <v>11.691799</v>
      </c>
      <c r="R103">
        <v>11.843816</v>
      </c>
      <c r="S103">
        <v>11.98864</v>
      </c>
      <c r="T103">
        <v>12.124869</v>
      </c>
      <c r="U103">
        <v>12.255699</v>
      </c>
      <c r="V103">
        <v>12.378715</v>
      </c>
      <c r="W103">
        <v>12.493363</v>
      </c>
      <c r="X103">
        <v>12.597605</v>
      </c>
      <c r="Y103">
        <v>12.695283999999999</v>
      </c>
      <c r="Z103">
        <v>12.784198</v>
      </c>
      <c r="AA103">
        <v>12.863796000000001</v>
      </c>
      <c r="AB103">
        <v>12.932888</v>
      </c>
      <c r="AC103">
        <v>12.993784</v>
      </c>
      <c r="AD103">
        <v>13.046919000000001</v>
      </c>
      <c r="AE103">
        <v>13.093370999999999</v>
      </c>
      <c r="AF103">
        <v>13.134365000000001</v>
      </c>
      <c r="AG103">
        <v>13.169283999999999</v>
      </c>
      <c r="AH103">
        <v>13.200457999999999</v>
      </c>
      <c r="AI103">
        <v>13.228944</v>
      </c>
      <c r="AJ103">
        <v>13.257667</v>
      </c>
      <c r="AK103">
        <v>13.285807999999999</v>
      </c>
      <c r="AL103" s="91">
        <v>8.9999999999999993E-3</v>
      </c>
    </row>
    <row r="104" spans="1:38" ht="15" customHeight="1">
      <c r="A104" s="103" t="s">
        <v>1</v>
      </c>
      <c r="B104" s="93" t="s">
        <v>8238</v>
      </c>
      <c r="C104" t="s">
        <v>2271</v>
      </c>
      <c r="D104" t="s">
        <v>9572</v>
      </c>
      <c r="E104" t="s">
        <v>9573</v>
      </c>
      <c r="F104" t="s">
        <v>8225</v>
      </c>
      <c r="G104">
        <v>26.399440999999999</v>
      </c>
      <c r="H104">
        <v>26.755863000000002</v>
      </c>
      <c r="I104">
        <v>26.928557999999999</v>
      </c>
      <c r="J104">
        <v>27.043559999999999</v>
      </c>
      <c r="K104">
        <v>27.145251999999999</v>
      </c>
      <c r="L104">
        <v>27.251470999999999</v>
      </c>
      <c r="M104">
        <v>27.368781999999999</v>
      </c>
      <c r="N104">
        <v>27.500584</v>
      </c>
      <c r="O104">
        <v>27.630794999999999</v>
      </c>
      <c r="P104">
        <v>27.772300999999999</v>
      </c>
      <c r="Q104">
        <v>27.917207999999999</v>
      </c>
      <c r="R104">
        <v>28.057013999999999</v>
      </c>
      <c r="S104">
        <v>28.184104999999999</v>
      </c>
      <c r="T104">
        <v>28.298544</v>
      </c>
      <c r="U104">
        <v>28.399671999999999</v>
      </c>
      <c r="V104">
        <v>28.487069999999999</v>
      </c>
      <c r="W104">
        <v>28.561395999999998</v>
      </c>
      <c r="X104">
        <v>28.62377</v>
      </c>
      <c r="Y104">
        <v>28.675871000000001</v>
      </c>
      <c r="Z104">
        <v>28.720589</v>
      </c>
      <c r="AA104">
        <v>28.758986</v>
      </c>
      <c r="AB104">
        <v>28.792487999999999</v>
      </c>
      <c r="AC104">
        <v>28.822303999999999</v>
      </c>
      <c r="AD104">
        <v>28.843585999999998</v>
      </c>
      <c r="AE104">
        <v>28.865393000000001</v>
      </c>
      <c r="AF104">
        <v>28.887146000000001</v>
      </c>
      <c r="AG104">
        <v>28.908477999999999</v>
      </c>
      <c r="AH104">
        <v>28.929573000000001</v>
      </c>
      <c r="AI104">
        <v>28.950541000000001</v>
      </c>
      <c r="AJ104">
        <v>28.971117</v>
      </c>
      <c r="AK104">
        <v>28.990644</v>
      </c>
      <c r="AL104" s="91">
        <v>3.0000000000000001E-3</v>
      </c>
    </row>
    <row r="105" spans="1:38" ht="15" customHeight="1">
      <c r="A105" s="103" t="s">
        <v>5</v>
      </c>
      <c r="B105" s="93" t="s">
        <v>8241</v>
      </c>
      <c r="C105" t="s">
        <v>3238</v>
      </c>
      <c r="D105" t="s">
        <v>9574</v>
      </c>
      <c r="E105" t="s">
        <v>9575</v>
      </c>
      <c r="F105" t="s">
        <v>8225</v>
      </c>
      <c r="G105">
        <v>22.632963</v>
      </c>
      <c r="H105">
        <v>22.805019000000001</v>
      </c>
      <c r="I105">
        <v>23.005239</v>
      </c>
      <c r="J105">
        <v>23.195965000000001</v>
      </c>
      <c r="K105">
        <v>23.416011999999998</v>
      </c>
      <c r="L105">
        <v>23.685102000000001</v>
      </c>
      <c r="M105">
        <v>23.992557999999999</v>
      </c>
      <c r="N105">
        <v>24.338844000000002</v>
      </c>
      <c r="O105">
        <v>24.667368</v>
      </c>
      <c r="P105">
        <v>25.024435</v>
      </c>
      <c r="Q105">
        <v>25.384039000000001</v>
      </c>
      <c r="R105">
        <v>25.738420000000001</v>
      </c>
      <c r="S105">
        <v>26.071756000000001</v>
      </c>
      <c r="T105">
        <v>26.371476999999999</v>
      </c>
      <c r="U105">
        <v>26.637753</v>
      </c>
      <c r="V105">
        <v>26.871957999999999</v>
      </c>
      <c r="W105">
        <v>27.074155999999999</v>
      </c>
      <c r="X105">
        <v>27.246549999999999</v>
      </c>
      <c r="Y105">
        <v>27.392555000000002</v>
      </c>
      <c r="Z105">
        <v>27.519750999999999</v>
      </c>
      <c r="AA105">
        <v>27.631689000000001</v>
      </c>
      <c r="AB105">
        <v>27.731079000000001</v>
      </c>
      <c r="AC105">
        <v>27.820191999999999</v>
      </c>
      <c r="AD105">
        <v>27.907637000000001</v>
      </c>
      <c r="AE105">
        <v>27.992422000000001</v>
      </c>
      <c r="AF105">
        <v>28.073622</v>
      </c>
      <c r="AG105">
        <v>28.149307</v>
      </c>
      <c r="AH105">
        <v>28.218852999999999</v>
      </c>
      <c r="AI105">
        <v>28.281551</v>
      </c>
      <c r="AJ105">
        <v>28.336206000000001</v>
      </c>
      <c r="AK105">
        <v>28.380762000000001</v>
      </c>
      <c r="AL105" s="91">
        <v>8.0000000000000002E-3</v>
      </c>
    </row>
    <row r="106" spans="1:38" ht="15" customHeight="1">
      <c r="A106" s="103" t="s">
        <v>5</v>
      </c>
      <c r="B106" s="93" t="s">
        <v>8244</v>
      </c>
      <c r="C106" t="s">
        <v>3235</v>
      </c>
      <c r="D106" t="s">
        <v>9576</v>
      </c>
      <c r="E106" t="s">
        <v>9577</v>
      </c>
      <c r="F106" t="s">
        <v>2728</v>
      </c>
      <c r="G106">
        <v>18.318317</v>
      </c>
      <c r="H106">
        <v>18.485561000000001</v>
      </c>
      <c r="I106">
        <v>18.572817000000001</v>
      </c>
      <c r="J106">
        <v>18.650091</v>
      </c>
      <c r="K106">
        <v>18.732737</v>
      </c>
      <c r="L106">
        <v>18.828057999999999</v>
      </c>
      <c r="M106">
        <v>18.938272000000001</v>
      </c>
      <c r="N106">
        <v>19.066110999999999</v>
      </c>
      <c r="O106">
        <v>19.183599000000001</v>
      </c>
      <c r="P106">
        <v>19.305886999999998</v>
      </c>
      <c r="Q106">
        <v>19.424398</v>
      </c>
      <c r="R106">
        <v>19.536116</v>
      </c>
      <c r="S106">
        <v>19.635946000000001</v>
      </c>
      <c r="T106">
        <v>19.724335</v>
      </c>
      <c r="U106">
        <v>19.802139</v>
      </c>
      <c r="V106">
        <v>19.869484</v>
      </c>
      <c r="W106">
        <v>19.926494999999999</v>
      </c>
      <c r="X106">
        <v>19.974305999999999</v>
      </c>
      <c r="Y106">
        <v>20.008278000000001</v>
      </c>
      <c r="Z106">
        <v>20.038494</v>
      </c>
      <c r="AA106">
        <v>20.066004</v>
      </c>
      <c r="AB106">
        <v>20.092134000000001</v>
      </c>
      <c r="AC106">
        <v>20.117989999999999</v>
      </c>
      <c r="AD106">
        <v>20.146463000000001</v>
      </c>
      <c r="AE106">
        <v>20.175598000000001</v>
      </c>
      <c r="AF106">
        <v>20.207552</v>
      </c>
      <c r="AG106">
        <v>20.241367</v>
      </c>
      <c r="AH106">
        <v>20.276648999999999</v>
      </c>
      <c r="AI106">
        <v>20.312859</v>
      </c>
      <c r="AJ106">
        <v>20.348948</v>
      </c>
      <c r="AK106">
        <v>20.383913</v>
      </c>
      <c r="AL106" s="91">
        <v>4.0000000000000001E-3</v>
      </c>
    </row>
    <row r="107" spans="1:38" ht="15" customHeight="1">
      <c r="A107" s="103" t="s">
        <v>7</v>
      </c>
      <c r="B107" s="93" t="s">
        <v>8247</v>
      </c>
      <c r="C107" t="s">
        <v>2287</v>
      </c>
      <c r="D107" t="s">
        <v>9578</v>
      </c>
      <c r="E107" t="s">
        <v>9579</v>
      </c>
      <c r="F107" t="s">
        <v>8225</v>
      </c>
      <c r="G107">
        <v>18.454547999999999</v>
      </c>
      <c r="H107">
        <v>17.221418</v>
      </c>
      <c r="I107">
        <v>16.866793000000001</v>
      </c>
      <c r="J107">
        <v>16.691296000000001</v>
      </c>
      <c r="K107">
        <v>16.584225</v>
      </c>
      <c r="L107">
        <v>16.511846999999999</v>
      </c>
      <c r="M107">
        <v>16.460584999999998</v>
      </c>
      <c r="N107">
        <v>16.422734999999999</v>
      </c>
      <c r="O107">
        <v>16.393345</v>
      </c>
      <c r="P107">
        <v>16.370138000000001</v>
      </c>
      <c r="Q107">
        <v>16.351755000000001</v>
      </c>
      <c r="R107">
        <v>16.337005999999999</v>
      </c>
      <c r="S107">
        <v>16.325168999999999</v>
      </c>
      <c r="T107">
        <v>16.315739000000001</v>
      </c>
      <c r="U107">
        <v>16.308304</v>
      </c>
      <c r="V107">
        <v>16.302492000000001</v>
      </c>
      <c r="W107">
        <v>16.298054</v>
      </c>
      <c r="X107">
        <v>16.294720000000002</v>
      </c>
      <c r="Y107">
        <v>16.292207999999999</v>
      </c>
      <c r="Z107">
        <v>16.287796</v>
      </c>
      <c r="AA107">
        <v>16.283563999999998</v>
      </c>
      <c r="AB107">
        <v>16.279828999999999</v>
      </c>
      <c r="AC107">
        <v>16.276516000000001</v>
      </c>
      <c r="AD107">
        <v>16.269548</v>
      </c>
      <c r="AE107">
        <v>16.264178999999999</v>
      </c>
      <c r="AF107">
        <v>16.260014000000002</v>
      </c>
      <c r="AG107">
        <v>16.256768999999998</v>
      </c>
      <c r="AH107">
        <v>16.254234</v>
      </c>
      <c r="AI107">
        <v>16.252253</v>
      </c>
      <c r="AJ107">
        <v>16.250693999999999</v>
      </c>
      <c r="AK107">
        <v>16.250617999999999</v>
      </c>
      <c r="AL107" s="91">
        <v>-4.0000000000000001E-3</v>
      </c>
    </row>
    <row r="108" spans="1:38" s="36" customFormat="1" ht="15" customHeight="1">
      <c r="B108" s="35" t="s">
        <v>8250</v>
      </c>
      <c r="C108" s="36" t="s">
        <v>8251</v>
      </c>
      <c r="D108" s="36" t="s">
        <v>9580</v>
      </c>
      <c r="E108" s="36" t="s">
        <v>9581</v>
      </c>
      <c r="G108" s="36">
        <v>13.189800999999999</v>
      </c>
      <c r="H108" s="36">
        <v>13.375156</v>
      </c>
      <c r="I108" s="36">
        <v>13.572721</v>
      </c>
      <c r="J108" s="36">
        <v>13.777642</v>
      </c>
      <c r="K108" s="36">
        <v>13.995559</v>
      </c>
      <c r="L108" s="36">
        <v>14.225581999999999</v>
      </c>
      <c r="M108" s="36">
        <v>14.460044999999999</v>
      </c>
      <c r="N108" s="36">
        <v>14.692441000000001</v>
      </c>
      <c r="O108" s="36">
        <v>14.913171</v>
      </c>
      <c r="P108" s="36">
        <v>15.124737</v>
      </c>
      <c r="Q108" s="36">
        <v>15.319850000000001</v>
      </c>
      <c r="R108" s="36">
        <v>15.500711000000001</v>
      </c>
      <c r="S108" s="36">
        <v>15.664879000000001</v>
      </c>
      <c r="T108" s="36">
        <v>15.812077</v>
      </c>
      <c r="U108" s="36">
        <v>15.943821</v>
      </c>
      <c r="V108" s="36">
        <v>16.063237999999998</v>
      </c>
      <c r="W108" s="36">
        <v>16.169933</v>
      </c>
      <c r="X108" s="36">
        <v>16.265076000000001</v>
      </c>
      <c r="Y108" s="36">
        <v>16.351177</v>
      </c>
      <c r="Z108" s="36">
        <v>16.427665999999999</v>
      </c>
      <c r="AA108" s="36">
        <v>16.494938000000001</v>
      </c>
      <c r="AB108" s="36">
        <v>16.551075000000001</v>
      </c>
      <c r="AC108" s="36">
        <v>16.599229999999999</v>
      </c>
      <c r="AD108" s="36">
        <v>16.638247</v>
      </c>
      <c r="AE108" s="36">
        <v>16.66939</v>
      </c>
      <c r="AF108" s="36">
        <v>16.695119999999999</v>
      </c>
      <c r="AG108" s="36">
        <v>16.716131000000001</v>
      </c>
      <c r="AH108" s="36">
        <v>16.732790000000001</v>
      </c>
      <c r="AI108" s="36">
        <v>16.746760999999999</v>
      </c>
      <c r="AJ108" s="36">
        <v>16.759088999999999</v>
      </c>
      <c r="AK108" s="36">
        <v>16.770112999999998</v>
      </c>
      <c r="AL108" s="95">
        <v>8.0000000000000002E-3</v>
      </c>
    </row>
    <row r="109" spans="1:38" ht="15" customHeight="1">
      <c r="C109" t="s">
        <v>854</v>
      </c>
      <c r="E109" t="s">
        <v>9582</v>
      </c>
    </row>
    <row r="110" spans="1:38" ht="15" customHeight="1">
      <c r="A110" s="103" t="s">
        <v>4</v>
      </c>
      <c r="B110" s="93" t="s">
        <v>8254</v>
      </c>
      <c r="C110" t="s">
        <v>955</v>
      </c>
      <c r="D110" t="s">
        <v>9583</v>
      </c>
      <c r="E110" t="s">
        <v>9584</v>
      </c>
      <c r="F110" t="s">
        <v>8225</v>
      </c>
      <c r="G110">
        <v>8.9404749999999993</v>
      </c>
      <c r="H110">
        <v>9.0364559999999994</v>
      </c>
      <c r="I110">
        <v>9.1555060000000008</v>
      </c>
      <c r="J110">
        <v>9.2936859999999992</v>
      </c>
      <c r="K110">
        <v>9.4494419999999995</v>
      </c>
      <c r="L110">
        <v>9.6222110000000001</v>
      </c>
      <c r="M110">
        <v>9.8026370000000007</v>
      </c>
      <c r="N110">
        <v>9.9854190000000003</v>
      </c>
      <c r="O110">
        <v>10.161821</v>
      </c>
      <c r="P110">
        <v>10.347707</v>
      </c>
      <c r="Q110">
        <v>10.540713999999999</v>
      </c>
      <c r="R110">
        <v>10.740971999999999</v>
      </c>
      <c r="S110">
        <v>10.940163</v>
      </c>
      <c r="T110">
        <v>11.128415</v>
      </c>
      <c r="U110">
        <v>11.304808</v>
      </c>
      <c r="V110">
        <v>11.468162</v>
      </c>
      <c r="W110">
        <v>11.61716</v>
      </c>
      <c r="X110">
        <v>11.746677999999999</v>
      </c>
      <c r="Y110">
        <v>11.864013999999999</v>
      </c>
      <c r="Z110">
        <v>11.972716</v>
      </c>
      <c r="AA110">
        <v>12.073969999999999</v>
      </c>
      <c r="AB110">
        <v>12.166705</v>
      </c>
      <c r="AC110">
        <v>12.249510000000001</v>
      </c>
      <c r="AD110">
        <v>12.319685</v>
      </c>
      <c r="AE110">
        <v>12.378683000000001</v>
      </c>
      <c r="AF110">
        <v>12.430021999999999</v>
      </c>
      <c r="AG110">
        <v>12.476145000000001</v>
      </c>
      <c r="AH110">
        <v>12.515844</v>
      </c>
      <c r="AI110">
        <v>12.550516999999999</v>
      </c>
      <c r="AJ110">
        <v>12.582235000000001</v>
      </c>
      <c r="AK110">
        <v>12.611659</v>
      </c>
      <c r="AL110" s="91">
        <v>1.2E-2</v>
      </c>
    </row>
    <row r="111" spans="1:38" ht="15" customHeight="1">
      <c r="A111" s="103" t="s">
        <v>3</v>
      </c>
      <c r="B111" s="93" t="s">
        <v>8257</v>
      </c>
      <c r="C111" t="s">
        <v>1221</v>
      </c>
      <c r="D111" t="s">
        <v>9585</v>
      </c>
      <c r="E111" t="s">
        <v>9586</v>
      </c>
      <c r="F111" t="s">
        <v>2728</v>
      </c>
      <c r="G111">
        <v>6.6134009999999996</v>
      </c>
      <c r="H111">
        <v>6.6566390000000002</v>
      </c>
      <c r="I111">
        <v>6.712491</v>
      </c>
      <c r="J111">
        <v>6.7791420000000002</v>
      </c>
      <c r="K111">
        <v>6.8554909999999998</v>
      </c>
      <c r="L111">
        <v>6.9433540000000002</v>
      </c>
      <c r="M111">
        <v>7.0376919999999998</v>
      </c>
      <c r="N111">
        <v>7.1362949999999996</v>
      </c>
      <c r="O111">
        <v>7.2307509999999997</v>
      </c>
      <c r="P111">
        <v>7.330781</v>
      </c>
      <c r="Q111">
        <v>7.4368119999999998</v>
      </c>
      <c r="R111">
        <v>7.5491910000000004</v>
      </c>
      <c r="S111">
        <v>7.6644170000000003</v>
      </c>
      <c r="T111">
        <v>7.7799250000000004</v>
      </c>
      <c r="U111">
        <v>7.8916630000000003</v>
      </c>
      <c r="V111">
        <v>7.9995589999999996</v>
      </c>
      <c r="W111">
        <v>8.1031770000000005</v>
      </c>
      <c r="X111">
        <v>8.1982119999999998</v>
      </c>
      <c r="Y111">
        <v>8.2874210000000001</v>
      </c>
      <c r="Z111">
        <v>8.3700119999999991</v>
      </c>
      <c r="AA111">
        <v>8.4491010000000006</v>
      </c>
      <c r="AB111">
        <v>8.5225109999999997</v>
      </c>
      <c r="AC111">
        <v>8.5893110000000004</v>
      </c>
      <c r="AD111">
        <v>8.6483500000000006</v>
      </c>
      <c r="AE111">
        <v>8.7005739999999996</v>
      </c>
      <c r="AF111">
        <v>8.7489000000000008</v>
      </c>
      <c r="AG111">
        <v>8.7937379999999994</v>
      </c>
      <c r="AH111">
        <v>8.835134</v>
      </c>
      <c r="AI111">
        <v>8.8723939999999999</v>
      </c>
      <c r="AJ111">
        <v>8.9063630000000007</v>
      </c>
      <c r="AK111">
        <v>8.9383820000000007</v>
      </c>
      <c r="AL111" s="91">
        <v>0.01</v>
      </c>
    </row>
    <row r="112" spans="1:38" ht="15" customHeight="1">
      <c r="A112" s="103" t="s">
        <v>6</v>
      </c>
      <c r="B112" s="93" t="s">
        <v>8260</v>
      </c>
      <c r="C112" t="s">
        <v>970</v>
      </c>
      <c r="D112" t="s">
        <v>9587</v>
      </c>
      <c r="E112" t="s">
        <v>9588</v>
      </c>
      <c r="F112" t="s">
        <v>2728</v>
      </c>
      <c r="G112">
        <v>6.6512799999999999</v>
      </c>
      <c r="H112">
        <v>6.6937620000000004</v>
      </c>
      <c r="I112">
        <v>6.7535759999999998</v>
      </c>
      <c r="J112">
        <v>6.8314089999999998</v>
      </c>
      <c r="K112">
        <v>6.9276879999999998</v>
      </c>
      <c r="L112">
        <v>7.0427200000000001</v>
      </c>
      <c r="M112">
        <v>7.1720069999999998</v>
      </c>
      <c r="N112">
        <v>7.3100949999999996</v>
      </c>
      <c r="O112">
        <v>7.4416419999999999</v>
      </c>
      <c r="P112">
        <v>7.5767429999999996</v>
      </c>
      <c r="Q112">
        <v>7.7118890000000002</v>
      </c>
      <c r="R112">
        <v>7.845872</v>
      </c>
      <c r="S112">
        <v>7.9724329999999997</v>
      </c>
      <c r="T112">
        <v>8.0820070000000008</v>
      </c>
      <c r="U112">
        <v>8.1550130000000003</v>
      </c>
      <c r="V112">
        <v>8.2243650000000006</v>
      </c>
      <c r="W112">
        <v>8.28796</v>
      </c>
      <c r="X112">
        <v>8.3458710000000007</v>
      </c>
      <c r="Y112">
        <v>8.3997489999999999</v>
      </c>
      <c r="Z112">
        <v>8.4534319999999994</v>
      </c>
      <c r="AA112">
        <v>8.5082839999999997</v>
      </c>
      <c r="AB112">
        <v>8.56325</v>
      </c>
      <c r="AC112">
        <v>8.619707</v>
      </c>
      <c r="AD112">
        <v>8.6773220000000002</v>
      </c>
      <c r="AE112">
        <v>8.7353179999999995</v>
      </c>
      <c r="AF112">
        <v>8.7927269999999993</v>
      </c>
      <c r="AG112">
        <v>8.8489020000000007</v>
      </c>
      <c r="AH112">
        <v>8.9020229999999998</v>
      </c>
      <c r="AI112">
        <v>8.9499410000000008</v>
      </c>
      <c r="AJ112">
        <v>9.0006409999999999</v>
      </c>
      <c r="AK112">
        <v>9.0444809999999993</v>
      </c>
      <c r="AL112" s="91">
        <v>0.01</v>
      </c>
    </row>
    <row r="113" spans="1:38" ht="15" customHeight="1">
      <c r="A113" s="103" t="s">
        <v>2</v>
      </c>
      <c r="B113" s="93" t="s">
        <v>8263</v>
      </c>
      <c r="C113" t="s">
        <v>985</v>
      </c>
      <c r="D113" t="s">
        <v>9589</v>
      </c>
      <c r="E113" t="s">
        <v>9590</v>
      </c>
      <c r="F113" t="s">
        <v>2728</v>
      </c>
      <c r="G113">
        <v>6.7406439999999996</v>
      </c>
      <c r="H113">
        <v>6.847855</v>
      </c>
      <c r="I113">
        <v>6.9637380000000002</v>
      </c>
      <c r="J113">
        <v>7.086875</v>
      </c>
      <c r="K113">
        <v>7.2191640000000001</v>
      </c>
      <c r="L113">
        <v>7.3615320000000004</v>
      </c>
      <c r="M113">
        <v>7.5078300000000002</v>
      </c>
      <c r="N113">
        <v>7.6525270000000001</v>
      </c>
      <c r="O113">
        <v>7.7826120000000003</v>
      </c>
      <c r="P113">
        <v>7.9159319999999997</v>
      </c>
      <c r="Q113">
        <v>8.0525169999999999</v>
      </c>
      <c r="R113">
        <v>8.1922230000000003</v>
      </c>
      <c r="S113">
        <v>8.3312939999999998</v>
      </c>
      <c r="T113">
        <v>8.4635379999999998</v>
      </c>
      <c r="U113">
        <v>8.5886659999999999</v>
      </c>
      <c r="V113">
        <v>8.7042540000000006</v>
      </c>
      <c r="W113">
        <v>8.8091650000000001</v>
      </c>
      <c r="X113">
        <v>8.900525</v>
      </c>
      <c r="Y113">
        <v>8.97851</v>
      </c>
      <c r="Z113">
        <v>9.0453189999999992</v>
      </c>
      <c r="AA113">
        <v>9.1019159999999992</v>
      </c>
      <c r="AB113">
        <v>9.1504639999999995</v>
      </c>
      <c r="AC113">
        <v>9.1904669999999999</v>
      </c>
      <c r="AD113">
        <v>9.2267810000000008</v>
      </c>
      <c r="AE113">
        <v>9.2589810000000003</v>
      </c>
      <c r="AF113">
        <v>9.2857129999999994</v>
      </c>
      <c r="AG113">
        <v>9.3085310000000003</v>
      </c>
      <c r="AH113">
        <v>9.3294060000000005</v>
      </c>
      <c r="AI113">
        <v>9.3490009999999995</v>
      </c>
      <c r="AJ113">
        <v>9.3671500000000005</v>
      </c>
      <c r="AK113">
        <v>9.3835840000000008</v>
      </c>
      <c r="AL113" s="91">
        <v>1.0999999999999999E-2</v>
      </c>
    </row>
    <row r="114" spans="1:38" ht="15" customHeight="1">
      <c r="A114" s="103" t="s">
        <v>3</v>
      </c>
      <c r="B114" s="93" t="s">
        <v>8266</v>
      </c>
      <c r="C114" t="s">
        <v>3230</v>
      </c>
      <c r="D114" t="s">
        <v>9591</v>
      </c>
      <c r="E114" t="s">
        <v>9592</v>
      </c>
      <c r="F114" t="s">
        <v>371</v>
      </c>
      <c r="G114">
        <v>6.831359</v>
      </c>
      <c r="H114">
        <v>6.8918850000000003</v>
      </c>
      <c r="I114">
        <v>6.9635809999999996</v>
      </c>
      <c r="J114">
        <v>7.0439829999999999</v>
      </c>
      <c r="K114">
        <v>7.1331569999999997</v>
      </c>
      <c r="L114">
        <v>7.2313689999999999</v>
      </c>
      <c r="M114">
        <v>7.3353590000000004</v>
      </c>
      <c r="N114">
        <v>7.4425730000000003</v>
      </c>
      <c r="O114">
        <v>7.5406019999999998</v>
      </c>
      <c r="P114">
        <v>7.6454740000000001</v>
      </c>
      <c r="Q114">
        <v>7.7541359999999999</v>
      </c>
      <c r="R114">
        <v>7.8688320000000003</v>
      </c>
      <c r="S114">
        <v>7.9852509999999999</v>
      </c>
      <c r="T114">
        <v>8.0999839999999992</v>
      </c>
      <c r="U114">
        <v>8.2040849999999992</v>
      </c>
      <c r="V114">
        <v>8.3001299999999993</v>
      </c>
      <c r="W114">
        <v>8.3885970000000007</v>
      </c>
      <c r="X114">
        <v>8.4656509999999994</v>
      </c>
      <c r="Y114">
        <v>8.5360429999999994</v>
      </c>
      <c r="Z114">
        <v>8.5989719999999998</v>
      </c>
      <c r="AA114">
        <v>8.6554959999999994</v>
      </c>
      <c r="AB114">
        <v>8.7061810000000008</v>
      </c>
      <c r="AC114">
        <v>8.7509820000000005</v>
      </c>
      <c r="AD114">
        <v>8.7905180000000005</v>
      </c>
      <c r="AE114">
        <v>8.8258039999999998</v>
      </c>
      <c r="AF114">
        <v>8.8573520000000006</v>
      </c>
      <c r="AG114">
        <v>8.8860069999999993</v>
      </c>
      <c r="AH114">
        <v>8.9120880000000007</v>
      </c>
      <c r="AI114">
        <v>8.9362329999999996</v>
      </c>
      <c r="AJ114">
        <v>8.9577190000000009</v>
      </c>
      <c r="AK114">
        <v>8.976559</v>
      </c>
      <c r="AL114" s="91">
        <v>8.9999999999999993E-3</v>
      </c>
    </row>
    <row r="115" spans="1:38" ht="15" customHeight="1">
      <c r="A115" s="103" t="s">
        <v>1</v>
      </c>
      <c r="B115" s="93" t="s">
        <v>8269</v>
      </c>
      <c r="C115" t="s">
        <v>2271</v>
      </c>
      <c r="D115" t="s">
        <v>9593</v>
      </c>
      <c r="E115" t="s">
        <v>9594</v>
      </c>
      <c r="F115" t="s">
        <v>2728</v>
      </c>
      <c r="G115">
        <v>17.467234000000001</v>
      </c>
      <c r="H115">
        <v>17.398665999999999</v>
      </c>
      <c r="I115">
        <v>17.448087999999998</v>
      </c>
      <c r="J115">
        <v>17.553329000000002</v>
      </c>
      <c r="K115">
        <v>17.698399999999999</v>
      </c>
      <c r="L115">
        <v>17.884539</v>
      </c>
      <c r="M115">
        <v>18.106017999999999</v>
      </c>
      <c r="N115">
        <v>18.353366999999999</v>
      </c>
      <c r="O115">
        <v>18.573542</v>
      </c>
      <c r="P115">
        <v>18.800346000000001</v>
      </c>
      <c r="Q115">
        <v>19.029126999999999</v>
      </c>
      <c r="R115">
        <v>19.257217000000001</v>
      </c>
      <c r="S115">
        <v>19.472411999999998</v>
      </c>
      <c r="T115">
        <v>19.658353999999999</v>
      </c>
      <c r="U115">
        <v>19.808928999999999</v>
      </c>
      <c r="V115">
        <v>19.942191999999999</v>
      </c>
      <c r="W115">
        <v>20.058669999999999</v>
      </c>
      <c r="X115">
        <v>20.154160000000001</v>
      </c>
      <c r="Y115">
        <v>20.229181000000001</v>
      </c>
      <c r="Z115">
        <v>20.297605999999998</v>
      </c>
      <c r="AA115">
        <v>20.353354</v>
      </c>
      <c r="AB115">
        <v>20.399334</v>
      </c>
      <c r="AC115">
        <v>20.436646</v>
      </c>
      <c r="AD115">
        <v>20.46678</v>
      </c>
      <c r="AE115">
        <v>20.490908000000001</v>
      </c>
      <c r="AF115">
        <v>20.509990999999999</v>
      </c>
      <c r="AG115">
        <v>20.524618</v>
      </c>
      <c r="AH115">
        <v>20.536321999999998</v>
      </c>
      <c r="AI115">
        <v>20.545458</v>
      </c>
      <c r="AJ115">
        <v>20.551587999999999</v>
      </c>
      <c r="AK115">
        <v>20.556968999999999</v>
      </c>
      <c r="AL115" s="91">
        <v>5.0000000000000001E-3</v>
      </c>
    </row>
    <row r="116" spans="1:38" ht="15" customHeight="1">
      <c r="A116" s="103" t="s">
        <v>5</v>
      </c>
      <c r="B116" s="93" t="s">
        <v>8272</v>
      </c>
      <c r="C116" t="s">
        <v>3238</v>
      </c>
      <c r="D116" t="s">
        <v>9595</v>
      </c>
      <c r="E116" t="s">
        <v>9596</v>
      </c>
      <c r="F116" t="s">
        <v>2728</v>
      </c>
      <c r="G116">
        <v>14.109496</v>
      </c>
      <c r="H116">
        <v>14.330088999999999</v>
      </c>
      <c r="I116">
        <v>14.508276</v>
      </c>
      <c r="J116">
        <v>14.682504</v>
      </c>
      <c r="K116">
        <v>14.886827</v>
      </c>
      <c r="L116">
        <v>15.128359</v>
      </c>
      <c r="M116">
        <v>15.367908</v>
      </c>
      <c r="N116">
        <v>15.599838999999999</v>
      </c>
      <c r="O116">
        <v>15.799916</v>
      </c>
      <c r="P116">
        <v>16.00909</v>
      </c>
      <c r="Q116">
        <v>16.222587999999998</v>
      </c>
      <c r="R116">
        <v>16.438091</v>
      </c>
      <c r="S116">
        <v>16.647219</v>
      </c>
      <c r="T116">
        <v>16.839275000000001</v>
      </c>
      <c r="U116">
        <v>17.009529000000001</v>
      </c>
      <c r="V116">
        <v>17.159807000000001</v>
      </c>
      <c r="W116">
        <v>17.291052000000001</v>
      </c>
      <c r="X116">
        <v>17.402712000000001</v>
      </c>
      <c r="Y116">
        <v>17.489242999999998</v>
      </c>
      <c r="Z116">
        <v>17.571144</v>
      </c>
      <c r="AA116">
        <v>17.642652999999999</v>
      </c>
      <c r="AB116">
        <v>17.705969</v>
      </c>
      <c r="AC116">
        <v>17.761896</v>
      </c>
      <c r="AD116">
        <v>17.811634000000002</v>
      </c>
      <c r="AE116">
        <v>17.856054</v>
      </c>
      <c r="AF116">
        <v>17.896674999999998</v>
      </c>
      <c r="AG116">
        <v>17.934042000000002</v>
      </c>
      <c r="AH116">
        <v>17.968886999999999</v>
      </c>
      <c r="AI116">
        <v>18.001474000000002</v>
      </c>
      <c r="AJ116">
        <v>18.032316000000002</v>
      </c>
      <c r="AK116">
        <v>18.061218</v>
      </c>
      <c r="AL116" s="91">
        <v>8.0000000000000002E-3</v>
      </c>
    </row>
    <row r="117" spans="1:38" ht="15" customHeight="1">
      <c r="A117" s="103" t="s">
        <v>5</v>
      </c>
      <c r="B117" s="93" t="s">
        <v>8275</v>
      </c>
      <c r="C117" t="s">
        <v>3235</v>
      </c>
      <c r="D117" t="s">
        <v>9597</v>
      </c>
      <c r="E117" t="s">
        <v>9598</v>
      </c>
      <c r="F117" t="s">
        <v>2728</v>
      </c>
      <c r="G117">
        <v>10.271459999999999</v>
      </c>
      <c r="H117">
        <v>10.418396</v>
      </c>
      <c r="I117">
        <v>10.518701</v>
      </c>
      <c r="J117">
        <v>10.645375</v>
      </c>
      <c r="K117">
        <v>10.780938000000001</v>
      </c>
      <c r="L117">
        <v>10.932351000000001</v>
      </c>
      <c r="M117">
        <v>11.094935</v>
      </c>
      <c r="N117">
        <v>11.267385000000001</v>
      </c>
      <c r="O117">
        <v>11.418396</v>
      </c>
      <c r="P117">
        <v>11.57714</v>
      </c>
      <c r="Q117">
        <v>11.739217999999999</v>
      </c>
      <c r="R117">
        <v>11.902889</v>
      </c>
      <c r="S117">
        <v>12.059965</v>
      </c>
      <c r="T117">
        <v>12.198471</v>
      </c>
      <c r="U117">
        <v>12.320309999999999</v>
      </c>
      <c r="V117">
        <v>12.426983999999999</v>
      </c>
      <c r="W117">
        <v>12.51915</v>
      </c>
      <c r="X117">
        <v>12.596399999999999</v>
      </c>
      <c r="Y117">
        <v>12.660333</v>
      </c>
      <c r="Z117">
        <v>12.719251</v>
      </c>
      <c r="AA117">
        <v>12.769276</v>
      </c>
      <c r="AB117">
        <v>12.812184</v>
      </c>
      <c r="AC117">
        <v>12.848288999999999</v>
      </c>
      <c r="AD117">
        <v>12.878805</v>
      </c>
      <c r="AE117">
        <v>12.904548999999999</v>
      </c>
      <c r="AF117">
        <v>12.926423</v>
      </c>
      <c r="AG117">
        <v>12.944864000000001</v>
      </c>
      <c r="AH117">
        <v>12.960917999999999</v>
      </c>
      <c r="AI117">
        <v>12.974913000000001</v>
      </c>
      <c r="AJ117">
        <v>12.98915</v>
      </c>
      <c r="AK117">
        <v>13.004121</v>
      </c>
      <c r="AL117" s="91">
        <v>8.0000000000000002E-3</v>
      </c>
    </row>
    <row r="118" spans="1:38" ht="15" customHeight="1">
      <c r="A118" s="103" t="s">
        <v>7</v>
      </c>
      <c r="B118" s="93" t="s">
        <v>8278</v>
      </c>
      <c r="C118" t="s">
        <v>2287</v>
      </c>
      <c r="D118" t="s">
        <v>9599</v>
      </c>
      <c r="E118" t="s">
        <v>9600</v>
      </c>
      <c r="F118" t="s">
        <v>2728</v>
      </c>
      <c r="G118">
        <v>11.486765999999999</v>
      </c>
      <c r="H118">
        <v>11.486765</v>
      </c>
      <c r="I118">
        <v>11.486765</v>
      </c>
      <c r="J118">
        <v>11.486765</v>
      </c>
      <c r="K118">
        <v>11.486765999999999</v>
      </c>
      <c r="L118">
        <v>11.486765</v>
      </c>
      <c r="M118">
        <v>11.486765</v>
      </c>
      <c r="N118">
        <v>11.486764000000001</v>
      </c>
      <c r="O118">
        <v>11.486765</v>
      </c>
      <c r="P118">
        <v>11.486765</v>
      </c>
      <c r="Q118">
        <v>11.486764000000001</v>
      </c>
      <c r="R118">
        <v>11.486764000000001</v>
      </c>
      <c r="S118">
        <v>11.486765</v>
      </c>
      <c r="T118">
        <v>11.486764000000001</v>
      </c>
      <c r="U118">
        <v>11.486764000000001</v>
      </c>
      <c r="V118">
        <v>11.486765</v>
      </c>
      <c r="W118">
        <v>11.486764000000001</v>
      </c>
      <c r="X118">
        <v>11.486764000000001</v>
      </c>
      <c r="Y118">
        <v>11.486765</v>
      </c>
      <c r="Z118">
        <v>11.486767</v>
      </c>
      <c r="AA118">
        <v>11.486765999999999</v>
      </c>
      <c r="AB118">
        <v>11.486768</v>
      </c>
      <c r="AC118">
        <v>11.486767</v>
      </c>
      <c r="AD118">
        <v>11.486764000000001</v>
      </c>
      <c r="AE118">
        <v>11.486765999999999</v>
      </c>
      <c r="AF118">
        <v>11.486765</v>
      </c>
      <c r="AG118">
        <v>11.486764000000001</v>
      </c>
      <c r="AH118">
        <v>11.486764000000001</v>
      </c>
      <c r="AI118">
        <v>11.486765999999999</v>
      </c>
      <c r="AJ118">
        <v>11.486764000000001</v>
      </c>
      <c r="AK118">
        <v>11.486765</v>
      </c>
      <c r="AL118" s="91">
        <v>0</v>
      </c>
    </row>
    <row r="119" spans="1:38" s="154" customFormat="1" ht="15" customHeight="1">
      <c r="B119" s="155" t="s">
        <v>8281</v>
      </c>
      <c r="C119" s="154" t="s">
        <v>8282</v>
      </c>
      <c r="D119" s="154" t="s">
        <v>9601</v>
      </c>
      <c r="E119" s="154" t="s">
        <v>9602</v>
      </c>
      <c r="G119" s="154">
        <v>8.0269100000000009</v>
      </c>
      <c r="H119" s="154">
        <v>8.1093650000000004</v>
      </c>
      <c r="I119" s="154">
        <v>8.2135390000000008</v>
      </c>
      <c r="J119" s="154">
        <v>8.3347049999999996</v>
      </c>
      <c r="K119" s="154">
        <v>8.4702009999999994</v>
      </c>
      <c r="L119" s="154">
        <v>8.6213639999999998</v>
      </c>
      <c r="M119" s="154">
        <v>8.7775839999999992</v>
      </c>
      <c r="N119" s="154">
        <v>8.9348960000000002</v>
      </c>
      <c r="O119" s="154">
        <v>9.0845920000000007</v>
      </c>
      <c r="P119" s="154">
        <v>9.2408459999999994</v>
      </c>
      <c r="Q119" s="154">
        <v>9.403511</v>
      </c>
      <c r="R119" s="154">
        <v>9.5731300000000008</v>
      </c>
      <c r="S119" s="154">
        <v>9.7428299999999997</v>
      </c>
      <c r="T119" s="154">
        <v>9.9062400000000004</v>
      </c>
      <c r="U119" s="154">
        <v>10.060589</v>
      </c>
      <c r="V119" s="154">
        <v>10.206059</v>
      </c>
      <c r="W119" s="154">
        <v>10.342311</v>
      </c>
      <c r="X119" s="154">
        <v>10.462132</v>
      </c>
      <c r="Y119" s="154">
        <v>10.572412</v>
      </c>
      <c r="Z119" s="154">
        <v>10.673792000000001</v>
      </c>
      <c r="AA119" s="154">
        <v>10.769824</v>
      </c>
      <c r="AB119" s="154">
        <v>10.858295</v>
      </c>
      <c r="AC119" s="154">
        <v>10.937979</v>
      </c>
      <c r="AD119" s="154">
        <v>11.006994000000001</v>
      </c>
      <c r="AE119" s="154">
        <v>11.066654</v>
      </c>
      <c r="AF119" s="154">
        <v>11.120628</v>
      </c>
      <c r="AG119" s="154">
        <v>11.170114999999999</v>
      </c>
      <c r="AH119" s="154">
        <v>11.214213000000001</v>
      </c>
      <c r="AI119" s="154">
        <v>11.253644</v>
      </c>
      <c r="AJ119" s="154">
        <v>11.290132</v>
      </c>
      <c r="AK119" s="154">
        <v>11.324723000000001</v>
      </c>
      <c r="AL119" s="156">
        <v>1.2E-2</v>
      </c>
    </row>
    <row r="120" spans="1:38" ht="15" customHeight="1">
      <c r="C120" t="s">
        <v>8062</v>
      </c>
      <c r="E120" t="s">
        <v>9603</v>
      </c>
    </row>
    <row r="121" spans="1:38" ht="15" customHeight="1">
      <c r="A121" s="103" t="s">
        <v>4</v>
      </c>
      <c r="B121" s="93" t="s">
        <v>8285</v>
      </c>
      <c r="C121" t="s">
        <v>955</v>
      </c>
      <c r="D121" t="s">
        <v>9604</v>
      </c>
      <c r="E121" t="s">
        <v>9605</v>
      </c>
      <c r="F121" t="s">
        <v>8225</v>
      </c>
      <c r="G121">
        <v>6.0484770000000001</v>
      </c>
      <c r="H121">
        <v>6.0845089999999997</v>
      </c>
      <c r="I121">
        <v>6.1323869999999996</v>
      </c>
      <c r="J121">
        <v>6.191764</v>
      </c>
      <c r="K121">
        <v>6.263096</v>
      </c>
      <c r="L121">
        <v>6.34626</v>
      </c>
      <c r="M121">
        <v>6.4386640000000002</v>
      </c>
      <c r="N121">
        <v>6.5364069999999996</v>
      </c>
      <c r="O121">
        <v>6.632511</v>
      </c>
      <c r="P121">
        <v>6.7319620000000002</v>
      </c>
      <c r="Q121">
        <v>6.8328150000000001</v>
      </c>
      <c r="R121">
        <v>6.9343729999999999</v>
      </c>
      <c r="S121">
        <v>7.0340290000000003</v>
      </c>
      <c r="T121">
        <v>7.1260389999999996</v>
      </c>
      <c r="U121">
        <v>7.2092520000000002</v>
      </c>
      <c r="V121">
        <v>7.283601</v>
      </c>
      <c r="W121">
        <v>7.3500199999999998</v>
      </c>
      <c r="X121">
        <v>7.4083870000000003</v>
      </c>
      <c r="Y121">
        <v>7.4595419999999999</v>
      </c>
      <c r="Z121">
        <v>7.5057330000000002</v>
      </c>
      <c r="AA121">
        <v>7.546926</v>
      </c>
      <c r="AB121">
        <v>7.5836220000000001</v>
      </c>
      <c r="AC121">
        <v>7.6144999999999996</v>
      </c>
      <c r="AD121">
        <v>7.6404909999999999</v>
      </c>
      <c r="AE121">
        <v>7.6622890000000003</v>
      </c>
      <c r="AF121">
        <v>7.6811299999999996</v>
      </c>
      <c r="AG121">
        <v>7.6981590000000004</v>
      </c>
      <c r="AH121">
        <v>7.7136519999999997</v>
      </c>
      <c r="AI121">
        <v>7.7282349999999997</v>
      </c>
      <c r="AJ121">
        <v>7.7428239999999997</v>
      </c>
      <c r="AK121">
        <v>7.7575669999999999</v>
      </c>
      <c r="AL121" s="91">
        <v>8.0000000000000002E-3</v>
      </c>
    </row>
    <row r="122" spans="1:38" ht="15" customHeight="1">
      <c r="A122" s="103" t="s">
        <v>3</v>
      </c>
      <c r="B122" s="93" t="s">
        <v>8288</v>
      </c>
      <c r="C122" t="s">
        <v>1221</v>
      </c>
      <c r="D122" t="s">
        <v>9606</v>
      </c>
      <c r="E122" t="s">
        <v>9607</v>
      </c>
      <c r="F122" t="s">
        <v>2728</v>
      </c>
      <c r="G122">
        <v>5.4088779999999996</v>
      </c>
      <c r="H122">
        <v>5.4466650000000003</v>
      </c>
      <c r="I122">
        <v>5.4945820000000003</v>
      </c>
      <c r="J122">
        <v>5.5520569999999996</v>
      </c>
      <c r="K122">
        <v>5.6199149999999998</v>
      </c>
      <c r="L122">
        <v>5.7004330000000003</v>
      </c>
      <c r="M122">
        <v>5.7869440000000001</v>
      </c>
      <c r="N122">
        <v>5.8744889999999996</v>
      </c>
      <c r="O122">
        <v>5.963082</v>
      </c>
      <c r="P122">
        <v>6.0571650000000004</v>
      </c>
      <c r="Q122">
        <v>6.1479540000000004</v>
      </c>
      <c r="R122">
        <v>6.2419269999999996</v>
      </c>
      <c r="S122">
        <v>6.339861</v>
      </c>
      <c r="T122">
        <v>6.4359570000000001</v>
      </c>
      <c r="U122">
        <v>6.5288300000000001</v>
      </c>
      <c r="V122">
        <v>6.6172370000000003</v>
      </c>
      <c r="W122">
        <v>6.7033589999999998</v>
      </c>
      <c r="X122">
        <v>6.7806920000000002</v>
      </c>
      <c r="Y122">
        <v>6.8505719999999997</v>
      </c>
      <c r="Z122">
        <v>6.9164320000000004</v>
      </c>
      <c r="AA122">
        <v>6.9800300000000002</v>
      </c>
      <c r="AB122">
        <v>7.0354619999999999</v>
      </c>
      <c r="AC122">
        <v>7.0883260000000003</v>
      </c>
      <c r="AD122">
        <v>7.1365100000000004</v>
      </c>
      <c r="AE122">
        <v>7.1742650000000001</v>
      </c>
      <c r="AF122">
        <v>7.2037800000000001</v>
      </c>
      <c r="AG122">
        <v>7.2270779999999997</v>
      </c>
      <c r="AH122">
        <v>7.2461630000000001</v>
      </c>
      <c r="AI122">
        <v>7.2613890000000003</v>
      </c>
      <c r="AJ122">
        <v>7.2754349999999999</v>
      </c>
      <c r="AK122">
        <v>7.2873760000000001</v>
      </c>
      <c r="AL122" s="91">
        <v>0.01</v>
      </c>
    </row>
    <row r="123" spans="1:38" ht="15" customHeight="1">
      <c r="A123" s="103" t="s">
        <v>6</v>
      </c>
      <c r="B123" s="93" t="s">
        <v>8291</v>
      </c>
      <c r="C123" t="s">
        <v>970</v>
      </c>
      <c r="D123" t="s">
        <v>9608</v>
      </c>
      <c r="E123" t="s">
        <v>9609</v>
      </c>
      <c r="F123" t="s">
        <v>2728</v>
      </c>
      <c r="G123">
        <v>5.9671700000000003</v>
      </c>
      <c r="H123">
        <v>6.0536709999999996</v>
      </c>
      <c r="I123">
        <v>6.1437920000000004</v>
      </c>
      <c r="J123">
        <v>6.2362010000000003</v>
      </c>
      <c r="K123">
        <v>6.3320040000000004</v>
      </c>
      <c r="L123">
        <v>6.4322759999999999</v>
      </c>
      <c r="M123">
        <v>6.5317449999999999</v>
      </c>
      <c r="N123">
        <v>6.628889</v>
      </c>
      <c r="O123">
        <v>6.7163110000000001</v>
      </c>
      <c r="P123">
        <v>6.8031379999999997</v>
      </c>
      <c r="Q123">
        <v>6.8885430000000003</v>
      </c>
      <c r="R123">
        <v>6.9738709999999999</v>
      </c>
      <c r="S123">
        <v>7.0560749999999999</v>
      </c>
      <c r="T123">
        <v>7.1184430000000001</v>
      </c>
      <c r="U123">
        <v>7.1675409999999999</v>
      </c>
      <c r="V123">
        <v>7.2067750000000004</v>
      </c>
      <c r="W123">
        <v>7.2423390000000003</v>
      </c>
      <c r="X123">
        <v>7.2736179999999999</v>
      </c>
      <c r="Y123">
        <v>7.3001589999999998</v>
      </c>
      <c r="Z123">
        <v>7.3239830000000001</v>
      </c>
      <c r="AA123">
        <v>7.3455490000000001</v>
      </c>
      <c r="AB123">
        <v>7.3644910000000001</v>
      </c>
      <c r="AC123">
        <v>7.3810039999999999</v>
      </c>
      <c r="AD123">
        <v>7.3955039999999999</v>
      </c>
      <c r="AE123">
        <v>7.4084029999999998</v>
      </c>
      <c r="AF123">
        <v>7.419994</v>
      </c>
      <c r="AG123">
        <v>7.4296300000000004</v>
      </c>
      <c r="AH123">
        <v>7.4376569999999997</v>
      </c>
      <c r="AI123">
        <v>7.4447419999999997</v>
      </c>
      <c r="AJ123">
        <v>7.4524559999999997</v>
      </c>
      <c r="AK123">
        <v>7.4610479999999999</v>
      </c>
      <c r="AL123" s="91">
        <v>7.0000000000000001E-3</v>
      </c>
    </row>
    <row r="124" spans="1:38" ht="15" customHeight="1">
      <c r="A124" s="103" t="s">
        <v>2</v>
      </c>
      <c r="B124" s="93" t="s">
        <v>8294</v>
      </c>
      <c r="C124" t="s">
        <v>985</v>
      </c>
      <c r="D124" t="s">
        <v>9610</v>
      </c>
      <c r="E124" t="s">
        <v>9611</v>
      </c>
      <c r="F124" t="s">
        <v>8225</v>
      </c>
      <c r="G124">
        <v>5.7214460000000003</v>
      </c>
      <c r="H124">
        <v>5.7272619999999996</v>
      </c>
      <c r="I124">
        <v>5.7501030000000002</v>
      </c>
      <c r="J124">
        <v>5.7900410000000004</v>
      </c>
      <c r="K124">
        <v>5.8457929999999996</v>
      </c>
      <c r="L124">
        <v>5.9160409999999999</v>
      </c>
      <c r="M124">
        <v>5.9974769999999999</v>
      </c>
      <c r="N124">
        <v>6.085083</v>
      </c>
      <c r="O124">
        <v>6.1718999999999999</v>
      </c>
      <c r="P124">
        <v>6.262982</v>
      </c>
      <c r="Q124">
        <v>6.3578919999999997</v>
      </c>
      <c r="R124">
        <v>6.4569599999999996</v>
      </c>
      <c r="S124">
        <v>6.5586539999999998</v>
      </c>
      <c r="T124">
        <v>6.6577159999999997</v>
      </c>
      <c r="U124">
        <v>6.7528180000000004</v>
      </c>
      <c r="V124">
        <v>6.8418029999999996</v>
      </c>
      <c r="W124">
        <v>6.9215540000000004</v>
      </c>
      <c r="X124">
        <v>6.9897390000000001</v>
      </c>
      <c r="Y124">
        <v>7.0467129999999996</v>
      </c>
      <c r="Z124">
        <v>7.0960530000000004</v>
      </c>
      <c r="AA124">
        <v>7.1392569999999997</v>
      </c>
      <c r="AB124">
        <v>7.1761400000000002</v>
      </c>
      <c r="AC124">
        <v>7.2072880000000001</v>
      </c>
      <c r="AD124">
        <v>7.2340140000000002</v>
      </c>
      <c r="AE124">
        <v>7.2539579999999999</v>
      </c>
      <c r="AF124">
        <v>7.2710179999999998</v>
      </c>
      <c r="AG124">
        <v>7.2854979999999996</v>
      </c>
      <c r="AH124">
        <v>7.2980989999999997</v>
      </c>
      <c r="AI124">
        <v>7.3099090000000002</v>
      </c>
      <c r="AJ124">
        <v>7.3219690000000002</v>
      </c>
      <c r="AK124">
        <v>7.3341950000000002</v>
      </c>
      <c r="AL124" s="91">
        <v>8.0000000000000002E-3</v>
      </c>
    </row>
    <row r="125" spans="1:38" ht="15" customHeight="1">
      <c r="A125" s="103" t="s">
        <v>3</v>
      </c>
      <c r="B125" s="93" t="s">
        <v>8297</v>
      </c>
      <c r="C125" t="s">
        <v>3230</v>
      </c>
      <c r="D125" t="s">
        <v>9612</v>
      </c>
      <c r="E125" t="s">
        <v>9613</v>
      </c>
      <c r="F125" t="s">
        <v>2728</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ht="15" customHeight="1">
      <c r="A126" s="103" t="s">
        <v>1</v>
      </c>
      <c r="B126" s="93" t="s">
        <v>8300</v>
      </c>
      <c r="C126" t="s">
        <v>2271</v>
      </c>
      <c r="D126" t="s">
        <v>9614</v>
      </c>
      <c r="E126" t="s">
        <v>9615</v>
      </c>
      <c r="F126" t="s">
        <v>8225</v>
      </c>
      <c r="G126">
        <v>8.50718</v>
      </c>
      <c r="H126">
        <v>9.4131250000000009</v>
      </c>
      <c r="I126">
        <v>9.8233010000000007</v>
      </c>
      <c r="J126">
        <v>10.065004</v>
      </c>
      <c r="K126">
        <v>10.242554999999999</v>
      </c>
      <c r="L126">
        <v>10.395757</v>
      </c>
      <c r="M126">
        <v>10.539094</v>
      </c>
      <c r="N126">
        <v>10.673995</v>
      </c>
      <c r="O126">
        <v>10.793347000000001</v>
      </c>
      <c r="P126">
        <v>10.914213999999999</v>
      </c>
      <c r="Q126">
        <v>11.037400999999999</v>
      </c>
      <c r="R126">
        <v>11.164014999999999</v>
      </c>
      <c r="S126">
        <v>11.290566999999999</v>
      </c>
      <c r="T126">
        <v>11.410822</v>
      </c>
      <c r="U126">
        <v>11.525159</v>
      </c>
      <c r="V126">
        <v>11.633119000000001</v>
      </c>
      <c r="W126">
        <v>11.729746</v>
      </c>
      <c r="X126">
        <v>11.813636000000001</v>
      </c>
      <c r="Y126">
        <v>11.884930000000001</v>
      </c>
      <c r="Z126">
        <v>11.956852</v>
      </c>
      <c r="AA126">
        <v>12.022591</v>
      </c>
      <c r="AB126">
        <v>12.075716</v>
      </c>
      <c r="AC126">
        <v>12.1114</v>
      </c>
      <c r="AD126">
        <v>12.143867</v>
      </c>
      <c r="AE126">
        <v>12.169814000000001</v>
      </c>
      <c r="AF126">
        <v>12.190352000000001</v>
      </c>
      <c r="AG126">
        <v>12.206339</v>
      </c>
      <c r="AH126">
        <v>12.218826999999999</v>
      </c>
      <c r="AI126">
        <v>12.229044</v>
      </c>
      <c r="AJ126">
        <v>12.237660999999999</v>
      </c>
      <c r="AK126">
        <v>12.244778</v>
      </c>
      <c r="AL126" s="91">
        <v>1.2E-2</v>
      </c>
    </row>
    <row r="127" spans="1:38" ht="15" customHeight="1">
      <c r="A127" s="103" t="s">
        <v>5</v>
      </c>
      <c r="B127" s="93" t="s">
        <v>8303</v>
      </c>
      <c r="C127" t="s">
        <v>3238</v>
      </c>
      <c r="D127" t="s">
        <v>9616</v>
      </c>
      <c r="E127" t="s">
        <v>9617</v>
      </c>
      <c r="F127" t="s">
        <v>8225</v>
      </c>
      <c r="G127">
        <v>3.2452800000000002</v>
      </c>
      <c r="H127">
        <v>4.4051179999999999</v>
      </c>
      <c r="I127">
        <v>5.2901389999999999</v>
      </c>
      <c r="J127">
        <v>5.9513210000000001</v>
      </c>
      <c r="K127">
        <v>6.4695809999999998</v>
      </c>
      <c r="L127">
        <v>6.9008019999999997</v>
      </c>
      <c r="M127">
        <v>7.2676530000000001</v>
      </c>
      <c r="N127">
        <v>7.5869419999999996</v>
      </c>
      <c r="O127">
        <v>7.8735359999999996</v>
      </c>
      <c r="P127">
        <v>8.1465890000000005</v>
      </c>
      <c r="Q127">
        <v>8.4085239999999999</v>
      </c>
      <c r="R127">
        <v>8.6621469999999992</v>
      </c>
      <c r="S127">
        <v>8.9053699999999996</v>
      </c>
      <c r="T127">
        <v>9.1305209999999999</v>
      </c>
      <c r="U127">
        <v>9.3337289999999999</v>
      </c>
      <c r="V127">
        <v>9.5109169999999992</v>
      </c>
      <c r="W127">
        <v>9.6564230000000002</v>
      </c>
      <c r="X127">
        <v>9.7637160000000005</v>
      </c>
      <c r="Y127">
        <v>9.8880540000000003</v>
      </c>
      <c r="Z127">
        <v>10.014220999999999</v>
      </c>
      <c r="AA127">
        <v>10.105171</v>
      </c>
      <c r="AB127">
        <v>10.141617</v>
      </c>
      <c r="AC127">
        <v>10.19082</v>
      </c>
      <c r="AD127">
        <v>10.230651999999999</v>
      </c>
      <c r="AE127">
        <v>10.264436</v>
      </c>
      <c r="AF127">
        <v>10.293386999999999</v>
      </c>
      <c r="AG127">
        <v>10.318455</v>
      </c>
      <c r="AH127">
        <v>10.340541</v>
      </c>
      <c r="AI127">
        <v>10.36084</v>
      </c>
      <c r="AJ127">
        <v>10.380164000000001</v>
      </c>
      <c r="AK127">
        <v>10.398583</v>
      </c>
      <c r="AL127" s="91">
        <v>0.04</v>
      </c>
    </row>
    <row r="128" spans="1:38" ht="15" customHeight="1">
      <c r="A128" s="103" t="s">
        <v>5</v>
      </c>
      <c r="B128" s="93" t="s">
        <v>8306</v>
      </c>
      <c r="C128" t="s">
        <v>3235</v>
      </c>
      <c r="D128" t="s">
        <v>9618</v>
      </c>
      <c r="E128" t="s">
        <v>9619</v>
      </c>
      <c r="F128" t="s">
        <v>2728</v>
      </c>
      <c r="G128">
        <v>3.2856359999999998</v>
      </c>
      <c r="H128">
        <v>4.4761309999999996</v>
      </c>
      <c r="I128">
        <v>5.3873939999999996</v>
      </c>
      <c r="J128">
        <v>6.0672300000000003</v>
      </c>
      <c r="K128">
        <v>6.5954100000000002</v>
      </c>
      <c r="L128">
        <v>7.0298829999999999</v>
      </c>
      <c r="M128">
        <v>7.3970830000000003</v>
      </c>
      <c r="N128">
        <v>7.7152050000000001</v>
      </c>
      <c r="O128">
        <v>7.9973489999999998</v>
      </c>
      <c r="P128">
        <v>8.2661759999999997</v>
      </c>
      <c r="Q128">
        <v>8.5244300000000006</v>
      </c>
      <c r="R128">
        <v>8.7742780000000007</v>
      </c>
      <c r="S128">
        <v>9.0146999999999995</v>
      </c>
      <c r="T128">
        <v>9.2395790000000009</v>
      </c>
      <c r="U128">
        <v>9.4422510000000006</v>
      </c>
      <c r="V128">
        <v>9.6183599999999991</v>
      </c>
      <c r="W128">
        <v>9.7625250000000001</v>
      </c>
      <c r="X128">
        <v>9.8684049999999992</v>
      </c>
      <c r="Y128">
        <v>9.9944319999999998</v>
      </c>
      <c r="Z128">
        <v>10.122601</v>
      </c>
      <c r="AA128">
        <v>10.214186</v>
      </c>
      <c r="AB128">
        <v>10.250026999999999</v>
      </c>
      <c r="AC128">
        <v>10.301473</v>
      </c>
      <c r="AD128">
        <v>10.346145999999999</v>
      </c>
      <c r="AE128">
        <v>10.384224</v>
      </c>
      <c r="AF128">
        <v>10.416771000000001</v>
      </c>
      <c r="AG128">
        <v>10.444493</v>
      </c>
      <c r="AH128">
        <v>10.468209</v>
      </c>
      <c r="AI128">
        <v>10.489084</v>
      </c>
      <c r="AJ128">
        <v>10.507833</v>
      </c>
      <c r="AK128">
        <v>10.524749</v>
      </c>
      <c r="AL128" s="91">
        <v>0.04</v>
      </c>
    </row>
    <row r="129" spans="1:38" ht="15" customHeight="1">
      <c r="A129" s="103" t="s">
        <v>7</v>
      </c>
      <c r="B129" s="93" t="s">
        <v>8309</v>
      </c>
      <c r="C129" t="s">
        <v>2287</v>
      </c>
      <c r="D129" t="s">
        <v>9620</v>
      </c>
      <c r="E129" t="s">
        <v>9621</v>
      </c>
      <c r="F129" t="s">
        <v>8225</v>
      </c>
      <c r="G129">
        <v>6.4930300000000001</v>
      </c>
      <c r="H129">
        <v>6.6515930000000001</v>
      </c>
      <c r="I129">
        <v>6.7221820000000001</v>
      </c>
      <c r="J129">
        <v>6.758788</v>
      </c>
      <c r="K129">
        <v>6.780729</v>
      </c>
      <c r="L129">
        <v>6.7953440000000001</v>
      </c>
      <c r="M129">
        <v>6.8056999999999999</v>
      </c>
      <c r="N129">
        <v>6.813396</v>
      </c>
      <c r="O129">
        <v>6.8196490000000001</v>
      </c>
      <c r="P129">
        <v>6.8250159999999997</v>
      </c>
      <c r="Q129">
        <v>6.8297400000000001</v>
      </c>
      <c r="R129">
        <v>6.833971</v>
      </c>
      <c r="S129">
        <v>6.8377840000000001</v>
      </c>
      <c r="T129">
        <v>6.8411749999999998</v>
      </c>
      <c r="U129">
        <v>6.8441229999999997</v>
      </c>
      <c r="V129">
        <v>6.8466100000000001</v>
      </c>
      <c r="W129">
        <v>6.8485959999999997</v>
      </c>
      <c r="X129">
        <v>6.8500290000000001</v>
      </c>
      <c r="Y129">
        <v>6.8506419999999997</v>
      </c>
      <c r="Z129">
        <v>6.8517939999999999</v>
      </c>
      <c r="AA129">
        <v>6.8531750000000002</v>
      </c>
      <c r="AB129">
        <v>6.8540580000000002</v>
      </c>
      <c r="AC129">
        <v>6.8538730000000001</v>
      </c>
      <c r="AD129">
        <v>6.8541569999999998</v>
      </c>
      <c r="AE129">
        <v>6.8544229999999997</v>
      </c>
      <c r="AF129">
        <v>6.8546709999999997</v>
      </c>
      <c r="AG129">
        <v>6.8549030000000002</v>
      </c>
      <c r="AH129">
        <v>6.855111</v>
      </c>
      <c r="AI129">
        <v>6.8553059999999997</v>
      </c>
      <c r="AJ129">
        <v>6.855486</v>
      </c>
      <c r="AK129">
        <v>6.8556499999999998</v>
      </c>
      <c r="AL129" s="91">
        <v>2E-3</v>
      </c>
    </row>
    <row r="130" spans="1:38" ht="15" customHeight="1">
      <c r="B130" s="93" t="s">
        <v>8312</v>
      </c>
      <c r="C130" t="s">
        <v>8313</v>
      </c>
      <c r="D130" t="s">
        <v>9622</v>
      </c>
      <c r="E130" t="s">
        <v>9623</v>
      </c>
      <c r="G130">
        <v>6.0436370000000004</v>
      </c>
      <c r="H130">
        <v>6.0793020000000002</v>
      </c>
      <c r="I130">
        <v>6.1269169999999997</v>
      </c>
      <c r="J130">
        <v>6.1861499999999996</v>
      </c>
      <c r="K130">
        <v>6.2574310000000004</v>
      </c>
      <c r="L130">
        <v>6.3406029999999998</v>
      </c>
      <c r="M130">
        <v>6.4330360000000004</v>
      </c>
      <c r="N130">
        <v>6.530799</v>
      </c>
      <c r="O130">
        <v>6.6269179999999999</v>
      </c>
      <c r="P130">
        <v>6.7263809999999999</v>
      </c>
      <c r="Q130">
        <v>6.8272550000000001</v>
      </c>
      <c r="R130">
        <v>6.9288540000000003</v>
      </c>
      <c r="S130">
        <v>7.0285780000000004</v>
      </c>
      <c r="T130">
        <v>7.1206719999999999</v>
      </c>
      <c r="U130">
        <v>7.2039879999999998</v>
      </c>
      <c r="V130">
        <v>7.2784399999999998</v>
      </c>
      <c r="W130">
        <v>7.3449280000000003</v>
      </c>
      <c r="X130">
        <v>7.4032999999999998</v>
      </c>
      <c r="Y130">
        <v>7.4543920000000004</v>
      </c>
      <c r="Z130">
        <v>7.500464</v>
      </c>
      <c r="AA130">
        <v>7.5414919999999999</v>
      </c>
      <c r="AB130">
        <v>7.57796</v>
      </c>
      <c r="AC130">
        <v>7.608581</v>
      </c>
      <c r="AD130">
        <v>7.6342889999999999</v>
      </c>
      <c r="AE130">
        <v>7.6557250000000003</v>
      </c>
      <c r="AF130">
        <v>7.6741549999999998</v>
      </c>
      <c r="AG130">
        <v>7.6906990000000004</v>
      </c>
      <c r="AH130">
        <v>7.7056480000000001</v>
      </c>
      <c r="AI130">
        <v>7.719633</v>
      </c>
      <c r="AJ130">
        <v>7.7335599999999998</v>
      </c>
      <c r="AK130">
        <v>7.7475719999999999</v>
      </c>
      <c r="AL130" s="91">
        <v>8.0000000000000002E-3</v>
      </c>
    </row>
    <row r="131" spans="1:38" s="36" customFormat="1" ht="15" customHeight="1">
      <c r="A131" s="99"/>
      <c r="B131" s="35" t="s">
        <v>8316</v>
      </c>
      <c r="C131" s="36" t="s">
        <v>8317</v>
      </c>
      <c r="D131" s="36" t="s">
        <v>9624</v>
      </c>
      <c r="E131" s="36" t="s">
        <v>9625</v>
      </c>
      <c r="G131" s="36">
        <v>7.238181</v>
      </c>
      <c r="H131" s="36">
        <v>7.3106159999999996</v>
      </c>
      <c r="I131" s="36">
        <v>7.3899489999999997</v>
      </c>
      <c r="J131" s="36">
        <v>7.4766839999999997</v>
      </c>
      <c r="K131" s="36">
        <v>7.5747030000000004</v>
      </c>
      <c r="L131" s="36">
        <v>7.6863210000000004</v>
      </c>
      <c r="M131" s="36">
        <v>7.8097329999999996</v>
      </c>
      <c r="N131" s="36">
        <v>7.9445509999999997</v>
      </c>
      <c r="O131" s="36">
        <v>8.0834510000000002</v>
      </c>
      <c r="P131" s="36">
        <v>8.2308420000000009</v>
      </c>
      <c r="Q131" s="36">
        <v>8.3825859999999999</v>
      </c>
      <c r="R131" s="36">
        <v>8.5364260000000005</v>
      </c>
      <c r="S131" s="36">
        <v>8.6869980000000009</v>
      </c>
      <c r="T131" s="36">
        <v>8.8273639999999993</v>
      </c>
      <c r="U131" s="36">
        <v>8.9563410000000001</v>
      </c>
      <c r="V131" s="36">
        <v>9.0734779999999997</v>
      </c>
      <c r="W131" s="36">
        <v>9.1788980000000002</v>
      </c>
      <c r="X131" s="36">
        <v>9.2730580000000007</v>
      </c>
      <c r="Y131" s="36">
        <v>9.3587249999999997</v>
      </c>
      <c r="Z131" s="36">
        <v>9.4375730000000004</v>
      </c>
      <c r="AA131" s="36">
        <v>9.5084780000000002</v>
      </c>
      <c r="AB131" s="36">
        <v>9.572991</v>
      </c>
      <c r="AC131" s="36">
        <v>9.6297540000000001</v>
      </c>
      <c r="AD131" s="36">
        <v>9.6799710000000001</v>
      </c>
      <c r="AE131" s="36">
        <v>9.7249739999999996</v>
      </c>
      <c r="AF131" s="36">
        <v>9.7670309999999994</v>
      </c>
      <c r="AG131" s="36">
        <v>9.8068960000000001</v>
      </c>
      <c r="AH131" s="36">
        <v>9.8463209999999997</v>
      </c>
      <c r="AI131" s="36">
        <v>9.8857789999999994</v>
      </c>
      <c r="AJ131" s="36">
        <v>9.9239490000000004</v>
      </c>
      <c r="AK131" s="36">
        <v>9.9616600000000002</v>
      </c>
      <c r="AL131" s="95">
        <v>1.0999999999999999E-2</v>
      </c>
    </row>
    <row r="132" spans="1:38" ht="15" customHeight="1">
      <c r="C132" t="s">
        <v>8320</v>
      </c>
      <c r="E132" t="s">
        <v>9626</v>
      </c>
    </row>
    <row r="133" spans="1:38" ht="15" customHeight="1">
      <c r="C133" t="s">
        <v>850</v>
      </c>
      <c r="E133" t="s">
        <v>9627</v>
      </c>
    </row>
    <row r="134" spans="1:38" ht="15" customHeight="1">
      <c r="A134" s="103" t="s">
        <v>4</v>
      </c>
      <c r="B134" s="93" t="s">
        <v>8321</v>
      </c>
      <c r="C134" t="s">
        <v>955</v>
      </c>
      <c r="D134" t="s">
        <v>9628</v>
      </c>
      <c r="E134" t="s">
        <v>9629</v>
      </c>
      <c r="F134" t="s">
        <v>3916</v>
      </c>
      <c r="G134">
        <v>2.6647099999999999</v>
      </c>
      <c r="H134">
        <v>2.7814009999999998</v>
      </c>
      <c r="I134">
        <v>2.9066510000000001</v>
      </c>
      <c r="J134">
        <v>3.0338509999999999</v>
      </c>
      <c r="K134">
        <v>3.164453</v>
      </c>
      <c r="L134">
        <v>3.2980299999999998</v>
      </c>
      <c r="M134">
        <v>3.4285239999999999</v>
      </c>
      <c r="N134">
        <v>3.552362</v>
      </c>
      <c r="O134">
        <v>3.6737920000000002</v>
      </c>
      <c r="P134">
        <v>3.791614</v>
      </c>
      <c r="Q134">
        <v>3.9042479999999999</v>
      </c>
      <c r="R134">
        <v>4.0121520000000004</v>
      </c>
      <c r="S134">
        <v>4.1180440000000003</v>
      </c>
      <c r="T134">
        <v>4.2119390000000001</v>
      </c>
      <c r="U134">
        <v>4.300122</v>
      </c>
      <c r="V134">
        <v>4.3814979999999997</v>
      </c>
      <c r="W134">
        <v>4.4583180000000002</v>
      </c>
      <c r="X134">
        <v>4.5296260000000004</v>
      </c>
      <c r="Y134">
        <v>4.5977399999999999</v>
      </c>
      <c r="Z134">
        <v>4.6569029999999998</v>
      </c>
      <c r="AA134">
        <v>4.7040459999999999</v>
      </c>
      <c r="AB134">
        <v>4.7482499999999996</v>
      </c>
      <c r="AC134">
        <v>4.7867300000000004</v>
      </c>
      <c r="AD134">
        <v>4.8331840000000001</v>
      </c>
      <c r="AE134">
        <v>4.8845739999999997</v>
      </c>
      <c r="AF134">
        <v>4.930364</v>
      </c>
      <c r="AG134">
        <v>4.9668000000000001</v>
      </c>
      <c r="AH134">
        <v>5.0027990000000004</v>
      </c>
      <c r="AI134">
        <v>5.0383779999999998</v>
      </c>
      <c r="AJ134">
        <v>5.0621349999999996</v>
      </c>
      <c r="AK134">
        <v>5.0781039999999997</v>
      </c>
      <c r="AL134" s="91">
        <v>2.1999999999999999E-2</v>
      </c>
    </row>
    <row r="135" spans="1:38" ht="15" customHeight="1">
      <c r="A135" s="103" t="s">
        <v>3</v>
      </c>
      <c r="B135" s="93" t="s">
        <v>8324</v>
      </c>
      <c r="C135" t="s">
        <v>1221</v>
      </c>
      <c r="D135" t="s">
        <v>9630</v>
      </c>
      <c r="E135" t="s">
        <v>9631</v>
      </c>
      <c r="F135" t="s">
        <v>3916</v>
      </c>
      <c r="G135">
        <v>1.081769</v>
      </c>
      <c r="H135">
        <v>1.0977410000000001</v>
      </c>
      <c r="I135">
        <v>1.1195999999999999</v>
      </c>
      <c r="J135">
        <v>1.144801</v>
      </c>
      <c r="K135">
        <v>1.1735599999999999</v>
      </c>
      <c r="L135">
        <v>1.206086</v>
      </c>
      <c r="M135">
        <v>1.2402260000000001</v>
      </c>
      <c r="N135">
        <v>1.274222</v>
      </c>
      <c r="O135">
        <v>1.308279</v>
      </c>
      <c r="P135">
        <v>1.3412280000000001</v>
      </c>
      <c r="Q135">
        <v>1.374026</v>
      </c>
      <c r="R135">
        <v>1.405753</v>
      </c>
      <c r="S135">
        <v>1.438642</v>
      </c>
      <c r="T135">
        <v>1.4691289999999999</v>
      </c>
      <c r="U135">
        <v>1.498767</v>
      </c>
      <c r="V135">
        <v>1.5270820000000001</v>
      </c>
      <c r="W135">
        <v>1.556468</v>
      </c>
      <c r="X135">
        <v>1.586519</v>
      </c>
      <c r="Y135">
        <v>1.6163289999999999</v>
      </c>
      <c r="Z135">
        <v>1.6454169999999999</v>
      </c>
      <c r="AA135">
        <v>1.6740660000000001</v>
      </c>
      <c r="AB135">
        <v>1.7057370000000001</v>
      </c>
      <c r="AC135">
        <v>1.7352609999999999</v>
      </c>
      <c r="AD135">
        <v>1.7680720000000001</v>
      </c>
      <c r="AE135">
        <v>1.805898</v>
      </c>
      <c r="AF135">
        <v>1.845585</v>
      </c>
      <c r="AG135">
        <v>1.884727</v>
      </c>
      <c r="AH135">
        <v>1.9248879999999999</v>
      </c>
      <c r="AI135">
        <v>1.965568</v>
      </c>
      <c r="AJ135">
        <v>2.0020380000000002</v>
      </c>
      <c r="AK135">
        <v>2.0353880000000002</v>
      </c>
      <c r="AL135" s="91">
        <v>2.1000000000000001E-2</v>
      </c>
    </row>
    <row r="136" spans="1:38" ht="15" customHeight="1">
      <c r="A136" s="103" t="s">
        <v>6</v>
      </c>
      <c r="B136" s="93" t="s">
        <v>8327</v>
      </c>
      <c r="C136" t="s">
        <v>970</v>
      </c>
      <c r="D136" t="s">
        <v>9632</v>
      </c>
      <c r="E136" t="s">
        <v>9633</v>
      </c>
      <c r="F136" t="s">
        <v>3916</v>
      </c>
      <c r="G136">
        <v>5.9100000000000005E-4</v>
      </c>
      <c r="H136">
        <v>8.3699999999999996E-4</v>
      </c>
      <c r="I136">
        <v>1.1119999999999999E-3</v>
      </c>
      <c r="J136">
        <v>1.407E-3</v>
      </c>
      <c r="K136">
        <v>1.725E-3</v>
      </c>
      <c r="L136">
        <v>2.0660000000000001E-3</v>
      </c>
      <c r="M136">
        <v>2.4199999999999998E-3</v>
      </c>
      <c r="N136">
        <v>2.7810000000000001E-3</v>
      </c>
      <c r="O136">
        <v>3.16E-3</v>
      </c>
      <c r="P136">
        <v>3.5539999999999999E-3</v>
      </c>
      <c r="Q136">
        <v>3.9589999999999998E-3</v>
      </c>
      <c r="R136">
        <v>4.3800000000000002E-3</v>
      </c>
      <c r="S136">
        <v>4.8180000000000002E-3</v>
      </c>
      <c r="T136">
        <v>5.2719999999999998E-3</v>
      </c>
      <c r="U136">
        <v>5.7299999999999999E-3</v>
      </c>
      <c r="V136">
        <v>6.2009999999999999E-3</v>
      </c>
      <c r="W136">
        <v>6.6950000000000004E-3</v>
      </c>
      <c r="X136">
        <v>7.208E-3</v>
      </c>
      <c r="Y136">
        <v>7.7419999999999998E-3</v>
      </c>
      <c r="Z136">
        <v>8.2990000000000008E-3</v>
      </c>
      <c r="AA136">
        <v>8.8749999999999992E-3</v>
      </c>
      <c r="AB136">
        <v>9.4699999999999993E-3</v>
      </c>
      <c r="AC136">
        <v>1.0087E-2</v>
      </c>
      <c r="AD136">
        <v>1.0722000000000001E-2</v>
      </c>
      <c r="AE136">
        <v>1.1377999999999999E-2</v>
      </c>
      <c r="AF136">
        <v>1.2062E-2</v>
      </c>
      <c r="AG136">
        <v>1.2766E-2</v>
      </c>
      <c r="AH136">
        <v>1.3488E-2</v>
      </c>
      <c r="AI136">
        <v>1.4239999999999999E-2</v>
      </c>
      <c r="AJ136">
        <v>1.5010000000000001E-2</v>
      </c>
      <c r="AK136">
        <v>1.5798E-2</v>
      </c>
      <c r="AL136" s="91">
        <v>0.11600000000000001</v>
      </c>
    </row>
    <row r="137" spans="1:38" ht="15" customHeight="1">
      <c r="A137" s="103" t="s">
        <v>2</v>
      </c>
      <c r="B137" s="93" t="s">
        <v>8330</v>
      </c>
      <c r="C137" t="s">
        <v>985</v>
      </c>
      <c r="D137" t="s">
        <v>9634</v>
      </c>
      <c r="E137" t="s">
        <v>9635</v>
      </c>
      <c r="F137" t="s">
        <v>3916</v>
      </c>
      <c r="G137">
        <v>2.6600000000000001E-4</v>
      </c>
      <c r="H137">
        <v>3.86E-4</v>
      </c>
      <c r="I137">
        <v>5.1400000000000003E-4</v>
      </c>
      <c r="J137">
        <v>6.4599999999999998E-4</v>
      </c>
      <c r="K137">
        <v>7.85E-4</v>
      </c>
      <c r="L137">
        <v>9.2800000000000001E-4</v>
      </c>
      <c r="M137">
        <v>1.072E-3</v>
      </c>
      <c r="N137">
        <v>1.214E-3</v>
      </c>
      <c r="O137">
        <v>1.358E-3</v>
      </c>
      <c r="P137">
        <v>1.503E-3</v>
      </c>
      <c r="Q137">
        <v>1.6490000000000001E-3</v>
      </c>
      <c r="R137">
        <v>1.7949999999999999E-3</v>
      </c>
      <c r="S137">
        <v>1.9419999999999999E-3</v>
      </c>
      <c r="T137">
        <v>2.0899999999999998E-3</v>
      </c>
      <c r="U137">
        <v>2.2390000000000001E-3</v>
      </c>
      <c r="V137">
        <v>2.3900000000000002E-3</v>
      </c>
      <c r="W137">
        <v>2.5400000000000002E-3</v>
      </c>
      <c r="X137">
        <v>2.689E-3</v>
      </c>
      <c r="Y137">
        <v>2.8389999999999999E-3</v>
      </c>
      <c r="Z137">
        <v>2.9889999999999999E-3</v>
      </c>
      <c r="AA137">
        <v>3.1389999999999999E-3</v>
      </c>
      <c r="AB137">
        <v>3.29E-3</v>
      </c>
      <c r="AC137">
        <v>3.4420000000000002E-3</v>
      </c>
      <c r="AD137">
        <v>3.5950000000000001E-3</v>
      </c>
      <c r="AE137">
        <v>3.7490000000000002E-3</v>
      </c>
      <c r="AF137">
        <v>3.9069999999999999E-3</v>
      </c>
      <c r="AG137">
        <v>4.0670000000000003E-3</v>
      </c>
      <c r="AH137">
        <v>4.2290000000000001E-3</v>
      </c>
      <c r="AI137">
        <v>4.3959999999999997E-3</v>
      </c>
      <c r="AJ137">
        <v>4.5659999999999997E-3</v>
      </c>
      <c r="AK137">
        <v>4.738E-3</v>
      </c>
      <c r="AL137" s="91">
        <v>0.10100000000000001</v>
      </c>
    </row>
    <row r="138" spans="1:38" ht="15" customHeight="1">
      <c r="A138" s="103" t="s">
        <v>3</v>
      </c>
      <c r="B138" s="93" t="s">
        <v>8333</v>
      </c>
      <c r="C138" t="s">
        <v>3230</v>
      </c>
      <c r="D138" t="s">
        <v>9636</v>
      </c>
      <c r="E138" t="s">
        <v>9637</v>
      </c>
      <c r="F138" t="s">
        <v>3916</v>
      </c>
      <c r="G138">
        <v>0.24854999999999999</v>
      </c>
      <c r="H138">
        <v>0.27444000000000002</v>
      </c>
      <c r="I138">
        <v>0.30266599999999999</v>
      </c>
      <c r="J138">
        <v>0.33228400000000002</v>
      </c>
      <c r="K138">
        <v>0.36375200000000002</v>
      </c>
      <c r="L138">
        <v>0.39687899999999998</v>
      </c>
      <c r="M138">
        <v>0.43123099999999998</v>
      </c>
      <c r="N138">
        <v>0.46636100000000003</v>
      </c>
      <c r="O138">
        <v>0.50258800000000003</v>
      </c>
      <c r="P138">
        <v>0.54051000000000005</v>
      </c>
      <c r="Q138">
        <v>0.57905399999999996</v>
      </c>
      <c r="R138">
        <v>0.61887599999999998</v>
      </c>
      <c r="S138">
        <v>0.660443</v>
      </c>
      <c r="T138">
        <v>0.70391400000000004</v>
      </c>
      <c r="U138">
        <v>0.74932299999999996</v>
      </c>
      <c r="V138">
        <v>0.79656099999999996</v>
      </c>
      <c r="W138">
        <v>0.84525399999999995</v>
      </c>
      <c r="X138">
        <v>0.89527800000000002</v>
      </c>
      <c r="Y138">
        <v>0.94711100000000004</v>
      </c>
      <c r="Z138">
        <v>1.0007839999999999</v>
      </c>
      <c r="AA138">
        <v>1.0561720000000001</v>
      </c>
      <c r="AB138">
        <v>1.114025</v>
      </c>
      <c r="AC138">
        <v>1.1750309999999999</v>
      </c>
      <c r="AD138">
        <v>1.23793</v>
      </c>
      <c r="AE138">
        <v>1.3016700000000001</v>
      </c>
      <c r="AF138">
        <v>1.36564</v>
      </c>
      <c r="AG138">
        <v>1.429543</v>
      </c>
      <c r="AH138">
        <v>1.4939150000000001</v>
      </c>
      <c r="AI138">
        <v>1.560413</v>
      </c>
      <c r="AJ138">
        <v>1.625737</v>
      </c>
      <c r="AK138">
        <v>1.6913609999999999</v>
      </c>
      <c r="AL138" s="91">
        <v>6.6000000000000003E-2</v>
      </c>
    </row>
    <row r="139" spans="1:38" ht="15" customHeight="1">
      <c r="A139" s="103" t="s">
        <v>1</v>
      </c>
      <c r="B139" s="93" t="s">
        <v>8336</v>
      </c>
      <c r="C139" t="s">
        <v>2271</v>
      </c>
      <c r="D139" t="s">
        <v>9638</v>
      </c>
      <c r="E139" t="s">
        <v>9639</v>
      </c>
      <c r="F139" t="s">
        <v>3916</v>
      </c>
      <c r="G139">
        <v>3.28E-4</v>
      </c>
      <c r="H139">
        <v>6.1700000000000004E-4</v>
      </c>
      <c r="I139">
        <v>9.3599999999999998E-4</v>
      </c>
      <c r="J139">
        <v>1.276E-3</v>
      </c>
      <c r="K139">
        <v>1.6440000000000001E-3</v>
      </c>
      <c r="L139">
        <v>2.039E-3</v>
      </c>
      <c r="M139">
        <v>2.4480000000000001E-3</v>
      </c>
      <c r="N139">
        <v>2.8670000000000002E-3</v>
      </c>
      <c r="O139">
        <v>3.3059999999999999E-3</v>
      </c>
      <c r="P139">
        <v>3.7629999999999999E-3</v>
      </c>
      <c r="Q139">
        <v>4.2329999999999998E-3</v>
      </c>
      <c r="R139">
        <v>4.7200000000000002E-3</v>
      </c>
      <c r="S139">
        <v>5.228E-3</v>
      </c>
      <c r="T139">
        <v>5.7549999999999997E-3</v>
      </c>
      <c r="U139">
        <v>6.3020000000000003E-3</v>
      </c>
      <c r="V139">
        <v>6.8719999999999996E-3</v>
      </c>
      <c r="W139">
        <v>7.4599999999999996E-3</v>
      </c>
      <c r="X139">
        <v>8.064E-3</v>
      </c>
      <c r="Y139">
        <v>8.6899999999999998E-3</v>
      </c>
      <c r="Z139">
        <v>9.3390000000000001E-3</v>
      </c>
      <c r="AA139">
        <v>1.0008E-2</v>
      </c>
      <c r="AB139">
        <v>1.0697999999999999E-2</v>
      </c>
      <c r="AC139">
        <v>1.1412E-2</v>
      </c>
      <c r="AD139">
        <v>1.2147E-2</v>
      </c>
      <c r="AE139">
        <v>1.2897E-2</v>
      </c>
      <c r="AF139">
        <v>1.3677E-2</v>
      </c>
      <c r="AG139">
        <v>1.4484E-2</v>
      </c>
      <c r="AH139">
        <v>1.5313999999999999E-2</v>
      </c>
      <c r="AI139">
        <v>1.6178999999999999E-2</v>
      </c>
      <c r="AJ139">
        <v>1.7066999999999999E-2</v>
      </c>
      <c r="AK139">
        <v>1.7975999999999999E-2</v>
      </c>
      <c r="AL139" s="91">
        <v>0.14299999999999999</v>
      </c>
    </row>
    <row r="140" spans="1:38" ht="15" customHeight="1">
      <c r="A140" s="103" t="s">
        <v>5</v>
      </c>
      <c r="B140" s="93" t="s">
        <v>8339</v>
      </c>
      <c r="C140" t="s">
        <v>3238</v>
      </c>
      <c r="D140" t="s">
        <v>9640</v>
      </c>
      <c r="E140" t="s">
        <v>9641</v>
      </c>
      <c r="F140" t="s">
        <v>3916</v>
      </c>
      <c r="G140">
        <v>2.6899999999999998E-4</v>
      </c>
      <c r="H140">
        <v>5.7700000000000004E-4</v>
      </c>
      <c r="I140">
        <v>9.2000000000000003E-4</v>
      </c>
      <c r="J140">
        <v>1.2880000000000001E-3</v>
      </c>
      <c r="K140">
        <v>1.686E-3</v>
      </c>
      <c r="L140">
        <v>2.1120000000000002E-3</v>
      </c>
      <c r="M140">
        <v>2.555E-3</v>
      </c>
      <c r="N140">
        <v>3.0079999999999998E-3</v>
      </c>
      <c r="O140">
        <v>3.4819999999999999E-3</v>
      </c>
      <c r="P140">
        <v>3.9760000000000004E-3</v>
      </c>
      <c r="Q140">
        <v>4.4840000000000001E-3</v>
      </c>
      <c r="R140">
        <v>5.0109999999999998E-3</v>
      </c>
      <c r="S140">
        <v>5.5599999999999998E-3</v>
      </c>
      <c r="T140">
        <v>6.13E-3</v>
      </c>
      <c r="U140">
        <v>6.7210000000000004E-3</v>
      </c>
      <c r="V140">
        <v>7.3369999999999998E-3</v>
      </c>
      <c r="W140">
        <v>7.9729999999999992E-3</v>
      </c>
      <c r="X140">
        <v>8.626E-3</v>
      </c>
      <c r="Y140">
        <v>9.3039999999999998E-3</v>
      </c>
      <c r="Z140">
        <v>1.0005E-2</v>
      </c>
      <c r="AA140">
        <v>1.0728E-2</v>
      </c>
      <c r="AB140">
        <v>1.1475000000000001E-2</v>
      </c>
      <c r="AC140">
        <v>1.2246E-2</v>
      </c>
      <c r="AD140">
        <v>1.3041000000000001E-2</v>
      </c>
      <c r="AE140">
        <v>1.3860000000000001E-2</v>
      </c>
      <c r="AF140">
        <v>1.4715000000000001E-2</v>
      </c>
      <c r="AG140">
        <v>1.5594E-2</v>
      </c>
      <c r="AH140">
        <v>1.6494999999999999E-2</v>
      </c>
      <c r="AI140">
        <v>1.7432E-2</v>
      </c>
      <c r="AJ140">
        <v>1.8394000000000001E-2</v>
      </c>
      <c r="AK140">
        <v>1.9376000000000001E-2</v>
      </c>
      <c r="AL140" s="91">
        <v>0.153</v>
      </c>
    </row>
    <row r="141" spans="1:38" ht="15" customHeight="1">
      <c r="A141" s="103" t="s">
        <v>5</v>
      </c>
      <c r="B141" s="93" t="s">
        <v>8342</v>
      </c>
      <c r="C141" t="s">
        <v>3235</v>
      </c>
      <c r="D141" t="s">
        <v>9642</v>
      </c>
      <c r="E141" t="s">
        <v>9643</v>
      </c>
      <c r="F141" t="s">
        <v>3916</v>
      </c>
      <c r="G141">
        <v>2.7300000000000002E-4</v>
      </c>
      <c r="H141">
        <v>5.8600000000000004E-4</v>
      </c>
      <c r="I141">
        <v>9.3400000000000004E-4</v>
      </c>
      <c r="J141">
        <v>1.3079999999999999E-3</v>
      </c>
      <c r="K141">
        <v>1.712E-3</v>
      </c>
      <c r="L141">
        <v>2.1440000000000001E-3</v>
      </c>
      <c r="M141">
        <v>2.594E-3</v>
      </c>
      <c r="N141">
        <v>3.0530000000000002E-3</v>
      </c>
      <c r="O141">
        <v>3.5339999999999998E-3</v>
      </c>
      <c r="P141">
        <v>4.0359999999999997E-3</v>
      </c>
      <c r="Q141">
        <v>4.5510000000000004E-3</v>
      </c>
      <c r="R141">
        <v>5.0860000000000002E-3</v>
      </c>
      <c r="S141">
        <v>5.6429999999999996E-3</v>
      </c>
      <c r="T141">
        <v>6.2220000000000001E-3</v>
      </c>
      <c r="U141">
        <v>6.8219999999999999E-3</v>
      </c>
      <c r="V141">
        <v>7.4469999999999996E-3</v>
      </c>
      <c r="W141">
        <v>8.0929999999999995E-3</v>
      </c>
      <c r="X141">
        <v>8.7559999999999999E-3</v>
      </c>
      <c r="Y141">
        <v>9.443E-3</v>
      </c>
      <c r="Z141">
        <v>1.0155000000000001E-2</v>
      </c>
      <c r="AA141">
        <v>1.0888999999999999E-2</v>
      </c>
      <c r="AB141">
        <v>1.1646999999999999E-2</v>
      </c>
      <c r="AC141">
        <v>1.243E-2</v>
      </c>
      <c r="AD141">
        <v>1.3236E-2</v>
      </c>
      <c r="AE141">
        <v>1.4068000000000001E-2</v>
      </c>
      <c r="AF141">
        <v>1.4935E-2</v>
      </c>
      <c r="AG141">
        <v>1.5827999999999998E-2</v>
      </c>
      <c r="AH141">
        <v>1.6743000000000001E-2</v>
      </c>
      <c r="AI141">
        <v>1.7694000000000001E-2</v>
      </c>
      <c r="AJ141">
        <v>1.8669999999999999E-2</v>
      </c>
      <c r="AK141">
        <v>1.9667E-2</v>
      </c>
      <c r="AL141" s="91">
        <v>0.153</v>
      </c>
    </row>
    <row r="142" spans="1:38" ht="15" customHeight="1">
      <c r="A142" s="103" t="s">
        <v>7</v>
      </c>
      <c r="B142" s="93" t="s">
        <v>8345</v>
      </c>
      <c r="C142" t="s">
        <v>2287</v>
      </c>
      <c r="D142" t="s">
        <v>9644</v>
      </c>
      <c r="E142" t="s">
        <v>9645</v>
      </c>
      <c r="F142" t="s">
        <v>3916</v>
      </c>
      <c r="G142">
        <v>0</v>
      </c>
      <c r="H142">
        <v>0</v>
      </c>
      <c r="I142">
        <v>0</v>
      </c>
      <c r="J142">
        <v>9.9999999999999995E-7</v>
      </c>
      <c r="K142">
        <v>9.9999999999999995E-7</v>
      </c>
      <c r="L142">
        <v>9.9999999999999995E-7</v>
      </c>
      <c r="M142">
        <v>9.9999999999999995E-7</v>
      </c>
      <c r="N142">
        <v>9.9999999999999995E-7</v>
      </c>
      <c r="O142">
        <v>9.9999999999999995E-7</v>
      </c>
      <c r="P142">
        <v>1.9999999999999999E-6</v>
      </c>
      <c r="Q142">
        <v>1.9999999999999999E-6</v>
      </c>
      <c r="R142">
        <v>1.9999999999999999E-6</v>
      </c>
      <c r="S142">
        <v>1.9999999999999999E-6</v>
      </c>
      <c r="T142">
        <v>1.9999999999999999E-6</v>
      </c>
      <c r="U142">
        <v>1.9999999999999999E-6</v>
      </c>
      <c r="V142">
        <v>3.0000000000000001E-6</v>
      </c>
      <c r="W142">
        <v>3.0000000000000001E-6</v>
      </c>
      <c r="X142">
        <v>3.0000000000000001E-6</v>
      </c>
      <c r="Y142">
        <v>3.0000000000000001E-6</v>
      </c>
      <c r="Z142">
        <v>3.0000000000000001E-6</v>
      </c>
      <c r="AA142">
        <v>3.0000000000000001E-6</v>
      </c>
      <c r="AB142">
        <v>3.0000000000000001E-6</v>
      </c>
      <c r="AC142">
        <v>3.9999999999999998E-6</v>
      </c>
      <c r="AD142">
        <v>3.9999999999999998E-6</v>
      </c>
      <c r="AE142">
        <v>3.9999999999999998E-6</v>
      </c>
      <c r="AF142">
        <v>3.9999999999999998E-6</v>
      </c>
      <c r="AG142">
        <v>3.9999999999999998E-6</v>
      </c>
      <c r="AH142">
        <v>3.9999999999999998E-6</v>
      </c>
      <c r="AI142">
        <v>3.9999999999999998E-6</v>
      </c>
      <c r="AJ142">
        <v>3.9999999999999998E-6</v>
      </c>
      <c r="AK142">
        <v>3.9999999999999998E-6</v>
      </c>
      <c r="AL142" s="91">
        <v>0.123</v>
      </c>
    </row>
    <row r="143" spans="1:38" ht="15" customHeight="1">
      <c r="B143" s="93" t="s">
        <v>8348</v>
      </c>
      <c r="C143" t="s">
        <v>8028</v>
      </c>
      <c r="D143" t="s">
        <v>9646</v>
      </c>
      <c r="E143" t="s">
        <v>9647</v>
      </c>
      <c r="F143" t="s">
        <v>3916</v>
      </c>
      <c r="G143">
        <v>3.996756</v>
      </c>
      <c r="H143">
        <v>4.1565849999999998</v>
      </c>
      <c r="I143">
        <v>4.3333339999999998</v>
      </c>
      <c r="J143">
        <v>4.516864</v>
      </c>
      <c r="K143">
        <v>4.7093189999999998</v>
      </c>
      <c r="L143">
        <v>4.9102860000000002</v>
      </c>
      <c r="M143">
        <v>5.1110709999999999</v>
      </c>
      <c r="N143">
        <v>5.3058709999999998</v>
      </c>
      <c r="O143">
        <v>5.4994969999999999</v>
      </c>
      <c r="P143">
        <v>5.6901840000000004</v>
      </c>
      <c r="Q143">
        <v>5.8762040000000004</v>
      </c>
      <c r="R143">
        <v>6.0577759999999996</v>
      </c>
      <c r="S143">
        <v>6.2403209999999998</v>
      </c>
      <c r="T143">
        <v>6.4104520000000003</v>
      </c>
      <c r="U143">
        <v>6.5760269999999998</v>
      </c>
      <c r="V143">
        <v>6.7353880000000004</v>
      </c>
      <c r="W143">
        <v>6.8928010000000004</v>
      </c>
      <c r="X143">
        <v>7.0467659999999999</v>
      </c>
      <c r="Y143">
        <v>7.1991969999999998</v>
      </c>
      <c r="Z143">
        <v>7.3438910000000002</v>
      </c>
      <c r="AA143">
        <v>7.4779289999999996</v>
      </c>
      <c r="AB143">
        <v>7.6145899999999997</v>
      </c>
      <c r="AC143">
        <v>7.7466369999999998</v>
      </c>
      <c r="AD143">
        <v>7.8919249999999996</v>
      </c>
      <c r="AE143">
        <v>8.0480879999999999</v>
      </c>
      <c r="AF143">
        <v>8.2008910000000004</v>
      </c>
      <c r="AG143">
        <v>8.3438079999999992</v>
      </c>
      <c r="AH143">
        <v>8.4878730000000004</v>
      </c>
      <c r="AI143">
        <v>8.6342979999999994</v>
      </c>
      <c r="AJ143">
        <v>8.7636160000000007</v>
      </c>
      <c r="AK143">
        <v>8.8824140000000007</v>
      </c>
      <c r="AL143" s="91">
        <v>2.7E-2</v>
      </c>
    </row>
    <row r="144" spans="1:38" ht="15" customHeight="1">
      <c r="C144" t="s">
        <v>854</v>
      </c>
      <c r="E144" t="s">
        <v>9648</v>
      </c>
    </row>
    <row r="145" spans="1:38" ht="15" customHeight="1">
      <c r="A145" s="103" t="s">
        <v>4</v>
      </c>
      <c r="B145" s="93" t="s">
        <v>8351</v>
      </c>
      <c r="C145" t="s">
        <v>955</v>
      </c>
      <c r="D145" t="s">
        <v>9649</v>
      </c>
      <c r="E145" t="s">
        <v>9650</v>
      </c>
      <c r="F145" t="s">
        <v>3916</v>
      </c>
      <c r="G145">
        <v>2.113826</v>
      </c>
      <c r="H145">
        <v>2.1331380000000002</v>
      </c>
      <c r="I145">
        <v>2.1724869999999998</v>
      </c>
      <c r="J145">
        <v>2.2232660000000002</v>
      </c>
      <c r="K145">
        <v>2.282241</v>
      </c>
      <c r="L145">
        <v>2.3470219999999999</v>
      </c>
      <c r="M145">
        <v>2.4114849999999999</v>
      </c>
      <c r="N145">
        <v>2.4684629999999999</v>
      </c>
      <c r="O145">
        <v>2.5212370000000002</v>
      </c>
      <c r="P145">
        <v>2.5701049999999999</v>
      </c>
      <c r="Q145">
        <v>2.617991</v>
      </c>
      <c r="R145">
        <v>2.6649159999999998</v>
      </c>
      <c r="S145">
        <v>2.7149529999999999</v>
      </c>
      <c r="T145">
        <v>2.7632249999999998</v>
      </c>
      <c r="U145">
        <v>2.810711</v>
      </c>
      <c r="V145">
        <v>2.861796</v>
      </c>
      <c r="W145">
        <v>2.917745</v>
      </c>
      <c r="X145">
        <v>2.975346</v>
      </c>
      <c r="Y145">
        <v>3.0332560000000002</v>
      </c>
      <c r="Z145">
        <v>3.09273</v>
      </c>
      <c r="AA145">
        <v>3.154671</v>
      </c>
      <c r="AB145">
        <v>3.2177359999999999</v>
      </c>
      <c r="AC145">
        <v>3.283099</v>
      </c>
      <c r="AD145">
        <v>3.3554979999999999</v>
      </c>
      <c r="AE145">
        <v>3.4331309999999999</v>
      </c>
      <c r="AF145">
        <v>3.513722</v>
      </c>
      <c r="AG145">
        <v>3.594338</v>
      </c>
      <c r="AH145">
        <v>3.673692</v>
      </c>
      <c r="AI145">
        <v>3.7533599999999998</v>
      </c>
      <c r="AJ145">
        <v>3.8341240000000001</v>
      </c>
      <c r="AK145">
        <v>3.9139870000000001</v>
      </c>
      <c r="AL145" s="91">
        <v>2.1000000000000001E-2</v>
      </c>
    </row>
    <row r="146" spans="1:38" ht="15" customHeight="1">
      <c r="A146" s="103" t="s">
        <v>3</v>
      </c>
      <c r="B146" s="93" t="s">
        <v>8354</v>
      </c>
      <c r="C146" t="s">
        <v>1221</v>
      </c>
      <c r="D146" t="s">
        <v>9651</v>
      </c>
      <c r="E146" t="s">
        <v>9652</v>
      </c>
      <c r="F146" t="s">
        <v>3916</v>
      </c>
      <c r="G146">
        <v>1.4032720000000001</v>
      </c>
      <c r="H146">
        <v>1.3900680000000001</v>
      </c>
      <c r="I146">
        <v>1.3899840000000001</v>
      </c>
      <c r="J146">
        <v>1.398344</v>
      </c>
      <c r="K146">
        <v>1.412763</v>
      </c>
      <c r="L146">
        <v>1.4323399999999999</v>
      </c>
      <c r="M146">
        <v>1.453503</v>
      </c>
      <c r="N146">
        <v>1.472623</v>
      </c>
      <c r="O146">
        <v>1.4898849999999999</v>
      </c>
      <c r="P146">
        <v>1.5060899999999999</v>
      </c>
      <c r="Q146">
        <v>1.52278</v>
      </c>
      <c r="R146">
        <v>1.538395</v>
      </c>
      <c r="S146">
        <v>1.5569230000000001</v>
      </c>
      <c r="T146">
        <v>1.5744849999999999</v>
      </c>
      <c r="U146">
        <v>1.592759</v>
      </c>
      <c r="V146">
        <v>1.614851</v>
      </c>
      <c r="W146">
        <v>1.639389</v>
      </c>
      <c r="X146">
        <v>1.665038</v>
      </c>
      <c r="Y146">
        <v>1.691109</v>
      </c>
      <c r="Z146">
        <v>1.7199770000000001</v>
      </c>
      <c r="AA146">
        <v>1.749814</v>
      </c>
      <c r="AB146">
        <v>1.7819529999999999</v>
      </c>
      <c r="AC146">
        <v>1.815777</v>
      </c>
      <c r="AD146">
        <v>1.852463</v>
      </c>
      <c r="AE146">
        <v>1.89076</v>
      </c>
      <c r="AF146">
        <v>1.928831</v>
      </c>
      <c r="AG146">
        <v>1.9661459999999999</v>
      </c>
      <c r="AH146">
        <v>2.0015149999999999</v>
      </c>
      <c r="AI146">
        <v>2.036003</v>
      </c>
      <c r="AJ146">
        <v>2.0706730000000002</v>
      </c>
      <c r="AK146">
        <v>2.1033520000000001</v>
      </c>
      <c r="AL146" s="91">
        <v>1.4E-2</v>
      </c>
    </row>
    <row r="147" spans="1:38" ht="15" customHeight="1">
      <c r="A147" s="103" t="s">
        <v>6</v>
      </c>
      <c r="B147" s="93" t="s">
        <v>8357</v>
      </c>
      <c r="C147" t="s">
        <v>970</v>
      </c>
      <c r="D147" t="s">
        <v>9653</v>
      </c>
      <c r="E147" t="s">
        <v>9654</v>
      </c>
      <c r="F147" t="s">
        <v>3916</v>
      </c>
      <c r="G147">
        <v>3.166E-3</v>
      </c>
      <c r="H147">
        <v>3.0279999999999999E-3</v>
      </c>
      <c r="I147">
        <v>2.99E-3</v>
      </c>
      <c r="J147">
        <v>3.0200000000000001E-3</v>
      </c>
      <c r="K147">
        <v>3.0999999999999999E-3</v>
      </c>
      <c r="L147">
        <v>3.2200000000000002E-3</v>
      </c>
      <c r="M147">
        <v>3.3660000000000001E-3</v>
      </c>
      <c r="N147">
        <v>3.516E-3</v>
      </c>
      <c r="O147">
        <v>3.673E-3</v>
      </c>
      <c r="P147">
        <v>3.826E-3</v>
      </c>
      <c r="Q147">
        <v>3.9919999999999999E-3</v>
      </c>
      <c r="R147">
        <v>4.1640000000000002E-3</v>
      </c>
      <c r="S147">
        <v>4.3540000000000002E-3</v>
      </c>
      <c r="T147">
        <v>4.5700000000000003E-3</v>
      </c>
      <c r="U147">
        <v>4.7879999999999997E-3</v>
      </c>
      <c r="V147">
        <v>5.0179999999999999E-3</v>
      </c>
      <c r="W147">
        <v>5.2789999999999998E-3</v>
      </c>
      <c r="X147">
        <v>5.5630000000000002E-3</v>
      </c>
      <c r="Y147">
        <v>5.8659999999999997E-3</v>
      </c>
      <c r="Z147">
        <v>6.1960000000000001E-3</v>
      </c>
      <c r="AA147">
        <v>6.5529999999999998E-3</v>
      </c>
      <c r="AB147">
        <v>6.9350000000000002E-3</v>
      </c>
      <c r="AC147">
        <v>7.3350000000000004E-3</v>
      </c>
      <c r="AD147">
        <v>7.7539999999999996E-3</v>
      </c>
      <c r="AE147">
        <v>8.1910000000000004E-3</v>
      </c>
      <c r="AF147">
        <v>8.6470000000000002E-3</v>
      </c>
      <c r="AG147">
        <v>9.1240000000000002E-3</v>
      </c>
      <c r="AH147">
        <v>9.6089999999999995E-3</v>
      </c>
      <c r="AI147">
        <v>1.0113E-2</v>
      </c>
      <c r="AJ147">
        <v>1.0579E-2</v>
      </c>
      <c r="AK147">
        <v>1.1084E-2</v>
      </c>
      <c r="AL147" s="91">
        <v>4.2999999999999997E-2</v>
      </c>
    </row>
    <row r="148" spans="1:38" ht="15" customHeight="1">
      <c r="A148" s="103" t="s">
        <v>2</v>
      </c>
      <c r="B148" s="93" t="s">
        <v>8360</v>
      </c>
      <c r="C148" t="s">
        <v>985</v>
      </c>
      <c r="D148" t="s">
        <v>9655</v>
      </c>
      <c r="E148" t="s">
        <v>9656</v>
      </c>
      <c r="F148" t="s">
        <v>3916</v>
      </c>
      <c r="G148">
        <v>2.8370000000000001E-3</v>
      </c>
      <c r="H148">
        <v>3.235E-3</v>
      </c>
      <c r="I148">
        <v>3.712E-3</v>
      </c>
      <c r="J148">
        <v>4.2329999999999998E-3</v>
      </c>
      <c r="K148">
        <v>4.7819999999999998E-3</v>
      </c>
      <c r="L148">
        <v>5.3480000000000003E-3</v>
      </c>
      <c r="M148">
        <v>5.9059999999999998E-3</v>
      </c>
      <c r="N148">
        <v>6.4310000000000001E-3</v>
      </c>
      <c r="O148">
        <v>6.9340000000000001E-3</v>
      </c>
      <c r="P148">
        <v>7.4250000000000002E-3</v>
      </c>
      <c r="Q148">
        <v>7.9070000000000008E-3</v>
      </c>
      <c r="R148">
        <v>8.3850000000000001E-3</v>
      </c>
      <c r="S148">
        <v>8.8690000000000001E-3</v>
      </c>
      <c r="T148">
        <v>9.3559999999999997E-3</v>
      </c>
      <c r="U148">
        <v>9.8449999999999996E-3</v>
      </c>
      <c r="V148">
        <v>1.0336E-2</v>
      </c>
      <c r="W148">
        <v>1.0829E-2</v>
      </c>
      <c r="X148">
        <v>1.1320999999999999E-2</v>
      </c>
      <c r="Y148">
        <v>1.1809E-2</v>
      </c>
      <c r="Z148">
        <v>1.2314E-2</v>
      </c>
      <c r="AA148">
        <v>1.2839E-2</v>
      </c>
      <c r="AB148">
        <v>1.3362000000000001E-2</v>
      </c>
      <c r="AC148">
        <v>1.3893000000000001E-2</v>
      </c>
      <c r="AD148">
        <v>1.4408000000000001E-2</v>
      </c>
      <c r="AE148">
        <v>1.4916E-2</v>
      </c>
      <c r="AF148">
        <v>1.5443999999999999E-2</v>
      </c>
      <c r="AG148">
        <v>1.5986E-2</v>
      </c>
      <c r="AH148">
        <v>1.6514999999999998E-2</v>
      </c>
      <c r="AI148">
        <v>1.7042999999999999E-2</v>
      </c>
      <c r="AJ148">
        <v>1.7590999999999999E-2</v>
      </c>
      <c r="AK148">
        <v>1.8157E-2</v>
      </c>
      <c r="AL148" s="91">
        <v>6.4000000000000001E-2</v>
      </c>
    </row>
    <row r="149" spans="1:38" ht="15" customHeight="1">
      <c r="A149" s="103" t="s">
        <v>3</v>
      </c>
      <c r="B149" s="93" t="s">
        <v>8363</v>
      </c>
      <c r="C149" t="s">
        <v>3230</v>
      </c>
      <c r="D149" t="s">
        <v>9657</v>
      </c>
      <c r="E149" t="s">
        <v>9658</v>
      </c>
      <c r="F149" t="s">
        <v>3916</v>
      </c>
      <c r="G149">
        <v>3.2770000000000001E-2</v>
      </c>
      <c r="H149">
        <v>3.7170000000000002E-2</v>
      </c>
      <c r="I149">
        <v>4.2429000000000001E-2</v>
      </c>
      <c r="J149">
        <v>4.8176999999999998E-2</v>
      </c>
      <c r="K149">
        <v>5.4232000000000002E-2</v>
      </c>
      <c r="L149">
        <v>6.0486999999999999E-2</v>
      </c>
      <c r="M149">
        <v>6.6742999999999997E-2</v>
      </c>
      <c r="N149">
        <v>7.2718000000000005E-2</v>
      </c>
      <c r="O149">
        <v>7.8552999999999998E-2</v>
      </c>
      <c r="P149">
        <v>8.4390000000000007E-2</v>
      </c>
      <c r="Q149">
        <v>9.0265999999999999E-2</v>
      </c>
      <c r="R149">
        <v>9.6306000000000003E-2</v>
      </c>
      <c r="S149">
        <v>0.102632</v>
      </c>
      <c r="T149">
        <v>0.10924200000000001</v>
      </c>
      <c r="U149">
        <v>0.11613999999999999</v>
      </c>
      <c r="V149">
        <v>0.1234</v>
      </c>
      <c r="W149">
        <v>0.13104099999999999</v>
      </c>
      <c r="X149">
        <v>0.13894100000000001</v>
      </c>
      <c r="Y149">
        <v>0.14713200000000001</v>
      </c>
      <c r="Z149">
        <v>0.15582399999999999</v>
      </c>
      <c r="AA149">
        <v>0.16512199999999999</v>
      </c>
      <c r="AB149">
        <v>0.17493600000000001</v>
      </c>
      <c r="AC149">
        <v>0.185173</v>
      </c>
      <c r="AD149">
        <v>0.19584699999999999</v>
      </c>
      <c r="AE149">
        <v>0.206867</v>
      </c>
      <c r="AF149">
        <v>0.21834899999999999</v>
      </c>
      <c r="AG149">
        <v>0.23022300000000001</v>
      </c>
      <c r="AH149">
        <v>0.242257</v>
      </c>
      <c r="AI149">
        <v>0.25457000000000002</v>
      </c>
      <c r="AJ149">
        <v>0.26755400000000001</v>
      </c>
      <c r="AK149">
        <v>0.281084</v>
      </c>
      <c r="AL149" s="91">
        <v>7.3999999999999996E-2</v>
      </c>
    </row>
    <row r="150" spans="1:38" ht="15" customHeight="1">
      <c r="A150" s="103" t="s">
        <v>1</v>
      </c>
      <c r="B150" s="93" t="s">
        <v>8366</v>
      </c>
      <c r="C150" t="s">
        <v>2271</v>
      </c>
      <c r="D150" t="s">
        <v>9659</v>
      </c>
      <c r="E150" t="s">
        <v>9660</v>
      </c>
      <c r="F150" t="s">
        <v>3916</v>
      </c>
      <c r="G150">
        <v>2.7700000000000001E-4</v>
      </c>
      <c r="H150">
        <v>4.7600000000000002E-4</v>
      </c>
      <c r="I150">
        <v>7.2000000000000005E-4</v>
      </c>
      <c r="J150">
        <v>9.9599999999999992E-4</v>
      </c>
      <c r="K150">
        <v>1.2960000000000001E-3</v>
      </c>
      <c r="L150">
        <v>1.616E-3</v>
      </c>
      <c r="M150">
        <v>1.944E-3</v>
      </c>
      <c r="N150">
        <v>2.2650000000000001E-3</v>
      </c>
      <c r="O150">
        <v>2.5860000000000002E-3</v>
      </c>
      <c r="P150">
        <v>2.9129999999999998E-3</v>
      </c>
      <c r="Q150">
        <v>3.2460000000000002E-3</v>
      </c>
      <c r="R150">
        <v>3.5890000000000002E-3</v>
      </c>
      <c r="S150">
        <v>3.9500000000000004E-3</v>
      </c>
      <c r="T150">
        <v>4.326E-3</v>
      </c>
      <c r="U150">
        <v>4.7190000000000001E-3</v>
      </c>
      <c r="V150">
        <v>5.1320000000000003E-3</v>
      </c>
      <c r="W150">
        <v>5.5649999999999996E-3</v>
      </c>
      <c r="X150">
        <v>6.0109999999999999E-3</v>
      </c>
      <c r="Y150">
        <v>6.4739999999999997E-3</v>
      </c>
      <c r="Z150">
        <v>6.9610000000000002E-3</v>
      </c>
      <c r="AA150">
        <v>7.4799999999999997E-3</v>
      </c>
      <c r="AB150">
        <v>8.0239999999999999E-3</v>
      </c>
      <c r="AC150">
        <v>8.5900000000000004E-3</v>
      </c>
      <c r="AD150">
        <v>9.1760000000000001E-3</v>
      </c>
      <c r="AE150">
        <v>9.7820000000000008E-3</v>
      </c>
      <c r="AF150">
        <v>1.0411999999999999E-2</v>
      </c>
      <c r="AG150">
        <v>1.1065E-2</v>
      </c>
      <c r="AH150">
        <v>1.1728000000000001E-2</v>
      </c>
      <c r="AI150">
        <v>1.2411999999999999E-2</v>
      </c>
      <c r="AJ150">
        <v>1.3127E-2</v>
      </c>
      <c r="AK150">
        <v>1.3868999999999999E-2</v>
      </c>
      <c r="AL150" s="91">
        <v>0.13900000000000001</v>
      </c>
    </row>
    <row r="151" spans="1:38" ht="15" customHeight="1">
      <c r="A151" s="103" t="s">
        <v>5</v>
      </c>
      <c r="B151" s="93" t="s">
        <v>8369</v>
      </c>
      <c r="C151" t="s">
        <v>3238</v>
      </c>
      <c r="D151" t="s">
        <v>9661</v>
      </c>
      <c r="E151" t="s">
        <v>9662</v>
      </c>
      <c r="F151" t="s">
        <v>3916</v>
      </c>
      <c r="G151">
        <v>1.8599999999999999E-4</v>
      </c>
      <c r="H151">
        <v>4.0000000000000002E-4</v>
      </c>
      <c r="I151">
        <v>6.6299999999999996E-4</v>
      </c>
      <c r="J151">
        <v>9.6199999999999996E-4</v>
      </c>
      <c r="K151">
        <v>1.2880000000000001E-3</v>
      </c>
      <c r="L151">
        <v>1.635E-3</v>
      </c>
      <c r="M151">
        <v>1.9910000000000001E-3</v>
      </c>
      <c r="N151">
        <v>2.3400000000000001E-3</v>
      </c>
      <c r="O151">
        <v>2.689E-3</v>
      </c>
      <c r="P151">
        <v>3.0439999999999998E-3</v>
      </c>
      <c r="Q151">
        <v>3.4069999999999999E-3</v>
      </c>
      <c r="R151">
        <v>3.7810000000000001E-3</v>
      </c>
      <c r="S151">
        <v>4.1729999999999996E-3</v>
      </c>
      <c r="T151">
        <v>4.5840000000000004E-3</v>
      </c>
      <c r="U151">
        <v>5.0109999999999998E-3</v>
      </c>
      <c r="V151">
        <v>5.4609999999999997E-3</v>
      </c>
      <c r="W151">
        <v>5.9319999999999998E-3</v>
      </c>
      <c r="X151">
        <v>6.4180000000000001E-3</v>
      </c>
      <c r="Y151">
        <v>6.9210000000000001E-3</v>
      </c>
      <c r="Z151">
        <v>7.4520000000000003E-3</v>
      </c>
      <c r="AA151">
        <v>8.0160000000000006E-3</v>
      </c>
      <c r="AB151">
        <v>8.6079999999999993E-3</v>
      </c>
      <c r="AC151">
        <v>9.2230000000000003E-3</v>
      </c>
      <c r="AD151">
        <v>9.861E-3</v>
      </c>
      <c r="AE151">
        <v>1.0519000000000001E-2</v>
      </c>
      <c r="AF151">
        <v>1.1202999999999999E-2</v>
      </c>
      <c r="AG151">
        <v>1.1912000000000001E-2</v>
      </c>
      <c r="AH151">
        <v>1.2632000000000001E-2</v>
      </c>
      <c r="AI151">
        <v>1.3374E-2</v>
      </c>
      <c r="AJ151">
        <v>1.4151E-2</v>
      </c>
      <c r="AK151">
        <v>1.4956000000000001E-2</v>
      </c>
      <c r="AL151" s="91">
        <v>0.157</v>
      </c>
    </row>
    <row r="152" spans="1:38" ht="15" customHeight="1">
      <c r="A152" s="103" t="s">
        <v>5</v>
      </c>
      <c r="B152" s="93" t="s">
        <v>8372</v>
      </c>
      <c r="C152" t="s">
        <v>3235</v>
      </c>
      <c r="D152" t="s">
        <v>9663</v>
      </c>
      <c r="E152" t="s">
        <v>9664</v>
      </c>
      <c r="F152" t="s">
        <v>3916</v>
      </c>
      <c r="G152">
        <v>1.75E-4</v>
      </c>
      <c r="H152">
        <v>3.7500000000000001E-4</v>
      </c>
      <c r="I152">
        <v>6.2299999999999996E-4</v>
      </c>
      <c r="J152">
        <v>9.0399999999999996E-4</v>
      </c>
      <c r="K152">
        <v>1.209E-3</v>
      </c>
      <c r="L152">
        <v>1.5349999999999999E-3</v>
      </c>
      <c r="M152">
        <v>1.869E-3</v>
      </c>
      <c r="N152">
        <v>2.1970000000000002E-3</v>
      </c>
      <c r="O152">
        <v>2.5249999999999999E-3</v>
      </c>
      <c r="P152">
        <v>2.859E-3</v>
      </c>
      <c r="Q152">
        <v>3.199E-3</v>
      </c>
      <c r="R152">
        <v>3.5509999999999999E-3</v>
      </c>
      <c r="S152">
        <v>3.9189999999999997E-3</v>
      </c>
      <c r="T152">
        <v>4.3049999999999998E-3</v>
      </c>
      <c r="U152">
        <v>4.7060000000000001E-3</v>
      </c>
      <c r="V152">
        <v>5.1279999999999997E-3</v>
      </c>
      <c r="W152">
        <v>5.5710000000000004E-3</v>
      </c>
      <c r="X152">
        <v>6.0280000000000004E-3</v>
      </c>
      <c r="Y152">
        <v>6.4999999999999997E-3</v>
      </c>
      <c r="Z152">
        <v>6.999E-3</v>
      </c>
      <c r="AA152">
        <v>7.528E-3</v>
      </c>
      <c r="AB152">
        <v>8.0839999999999992E-3</v>
      </c>
      <c r="AC152">
        <v>8.6610000000000003E-3</v>
      </c>
      <c r="AD152">
        <v>9.2599999999999991E-3</v>
      </c>
      <c r="AE152">
        <v>9.8790000000000006E-3</v>
      </c>
      <c r="AF152">
        <v>1.0521000000000001E-2</v>
      </c>
      <c r="AG152">
        <v>1.1187000000000001E-2</v>
      </c>
      <c r="AH152">
        <v>1.1863E-2</v>
      </c>
      <c r="AI152">
        <v>1.256E-2</v>
      </c>
      <c r="AJ152">
        <v>1.3289E-2</v>
      </c>
      <c r="AK152">
        <v>1.4045999999999999E-2</v>
      </c>
      <c r="AL152" s="91">
        <v>0.157</v>
      </c>
    </row>
    <row r="153" spans="1:38" ht="15" customHeight="1">
      <c r="A153" s="103" t="s">
        <v>7</v>
      </c>
      <c r="B153" s="93" t="s">
        <v>8375</v>
      </c>
      <c r="C153" t="s">
        <v>2287</v>
      </c>
      <c r="D153" t="s">
        <v>9665</v>
      </c>
      <c r="E153" t="s">
        <v>9666</v>
      </c>
      <c r="F153" t="s">
        <v>3916</v>
      </c>
      <c r="G153">
        <v>2.8600000000000001E-4</v>
      </c>
      <c r="H153">
        <v>6.1399999999999996E-4</v>
      </c>
      <c r="I153">
        <v>1.0189999999999999E-3</v>
      </c>
      <c r="J153">
        <v>1.4779999999999999E-3</v>
      </c>
      <c r="K153">
        <v>1.9780000000000002E-3</v>
      </c>
      <c r="L153">
        <v>2.5119999999999999E-3</v>
      </c>
      <c r="M153">
        <v>3.058E-3</v>
      </c>
      <c r="N153">
        <v>3.594E-3</v>
      </c>
      <c r="O153">
        <v>4.1310000000000001E-3</v>
      </c>
      <c r="P153">
        <v>4.6769999999999997E-3</v>
      </c>
      <c r="Q153">
        <v>5.2339999999999999E-3</v>
      </c>
      <c r="R153">
        <v>5.8089999999999999E-3</v>
      </c>
      <c r="S153">
        <v>6.4120000000000002E-3</v>
      </c>
      <c r="T153">
        <v>7.0419999999999996E-3</v>
      </c>
      <c r="U153">
        <v>7.6990000000000001E-3</v>
      </c>
      <c r="V153">
        <v>8.3890000000000006E-3</v>
      </c>
      <c r="W153">
        <v>9.1129999999999996E-3</v>
      </c>
      <c r="X153">
        <v>9.8600000000000007E-3</v>
      </c>
      <c r="Y153">
        <v>1.0633E-2</v>
      </c>
      <c r="Z153">
        <v>1.1449000000000001E-2</v>
      </c>
      <c r="AA153">
        <v>1.2315E-2</v>
      </c>
      <c r="AB153">
        <v>1.3225000000000001E-2</v>
      </c>
      <c r="AC153">
        <v>1.4168999999999999E-2</v>
      </c>
      <c r="AD153">
        <v>1.5148999999999999E-2</v>
      </c>
      <c r="AE153">
        <v>1.6160000000000001E-2</v>
      </c>
      <c r="AF153">
        <v>1.7211000000000001E-2</v>
      </c>
      <c r="AG153">
        <v>1.8301000000000001E-2</v>
      </c>
      <c r="AH153">
        <v>1.9407000000000001E-2</v>
      </c>
      <c r="AI153">
        <v>2.0545999999999998E-2</v>
      </c>
      <c r="AJ153">
        <v>2.1739999999999999E-2</v>
      </c>
      <c r="AK153">
        <v>2.2977000000000001E-2</v>
      </c>
      <c r="AL153" s="91">
        <v>0.157</v>
      </c>
    </row>
    <row r="154" spans="1:38" ht="15" customHeight="1">
      <c r="B154" s="93" t="s">
        <v>8378</v>
      </c>
      <c r="C154" t="s">
        <v>8059</v>
      </c>
      <c r="D154" t="s">
        <v>9667</v>
      </c>
      <c r="E154" t="s">
        <v>9668</v>
      </c>
      <c r="F154" t="s">
        <v>3916</v>
      </c>
      <c r="G154">
        <v>3.5567950000000002</v>
      </c>
      <c r="H154">
        <v>3.568505</v>
      </c>
      <c r="I154">
        <v>3.6146280000000002</v>
      </c>
      <c r="J154">
        <v>3.681378</v>
      </c>
      <c r="K154">
        <v>3.7628889999999999</v>
      </c>
      <c r="L154">
        <v>3.8557139999999999</v>
      </c>
      <c r="M154">
        <v>3.9498660000000001</v>
      </c>
      <c r="N154">
        <v>4.0341459999999998</v>
      </c>
      <c r="O154">
        <v>4.1122139999999998</v>
      </c>
      <c r="P154">
        <v>4.185333</v>
      </c>
      <c r="Q154">
        <v>4.2580220000000004</v>
      </c>
      <c r="R154">
        <v>4.3288970000000004</v>
      </c>
      <c r="S154">
        <v>4.4061830000000004</v>
      </c>
      <c r="T154">
        <v>4.4811350000000001</v>
      </c>
      <c r="U154">
        <v>4.5563799999999999</v>
      </c>
      <c r="V154">
        <v>4.6395140000000001</v>
      </c>
      <c r="W154">
        <v>4.7304620000000002</v>
      </c>
      <c r="X154">
        <v>4.8245269999999998</v>
      </c>
      <c r="Y154">
        <v>4.9196999999999997</v>
      </c>
      <c r="Z154">
        <v>5.0199020000000001</v>
      </c>
      <c r="AA154">
        <v>5.1243369999999997</v>
      </c>
      <c r="AB154">
        <v>5.2328679999999999</v>
      </c>
      <c r="AC154">
        <v>5.3459240000000001</v>
      </c>
      <c r="AD154">
        <v>5.4694180000000001</v>
      </c>
      <c r="AE154">
        <v>5.6002039999999997</v>
      </c>
      <c r="AF154">
        <v>5.734343</v>
      </c>
      <c r="AG154">
        <v>5.8682850000000002</v>
      </c>
      <c r="AH154">
        <v>5.9992179999999999</v>
      </c>
      <c r="AI154">
        <v>6.1299830000000002</v>
      </c>
      <c r="AJ154">
        <v>6.2628250000000003</v>
      </c>
      <c r="AK154">
        <v>6.3935079999999997</v>
      </c>
      <c r="AL154" s="91">
        <v>0.02</v>
      </c>
    </row>
    <row r="155" spans="1:38" ht="15" customHeight="1">
      <c r="C155" t="s">
        <v>8062</v>
      </c>
      <c r="E155" t="s">
        <v>9669</v>
      </c>
    </row>
    <row r="156" spans="1:38" ht="15" customHeight="1">
      <c r="A156" s="103" t="s">
        <v>4</v>
      </c>
      <c r="B156" s="93" t="s">
        <v>8381</v>
      </c>
      <c r="C156" t="s">
        <v>955</v>
      </c>
      <c r="D156" t="s">
        <v>9670</v>
      </c>
      <c r="E156" t="s">
        <v>9671</v>
      </c>
      <c r="F156" t="s">
        <v>3916</v>
      </c>
      <c r="G156">
        <v>4.9273610000000003</v>
      </c>
      <c r="H156">
        <v>4.9698799999999999</v>
      </c>
      <c r="I156">
        <v>5.0505779999999998</v>
      </c>
      <c r="J156">
        <v>5.1495199999999999</v>
      </c>
      <c r="K156">
        <v>5.2576869999999998</v>
      </c>
      <c r="L156">
        <v>5.3716470000000003</v>
      </c>
      <c r="M156">
        <v>5.4798809999999998</v>
      </c>
      <c r="N156">
        <v>5.567901</v>
      </c>
      <c r="O156">
        <v>5.6404439999999996</v>
      </c>
      <c r="P156">
        <v>5.6997520000000002</v>
      </c>
      <c r="Q156">
        <v>5.751614</v>
      </c>
      <c r="R156">
        <v>5.8003400000000003</v>
      </c>
      <c r="S156">
        <v>5.8473350000000002</v>
      </c>
      <c r="T156">
        <v>5.8893750000000002</v>
      </c>
      <c r="U156">
        <v>5.9240690000000003</v>
      </c>
      <c r="V156">
        <v>5.9613339999999999</v>
      </c>
      <c r="W156">
        <v>6.0039290000000003</v>
      </c>
      <c r="X156">
        <v>6.0440990000000001</v>
      </c>
      <c r="Y156">
        <v>6.0810069999999996</v>
      </c>
      <c r="Z156">
        <v>6.1126969999999998</v>
      </c>
      <c r="AA156">
        <v>6.1422090000000003</v>
      </c>
      <c r="AB156">
        <v>6.1626839999999996</v>
      </c>
      <c r="AC156">
        <v>6.1901190000000001</v>
      </c>
      <c r="AD156">
        <v>6.2200879999999996</v>
      </c>
      <c r="AE156">
        <v>6.2521190000000004</v>
      </c>
      <c r="AF156">
        <v>6.2839840000000002</v>
      </c>
      <c r="AG156">
        <v>6.3088160000000002</v>
      </c>
      <c r="AH156">
        <v>6.3235460000000003</v>
      </c>
      <c r="AI156">
        <v>6.3322200000000004</v>
      </c>
      <c r="AJ156">
        <v>6.3348310000000003</v>
      </c>
      <c r="AK156">
        <v>6.3288529999999996</v>
      </c>
      <c r="AL156" s="91">
        <v>8.0000000000000002E-3</v>
      </c>
    </row>
    <row r="157" spans="1:38" ht="15" customHeight="1">
      <c r="A157" s="103" t="s">
        <v>3</v>
      </c>
      <c r="B157" s="93" t="s">
        <v>8384</v>
      </c>
      <c r="C157" t="s">
        <v>1221</v>
      </c>
      <c r="D157" t="s">
        <v>9672</v>
      </c>
      <c r="E157" t="s">
        <v>9673</v>
      </c>
      <c r="F157" t="s">
        <v>3916</v>
      </c>
      <c r="G157">
        <v>4.7627999999999997E-2</v>
      </c>
      <c r="H157">
        <v>4.1701000000000002E-2</v>
      </c>
      <c r="I157">
        <v>3.6742999999999998E-2</v>
      </c>
      <c r="J157">
        <v>3.2603E-2</v>
      </c>
      <c r="K157">
        <v>2.9021000000000002E-2</v>
      </c>
      <c r="L157">
        <v>2.5946E-2</v>
      </c>
      <c r="M157">
        <v>2.3460999999999999E-2</v>
      </c>
      <c r="N157">
        <v>2.1447000000000001E-2</v>
      </c>
      <c r="O157">
        <v>1.9778E-2</v>
      </c>
      <c r="P157">
        <v>1.8334E-2</v>
      </c>
      <c r="Q157">
        <v>1.7139999999999999E-2</v>
      </c>
      <c r="R157">
        <v>1.6077999999999999E-2</v>
      </c>
      <c r="S157">
        <v>1.5202E-2</v>
      </c>
      <c r="T157">
        <v>1.4515999999999999E-2</v>
      </c>
      <c r="U157">
        <v>1.3984E-2</v>
      </c>
      <c r="V157">
        <v>1.3618E-2</v>
      </c>
      <c r="W157">
        <v>1.3329000000000001E-2</v>
      </c>
      <c r="X157">
        <v>1.3157E-2</v>
      </c>
      <c r="Y157">
        <v>1.3062000000000001E-2</v>
      </c>
      <c r="Z157">
        <v>1.2988E-2</v>
      </c>
      <c r="AA157">
        <v>1.2909E-2</v>
      </c>
      <c r="AB157">
        <v>1.2885000000000001E-2</v>
      </c>
      <c r="AC157">
        <v>1.2822999999999999E-2</v>
      </c>
      <c r="AD157">
        <v>1.2766E-2</v>
      </c>
      <c r="AE157">
        <v>1.2781000000000001E-2</v>
      </c>
      <c r="AF157">
        <v>1.2845000000000001E-2</v>
      </c>
      <c r="AG157">
        <v>1.2932000000000001E-2</v>
      </c>
      <c r="AH157">
        <v>1.3018E-2</v>
      </c>
      <c r="AI157">
        <v>1.3110999999999999E-2</v>
      </c>
      <c r="AJ157">
        <v>1.3197E-2</v>
      </c>
      <c r="AK157">
        <v>1.3273E-2</v>
      </c>
      <c r="AL157" s="91">
        <v>-4.2000000000000003E-2</v>
      </c>
    </row>
    <row r="158" spans="1:38" ht="15" customHeight="1">
      <c r="A158" s="103" t="s">
        <v>6</v>
      </c>
      <c r="B158" s="93" t="s">
        <v>8387</v>
      </c>
      <c r="C158" t="s">
        <v>970</v>
      </c>
      <c r="D158" t="s">
        <v>9674</v>
      </c>
      <c r="E158" t="s">
        <v>9675</v>
      </c>
      <c r="F158" t="s">
        <v>3916</v>
      </c>
      <c r="G158">
        <v>3.7469999999999999E-3</v>
      </c>
      <c r="H158">
        <v>3.7699999999999999E-3</v>
      </c>
      <c r="I158">
        <v>3.8400000000000001E-3</v>
      </c>
      <c r="J158">
        <v>3.9290000000000002E-3</v>
      </c>
      <c r="K158">
        <v>4.0379999999999999E-3</v>
      </c>
      <c r="L158">
        <v>4.163E-3</v>
      </c>
      <c r="M158">
        <v>4.3080000000000002E-3</v>
      </c>
      <c r="N158">
        <v>4.4380000000000001E-3</v>
      </c>
      <c r="O158">
        <v>4.548E-3</v>
      </c>
      <c r="P158">
        <v>4.6249999999999998E-3</v>
      </c>
      <c r="Q158">
        <v>4.7039999999999998E-3</v>
      </c>
      <c r="R158">
        <v>4.7809999999999997E-3</v>
      </c>
      <c r="S158">
        <v>4.8529999999999997E-3</v>
      </c>
      <c r="T158">
        <v>4.9509999999999997E-3</v>
      </c>
      <c r="U158">
        <v>5.0629999999999998E-3</v>
      </c>
      <c r="V158">
        <v>5.1850000000000004E-3</v>
      </c>
      <c r="W158">
        <v>5.3119999999999999E-3</v>
      </c>
      <c r="X158">
        <v>5.4380000000000001E-3</v>
      </c>
      <c r="Y158">
        <v>5.5599999999999998E-3</v>
      </c>
      <c r="Z158">
        <v>5.6820000000000004E-3</v>
      </c>
      <c r="AA158">
        <v>5.8040000000000001E-3</v>
      </c>
      <c r="AB158">
        <v>5.9249999999999997E-3</v>
      </c>
      <c r="AC158">
        <v>6.0400000000000002E-3</v>
      </c>
      <c r="AD158">
        <v>6.1510000000000002E-3</v>
      </c>
      <c r="AE158">
        <v>6.2560000000000003E-3</v>
      </c>
      <c r="AF158">
        <v>6.3569999999999998E-3</v>
      </c>
      <c r="AG158">
        <v>6.4549999999999998E-3</v>
      </c>
      <c r="AH158">
        <v>6.5449999999999996E-3</v>
      </c>
      <c r="AI158">
        <v>6.6290000000000003E-3</v>
      </c>
      <c r="AJ158">
        <v>6.7010000000000004E-3</v>
      </c>
      <c r="AK158">
        <v>6.7549999999999997E-3</v>
      </c>
      <c r="AL158" s="91">
        <v>0.02</v>
      </c>
    </row>
    <row r="159" spans="1:38" ht="15" customHeight="1">
      <c r="A159" s="103" t="s">
        <v>2</v>
      </c>
      <c r="B159" s="93" t="s">
        <v>8390</v>
      </c>
      <c r="C159" t="s">
        <v>985</v>
      </c>
      <c r="D159" t="s">
        <v>9676</v>
      </c>
      <c r="E159" t="s">
        <v>9677</v>
      </c>
      <c r="F159" t="s">
        <v>3916</v>
      </c>
      <c r="G159">
        <v>4.4406000000000001E-2</v>
      </c>
      <c r="H159">
        <v>4.7688000000000001E-2</v>
      </c>
      <c r="I159">
        <v>5.1163E-2</v>
      </c>
      <c r="J159">
        <v>5.4503000000000003E-2</v>
      </c>
      <c r="K159">
        <v>5.7575000000000001E-2</v>
      </c>
      <c r="L159">
        <v>6.0374999999999998E-2</v>
      </c>
      <c r="M159">
        <v>6.2839999999999993E-2</v>
      </c>
      <c r="N159">
        <v>6.4871999999999999E-2</v>
      </c>
      <c r="O159">
        <v>6.6600999999999994E-2</v>
      </c>
      <c r="P159">
        <v>6.8108000000000002E-2</v>
      </c>
      <c r="Q159">
        <v>6.9438E-2</v>
      </c>
      <c r="R159">
        <v>7.0655999999999997E-2</v>
      </c>
      <c r="S159">
        <v>7.1865999999999999E-2</v>
      </c>
      <c r="T159">
        <v>7.3091000000000003E-2</v>
      </c>
      <c r="U159">
        <v>7.4352000000000001E-2</v>
      </c>
      <c r="V159">
        <v>7.571E-2</v>
      </c>
      <c r="W159">
        <v>7.7157000000000003E-2</v>
      </c>
      <c r="X159">
        <v>7.8669000000000003E-2</v>
      </c>
      <c r="Y159">
        <v>8.0232999999999999E-2</v>
      </c>
      <c r="Z159">
        <v>8.1948999999999994E-2</v>
      </c>
      <c r="AA159">
        <v>8.3926000000000001E-2</v>
      </c>
      <c r="AB159">
        <v>8.6150000000000004E-2</v>
      </c>
      <c r="AC159">
        <v>8.8616E-2</v>
      </c>
      <c r="AD159">
        <v>9.1316999999999995E-2</v>
      </c>
      <c r="AE159">
        <v>9.4312000000000007E-2</v>
      </c>
      <c r="AF159">
        <v>9.7685999999999995E-2</v>
      </c>
      <c r="AG159">
        <v>0.101387</v>
      </c>
      <c r="AH159">
        <v>0.105381</v>
      </c>
      <c r="AI159">
        <v>0.109584</v>
      </c>
      <c r="AJ159">
        <v>0.114232</v>
      </c>
      <c r="AK159">
        <v>0.119335</v>
      </c>
      <c r="AL159" s="91">
        <v>3.4000000000000002E-2</v>
      </c>
    </row>
    <row r="160" spans="1:38" ht="15" customHeight="1">
      <c r="A160" s="103" t="s">
        <v>3</v>
      </c>
      <c r="B160" s="93" t="s">
        <v>8393</v>
      </c>
      <c r="C160" t="s">
        <v>3230</v>
      </c>
      <c r="D160" t="s">
        <v>9678</v>
      </c>
      <c r="E160" t="s">
        <v>9679</v>
      </c>
      <c r="F160" t="s">
        <v>3916</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ht="15" customHeight="1">
      <c r="A161" s="103" t="s">
        <v>1</v>
      </c>
      <c r="B161" s="93" t="s">
        <v>8396</v>
      </c>
      <c r="C161" t="s">
        <v>2271</v>
      </c>
      <c r="D161" t="s">
        <v>9680</v>
      </c>
      <c r="E161" t="s">
        <v>9681</v>
      </c>
      <c r="F161" t="s">
        <v>3916</v>
      </c>
      <c r="G161">
        <v>1.13E-4</v>
      </c>
      <c r="H161">
        <v>2.3000000000000001E-4</v>
      </c>
      <c r="I161">
        <v>3.6900000000000002E-4</v>
      </c>
      <c r="J161">
        <v>5.2300000000000003E-4</v>
      </c>
      <c r="K161">
        <v>6.87E-4</v>
      </c>
      <c r="L161">
        <v>8.5800000000000004E-4</v>
      </c>
      <c r="M161">
        <v>1.029E-3</v>
      </c>
      <c r="N161">
        <v>1.1919999999999999E-3</v>
      </c>
      <c r="O161">
        <v>1.3519999999999999E-3</v>
      </c>
      <c r="P161">
        <v>1.511E-3</v>
      </c>
      <c r="Q161">
        <v>1.668E-3</v>
      </c>
      <c r="R161">
        <v>1.8270000000000001E-3</v>
      </c>
      <c r="S161">
        <v>1.9889999999999999E-3</v>
      </c>
      <c r="T161">
        <v>2.153E-3</v>
      </c>
      <c r="U161">
        <v>2.32E-3</v>
      </c>
      <c r="V161">
        <v>2.4910000000000002E-3</v>
      </c>
      <c r="W161">
        <v>2.6649999999999998E-3</v>
      </c>
      <c r="X161">
        <v>2.8389999999999999E-3</v>
      </c>
      <c r="Y161">
        <v>3.0130000000000001E-3</v>
      </c>
      <c r="Z161">
        <v>3.192E-3</v>
      </c>
      <c r="AA161">
        <v>3.3769999999999998E-3</v>
      </c>
      <c r="AB161">
        <v>3.5639999999999999E-3</v>
      </c>
      <c r="AC161">
        <v>3.7529999999999998E-3</v>
      </c>
      <c r="AD161">
        <v>3.9430000000000003E-3</v>
      </c>
      <c r="AE161">
        <v>4.1320000000000003E-3</v>
      </c>
      <c r="AF161">
        <v>4.3229999999999996E-3</v>
      </c>
      <c r="AG161">
        <v>4.5139999999999998E-3</v>
      </c>
      <c r="AH161">
        <v>4.7010000000000003E-3</v>
      </c>
      <c r="AI161">
        <v>4.8859999999999997E-3</v>
      </c>
      <c r="AJ161">
        <v>5.0740000000000004E-3</v>
      </c>
      <c r="AK161">
        <v>5.2630000000000003E-3</v>
      </c>
      <c r="AL161" s="91">
        <v>0.13700000000000001</v>
      </c>
    </row>
    <row r="162" spans="1:38" ht="15" customHeight="1">
      <c r="A162" s="103" t="s">
        <v>5</v>
      </c>
      <c r="B162" s="93" t="s">
        <v>8399</v>
      </c>
      <c r="C162" t="s">
        <v>3238</v>
      </c>
      <c r="D162" t="s">
        <v>9682</v>
      </c>
      <c r="E162" t="s">
        <v>9683</v>
      </c>
      <c r="F162" t="s">
        <v>3916</v>
      </c>
      <c r="G162">
        <v>2.3800000000000001E-4</v>
      </c>
      <c r="H162">
        <v>4.0900000000000002E-4</v>
      </c>
      <c r="I162">
        <v>6.1499999999999999E-4</v>
      </c>
      <c r="J162">
        <v>8.4400000000000002E-4</v>
      </c>
      <c r="K162">
        <v>1.0870000000000001E-3</v>
      </c>
      <c r="L162">
        <v>1.3389999999999999E-3</v>
      </c>
      <c r="M162">
        <v>1.593E-3</v>
      </c>
      <c r="N162">
        <v>1.835E-3</v>
      </c>
      <c r="O162">
        <v>2.0709999999999999E-3</v>
      </c>
      <c r="P162">
        <v>2.3050000000000002E-3</v>
      </c>
      <c r="Q162">
        <v>2.5379999999999999E-3</v>
      </c>
      <c r="R162">
        <v>2.7720000000000002E-3</v>
      </c>
      <c r="S162">
        <v>3.0109999999999998E-3</v>
      </c>
      <c r="T162">
        <v>3.2529999999999998E-3</v>
      </c>
      <c r="U162">
        <v>3.5000000000000001E-3</v>
      </c>
      <c r="V162">
        <v>3.751E-3</v>
      </c>
      <c r="W162">
        <v>4.0070000000000001E-3</v>
      </c>
      <c r="X162">
        <v>4.2630000000000003E-3</v>
      </c>
      <c r="Y162">
        <v>4.5199999999999997E-3</v>
      </c>
      <c r="Z162">
        <v>4.7840000000000001E-3</v>
      </c>
      <c r="AA162">
        <v>5.0549999999999996E-3</v>
      </c>
      <c r="AB162">
        <v>5.3319999999999999E-3</v>
      </c>
      <c r="AC162">
        <v>5.6100000000000004E-3</v>
      </c>
      <c r="AD162">
        <v>5.8900000000000003E-3</v>
      </c>
      <c r="AE162">
        <v>6.169E-3</v>
      </c>
      <c r="AF162">
        <v>6.45E-3</v>
      </c>
      <c r="AG162">
        <v>6.731E-3</v>
      </c>
      <c r="AH162">
        <v>7.0060000000000001E-3</v>
      </c>
      <c r="AI162">
        <v>7.28E-3</v>
      </c>
      <c r="AJ162">
        <v>7.5570000000000003E-3</v>
      </c>
      <c r="AK162">
        <v>7.835E-3</v>
      </c>
      <c r="AL162" s="91">
        <v>0.124</v>
      </c>
    </row>
    <row r="163" spans="1:38" ht="15" customHeight="1">
      <c r="A163" s="103" t="s">
        <v>5</v>
      </c>
      <c r="B163" s="93" t="s">
        <v>8402</v>
      </c>
      <c r="C163" t="s">
        <v>3235</v>
      </c>
      <c r="D163" t="s">
        <v>9684</v>
      </c>
      <c r="E163" t="s">
        <v>9685</v>
      </c>
      <c r="F163" t="s">
        <v>3916</v>
      </c>
      <c r="G163">
        <v>2.63E-4</v>
      </c>
      <c r="H163">
        <v>4.5199999999999998E-4</v>
      </c>
      <c r="I163">
        <v>6.7900000000000002E-4</v>
      </c>
      <c r="J163">
        <v>9.3099999999999997E-4</v>
      </c>
      <c r="K163">
        <v>1.199E-3</v>
      </c>
      <c r="L163">
        <v>1.4779999999999999E-3</v>
      </c>
      <c r="M163">
        <v>1.7570000000000001E-3</v>
      </c>
      <c r="N163">
        <v>2.0240000000000002E-3</v>
      </c>
      <c r="O163">
        <v>2.284E-3</v>
      </c>
      <c r="P163">
        <v>2.542E-3</v>
      </c>
      <c r="Q163">
        <v>2.7989999999999998E-3</v>
      </c>
      <c r="R163">
        <v>3.0569999999999998E-3</v>
      </c>
      <c r="S163">
        <v>3.32E-3</v>
      </c>
      <c r="T163">
        <v>3.5869999999999999E-3</v>
      </c>
      <c r="U163">
        <v>3.859E-3</v>
      </c>
      <c r="V163">
        <v>4.1359999999999999E-3</v>
      </c>
      <c r="W163">
        <v>4.4180000000000001E-3</v>
      </c>
      <c r="X163">
        <v>4.7000000000000002E-3</v>
      </c>
      <c r="Y163">
        <v>4.9839999999999997E-3</v>
      </c>
      <c r="Z163">
        <v>5.274E-3</v>
      </c>
      <c r="AA163">
        <v>5.574E-3</v>
      </c>
      <c r="AB163">
        <v>5.8789999999999997E-3</v>
      </c>
      <c r="AC163">
        <v>6.1850000000000004E-3</v>
      </c>
      <c r="AD163">
        <v>6.4929999999999996E-3</v>
      </c>
      <c r="AE163">
        <v>6.8009999999999998E-3</v>
      </c>
      <c r="AF163">
        <v>7.11E-3</v>
      </c>
      <c r="AG163">
        <v>7.4200000000000004E-3</v>
      </c>
      <c r="AH163">
        <v>7.724E-3</v>
      </c>
      <c r="AI163">
        <v>8.0260000000000001E-3</v>
      </c>
      <c r="AJ163">
        <v>8.3309999999999999E-3</v>
      </c>
      <c r="AK163">
        <v>8.6379999999999998E-3</v>
      </c>
      <c r="AL163" s="91">
        <v>0.123</v>
      </c>
    </row>
    <row r="164" spans="1:38" ht="15" customHeight="1">
      <c r="A164" s="103" t="s">
        <v>7</v>
      </c>
      <c r="B164" s="93" t="s">
        <v>8405</v>
      </c>
      <c r="C164" t="s">
        <v>2287</v>
      </c>
      <c r="D164" t="s">
        <v>9686</v>
      </c>
      <c r="E164" t="s">
        <v>9687</v>
      </c>
      <c r="F164" t="s">
        <v>3916</v>
      </c>
      <c r="G164">
        <v>2.9700000000000001E-4</v>
      </c>
      <c r="H164">
        <v>5.2899999999999996E-4</v>
      </c>
      <c r="I164">
        <v>8.0800000000000002E-4</v>
      </c>
      <c r="J164">
        <v>1.1169999999999999E-3</v>
      </c>
      <c r="K164">
        <v>1.446E-3</v>
      </c>
      <c r="L164">
        <v>1.789E-3</v>
      </c>
      <c r="M164">
        <v>2.1310000000000001E-3</v>
      </c>
      <c r="N164">
        <v>2.4589999999999998E-3</v>
      </c>
      <c r="O164">
        <v>2.7789999999999998E-3</v>
      </c>
      <c r="P164">
        <v>3.0969999999999999E-3</v>
      </c>
      <c r="Q164">
        <v>3.4120000000000001E-3</v>
      </c>
      <c r="R164">
        <v>3.7290000000000001E-3</v>
      </c>
      <c r="S164">
        <v>4.0530000000000002E-3</v>
      </c>
      <c r="T164">
        <v>4.3819999999999996E-3</v>
      </c>
      <c r="U164">
        <v>4.7159999999999997E-3</v>
      </c>
      <c r="V164">
        <v>5.0559999999999997E-3</v>
      </c>
      <c r="W164">
        <v>5.4029999999999998E-3</v>
      </c>
      <c r="X164">
        <v>5.751E-3</v>
      </c>
      <c r="Y164">
        <v>6.0990000000000003E-3</v>
      </c>
      <c r="Z164">
        <v>6.4559999999999999E-3</v>
      </c>
      <c r="AA164">
        <v>6.8250000000000003E-3</v>
      </c>
      <c r="AB164">
        <v>7.1999999999999998E-3</v>
      </c>
      <c r="AC164">
        <v>7.5770000000000004E-3</v>
      </c>
      <c r="AD164">
        <v>7.9559999999999995E-3</v>
      </c>
      <c r="AE164">
        <v>8.3350000000000004E-3</v>
      </c>
      <c r="AF164">
        <v>8.7150000000000005E-3</v>
      </c>
      <c r="AG164">
        <v>9.0959999999999999E-3</v>
      </c>
      <c r="AH164">
        <v>9.4699999999999993E-3</v>
      </c>
      <c r="AI164">
        <v>9.8410000000000008E-3</v>
      </c>
      <c r="AJ164">
        <v>1.0217E-2</v>
      </c>
      <c r="AK164">
        <v>1.0593E-2</v>
      </c>
      <c r="AL164" s="91">
        <v>0.126</v>
      </c>
    </row>
    <row r="165" spans="1:38" ht="15" customHeight="1">
      <c r="B165" s="93" t="s">
        <v>8408</v>
      </c>
      <c r="C165" t="s">
        <v>8091</v>
      </c>
      <c r="D165" t="s">
        <v>9688</v>
      </c>
      <c r="E165" t="s">
        <v>9689</v>
      </c>
      <c r="F165" t="s">
        <v>3916</v>
      </c>
      <c r="G165">
        <v>5.0240520000000002</v>
      </c>
      <c r="H165">
        <v>5.0646599999999999</v>
      </c>
      <c r="I165">
        <v>5.1447960000000004</v>
      </c>
      <c r="J165">
        <v>5.2439720000000003</v>
      </c>
      <c r="K165">
        <v>5.3527430000000003</v>
      </c>
      <c r="L165">
        <v>5.4675940000000001</v>
      </c>
      <c r="M165">
        <v>5.5770020000000002</v>
      </c>
      <c r="N165">
        <v>5.6661669999999997</v>
      </c>
      <c r="O165">
        <v>5.7398559999999996</v>
      </c>
      <c r="P165">
        <v>5.8002760000000002</v>
      </c>
      <c r="Q165">
        <v>5.8533140000000001</v>
      </c>
      <c r="R165">
        <v>5.9032429999999998</v>
      </c>
      <c r="S165">
        <v>5.9516309999999999</v>
      </c>
      <c r="T165">
        <v>5.9953099999999999</v>
      </c>
      <c r="U165">
        <v>6.0318649999999998</v>
      </c>
      <c r="V165">
        <v>6.0712809999999999</v>
      </c>
      <c r="W165">
        <v>6.1162200000000002</v>
      </c>
      <c r="X165">
        <v>6.1589109999999998</v>
      </c>
      <c r="Y165">
        <v>6.1984769999999996</v>
      </c>
      <c r="Z165">
        <v>6.2330209999999999</v>
      </c>
      <c r="AA165">
        <v>6.2656749999999999</v>
      </c>
      <c r="AB165">
        <v>6.2896179999999999</v>
      </c>
      <c r="AC165">
        <v>6.3207250000000004</v>
      </c>
      <c r="AD165">
        <v>6.3546019999999999</v>
      </c>
      <c r="AE165">
        <v>6.3909070000000003</v>
      </c>
      <c r="AF165">
        <v>6.4274699999999996</v>
      </c>
      <c r="AG165">
        <v>6.4573520000000002</v>
      </c>
      <c r="AH165">
        <v>6.4773899999999998</v>
      </c>
      <c r="AI165">
        <v>6.4915779999999996</v>
      </c>
      <c r="AJ165">
        <v>6.5001410000000002</v>
      </c>
      <c r="AK165">
        <v>6.5005449999999998</v>
      </c>
      <c r="AL165" s="91">
        <v>8.9999999999999993E-3</v>
      </c>
    </row>
    <row r="166" spans="1:38" ht="15" customHeight="1">
      <c r="B166" s="93" t="s">
        <v>8411</v>
      </c>
      <c r="C166" t="s">
        <v>8412</v>
      </c>
      <c r="D166" t="s">
        <v>9690</v>
      </c>
      <c r="E166" t="s">
        <v>9691</v>
      </c>
      <c r="F166" t="s">
        <v>3916</v>
      </c>
      <c r="G166">
        <v>12.57761</v>
      </c>
      <c r="H166">
        <v>12.789747999999999</v>
      </c>
      <c r="I166">
        <v>13.09276</v>
      </c>
      <c r="J166">
        <v>13.442223</v>
      </c>
      <c r="K166">
        <v>13.824942999999999</v>
      </c>
      <c r="L166">
        <v>14.233603</v>
      </c>
      <c r="M166">
        <v>14.637938999999999</v>
      </c>
      <c r="N166">
        <v>15.006188</v>
      </c>
      <c r="O166">
        <v>15.351565000000001</v>
      </c>
      <c r="P166">
        <v>15.675782999999999</v>
      </c>
      <c r="Q166">
        <v>15.987534999999999</v>
      </c>
      <c r="R166">
        <v>16.289905999999998</v>
      </c>
      <c r="S166">
        <v>16.598139</v>
      </c>
      <c r="T166">
        <v>16.886906</v>
      </c>
      <c r="U166">
        <v>17.164266999999999</v>
      </c>
      <c r="V166">
        <v>17.446192</v>
      </c>
      <c r="W166">
        <v>17.7395</v>
      </c>
      <c r="X166">
        <v>18.030215999999999</v>
      </c>
      <c r="Y166">
        <v>18.317392000000002</v>
      </c>
      <c r="Z166">
        <v>18.596810999999999</v>
      </c>
      <c r="AA166">
        <v>18.867943</v>
      </c>
      <c r="AB166">
        <v>19.137072</v>
      </c>
      <c r="AC166">
        <v>19.41328</v>
      </c>
      <c r="AD166">
        <v>19.715935000000002</v>
      </c>
      <c r="AE166">
        <v>20.039179000000001</v>
      </c>
      <c r="AF166">
        <v>20.362708999999999</v>
      </c>
      <c r="AG166">
        <v>20.669433999999999</v>
      </c>
      <c r="AH166">
        <v>20.964500000000001</v>
      </c>
      <c r="AI166">
        <v>21.255849999999999</v>
      </c>
      <c r="AJ166">
        <v>21.526561999999998</v>
      </c>
      <c r="AK166">
        <v>21.776461000000001</v>
      </c>
      <c r="AL166" s="91">
        <v>1.7999999999999999E-2</v>
      </c>
    </row>
    <row r="167" spans="1:38" ht="15" customHeight="1">
      <c r="C167" t="s">
        <v>8415</v>
      </c>
      <c r="E167" t="s">
        <v>9692</v>
      </c>
    </row>
    <row r="168" spans="1:38" ht="15" customHeight="1">
      <c r="C168" t="s">
        <v>8221</v>
      </c>
      <c r="E168" t="s">
        <v>9693</v>
      </c>
    </row>
    <row r="169" spans="1:38" ht="15" customHeight="1">
      <c r="C169" t="s">
        <v>850</v>
      </c>
      <c r="E169" t="s">
        <v>9694</v>
      </c>
    </row>
    <row r="170" spans="1:38" ht="15" customHeight="1">
      <c r="A170" s="103" t="s">
        <v>4</v>
      </c>
      <c r="B170" s="93" t="s">
        <v>8416</v>
      </c>
      <c r="C170" t="s">
        <v>955</v>
      </c>
      <c r="D170" t="s">
        <v>9695</v>
      </c>
      <c r="E170" t="s">
        <v>9696</v>
      </c>
      <c r="F170" t="s">
        <v>8225</v>
      </c>
      <c r="G170">
        <v>16.018782000000002</v>
      </c>
      <c r="H170">
        <v>16.227394</v>
      </c>
      <c r="I170">
        <v>16.411106</v>
      </c>
      <c r="J170">
        <v>16.651821000000002</v>
      </c>
      <c r="K170">
        <v>16.957197000000001</v>
      </c>
      <c r="L170">
        <v>17.304925999999998</v>
      </c>
      <c r="M170">
        <v>17.656281</v>
      </c>
      <c r="N170">
        <v>17.911149999999999</v>
      </c>
      <c r="O170">
        <v>17.999077</v>
      </c>
      <c r="P170">
        <v>18.125586999999999</v>
      </c>
      <c r="Q170">
        <v>18.197655000000001</v>
      </c>
      <c r="R170">
        <v>18.234241000000001</v>
      </c>
      <c r="S170">
        <v>18.242609000000002</v>
      </c>
      <c r="T170">
        <v>18.239412000000002</v>
      </c>
      <c r="U170">
        <v>18.236767</v>
      </c>
      <c r="V170">
        <v>18.234541</v>
      </c>
      <c r="W170">
        <v>18.232672000000001</v>
      </c>
      <c r="X170">
        <v>18.231100000000001</v>
      </c>
      <c r="Y170">
        <v>18.229808999999999</v>
      </c>
      <c r="Z170">
        <v>18.228712000000002</v>
      </c>
      <c r="AA170">
        <v>18.227792999999998</v>
      </c>
      <c r="AB170">
        <v>18.227028000000001</v>
      </c>
      <c r="AC170">
        <v>18.226396999999999</v>
      </c>
      <c r="AD170">
        <v>18.225878000000002</v>
      </c>
      <c r="AE170">
        <v>18.225439000000001</v>
      </c>
      <c r="AF170">
        <v>18.225079000000001</v>
      </c>
      <c r="AG170">
        <v>18.224781</v>
      </c>
      <c r="AH170">
        <v>18.224534999999999</v>
      </c>
      <c r="AI170">
        <v>18.224330999999999</v>
      </c>
      <c r="AJ170">
        <v>18.224164999999999</v>
      </c>
      <c r="AK170">
        <v>18.224028000000001</v>
      </c>
      <c r="AL170" s="91">
        <v>4.0000000000000001E-3</v>
      </c>
    </row>
    <row r="171" spans="1:38" ht="15" customHeight="1">
      <c r="A171" s="103" t="s">
        <v>3</v>
      </c>
      <c r="B171" s="93" t="s">
        <v>8419</v>
      </c>
      <c r="C171" t="s">
        <v>1221</v>
      </c>
      <c r="D171" t="s">
        <v>9697</v>
      </c>
      <c r="E171" t="s">
        <v>9698</v>
      </c>
      <c r="F171" t="s">
        <v>2728</v>
      </c>
      <c r="G171">
        <v>11.370641000000001</v>
      </c>
      <c r="H171">
        <v>11.606131</v>
      </c>
      <c r="I171">
        <v>11.71139</v>
      </c>
      <c r="J171">
        <v>11.890855999999999</v>
      </c>
      <c r="K171">
        <v>12.111672</v>
      </c>
      <c r="L171">
        <v>12.367112000000001</v>
      </c>
      <c r="M171">
        <v>12.633247000000001</v>
      </c>
      <c r="N171">
        <v>12.910773000000001</v>
      </c>
      <c r="O171">
        <v>12.961088999999999</v>
      </c>
      <c r="P171">
        <v>13.143221</v>
      </c>
      <c r="Q171">
        <v>13.308579</v>
      </c>
      <c r="R171">
        <v>13.465818000000001</v>
      </c>
      <c r="S171">
        <v>13.554155</v>
      </c>
      <c r="T171">
        <v>13.598435</v>
      </c>
      <c r="U171">
        <v>13.625403</v>
      </c>
      <c r="V171">
        <v>13.650435999999999</v>
      </c>
      <c r="W171">
        <v>13.674825999999999</v>
      </c>
      <c r="X171">
        <v>13.697706</v>
      </c>
      <c r="Y171">
        <v>13.721609000000001</v>
      </c>
      <c r="Z171">
        <v>13.746699</v>
      </c>
      <c r="AA171">
        <v>13.759384000000001</v>
      </c>
      <c r="AB171">
        <v>13.783364000000001</v>
      </c>
      <c r="AC171">
        <v>13.806806</v>
      </c>
      <c r="AD171">
        <v>13.828362</v>
      </c>
      <c r="AE171">
        <v>13.855192000000001</v>
      </c>
      <c r="AF171">
        <v>13.883777</v>
      </c>
      <c r="AG171">
        <v>13.895625000000001</v>
      </c>
      <c r="AH171">
        <v>13.938321</v>
      </c>
      <c r="AI171">
        <v>13.988401</v>
      </c>
      <c r="AJ171">
        <v>14.031283999999999</v>
      </c>
      <c r="AK171">
        <v>14.104604999999999</v>
      </c>
      <c r="AL171" s="91">
        <v>7.0000000000000001E-3</v>
      </c>
    </row>
    <row r="172" spans="1:38" ht="15" customHeight="1">
      <c r="A172" s="103" t="s">
        <v>6</v>
      </c>
      <c r="B172" s="93" t="s">
        <v>8422</v>
      </c>
      <c r="C172" t="s">
        <v>970</v>
      </c>
      <c r="D172" t="s">
        <v>9699</v>
      </c>
      <c r="E172" t="s">
        <v>9700</v>
      </c>
      <c r="F172" t="s">
        <v>2728</v>
      </c>
      <c r="G172">
        <v>12.278423999999999</v>
      </c>
      <c r="H172">
        <v>12.390402</v>
      </c>
      <c r="I172">
        <v>12.450333000000001</v>
      </c>
      <c r="J172">
        <v>12.549306</v>
      </c>
      <c r="K172">
        <v>12.683237</v>
      </c>
      <c r="L172">
        <v>12.853743</v>
      </c>
      <c r="M172">
        <v>13.063869</v>
      </c>
      <c r="N172">
        <v>13.300777</v>
      </c>
      <c r="O172">
        <v>13.341989999999999</v>
      </c>
      <c r="P172">
        <v>13.419447</v>
      </c>
      <c r="Q172">
        <v>13.491892999999999</v>
      </c>
      <c r="R172">
        <v>13.45842</v>
      </c>
      <c r="S172">
        <v>13.509962</v>
      </c>
      <c r="T172">
        <v>13.549668</v>
      </c>
      <c r="U172">
        <v>13.538776</v>
      </c>
      <c r="V172">
        <v>13.566477000000001</v>
      </c>
      <c r="W172">
        <v>13.603472</v>
      </c>
      <c r="X172">
        <v>13.6394</v>
      </c>
      <c r="Y172">
        <v>13.672767</v>
      </c>
      <c r="Z172">
        <v>13.700469</v>
      </c>
      <c r="AA172">
        <v>13.725648</v>
      </c>
      <c r="AB172">
        <v>13.737693</v>
      </c>
      <c r="AC172">
        <v>13.752148</v>
      </c>
      <c r="AD172">
        <v>13.764900000000001</v>
      </c>
      <c r="AE172">
        <v>13.775703</v>
      </c>
      <c r="AF172">
        <v>13.783324</v>
      </c>
      <c r="AG172">
        <v>13.789877000000001</v>
      </c>
      <c r="AH172">
        <v>13.794098</v>
      </c>
      <c r="AI172">
        <v>13.793737</v>
      </c>
      <c r="AJ172">
        <v>13.793485</v>
      </c>
      <c r="AK172">
        <v>13.793374999999999</v>
      </c>
      <c r="AL172" s="91">
        <v>4.0000000000000001E-3</v>
      </c>
    </row>
    <row r="173" spans="1:38" ht="15" customHeight="1">
      <c r="A173" s="103" t="s">
        <v>2</v>
      </c>
      <c r="B173" s="93" t="s">
        <v>8425</v>
      </c>
      <c r="C173" t="s">
        <v>985</v>
      </c>
      <c r="D173" t="s">
        <v>9701</v>
      </c>
      <c r="E173" t="s">
        <v>9702</v>
      </c>
      <c r="F173" t="s">
        <v>2728</v>
      </c>
      <c r="G173">
        <v>12.111694</v>
      </c>
      <c r="H173">
        <v>12.298238</v>
      </c>
      <c r="I173">
        <v>12.429423</v>
      </c>
      <c r="J173">
        <v>12.610939999999999</v>
      </c>
      <c r="K173">
        <v>12.838417</v>
      </c>
      <c r="L173">
        <v>13.114694999999999</v>
      </c>
      <c r="M173">
        <v>13.436337</v>
      </c>
      <c r="N173">
        <v>13.790594</v>
      </c>
      <c r="O173">
        <v>13.808021</v>
      </c>
      <c r="P173">
        <v>13.901002</v>
      </c>
      <c r="Q173">
        <v>13.988258999999999</v>
      </c>
      <c r="R173">
        <v>14.044668</v>
      </c>
      <c r="S173">
        <v>14.059483</v>
      </c>
      <c r="T173">
        <v>14.056727</v>
      </c>
      <c r="U173">
        <v>14.041627999999999</v>
      </c>
      <c r="V173">
        <v>14.019773000000001</v>
      </c>
      <c r="W173">
        <v>14.000233</v>
      </c>
      <c r="X173">
        <v>13.982875</v>
      </c>
      <c r="Y173">
        <v>13.967129</v>
      </c>
      <c r="Z173">
        <v>13.952486</v>
      </c>
      <c r="AA173">
        <v>13.938867999999999</v>
      </c>
      <c r="AB173">
        <v>13.918029000000001</v>
      </c>
      <c r="AC173">
        <v>13.898491</v>
      </c>
      <c r="AD173">
        <v>13.878921</v>
      </c>
      <c r="AE173">
        <v>13.856324000000001</v>
      </c>
      <c r="AF173">
        <v>13.830631</v>
      </c>
      <c r="AG173">
        <v>13.804061000000001</v>
      </c>
      <c r="AH173">
        <v>13.77664</v>
      </c>
      <c r="AI173">
        <v>13.750527999999999</v>
      </c>
      <c r="AJ173">
        <v>13.723621</v>
      </c>
      <c r="AK173">
        <v>13.695304</v>
      </c>
      <c r="AL173" s="91">
        <v>4.0000000000000001E-3</v>
      </c>
    </row>
    <row r="174" spans="1:38" ht="15" customHeight="1">
      <c r="A174" s="103" t="s">
        <v>3</v>
      </c>
      <c r="B174" s="93" t="s">
        <v>8428</v>
      </c>
      <c r="C174" t="s">
        <v>3230</v>
      </c>
      <c r="D174" t="s">
        <v>9703</v>
      </c>
      <c r="E174" t="s">
        <v>9704</v>
      </c>
      <c r="F174" t="s">
        <v>2728</v>
      </c>
      <c r="G174">
        <v>11.011964000000001</v>
      </c>
      <c r="H174">
        <v>11.273612999999999</v>
      </c>
      <c r="I174">
        <v>11.436707</v>
      </c>
      <c r="J174">
        <v>11.646693000000001</v>
      </c>
      <c r="K174">
        <v>11.893929</v>
      </c>
      <c r="L174">
        <v>12.168756</v>
      </c>
      <c r="M174">
        <v>12.443467</v>
      </c>
      <c r="N174">
        <v>12.744933</v>
      </c>
      <c r="O174">
        <v>12.819906</v>
      </c>
      <c r="P174">
        <v>12.994184000000001</v>
      </c>
      <c r="Q174">
        <v>13.166249000000001</v>
      </c>
      <c r="R174">
        <v>13.293244</v>
      </c>
      <c r="S174">
        <v>13.347477</v>
      </c>
      <c r="T174">
        <v>13.362519000000001</v>
      </c>
      <c r="U174">
        <v>13.365354999999999</v>
      </c>
      <c r="V174">
        <v>13.35651</v>
      </c>
      <c r="W174">
        <v>13.350239999999999</v>
      </c>
      <c r="X174">
        <v>13.345038000000001</v>
      </c>
      <c r="Y174">
        <v>13.340633</v>
      </c>
      <c r="Z174">
        <v>13.337204</v>
      </c>
      <c r="AA174">
        <v>13.325291</v>
      </c>
      <c r="AB174">
        <v>13.323834</v>
      </c>
      <c r="AC174">
        <v>13.329791999999999</v>
      </c>
      <c r="AD174">
        <v>13.341301</v>
      </c>
      <c r="AE174">
        <v>13.342673</v>
      </c>
      <c r="AF174">
        <v>13.345359</v>
      </c>
      <c r="AG174">
        <v>13.336224</v>
      </c>
      <c r="AH174">
        <v>13.350509000000001</v>
      </c>
      <c r="AI174">
        <v>13.370837999999999</v>
      </c>
      <c r="AJ174">
        <v>13.415255999999999</v>
      </c>
      <c r="AK174">
        <v>13.456979</v>
      </c>
      <c r="AL174" s="91">
        <v>7.0000000000000001E-3</v>
      </c>
    </row>
    <row r="175" spans="1:38" ht="15" customHeight="1">
      <c r="A175" s="103" t="s">
        <v>1</v>
      </c>
      <c r="B175" s="93" t="s">
        <v>8431</v>
      </c>
      <c r="C175" t="s">
        <v>2271</v>
      </c>
      <c r="D175" t="s">
        <v>9705</v>
      </c>
      <c r="E175" t="s">
        <v>9706</v>
      </c>
      <c r="F175" t="s">
        <v>8225</v>
      </c>
      <c r="G175">
        <v>26.943646999999999</v>
      </c>
      <c r="H175">
        <v>27.103473999999999</v>
      </c>
      <c r="I175">
        <v>27.217606</v>
      </c>
      <c r="J175">
        <v>27.322535999999999</v>
      </c>
      <c r="K175">
        <v>27.467549999999999</v>
      </c>
      <c r="L175">
        <v>27.666823999999998</v>
      </c>
      <c r="M175">
        <v>27.919803999999999</v>
      </c>
      <c r="N175">
        <v>28.221036999999999</v>
      </c>
      <c r="O175">
        <v>28.399674999999998</v>
      </c>
      <c r="P175">
        <v>28.657637000000001</v>
      </c>
      <c r="Q175">
        <v>28.874009999999998</v>
      </c>
      <c r="R175">
        <v>29.004460999999999</v>
      </c>
      <c r="S175">
        <v>29.047508000000001</v>
      </c>
      <c r="T175">
        <v>29.060082999999999</v>
      </c>
      <c r="U175">
        <v>29.067143999999999</v>
      </c>
      <c r="V175">
        <v>29.070913000000001</v>
      </c>
      <c r="W175">
        <v>29.072534999999998</v>
      </c>
      <c r="X175">
        <v>29.071579</v>
      </c>
      <c r="Y175">
        <v>29.069876000000001</v>
      </c>
      <c r="Z175">
        <v>29.068456999999999</v>
      </c>
      <c r="AA175">
        <v>29.067509000000001</v>
      </c>
      <c r="AB175">
        <v>29.066974999999999</v>
      </c>
      <c r="AC175">
        <v>29.066770999999999</v>
      </c>
      <c r="AD175">
        <v>28.975736999999999</v>
      </c>
      <c r="AE175">
        <v>28.985223999999999</v>
      </c>
      <c r="AF175">
        <v>28.997356</v>
      </c>
      <c r="AG175">
        <v>29.012574999999998</v>
      </c>
      <c r="AH175">
        <v>29.031078000000001</v>
      </c>
      <c r="AI175">
        <v>29.052551000000001</v>
      </c>
      <c r="AJ175">
        <v>29.076460000000001</v>
      </c>
      <c r="AK175">
        <v>29.102025999999999</v>
      </c>
      <c r="AL175" s="91">
        <v>3.0000000000000001E-3</v>
      </c>
    </row>
    <row r="176" spans="1:38" ht="15" customHeight="1">
      <c r="A176" s="103" t="s">
        <v>5</v>
      </c>
      <c r="B176" s="93" t="s">
        <v>8434</v>
      </c>
      <c r="C176" t="s">
        <v>3238</v>
      </c>
      <c r="D176" t="s">
        <v>9707</v>
      </c>
      <c r="E176" t="s">
        <v>9708</v>
      </c>
      <c r="F176" t="s">
        <v>8225</v>
      </c>
      <c r="G176">
        <v>22.632963</v>
      </c>
      <c r="H176">
        <v>22.957096</v>
      </c>
      <c r="I176">
        <v>23.358229000000001</v>
      </c>
      <c r="J176">
        <v>23.698084000000001</v>
      </c>
      <c r="K176">
        <v>24.161072000000001</v>
      </c>
      <c r="L176">
        <v>24.793832999999999</v>
      </c>
      <c r="M176">
        <v>25.502873999999998</v>
      </c>
      <c r="N176">
        <v>26.317246999999998</v>
      </c>
      <c r="O176">
        <v>26.665009999999999</v>
      </c>
      <c r="P176">
        <v>27.362963000000001</v>
      </c>
      <c r="Q176">
        <v>27.88796</v>
      </c>
      <c r="R176">
        <v>28.282844999999998</v>
      </c>
      <c r="S176">
        <v>28.481527</v>
      </c>
      <c r="T176">
        <v>28.522977999999998</v>
      </c>
      <c r="U176">
        <v>28.541474999999998</v>
      </c>
      <c r="V176">
        <v>28.552927</v>
      </c>
      <c r="W176">
        <v>28.558945000000001</v>
      </c>
      <c r="X176">
        <v>28.563472999999998</v>
      </c>
      <c r="Y176">
        <v>28.563186999999999</v>
      </c>
      <c r="Z176">
        <v>28.561481000000001</v>
      </c>
      <c r="AA176">
        <v>28.560030000000001</v>
      </c>
      <c r="AB176">
        <v>28.558802</v>
      </c>
      <c r="AC176">
        <v>28.557777000000002</v>
      </c>
      <c r="AD176">
        <v>28.556902000000001</v>
      </c>
      <c r="AE176">
        <v>28.556158</v>
      </c>
      <c r="AF176">
        <v>28.555537999999999</v>
      </c>
      <c r="AG176">
        <v>28.555</v>
      </c>
      <c r="AH176">
        <v>28.554538999999998</v>
      </c>
      <c r="AI176">
        <v>28.554144000000001</v>
      </c>
      <c r="AJ176">
        <v>28.553792999999999</v>
      </c>
      <c r="AK176">
        <v>28.553501000000001</v>
      </c>
      <c r="AL176" s="91">
        <v>8.0000000000000002E-3</v>
      </c>
    </row>
    <row r="177" spans="1:38" ht="15" customHeight="1">
      <c r="A177" s="103" t="s">
        <v>5</v>
      </c>
      <c r="B177" s="93" t="s">
        <v>8437</v>
      </c>
      <c r="C177" t="s">
        <v>3235</v>
      </c>
      <c r="D177" t="s">
        <v>9709</v>
      </c>
      <c r="E177" t="s">
        <v>9710</v>
      </c>
      <c r="F177" t="s">
        <v>2728</v>
      </c>
      <c r="G177">
        <v>18.318317</v>
      </c>
      <c r="H177">
        <v>18.633806</v>
      </c>
      <c r="I177">
        <v>18.727025999999999</v>
      </c>
      <c r="J177">
        <v>18.848845000000001</v>
      </c>
      <c r="K177">
        <v>19.004522000000001</v>
      </c>
      <c r="L177">
        <v>19.205853000000001</v>
      </c>
      <c r="M177">
        <v>19.456116000000002</v>
      </c>
      <c r="N177">
        <v>19.762205000000002</v>
      </c>
      <c r="O177">
        <v>19.863871</v>
      </c>
      <c r="P177">
        <v>20.058212000000001</v>
      </c>
      <c r="Q177">
        <v>20.193369000000001</v>
      </c>
      <c r="R177">
        <v>20.279036999999999</v>
      </c>
      <c r="S177">
        <v>20.301539999999999</v>
      </c>
      <c r="T177">
        <v>20.315586</v>
      </c>
      <c r="U177">
        <v>20.327845</v>
      </c>
      <c r="V177">
        <v>20.330742000000001</v>
      </c>
      <c r="W177">
        <v>20.328661</v>
      </c>
      <c r="X177">
        <v>20.327718999999998</v>
      </c>
      <c r="Y177">
        <v>20.260746000000001</v>
      </c>
      <c r="Z177">
        <v>20.272738</v>
      </c>
      <c r="AA177">
        <v>20.289366000000001</v>
      </c>
      <c r="AB177">
        <v>20.311388000000001</v>
      </c>
      <c r="AC177">
        <v>20.339061999999998</v>
      </c>
      <c r="AD177">
        <v>20.371178</v>
      </c>
      <c r="AE177">
        <v>20.388770999999998</v>
      </c>
      <c r="AF177">
        <v>20.434764999999999</v>
      </c>
      <c r="AG177">
        <v>20.480599999999999</v>
      </c>
      <c r="AH177">
        <v>20.526388000000001</v>
      </c>
      <c r="AI177">
        <v>20.568345999999998</v>
      </c>
      <c r="AJ177">
        <v>20.606667999999999</v>
      </c>
      <c r="AK177">
        <v>20.644459000000001</v>
      </c>
      <c r="AL177" s="91">
        <v>4.0000000000000001E-3</v>
      </c>
    </row>
    <row r="178" spans="1:38" ht="15" customHeight="1">
      <c r="A178" s="103" t="s">
        <v>7</v>
      </c>
      <c r="B178" s="93" t="s">
        <v>8440</v>
      </c>
      <c r="C178" t="s">
        <v>2287</v>
      </c>
      <c r="D178" t="s">
        <v>9711</v>
      </c>
      <c r="E178" t="s">
        <v>9712</v>
      </c>
      <c r="F178" t="s">
        <v>8225</v>
      </c>
      <c r="G178">
        <v>18.454547999999999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s="91">
        <v>-4.0000000000000001E-3</v>
      </c>
    </row>
    <row r="179" spans="1:38" ht="15" customHeight="1">
      <c r="B179" s="93" t="s">
        <v>8443</v>
      </c>
      <c r="C179" t="s">
        <v>8251</v>
      </c>
      <c r="D179" t="s">
        <v>9713</v>
      </c>
      <c r="E179" t="s">
        <v>9714</v>
      </c>
      <c r="G179">
        <v>15.235818</v>
      </c>
      <c r="H179">
        <v>15.437810000000001</v>
      </c>
      <c r="I179">
        <v>15.586774</v>
      </c>
      <c r="J179">
        <v>15.798064</v>
      </c>
      <c r="K179">
        <v>16.069137999999999</v>
      </c>
      <c r="L179">
        <v>16.380389999999998</v>
      </c>
      <c r="M179">
        <v>16.699629000000002</v>
      </c>
      <c r="N179">
        <v>16.947147000000001</v>
      </c>
      <c r="O179">
        <v>17.006062</v>
      </c>
      <c r="P179">
        <v>17.130631999999999</v>
      </c>
      <c r="Q179">
        <v>17.21246</v>
      </c>
      <c r="R179">
        <v>17.261780000000002</v>
      </c>
      <c r="S179">
        <v>17.274805000000001</v>
      </c>
      <c r="T179">
        <v>17.267752000000002</v>
      </c>
      <c r="U179">
        <v>17.257522999999999</v>
      </c>
      <c r="V179">
        <v>17.246067</v>
      </c>
      <c r="W179">
        <v>17.234884000000001</v>
      </c>
      <c r="X179">
        <v>17.223185000000001</v>
      </c>
      <c r="Y179">
        <v>17.211203000000001</v>
      </c>
      <c r="Z179">
        <v>17.202674999999999</v>
      </c>
      <c r="AA179">
        <v>17.190611000000001</v>
      </c>
      <c r="AB179">
        <v>17.182065999999999</v>
      </c>
      <c r="AC179">
        <v>17.177595</v>
      </c>
      <c r="AD179">
        <v>17.170576000000001</v>
      </c>
      <c r="AE179">
        <v>17.165627000000001</v>
      </c>
      <c r="AF179">
        <v>17.162151000000001</v>
      </c>
      <c r="AG179">
        <v>17.153606</v>
      </c>
      <c r="AH179">
        <v>17.155768999999999</v>
      </c>
      <c r="AI179">
        <v>17.156213999999999</v>
      </c>
      <c r="AJ179">
        <v>17.158175</v>
      </c>
      <c r="AK179">
        <v>17.166708</v>
      </c>
      <c r="AL179" s="91">
        <v>4.0000000000000001E-3</v>
      </c>
    </row>
    <row r="180" spans="1:38" ht="15" customHeight="1">
      <c r="C180" t="s">
        <v>854</v>
      </c>
      <c r="E180" t="s">
        <v>9715</v>
      </c>
    </row>
    <row r="181" spans="1:38" ht="15" customHeight="1">
      <c r="A181" s="103" t="s">
        <v>4</v>
      </c>
      <c r="B181" s="93" t="s">
        <v>8446</v>
      </c>
      <c r="C181" t="s">
        <v>955</v>
      </c>
      <c r="D181" t="s">
        <v>9716</v>
      </c>
      <c r="E181" t="s">
        <v>9717</v>
      </c>
      <c r="F181" t="s">
        <v>8225</v>
      </c>
      <c r="G181">
        <v>9.6559519999999992</v>
      </c>
      <c r="H181">
        <v>9.9479559999999996</v>
      </c>
      <c r="I181">
        <v>10.115087000000001</v>
      </c>
      <c r="J181">
        <v>10.343038999999999</v>
      </c>
      <c r="K181">
        <v>10.617851</v>
      </c>
      <c r="L181">
        <v>10.944061</v>
      </c>
      <c r="M181">
        <v>11.26952</v>
      </c>
      <c r="N181">
        <v>11.616944</v>
      </c>
      <c r="O181">
        <v>11.803136</v>
      </c>
      <c r="P181">
        <v>12.121836</v>
      </c>
      <c r="Q181">
        <v>12.410674</v>
      </c>
      <c r="R181">
        <v>12.67562</v>
      </c>
      <c r="S181">
        <v>12.813822999999999</v>
      </c>
      <c r="T181">
        <v>12.811309</v>
      </c>
      <c r="U181">
        <v>12.809893000000001</v>
      </c>
      <c r="V181">
        <v>12.809163</v>
      </c>
      <c r="W181">
        <v>12.809067000000001</v>
      </c>
      <c r="X181">
        <v>12.763869</v>
      </c>
      <c r="Y181">
        <v>12.767473000000001</v>
      </c>
      <c r="Z181">
        <v>12.772183999999999</v>
      </c>
      <c r="AA181">
        <v>12.778739</v>
      </c>
      <c r="AB181">
        <v>12.786625000000001</v>
      </c>
      <c r="AC181">
        <v>12.795346</v>
      </c>
      <c r="AD181">
        <v>12.803703000000001</v>
      </c>
      <c r="AE181">
        <v>12.811156</v>
      </c>
      <c r="AF181">
        <v>12.817144000000001</v>
      </c>
      <c r="AG181">
        <v>12.821460999999999</v>
      </c>
      <c r="AH181">
        <v>12.82178</v>
      </c>
      <c r="AI181">
        <v>12.822138000000001</v>
      </c>
      <c r="AJ181">
        <v>12.822533</v>
      </c>
      <c r="AK181">
        <v>12.822964000000001</v>
      </c>
      <c r="AL181" s="91">
        <v>0.01</v>
      </c>
    </row>
    <row r="182" spans="1:38" ht="15" customHeight="1">
      <c r="A182" s="103" t="s">
        <v>3</v>
      </c>
      <c r="B182" s="93" t="s">
        <v>8449</v>
      </c>
      <c r="C182" t="s">
        <v>1221</v>
      </c>
      <c r="D182" t="s">
        <v>9718</v>
      </c>
      <c r="E182" t="s">
        <v>9719</v>
      </c>
      <c r="F182" t="s">
        <v>2728</v>
      </c>
      <c r="G182">
        <v>7.0943259999999997</v>
      </c>
      <c r="H182">
        <v>7.3043719999999999</v>
      </c>
      <c r="I182">
        <v>7.4132439999999997</v>
      </c>
      <c r="J182">
        <v>7.5541330000000002</v>
      </c>
      <c r="K182">
        <v>7.7247649999999997</v>
      </c>
      <c r="L182">
        <v>7.9200489999999997</v>
      </c>
      <c r="M182">
        <v>8.1257470000000005</v>
      </c>
      <c r="N182">
        <v>8.3529280000000004</v>
      </c>
      <c r="O182">
        <v>8.4341369999999998</v>
      </c>
      <c r="P182">
        <v>8.6358910000000009</v>
      </c>
      <c r="Q182">
        <v>8.8160050000000005</v>
      </c>
      <c r="R182">
        <v>8.9865399999999998</v>
      </c>
      <c r="S182">
        <v>9.1030259999999998</v>
      </c>
      <c r="T182">
        <v>9.1474989999999998</v>
      </c>
      <c r="U182">
        <v>9.1893759999999993</v>
      </c>
      <c r="V182">
        <v>9.1900820000000003</v>
      </c>
      <c r="W182">
        <v>9.1879910000000002</v>
      </c>
      <c r="X182">
        <v>9.1862449999999995</v>
      </c>
      <c r="Y182">
        <v>9.1846399999999999</v>
      </c>
      <c r="Z182">
        <v>9.1834340000000001</v>
      </c>
      <c r="AA182">
        <v>9.1821990000000007</v>
      </c>
      <c r="AB182">
        <v>9.1809259999999995</v>
      </c>
      <c r="AC182">
        <v>9.1796129999999998</v>
      </c>
      <c r="AD182">
        <v>9.1782529999999998</v>
      </c>
      <c r="AE182">
        <v>9.1768520000000002</v>
      </c>
      <c r="AF182">
        <v>9.1754909999999992</v>
      </c>
      <c r="AG182">
        <v>9.1741670000000006</v>
      </c>
      <c r="AH182">
        <v>9.1727919999999994</v>
      </c>
      <c r="AI182">
        <v>9.1713590000000007</v>
      </c>
      <c r="AJ182">
        <v>9.1698679999999992</v>
      </c>
      <c r="AK182">
        <v>9.1683129999999995</v>
      </c>
      <c r="AL182" s="91">
        <v>8.9999999999999993E-3</v>
      </c>
    </row>
    <row r="183" spans="1:38" ht="15" customHeight="1">
      <c r="A183" s="103" t="s">
        <v>6</v>
      </c>
      <c r="B183" s="93" t="s">
        <v>8452</v>
      </c>
      <c r="C183" t="s">
        <v>970</v>
      </c>
      <c r="D183" t="s">
        <v>9720</v>
      </c>
      <c r="E183" t="s">
        <v>9721</v>
      </c>
      <c r="F183" t="s">
        <v>2728</v>
      </c>
      <c r="G183">
        <v>6.923292</v>
      </c>
      <c r="H183">
        <v>7.1251930000000003</v>
      </c>
      <c r="I183">
        <v>7.2401239999999998</v>
      </c>
      <c r="J183">
        <v>7.4033740000000003</v>
      </c>
      <c r="K183">
        <v>7.6019870000000003</v>
      </c>
      <c r="L183">
        <v>7.8337450000000004</v>
      </c>
      <c r="M183">
        <v>8.0755420000000004</v>
      </c>
      <c r="N183">
        <v>8.320449</v>
      </c>
      <c r="O183">
        <v>8.3743320000000008</v>
      </c>
      <c r="P183">
        <v>8.5141790000000004</v>
      </c>
      <c r="Q183">
        <v>8.6376340000000003</v>
      </c>
      <c r="R183">
        <v>8.7451190000000008</v>
      </c>
      <c r="S183">
        <v>8.8049189999999999</v>
      </c>
      <c r="T183">
        <v>8.8020709999999998</v>
      </c>
      <c r="U183">
        <v>8.5949829999999992</v>
      </c>
      <c r="V183">
        <v>8.5938420000000004</v>
      </c>
      <c r="W183">
        <v>8.6339109999999994</v>
      </c>
      <c r="X183">
        <v>8.6841969999999993</v>
      </c>
      <c r="Y183">
        <v>8.7451059999999998</v>
      </c>
      <c r="Z183">
        <v>8.8152270000000001</v>
      </c>
      <c r="AA183">
        <v>8.8915279999999992</v>
      </c>
      <c r="AB183">
        <v>8.9581520000000001</v>
      </c>
      <c r="AC183">
        <v>9.0347390000000001</v>
      </c>
      <c r="AD183">
        <v>9.1037929999999996</v>
      </c>
      <c r="AE183">
        <v>9.1640119999999996</v>
      </c>
      <c r="AF183">
        <v>9.2100760000000008</v>
      </c>
      <c r="AG183">
        <v>9.2499730000000007</v>
      </c>
      <c r="AH183">
        <v>9.2786109999999997</v>
      </c>
      <c r="AI183">
        <v>9.2793880000000009</v>
      </c>
      <c r="AJ183">
        <v>9.2801910000000003</v>
      </c>
      <c r="AK183">
        <v>9.2809709999999992</v>
      </c>
      <c r="AL183" s="91">
        <v>0.01</v>
      </c>
    </row>
    <row r="184" spans="1:38" ht="15" customHeight="1">
      <c r="A184" s="103" t="s">
        <v>2</v>
      </c>
      <c r="B184" s="93" t="s">
        <v>8455</v>
      </c>
      <c r="C184" t="s">
        <v>985</v>
      </c>
      <c r="D184" t="s">
        <v>9722</v>
      </c>
      <c r="E184" t="s">
        <v>9723</v>
      </c>
      <c r="F184" t="s">
        <v>2728</v>
      </c>
      <c r="G184">
        <v>7.0355290000000004</v>
      </c>
      <c r="H184">
        <v>7.2668429999999997</v>
      </c>
      <c r="I184">
        <v>7.4078210000000002</v>
      </c>
      <c r="J184">
        <v>7.6014840000000001</v>
      </c>
      <c r="K184">
        <v>7.8379750000000001</v>
      </c>
      <c r="L184">
        <v>8.1140679999999996</v>
      </c>
      <c r="M184">
        <v>8.3939509999999995</v>
      </c>
      <c r="N184">
        <v>8.6637970000000006</v>
      </c>
      <c r="O184">
        <v>8.7615200000000009</v>
      </c>
      <c r="P184">
        <v>8.9731819999999995</v>
      </c>
      <c r="Q184">
        <v>9.1650659999999995</v>
      </c>
      <c r="R184">
        <v>9.3452369999999991</v>
      </c>
      <c r="S184">
        <v>9.460286</v>
      </c>
      <c r="T184">
        <v>9.4902139999999999</v>
      </c>
      <c r="U184">
        <v>9.5100669999999994</v>
      </c>
      <c r="V184">
        <v>9.5085160000000002</v>
      </c>
      <c r="W184">
        <v>9.5069859999999995</v>
      </c>
      <c r="X184">
        <v>9.506672</v>
      </c>
      <c r="Y184">
        <v>9.5067029999999999</v>
      </c>
      <c r="Z184">
        <v>9.5070530000000009</v>
      </c>
      <c r="AA184">
        <v>9.5076990000000006</v>
      </c>
      <c r="AB184">
        <v>9.5086200000000005</v>
      </c>
      <c r="AC184">
        <v>9.5098149999999997</v>
      </c>
      <c r="AD184">
        <v>9.5112769999999998</v>
      </c>
      <c r="AE184">
        <v>9.5122479999999996</v>
      </c>
      <c r="AF184">
        <v>9.5139739999999993</v>
      </c>
      <c r="AG184">
        <v>9.5157109999999996</v>
      </c>
      <c r="AH184">
        <v>9.5172650000000001</v>
      </c>
      <c r="AI184">
        <v>9.5194799999999997</v>
      </c>
      <c r="AJ184">
        <v>9.5219140000000007</v>
      </c>
      <c r="AK184">
        <v>9.5245759999999997</v>
      </c>
      <c r="AL184" s="91">
        <v>0.01</v>
      </c>
    </row>
    <row r="185" spans="1:38" ht="15" customHeight="1">
      <c r="A185" s="103" t="s">
        <v>3</v>
      </c>
      <c r="B185" s="93" t="s">
        <v>8458</v>
      </c>
      <c r="C185" t="s">
        <v>3230</v>
      </c>
      <c r="D185" t="s">
        <v>9724</v>
      </c>
      <c r="E185" t="s">
        <v>9725</v>
      </c>
      <c r="F185" t="s">
        <v>371</v>
      </c>
      <c r="G185">
        <v>7.0242139999999997</v>
      </c>
      <c r="H185">
        <v>7.2316580000000004</v>
      </c>
      <c r="I185">
        <v>7.3381150000000002</v>
      </c>
      <c r="J185">
        <v>7.4764660000000003</v>
      </c>
      <c r="K185">
        <v>7.6437400000000002</v>
      </c>
      <c r="L185">
        <v>7.837053</v>
      </c>
      <c r="M185">
        <v>8.0388769999999994</v>
      </c>
      <c r="N185">
        <v>8.2629889999999993</v>
      </c>
      <c r="O185">
        <v>8.3423090000000002</v>
      </c>
      <c r="P185">
        <v>8.5414060000000003</v>
      </c>
      <c r="Q185">
        <v>8.7212759999999996</v>
      </c>
      <c r="R185">
        <v>8.8910889999999991</v>
      </c>
      <c r="S185">
        <v>9.0088799999999996</v>
      </c>
      <c r="T185">
        <v>9.0554939999999995</v>
      </c>
      <c r="U185">
        <v>9.0996729999999992</v>
      </c>
      <c r="V185">
        <v>9.1024820000000002</v>
      </c>
      <c r="W185">
        <v>9.1023999999999994</v>
      </c>
      <c r="X185">
        <v>9.1023409999999991</v>
      </c>
      <c r="Y185">
        <v>9.1022909999999992</v>
      </c>
      <c r="Z185">
        <v>9.1022580000000008</v>
      </c>
      <c r="AA185">
        <v>9.1022300000000005</v>
      </c>
      <c r="AB185">
        <v>9.1022099999999995</v>
      </c>
      <c r="AC185">
        <v>9.102195</v>
      </c>
      <c r="AD185">
        <v>9.1021820000000009</v>
      </c>
      <c r="AE185">
        <v>9.1021719999999995</v>
      </c>
      <c r="AF185">
        <v>9.1021649999999994</v>
      </c>
      <c r="AG185">
        <v>9.1021599999999996</v>
      </c>
      <c r="AH185">
        <v>9.1021529999999995</v>
      </c>
      <c r="AI185">
        <v>9.1021490000000007</v>
      </c>
      <c r="AJ185">
        <v>9.1021459999999994</v>
      </c>
      <c r="AK185">
        <v>9.1021439999999991</v>
      </c>
      <c r="AL185" s="91">
        <v>8.9999999999999993E-3</v>
      </c>
    </row>
    <row r="186" spans="1:38" ht="15" customHeight="1">
      <c r="A186" s="103" t="s">
        <v>1</v>
      </c>
      <c r="B186" s="93" t="s">
        <v>8461</v>
      </c>
      <c r="C186" t="s">
        <v>2271</v>
      </c>
      <c r="D186" t="s">
        <v>9726</v>
      </c>
      <c r="E186" t="s">
        <v>9727</v>
      </c>
      <c r="F186" t="s">
        <v>2728</v>
      </c>
      <c r="G186">
        <v>16.770685</v>
      </c>
      <c r="H186">
        <v>17.320070000000001</v>
      </c>
      <c r="I186">
        <v>17.541052000000001</v>
      </c>
      <c r="J186">
        <v>17.805744000000001</v>
      </c>
      <c r="K186">
        <v>18.130358000000001</v>
      </c>
      <c r="L186">
        <v>18.549952000000001</v>
      </c>
      <c r="M186">
        <v>19.054476000000001</v>
      </c>
      <c r="N186">
        <v>19.630157000000001</v>
      </c>
      <c r="O186">
        <v>19.840260000000001</v>
      </c>
      <c r="P186">
        <v>20.210892000000001</v>
      </c>
      <c r="Q186">
        <v>20.535640999999998</v>
      </c>
      <c r="R186">
        <v>20.807072000000002</v>
      </c>
      <c r="S186">
        <v>20.935618999999999</v>
      </c>
      <c r="T186">
        <v>20.907914999999999</v>
      </c>
      <c r="U186">
        <v>20.849777</v>
      </c>
      <c r="V186">
        <v>20.834907999999999</v>
      </c>
      <c r="W186">
        <v>20.819756000000002</v>
      </c>
      <c r="X186">
        <v>20.796427000000001</v>
      </c>
      <c r="Y186">
        <v>20.773083</v>
      </c>
      <c r="Z186">
        <v>20.751785000000002</v>
      </c>
      <c r="AA186">
        <v>20.732758</v>
      </c>
      <c r="AB186">
        <v>20.715515</v>
      </c>
      <c r="AC186">
        <v>20.699839000000001</v>
      </c>
      <c r="AD186">
        <v>20.685386999999999</v>
      </c>
      <c r="AE186">
        <v>20.672595999999999</v>
      </c>
      <c r="AF186">
        <v>20.660537999999999</v>
      </c>
      <c r="AG186">
        <v>20.649101000000002</v>
      </c>
      <c r="AH186">
        <v>20.638178</v>
      </c>
      <c r="AI186">
        <v>20.627517999999998</v>
      </c>
      <c r="AJ186">
        <v>20.617176000000001</v>
      </c>
      <c r="AK186">
        <v>20.607447000000001</v>
      </c>
      <c r="AL186" s="91">
        <v>7.0000000000000001E-3</v>
      </c>
    </row>
    <row r="187" spans="1:38" ht="15" customHeight="1">
      <c r="A187" s="103" t="s">
        <v>5</v>
      </c>
      <c r="B187" s="93" t="s">
        <v>8464</v>
      </c>
      <c r="C187" t="s">
        <v>3238</v>
      </c>
      <c r="D187" t="s">
        <v>9728</v>
      </c>
      <c r="E187" t="s">
        <v>9729</v>
      </c>
      <c r="F187" t="s">
        <v>2728</v>
      </c>
      <c r="G187">
        <v>14.109496</v>
      </c>
      <c r="H187">
        <v>14.516608</v>
      </c>
      <c r="I187">
        <v>14.763878999999999</v>
      </c>
      <c r="J187">
        <v>15.043048000000001</v>
      </c>
      <c r="K187">
        <v>15.443382</v>
      </c>
      <c r="L187">
        <v>15.947079</v>
      </c>
      <c r="M187">
        <v>16.353034999999998</v>
      </c>
      <c r="N187">
        <v>16.753384</v>
      </c>
      <c r="O187">
        <v>16.915126999999998</v>
      </c>
      <c r="P187">
        <v>17.282017</v>
      </c>
      <c r="Q187">
        <v>17.610336</v>
      </c>
      <c r="R187">
        <v>17.8948</v>
      </c>
      <c r="S187">
        <v>18.074224000000001</v>
      </c>
      <c r="T187">
        <v>18.151167000000001</v>
      </c>
      <c r="U187">
        <v>18.169079</v>
      </c>
      <c r="V187">
        <v>18.176811000000001</v>
      </c>
      <c r="W187">
        <v>18.180804999999999</v>
      </c>
      <c r="X187">
        <v>18.181044</v>
      </c>
      <c r="Y187">
        <v>18.115576000000001</v>
      </c>
      <c r="Z187">
        <v>18.122423000000001</v>
      </c>
      <c r="AA187">
        <v>18.131395000000001</v>
      </c>
      <c r="AB187">
        <v>18.142761</v>
      </c>
      <c r="AC187">
        <v>18.156797000000001</v>
      </c>
      <c r="AD187">
        <v>18.173211999999999</v>
      </c>
      <c r="AE187">
        <v>18.191783999999998</v>
      </c>
      <c r="AF187">
        <v>18.211639000000002</v>
      </c>
      <c r="AG187">
        <v>18.231736999999999</v>
      </c>
      <c r="AH187">
        <v>18.25104</v>
      </c>
      <c r="AI187">
        <v>18.268332000000001</v>
      </c>
      <c r="AJ187">
        <v>18.283669</v>
      </c>
      <c r="AK187">
        <v>18.297160999999999</v>
      </c>
      <c r="AL187" s="91">
        <v>8.9999999999999993E-3</v>
      </c>
    </row>
    <row r="188" spans="1:38" ht="15" customHeight="1">
      <c r="A188" s="103" t="s">
        <v>5</v>
      </c>
      <c r="B188" s="93" t="s">
        <v>8467</v>
      </c>
      <c r="C188" t="s">
        <v>3235</v>
      </c>
      <c r="D188" t="s">
        <v>9730</v>
      </c>
      <c r="E188" t="s">
        <v>9731</v>
      </c>
      <c r="F188" t="s">
        <v>2728</v>
      </c>
      <c r="G188">
        <v>10.271459</v>
      </c>
      <c r="H188">
        <v>10.542336000000001</v>
      </c>
      <c r="I188">
        <v>10.661651000000001</v>
      </c>
      <c r="J188">
        <v>10.907418</v>
      </c>
      <c r="K188">
        <v>11.148638999999999</v>
      </c>
      <c r="L188">
        <v>11.440856999999999</v>
      </c>
      <c r="M188">
        <v>11.760324000000001</v>
      </c>
      <c r="N188">
        <v>12.128083999999999</v>
      </c>
      <c r="O188">
        <v>12.264867000000001</v>
      </c>
      <c r="P188">
        <v>12.549859</v>
      </c>
      <c r="Q188">
        <v>12.800240000000001</v>
      </c>
      <c r="R188">
        <v>13.017029000000001</v>
      </c>
      <c r="S188">
        <v>13.136854</v>
      </c>
      <c r="T188">
        <v>13.142374999999999</v>
      </c>
      <c r="U188">
        <v>13.146653000000001</v>
      </c>
      <c r="V188">
        <v>13.144742000000001</v>
      </c>
      <c r="W188">
        <v>13.13958</v>
      </c>
      <c r="X188">
        <v>13.130616</v>
      </c>
      <c r="Y188">
        <v>13.123008</v>
      </c>
      <c r="Z188">
        <v>13.11655</v>
      </c>
      <c r="AA188">
        <v>13.111167999999999</v>
      </c>
      <c r="AB188">
        <v>13.106642000000001</v>
      </c>
      <c r="AC188">
        <v>13.102871</v>
      </c>
      <c r="AD188">
        <v>13.099727</v>
      </c>
      <c r="AE188">
        <v>13.097211</v>
      </c>
      <c r="AF188">
        <v>13.095279</v>
      </c>
      <c r="AG188">
        <v>13.093821</v>
      </c>
      <c r="AH188">
        <v>13.092775</v>
      </c>
      <c r="AI188">
        <v>13.092001</v>
      </c>
      <c r="AJ188">
        <v>13.107849999999999</v>
      </c>
      <c r="AK188">
        <v>13.129277</v>
      </c>
      <c r="AL188" s="91">
        <v>8.0000000000000002E-3</v>
      </c>
    </row>
    <row r="189" spans="1:38" ht="15" customHeight="1">
      <c r="A189" s="103" t="s">
        <v>7</v>
      </c>
      <c r="B189" s="93" t="s">
        <v>8470</v>
      </c>
      <c r="C189" t="s">
        <v>2287</v>
      </c>
      <c r="D189" t="s">
        <v>9732</v>
      </c>
      <c r="E189" t="s">
        <v>9733</v>
      </c>
      <c r="F189" t="s">
        <v>2728</v>
      </c>
      <c r="G189">
        <v>11.486765999999999</v>
      </c>
      <c r="H189">
        <v>11.486765</v>
      </c>
      <c r="I189">
        <v>11.486765</v>
      </c>
      <c r="J189">
        <v>11.486765</v>
      </c>
      <c r="K189">
        <v>11.486765</v>
      </c>
      <c r="L189">
        <v>11.486765</v>
      </c>
      <c r="M189">
        <v>11.486765</v>
      </c>
      <c r="N189">
        <v>11.486765</v>
      </c>
      <c r="O189">
        <v>11.486765</v>
      </c>
      <c r="P189">
        <v>11.486764000000001</v>
      </c>
      <c r="Q189">
        <v>11.486765</v>
      </c>
      <c r="R189">
        <v>11.486764000000001</v>
      </c>
      <c r="S189">
        <v>11.486765</v>
      </c>
      <c r="T189">
        <v>11.486765</v>
      </c>
      <c r="U189">
        <v>11.486765</v>
      </c>
      <c r="V189">
        <v>11.486765</v>
      </c>
      <c r="W189">
        <v>11.486765</v>
      </c>
      <c r="X189">
        <v>11.486765</v>
      </c>
      <c r="Y189">
        <v>11.486765</v>
      </c>
      <c r="Z189">
        <v>11.486765</v>
      </c>
      <c r="AA189">
        <v>11.486765</v>
      </c>
      <c r="AB189">
        <v>11.486764000000001</v>
      </c>
      <c r="AC189">
        <v>11.486765</v>
      </c>
      <c r="AD189">
        <v>11.486765</v>
      </c>
      <c r="AE189">
        <v>11.486765</v>
      </c>
      <c r="AF189">
        <v>11.486764000000001</v>
      </c>
      <c r="AG189">
        <v>11.486765</v>
      </c>
      <c r="AH189">
        <v>11.486764000000001</v>
      </c>
      <c r="AI189">
        <v>11.486764000000001</v>
      </c>
      <c r="AJ189">
        <v>11.486764000000001</v>
      </c>
      <c r="AK189">
        <v>11.486765</v>
      </c>
      <c r="AL189" s="91">
        <v>0</v>
      </c>
    </row>
    <row r="190" spans="1:38" ht="15" customHeight="1">
      <c r="B190" s="93" t="s">
        <v>8473</v>
      </c>
      <c r="C190" t="s">
        <v>8282</v>
      </c>
      <c r="D190" t="s">
        <v>9734</v>
      </c>
      <c r="E190" t="s">
        <v>9735</v>
      </c>
      <c r="G190">
        <v>8.8874870000000001</v>
      </c>
      <c r="H190">
        <v>9.1572150000000008</v>
      </c>
      <c r="I190">
        <v>9.3088650000000008</v>
      </c>
      <c r="J190">
        <v>9.5119530000000001</v>
      </c>
      <c r="K190">
        <v>9.7589020000000009</v>
      </c>
      <c r="L190">
        <v>10.042973999999999</v>
      </c>
      <c r="M190">
        <v>10.326347</v>
      </c>
      <c r="N190">
        <v>10.633217999999999</v>
      </c>
      <c r="O190">
        <v>10.781668</v>
      </c>
      <c r="P190">
        <v>11.06269</v>
      </c>
      <c r="Q190">
        <v>11.315617</v>
      </c>
      <c r="R190">
        <v>11.550292000000001</v>
      </c>
      <c r="S190">
        <v>11.68327</v>
      </c>
      <c r="T190">
        <v>11.698606</v>
      </c>
      <c r="U190">
        <v>11.713203</v>
      </c>
      <c r="V190">
        <v>11.712757999999999</v>
      </c>
      <c r="W190">
        <v>11.712892999999999</v>
      </c>
      <c r="X190">
        <v>11.684872</v>
      </c>
      <c r="Y190">
        <v>11.689456</v>
      </c>
      <c r="Z190">
        <v>11.694922999999999</v>
      </c>
      <c r="AA190">
        <v>11.701574000000001</v>
      </c>
      <c r="AB190">
        <v>11.709044</v>
      </c>
      <c r="AC190">
        <v>11.717079</v>
      </c>
      <c r="AD190">
        <v>11.724867</v>
      </c>
      <c r="AE190">
        <v>11.732378000000001</v>
      </c>
      <c r="AF190">
        <v>11.739262999999999</v>
      </c>
      <c r="AG190">
        <v>11.745124000000001</v>
      </c>
      <c r="AH190">
        <v>11.748412</v>
      </c>
      <c r="AI190">
        <v>11.751685999999999</v>
      </c>
      <c r="AJ190">
        <v>11.755027</v>
      </c>
      <c r="AK190">
        <v>11.758445999999999</v>
      </c>
      <c r="AL190" s="91">
        <v>8.9999999999999993E-3</v>
      </c>
    </row>
    <row r="191" spans="1:38" ht="15" customHeight="1">
      <c r="C191" t="s">
        <v>8062</v>
      </c>
      <c r="E191" t="s">
        <v>9736</v>
      </c>
    </row>
    <row r="192" spans="1:38" ht="15" customHeight="1">
      <c r="A192" s="103" t="s">
        <v>4</v>
      </c>
      <c r="B192" s="93" t="s">
        <v>8476</v>
      </c>
      <c r="C192" t="s">
        <v>955</v>
      </c>
      <c r="D192" t="s">
        <v>9737</v>
      </c>
      <c r="E192" t="s">
        <v>9738</v>
      </c>
      <c r="F192" t="s">
        <v>8225</v>
      </c>
      <c r="G192">
        <v>6.2664350000000004</v>
      </c>
      <c r="H192">
        <v>6.3500719999999999</v>
      </c>
      <c r="I192">
        <v>6.4488099999999999</v>
      </c>
      <c r="J192">
        <v>6.5709730000000004</v>
      </c>
      <c r="K192">
        <v>6.7225659999999996</v>
      </c>
      <c r="L192">
        <v>6.8980680000000003</v>
      </c>
      <c r="M192">
        <v>7.0878949999999996</v>
      </c>
      <c r="N192">
        <v>7.28423</v>
      </c>
      <c r="O192">
        <v>7.3844440000000002</v>
      </c>
      <c r="P192">
        <v>7.5307510000000004</v>
      </c>
      <c r="Q192">
        <v>7.6547980000000004</v>
      </c>
      <c r="R192">
        <v>7.7650480000000002</v>
      </c>
      <c r="S192">
        <v>7.8306269999999998</v>
      </c>
      <c r="T192">
        <v>7.8389300000000004</v>
      </c>
      <c r="U192">
        <v>7.8453710000000001</v>
      </c>
      <c r="V192">
        <v>7.8463669999999999</v>
      </c>
      <c r="W192">
        <v>7.8498950000000001</v>
      </c>
      <c r="X192">
        <v>7.8529020000000003</v>
      </c>
      <c r="Y192">
        <v>7.8539510000000003</v>
      </c>
      <c r="Z192">
        <v>7.8533819999999999</v>
      </c>
      <c r="AA192">
        <v>7.8537749999999997</v>
      </c>
      <c r="AB192">
        <v>7.8543649999999996</v>
      </c>
      <c r="AC192">
        <v>7.8550740000000001</v>
      </c>
      <c r="AD192">
        <v>7.855283</v>
      </c>
      <c r="AE192">
        <v>7.8570219999999997</v>
      </c>
      <c r="AF192">
        <v>7.8592599999999999</v>
      </c>
      <c r="AG192">
        <v>7.8603730000000001</v>
      </c>
      <c r="AH192">
        <v>7.8636970000000002</v>
      </c>
      <c r="AI192">
        <v>7.868252</v>
      </c>
      <c r="AJ192">
        <v>7.8732090000000001</v>
      </c>
      <c r="AK192">
        <v>7.8787580000000004</v>
      </c>
      <c r="AL192" s="91">
        <v>8.0000000000000002E-3</v>
      </c>
    </row>
    <row r="193" spans="1:38" ht="15" customHeight="1">
      <c r="A193" s="103" t="s">
        <v>3</v>
      </c>
      <c r="B193" s="93" t="s">
        <v>8479</v>
      </c>
      <c r="C193" t="s">
        <v>1221</v>
      </c>
      <c r="D193" t="s">
        <v>9739</v>
      </c>
      <c r="E193" t="s">
        <v>9740</v>
      </c>
      <c r="F193" t="s">
        <v>2728</v>
      </c>
      <c r="G193">
        <v>6.0031239999999997</v>
      </c>
      <c r="H193">
        <v>6.1428630000000002</v>
      </c>
      <c r="I193">
        <v>6.2136120000000004</v>
      </c>
      <c r="J193">
        <v>6.306432</v>
      </c>
      <c r="K193">
        <v>6.4257289999999996</v>
      </c>
      <c r="L193">
        <v>6.5697559999999999</v>
      </c>
      <c r="M193">
        <v>6.7214070000000001</v>
      </c>
      <c r="N193">
        <v>6.8877560000000004</v>
      </c>
      <c r="O193">
        <v>6.9575529999999999</v>
      </c>
      <c r="P193">
        <v>7.0948460000000004</v>
      </c>
      <c r="Q193">
        <v>7.2188509999999999</v>
      </c>
      <c r="R193">
        <v>7.322559</v>
      </c>
      <c r="S193">
        <v>7.3866690000000004</v>
      </c>
      <c r="T193">
        <v>7.397716</v>
      </c>
      <c r="U193">
        <v>7.4043020000000004</v>
      </c>
      <c r="V193">
        <v>7.4058250000000001</v>
      </c>
      <c r="W193">
        <v>7.4069539999999998</v>
      </c>
      <c r="X193">
        <v>7.4070970000000003</v>
      </c>
      <c r="Y193">
        <v>7.4063670000000004</v>
      </c>
      <c r="Z193">
        <v>7.4057469999999999</v>
      </c>
      <c r="AA193">
        <v>7.4052239999999996</v>
      </c>
      <c r="AB193">
        <v>7.4047689999999999</v>
      </c>
      <c r="AC193">
        <v>7.4043939999999999</v>
      </c>
      <c r="AD193">
        <v>7.4040840000000001</v>
      </c>
      <c r="AE193">
        <v>7.4038519999999997</v>
      </c>
      <c r="AF193">
        <v>7.4036949999999999</v>
      </c>
      <c r="AG193">
        <v>7.4036099999999996</v>
      </c>
      <c r="AH193">
        <v>7.4035780000000004</v>
      </c>
      <c r="AI193">
        <v>7.4020890000000001</v>
      </c>
      <c r="AJ193">
        <v>7.4055390000000001</v>
      </c>
      <c r="AK193">
        <v>7.4100239999999999</v>
      </c>
      <c r="AL193" s="91">
        <v>7.0000000000000001E-3</v>
      </c>
    </row>
    <row r="194" spans="1:38" ht="15" customHeight="1">
      <c r="A194" s="103" t="s">
        <v>6</v>
      </c>
      <c r="B194" s="93" t="s">
        <v>8482</v>
      </c>
      <c r="C194" t="s">
        <v>970</v>
      </c>
      <c r="D194" t="s">
        <v>9741</v>
      </c>
      <c r="E194" t="s">
        <v>9742</v>
      </c>
      <c r="F194" t="s">
        <v>2728</v>
      </c>
      <c r="G194">
        <v>6.2969480000000004</v>
      </c>
      <c r="H194">
        <v>6.4553209999999996</v>
      </c>
      <c r="I194">
        <v>6.547517</v>
      </c>
      <c r="J194">
        <v>6.6694560000000003</v>
      </c>
      <c r="K194">
        <v>6.8175850000000002</v>
      </c>
      <c r="L194">
        <v>6.9855929999999997</v>
      </c>
      <c r="M194">
        <v>7.1368499999999999</v>
      </c>
      <c r="N194">
        <v>7.2892270000000003</v>
      </c>
      <c r="O194">
        <v>7.3254159999999997</v>
      </c>
      <c r="P194">
        <v>7.4167230000000002</v>
      </c>
      <c r="Q194">
        <v>7.4950469999999996</v>
      </c>
      <c r="R194">
        <v>7.5596410000000001</v>
      </c>
      <c r="S194">
        <v>7.5861280000000004</v>
      </c>
      <c r="T194">
        <v>7.4815779999999998</v>
      </c>
      <c r="U194">
        <v>7.4810639999999999</v>
      </c>
      <c r="V194">
        <v>7.4843029999999997</v>
      </c>
      <c r="W194">
        <v>7.49085</v>
      </c>
      <c r="X194">
        <v>7.4998100000000001</v>
      </c>
      <c r="Y194">
        <v>7.5091450000000002</v>
      </c>
      <c r="Z194">
        <v>7.5156910000000003</v>
      </c>
      <c r="AA194">
        <v>7.5252400000000002</v>
      </c>
      <c r="AB194">
        <v>7.5332790000000003</v>
      </c>
      <c r="AC194">
        <v>7.5393489999999996</v>
      </c>
      <c r="AD194">
        <v>7.543577</v>
      </c>
      <c r="AE194">
        <v>7.5468140000000004</v>
      </c>
      <c r="AF194">
        <v>7.5477869999999996</v>
      </c>
      <c r="AG194">
        <v>7.5393439999999998</v>
      </c>
      <c r="AH194">
        <v>7.5347730000000004</v>
      </c>
      <c r="AI194">
        <v>7.5302020000000001</v>
      </c>
      <c r="AJ194">
        <v>7.5259919999999996</v>
      </c>
      <c r="AK194">
        <v>7.5209999999999999</v>
      </c>
      <c r="AL194" s="91">
        <v>6.0000000000000001E-3</v>
      </c>
    </row>
    <row r="195" spans="1:38" ht="15" customHeight="1">
      <c r="A195" s="103" t="s">
        <v>2</v>
      </c>
      <c r="B195" s="93" t="s">
        <v>8485</v>
      </c>
      <c r="C195" t="s">
        <v>985</v>
      </c>
      <c r="D195" t="s">
        <v>9743</v>
      </c>
      <c r="E195" t="s">
        <v>9744</v>
      </c>
      <c r="F195" t="s">
        <v>8225</v>
      </c>
      <c r="G195">
        <v>5.6628550000000004</v>
      </c>
      <c r="H195">
        <v>5.821453</v>
      </c>
      <c r="I195">
        <v>5.9459470000000003</v>
      </c>
      <c r="J195">
        <v>6.0998049999999999</v>
      </c>
      <c r="K195">
        <v>6.2812190000000001</v>
      </c>
      <c r="L195">
        <v>6.4793310000000002</v>
      </c>
      <c r="M195">
        <v>6.6858760000000004</v>
      </c>
      <c r="N195">
        <v>6.8888360000000004</v>
      </c>
      <c r="O195">
        <v>6.9769750000000004</v>
      </c>
      <c r="P195">
        <v>7.1260250000000003</v>
      </c>
      <c r="Q195">
        <v>7.2569549999999996</v>
      </c>
      <c r="R195">
        <v>7.3725449999999997</v>
      </c>
      <c r="S195">
        <v>7.4401700000000002</v>
      </c>
      <c r="T195">
        <v>7.451918</v>
      </c>
      <c r="U195">
        <v>7.4562359999999996</v>
      </c>
      <c r="V195">
        <v>7.4498439999999997</v>
      </c>
      <c r="W195">
        <v>7.4422439999999996</v>
      </c>
      <c r="X195">
        <v>7.435638</v>
      </c>
      <c r="Y195">
        <v>7.4291200000000002</v>
      </c>
      <c r="Z195">
        <v>7.4267130000000003</v>
      </c>
      <c r="AA195">
        <v>7.4266199999999998</v>
      </c>
      <c r="AB195">
        <v>7.4239889999999997</v>
      </c>
      <c r="AC195">
        <v>7.4202690000000002</v>
      </c>
      <c r="AD195">
        <v>7.4175060000000004</v>
      </c>
      <c r="AE195">
        <v>7.3938889999999997</v>
      </c>
      <c r="AF195">
        <v>7.3910039999999997</v>
      </c>
      <c r="AG195">
        <v>7.3840209999999997</v>
      </c>
      <c r="AH195">
        <v>7.3824940000000003</v>
      </c>
      <c r="AI195">
        <v>7.3827090000000002</v>
      </c>
      <c r="AJ195">
        <v>7.3892049999999996</v>
      </c>
      <c r="AK195">
        <v>7.3951840000000004</v>
      </c>
      <c r="AL195" s="91">
        <v>8.9999999999999993E-3</v>
      </c>
    </row>
    <row r="196" spans="1:38" ht="15" customHeight="1">
      <c r="A196" s="103" t="s">
        <v>3</v>
      </c>
      <c r="B196" s="93" t="s">
        <v>8488</v>
      </c>
      <c r="C196" t="s">
        <v>3230</v>
      </c>
      <c r="D196" t="s">
        <v>9745</v>
      </c>
      <c r="E196" t="s">
        <v>9746</v>
      </c>
      <c r="F196" t="s">
        <v>2728</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1:38" ht="15" customHeight="1">
      <c r="A197" s="103" t="s">
        <v>1</v>
      </c>
      <c r="B197" s="93" t="s">
        <v>8491</v>
      </c>
      <c r="C197" t="s">
        <v>2271</v>
      </c>
      <c r="D197" t="s">
        <v>9747</v>
      </c>
      <c r="E197" t="s">
        <v>9748</v>
      </c>
      <c r="F197" t="s">
        <v>8225</v>
      </c>
      <c r="G197">
        <v>7.5361419999999999</v>
      </c>
      <c r="H197">
        <v>10.49127</v>
      </c>
      <c r="I197">
        <v>10.591222999999999</v>
      </c>
      <c r="J197">
        <v>10.722814</v>
      </c>
      <c r="K197">
        <v>10.883557</v>
      </c>
      <c r="L197">
        <v>11.083766000000001</v>
      </c>
      <c r="M197">
        <v>11.323812</v>
      </c>
      <c r="N197">
        <v>11.569228000000001</v>
      </c>
      <c r="O197">
        <v>11.679626000000001</v>
      </c>
      <c r="P197">
        <v>11.876716</v>
      </c>
      <c r="Q197">
        <v>12.063348</v>
      </c>
      <c r="R197">
        <v>12.23394</v>
      </c>
      <c r="S197">
        <v>12.331873999999999</v>
      </c>
      <c r="T197">
        <v>12.343351999999999</v>
      </c>
      <c r="U197">
        <v>12.351760000000001</v>
      </c>
      <c r="V197">
        <v>12.352591</v>
      </c>
      <c r="W197">
        <v>12.351801999999999</v>
      </c>
      <c r="X197">
        <v>12.350061999999999</v>
      </c>
      <c r="Y197">
        <v>12.347828</v>
      </c>
      <c r="Z197">
        <v>12.345435999999999</v>
      </c>
      <c r="AA197">
        <v>12.342902</v>
      </c>
      <c r="AB197">
        <v>12.340039000000001</v>
      </c>
      <c r="AC197">
        <v>12.336753</v>
      </c>
      <c r="AD197">
        <v>12.333594</v>
      </c>
      <c r="AE197">
        <v>12.330715</v>
      </c>
      <c r="AF197">
        <v>12.328015000000001</v>
      </c>
      <c r="AG197">
        <v>12.325491</v>
      </c>
      <c r="AH197">
        <v>12.323079999999999</v>
      </c>
      <c r="AI197">
        <v>12.320777</v>
      </c>
      <c r="AJ197">
        <v>12.318592000000001</v>
      </c>
      <c r="AK197">
        <v>12.316513</v>
      </c>
      <c r="AL197" s="91">
        <v>1.7000000000000001E-2</v>
      </c>
    </row>
    <row r="198" spans="1:38" ht="15" customHeight="1">
      <c r="A198" s="103" t="s">
        <v>5</v>
      </c>
      <c r="B198" s="93" t="s">
        <v>8494</v>
      </c>
      <c r="C198" t="s">
        <v>3238</v>
      </c>
      <c r="D198" t="s">
        <v>9749</v>
      </c>
      <c r="E198" t="s">
        <v>9750</v>
      </c>
      <c r="F198" t="s">
        <v>8225</v>
      </c>
      <c r="G198">
        <v>7.8577649999999997</v>
      </c>
      <c r="H198">
        <v>8.6946449999999995</v>
      </c>
      <c r="I198">
        <v>8.8288469999999997</v>
      </c>
      <c r="J198">
        <v>8.9995770000000004</v>
      </c>
      <c r="K198">
        <v>9.2102260000000005</v>
      </c>
      <c r="L198">
        <v>9.4538180000000001</v>
      </c>
      <c r="M198">
        <v>9.6793060000000004</v>
      </c>
      <c r="N198">
        <v>9.9177680000000006</v>
      </c>
      <c r="O198">
        <v>10.029356999999999</v>
      </c>
      <c r="P198">
        <v>10.21191</v>
      </c>
      <c r="Q198">
        <v>10.361886</v>
      </c>
      <c r="R198">
        <v>10.496637</v>
      </c>
      <c r="S198">
        <v>10.574024</v>
      </c>
      <c r="T198">
        <v>10.577456</v>
      </c>
      <c r="U198">
        <v>10.576369</v>
      </c>
      <c r="V198">
        <v>10.574172000000001</v>
      </c>
      <c r="W198">
        <v>10.57136</v>
      </c>
      <c r="X198">
        <v>10.568838</v>
      </c>
      <c r="Y198">
        <v>10.566668999999999</v>
      </c>
      <c r="Z198">
        <v>10.56484</v>
      </c>
      <c r="AA198">
        <v>10.563416999999999</v>
      </c>
      <c r="AB198">
        <v>10.562293</v>
      </c>
      <c r="AC198">
        <v>10.561572999999999</v>
      </c>
      <c r="AD198">
        <v>10.52332</v>
      </c>
      <c r="AE198">
        <v>10.527604</v>
      </c>
      <c r="AF198">
        <v>10.533288000000001</v>
      </c>
      <c r="AG198">
        <v>10.540594</v>
      </c>
      <c r="AH198">
        <v>10.549569999999999</v>
      </c>
      <c r="AI198">
        <v>10.560122</v>
      </c>
      <c r="AJ198">
        <v>10.572075999999999</v>
      </c>
      <c r="AK198">
        <v>10.584902</v>
      </c>
      <c r="AL198" s="91">
        <v>0.01</v>
      </c>
    </row>
    <row r="199" spans="1:38" ht="15" customHeight="1">
      <c r="A199" s="103" t="s">
        <v>5</v>
      </c>
      <c r="B199" s="93" t="s">
        <v>8497</v>
      </c>
      <c r="C199" t="s">
        <v>3235</v>
      </c>
      <c r="D199" t="s">
        <v>9751</v>
      </c>
      <c r="E199" t="s">
        <v>9752</v>
      </c>
      <c r="F199" t="s">
        <v>2728</v>
      </c>
      <c r="G199">
        <v>8.6751290000000001</v>
      </c>
      <c r="H199">
        <v>9.0074129999999997</v>
      </c>
      <c r="I199">
        <v>9.0949849999999994</v>
      </c>
      <c r="J199">
        <v>9.2309789999999996</v>
      </c>
      <c r="K199">
        <v>9.3916690000000003</v>
      </c>
      <c r="L199">
        <v>9.5847650000000009</v>
      </c>
      <c r="M199">
        <v>9.7810810000000004</v>
      </c>
      <c r="N199">
        <v>9.9967290000000002</v>
      </c>
      <c r="O199">
        <v>10.062555</v>
      </c>
      <c r="P199">
        <v>10.242454</v>
      </c>
      <c r="Q199">
        <v>10.400725</v>
      </c>
      <c r="R199">
        <v>10.540106</v>
      </c>
      <c r="S199">
        <v>10.641733</v>
      </c>
      <c r="T199">
        <v>10.692719</v>
      </c>
      <c r="U199">
        <v>10.697984999999999</v>
      </c>
      <c r="V199">
        <v>10.695501999999999</v>
      </c>
      <c r="W199">
        <v>10.693368</v>
      </c>
      <c r="X199">
        <v>10.691483</v>
      </c>
      <c r="Y199">
        <v>10.689863000000001</v>
      </c>
      <c r="Z199">
        <v>10.688476</v>
      </c>
      <c r="AA199">
        <v>10.687289</v>
      </c>
      <c r="AB199">
        <v>10.686258</v>
      </c>
      <c r="AC199">
        <v>10.685371999999999</v>
      </c>
      <c r="AD199">
        <v>10.684616</v>
      </c>
      <c r="AE199">
        <v>10.683986000000001</v>
      </c>
      <c r="AF199">
        <v>10.683475</v>
      </c>
      <c r="AG199">
        <v>10.683066</v>
      </c>
      <c r="AH199">
        <v>10.682739</v>
      </c>
      <c r="AI199">
        <v>10.682478</v>
      </c>
      <c r="AJ199">
        <v>10.682299</v>
      </c>
      <c r="AK199">
        <v>10.685420000000001</v>
      </c>
      <c r="AL199" s="91">
        <v>7.0000000000000001E-3</v>
      </c>
    </row>
    <row r="200" spans="1:38" ht="15" customHeight="1">
      <c r="A200" s="103" t="s">
        <v>7</v>
      </c>
      <c r="B200" s="93" t="s">
        <v>8500</v>
      </c>
      <c r="C200" t="s">
        <v>2287</v>
      </c>
      <c r="D200" t="s">
        <v>9753</v>
      </c>
      <c r="E200" t="s">
        <v>9754</v>
      </c>
      <c r="F200" t="s">
        <v>8225</v>
      </c>
      <c r="G200">
        <v>6.2527379999999999</v>
      </c>
      <c r="H200">
        <v>6.8571939999999998</v>
      </c>
      <c r="I200">
        <v>6.8571949999999999</v>
      </c>
      <c r="J200">
        <v>6.8571939999999998</v>
      </c>
      <c r="K200">
        <v>6.8571939999999998</v>
      </c>
      <c r="L200">
        <v>6.8571939999999998</v>
      </c>
      <c r="M200">
        <v>6.8571939999999998</v>
      </c>
      <c r="N200">
        <v>6.8571939999999998</v>
      </c>
      <c r="O200">
        <v>6.8571939999999998</v>
      </c>
      <c r="P200">
        <v>6.8571939999999998</v>
      </c>
      <c r="Q200">
        <v>6.8571949999999999</v>
      </c>
      <c r="R200">
        <v>6.8571939999999998</v>
      </c>
      <c r="S200">
        <v>6.8571939999999998</v>
      </c>
      <c r="T200">
        <v>6.8571939999999998</v>
      </c>
      <c r="U200">
        <v>6.8571939999999998</v>
      </c>
      <c r="V200">
        <v>6.8571939999999998</v>
      </c>
      <c r="W200">
        <v>6.8571939999999998</v>
      </c>
      <c r="X200">
        <v>6.8571939999999998</v>
      </c>
      <c r="Y200">
        <v>6.8571949999999999</v>
      </c>
      <c r="Z200">
        <v>6.8571939999999998</v>
      </c>
      <c r="AA200">
        <v>6.8571939999999998</v>
      </c>
      <c r="AB200">
        <v>6.8571939999999998</v>
      </c>
      <c r="AC200">
        <v>6.8571939999999998</v>
      </c>
      <c r="AD200">
        <v>6.8571939999999998</v>
      </c>
      <c r="AE200">
        <v>6.8571929999999996</v>
      </c>
      <c r="AF200">
        <v>6.8571939999999998</v>
      </c>
      <c r="AG200">
        <v>6.8571939999999998</v>
      </c>
      <c r="AH200">
        <v>6.8571949999999999</v>
      </c>
      <c r="AI200">
        <v>6.8571939999999998</v>
      </c>
      <c r="AJ200">
        <v>6.8571939999999998</v>
      </c>
      <c r="AK200">
        <v>6.8571939999999998</v>
      </c>
      <c r="AL200" s="91">
        <v>3.0000000000000001E-3</v>
      </c>
    </row>
    <row r="201" spans="1:38" ht="15" customHeight="1">
      <c r="B201" s="93" t="s">
        <v>8503</v>
      </c>
      <c r="C201" t="s">
        <v>8313</v>
      </c>
      <c r="D201" t="s">
        <v>9755</v>
      </c>
      <c r="E201" t="s">
        <v>9756</v>
      </c>
      <c r="G201">
        <v>6.2572460000000003</v>
      </c>
      <c r="H201">
        <v>6.3427699999999998</v>
      </c>
      <c r="I201">
        <v>6.4424039999999998</v>
      </c>
      <c r="J201">
        <v>6.5654269999999997</v>
      </c>
      <c r="K201">
        <v>6.7177360000000004</v>
      </c>
      <c r="L201">
        <v>6.8936919999999997</v>
      </c>
      <c r="M201">
        <v>7.0838029999999996</v>
      </c>
      <c r="N201">
        <v>7.2802819999999997</v>
      </c>
      <c r="O201">
        <v>7.3803789999999996</v>
      </c>
      <c r="P201">
        <v>7.5267030000000004</v>
      </c>
      <c r="Q201">
        <v>7.6507740000000002</v>
      </c>
      <c r="R201">
        <v>7.7609940000000002</v>
      </c>
      <c r="S201">
        <v>7.8264440000000004</v>
      </c>
      <c r="T201">
        <v>7.8345799999999999</v>
      </c>
      <c r="U201">
        <v>7.8407939999999998</v>
      </c>
      <c r="V201">
        <v>7.8414479999999998</v>
      </c>
      <c r="W201">
        <v>7.8445879999999999</v>
      </c>
      <c r="X201">
        <v>7.8471830000000002</v>
      </c>
      <c r="Y201">
        <v>7.8478539999999999</v>
      </c>
      <c r="Z201">
        <v>7.8469280000000001</v>
      </c>
      <c r="AA201">
        <v>7.8468770000000001</v>
      </c>
      <c r="AB201">
        <v>7.8469309999999997</v>
      </c>
      <c r="AC201">
        <v>7.846997</v>
      </c>
      <c r="AD201">
        <v>7.846527</v>
      </c>
      <c r="AE201">
        <v>7.84701</v>
      </c>
      <c r="AF201">
        <v>7.8482560000000001</v>
      </c>
      <c r="AG201">
        <v>7.8481839999999998</v>
      </c>
      <c r="AH201">
        <v>7.8502999999999998</v>
      </c>
      <c r="AI201">
        <v>7.8536149999999996</v>
      </c>
      <c r="AJ201">
        <v>7.8573539999999999</v>
      </c>
      <c r="AK201">
        <v>7.8615880000000002</v>
      </c>
      <c r="AL201" s="91">
        <v>8.0000000000000002E-3</v>
      </c>
    </row>
    <row r="202" spans="1:38" s="36" customFormat="1" ht="15" customHeight="1">
      <c r="A202" s="99"/>
      <c r="B202" s="35" t="s">
        <v>8506</v>
      </c>
      <c r="C202" s="36" t="s">
        <v>8317</v>
      </c>
      <c r="D202" s="36" t="s">
        <v>9757</v>
      </c>
      <c r="E202" s="36" t="s">
        <v>9758</v>
      </c>
      <c r="G202" s="36">
        <v>7.6005520000000004</v>
      </c>
      <c r="H202" s="36">
        <v>7.7448100000000002</v>
      </c>
      <c r="I202" s="36">
        <v>7.7984179999999999</v>
      </c>
      <c r="J202" s="36">
        <v>7.9240930000000001</v>
      </c>
      <c r="K202" s="36">
        <v>8.1204750000000008</v>
      </c>
      <c r="L202" s="36">
        <v>8.3556380000000008</v>
      </c>
      <c r="M202" s="36">
        <v>8.6110620000000004</v>
      </c>
      <c r="N202" s="36">
        <v>8.8968889999999998</v>
      </c>
      <c r="O202" s="36">
        <v>9.0684109999999993</v>
      </c>
      <c r="P202" s="36">
        <v>9.2839899999999993</v>
      </c>
      <c r="Q202" s="36">
        <v>9.4586810000000003</v>
      </c>
      <c r="R202" s="36">
        <v>9.6130429999999993</v>
      </c>
      <c r="S202" s="36">
        <v>9.6999359999999992</v>
      </c>
      <c r="T202" s="36">
        <v>9.7199050000000007</v>
      </c>
      <c r="U202" s="36">
        <v>9.7401199999999992</v>
      </c>
      <c r="V202" s="36">
        <v>9.7502650000000006</v>
      </c>
      <c r="W202" s="36">
        <v>9.7553870000000007</v>
      </c>
      <c r="X202" s="36">
        <v>9.7669490000000003</v>
      </c>
      <c r="Y202" s="36">
        <v>9.7875510000000006</v>
      </c>
      <c r="Z202" s="36">
        <v>9.7904140000000002</v>
      </c>
      <c r="AA202" s="36">
        <v>9.7858309999999999</v>
      </c>
      <c r="AB202" s="36">
        <v>9.7924319999999998</v>
      </c>
      <c r="AC202" s="36">
        <v>9.8092039999999994</v>
      </c>
      <c r="AD202" s="36">
        <v>9.8243899999999993</v>
      </c>
      <c r="AE202" s="36">
        <v>9.8458670000000001</v>
      </c>
      <c r="AF202" s="36">
        <v>9.8725470000000008</v>
      </c>
      <c r="AG202" s="36">
        <v>9.8889309999999995</v>
      </c>
      <c r="AH202" s="36">
        <v>9.9205079999999999</v>
      </c>
      <c r="AI202" s="36">
        <v>9.9537700000000005</v>
      </c>
      <c r="AJ202" s="36">
        <v>9.964264</v>
      </c>
      <c r="AK202" s="36">
        <v>9.9811899999999998</v>
      </c>
      <c r="AL202" s="95">
        <v>8.9999999999999993E-3</v>
      </c>
    </row>
    <row r="203" spans="1:38" ht="15" customHeight="1">
      <c r="C203" t="s">
        <v>8509</v>
      </c>
      <c r="E203" t="s">
        <v>9759</v>
      </c>
    </row>
    <row r="204" spans="1:38" ht="15" customHeight="1">
      <c r="C204" t="s">
        <v>850</v>
      </c>
      <c r="E204" t="s">
        <v>9760</v>
      </c>
    </row>
    <row r="205" spans="1:38" ht="15" customHeight="1">
      <c r="A205" s="103" t="s">
        <v>4</v>
      </c>
      <c r="B205" s="93" t="s">
        <v>8510</v>
      </c>
      <c r="C205" t="s">
        <v>955</v>
      </c>
      <c r="D205" t="s">
        <v>9761</v>
      </c>
      <c r="E205" t="s">
        <v>9762</v>
      </c>
      <c r="F205" t="s">
        <v>2105</v>
      </c>
      <c r="G205">
        <v>147.36698899999999</v>
      </c>
      <c r="H205">
        <v>162.874405</v>
      </c>
      <c r="I205">
        <v>174.73065199999999</v>
      </c>
      <c r="J205">
        <v>180.52432300000001</v>
      </c>
      <c r="K205">
        <v>187.83528100000001</v>
      </c>
      <c r="L205">
        <v>193.86938499999999</v>
      </c>
      <c r="M205">
        <v>193.94555700000001</v>
      </c>
      <c r="N205">
        <v>191.041031</v>
      </c>
      <c r="O205">
        <v>192.70813000000001</v>
      </c>
      <c r="P205">
        <v>193.46637000000001</v>
      </c>
      <c r="Q205">
        <v>192.29011499999999</v>
      </c>
      <c r="R205">
        <v>192.50157200000001</v>
      </c>
      <c r="S205">
        <v>193.21283</v>
      </c>
      <c r="T205">
        <v>193.40211500000001</v>
      </c>
      <c r="U205">
        <v>193.70794699999999</v>
      </c>
      <c r="V205">
        <v>194.59094200000001</v>
      </c>
      <c r="W205">
        <v>193.81104999999999</v>
      </c>
      <c r="X205">
        <v>192.37344400000001</v>
      </c>
      <c r="Y205">
        <v>192.27671799999999</v>
      </c>
      <c r="Z205">
        <v>192.19929500000001</v>
      </c>
      <c r="AA205">
        <v>191.45024100000001</v>
      </c>
      <c r="AB205">
        <v>190.30789200000001</v>
      </c>
      <c r="AC205">
        <v>189.15933200000001</v>
      </c>
      <c r="AD205">
        <v>188.110794</v>
      </c>
      <c r="AE205">
        <v>187.20150799999999</v>
      </c>
      <c r="AF205">
        <v>187.95594800000001</v>
      </c>
      <c r="AG205">
        <v>186.52847299999999</v>
      </c>
      <c r="AH205">
        <v>184.698151</v>
      </c>
      <c r="AI205">
        <v>185.01487700000001</v>
      </c>
      <c r="AJ205">
        <v>182.92906199999999</v>
      </c>
      <c r="AK205">
        <v>180.58569299999999</v>
      </c>
      <c r="AL205" s="91">
        <v>7.0000000000000001E-3</v>
      </c>
    </row>
    <row r="206" spans="1:38" ht="15" customHeight="1">
      <c r="A206" s="103" t="s">
        <v>3</v>
      </c>
      <c r="B206" s="93" t="s">
        <v>8513</v>
      </c>
      <c r="C206" t="s">
        <v>1221</v>
      </c>
      <c r="D206" t="s">
        <v>9763</v>
      </c>
      <c r="E206" t="s">
        <v>9764</v>
      </c>
      <c r="F206" t="s">
        <v>2105</v>
      </c>
      <c r="G206">
        <v>36.340527000000002</v>
      </c>
      <c r="H206">
        <v>41.152985000000001</v>
      </c>
      <c r="I206">
        <v>45.466510999999997</v>
      </c>
      <c r="J206">
        <v>48.275089000000001</v>
      </c>
      <c r="K206">
        <v>51.582748000000002</v>
      </c>
      <c r="L206">
        <v>54.672806000000001</v>
      </c>
      <c r="M206">
        <v>55.909843000000002</v>
      </c>
      <c r="N206">
        <v>56.316150999999998</v>
      </c>
      <c r="O206">
        <v>58.327072000000001</v>
      </c>
      <c r="P206">
        <v>59.902965999999999</v>
      </c>
      <c r="Q206">
        <v>60.703434000000001</v>
      </c>
      <c r="R206">
        <v>62.242939</v>
      </c>
      <c r="S206">
        <v>63.795490000000001</v>
      </c>
      <c r="T206">
        <v>65.216812000000004</v>
      </c>
      <c r="U206">
        <v>66.619422999999998</v>
      </c>
      <c r="V206">
        <v>68.357330000000005</v>
      </c>
      <c r="W206">
        <v>69.528632999999999</v>
      </c>
      <c r="X206">
        <v>70.507216999999997</v>
      </c>
      <c r="Y206">
        <v>72.067085000000006</v>
      </c>
      <c r="Z206">
        <v>73.386893999999998</v>
      </c>
      <c r="AA206">
        <v>74.481773000000004</v>
      </c>
      <c r="AB206">
        <v>75.407905999999997</v>
      </c>
      <c r="AC206">
        <v>75.941940000000002</v>
      </c>
      <c r="AD206">
        <v>76.724884000000003</v>
      </c>
      <c r="AE206">
        <v>77.526398</v>
      </c>
      <c r="AF206">
        <v>78.944419999999994</v>
      </c>
      <c r="AG206">
        <v>79.472167999999996</v>
      </c>
      <c r="AH206">
        <v>79.682343000000003</v>
      </c>
      <c r="AI206">
        <v>81.240600999999998</v>
      </c>
      <c r="AJ206">
        <v>81.383301000000003</v>
      </c>
      <c r="AK206">
        <v>81.700012000000001</v>
      </c>
      <c r="AL206" s="91">
        <v>2.7E-2</v>
      </c>
    </row>
    <row r="207" spans="1:38" ht="15" customHeight="1">
      <c r="A207" s="103" t="s">
        <v>6</v>
      </c>
      <c r="B207" s="93" t="s">
        <v>8516</v>
      </c>
      <c r="C207" t="s">
        <v>970</v>
      </c>
      <c r="D207" t="s">
        <v>9765</v>
      </c>
      <c r="E207" t="s">
        <v>9766</v>
      </c>
      <c r="F207" t="s">
        <v>2105</v>
      </c>
      <c r="G207">
        <v>0.21667700000000001</v>
      </c>
      <c r="H207">
        <v>0.24865499999999999</v>
      </c>
      <c r="I207">
        <v>0.276916</v>
      </c>
      <c r="J207">
        <v>0.296933</v>
      </c>
      <c r="K207">
        <v>0.32085599999999997</v>
      </c>
      <c r="L207">
        <v>0.34393200000000002</v>
      </c>
      <c r="M207">
        <v>0.35781400000000002</v>
      </c>
      <c r="N207">
        <v>0.36676199999999998</v>
      </c>
      <c r="O207">
        <v>0.38459199999999999</v>
      </c>
      <c r="P207">
        <v>0.40217999999999998</v>
      </c>
      <c r="Q207">
        <v>0.415188</v>
      </c>
      <c r="R207">
        <v>0.43269800000000003</v>
      </c>
      <c r="S207">
        <v>0.45240000000000002</v>
      </c>
      <c r="T207">
        <v>0.47218100000000002</v>
      </c>
      <c r="U207">
        <v>0.49300300000000002</v>
      </c>
      <c r="V207">
        <v>0.51601799999999998</v>
      </c>
      <c r="W207">
        <v>0.53563700000000003</v>
      </c>
      <c r="X207">
        <v>0.55433500000000002</v>
      </c>
      <c r="Y207">
        <v>0.57802399999999998</v>
      </c>
      <c r="Z207">
        <v>0.60235700000000003</v>
      </c>
      <c r="AA207">
        <v>0.62575700000000001</v>
      </c>
      <c r="AB207">
        <v>0.65046199999999998</v>
      </c>
      <c r="AC207">
        <v>0.67674199999999995</v>
      </c>
      <c r="AD207">
        <v>0.702206</v>
      </c>
      <c r="AE207">
        <v>0.72930200000000001</v>
      </c>
      <c r="AF207">
        <v>0.76510900000000004</v>
      </c>
      <c r="AG207">
        <v>0.79286599999999996</v>
      </c>
      <c r="AH207">
        <v>0.81970200000000004</v>
      </c>
      <c r="AI207">
        <v>0.85739699999999996</v>
      </c>
      <c r="AJ207">
        <v>0.88599499999999998</v>
      </c>
      <c r="AK207">
        <v>0.913358</v>
      </c>
      <c r="AL207" s="91">
        <v>4.9000000000000002E-2</v>
      </c>
    </row>
    <row r="208" spans="1:38" ht="15" customHeight="1">
      <c r="A208" s="103" t="s">
        <v>2</v>
      </c>
      <c r="B208" s="93" t="s">
        <v>8519</v>
      </c>
      <c r="C208" t="s">
        <v>985</v>
      </c>
      <c r="D208" t="s">
        <v>9767</v>
      </c>
      <c r="E208" t="s">
        <v>9768</v>
      </c>
      <c r="F208" t="s">
        <v>2105</v>
      </c>
      <c r="G208">
        <v>0.10786</v>
      </c>
      <c r="H208">
        <v>0.11931600000000001</v>
      </c>
      <c r="I208">
        <v>0.12817400000000001</v>
      </c>
      <c r="J208">
        <v>0.132655</v>
      </c>
      <c r="K208">
        <v>0.138493</v>
      </c>
      <c r="L208">
        <v>0.14356099999999999</v>
      </c>
      <c r="M208">
        <v>0.14452699999999999</v>
      </c>
      <c r="N208">
        <v>0.14341400000000001</v>
      </c>
      <c r="O208">
        <v>0.146093</v>
      </c>
      <c r="P208">
        <v>0.14843200000000001</v>
      </c>
      <c r="Q208">
        <v>0.14888999999999999</v>
      </c>
      <c r="R208">
        <v>0.150783</v>
      </c>
      <c r="S208">
        <v>0.15320500000000001</v>
      </c>
      <c r="T208">
        <v>0.15541199999999999</v>
      </c>
      <c r="U208">
        <v>0.157724</v>
      </c>
      <c r="V208">
        <v>0.16048499999999999</v>
      </c>
      <c r="W208">
        <v>0.161963</v>
      </c>
      <c r="X208">
        <v>0.16298799999999999</v>
      </c>
      <c r="Y208">
        <v>0.16528499999999999</v>
      </c>
      <c r="Z208">
        <v>0.16753999999999999</v>
      </c>
      <c r="AA208">
        <v>0.169873</v>
      </c>
      <c r="AB208">
        <v>0.17296700000000001</v>
      </c>
      <c r="AC208">
        <v>0.17641499999999999</v>
      </c>
      <c r="AD208">
        <v>0.17982400000000001</v>
      </c>
      <c r="AE208">
        <v>0.18385199999999999</v>
      </c>
      <c r="AF208">
        <v>0.19009400000000001</v>
      </c>
      <c r="AG208">
        <v>0.19438900000000001</v>
      </c>
      <c r="AH208">
        <v>0.19945099999999999</v>
      </c>
      <c r="AI208">
        <v>0.20738999999999999</v>
      </c>
      <c r="AJ208">
        <v>0.21348200000000001</v>
      </c>
      <c r="AK208">
        <v>0.21962999999999999</v>
      </c>
      <c r="AL208" s="91">
        <v>2.4E-2</v>
      </c>
    </row>
    <row r="209" spans="1:38" ht="15" customHeight="1">
      <c r="A209" s="103" t="s">
        <v>3</v>
      </c>
      <c r="B209" s="93" t="s">
        <v>8522</v>
      </c>
      <c r="C209" t="s">
        <v>3230</v>
      </c>
      <c r="D209" t="s">
        <v>9769</v>
      </c>
      <c r="E209" t="s">
        <v>9770</v>
      </c>
      <c r="F209" t="s">
        <v>2105</v>
      </c>
      <c r="G209">
        <v>23.123978000000001</v>
      </c>
      <c r="H209">
        <v>26.385145000000001</v>
      </c>
      <c r="I209">
        <v>28.895914000000001</v>
      </c>
      <c r="J209">
        <v>30.481784999999999</v>
      </c>
      <c r="K209">
        <v>32.549633</v>
      </c>
      <c r="L209">
        <v>34.448101000000001</v>
      </c>
      <c r="M209">
        <v>35.934238000000001</v>
      </c>
      <c r="N209">
        <v>36.997703999999999</v>
      </c>
      <c r="O209">
        <v>38.406609000000003</v>
      </c>
      <c r="P209">
        <v>40.438293000000002</v>
      </c>
      <c r="Q209">
        <v>41.426582000000003</v>
      </c>
      <c r="R209">
        <v>43.097050000000003</v>
      </c>
      <c r="S209">
        <v>45.263236999999997</v>
      </c>
      <c r="T209">
        <v>47.615958999999997</v>
      </c>
      <c r="U209">
        <v>50.032466999999997</v>
      </c>
      <c r="V209">
        <v>52.368079999999999</v>
      </c>
      <c r="W209">
        <v>54.359116</v>
      </c>
      <c r="X209">
        <v>56.256672000000002</v>
      </c>
      <c r="Y209">
        <v>58.660789000000001</v>
      </c>
      <c r="Z209">
        <v>61.130257</v>
      </c>
      <c r="AA209">
        <v>63.504947999999999</v>
      </c>
      <c r="AB209">
        <v>66.663818000000006</v>
      </c>
      <c r="AC209">
        <v>70.541595000000001</v>
      </c>
      <c r="AD209">
        <v>73.195992000000004</v>
      </c>
      <c r="AE209">
        <v>76.020347999999998</v>
      </c>
      <c r="AF209">
        <v>80.059334000000007</v>
      </c>
      <c r="AG209">
        <v>82.963829000000004</v>
      </c>
      <c r="AH209">
        <v>85.771857999999995</v>
      </c>
      <c r="AI209">
        <v>89.210350000000005</v>
      </c>
      <c r="AJ209">
        <v>92.185958999999997</v>
      </c>
      <c r="AK209">
        <v>94.388938999999993</v>
      </c>
      <c r="AL209" s="91">
        <v>4.8000000000000001E-2</v>
      </c>
    </row>
    <row r="210" spans="1:38" ht="15" customHeight="1">
      <c r="A210" s="103" t="s">
        <v>1</v>
      </c>
      <c r="B210" s="93" t="s">
        <v>8525</v>
      </c>
      <c r="C210" t="s">
        <v>2271</v>
      </c>
      <c r="D210" t="s">
        <v>9771</v>
      </c>
      <c r="E210" t="s">
        <v>9772</v>
      </c>
      <c r="F210" t="s">
        <v>2105</v>
      </c>
      <c r="G210">
        <v>0.25462099999999999</v>
      </c>
      <c r="H210">
        <v>0.28985699999999998</v>
      </c>
      <c r="I210">
        <v>0.318909</v>
      </c>
      <c r="J210">
        <v>0.34132000000000001</v>
      </c>
      <c r="K210">
        <v>0.36881900000000001</v>
      </c>
      <c r="L210">
        <v>0.395345</v>
      </c>
      <c r="M210">
        <v>0.411302</v>
      </c>
      <c r="N210">
        <v>0.42158699999999999</v>
      </c>
      <c r="O210">
        <v>0.442083</v>
      </c>
      <c r="P210">
        <v>0.46229900000000002</v>
      </c>
      <c r="Q210">
        <v>0.47725200000000001</v>
      </c>
      <c r="R210">
        <v>0.49737999999999999</v>
      </c>
      <c r="S210">
        <v>0.52002700000000002</v>
      </c>
      <c r="T210">
        <v>0.54276400000000002</v>
      </c>
      <c r="U210">
        <v>0.56669999999999998</v>
      </c>
      <c r="V210">
        <v>0.59315399999999996</v>
      </c>
      <c r="W210">
        <v>0.61570599999999998</v>
      </c>
      <c r="X210">
        <v>0.63719899999999996</v>
      </c>
      <c r="Y210">
        <v>0.66442999999999997</v>
      </c>
      <c r="Z210">
        <v>0.69240000000000002</v>
      </c>
      <c r="AA210">
        <v>0.71929799999999999</v>
      </c>
      <c r="AB210">
        <v>0.74769600000000003</v>
      </c>
      <c r="AC210">
        <v>0.77790400000000004</v>
      </c>
      <c r="AD210">
        <v>0.807176</v>
      </c>
      <c r="AE210">
        <v>0.83832099999999998</v>
      </c>
      <c r="AF210">
        <v>0.87948000000000004</v>
      </c>
      <c r="AG210">
        <v>0.91138799999999998</v>
      </c>
      <c r="AH210">
        <v>0.94223500000000004</v>
      </c>
      <c r="AI210">
        <v>0.985564</v>
      </c>
      <c r="AJ210">
        <v>1.018437</v>
      </c>
      <c r="AK210">
        <v>1.0498909999999999</v>
      </c>
      <c r="AL210" s="91">
        <v>4.8000000000000001E-2</v>
      </c>
    </row>
    <row r="211" spans="1:38" ht="15" customHeight="1">
      <c r="A211" s="103" t="s">
        <v>5</v>
      </c>
      <c r="B211" s="93" t="s">
        <v>8528</v>
      </c>
      <c r="C211" t="s">
        <v>3238</v>
      </c>
      <c r="D211" t="s">
        <v>9773</v>
      </c>
      <c r="E211" t="s">
        <v>9774</v>
      </c>
      <c r="F211" t="s">
        <v>2105</v>
      </c>
      <c r="G211">
        <v>0.26865299999999998</v>
      </c>
      <c r="H211">
        <v>0.30830200000000002</v>
      </c>
      <c r="I211">
        <v>0.34334100000000001</v>
      </c>
      <c r="J211">
        <v>0.36816100000000002</v>
      </c>
      <c r="K211">
        <v>0.39782299999999998</v>
      </c>
      <c r="L211">
        <v>0.42643399999999998</v>
      </c>
      <c r="M211">
        <v>0.44364599999999998</v>
      </c>
      <c r="N211">
        <v>0.45473999999999998</v>
      </c>
      <c r="O211">
        <v>0.47684700000000002</v>
      </c>
      <c r="P211">
        <v>0.49865300000000001</v>
      </c>
      <c r="Q211">
        <v>0.51478199999999996</v>
      </c>
      <c r="R211">
        <v>0.536493</v>
      </c>
      <c r="S211">
        <v>0.560921</v>
      </c>
      <c r="T211">
        <v>0.58544600000000002</v>
      </c>
      <c r="U211">
        <v>0.61126400000000003</v>
      </c>
      <c r="V211">
        <v>0.63979900000000001</v>
      </c>
      <c r="W211">
        <v>0.66412400000000005</v>
      </c>
      <c r="X211">
        <v>0.687307</v>
      </c>
      <c r="Y211">
        <v>0.71667899999999995</v>
      </c>
      <c r="Z211">
        <v>0.74684899999999999</v>
      </c>
      <c r="AA211">
        <v>0.77586200000000005</v>
      </c>
      <c r="AB211">
        <v>0.80649300000000002</v>
      </c>
      <c r="AC211">
        <v>0.83907699999999996</v>
      </c>
      <c r="AD211">
        <v>0.87065000000000003</v>
      </c>
      <c r="AE211">
        <v>0.90424499999999997</v>
      </c>
      <c r="AF211">
        <v>0.94864099999999996</v>
      </c>
      <c r="AG211">
        <v>0.98305699999999996</v>
      </c>
      <c r="AH211">
        <v>1.01633</v>
      </c>
      <c r="AI211">
        <v>1.0630660000000001</v>
      </c>
      <c r="AJ211">
        <v>1.098525</v>
      </c>
      <c r="AK211">
        <v>1.132452</v>
      </c>
      <c r="AL211" s="91">
        <v>4.9000000000000002E-2</v>
      </c>
    </row>
    <row r="212" spans="1:38" ht="15" customHeight="1">
      <c r="A212" s="103" t="s">
        <v>5</v>
      </c>
      <c r="B212" s="93" t="s">
        <v>8531</v>
      </c>
      <c r="C212" t="s">
        <v>3235</v>
      </c>
      <c r="D212" t="s">
        <v>9775</v>
      </c>
      <c r="E212" t="s">
        <v>9776</v>
      </c>
      <c r="F212" t="s">
        <v>2105</v>
      </c>
      <c r="G212">
        <v>0.27268399999999998</v>
      </c>
      <c r="H212">
        <v>0.31292700000000001</v>
      </c>
      <c r="I212">
        <v>0.348493</v>
      </c>
      <c r="J212">
        <v>0.37368499999999999</v>
      </c>
      <c r="K212">
        <v>0.40379100000000001</v>
      </c>
      <c r="L212">
        <v>0.43283199999999999</v>
      </c>
      <c r="M212">
        <v>0.45030199999999998</v>
      </c>
      <c r="N212">
        <v>0.461563</v>
      </c>
      <c r="O212">
        <v>0.48400199999999999</v>
      </c>
      <c r="P212">
        <v>0.506135</v>
      </c>
      <c r="Q212">
        <v>0.52250600000000003</v>
      </c>
      <c r="R212">
        <v>0.54454199999999997</v>
      </c>
      <c r="S212">
        <v>0.56933699999999998</v>
      </c>
      <c r="T212">
        <v>0.59423000000000004</v>
      </c>
      <c r="U212">
        <v>0.62043499999999996</v>
      </c>
      <c r="V212">
        <v>0.64939800000000003</v>
      </c>
      <c r="W212">
        <v>0.67408800000000002</v>
      </c>
      <c r="X212">
        <v>0.69761899999999999</v>
      </c>
      <c r="Y212">
        <v>0.72743199999999997</v>
      </c>
      <c r="Z212">
        <v>0.75805400000000001</v>
      </c>
      <c r="AA212">
        <v>0.78750200000000004</v>
      </c>
      <c r="AB212">
        <v>0.81859300000000002</v>
      </c>
      <c r="AC212">
        <v>0.85166600000000003</v>
      </c>
      <c r="AD212">
        <v>0.88371299999999997</v>
      </c>
      <c r="AE212">
        <v>0.91781199999999996</v>
      </c>
      <c r="AF212">
        <v>0.96287400000000001</v>
      </c>
      <c r="AG212">
        <v>0.99780599999999997</v>
      </c>
      <c r="AH212">
        <v>1.0315780000000001</v>
      </c>
      <c r="AI212">
        <v>1.079016</v>
      </c>
      <c r="AJ212">
        <v>1.1150070000000001</v>
      </c>
      <c r="AK212">
        <v>1.1494420000000001</v>
      </c>
      <c r="AL212" s="91">
        <v>4.9000000000000002E-2</v>
      </c>
    </row>
    <row r="213" spans="1:38" ht="15" customHeight="1">
      <c r="A213" s="103" t="s">
        <v>7</v>
      </c>
      <c r="B213" s="93" t="s">
        <v>8534</v>
      </c>
      <c r="C213" t="s">
        <v>2287</v>
      </c>
      <c r="D213" t="s">
        <v>9777</v>
      </c>
      <c r="E213" t="s">
        <v>9778</v>
      </c>
      <c r="F213" t="s">
        <v>2105</v>
      </c>
      <c r="G213">
        <v>1.3200000000000001E-4</v>
      </c>
      <c r="H213">
        <v>1.47E-4</v>
      </c>
      <c r="I213">
        <v>1.5799999999999999E-4</v>
      </c>
      <c r="J213">
        <v>1.64E-4</v>
      </c>
      <c r="K213">
        <v>1.7100000000000001E-4</v>
      </c>
      <c r="L213">
        <v>1.7699999999999999E-4</v>
      </c>
      <c r="M213">
        <v>1.7799999999999999E-4</v>
      </c>
      <c r="N213">
        <v>1.76E-4</v>
      </c>
      <c r="O213">
        <v>1.7699999999999999E-4</v>
      </c>
      <c r="P213">
        <v>1.7699999999999999E-4</v>
      </c>
      <c r="Q213">
        <v>1.75E-4</v>
      </c>
      <c r="R213">
        <v>1.74E-4</v>
      </c>
      <c r="S213">
        <v>1.73E-4</v>
      </c>
      <c r="T213">
        <v>1.7000000000000001E-4</v>
      </c>
      <c r="U213">
        <v>1.6699999999999999E-4</v>
      </c>
      <c r="V213">
        <v>1.65E-4</v>
      </c>
      <c r="W213">
        <v>1.6100000000000001E-4</v>
      </c>
      <c r="X213">
        <v>1.5699999999999999E-4</v>
      </c>
      <c r="Y213">
        <v>1.54E-4</v>
      </c>
      <c r="Z213">
        <v>1.5100000000000001E-4</v>
      </c>
      <c r="AA213">
        <v>1.4799999999999999E-4</v>
      </c>
      <c r="AB213">
        <v>1.45E-4</v>
      </c>
      <c r="AC213">
        <v>1.4200000000000001E-4</v>
      </c>
      <c r="AD213">
        <v>1.3899999999999999E-4</v>
      </c>
      <c r="AE213">
        <v>1.36E-4</v>
      </c>
      <c r="AF213">
        <v>1.34E-4</v>
      </c>
      <c r="AG213">
        <v>1.3100000000000001E-4</v>
      </c>
      <c r="AH213">
        <v>1.2799999999999999E-4</v>
      </c>
      <c r="AI213">
        <v>1.26E-4</v>
      </c>
      <c r="AJ213">
        <v>1.22E-4</v>
      </c>
      <c r="AK213">
        <v>1.1900000000000001E-4</v>
      </c>
      <c r="AL213" s="91">
        <v>-4.0000000000000001E-3</v>
      </c>
    </row>
    <row r="214" spans="1:38" ht="15" customHeight="1">
      <c r="B214" s="93" t="s">
        <v>8537</v>
      </c>
      <c r="C214" t="s">
        <v>8028</v>
      </c>
      <c r="D214" t="s">
        <v>9779</v>
      </c>
      <c r="E214" t="s">
        <v>9780</v>
      </c>
      <c r="F214" t="s">
        <v>2105</v>
      </c>
      <c r="G214">
        <v>207.952133</v>
      </c>
      <c r="H214">
        <v>231.69172699999999</v>
      </c>
      <c r="I214">
        <v>250.50907900000001</v>
      </c>
      <c r="J214">
        <v>260.79406699999998</v>
      </c>
      <c r="K214">
        <v>273.59762599999999</v>
      </c>
      <c r="L214">
        <v>284.73254400000002</v>
      </c>
      <c r="M214">
        <v>287.59738199999998</v>
      </c>
      <c r="N214">
        <v>286.20315599999998</v>
      </c>
      <c r="O214">
        <v>291.37560999999999</v>
      </c>
      <c r="P214">
        <v>295.82556199999999</v>
      </c>
      <c r="Q214">
        <v>296.49893200000002</v>
      </c>
      <c r="R214">
        <v>300.003601</v>
      </c>
      <c r="S214">
        <v>304.52761800000002</v>
      </c>
      <c r="T214">
        <v>308.58505200000002</v>
      </c>
      <c r="U214">
        <v>312.80914300000001</v>
      </c>
      <c r="V214">
        <v>317.875427</v>
      </c>
      <c r="W214">
        <v>320.35043300000001</v>
      </c>
      <c r="X214">
        <v>321.876892</v>
      </c>
      <c r="Y214">
        <v>325.856628</v>
      </c>
      <c r="Z214">
        <v>329.68374599999999</v>
      </c>
      <c r="AA214">
        <v>332.51541099999997</v>
      </c>
      <c r="AB214">
        <v>335.57598899999999</v>
      </c>
      <c r="AC214">
        <v>338.96481299999999</v>
      </c>
      <c r="AD214">
        <v>341.47540300000003</v>
      </c>
      <c r="AE214">
        <v>344.32199100000003</v>
      </c>
      <c r="AF214">
        <v>350.70605499999999</v>
      </c>
      <c r="AG214">
        <v>352.84414700000002</v>
      </c>
      <c r="AH214">
        <v>354.16177399999998</v>
      </c>
      <c r="AI214">
        <v>359.65835600000003</v>
      </c>
      <c r="AJ214">
        <v>360.82986499999998</v>
      </c>
      <c r="AK214">
        <v>361.13952599999999</v>
      </c>
      <c r="AL214" s="91">
        <v>1.9E-2</v>
      </c>
    </row>
    <row r="215" spans="1:38" ht="15" customHeight="1">
      <c r="C215" t="s">
        <v>854</v>
      </c>
      <c r="E215" t="s">
        <v>9781</v>
      </c>
    </row>
    <row r="216" spans="1:38" ht="15" customHeight="1">
      <c r="A216" s="103" t="s">
        <v>4</v>
      </c>
      <c r="B216" s="93" t="s">
        <v>8540</v>
      </c>
      <c r="C216" t="s">
        <v>955</v>
      </c>
      <c r="D216" t="s">
        <v>9782</v>
      </c>
      <c r="E216" t="s">
        <v>9783</v>
      </c>
      <c r="F216" t="s">
        <v>2105</v>
      </c>
      <c r="G216">
        <v>91.140923000000001</v>
      </c>
      <c r="H216">
        <v>101.57009100000001</v>
      </c>
      <c r="I216">
        <v>122.007324</v>
      </c>
      <c r="J216">
        <v>134.36882</v>
      </c>
      <c r="K216">
        <v>142.74681100000001</v>
      </c>
      <c r="L216">
        <v>148.109756</v>
      </c>
      <c r="M216">
        <v>147.682907</v>
      </c>
      <c r="N216">
        <v>141.33781400000001</v>
      </c>
      <c r="O216">
        <v>138.36944600000001</v>
      </c>
      <c r="P216">
        <v>138.073395</v>
      </c>
      <c r="Q216">
        <v>138.25938400000001</v>
      </c>
      <c r="R216">
        <v>140.22210699999999</v>
      </c>
      <c r="S216">
        <v>144.37342799999999</v>
      </c>
      <c r="T216">
        <v>148.244675</v>
      </c>
      <c r="U216">
        <v>151.96386699999999</v>
      </c>
      <c r="V216">
        <v>156.659775</v>
      </c>
      <c r="W216">
        <v>161.44515999999999</v>
      </c>
      <c r="X216">
        <v>164.008972</v>
      </c>
      <c r="Y216">
        <v>166.95872499999999</v>
      </c>
      <c r="Z216">
        <v>172.862381</v>
      </c>
      <c r="AA216">
        <v>179.956909</v>
      </c>
      <c r="AB216">
        <v>185.272369</v>
      </c>
      <c r="AC216">
        <v>188.929565</v>
      </c>
      <c r="AD216">
        <v>192.53448499999999</v>
      </c>
      <c r="AE216">
        <v>195.31875600000001</v>
      </c>
      <c r="AF216">
        <v>199.18071</v>
      </c>
      <c r="AG216">
        <v>202.54257200000001</v>
      </c>
      <c r="AH216">
        <v>202.73142999999999</v>
      </c>
      <c r="AI216">
        <v>205.17477400000001</v>
      </c>
      <c r="AJ216">
        <v>210.11914100000001</v>
      </c>
      <c r="AK216">
        <v>213.534637</v>
      </c>
      <c r="AL216" s="91">
        <v>2.9000000000000001E-2</v>
      </c>
    </row>
    <row r="217" spans="1:38" ht="15" customHeight="1">
      <c r="A217" s="103" t="s">
        <v>3</v>
      </c>
      <c r="B217" s="93" t="s">
        <v>8543</v>
      </c>
      <c r="C217" t="s">
        <v>1221</v>
      </c>
      <c r="D217" t="s">
        <v>9784</v>
      </c>
      <c r="E217" t="s">
        <v>9785</v>
      </c>
      <c r="F217" t="s">
        <v>2105</v>
      </c>
      <c r="G217">
        <v>46.458106999999998</v>
      </c>
      <c r="H217">
        <v>51.533301999999999</v>
      </c>
      <c r="I217">
        <v>61.584063999999998</v>
      </c>
      <c r="J217">
        <v>67.480025999999995</v>
      </c>
      <c r="K217">
        <v>71.053955000000002</v>
      </c>
      <c r="L217">
        <v>73.745536999999999</v>
      </c>
      <c r="M217">
        <v>74.008094999999997</v>
      </c>
      <c r="N217">
        <v>71.102187999999998</v>
      </c>
      <c r="O217">
        <v>69.762978000000004</v>
      </c>
      <c r="P217">
        <v>69.592879999999994</v>
      </c>
      <c r="Q217">
        <v>69.727844000000005</v>
      </c>
      <c r="R217">
        <v>70.691063</v>
      </c>
      <c r="S217">
        <v>72.775604000000001</v>
      </c>
      <c r="T217">
        <v>74.734939999999995</v>
      </c>
      <c r="U217">
        <v>76.598495</v>
      </c>
      <c r="V217">
        <v>78.970878999999996</v>
      </c>
      <c r="W217">
        <v>81.265197999999998</v>
      </c>
      <c r="X217">
        <v>82.382980000000003</v>
      </c>
      <c r="Y217">
        <v>83.535544999999999</v>
      </c>
      <c r="Z217">
        <v>86.150604000000001</v>
      </c>
      <c r="AA217">
        <v>89.336394999999996</v>
      </c>
      <c r="AB217">
        <v>91.616553999999994</v>
      </c>
      <c r="AC217">
        <v>93.060012999999998</v>
      </c>
      <c r="AD217">
        <v>94.461594000000005</v>
      </c>
      <c r="AE217">
        <v>95.405356999999995</v>
      </c>
      <c r="AF217">
        <v>96.820175000000006</v>
      </c>
      <c r="AG217">
        <v>97.969802999999999</v>
      </c>
      <c r="AH217">
        <v>97.567085000000006</v>
      </c>
      <c r="AI217">
        <v>98.234961999999996</v>
      </c>
      <c r="AJ217">
        <v>100.072861</v>
      </c>
      <c r="AK217">
        <v>101.15113100000001</v>
      </c>
      <c r="AL217" s="91">
        <v>2.5999999999999999E-2</v>
      </c>
    </row>
    <row r="218" spans="1:38" ht="15" customHeight="1">
      <c r="A218" s="103" t="s">
        <v>6</v>
      </c>
      <c r="B218" s="93" t="s">
        <v>8546</v>
      </c>
      <c r="C218" t="s">
        <v>970</v>
      </c>
      <c r="D218" t="s">
        <v>9786</v>
      </c>
      <c r="E218" t="s">
        <v>9787</v>
      </c>
      <c r="F218" t="s">
        <v>2105</v>
      </c>
      <c r="G218">
        <v>0.13500999999999999</v>
      </c>
      <c r="H218">
        <v>0.154755</v>
      </c>
      <c r="I218">
        <v>0.19117899999999999</v>
      </c>
      <c r="J218">
        <v>0.216553</v>
      </c>
      <c r="K218">
        <v>0.23633899999999999</v>
      </c>
      <c r="L218">
        <v>0.25270799999999999</v>
      </c>
      <c r="M218">
        <v>0.26027600000000001</v>
      </c>
      <c r="N218">
        <v>0.25709300000000002</v>
      </c>
      <c r="O218">
        <v>0.25964300000000001</v>
      </c>
      <c r="P218">
        <v>0.26708900000000002</v>
      </c>
      <c r="Q218">
        <v>0.27582400000000001</v>
      </c>
      <c r="R218">
        <v>0.28846699999999997</v>
      </c>
      <c r="S218">
        <v>0.30631199999999997</v>
      </c>
      <c r="T218">
        <v>0.32441700000000001</v>
      </c>
      <c r="U218">
        <v>0.34300000000000003</v>
      </c>
      <c r="V218">
        <v>0.36474600000000001</v>
      </c>
      <c r="W218">
        <v>0.38755899999999999</v>
      </c>
      <c r="X218">
        <v>0.40587000000000001</v>
      </c>
      <c r="Y218">
        <v>0.42568800000000001</v>
      </c>
      <c r="Z218">
        <v>0.45412000000000002</v>
      </c>
      <c r="AA218">
        <v>0.48713899999999999</v>
      </c>
      <c r="AB218">
        <v>0.51681500000000002</v>
      </c>
      <c r="AC218">
        <v>0.54311200000000004</v>
      </c>
      <c r="AD218">
        <v>0.57040999999999997</v>
      </c>
      <c r="AE218">
        <v>0.59631400000000001</v>
      </c>
      <c r="AF218">
        <v>0.62661</v>
      </c>
      <c r="AG218">
        <v>0.65660499999999999</v>
      </c>
      <c r="AH218">
        <v>0.67727599999999999</v>
      </c>
      <c r="AI218">
        <v>0.70638999999999996</v>
      </c>
      <c r="AJ218">
        <v>0.745556</v>
      </c>
      <c r="AK218">
        <v>0.78089799999999998</v>
      </c>
      <c r="AL218" s="91">
        <v>0.06</v>
      </c>
    </row>
    <row r="219" spans="1:38" ht="15" customHeight="1">
      <c r="A219" s="103" t="s">
        <v>2</v>
      </c>
      <c r="B219" s="93" t="s">
        <v>8549</v>
      </c>
      <c r="C219" t="s">
        <v>985</v>
      </c>
      <c r="D219" t="s">
        <v>9788</v>
      </c>
      <c r="E219" t="s">
        <v>9789</v>
      </c>
      <c r="F219" t="s">
        <v>2105</v>
      </c>
      <c r="G219">
        <v>0.39564199999999999</v>
      </c>
      <c r="H219">
        <v>0.43498399999999998</v>
      </c>
      <c r="I219">
        <v>0.51820900000000003</v>
      </c>
      <c r="J219">
        <v>0.56697600000000004</v>
      </c>
      <c r="K219">
        <v>0.60075699999999999</v>
      </c>
      <c r="L219">
        <v>0.62365400000000004</v>
      </c>
      <c r="M219">
        <v>0.62362399999999996</v>
      </c>
      <c r="N219">
        <v>0.598055</v>
      </c>
      <c r="O219">
        <v>0.586395</v>
      </c>
      <c r="P219">
        <v>0.585642</v>
      </c>
      <c r="Q219">
        <v>0.58718000000000004</v>
      </c>
      <c r="R219">
        <v>0.59699899999999995</v>
      </c>
      <c r="S219">
        <v>0.61636500000000005</v>
      </c>
      <c r="T219">
        <v>0.63479699999999994</v>
      </c>
      <c r="U219">
        <v>0.65218399999999999</v>
      </c>
      <c r="V219">
        <v>0.67355500000000001</v>
      </c>
      <c r="W219">
        <v>0.69614200000000004</v>
      </c>
      <c r="X219">
        <v>0.70925899999999997</v>
      </c>
      <c r="Y219">
        <v>0.723858</v>
      </c>
      <c r="Z219">
        <v>0.75157499999999999</v>
      </c>
      <c r="AA219">
        <v>0.78487300000000004</v>
      </c>
      <c r="AB219">
        <v>0.81084999999999996</v>
      </c>
      <c r="AC219">
        <v>0.83000200000000002</v>
      </c>
      <c r="AD219">
        <v>0.85108600000000001</v>
      </c>
      <c r="AE219">
        <v>0.86995900000000004</v>
      </c>
      <c r="AF219">
        <v>0.89408600000000005</v>
      </c>
      <c r="AG219">
        <v>0.91631799999999997</v>
      </c>
      <c r="AH219">
        <v>0.92753300000000005</v>
      </c>
      <c r="AI219">
        <v>0.95025000000000004</v>
      </c>
      <c r="AJ219">
        <v>0.98614900000000005</v>
      </c>
      <c r="AK219">
        <v>1.0167109999999999</v>
      </c>
      <c r="AL219" s="91">
        <v>3.2000000000000001E-2</v>
      </c>
    </row>
    <row r="220" spans="1:38" ht="15" customHeight="1">
      <c r="A220" s="103" t="s">
        <v>3</v>
      </c>
      <c r="B220" s="93" t="s">
        <v>8552</v>
      </c>
      <c r="C220" t="s">
        <v>3230</v>
      </c>
      <c r="D220" t="s">
        <v>9790</v>
      </c>
      <c r="E220" t="s">
        <v>9791</v>
      </c>
      <c r="F220" t="s">
        <v>2105</v>
      </c>
      <c r="G220">
        <v>4.1055859999999997</v>
      </c>
      <c r="H220">
        <v>4.569261</v>
      </c>
      <c r="I220">
        <v>5.4856290000000003</v>
      </c>
      <c r="J220">
        <v>6.0439889999999998</v>
      </c>
      <c r="K220">
        <v>6.4301469999999998</v>
      </c>
      <c r="L220">
        <v>6.7173470000000002</v>
      </c>
      <c r="M220">
        <v>6.8170840000000004</v>
      </c>
      <c r="N220">
        <v>6.6461800000000002</v>
      </c>
      <c r="O220">
        <v>6.6288530000000003</v>
      </c>
      <c r="P220">
        <v>6.7641489999999997</v>
      </c>
      <c r="Q220">
        <v>6.9495969999999998</v>
      </c>
      <c r="R220">
        <v>7.268141</v>
      </c>
      <c r="S220">
        <v>7.7177720000000001</v>
      </c>
      <c r="T220">
        <v>8.1739460000000008</v>
      </c>
      <c r="U220">
        <v>8.6421480000000006</v>
      </c>
      <c r="V220">
        <v>9.1900469999999999</v>
      </c>
      <c r="W220">
        <v>9.7648379999999992</v>
      </c>
      <c r="X220">
        <v>10.226213</v>
      </c>
      <c r="Y220">
        <v>10.725541</v>
      </c>
      <c r="Z220">
        <v>11.441903</v>
      </c>
      <c r="AA220">
        <v>12.273846000000001</v>
      </c>
      <c r="AB220">
        <v>13.021554999999999</v>
      </c>
      <c r="AC220">
        <v>13.684125999999999</v>
      </c>
      <c r="AD220">
        <v>14.371921</v>
      </c>
      <c r="AE220">
        <v>15.02459</v>
      </c>
      <c r="AF220">
        <v>15.787907000000001</v>
      </c>
      <c r="AG220">
        <v>16.543661</v>
      </c>
      <c r="AH220">
        <v>17.064501</v>
      </c>
      <c r="AI220">
        <v>17.798033</v>
      </c>
      <c r="AJ220">
        <v>18.784842000000001</v>
      </c>
      <c r="AK220">
        <v>19.675329000000001</v>
      </c>
      <c r="AL220" s="91">
        <v>5.3999999999999999E-2</v>
      </c>
    </row>
    <row r="221" spans="1:38" ht="15" customHeight="1">
      <c r="A221" s="103" t="s">
        <v>1</v>
      </c>
      <c r="B221" s="93" t="s">
        <v>8555</v>
      </c>
      <c r="C221" t="s">
        <v>2271</v>
      </c>
      <c r="D221" t="s">
        <v>9792</v>
      </c>
      <c r="E221" t="s">
        <v>9793</v>
      </c>
      <c r="F221" t="s">
        <v>2105</v>
      </c>
      <c r="G221">
        <v>0.175927</v>
      </c>
      <c r="H221">
        <v>0.19970599999999999</v>
      </c>
      <c r="I221">
        <v>0.24444199999999999</v>
      </c>
      <c r="J221">
        <v>0.27639599999999998</v>
      </c>
      <c r="K221">
        <v>0.30164999999999997</v>
      </c>
      <c r="L221">
        <v>0.322542</v>
      </c>
      <c r="M221">
        <v>0.332202</v>
      </c>
      <c r="N221">
        <v>0.32813900000000001</v>
      </c>
      <c r="O221">
        <v>0.33139400000000002</v>
      </c>
      <c r="P221">
        <v>0.34089700000000001</v>
      </c>
      <c r="Q221">
        <v>0.35204600000000003</v>
      </c>
      <c r="R221">
        <v>0.36818299999999998</v>
      </c>
      <c r="S221">
        <v>0.39095999999999997</v>
      </c>
      <c r="T221">
        <v>0.41406799999999999</v>
      </c>
      <c r="U221">
        <v>0.43778600000000001</v>
      </c>
      <c r="V221">
        <v>0.46554099999999998</v>
      </c>
      <c r="W221">
        <v>0.49465799999999999</v>
      </c>
      <c r="X221">
        <v>0.51802999999999999</v>
      </c>
      <c r="Y221">
        <v>0.54332400000000003</v>
      </c>
      <c r="Z221">
        <v>0.57961300000000004</v>
      </c>
      <c r="AA221">
        <v>0.621757</v>
      </c>
      <c r="AB221">
        <v>0.65963400000000005</v>
      </c>
      <c r="AC221">
        <v>0.69319699999999995</v>
      </c>
      <c r="AD221">
        <v>0.72803899999999999</v>
      </c>
      <c r="AE221">
        <v>0.76110100000000003</v>
      </c>
      <c r="AF221">
        <v>0.79976899999999995</v>
      </c>
      <c r="AG221">
        <v>0.83805300000000005</v>
      </c>
      <c r="AH221">
        <v>0.86443700000000001</v>
      </c>
      <c r="AI221">
        <v>0.90159599999999995</v>
      </c>
      <c r="AJ221">
        <v>0.95158500000000001</v>
      </c>
      <c r="AK221">
        <v>0.99669399999999997</v>
      </c>
      <c r="AL221" s="91">
        <v>0.06</v>
      </c>
    </row>
    <row r="222" spans="1:38" ht="15" customHeight="1">
      <c r="A222" s="103" t="s">
        <v>5</v>
      </c>
      <c r="B222" s="93" t="s">
        <v>8558</v>
      </c>
      <c r="C222" t="s">
        <v>3238</v>
      </c>
      <c r="D222" t="s">
        <v>9794</v>
      </c>
      <c r="E222" t="s">
        <v>9795</v>
      </c>
      <c r="F222" t="s">
        <v>2105</v>
      </c>
      <c r="G222">
        <v>0.18624099999999999</v>
      </c>
      <c r="H222">
        <v>0.213477</v>
      </c>
      <c r="I222">
        <v>0.26372400000000001</v>
      </c>
      <c r="J222">
        <v>0.29872599999999999</v>
      </c>
      <c r="K222">
        <v>0.32602100000000001</v>
      </c>
      <c r="L222">
        <v>0.34860000000000002</v>
      </c>
      <c r="M222">
        <v>0.35904000000000003</v>
      </c>
      <c r="N222">
        <v>0.35464899999999999</v>
      </c>
      <c r="O222">
        <v>0.35816700000000001</v>
      </c>
      <c r="P222">
        <v>0.36843799999999999</v>
      </c>
      <c r="Q222">
        <v>0.38048799999999999</v>
      </c>
      <c r="R222">
        <v>0.397928</v>
      </c>
      <c r="S222">
        <v>0.422545</v>
      </c>
      <c r="T222">
        <v>0.44751999999999997</v>
      </c>
      <c r="U222">
        <v>0.47315400000000002</v>
      </c>
      <c r="V222">
        <v>0.50315200000000004</v>
      </c>
      <c r="W222">
        <v>0.53462100000000001</v>
      </c>
      <c r="X222">
        <v>0.55988099999999996</v>
      </c>
      <c r="Y222">
        <v>0.58721900000000005</v>
      </c>
      <c r="Z222">
        <v>0.62644</v>
      </c>
      <c r="AA222">
        <v>0.67198800000000003</v>
      </c>
      <c r="AB222">
        <v>0.71292500000000003</v>
      </c>
      <c r="AC222">
        <v>0.74920100000000001</v>
      </c>
      <c r="AD222">
        <v>0.78685700000000003</v>
      </c>
      <c r="AE222">
        <v>0.82259000000000004</v>
      </c>
      <c r="AF222">
        <v>0.86438199999999998</v>
      </c>
      <c r="AG222">
        <v>0.90575899999999998</v>
      </c>
      <c r="AH222">
        <v>0.93427499999999997</v>
      </c>
      <c r="AI222">
        <v>0.97443500000000005</v>
      </c>
      <c r="AJ222">
        <v>1.0284629999999999</v>
      </c>
      <c r="AK222">
        <v>1.0772170000000001</v>
      </c>
      <c r="AL222" s="91">
        <v>0.06</v>
      </c>
    </row>
    <row r="223" spans="1:38" ht="15" customHeight="1">
      <c r="A223" s="103" t="s">
        <v>5</v>
      </c>
      <c r="B223" s="93" t="s">
        <v>8561</v>
      </c>
      <c r="C223" t="s">
        <v>3235</v>
      </c>
      <c r="D223" t="s">
        <v>9796</v>
      </c>
      <c r="E223" t="s">
        <v>9797</v>
      </c>
      <c r="F223" t="s">
        <v>2105</v>
      </c>
      <c r="G223">
        <v>0.174905</v>
      </c>
      <c r="H223">
        <v>0.200484</v>
      </c>
      <c r="I223">
        <v>0.247671</v>
      </c>
      <c r="J223">
        <v>0.28054299999999999</v>
      </c>
      <c r="K223">
        <v>0.306176</v>
      </c>
      <c r="L223">
        <v>0.32738099999999998</v>
      </c>
      <c r="M223">
        <v>0.33718700000000001</v>
      </c>
      <c r="N223">
        <v>0.333063</v>
      </c>
      <c r="O223">
        <v>0.336366</v>
      </c>
      <c r="P223">
        <v>0.34601199999999999</v>
      </c>
      <c r="Q223">
        <v>0.35732799999999998</v>
      </c>
      <c r="R223">
        <v>0.37370700000000001</v>
      </c>
      <c r="S223">
        <v>0.39682600000000001</v>
      </c>
      <c r="T223">
        <v>0.42028100000000002</v>
      </c>
      <c r="U223">
        <v>0.444355</v>
      </c>
      <c r="V223">
        <v>0.472526</v>
      </c>
      <c r="W223">
        <v>0.50207999999999997</v>
      </c>
      <c r="X223">
        <v>0.52580300000000002</v>
      </c>
      <c r="Y223">
        <v>0.55147699999999999</v>
      </c>
      <c r="Z223">
        <v>0.58831</v>
      </c>
      <c r="AA223">
        <v>0.63108600000000004</v>
      </c>
      <c r="AB223">
        <v>0.66953099999999999</v>
      </c>
      <c r="AC223">
        <v>0.70359899999999997</v>
      </c>
      <c r="AD223">
        <v>0.73896300000000004</v>
      </c>
      <c r="AE223">
        <v>0.77252200000000004</v>
      </c>
      <c r="AF223">
        <v>0.81176899999999996</v>
      </c>
      <c r="AG223">
        <v>0.85062800000000005</v>
      </c>
      <c r="AH223">
        <v>0.87740799999999997</v>
      </c>
      <c r="AI223">
        <v>0.91512400000000005</v>
      </c>
      <c r="AJ223">
        <v>0.96586300000000003</v>
      </c>
      <c r="AK223">
        <v>1.011649</v>
      </c>
      <c r="AL223" s="91">
        <v>0.06</v>
      </c>
    </row>
    <row r="224" spans="1:38" ht="15" customHeight="1">
      <c r="A224" s="103" t="s">
        <v>7</v>
      </c>
      <c r="B224" s="93" t="s">
        <v>8564</v>
      </c>
      <c r="C224" t="s">
        <v>2287</v>
      </c>
      <c r="D224" t="s">
        <v>9798</v>
      </c>
      <c r="E224" t="s">
        <v>9799</v>
      </c>
      <c r="F224" t="s">
        <v>2105</v>
      </c>
      <c r="G224">
        <v>0.28611700000000001</v>
      </c>
      <c r="H224">
        <v>0.32795999999999997</v>
      </c>
      <c r="I224">
        <v>0.40515200000000001</v>
      </c>
      <c r="J224">
        <v>0.458926</v>
      </c>
      <c r="K224">
        <v>0.500857</v>
      </c>
      <c r="L224">
        <v>0.53554500000000005</v>
      </c>
      <c r="M224">
        <v>0.55158499999999999</v>
      </c>
      <c r="N224">
        <v>0.54483899999999996</v>
      </c>
      <c r="O224">
        <v>0.55024300000000004</v>
      </c>
      <c r="P224">
        <v>0.56602200000000003</v>
      </c>
      <c r="Q224">
        <v>0.584534</v>
      </c>
      <c r="R224">
        <v>0.61132699999999995</v>
      </c>
      <c r="S224">
        <v>0.649146</v>
      </c>
      <c r="T224">
        <v>0.68751499999999999</v>
      </c>
      <c r="U224">
        <v>0.72689499999999996</v>
      </c>
      <c r="V224">
        <v>0.77298</v>
      </c>
      <c r="W224">
        <v>0.821326</v>
      </c>
      <c r="X224">
        <v>0.86013200000000001</v>
      </c>
      <c r="Y224">
        <v>0.90213100000000002</v>
      </c>
      <c r="Z224">
        <v>0.96238400000000002</v>
      </c>
      <c r="AA224">
        <v>1.032359</v>
      </c>
      <c r="AB224">
        <v>1.0952500000000001</v>
      </c>
      <c r="AC224">
        <v>1.150979</v>
      </c>
      <c r="AD224">
        <v>1.2088300000000001</v>
      </c>
      <c r="AE224">
        <v>1.2637259999999999</v>
      </c>
      <c r="AF224">
        <v>1.3279289999999999</v>
      </c>
      <c r="AG224">
        <v>1.3914960000000001</v>
      </c>
      <c r="AH224">
        <v>1.4353039999999999</v>
      </c>
      <c r="AI224">
        <v>1.4970019999999999</v>
      </c>
      <c r="AJ224">
        <v>1.580003</v>
      </c>
      <c r="AK224">
        <v>1.6549020000000001</v>
      </c>
      <c r="AL224" s="91">
        <v>0.06</v>
      </c>
    </row>
    <row r="225" spans="1:38" ht="15" customHeight="1">
      <c r="B225" s="93" t="s">
        <v>8567</v>
      </c>
      <c r="C225" t="s">
        <v>8059</v>
      </c>
      <c r="D225" t="s">
        <v>9800</v>
      </c>
      <c r="E225" t="s">
        <v>9801</v>
      </c>
      <c r="F225" t="s">
        <v>2105</v>
      </c>
      <c r="G225">
        <v>143.05848700000001</v>
      </c>
      <c r="H225">
        <v>159.204025</v>
      </c>
      <c r="I225">
        <v>190.94740300000001</v>
      </c>
      <c r="J225">
        <v>209.99099699999999</v>
      </c>
      <c r="K225">
        <v>222.50271599999999</v>
      </c>
      <c r="L225">
        <v>230.983047</v>
      </c>
      <c r="M225">
        <v>230.97200000000001</v>
      </c>
      <c r="N225">
        <v>221.50202899999999</v>
      </c>
      <c r="O225">
        <v>217.18345600000001</v>
      </c>
      <c r="P225">
        <v>216.90455600000001</v>
      </c>
      <c r="Q225">
        <v>217.47422800000001</v>
      </c>
      <c r="R225">
        <v>220.81791699999999</v>
      </c>
      <c r="S225">
        <v>227.648956</v>
      </c>
      <c r="T225">
        <v>234.08216899999999</v>
      </c>
      <c r="U225">
        <v>240.281891</v>
      </c>
      <c r="V225">
        <v>248.073227</v>
      </c>
      <c r="W225">
        <v>255.91156000000001</v>
      </c>
      <c r="X225">
        <v>260.19714399999998</v>
      </c>
      <c r="Y225">
        <v>264.95352200000002</v>
      </c>
      <c r="Z225">
        <v>274.41735799999998</v>
      </c>
      <c r="AA225">
        <v>285.79632600000002</v>
      </c>
      <c r="AB225">
        <v>294.37548800000002</v>
      </c>
      <c r="AC225">
        <v>300.34381100000002</v>
      </c>
      <c r="AD225">
        <v>306.25216699999999</v>
      </c>
      <c r="AE225">
        <v>310.8349</v>
      </c>
      <c r="AF225">
        <v>317.11334199999999</v>
      </c>
      <c r="AG225">
        <v>322.614868</v>
      </c>
      <c r="AH225">
        <v>323.07925399999999</v>
      </c>
      <c r="AI225">
        <v>327.15252700000002</v>
      </c>
      <c r="AJ225">
        <v>335.23449699999998</v>
      </c>
      <c r="AK225">
        <v>340.89920000000001</v>
      </c>
      <c r="AL225" s="91">
        <v>2.9000000000000001E-2</v>
      </c>
    </row>
    <row r="226" spans="1:38" ht="15" customHeight="1">
      <c r="C226" t="s">
        <v>8062</v>
      </c>
      <c r="E226" t="s">
        <v>9802</v>
      </c>
    </row>
    <row r="227" spans="1:38" ht="15" customHeight="1">
      <c r="A227" s="103" t="s">
        <v>4</v>
      </c>
      <c r="B227" s="93" t="s">
        <v>8570</v>
      </c>
      <c r="C227" t="s">
        <v>955</v>
      </c>
      <c r="D227" t="s">
        <v>9803</v>
      </c>
      <c r="E227" t="s">
        <v>9804</v>
      </c>
      <c r="F227" t="s">
        <v>2105</v>
      </c>
      <c r="G227">
        <v>210.45161400000001</v>
      </c>
      <c r="H227">
        <v>229.13398699999999</v>
      </c>
      <c r="I227">
        <v>268.86129799999998</v>
      </c>
      <c r="J227">
        <v>289.24981700000001</v>
      </c>
      <c r="K227">
        <v>299.80813599999999</v>
      </c>
      <c r="L227">
        <v>304.39239500000002</v>
      </c>
      <c r="M227">
        <v>297.63583399999999</v>
      </c>
      <c r="N227">
        <v>279.10485799999998</v>
      </c>
      <c r="O227">
        <v>267.56732199999999</v>
      </c>
      <c r="P227">
        <v>261.26058999999998</v>
      </c>
      <c r="Q227">
        <v>256.08114599999999</v>
      </c>
      <c r="R227">
        <v>254.177032</v>
      </c>
      <c r="S227">
        <v>256.10006700000002</v>
      </c>
      <c r="T227">
        <v>257.35122699999999</v>
      </c>
      <c r="U227">
        <v>258.14550800000001</v>
      </c>
      <c r="V227">
        <v>260.40475500000002</v>
      </c>
      <c r="W227">
        <v>262.48623700000002</v>
      </c>
      <c r="X227">
        <v>260.76153599999998</v>
      </c>
      <c r="Y227">
        <v>259.45611600000001</v>
      </c>
      <c r="Z227">
        <v>262.55038500000001</v>
      </c>
      <c r="AA227">
        <v>267.080017</v>
      </c>
      <c r="AB227">
        <v>268.668701</v>
      </c>
      <c r="AC227">
        <v>267.65408300000001</v>
      </c>
      <c r="AD227">
        <v>266.44201700000002</v>
      </c>
      <c r="AE227">
        <v>263.96170000000001</v>
      </c>
      <c r="AF227">
        <v>262.74771099999998</v>
      </c>
      <c r="AG227">
        <v>260.76174900000001</v>
      </c>
      <c r="AH227">
        <v>254.69016999999999</v>
      </c>
      <c r="AI227">
        <v>251.534637</v>
      </c>
      <c r="AJ227">
        <v>251.28286700000001</v>
      </c>
      <c r="AK227">
        <v>249.08354199999999</v>
      </c>
      <c r="AL227" s="91">
        <v>6.0000000000000001E-3</v>
      </c>
    </row>
    <row r="228" spans="1:38" ht="15" customHeight="1">
      <c r="A228" s="103" t="s">
        <v>3</v>
      </c>
      <c r="B228" s="93" t="s">
        <v>8573</v>
      </c>
      <c r="C228" t="s">
        <v>1221</v>
      </c>
      <c r="D228" t="s">
        <v>9805</v>
      </c>
      <c r="E228" t="s">
        <v>9806</v>
      </c>
      <c r="F228" t="s">
        <v>2105</v>
      </c>
      <c r="G228">
        <v>0.425543</v>
      </c>
      <c r="H228">
        <v>0.46269300000000002</v>
      </c>
      <c r="I228">
        <v>0.54225900000000005</v>
      </c>
      <c r="J228">
        <v>0.582758</v>
      </c>
      <c r="K228">
        <v>0.60347099999999998</v>
      </c>
      <c r="L228">
        <v>0.61230899999999999</v>
      </c>
      <c r="M228">
        <v>0.59848400000000002</v>
      </c>
      <c r="N228">
        <v>0.561052</v>
      </c>
      <c r="O228">
        <v>0.53778999999999999</v>
      </c>
      <c r="P228">
        <v>0.52509799999999995</v>
      </c>
      <c r="Q228">
        <v>0.51473899999999995</v>
      </c>
      <c r="R228">
        <v>0.51102300000000001</v>
      </c>
      <c r="S228">
        <v>0.51512999999999998</v>
      </c>
      <c r="T228">
        <v>0.51793999999999996</v>
      </c>
      <c r="U228">
        <v>0.51988100000000004</v>
      </c>
      <c r="V228">
        <v>0.52486200000000005</v>
      </c>
      <c r="W228">
        <v>0.529474</v>
      </c>
      <c r="X228">
        <v>0.52644299999999999</v>
      </c>
      <c r="Y228">
        <v>0.52422199999999997</v>
      </c>
      <c r="Z228">
        <v>0.53095099999999995</v>
      </c>
      <c r="AA228">
        <v>0.54074699999999998</v>
      </c>
      <c r="AB228">
        <v>0.54466499999999995</v>
      </c>
      <c r="AC228">
        <v>0.54341200000000001</v>
      </c>
      <c r="AD228">
        <v>0.54183099999999995</v>
      </c>
      <c r="AE228">
        <v>0.537744</v>
      </c>
      <c r="AF228">
        <v>0.53642299999999998</v>
      </c>
      <c r="AG228">
        <v>0.53358899999999998</v>
      </c>
      <c r="AH228">
        <v>0.52244599999999997</v>
      </c>
      <c r="AI228">
        <v>0.51721499999999998</v>
      </c>
      <c r="AJ228">
        <v>0.518123</v>
      </c>
      <c r="AK228">
        <v>0.51504700000000003</v>
      </c>
      <c r="AL228" s="91">
        <v>6.0000000000000001E-3</v>
      </c>
    </row>
    <row r="229" spans="1:38" ht="15" customHeight="1">
      <c r="A229" s="103" t="s">
        <v>6</v>
      </c>
      <c r="B229" s="93" t="s">
        <v>8576</v>
      </c>
      <c r="C229" t="s">
        <v>970</v>
      </c>
      <c r="D229" t="s">
        <v>9807</v>
      </c>
      <c r="E229" t="s">
        <v>9808</v>
      </c>
      <c r="F229" t="s">
        <v>2105</v>
      </c>
      <c r="G229">
        <v>0.24471699999999999</v>
      </c>
      <c r="H229">
        <v>0.26134800000000002</v>
      </c>
      <c r="I229">
        <v>0.30102400000000001</v>
      </c>
      <c r="J229">
        <v>0.31814399999999998</v>
      </c>
      <c r="K229">
        <v>0.32419999999999999</v>
      </c>
      <c r="L229">
        <v>0.32391999999999999</v>
      </c>
      <c r="M229">
        <v>0.31198100000000001</v>
      </c>
      <c r="N229">
        <v>0.28839900000000002</v>
      </c>
      <c r="O229">
        <v>0.27279399999999998</v>
      </c>
      <c r="P229">
        <v>0.26317000000000002</v>
      </c>
      <c r="Q229">
        <v>0.25515300000000002</v>
      </c>
      <c r="R229">
        <v>0.250971</v>
      </c>
      <c r="S229">
        <v>0.25085800000000003</v>
      </c>
      <c r="T229">
        <v>0.25073000000000001</v>
      </c>
      <c r="U229">
        <v>0.25039499999999998</v>
      </c>
      <c r="V229">
        <v>0.25173600000000002</v>
      </c>
      <c r="W229">
        <v>0.253714</v>
      </c>
      <c r="X229">
        <v>0.25225700000000001</v>
      </c>
      <c r="Y229">
        <v>0.25173299999999998</v>
      </c>
      <c r="Z229">
        <v>0.25608700000000001</v>
      </c>
      <c r="AA229">
        <v>0.26236100000000001</v>
      </c>
      <c r="AB229">
        <v>0.26605899999999999</v>
      </c>
      <c r="AC229">
        <v>0.26777899999999999</v>
      </c>
      <c r="AD229">
        <v>0.26987100000000003</v>
      </c>
      <c r="AE229">
        <v>0.27092300000000002</v>
      </c>
      <c r="AF229">
        <v>0.27361799999999997</v>
      </c>
      <c r="AG229">
        <v>0.27672799999999997</v>
      </c>
      <c r="AH229">
        <v>0.27564899999999998</v>
      </c>
      <c r="AI229">
        <v>0.27765899999999999</v>
      </c>
      <c r="AJ229">
        <v>0.28270699999999999</v>
      </c>
      <c r="AK229">
        <v>0.28621799999999997</v>
      </c>
      <c r="AL229" s="91">
        <v>5.0000000000000001E-3</v>
      </c>
    </row>
    <row r="230" spans="1:38" ht="15" customHeight="1">
      <c r="A230" s="103" t="s">
        <v>2</v>
      </c>
      <c r="B230" s="93" t="s">
        <v>8579</v>
      </c>
      <c r="C230" t="s">
        <v>985</v>
      </c>
      <c r="D230" t="s">
        <v>9809</v>
      </c>
      <c r="E230" t="s">
        <v>9810</v>
      </c>
      <c r="F230" t="s">
        <v>2105</v>
      </c>
      <c r="G230">
        <v>3.620339</v>
      </c>
      <c r="H230">
        <v>3.611478</v>
      </c>
      <c r="I230">
        <v>3.8892959999999999</v>
      </c>
      <c r="J230">
        <v>3.849523</v>
      </c>
      <c r="K230">
        <v>3.6848879999999999</v>
      </c>
      <c r="L230">
        <v>3.519774</v>
      </c>
      <c r="M230">
        <v>3.297739</v>
      </c>
      <c r="N230">
        <v>2.9815299999999998</v>
      </c>
      <c r="O230">
        <v>2.7973970000000001</v>
      </c>
      <c r="P230">
        <v>2.696831</v>
      </c>
      <c r="Q230">
        <v>2.6420219999999999</v>
      </c>
      <c r="R230">
        <v>2.650506</v>
      </c>
      <c r="S230">
        <v>2.7620290000000001</v>
      </c>
      <c r="T230">
        <v>2.8914659999999999</v>
      </c>
      <c r="U230">
        <v>3.0398640000000001</v>
      </c>
      <c r="V230">
        <v>3.2485529999999998</v>
      </c>
      <c r="W230">
        <v>3.4472939999999999</v>
      </c>
      <c r="X230">
        <v>3.6122019999999999</v>
      </c>
      <c r="Y230">
        <v>3.763274</v>
      </c>
      <c r="Z230">
        <v>4.0063339999999998</v>
      </c>
      <c r="AA230">
        <v>4.3510309999999999</v>
      </c>
      <c r="AB230">
        <v>4.6834049999999996</v>
      </c>
      <c r="AC230">
        <v>5.0219889999999996</v>
      </c>
      <c r="AD230">
        <v>5.3913390000000003</v>
      </c>
      <c r="AE230">
        <v>5.7710540000000004</v>
      </c>
      <c r="AF230">
        <v>6.2704420000000001</v>
      </c>
      <c r="AG230">
        <v>6.7809799999999996</v>
      </c>
      <c r="AH230">
        <v>7.2109909999999999</v>
      </c>
      <c r="AI230">
        <v>7.6881000000000004</v>
      </c>
      <c r="AJ230">
        <v>8.3378300000000003</v>
      </c>
      <c r="AK230">
        <v>8.9364159999999995</v>
      </c>
      <c r="AL230" s="91">
        <v>3.1E-2</v>
      </c>
    </row>
    <row r="231" spans="1:38" ht="15" customHeight="1">
      <c r="A231" s="103" t="s">
        <v>3</v>
      </c>
      <c r="B231" s="93" t="s">
        <v>8582</v>
      </c>
      <c r="C231" t="s">
        <v>3230</v>
      </c>
      <c r="D231" t="s">
        <v>9811</v>
      </c>
      <c r="E231" t="s">
        <v>9812</v>
      </c>
      <c r="F231" t="s">
        <v>2105</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1:38" ht="15" customHeight="1">
      <c r="A232" s="103" t="s">
        <v>1</v>
      </c>
      <c r="B232" s="93" t="s">
        <v>8585</v>
      </c>
      <c r="C232" t="s">
        <v>2271</v>
      </c>
      <c r="D232" t="s">
        <v>9813</v>
      </c>
      <c r="E232" t="s">
        <v>9814</v>
      </c>
      <c r="F232" t="s">
        <v>2105</v>
      </c>
      <c r="G232">
        <v>0.104999</v>
      </c>
      <c r="H232">
        <v>0.11666700000000001</v>
      </c>
      <c r="I232">
        <v>0.13938600000000001</v>
      </c>
      <c r="J232">
        <v>0.15401300000000001</v>
      </c>
      <c r="K232">
        <v>0.164271</v>
      </c>
      <c r="L232">
        <v>0.171677</v>
      </c>
      <c r="M232">
        <v>0.17283499999999999</v>
      </c>
      <c r="N232">
        <v>0.16688600000000001</v>
      </c>
      <c r="O232">
        <v>0.164766</v>
      </c>
      <c r="P232">
        <v>0.16570299999999999</v>
      </c>
      <c r="Q232">
        <v>0.16730700000000001</v>
      </c>
      <c r="R232">
        <v>0.17108300000000001</v>
      </c>
      <c r="S232">
        <v>0.17763200000000001</v>
      </c>
      <c r="T232">
        <v>0.18395900000000001</v>
      </c>
      <c r="U232">
        <v>0.19018699999999999</v>
      </c>
      <c r="V232">
        <v>0.19777</v>
      </c>
      <c r="W232">
        <v>0.20549300000000001</v>
      </c>
      <c r="X232">
        <v>0.21044599999999999</v>
      </c>
      <c r="Y232">
        <v>0.21584500000000001</v>
      </c>
      <c r="Z232">
        <v>0.22517400000000001</v>
      </c>
      <c r="AA232">
        <v>0.236208</v>
      </c>
      <c r="AB232">
        <v>0.245057</v>
      </c>
      <c r="AC232">
        <v>0.251828</v>
      </c>
      <c r="AD232">
        <v>0.25862800000000002</v>
      </c>
      <c r="AE232">
        <v>0.264378</v>
      </c>
      <c r="AF232">
        <v>0.27163999999999999</v>
      </c>
      <c r="AG232">
        <v>0.27831099999999998</v>
      </c>
      <c r="AH232">
        <v>0.28067500000000001</v>
      </c>
      <c r="AI232">
        <v>0.28620000000000001</v>
      </c>
      <c r="AJ232">
        <v>0.29530400000000001</v>
      </c>
      <c r="AK232">
        <v>0.30235699999999999</v>
      </c>
      <c r="AL232" s="91">
        <v>3.5999999999999997E-2</v>
      </c>
    </row>
    <row r="233" spans="1:38" ht="15" customHeight="1">
      <c r="A233" s="103" t="s">
        <v>5</v>
      </c>
      <c r="B233" s="93" t="s">
        <v>8588</v>
      </c>
      <c r="C233" t="s">
        <v>3238</v>
      </c>
      <c r="D233" t="s">
        <v>9815</v>
      </c>
      <c r="E233" t="s">
        <v>9816</v>
      </c>
      <c r="F233" t="s">
        <v>2105</v>
      </c>
      <c r="G233">
        <v>0.15276799999999999</v>
      </c>
      <c r="H233">
        <v>0.17108799999999999</v>
      </c>
      <c r="I233">
        <v>0.20652400000000001</v>
      </c>
      <c r="J233">
        <v>0.228607</v>
      </c>
      <c r="K233">
        <v>0.243834</v>
      </c>
      <c r="L233">
        <v>0.25482700000000003</v>
      </c>
      <c r="M233">
        <v>0.256546</v>
      </c>
      <c r="N233">
        <v>0.24771599999999999</v>
      </c>
      <c r="O233">
        <v>0.24456800000000001</v>
      </c>
      <c r="P233">
        <v>0.24596000000000001</v>
      </c>
      <c r="Q233">
        <v>0.24834100000000001</v>
      </c>
      <c r="R233">
        <v>0.25394499999999998</v>
      </c>
      <c r="S233">
        <v>0.26366499999999998</v>
      </c>
      <c r="T233">
        <v>0.27305699999999999</v>
      </c>
      <c r="U233">
        <v>0.282302</v>
      </c>
      <c r="V233">
        <v>0.29355700000000001</v>
      </c>
      <c r="W233">
        <v>0.30502099999999999</v>
      </c>
      <c r="X233">
        <v>0.31237300000000001</v>
      </c>
      <c r="Y233">
        <v>0.32038699999999998</v>
      </c>
      <c r="Z233">
        <v>0.33423399999999998</v>
      </c>
      <c r="AA233">
        <v>0.35061300000000001</v>
      </c>
      <c r="AB233">
        <v>0.36374800000000002</v>
      </c>
      <c r="AC233">
        <v>0.37379800000000002</v>
      </c>
      <c r="AD233">
        <v>0.38389200000000001</v>
      </c>
      <c r="AE233">
        <v>0.392426</v>
      </c>
      <c r="AF233">
        <v>0.40320600000000001</v>
      </c>
      <c r="AG233">
        <v>0.41310799999999998</v>
      </c>
      <c r="AH233">
        <v>0.41661599999999999</v>
      </c>
      <c r="AI233">
        <v>0.424817</v>
      </c>
      <c r="AJ233">
        <v>0.43833</v>
      </c>
      <c r="AK233">
        <v>0.448799</v>
      </c>
      <c r="AL233" s="91">
        <v>3.6999999999999998E-2</v>
      </c>
    </row>
    <row r="234" spans="1:38" ht="15" customHeight="1">
      <c r="A234" s="103" t="s">
        <v>5</v>
      </c>
      <c r="B234" s="93" t="s">
        <v>8591</v>
      </c>
      <c r="C234" t="s">
        <v>3235</v>
      </c>
      <c r="D234" t="s">
        <v>9817</v>
      </c>
      <c r="E234" t="s">
        <v>9818</v>
      </c>
      <c r="F234" t="s">
        <v>2105</v>
      </c>
      <c r="G234">
        <v>0.168402</v>
      </c>
      <c r="H234">
        <v>0.18859699999999999</v>
      </c>
      <c r="I234">
        <v>0.227659</v>
      </c>
      <c r="J234">
        <v>0.252002</v>
      </c>
      <c r="K234">
        <v>0.26878800000000003</v>
      </c>
      <c r="L234">
        <v>0.28090599999999999</v>
      </c>
      <c r="M234">
        <v>0.2828</v>
      </c>
      <c r="N234">
        <v>0.27306599999999998</v>
      </c>
      <c r="O234">
        <v>0.26959699999999998</v>
      </c>
      <c r="P234">
        <v>0.27113100000000001</v>
      </c>
      <c r="Q234">
        <v>0.273756</v>
      </c>
      <c r="R234">
        <v>0.27993299999999999</v>
      </c>
      <c r="S234">
        <v>0.29064899999999999</v>
      </c>
      <c r="T234">
        <v>0.30100100000000002</v>
      </c>
      <c r="U234">
        <v>0.311193</v>
      </c>
      <c r="V234">
        <v>0.32359900000000003</v>
      </c>
      <c r="W234">
        <v>0.33623599999999998</v>
      </c>
      <c r="X234">
        <v>0.34434100000000001</v>
      </c>
      <c r="Y234">
        <v>0.35317500000000002</v>
      </c>
      <c r="Z234">
        <v>0.36843900000000002</v>
      </c>
      <c r="AA234">
        <v>0.386494</v>
      </c>
      <c r="AB234">
        <v>0.40097300000000002</v>
      </c>
      <c r="AC234">
        <v>0.412053</v>
      </c>
      <c r="AD234">
        <v>0.42317900000000003</v>
      </c>
      <c r="AE234">
        <v>0.432587</v>
      </c>
      <c r="AF234">
        <v>0.444469</v>
      </c>
      <c r="AG234">
        <v>0.45538499999999998</v>
      </c>
      <c r="AH234">
        <v>0.45925199999999999</v>
      </c>
      <c r="AI234">
        <v>0.46829300000000001</v>
      </c>
      <c r="AJ234">
        <v>0.48318899999999998</v>
      </c>
      <c r="AK234">
        <v>0.49472899999999997</v>
      </c>
      <c r="AL234" s="91">
        <v>3.6999999999999998E-2</v>
      </c>
    </row>
    <row r="235" spans="1:38" ht="15" customHeight="1">
      <c r="A235" s="103" t="s">
        <v>7</v>
      </c>
      <c r="B235" s="93" t="s">
        <v>8594</v>
      </c>
      <c r="C235" t="s">
        <v>2287</v>
      </c>
      <c r="D235" t="s">
        <v>9819</v>
      </c>
      <c r="E235" t="s">
        <v>9820</v>
      </c>
      <c r="F235" t="s">
        <v>2105</v>
      </c>
      <c r="G235">
        <v>0.206702</v>
      </c>
      <c r="H235">
        <v>0.231489</v>
      </c>
      <c r="I235">
        <v>0.27943499999999999</v>
      </c>
      <c r="J235">
        <v>0.30931399999999998</v>
      </c>
      <c r="K235">
        <v>0.32991799999999999</v>
      </c>
      <c r="L235">
        <v>0.34479199999999999</v>
      </c>
      <c r="M235">
        <v>0.34711700000000001</v>
      </c>
      <c r="N235">
        <v>0.33516899999999999</v>
      </c>
      <c r="O235">
        <v>0.33091100000000001</v>
      </c>
      <c r="P235">
        <v>0.33279399999999998</v>
      </c>
      <c r="Q235">
        <v>0.33601500000000001</v>
      </c>
      <c r="R235">
        <v>0.34359800000000001</v>
      </c>
      <c r="S235">
        <v>0.35675000000000001</v>
      </c>
      <c r="T235">
        <v>0.36945699999999998</v>
      </c>
      <c r="U235">
        <v>0.381967</v>
      </c>
      <c r="V235">
        <v>0.39719500000000002</v>
      </c>
      <c r="W235">
        <v>0.41270499999999999</v>
      </c>
      <c r="X235">
        <v>0.422653</v>
      </c>
      <c r="Y235">
        <v>0.43349599999999999</v>
      </c>
      <c r="Z235">
        <v>0.45223200000000002</v>
      </c>
      <c r="AA235">
        <v>0.47439399999999998</v>
      </c>
      <c r="AB235">
        <v>0.49216599999999999</v>
      </c>
      <c r="AC235">
        <v>0.50576500000000002</v>
      </c>
      <c r="AD235">
        <v>0.51942100000000002</v>
      </c>
      <c r="AE235">
        <v>0.53096900000000002</v>
      </c>
      <c r="AF235">
        <v>0.54555399999999998</v>
      </c>
      <c r="AG235">
        <v>0.558952</v>
      </c>
      <c r="AH235">
        <v>0.56369800000000003</v>
      </c>
      <c r="AI235">
        <v>0.57479499999999994</v>
      </c>
      <c r="AJ235">
        <v>0.59307900000000002</v>
      </c>
      <c r="AK235">
        <v>0.60724400000000001</v>
      </c>
      <c r="AL235" s="91">
        <v>3.6999999999999998E-2</v>
      </c>
    </row>
    <row r="236" spans="1:38" ht="15" customHeight="1">
      <c r="B236" s="93" t="s">
        <v>8597</v>
      </c>
      <c r="C236" t="s">
        <v>8091</v>
      </c>
      <c r="D236" t="s">
        <v>9821</v>
      </c>
      <c r="E236" t="s">
        <v>9822</v>
      </c>
      <c r="F236" t="s">
        <v>2105</v>
      </c>
      <c r="G236">
        <v>215.37506099999999</v>
      </c>
      <c r="H236">
        <v>234.17735300000001</v>
      </c>
      <c r="I236">
        <v>274.44689899999997</v>
      </c>
      <c r="J236">
        <v>294.94412199999999</v>
      </c>
      <c r="K236">
        <v>305.42755099999999</v>
      </c>
      <c r="L236">
        <v>309.90060399999999</v>
      </c>
      <c r="M236">
        <v>302.90332000000001</v>
      </c>
      <c r="N236">
        <v>283.95864899999998</v>
      </c>
      <c r="O236">
        <v>272.18521099999998</v>
      </c>
      <c r="P236">
        <v>265.76129200000003</v>
      </c>
      <c r="Q236">
        <v>260.518463</v>
      </c>
      <c r="R236">
        <v>258.63812300000001</v>
      </c>
      <c r="S236">
        <v>260.716858</v>
      </c>
      <c r="T236">
        <v>262.13888500000002</v>
      </c>
      <c r="U236">
        <v>263.12133799999998</v>
      </c>
      <c r="V236">
        <v>265.64205900000002</v>
      </c>
      <c r="W236">
        <v>267.97619600000002</v>
      </c>
      <c r="X236">
        <v>266.44220000000001</v>
      </c>
      <c r="Y236">
        <v>265.31829800000003</v>
      </c>
      <c r="Z236">
        <v>268.72378500000002</v>
      </c>
      <c r="AA236">
        <v>273.68182400000001</v>
      </c>
      <c r="AB236">
        <v>275.66473400000001</v>
      </c>
      <c r="AC236">
        <v>275.03070100000002</v>
      </c>
      <c r="AD236">
        <v>274.23019399999998</v>
      </c>
      <c r="AE236">
        <v>272.161743</v>
      </c>
      <c r="AF236">
        <v>271.493042</v>
      </c>
      <c r="AG236">
        <v>270.05877700000002</v>
      </c>
      <c r="AH236">
        <v>264.41949499999998</v>
      </c>
      <c r="AI236">
        <v>261.77172899999999</v>
      </c>
      <c r="AJ236">
        <v>262.23144500000001</v>
      </c>
      <c r="AK236">
        <v>260.67434700000001</v>
      </c>
      <c r="AL236" s="91">
        <v>6.0000000000000001E-3</v>
      </c>
    </row>
    <row r="237" spans="1:38" ht="15" customHeight="1">
      <c r="B237" s="93" t="s">
        <v>8600</v>
      </c>
      <c r="C237" t="s">
        <v>2256</v>
      </c>
      <c r="D237" t="s">
        <v>9823</v>
      </c>
      <c r="E237" t="s">
        <v>9824</v>
      </c>
      <c r="F237" t="s">
        <v>2105</v>
      </c>
      <c r="G237">
        <v>566.38568099999998</v>
      </c>
      <c r="H237">
        <v>625.07305899999994</v>
      </c>
      <c r="I237">
        <v>715.903503</v>
      </c>
      <c r="J237">
        <v>765.72906499999999</v>
      </c>
      <c r="K237">
        <v>801.52783199999999</v>
      </c>
      <c r="L237">
        <v>825.61621100000002</v>
      </c>
      <c r="M237">
        <v>821.47271699999999</v>
      </c>
      <c r="N237">
        <v>791.66406199999994</v>
      </c>
      <c r="O237">
        <v>780.74432400000001</v>
      </c>
      <c r="P237">
        <v>778.49139400000001</v>
      </c>
      <c r="Q237">
        <v>774.49169900000004</v>
      </c>
      <c r="R237">
        <v>779.459656</v>
      </c>
      <c r="S237">
        <v>792.89331100000004</v>
      </c>
      <c r="T237">
        <v>804.805969</v>
      </c>
      <c r="U237">
        <v>816.21227999999996</v>
      </c>
      <c r="V237">
        <v>831.59051499999998</v>
      </c>
      <c r="W237">
        <v>844.238159</v>
      </c>
      <c r="X237">
        <v>848.51654099999996</v>
      </c>
      <c r="Y237">
        <v>856.12835700000005</v>
      </c>
      <c r="Z237">
        <v>872.82488999999998</v>
      </c>
      <c r="AA237">
        <v>891.993652</v>
      </c>
      <c r="AB237">
        <v>905.61621100000002</v>
      </c>
      <c r="AC237">
        <v>914.33941700000003</v>
      </c>
      <c r="AD237">
        <v>921.957764</v>
      </c>
      <c r="AE237">
        <v>927.31878700000004</v>
      </c>
      <c r="AF237">
        <v>939.31243900000004</v>
      </c>
      <c r="AG237">
        <v>945.51776099999995</v>
      </c>
      <c r="AH237">
        <v>941.66033900000002</v>
      </c>
      <c r="AI237">
        <v>948.58288600000003</v>
      </c>
      <c r="AJ237">
        <v>958.29565400000001</v>
      </c>
      <c r="AK237">
        <v>962.71301300000005</v>
      </c>
      <c r="AL237" s="91">
        <v>1.7999999999999999E-2</v>
      </c>
    </row>
    <row r="238" spans="1:38" ht="15" customHeight="1">
      <c r="C238" t="s">
        <v>8603</v>
      </c>
      <c r="E238" t="s">
        <v>9825</v>
      </c>
    </row>
    <row r="239" spans="1:38" ht="15" customHeight="1">
      <c r="B239" s="93" t="s">
        <v>8604</v>
      </c>
      <c r="C239" t="s">
        <v>8605</v>
      </c>
      <c r="D239" t="s">
        <v>9826</v>
      </c>
      <c r="E239" t="s">
        <v>9827</v>
      </c>
      <c r="F239" t="s">
        <v>8608</v>
      </c>
      <c r="G239">
        <v>1508.5570070000001</v>
      </c>
      <c r="H239">
        <v>1600.7733149999999</v>
      </c>
      <c r="I239">
        <v>1616.5277100000001</v>
      </c>
      <c r="J239">
        <v>1618.108643</v>
      </c>
      <c r="K239">
        <v>1617.9658199999999</v>
      </c>
      <c r="L239">
        <v>1567.8839109999999</v>
      </c>
      <c r="M239">
        <v>1587.153687</v>
      </c>
      <c r="N239">
        <v>1586.3214109999999</v>
      </c>
      <c r="O239">
        <v>1606.0509030000001</v>
      </c>
      <c r="P239">
        <v>1623.5897219999999</v>
      </c>
      <c r="Q239">
        <v>1641.5112300000001</v>
      </c>
      <c r="R239">
        <v>1654.219482</v>
      </c>
      <c r="S239">
        <v>1664.4609379999999</v>
      </c>
      <c r="T239">
        <v>1678.1671140000001</v>
      </c>
      <c r="U239">
        <v>1686.5092770000001</v>
      </c>
      <c r="V239">
        <v>1700.822754</v>
      </c>
      <c r="W239">
        <v>1714.348389</v>
      </c>
      <c r="X239">
        <v>1725.946533</v>
      </c>
      <c r="Y239">
        <v>1730.0469969999999</v>
      </c>
      <c r="Z239">
        <v>1747.594971</v>
      </c>
      <c r="AA239">
        <v>1753.466919</v>
      </c>
      <c r="AB239">
        <v>1765.8125</v>
      </c>
      <c r="AC239">
        <v>1783.167725</v>
      </c>
      <c r="AD239">
        <v>1804.6464840000001</v>
      </c>
      <c r="AE239">
        <v>1808.417236</v>
      </c>
      <c r="AF239">
        <v>1822.5867920000001</v>
      </c>
      <c r="AG239">
        <v>1832.412476</v>
      </c>
      <c r="AH239">
        <v>1846.727539</v>
      </c>
      <c r="AI239">
        <v>1860.8991699999999</v>
      </c>
      <c r="AJ239">
        <v>1876.013062</v>
      </c>
      <c r="AK239">
        <v>1898.7479249999999</v>
      </c>
      <c r="AL239" s="91">
        <v>8.0000000000000002E-3</v>
      </c>
    </row>
    <row r="240" spans="1:38" ht="15" customHeight="1">
      <c r="B240" s="93" t="s">
        <v>8609</v>
      </c>
      <c r="C240" t="s">
        <v>8610</v>
      </c>
      <c r="D240" t="s">
        <v>9828</v>
      </c>
      <c r="E240" t="s">
        <v>9829</v>
      </c>
      <c r="F240" t="s">
        <v>8613</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ht="15" customHeight="1">
      <c r="C241" t="s">
        <v>4306</v>
      </c>
      <c r="E241" t="s">
        <v>9830</v>
      </c>
    </row>
    <row r="242" spans="2:38" ht="15" customHeight="1">
      <c r="B242" s="93" t="s">
        <v>8614</v>
      </c>
      <c r="C242" t="s">
        <v>1178</v>
      </c>
      <c r="D242" t="s">
        <v>9831</v>
      </c>
      <c r="E242" t="s">
        <v>9832</v>
      </c>
      <c r="F242" t="s">
        <v>817</v>
      </c>
      <c r="G242">
        <v>431.86648600000001</v>
      </c>
      <c r="H242">
        <v>455.31277499999999</v>
      </c>
      <c r="I242">
        <v>455.85299700000002</v>
      </c>
      <c r="J242">
        <v>451.90289300000001</v>
      </c>
      <c r="K242">
        <v>447.02917500000001</v>
      </c>
      <c r="L242">
        <v>428.09738199999998</v>
      </c>
      <c r="M242">
        <v>426.76123000000001</v>
      </c>
      <c r="N242">
        <v>418.56616200000002</v>
      </c>
      <c r="O242">
        <v>414.38458300000002</v>
      </c>
      <c r="P242">
        <v>408.179169</v>
      </c>
      <c r="Q242">
        <v>400.68405200000001</v>
      </c>
      <c r="R242">
        <v>392.03097500000001</v>
      </c>
      <c r="S242">
        <v>382.96151700000001</v>
      </c>
      <c r="T242">
        <v>374.84906000000001</v>
      </c>
      <c r="U242">
        <v>365.70837399999999</v>
      </c>
      <c r="V242">
        <v>358.02682499999997</v>
      </c>
      <c r="W242">
        <v>350.32076999999998</v>
      </c>
      <c r="X242">
        <v>342.37686200000002</v>
      </c>
      <c r="Y242">
        <v>333.15429699999999</v>
      </c>
      <c r="Z242">
        <v>326.692047</v>
      </c>
      <c r="AA242">
        <v>318.20410199999998</v>
      </c>
      <c r="AB242">
        <v>311.07351699999998</v>
      </c>
      <c r="AC242">
        <v>304.94457999999997</v>
      </c>
      <c r="AD242">
        <v>299.59271200000001</v>
      </c>
      <c r="AE242">
        <v>291.43927000000002</v>
      </c>
      <c r="AF242">
        <v>285.13330100000002</v>
      </c>
      <c r="AG242">
        <v>278.28723100000002</v>
      </c>
      <c r="AH242">
        <v>272.259613</v>
      </c>
      <c r="AI242">
        <v>266.32595800000001</v>
      </c>
      <c r="AJ242">
        <v>260.63748199999998</v>
      </c>
      <c r="AK242">
        <v>256.08175699999998</v>
      </c>
      <c r="AL242" s="91">
        <v>-1.7000000000000001E-2</v>
      </c>
    </row>
    <row r="243" spans="2:38" ht="15" customHeight="1">
      <c r="B243" s="93" t="s">
        <v>8617</v>
      </c>
      <c r="C243" t="s">
        <v>935</v>
      </c>
      <c r="D243" t="s">
        <v>9833</v>
      </c>
      <c r="E243" t="s">
        <v>9834</v>
      </c>
      <c r="F243" t="s">
        <v>817</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ht="15" customHeight="1">
      <c r="B244" s="93" t="s">
        <v>8620</v>
      </c>
      <c r="C244" t="s">
        <v>538</v>
      </c>
      <c r="D244" t="s">
        <v>9835</v>
      </c>
      <c r="E244" t="s">
        <v>9836</v>
      </c>
      <c r="F244" t="s">
        <v>817</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ht="15" customHeight="1">
      <c r="B245" s="93" t="s">
        <v>8623</v>
      </c>
      <c r="C245" t="s">
        <v>556</v>
      </c>
      <c r="D245" t="s">
        <v>9837</v>
      </c>
      <c r="E245" t="s">
        <v>9838</v>
      </c>
      <c r="F245" t="s">
        <v>817</v>
      </c>
      <c r="G245">
        <v>0.462669</v>
      </c>
      <c r="H245">
        <v>0.48778700000000003</v>
      </c>
      <c r="I245">
        <v>1.467193</v>
      </c>
      <c r="J245">
        <v>2.9146839999999998</v>
      </c>
      <c r="K245">
        <v>4.8174729999999997</v>
      </c>
      <c r="L245">
        <v>6.9412919999999998</v>
      </c>
      <c r="M245">
        <v>10.786287</v>
      </c>
      <c r="N245">
        <v>15.933652</v>
      </c>
      <c r="O245">
        <v>22.684350999999999</v>
      </c>
      <c r="P245">
        <v>30.815408999999999</v>
      </c>
      <c r="Q245">
        <v>40.295997999999997</v>
      </c>
      <c r="R245">
        <v>49.499310000000001</v>
      </c>
      <c r="S245">
        <v>58.439315999999998</v>
      </c>
      <c r="T245">
        <v>67.318634000000003</v>
      </c>
      <c r="U245">
        <v>75.793678</v>
      </c>
      <c r="V245">
        <v>84.352965999999995</v>
      </c>
      <c r="W245">
        <v>92.703484000000003</v>
      </c>
      <c r="X245">
        <v>100.770264</v>
      </c>
      <c r="Y245">
        <v>108.183212</v>
      </c>
      <c r="Z245">
        <v>116.248955</v>
      </c>
      <c r="AA245">
        <v>123.361244</v>
      </c>
      <c r="AB245">
        <v>130.73509200000001</v>
      </c>
      <c r="AC245">
        <v>138.33114599999999</v>
      </c>
      <c r="AD245">
        <v>146.13145399999999</v>
      </c>
      <c r="AE245">
        <v>152.33786000000001</v>
      </c>
      <c r="AF245">
        <v>159.238708</v>
      </c>
      <c r="AG245">
        <v>165.60131799999999</v>
      </c>
      <c r="AH245">
        <v>172.21379099999999</v>
      </c>
      <c r="AI245">
        <v>178.67195100000001</v>
      </c>
      <c r="AJ245">
        <v>185.08367899999999</v>
      </c>
      <c r="AK245">
        <v>192.133804</v>
      </c>
      <c r="AL245" s="91">
        <v>0.223</v>
      </c>
    </row>
    <row r="246" spans="2:38" ht="15" customHeight="1">
      <c r="C246" t="s">
        <v>364</v>
      </c>
      <c r="E246" t="s">
        <v>9839</v>
      </c>
    </row>
    <row r="247" spans="2:38" ht="15" customHeight="1">
      <c r="B247" s="93" t="s">
        <v>8626</v>
      </c>
      <c r="C247" t="s">
        <v>8627</v>
      </c>
      <c r="D247" t="s">
        <v>9840</v>
      </c>
      <c r="E247" t="s">
        <v>9841</v>
      </c>
      <c r="F247" t="s">
        <v>8608</v>
      </c>
      <c r="G247">
        <v>347.68133499999999</v>
      </c>
      <c r="H247">
        <v>359.32345600000002</v>
      </c>
      <c r="I247">
        <v>357.10058600000002</v>
      </c>
      <c r="J247">
        <v>354.906677</v>
      </c>
      <c r="K247">
        <v>352.695404</v>
      </c>
      <c r="L247">
        <v>348.07818600000002</v>
      </c>
      <c r="M247">
        <v>341.28057899999999</v>
      </c>
      <c r="N247">
        <v>333.10046399999999</v>
      </c>
      <c r="O247">
        <v>325.25259399999999</v>
      </c>
      <c r="P247">
        <v>316.86505099999999</v>
      </c>
      <c r="Q247">
        <v>308.73144500000001</v>
      </c>
      <c r="R247">
        <v>305.11627199999998</v>
      </c>
      <c r="S247">
        <v>301.85186800000002</v>
      </c>
      <c r="T247">
        <v>298.30835000000002</v>
      </c>
      <c r="U247">
        <v>295.38018799999998</v>
      </c>
      <c r="V247">
        <v>292.62634300000002</v>
      </c>
      <c r="W247">
        <v>289.63000499999998</v>
      </c>
      <c r="X247">
        <v>286.272583</v>
      </c>
      <c r="Y247">
        <v>282.6651</v>
      </c>
      <c r="Z247">
        <v>279.71716300000003</v>
      </c>
      <c r="AA247">
        <v>276.01687600000002</v>
      </c>
      <c r="AB247">
        <v>275.42544600000002</v>
      </c>
      <c r="AC247">
        <v>275.00784299999998</v>
      </c>
      <c r="AD247">
        <v>275.36859099999998</v>
      </c>
      <c r="AE247">
        <v>274.91848800000002</v>
      </c>
      <c r="AF247">
        <v>274.56326300000001</v>
      </c>
      <c r="AG247">
        <v>273.54470800000001</v>
      </c>
      <c r="AH247">
        <v>272.61859099999998</v>
      </c>
      <c r="AI247">
        <v>271.43493699999999</v>
      </c>
      <c r="AJ247">
        <v>270.55728099999999</v>
      </c>
      <c r="AK247">
        <v>270.13116500000001</v>
      </c>
      <c r="AL247" s="91">
        <v>-8.0000000000000002E-3</v>
      </c>
    </row>
    <row r="248" spans="2:38" ht="15" customHeight="1">
      <c r="B248" s="93" t="s">
        <v>8630</v>
      </c>
      <c r="C248" t="s">
        <v>8610</v>
      </c>
      <c r="D248" t="s">
        <v>9842</v>
      </c>
      <c r="E248" t="s">
        <v>9843</v>
      </c>
      <c r="F248" t="s">
        <v>8613</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ht="15" customHeight="1">
      <c r="C249" t="s">
        <v>4306</v>
      </c>
      <c r="E249" t="s">
        <v>9844</v>
      </c>
    </row>
    <row r="250" spans="2:38" ht="15" customHeight="1">
      <c r="B250" s="93" t="s">
        <v>8633</v>
      </c>
      <c r="C250" t="s">
        <v>1178</v>
      </c>
      <c r="D250" t="s">
        <v>9845</v>
      </c>
      <c r="E250" t="s">
        <v>9846</v>
      </c>
      <c r="F250" t="s">
        <v>817</v>
      </c>
      <c r="G250">
        <v>75.191635000000005</v>
      </c>
      <c r="H250">
        <v>76.9589</v>
      </c>
      <c r="I250">
        <v>76.098526000000007</v>
      </c>
      <c r="J250">
        <v>75.27037</v>
      </c>
      <c r="K250">
        <v>74.415176000000002</v>
      </c>
      <c r="L250">
        <v>73.084762999999995</v>
      </c>
      <c r="M250">
        <v>71.302963000000005</v>
      </c>
      <c r="N250">
        <v>69.233092999999997</v>
      </c>
      <c r="O250">
        <v>67.242203000000003</v>
      </c>
      <c r="P250">
        <v>65.154494999999997</v>
      </c>
      <c r="Q250">
        <v>63.145538000000002</v>
      </c>
      <c r="R250">
        <v>62.077964999999999</v>
      </c>
      <c r="S250">
        <v>61.089278999999998</v>
      </c>
      <c r="T250">
        <v>60.040740999999997</v>
      </c>
      <c r="U250">
        <v>59.132660000000001</v>
      </c>
      <c r="V250">
        <v>58.274765000000002</v>
      </c>
      <c r="W250">
        <v>57.367573</v>
      </c>
      <c r="X250">
        <v>56.396614</v>
      </c>
      <c r="Y250">
        <v>55.386253000000004</v>
      </c>
      <c r="Z250">
        <v>54.511924999999998</v>
      </c>
      <c r="AA250">
        <v>53.470908999999999</v>
      </c>
      <c r="AB250">
        <v>52.990333999999997</v>
      </c>
      <c r="AC250">
        <v>52.540813</v>
      </c>
      <c r="AD250">
        <v>52.235802</v>
      </c>
      <c r="AE250">
        <v>51.775986000000003</v>
      </c>
      <c r="AF250">
        <v>51.338679999999997</v>
      </c>
      <c r="AG250">
        <v>50.768425000000001</v>
      </c>
      <c r="AH250">
        <v>50.210804000000003</v>
      </c>
      <c r="AI250">
        <v>49.611865999999999</v>
      </c>
      <c r="AJ250">
        <v>49.066448000000001</v>
      </c>
      <c r="AK250">
        <v>48.596412999999998</v>
      </c>
      <c r="AL250" s="91">
        <v>-1.4E-2</v>
      </c>
    </row>
    <row r="251" spans="2:38" ht="15" customHeight="1">
      <c r="B251" s="93" t="s">
        <v>8635</v>
      </c>
      <c r="C251" t="s">
        <v>935</v>
      </c>
      <c r="D251" t="s">
        <v>9847</v>
      </c>
      <c r="E251" t="s">
        <v>9848</v>
      </c>
      <c r="F251" t="s">
        <v>817</v>
      </c>
      <c r="G251">
        <v>1.7463169999999999</v>
      </c>
      <c r="H251">
        <v>1.7177500000000001</v>
      </c>
      <c r="I251">
        <v>1.622441</v>
      </c>
      <c r="J251">
        <v>1.5316080000000001</v>
      </c>
      <c r="K251">
        <v>1.4458219999999999</v>
      </c>
      <c r="L251">
        <v>1.3535349999999999</v>
      </c>
      <c r="M251">
        <v>1.2628820000000001</v>
      </c>
      <c r="N251">
        <v>1.1675450000000001</v>
      </c>
      <c r="O251">
        <v>1.07799</v>
      </c>
      <c r="P251">
        <v>0.99074499999999999</v>
      </c>
      <c r="Q251">
        <v>0.90485899999999997</v>
      </c>
      <c r="R251">
        <v>0.83253600000000005</v>
      </c>
      <c r="S251">
        <v>0.76458099999999996</v>
      </c>
      <c r="T251">
        <v>0.69626699999999997</v>
      </c>
      <c r="U251">
        <v>0.63292599999999999</v>
      </c>
      <c r="V251">
        <v>0.57323100000000005</v>
      </c>
      <c r="W251">
        <v>0.52168000000000003</v>
      </c>
      <c r="X251">
        <v>0.46667500000000001</v>
      </c>
      <c r="Y251">
        <v>0.40619699999999997</v>
      </c>
      <c r="Z251">
        <v>0.34445199999999998</v>
      </c>
      <c r="AA251">
        <v>0.289381</v>
      </c>
      <c r="AB251">
        <v>0.28704800000000003</v>
      </c>
      <c r="AC251">
        <v>0.28491499999999997</v>
      </c>
      <c r="AD251">
        <v>0.283605</v>
      </c>
      <c r="AE251">
        <v>0.28147299999999997</v>
      </c>
      <c r="AF251">
        <v>0.27944799999999997</v>
      </c>
      <c r="AG251">
        <v>0.27677400000000002</v>
      </c>
      <c r="AH251">
        <v>0.27421899999999999</v>
      </c>
      <c r="AI251">
        <v>0.27142100000000002</v>
      </c>
      <c r="AJ251">
        <v>0.268957</v>
      </c>
      <c r="AK251">
        <v>0.26695799999999997</v>
      </c>
      <c r="AL251" s="91">
        <v>-6.0999999999999999E-2</v>
      </c>
    </row>
    <row r="252" spans="2:38" ht="15" customHeight="1">
      <c r="B252" s="93" t="s">
        <v>8637</v>
      </c>
      <c r="C252" t="s">
        <v>538</v>
      </c>
      <c r="D252" t="s">
        <v>9849</v>
      </c>
      <c r="E252" t="s">
        <v>9850</v>
      </c>
      <c r="F252" t="s">
        <v>817</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ht="15" customHeight="1">
      <c r="B253" s="93" t="s">
        <v>8639</v>
      </c>
      <c r="C253" t="s">
        <v>556</v>
      </c>
      <c r="D253" t="s">
        <v>9851</v>
      </c>
      <c r="E253" t="s">
        <v>9852</v>
      </c>
      <c r="F253" t="s">
        <v>817</v>
      </c>
      <c r="G253">
        <v>0.40545300000000001</v>
      </c>
      <c r="H253">
        <v>0.46474900000000002</v>
      </c>
      <c r="I253">
        <v>0.50729500000000005</v>
      </c>
      <c r="J253">
        <v>0.54806900000000003</v>
      </c>
      <c r="K253">
        <v>0.585534</v>
      </c>
      <c r="L253">
        <v>0.617282</v>
      </c>
      <c r="M253">
        <v>0.63884099999999999</v>
      </c>
      <c r="N253">
        <v>0.65778499999999995</v>
      </c>
      <c r="O253">
        <v>0.67478000000000005</v>
      </c>
      <c r="P253">
        <v>0.68839099999999998</v>
      </c>
      <c r="Q253">
        <v>0.70272500000000004</v>
      </c>
      <c r="R253">
        <v>0.72755800000000004</v>
      </c>
      <c r="S253">
        <v>0.75117999999999996</v>
      </c>
      <c r="T253">
        <v>0.77397400000000005</v>
      </c>
      <c r="U253">
        <v>0.79636099999999999</v>
      </c>
      <c r="V253">
        <v>0.81736399999999998</v>
      </c>
      <c r="W253">
        <v>0.83218199999999998</v>
      </c>
      <c r="X253">
        <v>0.84796899999999997</v>
      </c>
      <c r="Y253">
        <v>0.86652399999999996</v>
      </c>
      <c r="Z253">
        <v>0.88872399999999996</v>
      </c>
      <c r="AA253">
        <v>0.931948</v>
      </c>
      <c r="AB253">
        <v>0.98800500000000002</v>
      </c>
      <c r="AC253">
        <v>1.0480560000000001</v>
      </c>
      <c r="AD253">
        <v>1.114857</v>
      </c>
      <c r="AE253">
        <v>1.182455</v>
      </c>
      <c r="AF253">
        <v>1.254731</v>
      </c>
      <c r="AG253">
        <v>1.3279970000000001</v>
      </c>
      <c r="AH253">
        <v>1.405883</v>
      </c>
      <c r="AI253">
        <v>1.4871030000000001</v>
      </c>
      <c r="AJ253">
        <v>1.5747169999999999</v>
      </c>
      <c r="AK253">
        <v>1.67012</v>
      </c>
      <c r="AL253" s="91">
        <v>4.8000000000000001E-2</v>
      </c>
    </row>
    <row r="254" spans="2:38" ht="15" customHeight="1">
      <c r="C254" t="s">
        <v>892</v>
      </c>
      <c r="E254" t="s">
        <v>9853</v>
      </c>
    </row>
    <row r="255" spans="2:38" ht="15" customHeight="1">
      <c r="B255" s="93" t="s">
        <v>8641</v>
      </c>
      <c r="C255" t="s">
        <v>8642</v>
      </c>
      <c r="D255" t="s">
        <v>9854</v>
      </c>
      <c r="E255" t="s">
        <v>9855</v>
      </c>
      <c r="F255" t="s">
        <v>8645</v>
      </c>
      <c r="G255">
        <v>4133.4975590000004</v>
      </c>
      <c r="H255">
        <v>4480.1191410000001</v>
      </c>
      <c r="I255">
        <v>4842.9975590000004</v>
      </c>
      <c r="J255">
        <v>5102.3203119999998</v>
      </c>
      <c r="K255">
        <v>5347.5864259999998</v>
      </c>
      <c r="L255">
        <v>5607.7910160000001</v>
      </c>
      <c r="M255">
        <v>5849.7714839999999</v>
      </c>
      <c r="N255">
        <v>6069.5566410000001</v>
      </c>
      <c r="O255">
        <v>6297.9384769999997</v>
      </c>
      <c r="P255">
        <v>6534.3159180000002</v>
      </c>
      <c r="Q255">
        <v>6777.189453</v>
      </c>
      <c r="R255">
        <v>7022.310547</v>
      </c>
      <c r="S255">
        <v>7284.1108400000003</v>
      </c>
      <c r="T255">
        <v>7539.5625</v>
      </c>
      <c r="U255">
        <v>7817.6918949999999</v>
      </c>
      <c r="V255">
        <v>8120.7763670000004</v>
      </c>
      <c r="W255">
        <v>8411.2099610000005</v>
      </c>
      <c r="X255">
        <v>8685.3125</v>
      </c>
      <c r="Y255">
        <v>8970.6113280000009</v>
      </c>
      <c r="Z255">
        <v>9279.484375</v>
      </c>
      <c r="AA255">
        <v>9597.0019530000009</v>
      </c>
      <c r="AB255">
        <v>9926.3789059999999</v>
      </c>
      <c r="AC255">
        <v>10264.111328000001</v>
      </c>
      <c r="AD255">
        <v>10615.589844</v>
      </c>
      <c r="AE255">
        <v>10958.377930000001</v>
      </c>
      <c r="AF255">
        <v>11328.463867</v>
      </c>
      <c r="AG255">
        <v>11711.177734000001</v>
      </c>
      <c r="AH255">
        <v>12075.369140999999</v>
      </c>
      <c r="AI255">
        <v>12473.224609000001</v>
      </c>
      <c r="AJ255">
        <v>12883.205078000001</v>
      </c>
      <c r="AK255">
        <v>13275.191406</v>
      </c>
      <c r="AL255" s="91">
        <v>0.04</v>
      </c>
    </row>
    <row r="256" spans="2:38" ht="15" customHeight="1">
      <c r="B256" s="93" t="s">
        <v>8646</v>
      </c>
      <c r="C256" t="s">
        <v>8647</v>
      </c>
      <c r="D256" t="s">
        <v>9856</v>
      </c>
      <c r="E256" t="s">
        <v>9857</v>
      </c>
      <c r="F256" t="s">
        <v>8645</v>
      </c>
      <c r="G256">
        <v>1553.1899410000001</v>
      </c>
      <c r="H256">
        <v>1718.5379640000001</v>
      </c>
      <c r="I256">
        <v>1906.9501949999999</v>
      </c>
      <c r="J256">
        <v>2082.2116700000001</v>
      </c>
      <c r="K256">
        <v>2230.2214359999998</v>
      </c>
      <c r="L256">
        <v>2362.141357</v>
      </c>
      <c r="M256">
        <v>2468.0270999999998</v>
      </c>
      <c r="N256">
        <v>2554.6623540000001</v>
      </c>
      <c r="O256">
        <v>2636.6213379999999</v>
      </c>
      <c r="P256">
        <v>2709.3046880000002</v>
      </c>
      <c r="Q256">
        <v>2779.0397950000001</v>
      </c>
      <c r="R256">
        <v>2855.7797850000002</v>
      </c>
      <c r="S256">
        <v>2942.678711</v>
      </c>
      <c r="T256">
        <v>3027.2678219999998</v>
      </c>
      <c r="U256">
        <v>3126.9262699999999</v>
      </c>
      <c r="V256">
        <v>3235.2683109999998</v>
      </c>
      <c r="W256">
        <v>3346.806885</v>
      </c>
      <c r="X256">
        <v>3459.9541020000001</v>
      </c>
      <c r="Y256">
        <v>3568.9562989999999</v>
      </c>
      <c r="Z256">
        <v>3693.2529300000001</v>
      </c>
      <c r="AA256">
        <v>3824.2673340000001</v>
      </c>
      <c r="AB256">
        <v>3958.3852539999998</v>
      </c>
      <c r="AC256">
        <v>4098.7045900000003</v>
      </c>
      <c r="AD256">
        <v>4242.7089839999999</v>
      </c>
      <c r="AE256">
        <v>4388.6625979999999</v>
      </c>
      <c r="AF256">
        <v>4552.1650390000004</v>
      </c>
      <c r="AG256">
        <v>4712.7109380000002</v>
      </c>
      <c r="AH256">
        <v>4875.279297</v>
      </c>
      <c r="AI256">
        <v>5043.6132809999999</v>
      </c>
      <c r="AJ256">
        <v>5208.5297849999997</v>
      </c>
      <c r="AK256">
        <v>5371.4960940000001</v>
      </c>
      <c r="AL256" s="91">
        <v>4.2000000000000003E-2</v>
      </c>
    </row>
    <row r="257" spans="2:38" ht="15" customHeight="1">
      <c r="B257" s="93" t="s">
        <v>8650</v>
      </c>
      <c r="C257" t="s">
        <v>8651</v>
      </c>
      <c r="D257" t="s">
        <v>9858</v>
      </c>
      <c r="E257" t="s">
        <v>9859</v>
      </c>
      <c r="F257" t="s">
        <v>8645</v>
      </c>
      <c r="G257">
        <v>2580.3076169999999</v>
      </c>
      <c r="H257">
        <v>2761.5812989999999</v>
      </c>
      <c r="I257">
        <v>2936.0473630000001</v>
      </c>
      <c r="J257">
        <v>3020.1083979999999</v>
      </c>
      <c r="K257">
        <v>3117.36499</v>
      </c>
      <c r="L257">
        <v>3245.649414</v>
      </c>
      <c r="M257">
        <v>3381.7441410000001</v>
      </c>
      <c r="N257">
        <v>3514.8942870000001</v>
      </c>
      <c r="O257">
        <v>3661.3173830000001</v>
      </c>
      <c r="P257">
        <v>3825.0112300000001</v>
      </c>
      <c r="Q257">
        <v>3998.149414</v>
      </c>
      <c r="R257">
        <v>4166.5307620000003</v>
      </c>
      <c r="S257">
        <v>4341.4321289999998</v>
      </c>
      <c r="T257">
        <v>4512.2944340000004</v>
      </c>
      <c r="U257">
        <v>4690.765625</v>
      </c>
      <c r="V257">
        <v>4885.5083009999998</v>
      </c>
      <c r="W257">
        <v>5064.4033200000003</v>
      </c>
      <c r="X257">
        <v>5225.3579099999997</v>
      </c>
      <c r="Y257">
        <v>5401.6547849999997</v>
      </c>
      <c r="Z257">
        <v>5586.2319340000004</v>
      </c>
      <c r="AA257">
        <v>5772.7348629999997</v>
      </c>
      <c r="AB257">
        <v>5967.9931640000004</v>
      </c>
      <c r="AC257">
        <v>6165.4072269999997</v>
      </c>
      <c r="AD257">
        <v>6372.8808589999999</v>
      </c>
      <c r="AE257">
        <v>6569.7153319999998</v>
      </c>
      <c r="AF257">
        <v>6776.298828</v>
      </c>
      <c r="AG257">
        <v>6998.466797</v>
      </c>
      <c r="AH257">
        <v>7200.0898440000001</v>
      </c>
      <c r="AI257">
        <v>7429.611328</v>
      </c>
      <c r="AJ257">
        <v>7674.6757809999999</v>
      </c>
      <c r="AK257">
        <v>7903.6948240000002</v>
      </c>
      <c r="AL257" s="91">
        <v>3.7999999999999999E-2</v>
      </c>
    </row>
    <row r="258" spans="2:38" ht="15" customHeight="1">
      <c r="C258" t="s">
        <v>4306</v>
      </c>
      <c r="E258" t="s">
        <v>9860</v>
      </c>
    </row>
    <row r="259" spans="2:38" ht="15" customHeight="1">
      <c r="B259" s="93" t="s">
        <v>8654</v>
      </c>
      <c r="C259" t="s">
        <v>1178</v>
      </c>
      <c r="D259" t="s">
        <v>9861</v>
      </c>
      <c r="E259" t="s">
        <v>9862</v>
      </c>
      <c r="F259" t="s">
        <v>817</v>
      </c>
      <c r="G259">
        <v>425.03616299999999</v>
      </c>
      <c r="H259">
        <v>370.24560500000001</v>
      </c>
      <c r="I259">
        <v>252.653122</v>
      </c>
      <c r="J259">
        <v>226.24581900000001</v>
      </c>
      <c r="K259">
        <v>293.446594</v>
      </c>
      <c r="L259">
        <v>287.95434599999999</v>
      </c>
      <c r="M259">
        <v>269.74572799999999</v>
      </c>
      <c r="N259">
        <v>298.33557100000002</v>
      </c>
      <c r="O259">
        <v>297.11917099999999</v>
      </c>
      <c r="P259">
        <v>307.34466600000002</v>
      </c>
      <c r="Q259">
        <v>308.88790899999998</v>
      </c>
      <c r="R259">
        <v>287.654358</v>
      </c>
      <c r="S259">
        <v>306.24054000000001</v>
      </c>
      <c r="T259">
        <v>305.51928700000002</v>
      </c>
      <c r="U259">
        <v>308.330963</v>
      </c>
      <c r="V259">
        <v>291.13928199999998</v>
      </c>
      <c r="W259">
        <v>309.98889200000002</v>
      </c>
      <c r="X259">
        <v>310.407532</v>
      </c>
      <c r="Y259">
        <v>296.98941000000002</v>
      </c>
      <c r="Z259">
        <v>313.76461799999998</v>
      </c>
      <c r="AA259">
        <v>312.93249500000002</v>
      </c>
      <c r="AB259">
        <v>296.40905800000002</v>
      </c>
      <c r="AC259">
        <v>313.66189600000001</v>
      </c>
      <c r="AD259">
        <v>313.04077100000001</v>
      </c>
      <c r="AE259">
        <v>318.13922100000002</v>
      </c>
      <c r="AF259">
        <v>314.39709499999998</v>
      </c>
      <c r="AG259">
        <v>316.72891199999998</v>
      </c>
      <c r="AH259">
        <v>317.82919299999998</v>
      </c>
      <c r="AI259">
        <v>316.59680200000003</v>
      </c>
      <c r="AJ259">
        <v>315.79705799999999</v>
      </c>
      <c r="AK259">
        <v>316.30053700000002</v>
      </c>
      <c r="AL259" s="91">
        <v>-0.01</v>
      </c>
    </row>
    <row r="260" spans="2:38" ht="15" customHeight="1">
      <c r="B260" s="93" t="s">
        <v>8656</v>
      </c>
      <c r="C260" t="s">
        <v>935</v>
      </c>
      <c r="D260" t="s">
        <v>9863</v>
      </c>
      <c r="E260" t="s">
        <v>9864</v>
      </c>
      <c r="F260" t="s">
        <v>817</v>
      </c>
      <c r="G260">
        <v>413.53491200000002</v>
      </c>
      <c r="H260">
        <v>474.50048800000002</v>
      </c>
      <c r="I260">
        <v>704.24414100000001</v>
      </c>
      <c r="J260">
        <v>747.77252199999998</v>
      </c>
      <c r="K260">
        <v>617.69500700000003</v>
      </c>
      <c r="L260">
        <v>623.54443400000002</v>
      </c>
      <c r="M260">
        <v>651.77941899999996</v>
      </c>
      <c r="N260">
        <v>593.12518299999999</v>
      </c>
      <c r="O260">
        <v>594.11492899999996</v>
      </c>
      <c r="P260">
        <v>572.40936299999998</v>
      </c>
      <c r="Q260">
        <v>577.09655799999996</v>
      </c>
      <c r="R260">
        <v>618.64599599999997</v>
      </c>
      <c r="S260">
        <v>579.948486</v>
      </c>
      <c r="T260">
        <v>579.65319799999997</v>
      </c>
      <c r="U260">
        <v>572.24395800000002</v>
      </c>
      <c r="V260">
        <v>607.745361</v>
      </c>
      <c r="W260">
        <v>570.14923099999999</v>
      </c>
      <c r="X260">
        <v>567.50323500000002</v>
      </c>
      <c r="Y260">
        <v>591.57428000000004</v>
      </c>
      <c r="Z260">
        <v>556.13769500000001</v>
      </c>
      <c r="AA260">
        <v>550.32708700000001</v>
      </c>
      <c r="AB260">
        <v>580.63720699999999</v>
      </c>
      <c r="AC260">
        <v>539.14996299999996</v>
      </c>
      <c r="AD260">
        <v>535.70849599999997</v>
      </c>
      <c r="AE260">
        <v>517.95916699999998</v>
      </c>
      <c r="AF260">
        <v>517.56463599999995</v>
      </c>
      <c r="AG260">
        <v>506.65536500000002</v>
      </c>
      <c r="AH260">
        <v>499.68572999999998</v>
      </c>
      <c r="AI260">
        <v>499.529877</v>
      </c>
      <c r="AJ260">
        <v>494.734039</v>
      </c>
      <c r="AK260">
        <v>487.25003099999998</v>
      </c>
      <c r="AL260" s="91">
        <v>5.0000000000000001E-3</v>
      </c>
    </row>
    <row r="261" spans="2:38" ht="15" customHeight="1">
      <c r="B261" s="93" t="s">
        <v>8658</v>
      </c>
      <c r="C261" t="s">
        <v>538</v>
      </c>
      <c r="D261" t="s">
        <v>9865</v>
      </c>
      <c r="E261" t="s">
        <v>9866</v>
      </c>
      <c r="F261" t="s">
        <v>817</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ht="15" customHeight="1">
      <c r="B262" s="93" t="s">
        <v>8660</v>
      </c>
      <c r="C262" t="s">
        <v>556</v>
      </c>
      <c r="D262" t="s">
        <v>9867</v>
      </c>
      <c r="E262" t="s">
        <v>9868</v>
      </c>
      <c r="F262" t="s">
        <v>817</v>
      </c>
      <c r="G262">
        <v>17.315902999999999</v>
      </c>
      <c r="H262">
        <v>36.718674</v>
      </c>
      <c r="I262">
        <v>17.100639000000001</v>
      </c>
      <c r="J262">
        <v>18.175018000000001</v>
      </c>
      <c r="K262">
        <v>30.260731</v>
      </c>
      <c r="L262">
        <v>33.053322000000001</v>
      </c>
      <c r="M262">
        <v>34.955939999999998</v>
      </c>
      <c r="N262">
        <v>42.351486000000001</v>
      </c>
      <c r="O262">
        <v>43.570652000000003</v>
      </c>
      <c r="P262">
        <v>47.041564999999999</v>
      </c>
      <c r="Q262">
        <v>43.275649999999999</v>
      </c>
      <c r="R262">
        <v>40.027729000000001</v>
      </c>
      <c r="S262">
        <v>45.376812000000001</v>
      </c>
      <c r="T262">
        <v>46.843704000000002</v>
      </c>
      <c r="U262">
        <v>49.102119000000002</v>
      </c>
      <c r="V262">
        <v>45.52393</v>
      </c>
      <c r="W262">
        <v>49.935234000000001</v>
      </c>
      <c r="X262">
        <v>51.650298999999997</v>
      </c>
      <c r="Y262">
        <v>51.096953999999997</v>
      </c>
      <c r="Z262">
        <v>56.260711999999998</v>
      </c>
      <c r="AA262">
        <v>61.169593999999996</v>
      </c>
      <c r="AB262">
        <v>59.988880000000002</v>
      </c>
      <c r="AC262">
        <v>68.321358000000004</v>
      </c>
      <c r="AD262">
        <v>71.590667999999994</v>
      </c>
      <c r="AE262">
        <v>77.730148</v>
      </c>
      <c r="AF262">
        <v>82.270934999999994</v>
      </c>
      <c r="AG262">
        <v>87.080887000000004</v>
      </c>
      <c r="AH262">
        <v>90.691199999999995</v>
      </c>
      <c r="AI262">
        <v>92.562622000000005</v>
      </c>
      <c r="AJ262">
        <v>96.801299999999998</v>
      </c>
      <c r="AK262">
        <v>101.31399500000001</v>
      </c>
      <c r="AL262" s="91">
        <v>6.0999999999999999E-2</v>
      </c>
    </row>
    <row r="263" spans="2:38" ht="15" customHeight="1"/>
    <row r="264" spans="2:38" ht="15" customHeight="1"/>
    <row r="265" spans="2:38" ht="15" customHeight="1"/>
    <row r="266" spans="2:38" ht="15" customHeight="1"/>
    <row r="267" spans="2:38" ht="15" customHeight="1"/>
    <row r="268" spans="2:38" ht="15" customHeight="1"/>
    <row r="269" spans="2:38" ht="15" customHeight="1"/>
    <row r="270" spans="2:38" ht="15" customHeight="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AL262"/>
  <sheetViews>
    <sheetView workbookViewId="0"/>
  </sheetViews>
  <sheetFormatPr defaultColWidth="9.1328125" defaultRowHeight="14.25"/>
  <cols>
    <col min="3" max="3" width="56.265625" customWidth="1"/>
  </cols>
  <sheetData>
    <row r="1" spans="2:38" ht="15" customHeight="1">
      <c r="F1">
        <v>2019</v>
      </c>
      <c r="G1">
        <v>2020</v>
      </c>
      <c r="H1">
        <v>2021</v>
      </c>
      <c r="I1">
        <v>2022</v>
      </c>
      <c r="J1">
        <v>2023</v>
      </c>
      <c r="K1">
        <v>2024</v>
      </c>
      <c r="L1">
        <v>2025</v>
      </c>
      <c r="M1">
        <v>2026</v>
      </c>
      <c r="N1">
        <v>2027</v>
      </c>
      <c r="O1">
        <v>2028</v>
      </c>
      <c r="P1">
        <v>2029</v>
      </c>
      <c r="Q1">
        <v>2030</v>
      </c>
      <c r="R1">
        <v>2031</v>
      </c>
      <c r="S1">
        <v>2032</v>
      </c>
      <c r="T1">
        <v>2033</v>
      </c>
      <c r="U1">
        <v>2034</v>
      </c>
      <c r="V1">
        <v>2035</v>
      </c>
      <c r="W1">
        <v>2036</v>
      </c>
      <c r="X1">
        <v>2037</v>
      </c>
      <c r="Y1">
        <v>2038</v>
      </c>
      <c r="Z1">
        <v>2039</v>
      </c>
      <c r="AA1">
        <v>2040</v>
      </c>
      <c r="AB1">
        <v>2041</v>
      </c>
      <c r="AC1">
        <v>2042</v>
      </c>
      <c r="AD1">
        <v>2043</v>
      </c>
      <c r="AE1">
        <v>2044</v>
      </c>
      <c r="AF1">
        <v>2045</v>
      </c>
      <c r="AG1">
        <v>2046</v>
      </c>
      <c r="AH1">
        <v>2047</v>
      </c>
      <c r="AI1">
        <v>2048</v>
      </c>
      <c r="AJ1">
        <v>2049</v>
      </c>
      <c r="AK1">
        <v>2050</v>
      </c>
      <c r="AL1" t="s">
        <v>9869</v>
      </c>
    </row>
    <row r="11" spans="2:38">
      <c r="B11" t="s">
        <v>7995</v>
      </c>
    </row>
    <row r="12" spans="2:38">
      <c r="B12" t="s">
        <v>9870</v>
      </c>
    </row>
    <row r="13" spans="2:38">
      <c r="B13" t="s">
        <v>9871</v>
      </c>
    </row>
    <row r="14" spans="2:38">
      <c r="B14" t="s">
        <v>330</v>
      </c>
    </row>
    <row r="15" spans="2:38">
      <c r="C15" t="s">
        <v>331</v>
      </c>
      <c r="D15" t="s">
        <v>332</v>
      </c>
      <c r="E15" t="s">
        <v>333</v>
      </c>
      <c r="F15">
        <v>2019</v>
      </c>
      <c r="G15">
        <v>2020</v>
      </c>
      <c r="H15">
        <v>2021</v>
      </c>
      <c r="I15">
        <v>2022</v>
      </c>
      <c r="J15">
        <v>2023</v>
      </c>
      <c r="K15">
        <v>2024</v>
      </c>
      <c r="L15">
        <v>2025</v>
      </c>
      <c r="M15">
        <v>2026</v>
      </c>
      <c r="N15">
        <v>2027</v>
      </c>
      <c r="O15">
        <v>2028</v>
      </c>
      <c r="P15">
        <v>2029</v>
      </c>
      <c r="Q15">
        <v>2030</v>
      </c>
      <c r="R15">
        <v>2031</v>
      </c>
      <c r="S15">
        <v>2032</v>
      </c>
      <c r="T15">
        <v>2033</v>
      </c>
      <c r="U15">
        <v>2034</v>
      </c>
      <c r="V15">
        <v>2035</v>
      </c>
      <c r="W15">
        <v>2036</v>
      </c>
      <c r="X15">
        <v>2037</v>
      </c>
      <c r="Y15">
        <v>2038</v>
      </c>
      <c r="Z15">
        <v>2039</v>
      </c>
      <c r="AA15">
        <v>2040</v>
      </c>
      <c r="AB15">
        <v>2041</v>
      </c>
      <c r="AC15">
        <v>2042</v>
      </c>
      <c r="AD15">
        <v>2043</v>
      </c>
      <c r="AE15">
        <v>2044</v>
      </c>
      <c r="AF15">
        <v>2045</v>
      </c>
      <c r="AG15">
        <v>2046</v>
      </c>
      <c r="AH15">
        <v>2047</v>
      </c>
      <c r="AI15">
        <v>2048</v>
      </c>
      <c r="AJ15">
        <v>2049</v>
      </c>
      <c r="AK15">
        <v>2050</v>
      </c>
      <c r="AL15" t="s">
        <v>9869</v>
      </c>
    </row>
    <row r="16" spans="2:38">
      <c r="B16" t="s">
        <v>7998</v>
      </c>
      <c r="D16" t="s">
        <v>9872</v>
      </c>
    </row>
    <row r="17" spans="1:38">
      <c r="B17" t="s">
        <v>7999</v>
      </c>
      <c r="D17" t="s">
        <v>9873</v>
      </c>
    </row>
    <row r="18" spans="1:38">
      <c r="B18" t="s">
        <v>850</v>
      </c>
      <c r="D18" t="s">
        <v>9874</v>
      </c>
    </row>
    <row r="19" spans="1:38">
      <c r="A19" s="13" t="s">
        <v>4</v>
      </c>
      <c r="B19" t="s">
        <v>955</v>
      </c>
      <c r="C19" t="s">
        <v>9411</v>
      </c>
      <c r="D19" t="s">
        <v>9875</v>
      </c>
      <c r="E19" t="s">
        <v>3966</v>
      </c>
      <c r="F19">
        <v>45.338524</v>
      </c>
      <c r="G19">
        <v>45.788283999999997</v>
      </c>
      <c r="H19">
        <v>46.912452999999999</v>
      </c>
      <c r="I19">
        <v>47.608184999999999</v>
      </c>
      <c r="J19">
        <v>48.372050999999999</v>
      </c>
      <c r="K19">
        <v>48.945735999999997</v>
      </c>
      <c r="L19">
        <v>49.610019999999999</v>
      </c>
      <c r="M19">
        <v>50.23959</v>
      </c>
      <c r="N19">
        <v>50.934586000000003</v>
      </c>
      <c r="O19">
        <v>51.568053999999997</v>
      </c>
      <c r="P19">
        <v>52.208961000000002</v>
      </c>
      <c r="Q19">
        <v>52.738464</v>
      </c>
      <c r="R19">
        <v>53.561646000000003</v>
      </c>
      <c r="S19">
        <v>54.217136000000004</v>
      </c>
      <c r="T19">
        <v>54.899765000000002</v>
      </c>
      <c r="U19">
        <v>55.501263000000002</v>
      </c>
      <c r="V19">
        <v>56.200676000000001</v>
      </c>
      <c r="W19">
        <v>56.891013999999998</v>
      </c>
      <c r="X19">
        <v>57.387309999999999</v>
      </c>
      <c r="Y19">
        <v>57.848193999999999</v>
      </c>
      <c r="Z19">
        <v>58.258121000000003</v>
      </c>
      <c r="AA19">
        <v>58.647995000000002</v>
      </c>
      <c r="AB19">
        <v>59.020535000000002</v>
      </c>
      <c r="AC19">
        <v>59.377746999999999</v>
      </c>
      <c r="AD19">
        <v>59.672009000000003</v>
      </c>
      <c r="AE19">
        <v>60.044643000000001</v>
      </c>
      <c r="AF19">
        <v>60.455593</v>
      </c>
      <c r="AG19">
        <v>61.005057999999998</v>
      </c>
      <c r="AH19">
        <v>61.351241999999999</v>
      </c>
      <c r="AI19">
        <v>61.864722999999998</v>
      </c>
      <c r="AJ19">
        <v>62.415005000000001</v>
      </c>
      <c r="AK19">
        <v>63.041077000000001</v>
      </c>
      <c r="AL19" s="91">
        <v>1.0999999999999999E-2</v>
      </c>
    </row>
    <row r="20" spans="1:38">
      <c r="A20" s="13" t="s">
        <v>3</v>
      </c>
      <c r="B20" t="s">
        <v>1221</v>
      </c>
      <c r="C20" t="s">
        <v>9413</v>
      </c>
      <c r="D20" t="s">
        <v>9876</v>
      </c>
      <c r="E20" t="s">
        <v>3966</v>
      </c>
      <c r="F20">
        <v>12.993387999999999</v>
      </c>
      <c r="G20">
        <v>13.085564</v>
      </c>
      <c r="H20">
        <v>13.426015</v>
      </c>
      <c r="I20">
        <v>13.682649</v>
      </c>
      <c r="J20">
        <v>13.986616</v>
      </c>
      <c r="K20">
        <v>14.255686000000001</v>
      </c>
      <c r="L20">
        <v>14.576639</v>
      </c>
      <c r="M20">
        <v>14.91924</v>
      </c>
      <c r="N20">
        <v>15.298795</v>
      </c>
      <c r="O20">
        <v>15.655293</v>
      </c>
      <c r="P20">
        <v>16.036183999999999</v>
      </c>
      <c r="Q20">
        <v>16.403683000000001</v>
      </c>
      <c r="R20">
        <v>16.869240000000001</v>
      </c>
      <c r="S20">
        <v>17.3323</v>
      </c>
      <c r="T20">
        <v>17.859477999999999</v>
      </c>
      <c r="U20">
        <v>18.381401</v>
      </c>
      <c r="V20">
        <v>18.955078</v>
      </c>
      <c r="W20">
        <v>19.562397000000001</v>
      </c>
      <c r="X20">
        <v>20.127655000000001</v>
      </c>
      <c r="Y20">
        <v>20.680295999999998</v>
      </c>
      <c r="Z20">
        <v>21.201677</v>
      </c>
      <c r="AA20">
        <v>21.717047000000001</v>
      </c>
      <c r="AB20">
        <v>22.233829</v>
      </c>
      <c r="AC20">
        <v>22.74757</v>
      </c>
      <c r="AD20">
        <v>23.234901000000001</v>
      </c>
      <c r="AE20">
        <v>23.752506</v>
      </c>
      <c r="AF20">
        <v>24.289179000000001</v>
      </c>
      <c r="AG20">
        <v>24.883963000000001</v>
      </c>
      <c r="AH20">
        <v>25.396719000000001</v>
      </c>
      <c r="AI20">
        <v>25.982728999999999</v>
      </c>
      <c r="AJ20">
        <v>26.591958999999999</v>
      </c>
      <c r="AK20">
        <v>27.240181</v>
      </c>
      <c r="AL20" s="91">
        <v>2.4E-2</v>
      </c>
    </row>
    <row r="21" spans="1:38">
      <c r="A21" s="13" t="s">
        <v>6</v>
      </c>
      <c r="B21" t="s">
        <v>970</v>
      </c>
      <c r="C21" t="s">
        <v>9415</v>
      </c>
      <c r="D21" t="s">
        <v>9877</v>
      </c>
      <c r="E21" t="s">
        <v>3966</v>
      </c>
      <c r="F21">
        <v>1.0973999999999999E-2</v>
      </c>
      <c r="G21">
        <v>1.5585999999999999E-2</v>
      </c>
      <c r="H21">
        <v>2.0188000000000001E-2</v>
      </c>
      <c r="I21">
        <v>2.444E-2</v>
      </c>
      <c r="J21">
        <v>2.8656000000000001E-2</v>
      </c>
      <c r="K21">
        <v>3.2684999999999999E-2</v>
      </c>
      <c r="L21">
        <v>3.6714999999999998E-2</v>
      </c>
      <c r="M21">
        <v>4.0721E-2</v>
      </c>
      <c r="N21">
        <v>4.4825999999999998E-2</v>
      </c>
      <c r="O21">
        <v>4.8932999999999997E-2</v>
      </c>
      <c r="P21">
        <v>5.3137999999999998E-2</v>
      </c>
      <c r="Q21">
        <v>5.7251000000000003E-2</v>
      </c>
      <c r="R21">
        <v>6.1745000000000001E-2</v>
      </c>
      <c r="S21">
        <v>6.6189999999999999E-2</v>
      </c>
      <c r="T21">
        <v>7.0832000000000006E-2</v>
      </c>
      <c r="U21">
        <v>7.5462000000000001E-2</v>
      </c>
      <c r="V21">
        <v>8.0383999999999997E-2</v>
      </c>
      <c r="W21">
        <v>8.5558999999999996E-2</v>
      </c>
      <c r="X21">
        <v>9.0691999999999995E-2</v>
      </c>
      <c r="Y21">
        <v>9.6003000000000005E-2</v>
      </c>
      <c r="Z21">
        <v>0.101338</v>
      </c>
      <c r="AA21">
        <v>0.106766</v>
      </c>
      <c r="AB21">
        <v>0.112318</v>
      </c>
      <c r="AC21">
        <v>0.118038</v>
      </c>
      <c r="AD21">
        <v>0.123782</v>
      </c>
      <c r="AE21">
        <v>0.129915</v>
      </c>
      <c r="AF21">
        <v>0.136434</v>
      </c>
      <c r="AG21">
        <v>0.143651</v>
      </c>
      <c r="AH21">
        <v>0.150753</v>
      </c>
      <c r="AI21">
        <v>0.15869900000000001</v>
      </c>
      <c r="AJ21">
        <v>0.16719000000000001</v>
      </c>
      <c r="AK21">
        <v>0.176341</v>
      </c>
      <c r="AL21" s="91">
        <v>9.4E-2</v>
      </c>
    </row>
    <row r="22" spans="1:38">
      <c r="A22" s="13" t="s">
        <v>2</v>
      </c>
      <c r="B22" t="s">
        <v>985</v>
      </c>
      <c r="C22" t="s">
        <v>9417</v>
      </c>
      <c r="D22" t="s">
        <v>9878</v>
      </c>
      <c r="E22" t="s">
        <v>3966</v>
      </c>
      <c r="F22">
        <v>6.4700000000000001E-3</v>
      </c>
      <c r="G22">
        <v>9.3130000000000001E-3</v>
      </c>
      <c r="H22">
        <v>1.2081E-2</v>
      </c>
      <c r="I22">
        <v>1.4557E-2</v>
      </c>
      <c r="J22">
        <v>1.6896999999999999E-2</v>
      </c>
      <c r="K22">
        <v>1.9022000000000001E-2</v>
      </c>
      <c r="L22">
        <v>2.1052000000000001E-2</v>
      </c>
      <c r="M22">
        <v>2.2974999999999999E-2</v>
      </c>
      <c r="N22">
        <v>2.486E-2</v>
      </c>
      <c r="O22">
        <v>2.6644000000000001E-2</v>
      </c>
      <c r="P22">
        <v>2.8382999999999999E-2</v>
      </c>
      <c r="Q22">
        <v>2.9987E-2</v>
      </c>
      <c r="R22">
        <v>3.1701E-2</v>
      </c>
      <c r="S22">
        <v>3.3299000000000002E-2</v>
      </c>
      <c r="T22">
        <v>3.492E-2</v>
      </c>
      <c r="U22">
        <v>3.6471999999999997E-2</v>
      </c>
      <c r="V22">
        <v>3.8091E-2</v>
      </c>
      <c r="W22">
        <v>3.9747999999999999E-2</v>
      </c>
      <c r="X22">
        <v>4.1317E-2</v>
      </c>
      <c r="Y22">
        <v>4.2903999999999998E-2</v>
      </c>
      <c r="Z22">
        <v>4.4456000000000002E-2</v>
      </c>
      <c r="AA22">
        <v>4.6025999999999997E-2</v>
      </c>
      <c r="AB22">
        <v>4.7642999999999998E-2</v>
      </c>
      <c r="AC22">
        <v>4.9410000000000003E-2</v>
      </c>
      <c r="AD22">
        <v>5.1302E-2</v>
      </c>
      <c r="AE22">
        <v>5.3527999999999999E-2</v>
      </c>
      <c r="AF22">
        <v>5.6118000000000001E-2</v>
      </c>
      <c r="AG22">
        <v>5.9241000000000002E-2</v>
      </c>
      <c r="AH22">
        <v>6.2593999999999997E-2</v>
      </c>
      <c r="AI22">
        <v>6.6616999999999996E-2</v>
      </c>
      <c r="AJ22">
        <v>7.1225999999999998E-2</v>
      </c>
      <c r="AK22">
        <v>7.6518000000000003E-2</v>
      </c>
      <c r="AL22" s="91">
        <v>8.3000000000000004E-2</v>
      </c>
    </row>
    <row r="23" spans="1:38">
      <c r="A23" s="13" t="s">
        <v>3</v>
      </c>
      <c r="B23" t="s">
        <v>3230</v>
      </c>
      <c r="C23" t="s">
        <v>9419</v>
      </c>
      <c r="D23" t="s">
        <v>9879</v>
      </c>
      <c r="E23" t="s">
        <v>3966</v>
      </c>
      <c r="F23">
        <v>3.7658459999999998</v>
      </c>
      <c r="G23">
        <v>4.0269579999999996</v>
      </c>
      <c r="H23">
        <v>4.3382360000000002</v>
      </c>
      <c r="I23">
        <v>4.6058060000000003</v>
      </c>
      <c r="J23">
        <v>4.8769720000000003</v>
      </c>
      <c r="K23">
        <v>5.1299029999999997</v>
      </c>
      <c r="L23">
        <v>5.4042149999999998</v>
      </c>
      <c r="M23">
        <v>5.6910990000000004</v>
      </c>
      <c r="N23">
        <v>6.0002329999999997</v>
      </c>
      <c r="O23">
        <v>6.3149290000000002</v>
      </c>
      <c r="P23">
        <v>6.6534370000000003</v>
      </c>
      <c r="Q23">
        <v>6.9958359999999997</v>
      </c>
      <c r="R23">
        <v>7.3890659999999997</v>
      </c>
      <c r="S23">
        <v>7.7803979999999999</v>
      </c>
      <c r="T23">
        <v>8.1963489999999997</v>
      </c>
      <c r="U23">
        <v>8.6005299999999991</v>
      </c>
      <c r="V23">
        <v>9.0316989999999997</v>
      </c>
      <c r="W23">
        <v>9.4831579999999995</v>
      </c>
      <c r="X23">
        <v>9.9278499999999994</v>
      </c>
      <c r="Y23">
        <v>10.378411</v>
      </c>
      <c r="Z23">
        <v>10.864091999999999</v>
      </c>
      <c r="AA23">
        <v>11.382462</v>
      </c>
      <c r="AB23">
        <v>11.932074999999999</v>
      </c>
      <c r="AC23">
        <v>12.513221</v>
      </c>
      <c r="AD23">
        <v>13.108843999999999</v>
      </c>
      <c r="AE23">
        <v>13.756455000000001</v>
      </c>
      <c r="AF23">
        <v>14.446859999999999</v>
      </c>
      <c r="AG23">
        <v>15.205769</v>
      </c>
      <c r="AH23">
        <v>15.949208</v>
      </c>
      <c r="AI23">
        <v>16.787099999999999</v>
      </c>
      <c r="AJ23">
        <v>17.678599999999999</v>
      </c>
      <c r="AK23">
        <v>18.642465999999999</v>
      </c>
      <c r="AL23" s="91">
        <v>5.2999999999999999E-2</v>
      </c>
    </row>
    <row r="24" spans="1:38">
      <c r="A24" s="13" t="s">
        <v>1</v>
      </c>
      <c r="B24" t="s">
        <v>2271</v>
      </c>
      <c r="C24" t="s">
        <v>9421</v>
      </c>
      <c r="D24" t="s">
        <v>9880</v>
      </c>
      <c r="E24" t="s">
        <v>3966</v>
      </c>
      <c r="F24">
        <v>1.196E-3</v>
      </c>
      <c r="G24">
        <v>6.3699999999999998E-3</v>
      </c>
      <c r="H24">
        <v>1.1726E-2</v>
      </c>
      <c r="I24">
        <v>1.7243000000000001E-2</v>
      </c>
      <c r="J24">
        <v>2.2969E-2</v>
      </c>
      <c r="K24">
        <v>2.8681999999999999E-2</v>
      </c>
      <c r="L24">
        <v>3.4469E-2</v>
      </c>
      <c r="M24">
        <v>4.0264000000000001E-2</v>
      </c>
      <c r="N24">
        <v>4.6150999999999998E-2</v>
      </c>
      <c r="O24">
        <v>5.1985000000000003E-2</v>
      </c>
      <c r="P24">
        <v>5.7835999999999999E-2</v>
      </c>
      <c r="Q24">
        <v>6.3519999999999993E-2</v>
      </c>
      <c r="R24">
        <v>6.9581000000000004E-2</v>
      </c>
      <c r="S24">
        <v>7.5558E-2</v>
      </c>
      <c r="T24">
        <v>8.1714999999999996E-2</v>
      </c>
      <c r="U24">
        <v>8.7892999999999999E-2</v>
      </c>
      <c r="V24">
        <v>9.4470999999999999E-2</v>
      </c>
      <c r="W24">
        <v>0.10138999999999999</v>
      </c>
      <c r="X24">
        <v>0.108333</v>
      </c>
      <c r="Y24">
        <v>0.115579</v>
      </c>
      <c r="Z24">
        <v>0.12299499999999999</v>
      </c>
      <c r="AA24">
        <v>0.13064999999999999</v>
      </c>
      <c r="AB24">
        <v>0.138547</v>
      </c>
      <c r="AC24">
        <v>0.146707</v>
      </c>
      <c r="AD24">
        <v>0.15472</v>
      </c>
      <c r="AE24">
        <v>0.16304199999999999</v>
      </c>
      <c r="AF24">
        <v>0.171683</v>
      </c>
      <c r="AG24">
        <v>0.18102399999999999</v>
      </c>
      <c r="AH24">
        <v>0.190083</v>
      </c>
      <c r="AI24">
        <v>0.20007900000000001</v>
      </c>
      <c r="AJ24">
        <v>0.2107</v>
      </c>
      <c r="AK24">
        <v>0.22218199999999999</v>
      </c>
      <c r="AL24" s="91">
        <v>0.184</v>
      </c>
    </row>
    <row r="25" spans="1:38">
      <c r="A25" s="13" t="s">
        <v>5</v>
      </c>
      <c r="B25" t="s">
        <v>3238</v>
      </c>
      <c r="C25" t="s">
        <v>9423</v>
      </c>
      <c r="D25" t="s">
        <v>9881</v>
      </c>
      <c r="E25" t="s">
        <v>3966</v>
      </c>
      <c r="F25">
        <v>0</v>
      </c>
      <c r="G25">
        <v>5.8529999999999997E-3</v>
      </c>
      <c r="H25">
        <v>1.1892E-2</v>
      </c>
      <c r="I25">
        <v>1.8107000000000002E-2</v>
      </c>
      <c r="J25">
        <v>2.4537E-2</v>
      </c>
      <c r="K25">
        <v>3.0942000000000001E-2</v>
      </c>
      <c r="L25">
        <v>3.7413000000000002E-2</v>
      </c>
      <c r="M25">
        <v>4.3880000000000002E-2</v>
      </c>
      <c r="N25">
        <v>5.0436000000000002E-2</v>
      </c>
      <c r="O25">
        <v>5.6926999999999998E-2</v>
      </c>
      <c r="P25">
        <v>6.3450999999999994E-2</v>
      </c>
      <c r="Q25">
        <v>6.9806000000000007E-2</v>
      </c>
      <c r="R25">
        <v>7.6573000000000002E-2</v>
      </c>
      <c r="S25">
        <v>8.3243999999999999E-2</v>
      </c>
      <c r="T25">
        <v>9.0151999999999996E-2</v>
      </c>
      <c r="U25">
        <v>9.7090999999999997E-2</v>
      </c>
      <c r="V25">
        <v>0.10445500000000001</v>
      </c>
      <c r="W25">
        <v>0.112183</v>
      </c>
      <c r="X25">
        <v>0.119925</v>
      </c>
      <c r="Y25">
        <v>0.127994</v>
      </c>
      <c r="Z25">
        <v>0.136243</v>
      </c>
      <c r="AA25">
        <v>0.14474000000000001</v>
      </c>
      <c r="AB25">
        <v>0.153498</v>
      </c>
      <c r="AC25">
        <v>0.162546</v>
      </c>
      <c r="AD25">
        <v>0.171433</v>
      </c>
      <c r="AE25">
        <v>0.180675</v>
      </c>
      <c r="AF25">
        <v>0.190275</v>
      </c>
      <c r="AG25">
        <v>0.20064499999999999</v>
      </c>
      <c r="AH25">
        <v>0.210698</v>
      </c>
      <c r="AI25">
        <v>0.22178700000000001</v>
      </c>
      <c r="AJ25">
        <v>0.233566</v>
      </c>
      <c r="AK25">
        <v>0.24629899999999999</v>
      </c>
      <c r="AL25" t="s">
        <v>549</v>
      </c>
    </row>
    <row r="26" spans="1:38">
      <c r="A26" s="13" t="s">
        <v>5</v>
      </c>
      <c r="B26" t="s">
        <v>3235</v>
      </c>
      <c r="C26" t="s">
        <v>9425</v>
      </c>
      <c r="D26" t="s">
        <v>9882</v>
      </c>
      <c r="E26" t="s">
        <v>3966</v>
      </c>
      <c r="F26">
        <v>0</v>
      </c>
      <c r="G26">
        <v>5.4299999999999999E-3</v>
      </c>
      <c r="H26">
        <v>1.1032E-2</v>
      </c>
      <c r="I26">
        <v>1.6796999999999999E-2</v>
      </c>
      <c r="J26">
        <v>2.2762000000000001E-2</v>
      </c>
      <c r="K26">
        <v>2.8704E-2</v>
      </c>
      <c r="L26">
        <v>3.4707000000000002E-2</v>
      </c>
      <c r="M26">
        <v>4.0707E-2</v>
      </c>
      <c r="N26">
        <v>4.6788000000000003E-2</v>
      </c>
      <c r="O26">
        <v>5.2809000000000002E-2</v>
      </c>
      <c r="P26">
        <v>5.8861999999999998E-2</v>
      </c>
      <c r="Q26">
        <v>6.4756999999999995E-2</v>
      </c>
      <c r="R26">
        <v>7.1034E-2</v>
      </c>
      <c r="S26">
        <v>7.7223E-2</v>
      </c>
      <c r="T26">
        <v>8.3630999999999997E-2</v>
      </c>
      <c r="U26">
        <v>9.0068999999999996E-2</v>
      </c>
      <c r="V26">
        <v>9.69E-2</v>
      </c>
      <c r="W26">
        <v>0.10406899999999999</v>
      </c>
      <c r="X26">
        <v>0.111251</v>
      </c>
      <c r="Y26">
        <v>0.11873599999999999</v>
      </c>
      <c r="Z26">
        <v>0.126389</v>
      </c>
      <c r="AA26">
        <v>0.134272</v>
      </c>
      <c r="AB26">
        <v>0.14239599999999999</v>
      </c>
      <c r="AC26">
        <v>0.15079000000000001</v>
      </c>
      <c r="AD26">
        <v>0.15903400000000001</v>
      </c>
      <c r="AE26">
        <v>0.16760800000000001</v>
      </c>
      <c r="AF26">
        <v>0.176513</v>
      </c>
      <c r="AG26">
        <v>0.18613299999999999</v>
      </c>
      <c r="AH26">
        <v>0.19545899999999999</v>
      </c>
      <c r="AI26">
        <v>0.20574500000000001</v>
      </c>
      <c r="AJ26">
        <v>0.216673</v>
      </c>
      <c r="AK26">
        <v>0.22848499999999999</v>
      </c>
      <c r="AL26" t="s">
        <v>549</v>
      </c>
    </row>
    <row r="27" spans="1:38">
      <c r="A27" s="13" t="s">
        <v>7</v>
      </c>
      <c r="B27" t="s">
        <v>2287</v>
      </c>
      <c r="C27" t="s">
        <v>9427</v>
      </c>
      <c r="D27" t="s">
        <v>9883</v>
      </c>
      <c r="E27" t="s">
        <v>3966</v>
      </c>
      <c r="F27">
        <v>0</v>
      </c>
      <c r="G27">
        <v>3.9999999999999998E-6</v>
      </c>
      <c r="H27">
        <v>7.9999999999999996E-6</v>
      </c>
      <c r="I27">
        <v>1.1E-5</v>
      </c>
      <c r="J27">
        <v>1.5E-5</v>
      </c>
      <c r="K27">
        <v>1.9000000000000001E-5</v>
      </c>
      <c r="L27">
        <v>2.1999999999999999E-5</v>
      </c>
      <c r="M27">
        <v>2.5000000000000001E-5</v>
      </c>
      <c r="N27">
        <v>2.9E-5</v>
      </c>
      <c r="O27">
        <v>3.1999999999999999E-5</v>
      </c>
      <c r="P27">
        <v>3.4999999999999997E-5</v>
      </c>
      <c r="Q27">
        <v>3.6999999999999998E-5</v>
      </c>
      <c r="R27">
        <v>4.0000000000000003E-5</v>
      </c>
      <c r="S27">
        <v>4.1999999999999998E-5</v>
      </c>
      <c r="T27">
        <v>4.3999999999999999E-5</v>
      </c>
      <c r="U27">
        <v>4.6E-5</v>
      </c>
      <c r="V27">
        <v>4.8000000000000001E-5</v>
      </c>
      <c r="W27">
        <v>5.0000000000000002E-5</v>
      </c>
      <c r="X27">
        <v>5.1E-5</v>
      </c>
      <c r="Y27">
        <v>5.3000000000000001E-5</v>
      </c>
      <c r="Z27">
        <v>5.3999999999999998E-5</v>
      </c>
      <c r="AA27">
        <v>5.5000000000000002E-5</v>
      </c>
      <c r="AB27">
        <v>5.5999999999999999E-5</v>
      </c>
      <c r="AC27">
        <v>5.7000000000000003E-5</v>
      </c>
      <c r="AD27">
        <v>5.7000000000000003E-5</v>
      </c>
      <c r="AE27">
        <v>5.8E-5</v>
      </c>
      <c r="AF27">
        <v>5.8E-5</v>
      </c>
      <c r="AG27">
        <v>5.8E-5</v>
      </c>
      <c r="AH27">
        <v>5.8E-5</v>
      </c>
      <c r="AI27">
        <v>5.7000000000000003E-5</v>
      </c>
      <c r="AJ27">
        <v>5.7000000000000003E-5</v>
      </c>
      <c r="AK27">
        <v>5.7000000000000003E-5</v>
      </c>
      <c r="AL27" t="s">
        <v>549</v>
      </c>
    </row>
    <row r="28" spans="1:38">
      <c r="B28" t="s">
        <v>8028</v>
      </c>
      <c r="C28" t="s">
        <v>9429</v>
      </c>
      <c r="D28" t="s">
        <v>9884</v>
      </c>
      <c r="E28" t="s">
        <v>3966</v>
      </c>
      <c r="F28">
        <v>62.116385999999999</v>
      </c>
      <c r="G28">
        <v>62.943370999999999</v>
      </c>
      <c r="H28">
        <v>64.743599000000003</v>
      </c>
      <c r="I28">
        <v>65.987815999999995</v>
      </c>
      <c r="J28">
        <v>67.351500999999999</v>
      </c>
      <c r="K28">
        <v>68.471275000000006</v>
      </c>
      <c r="L28">
        <v>69.755111999999997</v>
      </c>
      <c r="M28">
        <v>71.038391000000004</v>
      </c>
      <c r="N28">
        <v>72.446449000000001</v>
      </c>
      <c r="O28">
        <v>73.775642000000005</v>
      </c>
      <c r="P28">
        <v>75.160049000000001</v>
      </c>
      <c r="Q28">
        <v>76.423125999999996</v>
      </c>
      <c r="R28">
        <v>78.130523999999994</v>
      </c>
      <c r="S28">
        <v>79.665405000000007</v>
      </c>
      <c r="T28">
        <v>81.316840999999997</v>
      </c>
      <c r="U28">
        <v>82.870200999999994</v>
      </c>
      <c r="V28">
        <v>84.601653999999996</v>
      </c>
      <c r="W28">
        <v>86.379333000000003</v>
      </c>
      <c r="X28">
        <v>87.914253000000002</v>
      </c>
      <c r="Y28">
        <v>89.408103999999994</v>
      </c>
      <c r="Z28">
        <v>90.855507000000003</v>
      </c>
      <c r="AA28">
        <v>92.309944000000002</v>
      </c>
      <c r="AB28">
        <v>93.781006000000005</v>
      </c>
      <c r="AC28">
        <v>95.266006000000004</v>
      </c>
      <c r="AD28">
        <v>96.675811999999993</v>
      </c>
      <c r="AE28">
        <v>98.248458999999997</v>
      </c>
      <c r="AF28">
        <v>99.922531000000006</v>
      </c>
      <c r="AG28">
        <v>101.865318</v>
      </c>
      <c r="AH28">
        <v>103.506516</v>
      </c>
      <c r="AI28">
        <v>105.487534</v>
      </c>
      <c r="AJ28">
        <v>107.584824</v>
      </c>
      <c r="AK28">
        <v>109.87376399999999</v>
      </c>
      <c r="AL28" s="91">
        <v>1.9E-2</v>
      </c>
    </row>
    <row r="29" spans="1:38">
      <c r="B29" t="s">
        <v>854</v>
      </c>
      <c r="D29" t="s">
        <v>9885</v>
      </c>
    </row>
    <row r="30" spans="1:38">
      <c r="A30" s="13" t="s">
        <v>4</v>
      </c>
      <c r="B30" t="s">
        <v>955</v>
      </c>
      <c r="C30" t="s">
        <v>9432</v>
      </c>
      <c r="D30" t="s">
        <v>9886</v>
      </c>
      <c r="E30" t="s">
        <v>3966</v>
      </c>
      <c r="F30">
        <v>37.390987000000003</v>
      </c>
      <c r="G30">
        <v>37.651057999999999</v>
      </c>
      <c r="H30">
        <v>38.255333</v>
      </c>
      <c r="I30">
        <v>39.042721</v>
      </c>
      <c r="J30">
        <v>39.896670999999998</v>
      </c>
      <c r="K30">
        <v>40.529400000000003</v>
      </c>
      <c r="L30">
        <v>41.234603999999997</v>
      </c>
      <c r="M30">
        <v>42.001170999999999</v>
      </c>
      <c r="N30">
        <v>42.927920999999998</v>
      </c>
      <c r="O30">
        <v>43.856090999999999</v>
      </c>
      <c r="P30">
        <v>44.826850999999998</v>
      </c>
      <c r="Q30">
        <v>45.700695000000003</v>
      </c>
      <c r="R30">
        <v>46.816063</v>
      </c>
      <c r="S30">
        <v>47.872447999999999</v>
      </c>
      <c r="T30">
        <v>49.006832000000003</v>
      </c>
      <c r="U30">
        <v>50.061405000000001</v>
      </c>
      <c r="V30">
        <v>51.208477000000002</v>
      </c>
      <c r="W30">
        <v>52.445694000000003</v>
      </c>
      <c r="X30">
        <v>53.645896999999998</v>
      </c>
      <c r="Y30">
        <v>54.897556000000002</v>
      </c>
      <c r="Z30">
        <v>56.169155000000003</v>
      </c>
      <c r="AA30">
        <v>57.510933000000001</v>
      </c>
      <c r="AB30">
        <v>58.898468000000001</v>
      </c>
      <c r="AC30">
        <v>60.352451000000002</v>
      </c>
      <c r="AD30">
        <v>61.86562</v>
      </c>
      <c r="AE30">
        <v>63.564087000000001</v>
      </c>
      <c r="AF30">
        <v>65.405051999999998</v>
      </c>
      <c r="AG30">
        <v>67.477622999999994</v>
      </c>
      <c r="AH30">
        <v>69.356185999999994</v>
      </c>
      <c r="AI30">
        <v>71.449592999999993</v>
      </c>
      <c r="AJ30">
        <v>73.637810000000002</v>
      </c>
      <c r="AK30">
        <v>75.867867000000004</v>
      </c>
      <c r="AL30" s="91">
        <v>2.3E-2</v>
      </c>
    </row>
    <row r="31" spans="1:38">
      <c r="A31" s="13" t="s">
        <v>3</v>
      </c>
      <c r="B31" t="s">
        <v>1221</v>
      </c>
      <c r="C31" t="s">
        <v>9434</v>
      </c>
      <c r="D31" t="s">
        <v>9887</v>
      </c>
      <c r="E31" t="s">
        <v>3966</v>
      </c>
      <c r="F31">
        <v>16.566603000000001</v>
      </c>
      <c r="G31">
        <v>16.396280000000001</v>
      </c>
      <c r="H31">
        <v>16.439896000000001</v>
      </c>
      <c r="I31">
        <v>16.529689999999999</v>
      </c>
      <c r="J31">
        <v>16.688790999999998</v>
      </c>
      <c r="K31">
        <v>16.827316</v>
      </c>
      <c r="L31">
        <v>17.001038000000001</v>
      </c>
      <c r="M31">
        <v>17.231853000000001</v>
      </c>
      <c r="N31">
        <v>17.535267000000001</v>
      </c>
      <c r="O31">
        <v>17.869351999999999</v>
      </c>
      <c r="P31">
        <v>18.247271000000001</v>
      </c>
      <c r="Q31">
        <v>18.587626</v>
      </c>
      <c r="R31">
        <v>19.025107999999999</v>
      </c>
      <c r="S31">
        <v>19.452936000000001</v>
      </c>
      <c r="T31">
        <v>19.913948000000001</v>
      </c>
      <c r="U31">
        <v>20.349620999999999</v>
      </c>
      <c r="V31">
        <v>20.815242999999999</v>
      </c>
      <c r="W31">
        <v>21.332705000000001</v>
      </c>
      <c r="X31">
        <v>21.817457000000001</v>
      </c>
      <c r="Y31">
        <v>22.307468</v>
      </c>
      <c r="Z31">
        <v>22.81044</v>
      </c>
      <c r="AA31">
        <v>23.333673000000001</v>
      </c>
      <c r="AB31">
        <v>23.874891000000002</v>
      </c>
      <c r="AC31">
        <v>24.436152</v>
      </c>
      <c r="AD31">
        <v>25.008697999999999</v>
      </c>
      <c r="AE31">
        <v>25.639744</v>
      </c>
      <c r="AF31">
        <v>26.300379</v>
      </c>
      <c r="AG31">
        <v>27.032423000000001</v>
      </c>
      <c r="AH31">
        <v>27.666231</v>
      </c>
      <c r="AI31">
        <v>28.366410999999999</v>
      </c>
      <c r="AJ31">
        <v>29.091557999999999</v>
      </c>
      <c r="AK31">
        <v>29.820221</v>
      </c>
      <c r="AL31" s="91">
        <v>1.9E-2</v>
      </c>
    </row>
    <row r="32" spans="1:38">
      <c r="A32" s="13" t="s">
        <v>6</v>
      </c>
      <c r="B32" t="s">
        <v>970</v>
      </c>
      <c r="C32" t="s">
        <v>9436</v>
      </c>
      <c r="D32" t="s">
        <v>9888</v>
      </c>
      <c r="E32" t="s">
        <v>3966</v>
      </c>
      <c r="F32">
        <v>5.5921999999999999E-2</v>
      </c>
      <c r="G32">
        <v>5.8422000000000002E-2</v>
      </c>
      <c r="H32">
        <v>6.1231000000000001E-2</v>
      </c>
      <c r="I32">
        <v>6.4163999999999999E-2</v>
      </c>
      <c r="J32">
        <v>6.7024E-2</v>
      </c>
      <c r="K32">
        <v>6.9318000000000005E-2</v>
      </c>
      <c r="L32">
        <v>7.1513999999999994E-2</v>
      </c>
      <c r="M32">
        <v>7.3596999999999996E-2</v>
      </c>
      <c r="N32">
        <v>7.5757000000000005E-2</v>
      </c>
      <c r="O32">
        <v>7.7814999999999995E-2</v>
      </c>
      <c r="P32">
        <v>7.9933000000000004E-2</v>
      </c>
      <c r="Q32">
        <v>8.1991999999999995E-2</v>
      </c>
      <c r="R32">
        <v>8.4631999999999999E-2</v>
      </c>
      <c r="S32">
        <v>8.7399000000000004E-2</v>
      </c>
      <c r="T32">
        <v>9.0812000000000004E-2</v>
      </c>
      <c r="U32">
        <v>9.4510999999999998E-2</v>
      </c>
      <c r="V32">
        <v>9.8367999999999997E-2</v>
      </c>
      <c r="W32">
        <v>0.10267900000000001</v>
      </c>
      <c r="X32">
        <v>0.107306</v>
      </c>
      <c r="Y32">
        <v>0.112402</v>
      </c>
      <c r="Z32">
        <v>0.117908</v>
      </c>
      <c r="AA32">
        <v>0.123947</v>
      </c>
      <c r="AB32">
        <v>0.13048199999999999</v>
      </c>
      <c r="AC32">
        <v>0.13749600000000001</v>
      </c>
      <c r="AD32">
        <v>0.14489199999999999</v>
      </c>
      <c r="AE32">
        <v>0.153001</v>
      </c>
      <c r="AF32">
        <v>0.161827</v>
      </c>
      <c r="AG32">
        <v>0.17168600000000001</v>
      </c>
      <c r="AH32">
        <v>0.18148</v>
      </c>
      <c r="AI32">
        <v>0.19229099999999999</v>
      </c>
      <c r="AJ32">
        <v>0.20347499999999999</v>
      </c>
      <c r="AK32">
        <v>0.21540500000000001</v>
      </c>
      <c r="AL32" s="91">
        <v>4.3999999999999997E-2</v>
      </c>
    </row>
    <row r="33" spans="1:38">
      <c r="A33" s="13" t="s">
        <v>2</v>
      </c>
      <c r="B33" t="s">
        <v>985</v>
      </c>
      <c r="C33" t="s">
        <v>9438</v>
      </c>
      <c r="D33" t="s">
        <v>9889</v>
      </c>
      <c r="E33" t="s">
        <v>3966</v>
      </c>
      <c r="F33">
        <v>5.5612000000000002E-2</v>
      </c>
      <c r="G33">
        <v>6.5286999999999998E-2</v>
      </c>
      <c r="H33">
        <v>7.4654999999999999E-2</v>
      </c>
      <c r="I33">
        <v>8.4429000000000004E-2</v>
      </c>
      <c r="J33">
        <v>9.3921000000000004E-2</v>
      </c>
      <c r="K33">
        <v>0.102322</v>
      </c>
      <c r="L33">
        <v>0.110358</v>
      </c>
      <c r="M33">
        <v>0.118071</v>
      </c>
      <c r="N33">
        <v>0.12572800000000001</v>
      </c>
      <c r="O33">
        <v>0.133018</v>
      </c>
      <c r="P33">
        <v>0.140044</v>
      </c>
      <c r="Q33">
        <v>0.14629900000000001</v>
      </c>
      <c r="R33">
        <v>0.152974</v>
      </c>
      <c r="S33">
        <v>0.15912000000000001</v>
      </c>
      <c r="T33">
        <v>0.165322</v>
      </c>
      <c r="U33">
        <v>0.17105899999999999</v>
      </c>
      <c r="V33">
        <v>0.176927</v>
      </c>
      <c r="W33">
        <v>0.183001</v>
      </c>
      <c r="X33">
        <v>0.18904699999999999</v>
      </c>
      <c r="Y33">
        <v>0.19531000000000001</v>
      </c>
      <c r="Z33">
        <v>0.201764</v>
      </c>
      <c r="AA33">
        <v>0.20865300000000001</v>
      </c>
      <c r="AB33">
        <v>0.21584600000000001</v>
      </c>
      <c r="AC33">
        <v>0.22340399999999999</v>
      </c>
      <c r="AD33">
        <v>0.23105500000000001</v>
      </c>
      <c r="AE33">
        <v>0.239401</v>
      </c>
      <c r="AF33">
        <v>0.24857000000000001</v>
      </c>
      <c r="AG33">
        <v>0.25901099999999999</v>
      </c>
      <c r="AH33">
        <v>0.26900299999999999</v>
      </c>
      <c r="AI33">
        <v>0.28018599999999999</v>
      </c>
      <c r="AJ33">
        <v>0.29225899999999999</v>
      </c>
      <c r="AK33">
        <v>0.30513000000000001</v>
      </c>
      <c r="AL33" s="91">
        <v>5.6000000000000001E-2</v>
      </c>
    </row>
    <row r="34" spans="1:38">
      <c r="A34" s="13" t="s">
        <v>3</v>
      </c>
      <c r="B34" t="s">
        <v>3230</v>
      </c>
      <c r="C34" t="s">
        <v>9440</v>
      </c>
      <c r="D34" t="s">
        <v>9890</v>
      </c>
      <c r="E34" t="s">
        <v>3966</v>
      </c>
      <c r="F34">
        <v>0.53423900000000002</v>
      </c>
      <c r="G34">
        <v>0.58652700000000002</v>
      </c>
      <c r="H34">
        <v>0.637934</v>
      </c>
      <c r="I34">
        <v>0.69095700000000004</v>
      </c>
      <c r="J34">
        <v>0.74268299999999998</v>
      </c>
      <c r="K34">
        <v>0.78819300000000003</v>
      </c>
      <c r="L34">
        <v>0.83354200000000001</v>
      </c>
      <c r="M34">
        <v>0.87686900000000001</v>
      </c>
      <c r="N34">
        <v>0.92605300000000002</v>
      </c>
      <c r="O34">
        <v>0.97683500000000001</v>
      </c>
      <c r="P34">
        <v>1.0313369999999999</v>
      </c>
      <c r="Q34">
        <v>1.08677</v>
      </c>
      <c r="R34">
        <v>1.1505369999999999</v>
      </c>
      <c r="S34">
        <v>1.2158640000000001</v>
      </c>
      <c r="T34">
        <v>1.2856099999999999</v>
      </c>
      <c r="U34">
        <v>1.358646</v>
      </c>
      <c r="V34">
        <v>1.4376869999999999</v>
      </c>
      <c r="W34">
        <v>1.521798</v>
      </c>
      <c r="X34">
        <v>1.6080209999999999</v>
      </c>
      <c r="Y34">
        <v>1.6993689999999999</v>
      </c>
      <c r="Z34">
        <v>1.795857</v>
      </c>
      <c r="AA34">
        <v>1.8995789999999999</v>
      </c>
      <c r="AB34">
        <v>2.0079929999999999</v>
      </c>
      <c r="AC34">
        <v>2.1233209999999998</v>
      </c>
      <c r="AD34">
        <v>2.2442489999999999</v>
      </c>
      <c r="AE34">
        <v>2.3755730000000002</v>
      </c>
      <c r="AF34">
        <v>2.517299</v>
      </c>
      <c r="AG34">
        <v>2.6739329999999999</v>
      </c>
      <c r="AH34">
        <v>2.828532</v>
      </c>
      <c r="AI34">
        <v>2.9973200000000002</v>
      </c>
      <c r="AJ34">
        <v>3.1779609999999998</v>
      </c>
      <c r="AK34">
        <v>3.3688739999999999</v>
      </c>
      <c r="AL34" s="91">
        <v>6.0999999999999999E-2</v>
      </c>
    </row>
    <row r="35" spans="1:38">
      <c r="A35" s="13" t="s">
        <v>1</v>
      </c>
      <c r="B35" t="s">
        <v>2271</v>
      </c>
      <c r="C35" t="s">
        <v>9442</v>
      </c>
      <c r="D35" t="s">
        <v>9891</v>
      </c>
      <c r="E35" t="s">
        <v>3966</v>
      </c>
      <c r="F35">
        <v>7.1000000000000005E-5</v>
      </c>
      <c r="G35">
        <v>5.1609999999999998E-3</v>
      </c>
      <c r="H35">
        <v>9.7660000000000004E-3</v>
      </c>
      <c r="I35">
        <v>1.4656000000000001E-2</v>
      </c>
      <c r="J35">
        <v>1.9452000000000001E-2</v>
      </c>
      <c r="K35">
        <v>2.3952999999999999E-2</v>
      </c>
      <c r="L35">
        <v>2.8353E-2</v>
      </c>
      <c r="M35">
        <v>3.2732999999999998E-2</v>
      </c>
      <c r="N35">
        <v>3.7233000000000002E-2</v>
      </c>
      <c r="O35">
        <v>4.1780999999999999E-2</v>
      </c>
      <c r="P35">
        <v>4.6467000000000001E-2</v>
      </c>
      <c r="Q35">
        <v>5.1115000000000001E-2</v>
      </c>
      <c r="R35">
        <v>5.6113999999999997E-2</v>
      </c>
      <c r="S35">
        <v>6.1133E-2</v>
      </c>
      <c r="T35">
        <v>6.6396999999999998E-2</v>
      </c>
      <c r="U35">
        <v>7.1689000000000003E-2</v>
      </c>
      <c r="V35">
        <v>7.7237E-2</v>
      </c>
      <c r="W35">
        <v>8.3089999999999997E-2</v>
      </c>
      <c r="X35">
        <v>8.9113999999999999E-2</v>
      </c>
      <c r="Y35">
        <v>9.5493999999999996E-2</v>
      </c>
      <c r="Z35">
        <v>0.10194499999999999</v>
      </c>
      <c r="AA35">
        <v>0.108822</v>
      </c>
      <c r="AB35">
        <v>0.11605600000000001</v>
      </c>
      <c r="AC35">
        <v>0.123671</v>
      </c>
      <c r="AD35">
        <v>0.131604</v>
      </c>
      <c r="AE35">
        <v>0.14016500000000001</v>
      </c>
      <c r="AF35">
        <v>0.149365</v>
      </c>
      <c r="AG35">
        <v>0.159495</v>
      </c>
      <c r="AH35">
        <v>0.169539</v>
      </c>
      <c r="AI35">
        <v>0.180507</v>
      </c>
      <c r="AJ35">
        <v>0.19219</v>
      </c>
      <c r="AK35">
        <v>0.204486</v>
      </c>
      <c r="AL35" s="91">
        <v>0.29299999999999998</v>
      </c>
    </row>
    <row r="36" spans="1:38">
      <c r="A36" s="13" t="s">
        <v>5</v>
      </c>
      <c r="B36" t="s">
        <v>3238</v>
      </c>
      <c r="C36" t="s">
        <v>9444</v>
      </c>
      <c r="D36" t="s">
        <v>9892</v>
      </c>
      <c r="E36" t="s">
        <v>3966</v>
      </c>
      <c r="F36">
        <v>0</v>
      </c>
      <c r="G36">
        <v>5.6379999999999998E-3</v>
      </c>
      <c r="H36">
        <v>1.0749999999999999E-2</v>
      </c>
      <c r="I36">
        <v>1.6177E-2</v>
      </c>
      <c r="J36">
        <v>2.1499999999999998E-2</v>
      </c>
      <c r="K36">
        <v>2.6495999999999999E-2</v>
      </c>
      <c r="L36">
        <v>3.1379999999999998E-2</v>
      </c>
      <c r="M36">
        <v>3.6240000000000001E-2</v>
      </c>
      <c r="N36">
        <v>4.1232999999999999E-2</v>
      </c>
      <c r="O36">
        <v>4.6280000000000002E-2</v>
      </c>
      <c r="P36">
        <v>5.1478999999999997E-2</v>
      </c>
      <c r="Q36">
        <v>5.6634999999999998E-2</v>
      </c>
      <c r="R36">
        <v>6.2178999999999998E-2</v>
      </c>
      <c r="S36">
        <v>6.7746000000000001E-2</v>
      </c>
      <c r="T36">
        <v>7.3582999999999996E-2</v>
      </c>
      <c r="U36">
        <v>7.9455999999999999E-2</v>
      </c>
      <c r="V36">
        <v>8.5608000000000004E-2</v>
      </c>
      <c r="W36">
        <v>9.2099E-2</v>
      </c>
      <c r="X36">
        <v>9.8779000000000006E-2</v>
      </c>
      <c r="Y36">
        <v>0.105854</v>
      </c>
      <c r="Z36">
        <v>0.113008</v>
      </c>
      <c r="AA36">
        <v>0.12063400000000001</v>
      </c>
      <c r="AB36">
        <v>0.12865599999999999</v>
      </c>
      <c r="AC36">
        <v>0.1371</v>
      </c>
      <c r="AD36">
        <v>0.145896</v>
      </c>
      <c r="AE36">
        <v>0.15539</v>
      </c>
      <c r="AF36">
        <v>0.16558999999999999</v>
      </c>
      <c r="AG36">
        <v>0.17682300000000001</v>
      </c>
      <c r="AH36">
        <v>0.18795999999999999</v>
      </c>
      <c r="AI36">
        <v>0.20012199999999999</v>
      </c>
      <c r="AJ36">
        <v>0.21307799999999999</v>
      </c>
      <c r="AK36">
        <v>0.226713</v>
      </c>
      <c r="AL36" t="s">
        <v>549</v>
      </c>
    </row>
    <row r="37" spans="1:38">
      <c r="A37" s="13" t="s">
        <v>5</v>
      </c>
      <c r="B37" t="s">
        <v>3235</v>
      </c>
      <c r="C37" t="s">
        <v>9446</v>
      </c>
      <c r="D37" t="s">
        <v>9893</v>
      </c>
      <c r="E37" t="s">
        <v>3966</v>
      </c>
      <c r="F37">
        <v>0</v>
      </c>
      <c r="G37">
        <v>4.8609999999999999E-3</v>
      </c>
      <c r="H37">
        <v>9.2689999999999995E-3</v>
      </c>
      <c r="I37">
        <v>1.3949E-2</v>
      </c>
      <c r="J37">
        <v>1.8537999999999999E-2</v>
      </c>
      <c r="K37">
        <v>2.2846000000000002E-2</v>
      </c>
      <c r="L37">
        <v>2.7057000000000001E-2</v>
      </c>
      <c r="M37">
        <v>3.1247E-2</v>
      </c>
      <c r="N37">
        <v>3.5553000000000001E-2</v>
      </c>
      <c r="O37">
        <v>3.9904000000000002E-2</v>
      </c>
      <c r="P37">
        <v>4.4387000000000003E-2</v>
      </c>
      <c r="Q37">
        <v>4.8832E-2</v>
      </c>
      <c r="R37">
        <v>5.3613000000000001E-2</v>
      </c>
      <c r="S37">
        <v>5.8413E-2</v>
      </c>
      <c r="T37">
        <v>6.3446000000000002E-2</v>
      </c>
      <c r="U37">
        <v>6.8510000000000001E-2</v>
      </c>
      <c r="V37">
        <v>7.3814000000000005E-2</v>
      </c>
      <c r="W37">
        <v>7.9410999999999995E-2</v>
      </c>
      <c r="X37">
        <v>8.5170999999999997E-2</v>
      </c>
      <c r="Y37">
        <v>9.1271000000000005E-2</v>
      </c>
      <c r="Z37">
        <v>9.7438999999999998E-2</v>
      </c>
      <c r="AA37">
        <v>0.104014</v>
      </c>
      <c r="AB37">
        <v>0.110931</v>
      </c>
      <c r="AC37">
        <v>0.118212</v>
      </c>
      <c r="AD37">
        <v>0.12579699999999999</v>
      </c>
      <c r="AE37">
        <v>0.13398199999999999</v>
      </c>
      <c r="AF37">
        <v>0.14277699999999999</v>
      </c>
      <c r="AG37">
        <v>0.15246299999999999</v>
      </c>
      <c r="AH37">
        <v>0.16206499999999999</v>
      </c>
      <c r="AI37">
        <v>0.17255200000000001</v>
      </c>
      <c r="AJ37">
        <v>0.183723</v>
      </c>
      <c r="AK37">
        <v>0.19547999999999999</v>
      </c>
      <c r="AL37" t="s">
        <v>549</v>
      </c>
    </row>
    <row r="38" spans="1:38">
      <c r="A38" s="13" t="s">
        <v>7</v>
      </c>
      <c r="B38" t="s">
        <v>2287</v>
      </c>
      <c r="C38" t="s">
        <v>9448</v>
      </c>
      <c r="D38" t="s">
        <v>9894</v>
      </c>
      <c r="E38" t="s">
        <v>3966</v>
      </c>
      <c r="F38">
        <v>0</v>
      </c>
      <c r="G38">
        <v>8.6680000000000004E-3</v>
      </c>
      <c r="H38">
        <v>1.6527E-2</v>
      </c>
      <c r="I38">
        <v>2.4871999999999998E-2</v>
      </c>
      <c r="J38">
        <v>3.3055000000000001E-2</v>
      </c>
      <c r="K38">
        <v>4.0737000000000002E-2</v>
      </c>
      <c r="L38">
        <v>4.8244000000000002E-2</v>
      </c>
      <c r="M38">
        <v>5.5717000000000003E-2</v>
      </c>
      <c r="N38">
        <v>6.3394000000000006E-2</v>
      </c>
      <c r="O38">
        <v>7.1152999999999994E-2</v>
      </c>
      <c r="P38">
        <v>7.9145999999999994E-2</v>
      </c>
      <c r="Q38">
        <v>8.7072999999999998E-2</v>
      </c>
      <c r="R38">
        <v>9.5597000000000001E-2</v>
      </c>
      <c r="S38">
        <v>0.104156</v>
      </c>
      <c r="T38">
        <v>0.11312999999999999</v>
      </c>
      <c r="U38">
        <v>0.12216</v>
      </c>
      <c r="V38">
        <v>0.13161800000000001</v>
      </c>
      <c r="W38">
        <v>0.141597</v>
      </c>
      <c r="X38">
        <v>0.151867</v>
      </c>
      <c r="Y38">
        <v>0.162744</v>
      </c>
      <c r="Z38">
        <v>0.17374300000000001</v>
      </c>
      <c r="AA38">
        <v>0.18546799999999999</v>
      </c>
      <c r="AB38">
        <v>0.197801</v>
      </c>
      <c r="AC38">
        <v>0.210784</v>
      </c>
      <c r="AD38">
        <v>0.22430700000000001</v>
      </c>
      <c r="AE38">
        <v>0.238903</v>
      </c>
      <c r="AF38">
        <v>0.25458599999999998</v>
      </c>
      <c r="AG38">
        <v>0.27185599999999999</v>
      </c>
      <c r="AH38">
        <v>0.28897800000000001</v>
      </c>
      <c r="AI38">
        <v>0.30767600000000001</v>
      </c>
      <c r="AJ38">
        <v>0.32759500000000003</v>
      </c>
      <c r="AK38">
        <v>0.34855900000000001</v>
      </c>
      <c r="AL38" t="s">
        <v>549</v>
      </c>
    </row>
    <row r="39" spans="1:38">
      <c r="B39" t="s">
        <v>8059</v>
      </c>
      <c r="C39" t="s">
        <v>9450</v>
      </c>
      <c r="D39" t="s">
        <v>9895</v>
      </c>
      <c r="E39" t="s">
        <v>3966</v>
      </c>
      <c r="F39">
        <v>54.603447000000003</v>
      </c>
      <c r="G39">
        <v>54.781798999999999</v>
      </c>
      <c r="H39">
        <v>55.515346999999998</v>
      </c>
      <c r="I39">
        <v>56.481617</v>
      </c>
      <c r="J39">
        <v>57.581673000000002</v>
      </c>
      <c r="K39">
        <v>58.430546</v>
      </c>
      <c r="L39">
        <v>59.386108</v>
      </c>
      <c r="M39">
        <v>60.457507999999997</v>
      </c>
      <c r="N39">
        <v>61.768149999999999</v>
      </c>
      <c r="O39">
        <v>63.112183000000002</v>
      </c>
      <c r="P39">
        <v>64.546806000000004</v>
      </c>
      <c r="Q39">
        <v>65.847083999999995</v>
      </c>
      <c r="R39">
        <v>67.496689000000003</v>
      </c>
      <c r="S39">
        <v>69.079162999999994</v>
      </c>
      <c r="T39">
        <v>70.779044999999996</v>
      </c>
      <c r="U39">
        <v>72.377150999999998</v>
      </c>
      <c r="V39">
        <v>74.105148</v>
      </c>
      <c r="W39">
        <v>75.981803999999997</v>
      </c>
      <c r="X39">
        <v>77.792572000000007</v>
      </c>
      <c r="Y39">
        <v>79.667381000000006</v>
      </c>
      <c r="Z39">
        <v>81.581305999999998</v>
      </c>
      <c r="AA39">
        <v>83.595695000000006</v>
      </c>
      <c r="AB39">
        <v>85.681190000000001</v>
      </c>
      <c r="AC39">
        <v>87.862358</v>
      </c>
      <c r="AD39">
        <v>90.121964000000006</v>
      </c>
      <c r="AE39">
        <v>92.640227999999993</v>
      </c>
      <c r="AF39">
        <v>95.345427999999998</v>
      </c>
      <c r="AG39">
        <v>98.375381000000004</v>
      </c>
      <c r="AH39">
        <v>101.10974899999999</v>
      </c>
      <c r="AI39">
        <v>104.14670599999999</v>
      </c>
      <c r="AJ39">
        <v>107.31989299999999</v>
      </c>
      <c r="AK39">
        <v>110.55276499999999</v>
      </c>
      <c r="AL39" s="91">
        <v>2.3E-2</v>
      </c>
    </row>
    <row r="40" spans="1:38">
      <c r="B40" t="s">
        <v>8062</v>
      </c>
      <c r="D40" t="s">
        <v>9896</v>
      </c>
    </row>
    <row r="41" spans="1:38">
      <c r="A41" s="13" t="s">
        <v>4</v>
      </c>
      <c r="B41" t="s">
        <v>955</v>
      </c>
      <c r="C41" t="s">
        <v>9453</v>
      </c>
      <c r="D41" t="s">
        <v>9897</v>
      </c>
      <c r="E41" t="s">
        <v>3966</v>
      </c>
      <c r="F41">
        <v>185.11108400000001</v>
      </c>
      <c r="G41">
        <v>187.41339099999999</v>
      </c>
      <c r="H41">
        <v>190.11419699999999</v>
      </c>
      <c r="I41">
        <v>192.664795</v>
      </c>
      <c r="J41">
        <v>195.16325399999999</v>
      </c>
      <c r="K41">
        <v>196.35145600000001</v>
      </c>
      <c r="L41">
        <v>197.61440999999999</v>
      </c>
      <c r="M41">
        <v>198.733994</v>
      </c>
      <c r="N41">
        <v>200.05453499999999</v>
      </c>
      <c r="O41">
        <v>200.98191800000001</v>
      </c>
      <c r="P41">
        <v>201.929855</v>
      </c>
      <c r="Q41">
        <v>202.31111100000001</v>
      </c>
      <c r="R41">
        <v>203.65454099999999</v>
      </c>
      <c r="S41">
        <v>204.46348599999999</v>
      </c>
      <c r="T41">
        <v>205.50788900000001</v>
      </c>
      <c r="U41">
        <v>206.09761</v>
      </c>
      <c r="V41">
        <v>206.87872300000001</v>
      </c>
      <c r="W41">
        <v>207.776093</v>
      </c>
      <c r="X41">
        <v>208.35296600000001</v>
      </c>
      <c r="Y41">
        <v>209.02235400000001</v>
      </c>
      <c r="Z41">
        <v>209.614487</v>
      </c>
      <c r="AA41">
        <v>210.35394299999999</v>
      </c>
      <c r="AB41">
        <v>211.09272799999999</v>
      </c>
      <c r="AC41">
        <v>211.95198099999999</v>
      </c>
      <c r="AD41">
        <v>212.687378</v>
      </c>
      <c r="AE41">
        <v>213.74752799999999</v>
      </c>
      <c r="AF41">
        <v>215.013824</v>
      </c>
      <c r="AG41">
        <v>216.77552800000001</v>
      </c>
      <c r="AH41">
        <v>217.644012</v>
      </c>
      <c r="AI41">
        <v>218.93441799999999</v>
      </c>
      <c r="AJ41">
        <v>220.25176999999999</v>
      </c>
      <c r="AK41">
        <v>221.42288199999999</v>
      </c>
      <c r="AL41" s="91">
        <v>6.0000000000000001E-3</v>
      </c>
    </row>
    <row r="42" spans="1:38">
      <c r="A42" s="13" t="s">
        <v>3</v>
      </c>
      <c r="B42" t="s">
        <v>1221</v>
      </c>
      <c r="C42" t="s">
        <v>9455</v>
      </c>
      <c r="D42" t="s">
        <v>9898</v>
      </c>
      <c r="E42" t="s">
        <v>3966</v>
      </c>
      <c r="F42">
        <v>0.18604699999999999</v>
      </c>
      <c r="G42">
        <v>0.164021</v>
      </c>
      <c r="H42">
        <v>0.147254</v>
      </c>
      <c r="I42">
        <v>0.13270699999999999</v>
      </c>
      <c r="J42">
        <v>0.121167</v>
      </c>
      <c r="K42">
        <v>0.111348</v>
      </c>
      <c r="L42">
        <v>0.10306899999999999</v>
      </c>
      <c r="M42">
        <v>9.6655000000000005E-2</v>
      </c>
      <c r="N42">
        <v>9.1883999999999993E-2</v>
      </c>
      <c r="O42">
        <v>8.7783E-2</v>
      </c>
      <c r="P42">
        <v>8.4326999999999999E-2</v>
      </c>
      <c r="Q42">
        <v>8.1729999999999997E-2</v>
      </c>
      <c r="R42">
        <v>7.9777000000000001E-2</v>
      </c>
      <c r="S42">
        <v>7.7663999999999997E-2</v>
      </c>
      <c r="T42">
        <v>7.6067999999999997E-2</v>
      </c>
      <c r="U42">
        <v>7.4709999999999999E-2</v>
      </c>
      <c r="V42">
        <v>7.3875999999999997E-2</v>
      </c>
      <c r="W42">
        <v>7.3050000000000004E-2</v>
      </c>
      <c r="X42">
        <v>7.2313000000000002E-2</v>
      </c>
      <c r="Y42">
        <v>7.1783E-2</v>
      </c>
      <c r="Z42">
        <v>7.1441000000000004E-2</v>
      </c>
      <c r="AA42">
        <v>7.1091000000000001E-2</v>
      </c>
      <c r="AB42">
        <v>7.0878999999999998E-2</v>
      </c>
      <c r="AC42">
        <v>7.0614999999999997E-2</v>
      </c>
      <c r="AD42">
        <v>7.0347999999999994E-2</v>
      </c>
      <c r="AE42">
        <v>7.0442000000000005E-2</v>
      </c>
      <c r="AF42">
        <v>7.0763000000000006E-2</v>
      </c>
      <c r="AG42">
        <v>7.1356000000000003E-2</v>
      </c>
      <c r="AH42">
        <v>7.1734000000000006E-2</v>
      </c>
      <c r="AI42">
        <v>7.2326000000000001E-2</v>
      </c>
      <c r="AJ42">
        <v>7.2960999999999998E-2</v>
      </c>
      <c r="AK42">
        <v>7.3634000000000005E-2</v>
      </c>
      <c r="AL42" s="91">
        <v>-2.9000000000000001E-2</v>
      </c>
    </row>
    <row r="43" spans="1:38">
      <c r="A43" s="13" t="s">
        <v>6</v>
      </c>
      <c r="B43" t="s">
        <v>970</v>
      </c>
      <c r="C43" t="s">
        <v>9457</v>
      </c>
      <c r="D43" t="s">
        <v>9899</v>
      </c>
      <c r="E43" t="s">
        <v>3966</v>
      </c>
      <c r="F43">
        <v>3.8039999999999997E-2</v>
      </c>
      <c r="G43">
        <v>4.2250000000000003E-2</v>
      </c>
      <c r="H43">
        <v>4.5719000000000003E-2</v>
      </c>
      <c r="I43">
        <v>4.8656999999999999E-2</v>
      </c>
      <c r="J43">
        <v>5.1005000000000002E-2</v>
      </c>
      <c r="K43">
        <v>5.2517000000000001E-2</v>
      </c>
      <c r="L43">
        <v>5.3672999999999998E-2</v>
      </c>
      <c r="M43">
        <v>5.4608999999999998E-2</v>
      </c>
      <c r="N43">
        <v>5.5481000000000003E-2</v>
      </c>
      <c r="O43">
        <v>5.6133000000000002E-2</v>
      </c>
      <c r="P43">
        <v>5.6626999999999997E-2</v>
      </c>
      <c r="Q43">
        <v>5.6869999999999997E-2</v>
      </c>
      <c r="R43">
        <v>5.7257000000000002E-2</v>
      </c>
      <c r="S43">
        <v>5.7373E-2</v>
      </c>
      <c r="T43">
        <v>5.7585999999999998E-2</v>
      </c>
      <c r="U43">
        <v>5.7757000000000003E-2</v>
      </c>
      <c r="V43">
        <v>5.8034000000000002E-2</v>
      </c>
      <c r="W43">
        <v>5.8368000000000003E-2</v>
      </c>
      <c r="X43">
        <v>5.8708000000000003E-2</v>
      </c>
      <c r="Y43">
        <v>5.9150000000000001E-2</v>
      </c>
      <c r="Z43">
        <v>5.9648E-2</v>
      </c>
      <c r="AA43">
        <v>6.0263999999999998E-2</v>
      </c>
      <c r="AB43">
        <v>6.0982000000000001E-2</v>
      </c>
      <c r="AC43">
        <v>6.1772000000000001E-2</v>
      </c>
      <c r="AD43">
        <v>6.2573000000000004E-2</v>
      </c>
      <c r="AE43">
        <v>6.3511999999999999E-2</v>
      </c>
      <c r="AF43">
        <v>6.4572000000000004E-2</v>
      </c>
      <c r="AG43">
        <v>6.5864000000000006E-2</v>
      </c>
      <c r="AH43">
        <v>6.6961999999999994E-2</v>
      </c>
      <c r="AI43">
        <v>6.8256999999999998E-2</v>
      </c>
      <c r="AJ43">
        <v>6.9611999999999993E-2</v>
      </c>
      <c r="AK43">
        <v>7.0968000000000003E-2</v>
      </c>
      <c r="AL43" s="91">
        <v>0.02</v>
      </c>
    </row>
    <row r="44" spans="1:38">
      <c r="A44" s="13" t="s">
        <v>2</v>
      </c>
      <c r="B44" t="s">
        <v>985</v>
      </c>
      <c r="C44" t="s">
        <v>9459</v>
      </c>
      <c r="D44" t="s">
        <v>9900</v>
      </c>
      <c r="E44" t="s">
        <v>3966</v>
      </c>
      <c r="F44">
        <v>2.235852</v>
      </c>
      <c r="G44">
        <v>2.3072599999999999</v>
      </c>
      <c r="H44">
        <v>2.3521740000000002</v>
      </c>
      <c r="I44">
        <v>2.370501</v>
      </c>
      <c r="J44">
        <v>2.369211</v>
      </c>
      <c r="K44">
        <v>2.3400919999999998</v>
      </c>
      <c r="L44">
        <v>2.3049620000000002</v>
      </c>
      <c r="M44">
        <v>2.2675209999999999</v>
      </c>
      <c r="N44">
        <v>2.236297</v>
      </c>
      <c r="O44">
        <v>2.2058680000000002</v>
      </c>
      <c r="P44">
        <v>2.1837369999999998</v>
      </c>
      <c r="Q44">
        <v>2.1648830000000001</v>
      </c>
      <c r="R44">
        <v>2.1671659999999999</v>
      </c>
      <c r="S44">
        <v>2.1769319999999999</v>
      </c>
      <c r="T44">
        <v>2.2061190000000002</v>
      </c>
      <c r="U44">
        <v>2.2490019999999999</v>
      </c>
      <c r="V44">
        <v>2.314432</v>
      </c>
      <c r="W44">
        <v>2.4044219999999998</v>
      </c>
      <c r="X44">
        <v>2.515682</v>
      </c>
      <c r="Y44">
        <v>2.6519810000000001</v>
      </c>
      <c r="Z44">
        <v>2.8108740000000001</v>
      </c>
      <c r="AA44">
        <v>2.9949810000000001</v>
      </c>
      <c r="AB44">
        <v>3.2070069999999999</v>
      </c>
      <c r="AC44">
        <v>3.4493109999999998</v>
      </c>
      <c r="AD44">
        <v>3.7169569999999998</v>
      </c>
      <c r="AE44">
        <v>4.0213150000000004</v>
      </c>
      <c r="AF44">
        <v>4.3658599999999996</v>
      </c>
      <c r="AG44">
        <v>4.7620519999999997</v>
      </c>
      <c r="AH44">
        <v>5.1815509999999998</v>
      </c>
      <c r="AI44">
        <v>5.6565690000000002</v>
      </c>
      <c r="AJ44">
        <v>6.1847760000000003</v>
      </c>
      <c r="AK44">
        <v>6.7661749999999996</v>
      </c>
      <c r="AL44" s="91">
        <v>3.5999999999999997E-2</v>
      </c>
    </row>
    <row r="45" spans="1:38">
      <c r="A45" s="13" t="s">
        <v>3</v>
      </c>
      <c r="B45" t="s">
        <v>3230</v>
      </c>
      <c r="C45" t="s">
        <v>9461</v>
      </c>
      <c r="D45" t="s">
        <v>9901</v>
      </c>
      <c r="E45" t="s">
        <v>3966</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t="s">
        <v>549</v>
      </c>
    </row>
    <row r="46" spans="1:38">
      <c r="A46" s="13" t="s">
        <v>1</v>
      </c>
      <c r="B46" t="s">
        <v>2271</v>
      </c>
      <c r="C46" t="s">
        <v>9463</v>
      </c>
      <c r="D46" t="s">
        <v>9902</v>
      </c>
      <c r="E46" t="s">
        <v>3966</v>
      </c>
      <c r="F46">
        <v>0</v>
      </c>
      <c r="G46">
        <v>1.1329999999999999E-3</v>
      </c>
      <c r="H46">
        <v>2.1700000000000001E-3</v>
      </c>
      <c r="I46">
        <v>3.2880000000000001E-3</v>
      </c>
      <c r="J46">
        <v>4.4120000000000001E-3</v>
      </c>
      <c r="K46">
        <v>5.4990000000000004E-3</v>
      </c>
      <c r="L46">
        <v>6.5900000000000004E-3</v>
      </c>
      <c r="M46">
        <v>7.6899999999999998E-3</v>
      </c>
      <c r="N46">
        <v>8.8170000000000002E-3</v>
      </c>
      <c r="O46">
        <v>9.9380000000000007E-3</v>
      </c>
      <c r="P46">
        <v>1.106E-2</v>
      </c>
      <c r="Q46">
        <v>1.2128999999999999E-2</v>
      </c>
      <c r="R46">
        <v>1.3225000000000001E-2</v>
      </c>
      <c r="S46">
        <v>1.4255E-2</v>
      </c>
      <c r="T46">
        <v>1.5266999999999999E-2</v>
      </c>
      <c r="U46">
        <v>1.6209999999999999E-2</v>
      </c>
      <c r="V46">
        <v>1.7135000000000001E-2</v>
      </c>
      <c r="W46">
        <v>1.8044000000000001E-2</v>
      </c>
      <c r="X46">
        <v>1.891E-2</v>
      </c>
      <c r="Y46">
        <v>1.9789999999999999E-2</v>
      </c>
      <c r="Z46">
        <v>2.0648E-2</v>
      </c>
      <c r="AA46">
        <v>2.1499999999999998E-2</v>
      </c>
      <c r="AB46">
        <v>2.2360999999999999E-2</v>
      </c>
      <c r="AC46">
        <v>2.3272000000000001E-2</v>
      </c>
      <c r="AD46">
        <v>2.419E-2</v>
      </c>
      <c r="AE46">
        <v>2.5174999999999999E-2</v>
      </c>
      <c r="AF46">
        <v>2.6214999999999999E-2</v>
      </c>
      <c r="AG46">
        <v>2.7355999999999998E-2</v>
      </c>
      <c r="AH46">
        <v>2.8424999999999999E-2</v>
      </c>
      <c r="AI46">
        <v>2.9589000000000001E-2</v>
      </c>
      <c r="AJ46">
        <v>3.0810000000000001E-2</v>
      </c>
      <c r="AK46">
        <v>3.2077000000000001E-2</v>
      </c>
      <c r="AL46" t="s">
        <v>549</v>
      </c>
    </row>
    <row r="47" spans="1:38">
      <c r="A47" s="13" t="s">
        <v>5</v>
      </c>
      <c r="B47" t="s">
        <v>3238</v>
      </c>
      <c r="C47" t="s">
        <v>9465</v>
      </c>
      <c r="D47" t="s">
        <v>9903</v>
      </c>
      <c r="E47" t="s">
        <v>3966</v>
      </c>
      <c r="F47">
        <v>1.0020000000000001E-3</v>
      </c>
      <c r="G47">
        <v>2.5200000000000001E-3</v>
      </c>
      <c r="H47">
        <v>3.9379999999999997E-3</v>
      </c>
      <c r="I47">
        <v>5.4669999999999996E-3</v>
      </c>
      <c r="J47">
        <v>7.0060000000000001E-3</v>
      </c>
      <c r="K47">
        <v>8.489E-3</v>
      </c>
      <c r="L47">
        <v>9.9710000000000007E-3</v>
      </c>
      <c r="M47">
        <v>1.1457999999999999E-2</v>
      </c>
      <c r="N47">
        <v>1.2973999999999999E-2</v>
      </c>
      <c r="O47">
        <v>1.447E-2</v>
      </c>
      <c r="P47">
        <v>1.5956999999999999E-2</v>
      </c>
      <c r="Q47">
        <v>1.7364000000000001E-2</v>
      </c>
      <c r="R47">
        <v>1.8807000000000001E-2</v>
      </c>
      <c r="S47">
        <v>2.0157000000000001E-2</v>
      </c>
      <c r="T47">
        <v>2.1486000000000002E-2</v>
      </c>
      <c r="U47">
        <v>2.2728000000000002E-2</v>
      </c>
      <c r="V47">
        <v>2.3959000000000001E-2</v>
      </c>
      <c r="W47">
        <v>2.5186E-2</v>
      </c>
      <c r="X47">
        <v>2.6352E-2</v>
      </c>
      <c r="Y47">
        <v>2.7521E-2</v>
      </c>
      <c r="Z47">
        <v>2.8666000000000001E-2</v>
      </c>
      <c r="AA47">
        <v>2.9833999999999999E-2</v>
      </c>
      <c r="AB47">
        <v>3.1025E-2</v>
      </c>
      <c r="AC47">
        <v>3.2273999999999997E-2</v>
      </c>
      <c r="AD47">
        <v>3.3533E-2</v>
      </c>
      <c r="AE47">
        <v>3.4883999999999998E-2</v>
      </c>
      <c r="AF47">
        <v>3.6311999999999997E-2</v>
      </c>
      <c r="AG47">
        <v>3.7878000000000002E-2</v>
      </c>
      <c r="AH47">
        <v>3.9345999999999999E-2</v>
      </c>
      <c r="AI47">
        <v>4.0945000000000002E-2</v>
      </c>
      <c r="AJ47">
        <v>4.2622E-2</v>
      </c>
      <c r="AK47">
        <v>4.4364000000000001E-2</v>
      </c>
      <c r="AL47" s="91">
        <v>0.13</v>
      </c>
    </row>
    <row r="48" spans="1:38">
      <c r="A48" s="13" t="s">
        <v>5</v>
      </c>
      <c r="B48" t="s">
        <v>3235</v>
      </c>
      <c r="C48" t="s">
        <v>9467</v>
      </c>
      <c r="D48" t="s">
        <v>9904</v>
      </c>
      <c r="E48" t="s">
        <v>3966</v>
      </c>
      <c r="F48">
        <v>1.0790000000000001E-3</v>
      </c>
      <c r="G48">
        <v>2.666E-3</v>
      </c>
      <c r="H48">
        <v>4.15E-3</v>
      </c>
      <c r="I48">
        <v>5.7489999999999998E-3</v>
      </c>
      <c r="J48">
        <v>7.3590000000000001E-3</v>
      </c>
      <c r="K48">
        <v>8.9099999999999995E-3</v>
      </c>
      <c r="L48">
        <v>1.0460000000000001E-2</v>
      </c>
      <c r="M48">
        <v>1.2014E-2</v>
      </c>
      <c r="N48">
        <v>1.3599E-2</v>
      </c>
      <c r="O48">
        <v>1.5162999999999999E-2</v>
      </c>
      <c r="P48">
        <v>1.6718E-2</v>
      </c>
      <c r="Q48">
        <v>1.8186999999999998E-2</v>
      </c>
      <c r="R48">
        <v>1.9695000000000001E-2</v>
      </c>
      <c r="S48">
        <v>2.1104999999999999E-2</v>
      </c>
      <c r="T48">
        <v>2.2494E-2</v>
      </c>
      <c r="U48">
        <v>2.3792000000000001E-2</v>
      </c>
      <c r="V48">
        <v>2.5078E-2</v>
      </c>
      <c r="W48">
        <v>2.6360999999999999E-2</v>
      </c>
      <c r="X48">
        <v>2.7581000000000001E-2</v>
      </c>
      <c r="Y48">
        <v>2.8802000000000001E-2</v>
      </c>
      <c r="Z48">
        <v>2.9999000000000001E-2</v>
      </c>
      <c r="AA48">
        <v>3.1220000000000001E-2</v>
      </c>
      <c r="AB48">
        <v>3.2467000000000003E-2</v>
      </c>
      <c r="AC48">
        <v>3.3772999999999997E-2</v>
      </c>
      <c r="AD48">
        <v>3.5090999999999997E-2</v>
      </c>
      <c r="AE48">
        <v>3.6504000000000002E-2</v>
      </c>
      <c r="AF48">
        <v>3.7997000000000003E-2</v>
      </c>
      <c r="AG48">
        <v>3.9635999999999998E-2</v>
      </c>
      <c r="AH48">
        <v>4.1170999999999999E-2</v>
      </c>
      <c r="AI48">
        <v>4.2845000000000001E-2</v>
      </c>
      <c r="AJ48">
        <v>4.4599E-2</v>
      </c>
      <c r="AK48">
        <v>4.6420999999999997E-2</v>
      </c>
      <c r="AL48" s="91">
        <v>0.129</v>
      </c>
    </row>
    <row r="49" spans="1:38">
      <c r="A49" s="13" t="s">
        <v>7</v>
      </c>
      <c r="B49" t="s">
        <v>2287</v>
      </c>
      <c r="C49" t="s">
        <v>9469</v>
      </c>
      <c r="D49" t="s">
        <v>9905</v>
      </c>
      <c r="E49" t="s">
        <v>3966</v>
      </c>
      <c r="F49">
        <v>1.173E-3</v>
      </c>
      <c r="G49">
        <v>3.3279999999999998E-3</v>
      </c>
      <c r="H49">
        <v>5.3369999999999997E-3</v>
      </c>
      <c r="I49">
        <v>7.502E-3</v>
      </c>
      <c r="J49">
        <v>9.6810000000000004E-3</v>
      </c>
      <c r="K49">
        <v>1.1782000000000001E-2</v>
      </c>
      <c r="L49">
        <v>1.3883E-2</v>
      </c>
      <c r="M49">
        <v>1.5993E-2</v>
      </c>
      <c r="N49">
        <v>1.8145999999999999E-2</v>
      </c>
      <c r="O49">
        <v>2.0274E-2</v>
      </c>
      <c r="P49">
        <v>2.2391999999999999E-2</v>
      </c>
      <c r="Q49">
        <v>2.4396999999999999E-2</v>
      </c>
      <c r="R49">
        <v>2.6453999999999998E-2</v>
      </c>
      <c r="S49">
        <v>2.8381E-2</v>
      </c>
      <c r="T49">
        <v>3.0276000000000001E-2</v>
      </c>
      <c r="U49">
        <v>3.2046999999999999E-2</v>
      </c>
      <c r="V49">
        <v>3.3798000000000002E-2</v>
      </c>
      <c r="W49">
        <v>3.5539000000000001E-2</v>
      </c>
      <c r="X49">
        <v>3.7196E-2</v>
      </c>
      <c r="Y49">
        <v>3.8859999999999999E-2</v>
      </c>
      <c r="Z49">
        <v>4.0488000000000003E-2</v>
      </c>
      <c r="AA49">
        <v>4.2140999999999998E-2</v>
      </c>
      <c r="AB49">
        <v>4.3824000000000002E-2</v>
      </c>
      <c r="AC49">
        <v>4.5592000000000001E-2</v>
      </c>
      <c r="AD49">
        <v>4.7375E-2</v>
      </c>
      <c r="AE49">
        <v>4.9286999999999997E-2</v>
      </c>
      <c r="AF49">
        <v>5.1306999999999998E-2</v>
      </c>
      <c r="AG49">
        <v>5.3524000000000002E-2</v>
      </c>
      <c r="AH49">
        <v>5.5599999999999997E-2</v>
      </c>
      <c r="AI49">
        <v>5.7862999999999998E-2</v>
      </c>
      <c r="AJ49">
        <v>6.0235999999999998E-2</v>
      </c>
      <c r="AK49">
        <v>6.2700000000000006E-2</v>
      </c>
      <c r="AL49" s="91">
        <v>0.13700000000000001</v>
      </c>
    </row>
    <row r="50" spans="1:38">
      <c r="B50" t="s">
        <v>8091</v>
      </c>
      <c r="C50" t="s">
        <v>9471</v>
      </c>
      <c r="D50" t="s">
        <v>9906</v>
      </c>
      <c r="E50" t="s">
        <v>3966</v>
      </c>
      <c r="F50">
        <v>187.57427999999999</v>
      </c>
      <c r="G50">
        <v>189.93634</v>
      </c>
      <c r="H50">
        <v>192.67484999999999</v>
      </c>
      <c r="I50">
        <v>195.238831</v>
      </c>
      <c r="J50">
        <v>197.73292499999999</v>
      </c>
      <c r="K50">
        <v>198.88999899999999</v>
      </c>
      <c r="L50">
        <v>200.11705000000001</v>
      </c>
      <c r="M50">
        <v>201.199692</v>
      </c>
      <c r="N50">
        <v>202.49142499999999</v>
      </c>
      <c r="O50">
        <v>203.39149499999999</v>
      </c>
      <c r="P50">
        <v>204.320618</v>
      </c>
      <c r="Q50">
        <v>204.68647799999999</v>
      </c>
      <c r="R50">
        <v>206.036835</v>
      </c>
      <c r="S50">
        <v>206.859329</v>
      </c>
      <c r="T50">
        <v>207.93722500000001</v>
      </c>
      <c r="U50">
        <v>208.573792</v>
      </c>
      <c r="V50">
        <v>209.42460600000001</v>
      </c>
      <c r="W50">
        <v>210.416504</v>
      </c>
      <c r="X50">
        <v>211.109589</v>
      </c>
      <c r="Y50">
        <v>211.91996800000001</v>
      </c>
      <c r="Z50">
        <v>212.676163</v>
      </c>
      <c r="AA50">
        <v>213.60458399999999</v>
      </c>
      <c r="AB50">
        <v>214.56098900000001</v>
      </c>
      <c r="AC50">
        <v>215.668274</v>
      </c>
      <c r="AD50">
        <v>216.67707799999999</v>
      </c>
      <c r="AE50">
        <v>218.04837000000001</v>
      </c>
      <c r="AF50">
        <v>219.66639699999999</v>
      </c>
      <c r="AG50">
        <v>221.832581</v>
      </c>
      <c r="AH50">
        <v>223.127869</v>
      </c>
      <c r="AI50">
        <v>224.901825</v>
      </c>
      <c r="AJ50">
        <v>226.75671399999999</v>
      </c>
      <c r="AK50">
        <v>228.51850899999999</v>
      </c>
      <c r="AL50" s="91">
        <v>6.0000000000000001E-3</v>
      </c>
    </row>
    <row r="51" spans="1:38">
      <c r="B51" t="s">
        <v>8095</v>
      </c>
      <c r="C51" t="s">
        <v>9473</v>
      </c>
      <c r="D51" t="s">
        <v>9907</v>
      </c>
      <c r="E51" t="s">
        <v>3966</v>
      </c>
      <c r="F51">
        <v>304.29357900000002</v>
      </c>
      <c r="G51">
        <v>307.66116299999999</v>
      </c>
      <c r="H51">
        <v>312.93335000000002</v>
      </c>
      <c r="I51">
        <v>317.70700099999999</v>
      </c>
      <c r="J51">
        <v>322.66467299999999</v>
      </c>
      <c r="K51">
        <v>325.79129</v>
      </c>
      <c r="L51">
        <v>329.25698899999998</v>
      </c>
      <c r="M51">
        <v>332.694885</v>
      </c>
      <c r="N51">
        <v>336.70532200000002</v>
      </c>
      <c r="O51">
        <v>340.27844199999998</v>
      </c>
      <c r="P51">
        <v>344.02716099999998</v>
      </c>
      <c r="Q51">
        <v>346.95617700000003</v>
      </c>
      <c r="R51">
        <v>351.66378800000001</v>
      </c>
      <c r="S51">
        <v>355.60348499999998</v>
      </c>
      <c r="T51">
        <v>360.03207400000002</v>
      </c>
      <c r="U51">
        <v>363.81957999999997</v>
      </c>
      <c r="V51">
        <v>368.12973</v>
      </c>
      <c r="W51">
        <v>372.77658100000002</v>
      </c>
      <c r="X51">
        <v>376.815247</v>
      </c>
      <c r="Y51">
        <v>380.994415</v>
      </c>
      <c r="Z51">
        <v>385.11114500000002</v>
      </c>
      <c r="AA51">
        <v>389.50805700000001</v>
      </c>
      <c r="AB51">
        <v>394.02108800000002</v>
      </c>
      <c r="AC51">
        <v>398.79629499999999</v>
      </c>
      <c r="AD51">
        <v>403.47387700000002</v>
      </c>
      <c r="AE51">
        <v>408.93469199999998</v>
      </c>
      <c r="AF51">
        <v>414.93237299999998</v>
      </c>
      <c r="AG51">
        <v>422.07150300000001</v>
      </c>
      <c r="AH51">
        <v>427.74401899999998</v>
      </c>
      <c r="AI51">
        <v>434.53539999999998</v>
      </c>
      <c r="AJ51">
        <v>441.66012599999999</v>
      </c>
      <c r="AK51">
        <v>448.94326799999999</v>
      </c>
      <c r="AL51" s="91">
        <v>1.2999999999999999E-2</v>
      </c>
    </row>
    <row r="52" spans="1:38">
      <c r="B52" t="s">
        <v>8098</v>
      </c>
      <c r="D52" t="s">
        <v>9908</v>
      </c>
    </row>
    <row r="53" spans="1:38">
      <c r="B53" t="s">
        <v>850</v>
      </c>
      <c r="D53" t="s">
        <v>9909</v>
      </c>
    </row>
    <row r="54" spans="1:38">
      <c r="A54" s="13" t="s">
        <v>4</v>
      </c>
      <c r="B54" t="s">
        <v>955</v>
      </c>
      <c r="C54" t="s">
        <v>9477</v>
      </c>
      <c r="D54" t="s">
        <v>9910</v>
      </c>
      <c r="E54" t="s">
        <v>817</v>
      </c>
      <c r="F54">
        <v>441.157196</v>
      </c>
      <c r="G54">
        <v>439.851654</v>
      </c>
      <c r="H54">
        <v>444.875854</v>
      </c>
      <c r="I54">
        <v>445.75824</v>
      </c>
      <c r="J54">
        <v>447.026276</v>
      </c>
      <c r="K54">
        <v>446.18331899999998</v>
      </c>
      <c r="L54">
        <v>445.75247200000001</v>
      </c>
      <c r="M54">
        <v>444.64956699999999</v>
      </c>
      <c r="N54">
        <v>443.95849600000003</v>
      </c>
      <c r="O54">
        <v>443.044647</v>
      </c>
      <c r="P54">
        <v>442.47238199999998</v>
      </c>
      <c r="Q54">
        <v>441.41467299999999</v>
      </c>
      <c r="R54">
        <v>443.26297</v>
      </c>
      <c r="S54">
        <v>444.08538800000002</v>
      </c>
      <c r="T54">
        <v>445.49386600000003</v>
      </c>
      <c r="U54">
        <v>446.66549700000002</v>
      </c>
      <c r="V54">
        <v>448.95410199999998</v>
      </c>
      <c r="W54">
        <v>451.39312699999999</v>
      </c>
      <c r="X54">
        <v>452.53585800000002</v>
      </c>
      <c r="Y54">
        <v>453.64514200000002</v>
      </c>
      <c r="Z54">
        <v>454.65353399999998</v>
      </c>
      <c r="AA54">
        <v>455.76773100000003</v>
      </c>
      <c r="AB54">
        <v>456.98211700000002</v>
      </c>
      <c r="AC54">
        <v>458.283661</v>
      </c>
      <c r="AD54">
        <v>459.356964</v>
      </c>
      <c r="AE54">
        <v>461.23822000000001</v>
      </c>
      <c r="AF54">
        <v>463.55627399999997</v>
      </c>
      <c r="AG54">
        <v>467.04431199999999</v>
      </c>
      <c r="AH54">
        <v>469.11380000000003</v>
      </c>
      <c r="AI54">
        <v>472.58075000000002</v>
      </c>
      <c r="AJ54">
        <v>476.39025900000001</v>
      </c>
      <c r="AK54">
        <v>480.847961</v>
      </c>
      <c r="AL54" s="91">
        <v>3.0000000000000001E-3</v>
      </c>
    </row>
    <row r="55" spans="1:38">
      <c r="A55" s="13" t="s">
        <v>3</v>
      </c>
      <c r="B55" t="s">
        <v>1221</v>
      </c>
      <c r="C55" t="s">
        <v>9479</v>
      </c>
      <c r="D55" t="s">
        <v>9911</v>
      </c>
      <c r="E55" t="s">
        <v>817</v>
      </c>
      <c r="F55">
        <v>165.25325000000001</v>
      </c>
      <c r="G55">
        <v>164.454971</v>
      </c>
      <c r="H55">
        <v>166.53810100000001</v>
      </c>
      <c r="I55">
        <v>167.45056199999999</v>
      </c>
      <c r="J55">
        <v>168.80522199999999</v>
      </c>
      <c r="K55">
        <v>169.56707800000001</v>
      </c>
      <c r="L55">
        <v>170.78431699999999</v>
      </c>
      <c r="M55">
        <v>172.09639000000001</v>
      </c>
      <c r="N55">
        <v>173.62622099999999</v>
      </c>
      <c r="O55">
        <v>174.87560999999999</v>
      </c>
      <c r="P55">
        <v>176.28919999999999</v>
      </c>
      <c r="Q55">
        <v>177.55345199999999</v>
      </c>
      <c r="R55">
        <v>179.84492499999999</v>
      </c>
      <c r="S55">
        <v>182.160492</v>
      </c>
      <c r="T55">
        <v>185.23513800000001</v>
      </c>
      <c r="U55">
        <v>188.33802800000001</v>
      </c>
      <c r="V55">
        <v>192.02383399999999</v>
      </c>
      <c r="W55">
        <v>196.10861199999999</v>
      </c>
      <c r="X55">
        <v>199.81353799999999</v>
      </c>
      <c r="Y55">
        <v>203.407028</v>
      </c>
      <c r="Z55">
        <v>206.713821</v>
      </c>
      <c r="AA55">
        <v>210.07699600000001</v>
      </c>
      <c r="AB55">
        <v>213.51179500000001</v>
      </c>
      <c r="AC55">
        <v>216.92773399999999</v>
      </c>
      <c r="AD55">
        <v>220.113113</v>
      </c>
      <c r="AE55">
        <v>223.60792499999999</v>
      </c>
      <c r="AF55">
        <v>227.27912900000001</v>
      </c>
      <c r="AG55">
        <v>231.45361299999999</v>
      </c>
      <c r="AH55">
        <v>234.81632999999999</v>
      </c>
      <c r="AI55">
        <v>238.794479</v>
      </c>
      <c r="AJ55">
        <v>242.93493699999999</v>
      </c>
      <c r="AK55">
        <v>247.39920000000001</v>
      </c>
      <c r="AL55" s="91">
        <v>1.2999999999999999E-2</v>
      </c>
    </row>
    <row r="56" spans="1:38">
      <c r="A56" s="13" t="s">
        <v>6</v>
      </c>
      <c r="B56" t="s">
        <v>970</v>
      </c>
      <c r="C56" t="s">
        <v>9481</v>
      </c>
      <c r="D56" t="s">
        <v>9912</v>
      </c>
      <c r="E56" t="s">
        <v>817</v>
      </c>
      <c r="F56">
        <v>0.118809</v>
      </c>
      <c r="G56">
        <v>0.165408</v>
      </c>
      <c r="H56">
        <v>0.21107600000000001</v>
      </c>
      <c r="I56">
        <v>0.25260300000000002</v>
      </c>
      <c r="J56">
        <v>0.293383</v>
      </c>
      <c r="K56">
        <v>0.33160899999999999</v>
      </c>
      <c r="L56">
        <v>0.36896699999999999</v>
      </c>
      <c r="M56">
        <v>0.40499800000000002</v>
      </c>
      <c r="N56">
        <v>0.44082300000000002</v>
      </c>
      <c r="O56">
        <v>0.47652</v>
      </c>
      <c r="P56">
        <v>0.51246700000000001</v>
      </c>
      <c r="Q56">
        <v>0.54691599999999996</v>
      </c>
      <c r="R56">
        <v>0.58455000000000001</v>
      </c>
      <c r="S56">
        <v>0.62150399999999995</v>
      </c>
      <c r="T56">
        <v>0.66028299999999995</v>
      </c>
      <c r="U56">
        <v>0.69889100000000004</v>
      </c>
      <c r="V56">
        <v>0.74020699999999995</v>
      </c>
      <c r="W56">
        <v>0.78395999999999999</v>
      </c>
      <c r="X56">
        <v>0.82745500000000005</v>
      </c>
      <c r="Y56">
        <v>0.87267899999999998</v>
      </c>
      <c r="Z56">
        <v>0.91802300000000003</v>
      </c>
      <c r="AA56">
        <v>0.96418899999999996</v>
      </c>
      <c r="AB56">
        <v>1.011474</v>
      </c>
      <c r="AC56">
        <v>1.0603659999999999</v>
      </c>
      <c r="AD56">
        <v>1.109532</v>
      </c>
      <c r="AE56">
        <v>1.162245</v>
      </c>
      <c r="AF56">
        <v>1.2184900000000001</v>
      </c>
      <c r="AG56">
        <v>1.281112</v>
      </c>
      <c r="AH56">
        <v>1.342859</v>
      </c>
      <c r="AI56">
        <v>1.4122779999999999</v>
      </c>
      <c r="AJ56">
        <v>1.4866569999999999</v>
      </c>
      <c r="AK56">
        <v>1.5669919999999999</v>
      </c>
      <c r="AL56" s="91">
        <v>8.6999999999999994E-2</v>
      </c>
    </row>
    <row r="57" spans="1:38">
      <c r="A57" s="13" t="s">
        <v>2</v>
      </c>
      <c r="B57" t="s">
        <v>985</v>
      </c>
      <c r="C57" t="s">
        <v>9483</v>
      </c>
      <c r="D57" t="s">
        <v>9913</v>
      </c>
      <c r="E57" t="s">
        <v>817</v>
      </c>
      <c r="F57">
        <v>6.5120999999999998E-2</v>
      </c>
      <c r="G57">
        <v>9.4753000000000004E-2</v>
      </c>
      <c r="H57">
        <v>0.123069</v>
      </c>
      <c r="I57">
        <v>0.148065</v>
      </c>
      <c r="J57">
        <v>0.17125299999999999</v>
      </c>
      <c r="K57">
        <v>0.19175</v>
      </c>
      <c r="L57">
        <v>0.21068100000000001</v>
      </c>
      <c r="M57">
        <v>0.227911</v>
      </c>
      <c r="N57">
        <v>0.244148</v>
      </c>
      <c r="O57">
        <v>0.25945400000000002</v>
      </c>
      <c r="P57">
        <v>0.27416099999999999</v>
      </c>
      <c r="Q57">
        <v>0.28744799999999998</v>
      </c>
      <c r="R57">
        <v>0.301732</v>
      </c>
      <c r="S57">
        <v>0.314938</v>
      </c>
      <c r="T57">
        <v>0.32844299999999998</v>
      </c>
      <c r="U57">
        <v>0.34143200000000001</v>
      </c>
      <c r="V57">
        <v>0.35519499999999998</v>
      </c>
      <c r="W57">
        <v>0.36943100000000001</v>
      </c>
      <c r="X57">
        <v>0.382965</v>
      </c>
      <c r="Y57">
        <v>0.39681</v>
      </c>
      <c r="Z57">
        <v>0.410437</v>
      </c>
      <c r="AA57">
        <v>0.42427599999999999</v>
      </c>
      <c r="AB57">
        <v>0.43861299999999998</v>
      </c>
      <c r="AC57">
        <v>0.45444000000000001</v>
      </c>
      <c r="AD57">
        <v>0.471522</v>
      </c>
      <c r="AE57">
        <v>0.49183500000000002</v>
      </c>
      <c r="AF57">
        <v>0.51565799999999995</v>
      </c>
      <c r="AG57">
        <v>0.54457800000000001</v>
      </c>
      <c r="AH57">
        <v>0.57587299999999997</v>
      </c>
      <c r="AI57">
        <v>0.61359200000000003</v>
      </c>
      <c r="AJ57">
        <v>0.65694699999999995</v>
      </c>
      <c r="AK57">
        <v>0.70685100000000001</v>
      </c>
      <c r="AL57" s="91">
        <v>0.08</v>
      </c>
    </row>
    <row r="58" spans="1:38">
      <c r="A58" s="13" t="s">
        <v>3</v>
      </c>
      <c r="B58" t="s">
        <v>3230</v>
      </c>
      <c r="C58" t="s">
        <v>9485</v>
      </c>
      <c r="D58" t="s">
        <v>9914</v>
      </c>
      <c r="E58" t="s">
        <v>817</v>
      </c>
      <c r="F58">
        <v>46.497841000000001</v>
      </c>
      <c r="G58">
        <v>49.382297999999999</v>
      </c>
      <c r="H58">
        <v>52.720523999999997</v>
      </c>
      <c r="I58">
        <v>55.438412</v>
      </c>
      <c r="J58">
        <v>58.098877000000002</v>
      </c>
      <c r="K58">
        <v>60.435454999999997</v>
      </c>
      <c r="L58">
        <v>62.901671999999998</v>
      </c>
      <c r="M58">
        <v>65.381752000000006</v>
      </c>
      <c r="N58">
        <v>67.983559</v>
      </c>
      <c r="O58">
        <v>70.611564999999999</v>
      </c>
      <c r="P58">
        <v>73.415970000000002</v>
      </c>
      <c r="Q58">
        <v>76.181006999999994</v>
      </c>
      <c r="R58">
        <v>79.430351000000002</v>
      </c>
      <c r="S58">
        <v>82.622687999999997</v>
      </c>
      <c r="T58">
        <v>86.056984</v>
      </c>
      <c r="U58">
        <v>89.336876000000004</v>
      </c>
      <c r="V58">
        <v>92.878960000000006</v>
      </c>
      <c r="W58">
        <v>96.613060000000004</v>
      </c>
      <c r="X58">
        <v>100.280106</v>
      </c>
      <c r="Y58">
        <v>103.984886</v>
      </c>
      <c r="Z58">
        <v>108.045677</v>
      </c>
      <c r="AA58">
        <v>112.491905</v>
      </c>
      <c r="AB58">
        <v>117.267647</v>
      </c>
      <c r="AC58">
        <v>122.368492</v>
      </c>
      <c r="AD58">
        <v>127.61853000000001</v>
      </c>
      <c r="AE58">
        <v>133.36409</v>
      </c>
      <c r="AF58">
        <v>139.49873400000001</v>
      </c>
      <c r="AG58">
        <v>146.25076300000001</v>
      </c>
      <c r="AH58">
        <v>152.80003400000001</v>
      </c>
      <c r="AI58">
        <v>160.19517500000001</v>
      </c>
      <c r="AJ58">
        <v>168.01229900000001</v>
      </c>
      <c r="AK58">
        <v>176.45491000000001</v>
      </c>
      <c r="AL58" s="91">
        <v>4.3999999999999997E-2</v>
      </c>
    </row>
    <row r="59" spans="1:38">
      <c r="A59" s="13" t="s">
        <v>1</v>
      </c>
      <c r="B59" t="s">
        <v>2271</v>
      </c>
      <c r="C59" t="s">
        <v>9487</v>
      </c>
      <c r="D59" t="s">
        <v>9915</v>
      </c>
      <c r="E59" t="s">
        <v>817</v>
      </c>
      <c r="F59">
        <v>6.8770000000000003E-3</v>
      </c>
      <c r="G59">
        <v>3.3599999999999998E-2</v>
      </c>
      <c r="H59">
        <v>6.1106000000000001E-2</v>
      </c>
      <c r="I59">
        <v>8.9328000000000005E-2</v>
      </c>
      <c r="J59">
        <v>0.11849</v>
      </c>
      <c r="K59">
        <v>0.14740200000000001</v>
      </c>
      <c r="L59">
        <v>0.17644599999999999</v>
      </c>
      <c r="M59">
        <v>0.20519999999999999</v>
      </c>
      <c r="N59">
        <v>0.23400699999999999</v>
      </c>
      <c r="O59">
        <v>0.262262</v>
      </c>
      <c r="P59">
        <v>0.29012500000000002</v>
      </c>
      <c r="Q59">
        <v>0.31678299999999998</v>
      </c>
      <c r="R59">
        <v>0.34505200000000003</v>
      </c>
      <c r="S59">
        <v>0.37275399999999997</v>
      </c>
      <c r="T59">
        <v>0.401254</v>
      </c>
      <c r="U59">
        <v>0.42981200000000003</v>
      </c>
      <c r="V59">
        <v>0.46034900000000001</v>
      </c>
      <c r="W59">
        <v>0.49257000000000001</v>
      </c>
      <c r="X59">
        <v>0.52495199999999997</v>
      </c>
      <c r="Y59">
        <v>0.55886100000000005</v>
      </c>
      <c r="Z59">
        <v>0.59360500000000005</v>
      </c>
      <c r="AA59">
        <v>0.62952699999999995</v>
      </c>
      <c r="AB59">
        <v>0.66700199999999998</v>
      </c>
      <c r="AC59">
        <v>0.70572699999999999</v>
      </c>
      <c r="AD59">
        <v>0.74365800000000004</v>
      </c>
      <c r="AE59">
        <v>0.78296399999999999</v>
      </c>
      <c r="AF59">
        <v>0.82369999999999999</v>
      </c>
      <c r="AG59">
        <v>0.86769499999999999</v>
      </c>
      <c r="AH59">
        <v>0.91022899999999995</v>
      </c>
      <c r="AI59">
        <v>0.95715099999999997</v>
      </c>
      <c r="AJ59">
        <v>1.0069669999999999</v>
      </c>
      <c r="AK59">
        <v>1.0608439999999999</v>
      </c>
      <c r="AL59" s="91">
        <v>0.17599999999999999</v>
      </c>
    </row>
    <row r="60" spans="1:38">
      <c r="A60" s="13" t="s">
        <v>5</v>
      </c>
      <c r="B60" t="s">
        <v>3238</v>
      </c>
      <c r="C60" t="s">
        <v>9489</v>
      </c>
      <c r="D60" t="s">
        <v>9916</v>
      </c>
      <c r="E60" t="s">
        <v>817</v>
      </c>
      <c r="F60">
        <v>0</v>
      </c>
      <c r="G60">
        <v>3.6101000000000001E-2</v>
      </c>
      <c r="H60">
        <v>7.2613999999999998E-2</v>
      </c>
      <c r="I60">
        <v>0.109613</v>
      </c>
      <c r="J60">
        <v>0.14730299999999999</v>
      </c>
      <c r="K60">
        <v>0.184003</v>
      </c>
      <c r="L60">
        <v>0.219995</v>
      </c>
      <c r="M60">
        <v>0.25469999999999998</v>
      </c>
      <c r="N60">
        <v>0.28847899999999999</v>
      </c>
      <c r="O60">
        <v>0.32112800000000002</v>
      </c>
      <c r="P60">
        <v>0.35269499999999998</v>
      </c>
      <c r="Q60">
        <v>0.38236300000000001</v>
      </c>
      <c r="R60">
        <v>0.41358099999999998</v>
      </c>
      <c r="S60">
        <v>0.44394</v>
      </c>
      <c r="T60">
        <v>0.47541699999999998</v>
      </c>
      <c r="U60">
        <v>0.50700999999999996</v>
      </c>
      <c r="V60">
        <v>0.54084500000000002</v>
      </c>
      <c r="W60">
        <v>0.57661799999999996</v>
      </c>
      <c r="X60">
        <v>0.61259699999999995</v>
      </c>
      <c r="Y60">
        <v>0.65040900000000001</v>
      </c>
      <c r="Z60">
        <v>0.68915700000000002</v>
      </c>
      <c r="AA60">
        <v>0.72917100000000001</v>
      </c>
      <c r="AB60">
        <v>0.77050099999999999</v>
      </c>
      <c r="AC60">
        <v>0.81327099999999997</v>
      </c>
      <c r="AD60">
        <v>0.85494300000000001</v>
      </c>
      <c r="AE60">
        <v>0.89818200000000004</v>
      </c>
      <c r="AF60">
        <v>0.94306199999999996</v>
      </c>
      <c r="AG60">
        <v>0.99169600000000002</v>
      </c>
      <c r="AH60">
        <v>1.038762</v>
      </c>
      <c r="AI60">
        <v>1.0910120000000001</v>
      </c>
      <c r="AJ60">
        <v>1.146795</v>
      </c>
      <c r="AK60">
        <v>1.207525</v>
      </c>
      <c r="AL60" t="s">
        <v>549</v>
      </c>
    </row>
    <row r="61" spans="1:38">
      <c r="A61" s="13" t="s">
        <v>5</v>
      </c>
      <c r="B61" t="s">
        <v>3235</v>
      </c>
      <c r="C61" t="s">
        <v>9491</v>
      </c>
      <c r="D61" t="s">
        <v>9917</v>
      </c>
      <c r="E61" t="s">
        <v>817</v>
      </c>
      <c r="F61">
        <v>0</v>
      </c>
      <c r="G61">
        <v>3.7775000000000003E-2</v>
      </c>
      <c r="H61">
        <v>7.5880000000000003E-2</v>
      </c>
      <c r="I61">
        <v>0.11486399999999999</v>
      </c>
      <c r="J61">
        <v>0.154915</v>
      </c>
      <c r="K61">
        <v>0.19441</v>
      </c>
      <c r="L61">
        <v>0.23379800000000001</v>
      </c>
      <c r="M61">
        <v>0.27249899999999999</v>
      </c>
      <c r="N61">
        <v>0.31092900000000001</v>
      </c>
      <c r="O61">
        <v>0.34859499999999999</v>
      </c>
      <c r="P61">
        <v>0.38585000000000003</v>
      </c>
      <c r="Q61">
        <v>0.42161500000000002</v>
      </c>
      <c r="R61">
        <v>0.45966499999999999</v>
      </c>
      <c r="S61">
        <v>0.49687900000000002</v>
      </c>
      <c r="T61">
        <v>0.53535900000000003</v>
      </c>
      <c r="U61">
        <v>0.57391899999999996</v>
      </c>
      <c r="V61">
        <v>0.61492000000000002</v>
      </c>
      <c r="W61">
        <v>0.65798699999999999</v>
      </c>
      <c r="X61">
        <v>0.70110099999999997</v>
      </c>
      <c r="Y61">
        <v>0.74609800000000004</v>
      </c>
      <c r="Z61">
        <v>0.79204600000000003</v>
      </c>
      <c r="AA61">
        <v>0.83935300000000002</v>
      </c>
      <c r="AB61">
        <v>0.88824199999999998</v>
      </c>
      <c r="AC61">
        <v>0.93876000000000004</v>
      </c>
      <c r="AD61">
        <v>0.98813099999999998</v>
      </c>
      <c r="AE61">
        <v>1.039385</v>
      </c>
      <c r="AF61">
        <v>1.092538</v>
      </c>
      <c r="AG61">
        <v>1.149966</v>
      </c>
      <c r="AH61">
        <v>1.205433</v>
      </c>
      <c r="AI61">
        <v>1.2667040000000001</v>
      </c>
      <c r="AJ61">
        <v>1.3318080000000001</v>
      </c>
      <c r="AK61">
        <v>1.402339</v>
      </c>
      <c r="AL61" t="s">
        <v>549</v>
      </c>
    </row>
    <row r="62" spans="1:38">
      <c r="A62" s="13" t="s">
        <v>7</v>
      </c>
      <c r="B62" t="s">
        <v>2287</v>
      </c>
      <c r="C62" t="s">
        <v>9493</v>
      </c>
      <c r="D62" t="s">
        <v>9918</v>
      </c>
      <c r="E62" t="s">
        <v>817</v>
      </c>
      <c r="F62">
        <v>0</v>
      </c>
      <c r="G62">
        <v>2.8E-5</v>
      </c>
      <c r="H62">
        <v>6.0999999999999999E-5</v>
      </c>
      <c r="I62">
        <v>9.2999999999999997E-5</v>
      </c>
      <c r="J62">
        <v>1.25E-4</v>
      </c>
      <c r="K62">
        <v>1.56E-4</v>
      </c>
      <c r="L62">
        <v>1.8599999999999999E-4</v>
      </c>
      <c r="M62">
        <v>2.14E-4</v>
      </c>
      <c r="N62">
        <v>2.42E-4</v>
      </c>
      <c r="O62">
        <v>2.6800000000000001E-4</v>
      </c>
      <c r="P62">
        <v>2.9300000000000002E-4</v>
      </c>
      <c r="Q62">
        <v>3.1399999999999999E-4</v>
      </c>
      <c r="R62">
        <v>3.3599999999999998E-4</v>
      </c>
      <c r="S62">
        <v>3.5599999999999998E-4</v>
      </c>
      <c r="T62">
        <v>3.7500000000000001E-4</v>
      </c>
      <c r="U62">
        <v>3.9100000000000002E-4</v>
      </c>
      <c r="V62">
        <v>4.0700000000000003E-4</v>
      </c>
      <c r="W62">
        <v>4.2200000000000001E-4</v>
      </c>
      <c r="X62">
        <v>4.35E-4</v>
      </c>
      <c r="Y62">
        <v>4.4799999999999999E-4</v>
      </c>
      <c r="Z62">
        <v>4.5899999999999999E-4</v>
      </c>
      <c r="AA62">
        <v>4.6799999999999999E-4</v>
      </c>
      <c r="AB62">
        <v>4.7600000000000002E-4</v>
      </c>
      <c r="AC62">
        <v>4.84E-4</v>
      </c>
      <c r="AD62">
        <v>4.8799999999999999E-4</v>
      </c>
      <c r="AE62">
        <v>4.9100000000000001E-4</v>
      </c>
      <c r="AF62">
        <v>4.9200000000000003E-4</v>
      </c>
      <c r="AG62">
        <v>4.9299999999999995E-4</v>
      </c>
      <c r="AH62">
        <v>4.9200000000000003E-4</v>
      </c>
      <c r="AI62">
        <v>4.8999999999999998E-4</v>
      </c>
      <c r="AJ62">
        <v>4.8899999999999996E-4</v>
      </c>
      <c r="AK62">
        <v>4.8700000000000002E-4</v>
      </c>
      <c r="AL62" t="s">
        <v>549</v>
      </c>
    </row>
    <row r="63" spans="1:38">
      <c r="B63" t="s">
        <v>8028</v>
      </c>
      <c r="C63" t="s">
        <v>9495</v>
      </c>
      <c r="D63" t="s">
        <v>9919</v>
      </c>
      <c r="E63" t="s">
        <v>817</v>
      </c>
      <c r="F63">
        <v>653.09906000000001</v>
      </c>
      <c r="G63">
        <v>654.05694600000004</v>
      </c>
      <c r="H63">
        <v>664.67810099999997</v>
      </c>
      <c r="I63">
        <v>669.36163299999998</v>
      </c>
      <c r="J63">
        <v>674.81567399999994</v>
      </c>
      <c r="K63">
        <v>677.23498500000005</v>
      </c>
      <c r="L63">
        <v>680.64837599999998</v>
      </c>
      <c r="M63">
        <v>683.49285899999995</v>
      </c>
      <c r="N63">
        <v>687.087219</v>
      </c>
      <c r="O63">
        <v>690.200378</v>
      </c>
      <c r="P63">
        <v>693.99310300000002</v>
      </c>
      <c r="Q63">
        <v>697.10479699999996</v>
      </c>
      <c r="R63">
        <v>704.64343299999996</v>
      </c>
      <c r="S63">
        <v>711.11901899999998</v>
      </c>
      <c r="T63">
        <v>719.18737799999997</v>
      </c>
      <c r="U63">
        <v>726.89202899999998</v>
      </c>
      <c r="V63">
        <v>736.568848</v>
      </c>
      <c r="W63">
        <v>746.99585000000002</v>
      </c>
      <c r="X63">
        <v>755.67889400000001</v>
      </c>
      <c r="Y63">
        <v>764.26238999999998</v>
      </c>
      <c r="Z63">
        <v>772.81689500000005</v>
      </c>
      <c r="AA63">
        <v>781.92358400000001</v>
      </c>
      <c r="AB63">
        <v>791.53808600000002</v>
      </c>
      <c r="AC63">
        <v>801.55267300000003</v>
      </c>
      <c r="AD63">
        <v>811.25689699999998</v>
      </c>
      <c r="AE63">
        <v>822.58532700000001</v>
      </c>
      <c r="AF63">
        <v>834.92816200000004</v>
      </c>
      <c r="AG63">
        <v>849.58459500000004</v>
      </c>
      <c r="AH63">
        <v>861.80407700000001</v>
      </c>
      <c r="AI63">
        <v>876.91131600000006</v>
      </c>
      <c r="AJ63">
        <v>892.96679700000004</v>
      </c>
      <c r="AK63">
        <v>910.64691200000004</v>
      </c>
      <c r="AL63" s="91">
        <v>1.0999999999999999E-2</v>
      </c>
    </row>
    <row r="64" spans="1:38">
      <c r="B64" t="s">
        <v>854</v>
      </c>
      <c r="D64" t="s">
        <v>9920</v>
      </c>
    </row>
    <row r="65" spans="1:38">
      <c r="A65" s="13" t="s">
        <v>4</v>
      </c>
      <c r="B65" t="s">
        <v>955</v>
      </c>
      <c r="C65" t="s">
        <v>9498</v>
      </c>
      <c r="D65" t="s">
        <v>9921</v>
      </c>
      <c r="E65" t="s">
        <v>817</v>
      </c>
      <c r="F65">
        <v>583.02459699999997</v>
      </c>
      <c r="G65">
        <v>581.14209000000005</v>
      </c>
      <c r="H65">
        <v>583.52539100000001</v>
      </c>
      <c r="I65">
        <v>587.59240699999998</v>
      </c>
      <c r="J65">
        <v>591.92028800000003</v>
      </c>
      <c r="K65">
        <v>592.27313200000003</v>
      </c>
      <c r="L65">
        <v>592.91033900000002</v>
      </c>
      <c r="M65">
        <v>593.69622800000002</v>
      </c>
      <c r="N65">
        <v>595.82226600000001</v>
      </c>
      <c r="O65">
        <v>597.81622300000004</v>
      </c>
      <c r="P65">
        <v>599.55847200000005</v>
      </c>
      <c r="Q65">
        <v>599.48644999999999</v>
      </c>
      <c r="R65">
        <v>602.17468299999996</v>
      </c>
      <c r="S65">
        <v>604.21283000000005</v>
      </c>
      <c r="T65">
        <v>607.89031999999997</v>
      </c>
      <c r="U65">
        <v>611.25531000000001</v>
      </c>
      <c r="V65">
        <v>616.68695100000002</v>
      </c>
      <c r="W65">
        <v>623.76696800000002</v>
      </c>
      <c r="X65">
        <v>630.86199999999997</v>
      </c>
      <c r="Y65">
        <v>638.98382600000002</v>
      </c>
      <c r="Z65">
        <v>647.66485599999999</v>
      </c>
      <c r="AA65">
        <v>657.49169900000004</v>
      </c>
      <c r="AB65">
        <v>668.18353300000001</v>
      </c>
      <c r="AC65">
        <v>680.01757799999996</v>
      </c>
      <c r="AD65">
        <v>693.08587599999998</v>
      </c>
      <c r="AE65">
        <v>708.71026600000005</v>
      </c>
      <c r="AF65">
        <v>726.21118200000001</v>
      </c>
      <c r="AG65">
        <v>746.43725600000005</v>
      </c>
      <c r="AH65">
        <v>764.74041699999998</v>
      </c>
      <c r="AI65">
        <v>785.607483</v>
      </c>
      <c r="AJ65">
        <v>807.61657700000001</v>
      </c>
      <c r="AK65">
        <v>830.16796899999997</v>
      </c>
      <c r="AL65" s="91">
        <v>1.0999999999999999E-2</v>
      </c>
    </row>
    <row r="66" spans="1:38">
      <c r="A66" s="13" t="s">
        <v>3</v>
      </c>
      <c r="B66" t="s">
        <v>1221</v>
      </c>
      <c r="C66" t="s">
        <v>9500</v>
      </c>
      <c r="D66" t="s">
        <v>9922</v>
      </c>
      <c r="E66" t="s">
        <v>817</v>
      </c>
      <c r="F66">
        <v>315.82879600000001</v>
      </c>
      <c r="G66">
        <v>310.56317100000001</v>
      </c>
      <c r="H66">
        <v>308.88848899999999</v>
      </c>
      <c r="I66">
        <v>307.66574100000003</v>
      </c>
      <c r="J66">
        <v>307.47314499999999</v>
      </c>
      <c r="K66">
        <v>306.65286300000002</v>
      </c>
      <c r="L66">
        <v>306.09021000000001</v>
      </c>
      <c r="M66">
        <v>306.23422199999999</v>
      </c>
      <c r="N66">
        <v>307.23190299999999</v>
      </c>
      <c r="O66">
        <v>308.74417099999999</v>
      </c>
      <c r="P66">
        <v>310.61322000000001</v>
      </c>
      <c r="Q66">
        <v>311.502747</v>
      </c>
      <c r="R66">
        <v>313.73165899999998</v>
      </c>
      <c r="S66">
        <v>315.691193</v>
      </c>
      <c r="T66">
        <v>318.20575000000002</v>
      </c>
      <c r="U66">
        <v>320.505066</v>
      </c>
      <c r="V66">
        <v>323.48764</v>
      </c>
      <c r="W66">
        <v>327.50503500000002</v>
      </c>
      <c r="X66">
        <v>331.14382899999998</v>
      </c>
      <c r="Y66">
        <v>334.98123199999998</v>
      </c>
      <c r="Z66">
        <v>339.189301</v>
      </c>
      <c r="AA66">
        <v>343.82592799999998</v>
      </c>
      <c r="AB66">
        <v>348.88836700000002</v>
      </c>
      <c r="AC66">
        <v>354.42437699999999</v>
      </c>
      <c r="AD66">
        <v>360.34695399999998</v>
      </c>
      <c r="AE66">
        <v>367.28848299999999</v>
      </c>
      <c r="AF66">
        <v>374.715057</v>
      </c>
      <c r="AG66">
        <v>383.20318600000002</v>
      </c>
      <c r="AH66">
        <v>390.34759500000001</v>
      </c>
      <c r="AI66">
        <v>398.53735399999999</v>
      </c>
      <c r="AJ66">
        <v>407.16967799999998</v>
      </c>
      <c r="AK66">
        <v>415.88867199999999</v>
      </c>
      <c r="AL66" s="91">
        <v>8.9999999999999993E-3</v>
      </c>
    </row>
    <row r="67" spans="1:38">
      <c r="A67" s="13" t="s">
        <v>6</v>
      </c>
      <c r="B67" t="s">
        <v>970</v>
      </c>
      <c r="C67" t="s">
        <v>9502</v>
      </c>
      <c r="D67" t="s">
        <v>9923</v>
      </c>
      <c r="E67" t="s">
        <v>817</v>
      </c>
      <c r="F67">
        <v>1.0311980000000001</v>
      </c>
      <c r="G67">
        <v>1.0696479999999999</v>
      </c>
      <c r="H67">
        <v>1.110603</v>
      </c>
      <c r="I67">
        <v>1.1512469999999999</v>
      </c>
      <c r="J67">
        <v>1.188234</v>
      </c>
      <c r="K67">
        <v>1.2126889999999999</v>
      </c>
      <c r="L67">
        <v>1.2326619999999999</v>
      </c>
      <c r="M67">
        <v>1.2480100000000001</v>
      </c>
      <c r="N67">
        <v>1.261868</v>
      </c>
      <c r="O67">
        <v>1.2733220000000001</v>
      </c>
      <c r="P67">
        <v>1.283337</v>
      </c>
      <c r="Q67">
        <v>1.290902</v>
      </c>
      <c r="R67">
        <v>1.3064150000000001</v>
      </c>
      <c r="S67">
        <v>1.32368</v>
      </c>
      <c r="T67">
        <v>1.351958</v>
      </c>
      <c r="U67">
        <v>1.385958</v>
      </c>
      <c r="V67">
        <v>1.4224220000000001</v>
      </c>
      <c r="W67">
        <v>1.466655</v>
      </c>
      <c r="X67">
        <v>1.5165979999999999</v>
      </c>
      <c r="Y67">
        <v>1.574333</v>
      </c>
      <c r="Z67">
        <v>1.638801</v>
      </c>
      <c r="AA67">
        <v>1.7115499999999999</v>
      </c>
      <c r="AB67">
        <v>1.79193</v>
      </c>
      <c r="AC67">
        <v>1.8794979999999999</v>
      </c>
      <c r="AD67">
        <v>1.972728</v>
      </c>
      <c r="AE67">
        <v>2.075974</v>
      </c>
      <c r="AF67">
        <v>2.189079</v>
      </c>
      <c r="AG67">
        <v>2.3162020000000001</v>
      </c>
      <c r="AH67">
        <v>2.4425219999999999</v>
      </c>
      <c r="AI67">
        <v>2.5825149999999999</v>
      </c>
      <c r="AJ67">
        <v>2.7252079999999999</v>
      </c>
      <c r="AK67">
        <v>2.8784999999999998</v>
      </c>
      <c r="AL67" s="91">
        <v>3.4000000000000002E-2</v>
      </c>
    </row>
    <row r="68" spans="1:38">
      <c r="A68" s="13" t="s">
        <v>2</v>
      </c>
      <c r="B68" t="s">
        <v>985</v>
      </c>
      <c r="C68" t="s">
        <v>9504</v>
      </c>
      <c r="D68" t="s">
        <v>9924</v>
      </c>
      <c r="E68" t="s">
        <v>817</v>
      </c>
      <c r="F68">
        <v>1.050346</v>
      </c>
      <c r="G68">
        <v>1.216439</v>
      </c>
      <c r="H68">
        <v>1.370239</v>
      </c>
      <c r="I68">
        <v>1.526119</v>
      </c>
      <c r="J68">
        <v>1.671853</v>
      </c>
      <c r="K68">
        <v>1.7926010000000001</v>
      </c>
      <c r="L68">
        <v>1.900882</v>
      </c>
      <c r="M68">
        <v>1.9971460000000001</v>
      </c>
      <c r="N68">
        <v>2.086325</v>
      </c>
      <c r="O68">
        <v>2.1676570000000002</v>
      </c>
      <c r="P68">
        <v>2.2395529999999999</v>
      </c>
      <c r="Q68">
        <v>2.2950430000000002</v>
      </c>
      <c r="R68">
        <v>2.3540169999999998</v>
      </c>
      <c r="S68">
        <v>2.4033540000000002</v>
      </c>
      <c r="T68">
        <v>2.4543339999999998</v>
      </c>
      <c r="U68">
        <v>2.4996909999999999</v>
      </c>
      <c r="V68">
        <v>2.549337</v>
      </c>
      <c r="W68">
        <v>2.604311</v>
      </c>
      <c r="X68">
        <v>2.6618539999999999</v>
      </c>
      <c r="Y68">
        <v>2.7251310000000002</v>
      </c>
      <c r="Z68">
        <v>2.7937439999999998</v>
      </c>
      <c r="AA68">
        <v>2.8706580000000002</v>
      </c>
      <c r="AB68">
        <v>2.953354</v>
      </c>
      <c r="AC68">
        <v>3.0427729999999999</v>
      </c>
      <c r="AD68">
        <v>3.133775</v>
      </c>
      <c r="AE68">
        <v>3.2346590000000002</v>
      </c>
      <c r="AF68">
        <v>3.347699</v>
      </c>
      <c r="AG68">
        <v>3.4784600000000001</v>
      </c>
      <c r="AH68">
        <v>3.6031620000000002</v>
      </c>
      <c r="AI68">
        <v>3.7436630000000002</v>
      </c>
      <c r="AJ68">
        <v>3.8960370000000002</v>
      </c>
      <c r="AK68">
        <v>4.0592620000000004</v>
      </c>
      <c r="AL68" s="91">
        <v>4.4999999999999998E-2</v>
      </c>
    </row>
    <row r="69" spans="1:38">
      <c r="A69" s="13" t="s">
        <v>3</v>
      </c>
      <c r="B69" t="s">
        <v>3230</v>
      </c>
      <c r="C69" t="s">
        <v>9506</v>
      </c>
      <c r="D69" t="s">
        <v>9925</v>
      </c>
      <c r="E69" t="s">
        <v>817</v>
      </c>
      <c r="F69">
        <v>9.4828349999999997</v>
      </c>
      <c r="G69">
        <v>10.419926999999999</v>
      </c>
      <c r="H69">
        <v>11.287534000000001</v>
      </c>
      <c r="I69">
        <v>12.152426</v>
      </c>
      <c r="J69">
        <v>12.963708</v>
      </c>
      <c r="K69">
        <v>13.633286</v>
      </c>
      <c r="L69">
        <v>14.262791999999999</v>
      </c>
      <c r="M69">
        <v>14.869062</v>
      </c>
      <c r="N69">
        <v>15.494346999999999</v>
      </c>
      <c r="O69">
        <v>16.135024999999999</v>
      </c>
      <c r="P69">
        <v>16.796637</v>
      </c>
      <c r="Q69">
        <v>17.441680999999999</v>
      </c>
      <c r="R69">
        <v>18.186598</v>
      </c>
      <c r="S69">
        <v>18.932759999999998</v>
      </c>
      <c r="T69">
        <v>19.730701</v>
      </c>
      <c r="U69">
        <v>20.589763999999999</v>
      </c>
      <c r="V69">
        <v>21.544627999999999</v>
      </c>
      <c r="W69">
        <v>22.577014999999999</v>
      </c>
      <c r="X69">
        <v>23.637888</v>
      </c>
      <c r="Y69">
        <v>24.774678999999999</v>
      </c>
      <c r="Z69">
        <v>25.988871</v>
      </c>
      <c r="AA69">
        <v>27.312747999999999</v>
      </c>
      <c r="AB69">
        <v>28.724049000000001</v>
      </c>
      <c r="AC69">
        <v>30.229347000000001</v>
      </c>
      <c r="AD69">
        <v>31.806156000000001</v>
      </c>
      <c r="AE69">
        <v>33.528435000000002</v>
      </c>
      <c r="AF69">
        <v>35.393272000000003</v>
      </c>
      <c r="AG69">
        <v>37.463073999999999</v>
      </c>
      <c r="AH69">
        <v>39.498669</v>
      </c>
      <c r="AI69">
        <v>41.72813</v>
      </c>
      <c r="AJ69">
        <v>44.123730000000002</v>
      </c>
      <c r="AK69">
        <v>46.665295</v>
      </c>
      <c r="AL69" s="91">
        <v>5.2999999999999999E-2</v>
      </c>
    </row>
    <row r="70" spans="1:38">
      <c r="A70" s="13" t="s">
        <v>1</v>
      </c>
      <c r="B70" t="s">
        <v>2271</v>
      </c>
      <c r="C70" t="s">
        <v>9508</v>
      </c>
      <c r="D70" t="s">
        <v>9926</v>
      </c>
      <c r="E70" t="s">
        <v>817</v>
      </c>
      <c r="F70">
        <v>0</v>
      </c>
      <c r="G70">
        <v>4.2022999999999998E-2</v>
      </c>
      <c r="H70">
        <v>7.8827999999999995E-2</v>
      </c>
      <c r="I70">
        <v>0.117428</v>
      </c>
      <c r="J70">
        <v>0.15464700000000001</v>
      </c>
      <c r="K70">
        <v>0.18876200000000001</v>
      </c>
      <c r="L70">
        <v>0.22114200000000001</v>
      </c>
      <c r="M70">
        <v>0.25221399999999999</v>
      </c>
      <c r="N70">
        <v>0.28285500000000002</v>
      </c>
      <c r="O70">
        <v>0.31328099999999998</v>
      </c>
      <c r="P70">
        <v>0.34373900000000002</v>
      </c>
      <c r="Q70">
        <v>0.37302000000000002</v>
      </c>
      <c r="R70">
        <v>0.40406199999999998</v>
      </c>
      <c r="S70">
        <v>0.43482900000000002</v>
      </c>
      <c r="T70">
        <v>0.46739599999999998</v>
      </c>
      <c r="U70">
        <v>0.50030399999999997</v>
      </c>
      <c r="V70">
        <v>0.53513100000000002</v>
      </c>
      <c r="W70">
        <v>0.57220499999999996</v>
      </c>
      <c r="X70">
        <v>0.61060599999999998</v>
      </c>
      <c r="Y70">
        <v>0.65165099999999998</v>
      </c>
      <c r="Z70">
        <v>0.69301999999999997</v>
      </c>
      <c r="AA70">
        <v>0.73751999999999995</v>
      </c>
      <c r="AB70">
        <v>0.78456999999999999</v>
      </c>
      <c r="AC70">
        <v>0.834337</v>
      </c>
      <c r="AD70">
        <v>0.88637299999999997</v>
      </c>
      <c r="AE70">
        <v>0.94275900000000001</v>
      </c>
      <c r="AF70">
        <v>1.0035320000000001</v>
      </c>
      <c r="AG70">
        <v>1.0706599999999999</v>
      </c>
      <c r="AH70">
        <v>1.1372629999999999</v>
      </c>
      <c r="AI70">
        <v>1.2101470000000001</v>
      </c>
      <c r="AJ70">
        <v>1.287914</v>
      </c>
      <c r="AK70">
        <v>1.36988</v>
      </c>
      <c r="AL70" t="s">
        <v>549</v>
      </c>
    </row>
    <row r="71" spans="1:38">
      <c r="A71" s="13" t="s">
        <v>5</v>
      </c>
      <c r="B71" t="s">
        <v>3238</v>
      </c>
      <c r="C71" t="s">
        <v>9510</v>
      </c>
      <c r="D71" t="s">
        <v>9927</v>
      </c>
      <c r="E71" t="s">
        <v>817</v>
      </c>
      <c r="F71">
        <v>0</v>
      </c>
      <c r="G71">
        <v>5.5306000000000001E-2</v>
      </c>
      <c r="H71">
        <v>0.103892</v>
      </c>
      <c r="I71">
        <v>0.15448899999999999</v>
      </c>
      <c r="J71">
        <v>0.20302799999999999</v>
      </c>
      <c r="K71">
        <v>0.24706</v>
      </c>
      <c r="L71">
        <v>0.288304</v>
      </c>
      <c r="M71">
        <v>0.32799699999999998</v>
      </c>
      <c r="N71">
        <v>0.36751400000000001</v>
      </c>
      <c r="O71">
        <v>0.40693000000000001</v>
      </c>
      <c r="P71">
        <v>0.44628699999999999</v>
      </c>
      <c r="Q71">
        <v>0.48405599999999999</v>
      </c>
      <c r="R71">
        <v>0.52407599999999999</v>
      </c>
      <c r="S71">
        <v>0.56353399999999998</v>
      </c>
      <c r="T71">
        <v>0.60492199999999996</v>
      </c>
      <c r="U71">
        <v>0.64663499999999996</v>
      </c>
      <c r="V71">
        <v>0.69105099999999997</v>
      </c>
      <c r="W71">
        <v>0.73821499999999995</v>
      </c>
      <c r="X71">
        <v>0.78693999999999997</v>
      </c>
      <c r="Y71">
        <v>0.83891499999999997</v>
      </c>
      <c r="Z71">
        <v>0.89107199999999998</v>
      </c>
      <c r="AA71">
        <v>0.94704600000000005</v>
      </c>
      <c r="AB71">
        <v>1.006078</v>
      </c>
      <c r="AC71">
        <v>1.068365</v>
      </c>
      <c r="AD71">
        <v>1.133327</v>
      </c>
      <c r="AE71">
        <v>1.2036279999999999</v>
      </c>
      <c r="AF71">
        <v>1.2792650000000001</v>
      </c>
      <c r="AG71">
        <v>1.362733</v>
      </c>
      <c r="AH71">
        <v>1.4453020000000001</v>
      </c>
      <c r="AI71">
        <v>1.5356529999999999</v>
      </c>
      <c r="AJ71">
        <v>1.6320079999999999</v>
      </c>
      <c r="AK71">
        <v>1.733589</v>
      </c>
      <c r="AL71" t="s">
        <v>549</v>
      </c>
    </row>
    <row r="72" spans="1:38">
      <c r="A72" s="13" t="s">
        <v>5</v>
      </c>
      <c r="B72" t="s">
        <v>3235</v>
      </c>
      <c r="C72" t="s">
        <v>9512</v>
      </c>
      <c r="D72" t="s">
        <v>9928</v>
      </c>
      <c r="E72" t="s">
        <v>817</v>
      </c>
      <c r="F72">
        <v>0</v>
      </c>
      <c r="G72">
        <v>5.9111999999999998E-2</v>
      </c>
      <c r="H72">
        <v>0.110777</v>
      </c>
      <c r="I72">
        <v>0.16477900000000001</v>
      </c>
      <c r="J72">
        <v>0.21660499999999999</v>
      </c>
      <c r="K72">
        <v>0.26381100000000002</v>
      </c>
      <c r="L72">
        <v>0.30832300000000001</v>
      </c>
      <c r="M72">
        <v>0.35087800000000002</v>
      </c>
      <c r="N72">
        <v>0.39271299999999998</v>
      </c>
      <c r="O72">
        <v>0.43441600000000002</v>
      </c>
      <c r="P72">
        <v>0.47602299999999997</v>
      </c>
      <c r="Q72">
        <v>0.51595599999999997</v>
      </c>
      <c r="R72">
        <v>0.55831600000000003</v>
      </c>
      <c r="S72">
        <v>0.60019</v>
      </c>
      <c r="T72">
        <v>0.64449999999999996</v>
      </c>
      <c r="U72">
        <v>0.68922799999999995</v>
      </c>
      <c r="V72">
        <v>0.73654200000000003</v>
      </c>
      <c r="W72">
        <v>0.78691</v>
      </c>
      <c r="X72">
        <v>0.83909800000000001</v>
      </c>
      <c r="Y72">
        <v>0.89491299999999996</v>
      </c>
      <c r="Z72">
        <v>0.95108700000000002</v>
      </c>
      <c r="AA72">
        <v>1.011533</v>
      </c>
      <c r="AB72">
        <v>1.0754300000000001</v>
      </c>
      <c r="AC72">
        <v>1.1430039999999999</v>
      </c>
      <c r="AD72">
        <v>1.2136290000000001</v>
      </c>
      <c r="AE72">
        <v>1.2901450000000001</v>
      </c>
      <c r="AF72">
        <v>1.3725750000000001</v>
      </c>
      <c r="AG72">
        <v>1.4638770000000001</v>
      </c>
      <c r="AH72">
        <v>1.5540179999999999</v>
      </c>
      <c r="AI72">
        <v>1.6521459999999999</v>
      </c>
      <c r="AJ72">
        <v>1.7560199999999999</v>
      </c>
      <c r="AK72">
        <v>1.8644849999999999</v>
      </c>
      <c r="AL72" t="s">
        <v>549</v>
      </c>
    </row>
    <row r="73" spans="1:38">
      <c r="A73" s="13" t="s">
        <v>7</v>
      </c>
      <c r="B73" t="s">
        <v>2287</v>
      </c>
      <c r="C73" t="s">
        <v>9514</v>
      </c>
      <c r="D73" t="s">
        <v>9929</v>
      </c>
      <c r="E73" t="s">
        <v>817</v>
      </c>
      <c r="F73">
        <v>0</v>
      </c>
      <c r="G73">
        <v>0.104361</v>
      </c>
      <c r="H73">
        <v>0.19897999999999999</v>
      </c>
      <c r="I73">
        <v>0.29944300000000001</v>
      </c>
      <c r="J73">
        <v>0.39796700000000002</v>
      </c>
      <c r="K73">
        <v>0.49045100000000003</v>
      </c>
      <c r="L73">
        <v>0.58083899999999999</v>
      </c>
      <c r="M73">
        <v>0.67079999999999995</v>
      </c>
      <c r="N73">
        <v>0.76322699999999999</v>
      </c>
      <c r="O73">
        <v>0.85664600000000002</v>
      </c>
      <c r="P73">
        <v>0.95287299999999997</v>
      </c>
      <c r="Q73">
        <v>1.0483150000000001</v>
      </c>
      <c r="R73">
        <v>1.150943</v>
      </c>
      <c r="S73">
        <v>1.2539830000000001</v>
      </c>
      <c r="T73">
        <v>1.3620289999999999</v>
      </c>
      <c r="U73">
        <v>1.4707399999999999</v>
      </c>
      <c r="V73">
        <v>1.5846119999999999</v>
      </c>
      <c r="W73">
        <v>1.704755</v>
      </c>
      <c r="X73">
        <v>1.828409</v>
      </c>
      <c r="Y73">
        <v>1.959357</v>
      </c>
      <c r="Z73">
        <v>2.0917759999999999</v>
      </c>
      <c r="AA73">
        <v>2.2329340000000002</v>
      </c>
      <c r="AB73">
        <v>2.381421</v>
      </c>
      <c r="AC73">
        <v>2.5377320000000001</v>
      </c>
      <c r="AD73">
        <v>2.7005469999999998</v>
      </c>
      <c r="AE73">
        <v>2.8762699999999999</v>
      </c>
      <c r="AF73">
        <v>3.065083</v>
      </c>
      <c r="AG73">
        <v>3.2730049999999999</v>
      </c>
      <c r="AH73">
        <v>3.4791470000000002</v>
      </c>
      <c r="AI73">
        <v>3.7042670000000002</v>
      </c>
      <c r="AJ73">
        <v>3.9440819999999999</v>
      </c>
      <c r="AK73">
        <v>4.1964740000000003</v>
      </c>
      <c r="AL73" t="s">
        <v>549</v>
      </c>
    </row>
    <row r="74" spans="1:38">
      <c r="B74" t="s">
        <v>8059</v>
      </c>
      <c r="C74" t="s">
        <v>9516</v>
      </c>
      <c r="D74" t="s">
        <v>9930</v>
      </c>
      <c r="E74" t="s">
        <v>817</v>
      </c>
      <c r="F74">
        <v>910.41778599999998</v>
      </c>
      <c r="G74">
        <v>904.67193599999996</v>
      </c>
      <c r="H74">
        <v>906.67492700000003</v>
      </c>
      <c r="I74">
        <v>910.824341</v>
      </c>
      <c r="J74">
        <v>916.18945299999996</v>
      </c>
      <c r="K74">
        <v>916.754456</v>
      </c>
      <c r="L74">
        <v>917.79534899999999</v>
      </c>
      <c r="M74">
        <v>919.64654499999995</v>
      </c>
      <c r="N74">
        <v>923.70263699999998</v>
      </c>
      <c r="O74">
        <v>928.14770499999997</v>
      </c>
      <c r="P74">
        <v>932.71014400000001</v>
      </c>
      <c r="Q74">
        <v>934.43859899999995</v>
      </c>
      <c r="R74">
        <v>940.39080799999999</v>
      </c>
      <c r="S74">
        <v>945.41644299999996</v>
      </c>
      <c r="T74">
        <v>952.71173099999999</v>
      </c>
      <c r="U74">
        <v>959.542419</v>
      </c>
      <c r="V74">
        <v>969.23834199999999</v>
      </c>
      <c r="W74">
        <v>981.72210700000005</v>
      </c>
      <c r="X74">
        <v>993.88696300000004</v>
      </c>
      <c r="Y74">
        <v>1007.3838500000001</v>
      </c>
      <c r="Z74">
        <v>1021.90271</v>
      </c>
      <c r="AA74">
        <v>1038.1407469999999</v>
      </c>
      <c r="AB74">
        <v>1055.7886960000001</v>
      </c>
      <c r="AC74">
        <v>1075.1777340000001</v>
      </c>
      <c r="AD74">
        <v>1096.279419</v>
      </c>
      <c r="AE74">
        <v>1121.1507570000001</v>
      </c>
      <c r="AF74">
        <v>1148.577759</v>
      </c>
      <c r="AG74">
        <v>1180.0683590000001</v>
      </c>
      <c r="AH74">
        <v>1208.248047</v>
      </c>
      <c r="AI74">
        <v>1240.3016359999999</v>
      </c>
      <c r="AJ74">
        <v>1274.1513669999999</v>
      </c>
      <c r="AK74">
        <v>1308.824341</v>
      </c>
      <c r="AL74" s="91">
        <v>1.2E-2</v>
      </c>
    </row>
    <row r="75" spans="1:38">
      <c r="B75" t="s">
        <v>8062</v>
      </c>
      <c r="D75" t="s">
        <v>9931</v>
      </c>
    </row>
    <row r="76" spans="1:38">
      <c r="A76" s="13" t="s">
        <v>4</v>
      </c>
      <c r="B76" t="s">
        <v>955</v>
      </c>
      <c r="C76" t="s">
        <v>9519</v>
      </c>
      <c r="D76" t="s">
        <v>9932</v>
      </c>
      <c r="E76" t="s">
        <v>817</v>
      </c>
      <c r="F76">
        <v>4258.8935549999997</v>
      </c>
      <c r="G76">
        <v>4285.783203</v>
      </c>
      <c r="H76">
        <v>4320.4902339999999</v>
      </c>
      <c r="I76">
        <v>4344.2280270000001</v>
      </c>
      <c r="J76">
        <v>4361.0522460000002</v>
      </c>
      <c r="K76">
        <v>4342.6108400000003</v>
      </c>
      <c r="L76">
        <v>4319.611328</v>
      </c>
      <c r="M76">
        <v>4286.7934569999998</v>
      </c>
      <c r="N76">
        <v>4251.9614259999998</v>
      </c>
      <c r="O76">
        <v>4208.0600590000004</v>
      </c>
      <c r="P76">
        <v>4162.546875</v>
      </c>
      <c r="Q76">
        <v>4105.7827150000003</v>
      </c>
      <c r="R76">
        <v>4070.0808109999998</v>
      </c>
      <c r="S76">
        <v>4026.779297</v>
      </c>
      <c r="T76">
        <v>3994.0900879999999</v>
      </c>
      <c r="U76">
        <v>3958.875732</v>
      </c>
      <c r="V76">
        <v>3933.375732</v>
      </c>
      <c r="W76">
        <v>3914.6594239999999</v>
      </c>
      <c r="X76">
        <v>3893.8469239999999</v>
      </c>
      <c r="Y76">
        <v>3878.2661130000001</v>
      </c>
      <c r="Z76">
        <v>3864.001221</v>
      </c>
      <c r="AA76">
        <v>3855.7053219999998</v>
      </c>
      <c r="AB76">
        <v>3849.7072750000002</v>
      </c>
      <c r="AC76">
        <v>3848.711914</v>
      </c>
      <c r="AD76">
        <v>3847.7434079999998</v>
      </c>
      <c r="AE76">
        <v>3854.5754390000002</v>
      </c>
      <c r="AF76">
        <v>3866.46875</v>
      </c>
      <c r="AG76">
        <v>3887.9670409999999</v>
      </c>
      <c r="AH76">
        <v>3894.1276859999998</v>
      </c>
      <c r="AI76">
        <v>3908.438721</v>
      </c>
      <c r="AJ76">
        <v>3923.5161130000001</v>
      </c>
      <c r="AK76">
        <v>3936.148682</v>
      </c>
      <c r="AL76" s="91">
        <v>-3.0000000000000001E-3</v>
      </c>
    </row>
    <row r="77" spans="1:38">
      <c r="A77" s="13" t="s">
        <v>3</v>
      </c>
      <c r="B77" t="s">
        <v>1221</v>
      </c>
      <c r="C77" t="s">
        <v>9521</v>
      </c>
      <c r="D77" t="s">
        <v>9933</v>
      </c>
      <c r="E77" t="s">
        <v>817</v>
      </c>
      <c r="F77">
        <v>4.3203969999999998</v>
      </c>
      <c r="G77">
        <v>3.7875899999999998</v>
      </c>
      <c r="H77">
        <v>3.3770989999999999</v>
      </c>
      <c r="I77">
        <v>3.0180609999999999</v>
      </c>
      <c r="J77">
        <v>2.7291829999999999</v>
      </c>
      <c r="K77">
        <v>2.4808590000000001</v>
      </c>
      <c r="L77">
        <v>2.2678069999999999</v>
      </c>
      <c r="M77">
        <v>2.0982630000000002</v>
      </c>
      <c r="N77">
        <v>1.9670859999999999</v>
      </c>
      <c r="O77">
        <v>1.8524020000000001</v>
      </c>
      <c r="P77">
        <v>1.752364</v>
      </c>
      <c r="Q77">
        <v>1.673133</v>
      </c>
      <c r="R77">
        <v>1.607944</v>
      </c>
      <c r="S77">
        <v>1.540219</v>
      </c>
      <c r="T77">
        <v>1.4848950000000001</v>
      </c>
      <c r="U77">
        <v>1.436504</v>
      </c>
      <c r="V77">
        <v>1.4005559999999999</v>
      </c>
      <c r="W77">
        <v>1.366252</v>
      </c>
      <c r="X77">
        <v>1.336071</v>
      </c>
      <c r="Y77">
        <v>1.311409</v>
      </c>
      <c r="Z77">
        <v>1.291439</v>
      </c>
      <c r="AA77">
        <v>1.2723869999999999</v>
      </c>
      <c r="AB77">
        <v>1.2574559999999999</v>
      </c>
      <c r="AC77">
        <v>1.242483</v>
      </c>
      <c r="AD77">
        <v>1.228507</v>
      </c>
      <c r="AE77">
        <v>1.222953</v>
      </c>
      <c r="AF77">
        <v>1.2228810000000001</v>
      </c>
      <c r="AG77">
        <v>1.2285379999999999</v>
      </c>
      <c r="AH77">
        <v>1.2311609999999999</v>
      </c>
      <c r="AI77">
        <v>1.2380340000000001</v>
      </c>
      <c r="AJ77">
        <v>1.245771</v>
      </c>
      <c r="AK77">
        <v>1.2545059999999999</v>
      </c>
      <c r="AL77" s="91">
        <v>-3.9E-2</v>
      </c>
    </row>
    <row r="78" spans="1:38">
      <c r="A78" s="13" t="s">
        <v>6</v>
      </c>
      <c r="B78" t="s">
        <v>970</v>
      </c>
      <c r="C78" t="s">
        <v>9523</v>
      </c>
      <c r="D78" t="s">
        <v>9934</v>
      </c>
      <c r="E78" t="s">
        <v>817</v>
      </c>
      <c r="F78">
        <v>0.81035999999999997</v>
      </c>
      <c r="G78">
        <v>0.88644400000000001</v>
      </c>
      <c r="H78">
        <v>0.94521200000000005</v>
      </c>
      <c r="I78">
        <v>0.99129800000000001</v>
      </c>
      <c r="J78">
        <v>1.024351</v>
      </c>
      <c r="K78">
        <v>1.039668</v>
      </c>
      <c r="L78">
        <v>1.0469550000000001</v>
      </c>
      <c r="M78">
        <v>1.0492729999999999</v>
      </c>
      <c r="N78">
        <v>1.0495110000000001</v>
      </c>
      <c r="O78">
        <v>1.046117</v>
      </c>
      <c r="P78">
        <v>1.0390809999999999</v>
      </c>
      <c r="Q78">
        <v>1.0273319999999999</v>
      </c>
      <c r="R78">
        <v>1.0181370000000001</v>
      </c>
      <c r="S78">
        <v>1.0045980000000001</v>
      </c>
      <c r="T78">
        <v>0.99453999999999998</v>
      </c>
      <c r="U78">
        <v>0.98602800000000002</v>
      </c>
      <c r="V78">
        <v>0.98146999999999995</v>
      </c>
      <c r="W78">
        <v>0.97937399999999997</v>
      </c>
      <c r="X78">
        <v>0.97847300000000004</v>
      </c>
      <c r="Y78">
        <v>0.98034900000000003</v>
      </c>
      <c r="Z78">
        <v>0.98392500000000005</v>
      </c>
      <c r="AA78">
        <v>0.990093</v>
      </c>
      <c r="AB78">
        <v>0.99858100000000005</v>
      </c>
      <c r="AC78">
        <v>1.0088900000000001</v>
      </c>
      <c r="AD78">
        <v>1.0199659999999999</v>
      </c>
      <c r="AE78">
        <v>1.0338259999999999</v>
      </c>
      <c r="AF78">
        <v>1.050095</v>
      </c>
      <c r="AG78">
        <v>1.070481</v>
      </c>
      <c r="AH78">
        <v>1.0880030000000001</v>
      </c>
      <c r="AI78">
        <v>1.108889</v>
      </c>
      <c r="AJ78">
        <v>1.130644</v>
      </c>
      <c r="AK78">
        <v>1.1521889999999999</v>
      </c>
      <c r="AL78" s="91">
        <v>1.0999999999999999E-2</v>
      </c>
    </row>
    <row r="79" spans="1:38">
      <c r="A79" s="13" t="s">
        <v>2</v>
      </c>
      <c r="B79" t="s">
        <v>985</v>
      </c>
      <c r="C79" t="s">
        <v>9525</v>
      </c>
      <c r="D79" t="s">
        <v>9935</v>
      </c>
      <c r="E79" t="s">
        <v>817</v>
      </c>
      <c r="F79">
        <v>54.018718999999997</v>
      </c>
      <c r="G79">
        <v>55.781914</v>
      </c>
      <c r="H79">
        <v>56.729793999999998</v>
      </c>
      <c r="I79">
        <v>56.885624</v>
      </c>
      <c r="J79">
        <v>56.448985999999998</v>
      </c>
      <c r="K79">
        <v>55.246741999999998</v>
      </c>
      <c r="L79">
        <v>53.820228999999998</v>
      </c>
      <c r="M79">
        <v>52.273933</v>
      </c>
      <c r="N79">
        <v>50.818474000000002</v>
      </c>
      <c r="O79">
        <v>49.399054999999997</v>
      </c>
      <c r="P79">
        <v>48.145229</v>
      </c>
      <c r="Q79">
        <v>46.961269000000001</v>
      </c>
      <c r="R79">
        <v>46.237040999999998</v>
      </c>
      <c r="S79">
        <v>45.686107999999997</v>
      </c>
      <c r="T79">
        <v>45.579388000000002</v>
      </c>
      <c r="U79">
        <v>45.790652999999999</v>
      </c>
      <c r="V79">
        <v>46.503081999999999</v>
      </c>
      <c r="W79">
        <v>47.745373000000001</v>
      </c>
      <c r="X79">
        <v>49.441398999999997</v>
      </c>
      <c r="Y79">
        <v>51.657761000000001</v>
      </c>
      <c r="Z79">
        <v>54.329909999999998</v>
      </c>
      <c r="AA79">
        <v>57.498725999999998</v>
      </c>
      <c r="AB79">
        <v>61.206291</v>
      </c>
      <c r="AC79">
        <v>65.498626999999999</v>
      </c>
      <c r="AD79">
        <v>70.278464999999997</v>
      </c>
      <c r="AE79">
        <v>75.747337000000002</v>
      </c>
      <c r="AF79">
        <v>81.962646000000007</v>
      </c>
      <c r="AG79">
        <v>89.130889999999994</v>
      </c>
      <c r="AH79">
        <v>96.720200000000006</v>
      </c>
      <c r="AI79">
        <v>105.325768</v>
      </c>
      <c r="AJ79">
        <v>114.90081000000001</v>
      </c>
      <c r="AK79">
        <v>125.43792000000001</v>
      </c>
      <c r="AL79" s="91">
        <v>2.8000000000000001E-2</v>
      </c>
    </row>
    <row r="80" spans="1:38">
      <c r="A80" s="13" t="s">
        <v>3</v>
      </c>
      <c r="B80" t="s">
        <v>3230</v>
      </c>
      <c r="C80" t="s">
        <v>9527</v>
      </c>
      <c r="D80" t="s">
        <v>9936</v>
      </c>
      <c r="E80" t="s">
        <v>817</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t="s">
        <v>549</v>
      </c>
    </row>
    <row r="81" spans="1:38">
      <c r="A81" s="13" t="s">
        <v>1</v>
      </c>
      <c r="B81" t="s">
        <v>2271</v>
      </c>
      <c r="C81" t="s">
        <v>9529</v>
      </c>
      <c r="D81" t="s">
        <v>9937</v>
      </c>
      <c r="E81" t="s">
        <v>817</v>
      </c>
      <c r="F81">
        <v>0</v>
      </c>
      <c r="G81">
        <v>2.1637E-2</v>
      </c>
      <c r="H81">
        <v>3.5090000000000003E-2</v>
      </c>
      <c r="I81">
        <v>4.9528999999999997E-2</v>
      </c>
      <c r="J81">
        <v>6.3950999999999994E-2</v>
      </c>
      <c r="K81">
        <v>7.7684000000000003E-2</v>
      </c>
      <c r="L81">
        <v>9.1188000000000005E-2</v>
      </c>
      <c r="M81">
        <v>0.10445500000000001</v>
      </c>
      <c r="N81">
        <v>0.117675</v>
      </c>
      <c r="O81">
        <v>0.13055700000000001</v>
      </c>
      <c r="P81">
        <v>0.14303399999999999</v>
      </c>
      <c r="Q81">
        <v>0.154474</v>
      </c>
      <c r="R81">
        <v>0.16592999999999999</v>
      </c>
      <c r="S81">
        <v>0.176312</v>
      </c>
      <c r="T81">
        <v>0.18635399999999999</v>
      </c>
      <c r="U81">
        <v>0.195494</v>
      </c>
      <c r="V81">
        <v>0.204402</v>
      </c>
      <c r="W81">
        <v>0.213144</v>
      </c>
      <c r="X81">
        <v>0.221469</v>
      </c>
      <c r="Y81">
        <v>0.230132</v>
      </c>
      <c r="Z81">
        <v>0.23839299999999999</v>
      </c>
      <c r="AA81">
        <v>0.24653900000000001</v>
      </c>
      <c r="AB81">
        <v>0.25501600000000002</v>
      </c>
      <c r="AC81">
        <v>0.26447199999999998</v>
      </c>
      <c r="AD81">
        <v>0.27400099999999999</v>
      </c>
      <c r="AE81">
        <v>0.28440199999999999</v>
      </c>
      <c r="AF81">
        <v>0.29552899999999999</v>
      </c>
      <c r="AG81">
        <v>0.30787599999999998</v>
      </c>
      <c r="AH81">
        <v>0.31947500000000001</v>
      </c>
      <c r="AI81">
        <v>0.33218999999999999</v>
      </c>
      <c r="AJ81">
        <v>0.34556799999999999</v>
      </c>
      <c r="AK81">
        <v>0.359487</v>
      </c>
      <c r="AL81" t="s">
        <v>549</v>
      </c>
    </row>
    <row r="82" spans="1:38">
      <c r="A82" s="13" t="s">
        <v>5</v>
      </c>
      <c r="B82" t="s">
        <v>3238</v>
      </c>
      <c r="C82" t="s">
        <v>9531</v>
      </c>
      <c r="D82" t="s">
        <v>9938</v>
      </c>
      <c r="E82" t="s">
        <v>817</v>
      </c>
      <c r="F82">
        <v>5.6251000000000002E-2</v>
      </c>
      <c r="G82">
        <v>8.1597000000000003E-2</v>
      </c>
      <c r="H82">
        <v>0.10340299999999999</v>
      </c>
      <c r="I82">
        <v>0.12631500000000001</v>
      </c>
      <c r="J82">
        <v>0.148871</v>
      </c>
      <c r="K82">
        <v>0.169628</v>
      </c>
      <c r="L82">
        <v>0.18956200000000001</v>
      </c>
      <c r="M82">
        <v>0.20862600000000001</v>
      </c>
      <c r="N82">
        <v>0.22717899999999999</v>
      </c>
      <c r="O82">
        <v>0.244647</v>
      </c>
      <c r="P82">
        <v>0.26111899999999999</v>
      </c>
      <c r="Q82">
        <v>0.27562399999999998</v>
      </c>
      <c r="R82">
        <v>0.29021400000000003</v>
      </c>
      <c r="S82">
        <v>0.30312800000000001</v>
      </c>
      <c r="T82">
        <v>0.31587300000000001</v>
      </c>
      <c r="U82">
        <v>0.32773200000000002</v>
      </c>
      <c r="V82">
        <v>0.34006500000000001</v>
      </c>
      <c r="W82">
        <v>0.35317900000000002</v>
      </c>
      <c r="X82">
        <v>0.36474000000000001</v>
      </c>
      <c r="Y82">
        <v>0.37606299999999998</v>
      </c>
      <c r="Z82">
        <v>0.38788600000000001</v>
      </c>
      <c r="AA82">
        <v>0.401592</v>
      </c>
      <c r="AB82">
        <v>0.41502800000000001</v>
      </c>
      <c r="AC82">
        <v>0.42952899999999999</v>
      </c>
      <c r="AD82">
        <v>0.44428600000000001</v>
      </c>
      <c r="AE82">
        <v>0.460422</v>
      </c>
      <c r="AF82">
        <v>0.477686</v>
      </c>
      <c r="AG82">
        <v>0.49685299999999999</v>
      </c>
      <c r="AH82">
        <v>0.51475000000000004</v>
      </c>
      <c r="AI82">
        <v>0.53438600000000003</v>
      </c>
      <c r="AJ82">
        <v>0.555033</v>
      </c>
      <c r="AK82">
        <v>0.57649399999999995</v>
      </c>
      <c r="AL82" s="91">
        <v>7.8E-2</v>
      </c>
    </row>
    <row r="83" spans="1:38">
      <c r="A83" s="13" t="s">
        <v>5</v>
      </c>
      <c r="B83" t="s">
        <v>3235</v>
      </c>
      <c r="C83" t="s">
        <v>9533</v>
      </c>
      <c r="D83" t="s">
        <v>9939</v>
      </c>
      <c r="E83" t="s">
        <v>817</v>
      </c>
      <c r="F83">
        <v>5.3886999999999997E-2</v>
      </c>
      <c r="G83">
        <v>7.5287999999999994E-2</v>
      </c>
      <c r="H83">
        <v>9.5300999999999997E-2</v>
      </c>
      <c r="I83">
        <v>0.116435</v>
      </c>
      <c r="J83">
        <v>0.137355</v>
      </c>
      <c r="K83">
        <v>0.15673500000000001</v>
      </c>
      <c r="L83">
        <v>0.175457</v>
      </c>
      <c r="M83">
        <v>0.19339100000000001</v>
      </c>
      <c r="N83">
        <v>0.21087800000000001</v>
      </c>
      <c r="O83">
        <v>0.22747400000000001</v>
      </c>
      <c r="P83">
        <v>0.24316699999999999</v>
      </c>
      <c r="Q83">
        <v>0.257048</v>
      </c>
      <c r="R83">
        <v>0.27104600000000001</v>
      </c>
      <c r="S83">
        <v>0.283472</v>
      </c>
      <c r="T83">
        <v>0.295684</v>
      </c>
      <c r="U83">
        <v>0.30709399999999998</v>
      </c>
      <c r="V83">
        <v>0.31895499999999999</v>
      </c>
      <c r="W83">
        <v>0.33154400000000001</v>
      </c>
      <c r="X83">
        <v>0.34240999999999999</v>
      </c>
      <c r="Y83">
        <v>0.352989</v>
      </c>
      <c r="Z83">
        <v>0.36411900000000003</v>
      </c>
      <c r="AA83">
        <v>0.37709199999999998</v>
      </c>
      <c r="AB83">
        <v>0.38972299999999999</v>
      </c>
      <c r="AC83">
        <v>0.40329300000000001</v>
      </c>
      <c r="AD83">
        <v>0.417161</v>
      </c>
      <c r="AE83">
        <v>0.432394</v>
      </c>
      <c r="AF83">
        <v>0.44871800000000001</v>
      </c>
      <c r="AG83">
        <v>0.46686800000000001</v>
      </c>
      <c r="AH83">
        <v>0.483852</v>
      </c>
      <c r="AI83">
        <v>0.50248599999999999</v>
      </c>
      <c r="AJ83">
        <v>0.52207099999999995</v>
      </c>
      <c r="AK83">
        <v>0.54240999999999995</v>
      </c>
      <c r="AL83" s="91">
        <v>7.6999999999999999E-2</v>
      </c>
    </row>
    <row r="84" spans="1:38">
      <c r="A84" s="13" t="s">
        <v>7</v>
      </c>
      <c r="B84" t="s">
        <v>2287</v>
      </c>
      <c r="C84" t="s">
        <v>9535</v>
      </c>
      <c r="D84" t="s">
        <v>9940</v>
      </c>
      <c r="E84" t="s">
        <v>817</v>
      </c>
      <c r="F84">
        <v>2.4469000000000001E-2</v>
      </c>
      <c r="G84">
        <v>7.2345000000000007E-2</v>
      </c>
      <c r="H84">
        <v>0.11251800000000001</v>
      </c>
      <c r="I84">
        <v>0.15587699999999999</v>
      </c>
      <c r="J84">
        <v>0.19958100000000001</v>
      </c>
      <c r="K84">
        <v>0.24171699999999999</v>
      </c>
      <c r="L84">
        <v>0.28384100000000001</v>
      </c>
      <c r="M84">
        <v>0.32609199999999999</v>
      </c>
      <c r="N84">
        <v>0.36918499999999999</v>
      </c>
      <c r="O84">
        <v>0.41171200000000002</v>
      </c>
      <c r="P84">
        <v>0.45395799999999997</v>
      </c>
      <c r="Q84">
        <v>0.49386999999999998</v>
      </c>
      <c r="R84">
        <v>0.53480099999999997</v>
      </c>
      <c r="S84">
        <v>0.57306199999999996</v>
      </c>
      <c r="T84">
        <v>0.61067199999999999</v>
      </c>
      <c r="U84">
        <v>0.64574600000000004</v>
      </c>
      <c r="V84">
        <v>0.68040999999999996</v>
      </c>
      <c r="W84">
        <v>0.71485399999999999</v>
      </c>
      <c r="X84">
        <v>0.747583</v>
      </c>
      <c r="Y84">
        <v>0.78036899999999998</v>
      </c>
      <c r="Z84">
        <v>0.81215199999999999</v>
      </c>
      <c r="AA84">
        <v>0.844248</v>
      </c>
      <c r="AB84">
        <v>0.87707000000000002</v>
      </c>
      <c r="AC84">
        <v>0.91173899999999997</v>
      </c>
      <c r="AD84">
        <v>0.94670600000000005</v>
      </c>
      <c r="AE84">
        <v>0.98437200000000002</v>
      </c>
      <c r="AF84">
        <v>1.024305</v>
      </c>
      <c r="AG84">
        <v>1.068252</v>
      </c>
      <c r="AH84">
        <v>1.10945</v>
      </c>
      <c r="AI84">
        <v>1.15442</v>
      </c>
      <c r="AJ84">
        <v>1.2016119999999999</v>
      </c>
      <c r="AK84">
        <v>1.2505729999999999</v>
      </c>
      <c r="AL84" s="91">
        <v>0.13500000000000001</v>
      </c>
    </row>
    <row r="85" spans="1:38">
      <c r="B85" t="s">
        <v>8091</v>
      </c>
      <c r="C85" t="s">
        <v>9537</v>
      </c>
      <c r="D85" t="s">
        <v>9941</v>
      </c>
      <c r="E85" t="s">
        <v>817</v>
      </c>
      <c r="F85">
        <v>4318.1782229999999</v>
      </c>
      <c r="G85">
        <v>4346.4902339999999</v>
      </c>
      <c r="H85">
        <v>4381.8891599999997</v>
      </c>
      <c r="I85">
        <v>4405.5703119999998</v>
      </c>
      <c r="J85">
        <v>4421.8076170000004</v>
      </c>
      <c r="K85">
        <v>4402.0224609999996</v>
      </c>
      <c r="L85">
        <v>4377.4858400000003</v>
      </c>
      <c r="M85">
        <v>4343.0454099999997</v>
      </c>
      <c r="N85">
        <v>4306.720703</v>
      </c>
      <c r="O85">
        <v>4261.3710940000001</v>
      </c>
      <c r="P85">
        <v>4214.5834960000002</v>
      </c>
      <c r="Q85">
        <v>4156.6259769999997</v>
      </c>
      <c r="R85">
        <v>4120.2041019999997</v>
      </c>
      <c r="S85">
        <v>4076.3469239999999</v>
      </c>
      <c r="T85">
        <v>4043.5583499999998</v>
      </c>
      <c r="U85">
        <v>4008.5649410000001</v>
      </c>
      <c r="V85">
        <v>3983.804932</v>
      </c>
      <c r="W85">
        <v>3966.3630370000001</v>
      </c>
      <c r="X85">
        <v>3947.279297</v>
      </c>
      <c r="Y85">
        <v>3933.9553219999998</v>
      </c>
      <c r="Z85">
        <v>3922.4091800000001</v>
      </c>
      <c r="AA85">
        <v>3917.3376459999999</v>
      </c>
      <c r="AB85">
        <v>3915.1076659999999</v>
      </c>
      <c r="AC85">
        <v>3918.4704590000001</v>
      </c>
      <c r="AD85">
        <v>3922.3532709999999</v>
      </c>
      <c r="AE85">
        <v>3934.7416990000002</v>
      </c>
      <c r="AF85">
        <v>3952.9509280000002</v>
      </c>
      <c r="AG85">
        <v>3981.7370609999998</v>
      </c>
      <c r="AH85">
        <v>3995.5954590000001</v>
      </c>
      <c r="AI85">
        <v>4018.63501</v>
      </c>
      <c r="AJ85">
        <v>4043.4184570000002</v>
      </c>
      <c r="AK85">
        <v>4066.7226559999999</v>
      </c>
      <c r="AL85" s="91">
        <v>-2E-3</v>
      </c>
    </row>
    <row r="86" spans="1:38">
      <c r="B86" t="s">
        <v>850</v>
      </c>
      <c r="C86" t="s">
        <v>8189</v>
      </c>
      <c r="D86" t="s">
        <v>8190</v>
      </c>
      <c r="F86" t="s">
        <v>9942</v>
      </c>
    </row>
    <row r="87" spans="1:38">
      <c r="A87" s="13" t="s">
        <v>4</v>
      </c>
      <c r="B87" t="s">
        <v>955</v>
      </c>
      <c r="C87" t="s">
        <v>9540</v>
      </c>
      <c r="D87" t="s">
        <v>9943</v>
      </c>
      <c r="E87" t="s">
        <v>817</v>
      </c>
      <c r="F87">
        <v>5283.0751950000003</v>
      </c>
      <c r="G87">
        <v>5306.7768550000001</v>
      </c>
      <c r="H87">
        <v>5348.8916019999997</v>
      </c>
      <c r="I87">
        <v>5377.5786129999997</v>
      </c>
      <c r="J87">
        <v>5399.9990230000003</v>
      </c>
      <c r="K87">
        <v>5381.0673829999996</v>
      </c>
      <c r="L87">
        <v>5358.2744140000004</v>
      </c>
      <c r="M87">
        <v>5325.1391599999997</v>
      </c>
      <c r="N87">
        <v>5291.7421880000002</v>
      </c>
      <c r="O87">
        <v>5248.9208980000003</v>
      </c>
      <c r="P87">
        <v>5204.5776370000003</v>
      </c>
      <c r="Q87">
        <v>5146.6835940000001</v>
      </c>
      <c r="R87">
        <v>5115.5185549999997</v>
      </c>
      <c r="S87">
        <v>5075.0776370000003</v>
      </c>
      <c r="T87">
        <v>5047.4741210000002</v>
      </c>
      <c r="U87">
        <v>5016.7963870000003</v>
      </c>
      <c r="V87">
        <v>4999.0166019999997</v>
      </c>
      <c r="W87">
        <v>4989.8193359999996</v>
      </c>
      <c r="X87">
        <v>4977.2446289999998</v>
      </c>
      <c r="Y87">
        <v>4970.8950199999999</v>
      </c>
      <c r="Z87">
        <v>4966.3193359999996</v>
      </c>
      <c r="AA87">
        <v>4968.9648440000001</v>
      </c>
      <c r="AB87">
        <v>4974.873047</v>
      </c>
      <c r="AC87">
        <v>4987.0131840000004</v>
      </c>
      <c r="AD87">
        <v>5000.1865230000003</v>
      </c>
      <c r="AE87">
        <v>5024.5239259999998</v>
      </c>
      <c r="AF87">
        <v>5056.236328</v>
      </c>
      <c r="AG87">
        <v>5101.4487300000001</v>
      </c>
      <c r="AH87">
        <v>5127.9819340000004</v>
      </c>
      <c r="AI87">
        <v>5166.626953</v>
      </c>
      <c r="AJ87">
        <v>5207.5229490000002</v>
      </c>
      <c r="AK87">
        <v>5247.1645509999998</v>
      </c>
      <c r="AL87" s="91">
        <v>0</v>
      </c>
    </row>
    <row r="88" spans="1:38">
      <c r="A88" s="13" t="s">
        <v>3</v>
      </c>
      <c r="B88" t="s">
        <v>1221</v>
      </c>
      <c r="C88" t="s">
        <v>9542</v>
      </c>
      <c r="D88" t="s">
        <v>9944</v>
      </c>
      <c r="E88" t="s">
        <v>817</v>
      </c>
      <c r="F88">
        <v>485.40243500000003</v>
      </c>
      <c r="G88">
        <v>478.805725</v>
      </c>
      <c r="H88">
        <v>478.80367999999999</v>
      </c>
      <c r="I88">
        <v>478.13436899999999</v>
      </c>
      <c r="J88">
        <v>479.00756799999999</v>
      </c>
      <c r="K88">
        <v>478.700806</v>
      </c>
      <c r="L88">
        <v>479.14230300000003</v>
      </c>
      <c r="M88">
        <v>480.42889400000001</v>
      </c>
      <c r="N88">
        <v>482.82519500000001</v>
      </c>
      <c r="O88">
        <v>485.47219799999999</v>
      </c>
      <c r="P88">
        <v>488.65475500000002</v>
      </c>
      <c r="Q88">
        <v>490.72933999999998</v>
      </c>
      <c r="R88">
        <v>495.18454000000003</v>
      </c>
      <c r="S88">
        <v>499.391907</v>
      </c>
      <c r="T88">
        <v>504.92578099999997</v>
      </c>
      <c r="U88">
        <v>510.27957199999997</v>
      </c>
      <c r="V88">
        <v>516.91204800000003</v>
      </c>
      <c r="W88">
        <v>524.979919</v>
      </c>
      <c r="X88">
        <v>532.29345699999999</v>
      </c>
      <c r="Y88">
        <v>539.69964600000003</v>
      </c>
      <c r="Z88">
        <v>547.19457999999997</v>
      </c>
      <c r="AA88">
        <v>555.17535399999997</v>
      </c>
      <c r="AB88">
        <v>563.65759300000002</v>
      </c>
      <c r="AC88">
        <v>572.594604</v>
      </c>
      <c r="AD88">
        <v>581.68859899999995</v>
      </c>
      <c r="AE88">
        <v>592.11938499999997</v>
      </c>
      <c r="AF88">
        <v>603.21710199999995</v>
      </c>
      <c r="AG88">
        <v>615.88531499999999</v>
      </c>
      <c r="AH88">
        <v>626.395081</v>
      </c>
      <c r="AI88">
        <v>638.569885</v>
      </c>
      <c r="AJ88">
        <v>651.35040300000003</v>
      </c>
      <c r="AK88">
        <v>664.54235800000004</v>
      </c>
      <c r="AL88" s="91">
        <v>0.01</v>
      </c>
    </row>
    <row r="89" spans="1:38">
      <c r="A89" s="13" t="s">
        <v>6</v>
      </c>
      <c r="B89" t="s">
        <v>970</v>
      </c>
      <c r="C89" t="s">
        <v>9544</v>
      </c>
      <c r="D89" t="s">
        <v>9945</v>
      </c>
      <c r="E89" t="s">
        <v>817</v>
      </c>
      <c r="F89">
        <v>1.960367</v>
      </c>
      <c r="G89">
        <v>2.1215000000000002</v>
      </c>
      <c r="H89">
        <v>2.2668919999999999</v>
      </c>
      <c r="I89">
        <v>2.3951479999999998</v>
      </c>
      <c r="J89">
        <v>2.5059680000000002</v>
      </c>
      <c r="K89">
        <v>2.5839660000000002</v>
      </c>
      <c r="L89">
        <v>2.6485829999999999</v>
      </c>
      <c r="M89">
        <v>2.7022810000000002</v>
      </c>
      <c r="N89">
        <v>2.752202</v>
      </c>
      <c r="O89">
        <v>2.7959589999999999</v>
      </c>
      <c r="P89">
        <v>2.8348849999999999</v>
      </c>
      <c r="Q89">
        <v>2.8651499999999999</v>
      </c>
      <c r="R89">
        <v>2.9091010000000002</v>
      </c>
      <c r="S89">
        <v>2.9497819999999999</v>
      </c>
      <c r="T89">
        <v>3.0067810000000001</v>
      </c>
      <c r="U89">
        <v>3.0708769999999999</v>
      </c>
      <c r="V89">
        <v>3.1440980000000001</v>
      </c>
      <c r="W89">
        <v>3.2299890000000002</v>
      </c>
      <c r="X89">
        <v>3.322527</v>
      </c>
      <c r="Y89">
        <v>3.4273609999999999</v>
      </c>
      <c r="Z89">
        <v>3.5407489999999999</v>
      </c>
      <c r="AA89">
        <v>3.665832</v>
      </c>
      <c r="AB89">
        <v>3.8019850000000002</v>
      </c>
      <c r="AC89">
        <v>3.9487540000000001</v>
      </c>
      <c r="AD89">
        <v>4.1022249999999998</v>
      </c>
      <c r="AE89">
        <v>4.2720440000000002</v>
      </c>
      <c r="AF89">
        <v>4.4576640000000003</v>
      </c>
      <c r="AG89">
        <v>4.6677960000000001</v>
      </c>
      <c r="AH89">
        <v>4.8733839999999997</v>
      </c>
      <c r="AI89">
        <v>5.1036830000000002</v>
      </c>
      <c r="AJ89">
        <v>5.3425099999999999</v>
      </c>
      <c r="AK89">
        <v>5.5976819999999998</v>
      </c>
      <c r="AL89" s="91">
        <v>3.4000000000000002E-2</v>
      </c>
    </row>
    <row r="90" spans="1:38">
      <c r="A90" s="13" t="s">
        <v>2</v>
      </c>
      <c r="B90" t="s">
        <v>985</v>
      </c>
      <c r="C90" t="s">
        <v>9546</v>
      </c>
      <c r="D90" t="s">
        <v>9946</v>
      </c>
      <c r="E90" t="s">
        <v>817</v>
      </c>
      <c r="F90">
        <v>55.134186</v>
      </c>
      <c r="G90">
        <v>57.093105000000001</v>
      </c>
      <c r="H90">
        <v>58.223103000000002</v>
      </c>
      <c r="I90">
        <v>58.559806999999999</v>
      </c>
      <c r="J90">
        <v>58.292090999999999</v>
      </c>
      <c r="K90">
        <v>57.231093999999999</v>
      </c>
      <c r="L90">
        <v>55.931792999999999</v>
      </c>
      <c r="M90">
        <v>54.498989000000002</v>
      </c>
      <c r="N90">
        <v>53.148944999999998</v>
      </c>
      <c r="O90">
        <v>51.826168000000003</v>
      </c>
      <c r="P90">
        <v>50.658943000000001</v>
      </c>
      <c r="Q90">
        <v>49.543762000000001</v>
      </c>
      <c r="R90">
        <v>48.892792</v>
      </c>
      <c r="S90">
        <v>48.404400000000003</v>
      </c>
      <c r="T90">
        <v>48.362166999999999</v>
      </c>
      <c r="U90">
        <v>48.631774999999998</v>
      </c>
      <c r="V90">
        <v>49.407615999999997</v>
      </c>
      <c r="W90">
        <v>50.719116</v>
      </c>
      <c r="X90">
        <v>52.486217000000003</v>
      </c>
      <c r="Y90">
        <v>54.779701000000003</v>
      </c>
      <c r="Z90">
        <v>57.534092000000001</v>
      </c>
      <c r="AA90">
        <v>60.793658999999998</v>
      </c>
      <c r="AB90">
        <v>64.598258999999999</v>
      </c>
      <c r="AC90">
        <v>68.995841999999996</v>
      </c>
      <c r="AD90">
        <v>73.883758999999998</v>
      </c>
      <c r="AE90">
        <v>79.473831000000004</v>
      </c>
      <c r="AF90">
        <v>85.826003999999998</v>
      </c>
      <c r="AG90">
        <v>93.153931</v>
      </c>
      <c r="AH90">
        <v>100.899231</v>
      </c>
      <c r="AI90">
        <v>109.68302199999999</v>
      </c>
      <c r="AJ90">
        <v>119.453796</v>
      </c>
      <c r="AK90">
        <v>130.204025</v>
      </c>
      <c r="AL90" s="91">
        <v>2.8000000000000001E-2</v>
      </c>
    </row>
    <row r="91" spans="1:38">
      <c r="A91" s="13" t="s">
        <v>3</v>
      </c>
      <c r="B91" t="s">
        <v>3230</v>
      </c>
      <c r="C91" t="s">
        <v>9548</v>
      </c>
      <c r="D91" t="s">
        <v>9947</v>
      </c>
      <c r="E91" t="s">
        <v>817</v>
      </c>
      <c r="F91">
        <v>55.980674999999998</v>
      </c>
      <c r="G91">
        <v>59.802222999999998</v>
      </c>
      <c r="H91">
        <v>64.008056999999994</v>
      </c>
      <c r="I91">
        <v>67.590835999999996</v>
      </c>
      <c r="J91">
        <v>71.062584000000001</v>
      </c>
      <c r="K91">
        <v>74.068741000000003</v>
      </c>
      <c r="L91">
        <v>77.164467000000002</v>
      </c>
      <c r="M91">
        <v>80.250816</v>
      </c>
      <c r="N91">
        <v>83.477905000000007</v>
      </c>
      <c r="O91">
        <v>86.746589999999998</v>
      </c>
      <c r="P91">
        <v>90.212608000000003</v>
      </c>
      <c r="Q91">
        <v>93.622687999999997</v>
      </c>
      <c r="R91">
        <v>97.616951</v>
      </c>
      <c r="S91">
        <v>101.55544999999999</v>
      </c>
      <c r="T91">
        <v>105.787689</v>
      </c>
      <c r="U91">
        <v>109.926636</v>
      </c>
      <c r="V91">
        <v>114.42358400000001</v>
      </c>
      <c r="W91">
        <v>119.190079</v>
      </c>
      <c r="X91">
        <v>123.917992</v>
      </c>
      <c r="Y91">
        <v>128.759567</v>
      </c>
      <c r="Z91">
        <v>134.03454600000001</v>
      </c>
      <c r="AA91">
        <v>139.80465699999999</v>
      </c>
      <c r="AB91">
        <v>145.99169900000001</v>
      </c>
      <c r="AC91">
        <v>152.59783899999999</v>
      </c>
      <c r="AD91">
        <v>159.42468299999999</v>
      </c>
      <c r="AE91">
        <v>166.892517</v>
      </c>
      <c r="AF91">
        <v>174.891998</v>
      </c>
      <c r="AG91">
        <v>183.71383700000001</v>
      </c>
      <c r="AH91">
        <v>192.29870600000001</v>
      </c>
      <c r="AI91">
        <v>201.92330899999999</v>
      </c>
      <c r="AJ91">
        <v>212.136032</v>
      </c>
      <c r="AK91">
        <v>223.12020899999999</v>
      </c>
      <c r="AL91" s="91">
        <v>4.5999999999999999E-2</v>
      </c>
    </row>
    <row r="92" spans="1:38">
      <c r="A92" s="13" t="s">
        <v>1</v>
      </c>
      <c r="B92" t="s">
        <v>2271</v>
      </c>
      <c r="C92" t="s">
        <v>9550</v>
      </c>
      <c r="D92" t="s">
        <v>9948</v>
      </c>
      <c r="E92" t="s">
        <v>817</v>
      </c>
      <c r="F92">
        <v>6.8770000000000003E-3</v>
      </c>
      <c r="G92">
        <v>9.7259999999999999E-2</v>
      </c>
      <c r="H92">
        <v>0.17502300000000001</v>
      </c>
      <c r="I92">
        <v>0.25628400000000001</v>
      </c>
      <c r="J92">
        <v>0.337088</v>
      </c>
      <c r="K92">
        <v>0.41384799999999999</v>
      </c>
      <c r="L92">
        <v>0.48877700000000002</v>
      </c>
      <c r="M92">
        <v>0.56186899999999995</v>
      </c>
      <c r="N92">
        <v>0.63453700000000002</v>
      </c>
      <c r="O92">
        <v>0.70609999999999995</v>
      </c>
      <c r="P92">
        <v>0.77689799999999998</v>
      </c>
      <c r="Q92">
        <v>0.84427700000000006</v>
      </c>
      <c r="R92">
        <v>0.91504300000000005</v>
      </c>
      <c r="S92">
        <v>0.98389599999999999</v>
      </c>
      <c r="T92">
        <v>1.0550040000000001</v>
      </c>
      <c r="U92">
        <v>1.12561</v>
      </c>
      <c r="V92">
        <v>1.1998819999999999</v>
      </c>
      <c r="W92">
        <v>1.2779180000000001</v>
      </c>
      <c r="X92">
        <v>1.3570279999999999</v>
      </c>
      <c r="Y92">
        <v>1.440644</v>
      </c>
      <c r="Z92">
        <v>1.525018</v>
      </c>
      <c r="AA92">
        <v>1.613586</v>
      </c>
      <c r="AB92">
        <v>1.7065889999999999</v>
      </c>
      <c r="AC92">
        <v>1.8045359999999999</v>
      </c>
      <c r="AD92">
        <v>1.904031</v>
      </c>
      <c r="AE92">
        <v>2.0101239999999998</v>
      </c>
      <c r="AF92">
        <v>2.1227610000000001</v>
      </c>
      <c r="AG92">
        <v>2.2462300000000002</v>
      </c>
      <c r="AH92">
        <v>2.3669660000000001</v>
      </c>
      <c r="AI92">
        <v>2.4994879999999999</v>
      </c>
      <c r="AJ92">
        <v>2.64045</v>
      </c>
      <c r="AK92">
        <v>2.7902110000000002</v>
      </c>
      <c r="AL92" s="91">
        <v>0.214</v>
      </c>
    </row>
    <row r="93" spans="1:38">
      <c r="A93" s="13" t="s">
        <v>5</v>
      </c>
      <c r="B93" t="s">
        <v>3238</v>
      </c>
      <c r="C93" t="s">
        <v>9552</v>
      </c>
      <c r="D93" t="s">
        <v>9949</v>
      </c>
      <c r="E93" t="s">
        <v>817</v>
      </c>
      <c r="F93">
        <v>5.6251000000000002E-2</v>
      </c>
      <c r="G93">
        <v>0.17300299999999999</v>
      </c>
      <c r="H93">
        <v>0.27990900000000002</v>
      </c>
      <c r="I93">
        <v>0.39041700000000001</v>
      </c>
      <c r="J93">
        <v>0.49920300000000001</v>
      </c>
      <c r="K93">
        <v>0.60069099999999997</v>
      </c>
      <c r="L93">
        <v>0.69786099999999995</v>
      </c>
      <c r="M93">
        <v>0.791323</v>
      </c>
      <c r="N93">
        <v>0.88317199999999996</v>
      </c>
      <c r="O93">
        <v>0.97270500000000004</v>
      </c>
      <c r="P93">
        <v>1.060101</v>
      </c>
      <c r="Q93">
        <v>1.1420429999999999</v>
      </c>
      <c r="R93">
        <v>1.2278709999999999</v>
      </c>
      <c r="S93">
        <v>1.310603</v>
      </c>
      <c r="T93">
        <v>1.3962110000000001</v>
      </c>
      <c r="U93">
        <v>1.4813769999999999</v>
      </c>
      <c r="V93">
        <v>1.5719609999999999</v>
      </c>
      <c r="W93">
        <v>1.6680120000000001</v>
      </c>
      <c r="X93">
        <v>1.7642770000000001</v>
      </c>
      <c r="Y93">
        <v>1.8653869999999999</v>
      </c>
      <c r="Z93">
        <v>1.968116</v>
      </c>
      <c r="AA93">
        <v>2.0778089999999998</v>
      </c>
      <c r="AB93">
        <v>2.1916069999999999</v>
      </c>
      <c r="AC93">
        <v>2.3111649999999999</v>
      </c>
      <c r="AD93">
        <v>2.4325570000000001</v>
      </c>
      <c r="AE93">
        <v>2.5622319999999998</v>
      </c>
      <c r="AF93">
        <v>2.7000130000000002</v>
      </c>
      <c r="AG93">
        <v>2.8512819999999999</v>
      </c>
      <c r="AH93">
        <v>2.9988130000000002</v>
      </c>
      <c r="AI93">
        <v>3.1610520000000002</v>
      </c>
      <c r="AJ93">
        <v>3.3338359999999998</v>
      </c>
      <c r="AK93">
        <v>3.5176080000000001</v>
      </c>
      <c r="AL93" s="91">
        <v>0.14299999999999999</v>
      </c>
    </row>
    <row r="94" spans="1:38">
      <c r="A94" s="13" t="s">
        <v>5</v>
      </c>
      <c r="B94" t="s">
        <v>3235</v>
      </c>
      <c r="C94" t="s">
        <v>9554</v>
      </c>
      <c r="D94" t="s">
        <v>9950</v>
      </c>
      <c r="E94" t="s">
        <v>817</v>
      </c>
      <c r="F94">
        <v>5.3886999999999997E-2</v>
      </c>
      <c r="G94">
        <v>0.17217499999999999</v>
      </c>
      <c r="H94">
        <v>0.28195799999999999</v>
      </c>
      <c r="I94">
        <v>0.39607900000000001</v>
      </c>
      <c r="J94">
        <v>0.50887499999999997</v>
      </c>
      <c r="K94">
        <v>0.61495599999999995</v>
      </c>
      <c r="L94">
        <v>0.71757899999999997</v>
      </c>
      <c r="M94">
        <v>0.81676700000000002</v>
      </c>
      <c r="N94">
        <v>0.91452100000000003</v>
      </c>
      <c r="O94">
        <v>1.0104850000000001</v>
      </c>
      <c r="P94">
        <v>1.1050390000000001</v>
      </c>
      <c r="Q94">
        <v>1.19462</v>
      </c>
      <c r="R94">
        <v>1.289026</v>
      </c>
      <c r="S94">
        <v>1.3805400000000001</v>
      </c>
      <c r="T94">
        <v>1.475543</v>
      </c>
      <c r="U94">
        <v>1.570241</v>
      </c>
      <c r="V94">
        <v>1.670417</v>
      </c>
      <c r="W94">
        <v>1.7764420000000001</v>
      </c>
      <c r="X94">
        <v>1.8826099999999999</v>
      </c>
      <c r="Y94">
        <v>1.9940009999999999</v>
      </c>
      <c r="Z94">
        <v>2.1072519999999999</v>
      </c>
      <c r="AA94">
        <v>2.2279779999999998</v>
      </c>
      <c r="AB94">
        <v>2.3533949999999999</v>
      </c>
      <c r="AC94">
        <v>2.4850569999999998</v>
      </c>
      <c r="AD94">
        <v>2.6189209999999998</v>
      </c>
      <c r="AE94">
        <v>2.7619250000000002</v>
      </c>
      <c r="AF94">
        <v>2.9138299999999999</v>
      </c>
      <c r="AG94">
        <v>3.080711</v>
      </c>
      <c r="AH94">
        <v>3.243303</v>
      </c>
      <c r="AI94">
        <v>3.421335</v>
      </c>
      <c r="AJ94">
        <v>3.609899</v>
      </c>
      <c r="AK94">
        <v>3.809234</v>
      </c>
      <c r="AL94" s="91">
        <v>0.14699999999999999</v>
      </c>
    </row>
    <row r="95" spans="1:38">
      <c r="A95" s="13" t="s">
        <v>7</v>
      </c>
      <c r="B95" t="s">
        <v>2287</v>
      </c>
      <c r="C95" t="s">
        <v>9556</v>
      </c>
      <c r="D95" t="s">
        <v>9951</v>
      </c>
      <c r="E95" t="s">
        <v>817</v>
      </c>
      <c r="F95">
        <v>2.4469000000000001E-2</v>
      </c>
      <c r="G95">
        <v>0.176735</v>
      </c>
      <c r="H95">
        <v>0.311558</v>
      </c>
      <c r="I95">
        <v>0.45541199999999998</v>
      </c>
      <c r="J95">
        <v>0.59767300000000001</v>
      </c>
      <c r="K95">
        <v>0.73232399999999997</v>
      </c>
      <c r="L95">
        <v>0.86486600000000002</v>
      </c>
      <c r="M95">
        <v>0.99710699999999997</v>
      </c>
      <c r="N95">
        <v>1.132654</v>
      </c>
      <c r="O95">
        <v>1.268626</v>
      </c>
      <c r="P95">
        <v>1.4071229999999999</v>
      </c>
      <c r="Q95">
        <v>1.5425</v>
      </c>
      <c r="R95">
        <v>1.68608</v>
      </c>
      <c r="S95">
        <v>1.8274010000000001</v>
      </c>
      <c r="T95">
        <v>1.9730749999999999</v>
      </c>
      <c r="U95">
        <v>2.1168770000000001</v>
      </c>
      <c r="V95">
        <v>2.2654290000000001</v>
      </c>
      <c r="W95">
        <v>2.420032</v>
      </c>
      <c r="X95">
        <v>2.5764279999999999</v>
      </c>
      <c r="Y95">
        <v>2.7401740000000001</v>
      </c>
      <c r="Z95">
        <v>2.9043869999999998</v>
      </c>
      <c r="AA95">
        <v>3.0776509999999999</v>
      </c>
      <c r="AB95">
        <v>3.2589670000000002</v>
      </c>
      <c r="AC95">
        <v>3.449954</v>
      </c>
      <c r="AD95">
        <v>3.6477400000000002</v>
      </c>
      <c r="AE95">
        <v>3.8611330000000001</v>
      </c>
      <c r="AF95">
        <v>4.08988</v>
      </c>
      <c r="AG95">
        <v>4.3417500000000002</v>
      </c>
      <c r="AH95">
        <v>4.5890880000000003</v>
      </c>
      <c r="AI95">
        <v>4.8591769999999999</v>
      </c>
      <c r="AJ95">
        <v>5.1461829999999997</v>
      </c>
      <c r="AK95">
        <v>5.4475350000000002</v>
      </c>
      <c r="AL95" s="91">
        <v>0.19</v>
      </c>
    </row>
    <row r="96" spans="1:38">
      <c r="B96" t="s">
        <v>996</v>
      </c>
      <c r="C96" t="s">
        <v>9558</v>
      </c>
      <c r="D96" t="s">
        <v>9952</v>
      </c>
      <c r="E96" t="s">
        <v>817</v>
      </c>
      <c r="F96">
        <v>5881.6953119999998</v>
      </c>
      <c r="G96">
        <v>5905.2197269999997</v>
      </c>
      <c r="H96">
        <v>5953.2416990000002</v>
      </c>
      <c r="I96">
        <v>5985.7568359999996</v>
      </c>
      <c r="J96">
        <v>6012.8134769999997</v>
      </c>
      <c r="K96">
        <v>5996.0131840000004</v>
      </c>
      <c r="L96">
        <v>5975.9301759999998</v>
      </c>
      <c r="M96">
        <v>5946.185547</v>
      </c>
      <c r="N96">
        <v>5917.5112300000001</v>
      </c>
      <c r="O96">
        <v>5879.71875</v>
      </c>
      <c r="P96">
        <v>5841.2875979999999</v>
      </c>
      <c r="Q96">
        <v>5788.169922</v>
      </c>
      <c r="R96">
        <v>5765.2392579999996</v>
      </c>
      <c r="S96">
        <v>5732.8842770000001</v>
      </c>
      <c r="T96">
        <v>5715.4565430000002</v>
      </c>
      <c r="U96">
        <v>5694.9985349999997</v>
      </c>
      <c r="V96">
        <v>5689.607422</v>
      </c>
      <c r="W96">
        <v>5695.080078</v>
      </c>
      <c r="X96">
        <v>5696.8491210000002</v>
      </c>
      <c r="Y96">
        <v>5705.6015619999998</v>
      </c>
      <c r="Z96">
        <v>5717.1308589999999</v>
      </c>
      <c r="AA96">
        <v>5737.3984380000002</v>
      </c>
      <c r="AB96">
        <v>5762.4316410000001</v>
      </c>
      <c r="AC96">
        <v>5795.2006840000004</v>
      </c>
      <c r="AD96">
        <v>5829.888672</v>
      </c>
      <c r="AE96">
        <v>5878.4785160000001</v>
      </c>
      <c r="AF96">
        <v>5936.4575199999999</v>
      </c>
      <c r="AG96">
        <v>6011.3896480000003</v>
      </c>
      <c r="AH96">
        <v>6065.6474609999996</v>
      </c>
      <c r="AI96">
        <v>6135.845703</v>
      </c>
      <c r="AJ96">
        <v>6210.5346680000002</v>
      </c>
      <c r="AK96">
        <v>6286.1933589999999</v>
      </c>
      <c r="AL96" s="91">
        <v>2E-3</v>
      </c>
    </row>
    <row r="97" spans="1:38">
      <c r="B97" t="s">
        <v>8221</v>
      </c>
      <c r="D97" t="s">
        <v>9953</v>
      </c>
    </row>
    <row r="98" spans="1:38">
      <c r="B98" t="s">
        <v>850</v>
      </c>
      <c r="D98" t="s">
        <v>9954</v>
      </c>
    </row>
    <row r="99" spans="1:38">
      <c r="A99" s="13" t="s">
        <v>4</v>
      </c>
      <c r="B99" t="s">
        <v>955</v>
      </c>
      <c r="C99" t="s">
        <v>9562</v>
      </c>
      <c r="D99" t="s">
        <v>9955</v>
      </c>
      <c r="E99" t="s">
        <v>8225</v>
      </c>
      <c r="F99">
        <v>14.254448999999999</v>
      </c>
      <c r="G99">
        <v>14.438589</v>
      </c>
      <c r="H99">
        <v>14.626008000000001</v>
      </c>
      <c r="I99">
        <v>14.813542999999999</v>
      </c>
      <c r="J99">
        <v>15.008523</v>
      </c>
      <c r="K99">
        <v>15.215211</v>
      </c>
      <c r="L99">
        <v>15.436627</v>
      </c>
      <c r="M99">
        <v>15.671289</v>
      </c>
      <c r="N99">
        <v>15.912822</v>
      </c>
      <c r="O99">
        <v>16.143941999999999</v>
      </c>
      <c r="P99">
        <v>16.365739999999999</v>
      </c>
      <c r="Q99">
        <v>16.571321000000001</v>
      </c>
      <c r="R99">
        <v>16.759809000000001</v>
      </c>
      <c r="S99">
        <v>16.933496000000002</v>
      </c>
      <c r="T99">
        <v>17.092483999999999</v>
      </c>
      <c r="U99">
        <v>17.234449000000001</v>
      </c>
      <c r="V99">
        <v>17.362646000000002</v>
      </c>
      <c r="W99">
        <v>17.480941999999999</v>
      </c>
      <c r="X99">
        <v>17.588930000000001</v>
      </c>
      <c r="Y99">
        <v>17.686827000000001</v>
      </c>
      <c r="Z99">
        <v>17.772673000000001</v>
      </c>
      <c r="AA99">
        <v>17.847857999999999</v>
      </c>
      <c r="AB99">
        <v>17.913498000000001</v>
      </c>
      <c r="AC99">
        <v>17.970737</v>
      </c>
      <c r="AD99">
        <v>18.017588</v>
      </c>
      <c r="AE99">
        <v>18.056153999999999</v>
      </c>
      <c r="AF99">
        <v>18.088818</v>
      </c>
      <c r="AG99">
        <v>18.116893999999998</v>
      </c>
      <c r="AH99">
        <v>18.139354999999998</v>
      </c>
      <c r="AI99">
        <v>18.156986</v>
      </c>
      <c r="AJ99">
        <v>18.172001000000002</v>
      </c>
      <c r="AK99">
        <v>18.184125999999999</v>
      </c>
      <c r="AL99" s="91">
        <v>8.0000000000000002E-3</v>
      </c>
    </row>
    <row r="100" spans="1:38">
      <c r="A100" s="13" t="s">
        <v>3</v>
      </c>
      <c r="B100" t="s">
        <v>1221</v>
      </c>
      <c r="C100" t="s">
        <v>9564</v>
      </c>
      <c r="D100" t="s">
        <v>9956</v>
      </c>
      <c r="E100" t="s">
        <v>2728</v>
      </c>
      <c r="F100">
        <v>9.8339770000000009</v>
      </c>
      <c r="G100">
        <v>9.9518070000000005</v>
      </c>
      <c r="H100">
        <v>10.083003</v>
      </c>
      <c r="I100">
        <v>10.219744</v>
      </c>
      <c r="J100">
        <v>10.362951000000001</v>
      </c>
      <c r="K100">
        <v>10.514846</v>
      </c>
      <c r="L100">
        <v>10.674951</v>
      </c>
      <c r="M100">
        <v>10.842549999999999</v>
      </c>
      <c r="N100">
        <v>11.020427</v>
      </c>
      <c r="O100">
        <v>11.196666</v>
      </c>
      <c r="P100">
        <v>11.377112</v>
      </c>
      <c r="Q100">
        <v>11.554973</v>
      </c>
      <c r="R100">
        <v>11.731517</v>
      </c>
      <c r="S100">
        <v>11.900315000000001</v>
      </c>
      <c r="T100">
        <v>12.058745999999999</v>
      </c>
      <c r="U100">
        <v>12.206666</v>
      </c>
      <c r="V100">
        <v>12.346016000000001</v>
      </c>
      <c r="W100">
        <v>12.476191999999999</v>
      </c>
      <c r="X100">
        <v>12.598689</v>
      </c>
      <c r="Y100">
        <v>12.715914</v>
      </c>
      <c r="Z100">
        <v>12.827961</v>
      </c>
      <c r="AA100">
        <v>12.929403000000001</v>
      </c>
      <c r="AB100">
        <v>13.024150000000001</v>
      </c>
      <c r="AC100">
        <v>13.115254</v>
      </c>
      <c r="AD100">
        <v>13.202365</v>
      </c>
      <c r="AE100">
        <v>13.285523</v>
      </c>
      <c r="AF100">
        <v>13.366266</v>
      </c>
      <c r="AG100">
        <v>13.446593999999999</v>
      </c>
      <c r="AH100">
        <v>13.527132999999999</v>
      </c>
      <c r="AI100">
        <v>13.608715999999999</v>
      </c>
      <c r="AJ100">
        <v>13.690431</v>
      </c>
      <c r="AK100">
        <v>13.771096</v>
      </c>
      <c r="AL100" s="91">
        <v>1.0999999999999999E-2</v>
      </c>
    </row>
    <row r="101" spans="1:38">
      <c r="A101" s="13" t="s">
        <v>6</v>
      </c>
      <c r="B101" t="s">
        <v>970</v>
      </c>
      <c r="C101" t="s">
        <v>9566</v>
      </c>
      <c r="D101" t="s">
        <v>9957</v>
      </c>
      <c r="E101" t="s">
        <v>2728</v>
      </c>
      <c r="F101">
        <v>11.552764</v>
      </c>
      <c r="G101">
        <v>11.785193</v>
      </c>
      <c r="H101">
        <v>11.962104</v>
      </c>
      <c r="I101">
        <v>12.100891000000001</v>
      </c>
      <c r="J101">
        <v>12.216201</v>
      </c>
      <c r="K101">
        <v>12.32755</v>
      </c>
      <c r="L101">
        <v>12.445465</v>
      </c>
      <c r="M101">
        <v>12.575333000000001</v>
      </c>
      <c r="N101">
        <v>12.718111</v>
      </c>
      <c r="O101">
        <v>12.843434999999999</v>
      </c>
      <c r="P101">
        <v>12.968636</v>
      </c>
      <c r="Q101">
        <v>13.092503000000001</v>
      </c>
      <c r="R101">
        <v>13.210978000000001</v>
      </c>
      <c r="S101">
        <v>13.320079</v>
      </c>
      <c r="T101">
        <v>13.416966</v>
      </c>
      <c r="U101">
        <v>13.504436999999999</v>
      </c>
      <c r="V101">
        <v>13.582335</v>
      </c>
      <c r="W101">
        <v>13.649789999999999</v>
      </c>
      <c r="X101">
        <v>13.708178</v>
      </c>
      <c r="Y101">
        <v>13.758990000000001</v>
      </c>
      <c r="Z101">
        <v>13.806258</v>
      </c>
      <c r="AA101">
        <v>13.849311</v>
      </c>
      <c r="AB101">
        <v>13.888332999999999</v>
      </c>
      <c r="AC101">
        <v>13.922689999999999</v>
      </c>
      <c r="AD101">
        <v>13.953237</v>
      </c>
      <c r="AE101">
        <v>13.980354999999999</v>
      </c>
      <c r="AF101">
        <v>14.004208</v>
      </c>
      <c r="AG101">
        <v>14.024210999999999</v>
      </c>
      <c r="AH101">
        <v>14.040791</v>
      </c>
      <c r="AI101">
        <v>14.054357</v>
      </c>
      <c r="AJ101">
        <v>14.065571</v>
      </c>
      <c r="AK101">
        <v>14.074804</v>
      </c>
      <c r="AL101" s="91">
        <v>6.0000000000000001E-3</v>
      </c>
    </row>
    <row r="102" spans="1:38">
      <c r="A102" s="13" t="s">
        <v>2</v>
      </c>
      <c r="B102" t="s">
        <v>985</v>
      </c>
      <c r="C102" t="s">
        <v>9568</v>
      </c>
      <c r="D102" t="s">
        <v>9958</v>
      </c>
      <c r="E102" t="s">
        <v>2728</v>
      </c>
      <c r="F102">
        <v>12.425288</v>
      </c>
      <c r="G102">
        <v>12.292719999999999</v>
      </c>
      <c r="H102">
        <v>12.27699</v>
      </c>
      <c r="I102">
        <v>12.296009</v>
      </c>
      <c r="J102">
        <v>12.340166999999999</v>
      </c>
      <c r="K102">
        <v>12.407560999999999</v>
      </c>
      <c r="L102">
        <v>12.497643</v>
      </c>
      <c r="M102">
        <v>12.607900000000001</v>
      </c>
      <c r="N102">
        <v>12.735402000000001</v>
      </c>
      <c r="O102">
        <v>12.843946000000001</v>
      </c>
      <c r="P102">
        <v>12.947953999999999</v>
      </c>
      <c r="Q102">
        <v>13.04759</v>
      </c>
      <c r="R102">
        <v>13.140478</v>
      </c>
      <c r="S102">
        <v>13.224192</v>
      </c>
      <c r="T102">
        <v>13.297665</v>
      </c>
      <c r="U102">
        <v>13.360011999999999</v>
      </c>
      <c r="V102">
        <v>13.412469</v>
      </c>
      <c r="W102">
        <v>13.456720000000001</v>
      </c>
      <c r="X102">
        <v>13.493446</v>
      </c>
      <c r="Y102">
        <v>13.523037</v>
      </c>
      <c r="Z102">
        <v>13.546885</v>
      </c>
      <c r="AA102">
        <v>13.56798</v>
      </c>
      <c r="AB102">
        <v>13.585504999999999</v>
      </c>
      <c r="AC102">
        <v>13.598613</v>
      </c>
      <c r="AD102">
        <v>13.607699999999999</v>
      </c>
      <c r="AE102">
        <v>13.611948999999999</v>
      </c>
      <c r="AF102">
        <v>13.611313000000001</v>
      </c>
      <c r="AG102">
        <v>13.605575999999999</v>
      </c>
      <c r="AH102">
        <v>13.59455</v>
      </c>
      <c r="AI102">
        <v>13.578898000000001</v>
      </c>
      <c r="AJ102">
        <v>13.560112</v>
      </c>
      <c r="AK102">
        <v>13.539144</v>
      </c>
      <c r="AL102" s="91">
        <v>3.0000000000000001E-3</v>
      </c>
    </row>
    <row r="103" spans="1:38">
      <c r="A103" s="13" t="s">
        <v>3</v>
      </c>
      <c r="B103" t="s">
        <v>3230</v>
      </c>
      <c r="C103" t="s">
        <v>9570</v>
      </c>
      <c r="D103" t="s">
        <v>9959</v>
      </c>
      <c r="E103" t="s">
        <v>2728</v>
      </c>
      <c r="F103">
        <v>10.129466000000001</v>
      </c>
      <c r="G103">
        <v>10.199115000000001</v>
      </c>
      <c r="H103">
        <v>10.291774</v>
      </c>
      <c r="I103">
        <v>10.390860999999999</v>
      </c>
      <c r="J103">
        <v>10.498786000000001</v>
      </c>
      <c r="K103">
        <v>10.616315999999999</v>
      </c>
      <c r="L103">
        <v>10.745512</v>
      </c>
      <c r="M103">
        <v>10.886696000000001</v>
      </c>
      <c r="N103">
        <v>11.038767</v>
      </c>
      <c r="O103">
        <v>11.185343</v>
      </c>
      <c r="P103">
        <v>11.334746000000001</v>
      </c>
      <c r="Q103">
        <v>11.485495999999999</v>
      </c>
      <c r="R103">
        <v>11.634819999999999</v>
      </c>
      <c r="S103">
        <v>11.777664</v>
      </c>
      <c r="T103">
        <v>11.912178000000001</v>
      </c>
      <c r="U103">
        <v>12.040684000000001</v>
      </c>
      <c r="V103">
        <v>12.162108</v>
      </c>
      <c r="W103">
        <v>12.276476000000001</v>
      </c>
      <c r="X103">
        <v>12.382178</v>
      </c>
      <c r="Y103">
        <v>12.482953999999999</v>
      </c>
      <c r="Z103">
        <v>12.576003999999999</v>
      </c>
      <c r="AA103">
        <v>12.655279999999999</v>
      </c>
      <c r="AB103">
        <v>12.72607</v>
      </c>
      <c r="AC103">
        <v>12.789567999999999</v>
      </c>
      <c r="AD103">
        <v>12.847165</v>
      </c>
      <c r="AE103">
        <v>12.901023</v>
      </c>
      <c r="AF103">
        <v>12.952681999999999</v>
      </c>
      <c r="AG103">
        <v>13.003704000000001</v>
      </c>
      <c r="AH103">
        <v>13.054859</v>
      </c>
      <c r="AI103">
        <v>13.106387</v>
      </c>
      <c r="AJ103">
        <v>13.160216</v>
      </c>
      <c r="AK103">
        <v>13.213760000000001</v>
      </c>
      <c r="AL103" s="91">
        <v>8.9999999999999993E-3</v>
      </c>
    </row>
    <row r="104" spans="1:38">
      <c r="A104" s="13" t="s">
        <v>1</v>
      </c>
      <c r="B104" t="s">
        <v>2271</v>
      </c>
      <c r="C104" t="s">
        <v>9572</v>
      </c>
      <c r="D104" t="s">
        <v>9960</v>
      </c>
      <c r="E104" t="s">
        <v>8225</v>
      </c>
      <c r="F104">
        <v>24.122505</v>
      </c>
      <c r="G104">
        <v>26.295652</v>
      </c>
      <c r="H104">
        <v>26.615469000000001</v>
      </c>
      <c r="I104">
        <v>26.774061</v>
      </c>
      <c r="J104">
        <v>26.886745000000001</v>
      </c>
      <c r="K104">
        <v>26.988796000000001</v>
      </c>
      <c r="L104">
        <v>27.095486000000001</v>
      </c>
      <c r="M104">
        <v>27.215643</v>
      </c>
      <c r="N104">
        <v>27.354343</v>
      </c>
      <c r="O104">
        <v>27.493027000000001</v>
      </c>
      <c r="P104">
        <v>27.649526999999999</v>
      </c>
      <c r="Q104">
        <v>27.811772999999999</v>
      </c>
      <c r="R104">
        <v>27.969427</v>
      </c>
      <c r="S104">
        <v>28.114606999999999</v>
      </c>
      <c r="T104">
        <v>28.246203999999999</v>
      </c>
      <c r="U104">
        <v>28.362829000000001</v>
      </c>
      <c r="V104">
        <v>28.463480000000001</v>
      </c>
      <c r="W104">
        <v>28.549918999999999</v>
      </c>
      <c r="X104">
        <v>28.623183999999998</v>
      </c>
      <c r="Y104">
        <v>28.684868000000002</v>
      </c>
      <c r="Z104">
        <v>28.738619</v>
      </c>
      <c r="AA104">
        <v>28.785264999999999</v>
      </c>
      <c r="AB104">
        <v>28.810282000000001</v>
      </c>
      <c r="AC104">
        <v>28.833027000000001</v>
      </c>
      <c r="AD104">
        <v>28.856997</v>
      </c>
      <c r="AE104">
        <v>28.882490000000001</v>
      </c>
      <c r="AF104">
        <v>28.909106999999999</v>
      </c>
      <c r="AG104">
        <v>28.936482999999999</v>
      </c>
      <c r="AH104">
        <v>28.964632000000002</v>
      </c>
      <c r="AI104">
        <v>28.993254</v>
      </c>
      <c r="AJ104">
        <v>29.021837000000001</v>
      </c>
      <c r="AK104">
        <v>29.049230999999999</v>
      </c>
      <c r="AL104" s="91">
        <v>6.0000000000000001E-3</v>
      </c>
    </row>
    <row r="105" spans="1:38">
      <c r="A105" s="13" t="s">
        <v>5</v>
      </c>
      <c r="B105" t="s">
        <v>3238</v>
      </c>
      <c r="C105" t="s">
        <v>9574</v>
      </c>
      <c r="D105" t="s">
        <v>9961</v>
      </c>
      <c r="E105" t="s">
        <v>8225</v>
      </c>
      <c r="F105">
        <v>0</v>
      </c>
      <c r="G105">
        <v>22.487862</v>
      </c>
      <c r="H105">
        <v>22.714748</v>
      </c>
      <c r="I105">
        <v>22.911411000000001</v>
      </c>
      <c r="J105">
        <v>23.103811</v>
      </c>
      <c r="K105">
        <v>23.323799000000001</v>
      </c>
      <c r="L105">
        <v>23.588034</v>
      </c>
      <c r="M105">
        <v>23.895589999999999</v>
      </c>
      <c r="N105">
        <v>24.249628000000001</v>
      </c>
      <c r="O105">
        <v>24.587547000000001</v>
      </c>
      <c r="P105">
        <v>24.952684000000001</v>
      </c>
      <c r="Q105">
        <v>25.321719999999999</v>
      </c>
      <c r="R105">
        <v>25.679667999999999</v>
      </c>
      <c r="S105">
        <v>26.007802999999999</v>
      </c>
      <c r="T105">
        <v>26.301242999999999</v>
      </c>
      <c r="U105">
        <v>26.560661</v>
      </c>
      <c r="V105">
        <v>26.787628000000002</v>
      </c>
      <c r="W105">
        <v>26.984449000000001</v>
      </c>
      <c r="X105">
        <v>27.152532999999998</v>
      </c>
      <c r="Y105">
        <v>27.294734999999999</v>
      </c>
      <c r="Z105">
        <v>27.420338000000001</v>
      </c>
      <c r="AA105">
        <v>27.531883000000001</v>
      </c>
      <c r="AB105">
        <v>27.631630000000001</v>
      </c>
      <c r="AC105">
        <v>27.721567</v>
      </c>
      <c r="AD105">
        <v>27.812066999999999</v>
      </c>
      <c r="AE105">
        <v>27.900459000000001</v>
      </c>
      <c r="AF105">
        <v>27.984553999999999</v>
      </c>
      <c r="AG105">
        <v>28.062531</v>
      </c>
      <c r="AH105">
        <v>28.133261000000001</v>
      </c>
      <c r="AI105">
        <v>28.195665000000002</v>
      </c>
      <c r="AJ105">
        <v>28.248837999999999</v>
      </c>
      <c r="AK105">
        <v>28.290665000000001</v>
      </c>
      <c r="AL105" t="s">
        <v>549</v>
      </c>
    </row>
    <row r="106" spans="1:38">
      <c r="A106" s="13" t="s">
        <v>5</v>
      </c>
      <c r="B106" t="s">
        <v>3235</v>
      </c>
      <c r="C106" t="s">
        <v>9576</v>
      </c>
      <c r="D106" t="s">
        <v>9962</v>
      </c>
      <c r="E106" t="s">
        <v>2728</v>
      </c>
      <c r="F106">
        <v>0</v>
      </c>
      <c r="G106">
        <v>17.977802000000001</v>
      </c>
      <c r="H106">
        <v>18.183330999999999</v>
      </c>
      <c r="I106">
        <v>18.289605999999999</v>
      </c>
      <c r="J106">
        <v>18.377087</v>
      </c>
      <c r="K106">
        <v>18.466314000000001</v>
      </c>
      <c r="L106">
        <v>18.566859999999998</v>
      </c>
      <c r="M106">
        <v>18.683487</v>
      </c>
      <c r="N106">
        <v>18.820602000000001</v>
      </c>
      <c r="O106">
        <v>18.947331999999999</v>
      </c>
      <c r="P106">
        <v>19.079763</v>
      </c>
      <c r="Q106">
        <v>19.210024000000001</v>
      </c>
      <c r="R106">
        <v>19.327883</v>
      </c>
      <c r="S106">
        <v>19.438051000000002</v>
      </c>
      <c r="T106">
        <v>19.538025000000001</v>
      </c>
      <c r="U106">
        <v>19.628166</v>
      </c>
      <c r="V106">
        <v>19.708940999999999</v>
      </c>
      <c r="W106">
        <v>19.781513</v>
      </c>
      <c r="X106">
        <v>19.846308000000001</v>
      </c>
      <c r="Y106">
        <v>19.904177000000001</v>
      </c>
      <c r="Z106">
        <v>19.957937000000001</v>
      </c>
      <c r="AA106">
        <v>20.007631</v>
      </c>
      <c r="AB106">
        <v>20.050412999999999</v>
      </c>
      <c r="AC106">
        <v>20.089711999999999</v>
      </c>
      <c r="AD106">
        <v>20.129418999999999</v>
      </c>
      <c r="AE106">
        <v>20.168520000000001</v>
      </c>
      <c r="AF106">
        <v>20.206797000000002</v>
      </c>
      <c r="AG106">
        <v>20.243959</v>
      </c>
      <c r="AH106">
        <v>20.280006</v>
      </c>
      <c r="AI106">
        <v>20.314769999999999</v>
      </c>
      <c r="AJ106">
        <v>20.347891000000001</v>
      </c>
      <c r="AK106">
        <v>20.377993</v>
      </c>
      <c r="AL106" t="s">
        <v>549</v>
      </c>
    </row>
    <row r="107" spans="1:38">
      <c r="A107" s="13" t="s">
        <v>7</v>
      </c>
      <c r="B107" t="s">
        <v>2287</v>
      </c>
      <c r="C107" t="s">
        <v>9578</v>
      </c>
      <c r="D107" t="s">
        <v>9963</v>
      </c>
      <c r="E107" t="s">
        <v>8225</v>
      </c>
      <c r="F107">
        <v>0</v>
      </c>
      <c r="G107">
        <v>18.347479</v>
      </c>
      <c r="H107">
        <v>17.223381</v>
      </c>
      <c r="I107">
        <v>16.894062000000002</v>
      </c>
      <c r="J107">
        <v>16.723579000000001</v>
      </c>
      <c r="K107">
        <v>16.618320000000001</v>
      </c>
      <c r="L107">
        <v>16.546053000000001</v>
      </c>
      <c r="M107">
        <v>16.492981</v>
      </c>
      <c r="N107">
        <v>16.452217000000001</v>
      </c>
      <c r="O107">
        <v>16.419975000000001</v>
      </c>
      <c r="P107">
        <v>16.394054000000001</v>
      </c>
      <c r="Q107">
        <v>16.373117000000001</v>
      </c>
      <c r="R107">
        <v>16.356124999999999</v>
      </c>
      <c r="S107">
        <v>16.342371</v>
      </c>
      <c r="T107">
        <v>16.331364000000001</v>
      </c>
      <c r="U107">
        <v>16.322672000000001</v>
      </c>
      <c r="V107">
        <v>16.315871999999999</v>
      </c>
      <c r="W107">
        <v>16.310600000000001</v>
      </c>
      <c r="X107">
        <v>16.306588999999999</v>
      </c>
      <c r="Y107">
        <v>16.303529999999999</v>
      </c>
      <c r="Z107">
        <v>16.298079000000001</v>
      </c>
      <c r="AA107">
        <v>16.292845</v>
      </c>
      <c r="AB107">
        <v>16.288212000000001</v>
      </c>
      <c r="AC107">
        <v>16.284098</v>
      </c>
      <c r="AD107">
        <v>16.275476000000001</v>
      </c>
      <c r="AE107">
        <v>16.268813999999999</v>
      </c>
      <c r="AF107">
        <v>16.263642999999998</v>
      </c>
      <c r="AG107">
        <v>16.259598</v>
      </c>
      <c r="AH107">
        <v>16.256447000000001</v>
      </c>
      <c r="AI107">
        <v>16.253965000000001</v>
      </c>
      <c r="AJ107">
        <v>16.252013999999999</v>
      </c>
      <c r="AK107">
        <v>16.251882999999999</v>
      </c>
      <c r="AL107" t="s">
        <v>549</v>
      </c>
    </row>
    <row r="108" spans="1:38">
      <c r="B108" t="s">
        <v>8251</v>
      </c>
      <c r="C108" t="s">
        <v>9580</v>
      </c>
      <c r="D108" t="s">
        <v>9964</v>
      </c>
      <c r="F108">
        <v>12.956725</v>
      </c>
      <c r="G108">
        <v>13.122971</v>
      </c>
      <c r="H108">
        <v>13.292574</v>
      </c>
      <c r="I108">
        <v>13.461696999999999</v>
      </c>
      <c r="J108">
        <v>13.636207000000001</v>
      </c>
      <c r="K108">
        <v>13.820244000000001</v>
      </c>
      <c r="L108">
        <v>14.015169</v>
      </c>
      <c r="M108">
        <v>14.219343</v>
      </c>
      <c r="N108">
        <v>14.430806</v>
      </c>
      <c r="O108">
        <v>14.635415999999999</v>
      </c>
      <c r="P108">
        <v>14.834467999999999</v>
      </c>
      <c r="Q108">
        <v>15.02111</v>
      </c>
      <c r="R108">
        <v>15.19637</v>
      </c>
      <c r="S108">
        <v>15.356481</v>
      </c>
      <c r="T108">
        <v>15.500325999999999</v>
      </c>
      <c r="U108">
        <v>15.628691</v>
      </c>
      <c r="V108">
        <v>15.744616000000001</v>
      </c>
      <c r="W108">
        <v>15.849364</v>
      </c>
      <c r="X108">
        <v>15.944029</v>
      </c>
      <c r="Y108">
        <v>16.031094</v>
      </c>
      <c r="Z108">
        <v>16.110081000000001</v>
      </c>
      <c r="AA108">
        <v>16.178764000000001</v>
      </c>
      <c r="AB108">
        <v>16.239118999999999</v>
      </c>
      <c r="AC108">
        <v>16.293392000000001</v>
      </c>
      <c r="AD108">
        <v>16.340499999999999</v>
      </c>
      <c r="AE108">
        <v>16.381620000000002</v>
      </c>
      <c r="AF108">
        <v>16.418665000000001</v>
      </c>
      <c r="AG108">
        <v>16.453379000000002</v>
      </c>
      <c r="AH108">
        <v>16.485481</v>
      </c>
      <c r="AI108">
        <v>16.515658999999999</v>
      </c>
      <c r="AJ108">
        <v>16.544709999999998</v>
      </c>
      <c r="AK108">
        <v>16.572025</v>
      </c>
      <c r="AL108" s="91">
        <v>8.0000000000000002E-3</v>
      </c>
    </row>
    <row r="109" spans="1:38">
      <c r="B109" t="s">
        <v>854</v>
      </c>
      <c r="D109" t="s">
        <v>9965</v>
      </c>
    </row>
    <row r="110" spans="1:38">
      <c r="A110" s="13" t="s">
        <v>4</v>
      </c>
      <c r="B110" t="s">
        <v>955</v>
      </c>
      <c r="C110" t="s">
        <v>9583</v>
      </c>
      <c r="D110" t="s">
        <v>9966</v>
      </c>
      <c r="E110" t="s">
        <v>8225</v>
      </c>
      <c r="F110">
        <v>8.8952179999999998</v>
      </c>
      <c r="G110">
        <v>8.9861000000000004</v>
      </c>
      <c r="H110">
        <v>9.0930389999999992</v>
      </c>
      <c r="I110">
        <v>9.215954</v>
      </c>
      <c r="J110">
        <v>9.3486720000000005</v>
      </c>
      <c r="K110">
        <v>9.4912790000000005</v>
      </c>
      <c r="L110">
        <v>9.6460329999999992</v>
      </c>
      <c r="M110">
        <v>9.8123590000000007</v>
      </c>
      <c r="N110">
        <v>9.9931000000000001</v>
      </c>
      <c r="O110">
        <v>10.175103999999999</v>
      </c>
      <c r="P110">
        <v>10.370098</v>
      </c>
      <c r="Q110">
        <v>10.573532</v>
      </c>
      <c r="R110">
        <v>10.783234</v>
      </c>
      <c r="S110">
        <v>10.98935</v>
      </c>
      <c r="T110">
        <v>11.181704999999999</v>
      </c>
      <c r="U110">
        <v>11.359438000000001</v>
      </c>
      <c r="V110">
        <v>11.517385000000001</v>
      </c>
      <c r="W110">
        <v>11.661761</v>
      </c>
      <c r="X110">
        <v>11.79448</v>
      </c>
      <c r="Y110">
        <v>11.916245999999999</v>
      </c>
      <c r="Z110">
        <v>12.028854000000001</v>
      </c>
      <c r="AA110">
        <v>12.132110000000001</v>
      </c>
      <c r="AB110">
        <v>12.226001999999999</v>
      </c>
      <c r="AC110">
        <v>12.309817000000001</v>
      </c>
      <c r="AD110">
        <v>12.380509999999999</v>
      </c>
      <c r="AE110">
        <v>12.439981</v>
      </c>
      <c r="AF110">
        <v>12.491792</v>
      </c>
      <c r="AG110">
        <v>12.538423999999999</v>
      </c>
      <c r="AH110">
        <v>12.579040000000001</v>
      </c>
      <c r="AI110">
        <v>12.614521999999999</v>
      </c>
      <c r="AJ110">
        <v>12.646559</v>
      </c>
      <c r="AK110">
        <v>12.675599</v>
      </c>
      <c r="AL110" s="91">
        <v>1.0999999999999999E-2</v>
      </c>
    </row>
    <row r="111" spans="1:38">
      <c r="A111" s="13" t="s">
        <v>3</v>
      </c>
      <c r="B111" t="s">
        <v>1221</v>
      </c>
      <c r="C111" t="s">
        <v>9585</v>
      </c>
      <c r="D111" t="s">
        <v>9967</v>
      </c>
      <c r="E111" t="s">
        <v>2728</v>
      </c>
      <c r="F111">
        <v>6.5605250000000002</v>
      </c>
      <c r="G111">
        <v>6.6031550000000001</v>
      </c>
      <c r="H111">
        <v>6.6566179999999999</v>
      </c>
      <c r="I111">
        <v>6.7195850000000004</v>
      </c>
      <c r="J111">
        <v>6.7885099999999996</v>
      </c>
      <c r="K111">
        <v>6.8631630000000001</v>
      </c>
      <c r="L111">
        <v>6.9467639999999999</v>
      </c>
      <c r="M111">
        <v>7.0377599999999996</v>
      </c>
      <c r="N111">
        <v>7.1384280000000002</v>
      </c>
      <c r="O111">
        <v>7.2388029999999999</v>
      </c>
      <c r="P111">
        <v>7.3474139999999997</v>
      </c>
      <c r="Q111">
        <v>7.463095</v>
      </c>
      <c r="R111">
        <v>7.5844719999999999</v>
      </c>
      <c r="S111">
        <v>7.7068849999999998</v>
      </c>
      <c r="T111">
        <v>7.827191</v>
      </c>
      <c r="U111">
        <v>7.9410480000000003</v>
      </c>
      <c r="V111">
        <v>8.0478629999999995</v>
      </c>
      <c r="W111">
        <v>8.1467489999999998</v>
      </c>
      <c r="X111">
        <v>8.2403139999999997</v>
      </c>
      <c r="Y111">
        <v>8.3288689999999992</v>
      </c>
      <c r="Z111">
        <v>8.4110069999999997</v>
      </c>
      <c r="AA111">
        <v>8.4879119999999997</v>
      </c>
      <c r="AB111">
        <v>8.5587759999999999</v>
      </c>
      <c r="AC111">
        <v>8.6231410000000004</v>
      </c>
      <c r="AD111">
        <v>8.6801460000000006</v>
      </c>
      <c r="AE111">
        <v>8.7309789999999996</v>
      </c>
      <c r="AF111">
        <v>8.7784429999999993</v>
      </c>
      <c r="AG111">
        <v>8.8229199999999999</v>
      </c>
      <c r="AH111">
        <v>8.8645230000000002</v>
      </c>
      <c r="AI111">
        <v>8.9020919999999997</v>
      </c>
      <c r="AJ111">
        <v>8.9361029999999992</v>
      </c>
      <c r="AK111">
        <v>8.9678939999999994</v>
      </c>
      <c r="AL111" s="91">
        <v>0.01</v>
      </c>
    </row>
    <row r="112" spans="1:38">
      <c r="A112" s="13" t="s">
        <v>6</v>
      </c>
      <c r="B112" t="s">
        <v>970</v>
      </c>
      <c r="C112" t="s">
        <v>9587</v>
      </c>
      <c r="D112" t="s">
        <v>9968</v>
      </c>
      <c r="E112" t="s">
        <v>2728</v>
      </c>
      <c r="F112">
        <v>6.7825660000000001</v>
      </c>
      <c r="G112">
        <v>6.8310919999999999</v>
      </c>
      <c r="H112">
        <v>6.8955830000000002</v>
      </c>
      <c r="I112">
        <v>6.9707869999999996</v>
      </c>
      <c r="J112">
        <v>7.054856</v>
      </c>
      <c r="K112">
        <v>7.1491110000000004</v>
      </c>
      <c r="L112">
        <v>7.2560710000000004</v>
      </c>
      <c r="M112">
        <v>7.3756560000000002</v>
      </c>
      <c r="N112">
        <v>7.5086760000000004</v>
      </c>
      <c r="O112">
        <v>7.6432650000000004</v>
      </c>
      <c r="P112">
        <v>7.7900939999999999</v>
      </c>
      <c r="Q112">
        <v>7.9439599999999997</v>
      </c>
      <c r="R112">
        <v>8.1023440000000004</v>
      </c>
      <c r="S112">
        <v>8.2580609999999997</v>
      </c>
      <c r="T112">
        <v>8.4011370000000003</v>
      </c>
      <c r="U112">
        <v>8.52881</v>
      </c>
      <c r="V112">
        <v>8.6493169999999999</v>
      </c>
      <c r="W112">
        <v>8.7561280000000004</v>
      </c>
      <c r="X112">
        <v>8.8493239999999993</v>
      </c>
      <c r="Y112">
        <v>8.9296430000000004</v>
      </c>
      <c r="Z112">
        <v>8.9985549999999996</v>
      </c>
      <c r="AA112">
        <v>9.0573809999999995</v>
      </c>
      <c r="AB112">
        <v>9.1072240000000004</v>
      </c>
      <c r="AC112">
        <v>9.1496429999999993</v>
      </c>
      <c r="AD112">
        <v>9.1861189999999997</v>
      </c>
      <c r="AE112">
        <v>9.2178570000000004</v>
      </c>
      <c r="AF112">
        <v>9.2458609999999997</v>
      </c>
      <c r="AG112">
        <v>9.2707289999999993</v>
      </c>
      <c r="AH112">
        <v>9.2927940000000007</v>
      </c>
      <c r="AI112">
        <v>9.3126280000000001</v>
      </c>
      <c r="AJ112">
        <v>9.3382860000000001</v>
      </c>
      <c r="AK112">
        <v>9.3593799999999998</v>
      </c>
      <c r="AL112" s="91">
        <v>0.01</v>
      </c>
    </row>
    <row r="113" spans="1:38">
      <c r="A113" s="13" t="s">
        <v>2</v>
      </c>
      <c r="B113" t="s">
        <v>985</v>
      </c>
      <c r="C113" t="s">
        <v>9589</v>
      </c>
      <c r="D113" t="s">
        <v>9969</v>
      </c>
      <c r="E113" t="s">
        <v>2728</v>
      </c>
      <c r="F113">
        <v>6.6220160000000003</v>
      </c>
      <c r="G113">
        <v>6.712618</v>
      </c>
      <c r="H113">
        <v>6.8142690000000004</v>
      </c>
      <c r="I113">
        <v>6.9192669999999996</v>
      </c>
      <c r="J113">
        <v>7.0262419999999999</v>
      </c>
      <c r="K113">
        <v>7.1390770000000003</v>
      </c>
      <c r="L113">
        <v>7.2611239999999997</v>
      </c>
      <c r="M113">
        <v>7.3941619999999997</v>
      </c>
      <c r="N113">
        <v>7.5371160000000001</v>
      </c>
      <c r="O113">
        <v>7.6749890000000001</v>
      </c>
      <c r="P113">
        <v>7.8209689999999998</v>
      </c>
      <c r="Q113">
        <v>7.9727499999999996</v>
      </c>
      <c r="R113">
        <v>8.1276550000000007</v>
      </c>
      <c r="S113">
        <v>8.2806320000000007</v>
      </c>
      <c r="T113">
        <v>8.4247099999999993</v>
      </c>
      <c r="U113">
        <v>8.5588409999999993</v>
      </c>
      <c r="V113">
        <v>8.6800700000000006</v>
      </c>
      <c r="W113">
        <v>8.7885679999999997</v>
      </c>
      <c r="X113">
        <v>8.8826260000000001</v>
      </c>
      <c r="Y113">
        <v>8.9638159999999996</v>
      </c>
      <c r="Z113">
        <v>9.0326269999999997</v>
      </c>
      <c r="AA113">
        <v>9.0907610000000005</v>
      </c>
      <c r="AB113">
        <v>9.1408050000000003</v>
      </c>
      <c r="AC113">
        <v>9.1828389999999995</v>
      </c>
      <c r="AD113">
        <v>9.221546</v>
      </c>
      <c r="AE113">
        <v>9.2566459999999999</v>
      </c>
      <c r="AF113">
        <v>9.2866619999999998</v>
      </c>
      <c r="AG113">
        <v>9.3129570000000008</v>
      </c>
      <c r="AH113">
        <v>9.3374930000000003</v>
      </c>
      <c r="AI113">
        <v>9.3606490000000004</v>
      </c>
      <c r="AJ113">
        <v>9.382123</v>
      </c>
      <c r="AK113">
        <v>9.4014480000000002</v>
      </c>
      <c r="AL113" s="91">
        <v>1.0999999999999999E-2</v>
      </c>
    </row>
    <row r="114" spans="1:38">
      <c r="A114" s="13" t="s">
        <v>3</v>
      </c>
      <c r="B114" t="s">
        <v>3230</v>
      </c>
      <c r="C114" t="s">
        <v>9591</v>
      </c>
      <c r="D114" t="s">
        <v>9970</v>
      </c>
      <c r="E114" t="s">
        <v>371</v>
      </c>
      <c r="F114">
        <v>7.0461770000000001</v>
      </c>
      <c r="G114">
        <v>7.0401160000000003</v>
      </c>
      <c r="H114">
        <v>7.0685960000000003</v>
      </c>
      <c r="I114">
        <v>7.1112339999999996</v>
      </c>
      <c r="J114">
        <v>7.1652430000000003</v>
      </c>
      <c r="K114">
        <v>7.230836</v>
      </c>
      <c r="L114">
        <v>7.3093589999999997</v>
      </c>
      <c r="M114">
        <v>7.3757770000000002</v>
      </c>
      <c r="N114">
        <v>7.475136</v>
      </c>
      <c r="O114">
        <v>7.5719620000000001</v>
      </c>
      <c r="P114">
        <v>7.6795330000000002</v>
      </c>
      <c r="Q114">
        <v>7.7930219999999997</v>
      </c>
      <c r="R114">
        <v>7.9123520000000003</v>
      </c>
      <c r="S114">
        <v>8.0320769999999992</v>
      </c>
      <c r="T114">
        <v>8.1493559999999992</v>
      </c>
      <c r="U114">
        <v>8.2529900000000005</v>
      </c>
      <c r="V114">
        <v>8.3460750000000008</v>
      </c>
      <c r="W114">
        <v>8.4303840000000001</v>
      </c>
      <c r="X114">
        <v>8.5082389999999997</v>
      </c>
      <c r="Y114">
        <v>8.5789960000000001</v>
      </c>
      <c r="Z114">
        <v>8.6425289999999997</v>
      </c>
      <c r="AA114">
        <v>8.698582</v>
      </c>
      <c r="AB114">
        <v>8.7432619999999996</v>
      </c>
      <c r="AC114">
        <v>8.7850439999999992</v>
      </c>
      <c r="AD114">
        <v>8.8250360000000008</v>
      </c>
      <c r="AE114">
        <v>8.8615890000000004</v>
      </c>
      <c r="AF114">
        <v>8.8955079999999995</v>
      </c>
      <c r="AG114">
        <v>8.9269590000000001</v>
      </c>
      <c r="AH114">
        <v>8.9564330000000005</v>
      </c>
      <c r="AI114">
        <v>8.9838179999999994</v>
      </c>
      <c r="AJ114">
        <v>9.0080969999999994</v>
      </c>
      <c r="AK114">
        <v>9.029166</v>
      </c>
      <c r="AL114" s="91">
        <v>8.0000000000000002E-3</v>
      </c>
    </row>
    <row r="115" spans="1:38">
      <c r="A115" s="13" t="s">
        <v>1</v>
      </c>
      <c r="B115" t="s">
        <v>2271</v>
      </c>
      <c r="C115" t="s">
        <v>9593</v>
      </c>
      <c r="D115" t="s">
        <v>9971</v>
      </c>
      <c r="E115" t="s">
        <v>2728</v>
      </c>
      <c r="F115">
        <v>0</v>
      </c>
      <c r="G115">
        <v>17.034026999999998</v>
      </c>
      <c r="H115">
        <v>17.183762000000002</v>
      </c>
      <c r="I115">
        <v>17.310836999999999</v>
      </c>
      <c r="J115">
        <v>17.445830999999998</v>
      </c>
      <c r="K115">
        <v>17.600584000000001</v>
      </c>
      <c r="L115">
        <v>17.783059999999999</v>
      </c>
      <c r="M115">
        <v>18.000681</v>
      </c>
      <c r="N115">
        <v>18.257317</v>
      </c>
      <c r="O115">
        <v>18.497983999999999</v>
      </c>
      <c r="P115">
        <v>18.749651</v>
      </c>
      <c r="Q115">
        <v>19.006083</v>
      </c>
      <c r="R115">
        <v>19.261868</v>
      </c>
      <c r="S115">
        <v>19.499970999999999</v>
      </c>
      <c r="T115">
        <v>19.703320000000001</v>
      </c>
      <c r="U115">
        <v>19.874495</v>
      </c>
      <c r="V115">
        <v>20.018868999999999</v>
      </c>
      <c r="W115">
        <v>20.140620999999999</v>
      </c>
      <c r="X115">
        <v>20.242384000000001</v>
      </c>
      <c r="Y115">
        <v>20.325275000000001</v>
      </c>
      <c r="Z115">
        <v>20.403036</v>
      </c>
      <c r="AA115">
        <v>20.465311</v>
      </c>
      <c r="AB115">
        <v>20.516905000000001</v>
      </c>
      <c r="AC115">
        <v>20.559097000000001</v>
      </c>
      <c r="AD115">
        <v>20.593427999999999</v>
      </c>
      <c r="AE115">
        <v>20.621320999999998</v>
      </c>
      <c r="AF115">
        <v>20.643941999999999</v>
      </c>
      <c r="AG115">
        <v>20.661961000000002</v>
      </c>
      <c r="AH115">
        <v>20.676842000000001</v>
      </c>
      <c r="AI115">
        <v>20.688666999999999</v>
      </c>
      <c r="AJ115">
        <v>20.697575000000001</v>
      </c>
      <c r="AK115">
        <v>20.704113</v>
      </c>
      <c r="AL115" t="s">
        <v>549</v>
      </c>
    </row>
    <row r="116" spans="1:38">
      <c r="A116" s="13" t="s">
        <v>5</v>
      </c>
      <c r="B116" t="s">
        <v>3238</v>
      </c>
      <c r="C116" t="s">
        <v>9595</v>
      </c>
      <c r="D116" t="s">
        <v>9972</v>
      </c>
      <c r="E116" t="s">
        <v>2728</v>
      </c>
      <c r="F116">
        <v>0</v>
      </c>
      <c r="G116">
        <v>14.139643</v>
      </c>
      <c r="H116">
        <v>14.351468000000001</v>
      </c>
      <c r="I116">
        <v>14.523941000000001</v>
      </c>
      <c r="J116">
        <v>14.687884</v>
      </c>
      <c r="K116">
        <v>14.8752</v>
      </c>
      <c r="L116">
        <v>15.096412000000001</v>
      </c>
      <c r="M116">
        <v>15.324721</v>
      </c>
      <c r="N116">
        <v>15.561413</v>
      </c>
      <c r="O116">
        <v>15.774309000000001</v>
      </c>
      <c r="P116">
        <v>15.998886000000001</v>
      </c>
      <c r="Q116">
        <v>16.228006000000001</v>
      </c>
      <c r="R116">
        <v>16.456168999999999</v>
      </c>
      <c r="S116">
        <v>16.674019000000001</v>
      </c>
      <c r="T116">
        <v>16.871586000000001</v>
      </c>
      <c r="U116">
        <v>17.042981999999999</v>
      </c>
      <c r="V116">
        <v>17.182306000000001</v>
      </c>
      <c r="W116">
        <v>17.304061999999998</v>
      </c>
      <c r="X116">
        <v>17.410087999999998</v>
      </c>
      <c r="Y116">
        <v>17.501066000000002</v>
      </c>
      <c r="Z116">
        <v>17.590221</v>
      </c>
      <c r="AA116">
        <v>17.667449999999999</v>
      </c>
      <c r="AB116">
        <v>17.736725</v>
      </c>
      <c r="AC116">
        <v>17.798985999999999</v>
      </c>
      <c r="AD116">
        <v>17.855221</v>
      </c>
      <c r="AE116">
        <v>17.906334000000001</v>
      </c>
      <c r="AF116">
        <v>17.953569000000002</v>
      </c>
      <c r="AG116">
        <v>17.997194</v>
      </c>
      <c r="AH116">
        <v>18.037787999999999</v>
      </c>
      <c r="AI116">
        <v>18.075001</v>
      </c>
      <c r="AJ116">
        <v>18.108927000000001</v>
      </c>
      <c r="AK116">
        <v>18.138741</v>
      </c>
      <c r="AL116" t="s">
        <v>549</v>
      </c>
    </row>
    <row r="117" spans="1:38">
      <c r="A117" s="13" t="s">
        <v>5</v>
      </c>
      <c r="B117" t="s">
        <v>3235</v>
      </c>
      <c r="C117" t="s">
        <v>9597</v>
      </c>
      <c r="D117" t="s">
        <v>9973</v>
      </c>
      <c r="E117" t="s">
        <v>2728</v>
      </c>
      <c r="F117">
        <v>0</v>
      </c>
      <c r="G117">
        <v>10.285843</v>
      </c>
      <c r="H117">
        <v>10.464843999999999</v>
      </c>
      <c r="I117">
        <v>10.587273</v>
      </c>
      <c r="J117">
        <v>10.70417</v>
      </c>
      <c r="K117">
        <v>10.83121</v>
      </c>
      <c r="L117">
        <v>10.975466000000001</v>
      </c>
      <c r="M117">
        <v>11.138088</v>
      </c>
      <c r="N117">
        <v>11.322737</v>
      </c>
      <c r="O117">
        <v>11.488657999999999</v>
      </c>
      <c r="P117">
        <v>11.662198999999999</v>
      </c>
      <c r="Q117">
        <v>11.837294999999999</v>
      </c>
      <c r="R117">
        <v>12.010121</v>
      </c>
      <c r="S117">
        <v>12.172402</v>
      </c>
      <c r="T117">
        <v>12.312234</v>
      </c>
      <c r="U117">
        <v>12.432149000000001</v>
      </c>
      <c r="V117">
        <v>12.534273000000001</v>
      </c>
      <c r="W117">
        <v>12.621475999999999</v>
      </c>
      <c r="X117">
        <v>12.695039</v>
      </c>
      <c r="Y117">
        <v>12.755751</v>
      </c>
      <c r="Z117">
        <v>12.813516999999999</v>
      </c>
      <c r="AA117">
        <v>12.860846</v>
      </c>
      <c r="AB117">
        <v>12.901122000000001</v>
      </c>
      <c r="AC117">
        <v>12.935147000000001</v>
      </c>
      <c r="AD117">
        <v>12.964</v>
      </c>
      <c r="AE117">
        <v>12.988670000000001</v>
      </c>
      <c r="AF117">
        <v>13.010071999999999</v>
      </c>
      <c r="AG117">
        <v>13.026134000000001</v>
      </c>
      <c r="AH117">
        <v>13.043381999999999</v>
      </c>
      <c r="AI117">
        <v>13.062531</v>
      </c>
      <c r="AJ117">
        <v>13.085490999999999</v>
      </c>
      <c r="AK117">
        <v>13.112906000000001</v>
      </c>
      <c r="AL117" t="s">
        <v>549</v>
      </c>
    </row>
    <row r="118" spans="1:38">
      <c r="A118" s="13" t="s">
        <v>7</v>
      </c>
      <c r="B118" t="s">
        <v>2287</v>
      </c>
      <c r="C118" t="s">
        <v>9599</v>
      </c>
      <c r="D118" t="s">
        <v>9974</v>
      </c>
      <c r="E118" t="s">
        <v>2728</v>
      </c>
      <c r="F118">
        <v>0</v>
      </c>
      <c r="G118">
        <v>11.520413</v>
      </c>
      <c r="H118">
        <v>11.520413</v>
      </c>
      <c r="I118">
        <v>11.520413</v>
      </c>
      <c r="J118">
        <v>11.520414000000001</v>
      </c>
      <c r="K118">
        <v>11.520414000000001</v>
      </c>
      <c r="L118">
        <v>11.520415</v>
      </c>
      <c r="M118">
        <v>11.520415</v>
      </c>
      <c r="N118">
        <v>11.520415</v>
      </c>
      <c r="O118">
        <v>11.520414000000001</v>
      </c>
      <c r="P118">
        <v>11.520414000000001</v>
      </c>
      <c r="Q118">
        <v>11.520415</v>
      </c>
      <c r="R118">
        <v>11.520415</v>
      </c>
      <c r="S118">
        <v>11.520414000000001</v>
      </c>
      <c r="T118">
        <v>11.520414000000001</v>
      </c>
      <c r="U118">
        <v>11.520414000000001</v>
      </c>
      <c r="V118">
        <v>11.520413</v>
      </c>
      <c r="W118">
        <v>11.520413</v>
      </c>
      <c r="X118">
        <v>11.520414000000001</v>
      </c>
      <c r="Y118">
        <v>11.520415</v>
      </c>
      <c r="Z118">
        <v>11.520412</v>
      </c>
      <c r="AA118">
        <v>11.520415</v>
      </c>
      <c r="AB118">
        <v>11.520416000000001</v>
      </c>
      <c r="AC118">
        <v>11.520414000000001</v>
      </c>
      <c r="AD118">
        <v>11.520413</v>
      </c>
      <c r="AE118">
        <v>11.520416000000001</v>
      </c>
      <c r="AF118">
        <v>11.520417999999999</v>
      </c>
      <c r="AG118">
        <v>11.520415</v>
      </c>
      <c r="AH118">
        <v>11.520417999999999</v>
      </c>
      <c r="AI118">
        <v>11.520414000000001</v>
      </c>
      <c r="AJ118">
        <v>11.52041</v>
      </c>
      <c r="AK118">
        <v>11.520416000000001</v>
      </c>
      <c r="AL118" t="s">
        <v>549</v>
      </c>
    </row>
    <row r="119" spans="1:38">
      <c r="B119" t="s">
        <v>8282</v>
      </c>
      <c r="C119" t="s">
        <v>9601</v>
      </c>
      <c r="D119" t="s">
        <v>9975</v>
      </c>
      <c r="F119">
        <v>8.0157849999999993</v>
      </c>
      <c r="G119">
        <v>8.0957460000000001</v>
      </c>
      <c r="H119">
        <v>8.1878499999999992</v>
      </c>
      <c r="I119">
        <v>8.2945790000000006</v>
      </c>
      <c r="J119">
        <v>8.4082640000000008</v>
      </c>
      <c r="K119">
        <v>8.5277320000000003</v>
      </c>
      <c r="L119">
        <v>8.6580910000000006</v>
      </c>
      <c r="M119">
        <v>8.7973140000000001</v>
      </c>
      <c r="N119">
        <v>8.9489280000000004</v>
      </c>
      <c r="O119">
        <v>9.0999789999999994</v>
      </c>
      <c r="P119">
        <v>9.2611500000000007</v>
      </c>
      <c r="Q119">
        <v>9.4302469999999996</v>
      </c>
      <c r="R119">
        <v>9.6055130000000002</v>
      </c>
      <c r="S119">
        <v>9.7786369999999998</v>
      </c>
      <c r="T119">
        <v>9.9429200000000009</v>
      </c>
      <c r="U119">
        <v>10.095668999999999</v>
      </c>
      <c r="V119">
        <v>10.234308</v>
      </c>
      <c r="W119">
        <v>10.361017</v>
      </c>
      <c r="X119">
        <v>10.479322</v>
      </c>
      <c r="Y119">
        <v>10.589668</v>
      </c>
      <c r="Z119">
        <v>10.691628</v>
      </c>
      <c r="AA119">
        <v>10.786129000000001</v>
      </c>
      <c r="AB119">
        <v>10.872512</v>
      </c>
      <c r="AC119">
        <v>10.950390000000001</v>
      </c>
      <c r="AD119">
        <v>11.017860000000001</v>
      </c>
      <c r="AE119">
        <v>11.076631000000001</v>
      </c>
      <c r="AF119">
        <v>11.130300999999999</v>
      </c>
      <c r="AG119">
        <v>11.180173999999999</v>
      </c>
      <c r="AH119">
        <v>11.225749</v>
      </c>
      <c r="AI119">
        <v>11.266921</v>
      </c>
      <c r="AJ119">
        <v>11.304655</v>
      </c>
      <c r="AK119">
        <v>11.33976</v>
      </c>
      <c r="AL119" s="91">
        <v>1.0999999999999999E-2</v>
      </c>
    </row>
    <row r="120" spans="1:38">
      <c r="B120" t="s">
        <v>8062</v>
      </c>
      <c r="D120" t="s">
        <v>9976</v>
      </c>
    </row>
    <row r="121" spans="1:38">
      <c r="A121" s="13" t="s">
        <v>4</v>
      </c>
      <c r="B121" t="s">
        <v>955</v>
      </c>
      <c r="C121" t="s">
        <v>9604</v>
      </c>
      <c r="D121" t="s">
        <v>9977</v>
      </c>
      <c r="E121" t="s">
        <v>8225</v>
      </c>
      <c r="F121">
        <v>6.0285409999999997</v>
      </c>
      <c r="G121">
        <v>6.065226</v>
      </c>
      <c r="H121">
        <v>6.1032039999999999</v>
      </c>
      <c r="I121">
        <v>6.1512859999999998</v>
      </c>
      <c r="J121">
        <v>6.2070210000000001</v>
      </c>
      <c r="K121">
        <v>6.2713320000000001</v>
      </c>
      <c r="L121">
        <v>6.3451469999999999</v>
      </c>
      <c r="M121">
        <v>6.4298209999999996</v>
      </c>
      <c r="N121">
        <v>6.5254399999999997</v>
      </c>
      <c r="O121">
        <v>6.6239660000000002</v>
      </c>
      <c r="P121">
        <v>6.7278570000000002</v>
      </c>
      <c r="Q121">
        <v>6.8336290000000002</v>
      </c>
      <c r="R121">
        <v>6.9391949999999998</v>
      </c>
      <c r="S121">
        <v>7.0414760000000003</v>
      </c>
      <c r="T121">
        <v>7.1350689999999997</v>
      </c>
      <c r="U121">
        <v>7.2187299999999999</v>
      </c>
      <c r="V121">
        <v>7.2923419999999997</v>
      </c>
      <c r="W121">
        <v>7.3578679999999999</v>
      </c>
      <c r="X121">
        <v>7.4160779999999997</v>
      </c>
      <c r="Y121">
        <v>7.4674740000000002</v>
      </c>
      <c r="Z121">
        <v>7.5133020000000004</v>
      </c>
      <c r="AA121">
        <v>7.5526179999999998</v>
      </c>
      <c r="AB121">
        <v>7.5874990000000002</v>
      </c>
      <c r="AC121">
        <v>7.617254</v>
      </c>
      <c r="AD121">
        <v>7.6431129999999996</v>
      </c>
      <c r="AE121">
        <v>7.6657349999999997</v>
      </c>
      <c r="AF121">
        <v>7.686134</v>
      </c>
      <c r="AG121">
        <v>7.7053649999999996</v>
      </c>
      <c r="AH121">
        <v>7.7234090000000002</v>
      </c>
      <c r="AI121">
        <v>7.740367</v>
      </c>
      <c r="AJ121">
        <v>7.7567709999999996</v>
      </c>
      <c r="AK121">
        <v>7.77264</v>
      </c>
      <c r="AL121" s="91">
        <v>8.0000000000000002E-3</v>
      </c>
    </row>
    <row r="122" spans="1:38">
      <c r="A122" s="13" t="s">
        <v>3</v>
      </c>
      <c r="B122" t="s">
        <v>1221</v>
      </c>
      <c r="C122" t="s">
        <v>9606</v>
      </c>
      <c r="D122" t="s">
        <v>9978</v>
      </c>
      <c r="E122" t="s">
        <v>2728</v>
      </c>
      <c r="F122">
        <v>5.385866</v>
      </c>
      <c r="G122">
        <v>5.416194</v>
      </c>
      <c r="H122">
        <v>5.453551</v>
      </c>
      <c r="I122">
        <v>5.4994990000000001</v>
      </c>
      <c r="J122">
        <v>5.5527379999999997</v>
      </c>
      <c r="K122">
        <v>5.6135219999999997</v>
      </c>
      <c r="L122">
        <v>5.6842610000000002</v>
      </c>
      <c r="M122">
        <v>5.7612110000000003</v>
      </c>
      <c r="N122">
        <v>5.8420139999999998</v>
      </c>
      <c r="O122">
        <v>5.9267459999999996</v>
      </c>
      <c r="P122">
        <v>6.0183580000000001</v>
      </c>
      <c r="Q122">
        <v>6.1091740000000003</v>
      </c>
      <c r="R122">
        <v>6.2048829999999997</v>
      </c>
      <c r="S122">
        <v>6.306</v>
      </c>
      <c r="T122">
        <v>6.4063040000000004</v>
      </c>
      <c r="U122">
        <v>6.5035410000000002</v>
      </c>
      <c r="V122">
        <v>6.5954629999999996</v>
      </c>
      <c r="W122">
        <v>6.6846389999999998</v>
      </c>
      <c r="X122">
        <v>6.7653920000000003</v>
      </c>
      <c r="Y122">
        <v>6.8403340000000004</v>
      </c>
      <c r="Z122">
        <v>6.9105790000000002</v>
      </c>
      <c r="AA122">
        <v>6.9769290000000002</v>
      </c>
      <c r="AB122">
        <v>7.0357859999999999</v>
      </c>
      <c r="AC122">
        <v>7.0911819999999999</v>
      </c>
      <c r="AD122">
        <v>7.1423540000000001</v>
      </c>
      <c r="AE122">
        <v>7.1825369999999999</v>
      </c>
      <c r="AF122">
        <v>7.2143829999999998</v>
      </c>
      <c r="AG122">
        <v>7.24038</v>
      </c>
      <c r="AH122">
        <v>7.2625970000000004</v>
      </c>
      <c r="AI122">
        <v>7.2814490000000003</v>
      </c>
      <c r="AJ122">
        <v>7.2995109999999999</v>
      </c>
      <c r="AK122">
        <v>7.3151419999999998</v>
      </c>
      <c r="AL122" s="91">
        <v>0.01</v>
      </c>
    </row>
    <row r="123" spans="1:38">
      <c r="A123" s="13" t="s">
        <v>6</v>
      </c>
      <c r="B123" t="s">
        <v>970</v>
      </c>
      <c r="C123" t="s">
        <v>9608</v>
      </c>
      <c r="D123" t="s">
        <v>9979</v>
      </c>
      <c r="E123" t="s">
        <v>2728</v>
      </c>
      <c r="F123">
        <v>5.8711399999999996</v>
      </c>
      <c r="G123">
        <v>5.9611999999999998</v>
      </c>
      <c r="H123">
        <v>6.0495999999999999</v>
      </c>
      <c r="I123">
        <v>6.1389899999999997</v>
      </c>
      <c r="J123">
        <v>6.2276179999999997</v>
      </c>
      <c r="K123">
        <v>6.3176930000000002</v>
      </c>
      <c r="L123">
        <v>6.411651</v>
      </c>
      <c r="M123">
        <v>6.5087609999999998</v>
      </c>
      <c r="N123">
        <v>6.6109540000000004</v>
      </c>
      <c r="O123">
        <v>6.7099679999999999</v>
      </c>
      <c r="P123">
        <v>6.8146190000000004</v>
      </c>
      <c r="Q123">
        <v>6.9217969999999998</v>
      </c>
      <c r="R123">
        <v>7.0314709999999998</v>
      </c>
      <c r="S123">
        <v>7.1401890000000003</v>
      </c>
      <c r="T123">
        <v>7.2383230000000003</v>
      </c>
      <c r="U123">
        <v>7.3213080000000001</v>
      </c>
      <c r="V123">
        <v>7.3886589999999996</v>
      </c>
      <c r="W123">
        <v>7.4440660000000003</v>
      </c>
      <c r="X123">
        <v>7.4897830000000001</v>
      </c>
      <c r="Y123">
        <v>7.5252509999999999</v>
      </c>
      <c r="Z123">
        <v>7.5524959999999997</v>
      </c>
      <c r="AA123">
        <v>7.5731039999999998</v>
      </c>
      <c r="AB123">
        <v>7.5877629999999998</v>
      </c>
      <c r="AC123">
        <v>7.5978320000000004</v>
      </c>
      <c r="AD123">
        <v>7.60433</v>
      </c>
      <c r="AE123">
        <v>7.6080800000000002</v>
      </c>
      <c r="AF123">
        <v>7.6097010000000003</v>
      </c>
      <c r="AG123">
        <v>7.6096760000000003</v>
      </c>
      <c r="AH123">
        <v>7.608276</v>
      </c>
      <c r="AI123">
        <v>7.6062529999999997</v>
      </c>
      <c r="AJ123">
        <v>7.6051500000000001</v>
      </c>
      <c r="AK123">
        <v>7.6051029999999997</v>
      </c>
      <c r="AL123" s="91">
        <v>8.0000000000000002E-3</v>
      </c>
    </row>
    <row r="124" spans="1:38">
      <c r="A124" s="13" t="s">
        <v>2</v>
      </c>
      <c r="B124" t="s">
        <v>985</v>
      </c>
      <c r="C124" t="s">
        <v>9610</v>
      </c>
      <c r="D124" t="s">
        <v>9980</v>
      </c>
      <c r="E124" t="s">
        <v>8225</v>
      </c>
      <c r="F124">
        <v>5.7408359999999998</v>
      </c>
      <c r="G124">
        <v>5.7369289999999999</v>
      </c>
      <c r="H124">
        <v>5.7508900000000001</v>
      </c>
      <c r="I124">
        <v>5.7798160000000003</v>
      </c>
      <c r="J124">
        <v>5.8213540000000004</v>
      </c>
      <c r="K124">
        <v>5.8749279999999997</v>
      </c>
      <c r="L124">
        <v>5.9399930000000003</v>
      </c>
      <c r="M124">
        <v>6.0162319999999996</v>
      </c>
      <c r="N124">
        <v>6.1031870000000001</v>
      </c>
      <c r="O124">
        <v>6.1929740000000004</v>
      </c>
      <c r="P124">
        <v>6.2903370000000001</v>
      </c>
      <c r="Q124">
        <v>6.393046</v>
      </c>
      <c r="R124">
        <v>6.4997829999999999</v>
      </c>
      <c r="S124">
        <v>6.60745</v>
      </c>
      <c r="T124">
        <v>6.7111919999999996</v>
      </c>
      <c r="U124">
        <v>6.8092509999999997</v>
      </c>
      <c r="V124">
        <v>6.8986660000000004</v>
      </c>
      <c r="W124">
        <v>6.9783280000000003</v>
      </c>
      <c r="X124">
        <v>7.0475719999999997</v>
      </c>
      <c r="Y124">
        <v>7.1060429999999997</v>
      </c>
      <c r="Z124">
        <v>7.1552619999999996</v>
      </c>
      <c r="AA124">
        <v>7.196536</v>
      </c>
      <c r="AB124">
        <v>7.2316560000000001</v>
      </c>
      <c r="AC124">
        <v>7.2612810000000003</v>
      </c>
      <c r="AD124">
        <v>7.2865700000000002</v>
      </c>
      <c r="AE124">
        <v>7.3093570000000003</v>
      </c>
      <c r="AF124">
        <v>7.3302779999999998</v>
      </c>
      <c r="AG124">
        <v>7.3497919999999999</v>
      </c>
      <c r="AH124">
        <v>7.3677349999999997</v>
      </c>
      <c r="AI124">
        <v>7.3844969999999996</v>
      </c>
      <c r="AJ124">
        <v>7.4000360000000001</v>
      </c>
      <c r="AK124">
        <v>7.4142929999999998</v>
      </c>
      <c r="AL124" s="91">
        <v>8.0000000000000002E-3</v>
      </c>
    </row>
    <row r="125" spans="1:38">
      <c r="A125" s="13" t="s">
        <v>3</v>
      </c>
      <c r="B125" t="s">
        <v>3230</v>
      </c>
      <c r="C125" t="s">
        <v>9612</v>
      </c>
      <c r="D125" t="s">
        <v>9981</v>
      </c>
      <c r="E125" t="s">
        <v>2728</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t="s">
        <v>549</v>
      </c>
    </row>
    <row r="126" spans="1:38">
      <c r="A126" s="13" t="s">
        <v>1</v>
      </c>
      <c r="B126" t="s">
        <v>2271</v>
      </c>
      <c r="C126" t="s">
        <v>9614</v>
      </c>
      <c r="D126" t="s">
        <v>9982</v>
      </c>
      <c r="E126" t="s">
        <v>8225</v>
      </c>
      <c r="F126">
        <v>0</v>
      </c>
      <c r="G126">
        <v>7.2611169999999996</v>
      </c>
      <c r="H126">
        <v>8.5784210000000005</v>
      </c>
      <c r="I126">
        <v>9.2072500000000002</v>
      </c>
      <c r="J126">
        <v>9.5680809999999994</v>
      </c>
      <c r="K126">
        <v>9.8189469999999996</v>
      </c>
      <c r="L126">
        <v>10.023063</v>
      </c>
      <c r="M126">
        <v>10.209932</v>
      </c>
      <c r="N126">
        <v>10.391372</v>
      </c>
      <c r="O126">
        <v>10.557368</v>
      </c>
      <c r="P126">
        <v>10.723613</v>
      </c>
      <c r="Q126">
        <v>10.888683</v>
      </c>
      <c r="R126">
        <v>11.052766</v>
      </c>
      <c r="S126">
        <v>11.212062</v>
      </c>
      <c r="T126">
        <v>11.360222</v>
      </c>
      <c r="U126">
        <v>11.497107</v>
      </c>
      <c r="V126">
        <v>11.621843</v>
      </c>
      <c r="W126">
        <v>11.734119</v>
      </c>
      <c r="X126">
        <v>11.831756</v>
      </c>
      <c r="Y126">
        <v>11.911407000000001</v>
      </c>
      <c r="Z126">
        <v>11.991080999999999</v>
      </c>
      <c r="AA126">
        <v>12.066190000000001</v>
      </c>
      <c r="AB126">
        <v>12.125313999999999</v>
      </c>
      <c r="AC126">
        <v>12.16145</v>
      </c>
      <c r="AD126">
        <v>12.196547000000001</v>
      </c>
      <c r="AE126">
        <v>12.224933</v>
      </c>
      <c r="AF126">
        <v>12.247922000000001</v>
      </c>
      <c r="AG126">
        <v>12.266495000000001</v>
      </c>
      <c r="AH126">
        <v>12.281746999999999</v>
      </c>
      <c r="AI126">
        <v>12.294608</v>
      </c>
      <c r="AJ126">
        <v>12.305555999999999</v>
      </c>
      <c r="AK126">
        <v>12.314667999999999</v>
      </c>
      <c r="AL126" t="s">
        <v>549</v>
      </c>
    </row>
    <row r="127" spans="1:38">
      <c r="A127" s="13" t="s">
        <v>5</v>
      </c>
      <c r="B127" t="s">
        <v>3238</v>
      </c>
      <c r="C127" t="s">
        <v>9616</v>
      </c>
      <c r="D127" t="s">
        <v>9983</v>
      </c>
      <c r="E127" t="s">
        <v>8225</v>
      </c>
      <c r="F127">
        <v>2.4713270000000001</v>
      </c>
      <c r="G127">
        <v>4.2829459999999999</v>
      </c>
      <c r="H127">
        <v>5.2826230000000001</v>
      </c>
      <c r="I127">
        <v>6.0031439999999998</v>
      </c>
      <c r="J127">
        <v>6.5275030000000003</v>
      </c>
      <c r="K127">
        <v>6.9412419999999999</v>
      </c>
      <c r="L127">
        <v>7.2955449999999997</v>
      </c>
      <c r="M127">
        <v>7.6167439999999997</v>
      </c>
      <c r="N127">
        <v>7.9200020000000002</v>
      </c>
      <c r="O127">
        <v>8.2026289999999999</v>
      </c>
      <c r="P127">
        <v>8.4748359999999998</v>
      </c>
      <c r="Q127">
        <v>8.7360319999999998</v>
      </c>
      <c r="R127">
        <v>8.9859430000000007</v>
      </c>
      <c r="S127">
        <v>9.2203269999999993</v>
      </c>
      <c r="T127">
        <v>9.4309980000000007</v>
      </c>
      <c r="U127">
        <v>9.613918</v>
      </c>
      <c r="V127">
        <v>9.7648910000000004</v>
      </c>
      <c r="W127">
        <v>9.8805790000000009</v>
      </c>
      <c r="X127">
        <v>10.005813</v>
      </c>
      <c r="Y127">
        <v>10.128228</v>
      </c>
      <c r="Z127">
        <v>10.219379</v>
      </c>
      <c r="AA127">
        <v>10.262606999999999</v>
      </c>
      <c r="AB127">
        <v>10.316682999999999</v>
      </c>
      <c r="AC127">
        <v>10.360257000000001</v>
      </c>
      <c r="AD127">
        <v>10.399392000000001</v>
      </c>
      <c r="AE127">
        <v>10.433503999999999</v>
      </c>
      <c r="AF127">
        <v>10.463955</v>
      </c>
      <c r="AG127">
        <v>10.49159</v>
      </c>
      <c r="AH127">
        <v>10.517144</v>
      </c>
      <c r="AI127">
        <v>10.541143999999999</v>
      </c>
      <c r="AJ127">
        <v>10.563787</v>
      </c>
      <c r="AK127">
        <v>10.584797999999999</v>
      </c>
      <c r="AL127" s="91">
        <v>4.8000000000000001E-2</v>
      </c>
    </row>
    <row r="128" spans="1:38">
      <c r="A128" s="13" t="s">
        <v>5</v>
      </c>
      <c r="B128" t="s">
        <v>3235</v>
      </c>
      <c r="C128" t="s">
        <v>9618</v>
      </c>
      <c r="D128" t="s">
        <v>9984</v>
      </c>
      <c r="E128" t="s">
        <v>2728</v>
      </c>
      <c r="F128">
        <v>2.505185</v>
      </c>
      <c r="G128">
        <v>4.4283270000000003</v>
      </c>
      <c r="H128">
        <v>5.4458700000000002</v>
      </c>
      <c r="I128">
        <v>6.1752010000000004</v>
      </c>
      <c r="J128">
        <v>6.7006759999999996</v>
      </c>
      <c r="K128">
        <v>7.1098119999999998</v>
      </c>
      <c r="L128">
        <v>7.4558160000000004</v>
      </c>
      <c r="M128">
        <v>7.7692829999999997</v>
      </c>
      <c r="N128">
        <v>8.0647559999999991</v>
      </c>
      <c r="O128">
        <v>8.336093</v>
      </c>
      <c r="P128">
        <v>8.5972200000000001</v>
      </c>
      <c r="Q128">
        <v>8.8473419999999994</v>
      </c>
      <c r="R128">
        <v>9.0855969999999999</v>
      </c>
      <c r="S128">
        <v>9.3090799999999998</v>
      </c>
      <c r="T128">
        <v>9.5109809999999992</v>
      </c>
      <c r="U128">
        <v>9.6846859999999992</v>
      </c>
      <c r="V128">
        <v>9.8265550000000008</v>
      </c>
      <c r="W128">
        <v>9.9337389999999992</v>
      </c>
      <c r="X128">
        <v>10.058749000000001</v>
      </c>
      <c r="Y128">
        <v>10.182598</v>
      </c>
      <c r="Z128">
        <v>10.272772</v>
      </c>
      <c r="AA128">
        <v>10.313036</v>
      </c>
      <c r="AB128">
        <v>10.366865000000001</v>
      </c>
      <c r="AC128">
        <v>10.411647</v>
      </c>
      <c r="AD128">
        <v>10.450488</v>
      </c>
      <c r="AE128">
        <v>10.482599</v>
      </c>
      <c r="AF128">
        <v>10.510425</v>
      </c>
      <c r="AG128">
        <v>10.534791999999999</v>
      </c>
      <c r="AH128">
        <v>10.556673</v>
      </c>
      <c r="AI128">
        <v>10.576968000000001</v>
      </c>
      <c r="AJ128">
        <v>10.596133999999999</v>
      </c>
      <c r="AK128">
        <v>10.614129</v>
      </c>
      <c r="AL128" s="91">
        <v>4.8000000000000001E-2</v>
      </c>
    </row>
    <row r="129" spans="1:38">
      <c r="A129" s="13" t="s">
        <v>7</v>
      </c>
      <c r="B129" t="s">
        <v>2287</v>
      </c>
      <c r="C129" t="s">
        <v>9620</v>
      </c>
      <c r="D129" t="s">
        <v>9985</v>
      </c>
      <c r="E129" t="s">
        <v>8225</v>
      </c>
      <c r="F129">
        <v>6.6463850000000004</v>
      </c>
      <c r="G129">
        <v>6.3811869999999997</v>
      </c>
      <c r="H129">
        <v>6.5793819999999998</v>
      </c>
      <c r="I129">
        <v>6.6755449999999996</v>
      </c>
      <c r="J129">
        <v>6.7279770000000001</v>
      </c>
      <c r="K129">
        <v>6.7607689999999998</v>
      </c>
      <c r="L129">
        <v>6.7838320000000003</v>
      </c>
      <c r="M129">
        <v>6.801685</v>
      </c>
      <c r="N129">
        <v>6.8164150000000001</v>
      </c>
      <c r="O129">
        <v>6.8291019999999998</v>
      </c>
      <c r="P129">
        <v>6.8402909999999997</v>
      </c>
      <c r="Q129">
        <v>6.8502320000000001</v>
      </c>
      <c r="R129">
        <v>6.8591170000000004</v>
      </c>
      <c r="S129">
        <v>6.8670609999999996</v>
      </c>
      <c r="T129">
        <v>6.8740569999999996</v>
      </c>
      <c r="U129">
        <v>6.880064</v>
      </c>
      <c r="V129">
        <v>6.885033</v>
      </c>
      <c r="W129">
        <v>6.8889180000000003</v>
      </c>
      <c r="X129">
        <v>6.8914479999999996</v>
      </c>
      <c r="Y129">
        <v>6.893154</v>
      </c>
      <c r="Z129">
        <v>6.8958139999999997</v>
      </c>
      <c r="AA129">
        <v>6.8984750000000004</v>
      </c>
      <c r="AB129">
        <v>6.8996440000000003</v>
      </c>
      <c r="AC129">
        <v>6.8995470000000001</v>
      </c>
      <c r="AD129">
        <v>6.9001510000000001</v>
      </c>
      <c r="AE129">
        <v>6.9007189999999996</v>
      </c>
      <c r="AF129">
        <v>6.9012570000000002</v>
      </c>
      <c r="AG129">
        <v>6.9017609999999996</v>
      </c>
      <c r="AH129">
        <v>6.9022309999999996</v>
      </c>
      <c r="AI129">
        <v>6.9026649999999998</v>
      </c>
      <c r="AJ129">
        <v>6.9030659999999999</v>
      </c>
      <c r="AK129">
        <v>6.9034300000000002</v>
      </c>
      <c r="AL129" s="91">
        <v>1E-3</v>
      </c>
    </row>
    <row r="130" spans="1:38">
      <c r="B130" t="s">
        <v>8313</v>
      </c>
      <c r="C130" t="s">
        <v>9622</v>
      </c>
      <c r="D130" t="s">
        <v>9986</v>
      </c>
      <c r="F130">
        <v>6.0241959999999999</v>
      </c>
      <c r="G130">
        <v>6.0603629999999997</v>
      </c>
      <c r="H130">
        <v>6.0980749999999997</v>
      </c>
      <c r="I130">
        <v>6.1459919999999997</v>
      </c>
      <c r="J130">
        <v>6.2016549999999997</v>
      </c>
      <c r="K130">
        <v>6.2659580000000004</v>
      </c>
      <c r="L130">
        <v>6.3398029999999999</v>
      </c>
      <c r="M130">
        <v>6.4245039999999998</v>
      </c>
      <c r="N130">
        <v>6.5201339999999997</v>
      </c>
      <c r="O130">
        <v>6.6186569999999998</v>
      </c>
      <c r="P130">
        <v>6.7225539999999997</v>
      </c>
      <c r="Q130">
        <v>6.8283509999999996</v>
      </c>
      <c r="R130">
        <v>6.9339690000000003</v>
      </c>
      <c r="S130">
        <v>7.0363290000000003</v>
      </c>
      <c r="T130">
        <v>7.13002</v>
      </c>
      <c r="U130">
        <v>7.2137950000000002</v>
      </c>
      <c r="V130">
        <v>7.2874990000000004</v>
      </c>
      <c r="W130">
        <v>7.3530629999999997</v>
      </c>
      <c r="X130">
        <v>7.4112349999999996</v>
      </c>
      <c r="Y130">
        <v>7.4625050000000002</v>
      </c>
      <c r="Z130">
        <v>7.5081249999999997</v>
      </c>
      <c r="AA130">
        <v>7.5471769999999996</v>
      </c>
      <c r="AB130">
        <v>7.5817220000000001</v>
      </c>
      <c r="AC130">
        <v>7.6110920000000002</v>
      </c>
      <c r="AD130">
        <v>7.636514</v>
      </c>
      <c r="AE130">
        <v>7.6586600000000002</v>
      </c>
      <c r="AF130">
        <v>7.6785350000000001</v>
      </c>
      <c r="AG130">
        <v>7.6971759999999998</v>
      </c>
      <c r="AH130">
        <v>7.7145619999999999</v>
      </c>
      <c r="AI130">
        <v>7.730791</v>
      </c>
      <c r="AJ130">
        <v>7.7463740000000003</v>
      </c>
      <c r="AK130">
        <v>7.7613149999999997</v>
      </c>
      <c r="AL130" s="91">
        <v>8.0000000000000002E-3</v>
      </c>
    </row>
    <row r="131" spans="1:38">
      <c r="B131" t="s">
        <v>8317</v>
      </c>
      <c r="C131" t="s">
        <v>9624</v>
      </c>
      <c r="D131" t="s">
        <v>9987</v>
      </c>
      <c r="F131">
        <v>7.1191649999999997</v>
      </c>
      <c r="G131">
        <v>7.1709420000000001</v>
      </c>
      <c r="H131">
        <v>7.2359850000000003</v>
      </c>
      <c r="I131">
        <v>7.3072990000000004</v>
      </c>
      <c r="J131">
        <v>7.3885180000000004</v>
      </c>
      <c r="K131">
        <v>7.4812799999999999</v>
      </c>
      <c r="L131">
        <v>7.5863630000000004</v>
      </c>
      <c r="M131">
        <v>7.7038349999999998</v>
      </c>
      <c r="N131">
        <v>7.834219</v>
      </c>
      <c r="O131">
        <v>7.967886</v>
      </c>
      <c r="P131">
        <v>8.1082110000000007</v>
      </c>
      <c r="Q131">
        <v>8.2517890000000005</v>
      </c>
      <c r="R131">
        <v>8.3964649999999992</v>
      </c>
      <c r="S131">
        <v>8.5377449999999993</v>
      </c>
      <c r="T131">
        <v>8.6695849999999997</v>
      </c>
      <c r="U131">
        <v>8.7911859999999997</v>
      </c>
      <c r="V131">
        <v>8.9024400000000004</v>
      </c>
      <c r="W131">
        <v>9.0043740000000003</v>
      </c>
      <c r="X131">
        <v>9.0969149999999992</v>
      </c>
      <c r="Y131">
        <v>9.1809989999999999</v>
      </c>
      <c r="Z131">
        <v>9.2583699999999993</v>
      </c>
      <c r="AA131">
        <v>9.3276869999999992</v>
      </c>
      <c r="AB131">
        <v>9.3914989999999996</v>
      </c>
      <c r="AC131">
        <v>9.4486709999999992</v>
      </c>
      <c r="AD131">
        <v>9.5002809999999993</v>
      </c>
      <c r="AE131">
        <v>9.5474920000000001</v>
      </c>
      <c r="AF131">
        <v>9.591628</v>
      </c>
      <c r="AG131">
        <v>9.6341249999999992</v>
      </c>
      <c r="AH131">
        <v>9.6755990000000001</v>
      </c>
      <c r="AI131">
        <v>9.7162950000000006</v>
      </c>
      <c r="AJ131">
        <v>9.7564360000000008</v>
      </c>
      <c r="AK131">
        <v>9.7974859999999993</v>
      </c>
      <c r="AL131" s="91">
        <v>0.01</v>
      </c>
    </row>
    <row r="132" spans="1:38">
      <c r="B132" t="s">
        <v>8320</v>
      </c>
      <c r="D132" t="s">
        <v>9988</v>
      </c>
    </row>
    <row r="133" spans="1:38">
      <c r="B133" t="s">
        <v>850</v>
      </c>
      <c r="D133" t="s">
        <v>9989</v>
      </c>
    </row>
    <row r="134" spans="1:38">
      <c r="A134" s="13" t="s">
        <v>4</v>
      </c>
      <c r="B134" t="s">
        <v>955</v>
      </c>
      <c r="C134" t="s">
        <v>9628</v>
      </c>
      <c r="D134" t="s">
        <v>9990</v>
      </c>
      <c r="E134" t="s">
        <v>3916</v>
      </c>
      <c r="F134">
        <v>2.5165860000000002</v>
      </c>
      <c r="G134">
        <v>2.6383700000000001</v>
      </c>
      <c r="H134">
        <v>2.758845</v>
      </c>
      <c r="I134">
        <v>2.8758300000000001</v>
      </c>
      <c r="J134">
        <v>2.989862</v>
      </c>
      <c r="K134">
        <v>3.0990959999999999</v>
      </c>
      <c r="L134">
        <v>3.2037429999999998</v>
      </c>
      <c r="M134">
        <v>3.3041839999999998</v>
      </c>
      <c r="N134">
        <v>3.4007499999999999</v>
      </c>
      <c r="O134">
        <v>3.4943110000000002</v>
      </c>
      <c r="P134">
        <v>3.5841560000000001</v>
      </c>
      <c r="Q134">
        <v>3.6697229999999998</v>
      </c>
      <c r="R134">
        <v>3.7507139999999999</v>
      </c>
      <c r="S134">
        <v>3.8293409999999999</v>
      </c>
      <c r="T134">
        <v>3.8955579999999999</v>
      </c>
      <c r="U134">
        <v>3.955349</v>
      </c>
      <c r="V134">
        <v>4.0078839999999998</v>
      </c>
      <c r="W134">
        <v>4.058414</v>
      </c>
      <c r="X134">
        <v>4.1059809999999999</v>
      </c>
      <c r="Y134">
        <v>4.1524380000000001</v>
      </c>
      <c r="Z134">
        <v>4.1918259999999998</v>
      </c>
      <c r="AA134">
        <v>4.2204680000000003</v>
      </c>
      <c r="AB134">
        <v>4.2482689999999996</v>
      </c>
      <c r="AC134">
        <v>4.2724320000000002</v>
      </c>
      <c r="AD134">
        <v>4.3058699999999996</v>
      </c>
      <c r="AE134">
        <v>4.3466189999999996</v>
      </c>
      <c r="AF134">
        <v>4.3837270000000004</v>
      </c>
      <c r="AG134">
        <v>4.4153130000000003</v>
      </c>
      <c r="AH134">
        <v>4.4502329999999999</v>
      </c>
      <c r="AI134">
        <v>4.4867980000000003</v>
      </c>
      <c r="AJ134">
        <v>4.5147360000000001</v>
      </c>
      <c r="AK134">
        <v>4.5405160000000002</v>
      </c>
      <c r="AL134" s="91">
        <v>1.9E-2</v>
      </c>
    </row>
    <row r="135" spans="1:38">
      <c r="A135" s="13" t="s">
        <v>3</v>
      </c>
      <c r="B135" t="s">
        <v>1221</v>
      </c>
      <c r="C135" t="s">
        <v>9630</v>
      </c>
      <c r="D135" t="s">
        <v>9991</v>
      </c>
      <c r="E135" t="s">
        <v>3916</v>
      </c>
      <c r="F135">
        <v>1.108212</v>
      </c>
      <c r="G135">
        <v>1.1407700000000001</v>
      </c>
      <c r="H135">
        <v>1.1766730000000001</v>
      </c>
      <c r="I135">
        <v>1.21468</v>
      </c>
      <c r="J135">
        <v>1.254375</v>
      </c>
      <c r="K135">
        <v>1.294999</v>
      </c>
      <c r="L135">
        <v>1.336557</v>
      </c>
      <c r="M135">
        <v>1.3789169999999999</v>
      </c>
      <c r="N135">
        <v>1.421681</v>
      </c>
      <c r="O135">
        <v>1.463093</v>
      </c>
      <c r="P135">
        <v>1.5028459999999999</v>
      </c>
      <c r="Q135">
        <v>1.5424</v>
      </c>
      <c r="R135">
        <v>1.580576</v>
      </c>
      <c r="S135">
        <v>1.6198870000000001</v>
      </c>
      <c r="T135">
        <v>1.6562399999999999</v>
      </c>
      <c r="U135">
        <v>1.6910909999999999</v>
      </c>
      <c r="V135">
        <v>1.7241470000000001</v>
      </c>
      <c r="W135">
        <v>1.759029</v>
      </c>
      <c r="X135">
        <v>1.795385</v>
      </c>
      <c r="Y135">
        <v>1.831647</v>
      </c>
      <c r="Z135">
        <v>1.866927</v>
      </c>
      <c r="AA135">
        <v>1.9016249999999999</v>
      </c>
      <c r="AB135">
        <v>1.9397450000000001</v>
      </c>
      <c r="AC135">
        <v>1.9766539999999999</v>
      </c>
      <c r="AD135">
        <v>2.0171049999999999</v>
      </c>
      <c r="AE135">
        <v>2.0631970000000002</v>
      </c>
      <c r="AF135">
        <v>2.1120329999999998</v>
      </c>
      <c r="AG135">
        <v>2.162039</v>
      </c>
      <c r="AH135">
        <v>2.2145039999999998</v>
      </c>
      <c r="AI135">
        <v>2.2683689999999999</v>
      </c>
      <c r="AJ135">
        <v>2.319442</v>
      </c>
      <c r="AK135">
        <v>2.3692700000000002</v>
      </c>
      <c r="AL135" s="91">
        <v>2.5000000000000001E-2</v>
      </c>
    </row>
    <row r="136" spans="1:38">
      <c r="A136" s="13" t="s">
        <v>6</v>
      </c>
      <c r="B136" t="s">
        <v>970</v>
      </c>
      <c r="C136" t="s">
        <v>9632</v>
      </c>
      <c r="D136" t="s">
        <v>9992</v>
      </c>
      <c r="E136" t="s">
        <v>3916</v>
      </c>
      <c r="F136">
        <v>5.0699999999999996E-4</v>
      </c>
      <c r="G136">
        <v>7.0899999999999999E-4</v>
      </c>
      <c r="H136">
        <v>9.2199999999999997E-4</v>
      </c>
      <c r="I136">
        <v>1.142E-3</v>
      </c>
      <c r="J136">
        <v>1.372E-3</v>
      </c>
      <c r="K136">
        <v>1.609E-3</v>
      </c>
      <c r="L136">
        <v>1.853E-3</v>
      </c>
      <c r="M136">
        <v>2.1029999999999998E-3</v>
      </c>
      <c r="N136">
        <v>2.362E-3</v>
      </c>
      <c r="O136">
        <v>2.63E-3</v>
      </c>
      <c r="P136">
        <v>2.9099999999999998E-3</v>
      </c>
      <c r="Q136">
        <v>3.1979999999999999E-3</v>
      </c>
      <c r="R136">
        <v>3.496E-3</v>
      </c>
      <c r="S136">
        <v>3.8059999999999999E-3</v>
      </c>
      <c r="T136">
        <v>4.1240000000000001E-3</v>
      </c>
      <c r="U136">
        <v>4.4380000000000001E-3</v>
      </c>
      <c r="V136">
        <v>4.7559999999999998E-3</v>
      </c>
      <c r="W136">
        <v>5.097E-3</v>
      </c>
      <c r="X136">
        <v>5.4559999999999999E-3</v>
      </c>
      <c r="Y136">
        <v>5.836E-3</v>
      </c>
      <c r="Z136">
        <v>6.234E-3</v>
      </c>
      <c r="AA136">
        <v>6.6490000000000004E-3</v>
      </c>
      <c r="AB136">
        <v>7.0800000000000004E-3</v>
      </c>
      <c r="AC136">
        <v>7.528E-3</v>
      </c>
      <c r="AD136">
        <v>7.9909999999999998E-3</v>
      </c>
      <c r="AE136">
        <v>8.4740000000000006E-3</v>
      </c>
      <c r="AF136">
        <v>8.9809999999999994E-3</v>
      </c>
      <c r="AG136">
        <v>9.5119999999999996E-3</v>
      </c>
      <c r="AH136">
        <v>1.0068000000000001E-2</v>
      </c>
      <c r="AI136">
        <v>1.0652999999999999E-2</v>
      </c>
      <c r="AJ136">
        <v>1.1264E-2</v>
      </c>
      <c r="AK136">
        <v>1.1901E-2</v>
      </c>
      <c r="AL136" s="91">
        <v>0.107</v>
      </c>
    </row>
    <row r="137" spans="1:38">
      <c r="A137" s="13" t="s">
        <v>2</v>
      </c>
      <c r="B137" t="s">
        <v>985</v>
      </c>
      <c r="C137" t="s">
        <v>9634</v>
      </c>
      <c r="D137" t="s">
        <v>9993</v>
      </c>
      <c r="E137" t="s">
        <v>3916</v>
      </c>
      <c r="F137">
        <v>2.4399999999999999E-4</v>
      </c>
      <c r="G137">
        <v>3.68E-4</v>
      </c>
      <c r="H137">
        <v>4.9600000000000002E-4</v>
      </c>
      <c r="I137">
        <v>6.2399999999999999E-4</v>
      </c>
      <c r="J137">
        <v>7.5299999999999998E-4</v>
      </c>
      <c r="K137">
        <v>8.83E-4</v>
      </c>
      <c r="L137">
        <v>1.013E-3</v>
      </c>
      <c r="M137">
        <v>1.1429999999999999E-3</v>
      </c>
      <c r="N137">
        <v>1.273E-3</v>
      </c>
      <c r="O137">
        <v>1.4040000000000001E-3</v>
      </c>
      <c r="P137">
        <v>1.536E-3</v>
      </c>
      <c r="Q137">
        <v>1.668E-3</v>
      </c>
      <c r="R137">
        <v>1.8010000000000001E-3</v>
      </c>
      <c r="S137">
        <v>1.9350000000000001E-3</v>
      </c>
      <c r="T137">
        <v>2.0690000000000001E-3</v>
      </c>
      <c r="U137">
        <v>2.2039999999999998E-3</v>
      </c>
      <c r="V137">
        <v>2.3389999999999999E-3</v>
      </c>
      <c r="W137">
        <v>2.477E-3</v>
      </c>
      <c r="X137">
        <v>2.6180000000000001E-3</v>
      </c>
      <c r="Y137">
        <v>2.7620000000000001E-3</v>
      </c>
      <c r="Z137">
        <v>2.911E-3</v>
      </c>
      <c r="AA137">
        <v>3.065E-3</v>
      </c>
      <c r="AB137">
        <v>3.2230000000000002E-3</v>
      </c>
      <c r="AC137">
        <v>3.3899999999999998E-3</v>
      </c>
      <c r="AD137">
        <v>3.565E-3</v>
      </c>
      <c r="AE137">
        <v>3.754E-3</v>
      </c>
      <c r="AF137">
        <v>3.9579999999999997E-3</v>
      </c>
      <c r="AG137">
        <v>4.1809999999999998E-3</v>
      </c>
      <c r="AH137">
        <v>4.4229999999999998E-3</v>
      </c>
      <c r="AI137">
        <v>4.6889999999999996E-3</v>
      </c>
      <c r="AJ137">
        <v>4.9789999999999999E-3</v>
      </c>
      <c r="AK137">
        <v>5.2960000000000004E-3</v>
      </c>
      <c r="AL137" s="91">
        <v>0.104</v>
      </c>
    </row>
    <row r="138" spans="1:38">
      <c r="A138" s="13" t="s">
        <v>3</v>
      </c>
      <c r="B138" t="s">
        <v>3230</v>
      </c>
      <c r="C138" t="s">
        <v>9636</v>
      </c>
      <c r="D138" t="s">
        <v>9994</v>
      </c>
      <c r="E138" t="s">
        <v>3916</v>
      </c>
      <c r="F138">
        <v>0.20819499999999999</v>
      </c>
      <c r="G138">
        <v>0.233039</v>
      </c>
      <c r="H138">
        <v>0.25848300000000002</v>
      </c>
      <c r="I138">
        <v>0.28420899999999999</v>
      </c>
      <c r="J138">
        <v>0.31044699999999997</v>
      </c>
      <c r="K138">
        <v>0.33700000000000002</v>
      </c>
      <c r="L138">
        <v>0.36419400000000002</v>
      </c>
      <c r="M138">
        <v>0.39203700000000002</v>
      </c>
      <c r="N138">
        <v>0.42042400000000002</v>
      </c>
      <c r="O138">
        <v>0.44958399999999998</v>
      </c>
      <c r="P138">
        <v>0.48002099999999998</v>
      </c>
      <c r="Q138">
        <v>0.51187499999999997</v>
      </c>
      <c r="R138">
        <v>0.54480099999999998</v>
      </c>
      <c r="S138">
        <v>0.57884800000000003</v>
      </c>
      <c r="T138">
        <v>0.61386099999999999</v>
      </c>
      <c r="U138">
        <v>0.64983500000000005</v>
      </c>
      <c r="V138">
        <v>0.68701900000000005</v>
      </c>
      <c r="W138">
        <v>0.72583200000000003</v>
      </c>
      <c r="X138">
        <v>0.76619300000000001</v>
      </c>
      <c r="Y138">
        <v>0.808342</v>
      </c>
      <c r="Z138">
        <v>0.85329600000000005</v>
      </c>
      <c r="AA138">
        <v>0.90010199999999996</v>
      </c>
      <c r="AB138">
        <v>0.94864700000000002</v>
      </c>
      <c r="AC138">
        <v>0.99903600000000004</v>
      </c>
      <c r="AD138">
        <v>1.051104</v>
      </c>
      <c r="AE138">
        <v>1.1045510000000001</v>
      </c>
      <c r="AF138">
        <v>1.157807</v>
      </c>
      <c r="AG138">
        <v>1.211795</v>
      </c>
      <c r="AH138">
        <v>1.2673239999999999</v>
      </c>
      <c r="AI138">
        <v>1.3264210000000001</v>
      </c>
      <c r="AJ138">
        <v>1.3854139999999999</v>
      </c>
      <c r="AK138">
        <v>1.447927</v>
      </c>
      <c r="AL138" s="91">
        <v>6.5000000000000002E-2</v>
      </c>
    </row>
    <row r="139" spans="1:38">
      <c r="A139" s="13" t="s">
        <v>1</v>
      </c>
      <c r="B139" t="s">
        <v>2271</v>
      </c>
      <c r="C139" t="s">
        <v>9638</v>
      </c>
      <c r="D139" t="s">
        <v>9995</v>
      </c>
      <c r="E139" t="s">
        <v>3916</v>
      </c>
      <c r="F139">
        <v>8.0000000000000007E-5</v>
      </c>
      <c r="G139">
        <v>3.6999999999999999E-4</v>
      </c>
      <c r="H139">
        <v>6.7400000000000001E-4</v>
      </c>
      <c r="I139">
        <v>9.8900000000000008E-4</v>
      </c>
      <c r="J139">
        <v>1.3179999999999999E-3</v>
      </c>
      <c r="K139">
        <v>1.6570000000000001E-3</v>
      </c>
      <c r="L139">
        <v>2.006E-3</v>
      </c>
      <c r="M139">
        <v>2.366E-3</v>
      </c>
      <c r="N139">
        <v>2.738E-3</v>
      </c>
      <c r="O139">
        <v>3.124E-3</v>
      </c>
      <c r="P139">
        <v>3.5260000000000001E-3</v>
      </c>
      <c r="Q139">
        <v>3.9410000000000001E-3</v>
      </c>
      <c r="R139">
        <v>4.372E-3</v>
      </c>
      <c r="S139">
        <v>4.8180000000000002E-3</v>
      </c>
      <c r="T139">
        <v>5.2769999999999996E-3</v>
      </c>
      <c r="U139">
        <v>5.751E-3</v>
      </c>
      <c r="V139">
        <v>6.241E-3</v>
      </c>
      <c r="W139">
        <v>6.7520000000000002E-3</v>
      </c>
      <c r="X139">
        <v>7.2839999999999997E-3</v>
      </c>
      <c r="Y139">
        <v>7.8390000000000005E-3</v>
      </c>
      <c r="Z139">
        <v>8.4180000000000001E-3</v>
      </c>
      <c r="AA139">
        <v>9.018E-3</v>
      </c>
      <c r="AB139">
        <v>9.6399999999999993E-3</v>
      </c>
      <c r="AC139">
        <v>1.0285000000000001E-2</v>
      </c>
      <c r="AD139">
        <v>1.0951000000000001E-2</v>
      </c>
      <c r="AE139">
        <v>1.1635E-2</v>
      </c>
      <c r="AF139">
        <v>1.2351000000000001E-2</v>
      </c>
      <c r="AG139">
        <v>1.3105E-2</v>
      </c>
      <c r="AH139">
        <v>1.3897E-2</v>
      </c>
      <c r="AI139">
        <v>1.4732E-2</v>
      </c>
      <c r="AJ139">
        <v>1.5605000000000001E-2</v>
      </c>
      <c r="AK139">
        <v>1.6515999999999999E-2</v>
      </c>
      <c r="AL139" s="91">
        <v>0.188</v>
      </c>
    </row>
    <row r="140" spans="1:38">
      <c r="A140" s="13" t="s">
        <v>5</v>
      </c>
      <c r="B140" t="s">
        <v>3238</v>
      </c>
      <c r="C140" t="s">
        <v>9640</v>
      </c>
      <c r="D140" t="s">
        <v>9996</v>
      </c>
      <c r="E140" t="s">
        <v>3916</v>
      </c>
      <c r="F140">
        <v>0</v>
      </c>
      <c r="G140">
        <v>3.21E-4</v>
      </c>
      <c r="H140">
        <v>6.5899999999999997E-4</v>
      </c>
      <c r="I140">
        <v>1.0089999999999999E-3</v>
      </c>
      <c r="J140">
        <v>1.374E-3</v>
      </c>
      <c r="K140">
        <v>1.751E-3</v>
      </c>
      <c r="L140">
        <v>2.1389999999999998E-3</v>
      </c>
      <c r="M140">
        <v>2.539E-3</v>
      </c>
      <c r="N140">
        <v>2.9520000000000002E-3</v>
      </c>
      <c r="O140">
        <v>3.3809999999999999E-3</v>
      </c>
      <c r="P140">
        <v>3.8279999999999998E-3</v>
      </c>
      <c r="Q140">
        <v>4.2900000000000004E-3</v>
      </c>
      <c r="R140">
        <v>4.7679999999999997E-3</v>
      </c>
      <c r="S140">
        <v>5.2639999999999996E-3</v>
      </c>
      <c r="T140">
        <v>5.7749999999999998E-3</v>
      </c>
      <c r="U140">
        <v>6.3010000000000002E-3</v>
      </c>
      <c r="V140">
        <v>6.8459999999999997E-3</v>
      </c>
      <c r="W140">
        <v>7.4139999999999996E-3</v>
      </c>
      <c r="X140">
        <v>8.005E-3</v>
      </c>
      <c r="Y140">
        <v>8.6219999999999995E-3</v>
      </c>
      <c r="Z140">
        <v>9.2659999999999999E-3</v>
      </c>
      <c r="AA140">
        <v>9.9330000000000009E-3</v>
      </c>
      <c r="AB140">
        <v>1.0624E-2</v>
      </c>
      <c r="AC140">
        <v>1.1341E-2</v>
      </c>
      <c r="AD140">
        <v>1.2081E-2</v>
      </c>
      <c r="AE140">
        <v>1.2851E-2</v>
      </c>
      <c r="AF140">
        <v>1.3658E-2</v>
      </c>
      <c r="AG140">
        <v>1.4504E-2</v>
      </c>
      <c r="AH140">
        <v>1.5389E-2</v>
      </c>
      <c r="AI140">
        <v>1.6320000000000001E-2</v>
      </c>
      <c r="AJ140">
        <v>1.7291000000000001E-2</v>
      </c>
      <c r="AK140">
        <v>1.8303E-2</v>
      </c>
      <c r="AL140" t="s">
        <v>549</v>
      </c>
    </row>
    <row r="141" spans="1:38">
      <c r="A141" s="13" t="s">
        <v>5</v>
      </c>
      <c r="B141" t="s">
        <v>3235</v>
      </c>
      <c r="C141" t="s">
        <v>9642</v>
      </c>
      <c r="D141" t="s">
        <v>9997</v>
      </c>
      <c r="E141" t="s">
        <v>3916</v>
      </c>
      <c r="F141">
        <v>0</v>
      </c>
      <c r="G141">
        <v>2.9799999999999998E-4</v>
      </c>
      <c r="H141">
        <v>6.11E-4</v>
      </c>
      <c r="I141">
        <v>9.3599999999999998E-4</v>
      </c>
      <c r="J141">
        <v>1.274E-3</v>
      </c>
      <c r="K141">
        <v>1.624E-3</v>
      </c>
      <c r="L141">
        <v>1.9840000000000001E-3</v>
      </c>
      <c r="M141">
        <v>2.3549999999999999E-3</v>
      </c>
      <c r="N141">
        <v>2.738E-3</v>
      </c>
      <c r="O141">
        <v>3.137E-3</v>
      </c>
      <c r="P141">
        <v>3.5509999999999999E-3</v>
      </c>
      <c r="Q141">
        <v>3.9789999999999999E-3</v>
      </c>
      <c r="R141">
        <v>4.4229999999999998E-3</v>
      </c>
      <c r="S141">
        <v>4.8830000000000002E-3</v>
      </c>
      <c r="T141">
        <v>5.3569999999999998E-3</v>
      </c>
      <c r="U141">
        <v>5.8450000000000004E-3</v>
      </c>
      <c r="V141">
        <v>6.3499999999999997E-3</v>
      </c>
      <c r="W141">
        <v>6.8780000000000004E-3</v>
      </c>
      <c r="X141">
        <v>7.4260000000000003E-3</v>
      </c>
      <c r="Y141">
        <v>7.9979999999999999E-3</v>
      </c>
      <c r="Z141">
        <v>8.5959999999999995E-3</v>
      </c>
      <c r="AA141">
        <v>9.2149999999999992E-3</v>
      </c>
      <c r="AB141">
        <v>9.8560000000000002E-3</v>
      </c>
      <c r="AC141">
        <v>1.0521000000000001E-2</v>
      </c>
      <c r="AD141">
        <v>1.1207E-2</v>
      </c>
      <c r="AE141">
        <v>1.1920999999999999E-2</v>
      </c>
      <c r="AF141">
        <v>1.2670000000000001E-2</v>
      </c>
      <c r="AG141">
        <v>1.3455E-2</v>
      </c>
      <c r="AH141">
        <v>1.4276E-2</v>
      </c>
      <c r="AI141">
        <v>1.5140000000000001E-2</v>
      </c>
      <c r="AJ141">
        <v>1.6039999999999999E-2</v>
      </c>
      <c r="AK141">
        <v>1.6979000000000001E-2</v>
      </c>
      <c r="AL141" t="s">
        <v>549</v>
      </c>
    </row>
    <row r="142" spans="1:38">
      <c r="A142" s="13" t="s">
        <v>7</v>
      </c>
      <c r="B142" t="s">
        <v>2287</v>
      </c>
      <c r="C142" t="s">
        <v>9644</v>
      </c>
      <c r="D142" t="s">
        <v>9998</v>
      </c>
      <c r="E142" t="s">
        <v>3916</v>
      </c>
      <c r="F142">
        <v>0</v>
      </c>
      <c r="G142">
        <v>0</v>
      </c>
      <c r="H142">
        <v>0</v>
      </c>
      <c r="I142">
        <v>9.9999999999999995E-7</v>
      </c>
      <c r="J142">
        <v>9.9999999999999995E-7</v>
      </c>
      <c r="K142">
        <v>9.9999999999999995E-7</v>
      </c>
      <c r="L142">
        <v>9.9999999999999995E-7</v>
      </c>
      <c r="M142">
        <v>9.9999999999999995E-7</v>
      </c>
      <c r="N142">
        <v>1.9999999999999999E-6</v>
      </c>
      <c r="O142">
        <v>1.9999999999999999E-6</v>
      </c>
      <c r="P142">
        <v>1.9999999999999999E-6</v>
      </c>
      <c r="Q142">
        <v>1.9999999999999999E-6</v>
      </c>
      <c r="R142">
        <v>3.0000000000000001E-6</v>
      </c>
      <c r="S142">
        <v>3.0000000000000001E-6</v>
      </c>
      <c r="T142">
        <v>3.0000000000000001E-6</v>
      </c>
      <c r="U142">
        <v>3.0000000000000001E-6</v>
      </c>
      <c r="V142">
        <v>3.0000000000000001E-6</v>
      </c>
      <c r="W142">
        <v>3.0000000000000001E-6</v>
      </c>
      <c r="X142">
        <v>3.9999999999999998E-6</v>
      </c>
      <c r="Y142">
        <v>3.9999999999999998E-6</v>
      </c>
      <c r="Z142">
        <v>3.9999999999999998E-6</v>
      </c>
      <c r="AA142">
        <v>3.9999999999999998E-6</v>
      </c>
      <c r="AB142">
        <v>3.9999999999999998E-6</v>
      </c>
      <c r="AC142">
        <v>3.9999999999999998E-6</v>
      </c>
      <c r="AD142">
        <v>3.9999999999999998E-6</v>
      </c>
      <c r="AE142">
        <v>5.0000000000000004E-6</v>
      </c>
      <c r="AF142">
        <v>5.0000000000000004E-6</v>
      </c>
      <c r="AG142">
        <v>5.0000000000000004E-6</v>
      </c>
      <c r="AH142">
        <v>5.0000000000000004E-6</v>
      </c>
      <c r="AI142">
        <v>5.0000000000000004E-6</v>
      </c>
      <c r="AJ142">
        <v>5.0000000000000004E-6</v>
      </c>
      <c r="AK142">
        <v>5.0000000000000004E-6</v>
      </c>
      <c r="AL142" t="s">
        <v>549</v>
      </c>
    </row>
    <row r="143" spans="1:38">
      <c r="B143" t="s">
        <v>8028</v>
      </c>
      <c r="C143" t="s">
        <v>9646</v>
      </c>
      <c r="D143" t="s">
        <v>9999</v>
      </c>
      <c r="E143" t="s">
        <v>3916</v>
      </c>
      <c r="F143">
        <v>3.8338220000000001</v>
      </c>
      <c r="G143">
        <v>4.0142449999999998</v>
      </c>
      <c r="H143">
        <v>4.197362</v>
      </c>
      <c r="I143">
        <v>4.3794230000000001</v>
      </c>
      <c r="J143">
        <v>4.560778</v>
      </c>
      <c r="K143">
        <v>4.7386210000000002</v>
      </c>
      <c r="L143">
        <v>4.9134929999999999</v>
      </c>
      <c r="M143">
        <v>5.0856440000000003</v>
      </c>
      <c r="N143">
        <v>5.2549190000000001</v>
      </c>
      <c r="O143">
        <v>5.4206630000000002</v>
      </c>
      <c r="P143">
        <v>5.5823749999999999</v>
      </c>
      <c r="Q143">
        <v>5.7410769999999998</v>
      </c>
      <c r="R143">
        <v>5.894952</v>
      </c>
      <c r="S143">
        <v>6.0487789999999997</v>
      </c>
      <c r="T143">
        <v>6.1882640000000002</v>
      </c>
      <c r="U143">
        <v>6.3208140000000004</v>
      </c>
      <c r="V143">
        <v>6.4455809999999998</v>
      </c>
      <c r="W143">
        <v>6.5718889999999996</v>
      </c>
      <c r="X143">
        <v>6.6983470000000001</v>
      </c>
      <c r="Y143">
        <v>6.8254840000000003</v>
      </c>
      <c r="Z143">
        <v>6.9474710000000002</v>
      </c>
      <c r="AA143">
        <v>7.060079</v>
      </c>
      <c r="AB143">
        <v>7.1770839999999998</v>
      </c>
      <c r="AC143">
        <v>7.2911849999999996</v>
      </c>
      <c r="AD143">
        <v>7.4198719999999998</v>
      </c>
      <c r="AE143">
        <v>7.5629970000000002</v>
      </c>
      <c r="AF143">
        <v>7.7051829999999999</v>
      </c>
      <c r="AG143">
        <v>7.8439019999999999</v>
      </c>
      <c r="AH143">
        <v>7.9901200000000001</v>
      </c>
      <c r="AI143">
        <v>8.1431229999999992</v>
      </c>
      <c r="AJ143">
        <v>8.2847720000000002</v>
      </c>
      <c r="AK143">
        <v>8.4267009999999996</v>
      </c>
      <c r="AL143" s="91">
        <v>2.5999999999999999E-2</v>
      </c>
    </row>
    <row r="144" spans="1:38">
      <c r="B144" t="s">
        <v>854</v>
      </c>
      <c r="D144" t="s">
        <v>10000</v>
      </c>
    </row>
    <row r="145" spans="1:38">
      <c r="A145" s="13" t="s">
        <v>4</v>
      </c>
      <c r="B145" t="s">
        <v>955</v>
      </c>
      <c r="C145" t="s">
        <v>9649</v>
      </c>
      <c r="D145" t="s">
        <v>10001</v>
      </c>
      <c r="E145" t="s">
        <v>3916</v>
      </c>
      <c r="F145">
        <v>2.0808499999999999</v>
      </c>
      <c r="G145">
        <v>2.1313939999999998</v>
      </c>
      <c r="H145">
        <v>2.1756180000000001</v>
      </c>
      <c r="I145">
        <v>2.2317019999999999</v>
      </c>
      <c r="J145">
        <v>2.287128</v>
      </c>
      <c r="K145">
        <v>2.3389329999999999</v>
      </c>
      <c r="L145">
        <v>2.3887330000000002</v>
      </c>
      <c r="M145">
        <v>2.438987</v>
      </c>
      <c r="N145">
        <v>2.4900630000000001</v>
      </c>
      <c r="O145">
        <v>2.5427110000000002</v>
      </c>
      <c r="P145">
        <v>2.594878</v>
      </c>
      <c r="Q145">
        <v>2.64805</v>
      </c>
      <c r="R145">
        <v>2.7004229999999998</v>
      </c>
      <c r="S145">
        <v>2.7545570000000001</v>
      </c>
      <c r="T145">
        <v>2.8054579999999998</v>
      </c>
      <c r="U145">
        <v>2.8531949999999999</v>
      </c>
      <c r="V145">
        <v>2.9005730000000001</v>
      </c>
      <c r="W145">
        <v>2.951457</v>
      </c>
      <c r="X145">
        <v>3.0059770000000001</v>
      </c>
      <c r="Y145">
        <v>3.0621649999999998</v>
      </c>
      <c r="Z145">
        <v>3.1188090000000002</v>
      </c>
      <c r="AA145">
        <v>3.1754009999999999</v>
      </c>
      <c r="AB145">
        <v>3.2322320000000002</v>
      </c>
      <c r="AC145">
        <v>3.2918539999999998</v>
      </c>
      <c r="AD145">
        <v>3.359664</v>
      </c>
      <c r="AE145">
        <v>3.4354070000000001</v>
      </c>
      <c r="AF145">
        <v>3.5171649999999999</v>
      </c>
      <c r="AG145">
        <v>3.6024729999999998</v>
      </c>
      <c r="AH145">
        <v>3.6919390000000001</v>
      </c>
      <c r="AI145">
        <v>3.7852589999999999</v>
      </c>
      <c r="AJ145">
        <v>3.8801760000000001</v>
      </c>
      <c r="AK145">
        <v>3.974008</v>
      </c>
      <c r="AL145" s="91">
        <v>2.1000000000000001E-2</v>
      </c>
    </row>
    <row r="146" spans="1:38">
      <c r="A146" s="13" t="s">
        <v>3</v>
      </c>
      <c r="B146" t="s">
        <v>1221</v>
      </c>
      <c r="C146" t="s">
        <v>9651</v>
      </c>
      <c r="D146" t="s">
        <v>10002</v>
      </c>
      <c r="E146" t="s">
        <v>3916</v>
      </c>
      <c r="F146">
        <v>1.328433</v>
      </c>
      <c r="G146">
        <v>1.3344339999999999</v>
      </c>
      <c r="H146">
        <v>1.3399049999999999</v>
      </c>
      <c r="I146">
        <v>1.353003</v>
      </c>
      <c r="J146">
        <v>1.3687590000000001</v>
      </c>
      <c r="K146">
        <v>1.385718</v>
      </c>
      <c r="L146">
        <v>1.404353</v>
      </c>
      <c r="M146">
        <v>1.4245140000000001</v>
      </c>
      <c r="N146">
        <v>1.446447</v>
      </c>
      <c r="O146">
        <v>1.4697180000000001</v>
      </c>
      <c r="P146">
        <v>1.494122</v>
      </c>
      <c r="Q146">
        <v>1.5202329999999999</v>
      </c>
      <c r="R146">
        <v>1.5455190000000001</v>
      </c>
      <c r="S146">
        <v>1.5731949999999999</v>
      </c>
      <c r="T146">
        <v>1.5991280000000001</v>
      </c>
      <c r="U146">
        <v>1.624355</v>
      </c>
      <c r="V146">
        <v>1.651095</v>
      </c>
      <c r="W146">
        <v>1.679473</v>
      </c>
      <c r="X146">
        <v>1.7099850000000001</v>
      </c>
      <c r="Y146">
        <v>1.741733</v>
      </c>
      <c r="Z146">
        <v>1.7756529999999999</v>
      </c>
      <c r="AA146">
        <v>1.8092140000000001</v>
      </c>
      <c r="AB146">
        <v>1.844381</v>
      </c>
      <c r="AC146">
        <v>1.8811800000000001</v>
      </c>
      <c r="AD146">
        <v>1.9210160000000001</v>
      </c>
      <c r="AE146">
        <v>1.9634450000000001</v>
      </c>
      <c r="AF146">
        <v>2.0069089999999998</v>
      </c>
      <c r="AG146">
        <v>2.051072</v>
      </c>
      <c r="AH146">
        <v>2.0955620000000001</v>
      </c>
      <c r="AI146">
        <v>2.140571</v>
      </c>
      <c r="AJ146">
        <v>2.1857000000000002</v>
      </c>
      <c r="AK146">
        <v>2.228456</v>
      </c>
      <c r="AL146" s="91">
        <v>1.7000000000000001E-2</v>
      </c>
    </row>
    <row r="147" spans="1:38">
      <c r="A147" s="13" t="s">
        <v>6</v>
      </c>
      <c r="B147" t="s">
        <v>970</v>
      </c>
      <c r="C147" t="s">
        <v>9653</v>
      </c>
      <c r="D147" t="s">
        <v>10003</v>
      </c>
      <c r="E147" t="s">
        <v>3916</v>
      </c>
      <c r="F147">
        <v>3.4510000000000001E-3</v>
      </c>
      <c r="G147">
        <v>3.4840000000000001E-3</v>
      </c>
      <c r="H147">
        <v>3.5460000000000001E-3</v>
      </c>
      <c r="I147">
        <v>3.6709999999999998E-3</v>
      </c>
      <c r="J147">
        <v>3.8210000000000002E-3</v>
      </c>
      <c r="K147">
        <v>3.9830000000000004E-3</v>
      </c>
      <c r="L147">
        <v>4.1549999999999998E-3</v>
      </c>
      <c r="M147">
        <v>4.3400000000000001E-3</v>
      </c>
      <c r="N147">
        <v>4.5319999999999996E-3</v>
      </c>
      <c r="O147">
        <v>4.7320000000000001E-3</v>
      </c>
      <c r="P147">
        <v>4.9290000000000002E-3</v>
      </c>
      <c r="Q147">
        <v>5.1349999999999998E-3</v>
      </c>
      <c r="R147">
        <v>5.3429999999999997E-3</v>
      </c>
      <c r="S147">
        <v>5.561E-3</v>
      </c>
      <c r="T147">
        <v>5.7970000000000001E-3</v>
      </c>
      <c r="U147">
        <v>6.0280000000000004E-3</v>
      </c>
      <c r="V147">
        <v>6.2589999999999998E-3</v>
      </c>
      <c r="W147">
        <v>6.5160000000000001E-3</v>
      </c>
      <c r="X147">
        <v>6.7999999999999996E-3</v>
      </c>
      <c r="Y147">
        <v>7.1089999999999999E-3</v>
      </c>
      <c r="Z147">
        <v>7.4409999999999997E-3</v>
      </c>
      <c r="AA147">
        <v>7.7939999999999997E-3</v>
      </c>
      <c r="AB147">
        <v>8.1679999999999999E-3</v>
      </c>
      <c r="AC147">
        <v>8.5620000000000002E-3</v>
      </c>
      <c r="AD147">
        <v>8.9789999999999991E-3</v>
      </c>
      <c r="AE147">
        <v>9.4210000000000006E-3</v>
      </c>
      <c r="AF147">
        <v>9.894E-3</v>
      </c>
      <c r="AG147">
        <v>1.04E-2</v>
      </c>
      <c r="AH147">
        <v>1.0936E-2</v>
      </c>
      <c r="AI147">
        <v>1.1504E-2</v>
      </c>
      <c r="AJ147">
        <v>1.2041E-2</v>
      </c>
      <c r="AK147">
        <v>1.2617E-2</v>
      </c>
      <c r="AL147" s="91">
        <v>4.2999999999999997E-2</v>
      </c>
    </row>
    <row r="148" spans="1:38">
      <c r="A148" s="13" t="s">
        <v>2</v>
      </c>
      <c r="B148" t="s">
        <v>985</v>
      </c>
      <c r="C148" t="s">
        <v>9655</v>
      </c>
      <c r="D148" t="s">
        <v>10004</v>
      </c>
      <c r="E148" t="s">
        <v>3916</v>
      </c>
      <c r="F148">
        <v>2.813E-3</v>
      </c>
      <c r="G148">
        <v>3.3149999999999998E-3</v>
      </c>
      <c r="H148">
        <v>3.787E-3</v>
      </c>
      <c r="I148">
        <v>4.3119999999999999E-3</v>
      </c>
      <c r="J148">
        <v>4.8390000000000004E-3</v>
      </c>
      <c r="K148">
        <v>5.352E-3</v>
      </c>
      <c r="L148">
        <v>5.8520000000000004E-3</v>
      </c>
      <c r="M148">
        <v>6.3470000000000002E-3</v>
      </c>
      <c r="N148">
        <v>6.8430000000000001E-3</v>
      </c>
      <c r="O148">
        <v>7.3419999999999996E-3</v>
      </c>
      <c r="P148">
        <v>7.8460000000000005E-3</v>
      </c>
      <c r="Q148">
        <v>8.3499999999999998E-3</v>
      </c>
      <c r="R148">
        <v>8.8500000000000002E-3</v>
      </c>
      <c r="S148">
        <v>9.3500000000000007E-3</v>
      </c>
      <c r="T148">
        <v>9.8460000000000006E-3</v>
      </c>
      <c r="U148">
        <v>1.0331999999999999E-2</v>
      </c>
      <c r="V148">
        <v>1.0806E-2</v>
      </c>
      <c r="W148">
        <v>1.1277000000000001E-2</v>
      </c>
      <c r="X148">
        <v>1.1753E-2</v>
      </c>
      <c r="Y148">
        <v>1.2234999999999999E-2</v>
      </c>
      <c r="Z148">
        <v>1.273E-2</v>
      </c>
      <c r="AA148">
        <v>1.3237000000000001E-2</v>
      </c>
      <c r="AB148">
        <v>1.3742000000000001E-2</v>
      </c>
      <c r="AC148">
        <v>1.4259000000000001E-2</v>
      </c>
      <c r="AD148">
        <v>1.4768E-2</v>
      </c>
      <c r="AE148">
        <v>1.5285999999999999E-2</v>
      </c>
      <c r="AF148">
        <v>1.5844E-2</v>
      </c>
      <c r="AG148">
        <v>1.6437E-2</v>
      </c>
      <c r="AH148">
        <v>1.7048000000000001E-2</v>
      </c>
      <c r="AI148">
        <v>1.7680000000000001E-2</v>
      </c>
      <c r="AJ148">
        <v>1.8341E-2</v>
      </c>
      <c r="AK148">
        <v>1.9026999999999999E-2</v>
      </c>
      <c r="AL148" s="91">
        <v>6.4000000000000001E-2</v>
      </c>
    </row>
    <row r="149" spans="1:38">
      <c r="A149" s="13" t="s">
        <v>3</v>
      </c>
      <c r="B149" t="s">
        <v>3230</v>
      </c>
      <c r="C149" t="s">
        <v>9657</v>
      </c>
      <c r="D149" t="s">
        <v>10005</v>
      </c>
      <c r="E149" t="s">
        <v>3916</v>
      </c>
      <c r="F149">
        <v>2.9399000000000002E-2</v>
      </c>
      <c r="G149">
        <v>3.3716999999999997E-2</v>
      </c>
      <c r="H149">
        <v>3.7755999999999998E-2</v>
      </c>
      <c r="I149">
        <v>4.2195999999999997E-2</v>
      </c>
      <c r="J149">
        <v>4.6629999999999998E-2</v>
      </c>
      <c r="K149">
        <v>5.0946999999999999E-2</v>
      </c>
      <c r="L149">
        <v>5.5174000000000001E-2</v>
      </c>
      <c r="M149">
        <v>5.9426E-2</v>
      </c>
      <c r="N149">
        <v>6.3751000000000002E-2</v>
      </c>
      <c r="O149">
        <v>6.8215999999999999E-2</v>
      </c>
      <c r="P149">
        <v>7.2868000000000002E-2</v>
      </c>
      <c r="Q149">
        <v>7.7671000000000004E-2</v>
      </c>
      <c r="R149">
        <v>8.2619999999999999E-2</v>
      </c>
      <c r="S149">
        <v>8.7762000000000007E-2</v>
      </c>
      <c r="T149">
        <v>9.3068999999999999E-2</v>
      </c>
      <c r="U149">
        <v>9.8503999999999994E-2</v>
      </c>
      <c r="V149">
        <v>0.104047</v>
      </c>
      <c r="W149">
        <v>0.109831</v>
      </c>
      <c r="X149">
        <v>0.115942</v>
      </c>
      <c r="Y149">
        <v>0.122377</v>
      </c>
      <c r="Z149">
        <v>0.12915399999999999</v>
      </c>
      <c r="AA149">
        <v>0.13627400000000001</v>
      </c>
      <c r="AB149">
        <v>0.14357200000000001</v>
      </c>
      <c r="AC149">
        <v>0.151284</v>
      </c>
      <c r="AD149">
        <v>0.159443</v>
      </c>
      <c r="AE149">
        <v>0.16805</v>
      </c>
      <c r="AF149">
        <v>0.17722099999999999</v>
      </c>
      <c r="AG149">
        <v>0.18692900000000001</v>
      </c>
      <c r="AH149">
        <v>0.19712399999999999</v>
      </c>
      <c r="AI149">
        <v>0.20777599999999999</v>
      </c>
      <c r="AJ149">
        <v>0.219026</v>
      </c>
      <c r="AK149">
        <v>0.23071900000000001</v>
      </c>
      <c r="AL149" s="91">
        <v>6.9000000000000006E-2</v>
      </c>
    </row>
    <row r="150" spans="1:38">
      <c r="A150" s="13" t="s">
        <v>1</v>
      </c>
      <c r="B150" t="s">
        <v>2271</v>
      </c>
      <c r="C150" t="s">
        <v>9659</v>
      </c>
      <c r="D150" t="s">
        <v>10006</v>
      </c>
      <c r="E150" t="s">
        <v>3916</v>
      </c>
      <c r="F150">
        <v>3.9999999999999998E-6</v>
      </c>
      <c r="G150">
        <v>2.3900000000000001E-4</v>
      </c>
      <c r="H150">
        <v>4.6799999999999999E-4</v>
      </c>
      <c r="I150">
        <v>7.3099999999999999E-4</v>
      </c>
      <c r="J150">
        <v>1.005E-3</v>
      </c>
      <c r="K150">
        <v>1.2830000000000001E-3</v>
      </c>
      <c r="L150">
        <v>1.5659999999999999E-3</v>
      </c>
      <c r="M150">
        <v>1.8569999999999999E-3</v>
      </c>
      <c r="N150">
        <v>2.16E-3</v>
      </c>
      <c r="O150">
        <v>2.477E-3</v>
      </c>
      <c r="P150">
        <v>2.8089999999999999E-3</v>
      </c>
      <c r="Q150">
        <v>3.153E-3</v>
      </c>
      <c r="R150">
        <v>3.509E-3</v>
      </c>
      <c r="S150">
        <v>3.8790000000000001E-3</v>
      </c>
      <c r="T150">
        <v>4.2620000000000002E-3</v>
      </c>
      <c r="U150">
        <v>4.6540000000000002E-3</v>
      </c>
      <c r="V150">
        <v>5.0540000000000003E-3</v>
      </c>
      <c r="W150">
        <v>5.47E-3</v>
      </c>
      <c r="X150">
        <v>5.9069999999999999E-3</v>
      </c>
      <c r="Y150">
        <v>6.3639999999999999E-3</v>
      </c>
      <c r="Z150">
        <v>6.842E-3</v>
      </c>
      <c r="AA150">
        <v>7.3410000000000003E-3</v>
      </c>
      <c r="AB150">
        <v>7.8609999999999999E-3</v>
      </c>
      <c r="AC150">
        <v>8.4019999999999997E-3</v>
      </c>
      <c r="AD150">
        <v>8.966E-3</v>
      </c>
      <c r="AE150">
        <v>9.5580000000000005E-3</v>
      </c>
      <c r="AF150">
        <v>1.0184E-2</v>
      </c>
      <c r="AG150">
        <v>1.0845E-2</v>
      </c>
      <c r="AH150">
        <v>1.1539000000000001E-2</v>
      </c>
      <c r="AI150">
        <v>1.2267999999999999E-2</v>
      </c>
      <c r="AJ150">
        <v>1.3030999999999999E-2</v>
      </c>
      <c r="AK150">
        <v>1.3820000000000001E-2</v>
      </c>
      <c r="AL150" s="91">
        <v>0.30099999999999999</v>
      </c>
    </row>
    <row r="151" spans="1:38">
      <c r="A151" s="13" t="s">
        <v>5</v>
      </c>
      <c r="B151" t="s">
        <v>3238</v>
      </c>
      <c r="C151" t="s">
        <v>9661</v>
      </c>
      <c r="D151" t="s">
        <v>10007</v>
      </c>
      <c r="E151" t="s">
        <v>3916</v>
      </c>
      <c r="F151">
        <v>0</v>
      </c>
      <c r="G151">
        <v>2.5900000000000001E-4</v>
      </c>
      <c r="H151">
        <v>5.1400000000000003E-4</v>
      </c>
      <c r="I151">
        <v>8.0599999999999997E-4</v>
      </c>
      <c r="J151">
        <v>1.109E-3</v>
      </c>
      <c r="K151">
        <v>1.418E-3</v>
      </c>
      <c r="L151">
        <v>1.7309999999999999E-3</v>
      </c>
      <c r="M151">
        <v>2.0539999999999998E-3</v>
      </c>
      <c r="N151">
        <v>2.3900000000000002E-3</v>
      </c>
      <c r="O151">
        <v>2.7420000000000001E-3</v>
      </c>
      <c r="P151">
        <v>3.1099999999999999E-3</v>
      </c>
      <c r="Q151">
        <v>3.4919999999999999E-3</v>
      </c>
      <c r="R151">
        <v>3.8860000000000001E-3</v>
      </c>
      <c r="S151">
        <v>4.2969999999999996E-3</v>
      </c>
      <c r="T151">
        <v>4.7210000000000004E-3</v>
      </c>
      <c r="U151">
        <v>5.156E-3</v>
      </c>
      <c r="V151">
        <v>5.5999999999999999E-3</v>
      </c>
      <c r="W151">
        <v>6.0610000000000004E-3</v>
      </c>
      <c r="X151">
        <v>6.5459999999999997E-3</v>
      </c>
      <c r="Y151">
        <v>7.0530000000000002E-3</v>
      </c>
      <c r="Z151">
        <v>7.5830000000000003E-3</v>
      </c>
      <c r="AA151">
        <v>8.1370000000000001E-3</v>
      </c>
      <c r="AB151">
        <v>8.7130000000000003E-3</v>
      </c>
      <c r="AC151">
        <v>9.3130000000000001E-3</v>
      </c>
      <c r="AD151">
        <v>9.9389999999999999E-3</v>
      </c>
      <c r="AE151">
        <v>1.0595E-2</v>
      </c>
      <c r="AF151">
        <v>1.1289E-2</v>
      </c>
      <c r="AG151">
        <v>1.2023000000000001E-2</v>
      </c>
      <c r="AH151">
        <v>1.2792E-2</v>
      </c>
      <c r="AI151">
        <v>1.3599999999999999E-2</v>
      </c>
      <c r="AJ151">
        <v>1.4447E-2</v>
      </c>
      <c r="AK151">
        <v>1.5321E-2</v>
      </c>
      <c r="AL151" t="s">
        <v>549</v>
      </c>
    </row>
    <row r="152" spans="1:38">
      <c r="A152" s="13" t="s">
        <v>5</v>
      </c>
      <c r="B152" t="s">
        <v>3235</v>
      </c>
      <c r="C152" t="s">
        <v>9663</v>
      </c>
      <c r="D152" t="s">
        <v>10008</v>
      </c>
      <c r="E152" t="s">
        <v>3916</v>
      </c>
      <c r="F152">
        <v>0</v>
      </c>
      <c r="G152">
        <v>2.24E-4</v>
      </c>
      <c r="H152">
        <v>4.4299999999999998E-4</v>
      </c>
      <c r="I152">
        <v>6.9499999999999998E-4</v>
      </c>
      <c r="J152">
        <v>9.5699999999999995E-4</v>
      </c>
      <c r="K152">
        <v>1.222E-3</v>
      </c>
      <c r="L152">
        <v>1.493E-3</v>
      </c>
      <c r="M152">
        <v>1.771E-3</v>
      </c>
      <c r="N152">
        <v>2.0609999999999999E-3</v>
      </c>
      <c r="O152">
        <v>2.3640000000000002E-3</v>
      </c>
      <c r="P152">
        <v>2.6809999999999998E-3</v>
      </c>
      <c r="Q152">
        <v>3.0109999999999998E-3</v>
      </c>
      <c r="R152">
        <v>3.3509999999999998E-3</v>
      </c>
      <c r="S152">
        <v>3.705E-3</v>
      </c>
      <c r="T152">
        <v>4.071E-3</v>
      </c>
      <c r="U152">
        <v>4.4460000000000003E-3</v>
      </c>
      <c r="V152">
        <v>4.8279999999999998E-3</v>
      </c>
      <c r="W152">
        <v>5.2259999999999997E-3</v>
      </c>
      <c r="X152">
        <v>5.6439999999999997E-3</v>
      </c>
      <c r="Y152">
        <v>6.0809999999999996E-3</v>
      </c>
      <c r="Z152">
        <v>6.5380000000000004E-3</v>
      </c>
      <c r="AA152">
        <v>7.0159999999999997E-3</v>
      </c>
      <c r="AB152">
        <v>7.5129999999999997E-3</v>
      </c>
      <c r="AC152">
        <v>8.0300000000000007E-3</v>
      </c>
      <c r="AD152">
        <v>8.5699999999999995E-3</v>
      </c>
      <c r="AE152">
        <v>9.1350000000000008E-3</v>
      </c>
      <c r="AF152">
        <v>9.7339999999999996E-3</v>
      </c>
      <c r="AG152">
        <v>1.0366999999999999E-2</v>
      </c>
      <c r="AH152">
        <v>1.103E-2</v>
      </c>
      <c r="AI152">
        <v>1.1727E-2</v>
      </c>
      <c r="AJ152">
        <v>1.2456999999999999E-2</v>
      </c>
      <c r="AK152">
        <v>1.3211000000000001E-2</v>
      </c>
      <c r="AL152" t="s">
        <v>549</v>
      </c>
    </row>
    <row r="153" spans="1:38">
      <c r="A153" s="13" t="s">
        <v>7</v>
      </c>
      <c r="B153" t="s">
        <v>2287</v>
      </c>
      <c r="C153" t="s">
        <v>9665</v>
      </c>
      <c r="D153" t="s">
        <v>10009</v>
      </c>
      <c r="E153" t="s">
        <v>3916</v>
      </c>
      <c r="F153">
        <v>0</v>
      </c>
      <c r="G153">
        <v>3.9899999999999999E-4</v>
      </c>
      <c r="H153">
        <v>7.9100000000000004E-4</v>
      </c>
      <c r="I153">
        <v>1.238E-3</v>
      </c>
      <c r="J153">
        <v>1.7060000000000001E-3</v>
      </c>
      <c r="K153">
        <v>2.1800000000000001E-3</v>
      </c>
      <c r="L153">
        <v>2.6619999999999999E-3</v>
      </c>
      <c r="M153">
        <v>3.1580000000000002E-3</v>
      </c>
      <c r="N153">
        <v>3.6749999999999999E-3</v>
      </c>
      <c r="O153">
        <v>4.215E-3</v>
      </c>
      <c r="P153">
        <v>4.7809999999999997E-3</v>
      </c>
      <c r="Q153">
        <v>5.3680000000000004E-3</v>
      </c>
      <c r="R153">
        <v>5.9750000000000003E-3</v>
      </c>
      <c r="S153">
        <v>6.6059999999999999E-3</v>
      </c>
      <c r="T153">
        <v>7.2589999999999998E-3</v>
      </c>
      <c r="U153">
        <v>7.927E-3</v>
      </c>
      <c r="V153">
        <v>8.6090000000000003E-3</v>
      </c>
      <c r="W153">
        <v>9.3189999999999992E-3</v>
      </c>
      <c r="X153">
        <v>1.0064E-2</v>
      </c>
      <c r="Y153">
        <v>1.0843E-2</v>
      </c>
      <c r="Z153">
        <v>1.1658999999999999E-2</v>
      </c>
      <c r="AA153">
        <v>1.251E-2</v>
      </c>
      <c r="AB153">
        <v>1.3396E-2</v>
      </c>
      <c r="AC153">
        <v>1.4318000000000001E-2</v>
      </c>
      <c r="AD153">
        <v>1.5280999999999999E-2</v>
      </c>
      <c r="AE153">
        <v>1.6289000000000001E-2</v>
      </c>
      <c r="AF153">
        <v>1.7357000000000001E-2</v>
      </c>
      <c r="AG153">
        <v>1.8485000000000001E-2</v>
      </c>
      <c r="AH153">
        <v>1.9667E-2</v>
      </c>
      <c r="AI153">
        <v>2.0910000000000002E-2</v>
      </c>
      <c r="AJ153">
        <v>2.2211999999999999E-2</v>
      </c>
      <c r="AK153">
        <v>2.3556000000000001E-2</v>
      </c>
      <c r="AL153" t="s">
        <v>549</v>
      </c>
    </row>
    <row r="154" spans="1:38">
      <c r="B154" t="s">
        <v>8059</v>
      </c>
      <c r="C154" t="s">
        <v>9667</v>
      </c>
      <c r="D154" t="s">
        <v>10010</v>
      </c>
      <c r="E154" t="s">
        <v>3916</v>
      </c>
      <c r="F154">
        <v>3.4449489999999998</v>
      </c>
      <c r="G154">
        <v>3.5074649999999998</v>
      </c>
      <c r="H154">
        <v>3.5628299999999999</v>
      </c>
      <c r="I154">
        <v>3.6383549999999998</v>
      </c>
      <c r="J154">
        <v>3.7159550000000001</v>
      </c>
      <c r="K154">
        <v>3.7910370000000002</v>
      </c>
      <c r="L154">
        <v>3.8657189999999999</v>
      </c>
      <c r="M154">
        <v>3.942456</v>
      </c>
      <c r="N154">
        <v>4.0219189999999996</v>
      </c>
      <c r="O154">
        <v>4.1045170000000004</v>
      </c>
      <c r="P154">
        <v>4.1880269999999999</v>
      </c>
      <c r="Q154">
        <v>4.274464</v>
      </c>
      <c r="R154">
        <v>4.3594720000000002</v>
      </c>
      <c r="S154">
        <v>4.4489109999999998</v>
      </c>
      <c r="T154">
        <v>4.5336109999999996</v>
      </c>
      <c r="U154">
        <v>4.614592</v>
      </c>
      <c r="V154">
        <v>4.6968690000000004</v>
      </c>
      <c r="W154">
        <v>4.7846260000000003</v>
      </c>
      <c r="X154">
        <v>4.8786139999999998</v>
      </c>
      <c r="Y154">
        <v>4.9759549999999999</v>
      </c>
      <c r="Z154">
        <v>5.0764079999999998</v>
      </c>
      <c r="AA154">
        <v>5.1769230000000004</v>
      </c>
      <c r="AB154">
        <v>5.2795759999999996</v>
      </c>
      <c r="AC154">
        <v>5.3872</v>
      </c>
      <c r="AD154">
        <v>5.5066240000000004</v>
      </c>
      <c r="AE154">
        <v>5.6371880000000001</v>
      </c>
      <c r="AF154">
        <v>5.775595</v>
      </c>
      <c r="AG154">
        <v>5.9190319999999996</v>
      </c>
      <c r="AH154">
        <v>6.0676350000000001</v>
      </c>
      <c r="AI154">
        <v>6.221298</v>
      </c>
      <c r="AJ154">
        <v>6.3774319999999998</v>
      </c>
      <c r="AK154">
        <v>6.5307339999999998</v>
      </c>
      <c r="AL154" s="91">
        <v>2.1000000000000001E-2</v>
      </c>
    </row>
    <row r="155" spans="1:38">
      <c r="B155" t="s">
        <v>8062</v>
      </c>
      <c r="D155" t="s">
        <v>10011</v>
      </c>
    </row>
    <row r="156" spans="1:38">
      <c r="A156" s="13" t="s">
        <v>4</v>
      </c>
      <c r="B156" t="s">
        <v>955</v>
      </c>
      <c r="C156" t="s">
        <v>9670</v>
      </c>
      <c r="D156" t="s">
        <v>10012</v>
      </c>
      <c r="E156" t="s">
        <v>3916</v>
      </c>
      <c r="F156">
        <v>4.9681369999999996</v>
      </c>
      <c r="G156">
        <v>5.0879810000000001</v>
      </c>
      <c r="H156">
        <v>5.1834740000000004</v>
      </c>
      <c r="I156">
        <v>5.2982829999999996</v>
      </c>
      <c r="J156">
        <v>5.4065789999999998</v>
      </c>
      <c r="K156">
        <v>5.5015489999999998</v>
      </c>
      <c r="L156">
        <v>5.587504</v>
      </c>
      <c r="M156">
        <v>5.6691000000000003</v>
      </c>
      <c r="N156">
        <v>5.7466419999999996</v>
      </c>
      <c r="O156">
        <v>5.8201330000000002</v>
      </c>
      <c r="P156">
        <v>5.8870940000000003</v>
      </c>
      <c r="Q156">
        <v>5.9499040000000001</v>
      </c>
      <c r="R156">
        <v>6.0089810000000003</v>
      </c>
      <c r="S156">
        <v>6.0634969999999999</v>
      </c>
      <c r="T156">
        <v>6.1093500000000001</v>
      </c>
      <c r="U156">
        <v>6.1428570000000002</v>
      </c>
      <c r="V156">
        <v>6.1714580000000003</v>
      </c>
      <c r="W156">
        <v>6.2026909999999997</v>
      </c>
      <c r="X156">
        <v>6.234299</v>
      </c>
      <c r="Y156">
        <v>6.2645949999999999</v>
      </c>
      <c r="Z156">
        <v>6.2876289999999999</v>
      </c>
      <c r="AA156">
        <v>6.3044789999999997</v>
      </c>
      <c r="AB156">
        <v>6.3104500000000003</v>
      </c>
      <c r="AC156">
        <v>6.3241050000000003</v>
      </c>
      <c r="AD156">
        <v>6.3418570000000001</v>
      </c>
      <c r="AE156">
        <v>6.3652499999999996</v>
      </c>
      <c r="AF156">
        <v>6.3924909999999997</v>
      </c>
      <c r="AG156">
        <v>6.4170889999999998</v>
      </c>
      <c r="AH156">
        <v>6.4381880000000002</v>
      </c>
      <c r="AI156">
        <v>6.4574540000000002</v>
      </c>
      <c r="AJ156">
        <v>6.4708920000000001</v>
      </c>
      <c r="AK156">
        <v>6.4737739999999997</v>
      </c>
      <c r="AL156" s="91">
        <v>8.9999999999999993E-3</v>
      </c>
    </row>
    <row r="157" spans="1:38">
      <c r="A157" s="13" t="s">
        <v>3</v>
      </c>
      <c r="B157" t="s">
        <v>1221</v>
      </c>
      <c r="C157" t="s">
        <v>9672</v>
      </c>
      <c r="D157" t="s">
        <v>10013</v>
      </c>
      <c r="E157" t="s">
        <v>3916</v>
      </c>
      <c r="F157">
        <v>4.9465000000000002E-2</v>
      </c>
      <c r="G157">
        <v>4.3998000000000002E-2</v>
      </c>
      <c r="H157">
        <v>3.909E-2</v>
      </c>
      <c r="I157">
        <v>3.4824000000000001E-2</v>
      </c>
      <c r="J157">
        <v>3.1115E-2</v>
      </c>
      <c r="K157">
        <v>2.7786000000000002E-2</v>
      </c>
      <c r="L157">
        <v>2.4844000000000001E-2</v>
      </c>
      <c r="M157">
        <v>2.2407E-2</v>
      </c>
      <c r="N157">
        <v>2.0417999999999999E-2</v>
      </c>
      <c r="O157">
        <v>1.8762000000000001E-2</v>
      </c>
      <c r="P157">
        <v>1.7311E-2</v>
      </c>
      <c r="Q157">
        <v>1.6095000000000002E-2</v>
      </c>
      <c r="R157">
        <v>1.5003000000000001E-2</v>
      </c>
      <c r="S157">
        <v>1.4076999999999999E-2</v>
      </c>
      <c r="T157">
        <v>1.3325E-2</v>
      </c>
      <c r="U157">
        <v>1.2716999999999999E-2</v>
      </c>
      <c r="V157">
        <v>1.226E-2</v>
      </c>
      <c r="W157">
        <v>1.1872000000000001E-2</v>
      </c>
      <c r="X157">
        <v>1.1606999999999999E-2</v>
      </c>
      <c r="Y157">
        <v>1.1422E-2</v>
      </c>
      <c r="Z157">
        <v>1.1259E-2</v>
      </c>
      <c r="AA157">
        <v>1.1089E-2</v>
      </c>
      <c r="AB157">
        <v>1.095E-2</v>
      </c>
      <c r="AC157">
        <v>1.0791E-2</v>
      </c>
      <c r="AD157">
        <v>1.0647999999999999E-2</v>
      </c>
      <c r="AE157">
        <v>1.059E-2</v>
      </c>
      <c r="AF157">
        <v>1.0592000000000001E-2</v>
      </c>
      <c r="AG157">
        <v>1.0630000000000001E-2</v>
      </c>
      <c r="AH157">
        <v>1.0685999999999999E-2</v>
      </c>
      <c r="AI157">
        <v>1.076E-2</v>
      </c>
      <c r="AJ157">
        <v>1.0829E-2</v>
      </c>
      <c r="AK157">
        <v>1.089E-2</v>
      </c>
      <c r="AL157" s="91">
        <v>-4.8000000000000001E-2</v>
      </c>
    </row>
    <row r="158" spans="1:38">
      <c r="A158" s="13" t="s">
        <v>6</v>
      </c>
      <c r="B158" t="s">
        <v>970</v>
      </c>
      <c r="C158" t="s">
        <v>9674</v>
      </c>
      <c r="D158" t="s">
        <v>10014</v>
      </c>
      <c r="E158" t="s">
        <v>3916</v>
      </c>
      <c r="F158">
        <v>4.0080000000000003E-3</v>
      </c>
      <c r="G158">
        <v>4.1139999999999996E-3</v>
      </c>
      <c r="H158">
        <v>4.1989999999999996E-3</v>
      </c>
      <c r="I158">
        <v>4.3010000000000001E-3</v>
      </c>
      <c r="J158">
        <v>4.3940000000000003E-3</v>
      </c>
      <c r="K158">
        <v>4.4790000000000003E-3</v>
      </c>
      <c r="L158">
        <v>4.561E-3</v>
      </c>
      <c r="M158">
        <v>4.6639999999999997E-3</v>
      </c>
      <c r="N158">
        <v>4.7679999999999997E-3</v>
      </c>
      <c r="O158">
        <v>4.862E-3</v>
      </c>
      <c r="P158">
        <v>4.9249999999999997E-3</v>
      </c>
      <c r="Q158">
        <v>4.9909999999999998E-3</v>
      </c>
      <c r="R158">
        <v>5.0549999999999996E-3</v>
      </c>
      <c r="S158">
        <v>5.1089999999999998E-3</v>
      </c>
      <c r="T158">
        <v>5.1859999999999996E-3</v>
      </c>
      <c r="U158">
        <v>5.2750000000000002E-3</v>
      </c>
      <c r="V158">
        <v>5.3680000000000004E-3</v>
      </c>
      <c r="W158">
        <v>5.463E-3</v>
      </c>
      <c r="X158">
        <v>5.5599999999999998E-3</v>
      </c>
      <c r="Y158">
        <v>5.6550000000000003E-3</v>
      </c>
      <c r="Z158">
        <v>5.7479999999999996E-3</v>
      </c>
      <c r="AA158">
        <v>5.8370000000000002E-3</v>
      </c>
      <c r="AB158">
        <v>5.921E-3</v>
      </c>
      <c r="AC158">
        <v>5.999E-3</v>
      </c>
      <c r="AD158">
        <v>6.0740000000000004E-3</v>
      </c>
      <c r="AE158">
        <v>6.1440000000000002E-3</v>
      </c>
      <c r="AF158">
        <v>6.2139999999999999E-3</v>
      </c>
      <c r="AG158">
        <v>6.2820000000000003E-3</v>
      </c>
      <c r="AH158">
        <v>6.3470000000000002E-3</v>
      </c>
      <c r="AI158">
        <v>6.4099999999999999E-3</v>
      </c>
      <c r="AJ158">
        <v>6.4580000000000002E-3</v>
      </c>
      <c r="AK158">
        <v>6.4869999999999997E-3</v>
      </c>
      <c r="AL158" s="91">
        <v>1.6E-2</v>
      </c>
    </row>
    <row r="159" spans="1:38">
      <c r="A159" s="13" t="s">
        <v>2</v>
      </c>
      <c r="B159" t="s">
        <v>985</v>
      </c>
      <c r="C159" t="s">
        <v>9676</v>
      </c>
      <c r="D159" t="s">
        <v>10015</v>
      </c>
      <c r="E159" t="s">
        <v>3916</v>
      </c>
      <c r="F159">
        <v>4.317E-2</v>
      </c>
      <c r="G159">
        <v>4.7641999999999997E-2</v>
      </c>
      <c r="H159">
        <v>5.1379000000000001E-2</v>
      </c>
      <c r="I159">
        <v>5.5049000000000001E-2</v>
      </c>
      <c r="J159">
        <v>5.8296000000000001E-2</v>
      </c>
      <c r="K159">
        <v>6.1093000000000001E-2</v>
      </c>
      <c r="L159">
        <v>6.3506999999999994E-2</v>
      </c>
      <c r="M159">
        <v>6.5673999999999996E-2</v>
      </c>
      <c r="N159">
        <v>6.7658999999999997E-2</v>
      </c>
      <c r="O159">
        <v>6.9489999999999996E-2</v>
      </c>
      <c r="P159">
        <v>7.1240999999999999E-2</v>
      </c>
      <c r="Q159">
        <v>7.2923000000000002E-2</v>
      </c>
      <c r="R159">
        <v>7.4556999999999998E-2</v>
      </c>
      <c r="S159">
        <v>7.6177999999999996E-2</v>
      </c>
      <c r="T159">
        <v>7.7814999999999995E-2</v>
      </c>
      <c r="U159">
        <v>7.9501000000000002E-2</v>
      </c>
      <c r="V159">
        <v>8.1286999999999998E-2</v>
      </c>
      <c r="W159">
        <v>8.3280000000000007E-2</v>
      </c>
      <c r="X159">
        <v>8.5556999999999994E-2</v>
      </c>
      <c r="Y159">
        <v>8.8113999999999998E-2</v>
      </c>
      <c r="Z159">
        <v>9.0984999999999996E-2</v>
      </c>
      <c r="AA159">
        <v>9.4186000000000006E-2</v>
      </c>
      <c r="AB159">
        <v>9.7800999999999999E-2</v>
      </c>
      <c r="AC159">
        <v>0.101882</v>
      </c>
      <c r="AD159">
        <v>0.106373</v>
      </c>
      <c r="AE159">
        <v>0.11140600000000001</v>
      </c>
      <c r="AF159">
        <v>0.11706800000000001</v>
      </c>
      <c r="AG159">
        <v>0.123364</v>
      </c>
      <c r="AH159">
        <v>0.13034799999999999</v>
      </c>
      <c r="AI159">
        <v>0.13800499999999999</v>
      </c>
      <c r="AJ159">
        <v>0.146457</v>
      </c>
      <c r="AK159">
        <v>0.155746</v>
      </c>
      <c r="AL159" s="91">
        <v>4.2000000000000003E-2</v>
      </c>
    </row>
    <row r="160" spans="1:38">
      <c r="A160" s="13" t="s">
        <v>3</v>
      </c>
      <c r="B160" t="s">
        <v>3230</v>
      </c>
      <c r="C160" t="s">
        <v>9678</v>
      </c>
      <c r="D160" t="s">
        <v>10016</v>
      </c>
      <c r="E160" t="s">
        <v>3916</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t="s">
        <v>549</v>
      </c>
    </row>
    <row r="161" spans="1:38">
      <c r="A161" s="13" t="s">
        <v>1</v>
      </c>
      <c r="B161" t="s">
        <v>2271</v>
      </c>
      <c r="C161" t="s">
        <v>9680</v>
      </c>
      <c r="D161" t="s">
        <v>10017</v>
      </c>
      <c r="E161" t="s">
        <v>3916</v>
      </c>
      <c r="F161">
        <v>0</v>
      </c>
      <c r="G161">
        <v>1.11E-4</v>
      </c>
      <c r="H161">
        <v>2.1800000000000001E-4</v>
      </c>
      <c r="I161">
        <v>3.3700000000000001E-4</v>
      </c>
      <c r="J161">
        <v>4.5899999999999999E-4</v>
      </c>
      <c r="K161">
        <v>5.7899999999999998E-4</v>
      </c>
      <c r="L161">
        <v>6.9899999999999997E-4</v>
      </c>
      <c r="M161">
        <v>8.1899999999999996E-4</v>
      </c>
      <c r="N161">
        <v>9.41E-4</v>
      </c>
      <c r="O161">
        <v>1.0660000000000001E-3</v>
      </c>
      <c r="P161">
        <v>1.194E-3</v>
      </c>
      <c r="Q161">
        <v>1.322E-3</v>
      </c>
      <c r="R161">
        <v>1.4519999999999999E-3</v>
      </c>
      <c r="S161">
        <v>1.5839999999999999E-3</v>
      </c>
      <c r="T161">
        <v>1.7160000000000001E-3</v>
      </c>
      <c r="U161">
        <v>1.8469999999999999E-3</v>
      </c>
      <c r="V161">
        <v>1.9780000000000002E-3</v>
      </c>
      <c r="W161">
        <v>2.1099999999999999E-3</v>
      </c>
      <c r="X161">
        <v>2.2439999999999999E-3</v>
      </c>
      <c r="Y161">
        <v>2.3800000000000002E-3</v>
      </c>
      <c r="Z161">
        <v>2.519E-3</v>
      </c>
      <c r="AA161">
        <v>2.6589999999999999E-3</v>
      </c>
      <c r="AB161">
        <v>2.8E-3</v>
      </c>
      <c r="AC161">
        <v>2.9420000000000002E-3</v>
      </c>
      <c r="AD161">
        <v>3.0860000000000002E-3</v>
      </c>
      <c r="AE161">
        <v>3.2320000000000001E-3</v>
      </c>
      <c r="AF161">
        <v>3.382E-3</v>
      </c>
      <c r="AG161">
        <v>3.5349999999999999E-3</v>
      </c>
      <c r="AH161">
        <v>3.6909999999999998E-3</v>
      </c>
      <c r="AI161">
        <v>3.8500000000000001E-3</v>
      </c>
      <c r="AJ161">
        <v>4.0109999999999998E-3</v>
      </c>
      <c r="AK161">
        <v>4.1710000000000002E-3</v>
      </c>
      <c r="AL161" t="s">
        <v>549</v>
      </c>
    </row>
    <row r="162" spans="1:38">
      <c r="A162" s="13" t="s">
        <v>5</v>
      </c>
      <c r="B162" t="s">
        <v>3238</v>
      </c>
      <c r="C162" t="s">
        <v>9682</v>
      </c>
      <c r="D162" t="s">
        <v>10018</v>
      </c>
      <c r="E162" t="s">
        <v>3916</v>
      </c>
      <c r="F162">
        <v>9.7E-5</v>
      </c>
      <c r="G162">
        <v>2.5099999999999998E-4</v>
      </c>
      <c r="H162">
        <v>3.9800000000000002E-4</v>
      </c>
      <c r="I162">
        <v>5.62E-4</v>
      </c>
      <c r="J162">
        <v>7.2900000000000005E-4</v>
      </c>
      <c r="K162">
        <v>8.9499999999999996E-4</v>
      </c>
      <c r="L162">
        <v>1.059E-3</v>
      </c>
      <c r="M162">
        <v>1.224E-3</v>
      </c>
      <c r="N162">
        <v>1.392E-3</v>
      </c>
      <c r="O162">
        <v>1.562E-3</v>
      </c>
      <c r="P162">
        <v>1.7359999999999999E-3</v>
      </c>
      <c r="Q162">
        <v>1.9120000000000001E-3</v>
      </c>
      <c r="R162">
        <v>2.0890000000000001E-3</v>
      </c>
      <c r="S162">
        <v>2.2680000000000001E-3</v>
      </c>
      <c r="T162">
        <v>2.4480000000000001E-3</v>
      </c>
      <c r="U162">
        <v>2.627E-3</v>
      </c>
      <c r="V162">
        <v>2.8050000000000002E-3</v>
      </c>
      <c r="W162">
        <v>2.9840000000000001E-3</v>
      </c>
      <c r="X162">
        <v>3.166E-3</v>
      </c>
      <c r="Y162">
        <v>3.3509999999999998E-3</v>
      </c>
      <c r="Z162">
        <v>3.539E-3</v>
      </c>
      <c r="AA162">
        <v>3.7290000000000001E-3</v>
      </c>
      <c r="AB162">
        <v>3.921E-3</v>
      </c>
      <c r="AC162">
        <v>4.1149999999999997E-3</v>
      </c>
      <c r="AD162">
        <v>4.3099999999999996E-3</v>
      </c>
      <c r="AE162">
        <v>4.509E-3</v>
      </c>
      <c r="AF162">
        <v>4.712E-3</v>
      </c>
      <c r="AG162">
        <v>4.921E-3</v>
      </c>
      <c r="AH162">
        <v>5.1339999999999997E-3</v>
      </c>
      <c r="AI162">
        <v>5.3499999999999997E-3</v>
      </c>
      <c r="AJ162">
        <v>5.5700000000000003E-3</v>
      </c>
      <c r="AK162">
        <v>5.7889999999999999E-3</v>
      </c>
      <c r="AL162" s="91">
        <v>0.14099999999999999</v>
      </c>
    </row>
    <row r="163" spans="1:38">
      <c r="A163" s="13" t="s">
        <v>5</v>
      </c>
      <c r="B163" t="s">
        <v>3235</v>
      </c>
      <c r="C163" t="s">
        <v>9684</v>
      </c>
      <c r="D163" t="s">
        <v>10019</v>
      </c>
      <c r="E163" t="s">
        <v>3916</v>
      </c>
      <c r="F163">
        <v>1.05E-4</v>
      </c>
      <c r="G163">
        <v>2.6499999999999999E-4</v>
      </c>
      <c r="H163">
        <v>4.1899999999999999E-4</v>
      </c>
      <c r="I163">
        <v>5.9100000000000005E-4</v>
      </c>
      <c r="J163">
        <v>7.6599999999999997E-4</v>
      </c>
      <c r="K163">
        <v>9.3899999999999995E-4</v>
      </c>
      <c r="L163">
        <v>1.111E-3</v>
      </c>
      <c r="M163">
        <v>1.284E-3</v>
      </c>
      <c r="N163">
        <v>1.459E-3</v>
      </c>
      <c r="O163">
        <v>1.637E-3</v>
      </c>
      <c r="P163">
        <v>1.82E-3</v>
      </c>
      <c r="Q163">
        <v>2.0040000000000001E-3</v>
      </c>
      <c r="R163">
        <v>2.189E-3</v>
      </c>
      <c r="S163">
        <v>2.3760000000000001E-3</v>
      </c>
      <c r="T163">
        <v>2.5639999999999999E-3</v>
      </c>
      <c r="U163">
        <v>2.751E-3</v>
      </c>
      <c r="V163">
        <v>2.9369999999999999E-3</v>
      </c>
      <c r="W163">
        <v>3.124E-3</v>
      </c>
      <c r="X163">
        <v>3.3149999999999998E-3</v>
      </c>
      <c r="Y163">
        <v>3.509E-3</v>
      </c>
      <c r="Z163">
        <v>3.705E-3</v>
      </c>
      <c r="AA163">
        <v>3.9039999999999999E-3</v>
      </c>
      <c r="AB163">
        <v>4.1050000000000001E-3</v>
      </c>
      <c r="AC163">
        <v>4.3070000000000001E-3</v>
      </c>
      <c r="AD163">
        <v>4.5110000000000003E-3</v>
      </c>
      <c r="AE163">
        <v>4.7190000000000001E-3</v>
      </c>
      <c r="AF163">
        <v>4.9319999999999998E-3</v>
      </c>
      <c r="AG163">
        <v>5.1510000000000002E-3</v>
      </c>
      <c r="AH163">
        <v>5.3730000000000002E-3</v>
      </c>
      <c r="AI163">
        <v>5.5989999999999998E-3</v>
      </c>
      <c r="AJ163">
        <v>5.8279999999999998E-3</v>
      </c>
      <c r="AK163">
        <v>6.058E-3</v>
      </c>
      <c r="AL163" s="91">
        <v>0.14000000000000001</v>
      </c>
    </row>
    <row r="164" spans="1:38">
      <c r="A164" s="13" t="s">
        <v>7</v>
      </c>
      <c r="B164" t="s">
        <v>2287</v>
      </c>
      <c r="C164" t="s">
        <v>9686</v>
      </c>
      <c r="D164" t="s">
        <v>10020</v>
      </c>
      <c r="E164" t="s">
        <v>3916</v>
      </c>
      <c r="F164">
        <v>1.1400000000000001E-4</v>
      </c>
      <c r="G164">
        <v>3.3100000000000002E-4</v>
      </c>
      <c r="H164">
        <v>5.3899999999999998E-4</v>
      </c>
      <c r="I164">
        <v>7.7099999999999998E-4</v>
      </c>
      <c r="J164">
        <v>1.008E-3</v>
      </c>
      <c r="K164">
        <v>1.242E-3</v>
      </c>
      <c r="L164">
        <v>1.474E-3</v>
      </c>
      <c r="M164">
        <v>1.7080000000000001E-3</v>
      </c>
      <c r="N164">
        <v>1.9449999999999999E-3</v>
      </c>
      <c r="O164">
        <v>2.1870000000000001E-3</v>
      </c>
      <c r="P164">
        <v>2.4329999999999998E-3</v>
      </c>
      <c r="Q164">
        <v>2.6819999999999999E-3</v>
      </c>
      <c r="R164">
        <v>2.9329999999999998E-3</v>
      </c>
      <c r="S164">
        <v>3.1870000000000002E-3</v>
      </c>
      <c r="T164">
        <v>3.4420000000000002E-3</v>
      </c>
      <c r="U164">
        <v>3.6960000000000001E-3</v>
      </c>
      <c r="V164">
        <v>3.947E-3</v>
      </c>
      <c r="W164">
        <v>4.2009999999999999E-3</v>
      </c>
      <c r="X164">
        <v>4.4590000000000003E-3</v>
      </c>
      <c r="Y164">
        <v>4.7219999999999996E-3</v>
      </c>
      <c r="Z164">
        <v>4.9880000000000002E-3</v>
      </c>
      <c r="AA164">
        <v>5.2579999999999997E-3</v>
      </c>
      <c r="AB164">
        <v>5.5300000000000002E-3</v>
      </c>
      <c r="AC164">
        <v>5.8040000000000001E-3</v>
      </c>
      <c r="AD164">
        <v>6.0809999999999996E-3</v>
      </c>
      <c r="AE164">
        <v>6.3629999999999997E-3</v>
      </c>
      <c r="AF164">
        <v>6.6509999999999998E-3</v>
      </c>
      <c r="AG164">
        <v>6.9480000000000002E-3</v>
      </c>
      <c r="AH164">
        <v>7.2480000000000001E-3</v>
      </c>
      <c r="AI164">
        <v>7.5550000000000001E-3</v>
      </c>
      <c r="AJ164">
        <v>7.8659999999999997E-3</v>
      </c>
      <c r="AK164">
        <v>8.1759999999999992E-3</v>
      </c>
      <c r="AL164" s="91">
        <v>0.14799999999999999</v>
      </c>
    </row>
    <row r="165" spans="1:38">
      <c r="B165" t="s">
        <v>8091</v>
      </c>
      <c r="C165" t="s">
        <v>9688</v>
      </c>
      <c r="D165" t="s">
        <v>10021</v>
      </c>
      <c r="E165" t="s">
        <v>3916</v>
      </c>
      <c r="F165">
        <v>5.0650940000000002</v>
      </c>
      <c r="G165">
        <v>5.1846930000000002</v>
      </c>
      <c r="H165">
        <v>5.2797179999999999</v>
      </c>
      <c r="I165">
        <v>5.3947219999999998</v>
      </c>
      <c r="J165">
        <v>5.5033510000000003</v>
      </c>
      <c r="K165">
        <v>5.5985639999999997</v>
      </c>
      <c r="L165">
        <v>5.6847599999999998</v>
      </c>
      <c r="M165">
        <v>5.7668809999999997</v>
      </c>
      <c r="N165">
        <v>5.845224</v>
      </c>
      <c r="O165">
        <v>5.9196980000000003</v>
      </c>
      <c r="P165">
        <v>5.9877500000000001</v>
      </c>
      <c r="Q165">
        <v>6.0518349999999996</v>
      </c>
      <c r="R165">
        <v>6.1122589999999999</v>
      </c>
      <c r="S165">
        <v>6.168272</v>
      </c>
      <c r="T165">
        <v>6.2158449999999998</v>
      </c>
      <c r="U165">
        <v>6.2512730000000003</v>
      </c>
      <c r="V165">
        <v>6.2820419999999997</v>
      </c>
      <c r="W165">
        <v>6.3157259999999997</v>
      </c>
      <c r="X165">
        <v>6.3502070000000002</v>
      </c>
      <c r="Y165">
        <v>6.3837489999999999</v>
      </c>
      <c r="Z165">
        <v>6.4103700000000003</v>
      </c>
      <c r="AA165">
        <v>6.4311429999999996</v>
      </c>
      <c r="AB165">
        <v>6.4414769999999999</v>
      </c>
      <c r="AC165">
        <v>6.4599460000000004</v>
      </c>
      <c r="AD165">
        <v>6.4829379999999999</v>
      </c>
      <c r="AE165">
        <v>6.5122140000000002</v>
      </c>
      <c r="AF165">
        <v>6.5460459999999996</v>
      </c>
      <c r="AG165">
        <v>6.5779199999999998</v>
      </c>
      <c r="AH165">
        <v>6.6070130000000002</v>
      </c>
      <c r="AI165">
        <v>6.6349799999999997</v>
      </c>
      <c r="AJ165">
        <v>6.6579090000000001</v>
      </c>
      <c r="AK165">
        <v>6.6710900000000004</v>
      </c>
      <c r="AL165" s="91">
        <v>8.9999999999999993E-3</v>
      </c>
    </row>
    <row r="166" spans="1:38">
      <c r="B166" t="s">
        <v>8412</v>
      </c>
      <c r="C166" t="s">
        <v>9690</v>
      </c>
      <c r="D166" t="s">
        <v>10022</v>
      </c>
      <c r="E166" t="s">
        <v>3916</v>
      </c>
      <c r="F166">
        <v>12.343863000000001</v>
      </c>
      <c r="G166">
        <v>12.706403999999999</v>
      </c>
      <c r="H166">
        <v>13.039901</v>
      </c>
      <c r="I166">
        <v>13.4125</v>
      </c>
      <c r="J166">
        <v>13.780085</v>
      </c>
      <c r="K166">
        <v>14.128215000000001</v>
      </c>
      <c r="L166">
        <v>14.463972999999999</v>
      </c>
      <c r="M166">
        <v>14.794974</v>
      </c>
      <c r="N166">
        <v>15.122064</v>
      </c>
      <c r="O166">
        <v>15.444889</v>
      </c>
      <c r="P166">
        <v>15.758153999999999</v>
      </c>
      <c r="Q166">
        <v>16.067368999999999</v>
      </c>
      <c r="R166">
        <v>16.366707000000002</v>
      </c>
      <c r="S166">
        <v>16.665952999999998</v>
      </c>
      <c r="T166">
        <v>16.937740000000002</v>
      </c>
      <c r="U166">
        <v>17.186699000000001</v>
      </c>
      <c r="V166">
        <v>17.424496000000001</v>
      </c>
      <c r="W166">
        <v>17.672276</v>
      </c>
      <c r="X166">
        <v>17.927175999999999</v>
      </c>
      <c r="Y166">
        <v>18.185205</v>
      </c>
      <c r="Z166">
        <v>18.434246000000002</v>
      </c>
      <c r="AA166">
        <v>18.668146</v>
      </c>
      <c r="AB166">
        <v>18.898140000000001</v>
      </c>
      <c r="AC166">
        <v>19.138328999999999</v>
      </c>
      <c r="AD166">
        <v>19.409433</v>
      </c>
      <c r="AE166">
        <v>19.712399000000001</v>
      </c>
      <c r="AF166">
        <v>20.026800000000001</v>
      </c>
      <c r="AG166">
        <v>20.340873999999999</v>
      </c>
      <c r="AH166">
        <v>20.664781999999999</v>
      </c>
      <c r="AI166">
        <v>20.999396999999998</v>
      </c>
      <c r="AJ166">
        <v>21.320126999999999</v>
      </c>
      <c r="AK166">
        <v>21.628544000000002</v>
      </c>
      <c r="AL166" s="91">
        <v>1.7999999999999999E-2</v>
      </c>
    </row>
    <row r="167" spans="1:38">
      <c r="B167" t="s">
        <v>8415</v>
      </c>
      <c r="D167" t="s">
        <v>10023</v>
      </c>
    </row>
    <row r="168" spans="1:38">
      <c r="B168" t="s">
        <v>8221</v>
      </c>
      <c r="D168" t="s">
        <v>10024</v>
      </c>
    </row>
    <row r="169" spans="1:38">
      <c r="B169" t="s">
        <v>850</v>
      </c>
      <c r="D169" t="s">
        <v>10025</v>
      </c>
    </row>
    <row r="170" spans="1:38">
      <c r="B170" t="s">
        <v>955</v>
      </c>
      <c r="C170" t="s">
        <v>9695</v>
      </c>
      <c r="D170" t="s">
        <v>10026</v>
      </c>
      <c r="E170" t="s">
        <v>8225</v>
      </c>
      <c r="F170">
        <v>15.833444</v>
      </c>
      <c r="G170">
        <v>15.916945</v>
      </c>
      <c r="H170">
        <v>16.152964000000001</v>
      </c>
      <c r="I170">
        <v>16.361098999999999</v>
      </c>
      <c r="J170">
        <v>16.638044000000001</v>
      </c>
      <c r="K170">
        <v>16.986425000000001</v>
      </c>
      <c r="L170">
        <v>17.394625000000001</v>
      </c>
      <c r="M170">
        <v>17.785074000000002</v>
      </c>
      <c r="N170">
        <v>18.065439000000001</v>
      </c>
      <c r="O170">
        <v>18.129999000000002</v>
      </c>
      <c r="P170">
        <v>18.227664999999998</v>
      </c>
      <c r="Q170">
        <v>18.281694000000002</v>
      </c>
      <c r="R170">
        <v>18.310755</v>
      </c>
      <c r="S170">
        <v>18.309539999999998</v>
      </c>
      <c r="T170">
        <v>18.294101999999999</v>
      </c>
      <c r="U170">
        <v>18.284233</v>
      </c>
      <c r="V170">
        <v>18.276506000000001</v>
      </c>
      <c r="W170">
        <v>18.270009999999999</v>
      </c>
      <c r="X170">
        <v>18.264565000000001</v>
      </c>
      <c r="Y170">
        <v>18.260010000000001</v>
      </c>
      <c r="Z170">
        <v>18.256142000000001</v>
      </c>
      <c r="AA170">
        <v>18.252814999999998</v>
      </c>
      <c r="AB170">
        <v>18.250017</v>
      </c>
      <c r="AC170">
        <v>18.247638999999999</v>
      </c>
      <c r="AD170">
        <v>18.2456</v>
      </c>
      <c r="AE170">
        <v>18.243874000000002</v>
      </c>
      <c r="AF170">
        <v>18.242349999999998</v>
      </c>
      <c r="AG170">
        <v>18.241008999999998</v>
      </c>
      <c r="AH170">
        <v>18.239861999999999</v>
      </c>
      <c r="AI170">
        <v>18.238852999999999</v>
      </c>
      <c r="AJ170">
        <v>18.238061999999999</v>
      </c>
      <c r="AK170">
        <v>18.237273999999999</v>
      </c>
      <c r="AL170" s="91">
        <v>5.0000000000000001E-3</v>
      </c>
    </row>
    <row r="171" spans="1:38">
      <c r="B171" t="s">
        <v>1221</v>
      </c>
      <c r="C171" t="s">
        <v>9697</v>
      </c>
      <c r="D171" t="s">
        <v>10027</v>
      </c>
      <c r="E171" t="s">
        <v>2728</v>
      </c>
      <c r="F171">
        <v>10.982303</v>
      </c>
      <c r="G171">
        <v>11.049652999999999</v>
      </c>
      <c r="H171">
        <v>11.341513000000001</v>
      </c>
      <c r="I171">
        <v>11.514438</v>
      </c>
      <c r="J171">
        <v>11.71176</v>
      </c>
      <c r="K171">
        <v>11.948588000000001</v>
      </c>
      <c r="L171">
        <v>12.228875</v>
      </c>
      <c r="M171">
        <v>12.510766</v>
      </c>
      <c r="N171">
        <v>12.815541</v>
      </c>
      <c r="O171">
        <v>12.908493999999999</v>
      </c>
      <c r="P171">
        <v>13.129896</v>
      </c>
      <c r="Q171">
        <v>13.309161</v>
      </c>
      <c r="R171">
        <v>13.454573</v>
      </c>
      <c r="S171">
        <v>13.540959000000001</v>
      </c>
      <c r="T171">
        <v>13.589112</v>
      </c>
      <c r="U171">
        <v>13.606033999999999</v>
      </c>
      <c r="V171">
        <v>13.629832</v>
      </c>
      <c r="W171">
        <v>13.655479</v>
      </c>
      <c r="X171">
        <v>13.682715</v>
      </c>
      <c r="Y171">
        <v>13.713426</v>
      </c>
      <c r="Z171">
        <v>13.742716</v>
      </c>
      <c r="AA171">
        <v>13.678789999999999</v>
      </c>
      <c r="AB171">
        <v>13.718861</v>
      </c>
      <c r="AC171">
        <v>13.767915</v>
      </c>
      <c r="AD171">
        <v>13.823441000000001</v>
      </c>
      <c r="AE171">
        <v>13.891249999999999</v>
      </c>
      <c r="AF171">
        <v>13.968991000000001</v>
      </c>
      <c r="AG171">
        <v>14.065358</v>
      </c>
      <c r="AH171">
        <v>14.176416</v>
      </c>
      <c r="AI171">
        <v>14.291848999999999</v>
      </c>
      <c r="AJ171">
        <v>14.388506</v>
      </c>
      <c r="AK171">
        <v>14.475106</v>
      </c>
      <c r="AL171" s="91">
        <v>8.9999999999999993E-3</v>
      </c>
    </row>
    <row r="172" spans="1:38">
      <c r="B172" t="s">
        <v>970</v>
      </c>
      <c r="C172" t="s">
        <v>9699</v>
      </c>
      <c r="D172" t="s">
        <v>10028</v>
      </c>
      <c r="E172" t="s">
        <v>2728</v>
      </c>
      <c r="F172">
        <v>12.17399</v>
      </c>
      <c r="G172">
        <v>12.207234</v>
      </c>
      <c r="H172">
        <v>12.354547</v>
      </c>
      <c r="I172">
        <v>12.447348</v>
      </c>
      <c r="J172">
        <v>12.576535</v>
      </c>
      <c r="K172">
        <v>12.756093999999999</v>
      </c>
      <c r="L172">
        <v>12.984404</v>
      </c>
      <c r="M172">
        <v>13.252844</v>
      </c>
      <c r="N172">
        <v>13.539478000000001</v>
      </c>
      <c r="O172">
        <v>13.607677000000001</v>
      </c>
      <c r="P172">
        <v>13.791698</v>
      </c>
      <c r="Q172">
        <v>13.938329</v>
      </c>
      <c r="R172">
        <v>14.040836000000001</v>
      </c>
      <c r="S172">
        <v>14.097208</v>
      </c>
      <c r="T172">
        <v>14.117717000000001</v>
      </c>
      <c r="U172">
        <v>14.127219999999999</v>
      </c>
      <c r="V172">
        <v>14.128342999999999</v>
      </c>
      <c r="W172">
        <v>14.123682000000001</v>
      </c>
      <c r="X172">
        <v>14.119745</v>
      </c>
      <c r="Y172">
        <v>14.116498</v>
      </c>
      <c r="Z172">
        <v>14.113765000000001</v>
      </c>
      <c r="AA172">
        <v>14.111502</v>
      </c>
      <c r="AB172">
        <v>14.109691</v>
      </c>
      <c r="AC172">
        <v>14.101913</v>
      </c>
      <c r="AD172">
        <v>14.101361000000001</v>
      </c>
      <c r="AE172">
        <v>14.101431</v>
      </c>
      <c r="AF172">
        <v>14.102192000000001</v>
      </c>
      <c r="AG172">
        <v>14.103839000000001</v>
      </c>
      <c r="AH172">
        <v>14.106538</v>
      </c>
      <c r="AI172">
        <v>14.110227999999999</v>
      </c>
      <c r="AJ172">
        <v>14.114551000000001</v>
      </c>
      <c r="AK172">
        <v>14.119119</v>
      </c>
      <c r="AL172" s="91">
        <v>5.0000000000000001E-3</v>
      </c>
    </row>
    <row r="173" spans="1:38">
      <c r="B173" t="s">
        <v>985</v>
      </c>
      <c r="C173" t="s">
        <v>9701</v>
      </c>
      <c r="D173" t="s">
        <v>10029</v>
      </c>
      <c r="E173" t="s">
        <v>2728</v>
      </c>
      <c r="F173">
        <v>12.041197</v>
      </c>
      <c r="G173">
        <v>12.075243</v>
      </c>
      <c r="H173">
        <v>12.249264</v>
      </c>
      <c r="I173">
        <v>12.364709</v>
      </c>
      <c r="J173">
        <v>12.524457</v>
      </c>
      <c r="K173">
        <v>12.734984000000001</v>
      </c>
      <c r="L173">
        <v>12.998265999999999</v>
      </c>
      <c r="M173">
        <v>13.292603</v>
      </c>
      <c r="N173">
        <v>13.601611999999999</v>
      </c>
      <c r="O173">
        <v>13.603702999999999</v>
      </c>
      <c r="P173">
        <v>13.72095</v>
      </c>
      <c r="Q173">
        <v>13.823051</v>
      </c>
      <c r="R173">
        <v>13.88674</v>
      </c>
      <c r="S173">
        <v>13.911946</v>
      </c>
      <c r="T173">
        <v>13.912062000000001</v>
      </c>
      <c r="U173">
        <v>13.886786000000001</v>
      </c>
      <c r="V173">
        <v>13.856545000000001</v>
      </c>
      <c r="W173">
        <v>13.827242999999999</v>
      </c>
      <c r="X173">
        <v>13.793615000000001</v>
      </c>
      <c r="Y173">
        <v>13.756524000000001</v>
      </c>
      <c r="Z173">
        <v>13.717677999999999</v>
      </c>
      <c r="AA173">
        <v>13.683342</v>
      </c>
      <c r="AB173">
        <v>13.647736</v>
      </c>
      <c r="AC173">
        <v>13.611599</v>
      </c>
      <c r="AD173">
        <v>13.584353</v>
      </c>
      <c r="AE173">
        <v>13.553896</v>
      </c>
      <c r="AF173">
        <v>13.526783</v>
      </c>
      <c r="AG173">
        <v>13.500651</v>
      </c>
      <c r="AH173">
        <v>13.475502000000001</v>
      </c>
      <c r="AI173">
        <v>13.451409999999999</v>
      </c>
      <c r="AJ173">
        <v>13.428345999999999</v>
      </c>
      <c r="AK173">
        <v>13.406385</v>
      </c>
      <c r="AL173" s="91">
        <v>3.0000000000000001E-3</v>
      </c>
    </row>
    <row r="174" spans="1:38">
      <c r="B174" t="s">
        <v>3230</v>
      </c>
      <c r="C174" t="s">
        <v>9703</v>
      </c>
      <c r="D174" t="s">
        <v>10030</v>
      </c>
      <c r="E174" t="s">
        <v>2728</v>
      </c>
      <c r="F174">
        <v>10.610325</v>
      </c>
      <c r="G174">
        <v>10.707651</v>
      </c>
      <c r="H174">
        <v>11.030215</v>
      </c>
      <c r="I174">
        <v>11.221423</v>
      </c>
      <c r="J174">
        <v>11.435703999999999</v>
      </c>
      <c r="K174">
        <v>11.684262</v>
      </c>
      <c r="L174">
        <v>11.964089</v>
      </c>
      <c r="M174">
        <v>12.2705</v>
      </c>
      <c r="N174">
        <v>12.590438000000001</v>
      </c>
      <c r="O174">
        <v>12.670097</v>
      </c>
      <c r="P174">
        <v>12.847771</v>
      </c>
      <c r="Q174">
        <v>12.994916</v>
      </c>
      <c r="R174">
        <v>13.122529</v>
      </c>
      <c r="S174">
        <v>13.175064000000001</v>
      </c>
      <c r="T174">
        <v>13.191049</v>
      </c>
      <c r="U174">
        <v>13.179138999999999</v>
      </c>
      <c r="V174">
        <v>13.174061</v>
      </c>
      <c r="W174">
        <v>13.170579999999999</v>
      </c>
      <c r="X174">
        <v>13.168615000000001</v>
      </c>
      <c r="Y174">
        <v>13.168682</v>
      </c>
      <c r="Z174">
        <v>13.170483000000001</v>
      </c>
      <c r="AA174">
        <v>13.112534999999999</v>
      </c>
      <c r="AB174">
        <v>13.128779</v>
      </c>
      <c r="AC174">
        <v>13.146091999999999</v>
      </c>
      <c r="AD174">
        <v>13.170275999999999</v>
      </c>
      <c r="AE174">
        <v>13.203789</v>
      </c>
      <c r="AF174">
        <v>13.252024</v>
      </c>
      <c r="AG174">
        <v>13.308242999999999</v>
      </c>
      <c r="AH174">
        <v>13.374212999999999</v>
      </c>
      <c r="AI174">
        <v>13.442157</v>
      </c>
      <c r="AJ174">
        <v>13.526508</v>
      </c>
      <c r="AK174">
        <v>13.595105</v>
      </c>
      <c r="AL174" s="91">
        <v>8.0000000000000002E-3</v>
      </c>
    </row>
    <row r="175" spans="1:38">
      <c r="B175" t="s">
        <v>2271</v>
      </c>
      <c r="C175" t="s">
        <v>9705</v>
      </c>
      <c r="D175" t="s">
        <v>10031</v>
      </c>
      <c r="E175" t="s">
        <v>8225</v>
      </c>
      <c r="F175">
        <v>26.787324999999999</v>
      </c>
      <c r="G175">
        <v>26.787324999999999</v>
      </c>
      <c r="H175">
        <v>26.950589999999998</v>
      </c>
      <c r="I175">
        <v>27.066389000000001</v>
      </c>
      <c r="J175">
        <v>27.186810000000001</v>
      </c>
      <c r="K175">
        <v>27.351122</v>
      </c>
      <c r="L175">
        <v>27.568787</v>
      </c>
      <c r="M175">
        <v>27.845044999999999</v>
      </c>
      <c r="N175">
        <v>28.174744</v>
      </c>
      <c r="O175">
        <v>28.371984000000001</v>
      </c>
      <c r="P175">
        <v>28.695305000000001</v>
      </c>
      <c r="Q175">
        <v>28.939254999999999</v>
      </c>
      <c r="R175">
        <v>29.084841000000001</v>
      </c>
      <c r="S175">
        <v>29.142503999999999</v>
      </c>
      <c r="T175">
        <v>29.159268999999998</v>
      </c>
      <c r="U175">
        <v>29.166868000000001</v>
      </c>
      <c r="V175">
        <v>29.164541</v>
      </c>
      <c r="W175">
        <v>29.162163</v>
      </c>
      <c r="X175">
        <v>29.160435</v>
      </c>
      <c r="Y175">
        <v>29.159469999999999</v>
      </c>
      <c r="Z175">
        <v>29.159003999999999</v>
      </c>
      <c r="AA175">
        <v>29.158884</v>
      </c>
      <c r="AB175">
        <v>28.976557</v>
      </c>
      <c r="AC175">
        <v>28.989283</v>
      </c>
      <c r="AD175">
        <v>29.005552000000002</v>
      </c>
      <c r="AE175">
        <v>29.026018000000001</v>
      </c>
      <c r="AF175">
        <v>29.050884</v>
      </c>
      <c r="AG175">
        <v>29.079992000000001</v>
      </c>
      <c r="AH175">
        <v>29.112601999999999</v>
      </c>
      <c r="AI175">
        <v>29.146656</v>
      </c>
      <c r="AJ175">
        <v>29.180755999999999</v>
      </c>
      <c r="AK175">
        <v>29.213203</v>
      </c>
      <c r="AL175" s="91">
        <v>3.0000000000000001E-3</v>
      </c>
    </row>
    <row r="176" spans="1:38">
      <c r="B176" t="s">
        <v>3238</v>
      </c>
      <c r="C176" t="s">
        <v>9707</v>
      </c>
      <c r="D176" t="s">
        <v>10032</v>
      </c>
      <c r="E176" t="s">
        <v>8225</v>
      </c>
      <c r="F176">
        <v>0</v>
      </c>
      <c r="G176">
        <v>22.487862</v>
      </c>
      <c r="H176">
        <v>22.935108</v>
      </c>
      <c r="I176">
        <v>23.302744000000001</v>
      </c>
      <c r="J176">
        <v>23.663938999999999</v>
      </c>
      <c r="K176">
        <v>24.162012000000001</v>
      </c>
      <c r="L176">
        <v>24.829474999999999</v>
      </c>
      <c r="M176">
        <v>25.589469999999999</v>
      </c>
      <c r="N176">
        <v>26.448948000000001</v>
      </c>
      <c r="O176">
        <v>26.798634</v>
      </c>
      <c r="P176">
        <v>27.493675</v>
      </c>
      <c r="Q176">
        <v>28.006046000000001</v>
      </c>
      <c r="R176">
        <v>28.329343999999999</v>
      </c>
      <c r="S176">
        <v>28.423334000000001</v>
      </c>
      <c r="T176">
        <v>28.450196999999999</v>
      </c>
      <c r="U176">
        <v>28.466118000000002</v>
      </c>
      <c r="V176">
        <v>28.470490999999999</v>
      </c>
      <c r="W176">
        <v>28.468004000000001</v>
      </c>
      <c r="X176">
        <v>28.465357000000001</v>
      </c>
      <c r="Y176">
        <v>28.461123000000001</v>
      </c>
      <c r="Z176">
        <v>28.457477999999998</v>
      </c>
      <c r="AA176">
        <v>28.454339999999998</v>
      </c>
      <c r="AB176">
        <v>28.451682999999999</v>
      </c>
      <c r="AC176">
        <v>28.449404000000001</v>
      </c>
      <c r="AD176">
        <v>28.447431999999999</v>
      </c>
      <c r="AE176">
        <v>28.445744000000001</v>
      </c>
      <c r="AF176">
        <v>28.444224999999999</v>
      </c>
      <c r="AG176">
        <v>28.442875000000001</v>
      </c>
      <c r="AH176">
        <v>28.441690000000001</v>
      </c>
      <c r="AI176">
        <v>28.440626000000002</v>
      </c>
      <c r="AJ176">
        <v>28.439675999999999</v>
      </c>
      <c r="AK176">
        <v>28.438853999999999</v>
      </c>
      <c r="AL176" t="s">
        <v>549</v>
      </c>
    </row>
    <row r="177" spans="2:38">
      <c r="B177" t="s">
        <v>3235</v>
      </c>
      <c r="C177" t="s">
        <v>9709</v>
      </c>
      <c r="D177" t="s">
        <v>10033</v>
      </c>
      <c r="E177" t="s">
        <v>2728</v>
      </c>
      <c r="F177">
        <v>0</v>
      </c>
      <c r="G177">
        <v>17.977802000000001</v>
      </c>
      <c r="H177">
        <v>18.383469000000002</v>
      </c>
      <c r="I177">
        <v>18.501543000000002</v>
      </c>
      <c r="J177">
        <v>18.626356000000001</v>
      </c>
      <c r="K177">
        <v>18.795218999999999</v>
      </c>
      <c r="L177">
        <v>19.019141999999999</v>
      </c>
      <c r="M177">
        <v>19.294815</v>
      </c>
      <c r="N177">
        <v>19.628515</v>
      </c>
      <c r="O177">
        <v>19.733391000000001</v>
      </c>
      <c r="P177">
        <v>19.944051999999999</v>
      </c>
      <c r="Q177">
        <v>20.094597</v>
      </c>
      <c r="R177">
        <v>20.132363999999999</v>
      </c>
      <c r="S177">
        <v>20.200182000000002</v>
      </c>
      <c r="T177">
        <v>20.240563999999999</v>
      </c>
      <c r="U177">
        <v>20.274977</v>
      </c>
      <c r="V177">
        <v>20.302526</v>
      </c>
      <c r="W177">
        <v>20.329796000000002</v>
      </c>
      <c r="X177">
        <v>20.356361</v>
      </c>
      <c r="Y177">
        <v>20.38166</v>
      </c>
      <c r="Z177">
        <v>20.402687</v>
      </c>
      <c r="AA177">
        <v>20.420019</v>
      </c>
      <c r="AB177">
        <v>20.39677</v>
      </c>
      <c r="AC177">
        <v>20.404440000000001</v>
      </c>
      <c r="AD177">
        <v>20.415175999999999</v>
      </c>
      <c r="AE177">
        <v>20.429324999999999</v>
      </c>
      <c r="AF177">
        <v>20.447084</v>
      </c>
      <c r="AG177">
        <v>20.468346</v>
      </c>
      <c r="AH177">
        <v>20.492998</v>
      </c>
      <c r="AI177">
        <v>20.518720999999999</v>
      </c>
      <c r="AJ177">
        <v>20.545033</v>
      </c>
      <c r="AK177">
        <v>20.565187000000002</v>
      </c>
      <c r="AL177" t="s">
        <v>549</v>
      </c>
    </row>
    <row r="178" spans="2:38">
      <c r="B178" t="s">
        <v>2287</v>
      </c>
      <c r="C178" t="s">
        <v>9711</v>
      </c>
      <c r="D178" t="s">
        <v>10034</v>
      </c>
      <c r="E178" t="s">
        <v>8225</v>
      </c>
      <c r="F178">
        <v>0</v>
      </c>
      <c r="G178">
        <v>18.347479</v>
      </c>
      <c r="H178">
        <v>16.244858000000001</v>
      </c>
      <c r="I178">
        <v>16.244858000000001</v>
      </c>
      <c r="J178">
        <v>16.244858000000001</v>
      </c>
      <c r="K178">
        <v>16.244858000000001</v>
      </c>
      <c r="L178">
        <v>16.244858000000001</v>
      </c>
      <c r="M178">
        <v>16.244858000000001</v>
      </c>
      <c r="N178">
        <v>16.244858000000001</v>
      </c>
      <c r="O178">
        <v>16.244858000000001</v>
      </c>
      <c r="P178">
        <v>16.244858000000001</v>
      </c>
      <c r="Q178">
        <v>16.244858000000001</v>
      </c>
      <c r="R178">
        <v>16.244858000000001</v>
      </c>
      <c r="S178">
        <v>16.244858000000001</v>
      </c>
      <c r="T178">
        <v>16.244858000000001</v>
      </c>
      <c r="U178">
        <v>16.244858000000001</v>
      </c>
      <c r="V178">
        <v>16.244858000000001</v>
      </c>
      <c r="W178">
        <v>16.244858000000001</v>
      </c>
      <c r="X178">
        <v>16.244858000000001</v>
      </c>
      <c r="Y178">
        <v>16.244858000000001</v>
      </c>
      <c r="Z178">
        <v>16.244858000000001</v>
      </c>
      <c r="AA178">
        <v>16.244858000000001</v>
      </c>
      <c r="AB178">
        <v>16.244858000000001</v>
      </c>
      <c r="AC178">
        <v>16.244858000000001</v>
      </c>
      <c r="AD178">
        <v>16.244858000000001</v>
      </c>
      <c r="AE178">
        <v>16.244858000000001</v>
      </c>
      <c r="AF178">
        <v>16.244858000000001</v>
      </c>
      <c r="AG178">
        <v>16.244858000000001</v>
      </c>
      <c r="AH178">
        <v>16.244858000000001</v>
      </c>
      <c r="AI178">
        <v>16.244858000000001</v>
      </c>
      <c r="AJ178">
        <v>16.244858000000001</v>
      </c>
      <c r="AK178">
        <v>16.244858000000001</v>
      </c>
      <c r="AL178" t="s">
        <v>549</v>
      </c>
    </row>
    <row r="179" spans="2:38">
      <c r="B179" t="s">
        <v>8251</v>
      </c>
      <c r="C179" t="s">
        <v>9713</v>
      </c>
      <c r="D179" t="s">
        <v>10035</v>
      </c>
      <c r="F179">
        <v>14.746924</v>
      </c>
      <c r="G179">
        <v>14.809729000000001</v>
      </c>
      <c r="H179">
        <v>15.050865</v>
      </c>
      <c r="I179">
        <v>15.234272000000001</v>
      </c>
      <c r="J179">
        <v>15.473347</v>
      </c>
      <c r="K179">
        <v>15.775150999999999</v>
      </c>
      <c r="L179">
        <v>16.134912</v>
      </c>
      <c r="M179">
        <v>16.483378999999999</v>
      </c>
      <c r="N179">
        <v>16.758548999999999</v>
      </c>
      <c r="O179">
        <v>16.824480000000001</v>
      </c>
      <c r="P179">
        <v>16.947185999999999</v>
      </c>
      <c r="Q179">
        <v>17.027269</v>
      </c>
      <c r="R179">
        <v>17.075586000000001</v>
      </c>
      <c r="S179">
        <v>17.082187999999999</v>
      </c>
      <c r="T179">
        <v>17.069658</v>
      </c>
      <c r="U179">
        <v>17.051978999999999</v>
      </c>
      <c r="V179">
        <v>17.03791</v>
      </c>
      <c r="W179">
        <v>17.025679</v>
      </c>
      <c r="X179">
        <v>17.013607</v>
      </c>
      <c r="Y179">
        <v>17.007957000000001</v>
      </c>
      <c r="Z179">
        <v>17.008704999999999</v>
      </c>
      <c r="AA179">
        <v>16.972549000000001</v>
      </c>
      <c r="AB179">
        <v>16.971419999999998</v>
      </c>
      <c r="AC179">
        <v>16.972387000000001</v>
      </c>
      <c r="AD179">
        <v>16.976496000000001</v>
      </c>
      <c r="AE179">
        <v>16.987123</v>
      </c>
      <c r="AF179">
        <v>17.000826</v>
      </c>
      <c r="AG179">
        <v>17.021622000000001</v>
      </c>
      <c r="AH179">
        <v>17.047722</v>
      </c>
      <c r="AI179">
        <v>17.074342999999999</v>
      </c>
      <c r="AJ179">
        <v>17.096679999999999</v>
      </c>
      <c r="AK179">
        <v>17.116541000000002</v>
      </c>
      <c r="AL179" s="91">
        <v>5.0000000000000001E-3</v>
      </c>
    </row>
    <row r="180" spans="2:38">
      <c r="B180" t="s">
        <v>854</v>
      </c>
      <c r="D180" t="s">
        <v>10036</v>
      </c>
    </row>
    <row r="181" spans="2:38">
      <c r="B181" t="s">
        <v>955</v>
      </c>
      <c r="C181" t="s">
        <v>9716</v>
      </c>
      <c r="D181" t="s">
        <v>10037</v>
      </c>
      <c r="E181" t="s">
        <v>8225</v>
      </c>
      <c r="F181">
        <v>9.6279889999999995</v>
      </c>
      <c r="G181">
        <v>9.6664589999999997</v>
      </c>
      <c r="H181">
        <v>9.9801870000000008</v>
      </c>
      <c r="I181">
        <v>10.161771</v>
      </c>
      <c r="J181">
        <v>10.402438</v>
      </c>
      <c r="K181">
        <v>10.695452</v>
      </c>
      <c r="L181">
        <v>11.029489999999999</v>
      </c>
      <c r="M181">
        <v>11.358034999999999</v>
      </c>
      <c r="N181">
        <v>11.711732</v>
      </c>
      <c r="O181">
        <v>11.894513999999999</v>
      </c>
      <c r="P181">
        <v>12.208372000000001</v>
      </c>
      <c r="Q181">
        <v>12.491807</v>
      </c>
      <c r="R181">
        <v>12.755981999999999</v>
      </c>
      <c r="S181">
        <v>12.893155</v>
      </c>
      <c r="T181">
        <v>12.888268</v>
      </c>
      <c r="U181">
        <v>12.884753</v>
      </c>
      <c r="V181">
        <v>12.838404000000001</v>
      </c>
      <c r="W181">
        <v>12.843457000000001</v>
      </c>
      <c r="X181">
        <v>12.850349</v>
      </c>
      <c r="Y181">
        <v>12.858241</v>
      </c>
      <c r="Z181">
        <v>12.865976</v>
      </c>
      <c r="AA181">
        <v>12.872776999999999</v>
      </c>
      <c r="AB181">
        <v>12.878271</v>
      </c>
      <c r="AC181">
        <v>12.882441</v>
      </c>
      <c r="AD181">
        <v>12.88162</v>
      </c>
      <c r="AE181">
        <v>12.880934</v>
      </c>
      <c r="AF181">
        <v>12.880345999999999</v>
      </c>
      <c r="AG181">
        <v>12.879842</v>
      </c>
      <c r="AH181">
        <v>12.879422999999999</v>
      </c>
      <c r="AI181">
        <v>12.879049</v>
      </c>
      <c r="AJ181">
        <v>12.878738</v>
      </c>
      <c r="AK181">
        <v>12.878475</v>
      </c>
      <c r="AL181" s="91">
        <v>8.9999999999999993E-3</v>
      </c>
    </row>
    <row r="182" spans="2:38">
      <c r="B182" t="s">
        <v>1221</v>
      </c>
      <c r="C182" t="s">
        <v>9718</v>
      </c>
      <c r="D182" t="s">
        <v>10038</v>
      </c>
      <c r="E182" t="s">
        <v>2728</v>
      </c>
      <c r="F182">
        <v>7.0474810000000003</v>
      </c>
      <c r="G182">
        <v>7.0732039999999996</v>
      </c>
      <c r="H182">
        <v>7.2956570000000003</v>
      </c>
      <c r="I182">
        <v>7.4102370000000004</v>
      </c>
      <c r="J182">
        <v>7.5453900000000003</v>
      </c>
      <c r="K182">
        <v>7.7151610000000002</v>
      </c>
      <c r="L182">
        <v>7.9157479999999998</v>
      </c>
      <c r="M182">
        <v>8.1261480000000006</v>
      </c>
      <c r="N182">
        <v>8.3583099999999995</v>
      </c>
      <c r="O182">
        <v>8.4422680000000003</v>
      </c>
      <c r="P182">
        <v>8.6481429999999992</v>
      </c>
      <c r="Q182">
        <v>8.8324020000000001</v>
      </c>
      <c r="R182">
        <v>9.0036450000000006</v>
      </c>
      <c r="S182">
        <v>9.1209609999999994</v>
      </c>
      <c r="T182">
        <v>9.1663910000000008</v>
      </c>
      <c r="U182">
        <v>9.2054310000000008</v>
      </c>
      <c r="V182">
        <v>9.2044530000000009</v>
      </c>
      <c r="W182">
        <v>9.2035280000000004</v>
      </c>
      <c r="X182">
        <v>9.202572</v>
      </c>
      <c r="Y182">
        <v>9.2015670000000007</v>
      </c>
      <c r="Z182">
        <v>9.2005250000000007</v>
      </c>
      <c r="AA182">
        <v>9.1994419999999995</v>
      </c>
      <c r="AB182">
        <v>9.1983250000000005</v>
      </c>
      <c r="AC182">
        <v>9.1971819999999997</v>
      </c>
      <c r="AD182">
        <v>9.1964439999999996</v>
      </c>
      <c r="AE182">
        <v>9.1956740000000003</v>
      </c>
      <c r="AF182">
        <v>9.1948749999999997</v>
      </c>
      <c r="AG182">
        <v>9.1940369999999998</v>
      </c>
      <c r="AH182">
        <v>9.1931650000000005</v>
      </c>
      <c r="AI182">
        <v>9.1922569999999997</v>
      </c>
      <c r="AJ182">
        <v>9.1913070000000001</v>
      </c>
      <c r="AK182">
        <v>9.190315</v>
      </c>
      <c r="AL182" s="91">
        <v>8.9999999999999993E-3</v>
      </c>
    </row>
    <row r="183" spans="2:38">
      <c r="B183" t="s">
        <v>970</v>
      </c>
      <c r="C183" t="s">
        <v>9720</v>
      </c>
      <c r="D183" t="s">
        <v>10039</v>
      </c>
      <c r="E183" t="s">
        <v>2728</v>
      </c>
      <c r="F183">
        <v>7.1174860000000004</v>
      </c>
      <c r="G183">
        <v>7.1466979999999998</v>
      </c>
      <c r="H183">
        <v>7.3825180000000001</v>
      </c>
      <c r="I183">
        <v>7.5122929999999997</v>
      </c>
      <c r="J183">
        <v>7.6864369999999997</v>
      </c>
      <c r="K183">
        <v>7.9025819999999998</v>
      </c>
      <c r="L183">
        <v>8.1564060000000005</v>
      </c>
      <c r="M183">
        <v>8.4035229999999999</v>
      </c>
      <c r="N183">
        <v>8.6499299999999995</v>
      </c>
      <c r="O183">
        <v>8.7334549999999993</v>
      </c>
      <c r="P183">
        <v>8.9437850000000001</v>
      </c>
      <c r="Q183">
        <v>9.1305890000000005</v>
      </c>
      <c r="R183">
        <v>9.3022749999999998</v>
      </c>
      <c r="S183">
        <v>9.4170879999999997</v>
      </c>
      <c r="T183">
        <v>9.4591580000000004</v>
      </c>
      <c r="U183">
        <v>9.4781490000000002</v>
      </c>
      <c r="V183">
        <v>9.4757560000000005</v>
      </c>
      <c r="W183">
        <v>9.4732800000000008</v>
      </c>
      <c r="X183">
        <v>9.4709350000000008</v>
      </c>
      <c r="Y183">
        <v>9.4709020000000006</v>
      </c>
      <c r="Z183">
        <v>9.4708769999999998</v>
      </c>
      <c r="AA183">
        <v>9.4708570000000005</v>
      </c>
      <c r="AB183">
        <v>9.4708410000000001</v>
      </c>
      <c r="AC183">
        <v>9.4708260000000006</v>
      </c>
      <c r="AD183">
        <v>9.4708159999999992</v>
      </c>
      <c r="AE183">
        <v>9.4708079999999999</v>
      </c>
      <c r="AF183">
        <v>9.4708000000000006</v>
      </c>
      <c r="AG183">
        <v>9.4707950000000007</v>
      </c>
      <c r="AH183">
        <v>9.4707919999999994</v>
      </c>
      <c r="AI183">
        <v>9.4707849999999993</v>
      </c>
      <c r="AJ183">
        <v>9.4707819999999998</v>
      </c>
      <c r="AK183">
        <v>9.4707790000000003</v>
      </c>
      <c r="AL183" s="91">
        <v>8.9999999999999993E-3</v>
      </c>
    </row>
    <row r="184" spans="2:38">
      <c r="B184" t="s">
        <v>985</v>
      </c>
      <c r="C184" t="s">
        <v>9722</v>
      </c>
      <c r="D184" t="s">
        <v>10040</v>
      </c>
      <c r="E184" t="s">
        <v>2728</v>
      </c>
      <c r="F184">
        <v>6.9478549999999997</v>
      </c>
      <c r="G184">
        <v>6.9985309999999998</v>
      </c>
      <c r="H184">
        <v>7.2382489999999997</v>
      </c>
      <c r="I184">
        <v>7.3772080000000004</v>
      </c>
      <c r="J184">
        <v>7.5609469999999996</v>
      </c>
      <c r="K184">
        <v>7.794054</v>
      </c>
      <c r="L184">
        <v>8.0694979999999994</v>
      </c>
      <c r="M184">
        <v>8.3676130000000004</v>
      </c>
      <c r="N184">
        <v>8.649756</v>
      </c>
      <c r="O184">
        <v>8.7632680000000001</v>
      </c>
      <c r="P184">
        <v>8.9898070000000008</v>
      </c>
      <c r="Q184">
        <v>9.1897099999999998</v>
      </c>
      <c r="R184">
        <v>9.3693430000000006</v>
      </c>
      <c r="S184">
        <v>9.484864</v>
      </c>
      <c r="T184">
        <v>9.5156530000000004</v>
      </c>
      <c r="U184">
        <v>9.5301369999999999</v>
      </c>
      <c r="V184">
        <v>9.5297319999999992</v>
      </c>
      <c r="W184">
        <v>9.5296690000000002</v>
      </c>
      <c r="X184">
        <v>9.5299200000000006</v>
      </c>
      <c r="Y184">
        <v>9.5304579999999994</v>
      </c>
      <c r="Z184">
        <v>9.5312669999999997</v>
      </c>
      <c r="AA184">
        <v>9.5330080000000006</v>
      </c>
      <c r="AB184">
        <v>9.5342169999999999</v>
      </c>
      <c r="AC184">
        <v>9.5357909999999997</v>
      </c>
      <c r="AD184">
        <v>9.5376049999999992</v>
      </c>
      <c r="AE184">
        <v>9.5394389999999998</v>
      </c>
      <c r="AF184">
        <v>9.5414919999999999</v>
      </c>
      <c r="AG184">
        <v>9.5442389999999993</v>
      </c>
      <c r="AH184">
        <v>9.5472380000000001</v>
      </c>
      <c r="AI184">
        <v>9.5502880000000001</v>
      </c>
      <c r="AJ184">
        <v>9.5537770000000002</v>
      </c>
      <c r="AK184">
        <v>9.5575220000000005</v>
      </c>
      <c r="AL184" s="91">
        <v>0.01</v>
      </c>
    </row>
    <row r="185" spans="2:38">
      <c r="B185" t="s">
        <v>3230</v>
      </c>
      <c r="C185" t="s">
        <v>9724</v>
      </c>
      <c r="D185" t="s">
        <v>10041</v>
      </c>
      <c r="E185" t="s">
        <v>371</v>
      </c>
      <c r="F185">
        <v>7.011361</v>
      </c>
      <c r="G185">
        <v>7.0356009999999998</v>
      </c>
      <c r="H185">
        <v>7.2574319999999997</v>
      </c>
      <c r="I185">
        <v>7.3692260000000003</v>
      </c>
      <c r="J185">
        <v>7.5038590000000003</v>
      </c>
      <c r="K185">
        <v>7.6688330000000002</v>
      </c>
      <c r="L185">
        <v>7.8648199999999999</v>
      </c>
      <c r="M185">
        <v>8.0723839999999996</v>
      </c>
      <c r="N185">
        <v>8.3035549999999994</v>
      </c>
      <c r="O185">
        <v>8.3870310000000003</v>
      </c>
      <c r="P185">
        <v>8.5929029999999997</v>
      </c>
      <c r="Q185">
        <v>8.7792209999999997</v>
      </c>
      <c r="R185">
        <v>8.9525780000000008</v>
      </c>
      <c r="S185">
        <v>9.0719580000000004</v>
      </c>
      <c r="T185">
        <v>9.1197920000000003</v>
      </c>
      <c r="U185">
        <v>9.1619659999999996</v>
      </c>
      <c r="V185">
        <v>9.1619659999999996</v>
      </c>
      <c r="W185">
        <v>9.1619659999999996</v>
      </c>
      <c r="X185">
        <v>9.1619659999999996</v>
      </c>
      <c r="Y185">
        <v>9.1619670000000006</v>
      </c>
      <c r="Z185">
        <v>9.1619659999999996</v>
      </c>
      <c r="AA185">
        <v>9.1619659999999996</v>
      </c>
      <c r="AB185">
        <v>9.1619659999999996</v>
      </c>
      <c r="AC185">
        <v>9.1619670000000006</v>
      </c>
      <c r="AD185">
        <v>9.1619650000000004</v>
      </c>
      <c r="AE185">
        <v>9.1619659999999996</v>
      </c>
      <c r="AF185">
        <v>9.1619659999999996</v>
      </c>
      <c r="AG185">
        <v>9.1619659999999996</v>
      </c>
      <c r="AH185">
        <v>9.1619659999999996</v>
      </c>
      <c r="AI185">
        <v>9.1619670000000006</v>
      </c>
      <c r="AJ185">
        <v>9.1619659999999996</v>
      </c>
      <c r="AK185">
        <v>9.1619670000000006</v>
      </c>
      <c r="AL185" s="91">
        <v>8.9999999999999993E-3</v>
      </c>
    </row>
    <row r="186" spans="2:38">
      <c r="B186" t="s">
        <v>2271</v>
      </c>
      <c r="C186" t="s">
        <v>9726</v>
      </c>
      <c r="D186" t="s">
        <v>10042</v>
      </c>
      <c r="E186" t="s">
        <v>2728</v>
      </c>
      <c r="F186">
        <v>16.819813</v>
      </c>
      <c r="G186">
        <v>16.819811000000001</v>
      </c>
      <c r="H186">
        <v>17.332964</v>
      </c>
      <c r="I186">
        <v>17.523845999999999</v>
      </c>
      <c r="J186">
        <v>17.778500000000001</v>
      </c>
      <c r="K186">
        <v>18.107296000000002</v>
      </c>
      <c r="L186">
        <v>18.519144000000001</v>
      </c>
      <c r="M186">
        <v>19.020229</v>
      </c>
      <c r="N186">
        <v>19.603190999999999</v>
      </c>
      <c r="O186">
        <v>19.843729</v>
      </c>
      <c r="P186">
        <v>20.240113999999998</v>
      </c>
      <c r="Q186">
        <v>20.605962999999999</v>
      </c>
      <c r="R186">
        <v>20.924910000000001</v>
      </c>
      <c r="S186">
        <v>21.073983999999999</v>
      </c>
      <c r="T186">
        <v>21.054535000000001</v>
      </c>
      <c r="U186">
        <v>21.032782000000001</v>
      </c>
      <c r="V186">
        <v>21.003737999999998</v>
      </c>
      <c r="W186">
        <v>20.977208999999998</v>
      </c>
      <c r="X186">
        <v>20.953341000000002</v>
      </c>
      <c r="Y186">
        <v>20.931951999999999</v>
      </c>
      <c r="Z186">
        <v>20.912388</v>
      </c>
      <c r="AA186">
        <v>20.894171</v>
      </c>
      <c r="AB186">
        <v>20.877295</v>
      </c>
      <c r="AC186">
        <v>20.862269999999999</v>
      </c>
      <c r="AD186">
        <v>20.847926999999999</v>
      </c>
      <c r="AE186">
        <v>20.834236000000001</v>
      </c>
      <c r="AF186">
        <v>20.821149999999999</v>
      </c>
      <c r="AG186">
        <v>20.808759999999999</v>
      </c>
      <c r="AH186">
        <v>20.797305999999999</v>
      </c>
      <c r="AI186">
        <v>20.785789000000001</v>
      </c>
      <c r="AJ186">
        <v>20.774338</v>
      </c>
      <c r="AK186">
        <v>20.763107000000002</v>
      </c>
      <c r="AL186" s="91">
        <v>7.0000000000000001E-3</v>
      </c>
    </row>
    <row r="187" spans="2:38">
      <c r="B187" t="s">
        <v>3238</v>
      </c>
      <c r="C187" t="s">
        <v>9728</v>
      </c>
      <c r="D187" t="s">
        <v>10043</v>
      </c>
      <c r="E187" t="s">
        <v>2728</v>
      </c>
      <c r="F187">
        <v>0</v>
      </c>
      <c r="G187">
        <v>14.139643</v>
      </c>
      <c r="H187">
        <v>14.560736</v>
      </c>
      <c r="I187">
        <v>14.812073</v>
      </c>
      <c r="J187">
        <v>15.091984999999999</v>
      </c>
      <c r="K187">
        <v>15.493425999999999</v>
      </c>
      <c r="L187">
        <v>16.003422</v>
      </c>
      <c r="M187">
        <v>16.406618000000002</v>
      </c>
      <c r="N187">
        <v>16.805558999999999</v>
      </c>
      <c r="O187">
        <v>16.961532999999999</v>
      </c>
      <c r="P187">
        <v>17.327591000000002</v>
      </c>
      <c r="Q187">
        <v>17.657979999999998</v>
      </c>
      <c r="R187">
        <v>17.941500000000001</v>
      </c>
      <c r="S187">
        <v>18.122885</v>
      </c>
      <c r="T187">
        <v>18.205462000000001</v>
      </c>
      <c r="U187">
        <v>18.216125000000002</v>
      </c>
      <c r="V187">
        <v>18.144575</v>
      </c>
      <c r="W187">
        <v>18.154316000000001</v>
      </c>
      <c r="X187">
        <v>18.16431</v>
      </c>
      <c r="Y187">
        <v>18.177004</v>
      </c>
      <c r="Z187">
        <v>18.192522</v>
      </c>
      <c r="AA187">
        <v>18.210830999999999</v>
      </c>
      <c r="AB187">
        <v>18.231477999999999</v>
      </c>
      <c r="AC187">
        <v>18.25367</v>
      </c>
      <c r="AD187">
        <v>18.276084999999998</v>
      </c>
      <c r="AE187">
        <v>18.297663</v>
      </c>
      <c r="AF187">
        <v>18.317194000000001</v>
      </c>
      <c r="AG187">
        <v>18.33419</v>
      </c>
      <c r="AH187">
        <v>18.348655999999998</v>
      </c>
      <c r="AI187">
        <v>18.359971999999999</v>
      </c>
      <c r="AJ187">
        <v>18.369185999999999</v>
      </c>
      <c r="AK187">
        <v>18.37031</v>
      </c>
      <c r="AL187" t="s">
        <v>549</v>
      </c>
    </row>
    <row r="188" spans="2:38">
      <c r="B188" t="s">
        <v>3235</v>
      </c>
      <c r="C188" t="s">
        <v>9730</v>
      </c>
      <c r="D188" t="s">
        <v>10044</v>
      </c>
      <c r="E188" t="s">
        <v>2728</v>
      </c>
      <c r="F188">
        <v>0</v>
      </c>
      <c r="G188">
        <v>10.285843</v>
      </c>
      <c r="H188">
        <v>10.642523000000001</v>
      </c>
      <c r="I188">
        <v>10.791689999999999</v>
      </c>
      <c r="J188">
        <v>10.992084999999999</v>
      </c>
      <c r="K188">
        <v>11.248923</v>
      </c>
      <c r="L188">
        <v>11.562239</v>
      </c>
      <c r="M188">
        <v>11.907316</v>
      </c>
      <c r="N188">
        <v>12.301043999999999</v>
      </c>
      <c r="O188">
        <v>12.421396</v>
      </c>
      <c r="P188">
        <v>12.696766999999999</v>
      </c>
      <c r="Q188">
        <v>12.936673000000001</v>
      </c>
      <c r="R188">
        <v>13.140245</v>
      </c>
      <c r="S188">
        <v>13.253111000000001</v>
      </c>
      <c r="T188">
        <v>13.249378</v>
      </c>
      <c r="U188">
        <v>13.245314</v>
      </c>
      <c r="V188">
        <v>13.238481</v>
      </c>
      <c r="W188">
        <v>13.22791</v>
      </c>
      <c r="X188">
        <v>13.215125</v>
      </c>
      <c r="Y188">
        <v>13.204836</v>
      </c>
      <c r="Z188">
        <v>13.196527</v>
      </c>
      <c r="AA188">
        <v>13.189848</v>
      </c>
      <c r="AB188">
        <v>13.184763999999999</v>
      </c>
      <c r="AC188">
        <v>13.181134999999999</v>
      </c>
      <c r="AD188">
        <v>13.178622000000001</v>
      </c>
      <c r="AE188">
        <v>13.176952999999999</v>
      </c>
      <c r="AF188">
        <v>13.176123</v>
      </c>
      <c r="AG188">
        <v>13.154303000000001</v>
      </c>
      <c r="AH188">
        <v>13.178609</v>
      </c>
      <c r="AI188">
        <v>13.212623000000001</v>
      </c>
      <c r="AJ188">
        <v>13.265437</v>
      </c>
      <c r="AK188">
        <v>13.330511</v>
      </c>
      <c r="AL188" t="s">
        <v>549</v>
      </c>
    </row>
    <row r="189" spans="2:38">
      <c r="B189" t="s">
        <v>2287</v>
      </c>
      <c r="C189" t="s">
        <v>9732</v>
      </c>
      <c r="D189" t="s">
        <v>10045</v>
      </c>
      <c r="E189" t="s">
        <v>2728</v>
      </c>
      <c r="F189">
        <v>0</v>
      </c>
      <c r="G189">
        <v>11.520413</v>
      </c>
      <c r="H189">
        <v>11.520413</v>
      </c>
      <c r="I189">
        <v>11.520414000000001</v>
      </c>
      <c r="J189">
        <v>11.520415</v>
      </c>
      <c r="K189">
        <v>11.520415</v>
      </c>
      <c r="L189">
        <v>11.520414000000001</v>
      </c>
      <c r="M189">
        <v>11.520415</v>
      </c>
      <c r="N189">
        <v>11.520415</v>
      </c>
      <c r="O189">
        <v>11.520414000000001</v>
      </c>
      <c r="P189">
        <v>11.520415</v>
      </c>
      <c r="Q189">
        <v>11.520415</v>
      </c>
      <c r="R189">
        <v>11.520415</v>
      </c>
      <c r="S189">
        <v>11.520414000000001</v>
      </c>
      <c r="T189">
        <v>11.520414000000001</v>
      </c>
      <c r="U189">
        <v>11.520415</v>
      </c>
      <c r="V189">
        <v>11.520414000000001</v>
      </c>
      <c r="W189">
        <v>11.520414000000001</v>
      </c>
      <c r="X189">
        <v>11.520414000000001</v>
      </c>
      <c r="Y189">
        <v>11.520415</v>
      </c>
      <c r="Z189">
        <v>11.520414000000001</v>
      </c>
      <c r="AA189">
        <v>11.520415</v>
      </c>
      <c r="AB189">
        <v>11.520414000000001</v>
      </c>
      <c r="AC189">
        <v>11.520414000000001</v>
      </c>
      <c r="AD189">
        <v>11.520414000000001</v>
      </c>
      <c r="AE189">
        <v>11.520415</v>
      </c>
      <c r="AF189">
        <v>11.520414000000001</v>
      </c>
      <c r="AG189">
        <v>11.520413</v>
      </c>
      <c r="AH189">
        <v>11.520414000000001</v>
      </c>
      <c r="AI189">
        <v>11.520415</v>
      </c>
      <c r="AJ189">
        <v>11.520415</v>
      </c>
      <c r="AK189">
        <v>11.520413</v>
      </c>
      <c r="AL189" t="s">
        <v>549</v>
      </c>
    </row>
    <row r="190" spans="2:38">
      <c r="B190" t="s">
        <v>8282</v>
      </c>
      <c r="C190" t="s">
        <v>9734</v>
      </c>
      <c r="D190" t="s">
        <v>10046</v>
      </c>
      <c r="F190">
        <v>8.8458699999999997</v>
      </c>
      <c r="G190">
        <v>8.8800129999999999</v>
      </c>
      <c r="H190">
        <v>9.1656969999999998</v>
      </c>
      <c r="I190">
        <v>9.3301110000000005</v>
      </c>
      <c r="J190">
        <v>9.5294550000000005</v>
      </c>
      <c r="K190">
        <v>9.7733670000000004</v>
      </c>
      <c r="L190">
        <v>10.056069000000001</v>
      </c>
      <c r="M190">
        <v>10.343097999999999</v>
      </c>
      <c r="N190">
        <v>10.656442</v>
      </c>
      <c r="O190">
        <v>10.799242</v>
      </c>
      <c r="P190">
        <v>11.073076</v>
      </c>
      <c r="Q190">
        <v>11.320938</v>
      </c>
      <c r="R190">
        <v>11.553153</v>
      </c>
      <c r="S190">
        <v>11.685980000000001</v>
      </c>
      <c r="T190">
        <v>11.702640000000001</v>
      </c>
      <c r="U190">
        <v>11.718913000000001</v>
      </c>
      <c r="V190">
        <v>11.692606</v>
      </c>
      <c r="W190">
        <v>11.698216</v>
      </c>
      <c r="X190">
        <v>11.704905999999999</v>
      </c>
      <c r="Y190">
        <v>11.712166</v>
      </c>
      <c r="Z190">
        <v>11.719282</v>
      </c>
      <c r="AA190">
        <v>11.72578</v>
      </c>
      <c r="AB190">
        <v>11.731474</v>
      </c>
      <c r="AC190">
        <v>11.737812</v>
      </c>
      <c r="AD190">
        <v>11.741222</v>
      </c>
      <c r="AE190">
        <v>11.744752999999999</v>
      </c>
      <c r="AF190">
        <v>11.748391</v>
      </c>
      <c r="AG190">
        <v>11.752133000000001</v>
      </c>
      <c r="AH190">
        <v>11.755996</v>
      </c>
      <c r="AI190">
        <v>11.759956000000001</v>
      </c>
      <c r="AJ190">
        <v>11.764036000000001</v>
      </c>
      <c r="AK190">
        <v>11.768231</v>
      </c>
      <c r="AL190" s="91">
        <v>8.9999999999999993E-3</v>
      </c>
    </row>
    <row r="191" spans="2:38">
      <c r="B191" t="s">
        <v>8062</v>
      </c>
      <c r="D191" t="s">
        <v>10047</v>
      </c>
    </row>
    <row r="192" spans="2:38">
      <c r="B192" t="s">
        <v>955</v>
      </c>
      <c r="C192" t="s">
        <v>9737</v>
      </c>
      <c r="D192" t="s">
        <v>10048</v>
      </c>
      <c r="E192" t="s">
        <v>8225</v>
      </c>
      <c r="F192">
        <v>6.2325189999999999</v>
      </c>
      <c r="G192">
        <v>6.2807219999999999</v>
      </c>
      <c r="H192">
        <v>6.3487799999999996</v>
      </c>
      <c r="I192">
        <v>6.4592390000000002</v>
      </c>
      <c r="J192">
        <v>6.5814890000000004</v>
      </c>
      <c r="K192">
        <v>6.7364750000000004</v>
      </c>
      <c r="L192">
        <v>6.9128429999999996</v>
      </c>
      <c r="M192">
        <v>7.1062729999999998</v>
      </c>
      <c r="N192">
        <v>7.3048200000000003</v>
      </c>
      <c r="O192">
        <v>7.4072100000000001</v>
      </c>
      <c r="P192">
        <v>7.5498659999999997</v>
      </c>
      <c r="Q192">
        <v>7.6694149999999999</v>
      </c>
      <c r="R192">
        <v>7.7749240000000004</v>
      </c>
      <c r="S192">
        <v>7.8383240000000001</v>
      </c>
      <c r="T192">
        <v>7.8471390000000003</v>
      </c>
      <c r="U192">
        <v>7.8518119999999998</v>
      </c>
      <c r="V192">
        <v>7.8540320000000001</v>
      </c>
      <c r="W192">
        <v>7.8594980000000003</v>
      </c>
      <c r="X192">
        <v>7.8607889999999996</v>
      </c>
      <c r="Y192">
        <v>7.8628609999999997</v>
      </c>
      <c r="Z192">
        <v>7.8650349999999998</v>
      </c>
      <c r="AA192">
        <v>7.8570500000000001</v>
      </c>
      <c r="AB192">
        <v>7.8601799999999997</v>
      </c>
      <c r="AC192">
        <v>7.8641920000000001</v>
      </c>
      <c r="AD192">
        <v>7.8690360000000004</v>
      </c>
      <c r="AE192">
        <v>7.8742210000000004</v>
      </c>
      <c r="AF192">
        <v>7.8798190000000004</v>
      </c>
      <c r="AG192">
        <v>7.8855050000000002</v>
      </c>
      <c r="AH192">
        <v>7.8908719999999999</v>
      </c>
      <c r="AI192">
        <v>7.8953519999999999</v>
      </c>
      <c r="AJ192">
        <v>7.8990919999999996</v>
      </c>
      <c r="AK192">
        <v>7.9021860000000004</v>
      </c>
      <c r="AL192" s="91">
        <v>8.0000000000000002E-3</v>
      </c>
    </row>
    <row r="193" spans="2:38">
      <c r="B193" t="s">
        <v>1221</v>
      </c>
      <c r="C193" t="s">
        <v>9739</v>
      </c>
      <c r="D193" t="s">
        <v>10049</v>
      </c>
      <c r="E193" t="s">
        <v>2728</v>
      </c>
      <c r="F193">
        <v>6.020702</v>
      </c>
      <c r="G193">
        <v>6.054856</v>
      </c>
      <c r="H193">
        <v>6.2114760000000002</v>
      </c>
      <c r="I193">
        <v>6.3087010000000001</v>
      </c>
      <c r="J193">
        <v>6.4235530000000001</v>
      </c>
      <c r="K193">
        <v>6.5529989999999998</v>
      </c>
      <c r="L193">
        <v>6.6987959999999998</v>
      </c>
      <c r="M193">
        <v>6.8489579999999997</v>
      </c>
      <c r="N193">
        <v>6.9989400000000002</v>
      </c>
      <c r="O193">
        <v>7.0536630000000002</v>
      </c>
      <c r="P193">
        <v>7.1696350000000004</v>
      </c>
      <c r="Q193">
        <v>7.2810740000000003</v>
      </c>
      <c r="R193">
        <v>7.3830869999999997</v>
      </c>
      <c r="S193">
        <v>7.4435370000000001</v>
      </c>
      <c r="T193">
        <v>7.4508479999999997</v>
      </c>
      <c r="U193">
        <v>7.4517550000000004</v>
      </c>
      <c r="V193">
        <v>7.4497450000000001</v>
      </c>
      <c r="W193">
        <v>7.4475150000000001</v>
      </c>
      <c r="X193">
        <v>7.4457719999999998</v>
      </c>
      <c r="Y193">
        <v>7.4444710000000001</v>
      </c>
      <c r="Z193">
        <v>7.4435580000000003</v>
      </c>
      <c r="AA193">
        <v>7.4429829999999999</v>
      </c>
      <c r="AB193">
        <v>7.4427659999999998</v>
      </c>
      <c r="AC193">
        <v>7.416048</v>
      </c>
      <c r="AD193">
        <v>7.4204160000000003</v>
      </c>
      <c r="AE193">
        <v>7.4259050000000002</v>
      </c>
      <c r="AF193">
        <v>7.4326689999999997</v>
      </c>
      <c r="AG193">
        <v>7.4406359999999996</v>
      </c>
      <c r="AH193">
        <v>7.4496909999999996</v>
      </c>
      <c r="AI193">
        <v>7.4591969999999996</v>
      </c>
      <c r="AJ193">
        <v>7.4689189999999996</v>
      </c>
      <c r="AK193">
        <v>7.4781190000000004</v>
      </c>
      <c r="AL193" s="91">
        <v>7.0000000000000001E-3</v>
      </c>
    </row>
    <row r="194" spans="2:38">
      <c r="B194" t="s">
        <v>970</v>
      </c>
      <c r="C194" t="s">
        <v>9741</v>
      </c>
      <c r="D194" t="s">
        <v>10050</v>
      </c>
      <c r="E194" t="s">
        <v>2728</v>
      </c>
      <c r="F194">
        <v>6.2882499999999997</v>
      </c>
      <c r="G194">
        <v>6.3179600000000002</v>
      </c>
      <c r="H194">
        <v>6.4891230000000002</v>
      </c>
      <c r="I194">
        <v>6.5908939999999996</v>
      </c>
      <c r="J194">
        <v>6.7208959999999998</v>
      </c>
      <c r="K194">
        <v>6.8815150000000003</v>
      </c>
      <c r="L194">
        <v>7.0626939999999996</v>
      </c>
      <c r="M194">
        <v>7.2303360000000003</v>
      </c>
      <c r="N194">
        <v>7.4034659999999999</v>
      </c>
      <c r="O194">
        <v>7.4640149999999998</v>
      </c>
      <c r="P194">
        <v>7.6072559999999996</v>
      </c>
      <c r="Q194">
        <v>7.7269930000000002</v>
      </c>
      <c r="R194">
        <v>7.8288859999999998</v>
      </c>
      <c r="S194">
        <v>7.8878360000000001</v>
      </c>
      <c r="T194">
        <v>7.8984120000000004</v>
      </c>
      <c r="U194">
        <v>7.8995879999999996</v>
      </c>
      <c r="V194">
        <v>7.8817399999999997</v>
      </c>
      <c r="W194">
        <v>7.8580610000000002</v>
      </c>
      <c r="X194">
        <v>7.8372330000000003</v>
      </c>
      <c r="Y194">
        <v>7.8157629999999996</v>
      </c>
      <c r="Z194">
        <v>7.7952839999999997</v>
      </c>
      <c r="AA194">
        <v>7.7758260000000003</v>
      </c>
      <c r="AB194">
        <v>7.758254</v>
      </c>
      <c r="AC194">
        <v>7.7411940000000001</v>
      </c>
      <c r="AD194">
        <v>7.7234090000000002</v>
      </c>
      <c r="AE194">
        <v>7.7059189999999997</v>
      </c>
      <c r="AF194">
        <v>7.6889700000000003</v>
      </c>
      <c r="AG194">
        <v>7.6732680000000002</v>
      </c>
      <c r="AH194">
        <v>7.6585270000000003</v>
      </c>
      <c r="AI194">
        <v>7.6449100000000003</v>
      </c>
      <c r="AJ194">
        <v>7.6302320000000003</v>
      </c>
      <c r="AK194">
        <v>7.6149399999999998</v>
      </c>
      <c r="AL194" s="91">
        <v>6.0000000000000001E-3</v>
      </c>
    </row>
    <row r="195" spans="2:38">
      <c r="B195" t="s">
        <v>985</v>
      </c>
      <c r="C195" t="s">
        <v>9743</v>
      </c>
      <c r="D195" t="s">
        <v>10051</v>
      </c>
      <c r="E195" t="s">
        <v>8225</v>
      </c>
      <c r="F195">
        <v>5.6803710000000001</v>
      </c>
      <c r="G195">
        <v>5.7381320000000002</v>
      </c>
      <c r="H195">
        <v>5.8827509999999998</v>
      </c>
      <c r="I195">
        <v>6.0110659999999996</v>
      </c>
      <c r="J195">
        <v>6.1596970000000004</v>
      </c>
      <c r="K195">
        <v>6.3395739999999998</v>
      </c>
      <c r="L195">
        <v>6.5388570000000001</v>
      </c>
      <c r="M195">
        <v>6.7383490000000004</v>
      </c>
      <c r="N195">
        <v>6.9346909999999999</v>
      </c>
      <c r="O195">
        <v>7.0159859999999998</v>
      </c>
      <c r="P195">
        <v>7.1624080000000001</v>
      </c>
      <c r="Q195">
        <v>7.2814370000000004</v>
      </c>
      <c r="R195">
        <v>7.3848060000000002</v>
      </c>
      <c r="S195">
        <v>7.4487290000000002</v>
      </c>
      <c r="T195">
        <v>7.4649109999999999</v>
      </c>
      <c r="U195">
        <v>7.4715850000000001</v>
      </c>
      <c r="V195">
        <v>7.4658680000000004</v>
      </c>
      <c r="W195">
        <v>7.4614669999999998</v>
      </c>
      <c r="X195">
        <v>7.456175</v>
      </c>
      <c r="Y195">
        <v>7.4479220000000002</v>
      </c>
      <c r="Z195">
        <v>7.4452819999999997</v>
      </c>
      <c r="AA195">
        <v>7.4441800000000002</v>
      </c>
      <c r="AB195">
        <v>7.4464170000000003</v>
      </c>
      <c r="AC195">
        <v>7.4441379999999997</v>
      </c>
      <c r="AD195">
        <v>7.4425520000000001</v>
      </c>
      <c r="AE195">
        <v>7.4490809999999996</v>
      </c>
      <c r="AF195">
        <v>7.454599</v>
      </c>
      <c r="AG195">
        <v>7.4599010000000003</v>
      </c>
      <c r="AH195">
        <v>7.4650449999999999</v>
      </c>
      <c r="AI195">
        <v>7.4698560000000001</v>
      </c>
      <c r="AJ195">
        <v>7.4745990000000004</v>
      </c>
      <c r="AK195">
        <v>7.4782359999999999</v>
      </c>
      <c r="AL195" s="91">
        <v>8.9999999999999993E-3</v>
      </c>
    </row>
    <row r="196" spans="2:38">
      <c r="B196" t="s">
        <v>3230</v>
      </c>
      <c r="C196" t="s">
        <v>9745</v>
      </c>
      <c r="D196" t="s">
        <v>10052</v>
      </c>
      <c r="E196" t="s">
        <v>2728</v>
      </c>
      <c r="F196">
        <v>0</v>
      </c>
      <c r="G196">
        <v>0</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t="s">
        <v>549</v>
      </c>
    </row>
    <row r="197" spans="2:38">
      <c r="B197" t="s">
        <v>2271</v>
      </c>
      <c r="C197" t="s">
        <v>9747</v>
      </c>
      <c r="D197" t="s">
        <v>10053</v>
      </c>
      <c r="E197" t="s">
        <v>8225</v>
      </c>
      <c r="F197">
        <v>0</v>
      </c>
      <c r="G197">
        <v>7.2611169999999996</v>
      </c>
      <c r="H197">
        <v>10.523218</v>
      </c>
      <c r="I197">
        <v>10.619534</v>
      </c>
      <c r="J197">
        <v>10.746943</v>
      </c>
      <c r="K197">
        <v>10.911422999999999</v>
      </c>
      <c r="L197">
        <v>11.116792</v>
      </c>
      <c r="M197">
        <v>11.364324</v>
      </c>
      <c r="N197">
        <v>11.630466</v>
      </c>
      <c r="O197">
        <v>11.746672</v>
      </c>
      <c r="P197">
        <v>11.963158</v>
      </c>
      <c r="Q197">
        <v>12.154007999999999</v>
      </c>
      <c r="R197">
        <v>12.326368</v>
      </c>
      <c r="S197">
        <v>12.424613000000001</v>
      </c>
      <c r="T197">
        <v>12.435261000000001</v>
      </c>
      <c r="U197">
        <v>12.440867000000001</v>
      </c>
      <c r="V197">
        <v>12.440848000000001</v>
      </c>
      <c r="W197">
        <v>12.440165</v>
      </c>
      <c r="X197">
        <v>12.438947000000001</v>
      </c>
      <c r="Y197">
        <v>12.436631999999999</v>
      </c>
      <c r="Z197">
        <v>12.432601999999999</v>
      </c>
      <c r="AA197">
        <v>12.42887</v>
      </c>
      <c r="AB197">
        <v>12.425395</v>
      </c>
      <c r="AC197">
        <v>12.422158</v>
      </c>
      <c r="AD197">
        <v>12.419093999999999</v>
      </c>
      <c r="AE197">
        <v>12.416136</v>
      </c>
      <c r="AF197">
        <v>12.413334000000001</v>
      </c>
      <c r="AG197">
        <v>12.410707</v>
      </c>
      <c r="AH197">
        <v>12.408324</v>
      </c>
      <c r="AI197">
        <v>12.405937</v>
      </c>
      <c r="AJ197">
        <v>12.403605000000001</v>
      </c>
      <c r="AK197">
        <v>12.401318</v>
      </c>
      <c r="AL197" t="s">
        <v>549</v>
      </c>
    </row>
    <row r="198" spans="2:38">
      <c r="B198" t="s">
        <v>3238</v>
      </c>
      <c r="C198" t="s">
        <v>9749</v>
      </c>
      <c r="D198" t="s">
        <v>10054</v>
      </c>
      <c r="E198" t="s">
        <v>8225</v>
      </c>
      <c r="F198">
        <v>7.8188630000000003</v>
      </c>
      <c r="G198">
        <v>7.8802349999999999</v>
      </c>
      <c r="H198">
        <v>8.8315160000000006</v>
      </c>
      <c r="I198">
        <v>8.9982430000000004</v>
      </c>
      <c r="J198">
        <v>9.1948709999999991</v>
      </c>
      <c r="K198">
        <v>9.4335989999999992</v>
      </c>
      <c r="L198">
        <v>9.6872030000000002</v>
      </c>
      <c r="M198">
        <v>9.9148779999999999</v>
      </c>
      <c r="N198">
        <v>10.147164999999999</v>
      </c>
      <c r="O198">
        <v>10.236751</v>
      </c>
      <c r="P198">
        <v>10.398289999999999</v>
      </c>
      <c r="Q198">
        <v>10.54576</v>
      </c>
      <c r="R198">
        <v>10.682461999999999</v>
      </c>
      <c r="S198">
        <v>10.756902999999999</v>
      </c>
      <c r="T198">
        <v>10.755962</v>
      </c>
      <c r="U198">
        <v>10.750731999999999</v>
      </c>
      <c r="V198">
        <v>10.745374</v>
      </c>
      <c r="W198">
        <v>10.740919</v>
      </c>
      <c r="X198">
        <v>10.674236000000001</v>
      </c>
      <c r="Y198">
        <v>10.675926</v>
      </c>
      <c r="Z198">
        <v>10.679314</v>
      </c>
      <c r="AA198">
        <v>10.684611</v>
      </c>
      <c r="AB198">
        <v>10.691858999999999</v>
      </c>
      <c r="AC198">
        <v>10.701027</v>
      </c>
      <c r="AD198">
        <v>10.711698999999999</v>
      </c>
      <c r="AE198">
        <v>10.723304000000001</v>
      </c>
      <c r="AF198">
        <v>10.735106999999999</v>
      </c>
      <c r="AG198">
        <v>10.746388</v>
      </c>
      <c r="AH198">
        <v>10.756710999999999</v>
      </c>
      <c r="AI198">
        <v>10.765407</v>
      </c>
      <c r="AJ198">
        <v>10.772729</v>
      </c>
      <c r="AK198">
        <v>10.778655000000001</v>
      </c>
      <c r="AL198" s="91">
        <v>0.01</v>
      </c>
    </row>
    <row r="199" spans="2:38">
      <c r="B199" t="s">
        <v>3235</v>
      </c>
      <c r="C199" t="s">
        <v>9751</v>
      </c>
      <c r="D199" t="s">
        <v>10055</v>
      </c>
      <c r="E199" t="s">
        <v>2728</v>
      </c>
      <c r="F199">
        <v>8.6858280000000008</v>
      </c>
      <c r="G199">
        <v>8.7192220000000002</v>
      </c>
      <c r="H199">
        <v>9.0971220000000006</v>
      </c>
      <c r="I199">
        <v>9.2121829999999996</v>
      </c>
      <c r="J199">
        <v>9.3550059999999995</v>
      </c>
      <c r="K199">
        <v>9.5341489999999993</v>
      </c>
      <c r="L199">
        <v>9.7310269999999992</v>
      </c>
      <c r="M199">
        <v>9.9460569999999997</v>
      </c>
      <c r="N199">
        <v>10.166195</v>
      </c>
      <c r="O199">
        <v>10.210354000000001</v>
      </c>
      <c r="P199">
        <v>10.371880000000001</v>
      </c>
      <c r="Q199">
        <v>10.521144</v>
      </c>
      <c r="R199">
        <v>10.654833</v>
      </c>
      <c r="S199">
        <v>10.747532</v>
      </c>
      <c r="T199">
        <v>10.783327999999999</v>
      </c>
      <c r="U199">
        <v>10.775862999999999</v>
      </c>
      <c r="V199">
        <v>10.769538000000001</v>
      </c>
      <c r="W199">
        <v>10.764298</v>
      </c>
      <c r="X199">
        <v>10.759959</v>
      </c>
      <c r="Y199">
        <v>10.756387999999999</v>
      </c>
      <c r="Z199">
        <v>10.753463</v>
      </c>
      <c r="AA199">
        <v>10.751068999999999</v>
      </c>
      <c r="AB199">
        <v>10.749188999999999</v>
      </c>
      <c r="AC199">
        <v>10.747778</v>
      </c>
      <c r="AD199">
        <v>10.746753999999999</v>
      </c>
      <c r="AE199">
        <v>10.734166</v>
      </c>
      <c r="AF199">
        <v>10.738203</v>
      </c>
      <c r="AG199">
        <v>10.743752000000001</v>
      </c>
      <c r="AH199">
        <v>10.751115</v>
      </c>
      <c r="AI199">
        <v>10.76018</v>
      </c>
      <c r="AJ199">
        <v>10.77107</v>
      </c>
      <c r="AK199">
        <v>10.783237</v>
      </c>
      <c r="AL199" s="91">
        <v>7.0000000000000001E-3</v>
      </c>
    </row>
    <row r="200" spans="2:38">
      <c r="B200" t="s">
        <v>2287</v>
      </c>
      <c r="C200" t="s">
        <v>9753</v>
      </c>
      <c r="D200" t="s">
        <v>10056</v>
      </c>
      <c r="E200" t="s">
        <v>8225</v>
      </c>
      <c r="F200">
        <v>6.2527379999999999</v>
      </c>
      <c r="G200">
        <v>6.2527379999999999</v>
      </c>
      <c r="H200">
        <v>6.9066599999999996</v>
      </c>
      <c r="I200">
        <v>6.9066590000000003</v>
      </c>
      <c r="J200">
        <v>6.9066599999999996</v>
      </c>
      <c r="K200">
        <v>6.9066599999999996</v>
      </c>
      <c r="L200">
        <v>6.9066599999999996</v>
      </c>
      <c r="M200">
        <v>6.9066599999999996</v>
      </c>
      <c r="N200">
        <v>6.9066599999999996</v>
      </c>
      <c r="O200">
        <v>6.9066599999999996</v>
      </c>
      <c r="P200">
        <v>6.9066599999999996</v>
      </c>
      <c r="Q200">
        <v>6.9066599999999996</v>
      </c>
      <c r="R200">
        <v>6.9066599999999996</v>
      </c>
      <c r="S200">
        <v>6.9066599999999996</v>
      </c>
      <c r="T200">
        <v>6.9066599999999996</v>
      </c>
      <c r="U200">
        <v>6.9066599999999996</v>
      </c>
      <c r="V200">
        <v>6.9066599999999996</v>
      </c>
      <c r="W200">
        <v>6.9066599999999996</v>
      </c>
      <c r="X200">
        <v>6.9066590000000003</v>
      </c>
      <c r="Y200">
        <v>6.9066599999999996</v>
      </c>
      <c r="Z200">
        <v>6.9066599999999996</v>
      </c>
      <c r="AA200">
        <v>6.9066599999999996</v>
      </c>
      <c r="AB200">
        <v>6.9066599999999996</v>
      </c>
      <c r="AC200">
        <v>6.9066599999999996</v>
      </c>
      <c r="AD200">
        <v>6.9066599999999996</v>
      </c>
      <c r="AE200">
        <v>6.9066599999999996</v>
      </c>
      <c r="AF200">
        <v>6.9066599999999996</v>
      </c>
      <c r="AG200">
        <v>6.9066599999999996</v>
      </c>
      <c r="AH200">
        <v>6.9066599999999996</v>
      </c>
      <c r="AI200">
        <v>6.9066599999999996</v>
      </c>
      <c r="AJ200">
        <v>6.9066599999999996</v>
      </c>
      <c r="AK200">
        <v>6.9066599999999996</v>
      </c>
      <c r="AL200" s="91">
        <v>3.0000000000000001E-3</v>
      </c>
    </row>
    <row r="201" spans="2:38">
      <c r="B201" t="s">
        <v>8313</v>
      </c>
      <c r="C201" t="s">
        <v>9755</v>
      </c>
      <c r="D201" t="s">
        <v>10057</v>
      </c>
      <c r="F201">
        <v>6.2240250000000001</v>
      </c>
      <c r="G201">
        <v>6.2729429999999997</v>
      </c>
      <c r="H201">
        <v>6.3426729999999996</v>
      </c>
      <c r="I201">
        <v>6.4537620000000002</v>
      </c>
      <c r="J201">
        <v>6.57667</v>
      </c>
      <c r="K201">
        <v>6.7321730000000004</v>
      </c>
      <c r="L201">
        <v>6.9089549999999997</v>
      </c>
      <c r="M201">
        <v>7.1025140000000002</v>
      </c>
      <c r="N201">
        <v>7.3010580000000003</v>
      </c>
      <c r="O201">
        <v>7.4032</v>
      </c>
      <c r="P201">
        <v>7.5458230000000004</v>
      </c>
      <c r="Q201">
        <v>7.6652560000000003</v>
      </c>
      <c r="R201">
        <v>7.7705950000000001</v>
      </c>
      <c r="S201">
        <v>7.8338299999999998</v>
      </c>
      <c r="T201">
        <v>7.842511</v>
      </c>
      <c r="U201">
        <v>7.8469199999999999</v>
      </c>
      <c r="V201">
        <v>7.8486380000000002</v>
      </c>
      <c r="W201">
        <v>7.8534790000000001</v>
      </c>
      <c r="X201">
        <v>7.8541410000000003</v>
      </c>
      <c r="Y201">
        <v>7.855467</v>
      </c>
      <c r="Z201">
        <v>7.8569500000000003</v>
      </c>
      <c r="AA201">
        <v>7.8484680000000004</v>
      </c>
      <c r="AB201">
        <v>7.8508069999999996</v>
      </c>
      <c r="AC201">
        <v>7.8537710000000001</v>
      </c>
      <c r="AD201">
        <v>7.857532</v>
      </c>
      <c r="AE201">
        <v>7.8617439999999998</v>
      </c>
      <c r="AF201">
        <v>7.8662289999999997</v>
      </c>
      <c r="AG201">
        <v>7.8706800000000001</v>
      </c>
      <c r="AH201">
        <v>7.8746999999999998</v>
      </c>
      <c r="AI201">
        <v>7.8777239999999997</v>
      </c>
      <c r="AJ201">
        <v>7.8798839999999997</v>
      </c>
      <c r="AK201">
        <v>7.8811739999999997</v>
      </c>
      <c r="AL201" s="91">
        <v>8.0000000000000002E-3</v>
      </c>
    </row>
    <row r="202" spans="2:38">
      <c r="B202" t="s">
        <v>8317</v>
      </c>
      <c r="C202" t="s">
        <v>9757</v>
      </c>
      <c r="D202" t="s">
        <v>10058</v>
      </c>
      <c r="F202">
        <v>7.3111649999999999</v>
      </c>
      <c r="G202">
        <v>7.4135179999999998</v>
      </c>
      <c r="H202">
        <v>7.588508</v>
      </c>
      <c r="I202">
        <v>7.667783</v>
      </c>
      <c r="J202">
        <v>7.8341089999999998</v>
      </c>
      <c r="K202">
        <v>8.0512139999999999</v>
      </c>
      <c r="L202">
        <v>8.2905730000000002</v>
      </c>
      <c r="M202">
        <v>8.5358889999999992</v>
      </c>
      <c r="N202">
        <v>8.7817159999999994</v>
      </c>
      <c r="O202">
        <v>8.9073770000000003</v>
      </c>
      <c r="P202">
        <v>9.0877739999999996</v>
      </c>
      <c r="Q202">
        <v>9.2443469999999994</v>
      </c>
      <c r="R202">
        <v>9.3895499999999998</v>
      </c>
      <c r="S202">
        <v>9.4775989999999997</v>
      </c>
      <c r="T202">
        <v>9.5020480000000003</v>
      </c>
      <c r="U202">
        <v>9.5276499999999995</v>
      </c>
      <c r="V202">
        <v>9.5525559999999992</v>
      </c>
      <c r="W202">
        <v>9.5777789999999996</v>
      </c>
      <c r="X202">
        <v>9.5893309999999996</v>
      </c>
      <c r="Y202">
        <v>9.6080400000000008</v>
      </c>
      <c r="Z202">
        <v>9.6282460000000007</v>
      </c>
      <c r="AA202">
        <v>9.6326490000000007</v>
      </c>
      <c r="AB202">
        <v>9.6516249999999992</v>
      </c>
      <c r="AC202">
        <v>9.6729869999999991</v>
      </c>
      <c r="AD202">
        <v>9.6892410000000009</v>
      </c>
      <c r="AE202">
        <v>9.7107320000000001</v>
      </c>
      <c r="AF202">
        <v>9.7322590000000009</v>
      </c>
      <c r="AG202">
        <v>9.7545389999999994</v>
      </c>
      <c r="AH202">
        <v>9.7824010000000001</v>
      </c>
      <c r="AI202">
        <v>9.8120720000000006</v>
      </c>
      <c r="AJ202">
        <v>9.8365489999999998</v>
      </c>
      <c r="AK202">
        <v>9.8703299999999992</v>
      </c>
      <c r="AL202" s="91">
        <v>0.01</v>
      </c>
    </row>
    <row r="203" spans="2:38">
      <c r="B203" t="s">
        <v>8509</v>
      </c>
      <c r="D203" t="s">
        <v>10059</v>
      </c>
    </row>
    <row r="204" spans="2:38">
      <c r="B204" t="s">
        <v>850</v>
      </c>
      <c r="D204" t="s">
        <v>10060</v>
      </c>
    </row>
    <row r="205" spans="2:38">
      <c r="B205" t="s">
        <v>955</v>
      </c>
      <c r="C205" t="s">
        <v>9761</v>
      </c>
      <c r="D205" t="s">
        <v>10061</v>
      </c>
      <c r="E205" t="s">
        <v>2105</v>
      </c>
      <c r="F205">
        <v>164.36260999999999</v>
      </c>
      <c r="G205">
        <v>164.48271199999999</v>
      </c>
      <c r="H205">
        <v>166.613586</v>
      </c>
      <c r="I205">
        <v>166.43048099999999</v>
      </c>
      <c r="J205">
        <v>167.387405</v>
      </c>
      <c r="K205">
        <v>166.63561999999999</v>
      </c>
      <c r="L205">
        <v>164.995667</v>
      </c>
      <c r="M205">
        <v>163.87233000000001</v>
      </c>
      <c r="N205">
        <v>163.580658</v>
      </c>
      <c r="O205">
        <v>164.54193100000001</v>
      </c>
      <c r="P205">
        <v>164.94601399999999</v>
      </c>
      <c r="Q205">
        <v>164.31268299999999</v>
      </c>
      <c r="R205">
        <v>164.357437</v>
      </c>
      <c r="S205">
        <v>164.30628999999999</v>
      </c>
      <c r="T205">
        <v>163.545883</v>
      </c>
      <c r="U205">
        <v>162.66987599999999</v>
      </c>
      <c r="V205">
        <v>162.61914100000001</v>
      </c>
      <c r="W205">
        <v>163.931015</v>
      </c>
      <c r="X205">
        <v>164.566956</v>
      </c>
      <c r="Y205">
        <v>166.01011700000001</v>
      </c>
      <c r="Z205">
        <v>167.29548600000001</v>
      </c>
      <c r="AA205">
        <v>167.276703</v>
      </c>
      <c r="AB205">
        <v>167.45813000000001</v>
      </c>
      <c r="AC205">
        <v>167.59085099999999</v>
      </c>
      <c r="AD205">
        <v>167.025757</v>
      </c>
      <c r="AE205">
        <v>167.691742</v>
      </c>
      <c r="AF205">
        <v>169.40329</v>
      </c>
      <c r="AG205">
        <v>170.94072</v>
      </c>
      <c r="AH205">
        <v>172.28222700000001</v>
      </c>
      <c r="AI205">
        <v>174.01123000000001</v>
      </c>
      <c r="AJ205">
        <v>174.67155500000001</v>
      </c>
      <c r="AK205">
        <v>175.24169900000001</v>
      </c>
      <c r="AL205" s="91">
        <v>2E-3</v>
      </c>
    </row>
    <row r="206" spans="2:38">
      <c r="B206" t="s">
        <v>1221</v>
      </c>
      <c r="C206" t="s">
        <v>9763</v>
      </c>
      <c r="D206" t="s">
        <v>10062</v>
      </c>
      <c r="E206" t="s">
        <v>2105</v>
      </c>
      <c r="F206">
        <v>56.661766</v>
      </c>
      <c r="G206">
        <v>57.895541999999999</v>
      </c>
      <c r="H206">
        <v>59.828170999999998</v>
      </c>
      <c r="I206">
        <v>61.060192000000001</v>
      </c>
      <c r="J206">
        <v>62.771357999999999</v>
      </c>
      <c r="K206">
        <v>63.828045000000003</v>
      </c>
      <c r="L206">
        <v>64.340514999999996</v>
      </c>
      <c r="M206">
        <v>64.956008999999995</v>
      </c>
      <c r="N206">
        <v>66.137848000000005</v>
      </c>
      <c r="O206">
        <v>67.145638000000005</v>
      </c>
      <c r="P206">
        <v>68.504195999999993</v>
      </c>
      <c r="Q206">
        <v>69.353058000000004</v>
      </c>
      <c r="R206">
        <v>70.777664000000001</v>
      </c>
      <c r="S206">
        <v>72.346587999999997</v>
      </c>
      <c r="T206">
        <v>73.401329000000004</v>
      </c>
      <c r="U206">
        <v>74.332176000000004</v>
      </c>
      <c r="V206">
        <v>75.669242999999994</v>
      </c>
      <c r="W206">
        <v>77.648041000000006</v>
      </c>
      <c r="X206">
        <v>79.449776</v>
      </c>
      <c r="Y206">
        <v>81.277145000000004</v>
      </c>
      <c r="Z206">
        <v>82.473906999999997</v>
      </c>
      <c r="AA206">
        <v>83.541306000000006</v>
      </c>
      <c r="AB206">
        <v>84.803787</v>
      </c>
      <c r="AC206">
        <v>86.188484000000003</v>
      </c>
      <c r="AD206">
        <v>87.183937</v>
      </c>
      <c r="AE206">
        <v>88.651687999999993</v>
      </c>
      <c r="AF206">
        <v>90.772330999999994</v>
      </c>
      <c r="AG206">
        <v>92.805655999999999</v>
      </c>
      <c r="AH206">
        <v>94.777244999999994</v>
      </c>
      <c r="AI206">
        <v>97.141670000000005</v>
      </c>
      <c r="AJ206">
        <v>98.716071999999997</v>
      </c>
      <c r="AK206">
        <v>100.14624000000001</v>
      </c>
      <c r="AL206" s="91">
        <v>1.9E-2</v>
      </c>
    </row>
    <row r="207" spans="2:38">
      <c r="B207" t="s">
        <v>970</v>
      </c>
      <c r="C207" t="s">
        <v>9765</v>
      </c>
      <c r="D207" t="s">
        <v>10063</v>
      </c>
      <c r="E207" t="s">
        <v>2105</v>
      </c>
      <c r="F207">
        <v>0.19626199999999999</v>
      </c>
      <c r="G207">
        <v>0.20455799999999999</v>
      </c>
      <c r="H207">
        <v>0.214809</v>
      </c>
      <c r="I207">
        <v>0.22259000000000001</v>
      </c>
      <c r="J207">
        <v>0.23233400000000001</v>
      </c>
      <c r="K207">
        <v>0.24010400000000001</v>
      </c>
      <c r="L207">
        <v>0.24709300000000001</v>
      </c>
      <c r="M207">
        <v>0.25492799999999999</v>
      </c>
      <c r="N207">
        <v>0.26434999999999997</v>
      </c>
      <c r="O207">
        <v>0.27550400000000003</v>
      </c>
      <c r="P207">
        <v>0.28743600000000002</v>
      </c>
      <c r="Q207">
        <v>0.29829899999999998</v>
      </c>
      <c r="R207">
        <v>0.31062299999999998</v>
      </c>
      <c r="S207">
        <v>0.32356299999999999</v>
      </c>
      <c r="T207">
        <v>0.33535399999999999</v>
      </c>
      <c r="U207">
        <v>0.34728399999999998</v>
      </c>
      <c r="V207">
        <v>0.36157299999999998</v>
      </c>
      <c r="W207">
        <v>0.37966100000000003</v>
      </c>
      <c r="X207">
        <v>0.39727200000000001</v>
      </c>
      <c r="Y207">
        <v>0.41714899999999999</v>
      </c>
      <c r="Z207">
        <v>0.43823699999999999</v>
      </c>
      <c r="AA207">
        <v>0.45668500000000001</v>
      </c>
      <c r="AB207">
        <v>0.476325</v>
      </c>
      <c r="AC207">
        <v>0.49706899999999998</v>
      </c>
      <c r="AD207">
        <v>0.51662799999999998</v>
      </c>
      <c r="AE207">
        <v>0.54138299999999995</v>
      </c>
      <c r="AF207">
        <v>0.57048900000000002</v>
      </c>
      <c r="AG207">
        <v>0.60062000000000004</v>
      </c>
      <c r="AH207">
        <v>0.63182199999999999</v>
      </c>
      <c r="AI207">
        <v>0.66776899999999995</v>
      </c>
      <c r="AJ207">
        <v>0.69987999999999995</v>
      </c>
      <c r="AK207">
        <v>0.73312600000000006</v>
      </c>
      <c r="AL207" s="91">
        <v>4.2999999999999997E-2</v>
      </c>
    </row>
    <row r="208" spans="2:38">
      <c r="B208" t="s">
        <v>985</v>
      </c>
      <c r="C208" t="s">
        <v>9767</v>
      </c>
      <c r="D208" t="s">
        <v>10064</v>
      </c>
      <c r="E208" t="s">
        <v>2105</v>
      </c>
      <c r="F208">
        <v>0.12302200000000001</v>
      </c>
      <c r="G208">
        <v>0.12457799999999999</v>
      </c>
      <c r="H208">
        <v>0.127112</v>
      </c>
      <c r="I208">
        <v>0.12799099999999999</v>
      </c>
      <c r="J208">
        <v>0.129828</v>
      </c>
      <c r="K208">
        <v>0.13039899999999999</v>
      </c>
      <c r="L208">
        <v>0.130438</v>
      </c>
      <c r="M208">
        <v>0.13082099999999999</v>
      </c>
      <c r="N208">
        <v>0.13189000000000001</v>
      </c>
      <c r="O208">
        <v>0.133656</v>
      </c>
      <c r="P208">
        <v>0.13561200000000001</v>
      </c>
      <c r="Q208">
        <v>0.13689200000000001</v>
      </c>
      <c r="R208">
        <v>0.138678</v>
      </c>
      <c r="S208">
        <v>0.14056199999999999</v>
      </c>
      <c r="T208">
        <v>0.142286</v>
      </c>
      <c r="U208">
        <v>0.14399100000000001</v>
      </c>
      <c r="V208">
        <v>0.146588</v>
      </c>
      <c r="W208">
        <v>0.150921</v>
      </c>
      <c r="X208">
        <v>0.15522900000000001</v>
      </c>
      <c r="Y208">
        <v>0.16048299999999999</v>
      </c>
      <c r="Z208">
        <v>0.16753399999999999</v>
      </c>
      <c r="AA208">
        <v>0.17388400000000001</v>
      </c>
      <c r="AB208">
        <v>0.18096300000000001</v>
      </c>
      <c r="AC208">
        <v>0.19151299999999999</v>
      </c>
      <c r="AD208">
        <v>0.202685</v>
      </c>
      <c r="AE208">
        <v>0.21824399999999999</v>
      </c>
      <c r="AF208">
        <v>0.23682</v>
      </c>
      <c r="AG208">
        <v>0.25729200000000002</v>
      </c>
      <c r="AH208">
        <v>0.27988000000000002</v>
      </c>
      <c r="AI208">
        <v>0.30649500000000002</v>
      </c>
      <c r="AJ208">
        <v>0.33348800000000001</v>
      </c>
      <c r="AK208">
        <v>0.36333100000000002</v>
      </c>
      <c r="AL208" s="91">
        <v>3.5999999999999997E-2</v>
      </c>
    </row>
    <row r="209" spans="2:38">
      <c r="B209" t="s">
        <v>3230</v>
      </c>
      <c r="C209" t="s">
        <v>9769</v>
      </c>
      <c r="D209" t="s">
        <v>10065</v>
      </c>
      <c r="E209" t="s">
        <v>2105</v>
      </c>
      <c r="F209">
        <v>24.537821000000001</v>
      </c>
      <c r="G209">
        <v>25.193387999999999</v>
      </c>
      <c r="H209">
        <v>25.930754</v>
      </c>
      <c r="I209">
        <v>26.370493</v>
      </c>
      <c r="J209">
        <v>27.060908999999999</v>
      </c>
      <c r="K209">
        <v>27.577432999999999</v>
      </c>
      <c r="L209">
        <v>28.442475999999999</v>
      </c>
      <c r="M209">
        <v>29.336760000000002</v>
      </c>
      <c r="N209">
        <v>30.149570000000001</v>
      </c>
      <c r="O209">
        <v>31.21246</v>
      </c>
      <c r="P209">
        <v>32.801315000000002</v>
      </c>
      <c r="Q209">
        <v>34.553019999999997</v>
      </c>
      <c r="R209">
        <v>35.980578999999999</v>
      </c>
      <c r="S209">
        <v>37.479401000000003</v>
      </c>
      <c r="T209">
        <v>38.845173000000003</v>
      </c>
      <c r="U209">
        <v>40.227093000000004</v>
      </c>
      <c r="V209">
        <v>41.882258999999998</v>
      </c>
      <c r="W209">
        <v>43.977508999999998</v>
      </c>
      <c r="X209">
        <v>46.017386999999999</v>
      </c>
      <c r="Y209">
        <v>48.319839000000002</v>
      </c>
      <c r="Z209">
        <v>51.662945000000001</v>
      </c>
      <c r="AA209">
        <v>54.077044999999998</v>
      </c>
      <c r="AB209">
        <v>56.402690999999997</v>
      </c>
      <c r="AC209">
        <v>58.859065999999999</v>
      </c>
      <c r="AD209">
        <v>61.175120999999997</v>
      </c>
      <c r="AE209">
        <v>64.429503999999994</v>
      </c>
      <c r="AF209">
        <v>67.893326000000002</v>
      </c>
      <c r="AG209">
        <v>71.479163999999997</v>
      </c>
      <c r="AH209">
        <v>75.192466999999994</v>
      </c>
      <c r="AI209">
        <v>79.910583000000003</v>
      </c>
      <c r="AJ209">
        <v>83.708022999999997</v>
      </c>
      <c r="AK209">
        <v>87.635323</v>
      </c>
      <c r="AL209" s="91">
        <v>4.2000000000000003E-2</v>
      </c>
    </row>
    <row r="210" spans="2:38">
      <c r="B210" t="s">
        <v>2271</v>
      </c>
      <c r="C210" t="s">
        <v>9771</v>
      </c>
      <c r="D210" t="s">
        <v>10066</v>
      </c>
      <c r="E210" t="s">
        <v>2105</v>
      </c>
      <c r="F210">
        <v>0</v>
      </c>
      <c r="G210">
        <v>0.29060399999999997</v>
      </c>
      <c r="H210">
        <v>0.30446699999999999</v>
      </c>
      <c r="I210">
        <v>0.31549500000000003</v>
      </c>
      <c r="J210">
        <v>0.32930599999999999</v>
      </c>
      <c r="K210">
        <v>0.34031899999999998</v>
      </c>
      <c r="L210">
        <v>0.35022599999999998</v>
      </c>
      <c r="M210">
        <v>0.36132999999999998</v>
      </c>
      <c r="N210">
        <v>0.37468600000000002</v>
      </c>
      <c r="O210">
        <v>0.39049400000000001</v>
      </c>
      <c r="P210">
        <v>0.40740700000000002</v>
      </c>
      <c r="Q210">
        <v>0.42280400000000001</v>
      </c>
      <c r="R210">
        <v>0.440272</v>
      </c>
      <c r="S210">
        <v>0.45861299999999999</v>
      </c>
      <c r="T210">
        <v>0.475325</v>
      </c>
      <c r="U210">
        <v>0.492234</v>
      </c>
      <c r="V210">
        <v>0.51248800000000005</v>
      </c>
      <c r="W210">
        <v>0.53812599999999999</v>
      </c>
      <c r="X210">
        <v>0.563087</v>
      </c>
      <c r="Y210">
        <v>0.59126000000000001</v>
      </c>
      <c r="Z210">
        <v>0.62114999999999998</v>
      </c>
      <c r="AA210">
        <v>0.64729700000000001</v>
      </c>
      <c r="AB210">
        <v>0.67513500000000004</v>
      </c>
      <c r="AC210">
        <v>0.704538</v>
      </c>
      <c r="AD210">
        <v>0.73226100000000005</v>
      </c>
      <c r="AE210">
        <v>0.76734800000000003</v>
      </c>
      <c r="AF210">
        <v>0.80860200000000004</v>
      </c>
      <c r="AG210">
        <v>0.85130799999999995</v>
      </c>
      <c r="AH210">
        <v>0.89553400000000005</v>
      </c>
      <c r="AI210">
        <v>0.94648500000000002</v>
      </c>
      <c r="AJ210">
        <v>0.99199899999999996</v>
      </c>
      <c r="AK210">
        <v>1.039121</v>
      </c>
      <c r="AL210" t="s">
        <v>549</v>
      </c>
    </row>
    <row r="211" spans="2:38">
      <c r="B211" t="s">
        <v>3238</v>
      </c>
      <c r="C211" t="s">
        <v>9773</v>
      </c>
      <c r="D211" t="s">
        <v>10067</v>
      </c>
      <c r="E211" t="s">
        <v>2105</v>
      </c>
      <c r="F211">
        <v>0</v>
      </c>
      <c r="G211">
        <v>0.32142100000000001</v>
      </c>
      <c r="H211">
        <v>0.33752799999999999</v>
      </c>
      <c r="I211">
        <v>0.34975299999999998</v>
      </c>
      <c r="J211">
        <v>0.365064</v>
      </c>
      <c r="K211">
        <v>0.37727300000000003</v>
      </c>
      <c r="L211">
        <v>0.38825500000000002</v>
      </c>
      <c r="M211">
        <v>0.400565</v>
      </c>
      <c r="N211">
        <v>0.41537099999999999</v>
      </c>
      <c r="O211">
        <v>0.432896</v>
      </c>
      <c r="P211">
        <v>0.45164500000000002</v>
      </c>
      <c r="Q211">
        <v>0.46871400000000002</v>
      </c>
      <c r="R211">
        <v>0.48807899999999999</v>
      </c>
      <c r="S211">
        <v>0.50841099999999995</v>
      </c>
      <c r="T211">
        <v>0.52693800000000002</v>
      </c>
      <c r="U211">
        <v>0.54568399999999995</v>
      </c>
      <c r="V211">
        <v>0.56813599999999997</v>
      </c>
      <c r="W211">
        <v>0.59655800000000003</v>
      </c>
      <c r="X211">
        <v>0.62422900000000003</v>
      </c>
      <c r="Y211">
        <v>0.65546199999999999</v>
      </c>
      <c r="Z211">
        <v>0.68859800000000004</v>
      </c>
      <c r="AA211">
        <v>0.717584</v>
      </c>
      <c r="AB211">
        <v>0.74844500000000003</v>
      </c>
      <c r="AC211">
        <v>0.78103999999999996</v>
      </c>
      <c r="AD211">
        <v>0.81177299999999997</v>
      </c>
      <c r="AE211">
        <v>0.85067000000000004</v>
      </c>
      <c r="AF211">
        <v>0.89640399999999998</v>
      </c>
      <c r="AG211">
        <v>0.94374800000000003</v>
      </c>
      <c r="AH211">
        <v>0.99277499999999996</v>
      </c>
      <c r="AI211">
        <v>1.0492589999999999</v>
      </c>
      <c r="AJ211">
        <v>1.099715</v>
      </c>
      <c r="AK211">
        <v>1.1519539999999999</v>
      </c>
      <c r="AL211" t="s">
        <v>549</v>
      </c>
    </row>
    <row r="212" spans="2:38">
      <c r="B212" t="s">
        <v>3235</v>
      </c>
      <c r="C212" t="s">
        <v>9775</v>
      </c>
      <c r="D212" t="s">
        <v>10068</v>
      </c>
      <c r="E212" t="s">
        <v>2105</v>
      </c>
      <c r="F212">
        <v>0</v>
      </c>
      <c r="G212">
        <v>0.29817300000000002</v>
      </c>
      <c r="H212">
        <v>0.31311499999999998</v>
      </c>
      <c r="I212">
        <v>0.324457</v>
      </c>
      <c r="J212">
        <v>0.33866000000000002</v>
      </c>
      <c r="K212">
        <v>0.34998600000000002</v>
      </c>
      <c r="L212">
        <v>0.36017399999999999</v>
      </c>
      <c r="M212">
        <v>0.37159300000000001</v>
      </c>
      <c r="N212">
        <v>0.385328</v>
      </c>
      <c r="O212">
        <v>0.401586</v>
      </c>
      <c r="P212">
        <v>0.41897899999999999</v>
      </c>
      <c r="Q212">
        <v>0.43481399999999998</v>
      </c>
      <c r="R212">
        <v>0.45277800000000001</v>
      </c>
      <c r="S212">
        <v>0.47163899999999997</v>
      </c>
      <c r="T212">
        <v>0.48882599999999998</v>
      </c>
      <c r="U212">
        <v>0.506216</v>
      </c>
      <c r="V212">
        <v>0.52704399999999996</v>
      </c>
      <c r="W212">
        <v>0.55341099999999999</v>
      </c>
      <c r="X212">
        <v>0.57908099999999996</v>
      </c>
      <c r="Y212">
        <v>0.60805500000000001</v>
      </c>
      <c r="Z212">
        <v>0.63879300000000006</v>
      </c>
      <c r="AA212">
        <v>0.66568300000000002</v>
      </c>
      <c r="AB212">
        <v>0.69431200000000004</v>
      </c>
      <c r="AC212">
        <v>0.724549</v>
      </c>
      <c r="AD212">
        <v>0.75305999999999995</v>
      </c>
      <c r="AE212">
        <v>0.78914399999999996</v>
      </c>
      <c r="AF212">
        <v>0.831569</v>
      </c>
      <c r="AG212">
        <v>0.87548899999999996</v>
      </c>
      <c r="AH212">
        <v>0.92096999999999996</v>
      </c>
      <c r="AI212">
        <v>0.97336900000000004</v>
      </c>
      <c r="AJ212">
        <v>1.020176</v>
      </c>
      <c r="AK212">
        <v>1.0686370000000001</v>
      </c>
      <c r="AL212" t="s">
        <v>549</v>
      </c>
    </row>
    <row r="213" spans="2:38">
      <c r="B213" t="s">
        <v>2287</v>
      </c>
      <c r="C213" t="s">
        <v>9777</v>
      </c>
      <c r="D213" t="s">
        <v>10069</v>
      </c>
      <c r="E213" t="s">
        <v>2105</v>
      </c>
      <c r="F213">
        <v>0</v>
      </c>
      <c r="G213">
        <v>2.0699999999999999E-4</v>
      </c>
      <c r="H213">
        <v>2.1100000000000001E-4</v>
      </c>
      <c r="I213">
        <v>2.1100000000000001E-4</v>
      </c>
      <c r="J213">
        <v>2.13E-4</v>
      </c>
      <c r="K213">
        <v>2.13E-4</v>
      </c>
      <c r="L213">
        <v>2.12E-4</v>
      </c>
      <c r="M213">
        <v>2.1100000000000001E-4</v>
      </c>
      <c r="N213">
        <v>2.1000000000000001E-4</v>
      </c>
      <c r="O213">
        <v>2.1100000000000001E-4</v>
      </c>
      <c r="P213">
        <v>2.1100000000000001E-4</v>
      </c>
      <c r="Q213">
        <v>2.0900000000000001E-4</v>
      </c>
      <c r="R213">
        <v>2.0699999999999999E-4</v>
      </c>
      <c r="S213">
        <v>2.05E-4</v>
      </c>
      <c r="T213">
        <v>2.0100000000000001E-4</v>
      </c>
      <c r="U213">
        <v>1.9599999999999999E-4</v>
      </c>
      <c r="V213">
        <v>1.92E-4</v>
      </c>
      <c r="W213">
        <v>1.9000000000000001E-4</v>
      </c>
      <c r="X213">
        <v>1.8699999999999999E-4</v>
      </c>
      <c r="Y213">
        <v>1.85E-4</v>
      </c>
      <c r="Z213">
        <v>1.83E-4</v>
      </c>
      <c r="AA213">
        <v>1.8000000000000001E-4</v>
      </c>
      <c r="AB213">
        <v>1.76E-4</v>
      </c>
      <c r="AC213">
        <v>1.73E-4</v>
      </c>
      <c r="AD213">
        <v>1.7000000000000001E-4</v>
      </c>
      <c r="AE213">
        <v>1.6799999999999999E-4</v>
      </c>
      <c r="AF213">
        <v>1.66E-4</v>
      </c>
      <c r="AG213">
        <v>1.65E-4</v>
      </c>
      <c r="AH213">
        <v>1.63E-4</v>
      </c>
      <c r="AI213">
        <v>1.63E-4</v>
      </c>
      <c r="AJ213">
        <v>1.6000000000000001E-4</v>
      </c>
      <c r="AK213">
        <v>1.5799999999999999E-4</v>
      </c>
      <c r="AL213" t="s">
        <v>549</v>
      </c>
    </row>
    <row r="214" spans="2:38">
      <c r="B214" t="s">
        <v>8028</v>
      </c>
      <c r="C214" t="s">
        <v>9779</v>
      </c>
      <c r="D214" t="s">
        <v>10070</v>
      </c>
      <c r="E214" t="s">
        <v>2105</v>
      </c>
      <c r="F214">
        <v>245.88149999999999</v>
      </c>
      <c r="G214">
        <v>248.811172</v>
      </c>
      <c r="H214">
        <v>253.66973899999999</v>
      </c>
      <c r="I214">
        <v>255.20166</v>
      </c>
      <c r="J214">
        <v>258.61508199999997</v>
      </c>
      <c r="K214">
        <v>259.479401</v>
      </c>
      <c r="L214">
        <v>259.25509599999998</v>
      </c>
      <c r="M214">
        <v>259.68460099999999</v>
      </c>
      <c r="N214">
        <v>261.439911</v>
      </c>
      <c r="O214">
        <v>264.53439300000002</v>
      </c>
      <c r="P214">
        <v>267.95281999999997</v>
      </c>
      <c r="Q214">
        <v>269.98056000000003</v>
      </c>
      <c r="R214">
        <v>272.94635</v>
      </c>
      <c r="S214">
        <v>276.03530899999998</v>
      </c>
      <c r="T214">
        <v>277.76132200000001</v>
      </c>
      <c r="U214">
        <v>279.264771</v>
      </c>
      <c r="V214">
        <v>282.28671300000002</v>
      </c>
      <c r="W214">
        <v>287.77539100000001</v>
      </c>
      <c r="X214">
        <v>292.35311899999999</v>
      </c>
      <c r="Y214">
        <v>298.03967299999999</v>
      </c>
      <c r="Z214">
        <v>303.98681599999998</v>
      </c>
      <c r="AA214">
        <v>307.55639600000001</v>
      </c>
      <c r="AB214">
        <v>311.43994099999998</v>
      </c>
      <c r="AC214">
        <v>315.537262</v>
      </c>
      <c r="AD214">
        <v>318.40139799999997</v>
      </c>
      <c r="AE214">
        <v>323.93984999999998</v>
      </c>
      <c r="AF214">
        <v>331.41296399999999</v>
      </c>
      <c r="AG214">
        <v>338.75418100000002</v>
      </c>
      <c r="AH214">
        <v>345.97302200000001</v>
      </c>
      <c r="AI214">
        <v>355.00701900000001</v>
      </c>
      <c r="AJ214">
        <v>361.24108899999999</v>
      </c>
      <c r="AK214">
        <v>367.379547</v>
      </c>
      <c r="AL214" s="91">
        <v>1.2999999999999999E-2</v>
      </c>
    </row>
    <row r="215" spans="2:38">
      <c r="B215" t="s">
        <v>854</v>
      </c>
      <c r="D215" t="s">
        <v>10071</v>
      </c>
    </row>
    <row r="216" spans="2:38">
      <c r="B216" t="s">
        <v>955</v>
      </c>
      <c r="C216" t="s">
        <v>9782</v>
      </c>
      <c r="D216" t="s">
        <v>10072</v>
      </c>
      <c r="E216" t="s">
        <v>2105</v>
      </c>
      <c r="F216">
        <v>133.18077099999999</v>
      </c>
      <c r="G216">
        <v>127.40007</v>
      </c>
      <c r="H216">
        <v>121.45291899999999</v>
      </c>
      <c r="I216">
        <v>135.117447</v>
      </c>
      <c r="J216">
        <v>136.36932400000001</v>
      </c>
      <c r="K216">
        <v>133.94450399999999</v>
      </c>
      <c r="L216">
        <v>132.18963600000001</v>
      </c>
      <c r="M216">
        <v>132.869156</v>
      </c>
      <c r="N216">
        <v>135.085159</v>
      </c>
      <c r="O216">
        <v>138.05931100000001</v>
      </c>
      <c r="P216">
        <v>141.325897</v>
      </c>
      <c r="Q216">
        <v>143.61750799999999</v>
      </c>
      <c r="R216">
        <v>145.783997</v>
      </c>
      <c r="S216">
        <v>148.92184399999999</v>
      </c>
      <c r="T216">
        <v>151.340439</v>
      </c>
      <c r="U216">
        <v>152.85205099999999</v>
      </c>
      <c r="V216">
        <v>153.89946</v>
      </c>
      <c r="W216">
        <v>157.55909700000001</v>
      </c>
      <c r="X216">
        <v>162.652466</v>
      </c>
      <c r="Y216">
        <v>167.38519299999999</v>
      </c>
      <c r="Z216">
        <v>172.09110999999999</v>
      </c>
      <c r="AA216">
        <v>176.51109299999999</v>
      </c>
      <c r="AB216">
        <v>180.59219400000001</v>
      </c>
      <c r="AC216">
        <v>184.63372799999999</v>
      </c>
      <c r="AD216">
        <v>189.243652</v>
      </c>
      <c r="AE216">
        <v>194.55069</v>
      </c>
      <c r="AF216">
        <v>201.28697199999999</v>
      </c>
      <c r="AG216">
        <v>208.02406300000001</v>
      </c>
      <c r="AH216">
        <v>213.44937100000001</v>
      </c>
      <c r="AI216">
        <v>219.30723599999999</v>
      </c>
      <c r="AJ216">
        <v>224.717422</v>
      </c>
      <c r="AK216">
        <v>227.56764200000001</v>
      </c>
      <c r="AL216" s="91">
        <v>1.7000000000000001E-2</v>
      </c>
    </row>
    <row r="217" spans="2:38">
      <c r="B217" t="s">
        <v>1221</v>
      </c>
      <c r="C217" t="s">
        <v>9784</v>
      </c>
      <c r="D217" t="s">
        <v>10073</v>
      </c>
      <c r="E217" t="s">
        <v>2105</v>
      </c>
      <c r="F217">
        <v>68.587029000000001</v>
      </c>
      <c r="G217">
        <v>65.651176000000007</v>
      </c>
      <c r="H217">
        <v>62.576858999999999</v>
      </c>
      <c r="I217">
        <v>69.080337999999998</v>
      </c>
      <c r="J217">
        <v>70.477599999999995</v>
      </c>
      <c r="K217">
        <v>70.138947000000002</v>
      </c>
      <c r="L217">
        <v>69.956992999999997</v>
      </c>
      <c r="M217">
        <v>70.59845</v>
      </c>
      <c r="N217">
        <v>71.828277999999997</v>
      </c>
      <c r="O217">
        <v>73.889908000000005</v>
      </c>
      <c r="P217">
        <v>76.058341999999996</v>
      </c>
      <c r="Q217">
        <v>77.528403999999995</v>
      </c>
      <c r="R217">
        <v>78.769264000000007</v>
      </c>
      <c r="S217">
        <v>80.437561000000002</v>
      </c>
      <c r="T217">
        <v>81.614761000000001</v>
      </c>
      <c r="U217">
        <v>82.132118000000006</v>
      </c>
      <c r="V217">
        <v>82.374397000000002</v>
      </c>
      <c r="W217">
        <v>84.013335999999995</v>
      </c>
      <c r="X217">
        <v>86.404021999999998</v>
      </c>
      <c r="Y217">
        <v>88.589561000000003</v>
      </c>
      <c r="Z217">
        <v>90.746612999999996</v>
      </c>
      <c r="AA217">
        <v>92.737831</v>
      </c>
      <c r="AB217">
        <v>94.531386999999995</v>
      </c>
      <c r="AC217">
        <v>96.106505999999996</v>
      </c>
      <c r="AD217">
        <v>97.946044999999998</v>
      </c>
      <c r="AE217">
        <v>100.111183</v>
      </c>
      <c r="AF217">
        <v>102.967682</v>
      </c>
      <c r="AG217">
        <v>105.774834</v>
      </c>
      <c r="AH217">
        <v>107.867592</v>
      </c>
      <c r="AI217">
        <v>110.131409</v>
      </c>
      <c r="AJ217">
        <v>112.121117</v>
      </c>
      <c r="AK217">
        <v>112.791809</v>
      </c>
      <c r="AL217" s="91">
        <v>1.6E-2</v>
      </c>
    </row>
    <row r="218" spans="2:38">
      <c r="B218" t="s">
        <v>970</v>
      </c>
      <c r="C218" t="s">
        <v>9786</v>
      </c>
      <c r="D218" t="s">
        <v>10074</v>
      </c>
      <c r="E218" t="s">
        <v>2105</v>
      </c>
      <c r="F218">
        <v>0.287275</v>
      </c>
      <c r="G218">
        <v>0.27556599999999998</v>
      </c>
      <c r="H218">
        <v>0.26212999999999997</v>
      </c>
      <c r="I218">
        <v>0.29052099999999997</v>
      </c>
      <c r="J218">
        <v>0.29431000000000002</v>
      </c>
      <c r="K218">
        <v>0.29097099999999998</v>
      </c>
      <c r="L218">
        <v>0.28908299999999998</v>
      </c>
      <c r="M218">
        <v>0.29217900000000002</v>
      </c>
      <c r="N218">
        <v>0.29882999999999998</v>
      </c>
      <c r="O218">
        <v>0.30888199999999999</v>
      </c>
      <c r="P218">
        <v>0.32090299999999999</v>
      </c>
      <c r="Q218">
        <v>0.33093800000000001</v>
      </c>
      <c r="R218">
        <v>0.34090599999999999</v>
      </c>
      <c r="S218">
        <v>0.35386800000000002</v>
      </c>
      <c r="T218">
        <v>0.36836999999999998</v>
      </c>
      <c r="U218">
        <v>0.38097199999999998</v>
      </c>
      <c r="V218">
        <v>0.39288200000000001</v>
      </c>
      <c r="W218">
        <v>0.41212500000000002</v>
      </c>
      <c r="X218">
        <v>0.43820799999999999</v>
      </c>
      <c r="Y218">
        <v>0.46451399999999998</v>
      </c>
      <c r="Z218">
        <v>0.49195800000000001</v>
      </c>
      <c r="AA218">
        <v>0.51982200000000001</v>
      </c>
      <c r="AB218">
        <v>0.54791000000000001</v>
      </c>
      <c r="AC218">
        <v>0.57674999999999998</v>
      </c>
      <c r="AD218">
        <v>0.60866399999999998</v>
      </c>
      <c r="AE218">
        <v>0.644289</v>
      </c>
      <c r="AF218">
        <v>0.68638500000000002</v>
      </c>
      <c r="AG218">
        <v>0.73043199999999997</v>
      </c>
      <c r="AH218">
        <v>0.77176500000000003</v>
      </c>
      <c r="AI218">
        <v>0.81653699999999996</v>
      </c>
      <c r="AJ218">
        <v>0.86158999999999997</v>
      </c>
      <c r="AK218">
        <v>0.89851000000000003</v>
      </c>
      <c r="AL218" s="91">
        <v>3.6999999999999998E-2</v>
      </c>
    </row>
    <row r="219" spans="2:38">
      <c r="B219" t="s">
        <v>985</v>
      </c>
      <c r="C219" t="s">
        <v>9788</v>
      </c>
      <c r="D219" t="s">
        <v>10075</v>
      </c>
      <c r="E219" t="s">
        <v>2105</v>
      </c>
      <c r="F219">
        <v>0.55974599999999997</v>
      </c>
      <c r="G219">
        <v>0.53859100000000004</v>
      </c>
      <c r="H219">
        <v>0.51345300000000005</v>
      </c>
      <c r="I219">
        <v>0.56980200000000003</v>
      </c>
      <c r="J219">
        <v>0.57730199999999998</v>
      </c>
      <c r="K219">
        <v>0.56976300000000002</v>
      </c>
      <c r="L219">
        <v>0.56458200000000003</v>
      </c>
      <c r="M219">
        <v>0.56862599999999996</v>
      </c>
      <c r="N219">
        <v>0.57863399999999998</v>
      </c>
      <c r="O219">
        <v>0.59319500000000003</v>
      </c>
      <c r="P219">
        <v>0.60900799999999999</v>
      </c>
      <c r="Q219">
        <v>0.62102400000000002</v>
      </c>
      <c r="R219">
        <v>0.63220299999999996</v>
      </c>
      <c r="S219">
        <v>0.64728300000000005</v>
      </c>
      <c r="T219">
        <v>0.65858399999999995</v>
      </c>
      <c r="U219">
        <v>0.66631799999999997</v>
      </c>
      <c r="V219">
        <v>0.67213599999999996</v>
      </c>
      <c r="W219">
        <v>0.68958699999999995</v>
      </c>
      <c r="X219">
        <v>0.71359899999999998</v>
      </c>
      <c r="Y219">
        <v>0.73635700000000004</v>
      </c>
      <c r="Z219">
        <v>0.76022999999999996</v>
      </c>
      <c r="AA219">
        <v>0.78459500000000004</v>
      </c>
      <c r="AB219">
        <v>0.80837999999999999</v>
      </c>
      <c r="AC219">
        <v>0.83230300000000002</v>
      </c>
      <c r="AD219">
        <v>0.86151699999999998</v>
      </c>
      <c r="AE219">
        <v>0.89526499999999998</v>
      </c>
      <c r="AF219">
        <v>0.93800300000000003</v>
      </c>
      <c r="AG219">
        <v>0.98278900000000002</v>
      </c>
      <c r="AH219">
        <v>1.023217</v>
      </c>
      <c r="AI219">
        <v>1.068432</v>
      </c>
      <c r="AJ219">
        <v>1.114139</v>
      </c>
      <c r="AK219">
        <v>1.149861</v>
      </c>
      <c r="AL219" s="91">
        <v>2.3E-2</v>
      </c>
    </row>
    <row r="220" spans="2:38">
      <c r="B220" t="s">
        <v>3230</v>
      </c>
      <c r="C220" t="s">
        <v>9790</v>
      </c>
      <c r="D220" t="s">
        <v>10076</v>
      </c>
      <c r="E220" t="s">
        <v>2105</v>
      </c>
      <c r="F220">
        <v>4.698429</v>
      </c>
      <c r="G220">
        <v>4.4960979999999999</v>
      </c>
      <c r="H220">
        <v>4.266521</v>
      </c>
      <c r="I220">
        <v>4.7269350000000001</v>
      </c>
      <c r="J220">
        <v>4.7894350000000001</v>
      </c>
      <c r="K220">
        <v>4.7502550000000001</v>
      </c>
      <c r="L220">
        <v>4.7475589999999999</v>
      </c>
      <c r="M220">
        <v>4.8665320000000003</v>
      </c>
      <c r="N220">
        <v>5.0430279999999996</v>
      </c>
      <c r="O220">
        <v>5.2932610000000002</v>
      </c>
      <c r="P220">
        <v>5.597391</v>
      </c>
      <c r="Q220">
        <v>5.8710789999999999</v>
      </c>
      <c r="R220">
        <v>6.1468699999999998</v>
      </c>
      <c r="S220">
        <v>6.4738389999999999</v>
      </c>
      <c r="T220">
        <v>6.7802829999999998</v>
      </c>
      <c r="U220">
        <v>7.0527930000000003</v>
      </c>
      <c r="V220">
        <v>7.3131000000000004</v>
      </c>
      <c r="W220">
        <v>7.7110440000000002</v>
      </c>
      <c r="X220">
        <v>8.1990730000000003</v>
      </c>
      <c r="Y220">
        <v>8.6912640000000003</v>
      </c>
      <c r="Z220">
        <v>9.2047600000000003</v>
      </c>
      <c r="AA220">
        <v>9.7261030000000002</v>
      </c>
      <c r="AB220">
        <v>10.251638</v>
      </c>
      <c r="AC220">
        <v>10.791247</v>
      </c>
      <c r="AD220">
        <v>11.388374000000001</v>
      </c>
      <c r="AE220">
        <v>12.05495</v>
      </c>
      <c r="AF220">
        <v>12.842571</v>
      </c>
      <c r="AG220">
        <v>13.666714000000001</v>
      </c>
      <c r="AH220">
        <v>14.440068999999999</v>
      </c>
      <c r="AI220">
        <v>15.277773</v>
      </c>
      <c r="AJ220">
        <v>16.120735</v>
      </c>
      <c r="AK220">
        <v>16.811523000000001</v>
      </c>
      <c r="AL220" s="91">
        <v>4.2000000000000003E-2</v>
      </c>
    </row>
    <row r="221" spans="2:38">
      <c r="B221" t="s">
        <v>2271</v>
      </c>
      <c r="C221" t="s">
        <v>9792</v>
      </c>
      <c r="D221" t="s">
        <v>10077</v>
      </c>
      <c r="E221" t="s">
        <v>2105</v>
      </c>
      <c r="F221">
        <v>0</v>
      </c>
      <c r="G221">
        <v>0.234546</v>
      </c>
      <c r="H221">
        <v>0.22981499999999999</v>
      </c>
      <c r="I221">
        <v>0.262687</v>
      </c>
      <c r="J221">
        <v>0.27412900000000001</v>
      </c>
      <c r="K221">
        <v>0.27866600000000002</v>
      </c>
      <c r="L221">
        <v>0.28441499999999997</v>
      </c>
      <c r="M221">
        <v>0.29504599999999997</v>
      </c>
      <c r="N221">
        <v>0.30924600000000002</v>
      </c>
      <c r="O221">
        <v>0.32653900000000002</v>
      </c>
      <c r="P221">
        <v>0.34530100000000002</v>
      </c>
      <c r="Q221">
        <v>0.36218499999999998</v>
      </c>
      <c r="R221">
        <v>0.37919799999999998</v>
      </c>
      <c r="S221">
        <v>0.39936899999999997</v>
      </c>
      <c r="T221">
        <v>0.41827300000000001</v>
      </c>
      <c r="U221">
        <v>0.43508400000000003</v>
      </c>
      <c r="V221">
        <v>0.45114199999999999</v>
      </c>
      <c r="W221">
        <v>0.47569099999999997</v>
      </c>
      <c r="X221">
        <v>0.50579700000000005</v>
      </c>
      <c r="Y221">
        <v>0.536161</v>
      </c>
      <c r="Z221">
        <v>0.56783799999999995</v>
      </c>
      <c r="AA221">
        <v>0.59999899999999995</v>
      </c>
      <c r="AB221">
        <v>0.63241899999999995</v>
      </c>
      <c r="AC221">
        <v>0.66570799999999997</v>
      </c>
      <c r="AD221">
        <v>0.70254399999999995</v>
      </c>
      <c r="AE221">
        <v>0.74366500000000002</v>
      </c>
      <c r="AF221">
        <v>0.79225299999999999</v>
      </c>
      <c r="AG221">
        <v>0.84309400000000001</v>
      </c>
      <c r="AH221">
        <v>0.89080199999999998</v>
      </c>
      <c r="AI221">
        <v>0.94247999999999998</v>
      </c>
      <c r="AJ221">
        <v>0.99448199999999998</v>
      </c>
      <c r="AK221">
        <v>1.037096</v>
      </c>
      <c r="AL221" t="s">
        <v>549</v>
      </c>
    </row>
    <row r="222" spans="2:38">
      <c r="B222" t="s">
        <v>3238</v>
      </c>
      <c r="C222" t="s">
        <v>9794</v>
      </c>
      <c r="D222" t="s">
        <v>10078</v>
      </c>
      <c r="E222" t="s">
        <v>2105</v>
      </c>
      <c r="F222">
        <v>0</v>
      </c>
      <c r="G222">
        <v>0.25949299999999997</v>
      </c>
      <c r="H222">
        <v>0.25480399999999997</v>
      </c>
      <c r="I222">
        <v>0.29125000000000001</v>
      </c>
      <c r="J222">
        <v>0.30393599999999998</v>
      </c>
      <c r="K222">
        <v>0.30896600000000002</v>
      </c>
      <c r="L222">
        <v>0.31534099999999998</v>
      </c>
      <c r="M222">
        <v>0.327127</v>
      </c>
      <c r="N222">
        <v>0.34287200000000001</v>
      </c>
      <c r="O222">
        <v>0.36204500000000001</v>
      </c>
      <c r="P222">
        <v>0.38284699999999999</v>
      </c>
      <c r="Q222">
        <v>0.40156599999999998</v>
      </c>
      <c r="R222">
        <v>0.420429</v>
      </c>
      <c r="S222">
        <v>0.44279299999999999</v>
      </c>
      <c r="T222">
        <v>0.46375300000000003</v>
      </c>
      <c r="U222">
        <v>0.48239199999999999</v>
      </c>
      <c r="V222">
        <v>0.500197</v>
      </c>
      <c r="W222">
        <v>0.52741499999999997</v>
      </c>
      <c r="X222">
        <v>0.56079500000000004</v>
      </c>
      <c r="Y222">
        <v>0.59445899999999996</v>
      </c>
      <c r="Z222">
        <v>0.62958099999999995</v>
      </c>
      <c r="AA222">
        <v>0.66523900000000002</v>
      </c>
      <c r="AB222">
        <v>0.70118499999999995</v>
      </c>
      <c r="AC222">
        <v>0.738093</v>
      </c>
      <c r="AD222">
        <v>0.77893400000000002</v>
      </c>
      <c r="AE222">
        <v>0.82452599999999998</v>
      </c>
      <c r="AF222">
        <v>0.87839699999999998</v>
      </c>
      <c r="AG222">
        <v>0.93476700000000001</v>
      </c>
      <c r="AH222">
        <v>0.98766200000000004</v>
      </c>
      <c r="AI222">
        <v>1.044959</v>
      </c>
      <c r="AJ222">
        <v>1.1026149999999999</v>
      </c>
      <c r="AK222">
        <v>1.1498630000000001</v>
      </c>
      <c r="AL222" t="s">
        <v>549</v>
      </c>
    </row>
    <row r="223" spans="2:38">
      <c r="B223" t="s">
        <v>3235</v>
      </c>
      <c r="C223" t="s">
        <v>9796</v>
      </c>
      <c r="D223" t="s">
        <v>10079</v>
      </c>
      <c r="E223" t="s">
        <v>2105</v>
      </c>
      <c r="F223">
        <v>0</v>
      </c>
      <c r="G223">
        <v>0.223744</v>
      </c>
      <c r="H223">
        <v>0.21970000000000001</v>
      </c>
      <c r="I223">
        <v>0.25112499999999999</v>
      </c>
      <c r="J223">
        <v>0.26206299999999999</v>
      </c>
      <c r="K223">
        <v>0.26640000000000003</v>
      </c>
      <c r="L223">
        <v>0.271897</v>
      </c>
      <c r="M223">
        <v>0.28205999999999998</v>
      </c>
      <c r="N223">
        <v>0.29563499999999998</v>
      </c>
      <c r="O223">
        <v>0.31216699999999997</v>
      </c>
      <c r="P223">
        <v>0.33010299999999998</v>
      </c>
      <c r="Q223">
        <v>0.34624300000000002</v>
      </c>
      <c r="R223">
        <v>0.362508</v>
      </c>
      <c r="S223">
        <v>0.38179099999999999</v>
      </c>
      <c r="T223">
        <v>0.39986300000000002</v>
      </c>
      <c r="U223">
        <v>0.41593400000000003</v>
      </c>
      <c r="V223">
        <v>0.431286</v>
      </c>
      <c r="W223">
        <v>0.45475399999999999</v>
      </c>
      <c r="X223">
        <v>0.48353499999999999</v>
      </c>
      <c r="Y223">
        <v>0.51256199999999996</v>
      </c>
      <c r="Z223">
        <v>0.54284500000000002</v>
      </c>
      <c r="AA223">
        <v>0.57359099999999996</v>
      </c>
      <c r="AB223">
        <v>0.60458400000000001</v>
      </c>
      <c r="AC223">
        <v>0.63640699999999994</v>
      </c>
      <c r="AD223">
        <v>0.67162299999999997</v>
      </c>
      <c r="AE223">
        <v>0.71093300000000004</v>
      </c>
      <c r="AF223">
        <v>0.75738300000000003</v>
      </c>
      <c r="AG223">
        <v>0.80598599999999998</v>
      </c>
      <c r="AH223">
        <v>0.85159399999999996</v>
      </c>
      <c r="AI223">
        <v>0.90099700000000005</v>
      </c>
      <c r="AJ223">
        <v>0.95071099999999997</v>
      </c>
      <c r="AK223">
        <v>0.99144900000000002</v>
      </c>
      <c r="AL223" t="s">
        <v>549</v>
      </c>
    </row>
    <row r="224" spans="2:38">
      <c r="B224" t="s">
        <v>2287</v>
      </c>
      <c r="C224" t="s">
        <v>9798</v>
      </c>
      <c r="D224" t="s">
        <v>10080</v>
      </c>
      <c r="E224" t="s">
        <v>2105</v>
      </c>
      <c r="F224">
        <v>0</v>
      </c>
      <c r="G224">
        <v>0.39895599999999998</v>
      </c>
      <c r="H224">
        <v>0.39174599999999998</v>
      </c>
      <c r="I224">
        <v>0.44778000000000001</v>
      </c>
      <c r="J224">
        <v>0.46728399999999998</v>
      </c>
      <c r="K224">
        <v>0.475018</v>
      </c>
      <c r="L224">
        <v>0.48481800000000003</v>
      </c>
      <c r="M224">
        <v>0.50294000000000005</v>
      </c>
      <c r="N224">
        <v>0.527146</v>
      </c>
      <c r="O224">
        <v>0.55662400000000001</v>
      </c>
      <c r="P224">
        <v>0.58860500000000004</v>
      </c>
      <c r="Q224">
        <v>0.61738499999999996</v>
      </c>
      <c r="R224">
        <v>0.64638700000000004</v>
      </c>
      <c r="S224">
        <v>0.68076999999999999</v>
      </c>
      <c r="T224">
        <v>0.71299400000000002</v>
      </c>
      <c r="U224">
        <v>0.74165099999999995</v>
      </c>
      <c r="V224">
        <v>0.76902400000000004</v>
      </c>
      <c r="W224">
        <v>0.81086999999999998</v>
      </c>
      <c r="X224">
        <v>0.86219000000000001</v>
      </c>
      <c r="Y224">
        <v>0.91394699999999995</v>
      </c>
      <c r="Z224">
        <v>0.96794500000000006</v>
      </c>
      <c r="AA224">
        <v>1.0227679999999999</v>
      </c>
      <c r="AB224">
        <v>1.0780320000000001</v>
      </c>
      <c r="AC224">
        <v>1.1347750000000001</v>
      </c>
      <c r="AD224">
        <v>1.197567</v>
      </c>
      <c r="AE224">
        <v>1.267663</v>
      </c>
      <c r="AF224">
        <v>1.3504860000000001</v>
      </c>
      <c r="AG224">
        <v>1.4371510000000001</v>
      </c>
      <c r="AH224">
        <v>1.518475</v>
      </c>
      <c r="AI224">
        <v>1.606565</v>
      </c>
      <c r="AJ224">
        <v>1.695208</v>
      </c>
      <c r="AK224">
        <v>1.7678499999999999</v>
      </c>
      <c r="AL224" t="s">
        <v>549</v>
      </c>
    </row>
    <row r="225" spans="2:38">
      <c r="B225" t="s">
        <v>8059</v>
      </c>
      <c r="C225" t="s">
        <v>9800</v>
      </c>
      <c r="D225" t="s">
        <v>10081</v>
      </c>
      <c r="E225" t="s">
        <v>2105</v>
      </c>
      <c r="F225">
        <v>207.31321700000001</v>
      </c>
      <c r="G225">
        <v>199.478241</v>
      </c>
      <c r="H225">
        <v>190.167923</v>
      </c>
      <c r="I225">
        <v>211.03787199999999</v>
      </c>
      <c r="J225">
        <v>213.815369</v>
      </c>
      <c r="K225">
        <v>211.023483</v>
      </c>
      <c r="L225">
        <v>209.10434000000001</v>
      </c>
      <c r="M225">
        <v>210.60211200000001</v>
      </c>
      <c r="N225">
        <v>214.308853</v>
      </c>
      <c r="O225">
        <v>219.70192</v>
      </c>
      <c r="P225">
        <v>225.55839499999999</v>
      </c>
      <c r="Q225">
        <v>229.69635</v>
      </c>
      <c r="R225">
        <v>233.48173499999999</v>
      </c>
      <c r="S225">
        <v>238.73915099999999</v>
      </c>
      <c r="T225">
        <v>242.75732400000001</v>
      </c>
      <c r="U225">
        <v>245.159302</v>
      </c>
      <c r="V225">
        <v>246.80360400000001</v>
      </c>
      <c r="W225">
        <v>252.65389999999999</v>
      </c>
      <c r="X225">
        <v>260.81973299999999</v>
      </c>
      <c r="Y225">
        <v>268.42404199999999</v>
      </c>
      <c r="Z225">
        <v>276.002838</v>
      </c>
      <c r="AA225">
        <v>283.14102200000002</v>
      </c>
      <c r="AB225">
        <v>289.747681</v>
      </c>
      <c r="AC225">
        <v>296.11554000000001</v>
      </c>
      <c r="AD225">
        <v>303.398956</v>
      </c>
      <c r="AE225">
        <v>311.80319200000002</v>
      </c>
      <c r="AF225">
        <v>322.50018299999999</v>
      </c>
      <c r="AG225">
        <v>333.19979899999998</v>
      </c>
      <c r="AH225">
        <v>341.80050699999998</v>
      </c>
      <c r="AI225">
        <v>351.09643599999998</v>
      </c>
      <c r="AJ225">
        <v>359.67804000000001</v>
      </c>
      <c r="AK225">
        <v>364.16558800000001</v>
      </c>
      <c r="AL225" s="91">
        <v>1.7999999999999999E-2</v>
      </c>
    </row>
    <row r="226" spans="2:38">
      <c r="B226" t="s">
        <v>8062</v>
      </c>
      <c r="D226" t="s">
        <v>10082</v>
      </c>
    </row>
    <row r="227" spans="2:38">
      <c r="B227" t="s">
        <v>955</v>
      </c>
      <c r="C227" t="s">
        <v>9803</v>
      </c>
      <c r="D227" t="s">
        <v>10083</v>
      </c>
      <c r="E227" t="s">
        <v>2105</v>
      </c>
      <c r="F227">
        <v>313.00292999999999</v>
      </c>
      <c r="G227">
        <v>294.13482699999997</v>
      </c>
      <c r="H227">
        <v>274.28537</v>
      </c>
      <c r="I227">
        <v>297.734467</v>
      </c>
      <c r="J227">
        <v>295.04791299999999</v>
      </c>
      <c r="K227">
        <v>284.78118899999998</v>
      </c>
      <c r="L227">
        <v>275.95517000000001</v>
      </c>
      <c r="M227">
        <v>271.72909499999997</v>
      </c>
      <c r="N227">
        <v>270.32437099999999</v>
      </c>
      <c r="O227">
        <v>270.93441799999999</v>
      </c>
      <c r="P227">
        <v>271.88659699999999</v>
      </c>
      <c r="Q227">
        <v>270.61029100000002</v>
      </c>
      <c r="R227">
        <v>268.83331299999998</v>
      </c>
      <c r="S227">
        <v>268.64913899999999</v>
      </c>
      <c r="T227">
        <v>266.93511999999998</v>
      </c>
      <c r="U227">
        <v>263.37426799999997</v>
      </c>
      <c r="V227">
        <v>258.97555499999999</v>
      </c>
      <c r="W227">
        <v>258.90319799999997</v>
      </c>
      <c r="X227">
        <v>260.98092700000001</v>
      </c>
      <c r="Y227">
        <v>262.26492300000001</v>
      </c>
      <c r="Z227">
        <v>263.30053700000002</v>
      </c>
      <c r="AA227">
        <v>263.70959499999998</v>
      </c>
      <c r="AB227">
        <v>263.35900900000001</v>
      </c>
      <c r="AC227">
        <v>262.58175699999998</v>
      </c>
      <c r="AD227">
        <v>262.50427200000001</v>
      </c>
      <c r="AE227">
        <v>263.14703400000002</v>
      </c>
      <c r="AF227">
        <v>265.41558800000001</v>
      </c>
      <c r="AG227">
        <v>267.33084100000002</v>
      </c>
      <c r="AH227">
        <v>267.252319</v>
      </c>
      <c r="AI227">
        <v>267.43359400000003</v>
      </c>
      <c r="AJ227">
        <v>266.77179000000001</v>
      </c>
      <c r="AK227">
        <v>262.83627300000001</v>
      </c>
      <c r="AL227" s="91">
        <v>-6.0000000000000001E-3</v>
      </c>
    </row>
    <row r="228" spans="2:38">
      <c r="B228" t="s">
        <v>1221</v>
      </c>
      <c r="C228" t="s">
        <v>9805</v>
      </c>
      <c r="D228" t="s">
        <v>10084</v>
      </c>
      <c r="E228" t="s">
        <v>2105</v>
      </c>
      <c r="F228">
        <v>0.50072899999999998</v>
      </c>
      <c r="G228">
        <v>0.47068700000000002</v>
      </c>
      <c r="H228">
        <v>0.438413</v>
      </c>
      <c r="I228">
        <v>0.47540100000000002</v>
      </c>
      <c r="J228">
        <v>0.470688</v>
      </c>
      <c r="K228">
        <v>0.45400299999999999</v>
      </c>
      <c r="L228">
        <v>0.43970399999999998</v>
      </c>
      <c r="M228">
        <v>0.43287500000000001</v>
      </c>
      <c r="N228">
        <v>0.43059900000000001</v>
      </c>
      <c r="O228">
        <v>0.43154599999999999</v>
      </c>
      <c r="P228">
        <v>0.43314900000000001</v>
      </c>
      <c r="Q228">
        <v>0.43126100000000001</v>
      </c>
      <c r="R228">
        <v>0.42861399999999999</v>
      </c>
      <c r="S228">
        <v>0.428531</v>
      </c>
      <c r="T228">
        <v>0.42608000000000001</v>
      </c>
      <c r="U228">
        <v>0.42076400000000003</v>
      </c>
      <c r="V228">
        <v>0.414213</v>
      </c>
      <c r="W228">
        <v>0.41465600000000002</v>
      </c>
      <c r="X228">
        <v>0.418597</v>
      </c>
      <c r="Y228">
        <v>0.42128300000000002</v>
      </c>
      <c r="Z228">
        <v>0.42360700000000001</v>
      </c>
      <c r="AA228">
        <v>0.42495899999999998</v>
      </c>
      <c r="AB228">
        <v>0.42526000000000003</v>
      </c>
      <c r="AC228">
        <v>0.42498999999999998</v>
      </c>
      <c r="AD228">
        <v>0.42579899999999998</v>
      </c>
      <c r="AE228">
        <v>0.42789100000000002</v>
      </c>
      <c r="AF228">
        <v>0.43274200000000002</v>
      </c>
      <c r="AG228">
        <v>0.43715300000000001</v>
      </c>
      <c r="AH228">
        <v>0.438442</v>
      </c>
      <c r="AI228">
        <v>0.440305</v>
      </c>
      <c r="AJ228">
        <v>0.44096600000000002</v>
      </c>
      <c r="AK228">
        <v>0.436442</v>
      </c>
      <c r="AL228" s="91">
        <v>-4.0000000000000001E-3</v>
      </c>
    </row>
    <row r="229" spans="2:38">
      <c r="B229" t="s">
        <v>970</v>
      </c>
      <c r="C229" t="s">
        <v>9807</v>
      </c>
      <c r="D229" t="s">
        <v>10085</v>
      </c>
      <c r="E229" t="s">
        <v>2105</v>
      </c>
      <c r="F229">
        <v>0.36423699999999998</v>
      </c>
      <c r="G229">
        <v>0.33555099999999999</v>
      </c>
      <c r="H229">
        <v>0.30646600000000002</v>
      </c>
      <c r="I229">
        <v>0.32603700000000002</v>
      </c>
      <c r="J229">
        <v>0.31687799999999999</v>
      </c>
      <c r="K229">
        <v>0.300209</v>
      </c>
      <c r="L229">
        <v>0.28575499999999998</v>
      </c>
      <c r="M229">
        <v>0.27665400000000001</v>
      </c>
      <c r="N229">
        <v>0.270812</v>
      </c>
      <c r="O229">
        <v>0.26725900000000002</v>
      </c>
      <c r="P229">
        <v>0.26433400000000001</v>
      </c>
      <c r="Q229">
        <v>0.25951999999999997</v>
      </c>
      <c r="R229">
        <v>0.25452399999999997</v>
      </c>
      <c r="S229">
        <v>0.25136799999999998</v>
      </c>
      <c r="T229">
        <v>0.24706900000000001</v>
      </c>
      <c r="U229">
        <v>0.24138299999999999</v>
      </c>
      <c r="V229">
        <v>0.235398</v>
      </c>
      <c r="W229">
        <v>0.23368900000000001</v>
      </c>
      <c r="X229">
        <v>0.23472100000000001</v>
      </c>
      <c r="Y229">
        <v>0.235707</v>
      </c>
      <c r="Z229">
        <v>0.23687</v>
      </c>
      <c r="AA229">
        <v>0.23810500000000001</v>
      </c>
      <c r="AB229">
        <v>0.238981</v>
      </c>
      <c r="AC229">
        <v>0.23984800000000001</v>
      </c>
      <c r="AD229">
        <v>0.24154100000000001</v>
      </c>
      <c r="AE229">
        <v>0.24418699999999999</v>
      </c>
      <c r="AF229">
        <v>0.248805</v>
      </c>
      <c r="AG229">
        <v>0.25343300000000002</v>
      </c>
      <c r="AH229">
        <v>0.25650600000000001</v>
      </c>
      <c r="AI229">
        <v>0.26005600000000001</v>
      </c>
      <c r="AJ229">
        <v>0.26324399999999998</v>
      </c>
      <c r="AK229">
        <v>0.263353</v>
      </c>
      <c r="AL229" s="91">
        <v>-0.01</v>
      </c>
    </row>
    <row r="230" spans="2:38">
      <c r="B230" t="s">
        <v>985</v>
      </c>
      <c r="C230" t="s">
        <v>9809</v>
      </c>
      <c r="D230" t="s">
        <v>10086</v>
      </c>
      <c r="E230" t="s">
        <v>2105</v>
      </c>
      <c r="F230">
        <v>5.4496529999999996</v>
      </c>
      <c r="G230">
        <v>4.7318379999999998</v>
      </c>
      <c r="H230">
        <v>4.076689</v>
      </c>
      <c r="I230">
        <v>4.0984530000000001</v>
      </c>
      <c r="J230">
        <v>3.7785489999999999</v>
      </c>
      <c r="K230">
        <v>3.4375640000000001</v>
      </c>
      <c r="L230">
        <v>3.170703</v>
      </c>
      <c r="M230">
        <v>3.0458090000000002</v>
      </c>
      <c r="N230">
        <v>2.988934</v>
      </c>
      <c r="O230">
        <v>2.962358</v>
      </c>
      <c r="P230">
        <v>3.009125</v>
      </c>
      <c r="Q230">
        <v>3.06778</v>
      </c>
      <c r="R230">
        <v>3.1451129999999998</v>
      </c>
      <c r="S230">
        <v>3.2552279999999998</v>
      </c>
      <c r="T230">
        <v>3.3918379999999999</v>
      </c>
      <c r="U230">
        <v>3.5575939999999999</v>
      </c>
      <c r="V230">
        <v>3.7768890000000002</v>
      </c>
      <c r="W230">
        <v>4.1056169999999996</v>
      </c>
      <c r="X230">
        <v>4.5015470000000004</v>
      </c>
      <c r="Y230">
        <v>4.8931820000000004</v>
      </c>
      <c r="Z230">
        <v>5.3019949999999998</v>
      </c>
      <c r="AA230">
        <v>5.7192460000000001</v>
      </c>
      <c r="AB230">
        <v>6.2284280000000001</v>
      </c>
      <c r="AC230">
        <v>6.8011290000000004</v>
      </c>
      <c r="AD230">
        <v>7.3569750000000003</v>
      </c>
      <c r="AE230">
        <v>8.0037070000000003</v>
      </c>
      <c r="AF230">
        <v>8.7715270000000007</v>
      </c>
      <c r="AG230">
        <v>9.611599</v>
      </c>
      <c r="AH230">
        <v>10.465555</v>
      </c>
      <c r="AI230">
        <v>11.422077</v>
      </c>
      <c r="AJ230">
        <v>12.458174</v>
      </c>
      <c r="AK230">
        <v>13.484024</v>
      </c>
      <c r="AL230" s="91">
        <v>0.03</v>
      </c>
    </row>
    <row r="231" spans="2:38">
      <c r="B231" t="s">
        <v>3230</v>
      </c>
      <c r="C231" t="s">
        <v>9811</v>
      </c>
      <c r="D231" t="s">
        <v>10087</v>
      </c>
      <c r="E231" t="s">
        <v>2105</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t="s">
        <v>549</v>
      </c>
    </row>
    <row r="232" spans="2:38">
      <c r="B232" t="s">
        <v>2271</v>
      </c>
      <c r="C232" t="s">
        <v>9813</v>
      </c>
      <c r="D232" t="s">
        <v>10088</v>
      </c>
      <c r="E232" t="s">
        <v>2105</v>
      </c>
      <c r="F232">
        <v>0</v>
      </c>
      <c r="G232">
        <v>0.111386</v>
      </c>
      <c r="H232">
        <v>0.106679</v>
      </c>
      <c r="I232">
        <v>0.11915000000000001</v>
      </c>
      <c r="J232">
        <v>0.121508</v>
      </c>
      <c r="K232">
        <v>0.120716</v>
      </c>
      <c r="L232">
        <v>0.120422</v>
      </c>
      <c r="M232">
        <v>0.12210799999999999</v>
      </c>
      <c r="N232">
        <v>0.12511</v>
      </c>
      <c r="O232">
        <v>0.12914700000000001</v>
      </c>
      <c r="P232">
        <v>0.13351499999999999</v>
      </c>
      <c r="Q232">
        <v>0.13692099999999999</v>
      </c>
      <c r="R232">
        <v>0.14016300000000001</v>
      </c>
      <c r="S232">
        <v>0.14434</v>
      </c>
      <c r="T232">
        <v>0.14782000000000001</v>
      </c>
      <c r="U232">
        <v>0.15035499999999999</v>
      </c>
      <c r="V232">
        <v>0.15245500000000001</v>
      </c>
      <c r="W232">
        <v>0.157196</v>
      </c>
      <c r="X232">
        <v>0.16345100000000001</v>
      </c>
      <c r="Y232">
        <v>0.169435</v>
      </c>
      <c r="Z232">
        <v>0.175481</v>
      </c>
      <c r="AA232">
        <v>0.18132200000000001</v>
      </c>
      <c r="AB232">
        <v>0.186894</v>
      </c>
      <c r="AC232">
        <v>0.19237799999999999</v>
      </c>
      <c r="AD232">
        <v>0.19852700000000001</v>
      </c>
      <c r="AE232">
        <v>0.205487</v>
      </c>
      <c r="AF232">
        <v>0.21405099999999999</v>
      </c>
      <c r="AG232">
        <v>0.22272</v>
      </c>
      <c r="AH232">
        <v>0.230078</v>
      </c>
      <c r="AI232">
        <v>0.23798800000000001</v>
      </c>
      <c r="AJ232">
        <v>0.24549499999999999</v>
      </c>
      <c r="AK232">
        <v>0.25026599999999999</v>
      </c>
      <c r="AL232" t="s">
        <v>549</v>
      </c>
    </row>
    <row r="233" spans="2:38">
      <c r="B233" t="s">
        <v>3238</v>
      </c>
      <c r="C233" t="s">
        <v>9815</v>
      </c>
      <c r="D233" t="s">
        <v>10089</v>
      </c>
      <c r="E233" t="s">
        <v>2105</v>
      </c>
      <c r="F233">
        <v>5.0930000000000003E-2</v>
      </c>
      <c r="G233">
        <v>0.15346299999999999</v>
      </c>
      <c r="H233">
        <v>0.147229</v>
      </c>
      <c r="I233">
        <v>0.16444</v>
      </c>
      <c r="J233">
        <v>0.16769400000000001</v>
      </c>
      <c r="K233">
        <v>0.166602</v>
      </c>
      <c r="L233">
        <v>0.16619500000000001</v>
      </c>
      <c r="M233">
        <v>0.16852300000000001</v>
      </c>
      <c r="N233">
        <v>0.17266500000000001</v>
      </c>
      <c r="O233">
        <v>0.17823600000000001</v>
      </c>
      <c r="P233">
        <v>0.18426600000000001</v>
      </c>
      <c r="Q233">
        <v>0.188966</v>
      </c>
      <c r="R233">
        <v>0.193441</v>
      </c>
      <c r="S233">
        <v>0.19920499999999999</v>
      </c>
      <c r="T233">
        <v>0.20400799999999999</v>
      </c>
      <c r="U233">
        <v>0.207507</v>
      </c>
      <c r="V233">
        <v>0.21040400000000001</v>
      </c>
      <c r="W233">
        <v>0.216948</v>
      </c>
      <c r="X233">
        <v>0.22558</v>
      </c>
      <c r="Y233">
        <v>0.23383899999999999</v>
      </c>
      <c r="Z233">
        <v>0.24218200000000001</v>
      </c>
      <c r="AA233">
        <v>0.25024400000000002</v>
      </c>
      <c r="AB233">
        <v>0.257934</v>
      </c>
      <c r="AC233">
        <v>0.26550299999999999</v>
      </c>
      <c r="AD233">
        <v>0.27398899999999998</v>
      </c>
      <c r="AE233">
        <v>0.28359499999999999</v>
      </c>
      <c r="AF233">
        <v>0.29541400000000001</v>
      </c>
      <c r="AG233">
        <v>0.30737900000000001</v>
      </c>
      <c r="AH233">
        <v>0.31753300000000001</v>
      </c>
      <c r="AI233">
        <v>0.32844899999999999</v>
      </c>
      <c r="AJ233">
        <v>0.33881</v>
      </c>
      <c r="AK233">
        <v>0.34539399999999998</v>
      </c>
      <c r="AL233" s="91">
        <v>6.4000000000000001E-2</v>
      </c>
    </row>
    <row r="234" spans="2:38">
      <c r="B234" t="s">
        <v>3235</v>
      </c>
      <c r="C234" t="s">
        <v>9817</v>
      </c>
      <c r="D234" t="s">
        <v>10090</v>
      </c>
      <c r="E234" t="s">
        <v>2105</v>
      </c>
      <c r="F234">
        <v>5.4847E-2</v>
      </c>
      <c r="G234">
        <v>0.16056999999999999</v>
      </c>
      <c r="H234">
        <v>0.15404699999999999</v>
      </c>
      <c r="I234">
        <v>0.17205500000000001</v>
      </c>
      <c r="J234">
        <v>0.17546</v>
      </c>
      <c r="K234">
        <v>0.174317</v>
      </c>
      <c r="L234">
        <v>0.17389199999999999</v>
      </c>
      <c r="M234">
        <v>0.17632700000000001</v>
      </c>
      <c r="N234">
        <v>0.18066099999999999</v>
      </c>
      <c r="O234">
        <v>0.18648999999999999</v>
      </c>
      <c r="P234">
        <v>0.192799</v>
      </c>
      <c r="Q234">
        <v>0.197717</v>
      </c>
      <c r="R234">
        <v>0.202399</v>
      </c>
      <c r="S234">
        <v>0.20843</v>
      </c>
      <c r="T234">
        <v>0.21345500000000001</v>
      </c>
      <c r="U234">
        <v>0.217116</v>
      </c>
      <c r="V234">
        <v>0.22014800000000001</v>
      </c>
      <c r="W234">
        <v>0.226994</v>
      </c>
      <c r="X234">
        <v>0.23602699999999999</v>
      </c>
      <c r="Y234">
        <v>0.244667</v>
      </c>
      <c r="Z234">
        <v>0.25339800000000001</v>
      </c>
      <c r="AA234">
        <v>0.26183299999999998</v>
      </c>
      <c r="AB234">
        <v>0.26987800000000001</v>
      </c>
      <c r="AC234">
        <v>0.27779799999999999</v>
      </c>
      <c r="AD234">
        <v>0.28667700000000002</v>
      </c>
      <c r="AE234">
        <v>0.29672799999999999</v>
      </c>
      <c r="AF234">
        <v>0.30909500000000001</v>
      </c>
      <c r="AG234">
        <v>0.32161299999999998</v>
      </c>
      <c r="AH234">
        <v>0.33223799999999998</v>
      </c>
      <c r="AI234">
        <v>0.34365899999999999</v>
      </c>
      <c r="AJ234">
        <v>0.35449999999999998</v>
      </c>
      <c r="AK234">
        <v>0.36138900000000002</v>
      </c>
      <c r="AL234" s="91">
        <v>6.3E-2</v>
      </c>
    </row>
    <row r="235" spans="2:38">
      <c r="B235" t="s">
        <v>2287</v>
      </c>
      <c r="C235" t="s">
        <v>9819</v>
      </c>
      <c r="D235" t="s">
        <v>10091</v>
      </c>
      <c r="E235" t="s">
        <v>2105</v>
      </c>
      <c r="F235">
        <v>5.9582000000000003E-2</v>
      </c>
      <c r="G235">
        <v>0.216973</v>
      </c>
      <c r="H235">
        <v>0.20815800000000001</v>
      </c>
      <c r="I235">
        <v>0.232492</v>
      </c>
      <c r="J235">
        <v>0.237093</v>
      </c>
      <c r="K235">
        <v>0.23554900000000001</v>
      </c>
      <c r="L235">
        <v>0.23497399999999999</v>
      </c>
      <c r="M235">
        <v>0.238264</v>
      </c>
      <c r="N235">
        <v>0.24412200000000001</v>
      </c>
      <c r="O235">
        <v>0.251998</v>
      </c>
      <c r="P235">
        <v>0.260523</v>
      </c>
      <c r="Q235">
        <v>0.26716899999999999</v>
      </c>
      <c r="R235">
        <v>0.27349499999999999</v>
      </c>
      <c r="S235">
        <v>0.28164499999999998</v>
      </c>
      <c r="T235">
        <v>0.288435</v>
      </c>
      <c r="U235">
        <v>0.29338199999999998</v>
      </c>
      <c r="V235">
        <v>0.29747800000000002</v>
      </c>
      <c r="W235">
        <v>0.30673</v>
      </c>
      <c r="X235">
        <v>0.31893500000000002</v>
      </c>
      <c r="Y235">
        <v>0.33061099999999999</v>
      </c>
      <c r="Z235">
        <v>0.34240799999999999</v>
      </c>
      <c r="AA235">
        <v>0.35380600000000001</v>
      </c>
      <c r="AB235">
        <v>0.364678</v>
      </c>
      <c r="AC235">
        <v>0.37537999999999999</v>
      </c>
      <c r="AD235">
        <v>0.387378</v>
      </c>
      <c r="AE235">
        <v>0.40095900000000001</v>
      </c>
      <c r="AF235">
        <v>0.41766999999999999</v>
      </c>
      <c r="AG235">
        <v>0.434585</v>
      </c>
      <c r="AH235">
        <v>0.44894200000000001</v>
      </c>
      <c r="AI235">
        <v>0.46437600000000001</v>
      </c>
      <c r="AJ235">
        <v>0.47902499999999998</v>
      </c>
      <c r="AK235">
        <v>0.48833300000000002</v>
      </c>
      <c r="AL235" s="91">
        <v>7.0000000000000007E-2</v>
      </c>
    </row>
    <row r="236" spans="2:38">
      <c r="B236" t="s">
        <v>8091</v>
      </c>
      <c r="C236" t="s">
        <v>9821</v>
      </c>
      <c r="D236" t="s">
        <v>10092</v>
      </c>
      <c r="E236" t="s">
        <v>2105</v>
      </c>
      <c r="F236">
        <v>319.48291</v>
      </c>
      <c r="G236">
        <v>300.315338</v>
      </c>
      <c r="H236">
        <v>279.72305299999999</v>
      </c>
      <c r="I236">
        <v>303.32247899999999</v>
      </c>
      <c r="J236">
        <v>300.315765</v>
      </c>
      <c r="K236">
        <v>289.67013500000002</v>
      </c>
      <c r="L236">
        <v>280.54684400000002</v>
      </c>
      <c r="M236">
        <v>276.18966699999999</v>
      </c>
      <c r="N236">
        <v>274.73730499999999</v>
      </c>
      <c r="O236">
        <v>275.34136999999998</v>
      </c>
      <c r="P236">
        <v>276.36431900000002</v>
      </c>
      <c r="Q236">
        <v>275.15960699999999</v>
      </c>
      <c r="R236">
        <v>273.47109999999998</v>
      </c>
      <c r="S236">
        <v>273.41781600000002</v>
      </c>
      <c r="T236">
        <v>271.85376000000002</v>
      </c>
      <c r="U236">
        <v>268.46237200000002</v>
      </c>
      <c r="V236">
        <v>264.28259300000002</v>
      </c>
      <c r="W236">
        <v>264.56500199999999</v>
      </c>
      <c r="X236">
        <v>267.07977299999999</v>
      </c>
      <c r="Y236">
        <v>268.79363999999998</v>
      </c>
      <c r="Z236">
        <v>270.27652</v>
      </c>
      <c r="AA236">
        <v>271.13906900000001</v>
      </c>
      <c r="AB236">
        <v>271.33105499999999</v>
      </c>
      <c r="AC236">
        <v>271.15881300000001</v>
      </c>
      <c r="AD236">
        <v>271.67514</v>
      </c>
      <c r="AE236">
        <v>273.00958300000002</v>
      </c>
      <c r="AF236">
        <v>276.10485799999998</v>
      </c>
      <c r="AG236">
        <v>278.91937300000001</v>
      </c>
      <c r="AH236">
        <v>279.74160799999999</v>
      </c>
      <c r="AI236">
        <v>280.93048099999999</v>
      </c>
      <c r="AJ236">
        <v>281.35201999999998</v>
      </c>
      <c r="AK236">
        <v>278.465485</v>
      </c>
      <c r="AL236" s="91">
        <v>-4.0000000000000001E-3</v>
      </c>
    </row>
    <row r="237" spans="2:38">
      <c r="B237" t="s">
        <v>2256</v>
      </c>
      <c r="C237" t="s">
        <v>9823</v>
      </c>
      <c r="D237" t="s">
        <v>10093</v>
      </c>
      <c r="E237" t="s">
        <v>2105</v>
      </c>
      <c r="F237">
        <v>772.67767300000003</v>
      </c>
      <c r="G237">
        <v>748.604736</v>
      </c>
      <c r="H237">
        <v>723.56079099999999</v>
      </c>
      <c r="I237">
        <v>769.56201199999998</v>
      </c>
      <c r="J237">
        <v>772.74633800000004</v>
      </c>
      <c r="K237">
        <v>760.17297399999995</v>
      </c>
      <c r="L237">
        <v>748.90618900000004</v>
      </c>
      <c r="M237">
        <v>746.47631799999999</v>
      </c>
      <c r="N237">
        <v>750.48614499999996</v>
      </c>
      <c r="O237">
        <v>759.57775900000001</v>
      </c>
      <c r="P237">
        <v>769.87554899999998</v>
      </c>
      <c r="Q237">
        <v>774.83660899999995</v>
      </c>
      <c r="R237">
        <v>779.89929199999995</v>
      </c>
      <c r="S237">
        <v>788.19232199999999</v>
      </c>
      <c r="T237">
        <v>792.37243699999999</v>
      </c>
      <c r="U237">
        <v>792.88647500000002</v>
      </c>
      <c r="V237">
        <v>793.37292500000001</v>
      </c>
      <c r="W237">
        <v>804.99432400000001</v>
      </c>
      <c r="X237">
        <v>820.25256300000001</v>
      </c>
      <c r="Y237">
        <v>835.25726299999997</v>
      </c>
      <c r="Z237">
        <v>850.26629600000001</v>
      </c>
      <c r="AA237">
        <v>861.83660899999995</v>
      </c>
      <c r="AB237">
        <v>872.51879899999994</v>
      </c>
      <c r="AC237">
        <v>882.81140100000005</v>
      </c>
      <c r="AD237">
        <v>893.47564699999998</v>
      </c>
      <c r="AE237">
        <v>908.75268600000004</v>
      </c>
      <c r="AF237">
        <v>930.01788299999998</v>
      </c>
      <c r="AG237">
        <v>950.87329099999999</v>
      </c>
      <c r="AH237">
        <v>967.51525900000001</v>
      </c>
      <c r="AI237">
        <v>987.03381300000001</v>
      </c>
      <c r="AJ237">
        <v>1002.271057</v>
      </c>
      <c r="AK237">
        <v>1010.010864</v>
      </c>
      <c r="AL237" s="91">
        <v>8.9999999999999993E-3</v>
      </c>
    </row>
    <row r="238" spans="2:38">
      <c r="B238" t="s">
        <v>8603</v>
      </c>
      <c r="D238" t="s">
        <v>10094</v>
      </c>
    </row>
    <row r="239" spans="2:38">
      <c r="B239" t="s">
        <v>8605</v>
      </c>
      <c r="C239" t="s">
        <v>9826</v>
      </c>
      <c r="D239" t="s">
        <v>10095</v>
      </c>
      <c r="E239" t="s">
        <v>8608</v>
      </c>
      <c r="F239">
        <v>1807.96228</v>
      </c>
      <c r="G239">
        <v>1730.8404539999999</v>
      </c>
      <c r="H239">
        <v>1660.033447</v>
      </c>
      <c r="I239">
        <v>1651.259399</v>
      </c>
      <c r="J239">
        <v>1652.7242429999999</v>
      </c>
      <c r="K239">
        <v>1638.4692379999999</v>
      </c>
      <c r="L239">
        <v>1604.7768550000001</v>
      </c>
      <c r="M239">
        <v>1643.9995120000001</v>
      </c>
      <c r="N239">
        <v>1652.7871090000001</v>
      </c>
      <c r="O239">
        <v>1662.7436520000001</v>
      </c>
      <c r="P239">
        <v>1655.604004</v>
      </c>
      <c r="Q239">
        <v>1648.302124</v>
      </c>
      <c r="R239">
        <v>1654.8007809999999</v>
      </c>
      <c r="S239">
        <v>1663.8508300000001</v>
      </c>
      <c r="T239">
        <v>1673.9210210000001</v>
      </c>
      <c r="U239">
        <v>1684.4979249999999</v>
      </c>
      <c r="V239">
        <v>1686.8079829999999</v>
      </c>
      <c r="W239">
        <v>1698.2738039999999</v>
      </c>
      <c r="X239">
        <v>1704.6904300000001</v>
      </c>
      <c r="Y239">
        <v>1701.2554929999999</v>
      </c>
      <c r="Z239">
        <v>1711.9681399999999</v>
      </c>
      <c r="AA239">
        <v>1715.1282960000001</v>
      </c>
      <c r="AB239">
        <v>1722.2583010000001</v>
      </c>
      <c r="AC239">
        <v>1735.240356</v>
      </c>
      <c r="AD239">
        <v>1747.2885739999999</v>
      </c>
      <c r="AE239">
        <v>1760.9610600000001</v>
      </c>
      <c r="AF239">
        <v>1777.279663</v>
      </c>
      <c r="AG239">
        <v>1802.0692140000001</v>
      </c>
      <c r="AH239">
        <v>1818.081543</v>
      </c>
      <c r="AI239">
        <v>1839.2490230000001</v>
      </c>
      <c r="AJ239">
        <v>1861.996948</v>
      </c>
      <c r="AK239">
        <v>1888.5421140000001</v>
      </c>
      <c r="AL239" s="91">
        <v>1E-3</v>
      </c>
    </row>
    <row r="240" spans="2:38">
      <c r="B240" t="s">
        <v>8610</v>
      </c>
      <c r="C240" t="s">
        <v>9828</v>
      </c>
      <c r="D240" t="s">
        <v>10096</v>
      </c>
      <c r="E240" t="s">
        <v>8613</v>
      </c>
      <c r="F240">
        <v>3.4668839999999999</v>
      </c>
      <c r="G240">
        <v>3.4893709999999998</v>
      </c>
      <c r="H240">
        <v>3.512003</v>
      </c>
      <c r="I240">
        <v>3.5347819999999999</v>
      </c>
      <c r="J240">
        <v>3.5577100000000002</v>
      </c>
      <c r="K240">
        <v>3.5807850000000001</v>
      </c>
      <c r="L240">
        <v>3.6040100000000002</v>
      </c>
      <c r="M240">
        <v>3.627386</v>
      </c>
      <c r="N240">
        <v>3.6509140000000002</v>
      </c>
      <c r="O240">
        <v>3.6745939999999999</v>
      </c>
      <c r="P240">
        <v>3.6984279999999998</v>
      </c>
      <c r="Q240">
        <v>3.7224159999999999</v>
      </c>
      <c r="R240">
        <v>3.7465600000000001</v>
      </c>
      <c r="S240">
        <v>3.7708599999999999</v>
      </c>
      <c r="T240">
        <v>3.795318</v>
      </c>
      <c r="U240">
        <v>3.8199350000000001</v>
      </c>
      <c r="V240">
        <v>3.8447119999999999</v>
      </c>
      <c r="W240">
        <v>3.8696489999999999</v>
      </c>
      <c r="X240">
        <v>3.8947479999999999</v>
      </c>
      <c r="Y240">
        <v>3.9200089999999999</v>
      </c>
      <c r="Z240">
        <v>3.9454349999999998</v>
      </c>
      <c r="AA240">
        <v>3.971025</v>
      </c>
      <c r="AB240">
        <v>3.9967820000000001</v>
      </c>
      <c r="AC240">
        <v>4.0227050000000002</v>
      </c>
      <c r="AD240">
        <v>4.0487970000000004</v>
      </c>
      <c r="AE240">
        <v>4.0750580000000003</v>
      </c>
      <c r="AF240">
        <v>4.1014889999999999</v>
      </c>
      <c r="AG240">
        <v>4.1280910000000004</v>
      </c>
      <c r="AH240">
        <v>4.1548660000000002</v>
      </c>
      <c r="AI240">
        <v>4.1818150000000003</v>
      </c>
      <c r="AJ240">
        <v>4.208939</v>
      </c>
      <c r="AK240">
        <v>4.2362380000000002</v>
      </c>
      <c r="AL240" s="91">
        <v>6.0000000000000001E-3</v>
      </c>
    </row>
    <row r="241" spans="2:38">
      <c r="B241" t="s">
        <v>4306</v>
      </c>
      <c r="D241" t="s">
        <v>10097</v>
      </c>
    </row>
    <row r="242" spans="2:38">
      <c r="B242" t="s">
        <v>1178</v>
      </c>
      <c r="C242" t="s">
        <v>9831</v>
      </c>
      <c r="D242" t="s">
        <v>10098</v>
      </c>
      <c r="E242" t="s">
        <v>817</v>
      </c>
      <c r="F242">
        <v>521.49481200000002</v>
      </c>
      <c r="G242">
        <v>495.50134300000002</v>
      </c>
      <c r="H242">
        <v>471.15774499999998</v>
      </c>
      <c r="I242">
        <v>464.15228300000001</v>
      </c>
      <c r="J242">
        <v>459.59439099999997</v>
      </c>
      <c r="K242">
        <v>450.27181999999999</v>
      </c>
      <c r="L242">
        <v>434.29849200000001</v>
      </c>
      <c r="M242">
        <v>436.59869400000002</v>
      </c>
      <c r="N242">
        <v>429.209137</v>
      </c>
      <c r="O242">
        <v>420.73406999999997</v>
      </c>
      <c r="P242">
        <v>406.74523900000003</v>
      </c>
      <c r="Q242">
        <v>393.16223100000002</v>
      </c>
      <c r="R242">
        <v>383.20843500000001</v>
      </c>
      <c r="S242">
        <v>374.06173699999999</v>
      </c>
      <c r="T242">
        <v>365.33306900000002</v>
      </c>
      <c r="U242">
        <v>356.89035000000001</v>
      </c>
      <c r="V242">
        <v>346.92865</v>
      </c>
      <c r="W242">
        <v>339.07257099999998</v>
      </c>
      <c r="X242">
        <v>330.40054300000003</v>
      </c>
      <c r="Y242">
        <v>320.09222399999999</v>
      </c>
      <c r="Z242">
        <v>312.68826300000001</v>
      </c>
      <c r="AA242">
        <v>304.10449199999999</v>
      </c>
      <c r="AB242">
        <v>296.43866000000003</v>
      </c>
      <c r="AC242">
        <v>289.93890399999998</v>
      </c>
      <c r="AD242">
        <v>283.41436800000002</v>
      </c>
      <c r="AE242">
        <v>277.27917500000001</v>
      </c>
      <c r="AF242">
        <v>271.66494799999998</v>
      </c>
      <c r="AG242">
        <v>267.39889499999998</v>
      </c>
      <c r="AH242">
        <v>261.88574199999999</v>
      </c>
      <c r="AI242">
        <v>257.18719499999997</v>
      </c>
      <c r="AJ242">
        <v>252.75401299999999</v>
      </c>
      <c r="AK242">
        <v>248.86059599999999</v>
      </c>
      <c r="AL242" s="91">
        <v>-2.4E-2</v>
      </c>
    </row>
    <row r="243" spans="2:38">
      <c r="B243" t="s">
        <v>935</v>
      </c>
      <c r="C243" t="s">
        <v>9833</v>
      </c>
      <c r="D243" t="s">
        <v>10099</v>
      </c>
      <c r="E243" t="s">
        <v>817</v>
      </c>
      <c r="F243">
        <v>0</v>
      </c>
      <c r="G243">
        <v>0</v>
      </c>
      <c r="H243">
        <v>0</v>
      </c>
      <c r="I243">
        <v>0</v>
      </c>
      <c r="J243">
        <v>0</v>
      </c>
      <c r="K243">
        <v>0</v>
      </c>
      <c r="L243">
        <v>0</v>
      </c>
      <c r="M243">
        <v>0</v>
      </c>
      <c r="N243">
        <v>0</v>
      </c>
      <c r="O243">
        <v>0</v>
      </c>
      <c r="P243">
        <v>0</v>
      </c>
      <c r="Q243">
        <v>0</v>
      </c>
      <c r="R243">
        <v>0</v>
      </c>
      <c r="S243">
        <v>0</v>
      </c>
      <c r="T243">
        <v>0</v>
      </c>
      <c r="U243">
        <v>0</v>
      </c>
      <c r="V243">
        <v>0</v>
      </c>
      <c r="W243">
        <v>0</v>
      </c>
      <c r="X243">
        <v>0</v>
      </c>
      <c r="Y243">
        <v>0</v>
      </c>
      <c r="Z243">
        <v>0</v>
      </c>
      <c r="AA243">
        <v>0</v>
      </c>
      <c r="AB243">
        <v>0</v>
      </c>
      <c r="AC243">
        <v>0</v>
      </c>
      <c r="AD243">
        <v>0</v>
      </c>
      <c r="AE243">
        <v>0</v>
      </c>
      <c r="AF243">
        <v>0</v>
      </c>
      <c r="AG243">
        <v>0</v>
      </c>
      <c r="AH243">
        <v>0</v>
      </c>
      <c r="AI243">
        <v>0</v>
      </c>
      <c r="AJ243">
        <v>0</v>
      </c>
      <c r="AK243">
        <v>0</v>
      </c>
      <c r="AL243" t="s">
        <v>549</v>
      </c>
    </row>
    <row r="244" spans="2:38">
      <c r="B244" t="s">
        <v>538</v>
      </c>
      <c r="C244" t="s">
        <v>9835</v>
      </c>
      <c r="D244" t="s">
        <v>10100</v>
      </c>
      <c r="E244" t="s">
        <v>817</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t="s">
        <v>549</v>
      </c>
    </row>
    <row r="245" spans="2:38">
      <c r="B245" t="s">
        <v>556</v>
      </c>
      <c r="C245" t="s">
        <v>9837</v>
      </c>
      <c r="D245" t="s">
        <v>10101</v>
      </c>
      <c r="E245" t="s">
        <v>817</v>
      </c>
      <c r="F245">
        <v>0</v>
      </c>
      <c r="G245">
        <v>0.53084200000000004</v>
      </c>
      <c r="H245">
        <v>1.5164519999999999</v>
      </c>
      <c r="I245">
        <v>2.99369</v>
      </c>
      <c r="J245">
        <v>4.9528829999999999</v>
      </c>
      <c r="K245">
        <v>7.3008350000000002</v>
      </c>
      <c r="L245">
        <v>10.976789</v>
      </c>
      <c r="M245">
        <v>16.620100000000001</v>
      </c>
      <c r="N245">
        <v>23.49588</v>
      </c>
      <c r="O245">
        <v>31.763241000000001</v>
      </c>
      <c r="P245">
        <v>40.905560000000001</v>
      </c>
      <c r="Q245">
        <v>49.642147000000001</v>
      </c>
      <c r="R245">
        <v>58.476996999999997</v>
      </c>
      <c r="S245">
        <v>67.177245999999997</v>
      </c>
      <c r="T245">
        <v>75.715880999999996</v>
      </c>
      <c r="U245">
        <v>84.085205000000002</v>
      </c>
      <c r="V245">
        <v>91.805854999999994</v>
      </c>
      <c r="W245">
        <v>99.797721999999993</v>
      </c>
      <c r="X245">
        <v>107.289001</v>
      </c>
      <c r="Y245">
        <v>113.900513</v>
      </c>
      <c r="Z245">
        <v>121.22287799999999</v>
      </c>
      <c r="AA245">
        <v>127.806213</v>
      </c>
      <c r="AB245">
        <v>134.47262599999999</v>
      </c>
      <c r="AC245">
        <v>141.422653</v>
      </c>
      <c r="AD245">
        <v>148.14317299999999</v>
      </c>
      <c r="AE245">
        <v>154.852417</v>
      </c>
      <c r="AF245">
        <v>161.660583</v>
      </c>
      <c r="AG245">
        <v>169.13922099999999</v>
      </c>
      <c r="AH245">
        <v>175.69311500000001</v>
      </c>
      <c r="AI245">
        <v>182.633545</v>
      </c>
      <c r="AJ245">
        <v>189.63705400000001</v>
      </c>
      <c r="AK245">
        <v>196.945831</v>
      </c>
      <c r="AL245" t="s">
        <v>549</v>
      </c>
    </row>
    <row r="246" spans="2:38">
      <c r="B246" t="s">
        <v>364</v>
      </c>
      <c r="D246" t="s">
        <v>10102</v>
      </c>
    </row>
    <row r="247" spans="2:38">
      <c r="B247" t="s">
        <v>8627</v>
      </c>
      <c r="C247" t="s">
        <v>9840</v>
      </c>
      <c r="D247" t="s">
        <v>10103</v>
      </c>
      <c r="E247" t="s">
        <v>8608</v>
      </c>
      <c r="F247">
        <v>416.68075599999997</v>
      </c>
      <c r="G247">
        <v>409.15490699999998</v>
      </c>
      <c r="H247">
        <v>404.529877</v>
      </c>
      <c r="I247">
        <v>396.47796599999998</v>
      </c>
      <c r="J247">
        <v>388.98980699999998</v>
      </c>
      <c r="K247">
        <v>379.45697000000001</v>
      </c>
      <c r="L247">
        <v>370.07324199999999</v>
      </c>
      <c r="M247">
        <v>361.44610599999999</v>
      </c>
      <c r="N247">
        <v>352.76406900000001</v>
      </c>
      <c r="O247">
        <v>343.56066900000002</v>
      </c>
      <c r="P247">
        <v>333.81878699999999</v>
      </c>
      <c r="Q247">
        <v>323.794983</v>
      </c>
      <c r="R247">
        <v>320.25204500000001</v>
      </c>
      <c r="S247">
        <v>316.14532500000001</v>
      </c>
      <c r="T247">
        <v>312.65210000000002</v>
      </c>
      <c r="U247">
        <v>308.385468</v>
      </c>
      <c r="V247">
        <v>304.23715199999998</v>
      </c>
      <c r="W247">
        <v>300.63772599999999</v>
      </c>
      <c r="X247">
        <v>296.55325299999998</v>
      </c>
      <c r="Y247">
        <v>292.41882299999997</v>
      </c>
      <c r="Z247">
        <v>288.76394699999997</v>
      </c>
      <c r="AA247">
        <v>284.95684799999998</v>
      </c>
      <c r="AB247">
        <v>283.66168199999998</v>
      </c>
      <c r="AC247">
        <v>282.64859000000001</v>
      </c>
      <c r="AD247">
        <v>281.33288599999997</v>
      </c>
      <c r="AE247">
        <v>280.511841</v>
      </c>
      <c r="AF247">
        <v>279.87280299999998</v>
      </c>
      <c r="AG247">
        <v>280.18786599999999</v>
      </c>
      <c r="AH247">
        <v>279.40164199999998</v>
      </c>
      <c r="AI247">
        <v>279.350281</v>
      </c>
      <c r="AJ247">
        <v>279.69216899999998</v>
      </c>
      <c r="AK247">
        <v>280.25091600000002</v>
      </c>
      <c r="AL247" s="91">
        <v>-1.2999999999999999E-2</v>
      </c>
    </row>
    <row r="248" spans="2:38">
      <c r="B248" t="s">
        <v>8610</v>
      </c>
      <c r="C248" t="s">
        <v>9842</v>
      </c>
      <c r="D248" t="s">
        <v>10104</v>
      </c>
      <c r="E248" t="s">
        <v>8613</v>
      </c>
      <c r="F248">
        <v>4.8133650000000001</v>
      </c>
      <c r="G248">
        <v>4.8419600000000003</v>
      </c>
      <c r="H248">
        <v>4.8707260000000003</v>
      </c>
      <c r="I248">
        <v>4.8996630000000003</v>
      </c>
      <c r="J248">
        <v>4.9287720000000004</v>
      </c>
      <c r="K248">
        <v>4.9580539999999997</v>
      </c>
      <c r="L248">
        <v>4.9875090000000002</v>
      </c>
      <c r="M248">
        <v>5.0171400000000004</v>
      </c>
      <c r="N248">
        <v>5.0469470000000003</v>
      </c>
      <c r="O248">
        <v>5.0769310000000001</v>
      </c>
      <c r="P248">
        <v>5.1070919999999997</v>
      </c>
      <c r="Q248">
        <v>5.1374339999999998</v>
      </c>
      <c r="R248">
        <v>5.1679550000000001</v>
      </c>
      <c r="S248">
        <v>5.198658</v>
      </c>
      <c r="T248">
        <v>5.2295429999999996</v>
      </c>
      <c r="U248">
        <v>5.2606109999999999</v>
      </c>
      <c r="V248">
        <v>5.2918640000000003</v>
      </c>
      <c r="W248">
        <v>5.3233030000000001</v>
      </c>
      <c r="X248">
        <v>5.3549290000000003</v>
      </c>
      <c r="Y248">
        <v>5.3867419999999999</v>
      </c>
      <c r="Z248">
        <v>5.4187450000000004</v>
      </c>
      <c r="AA248">
        <v>5.4509379999999998</v>
      </c>
      <c r="AB248">
        <v>5.4833220000000003</v>
      </c>
      <c r="AC248">
        <v>5.515898</v>
      </c>
      <c r="AD248">
        <v>5.548667</v>
      </c>
      <c r="AE248">
        <v>5.5816319999999999</v>
      </c>
      <c r="AF248">
        <v>5.6147919999999996</v>
      </c>
      <c r="AG248">
        <v>5.6481500000000002</v>
      </c>
      <c r="AH248">
        <v>5.681705</v>
      </c>
      <c r="AI248">
        <v>5.7154600000000002</v>
      </c>
      <c r="AJ248">
        <v>5.7494160000000001</v>
      </c>
      <c r="AK248">
        <v>5.7835729999999996</v>
      </c>
      <c r="AL248" s="91">
        <v>6.0000000000000001E-3</v>
      </c>
    </row>
    <row r="249" spans="2:38">
      <c r="B249" t="s">
        <v>4306</v>
      </c>
      <c r="D249" t="s">
        <v>10105</v>
      </c>
    </row>
    <row r="250" spans="2:38">
      <c r="B250" t="s">
        <v>1178</v>
      </c>
      <c r="C250" t="s">
        <v>9845</v>
      </c>
      <c r="D250" t="s">
        <v>10106</v>
      </c>
      <c r="E250" t="s">
        <v>817</v>
      </c>
      <c r="F250">
        <v>86.762908999999993</v>
      </c>
      <c r="G250">
        <v>84.306113999999994</v>
      </c>
      <c r="H250">
        <v>83.001830999999996</v>
      </c>
      <c r="I250">
        <v>81.066428999999999</v>
      </c>
      <c r="J250">
        <v>79.037163000000007</v>
      </c>
      <c r="K250">
        <v>76.613297000000003</v>
      </c>
      <c r="L250">
        <v>74.252257999999998</v>
      </c>
      <c r="M250">
        <v>72.069480999999996</v>
      </c>
      <c r="N250">
        <v>69.893257000000006</v>
      </c>
      <c r="O250">
        <v>67.634338</v>
      </c>
      <c r="P250">
        <v>65.292312999999993</v>
      </c>
      <c r="Q250">
        <v>62.918449000000003</v>
      </c>
      <c r="R250">
        <v>61.819186999999999</v>
      </c>
      <c r="S250">
        <v>60.623375000000003</v>
      </c>
      <c r="T250">
        <v>59.551369000000001</v>
      </c>
      <c r="U250">
        <v>58.340328</v>
      </c>
      <c r="V250">
        <v>57.169089999999997</v>
      </c>
      <c r="W250">
        <v>56.117263999999999</v>
      </c>
      <c r="X250">
        <v>54.977631000000002</v>
      </c>
      <c r="Y250">
        <v>53.831322</v>
      </c>
      <c r="Z250">
        <v>52.775950999999999</v>
      </c>
      <c r="AA250">
        <v>51.681522000000001</v>
      </c>
      <c r="AB250">
        <v>51.084251000000002</v>
      </c>
      <c r="AC250">
        <v>50.539864000000001</v>
      </c>
      <c r="AD250">
        <v>49.941414000000002</v>
      </c>
      <c r="AE250">
        <v>49.431511</v>
      </c>
      <c r="AF250">
        <v>48.953727999999998</v>
      </c>
      <c r="AG250">
        <v>48.641235000000002</v>
      </c>
      <c r="AH250">
        <v>48.134163000000001</v>
      </c>
      <c r="AI250">
        <v>47.751972000000002</v>
      </c>
      <c r="AJ250">
        <v>47.434081999999997</v>
      </c>
      <c r="AK250">
        <v>47.147132999999997</v>
      </c>
      <c r="AL250" s="91">
        <v>-1.9E-2</v>
      </c>
    </row>
    <row r="251" spans="2:38">
      <c r="B251" t="s">
        <v>935</v>
      </c>
      <c r="C251" t="s">
        <v>9847</v>
      </c>
      <c r="D251" t="s">
        <v>10107</v>
      </c>
      <c r="E251" t="s">
        <v>817</v>
      </c>
      <c r="F251">
        <v>2.235385</v>
      </c>
      <c r="G251">
        <v>3.1859519999999999</v>
      </c>
      <c r="H251">
        <v>2.322066</v>
      </c>
      <c r="I251">
        <v>1.5368459999999999</v>
      </c>
      <c r="J251">
        <v>1.430444</v>
      </c>
      <c r="K251">
        <v>1.323928</v>
      </c>
      <c r="L251">
        <v>1.2232050000000001</v>
      </c>
      <c r="M251">
        <v>1.1355170000000001</v>
      </c>
      <c r="N251">
        <v>1.0484849999999999</v>
      </c>
      <c r="O251">
        <v>0.96447400000000005</v>
      </c>
      <c r="P251">
        <v>0.88311600000000001</v>
      </c>
      <c r="Q251">
        <v>0.80201199999999995</v>
      </c>
      <c r="R251">
        <v>0.73750899999999997</v>
      </c>
      <c r="S251">
        <v>0.67493400000000003</v>
      </c>
      <c r="T251">
        <v>0.61419000000000001</v>
      </c>
      <c r="U251">
        <v>0.55547800000000003</v>
      </c>
      <c r="V251">
        <v>0.500224</v>
      </c>
      <c r="W251">
        <v>0.45387899999999998</v>
      </c>
      <c r="X251">
        <v>0.404642</v>
      </c>
      <c r="Y251">
        <v>0.35112399999999999</v>
      </c>
      <c r="Z251">
        <v>0.296574</v>
      </c>
      <c r="AA251">
        <v>0.248728</v>
      </c>
      <c r="AB251">
        <v>0.24607599999999999</v>
      </c>
      <c r="AC251">
        <v>0.24366399999999999</v>
      </c>
      <c r="AD251">
        <v>0.24105099999999999</v>
      </c>
      <c r="AE251">
        <v>0.23888200000000001</v>
      </c>
      <c r="AF251">
        <v>0.236868</v>
      </c>
      <c r="AG251">
        <v>0.235655</v>
      </c>
      <c r="AH251">
        <v>0.233567</v>
      </c>
      <c r="AI251">
        <v>0.232095</v>
      </c>
      <c r="AJ251">
        <v>0.23092799999999999</v>
      </c>
      <c r="AK251">
        <v>0.22997100000000001</v>
      </c>
      <c r="AL251" s="91">
        <v>-7.0999999999999994E-2</v>
      </c>
    </row>
    <row r="252" spans="2:38">
      <c r="B252" t="s">
        <v>538</v>
      </c>
      <c r="C252" t="s">
        <v>9849</v>
      </c>
      <c r="D252" t="s">
        <v>10108</v>
      </c>
      <c r="E252" t="s">
        <v>817</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t="s">
        <v>549</v>
      </c>
    </row>
    <row r="253" spans="2:38">
      <c r="B253" t="s">
        <v>556</v>
      </c>
      <c r="C253" t="s">
        <v>9851</v>
      </c>
      <c r="D253" t="s">
        <v>10109</v>
      </c>
      <c r="E253" t="s">
        <v>817</v>
      </c>
      <c r="F253">
        <v>0.41039300000000001</v>
      </c>
      <c r="G253">
        <v>0.45460099999999998</v>
      </c>
      <c r="H253">
        <v>0.50124199999999997</v>
      </c>
      <c r="I253">
        <v>0.540412</v>
      </c>
      <c r="J253">
        <v>0.57549600000000001</v>
      </c>
      <c r="K253">
        <v>0.60282999999999998</v>
      </c>
      <c r="L253">
        <v>0.62714300000000001</v>
      </c>
      <c r="M253">
        <v>0.64570799999999995</v>
      </c>
      <c r="N253">
        <v>0.66405700000000001</v>
      </c>
      <c r="O253">
        <v>0.67871499999999996</v>
      </c>
      <c r="P253">
        <v>0.68984699999999999</v>
      </c>
      <c r="Q253">
        <v>0.70019699999999996</v>
      </c>
      <c r="R253">
        <v>0.72452499999999997</v>
      </c>
      <c r="S253">
        <v>0.74545099999999997</v>
      </c>
      <c r="T253">
        <v>0.76766599999999996</v>
      </c>
      <c r="U253">
        <v>0.78569100000000003</v>
      </c>
      <c r="V253">
        <v>0.80185499999999998</v>
      </c>
      <c r="W253">
        <v>0.81404500000000002</v>
      </c>
      <c r="X253">
        <v>0.82663299999999995</v>
      </c>
      <c r="Y253">
        <v>0.84219699999999997</v>
      </c>
      <c r="Z253">
        <v>0.86042200000000002</v>
      </c>
      <c r="AA253">
        <v>0.90076100000000003</v>
      </c>
      <c r="AB253">
        <v>0.95246699999999995</v>
      </c>
      <c r="AC253">
        <v>1.0081420000000001</v>
      </c>
      <c r="AD253">
        <v>1.0658890000000001</v>
      </c>
      <c r="AE253">
        <v>1.1289119999999999</v>
      </c>
      <c r="AF253">
        <v>1.196442</v>
      </c>
      <c r="AG253">
        <v>1.272354</v>
      </c>
      <c r="AH253">
        <v>1.3477380000000001</v>
      </c>
      <c r="AI253">
        <v>1.4313530000000001</v>
      </c>
      <c r="AJ253">
        <v>1.5223279999999999</v>
      </c>
      <c r="AK253">
        <v>1.620312</v>
      </c>
      <c r="AL253" s="91">
        <v>4.4999999999999998E-2</v>
      </c>
    </row>
    <row r="254" spans="2:38">
      <c r="B254" t="s">
        <v>892</v>
      </c>
      <c r="D254" t="s">
        <v>10110</v>
      </c>
    </row>
    <row r="255" spans="2:38">
      <c r="B255" t="s">
        <v>8642</v>
      </c>
      <c r="C255" t="s">
        <v>9854</v>
      </c>
      <c r="D255" t="s">
        <v>10111</v>
      </c>
      <c r="E255" t="s">
        <v>8645</v>
      </c>
      <c r="F255">
        <v>4889.7353519999997</v>
      </c>
      <c r="G255">
        <v>5156.6806640000004</v>
      </c>
      <c r="H255">
        <v>5372.2089839999999</v>
      </c>
      <c r="I255">
        <v>5628.09375</v>
      </c>
      <c r="J255">
        <v>5880.2001950000003</v>
      </c>
      <c r="K255">
        <v>6094.5864259999998</v>
      </c>
      <c r="L255">
        <v>6268.7861329999996</v>
      </c>
      <c r="M255">
        <v>6451.1318359999996</v>
      </c>
      <c r="N255">
        <v>6650.6171880000002</v>
      </c>
      <c r="O255">
        <v>6853.71875</v>
      </c>
      <c r="P255">
        <v>7078.9506840000004</v>
      </c>
      <c r="Q255">
        <v>7266.751953</v>
      </c>
      <c r="R255">
        <v>7493.6474609999996</v>
      </c>
      <c r="S255">
        <v>7711.1591799999997</v>
      </c>
      <c r="T255">
        <v>7924.2485349999997</v>
      </c>
      <c r="U255">
        <v>8145.9790039999998</v>
      </c>
      <c r="V255">
        <v>8359.0400389999995</v>
      </c>
      <c r="W255">
        <v>8575.9599610000005</v>
      </c>
      <c r="X255">
        <v>8826.15625</v>
      </c>
      <c r="Y255">
        <v>9046.71875</v>
      </c>
      <c r="Z255">
        <v>9279.6396480000003</v>
      </c>
      <c r="AA255">
        <v>9527.5566409999992</v>
      </c>
      <c r="AB255">
        <v>9797.0556639999995</v>
      </c>
      <c r="AC255">
        <v>10049.824219</v>
      </c>
      <c r="AD255">
        <v>10315.028319999999</v>
      </c>
      <c r="AE255">
        <v>10582.304688</v>
      </c>
      <c r="AF255">
        <v>10860.224609000001</v>
      </c>
      <c r="AG255">
        <v>11162.009765999999</v>
      </c>
      <c r="AH255">
        <v>11475.46875</v>
      </c>
      <c r="AI255">
        <v>11835.691406</v>
      </c>
      <c r="AJ255">
        <v>12209.767578000001</v>
      </c>
      <c r="AK255">
        <v>12516.130859000001</v>
      </c>
      <c r="AL255" s="91">
        <v>3.1E-2</v>
      </c>
    </row>
    <row r="256" spans="2:38">
      <c r="B256" t="s">
        <v>8647</v>
      </c>
      <c r="C256" t="s">
        <v>9856</v>
      </c>
      <c r="D256" t="s">
        <v>10112</v>
      </c>
      <c r="E256" t="s">
        <v>8645</v>
      </c>
      <c r="F256">
        <v>1823.1679690000001</v>
      </c>
      <c r="G256">
        <v>1908.395996</v>
      </c>
      <c r="H256">
        <v>1944.5722659999999</v>
      </c>
      <c r="I256">
        <v>2002.815552</v>
      </c>
      <c r="J256">
        <v>2079.298096</v>
      </c>
      <c r="K256">
        <v>2163.3439939999998</v>
      </c>
      <c r="L256">
        <v>2248.3400879999999</v>
      </c>
      <c r="M256">
        <v>2353.4111330000001</v>
      </c>
      <c r="N256">
        <v>2468.5520019999999</v>
      </c>
      <c r="O256">
        <v>2575.9233399999998</v>
      </c>
      <c r="P256">
        <v>2676.4560550000001</v>
      </c>
      <c r="Q256">
        <v>2754.3237300000001</v>
      </c>
      <c r="R256">
        <v>2847.4958499999998</v>
      </c>
      <c r="S256">
        <v>2935.1171880000002</v>
      </c>
      <c r="T256">
        <v>3025.2998050000001</v>
      </c>
      <c r="U256">
        <v>3112.4057619999999</v>
      </c>
      <c r="V256">
        <v>3205.0026859999998</v>
      </c>
      <c r="W256">
        <v>3298.0275879999999</v>
      </c>
      <c r="X256">
        <v>3405.5017090000001</v>
      </c>
      <c r="Y256">
        <v>3496.6762699999999</v>
      </c>
      <c r="Z256">
        <v>3594.181885</v>
      </c>
      <c r="AA256">
        <v>3700.5283199999999</v>
      </c>
      <c r="AB256">
        <v>3820.5083009999998</v>
      </c>
      <c r="AC256">
        <v>3934.8896479999999</v>
      </c>
      <c r="AD256">
        <v>4052.5656739999999</v>
      </c>
      <c r="AE256">
        <v>4173.1708980000003</v>
      </c>
      <c r="AF256">
        <v>4291.4741210000002</v>
      </c>
      <c r="AG256">
        <v>4414.966797</v>
      </c>
      <c r="AH256">
        <v>4544.2700199999999</v>
      </c>
      <c r="AI256">
        <v>4690.1435549999997</v>
      </c>
      <c r="AJ256">
        <v>4842.4624020000001</v>
      </c>
      <c r="AK256">
        <v>4970.7250979999999</v>
      </c>
      <c r="AL256" s="91">
        <v>3.3000000000000002E-2</v>
      </c>
    </row>
    <row r="257" spans="2:38">
      <c r="B257" t="s">
        <v>8651</v>
      </c>
      <c r="C257" t="s">
        <v>9858</v>
      </c>
      <c r="D257" t="s">
        <v>10113</v>
      </c>
      <c r="E257" t="s">
        <v>8645</v>
      </c>
      <c r="F257">
        <v>3066.5673830000001</v>
      </c>
      <c r="G257">
        <v>3248.2849120000001</v>
      </c>
      <c r="H257">
        <v>3427.6369629999999</v>
      </c>
      <c r="I257">
        <v>3625.2783199999999</v>
      </c>
      <c r="J257">
        <v>3800.9020999999998</v>
      </c>
      <c r="K257">
        <v>3931.242432</v>
      </c>
      <c r="L257">
        <v>4020.446289</v>
      </c>
      <c r="M257">
        <v>4097.720703</v>
      </c>
      <c r="N257">
        <v>4182.0649409999996</v>
      </c>
      <c r="O257">
        <v>4277.7954099999997</v>
      </c>
      <c r="P257">
        <v>4402.4946289999998</v>
      </c>
      <c r="Q257">
        <v>4512.4282229999999</v>
      </c>
      <c r="R257">
        <v>4646.1513670000004</v>
      </c>
      <c r="S257">
        <v>4776.0419920000004</v>
      </c>
      <c r="T257">
        <v>4898.9487300000001</v>
      </c>
      <c r="U257">
        <v>5033.5732420000004</v>
      </c>
      <c r="V257">
        <v>5154.0375979999999</v>
      </c>
      <c r="W257">
        <v>5277.9326170000004</v>
      </c>
      <c r="X257">
        <v>5420.6547849999997</v>
      </c>
      <c r="Y257">
        <v>5550.0429690000001</v>
      </c>
      <c r="Z257">
        <v>5685.4580079999996</v>
      </c>
      <c r="AA257">
        <v>5827.0288090000004</v>
      </c>
      <c r="AB257">
        <v>5976.5473629999997</v>
      </c>
      <c r="AC257">
        <v>6114.9340819999998</v>
      </c>
      <c r="AD257">
        <v>6262.4624020000001</v>
      </c>
      <c r="AE257">
        <v>6409.1337890000004</v>
      </c>
      <c r="AF257">
        <v>6568.7504879999997</v>
      </c>
      <c r="AG257">
        <v>6747.0434569999998</v>
      </c>
      <c r="AH257">
        <v>6931.1992190000001</v>
      </c>
      <c r="AI257">
        <v>7145.5478519999997</v>
      </c>
      <c r="AJ257">
        <v>7367.3051759999998</v>
      </c>
      <c r="AK257">
        <v>7545.4052730000003</v>
      </c>
      <c r="AL257" s="91">
        <v>2.9000000000000001E-2</v>
      </c>
    </row>
    <row r="258" spans="2:38">
      <c r="B258" t="s">
        <v>4306</v>
      </c>
      <c r="D258" t="s">
        <v>10114</v>
      </c>
    </row>
    <row r="259" spans="2:38">
      <c r="B259" t="s">
        <v>1178</v>
      </c>
      <c r="C259" t="s">
        <v>9861</v>
      </c>
      <c r="D259" t="s">
        <v>10115</v>
      </c>
      <c r="E259" t="s">
        <v>817</v>
      </c>
      <c r="F259">
        <v>373.04852299999999</v>
      </c>
      <c r="G259">
        <v>492.63659699999999</v>
      </c>
      <c r="H259">
        <v>398.97430400000002</v>
      </c>
      <c r="I259">
        <v>270.68814099999997</v>
      </c>
      <c r="J259">
        <v>260.35339399999998</v>
      </c>
      <c r="K259">
        <v>284.41613799999999</v>
      </c>
      <c r="L259">
        <v>260.11810300000002</v>
      </c>
      <c r="M259">
        <v>305.99264499999998</v>
      </c>
      <c r="N259">
        <v>287.353027</v>
      </c>
      <c r="O259">
        <v>286.02362099999999</v>
      </c>
      <c r="P259">
        <v>309.098389</v>
      </c>
      <c r="Q259">
        <v>290.22256499999997</v>
      </c>
      <c r="R259">
        <v>287.38903800000003</v>
      </c>
      <c r="S259">
        <v>304.67053199999998</v>
      </c>
      <c r="T259">
        <v>287.642517</v>
      </c>
      <c r="U259">
        <v>286.05914300000001</v>
      </c>
      <c r="V259">
        <v>289.48724399999998</v>
      </c>
      <c r="W259">
        <v>303.53295900000001</v>
      </c>
      <c r="X259">
        <v>290.359711</v>
      </c>
      <c r="Y259">
        <v>303.77838100000002</v>
      </c>
      <c r="Z259">
        <v>302.08587599999998</v>
      </c>
      <c r="AA259">
        <v>289.51818800000001</v>
      </c>
      <c r="AB259">
        <v>302.03198200000003</v>
      </c>
      <c r="AC259">
        <v>299.421448</v>
      </c>
      <c r="AD259">
        <v>299.355164</v>
      </c>
      <c r="AE259">
        <v>301.17114299999997</v>
      </c>
      <c r="AF259">
        <v>301.36944599999998</v>
      </c>
      <c r="AG259">
        <v>300.46417200000002</v>
      </c>
      <c r="AH259">
        <v>301.91915899999998</v>
      </c>
      <c r="AI259">
        <v>302.29302999999999</v>
      </c>
      <c r="AJ259">
        <v>301.71484400000003</v>
      </c>
      <c r="AK259">
        <v>301.03601099999997</v>
      </c>
      <c r="AL259" s="91">
        <v>-7.0000000000000001E-3</v>
      </c>
    </row>
    <row r="260" spans="2:38">
      <c r="B260" t="s">
        <v>935</v>
      </c>
      <c r="C260" t="s">
        <v>9863</v>
      </c>
      <c r="D260" t="s">
        <v>10116</v>
      </c>
      <c r="E260" t="s">
        <v>817</v>
      </c>
      <c r="F260">
        <v>540.36908000000005</v>
      </c>
      <c r="G260">
        <v>498.79110700000001</v>
      </c>
      <c r="H260">
        <v>528.29766800000004</v>
      </c>
      <c r="I260">
        <v>585.81372099999999</v>
      </c>
      <c r="J260">
        <v>598.65875200000005</v>
      </c>
      <c r="K260">
        <v>547.18670699999996</v>
      </c>
      <c r="L260">
        <v>586.83374000000003</v>
      </c>
      <c r="M260">
        <v>508.31253099999998</v>
      </c>
      <c r="N260">
        <v>541.50268600000004</v>
      </c>
      <c r="O260">
        <v>543.14996299999996</v>
      </c>
      <c r="P260">
        <v>498.26242100000002</v>
      </c>
      <c r="Q260">
        <v>539.54382299999997</v>
      </c>
      <c r="R260">
        <v>540.50958300000002</v>
      </c>
      <c r="S260">
        <v>503.43539399999997</v>
      </c>
      <c r="T260">
        <v>533.15039100000001</v>
      </c>
      <c r="U260">
        <v>531.77252199999998</v>
      </c>
      <c r="V260">
        <v>520.51074200000005</v>
      </c>
      <c r="W260">
        <v>487.70532200000002</v>
      </c>
      <c r="X260">
        <v>506.624664</v>
      </c>
      <c r="Y260">
        <v>473.15625</v>
      </c>
      <c r="Z260">
        <v>470.15078699999998</v>
      </c>
      <c r="AA260">
        <v>487.993042</v>
      </c>
      <c r="AB260">
        <v>452.730774</v>
      </c>
      <c r="AC260">
        <v>446.88406400000002</v>
      </c>
      <c r="AD260">
        <v>437.73727400000001</v>
      </c>
      <c r="AE260">
        <v>426.45843500000001</v>
      </c>
      <c r="AF260">
        <v>418.569885</v>
      </c>
      <c r="AG260">
        <v>414.66601600000001</v>
      </c>
      <c r="AH260">
        <v>406.38665800000001</v>
      </c>
      <c r="AI260">
        <v>401.58767699999999</v>
      </c>
      <c r="AJ260">
        <v>398.158569</v>
      </c>
      <c r="AK260">
        <v>397.07925399999999</v>
      </c>
      <c r="AL260" s="91">
        <v>-0.01</v>
      </c>
    </row>
    <row r="261" spans="2:38">
      <c r="B261" t="s">
        <v>538</v>
      </c>
      <c r="C261" t="s">
        <v>9865</v>
      </c>
      <c r="D261" t="s">
        <v>10117</v>
      </c>
      <c r="E261" t="s">
        <v>817</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t="s">
        <v>549</v>
      </c>
    </row>
    <row r="262" spans="2:38">
      <c r="B262" t="s">
        <v>556</v>
      </c>
      <c r="C262" t="s">
        <v>9867</v>
      </c>
      <c r="D262" t="s">
        <v>10118</v>
      </c>
      <c r="E262" t="s">
        <v>817</v>
      </c>
      <c r="F262">
        <v>13.90934</v>
      </c>
      <c r="G262">
        <v>17.410114</v>
      </c>
      <c r="H262">
        <v>43.843933</v>
      </c>
      <c r="I262">
        <v>30.469657999999999</v>
      </c>
      <c r="J262">
        <v>32.936737000000001</v>
      </c>
      <c r="K262">
        <v>44.320019000000002</v>
      </c>
      <c r="L262">
        <v>42.345123000000001</v>
      </c>
      <c r="M262">
        <v>50.059466999999998</v>
      </c>
      <c r="N262">
        <v>46.811691000000003</v>
      </c>
      <c r="O262">
        <v>47.560921</v>
      </c>
      <c r="P262">
        <v>55.391410999999998</v>
      </c>
      <c r="Q262">
        <v>46.84478</v>
      </c>
      <c r="R262">
        <v>49.562832</v>
      </c>
      <c r="S262">
        <v>57.838287000000001</v>
      </c>
      <c r="T262">
        <v>55.271194000000001</v>
      </c>
      <c r="U262">
        <v>58.276950999999997</v>
      </c>
      <c r="V262">
        <v>62.914200000000001</v>
      </c>
      <c r="W262">
        <v>71.488654999999994</v>
      </c>
      <c r="X262">
        <v>72.386870999999999</v>
      </c>
      <c r="Y262">
        <v>82.020920000000004</v>
      </c>
      <c r="Z262">
        <v>86.199387000000002</v>
      </c>
      <c r="AA262">
        <v>87.187720999999996</v>
      </c>
      <c r="AB262">
        <v>98.987724</v>
      </c>
      <c r="AC262">
        <v>106.003815</v>
      </c>
      <c r="AD262">
        <v>112.71416499999999</v>
      </c>
      <c r="AE262">
        <v>118.97422</v>
      </c>
      <c r="AF262">
        <v>124.575676</v>
      </c>
      <c r="AG262">
        <v>128.616287</v>
      </c>
      <c r="AH262">
        <v>133.25088500000001</v>
      </c>
      <c r="AI262">
        <v>136.66824299999999</v>
      </c>
      <c r="AJ262">
        <v>140.11526499999999</v>
      </c>
      <c r="AK262">
        <v>141.97546399999999</v>
      </c>
      <c r="AL262" s="91">
        <v>7.8E-2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E309"/>
  <sheetViews>
    <sheetView workbookViewId="0"/>
  </sheetViews>
  <sheetFormatPr defaultRowHeight="14.25"/>
  <cols>
    <col min="1" max="1" width="15.265625" customWidth="1"/>
    <col min="2" max="2" width="43.73046875" customWidth="1"/>
  </cols>
  <sheetData>
    <row r="1" spans="1:31">
      <c r="A1" t="s">
        <v>7995</v>
      </c>
    </row>
    <row r="2" spans="1:31">
      <c r="A2" t="s">
        <v>10119</v>
      </c>
    </row>
    <row r="3" spans="1:31">
      <c r="A3" t="s">
        <v>10120</v>
      </c>
    </row>
    <row r="4" spans="1:31">
      <c r="A4" t="s">
        <v>330</v>
      </c>
    </row>
    <row r="5" spans="1:31">
      <c r="B5" t="s">
        <v>331</v>
      </c>
      <c r="C5" t="s">
        <v>332</v>
      </c>
      <c r="D5" t="s">
        <v>333</v>
      </c>
      <c r="E5">
        <v>2025</v>
      </c>
      <c r="F5">
        <v>2026</v>
      </c>
      <c r="G5">
        <v>2027</v>
      </c>
      <c r="H5">
        <v>2028</v>
      </c>
      <c r="I5">
        <v>2029</v>
      </c>
      <c r="J5">
        <v>2030</v>
      </c>
      <c r="K5">
        <v>2031</v>
      </c>
      <c r="L5">
        <v>2032</v>
      </c>
      <c r="M5">
        <v>2033</v>
      </c>
      <c r="N5">
        <v>2034</v>
      </c>
      <c r="O5">
        <v>2035</v>
      </c>
      <c r="P5">
        <v>2036</v>
      </c>
      <c r="Q5">
        <v>2037</v>
      </c>
      <c r="R5">
        <v>2038</v>
      </c>
      <c r="S5">
        <v>2039</v>
      </c>
      <c r="T5">
        <v>2040</v>
      </c>
      <c r="U5">
        <v>2041</v>
      </c>
      <c r="V5">
        <v>2042</v>
      </c>
      <c r="W5">
        <v>2043</v>
      </c>
      <c r="X5">
        <v>2044</v>
      </c>
      <c r="Y5">
        <v>2045</v>
      </c>
      <c r="Z5">
        <v>2046</v>
      </c>
      <c r="AA5">
        <v>2047</v>
      </c>
      <c r="AB5">
        <v>2048</v>
      </c>
      <c r="AC5">
        <v>2049</v>
      </c>
      <c r="AD5">
        <v>2050</v>
      </c>
      <c r="AE5" t="s">
        <v>606</v>
      </c>
    </row>
    <row r="6" spans="1:31">
      <c r="A6" t="s">
        <v>7998</v>
      </c>
    </row>
    <row r="7" spans="1:31">
      <c r="A7" t="s">
        <v>7999</v>
      </c>
    </row>
    <row r="8" spans="1:31">
      <c r="A8" t="s">
        <v>850</v>
      </c>
    </row>
    <row r="9" spans="1:31">
      <c r="A9" t="s">
        <v>955</v>
      </c>
      <c r="B9" t="s">
        <v>10121</v>
      </c>
      <c r="C9" t="s">
        <v>10122</v>
      </c>
      <c r="D9" t="s">
        <v>3966</v>
      </c>
      <c r="E9">
        <v>58.413017000000004</v>
      </c>
      <c r="F9">
        <v>57.420310999999998</v>
      </c>
      <c r="G9">
        <v>56.362800999999997</v>
      </c>
      <c r="H9">
        <v>55.456158000000002</v>
      </c>
      <c r="I9">
        <v>54.686531000000002</v>
      </c>
      <c r="J9">
        <v>54.216652000000003</v>
      </c>
      <c r="K9">
        <v>53.628971</v>
      </c>
      <c r="L9">
        <v>53.071381000000002</v>
      </c>
      <c r="M9">
        <v>52.386211000000003</v>
      </c>
      <c r="N9">
        <v>51.729412000000004</v>
      </c>
      <c r="O9">
        <v>50.979725000000002</v>
      </c>
      <c r="P9">
        <v>50.103706000000003</v>
      </c>
      <c r="Q9">
        <v>49.202807999999997</v>
      </c>
      <c r="R9">
        <v>48.319229</v>
      </c>
      <c r="S9">
        <v>47.434058999999998</v>
      </c>
      <c r="T9">
        <v>46.587254000000001</v>
      </c>
      <c r="U9">
        <v>45.608745999999996</v>
      </c>
      <c r="V9">
        <v>44.484791000000001</v>
      </c>
      <c r="W9">
        <v>43.169189000000003</v>
      </c>
      <c r="X9">
        <v>41.718536</v>
      </c>
      <c r="Y9">
        <v>40.212212000000001</v>
      </c>
      <c r="Z9">
        <v>38.761288</v>
      </c>
      <c r="AA9">
        <v>37.372833</v>
      </c>
      <c r="AB9">
        <v>35.951756000000003</v>
      </c>
      <c r="AC9">
        <v>34.608257000000002</v>
      </c>
      <c r="AD9">
        <v>33.299495999999998</v>
      </c>
      <c r="AE9" t="s">
        <v>10123</v>
      </c>
    </row>
    <row r="10" spans="1:31">
      <c r="A10" t="s">
        <v>1221</v>
      </c>
      <c r="B10" t="s">
        <v>10124</v>
      </c>
      <c r="C10" t="s">
        <v>10125</v>
      </c>
      <c r="D10" t="s">
        <v>3966</v>
      </c>
      <c r="E10">
        <v>27.328077</v>
      </c>
      <c r="F10">
        <v>28.272638000000001</v>
      </c>
      <c r="G10">
        <v>29.206049</v>
      </c>
      <c r="H10">
        <v>30.198536000000001</v>
      </c>
      <c r="I10">
        <v>31.257954000000002</v>
      </c>
      <c r="J10">
        <v>32.472884999999998</v>
      </c>
      <c r="K10">
        <v>33.565792000000002</v>
      </c>
      <c r="L10">
        <v>34.629910000000002</v>
      </c>
      <c r="M10">
        <v>35.530155000000001</v>
      </c>
      <c r="N10">
        <v>36.361716999999999</v>
      </c>
      <c r="O10">
        <v>37.028927000000003</v>
      </c>
      <c r="P10">
        <v>37.488135999999997</v>
      </c>
      <c r="Q10">
        <v>37.843646999999997</v>
      </c>
      <c r="R10">
        <v>38.147227999999998</v>
      </c>
      <c r="S10">
        <v>38.407978</v>
      </c>
      <c r="T10">
        <v>38.634765999999999</v>
      </c>
      <c r="U10">
        <v>38.685001</v>
      </c>
      <c r="V10">
        <v>38.508476000000002</v>
      </c>
      <c r="W10">
        <v>38.076014999999998</v>
      </c>
      <c r="X10">
        <v>37.432986999999997</v>
      </c>
      <c r="Y10">
        <v>36.696804</v>
      </c>
      <c r="Z10">
        <v>35.933998000000003</v>
      </c>
      <c r="AA10">
        <v>35.163811000000003</v>
      </c>
      <c r="AB10">
        <v>34.305832000000002</v>
      </c>
      <c r="AC10">
        <v>33.493918999999998</v>
      </c>
      <c r="AD10">
        <v>32.678134999999997</v>
      </c>
      <c r="AE10" t="s">
        <v>668</v>
      </c>
    </row>
    <row r="11" spans="1:31">
      <c r="A11" t="s">
        <v>970</v>
      </c>
      <c r="B11" t="s">
        <v>10126</v>
      </c>
      <c r="C11" t="s">
        <v>10127</v>
      </c>
      <c r="D11" t="s">
        <v>3966</v>
      </c>
      <c r="E11">
        <v>6.2399999999999999E-4</v>
      </c>
      <c r="F11">
        <v>6.2500000000000001E-4</v>
      </c>
      <c r="G11">
        <v>6.3199999999999997E-4</v>
      </c>
      <c r="H11">
        <v>6.5200000000000002E-4</v>
      </c>
      <c r="I11">
        <v>6.7299999999999999E-4</v>
      </c>
      <c r="J11">
        <v>6.96E-4</v>
      </c>
      <c r="K11">
        <v>7.2099999999999996E-4</v>
      </c>
      <c r="L11">
        <v>7.4700000000000005E-4</v>
      </c>
      <c r="M11">
        <v>7.4700000000000005E-4</v>
      </c>
      <c r="N11">
        <v>7.3999999999999999E-4</v>
      </c>
      <c r="O11">
        <v>7.4700000000000005E-4</v>
      </c>
      <c r="P11">
        <v>7.6400000000000003E-4</v>
      </c>
      <c r="Q11">
        <v>7.8799999999999996E-4</v>
      </c>
      <c r="R11">
        <v>8.1700000000000002E-4</v>
      </c>
      <c r="S11">
        <v>8.4900000000000004E-4</v>
      </c>
      <c r="T11">
        <v>8.8400000000000002E-4</v>
      </c>
      <c r="U11">
        <v>9.1799999999999998E-4</v>
      </c>
      <c r="V11">
        <v>9.5100000000000002E-4</v>
      </c>
      <c r="W11">
        <v>9.8200000000000002E-4</v>
      </c>
      <c r="X11">
        <v>1.0120000000000001E-3</v>
      </c>
      <c r="Y11">
        <v>1.0430000000000001E-3</v>
      </c>
      <c r="Z11">
        <v>1.075E-3</v>
      </c>
      <c r="AA11">
        <v>1.1069999999999999E-3</v>
      </c>
      <c r="AB11">
        <v>1.1379999999999999E-3</v>
      </c>
      <c r="AC11">
        <v>1.168E-3</v>
      </c>
      <c r="AD11">
        <v>1.194E-3</v>
      </c>
      <c r="AE11" t="s">
        <v>2667</v>
      </c>
    </row>
    <row r="12" spans="1:31">
      <c r="A12" t="s">
        <v>985</v>
      </c>
      <c r="B12" t="s">
        <v>10128</v>
      </c>
      <c r="C12" t="s">
        <v>10129</v>
      </c>
      <c r="D12" t="s">
        <v>3966</v>
      </c>
      <c r="E12">
        <v>0.1018</v>
      </c>
      <c r="F12">
        <v>0.14121</v>
      </c>
      <c r="G12">
        <v>0.143647</v>
      </c>
      <c r="H12">
        <v>0.13892299999999999</v>
      </c>
      <c r="I12">
        <v>0.13481599999999999</v>
      </c>
      <c r="J12">
        <v>0.13215399999999999</v>
      </c>
      <c r="K12">
        <v>0.13029099999999999</v>
      </c>
      <c r="L12">
        <v>0.130465</v>
      </c>
      <c r="M12">
        <v>0.13180600000000001</v>
      </c>
      <c r="N12">
        <v>0.134191</v>
      </c>
      <c r="O12">
        <v>0.138595</v>
      </c>
      <c r="P12">
        <v>0.14476</v>
      </c>
      <c r="Q12">
        <v>0.157973</v>
      </c>
      <c r="R12">
        <v>0.17305100000000001</v>
      </c>
      <c r="S12">
        <v>0.19067700000000001</v>
      </c>
      <c r="T12">
        <v>0.21778900000000001</v>
      </c>
      <c r="U12">
        <v>0.252384</v>
      </c>
      <c r="V12">
        <v>0.30060399999999998</v>
      </c>
      <c r="W12">
        <v>0.35725000000000001</v>
      </c>
      <c r="X12">
        <v>0.42241699999999999</v>
      </c>
      <c r="Y12">
        <v>0.50091600000000003</v>
      </c>
      <c r="Z12">
        <v>0.58230499999999996</v>
      </c>
      <c r="AA12">
        <v>0.68046799999999996</v>
      </c>
      <c r="AB12">
        <v>0.79107400000000005</v>
      </c>
      <c r="AC12">
        <v>0.906443</v>
      </c>
      <c r="AD12">
        <v>1.0415190000000001</v>
      </c>
      <c r="AE12" t="s">
        <v>10130</v>
      </c>
    </row>
    <row r="13" spans="1:31">
      <c r="A13" t="s">
        <v>3230</v>
      </c>
      <c r="B13" t="s">
        <v>10131</v>
      </c>
      <c r="C13" t="s">
        <v>10132</v>
      </c>
      <c r="D13" t="s">
        <v>3966</v>
      </c>
      <c r="E13">
        <v>2.7343039999999998</v>
      </c>
      <c r="F13">
        <v>2.4784830000000002</v>
      </c>
      <c r="G13">
        <v>2.2343510000000002</v>
      </c>
      <c r="H13">
        <v>2.0132509999999999</v>
      </c>
      <c r="I13">
        <v>1.81403</v>
      </c>
      <c r="J13">
        <v>1.6366449999999999</v>
      </c>
      <c r="K13">
        <v>1.472175</v>
      </c>
      <c r="L13">
        <v>1.3237030000000001</v>
      </c>
      <c r="M13">
        <v>1.1870419999999999</v>
      </c>
      <c r="N13">
        <v>1.0674490000000001</v>
      </c>
      <c r="O13">
        <v>0.95843500000000004</v>
      </c>
      <c r="P13">
        <v>0.85985999999999996</v>
      </c>
      <c r="Q13">
        <v>0.76878999999999997</v>
      </c>
      <c r="R13">
        <v>0.688141</v>
      </c>
      <c r="S13">
        <v>0.61310200000000004</v>
      </c>
      <c r="T13">
        <v>0.54715899999999995</v>
      </c>
      <c r="U13">
        <v>0.49035299999999998</v>
      </c>
      <c r="V13">
        <v>0.43975999999999998</v>
      </c>
      <c r="W13">
        <v>0.39577800000000002</v>
      </c>
      <c r="X13">
        <v>0.35375499999999999</v>
      </c>
      <c r="Y13">
        <v>0.311554</v>
      </c>
      <c r="Z13">
        <v>0.27208399999999999</v>
      </c>
      <c r="AA13">
        <v>0.236563</v>
      </c>
      <c r="AB13">
        <v>0.19941500000000001</v>
      </c>
      <c r="AC13">
        <v>0.163905</v>
      </c>
      <c r="AD13">
        <v>0.13014300000000001</v>
      </c>
      <c r="AE13" t="s">
        <v>10133</v>
      </c>
    </row>
    <row r="14" spans="1:31">
      <c r="A14" t="s">
        <v>2271</v>
      </c>
      <c r="B14" t="s">
        <v>10134</v>
      </c>
      <c r="C14" t="s">
        <v>10135</v>
      </c>
      <c r="D14" t="s">
        <v>3966</v>
      </c>
      <c r="E14">
        <v>0.201876</v>
      </c>
      <c r="F14">
        <v>0.23502300000000001</v>
      </c>
      <c r="G14">
        <v>0.26545099999999999</v>
      </c>
      <c r="H14">
        <v>0.29352699999999998</v>
      </c>
      <c r="I14">
        <v>0.32103100000000001</v>
      </c>
      <c r="J14">
        <v>0.34932299999999999</v>
      </c>
      <c r="K14">
        <v>0.37564500000000001</v>
      </c>
      <c r="L14">
        <v>0.401731</v>
      </c>
      <c r="M14">
        <v>0.426124</v>
      </c>
      <c r="N14">
        <v>0.45052900000000001</v>
      </c>
      <c r="O14">
        <v>0.47388799999999998</v>
      </c>
      <c r="P14">
        <v>0.49602499999999999</v>
      </c>
      <c r="Q14">
        <v>0.51796600000000004</v>
      </c>
      <c r="R14">
        <v>0.540045</v>
      </c>
      <c r="S14">
        <v>0.56184699999999999</v>
      </c>
      <c r="T14">
        <v>0.65988899999999995</v>
      </c>
      <c r="U14">
        <v>0.97650199999999998</v>
      </c>
      <c r="V14">
        <v>1.636871</v>
      </c>
      <c r="W14">
        <v>2.6317840000000001</v>
      </c>
      <c r="X14">
        <v>4.0087950000000001</v>
      </c>
      <c r="Y14">
        <v>5.7281060000000004</v>
      </c>
      <c r="Z14">
        <v>7.6052670000000004</v>
      </c>
      <c r="AA14">
        <v>9.642061</v>
      </c>
      <c r="AB14">
        <v>11.816639</v>
      </c>
      <c r="AC14">
        <v>14.05707</v>
      </c>
      <c r="AD14">
        <v>16.278846999999999</v>
      </c>
      <c r="AE14" t="s">
        <v>10136</v>
      </c>
    </row>
    <row r="15" spans="1:31">
      <c r="A15" t="s">
        <v>3238</v>
      </c>
      <c r="B15" t="s">
        <v>10137</v>
      </c>
      <c r="C15" t="s">
        <v>10138</v>
      </c>
      <c r="D15" t="s">
        <v>3966</v>
      </c>
      <c r="E15">
        <v>0</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t="s">
        <v>549</v>
      </c>
    </row>
    <row r="16" spans="1:31">
      <c r="A16" t="s">
        <v>3235</v>
      </c>
      <c r="B16" t="s">
        <v>10139</v>
      </c>
      <c r="C16" t="s">
        <v>10140</v>
      </c>
      <c r="D16" t="s">
        <v>3966</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t="s">
        <v>549</v>
      </c>
    </row>
    <row r="17" spans="1:31">
      <c r="A17" t="s">
        <v>2287</v>
      </c>
      <c r="B17" t="s">
        <v>10141</v>
      </c>
      <c r="C17" t="s">
        <v>10142</v>
      </c>
      <c r="D17" t="s">
        <v>3966</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t="s">
        <v>549</v>
      </c>
    </row>
    <row r="18" spans="1:31">
      <c r="A18" t="s">
        <v>3348</v>
      </c>
      <c r="B18" t="s">
        <v>10143</v>
      </c>
      <c r="C18" t="s">
        <v>10144</v>
      </c>
      <c r="D18" t="s">
        <v>3966</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t="s">
        <v>549</v>
      </c>
    </row>
    <row r="19" spans="1:31">
      <c r="A19" t="s">
        <v>3351</v>
      </c>
      <c r="B19" t="s">
        <v>10145</v>
      </c>
      <c r="C19" t="s">
        <v>10146</v>
      </c>
      <c r="D19" t="s">
        <v>3966</v>
      </c>
      <c r="E19">
        <v>9.7702999999999998E-2</v>
      </c>
      <c r="F19">
        <v>0.26397500000000002</v>
      </c>
      <c r="G19">
        <v>0.48310999999999998</v>
      </c>
      <c r="H19">
        <v>0.75416000000000005</v>
      </c>
      <c r="I19">
        <v>1.1008020000000001</v>
      </c>
      <c r="J19">
        <v>1.58399</v>
      </c>
      <c r="K19">
        <v>2.203856</v>
      </c>
      <c r="L19">
        <v>2.9952920000000001</v>
      </c>
      <c r="M19">
        <v>4.0117510000000003</v>
      </c>
      <c r="N19">
        <v>5.2986370000000003</v>
      </c>
      <c r="O19">
        <v>6.892163</v>
      </c>
      <c r="P19">
        <v>8.8374550000000003</v>
      </c>
      <c r="Q19">
        <v>11.058460999999999</v>
      </c>
      <c r="R19">
        <v>13.483864000000001</v>
      </c>
      <c r="S19">
        <v>16.040925999999999</v>
      </c>
      <c r="T19">
        <v>18.654706999999998</v>
      </c>
      <c r="U19">
        <v>21.234294999999999</v>
      </c>
      <c r="V19">
        <v>23.733827999999999</v>
      </c>
      <c r="W19">
        <v>26.101175000000001</v>
      </c>
      <c r="X19">
        <v>28.37425</v>
      </c>
      <c r="Y19">
        <v>30.614744000000002</v>
      </c>
      <c r="Z19">
        <v>32.802284</v>
      </c>
      <c r="AA19">
        <v>34.960982999999999</v>
      </c>
      <c r="AB19">
        <v>37.017426</v>
      </c>
      <c r="AC19">
        <v>38.974670000000003</v>
      </c>
      <c r="AD19">
        <v>40.763081</v>
      </c>
      <c r="AE19" t="s">
        <v>10147</v>
      </c>
    </row>
    <row r="20" spans="1:31">
      <c r="A20" t="s">
        <v>3354</v>
      </c>
      <c r="B20" t="s">
        <v>10148</v>
      </c>
      <c r="C20" t="s">
        <v>10149</v>
      </c>
      <c r="D20" t="s">
        <v>3966</v>
      </c>
      <c r="E20">
        <v>0</v>
      </c>
      <c r="F20">
        <v>0</v>
      </c>
      <c r="G20">
        <v>0</v>
      </c>
      <c r="H20">
        <v>0</v>
      </c>
      <c r="I20">
        <v>0</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t="s">
        <v>549</v>
      </c>
    </row>
    <row r="21" spans="1:31">
      <c r="A21" t="s">
        <v>8028</v>
      </c>
      <c r="B21" t="s">
        <v>10150</v>
      </c>
      <c r="C21" t="s">
        <v>10151</v>
      </c>
      <c r="D21" t="s">
        <v>3966</v>
      </c>
      <c r="E21">
        <v>88.877380000000002</v>
      </c>
      <c r="F21">
        <v>88.812179999999998</v>
      </c>
      <c r="G21">
        <v>88.695930000000004</v>
      </c>
      <c r="H21">
        <v>88.855186000000003</v>
      </c>
      <c r="I21">
        <v>89.315735000000004</v>
      </c>
      <c r="J21">
        <v>90.392150999999998</v>
      </c>
      <c r="K21">
        <v>91.377357000000003</v>
      </c>
      <c r="L21">
        <v>92.553032000000002</v>
      </c>
      <c r="M21">
        <v>93.673728999999994</v>
      </c>
      <c r="N21">
        <v>95.042548999999994</v>
      </c>
      <c r="O21">
        <v>96.472305000000006</v>
      </c>
      <c r="P21">
        <v>97.930556999999993</v>
      </c>
      <c r="Q21">
        <v>99.550017999999994</v>
      </c>
      <c r="R21">
        <v>101.352165</v>
      </c>
      <c r="S21">
        <v>103.24904600000001</v>
      </c>
      <c r="T21">
        <v>105.302139</v>
      </c>
      <c r="U21">
        <v>107.247711</v>
      </c>
      <c r="V21">
        <v>109.10485799999999</v>
      </c>
      <c r="W21">
        <v>110.73187299999999</v>
      </c>
      <c r="X21">
        <v>112.311317</v>
      </c>
      <c r="Y21">
        <v>114.064941</v>
      </c>
      <c r="Z21">
        <v>115.957893</v>
      </c>
      <c r="AA21">
        <v>118.05729700000001</v>
      </c>
      <c r="AB21">
        <v>120.082573</v>
      </c>
      <c r="AC21">
        <v>122.204697</v>
      </c>
      <c r="AD21">
        <v>124.19182600000001</v>
      </c>
      <c r="AE21" t="s">
        <v>662</v>
      </c>
    </row>
    <row r="22" spans="1:31">
      <c r="A22" t="s">
        <v>854</v>
      </c>
    </row>
    <row r="23" spans="1:31">
      <c r="A23" t="s">
        <v>955</v>
      </c>
      <c r="B23" t="s">
        <v>10152</v>
      </c>
      <c r="C23" t="s">
        <v>10153</v>
      </c>
      <c r="D23" t="s">
        <v>3966</v>
      </c>
      <c r="E23">
        <v>35.473877000000002</v>
      </c>
      <c r="F23">
        <v>34.636177000000004</v>
      </c>
      <c r="G23">
        <v>33.951636999999998</v>
      </c>
      <c r="H23">
        <v>33.342804000000001</v>
      </c>
      <c r="I23">
        <v>32.749153</v>
      </c>
      <c r="J23">
        <v>32.298198999999997</v>
      </c>
      <c r="K23">
        <v>31.770659999999999</v>
      </c>
      <c r="L23">
        <v>31.311335</v>
      </c>
      <c r="M23">
        <v>30.799313999999999</v>
      </c>
      <c r="N23">
        <v>30.333715000000002</v>
      </c>
      <c r="O23">
        <v>29.880741</v>
      </c>
      <c r="P23">
        <v>29.443608999999999</v>
      </c>
      <c r="Q23">
        <v>29.022797000000001</v>
      </c>
      <c r="R23">
        <v>28.609694000000001</v>
      </c>
      <c r="S23">
        <v>28.222280999999999</v>
      </c>
      <c r="T23">
        <v>27.871524999999998</v>
      </c>
      <c r="U23">
        <v>27.527695000000001</v>
      </c>
      <c r="V23">
        <v>27.212862000000001</v>
      </c>
      <c r="W23">
        <v>26.924488</v>
      </c>
      <c r="X23">
        <v>26.683699000000001</v>
      </c>
      <c r="Y23">
        <v>26.514278000000001</v>
      </c>
      <c r="Z23">
        <v>26.380215</v>
      </c>
      <c r="AA23">
        <v>26.283073000000002</v>
      </c>
      <c r="AB23">
        <v>26.171040000000001</v>
      </c>
      <c r="AC23">
        <v>26.082260000000002</v>
      </c>
      <c r="AD23">
        <v>25.990124000000002</v>
      </c>
      <c r="AE23" t="s">
        <v>2049</v>
      </c>
    </row>
    <row r="24" spans="1:31">
      <c r="A24" t="s">
        <v>1221</v>
      </c>
      <c r="B24" t="s">
        <v>10154</v>
      </c>
      <c r="C24" t="s">
        <v>10155</v>
      </c>
      <c r="D24" t="s">
        <v>3966</v>
      </c>
      <c r="E24">
        <v>22.472100999999999</v>
      </c>
      <c r="F24">
        <v>22.273154999999999</v>
      </c>
      <c r="G24">
        <v>22.199646000000001</v>
      </c>
      <c r="H24">
        <v>22.199470999999999</v>
      </c>
      <c r="I24">
        <v>22.203886000000001</v>
      </c>
      <c r="J24">
        <v>22.291554999999999</v>
      </c>
      <c r="K24">
        <v>22.325485</v>
      </c>
      <c r="L24">
        <v>22.409365000000001</v>
      </c>
      <c r="M24">
        <v>22.439425</v>
      </c>
      <c r="N24">
        <v>22.504622000000001</v>
      </c>
      <c r="O24">
        <v>22.556878999999999</v>
      </c>
      <c r="P24">
        <v>22.584263</v>
      </c>
      <c r="Q24">
        <v>22.614751999999999</v>
      </c>
      <c r="R24">
        <v>22.633869000000001</v>
      </c>
      <c r="S24">
        <v>22.657530000000001</v>
      </c>
      <c r="T24">
        <v>22.692263000000001</v>
      </c>
      <c r="U24">
        <v>22.726047999999999</v>
      </c>
      <c r="V24">
        <v>22.763574999999999</v>
      </c>
      <c r="W24">
        <v>22.784922000000002</v>
      </c>
      <c r="X24">
        <v>22.818722000000001</v>
      </c>
      <c r="Y24">
        <v>22.893072</v>
      </c>
      <c r="Z24">
        <v>22.978221999999999</v>
      </c>
      <c r="AA24">
        <v>23.073374000000001</v>
      </c>
      <c r="AB24">
        <v>23.140879000000002</v>
      </c>
      <c r="AC24">
        <v>23.219425000000001</v>
      </c>
      <c r="AD24">
        <v>23.281679</v>
      </c>
      <c r="AE24" t="s">
        <v>676</v>
      </c>
    </row>
    <row r="25" spans="1:31">
      <c r="A25" t="s">
        <v>970</v>
      </c>
      <c r="B25" t="s">
        <v>10156</v>
      </c>
      <c r="C25" t="s">
        <v>10157</v>
      </c>
      <c r="D25" t="s">
        <v>3966</v>
      </c>
      <c r="E25">
        <v>2.1876E-2</v>
      </c>
      <c r="F25">
        <v>1.9477000000000001E-2</v>
      </c>
      <c r="G25">
        <v>1.7259E-2</v>
      </c>
      <c r="H25">
        <v>1.5325E-2</v>
      </c>
      <c r="I25">
        <v>1.2689000000000001E-2</v>
      </c>
      <c r="J25">
        <v>1.1285E-2</v>
      </c>
      <c r="K25">
        <v>9.9690000000000004E-3</v>
      </c>
      <c r="L25">
        <v>8.8690000000000001E-3</v>
      </c>
      <c r="M25">
        <v>7.9019999999999993E-3</v>
      </c>
      <c r="N25">
        <v>6.9049999999999997E-3</v>
      </c>
      <c r="O25">
        <v>6.1570000000000001E-3</v>
      </c>
      <c r="P25">
        <v>5.5669999999999999E-3</v>
      </c>
      <c r="Q25">
        <v>5.097E-3</v>
      </c>
      <c r="R25">
        <v>4.6909999999999999E-3</v>
      </c>
      <c r="S25">
        <v>4.3449999999999999E-3</v>
      </c>
      <c r="T25">
        <v>4.065E-3</v>
      </c>
      <c r="U25">
        <v>3.8070000000000001E-3</v>
      </c>
      <c r="V25">
        <v>3.581E-3</v>
      </c>
      <c r="W25">
        <v>3.3760000000000001E-3</v>
      </c>
      <c r="X25">
        <v>3.1779999999999998E-3</v>
      </c>
      <c r="Y25">
        <v>3.0569999999999998E-3</v>
      </c>
      <c r="Z25">
        <v>2.9190000000000002E-3</v>
      </c>
      <c r="AA25">
        <v>2.794E-3</v>
      </c>
      <c r="AB25">
        <v>2.4719999999999998E-3</v>
      </c>
      <c r="AC25">
        <v>1.9599999999999999E-3</v>
      </c>
      <c r="AD25">
        <v>1.5579999999999999E-3</v>
      </c>
      <c r="AE25" t="s">
        <v>1957</v>
      </c>
    </row>
    <row r="26" spans="1:31">
      <c r="A26" t="s">
        <v>985</v>
      </c>
      <c r="B26" t="s">
        <v>10158</v>
      </c>
      <c r="C26" t="s">
        <v>10159</v>
      </c>
      <c r="D26" t="s">
        <v>3966</v>
      </c>
      <c r="E26">
        <v>0.198516</v>
      </c>
      <c r="F26">
        <v>0.227574</v>
      </c>
      <c r="G26">
        <v>0.25463400000000003</v>
      </c>
      <c r="H26">
        <v>0.27815600000000001</v>
      </c>
      <c r="I26">
        <v>0.29812</v>
      </c>
      <c r="J26">
        <v>0.317631</v>
      </c>
      <c r="K26">
        <v>0.33446799999999999</v>
      </c>
      <c r="L26">
        <v>0.35050100000000001</v>
      </c>
      <c r="M26">
        <v>0.36430600000000002</v>
      </c>
      <c r="N26">
        <v>0.37732300000000002</v>
      </c>
      <c r="O26">
        <v>0.38946399999999998</v>
      </c>
      <c r="P26">
        <v>0.40045599999999998</v>
      </c>
      <c r="Q26">
        <v>0.41007700000000002</v>
      </c>
      <c r="R26">
        <v>0.418767</v>
      </c>
      <c r="S26">
        <v>0.42690800000000001</v>
      </c>
      <c r="T26">
        <v>0.43569200000000002</v>
      </c>
      <c r="U26">
        <v>0.44372400000000001</v>
      </c>
      <c r="V26">
        <v>0.45105200000000001</v>
      </c>
      <c r="W26">
        <v>0.45788400000000001</v>
      </c>
      <c r="X26">
        <v>0.46533799999999997</v>
      </c>
      <c r="Y26">
        <v>0.47402899999999998</v>
      </c>
      <c r="Z26">
        <v>0.48351699999999997</v>
      </c>
      <c r="AA26">
        <v>0.493363</v>
      </c>
      <c r="AB26">
        <v>0.50212400000000001</v>
      </c>
      <c r="AC26">
        <v>0.51022999999999996</v>
      </c>
      <c r="AD26">
        <v>0.51827199999999995</v>
      </c>
      <c r="AE26" t="s">
        <v>5672</v>
      </c>
    </row>
    <row r="27" spans="1:31">
      <c r="A27" t="s">
        <v>3230</v>
      </c>
      <c r="B27" t="s">
        <v>10160</v>
      </c>
      <c r="C27" t="s">
        <v>10161</v>
      </c>
      <c r="D27" t="s">
        <v>3966</v>
      </c>
      <c r="E27">
        <v>0.47174700000000003</v>
      </c>
      <c r="F27">
        <v>0.42419499999999999</v>
      </c>
      <c r="G27">
        <v>0.37902999999999998</v>
      </c>
      <c r="H27">
        <v>0.338592</v>
      </c>
      <c r="I27">
        <v>0.30352600000000002</v>
      </c>
      <c r="J27">
        <v>0.27228999999999998</v>
      </c>
      <c r="K27">
        <v>0.24334900000000001</v>
      </c>
      <c r="L27">
        <v>0.218305</v>
      </c>
      <c r="M27">
        <v>0.194632</v>
      </c>
      <c r="N27">
        <v>0.17452799999999999</v>
      </c>
      <c r="O27">
        <v>0.15762399999999999</v>
      </c>
      <c r="P27">
        <v>0.143036</v>
      </c>
      <c r="Q27">
        <v>0.13103000000000001</v>
      </c>
      <c r="R27">
        <v>0.12087100000000001</v>
      </c>
      <c r="S27">
        <v>0.112196</v>
      </c>
      <c r="T27">
        <v>0.10491200000000001</v>
      </c>
      <c r="U27">
        <v>9.8112000000000005E-2</v>
      </c>
      <c r="V27">
        <v>9.1596999999999998E-2</v>
      </c>
      <c r="W27">
        <v>8.5259000000000001E-2</v>
      </c>
      <c r="X27">
        <v>7.9066999999999998E-2</v>
      </c>
      <c r="Y27">
        <v>7.2945999999999997E-2</v>
      </c>
      <c r="Z27">
        <v>6.6669999999999993E-2</v>
      </c>
      <c r="AA27">
        <v>5.9991999999999997E-2</v>
      </c>
      <c r="AB27">
        <v>5.3041999999999999E-2</v>
      </c>
      <c r="AC27">
        <v>4.6259000000000002E-2</v>
      </c>
      <c r="AD27">
        <v>3.9100999999999997E-2</v>
      </c>
      <c r="AE27" t="s">
        <v>10162</v>
      </c>
    </row>
    <row r="28" spans="1:31">
      <c r="A28" t="s">
        <v>2271</v>
      </c>
      <c r="B28" t="s">
        <v>10163</v>
      </c>
      <c r="C28" t="s">
        <v>10164</v>
      </c>
      <c r="D28" t="s">
        <v>3966</v>
      </c>
      <c r="E28">
        <v>3.286E-2</v>
      </c>
      <c r="F28">
        <v>3.8334E-2</v>
      </c>
      <c r="G28">
        <v>4.3722999999999998E-2</v>
      </c>
      <c r="H28">
        <v>4.8564999999999997E-2</v>
      </c>
      <c r="I28">
        <v>5.2797999999999998E-2</v>
      </c>
      <c r="J28">
        <v>5.6869000000000003E-2</v>
      </c>
      <c r="K28">
        <v>6.0378000000000001E-2</v>
      </c>
      <c r="L28">
        <v>6.3791E-2</v>
      </c>
      <c r="M28">
        <v>6.6864000000000007E-2</v>
      </c>
      <c r="N28">
        <v>6.9821999999999995E-2</v>
      </c>
      <c r="O28">
        <v>7.2529999999999997E-2</v>
      </c>
      <c r="P28">
        <v>7.4931999999999999E-2</v>
      </c>
      <c r="Q28">
        <v>7.7126E-2</v>
      </c>
      <c r="R28">
        <v>7.9027E-2</v>
      </c>
      <c r="S28">
        <v>8.0831E-2</v>
      </c>
      <c r="T28">
        <v>8.2580000000000001E-2</v>
      </c>
      <c r="U28">
        <v>8.4229999999999999E-2</v>
      </c>
      <c r="V28">
        <v>8.5760000000000003E-2</v>
      </c>
      <c r="W28">
        <v>8.7097999999999995E-2</v>
      </c>
      <c r="X28">
        <v>8.8384000000000004E-2</v>
      </c>
      <c r="Y28">
        <v>8.9767E-2</v>
      </c>
      <c r="Z28">
        <v>9.1136999999999996E-2</v>
      </c>
      <c r="AA28">
        <v>9.2493000000000006E-2</v>
      </c>
      <c r="AB28">
        <v>9.3718999999999997E-2</v>
      </c>
      <c r="AC28">
        <v>9.4978999999999994E-2</v>
      </c>
      <c r="AD28">
        <v>9.6184000000000006E-2</v>
      </c>
      <c r="AE28" t="s">
        <v>5662</v>
      </c>
    </row>
    <row r="29" spans="1:31">
      <c r="A29" t="s">
        <v>3238</v>
      </c>
      <c r="B29" t="s">
        <v>10165</v>
      </c>
      <c r="C29" t="s">
        <v>10166</v>
      </c>
      <c r="D29" t="s">
        <v>3966</v>
      </c>
      <c r="E29">
        <v>0</v>
      </c>
      <c r="F29">
        <v>0</v>
      </c>
      <c r="G29">
        <v>0</v>
      </c>
      <c r="H29">
        <v>0</v>
      </c>
      <c r="I29">
        <v>0</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t="s">
        <v>549</v>
      </c>
    </row>
    <row r="30" spans="1:31">
      <c r="A30" t="s">
        <v>3235</v>
      </c>
      <c r="B30" t="s">
        <v>10167</v>
      </c>
      <c r="C30" t="s">
        <v>10168</v>
      </c>
      <c r="D30" t="s">
        <v>3966</v>
      </c>
      <c r="E30">
        <v>7.038E-3</v>
      </c>
      <c r="F30">
        <v>6.4260000000000003E-3</v>
      </c>
      <c r="G30">
        <v>5.8599999999999998E-3</v>
      </c>
      <c r="H30">
        <v>5.3169999999999997E-3</v>
      </c>
      <c r="I30">
        <v>4.8580000000000003E-3</v>
      </c>
      <c r="J30">
        <v>4.444E-3</v>
      </c>
      <c r="K30">
        <v>4.071E-3</v>
      </c>
      <c r="L30">
        <v>3.7720000000000002E-3</v>
      </c>
      <c r="M30">
        <v>3.4489999999999998E-3</v>
      </c>
      <c r="N30">
        <v>3.1610000000000002E-3</v>
      </c>
      <c r="O30">
        <v>2.8479999999999998E-3</v>
      </c>
      <c r="P30">
        <v>2.6020000000000001E-3</v>
      </c>
      <c r="Q30">
        <v>2.382E-3</v>
      </c>
      <c r="R30">
        <v>2.1840000000000002E-3</v>
      </c>
      <c r="S30">
        <v>2.0119999999999999E-3</v>
      </c>
      <c r="T30">
        <v>1.8450000000000001E-3</v>
      </c>
      <c r="U30">
        <v>1.676E-3</v>
      </c>
      <c r="V30">
        <v>1.5319999999999999E-3</v>
      </c>
      <c r="W30">
        <v>1.382E-3</v>
      </c>
      <c r="X30">
        <v>1.2409999999999999E-3</v>
      </c>
      <c r="Y30">
        <v>1.165E-3</v>
      </c>
      <c r="Z30">
        <v>1.0790000000000001E-3</v>
      </c>
      <c r="AA30">
        <v>1.0059999999999999E-3</v>
      </c>
      <c r="AB30">
        <v>9.3499999999999996E-4</v>
      </c>
      <c r="AC30">
        <v>8.6499999999999999E-4</v>
      </c>
      <c r="AD30">
        <v>8.0099999999999995E-4</v>
      </c>
      <c r="AE30" t="s">
        <v>10169</v>
      </c>
    </row>
    <row r="31" spans="1:31">
      <c r="A31" t="s">
        <v>2287</v>
      </c>
      <c r="B31" t="s">
        <v>10170</v>
      </c>
      <c r="C31" t="s">
        <v>10171</v>
      </c>
      <c r="D31" t="s">
        <v>3966</v>
      </c>
      <c r="E31">
        <v>0</v>
      </c>
      <c r="F31">
        <v>0</v>
      </c>
      <c r="G31">
        <v>0</v>
      </c>
      <c r="H31">
        <v>0</v>
      </c>
      <c r="I31">
        <v>0</v>
      </c>
      <c r="J31">
        <v>0</v>
      </c>
      <c r="K31">
        <v>0</v>
      </c>
      <c r="L31">
        <v>0</v>
      </c>
      <c r="M31">
        <v>0</v>
      </c>
      <c r="N31">
        <v>0</v>
      </c>
      <c r="O31">
        <v>0</v>
      </c>
      <c r="P31">
        <v>0</v>
      </c>
      <c r="Q31">
        <v>0</v>
      </c>
      <c r="R31">
        <v>0</v>
      </c>
      <c r="S31">
        <v>0</v>
      </c>
      <c r="T31">
        <v>0</v>
      </c>
      <c r="U31">
        <v>0</v>
      </c>
      <c r="V31">
        <v>0</v>
      </c>
      <c r="W31">
        <v>0</v>
      </c>
      <c r="X31">
        <v>0</v>
      </c>
      <c r="Y31">
        <v>0</v>
      </c>
      <c r="Z31">
        <v>0</v>
      </c>
      <c r="AA31">
        <v>0</v>
      </c>
      <c r="AB31">
        <v>0</v>
      </c>
      <c r="AC31">
        <v>0</v>
      </c>
      <c r="AD31">
        <v>0</v>
      </c>
      <c r="AE31" t="s">
        <v>549</v>
      </c>
    </row>
    <row r="32" spans="1:31">
      <c r="A32" t="s">
        <v>3348</v>
      </c>
      <c r="B32" t="s">
        <v>10172</v>
      </c>
      <c r="C32" t="s">
        <v>10173</v>
      </c>
      <c r="D32" t="s">
        <v>3966</v>
      </c>
      <c r="E32">
        <v>0</v>
      </c>
      <c r="F32">
        <v>0</v>
      </c>
      <c r="G32">
        <v>0</v>
      </c>
      <c r="H32">
        <v>0</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t="s">
        <v>549</v>
      </c>
    </row>
    <row r="33" spans="1:31">
      <c r="A33" t="s">
        <v>3351</v>
      </c>
      <c r="B33" t="s">
        <v>10174</v>
      </c>
      <c r="C33" t="s">
        <v>10175</v>
      </c>
      <c r="D33" t="s">
        <v>3966</v>
      </c>
      <c r="E33">
        <v>4.6002000000000001E-2</v>
      </c>
      <c r="F33">
        <v>0.107735</v>
      </c>
      <c r="G33">
        <v>0.18451600000000001</v>
      </c>
      <c r="H33">
        <v>0.27027800000000002</v>
      </c>
      <c r="I33">
        <v>0.36375800000000003</v>
      </c>
      <c r="J33">
        <v>0.475325</v>
      </c>
      <c r="K33">
        <v>0.61287899999999995</v>
      </c>
      <c r="L33">
        <v>0.79170300000000005</v>
      </c>
      <c r="M33">
        <v>1.023004</v>
      </c>
      <c r="N33">
        <v>1.3176159999999999</v>
      </c>
      <c r="O33">
        <v>1.6784289999999999</v>
      </c>
      <c r="P33">
        <v>2.094684</v>
      </c>
      <c r="Q33">
        <v>2.5524879999999999</v>
      </c>
      <c r="R33">
        <v>3.0349550000000001</v>
      </c>
      <c r="S33">
        <v>3.528108</v>
      </c>
      <c r="T33">
        <v>4.0255799999999997</v>
      </c>
      <c r="U33">
        <v>4.513166</v>
      </c>
      <c r="V33">
        <v>4.9802679999999997</v>
      </c>
      <c r="W33">
        <v>5.4193300000000004</v>
      </c>
      <c r="X33">
        <v>5.8347619999999996</v>
      </c>
      <c r="Y33">
        <v>6.2338940000000003</v>
      </c>
      <c r="Z33">
        <v>6.6080959999999997</v>
      </c>
      <c r="AA33">
        <v>6.9560550000000001</v>
      </c>
      <c r="AB33">
        <v>7.2674459999999996</v>
      </c>
      <c r="AC33">
        <v>7.5584730000000002</v>
      </c>
      <c r="AD33">
        <v>7.8266819999999999</v>
      </c>
      <c r="AE33" t="s">
        <v>3580</v>
      </c>
    </row>
    <row r="34" spans="1:31">
      <c r="A34" t="s">
        <v>3354</v>
      </c>
      <c r="B34" t="s">
        <v>10176</v>
      </c>
      <c r="C34" t="s">
        <v>10177</v>
      </c>
      <c r="D34" t="s">
        <v>3966</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t="s">
        <v>549</v>
      </c>
    </row>
    <row r="35" spans="1:31">
      <c r="A35" t="s">
        <v>8059</v>
      </c>
      <c r="B35" t="s">
        <v>10178</v>
      </c>
      <c r="C35" t="s">
        <v>10179</v>
      </c>
      <c r="D35" t="s">
        <v>3966</v>
      </c>
      <c r="E35">
        <v>58.723937999999997</v>
      </c>
      <c r="F35">
        <v>57.732970999999999</v>
      </c>
      <c r="G35">
        <v>57.036320000000003</v>
      </c>
      <c r="H35">
        <v>56.498382999999997</v>
      </c>
      <c r="I35">
        <v>55.988700999999999</v>
      </c>
      <c r="J35">
        <v>55.72757</v>
      </c>
      <c r="K35">
        <v>55.361136999999999</v>
      </c>
      <c r="L35">
        <v>55.157550999999998</v>
      </c>
      <c r="M35">
        <v>54.898758000000001</v>
      </c>
      <c r="N35">
        <v>54.787543999999997</v>
      </c>
      <c r="O35">
        <v>54.744613999999999</v>
      </c>
      <c r="P35">
        <v>54.748992999999999</v>
      </c>
      <c r="Q35">
        <v>54.815586000000003</v>
      </c>
      <c r="R35">
        <v>54.903838999999998</v>
      </c>
      <c r="S35">
        <v>55.034004000000003</v>
      </c>
      <c r="T35">
        <v>55.218201000000001</v>
      </c>
      <c r="U35">
        <v>55.398125</v>
      </c>
      <c r="V35">
        <v>55.589947000000002</v>
      </c>
      <c r="W35">
        <v>55.763373999999999</v>
      </c>
      <c r="X35">
        <v>55.974079000000003</v>
      </c>
      <c r="Y35">
        <v>56.281857000000002</v>
      </c>
      <c r="Z35">
        <v>56.611491999999998</v>
      </c>
      <c r="AA35">
        <v>56.961727000000003</v>
      </c>
      <c r="AB35">
        <v>57.231262000000001</v>
      </c>
      <c r="AC35">
        <v>57.514015000000001</v>
      </c>
      <c r="AD35">
        <v>57.753993999999999</v>
      </c>
      <c r="AE35" t="s">
        <v>695</v>
      </c>
    </row>
    <row r="36" spans="1:31">
      <c r="A36" t="s">
        <v>8062</v>
      </c>
    </row>
    <row r="37" spans="1:31">
      <c r="A37" t="s">
        <v>955</v>
      </c>
      <c r="B37" t="s">
        <v>10180</v>
      </c>
      <c r="C37" t="s">
        <v>10181</v>
      </c>
      <c r="D37" t="s">
        <v>3966</v>
      </c>
      <c r="E37">
        <v>187.04557800000001</v>
      </c>
      <c r="F37">
        <v>189.13751199999999</v>
      </c>
      <c r="G37">
        <v>192.07028199999999</v>
      </c>
      <c r="H37">
        <v>194.86042800000001</v>
      </c>
      <c r="I37">
        <v>197.172211</v>
      </c>
      <c r="J37">
        <v>199.93974299999999</v>
      </c>
      <c r="K37">
        <v>201.88610800000001</v>
      </c>
      <c r="L37">
        <v>204.01026899999999</v>
      </c>
      <c r="M37">
        <v>205.725403</v>
      </c>
      <c r="N37">
        <v>207.68255600000001</v>
      </c>
      <c r="O37">
        <v>209.619247</v>
      </c>
      <c r="P37">
        <v>211.40707399999999</v>
      </c>
      <c r="Q37">
        <v>213.059158</v>
      </c>
      <c r="R37">
        <v>214.51824999999999</v>
      </c>
      <c r="S37">
        <v>215.864182</v>
      </c>
      <c r="T37">
        <v>217.23760999999999</v>
      </c>
      <c r="U37">
        <v>218.55920399999999</v>
      </c>
      <c r="V37">
        <v>219.76907299999999</v>
      </c>
      <c r="W37">
        <v>220.76521299999999</v>
      </c>
      <c r="X37">
        <v>221.80159</v>
      </c>
      <c r="Y37">
        <v>223.12463399999999</v>
      </c>
      <c r="Z37">
        <v>224.456131</v>
      </c>
      <c r="AA37">
        <v>225.67697100000001</v>
      </c>
      <c r="AB37">
        <v>226.43829299999999</v>
      </c>
      <c r="AC37">
        <v>227.10455300000001</v>
      </c>
      <c r="AD37">
        <v>227.55908199999999</v>
      </c>
      <c r="AE37" t="s">
        <v>671</v>
      </c>
    </row>
    <row r="38" spans="1:31">
      <c r="A38" t="s">
        <v>1221</v>
      </c>
      <c r="B38" t="s">
        <v>10182</v>
      </c>
      <c r="C38" t="s">
        <v>10183</v>
      </c>
      <c r="D38" t="s">
        <v>3966</v>
      </c>
      <c r="E38">
        <v>0.165662</v>
      </c>
      <c r="F38">
        <v>0.14393700000000001</v>
      </c>
      <c r="G38">
        <v>0.12726799999999999</v>
      </c>
      <c r="H38">
        <v>0.11486399999999999</v>
      </c>
      <c r="I38">
        <v>0.105215</v>
      </c>
      <c r="J38">
        <v>9.8040000000000002E-2</v>
      </c>
      <c r="K38">
        <v>9.2852000000000004E-2</v>
      </c>
      <c r="L38">
        <v>8.8692999999999994E-2</v>
      </c>
      <c r="M38">
        <v>8.4903000000000006E-2</v>
      </c>
      <c r="N38">
        <v>8.2496E-2</v>
      </c>
      <c r="O38">
        <v>8.0517000000000005E-2</v>
      </c>
      <c r="P38">
        <v>7.9051999999999997E-2</v>
      </c>
      <c r="Q38">
        <v>7.7437000000000006E-2</v>
      </c>
      <c r="R38">
        <v>7.5494000000000006E-2</v>
      </c>
      <c r="S38">
        <v>7.2832999999999995E-2</v>
      </c>
      <c r="T38">
        <v>7.1006E-2</v>
      </c>
      <c r="U38">
        <v>6.9542000000000007E-2</v>
      </c>
      <c r="V38">
        <v>6.8474999999999994E-2</v>
      </c>
      <c r="W38">
        <v>6.7472000000000004E-2</v>
      </c>
      <c r="X38">
        <v>6.6792000000000004E-2</v>
      </c>
      <c r="Y38">
        <v>6.6505999999999996E-2</v>
      </c>
      <c r="Z38">
        <v>6.6525000000000001E-2</v>
      </c>
      <c r="AA38">
        <v>6.6572000000000006E-2</v>
      </c>
      <c r="AB38">
        <v>6.6626000000000005E-2</v>
      </c>
      <c r="AC38">
        <v>6.6720000000000002E-2</v>
      </c>
      <c r="AD38">
        <v>6.6768999999999995E-2</v>
      </c>
      <c r="AE38" t="s">
        <v>3870</v>
      </c>
    </row>
    <row r="39" spans="1:31">
      <c r="A39" t="s">
        <v>970</v>
      </c>
      <c r="B39" t="s">
        <v>10184</v>
      </c>
      <c r="C39" t="s">
        <v>10185</v>
      </c>
      <c r="D39" t="s">
        <v>3966</v>
      </c>
      <c r="E39">
        <v>3.0492999999999999E-2</v>
      </c>
      <c r="F39">
        <v>2.8195999999999999E-2</v>
      </c>
      <c r="G39">
        <v>2.6203000000000001E-2</v>
      </c>
      <c r="H39">
        <v>2.4306999999999999E-2</v>
      </c>
      <c r="I39">
        <v>2.2731000000000001E-2</v>
      </c>
      <c r="J39">
        <v>2.1214E-2</v>
      </c>
      <c r="K39">
        <v>1.9474000000000002E-2</v>
      </c>
      <c r="L39">
        <v>1.7863E-2</v>
      </c>
      <c r="M39">
        <v>1.6195999999999999E-2</v>
      </c>
      <c r="N39">
        <v>1.4772E-2</v>
      </c>
      <c r="O39">
        <v>1.3275E-2</v>
      </c>
      <c r="P39">
        <v>1.183E-2</v>
      </c>
      <c r="Q39">
        <v>1.0407E-2</v>
      </c>
      <c r="R39">
        <v>9.2250000000000006E-3</v>
      </c>
      <c r="S39">
        <v>8.2609999999999992E-3</v>
      </c>
      <c r="T39">
        <v>7.476E-3</v>
      </c>
      <c r="U39">
        <v>6.7320000000000001E-3</v>
      </c>
      <c r="V39">
        <v>6.0590000000000001E-3</v>
      </c>
      <c r="W39">
        <v>5.4349999999999997E-3</v>
      </c>
      <c r="X39">
        <v>4.9090000000000002E-3</v>
      </c>
      <c r="Y39">
        <v>4.4710000000000001E-3</v>
      </c>
      <c r="Z39">
        <v>4.1180000000000001E-3</v>
      </c>
      <c r="AA39">
        <v>3.8070000000000001E-3</v>
      </c>
      <c r="AB39">
        <v>3.4589999999999998E-3</v>
      </c>
      <c r="AC39">
        <v>3.019E-3</v>
      </c>
      <c r="AD39">
        <v>2.6389999999999999E-3</v>
      </c>
      <c r="AE39" t="s">
        <v>10186</v>
      </c>
    </row>
    <row r="40" spans="1:31">
      <c r="A40" t="s">
        <v>985</v>
      </c>
      <c r="B40" t="s">
        <v>10187</v>
      </c>
      <c r="C40" t="s">
        <v>10188</v>
      </c>
      <c r="D40" t="s">
        <v>3966</v>
      </c>
      <c r="E40">
        <v>2.1113170000000001</v>
      </c>
      <c r="F40">
        <v>2.2287050000000002</v>
      </c>
      <c r="G40">
        <v>2.310136</v>
      </c>
      <c r="H40">
        <v>2.3770319999999998</v>
      </c>
      <c r="I40">
        <v>2.4364699999999999</v>
      </c>
      <c r="J40">
        <v>2.4983179999999998</v>
      </c>
      <c r="K40">
        <v>2.552162</v>
      </c>
      <c r="L40">
        <v>2.6123880000000002</v>
      </c>
      <c r="M40">
        <v>2.672212</v>
      </c>
      <c r="N40">
        <v>2.739973</v>
      </c>
      <c r="O40">
        <v>2.811877</v>
      </c>
      <c r="P40">
        <v>2.8864510000000001</v>
      </c>
      <c r="Q40">
        <v>2.970621</v>
      </c>
      <c r="R40">
        <v>3.0586380000000002</v>
      </c>
      <c r="S40">
        <v>3.1548850000000002</v>
      </c>
      <c r="T40">
        <v>3.263404</v>
      </c>
      <c r="U40">
        <v>3.3801160000000001</v>
      </c>
      <c r="V40">
        <v>3.5095200000000002</v>
      </c>
      <c r="W40">
        <v>3.6568209999999999</v>
      </c>
      <c r="X40">
        <v>3.829383</v>
      </c>
      <c r="Y40">
        <v>4.0910019999999996</v>
      </c>
      <c r="Z40">
        <v>4.3912399999999998</v>
      </c>
      <c r="AA40">
        <v>4.7886290000000002</v>
      </c>
      <c r="AB40">
        <v>5.2261090000000001</v>
      </c>
      <c r="AC40">
        <v>5.7467110000000003</v>
      </c>
      <c r="AD40">
        <v>6.3684960000000004</v>
      </c>
      <c r="AE40" t="s">
        <v>5892</v>
      </c>
    </row>
    <row r="41" spans="1:31">
      <c r="A41" t="s">
        <v>3230</v>
      </c>
      <c r="B41" t="s">
        <v>10189</v>
      </c>
      <c r="C41" t="s">
        <v>10190</v>
      </c>
      <c r="D41" t="s">
        <v>3966</v>
      </c>
      <c r="E41">
        <v>0</v>
      </c>
      <c r="F41">
        <v>0</v>
      </c>
      <c r="G41">
        <v>0</v>
      </c>
      <c r="H41">
        <v>0</v>
      </c>
      <c r="I41">
        <v>0</v>
      </c>
      <c r="J41">
        <v>0</v>
      </c>
      <c r="K41">
        <v>0</v>
      </c>
      <c r="L41">
        <v>0</v>
      </c>
      <c r="M41">
        <v>0</v>
      </c>
      <c r="N41">
        <v>0</v>
      </c>
      <c r="O41">
        <v>0</v>
      </c>
      <c r="P41">
        <v>0</v>
      </c>
      <c r="Q41">
        <v>0</v>
      </c>
      <c r="R41">
        <v>0</v>
      </c>
      <c r="S41">
        <v>0</v>
      </c>
      <c r="T41">
        <v>0</v>
      </c>
      <c r="U41">
        <v>0</v>
      </c>
      <c r="V41">
        <v>0</v>
      </c>
      <c r="W41">
        <v>0</v>
      </c>
      <c r="X41">
        <v>0</v>
      </c>
      <c r="Y41">
        <v>0</v>
      </c>
      <c r="Z41">
        <v>0</v>
      </c>
      <c r="AA41">
        <v>0</v>
      </c>
      <c r="AB41">
        <v>0</v>
      </c>
      <c r="AC41">
        <v>0</v>
      </c>
      <c r="AD41">
        <v>0</v>
      </c>
      <c r="AE41" t="s">
        <v>549</v>
      </c>
    </row>
    <row r="42" spans="1:31">
      <c r="A42" t="s">
        <v>2271</v>
      </c>
      <c r="B42" t="s">
        <v>10191</v>
      </c>
      <c r="C42" t="s">
        <v>10192</v>
      </c>
      <c r="D42" t="s">
        <v>3966</v>
      </c>
      <c r="E42">
        <v>0.24456700000000001</v>
      </c>
      <c r="F42">
        <v>0.303315</v>
      </c>
      <c r="G42">
        <v>0.36079699999999998</v>
      </c>
      <c r="H42">
        <v>0.41278900000000002</v>
      </c>
      <c r="I42">
        <v>0.45846500000000001</v>
      </c>
      <c r="J42">
        <v>0.50061299999999997</v>
      </c>
      <c r="K42">
        <v>0.53689299999999995</v>
      </c>
      <c r="L42">
        <v>0.56998000000000004</v>
      </c>
      <c r="M42">
        <v>0.59877599999999997</v>
      </c>
      <c r="N42">
        <v>0.62518700000000005</v>
      </c>
      <c r="O42">
        <v>0.64861999999999997</v>
      </c>
      <c r="P42">
        <v>0.669041</v>
      </c>
      <c r="Q42">
        <v>0.68672999999999995</v>
      </c>
      <c r="R42">
        <v>0.70204500000000003</v>
      </c>
      <c r="S42">
        <v>0.71543699999999999</v>
      </c>
      <c r="T42">
        <v>0.72790500000000002</v>
      </c>
      <c r="U42">
        <v>0.73904300000000001</v>
      </c>
      <c r="V42">
        <v>0.748973</v>
      </c>
      <c r="W42">
        <v>0.75750499999999998</v>
      </c>
      <c r="X42">
        <v>0.76573599999999997</v>
      </c>
      <c r="Y42">
        <v>0.77509899999999998</v>
      </c>
      <c r="Z42">
        <v>0.78465399999999996</v>
      </c>
      <c r="AA42">
        <v>0.79425800000000002</v>
      </c>
      <c r="AB42">
        <v>0.80264000000000002</v>
      </c>
      <c r="AC42">
        <v>0.81125700000000001</v>
      </c>
      <c r="AD42">
        <v>0.81939799999999996</v>
      </c>
      <c r="AE42" t="s">
        <v>10193</v>
      </c>
    </row>
    <row r="43" spans="1:31">
      <c r="A43" t="s">
        <v>3238</v>
      </c>
      <c r="B43" t="s">
        <v>10194</v>
      </c>
      <c r="C43" t="s">
        <v>10195</v>
      </c>
      <c r="D43" t="s">
        <v>3966</v>
      </c>
      <c r="E43">
        <v>0</v>
      </c>
      <c r="F43">
        <v>0</v>
      </c>
      <c r="G43">
        <v>0</v>
      </c>
      <c r="H43">
        <v>0</v>
      </c>
      <c r="I43">
        <v>0</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t="s">
        <v>549</v>
      </c>
    </row>
    <row r="44" spans="1:31">
      <c r="A44" t="s">
        <v>3235</v>
      </c>
      <c r="B44" t="s">
        <v>10196</v>
      </c>
      <c r="C44" t="s">
        <v>10197</v>
      </c>
      <c r="D44" t="s">
        <v>3966</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c r="AD44">
        <v>0</v>
      </c>
      <c r="AE44" t="s">
        <v>549</v>
      </c>
    </row>
    <row r="45" spans="1:31">
      <c r="A45" t="s">
        <v>2287</v>
      </c>
      <c r="B45" t="s">
        <v>10198</v>
      </c>
      <c r="C45" t="s">
        <v>10199</v>
      </c>
      <c r="D45" t="s">
        <v>3966</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t="s">
        <v>549</v>
      </c>
    </row>
    <row r="46" spans="1:31">
      <c r="A46" t="s">
        <v>3348</v>
      </c>
      <c r="B46" t="s">
        <v>10200</v>
      </c>
      <c r="C46" t="s">
        <v>10201</v>
      </c>
      <c r="D46" t="s">
        <v>3966</v>
      </c>
      <c r="E46">
        <v>0</v>
      </c>
      <c r="F46">
        <v>0</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t="s">
        <v>549</v>
      </c>
    </row>
    <row r="47" spans="1:31">
      <c r="A47" t="s">
        <v>3351</v>
      </c>
      <c r="B47" t="s">
        <v>10202</v>
      </c>
      <c r="C47" t="s">
        <v>10203</v>
      </c>
      <c r="D47" t="s">
        <v>3966</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c r="AD47">
        <v>0</v>
      </c>
      <c r="AE47" t="s">
        <v>549</v>
      </c>
    </row>
    <row r="48" spans="1:31">
      <c r="A48" t="s">
        <v>3354</v>
      </c>
      <c r="B48" t="s">
        <v>10204</v>
      </c>
      <c r="C48" t="s">
        <v>10205</v>
      </c>
      <c r="D48" t="s">
        <v>3966</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t="s">
        <v>549</v>
      </c>
    </row>
    <row r="49" spans="1:31">
      <c r="A49" t="s">
        <v>8091</v>
      </c>
      <c r="B49" t="s">
        <v>10206</v>
      </c>
      <c r="C49" t="s">
        <v>10207</v>
      </c>
      <c r="D49" t="s">
        <v>3966</v>
      </c>
      <c r="E49">
        <v>189.59768700000001</v>
      </c>
      <c r="F49">
        <v>191.84149199999999</v>
      </c>
      <c r="G49">
        <v>194.89471399999999</v>
      </c>
      <c r="H49">
        <v>197.78938299999999</v>
      </c>
      <c r="I49">
        <v>200.19477800000001</v>
      </c>
      <c r="J49">
        <v>203.05796799999999</v>
      </c>
      <c r="K49">
        <v>205.08691400000001</v>
      </c>
      <c r="L49">
        <v>207.29878199999999</v>
      </c>
      <c r="M49">
        <v>209.09715299999999</v>
      </c>
      <c r="N49">
        <v>211.14454699999999</v>
      </c>
      <c r="O49">
        <v>213.17318700000001</v>
      </c>
      <c r="P49">
        <v>215.05342099999999</v>
      </c>
      <c r="Q49">
        <v>216.80419900000001</v>
      </c>
      <c r="R49">
        <v>218.36322000000001</v>
      </c>
      <c r="S49">
        <v>219.81549100000001</v>
      </c>
      <c r="T49">
        <v>221.30699200000001</v>
      </c>
      <c r="U49">
        <v>222.754242</v>
      </c>
      <c r="V49">
        <v>224.10157799999999</v>
      </c>
      <c r="W49">
        <v>225.25174000000001</v>
      </c>
      <c r="X49">
        <v>226.46798699999999</v>
      </c>
      <c r="Y49">
        <v>228.06123400000001</v>
      </c>
      <c r="Z49">
        <v>229.702133</v>
      </c>
      <c r="AA49">
        <v>231.32983400000001</v>
      </c>
      <c r="AB49">
        <v>232.53666699999999</v>
      </c>
      <c r="AC49">
        <v>233.731628</v>
      </c>
      <c r="AD49">
        <v>234.816147</v>
      </c>
      <c r="AE49" t="s">
        <v>613</v>
      </c>
    </row>
    <row r="50" spans="1:31">
      <c r="A50" t="s">
        <v>8095</v>
      </c>
      <c r="B50" t="s">
        <v>10208</v>
      </c>
      <c r="C50" t="s">
        <v>10209</v>
      </c>
      <c r="D50" t="s">
        <v>3966</v>
      </c>
      <c r="E50">
        <v>337.19702100000001</v>
      </c>
      <c r="F50">
        <v>338.385895</v>
      </c>
      <c r="G50">
        <v>340.625336</v>
      </c>
      <c r="H50">
        <v>343.14169299999998</v>
      </c>
      <c r="I50">
        <v>345.498718</v>
      </c>
      <c r="J50">
        <v>349.17611699999998</v>
      </c>
      <c r="K50">
        <v>351.82409699999999</v>
      </c>
      <c r="L50">
        <v>355.00659200000001</v>
      </c>
      <c r="M50">
        <v>357.66717499999999</v>
      </c>
      <c r="N50">
        <v>360.97314499999999</v>
      </c>
      <c r="O50">
        <v>364.388733</v>
      </c>
      <c r="P50">
        <v>367.730774</v>
      </c>
      <c r="Q50">
        <v>371.16729700000002</v>
      </c>
      <c r="R50">
        <v>374.61730999999997</v>
      </c>
      <c r="S50">
        <v>378.09609999999998</v>
      </c>
      <c r="T50">
        <v>381.82568400000002</v>
      </c>
      <c r="U50">
        <v>385.39794899999998</v>
      </c>
      <c r="V50">
        <v>388.79470800000001</v>
      </c>
      <c r="W50">
        <v>391.74475100000001</v>
      </c>
      <c r="X50">
        <v>394.75170900000001</v>
      </c>
      <c r="Y50">
        <v>398.40692100000001</v>
      </c>
      <c r="Z50">
        <v>402.26953099999997</v>
      </c>
      <c r="AA50">
        <v>406.34686299999998</v>
      </c>
      <c r="AB50">
        <v>409.84817500000003</v>
      </c>
      <c r="AC50">
        <v>413.44949300000002</v>
      </c>
      <c r="AD50">
        <v>416.75958300000002</v>
      </c>
      <c r="AE50" t="s">
        <v>613</v>
      </c>
    </row>
    <row r="51" spans="1:31">
      <c r="A51" t="s">
        <v>8098</v>
      </c>
    </row>
    <row r="52" spans="1:31">
      <c r="A52" t="s">
        <v>850</v>
      </c>
    </row>
    <row r="53" spans="1:31">
      <c r="A53" t="s">
        <v>955</v>
      </c>
      <c r="B53" t="s">
        <v>10210</v>
      </c>
      <c r="C53" t="s">
        <v>10211</v>
      </c>
      <c r="D53" t="s">
        <v>817</v>
      </c>
      <c r="E53">
        <v>559.32806400000004</v>
      </c>
      <c r="F53">
        <v>548.47369400000002</v>
      </c>
      <c r="G53">
        <v>536.50122099999999</v>
      </c>
      <c r="H53">
        <v>525.61968999999999</v>
      </c>
      <c r="I53">
        <v>515.81494099999998</v>
      </c>
      <c r="J53">
        <v>508.76144399999998</v>
      </c>
      <c r="K53">
        <v>500.73199499999998</v>
      </c>
      <c r="L53">
        <v>493.09927399999998</v>
      </c>
      <c r="M53">
        <v>484.52697799999999</v>
      </c>
      <c r="N53">
        <v>476.507294</v>
      </c>
      <c r="O53">
        <v>467.92550699999998</v>
      </c>
      <c r="P53">
        <v>458.43347199999999</v>
      </c>
      <c r="Q53">
        <v>448.89547700000003</v>
      </c>
      <c r="R53">
        <v>439.645081</v>
      </c>
      <c r="S53">
        <v>430.47848499999998</v>
      </c>
      <c r="T53">
        <v>421.82757600000002</v>
      </c>
      <c r="U53">
        <v>412.07046500000001</v>
      </c>
      <c r="V53">
        <v>401.17855800000001</v>
      </c>
      <c r="W53">
        <v>388.73263500000002</v>
      </c>
      <c r="X53">
        <v>375.16909800000002</v>
      </c>
      <c r="Y53">
        <v>361.140106</v>
      </c>
      <c r="Z53">
        <v>347.658478</v>
      </c>
      <c r="AA53">
        <v>334.77767899999998</v>
      </c>
      <c r="AB53">
        <v>321.59347500000001</v>
      </c>
      <c r="AC53">
        <v>309.087311</v>
      </c>
      <c r="AD53">
        <v>296.88891599999999</v>
      </c>
      <c r="AE53" t="s">
        <v>10212</v>
      </c>
    </row>
    <row r="54" spans="1:31">
      <c r="A54" t="s">
        <v>1221</v>
      </c>
      <c r="B54" t="s">
        <v>10213</v>
      </c>
      <c r="C54" t="s">
        <v>10214</v>
      </c>
      <c r="D54" t="s">
        <v>817</v>
      </c>
      <c r="E54">
        <v>281.99056999999999</v>
      </c>
      <c r="F54">
        <v>290.57605000000001</v>
      </c>
      <c r="G54">
        <v>299.06045499999999</v>
      </c>
      <c r="H54">
        <v>308.14880399999998</v>
      </c>
      <c r="I54">
        <v>317.93368500000003</v>
      </c>
      <c r="J54">
        <v>329.26113900000001</v>
      </c>
      <c r="K54">
        <v>339.386841</v>
      </c>
      <c r="L54">
        <v>349.26779199999999</v>
      </c>
      <c r="M54">
        <v>357.56308000000001</v>
      </c>
      <c r="N54">
        <v>365.23904399999998</v>
      </c>
      <c r="O54">
        <v>371.35327100000001</v>
      </c>
      <c r="P54">
        <v>375.45489500000002</v>
      </c>
      <c r="Q54">
        <v>378.566711</v>
      </c>
      <c r="R54">
        <v>381.20208700000001</v>
      </c>
      <c r="S54">
        <v>383.44101000000001</v>
      </c>
      <c r="T54">
        <v>385.38262900000001</v>
      </c>
      <c r="U54">
        <v>385.57369999999997</v>
      </c>
      <c r="V54">
        <v>383.51254299999999</v>
      </c>
      <c r="W54">
        <v>378.90652499999999</v>
      </c>
      <c r="X54">
        <v>372.17584199999999</v>
      </c>
      <c r="Y54">
        <v>364.46542399999998</v>
      </c>
      <c r="Z54">
        <v>356.44775399999997</v>
      </c>
      <c r="AA54">
        <v>348.292236</v>
      </c>
      <c r="AB54">
        <v>339.18090799999999</v>
      </c>
      <c r="AC54">
        <v>330.47164900000001</v>
      </c>
      <c r="AD54">
        <v>321.69216899999998</v>
      </c>
      <c r="AE54" t="s">
        <v>619</v>
      </c>
    </row>
    <row r="55" spans="1:31">
      <c r="A55" t="s">
        <v>970</v>
      </c>
      <c r="B55" t="s">
        <v>10215</v>
      </c>
      <c r="C55" t="s">
        <v>10216</v>
      </c>
      <c r="D55" t="s">
        <v>817</v>
      </c>
      <c r="E55">
        <v>8.2419999999999993E-3</v>
      </c>
      <c r="F55">
        <v>8.0590000000000002E-3</v>
      </c>
      <c r="G55">
        <v>7.9559999999999995E-3</v>
      </c>
      <c r="H55">
        <v>8.0400000000000003E-3</v>
      </c>
      <c r="I55">
        <v>8.1620000000000009E-3</v>
      </c>
      <c r="J55">
        <v>8.3129999999999992E-3</v>
      </c>
      <c r="K55">
        <v>8.4840000000000002E-3</v>
      </c>
      <c r="L55">
        <v>8.6840000000000007E-3</v>
      </c>
      <c r="M55">
        <v>8.5450000000000005E-3</v>
      </c>
      <c r="N55">
        <v>8.2990000000000008E-3</v>
      </c>
      <c r="O55">
        <v>8.2489999999999994E-3</v>
      </c>
      <c r="P55">
        <v>8.3280000000000003E-3</v>
      </c>
      <c r="Q55">
        <v>8.5079999999999999E-3</v>
      </c>
      <c r="R55">
        <v>8.7559999999999999E-3</v>
      </c>
      <c r="S55">
        <v>9.0480000000000005E-3</v>
      </c>
      <c r="T55">
        <v>9.3679999999999996E-3</v>
      </c>
      <c r="U55">
        <v>9.6900000000000007E-3</v>
      </c>
      <c r="V55">
        <v>1.0005E-2</v>
      </c>
      <c r="W55">
        <v>1.0300999999999999E-2</v>
      </c>
      <c r="X55">
        <v>1.0592000000000001E-2</v>
      </c>
      <c r="Y55">
        <v>1.0899000000000001E-2</v>
      </c>
      <c r="Z55">
        <v>1.1209E-2</v>
      </c>
      <c r="AA55">
        <v>1.1527000000000001E-2</v>
      </c>
      <c r="AB55">
        <v>1.183E-2</v>
      </c>
      <c r="AC55">
        <v>1.2118E-2</v>
      </c>
      <c r="AD55">
        <v>1.2370000000000001E-2</v>
      </c>
      <c r="AE55" t="s">
        <v>3530</v>
      </c>
    </row>
    <row r="56" spans="1:31">
      <c r="A56" t="s">
        <v>985</v>
      </c>
      <c r="B56" t="s">
        <v>10217</v>
      </c>
      <c r="C56" t="s">
        <v>10218</v>
      </c>
      <c r="D56" t="s">
        <v>817</v>
      </c>
      <c r="E56">
        <v>1.133067</v>
      </c>
      <c r="F56">
        <v>1.563024</v>
      </c>
      <c r="G56">
        <v>1.587048</v>
      </c>
      <c r="H56">
        <v>1.5327919999999999</v>
      </c>
      <c r="I56">
        <v>1.484739</v>
      </c>
      <c r="J56">
        <v>1.452088</v>
      </c>
      <c r="K56">
        <v>1.427351</v>
      </c>
      <c r="L56">
        <v>1.423106</v>
      </c>
      <c r="M56">
        <v>1.430199</v>
      </c>
      <c r="N56">
        <v>1.447141</v>
      </c>
      <c r="O56">
        <v>1.4836400000000001</v>
      </c>
      <c r="P56">
        <v>1.5371049999999999</v>
      </c>
      <c r="Q56">
        <v>1.6602589999999999</v>
      </c>
      <c r="R56">
        <v>1.801264</v>
      </c>
      <c r="S56">
        <v>1.9681360000000001</v>
      </c>
      <c r="T56">
        <v>2.2290179999999999</v>
      </c>
      <c r="U56">
        <v>2.5649380000000002</v>
      </c>
      <c r="V56">
        <v>3.0347</v>
      </c>
      <c r="W56">
        <v>3.5866090000000002</v>
      </c>
      <c r="X56">
        <v>4.221781</v>
      </c>
      <c r="Y56">
        <v>4.9877180000000001</v>
      </c>
      <c r="Z56">
        <v>5.7810139999999999</v>
      </c>
      <c r="AA56">
        <v>6.7387699999999997</v>
      </c>
      <c r="AB56">
        <v>7.8185089999999997</v>
      </c>
      <c r="AC56">
        <v>8.9442199999999996</v>
      </c>
      <c r="AD56">
        <v>10.26375</v>
      </c>
      <c r="AE56" t="s">
        <v>10219</v>
      </c>
    </row>
    <row r="57" spans="1:31">
      <c r="A57" t="s">
        <v>3230</v>
      </c>
      <c r="B57" t="s">
        <v>10220</v>
      </c>
      <c r="C57" t="s">
        <v>10221</v>
      </c>
      <c r="D57" t="s">
        <v>817</v>
      </c>
      <c r="E57">
        <v>32.525826000000002</v>
      </c>
      <c r="F57">
        <v>29.478151</v>
      </c>
      <c r="G57">
        <v>26.565994</v>
      </c>
      <c r="H57">
        <v>23.928398000000001</v>
      </c>
      <c r="I57">
        <v>21.550608</v>
      </c>
      <c r="J57">
        <v>19.435327999999998</v>
      </c>
      <c r="K57">
        <v>17.476296999999999</v>
      </c>
      <c r="L57">
        <v>15.711513999999999</v>
      </c>
      <c r="M57">
        <v>14.090517</v>
      </c>
      <c r="N57">
        <v>12.675261000000001</v>
      </c>
      <c r="O57">
        <v>11.383523</v>
      </c>
      <c r="P57">
        <v>10.210846</v>
      </c>
      <c r="Q57">
        <v>9.1250269999999993</v>
      </c>
      <c r="R57">
        <v>8.1622249999999994</v>
      </c>
      <c r="S57">
        <v>7.2673030000000001</v>
      </c>
      <c r="T57">
        <v>6.4840419999999996</v>
      </c>
      <c r="U57">
        <v>5.8108839999999997</v>
      </c>
      <c r="V57">
        <v>5.2108809999999997</v>
      </c>
      <c r="W57">
        <v>4.6878270000000004</v>
      </c>
      <c r="X57">
        <v>4.186725</v>
      </c>
      <c r="Y57">
        <v>3.6905070000000002</v>
      </c>
      <c r="Z57">
        <v>3.2292550000000002</v>
      </c>
      <c r="AA57">
        <v>2.8129240000000002</v>
      </c>
      <c r="AB57">
        <v>2.3697859999999999</v>
      </c>
      <c r="AC57">
        <v>1.940977</v>
      </c>
      <c r="AD57">
        <v>1.532972</v>
      </c>
      <c r="AE57" t="s">
        <v>10133</v>
      </c>
    </row>
    <row r="58" spans="1:31">
      <c r="A58" t="s">
        <v>2271</v>
      </c>
      <c r="B58" t="s">
        <v>10222</v>
      </c>
      <c r="C58" t="s">
        <v>10223</v>
      </c>
      <c r="D58" t="s">
        <v>817</v>
      </c>
      <c r="E58">
        <v>0.77779600000000004</v>
      </c>
      <c r="F58">
        <v>0.89676</v>
      </c>
      <c r="G58">
        <v>1.004183</v>
      </c>
      <c r="H58">
        <v>1.1018619999999999</v>
      </c>
      <c r="I58">
        <v>1.196472</v>
      </c>
      <c r="J58">
        <v>1.2930120000000001</v>
      </c>
      <c r="K58">
        <v>1.3814439999999999</v>
      </c>
      <c r="L58">
        <v>1.4680409999999999</v>
      </c>
      <c r="M58">
        <v>1.5560849999999999</v>
      </c>
      <c r="N58">
        <v>1.644188</v>
      </c>
      <c r="O58">
        <v>1.728561</v>
      </c>
      <c r="P58">
        <v>1.8084789999999999</v>
      </c>
      <c r="Q58">
        <v>1.8877740000000001</v>
      </c>
      <c r="R58">
        <v>1.9675879999999999</v>
      </c>
      <c r="S58">
        <v>2.046446</v>
      </c>
      <c r="T58">
        <v>2.402431</v>
      </c>
      <c r="U58">
        <v>3.5527769999999999</v>
      </c>
      <c r="V58">
        <v>5.9524439999999998</v>
      </c>
      <c r="W58">
        <v>9.5679540000000003</v>
      </c>
      <c r="X58">
        <v>14.571869</v>
      </c>
      <c r="Y58">
        <v>20.820326000000001</v>
      </c>
      <c r="Z58">
        <v>27.642302000000001</v>
      </c>
      <c r="AA58">
        <v>35.043914999999998</v>
      </c>
      <c r="AB58">
        <v>42.947105000000001</v>
      </c>
      <c r="AC58">
        <v>51.088852000000003</v>
      </c>
      <c r="AD58">
        <v>59.163055</v>
      </c>
      <c r="AE58" t="s">
        <v>10224</v>
      </c>
    </row>
    <row r="59" spans="1:31">
      <c r="A59" t="s">
        <v>3238</v>
      </c>
      <c r="B59" t="s">
        <v>10225</v>
      </c>
      <c r="C59" t="s">
        <v>10226</v>
      </c>
      <c r="D59" t="s">
        <v>817</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t="s">
        <v>549</v>
      </c>
    </row>
    <row r="60" spans="1:31">
      <c r="A60" t="s">
        <v>3235</v>
      </c>
      <c r="B60" t="s">
        <v>10227</v>
      </c>
      <c r="C60" t="s">
        <v>10228</v>
      </c>
      <c r="D60" t="s">
        <v>817</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t="s">
        <v>549</v>
      </c>
    </row>
    <row r="61" spans="1:31">
      <c r="A61" t="s">
        <v>2287</v>
      </c>
      <c r="B61" t="s">
        <v>10229</v>
      </c>
      <c r="C61" t="s">
        <v>10230</v>
      </c>
      <c r="D61" t="s">
        <v>817</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t="s">
        <v>549</v>
      </c>
    </row>
    <row r="62" spans="1:31">
      <c r="A62" t="s">
        <v>3348</v>
      </c>
      <c r="B62" t="s">
        <v>10231</v>
      </c>
      <c r="C62" t="s">
        <v>10232</v>
      </c>
      <c r="D62" t="s">
        <v>817</v>
      </c>
      <c r="E62">
        <v>0</v>
      </c>
      <c r="F62">
        <v>0</v>
      </c>
      <c r="G62">
        <v>0</v>
      </c>
      <c r="H62">
        <v>0</v>
      </c>
      <c r="I62">
        <v>0</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t="s">
        <v>549</v>
      </c>
    </row>
    <row r="63" spans="1:31">
      <c r="A63" t="s">
        <v>3351</v>
      </c>
      <c r="B63" t="s">
        <v>10233</v>
      </c>
      <c r="C63" t="s">
        <v>10234</v>
      </c>
      <c r="D63" t="s">
        <v>817</v>
      </c>
      <c r="E63">
        <v>0.83790100000000001</v>
      </c>
      <c r="F63">
        <v>2.2635839999999998</v>
      </c>
      <c r="G63">
        <v>4.1392189999999998</v>
      </c>
      <c r="H63">
        <v>6.4532670000000003</v>
      </c>
      <c r="I63">
        <v>9.4030660000000008</v>
      </c>
      <c r="J63">
        <v>13.499775</v>
      </c>
      <c r="K63">
        <v>18.724775000000001</v>
      </c>
      <c r="L63">
        <v>25.357942999999999</v>
      </c>
      <c r="M63">
        <v>33.825836000000002</v>
      </c>
      <c r="N63">
        <v>44.474449</v>
      </c>
      <c r="O63">
        <v>57.589202999999998</v>
      </c>
      <c r="P63">
        <v>73.550865000000002</v>
      </c>
      <c r="Q63">
        <v>91.764167999999998</v>
      </c>
      <c r="R63">
        <v>111.666718</v>
      </c>
      <c r="S63">
        <v>132.676804</v>
      </c>
      <c r="T63">
        <v>154.17559800000001</v>
      </c>
      <c r="U63">
        <v>175.414536</v>
      </c>
      <c r="V63">
        <v>196.01135300000001</v>
      </c>
      <c r="W63">
        <v>215.53469799999999</v>
      </c>
      <c r="X63">
        <v>234.29530299999999</v>
      </c>
      <c r="Y63">
        <v>252.79953</v>
      </c>
      <c r="Z63">
        <v>270.87716699999999</v>
      </c>
      <c r="AA63">
        <v>288.724152</v>
      </c>
      <c r="AB63">
        <v>305.73019399999998</v>
      </c>
      <c r="AC63">
        <v>321.91485599999999</v>
      </c>
      <c r="AD63">
        <v>336.702789</v>
      </c>
      <c r="AE63" t="s">
        <v>10235</v>
      </c>
    </row>
    <row r="64" spans="1:31">
      <c r="A64" t="s">
        <v>3354</v>
      </c>
      <c r="B64" t="s">
        <v>10236</v>
      </c>
      <c r="C64" t="s">
        <v>10237</v>
      </c>
      <c r="D64" t="s">
        <v>817</v>
      </c>
      <c r="E64">
        <v>0</v>
      </c>
      <c r="F64">
        <v>0</v>
      </c>
      <c r="G64">
        <v>0</v>
      </c>
      <c r="H64">
        <v>0</v>
      </c>
      <c r="I64">
        <v>0</v>
      </c>
      <c r="J64">
        <v>0</v>
      </c>
      <c r="K64">
        <v>0</v>
      </c>
      <c r="L64">
        <v>0</v>
      </c>
      <c r="M64">
        <v>0</v>
      </c>
      <c r="N64">
        <v>0</v>
      </c>
      <c r="O64">
        <v>0</v>
      </c>
      <c r="P64">
        <v>0</v>
      </c>
      <c r="Q64">
        <v>0</v>
      </c>
      <c r="R64">
        <v>0</v>
      </c>
      <c r="S64">
        <v>0</v>
      </c>
      <c r="T64">
        <v>0</v>
      </c>
      <c r="U64">
        <v>0</v>
      </c>
      <c r="V64">
        <v>0</v>
      </c>
      <c r="W64">
        <v>0</v>
      </c>
      <c r="X64">
        <v>0</v>
      </c>
      <c r="Y64">
        <v>0</v>
      </c>
      <c r="Z64">
        <v>0</v>
      </c>
      <c r="AA64">
        <v>0</v>
      </c>
      <c r="AB64">
        <v>0</v>
      </c>
      <c r="AC64">
        <v>0</v>
      </c>
      <c r="AD64">
        <v>0</v>
      </c>
      <c r="AE64" t="s">
        <v>549</v>
      </c>
    </row>
    <row r="65" spans="1:31">
      <c r="A65" t="s">
        <v>8028</v>
      </c>
      <c r="B65" t="s">
        <v>10238</v>
      </c>
      <c r="C65" t="s">
        <v>10239</v>
      </c>
      <c r="D65" t="s">
        <v>817</v>
      </c>
      <c r="E65">
        <v>876.60131799999999</v>
      </c>
      <c r="F65">
        <v>873.25939900000003</v>
      </c>
      <c r="G65">
        <v>868.86621100000002</v>
      </c>
      <c r="H65">
        <v>866.79272500000002</v>
      </c>
      <c r="I65">
        <v>867.39160200000003</v>
      </c>
      <c r="J65">
        <v>873.71118200000001</v>
      </c>
      <c r="K65">
        <v>879.13708499999996</v>
      </c>
      <c r="L65">
        <v>886.33618200000001</v>
      </c>
      <c r="M65">
        <v>893.00109899999995</v>
      </c>
      <c r="N65">
        <v>901.995544</v>
      </c>
      <c r="O65">
        <v>911.47192399999994</v>
      </c>
      <c r="P65">
        <v>921.00402799999995</v>
      </c>
      <c r="Q65">
        <v>931.90783699999997</v>
      </c>
      <c r="R65">
        <v>944.45336899999995</v>
      </c>
      <c r="S65">
        <v>957.88720699999999</v>
      </c>
      <c r="T65">
        <v>972.51055899999994</v>
      </c>
      <c r="U65">
        <v>984.99719200000004</v>
      </c>
      <c r="V65">
        <v>994.91058299999997</v>
      </c>
      <c r="W65">
        <v>1001.026428</v>
      </c>
      <c r="X65">
        <v>1004.630981</v>
      </c>
      <c r="Y65">
        <v>1007.91449</v>
      </c>
      <c r="Z65">
        <v>1011.647034</v>
      </c>
      <c r="AA65">
        <v>1016.4011839999999</v>
      </c>
      <c r="AB65">
        <v>1019.651733</v>
      </c>
      <c r="AC65">
        <v>1023.459473</v>
      </c>
      <c r="AD65">
        <v>1026.256226</v>
      </c>
      <c r="AE65" t="s">
        <v>665</v>
      </c>
    </row>
    <row r="66" spans="1:31">
      <c r="A66" t="s">
        <v>854</v>
      </c>
    </row>
    <row r="67" spans="1:31">
      <c r="A67" t="s">
        <v>955</v>
      </c>
      <c r="B67" t="s">
        <v>10240</v>
      </c>
      <c r="C67" t="s">
        <v>10241</v>
      </c>
      <c r="D67" t="s">
        <v>817</v>
      </c>
      <c r="E67">
        <v>538.64502000000005</v>
      </c>
      <c r="F67">
        <v>520.90051300000005</v>
      </c>
      <c r="G67">
        <v>504.80529799999999</v>
      </c>
      <c r="H67">
        <v>489.66006499999997</v>
      </c>
      <c r="I67">
        <v>474.32492100000002</v>
      </c>
      <c r="J67">
        <v>461.08807400000001</v>
      </c>
      <c r="K67">
        <v>446.93624899999998</v>
      </c>
      <c r="L67">
        <v>434.01623499999999</v>
      </c>
      <c r="M67">
        <v>420.72662400000002</v>
      </c>
      <c r="N67">
        <v>408.564392</v>
      </c>
      <c r="O67">
        <v>397.19250499999998</v>
      </c>
      <c r="P67">
        <v>386.80505399999998</v>
      </c>
      <c r="Q67">
        <v>377.308044</v>
      </c>
      <c r="R67">
        <v>368.44412199999999</v>
      </c>
      <c r="S67">
        <v>360.36447099999998</v>
      </c>
      <c r="T67">
        <v>353.102844</v>
      </c>
      <c r="U67">
        <v>346.18734699999999</v>
      </c>
      <c r="V67">
        <v>340.00372299999998</v>
      </c>
      <c r="W67">
        <v>334.53411899999998</v>
      </c>
      <c r="X67">
        <v>329.969269</v>
      </c>
      <c r="Y67">
        <v>326.47579999999999</v>
      </c>
      <c r="Z67">
        <v>323.56585699999999</v>
      </c>
      <c r="AA67">
        <v>321.26538099999999</v>
      </c>
      <c r="AB67">
        <v>318.91360500000002</v>
      </c>
      <c r="AC67">
        <v>316.91790800000001</v>
      </c>
      <c r="AD67">
        <v>314.91171300000002</v>
      </c>
      <c r="AE67" t="s">
        <v>751</v>
      </c>
    </row>
    <row r="68" spans="1:31">
      <c r="A68" t="s">
        <v>1221</v>
      </c>
      <c r="B68" t="s">
        <v>10242</v>
      </c>
      <c r="C68" t="s">
        <v>10243</v>
      </c>
      <c r="D68" t="s">
        <v>817</v>
      </c>
      <c r="E68">
        <v>308.45126299999998</v>
      </c>
      <c r="F68">
        <v>304.80548099999999</v>
      </c>
      <c r="G68">
        <v>302.31372099999999</v>
      </c>
      <c r="H68">
        <v>300.34561200000002</v>
      </c>
      <c r="I68">
        <v>298.06372099999999</v>
      </c>
      <c r="J68">
        <v>296.582764</v>
      </c>
      <c r="K68">
        <v>294.20575000000002</v>
      </c>
      <c r="L68">
        <v>292.43841600000002</v>
      </c>
      <c r="M68">
        <v>290.034943</v>
      </c>
      <c r="N68">
        <v>288.24084499999998</v>
      </c>
      <c r="O68">
        <v>286.46951300000001</v>
      </c>
      <c r="P68">
        <v>284.71582000000001</v>
      </c>
      <c r="Q68">
        <v>283.27157599999998</v>
      </c>
      <c r="R68">
        <v>281.90774499999998</v>
      </c>
      <c r="S68">
        <v>280.78604100000001</v>
      </c>
      <c r="T68">
        <v>279.90536500000002</v>
      </c>
      <c r="U68">
        <v>279.13348400000001</v>
      </c>
      <c r="V68">
        <v>278.56582600000002</v>
      </c>
      <c r="W68">
        <v>277.89999399999999</v>
      </c>
      <c r="X68">
        <v>277.45187399999998</v>
      </c>
      <c r="Y68">
        <v>277.539062</v>
      </c>
      <c r="Z68">
        <v>277.82656900000001</v>
      </c>
      <c r="AA68">
        <v>278.30569500000001</v>
      </c>
      <c r="AB68">
        <v>278.51498400000003</v>
      </c>
      <c r="AC68">
        <v>278.89318800000001</v>
      </c>
      <c r="AD68">
        <v>279.08850100000001</v>
      </c>
      <c r="AE68" t="s">
        <v>703</v>
      </c>
    </row>
    <row r="69" spans="1:31">
      <c r="A69" t="s">
        <v>970</v>
      </c>
      <c r="B69" t="s">
        <v>10244</v>
      </c>
      <c r="C69" t="s">
        <v>10245</v>
      </c>
      <c r="D69" t="s">
        <v>817</v>
      </c>
      <c r="E69">
        <v>0.37572800000000001</v>
      </c>
      <c r="F69">
        <v>0.33371899999999999</v>
      </c>
      <c r="G69">
        <v>0.29504900000000001</v>
      </c>
      <c r="H69">
        <v>0.26140099999999999</v>
      </c>
      <c r="I69">
        <v>0.215777</v>
      </c>
      <c r="J69">
        <v>0.191362</v>
      </c>
      <c r="K69">
        <v>0.168542</v>
      </c>
      <c r="L69">
        <v>0.149451</v>
      </c>
      <c r="M69">
        <v>0.13291</v>
      </c>
      <c r="N69">
        <v>0.11611299999999999</v>
      </c>
      <c r="O69">
        <v>0.103551</v>
      </c>
      <c r="P69">
        <v>9.3567999999999998E-2</v>
      </c>
      <c r="Q69">
        <v>8.5558999999999996E-2</v>
      </c>
      <c r="R69">
        <v>7.8580999999999998E-2</v>
      </c>
      <c r="S69">
        <v>7.2608000000000006E-2</v>
      </c>
      <c r="T69">
        <v>6.7738999999999994E-2</v>
      </c>
      <c r="U69">
        <v>6.3253000000000004E-2</v>
      </c>
      <c r="V69">
        <v>5.9290000000000002E-2</v>
      </c>
      <c r="W69">
        <v>5.57E-2</v>
      </c>
      <c r="X69">
        <v>5.2217E-2</v>
      </c>
      <c r="Y69">
        <v>5.0057999999999998E-2</v>
      </c>
      <c r="Z69">
        <v>4.7621999999999998E-2</v>
      </c>
      <c r="AA69">
        <v>4.5400999999999997E-2</v>
      </c>
      <c r="AB69">
        <v>3.9812E-2</v>
      </c>
      <c r="AC69">
        <v>3.0988000000000002E-2</v>
      </c>
      <c r="AD69">
        <v>2.4039000000000001E-2</v>
      </c>
      <c r="AE69" t="s">
        <v>10246</v>
      </c>
    </row>
    <row r="70" spans="1:31">
      <c r="A70" t="s">
        <v>985</v>
      </c>
      <c r="B70" t="s">
        <v>10247</v>
      </c>
      <c r="C70" t="s">
        <v>10248</v>
      </c>
      <c r="D70" t="s">
        <v>817</v>
      </c>
      <c r="E70">
        <v>3.3447429999999998</v>
      </c>
      <c r="F70">
        <v>3.7588469999999998</v>
      </c>
      <c r="G70">
        <v>4.1226560000000001</v>
      </c>
      <c r="H70">
        <v>4.4183050000000001</v>
      </c>
      <c r="I70">
        <v>4.6501599999999996</v>
      </c>
      <c r="J70">
        <v>4.8672079999999998</v>
      </c>
      <c r="K70">
        <v>5.0359449999999999</v>
      </c>
      <c r="L70">
        <v>5.1881339999999998</v>
      </c>
      <c r="M70">
        <v>5.3071390000000003</v>
      </c>
      <c r="N70">
        <v>5.4141690000000002</v>
      </c>
      <c r="O70">
        <v>5.5102679999999999</v>
      </c>
      <c r="P70">
        <v>5.5953989999999996</v>
      </c>
      <c r="Q70">
        <v>5.6650200000000002</v>
      </c>
      <c r="R70">
        <v>5.7272980000000002</v>
      </c>
      <c r="S70">
        <v>5.7875449999999997</v>
      </c>
      <c r="T70">
        <v>5.8608570000000002</v>
      </c>
      <c r="U70">
        <v>5.9285170000000003</v>
      </c>
      <c r="V70">
        <v>5.9903079999999997</v>
      </c>
      <c r="W70">
        <v>6.0495599999999996</v>
      </c>
      <c r="X70">
        <v>6.1191519999999997</v>
      </c>
      <c r="Y70">
        <v>6.2082569999999997</v>
      </c>
      <c r="Z70">
        <v>6.3102939999999998</v>
      </c>
      <c r="AA70">
        <v>6.4193189999999998</v>
      </c>
      <c r="AB70">
        <v>6.5162810000000002</v>
      </c>
      <c r="AC70">
        <v>6.6074109999999999</v>
      </c>
      <c r="AD70">
        <v>6.6992820000000002</v>
      </c>
      <c r="AE70" t="s">
        <v>5653</v>
      </c>
    </row>
    <row r="71" spans="1:31">
      <c r="A71" t="s">
        <v>3230</v>
      </c>
      <c r="B71" t="s">
        <v>10249</v>
      </c>
      <c r="C71" t="s">
        <v>10250</v>
      </c>
      <c r="D71" t="s">
        <v>817</v>
      </c>
      <c r="E71">
        <v>7.2114789999999998</v>
      </c>
      <c r="F71">
        <v>6.4811940000000003</v>
      </c>
      <c r="G71">
        <v>5.7882530000000001</v>
      </c>
      <c r="H71">
        <v>5.1683669999999999</v>
      </c>
      <c r="I71">
        <v>4.6310760000000002</v>
      </c>
      <c r="J71">
        <v>4.1528580000000002</v>
      </c>
      <c r="K71">
        <v>3.7100749999999998</v>
      </c>
      <c r="L71">
        <v>3.3277399999999999</v>
      </c>
      <c r="M71">
        <v>2.9671620000000001</v>
      </c>
      <c r="N71">
        <v>2.661098</v>
      </c>
      <c r="O71">
        <v>2.403502</v>
      </c>
      <c r="P71">
        <v>2.1813250000000002</v>
      </c>
      <c r="Q71">
        <v>1.9983219999999999</v>
      </c>
      <c r="R71">
        <v>1.8433870000000001</v>
      </c>
      <c r="S71">
        <v>1.7108909999999999</v>
      </c>
      <c r="T71">
        <v>1.599372</v>
      </c>
      <c r="U71">
        <v>1.4952700000000001</v>
      </c>
      <c r="V71">
        <v>1.3955059999999999</v>
      </c>
      <c r="W71">
        <v>1.2983640000000001</v>
      </c>
      <c r="X71">
        <v>1.2031700000000001</v>
      </c>
      <c r="Y71">
        <v>1.108185</v>
      </c>
      <c r="Z71">
        <v>1.0107189999999999</v>
      </c>
      <c r="AA71">
        <v>0.90755399999999997</v>
      </c>
      <c r="AB71">
        <v>0.80071899999999996</v>
      </c>
      <c r="AC71">
        <v>0.69689100000000004</v>
      </c>
      <c r="AD71">
        <v>0.58797699999999997</v>
      </c>
      <c r="AE71" t="s">
        <v>10162</v>
      </c>
    </row>
    <row r="72" spans="1:31">
      <c r="A72" t="s">
        <v>2271</v>
      </c>
      <c r="B72" t="s">
        <v>10251</v>
      </c>
      <c r="C72" t="s">
        <v>10252</v>
      </c>
      <c r="D72" t="s">
        <v>817</v>
      </c>
      <c r="E72">
        <v>0.221221</v>
      </c>
      <c r="F72">
        <v>0.26406600000000002</v>
      </c>
      <c r="G72">
        <v>0.30513299999999999</v>
      </c>
      <c r="H72">
        <v>0.34103299999999998</v>
      </c>
      <c r="I72">
        <v>0.37149900000000002</v>
      </c>
      <c r="J72">
        <v>0.39978599999999997</v>
      </c>
      <c r="K72">
        <v>0.42355599999999999</v>
      </c>
      <c r="L72">
        <v>0.44601299999999999</v>
      </c>
      <c r="M72">
        <v>0.46821600000000002</v>
      </c>
      <c r="N72">
        <v>0.48943300000000001</v>
      </c>
      <c r="O72">
        <v>0.50885400000000003</v>
      </c>
      <c r="P72">
        <v>0.52612499999999995</v>
      </c>
      <c r="Q72">
        <v>0.54190899999999997</v>
      </c>
      <c r="R72">
        <v>0.55545999999999995</v>
      </c>
      <c r="S72">
        <v>0.56833199999999995</v>
      </c>
      <c r="T72">
        <v>0.58082999999999996</v>
      </c>
      <c r="U72">
        <v>0.59257800000000005</v>
      </c>
      <c r="V72">
        <v>0.60342200000000001</v>
      </c>
      <c r="W72">
        <v>0.61290299999999998</v>
      </c>
      <c r="X72">
        <v>0.62202599999999997</v>
      </c>
      <c r="Y72">
        <v>0.631857</v>
      </c>
      <c r="Z72">
        <v>0.64161199999999996</v>
      </c>
      <c r="AA72">
        <v>0.651258</v>
      </c>
      <c r="AB72">
        <v>0.65997099999999997</v>
      </c>
      <c r="AC72">
        <v>0.66890499999999997</v>
      </c>
      <c r="AD72">
        <v>0.677477</v>
      </c>
      <c r="AE72" t="s">
        <v>2616</v>
      </c>
    </row>
    <row r="73" spans="1:31">
      <c r="A73" t="s">
        <v>3238</v>
      </c>
      <c r="B73" t="s">
        <v>10253</v>
      </c>
      <c r="C73" t="s">
        <v>10254</v>
      </c>
      <c r="D73" t="s">
        <v>817</v>
      </c>
      <c r="E73">
        <v>0</v>
      </c>
      <c r="F73">
        <v>0</v>
      </c>
      <c r="G73">
        <v>0</v>
      </c>
      <c r="H73">
        <v>0</v>
      </c>
      <c r="I73">
        <v>0</v>
      </c>
      <c r="J73">
        <v>0</v>
      </c>
      <c r="K73">
        <v>0</v>
      </c>
      <c r="L73">
        <v>0</v>
      </c>
      <c r="M73">
        <v>0</v>
      </c>
      <c r="N73">
        <v>0</v>
      </c>
      <c r="O73">
        <v>0</v>
      </c>
      <c r="P73">
        <v>0</v>
      </c>
      <c r="Q73">
        <v>0</v>
      </c>
      <c r="R73">
        <v>0</v>
      </c>
      <c r="S73">
        <v>0</v>
      </c>
      <c r="T73">
        <v>0</v>
      </c>
      <c r="U73">
        <v>0</v>
      </c>
      <c r="V73">
        <v>0</v>
      </c>
      <c r="W73">
        <v>0</v>
      </c>
      <c r="X73">
        <v>0</v>
      </c>
      <c r="Y73">
        <v>0</v>
      </c>
      <c r="Z73">
        <v>0</v>
      </c>
      <c r="AA73">
        <v>0</v>
      </c>
      <c r="AB73">
        <v>0</v>
      </c>
      <c r="AC73">
        <v>0</v>
      </c>
      <c r="AD73">
        <v>0</v>
      </c>
      <c r="AE73" t="s">
        <v>549</v>
      </c>
    </row>
    <row r="74" spans="1:31">
      <c r="A74" t="s">
        <v>3235</v>
      </c>
      <c r="B74" t="s">
        <v>10255</v>
      </c>
      <c r="C74" t="s">
        <v>10256</v>
      </c>
      <c r="D74" t="s">
        <v>817</v>
      </c>
      <c r="E74">
        <v>9.1743000000000005E-2</v>
      </c>
      <c r="F74">
        <v>8.3749000000000004E-2</v>
      </c>
      <c r="G74">
        <v>7.6347999999999999E-2</v>
      </c>
      <c r="H74">
        <v>6.9262000000000004E-2</v>
      </c>
      <c r="I74">
        <v>6.3265000000000002E-2</v>
      </c>
      <c r="J74">
        <v>5.7866000000000001E-2</v>
      </c>
      <c r="K74">
        <v>5.2988E-2</v>
      </c>
      <c r="L74">
        <v>4.9092999999999998E-2</v>
      </c>
      <c r="M74">
        <v>4.4872000000000002E-2</v>
      </c>
      <c r="N74">
        <v>4.1120999999999998E-2</v>
      </c>
      <c r="O74">
        <v>3.7033999999999997E-2</v>
      </c>
      <c r="P74">
        <v>3.3831E-2</v>
      </c>
      <c r="Q74">
        <v>3.0966E-2</v>
      </c>
      <c r="R74">
        <v>2.8389999999999999E-2</v>
      </c>
      <c r="S74">
        <v>2.614E-2</v>
      </c>
      <c r="T74">
        <v>2.3975E-2</v>
      </c>
      <c r="U74">
        <v>2.1774000000000002E-2</v>
      </c>
      <c r="V74">
        <v>1.9893000000000001E-2</v>
      </c>
      <c r="W74">
        <v>1.7947999999999999E-2</v>
      </c>
      <c r="X74">
        <v>1.6112000000000001E-2</v>
      </c>
      <c r="Y74">
        <v>1.5117E-2</v>
      </c>
      <c r="Z74">
        <v>1.4002000000000001E-2</v>
      </c>
      <c r="AA74">
        <v>1.3051999999999999E-2</v>
      </c>
      <c r="AB74">
        <v>1.2132E-2</v>
      </c>
      <c r="AC74">
        <v>1.1224E-2</v>
      </c>
      <c r="AD74">
        <v>1.0387E-2</v>
      </c>
      <c r="AE74" t="s">
        <v>10169</v>
      </c>
    </row>
    <row r="75" spans="1:31">
      <c r="A75" t="s">
        <v>2287</v>
      </c>
      <c r="B75" t="s">
        <v>10257</v>
      </c>
      <c r="C75" t="s">
        <v>10258</v>
      </c>
      <c r="D75" t="s">
        <v>817</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t="s">
        <v>549</v>
      </c>
    </row>
    <row r="76" spans="1:31">
      <c r="A76" t="s">
        <v>3348</v>
      </c>
      <c r="B76" t="s">
        <v>10259</v>
      </c>
      <c r="C76" t="s">
        <v>10260</v>
      </c>
      <c r="D76" t="s">
        <v>817</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t="s">
        <v>549</v>
      </c>
    </row>
    <row r="77" spans="1:31">
      <c r="A77" t="s">
        <v>3351</v>
      </c>
      <c r="B77" t="s">
        <v>10261</v>
      </c>
      <c r="C77" t="s">
        <v>10262</v>
      </c>
      <c r="D77" t="s">
        <v>817</v>
      </c>
      <c r="E77">
        <v>0.56146600000000002</v>
      </c>
      <c r="F77">
        <v>1.3097840000000001</v>
      </c>
      <c r="G77">
        <v>2.239366</v>
      </c>
      <c r="H77">
        <v>3.2759990000000001</v>
      </c>
      <c r="I77">
        <v>4.4040850000000002</v>
      </c>
      <c r="J77">
        <v>5.7467059999999996</v>
      </c>
      <c r="K77">
        <v>7.3809750000000003</v>
      </c>
      <c r="L77">
        <v>9.478567</v>
      </c>
      <c r="M77">
        <v>12.151581</v>
      </c>
      <c r="N77">
        <v>15.518043</v>
      </c>
      <c r="O77">
        <v>19.619717000000001</v>
      </c>
      <c r="P77">
        <v>24.337212000000001</v>
      </c>
      <c r="Q77">
        <v>29.516897</v>
      </c>
      <c r="R77">
        <v>34.967582999999998</v>
      </c>
      <c r="S77">
        <v>40.532393999999996</v>
      </c>
      <c r="T77">
        <v>46.140942000000003</v>
      </c>
      <c r="U77">
        <v>51.637431999999997</v>
      </c>
      <c r="V77">
        <v>56.900672999999998</v>
      </c>
      <c r="W77">
        <v>61.844920999999999</v>
      </c>
      <c r="X77">
        <v>66.521111000000005</v>
      </c>
      <c r="Y77">
        <v>71.013214000000005</v>
      </c>
      <c r="Z77">
        <v>75.223206000000005</v>
      </c>
      <c r="AA77">
        <v>79.136634999999998</v>
      </c>
      <c r="AB77">
        <v>82.635941000000003</v>
      </c>
      <c r="AC77">
        <v>85.905379999999994</v>
      </c>
      <c r="AD77">
        <v>88.91713</v>
      </c>
      <c r="AE77" t="s">
        <v>10263</v>
      </c>
    </row>
    <row r="78" spans="1:31">
      <c r="A78" t="s">
        <v>3354</v>
      </c>
      <c r="B78" t="s">
        <v>10264</v>
      </c>
      <c r="C78" t="s">
        <v>10265</v>
      </c>
      <c r="D78" t="s">
        <v>817</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t="s">
        <v>549</v>
      </c>
    </row>
    <row r="79" spans="1:31">
      <c r="A79" t="s">
        <v>8059</v>
      </c>
      <c r="B79" t="s">
        <v>10266</v>
      </c>
      <c r="C79" t="s">
        <v>10267</v>
      </c>
      <c r="D79" t="s">
        <v>817</v>
      </c>
      <c r="E79">
        <v>858.902466</v>
      </c>
      <c r="F79">
        <v>837.93743900000004</v>
      </c>
      <c r="G79">
        <v>819.94567900000004</v>
      </c>
      <c r="H79">
        <v>803.53991699999995</v>
      </c>
      <c r="I79">
        <v>786.72430399999996</v>
      </c>
      <c r="J79">
        <v>773.08642599999996</v>
      </c>
      <c r="K79">
        <v>757.91375700000003</v>
      </c>
      <c r="L79">
        <v>745.09356700000001</v>
      </c>
      <c r="M79">
        <v>731.83337400000005</v>
      </c>
      <c r="N79">
        <v>721.04522699999995</v>
      </c>
      <c r="O79">
        <v>711.84491000000003</v>
      </c>
      <c r="P79">
        <v>704.28845200000001</v>
      </c>
      <c r="Q79">
        <v>698.41851799999995</v>
      </c>
      <c r="R79">
        <v>693.55242899999996</v>
      </c>
      <c r="S79">
        <v>689.848389</v>
      </c>
      <c r="T79">
        <v>687.282104</v>
      </c>
      <c r="U79">
        <v>685.05987500000003</v>
      </c>
      <c r="V79">
        <v>683.53887899999995</v>
      </c>
      <c r="W79">
        <v>682.313354</v>
      </c>
      <c r="X79">
        <v>681.95477300000005</v>
      </c>
      <c r="Y79">
        <v>683.04168700000002</v>
      </c>
      <c r="Z79">
        <v>684.639771</v>
      </c>
      <c r="AA79">
        <v>686.74438499999997</v>
      </c>
      <c r="AB79">
        <v>688.09338400000001</v>
      </c>
      <c r="AC79">
        <v>689.73199499999998</v>
      </c>
      <c r="AD79">
        <v>690.91625999999997</v>
      </c>
      <c r="AE79" t="s">
        <v>2046</v>
      </c>
    </row>
    <row r="80" spans="1:31">
      <c r="A80" t="s">
        <v>8062</v>
      </c>
    </row>
    <row r="81" spans="1:31">
      <c r="A81" t="s">
        <v>955</v>
      </c>
      <c r="B81" t="s">
        <v>10268</v>
      </c>
      <c r="C81" t="s">
        <v>10269</v>
      </c>
      <c r="D81" t="s">
        <v>817</v>
      </c>
      <c r="E81">
        <v>3899.1635740000002</v>
      </c>
      <c r="F81">
        <v>3905.733154</v>
      </c>
      <c r="G81">
        <v>3919.7504880000001</v>
      </c>
      <c r="H81">
        <v>3927.7983399999998</v>
      </c>
      <c r="I81">
        <v>3927.4458009999998</v>
      </c>
      <c r="J81">
        <v>3935.921875</v>
      </c>
      <c r="K81">
        <v>3928.9243160000001</v>
      </c>
      <c r="L81">
        <v>3915.939453</v>
      </c>
      <c r="M81">
        <v>3894.9814449999999</v>
      </c>
      <c r="N81">
        <v>3881.8469239999999</v>
      </c>
      <c r="O81">
        <v>3872.3608399999998</v>
      </c>
      <c r="P81">
        <v>3865.11499</v>
      </c>
      <c r="Q81">
        <v>3860.0361330000001</v>
      </c>
      <c r="R81">
        <v>3855.165039</v>
      </c>
      <c r="S81">
        <v>3851.2702640000002</v>
      </c>
      <c r="T81">
        <v>3850.0676269999999</v>
      </c>
      <c r="U81">
        <v>3850.9357909999999</v>
      </c>
      <c r="V81">
        <v>3853.0910640000002</v>
      </c>
      <c r="W81">
        <v>3854.3923340000001</v>
      </c>
      <c r="X81">
        <v>3858.7817380000001</v>
      </c>
      <c r="Y81">
        <v>3870.1293949999999</v>
      </c>
      <c r="Z81">
        <v>3882.9868160000001</v>
      </c>
      <c r="AA81">
        <v>3895.2658689999998</v>
      </c>
      <c r="AB81">
        <v>3900.7172850000002</v>
      </c>
      <c r="AC81">
        <v>3905.2624510000001</v>
      </c>
      <c r="AD81">
        <v>3907.0529790000001</v>
      </c>
      <c r="AE81" t="s">
        <v>628</v>
      </c>
    </row>
    <row r="82" spans="1:31">
      <c r="A82" t="s">
        <v>1221</v>
      </c>
      <c r="B82" t="s">
        <v>10270</v>
      </c>
      <c r="C82" t="s">
        <v>10271</v>
      </c>
      <c r="D82" t="s">
        <v>817</v>
      </c>
      <c r="E82">
        <v>3.8959160000000002</v>
      </c>
      <c r="F82">
        <v>3.3734790000000001</v>
      </c>
      <c r="G82">
        <v>2.9687299999999999</v>
      </c>
      <c r="H82">
        <v>2.6636989999999998</v>
      </c>
      <c r="I82">
        <v>2.4239649999999999</v>
      </c>
      <c r="J82">
        <v>2.2430720000000002</v>
      </c>
      <c r="K82">
        <v>2.1065680000000002</v>
      </c>
      <c r="L82">
        <v>1.9926440000000001</v>
      </c>
      <c r="M82">
        <v>1.8863319999999999</v>
      </c>
      <c r="N82">
        <v>1.8122560000000001</v>
      </c>
      <c r="O82">
        <v>1.74804</v>
      </c>
      <c r="P82">
        <v>1.6966939999999999</v>
      </c>
      <c r="Q82">
        <v>1.642306</v>
      </c>
      <c r="R82">
        <v>1.5807500000000001</v>
      </c>
      <c r="S82">
        <v>1.504948</v>
      </c>
      <c r="T82">
        <v>1.4489259999999999</v>
      </c>
      <c r="U82">
        <v>1.401966</v>
      </c>
      <c r="V82">
        <v>1.364058</v>
      </c>
      <c r="W82">
        <v>1.329388</v>
      </c>
      <c r="X82">
        <v>1.3033170000000001</v>
      </c>
      <c r="Y82">
        <v>1.286953</v>
      </c>
      <c r="Z82">
        <v>1.27807</v>
      </c>
      <c r="AA82">
        <v>1.2706740000000001</v>
      </c>
      <c r="AB82">
        <v>1.2643899999999999</v>
      </c>
      <c r="AC82">
        <v>1.259528</v>
      </c>
      <c r="AD82">
        <v>1.254148</v>
      </c>
      <c r="AE82" t="s">
        <v>10272</v>
      </c>
    </row>
    <row r="83" spans="1:31">
      <c r="A83" t="s">
        <v>970</v>
      </c>
      <c r="B83" t="s">
        <v>10273</v>
      </c>
      <c r="C83" t="s">
        <v>10274</v>
      </c>
      <c r="D83" t="s">
        <v>817</v>
      </c>
      <c r="E83">
        <v>0.717862</v>
      </c>
      <c r="F83">
        <v>0.66372699999999996</v>
      </c>
      <c r="G83">
        <v>0.61687700000000001</v>
      </c>
      <c r="H83">
        <v>0.572515</v>
      </c>
      <c r="I83">
        <v>0.53569</v>
      </c>
      <c r="J83">
        <v>0.50033399999999995</v>
      </c>
      <c r="K83">
        <v>0.45970299999999997</v>
      </c>
      <c r="L83">
        <v>0.42188599999999998</v>
      </c>
      <c r="M83">
        <v>0.382629</v>
      </c>
      <c r="N83">
        <v>0.34905399999999998</v>
      </c>
      <c r="O83">
        <v>0.31369200000000003</v>
      </c>
      <c r="P83">
        <v>0.27954499999999999</v>
      </c>
      <c r="Q83">
        <v>0.24590100000000001</v>
      </c>
      <c r="R83">
        <v>0.217977</v>
      </c>
      <c r="S83">
        <v>0.19517899999999999</v>
      </c>
      <c r="T83">
        <v>0.176598</v>
      </c>
      <c r="U83">
        <v>0.159026</v>
      </c>
      <c r="V83">
        <v>0.143094</v>
      </c>
      <c r="W83">
        <v>0.12834999999999999</v>
      </c>
      <c r="X83">
        <v>0.115912</v>
      </c>
      <c r="Y83">
        <v>0.105559</v>
      </c>
      <c r="Z83">
        <v>9.7198999999999994E-2</v>
      </c>
      <c r="AA83">
        <v>8.9838000000000001E-2</v>
      </c>
      <c r="AB83">
        <v>8.1617999999999996E-2</v>
      </c>
      <c r="AC83">
        <v>7.1221999999999994E-2</v>
      </c>
      <c r="AD83">
        <v>6.2254999999999998E-2</v>
      </c>
      <c r="AE83" t="s">
        <v>10186</v>
      </c>
    </row>
    <row r="84" spans="1:31">
      <c r="A84" t="s">
        <v>985</v>
      </c>
      <c r="B84" t="s">
        <v>10275</v>
      </c>
      <c r="C84" t="s">
        <v>10276</v>
      </c>
      <c r="D84" t="s">
        <v>817</v>
      </c>
      <c r="E84">
        <v>48.444195000000001</v>
      </c>
      <c r="F84">
        <v>51.019061999999998</v>
      </c>
      <c r="G84">
        <v>52.691901999999999</v>
      </c>
      <c r="H84">
        <v>53.914679999999997</v>
      </c>
      <c r="I84">
        <v>54.875397</v>
      </c>
      <c r="J84">
        <v>55.802638999999999</v>
      </c>
      <c r="K84">
        <v>56.484993000000003</v>
      </c>
      <c r="L84">
        <v>57.177016999999999</v>
      </c>
      <c r="M84">
        <v>57.819721000000001</v>
      </c>
      <c r="N84">
        <v>58.623336999999999</v>
      </c>
      <c r="O84">
        <v>59.513756000000001</v>
      </c>
      <c r="P84">
        <v>60.490046999999997</v>
      </c>
      <c r="Q84">
        <v>61.677157999999999</v>
      </c>
      <c r="R84">
        <v>62.966042000000002</v>
      </c>
      <c r="S84">
        <v>64.430603000000005</v>
      </c>
      <c r="T84">
        <v>66.139656000000002</v>
      </c>
      <c r="U84">
        <v>68.012878000000001</v>
      </c>
      <c r="V84">
        <v>70.134583000000006</v>
      </c>
      <c r="W84">
        <v>72.576804999999993</v>
      </c>
      <c r="X84">
        <v>75.479759000000001</v>
      </c>
      <c r="Y84">
        <v>79.939537000000001</v>
      </c>
      <c r="Z84">
        <v>85.082168999999993</v>
      </c>
      <c r="AA84">
        <v>91.892859999999999</v>
      </c>
      <c r="AB84">
        <v>99.368224999999995</v>
      </c>
      <c r="AC84">
        <v>108.25825500000001</v>
      </c>
      <c r="AD84">
        <v>118.883476</v>
      </c>
      <c r="AE84" t="s">
        <v>2680</v>
      </c>
    </row>
    <row r="85" spans="1:31">
      <c r="A85" t="s">
        <v>3230</v>
      </c>
      <c r="B85" t="s">
        <v>10277</v>
      </c>
      <c r="C85" t="s">
        <v>10278</v>
      </c>
      <c r="D85" t="s">
        <v>817</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t="s">
        <v>549</v>
      </c>
    </row>
    <row r="86" spans="1:31">
      <c r="A86" t="s">
        <v>2271</v>
      </c>
      <c r="B86" t="s">
        <v>10279</v>
      </c>
      <c r="C86" t="s">
        <v>10280</v>
      </c>
      <c r="D86" t="s">
        <v>817</v>
      </c>
      <c r="E86">
        <v>2.735252</v>
      </c>
      <c r="F86">
        <v>3.4112490000000002</v>
      </c>
      <c r="G86">
        <v>4.0532360000000001</v>
      </c>
      <c r="H86">
        <v>4.6137119999999996</v>
      </c>
      <c r="I86">
        <v>5.089569</v>
      </c>
      <c r="J86">
        <v>5.5046020000000002</v>
      </c>
      <c r="K86">
        <v>5.8418590000000004</v>
      </c>
      <c r="L86">
        <v>6.1320110000000003</v>
      </c>
      <c r="M86">
        <v>6.3984579999999998</v>
      </c>
      <c r="N86">
        <v>6.6368429999999998</v>
      </c>
      <c r="O86">
        <v>6.8423740000000004</v>
      </c>
      <c r="P86">
        <v>7.0163260000000003</v>
      </c>
      <c r="Q86">
        <v>7.1625639999999997</v>
      </c>
      <c r="R86">
        <v>7.2849009999999996</v>
      </c>
      <c r="S86">
        <v>7.3874380000000004</v>
      </c>
      <c r="T86">
        <v>7.4817859999999996</v>
      </c>
      <c r="U86">
        <v>7.5636729999999996</v>
      </c>
      <c r="V86">
        <v>7.636228</v>
      </c>
      <c r="W86">
        <v>7.6981849999999996</v>
      </c>
      <c r="X86">
        <v>7.7606229999999998</v>
      </c>
      <c r="Y86">
        <v>7.8381790000000002</v>
      </c>
      <c r="Z86">
        <v>7.9206089999999998</v>
      </c>
      <c r="AA86">
        <v>8.0060389999999995</v>
      </c>
      <c r="AB86">
        <v>8.0815249999999992</v>
      </c>
      <c r="AC86">
        <v>8.1609599999999993</v>
      </c>
      <c r="AD86">
        <v>8.2367380000000008</v>
      </c>
      <c r="AE86" t="s">
        <v>5892</v>
      </c>
    </row>
    <row r="87" spans="1:31">
      <c r="A87" t="s">
        <v>3238</v>
      </c>
      <c r="B87" t="s">
        <v>10281</v>
      </c>
      <c r="C87" t="s">
        <v>10282</v>
      </c>
      <c r="D87" t="s">
        <v>817</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t="s">
        <v>549</v>
      </c>
    </row>
    <row r="88" spans="1:31">
      <c r="A88" t="s">
        <v>3235</v>
      </c>
      <c r="B88" t="s">
        <v>10283</v>
      </c>
      <c r="C88" t="s">
        <v>10284</v>
      </c>
      <c r="D88" t="s">
        <v>817</v>
      </c>
      <c r="E88">
        <v>0</v>
      </c>
      <c r="F88">
        <v>0</v>
      </c>
      <c r="G88">
        <v>0</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t="s">
        <v>549</v>
      </c>
    </row>
    <row r="89" spans="1:31">
      <c r="A89" t="s">
        <v>2287</v>
      </c>
      <c r="B89" t="s">
        <v>10285</v>
      </c>
      <c r="C89" t="s">
        <v>10286</v>
      </c>
      <c r="D89" t="s">
        <v>817</v>
      </c>
      <c r="E89">
        <v>0</v>
      </c>
      <c r="F89">
        <v>0</v>
      </c>
      <c r="G89">
        <v>0</v>
      </c>
      <c r="H89">
        <v>0</v>
      </c>
      <c r="I89">
        <v>0</v>
      </c>
      <c r="J89">
        <v>0</v>
      </c>
      <c r="K89">
        <v>0</v>
      </c>
      <c r="L89">
        <v>0</v>
      </c>
      <c r="M89">
        <v>0</v>
      </c>
      <c r="N89">
        <v>0</v>
      </c>
      <c r="O89">
        <v>0</v>
      </c>
      <c r="P89">
        <v>0</v>
      </c>
      <c r="Q89">
        <v>0</v>
      </c>
      <c r="R89">
        <v>0</v>
      </c>
      <c r="S89">
        <v>0</v>
      </c>
      <c r="T89">
        <v>0</v>
      </c>
      <c r="U89">
        <v>0</v>
      </c>
      <c r="V89">
        <v>0</v>
      </c>
      <c r="W89">
        <v>0</v>
      </c>
      <c r="X89">
        <v>0</v>
      </c>
      <c r="Y89">
        <v>0</v>
      </c>
      <c r="Z89">
        <v>0</v>
      </c>
      <c r="AA89">
        <v>0</v>
      </c>
      <c r="AB89">
        <v>0</v>
      </c>
      <c r="AC89">
        <v>0</v>
      </c>
      <c r="AD89">
        <v>0</v>
      </c>
      <c r="AE89" t="s">
        <v>549</v>
      </c>
    </row>
    <row r="90" spans="1:31">
      <c r="A90" t="s">
        <v>3348</v>
      </c>
      <c r="B90" t="s">
        <v>10287</v>
      </c>
      <c r="C90" t="s">
        <v>10288</v>
      </c>
      <c r="D90" t="s">
        <v>817</v>
      </c>
      <c r="E90">
        <v>0</v>
      </c>
      <c r="F90">
        <v>0</v>
      </c>
      <c r="G90">
        <v>0</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0</v>
      </c>
      <c r="AE90" t="s">
        <v>549</v>
      </c>
    </row>
    <row r="91" spans="1:31">
      <c r="A91" t="s">
        <v>3351</v>
      </c>
      <c r="B91" t="s">
        <v>10289</v>
      </c>
      <c r="C91" t="s">
        <v>10290</v>
      </c>
      <c r="D91" t="s">
        <v>817</v>
      </c>
      <c r="E91">
        <v>0</v>
      </c>
      <c r="F91">
        <v>0</v>
      </c>
      <c r="G91">
        <v>0</v>
      </c>
      <c r="H91">
        <v>0</v>
      </c>
      <c r="I91">
        <v>0</v>
      </c>
      <c r="J91">
        <v>0</v>
      </c>
      <c r="K91">
        <v>0</v>
      </c>
      <c r="L91">
        <v>0</v>
      </c>
      <c r="M91">
        <v>0</v>
      </c>
      <c r="N91">
        <v>0</v>
      </c>
      <c r="O91">
        <v>0</v>
      </c>
      <c r="P91">
        <v>0</v>
      </c>
      <c r="Q91">
        <v>0</v>
      </c>
      <c r="R91">
        <v>0</v>
      </c>
      <c r="S91">
        <v>0</v>
      </c>
      <c r="T91">
        <v>0</v>
      </c>
      <c r="U91">
        <v>0</v>
      </c>
      <c r="V91">
        <v>0</v>
      </c>
      <c r="W91">
        <v>0</v>
      </c>
      <c r="X91">
        <v>0</v>
      </c>
      <c r="Y91">
        <v>0</v>
      </c>
      <c r="Z91">
        <v>0</v>
      </c>
      <c r="AA91">
        <v>0</v>
      </c>
      <c r="AB91">
        <v>0</v>
      </c>
      <c r="AC91">
        <v>0</v>
      </c>
      <c r="AD91">
        <v>0</v>
      </c>
      <c r="AE91" t="s">
        <v>549</v>
      </c>
    </row>
    <row r="92" spans="1:31">
      <c r="A92" t="s">
        <v>3354</v>
      </c>
      <c r="B92" t="s">
        <v>10291</v>
      </c>
      <c r="C92" t="s">
        <v>10292</v>
      </c>
      <c r="D92" t="s">
        <v>817</v>
      </c>
      <c r="E92">
        <v>0</v>
      </c>
      <c r="F92">
        <v>0</v>
      </c>
      <c r="G92">
        <v>0</v>
      </c>
      <c r="H92">
        <v>0</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t="s">
        <v>549</v>
      </c>
    </row>
    <row r="93" spans="1:31">
      <c r="A93" t="s">
        <v>8091</v>
      </c>
      <c r="B93" t="s">
        <v>10293</v>
      </c>
      <c r="C93" t="s">
        <v>10294</v>
      </c>
      <c r="D93" t="s">
        <v>817</v>
      </c>
      <c r="E93">
        <v>3954.9565429999998</v>
      </c>
      <c r="F93">
        <v>3964.2004390000002</v>
      </c>
      <c r="G93">
        <v>3980.0810550000001</v>
      </c>
      <c r="H93">
        <v>3989.5629880000001</v>
      </c>
      <c r="I93">
        <v>3990.3696289999998</v>
      </c>
      <c r="J93">
        <v>3999.9721679999998</v>
      </c>
      <c r="K93">
        <v>3993.818115</v>
      </c>
      <c r="L93">
        <v>3981.6635740000002</v>
      </c>
      <c r="M93">
        <v>3961.4685060000002</v>
      </c>
      <c r="N93">
        <v>3949.2685550000001</v>
      </c>
      <c r="O93">
        <v>3940.7785640000002</v>
      </c>
      <c r="P93">
        <v>3934.5979000000002</v>
      </c>
      <c r="Q93">
        <v>3930.7651369999999</v>
      </c>
      <c r="R93">
        <v>3927.2138669999999</v>
      </c>
      <c r="S93">
        <v>3924.7883299999999</v>
      </c>
      <c r="T93">
        <v>3925.3149410000001</v>
      </c>
      <c r="U93">
        <v>3928.0737300000001</v>
      </c>
      <c r="V93">
        <v>3932.369385</v>
      </c>
      <c r="W93">
        <v>3936.1252439999998</v>
      </c>
      <c r="X93">
        <v>3943.4411620000001</v>
      </c>
      <c r="Y93">
        <v>3959.2993160000001</v>
      </c>
      <c r="Z93">
        <v>3977.3645019999999</v>
      </c>
      <c r="AA93">
        <v>3996.525635</v>
      </c>
      <c r="AB93">
        <v>4009.5124510000001</v>
      </c>
      <c r="AC93">
        <v>4023.0124510000001</v>
      </c>
      <c r="AD93">
        <v>4035.4892580000001</v>
      </c>
      <c r="AE93" t="s">
        <v>676</v>
      </c>
    </row>
    <row r="94" spans="1:31">
      <c r="A94" t="s">
        <v>850</v>
      </c>
      <c r="B94" t="s">
        <v>854</v>
      </c>
      <c r="C94" t="s">
        <v>10295</v>
      </c>
    </row>
    <row r="95" spans="1:31">
      <c r="A95" t="s">
        <v>955</v>
      </c>
      <c r="B95" t="s">
        <v>10296</v>
      </c>
      <c r="C95" t="s">
        <v>10297</v>
      </c>
      <c r="D95" t="s">
        <v>817</v>
      </c>
      <c r="E95">
        <v>4997.1367190000001</v>
      </c>
      <c r="F95">
        <v>4975.107422</v>
      </c>
      <c r="G95">
        <v>4961.0571289999998</v>
      </c>
      <c r="H95">
        <v>4943.078125</v>
      </c>
      <c r="I95">
        <v>4917.5859380000002</v>
      </c>
      <c r="J95">
        <v>4905.7714839999999</v>
      </c>
      <c r="K95">
        <v>4876.5927730000003</v>
      </c>
      <c r="L95">
        <v>4843.0546880000002</v>
      </c>
      <c r="M95">
        <v>4800.2348629999997</v>
      </c>
      <c r="N95">
        <v>4766.9184569999998</v>
      </c>
      <c r="O95">
        <v>4737.4790039999998</v>
      </c>
      <c r="P95">
        <v>4710.3535160000001</v>
      </c>
      <c r="Q95">
        <v>4686.2397460000002</v>
      </c>
      <c r="R95">
        <v>4663.2543949999999</v>
      </c>
      <c r="S95">
        <v>4642.1132809999999</v>
      </c>
      <c r="T95">
        <v>4624.998047</v>
      </c>
      <c r="U95">
        <v>4609.1933589999999</v>
      </c>
      <c r="V95">
        <v>4594.2734380000002</v>
      </c>
      <c r="W95">
        <v>4577.6591799999997</v>
      </c>
      <c r="X95">
        <v>4563.919922</v>
      </c>
      <c r="Y95">
        <v>4557.7451170000004</v>
      </c>
      <c r="Z95">
        <v>4554.2109380000002</v>
      </c>
      <c r="AA95">
        <v>4551.3090819999998</v>
      </c>
      <c r="AB95">
        <v>4541.2246089999999</v>
      </c>
      <c r="AC95">
        <v>4531.267578</v>
      </c>
      <c r="AD95">
        <v>4518.8535160000001</v>
      </c>
      <c r="AE95" t="s">
        <v>703</v>
      </c>
    </row>
    <row r="96" spans="1:31">
      <c r="A96" t="s">
        <v>1221</v>
      </c>
      <c r="B96" t="s">
        <v>10298</v>
      </c>
      <c r="C96" t="s">
        <v>10299</v>
      </c>
      <c r="D96" t="s">
        <v>817</v>
      </c>
      <c r="E96">
        <v>594.33776899999998</v>
      </c>
      <c r="F96">
        <v>598.75500499999998</v>
      </c>
      <c r="G96">
        <v>604.342896</v>
      </c>
      <c r="H96">
        <v>611.15808100000004</v>
      </c>
      <c r="I96">
        <v>618.42138699999998</v>
      </c>
      <c r="J96">
        <v>628.08691399999998</v>
      </c>
      <c r="K96">
        <v>635.69915800000001</v>
      </c>
      <c r="L96">
        <v>643.69879200000003</v>
      </c>
      <c r="M96">
        <v>649.484375</v>
      </c>
      <c r="N96">
        <v>655.29211399999997</v>
      </c>
      <c r="O96">
        <v>659.57080099999996</v>
      </c>
      <c r="P96">
        <v>661.86743200000001</v>
      </c>
      <c r="Q96">
        <v>663.480591</v>
      </c>
      <c r="R96">
        <v>664.69061299999998</v>
      </c>
      <c r="S96">
        <v>665.73199499999998</v>
      </c>
      <c r="T96">
        <v>666.73687700000005</v>
      </c>
      <c r="U96">
        <v>666.10913100000005</v>
      </c>
      <c r="V96">
        <v>663.44244400000002</v>
      </c>
      <c r="W96">
        <v>658.13592500000004</v>
      </c>
      <c r="X96">
        <v>650.93102999999996</v>
      </c>
      <c r="Y96">
        <v>643.29144299999996</v>
      </c>
      <c r="Z96">
        <v>635.552368</v>
      </c>
      <c r="AA96">
        <v>627.86859100000004</v>
      </c>
      <c r="AB96">
        <v>618.96032700000001</v>
      </c>
      <c r="AC96">
        <v>610.62438999999995</v>
      </c>
      <c r="AD96">
        <v>602.03479000000004</v>
      </c>
      <c r="AE96" t="s">
        <v>676</v>
      </c>
    </row>
    <row r="97" spans="1:31">
      <c r="A97" t="s">
        <v>970</v>
      </c>
      <c r="B97" t="s">
        <v>10300</v>
      </c>
      <c r="C97" t="s">
        <v>10301</v>
      </c>
      <c r="D97" t="s">
        <v>817</v>
      </c>
      <c r="E97">
        <v>1.1018319999999999</v>
      </c>
      <c r="F97">
        <v>1.0055050000000001</v>
      </c>
      <c r="G97">
        <v>0.91988199999999998</v>
      </c>
      <c r="H97">
        <v>0.84195600000000004</v>
      </c>
      <c r="I97">
        <v>0.759629</v>
      </c>
      <c r="J97">
        <v>0.70000899999999999</v>
      </c>
      <c r="K97">
        <v>0.63672899999999999</v>
      </c>
      <c r="L97">
        <v>0.58002100000000001</v>
      </c>
      <c r="M97">
        <v>0.52408399999999999</v>
      </c>
      <c r="N97">
        <v>0.47346700000000003</v>
      </c>
      <c r="O97">
        <v>0.42549100000000001</v>
      </c>
      <c r="P97">
        <v>0.38144099999999997</v>
      </c>
      <c r="Q97">
        <v>0.33996799999999999</v>
      </c>
      <c r="R97">
        <v>0.30531399999999997</v>
      </c>
      <c r="S97">
        <v>0.276835</v>
      </c>
      <c r="T97">
        <v>0.25370599999999999</v>
      </c>
      <c r="U97">
        <v>0.23196800000000001</v>
      </c>
      <c r="V97">
        <v>0.21238799999999999</v>
      </c>
      <c r="W97">
        <v>0.194351</v>
      </c>
      <c r="X97">
        <v>0.17871999999999999</v>
      </c>
      <c r="Y97">
        <v>0.166517</v>
      </c>
      <c r="Z97">
        <v>0.156031</v>
      </c>
      <c r="AA97">
        <v>0.14676600000000001</v>
      </c>
      <c r="AB97">
        <v>0.13325999999999999</v>
      </c>
      <c r="AC97">
        <v>0.114328</v>
      </c>
      <c r="AD97">
        <v>9.8664000000000002E-2</v>
      </c>
      <c r="AE97" t="s">
        <v>1922</v>
      </c>
    </row>
    <row r="98" spans="1:31">
      <c r="A98" t="s">
        <v>985</v>
      </c>
      <c r="B98" t="s">
        <v>10302</v>
      </c>
      <c r="C98" t="s">
        <v>10303</v>
      </c>
      <c r="D98" t="s">
        <v>817</v>
      </c>
      <c r="E98">
        <v>52.922004999999999</v>
      </c>
      <c r="F98">
        <v>56.340935000000002</v>
      </c>
      <c r="G98">
        <v>58.401608000000003</v>
      </c>
      <c r="H98">
        <v>59.865775999999997</v>
      </c>
      <c r="I98">
        <v>61.010295999999997</v>
      </c>
      <c r="J98">
        <v>62.121937000000003</v>
      </c>
      <c r="K98">
        <v>62.948287999999998</v>
      </c>
      <c r="L98">
        <v>63.788257999999999</v>
      </c>
      <c r="M98">
        <v>64.557060000000007</v>
      </c>
      <c r="N98">
        <v>65.484650000000002</v>
      </c>
      <c r="O98">
        <v>66.507660000000001</v>
      </c>
      <c r="P98">
        <v>67.622551000000001</v>
      </c>
      <c r="Q98">
        <v>69.002441000000005</v>
      </c>
      <c r="R98">
        <v>70.494606000000005</v>
      </c>
      <c r="S98">
        <v>72.186286999999993</v>
      </c>
      <c r="T98">
        <v>74.229529999999997</v>
      </c>
      <c r="U98">
        <v>76.506332</v>
      </c>
      <c r="V98">
        <v>79.159592000000004</v>
      </c>
      <c r="W98">
        <v>82.212975</v>
      </c>
      <c r="X98">
        <v>85.820694000000003</v>
      </c>
      <c r="Y98">
        <v>91.135513000000003</v>
      </c>
      <c r="Z98">
        <v>97.173477000000005</v>
      </c>
      <c r="AA98">
        <v>105.050949</v>
      </c>
      <c r="AB98">
        <v>113.703018</v>
      </c>
      <c r="AC98">
        <v>123.809883</v>
      </c>
      <c r="AD98">
        <v>135.84651199999999</v>
      </c>
      <c r="AE98" t="s">
        <v>715</v>
      </c>
    </row>
    <row r="99" spans="1:31">
      <c r="A99" t="s">
        <v>3230</v>
      </c>
      <c r="B99" t="s">
        <v>10304</v>
      </c>
      <c r="C99" t="s">
        <v>10305</v>
      </c>
      <c r="D99" t="s">
        <v>817</v>
      </c>
      <c r="E99">
        <v>39.737304999999999</v>
      </c>
      <c r="F99">
        <v>35.959342999999997</v>
      </c>
      <c r="G99">
        <v>32.354247999999998</v>
      </c>
      <c r="H99">
        <v>29.096765999999999</v>
      </c>
      <c r="I99">
        <v>26.181684000000001</v>
      </c>
      <c r="J99">
        <v>23.588186</v>
      </c>
      <c r="K99">
        <v>21.186373</v>
      </c>
      <c r="L99">
        <v>19.039252999999999</v>
      </c>
      <c r="M99">
        <v>17.057680000000001</v>
      </c>
      <c r="N99">
        <v>15.336359</v>
      </c>
      <c r="O99">
        <v>13.787025</v>
      </c>
      <c r="P99">
        <v>12.392170999999999</v>
      </c>
      <c r="Q99">
        <v>11.123348</v>
      </c>
      <c r="R99">
        <v>10.005611</v>
      </c>
      <c r="S99">
        <v>8.9781940000000002</v>
      </c>
      <c r="T99">
        <v>8.0834139999999994</v>
      </c>
      <c r="U99">
        <v>7.3061550000000004</v>
      </c>
      <c r="V99">
        <v>6.6063869999999998</v>
      </c>
      <c r="W99">
        <v>5.9861909999999998</v>
      </c>
      <c r="X99">
        <v>5.3898950000000001</v>
      </c>
      <c r="Y99">
        <v>4.798692</v>
      </c>
      <c r="Z99">
        <v>4.239973</v>
      </c>
      <c r="AA99">
        <v>3.720478</v>
      </c>
      <c r="AB99">
        <v>3.1705040000000002</v>
      </c>
      <c r="AC99">
        <v>2.6378680000000001</v>
      </c>
      <c r="AD99">
        <v>2.120949</v>
      </c>
      <c r="AE99" t="s">
        <v>10306</v>
      </c>
    </row>
    <row r="100" spans="1:31">
      <c r="A100" t="s">
        <v>2271</v>
      </c>
      <c r="B100" t="s">
        <v>10307</v>
      </c>
      <c r="C100" t="s">
        <v>10308</v>
      </c>
      <c r="D100" t="s">
        <v>817</v>
      </c>
      <c r="E100">
        <v>3.7342689999999998</v>
      </c>
      <c r="F100">
        <v>4.5720749999999999</v>
      </c>
      <c r="G100">
        <v>5.362552</v>
      </c>
      <c r="H100">
        <v>6.0566069999999996</v>
      </c>
      <c r="I100">
        <v>6.6575410000000002</v>
      </c>
      <c r="J100">
        <v>7.1974010000000002</v>
      </c>
      <c r="K100">
        <v>7.6468590000000001</v>
      </c>
      <c r="L100">
        <v>8.0460650000000005</v>
      </c>
      <c r="M100">
        <v>8.422758</v>
      </c>
      <c r="N100">
        <v>8.7704640000000005</v>
      </c>
      <c r="O100">
        <v>9.0797880000000006</v>
      </c>
      <c r="P100">
        <v>9.3509309999999992</v>
      </c>
      <c r="Q100">
        <v>9.5922470000000004</v>
      </c>
      <c r="R100">
        <v>9.8079490000000007</v>
      </c>
      <c r="S100">
        <v>10.002215</v>
      </c>
      <c r="T100">
        <v>10.465047</v>
      </c>
      <c r="U100">
        <v>11.709027000000001</v>
      </c>
      <c r="V100">
        <v>14.192094000000001</v>
      </c>
      <c r="W100">
        <v>17.879041999999998</v>
      </c>
      <c r="X100">
        <v>22.954516999999999</v>
      </c>
      <c r="Y100">
        <v>29.290361000000001</v>
      </c>
      <c r="Z100">
        <v>36.204524999999997</v>
      </c>
      <c r="AA100">
        <v>43.701210000000003</v>
      </c>
      <c r="AB100">
        <v>51.688599000000004</v>
      </c>
      <c r="AC100">
        <v>59.918716000000003</v>
      </c>
      <c r="AD100">
        <v>68.077270999999996</v>
      </c>
      <c r="AE100" t="s">
        <v>1938</v>
      </c>
    </row>
    <row r="101" spans="1:31">
      <c r="A101" t="s">
        <v>3238</v>
      </c>
      <c r="B101" t="s">
        <v>10309</v>
      </c>
      <c r="C101" t="s">
        <v>10310</v>
      </c>
      <c r="D101" t="s">
        <v>817</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t="s">
        <v>549</v>
      </c>
    </row>
    <row r="102" spans="1:31">
      <c r="A102" t="s">
        <v>3235</v>
      </c>
      <c r="B102" t="s">
        <v>10311</v>
      </c>
      <c r="C102" t="s">
        <v>10312</v>
      </c>
      <c r="D102" t="s">
        <v>817</v>
      </c>
      <c r="E102">
        <v>9.1743000000000005E-2</v>
      </c>
      <c r="F102">
        <v>8.3749000000000004E-2</v>
      </c>
      <c r="G102">
        <v>7.6347999999999999E-2</v>
      </c>
      <c r="H102">
        <v>6.9262000000000004E-2</v>
      </c>
      <c r="I102">
        <v>6.3265000000000002E-2</v>
      </c>
      <c r="J102">
        <v>5.7866000000000001E-2</v>
      </c>
      <c r="K102">
        <v>5.2988E-2</v>
      </c>
      <c r="L102">
        <v>4.9092999999999998E-2</v>
      </c>
      <c r="M102">
        <v>4.4872000000000002E-2</v>
      </c>
      <c r="N102">
        <v>4.1120999999999998E-2</v>
      </c>
      <c r="O102">
        <v>3.7033999999999997E-2</v>
      </c>
      <c r="P102">
        <v>3.3831E-2</v>
      </c>
      <c r="Q102">
        <v>3.0966E-2</v>
      </c>
      <c r="R102">
        <v>2.8389999999999999E-2</v>
      </c>
      <c r="S102">
        <v>2.614E-2</v>
      </c>
      <c r="T102">
        <v>2.3975E-2</v>
      </c>
      <c r="U102">
        <v>2.1774000000000002E-2</v>
      </c>
      <c r="V102">
        <v>1.9893000000000001E-2</v>
      </c>
      <c r="W102">
        <v>1.7947999999999999E-2</v>
      </c>
      <c r="X102">
        <v>1.6112000000000001E-2</v>
      </c>
      <c r="Y102">
        <v>1.5117E-2</v>
      </c>
      <c r="Z102">
        <v>1.4002000000000001E-2</v>
      </c>
      <c r="AA102">
        <v>1.3051999999999999E-2</v>
      </c>
      <c r="AB102">
        <v>1.2132E-2</v>
      </c>
      <c r="AC102">
        <v>1.1224E-2</v>
      </c>
      <c r="AD102">
        <v>1.0387E-2</v>
      </c>
      <c r="AE102" t="s">
        <v>10169</v>
      </c>
    </row>
    <row r="103" spans="1:31">
      <c r="A103" t="s">
        <v>2287</v>
      </c>
      <c r="B103" t="s">
        <v>10313</v>
      </c>
      <c r="C103" t="s">
        <v>10314</v>
      </c>
      <c r="D103" t="s">
        <v>817</v>
      </c>
      <c r="E103">
        <v>0</v>
      </c>
      <c r="F103">
        <v>0</v>
      </c>
      <c r="G103">
        <v>0</v>
      </c>
      <c r="H103">
        <v>0</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t="s">
        <v>549</v>
      </c>
    </row>
    <row r="104" spans="1:31">
      <c r="A104" t="s">
        <v>3348</v>
      </c>
      <c r="B104" t="s">
        <v>10315</v>
      </c>
      <c r="C104" t="s">
        <v>10316</v>
      </c>
      <c r="D104" t="s">
        <v>817</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t="s">
        <v>549</v>
      </c>
    </row>
    <row r="105" spans="1:31">
      <c r="A105" t="s">
        <v>3351</v>
      </c>
      <c r="B105" t="s">
        <v>10317</v>
      </c>
      <c r="C105" t="s">
        <v>10318</v>
      </c>
      <c r="D105" t="s">
        <v>817</v>
      </c>
      <c r="E105">
        <v>1.399367</v>
      </c>
      <c r="F105">
        <v>3.573369</v>
      </c>
      <c r="G105">
        <v>6.3785850000000002</v>
      </c>
      <c r="H105">
        <v>9.7292660000000009</v>
      </c>
      <c r="I105">
        <v>13.80715</v>
      </c>
      <c r="J105">
        <v>19.246480999999999</v>
      </c>
      <c r="K105">
        <v>26.105751000000001</v>
      </c>
      <c r="L105">
        <v>34.836509999999997</v>
      </c>
      <c r="M105">
        <v>45.977417000000003</v>
      </c>
      <c r="N105">
        <v>59.992493000000003</v>
      </c>
      <c r="O105">
        <v>77.208922999999999</v>
      </c>
      <c r="P105">
        <v>97.888076999999996</v>
      </c>
      <c r="Q105">
        <v>121.28106699999999</v>
      </c>
      <c r="R105">
        <v>146.634308</v>
      </c>
      <c r="S105">
        <v>173.20919799999999</v>
      </c>
      <c r="T105">
        <v>200.31654399999999</v>
      </c>
      <c r="U105">
        <v>227.05197100000001</v>
      </c>
      <c r="V105">
        <v>252.91201799999999</v>
      </c>
      <c r="W105">
        <v>277.37960800000002</v>
      </c>
      <c r="X105">
        <v>300.81640599999997</v>
      </c>
      <c r="Y105">
        <v>323.81274400000001</v>
      </c>
      <c r="Z105">
        <v>346.10037199999999</v>
      </c>
      <c r="AA105">
        <v>367.86077899999998</v>
      </c>
      <c r="AB105">
        <v>388.36615</v>
      </c>
      <c r="AC105">
        <v>407.82025099999998</v>
      </c>
      <c r="AD105">
        <v>425.619934</v>
      </c>
      <c r="AE105" t="s">
        <v>10319</v>
      </c>
    </row>
    <row r="106" spans="1:31">
      <c r="A106" t="s">
        <v>3354</v>
      </c>
      <c r="B106" t="s">
        <v>10320</v>
      </c>
      <c r="C106" t="s">
        <v>10321</v>
      </c>
      <c r="D106" t="s">
        <v>817</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t="s">
        <v>549</v>
      </c>
    </row>
    <row r="107" spans="1:31">
      <c r="A107" t="s">
        <v>996</v>
      </c>
      <c r="B107" t="s">
        <v>10322</v>
      </c>
      <c r="C107" t="s">
        <v>10323</v>
      </c>
      <c r="D107" t="s">
        <v>817</v>
      </c>
      <c r="E107">
        <v>5690.4628910000001</v>
      </c>
      <c r="F107">
        <v>5675.3979490000002</v>
      </c>
      <c r="G107">
        <v>5668.8930659999996</v>
      </c>
      <c r="H107">
        <v>5659.8959960000002</v>
      </c>
      <c r="I107">
        <v>5644.486328</v>
      </c>
      <c r="J107">
        <v>5646.7714839999999</v>
      </c>
      <c r="K107">
        <v>5630.8686520000001</v>
      </c>
      <c r="L107">
        <v>5613.091797</v>
      </c>
      <c r="M107">
        <v>5586.3022460000002</v>
      </c>
      <c r="N107">
        <v>5572.310547</v>
      </c>
      <c r="O107">
        <v>5564.0947269999997</v>
      </c>
      <c r="P107">
        <v>5559.8891599999997</v>
      </c>
      <c r="Q107">
        <v>5561.0864259999998</v>
      </c>
      <c r="R107">
        <v>5565.220703</v>
      </c>
      <c r="S107">
        <v>5572.5239259999998</v>
      </c>
      <c r="T107">
        <v>5585.1059569999998</v>
      </c>
      <c r="U107">
        <v>5598.1289059999999</v>
      </c>
      <c r="V107">
        <v>5610.8188479999999</v>
      </c>
      <c r="W107">
        <v>5619.4677730000003</v>
      </c>
      <c r="X107">
        <v>5630.0268550000001</v>
      </c>
      <c r="Y107">
        <v>5650.2573240000002</v>
      </c>
      <c r="Z107">
        <v>5673.6513670000004</v>
      </c>
      <c r="AA107">
        <v>5699.6694340000004</v>
      </c>
      <c r="AB107">
        <v>5717.2587890000004</v>
      </c>
      <c r="AC107">
        <v>5736.2036129999997</v>
      </c>
      <c r="AD107">
        <v>5752.6611329999996</v>
      </c>
      <c r="AE107" t="s">
        <v>628</v>
      </c>
    </row>
    <row r="108" spans="1:31">
      <c r="A108" t="s">
        <v>8221</v>
      </c>
    </row>
    <row r="109" spans="1:31">
      <c r="A109" t="s">
        <v>850</v>
      </c>
    </row>
    <row r="110" spans="1:31">
      <c r="A110" t="s">
        <v>955</v>
      </c>
      <c r="B110" t="s">
        <v>10324</v>
      </c>
      <c r="C110" t="s">
        <v>10325</v>
      </c>
      <c r="D110" t="s">
        <v>8225</v>
      </c>
      <c r="E110">
        <v>14.359610999999999</v>
      </c>
      <c r="F110">
        <v>14.398097</v>
      </c>
      <c r="G110">
        <v>14.449427</v>
      </c>
      <c r="H110">
        <v>14.510878999999999</v>
      </c>
      <c r="I110">
        <v>14.581574</v>
      </c>
      <c r="J110">
        <v>14.656205</v>
      </c>
      <c r="K110">
        <v>14.7301</v>
      </c>
      <c r="L110">
        <v>14.802655</v>
      </c>
      <c r="M110">
        <v>14.870027</v>
      </c>
      <c r="N110">
        <v>14.930455</v>
      </c>
      <c r="O110">
        <v>14.984055</v>
      </c>
      <c r="P110">
        <v>15.031234</v>
      </c>
      <c r="Q110">
        <v>15.074638</v>
      </c>
      <c r="R110">
        <v>15.115396</v>
      </c>
      <c r="S110">
        <v>15.154358</v>
      </c>
      <c r="T110">
        <v>15.189045</v>
      </c>
      <c r="U110">
        <v>15.222073</v>
      </c>
      <c r="V110">
        <v>15.250073</v>
      </c>
      <c r="W110">
        <v>15.272928</v>
      </c>
      <c r="X110">
        <v>15.293148</v>
      </c>
      <c r="Y110">
        <v>15.313901</v>
      </c>
      <c r="Z110">
        <v>15.333830000000001</v>
      </c>
      <c r="AA110">
        <v>15.353204</v>
      </c>
      <c r="AB110">
        <v>15.375071999999999</v>
      </c>
      <c r="AC110">
        <v>15.399183000000001</v>
      </c>
      <c r="AD110">
        <v>15.42559</v>
      </c>
      <c r="AE110" t="s">
        <v>610</v>
      </c>
    </row>
    <row r="111" spans="1:31">
      <c r="A111" t="s">
        <v>1221</v>
      </c>
      <c r="B111" t="s">
        <v>10326</v>
      </c>
      <c r="C111" t="s">
        <v>10327</v>
      </c>
      <c r="D111" t="s">
        <v>2728</v>
      </c>
      <c r="E111">
        <v>11.648208</v>
      </c>
      <c r="F111">
        <v>11.692019999999999</v>
      </c>
      <c r="G111">
        <v>11.732587000000001</v>
      </c>
      <c r="H111">
        <v>11.770702</v>
      </c>
      <c r="I111">
        <v>11.80588</v>
      </c>
      <c r="J111">
        <v>11.840004</v>
      </c>
      <c r="K111">
        <v>11.870554</v>
      </c>
      <c r="L111">
        <v>11.897607000000001</v>
      </c>
      <c r="M111">
        <v>11.920895</v>
      </c>
      <c r="N111">
        <v>11.940681</v>
      </c>
      <c r="O111">
        <v>11.956756</v>
      </c>
      <c r="P111">
        <v>11.970393</v>
      </c>
      <c r="Q111">
        <v>11.982165</v>
      </c>
      <c r="R111">
        <v>11.992505</v>
      </c>
      <c r="S111">
        <v>12.001664</v>
      </c>
      <c r="T111">
        <v>12.009396000000001</v>
      </c>
      <c r="U111">
        <v>12.016961</v>
      </c>
      <c r="V111">
        <v>12.024274999999999</v>
      </c>
      <c r="W111">
        <v>12.031643000000001</v>
      </c>
      <c r="X111">
        <v>12.04025</v>
      </c>
      <c r="Y111">
        <v>12.051066</v>
      </c>
      <c r="Z111">
        <v>12.063896</v>
      </c>
      <c r="AA111">
        <v>12.079658</v>
      </c>
      <c r="AB111">
        <v>12.099344</v>
      </c>
      <c r="AC111">
        <v>12.122156</v>
      </c>
      <c r="AD111">
        <v>12.147543000000001</v>
      </c>
      <c r="AE111" t="s">
        <v>710</v>
      </c>
    </row>
    <row r="112" spans="1:31">
      <c r="A112" t="s">
        <v>970</v>
      </c>
      <c r="B112" t="s">
        <v>10328</v>
      </c>
      <c r="C112" t="s">
        <v>10329</v>
      </c>
      <c r="D112" t="s">
        <v>2728</v>
      </c>
      <c r="E112">
        <v>9.0984429999999996</v>
      </c>
      <c r="F112">
        <v>9.3260009999999998</v>
      </c>
      <c r="G112">
        <v>9.5431349999999995</v>
      </c>
      <c r="H112">
        <v>9.7347920000000006</v>
      </c>
      <c r="I112">
        <v>9.8992360000000001</v>
      </c>
      <c r="J112">
        <v>10.056539000000001</v>
      </c>
      <c r="K112">
        <v>10.196868</v>
      </c>
      <c r="L112">
        <v>10.321576</v>
      </c>
      <c r="M112">
        <v>10.483592</v>
      </c>
      <c r="N112">
        <v>10.692308000000001</v>
      </c>
      <c r="O112">
        <v>10.862462000000001</v>
      </c>
      <c r="P112">
        <v>10.995843000000001</v>
      </c>
      <c r="Q112">
        <v>11.099283</v>
      </c>
      <c r="R112">
        <v>11.180415999999999</v>
      </c>
      <c r="S112">
        <v>11.24531</v>
      </c>
      <c r="T112">
        <v>11.298456</v>
      </c>
      <c r="U112">
        <v>11.342484000000001</v>
      </c>
      <c r="V112">
        <v>11.379421000000001</v>
      </c>
      <c r="W112">
        <v>11.410360000000001</v>
      </c>
      <c r="X112">
        <v>11.436101000000001</v>
      </c>
      <c r="Y112">
        <v>11.457826000000001</v>
      </c>
      <c r="Z112">
        <v>11.476547</v>
      </c>
      <c r="AA112">
        <v>11.494026</v>
      </c>
      <c r="AB112">
        <v>11.510035</v>
      </c>
      <c r="AC112">
        <v>11.525211000000001</v>
      </c>
      <c r="AD112">
        <v>11.540186</v>
      </c>
      <c r="AE112" t="s">
        <v>646</v>
      </c>
    </row>
    <row r="113" spans="1:31">
      <c r="A113" t="s">
        <v>985</v>
      </c>
      <c r="B113" t="s">
        <v>10330</v>
      </c>
      <c r="C113" t="s">
        <v>10331</v>
      </c>
      <c r="D113" t="s">
        <v>2728</v>
      </c>
      <c r="E113">
        <v>10.798792000000001</v>
      </c>
      <c r="F113">
        <v>10.856293000000001</v>
      </c>
      <c r="G113">
        <v>10.873944</v>
      </c>
      <c r="H113">
        <v>10.886034</v>
      </c>
      <c r="I113">
        <v>10.903517000000001</v>
      </c>
      <c r="J113">
        <v>10.925915</v>
      </c>
      <c r="K113">
        <v>10.956035</v>
      </c>
      <c r="L113">
        <v>11.000768000000001</v>
      </c>
      <c r="M113">
        <v>11.056091</v>
      </c>
      <c r="N113">
        <v>11.121807</v>
      </c>
      <c r="O113">
        <v>11.201555000000001</v>
      </c>
      <c r="P113">
        <v>11.290599</v>
      </c>
      <c r="Q113">
        <v>11.404916999999999</v>
      </c>
      <c r="R113">
        <v>11.513266</v>
      </c>
      <c r="S113">
        <v>11.608107</v>
      </c>
      <c r="T113">
        <v>11.704617000000001</v>
      </c>
      <c r="U113">
        <v>11.785418999999999</v>
      </c>
      <c r="V113">
        <v>11.862076</v>
      </c>
      <c r="W113">
        <v>11.925978000000001</v>
      </c>
      <c r="X113">
        <v>11.977753999999999</v>
      </c>
      <c r="Y113">
        <v>12.020346</v>
      </c>
      <c r="Z113">
        <v>12.053824000000001</v>
      </c>
      <c r="AA113">
        <v>12.081751000000001</v>
      </c>
      <c r="AB113">
        <v>12.103702</v>
      </c>
      <c r="AC113">
        <v>12.121206000000001</v>
      </c>
      <c r="AD113">
        <v>12.13481</v>
      </c>
      <c r="AE113" t="s">
        <v>619</v>
      </c>
    </row>
    <row r="114" spans="1:31">
      <c r="A114" t="s">
        <v>3230</v>
      </c>
      <c r="B114" t="s">
        <v>10332</v>
      </c>
      <c r="C114" t="s">
        <v>10333</v>
      </c>
      <c r="D114" t="s">
        <v>2728</v>
      </c>
      <c r="E114">
        <v>10.104222999999999</v>
      </c>
      <c r="F114">
        <v>10.103422999999999</v>
      </c>
      <c r="G114">
        <v>10.104282</v>
      </c>
      <c r="H114">
        <v>10.105582</v>
      </c>
      <c r="I114">
        <v>10.107865</v>
      </c>
      <c r="J114">
        <v>10.109615</v>
      </c>
      <c r="K114">
        <v>10.110649</v>
      </c>
      <c r="L114">
        <v>10.109721</v>
      </c>
      <c r="M114">
        <v>10.106567999999999</v>
      </c>
      <c r="N114">
        <v>10.100712</v>
      </c>
      <c r="O114">
        <v>10.095901</v>
      </c>
      <c r="P114">
        <v>10.095756</v>
      </c>
      <c r="Q114">
        <v>10.098545</v>
      </c>
      <c r="R114">
        <v>10.103472999999999</v>
      </c>
      <c r="S114">
        <v>10.108295</v>
      </c>
      <c r="T114">
        <v>10.108884</v>
      </c>
      <c r="U114">
        <v>10.107077</v>
      </c>
      <c r="V114">
        <v>10.106192</v>
      </c>
      <c r="W114">
        <v>10.108479000000001</v>
      </c>
      <c r="X114">
        <v>10.114791</v>
      </c>
      <c r="Y114">
        <v>10.104162000000001</v>
      </c>
      <c r="Z114">
        <v>10.082758999999999</v>
      </c>
      <c r="AA114">
        <v>10.062147</v>
      </c>
      <c r="AB114">
        <v>10.066388999999999</v>
      </c>
      <c r="AC114">
        <v>10.09995</v>
      </c>
      <c r="AD114">
        <v>10.152122</v>
      </c>
      <c r="AE114" t="s">
        <v>628</v>
      </c>
    </row>
    <row r="115" spans="1:31">
      <c r="A115" t="s">
        <v>2271</v>
      </c>
      <c r="B115" t="s">
        <v>10334</v>
      </c>
      <c r="C115" t="s">
        <v>10335</v>
      </c>
      <c r="D115" t="s">
        <v>8225</v>
      </c>
      <c r="E115">
        <v>41.511620000000001</v>
      </c>
      <c r="F115">
        <v>41.696468000000003</v>
      </c>
      <c r="G115">
        <v>41.829937000000001</v>
      </c>
      <c r="H115">
        <v>41.921967000000002</v>
      </c>
      <c r="I115">
        <v>41.993893</v>
      </c>
      <c r="J115">
        <v>42.050266000000001</v>
      </c>
      <c r="K115">
        <v>42.093589999999999</v>
      </c>
      <c r="L115">
        <v>42.129646000000001</v>
      </c>
      <c r="M115">
        <v>42.159191</v>
      </c>
      <c r="N115">
        <v>42.184593</v>
      </c>
      <c r="O115">
        <v>42.206271999999998</v>
      </c>
      <c r="P115">
        <v>42.224888</v>
      </c>
      <c r="Q115">
        <v>42.240642999999999</v>
      </c>
      <c r="R115">
        <v>42.254711</v>
      </c>
      <c r="S115">
        <v>42.266285000000003</v>
      </c>
      <c r="T115">
        <v>42.285941999999999</v>
      </c>
      <c r="U115">
        <v>42.313564</v>
      </c>
      <c r="V115">
        <v>42.334465000000002</v>
      </c>
      <c r="W115">
        <v>42.345627</v>
      </c>
      <c r="X115">
        <v>42.351711000000002</v>
      </c>
      <c r="Y115">
        <v>42.354942000000001</v>
      </c>
      <c r="Z115">
        <v>42.356772999999997</v>
      </c>
      <c r="AA115">
        <v>42.357914000000001</v>
      </c>
      <c r="AB115">
        <v>42.358559</v>
      </c>
      <c r="AC115">
        <v>42.359000999999999</v>
      </c>
      <c r="AD115">
        <v>42.359290999999999</v>
      </c>
      <c r="AE115" t="s">
        <v>676</v>
      </c>
    </row>
    <row r="116" spans="1:31">
      <c r="A116" t="s">
        <v>3238</v>
      </c>
      <c r="B116" t="s">
        <v>10336</v>
      </c>
      <c r="C116" t="s">
        <v>10337</v>
      </c>
      <c r="D116" t="s">
        <v>8225</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t="s">
        <v>549</v>
      </c>
    </row>
    <row r="117" spans="1:31">
      <c r="A117" t="s">
        <v>3235</v>
      </c>
      <c r="B117" t="s">
        <v>10338</v>
      </c>
      <c r="C117" t="s">
        <v>10339</v>
      </c>
      <c r="D117" t="s">
        <v>2728</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t="s">
        <v>549</v>
      </c>
    </row>
    <row r="118" spans="1:31">
      <c r="A118" t="s">
        <v>2287</v>
      </c>
      <c r="B118" t="s">
        <v>10340</v>
      </c>
      <c r="C118" t="s">
        <v>10341</v>
      </c>
      <c r="D118" t="s">
        <v>8225</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t="s">
        <v>549</v>
      </c>
    </row>
    <row r="119" spans="1:31">
      <c r="A119" t="s">
        <v>3348</v>
      </c>
      <c r="B119" t="s">
        <v>10342</v>
      </c>
      <c r="C119" t="s">
        <v>10343</v>
      </c>
      <c r="D119" t="s">
        <v>8225</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t="s">
        <v>549</v>
      </c>
    </row>
    <row r="120" spans="1:31">
      <c r="A120" t="s">
        <v>3351</v>
      </c>
      <c r="B120" t="s">
        <v>10344</v>
      </c>
      <c r="C120" t="s">
        <v>10345</v>
      </c>
      <c r="D120" t="s">
        <v>2728</v>
      </c>
      <c r="E120">
        <v>14.015262999999999</v>
      </c>
      <c r="F120">
        <v>14.013569</v>
      </c>
      <c r="G120">
        <v>14.021940000000001</v>
      </c>
      <c r="H120">
        <v>14.036565</v>
      </c>
      <c r="I120">
        <v>14.057689</v>
      </c>
      <c r="J120">
        <v>14.086316999999999</v>
      </c>
      <c r="K120">
        <v>14.126541</v>
      </c>
      <c r="L120">
        <v>14.173980999999999</v>
      </c>
      <c r="M120">
        <v>14.228186000000001</v>
      </c>
      <c r="N120">
        <v>14.28945</v>
      </c>
      <c r="O120">
        <v>14.350714999999999</v>
      </c>
      <c r="P120">
        <v>14.404946000000001</v>
      </c>
      <c r="Q120">
        <v>14.444652</v>
      </c>
      <c r="R120">
        <v>14.470791999999999</v>
      </c>
      <c r="S120">
        <v>14.486153</v>
      </c>
      <c r="T120">
        <v>14.494659</v>
      </c>
      <c r="U120">
        <v>14.498779000000001</v>
      </c>
      <c r="V120">
        <v>14.500019999999999</v>
      </c>
      <c r="W120">
        <v>14.499333</v>
      </c>
      <c r="X120">
        <v>14.497403</v>
      </c>
      <c r="Y120">
        <v>14.494657</v>
      </c>
      <c r="Z120">
        <v>14.491384</v>
      </c>
      <c r="AA120">
        <v>14.48781</v>
      </c>
      <c r="AB120">
        <v>14.484152999999999</v>
      </c>
      <c r="AC120">
        <v>14.480693</v>
      </c>
      <c r="AD120">
        <v>14.477460000000001</v>
      </c>
      <c r="AE120" t="s">
        <v>676</v>
      </c>
    </row>
    <row r="121" spans="1:31">
      <c r="A121" t="s">
        <v>3354</v>
      </c>
      <c r="B121" t="s">
        <v>10346</v>
      </c>
      <c r="C121" t="s">
        <v>10347</v>
      </c>
      <c r="D121" t="s">
        <v>8225</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t="s">
        <v>549</v>
      </c>
    </row>
    <row r="122" spans="1:31">
      <c r="A122" t="s">
        <v>8251</v>
      </c>
      <c r="B122" t="s">
        <v>10348</v>
      </c>
      <c r="C122" t="s">
        <v>10349</v>
      </c>
      <c r="E122">
        <v>13.253558</v>
      </c>
      <c r="F122">
        <v>13.277319</v>
      </c>
      <c r="G122">
        <v>13.307313000000001</v>
      </c>
      <c r="H122">
        <v>13.341537000000001</v>
      </c>
      <c r="I122">
        <v>13.378854</v>
      </c>
      <c r="J122">
        <v>13.417935</v>
      </c>
      <c r="K122">
        <v>13.455814</v>
      </c>
      <c r="L122">
        <v>13.492418000000001</v>
      </c>
      <c r="M122">
        <v>13.527015</v>
      </c>
      <c r="N122">
        <v>13.559723</v>
      </c>
      <c r="O122">
        <v>13.591429</v>
      </c>
      <c r="P122">
        <v>13.623523</v>
      </c>
      <c r="Q122">
        <v>13.655442000000001</v>
      </c>
      <c r="R122">
        <v>13.686272000000001</v>
      </c>
      <c r="S122">
        <v>13.715280999999999</v>
      </c>
      <c r="T122">
        <v>13.747721</v>
      </c>
      <c r="U122">
        <v>13.797402999999999</v>
      </c>
      <c r="V122">
        <v>13.874019000000001</v>
      </c>
      <c r="W122">
        <v>13.976603000000001</v>
      </c>
      <c r="X122">
        <v>14.111129999999999</v>
      </c>
      <c r="Y122">
        <v>14.274321</v>
      </c>
      <c r="Z122">
        <v>14.449669999999999</v>
      </c>
      <c r="AA122">
        <v>14.636676</v>
      </c>
      <c r="AB122">
        <v>14.836795</v>
      </c>
      <c r="AC122">
        <v>15.040851</v>
      </c>
      <c r="AD122">
        <v>15.243010999999999</v>
      </c>
      <c r="AE122" t="s">
        <v>665</v>
      </c>
    </row>
    <row r="123" spans="1:31">
      <c r="A123" t="s">
        <v>854</v>
      </c>
    </row>
    <row r="124" spans="1:31">
      <c r="A124" t="s">
        <v>955</v>
      </c>
      <c r="B124" t="s">
        <v>10350</v>
      </c>
      <c r="C124" t="s">
        <v>10351</v>
      </c>
      <c r="D124" t="s">
        <v>8225</v>
      </c>
      <c r="E124">
        <v>9.0553620000000006</v>
      </c>
      <c r="F124">
        <v>9.1447129999999994</v>
      </c>
      <c r="G124">
        <v>9.2505059999999997</v>
      </c>
      <c r="H124">
        <v>9.3653370000000002</v>
      </c>
      <c r="I124">
        <v>9.4960269999999998</v>
      </c>
      <c r="J124">
        <v>9.6337969999999995</v>
      </c>
      <c r="K124">
        <v>9.7766999999999999</v>
      </c>
      <c r="L124">
        <v>9.9222180000000009</v>
      </c>
      <c r="M124">
        <v>10.068234</v>
      </c>
      <c r="N124">
        <v>10.211048999999999</v>
      </c>
      <c r="O124">
        <v>10.346632</v>
      </c>
      <c r="P124">
        <v>10.468869</v>
      </c>
      <c r="Q124">
        <v>10.579020999999999</v>
      </c>
      <c r="R124">
        <v>10.679309</v>
      </c>
      <c r="S124">
        <v>10.770816</v>
      </c>
      <c r="T124">
        <v>10.855712</v>
      </c>
      <c r="U124">
        <v>10.935929</v>
      </c>
      <c r="V124">
        <v>11.007495</v>
      </c>
      <c r="W124">
        <v>11.068951</v>
      </c>
      <c r="X124">
        <v>11.12161</v>
      </c>
      <c r="Y124">
        <v>11.169466999999999</v>
      </c>
      <c r="Z124">
        <v>11.212975999999999</v>
      </c>
      <c r="AA124">
        <v>11.251531999999999</v>
      </c>
      <c r="AB124">
        <v>11.286322</v>
      </c>
      <c r="AC124">
        <v>11.318735</v>
      </c>
      <c r="AD124">
        <v>11.350573000000001</v>
      </c>
      <c r="AE124" t="s">
        <v>613</v>
      </c>
    </row>
    <row r="125" spans="1:31">
      <c r="A125" t="s">
        <v>1221</v>
      </c>
      <c r="B125" t="s">
        <v>10352</v>
      </c>
      <c r="C125" t="s">
        <v>10353</v>
      </c>
      <c r="D125" t="s">
        <v>2728</v>
      </c>
      <c r="E125">
        <v>8.7567219999999999</v>
      </c>
      <c r="F125">
        <v>8.7809620000000006</v>
      </c>
      <c r="G125">
        <v>8.8220209999999994</v>
      </c>
      <c r="H125">
        <v>8.8776569999999992</v>
      </c>
      <c r="I125">
        <v>8.9452850000000002</v>
      </c>
      <c r="J125">
        <v>9.0233159999999994</v>
      </c>
      <c r="K125">
        <v>9.1079179999999997</v>
      </c>
      <c r="L125">
        <v>9.1952180000000006</v>
      </c>
      <c r="M125">
        <v>9.2816600000000005</v>
      </c>
      <c r="N125">
        <v>9.3643509999999992</v>
      </c>
      <c r="O125">
        <v>9.44191</v>
      </c>
      <c r="P125">
        <v>9.509703</v>
      </c>
      <c r="Q125">
        <v>9.5691659999999992</v>
      </c>
      <c r="R125">
        <v>9.6217279999999992</v>
      </c>
      <c r="S125">
        <v>9.6684180000000008</v>
      </c>
      <c r="T125">
        <v>9.7118450000000003</v>
      </c>
      <c r="U125">
        <v>9.7514920000000007</v>
      </c>
      <c r="V125">
        <v>9.7857620000000001</v>
      </c>
      <c r="W125">
        <v>9.8166689999999992</v>
      </c>
      <c r="X125">
        <v>9.8453859999999995</v>
      </c>
      <c r="Y125">
        <v>9.8726430000000001</v>
      </c>
      <c r="Z125">
        <v>9.8973910000000007</v>
      </c>
      <c r="AA125">
        <v>9.9195340000000005</v>
      </c>
      <c r="AB125">
        <v>9.9393089999999997</v>
      </c>
      <c r="AC125">
        <v>9.957751</v>
      </c>
      <c r="AD125">
        <v>9.9757189999999998</v>
      </c>
      <c r="AE125" t="s">
        <v>619</v>
      </c>
    </row>
    <row r="126" spans="1:31">
      <c r="A126" t="s">
        <v>970</v>
      </c>
      <c r="B126" t="s">
        <v>10354</v>
      </c>
      <c r="C126" t="s">
        <v>10355</v>
      </c>
      <c r="D126" t="s">
        <v>2728</v>
      </c>
      <c r="E126">
        <v>6.9980890000000002</v>
      </c>
      <c r="F126">
        <v>7.0132370000000002</v>
      </c>
      <c r="G126">
        <v>7.0275020000000001</v>
      </c>
      <c r="H126">
        <v>7.0415010000000002</v>
      </c>
      <c r="I126">
        <v>7.0613979999999996</v>
      </c>
      <c r="J126">
        <v>7.0794819999999996</v>
      </c>
      <c r="K126">
        <v>7.0995499999999998</v>
      </c>
      <c r="L126">
        <v>7.1209860000000003</v>
      </c>
      <c r="M126">
        <v>7.132193</v>
      </c>
      <c r="N126">
        <v>7.1320990000000002</v>
      </c>
      <c r="O126">
        <v>7.1301040000000002</v>
      </c>
      <c r="P126">
        <v>7.1331360000000004</v>
      </c>
      <c r="Q126">
        <v>7.140917</v>
      </c>
      <c r="R126">
        <v>7.1533910000000001</v>
      </c>
      <c r="S126">
        <v>7.1695039999999999</v>
      </c>
      <c r="T126">
        <v>7.1880360000000003</v>
      </c>
      <c r="U126">
        <v>7.2094300000000002</v>
      </c>
      <c r="V126">
        <v>7.232513</v>
      </c>
      <c r="W126">
        <v>7.2572380000000001</v>
      </c>
      <c r="X126">
        <v>7.2847799999999996</v>
      </c>
      <c r="Y126">
        <v>7.3081180000000003</v>
      </c>
      <c r="Z126">
        <v>7.335267</v>
      </c>
      <c r="AA126">
        <v>7.3631250000000001</v>
      </c>
      <c r="AB126">
        <v>7.4263680000000001</v>
      </c>
      <c r="AC126">
        <v>7.5658130000000003</v>
      </c>
      <c r="AD126">
        <v>7.7502700000000004</v>
      </c>
      <c r="AE126" t="s">
        <v>634</v>
      </c>
    </row>
    <row r="127" spans="1:31">
      <c r="A127" t="s">
        <v>985</v>
      </c>
      <c r="B127" t="s">
        <v>10356</v>
      </c>
      <c r="C127" t="s">
        <v>10357</v>
      </c>
      <c r="D127" t="s">
        <v>2728</v>
      </c>
      <c r="E127">
        <v>7.1337270000000004</v>
      </c>
      <c r="F127">
        <v>7.2753209999999999</v>
      </c>
      <c r="G127">
        <v>7.4202510000000004</v>
      </c>
      <c r="H127">
        <v>7.5615170000000003</v>
      </c>
      <c r="I127">
        <v>7.6983430000000004</v>
      </c>
      <c r="J127">
        <v>7.8345529999999997</v>
      </c>
      <c r="K127">
        <v>7.9715509999999998</v>
      </c>
      <c r="L127">
        <v>8.1067239999999998</v>
      </c>
      <c r="M127">
        <v>8.2351329999999994</v>
      </c>
      <c r="N127">
        <v>8.3587880000000006</v>
      </c>
      <c r="O127">
        <v>8.4752639999999992</v>
      </c>
      <c r="P127">
        <v>8.5801759999999998</v>
      </c>
      <c r="Q127">
        <v>8.6765889999999999</v>
      </c>
      <c r="R127">
        <v>8.7624200000000005</v>
      </c>
      <c r="S127">
        <v>8.8380890000000001</v>
      </c>
      <c r="T127">
        <v>8.9054169999999999</v>
      </c>
      <c r="U127">
        <v>8.9645019999999995</v>
      </c>
      <c r="V127">
        <v>9.0169339999999991</v>
      </c>
      <c r="W127">
        <v>9.0622769999999999</v>
      </c>
      <c r="X127">
        <v>9.1034710000000008</v>
      </c>
      <c r="Y127">
        <v>9.1388020000000001</v>
      </c>
      <c r="Z127">
        <v>9.1693770000000008</v>
      </c>
      <c r="AA127">
        <v>9.1956039999999994</v>
      </c>
      <c r="AB127">
        <v>9.2179970000000004</v>
      </c>
      <c r="AC127">
        <v>9.2359729999999995</v>
      </c>
      <c r="AD127">
        <v>9.2512699999999999</v>
      </c>
      <c r="AE127" t="s">
        <v>646</v>
      </c>
    </row>
    <row r="128" spans="1:31">
      <c r="A128" t="s">
        <v>3230</v>
      </c>
      <c r="B128" t="s">
        <v>10358</v>
      </c>
      <c r="C128" t="s">
        <v>10359</v>
      </c>
      <c r="D128" t="s">
        <v>371</v>
      </c>
      <c r="E128">
        <v>7.8626459999999998</v>
      </c>
      <c r="F128">
        <v>7.8649100000000001</v>
      </c>
      <c r="G128">
        <v>7.8669520000000004</v>
      </c>
      <c r="H128">
        <v>7.8686449999999999</v>
      </c>
      <c r="I128">
        <v>7.8702589999999999</v>
      </c>
      <c r="J128">
        <v>7.8714789999999999</v>
      </c>
      <c r="K128">
        <v>7.872566</v>
      </c>
      <c r="L128">
        <v>7.8719219999999996</v>
      </c>
      <c r="M128">
        <v>7.8693359999999997</v>
      </c>
      <c r="N128">
        <v>7.8662320000000001</v>
      </c>
      <c r="O128">
        <v>7.8638820000000003</v>
      </c>
      <c r="P128">
        <v>7.8613559999999998</v>
      </c>
      <c r="Q128">
        <v>7.8594480000000004</v>
      </c>
      <c r="R128">
        <v>7.8579439999999998</v>
      </c>
      <c r="S128">
        <v>7.8573279999999999</v>
      </c>
      <c r="T128">
        <v>7.8580100000000002</v>
      </c>
      <c r="U128">
        <v>7.8589120000000001</v>
      </c>
      <c r="V128">
        <v>7.8601900000000002</v>
      </c>
      <c r="W128">
        <v>7.8622709999999998</v>
      </c>
      <c r="X128">
        <v>7.8667959999999999</v>
      </c>
      <c r="Y128">
        <v>7.8784619999999999</v>
      </c>
      <c r="Z128">
        <v>7.8936339999999996</v>
      </c>
      <c r="AA128">
        <v>7.9090550000000004</v>
      </c>
      <c r="AB128">
        <v>7.9243499999999996</v>
      </c>
      <c r="AC128">
        <v>7.939317</v>
      </c>
      <c r="AD128">
        <v>7.9523809999999999</v>
      </c>
      <c r="AE128" t="s">
        <v>628</v>
      </c>
    </row>
    <row r="129" spans="1:31">
      <c r="A129" t="s">
        <v>2271</v>
      </c>
      <c r="B129" t="s">
        <v>10360</v>
      </c>
      <c r="C129" t="s">
        <v>10361</v>
      </c>
      <c r="D129" t="s">
        <v>2728</v>
      </c>
      <c r="E129">
        <v>23.756882000000001</v>
      </c>
      <c r="F129">
        <v>23.096142</v>
      </c>
      <c r="G129">
        <v>22.674477</v>
      </c>
      <c r="H129">
        <v>22.410273</v>
      </c>
      <c r="I129">
        <v>22.243334000000001</v>
      </c>
      <c r="J129">
        <v>22.140812</v>
      </c>
      <c r="K129">
        <v>22.066725000000002</v>
      </c>
      <c r="L129">
        <v>22.019278</v>
      </c>
      <c r="M129">
        <v>21.985576999999999</v>
      </c>
      <c r="N129">
        <v>21.962337000000002</v>
      </c>
      <c r="O129">
        <v>21.943819000000001</v>
      </c>
      <c r="P129">
        <v>21.925901</v>
      </c>
      <c r="Q129">
        <v>21.910542</v>
      </c>
      <c r="R129">
        <v>21.902854999999999</v>
      </c>
      <c r="S129">
        <v>21.895271000000001</v>
      </c>
      <c r="T129">
        <v>21.887836</v>
      </c>
      <c r="U129">
        <v>21.882555</v>
      </c>
      <c r="V129">
        <v>21.879597</v>
      </c>
      <c r="W129">
        <v>21.877414999999999</v>
      </c>
      <c r="X129">
        <v>21.874516</v>
      </c>
      <c r="Y129">
        <v>21.871416</v>
      </c>
      <c r="Z129">
        <v>21.867750000000001</v>
      </c>
      <c r="AA129">
        <v>21.864242999999998</v>
      </c>
      <c r="AB129">
        <v>21.861640999999999</v>
      </c>
      <c r="AC129">
        <v>21.859518000000001</v>
      </c>
      <c r="AD129">
        <v>21.856774999999999</v>
      </c>
      <c r="AE129" t="s">
        <v>727</v>
      </c>
    </row>
    <row r="130" spans="1:31">
      <c r="A130" t="s">
        <v>3238</v>
      </c>
      <c r="B130" t="s">
        <v>10362</v>
      </c>
      <c r="C130" t="s">
        <v>10363</v>
      </c>
      <c r="D130" t="s">
        <v>2728</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t="s">
        <v>549</v>
      </c>
    </row>
    <row r="131" spans="1:31">
      <c r="A131" t="s">
        <v>3235</v>
      </c>
      <c r="B131" t="s">
        <v>10364</v>
      </c>
      <c r="C131" t="s">
        <v>10365</v>
      </c>
      <c r="D131" t="s">
        <v>2728</v>
      </c>
      <c r="E131">
        <v>9.2205359999999992</v>
      </c>
      <c r="F131">
        <v>9.2205359999999992</v>
      </c>
      <c r="G131">
        <v>9.2205359999999992</v>
      </c>
      <c r="H131">
        <v>9.2205359999999992</v>
      </c>
      <c r="I131">
        <v>9.2205359999999992</v>
      </c>
      <c r="J131">
        <v>9.2205359999999992</v>
      </c>
      <c r="K131">
        <v>9.2205359999999992</v>
      </c>
      <c r="L131">
        <v>9.2205359999999992</v>
      </c>
      <c r="M131">
        <v>9.2205359999999992</v>
      </c>
      <c r="N131">
        <v>9.2205359999999992</v>
      </c>
      <c r="O131">
        <v>9.2205359999999992</v>
      </c>
      <c r="P131">
        <v>9.2205359999999992</v>
      </c>
      <c r="Q131">
        <v>9.2205359999999992</v>
      </c>
      <c r="R131">
        <v>9.2205359999999992</v>
      </c>
      <c r="S131">
        <v>9.2205359999999992</v>
      </c>
      <c r="T131">
        <v>9.2205359999999992</v>
      </c>
      <c r="U131">
        <v>9.2205359999999992</v>
      </c>
      <c r="V131">
        <v>9.2205359999999992</v>
      </c>
      <c r="W131">
        <v>9.2205359999999992</v>
      </c>
      <c r="X131">
        <v>9.2205359999999992</v>
      </c>
      <c r="Y131">
        <v>9.2205359999999992</v>
      </c>
      <c r="Z131">
        <v>9.2205359999999992</v>
      </c>
      <c r="AA131">
        <v>9.2205359999999992</v>
      </c>
      <c r="AB131">
        <v>9.2205359999999992</v>
      </c>
      <c r="AC131">
        <v>9.2205359999999992</v>
      </c>
      <c r="AD131">
        <v>9.2205359999999992</v>
      </c>
      <c r="AE131" t="s">
        <v>628</v>
      </c>
    </row>
    <row r="132" spans="1:31">
      <c r="A132" t="s">
        <v>2287</v>
      </c>
      <c r="B132" t="s">
        <v>10366</v>
      </c>
      <c r="C132" t="s">
        <v>10367</v>
      </c>
      <c r="D132" t="s">
        <v>2728</v>
      </c>
      <c r="E132">
        <v>0</v>
      </c>
      <c r="F132">
        <v>0</v>
      </c>
      <c r="G132">
        <v>0</v>
      </c>
      <c r="H132">
        <v>0</v>
      </c>
      <c r="I132">
        <v>0</v>
      </c>
      <c r="J132">
        <v>0</v>
      </c>
      <c r="K132">
        <v>0</v>
      </c>
      <c r="L132">
        <v>0</v>
      </c>
      <c r="M132">
        <v>0</v>
      </c>
      <c r="N132">
        <v>0</v>
      </c>
      <c r="O132">
        <v>0</v>
      </c>
      <c r="P132">
        <v>0</v>
      </c>
      <c r="Q132">
        <v>0</v>
      </c>
      <c r="R132">
        <v>0</v>
      </c>
      <c r="S132">
        <v>0</v>
      </c>
      <c r="T132">
        <v>0</v>
      </c>
      <c r="U132">
        <v>0</v>
      </c>
      <c r="V132">
        <v>0</v>
      </c>
      <c r="W132">
        <v>0</v>
      </c>
      <c r="X132">
        <v>0</v>
      </c>
      <c r="Y132">
        <v>0</v>
      </c>
      <c r="Z132">
        <v>0</v>
      </c>
      <c r="AA132">
        <v>0</v>
      </c>
      <c r="AB132">
        <v>0</v>
      </c>
      <c r="AC132">
        <v>0</v>
      </c>
      <c r="AD132">
        <v>0</v>
      </c>
      <c r="AE132" t="s">
        <v>549</v>
      </c>
    </row>
    <row r="133" spans="1:31">
      <c r="A133" t="s">
        <v>3348</v>
      </c>
      <c r="B133" t="s">
        <v>10368</v>
      </c>
      <c r="C133" t="s">
        <v>10369</v>
      </c>
      <c r="D133" t="s">
        <v>8225</v>
      </c>
      <c r="E133">
        <v>0</v>
      </c>
      <c r="F133">
        <v>0</v>
      </c>
      <c r="G133">
        <v>0</v>
      </c>
      <c r="H133">
        <v>0</v>
      </c>
      <c r="I133">
        <v>0</v>
      </c>
      <c r="J133">
        <v>0</v>
      </c>
      <c r="K133">
        <v>0</v>
      </c>
      <c r="L133">
        <v>0</v>
      </c>
      <c r="M133">
        <v>0</v>
      </c>
      <c r="N133">
        <v>0</v>
      </c>
      <c r="O133">
        <v>0</v>
      </c>
      <c r="P133">
        <v>0</v>
      </c>
      <c r="Q133">
        <v>0</v>
      </c>
      <c r="R133">
        <v>0</v>
      </c>
      <c r="S133">
        <v>0</v>
      </c>
      <c r="T133">
        <v>0</v>
      </c>
      <c r="U133">
        <v>0</v>
      </c>
      <c r="V133">
        <v>0</v>
      </c>
      <c r="W133">
        <v>0</v>
      </c>
      <c r="X133">
        <v>0</v>
      </c>
      <c r="Y133">
        <v>0</v>
      </c>
      <c r="Z133">
        <v>0</v>
      </c>
      <c r="AA133">
        <v>0</v>
      </c>
      <c r="AB133">
        <v>0</v>
      </c>
      <c r="AC133">
        <v>0</v>
      </c>
      <c r="AD133">
        <v>0</v>
      </c>
      <c r="AE133" t="s">
        <v>549</v>
      </c>
    </row>
    <row r="134" spans="1:31">
      <c r="A134" t="s">
        <v>3351</v>
      </c>
      <c r="B134" t="s">
        <v>10370</v>
      </c>
      <c r="C134" t="s">
        <v>10371</v>
      </c>
      <c r="D134" t="s">
        <v>2728</v>
      </c>
      <c r="E134">
        <v>9.8478510000000004</v>
      </c>
      <c r="F134">
        <v>9.8841370000000008</v>
      </c>
      <c r="G134">
        <v>9.8989320000000003</v>
      </c>
      <c r="H134">
        <v>9.909338</v>
      </c>
      <c r="I134">
        <v>9.9181570000000008</v>
      </c>
      <c r="J134">
        <v>9.9298669999999998</v>
      </c>
      <c r="K134">
        <v>9.966208</v>
      </c>
      <c r="L134">
        <v>10.022741</v>
      </c>
      <c r="M134">
        <v>10.099705999999999</v>
      </c>
      <c r="N134">
        <v>10.183889000000001</v>
      </c>
      <c r="O134">
        <v>10.258155</v>
      </c>
      <c r="P134">
        <v>10.318574999999999</v>
      </c>
      <c r="Q134">
        <v>10.365211</v>
      </c>
      <c r="R134">
        <v>10.401318</v>
      </c>
      <c r="S134">
        <v>10.429368999999999</v>
      </c>
      <c r="T134">
        <v>10.451465000000001</v>
      </c>
      <c r="U134">
        <v>10.468302</v>
      </c>
      <c r="V134">
        <v>10.481358</v>
      </c>
      <c r="W134">
        <v>10.491721999999999</v>
      </c>
      <c r="X134">
        <v>10.500090999999999</v>
      </c>
      <c r="Y134">
        <v>10.506879</v>
      </c>
      <c r="Z134">
        <v>10.512414</v>
      </c>
      <c r="AA134">
        <v>10.516904</v>
      </c>
      <c r="AB134">
        <v>10.520545</v>
      </c>
      <c r="AC134">
        <v>10.523535000000001</v>
      </c>
      <c r="AD134">
        <v>10.526019</v>
      </c>
      <c r="AE134" t="s">
        <v>610</v>
      </c>
    </row>
    <row r="135" spans="1:31">
      <c r="A135" t="s">
        <v>3354</v>
      </c>
      <c r="B135" t="s">
        <v>10372</v>
      </c>
      <c r="C135" t="s">
        <v>10373</v>
      </c>
      <c r="D135" t="s">
        <v>8225</v>
      </c>
      <c r="E135">
        <v>0</v>
      </c>
      <c r="F135">
        <v>0</v>
      </c>
      <c r="G135">
        <v>0</v>
      </c>
      <c r="H135">
        <v>0</v>
      </c>
      <c r="I135">
        <v>0</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t="s">
        <v>549</v>
      </c>
    </row>
    <row r="136" spans="1:31">
      <c r="A136" t="s">
        <v>8282</v>
      </c>
      <c r="B136" t="s">
        <v>10374</v>
      </c>
      <c r="C136" t="s">
        <v>10375</v>
      </c>
      <c r="E136">
        <v>8.9226120000000009</v>
      </c>
      <c r="F136">
        <v>8.9852170000000005</v>
      </c>
      <c r="G136">
        <v>9.0637519999999991</v>
      </c>
      <c r="H136">
        <v>9.1527469999999997</v>
      </c>
      <c r="I136">
        <v>9.2549939999999999</v>
      </c>
      <c r="J136">
        <v>9.3649129999999996</v>
      </c>
      <c r="K136">
        <v>9.4800020000000007</v>
      </c>
      <c r="L136">
        <v>9.597213</v>
      </c>
      <c r="M136">
        <v>9.7141230000000007</v>
      </c>
      <c r="N136">
        <v>9.8272139999999997</v>
      </c>
      <c r="O136">
        <v>9.9335690000000003</v>
      </c>
      <c r="P136">
        <v>10.027856</v>
      </c>
      <c r="Q136">
        <v>10.110984999999999</v>
      </c>
      <c r="R136">
        <v>10.184744</v>
      </c>
      <c r="S136">
        <v>10.250178999999999</v>
      </c>
      <c r="T136">
        <v>10.309665000000001</v>
      </c>
      <c r="U136">
        <v>10.363826</v>
      </c>
      <c r="V136">
        <v>10.410511</v>
      </c>
      <c r="W136">
        <v>10.450519</v>
      </c>
      <c r="X136">
        <v>10.48516</v>
      </c>
      <c r="Y136">
        <v>10.516598999999999</v>
      </c>
      <c r="Z136">
        <v>10.544691</v>
      </c>
      <c r="AA136">
        <v>10.569328000000001</v>
      </c>
      <c r="AB136">
        <v>10.591162000000001</v>
      </c>
      <c r="AC136">
        <v>10.611227</v>
      </c>
      <c r="AD136">
        <v>10.630725999999999</v>
      </c>
      <c r="AE136" t="s">
        <v>668</v>
      </c>
    </row>
    <row r="137" spans="1:31">
      <c r="A137" t="s">
        <v>8062</v>
      </c>
    </row>
    <row r="138" spans="1:31">
      <c r="A138" t="s">
        <v>955</v>
      </c>
      <c r="B138" t="s">
        <v>10376</v>
      </c>
      <c r="C138" t="s">
        <v>10377</v>
      </c>
      <c r="D138" t="s">
        <v>8225</v>
      </c>
      <c r="E138">
        <v>6.5957980000000003</v>
      </c>
      <c r="F138">
        <v>6.6596979999999997</v>
      </c>
      <c r="G138">
        <v>6.7391740000000002</v>
      </c>
      <c r="H138">
        <v>6.822762</v>
      </c>
      <c r="I138">
        <v>6.9042500000000002</v>
      </c>
      <c r="J138">
        <v>6.9857339999999999</v>
      </c>
      <c r="K138">
        <v>7.0663049999999998</v>
      </c>
      <c r="L138">
        <v>7.1641760000000003</v>
      </c>
      <c r="M138">
        <v>7.2630100000000004</v>
      </c>
      <c r="N138">
        <v>7.3563869999999998</v>
      </c>
      <c r="O138">
        <v>7.4426110000000003</v>
      </c>
      <c r="P138">
        <v>7.5190530000000004</v>
      </c>
      <c r="Q138">
        <v>7.5863769999999997</v>
      </c>
      <c r="R138">
        <v>7.6459859999999997</v>
      </c>
      <c r="S138">
        <v>7.6991569999999996</v>
      </c>
      <c r="T138">
        <v>7.747662</v>
      </c>
      <c r="U138">
        <v>7.7900710000000002</v>
      </c>
      <c r="V138">
        <v>7.8261960000000004</v>
      </c>
      <c r="W138">
        <v>7.8569120000000003</v>
      </c>
      <c r="X138">
        <v>7.8831569999999997</v>
      </c>
      <c r="Y138">
        <v>7.9059739999999996</v>
      </c>
      <c r="Z138">
        <v>7.926113</v>
      </c>
      <c r="AA138">
        <v>7.9435349999999998</v>
      </c>
      <c r="AB138">
        <v>7.958977</v>
      </c>
      <c r="AC138">
        <v>7.9728389999999996</v>
      </c>
      <c r="AD138">
        <v>7.9848340000000002</v>
      </c>
      <c r="AE138" t="s">
        <v>671</v>
      </c>
    </row>
    <row r="139" spans="1:31">
      <c r="A139" t="s">
        <v>1221</v>
      </c>
      <c r="B139" t="s">
        <v>10378</v>
      </c>
      <c r="C139" t="s">
        <v>10379</v>
      </c>
      <c r="D139" t="s">
        <v>2728</v>
      </c>
      <c r="E139">
        <v>5.1109039999999997</v>
      </c>
      <c r="F139">
        <v>5.127148</v>
      </c>
      <c r="G139">
        <v>5.150239</v>
      </c>
      <c r="H139">
        <v>5.1793339999999999</v>
      </c>
      <c r="I139">
        <v>5.2122190000000002</v>
      </c>
      <c r="J139">
        <v>5.2472060000000003</v>
      </c>
      <c r="K139">
        <v>5.2903390000000003</v>
      </c>
      <c r="L139">
        <v>5.3410149999999996</v>
      </c>
      <c r="M139">
        <v>5.3996329999999997</v>
      </c>
      <c r="N139">
        <v>5.4597350000000002</v>
      </c>
      <c r="O139">
        <v>5.5231880000000002</v>
      </c>
      <c r="P139">
        <v>5.585655</v>
      </c>
      <c r="Q139">
        <v>5.6515610000000001</v>
      </c>
      <c r="R139">
        <v>5.7230780000000001</v>
      </c>
      <c r="S139">
        <v>5.7982469999999999</v>
      </c>
      <c r="T139">
        <v>5.8700659999999996</v>
      </c>
      <c r="U139">
        <v>5.9404000000000003</v>
      </c>
      <c r="V139">
        <v>6.0105769999999996</v>
      </c>
      <c r="W139">
        <v>6.0757880000000002</v>
      </c>
      <c r="X139">
        <v>6.1336000000000004</v>
      </c>
      <c r="Y139">
        <v>6.1838850000000001</v>
      </c>
      <c r="Z139">
        <v>6.2275099999999997</v>
      </c>
      <c r="AA139">
        <v>6.2670149999999998</v>
      </c>
      <c r="AB139">
        <v>6.302079</v>
      </c>
      <c r="AC139">
        <v>6.3341989999999999</v>
      </c>
      <c r="AD139">
        <v>6.3648879999999997</v>
      </c>
      <c r="AE139" t="s">
        <v>613</v>
      </c>
    </row>
    <row r="140" spans="1:31">
      <c r="A140" t="s">
        <v>970</v>
      </c>
      <c r="B140" t="s">
        <v>10380</v>
      </c>
      <c r="C140" t="s">
        <v>10381</v>
      </c>
      <c r="D140" t="s">
        <v>2728</v>
      </c>
      <c r="E140">
        <v>5.1055380000000001</v>
      </c>
      <c r="F140">
        <v>5.1047659999999997</v>
      </c>
      <c r="G140">
        <v>5.1031610000000001</v>
      </c>
      <c r="H140">
        <v>5.0993329999999997</v>
      </c>
      <c r="I140">
        <v>5.0953929999999996</v>
      </c>
      <c r="J140">
        <v>5.0901129999999997</v>
      </c>
      <c r="K140">
        <v>5.0844649999999998</v>
      </c>
      <c r="L140">
        <v>5.0807209999999996</v>
      </c>
      <c r="M140">
        <v>5.0780510000000003</v>
      </c>
      <c r="N140">
        <v>5.0760050000000003</v>
      </c>
      <c r="O140">
        <v>5.0745259999999996</v>
      </c>
      <c r="P140">
        <v>5.0734320000000004</v>
      </c>
      <c r="Q140">
        <v>5.0726209999999998</v>
      </c>
      <c r="R140">
        <v>5.0719609999999999</v>
      </c>
      <c r="S140">
        <v>5.0714319999999997</v>
      </c>
      <c r="T140">
        <v>5.0709999999999997</v>
      </c>
      <c r="U140">
        <v>5.0706610000000003</v>
      </c>
      <c r="V140">
        <v>5.0703860000000001</v>
      </c>
      <c r="W140">
        <v>5.0701619999999998</v>
      </c>
      <c r="X140">
        <v>5.0699719999999999</v>
      </c>
      <c r="Y140">
        <v>5.0698179999999997</v>
      </c>
      <c r="Z140">
        <v>5.069693</v>
      </c>
      <c r="AA140">
        <v>5.0697840000000003</v>
      </c>
      <c r="AB140">
        <v>5.0698460000000001</v>
      </c>
      <c r="AC140">
        <v>5.0698840000000001</v>
      </c>
      <c r="AD140">
        <v>5.0699079999999999</v>
      </c>
      <c r="AE140" t="s">
        <v>1998</v>
      </c>
    </row>
    <row r="141" spans="1:31">
      <c r="A141" t="s">
        <v>985</v>
      </c>
      <c r="B141" t="s">
        <v>10382</v>
      </c>
      <c r="C141" t="s">
        <v>10383</v>
      </c>
      <c r="D141" t="s">
        <v>8225</v>
      </c>
      <c r="E141">
        <v>5.9923520000000003</v>
      </c>
      <c r="F141">
        <v>6.00746</v>
      </c>
      <c r="G141">
        <v>6.0296079999999996</v>
      </c>
      <c r="H141">
        <v>6.0632149999999996</v>
      </c>
      <c r="I141">
        <v>6.1059400000000004</v>
      </c>
      <c r="J141">
        <v>6.1565789999999998</v>
      </c>
      <c r="K141">
        <v>6.2132550000000002</v>
      </c>
      <c r="L141">
        <v>6.2827219999999997</v>
      </c>
      <c r="M141">
        <v>6.3548309999999999</v>
      </c>
      <c r="N141">
        <v>6.4260489999999999</v>
      </c>
      <c r="O141">
        <v>6.4952819999999996</v>
      </c>
      <c r="P141">
        <v>6.558573</v>
      </c>
      <c r="Q141">
        <v>6.6180289999999999</v>
      </c>
      <c r="R141">
        <v>6.6719010000000001</v>
      </c>
      <c r="S141">
        <v>6.7217580000000003</v>
      </c>
      <c r="T141">
        <v>6.7689300000000001</v>
      </c>
      <c r="U141">
        <v>6.8132060000000001</v>
      </c>
      <c r="V141">
        <v>6.8555029999999997</v>
      </c>
      <c r="W141">
        <v>6.8988430000000003</v>
      </c>
      <c r="X141">
        <v>6.9431929999999999</v>
      </c>
      <c r="Y141">
        <v>7.0015710000000002</v>
      </c>
      <c r="Z141">
        <v>7.0594239999999999</v>
      </c>
      <c r="AA141">
        <v>7.1265919999999996</v>
      </c>
      <c r="AB141">
        <v>7.1919490000000001</v>
      </c>
      <c r="AC141">
        <v>7.2586760000000004</v>
      </c>
      <c r="AD141">
        <v>7.3249110000000002</v>
      </c>
      <c r="AE141" t="s">
        <v>671</v>
      </c>
    </row>
    <row r="142" spans="1:31">
      <c r="A142" t="s">
        <v>3230</v>
      </c>
      <c r="B142" t="s">
        <v>10384</v>
      </c>
      <c r="C142" t="s">
        <v>10385</v>
      </c>
      <c r="D142" t="s">
        <v>2728</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t="s">
        <v>549</v>
      </c>
    </row>
    <row r="143" spans="1:31">
      <c r="A143" t="s">
        <v>2271</v>
      </c>
      <c r="B143" t="s">
        <v>10386</v>
      </c>
      <c r="C143" t="s">
        <v>10387</v>
      </c>
      <c r="D143" t="s">
        <v>8225</v>
      </c>
      <c r="E143">
        <v>14.299836000000001</v>
      </c>
      <c r="F143">
        <v>14.145231000000001</v>
      </c>
      <c r="G143">
        <v>14.084206</v>
      </c>
      <c r="H143">
        <v>14.078177999999999</v>
      </c>
      <c r="I143">
        <v>14.096356999999999</v>
      </c>
      <c r="J143">
        <v>14.153164</v>
      </c>
      <c r="K143">
        <v>14.224321</v>
      </c>
      <c r="L143">
        <v>14.307308000000001</v>
      </c>
      <c r="M143">
        <v>14.403563</v>
      </c>
      <c r="N143">
        <v>14.497423</v>
      </c>
      <c r="O143">
        <v>14.587521000000001</v>
      </c>
      <c r="P143">
        <v>14.671002</v>
      </c>
      <c r="Q143">
        <v>14.74784</v>
      </c>
      <c r="R143">
        <v>14.818491</v>
      </c>
      <c r="S143">
        <v>14.885056000000001</v>
      </c>
      <c r="T143">
        <v>14.946191000000001</v>
      </c>
      <c r="U143">
        <v>15.003215000000001</v>
      </c>
      <c r="V143">
        <v>15.053806</v>
      </c>
      <c r="W143">
        <v>15.097573000000001</v>
      </c>
      <c r="X143">
        <v>15.134807</v>
      </c>
      <c r="Y143">
        <v>15.165899</v>
      </c>
      <c r="Z143">
        <v>15.191371</v>
      </c>
      <c r="AA143">
        <v>15.211880000000001</v>
      </c>
      <c r="AB143">
        <v>15.228228</v>
      </c>
      <c r="AC143">
        <v>15.241275</v>
      </c>
      <c r="AD143">
        <v>15.251837</v>
      </c>
      <c r="AE143" t="s">
        <v>610</v>
      </c>
    </row>
    <row r="144" spans="1:31">
      <c r="A144" t="s">
        <v>3238</v>
      </c>
      <c r="B144" t="s">
        <v>10388</v>
      </c>
      <c r="C144" t="s">
        <v>10389</v>
      </c>
      <c r="D144" t="s">
        <v>8225</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t="s">
        <v>549</v>
      </c>
    </row>
    <row r="145" spans="1:31">
      <c r="A145" t="s">
        <v>3235</v>
      </c>
      <c r="B145" t="s">
        <v>10390</v>
      </c>
      <c r="C145" t="s">
        <v>10391</v>
      </c>
      <c r="D145" t="s">
        <v>2728</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t="s">
        <v>549</v>
      </c>
    </row>
    <row r="146" spans="1:31">
      <c r="A146" t="s">
        <v>2287</v>
      </c>
      <c r="B146" t="s">
        <v>10392</v>
      </c>
      <c r="C146" t="s">
        <v>10393</v>
      </c>
      <c r="D146" t="s">
        <v>8225</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t="s">
        <v>549</v>
      </c>
    </row>
    <row r="147" spans="1:31">
      <c r="A147" t="s">
        <v>3348</v>
      </c>
      <c r="B147" t="s">
        <v>10394</v>
      </c>
      <c r="C147" t="s">
        <v>10395</v>
      </c>
      <c r="D147" t="s">
        <v>8225</v>
      </c>
      <c r="E147">
        <v>0</v>
      </c>
      <c r="F147">
        <v>0</v>
      </c>
      <c r="G147">
        <v>0</v>
      </c>
      <c r="H147">
        <v>0</v>
      </c>
      <c r="I147">
        <v>0</v>
      </c>
      <c r="J147">
        <v>0</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t="s">
        <v>549</v>
      </c>
    </row>
    <row r="148" spans="1:31">
      <c r="A148" t="s">
        <v>3351</v>
      </c>
      <c r="B148" t="s">
        <v>10396</v>
      </c>
      <c r="C148" t="s">
        <v>10397</v>
      </c>
      <c r="D148" t="s">
        <v>2728</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t="s">
        <v>549</v>
      </c>
    </row>
    <row r="149" spans="1:31">
      <c r="A149" t="s">
        <v>3354</v>
      </c>
      <c r="B149" t="s">
        <v>10398</v>
      </c>
      <c r="C149" t="s">
        <v>10399</v>
      </c>
      <c r="D149" t="s">
        <v>8225</v>
      </c>
      <c r="E149">
        <v>0</v>
      </c>
      <c r="F149">
        <v>0</v>
      </c>
      <c r="G149">
        <v>0</v>
      </c>
      <c r="H149">
        <v>0</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t="s">
        <v>549</v>
      </c>
    </row>
    <row r="150" spans="1:31">
      <c r="A150" t="s">
        <v>8313</v>
      </c>
      <c r="B150" t="s">
        <v>10400</v>
      </c>
      <c r="C150" t="s">
        <v>10401</v>
      </c>
      <c r="E150">
        <v>6.591005</v>
      </c>
      <c r="F150">
        <v>6.655081</v>
      </c>
      <c r="G150">
        <v>6.7346349999999999</v>
      </c>
      <c r="H150">
        <v>6.8182919999999996</v>
      </c>
      <c r="I150">
        <v>6.899877</v>
      </c>
      <c r="J150">
        <v>6.9814930000000004</v>
      </c>
      <c r="K150">
        <v>7.062208</v>
      </c>
      <c r="L150">
        <v>7.1600479999999997</v>
      </c>
      <c r="M150">
        <v>7.2587979999999996</v>
      </c>
      <c r="N150">
        <v>7.352068</v>
      </c>
      <c r="O150">
        <v>7.4381940000000002</v>
      </c>
      <c r="P150">
        <v>7.5145229999999996</v>
      </c>
      <c r="Q150">
        <v>7.5817319999999997</v>
      </c>
      <c r="R150">
        <v>7.6411990000000003</v>
      </c>
      <c r="S150">
        <v>7.6942029999999999</v>
      </c>
      <c r="T150">
        <v>7.7424860000000004</v>
      </c>
      <c r="U150">
        <v>7.7846679999999999</v>
      </c>
      <c r="V150">
        <v>7.8205679999999997</v>
      </c>
      <c r="W150">
        <v>7.8510799999999996</v>
      </c>
      <c r="X150">
        <v>7.8771279999999999</v>
      </c>
      <c r="Y150">
        <v>7.8997950000000001</v>
      </c>
      <c r="Z150">
        <v>7.9197569999999997</v>
      </c>
      <c r="AA150">
        <v>7.9370370000000001</v>
      </c>
      <c r="AB150">
        <v>7.9523520000000003</v>
      </c>
      <c r="AC150">
        <v>7.9661080000000002</v>
      </c>
      <c r="AD150">
        <v>7.977976</v>
      </c>
      <c r="AE150" t="s">
        <v>671</v>
      </c>
    </row>
    <row r="151" spans="1:31">
      <c r="A151" t="s">
        <v>8317</v>
      </c>
      <c r="B151" t="s">
        <v>10402</v>
      </c>
      <c r="C151" t="s">
        <v>10403</v>
      </c>
      <c r="E151">
        <v>8.0183289999999996</v>
      </c>
      <c r="F151">
        <v>8.0682240000000007</v>
      </c>
      <c r="G151">
        <v>8.1300729999999994</v>
      </c>
      <c r="H151">
        <v>8.2010159999999992</v>
      </c>
      <c r="I151">
        <v>8.2774710000000002</v>
      </c>
      <c r="J151">
        <v>8.3590280000000003</v>
      </c>
      <c r="K151">
        <v>8.4429809999999996</v>
      </c>
      <c r="L151">
        <v>8.5422919999999998</v>
      </c>
      <c r="M151">
        <v>8.6430369999999996</v>
      </c>
      <c r="N151">
        <v>8.7396010000000004</v>
      </c>
      <c r="O151">
        <v>8.8297679999999996</v>
      </c>
      <c r="P151">
        <v>8.9111940000000001</v>
      </c>
      <c r="Q151">
        <v>8.9856110000000005</v>
      </c>
      <c r="R151">
        <v>9.0546209999999991</v>
      </c>
      <c r="S151">
        <v>9.1182610000000004</v>
      </c>
      <c r="T151">
        <v>9.1787569999999992</v>
      </c>
      <c r="U151">
        <v>9.2349329999999998</v>
      </c>
      <c r="V151">
        <v>9.2882010000000008</v>
      </c>
      <c r="W151">
        <v>9.3386169999999993</v>
      </c>
      <c r="X151">
        <v>9.3882639999999995</v>
      </c>
      <c r="Y151">
        <v>9.4382870000000008</v>
      </c>
      <c r="Z151">
        <v>9.4881279999999997</v>
      </c>
      <c r="AA151">
        <v>9.5385240000000007</v>
      </c>
      <c r="AB151">
        <v>9.5897269999999999</v>
      </c>
      <c r="AC151">
        <v>9.640746</v>
      </c>
      <c r="AD151">
        <v>9.6891529999999992</v>
      </c>
      <c r="AE151" t="s">
        <v>671</v>
      </c>
    </row>
    <row r="152" spans="1:31">
      <c r="A152" t="s">
        <v>8320</v>
      </c>
    </row>
    <row r="153" spans="1:31">
      <c r="A153" t="s">
        <v>850</v>
      </c>
    </row>
    <row r="154" spans="1:31">
      <c r="A154" t="s">
        <v>955</v>
      </c>
      <c r="B154" t="s">
        <v>10404</v>
      </c>
      <c r="C154" t="s">
        <v>10405</v>
      </c>
      <c r="D154" t="s">
        <v>3916</v>
      </c>
      <c r="E154">
        <v>3.7537569999999998</v>
      </c>
      <c r="F154">
        <v>3.835683</v>
      </c>
      <c r="G154">
        <v>3.9179650000000001</v>
      </c>
      <c r="H154">
        <v>3.9963730000000002</v>
      </c>
      <c r="I154">
        <v>4.0713010000000001</v>
      </c>
      <c r="J154">
        <v>4.1429960000000001</v>
      </c>
      <c r="K154">
        <v>4.2088390000000002</v>
      </c>
      <c r="L154">
        <v>4.2684329999999999</v>
      </c>
      <c r="M154">
        <v>4.3136609999999997</v>
      </c>
      <c r="N154">
        <v>4.3476720000000002</v>
      </c>
      <c r="O154">
        <v>4.3677840000000003</v>
      </c>
      <c r="P154">
        <v>4.372344</v>
      </c>
      <c r="Q154">
        <v>4.3659679999999996</v>
      </c>
      <c r="R154">
        <v>4.3509070000000003</v>
      </c>
      <c r="S154">
        <v>4.3246659999999997</v>
      </c>
      <c r="T154">
        <v>4.2856860000000001</v>
      </c>
      <c r="U154">
        <v>4.2367140000000001</v>
      </c>
      <c r="V154">
        <v>4.1736630000000003</v>
      </c>
      <c r="W154">
        <v>4.1067650000000002</v>
      </c>
      <c r="X154">
        <v>4.0321230000000003</v>
      </c>
      <c r="Y154">
        <v>3.9420259999999998</v>
      </c>
      <c r="Z154">
        <v>3.84063</v>
      </c>
      <c r="AA154">
        <v>3.7352280000000002</v>
      </c>
      <c r="AB154">
        <v>3.625108</v>
      </c>
      <c r="AC154">
        <v>3.5072109999999999</v>
      </c>
      <c r="AD154">
        <v>3.3849469999999999</v>
      </c>
      <c r="AE154" t="s">
        <v>703</v>
      </c>
    </row>
    <row r="155" spans="1:31">
      <c r="A155" t="s">
        <v>1221</v>
      </c>
      <c r="B155" t="s">
        <v>10406</v>
      </c>
      <c r="C155" t="s">
        <v>10407</v>
      </c>
      <c r="D155" t="s">
        <v>3916</v>
      </c>
      <c r="E155">
        <v>1.7368110000000001</v>
      </c>
      <c r="F155">
        <v>1.8191759999999999</v>
      </c>
      <c r="G155">
        <v>1.913807</v>
      </c>
      <c r="H155">
        <v>2.014723</v>
      </c>
      <c r="I155">
        <v>2.1217980000000001</v>
      </c>
      <c r="J155">
        <v>2.2356319999999998</v>
      </c>
      <c r="K155">
        <v>2.3504710000000002</v>
      </c>
      <c r="L155">
        <v>2.4665979999999998</v>
      </c>
      <c r="M155">
        <v>2.5789080000000002</v>
      </c>
      <c r="N155">
        <v>2.6861519999999999</v>
      </c>
      <c r="O155">
        <v>2.7850570000000001</v>
      </c>
      <c r="P155">
        <v>2.8722349999999999</v>
      </c>
      <c r="Q155">
        <v>2.9514179999999999</v>
      </c>
      <c r="R155">
        <v>3.023469</v>
      </c>
      <c r="S155">
        <v>3.0886849999999999</v>
      </c>
      <c r="T155">
        <v>3.146547</v>
      </c>
      <c r="U155">
        <v>3.1942390000000001</v>
      </c>
      <c r="V155">
        <v>3.2263459999999999</v>
      </c>
      <c r="W155">
        <v>3.2464590000000002</v>
      </c>
      <c r="X155">
        <v>3.2486280000000001</v>
      </c>
      <c r="Y155">
        <v>3.2383359999999999</v>
      </c>
      <c r="Z155">
        <v>3.2161390000000001</v>
      </c>
      <c r="AA155">
        <v>3.1855039999999999</v>
      </c>
      <c r="AB155">
        <v>3.1438679999999999</v>
      </c>
      <c r="AC155">
        <v>3.0970080000000002</v>
      </c>
      <c r="AD155">
        <v>3.0447410000000001</v>
      </c>
      <c r="AE155" t="s">
        <v>3823</v>
      </c>
    </row>
    <row r="156" spans="1:31">
      <c r="A156" t="s">
        <v>970</v>
      </c>
      <c r="B156" t="s">
        <v>10408</v>
      </c>
      <c r="C156" t="s">
        <v>10409</v>
      </c>
      <c r="D156" t="s">
        <v>3916</v>
      </c>
      <c r="E156">
        <v>1.01E-4</v>
      </c>
      <c r="F156">
        <v>9.7E-5</v>
      </c>
      <c r="G156">
        <v>9.2999999999999997E-5</v>
      </c>
      <c r="H156">
        <v>9.1000000000000003E-5</v>
      </c>
      <c r="I156">
        <v>8.8999999999999995E-5</v>
      </c>
      <c r="J156">
        <v>8.7000000000000001E-5</v>
      </c>
      <c r="K156">
        <v>8.6000000000000003E-5</v>
      </c>
      <c r="L156">
        <v>8.6000000000000003E-5</v>
      </c>
      <c r="M156">
        <v>8.5000000000000006E-5</v>
      </c>
      <c r="N156">
        <v>7.7999999999999999E-5</v>
      </c>
      <c r="O156">
        <v>6.7999999999999999E-5</v>
      </c>
      <c r="P156">
        <v>6.3E-5</v>
      </c>
      <c r="Q156">
        <v>6.0000000000000002E-5</v>
      </c>
      <c r="R156">
        <v>5.8999999999999998E-5</v>
      </c>
      <c r="S156">
        <v>6.0000000000000002E-5</v>
      </c>
      <c r="T156">
        <v>6.0999999999999999E-5</v>
      </c>
      <c r="U156">
        <v>6.3E-5</v>
      </c>
      <c r="V156">
        <v>6.4999999999999994E-5</v>
      </c>
      <c r="W156">
        <v>6.7999999999999999E-5</v>
      </c>
      <c r="X156">
        <v>7.1000000000000005E-5</v>
      </c>
      <c r="Y156">
        <v>7.3999999999999996E-5</v>
      </c>
      <c r="Z156">
        <v>7.7000000000000001E-5</v>
      </c>
      <c r="AA156">
        <v>8.0000000000000007E-5</v>
      </c>
      <c r="AB156">
        <v>8.2000000000000001E-5</v>
      </c>
      <c r="AC156">
        <v>8.5000000000000006E-5</v>
      </c>
      <c r="AD156">
        <v>8.7999999999999998E-5</v>
      </c>
      <c r="AE156" t="s">
        <v>698</v>
      </c>
    </row>
    <row r="157" spans="1:31">
      <c r="A157" t="s">
        <v>985</v>
      </c>
      <c r="B157" t="s">
        <v>10410</v>
      </c>
      <c r="C157" t="s">
        <v>10411</v>
      </c>
      <c r="D157" t="s">
        <v>3916</v>
      </c>
      <c r="E157">
        <v>3.4659999999999999E-3</v>
      </c>
      <c r="F157">
        <v>4.6589999999999999E-3</v>
      </c>
      <c r="G157">
        <v>4.8929999999999998E-3</v>
      </c>
      <c r="H157">
        <v>5.1120000000000002E-3</v>
      </c>
      <c r="I157">
        <v>5.3109999999999997E-3</v>
      </c>
      <c r="J157">
        <v>5.5290000000000001E-3</v>
      </c>
      <c r="K157">
        <v>5.7809999999999997E-3</v>
      </c>
      <c r="L157">
        <v>6.1120000000000002E-3</v>
      </c>
      <c r="M157">
        <v>6.5030000000000001E-3</v>
      </c>
      <c r="N157">
        <v>6.927E-3</v>
      </c>
      <c r="O157">
        <v>7.4549999999999998E-3</v>
      </c>
      <c r="P157">
        <v>8.0739999999999996E-3</v>
      </c>
      <c r="Q157">
        <v>9.0959999999999999E-3</v>
      </c>
      <c r="R157">
        <v>1.0227E-2</v>
      </c>
      <c r="S157">
        <v>1.1526E-2</v>
      </c>
      <c r="T157">
        <v>1.3391999999999999E-2</v>
      </c>
      <c r="U157">
        <v>1.5654999999999999E-2</v>
      </c>
      <c r="V157">
        <v>1.8696000000000001E-2</v>
      </c>
      <c r="W157">
        <v>2.2294999999999999E-2</v>
      </c>
      <c r="X157">
        <v>2.649E-2</v>
      </c>
      <c r="Y157">
        <v>3.1563000000000001E-2</v>
      </c>
      <c r="Z157">
        <v>3.7002E-2</v>
      </c>
      <c r="AA157">
        <v>4.3427E-2</v>
      </c>
      <c r="AB157">
        <v>5.0634999999999999E-2</v>
      </c>
      <c r="AC157">
        <v>5.8021000000000003E-2</v>
      </c>
      <c r="AD157">
        <v>6.6630999999999996E-2</v>
      </c>
      <c r="AE157" t="s">
        <v>10412</v>
      </c>
    </row>
    <row r="158" spans="1:31">
      <c r="A158" t="s">
        <v>3230</v>
      </c>
      <c r="B158" t="s">
        <v>10413</v>
      </c>
      <c r="C158" t="s">
        <v>10414</v>
      </c>
      <c r="D158" t="s">
        <v>3916</v>
      </c>
      <c r="E158">
        <v>0.20688100000000001</v>
      </c>
      <c r="F158">
        <v>0.20325299999999999</v>
      </c>
      <c r="G158">
        <v>0.19891700000000001</v>
      </c>
      <c r="H158">
        <v>0.193693</v>
      </c>
      <c r="I158">
        <v>0.187802</v>
      </c>
      <c r="J158">
        <v>0.18135599999999999</v>
      </c>
      <c r="K158">
        <v>0.17451800000000001</v>
      </c>
      <c r="L158">
        <v>0.16750499999999999</v>
      </c>
      <c r="M158">
        <v>0.16028800000000001</v>
      </c>
      <c r="N158">
        <v>0.15342</v>
      </c>
      <c r="O158">
        <v>0.146088</v>
      </c>
      <c r="P158">
        <v>0.138933</v>
      </c>
      <c r="Q158">
        <v>0.13139899999999999</v>
      </c>
      <c r="R158">
        <v>0.12435499999999999</v>
      </c>
      <c r="S158">
        <v>0.116871</v>
      </c>
      <c r="T158">
        <v>0.109835</v>
      </c>
      <c r="U158">
        <v>0.103297</v>
      </c>
      <c r="V158">
        <v>9.6893000000000007E-2</v>
      </c>
      <c r="W158">
        <v>9.1095999999999996E-2</v>
      </c>
      <c r="X158">
        <v>8.5285E-2</v>
      </c>
      <c r="Y158">
        <v>7.8014E-2</v>
      </c>
      <c r="Z158">
        <v>7.0412000000000002E-2</v>
      </c>
      <c r="AA158">
        <v>6.2622999999999998E-2</v>
      </c>
      <c r="AB158">
        <v>5.5251000000000001E-2</v>
      </c>
      <c r="AC158">
        <v>4.6946000000000002E-2</v>
      </c>
      <c r="AD158">
        <v>3.8714999999999999E-2</v>
      </c>
      <c r="AE158" t="s">
        <v>10415</v>
      </c>
    </row>
    <row r="159" spans="1:31">
      <c r="A159" t="s">
        <v>2271</v>
      </c>
      <c r="B159" t="s">
        <v>10416</v>
      </c>
      <c r="C159" t="s">
        <v>10417</v>
      </c>
      <c r="D159" t="s">
        <v>3916</v>
      </c>
      <c r="E159">
        <v>8.5459999999999998E-3</v>
      </c>
      <c r="F159">
        <v>1.0415000000000001E-2</v>
      </c>
      <c r="G159">
        <v>1.2351000000000001E-2</v>
      </c>
      <c r="H159">
        <v>1.4288E-2</v>
      </c>
      <c r="I159">
        <v>1.6306999999999999E-2</v>
      </c>
      <c r="J159">
        <v>1.8408000000000001E-2</v>
      </c>
      <c r="K159">
        <v>2.0551E-2</v>
      </c>
      <c r="L159">
        <v>2.2764E-2</v>
      </c>
      <c r="M159">
        <v>2.5003000000000001E-2</v>
      </c>
      <c r="N159">
        <v>2.7272000000000001E-2</v>
      </c>
      <c r="O159">
        <v>2.9526E-2</v>
      </c>
      <c r="P159">
        <v>3.1724000000000002E-2</v>
      </c>
      <c r="Q159">
        <v>3.3896999999999997E-2</v>
      </c>
      <c r="R159">
        <v>3.6063999999999999E-2</v>
      </c>
      <c r="S159">
        <v>3.8191000000000003E-2</v>
      </c>
      <c r="T159">
        <v>4.4736999999999999E-2</v>
      </c>
      <c r="U159">
        <v>6.4108999999999999E-2</v>
      </c>
      <c r="V159">
        <v>0.103196</v>
      </c>
      <c r="W159">
        <v>0.16223499999999999</v>
      </c>
      <c r="X159">
        <v>0.245474</v>
      </c>
      <c r="Y159">
        <v>0.35137099999999999</v>
      </c>
      <c r="Z159">
        <v>0.47008299999999997</v>
      </c>
      <c r="AA159">
        <v>0.60047600000000001</v>
      </c>
      <c r="AB159">
        <v>0.74134699999999998</v>
      </c>
      <c r="AC159">
        <v>0.88834800000000003</v>
      </c>
      <c r="AD159">
        <v>1.0391729999999999</v>
      </c>
      <c r="AE159" t="s">
        <v>10418</v>
      </c>
    </row>
    <row r="160" spans="1:31">
      <c r="A160" t="s">
        <v>3238</v>
      </c>
      <c r="B160" t="s">
        <v>10419</v>
      </c>
      <c r="C160" t="s">
        <v>10420</v>
      </c>
      <c r="D160" t="s">
        <v>3916</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t="s">
        <v>549</v>
      </c>
    </row>
    <row r="161" spans="1:31">
      <c r="A161" t="s">
        <v>3235</v>
      </c>
      <c r="B161" t="s">
        <v>10421</v>
      </c>
      <c r="C161" t="s">
        <v>10422</v>
      </c>
      <c r="D161" t="s">
        <v>3916</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t="s">
        <v>549</v>
      </c>
    </row>
    <row r="162" spans="1:31">
      <c r="A162" t="s">
        <v>2287</v>
      </c>
      <c r="B162" t="s">
        <v>10423</v>
      </c>
      <c r="C162" t="s">
        <v>10424</v>
      </c>
      <c r="D162" t="s">
        <v>3916</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t="s">
        <v>549</v>
      </c>
    </row>
    <row r="163" spans="1:31">
      <c r="A163" t="s">
        <v>3348</v>
      </c>
      <c r="B163" t="s">
        <v>10425</v>
      </c>
      <c r="C163" t="s">
        <v>10426</v>
      </c>
      <c r="D163" t="s">
        <v>3916</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t="s">
        <v>549</v>
      </c>
    </row>
    <row r="164" spans="1:31">
      <c r="A164" t="s">
        <v>3351</v>
      </c>
      <c r="B164" t="s">
        <v>10427</v>
      </c>
      <c r="C164" t="s">
        <v>10428</v>
      </c>
      <c r="D164" t="s">
        <v>3916</v>
      </c>
      <c r="E164">
        <v>2.0070000000000001E-3</v>
      </c>
      <c r="F164">
        <v>6.0210000000000003E-3</v>
      </c>
      <c r="G164">
        <v>1.1362000000000001E-2</v>
      </c>
      <c r="H164">
        <v>1.8501E-2</v>
      </c>
      <c r="I164">
        <v>2.8715000000000001E-2</v>
      </c>
      <c r="J164">
        <v>4.4956999999999997E-2</v>
      </c>
      <c r="K164">
        <v>6.7765000000000006E-2</v>
      </c>
      <c r="L164">
        <v>9.9580000000000002E-2</v>
      </c>
      <c r="M164">
        <v>0.144208</v>
      </c>
      <c r="N164">
        <v>0.20371600000000001</v>
      </c>
      <c r="O164">
        <v>0.28106300000000001</v>
      </c>
      <c r="P164">
        <v>0.38008700000000001</v>
      </c>
      <c r="Q164">
        <v>0.49675200000000003</v>
      </c>
      <c r="R164">
        <v>0.62812400000000002</v>
      </c>
      <c r="S164">
        <v>0.771038</v>
      </c>
      <c r="T164">
        <v>0.92185799999999996</v>
      </c>
      <c r="U164">
        <v>1.0775729999999999</v>
      </c>
      <c r="V164">
        <v>1.2362770000000001</v>
      </c>
      <c r="W164">
        <v>1.3968430000000001</v>
      </c>
      <c r="X164">
        <v>1.5585180000000001</v>
      </c>
      <c r="Y164">
        <v>1.720966</v>
      </c>
      <c r="Z164">
        <v>1.883111</v>
      </c>
      <c r="AA164">
        <v>2.044705</v>
      </c>
      <c r="AB164">
        <v>2.204297</v>
      </c>
      <c r="AC164">
        <v>2.3588309999999999</v>
      </c>
      <c r="AD164">
        <v>2.5073470000000002</v>
      </c>
      <c r="AE164" t="s">
        <v>10429</v>
      </c>
    </row>
    <row r="165" spans="1:31">
      <c r="A165" t="s">
        <v>3354</v>
      </c>
      <c r="B165" t="s">
        <v>10430</v>
      </c>
      <c r="C165" t="s">
        <v>10431</v>
      </c>
      <c r="D165" t="s">
        <v>3916</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t="s">
        <v>549</v>
      </c>
    </row>
    <row r="166" spans="1:31">
      <c r="A166" t="s">
        <v>8028</v>
      </c>
      <c r="B166" t="s">
        <v>10432</v>
      </c>
      <c r="C166" t="s">
        <v>10433</v>
      </c>
      <c r="D166" t="s">
        <v>3916</v>
      </c>
      <c r="E166">
        <v>5.7115710000000002</v>
      </c>
      <c r="F166">
        <v>5.8793040000000003</v>
      </c>
      <c r="G166">
        <v>6.0593890000000004</v>
      </c>
      <c r="H166">
        <v>6.2427799999999998</v>
      </c>
      <c r="I166">
        <v>6.431324</v>
      </c>
      <c r="J166">
        <v>6.628965</v>
      </c>
      <c r="K166">
        <v>6.8280130000000003</v>
      </c>
      <c r="L166">
        <v>7.0310769999999998</v>
      </c>
      <c r="M166">
        <v>7.2286590000000004</v>
      </c>
      <c r="N166">
        <v>7.4252359999999999</v>
      </c>
      <c r="O166">
        <v>7.6170400000000003</v>
      </c>
      <c r="P166">
        <v>7.8034590000000001</v>
      </c>
      <c r="Q166">
        <v>7.9885890000000002</v>
      </c>
      <c r="R166">
        <v>8.1732069999999997</v>
      </c>
      <c r="S166">
        <v>8.3510360000000006</v>
      </c>
      <c r="T166">
        <v>8.5221140000000002</v>
      </c>
      <c r="U166">
        <v>8.6916510000000002</v>
      </c>
      <c r="V166">
        <v>8.8551350000000006</v>
      </c>
      <c r="W166">
        <v>9.02576</v>
      </c>
      <c r="X166">
        <v>9.1965900000000005</v>
      </c>
      <c r="Y166">
        <v>9.3623499999999993</v>
      </c>
      <c r="Z166">
        <v>9.5174509999999994</v>
      </c>
      <c r="AA166">
        <v>9.6720459999999999</v>
      </c>
      <c r="AB166">
        <v>9.8205880000000008</v>
      </c>
      <c r="AC166">
        <v>9.9564520000000005</v>
      </c>
      <c r="AD166">
        <v>10.08164</v>
      </c>
      <c r="AE166" t="s">
        <v>3823</v>
      </c>
    </row>
    <row r="167" spans="1:31">
      <c r="A167" t="s">
        <v>854</v>
      </c>
    </row>
    <row r="168" spans="1:31">
      <c r="A168" t="s">
        <v>955</v>
      </c>
      <c r="B168" t="s">
        <v>10434</v>
      </c>
      <c r="C168" t="s">
        <v>10435</v>
      </c>
      <c r="D168" t="s">
        <v>3916</v>
      </c>
      <c r="E168">
        <v>2.4072119999999999</v>
      </c>
      <c r="F168">
        <v>2.417484</v>
      </c>
      <c r="G168">
        <v>2.4342429999999999</v>
      </c>
      <c r="H168">
        <v>2.4493640000000001</v>
      </c>
      <c r="I168">
        <v>2.4591560000000001</v>
      </c>
      <c r="J168">
        <v>2.4674930000000002</v>
      </c>
      <c r="K168">
        <v>2.4724020000000002</v>
      </c>
      <c r="L168">
        <v>2.4759090000000001</v>
      </c>
      <c r="M168">
        <v>2.4725380000000001</v>
      </c>
      <c r="N168">
        <v>2.462542</v>
      </c>
      <c r="O168">
        <v>2.4504760000000001</v>
      </c>
      <c r="P168">
        <v>2.4368289999999999</v>
      </c>
      <c r="Q168">
        <v>2.4207890000000001</v>
      </c>
      <c r="R168">
        <v>2.4010289999999999</v>
      </c>
      <c r="S168">
        <v>2.3771239999999998</v>
      </c>
      <c r="T168">
        <v>2.349577</v>
      </c>
      <c r="U168">
        <v>2.3196840000000001</v>
      </c>
      <c r="V168">
        <v>2.2902659999999999</v>
      </c>
      <c r="W168">
        <v>2.2680180000000001</v>
      </c>
      <c r="X168">
        <v>2.2516189999999998</v>
      </c>
      <c r="Y168">
        <v>2.2363930000000001</v>
      </c>
      <c r="Z168">
        <v>2.2191360000000002</v>
      </c>
      <c r="AA168">
        <v>2.2018749999999998</v>
      </c>
      <c r="AB168">
        <v>2.183691</v>
      </c>
      <c r="AC168">
        <v>2.1628780000000001</v>
      </c>
      <c r="AD168">
        <v>2.1399400000000002</v>
      </c>
      <c r="AE168" t="s">
        <v>686</v>
      </c>
    </row>
    <row r="169" spans="1:31">
      <c r="A169" t="s">
        <v>1221</v>
      </c>
      <c r="B169" t="s">
        <v>10436</v>
      </c>
      <c r="C169" t="s">
        <v>10437</v>
      </c>
      <c r="D169" t="s">
        <v>3916</v>
      </c>
      <c r="E169">
        <v>1.6153660000000001</v>
      </c>
      <c r="F169">
        <v>1.6238090000000001</v>
      </c>
      <c r="G169">
        <v>1.64422</v>
      </c>
      <c r="H169">
        <v>1.6684049999999999</v>
      </c>
      <c r="I169">
        <v>1.692431</v>
      </c>
      <c r="J169">
        <v>1.7185429999999999</v>
      </c>
      <c r="K169">
        <v>1.743052</v>
      </c>
      <c r="L169">
        <v>1.7709569999999999</v>
      </c>
      <c r="M169">
        <v>1.794359</v>
      </c>
      <c r="N169">
        <v>1.8161620000000001</v>
      </c>
      <c r="O169">
        <v>1.838679</v>
      </c>
      <c r="P169">
        <v>1.85806</v>
      </c>
      <c r="Q169">
        <v>1.876377</v>
      </c>
      <c r="R169">
        <v>1.890663</v>
      </c>
      <c r="S169">
        <v>1.903397</v>
      </c>
      <c r="T169">
        <v>1.911824</v>
      </c>
      <c r="U169">
        <v>1.9198379999999999</v>
      </c>
      <c r="V169">
        <v>1.928299</v>
      </c>
      <c r="W169">
        <v>1.9394819999999999</v>
      </c>
      <c r="X169">
        <v>1.952056</v>
      </c>
      <c r="Y169">
        <v>1.9627250000000001</v>
      </c>
      <c r="Z169">
        <v>1.9702329999999999</v>
      </c>
      <c r="AA169">
        <v>1.9749030000000001</v>
      </c>
      <c r="AB169">
        <v>1.976996</v>
      </c>
      <c r="AC169">
        <v>1.976707</v>
      </c>
      <c r="AD169">
        <v>1.9729950000000001</v>
      </c>
      <c r="AE169" t="s">
        <v>671</v>
      </c>
    </row>
    <row r="170" spans="1:31">
      <c r="A170" t="s">
        <v>970</v>
      </c>
      <c r="B170" t="s">
        <v>10438</v>
      </c>
      <c r="C170" t="s">
        <v>10439</v>
      </c>
      <c r="D170" t="s">
        <v>3916</v>
      </c>
      <c r="E170">
        <v>2.147E-3</v>
      </c>
      <c r="F170">
        <v>2.0049999999999998E-3</v>
      </c>
      <c r="G170">
        <v>1.8810000000000001E-3</v>
      </c>
      <c r="H170">
        <v>1.7750000000000001E-3</v>
      </c>
      <c r="I170">
        <v>1.5709999999999999E-3</v>
      </c>
      <c r="J170">
        <v>1.474E-3</v>
      </c>
      <c r="K170">
        <v>1.374E-3</v>
      </c>
      <c r="L170">
        <v>1.289E-3</v>
      </c>
      <c r="M170">
        <v>1.227E-3</v>
      </c>
      <c r="N170">
        <v>1.139E-3</v>
      </c>
      <c r="O170">
        <v>1.036E-3</v>
      </c>
      <c r="P170">
        <v>9.5100000000000002E-4</v>
      </c>
      <c r="Q170">
        <v>8.83E-4</v>
      </c>
      <c r="R170">
        <v>8.2200000000000003E-4</v>
      </c>
      <c r="S170">
        <v>7.6800000000000002E-4</v>
      </c>
      <c r="T170">
        <v>7.2199999999999999E-4</v>
      </c>
      <c r="U170">
        <v>6.7699999999999998E-4</v>
      </c>
      <c r="V170">
        <v>6.3599999999999996E-4</v>
      </c>
      <c r="W170">
        <v>5.9800000000000001E-4</v>
      </c>
      <c r="X170">
        <v>5.5800000000000001E-4</v>
      </c>
      <c r="Y170">
        <v>5.3300000000000005E-4</v>
      </c>
      <c r="Z170">
        <v>5.0299999999999997E-4</v>
      </c>
      <c r="AA170">
        <v>4.7600000000000002E-4</v>
      </c>
      <c r="AB170">
        <v>4.5100000000000001E-4</v>
      </c>
      <c r="AC170">
        <v>3.4499999999999998E-4</v>
      </c>
      <c r="AD170">
        <v>2.5599999999999999E-4</v>
      </c>
      <c r="AE170" t="s">
        <v>1913</v>
      </c>
    </row>
    <row r="171" spans="1:31">
      <c r="A171" t="s">
        <v>985</v>
      </c>
      <c r="B171" t="s">
        <v>10440</v>
      </c>
      <c r="C171" t="s">
        <v>10441</v>
      </c>
      <c r="D171" t="s">
        <v>3916</v>
      </c>
      <c r="E171">
        <v>8.1270000000000005E-3</v>
      </c>
      <c r="F171">
        <v>9.5809999999999992E-3</v>
      </c>
      <c r="G171">
        <v>1.1113E-2</v>
      </c>
      <c r="H171">
        <v>1.2629E-2</v>
      </c>
      <c r="I171">
        <v>1.4112E-2</v>
      </c>
      <c r="J171">
        <v>1.5606999999999999E-2</v>
      </c>
      <c r="K171">
        <v>1.7077999999999999E-2</v>
      </c>
      <c r="L171">
        <v>1.8551000000000002E-2</v>
      </c>
      <c r="M171">
        <v>2.0031E-2</v>
      </c>
      <c r="N171">
        <v>2.1465999999999999E-2</v>
      </c>
      <c r="O171">
        <v>2.2883000000000001E-2</v>
      </c>
      <c r="P171">
        <v>2.4239E-2</v>
      </c>
      <c r="Q171">
        <v>2.5495E-2</v>
      </c>
      <c r="R171">
        <v>2.6682999999999998E-2</v>
      </c>
      <c r="S171">
        <v>2.7831999999999999E-2</v>
      </c>
      <c r="T171">
        <v>2.8978E-2</v>
      </c>
      <c r="U171">
        <v>3.0072999999999999E-2</v>
      </c>
      <c r="V171">
        <v>3.1144000000000002E-2</v>
      </c>
      <c r="W171">
        <v>3.2160000000000001E-2</v>
      </c>
      <c r="X171">
        <v>3.3123E-2</v>
      </c>
      <c r="Y171">
        <v>3.4074E-2</v>
      </c>
      <c r="Z171">
        <v>3.4984000000000001E-2</v>
      </c>
      <c r="AA171">
        <v>3.5830000000000001E-2</v>
      </c>
      <c r="AB171">
        <v>3.6607000000000001E-2</v>
      </c>
      <c r="AC171">
        <v>3.7328E-2</v>
      </c>
      <c r="AD171">
        <v>3.8017000000000002E-2</v>
      </c>
      <c r="AE171" t="s">
        <v>5910</v>
      </c>
    </row>
    <row r="172" spans="1:31">
      <c r="A172" t="s">
        <v>3230</v>
      </c>
      <c r="B172" t="s">
        <v>10442</v>
      </c>
      <c r="C172" t="s">
        <v>10443</v>
      </c>
      <c r="D172" t="s">
        <v>3916</v>
      </c>
      <c r="E172">
        <v>2.9884000000000001E-2</v>
      </c>
      <c r="F172">
        <v>2.9522E-2</v>
      </c>
      <c r="G172">
        <v>2.9082E-2</v>
      </c>
      <c r="H172">
        <v>2.8558E-2</v>
      </c>
      <c r="I172">
        <v>2.809E-2</v>
      </c>
      <c r="J172">
        <v>2.7512999999999999E-2</v>
      </c>
      <c r="K172">
        <v>2.6866999999999999E-2</v>
      </c>
      <c r="L172">
        <v>2.6228000000000001E-2</v>
      </c>
      <c r="M172">
        <v>2.5440000000000001E-2</v>
      </c>
      <c r="N172">
        <v>2.4625999999999999E-2</v>
      </c>
      <c r="O172">
        <v>2.3859000000000002E-2</v>
      </c>
      <c r="P172">
        <v>2.3052E-2</v>
      </c>
      <c r="Q172">
        <v>2.2211999999999999E-2</v>
      </c>
      <c r="R172">
        <v>2.1343999999999998E-2</v>
      </c>
      <c r="S172">
        <v>2.0424000000000001E-2</v>
      </c>
      <c r="T172">
        <v>1.9472E-2</v>
      </c>
      <c r="U172">
        <v>1.8508E-2</v>
      </c>
      <c r="V172">
        <v>1.7510000000000001E-2</v>
      </c>
      <c r="W172">
        <v>1.6513E-2</v>
      </c>
      <c r="X172">
        <v>1.5466000000000001E-2</v>
      </c>
      <c r="Y172">
        <v>1.438E-2</v>
      </c>
      <c r="Z172">
        <v>1.3193E-2</v>
      </c>
      <c r="AA172">
        <v>1.1946E-2</v>
      </c>
      <c r="AB172">
        <v>1.0553E-2</v>
      </c>
      <c r="AC172">
        <v>9.1920000000000005E-3</v>
      </c>
      <c r="AD172">
        <v>7.8729999999999998E-3</v>
      </c>
      <c r="AE172" t="s">
        <v>10444</v>
      </c>
    </row>
    <row r="173" spans="1:31">
      <c r="A173" t="s">
        <v>2271</v>
      </c>
      <c r="B173" t="s">
        <v>10445</v>
      </c>
      <c r="C173" t="s">
        <v>10446</v>
      </c>
      <c r="D173" t="s">
        <v>3916</v>
      </c>
      <c r="E173">
        <v>1.317E-3</v>
      </c>
      <c r="F173">
        <v>1.598E-3</v>
      </c>
      <c r="G173">
        <v>1.9009999999999999E-3</v>
      </c>
      <c r="H173">
        <v>2.202E-3</v>
      </c>
      <c r="I173">
        <v>2.4949999999999998E-3</v>
      </c>
      <c r="J173">
        <v>2.7899999999999999E-3</v>
      </c>
      <c r="K173">
        <v>3.0760000000000002E-3</v>
      </c>
      <c r="L173">
        <v>3.3709999999999999E-3</v>
      </c>
      <c r="M173">
        <v>3.6670000000000001E-3</v>
      </c>
      <c r="N173">
        <v>3.9620000000000002E-3</v>
      </c>
      <c r="O173">
        <v>4.2519999999999997E-3</v>
      </c>
      <c r="P173">
        <v>4.5259999999999996E-3</v>
      </c>
      <c r="Q173">
        <v>4.7889999999999999E-3</v>
      </c>
      <c r="R173">
        <v>5.0289999999999996E-3</v>
      </c>
      <c r="S173">
        <v>5.2630000000000003E-3</v>
      </c>
      <c r="T173">
        <v>5.4879999999999998E-3</v>
      </c>
      <c r="U173">
        <v>5.7070000000000003E-3</v>
      </c>
      <c r="V173">
        <v>5.9189999999999998E-3</v>
      </c>
      <c r="W173">
        <v>6.1260000000000004E-3</v>
      </c>
      <c r="X173">
        <v>6.3239999999999998E-3</v>
      </c>
      <c r="Y173">
        <v>6.5139999999999998E-3</v>
      </c>
      <c r="Z173">
        <v>6.6930000000000002E-3</v>
      </c>
      <c r="AA173">
        <v>6.8589999999999996E-3</v>
      </c>
      <c r="AB173">
        <v>7.0179999999999999E-3</v>
      </c>
      <c r="AC173">
        <v>7.1679999999999999E-3</v>
      </c>
      <c r="AD173">
        <v>7.3109999999999998E-3</v>
      </c>
      <c r="AE173" t="s">
        <v>10447</v>
      </c>
    </row>
    <row r="174" spans="1:31">
      <c r="A174" t="s">
        <v>3238</v>
      </c>
      <c r="B174" t="s">
        <v>10448</v>
      </c>
      <c r="C174" t="s">
        <v>10449</v>
      </c>
      <c r="D174" t="s">
        <v>3916</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t="s">
        <v>549</v>
      </c>
    </row>
    <row r="175" spans="1:31">
      <c r="A175" t="s">
        <v>3235</v>
      </c>
      <c r="B175" t="s">
        <v>10450</v>
      </c>
      <c r="C175" t="s">
        <v>10451</v>
      </c>
      <c r="D175" t="s">
        <v>3916</v>
      </c>
      <c r="E175">
        <v>5.0199999999999995E-4</v>
      </c>
      <c r="F175">
        <v>5.0100000000000003E-4</v>
      </c>
      <c r="G175">
        <v>5.0199999999999995E-4</v>
      </c>
      <c r="H175">
        <v>4.9899999999999999E-4</v>
      </c>
      <c r="I175">
        <v>4.9799999999999996E-4</v>
      </c>
      <c r="J175">
        <v>4.9600000000000002E-4</v>
      </c>
      <c r="K175">
        <v>4.9600000000000002E-4</v>
      </c>
      <c r="L175">
        <v>5.0000000000000001E-4</v>
      </c>
      <c r="M175">
        <v>4.9899999999999999E-4</v>
      </c>
      <c r="N175">
        <v>4.9700000000000005E-4</v>
      </c>
      <c r="O175">
        <v>4.8700000000000002E-4</v>
      </c>
      <c r="P175">
        <v>4.8200000000000001E-4</v>
      </c>
      <c r="Q175">
        <v>4.7800000000000002E-4</v>
      </c>
      <c r="R175">
        <v>4.7399999999999997E-4</v>
      </c>
      <c r="S175">
        <v>4.7199999999999998E-4</v>
      </c>
      <c r="T175">
        <v>4.6700000000000002E-4</v>
      </c>
      <c r="U175">
        <v>4.57E-4</v>
      </c>
      <c r="V175">
        <v>4.5100000000000001E-4</v>
      </c>
      <c r="W175">
        <v>4.4000000000000002E-4</v>
      </c>
      <c r="X175">
        <v>4.26E-4</v>
      </c>
      <c r="Y175">
        <v>4.1199999999999999E-4</v>
      </c>
      <c r="Z175">
        <v>3.9199999999999999E-4</v>
      </c>
      <c r="AA175">
        <v>3.7399999999999998E-4</v>
      </c>
      <c r="AB175">
        <v>3.5399999999999999E-4</v>
      </c>
      <c r="AC175">
        <v>3.3199999999999999E-4</v>
      </c>
      <c r="AD175">
        <v>3.1E-4</v>
      </c>
      <c r="AE175" t="s">
        <v>748</v>
      </c>
    </row>
    <row r="176" spans="1:31">
      <c r="A176" t="s">
        <v>2287</v>
      </c>
      <c r="B176" t="s">
        <v>10452</v>
      </c>
      <c r="C176" t="s">
        <v>10453</v>
      </c>
      <c r="D176" t="s">
        <v>3916</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t="s">
        <v>549</v>
      </c>
    </row>
    <row r="177" spans="1:31">
      <c r="A177" t="s">
        <v>3348</v>
      </c>
      <c r="B177" t="s">
        <v>10454</v>
      </c>
      <c r="C177" t="s">
        <v>10455</v>
      </c>
      <c r="D177" t="s">
        <v>3916</v>
      </c>
      <c r="E177">
        <v>0</v>
      </c>
      <c r="F177">
        <v>0</v>
      </c>
      <c r="G177">
        <v>0</v>
      </c>
      <c r="H177">
        <v>0</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t="s">
        <v>549</v>
      </c>
    </row>
    <row r="178" spans="1:31">
      <c r="A178" t="s">
        <v>3351</v>
      </c>
      <c r="B178" t="s">
        <v>10456</v>
      </c>
      <c r="C178" t="s">
        <v>10457</v>
      </c>
      <c r="D178" t="s">
        <v>3916</v>
      </c>
      <c r="E178">
        <v>1.194E-3</v>
      </c>
      <c r="F178">
        <v>2.8029999999999999E-3</v>
      </c>
      <c r="G178">
        <v>4.934E-3</v>
      </c>
      <c r="H178">
        <v>7.5849999999999997E-3</v>
      </c>
      <c r="I178">
        <v>1.0914E-2</v>
      </c>
      <c r="J178">
        <v>1.5311999999999999E-2</v>
      </c>
      <c r="K178">
        <v>2.1284000000000001E-2</v>
      </c>
      <c r="L178">
        <v>2.9509000000000001E-2</v>
      </c>
      <c r="M178">
        <v>4.0731000000000003E-2</v>
      </c>
      <c r="N178">
        <v>5.5488999999999997E-2</v>
      </c>
      <c r="O178">
        <v>7.4186000000000002E-2</v>
      </c>
      <c r="P178">
        <v>9.6482999999999999E-2</v>
      </c>
      <c r="Q178">
        <v>0.12182999999999999</v>
      </c>
      <c r="R178">
        <v>0.14949899999999999</v>
      </c>
      <c r="S178">
        <v>0.17879200000000001</v>
      </c>
      <c r="T178">
        <v>0.2094</v>
      </c>
      <c r="U178">
        <v>0.240892</v>
      </c>
      <c r="V178">
        <v>0.27282699999999999</v>
      </c>
      <c r="W178">
        <v>0.30510500000000002</v>
      </c>
      <c r="X178">
        <v>0.33740399999999998</v>
      </c>
      <c r="Y178">
        <v>0.36941000000000002</v>
      </c>
      <c r="Z178">
        <v>0.40069399999999999</v>
      </c>
      <c r="AA178">
        <v>0.43091200000000002</v>
      </c>
      <c r="AB178">
        <v>0.45991799999999999</v>
      </c>
      <c r="AC178">
        <v>0.48773100000000003</v>
      </c>
      <c r="AD178">
        <v>0.51461500000000004</v>
      </c>
      <c r="AE178" t="s">
        <v>10458</v>
      </c>
    </row>
    <row r="179" spans="1:31">
      <c r="A179" t="s">
        <v>3354</v>
      </c>
      <c r="B179" t="s">
        <v>10459</v>
      </c>
      <c r="C179" t="s">
        <v>10460</v>
      </c>
      <c r="D179" t="s">
        <v>3916</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t="s">
        <v>549</v>
      </c>
    </row>
    <row r="180" spans="1:31">
      <c r="A180" t="s">
        <v>8059</v>
      </c>
      <c r="B180" t="s">
        <v>10461</v>
      </c>
      <c r="C180" t="s">
        <v>10462</v>
      </c>
      <c r="D180" t="s">
        <v>3916</v>
      </c>
      <c r="E180">
        <v>4.0657500000000004</v>
      </c>
      <c r="F180">
        <v>4.0873030000000004</v>
      </c>
      <c r="G180">
        <v>4.1278769999999998</v>
      </c>
      <c r="H180">
        <v>4.171017</v>
      </c>
      <c r="I180">
        <v>4.2092689999999999</v>
      </c>
      <c r="J180">
        <v>4.2492270000000003</v>
      </c>
      <c r="K180">
        <v>4.2856310000000004</v>
      </c>
      <c r="L180">
        <v>4.3263170000000004</v>
      </c>
      <c r="M180">
        <v>4.3584940000000003</v>
      </c>
      <c r="N180">
        <v>4.3858829999999998</v>
      </c>
      <c r="O180">
        <v>4.4158590000000002</v>
      </c>
      <c r="P180">
        <v>4.4446240000000001</v>
      </c>
      <c r="Q180">
        <v>4.472855</v>
      </c>
      <c r="R180">
        <v>4.4955429999999996</v>
      </c>
      <c r="S180">
        <v>4.5140710000000004</v>
      </c>
      <c r="T180">
        <v>4.5259270000000003</v>
      </c>
      <c r="U180">
        <v>4.5358349999999996</v>
      </c>
      <c r="V180">
        <v>4.5470509999999997</v>
      </c>
      <c r="W180">
        <v>4.568441</v>
      </c>
      <c r="X180">
        <v>4.5969749999999996</v>
      </c>
      <c r="Y180">
        <v>4.6244420000000002</v>
      </c>
      <c r="Z180">
        <v>4.6458279999999998</v>
      </c>
      <c r="AA180">
        <v>4.663176</v>
      </c>
      <c r="AB180">
        <v>4.6755880000000003</v>
      </c>
      <c r="AC180">
        <v>4.6816820000000003</v>
      </c>
      <c r="AD180">
        <v>4.6813149999999997</v>
      </c>
      <c r="AE180" t="s">
        <v>665</v>
      </c>
    </row>
    <row r="181" spans="1:31">
      <c r="A181" t="s">
        <v>8062</v>
      </c>
    </row>
    <row r="182" spans="1:31">
      <c r="A182" t="s">
        <v>955</v>
      </c>
      <c r="B182" t="s">
        <v>10463</v>
      </c>
      <c r="C182" t="s">
        <v>10464</v>
      </c>
      <c r="D182" t="s">
        <v>3916</v>
      </c>
      <c r="E182">
        <v>5.6151819999999999</v>
      </c>
      <c r="F182">
        <v>5.6821989999999998</v>
      </c>
      <c r="G182">
        <v>5.7848090000000001</v>
      </c>
      <c r="H182">
        <v>5.8920719999999998</v>
      </c>
      <c r="I182">
        <v>5.9935700000000001</v>
      </c>
      <c r="J182">
        <v>6.0972989999999996</v>
      </c>
      <c r="K182">
        <v>6.2040290000000002</v>
      </c>
      <c r="L182">
        <v>6.3113279999999996</v>
      </c>
      <c r="M182">
        <v>6.4149459999999996</v>
      </c>
      <c r="N182">
        <v>6.5078300000000002</v>
      </c>
      <c r="O182">
        <v>6.6030670000000002</v>
      </c>
      <c r="P182">
        <v>6.6993910000000003</v>
      </c>
      <c r="Q182">
        <v>6.7899339999999997</v>
      </c>
      <c r="R182">
        <v>6.872649</v>
      </c>
      <c r="S182">
        <v>6.9416859999999998</v>
      </c>
      <c r="T182">
        <v>7.0018419999999999</v>
      </c>
      <c r="U182">
        <v>7.0487849999999996</v>
      </c>
      <c r="V182">
        <v>7.1062329999999996</v>
      </c>
      <c r="W182">
        <v>7.1706539999999999</v>
      </c>
      <c r="X182">
        <v>7.2423310000000001</v>
      </c>
      <c r="Y182">
        <v>7.3136520000000003</v>
      </c>
      <c r="Z182">
        <v>7.3741890000000003</v>
      </c>
      <c r="AA182">
        <v>7.4217320000000004</v>
      </c>
      <c r="AB182">
        <v>7.4575579999999997</v>
      </c>
      <c r="AC182">
        <v>7.4784369999999996</v>
      </c>
      <c r="AD182">
        <v>7.4859669999999996</v>
      </c>
      <c r="AE182" t="s">
        <v>651</v>
      </c>
    </row>
    <row r="183" spans="1:31">
      <c r="A183" t="s">
        <v>1221</v>
      </c>
      <c r="B183" t="s">
        <v>10465</v>
      </c>
      <c r="C183" t="s">
        <v>10466</v>
      </c>
      <c r="D183" t="s">
        <v>3916</v>
      </c>
      <c r="E183">
        <v>3.7304999999999998E-2</v>
      </c>
      <c r="F183">
        <v>3.1245999999999999E-2</v>
      </c>
      <c r="G183">
        <v>2.6685E-2</v>
      </c>
      <c r="H183">
        <v>2.3216000000000001E-2</v>
      </c>
      <c r="I183">
        <v>2.0431999999999999E-2</v>
      </c>
      <c r="J183">
        <v>1.8266000000000001E-2</v>
      </c>
      <c r="K183">
        <v>1.6518999999999999E-2</v>
      </c>
      <c r="L183">
        <v>1.5131E-2</v>
      </c>
      <c r="M183">
        <v>1.4017E-2</v>
      </c>
      <c r="N183">
        <v>1.3228999999999999E-2</v>
      </c>
      <c r="O183">
        <v>1.2699999999999999E-2</v>
      </c>
      <c r="P183">
        <v>1.2316000000000001E-2</v>
      </c>
      <c r="Q183">
        <v>1.2019E-2</v>
      </c>
      <c r="R183">
        <v>1.176E-2</v>
      </c>
      <c r="S183">
        <v>1.137E-2</v>
      </c>
      <c r="T183">
        <v>1.1006E-2</v>
      </c>
      <c r="U183">
        <v>1.0755000000000001E-2</v>
      </c>
      <c r="V183">
        <v>1.0527999999999999E-2</v>
      </c>
      <c r="W183">
        <v>1.0305999999999999E-2</v>
      </c>
      <c r="X183">
        <v>1.0182999999999999E-2</v>
      </c>
      <c r="Y183">
        <v>1.0118E-2</v>
      </c>
      <c r="Z183">
        <v>1.0071E-2</v>
      </c>
      <c r="AA183">
        <v>1.0042000000000001E-2</v>
      </c>
      <c r="AB183">
        <v>1.004E-2</v>
      </c>
      <c r="AC183">
        <v>1.0018000000000001E-2</v>
      </c>
      <c r="AD183">
        <v>1.0002E-2</v>
      </c>
      <c r="AE183" t="s">
        <v>10467</v>
      </c>
    </row>
    <row r="184" spans="1:31">
      <c r="A184" t="s">
        <v>970</v>
      </c>
      <c r="B184" t="s">
        <v>10468</v>
      </c>
      <c r="C184" t="s">
        <v>10469</v>
      </c>
      <c r="D184" t="s">
        <v>3916</v>
      </c>
      <c r="E184">
        <v>2.8289999999999999E-3</v>
      </c>
      <c r="F184">
        <v>2.627E-3</v>
      </c>
      <c r="G184">
        <v>2.4789999999999999E-3</v>
      </c>
      <c r="H184">
        <v>2.3549999999999999E-3</v>
      </c>
      <c r="I184">
        <v>2.212E-3</v>
      </c>
      <c r="J184">
        <v>2.0890000000000001E-3</v>
      </c>
      <c r="K184">
        <v>1.9589999999999998E-3</v>
      </c>
      <c r="L184">
        <v>1.823E-3</v>
      </c>
      <c r="M184">
        <v>1.7060000000000001E-3</v>
      </c>
      <c r="N184">
        <v>1.621E-3</v>
      </c>
      <c r="O184">
        <v>1.5349999999999999E-3</v>
      </c>
      <c r="P184">
        <v>1.4530000000000001E-3</v>
      </c>
      <c r="Q184">
        <v>1.3649999999999999E-3</v>
      </c>
      <c r="R184">
        <v>1.292E-3</v>
      </c>
      <c r="S184">
        <v>1.232E-3</v>
      </c>
      <c r="T184">
        <v>1.183E-3</v>
      </c>
      <c r="U184">
        <v>1.1299999999999999E-3</v>
      </c>
      <c r="V184">
        <v>1.078E-3</v>
      </c>
      <c r="W184">
        <v>1.024E-3</v>
      </c>
      <c r="X184">
        <v>9.7400000000000004E-4</v>
      </c>
      <c r="Y184">
        <v>9.2699999999999998E-4</v>
      </c>
      <c r="Z184">
        <v>8.83E-4</v>
      </c>
      <c r="AA184">
        <v>8.3900000000000001E-4</v>
      </c>
      <c r="AB184">
        <v>8.0000000000000004E-4</v>
      </c>
      <c r="AC184">
        <v>7.4100000000000001E-4</v>
      </c>
      <c r="AD184">
        <v>6.5899999999999997E-4</v>
      </c>
      <c r="AE184" t="s">
        <v>10470</v>
      </c>
    </row>
    <row r="185" spans="1:31">
      <c r="A185" t="s">
        <v>985</v>
      </c>
      <c r="B185" t="s">
        <v>10471</v>
      </c>
      <c r="C185" t="s">
        <v>10472</v>
      </c>
      <c r="D185" t="s">
        <v>3916</v>
      </c>
      <c r="E185">
        <v>6.2210000000000001E-2</v>
      </c>
      <c r="F185">
        <v>6.6610000000000003E-2</v>
      </c>
      <c r="G185">
        <v>7.0939000000000002E-2</v>
      </c>
      <c r="H185">
        <v>7.5128E-2</v>
      </c>
      <c r="I185">
        <v>7.9207E-2</v>
      </c>
      <c r="J185">
        <v>8.3222000000000004E-2</v>
      </c>
      <c r="K185">
        <v>8.7201000000000001E-2</v>
      </c>
      <c r="L185">
        <v>9.1179999999999997E-2</v>
      </c>
      <c r="M185">
        <v>9.5186000000000007E-2</v>
      </c>
      <c r="N185">
        <v>9.9152000000000004E-2</v>
      </c>
      <c r="O185">
        <v>0.103121</v>
      </c>
      <c r="P185">
        <v>0.10698299999999999</v>
      </c>
      <c r="Q185">
        <v>0.11082500000000001</v>
      </c>
      <c r="R185">
        <v>0.114574</v>
      </c>
      <c r="S185">
        <v>0.11830499999999999</v>
      </c>
      <c r="T185">
        <v>0.12213400000000001</v>
      </c>
      <c r="U185">
        <v>0.126053</v>
      </c>
      <c r="V185">
        <v>0.13011300000000001</v>
      </c>
      <c r="W185">
        <v>0.134433</v>
      </c>
      <c r="X185">
        <v>0.139103</v>
      </c>
      <c r="Y185">
        <v>0.14479900000000001</v>
      </c>
      <c r="Z185">
        <v>0.15081</v>
      </c>
      <c r="AA185">
        <v>0.157945</v>
      </c>
      <c r="AB185">
        <v>0.16556899999999999</v>
      </c>
      <c r="AC185">
        <v>0.17408999999999999</v>
      </c>
      <c r="AD185">
        <v>0.18356600000000001</v>
      </c>
      <c r="AE185" t="s">
        <v>5662</v>
      </c>
    </row>
    <row r="186" spans="1:31">
      <c r="A186" t="s">
        <v>3230</v>
      </c>
      <c r="B186" t="s">
        <v>10473</v>
      </c>
      <c r="C186" t="s">
        <v>10474</v>
      </c>
      <c r="D186" t="s">
        <v>3916</v>
      </c>
      <c r="E186">
        <v>0</v>
      </c>
      <c r="F186">
        <v>0</v>
      </c>
      <c r="G186">
        <v>0</v>
      </c>
      <c r="H186">
        <v>0</v>
      </c>
      <c r="I186">
        <v>0</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t="s">
        <v>549</v>
      </c>
    </row>
    <row r="187" spans="1:31">
      <c r="A187" t="s">
        <v>2271</v>
      </c>
      <c r="B187" t="s">
        <v>10475</v>
      </c>
      <c r="C187" t="s">
        <v>10476</v>
      </c>
      <c r="D187" t="s">
        <v>3916</v>
      </c>
      <c r="E187">
        <v>3.1480000000000002E-3</v>
      </c>
      <c r="F187">
        <v>4.0969999999999999E-3</v>
      </c>
      <c r="G187">
        <v>5.1440000000000001E-3</v>
      </c>
      <c r="H187">
        <v>6.215E-3</v>
      </c>
      <c r="I187">
        <v>7.2909999999999997E-3</v>
      </c>
      <c r="J187">
        <v>8.3719999999999992E-3</v>
      </c>
      <c r="K187">
        <v>9.4560000000000009E-3</v>
      </c>
      <c r="L187">
        <v>1.0534E-2</v>
      </c>
      <c r="M187">
        <v>1.1599999999999999E-2</v>
      </c>
      <c r="N187">
        <v>1.2636E-2</v>
      </c>
      <c r="O187">
        <v>1.3636000000000001E-2</v>
      </c>
      <c r="P187">
        <v>1.4585000000000001E-2</v>
      </c>
      <c r="Q187">
        <v>1.5469999999999999E-2</v>
      </c>
      <c r="R187">
        <v>1.6299999999999999E-2</v>
      </c>
      <c r="S187">
        <v>1.7070999999999999E-2</v>
      </c>
      <c r="T187">
        <v>1.7794999999999998E-2</v>
      </c>
      <c r="U187">
        <v>1.8478000000000001E-2</v>
      </c>
      <c r="V187">
        <v>1.9126000000000001E-2</v>
      </c>
      <c r="W187">
        <v>1.9748999999999999E-2</v>
      </c>
      <c r="X187">
        <v>2.035E-2</v>
      </c>
      <c r="Y187">
        <v>2.0930000000000001E-2</v>
      </c>
      <c r="Z187">
        <v>2.1482000000000001E-2</v>
      </c>
      <c r="AA187">
        <v>2.2003999999999999E-2</v>
      </c>
      <c r="AB187">
        <v>2.2495999999999999E-2</v>
      </c>
      <c r="AC187">
        <v>2.2960999999999999E-2</v>
      </c>
      <c r="AD187">
        <v>2.3404999999999999E-2</v>
      </c>
      <c r="AE187" t="s">
        <v>10477</v>
      </c>
    </row>
    <row r="188" spans="1:31">
      <c r="A188" t="s">
        <v>3238</v>
      </c>
      <c r="B188" t="s">
        <v>10478</v>
      </c>
      <c r="C188" t="s">
        <v>10479</v>
      </c>
      <c r="D188" t="s">
        <v>3916</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t="s">
        <v>549</v>
      </c>
    </row>
    <row r="189" spans="1:31">
      <c r="A189" t="s">
        <v>3235</v>
      </c>
      <c r="B189" t="s">
        <v>10480</v>
      </c>
      <c r="C189" t="s">
        <v>10481</v>
      </c>
      <c r="D189" t="s">
        <v>3916</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t="s">
        <v>549</v>
      </c>
    </row>
    <row r="190" spans="1:31">
      <c r="A190" t="s">
        <v>2287</v>
      </c>
      <c r="B190" t="s">
        <v>10482</v>
      </c>
      <c r="C190" t="s">
        <v>10483</v>
      </c>
      <c r="D190" t="s">
        <v>3916</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t="s">
        <v>549</v>
      </c>
    </row>
    <row r="191" spans="1:31">
      <c r="A191" t="s">
        <v>3348</v>
      </c>
      <c r="B191" t="s">
        <v>10484</v>
      </c>
      <c r="C191" t="s">
        <v>10485</v>
      </c>
      <c r="D191" t="s">
        <v>3916</v>
      </c>
      <c r="E191">
        <v>0</v>
      </c>
      <c r="F191">
        <v>0</v>
      </c>
      <c r="G191">
        <v>0</v>
      </c>
      <c r="H191">
        <v>0</v>
      </c>
      <c r="I191">
        <v>0</v>
      </c>
      <c r="J191">
        <v>0</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t="s">
        <v>549</v>
      </c>
    </row>
    <row r="192" spans="1:31">
      <c r="A192" t="s">
        <v>3351</v>
      </c>
      <c r="B192" t="s">
        <v>10486</v>
      </c>
      <c r="C192" t="s">
        <v>10487</v>
      </c>
      <c r="D192" t="s">
        <v>3916</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t="s">
        <v>549</v>
      </c>
    </row>
    <row r="193" spans="1:31">
      <c r="A193" t="s">
        <v>3354</v>
      </c>
      <c r="B193" t="s">
        <v>10488</v>
      </c>
      <c r="C193" t="s">
        <v>10489</v>
      </c>
      <c r="D193" t="s">
        <v>3916</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t="s">
        <v>549</v>
      </c>
    </row>
    <row r="194" spans="1:31">
      <c r="A194" t="s">
        <v>8091</v>
      </c>
      <c r="B194" t="s">
        <v>10490</v>
      </c>
      <c r="C194" t="s">
        <v>10491</v>
      </c>
      <c r="D194" t="s">
        <v>3916</v>
      </c>
      <c r="E194">
        <v>5.720675</v>
      </c>
      <c r="F194">
        <v>5.786778</v>
      </c>
      <c r="G194">
        <v>5.8900569999999997</v>
      </c>
      <c r="H194">
        <v>5.9989869999999996</v>
      </c>
      <c r="I194">
        <v>6.1027120000000004</v>
      </c>
      <c r="J194">
        <v>6.2092499999999999</v>
      </c>
      <c r="K194">
        <v>6.3191629999999996</v>
      </c>
      <c r="L194">
        <v>6.429996</v>
      </c>
      <c r="M194">
        <v>6.5374549999999996</v>
      </c>
      <c r="N194">
        <v>6.634468</v>
      </c>
      <c r="O194">
        <v>6.7340600000000004</v>
      </c>
      <c r="P194">
        <v>6.8347290000000003</v>
      </c>
      <c r="Q194">
        <v>6.9296110000000004</v>
      </c>
      <c r="R194">
        <v>7.0165740000000003</v>
      </c>
      <c r="S194">
        <v>7.0896619999999997</v>
      </c>
      <c r="T194">
        <v>7.1539590000000004</v>
      </c>
      <c r="U194">
        <v>7.2051999999999996</v>
      </c>
      <c r="V194">
        <v>7.2670779999999997</v>
      </c>
      <c r="W194">
        <v>7.3361650000000003</v>
      </c>
      <c r="X194">
        <v>7.412941</v>
      </c>
      <c r="Y194">
        <v>7.4904260000000003</v>
      </c>
      <c r="Z194">
        <v>7.5574339999999998</v>
      </c>
      <c r="AA194">
        <v>7.6125629999999997</v>
      </c>
      <c r="AB194">
        <v>7.6564629999999996</v>
      </c>
      <c r="AC194">
        <v>7.6862450000000004</v>
      </c>
      <c r="AD194">
        <v>7.7035980000000004</v>
      </c>
      <c r="AE194" t="s">
        <v>651</v>
      </c>
    </row>
    <row r="195" spans="1:31">
      <c r="A195" t="s">
        <v>8412</v>
      </c>
      <c r="B195" t="s">
        <v>10492</v>
      </c>
      <c r="C195" t="s">
        <v>10493</v>
      </c>
      <c r="D195" t="s">
        <v>3916</v>
      </c>
      <c r="E195">
        <v>15.497995</v>
      </c>
      <c r="F195">
        <v>15.753384</v>
      </c>
      <c r="G195">
        <v>16.07733</v>
      </c>
      <c r="H195">
        <v>16.412779</v>
      </c>
      <c r="I195">
        <v>16.743309</v>
      </c>
      <c r="J195">
        <v>17.087441999999999</v>
      </c>
      <c r="K195">
        <v>17.432793</v>
      </c>
      <c r="L195">
        <v>17.787361000000001</v>
      </c>
      <c r="M195">
        <v>18.124599</v>
      </c>
      <c r="N195">
        <v>18.445578000000001</v>
      </c>
      <c r="O195">
        <v>18.766935</v>
      </c>
      <c r="P195">
        <v>19.082789999999999</v>
      </c>
      <c r="Q195">
        <v>19.391041000000001</v>
      </c>
      <c r="R195">
        <v>19.685286999999999</v>
      </c>
      <c r="S195">
        <v>19.954740999999999</v>
      </c>
      <c r="T195">
        <v>20.201954000000001</v>
      </c>
      <c r="U195">
        <v>20.432642000000001</v>
      </c>
      <c r="V195">
        <v>20.669232999999998</v>
      </c>
      <c r="W195">
        <v>20.930313000000002</v>
      </c>
      <c r="X195">
        <v>21.206474</v>
      </c>
      <c r="Y195">
        <v>21.477179</v>
      </c>
      <c r="Z195">
        <v>21.720676000000001</v>
      </c>
      <c r="AA195">
        <v>21.947754</v>
      </c>
      <c r="AB195">
        <v>22.152563000000001</v>
      </c>
      <c r="AC195">
        <v>22.324327</v>
      </c>
      <c r="AD195">
        <v>22.466502999999999</v>
      </c>
      <c r="AE195" t="s">
        <v>622</v>
      </c>
    </row>
    <row r="196" spans="1:31">
      <c r="A196" t="s">
        <v>8415</v>
      </c>
    </row>
    <row r="197" spans="1:31">
      <c r="A197" t="s">
        <v>8221</v>
      </c>
    </row>
    <row r="198" spans="1:31">
      <c r="A198" t="s">
        <v>850</v>
      </c>
    </row>
    <row r="199" spans="1:31">
      <c r="A199" t="s">
        <v>955</v>
      </c>
      <c r="B199" t="s">
        <v>10494</v>
      </c>
      <c r="C199" t="s">
        <v>10495</v>
      </c>
      <c r="D199" t="s">
        <v>8225</v>
      </c>
      <c r="E199">
        <v>14.510111999999999</v>
      </c>
      <c r="F199">
        <v>14.731761000000001</v>
      </c>
      <c r="G199">
        <v>14.948071000000001</v>
      </c>
      <c r="H199">
        <v>15.14265</v>
      </c>
      <c r="I199">
        <v>15.317143</v>
      </c>
      <c r="J199">
        <v>15.428355</v>
      </c>
      <c r="K199">
        <v>15.502708999999999</v>
      </c>
      <c r="L199">
        <v>15.531572000000001</v>
      </c>
      <c r="M199">
        <v>15.543544000000001</v>
      </c>
      <c r="N199">
        <v>15.543981</v>
      </c>
      <c r="O199">
        <v>15.542133</v>
      </c>
      <c r="P199">
        <v>15.53842</v>
      </c>
      <c r="Q199">
        <v>15.534781000000001</v>
      </c>
      <c r="R199">
        <v>15.531675</v>
      </c>
      <c r="S199">
        <v>15.529242</v>
      </c>
      <c r="T199">
        <v>15.528687</v>
      </c>
      <c r="U199">
        <v>15.53168</v>
      </c>
      <c r="V199">
        <v>15.539021</v>
      </c>
      <c r="W199">
        <v>15.548819</v>
      </c>
      <c r="X199">
        <v>15.565035</v>
      </c>
      <c r="Y199">
        <v>15.588138000000001</v>
      </c>
      <c r="Z199">
        <v>15.607685999999999</v>
      </c>
      <c r="AA199">
        <v>15.632410999999999</v>
      </c>
      <c r="AB199">
        <v>15.662822999999999</v>
      </c>
      <c r="AC199">
        <v>15.685613999999999</v>
      </c>
      <c r="AD199">
        <v>15.713246</v>
      </c>
      <c r="AE199" t="s">
        <v>610</v>
      </c>
    </row>
    <row r="200" spans="1:31">
      <c r="A200" t="s">
        <v>1221</v>
      </c>
      <c r="B200" t="s">
        <v>10496</v>
      </c>
      <c r="C200" t="s">
        <v>10497</v>
      </c>
      <c r="D200" t="s">
        <v>2728</v>
      </c>
      <c r="E200">
        <v>11.861169</v>
      </c>
      <c r="F200">
        <v>11.902615000000001</v>
      </c>
      <c r="G200">
        <v>11.932368</v>
      </c>
      <c r="H200">
        <v>11.955323</v>
      </c>
      <c r="I200">
        <v>11.976416</v>
      </c>
      <c r="J200">
        <v>12.00604</v>
      </c>
      <c r="K200">
        <v>12.025836999999999</v>
      </c>
      <c r="L200">
        <v>12.040531</v>
      </c>
      <c r="M200">
        <v>12.051631</v>
      </c>
      <c r="N200">
        <v>12.049678999999999</v>
      </c>
      <c r="O200">
        <v>12.04804</v>
      </c>
      <c r="P200">
        <v>12.048081</v>
      </c>
      <c r="Q200">
        <v>12.046996999999999</v>
      </c>
      <c r="R200">
        <v>12.045858000000001</v>
      </c>
      <c r="S200">
        <v>12.045292999999999</v>
      </c>
      <c r="T200">
        <v>12.047625</v>
      </c>
      <c r="U200">
        <v>12.059414</v>
      </c>
      <c r="V200">
        <v>12.081035999999999</v>
      </c>
      <c r="W200">
        <v>12.113451</v>
      </c>
      <c r="X200">
        <v>12.162644999999999</v>
      </c>
      <c r="Y200">
        <v>12.227854000000001</v>
      </c>
      <c r="Z200">
        <v>12.290770999999999</v>
      </c>
      <c r="AA200">
        <v>12.367459</v>
      </c>
      <c r="AB200">
        <v>12.454632</v>
      </c>
      <c r="AC200">
        <v>12.525263000000001</v>
      </c>
      <c r="AD200">
        <v>12.596428</v>
      </c>
      <c r="AE200" t="s">
        <v>710</v>
      </c>
    </row>
    <row r="201" spans="1:31">
      <c r="A201" t="s">
        <v>970</v>
      </c>
      <c r="B201" t="s">
        <v>10498</v>
      </c>
      <c r="C201" t="s">
        <v>10499</v>
      </c>
      <c r="D201" t="s">
        <v>2728</v>
      </c>
      <c r="E201">
        <v>11.041695000000001</v>
      </c>
      <c r="F201">
        <v>11.064254999999999</v>
      </c>
      <c r="G201">
        <v>11.076764000000001</v>
      </c>
      <c r="H201">
        <v>11.093964</v>
      </c>
      <c r="I201">
        <v>11.118195999999999</v>
      </c>
      <c r="J201">
        <v>11.150596999999999</v>
      </c>
      <c r="K201">
        <v>11.188950999999999</v>
      </c>
      <c r="L201">
        <v>11.230696</v>
      </c>
      <c r="M201">
        <v>11.27148</v>
      </c>
      <c r="N201">
        <v>11.324748</v>
      </c>
      <c r="O201">
        <v>11.381404</v>
      </c>
      <c r="P201">
        <v>11.436604000000001</v>
      </c>
      <c r="Q201">
        <v>11.474689</v>
      </c>
      <c r="R201">
        <v>11.513374000000001</v>
      </c>
      <c r="S201">
        <v>11.550446000000001</v>
      </c>
      <c r="T201">
        <v>11.582794</v>
      </c>
      <c r="U201">
        <v>11.606987</v>
      </c>
      <c r="V201">
        <v>11.62458</v>
      </c>
      <c r="W201">
        <v>11.632566000000001</v>
      </c>
      <c r="X201">
        <v>11.632598</v>
      </c>
      <c r="Y201">
        <v>11.632631</v>
      </c>
      <c r="Z201">
        <v>11.632664999999999</v>
      </c>
      <c r="AA201">
        <v>11.645448999999999</v>
      </c>
      <c r="AB201">
        <v>11.651638</v>
      </c>
      <c r="AC201">
        <v>11.662165</v>
      </c>
      <c r="AD201">
        <v>11.680436</v>
      </c>
      <c r="AE201" t="s">
        <v>710</v>
      </c>
    </row>
    <row r="202" spans="1:31">
      <c r="A202" t="s">
        <v>985</v>
      </c>
      <c r="B202" t="s">
        <v>10500</v>
      </c>
      <c r="C202" t="s">
        <v>10501</v>
      </c>
      <c r="D202" t="s">
        <v>2728</v>
      </c>
      <c r="E202">
        <v>10.879514</v>
      </c>
      <c r="F202">
        <v>10.975534</v>
      </c>
      <c r="G202">
        <v>11.020383000000001</v>
      </c>
      <c r="H202">
        <v>11.074301999999999</v>
      </c>
      <c r="I202">
        <v>11.142333000000001</v>
      </c>
      <c r="J202">
        <v>11.231088</v>
      </c>
      <c r="K202">
        <v>11.351953999999999</v>
      </c>
      <c r="L202">
        <v>11.500014</v>
      </c>
      <c r="M202">
        <v>11.658936000000001</v>
      </c>
      <c r="N202">
        <v>11.812289</v>
      </c>
      <c r="O202">
        <v>11.950290000000001</v>
      </c>
      <c r="P202">
        <v>12.038655</v>
      </c>
      <c r="Q202">
        <v>12.093707</v>
      </c>
      <c r="R202">
        <v>12.144894000000001</v>
      </c>
      <c r="S202">
        <v>12.148198000000001</v>
      </c>
      <c r="T202">
        <v>12.144646</v>
      </c>
      <c r="U202">
        <v>12.121634</v>
      </c>
      <c r="V202">
        <v>12.143625</v>
      </c>
      <c r="W202">
        <v>12.160759000000001</v>
      </c>
      <c r="X202">
        <v>12.170916</v>
      </c>
      <c r="Y202">
        <v>12.177670000000001</v>
      </c>
      <c r="Z202">
        <v>12.183171</v>
      </c>
      <c r="AA202">
        <v>12.18441</v>
      </c>
      <c r="AB202">
        <v>12.184518000000001</v>
      </c>
      <c r="AC202">
        <v>12.184889999999999</v>
      </c>
      <c r="AD202">
        <v>12.184810000000001</v>
      </c>
      <c r="AE202" t="s">
        <v>619</v>
      </c>
    </row>
    <row r="203" spans="1:31">
      <c r="A203" t="s">
        <v>3230</v>
      </c>
      <c r="B203" t="s">
        <v>10502</v>
      </c>
      <c r="C203" t="s">
        <v>10503</v>
      </c>
      <c r="D203" t="s">
        <v>2728</v>
      </c>
      <c r="E203">
        <v>11.260987999999999</v>
      </c>
      <c r="F203">
        <v>11.300888</v>
      </c>
      <c r="G203">
        <v>11.329748</v>
      </c>
      <c r="H203">
        <v>11.351889</v>
      </c>
      <c r="I203">
        <v>11.372211</v>
      </c>
      <c r="J203">
        <v>11.400209</v>
      </c>
      <c r="K203">
        <v>11.419504</v>
      </c>
      <c r="L203">
        <v>11.434032999999999</v>
      </c>
      <c r="M203">
        <v>11.445</v>
      </c>
      <c r="N203">
        <v>11.443962000000001</v>
      </c>
      <c r="O203">
        <v>11.442833</v>
      </c>
      <c r="P203">
        <v>11.440886000000001</v>
      </c>
      <c r="Q203">
        <v>11.439295</v>
      </c>
      <c r="R203">
        <v>11.437887999999999</v>
      </c>
      <c r="S203">
        <v>11.436835</v>
      </c>
      <c r="T203">
        <v>11.436095999999999</v>
      </c>
      <c r="U203">
        <v>11.438587999999999</v>
      </c>
      <c r="V203">
        <v>11.443196</v>
      </c>
      <c r="W203">
        <v>11.454229</v>
      </c>
      <c r="X203">
        <v>11.469986</v>
      </c>
      <c r="Y203">
        <v>11.492029</v>
      </c>
      <c r="Z203">
        <v>11.521735</v>
      </c>
      <c r="AA203">
        <v>11.559670000000001</v>
      </c>
      <c r="AB203">
        <v>11.603491999999999</v>
      </c>
      <c r="AC203">
        <v>11.655782</v>
      </c>
      <c r="AD203">
        <v>11.707924999999999</v>
      </c>
      <c r="AE203" t="s">
        <v>710</v>
      </c>
    </row>
    <row r="204" spans="1:31">
      <c r="A204" t="s">
        <v>2271</v>
      </c>
      <c r="B204" t="s">
        <v>10504</v>
      </c>
      <c r="C204" t="s">
        <v>10505</v>
      </c>
      <c r="D204" t="s">
        <v>8225</v>
      </c>
      <c r="E204">
        <v>42.360385999999998</v>
      </c>
      <c r="F204">
        <v>42.360385999999998</v>
      </c>
      <c r="G204">
        <v>42.360385999999998</v>
      </c>
      <c r="H204">
        <v>42.360385999999998</v>
      </c>
      <c r="I204">
        <v>42.360385999999998</v>
      </c>
      <c r="J204">
        <v>42.360385999999998</v>
      </c>
      <c r="K204">
        <v>42.360385999999998</v>
      </c>
      <c r="L204">
        <v>42.360385999999998</v>
      </c>
      <c r="M204">
        <v>42.360385999999998</v>
      </c>
      <c r="N204">
        <v>42.360385999999998</v>
      </c>
      <c r="O204">
        <v>42.360385999999998</v>
      </c>
      <c r="P204">
        <v>42.360385999999998</v>
      </c>
      <c r="Q204">
        <v>42.360385999999998</v>
      </c>
      <c r="R204">
        <v>42.360385999999998</v>
      </c>
      <c r="S204">
        <v>42.360385999999998</v>
      </c>
      <c r="T204">
        <v>42.360382000000001</v>
      </c>
      <c r="U204">
        <v>42.360385999999998</v>
      </c>
      <c r="V204">
        <v>42.360385999999998</v>
      </c>
      <c r="W204">
        <v>42.360385999999998</v>
      </c>
      <c r="X204">
        <v>42.360385999999998</v>
      </c>
      <c r="Y204">
        <v>42.360385999999998</v>
      </c>
      <c r="Z204">
        <v>42.360385999999998</v>
      </c>
      <c r="AA204">
        <v>42.360385999999998</v>
      </c>
      <c r="AB204">
        <v>42.360385999999998</v>
      </c>
      <c r="AC204">
        <v>42.360385999999998</v>
      </c>
      <c r="AD204">
        <v>42.360385999999998</v>
      </c>
      <c r="AE204" t="s">
        <v>628</v>
      </c>
    </row>
    <row r="205" spans="1:31">
      <c r="A205" t="s">
        <v>3238</v>
      </c>
      <c r="B205" t="s">
        <v>10506</v>
      </c>
      <c r="C205" t="s">
        <v>10507</v>
      </c>
      <c r="D205" t="s">
        <v>8225</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t="s">
        <v>549</v>
      </c>
    </row>
    <row r="206" spans="1:31">
      <c r="A206" t="s">
        <v>3235</v>
      </c>
      <c r="B206" t="s">
        <v>10508</v>
      </c>
      <c r="C206" t="s">
        <v>10509</v>
      </c>
      <c r="D206" t="s">
        <v>2728</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t="s">
        <v>549</v>
      </c>
    </row>
    <row r="207" spans="1:31">
      <c r="A207" t="s">
        <v>2287</v>
      </c>
      <c r="B207" t="s">
        <v>10510</v>
      </c>
      <c r="C207" t="s">
        <v>10511</v>
      </c>
      <c r="D207" t="s">
        <v>8225</v>
      </c>
      <c r="E207">
        <v>0</v>
      </c>
      <c r="F207">
        <v>0</v>
      </c>
      <c r="G207">
        <v>0</v>
      </c>
      <c r="H207">
        <v>0</v>
      </c>
      <c r="I207">
        <v>0</v>
      </c>
      <c r="J207">
        <v>0</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0</v>
      </c>
      <c r="AE207" t="s">
        <v>549</v>
      </c>
    </row>
    <row r="208" spans="1:31">
      <c r="A208" t="s">
        <v>3348</v>
      </c>
      <c r="B208" t="s">
        <v>10512</v>
      </c>
      <c r="C208" t="s">
        <v>10513</v>
      </c>
      <c r="D208" t="s">
        <v>8225</v>
      </c>
      <c r="E208">
        <v>0</v>
      </c>
      <c r="F208">
        <v>0</v>
      </c>
      <c r="G208">
        <v>0</v>
      </c>
      <c r="H208">
        <v>0</v>
      </c>
      <c r="I208">
        <v>0</v>
      </c>
      <c r="J208">
        <v>0</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t="s">
        <v>549</v>
      </c>
    </row>
    <row r="209" spans="1:31">
      <c r="A209" t="s">
        <v>3351</v>
      </c>
      <c r="B209" t="s">
        <v>10514</v>
      </c>
      <c r="C209" t="s">
        <v>10515</v>
      </c>
      <c r="D209" t="s">
        <v>2728</v>
      </c>
      <c r="E209">
        <v>14.015262</v>
      </c>
      <c r="F209">
        <v>14.012643000000001</v>
      </c>
      <c r="G209">
        <v>14.030758000000001</v>
      </c>
      <c r="H209">
        <v>14.058021</v>
      </c>
      <c r="I209">
        <v>14.094151999999999</v>
      </c>
      <c r="J209">
        <v>14.138014999999999</v>
      </c>
      <c r="K209">
        <v>14.206531</v>
      </c>
      <c r="L209">
        <v>14.275453000000001</v>
      </c>
      <c r="M209">
        <v>14.34938</v>
      </c>
      <c r="N209">
        <v>14.434502</v>
      </c>
      <c r="O209">
        <v>14.503589</v>
      </c>
      <c r="P209">
        <v>14.547523</v>
      </c>
      <c r="Q209">
        <v>14.558790999999999</v>
      </c>
      <c r="R209">
        <v>14.554283</v>
      </c>
      <c r="S209">
        <v>14.540944</v>
      </c>
      <c r="T209">
        <v>14.528836</v>
      </c>
      <c r="U209">
        <v>14.517385000000001</v>
      </c>
      <c r="V209">
        <v>14.506262</v>
      </c>
      <c r="W209">
        <v>14.495488</v>
      </c>
      <c r="X209">
        <v>14.485671999999999</v>
      </c>
      <c r="Y209">
        <v>14.476705000000001</v>
      </c>
      <c r="Z209">
        <v>14.468531</v>
      </c>
      <c r="AA209">
        <v>14.461453000000001</v>
      </c>
      <c r="AB209">
        <v>14.455735000000001</v>
      </c>
      <c r="AC209">
        <v>14.452071999999999</v>
      </c>
      <c r="AD209">
        <v>14.448995</v>
      </c>
      <c r="AE209" t="s">
        <v>676</v>
      </c>
    </row>
    <row r="210" spans="1:31">
      <c r="A210" t="s">
        <v>3354</v>
      </c>
      <c r="B210" t="s">
        <v>10516</v>
      </c>
      <c r="C210" t="s">
        <v>10517</v>
      </c>
      <c r="D210" t="s">
        <v>8225</v>
      </c>
      <c r="E210">
        <v>0</v>
      </c>
      <c r="F210">
        <v>0</v>
      </c>
      <c r="G210">
        <v>0</v>
      </c>
      <c r="H210">
        <v>0</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t="s">
        <v>549</v>
      </c>
    </row>
    <row r="211" spans="1:31">
      <c r="A211" t="s">
        <v>8251</v>
      </c>
      <c r="B211" t="s">
        <v>10518</v>
      </c>
      <c r="C211" t="s">
        <v>10519</v>
      </c>
      <c r="E211">
        <v>13.264927</v>
      </c>
      <c r="F211">
        <v>13.384012</v>
      </c>
      <c r="G211">
        <v>13.486248</v>
      </c>
      <c r="H211">
        <v>13.564598</v>
      </c>
      <c r="I211">
        <v>13.631349</v>
      </c>
      <c r="J211">
        <v>13.681882</v>
      </c>
      <c r="K211">
        <v>13.716805000000001</v>
      </c>
      <c r="L211">
        <v>13.738115000000001</v>
      </c>
      <c r="M211">
        <v>13.762558</v>
      </c>
      <c r="N211">
        <v>13.787867</v>
      </c>
      <c r="O211">
        <v>13.822602</v>
      </c>
      <c r="P211">
        <v>13.868266</v>
      </c>
      <c r="Q211">
        <v>13.899160999999999</v>
      </c>
      <c r="R211">
        <v>13.921792999999999</v>
      </c>
      <c r="S211">
        <v>13.935715999999999</v>
      </c>
      <c r="T211">
        <v>14.022461</v>
      </c>
      <c r="U211">
        <v>14.265093999999999</v>
      </c>
      <c r="V211">
        <v>14.663888</v>
      </c>
      <c r="W211">
        <v>15.094417</v>
      </c>
      <c r="X211">
        <v>15.635706000000001</v>
      </c>
      <c r="Y211">
        <v>16.168215</v>
      </c>
      <c r="Z211">
        <v>16.500730999999998</v>
      </c>
      <c r="AA211">
        <v>16.843133999999999</v>
      </c>
      <c r="AB211">
        <v>17.200839999999999</v>
      </c>
      <c r="AC211">
        <v>17.448820000000001</v>
      </c>
      <c r="AD211">
        <v>17.624493000000001</v>
      </c>
      <c r="AE211" t="s">
        <v>643</v>
      </c>
    </row>
    <row r="212" spans="1:31">
      <c r="A212" t="s">
        <v>854</v>
      </c>
    </row>
    <row r="213" spans="1:31">
      <c r="A213" t="s">
        <v>955</v>
      </c>
      <c r="B213" t="s">
        <v>10520</v>
      </c>
      <c r="C213" t="s">
        <v>10521</v>
      </c>
      <c r="D213" t="s">
        <v>8225</v>
      </c>
      <c r="E213">
        <v>10.030802</v>
      </c>
      <c r="F213">
        <v>10.265841</v>
      </c>
      <c r="G213">
        <v>10.502219</v>
      </c>
      <c r="H213">
        <v>10.747237999999999</v>
      </c>
      <c r="I213">
        <v>11.122593</v>
      </c>
      <c r="J213">
        <v>11.347986000000001</v>
      </c>
      <c r="K213">
        <v>11.543328000000001</v>
      </c>
      <c r="L213">
        <v>11.697925</v>
      </c>
      <c r="M213">
        <v>11.804122</v>
      </c>
      <c r="N213">
        <v>11.875056000000001</v>
      </c>
      <c r="O213">
        <v>11.906857</v>
      </c>
      <c r="P213">
        <v>11.856863000000001</v>
      </c>
      <c r="Q213">
        <v>11.811382999999999</v>
      </c>
      <c r="R213">
        <v>11.772862</v>
      </c>
      <c r="S213">
        <v>11.742392000000001</v>
      </c>
      <c r="T213">
        <v>11.719442000000001</v>
      </c>
      <c r="U213">
        <v>11.702768000000001</v>
      </c>
      <c r="V213">
        <v>11.690837</v>
      </c>
      <c r="W213">
        <v>11.682314999999999</v>
      </c>
      <c r="X213">
        <v>11.676189000000001</v>
      </c>
      <c r="Y213">
        <v>11.671794999999999</v>
      </c>
      <c r="Z213">
        <v>11.668809</v>
      </c>
      <c r="AA213">
        <v>11.666732</v>
      </c>
      <c r="AB213">
        <v>11.665267999999999</v>
      </c>
      <c r="AC213">
        <v>11.665056999999999</v>
      </c>
      <c r="AD213">
        <v>11.668459</v>
      </c>
      <c r="AE213" t="s">
        <v>665</v>
      </c>
    </row>
    <row r="214" spans="1:31">
      <c r="A214" t="s">
        <v>1221</v>
      </c>
      <c r="B214" t="s">
        <v>10522</v>
      </c>
      <c r="C214" t="s">
        <v>10523</v>
      </c>
      <c r="D214" t="s">
        <v>2728</v>
      </c>
      <c r="E214">
        <v>8.7269070000000006</v>
      </c>
      <c r="F214">
        <v>8.9458160000000007</v>
      </c>
      <c r="G214">
        <v>9.1612670000000005</v>
      </c>
      <c r="H214">
        <v>9.3719850000000005</v>
      </c>
      <c r="I214">
        <v>9.5798539999999992</v>
      </c>
      <c r="J214">
        <v>9.7750970000000006</v>
      </c>
      <c r="K214">
        <v>9.9386030000000005</v>
      </c>
      <c r="L214">
        <v>10.068471000000001</v>
      </c>
      <c r="M214">
        <v>10.16118</v>
      </c>
      <c r="N214">
        <v>10.227812</v>
      </c>
      <c r="O214">
        <v>10.266538000000001</v>
      </c>
      <c r="P214">
        <v>10.243691999999999</v>
      </c>
      <c r="Q214">
        <v>10.2157</v>
      </c>
      <c r="R214">
        <v>10.188267</v>
      </c>
      <c r="S214">
        <v>10.153001</v>
      </c>
      <c r="T214">
        <v>10.143896</v>
      </c>
      <c r="U214">
        <v>10.140375000000001</v>
      </c>
      <c r="V214">
        <v>10.124572000000001</v>
      </c>
      <c r="W214">
        <v>10.127444000000001</v>
      </c>
      <c r="X214">
        <v>10.131008</v>
      </c>
      <c r="Y214">
        <v>10.132985</v>
      </c>
      <c r="Z214">
        <v>10.132092</v>
      </c>
      <c r="AA214">
        <v>10.131729</v>
      </c>
      <c r="AB214">
        <v>10.131632</v>
      </c>
      <c r="AC214">
        <v>10.131914999999999</v>
      </c>
      <c r="AD214">
        <v>10.132323</v>
      </c>
      <c r="AE214" t="s">
        <v>665</v>
      </c>
    </row>
    <row r="215" spans="1:31">
      <c r="A215" t="s">
        <v>970</v>
      </c>
      <c r="B215" t="s">
        <v>10524</v>
      </c>
      <c r="C215" t="s">
        <v>10525</v>
      </c>
      <c r="D215" t="s">
        <v>2728</v>
      </c>
      <c r="E215">
        <v>7.4075670000000002</v>
      </c>
      <c r="F215">
        <v>7.6358350000000002</v>
      </c>
      <c r="G215">
        <v>7.7678219999999998</v>
      </c>
      <c r="H215">
        <v>7.905799</v>
      </c>
      <c r="I215">
        <v>8.0779429999999994</v>
      </c>
      <c r="J215">
        <v>8.2907980000000006</v>
      </c>
      <c r="K215">
        <v>8.5109569999999994</v>
      </c>
      <c r="L215">
        <v>8.7491509999999995</v>
      </c>
      <c r="M215">
        <v>8.9961110000000009</v>
      </c>
      <c r="N215">
        <v>9.2363099999999996</v>
      </c>
      <c r="O215">
        <v>9.4626909999999995</v>
      </c>
      <c r="P215">
        <v>9.6623490000000007</v>
      </c>
      <c r="Q215">
        <v>9.8228539999999995</v>
      </c>
      <c r="R215">
        <v>9.9433609999999994</v>
      </c>
      <c r="S215">
        <v>10.037877</v>
      </c>
      <c r="T215">
        <v>10.082706999999999</v>
      </c>
      <c r="U215">
        <v>10.082682999999999</v>
      </c>
      <c r="V215">
        <v>10.082665</v>
      </c>
      <c r="W215">
        <v>10.082658</v>
      </c>
      <c r="X215">
        <v>10.082649999999999</v>
      </c>
      <c r="Y215">
        <v>10.082644999999999</v>
      </c>
      <c r="Z215">
        <v>10.081682000000001</v>
      </c>
      <c r="AA215">
        <v>10.081861</v>
      </c>
      <c r="AB215">
        <v>10.08211</v>
      </c>
      <c r="AC215">
        <v>10.082456000000001</v>
      </c>
      <c r="AD215">
        <v>10.082913</v>
      </c>
      <c r="AE215" t="s">
        <v>651</v>
      </c>
    </row>
    <row r="216" spans="1:31">
      <c r="A216" t="s">
        <v>985</v>
      </c>
      <c r="B216" t="s">
        <v>10526</v>
      </c>
      <c r="C216" t="s">
        <v>10527</v>
      </c>
      <c r="D216" t="s">
        <v>2728</v>
      </c>
      <c r="E216">
        <v>7.6098860000000004</v>
      </c>
      <c r="F216">
        <v>7.8703770000000004</v>
      </c>
      <c r="G216">
        <v>8.0934039999999996</v>
      </c>
      <c r="H216">
        <v>8.3245120000000004</v>
      </c>
      <c r="I216">
        <v>8.5527259999999998</v>
      </c>
      <c r="J216">
        <v>8.7671589999999995</v>
      </c>
      <c r="K216">
        <v>8.9644320000000004</v>
      </c>
      <c r="L216">
        <v>9.1351379999999995</v>
      </c>
      <c r="M216">
        <v>9.2791309999999996</v>
      </c>
      <c r="N216">
        <v>9.3927060000000004</v>
      </c>
      <c r="O216">
        <v>9.4758569999999995</v>
      </c>
      <c r="P216">
        <v>9.5053359999999998</v>
      </c>
      <c r="Q216">
        <v>9.5238420000000001</v>
      </c>
      <c r="R216">
        <v>9.5334050000000001</v>
      </c>
      <c r="S216">
        <v>9.5218749999999996</v>
      </c>
      <c r="T216">
        <v>9.5154929999999993</v>
      </c>
      <c r="U216">
        <v>9.4916420000000006</v>
      </c>
      <c r="V216">
        <v>9.4891769999999998</v>
      </c>
      <c r="W216">
        <v>9.4849019999999999</v>
      </c>
      <c r="X216">
        <v>9.4836229999999997</v>
      </c>
      <c r="Y216">
        <v>9.4812700000000003</v>
      </c>
      <c r="Z216">
        <v>9.4720709999999997</v>
      </c>
      <c r="AA216">
        <v>9.4655889999999996</v>
      </c>
      <c r="AB216">
        <v>9.4637290000000007</v>
      </c>
      <c r="AC216">
        <v>9.4559130000000007</v>
      </c>
      <c r="AD216">
        <v>9.4489990000000006</v>
      </c>
      <c r="AE216" t="s">
        <v>613</v>
      </c>
    </row>
    <row r="217" spans="1:31">
      <c r="A217" t="s">
        <v>3230</v>
      </c>
      <c r="B217" t="s">
        <v>10528</v>
      </c>
      <c r="C217" t="s">
        <v>10529</v>
      </c>
      <c r="D217" t="s">
        <v>371</v>
      </c>
      <c r="E217">
        <v>8.2861890000000002</v>
      </c>
      <c r="F217">
        <v>8.5012260000000008</v>
      </c>
      <c r="G217">
        <v>8.7079780000000007</v>
      </c>
      <c r="H217">
        <v>8.9112749999999998</v>
      </c>
      <c r="I217">
        <v>9.1132469999999994</v>
      </c>
      <c r="J217">
        <v>9.3055719999999997</v>
      </c>
      <c r="K217">
        <v>9.4711580000000009</v>
      </c>
      <c r="L217">
        <v>9.6092150000000007</v>
      </c>
      <c r="M217">
        <v>9.7173429999999996</v>
      </c>
      <c r="N217">
        <v>9.805987</v>
      </c>
      <c r="O217">
        <v>9.8723240000000008</v>
      </c>
      <c r="P217">
        <v>9.8820040000000002</v>
      </c>
      <c r="Q217">
        <v>9.8844030000000007</v>
      </c>
      <c r="R217">
        <v>9.8825299999999991</v>
      </c>
      <c r="S217">
        <v>9.8651040000000005</v>
      </c>
      <c r="T217">
        <v>9.8717000000000006</v>
      </c>
      <c r="U217">
        <v>9.8797630000000005</v>
      </c>
      <c r="V217">
        <v>9.8693000000000008</v>
      </c>
      <c r="W217">
        <v>9.8782650000000007</v>
      </c>
      <c r="X217">
        <v>9.8862400000000008</v>
      </c>
      <c r="Y217">
        <v>9.891038</v>
      </c>
      <c r="Z217">
        <v>9.891356</v>
      </c>
      <c r="AA217">
        <v>9.8918230000000005</v>
      </c>
      <c r="AB217">
        <v>9.8924160000000008</v>
      </c>
      <c r="AC217">
        <v>9.8931070000000005</v>
      </c>
      <c r="AD217">
        <v>9.8938310000000005</v>
      </c>
      <c r="AE217" t="s">
        <v>668</v>
      </c>
    </row>
    <row r="218" spans="1:31">
      <c r="A218" t="s">
        <v>2271</v>
      </c>
      <c r="B218" t="s">
        <v>10530</v>
      </c>
      <c r="C218" t="s">
        <v>10531</v>
      </c>
      <c r="D218" t="s">
        <v>2728</v>
      </c>
      <c r="E218">
        <v>21.073</v>
      </c>
      <c r="F218">
        <v>21.155557999999999</v>
      </c>
      <c r="G218">
        <v>21.258424999999999</v>
      </c>
      <c r="H218">
        <v>21.379069999999999</v>
      </c>
      <c r="I218">
        <v>21.508146</v>
      </c>
      <c r="J218">
        <v>21.632176999999999</v>
      </c>
      <c r="K218">
        <v>21.692450000000001</v>
      </c>
      <c r="L218">
        <v>21.745481000000002</v>
      </c>
      <c r="M218">
        <v>21.790018</v>
      </c>
      <c r="N218">
        <v>21.824286000000001</v>
      </c>
      <c r="O218">
        <v>21.831265999999999</v>
      </c>
      <c r="P218">
        <v>21.836428000000002</v>
      </c>
      <c r="Q218">
        <v>21.830518999999999</v>
      </c>
      <c r="R218">
        <v>21.826042000000001</v>
      </c>
      <c r="S218">
        <v>21.822899</v>
      </c>
      <c r="T218">
        <v>21.820744999999999</v>
      </c>
      <c r="U218">
        <v>21.819292000000001</v>
      </c>
      <c r="V218">
        <v>21.81831</v>
      </c>
      <c r="W218">
        <v>21.817641999999999</v>
      </c>
      <c r="X218">
        <v>21.817184000000001</v>
      </c>
      <c r="Y218">
        <v>21.816872</v>
      </c>
      <c r="Z218">
        <v>21.816663999999999</v>
      </c>
      <c r="AA218">
        <v>21.816526</v>
      </c>
      <c r="AB218">
        <v>21.816434999999998</v>
      </c>
      <c r="AC218">
        <v>21.816376000000002</v>
      </c>
      <c r="AD218">
        <v>21.816336</v>
      </c>
      <c r="AE218" t="s">
        <v>676</v>
      </c>
    </row>
    <row r="219" spans="1:31">
      <c r="A219" t="s">
        <v>3238</v>
      </c>
      <c r="B219" t="s">
        <v>10532</v>
      </c>
      <c r="C219" t="s">
        <v>10533</v>
      </c>
      <c r="D219" t="s">
        <v>2728</v>
      </c>
      <c r="E219">
        <v>0</v>
      </c>
      <c r="F219">
        <v>0</v>
      </c>
      <c r="G219">
        <v>0</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t="s">
        <v>549</v>
      </c>
    </row>
    <row r="220" spans="1:31">
      <c r="A220" t="s">
        <v>3235</v>
      </c>
      <c r="B220" t="s">
        <v>10534</v>
      </c>
      <c r="C220" t="s">
        <v>10535</v>
      </c>
      <c r="D220" t="s">
        <v>2728</v>
      </c>
      <c r="E220">
        <v>9.2205359999999992</v>
      </c>
      <c r="F220">
        <v>9.2205359999999992</v>
      </c>
      <c r="G220">
        <v>9.2205359999999992</v>
      </c>
      <c r="H220">
        <v>9.2205359999999992</v>
      </c>
      <c r="I220">
        <v>9.2205359999999992</v>
      </c>
      <c r="J220">
        <v>9.2205359999999992</v>
      </c>
      <c r="K220">
        <v>9.2205359999999992</v>
      </c>
      <c r="L220">
        <v>9.2205359999999992</v>
      </c>
      <c r="M220">
        <v>9.2205359999999992</v>
      </c>
      <c r="N220">
        <v>9.2205359999999992</v>
      </c>
      <c r="O220">
        <v>9.2205359999999992</v>
      </c>
      <c r="P220">
        <v>9.2205359999999992</v>
      </c>
      <c r="Q220">
        <v>9.2205359999999992</v>
      </c>
      <c r="R220">
        <v>9.2205359999999992</v>
      </c>
      <c r="S220">
        <v>9.2205359999999992</v>
      </c>
      <c r="T220">
        <v>9.2205359999999992</v>
      </c>
      <c r="U220">
        <v>9.2205359999999992</v>
      </c>
      <c r="V220">
        <v>9.2205359999999992</v>
      </c>
      <c r="W220">
        <v>9.2205359999999992</v>
      </c>
      <c r="X220">
        <v>9.2205359999999992</v>
      </c>
      <c r="Y220">
        <v>9.2205359999999992</v>
      </c>
      <c r="Z220">
        <v>9.2205359999999992</v>
      </c>
      <c r="AA220">
        <v>9.2205359999999992</v>
      </c>
      <c r="AB220">
        <v>9.2205359999999992</v>
      </c>
      <c r="AC220">
        <v>9.2205359999999992</v>
      </c>
      <c r="AD220">
        <v>9.2205359999999992</v>
      </c>
      <c r="AE220" t="s">
        <v>628</v>
      </c>
    </row>
    <row r="221" spans="1:31">
      <c r="A221" t="s">
        <v>2287</v>
      </c>
      <c r="B221" t="s">
        <v>10536</v>
      </c>
      <c r="C221" t="s">
        <v>10537</v>
      </c>
      <c r="D221" t="s">
        <v>2728</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t="s">
        <v>549</v>
      </c>
    </row>
    <row r="222" spans="1:31">
      <c r="A222" t="s">
        <v>3348</v>
      </c>
      <c r="B222" t="s">
        <v>10538</v>
      </c>
      <c r="C222" t="s">
        <v>10539</v>
      </c>
      <c r="D222" t="s">
        <v>8225</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t="s">
        <v>549</v>
      </c>
    </row>
    <row r="223" spans="1:31">
      <c r="A223" t="s">
        <v>3351</v>
      </c>
      <c r="B223" t="s">
        <v>10540</v>
      </c>
      <c r="C223" t="s">
        <v>10541</v>
      </c>
      <c r="D223" t="s">
        <v>2728</v>
      </c>
      <c r="E223">
        <v>9.8478510000000004</v>
      </c>
      <c r="F223">
        <v>9.9074559999999998</v>
      </c>
      <c r="G223">
        <v>9.9159120000000005</v>
      </c>
      <c r="H223">
        <v>9.9264530000000004</v>
      </c>
      <c r="I223">
        <v>9.936795</v>
      </c>
      <c r="J223">
        <v>9.9575390000000006</v>
      </c>
      <c r="K223">
        <v>10.056552</v>
      </c>
      <c r="L223">
        <v>10.164403999999999</v>
      </c>
      <c r="M223">
        <v>10.292757999999999</v>
      </c>
      <c r="N223">
        <v>10.399969</v>
      </c>
      <c r="O223">
        <v>10.45603</v>
      </c>
      <c r="P223">
        <v>10.492352</v>
      </c>
      <c r="Q223">
        <v>10.513052999999999</v>
      </c>
      <c r="R223">
        <v>10.528695000000001</v>
      </c>
      <c r="S223">
        <v>10.538513999999999</v>
      </c>
      <c r="T223">
        <v>10.545508999999999</v>
      </c>
      <c r="U223">
        <v>10.545705</v>
      </c>
      <c r="V223">
        <v>10.54583</v>
      </c>
      <c r="W223">
        <v>10.545883999999999</v>
      </c>
      <c r="X223">
        <v>10.545921</v>
      </c>
      <c r="Y223">
        <v>10.545968999999999</v>
      </c>
      <c r="Z223">
        <v>10.545998000000001</v>
      </c>
      <c r="AA223">
        <v>10.545997</v>
      </c>
      <c r="AB223">
        <v>10.545996000000001</v>
      </c>
      <c r="AC223">
        <v>10.545996000000001</v>
      </c>
      <c r="AD223">
        <v>10.545996000000001</v>
      </c>
      <c r="AE223" t="s">
        <v>610</v>
      </c>
    </row>
    <row r="224" spans="1:31">
      <c r="A224" t="s">
        <v>3354</v>
      </c>
      <c r="B224" t="s">
        <v>10542</v>
      </c>
      <c r="C224" t="s">
        <v>10543</v>
      </c>
      <c r="D224" t="s">
        <v>8225</v>
      </c>
      <c r="E224">
        <v>0</v>
      </c>
      <c r="F224">
        <v>0</v>
      </c>
      <c r="G224">
        <v>0</v>
      </c>
      <c r="H224">
        <v>0</v>
      </c>
      <c r="I224">
        <v>0</v>
      </c>
      <c r="J224">
        <v>0</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t="s">
        <v>549</v>
      </c>
    </row>
    <row r="225" spans="1:31">
      <c r="A225" t="s">
        <v>8282</v>
      </c>
      <c r="B225" t="s">
        <v>10544</v>
      </c>
      <c r="C225" t="s">
        <v>10545</v>
      </c>
      <c r="E225">
        <v>9.4233879999999992</v>
      </c>
      <c r="F225">
        <v>9.6476190000000006</v>
      </c>
      <c r="G225">
        <v>9.8654910000000005</v>
      </c>
      <c r="H225">
        <v>10.084012</v>
      </c>
      <c r="I225">
        <v>10.360991</v>
      </c>
      <c r="J225">
        <v>10.557656</v>
      </c>
      <c r="K225">
        <v>10.723762000000001</v>
      </c>
      <c r="L225">
        <v>10.851940000000001</v>
      </c>
      <c r="M225">
        <v>10.939287</v>
      </c>
      <c r="N225">
        <v>10.995837999999999</v>
      </c>
      <c r="O225">
        <v>11.017976000000001</v>
      </c>
      <c r="P225">
        <v>10.976794</v>
      </c>
      <c r="Q225">
        <v>10.936868</v>
      </c>
      <c r="R225">
        <v>10.902668</v>
      </c>
      <c r="S225">
        <v>10.869781</v>
      </c>
      <c r="T225">
        <v>10.853031</v>
      </c>
      <c r="U225">
        <v>10.841309000000001</v>
      </c>
      <c r="V225">
        <v>10.827042</v>
      </c>
      <c r="W225">
        <v>10.822972</v>
      </c>
      <c r="X225">
        <v>10.820207999999999</v>
      </c>
      <c r="Y225">
        <v>10.817804000000001</v>
      </c>
      <c r="Z225">
        <v>10.814658</v>
      </c>
      <c r="AA225">
        <v>10.812407</v>
      </c>
      <c r="AB225">
        <v>10.810964999999999</v>
      </c>
      <c r="AC225">
        <v>10.810381</v>
      </c>
      <c r="AD225">
        <v>10.810884</v>
      </c>
      <c r="AE225" t="s">
        <v>665</v>
      </c>
    </row>
    <row r="226" spans="1:31">
      <c r="A226" t="s">
        <v>8062</v>
      </c>
    </row>
    <row r="227" spans="1:31" s="36" customFormat="1">
      <c r="A227" s="36" t="s">
        <v>955</v>
      </c>
      <c r="B227" s="36" t="s">
        <v>10546</v>
      </c>
      <c r="C227" s="36" t="s">
        <v>10547</v>
      </c>
      <c r="D227" s="36" t="s">
        <v>8225</v>
      </c>
      <c r="E227" s="36">
        <v>6.9770060000000003</v>
      </c>
      <c r="F227" s="36">
        <v>7.1109780000000002</v>
      </c>
      <c r="G227" s="36">
        <v>7.2955300000000003</v>
      </c>
      <c r="H227" s="36">
        <v>7.4186639999999997</v>
      </c>
      <c r="I227" s="36">
        <v>7.4927789999999996</v>
      </c>
      <c r="J227" s="36">
        <v>7.5834159999999997</v>
      </c>
      <c r="K227" s="36">
        <v>7.6653849999999997</v>
      </c>
      <c r="L227" s="36">
        <v>7.9378399999999996</v>
      </c>
      <c r="M227" s="36">
        <v>8.0344110000000004</v>
      </c>
      <c r="N227" s="36">
        <v>8.0786079999999991</v>
      </c>
      <c r="O227" s="36">
        <v>8.1083540000000003</v>
      </c>
      <c r="P227" s="36">
        <v>8.1106020000000001</v>
      </c>
      <c r="Q227" s="36">
        <v>8.11252</v>
      </c>
      <c r="R227" s="36">
        <v>8.1118170000000003</v>
      </c>
      <c r="S227" s="36">
        <v>8.1111109999999993</v>
      </c>
      <c r="T227" s="36">
        <v>8.1083800000000004</v>
      </c>
      <c r="U227" s="36">
        <v>8.1065570000000005</v>
      </c>
      <c r="V227" s="36">
        <v>8.1034670000000002</v>
      </c>
      <c r="W227" s="36">
        <v>8.1017309999999991</v>
      </c>
      <c r="X227" s="36">
        <v>8.1001720000000006</v>
      </c>
      <c r="Y227" s="36">
        <v>8.096959</v>
      </c>
      <c r="Z227" s="36">
        <v>8.0953909999999993</v>
      </c>
      <c r="AA227" s="36">
        <v>8.0922509999999992</v>
      </c>
      <c r="AB227" s="36">
        <v>8.0913930000000001</v>
      </c>
      <c r="AC227" s="36">
        <v>8.0899479999999997</v>
      </c>
      <c r="AD227" s="36">
        <v>8.0880690000000008</v>
      </c>
      <c r="AE227" s="36" t="s">
        <v>665</v>
      </c>
    </row>
    <row r="228" spans="1:31">
      <c r="A228" t="s">
        <v>1221</v>
      </c>
      <c r="B228" t="s">
        <v>10548</v>
      </c>
      <c r="C228" t="s">
        <v>10549</v>
      </c>
      <c r="D228" t="s">
        <v>2728</v>
      </c>
      <c r="E228">
        <v>5.6523430000000001</v>
      </c>
      <c r="F228">
        <v>5.8026859999999996</v>
      </c>
      <c r="G228">
        <v>5.9381709999999996</v>
      </c>
      <c r="H228">
        <v>6.0693989999999998</v>
      </c>
      <c r="I228">
        <v>6.1991829999999997</v>
      </c>
      <c r="J228">
        <v>6.322292</v>
      </c>
      <c r="K228">
        <v>6.4329919999999996</v>
      </c>
      <c r="L228">
        <v>6.5264680000000004</v>
      </c>
      <c r="M228">
        <v>6.5989269999999998</v>
      </c>
      <c r="N228">
        <v>6.6574159999999996</v>
      </c>
      <c r="O228">
        <v>6.6992390000000004</v>
      </c>
      <c r="P228">
        <v>6.6969750000000001</v>
      </c>
      <c r="Q228">
        <v>6.6951679999999998</v>
      </c>
      <c r="R228">
        <v>6.6937160000000002</v>
      </c>
      <c r="S228">
        <v>6.6925439999999998</v>
      </c>
      <c r="T228">
        <v>6.6915950000000004</v>
      </c>
      <c r="U228">
        <v>6.6908240000000001</v>
      </c>
      <c r="V228">
        <v>6.690194</v>
      </c>
      <c r="W228">
        <v>6.6896750000000003</v>
      </c>
      <c r="X228">
        <v>6.6892449999999997</v>
      </c>
      <c r="Y228">
        <v>6.6888920000000001</v>
      </c>
      <c r="Z228">
        <v>6.6886010000000002</v>
      </c>
      <c r="AA228">
        <v>6.6883609999999996</v>
      </c>
      <c r="AB228">
        <v>6.6881649999999997</v>
      </c>
      <c r="AC228">
        <v>6.6880059999999997</v>
      </c>
      <c r="AD228">
        <v>6.6878729999999997</v>
      </c>
      <c r="AE228" t="s">
        <v>668</v>
      </c>
    </row>
    <row r="229" spans="1:31">
      <c r="A229" t="s">
        <v>970</v>
      </c>
      <c r="B229" t="s">
        <v>10550</v>
      </c>
      <c r="C229" t="s">
        <v>10551</v>
      </c>
      <c r="D229" t="s">
        <v>2728</v>
      </c>
      <c r="E229">
        <v>5.0465410000000004</v>
      </c>
      <c r="F229">
        <v>5.0465410000000004</v>
      </c>
      <c r="G229">
        <v>5.0465410000000004</v>
      </c>
      <c r="H229">
        <v>5.0465410000000004</v>
      </c>
      <c r="I229">
        <v>5.0465410000000004</v>
      </c>
      <c r="J229">
        <v>5.0465410000000004</v>
      </c>
      <c r="K229">
        <v>5.0465410000000004</v>
      </c>
      <c r="L229">
        <v>5.0465410000000004</v>
      </c>
      <c r="M229">
        <v>5.0465410000000004</v>
      </c>
      <c r="N229">
        <v>5.0465410000000004</v>
      </c>
      <c r="O229">
        <v>5.0465410000000004</v>
      </c>
      <c r="P229">
        <v>5.0465410000000004</v>
      </c>
      <c r="Q229">
        <v>5.0465410000000004</v>
      </c>
      <c r="R229">
        <v>5.0465410000000004</v>
      </c>
      <c r="S229">
        <v>5.0465410000000004</v>
      </c>
      <c r="T229">
        <v>5.0465410000000004</v>
      </c>
      <c r="U229">
        <v>5.0465410000000004</v>
      </c>
      <c r="V229">
        <v>5.0465410000000004</v>
      </c>
      <c r="W229">
        <v>5.0465410000000004</v>
      </c>
      <c r="X229">
        <v>5.0465410000000004</v>
      </c>
      <c r="Y229">
        <v>5.0465410000000004</v>
      </c>
      <c r="Z229">
        <v>5.0465410000000004</v>
      </c>
      <c r="AA229">
        <v>5.0465410000000004</v>
      </c>
      <c r="AB229">
        <v>5.0465410000000004</v>
      </c>
      <c r="AC229">
        <v>5.0465410000000004</v>
      </c>
      <c r="AD229">
        <v>5.0465410000000004</v>
      </c>
      <c r="AE229" t="s">
        <v>628</v>
      </c>
    </row>
    <row r="230" spans="1:31">
      <c r="A230" t="s">
        <v>985</v>
      </c>
      <c r="B230" t="s">
        <v>10552</v>
      </c>
      <c r="C230" t="s">
        <v>10553</v>
      </c>
      <c r="D230" t="s">
        <v>8225</v>
      </c>
      <c r="E230">
        <v>5.9974749999999997</v>
      </c>
      <c r="F230">
        <v>6.0898149999999998</v>
      </c>
      <c r="G230">
        <v>6.1728550000000002</v>
      </c>
      <c r="H230">
        <v>6.3008199999999999</v>
      </c>
      <c r="I230">
        <v>6.4169460000000003</v>
      </c>
      <c r="J230">
        <v>6.532413</v>
      </c>
      <c r="K230">
        <v>6.6362199999999998</v>
      </c>
      <c r="L230">
        <v>6.8149769999999998</v>
      </c>
      <c r="M230">
        <v>6.903454</v>
      </c>
      <c r="N230">
        <v>6.9630650000000003</v>
      </c>
      <c r="O230">
        <v>7.0097849999999999</v>
      </c>
      <c r="P230">
        <v>7.0218309999999997</v>
      </c>
      <c r="Q230">
        <v>7.0438049999999999</v>
      </c>
      <c r="R230">
        <v>7.0534179999999997</v>
      </c>
      <c r="S230">
        <v>7.0701530000000004</v>
      </c>
      <c r="T230">
        <v>7.0945819999999999</v>
      </c>
      <c r="U230">
        <v>7.1155280000000003</v>
      </c>
      <c r="V230">
        <v>7.1397180000000002</v>
      </c>
      <c r="W230">
        <v>7.1890660000000004</v>
      </c>
      <c r="X230">
        <v>7.236599</v>
      </c>
      <c r="Y230">
        <v>7.3574109999999999</v>
      </c>
      <c r="Z230">
        <v>7.4012729999999998</v>
      </c>
      <c r="AA230">
        <v>7.4904469999999996</v>
      </c>
      <c r="AB230">
        <v>7.5371490000000003</v>
      </c>
      <c r="AC230">
        <v>7.5942689999999997</v>
      </c>
      <c r="AD230">
        <v>7.6417539999999997</v>
      </c>
      <c r="AE230" t="s">
        <v>646</v>
      </c>
    </row>
    <row r="231" spans="1:31">
      <c r="A231" t="s">
        <v>3230</v>
      </c>
      <c r="B231" t="s">
        <v>10554</v>
      </c>
      <c r="C231" t="s">
        <v>10555</v>
      </c>
      <c r="D231" t="s">
        <v>2728</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t="s">
        <v>549</v>
      </c>
    </row>
    <row r="232" spans="1:31">
      <c r="A232" t="s">
        <v>2271</v>
      </c>
      <c r="B232" t="s">
        <v>10556</v>
      </c>
      <c r="C232" t="s">
        <v>10557</v>
      </c>
      <c r="D232" t="s">
        <v>8225</v>
      </c>
      <c r="E232">
        <v>13.614000000000001</v>
      </c>
      <c r="F232">
        <v>13.720865999999999</v>
      </c>
      <c r="G232">
        <v>13.926409</v>
      </c>
      <c r="H232">
        <v>14.116180999999999</v>
      </c>
      <c r="I232">
        <v>14.240816000000001</v>
      </c>
      <c r="J232">
        <v>14.515755</v>
      </c>
      <c r="K232">
        <v>14.679449999999999</v>
      </c>
      <c r="L232">
        <v>14.844424</v>
      </c>
      <c r="M232">
        <v>15.043165</v>
      </c>
      <c r="N232">
        <v>15.127246</v>
      </c>
      <c r="O232">
        <v>15.195733000000001</v>
      </c>
      <c r="P232">
        <v>15.241360999999999</v>
      </c>
      <c r="Q232">
        <v>15.278229</v>
      </c>
      <c r="R232">
        <v>15.304637</v>
      </c>
      <c r="S232">
        <v>15.339791</v>
      </c>
      <c r="T232">
        <v>15.348953</v>
      </c>
      <c r="U232">
        <v>15.36998</v>
      </c>
      <c r="V232">
        <v>15.373384</v>
      </c>
      <c r="W232">
        <v>15.376056999999999</v>
      </c>
      <c r="X232">
        <v>15.378043</v>
      </c>
      <c r="Y232">
        <v>15.379334</v>
      </c>
      <c r="Z232">
        <v>15.3802</v>
      </c>
      <c r="AA232">
        <v>15.380831000000001</v>
      </c>
      <c r="AB232">
        <v>15.381297</v>
      </c>
      <c r="AC232">
        <v>15.381653999999999</v>
      </c>
      <c r="AD232">
        <v>15.381932000000001</v>
      </c>
      <c r="AE232" t="s">
        <v>619</v>
      </c>
    </row>
    <row r="233" spans="1:31">
      <c r="A233" t="s">
        <v>3238</v>
      </c>
      <c r="B233" t="s">
        <v>10558</v>
      </c>
      <c r="C233" t="s">
        <v>10559</v>
      </c>
      <c r="D233" t="s">
        <v>8225</v>
      </c>
      <c r="E233">
        <v>0</v>
      </c>
      <c r="F233">
        <v>0</v>
      </c>
      <c r="G233">
        <v>0</v>
      </c>
      <c r="H233">
        <v>0</v>
      </c>
      <c r="I233">
        <v>0</v>
      </c>
      <c r="J233">
        <v>0</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t="s">
        <v>549</v>
      </c>
    </row>
    <row r="234" spans="1:31">
      <c r="A234" t="s">
        <v>3235</v>
      </c>
      <c r="B234" t="s">
        <v>10560</v>
      </c>
      <c r="C234" t="s">
        <v>10561</v>
      </c>
      <c r="D234" t="s">
        <v>2728</v>
      </c>
      <c r="E234">
        <v>0</v>
      </c>
      <c r="F234">
        <v>0</v>
      </c>
      <c r="G234">
        <v>0</v>
      </c>
      <c r="H234">
        <v>0</v>
      </c>
      <c r="I234">
        <v>0</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t="s">
        <v>549</v>
      </c>
    </row>
    <row r="235" spans="1:31">
      <c r="A235" t="s">
        <v>2287</v>
      </c>
      <c r="B235" t="s">
        <v>10562</v>
      </c>
      <c r="C235" t="s">
        <v>10563</v>
      </c>
      <c r="D235" t="s">
        <v>8225</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t="s">
        <v>549</v>
      </c>
    </row>
    <row r="236" spans="1:31">
      <c r="A236" t="s">
        <v>3348</v>
      </c>
      <c r="B236" t="s">
        <v>10564</v>
      </c>
      <c r="C236" t="s">
        <v>10565</v>
      </c>
      <c r="D236" t="s">
        <v>8225</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t="s">
        <v>549</v>
      </c>
    </row>
    <row r="237" spans="1:31">
      <c r="A237" t="s">
        <v>3351</v>
      </c>
      <c r="B237" t="s">
        <v>10566</v>
      </c>
      <c r="C237" t="s">
        <v>10567</v>
      </c>
      <c r="D237" t="s">
        <v>2728</v>
      </c>
      <c r="E237">
        <v>0</v>
      </c>
      <c r="F237">
        <v>0</v>
      </c>
      <c r="G237">
        <v>0</v>
      </c>
      <c r="H237">
        <v>0</v>
      </c>
      <c r="I237">
        <v>0</v>
      </c>
      <c r="J237">
        <v>0</v>
      </c>
      <c r="K237">
        <v>0</v>
      </c>
      <c r="L237">
        <v>0</v>
      </c>
      <c r="M237">
        <v>0</v>
      </c>
      <c r="N237">
        <v>0</v>
      </c>
      <c r="O237">
        <v>0</v>
      </c>
      <c r="P237">
        <v>0</v>
      </c>
      <c r="Q237">
        <v>0</v>
      </c>
      <c r="R237">
        <v>0</v>
      </c>
      <c r="S237">
        <v>0</v>
      </c>
      <c r="T237">
        <v>0</v>
      </c>
      <c r="U237">
        <v>0</v>
      </c>
      <c r="V237">
        <v>0</v>
      </c>
      <c r="W237">
        <v>0</v>
      </c>
      <c r="X237">
        <v>0</v>
      </c>
      <c r="Y237">
        <v>0</v>
      </c>
      <c r="Z237">
        <v>0</v>
      </c>
      <c r="AA237">
        <v>0</v>
      </c>
      <c r="AB237">
        <v>0</v>
      </c>
      <c r="AC237">
        <v>0</v>
      </c>
      <c r="AD237">
        <v>0</v>
      </c>
      <c r="AE237" t="s">
        <v>549</v>
      </c>
    </row>
    <row r="238" spans="1:31">
      <c r="A238" t="s">
        <v>3354</v>
      </c>
      <c r="B238" t="s">
        <v>10568</v>
      </c>
      <c r="C238" t="s">
        <v>10569</v>
      </c>
      <c r="D238" t="s">
        <v>8225</v>
      </c>
      <c r="E238">
        <v>0</v>
      </c>
      <c r="F238">
        <v>0</v>
      </c>
      <c r="G238">
        <v>0</v>
      </c>
      <c r="H238">
        <v>0</v>
      </c>
      <c r="I238">
        <v>0</v>
      </c>
      <c r="J238">
        <v>0</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t="s">
        <v>549</v>
      </c>
    </row>
    <row r="239" spans="1:31">
      <c r="A239" t="s">
        <v>8313</v>
      </c>
      <c r="B239" t="s">
        <v>10570</v>
      </c>
      <c r="C239" t="s">
        <v>10571</v>
      </c>
      <c r="E239">
        <v>6.9698989999999998</v>
      </c>
      <c r="F239">
        <v>7.1046880000000003</v>
      </c>
      <c r="G239">
        <v>7.2898759999999996</v>
      </c>
      <c r="H239">
        <v>7.4137019999999998</v>
      </c>
      <c r="I239">
        <v>7.4884550000000001</v>
      </c>
      <c r="J239">
        <v>7.5797470000000002</v>
      </c>
      <c r="K239">
        <v>7.6620929999999996</v>
      </c>
      <c r="L239">
        <v>7.9328570000000003</v>
      </c>
      <c r="M239">
        <v>8.0292410000000007</v>
      </c>
      <c r="N239">
        <v>8.0734750000000002</v>
      </c>
      <c r="O239">
        <v>8.1032270000000004</v>
      </c>
      <c r="P239">
        <v>8.1053040000000003</v>
      </c>
      <c r="Q239">
        <v>8.1068719999999992</v>
      </c>
      <c r="R239">
        <v>8.1059420000000006</v>
      </c>
      <c r="S239">
        <v>8.1049740000000003</v>
      </c>
      <c r="T239">
        <v>8.1021140000000003</v>
      </c>
      <c r="U239">
        <v>8.100123</v>
      </c>
      <c r="V239">
        <v>8.0966179999999994</v>
      </c>
      <c r="W239">
        <v>8.0947359999999993</v>
      </c>
      <c r="X239">
        <v>8.092924</v>
      </c>
      <c r="Y239">
        <v>8.0893960000000007</v>
      </c>
      <c r="Z239">
        <v>8.0874520000000008</v>
      </c>
      <c r="AA239">
        <v>8.0837120000000002</v>
      </c>
      <c r="AB239">
        <v>8.0825560000000003</v>
      </c>
      <c r="AC239">
        <v>8.0806179999999994</v>
      </c>
      <c r="AD239">
        <v>8.0779440000000005</v>
      </c>
      <c r="AE239" t="s">
        <v>665</v>
      </c>
    </row>
    <row r="240" spans="1:31">
      <c r="A240" t="s">
        <v>8317</v>
      </c>
      <c r="B240" t="s">
        <v>10572</v>
      </c>
      <c r="C240" t="s">
        <v>10573</v>
      </c>
      <c r="E240">
        <v>8.17971</v>
      </c>
      <c r="F240">
        <v>8.2800379999999993</v>
      </c>
      <c r="G240">
        <v>8.4425519999999992</v>
      </c>
      <c r="H240">
        <v>8.5894619999999993</v>
      </c>
      <c r="I240">
        <v>8.7130890000000001</v>
      </c>
      <c r="J240">
        <v>8.8377140000000001</v>
      </c>
      <c r="K240">
        <v>8.9402760000000008</v>
      </c>
      <c r="L240">
        <v>9.1892790000000009</v>
      </c>
      <c r="M240">
        <v>9.2879079999999998</v>
      </c>
      <c r="N240">
        <v>9.343038</v>
      </c>
      <c r="O240">
        <v>9.3817850000000007</v>
      </c>
      <c r="P240">
        <v>9.391432</v>
      </c>
      <c r="Q240">
        <v>9.4116420000000005</v>
      </c>
      <c r="R240">
        <v>9.4298369999999991</v>
      </c>
      <c r="S240">
        <v>9.4418699999999998</v>
      </c>
      <c r="T240">
        <v>9.4555919999999993</v>
      </c>
      <c r="U240">
        <v>9.483193</v>
      </c>
      <c r="V240">
        <v>9.5274020000000004</v>
      </c>
      <c r="W240">
        <v>9.5718069999999997</v>
      </c>
      <c r="X240">
        <v>9.6289060000000006</v>
      </c>
      <c r="Y240">
        <v>9.6875929999999997</v>
      </c>
      <c r="Z240">
        <v>9.7328290000000006</v>
      </c>
      <c r="AA240">
        <v>9.7865909999999996</v>
      </c>
      <c r="AB240">
        <v>9.8415990000000004</v>
      </c>
      <c r="AC240">
        <v>9.8778590000000008</v>
      </c>
      <c r="AD240">
        <v>9.8899349999999995</v>
      </c>
      <c r="AE240" t="s">
        <v>671</v>
      </c>
    </row>
    <row r="241" spans="1:31">
      <c r="A241" t="s">
        <v>8509</v>
      </c>
    </row>
    <row r="242" spans="1:31">
      <c r="A242" t="s">
        <v>850</v>
      </c>
    </row>
    <row r="243" spans="1:31">
      <c r="A243" t="s">
        <v>955</v>
      </c>
      <c r="B243" t="s">
        <v>10574</v>
      </c>
      <c r="C243" t="s">
        <v>10575</v>
      </c>
      <c r="D243" t="s">
        <v>2105</v>
      </c>
      <c r="E243">
        <v>170.51915</v>
      </c>
      <c r="F243">
        <v>164.06373600000001</v>
      </c>
      <c r="G243">
        <v>168.64721700000001</v>
      </c>
      <c r="H243">
        <v>169.10256999999999</v>
      </c>
      <c r="I243">
        <v>170.48800700000001</v>
      </c>
      <c r="J243">
        <v>171.88494900000001</v>
      </c>
      <c r="K243">
        <v>171.216812</v>
      </c>
      <c r="L243">
        <v>168.378784</v>
      </c>
      <c r="M243">
        <v>164.516266</v>
      </c>
      <c r="N243">
        <v>158.598389</v>
      </c>
      <c r="O243">
        <v>151.103622</v>
      </c>
      <c r="P243">
        <v>138.80987500000001</v>
      </c>
      <c r="Q243">
        <v>131.04388399999999</v>
      </c>
      <c r="R243">
        <v>124.996887</v>
      </c>
      <c r="S243">
        <v>120.069565</v>
      </c>
      <c r="T243">
        <v>114.558983</v>
      </c>
      <c r="U243">
        <v>105.741867</v>
      </c>
      <c r="V243">
        <v>94.306786000000002</v>
      </c>
      <c r="W243">
        <v>83.672156999999999</v>
      </c>
      <c r="X243">
        <v>71.508392000000001</v>
      </c>
      <c r="Y243">
        <v>60.450446999999997</v>
      </c>
      <c r="Z243">
        <v>54.022362000000001</v>
      </c>
      <c r="AA243">
        <v>48.184956</v>
      </c>
      <c r="AB243">
        <v>42.809361000000003</v>
      </c>
      <c r="AC243">
        <v>40.727111999999998</v>
      </c>
      <c r="AD243">
        <v>38.554630000000003</v>
      </c>
      <c r="AE243" t="s">
        <v>10576</v>
      </c>
    </row>
    <row r="244" spans="1:31">
      <c r="A244" t="s">
        <v>1221</v>
      </c>
      <c r="B244" t="s">
        <v>10577</v>
      </c>
      <c r="C244" t="s">
        <v>10578</v>
      </c>
      <c r="D244" t="s">
        <v>2105</v>
      </c>
      <c r="E244">
        <v>134.84066799999999</v>
      </c>
      <c r="F244">
        <v>135.18997200000001</v>
      </c>
      <c r="G244">
        <v>144.20256000000001</v>
      </c>
      <c r="H244">
        <v>149.52056899999999</v>
      </c>
      <c r="I244">
        <v>155.41403199999999</v>
      </c>
      <c r="J244">
        <v>161.105774</v>
      </c>
      <c r="K244">
        <v>164.58549500000001</v>
      </c>
      <c r="L244">
        <v>165.61193800000001</v>
      </c>
      <c r="M244">
        <v>165.139511</v>
      </c>
      <c r="N244">
        <v>162.24115</v>
      </c>
      <c r="O244">
        <v>157.276535</v>
      </c>
      <c r="P244">
        <v>146.85742200000001</v>
      </c>
      <c r="Q244">
        <v>140.64913899999999</v>
      </c>
      <c r="R244">
        <v>135.86085499999999</v>
      </c>
      <c r="S244">
        <v>131.981888</v>
      </c>
      <c r="T244">
        <v>127.338005</v>
      </c>
      <c r="U244">
        <v>118.841385</v>
      </c>
      <c r="V244">
        <v>107.18328099999999</v>
      </c>
      <c r="W244">
        <v>96.116043000000005</v>
      </c>
      <c r="X244">
        <v>83.079475000000002</v>
      </c>
      <c r="Y244">
        <v>71.047980999999993</v>
      </c>
      <c r="Z244">
        <v>64.084807999999995</v>
      </c>
      <c r="AA244">
        <v>57.674244000000002</v>
      </c>
      <c r="AB244">
        <v>51.698546999999998</v>
      </c>
      <c r="AC244">
        <v>49.456626999999997</v>
      </c>
      <c r="AD244">
        <v>47.067374999999998</v>
      </c>
      <c r="AE244" t="s">
        <v>10579</v>
      </c>
    </row>
    <row r="245" spans="1:31">
      <c r="A245" t="s">
        <v>970</v>
      </c>
      <c r="B245" t="s">
        <v>10580</v>
      </c>
      <c r="C245" t="s">
        <v>10581</v>
      </c>
      <c r="D245" t="s">
        <v>2105</v>
      </c>
      <c r="E245">
        <v>3.1210000000000001E-3</v>
      </c>
      <c r="F245">
        <v>3.0639999999999999E-3</v>
      </c>
      <c r="G245">
        <v>3.2049999999999999E-3</v>
      </c>
      <c r="H245">
        <v>3.2810000000000001E-3</v>
      </c>
      <c r="I245">
        <v>3.3860000000000001E-3</v>
      </c>
      <c r="J245">
        <v>3.5179999999999999E-3</v>
      </c>
      <c r="K245">
        <v>3.614E-3</v>
      </c>
      <c r="L245">
        <v>3.6879999999999999E-3</v>
      </c>
      <c r="M245">
        <v>3.7750000000000001E-3</v>
      </c>
      <c r="N245">
        <v>3.839E-3</v>
      </c>
      <c r="O245">
        <v>3.8969999999999999E-3</v>
      </c>
      <c r="P245">
        <v>3.8909999999999999E-3</v>
      </c>
      <c r="Q245">
        <v>3.9379999999999997E-3</v>
      </c>
      <c r="R245">
        <v>3.9849999999999998E-3</v>
      </c>
      <c r="S245">
        <v>4.0220000000000004E-3</v>
      </c>
      <c r="T245">
        <v>4.0600000000000002E-3</v>
      </c>
      <c r="U245">
        <v>4.0790000000000002E-3</v>
      </c>
      <c r="V245">
        <v>4.0959999999999998E-3</v>
      </c>
      <c r="W245">
        <v>4.117E-3</v>
      </c>
      <c r="X245">
        <v>4.1409999999999997E-3</v>
      </c>
      <c r="Y245">
        <v>4.1739999999999998E-3</v>
      </c>
      <c r="Z245">
        <v>4.1939999999999998E-3</v>
      </c>
      <c r="AA245">
        <v>4.2209999999999999E-3</v>
      </c>
      <c r="AB245">
        <v>4.2249999999999996E-3</v>
      </c>
      <c r="AC245">
        <v>4.1669999999999997E-3</v>
      </c>
      <c r="AD245">
        <v>4.0949999999999997E-3</v>
      </c>
      <c r="AE245" t="s">
        <v>643</v>
      </c>
    </row>
    <row r="246" spans="1:31">
      <c r="A246" t="s">
        <v>985</v>
      </c>
      <c r="B246" t="s">
        <v>10582</v>
      </c>
      <c r="C246" t="s">
        <v>10583</v>
      </c>
      <c r="D246" t="s">
        <v>2105</v>
      </c>
      <c r="E246">
        <v>2.7353540000000001</v>
      </c>
      <c r="F246">
        <v>1.2153659999999999</v>
      </c>
      <c r="G246">
        <v>0.26793899999999998</v>
      </c>
      <c r="H246">
        <v>0.24443400000000001</v>
      </c>
      <c r="I246">
        <v>0.26974900000000002</v>
      </c>
      <c r="J246">
        <v>0.280167</v>
      </c>
      <c r="K246">
        <v>0.30068400000000001</v>
      </c>
      <c r="L246">
        <v>0.39602900000000002</v>
      </c>
      <c r="M246">
        <v>0.42842400000000003</v>
      </c>
      <c r="N246">
        <v>0.46488000000000002</v>
      </c>
      <c r="O246">
        <v>0.56920899999999996</v>
      </c>
      <c r="P246">
        <v>0.68192600000000003</v>
      </c>
      <c r="Q246">
        <v>1.1034679999999999</v>
      </c>
      <c r="R246">
        <v>1.238964</v>
      </c>
      <c r="S246">
        <v>1.408301</v>
      </c>
      <c r="T246">
        <v>1.972197</v>
      </c>
      <c r="U246">
        <v>2.4151950000000002</v>
      </c>
      <c r="V246">
        <v>3.2096529999999999</v>
      </c>
      <c r="W246">
        <v>3.7860019999999999</v>
      </c>
      <c r="X246">
        <v>4.4208850000000002</v>
      </c>
      <c r="Y246">
        <v>5.3276329999999996</v>
      </c>
      <c r="Z246">
        <v>5.7180280000000003</v>
      </c>
      <c r="AA246">
        <v>6.7435840000000002</v>
      </c>
      <c r="AB246">
        <v>7.5865020000000003</v>
      </c>
      <c r="AC246">
        <v>7.9112689999999999</v>
      </c>
      <c r="AD246">
        <v>9.1384589999999992</v>
      </c>
      <c r="AE246" t="s">
        <v>10584</v>
      </c>
    </row>
    <row r="247" spans="1:31">
      <c r="A247" t="s">
        <v>3230</v>
      </c>
      <c r="B247" t="s">
        <v>10585</v>
      </c>
      <c r="C247" t="s">
        <v>10586</v>
      </c>
      <c r="D247" t="s">
        <v>2105</v>
      </c>
      <c r="E247">
        <v>3.1210000000000001E-3</v>
      </c>
      <c r="F247">
        <v>3.0639999999999999E-3</v>
      </c>
      <c r="G247">
        <v>3.2049999999999999E-3</v>
      </c>
      <c r="H247">
        <v>3.2810000000000001E-3</v>
      </c>
      <c r="I247">
        <v>3.3860000000000001E-3</v>
      </c>
      <c r="J247">
        <v>3.5179999999999999E-3</v>
      </c>
      <c r="K247">
        <v>3.614E-3</v>
      </c>
      <c r="L247">
        <v>3.6879999999999999E-3</v>
      </c>
      <c r="M247">
        <v>3.7750000000000001E-3</v>
      </c>
      <c r="N247">
        <v>3.839E-3</v>
      </c>
      <c r="O247">
        <v>3.8969999999999999E-3</v>
      </c>
      <c r="P247">
        <v>3.8909999999999999E-3</v>
      </c>
      <c r="Q247">
        <v>3.9379999999999997E-3</v>
      </c>
      <c r="R247">
        <v>3.9849999999999998E-3</v>
      </c>
      <c r="S247">
        <v>4.0220000000000004E-3</v>
      </c>
      <c r="T247">
        <v>4.0600000000000002E-3</v>
      </c>
      <c r="U247">
        <v>4.0790000000000002E-3</v>
      </c>
      <c r="V247">
        <v>4.0959999999999998E-3</v>
      </c>
      <c r="W247">
        <v>4.117E-3</v>
      </c>
      <c r="X247">
        <v>4.1409999999999997E-3</v>
      </c>
      <c r="Y247">
        <v>4.1739999999999998E-3</v>
      </c>
      <c r="Z247">
        <v>4.1939999999999998E-3</v>
      </c>
      <c r="AA247">
        <v>4.2209999999999999E-3</v>
      </c>
      <c r="AB247">
        <v>4.2249999999999996E-3</v>
      </c>
      <c r="AC247">
        <v>4.1669999999999997E-3</v>
      </c>
      <c r="AD247">
        <v>4.0949999999999997E-3</v>
      </c>
      <c r="AE247" t="s">
        <v>643</v>
      </c>
    </row>
    <row r="248" spans="1:31">
      <c r="A248" t="s">
        <v>2271</v>
      </c>
      <c r="B248" t="s">
        <v>10587</v>
      </c>
      <c r="C248" t="s">
        <v>10588</v>
      </c>
      <c r="D248" t="s">
        <v>2105</v>
      </c>
      <c r="E248">
        <v>1.942261</v>
      </c>
      <c r="F248">
        <v>1.907116</v>
      </c>
      <c r="G248">
        <v>1.9947090000000001</v>
      </c>
      <c r="H248">
        <v>2.0420660000000002</v>
      </c>
      <c r="I248">
        <v>2.1073059999999999</v>
      </c>
      <c r="J248">
        <v>2.1897850000000001</v>
      </c>
      <c r="K248">
        <v>2.248955</v>
      </c>
      <c r="L248">
        <v>2.295261</v>
      </c>
      <c r="M248">
        <v>2.349386</v>
      </c>
      <c r="N248">
        <v>2.3889670000000001</v>
      </c>
      <c r="O248">
        <v>2.4250750000000001</v>
      </c>
      <c r="P248">
        <v>2.4217330000000001</v>
      </c>
      <c r="Q248">
        <v>2.450771</v>
      </c>
      <c r="R248">
        <v>2.4800490000000002</v>
      </c>
      <c r="S248">
        <v>2.5031919999999999</v>
      </c>
      <c r="T248">
        <v>6.9775970000000003</v>
      </c>
      <c r="U248">
        <v>19.877784999999999</v>
      </c>
      <c r="V248">
        <v>39.715290000000003</v>
      </c>
      <c r="W248">
        <v>59.825169000000002</v>
      </c>
      <c r="X248">
        <v>84.307068000000001</v>
      </c>
      <c r="Y248">
        <v>107.45694</v>
      </c>
      <c r="Z248">
        <v>121.015045</v>
      </c>
      <c r="AA248">
        <v>133.45056199999999</v>
      </c>
      <c r="AB248">
        <v>144.81849700000001</v>
      </c>
      <c r="AC248">
        <v>151.820786</v>
      </c>
      <c r="AD248">
        <v>156.34783899999999</v>
      </c>
      <c r="AE248" t="s">
        <v>10136</v>
      </c>
    </row>
    <row r="249" spans="1:31">
      <c r="A249" t="s">
        <v>3238</v>
      </c>
      <c r="B249" t="s">
        <v>10589</v>
      </c>
      <c r="C249" t="s">
        <v>10590</v>
      </c>
      <c r="D249" t="s">
        <v>2105</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t="s">
        <v>549</v>
      </c>
    </row>
    <row r="250" spans="1:31">
      <c r="A250" t="s">
        <v>3235</v>
      </c>
      <c r="B250" t="s">
        <v>10591</v>
      </c>
      <c r="C250" t="s">
        <v>10592</v>
      </c>
      <c r="D250" t="s">
        <v>2105</v>
      </c>
      <c r="E250">
        <v>0</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t="s">
        <v>549</v>
      </c>
    </row>
    <row r="251" spans="1:31">
      <c r="A251" t="s">
        <v>2287</v>
      </c>
      <c r="B251" t="s">
        <v>10593</v>
      </c>
      <c r="C251" t="s">
        <v>10594</v>
      </c>
      <c r="D251" t="s">
        <v>2105</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t="s">
        <v>549</v>
      </c>
    </row>
    <row r="252" spans="1:31">
      <c r="A252" t="s">
        <v>3348</v>
      </c>
      <c r="B252" t="s">
        <v>10595</v>
      </c>
      <c r="C252" t="s">
        <v>10596</v>
      </c>
      <c r="D252" t="s">
        <v>2105</v>
      </c>
      <c r="E252">
        <v>0</v>
      </c>
      <c r="F252">
        <v>0</v>
      </c>
      <c r="G252">
        <v>0</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t="s">
        <v>549</v>
      </c>
    </row>
    <row r="253" spans="1:31">
      <c r="A253" t="s">
        <v>3351</v>
      </c>
      <c r="B253" t="s">
        <v>10597</v>
      </c>
      <c r="C253" t="s">
        <v>10598</v>
      </c>
      <c r="D253" t="s">
        <v>2105</v>
      </c>
      <c r="E253">
        <v>2.006732</v>
      </c>
      <c r="F253">
        <v>4.0215810000000003</v>
      </c>
      <c r="G253">
        <v>5.3579730000000003</v>
      </c>
      <c r="H253">
        <v>7.1691859999999998</v>
      </c>
      <c r="I253">
        <v>10.283124000000001</v>
      </c>
      <c r="J253">
        <v>16.371638999999998</v>
      </c>
      <c r="K253">
        <v>23.006516000000001</v>
      </c>
      <c r="L253">
        <v>32.124099999999999</v>
      </c>
      <c r="M253">
        <v>45.069450000000003</v>
      </c>
      <c r="N253">
        <v>60.169654999999999</v>
      </c>
      <c r="O253">
        <v>78.291327999999993</v>
      </c>
      <c r="P253">
        <v>100.358025</v>
      </c>
      <c r="Q253">
        <v>118.5476</v>
      </c>
      <c r="R253">
        <v>133.922562</v>
      </c>
      <c r="S253">
        <v>146.255066</v>
      </c>
      <c r="T253">
        <v>155.11923200000001</v>
      </c>
      <c r="U253">
        <v>161.05140700000001</v>
      </c>
      <c r="V253">
        <v>165.18528699999999</v>
      </c>
      <c r="W253">
        <v>168.32749899999999</v>
      </c>
      <c r="X253">
        <v>170.77990700000001</v>
      </c>
      <c r="Y253">
        <v>173.08715799999999</v>
      </c>
      <c r="Z253">
        <v>174.52894599999999</v>
      </c>
      <c r="AA253">
        <v>176.06140099999999</v>
      </c>
      <c r="AB253">
        <v>176.455536</v>
      </c>
      <c r="AC253">
        <v>174.19653299999999</v>
      </c>
      <c r="AD253">
        <v>171.25337200000001</v>
      </c>
      <c r="AE253" t="s">
        <v>10599</v>
      </c>
    </row>
    <row r="254" spans="1:31">
      <c r="A254" t="s">
        <v>3354</v>
      </c>
      <c r="B254" t="s">
        <v>10600</v>
      </c>
      <c r="C254" t="s">
        <v>10601</v>
      </c>
      <c r="D254" t="s">
        <v>2105</v>
      </c>
      <c r="E254">
        <v>0</v>
      </c>
      <c r="F254">
        <v>0</v>
      </c>
      <c r="G254">
        <v>0</v>
      </c>
      <c r="H254">
        <v>0</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t="s">
        <v>549</v>
      </c>
    </row>
    <row r="255" spans="1:31">
      <c r="A255" t="s">
        <v>8028</v>
      </c>
      <c r="B255" t="s">
        <v>10602</v>
      </c>
      <c r="C255" t="s">
        <v>10603</v>
      </c>
      <c r="D255" t="s">
        <v>2105</v>
      </c>
      <c r="E255">
        <v>312.05038500000001</v>
      </c>
      <c r="F255">
        <v>306.40390000000002</v>
      </c>
      <c r="G255">
        <v>320.47683699999999</v>
      </c>
      <c r="H255">
        <v>328.08535799999999</v>
      </c>
      <c r="I255">
        <v>338.56896999999998</v>
      </c>
      <c r="J255">
        <v>351.83932499999997</v>
      </c>
      <c r="K255">
        <v>361.365723</v>
      </c>
      <c r="L255">
        <v>368.813446</v>
      </c>
      <c r="M255">
        <v>377.51062000000002</v>
      </c>
      <c r="N255">
        <v>383.87072799999999</v>
      </c>
      <c r="O255">
        <v>389.67355300000003</v>
      </c>
      <c r="P255">
        <v>389.13681000000003</v>
      </c>
      <c r="Q255">
        <v>393.80273399999999</v>
      </c>
      <c r="R255">
        <v>398.50732399999998</v>
      </c>
      <c r="S255">
        <v>402.226044</v>
      </c>
      <c r="T255">
        <v>405.97412100000003</v>
      </c>
      <c r="U255">
        <v>407.93576000000002</v>
      </c>
      <c r="V255">
        <v>409.60849000000002</v>
      </c>
      <c r="W255">
        <v>411.73507699999999</v>
      </c>
      <c r="X255">
        <v>414.10400399999997</v>
      </c>
      <c r="Y255">
        <v>417.37853999999999</v>
      </c>
      <c r="Z255">
        <v>419.37756300000001</v>
      </c>
      <c r="AA255">
        <v>422.123199</v>
      </c>
      <c r="AB255">
        <v>423.37692299999998</v>
      </c>
      <c r="AC255">
        <v>424.12063599999999</v>
      </c>
      <c r="AD255">
        <v>422.36987299999998</v>
      </c>
      <c r="AE255" t="s">
        <v>651</v>
      </c>
    </row>
    <row r="256" spans="1:31">
      <c r="A256" t="s">
        <v>854</v>
      </c>
    </row>
    <row r="257" spans="1:31">
      <c r="A257" t="s">
        <v>955</v>
      </c>
      <c r="B257" t="s">
        <v>10604</v>
      </c>
      <c r="C257" t="s">
        <v>10605</v>
      </c>
      <c r="D257" t="s">
        <v>2105</v>
      </c>
      <c r="E257">
        <v>87.016471999999993</v>
      </c>
      <c r="F257">
        <v>90.515015000000005</v>
      </c>
      <c r="G257">
        <v>97.266578999999993</v>
      </c>
      <c r="H257">
        <v>96.672081000000006</v>
      </c>
      <c r="I257">
        <v>94.869606000000005</v>
      </c>
      <c r="J257">
        <v>94.137778999999995</v>
      </c>
      <c r="K257">
        <v>93.401000999999994</v>
      </c>
      <c r="L257">
        <v>92.805565000000001</v>
      </c>
      <c r="M257">
        <v>91.900031999999996</v>
      </c>
      <c r="N257">
        <v>89.678200000000004</v>
      </c>
      <c r="O257">
        <v>87.394454999999994</v>
      </c>
      <c r="P257">
        <v>83.888740999999996</v>
      </c>
      <c r="Q257">
        <v>80.468529000000004</v>
      </c>
      <c r="R257">
        <v>77.504661999999996</v>
      </c>
      <c r="S257">
        <v>75.349532999999994</v>
      </c>
      <c r="T257">
        <v>74.242110999999994</v>
      </c>
      <c r="U257">
        <v>73.592483999999999</v>
      </c>
      <c r="V257">
        <v>72.976928999999998</v>
      </c>
      <c r="W257">
        <v>72.885581999999999</v>
      </c>
      <c r="X257">
        <v>72.673141000000001</v>
      </c>
      <c r="Y257">
        <v>72.233894000000006</v>
      </c>
      <c r="Z257">
        <v>71.260245999999995</v>
      </c>
      <c r="AA257">
        <v>69.895698999999993</v>
      </c>
      <c r="AB257">
        <v>68.490097000000006</v>
      </c>
      <c r="AC257">
        <v>67.332679999999996</v>
      </c>
      <c r="AD257">
        <v>66.804230000000004</v>
      </c>
      <c r="AE257" t="s">
        <v>681</v>
      </c>
    </row>
    <row r="258" spans="1:31">
      <c r="A258" t="s">
        <v>1221</v>
      </c>
      <c r="B258" t="s">
        <v>10606</v>
      </c>
      <c r="C258" t="s">
        <v>10607</v>
      </c>
      <c r="D258" t="s">
        <v>2105</v>
      </c>
      <c r="E258">
        <v>65.907393999999996</v>
      </c>
      <c r="F258">
        <v>70.308220000000006</v>
      </c>
      <c r="G258">
        <v>77.305724999999995</v>
      </c>
      <c r="H258">
        <v>78.448859999999996</v>
      </c>
      <c r="I258">
        <v>78.454643000000004</v>
      </c>
      <c r="J258">
        <v>79.196067999999997</v>
      </c>
      <c r="K258">
        <v>79.810248999999999</v>
      </c>
      <c r="L258">
        <v>80.432609999999997</v>
      </c>
      <c r="M258">
        <v>80.680367000000004</v>
      </c>
      <c r="N258">
        <v>79.656868000000003</v>
      </c>
      <c r="O258">
        <v>78.458954000000006</v>
      </c>
      <c r="P258">
        <v>76.044303999999997</v>
      </c>
      <c r="Q258">
        <v>73.589080999999993</v>
      </c>
      <c r="R258">
        <v>71.448661999999999</v>
      </c>
      <c r="S258">
        <v>69.970032000000003</v>
      </c>
      <c r="T258">
        <v>69.400184999999993</v>
      </c>
      <c r="U258">
        <v>69.209311999999997</v>
      </c>
      <c r="V258">
        <v>69.008330999999998</v>
      </c>
      <c r="W258">
        <v>69.267227000000005</v>
      </c>
      <c r="X258">
        <v>69.380035000000007</v>
      </c>
      <c r="Y258">
        <v>69.246689000000003</v>
      </c>
      <c r="Z258">
        <v>68.571044999999998</v>
      </c>
      <c r="AA258">
        <v>67.489067000000006</v>
      </c>
      <c r="AB258">
        <v>66.338729999999998</v>
      </c>
      <c r="AC258">
        <v>65.403464999999997</v>
      </c>
      <c r="AD258">
        <v>65.058289000000002</v>
      </c>
      <c r="AE258" t="s">
        <v>695</v>
      </c>
    </row>
    <row r="259" spans="1:31">
      <c r="A259" t="s">
        <v>970</v>
      </c>
      <c r="B259" t="s">
        <v>10608</v>
      </c>
      <c r="C259" t="s">
        <v>10609</v>
      </c>
      <c r="D259" t="s">
        <v>2105</v>
      </c>
      <c r="E259">
        <v>1.5640000000000001E-3</v>
      </c>
      <c r="F259">
        <v>1.642E-3</v>
      </c>
      <c r="G259">
        <v>1.786E-3</v>
      </c>
      <c r="H259">
        <v>1.797E-3</v>
      </c>
      <c r="I259">
        <v>1.786E-3</v>
      </c>
      <c r="J259">
        <v>1.797E-3</v>
      </c>
      <c r="K259">
        <v>1.812E-3</v>
      </c>
      <c r="L259">
        <v>1.835E-3</v>
      </c>
      <c r="M259">
        <v>1.8580000000000001E-3</v>
      </c>
      <c r="N259">
        <v>1.8619999999999999E-3</v>
      </c>
      <c r="O259">
        <v>1.867E-3</v>
      </c>
      <c r="P259">
        <v>1.8439999999999999E-3</v>
      </c>
      <c r="Q259">
        <v>1.8159999999999999E-3</v>
      </c>
      <c r="R259">
        <v>1.789E-3</v>
      </c>
      <c r="S259">
        <v>1.7700000000000001E-3</v>
      </c>
      <c r="T259">
        <v>1.768E-3</v>
      </c>
      <c r="U259">
        <v>1.771E-3</v>
      </c>
      <c r="V259">
        <v>1.769E-3</v>
      </c>
      <c r="W259">
        <v>1.7769999999999999E-3</v>
      </c>
      <c r="X259">
        <v>1.7799999999999999E-3</v>
      </c>
      <c r="Y259">
        <v>1.7750000000000001E-3</v>
      </c>
      <c r="Z259">
        <v>1.756E-3</v>
      </c>
      <c r="AA259">
        <v>1.7260000000000001E-3</v>
      </c>
      <c r="AB259">
        <v>1.6949999999999999E-3</v>
      </c>
      <c r="AC259">
        <v>1.6689999999999999E-3</v>
      </c>
      <c r="AD259">
        <v>1.658E-3</v>
      </c>
      <c r="AE259" t="s">
        <v>710</v>
      </c>
    </row>
    <row r="260" spans="1:31">
      <c r="A260" t="s">
        <v>985</v>
      </c>
      <c r="B260" t="s">
        <v>10610</v>
      </c>
      <c r="C260" t="s">
        <v>10611</v>
      </c>
      <c r="D260" t="s">
        <v>2105</v>
      </c>
      <c r="E260">
        <v>1.501811</v>
      </c>
      <c r="F260">
        <v>1.4980009999999999</v>
      </c>
      <c r="G260">
        <v>1.614158</v>
      </c>
      <c r="H260">
        <v>1.614733</v>
      </c>
      <c r="I260">
        <v>1.5936889999999999</v>
      </c>
      <c r="J260">
        <v>1.6054729999999999</v>
      </c>
      <c r="K260">
        <v>1.620303</v>
      </c>
      <c r="L260">
        <v>1.641005</v>
      </c>
      <c r="M260">
        <v>1.651627</v>
      </c>
      <c r="N260">
        <v>1.654514</v>
      </c>
      <c r="O260">
        <v>1.6604719999999999</v>
      </c>
      <c r="P260">
        <v>1.6401079999999999</v>
      </c>
      <c r="Q260">
        <v>1.6152839999999999</v>
      </c>
      <c r="R260">
        <v>1.5911109999999999</v>
      </c>
      <c r="S260">
        <v>1.574829</v>
      </c>
      <c r="T260">
        <v>1.5801670000000001</v>
      </c>
      <c r="U260">
        <v>1.582376</v>
      </c>
      <c r="V260">
        <v>1.5810219999999999</v>
      </c>
      <c r="W260">
        <v>1.5891409999999999</v>
      </c>
      <c r="X260">
        <v>1.603251</v>
      </c>
      <c r="Y260">
        <v>1.6057900000000001</v>
      </c>
      <c r="Z260">
        <v>1.601488</v>
      </c>
      <c r="AA260">
        <v>1.581888</v>
      </c>
      <c r="AB260">
        <v>1.5507379999999999</v>
      </c>
      <c r="AC260">
        <v>1.517817</v>
      </c>
      <c r="AD260">
        <v>1.5117769999999999</v>
      </c>
      <c r="AE260" t="s">
        <v>628</v>
      </c>
    </row>
    <row r="261" spans="1:31">
      <c r="A261" t="s">
        <v>3230</v>
      </c>
      <c r="B261" t="s">
        <v>10612</v>
      </c>
      <c r="C261" t="s">
        <v>10613</v>
      </c>
      <c r="D261" t="s">
        <v>2105</v>
      </c>
      <c r="E261">
        <v>1.5640000000000001E-3</v>
      </c>
      <c r="F261">
        <v>1.642E-3</v>
      </c>
      <c r="G261">
        <v>1.786E-3</v>
      </c>
      <c r="H261">
        <v>1.797E-3</v>
      </c>
      <c r="I261">
        <v>1.786E-3</v>
      </c>
      <c r="J261">
        <v>1.797E-3</v>
      </c>
      <c r="K261">
        <v>1.812E-3</v>
      </c>
      <c r="L261">
        <v>1.835E-3</v>
      </c>
      <c r="M261">
        <v>1.8580000000000001E-3</v>
      </c>
      <c r="N261">
        <v>1.8619999999999999E-3</v>
      </c>
      <c r="O261">
        <v>1.867E-3</v>
      </c>
      <c r="P261">
        <v>1.8439999999999999E-3</v>
      </c>
      <c r="Q261">
        <v>1.8159999999999999E-3</v>
      </c>
      <c r="R261">
        <v>1.789E-3</v>
      </c>
      <c r="S261">
        <v>1.7700000000000001E-3</v>
      </c>
      <c r="T261">
        <v>1.768E-3</v>
      </c>
      <c r="U261">
        <v>1.771E-3</v>
      </c>
      <c r="V261">
        <v>1.769E-3</v>
      </c>
      <c r="W261">
        <v>1.7769999999999999E-3</v>
      </c>
      <c r="X261">
        <v>1.7799999999999999E-3</v>
      </c>
      <c r="Y261">
        <v>1.7750000000000001E-3</v>
      </c>
      <c r="Z261">
        <v>1.756E-3</v>
      </c>
      <c r="AA261">
        <v>1.7260000000000001E-3</v>
      </c>
      <c r="AB261">
        <v>1.6949999999999999E-3</v>
      </c>
      <c r="AC261">
        <v>1.6689999999999999E-3</v>
      </c>
      <c r="AD261">
        <v>1.658E-3</v>
      </c>
      <c r="AE261" t="s">
        <v>710</v>
      </c>
    </row>
    <row r="262" spans="1:31">
      <c r="A262" t="s">
        <v>2271</v>
      </c>
      <c r="B262" t="s">
        <v>10614</v>
      </c>
      <c r="C262" t="s">
        <v>10615</v>
      </c>
      <c r="D262" t="s">
        <v>2105</v>
      </c>
      <c r="E262">
        <v>0.28104099999999999</v>
      </c>
      <c r="F262">
        <v>0.29509800000000003</v>
      </c>
      <c r="G262">
        <v>0.32098900000000002</v>
      </c>
      <c r="H262">
        <v>0.32292399999999999</v>
      </c>
      <c r="I262">
        <v>0.320886</v>
      </c>
      <c r="J262">
        <v>0.32286300000000001</v>
      </c>
      <c r="K262">
        <v>0.32552300000000001</v>
      </c>
      <c r="L262">
        <v>0.32968199999999998</v>
      </c>
      <c r="M262">
        <v>0.33394400000000002</v>
      </c>
      <c r="N262">
        <v>0.33451799999999998</v>
      </c>
      <c r="O262">
        <v>0.33541599999999999</v>
      </c>
      <c r="P262">
        <v>0.33130199999999999</v>
      </c>
      <c r="Q262">
        <v>0.32628800000000002</v>
      </c>
      <c r="R262">
        <v>0.321405</v>
      </c>
      <c r="S262">
        <v>0.31811600000000001</v>
      </c>
      <c r="T262">
        <v>0.31777</v>
      </c>
      <c r="U262">
        <v>0.318214</v>
      </c>
      <c r="V262">
        <v>0.317942</v>
      </c>
      <c r="W262">
        <v>0.31934099999999999</v>
      </c>
      <c r="X262">
        <v>0.31980700000000001</v>
      </c>
      <c r="Y262">
        <v>0.31895800000000002</v>
      </c>
      <c r="Z262">
        <v>0.31553700000000001</v>
      </c>
      <c r="AA262">
        <v>0.31019999999999998</v>
      </c>
      <c r="AB262">
        <v>0.30452800000000002</v>
      </c>
      <c r="AC262">
        <v>0.299846</v>
      </c>
      <c r="AD262">
        <v>0.29792099999999999</v>
      </c>
      <c r="AE262" t="s">
        <v>710</v>
      </c>
    </row>
    <row r="263" spans="1:31">
      <c r="A263" t="s">
        <v>3238</v>
      </c>
      <c r="B263" t="s">
        <v>10616</v>
      </c>
      <c r="C263" t="s">
        <v>10617</v>
      </c>
      <c r="D263" t="s">
        <v>2105</v>
      </c>
      <c r="E263">
        <v>0</v>
      </c>
      <c r="F263">
        <v>0</v>
      </c>
      <c r="G263">
        <v>0</v>
      </c>
      <c r="H263">
        <v>0</v>
      </c>
      <c r="I263">
        <v>0</v>
      </c>
      <c r="J263">
        <v>0</v>
      </c>
      <c r="K263">
        <v>0</v>
      </c>
      <c r="L263">
        <v>0</v>
      </c>
      <c r="M263">
        <v>0</v>
      </c>
      <c r="N263">
        <v>0</v>
      </c>
      <c r="O263">
        <v>0</v>
      </c>
      <c r="P263">
        <v>0</v>
      </c>
      <c r="Q263">
        <v>0</v>
      </c>
      <c r="R263">
        <v>0</v>
      </c>
      <c r="S263">
        <v>0</v>
      </c>
      <c r="T263">
        <v>0</v>
      </c>
      <c r="U263">
        <v>0</v>
      </c>
      <c r="V263">
        <v>0</v>
      </c>
      <c r="W263">
        <v>0</v>
      </c>
      <c r="X263">
        <v>0</v>
      </c>
      <c r="Y263">
        <v>0</v>
      </c>
      <c r="Z263">
        <v>0</v>
      </c>
      <c r="AA263">
        <v>0</v>
      </c>
      <c r="AB263">
        <v>0</v>
      </c>
      <c r="AC263">
        <v>0</v>
      </c>
      <c r="AD263">
        <v>0</v>
      </c>
      <c r="AE263" t="s">
        <v>549</v>
      </c>
    </row>
    <row r="264" spans="1:31">
      <c r="A264" t="s">
        <v>3235</v>
      </c>
      <c r="B264" t="s">
        <v>10618</v>
      </c>
      <c r="C264" t="s">
        <v>10619</v>
      </c>
      <c r="D264" t="s">
        <v>2105</v>
      </c>
      <c r="E264">
        <v>0.50159299999999996</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t="s">
        <v>10620</v>
      </c>
    </row>
    <row r="265" spans="1:31">
      <c r="A265" t="s">
        <v>2287</v>
      </c>
      <c r="B265" t="s">
        <v>10621</v>
      </c>
      <c r="C265" t="s">
        <v>10622</v>
      </c>
      <c r="D265" t="s">
        <v>2105</v>
      </c>
      <c r="E265">
        <v>0</v>
      </c>
      <c r="F265">
        <v>0</v>
      </c>
      <c r="G265">
        <v>0</v>
      </c>
      <c r="H265">
        <v>0</v>
      </c>
      <c r="I265">
        <v>0</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t="s">
        <v>549</v>
      </c>
    </row>
    <row r="266" spans="1:31">
      <c r="A266" t="s">
        <v>3348</v>
      </c>
      <c r="B266" t="s">
        <v>10623</v>
      </c>
      <c r="C266" t="s">
        <v>10624</v>
      </c>
      <c r="D266" t="s">
        <v>2105</v>
      </c>
      <c r="E266">
        <v>0</v>
      </c>
      <c r="F266">
        <v>0</v>
      </c>
      <c r="G266">
        <v>0</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0</v>
      </c>
      <c r="AE266" t="s">
        <v>549</v>
      </c>
    </row>
    <row r="267" spans="1:31">
      <c r="A267" t="s">
        <v>3351</v>
      </c>
      <c r="B267" t="s">
        <v>10625</v>
      </c>
      <c r="C267" t="s">
        <v>10626</v>
      </c>
      <c r="D267" t="s">
        <v>2105</v>
      </c>
      <c r="E267">
        <v>1.19448</v>
      </c>
      <c r="F267">
        <v>1.6098159999999999</v>
      </c>
      <c r="G267">
        <v>2.1273610000000001</v>
      </c>
      <c r="H267">
        <v>2.653184</v>
      </c>
      <c r="I267">
        <v>3.3383250000000002</v>
      </c>
      <c r="J267">
        <v>4.4153320000000003</v>
      </c>
      <c r="K267">
        <v>6.0008410000000003</v>
      </c>
      <c r="L267">
        <v>8.2636149999999997</v>
      </c>
      <c r="M267">
        <v>11.278498000000001</v>
      </c>
      <c r="N267">
        <v>14.839705</v>
      </c>
      <c r="O267">
        <v>18.814143999999999</v>
      </c>
      <c r="P267">
        <v>22.469768999999999</v>
      </c>
      <c r="Q267">
        <v>25.584351000000002</v>
      </c>
      <c r="R267">
        <v>28.000340000000001</v>
      </c>
      <c r="S267">
        <v>29.823201999999998</v>
      </c>
      <c r="T267">
        <v>31.303014999999998</v>
      </c>
      <c r="U267">
        <v>32.387985</v>
      </c>
      <c r="V267">
        <v>33.054687999999999</v>
      </c>
      <c r="W267">
        <v>33.656582</v>
      </c>
      <c r="X267">
        <v>34.000843000000003</v>
      </c>
      <c r="Y267">
        <v>34.099063999999998</v>
      </c>
      <c r="Z267">
        <v>33.852097000000001</v>
      </c>
      <c r="AA267">
        <v>33.353698999999999</v>
      </c>
      <c r="AB267">
        <v>32.789924999999997</v>
      </c>
      <c r="AC267">
        <v>32.314467999999998</v>
      </c>
      <c r="AD267">
        <v>32.125087999999998</v>
      </c>
      <c r="AE267" t="s">
        <v>10627</v>
      </c>
    </row>
    <row r="268" spans="1:31">
      <c r="A268" t="s">
        <v>3354</v>
      </c>
      <c r="B268" t="s">
        <v>10628</v>
      </c>
      <c r="C268" t="s">
        <v>10629</v>
      </c>
      <c r="D268" t="s">
        <v>2105</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t="s">
        <v>549</v>
      </c>
    </row>
    <row r="269" spans="1:31">
      <c r="A269" t="s">
        <v>8059</v>
      </c>
      <c r="B269" t="s">
        <v>10630</v>
      </c>
      <c r="C269" t="s">
        <v>10631</v>
      </c>
      <c r="D269" t="s">
        <v>2105</v>
      </c>
      <c r="E269">
        <v>156.405945</v>
      </c>
      <c r="F269">
        <v>164.22943100000001</v>
      </c>
      <c r="G269">
        <v>178.63836699999999</v>
      </c>
      <c r="H269">
        <v>179.71537799999999</v>
      </c>
      <c r="I269">
        <v>178.58071899999999</v>
      </c>
      <c r="J269">
        <v>179.68109100000001</v>
      </c>
      <c r="K269">
        <v>181.16154499999999</v>
      </c>
      <c r="L269">
        <v>183.47612000000001</v>
      </c>
      <c r="M269">
        <v>185.848175</v>
      </c>
      <c r="N269">
        <v>186.16751099999999</v>
      </c>
      <c r="O269">
        <v>186.66716</v>
      </c>
      <c r="P269">
        <v>184.377914</v>
      </c>
      <c r="Q269">
        <v>181.58715799999999</v>
      </c>
      <c r="R269">
        <v>178.86975100000001</v>
      </c>
      <c r="S269">
        <v>177.03923</v>
      </c>
      <c r="T269">
        <v>176.84678600000001</v>
      </c>
      <c r="U269">
        <v>177.09390300000001</v>
      </c>
      <c r="V269">
        <v>176.942429</v>
      </c>
      <c r="W269">
        <v>177.72143600000001</v>
      </c>
      <c r="X269">
        <v>177.98066700000001</v>
      </c>
      <c r="Y269">
        <v>177.50794999999999</v>
      </c>
      <c r="Z269">
        <v>175.60389699999999</v>
      </c>
      <c r="AA269">
        <v>172.63400300000001</v>
      </c>
      <c r="AB269">
        <v>169.477386</v>
      </c>
      <c r="AC269">
        <v>166.87162799999999</v>
      </c>
      <c r="AD269">
        <v>165.80062899999999</v>
      </c>
      <c r="AE269" t="s">
        <v>710</v>
      </c>
    </row>
    <row r="270" spans="1:31">
      <c r="A270" t="s">
        <v>8062</v>
      </c>
    </row>
    <row r="271" spans="1:31">
      <c r="A271" t="s">
        <v>955</v>
      </c>
      <c r="B271" t="s">
        <v>10632</v>
      </c>
      <c r="C271" t="s">
        <v>10633</v>
      </c>
      <c r="D271" t="s">
        <v>2105</v>
      </c>
      <c r="E271">
        <v>281.237122</v>
      </c>
      <c r="F271">
        <v>295.646027</v>
      </c>
      <c r="G271">
        <v>322.10656699999998</v>
      </c>
      <c r="H271">
        <v>324.115295</v>
      </c>
      <c r="I271">
        <v>322.04226699999998</v>
      </c>
      <c r="J271">
        <v>324.01855499999999</v>
      </c>
      <c r="K271">
        <v>326.66601600000001</v>
      </c>
      <c r="L271">
        <v>330.807953</v>
      </c>
      <c r="M271">
        <v>335.03817700000002</v>
      </c>
      <c r="N271">
        <v>335.549103</v>
      </c>
      <c r="O271">
        <v>336.36541699999998</v>
      </c>
      <c r="P271">
        <v>332.15991200000002</v>
      </c>
      <c r="Q271">
        <v>326.977081</v>
      </c>
      <c r="R271">
        <v>322.00735500000002</v>
      </c>
      <c r="S271">
        <v>318.58831800000002</v>
      </c>
      <c r="T271">
        <v>318.06625400000001</v>
      </c>
      <c r="U271">
        <v>318.36337300000002</v>
      </c>
      <c r="V271">
        <v>317.86776700000001</v>
      </c>
      <c r="W271">
        <v>318.88763399999999</v>
      </c>
      <c r="X271">
        <v>318.91381799999999</v>
      </c>
      <c r="Y271">
        <v>316.85546900000003</v>
      </c>
      <c r="Z271">
        <v>312.80175800000001</v>
      </c>
      <c r="AA271">
        <v>306.04480000000001</v>
      </c>
      <c r="AB271">
        <v>299.41345200000001</v>
      </c>
      <c r="AC271">
        <v>293.38540599999999</v>
      </c>
      <c r="AD271">
        <v>290.13171399999999</v>
      </c>
      <c r="AE271" t="s">
        <v>676</v>
      </c>
    </row>
    <row r="272" spans="1:31">
      <c r="A272" t="s">
        <v>1221</v>
      </c>
      <c r="B272" t="s">
        <v>10634</v>
      </c>
      <c r="C272" t="s">
        <v>10635</v>
      </c>
      <c r="D272" t="s">
        <v>2105</v>
      </c>
      <c r="E272">
        <v>0.205822</v>
      </c>
      <c r="F272">
        <v>0.216143</v>
      </c>
      <c r="G272">
        <v>0.23513899999999999</v>
      </c>
      <c r="H272">
        <v>0.23658399999999999</v>
      </c>
      <c r="I272">
        <v>0.23511099999999999</v>
      </c>
      <c r="J272">
        <v>0.23658100000000001</v>
      </c>
      <c r="K272">
        <v>0.238541</v>
      </c>
      <c r="L272">
        <v>0.24160200000000001</v>
      </c>
      <c r="M272">
        <v>0.24473600000000001</v>
      </c>
      <c r="N272">
        <v>0.245166</v>
      </c>
      <c r="O272">
        <v>0.24583099999999999</v>
      </c>
      <c r="P272">
        <v>0.24282300000000001</v>
      </c>
      <c r="Q272">
        <v>0.23915</v>
      </c>
      <c r="R272">
        <v>0.23557400000000001</v>
      </c>
      <c r="S272">
        <v>0.23316700000000001</v>
      </c>
      <c r="T272">
        <v>0.23291700000000001</v>
      </c>
      <c r="U272">
        <v>0.233237</v>
      </c>
      <c r="V272">
        <v>0.23303399999999999</v>
      </c>
      <c r="W272">
        <v>0.234068</v>
      </c>
      <c r="X272">
        <v>0.23440900000000001</v>
      </c>
      <c r="Y272">
        <v>0.23378499999999999</v>
      </c>
      <c r="Z272">
        <v>0.23127700000000001</v>
      </c>
      <c r="AA272">
        <v>0.22736300000000001</v>
      </c>
      <c r="AB272">
        <v>0.22320300000000001</v>
      </c>
      <c r="AC272">
        <v>0.219774</v>
      </c>
      <c r="AD272">
        <v>0.218363</v>
      </c>
      <c r="AE272" t="s">
        <v>710</v>
      </c>
    </row>
    <row r="273" spans="1:31">
      <c r="A273" t="s">
        <v>970</v>
      </c>
      <c r="B273" t="s">
        <v>10636</v>
      </c>
      <c r="C273" t="s">
        <v>10637</v>
      </c>
      <c r="D273" t="s">
        <v>2105</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t="s">
        <v>549</v>
      </c>
    </row>
    <row r="274" spans="1:31">
      <c r="A274" t="s">
        <v>985</v>
      </c>
      <c r="B274" t="s">
        <v>10638</v>
      </c>
      <c r="C274" t="s">
        <v>10639</v>
      </c>
      <c r="D274" t="s">
        <v>2105</v>
      </c>
      <c r="E274">
        <v>5.6442170000000003</v>
      </c>
      <c r="F274">
        <v>5.5852719999999998</v>
      </c>
      <c r="G274">
        <v>5.5536960000000004</v>
      </c>
      <c r="H274">
        <v>5.5203389999999999</v>
      </c>
      <c r="I274">
        <v>5.512181</v>
      </c>
      <c r="J274">
        <v>5.554227</v>
      </c>
      <c r="K274">
        <v>5.6221779999999999</v>
      </c>
      <c r="L274">
        <v>5.7257439999999997</v>
      </c>
      <c r="M274">
        <v>5.8462969999999999</v>
      </c>
      <c r="N274">
        <v>5.9211169999999997</v>
      </c>
      <c r="O274">
        <v>6.0212599999999998</v>
      </c>
      <c r="P274">
        <v>6.0278169999999998</v>
      </c>
      <c r="Q274">
        <v>6.0918380000000001</v>
      </c>
      <c r="R274">
        <v>6.0772729999999999</v>
      </c>
      <c r="S274">
        <v>6.138814</v>
      </c>
      <c r="T274">
        <v>6.3078310000000002</v>
      </c>
      <c r="U274">
        <v>6.4639550000000003</v>
      </c>
      <c r="V274">
        <v>6.6818210000000002</v>
      </c>
      <c r="W274">
        <v>7.0906960000000003</v>
      </c>
      <c r="X274">
        <v>7.5399969999999996</v>
      </c>
      <c r="Y274">
        <v>8.7313220000000005</v>
      </c>
      <c r="Z274">
        <v>9.2927339999999994</v>
      </c>
      <c r="AA274">
        <v>10.602258000000001</v>
      </c>
      <c r="AB274">
        <v>11.44375</v>
      </c>
      <c r="AC274">
        <v>12.692299</v>
      </c>
      <c r="AD274">
        <v>13.981540000000001</v>
      </c>
      <c r="AE274" t="s">
        <v>2680</v>
      </c>
    </row>
    <row r="275" spans="1:31">
      <c r="A275" t="s">
        <v>3230</v>
      </c>
      <c r="B275" t="s">
        <v>10640</v>
      </c>
      <c r="C275" t="s">
        <v>10641</v>
      </c>
      <c r="D275" t="s">
        <v>2105</v>
      </c>
      <c r="E275">
        <v>0</v>
      </c>
      <c r="F275">
        <v>0</v>
      </c>
      <c r="G275">
        <v>0</v>
      </c>
      <c r="H275">
        <v>0</v>
      </c>
      <c r="I275">
        <v>0</v>
      </c>
      <c r="J275">
        <v>0</v>
      </c>
      <c r="K275">
        <v>0</v>
      </c>
      <c r="L275">
        <v>0</v>
      </c>
      <c r="M275">
        <v>0</v>
      </c>
      <c r="N275">
        <v>0</v>
      </c>
      <c r="O275">
        <v>0</v>
      </c>
      <c r="P275">
        <v>0</v>
      </c>
      <c r="Q275">
        <v>0</v>
      </c>
      <c r="R275">
        <v>0</v>
      </c>
      <c r="S275">
        <v>0</v>
      </c>
      <c r="T275">
        <v>0</v>
      </c>
      <c r="U275">
        <v>0</v>
      </c>
      <c r="V275">
        <v>0</v>
      </c>
      <c r="W275">
        <v>0</v>
      </c>
      <c r="X275">
        <v>0</v>
      </c>
      <c r="Y275">
        <v>0</v>
      </c>
      <c r="Z275">
        <v>0</v>
      </c>
      <c r="AA275">
        <v>0</v>
      </c>
      <c r="AB275">
        <v>0</v>
      </c>
      <c r="AC275">
        <v>0</v>
      </c>
      <c r="AD275">
        <v>0</v>
      </c>
      <c r="AE275" t="s">
        <v>549</v>
      </c>
    </row>
    <row r="276" spans="1:31">
      <c r="A276" t="s">
        <v>2271</v>
      </c>
      <c r="B276" t="s">
        <v>10642</v>
      </c>
      <c r="C276" t="s">
        <v>10643</v>
      </c>
      <c r="D276" t="s">
        <v>2105</v>
      </c>
      <c r="E276">
        <v>0.82315400000000005</v>
      </c>
      <c r="F276">
        <v>0.86435200000000001</v>
      </c>
      <c r="G276">
        <v>0.94020499999999996</v>
      </c>
      <c r="H276">
        <v>0.94587500000000002</v>
      </c>
      <c r="I276">
        <v>0.93990399999999996</v>
      </c>
      <c r="J276">
        <v>0.94569700000000001</v>
      </c>
      <c r="K276">
        <v>0.95348900000000003</v>
      </c>
      <c r="L276">
        <v>0.96567199999999997</v>
      </c>
      <c r="M276">
        <v>0.97815700000000005</v>
      </c>
      <c r="N276">
        <v>0.97983699999999996</v>
      </c>
      <c r="O276">
        <v>0.98246599999999995</v>
      </c>
      <c r="P276">
        <v>0.97041699999999997</v>
      </c>
      <c r="Q276">
        <v>0.95572699999999999</v>
      </c>
      <c r="R276">
        <v>0.94142400000000004</v>
      </c>
      <c r="S276">
        <v>0.93178899999999998</v>
      </c>
      <c r="T276">
        <v>0.93077500000000002</v>
      </c>
      <c r="U276">
        <v>0.93207499999999999</v>
      </c>
      <c r="V276">
        <v>0.93127599999999999</v>
      </c>
      <c r="W276">
        <v>0.93537199999999998</v>
      </c>
      <c r="X276">
        <v>0.93672500000000003</v>
      </c>
      <c r="Y276">
        <v>0.93418699999999999</v>
      </c>
      <c r="Z276">
        <v>0.92415099999999994</v>
      </c>
      <c r="AA276">
        <v>0.90846499999999997</v>
      </c>
      <c r="AB276">
        <v>0.89183400000000002</v>
      </c>
      <c r="AC276">
        <v>0.87806499999999998</v>
      </c>
      <c r="AD276">
        <v>0.87239</v>
      </c>
      <c r="AE276" t="s">
        <v>710</v>
      </c>
    </row>
    <row r="277" spans="1:31">
      <c r="A277" t="s">
        <v>3238</v>
      </c>
      <c r="B277" t="s">
        <v>10644</v>
      </c>
      <c r="C277" t="s">
        <v>10645</v>
      </c>
      <c r="D277" t="s">
        <v>2105</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t="s">
        <v>549</v>
      </c>
    </row>
    <row r="278" spans="1:31">
      <c r="A278" t="s">
        <v>3235</v>
      </c>
      <c r="B278" t="s">
        <v>10646</v>
      </c>
      <c r="C278" t="s">
        <v>10647</v>
      </c>
      <c r="D278" t="s">
        <v>2105</v>
      </c>
      <c r="E278">
        <v>0</v>
      </c>
      <c r="F278">
        <v>0</v>
      </c>
      <c r="G278">
        <v>0</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t="s">
        <v>549</v>
      </c>
    </row>
    <row r="279" spans="1:31">
      <c r="A279" t="s">
        <v>2287</v>
      </c>
      <c r="B279" t="s">
        <v>10648</v>
      </c>
      <c r="C279" t="s">
        <v>10649</v>
      </c>
      <c r="D279" t="s">
        <v>2105</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t="s">
        <v>549</v>
      </c>
    </row>
    <row r="280" spans="1:31">
      <c r="A280" t="s">
        <v>3348</v>
      </c>
      <c r="B280" t="s">
        <v>10650</v>
      </c>
      <c r="C280" t="s">
        <v>10651</v>
      </c>
      <c r="D280" t="s">
        <v>2105</v>
      </c>
      <c r="E280">
        <v>0</v>
      </c>
      <c r="F280">
        <v>0</v>
      </c>
      <c r="G280">
        <v>0</v>
      </c>
      <c r="H280">
        <v>0</v>
      </c>
      <c r="I280">
        <v>0</v>
      </c>
      <c r="J280">
        <v>0</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t="s">
        <v>549</v>
      </c>
    </row>
    <row r="281" spans="1:31">
      <c r="A281" t="s">
        <v>3351</v>
      </c>
      <c r="B281" t="s">
        <v>10652</v>
      </c>
      <c r="C281" t="s">
        <v>10653</v>
      </c>
      <c r="D281" t="s">
        <v>2105</v>
      </c>
      <c r="E281">
        <v>0</v>
      </c>
      <c r="F281">
        <v>0</v>
      </c>
      <c r="G281">
        <v>0</v>
      </c>
      <c r="H281">
        <v>0</v>
      </c>
      <c r="I281">
        <v>0</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t="s">
        <v>549</v>
      </c>
    </row>
    <row r="282" spans="1:31">
      <c r="A282" t="s">
        <v>3354</v>
      </c>
      <c r="B282" t="s">
        <v>10654</v>
      </c>
      <c r="C282" t="s">
        <v>10655</v>
      </c>
      <c r="D282" t="s">
        <v>2105</v>
      </c>
      <c r="E282">
        <v>0</v>
      </c>
      <c r="F282">
        <v>0</v>
      </c>
      <c r="G282">
        <v>0</v>
      </c>
      <c r="H282">
        <v>0</v>
      </c>
      <c r="I282">
        <v>0</v>
      </c>
      <c r="J282">
        <v>0</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t="s">
        <v>549</v>
      </c>
    </row>
    <row r="283" spans="1:31">
      <c r="A283" t="s">
        <v>8091</v>
      </c>
      <c r="B283" t="s">
        <v>10656</v>
      </c>
      <c r="C283" t="s">
        <v>10657</v>
      </c>
      <c r="D283" t="s">
        <v>2105</v>
      </c>
      <c r="E283">
        <v>287.91030899999998</v>
      </c>
      <c r="F283">
        <v>302.31176799999997</v>
      </c>
      <c r="G283">
        <v>328.83560199999999</v>
      </c>
      <c r="H283">
        <v>330.81811499999998</v>
      </c>
      <c r="I283">
        <v>328.72949199999999</v>
      </c>
      <c r="J283">
        <v>330.755066</v>
      </c>
      <c r="K283">
        <v>333.48022500000002</v>
      </c>
      <c r="L283">
        <v>337.74099699999999</v>
      </c>
      <c r="M283">
        <v>342.10742199999999</v>
      </c>
      <c r="N283">
        <v>342.69525099999998</v>
      </c>
      <c r="O283">
        <v>343.61498999999998</v>
      </c>
      <c r="P283">
        <v>339.40093999999999</v>
      </c>
      <c r="Q283">
        <v>334.26376299999998</v>
      </c>
      <c r="R283">
        <v>329.26162699999998</v>
      </c>
      <c r="S283">
        <v>325.89205900000002</v>
      </c>
      <c r="T283">
        <v>325.537781</v>
      </c>
      <c r="U283">
        <v>325.99264499999998</v>
      </c>
      <c r="V283">
        <v>325.71386699999999</v>
      </c>
      <c r="W283">
        <v>327.14776599999999</v>
      </c>
      <c r="X283">
        <v>327.62493899999998</v>
      </c>
      <c r="Y283">
        <v>326.75476099999997</v>
      </c>
      <c r="Z283">
        <v>323.249908</v>
      </c>
      <c r="AA283">
        <v>317.78286700000001</v>
      </c>
      <c r="AB283">
        <v>311.97226000000001</v>
      </c>
      <c r="AC283">
        <v>307.175568</v>
      </c>
      <c r="AD283">
        <v>305.20400999999998</v>
      </c>
      <c r="AE283" t="s">
        <v>710</v>
      </c>
    </row>
    <row r="284" spans="1:31">
      <c r="A284" t="s">
        <v>2256</v>
      </c>
      <c r="B284" t="s">
        <v>10658</v>
      </c>
      <c r="C284" t="s">
        <v>10659</v>
      </c>
      <c r="D284" t="s">
        <v>2105</v>
      </c>
      <c r="E284">
        <v>756.36676</v>
      </c>
      <c r="F284">
        <v>772.94543499999997</v>
      </c>
      <c r="G284">
        <v>827.95074499999998</v>
      </c>
      <c r="H284">
        <v>838.61889599999995</v>
      </c>
      <c r="I284">
        <v>845.87933299999997</v>
      </c>
      <c r="J284">
        <v>862.27551300000005</v>
      </c>
      <c r="K284">
        <v>876.00744599999996</v>
      </c>
      <c r="L284">
        <v>890.03082300000005</v>
      </c>
      <c r="M284">
        <v>905.46612500000003</v>
      </c>
      <c r="N284">
        <v>912.733521</v>
      </c>
      <c r="O284">
        <v>919.95562700000005</v>
      </c>
      <c r="P284">
        <v>912.91577099999995</v>
      </c>
      <c r="Q284">
        <v>909.65368699999999</v>
      </c>
      <c r="R284">
        <v>906.638733</v>
      </c>
      <c r="S284">
        <v>905.15716599999996</v>
      </c>
      <c r="T284">
        <v>908.35864300000003</v>
      </c>
      <c r="U284">
        <v>911.02221699999996</v>
      </c>
      <c r="V284">
        <v>912.26470900000004</v>
      </c>
      <c r="W284">
        <v>916.60424799999998</v>
      </c>
      <c r="X284">
        <v>919.70959500000004</v>
      </c>
      <c r="Y284">
        <v>921.64123500000005</v>
      </c>
      <c r="Z284">
        <v>918.23132299999997</v>
      </c>
      <c r="AA284">
        <v>912.54022199999997</v>
      </c>
      <c r="AB284">
        <v>904.82653800000003</v>
      </c>
      <c r="AC284">
        <v>898.16803000000004</v>
      </c>
      <c r="AD284">
        <v>893.37445100000002</v>
      </c>
      <c r="AE284" t="s">
        <v>668</v>
      </c>
    </row>
    <row r="285" spans="1:31">
      <c r="A285" t="s">
        <v>8603</v>
      </c>
    </row>
    <row r="286" spans="1:31">
      <c r="A286" t="s">
        <v>8605</v>
      </c>
      <c r="B286" t="s">
        <v>10660</v>
      </c>
      <c r="C286" t="s">
        <v>10661</v>
      </c>
      <c r="D286" t="s">
        <v>8608</v>
      </c>
      <c r="E286">
        <v>1583.56665</v>
      </c>
      <c r="F286">
        <v>1549.21875</v>
      </c>
      <c r="G286">
        <v>1600.83374</v>
      </c>
      <c r="H286">
        <v>1569.623779</v>
      </c>
      <c r="I286">
        <v>1558.830322</v>
      </c>
      <c r="J286">
        <v>1570.8070070000001</v>
      </c>
      <c r="K286">
        <v>1532.1602780000001</v>
      </c>
      <c r="L286">
        <v>1540.2322999999999</v>
      </c>
      <c r="M286">
        <v>1548.5545649999999</v>
      </c>
      <c r="N286">
        <v>1545.7983400000001</v>
      </c>
      <c r="O286">
        <v>1552.4879149999999</v>
      </c>
      <c r="P286">
        <v>1557.8070070000001</v>
      </c>
      <c r="Q286">
        <v>1565.3472899999999</v>
      </c>
      <c r="R286">
        <v>1567.623047</v>
      </c>
      <c r="S286">
        <v>1572.4233400000001</v>
      </c>
      <c r="T286">
        <v>1575.6236570000001</v>
      </c>
      <c r="U286">
        <v>1575.8466800000001</v>
      </c>
      <c r="V286">
        <v>1572.6245120000001</v>
      </c>
      <c r="W286">
        <v>1570.4213870000001</v>
      </c>
      <c r="X286">
        <v>1572.224976</v>
      </c>
      <c r="Y286">
        <v>1573.0563959999999</v>
      </c>
      <c r="Z286">
        <v>1577.9887699999999</v>
      </c>
      <c r="AA286">
        <v>1588.9343260000001</v>
      </c>
      <c r="AB286">
        <v>1595.622314</v>
      </c>
      <c r="AC286">
        <v>1592.7250979999999</v>
      </c>
      <c r="AD286">
        <v>1590.9067379999999</v>
      </c>
      <c r="AE286" t="s">
        <v>628</v>
      </c>
    </row>
    <row r="287" spans="1:31">
      <c r="A287" t="s">
        <v>8610</v>
      </c>
      <c r="B287" t="s">
        <v>10662</v>
      </c>
      <c r="C287" t="s">
        <v>10663</v>
      </c>
      <c r="D287" t="s">
        <v>419</v>
      </c>
      <c r="E287">
        <v>3.3770099999999998</v>
      </c>
      <c r="F287">
        <v>3.3805740000000002</v>
      </c>
      <c r="G287">
        <v>3.3841420000000002</v>
      </c>
      <c r="H287">
        <v>3.3877130000000002</v>
      </c>
      <c r="I287">
        <v>3.391289</v>
      </c>
      <c r="J287">
        <v>3.3948680000000002</v>
      </c>
      <c r="K287">
        <v>3.3984510000000001</v>
      </c>
      <c r="L287">
        <v>3.402037</v>
      </c>
      <c r="M287">
        <v>3.4056280000000001</v>
      </c>
      <c r="N287">
        <v>3.4092220000000002</v>
      </c>
      <c r="O287">
        <v>3.41282</v>
      </c>
      <c r="P287">
        <v>3.4164219999999998</v>
      </c>
      <c r="Q287">
        <v>3.4200270000000002</v>
      </c>
      <c r="R287">
        <v>3.4236369999999998</v>
      </c>
      <c r="S287">
        <v>3.4272499999999999</v>
      </c>
      <c r="T287">
        <v>3.4308670000000001</v>
      </c>
      <c r="U287">
        <v>3.434488</v>
      </c>
      <c r="V287">
        <v>3.438113</v>
      </c>
      <c r="W287">
        <v>3.4417409999999999</v>
      </c>
      <c r="X287">
        <v>3.445373</v>
      </c>
      <c r="Y287">
        <v>3.4490099999999999</v>
      </c>
      <c r="Z287">
        <v>3.4526490000000001</v>
      </c>
      <c r="AA287">
        <v>3.4562930000000001</v>
      </c>
      <c r="AB287">
        <v>3.4599410000000002</v>
      </c>
      <c r="AC287">
        <v>3.4635929999999999</v>
      </c>
      <c r="AD287">
        <v>3.4672480000000001</v>
      </c>
      <c r="AE287" t="s">
        <v>676</v>
      </c>
    </row>
    <row r="288" spans="1:31">
      <c r="A288" t="s">
        <v>4306</v>
      </c>
    </row>
    <row r="289" spans="1:31">
      <c r="A289" t="s">
        <v>1178</v>
      </c>
      <c r="B289" t="s">
        <v>10664</v>
      </c>
      <c r="C289" t="s">
        <v>10665</v>
      </c>
      <c r="D289" t="s">
        <v>817</v>
      </c>
      <c r="E289">
        <v>468.92568999999997</v>
      </c>
      <c r="F289">
        <v>458.27090500000003</v>
      </c>
      <c r="G289">
        <v>473.03973400000001</v>
      </c>
      <c r="H289">
        <v>463.32836900000001</v>
      </c>
      <c r="I289">
        <v>459.65716600000002</v>
      </c>
      <c r="J289">
        <v>462.70059199999997</v>
      </c>
      <c r="K289">
        <v>450.84088100000002</v>
      </c>
      <c r="L289">
        <v>452.73818999999997</v>
      </c>
      <c r="M289">
        <v>454.70459</v>
      </c>
      <c r="N289">
        <v>453.41677900000002</v>
      </c>
      <c r="O289">
        <v>454.898865</v>
      </c>
      <c r="P289">
        <v>455.97616599999998</v>
      </c>
      <c r="Q289">
        <v>457.70022599999999</v>
      </c>
      <c r="R289">
        <v>457.88241599999998</v>
      </c>
      <c r="S289">
        <v>458.80032299999999</v>
      </c>
      <c r="T289">
        <v>459.24939000000001</v>
      </c>
      <c r="U289">
        <v>458.83017000000001</v>
      </c>
      <c r="V289">
        <v>457.40924100000001</v>
      </c>
      <c r="W289">
        <v>456.28689600000001</v>
      </c>
      <c r="X289">
        <v>456.329407</v>
      </c>
      <c r="Y289">
        <v>456.08932499999997</v>
      </c>
      <c r="Z289">
        <v>457.03701799999999</v>
      </c>
      <c r="AA289">
        <v>459.72207600000002</v>
      </c>
      <c r="AB289">
        <v>461.17038000000002</v>
      </c>
      <c r="AC289">
        <v>459.84771699999999</v>
      </c>
      <c r="AD289">
        <v>458.83840900000001</v>
      </c>
      <c r="AE289" t="s">
        <v>695</v>
      </c>
    </row>
    <row r="290" spans="1:31">
      <c r="A290" t="s">
        <v>935</v>
      </c>
      <c r="B290" t="s">
        <v>10666</v>
      </c>
      <c r="C290" t="s">
        <v>10667</v>
      </c>
      <c r="D290" t="s">
        <v>817</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t="s">
        <v>549</v>
      </c>
    </row>
    <row r="291" spans="1:31">
      <c r="A291" t="s">
        <v>538</v>
      </c>
      <c r="B291" t="s">
        <v>10668</v>
      </c>
      <c r="C291" t="s">
        <v>10669</v>
      </c>
      <c r="D291" t="s">
        <v>817</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t="s">
        <v>549</v>
      </c>
    </row>
    <row r="292" spans="1:31">
      <c r="A292" t="s">
        <v>556</v>
      </c>
      <c r="B292" t="s">
        <v>10670</v>
      </c>
      <c r="C292" t="s">
        <v>10671</v>
      </c>
      <c r="D292" t="s">
        <v>817</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t="s">
        <v>549</v>
      </c>
    </row>
    <row r="293" spans="1:31">
      <c r="A293" t="s">
        <v>364</v>
      </c>
    </row>
    <row r="294" spans="1:31">
      <c r="A294" t="s">
        <v>8627</v>
      </c>
      <c r="B294" t="s">
        <v>10672</v>
      </c>
      <c r="C294" t="s">
        <v>10673</v>
      </c>
      <c r="D294" t="s">
        <v>8608</v>
      </c>
      <c r="E294">
        <v>481.83203099999997</v>
      </c>
      <c r="F294">
        <v>486.21575899999999</v>
      </c>
      <c r="G294">
        <v>483.39910900000001</v>
      </c>
      <c r="H294">
        <v>481.59878500000002</v>
      </c>
      <c r="I294">
        <v>478.74780299999998</v>
      </c>
      <c r="J294">
        <v>479.17053199999998</v>
      </c>
      <c r="K294">
        <v>477.21215799999999</v>
      </c>
      <c r="L294">
        <v>476.96957400000002</v>
      </c>
      <c r="M294">
        <v>475.513306</v>
      </c>
      <c r="N294">
        <v>475.265533</v>
      </c>
      <c r="O294">
        <v>474.76629600000001</v>
      </c>
      <c r="P294">
        <v>473.51058999999998</v>
      </c>
      <c r="Q294">
        <v>471.99932899999999</v>
      </c>
      <c r="R294">
        <v>470.33200099999999</v>
      </c>
      <c r="S294">
        <v>469.49694799999997</v>
      </c>
      <c r="T294">
        <v>468.92211900000001</v>
      </c>
      <c r="U294">
        <v>468.94192500000003</v>
      </c>
      <c r="V294">
        <v>468.05917399999998</v>
      </c>
      <c r="W294">
        <v>466.67507899999998</v>
      </c>
      <c r="X294">
        <v>465.00936899999999</v>
      </c>
      <c r="Y294">
        <v>463.46417200000002</v>
      </c>
      <c r="Z294">
        <v>462.658051</v>
      </c>
      <c r="AA294">
        <v>462.24151599999999</v>
      </c>
      <c r="AB294">
        <v>460.68478399999998</v>
      </c>
      <c r="AC294">
        <v>458.80084199999999</v>
      </c>
      <c r="AD294">
        <v>456.89770499999997</v>
      </c>
      <c r="AE294" t="s">
        <v>631</v>
      </c>
    </row>
    <row r="295" spans="1:31">
      <c r="A295" t="s">
        <v>8610</v>
      </c>
      <c r="B295" t="s">
        <v>10674</v>
      </c>
      <c r="C295" t="s">
        <v>10675</v>
      </c>
      <c r="D295" t="s">
        <v>419</v>
      </c>
      <c r="E295">
        <v>4.876665</v>
      </c>
      <c r="F295">
        <v>4.8956239999999998</v>
      </c>
      <c r="G295">
        <v>4.9146570000000001</v>
      </c>
      <c r="H295">
        <v>4.933764</v>
      </c>
      <c r="I295">
        <v>4.9529449999999997</v>
      </c>
      <c r="J295">
        <v>4.9722</v>
      </c>
      <c r="K295">
        <v>4.9915310000000002</v>
      </c>
      <c r="L295">
        <v>5.0109370000000002</v>
      </c>
      <c r="M295">
        <v>5.0304180000000001</v>
      </c>
      <c r="N295">
        <v>5.0499749999999999</v>
      </c>
      <c r="O295">
        <v>5.0696079999999997</v>
      </c>
      <c r="P295">
        <v>5.0893170000000003</v>
      </c>
      <c r="Q295">
        <v>5.1091030000000002</v>
      </c>
      <c r="R295">
        <v>5.1289660000000001</v>
      </c>
      <c r="S295">
        <v>5.1489060000000002</v>
      </c>
      <c r="T295">
        <v>5.1689230000000004</v>
      </c>
      <c r="U295">
        <v>5.189019</v>
      </c>
      <c r="V295">
        <v>5.2091919999999998</v>
      </c>
      <c r="W295">
        <v>5.2294450000000001</v>
      </c>
      <c r="X295">
        <v>5.2497749999999996</v>
      </c>
      <c r="Y295">
        <v>5.2701849999999997</v>
      </c>
      <c r="Z295">
        <v>5.2906740000000001</v>
      </c>
      <c r="AA295">
        <v>5.3112430000000002</v>
      </c>
      <c r="AB295">
        <v>5.3318919999999999</v>
      </c>
      <c r="AC295">
        <v>5.3526210000000001</v>
      </c>
      <c r="AD295">
        <v>5.3734299999999999</v>
      </c>
      <c r="AE295" t="s">
        <v>634</v>
      </c>
    </row>
    <row r="296" spans="1:31">
      <c r="A296" t="s">
        <v>4306</v>
      </c>
    </row>
    <row r="297" spans="1:31">
      <c r="A297" t="s">
        <v>1178</v>
      </c>
      <c r="B297" t="s">
        <v>10676</v>
      </c>
      <c r="C297" t="s">
        <v>1971</v>
      </c>
      <c r="D297" t="s">
        <v>817</v>
      </c>
      <c r="E297">
        <v>96.583793999999997</v>
      </c>
      <c r="F297">
        <v>97.108688000000001</v>
      </c>
      <c r="G297">
        <v>96.187201999999999</v>
      </c>
      <c r="H297">
        <v>95.472472999999994</v>
      </c>
      <c r="I297">
        <v>94.554146000000003</v>
      </c>
      <c r="J297">
        <v>94.286368999999993</v>
      </c>
      <c r="K297">
        <v>93.553246000000001</v>
      </c>
      <c r="L297">
        <v>93.159003999999996</v>
      </c>
      <c r="M297">
        <v>92.530685000000005</v>
      </c>
      <c r="N297">
        <v>92.139579999999995</v>
      </c>
      <c r="O297">
        <v>91.701057000000006</v>
      </c>
      <c r="P297">
        <v>91.116889999999998</v>
      </c>
      <c r="Q297">
        <v>90.488121000000007</v>
      </c>
      <c r="R297">
        <v>89.835007000000004</v>
      </c>
      <c r="S297">
        <v>89.345123000000001</v>
      </c>
      <c r="T297">
        <v>88.860725000000002</v>
      </c>
      <c r="U297">
        <v>88.419899000000001</v>
      </c>
      <c r="V297">
        <v>87.804962000000003</v>
      </c>
      <c r="W297">
        <v>87.093040000000002</v>
      </c>
      <c r="X297">
        <v>86.325974000000002</v>
      </c>
      <c r="Y297">
        <v>85.578452999999996</v>
      </c>
      <c r="Z297">
        <v>84.963302999999996</v>
      </c>
      <c r="AA297">
        <v>84.41404</v>
      </c>
      <c r="AB297">
        <v>83.6511</v>
      </c>
      <c r="AC297">
        <v>82.824348000000001</v>
      </c>
      <c r="AD297">
        <v>81.989593999999997</v>
      </c>
      <c r="AE297" t="s">
        <v>1972</v>
      </c>
    </row>
    <row r="298" spans="1:31">
      <c r="A298" t="s">
        <v>935</v>
      </c>
      <c r="B298" t="s">
        <v>10677</v>
      </c>
      <c r="C298" t="s">
        <v>1974</v>
      </c>
      <c r="D298" t="s">
        <v>817</v>
      </c>
      <c r="E298">
        <v>1.445341</v>
      </c>
      <c r="F298">
        <v>1.381691</v>
      </c>
      <c r="G298">
        <v>1.303849</v>
      </c>
      <c r="H298">
        <v>1.2307950000000001</v>
      </c>
      <c r="I298">
        <v>1.156623</v>
      </c>
      <c r="J298">
        <v>1.087359</v>
      </c>
      <c r="K298">
        <v>1.010143</v>
      </c>
      <c r="L298">
        <v>0.93915599999999999</v>
      </c>
      <c r="M298">
        <v>0.86446900000000004</v>
      </c>
      <c r="N298">
        <v>0.794794</v>
      </c>
      <c r="O298">
        <v>0.72734299999999996</v>
      </c>
      <c r="P298">
        <v>0.66834199999999999</v>
      </c>
      <c r="Q298">
        <v>0.60416400000000003</v>
      </c>
      <c r="R298">
        <v>0.53177799999999997</v>
      </c>
      <c r="S298">
        <v>0.45579399999999998</v>
      </c>
      <c r="T298">
        <v>0.388372</v>
      </c>
      <c r="U298">
        <v>0.386907</v>
      </c>
      <c r="V298">
        <v>0.38470799999999999</v>
      </c>
      <c r="W298">
        <v>0.38211099999999998</v>
      </c>
      <c r="X298">
        <v>0.37930000000000003</v>
      </c>
      <c r="Y298">
        <v>0.37660399999999999</v>
      </c>
      <c r="Z298">
        <v>0.37452400000000002</v>
      </c>
      <c r="AA298">
        <v>0.37277100000000002</v>
      </c>
      <c r="AB298">
        <v>0.37011100000000002</v>
      </c>
      <c r="AC298">
        <v>0.36720700000000001</v>
      </c>
      <c r="AD298">
        <v>0.36430699999999999</v>
      </c>
      <c r="AE298" t="s">
        <v>1975</v>
      </c>
    </row>
    <row r="299" spans="1:31">
      <c r="A299" t="s">
        <v>538</v>
      </c>
      <c r="B299" t="s">
        <v>10678</v>
      </c>
      <c r="C299" t="s">
        <v>1977</v>
      </c>
      <c r="D299" t="s">
        <v>817</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t="s">
        <v>549</v>
      </c>
    </row>
    <row r="300" spans="1:31">
      <c r="A300" t="s">
        <v>556</v>
      </c>
      <c r="B300" t="s">
        <v>10679</v>
      </c>
      <c r="C300" t="s">
        <v>1979</v>
      </c>
      <c r="D300" t="s">
        <v>817</v>
      </c>
      <c r="E300">
        <v>0.77447999999999995</v>
      </c>
      <c r="F300">
        <v>0.82602299999999995</v>
      </c>
      <c r="G300">
        <v>0.86763400000000002</v>
      </c>
      <c r="H300">
        <v>0.90959299999999998</v>
      </c>
      <c r="I300">
        <v>0.94846200000000003</v>
      </c>
      <c r="J300">
        <v>0.99618600000000002</v>
      </c>
      <c r="K300">
        <v>1.040969</v>
      </c>
      <c r="L300">
        <v>1.0875589999999999</v>
      </c>
      <c r="M300">
        <v>1.1324399999999999</v>
      </c>
      <c r="N300">
        <v>1.1780889999999999</v>
      </c>
      <c r="O300">
        <v>1.2211190000000001</v>
      </c>
      <c r="P300">
        <v>1.2548729999999999</v>
      </c>
      <c r="Q300">
        <v>1.291717</v>
      </c>
      <c r="R300">
        <v>1.33436</v>
      </c>
      <c r="S300">
        <v>1.382914</v>
      </c>
      <c r="T300">
        <v>1.470391</v>
      </c>
      <c r="U300">
        <v>1.5651710000000001</v>
      </c>
      <c r="V300">
        <v>1.6628590000000001</v>
      </c>
      <c r="W300">
        <v>1.764751</v>
      </c>
      <c r="X300">
        <v>1.871745</v>
      </c>
      <c r="Y300">
        <v>1.9857260000000001</v>
      </c>
      <c r="Z300">
        <v>2.1100059999999998</v>
      </c>
      <c r="AA300">
        <v>2.2439629999999999</v>
      </c>
      <c r="AB300">
        <v>2.3805429999999999</v>
      </c>
      <c r="AC300">
        <v>2.523625</v>
      </c>
      <c r="AD300">
        <v>2.6751680000000002</v>
      </c>
      <c r="AE300" t="s">
        <v>1980</v>
      </c>
    </row>
    <row r="301" spans="1:31">
      <c r="A301" t="s">
        <v>892</v>
      </c>
    </row>
    <row r="302" spans="1:31">
      <c r="A302" t="s">
        <v>8642</v>
      </c>
      <c r="B302" t="s">
        <v>10680</v>
      </c>
      <c r="C302" t="s">
        <v>10681</v>
      </c>
      <c r="D302" t="s">
        <v>8645</v>
      </c>
      <c r="E302">
        <v>6127.4228519999997</v>
      </c>
      <c r="F302">
        <v>6028.361328</v>
      </c>
      <c r="G302">
        <v>6255.0078119999998</v>
      </c>
      <c r="H302">
        <v>6499.4736329999996</v>
      </c>
      <c r="I302">
        <v>6761.2734380000002</v>
      </c>
      <c r="J302">
        <v>7028.6259769999997</v>
      </c>
      <c r="K302">
        <v>7299.21875</v>
      </c>
      <c r="L302">
        <v>7579.5712890000004</v>
      </c>
      <c r="M302">
        <v>7866.2246089999999</v>
      </c>
      <c r="N302">
        <v>8164.1865230000003</v>
      </c>
      <c r="O302">
        <v>8491.6855469999991</v>
      </c>
      <c r="P302">
        <v>8747.6240230000003</v>
      </c>
      <c r="Q302">
        <v>8948.3525389999995</v>
      </c>
      <c r="R302">
        <v>9150.4121090000008</v>
      </c>
      <c r="S302">
        <v>9328.1025389999995</v>
      </c>
      <c r="T302">
        <v>9510.328125</v>
      </c>
      <c r="U302">
        <v>9683.4052730000003</v>
      </c>
      <c r="V302">
        <v>9868.6611329999996</v>
      </c>
      <c r="W302">
        <v>10044.632812</v>
      </c>
      <c r="X302">
        <v>10220.917969</v>
      </c>
      <c r="Y302">
        <v>10423.390625</v>
      </c>
      <c r="Z302">
        <v>10629.244140999999</v>
      </c>
      <c r="AA302">
        <v>10842.418944999999</v>
      </c>
      <c r="AB302">
        <v>11045.969727</v>
      </c>
      <c r="AC302">
        <v>11243.941406</v>
      </c>
      <c r="AD302">
        <v>11472.542969</v>
      </c>
      <c r="AE302" t="s">
        <v>1991</v>
      </c>
    </row>
    <row r="303" spans="1:31">
      <c r="A303" t="s">
        <v>8647</v>
      </c>
      <c r="B303" t="s">
        <v>10682</v>
      </c>
      <c r="C303" t="s">
        <v>10683</v>
      </c>
      <c r="D303" t="s">
        <v>8645</v>
      </c>
      <c r="E303">
        <v>1940.6701660000001</v>
      </c>
      <c r="F303">
        <v>2006.188232</v>
      </c>
      <c r="G303">
        <v>2107.7854000000002</v>
      </c>
      <c r="H303">
        <v>2179.19751</v>
      </c>
      <c r="I303">
        <v>2254.2573240000002</v>
      </c>
      <c r="J303">
        <v>2324.5969239999999</v>
      </c>
      <c r="K303">
        <v>2391.5129390000002</v>
      </c>
      <c r="L303">
        <v>2453.6914059999999</v>
      </c>
      <c r="M303">
        <v>2513.2285160000001</v>
      </c>
      <c r="N303">
        <v>2576.2583009999998</v>
      </c>
      <c r="O303">
        <v>2646.9953609999998</v>
      </c>
      <c r="P303">
        <v>2699.0698240000002</v>
      </c>
      <c r="Q303">
        <v>2744.2216800000001</v>
      </c>
      <c r="R303">
        <v>2792.2001949999999</v>
      </c>
      <c r="S303">
        <v>2842.2219239999999</v>
      </c>
      <c r="T303">
        <v>2895.2229000000002</v>
      </c>
      <c r="U303">
        <v>2947.8862300000001</v>
      </c>
      <c r="V303">
        <v>3001.33374</v>
      </c>
      <c r="W303">
        <v>3053.8952640000002</v>
      </c>
      <c r="X303">
        <v>3101.75</v>
      </c>
      <c r="Y303">
        <v>3155.008057</v>
      </c>
      <c r="Z303">
        <v>3206.7470699999999</v>
      </c>
      <c r="AA303">
        <v>3259.1191410000001</v>
      </c>
      <c r="AB303">
        <v>3304.0275879999999</v>
      </c>
      <c r="AC303">
        <v>3343.9277339999999</v>
      </c>
      <c r="AD303">
        <v>3385.5576169999999</v>
      </c>
      <c r="AE303" t="s">
        <v>3823</v>
      </c>
    </row>
    <row r="304" spans="1:31">
      <c r="A304" t="s">
        <v>8651</v>
      </c>
      <c r="B304" t="s">
        <v>10684</v>
      </c>
      <c r="C304" t="s">
        <v>10685</v>
      </c>
      <c r="D304" t="s">
        <v>8645</v>
      </c>
      <c r="E304">
        <v>4186.7524409999996</v>
      </c>
      <c r="F304">
        <v>4022.1733399999998</v>
      </c>
      <c r="G304">
        <v>4147.2221680000002</v>
      </c>
      <c r="H304">
        <v>4320.2763670000004</v>
      </c>
      <c r="I304">
        <v>4507.0161129999997</v>
      </c>
      <c r="J304">
        <v>4704.029297</v>
      </c>
      <c r="K304">
        <v>4907.7055659999996</v>
      </c>
      <c r="L304">
        <v>5125.8798829999996</v>
      </c>
      <c r="M304">
        <v>5352.9960940000001</v>
      </c>
      <c r="N304">
        <v>5587.9282229999999</v>
      </c>
      <c r="O304">
        <v>5844.6904299999997</v>
      </c>
      <c r="P304">
        <v>6048.5541990000002</v>
      </c>
      <c r="Q304">
        <v>6204.1308589999999</v>
      </c>
      <c r="R304">
        <v>6358.2119140000004</v>
      </c>
      <c r="S304">
        <v>6485.8808589999999</v>
      </c>
      <c r="T304">
        <v>6615.1049800000001</v>
      </c>
      <c r="U304">
        <v>6735.5190430000002</v>
      </c>
      <c r="V304">
        <v>6867.3271480000003</v>
      </c>
      <c r="W304">
        <v>6990.7377930000002</v>
      </c>
      <c r="X304">
        <v>7119.1679690000001</v>
      </c>
      <c r="Y304">
        <v>7268.3828119999998</v>
      </c>
      <c r="Z304">
        <v>7422.4975590000004</v>
      </c>
      <c r="AA304">
        <v>7583.2998049999997</v>
      </c>
      <c r="AB304">
        <v>7741.9418949999999</v>
      </c>
      <c r="AC304">
        <v>7900.013672</v>
      </c>
      <c r="AD304">
        <v>8086.9848629999997</v>
      </c>
      <c r="AE304" t="s">
        <v>2619</v>
      </c>
    </row>
    <row r="305" spans="1:31">
      <c r="A305" t="s">
        <v>4306</v>
      </c>
    </row>
    <row r="306" spans="1:31">
      <c r="A306" t="s">
        <v>1178</v>
      </c>
      <c r="B306" t="s">
        <v>10686</v>
      </c>
      <c r="C306" t="s">
        <v>1984</v>
      </c>
      <c r="D306" t="s">
        <v>817</v>
      </c>
      <c r="E306">
        <v>223.61303699999999</v>
      </c>
      <c r="F306">
        <v>232.22341900000001</v>
      </c>
      <c r="G306">
        <v>233.03628499999999</v>
      </c>
      <c r="H306">
        <v>228.42013499999999</v>
      </c>
      <c r="I306">
        <v>236.59736599999999</v>
      </c>
      <c r="J306">
        <v>244.27101099999999</v>
      </c>
      <c r="K306">
        <v>254.47695899999999</v>
      </c>
      <c r="L306">
        <v>260.89538599999997</v>
      </c>
      <c r="M306">
        <v>266.11056500000001</v>
      </c>
      <c r="N306">
        <v>271.40432700000002</v>
      </c>
      <c r="O306">
        <v>278.81805400000002</v>
      </c>
      <c r="P306">
        <v>283.25878899999998</v>
      </c>
      <c r="Q306">
        <v>286.94357300000001</v>
      </c>
      <c r="R306">
        <v>290.506012</v>
      </c>
      <c r="S306">
        <v>293.64566000000002</v>
      </c>
      <c r="T306">
        <v>297.625427</v>
      </c>
      <c r="U306">
        <v>301.42257699999999</v>
      </c>
      <c r="V306">
        <v>303.21469100000002</v>
      </c>
      <c r="W306">
        <v>304.424194</v>
      </c>
      <c r="X306">
        <v>305.89453099999997</v>
      </c>
      <c r="Y306">
        <v>307.77346799999998</v>
      </c>
      <c r="Z306">
        <v>310.19232199999999</v>
      </c>
      <c r="AA306">
        <v>313.15210000000002</v>
      </c>
      <c r="AB306">
        <v>315.861267</v>
      </c>
      <c r="AC306">
        <v>317.94543499999997</v>
      </c>
      <c r="AD306">
        <v>320.70755000000003</v>
      </c>
      <c r="AE306" t="s">
        <v>622</v>
      </c>
    </row>
    <row r="307" spans="1:31">
      <c r="A307" t="s">
        <v>935</v>
      </c>
      <c r="B307" t="s">
        <v>10687</v>
      </c>
      <c r="C307" t="s">
        <v>1986</v>
      </c>
      <c r="D307" t="s">
        <v>817</v>
      </c>
      <c r="E307">
        <v>551.81341599999996</v>
      </c>
      <c r="F307">
        <v>533.65148899999997</v>
      </c>
      <c r="G307">
        <v>548.11669900000004</v>
      </c>
      <c r="H307">
        <v>569.71991000000003</v>
      </c>
      <c r="I307">
        <v>574.97094700000002</v>
      </c>
      <c r="J307">
        <v>581.03149399999995</v>
      </c>
      <c r="K307">
        <v>583.45141599999999</v>
      </c>
      <c r="L307">
        <v>591.07006799999999</v>
      </c>
      <c r="M307">
        <v>600.38812299999995</v>
      </c>
      <c r="N307">
        <v>609.91949499999998</v>
      </c>
      <c r="O307">
        <v>618.10058600000002</v>
      </c>
      <c r="P307">
        <v>626.03704800000003</v>
      </c>
      <c r="Q307">
        <v>631.89624000000003</v>
      </c>
      <c r="R307">
        <v>637.82202099999995</v>
      </c>
      <c r="S307">
        <v>643.011841</v>
      </c>
      <c r="T307">
        <v>647.25390600000003</v>
      </c>
      <c r="U307">
        <v>651.12280299999998</v>
      </c>
      <c r="V307">
        <v>658.07989499999996</v>
      </c>
      <c r="W307">
        <v>665.28179899999998</v>
      </c>
      <c r="X307">
        <v>672.02301</v>
      </c>
      <c r="Y307">
        <v>679.34075900000005</v>
      </c>
      <c r="Z307">
        <v>686.10742200000004</v>
      </c>
      <c r="AA307">
        <v>692.36852999999996</v>
      </c>
      <c r="AB307">
        <v>698.42010500000004</v>
      </c>
      <c r="AC307">
        <v>704.87670900000001</v>
      </c>
      <c r="AD307">
        <v>711.82208300000002</v>
      </c>
      <c r="AE307" t="s">
        <v>646</v>
      </c>
    </row>
    <row r="308" spans="1:31">
      <c r="A308" t="s">
        <v>538</v>
      </c>
      <c r="B308" t="s">
        <v>10688</v>
      </c>
      <c r="C308" t="s">
        <v>1988</v>
      </c>
      <c r="D308" t="s">
        <v>817</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t="s">
        <v>549</v>
      </c>
    </row>
    <row r="309" spans="1:31">
      <c r="A309" t="s">
        <v>556</v>
      </c>
      <c r="B309" t="s">
        <v>10689</v>
      </c>
      <c r="C309" t="s">
        <v>1990</v>
      </c>
      <c r="D309" t="s">
        <v>817</v>
      </c>
      <c r="E309">
        <v>6.2526729999999997</v>
      </c>
      <c r="F309">
        <v>5.9148670000000001</v>
      </c>
      <c r="G309">
        <v>5.8945189999999998</v>
      </c>
      <c r="H309">
        <v>5.6259750000000004</v>
      </c>
      <c r="I309">
        <v>6.0864450000000003</v>
      </c>
      <c r="J309">
        <v>6.2907739999999999</v>
      </c>
      <c r="K309">
        <v>6.7832850000000002</v>
      </c>
      <c r="L309">
        <v>7.2150460000000001</v>
      </c>
      <c r="M309">
        <v>7.559577</v>
      </c>
      <c r="N309">
        <v>7.9037889999999997</v>
      </c>
      <c r="O309">
        <v>8.305097</v>
      </c>
      <c r="P309">
        <v>8.5344940000000005</v>
      </c>
      <c r="Q309">
        <v>8.7039059999999999</v>
      </c>
      <c r="R309">
        <v>8.8867419999999999</v>
      </c>
      <c r="S309">
        <v>8.9932859999999994</v>
      </c>
      <c r="T309">
        <v>9.1680440000000001</v>
      </c>
      <c r="U309">
        <v>9.4052419999999994</v>
      </c>
      <c r="V309">
        <v>9.5836869999999994</v>
      </c>
      <c r="W309">
        <v>9.7822840000000006</v>
      </c>
      <c r="X309">
        <v>10.052626</v>
      </c>
      <c r="Y309">
        <v>10.397913000000001</v>
      </c>
      <c r="Z309">
        <v>10.684988000000001</v>
      </c>
      <c r="AA309">
        <v>10.963583</v>
      </c>
      <c r="AB309">
        <v>11.211759000000001</v>
      </c>
      <c r="AC309">
        <v>11.425473999999999</v>
      </c>
      <c r="AD309">
        <v>11.615826999999999</v>
      </c>
      <c r="AE309" t="s">
        <v>1991</v>
      </c>
    </row>
  </sheetData>
  <pageMargins left="0.75" right="0.75" top="1" bottom="1" header="0.5" footer="0.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D2937"/>
  <sheetViews>
    <sheetView workbookViewId="0"/>
  </sheetViews>
  <sheetFormatPr defaultRowHeight="14.25"/>
  <cols>
    <col min="1" max="1" width="18.86328125" customWidth="1"/>
    <col min="5" max="5" width="15.1328125" bestFit="1" customWidth="1"/>
    <col min="8" max="8" width="17" bestFit="1" customWidth="1"/>
    <col min="9" max="10" width="17" customWidth="1"/>
    <col min="11" max="11" width="21.1328125" bestFit="1" customWidth="1"/>
    <col min="12" max="12" width="21.73046875" bestFit="1" customWidth="1"/>
    <col min="13" max="13" width="22.1328125" bestFit="1" customWidth="1"/>
    <col min="14" max="14" width="26.265625" bestFit="1" customWidth="1"/>
  </cols>
  <sheetData>
    <row r="1" spans="1:56" ht="45" customHeight="1">
      <c r="A1" s="130" t="s">
        <v>10690</v>
      </c>
      <c r="B1" s="131">
        <f>SUMIF(C9:C2936,"2021",I9:I2936)</f>
        <v>26.744390217880003</v>
      </c>
    </row>
    <row r="2" spans="1:56" ht="30" customHeight="1">
      <c r="A2" s="130" t="s">
        <v>10691</v>
      </c>
      <c r="B2" s="131">
        <f>SUMIF(C9:C2936,"2021",G9:G2936)</f>
        <v>34.688130807820002</v>
      </c>
    </row>
    <row r="3" spans="1:56">
      <c r="A3" s="130" t="s">
        <v>10692</v>
      </c>
      <c r="B3">
        <f>B1/B2</f>
        <v>0.77099542682336797</v>
      </c>
    </row>
    <row r="4" spans="1:56">
      <c r="A4" s="130" t="s">
        <v>10693</v>
      </c>
      <c r="B4" s="131">
        <f>'psgr LDVs'!C134</f>
        <v>0.70762756533137894</v>
      </c>
    </row>
    <row r="9" spans="1:56" s="108" customFormat="1" ht="90" customHeight="1">
      <c r="A9" s="108" t="s">
        <v>10694</v>
      </c>
      <c r="B9" s="108" t="s">
        <v>10695</v>
      </c>
      <c r="C9" s="108" t="s">
        <v>10696</v>
      </c>
      <c r="D9" s="108" t="s">
        <v>10697</v>
      </c>
      <c r="E9" s="108" t="s">
        <v>10698</v>
      </c>
      <c r="F9" s="108" t="s">
        <v>10699</v>
      </c>
      <c r="G9" s="132" t="s">
        <v>10700</v>
      </c>
      <c r="H9" s="108" t="s">
        <v>10701</v>
      </c>
      <c r="I9" s="132" t="s">
        <v>10702</v>
      </c>
      <c r="J9" s="108" t="s">
        <v>10703</v>
      </c>
      <c r="K9" s="108" t="s">
        <v>10704</v>
      </c>
      <c r="L9" s="108" t="s">
        <v>10705</v>
      </c>
      <c r="M9" s="108" t="s">
        <v>10706</v>
      </c>
      <c r="N9" s="108" t="s">
        <v>10707</v>
      </c>
      <c r="O9" s="108" t="s">
        <v>10708</v>
      </c>
      <c r="P9" s="108" t="s">
        <v>10709</v>
      </c>
      <c r="Q9" s="108" t="s">
        <v>10710</v>
      </c>
      <c r="R9" s="108" t="s">
        <v>10711</v>
      </c>
      <c r="S9" s="108" t="s">
        <v>10712</v>
      </c>
      <c r="T9" s="108" t="s">
        <v>10713</v>
      </c>
      <c r="U9" s="108" t="s">
        <v>10714</v>
      </c>
      <c r="V9" s="108" t="s">
        <v>10715</v>
      </c>
      <c r="W9" s="108" t="s">
        <v>10716</v>
      </c>
      <c r="X9" s="108" t="s">
        <v>10717</v>
      </c>
      <c r="Y9" s="108" t="s">
        <v>10718</v>
      </c>
      <c r="Z9" s="108" t="s">
        <v>10719</v>
      </c>
      <c r="AA9" s="108" t="s">
        <v>10720</v>
      </c>
      <c r="AB9" s="108" t="s">
        <v>10721</v>
      </c>
      <c r="AC9" s="108" t="s">
        <v>10722</v>
      </c>
      <c r="AD9" s="108" t="s">
        <v>10723</v>
      </c>
      <c r="AE9" s="108" t="s">
        <v>10724</v>
      </c>
      <c r="AF9" s="108" t="s">
        <v>10725</v>
      </c>
      <c r="AG9" s="108" t="s">
        <v>10726</v>
      </c>
      <c r="AH9" s="108" t="s">
        <v>10727</v>
      </c>
      <c r="AI9" s="108" t="s">
        <v>10728</v>
      </c>
      <c r="AJ9" s="108" t="s">
        <v>10729</v>
      </c>
      <c r="AK9" s="108" t="s">
        <v>10730</v>
      </c>
      <c r="AL9" s="108" t="s">
        <v>10731</v>
      </c>
      <c r="AM9" s="108" t="s">
        <v>10732</v>
      </c>
      <c r="AN9" s="108" t="s">
        <v>10733</v>
      </c>
      <c r="AO9" s="108" t="s">
        <v>10734</v>
      </c>
      <c r="AP9" s="108" t="s">
        <v>10735</v>
      </c>
      <c r="AQ9" s="108" t="s">
        <v>10736</v>
      </c>
      <c r="AR9" s="108" t="s">
        <v>10737</v>
      </c>
      <c r="AS9" s="108" t="s">
        <v>10738</v>
      </c>
      <c r="AT9" s="108" t="s">
        <v>10739</v>
      </c>
      <c r="AU9" s="108" t="s">
        <v>10740</v>
      </c>
      <c r="AV9" s="108" t="s">
        <v>10741</v>
      </c>
      <c r="AW9" s="108" t="s">
        <v>10742</v>
      </c>
      <c r="AX9" s="108" t="s">
        <v>10743</v>
      </c>
      <c r="AY9" s="108" t="s">
        <v>10744</v>
      </c>
      <c r="AZ9" s="108" t="s">
        <v>10745</v>
      </c>
      <c r="BA9" s="108" t="s">
        <v>10746</v>
      </c>
      <c r="BB9" s="108" t="s">
        <v>10747</v>
      </c>
      <c r="BC9" s="108" t="s">
        <v>10748</v>
      </c>
      <c r="BD9" s="108" t="s">
        <v>10749</v>
      </c>
    </row>
    <row r="10" spans="1:56">
      <c r="A10" t="s">
        <v>10750</v>
      </c>
      <c r="B10">
        <v>1750</v>
      </c>
      <c r="C10">
        <v>1975</v>
      </c>
      <c r="D10" t="s">
        <v>10751</v>
      </c>
      <c r="E10" t="s">
        <v>10751</v>
      </c>
      <c r="F10" t="s">
        <v>10751</v>
      </c>
      <c r="G10" t="str">
        <f t="shared" ref="G10:G41" si="0">IFERROR(F10*E10,"")</f>
        <v/>
      </c>
      <c r="H10" t="s">
        <v>10751</v>
      </c>
      <c r="I10" t="str">
        <f t="shared" ref="I10:I73" si="1">IFERROR(H10*E10,"")</f>
        <v/>
      </c>
      <c r="K10" t="s">
        <v>10751</v>
      </c>
      <c r="L10" t="s">
        <v>10751</v>
      </c>
      <c r="M10" t="s">
        <v>10751</v>
      </c>
      <c r="N10" t="s">
        <v>10751</v>
      </c>
      <c r="O10" t="s">
        <v>10751</v>
      </c>
      <c r="P10" t="s">
        <v>10751</v>
      </c>
      <c r="Q10" t="s">
        <v>10751</v>
      </c>
      <c r="R10" t="s">
        <v>10751</v>
      </c>
      <c r="S10" t="s">
        <v>10751</v>
      </c>
      <c r="T10" t="s">
        <v>10751</v>
      </c>
      <c r="U10" t="s">
        <v>10751</v>
      </c>
      <c r="V10" t="s">
        <v>10751</v>
      </c>
      <c r="W10" t="s">
        <v>10751</v>
      </c>
      <c r="X10" t="s">
        <v>10751</v>
      </c>
      <c r="Y10" t="s">
        <v>10751</v>
      </c>
      <c r="Z10" t="s">
        <v>10751</v>
      </c>
      <c r="AA10" t="s">
        <v>10751</v>
      </c>
      <c r="AB10" t="s">
        <v>10751</v>
      </c>
      <c r="AC10" t="s">
        <v>10751</v>
      </c>
      <c r="AD10" t="s">
        <v>10751</v>
      </c>
      <c r="AE10" t="s">
        <v>10751</v>
      </c>
      <c r="AF10" t="s">
        <v>10751</v>
      </c>
      <c r="AG10" t="s">
        <v>10751</v>
      </c>
      <c r="AH10" t="s">
        <v>10751</v>
      </c>
      <c r="AI10" t="s">
        <v>10751</v>
      </c>
      <c r="AJ10" t="s">
        <v>10751</v>
      </c>
      <c r="AK10" t="s">
        <v>10751</v>
      </c>
      <c r="AL10" t="s">
        <v>10751</v>
      </c>
      <c r="AM10" t="s">
        <v>10751</v>
      </c>
      <c r="AN10" t="s">
        <v>10751</v>
      </c>
      <c r="AO10" t="s">
        <v>10751</v>
      </c>
      <c r="AP10" t="s">
        <v>10751</v>
      </c>
      <c r="AQ10" t="s">
        <v>10751</v>
      </c>
      <c r="AR10" t="s">
        <v>10751</v>
      </c>
      <c r="AS10" t="s">
        <v>10751</v>
      </c>
      <c r="AT10" t="s">
        <v>10751</v>
      </c>
      <c r="AU10" t="s">
        <v>10751</v>
      </c>
      <c r="AV10" t="s">
        <v>10751</v>
      </c>
      <c r="AW10" t="s">
        <v>10751</v>
      </c>
      <c r="AX10" t="s">
        <v>10751</v>
      </c>
      <c r="AY10" t="s">
        <v>10751</v>
      </c>
      <c r="AZ10" t="s">
        <v>10751</v>
      </c>
      <c r="BA10" t="s">
        <v>10751</v>
      </c>
      <c r="BB10" t="s">
        <v>10751</v>
      </c>
      <c r="BC10" t="s">
        <v>10751</v>
      </c>
      <c r="BD10" t="s">
        <v>10751</v>
      </c>
    </row>
    <row r="11" spans="1:56">
      <c r="A11" t="s">
        <v>10750</v>
      </c>
      <c r="B11">
        <v>1750</v>
      </c>
      <c r="C11">
        <v>1976</v>
      </c>
      <c r="D11" t="s">
        <v>10751</v>
      </c>
      <c r="E11" t="s">
        <v>10751</v>
      </c>
      <c r="F11" t="s">
        <v>10751</v>
      </c>
      <c r="G11" t="str">
        <f t="shared" si="0"/>
        <v/>
      </c>
      <c r="H11" t="s">
        <v>10751</v>
      </c>
      <c r="I11" t="str">
        <f t="shared" si="1"/>
        <v/>
      </c>
      <c r="K11" t="s">
        <v>10751</v>
      </c>
      <c r="L11" t="s">
        <v>10751</v>
      </c>
      <c r="M11" t="s">
        <v>10751</v>
      </c>
      <c r="N11" t="s">
        <v>10751</v>
      </c>
      <c r="O11" t="s">
        <v>10751</v>
      </c>
      <c r="P11" t="s">
        <v>10751</v>
      </c>
      <c r="Q11" t="s">
        <v>10751</v>
      </c>
      <c r="R11" t="s">
        <v>10751</v>
      </c>
      <c r="S11" t="s">
        <v>10751</v>
      </c>
      <c r="T11" t="s">
        <v>10751</v>
      </c>
      <c r="U11" t="s">
        <v>10751</v>
      </c>
      <c r="V11" t="s">
        <v>10751</v>
      </c>
      <c r="W11" t="s">
        <v>10751</v>
      </c>
      <c r="X11" t="s">
        <v>10751</v>
      </c>
      <c r="Y11" t="s">
        <v>10751</v>
      </c>
      <c r="Z11" t="s">
        <v>10751</v>
      </c>
      <c r="AA11" t="s">
        <v>10751</v>
      </c>
      <c r="AB11" t="s">
        <v>10751</v>
      </c>
      <c r="AC11" t="s">
        <v>10751</v>
      </c>
      <c r="AD11" t="s">
        <v>10751</v>
      </c>
      <c r="AE11" t="s">
        <v>10751</v>
      </c>
      <c r="AF11" t="s">
        <v>10751</v>
      </c>
      <c r="AG11" t="s">
        <v>10751</v>
      </c>
      <c r="AH11" t="s">
        <v>10751</v>
      </c>
      <c r="AI11" t="s">
        <v>10751</v>
      </c>
      <c r="AJ11" t="s">
        <v>10751</v>
      </c>
      <c r="AK11" t="s">
        <v>10751</v>
      </c>
      <c r="AL11" t="s">
        <v>10751</v>
      </c>
      <c r="AM11" t="s">
        <v>10751</v>
      </c>
      <c r="AN11" t="s">
        <v>10751</v>
      </c>
      <c r="AO11" t="s">
        <v>10751</v>
      </c>
      <c r="AP11" t="s">
        <v>10751</v>
      </c>
      <c r="AQ11" t="s">
        <v>10751</v>
      </c>
      <c r="AR11" t="s">
        <v>10751</v>
      </c>
      <c r="AS11" t="s">
        <v>10751</v>
      </c>
      <c r="AT11" t="s">
        <v>10751</v>
      </c>
      <c r="AU11" t="s">
        <v>10751</v>
      </c>
      <c r="AV11" t="s">
        <v>10751</v>
      </c>
      <c r="AW11" t="s">
        <v>10751</v>
      </c>
      <c r="AX11" t="s">
        <v>10751</v>
      </c>
      <c r="AY11" t="s">
        <v>10751</v>
      </c>
      <c r="AZ11" t="s">
        <v>10751</v>
      </c>
      <c r="BA11" t="s">
        <v>10751</v>
      </c>
      <c r="BB11" t="s">
        <v>10751</v>
      </c>
      <c r="BC11" t="s">
        <v>10751</v>
      </c>
      <c r="BD11" t="s">
        <v>10751</v>
      </c>
    </row>
    <row r="12" spans="1:56">
      <c r="A12" t="s">
        <v>10750</v>
      </c>
      <c r="B12">
        <v>1750</v>
      </c>
      <c r="C12">
        <v>1977</v>
      </c>
      <c r="D12" t="s">
        <v>10751</v>
      </c>
      <c r="E12" t="s">
        <v>10751</v>
      </c>
      <c r="F12" t="s">
        <v>10751</v>
      </c>
      <c r="G12" t="str">
        <f t="shared" si="0"/>
        <v/>
      </c>
      <c r="H12" t="s">
        <v>10751</v>
      </c>
      <c r="I12" t="str">
        <f t="shared" si="1"/>
        <v/>
      </c>
      <c r="K12" t="s">
        <v>10751</v>
      </c>
      <c r="L12" t="s">
        <v>10751</v>
      </c>
      <c r="M12" t="s">
        <v>10751</v>
      </c>
      <c r="N12" t="s">
        <v>10751</v>
      </c>
      <c r="O12" t="s">
        <v>10751</v>
      </c>
      <c r="P12" t="s">
        <v>10751</v>
      </c>
      <c r="Q12" t="s">
        <v>10751</v>
      </c>
      <c r="R12" t="s">
        <v>10751</v>
      </c>
      <c r="S12" t="s">
        <v>10751</v>
      </c>
      <c r="T12" t="s">
        <v>10751</v>
      </c>
      <c r="U12" t="s">
        <v>10751</v>
      </c>
      <c r="V12" t="s">
        <v>10751</v>
      </c>
      <c r="W12" t="s">
        <v>10751</v>
      </c>
      <c r="X12" t="s">
        <v>10751</v>
      </c>
      <c r="Y12" t="s">
        <v>10751</v>
      </c>
      <c r="Z12" t="s">
        <v>10751</v>
      </c>
      <c r="AA12" t="s">
        <v>10751</v>
      </c>
      <c r="AB12" t="s">
        <v>10751</v>
      </c>
      <c r="AC12" t="s">
        <v>10751</v>
      </c>
      <c r="AD12" t="s">
        <v>10751</v>
      </c>
      <c r="AE12" t="s">
        <v>10751</v>
      </c>
      <c r="AF12" t="s">
        <v>10751</v>
      </c>
      <c r="AG12" t="s">
        <v>10751</v>
      </c>
      <c r="AH12" t="s">
        <v>10751</v>
      </c>
      <c r="AI12" t="s">
        <v>10751</v>
      </c>
      <c r="AJ12" t="s">
        <v>10751</v>
      </c>
      <c r="AK12" t="s">
        <v>10751</v>
      </c>
      <c r="AL12" t="s">
        <v>10751</v>
      </c>
      <c r="AM12" t="s">
        <v>10751</v>
      </c>
      <c r="AN12" t="s">
        <v>10751</v>
      </c>
      <c r="AO12" t="s">
        <v>10751</v>
      </c>
      <c r="AP12" t="s">
        <v>10751</v>
      </c>
      <c r="AQ12" t="s">
        <v>10751</v>
      </c>
      <c r="AR12" t="s">
        <v>10751</v>
      </c>
      <c r="AS12" t="s">
        <v>10751</v>
      </c>
      <c r="AT12" t="s">
        <v>10751</v>
      </c>
      <c r="AU12" t="s">
        <v>10751</v>
      </c>
      <c r="AV12" t="s">
        <v>10751</v>
      </c>
      <c r="AW12" t="s">
        <v>10751</v>
      </c>
      <c r="AX12" t="s">
        <v>10751</v>
      </c>
      <c r="AY12" t="s">
        <v>10751</v>
      </c>
      <c r="AZ12" t="s">
        <v>10751</v>
      </c>
      <c r="BA12" t="s">
        <v>10751</v>
      </c>
      <c r="BB12" t="s">
        <v>10751</v>
      </c>
      <c r="BC12" t="s">
        <v>10751</v>
      </c>
      <c r="BD12" t="s">
        <v>10751</v>
      </c>
    </row>
    <row r="13" spans="1:56">
      <c r="A13" t="s">
        <v>10750</v>
      </c>
      <c r="B13">
        <v>1750</v>
      </c>
      <c r="C13">
        <v>1978</v>
      </c>
      <c r="D13" t="s">
        <v>10751</v>
      </c>
      <c r="E13" t="s">
        <v>10751</v>
      </c>
      <c r="F13" t="s">
        <v>10751</v>
      </c>
      <c r="G13" t="str">
        <f t="shared" si="0"/>
        <v/>
      </c>
      <c r="H13" t="s">
        <v>10751</v>
      </c>
      <c r="I13" t="str">
        <f t="shared" si="1"/>
        <v/>
      </c>
      <c r="K13" t="s">
        <v>10751</v>
      </c>
      <c r="L13" t="s">
        <v>10751</v>
      </c>
      <c r="M13" t="s">
        <v>10751</v>
      </c>
      <c r="N13" t="s">
        <v>10751</v>
      </c>
      <c r="O13" t="s">
        <v>10751</v>
      </c>
      <c r="P13" t="s">
        <v>10751</v>
      </c>
      <c r="Q13" t="s">
        <v>10751</v>
      </c>
      <c r="R13" t="s">
        <v>10751</v>
      </c>
      <c r="S13" t="s">
        <v>10751</v>
      </c>
      <c r="T13" t="s">
        <v>10751</v>
      </c>
      <c r="U13" t="s">
        <v>10751</v>
      </c>
      <c r="V13" t="s">
        <v>10751</v>
      </c>
      <c r="W13" t="s">
        <v>10751</v>
      </c>
      <c r="X13" t="s">
        <v>10751</v>
      </c>
      <c r="Y13" t="s">
        <v>10751</v>
      </c>
      <c r="Z13" t="s">
        <v>10751</v>
      </c>
      <c r="AA13" t="s">
        <v>10751</v>
      </c>
      <c r="AB13" t="s">
        <v>10751</v>
      </c>
      <c r="AC13" t="s">
        <v>10751</v>
      </c>
      <c r="AD13" t="s">
        <v>10751</v>
      </c>
      <c r="AE13" t="s">
        <v>10751</v>
      </c>
      <c r="AF13" t="s">
        <v>10751</v>
      </c>
      <c r="AG13" t="s">
        <v>10751</v>
      </c>
      <c r="AH13" t="s">
        <v>10751</v>
      </c>
      <c r="AI13" t="s">
        <v>10751</v>
      </c>
      <c r="AJ13" t="s">
        <v>10751</v>
      </c>
      <c r="AK13" t="s">
        <v>10751</v>
      </c>
      <c r="AL13" t="s">
        <v>10751</v>
      </c>
      <c r="AM13" t="s">
        <v>10751</v>
      </c>
      <c r="AN13" t="s">
        <v>10751</v>
      </c>
      <c r="AO13" t="s">
        <v>10751</v>
      </c>
      <c r="AP13" t="s">
        <v>10751</v>
      </c>
      <c r="AQ13" t="s">
        <v>10751</v>
      </c>
      <c r="AR13" t="s">
        <v>10751</v>
      </c>
      <c r="AS13" t="s">
        <v>10751</v>
      </c>
      <c r="AT13" t="s">
        <v>10751</v>
      </c>
      <c r="AU13" t="s">
        <v>10751</v>
      </c>
      <c r="AV13" t="s">
        <v>10751</v>
      </c>
      <c r="AW13" t="s">
        <v>10751</v>
      </c>
      <c r="AX13" t="s">
        <v>10751</v>
      </c>
      <c r="AY13" t="s">
        <v>10751</v>
      </c>
      <c r="AZ13" t="s">
        <v>10751</v>
      </c>
      <c r="BA13" t="s">
        <v>10751</v>
      </c>
      <c r="BB13" t="s">
        <v>10751</v>
      </c>
      <c r="BC13" t="s">
        <v>10751</v>
      </c>
      <c r="BD13" t="s">
        <v>10751</v>
      </c>
    </row>
    <row r="14" spans="1:56">
      <c r="A14" t="s">
        <v>10750</v>
      </c>
      <c r="B14">
        <v>1750</v>
      </c>
      <c r="C14">
        <v>1979</v>
      </c>
      <c r="D14" t="s">
        <v>10751</v>
      </c>
      <c r="E14" t="s">
        <v>10751</v>
      </c>
      <c r="F14" t="s">
        <v>10751</v>
      </c>
      <c r="G14" t="str">
        <f t="shared" si="0"/>
        <v/>
      </c>
      <c r="H14" t="s">
        <v>10751</v>
      </c>
      <c r="I14" t="str">
        <f t="shared" si="1"/>
        <v/>
      </c>
      <c r="K14" t="s">
        <v>10751</v>
      </c>
      <c r="L14" t="s">
        <v>10751</v>
      </c>
      <c r="M14" t="s">
        <v>10751</v>
      </c>
      <c r="N14" t="s">
        <v>10751</v>
      </c>
      <c r="O14" t="s">
        <v>10751</v>
      </c>
      <c r="P14" t="s">
        <v>10751</v>
      </c>
      <c r="Q14" t="s">
        <v>10751</v>
      </c>
      <c r="R14" t="s">
        <v>10751</v>
      </c>
      <c r="S14" t="s">
        <v>10751</v>
      </c>
      <c r="T14" t="s">
        <v>10751</v>
      </c>
      <c r="U14" t="s">
        <v>10751</v>
      </c>
      <c r="V14" t="s">
        <v>10751</v>
      </c>
      <c r="W14" t="s">
        <v>10751</v>
      </c>
      <c r="X14" t="s">
        <v>10751</v>
      </c>
      <c r="Y14" t="s">
        <v>10751</v>
      </c>
      <c r="Z14" t="s">
        <v>10751</v>
      </c>
      <c r="AA14" t="s">
        <v>10751</v>
      </c>
      <c r="AB14" t="s">
        <v>10751</v>
      </c>
      <c r="AC14" t="s">
        <v>10751</v>
      </c>
      <c r="AD14" t="s">
        <v>10751</v>
      </c>
      <c r="AE14" t="s">
        <v>10751</v>
      </c>
      <c r="AF14" t="s">
        <v>10751</v>
      </c>
      <c r="AG14" t="s">
        <v>10751</v>
      </c>
      <c r="AH14" t="s">
        <v>10751</v>
      </c>
      <c r="AI14" t="s">
        <v>10751</v>
      </c>
      <c r="AJ14" t="s">
        <v>10751</v>
      </c>
      <c r="AK14" t="s">
        <v>10751</v>
      </c>
      <c r="AL14" t="s">
        <v>10751</v>
      </c>
      <c r="AM14" t="s">
        <v>10751</v>
      </c>
      <c r="AN14" t="s">
        <v>10751</v>
      </c>
      <c r="AO14" t="s">
        <v>10751</v>
      </c>
      <c r="AP14" t="s">
        <v>10751</v>
      </c>
      <c r="AQ14" t="s">
        <v>10751</v>
      </c>
      <c r="AR14" t="s">
        <v>10751</v>
      </c>
      <c r="AS14" t="s">
        <v>10751</v>
      </c>
      <c r="AT14" t="s">
        <v>10751</v>
      </c>
      <c r="AU14" t="s">
        <v>10751</v>
      </c>
      <c r="AV14" t="s">
        <v>10751</v>
      </c>
      <c r="AW14" t="s">
        <v>10751</v>
      </c>
      <c r="AX14" t="s">
        <v>10751</v>
      </c>
      <c r="AY14" t="s">
        <v>10751</v>
      </c>
      <c r="AZ14" t="s">
        <v>10751</v>
      </c>
      <c r="BA14" t="s">
        <v>10751</v>
      </c>
      <c r="BB14" t="s">
        <v>10751</v>
      </c>
      <c r="BC14" t="s">
        <v>10751</v>
      </c>
      <c r="BD14" t="s">
        <v>10751</v>
      </c>
    </row>
    <row r="15" spans="1:56">
      <c r="A15" t="s">
        <v>10750</v>
      </c>
      <c r="B15">
        <v>1750</v>
      </c>
      <c r="C15">
        <v>1980</v>
      </c>
      <c r="D15" t="s">
        <v>10751</v>
      </c>
      <c r="E15" t="s">
        <v>10751</v>
      </c>
      <c r="F15" t="s">
        <v>10751</v>
      </c>
      <c r="G15" t="str">
        <f t="shared" si="0"/>
        <v/>
      </c>
      <c r="H15" t="s">
        <v>10751</v>
      </c>
      <c r="I15" t="str">
        <f t="shared" si="1"/>
        <v/>
      </c>
      <c r="K15" t="s">
        <v>10751</v>
      </c>
      <c r="L15" t="s">
        <v>10751</v>
      </c>
      <c r="M15" t="s">
        <v>10751</v>
      </c>
      <c r="N15" t="s">
        <v>10751</v>
      </c>
      <c r="O15" t="s">
        <v>10751</v>
      </c>
      <c r="P15" t="s">
        <v>10751</v>
      </c>
      <c r="Q15" t="s">
        <v>10751</v>
      </c>
      <c r="R15" t="s">
        <v>10751</v>
      </c>
      <c r="S15" t="s">
        <v>10751</v>
      </c>
      <c r="T15" t="s">
        <v>10751</v>
      </c>
      <c r="U15" t="s">
        <v>10751</v>
      </c>
      <c r="V15" t="s">
        <v>10751</v>
      </c>
      <c r="W15" t="s">
        <v>10751</v>
      </c>
      <c r="X15" t="s">
        <v>10751</v>
      </c>
      <c r="Y15" t="s">
        <v>10751</v>
      </c>
      <c r="Z15" t="s">
        <v>10751</v>
      </c>
      <c r="AA15" t="s">
        <v>10751</v>
      </c>
      <c r="AB15" t="s">
        <v>10751</v>
      </c>
      <c r="AC15" t="s">
        <v>10751</v>
      </c>
      <c r="AD15" t="s">
        <v>10751</v>
      </c>
      <c r="AE15" t="s">
        <v>10751</v>
      </c>
      <c r="AF15" t="s">
        <v>10751</v>
      </c>
      <c r="AG15" t="s">
        <v>10751</v>
      </c>
      <c r="AH15" t="s">
        <v>10751</v>
      </c>
      <c r="AI15" t="s">
        <v>10751</v>
      </c>
      <c r="AJ15" t="s">
        <v>10751</v>
      </c>
      <c r="AK15" t="s">
        <v>10751</v>
      </c>
      <c r="AL15" t="s">
        <v>10751</v>
      </c>
      <c r="AM15" t="s">
        <v>10751</v>
      </c>
      <c r="AN15" t="s">
        <v>10751</v>
      </c>
      <c r="AO15" t="s">
        <v>10751</v>
      </c>
      <c r="AP15" t="s">
        <v>10751</v>
      </c>
      <c r="AQ15" t="s">
        <v>10751</v>
      </c>
      <c r="AR15" t="s">
        <v>10751</v>
      </c>
      <c r="AS15" t="s">
        <v>10751</v>
      </c>
      <c r="AT15" t="s">
        <v>10751</v>
      </c>
      <c r="AU15" t="s">
        <v>10751</v>
      </c>
      <c r="AV15" t="s">
        <v>10751</v>
      </c>
      <c r="AW15" t="s">
        <v>10751</v>
      </c>
      <c r="AX15" t="s">
        <v>10751</v>
      </c>
      <c r="AY15" t="s">
        <v>10751</v>
      </c>
      <c r="AZ15" t="s">
        <v>10751</v>
      </c>
      <c r="BA15" t="s">
        <v>10751</v>
      </c>
      <c r="BB15" t="s">
        <v>10751</v>
      </c>
      <c r="BC15" t="s">
        <v>10751</v>
      </c>
      <c r="BD15" t="s">
        <v>10751</v>
      </c>
    </row>
    <row r="16" spans="1:56">
      <c r="A16" t="s">
        <v>10750</v>
      </c>
      <c r="B16">
        <v>1750</v>
      </c>
      <c r="C16">
        <v>1981</v>
      </c>
      <c r="D16" t="s">
        <v>10751</v>
      </c>
      <c r="E16" t="s">
        <v>10751</v>
      </c>
      <c r="F16" t="s">
        <v>10751</v>
      </c>
      <c r="G16" t="str">
        <f t="shared" si="0"/>
        <v/>
      </c>
      <c r="H16" t="s">
        <v>10751</v>
      </c>
      <c r="I16" t="str">
        <f t="shared" si="1"/>
        <v/>
      </c>
      <c r="K16" t="s">
        <v>10751</v>
      </c>
      <c r="L16" t="s">
        <v>10751</v>
      </c>
      <c r="M16" t="s">
        <v>10751</v>
      </c>
      <c r="N16" t="s">
        <v>10751</v>
      </c>
      <c r="O16" t="s">
        <v>10751</v>
      </c>
      <c r="P16" t="s">
        <v>10751</v>
      </c>
      <c r="Q16" t="s">
        <v>10751</v>
      </c>
      <c r="R16" t="s">
        <v>10751</v>
      </c>
      <c r="S16" t="s">
        <v>10751</v>
      </c>
      <c r="T16" t="s">
        <v>10751</v>
      </c>
      <c r="U16" t="s">
        <v>10751</v>
      </c>
      <c r="V16" t="s">
        <v>10751</v>
      </c>
      <c r="W16" t="s">
        <v>10751</v>
      </c>
      <c r="X16" t="s">
        <v>10751</v>
      </c>
      <c r="Y16" t="s">
        <v>10751</v>
      </c>
      <c r="Z16" t="s">
        <v>10751</v>
      </c>
      <c r="AA16" t="s">
        <v>10751</v>
      </c>
      <c r="AB16" t="s">
        <v>10751</v>
      </c>
      <c r="AC16" t="s">
        <v>10751</v>
      </c>
      <c r="AD16" t="s">
        <v>10751</v>
      </c>
      <c r="AE16" t="s">
        <v>10751</v>
      </c>
      <c r="AF16" t="s">
        <v>10751</v>
      </c>
      <c r="AG16" t="s">
        <v>10751</v>
      </c>
      <c r="AH16" t="s">
        <v>10751</v>
      </c>
      <c r="AI16" t="s">
        <v>10751</v>
      </c>
      <c r="AJ16" t="s">
        <v>10751</v>
      </c>
      <c r="AK16" t="s">
        <v>10751</v>
      </c>
      <c r="AL16" t="s">
        <v>10751</v>
      </c>
      <c r="AM16" t="s">
        <v>10751</v>
      </c>
      <c r="AN16" t="s">
        <v>10751</v>
      </c>
      <c r="AO16" t="s">
        <v>10751</v>
      </c>
      <c r="AP16" t="s">
        <v>10751</v>
      </c>
      <c r="AQ16" t="s">
        <v>10751</v>
      </c>
      <c r="AR16" t="s">
        <v>10751</v>
      </c>
      <c r="AS16" t="s">
        <v>10751</v>
      </c>
      <c r="AT16" t="s">
        <v>10751</v>
      </c>
      <c r="AU16" t="s">
        <v>10751</v>
      </c>
      <c r="AV16" t="s">
        <v>10751</v>
      </c>
      <c r="AW16" t="s">
        <v>10751</v>
      </c>
      <c r="AX16" t="s">
        <v>10751</v>
      </c>
      <c r="AY16" t="s">
        <v>10751</v>
      </c>
      <c r="AZ16" t="s">
        <v>10751</v>
      </c>
      <c r="BA16" t="s">
        <v>10751</v>
      </c>
      <c r="BB16" t="s">
        <v>10751</v>
      </c>
      <c r="BC16" t="s">
        <v>10751</v>
      </c>
      <c r="BD16" t="s">
        <v>10751</v>
      </c>
    </row>
    <row r="17" spans="1:56">
      <c r="A17" t="s">
        <v>10750</v>
      </c>
      <c r="B17">
        <v>1750</v>
      </c>
      <c r="C17">
        <v>1982</v>
      </c>
      <c r="D17" t="s">
        <v>10751</v>
      </c>
      <c r="E17" t="s">
        <v>10751</v>
      </c>
      <c r="F17" t="s">
        <v>10751</v>
      </c>
      <c r="G17" t="str">
        <f t="shared" si="0"/>
        <v/>
      </c>
      <c r="H17" t="s">
        <v>10751</v>
      </c>
      <c r="I17" t="str">
        <f t="shared" si="1"/>
        <v/>
      </c>
      <c r="K17" t="s">
        <v>10751</v>
      </c>
      <c r="L17" t="s">
        <v>10751</v>
      </c>
      <c r="M17" t="s">
        <v>10751</v>
      </c>
      <c r="N17" t="s">
        <v>10751</v>
      </c>
      <c r="O17" t="s">
        <v>10751</v>
      </c>
      <c r="P17" t="s">
        <v>10751</v>
      </c>
      <c r="Q17" t="s">
        <v>10751</v>
      </c>
      <c r="R17" t="s">
        <v>10751</v>
      </c>
      <c r="S17" t="s">
        <v>10751</v>
      </c>
      <c r="T17" t="s">
        <v>10751</v>
      </c>
      <c r="U17" t="s">
        <v>10751</v>
      </c>
      <c r="V17" t="s">
        <v>10751</v>
      </c>
      <c r="W17" t="s">
        <v>10751</v>
      </c>
      <c r="X17" t="s">
        <v>10751</v>
      </c>
      <c r="Y17" t="s">
        <v>10751</v>
      </c>
      <c r="Z17" t="s">
        <v>10751</v>
      </c>
      <c r="AA17" t="s">
        <v>10751</v>
      </c>
      <c r="AB17" t="s">
        <v>10751</v>
      </c>
      <c r="AC17" t="s">
        <v>10751</v>
      </c>
      <c r="AD17" t="s">
        <v>10751</v>
      </c>
      <c r="AE17" t="s">
        <v>10751</v>
      </c>
      <c r="AF17" t="s">
        <v>10751</v>
      </c>
      <c r="AG17" t="s">
        <v>10751</v>
      </c>
      <c r="AH17" t="s">
        <v>10751</v>
      </c>
      <c r="AI17" t="s">
        <v>10751</v>
      </c>
      <c r="AJ17" t="s">
        <v>10751</v>
      </c>
      <c r="AK17" t="s">
        <v>10751</v>
      </c>
      <c r="AL17" t="s">
        <v>10751</v>
      </c>
      <c r="AM17" t="s">
        <v>10751</v>
      </c>
      <c r="AN17" t="s">
        <v>10751</v>
      </c>
      <c r="AO17" t="s">
        <v>10751</v>
      </c>
      <c r="AP17" t="s">
        <v>10751</v>
      </c>
      <c r="AQ17" t="s">
        <v>10751</v>
      </c>
      <c r="AR17" t="s">
        <v>10751</v>
      </c>
      <c r="AS17" t="s">
        <v>10751</v>
      </c>
      <c r="AT17" t="s">
        <v>10751</v>
      </c>
      <c r="AU17" t="s">
        <v>10751</v>
      </c>
      <c r="AV17" t="s">
        <v>10751</v>
      </c>
      <c r="AW17" t="s">
        <v>10751</v>
      </c>
      <c r="AX17" t="s">
        <v>10751</v>
      </c>
      <c r="AY17" t="s">
        <v>10751</v>
      </c>
      <c r="AZ17" t="s">
        <v>10751</v>
      </c>
      <c r="BA17" t="s">
        <v>10751</v>
      </c>
      <c r="BB17" t="s">
        <v>10751</v>
      </c>
      <c r="BC17" t="s">
        <v>10751</v>
      </c>
      <c r="BD17" t="s">
        <v>10751</v>
      </c>
    </row>
    <row r="18" spans="1:56">
      <c r="A18" t="s">
        <v>10750</v>
      </c>
      <c r="B18">
        <v>1750</v>
      </c>
      <c r="C18">
        <v>1983</v>
      </c>
      <c r="D18" t="s">
        <v>10751</v>
      </c>
      <c r="E18" t="s">
        <v>10751</v>
      </c>
      <c r="F18" t="s">
        <v>10751</v>
      </c>
      <c r="G18" t="str">
        <f t="shared" si="0"/>
        <v/>
      </c>
      <c r="H18" t="s">
        <v>10751</v>
      </c>
      <c r="I18" t="str">
        <f t="shared" si="1"/>
        <v/>
      </c>
      <c r="K18" t="s">
        <v>10751</v>
      </c>
      <c r="L18" t="s">
        <v>10751</v>
      </c>
      <c r="M18" t="s">
        <v>10751</v>
      </c>
      <c r="N18" t="s">
        <v>10751</v>
      </c>
      <c r="O18" t="s">
        <v>10751</v>
      </c>
      <c r="P18" t="s">
        <v>10751</v>
      </c>
      <c r="Q18" t="s">
        <v>10751</v>
      </c>
      <c r="R18" t="s">
        <v>10751</v>
      </c>
      <c r="S18" t="s">
        <v>10751</v>
      </c>
      <c r="T18" t="s">
        <v>10751</v>
      </c>
      <c r="U18" t="s">
        <v>10751</v>
      </c>
      <c r="V18" t="s">
        <v>10751</v>
      </c>
      <c r="W18" t="s">
        <v>10751</v>
      </c>
      <c r="X18" t="s">
        <v>10751</v>
      </c>
      <c r="Y18" t="s">
        <v>10751</v>
      </c>
      <c r="Z18" t="s">
        <v>10751</v>
      </c>
      <c r="AA18" t="s">
        <v>10751</v>
      </c>
      <c r="AB18" t="s">
        <v>10751</v>
      </c>
      <c r="AC18" t="s">
        <v>10751</v>
      </c>
      <c r="AD18" t="s">
        <v>10751</v>
      </c>
      <c r="AE18" t="s">
        <v>10751</v>
      </c>
      <c r="AF18" t="s">
        <v>10751</v>
      </c>
      <c r="AG18" t="s">
        <v>10751</v>
      </c>
      <c r="AH18" t="s">
        <v>10751</v>
      </c>
      <c r="AI18" t="s">
        <v>10751</v>
      </c>
      <c r="AJ18" t="s">
        <v>10751</v>
      </c>
      <c r="AK18" t="s">
        <v>10751</v>
      </c>
      <c r="AL18" t="s">
        <v>10751</v>
      </c>
      <c r="AM18" t="s">
        <v>10751</v>
      </c>
      <c r="AN18" t="s">
        <v>10751</v>
      </c>
      <c r="AO18" t="s">
        <v>10751</v>
      </c>
      <c r="AP18" t="s">
        <v>10751</v>
      </c>
      <c r="AQ18" t="s">
        <v>10751</v>
      </c>
      <c r="AR18" t="s">
        <v>10751</v>
      </c>
      <c r="AS18" t="s">
        <v>10751</v>
      </c>
      <c r="AT18" t="s">
        <v>10751</v>
      </c>
      <c r="AU18" t="s">
        <v>10751</v>
      </c>
      <c r="AV18" t="s">
        <v>10751</v>
      </c>
      <c r="AW18" t="s">
        <v>10751</v>
      </c>
      <c r="AX18" t="s">
        <v>10751</v>
      </c>
      <c r="AY18" t="s">
        <v>10751</v>
      </c>
      <c r="AZ18" t="s">
        <v>10751</v>
      </c>
      <c r="BA18" t="s">
        <v>10751</v>
      </c>
      <c r="BB18" t="s">
        <v>10751</v>
      </c>
      <c r="BC18" t="s">
        <v>10751</v>
      </c>
      <c r="BD18" t="s">
        <v>10751</v>
      </c>
    </row>
    <row r="19" spans="1:56">
      <c r="A19" t="s">
        <v>10750</v>
      </c>
      <c r="B19">
        <v>1750</v>
      </c>
      <c r="C19">
        <v>1984</v>
      </c>
      <c r="D19" t="s">
        <v>10751</v>
      </c>
      <c r="E19" t="s">
        <v>10751</v>
      </c>
      <c r="F19" t="s">
        <v>10751</v>
      </c>
      <c r="G19" t="str">
        <f t="shared" si="0"/>
        <v/>
      </c>
      <c r="H19" t="s">
        <v>10751</v>
      </c>
      <c r="I19" t="str">
        <f t="shared" si="1"/>
        <v/>
      </c>
      <c r="K19" t="s">
        <v>10751</v>
      </c>
      <c r="L19" t="s">
        <v>10751</v>
      </c>
      <c r="M19" t="s">
        <v>10751</v>
      </c>
      <c r="N19" t="s">
        <v>10751</v>
      </c>
      <c r="O19" t="s">
        <v>10751</v>
      </c>
      <c r="P19" t="s">
        <v>10751</v>
      </c>
      <c r="Q19" t="s">
        <v>10751</v>
      </c>
      <c r="R19" t="s">
        <v>10751</v>
      </c>
      <c r="S19" t="s">
        <v>10751</v>
      </c>
      <c r="T19" t="s">
        <v>10751</v>
      </c>
      <c r="U19" t="s">
        <v>10751</v>
      </c>
      <c r="V19" t="s">
        <v>10751</v>
      </c>
      <c r="W19" t="s">
        <v>10751</v>
      </c>
      <c r="X19" t="s">
        <v>10751</v>
      </c>
      <c r="Y19" t="s">
        <v>10751</v>
      </c>
      <c r="Z19" t="s">
        <v>10751</v>
      </c>
      <c r="AA19" t="s">
        <v>10751</v>
      </c>
      <c r="AB19" t="s">
        <v>10751</v>
      </c>
      <c r="AC19" t="s">
        <v>10751</v>
      </c>
      <c r="AD19" t="s">
        <v>10751</v>
      </c>
      <c r="AE19" t="s">
        <v>10751</v>
      </c>
      <c r="AF19" t="s">
        <v>10751</v>
      </c>
      <c r="AG19" t="s">
        <v>10751</v>
      </c>
      <c r="AH19" t="s">
        <v>10751</v>
      </c>
      <c r="AI19" t="s">
        <v>10751</v>
      </c>
      <c r="AJ19" t="s">
        <v>10751</v>
      </c>
      <c r="AK19" t="s">
        <v>10751</v>
      </c>
      <c r="AL19" t="s">
        <v>10751</v>
      </c>
      <c r="AM19" t="s">
        <v>10751</v>
      </c>
      <c r="AN19" t="s">
        <v>10751</v>
      </c>
      <c r="AO19" t="s">
        <v>10751</v>
      </c>
      <c r="AP19" t="s">
        <v>10751</v>
      </c>
      <c r="AQ19" t="s">
        <v>10751</v>
      </c>
      <c r="AR19" t="s">
        <v>10751</v>
      </c>
      <c r="AS19" t="s">
        <v>10751</v>
      </c>
      <c r="AT19" t="s">
        <v>10751</v>
      </c>
      <c r="AU19" t="s">
        <v>10751</v>
      </c>
      <c r="AV19" t="s">
        <v>10751</v>
      </c>
      <c r="AW19" t="s">
        <v>10751</v>
      </c>
      <c r="AX19" t="s">
        <v>10751</v>
      </c>
      <c r="AY19" t="s">
        <v>10751</v>
      </c>
      <c r="AZ19" t="s">
        <v>10751</v>
      </c>
      <c r="BA19" t="s">
        <v>10751</v>
      </c>
      <c r="BB19" t="s">
        <v>10751</v>
      </c>
      <c r="BC19" t="s">
        <v>10751</v>
      </c>
      <c r="BD19" t="s">
        <v>10751</v>
      </c>
    </row>
    <row r="20" spans="1:56">
      <c r="A20" t="s">
        <v>10750</v>
      </c>
      <c r="B20">
        <v>1750</v>
      </c>
      <c r="C20">
        <v>1985</v>
      </c>
      <c r="D20">
        <v>37</v>
      </c>
      <c r="E20">
        <v>2.532E-3</v>
      </c>
      <c r="F20">
        <v>57.433810000000001</v>
      </c>
      <c r="G20">
        <f t="shared" si="0"/>
        <v>0.14542240692</v>
      </c>
      <c r="H20">
        <v>48.754530000000003</v>
      </c>
      <c r="I20">
        <f t="shared" si="1"/>
        <v>0.12344646996</v>
      </c>
      <c r="K20">
        <v>46.695099999999996</v>
      </c>
      <c r="L20">
        <v>51.532380000000003</v>
      </c>
      <c r="M20">
        <v>182.28048999999999</v>
      </c>
      <c r="N20">
        <v>190.31977000000001</v>
      </c>
      <c r="O20">
        <v>172.45469</v>
      </c>
      <c r="P20" t="s">
        <v>10751</v>
      </c>
      <c r="Q20">
        <v>61</v>
      </c>
      <c r="R20">
        <v>48</v>
      </c>
      <c r="S20">
        <v>17.572099999999999</v>
      </c>
      <c r="T20">
        <v>0.78688499999999995</v>
      </c>
      <c r="U20">
        <v>2.7428999999999999E-2</v>
      </c>
      <c r="V20">
        <v>42.76923</v>
      </c>
      <c r="W20">
        <v>1</v>
      </c>
      <c r="X20" t="s">
        <v>10751</v>
      </c>
      <c r="Y20" t="s">
        <v>10751</v>
      </c>
      <c r="Z20">
        <v>0.90100000000000002</v>
      </c>
      <c r="AA20">
        <v>9.9000000000000005E-2</v>
      </c>
      <c r="AB20" t="s">
        <v>10751</v>
      </c>
      <c r="AC20" t="s">
        <v>10751</v>
      </c>
      <c r="AD20" t="s">
        <v>10751</v>
      </c>
      <c r="AE20">
        <v>1</v>
      </c>
      <c r="AF20" t="s">
        <v>10751</v>
      </c>
      <c r="AG20" t="s">
        <v>10751</v>
      </c>
      <c r="AH20" t="s">
        <v>10751</v>
      </c>
      <c r="AI20" t="s">
        <v>10751</v>
      </c>
      <c r="AJ20" t="s">
        <v>10751</v>
      </c>
      <c r="AK20" t="s">
        <v>10751</v>
      </c>
      <c r="AL20" t="s">
        <v>10751</v>
      </c>
      <c r="AM20" t="s">
        <v>10751</v>
      </c>
      <c r="AN20" t="s">
        <v>10751</v>
      </c>
      <c r="AO20" t="s">
        <v>10751</v>
      </c>
      <c r="AP20">
        <v>1</v>
      </c>
      <c r="AQ20" t="s">
        <v>10751</v>
      </c>
      <c r="AR20" t="s">
        <v>10751</v>
      </c>
      <c r="AS20" t="s">
        <v>10751</v>
      </c>
      <c r="AT20" t="s">
        <v>10751</v>
      </c>
      <c r="AU20" t="s">
        <v>10751</v>
      </c>
      <c r="AV20">
        <v>4.8</v>
      </c>
      <c r="AW20" t="s">
        <v>10751</v>
      </c>
      <c r="AX20">
        <v>3</v>
      </c>
      <c r="AY20">
        <v>9.9000000000000005E-2</v>
      </c>
      <c r="AZ20">
        <v>0.90100000000000002</v>
      </c>
      <c r="BA20" t="s">
        <v>10751</v>
      </c>
      <c r="BB20" t="s">
        <v>10751</v>
      </c>
      <c r="BC20" t="s">
        <v>10751</v>
      </c>
      <c r="BD20" t="s">
        <v>10751</v>
      </c>
    </row>
    <row r="21" spans="1:56">
      <c r="A21" t="s">
        <v>10750</v>
      </c>
      <c r="B21">
        <v>1750</v>
      </c>
      <c r="C21">
        <v>1986</v>
      </c>
      <c r="D21">
        <v>81</v>
      </c>
      <c r="E21">
        <v>5.267E-3</v>
      </c>
      <c r="F21">
        <v>55.924570000000003</v>
      </c>
      <c r="G21">
        <f t="shared" si="0"/>
        <v>0.29455471019000001</v>
      </c>
      <c r="H21">
        <v>47.142240000000001</v>
      </c>
      <c r="I21">
        <f t="shared" si="1"/>
        <v>0.24829817808000001</v>
      </c>
      <c r="K21">
        <v>45.364040000000003</v>
      </c>
      <c r="L21">
        <v>49.424680000000002</v>
      </c>
      <c r="M21">
        <v>188.51458</v>
      </c>
      <c r="N21">
        <v>195.90407999999999</v>
      </c>
      <c r="O21">
        <v>179.80894000000001</v>
      </c>
      <c r="P21" t="s">
        <v>10751</v>
      </c>
      <c r="Q21">
        <v>61</v>
      </c>
      <c r="R21">
        <v>46.271099999999997</v>
      </c>
      <c r="S21">
        <v>17.788900000000002</v>
      </c>
      <c r="T21">
        <v>0.75854299999999997</v>
      </c>
      <c r="U21">
        <v>2.6440999999999999E-2</v>
      </c>
      <c r="V21">
        <v>41.974690000000002</v>
      </c>
      <c r="W21">
        <v>1</v>
      </c>
      <c r="X21" t="s">
        <v>10751</v>
      </c>
      <c r="Y21" t="s">
        <v>10751</v>
      </c>
      <c r="Z21">
        <v>0.64700000000000002</v>
      </c>
      <c r="AA21">
        <v>0.35299999999999998</v>
      </c>
      <c r="AB21" t="s">
        <v>10751</v>
      </c>
      <c r="AC21" t="s">
        <v>10751</v>
      </c>
      <c r="AD21" t="s">
        <v>10751</v>
      </c>
      <c r="AE21">
        <v>1</v>
      </c>
      <c r="AF21" t="s">
        <v>10751</v>
      </c>
      <c r="AG21" t="s">
        <v>10751</v>
      </c>
      <c r="AH21" t="s">
        <v>10751</v>
      </c>
      <c r="AI21" t="s">
        <v>10751</v>
      </c>
      <c r="AJ21" t="s">
        <v>10751</v>
      </c>
      <c r="AK21" t="s">
        <v>10751</v>
      </c>
      <c r="AL21" t="s">
        <v>10751</v>
      </c>
      <c r="AM21" t="s">
        <v>10751</v>
      </c>
      <c r="AN21" t="s">
        <v>10751</v>
      </c>
      <c r="AO21" t="s">
        <v>10751</v>
      </c>
      <c r="AP21">
        <v>1</v>
      </c>
      <c r="AQ21" t="s">
        <v>10751</v>
      </c>
      <c r="AR21" t="s">
        <v>10751</v>
      </c>
      <c r="AS21" t="s">
        <v>10751</v>
      </c>
      <c r="AT21" t="s">
        <v>10751</v>
      </c>
      <c r="AU21" t="s">
        <v>10751</v>
      </c>
      <c r="AV21">
        <v>4.3</v>
      </c>
      <c r="AW21" t="s">
        <v>10751</v>
      </c>
      <c r="AX21">
        <v>3</v>
      </c>
      <c r="AY21">
        <v>0.35299999999999998</v>
      </c>
      <c r="AZ21">
        <v>0.64700000000000002</v>
      </c>
      <c r="BA21" t="s">
        <v>10751</v>
      </c>
      <c r="BB21" t="s">
        <v>10751</v>
      </c>
      <c r="BC21" t="s">
        <v>10751</v>
      </c>
      <c r="BD21" t="s">
        <v>10751</v>
      </c>
    </row>
    <row r="22" spans="1:56">
      <c r="A22" t="s">
        <v>10750</v>
      </c>
      <c r="B22">
        <v>1750</v>
      </c>
      <c r="C22">
        <v>1987</v>
      </c>
      <c r="D22">
        <v>38</v>
      </c>
      <c r="E22">
        <v>2.5660000000000001E-3</v>
      </c>
      <c r="F22">
        <v>56.844349999999999</v>
      </c>
      <c r="G22">
        <f t="shared" si="0"/>
        <v>0.14586260210000002</v>
      </c>
      <c r="H22">
        <v>47.629399999999997</v>
      </c>
      <c r="I22">
        <f t="shared" si="1"/>
        <v>0.1222170404</v>
      </c>
      <c r="K22">
        <v>45.390470000000001</v>
      </c>
      <c r="L22">
        <v>50.476109999999998</v>
      </c>
      <c r="M22">
        <v>186.58645000000001</v>
      </c>
      <c r="N22">
        <v>195.78998999999999</v>
      </c>
      <c r="O22">
        <v>176.06348</v>
      </c>
      <c r="P22" t="s">
        <v>10751</v>
      </c>
      <c r="Q22">
        <v>61</v>
      </c>
      <c r="R22">
        <v>46.117100000000001</v>
      </c>
      <c r="S22">
        <v>17.3462</v>
      </c>
      <c r="T22">
        <v>0.75601799999999997</v>
      </c>
      <c r="U22">
        <v>2.6353000000000001E-2</v>
      </c>
      <c r="V22">
        <v>41.955840000000002</v>
      </c>
      <c r="W22">
        <v>1</v>
      </c>
      <c r="X22" t="s">
        <v>10751</v>
      </c>
      <c r="Y22" t="s">
        <v>10751</v>
      </c>
      <c r="Z22">
        <v>1</v>
      </c>
      <c r="AA22" t="s">
        <v>10751</v>
      </c>
      <c r="AB22" t="s">
        <v>10751</v>
      </c>
      <c r="AC22" t="s">
        <v>10751</v>
      </c>
      <c r="AD22" t="s">
        <v>10751</v>
      </c>
      <c r="AE22">
        <v>1</v>
      </c>
      <c r="AF22" t="s">
        <v>10751</v>
      </c>
      <c r="AG22" t="s">
        <v>10751</v>
      </c>
      <c r="AH22" t="s">
        <v>10751</v>
      </c>
      <c r="AI22" t="s">
        <v>10751</v>
      </c>
      <c r="AJ22" t="s">
        <v>10751</v>
      </c>
      <c r="AK22" t="s">
        <v>10751</v>
      </c>
      <c r="AL22" t="s">
        <v>10751</v>
      </c>
      <c r="AM22" t="s">
        <v>10751</v>
      </c>
      <c r="AN22" t="s">
        <v>10751</v>
      </c>
      <c r="AO22" t="s">
        <v>10751</v>
      </c>
      <c r="AP22">
        <v>1</v>
      </c>
      <c r="AQ22" t="s">
        <v>10751</v>
      </c>
      <c r="AR22" t="s">
        <v>10751</v>
      </c>
      <c r="AS22" t="s">
        <v>10751</v>
      </c>
      <c r="AT22" t="s">
        <v>10751</v>
      </c>
      <c r="AU22" t="s">
        <v>10751</v>
      </c>
      <c r="AV22">
        <v>5</v>
      </c>
      <c r="AW22" t="s">
        <v>10751</v>
      </c>
      <c r="AX22">
        <v>3</v>
      </c>
      <c r="AY22" t="s">
        <v>10751</v>
      </c>
      <c r="AZ22">
        <v>1</v>
      </c>
      <c r="BA22" t="s">
        <v>10751</v>
      </c>
      <c r="BB22" t="s">
        <v>10751</v>
      </c>
      <c r="BC22" t="s">
        <v>10751</v>
      </c>
      <c r="BD22" t="s">
        <v>10751</v>
      </c>
    </row>
    <row r="23" spans="1:56">
      <c r="A23" t="s">
        <v>10750</v>
      </c>
      <c r="B23">
        <v>1750</v>
      </c>
      <c r="C23">
        <v>1988</v>
      </c>
      <c r="D23">
        <v>55</v>
      </c>
      <c r="E23">
        <v>3.604E-3</v>
      </c>
      <c r="F23">
        <v>51.625900000000001</v>
      </c>
      <c r="G23">
        <f t="shared" si="0"/>
        <v>0.18605974359999999</v>
      </c>
      <c r="H23">
        <v>42.979889999999997</v>
      </c>
      <c r="I23">
        <f t="shared" si="1"/>
        <v>0.15489952356</v>
      </c>
      <c r="K23">
        <v>41.239400000000003</v>
      </c>
      <c r="L23">
        <v>45.075049999999997</v>
      </c>
      <c r="M23">
        <v>206.77112</v>
      </c>
      <c r="N23">
        <v>215.49779000000001</v>
      </c>
      <c r="O23">
        <v>197.16006999999999</v>
      </c>
      <c r="P23" t="s">
        <v>10751</v>
      </c>
      <c r="Q23">
        <v>61</v>
      </c>
      <c r="R23">
        <v>46.738700000000001</v>
      </c>
      <c r="S23">
        <v>18.327999999999999</v>
      </c>
      <c r="T23">
        <v>0.766208</v>
      </c>
      <c r="U23">
        <v>2.6707999999999999E-2</v>
      </c>
      <c r="V23">
        <v>38.277520000000003</v>
      </c>
      <c r="W23">
        <v>1</v>
      </c>
      <c r="X23" t="s">
        <v>10751</v>
      </c>
      <c r="Y23" t="s">
        <v>10751</v>
      </c>
      <c r="Z23">
        <v>0.59499999999999997</v>
      </c>
      <c r="AA23">
        <v>0.40500000000000003</v>
      </c>
      <c r="AB23" t="s">
        <v>10751</v>
      </c>
      <c r="AC23" t="s">
        <v>10751</v>
      </c>
      <c r="AD23" t="s">
        <v>10751</v>
      </c>
      <c r="AE23">
        <v>0.97199999999999998</v>
      </c>
      <c r="AF23" t="s">
        <v>10751</v>
      </c>
      <c r="AG23" t="s">
        <v>10751</v>
      </c>
      <c r="AH23">
        <v>2.8000000000000001E-2</v>
      </c>
      <c r="AI23" t="s">
        <v>10751</v>
      </c>
      <c r="AJ23" t="s">
        <v>10751</v>
      </c>
      <c r="AK23" t="s">
        <v>10751</v>
      </c>
      <c r="AL23" t="s">
        <v>10751</v>
      </c>
      <c r="AM23" t="s">
        <v>10751</v>
      </c>
      <c r="AN23" t="s">
        <v>10751</v>
      </c>
      <c r="AO23" t="s">
        <v>10751</v>
      </c>
      <c r="AP23">
        <v>1</v>
      </c>
      <c r="AQ23" t="s">
        <v>10751</v>
      </c>
      <c r="AR23" t="s">
        <v>10751</v>
      </c>
      <c r="AS23" t="s">
        <v>10751</v>
      </c>
      <c r="AT23" t="s">
        <v>10751</v>
      </c>
      <c r="AU23" t="s">
        <v>10751</v>
      </c>
      <c r="AV23">
        <v>4.2</v>
      </c>
      <c r="AW23" t="s">
        <v>10751</v>
      </c>
      <c r="AX23">
        <v>3</v>
      </c>
      <c r="AY23">
        <v>0.40500000000000003</v>
      </c>
      <c r="AZ23">
        <v>0.59499999999999997</v>
      </c>
      <c r="BA23" t="s">
        <v>10751</v>
      </c>
      <c r="BB23" t="s">
        <v>10751</v>
      </c>
      <c r="BC23" t="s">
        <v>10751</v>
      </c>
      <c r="BD23" t="s">
        <v>10751</v>
      </c>
    </row>
    <row r="24" spans="1:56">
      <c r="A24" t="s">
        <v>10750</v>
      </c>
      <c r="B24">
        <v>1750</v>
      </c>
      <c r="C24">
        <v>1989</v>
      </c>
      <c r="D24">
        <v>25</v>
      </c>
      <c r="E24">
        <v>1.738E-3</v>
      </c>
      <c r="F24">
        <v>59.376390000000001</v>
      </c>
      <c r="G24">
        <f t="shared" si="0"/>
        <v>0.10319616582</v>
      </c>
      <c r="H24">
        <v>49.005780000000001</v>
      </c>
      <c r="I24">
        <f t="shared" si="1"/>
        <v>8.5172045639999999E-2</v>
      </c>
      <c r="K24">
        <v>46.917360000000002</v>
      </c>
      <c r="L24">
        <v>51.442340000000002</v>
      </c>
      <c r="M24">
        <v>181.34594000000001</v>
      </c>
      <c r="N24">
        <v>189.41813999999999</v>
      </c>
      <c r="O24">
        <v>172.75651999999999</v>
      </c>
      <c r="P24" t="s">
        <v>10751</v>
      </c>
      <c r="Q24">
        <v>61</v>
      </c>
      <c r="R24">
        <v>49.1937</v>
      </c>
      <c r="S24">
        <v>16.162199999999999</v>
      </c>
      <c r="T24">
        <v>0.806454</v>
      </c>
      <c r="U24">
        <v>2.8111000000000001E-2</v>
      </c>
      <c r="V24">
        <v>42.883690000000001</v>
      </c>
      <c r="W24">
        <v>1</v>
      </c>
      <c r="X24" t="s">
        <v>10751</v>
      </c>
      <c r="Y24" t="s">
        <v>10751</v>
      </c>
      <c r="Z24">
        <v>1</v>
      </c>
      <c r="AA24" t="s">
        <v>10751</v>
      </c>
      <c r="AB24" t="s">
        <v>10751</v>
      </c>
      <c r="AC24" t="s">
        <v>10751</v>
      </c>
      <c r="AD24" t="s">
        <v>10751</v>
      </c>
      <c r="AE24" t="s">
        <v>10751</v>
      </c>
      <c r="AF24" t="s">
        <v>10751</v>
      </c>
      <c r="AG24" t="s">
        <v>10751</v>
      </c>
      <c r="AH24">
        <v>1</v>
      </c>
      <c r="AI24" t="s">
        <v>10751</v>
      </c>
      <c r="AJ24" t="s">
        <v>10751</v>
      </c>
      <c r="AK24" t="s">
        <v>10751</v>
      </c>
      <c r="AL24" t="s">
        <v>10751</v>
      </c>
      <c r="AM24" t="s">
        <v>10751</v>
      </c>
      <c r="AN24" t="s">
        <v>10751</v>
      </c>
      <c r="AO24" t="s">
        <v>10751</v>
      </c>
      <c r="AP24">
        <v>1</v>
      </c>
      <c r="AQ24" t="s">
        <v>10751</v>
      </c>
      <c r="AR24" t="s">
        <v>10751</v>
      </c>
      <c r="AS24" t="s">
        <v>10751</v>
      </c>
      <c r="AT24" t="s">
        <v>10751</v>
      </c>
      <c r="AU24" t="s">
        <v>10751</v>
      </c>
      <c r="AV24">
        <v>5</v>
      </c>
      <c r="AW24" t="s">
        <v>10751</v>
      </c>
      <c r="AX24">
        <v>3</v>
      </c>
      <c r="AY24" t="s">
        <v>10751</v>
      </c>
      <c r="AZ24">
        <v>1</v>
      </c>
      <c r="BA24" t="s">
        <v>10751</v>
      </c>
      <c r="BB24" t="s">
        <v>10751</v>
      </c>
      <c r="BC24" t="s">
        <v>10751</v>
      </c>
      <c r="BD24" t="s">
        <v>10751</v>
      </c>
    </row>
    <row r="25" spans="1:56">
      <c r="A25" t="s">
        <v>10750</v>
      </c>
      <c r="B25">
        <v>1750</v>
      </c>
      <c r="C25">
        <v>1990</v>
      </c>
      <c r="D25">
        <v>4</v>
      </c>
      <c r="E25">
        <v>3.5100000000000002E-4</v>
      </c>
      <c r="F25">
        <v>65.260000000000005</v>
      </c>
      <c r="G25">
        <f t="shared" si="0"/>
        <v>2.2906260000000005E-2</v>
      </c>
      <c r="H25">
        <v>53.428179999999998</v>
      </c>
      <c r="I25">
        <f t="shared" si="1"/>
        <v>1.8753291179999999E-2</v>
      </c>
      <c r="K25">
        <v>50.652769999999997</v>
      </c>
      <c r="L25">
        <v>56.65878</v>
      </c>
      <c r="M25">
        <v>166.33544000000001</v>
      </c>
      <c r="N25">
        <v>175.44944000000001</v>
      </c>
      <c r="O25">
        <v>156.85123999999999</v>
      </c>
      <c r="P25" t="s">
        <v>10751</v>
      </c>
      <c r="Q25">
        <v>61</v>
      </c>
      <c r="R25">
        <v>49</v>
      </c>
      <c r="S25">
        <v>15.2094</v>
      </c>
      <c r="T25">
        <v>0.80327899999999997</v>
      </c>
      <c r="U25">
        <v>2.8000000000000001E-2</v>
      </c>
      <c r="V25">
        <v>46.749659999999999</v>
      </c>
      <c r="W25">
        <v>1</v>
      </c>
      <c r="X25" t="s">
        <v>10751</v>
      </c>
      <c r="Y25" t="s">
        <v>10751</v>
      </c>
      <c r="Z25">
        <v>1</v>
      </c>
      <c r="AA25" t="s">
        <v>10751</v>
      </c>
      <c r="AB25" t="s">
        <v>10751</v>
      </c>
      <c r="AC25" t="s">
        <v>10751</v>
      </c>
      <c r="AD25" t="s">
        <v>10751</v>
      </c>
      <c r="AE25" t="s">
        <v>10751</v>
      </c>
      <c r="AF25" t="s">
        <v>10751</v>
      </c>
      <c r="AG25" t="s">
        <v>10751</v>
      </c>
      <c r="AH25">
        <v>1</v>
      </c>
      <c r="AI25" t="s">
        <v>10751</v>
      </c>
      <c r="AJ25" t="s">
        <v>10751</v>
      </c>
      <c r="AK25" t="s">
        <v>10751</v>
      </c>
      <c r="AL25" t="s">
        <v>10751</v>
      </c>
      <c r="AM25" t="s">
        <v>10751</v>
      </c>
      <c r="AN25" t="s">
        <v>10751</v>
      </c>
      <c r="AO25" t="s">
        <v>10751</v>
      </c>
      <c r="AP25">
        <v>1</v>
      </c>
      <c r="AQ25" t="s">
        <v>10751</v>
      </c>
      <c r="AR25" t="s">
        <v>10751</v>
      </c>
      <c r="AS25" t="s">
        <v>10751</v>
      </c>
      <c r="AT25" t="s">
        <v>10751</v>
      </c>
      <c r="AU25" t="s">
        <v>10751</v>
      </c>
      <c r="AV25">
        <v>5</v>
      </c>
      <c r="AW25" t="s">
        <v>10751</v>
      </c>
      <c r="AX25">
        <v>3</v>
      </c>
      <c r="AY25" t="s">
        <v>10751</v>
      </c>
      <c r="AZ25">
        <v>1</v>
      </c>
      <c r="BA25" t="s">
        <v>10751</v>
      </c>
      <c r="BB25" t="s">
        <v>10751</v>
      </c>
      <c r="BC25" t="s">
        <v>10751</v>
      </c>
      <c r="BD25" t="s">
        <v>10751</v>
      </c>
    </row>
    <row r="26" spans="1:56">
      <c r="A26" t="s">
        <v>10750</v>
      </c>
      <c r="B26">
        <v>1750</v>
      </c>
      <c r="C26">
        <v>1991</v>
      </c>
      <c r="D26">
        <v>4</v>
      </c>
      <c r="E26">
        <v>3.3500000000000001E-4</v>
      </c>
      <c r="F26">
        <v>65.27</v>
      </c>
      <c r="G26">
        <f t="shared" si="0"/>
        <v>2.1865449999999998E-2</v>
      </c>
      <c r="H26">
        <v>53.030790000000003</v>
      </c>
      <c r="I26">
        <f t="shared" si="1"/>
        <v>1.7765314650000003E-2</v>
      </c>
      <c r="K26">
        <v>50.186210000000003</v>
      </c>
      <c r="L26">
        <v>56.255290000000002</v>
      </c>
      <c r="M26">
        <v>167.58189999999999</v>
      </c>
      <c r="N26">
        <v>177.0805</v>
      </c>
      <c r="O26">
        <v>157.97626</v>
      </c>
      <c r="P26" t="s">
        <v>10751</v>
      </c>
      <c r="Q26">
        <v>61</v>
      </c>
      <c r="R26">
        <v>55</v>
      </c>
      <c r="S26">
        <v>14.1341</v>
      </c>
      <c r="T26">
        <v>0.90163899999999997</v>
      </c>
      <c r="U26">
        <v>3.1428999999999999E-2</v>
      </c>
      <c r="V26">
        <v>46.401940000000003</v>
      </c>
      <c r="W26">
        <v>1</v>
      </c>
      <c r="X26" t="s">
        <v>10751</v>
      </c>
      <c r="Y26" t="s">
        <v>10751</v>
      </c>
      <c r="Z26">
        <v>1</v>
      </c>
      <c r="AA26" t="s">
        <v>10751</v>
      </c>
      <c r="AB26" t="s">
        <v>10751</v>
      </c>
      <c r="AC26" t="s">
        <v>10751</v>
      </c>
      <c r="AD26" t="s">
        <v>10751</v>
      </c>
      <c r="AE26" t="s">
        <v>10751</v>
      </c>
      <c r="AF26" t="s">
        <v>10751</v>
      </c>
      <c r="AG26" t="s">
        <v>10751</v>
      </c>
      <c r="AH26">
        <v>1</v>
      </c>
      <c r="AI26" t="s">
        <v>10751</v>
      </c>
      <c r="AJ26" t="s">
        <v>10751</v>
      </c>
      <c r="AK26" t="s">
        <v>10751</v>
      </c>
      <c r="AL26" t="s">
        <v>10751</v>
      </c>
      <c r="AM26" t="s">
        <v>10751</v>
      </c>
      <c r="AN26" t="s">
        <v>10751</v>
      </c>
      <c r="AO26" t="s">
        <v>10751</v>
      </c>
      <c r="AP26">
        <v>1</v>
      </c>
      <c r="AQ26" t="s">
        <v>10751</v>
      </c>
      <c r="AR26" t="s">
        <v>10751</v>
      </c>
      <c r="AS26" t="s">
        <v>10751</v>
      </c>
      <c r="AT26" t="s">
        <v>10751</v>
      </c>
      <c r="AU26" t="s">
        <v>10751</v>
      </c>
      <c r="AV26">
        <v>5</v>
      </c>
      <c r="AW26" t="s">
        <v>10751</v>
      </c>
      <c r="AX26">
        <v>3</v>
      </c>
      <c r="AY26" t="s">
        <v>10751</v>
      </c>
      <c r="AZ26">
        <v>1</v>
      </c>
      <c r="BA26" t="s">
        <v>10751</v>
      </c>
      <c r="BB26" t="s">
        <v>10751</v>
      </c>
      <c r="BC26" t="s">
        <v>10751</v>
      </c>
      <c r="BD26" t="s">
        <v>10751</v>
      </c>
    </row>
    <row r="27" spans="1:56">
      <c r="A27" t="s">
        <v>10750</v>
      </c>
      <c r="B27">
        <v>1750</v>
      </c>
      <c r="C27">
        <v>1992</v>
      </c>
      <c r="D27">
        <v>8</v>
      </c>
      <c r="E27">
        <v>6.4300000000000002E-4</v>
      </c>
      <c r="F27">
        <v>65.260000000000005</v>
      </c>
      <c r="G27">
        <f t="shared" si="0"/>
        <v>4.1962180000000002E-2</v>
      </c>
      <c r="H27">
        <v>52.642670000000003</v>
      </c>
      <c r="I27">
        <f t="shared" si="1"/>
        <v>3.3849236810000002E-2</v>
      </c>
      <c r="K27">
        <v>49.637880000000003</v>
      </c>
      <c r="L27">
        <v>55.984690000000001</v>
      </c>
      <c r="M27">
        <v>168.81741</v>
      </c>
      <c r="N27">
        <v>179.03666999999999</v>
      </c>
      <c r="O27">
        <v>158.73982000000001</v>
      </c>
      <c r="P27" t="s">
        <v>10751</v>
      </c>
      <c r="Q27">
        <v>61</v>
      </c>
      <c r="R27">
        <v>55</v>
      </c>
      <c r="S27">
        <v>13.8291</v>
      </c>
      <c r="T27">
        <v>0.90163899999999997</v>
      </c>
      <c r="U27">
        <v>3.1428999999999999E-2</v>
      </c>
      <c r="V27">
        <v>46.062339999999999</v>
      </c>
      <c r="W27">
        <v>1</v>
      </c>
      <c r="X27" t="s">
        <v>10751</v>
      </c>
      <c r="Y27" t="s">
        <v>10751</v>
      </c>
      <c r="Z27">
        <v>1</v>
      </c>
      <c r="AA27" t="s">
        <v>10751</v>
      </c>
      <c r="AB27" t="s">
        <v>10751</v>
      </c>
      <c r="AC27" t="s">
        <v>10751</v>
      </c>
      <c r="AD27" t="s">
        <v>10751</v>
      </c>
      <c r="AE27" t="s">
        <v>10751</v>
      </c>
      <c r="AF27" t="s">
        <v>10751</v>
      </c>
      <c r="AG27" t="s">
        <v>10751</v>
      </c>
      <c r="AH27">
        <v>1</v>
      </c>
      <c r="AI27" t="s">
        <v>10751</v>
      </c>
      <c r="AJ27" t="s">
        <v>10751</v>
      </c>
      <c r="AK27" t="s">
        <v>10751</v>
      </c>
      <c r="AL27" t="s">
        <v>10751</v>
      </c>
      <c r="AM27" t="s">
        <v>10751</v>
      </c>
      <c r="AN27" t="s">
        <v>10751</v>
      </c>
      <c r="AO27" t="s">
        <v>10751</v>
      </c>
      <c r="AP27">
        <v>1</v>
      </c>
      <c r="AQ27" t="s">
        <v>10751</v>
      </c>
      <c r="AR27" t="s">
        <v>10751</v>
      </c>
      <c r="AS27" t="s">
        <v>10751</v>
      </c>
      <c r="AT27" t="s">
        <v>10751</v>
      </c>
      <c r="AU27" t="s">
        <v>10751</v>
      </c>
      <c r="AV27">
        <v>5</v>
      </c>
      <c r="AW27" t="s">
        <v>10751</v>
      </c>
      <c r="AX27">
        <v>3</v>
      </c>
      <c r="AY27" t="s">
        <v>10751</v>
      </c>
      <c r="AZ27">
        <v>1</v>
      </c>
      <c r="BA27" t="s">
        <v>10751</v>
      </c>
      <c r="BB27" t="s">
        <v>10751</v>
      </c>
      <c r="BC27" t="s">
        <v>10751</v>
      </c>
      <c r="BD27" t="s">
        <v>10751</v>
      </c>
    </row>
    <row r="28" spans="1:56">
      <c r="A28" t="s">
        <v>10750</v>
      </c>
      <c r="B28">
        <v>1750</v>
      </c>
      <c r="C28">
        <v>1993</v>
      </c>
      <c r="D28">
        <v>10</v>
      </c>
      <c r="E28">
        <v>7.3099999999999999E-4</v>
      </c>
      <c r="F28">
        <v>65.260000000000005</v>
      </c>
      <c r="G28">
        <f t="shared" si="0"/>
        <v>4.7705060000000001E-2</v>
      </c>
      <c r="H28">
        <v>52.249920000000003</v>
      </c>
      <c r="I28">
        <f t="shared" si="1"/>
        <v>3.8194691520000004E-2</v>
      </c>
      <c r="K28">
        <v>49.130429999999997</v>
      </c>
      <c r="L28">
        <v>55.647649999999999</v>
      </c>
      <c r="M28">
        <v>170.08637999999999</v>
      </c>
      <c r="N28">
        <v>180.88585</v>
      </c>
      <c r="O28">
        <v>159.70126999999999</v>
      </c>
      <c r="P28" t="s">
        <v>10751</v>
      </c>
      <c r="Q28">
        <v>61</v>
      </c>
      <c r="R28">
        <v>55</v>
      </c>
      <c r="S28">
        <v>12.957100000000001</v>
      </c>
      <c r="T28">
        <v>0.90163899999999997</v>
      </c>
      <c r="U28">
        <v>3.1428999999999999E-2</v>
      </c>
      <c r="V28">
        <v>45.718679999999999</v>
      </c>
      <c r="W28">
        <v>1</v>
      </c>
      <c r="X28" t="s">
        <v>10751</v>
      </c>
      <c r="Y28" t="s">
        <v>10751</v>
      </c>
      <c r="Z28">
        <v>1</v>
      </c>
      <c r="AA28" t="s">
        <v>10751</v>
      </c>
      <c r="AB28" t="s">
        <v>10751</v>
      </c>
      <c r="AC28" t="s">
        <v>10751</v>
      </c>
      <c r="AD28" t="s">
        <v>10751</v>
      </c>
      <c r="AE28" t="s">
        <v>10751</v>
      </c>
      <c r="AF28" t="s">
        <v>10751</v>
      </c>
      <c r="AG28" t="s">
        <v>10751</v>
      </c>
      <c r="AH28">
        <v>1</v>
      </c>
      <c r="AI28" t="s">
        <v>10751</v>
      </c>
      <c r="AJ28" t="s">
        <v>10751</v>
      </c>
      <c r="AK28" t="s">
        <v>10751</v>
      </c>
      <c r="AL28" t="s">
        <v>10751</v>
      </c>
      <c r="AM28" t="s">
        <v>10751</v>
      </c>
      <c r="AN28" t="s">
        <v>10751</v>
      </c>
      <c r="AO28" t="s">
        <v>10751</v>
      </c>
      <c r="AP28">
        <v>1</v>
      </c>
      <c r="AQ28" t="s">
        <v>10751</v>
      </c>
      <c r="AR28" t="s">
        <v>10751</v>
      </c>
      <c r="AS28" t="s">
        <v>10751</v>
      </c>
      <c r="AT28" t="s">
        <v>10751</v>
      </c>
      <c r="AU28" t="s">
        <v>10751</v>
      </c>
      <c r="AV28">
        <v>5</v>
      </c>
      <c r="AW28" t="s">
        <v>10751</v>
      </c>
      <c r="AX28">
        <v>3</v>
      </c>
      <c r="AY28" t="s">
        <v>10751</v>
      </c>
      <c r="AZ28">
        <v>1</v>
      </c>
      <c r="BA28" t="s">
        <v>10751</v>
      </c>
      <c r="BB28" t="s">
        <v>10751</v>
      </c>
      <c r="BC28" t="s">
        <v>10751</v>
      </c>
      <c r="BD28" t="s">
        <v>10751</v>
      </c>
    </row>
    <row r="29" spans="1:56">
      <c r="A29" t="s">
        <v>10750</v>
      </c>
      <c r="B29">
        <v>1750</v>
      </c>
      <c r="C29">
        <v>1994</v>
      </c>
      <c r="D29">
        <v>8</v>
      </c>
      <c r="E29">
        <v>6.0099999999999997E-4</v>
      </c>
      <c r="F29">
        <v>65.819999999999993</v>
      </c>
      <c r="G29">
        <f t="shared" si="0"/>
        <v>3.9557819999999994E-2</v>
      </c>
      <c r="H29">
        <v>52.218800000000002</v>
      </c>
      <c r="I29">
        <f t="shared" si="1"/>
        <v>3.13834988E-2</v>
      </c>
      <c r="K29">
        <v>49.306010000000001</v>
      </c>
      <c r="L29">
        <v>55.253210000000003</v>
      </c>
      <c r="M29">
        <v>170.18774999999999</v>
      </c>
      <c r="N29">
        <v>180.24171000000001</v>
      </c>
      <c r="O29">
        <v>160.84134</v>
      </c>
      <c r="P29" t="s">
        <v>10751</v>
      </c>
      <c r="Q29">
        <v>61</v>
      </c>
      <c r="R29">
        <v>55</v>
      </c>
      <c r="S29">
        <v>12.8691</v>
      </c>
      <c r="T29">
        <v>0.90163899999999997</v>
      </c>
      <c r="U29">
        <v>3.1428999999999999E-2</v>
      </c>
      <c r="V29">
        <v>45.691450000000003</v>
      </c>
      <c r="W29">
        <v>1</v>
      </c>
      <c r="X29" t="s">
        <v>10751</v>
      </c>
      <c r="Y29" t="s">
        <v>10751</v>
      </c>
      <c r="Z29">
        <v>1</v>
      </c>
      <c r="AA29" t="s">
        <v>10751</v>
      </c>
      <c r="AB29" t="s">
        <v>10751</v>
      </c>
      <c r="AC29" t="s">
        <v>10751</v>
      </c>
      <c r="AD29" t="s">
        <v>10751</v>
      </c>
      <c r="AE29" t="s">
        <v>10751</v>
      </c>
      <c r="AF29" t="s">
        <v>10751</v>
      </c>
      <c r="AG29" t="s">
        <v>10751</v>
      </c>
      <c r="AH29">
        <v>1</v>
      </c>
      <c r="AI29" t="s">
        <v>10751</v>
      </c>
      <c r="AJ29" t="s">
        <v>10751</v>
      </c>
      <c r="AK29" t="s">
        <v>10751</v>
      </c>
      <c r="AL29" t="s">
        <v>10751</v>
      </c>
      <c r="AM29" t="s">
        <v>10751</v>
      </c>
      <c r="AN29" t="s">
        <v>10751</v>
      </c>
      <c r="AO29" t="s">
        <v>10751</v>
      </c>
      <c r="AP29">
        <v>1</v>
      </c>
      <c r="AQ29" t="s">
        <v>10751</v>
      </c>
      <c r="AR29" t="s">
        <v>10751</v>
      </c>
      <c r="AS29" t="s">
        <v>10751</v>
      </c>
      <c r="AT29" t="s">
        <v>10751</v>
      </c>
      <c r="AU29" t="s">
        <v>10751</v>
      </c>
      <c r="AV29">
        <v>5</v>
      </c>
      <c r="AW29" t="s">
        <v>10751</v>
      </c>
      <c r="AX29">
        <v>3</v>
      </c>
      <c r="AY29" t="s">
        <v>10751</v>
      </c>
      <c r="AZ29">
        <v>1</v>
      </c>
      <c r="BA29" t="s">
        <v>10751</v>
      </c>
      <c r="BB29" t="s">
        <v>10751</v>
      </c>
      <c r="BC29" t="s">
        <v>10751</v>
      </c>
      <c r="BD29" t="s">
        <v>10751</v>
      </c>
    </row>
    <row r="30" spans="1:56">
      <c r="A30" t="s">
        <v>10750</v>
      </c>
      <c r="B30">
        <v>1750</v>
      </c>
      <c r="C30">
        <v>1995</v>
      </c>
      <c r="D30" t="s">
        <v>10751</v>
      </c>
      <c r="E30" t="s">
        <v>10751</v>
      </c>
      <c r="F30" t="s">
        <v>10751</v>
      </c>
      <c r="G30" t="str">
        <f t="shared" si="0"/>
        <v/>
      </c>
      <c r="H30" t="s">
        <v>10751</v>
      </c>
      <c r="I30" t="str">
        <f t="shared" si="1"/>
        <v/>
      </c>
      <c r="K30" t="s">
        <v>10751</v>
      </c>
      <c r="L30" t="s">
        <v>10751</v>
      </c>
      <c r="M30" t="s">
        <v>10751</v>
      </c>
      <c r="N30" t="s">
        <v>10751</v>
      </c>
      <c r="O30" t="s">
        <v>10751</v>
      </c>
      <c r="P30" t="s">
        <v>10751</v>
      </c>
      <c r="Q30" t="s">
        <v>10751</v>
      </c>
      <c r="R30" t="s">
        <v>10751</v>
      </c>
      <c r="S30" t="s">
        <v>10751</v>
      </c>
      <c r="T30" t="s">
        <v>10751</v>
      </c>
      <c r="U30" t="s">
        <v>10751</v>
      </c>
      <c r="V30" t="s">
        <v>10751</v>
      </c>
      <c r="W30" t="s">
        <v>10751</v>
      </c>
      <c r="X30" t="s">
        <v>10751</v>
      </c>
      <c r="Y30" t="s">
        <v>10751</v>
      </c>
      <c r="Z30" t="s">
        <v>10751</v>
      </c>
      <c r="AA30" t="s">
        <v>10751</v>
      </c>
      <c r="AB30" t="s">
        <v>10751</v>
      </c>
      <c r="AC30" t="s">
        <v>10751</v>
      </c>
      <c r="AD30" t="s">
        <v>10751</v>
      </c>
      <c r="AE30" t="s">
        <v>10751</v>
      </c>
      <c r="AF30" t="s">
        <v>10751</v>
      </c>
      <c r="AG30" t="s">
        <v>10751</v>
      </c>
      <c r="AH30" t="s">
        <v>10751</v>
      </c>
      <c r="AI30" t="s">
        <v>10751</v>
      </c>
      <c r="AJ30" t="s">
        <v>10751</v>
      </c>
      <c r="AK30" t="s">
        <v>10751</v>
      </c>
      <c r="AL30" t="s">
        <v>10751</v>
      </c>
      <c r="AM30" t="s">
        <v>10751</v>
      </c>
      <c r="AN30" t="s">
        <v>10751</v>
      </c>
      <c r="AO30" t="s">
        <v>10751</v>
      </c>
      <c r="AP30" t="s">
        <v>10751</v>
      </c>
      <c r="AQ30" t="s">
        <v>10751</v>
      </c>
      <c r="AR30" t="s">
        <v>10751</v>
      </c>
      <c r="AS30" t="s">
        <v>10751</v>
      </c>
      <c r="AT30" t="s">
        <v>10751</v>
      </c>
      <c r="AU30" t="s">
        <v>10751</v>
      </c>
      <c r="AV30" t="s">
        <v>10751</v>
      </c>
      <c r="AW30" t="s">
        <v>10751</v>
      </c>
      <c r="AX30" t="s">
        <v>10751</v>
      </c>
      <c r="AY30" t="s">
        <v>10751</v>
      </c>
      <c r="AZ30" t="s">
        <v>10751</v>
      </c>
      <c r="BA30" t="s">
        <v>10751</v>
      </c>
      <c r="BB30" t="s">
        <v>10751</v>
      </c>
      <c r="BC30" t="s">
        <v>10751</v>
      </c>
      <c r="BD30" t="s">
        <v>10751</v>
      </c>
    </row>
    <row r="31" spans="1:56">
      <c r="A31" t="s">
        <v>10750</v>
      </c>
      <c r="B31">
        <v>1750</v>
      </c>
      <c r="C31">
        <v>1996</v>
      </c>
      <c r="D31" t="s">
        <v>10751</v>
      </c>
      <c r="E31" t="s">
        <v>10751</v>
      </c>
      <c r="F31" t="s">
        <v>10751</v>
      </c>
      <c r="G31" t="str">
        <f t="shared" si="0"/>
        <v/>
      </c>
      <c r="H31" t="s">
        <v>10751</v>
      </c>
      <c r="I31" t="str">
        <f t="shared" si="1"/>
        <v/>
      </c>
      <c r="K31" t="s">
        <v>10751</v>
      </c>
      <c r="L31" t="s">
        <v>10751</v>
      </c>
      <c r="M31" t="s">
        <v>10751</v>
      </c>
      <c r="N31" t="s">
        <v>10751</v>
      </c>
      <c r="O31" t="s">
        <v>10751</v>
      </c>
      <c r="P31" t="s">
        <v>10751</v>
      </c>
      <c r="Q31" t="s">
        <v>10751</v>
      </c>
      <c r="R31" t="s">
        <v>10751</v>
      </c>
      <c r="S31" t="s">
        <v>10751</v>
      </c>
      <c r="T31" t="s">
        <v>10751</v>
      </c>
      <c r="U31" t="s">
        <v>10751</v>
      </c>
      <c r="V31" t="s">
        <v>10751</v>
      </c>
      <c r="W31" t="s">
        <v>10751</v>
      </c>
      <c r="X31" t="s">
        <v>10751</v>
      </c>
      <c r="Y31" t="s">
        <v>10751</v>
      </c>
      <c r="Z31" t="s">
        <v>10751</v>
      </c>
      <c r="AA31" t="s">
        <v>10751</v>
      </c>
      <c r="AB31" t="s">
        <v>10751</v>
      </c>
      <c r="AC31" t="s">
        <v>10751</v>
      </c>
      <c r="AD31" t="s">
        <v>10751</v>
      </c>
      <c r="AE31" t="s">
        <v>10751</v>
      </c>
      <c r="AF31" t="s">
        <v>10751</v>
      </c>
      <c r="AG31" t="s">
        <v>10751</v>
      </c>
      <c r="AH31" t="s">
        <v>10751</v>
      </c>
      <c r="AI31" t="s">
        <v>10751</v>
      </c>
      <c r="AJ31" t="s">
        <v>10751</v>
      </c>
      <c r="AK31" t="s">
        <v>10751</v>
      </c>
      <c r="AL31" t="s">
        <v>10751</v>
      </c>
      <c r="AM31" t="s">
        <v>10751</v>
      </c>
      <c r="AN31" t="s">
        <v>10751</v>
      </c>
      <c r="AO31" t="s">
        <v>10751</v>
      </c>
      <c r="AP31" t="s">
        <v>10751</v>
      </c>
      <c r="AQ31" t="s">
        <v>10751</v>
      </c>
      <c r="AR31" t="s">
        <v>10751</v>
      </c>
      <c r="AS31" t="s">
        <v>10751</v>
      </c>
      <c r="AT31" t="s">
        <v>10751</v>
      </c>
      <c r="AU31" t="s">
        <v>10751</v>
      </c>
      <c r="AV31" t="s">
        <v>10751</v>
      </c>
      <c r="AW31" t="s">
        <v>10751</v>
      </c>
      <c r="AX31" t="s">
        <v>10751</v>
      </c>
      <c r="AY31" t="s">
        <v>10751</v>
      </c>
      <c r="AZ31" t="s">
        <v>10751</v>
      </c>
      <c r="BA31" t="s">
        <v>10751</v>
      </c>
      <c r="BB31" t="s">
        <v>10751</v>
      </c>
      <c r="BC31" t="s">
        <v>10751</v>
      </c>
      <c r="BD31" t="s">
        <v>10751</v>
      </c>
    </row>
    <row r="32" spans="1:56">
      <c r="A32" t="s">
        <v>10750</v>
      </c>
      <c r="B32">
        <v>1750</v>
      </c>
      <c r="C32">
        <v>1997</v>
      </c>
      <c r="D32" t="s">
        <v>10751</v>
      </c>
      <c r="E32" t="s">
        <v>10751</v>
      </c>
      <c r="F32" t="s">
        <v>10751</v>
      </c>
      <c r="G32" t="str">
        <f t="shared" si="0"/>
        <v/>
      </c>
      <c r="H32" t="s">
        <v>10751</v>
      </c>
      <c r="I32" t="str">
        <f t="shared" si="1"/>
        <v/>
      </c>
      <c r="K32" t="s">
        <v>10751</v>
      </c>
      <c r="L32" t="s">
        <v>10751</v>
      </c>
      <c r="M32" t="s">
        <v>10751</v>
      </c>
      <c r="N32" t="s">
        <v>10751</v>
      </c>
      <c r="O32" t="s">
        <v>10751</v>
      </c>
      <c r="P32" t="s">
        <v>10751</v>
      </c>
      <c r="Q32" t="s">
        <v>10751</v>
      </c>
      <c r="R32" t="s">
        <v>10751</v>
      </c>
      <c r="S32" t="s">
        <v>10751</v>
      </c>
      <c r="T32" t="s">
        <v>10751</v>
      </c>
      <c r="U32" t="s">
        <v>10751</v>
      </c>
      <c r="V32" t="s">
        <v>10751</v>
      </c>
      <c r="W32" t="s">
        <v>10751</v>
      </c>
      <c r="X32" t="s">
        <v>10751</v>
      </c>
      <c r="Y32" t="s">
        <v>10751</v>
      </c>
      <c r="Z32" t="s">
        <v>10751</v>
      </c>
      <c r="AA32" t="s">
        <v>10751</v>
      </c>
      <c r="AB32" t="s">
        <v>10751</v>
      </c>
      <c r="AC32" t="s">
        <v>10751</v>
      </c>
      <c r="AD32" t="s">
        <v>10751</v>
      </c>
      <c r="AE32" t="s">
        <v>10751</v>
      </c>
      <c r="AF32" t="s">
        <v>10751</v>
      </c>
      <c r="AG32" t="s">
        <v>10751</v>
      </c>
      <c r="AH32" t="s">
        <v>10751</v>
      </c>
      <c r="AI32" t="s">
        <v>10751</v>
      </c>
      <c r="AJ32" t="s">
        <v>10751</v>
      </c>
      <c r="AK32" t="s">
        <v>10751</v>
      </c>
      <c r="AL32" t="s">
        <v>10751</v>
      </c>
      <c r="AM32" t="s">
        <v>10751</v>
      </c>
      <c r="AN32" t="s">
        <v>10751</v>
      </c>
      <c r="AO32" t="s">
        <v>10751</v>
      </c>
      <c r="AP32" t="s">
        <v>10751</v>
      </c>
      <c r="AQ32" t="s">
        <v>10751</v>
      </c>
      <c r="AR32" t="s">
        <v>10751</v>
      </c>
      <c r="AS32" t="s">
        <v>10751</v>
      </c>
      <c r="AT32" t="s">
        <v>10751</v>
      </c>
      <c r="AU32" t="s">
        <v>10751</v>
      </c>
      <c r="AV32" t="s">
        <v>10751</v>
      </c>
      <c r="AW32" t="s">
        <v>10751</v>
      </c>
      <c r="AX32" t="s">
        <v>10751</v>
      </c>
      <c r="AY32" t="s">
        <v>10751</v>
      </c>
      <c r="AZ32" t="s">
        <v>10751</v>
      </c>
      <c r="BA32" t="s">
        <v>10751</v>
      </c>
      <c r="BB32" t="s">
        <v>10751</v>
      </c>
      <c r="BC32" t="s">
        <v>10751</v>
      </c>
      <c r="BD32" t="s">
        <v>10751</v>
      </c>
    </row>
    <row r="33" spans="1:56">
      <c r="A33" t="s">
        <v>10750</v>
      </c>
      <c r="B33">
        <v>1750</v>
      </c>
      <c r="C33">
        <v>1998</v>
      </c>
      <c r="D33" t="s">
        <v>10751</v>
      </c>
      <c r="E33" t="s">
        <v>10751</v>
      </c>
      <c r="F33" t="s">
        <v>10751</v>
      </c>
      <c r="G33" t="str">
        <f t="shared" si="0"/>
        <v/>
      </c>
      <c r="H33" t="s">
        <v>10751</v>
      </c>
      <c r="I33" t="str">
        <f t="shared" si="1"/>
        <v/>
      </c>
      <c r="K33" t="s">
        <v>10751</v>
      </c>
      <c r="L33" t="s">
        <v>10751</v>
      </c>
      <c r="M33" t="s">
        <v>10751</v>
      </c>
      <c r="N33" t="s">
        <v>10751</v>
      </c>
      <c r="O33" t="s">
        <v>10751</v>
      </c>
      <c r="P33" t="s">
        <v>10751</v>
      </c>
      <c r="Q33" t="s">
        <v>10751</v>
      </c>
      <c r="R33" t="s">
        <v>10751</v>
      </c>
      <c r="S33" t="s">
        <v>10751</v>
      </c>
      <c r="T33" t="s">
        <v>10751</v>
      </c>
      <c r="U33" t="s">
        <v>10751</v>
      </c>
      <c r="V33" t="s">
        <v>10751</v>
      </c>
      <c r="W33" t="s">
        <v>10751</v>
      </c>
      <c r="X33" t="s">
        <v>10751</v>
      </c>
      <c r="Y33" t="s">
        <v>10751</v>
      </c>
      <c r="Z33" t="s">
        <v>10751</v>
      </c>
      <c r="AA33" t="s">
        <v>10751</v>
      </c>
      <c r="AB33" t="s">
        <v>10751</v>
      </c>
      <c r="AC33" t="s">
        <v>10751</v>
      </c>
      <c r="AD33" t="s">
        <v>10751</v>
      </c>
      <c r="AE33" t="s">
        <v>10751</v>
      </c>
      <c r="AF33" t="s">
        <v>10751</v>
      </c>
      <c r="AG33" t="s">
        <v>10751</v>
      </c>
      <c r="AH33" t="s">
        <v>10751</v>
      </c>
      <c r="AI33" t="s">
        <v>10751</v>
      </c>
      <c r="AJ33" t="s">
        <v>10751</v>
      </c>
      <c r="AK33" t="s">
        <v>10751</v>
      </c>
      <c r="AL33" t="s">
        <v>10751</v>
      </c>
      <c r="AM33" t="s">
        <v>10751</v>
      </c>
      <c r="AN33" t="s">
        <v>10751</v>
      </c>
      <c r="AO33" t="s">
        <v>10751</v>
      </c>
      <c r="AP33" t="s">
        <v>10751</v>
      </c>
      <c r="AQ33" t="s">
        <v>10751</v>
      </c>
      <c r="AR33" t="s">
        <v>10751</v>
      </c>
      <c r="AS33" t="s">
        <v>10751</v>
      </c>
      <c r="AT33" t="s">
        <v>10751</v>
      </c>
      <c r="AU33" t="s">
        <v>10751</v>
      </c>
      <c r="AV33" t="s">
        <v>10751</v>
      </c>
      <c r="AW33" t="s">
        <v>10751</v>
      </c>
      <c r="AX33" t="s">
        <v>10751</v>
      </c>
      <c r="AY33" t="s">
        <v>10751</v>
      </c>
      <c r="AZ33" t="s">
        <v>10751</v>
      </c>
      <c r="BA33" t="s">
        <v>10751</v>
      </c>
      <c r="BB33" t="s">
        <v>10751</v>
      </c>
      <c r="BC33" t="s">
        <v>10751</v>
      </c>
      <c r="BD33" t="s">
        <v>10751</v>
      </c>
    </row>
    <row r="34" spans="1:56">
      <c r="A34" t="s">
        <v>10750</v>
      </c>
      <c r="B34">
        <v>1750</v>
      </c>
      <c r="C34">
        <v>1999</v>
      </c>
      <c r="D34" t="s">
        <v>10751</v>
      </c>
      <c r="E34" t="s">
        <v>10751</v>
      </c>
      <c r="F34" t="s">
        <v>10751</v>
      </c>
      <c r="G34" t="str">
        <f t="shared" si="0"/>
        <v/>
      </c>
      <c r="H34" t="s">
        <v>10751</v>
      </c>
      <c r="I34" t="str">
        <f t="shared" si="1"/>
        <v/>
      </c>
      <c r="K34" t="s">
        <v>10751</v>
      </c>
      <c r="L34" t="s">
        <v>10751</v>
      </c>
      <c r="M34" t="s">
        <v>10751</v>
      </c>
      <c r="N34" t="s">
        <v>10751</v>
      </c>
      <c r="O34" t="s">
        <v>10751</v>
      </c>
      <c r="P34" t="s">
        <v>10751</v>
      </c>
      <c r="Q34" t="s">
        <v>10751</v>
      </c>
      <c r="R34" t="s">
        <v>10751</v>
      </c>
      <c r="S34" t="s">
        <v>10751</v>
      </c>
      <c r="T34" t="s">
        <v>10751</v>
      </c>
      <c r="U34" t="s">
        <v>10751</v>
      </c>
      <c r="V34" t="s">
        <v>10751</v>
      </c>
      <c r="W34" t="s">
        <v>10751</v>
      </c>
      <c r="X34" t="s">
        <v>10751</v>
      </c>
      <c r="Y34" t="s">
        <v>10751</v>
      </c>
      <c r="Z34" t="s">
        <v>10751</v>
      </c>
      <c r="AA34" t="s">
        <v>10751</v>
      </c>
      <c r="AB34" t="s">
        <v>10751</v>
      </c>
      <c r="AC34" t="s">
        <v>10751</v>
      </c>
      <c r="AD34" t="s">
        <v>10751</v>
      </c>
      <c r="AE34" t="s">
        <v>10751</v>
      </c>
      <c r="AF34" t="s">
        <v>10751</v>
      </c>
      <c r="AG34" t="s">
        <v>10751</v>
      </c>
      <c r="AH34" t="s">
        <v>10751</v>
      </c>
      <c r="AI34" t="s">
        <v>10751</v>
      </c>
      <c r="AJ34" t="s">
        <v>10751</v>
      </c>
      <c r="AK34" t="s">
        <v>10751</v>
      </c>
      <c r="AL34" t="s">
        <v>10751</v>
      </c>
      <c r="AM34" t="s">
        <v>10751</v>
      </c>
      <c r="AN34" t="s">
        <v>10751</v>
      </c>
      <c r="AO34" t="s">
        <v>10751</v>
      </c>
      <c r="AP34" t="s">
        <v>10751</v>
      </c>
      <c r="AQ34" t="s">
        <v>10751</v>
      </c>
      <c r="AR34" t="s">
        <v>10751</v>
      </c>
      <c r="AS34" t="s">
        <v>10751</v>
      </c>
      <c r="AT34" t="s">
        <v>10751</v>
      </c>
      <c r="AU34" t="s">
        <v>10751</v>
      </c>
      <c r="AV34" t="s">
        <v>10751</v>
      </c>
      <c r="AW34" t="s">
        <v>10751</v>
      </c>
      <c r="AX34" t="s">
        <v>10751</v>
      </c>
      <c r="AY34" t="s">
        <v>10751</v>
      </c>
      <c r="AZ34" t="s">
        <v>10751</v>
      </c>
      <c r="BA34" t="s">
        <v>10751</v>
      </c>
      <c r="BB34" t="s">
        <v>10751</v>
      </c>
      <c r="BC34" t="s">
        <v>10751</v>
      </c>
      <c r="BD34" t="s">
        <v>10751</v>
      </c>
    </row>
    <row r="35" spans="1:56">
      <c r="A35" t="s">
        <v>10750</v>
      </c>
      <c r="B35">
        <v>1750</v>
      </c>
      <c r="C35">
        <v>2000</v>
      </c>
      <c r="D35" t="s">
        <v>10751</v>
      </c>
      <c r="E35" t="s">
        <v>10751</v>
      </c>
      <c r="F35" t="s">
        <v>10751</v>
      </c>
      <c r="G35" t="str">
        <f t="shared" si="0"/>
        <v/>
      </c>
      <c r="H35" t="s">
        <v>10751</v>
      </c>
      <c r="I35" t="str">
        <f t="shared" si="1"/>
        <v/>
      </c>
      <c r="K35" t="s">
        <v>10751</v>
      </c>
      <c r="L35" t="s">
        <v>10751</v>
      </c>
      <c r="M35" t="s">
        <v>10751</v>
      </c>
      <c r="N35" t="s">
        <v>10751</v>
      </c>
      <c r="O35" t="s">
        <v>10751</v>
      </c>
      <c r="P35" t="s">
        <v>10751</v>
      </c>
      <c r="Q35" t="s">
        <v>10751</v>
      </c>
      <c r="R35" t="s">
        <v>10751</v>
      </c>
      <c r="S35" t="s">
        <v>10751</v>
      </c>
      <c r="T35" t="s">
        <v>10751</v>
      </c>
      <c r="U35" t="s">
        <v>10751</v>
      </c>
      <c r="V35" t="s">
        <v>10751</v>
      </c>
      <c r="W35" t="s">
        <v>10751</v>
      </c>
      <c r="X35" t="s">
        <v>10751</v>
      </c>
      <c r="Y35" t="s">
        <v>10751</v>
      </c>
      <c r="Z35" t="s">
        <v>10751</v>
      </c>
      <c r="AA35" t="s">
        <v>10751</v>
      </c>
      <c r="AB35" t="s">
        <v>10751</v>
      </c>
      <c r="AC35" t="s">
        <v>10751</v>
      </c>
      <c r="AD35" t="s">
        <v>10751</v>
      </c>
      <c r="AE35" t="s">
        <v>10751</v>
      </c>
      <c r="AF35" t="s">
        <v>10751</v>
      </c>
      <c r="AG35" t="s">
        <v>10751</v>
      </c>
      <c r="AH35" t="s">
        <v>10751</v>
      </c>
      <c r="AI35" t="s">
        <v>10751</v>
      </c>
      <c r="AJ35" t="s">
        <v>10751</v>
      </c>
      <c r="AK35" t="s">
        <v>10751</v>
      </c>
      <c r="AL35" t="s">
        <v>10751</v>
      </c>
      <c r="AM35" t="s">
        <v>10751</v>
      </c>
      <c r="AN35" t="s">
        <v>10751</v>
      </c>
      <c r="AO35" t="s">
        <v>10751</v>
      </c>
      <c r="AP35" t="s">
        <v>10751</v>
      </c>
      <c r="AQ35" t="s">
        <v>10751</v>
      </c>
      <c r="AR35" t="s">
        <v>10751</v>
      </c>
      <c r="AS35" t="s">
        <v>10751</v>
      </c>
      <c r="AT35" t="s">
        <v>10751</v>
      </c>
      <c r="AU35" t="s">
        <v>10751</v>
      </c>
      <c r="AV35" t="s">
        <v>10751</v>
      </c>
      <c r="AW35" t="s">
        <v>10751</v>
      </c>
      <c r="AX35" t="s">
        <v>10751</v>
      </c>
      <c r="AY35" t="s">
        <v>10751</v>
      </c>
      <c r="AZ35" t="s">
        <v>10751</v>
      </c>
      <c r="BA35" t="s">
        <v>10751</v>
      </c>
      <c r="BB35" t="s">
        <v>10751</v>
      </c>
      <c r="BC35" t="s">
        <v>10751</v>
      </c>
      <c r="BD35" t="s">
        <v>10751</v>
      </c>
    </row>
    <row r="36" spans="1:56">
      <c r="A36" t="s">
        <v>10750</v>
      </c>
      <c r="B36">
        <v>1750</v>
      </c>
      <c r="C36">
        <v>2001</v>
      </c>
      <c r="D36" t="s">
        <v>10751</v>
      </c>
      <c r="E36" t="s">
        <v>10751</v>
      </c>
      <c r="F36" t="s">
        <v>10751</v>
      </c>
      <c r="G36" t="str">
        <f t="shared" si="0"/>
        <v/>
      </c>
      <c r="H36" t="s">
        <v>10751</v>
      </c>
      <c r="I36" t="str">
        <f t="shared" si="1"/>
        <v/>
      </c>
      <c r="K36" t="s">
        <v>10751</v>
      </c>
      <c r="L36" t="s">
        <v>10751</v>
      </c>
      <c r="M36" t="s">
        <v>10751</v>
      </c>
      <c r="N36" t="s">
        <v>10751</v>
      </c>
      <c r="O36" t="s">
        <v>10751</v>
      </c>
      <c r="P36" t="s">
        <v>10751</v>
      </c>
      <c r="Q36" t="s">
        <v>10751</v>
      </c>
      <c r="R36" t="s">
        <v>10751</v>
      </c>
      <c r="S36" t="s">
        <v>10751</v>
      </c>
      <c r="T36" t="s">
        <v>10751</v>
      </c>
      <c r="U36" t="s">
        <v>10751</v>
      </c>
      <c r="V36" t="s">
        <v>10751</v>
      </c>
      <c r="W36" t="s">
        <v>10751</v>
      </c>
      <c r="X36" t="s">
        <v>10751</v>
      </c>
      <c r="Y36" t="s">
        <v>10751</v>
      </c>
      <c r="Z36" t="s">
        <v>10751</v>
      </c>
      <c r="AA36" t="s">
        <v>10751</v>
      </c>
      <c r="AB36" t="s">
        <v>10751</v>
      </c>
      <c r="AC36" t="s">
        <v>10751</v>
      </c>
      <c r="AD36" t="s">
        <v>10751</v>
      </c>
      <c r="AE36" t="s">
        <v>10751</v>
      </c>
      <c r="AF36" t="s">
        <v>10751</v>
      </c>
      <c r="AG36" t="s">
        <v>10751</v>
      </c>
      <c r="AH36" t="s">
        <v>10751</v>
      </c>
      <c r="AI36" t="s">
        <v>10751</v>
      </c>
      <c r="AJ36" t="s">
        <v>10751</v>
      </c>
      <c r="AK36" t="s">
        <v>10751</v>
      </c>
      <c r="AL36" t="s">
        <v>10751</v>
      </c>
      <c r="AM36" t="s">
        <v>10751</v>
      </c>
      <c r="AN36" t="s">
        <v>10751</v>
      </c>
      <c r="AO36" t="s">
        <v>10751</v>
      </c>
      <c r="AP36" t="s">
        <v>10751</v>
      </c>
      <c r="AQ36" t="s">
        <v>10751</v>
      </c>
      <c r="AR36" t="s">
        <v>10751</v>
      </c>
      <c r="AS36" t="s">
        <v>10751</v>
      </c>
      <c r="AT36" t="s">
        <v>10751</v>
      </c>
      <c r="AU36" t="s">
        <v>10751</v>
      </c>
      <c r="AV36" t="s">
        <v>10751</v>
      </c>
      <c r="AW36" t="s">
        <v>10751</v>
      </c>
      <c r="AX36" t="s">
        <v>10751</v>
      </c>
      <c r="AY36" t="s">
        <v>10751</v>
      </c>
      <c r="AZ36" t="s">
        <v>10751</v>
      </c>
      <c r="BA36" t="s">
        <v>10751</v>
      </c>
      <c r="BB36" t="s">
        <v>10751</v>
      </c>
      <c r="BC36" t="s">
        <v>10751</v>
      </c>
      <c r="BD36" t="s">
        <v>10751</v>
      </c>
    </row>
    <row r="37" spans="1:56">
      <c r="A37" t="s">
        <v>10750</v>
      </c>
      <c r="B37">
        <v>1750</v>
      </c>
      <c r="C37">
        <v>2002</v>
      </c>
      <c r="D37" t="s">
        <v>10751</v>
      </c>
      <c r="E37" t="s">
        <v>10751</v>
      </c>
      <c r="F37" t="s">
        <v>10751</v>
      </c>
      <c r="G37" t="str">
        <f t="shared" si="0"/>
        <v/>
      </c>
      <c r="H37" t="s">
        <v>10751</v>
      </c>
      <c r="I37" t="str">
        <f t="shared" si="1"/>
        <v/>
      </c>
      <c r="K37" t="s">
        <v>10751</v>
      </c>
      <c r="L37" t="s">
        <v>10751</v>
      </c>
      <c r="M37" t="s">
        <v>10751</v>
      </c>
      <c r="N37" t="s">
        <v>10751</v>
      </c>
      <c r="O37" t="s">
        <v>10751</v>
      </c>
      <c r="P37" t="s">
        <v>10751</v>
      </c>
      <c r="Q37" t="s">
        <v>10751</v>
      </c>
      <c r="R37" t="s">
        <v>10751</v>
      </c>
      <c r="S37" t="s">
        <v>10751</v>
      </c>
      <c r="T37" t="s">
        <v>10751</v>
      </c>
      <c r="U37" t="s">
        <v>10751</v>
      </c>
      <c r="V37" t="s">
        <v>10751</v>
      </c>
      <c r="W37" t="s">
        <v>10751</v>
      </c>
      <c r="X37" t="s">
        <v>10751</v>
      </c>
      <c r="Y37" t="s">
        <v>10751</v>
      </c>
      <c r="Z37" t="s">
        <v>10751</v>
      </c>
      <c r="AA37" t="s">
        <v>10751</v>
      </c>
      <c r="AB37" t="s">
        <v>10751</v>
      </c>
      <c r="AC37" t="s">
        <v>10751</v>
      </c>
      <c r="AD37" t="s">
        <v>10751</v>
      </c>
      <c r="AE37" t="s">
        <v>10751</v>
      </c>
      <c r="AF37" t="s">
        <v>10751</v>
      </c>
      <c r="AG37" t="s">
        <v>10751</v>
      </c>
      <c r="AH37" t="s">
        <v>10751</v>
      </c>
      <c r="AI37" t="s">
        <v>10751</v>
      </c>
      <c r="AJ37" t="s">
        <v>10751</v>
      </c>
      <c r="AK37" t="s">
        <v>10751</v>
      </c>
      <c r="AL37" t="s">
        <v>10751</v>
      </c>
      <c r="AM37" t="s">
        <v>10751</v>
      </c>
      <c r="AN37" t="s">
        <v>10751</v>
      </c>
      <c r="AO37" t="s">
        <v>10751</v>
      </c>
      <c r="AP37" t="s">
        <v>10751</v>
      </c>
      <c r="AQ37" t="s">
        <v>10751</v>
      </c>
      <c r="AR37" t="s">
        <v>10751</v>
      </c>
      <c r="AS37" t="s">
        <v>10751</v>
      </c>
      <c r="AT37" t="s">
        <v>10751</v>
      </c>
      <c r="AU37" t="s">
        <v>10751</v>
      </c>
      <c r="AV37" t="s">
        <v>10751</v>
      </c>
      <c r="AW37" t="s">
        <v>10751</v>
      </c>
      <c r="AX37" t="s">
        <v>10751</v>
      </c>
      <c r="AY37" t="s">
        <v>10751</v>
      </c>
      <c r="AZ37" t="s">
        <v>10751</v>
      </c>
      <c r="BA37" t="s">
        <v>10751</v>
      </c>
      <c r="BB37" t="s">
        <v>10751</v>
      </c>
      <c r="BC37" t="s">
        <v>10751</v>
      </c>
      <c r="BD37" t="s">
        <v>10751</v>
      </c>
    </row>
    <row r="38" spans="1:56">
      <c r="A38" t="s">
        <v>10750</v>
      </c>
      <c r="B38">
        <v>1750</v>
      </c>
      <c r="C38">
        <v>2003</v>
      </c>
      <c r="D38" t="s">
        <v>10751</v>
      </c>
      <c r="E38" t="s">
        <v>10751</v>
      </c>
      <c r="F38" t="s">
        <v>10751</v>
      </c>
      <c r="G38" t="str">
        <f t="shared" si="0"/>
        <v/>
      </c>
      <c r="H38" t="s">
        <v>10751</v>
      </c>
      <c r="I38" t="str">
        <f t="shared" si="1"/>
        <v/>
      </c>
      <c r="K38" t="s">
        <v>10751</v>
      </c>
      <c r="L38" t="s">
        <v>10751</v>
      </c>
      <c r="M38" t="s">
        <v>10751</v>
      </c>
      <c r="N38" t="s">
        <v>10751</v>
      </c>
      <c r="O38" t="s">
        <v>10751</v>
      </c>
      <c r="P38" t="s">
        <v>10751</v>
      </c>
      <c r="Q38" t="s">
        <v>10751</v>
      </c>
      <c r="R38" t="s">
        <v>10751</v>
      </c>
      <c r="S38" t="s">
        <v>10751</v>
      </c>
      <c r="T38" t="s">
        <v>10751</v>
      </c>
      <c r="U38" t="s">
        <v>10751</v>
      </c>
      <c r="V38" t="s">
        <v>10751</v>
      </c>
      <c r="W38" t="s">
        <v>10751</v>
      </c>
      <c r="X38" t="s">
        <v>10751</v>
      </c>
      <c r="Y38" t="s">
        <v>10751</v>
      </c>
      <c r="Z38" t="s">
        <v>10751</v>
      </c>
      <c r="AA38" t="s">
        <v>10751</v>
      </c>
      <c r="AB38" t="s">
        <v>10751</v>
      </c>
      <c r="AC38" t="s">
        <v>10751</v>
      </c>
      <c r="AD38" t="s">
        <v>10751</v>
      </c>
      <c r="AE38" t="s">
        <v>10751</v>
      </c>
      <c r="AF38" t="s">
        <v>10751</v>
      </c>
      <c r="AG38" t="s">
        <v>10751</v>
      </c>
      <c r="AH38" t="s">
        <v>10751</v>
      </c>
      <c r="AI38" t="s">
        <v>10751</v>
      </c>
      <c r="AJ38" t="s">
        <v>10751</v>
      </c>
      <c r="AK38" t="s">
        <v>10751</v>
      </c>
      <c r="AL38" t="s">
        <v>10751</v>
      </c>
      <c r="AM38" t="s">
        <v>10751</v>
      </c>
      <c r="AN38" t="s">
        <v>10751</v>
      </c>
      <c r="AO38" t="s">
        <v>10751</v>
      </c>
      <c r="AP38" t="s">
        <v>10751</v>
      </c>
      <c r="AQ38" t="s">
        <v>10751</v>
      </c>
      <c r="AR38" t="s">
        <v>10751</v>
      </c>
      <c r="AS38" t="s">
        <v>10751</v>
      </c>
      <c r="AT38" t="s">
        <v>10751</v>
      </c>
      <c r="AU38" t="s">
        <v>10751</v>
      </c>
      <c r="AV38" t="s">
        <v>10751</v>
      </c>
      <c r="AW38" t="s">
        <v>10751</v>
      </c>
      <c r="AX38" t="s">
        <v>10751</v>
      </c>
      <c r="AY38" t="s">
        <v>10751</v>
      </c>
      <c r="AZ38" t="s">
        <v>10751</v>
      </c>
      <c r="BA38" t="s">
        <v>10751</v>
      </c>
      <c r="BB38" t="s">
        <v>10751</v>
      </c>
      <c r="BC38" t="s">
        <v>10751</v>
      </c>
      <c r="BD38" t="s">
        <v>10751</v>
      </c>
    </row>
    <row r="39" spans="1:56">
      <c r="A39" t="s">
        <v>10750</v>
      </c>
      <c r="B39">
        <v>1750</v>
      </c>
      <c r="C39">
        <v>2004</v>
      </c>
      <c r="D39" t="s">
        <v>10751</v>
      </c>
      <c r="E39" t="s">
        <v>10751</v>
      </c>
      <c r="F39" t="s">
        <v>10751</v>
      </c>
      <c r="G39" t="str">
        <f t="shared" si="0"/>
        <v/>
      </c>
      <c r="H39" t="s">
        <v>10751</v>
      </c>
      <c r="I39" t="str">
        <f t="shared" si="1"/>
        <v/>
      </c>
      <c r="K39" t="s">
        <v>10751</v>
      </c>
      <c r="L39" t="s">
        <v>10751</v>
      </c>
      <c r="M39" t="s">
        <v>10751</v>
      </c>
      <c r="N39" t="s">
        <v>10751</v>
      </c>
      <c r="O39" t="s">
        <v>10751</v>
      </c>
      <c r="P39" t="s">
        <v>10751</v>
      </c>
      <c r="Q39" t="s">
        <v>10751</v>
      </c>
      <c r="R39" t="s">
        <v>10751</v>
      </c>
      <c r="S39" t="s">
        <v>10751</v>
      </c>
      <c r="T39" t="s">
        <v>10751</v>
      </c>
      <c r="U39" t="s">
        <v>10751</v>
      </c>
      <c r="V39" t="s">
        <v>10751</v>
      </c>
      <c r="W39" t="s">
        <v>10751</v>
      </c>
      <c r="X39" t="s">
        <v>10751</v>
      </c>
      <c r="Y39" t="s">
        <v>10751</v>
      </c>
      <c r="Z39" t="s">
        <v>10751</v>
      </c>
      <c r="AA39" t="s">
        <v>10751</v>
      </c>
      <c r="AB39" t="s">
        <v>10751</v>
      </c>
      <c r="AC39" t="s">
        <v>10751</v>
      </c>
      <c r="AD39" t="s">
        <v>10751</v>
      </c>
      <c r="AE39" t="s">
        <v>10751</v>
      </c>
      <c r="AF39" t="s">
        <v>10751</v>
      </c>
      <c r="AG39" t="s">
        <v>10751</v>
      </c>
      <c r="AH39" t="s">
        <v>10751</v>
      </c>
      <c r="AI39" t="s">
        <v>10751</v>
      </c>
      <c r="AJ39" t="s">
        <v>10751</v>
      </c>
      <c r="AK39" t="s">
        <v>10751</v>
      </c>
      <c r="AL39" t="s">
        <v>10751</v>
      </c>
      <c r="AM39" t="s">
        <v>10751</v>
      </c>
      <c r="AN39" t="s">
        <v>10751</v>
      </c>
      <c r="AO39" t="s">
        <v>10751</v>
      </c>
      <c r="AP39" t="s">
        <v>10751</v>
      </c>
      <c r="AQ39" t="s">
        <v>10751</v>
      </c>
      <c r="AR39" t="s">
        <v>10751</v>
      </c>
      <c r="AS39" t="s">
        <v>10751</v>
      </c>
      <c r="AT39" t="s">
        <v>10751</v>
      </c>
      <c r="AU39" t="s">
        <v>10751</v>
      </c>
      <c r="AV39" t="s">
        <v>10751</v>
      </c>
      <c r="AW39" t="s">
        <v>10751</v>
      </c>
      <c r="AX39" t="s">
        <v>10751</v>
      </c>
      <c r="AY39" t="s">
        <v>10751</v>
      </c>
      <c r="AZ39" t="s">
        <v>10751</v>
      </c>
      <c r="BA39" t="s">
        <v>10751</v>
      </c>
      <c r="BB39" t="s">
        <v>10751</v>
      </c>
      <c r="BC39" t="s">
        <v>10751</v>
      </c>
      <c r="BD39" t="s">
        <v>10751</v>
      </c>
    </row>
    <row r="40" spans="1:56">
      <c r="A40" t="s">
        <v>10750</v>
      </c>
      <c r="B40">
        <v>1750</v>
      </c>
      <c r="C40">
        <v>2005</v>
      </c>
      <c r="D40" t="s">
        <v>10751</v>
      </c>
      <c r="E40" t="s">
        <v>10751</v>
      </c>
      <c r="F40" t="s">
        <v>10751</v>
      </c>
      <c r="G40" t="str">
        <f t="shared" si="0"/>
        <v/>
      </c>
      <c r="H40" t="s">
        <v>10751</v>
      </c>
      <c r="I40" t="str">
        <f t="shared" si="1"/>
        <v/>
      </c>
      <c r="K40" t="s">
        <v>10751</v>
      </c>
      <c r="L40" t="s">
        <v>10751</v>
      </c>
      <c r="M40" t="s">
        <v>10751</v>
      </c>
      <c r="N40" t="s">
        <v>10751</v>
      </c>
      <c r="O40" t="s">
        <v>10751</v>
      </c>
      <c r="P40" t="s">
        <v>10751</v>
      </c>
      <c r="Q40" t="s">
        <v>10751</v>
      </c>
      <c r="R40" t="s">
        <v>10751</v>
      </c>
      <c r="S40" t="s">
        <v>10751</v>
      </c>
      <c r="T40" t="s">
        <v>10751</v>
      </c>
      <c r="U40" t="s">
        <v>10751</v>
      </c>
      <c r="V40" t="s">
        <v>10751</v>
      </c>
      <c r="W40" t="s">
        <v>10751</v>
      </c>
      <c r="X40" t="s">
        <v>10751</v>
      </c>
      <c r="Y40" t="s">
        <v>10751</v>
      </c>
      <c r="Z40" t="s">
        <v>10751</v>
      </c>
      <c r="AA40" t="s">
        <v>10751</v>
      </c>
      <c r="AB40" t="s">
        <v>10751</v>
      </c>
      <c r="AC40" t="s">
        <v>10751</v>
      </c>
      <c r="AD40" t="s">
        <v>10751</v>
      </c>
      <c r="AE40" t="s">
        <v>10751</v>
      </c>
      <c r="AF40" t="s">
        <v>10751</v>
      </c>
      <c r="AG40" t="s">
        <v>10751</v>
      </c>
      <c r="AH40" t="s">
        <v>10751</v>
      </c>
      <c r="AI40" t="s">
        <v>10751</v>
      </c>
      <c r="AJ40" t="s">
        <v>10751</v>
      </c>
      <c r="AK40" t="s">
        <v>10751</v>
      </c>
      <c r="AL40" t="s">
        <v>10751</v>
      </c>
      <c r="AM40" t="s">
        <v>10751</v>
      </c>
      <c r="AN40" t="s">
        <v>10751</v>
      </c>
      <c r="AO40" t="s">
        <v>10751</v>
      </c>
      <c r="AP40" t="s">
        <v>10751</v>
      </c>
      <c r="AQ40" t="s">
        <v>10751</v>
      </c>
      <c r="AR40" t="s">
        <v>10751</v>
      </c>
      <c r="AS40" t="s">
        <v>10751</v>
      </c>
      <c r="AT40" t="s">
        <v>10751</v>
      </c>
      <c r="AU40" t="s">
        <v>10751</v>
      </c>
      <c r="AV40" t="s">
        <v>10751</v>
      </c>
      <c r="AW40" t="s">
        <v>10751</v>
      </c>
      <c r="AX40" t="s">
        <v>10751</v>
      </c>
      <c r="AY40" t="s">
        <v>10751</v>
      </c>
      <c r="AZ40" t="s">
        <v>10751</v>
      </c>
      <c r="BA40" t="s">
        <v>10751</v>
      </c>
      <c r="BB40" t="s">
        <v>10751</v>
      </c>
      <c r="BC40" t="s">
        <v>10751</v>
      </c>
      <c r="BD40" t="s">
        <v>10751</v>
      </c>
    </row>
    <row r="41" spans="1:56">
      <c r="A41" t="s">
        <v>10750</v>
      </c>
      <c r="B41">
        <v>1750</v>
      </c>
      <c r="C41">
        <v>2006</v>
      </c>
      <c r="D41" t="s">
        <v>10751</v>
      </c>
      <c r="E41" t="s">
        <v>10751</v>
      </c>
      <c r="F41" t="s">
        <v>10751</v>
      </c>
      <c r="G41" t="str">
        <f t="shared" si="0"/>
        <v/>
      </c>
      <c r="H41" t="s">
        <v>10751</v>
      </c>
      <c r="I41" t="str">
        <f t="shared" si="1"/>
        <v/>
      </c>
      <c r="K41" t="s">
        <v>10751</v>
      </c>
      <c r="L41" t="s">
        <v>10751</v>
      </c>
      <c r="M41" t="s">
        <v>10751</v>
      </c>
      <c r="N41" t="s">
        <v>10751</v>
      </c>
      <c r="O41" t="s">
        <v>10751</v>
      </c>
      <c r="P41" t="s">
        <v>10751</v>
      </c>
      <c r="Q41" t="s">
        <v>10751</v>
      </c>
      <c r="R41" t="s">
        <v>10751</v>
      </c>
      <c r="S41" t="s">
        <v>10751</v>
      </c>
      <c r="T41" t="s">
        <v>10751</v>
      </c>
      <c r="U41" t="s">
        <v>10751</v>
      </c>
      <c r="V41" t="s">
        <v>10751</v>
      </c>
      <c r="W41" t="s">
        <v>10751</v>
      </c>
      <c r="X41" t="s">
        <v>10751</v>
      </c>
      <c r="Y41" t="s">
        <v>10751</v>
      </c>
      <c r="Z41" t="s">
        <v>10751</v>
      </c>
      <c r="AA41" t="s">
        <v>10751</v>
      </c>
      <c r="AB41" t="s">
        <v>10751</v>
      </c>
      <c r="AC41" t="s">
        <v>10751</v>
      </c>
      <c r="AD41" t="s">
        <v>10751</v>
      </c>
      <c r="AE41" t="s">
        <v>10751</v>
      </c>
      <c r="AF41" t="s">
        <v>10751</v>
      </c>
      <c r="AG41" t="s">
        <v>10751</v>
      </c>
      <c r="AH41" t="s">
        <v>10751</v>
      </c>
      <c r="AI41" t="s">
        <v>10751</v>
      </c>
      <c r="AJ41" t="s">
        <v>10751</v>
      </c>
      <c r="AK41" t="s">
        <v>10751</v>
      </c>
      <c r="AL41" t="s">
        <v>10751</v>
      </c>
      <c r="AM41" t="s">
        <v>10751</v>
      </c>
      <c r="AN41" t="s">
        <v>10751</v>
      </c>
      <c r="AO41" t="s">
        <v>10751</v>
      </c>
      <c r="AP41" t="s">
        <v>10751</v>
      </c>
      <c r="AQ41" t="s">
        <v>10751</v>
      </c>
      <c r="AR41" t="s">
        <v>10751</v>
      </c>
      <c r="AS41" t="s">
        <v>10751</v>
      </c>
      <c r="AT41" t="s">
        <v>10751</v>
      </c>
      <c r="AU41" t="s">
        <v>10751</v>
      </c>
      <c r="AV41" t="s">
        <v>10751</v>
      </c>
      <c r="AW41" t="s">
        <v>10751</v>
      </c>
      <c r="AX41" t="s">
        <v>10751</v>
      </c>
      <c r="AY41" t="s">
        <v>10751</v>
      </c>
      <c r="AZ41" t="s">
        <v>10751</v>
      </c>
      <c r="BA41" t="s">
        <v>10751</v>
      </c>
      <c r="BB41" t="s">
        <v>10751</v>
      </c>
      <c r="BC41" t="s">
        <v>10751</v>
      </c>
      <c r="BD41" t="s">
        <v>10751</v>
      </c>
    </row>
    <row r="42" spans="1:56">
      <c r="A42" t="s">
        <v>10750</v>
      </c>
      <c r="B42">
        <v>1750</v>
      </c>
      <c r="C42">
        <v>2007</v>
      </c>
      <c r="D42" t="s">
        <v>10751</v>
      </c>
      <c r="E42" t="s">
        <v>10751</v>
      </c>
      <c r="F42" t="s">
        <v>10751</v>
      </c>
      <c r="G42" t="str">
        <f t="shared" ref="G42:G73" si="2">IFERROR(F42*E42,"")</f>
        <v/>
      </c>
      <c r="H42" t="s">
        <v>10751</v>
      </c>
      <c r="I42" t="str">
        <f t="shared" si="1"/>
        <v/>
      </c>
      <c r="K42" t="s">
        <v>10751</v>
      </c>
      <c r="L42" t="s">
        <v>10751</v>
      </c>
      <c r="M42" t="s">
        <v>10751</v>
      </c>
      <c r="N42" t="s">
        <v>10751</v>
      </c>
      <c r="O42" t="s">
        <v>10751</v>
      </c>
      <c r="P42" t="s">
        <v>10751</v>
      </c>
      <c r="Q42" t="s">
        <v>10751</v>
      </c>
      <c r="R42" t="s">
        <v>10751</v>
      </c>
      <c r="S42" t="s">
        <v>10751</v>
      </c>
      <c r="T42" t="s">
        <v>10751</v>
      </c>
      <c r="U42" t="s">
        <v>10751</v>
      </c>
      <c r="V42" t="s">
        <v>10751</v>
      </c>
      <c r="W42" t="s">
        <v>10751</v>
      </c>
      <c r="X42" t="s">
        <v>10751</v>
      </c>
      <c r="Y42" t="s">
        <v>10751</v>
      </c>
      <c r="Z42" t="s">
        <v>10751</v>
      </c>
      <c r="AA42" t="s">
        <v>10751</v>
      </c>
      <c r="AB42" t="s">
        <v>10751</v>
      </c>
      <c r="AC42" t="s">
        <v>10751</v>
      </c>
      <c r="AD42" t="s">
        <v>10751</v>
      </c>
      <c r="AE42" t="s">
        <v>10751</v>
      </c>
      <c r="AF42" t="s">
        <v>10751</v>
      </c>
      <c r="AG42" t="s">
        <v>10751</v>
      </c>
      <c r="AH42" t="s">
        <v>10751</v>
      </c>
      <c r="AI42" t="s">
        <v>10751</v>
      </c>
      <c r="AJ42" t="s">
        <v>10751</v>
      </c>
      <c r="AK42" t="s">
        <v>10751</v>
      </c>
      <c r="AL42" t="s">
        <v>10751</v>
      </c>
      <c r="AM42" t="s">
        <v>10751</v>
      </c>
      <c r="AN42" t="s">
        <v>10751</v>
      </c>
      <c r="AO42" t="s">
        <v>10751</v>
      </c>
      <c r="AP42" t="s">
        <v>10751</v>
      </c>
      <c r="AQ42" t="s">
        <v>10751</v>
      </c>
      <c r="AR42" t="s">
        <v>10751</v>
      </c>
      <c r="AS42" t="s">
        <v>10751</v>
      </c>
      <c r="AT42" t="s">
        <v>10751</v>
      </c>
      <c r="AU42" t="s">
        <v>10751</v>
      </c>
      <c r="AV42" t="s">
        <v>10751</v>
      </c>
      <c r="AW42" t="s">
        <v>10751</v>
      </c>
      <c r="AX42" t="s">
        <v>10751</v>
      </c>
      <c r="AY42" t="s">
        <v>10751</v>
      </c>
      <c r="AZ42" t="s">
        <v>10751</v>
      </c>
      <c r="BA42" t="s">
        <v>10751</v>
      </c>
      <c r="BB42" t="s">
        <v>10751</v>
      </c>
      <c r="BC42" t="s">
        <v>10751</v>
      </c>
      <c r="BD42" t="s">
        <v>10751</v>
      </c>
    </row>
    <row r="43" spans="1:56">
      <c r="A43" t="s">
        <v>10750</v>
      </c>
      <c r="B43">
        <v>1750</v>
      </c>
      <c r="C43">
        <v>2008</v>
      </c>
      <c r="D43" t="s">
        <v>10751</v>
      </c>
      <c r="E43" t="s">
        <v>10751</v>
      </c>
      <c r="F43" t="s">
        <v>10751</v>
      </c>
      <c r="G43" t="str">
        <f t="shared" si="2"/>
        <v/>
      </c>
      <c r="H43" t="s">
        <v>10751</v>
      </c>
      <c r="I43" t="str">
        <f t="shared" si="1"/>
        <v/>
      </c>
      <c r="K43" t="s">
        <v>10751</v>
      </c>
      <c r="L43" t="s">
        <v>10751</v>
      </c>
      <c r="M43" t="s">
        <v>10751</v>
      </c>
      <c r="N43" t="s">
        <v>10751</v>
      </c>
      <c r="O43" t="s">
        <v>10751</v>
      </c>
      <c r="P43" t="s">
        <v>10751</v>
      </c>
      <c r="Q43" t="s">
        <v>10751</v>
      </c>
      <c r="R43" t="s">
        <v>10751</v>
      </c>
      <c r="S43" t="s">
        <v>10751</v>
      </c>
      <c r="T43" t="s">
        <v>10751</v>
      </c>
      <c r="U43" t="s">
        <v>10751</v>
      </c>
      <c r="V43" t="s">
        <v>10751</v>
      </c>
      <c r="W43" t="s">
        <v>10751</v>
      </c>
      <c r="X43" t="s">
        <v>10751</v>
      </c>
      <c r="Y43" t="s">
        <v>10751</v>
      </c>
      <c r="Z43" t="s">
        <v>10751</v>
      </c>
      <c r="AA43" t="s">
        <v>10751</v>
      </c>
      <c r="AB43" t="s">
        <v>10751</v>
      </c>
      <c r="AC43" t="s">
        <v>10751</v>
      </c>
      <c r="AD43" t="s">
        <v>10751</v>
      </c>
      <c r="AE43" t="s">
        <v>10751</v>
      </c>
      <c r="AF43" t="s">
        <v>10751</v>
      </c>
      <c r="AG43" t="s">
        <v>10751</v>
      </c>
      <c r="AH43" t="s">
        <v>10751</v>
      </c>
      <c r="AI43" t="s">
        <v>10751</v>
      </c>
      <c r="AJ43" t="s">
        <v>10751</v>
      </c>
      <c r="AK43" t="s">
        <v>10751</v>
      </c>
      <c r="AL43" t="s">
        <v>10751</v>
      </c>
      <c r="AM43" t="s">
        <v>10751</v>
      </c>
      <c r="AN43" t="s">
        <v>10751</v>
      </c>
      <c r="AO43" t="s">
        <v>10751</v>
      </c>
      <c r="AP43" t="s">
        <v>10751</v>
      </c>
      <c r="AQ43" t="s">
        <v>10751</v>
      </c>
      <c r="AR43" t="s">
        <v>10751</v>
      </c>
      <c r="AS43" t="s">
        <v>10751</v>
      </c>
      <c r="AT43" t="s">
        <v>10751</v>
      </c>
      <c r="AU43" t="s">
        <v>10751</v>
      </c>
      <c r="AV43" t="s">
        <v>10751</v>
      </c>
      <c r="AW43" t="s">
        <v>10751</v>
      </c>
      <c r="AX43" t="s">
        <v>10751</v>
      </c>
      <c r="AY43" t="s">
        <v>10751</v>
      </c>
      <c r="AZ43" t="s">
        <v>10751</v>
      </c>
      <c r="BA43" t="s">
        <v>10751</v>
      </c>
      <c r="BB43" t="s">
        <v>10751</v>
      </c>
      <c r="BC43" t="s">
        <v>10751</v>
      </c>
      <c r="BD43" t="s">
        <v>10751</v>
      </c>
    </row>
    <row r="44" spans="1:56">
      <c r="A44" t="s">
        <v>10750</v>
      </c>
      <c r="B44">
        <v>1750</v>
      </c>
      <c r="C44">
        <v>2009</v>
      </c>
      <c r="D44" t="s">
        <v>10751</v>
      </c>
      <c r="E44" t="s">
        <v>10751</v>
      </c>
      <c r="F44" t="s">
        <v>10751</v>
      </c>
      <c r="G44" t="str">
        <f t="shared" si="2"/>
        <v/>
      </c>
      <c r="H44" t="s">
        <v>10751</v>
      </c>
      <c r="I44" t="str">
        <f t="shared" si="1"/>
        <v/>
      </c>
      <c r="K44" t="s">
        <v>10751</v>
      </c>
      <c r="L44" t="s">
        <v>10751</v>
      </c>
      <c r="M44" t="s">
        <v>10751</v>
      </c>
      <c r="N44" t="s">
        <v>10751</v>
      </c>
      <c r="O44" t="s">
        <v>10751</v>
      </c>
      <c r="P44" t="s">
        <v>10751</v>
      </c>
      <c r="Q44" t="s">
        <v>10751</v>
      </c>
      <c r="R44" t="s">
        <v>10751</v>
      </c>
      <c r="S44" t="s">
        <v>10751</v>
      </c>
      <c r="T44" t="s">
        <v>10751</v>
      </c>
      <c r="U44" t="s">
        <v>10751</v>
      </c>
      <c r="V44" t="s">
        <v>10751</v>
      </c>
      <c r="W44" t="s">
        <v>10751</v>
      </c>
      <c r="X44" t="s">
        <v>10751</v>
      </c>
      <c r="Y44" t="s">
        <v>10751</v>
      </c>
      <c r="Z44" t="s">
        <v>10751</v>
      </c>
      <c r="AA44" t="s">
        <v>10751</v>
      </c>
      <c r="AB44" t="s">
        <v>10751</v>
      </c>
      <c r="AC44" t="s">
        <v>10751</v>
      </c>
      <c r="AD44" t="s">
        <v>10751</v>
      </c>
      <c r="AE44" t="s">
        <v>10751</v>
      </c>
      <c r="AF44" t="s">
        <v>10751</v>
      </c>
      <c r="AG44" t="s">
        <v>10751</v>
      </c>
      <c r="AH44" t="s">
        <v>10751</v>
      </c>
      <c r="AI44" t="s">
        <v>10751</v>
      </c>
      <c r="AJ44" t="s">
        <v>10751</v>
      </c>
      <c r="AK44" t="s">
        <v>10751</v>
      </c>
      <c r="AL44" t="s">
        <v>10751</v>
      </c>
      <c r="AM44" t="s">
        <v>10751</v>
      </c>
      <c r="AN44" t="s">
        <v>10751</v>
      </c>
      <c r="AO44" t="s">
        <v>10751</v>
      </c>
      <c r="AP44" t="s">
        <v>10751</v>
      </c>
      <c r="AQ44" t="s">
        <v>10751</v>
      </c>
      <c r="AR44" t="s">
        <v>10751</v>
      </c>
      <c r="AS44" t="s">
        <v>10751</v>
      </c>
      <c r="AT44" t="s">
        <v>10751</v>
      </c>
      <c r="AU44" t="s">
        <v>10751</v>
      </c>
      <c r="AV44" t="s">
        <v>10751</v>
      </c>
      <c r="AW44" t="s">
        <v>10751</v>
      </c>
      <c r="AX44" t="s">
        <v>10751</v>
      </c>
      <c r="AY44" t="s">
        <v>10751</v>
      </c>
      <c r="AZ44" t="s">
        <v>10751</v>
      </c>
      <c r="BA44" t="s">
        <v>10751</v>
      </c>
      <c r="BB44" t="s">
        <v>10751</v>
      </c>
      <c r="BC44" t="s">
        <v>10751</v>
      </c>
      <c r="BD44" t="s">
        <v>10751</v>
      </c>
    </row>
    <row r="45" spans="1:56">
      <c r="A45" t="s">
        <v>10750</v>
      </c>
      <c r="B45">
        <v>1750</v>
      </c>
      <c r="C45">
        <v>2010</v>
      </c>
      <c r="D45" t="s">
        <v>10751</v>
      </c>
      <c r="E45" t="s">
        <v>10751</v>
      </c>
      <c r="F45" t="s">
        <v>10751</v>
      </c>
      <c r="G45" t="str">
        <f t="shared" si="2"/>
        <v/>
      </c>
      <c r="H45" t="s">
        <v>10751</v>
      </c>
      <c r="I45" t="str">
        <f t="shared" si="1"/>
        <v/>
      </c>
      <c r="K45" t="s">
        <v>10751</v>
      </c>
      <c r="L45" t="s">
        <v>10751</v>
      </c>
      <c r="M45" t="s">
        <v>10751</v>
      </c>
      <c r="N45" t="s">
        <v>10751</v>
      </c>
      <c r="O45" t="s">
        <v>10751</v>
      </c>
      <c r="P45" t="s">
        <v>10751</v>
      </c>
      <c r="Q45" t="s">
        <v>10751</v>
      </c>
      <c r="R45" t="s">
        <v>10751</v>
      </c>
      <c r="S45" t="s">
        <v>10751</v>
      </c>
      <c r="T45" t="s">
        <v>10751</v>
      </c>
      <c r="U45" t="s">
        <v>10751</v>
      </c>
      <c r="V45" t="s">
        <v>10751</v>
      </c>
      <c r="W45" t="s">
        <v>10751</v>
      </c>
      <c r="X45" t="s">
        <v>10751</v>
      </c>
      <c r="Y45" t="s">
        <v>10751</v>
      </c>
      <c r="Z45" t="s">
        <v>10751</v>
      </c>
      <c r="AA45" t="s">
        <v>10751</v>
      </c>
      <c r="AB45" t="s">
        <v>10751</v>
      </c>
      <c r="AC45" t="s">
        <v>10751</v>
      </c>
      <c r="AD45" t="s">
        <v>10751</v>
      </c>
      <c r="AE45" t="s">
        <v>10751</v>
      </c>
      <c r="AF45" t="s">
        <v>10751</v>
      </c>
      <c r="AG45" t="s">
        <v>10751</v>
      </c>
      <c r="AH45" t="s">
        <v>10751</v>
      </c>
      <c r="AI45" t="s">
        <v>10751</v>
      </c>
      <c r="AJ45" t="s">
        <v>10751</v>
      </c>
      <c r="AK45" t="s">
        <v>10751</v>
      </c>
      <c r="AL45" t="s">
        <v>10751</v>
      </c>
      <c r="AM45" t="s">
        <v>10751</v>
      </c>
      <c r="AN45" t="s">
        <v>10751</v>
      </c>
      <c r="AO45" t="s">
        <v>10751</v>
      </c>
      <c r="AP45" t="s">
        <v>10751</v>
      </c>
      <c r="AQ45" t="s">
        <v>10751</v>
      </c>
      <c r="AR45" t="s">
        <v>10751</v>
      </c>
      <c r="AS45" t="s">
        <v>10751</v>
      </c>
      <c r="AT45" t="s">
        <v>10751</v>
      </c>
      <c r="AU45" t="s">
        <v>10751</v>
      </c>
      <c r="AV45" t="s">
        <v>10751</v>
      </c>
      <c r="AW45" t="s">
        <v>10751</v>
      </c>
      <c r="AX45" t="s">
        <v>10751</v>
      </c>
      <c r="AY45" t="s">
        <v>10751</v>
      </c>
      <c r="AZ45" t="s">
        <v>10751</v>
      </c>
      <c r="BA45" t="s">
        <v>10751</v>
      </c>
      <c r="BB45" t="s">
        <v>10751</v>
      </c>
      <c r="BC45" t="s">
        <v>10751</v>
      </c>
      <c r="BD45" t="s">
        <v>10751</v>
      </c>
    </row>
    <row r="46" spans="1:56">
      <c r="A46" t="s">
        <v>10750</v>
      </c>
      <c r="B46">
        <v>1750</v>
      </c>
      <c r="C46">
        <v>2011</v>
      </c>
      <c r="D46" t="s">
        <v>10751</v>
      </c>
      <c r="E46" t="s">
        <v>10751</v>
      </c>
      <c r="F46" t="s">
        <v>10751</v>
      </c>
      <c r="G46" t="str">
        <f t="shared" si="2"/>
        <v/>
      </c>
      <c r="H46" t="s">
        <v>10751</v>
      </c>
      <c r="I46" t="str">
        <f t="shared" si="1"/>
        <v/>
      </c>
      <c r="K46" t="s">
        <v>10751</v>
      </c>
      <c r="L46" t="s">
        <v>10751</v>
      </c>
      <c r="M46" t="s">
        <v>10751</v>
      </c>
      <c r="N46" t="s">
        <v>10751</v>
      </c>
      <c r="O46" t="s">
        <v>10751</v>
      </c>
      <c r="P46" t="s">
        <v>10751</v>
      </c>
      <c r="Q46" t="s">
        <v>10751</v>
      </c>
      <c r="R46" t="s">
        <v>10751</v>
      </c>
      <c r="S46" t="s">
        <v>10751</v>
      </c>
      <c r="T46" t="s">
        <v>10751</v>
      </c>
      <c r="U46" t="s">
        <v>10751</v>
      </c>
      <c r="V46" t="s">
        <v>10751</v>
      </c>
      <c r="W46" t="s">
        <v>10751</v>
      </c>
      <c r="X46" t="s">
        <v>10751</v>
      </c>
      <c r="Y46" t="s">
        <v>10751</v>
      </c>
      <c r="Z46" t="s">
        <v>10751</v>
      </c>
      <c r="AA46" t="s">
        <v>10751</v>
      </c>
      <c r="AB46" t="s">
        <v>10751</v>
      </c>
      <c r="AC46" t="s">
        <v>10751</v>
      </c>
      <c r="AD46" t="s">
        <v>10751</v>
      </c>
      <c r="AE46" t="s">
        <v>10751</v>
      </c>
      <c r="AF46" t="s">
        <v>10751</v>
      </c>
      <c r="AG46" t="s">
        <v>10751</v>
      </c>
      <c r="AH46" t="s">
        <v>10751</v>
      </c>
      <c r="AI46" t="s">
        <v>10751</v>
      </c>
      <c r="AJ46" t="s">
        <v>10751</v>
      </c>
      <c r="AK46" t="s">
        <v>10751</v>
      </c>
      <c r="AL46" t="s">
        <v>10751</v>
      </c>
      <c r="AM46" t="s">
        <v>10751</v>
      </c>
      <c r="AN46" t="s">
        <v>10751</v>
      </c>
      <c r="AO46" t="s">
        <v>10751</v>
      </c>
      <c r="AP46" t="s">
        <v>10751</v>
      </c>
      <c r="AQ46" t="s">
        <v>10751</v>
      </c>
      <c r="AR46" t="s">
        <v>10751</v>
      </c>
      <c r="AS46" t="s">
        <v>10751</v>
      </c>
      <c r="AT46" t="s">
        <v>10751</v>
      </c>
      <c r="AU46" t="s">
        <v>10751</v>
      </c>
      <c r="AV46" t="s">
        <v>10751</v>
      </c>
      <c r="AW46" t="s">
        <v>10751</v>
      </c>
      <c r="AX46" t="s">
        <v>10751</v>
      </c>
      <c r="AY46" t="s">
        <v>10751</v>
      </c>
      <c r="AZ46" t="s">
        <v>10751</v>
      </c>
      <c r="BA46" t="s">
        <v>10751</v>
      </c>
      <c r="BB46" t="s">
        <v>10751</v>
      </c>
      <c r="BC46" t="s">
        <v>10751</v>
      </c>
      <c r="BD46" t="s">
        <v>10751</v>
      </c>
    </row>
    <row r="47" spans="1:56">
      <c r="A47" t="s">
        <v>10750</v>
      </c>
      <c r="B47">
        <v>1750</v>
      </c>
      <c r="C47">
        <v>2012</v>
      </c>
      <c r="D47" t="s">
        <v>10751</v>
      </c>
      <c r="E47" t="s">
        <v>10751</v>
      </c>
      <c r="F47" t="s">
        <v>10751</v>
      </c>
      <c r="G47" t="str">
        <f t="shared" si="2"/>
        <v/>
      </c>
      <c r="H47" t="s">
        <v>10751</v>
      </c>
      <c r="I47" t="str">
        <f t="shared" si="1"/>
        <v/>
      </c>
      <c r="K47" t="s">
        <v>10751</v>
      </c>
      <c r="L47" t="s">
        <v>10751</v>
      </c>
      <c r="M47" t="s">
        <v>10751</v>
      </c>
      <c r="N47" t="s">
        <v>10751</v>
      </c>
      <c r="O47" t="s">
        <v>10751</v>
      </c>
      <c r="P47" t="s">
        <v>10751</v>
      </c>
      <c r="Q47" t="s">
        <v>10751</v>
      </c>
      <c r="R47" t="s">
        <v>10751</v>
      </c>
      <c r="S47" t="s">
        <v>10751</v>
      </c>
      <c r="T47" t="s">
        <v>10751</v>
      </c>
      <c r="U47" t="s">
        <v>10751</v>
      </c>
      <c r="V47" t="s">
        <v>10751</v>
      </c>
      <c r="W47" t="s">
        <v>10751</v>
      </c>
      <c r="X47" t="s">
        <v>10751</v>
      </c>
      <c r="Y47" t="s">
        <v>10751</v>
      </c>
      <c r="Z47" t="s">
        <v>10751</v>
      </c>
      <c r="AA47" t="s">
        <v>10751</v>
      </c>
      <c r="AB47" t="s">
        <v>10751</v>
      </c>
      <c r="AC47" t="s">
        <v>10751</v>
      </c>
      <c r="AD47" t="s">
        <v>10751</v>
      </c>
      <c r="AE47" t="s">
        <v>10751</v>
      </c>
      <c r="AF47" t="s">
        <v>10751</v>
      </c>
      <c r="AG47" t="s">
        <v>10751</v>
      </c>
      <c r="AH47" t="s">
        <v>10751</v>
      </c>
      <c r="AI47" t="s">
        <v>10751</v>
      </c>
      <c r="AJ47" t="s">
        <v>10751</v>
      </c>
      <c r="AK47" t="s">
        <v>10751</v>
      </c>
      <c r="AL47" t="s">
        <v>10751</v>
      </c>
      <c r="AM47" t="s">
        <v>10751</v>
      </c>
      <c r="AN47" t="s">
        <v>10751</v>
      </c>
      <c r="AO47" t="s">
        <v>10751</v>
      </c>
      <c r="AP47" t="s">
        <v>10751</v>
      </c>
      <c r="AQ47" t="s">
        <v>10751</v>
      </c>
      <c r="AR47" t="s">
        <v>10751</v>
      </c>
      <c r="AS47" t="s">
        <v>10751</v>
      </c>
      <c r="AT47" t="s">
        <v>10751</v>
      </c>
      <c r="AU47" t="s">
        <v>10751</v>
      </c>
      <c r="AV47" t="s">
        <v>10751</v>
      </c>
      <c r="AW47" t="s">
        <v>10751</v>
      </c>
      <c r="AX47" t="s">
        <v>10751</v>
      </c>
      <c r="AY47" t="s">
        <v>10751</v>
      </c>
      <c r="AZ47" t="s">
        <v>10751</v>
      </c>
      <c r="BA47" t="s">
        <v>10751</v>
      </c>
      <c r="BB47" t="s">
        <v>10751</v>
      </c>
      <c r="BC47" t="s">
        <v>10751</v>
      </c>
      <c r="BD47" t="s">
        <v>10751</v>
      </c>
    </row>
    <row r="48" spans="1:56">
      <c r="A48" t="s">
        <v>10750</v>
      </c>
      <c r="B48">
        <v>1750</v>
      </c>
      <c r="C48">
        <v>2013</v>
      </c>
      <c r="D48" t="s">
        <v>10751</v>
      </c>
      <c r="E48" t="s">
        <v>10751</v>
      </c>
      <c r="F48" t="s">
        <v>10751</v>
      </c>
      <c r="G48" t="str">
        <f t="shared" si="2"/>
        <v/>
      </c>
      <c r="H48" t="s">
        <v>10751</v>
      </c>
      <c r="I48" t="str">
        <f t="shared" si="1"/>
        <v/>
      </c>
      <c r="K48" t="s">
        <v>10751</v>
      </c>
      <c r="L48" t="s">
        <v>10751</v>
      </c>
      <c r="M48" t="s">
        <v>10751</v>
      </c>
      <c r="N48" t="s">
        <v>10751</v>
      </c>
      <c r="O48" t="s">
        <v>10751</v>
      </c>
      <c r="P48" t="s">
        <v>10751</v>
      </c>
      <c r="Q48" t="s">
        <v>10751</v>
      </c>
      <c r="R48" t="s">
        <v>10751</v>
      </c>
      <c r="S48" t="s">
        <v>10751</v>
      </c>
      <c r="T48" t="s">
        <v>10751</v>
      </c>
      <c r="U48" t="s">
        <v>10751</v>
      </c>
      <c r="V48" t="s">
        <v>10751</v>
      </c>
      <c r="W48" t="s">
        <v>10751</v>
      </c>
      <c r="X48" t="s">
        <v>10751</v>
      </c>
      <c r="Y48" t="s">
        <v>10751</v>
      </c>
      <c r="Z48" t="s">
        <v>10751</v>
      </c>
      <c r="AA48" t="s">
        <v>10751</v>
      </c>
      <c r="AB48" t="s">
        <v>10751</v>
      </c>
      <c r="AC48" t="s">
        <v>10751</v>
      </c>
      <c r="AD48" t="s">
        <v>10751</v>
      </c>
      <c r="AE48" t="s">
        <v>10751</v>
      </c>
      <c r="AF48" t="s">
        <v>10751</v>
      </c>
      <c r="AG48" t="s">
        <v>10751</v>
      </c>
      <c r="AH48" t="s">
        <v>10751</v>
      </c>
      <c r="AI48" t="s">
        <v>10751</v>
      </c>
      <c r="AJ48" t="s">
        <v>10751</v>
      </c>
      <c r="AK48" t="s">
        <v>10751</v>
      </c>
      <c r="AL48" t="s">
        <v>10751</v>
      </c>
      <c r="AM48" t="s">
        <v>10751</v>
      </c>
      <c r="AN48" t="s">
        <v>10751</v>
      </c>
      <c r="AO48" t="s">
        <v>10751</v>
      </c>
      <c r="AP48" t="s">
        <v>10751</v>
      </c>
      <c r="AQ48" t="s">
        <v>10751</v>
      </c>
      <c r="AR48" t="s">
        <v>10751</v>
      </c>
      <c r="AS48" t="s">
        <v>10751</v>
      </c>
      <c r="AT48" t="s">
        <v>10751</v>
      </c>
      <c r="AU48" t="s">
        <v>10751</v>
      </c>
      <c r="AV48" t="s">
        <v>10751</v>
      </c>
      <c r="AW48" t="s">
        <v>10751</v>
      </c>
      <c r="AX48" t="s">
        <v>10751</v>
      </c>
      <c r="AY48" t="s">
        <v>10751</v>
      </c>
      <c r="AZ48" t="s">
        <v>10751</v>
      </c>
      <c r="BA48" t="s">
        <v>10751</v>
      </c>
      <c r="BB48" t="s">
        <v>10751</v>
      </c>
      <c r="BC48" t="s">
        <v>10751</v>
      </c>
      <c r="BD48" t="s">
        <v>10751</v>
      </c>
    </row>
    <row r="49" spans="1:56">
      <c r="A49" t="s">
        <v>10750</v>
      </c>
      <c r="B49">
        <v>1750</v>
      </c>
      <c r="C49">
        <v>2014</v>
      </c>
      <c r="D49" t="s">
        <v>10751</v>
      </c>
      <c r="E49" t="s">
        <v>10751</v>
      </c>
      <c r="F49" t="s">
        <v>10751</v>
      </c>
      <c r="G49" t="str">
        <f t="shared" si="2"/>
        <v/>
      </c>
      <c r="H49" t="s">
        <v>10751</v>
      </c>
      <c r="I49" t="str">
        <f t="shared" si="1"/>
        <v/>
      </c>
      <c r="K49" t="s">
        <v>10751</v>
      </c>
      <c r="L49" t="s">
        <v>10751</v>
      </c>
      <c r="M49" t="s">
        <v>10751</v>
      </c>
      <c r="N49" t="s">
        <v>10751</v>
      </c>
      <c r="O49" t="s">
        <v>10751</v>
      </c>
      <c r="P49" t="s">
        <v>10751</v>
      </c>
      <c r="Q49" t="s">
        <v>10751</v>
      </c>
      <c r="R49" t="s">
        <v>10751</v>
      </c>
      <c r="S49" t="s">
        <v>10751</v>
      </c>
      <c r="T49" t="s">
        <v>10751</v>
      </c>
      <c r="U49" t="s">
        <v>10751</v>
      </c>
      <c r="V49" t="s">
        <v>10751</v>
      </c>
      <c r="W49" t="s">
        <v>10751</v>
      </c>
      <c r="X49" t="s">
        <v>10751</v>
      </c>
      <c r="Y49" t="s">
        <v>10751</v>
      </c>
      <c r="Z49" t="s">
        <v>10751</v>
      </c>
      <c r="AA49" t="s">
        <v>10751</v>
      </c>
      <c r="AB49" t="s">
        <v>10751</v>
      </c>
      <c r="AC49" t="s">
        <v>10751</v>
      </c>
      <c r="AD49" t="s">
        <v>10751</v>
      </c>
      <c r="AE49" t="s">
        <v>10751</v>
      </c>
      <c r="AF49" t="s">
        <v>10751</v>
      </c>
      <c r="AG49" t="s">
        <v>10751</v>
      </c>
      <c r="AH49" t="s">
        <v>10751</v>
      </c>
      <c r="AI49" t="s">
        <v>10751</v>
      </c>
      <c r="AJ49" t="s">
        <v>10751</v>
      </c>
      <c r="AK49" t="s">
        <v>10751</v>
      </c>
      <c r="AL49" t="s">
        <v>10751</v>
      </c>
      <c r="AM49" t="s">
        <v>10751</v>
      </c>
      <c r="AN49" t="s">
        <v>10751</v>
      </c>
      <c r="AO49" t="s">
        <v>10751</v>
      </c>
      <c r="AP49" t="s">
        <v>10751</v>
      </c>
      <c r="AQ49" t="s">
        <v>10751</v>
      </c>
      <c r="AR49" t="s">
        <v>10751</v>
      </c>
      <c r="AS49" t="s">
        <v>10751</v>
      </c>
      <c r="AT49" t="s">
        <v>10751</v>
      </c>
      <c r="AU49" t="s">
        <v>10751</v>
      </c>
      <c r="AV49" t="s">
        <v>10751</v>
      </c>
      <c r="AW49" t="s">
        <v>10751</v>
      </c>
      <c r="AX49" t="s">
        <v>10751</v>
      </c>
      <c r="AY49" t="s">
        <v>10751</v>
      </c>
      <c r="AZ49" t="s">
        <v>10751</v>
      </c>
      <c r="BA49" t="s">
        <v>10751</v>
      </c>
      <c r="BB49" t="s">
        <v>10751</v>
      </c>
      <c r="BC49" t="s">
        <v>10751</v>
      </c>
      <c r="BD49" t="s">
        <v>10751</v>
      </c>
    </row>
    <row r="50" spans="1:56">
      <c r="A50" t="s">
        <v>10750</v>
      </c>
      <c r="B50">
        <v>1750</v>
      </c>
      <c r="C50">
        <v>2015</v>
      </c>
      <c r="D50" t="s">
        <v>10751</v>
      </c>
      <c r="E50" t="s">
        <v>10751</v>
      </c>
      <c r="F50" t="s">
        <v>10751</v>
      </c>
      <c r="G50" t="str">
        <f t="shared" si="2"/>
        <v/>
      </c>
      <c r="H50" t="s">
        <v>10751</v>
      </c>
      <c r="I50" t="str">
        <f t="shared" si="1"/>
        <v/>
      </c>
      <c r="K50" t="s">
        <v>10751</v>
      </c>
      <c r="L50" t="s">
        <v>10751</v>
      </c>
      <c r="M50" t="s">
        <v>10751</v>
      </c>
      <c r="N50" t="s">
        <v>10751</v>
      </c>
      <c r="O50" t="s">
        <v>10751</v>
      </c>
      <c r="P50" t="s">
        <v>10751</v>
      </c>
      <c r="Q50" t="s">
        <v>10751</v>
      </c>
      <c r="R50" t="s">
        <v>10751</v>
      </c>
      <c r="S50" t="s">
        <v>10751</v>
      </c>
      <c r="T50" t="s">
        <v>10751</v>
      </c>
      <c r="U50" t="s">
        <v>10751</v>
      </c>
      <c r="V50" t="s">
        <v>10751</v>
      </c>
      <c r="W50" t="s">
        <v>10751</v>
      </c>
      <c r="X50" t="s">
        <v>10751</v>
      </c>
      <c r="Y50" t="s">
        <v>10751</v>
      </c>
      <c r="Z50" t="s">
        <v>10751</v>
      </c>
      <c r="AA50" t="s">
        <v>10751</v>
      </c>
      <c r="AB50" t="s">
        <v>10751</v>
      </c>
      <c r="AC50" t="s">
        <v>10751</v>
      </c>
      <c r="AD50" t="s">
        <v>10751</v>
      </c>
      <c r="AE50" t="s">
        <v>10751</v>
      </c>
      <c r="AF50" t="s">
        <v>10751</v>
      </c>
      <c r="AG50" t="s">
        <v>10751</v>
      </c>
      <c r="AH50" t="s">
        <v>10751</v>
      </c>
      <c r="AI50" t="s">
        <v>10751</v>
      </c>
      <c r="AJ50" t="s">
        <v>10751</v>
      </c>
      <c r="AK50" t="s">
        <v>10751</v>
      </c>
      <c r="AL50" t="s">
        <v>10751</v>
      </c>
      <c r="AM50" t="s">
        <v>10751</v>
      </c>
      <c r="AN50" t="s">
        <v>10751</v>
      </c>
      <c r="AO50" t="s">
        <v>10751</v>
      </c>
      <c r="AP50" t="s">
        <v>10751</v>
      </c>
      <c r="AQ50" t="s">
        <v>10751</v>
      </c>
      <c r="AR50" t="s">
        <v>10751</v>
      </c>
      <c r="AS50" t="s">
        <v>10751</v>
      </c>
      <c r="AT50" t="s">
        <v>10751</v>
      </c>
      <c r="AU50" t="s">
        <v>10751</v>
      </c>
      <c r="AV50" t="s">
        <v>10751</v>
      </c>
      <c r="AW50" t="s">
        <v>10751</v>
      </c>
      <c r="AX50" t="s">
        <v>10751</v>
      </c>
      <c r="AY50" t="s">
        <v>10751</v>
      </c>
      <c r="AZ50" t="s">
        <v>10751</v>
      </c>
      <c r="BA50" t="s">
        <v>10751</v>
      </c>
      <c r="BB50" t="s">
        <v>10751</v>
      </c>
      <c r="BC50" t="s">
        <v>10751</v>
      </c>
      <c r="BD50" t="s">
        <v>10751</v>
      </c>
    </row>
    <row r="51" spans="1:56">
      <c r="A51" t="s">
        <v>10750</v>
      </c>
      <c r="B51">
        <v>1750</v>
      </c>
      <c r="C51">
        <v>2016</v>
      </c>
      <c r="D51" t="s">
        <v>10751</v>
      </c>
      <c r="E51" t="s">
        <v>10751</v>
      </c>
      <c r="F51" t="s">
        <v>10751</v>
      </c>
      <c r="G51" t="str">
        <f t="shared" si="2"/>
        <v/>
      </c>
      <c r="H51" t="s">
        <v>10751</v>
      </c>
      <c r="I51" t="str">
        <f t="shared" si="1"/>
        <v/>
      </c>
      <c r="K51" t="s">
        <v>10751</v>
      </c>
      <c r="L51" t="s">
        <v>10751</v>
      </c>
      <c r="M51" t="s">
        <v>10751</v>
      </c>
      <c r="N51" t="s">
        <v>10751</v>
      </c>
      <c r="O51" t="s">
        <v>10751</v>
      </c>
      <c r="P51" t="s">
        <v>10751</v>
      </c>
      <c r="Q51" t="s">
        <v>10751</v>
      </c>
      <c r="R51" t="s">
        <v>10751</v>
      </c>
      <c r="S51" t="s">
        <v>10751</v>
      </c>
      <c r="T51" t="s">
        <v>10751</v>
      </c>
      <c r="U51" t="s">
        <v>10751</v>
      </c>
      <c r="V51" t="s">
        <v>10751</v>
      </c>
      <c r="W51" t="s">
        <v>10751</v>
      </c>
      <c r="X51" t="s">
        <v>10751</v>
      </c>
      <c r="Y51" t="s">
        <v>10751</v>
      </c>
      <c r="Z51" t="s">
        <v>10751</v>
      </c>
      <c r="AA51" t="s">
        <v>10751</v>
      </c>
      <c r="AB51" t="s">
        <v>10751</v>
      </c>
      <c r="AC51" t="s">
        <v>10751</v>
      </c>
      <c r="AD51" t="s">
        <v>10751</v>
      </c>
      <c r="AE51" t="s">
        <v>10751</v>
      </c>
      <c r="AF51" t="s">
        <v>10751</v>
      </c>
      <c r="AG51" t="s">
        <v>10751</v>
      </c>
      <c r="AH51" t="s">
        <v>10751</v>
      </c>
      <c r="AI51" t="s">
        <v>10751</v>
      </c>
      <c r="AJ51" t="s">
        <v>10751</v>
      </c>
      <c r="AK51" t="s">
        <v>10751</v>
      </c>
      <c r="AL51" t="s">
        <v>10751</v>
      </c>
      <c r="AM51" t="s">
        <v>10751</v>
      </c>
      <c r="AN51" t="s">
        <v>10751</v>
      </c>
      <c r="AO51" t="s">
        <v>10751</v>
      </c>
      <c r="AP51" t="s">
        <v>10751</v>
      </c>
      <c r="AQ51" t="s">
        <v>10751</v>
      </c>
      <c r="AR51" t="s">
        <v>10751</v>
      </c>
      <c r="AS51" t="s">
        <v>10751</v>
      </c>
      <c r="AT51" t="s">
        <v>10751</v>
      </c>
      <c r="AU51" t="s">
        <v>10751</v>
      </c>
      <c r="AV51" t="s">
        <v>10751</v>
      </c>
      <c r="AW51" t="s">
        <v>10751</v>
      </c>
      <c r="AX51" t="s">
        <v>10751</v>
      </c>
      <c r="AY51" t="s">
        <v>10751</v>
      </c>
      <c r="AZ51" t="s">
        <v>10751</v>
      </c>
      <c r="BA51" t="s">
        <v>10751</v>
      </c>
      <c r="BB51" t="s">
        <v>10751</v>
      </c>
      <c r="BC51" t="s">
        <v>10751</v>
      </c>
      <c r="BD51" t="s">
        <v>10751</v>
      </c>
    </row>
    <row r="52" spans="1:56">
      <c r="A52" t="s">
        <v>10750</v>
      </c>
      <c r="B52">
        <v>1750</v>
      </c>
      <c r="C52">
        <v>2017</v>
      </c>
      <c r="D52" t="s">
        <v>10751</v>
      </c>
      <c r="E52" t="s">
        <v>10751</v>
      </c>
      <c r="F52" t="s">
        <v>10751</v>
      </c>
      <c r="G52" t="str">
        <f t="shared" si="2"/>
        <v/>
      </c>
      <c r="H52" t="s">
        <v>10751</v>
      </c>
      <c r="I52" t="str">
        <f t="shared" si="1"/>
        <v/>
      </c>
      <c r="K52" t="s">
        <v>10751</v>
      </c>
      <c r="L52" t="s">
        <v>10751</v>
      </c>
      <c r="M52" t="s">
        <v>10751</v>
      </c>
      <c r="N52" t="s">
        <v>10751</v>
      </c>
      <c r="O52" t="s">
        <v>10751</v>
      </c>
      <c r="P52" t="s">
        <v>10751</v>
      </c>
      <c r="Q52" t="s">
        <v>10751</v>
      </c>
      <c r="R52" t="s">
        <v>10751</v>
      </c>
      <c r="S52" t="s">
        <v>10751</v>
      </c>
      <c r="T52" t="s">
        <v>10751</v>
      </c>
      <c r="U52" t="s">
        <v>10751</v>
      </c>
      <c r="V52" t="s">
        <v>10751</v>
      </c>
      <c r="W52" t="s">
        <v>10751</v>
      </c>
      <c r="X52" t="s">
        <v>10751</v>
      </c>
      <c r="Y52" t="s">
        <v>10751</v>
      </c>
      <c r="Z52" t="s">
        <v>10751</v>
      </c>
      <c r="AA52" t="s">
        <v>10751</v>
      </c>
      <c r="AB52" t="s">
        <v>10751</v>
      </c>
      <c r="AC52" t="s">
        <v>10751</v>
      </c>
      <c r="AD52" t="s">
        <v>10751</v>
      </c>
      <c r="AE52" t="s">
        <v>10751</v>
      </c>
      <c r="AF52" t="s">
        <v>10751</v>
      </c>
      <c r="AG52" t="s">
        <v>10751</v>
      </c>
      <c r="AH52" t="s">
        <v>10751</v>
      </c>
      <c r="AI52" t="s">
        <v>10751</v>
      </c>
      <c r="AJ52" t="s">
        <v>10751</v>
      </c>
      <c r="AK52" t="s">
        <v>10751</v>
      </c>
      <c r="AL52" t="s">
        <v>10751</v>
      </c>
      <c r="AM52" t="s">
        <v>10751</v>
      </c>
      <c r="AN52" t="s">
        <v>10751</v>
      </c>
      <c r="AO52" t="s">
        <v>10751</v>
      </c>
      <c r="AP52" t="s">
        <v>10751</v>
      </c>
      <c r="AQ52" t="s">
        <v>10751</v>
      </c>
      <c r="AR52" t="s">
        <v>10751</v>
      </c>
      <c r="AS52" t="s">
        <v>10751</v>
      </c>
      <c r="AT52" t="s">
        <v>10751</v>
      </c>
      <c r="AU52" t="s">
        <v>10751</v>
      </c>
      <c r="AV52" t="s">
        <v>10751</v>
      </c>
      <c r="AW52" t="s">
        <v>10751</v>
      </c>
      <c r="AX52" t="s">
        <v>10751</v>
      </c>
      <c r="AY52" t="s">
        <v>10751</v>
      </c>
      <c r="AZ52" t="s">
        <v>10751</v>
      </c>
      <c r="BA52" t="s">
        <v>10751</v>
      </c>
      <c r="BB52" t="s">
        <v>10751</v>
      </c>
      <c r="BC52" t="s">
        <v>10751</v>
      </c>
      <c r="BD52" t="s">
        <v>10751</v>
      </c>
    </row>
    <row r="53" spans="1:56">
      <c r="A53" t="s">
        <v>10750</v>
      </c>
      <c r="B53">
        <v>1750</v>
      </c>
      <c r="C53">
        <v>2018</v>
      </c>
      <c r="D53" t="s">
        <v>10751</v>
      </c>
      <c r="E53" t="s">
        <v>10751</v>
      </c>
      <c r="F53" t="s">
        <v>10751</v>
      </c>
      <c r="G53" t="str">
        <f t="shared" si="2"/>
        <v/>
      </c>
      <c r="H53" t="s">
        <v>10751</v>
      </c>
      <c r="I53" t="str">
        <f t="shared" si="1"/>
        <v/>
      </c>
      <c r="K53" t="s">
        <v>10751</v>
      </c>
      <c r="L53" t="s">
        <v>10751</v>
      </c>
      <c r="M53" t="s">
        <v>10751</v>
      </c>
      <c r="N53" t="s">
        <v>10751</v>
      </c>
      <c r="O53" t="s">
        <v>10751</v>
      </c>
      <c r="P53" t="s">
        <v>10751</v>
      </c>
      <c r="Q53" t="s">
        <v>10751</v>
      </c>
      <c r="R53" t="s">
        <v>10751</v>
      </c>
      <c r="S53" t="s">
        <v>10751</v>
      </c>
      <c r="T53" t="s">
        <v>10751</v>
      </c>
      <c r="U53" t="s">
        <v>10751</v>
      </c>
      <c r="V53" t="s">
        <v>10751</v>
      </c>
      <c r="W53" t="s">
        <v>10751</v>
      </c>
      <c r="X53" t="s">
        <v>10751</v>
      </c>
      <c r="Y53" t="s">
        <v>10751</v>
      </c>
      <c r="Z53" t="s">
        <v>10751</v>
      </c>
      <c r="AA53" t="s">
        <v>10751</v>
      </c>
      <c r="AB53" t="s">
        <v>10751</v>
      </c>
      <c r="AC53" t="s">
        <v>10751</v>
      </c>
      <c r="AD53" t="s">
        <v>10751</v>
      </c>
      <c r="AE53" t="s">
        <v>10751</v>
      </c>
      <c r="AF53" t="s">
        <v>10751</v>
      </c>
      <c r="AG53" t="s">
        <v>10751</v>
      </c>
      <c r="AH53" t="s">
        <v>10751</v>
      </c>
      <c r="AI53" t="s">
        <v>10751</v>
      </c>
      <c r="AJ53" t="s">
        <v>10751</v>
      </c>
      <c r="AK53" t="s">
        <v>10751</v>
      </c>
      <c r="AL53" t="s">
        <v>10751</v>
      </c>
      <c r="AM53" t="s">
        <v>10751</v>
      </c>
      <c r="AN53" t="s">
        <v>10751</v>
      </c>
      <c r="AO53" t="s">
        <v>10751</v>
      </c>
      <c r="AP53" t="s">
        <v>10751</v>
      </c>
      <c r="AQ53" t="s">
        <v>10751</v>
      </c>
      <c r="AR53" t="s">
        <v>10751</v>
      </c>
      <c r="AS53" t="s">
        <v>10751</v>
      </c>
      <c r="AT53" t="s">
        <v>10751</v>
      </c>
      <c r="AU53" t="s">
        <v>10751</v>
      </c>
      <c r="AV53" t="s">
        <v>10751</v>
      </c>
      <c r="AW53" t="s">
        <v>10751</v>
      </c>
      <c r="AX53" t="s">
        <v>10751</v>
      </c>
      <c r="AY53" t="s">
        <v>10751</v>
      </c>
      <c r="AZ53" t="s">
        <v>10751</v>
      </c>
      <c r="BA53" t="s">
        <v>10751</v>
      </c>
      <c r="BB53" t="s">
        <v>10751</v>
      </c>
      <c r="BC53" t="s">
        <v>10751</v>
      </c>
      <c r="BD53" t="s">
        <v>10751</v>
      </c>
    </row>
    <row r="54" spans="1:56">
      <c r="A54" t="s">
        <v>10750</v>
      </c>
      <c r="B54">
        <v>1750</v>
      </c>
      <c r="C54">
        <v>2019</v>
      </c>
      <c r="D54" t="s">
        <v>10751</v>
      </c>
      <c r="E54" t="s">
        <v>10751</v>
      </c>
      <c r="F54" t="s">
        <v>10751</v>
      </c>
      <c r="G54" t="str">
        <f t="shared" si="2"/>
        <v/>
      </c>
      <c r="H54" t="s">
        <v>10751</v>
      </c>
      <c r="I54" t="str">
        <f t="shared" si="1"/>
        <v/>
      </c>
      <c r="K54" t="s">
        <v>10751</v>
      </c>
      <c r="L54" t="s">
        <v>10751</v>
      </c>
      <c r="M54" t="s">
        <v>10751</v>
      </c>
      <c r="N54" t="s">
        <v>10751</v>
      </c>
      <c r="O54" t="s">
        <v>10751</v>
      </c>
      <c r="P54" t="s">
        <v>10751</v>
      </c>
      <c r="Q54" t="s">
        <v>10751</v>
      </c>
      <c r="R54" t="s">
        <v>10751</v>
      </c>
      <c r="S54" t="s">
        <v>10751</v>
      </c>
      <c r="T54" t="s">
        <v>10751</v>
      </c>
      <c r="U54" t="s">
        <v>10751</v>
      </c>
      <c r="V54" t="s">
        <v>10751</v>
      </c>
      <c r="W54" t="s">
        <v>10751</v>
      </c>
      <c r="X54" t="s">
        <v>10751</v>
      </c>
      <c r="Y54" t="s">
        <v>10751</v>
      </c>
      <c r="Z54" t="s">
        <v>10751</v>
      </c>
      <c r="AA54" t="s">
        <v>10751</v>
      </c>
      <c r="AB54" t="s">
        <v>10751</v>
      </c>
      <c r="AC54" t="s">
        <v>10751</v>
      </c>
      <c r="AD54" t="s">
        <v>10751</v>
      </c>
      <c r="AE54" t="s">
        <v>10751</v>
      </c>
      <c r="AF54" t="s">
        <v>10751</v>
      </c>
      <c r="AG54" t="s">
        <v>10751</v>
      </c>
      <c r="AH54" t="s">
        <v>10751</v>
      </c>
      <c r="AI54" t="s">
        <v>10751</v>
      </c>
      <c r="AJ54" t="s">
        <v>10751</v>
      </c>
      <c r="AK54" t="s">
        <v>10751</v>
      </c>
      <c r="AL54" t="s">
        <v>10751</v>
      </c>
      <c r="AM54" t="s">
        <v>10751</v>
      </c>
      <c r="AN54" t="s">
        <v>10751</v>
      </c>
      <c r="AO54" t="s">
        <v>10751</v>
      </c>
      <c r="AP54" t="s">
        <v>10751</v>
      </c>
      <c r="AQ54" t="s">
        <v>10751</v>
      </c>
      <c r="AR54" t="s">
        <v>10751</v>
      </c>
      <c r="AS54" t="s">
        <v>10751</v>
      </c>
      <c r="AT54" t="s">
        <v>10751</v>
      </c>
      <c r="AU54" t="s">
        <v>10751</v>
      </c>
      <c r="AV54" t="s">
        <v>10751</v>
      </c>
      <c r="AW54" t="s">
        <v>10751</v>
      </c>
      <c r="AX54" t="s">
        <v>10751</v>
      </c>
      <c r="AY54" t="s">
        <v>10751</v>
      </c>
      <c r="AZ54" t="s">
        <v>10751</v>
      </c>
      <c r="BA54" t="s">
        <v>10751</v>
      </c>
      <c r="BB54" t="s">
        <v>10751</v>
      </c>
      <c r="BC54" t="s">
        <v>10751</v>
      </c>
      <c r="BD54" t="s">
        <v>10751</v>
      </c>
    </row>
    <row r="55" spans="1:56">
      <c r="A55" t="s">
        <v>10750</v>
      </c>
      <c r="B55">
        <v>1750</v>
      </c>
      <c r="C55">
        <v>2020</v>
      </c>
      <c r="D55" t="s">
        <v>10751</v>
      </c>
      <c r="E55" t="s">
        <v>10751</v>
      </c>
      <c r="F55" t="s">
        <v>10751</v>
      </c>
      <c r="G55" t="str">
        <f t="shared" si="2"/>
        <v/>
      </c>
      <c r="H55" t="s">
        <v>10751</v>
      </c>
      <c r="I55" t="str">
        <f t="shared" si="1"/>
        <v/>
      </c>
      <c r="K55" t="s">
        <v>10751</v>
      </c>
      <c r="L55" t="s">
        <v>10751</v>
      </c>
      <c r="M55" t="s">
        <v>10751</v>
      </c>
      <c r="N55" t="s">
        <v>10751</v>
      </c>
      <c r="O55" t="s">
        <v>10751</v>
      </c>
      <c r="P55" t="s">
        <v>10751</v>
      </c>
      <c r="Q55" t="s">
        <v>10751</v>
      </c>
      <c r="R55" t="s">
        <v>10751</v>
      </c>
      <c r="S55" t="s">
        <v>10751</v>
      </c>
      <c r="T55" t="s">
        <v>10751</v>
      </c>
      <c r="U55" t="s">
        <v>10751</v>
      </c>
      <c r="V55" t="s">
        <v>10751</v>
      </c>
      <c r="W55" t="s">
        <v>10751</v>
      </c>
      <c r="X55" t="s">
        <v>10751</v>
      </c>
      <c r="Y55" t="s">
        <v>10751</v>
      </c>
      <c r="Z55" t="s">
        <v>10751</v>
      </c>
      <c r="AA55" t="s">
        <v>10751</v>
      </c>
      <c r="AB55" t="s">
        <v>10751</v>
      </c>
      <c r="AC55" t="s">
        <v>10751</v>
      </c>
      <c r="AD55" t="s">
        <v>10751</v>
      </c>
      <c r="AE55" t="s">
        <v>10751</v>
      </c>
      <c r="AF55" t="s">
        <v>10751</v>
      </c>
      <c r="AG55" t="s">
        <v>10751</v>
      </c>
      <c r="AH55" t="s">
        <v>10751</v>
      </c>
      <c r="AI55" t="s">
        <v>10751</v>
      </c>
      <c r="AJ55" t="s">
        <v>10751</v>
      </c>
      <c r="AK55" t="s">
        <v>10751</v>
      </c>
      <c r="AL55" t="s">
        <v>10751</v>
      </c>
      <c r="AM55" t="s">
        <v>10751</v>
      </c>
      <c r="AN55" t="s">
        <v>10751</v>
      </c>
      <c r="AO55" t="s">
        <v>10751</v>
      </c>
      <c r="AP55" t="s">
        <v>10751</v>
      </c>
      <c r="AQ55" t="s">
        <v>10751</v>
      </c>
      <c r="AR55" t="s">
        <v>10751</v>
      </c>
      <c r="AS55" t="s">
        <v>10751</v>
      </c>
      <c r="AT55" t="s">
        <v>10751</v>
      </c>
      <c r="AU55" t="s">
        <v>10751</v>
      </c>
      <c r="AV55" t="s">
        <v>10751</v>
      </c>
      <c r="AW55" t="s">
        <v>10751</v>
      </c>
      <c r="AX55" t="s">
        <v>10751</v>
      </c>
      <c r="AY55" t="s">
        <v>10751</v>
      </c>
      <c r="AZ55" t="s">
        <v>10751</v>
      </c>
      <c r="BA55" t="s">
        <v>10751</v>
      </c>
      <c r="BB55" t="s">
        <v>10751</v>
      </c>
      <c r="BC55" t="s">
        <v>10751</v>
      </c>
      <c r="BD55" t="s">
        <v>10751</v>
      </c>
    </row>
    <row r="56" spans="1:56">
      <c r="A56" t="s">
        <v>10750</v>
      </c>
      <c r="B56">
        <v>1750</v>
      </c>
      <c r="C56">
        <v>2021</v>
      </c>
      <c r="D56" t="s">
        <v>10751</v>
      </c>
      <c r="E56" t="s">
        <v>10751</v>
      </c>
      <c r="F56" t="s">
        <v>10751</v>
      </c>
      <c r="G56" t="str">
        <f t="shared" si="2"/>
        <v/>
      </c>
      <c r="H56" t="s">
        <v>10751</v>
      </c>
      <c r="I56" t="str">
        <f t="shared" si="1"/>
        <v/>
      </c>
      <c r="J56" t="str">
        <f>IFERROR(M56*E56,"")</f>
        <v/>
      </c>
      <c r="K56" t="s">
        <v>10751</v>
      </c>
      <c r="L56" t="s">
        <v>10751</v>
      </c>
      <c r="M56" t="s">
        <v>10751</v>
      </c>
      <c r="N56" t="s">
        <v>10751</v>
      </c>
      <c r="O56" t="s">
        <v>10751</v>
      </c>
      <c r="P56" t="s">
        <v>10751</v>
      </c>
      <c r="Q56" t="s">
        <v>10751</v>
      </c>
      <c r="R56" t="s">
        <v>10751</v>
      </c>
      <c r="S56" t="s">
        <v>10751</v>
      </c>
      <c r="T56" t="s">
        <v>10751</v>
      </c>
      <c r="U56" t="s">
        <v>10751</v>
      </c>
      <c r="V56" t="s">
        <v>10751</v>
      </c>
      <c r="W56" t="s">
        <v>10751</v>
      </c>
      <c r="X56" t="s">
        <v>10751</v>
      </c>
      <c r="Y56" t="s">
        <v>10751</v>
      </c>
      <c r="Z56" t="s">
        <v>10751</v>
      </c>
      <c r="AA56" t="s">
        <v>10751</v>
      </c>
      <c r="AB56" t="s">
        <v>10751</v>
      </c>
      <c r="AC56" t="s">
        <v>10751</v>
      </c>
      <c r="AD56" t="s">
        <v>10751</v>
      </c>
      <c r="AE56" t="s">
        <v>10751</v>
      </c>
      <c r="AF56" t="s">
        <v>10751</v>
      </c>
      <c r="AG56" t="s">
        <v>10751</v>
      </c>
      <c r="AH56" t="s">
        <v>10751</v>
      </c>
      <c r="AI56" t="s">
        <v>10751</v>
      </c>
      <c r="AJ56" t="s">
        <v>10751</v>
      </c>
      <c r="AK56" t="s">
        <v>10751</v>
      </c>
      <c r="AL56" t="s">
        <v>10751</v>
      </c>
      <c r="AM56" t="s">
        <v>10751</v>
      </c>
      <c r="AN56" t="s">
        <v>10751</v>
      </c>
      <c r="AO56" t="s">
        <v>10751</v>
      </c>
      <c r="AP56" t="s">
        <v>10751</v>
      </c>
      <c r="AQ56" t="s">
        <v>10751</v>
      </c>
      <c r="AR56" t="s">
        <v>10751</v>
      </c>
      <c r="AS56" t="s">
        <v>10751</v>
      </c>
      <c r="AT56" t="s">
        <v>10751</v>
      </c>
      <c r="AU56" t="s">
        <v>10751</v>
      </c>
      <c r="AV56" t="s">
        <v>10751</v>
      </c>
      <c r="AW56" t="s">
        <v>10751</v>
      </c>
      <c r="AX56" t="s">
        <v>10751</v>
      </c>
      <c r="AY56" t="s">
        <v>10751</v>
      </c>
      <c r="AZ56" t="s">
        <v>10751</v>
      </c>
      <c r="BA56" t="s">
        <v>10751</v>
      </c>
      <c r="BB56" t="s">
        <v>10751</v>
      </c>
      <c r="BC56" t="s">
        <v>10751</v>
      </c>
      <c r="BD56" t="s">
        <v>10751</v>
      </c>
    </row>
    <row r="57" spans="1:56">
      <c r="A57" t="s">
        <v>10750</v>
      </c>
      <c r="B57">
        <v>1750</v>
      </c>
      <c r="C57" t="s">
        <v>10752</v>
      </c>
      <c r="D57" t="s">
        <v>10751</v>
      </c>
      <c r="E57" t="s">
        <v>10751</v>
      </c>
      <c r="F57" t="s">
        <v>10751</v>
      </c>
      <c r="G57" t="str">
        <f t="shared" si="2"/>
        <v/>
      </c>
      <c r="H57" t="s">
        <v>10751</v>
      </c>
      <c r="I57" t="str">
        <f t="shared" si="1"/>
        <v/>
      </c>
      <c r="K57" t="s">
        <v>10751</v>
      </c>
      <c r="L57" t="s">
        <v>10751</v>
      </c>
      <c r="M57" t="s">
        <v>10751</v>
      </c>
      <c r="N57" t="s">
        <v>10751</v>
      </c>
      <c r="O57" t="s">
        <v>10751</v>
      </c>
      <c r="P57" t="s">
        <v>10751</v>
      </c>
      <c r="Q57" t="s">
        <v>10751</v>
      </c>
      <c r="R57" t="s">
        <v>10751</v>
      </c>
      <c r="S57" t="s">
        <v>10751</v>
      </c>
      <c r="T57" t="s">
        <v>10751</v>
      </c>
      <c r="U57" t="s">
        <v>10751</v>
      </c>
      <c r="V57" t="s">
        <v>10751</v>
      </c>
      <c r="W57" t="s">
        <v>10751</v>
      </c>
      <c r="X57" t="s">
        <v>10751</v>
      </c>
      <c r="Y57" t="s">
        <v>10751</v>
      </c>
      <c r="Z57" t="s">
        <v>10751</v>
      </c>
      <c r="AA57" t="s">
        <v>10751</v>
      </c>
      <c r="AB57" t="s">
        <v>10751</v>
      </c>
      <c r="AC57" t="s">
        <v>10751</v>
      </c>
      <c r="AD57" t="s">
        <v>10751</v>
      </c>
      <c r="AE57" t="s">
        <v>10751</v>
      </c>
      <c r="AF57" t="s">
        <v>10751</v>
      </c>
      <c r="AG57" t="s">
        <v>10751</v>
      </c>
      <c r="AH57" t="s">
        <v>10751</v>
      </c>
      <c r="AI57" t="s">
        <v>10751</v>
      </c>
      <c r="AJ57" t="s">
        <v>10751</v>
      </c>
      <c r="AK57" t="s">
        <v>10751</v>
      </c>
      <c r="AL57" t="s">
        <v>10751</v>
      </c>
      <c r="AM57" t="s">
        <v>10751</v>
      </c>
      <c r="AN57" t="s">
        <v>10751</v>
      </c>
      <c r="AO57" t="s">
        <v>10751</v>
      </c>
      <c r="AP57" t="s">
        <v>10751</v>
      </c>
      <c r="AQ57" t="s">
        <v>10751</v>
      </c>
      <c r="AR57" t="s">
        <v>10751</v>
      </c>
      <c r="AS57" t="s">
        <v>10751</v>
      </c>
      <c r="AT57" t="s">
        <v>10751</v>
      </c>
      <c r="AU57" t="s">
        <v>10751</v>
      </c>
      <c r="AV57" t="s">
        <v>10751</v>
      </c>
      <c r="AW57" t="s">
        <v>10751</v>
      </c>
      <c r="AX57" t="s">
        <v>10751</v>
      </c>
      <c r="AY57" t="s">
        <v>10751</v>
      </c>
      <c r="AZ57" t="s">
        <v>10751</v>
      </c>
      <c r="BA57" t="s">
        <v>10751</v>
      </c>
      <c r="BB57" t="s">
        <v>10751</v>
      </c>
      <c r="BC57" t="s">
        <v>10751</v>
      </c>
      <c r="BD57" t="s">
        <v>10751</v>
      </c>
    </row>
    <row r="58" spans="1:56">
      <c r="A58" t="s">
        <v>10750</v>
      </c>
      <c r="B58">
        <v>2000</v>
      </c>
      <c r="C58">
        <v>1975</v>
      </c>
      <c r="D58">
        <v>105</v>
      </c>
      <c r="E58">
        <v>1.0246E-2</v>
      </c>
      <c r="F58">
        <v>31.38843</v>
      </c>
      <c r="G58">
        <f t="shared" si="2"/>
        <v>0.32160585378000001</v>
      </c>
      <c r="H58">
        <v>26.742280000000001</v>
      </c>
      <c r="I58">
        <f t="shared" si="1"/>
        <v>0.27400140088000002</v>
      </c>
      <c r="K58">
        <v>24.524999999999999</v>
      </c>
      <c r="L58">
        <v>30.06439</v>
      </c>
      <c r="M58">
        <v>332.3202</v>
      </c>
      <c r="N58">
        <v>362.36488000000003</v>
      </c>
      <c r="O58">
        <v>295.59892000000002</v>
      </c>
      <c r="P58" t="s">
        <v>10751</v>
      </c>
      <c r="Q58">
        <v>83.336699999999993</v>
      </c>
      <c r="R58">
        <v>54.313200000000002</v>
      </c>
      <c r="S58" t="s">
        <v>10751</v>
      </c>
      <c r="T58">
        <v>0.65492600000000001</v>
      </c>
      <c r="U58">
        <v>2.7157000000000001E-2</v>
      </c>
      <c r="V58">
        <v>26.86121</v>
      </c>
      <c r="W58">
        <v>1</v>
      </c>
      <c r="X58" t="s">
        <v>10751</v>
      </c>
      <c r="Y58" t="s">
        <v>10751</v>
      </c>
      <c r="Z58">
        <v>0.88100000000000001</v>
      </c>
      <c r="AA58" t="s">
        <v>10751</v>
      </c>
      <c r="AB58">
        <v>0.11899999999999999</v>
      </c>
      <c r="AC58" t="s">
        <v>10751</v>
      </c>
      <c r="AD58" t="s">
        <v>10751</v>
      </c>
      <c r="AE58">
        <v>1</v>
      </c>
      <c r="AF58" t="s">
        <v>10751</v>
      </c>
      <c r="AG58" t="s">
        <v>10751</v>
      </c>
      <c r="AH58" t="s">
        <v>10751</v>
      </c>
      <c r="AI58" t="s">
        <v>10751</v>
      </c>
      <c r="AJ58" t="s">
        <v>10751</v>
      </c>
      <c r="AK58" t="s">
        <v>10751</v>
      </c>
      <c r="AL58" t="s">
        <v>10751</v>
      </c>
      <c r="AM58" t="s">
        <v>10751</v>
      </c>
      <c r="AN58" t="s">
        <v>10751</v>
      </c>
      <c r="AO58" t="s">
        <v>10751</v>
      </c>
      <c r="AP58">
        <v>1</v>
      </c>
      <c r="AQ58" t="s">
        <v>10751</v>
      </c>
      <c r="AR58" t="s">
        <v>10751</v>
      </c>
      <c r="AS58" t="s">
        <v>10751</v>
      </c>
      <c r="AT58" t="s">
        <v>10751</v>
      </c>
      <c r="AU58" t="s">
        <v>10751</v>
      </c>
      <c r="AV58" t="s">
        <v>10751</v>
      </c>
      <c r="AW58" t="s">
        <v>10751</v>
      </c>
      <c r="AX58">
        <v>4</v>
      </c>
      <c r="AY58">
        <v>0.66600000000000004</v>
      </c>
      <c r="AZ58">
        <v>0.192</v>
      </c>
      <c r="BA58" t="s">
        <v>10751</v>
      </c>
      <c r="BB58" t="s">
        <v>10751</v>
      </c>
      <c r="BC58" t="s">
        <v>10751</v>
      </c>
      <c r="BD58" t="s">
        <v>10751</v>
      </c>
    </row>
    <row r="59" spans="1:56">
      <c r="A59" t="s">
        <v>10750</v>
      </c>
      <c r="B59">
        <v>2000</v>
      </c>
      <c r="C59">
        <v>1976</v>
      </c>
      <c r="D59">
        <v>154</v>
      </c>
      <c r="E59">
        <v>1.2486000000000001E-2</v>
      </c>
      <c r="F59">
        <v>32.587829999999997</v>
      </c>
      <c r="G59">
        <f t="shared" si="2"/>
        <v>0.40689164538</v>
      </c>
      <c r="H59">
        <v>27.756489999999999</v>
      </c>
      <c r="I59">
        <f t="shared" si="1"/>
        <v>0.34656753414000002</v>
      </c>
      <c r="K59">
        <v>25.548459999999999</v>
      </c>
      <c r="L59">
        <v>31.03471</v>
      </c>
      <c r="M59">
        <v>320.17738000000003</v>
      </c>
      <c r="N59">
        <v>347.84875</v>
      </c>
      <c r="O59">
        <v>286.35682000000003</v>
      </c>
      <c r="P59" t="s">
        <v>10751</v>
      </c>
      <c r="Q59">
        <v>83.592399999999998</v>
      </c>
      <c r="R59">
        <v>55.860500000000002</v>
      </c>
      <c r="S59" t="s">
        <v>10751</v>
      </c>
      <c r="T59">
        <v>0.66971800000000004</v>
      </c>
      <c r="U59">
        <v>2.793E-2</v>
      </c>
      <c r="V59">
        <v>27.98113</v>
      </c>
      <c r="W59">
        <v>0.92500000000000004</v>
      </c>
      <c r="X59" t="s">
        <v>10751</v>
      </c>
      <c r="Y59">
        <v>7.4999999999999997E-2</v>
      </c>
      <c r="Z59">
        <v>0.89700000000000002</v>
      </c>
      <c r="AA59">
        <v>0.10299999999999999</v>
      </c>
      <c r="AB59" t="s">
        <v>10751</v>
      </c>
      <c r="AC59" t="s">
        <v>10751</v>
      </c>
      <c r="AD59" t="s">
        <v>10751</v>
      </c>
      <c r="AE59">
        <v>1</v>
      </c>
      <c r="AF59" t="s">
        <v>10751</v>
      </c>
      <c r="AG59" t="s">
        <v>10751</v>
      </c>
      <c r="AH59" t="s">
        <v>10751</v>
      </c>
      <c r="AI59" t="s">
        <v>10751</v>
      </c>
      <c r="AJ59" t="s">
        <v>10751</v>
      </c>
      <c r="AK59" t="s">
        <v>10751</v>
      </c>
      <c r="AL59" t="s">
        <v>10751</v>
      </c>
      <c r="AM59" t="s">
        <v>10751</v>
      </c>
      <c r="AN59" t="s">
        <v>10751</v>
      </c>
      <c r="AO59" t="s">
        <v>10751</v>
      </c>
      <c r="AP59">
        <v>1</v>
      </c>
      <c r="AQ59" t="s">
        <v>10751</v>
      </c>
      <c r="AR59" t="s">
        <v>10751</v>
      </c>
      <c r="AS59" t="s">
        <v>10751</v>
      </c>
      <c r="AT59" t="s">
        <v>10751</v>
      </c>
      <c r="AU59" t="s">
        <v>10751</v>
      </c>
      <c r="AV59">
        <v>3</v>
      </c>
      <c r="AW59" t="s">
        <v>10751</v>
      </c>
      <c r="AX59">
        <v>4</v>
      </c>
      <c r="AY59">
        <v>1</v>
      </c>
      <c r="AZ59" t="s">
        <v>10751</v>
      </c>
      <c r="BA59" t="s">
        <v>10751</v>
      </c>
      <c r="BB59" t="s">
        <v>10751</v>
      </c>
      <c r="BC59" t="s">
        <v>10751</v>
      </c>
      <c r="BD59" t="s">
        <v>10751</v>
      </c>
    </row>
    <row r="60" spans="1:56">
      <c r="A60" t="s">
        <v>10750</v>
      </c>
      <c r="B60">
        <v>2000</v>
      </c>
      <c r="C60">
        <v>1977</v>
      </c>
      <c r="D60">
        <v>157</v>
      </c>
      <c r="E60">
        <v>1.1117999999999999E-2</v>
      </c>
      <c r="F60">
        <v>35.986989999999999</v>
      </c>
      <c r="G60">
        <f t="shared" si="2"/>
        <v>0.40010335481999998</v>
      </c>
      <c r="H60">
        <v>30.654430000000001</v>
      </c>
      <c r="I60">
        <f t="shared" si="1"/>
        <v>0.34081595273999998</v>
      </c>
      <c r="K60">
        <v>28.18281</v>
      </c>
      <c r="L60">
        <v>34.33473</v>
      </c>
      <c r="M60">
        <v>289.90913999999998</v>
      </c>
      <c r="N60">
        <v>315.33411999999998</v>
      </c>
      <c r="O60">
        <v>258.83416</v>
      </c>
      <c r="P60" t="s">
        <v>10751</v>
      </c>
      <c r="Q60">
        <v>84.061899999999994</v>
      </c>
      <c r="R60">
        <v>61.489899999999999</v>
      </c>
      <c r="S60" t="s">
        <v>10751</v>
      </c>
      <c r="T60">
        <v>0.73891899999999999</v>
      </c>
      <c r="U60">
        <v>3.0745000000000001E-2</v>
      </c>
      <c r="V60">
        <v>31.36862</v>
      </c>
      <c r="W60">
        <v>1</v>
      </c>
      <c r="X60" t="s">
        <v>10751</v>
      </c>
      <c r="Y60" t="s">
        <v>10751</v>
      </c>
      <c r="Z60">
        <v>0.87</v>
      </c>
      <c r="AA60">
        <v>0.13</v>
      </c>
      <c r="AB60" t="s">
        <v>10751</v>
      </c>
      <c r="AC60" t="s">
        <v>10751</v>
      </c>
      <c r="AD60" t="s">
        <v>10751</v>
      </c>
      <c r="AE60">
        <v>1</v>
      </c>
      <c r="AF60" t="s">
        <v>10751</v>
      </c>
      <c r="AG60" t="s">
        <v>10751</v>
      </c>
      <c r="AH60" t="s">
        <v>10751</v>
      </c>
      <c r="AI60" t="s">
        <v>10751</v>
      </c>
      <c r="AJ60" t="s">
        <v>10751</v>
      </c>
      <c r="AK60" t="s">
        <v>10751</v>
      </c>
      <c r="AL60" t="s">
        <v>10751</v>
      </c>
      <c r="AM60" t="s">
        <v>10751</v>
      </c>
      <c r="AN60" t="s">
        <v>10751</v>
      </c>
      <c r="AO60" t="s">
        <v>10751</v>
      </c>
      <c r="AP60">
        <v>1</v>
      </c>
      <c r="AQ60" t="s">
        <v>10751</v>
      </c>
      <c r="AR60" t="s">
        <v>10751</v>
      </c>
      <c r="AS60" t="s">
        <v>10751</v>
      </c>
      <c r="AT60" t="s">
        <v>10751</v>
      </c>
      <c r="AU60" t="s">
        <v>10751</v>
      </c>
      <c r="AV60" t="s">
        <v>10751</v>
      </c>
      <c r="AW60" t="s">
        <v>10751</v>
      </c>
      <c r="AX60">
        <v>4</v>
      </c>
      <c r="AY60" t="s">
        <v>10751</v>
      </c>
      <c r="AZ60" t="s">
        <v>10751</v>
      </c>
      <c r="BA60" t="s">
        <v>10751</v>
      </c>
      <c r="BB60" t="s">
        <v>10751</v>
      </c>
      <c r="BC60" t="s">
        <v>10751</v>
      </c>
      <c r="BD60" t="s">
        <v>10751</v>
      </c>
    </row>
    <row r="61" spans="1:56">
      <c r="A61" t="s">
        <v>10750</v>
      </c>
      <c r="B61">
        <v>2000</v>
      </c>
      <c r="C61">
        <v>1978</v>
      </c>
      <c r="D61">
        <v>270</v>
      </c>
      <c r="E61">
        <v>1.8703000000000001E-2</v>
      </c>
      <c r="F61">
        <v>34.948920000000001</v>
      </c>
      <c r="G61">
        <f t="shared" si="2"/>
        <v>0.65364965076000003</v>
      </c>
      <c r="H61">
        <v>29.728370000000002</v>
      </c>
      <c r="I61">
        <f t="shared" si="1"/>
        <v>0.55600970411000006</v>
      </c>
      <c r="K61">
        <v>27.790949999999999</v>
      </c>
      <c r="L61">
        <v>32.497340000000001</v>
      </c>
      <c r="M61">
        <v>298.94002999999998</v>
      </c>
      <c r="N61">
        <v>319.78032999999999</v>
      </c>
      <c r="O61">
        <v>273.46856000000002</v>
      </c>
      <c r="P61" t="s">
        <v>10751</v>
      </c>
      <c r="Q61">
        <v>90.038200000000003</v>
      </c>
      <c r="R61">
        <v>62.364100000000001</v>
      </c>
      <c r="S61">
        <v>14.262600000000001</v>
      </c>
      <c r="T61">
        <v>0.69506400000000002</v>
      </c>
      <c r="U61">
        <v>3.1182000000000001E-2</v>
      </c>
      <c r="V61">
        <v>30.032509999999998</v>
      </c>
      <c r="W61">
        <v>1</v>
      </c>
      <c r="X61" t="s">
        <v>10751</v>
      </c>
      <c r="Y61" t="s">
        <v>10751</v>
      </c>
      <c r="Z61">
        <v>0.93400000000000005</v>
      </c>
      <c r="AA61" t="s">
        <v>10751</v>
      </c>
      <c r="AB61">
        <v>6.6000000000000003E-2</v>
      </c>
      <c r="AC61" t="s">
        <v>10751</v>
      </c>
      <c r="AD61" t="s">
        <v>10751</v>
      </c>
      <c r="AE61">
        <v>1</v>
      </c>
      <c r="AF61" t="s">
        <v>10751</v>
      </c>
      <c r="AG61" t="s">
        <v>10751</v>
      </c>
      <c r="AH61" t="s">
        <v>10751</v>
      </c>
      <c r="AI61" t="s">
        <v>10751</v>
      </c>
      <c r="AJ61" t="s">
        <v>10751</v>
      </c>
      <c r="AK61" t="s">
        <v>10751</v>
      </c>
      <c r="AL61" t="s">
        <v>10751</v>
      </c>
      <c r="AM61" t="s">
        <v>10751</v>
      </c>
      <c r="AN61" t="s">
        <v>10751</v>
      </c>
      <c r="AO61" t="s">
        <v>10751</v>
      </c>
      <c r="AP61">
        <v>1</v>
      </c>
      <c r="AQ61" t="s">
        <v>10751</v>
      </c>
      <c r="AR61" t="s">
        <v>10751</v>
      </c>
      <c r="AS61" t="s">
        <v>10751</v>
      </c>
      <c r="AT61" t="s">
        <v>10751</v>
      </c>
      <c r="AU61" t="s">
        <v>10751</v>
      </c>
      <c r="AV61">
        <v>4.0999999999999996</v>
      </c>
      <c r="AW61" t="s">
        <v>10751</v>
      </c>
      <c r="AX61">
        <v>4</v>
      </c>
      <c r="AY61">
        <v>0.80300000000000005</v>
      </c>
      <c r="AZ61">
        <v>0.19700000000000001</v>
      </c>
      <c r="BA61" t="s">
        <v>10751</v>
      </c>
      <c r="BB61" t="s">
        <v>10751</v>
      </c>
      <c r="BC61" t="s">
        <v>10751</v>
      </c>
      <c r="BD61" t="s">
        <v>10751</v>
      </c>
    </row>
    <row r="62" spans="1:56">
      <c r="A62" t="s">
        <v>10750</v>
      </c>
      <c r="B62">
        <v>2000</v>
      </c>
      <c r="C62">
        <v>1979</v>
      </c>
      <c r="D62">
        <v>234</v>
      </c>
      <c r="E62">
        <v>1.6857E-2</v>
      </c>
      <c r="F62">
        <v>32.021180000000001</v>
      </c>
      <c r="G62">
        <f t="shared" si="2"/>
        <v>0.53978103125999999</v>
      </c>
      <c r="H62">
        <v>27.243040000000001</v>
      </c>
      <c r="I62">
        <f t="shared" si="1"/>
        <v>0.45923592528000001</v>
      </c>
      <c r="K62">
        <v>25.391449999999999</v>
      </c>
      <c r="L62">
        <v>29.908719999999999</v>
      </c>
      <c r="M62">
        <v>326.21172000000001</v>
      </c>
      <c r="N62">
        <v>349.99975000000001</v>
      </c>
      <c r="O62">
        <v>297.13745999999998</v>
      </c>
      <c r="P62" t="s">
        <v>10751</v>
      </c>
      <c r="Q62">
        <v>87.7667</v>
      </c>
      <c r="R62">
        <v>62.306199999999997</v>
      </c>
      <c r="S62">
        <v>16.355399999999999</v>
      </c>
      <c r="T62">
        <v>0.71239699999999995</v>
      </c>
      <c r="U62">
        <v>3.1153E-2</v>
      </c>
      <c r="V62">
        <v>27.474969999999999</v>
      </c>
      <c r="W62">
        <v>1</v>
      </c>
      <c r="X62" t="s">
        <v>10751</v>
      </c>
      <c r="Y62" t="s">
        <v>10751</v>
      </c>
      <c r="Z62">
        <v>0.78800000000000003</v>
      </c>
      <c r="AA62" t="s">
        <v>10751</v>
      </c>
      <c r="AB62">
        <v>0.10299999999999999</v>
      </c>
      <c r="AC62" t="s">
        <v>10751</v>
      </c>
      <c r="AD62">
        <v>0.108</v>
      </c>
      <c r="AE62">
        <v>1</v>
      </c>
      <c r="AF62" t="s">
        <v>10751</v>
      </c>
      <c r="AG62" t="s">
        <v>10751</v>
      </c>
      <c r="AH62" t="s">
        <v>10751</v>
      </c>
      <c r="AI62" t="s">
        <v>10751</v>
      </c>
      <c r="AJ62" t="s">
        <v>10751</v>
      </c>
      <c r="AK62" t="s">
        <v>10751</v>
      </c>
      <c r="AL62" t="s">
        <v>10751</v>
      </c>
      <c r="AM62" t="s">
        <v>10751</v>
      </c>
      <c r="AN62" t="s">
        <v>10751</v>
      </c>
      <c r="AO62" t="s">
        <v>10751</v>
      </c>
      <c r="AP62">
        <v>1</v>
      </c>
      <c r="AQ62" t="s">
        <v>10751</v>
      </c>
      <c r="AR62" t="s">
        <v>10751</v>
      </c>
      <c r="AS62" t="s">
        <v>10751</v>
      </c>
      <c r="AT62" t="s">
        <v>10751</v>
      </c>
      <c r="AU62" t="s">
        <v>10751</v>
      </c>
      <c r="AV62">
        <v>3.8</v>
      </c>
      <c r="AW62" t="s">
        <v>10751</v>
      </c>
      <c r="AX62">
        <v>4</v>
      </c>
      <c r="AY62">
        <v>0.94799999999999995</v>
      </c>
      <c r="AZ62">
        <v>5.1999999999999998E-2</v>
      </c>
      <c r="BA62" t="s">
        <v>10751</v>
      </c>
      <c r="BB62" t="s">
        <v>10751</v>
      </c>
      <c r="BC62" t="s">
        <v>10751</v>
      </c>
      <c r="BD62" t="s">
        <v>10751</v>
      </c>
    </row>
    <row r="63" spans="1:56">
      <c r="A63" t="s">
        <v>10750</v>
      </c>
      <c r="B63">
        <v>2000</v>
      </c>
      <c r="C63">
        <v>1980</v>
      </c>
      <c r="D63">
        <v>280</v>
      </c>
      <c r="E63">
        <v>2.4802999999999999E-2</v>
      </c>
      <c r="F63">
        <v>32.951270000000001</v>
      </c>
      <c r="G63">
        <f t="shared" si="2"/>
        <v>0.81729034980999993</v>
      </c>
      <c r="H63">
        <v>28.04213</v>
      </c>
      <c r="I63">
        <f t="shared" si="1"/>
        <v>0.69552895038999996</v>
      </c>
      <c r="K63">
        <v>26.07704</v>
      </c>
      <c r="L63">
        <v>30.88692</v>
      </c>
      <c r="M63">
        <v>316.91601000000003</v>
      </c>
      <c r="N63">
        <v>340.79793000000001</v>
      </c>
      <c r="O63">
        <v>287.72699</v>
      </c>
      <c r="P63" t="s">
        <v>10751</v>
      </c>
      <c r="Q63">
        <v>90.275899999999993</v>
      </c>
      <c r="R63">
        <v>62.846699999999998</v>
      </c>
      <c r="S63">
        <v>16.722999999999999</v>
      </c>
      <c r="T63">
        <v>0.69648399999999999</v>
      </c>
      <c r="U63">
        <v>3.1423E-2</v>
      </c>
      <c r="V63">
        <v>28.396599999999999</v>
      </c>
      <c r="W63">
        <v>1</v>
      </c>
      <c r="X63" t="s">
        <v>10751</v>
      </c>
      <c r="Y63" t="s">
        <v>10751</v>
      </c>
      <c r="Z63">
        <v>0.68500000000000005</v>
      </c>
      <c r="AA63">
        <v>0.161</v>
      </c>
      <c r="AB63">
        <v>0.08</v>
      </c>
      <c r="AC63" t="s">
        <v>10751</v>
      </c>
      <c r="AD63">
        <v>7.3999999999999996E-2</v>
      </c>
      <c r="AE63">
        <v>1</v>
      </c>
      <c r="AF63" t="s">
        <v>10751</v>
      </c>
      <c r="AG63" t="s">
        <v>10751</v>
      </c>
      <c r="AH63" t="s">
        <v>10751</v>
      </c>
      <c r="AI63" t="s">
        <v>10751</v>
      </c>
      <c r="AJ63" t="s">
        <v>10751</v>
      </c>
      <c r="AK63" t="s">
        <v>10751</v>
      </c>
      <c r="AL63" t="s">
        <v>10751</v>
      </c>
      <c r="AM63" t="s">
        <v>10751</v>
      </c>
      <c r="AN63" t="s">
        <v>10751</v>
      </c>
      <c r="AO63" t="s">
        <v>10751</v>
      </c>
      <c r="AP63">
        <v>1</v>
      </c>
      <c r="AQ63" t="s">
        <v>10751</v>
      </c>
      <c r="AR63" t="s">
        <v>10751</v>
      </c>
      <c r="AS63" t="s">
        <v>10751</v>
      </c>
      <c r="AT63" t="s">
        <v>10751</v>
      </c>
      <c r="AU63" t="s">
        <v>10751</v>
      </c>
      <c r="AV63">
        <v>3.8</v>
      </c>
      <c r="AW63" t="s">
        <v>10751</v>
      </c>
      <c r="AX63">
        <v>4</v>
      </c>
      <c r="AY63">
        <v>0.879</v>
      </c>
      <c r="AZ63">
        <v>0.121</v>
      </c>
      <c r="BA63" t="s">
        <v>10751</v>
      </c>
      <c r="BB63" t="s">
        <v>10751</v>
      </c>
      <c r="BC63" t="s">
        <v>10751</v>
      </c>
      <c r="BD63" t="s">
        <v>10751</v>
      </c>
    </row>
    <row r="64" spans="1:56">
      <c r="A64" t="s">
        <v>10750</v>
      </c>
      <c r="B64">
        <v>2000</v>
      </c>
      <c r="C64">
        <v>1981</v>
      </c>
      <c r="D64">
        <v>209</v>
      </c>
      <c r="E64">
        <v>1.9768000000000001E-2</v>
      </c>
      <c r="F64">
        <v>38.353870000000001</v>
      </c>
      <c r="G64">
        <f t="shared" si="2"/>
        <v>0.75817930216000007</v>
      </c>
      <c r="H64">
        <v>32.593690000000002</v>
      </c>
      <c r="I64">
        <f t="shared" si="1"/>
        <v>0.64431206392000007</v>
      </c>
      <c r="K64">
        <v>30.828679999999999</v>
      </c>
      <c r="L64">
        <v>35.046039999999998</v>
      </c>
      <c r="M64">
        <v>272.66012000000001</v>
      </c>
      <c r="N64">
        <v>288.27055999999999</v>
      </c>
      <c r="O64">
        <v>253.58070000000001</v>
      </c>
      <c r="P64" t="s">
        <v>10751</v>
      </c>
      <c r="Q64">
        <v>86.144599999999997</v>
      </c>
      <c r="R64">
        <v>64.119500000000002</v>
      </c>
      <c r="S64">
        <v>15.928900000000001</v>
      </c>
      <c r="T64">
        <v>0.74415399999999998</v>
      </c>
      <c r="U64">
        <v>3.2059999999999998E-2</v>
      </c>
      <c r="V64">
        <v>32.95646</v>
      </c>
      <c r="W64">
        <v>0.82699999999999996</v>
      </c>
      <c r="X64" t="s">
        <v>10751</v>
      </c>
      <c r="Y64">
        <v>0.17299999999999999</v>
      </c>
      <c r="Z64">
        <v>0.90600000000000003</v>
      </c>
      <c r="AA64">
        <v>9.4E-2</v>
      </c>
      <c r="AB64" t="s">
        <v>10751</v>
      </c>
      <c r="AC64" t="s">
        <v>10751</v>
      </c>
      <c r="AD64" t="s">
        <v>10751</v>
      </c>
      <c r="AE64">
        <v>1</v>
      </c>
      <c r="AF64" t="s">
        <v>10751</v>
      </c>
      <c r="AG64" t="s">
        <v>10751</v>
      </c>
      <c r="AH64" t="s">
        <v>10751</v>
      </c>
      <c r="AI64" t="s">
        <v>10751</v>
      </c>
      <c r="AJ64" t="s">
        <v>10751</v>
      </c>
      <c r="AK64" t="s">
        <v>10751</v>
      </c>
      <c r="AL64" t="s">
        <v>10751</v>
      </c>
      <c r="AM64" t="s">
        <v>10751</v>
      </c>
      <c r="AN64" t="s">
        <v>10751</v>
      </c>
      <c r="AO64" t="s">
        <v>10751</v>
      </c>
      <c r="AP64">
        <v>1</v>
      </c>
      <c r="AQ64" t="s">
        <v>10751</v>
      </c>
      <c r="AR64" t="s">
        <v>10751</v>
      </c>
      <c r="AS64" t="s">
        <v>10751</v>
      </c>
      <c r="AT64" t="s">
        <v>10751</v>
      </c>
      <c r="AU64" t="s">
        <v>10751</v>
      </c>
      <c r="AV64">
        <v>4.5</v>
      </c>
      <c r="AW64" t="s">
        <v>10751</v>
      </c>
      <c r="AX64">
        <v>4</v>
      </c>
      <c r="AY64">
        <v>0.42</v>
      </c>
      <c r="AZ64">
        <v>0.57999999999999996</v>
      </c>
      <c r="BA64" t="s">
        <v>10751</v>
      </c>
      <c r="BB64" t="s">
        <v>10751</v>
      </c>
      <c r="BC64" t="s">
        <v>10751</v>
      </c>
      <c r="BD64" t="s">
        <v>10751</v>
      </c>
    </row>
    <row r="65" spans="1:56">
      <c r="A65" t="s">
        <v>10750</v>
      </c>
      <c r="B65">
        <v>2000</v>
      </c>
      <c r="C65">
        <v>1982</v>
      </c>
      <c r="D65">
        <v>157</v>
      </c>
      <c r="E65">
        <v>1.6114E-2</v>
      </c>
      <c r="F65">
        <v>40.291870000000003</v>
      </c>
      <c r="G65">
        <f t="shared" si="2"/>
        <v>0.64926319318000003</v>
      </c>
      <c r="H65">
        <v>34.243659999999998</v>
      </c>
      <c r="I65">
        <f t="shared" si="1"/>
        <v>0.55180233723999994</v>
      </c>
      <c r="K65">
        <v>32.348179999999999</v>
      </c>
      <c r="L65">
        <v>36.885300000000001</v>
      </c>
      <c r="M65">
        <v>259.52249</v>
      </c>
      <c r="N65">
        <v>274.72951999999998</v>
      </c>
      <c r="O65">
        <v>240.93611999999999</v>
      </c>
      <c r="P65" t="s">
        <v>10751</v>
      </c>
      <c r="Q65">
        <v>85.942999999999998</v>
      </c>
      <c r="R65">
        <v>61.507399999999997</v>
      </c>
      <c r="S65">
        <v>17.501999999999999</v>
      </c>
      <c r="T65">
        <v>0.71544600000000003</v>
      </c>
      <c r="U65">
        <v>3.0754E-2</v>
      </c>
      <c r="V65">
        <v>34.594940000000001</v>
      </c>
      <c r="W65">
        <v>0.85099999999999998</v>
      </c>
      <c r="X65" t="s">
        <v>10751</v>
      </c>
      <c r="Y65">
        <v>0.14899999999999999</v>
      </c>
      <c r="Z65">
        <v>0.88300000000000001</v>
      </c>
      <c r="AA65">
        <v>4.4999999999999998E-2</v>
      </c>
      <c r="AB65">
        <v>2.5000000000000001E-2</v>
      </c>
      <c r="AC65" t="s">
        <v>10751</v>
      </c>
      <c r="AD65">
        <v>4.7E-2</v>
      </c>
      <c r="AE65">
        <v>1</v>
      </c>
      <c r="AF65" t="s">
        <v>10751</v>
      </c>
      <c r="AG65" t="s">
        <v>10751</v>
      </c>
      <c r="AH65" t="s">
        <v>10751</v>
      </c>
      <c r="AI65" t="s">
        <v>10751</v>
      </c>
      <c r="AJ65" t="s">
        <v>10751</v>
      </c>
      <c r="AK65" t="s">
        <v>10751</v>
      </c>
      <c r="AL65" t="s">
        <v>10751</v>
      </c>
      <c r="AM65" t="s">
        <v>10751</v>
      </c>
      <c r="AN65" t="s">
        <v>10751</v>
      </c>
      <c r="AO65" t="s">
        <v>10751</v>
      </c>
      <c r="AP65">
        <v>1</v>
      </c>
      <c r="AQ65" t="s">
        <v>10751</v>
      </c>
      <c r="AR65" t="s">
        <v>10751</v>
      </c>
      <c r="AS65" t="s">
        <v>10751</v>
      </c>
      <c r="AT65" t="s">
        <v>10751</v>
      </c>
      <c r="AU65" t="s">
        <v>10751</v>
      </c>
      <c r="AV65">
        <v>4.5</v>
      </c>
      <c r="AW65" t="s">
        <v>10751</v>
      </c>
      <c r="AX65">
        <v>4</v>
      </c>
      <c r="AY65">
        <v>0.44400000000000001</v>
      </c>
      <c r="AZ65">
        <v>0.55600000000000005</v>
      </c>
      <c r="BA65" t="s">
        <v>10751</v>
      </c>
      <c r="BB65" t="s">
        <v>10751</v>
      </c>
      <c r="BC65" t="s">
        <v>10751</v>
      </c>
      <c r="BD65" t="s">
        <v>10751</v>
      </c>
    </row>
    <row r="66" spans="1:56">
      <c r="A66" t="s">
        <v>10750</v>
      </c>
      <c r="B66">
        <v>2000</v>
      </c>
      <c r="C66">
        <v>1983</v>
      </c>
      <c r="D66">
        <v>94</v>
      </c>
      <c r="E66">
        <v>9.1649999999999995E-3</v>
      </c>
      <c r="F66">
        <v>43.621200000000002</v>
      </c>
      <c r="G66">
        <f t="shared" si="2"/>
        <v>0.39978829799999999</v>
      </c>
      <c r="H66">
        <v>37.08661</v>
      </c>
      <c r="I66">
        <f t="shared" si="1"/>
        <v>0.33989878065000001</v>
      </c>
      <c r="K66">
        <v>34.861539999999998</v>
      </c>
      <c r="L66">
        <v>40.224510000000002</v>
      </c>
      <c r="M66">
        <v>239.62824000000001</v>
      </c>
      <c r="N66">
        <v>254.92277999999999</v>
      </c>
      <c r="O66">
        <v>220.93492000000001</v>
      </c>
      <c r="P66" t="s">
        <v>10751</v>
      </c>
      <c r="Q66">
        <v>84.452500000000001</v>
      </c>
      <c r="R66">
        <v>61.503799999999998</v>
      </c>
      <c r="S66">
        <v>16.087499999999999</v>
      </c>
      <c r="T66">
        <v>0.72837399999999997</v>
      </c>
      <c r="U66">
        <v>3.0752000000000002E-2</v>
      </c>
      <c r="V66">
        <v>37.374020000000002</v>
      </c>
      <c r="W66">
        <v>0.91900000000000004</v>
      </c>
      <c r="X66" t="s">
        <v>10751</v>
      </c>
      <c r="Y66">
        <v>8.1000000000000003E-2</v>
      </c>
      <c r="Z66">
        <v>0.93400000000000005</v>
      </c>
      <c r="AA66" t="s">
        <v>10751</v>
      </c>
      <c r="AB66" t="s">
        <v>10751</v>
      </c>
      <c r="AC66" t="s">
        <v>10751</v>
      </c>
      <c r="AD66">
        <v>6.6000000000000003E-2</v>
      </c>
      <c r="AE66">
        <v>0.91900000000000004</v>
      </c>
      <c r="AF66" t="s">
        <v>10751</v>
      </c>
      <c r="AG66">
        <v>8.1000000000000003E-2</v>
      </c>
      <c r="AH66" t="s">
        <v>10751</v>
      </c>
      <c r="AI66" t="s">
        <v>10751</v>
      </c>
      <c r="AJ66" t="s">
        <v>10751</v>
      </c>
      <c r="AK66" t="s">
        <v>10751</v>
      </c>
      <c r="AL66" t="s">
        <v>10751</v>
      </c>
      <c r="AM66" t="s">
        <v>10751</v>
      </c>
      <c r="AN66" t="s">
        <v>10751</v>
      </c>
      <c r="AO66" t="s">
        <v>10751</v>
      </c>
      <c r="AP66">
        <v>1</v>
      </c>
      <c r="AQ66" t="s">
        <v>10751</v>
      </c>
      <c r="AR66" t="s">
        <v>10751</v>
      </c>
      <c r="AS66" t="s">
        <v>10751</v>
      </c>
      <c r="AT66" t="s">
        <v>10751</v>
      </c>
      <c r="AU66" t="s">
        <v>10751</v>
      </c>
      <c r="AV66">
        <v>4.3</v>
      </c>
      <c r="AW66" t="s">
        <v>10751</v>
      </c>
      <c r="AX66">
        <v>4</v>
      </c>
      <c r="AY66">
        <v>0.70799999999999996</v>
      </c>
      <c r="AZ66">
        <v>0.29199999999999998</v>
      </c>
      <c r="BA66" t="s">
        <v>10751</v>
      </c>
      <c r="BB66" t="s">
        <v>10751</v>
      </c>
      <c r="BC66" t="s">
        <v>10751</v>
      </c>
      <c r="BD66" t="s">
        <v>10751</v>
      </c>
    </row>
    <row r="67" spans="1:56">
      <c r="A67" t="s">
        <v>10750</v>
      </c>
      <c r="B67">
        <v>2000</v>
      </c>
      <c r="C67">
        <v>1984</v>
      </c>
      <c r="D67">
        <v>92</v>
      </c>
      <c r="E67">
        <v>6.5599999999999999E-3</v>
      </c>
      <c r="F67">
        <v>44.323590000000003</v>
      </c>
      <c r="G67">
        <f t="shared" si="2"/>
        <v>0.29076275039999999</v>
      </c>
      <c r="H67">
        <v>37.682079999999999</v>
      </c>
      <c r="I67">
        <f t="shared" si="1"/>
        <v>0.2471944448</v>
      </c>
      <c r="K67">
        <v>35.444560000000003</v>
      </c>
      <c r="L67">
        <v>40.832520000000002</v>
      </c>
      <c r="M67">
        <v>235.84156999999999</v>
      </c>
      <c r="N67">
        <v>250.72957</v>
      </c>
      <c r="O67">
        <v>217.64512999999999</v>
      </c>
      <c r="P67" t="s">
        <v>10751</v>
      </c>
      <c r="Q67">
        <v>86.183300000000003</v>
      </c>
      <c r="R67">
        <v>67.034999999999997</v>
      </c>
      <c r="S67">
        <v>14.9457</v>
      </c>
      <c r="T67">
        <v>0.77580700000000002</v>
      </c>
      <c r="U67">
        <v>3.3517999999999999E-2</v>
      </c>
      <c r="V67">
        <v>38.244019999999999</v>
      </c>
      <c r="W67">
        <v>0.98699999999999999</v>
      </c>
      <c r="X67" t="s">
        <v>10751</v>
      </c>
      <c r="Y67">
        <v>1.2999999999999999E-2</v>
      </c>
      <c r="Z67">
        <v>0.96699999999999997</v>
      </c>
      <c r="AA67" t="s">
        <v>10751</v>
      </c>
      <c r="AB67">
        <v>3.1E-2</v>
      </c>
      <c r="AC67" t="s">
        <v>10751</v>
      </c>
      <c r="AD67">
        <v>2E-3</v>
      </c>
      <c r="AE67">
        <v>0.98699999999999999</v>
      </c>
      <c r="AF67" t="s">
        <v>10751</v>
      </c>
      <c r="AG67">
        <v>1.2999999999999999E-2</v>
      </c>
      <c r="AH67" t="s">
        <v>10751</v>
      </c>
      <c r="AI67" t="s">
        <v>10751</v>
      </c>
      <c r="AJ67" t="s">
        <v>10751</v>
      </c>
      <c r="AK67" t="s">
        <v>10751</v>
      </c>
      <c r="AL67" t="s">
        <v>10751</v>
      </c>
      <c r="AM67" t="s">
        <v>10751</v>
      </c>
      <c r="AN67" t="s">
        <v>10751</v>
      </c>
      <c r="AO67" t="s">
        <v>10751</v>
      </c>
      <c r="AP67">
        <v>1</v>
      </c>
      <c r="AQ67" t="s">
        <v>10751</v>
      </c>
      <c r="AR67" t="s">
        <v>10751</v>
      </c>
      <c r="AS67" t="s">
        <v>10751</v>
      </c>
      <c r="AT67" t="s">
        <v>10751</v>
      </c>
      <c r="AU67" t="s">
        <v>10751</v>
      </c>
      <c r="AV67">
        <v>4.5</v>
      </c>
      <c r="AW67" t="s">
        <v>10751</v>
      </c>
      <c r="AX67">
        <v>4</v>
      </c>
      <c r="AY67">
        <v>0.51600000000000001</v>
      </c>
      <c r="AZ67">
        <v>0.48399999999999999</v>
      </c>
      <c r="BA67" t="s">
        <v>10751</v>
      </c>
      <c r="BB67" t="s">
        <v>10751</v>
      </c>
      <c r="BC67" t="s">
        <v>10751</v>
      </c>
      <c r="BD67" t="s">
        <v>10751</v>
      </c>
    </row>
    <row r="68" spans="1:56">
      <c r="A68" t="s">
        <v>10750</v>
      </c>
      <c r="B68">
        <v>2000</v>
      </c>
      <c r="C68">
        <v>1985</v>
      </c>
      <c r="D68">
        <v>62</v>
      </c>
      <c r="E68">
        <v>4.3020000000000003E-3</v>
      </c>
      <c r="F68">
        <v>44.385429999999999</v>
      </c>
      <c r="G68">
        <f t="shared" si="2"/>
        <v>0.19094611986000001</v>
      </c>
      <c r="H68">
        <v>37.735720000000001</v>
      </c>
      <c r="I68">
        <f t="shared" si="1"/>
        <v>0.16233906744000001</v>
      </c>
      <c r="K68">
        <v>35.508929999999999</v>
      </c>
      <c r="L68">
        <v>40.868119999999998</v>
      </c>
      <c r="M68">
        <v>235.50628</v>
      </c>
      <c r="N68">
        <v>250.27503999999999</v>
      </c>
      <c r="O68">
        <v>217.45558</v>
      </c>
      <c r="P68" t="s">
        <v>10751</v>
      </c>
      <c r="Q68">
        <v>88.726500000000001</v>
      </c>
      <c r="R68">
        <v>69.539100000000005</v>
      </c>
      <c r="S68">
        <v>14.4115</v>
      </c>
      <c r="T68">
        <v>0.78244599999999997</v>
      </c>
      <c r="U68">
        <v>3.4770000000000002E-2</v>
      </c>
      <c r="V68">
        <v>38.666980000000002</v>
      </c>
      <c r="W68">
        <v>1</v>
      </c>
      <c r="X68" t="s">
        <v>10751</v>
      </c>
      <c r="Y68" t="s">
        <v>10751</v>
      </c>
      <c r="Z68">
        <v>0.94699999999999995</v>
      </c>
      <c r="AA68" t="s">
        <v>10751</v>
      </c>
      <c r="AB68">
        <v>5.2999999999999999E-2</v>
      </c>
      <c r="AC68" t="s">
        <v>10751</v>
      </c>
      <c r="AD68" t="s">
        <v>10751</v>
      </c>
      <c r="AE68">
        <v>0.88100000000000001</v>
      </c>
      <c r="AF68" t="s">
        <v>10751</v>
      </c>
      <c r="AG68">
        <v>0.11899999999999999</v>
      </c>
      <c r="AH68" t="s">
        <v>10751</v>
      </c>
      <c r="AI68" t="s">
        <v>10751</v>
      </c>
      <c r="AJ68" t="s">
        <v>10751</v>
      </c>
      <c r="AK68" t="s">
        <v>10751</v>
      </c>
      <c r="AL68" t="s">
        <v>10751</v>
      </c>
      <c r="AM68" t="s">
        <v>10751</v>
      </c>
      <c r="AN68" t="s">
        <v>10751</v>
      </c>
      <c r="AO68" t="s">
        <v>10751</v>
      </c>
      <c r="AP68">
        <v>1</v>
      </c>
      <c r="AQ68" t="s">
        <v>10751</v>
      </c>
      <c r="AR68" t="s">
        <v>10751</v>
      </c>
      <c r="AS68" t="s">
        <v>10751</v>
      </c>
      <c r="AT68" t="s">
        <v>10751</v>
      </c>
      <c r="AU68" t="s">
        <v>10751</v>
      </c>
      <c r="AV68">
        <v>4.5999999999999996</v>
      </c>
      <c r="AW68" t="s">
        <v>10751</v>
      </c>
      <c r="AX68">
        <v>4</v>
      </c>
      <c r="AY68">
        <v>0.30599999999999999</v>
      </c>
      <c r="AZ68">
        <v>0.69399999999999995</v>
      </c>
      <c r="BA68" t="s">
        <v>10751</v>
      </c>
      <c r="BB68" t="s">
        <v>10751</v>
      </c>
      <c r="BC68" t="s">
        <v>10751</v>
      </c>
      <c r="BD68" t="s">
        <v>10751</v>
      </c>
    </row>
    <row r="69" spans="1:56">
      <c r="A69" t="s">
        <v>10750</v>
      </c>
      <c r="B69">
        <v>2000</v>
      </c>
      <c r="C69">
        <v>1986</v>
      </c>
      <c r="D69">
        <v>58</v>
      </c>
      <c r="E69">
        <v>3.7910000000000001E-3</v>
      </c>
      <c r="F69">
        <v>36.574339999999999</v>
      </c>
      <c r="G69">
        <f t="shared" si="2"/>
        <v>0.13865332293999999</v>
      </c>
      <c r="H69">
        <v>31.026540000000001</v>
      </c>
      <c r="I69">
        <f t="shared" si="1"/>
        <v>0.11762161314000001</v>
      </c>
      <c r="K69">
        <v>28.354230000000001</v>
      </c>
      <c r="L69">
        <v>34.946019999999997</v>
      </c>
      <c r="M69">
        <v>286.43218999999999</v>
      </c>
      <c r="N69">
        <v>313.42768000000001</v>
      </c>
      <c r="O69">
        <v>254.30649</v>
      </c>
      <c r="P69" t="s">
        <v>10751</v>
      </c>
      <c r="Q69">
        <v>76.304400000000001</v>
      </c>
      <c r="R69">
        <v>56.1631</v>
      </c>
      <c r="S69">
        <v>16.046199999999999</v>
      </c>
      <c r="T69">
        <v>0.74974300000000005</v>
      </c>
      <c r="U69">
        <v>2.8081999999999999E-2</v>
      </c>
      <c r="V69">
        <v>32.985909999999997</v>
      </c>
      <c r="W69">
        <v>1</v>
      </c>
      <c r="X69" t="s">
        <v>10751</v>
      </c>
      <c r="Y69" t="s">
        <v>10751</v>
      </c>
      <c r="Z69">
        <v>1</v>
      </c>
      <c r="AA69" t="s">
        <v>10751</v>
      </c>
      <c r="AB69" t="s">
        <v>10751</v>
      </c>
      <c r="AC69" t="s">
        <v>10751</v>
      </c>
      <c r="AD69" t="s">
        <v>10751</v>
      </c>
      <c r="AE69">
        <v>1</v>
      </c>
      <c r="AF69" t="s">
        <v>10751</v>
      </c>
      <c r="AG69" t="s">
        <v>10751</v>
      </c>
      <c r="AH69" t="s">
        <v>10751</v>
      </c>
      <c r="AI69" t="s">
        <v>10751</v>
      </c>
      <c r="AJ69" t="s">
        <v>10751</v>
      </c>
      <c r="AK69" t="s">
        <v>10751</v>
      </c>
      <c r="AL69" t="s">
        <v>10751</v>
      </c>
      <c r="AM69" t="s">
        <v>10751</v>
      </c>
      <c r="AN69" t="s">
        <v>10751</v>
      </c>
      <c r="AO69" t="s">
        <v>10751</v>
      </c>
      <c r="AP69">
        <v>1</v>
      </c>
      <c r="AQ69" t="s">
        <v>10751</v>
      </c>
      <c r="AR69" t="s">
        <v>10751</v>
      </c>
      <c r="AS69" t="s">
        <v>10751</v>
      </c>
      <c r="AT69" t="s">
        <v>10751</v>
      </c>
      <c r="AU69" t="s">
        <v>10751</v>
      </c>
      <c r="AV69">
        <v>4.4000000000000004</v>
      </c>
      <c r="AW69" t="s">
        <v>10751</v>
      </c>
      <c r="AX69">
        <v>4</v>
      </c>
      <c r="AY69">
        <v>0.61199999999999999</v>
      </c>
      <c r="AZ69">
        <v>0.38800000000000001</v>
      </c>
      <c r="BA69" t="s">
        <v>10751</v>
      </c>
      <c r="BB69" t="s">
        <v>10751</v>
      </c>
      <c r="BC69" t="s">
        <v>10751</v>
      </c>
      <c r="BD69" t="s">
        <v>10751</v>
      </c>
    </row>
    <row r="70" spans="1:56">
      <c r="A70" t="s">
        <v>10750</v>
      </c>
      <c r="B70">
        <v>2000</v>
      </c>
      <c r="C70">
        <v>1987</v>
      </c>
      <c r="D70">
        <v>106</v>
      </c>
      <c r="E70">
        <v>7.1440000000000002E-3</v>
      </c>
      <c r="F70">
        <v>39.977370000000001</v>
      </c>
      <c r="G70">
        <f t="shared" si="2"/>
        <v>0.28559833128000001</v>
      </c>
      <c r="H70">
        <v>33.626220000000004</v>
      </c>
      <c r="I70">
        <f t="shared" si="1"/>
        <v>0.24022571568000003</v>
      </c>
      <c r="K70">
        <v>31.683260000000001</v>
      </c>
      <c r="L70">
        <v>36.182000000000002</v>
      </c>
      <c r="M70">
        <v>264.28782999999999</v>
      </c>
      <c r="N70">
        <v>280.49515000000002</v>
      </c>
      <c r="O70">
        <v>245.61933999999999</v>
      </c>
      <c r="P70" t="s">
        <v>10751</v>
      </c>
      <c r="Q70">
        <v>69.896199999999993</v>
      </c>
      <c r="R70">
        <v>55.2057</v>
      </c>
      <c r="S70">
        <v>17.098500000000001</v>
      </c>
      <c r="T70">
        <v>0.79922000000000004</v>
      </c>
      <c r="U70">
        <v>2.7602999999999999E-2</v>
      </c>
      <c r="V70">
        <v>35.042909999999999</v>
      </c>
      <c r="W70">
        <v>1</v>
      </c>
      <c r="X70" t="s">
        <v>10751</v>
      </c>
      <c r="Y70" t="s">
        <v>10751</v>
      </c>
      <c r="Z70">
        <v>0.80500000000000005</v>
      </c>
      <c r="AA70">
        <v>0.19500000000000001</v>
      </c>
      <c r="AB70" t="s">
        <v>10751</v>
      </c>
      <c r="AC70" t="s">
        <v>10751</v>
      </c>
      <c r="AD70" t="s">
        <v>10751</v>
      </c>
      <c r="AE70">
        <v>0.93700000000000006</v>
      </c>
      <c r="AF70" t="s">
        <v>10751</v>
      </c>
      <c r="AG70">
        <v>6.3E-2</v>
      </c>
      <c r="AH70" t="s">
        <v>10751</v>
      </c>
      <c r="AI70" t="s">
        <v>10751</v>
      </c>
      <c r="AJ70" t="s">
        <v>10751</v>
      </c>
      <c r="AK70" t="s">
        <v>10751</v>
      </c>
      <c r="AL70" t="s">
        <v>10751</v>
      </c>
      <c r="AM70" t="s">
        <v>10751</v>
      </c>
      <c r="AN70" t="s">
        <v>10751</v>
      </c>
      <c r="AO70" t="s">
        <v>10751</v>
      </c>
      <c r="AP70">
        <v>1</v>
      </c>
      <c r="AQ70" t="s">
        <v>10751</v>
      </c>
      <c r="AR70" t="s">
        <v>10751</v>
      </c>
      <c r="AS70" t="s">
        <v>10751</v>
      </c>
      <c r="AT70">
        <v>0.26400000000000001</v>
      </c>
      <c r="AU70" t="s">
        <v>10751</v>
      </c>
      <c r="AV70">
        <v>4.2</v>
      </c>
      <c r="AW70" t="s">
        <v>10751</v>
      </c>
      <c r="AX70">
        <v>3.6</v>
      </c>
      <c r="AY70">
        <v>0.65400000000000003</v>
      </c>
      <c r="AZ70">
        <v>0.34599999999999997</v>
      </c>
      <c r="BA70" t="s">
        <v>10751</v>
      </c>
      <c r="BB70" t="s">
        <v>10751</v>
      </c>
      <c r="BC70" t="s">
        <v>10751</v>
      </c>
      <c r="BD70" t="s">
        <v>10751</v>
      </c>
    </row>
    <row r="71" spans="1:56">
      <c r="A71" t="s">
        <v>10750</v>
      </c>
      <c r="B71">
        <v>2000</v>
      </c>
      <c r="C71">
        <v>1988</v>
      </c>
      <c r="D71">
        <v>186</v>
      </c>
      <c r="E71">
        <v>1.2137E-2</v>
      </c>
      <c r="F71">
        <v>43.606900000000003</v>
      </c>
      <c r="G71">
        <f t="shared" si="2"/>
        <v>0.5292569453</v>
      </c>
      <c r="H71">
        <v>36.373330000000003</v>
      </c>
      <c r="I71">
        <f t="shared" si="1"/>
        <v>0.44146310621000007</v>
      </c>
      <c r="K71">
        <v>34.777630000000002</v>
      </c>
      <c r="L71">
        <v>38.321289999999998</v>
      </c>
      <c r="M71">
        <v>244.32737</v>
      </c>
      <c r="N71">
        <v>255.53779</v>
      </c>
      <c r="O71">
        <v>231.90765999999999</v>
      </c>
      <c r="P71" t="s">
        <v>10751</v>
      </c>
      <c r="Q71">
        <v>76.688900000000004</v>
      </c>
      <c r="R71">
        <v>58.608699999999999</v>
      </c>
      <c r="S71">
        <v>16.019400000000001</v>
      </c>
      <c r="T71">
        <v>0.77000199999999996</v>
      </c>
      <c r="U71">
        <v>2.9304E-2</v>
      </c>
      <c r="V71">
        <v>37.031610000000001</v>
      </c>
      <c r="W71">
        <v>0.93899999999999995</v>
      </c>
      <c r="X71">
        <v>6.0999999999999999E-2</v>
      </c>
      <c r="Y71" t="s">
        <v>10751</v>
      </c>
      <c r="Z71">
        <v>0.99</v>
      </c>
      <c r="AA71">
        <v>0.01</v>
      </c>
      <c r="AB71" t="s">
        <v>10751</v>
      </c>
      <c r="AC71" t="s">
        <v>10751</v>
      </c>
      <c r="AD71" t="s">
        <v>10751</v>
      </c>
      <c r="AE71">
        <v>0.86</v>
      </c>
      <c r="AF71" t="s">
        <v>10751</v>
      </c>
      <c r="AG71">
        <v>0.14000000000000001</v>
      </c>
      <c r="AH71">
        <v>0</v>
      </c>
      <c r="AI71" t="s">
        <v>10751</v>
      </c>
      <c r="AJ71" t="s">
        <v>10751</v>
      </c>
      <c r="AK71" t="s">
        <v>10751</v>
      </c>
      <c r="AL71" t="s">
        <v>10751</v>
      </c>
      <c r="AM71" t="s">
        <v>10751</v>
      </c>
      <c r="AN71" t="s">
        <v>10751</v>
      </c>
      <c r="AO71" t="s">
        <v>10751</v>
      </c>
      <c r="AP71">
        <v>1</v>
      </c>
      <c r="AQ71" t="s">
        <v>10751</v>
      </c>
      <c r="AR71" t="s">
        <v>10751</v>
      </c>
      <c r="AS71" t="s">
        <v>10751</v>
      </c>
      <c r="AT71">
        <v>0.17499999999999999</v>
      </c>
      <c r="AU71" t="s">
        <v>10751</v>
      </c>
      <c r="AV71">
        <v>4.5</v>
      </c>
      <c r="AW71" t="s">
        <v>10751</v>
      </c>
      <c r="AX71">
        <v>3.7</v>
      </c>
      <c r="AY71">
        <v>0.51200000000000001</v>
      </c>
      <c r="AZ71">
        <v>0.48799999999999999</v>
      </c>
      <c r="BA71" t="s">
        <v>10751</v>
      </c>
      <c r="BB71" t="s">
        <v>10751</v>
      </c>
      <c r="BC71" t="s">
        <v>10751</v>
      </c>
      <c r="BD71" t="s">
        <v>10751</v>
      </c>
    </row>
    <row r="72" spans="1:56">
      <c r="A72" t="s">
        <v>10750</v>
      </c>
      <c r="B72">
        <v>2000</v>
      </c>
      <c r="C72">
        <v>1989</v>
      </c>
      <c r="D72">
        <v>135</v>
      </c>
      <c r="E72">
        <v>9.3229999999999997E-3</v>
      </c>
      <c r="F72">
        <v>43.508719999999997</v>
      </c>
      <c r="G72">
        <f t="shared" si="2"/>
        <v>0.40563179655999998</v>
      </c>
      <c r="H72">
        <v>36.057130000000001</v>
      </c>
      <c r="I72">
        <f t="shared" si="1"/>
        <v>0.33616062298999999</v>
      </c>
      <c r="K72">
        <v>34.730629999999998</v>
      </c>
      <c r="L72">
        <v>37.583480000000002</v>
      </c>
      <c r="M72">
        <v>246.46994000000001</v>
      </c>
      <c r="N72">
        <v>255.8836</v>
      </c>
      <c r="O72">
        <v>236.46026000000001</v>
      </c>
      <c r="P72" t="s">
        <v>10751</v>
      </c>
      <c r="Q72">
        <v>75.735500000000002</v>
      </c>
      <c r="R72">
        <v>58.865900000000003</v>
      </c>
      <c r="S72">
        <v>16.063199999999998</v>
      </c>
      <c r="T72">
        <v>0.782281</v>
      </c>
      <c r="U72">
        <v>2.9433000000000001E-2</v>
      </c>
      <c r="V72">
        <v>36.826659999999997</v>
      </c>
      <c r="W72">
        <v>1</v>
      </c>
      <c r="X72" t="s">
        <v>10751</v>
      </c>
      <c r="Y72" t="s">
        <v>10751</v>
      </c>
      <c r="Z72">
        <v>0.65</v>
      </c>
      <c r="AA72">
        <v>0.35</v>
      </c>
      <c r="AB72" t="s">
        <v>10751</v>
      </c>
      <c r="AC72" t="s">
        <v>10751</v>
      </c>
      <c r="AD72" t="s">
        <v>10751</v>
      </c>
      <c r="AE72">
        <v>0.42799999999999999</v>
      </c>
      <c r="AF72" t="s">
        <v>10751</v>
      </c>
      <c r="AG72">
        <v>0.379</v>
      </c>
      <c r="AH72">
        <v>0.193</v>
      </c>
      <c r="AI72" t="s">
        <v>10751</v>
      </c>
      <c r="AJ72" t="s">
        <v>10751</v>
      </c>
      <c r="AK72" t="s">
        <v>10751</v>
      </c>
      <c r="AL72" t="s">
        <v>10751</v>
      </c>
      <c r="AM72" t="s">
        <v>10751</v>
      </c>
      <c r="AN72" t="s">
        <v>10751</v>
      </c>
      <c r="AO72" t="s">
        <v>10751</v>
      </c>
      <c r="AP72">
        <v>1</v>
      </c>
      <c r="AQ72" t="s">
        <v>10751</v>
      </c>
      <c r="AR72" t="s">
        <v>10751</v>
      </c>
      <c r="AS72" t="s">
        <v>10751</v>
      </c>
      <c r="AT72">
        <v>8.3000000000000004E-2</v>
      </c>
      <c r="AU72" t="s">
        <v>10751</v>
      </c>
      <c r="AV72">
        <v>4</v>
      </c>
      <c r="AW72" t="s">
        <v>10751</v>
      </c>
      <c r="AX72">
        <v>3.7</v>
      </c>
      <c r="AY72">
        <v>0.69299999999999995</v>
      </c>
      <c r="AZ72">
        <v>0.307</v>
      </c>
      <c r="BA72" t="s">
        <v>10751</v>
      </c>
      <c r="BB72" t="s">
        <v>10751</v>
      </c>
      <c r="BC72" t="s">
        <v>10751</v>
      </c>
      <c r="BD72" t="s">
        <v>10751</v>
      </c>
    </row>
    <row r="73" spans="1:56">
      <c r="A73" t="s">
        <v>10750</v>
      </c>
      <c r="B73">
        <v>2000</v>
      </c>
      <c r="C73">
        <v>1990</v>
      </c>
      <c r="D73">
        <v>71</v>
      </c>
      <c r="E73">
        <v>5.6670000000000002E-3</v>
      </c>
      <c r="F73">
        <v>47.52937</v>
      </c>
      <c r="G73">
        <f t="shared" si="2"/>
        <v>0.26934893979000002</v>
      </c>
      <c r="H73">
        <v>39.227490000000003</v>
      </c>
      <c r="I73">
        <f t="shared" si="1"/>
        <v>0.22230218583000003</v>
      </c>
      <c r="K73">
        <v>36.80048</v>
      </c>
      <c r="L73">
        <v>42.16433</v>
      </c>
      <c r="M73">
        <v>226.55028999999999</v>
      </c>
      <c r="N73">
        <v>241.49143000000001</v>
      </c>
      <c r="O73">
        <v>210.77054999999999</v>
      </c>
      <c r="P73" t="s">
        <v>10751</v>
      </c>
      <c r="Q73">
        <v>71.635599999999997</v>
      </c>
      <c r="R73">
        <v>58.076900000000002</v>
      </c>
      <c r="S73">
        <v>14.725899999999999</v>
      </c>
      <c r="T73">
        <v>0.81278099999999998</v>
      </c>
      <c r="U73">
        <v>2.9038000000000001E-2</v>
      </c>
      <c r="V73">
        <v>39.627139999999997</v>
      </c>
      <c r="W73">
        <v>1</v>
      </c>
      <c r="X73" t="s">
        <v>10751</v>
      </c>
      <c r="Y73" t="s">
        <v>10751</v>
      </c>
      <c r="Z73">
        <v>0.89800000000000002</v>
      </c>
      <c r="AA73">
        <v>0.10199999999999999</v>
      </c>
      <c r="AB73" t="s">
        <v>10751</v>
      </c>
      <c r="AC73" t="s">
        <v>10751</v>
      </c>
      <c r="AD73" t="s">
        <v>10751</v>
      </c>
      <c r="AE73">
        <v>2.5999999999999999E-2</v>
      </c>
      <c r="AF73" t="s">
        <v>10751</v>
      </c>
      <c r="AG73">
        <v>0.505</v>
      </c>
      <c r="AH73">
        <v>0.46899999999999997</v>
      </c>
      <c r="AI73" t="s">
        <v>10751</v>
      </c>
      <c r="AJ73" t="s">
        <v>10751</v>
      </c>
      <c r="AK73" t="s">
        <v>10751</v>
      </c>
      <c r="AL73" t="s">
        <v>10751</v>
      </c>
      <c r="AM73" t="s">
        <v>10751</v>
      </c>
      <c r="AN73" t="s">
        <v>10751</v>
      </c>
      <c r="AO73" t="s">
        <v>10751</v>
      </c>
      <c r="AP73">
        <v>1</v>
      </c>
      <c r="AQ73" t="s">
        <v>10751</v>
      </c>
      <c r="AR73" t="s">
        <v>10751</v>
      </c>
      <c r="AS73" t="s">
        <v>10751</v>
      </c>
      <c r="AT73">
        <v>0.03</v>
      </c>
      <c r="AU73" t="s">
        <v>10751</v>
      </c>
      <c r="AV73">
        <v>4.8</v>
      </c>
      <c r="AW73" t="s">
        <v>10751</v>
      </c>
      <c r="AX73">
        <v>3.5</v>
      </c>
      <c r="AY73">
        <v>0.10199999999999999</v>
      </c>
      <c r="AZ73">
        <v>0.89800000000000002</v>
      </c>
      <c r="BA73" t="s">
        <v>10751</v>
      </c>
      <c r="BB73" t="s">
        <v>10751</v>
      </c>
      <c r="BC73" t="s">
        <v>10751</v>
      </c>
      <c r="BD73" t="s">
        <v>10751</v>
      </c>
    </row>
    <row r="74" spans="1:56">
      <c r="A74" t="s">
        <v>10750</v>
      </c>
      <c r="B74">
        <v>2000</v>
      </c>
      <c r="C74">
        <v>1991</v>
      </c>
      <c r="D74">
        <v>142</v>
      </c>
      <c r="E74">
        <v>1.1310000000000001E-2</v>
      </c>
      <c r="F74">
        <v>47.086489999999998</v>
      </c>
      <c r="G74">
        <f t="shared" ref="G74:G105" si="3">IFERROR(F74*E74,"")</f>
        <v>0.53254820189999996</v>
      </c>
      <c r="H74">
        <v>38.627200000000002</v>
      </c>
      <c r="I74">
        <f t="shared" ref="I74:I137" si="4">IFERROR(H74*E74,"")</f>
        <v>0.43687363200000007</v>
      </c>
      <c r="K74">
        <v>36.245399999999997</v>
      </c>
      <c r="L74">
        <v>41.422539999999998</v>
      </c>
      <c r="M74">
        <v>230.07105999999999</v>
      </c>
      <c r="N74">
        <v>245.18969999999999</v>
      </c>
      <c r="O74">
        <v>214.54501999999999</v>
      </c>
      <c r="P74" t="s">
        <v>10751</v>
      </c>
      <c r="Q74">
        <v>67.073300000000003</v>
      </c>
      <c r="R74">
        <v>57.643999999999998</v>
      </c>
      <c r="S74">
        <v>15.2766</v>
      </c>
      <c r="T74">
        <v>0.86647799999999997</v>
      </c>
      <c r="U74">
        <v>2.8822E-2</v>
      </c>
      <c r="V74">
        <v>39.145139999999998</v>
      </c>
      <c r="W74">
        <v>1</v>
      </c>
      <c r="X74" t="s">
        <v>10751</v>
      </c>
      <c r="Y74" t="s">
        <v>10751</v>
      </c>
      <c r="Z74">
        <v>0.68400000000000005</v>
      </c>
      <c r="AA74">
        <v>0.316</v>
      </c>
      <c r="AB74" t="s">
        <v>10751</v>
      </c>
      <c r="AC74" t="s">
        <v>10751</v>
      </c>
      <c r="AD74" t="s">
        <v>10751</v>
      </c>
      <c r="AE74">
        <v>1.7000000000000001E-2</v>
      </c>
      <c r="AF74" t="s">
        <v>10751</v>
      </c>
      <c r="AG74">
        <v>0.29099999999999998</v>
      </c>
      <c r="AH74">
        <v>0.69199999999999995</v>
      </c>
      <c r="AI74" t="s">
        <v>10751</v>
      </c>
      <c r="AJ74" t="s">
        <v>10751</v>
      </c>
      <c r="AK74" t="s">
        <v>10751</v>
      </c>
      <c r="AL74" t="s">
        <v>10751</v>
      </c>
      <c r="AM74" t="s">
        <v>10751</v>
      </c>
      <c r="AN74" t="s">
        <v>10751</v>
      </c>
      <c r="AO74" t="s">
        <v>10751</v>
      </c>
      <c r="AP74">
        <v>1</v>
      </c>
      <c r="AQ74" t="s">
        <v>10751</v>
      </c>
      <c r="AR74" t="s">
        <v>10751</v>
      </c>
      <c r="AS74" t="s">
        <v>10751</v>
      </c>
      <c r="AT74">
        <v>1.2999999999999999E-2</v>
      </c>
      <c r="AU74" t="s">
        <v>10751</v>
      </c>
      <c r="AV74">
        <v>4.4000000000000004</v>
      </c>
      <c r="AW74" t="s">
        <v>10751</v>
      </c>
      <c r="AX74">
        <v>3.3</v>
      </c>
      <c r="AY74">
        <v>0.32</v>
      </c>
      <c r="AZ74">
        <v>0.68</v>
      </c>
      <c r="BA74" t="s">
        <v>10751</v>
      </c>
      <c r="BB74" t="s">
        <v>10751</v>
      </c>
      <c r="BC74" t="s">
        <v>10751</v>
      </c>
      <c r="BD74" t="s">
        <v>10751</v>
      </c>
    </row>
    <row r="75" spans="1:56">
      <c r="A75" t="s">
        <v>10750</v>
      </c>
      <c r="B75">
        <v>2000</v>
      </c>
      <c r="C75">
        <v>1992</v>
      </c>
      <c r="D75">
        <v>120</v>
      </c>
      <c r="E75">
        <v>9.8490000000000001E-3</v>
      </c>
      <c r="F75">
        <v>47.280479999999997</v>
      </c>
      <c r="G75">
        <f t="shared" si="3"/>
        <v>0.46566544752</v>
      </c>
      <c r="H75">
        <v>38.53613</v>
      </c>
      <c r="I75">
        <f t="shared" si="4"/>
        <v>0.37954234437000001</v>
      </c>
      <c r="K75">
        <v>36.167909999999999</v>
      </c>
      <c r="L75">
        <v>41.231940000000002</v>
      </c>
      <c r="M75">
        <v>230.61474999999999</v>
      </c>
      <c r="N75">
        <v>245.71503000000001</v>
      </c>
      <c r="O75">
        <v>215.5368</v>
      </c>
      <c r="P75" t="s">
        <v>10751</v>
      </c>
      <c r="Q75">
        <v>63.910499999999999</v>
      </c>
      <c r="R75">
        <v>56.386899999999997</v>
      </c>
      <c r="S75">
        <v>15.482699999999999</v>
      </c>
      <c r="T75">
        <v>0.88624999999999998</v>
      </c>
      <c r="U75">
        <v>2.8192999999999999E-2</v>
      </c>
      <c r="V75">
        <v>38.960470000000001</v>
      </c>
      <c r="W75">
        <v>1</v>
      </c>
      <c r="X75" t="s">
        <v>10751</v>
      </c>
      <c r="Y75" t="s">
        <v>10751</v>
      </c>
      <c r="Z75">
        <v>0.53400000000000003</v>
      </c>
      <c r="AA75">
        <v>0.46600000000000003</v>
      </c>
      <c r="AB75" t="s">
        <v>10751</v>
      </c>
      <c r="AC75" t="s">
        <v>10751</v>
      </c>
      <c r="AD75" t="s">
        <v>10751</v>
      </c>
      <c r="AE75">
        <v>4.0000000000000001E-3</v>
      </c>
      <c r="AF75" t="s">
        <v>10751</v>
      </c>
      <c r="AG75">
        <v>0.13</v>
      </c>
      <c r="AH75">
        <v>0.86599999999999999</v>
      </c>
      <c r="AI75" t="s">
        <v>10751</v>
      </c>
      <c r="AJ75" t="s">
        <v>10751</v>
      </c>
      <c r="AK75" t="s">
        <v>10751</v>
      </c>
      <c r="AL75" t="s">
        <v>10751</v>
      </c>
      <c r="AM75" t="s">
        <v>10751</v>
      </c>
      <c r="AN75" t="s">
        <v>10751</v>
      </c>
      <c r="AO75" t="s">
        <v>10751</v>
      </c>
      <c r="AP75">
        <v>1</v>
      </c>
      <c r="AQ75" t="s">
        <v>10751</v>
      </c>
      <c r="AR75" t="s">
        <v>10751</v>
      </c>
      <c r="AS75" t="s">
        <v>10751</v>
      </c>
      <c r="AT75">
        <v>4.0000000000000001E-3</v>
      </c>
      <c r="AU75" t="s">
        <v>10751</v>
      </c>
      <c r="AV75">
        <v>4.0999999999999996</v>
      </c>
      <c r="AW75" t="s">
        <v>10751</v>
      </c>
      <c r="AX75">
        <v>3.1</v>
      </c>
      <c r="AY75">
        <v>0.46600000000000003</v>
      </c>
      <c r="AZ75">
        <v>0.53400000000000003</v>
      </c>
      <c r="BA75" t="s">
        <v>10751</v>
      </c>
      <c r="BB75" t="s">
        <v>10751</v>
      </c>
      <c r="BC75" t="s">
        <v>10751</v>
      </c>
      <c r="BD75" t="s">
        <v>10751</v>
      </c>
    </row>
    <row r="76" spans="1:56">
      <c r="A76" t="s">
        <v>10750</v>
      </c>
      <c r="B76">
        <v>2000</v>
      </c>
      <c r="C76">
        <v>1993</v>
      </c>
      <c r="D76">
        <v>111</v>
      </c>
      <c r="E76">
        <v>8.397E-3</v>
      </c>
      <c r="F76">
        <v>48.595379999999999</v>
      </c>
      <c r="G76">
        <f t="shared" si="3"/>
        <v>0.40805540586</v>
      </c>
      <c r="H76">
        <v>39.363520000000001</v>
      </c>
      <c r="I76">
        <f t="shared" si="4"/>
        <v>0.33053547744</v>
      </c>
      <c r="K76">
        <v>36.73057</v>
      </c>
      <c r="L76">
        <v>42.323480000000004</v>
      </c>
      <c r="M76">
        <v>225.76742999999999</v>
      </c>
      <c r="N76">
        <v>241.95106999999999</v>
      </c>
      <c r="O76">
        <v>209.97799000000001</v>
      </c>
      <c r="P76" t="s">
        <v>10751</v>
      </c>
      <c r="Q76">
        <v>67.349299999999999</v>
      </c>
      <c r="R76">
        <v>58.11</v>
      </c>
      <c r="S76">
        <v>13.807600000000001</v>
      </c>
      <c r="T76">
        <v>0.86951900000000004</v>
      </c>
      <c r="U76">
        <v>2.9055000000000001E-2</v>
      </c>
      <c r="V76">
        <v>39.827060000000003</v>
      </c>
      <c r="W76">
        <v>1</v>
      </c>
      <c r="X76" t="s">
        <v>10751</v>
      </c>
      <c r="Y76" t="s">
        <v>10751</v>
      </c>
      <c r="Z76">
        <v>0.76200000000000001</v>
      </c>
      <c r="AA76">
        <v>0.23799999999999999</v>
      </c>
      <c r="AB76" t="s">
        <v>10751</v>
      </c>
      <c r="AC76" t="s">
        <v>10751</v>
      </c>
      <c r="AD76" t="s">
        <v>10751</v>
      </c>
      <c r="AE76" t="s">
        <v>10751</v>
      </c>
      <c r="AF76" t="s">
        <v>10751</v>
      </c>
      <c r="AG76">
        <v>0.28699999999999998</v>
      </c>
      <c r="AH76">
        <v>0.71299999999999997</v>
      </c>
      <c r="AI76" t="s">
        <v>10751</v>
      </c>
      <c r="AJ76" t="s">
        <v>10751</v>
      </c>
      <c r="AK76" t="s">
        <v>10751</v>
      </c>
      <c r="AL76" t="s">
        <v>10751</v>
      </c>
      <c r="AM76" t="s">
        <v>10751</v>
      </c>
      <c r="AN76" t="s">
        <v>10751</v>
      </c>
      <c r="AO76" t="s">
        <v>10751</v>
      </c>
      <c r="AP76">
        <v>1</v>
      </c>
      <c r="AQ76" t="s">
        <v>10751</v>
      </c>
      <c r="AR76" t="s">
        <v>10751</v>
      </c>
      <c r="AS76" t="s">
        <v>10751</v>
      </c>
      <c r="AT76">
        <v>1.7999999999999999E-2</v>
      </c>
      <c r="AU76" t="s">
        <v>10751</v>
      </c>
      <c r="AV76">
        <v>4.5</v>
      </c>
      <c r="AW76" t="s">
        <v>10751</v>
      </c>
      <c r="AX76">
        <v>3.3</v>
      </c>
      <c r="AY76">
        <v>0.23799999999999999</v>
      </c>
      <c r="AZ76">
        <v>0.76200000000000001</v>
      </c>
      <c r="BA76" t="s">
        <v>10751</v>
      </c>
      <c r="BB76" t="s">
        <v>10751</v>
      </c>
      <c r="BC76" t="s">
        <v>10751</v>
      </c>
      <c r="BD76" t="s">
        <v>10751</v>
      </c>
    </row>
    <row r="77" spans="1:56">
      <c r="A77" t="s">
        <v>10750</v>
      </c>
      <c r="B77">
        <v>2000</v>
      </c>
      <c r="C77">
        <v>1994</v>
      </c>
      <c r="D77">
        <v>97</v>
      </c>
      <c r="E77">
        <v>6.8799999999999998E-3</v>
      </c>
      <c r="F77">
        <v>48.918729999999996</v>
      </c>
      <c r="G77">
        <f t="shared" si="3"/>
        <v>0.33656086239999999</v>
      </c>
      <c r="H77">
        <v>39.312579999999997</v>
      </c>
      <c r="I77">
        <f t="shared" si="4"/>
        <v>0.27047055039999995</v>
      </c>
      <c r="K77">
        <v>36.923229999999997</v>
      </c>
      <c r="L77">
        <v>41.871690000000001</v>
      </c>
      <c r="M77">
        <v>226.05993000000001</v>
      </c>
      <c r="N77">
        <v>240.68858</v>
      </c>
      <c r="O77">
        <v>212.24363</v>
      </c>
      <c r="P77" t="s">
        <v>10751</v>
      </c>
      <c r="Q77">
        <v>62.313499999999998</v>
      </c>
      <c r="R77">
        <v>56.217700000000001</v>
      </c>
      <c r="S77">
        <v>14.4885</v>
      </c>
      <c r="T77">
        <v>0.90217800000000004</v>
      </c>
      <c r="U77">
        <v>2.8108999999999999E-2</v>
      </c>
      <c r="V77">
        <v>39.815840000000001</v>
      </c>
      <c r="W77">
        <v>1</v>
      </c>
      <c r="X77" t="s">
        <v>10751</v>
      </c>
      <c r="Y77" t="s">
        <v>10751</v>
      </c>
      <c r="Z77">
        <v>0.52300000000000002</v>
      </c>
      <c r="AA77">
        <v>0.47699999999999998</v>
      </c>
      <c r="AB77" t="s">
        <v>10751</v>
      </c>
      <c r="AC77" t="s">
        <v>10751</v>
      </c>
      <c r="AD77" t="s">
        <v>10751</v>
      </c>
      <c r="AE77" t="s">
        <v>10751</v>
      </c>
      <c r="AF77" t="s">
        <v>10751</v>
      </c>
      <c r="AG77">
        <v>1.4999999999999999E-2</v>
      </c>
      <c r="AH77">
        <v>0.98499999999999999</v>
      </c>
      <c r="AI77" t="s">
        <v>10751</v>
      </c>
      <c r="AJ77" t="s">
        <v>10751</v>
      </c>
      <c r="AK77" t="s">
        <v>10751</v>
      </c>
      <c r="AL77" t="s">
        <v>10751</v>
      </c>
      <c r="AM77" t="s">
        <v>10751</v>
      </c>
      <c r="AN77" t="s">
        <v>10751</v>
      </c>
      <c r="AO77" t="s">
        <v>10751</v>
      </c>
      <c r="AP77">
        <v>1</v>
      </c>
      <c r="AQ77" t="s">
        <v>10751</v>
      </c>
      <c r="AR77" t="s">
        <v>10751</v>
      </c>
      <c r="AS77" t="s">
        <v>10751</v>
      </c>
      <c r="AT77">
        <v>1.4999999999999999E-2</v>
      </c>
      <c r="AU77" t="s">
        <v>10751</v>
      </c>
      <c r="AV77">
        <v>4</v>
      </c>
      <c r="AW77" t="s">
        <v>10751</v>
      </c>
      <c r="AX77">
        <v>3.1</v>
      </c>
      <c r="AY77">
        <v>0.47699999999999998</v>
      </c>
      <c r="AZ77">
        <v>0.52300000000000002</v>
      </c>
      <c r="BA77" t="s">
        <v>10751</v>
      </c>
      <c r="BB77" t="s">
        <v>10751</v>
      </c>
      <c r="BC77" t="s">
        <v>10751</v>
      </c>
      <c r="BD77" t="s">
        <v>10751</v>
      </c>
    </row>
    <row r="78" spans="1:56">
      <c r="A78" t="s">
        <v>10750</v>
      </c>
      <c r="B78">
        <v>2000</v>
      </c>
      <c r="C78">
        <v>1995</v>
      </c>
      <c r="D78">
        <v>33</v>
      </c>
      <c r="E78">
        <v>2.1779999999999998E-3</v>
      </c>
      <c r="F78">
        <v>53.6691</v>
      </c>
      <c r="G78">
        <f t="shared" si="3"/>
        <v>0.11689129979999999</v>
      </c>
      <c r="H78">
        <v>42.756140000000002</v>
      </c>
      <c r="I78">
        <f t="shared" si="4"/>
        <v>9.3122872920000002E-2</v>
      </c>
      <c r="K78">
        <v>39.720640000000003</v>
      </c>
      <c r="L78">
        <v>46.017899999999997</v>
      </c>
      <c r="M78">
        <v>207.85317000000001</v>
      </c>
      <c r="N78">
        <v>223.73758000000001</v>
      </c>
      <c r="O78">
        <v>193.12048999999999</v>
      </c>
      <c r="P78" t="s">
        <v>10751</v>
      </c>
      <c r="Q78">
        <v>63.090400000000002</v>
      </c>
      <c r="R78">
        <v>56.741999999999997</v>
      </c>
      <c r="S78">
        <v>13.9284</v>
      </c>
      <c r="T78">
        <v>0.89983199999999997</v>
      </c>
      <c r="U78">
        <v>2.8371E-2</v>
      </c>
      <c r="V78">
        <v>42.82244</v>
      </c>
      <c r="W78">
        <v>1</v>
      </c>
      <c r="X78" t="s">
        <v>10751</v>
      </c>
      <c r="Y78" t="s">
        <v>10751</v>
      </c>
      <c r="Z78">
        <v>1</v>
      </c>
      <c r="AA78" t="s">
        <v>10751</v>
      </c>
      <c r="AB78" t="s">
        <v>10751</v>
      </c>
      <c r="AC78" t="s">
        <v>10751</v>
      </c>
      <c r="AD78" t="s">
        <v>10751</v>
      </c>
      <c r="AE78" t="s">
        <v>10751</v>
      </c>
      <c r="AF78" t="s">
        <v>10751</v>
      </c>
      <c r="AG78" t="s">
        <v>10751</v>
      </c>
      <c r="AH78">
        <v>1</v>
      </c>
      <c r="AI78" t="s">
        <v>10751</v>
      </c>
      <c r="AJ78" t="s">
        <v>10751</v>
      </c>
      <c r="AK78" t="s">
        <v>10751</v>
      </c>
      <c r="AL78" t="s">
        <v>10751</v>
      </c>
      <c r="AM78" t="s">
        <v>10751</v>
      </c>
      <c r="AN78" t="s">
        <v>10751</v>
      </c>
      <c r="AO78" t="s">
        <v>10751</v>
      </c>
      <c r="AP78">
        <v>1</v>
      </c>
      <c r="AQ78" t="s">
        <v>10751</v>
      </c>
      <c r="AR78" t="s">
        <v>10751</v>
      </c>
      <c r="AS78" t="s">
        <v>10751</v>
      </c>
      <c r="AT78" t="s">
        <v>10751</v>
      </c>
      <c r="AU78" t="s">
        <v>10751</v>
      </c>
      <c r="AV78">
        <v>5</v>
      </c>
      <c r="AW78" t="s">
        <v>10751</v>
      </c>
      <c r="AX78">
        <v>3.1</v>
      </c>
      <c r="AY78" t="s">
        <v>10751</v>
      </c>
      <c r="AZ78">
        <v>1</v>
      </c>
      <c r="BA78" t="s">
        <v>10751</v>
      </c>
      <c r="BB78" t="s">
        <v>10751</v>
      </c>
      <c r="BC78" t="s">
        <v>10751</v>
      </c>
      <c r="BD78" t="s">
        <v>10751</v>
      </c>
    </row>
    <row r="79" spans="1:56">
      <c r="A79" t="s">
        <v>10750</v>
      </c>
      <c r="B79">
        <v>2000</v>
      </c>
      <c r="C79">
        <v>1996</v>
      </c>
      <c r="D79">
        <v>37</v>
      </c>
      <c r="E79">
        <v>2.797E-3</v>
      </c>
      <c r="F79">
        <v>52.332169999999998</v>
      </c>
      <c r="G79">
        <f t="shared" si="3"/>
        <v>0.14637307949</v>
      </c>
      <c r="H79">
        <v>41.42304</v>
      </c>
      <c r="I79">
        <f t="shared" si="4"/>
        <v>0.11586024288000001</v>
      </c>
      <c r="K79">
        <v>38.59986</v>
      </c>
      <c r="L79">
        <v>44.35087</v>
      </c>
      <c r="M79">
        <v>214.54246000000001</v>
      </c>
      <c r="N79">
        <v>230.23400000000001</v>
      </c>
      <c r="O79">
        <v>200.37936999999999</v>
      </c>
      <c r="P79" t="s">
        <v>10751</v>
      </c>
      <c r="Q79">
        <v>72.1524</v>
      </c>
      <c r="R79">
        <v>59.646799999999999</v>
      </c>
      <c r="S79">
        <v>13.9962</v>
      </c>
      <c r="T79">
        <v>0.84588099999999999</v>
      </c>
      <c r="U79">
        <v>2.9822999999999999E-2</v>
      </c>
      <c r="V79">
        <v>41.586849999999998</v>
      </c>
      <c r="W79">
        <v>1</v>
      </c>
      <c r="X79" t="s">
        <v>10751</v>
      </c>
      <c r="Y79" t="s">
        <v>10751</v>
      </c>
      <c r="Z79">
        <v>1</v>
      </c>
      <c r="AA79" t="s">
        <v>10751</v>
      </c>
      <c r="AB79" t="s">
        <v>10751</v>
      </c>
      <c r="AC79" t="s">
        <v>10751</v>
      </c>
      <c r="AD79" t="s">
        <v>10751</v>
      </c>
      <c r="AE79" t="s">
        <v>10751</v>
      </c>
      <c r="AF79" t="s">
        <v>10751</v>
      </c>
      <c r="AG79" t="s">
        <v>10751</v>
      </c>
      <c r="AH79">
        <v>1</v>
      </c>
      <c r="AI79" t="s">
        <v>10751</v>
      </c>
      <c r="AJ79" t="s">
        <v>10751</v>
      </c>
      <c r="AK79" t="s">
        <v>10751</v>
      </c>
      <c r="AL79" t="s">
        <v>10751</v>
      </c>
      <c r="AM79" t="s">
        <v>10751</v>
      </c>
      <c r="AN79" t="s">
        <v>10751</v>
      </c>
      <c r="AO79" t="s">
        <v>10751</v>
      </c>
      <c r="AP79">
        <v>1</v>
      </c>
      <c r="AQ79" t="s">
        <v>10751</v>
      </c>
      <c r="AR79" t="s">
        <v>10751</v>
      </c>
      <c r="AS79" t="s">
        <v>10751</v>
      </c>
      <c r="AT79" t="s">
        <v>10751</v>
      </c>
      <c r="AU79" t="s">
        <v>10751</v>
      </c>
      <c r="AV79">
        <v>5</v>
      </c>
      <c r="AW79" t="s">
        <v>10751</v>
      </c>
      <c r="AX79">
        <v>3.3</v>
      </c>
      <c r="AY79" t="s">
        <v>10751</v>
      </c>
      <c r="AZ79">
        <v>1</v>
      </c>
      <c r="BA79" t="s">
        <v>10751</v>
      </c>
      <c r="BB79" t="s">
        <v>10751</v>
      </c>
      <c r="BC79" t="s">
        <v>10751</v>
      </c>
      <c r="BD79" t="s">
        <v>10751</v>
      </c>
    </row>
    <row r="80" spans="1:56">
      <c r="A80" t="s">
        <v>10750</v>
      </c>
      <c r="B80">
        <v>2000</v>
      </c>
      <c r="C80">
        <v>1997</v>
      </c>
      <c r="D80">
        <v>13</v>
      </c>
      <c r="E80">
        <v>8.9400000000000005E-4</v>
      </c>
      <c r="F80">
        <v>54.448500000000003</v>
      </c>
      <c r="G80">
        <f t="shared" si="3"/>
        <v>4.8676959000000006E-2</v>
      </c>
      <c r="H80">
        <v>42.776490000000003</v>
      </c>
      <c r="I80">
        <f t="shared" si="4"/>
        <v>3.8242182060000005E-2</v>
      </c>
      <c r="K80">
        <v>39.520209999999999</v>
      </c>
      <c r="L80">
        <v>46.145499999999998</v>
      </c>
      <c r="M80">
        <v>207.75429</v>
      </c>
      <c r="N80">
        <v>224.87226999999999</v>
      </c>
      <c r="O80">
        <v>192.58647999999999</v>
      </c>
      <c r="P80" t="s">
        <v>10751</v>
      </c>
      <c r="Q80">
        <v>61</v>
      </c>
      <c r="R80">
        <v>55</v>
      </c>
      <c r="S80">
        <v>14.8024</v>
      </c>
      <c r="T80">
        <v>0.90163899999999997</v>
      </c>
      <c r="U80">
        <v>2.75E-2</v>
      </c>
      <c r="V80">
        <v>42.776490000000003</v>
      </c>
      <c r="W80">
        <v>1</v>
      </c>
      <c r="X80" t="s">
        <v>10751</v>
      </c>
      <c r="Y80" t="s">
        <v>10751</v>
      </c>
      <c r="Z80">
        <v>1</v>
      </c>
      <c r="AA80" t="s">
        <v>10751</v>
      </c>
      <c r="AB80" t="s">
        <v>10751</v>
      </c>
      <c r="AC80" t="s">
        <v>10751</v>
      </c>
      <c r="AD80" t="s">
        <v>10751</v>
      </c>
      <c r="AE80" t="s">
        <v>10751</v>
      </c>
      <c r="AF80" t="s">
        <v>10751</v>
      </c>
      <c r="AG80" t="s">
        <v>10751</v>
      </c>
      <c r="AH80">
        <v>1</v>
      </c>
      <c r="AI80" t="s">
        <v>10751</v>
      </c>
      <c r="AJ80" t="s">
        <v>10751</v>
      </c>
      <c r="AK80" t="s">
        <v>10751</v>
      </c>
      <c r="AL80" t="s">
        <v>10751</v>
      </c>
      <c r="AM80" t="s">
        <v>10751</v>
      </c>
      <c r="AN80" t="s">
        <v>10751</v>
      </c>
      <c r="AO80" t="s">
        <v>10751</v>
      </c>
      <c r="AP80">
        <v>1</v>
      </c>
      <c r="AQ80" t="s">
        <v>10751</v>
      </c>
      <c r="AR80" t="s">
        <v>10751</v>
      </c>
      <c r="AS80" t="s">
        <v>10751</v>
      </c>
      <c r="AT80" t="s">
        <v>10751</v>
      </c>
      <c r="AU80" t="s">
        <v>10751</v>
      </c>
      <c r="AV80">
        <v>5</v>
      </c>
      <c r="AW80" t="s">
        <v>10751</v>
      </c>
      <c r="AX80">
        <v>3</v>
      </c>
      <c r="AY80" t="s">
        <v>10751</v>
      </c>
      <c r="AZ80">
        <v>1</v>
      </c>
      <c r="BA80" t="s">
        <v>10751</v>
      </c>
      <c r="BB80" t="s">
        <v>10751</v>
      </c>
      <c r="BC80" t="s">
        <v>10751</v>
      </c>
      <c r="BD80" t="s">
        <v>10751</v>
      </c>
    </row>
    <row r="81" spans="1:56">
      <c r="A81" t="s">
        <v>10750</v>
      </c>
      <c r="B81">
        <v>2000</v>
      </c>
      <c r="C81">
        <v>1998</v>
      </c>
      <c r="D81">
        <v>12</v>
      </c>
      <c r="E81">
        <v>7.9900000000000001E-4</v>
      </c>
      <c r="F81">
        <v>53.574599999999997</v>
      </c>
      <c r="G81">
        <f t="shared" si="3"/>
        <v>4.2806105399999995E-2</v>
      </c>
      <c r="H81">
        <v>41.986440000000002</v>
      </c>
      <c r="I81">
        <f t="shared" si="4"/>
        <v>3.3547165560000002E-2</v>
      </c>
      <c r="K81">
        <v>38.084600000000002</v>
      </c>
      <c r="L81">
        <v>46.119109999999999</v>
      </c>
      <c r="M81">
        <v>211.6636</v>
      </c>
      <c r="N81">
        <v>233.34889999999999</v>
      </c>
      <c r="O81">
        <v>192.69671</v>
      </c>
      <c r="P81" t="s">
        <v>10751</v>
      </c>
      <c r="Q81">
        <v>60</v>
      </c>
      <c r="R81">
        <v>55</v>
      </c>
      <c r="S81">
        <v>15.252800000000001</v>
      </c>
      <c r="T81">
        <v>0.91666700000000001</v>
      </c>
      <c r="U81">
        <v>2.75E-2</v>
      </c>
      <c r="V81">
        <v>41.986440000000002</v>
      </c>
      <c r="W81">
        <v>1</v>
      </c>
      <c r="X81" t="s">
        <v>10751</v>
      </c>
      <c r="Y81" t="s">
        <v>10751</v>
      </c>
      <c r="Z81">
        <v>1</v>
      </c>
      <c r="AA81" t="s">
        <v>10751</v>
      </c>
      <c r="AB81" t="s">
        <v>10751</v>
      </c>
      <c r="AC81" t="s">
        <v>10751</v>
      </c>
      <c r="AD81" t="s">
        <v>10751</v>
      </c>
      <c r="AE81" t="s">
        <v>10751</v>
      </c>
      <c r="AF81" t="s">
        <v>10751</v>
      </c>
      <c r="AG81" t="s">
        <v>10751</v>
      </c>
      <c r="AH81">
        <v>1</v>
      </c>
      <c r="AI81" t="s">
        <v>10751</v>
      </c>
      <c r="AJ81" t="s">
        <v>10751</v>
      </c>
      <c r="AK81" t="s">
        <v>10751</v>
      </c>
      <c r="AL81" t="s">
        <v>10751</v>
      </c>
      <c r="AM81" t="s">
        <v>10751</v>
      </c>
      <c r="AN81" t="s">
        <v>10751</v>
      </c>
      <c r="AO81" t="s">
        <v>10751</v>
      </c>
      <c r="AP81">
        <v>1</v>
      </c>
      <c r="AQ81" t="s">
        <v>10751</v>
      </c>
      <c r="AR81" t="s">
        <v>10751</v>
      </c>
      <c r="AS81" t="s">
        <v>10751</v>
      </c>
      <c r="AT81" t="s">
        <v>10751</v>
      </c>
      <c r="AU81" t="s">
        <v>10751</v>
      </c>
      <c r="AV81">
        <v>5</v>
      </c>
      <c r="AW81" t="s">
        <v>10751</v>
      </c>
      <c r="AX81">
        <v>3</v>
      </c>
      <c r="AY81" t="s">
        <v>10751</v>
      </c>
      <c r="AZ81">
        <v>1</v>
      </c>
      <c r="BA81" t="s">
        <v>10751</v>
      </c>
      <c r="BB81" t="s">
        <v>10751</v>
      </c>
      <c r="BC81" t="s">
        <v>10751</v>
      </c>
      <c r="BD81" t="s">
        <v>10751</v>
      </c>
    </row>
    <row r="82" spans="1:56">
      <c r="A82" t="s">
        <v>10750</v>
      </c>
      <c r="B82">
        <v>2000</v>
      </c>
      <c r="C82">
        <v>1999</v>
      </c>
      <c r="D82">
        <v>8</v>
      </c>
      <c r="E82">
        <v>5.1500000000000005E-4</v>
      </c>
      <c r="F82">
        <v>50.267000000000003</v>
      </c>
      <c r="G82">
        <f t="shared" si="3"/>
        <v>2.5887505000000005E-2</v>
      </c>
      <c r="H82">
        <v>39.342590000000001</v>
      </c>
      <c r="I82">
        <f t="shared" si="4"/>
        <v>2.0261433850000003E-2</v>
      </c>
      <c r="K82">
        <v>35.374339999999997</v>
      </c>
      <c r="L82">
        <v>43.532690000000002</v>
      </c>
      <c r="M82">
        <v>225.88749999999999</v>
      </c>
      <c r="N82">
        <v>251.22731999999999</v>
      </c>
      <c r="O82">
        <v>204.14542</v>
      </c>
      <c r="P82" t="s">
        <v>10751</v>
      </c>
      <c r="Q82">
        <v>61</v>
      </c>
      <c r="R82">
        <v>55</v>
      </c>
      <c r="S82">
        <v>15.182399999999999</v>
      </c>
      <c r="T82">
        <v>0.90163899999999997</v>
      </c>
      <c r="U82">
        <v>2.75E-2</v>
      </c>
      <c r="V82">
        <v>39.342590000000001</v>
      </c>
      <c r="W82">
        <v>1</v>
      </c>
      <c r="X82" t="s">
        <v>10751</v>
      </c>
      <c r="Y82" t="s">
        <v>10751</v>
      </c>
      <c r="Z82">
        <v>1</v>
      </c>
      <c r="AA82" t="s">
        <v>10751</v>
      </c>
      <c r="AB82" t="s">
        <v>10751</v>
      </c>
      <c r="AC82" t="s">
        <v>10751</v>
      </c>
      <c r="AD82" t="s">
        <v>10751</v>
      </c>
      <c r="AE82" t="s">
        <v>10751</v>
      </c>
      <c r="AF82" t="s">
        <v>10751</v>
      </c>
      <c r="AG82" t="s">
        <v>10751</v>
      </c>
      <c r="AH82">
        <v>1</v>
      </c>
      <c r="AI82" t="s">
        <v>10751</v>
      </c>
      <c r="AJ82" t="s">
        <v>10751</v>
      </c>
      <c r="AK82" t="s">
        <v>10751</v>
      </c>
      <c r="AL82" t="s">
        <v>10751</v>
      </c>
      <c r="AM82" t="s">
        <v>10751</v>
      </c>
      <c r="AN82" t="s">
        <v>10751</v>
      </c>
      <c r="AO82" t="s">
        <v>10751</v>
      </c>
      <c r="AP82">
        <v>1</v>
      </c>
      <c r="AQ82" t="s">
        <v>10751</v>
      </c>
      <c r="AR82" t="s">
        <v>10751</v>
      </c>
      <c r="AS82" t="s">
        <v>10751</v>
      </c>
      <c r="AT82" t="s">
        <v>10751</v>
      </c>
      <c r="AU82" t="s">
        <v>10751</v>
      </c>
      <c r="AV82">
        <v>5</v>
      </c>
      <c r="AW82" t="s">
        <v>10751</v>
      </c>
      <c r="AX82">
        <v>4</v>
      </c>
      <c r="AY82" t="s">
        <v>10751</v>
      </c>
      <c r="AZ82">
        <v>1</v>
      </c>
      <c r="BA82" t="s">
        <v>10751</v>
      </c>
      <c r="BB82" t="s">
        <v>10751</v>
      </c>
      <c r="BC82" t="s">
        <v>10751</v>
      </c>
      <c r="BD82" t="s">
        <v>10751</v>
      </c>
    </row>
    <row r="83" spans="1:56">
      <c r="A83" t="s">
        <v>10750</v>
      </c>
      <c r="B83">
        <v>2000</v>
      </c>
      <c r="C83">
        <v>2000</v>
      </c>
      <c r="D83">
        <v>11</v>
      </c>
      <c r="E83">
        <v>6.4599999999999998E-4</v>
      </c>
      <c r="F83">
        <v>61.610819999999997</v>
      </c>
      <c r="G83">
        <f t="shared" si="3"/>
        <v>3.9800589719999994E-2</v>
      </c>
      <c r="H83">
        <v>47.121940000000002</v>
      </c>
      <c r="I83">
        <f t="shared" si="4"/>
        <v>3.044077324E-2</v>
      </c>
      <c r="K83">
        <v>42.705530000000003</v>
      </c>
      <c r="L83">
        <v>51.569789999999998</v>
      </c>
      <c r="M83">
        <v>188.5958</v>
      </c>
      <c r="N83">
        <v>208.09952999999999</v>
      </c>
      <c r="O83">
        <v>172.32956999999999</v>
      </c>
      <c r="P83" t="s">
        <v>10751</v>
      </c>
      <c r="Q83">
        <v>61</v>
      </c>
      <c r="R83">
        <v>61.282600000000002</v>
      </c>
      <c r="S83">
        <v>12.7202</v>
      </c>
      <c r="T83">
        <v>1.004632</v>
      </c>
      <c r="U83">
        <v>3.0641000000000002E-2</v>
      </c>
      <c r="V83">
        <v>48.813949999999998</v>
      </c>
      <c r="W83">
        <v>0.52400000000000002</v>
      </c>
      <c r="X83" t="s">
        <v>10751</v>
      </c>
      <c r="Y83">
        <v>0.47599999999999998</v>
      </c>
      <c r="Z83">
        <v>1</v>
      </c>
      <c r="AA83" t="s">
        <v>10751</v>
      </c>
      <c r="AB83" t="s">
        <v>10751</v>
      </c>
      <c r="AC83" t="s">
        <v>10751</v>
      </c>
      <c r="AD83" t="s">
        <v>10751</v>
      </c>
      <c r="AE83" t="s">
        <v>10751</v>
      </c>
      <c r="AF83" t="s">
        <v>10751</v>
      </c>
      <c r="AG83">
        <v>0.52400000000000002</v>
      </c>
      <c r="AH83">
        <v>0.47599999999999998</v>
      </c>
      <c r="AI83" t="s">
        <v>10751</v>
      </c>
      <c r="AJ83" t="s">
        <v>10751</v>
      </c>
      <c r="AK83" t="s">
        <v>10751</v>
      </c>
      <c r="AL83" t="s">
        <v>10751</v>
      </c>
      <c r="AM83" t="s">
        <v>10751</v>
      </c>
      <c r="AN83" t="s">
        <v>10751</v>
      </c>
      <c r="AO83">
        <v>0.52400000000000002</v>
      </c>
      <c r="AP83">
        <v>0.47599999999999998</v>
      </c>
      <c r="AQ83" t="s">
        <v>10751</v>
      </c>
      <c r="AR83" t="s">
        <v>10751</v>
      </c>
      <c r="AS83" t="s">
        <v>10751</v>
      </c>
      <c r="AT83">
        <v>0.52400000000000002</v>
      </c>
      <c r="AU83">
        <v>0.52400000000000002</v>
      </c>
      <c r="AV83">
        <v>5</v>
      </c>
      <c r="AW83" t="s">
        <v>10751</v>
      </c>
      <c r="AX83">
        <v>3</v>
      </c>
      <c r="AY83" t="s">
        <v>10751</v>
      </c>
      <c r="AZ83">
        <v>1</v>
      </c>
      <c r="BA83" t="s">
        <v>10751</v>
      </c>
      <c r="BB83" t="s">
        <v>10751</v>
      </c>
      <c r="BC83" t="s">
        <v>10751</v>
      </c>
      <c r="BD83" t="s">
        <v>10751</v>
      </c>
    </row>
    <row r="84" spans="1:56">
      <c r="A84" t="s">
        <v>10750</v>
      </c>
      <c r="B84">
        <v>2000</v>
      </c>
      <c r="C84">
        <v>2001</v>
      </c>
      <c r="D84">
        <v>2</v>
      </c>
      <c r="E84">
        <v>1.22E-4</v>
      </c>
      <c r="F84">
        <v>75.589699999999993</v>
      </c>
      <c r="G84">
        <f t="shared" si="3"/>
        <v>9.2219433999999982E-3</v>
      </c>
      <c r="H84">
        <v>56.33896</v>
      </c>
      <c r="I84">
        <f t="shared" si="4"/>
        <v>6.87335312E-3</v>
      </c>
      <c r="K84">
        <v>50.847670000000001</v>
      </c>
      <c r="L84">
        <v>61.774639999999998</v>
      </c>
      <c r="M84">
        <v>157.74163999999999</v>
      </c>
      <c r="N84">
        <v>174.77695</v>
      </c>
      <c r="O84">
        <v>143.86162999999999</v>
      </c>
      <c r="P84" t="s">
        <v>10751</v>
      </c>
      <c r="Q84">
        <v>61</v>
      </c>
      <c r="R84">
        <v>67</v>
      </c>
      <c r="S84">
        <v>11</v>
      </c>
      <c r="T84">
        <v>1.0983609999999999</v>
      </c>
      <c r="U84">
        <v>3.3500000000000002E-2</v>
      </c>
      <c r="V84">
        <v>56.33896</v>
      </c>
      <c r="W84">
        <v>1</v>
      </c>
      <c r="X84" t="s">
        <v>10751</v>
      </c>
      <c r="Y84" t="s">
        <v>10751</v>
      </c>
      <c r="Z84">
        <v>1</v>
      </c>
      <c r="AA84" t="s">
        <v>10751</v>
      </c>
      <c r="AB84" t="s">
        <v>10751</v>
      </c>
      <c r="AC84" t="s">
        <v>10751</v>
      </c>
      <c r="AD84" t="s">
        <v>10751</v>
      </c>
      <c r="AE84" t="s">
        <v>10751</v>
      </c>
      <c r="AF84" t="s">
        <v>10751</v>
      </c>
      <c r="AG84">
        <v>1</v>
      </c>
      <c r="AH84" t="s">
        <v>10751</v>
      </c>
      <c r="AI84" t="s">
        <v>10751</v>
      </c>
      <c r="AJ84" t="s">
        <v>10751</v>
      </c>
      <c r="AK84" t="s">
        <v>10751</v>
      </c>
      <c r="AL84" t="s">
        <v>10751</v>
      </c>
      <c r="AM84" t="s">
        <v>10751</v>
      </c>
      <c r="AN84" t="s">
        <v>10751</v>
      </c>
      <c r="AO84">
        <v>1</v>
      </c>
      <c r="AP84" t="s">
        <v>10751</v>
      </c>
      <c r="AQ84" t="s">
        <v>10751</v>
      </c>
      <c r="AR84" t="s">
        <v>10751</v>
      </c>
      <c r="AS84" t="s">
        <v>10751</v>
      </c>
      <c r="AT84">
        <v>1</v>
      </c>
      <c r="AU84">
        <v>1</v>
      </c>
      <c r="AV84">
        <v>5</v>
      </c>
      <c r="AW84" t="s">
        <v>10751</v>
      </c>
      <c r="AX84">
        <v>3</v>
      </c>
      <c r="AY84" t="s">
        <v>10751</v>
      </c>
      <c r="AZ84">
        <v>1</v>
      </c>
      <c r="BA84" t="s">
        <v>10751</v>
      </c>
      <c r="BB84" t="s">
        <v>10751</v>
      </c>
      <c r="BC84" t="s">
        <v>10751</v>
      </c>
      <c r="BD84" t="s">
        <v>10751</v>
      </c>
    </row>
    <row r="85" spans="1:56">
      <c r="A85" t="s">
        <v>10750</v>
      </c>
      <c r="B85">
        <v>2000</v>
      </c>
      <c r="C85">
        <v>2002</v>
      </c>
      <c r="D85">
        <v>1</v>
      </c>
      <c r="E85">
        <v>4.0000000000000003E-5</v>
      </c>
      <c r="F85">
        <v>75.2547</v>
      </c>
      <c r="G85">
        <f t="shared" si="3"/>
        <v>3.0101880000000004E-3</v>
      </c>
      <c r="H85">
        <v>55.55932</v>
      </c>
      <c r="I85">
        <f t="shared" si="4"/>
        <v>2.2223728000000001E-3</v>
      </c>
      <c r="K85">
        <v>50.189889999999998</v>
      </c>
      <c r="L85">
        <v>60.742739999999998</v>
      </c>
      <c r="M85">
        <v>159.95516000000001</v>
      </c>
      <c r="N85">
        <v>177.06752</v>
      </c>
      <c r="O85">
        <v>146.30556000000001</v>
      </c>
      <c r="P85" t="s">
        <v>10751</v>
      </c>
      <c r="Q85">
        <v>61</v>
      </c>
      <c r="R85">
        <v>67</v>
      </c>
      <c r="S85">
        <v>11</v>
      </c>
      <c r="T85">
        <v>1.0983609999999999</v>
      </c>
      <c r="U85">
        <v>3.3500000000000002E-2</v>
      </c>
      <c r="V85">
        <v>55.55932</v>
      </c>
      <c r="W85">
        <v>1</v>
      </c>
      <c r="X85" t="s">
        <v>10751</v>
      </c>
      <c r="Y85" t="s">
        <v>10751</v>
      </c>
      <c r="Z85">
        <v>1</v>
      </c>
      <c r="AA85" t="s">
        <v>10751</v>
      </c>
      <c r="AB85" t="s">
        <v>10751</v>
      </c>
      <c r="AC85" t="s">
        <v>10751</v>
      </c>
      <c r="AD85" t="s">
        <v>10751</v>
      </c>
      <c r="AE85" t="s">
        <v>10751</v>
      </c>
      <c r="AF85" t="s">
        <v>10751</v>
      </c>
      <c r="AG85">
        <v>1</v>
      </c>
      <c r="AH85" t="s">
        <v>10751</v>
      </c>
      <c r="AI85" t="s">
        <v>10751</v>
      </c>
      <c r="AJ85" t="s">
        <v>10751</v>
      </c>
      <c r="AK85" t="s">
        <v>10751</v>
      </c>
      <c r="AL85" t="s">
        <v>10751</v>
      </c>
      <c r="AM85" t="s">
        <v>10751</v>
      </c>
      <c r="AN85" t="s">
        <v>10751</v>
      </c>
      <c r="AO85">
        <v>1</v>
      </c>
      <c r="AP85" t="s">
        <v>10751</v>
      </c>
      <c r="AQ85" t="s">
        <v>10751</v>
      </c>
      <c r="AR85" t="s">
        <v>10751</v>
      </c>
      <c r="AS85" t="s">
        <v>10751</v>
      </c>
      <c r="AT85">
        <v>1</v>
      </c>
      <c r="AU85">
        <v>1</v>
      </c>
      <c r="AV85">
        <v>5</v>
      </c>
      <c r="AW85" t="s">
        <v>10751</v>
      </c>
      <c r="AX85">
        <v>4</v>
      </c>
      <c r="AY85" t="s">
        <v>10751</v>
      </c>
      <c r="AZ85">
        <v>1</v>
      </c>
      <c r="BA85" t="s">
        <v>10751</v>
      </c>
      <c r="BB85" t="s">
        <v>10751</v>
      </c>
      <c r="BC85" t="s">
        <v>10751</v>
      </c>
      <c r="BD85" t="s">
        <v>10751</v>
      </c>
    </row>
    <row r="86" spans="1:56">
      <c r="A86" t="s">
        <v>10750</v>
      </c>
      <c r="B86">
        <v>2000</v>
      </c>
      <c r="C86">
        <v>2003</v>
      </c>
      <c r="D86">
        <v>0</v>
      </c>
      <c r="E86">
        <v>2.0999999999999999E-5</v>
      </c>
      <c r="F86">
        <v>75.069699999999997</v>
      </c>
      <c r="G86">
        <f t="shared" si="3"/>
        <v>1.5764636999999998E-3</v>
      </c>
      <c r="H86">
        <v>54.975940000000001</v>
      </c>
      <c r="I86">
        <f t="shared" si="4"/>
        <v>1.1544947399999999E-3</v>
      </c>
      <c r="K86">
        <v>49.382959999999997</v>
      </c>
      <c r="L86">
        <v>60.325780000000002</v>
      </c>
      <c r="M86">
        <v>161.65253000000001</v>
      </c>
      <c r="N86">
        <v>179.96084999999999</v>
      </c>
      <c r="O86">
        <v>147.31679</v>
      </c>
      <c r="P86" t="s">
        <v>10751</v>
      </c>
      <c r="Q86">
        <v>61</v>
      </c>
      <c r="R86">
        <v>67</v>
      </c>
      <c r="S86">
        <v>11</v>
      </c>
      <c r="T86">
        <v>1.0983609999999999</v>
      </c>
      <c r="U86">
        <v>3.3500000000000002E-2</v>
      </c>
      <c r="V86">
        <v>54.975940000000001</v>
      </c>
      <c r="W86">
        <v>1</v>
      </c>
      <c r="X86" t="s">
        <v>10751</v>
      </c>
      <c r="Y86" t="s">
        <v>10751</v>
      </c>
      <c r="Z86">
        <v>1</v>
      </c>
      <c r="AA86" t="s">
        <v>10751</v>
      </c>
      <c r="AB86" t="s">
        <v>10751</v>
      </c>
      <c r="AC86" t="s">
        <v>10751</v>
      </c>
      <c r="AD86" t="s">
        <v>10751</v>
      </c>
      <c r="AE86" t="s">
        <v>10751</v>
      </c>
      <c r="AF86" t="s">
        <v>10751</v>
      </c>
      <c r="AG86">
        <v>1</v>
      </c>
      <c r="AH86" t="s">
        <v>10751</v>
      </c>
      <c r="AI86" t="s">
        <v>10751</v>
      </c>
      <c r="AJ86" t="s">
        <v>10751</v>
      </c>
      <c r="AK86" t="s">
        <v>10751</v>
      </c>
      <c r="AL86" t="s">
        <v>10751</v>
      </c>
      <c r="AM86" t="s">
        <v>10751</v>
      </c>
      <c r="AN86" t="s">
        <v>10751</v>
      </c>
      <c r="AO86">
        <v>1</v>
      </c>
      <c r="AP86" t="s">
        <v>10751</v>
      </c>
      <c r="AQ86" t="s">
        <v>10751</v>
      </c>
      <c r="AR86" t="s">
        <v>10751</v>
      </c>
      <c r="AS86" t="s">
        <v>10751</v>
      </c>
      <c r="AT86">
        <v>1</v>
      </c>
      <c r="AU86">
        <v>1</v>
      </c>
      <c r="AV86">
        <v>5</v>
      </c>
      <c r="AW86" t="s">
        <v>10751</v>
      </c>
      <c r="AX86">
        <v>3</v>
      </c>
      <c r="AY86" t="s">
        <v>10751</v>
      </c>
      <c r="AZ86">
        <v>1</v>
      </c>
      <c r="BA86" t="s">
        <v>10751</v>
      </c>
      <c r="BB86" t="s">
        <v>10751</v>
      </c>
      <c r="BC86" t="s">
        <v>10751</v>
      </c>
      <c r="BD86" t="s">
        <v>10751</v>
      </c>
    </row>
    <row r="87" spans="1:56">
      <c r="A87" t="s">
        <v>10750</v>
      </c>
      <c r="B87">
        <v>2000</v>
      </c>
      <c r="C87">
        <v>2004</v>
      </c>
      <c r="D87">
        <v>0</v>
      </c>
      <c r="E87">
        <v>1.0000000000000001E-5</v>
      </c>
      <c r="F87">
        <v>73.814400000000006</v>
      </c>
      <c r="G87">
        <f t="shared" si="3"/>
        <v>7.3814400000000015E-4</v>
      </c>
      <c r="H87">
        <v>53.455779999999997</v>
      </c>
      <c r="I87">
        <f t="shared" si="4"/>
        <v>5.3455780000000001E-4</v>
      </c>
      <c r="K87">
        <v>48.578360000000004</v>
      </c>
      <c r="L87">
        <v>57.915619999999997</v>
      </c>
      <c r="M87">
        <v>166.24956</v>
      </c>
      <c r="N87">
        <v>182.94153</v>
      </c>
      <c r="O87">
        <v>153.44737000000001</v>
      </c>
      <c r="P87" t="s">
        <v>10751</v>
      </c>
      <c r="Q87">
        <v>61</v>
      </c>
      <c r="R87">
        <v>67</v>
      </c>
      <c r="S87">
        <v>11</v>
      </c>
      <c r="T87">
        <v>1.0983609999999999</v>
      </c>
      <c r="U87">
        <v>3.3500000000000002E-2</v>
      </c>
      <c r="V87">
        <v>53.455779999999997</v>
      </c>
      <c r="W87">
        <v>1</v>
      </c>
      <c r="X87" t="s">
        <v>10751</v>
      </c>
      <c r="Y87" t="s">
        <v>10751</v>
      </c>
      <c r="Z87">
        <v>1</v>
      </c>
      <c r="AA87" t="s">
        <v>10751</v>
      </c>
      <c r="AB87" t="s">
        <v>10751</v>
      </c>
      <c r="AC87" t="s">
        <v>10751</v>
      </c>
      <c r="AD87" t="s">
        <v>10751</v>
      </c>
      <c r="AE87" t="s">
        <v>10751</v>
      </c>
      <c r="AF87" t="s">
        <v>10751</v>
      </c>
      <c r="AG87">
        <v>1</v>
      </c>
      <c r="AH87" t="s">
        <v>10751</v>
      </c>
      <c r="AI87" t="s">
        <v>10751</v>
      </c>
      <c r="AJ87" t="s">
        <v>10751</v>
      </c>
      <c r="AK87" t="s">
        <v>10751</v>
      </c>
      <c r="AL87" t="s">
        <v>10751</v>
      </c>
      <c r="AM87" t="s">
        <v>10751</v>
      </c>
      <c r="AN87" t="s">
        <v>10751</v>
      </c>
      <c r="AO87">
        <v>1</v>
      </c>
      <c r="AP87" t="s">
        <v>10751</v>
      </c>
      <c r="AQ87" t="s">
        <v>10751</v>
      </c>
      <c r="AR87" t="s">
        <v>10751</v>
      </c>
      <c r="AS87" t="s">
        <v>10751</v>
      </c>
      <c r="AT87">
        <v>1</v>
      </c>
      <c r="AU87">
        <v>1</v>
      </c>
      <c r="AV87">
        <v>5</v>
      </c>
      <c r="AW87" t="s">
        <v>10751</v>
      </c>
      <c r="AX87">
        <v>3</v>
      </c>
      <c r="AY87" t="s">
        <v>10751</v>
      </c>
      <c r="AZ87">
        <v>1</v>
      </c>
      <c r="BA87" t="s">
        <v>10751</v>
      </c>
      <c r="BB87" t="s">
        <v>10751</v>
      </c>
      <c r="BC87" t="s">
        <v>10751</v>
      </c>
      <c r="BD87" t="s">
        <v>10751</v>
      </c>
    </row>
    <row r="88" spans="1:56">
      <c r="A88" t="s">
        <v>10750</v>
      </c>
      <c r="B88">
        <v>2000</v>
      </c>
      <c r="C88">
        <v>2005</v>
      </c>
      <c r="D88">
        <v>0</v>
      </c>
      <c r="E88">
        <v>1.5999999999999999E-5</v>
      </c>
      <c r="F88">
        <v>74.3172</v>
      </c>
      <c r="G88">
        <f t="shared" si="3"/>
        <v>1.1890752E-3</v>
      </c>
      <c r="H88">
        <v>53.253720000000001</v>
      </c>
      <c r="I88">
        <f t="shared" si="4"/>
        <v>8.5205951999999994E-4</v>
      </c>
      <c r="K88">
        <v>48.317999999999998</v>
      </c>
      <c r="L88">
        <v>57.700150000000001</v>
      </c>
      <c r="M88">
        <v>166.88037</v>
      </c>
      <c r="N88">
        <v>183.92733000000001</v>
      </c>
      <c r="O88">
        <v>154.02038999999999</v>
      </c>
      <c r="P88" t="s">
        <v>10751</v>
      </c>
      <c r="Q88">
        <v>61</v>
      </c>
      <c r="R88">
        <v>73</v>
      </c>
      <c r="S88">
        <v>11.2</v>
      </c>
      <c r="T88">
        <v>1.1967209999999999</v>
      </c>
      <c r="U88">
        <v>3.6499999999999998E-2</v>
      </c>
      <c r="V88">
        <v>53.253720000000001</v>
      </c>
      <c r="W88">
        <v>1</v>
      </c>
      <c r="X88" t="s">
        <v>10751</v>
      </c>
      <c r="Y88" t="s">
        <v>10751</v>
      </c>
      <c r="Z88">
        <v>1</v>
      </c>
      <c r="AA88" t="s">
        <v>10751</v>
      </c>
      <c r="AB88" t="s">
        <v>10751</v>
      </c>
      <c r="AC88" t="s">
        <v>10751</v>
      </c>
      <c r="AD88" t="s">
        <v>10751</v>
      </c>
      <c r="AE88" t="s">
        <v>10751</v>
      </c>
      <c r="AF88" t="s">
        <v>10751</v>
      </c>
      <c r="AG88">
        <v>1</v>
      </c>
      <c r="AH88" t="s">
        <v>10751</v>
      </c>
      <c r="AI88" t="s">
        <v>10751</v>
      </c>
      <c r="AJ88" t="s">
        <v>10751</v>
      </c>
      <c r="AK88" t="s">
        <v>10751</v>
      </c>
      <c r="AL88" t="s">
        <v>10751</v>
      </c>
      <c r="AM88" t="s">
        <v>10751</v>
      </c>
      <c r="AN88" t="s">
        <v>10751</v>
      </c>
      <c r="AO88">
        <v>1</v>
      </c>
      <c r="AP88" t="s">
        <v>10751</v>
      </c>
      <c r="AQ88" t="s">
        <v>10751</v>
      </c>
      <c r="AR88" t="s">
        <v>10751</v>
      </c>
      <c r="AS88" t="s">
        <v>10751</v>
      </c>
      <c r="AT88">
        <v>1</v>
      </c>
      <c r="AU88">
        <v>1</v>
      </c>
      <c r="AV88">
        <v>5</v>
      </c>
      <c r="AW88" t="s">
        <v>10751</v>
      </c>
      <c r="AX88">
        <v>3</v>
      </c>
      <c r="AY88" t="s">
        <v>10751</v>
      </c>
      <c r="AZ88">
        <v>1</v>
      </c>
      <c r="BA88" t="s">
        <v>10751</v>
      </c>
      <c r="BB88" t="s">
        <v>10751</v>
      </c>
      <c r="BC88" t="s">
        <v>10751</v>
      </c>
      <c r="BD88" t="s">
        <v>10751</v>
      </c>
    </row>
    <row r="89" spans="1:56">
      <c r="A89" t="s">
        <v>10750</v>
      </c>
      <c r="B89">
        <v>2000</v>
      </c>
      <c r="C89">
        <v>2006</v>
      </c>
      <c r="D89">
        <v>0</v>
      </c>
      <c r="E89">
        <v>3.0000000000000001E-5</v>
      </c>
      <c r="F89">
        <v>73.782399999999996</v>
      </c>
      <c r="G89">
        <f t="shared" si="3"/>
        <v>2.2134719999999997E-3</v>
      </c>
      <c r="H89">
        <v>52.971789999999999</v>
      </c>
      <c r="I89">
        <f t="shared" si="4"/>
        <v>1.5891537000000001E-3</v>
      </c>
      <c r="K89">
        <v>47.896380000000001</v>
      </c>
      <c r="L89">
        <v>57.574260000000002</v>
      </c>
      <c r="M89">
        <v>167.76853</v>
      </c>
      <c r="N89">
        <v>185.54637</v>
      </c>
      <c r="O89">
        <v>154.35718</v>
      </c>
      <c r="P89" t="s">
        <v>10751</v>
      </c>
      <c r="Q89">
        <v>61</v>
      </c>
      <c r="R89">
        <v>73</v>
      </c>
      <c r="S89">
        <v>11</v>
      </c>
      <c r="T89">
        <v>1.1967209999999999</v>
      </c>
      <c r="U89">
        <v>3.6499999999999998E-2</v>
      </c>
      <c r="V89">
        <v>52.971789999999999</v>
      </c>
      <c r="W89">
        <v>1</v>
      </c>
      <c r="X89" t="s">
        <v>10751</v>
      </c>
      <c r="Y89" t="s">
        <v>10751</v>
      </c>
      <c r="Z89">
        <v>1</v>
      </c>
      <c r="AA89" t="s">
        <v>10751</v>
      </c>
      <c r="AB89" t="s">
        <v>10751</v>
      </c>
      <c r="AC89" t="s">
        <v>10751</v>
      </c>
      <c r="AD89" t="s">
        <v>10751</v>
      </c>
      <c r="AE89" t="s">
        <v>10751</v>
      </c>
      <c r="AF89" t="s">
        <v>10751</v>
      </c>
      <c r="AG89">
        <v>1</v>
      </c>
      <c r="AH89" t="s">
        <v>10751</v>
      </c>
      <c r="AI89" t="s">
        <v>10751</v>
      </c>
      <c r="AJ89" t="s">
        <v>10751</v>
      </c>
      <c r="AK89" t="s">
        <v>10751</v>
      </c>
      <c r="AL89" t="s">
        <v>10751</v>
      </c>
      <c r="AM89" t="s">
        <v>10751</v>
      </c>
      <c r="AN89" t="s">
        <v>10751</v>
      </c>
      <c r="AO89">
        <v>1</v>
      </c>
      <c r="AP89" t="s">
        <v>10751</v>
      </c>
      <c r="AQ89" t="s">
        <v>10751</v>
      </c>
      <c r="AR89" t="s">
        <v>10751</v>
      </c>
      <c r="AS89" t="s">
        <v>10751</v>
      </c>
      <c r="AT89">
        <v>1</v>
      </c>
      <c r="AU89">
        <v>1</v>
      </c>
      <c r="AV89">
        <v>5</v>
      </c>
      <c r="AW89" t="s">
        <v>10751</v>
      </c>
      <c r="AX89">
        <v>3</v>
      </c>
      <c r="AY89" t="s">
        <v>10751</v>
      </c>
      <c r="AZ89">
        <v>1</v>
      </c>
      <c r="BA89" t="s">
        <v>10751</v>
      </c>
      <c r="BB89" t="s">
        <v>10751</v>
      </c>
      <c r="BC89" t="s">
        <v>10751</v>
      </c>
      <c r="BD89" t="s">
        <v>10751</v>
      </c>
    </row>
    <row r="90" spans="1:56">
      <c r="A90" t="s">
        <v>10750</v>
      </c>
      <c r="B90">
        <v>2000</v>
      </c>
      <c r="C90">
        <v>2007</v>
      </c>
      <c r="D90" t="s">
        <v>10751</v>
      </c>
      <c r="E90" t="s">
        <v>10751</v>
      </c>
      <c r="F90" t="s">
        <v>10751</v>
      </c>
      <c r="G90" t="str">
        <f t="shared" si="3"/>
        <v/>
      </c>
      <c r="H90" t="s">
        <v>10751</v>
      </c>
      <c r="I90" t="str">
        <f t="shared" si="4"/>
        <v/>
      </c>
      <c r="K90" t="s">
        <v>10751</v>
      </c>
      <c r="L90" t="s">
        <v>10751</v>
      </c>
      <c r="M90" t="s">
        <v>10751</v>
      </c>
      <c r="N90" t="s">
        <v>10751</v>
      </c>
      <c r="O90" t="s">
        <v>10751</v>
      </c>
      <c r="P90" t="s">
        <v>10751</v>
      </c>
      <c r="Q90" t="s">
        <v>10751</v>
      </c>
      <c r="R90" t="s">
        <v>10751</v>
      </c>
      <c r="S90" t="s">
        <v>10751</v>
      </c>
      <c r="T90" t="s">
        <v>10751</v>
      </c>
      <c r="U90" t="s">
        <v>10751</v>
      </c>
      <c r="V90" t="s">
        <v>10751</v>
      </c>
      <c r="W90" t="s">
        <v>10751</v>
      </c>
      <c r="X90" t="s">
        <v>10751</v>
      </c>
      <c r="Y90" t="s">
        <v>10751</v>
      </c>
      <c r="Z90" t="s">
        <v>10751</v>
      </c>
      <c r="AA90" t="s">
        <v>10751</v>
      </c>
      <c r="AB90" t="s">
        <v>10751</v>
      </c>
      <c r="AC90" t="s">
        <v>10751</v>
      </c>
      <c r="AD90" t="s">
        <v>10751</v>
      </c>
      <c r="AE90" t="s">
        <v>10751</v>
      </c>
      <c r="AF90" t="s">
        <v>10751</v>
      </c>
      <c r="AG90" t="s">
        <v>10751</v>
      </c>
      <c r="AH90" t="s">
        <v>10751</v>
      </c>
      <c r="AI90" t="s">
        <v>10751</v>
      </c>
      <c r="AJ90" t="s">
        <v>10751</v>
      </c>
      <c r="AK90" t="s">
        <v>10751</v>
      </c>
      <c r="AL90" t="s">
        <v>10751</v>
      </c>
      <c r="AM90" t="s">
        <v>10751</v>
      </c>
      <c r="AN90" t="s">
        <v>10751</v>
      </c>
      <c r="AO90" t="s">
        <v>10751</v>
      </c>
      <c r="AP90" t="s">
        <v>10751</v>
      </c>
      <c r="AQ90" t="s">
        <v>10751</v>
      </c>
      <c r="AR90" t="s">
        <v>10751</v>
      </c>
      <c r="AS90" t="s">
        <v>10751</v>
      </c>
      <c r="AT90" t="s">
        <v>10751</v>
      </c>
      <c r="AU90" t="s">
        <v>10751</v>
      </c>
      <c r="AV90" t="s">
        <v>10751</v>
      </c>
      <c r="AW90" t="s">
        <v>10751</v>
      </c>
      <c r="AX90" t="s">
        <v>10751</v>
      </c>
      <c r="AY90" t="s">
        <v>10751</v>
      </c>
      <c r="AZ90" t="s">
        <v>10751</v>
      </c>
      <c r="BA90" t="s">
        <v>10751</v>
      </c>
      <c r="BB90" t="s">
        <v>10751</v>
      </c>
      <c r="BC90" t="s">
        <v>10751</v>
      </c>
      <c r="BD90" t="s">
        <v>10751</v>
      </c>
    </row>
    <row r="91" spans="1:56">
      <c r="A91" t="s">
        <v>10750</v>
      </c>
      <c r="B91">
        <v>2000</v>
      </c>
      <c r="C91">
        <v>2008</v>
      </c>
      <c r="D91">
        <v>22</v>
      </c>
      <c r="E91">
        <v>1.5560000000000001E-3</v>
      </c>
      <c r="F91">
        <v>49.502899999999997</v>
      </c>
      <c r="G91">
        <f t="shared" si="3"/>
        <v>7.7026512399999997E-2</v>
      </c>
      <c r="H91">
        <v>37.141739999999999</v>
      </c>
      <c r="I91">
        <f t="shared" si="4"/>
        <v>5.7792547440000001E-2</v>
      </c>
      <c r="K91">
        <v>33.437150000000003</v>
      </c>
      <c r="L91">
        <v>40.529179999999997</v>
      </c>
      <c r="M91">
        <v>239.27259000000001</v>
      </c>
      <c r="N91">
        <v>265.78222</v>
      </c>
      <c r="O91">
        <v>219.27409</v>
      </c>
      <c r="P91">
        <v>26.8</v>
      </c>
      <c r="Q91">
        <v>61</v>
      </c>
      <c r="R91">
        <v>70</v>
      </c>
      <c r="S91">
        <v>13.163600000000001</v>
      </c>
      <c r="T91">
        <v>1.1475409999999999</v>
      </c>
      <c r="U91">
        <v>3.5000000000000003E-2</v>
      </c>
      <c r="V91">
        <v>37.141739999999999</v>
      </c>
      <c r="W91" t="s">
        <v>10751</v>
      </c>
      <c r="X91" t="s">
        <v>10751</v>
      </c>
      <c r="Y91">
        <v>1</v>
      </c>
      <c r="Z91" t="s">
        <v>10751</v>
      </c>
      <c r="AA91">
        <v>1</v>
      </c>
      <c r="AB91" t="s">
        <v>10751</v>
      </c>
      <c r="AC91" t="s">
        <v>10751</v>
      </c>
      <c r="AD91" t="s">
        <v>10751</v>
      </c>
      <c r="AE91" t="s">
        <v>10751</v>
      </c>
      <c r="AF91" t="s">
        <v>10751</v>
      </c>
      <c r="AG91">
        <v>1</v>
      </c>
      <c r="AH91" t="s">
        <v>10751</v>
      </c>
      <c r="AI91" t="s">
        <v>10751</v>
      </c>
      <c r="AJ91" t="s">
        <v>10751</v>
      </c>
      <c r="AK91" t="s">
        <v>10751</v>
      </c>
      <c r="AL91" t="s">
        <v>10751</v>
      </c>
      <c r="AM91" t="s">
        <v>10751</v>
      </c>
      <c r="AN91" t="s">
        <v>10751</v>
      </c>
      <c r="AO91" t="s">
        <v>10751</v>
      </c>
      <c r="AP91">
        <v>1</v>
      </c>
      <c r="AQ91" t="s">
        <v>10751</v>
      </c>
      <c r="AR91" t="s">
        <v>10751</v>
      </c>
      <c r="AS91" t="s">
        <v>10751</v>
      </c>
      <c r="AT91">
        <v>1</v>
      </c>
      <c r="AU91">
        <v>1</v>
      </c>
      <c r="AV91">
        <v>5</v>
      </c>
      <c r="AW91" t="s">
        <v>10751</v>
      </c>
      <c r="AX91">
        <v>3</v>
      </c>
      <c r="AY91" t="s">
        <v>10751</v>
      </c>
      <c r="AZ91">
        <v>1</v>
      </c>
      <c r="BA91" t="s">
        <v>10751</v>
      </c>
      <c r="BB91" t="s">
        <v>10751</v>
      </c>
      <c r="BC91" t="s">
        <v>10751</v>
      </c>
      <c r="BD91" t="s">
        <v>10751</v>
      </c>
    </row>
    <row r="92" spans="1:56">
      <c r="A92" t="s">
        <v>10750</v>
      </c>
      <c r="B92">
        <v>2000</v>
      </c>
      <c r="C92">
        <v>2009</v>
      </c>
      <c r="D92">
        <v>14</v>
      </c>
      <c r="E92">
        <v>1.521E-3</v>
      </c>
      <c r="F92">
        <v>49.502899999999997</v>
      </c>
      <c r="G92">
        <f t="shared" si="3"/>
        <v>7.5293910899999997E-2</v>
      </c>
      <c r="H92">
        <v>37.141739999999999</v>
      </c>
      <c r="I92">
        <f t="shared" si="4"/>
        <v>5.649258654E-2</v>
      </c>
      <c r="K92">
        <v>33.437150000000003</v>
      </c>
      <c r="L92">
        <v>40.529179999999997</v>
      </c>
      <c r="M92">
        <v>239.27259000000001</v>
      </c>
      <c r="N92">
        <v>265.78222</v>
      </c>
      <c r="O92">
        <v>219.27409</v>
      </c>
      <c r="P92">
        <v>26.8</v>
      </c>
      <c r="Q92">
        <v>61</v>
      </c>
      <c r="R92">
        <v>70</v>
      </c>
      <c r="S92">
        <v>12.867699999999999</v>
      </c>
      <c r="T92">
        <v>1.1475409999999999</v>
      </c>
      <c r="U92">
        <v>3.5000000000000003E-2</v>
      </c>
      <c r="V92">
        <v>37.141739999999999</v>
      </c>
      <c r="W92" t="s">
        <v>10751</v>
      </c>
      <c r="X92" t="s">
        <v>10751</v>
      </c>
      <c r="Y92">
        <v>1</v>
      </c>
      <c r="Z92" t="s">
        <v>10751</v>
      </c>
      <c r="AA92">
        <v>1</v>
      </c>
      <c r="AB92" t="s">
        <v>10751</v>
      </c>
      <c r="AC92" t="s">
        <v>10751</v>
      </c>
      <c r="AD92" t="s">
        <v>10751</v>
      </c>
      <c r="AE92" t="s">
        <v>10751</v>
      </c>
      <c r="AF92" t="s">
        <v>10751</v>
      </c>
      <c r="AG92">
        <v>1</v>
      </c>
      <c r="AH92" t="s">
        <v>10751</v>
      </c>
      <c r="AI92" t="s">
        <v>10751</v>
      </c>
      <c r="AJ92" t="s">
        <v>10751</v>
      </c>
      <c r="AK92" t="s">
        <v>10751</v>
      </c>
      <c r="AL92" t="s">
        <v>10751</v>
      </c>
      <c r="AM92" t="s">
        <v>10751</v>
      </c>
      <c r="AN92" t="s">
        <v>10751</v>
      </c>
      <c r="AO92" t="s">
        <v>10751</v>
      </c>
      <c r="AP92">
        <v>1</v>
      </c>
      <c r="AQ92" t="s">
        <v>10751</v>
      </c>
      <c r="AR92" t="s">
        <v>10751</v>
      </c>
      <c r="AS92" t="s">
        <v>10751</v>
      </c>
      <c r="AT92">
        <v>1</v>
      </c>
      <c r="AU92">
        <v>1</v>
      </c>
      <c r="AV92">
        <v>5</v>
      </c>
      <c r="AW92" t="s">
        <v>10751</v>
      </c>
      <c r="AX92">
        <v>3</v>
      </c>
      <c r="AY92" t="s">
        <v>10751</v>
      </c>
      <c r="AZ92">
        <v>1</v>
      </c>
      <c r="BA92" t="s">
        <v>10751</v>
      </c>
      <c r="BB92" t="s">
        <v>10751</v>
      </c>
      <c r="BC92" t="s">
        <v>10751</v>
      </c>
      <c r="BD92" t="s">
        <v>10751</v>
      </c>
    </row>
    <row r="93" spans="1:56">
      <c r="A93" t="s">
        <v>10750</v>
      </c>
      <c r="B93">
        <v>2000</v>
      </c>
      <c r="C93">
        <v>2010</v>
      </c>
      <c r="D93">
        <v>3</v>
      </c>
      <c r="E93">
        <v>2.9300000000000002E-4</v>
      </c>
      <c r="F93">
        <v>49.106699999999996</v>
      </c>
      <c r="G93">
        <f t="shared" si="3"/>
        <v>1.43882631E-2</v>
      </c>
      <c r="H93">
        <v>36.826180000000001</v>
      </c>
      <c r="I93">
        <f t="shared" si="4"/>
        <v>1.0790070740000001E-2</v>
      </c>
      <c r="K93">
        <v>33.292740000000002</v>
      </c>
      <c r="L93">
        <v>40.031269999999999</v>
      </c>
      <c r="M93">
        <v>241.32291000000001</v>
      </c>
      <c r="N93">
        <v>266.93509</v>
      </c>
      <c r="O93">
        <v>222.00144</v>
      </c>
      <c r="P93">
        <v>26.8</v>
      </c>
      <c r="Q93">
        <v>61</v>
      </c>
      <c r="R93">
        <v>70</v>
      </c>
      <c r="S93">
        <v>13.0097</v>
      </c>
      <c r="T93">
        <v>1.1475409999999999</v>
      </c>
      <c r="U93">
        <v>3.5000000000000003E-2</v>
      </c>
      <c r="V93">
        <v>36.826189999999997</v>
      </c>
      <c r="W93" t="s">
        <v>10751</v>
      </c>
      <c r="X93" t="s">
        <v>10751</v>
      </c>
      <c r="Y93">
        <v>1</v>
      </c>
      <c r="Z93" t="s">
        <v>10751</v>
      </c>
      <c r="AA93">
        <v>1</v>
      </c>
      <c r="AB93" t="s">
        <v>10751</v>
      </c>
      <c r="AC93" t="s">
        <v>10751</v>
      </c>
      <c r="AD93" t="s">
        <v>10751</v>
      </c>
      <c r="AE93" t="s">
        <v>10751</v>
      </c>
      <c r="AF93" t="s">
        <v>10751</v>
      </c>
      <c r="AG93">
        <v>1</v>
      </c>
      <c r="AH93" t="s">
        <v>10751</v>
      </c>
      <c r="AI93" t="s">
        <v>10751</v>
      </c>
      <c r="AJ93" t="s">
        <v>10751</v>
      </c>
      <c r="AK93" t="s">
        <v>10751</v>
      </c>
      <c r="AL93" t="s">
        <v>10751</v>
      </c>
      <c r="AM93" t="s">
        <v>10751</v>
      </c>
      <c r="AN93" t="s">
        <v>10751</v>
      </c>
      <c r="AO93" t="s">
        <v>10751</v>
      </c>
      <c r="AP93">
        <v>1</v>
      </c>
      <c r="AQ93" t="s">
        <v>10751</v>
      </c>
      <c r="AR93" t="s">
        <v>10751</v>
      </c>
      <c r="AS93" t="s">
        <v>10751</v>
      </c>
      <c r="AT93">
        <v>1</v>
      </c>
      <c r="AU93">
        <v>1</v>
      </c>
      <c r="AV93">
        <v>5</v>
      </c>
      <c r="AW93" t="s">
        <v>10751</v>
      </c>
      <c r="AX93">
        <v>3</v>
      </c>
      <c r="AY93" t="s">
        <v>10751</v>
      </c>
      <c r="AZ93">
        <v>1</v>
      </c>
      <c r="BA93" t="s">
        <v>10751</v>
      </c>
      <c r="BB93" t="s">
        <v>10751</v>
      </c>
      <c r="BC93" t="s">
        <v>10751</v>
      </c>
      <c r="BD93" t="s">
        <v>10751</v>
      </c>
    </row>
    <row r="94" spans="1:56">
      <c r="A94" t="s">
        <v>10750</v>
      </c>
      <c r="B94">
        <v>2000</v>
      </c>
      <c r="C94">
        <v>2011</v>
      </c>
      <c r="D94">
        <v>4</v>
      </c>
      <c r="E94">
        <v>2.9500000000000001E-4</v>
      </c>
      <c r="F94">
        <v>53.227739999999997</v>
      </c>
      <c r="G94">
        <f t="shared" si="3"/>
        <v>1.5702183299999999E-2</v>
      </c>
      <c r="H94">
        <v>38.838430000000002</v>
      </c>
      <c r="I94">
        <f t="shared" si="4"/>
        <v>1.1457336850000001E-2</v>
      </c>
      <c r="K94">
        <v>36.081850000000003</v>
      </c>
      <c r="L94">
        <v>41.213720000000002</v>
      </c>
      <c r="M94">
        <v>213.97028</v>
      </c>
      <c r="N94">
        <v>232.90183999999999</v>
      </c>
      <c r="O94">
        <v>199.68858</v>
      </c>
      <c r="P94">
        <v>26.8</v>
      </c>
      <c r="Q94">
        <v>61</v>
      </c>
      <c r="R94">
        <v>65.748199999999997</v>
      </c>
      <c r="S94">
        <v>13.164300000000001</v>
      </c>
      <c r="T94">
        <v>1.1475409999999999</v>
      </c>
      <c r="U94">
        <v>3.2874E-2</v>
      </c>
      <c r="V94">
        <v>42.61647</v>
      </c>
      <c r="W94" t="s">
        <v>10751</v>
      </c>
      <c r="X94" t="s">
        <v>10751</v>
      </c>
      <c r="Y94">
        <v>1</v>
      </c>
      <c r="Z94" t="s">
        <v>10751</v>
      </c>
      <c r="AA94">
        <v>1</v>
      </c>
      <c r="AB94" t="s">
        <v>10751</v>
      </c>
      <c r="AC94" t="s">
        <v>10751</v>
      </c>
      <c r="AD94" t="s">
        <v>10751</v>
      </c>
      <c r="AE94" t="s">
        <v>10751</v>
      </c>
      <c r="AF94" t="s">
        <v>10751</v>
      </c>
      <c r="AG94">
        <v>0.85799999999999998</v>
      </c>
      <c r="AH94" t="s">
        <v>10751</v>
      </c>
      <c r="AI94">
        <v>0.14199999999999999</v>
      </c>
      <c r="AJ94" t="s">
        <v>10751</v>
      </c>
      <c r="AK94">
        <v>0.14199999999999999</v>
      </c>
      <c r="AL94" t="s">
        <v>10751</v>
      </c>
      <c r="AM94" t="s">
        <v>10751</v>
      </c>
      <c r="AN94" t="s">
        <v>10751</v>
      </c>
      <c r="AO94" t="s">
        <v>10751</v>
      </c>
      <c r="AP94">
        <v>0.85799999999999998</v>
      </c>
      <c r="AQ94" t="s">
        <v>10751</v>
      </c>
      <c r="AR94" t="s">
        <v>10751</v>
      </c>
      <c r="AS94" t="s">
        <v>10751</v>
      </c>
      <c r="AT94">
        <v>0.85799999999999998</v>
      </c>
      <c r="AU94">
        <v>0.85799999999999998</v>
      </c>
      <c r="AV94">
        <v>4.4000000000000004</v>
      </c>
      <c r="AW94" t="s">
        <v>10751</v>
      </c>
      <c r="AX94">
        <v>3</v>
      </c>
      <c r="AY94">
        <v>0.14199999999999999</v>
      </c>
      <c r="AZ94">
        <v>0.85799999999999998</v>
      </c>
      <c r="BA94" t="s">
        <v>10751</v>
      </c>
      <c r="BB94" t="s">
        <v>10751</v>
      </c>
      <c r="BC94" t="s">
        <v>10751</v>
      </c>
      <c r="BD94" t="s">
        <v>10751</v>
      </c>
    </row>
    <row r="95" spans="1:56">
      <c r="A95" t="s">
        <v>10750</v>
      </c>
      <c r="B95">
        <v>2000</v>
      </c>
      <c r="C95">
        <v>2012</v>
      </c>
      <c r="D95">
        <v>5</v>
      </c>
      <c r="E95">
        <v>3.7399999999999998E-4</v>
      </c>
      <c r="F95">
        <v>49.502899999999997</v>
      </c>
      <c r="G95">
        <f t="shared" si="3"/>
        <v>1.8514084599999998E-2</v>
      </c>
      <c r="H95">
        <v>35.927210000000002</v>
      </c>
      <c r="I95">
        <f t="shared" si="4"/>
        <v>1.3436776540000001E-2</v>
      </c>
      <c r="K95">
        <v>33.831099999999999</v>
      </c>
      <c r="L95">
        <v>37.688800000000001</v>
      </c>
      <c r="M95">
        <v>247.36125000000001</v>
      </c>
      <c r="N95">
        <v>262.68729000000002</v>
      </c>
      <c r="O95">
        <v>235.79949999999999</v>
      </c>
      <c r="P95">
        <v>26.8</v>
      </c>
      <c r="Q95">
        <v>60.962699999999998</v>
      </c>
      <c r="R95">
        <v>70</v>
      </c>
      <c r="S95">
        <v>13.010300000000001</v>
      </c>
      <c r="T95">
        <v>1.148244</v>
      </c>
      <c r="U95">
        <v>3.5000000000000003E-2</v>
      </c>
      <c r="V95">
        <v>35.927210000000002</v>
      </c>
      <c r="W95" t="s">
        <v>10751</v>
      </c>
      <c r="X95" t="s">
        <v>10751</v>
      </c>
      <c r="Y95">
        <v>1</v>
      </c>
      <c r="Z95" t="s">
        <v>10751</v>
      </c>
      <c r="AA95">
        <v>1</v>
      </c>
      <c r="AB95" t="s">
        <v>10751</v>
      </c>
      <c r="AC95" t="s">
        <v>10751</v>
      </c>
      <c r="AD95" t="s">
        <v>10751</v>
      </c>
      <c r="AE95" t="s">
        <v>10751</v>
      </c>
      <c r="AF95" t="s">
        <v>10751</v>
      </c>
      <c r="AG95">
        <v>1</v>
      </c>
      <c r="AH95" t="s">
        <v>10751</v>
      </c>
      <c r="AI95" t="s">
        <v>10751</v>
      </c>
      <c r="AJ95" t="s">
        <v>10751</v>
      </c>
      <c r="AK95" t="s">
        <v>10751</v>
      </c>
      <c r="AL95" t="s">
        <v>10751</v>
      </c>
      <c r="AM95" t="s">
        <v>10751</v>
      </c>
      <c r="AN95" t="s">
        <v>10751</v>
      </c>
      <c r="AO95" t="s">
        <v>10751</v>
      </c>
      <c r="AP95">
        <v>1</v>
      </c>
      <c r="AQ95" t="s">
        <v>10751</v>
      </c>
      <c r="AR95" t="s">
        <v>10751</v>
      </c>
      <c r="AS95" t="s">
        <v>10751</v>
      </c>
      <c r="AT95">
        <v>1</v>
      </c>
      <c r="AU95">
        <v>1</v>
      </c>
      <c r="AV95">
        <v>5</v>
      </c>
      <c r="AW95" t="s">
        <v>10751</v>
      </c>
      <c r="AX95">
        <v>3</v>
      </c>
      <c r="AY95" t="s">
        <v>10751</v>
      </c>
      <c r="AZ95">
        <v>1</v>
      </c>
      <c r="BA95" t="s">
        <v>10751</v>
      </c>
      <c r="BB95" t="s">
        <v>10751</v>
      </c>
      <c r="BC95" t="s">
        <v>10751</v>
      </c>
      <c r="BD95" t="s">
        <v>10751</v>
      </c>
    </row>
    <row r="96" spans="1:56">
      <c r="A96" t="s">
        <v>10750</v>
      </c>
      <c r="B96">
        <v>2000</v>
      </c>
      <c r="C96">
        <v>2013</v>
      </c>
      <c r="D96">
        <v>13</v>
      </c>
      <c r="E96">
        <v>8.7500000000000002E-4</v>
      </c>
      <c r="F96">
        <v>49.829430000000002</v>
      </c>
      <c r="G96">
        <f t="shared" si="3"/>
        <v>4.360075125E-2</v>
      </c>
      <c r="H96">
        <v>36.151490000000003</v>
      </c>
      <c r="I96">
        <f t="shared" si="4"/>
        <v>3.163255375E-2</v>
      </c>
      <c r="K96">
        <v>34.09552</v>
      </c>
      <c r="L96">
        <v>37.874380000000002</v>
      </c>
      <c r="M96">
        <v>245.82667000000001</v>
      </c>
      <c r="N96">
        <v>260.65006</v>
      </c>
      <c r="O96">
        <v>234.64410000000001</v>
      </c>
      <c r="P96">
        <v>26.8</v>
      </c>
      <c r="Q96">
        <v>60.962699999999998</v>
      </c>
      <c r="R96">
        <v>70</v>
      </c>
      <c r="S96">
        <v>13.010300000000001</v>
      </c>
      <c r="T96">
        <v>1.148244</v>
      </c>
      <c r="U96">
        <v>3.5000000000000003E-2</v>
      </c>
      <c r="V96">
        <v>36.151490000000003</v>
      </c>
      <c r="W96" t="s">
        <v>10751</v>
      </c>
      <c r="X96" t="s">
        <v>10751</v>
      </c>
      <c r="Y96">
        <v>1</v>
      </c>
      <c r="Z96" t="s">
        <v>10751</v>
      </c>
      <c r="AA96">
        <v>1</v>
      </c>
      <c r="AB96" t="s">
        <v>10751</v>
      </c>
      <c r="AC96" t="s">
        <v>10751</v>
      </c>
      <c r="AD96" t="s">
        <v>10751</v>
      </c>
      <c r="AE96" t="s">
        <v>10751</v>
      </c>
      <c r="AF96" t="s">
        <v>10751</v>
      </c>
      <c r="AG96">
        <v>1</v>
      </c>
      <c r="AH96" t="s">
        <v>10751</v>
      </c>
      <c r="AI96" t="s">
        <v>10751</v>
      </c>
      <c r="AJ96" t="s">
        <v>10751</v>
      </c>
      <c r="AK96" t="s">
        <v>10751</v>
      </c>
      <c r="AL96" t="s">
        <v>10751</v>
      </c>
      <c r="AM96" t="s">
        <v>10751</v>
      </c>
      <c r="AN96" t="s">
        <v>10751</v>
      </c>
      <c r="AO96" t="s">
        <v>10751</v>
      </c>
      <c r="AP96">
        <v>1</v>
      </c>
      <c r="AQ96" t="s">
        <v>10751</v>
      </c>
      <c r="AR96" t="s">
        <v>10751</v>
      </c>
      <c r="AS96" t="s">
        <v>10751</v>
      </c>
      <c r="AT96">
        <v>1</v>
      </c>
      <c r="AU96">
        <v>1</v>
      </c>
      <c r="AV96">
        <v>5</v>
      </c>
      <c r="AW96" t="s">
        <v>10751</v>
      </c>
      <c r="AX96">
        <v>3</v>
      </c>
      <c r="AY96" t="s">
        <v>10751</v>
      </c>
      <c r="AZ96">
        <v>1</v>
      </c>
      <c r="BA96" t="s">
        <v>10751</v>
      </c>
      <c r="BB96" t="s">
        <v>10751</v>
      </c>
      <c r="BC96" t="s">
        <v>10751</v>
      </c>
      <c r="BD96" t="s">
        <v>10751</v>
      </c>
    </row>
    <row r="97" spans="1:56">
      <c r="A97" t="s">
        <v>10750</v>
      </c>
      <c r="B97">
        <v>2000</v>
      </c>
      <c r="C97">
        <v>2014</v>
      </c>
      <c r="D97">
        <v>5</v>
      </c>
      <c r="E97">
        <v>3.48E-4</v>
      </c>
      <c r="F97">
        <v>49.740699999999997</v>
      </c>
      <c r="G97">
        <f t="shared" si="3"/>
        <v>1.73097636E-2</v>
      </c>
      <c r="H97">
        <v>36.111789999999999</v>
      </c>
      <c r="I97">
        <f t="shared" si="4"/>
        <v>1.2566902919999999E-2</v>
      </c>
      <c r="K97">
        <v>34.037860000000002</v>
      </c>
      <c r="L97">
        <v>37.85163</v>
      </c>
      <c r="M97">
        <v>246.09692999999999</v>
      </c>
      <c r="N97">
        <v>261.09163999999998</v>
      </c>
      <c r="O97">
        <v>234.78513000000001</v>
      </c>
      <c r="P97">
        <v>26.8</v>
      </c>
      <c r="Q97">
        <v>60.962699999999998</v>
      </c>
      <c r="R97">
        <v>70</v>
      </c>
      <c r="S97">
        <v>13.010300000000001</v>
      </c>
      <c r="T97">
        <v>1.148244</v>
      </c>
      <c r="U97">
        <v>3.5000000000000003E-2</v>
      </c>
      <c r="V97">
        <v>36.111789999999999</v>
      </c>
      <c r="W97" t="s">
        <v>10751</v>
      </c>
      <c r="X97" t="s">
        <v>10751</v>
      </c>
      <c r="Y97">
        <v>1</v>
      </c>
      <c r="Z97" t="s">
        <v>10751</v>
      </c>
      <c r="AA97">
        <v>1</v>
      </c>
      <c r="AB97" t="s">
        <v>10751</v>
      </c>
      <c r="AC97" t="s">
        <v>10751</v>
      </c>
      <c r="AD97" t="s">
        <v>10751</v>
      </c>
      <c r="AE97" t="s">
        <v>10751</v>
      </c>
      <c r="AF97" t="s">
        <v>10751</v>
      </c>
      <c r="AG97">
        <v>1</v>
      </c>
      <c r="AH97" t="s">
        <v>10751</v>
      </c>
      <c r="AI97" t="s">
        <v>10751</v>
      </c>
      <c r="AJ97" t="s">
        <v>10751</v>
      </c>
      <c r="AK97" t="s">
        <v>10751</v>
      </c>
      <c r="AL97" t="s">
        <v>10751</v>
      </c>
      <c r="AM97" t="s">
        <v>10751</v>
      </c>
      <c r="AN97" t="s">
        <v>10751</v>
      </c>
      <c r="AO97" t="s">
        <v>10751</v>
      </c>
      <c r="AP97">
        <v>1</v>
      </c>
      <c r="AQ97" t="s">
        <v>10751</v>
      </c>
      <c r="AR97" t="s">
        <v>10751</v>
      </c>
      <c r="AS97" t="s">
        <v>10751</v>
      </c>
      <c r="AT97">
        <v>1</v>
      </c>
      <c r="AU97">
        <v>1</v>
      </c>
      <c r="AV97">
        <v>5</v>
      </c>
      <c r="AW97" t="s">
        <v>10751</v>
      </c>
      <c r="AX97">
        <v>3</v>
      </c>
      <c r="AY97" t="s">
        <v>10751</v>
      </c>
      <c r="AZ97">
        <v>1</v>
      </c>
      <c r="BA97" t="s">
        <v>10751</v>
      </c>
      <c r="BB97" t="s">
        <v>10751</v>
      </c>
      <c r="BC97" t="s">
        <v>10751</v>
      </c>
      <c r="BD97" t="s">
        <v>10751</v>
      </c>
    </row>
    <row r="98" spans="1:56">
      <c r="A98" t="s">
        <v>10750</v>
      </c>
      <c r="B98">
        <v>2000</v>
      </c>
      <c r="C98">
        <v>2015</v>
      </c>
      <c r="D98">
        <v>8</v>
      </c>
      <c r="E98">
        <v>4.6500000000000003E-4</v>
      </c>
      <c r="F98">
        <v>49.702660000000002</v>
      </c>
      <c r="G98">
        <f t="shared" si="3"/>
        <v>2.3111736900000002E-2</v>
      </c>
      <c r="H98">
        <v>36.075189999999999</v>
      </c>
      <c r="I98">
        <f t="shared" si="4"/>
        <v>1.6774963350000002E-2</v>
      </c>
      <c r="K98">
        <v>34.032319999999999</v>
      </c>
      <c r="L98">
        <v>37.786290000000001</v>
      </c>
      <c r="M98">
        <v>246.34661</v>
      </c>
      <c r="N98">
        <v>261.13416000000001</v>
      </c>
      <c r="O98">
        <v>235.19110000000001</v>
      </c>
      <c r="P98">
        <v>26.78623</v>
      </c>
      <c r="Q98">
        <v>60.962699999999998</v>
      </c>
      <c r="R98">
        <v>70</v>
      </c>
      <c r="S98">
        <v>13.010300000000001</v>
      </c>
      <c r="T98">
        <v>1.148244</v>
      </c>
      <c r="U98">
        <v>3.5000000000000003E-2</v>
      </c>
      <c r="V98">
        <v>36.075189999999999</v>
      </c>
      <c r="W98" t="s">
        <v>10751</v>
      </c>
      <c r="X98" t="s">
        <v>10751</v>
      </c>
      <c r="Y98">
        <v>1</v>
      </c>
      <c r="Z98" t="s">
        <v>10751</v>
      </c>
      <c r="AA98">
        <v>1</v>
      </c>
      <c r="AB98" t="s">
        <v>10751</v>
      </c>
      <c r="AC98" t="s">
        <v>10751</v>
      </c>
      <c r="AD98" t="s">
        <v>10751</v>
      </c>
      <c r="AE98" t="s">
        <v>10751</v>
      </c>
      <c r="AF98" t="s">
        <v>10751</v>
      </c>
      <c r="AG98">
        <v>1</v>
      </c>
      <c r="AH98" t="s">
        <v>10751</v>
      </c>
      <c r="AI98" t="s">
        <v>10751</v>
      </c>
      <c r="AJ98" t="s">
        <v>10751</v>
      </c>
      <c r="AK98" t="s">
        <v>10751</v>
      </c>
      <c r="AL98" t="s">
        <v>10751</v>
      </c>
      <c r="AM98" t="s">
        <v>10751</v>
      </c>
      <c r="AN98" t="s">
        <v>10751</v>
      </c>
      <c r="AO98" t="s">
        <v>10751</v>
      </c>
      <c r="AP98">
        <v>1</v>
      </c>
      <c r="AQ98" t="s">
        <v>10751</v>
      </c>
      <c r="AR98" t="s">
        <v>10751</v>
      </c>
      <c r="AS98" t="s">
        <v>10751</v>
      </c>
      <c r="AT98">
        <v>1</v>
      </c>
      <c r="AU98">
        <v>1</v>
      </c>
      <c r="AV98">
        <v>5</v>
      </c>
      <c r="AW98" t="s">
        <v>10751</v>
      </c>
      <c r="AX98">
        <v>3</v>
      </c>
      <c r="AY98" t="s">
        <v>10751</v>
      </c>
      <c r="AZ98">
        <v>1</v>
      </c>
      <c r="BA98" t="s">
        <v>10751</v>
      </c>
      <c r="BB98" t="s">
        <v>10751</v>
      </c>
      <c r="BC98" t="s">
        <v>10751</v>
      </c>
      <c r="BD98" t="s">
        <v>10751</v>
      </c>
    </row>
    <row r="99" spans="1:56">
      <c r="A99" t="s">
        <v>10750</v>
      </c>
      <c r="B99">
        <v>2000</v>
      </c>
      <c r="C99">
        <v>2016</v>
      </c>
      <c r="D99" t="s">
        <v>10751</v>
      </c>
      <c r="E99" t="s">
        <v>10751</v>
      </c>
      <c r="F99" t="s">
        <v>10751</v>
      </c>
      <c r="G99" t="str">
        <f t="shared" si="3"/>
        <v/>
      </c>
      <c r="H99" t="s">
        <v>10751</v>
      </c>
      <c r="I99" t="str">
        <f t="shared" si="4"/>
        <v/>
      </c>
      <c r="K99" t="s">
        <v>10751</v>
      </c>
      <c r="L99" t="s">
        <v>10751</v>
      </c>
      <c r="M99" t="s">
        <v>10751</v>
      </c>
      <c r="N99" t="s">
        <v>10751</v>
      </c>
      <c r="O99" t="s">
        <v>10751</v>
      </c>
      <c r="P99" t="s">
        <v>10751</v>
      </c>
      <c r="Q99" t="s">
        <v>10751</v>
      </c>
      <c r="R99" t="s">
        <v>10751</v>
      </c>
      <c r="S99" t="s">
        <v>10751</v>
      </c>
      <c r="T99" t="s">
        <v>10751</v>
      </c>
      <c r="U99" t="s">
        <v>10751</v>
      </c>
      <c r="V99" t="s">
        <v>10751</v>
      </c>
      <c r="W99" t="s">
        <v>10751</v>
      </c>
      <c r="X99" t="s">
        <v>10751</v>
      </c>
      <c r="Y99" t="s">
        <v>10751</v>
      </c>
      <c r="Z99" t="s">
        <v>10751</v>
      </c>
      <c r="AA99" t="s">
        <v>10751</v>
      </c>
      <c r="AB99" t="s">
        <v>10751</v>
      </c>
      <c r="AC99" t="s">
        <v>10751</v>
      </c>
      <c r="AD99" t="s">
        <v>10751</v>
      </c>
      <c r="AE99" t="s">
        <v>10751</v>
      </c>
      <c r="AF99" t="s">
        <v>10751</v>
      </c>
      <c r="AG99" t="s">
        <v>10751</v>
      </c>
      <c r="AH99" t="s">
        <v>10751</v>
      </c>
      <c r="AI99" t="s">
        <v>10751</v>
      </c>
      <c r="AJ99" t="s">
        <v>10751</v>
      </c>
      <c r="AK99" t="s">
        <v>10751</v>
      </c>
      <c r="AL99" t="s">
        <v>10751</v>
      </c>
      <c r="AM99" t="s">
        <v>10751</v>
      </c>
      <c r="AN99" t="s">
        <v>10751</v>
      </c>
      <c r="AO99" t="s">
        <v>10751</v>
      </c>
      <c r="AP99" t="s">
        <v>10751</v>
      </c>
      <c r="AQ99" t="s">
        <v>10751</v>
      </c>
      <c r="AR99" t="s">
        <v>10751</v>
      </c>
      <c r="AS99" t="s">
        <v>10751</v>
      </c>
      <c r="AT99" t="s">
        <v>10751</v>
      </c>
      <c r="AU99" t="s">
        <v>10751</v>
      </c>
      <c r="AV99" t="s">
        <v>10751</v>
      </c>
      <c r="AW99" t="s">
        <v>10751</v>
      </c>
      <c r="AX99" t="s">
        <v>10751</v>
      </c>
      <c r="AY99" t="s">
        <v>10751</v>
      </c>
      <c r="AZ99" t="s">
        <v>10751</v>
      </c>
      <c r="BA99" t="s">
        <v>10751</v>
      </c>
      <c r="BB99" t="s">
        <v>10751</v>
      </c>
      <c r="BC99" t="s">
        <v>10751</v>
      </c>
      <c r="BD99" t="s">
        <v>10751</v>
      </c>
    </row>
    <row r="100" spans="1:56">
      <c r="A100" t="s">
        <v>10750</v>
      </c>
      <c r="B100">
        <v>2000</v>
      </c>
      <c r="C100">
        <v>2017</v>
      </c>
      <c r="D100" t="s">
        <v>10751</v>
      </c>
      <c r="E100" t="s">
        <v>10751</v>
      </c>
      <c r="F100" t="s">
        <v>10751</v>
      </c>
      <c r="G100" t="str">
        <f t="shared" si="3"/>
        <v/>
      </c>
      <c r="H100" t="s">
        <v>10751</v>
      </c>
      <c r="I100" t="str">
        <f t="shared" si="4"/>
        <v/>
      </c>
      <c r="K100" t="s">
        <v>10751</v>
      </c>
      <c r="L100" t="s">
        <v>10751</v>
      </c>
      <c r="M100" t="s">
        <v>10751</v>
      </c>
      <c r="N100" t="s">
        <v>10751</v>
      </c>
      <c r="O100" t="s">
        <v>10751</v>
      </c>
      <c r="P100" t="s">
        <v>10751</v>
      </c>
      <c r="Q100" t="s">
        <v>10751</v>
      </c>
      <c r="R100" t="s">
        <v>10751</v>
      </c>
      <c r="S100" t="s">
        <v>10751</v>
      </c>
      <c r="T100" t="s">
        <v>10751</v>
      </c>
      <c r="U100" t="s">
        <v>10751</v>
      </c>
      <c r="V100" t="s">
        <v>10751</v>
      </c>
      <c r="W100" t="s">
        <v>10751</v>
      </c>
      <c r="X100" t="s">
        <v>10751</v>
      </c>
      <c r="Y100" t="s">
        <v>10751</v>
      </c>
      <c r="Z100" t="s">
        <v>10751</v>
      </c>
      <c r="AA100" t="s">
        <v>10751</v>
      </c>
      <c r="AB100" t="s">
        <v>10751</v>
      </c>
      <c r="AC100" t="s">
        <v>10751</v>
      </c>
      <c r="AD100" t="s">
        <v>10751</v>
      </c>
      <c r="AE100" t="s">
        <v>10751</v>
      </c>
      <c r="AF100" t="s">
        <v>10751</v>
      </c>
      <c r="AG100" t="s">
        <v>10751</v>
      </c>
      <c r="AH100" t="s">
        <v>10751</v>
      </c>
      <c r="AI100" t="s">
        <v>10751</v>
      </c>
      <c r="AJ100" t="s">
        <v>10751</v>
      </c>
      <c r="AK100" t="s">
        <v>10751</v>
      </c>
      <c r="AL100" t="s">
        <v>10751</v>
      </c>
      <c r="AM100" t="s">
        <v>10751</v>
      </c>
      <c r="AN100" t="s">
        <v>10751</v>
      </c>
      <c r="AO100" t="s">
        <v>10751</v>
      </c>
      <c r="AP100" t="s">
        <v>10751</v>
      </c>
      <c r="AQ100" t="s">
        <v>10751</v>
      </c>
      <c r="AR100" t="s">
        <v>10751</v>
      </c>
      <c r="AS100" t="s">
        <v>10751</v>
      </c>
      <c r="AT100" t="s">
        <v>10751</v>
      </c>
      <c r="AU100" t="s">
        <v>10751</v>
      </c>
      <c r="AV100" t="s">
        <v>10751</v>
      </c>
      <c r="AW100" t="s">
        <v>10751</v>
      </c>
      <c r="AX100" t="s">
        <v>10751</v>
      </c>
      <c r="AY100" t="s">
        <v>10751</v>
      </c>
      <c r="AZ100" t="s">
        <v>10751</v>
      </c>
      <c r="BA100" t="s">
        <v>10751</v>
      </c>
      <c r="BB100" t="s">
        <v>10751</v>
      </c>
      <c r="BC100" t="s">
        <v>10751</v>
      </c>
      <c r="BD100" t="s">
        <v>10751</v>
      </c>
    </row>
    <row r="101" spans="1:56">
      <c r="A101" t="s">
        <v>10750</v>
      </c>
      <c r="B101">
        <v>2000</v>
      </c>
      <c r="C101">
        <v>2018</v>
      </c>
      <c r="D101" t="s">
        <v>10751</v>
      </c>
      <c r="E101" t="s">
        <v>10751</v>
      </c>
      <c r="F101" t="s">
        <v>10751</v>
      </c>
      <c r="G101" t="str">
        <f t="shared" si="3"/>
        <v/>
      </c>
      <c r="H101" t="s">
        <v>10751</v>
      </c>
      <c r="I101" t="str">
        <f t="shared" si="4"/>
        <v/>
      </c>
      <c r="K101" t="s">
        <v>10751</v>
      </c>
      <c r="L101" t="s">
        <v>10751</v>
      </c>
      <c r="M101" t="s">
        <v>10751</v>
      </c>
      <c r="N101" t="s">
        <v>10751</v>
      </c>
      <c r="O101" t="s">
        <v>10751</v>
      </c>
      <c r="P101" t="s">
        <v>10751</v>
      </c>
      <c r="Q101" t="s">
        <v>10751</v>
      </c>
      <c r="R101" t="s">
        <v>10751</v>
      </c>
      <c r="S101" t="s">
        <v>10751</v>
      </c>
      <c r="T101" t="s">
        <v>10751</v>
      </c>
      <c r="U101" t="s">
        <v>10751</v>
      </c>
      <c r="V101" t="s">
        <v>10751</v>
      </c>
      <c r="W101" t="s">
        <v>10751</v>
      </c>
      <c r="X101" t="s">
        <v>10751</v>
      </c>
      <c r="Y101" t="s">
        <v>10751</v>
      </c>
      <c r="Z101" t="s">
        <v>10751</v>
      </c>
      <c r="AA101" t="s">
        <v>10751</v>
      </c>
      <c r="AB101" t="s">
        <v>10751</v>
      </c>
      <c r="AC101" t="s">
        <v>10751</v>
      </c>
      <c r="AD101" t="s">
        <v>10751</v>
      </c>
      <c r="AE101" t="s">
        <v>10751</v>
      </c>
      <c r="AF101" t="s">
        <v>10751</v>
      </c>
      <c r="AG101" t="s">
        <v>10751</v>
      </c>
      <c r="AH101" t="s">
        <v>10751</v>
      </c>
      <c r="AI101" t="s">
        <v>10751</v>
      </c>
      <c r="AJ101" t="s">
        <v>10751</v>
      </c>
      <c r="AK101" t="s">
        <v>10751</v>
      </c>
      <c r="AL101" t="s">
        <v>10751</v>
      </c>
      <c r="AM101" t="s">
        <v>10751</v>
      </c>
      <c r="AN101" t="s">
        <v>10751</v>
      </c>
      <c r="AO101" t="s">
        <v>10751</v>
      </c>
      <c r="AP101" t="s">
        <v>10751</v>
      </c>
      <c r="AQ101" t="s">
        <v>10751</v>
      </c>
      <c r="AR101" t="s">
        <v>10751</v>
      </c>
      <c r="AS101" t="s">
        <v>10751</v>
      </c>
      <c r="AT101" t="s">
        <v>10751</v>
      </c>
      <c r="AU101" t="s">
        <v>10751</v>
      </c>
      <c r="AV101" t="s">
        <v>10751</v>
      </c>
      <c r="AW101" t="s">
        <v>10751</v>
      </c>
      <c r="AX101" t="s">
        <v>10751</v>
      </c>
      <c r="AY101" t="s">
        <v>10751</v>
      </c>
      <c r="AZ101" t="s">
        <v>10751</v>
      </c>
      <c r="BA101" t="s">
        <v>10751</v>
      </c>
      <c r="BB101" t="s">
        <v>10751</v>
      </c>
      <c r="BC101" t="s">
        <v>10751</v>
      </c>
      <c r="BD101" t="s">
        <v>10751</v>
      </c>
    </row>
    <row r="102" spans="1:56">
      <c r="A102" t="s">
        <v>10750</v>
      </c>
      <c r="B102">
        <v>2000</v>
      </c>
      <c r="C102">
        <v>2019</v>
      </c>
      <c r="D102" t="s">
        <v>10751</v>
      </c>
      <c r="E102" t="s">
        <v>10751</v>
      </c>
      <c r="F102" t="s">
        <v>10751</v>
      </c>
      <c r="G102" t="str">
        <f t="shared" si="3"/>
        <v/>
      </c>
      <c r="H102" t="s">
        <v>10751</v>
      </c>
      <c r="I102" t="str">
        <f t="shared" si="4"/>
        <v/>
      </c>
      <c r="K102" t="s">
        <v>10751</v>
      </c>
      <c r="L102" t="s">
        <v>10751</v>
      </c>
      <c r="M102" t="s">
        <v>10751</v>
      </c>
      <c r="N102" t="s">
        <v>10751</v>
      </c>
      <c r="O102" t="s">
        <v>10751</v>
      </c>
      <c r="P102" t="s">
        <v>10751</v>
      </c>
      <c r="Q102" t="s">
        <v>10751</v>
      </c>
      <c r="R102" t="s">
        <v>10751</v>
      </c>
      <c r="S102" t="s">
        <v>10751</v>
      </c>
      <c r="T102" t="s">
        <v>10751</v>
      </c>
      <c r="U102" t="s">
        <v>10751</v>
      </c>
      <c r="V102" t="s">
        <v>10751</v>
      </c>
      <c r="W102" t="s">
        <v>10751</v>
      </c>
      <c r="X102" t="s">
        <v>10751</v>
      </c>
      <c r="Y102" t="s">
        <v>10751</v>
      </c>
      <c r="Z102" t="s">
        <v>10751</v>
      </c>
      <c r="AA102" t="s">
        <v>10751</v>
      </c>
      <c r="AB102" t="s">
        <v>10751</v>
      </c>
      <c r="AC102" t="s">
        <v>10751</v>
      </c>
      <c r="AD102" t="s">
        <v>10751</v>
      </c>
      <c r="AE102" t="s">
        <v>10751</v>
      </c>
      <c r="AF102" t="s">
        <v>10751</v>
      </c>
      <c r="AG102" t="s">
        <v>10751</v>
      </c>
      <c r="AH102" t="s">
        <v>10751</v>
      </c>
      <c r="AI102" t="s">
        <v>10751</v>
      </c>
      <c r="AJ102" t="s">
        <v>10751</v>
      </c>
      <c r="AK102" t="s">
        <v>10751</v>
      </c>
      <c r="AL102" t="s">
        <v>10751</v>
      </c>
      <c r="AM102" t="s">
        <v>10751</v>
      </c>
      <c r="AN102" t="s">
        <v>10751</v>
      </c>
      <c r="AO102" t="s">
        <v>10751</v>
      </c>
      <c r="AP102" t="s">
        <v>10751</v>
      </c>
      <c r="AQ102" t="s">
        <v>10751</v>
      </c>
      <c r="AR102" t="s">
        <v>10751</v>
      </c>
      <c r="AS102" t="s">
        <v>10751</v>
      </c>
      <c r="AT102" t="s">
        <v>10751</v>
      </c>
      <c r="AU102" t="s">
        <v>10751</v>
      </c>
      <c r="AV102" t="s">
        <v>10751</v>
      </c>
      <c r="AW102" t="s">
        <v>10751</v>
      </c>
      <c r="AX102" t="s">
        <v>10751</v>
      </c>
      <c r="AY102" t="s">
        <v>10751</v>
      </c>
      <c r="AZ102" t="s">
        <v>10751</v>
      </c>
      <c r="BA102" t="s">
        <v>10751</v>
      </c>
      <c r="BB102" t="s">
        <v>10751</v>
      </c>
      <c r="BC102" t="s">
        <v>10751</v>
      </c>
      <c r="BD102" t="s">
        <v>10751</v>
      </c>
    </row>
    <row r="103" spans="1:56">
      <c r="A103" t="s">
        <v>10750</v>
      </c>
      <c r="B103">
        <v>2000</v>
      </c>
      <c r="C103">
        <v>2020</v>
      </c>
      <c r="D103" t="s">
        <v>10751</v>
      </c>
      <c r="E103" t="s">
        <v>10751</v>
      </c>
      <c r="F103" t="s">
        <v>10751</v>
      </c>
      <c r="G103" t="str">
        <f t="shared" si="3"/>
        <v/>
      </c>
      <c r="H103" t="s">
        <v>10751</v>
      </c>
      <c r="I103" t="str">
        <f t="shared" si="4"/>
        <v/>
      </c>
      <c r="K103" t="s">
        <v>10751</v>
      </c>
      <c r="L103" t="s">
        <v>10751</v>
      </c>
      <c r="M103" t="s">
        <v>10751</v>
      </c>
      <c r="N103" t="s">
        <v>10751</v>
      </c>
      <c r="O103" t="s">
        <v>10751</v>
      </c>
      <c r="P103" t="s">
        <v>10751</v>
      </c>
      <c r="Q103" t="s">
        <v>10751</v>
      </c>
      <c r="R103" t="s">
        <v>10751</v>
      </c>
      <c r="S103" t="s">
        <v>10751</v>
      </c>
      <c r="T103" t="s">
        <v>10751</v>
      </c>
      <c r="U103" t="s">
        <v>10751</v>
      </c>
      <c r="V103" t="s">
        <v>10751</v>
      </c>
      <c r="W103" t="s">
        <v>10751</v>
      </c>
      <c r="X103" t="s">
        <v>10751</v>
      </c>
      <c r="Y103" t="s">
        <v>10751</v>
      </c>
      <c r="Z103" t="s">
        <v>10751</v>
      </c>
      <c r="AA103" t="s">
        <v>10751</v>
      </c>
      <c r="AB103" t="s">
        <v>10751</v>
      </c>
      <c r="AC103" t="s">
        <v>10751</v>
      </c>
      <c r="AD103" t="s">
        <v>10751</v>
      </c>
      <c r="AE103" t="s">
        <v>10751</v>
      </c>
      <c r="AF103" t="s">
        <v>10751</v>
      </c>
      <c r="AG103" t="s">
        <v>10751</v>
      </c>
      <c r="AH103" t="s">
        <v>10751</v>
      </c>
      <c r="AI103" t="s">
        <v>10751</v>
      </c>
      <c r="AJ103" t="s">
        <v>10751</v>
      </c>
      <c r="AK103" t="s">
        <v>10751</v>
      </c>
      <c r="AL103" t="s">
        <v>10751</v>
      </c>
      <c r="AM103" t="s">
        <v>10751</v>
      </c>
      <c r="AN103" t="s">
        <v>10751</v>
      </c>
      <c r="AO103" t="s">
        <v>10751</v>
      </c>
      <c r="AP103" t="s">
        <v>10751</v>
      </c>
      <c r="AQ103" t="s">
        <v>10751</v>
      </c>
      <c r="AR103" t="s">
        <v>10751</v>
      </c>
      <c r="AS103" t="s">
        <v>10751</v>
      </c>
      <c r="AT103" t="s">
        <v>10751</v>
      </c>
      <c r="AU103" t="s">
        <v>10751</v>
      </c>
      <c r="AV103" t="s">
        <v>10751</v>
      </c>
      <c r="AW103" t="s">
        <v>10751</v>
      </c>
      <c r="AX103" t="s">
        <v>10751</v>
      </c>
      <c r="AY103" t="s">
        <v>10751</v>
      </c>
      <c r="AZ103" t="s">
        <v>10751</v>
      </c>
      <c r="BA103" t="s">
        <v>10751</v>
      </c>
      <c r="BB103" t="s">
        <v>10751</v>
      </c>
      <c r="BC103" t="s">
        <v>10751</v>
      </c>
      <c r="BD103" t="s">
        <v>10751</v>
      </c>
    </row>
    <row r="104" spans="1:56">
      <c r="A104" t="s">
        <v>10750</v>
      </c>
      <c r="B104">
        <v>2000</v>
      </c>
      <c r="C104">
        <v>2021</v>
      </c>
      <c r="D104" t="s">
        <v>10751</v>
      </c>
      <c r="E104" t="s">
        <v>10751</v>
      </c>
      <c r="F104" t="s">
        <v>10751</v>
      </c>
      <c r="G104" t="str">
        <f t="shared" si="3"/>
        <v/>
      </c>
      <c r="H104" t="s">
        <v>10751</v>
      </c>
      <c r="I104" t="str">
        <f t="shared" si="4"/>
        <v/>
      </c>
      <c r="J104" t="str">
        <f>IFERROR(M104*E104,"")</f>
        <v/>
      </c>
      <c r="K104" t="s">
        <v>10751</v>
      </c>
      <c r="L104" t="s">
        <v>10751</v>
      </c>
      <c r="M104" t="s">
        <v>10751</v>
      </c>
      <c r="N104" t="s">
        <v>10751</v>
      </c>
      <c r="O104" t="s">
        <v>10751</v>
      </c>
      <c r="P104" t="s">
        <v>10751</v>
      </c>
      <c r="Q104" t="s">
        <v>10751</v>
      </c>
      <c r="R104" t="s">
        <v>10751</v>
      </c>
      <c r="S104" t="s">
        <v>10751</v>
      </c>
      <c r="T104" t="s">
        <v>10751</v>
      </c>
      <c r="U104" t="s">
        <v>10751</v>
      </c>
      <c r="V104" t="s">
        <v>10751</v>
      </c>
      <c r="W104" t="s">
        <v>10751</v>
      </c>
      <c r="X104" t="s">
        <v>10751</v>
      </c>
      <c r="Y104" t="s">
        <v>10751</v>
      </c>
      <c r="Z104" t="s">
        <v>10751</v>
      </c>
      <c r="AA104" t="s">
        <v>10751</v>
      </c>
      <c r="AB104" t="s">
        <v>10751</v>
      </c>
      <c r="AC104" t="s">
        <v>10751</v>
      </c>
      <c r="AD104" t="s">
        <v>10751</v>
      </c>
      <c r="AE104" t="s">
        <v>10751</v>
      </c>
      <c r="AF104" t="s">
        <v>10751</v>
      </c>
      <c r="AG104" t="s">
        <v>10751</v>
      </c>
      <c r="AH104" t="s">
        <v>10751</v>
      </c>
      <c r="AI104" t="s">
        <v>10751</v>
      </c>
      <c r="AJ104" t="s">
        <v>10751</v>
      </c>
      <c r="AK104" t="s">
        <v>10751</v>
      </c>
      <c r="AL104" t="s">
        <v>10751</v>
      </c>
      <c r="AM104" t="s">
        <v>10751</v>
      </c>
      <c r="AN104" t="s">
        <v>10751</v>
      </c>
      <c r="AO104" t="s">
        <v>10751</v>
      </c>
      <c r="AP104" t="s">
        <v>10751</v>
      </c>
      <c r="AQ104" t="s">
        <v>10751</v>
      </c>
      <c r="AR104" t="s">
        <v>10751</v>
      </c>
      <c r="AS104" t="s">
        <v>10751</v>
      </c>
      <c r="AT104" t="s">
        <v>10751</v>
      </c>
      <c r="AU104" t="s">
        <v>10751</v>
      </c>
      <c r="AV104" t="s">
        <v>10751</v>
      </c>
      <c r="AW104" t="s">
        <v>10751</v>
      </c>
      <c r="AX104" t="s">
        <v>10751</v>
      </c>
      <c r="AY104" t="s">
        <v>10751</v>
      </c>
      <c r="AZ104" t="s">
        <v>10751</v>
      </c>
      <c r="BA104" t="s">
        <v>10751</v>
      </c>
      <c r="BB104" t="s">
        <v>10751</v>
      </c>
      <c r="BC104" t="s">
        <v>10751</v>
      </c>
      <c r="BD104" t="s">
        <v>10751</v>
      </c>
    </row>
    <row r="105" spans="1:56">
      <c r="A105" t="s">
        <v>10750</v>
      </c>
      <c r="B105">
        <v>2000</v>
      </c>
      <c r="C105" t="s">
        <v>10752</v>
      </c>
      <c r="D105" t="s">
        <v>10751</v>
      </c>
      <c r="E105" t="s">
        <v>10751</v>
      </c>
      <c r="F105" t="s">
        <v>10751</v>
      </c>
      <c r="G105" t="str">
        <f t="shared" si="3"/>
        <v/>
      </c>
      <c r="H105" t="s">
        <v>10751</v>
      </c>
      <c r="I105" t="str">
        <f t="shared" si="4"/>
        <v/>
      </c>
      <c r="K105" t="s">
        <v>10751</v>
      </c>
      <c r="L105" t="s">
        <v>10751</v>
      </c>
      <c r="M105" t="s">
        <v>10751</v>
      </c>
      <c r="N105" t="s">
        <v>10751</v>
      </c>
      <c r="O105" t="s">
        <v>10751</v>
      </c>
      <c r="P105" t="s">
        <v>10751</v>
      </c>
      <c r="Q105" t="s">
        <v>10751</v>
      </c>
      <c r="R105" t="s">
        <v>10751</v>
      </c>
      <c r="S105" t="s">
        <v>10751</v>
      </c>
      <c r="T105" t="s">
        <v>10751</v>
      </c>
      <c r="U105" t="s">
        <v>10751</v>
      </c>
      <c r="V105" t="s">
        <v>10751</v>
      </c>
      <c r="W105" t="s">
        <v>10751</v>
      </c>
      <c r="X105" t="s">
        <v>10751</v>
      </c>
      <c r="Y105" t="s">
        <v>10751</v>
      </c>
      <c r="Z105" t="s">
        <v>10751</v>
      </c>
      <c r="AA105" t="s">
        <v>10751</v>
      </c>
      <c r="AB105" t="s">
        <v>10751</v>
      </c>
      <c r="AC105" t="s">
        <v>10751</v>
      </c>
      <c r="AD105" t="s">
        <v>10751</v>
      </c>
      <c r="AE105" t="s">
        <v>10751</v>
      </c>
      <c r="AF105" t="s">
        <v>10751</v>
      </c>
      <c r="AG105" t="s">
        <v>10751</v>
      </c>
      <c r="AH105" t="s">
        <v>10751</v>
      </c>
      <c r="AI105" t="s">
        <v>10751</v>
      </c>
      <c r="AJ105" t="s">
        <v>10751</v>
      </c>
      <c r="AK105" t="s">
        <v>10751</v>
      </c>
      <c r="AL105" t="s">
        <v>10751</v>
      </c>
      <c r="AM105" t="s">
        <v>10751</v>
      </c>
      <c r="AN105" t="s">
        <v>10751</v>
      </c>
      <c r="AO105" t="s">
        <v>10751</v>
      </c>
      <c r="AP105" t="s">
        <v>10751</v>
      </c>
      <c r="AQ105" t="s">
        <v>10751</v>
      </c>
      <c r="AR105" t="s">
        <v>10751</v>
      </c>
      <c r="AS105" t="s">
        <v>10751</v>
      </c>
      <c r="AT105" t="s">
        <v>10751</v>
      </c>
      <c r="AU105" t="s">
        <v>10751</v>
      </c>
      <c r="AV105" t="s">
        <v>10751</v>
      </c>
      <c r="AW105" t="s">
        <v>10751</v>
      </c>
      <c r="AX105" t="s">
        <v>10751</v>
      </c>
      <c r="AY105" t="s">
        <v>10751</v>
      </c>
      <c r="AZ105" t="s">
        <v>10751</v>
      </c>
      <c r="BA105" t="s">
        <v>10751</v>
      </c>
      <c r="BB105" t="s">
        <v>10751</v>
      </c>
      <c r="BC105" t="s">
        <v>10751</v>
      </c>
      <c r="BD105" t="s">
        <v>10751</v>
      </c>
    </row>
    <row r="106" spans="1:56">
      <c r="A106" t="s">
        <v>10753</v>
      </c>
      <c r="B106">
        <v>2000</v>
      </c>
      <c r="C106">
        <v>1975</v>
      </c>
      <c r="D106" t="s">
        <v>10751</v>
      </c>
      <c r="E106" t="s">
        <v>10751</v>
      </c>
      <c r="F106" t="s">
        <v>10751</v>
      </c>
      <c r="G106" t="str">
        <f t="shared" ref="G106:G137" si="5">IFERROR(F106*E106,"")</f>
        <v/>
      </c>
      <c r="H106" t="s">
        <v>10751</v>
      </c>
      <c r="I106" t="str">
        <f t="shared" si="4"/>
        <v/>
      </c>
      <c r="K106" t="s">
        <v>10751</v>
      </c>
      <c r="L106" t="s">
        <v>10751</v>
      </c>
      <c r="M106" t="s">
        <v>10751</v>
      </c>
      <c r="N106" t="s">
        <v>10751</v>
      </c>
      <c r="O106" t="s">
        <v>10751</v>
      </c>
      <c r="P106" t="s">
        <v>10751</v>
      </c>
      <c r="Q106" t="s">
        <v>10751</v>
      </c>
      <c r="R106" t="s">
        <v>10751</v>
      </c>
      <c r="S106" t="s">
        <v>10751</v>
      </c>
      <c r="T106" t="s">
        <v>10751</v>
      </c>
      <c r="U106" t="s">
        <v>10751</v>
      </c>
      <c r="V106" t="s">
        <v>10751</v>
      </c>
      <c r="W106" t="s">
        <v>10751</v>
      </c>
      <c r="X106" t="s">
        <v>10751</v>
      </c>
      <c r="Y106" t="s">
        <v>10751</v>
      </c>
      <c r="Z106" t="s">
        <v>10751</v>
      </c>
      <c r="AA106" t="s">
        <v>10751</v>
      </c>
      <c r="AB106" t="s">
        <v>10751</v>
      </c>
      <c r="AC106" t="s">
        <v>10751</v>
      </c>
      <c r="AD106" t="s">
        <v>10751</v>
      </c>
      <c r="AE106" t="s">
        <v>10751</v>
      </c>
      <c r="AF106" t="s">
        <v>10751</v>
      </c>
      <c r="AG106" t="s">
        <v>10751</v>
      </c>
      <c r="AH106" t="s">
        <v>10751</v>
      </c>
      <c r="AI106" t="s">
        <v>10751</v>
      </c>
      <c r="AJ106" t="s">
        <v>10751</v>
      </c>
      <c r="AK106" t="s">
        <v>10751</v>
      </c>
      <c r="AL106" t="s">
        <v>10751</v>
      </c>
      <c r="AM106" t="s">
        <v>10751</v>
      </c>
      <c r="AN106" t="s">
        <v>10751</v>
      </c>
      <c r="AO106" t="s">
        <v>10751</v>
      </c>
      <c r="AP106" t="s">
        <v>10751</v>
      </c>
      <c r="AQ106" t="s">
        <v>10751</v>
      </c>
      <c r="AR106" t="s">
        <v>10751</v>
      </c>
      <c r="AS106" t="s">
        <v>10751</v>
      </c>
      <c r="AT106" t="s">
        <v>10751</v>
      </c>
      <c r="AU106" t="s">
        <v>10751</v>
      </c>
      <c r="AV106" t="s">
        <v>10751</v>
      </c>
      <c r="AW106" t="s">
        <v>10751</v>
      </c>
      <c r="AX106" t="s">
        <v>10751</v>
      </c>
      <c r="AY106" t="s">
        <v>10751</v>
      </c>
      <c r="AZ106" t="s">
        <v>10751</v>
      </c>
      <c r="BA106" t="s">
        <v>10751</v>
      </c>
      <c r="BB106" t="s">
        <v>10751</v>
      </c>
      <c r="BC106" t="s">
        <v>10751</v>
      </c>
      <c r="BD106" t="s">
        <v>10751</v>
      </c>
    </row>
    <row r="107" spans="1:56">
      <c r="A107" t="s">
        <v>10753</v>
      </c>
      <c r="B107">
        <v>2000</v>
      </c>
      <c r="C107">
        <v>1976</v>
      </c>
      <c r="D107" t="s">
        <v>10751</v>
      </c>
      <c r="E107" t="s">
        <v>10751</v>
      </c>
      <c r="F107" t="s">
        <v>10751</v>
      </c>
      <c r="G107" t="str">
        <f t="shared" si="5"/>
        <v/>
      </c>
      <c r="H107" t="s">
        <v>10751</v>
      </c>
      <c r="I107" t="str">
        <f t="shared" si="4"/>
        <v/>
      </c>
      <c r="K107" t="s">
        <v>10751</v>
      </c>
      <c r="L107" t="s">
        <v>10751</v>
      </c>
      <c r="M107" t="s">
        <v>10751</v>
      </c>
      <c r="N107" t="s">
        <v>10751</v>
      </c>
      <c r="O107" t="s">
        <v>10751</v>
      </c>
      <c r="P107" t="s">
        <v>10751</v>
      </c>
      <c r="Q107" t="s">
        <v>10751</v>
      </c>
      <c r="R107" t="s">
        <v>10751</v>
      </c>
      <c r="S107" t="s">
        <v>10751</v>
      </c>
      <c r="T107" t="s">
        <v>10751</v>
      </c>
      <c r="U107" t="s">
        <v>10751</v>
      </c>
      <c r="V107" t="s">
        <v>10751</v>
      </c>
      <c r="W107" t="s">
        <v>10751</v>
      </c>
      <c r="X107" t="s">
        <v>10751</v>
      </c>
      <c r="Y107" t="s">
        <v>10751</v>
      </c>
      <c r="Z107" t="s">
        <v>10751</v>
      </c>
      <c r="AA107" t="s">
        <v>10751</v>
      </c>
      <c r="AB107" t="s">
        <v>10751</v>
      </c>
      <c r="AC107" t="s">
        <v>10751</v>
      </c>
      <c r="AD107" t="s">
        <v>10751</v>
      </c>
      <c r="AE107" t="s">
        <v>10751</v>
      </c>
      <c r="AF107" t="s">
        <v>10751</v>
      </c>
      <c r="AG107" t="s">
        <v>10751</v>
      </c>
      <c r="AH107" t="s">
        <v>10751</v>
      </c>
      <c r="AI107" t="s">
        <v>10751</v>
      </c>
      <c r="AJ107" t="s">
        <v>10751</v>
      </c>
      <c r="AK107" t="s">
        <v>10751</v>
      </c>
      <c r="AL107" t="s">
        <v>10751</v>
      </c>
      <c r="AM107" t="s">
        <v>10751</v>
      </c>
      <c r="AN107" t="s">
        <v>10751</v>
      </c>
      <c r="AO107" t="s">
        <v>10751</v>
      </c>
      <c r="AP107" t="s">
        <v>10751</v>
      </c>
      <c r="AQ107" t="s">
        <v>10751</v>
      </c>
      <c r="AR107" t="s">
        <v>10751</v>
      </c>
      <c r="AS107" t="s">
        <v>10751</v>
      </c>
      <c r="AT107" t="s">
        <v>10751</v>
      </c>
      <c r="AU107" t="s">
        <v>10751</v>
      </c>
      <c r="AV107" t="s">
        <v>10751</v>
      </c>
      <c r="AW107" t="s">
        <v>10751</v>
      </c>
      <c r="AX107" t="s">
        <v>10751</v>
      </c>
      <c r="AY107" t="s">
        <v>10751</v>
      </c>
      <c r="AZ107" t="s">
        <v>10751</v>
      </c>
      <c r="BA107" t="s">
        <v>10751</v>
      </c>
      <c r="BB107" t="s">
        <v>10751</v>
      </c>
      <c r="BC107" t="s">
        <v>10751</v>
      </c>
      <c r="BD107" t="s">
        <v>10751</v>
      </c>
    </row>
    <row r="108" spans="1:56">
      <c r="A108" t="s">
        <v>10753</v>
      </c>
      <c r="B108">
        <v>2000</v>
      </c>
      <c r="C108">
        <v>1977</v>
      </c>
      <c r="D108" t="s">
        <v>10751</v>
      </c>
      <c r="E108" t="s">
        <v>10751</v>
      </c>
      <c r="F108" t="s">
        <v>10751</v>
      </c>
      <c r="G108" t="str">
        <f t="shared" si="5"/>
        <v/>
      </c>
      <c r="H108" t="s">
        <v>10751</v>
      </c>
      <c r="I108" t="str">
        <f t="shared" si="4"/>
        <v/>
      </c>
      <c r="K108" t="s">
        <v>10751</v>
      </c>
      <c r="L108" t="s">
        <v>10751</v>
      </c>
      <c r="M108" t="s">
        <v>10751</v>
      </c>
      <c r="N108" t="s">
        <v>10751</v>
      </c>
      <c r="O108" t="s">
        <v>10751</v>
      </c>
      <c r="P108" t="s">
        <v>10751</v>
      </c>
      <c r="Q108" t="s">
        <v>10751</v>
      </c>
      <c r="R108" t="s">
        <v>10751</v>
      </c>
      <c r="S108" t="s">
        <v>10751</v>
      </c>
      <c r="T108" t="s">
        <v>10751</v>
      </c>
      <c r="U108" t="s">
        <v>10751</v>
      </c>
      <c r="V108" t="s">
        <v>10751</v>
      </c>
      <c r="W108" t="s">
        <v>10751</v>
      </c>
      <c r="X108" t="s">
        <v>10751</v>
      </c>
      <c r="Y108" t="s">
        <v>10751</v>
      </c>
      <c r="Z108" t="s">
        <v>10751</v>
      </c>
      <c r="AA108" t="s">
        <v>10751</v>
      </c>
      <c r="AB108" t="s">
        <v>10751</v>
      </c>
      <c r="AC108" t="s">
        <v>10751</v>
      </c>
      <c r="AD108" t="s">
        <v>10751</v>
      </c>
      <c r="AE108" t="s">
        <v>10751</v>
      </c>
      <c r="AF108" t="s">
        <v>10751</v>
      </c>
      <c r="AG108" t="s">
        <v>10751</v>
      </c>
      <c r="AH108" t="s">
        <v>10751</v>
      </c>
      <c r="AI108" t="s">
        <v>10751</v>
      </c>
      <c r="AJ108" t="s">
        <v>10751</v>
      </c>
      <c r="AK108" t="s">
        <v>10751</v>
      </c>
      <c r="AL108" t="s">
        <v>10751</v>
      </c>
      <c r="AM108" t="s">
        <v>10751</v>
      </c>
      <c r="AN108" t="s">
        <v>10751</v>
      </c>
      <c r="AO108" t="s">
        <v>10751</v>
      </c>
      <c r="AP108" t="s">
        <v>10751</v>
      </c>
      <c r="AQ108" t="s">
        <v>10751</v>
      </c>
      <c r="AR108" t="s">
        <v>10751</v>
      </c>
      <c r="AS108" t="s">
        <v>10751</v>
      </c>
      <c r="AT108" t="s">
        <v>10751</v>
      </c>
      <c r="AU108" t="s">
        <v>10751</v>
      </c>
      <c r="AV108" t="s">
        <v>10751</v>
      </c>
      <c r="AW108" t="s">
        <v>10751</v>
      </c>
      <c r="AX108" t="s">
        <v>10751</v>
      </c>
      <c r="AY108" t="s">
        <v>10751</v>
      </c>
      <c r="AZ108" t="s">
        <v>10751</v>
      </c>
      <c r="BA108" t="s">
        <v>10751</v>
      </c>
      <c r="BB108" t="s">
        <v>10751</v>
      </c>
      <c r="BC108" t="s">
        <v>10751</v>
      </c>
      <c r="BD108" t="s">
        <v>10751</v>
      </c>
    </row>
    <row r="109" spans="1:56">
      <c r="A109" t="s">
        <v>10753</v>
      </c>
      <c r="B109">
        <v>2000</v>
      </c>
      <c r="C109">
        <v>1978</v>
      </c>
      <c r="D109" t="s">
        <v>10751</v>
      </c>
      <c r="E109" t="s">
        <v>10751</v>
      </c>
      <c r="F109" t="s">
        <v>10751</v>
      </c>
      <c r="G109" t="str">
        <f t="shared" si="5"/>
        <v/>
      </c>
      <c r="H109" t="s">
        <v>10751</v>
      </c>
      <c r="I109" t="str">
        <f t="shared" si="4"/>
        <v/>
      </c>
      <c r="K109" t="s">
        <v>10751</v>
      </c>
      <c r="L109" t="s">
        <v>10751</v>
      </c>
      <c r="M109" t="s">
        <v>10751</v>
      </c>
      <c r="N109" t="s">
        <v>10751</v>
      </c>
      <c r="O109" t="s">
        <v>10751</v>
      </c>
      <c r="P109" t="s">
        <v>10751</v>
      </c>
      <c r="Q109" t="s">
        <v>10751</v>
      </c>
      <c r="R109" t="s">
        <v>10751</v>
      </c>
      <c r="S109" t="s">
        <v>10751</v>
      </c>
      <c r="T109" t="s">
        <v>10751</v>
      </c>
      <c r="U109" t="s">
        <v>10751</v>
      </c>
      <c r="V109" t="s">
        <v>10751</v>
      </c>
      <c r="W109" t="s">
        <v>10751</v>
      </c>
      <c r="X109" t="s">
        <v>10751</v>
      </c>
      <c r="Y109" t="s">
        <v>10751</v>
      </c>
      <c r="Z109" t="s">
        <v>10751</v>
      </c>
      <c r="AA109" t="s">
        <v>10751</v>
      </c>
      <c r="AB109" t="s">
        <v>10751</v>
      </c>
      <c r="AC109" t="s">
        <v>10751</v>
      </c>
      <c r="AD109" t="s">
        <v>10751</v>
      </c>
      <c r="AE109" t="s">
        <v>10751</v>
      </c>
      <c r="AF109" t="s">
        <v>10751</v>
      </c>
      <c r="AG109" t="s">
        <v>10751</v>
      </c>
      <c r="AH109" t="s">
        <v>10751</v>
      </c>
      <c r="AI109" t="s">
        <v>10751</v>
      </c>
      <c r="AJ109" t="s">
        <v>10751</v>
      </c>
      <c r="AK109" t="s">
        <v>10751</v>
      </c>
      <c r="AL109" t="s">
        <v>10751</v>
      </c>
      <c r="AM109" t="s">
        <v>10751</v>
      </c>
      <c r="AN109" t="s">
        <v>10751</v>
      </c>
      <c r="AO109" t="s">
        <v>10751</v>
      </c>
      <c r="AP109" t="s">
        <v>10751</v>
      </c>
      <c r="AQ109" t="s">
        <v>10751</v>
      </c>
      <c r="AR109" t="s">
        <v>10751</v>
      </c>
      <c r="AS109" t="s">
        <v>10751</v>
      </c>
      <c r="AT109" t="s">
        <v>10751</v>
      </c>
      <c r="AU109" t="s">
        <v>10751</v>
      </c>
      <c r="AV109" t="s">
        <v>10751</v>
      </c>
      <c r="AW109" t="s">
        <v>10751</v>
      </c>
      <c r="AX109" t="s">
        <v>10751</v>
      </c>
      <c r="AY109" t="s">
        <v>10751</v>
      </c>
      <c r="AZ109" t="s">
        <v>10751</v>
      </c>
      <c r="BA109" t="s">
        <v>10751</v>
      </c>
      <c r="BB109" t="s">
        <v>10751</v>
      </c>
      <c r="BC109" t="s">
        <v>10751</v>
      </c>
      <c r="BD109" t="s">
        <v>10751</v>
      </c>
    </row>
    <row r="110" spans="1:56">
      <c r="A110" t="s">
        <v>10753</v>
      </c>
      <c r="B110">
        <v>2000</v>
      </c>
      <c r="C110">
        <v>1979</v>
      </c>
      <c r="D110">
        <v>1</v>
      </c>
      <c r="E110">
        <v>6.0999999999999999E-5</v>
      </c>
      <c r="F110">
        <v>25.67</v>
      </c>
      <c r="G110">
        <f t="shared" si="5"/>
        <v>1.56587E-3</v>
      </c>
      <c r="H110">
        <v>21.787579999999998</v>
      </c>
      <c r="I110">
        <f t="shared" si="4"/>
        <v>1.3290423799999999E-3</v>
      </c>
      <c r="K110">
        <v>20.88</v>
      </c>
      <c r="L110">
        <v>23.01</v>
      </c>
      <c r="M110">
        <v>407.89294999999998</v>
      </c>
      <c r="N110">
        <v>425.62261000000001</v>
      </c>
      <c r="O110">
        <v>386.22338000000002</v>
      </c>
      <c r="P110" t="s">
        <v>10751</v>
      </c>
      <c r="Q110">
        <v>49</v>
      </c>
      <c r="R110">
        <v>41</v>
      </c>
      <c r="S110">
        <v>23.972300000000001</v>
      </c>
      <c r="T110">
        <v>0.83673500000000001</v>
      </c>
      <c r="U110">
        <v>2.0500000000000001E-2</v>
      </c>
      <c r="V110">
        <v>21.787579999999998</v>
      </c>
      <c r="W110" t="s">
        <v>10751</v>
      </c>
      <c r="X110">
        <v>1</v>
      </c>
      <c r="Y110" t="s">
        <v>10751</v>
      </c>
      <c r="Z110">
        <v>1</v>
      </c>
      <c r="AA110" t="s">
        <v>10751</v>
      </c>
      <c r="AB110" t="s">
        <v>10751</v>
      </c>
      <c r="AC110" t="s">
        <v>10751</v>
      </c>
      <c r="AD110" t="s">
        <v>10751</v>
      </c>
      <c r="AE110">
        <v>1</v>
      </c>
      <c r="AF110" t="s">
        <v>10751</v>
      </c>
      <c r="AG110" t="s">
        <v>10751</v>
      </c>
      <c r="AH110" t="s">
        <v>10751</v>
      </c>
      <c r="AI110" t="s">
        <v>10751</v>
      </c>
      <c r="AJ110" t="s">
        <v>10751</v>
      </c>
      <c r="AK110" t="s">
        <v>10751</v>
      </c>
      <c r="AL110" t="s">
        <v>10751</v>
      </c>
      <c r="AM110" t="s">
        <v>10751</v>
      </c>
      <c r="AN110" t="s">
        <v>10751</v>
      </c>
      <c r="AO110" t="s">
        <v>10751</v>
      </c>
      <c r="AP110">
        <v>1</v>
      </c>
      <c r="AQ110" t="s">
        <v>10751</v>
      </c>
      <c r="AR110" t="s">
        <v>10751</v>
      </c>
      <c r="AS110" t="s">
        <v>10751</v>
      </c>
      <c r="AT110" t="s">
        <v>10751</v>
      </c>
      <c r="AU110" t="s">
        <v>10751</v>
      </c>
      <c r="AV110">
        <v>4</v>
      </c>
      <c r="AW110" t="s">
        <v>10751</v>
      </c>
      <c r="AX110">
        <v>4</v>
      </c>
      <c r="AY110">
        <v>1</v>
      </c>
      <c r="AZ110" t="s">
        <v>10751</v>
      </c>
      <c r="BA110" t="s">
        <v>10751</v>
      </c>
      <c r="BB110" t="s">
        <v>10751</v>
      </c>
      <c r="BC110" t="s">
        <v>10751</v>
      </c>
      <c r="BD110" t="s">
        <v>10751</v>
      </c>
    </row>
    <row r="111" spans="1:56">
      <c r="A111" t="s">
        <v>10753</v>
      </c>
      <c r="B111">
        <v>2000</v>
      </c>
      <c r="C111">
        <v>1980</v>
      </c>
      <c r="D111">
        <v>3</v>
      </c>
      <c r="E111">
        <v>2.72E-4</v>
      </c>
      <c r="F111">
        <v>25.16</v>
      </c>
      <c r="G111">
        <f t="shared" si="5"/>
        <v>6.8435199999999996E-3</v>
      </c>
      <c r="H111">
        <v>21.374949999999998</v>
      </c>
      <c r="I111">
        <f t="shared" si="4"/>
        <v>5.8139863999999994E-3</v>
      </c>
      <c r="K111">
        <v>20.25</v>
      </c>
      <c r="L111">
        <v>22.931999999999999</v>
      </c>
      <c r="M111">
        <v>415.76699000000002</v>
      </c>
      <c r="N111">
        <v>438.86419999999998</v>
      </c>
      <c r="O111">
        <v>387.53707000000003</v>
      </c>
      <c r="P111" t="s">
        <v>10751</v>
      </c>
      <c r="Q111">
        <v>49</v>
      </c>
      <c r="R111">
        <v>41</v>
      </c>
      <c r="S111">
        <v>24.473500000000001</v>
      </c>
      <c r="T111">
        <v>0.83673500000000001</v>
      </c>
      <c r="U111">
        <v>2.0500000000000001E-2</v>
      </c>
      <c r="V111">
        <v>21.374949999999998</v>
      </c>
      <c r="W111" t="s">
        <v>10751</v>
      </c>
      <c r="X111">
        <v>1</v>
      </c>
      <c r="Y111" t="s">
        <v>10751</v>
      </c>
      <c r="Z111">
        <v>1</v>
      </c>
      <c r="AA111" t="s">
        <v>10751</v>
      </c>
      <c r="AB111" t="s">
        <v>10751</v>
      </c>
      <c r="AC111" t="s">
        <v>10751</v>
      </c>
      <c r="AD111" t="s">
        <v>10751</v>
      </c>
      <c r="AE111">
        <v>1</v>
      </c>
      <c r="AF111" t="s">
        <v>10751</v>
      </c>
      <c r="AG111" t="s">
        <v>10751</v>
      </c>
      <c r="AH111" t="s">
        <v>10751</v>
      </c>
      <c r="AI111" t="s">
        <v>10751</v>
      </c>
      <c r="AJ111" t="s">
        <v>10751</v>
      </c>
      <c r="AK111" t="s">
        <v>10751</v>
      </c>
      <c r="AL111" t="s">
        <v>10751</v>
      </c>
      <c r="AM111" t="s">
        <v>10751</v>
      </c>
      <c r="AN111" t="s">
        <v>10751</v>
      </c>
      <c r="AO111" t="s">
        <v>10751</v>
      </c>
      <c r="AP111">
        <v>1</v>
      </c>
      <c r="AQ111" t="s">
        <v>10751</v>
      </c>
      <c r="AR111" t="s">
        <v>10751</v>
      </c>
      <c r="AS111" t="s">
        <v>10751</v>
      </c>
      <c r="AT111" t="s">
        <v>10751</v>
      </c>
      <c r="AU111" t="s">
        <v>10751</v>
      </c>
      <c r="AV111">
        <v>4</v>
      </c>
      <c r="AW111" t="s">
        <v>10751</v>
      </c>
      <c r="AX111">
        <v>4</v>
      </c>
      <c r="AY111">
        <v>1</v>
      </c>
      <c r="AZ111" t="s">
        <v>10751</v>
      </c>
      <c r="BA111" t="s">
        <v>10751</v>
      </c>
      <c r="BB111" t="s">
        <v>10751</v>
      </c>
      <c r="BC111" t="s">
        <v>10751</v>
      </c>
      <c r="BD111" t="s">
        <v>10751</v>
      </c>
    </row>
    <row r="112" spans="1:56">
      <c r="A112" t="s">
        <v>10753</v>
      </c>
      <c r="B112">
        <v>2000</v>
      </c>
      <c r="C112">
        <v>1981</v>
      </c>
      <c r="D112">
        <v>1</v>
      </c>
      <c r="E112">
        <v>7.4999999999999993E-5</v>
      </c>
      <c r="F112">
        <v>25.16</v>
      </c>
      <c r="G112">
        <f t="shared" si="5"/>
        <v>1.8869999999999998E-3</v>
      </c>
      <c r="H112">
        <v>21.374949999999998</v>
      </c>
      <c r="I112">
        <f t="shared" si="4"/>
        <v>1.6031212499999998E-3</v>
      </c>
      <c r="K112">
        <v>20.25</v>
      </c>
      <c r="L112">
        <v>22.931999999999999</v>
      </c>
      <c r="M112">
        <v>415.76699000000002</v>
      </c>
      <c r="N112">
        <v>438.86419999999998</v>
      </c>
      <c r="O112">
        <v>387.53707000000003</v>
      </c>
      <c r="P112" t="s">
        <v>10751</v>
      </c>
      <c r="Q112">
        <v>49</v>
      </c>
      <c r="R112">
        <v>41</v>
      </c>
      <c r="S112">
        <v>24.4068</v>
      </c>
      <c r="T112">
        <v>0.83673500000000001</v>
      </c>
      <c r="U112">
        <v>2.0500000000000001E-2</v>
      </c>
      <c r="V112">
        <v>21.374949999999998</v>
      </c>
      <c r="W112" t="s">
        <v>10751</v>
      </c>
      <c r="X112">
        <v>1</v>
      </c>
      <c r="Y112" t="s">
        <v>10751</v>
      </c>
      <c r="Z112">
        <v>1</v>
      </c>
      <c r="AA112" t="s">
        <v>10751</v>
      </c>
      <c r="AB112" t="s">
        <v>10751</v>
      </c>
      <c r="AC112" t="s">
        <v>10751</v>
      </c>
      <c r="AD112" t="s">
        <v>10751</v>
      </c>
      <c r="AE112">
        <v>1</v>
      </c>
      <c r="AF112" t="s">
        <v>10751</v>
      </c>
      <c r="AG112" t="s">
        <v>10751</v>
      </c>
      <c r="AH112" t="s">
        <v>10751</v>
      </c>
      <c r="AI112" t="s">
        <v>10751</v>
      </c>
      <c r="AJ112" t="s">
        <v>10751</v>
      </c>
      <c r="AK112" t="s">
        <v>10751</v>
      </c>
      <c r="AL112" t="s">
        <v>10751</v>
      </c>
      <c r="AM112" t="s">
        <v>10751</v>
      </c>
      <c r="AN112" t="s">
        <v>10751</v>
      </c>
      <c r="AO112" t="s">
        <v>10751</v>
      </c>
      <c r="AP112">
        <v>1</v>
      </c>
      <c r="AQ112" t="s">
        <v>10751</v>
      </c>
      <c r="AR112" t="s">
        <v>10751</v>
      </c>
      <c r="AS112" t="s">
        <v>10751</v>
      </c>
      <c r="AT112" t="s">
        <v>10751</v>
      </c>
      <c r="AU112" t="s">
        <v>10751</v>
      </c>
      <c r="AV112">
        <v>4</v>
      </c>
      <c r="AW112" t="s">
        <v>10751</v>
      </c>
      <c r="AX112">
        <v>4</v>
      </c>
      <c r="AY112">
        <v>1</v>
      </c>
      <c r="AZ112" t="s">
        <v>10751</v>
      </c>
      <c r="BA112" t="s">
        <v>10751</v>
      </c>
      <c r="BB112" t="s">
        <v>10751</v>
      </c>
      <c r="BC112" t="s">
        <v>10751</v>
      </c>
      <c r="BD112" t="s">
        <v>10751</v>
      </c>
    </row>
    <row r="113" spans="1:56">
      <c r="A113" t="s">
        <v>10753</v>
      </c>
      <c r="B113">
        <v>2000</v>
      </c>
      <c r="C113">
        <v>1982</v>
      </c>
      <c r="D113">
        <v>1</v>
      </c>
      <c r="E113">
        <v>1.08E-4</v>
      </c>
      <c r="F113">
        <v>25.2</v>
      </c>
      <c r="G113">
        <f t="shared" si="5"/>
        <v>2.7215999999999998E-3</v>
      </c>
      <c r="H113">
        <v>21.313780000000001</v>
      </c>
      <c r="I113">
        <f t="shared" si="4"/>
        <v>2.3018882400000001E-3</v>
      </c>
      <c r="K113">
        <v>21.33</v>
      </c>
      <c r="L113">
        <v>21.294</v>
      </c>
      <c r="M113">
        <v>416.96019999999999</v>
      </c>
      <c r="N113">
        <v>416.64323000000002</v>
      </c>
      <c r="O113">
        <v>417.34760999999997</v>
      </c>
      <c r="P113" t="s">
        <v>10751</v>
      </c>
      <c r="Q113">
        <v>59</v>
      </c>
      <c r="R113">
        <v>45</v>
      </c>
      <c r="S113">
        <v>23.9879</v>
      </c>
      <c r="T113">
        <v>0.76271199999999995</v>
      </c>
      <c r="U113">
        <v>2.2499999999999999E-2</v>
      </c>
      <c r="V113">
        <v>21.313780000000001</v>
      </c>
      <c r="W113" t="s">
        <v>10751</v>
      </c>
      <c r="X113">
        <v>1</v>
      </c>
      <c r="Y113" t="s">
        <v>10751</v>
      </c>
      <c r="Z113">
        <v>1</v>
      </c>
      <c r="AA113" t="s">
        <v>10751</v>
      </c>
      <c r="AB113" t="s">
        <v>10751</v>
      </c>
      <c r="AC113" t="s">
        <v>10751</v>
      </c>
      <c r="AD113" t="s">
        <v>10751</v>
      </c>
      <c r="AE113">
        <v>1</v>
      </c>
      <c r="AF113" t="s">
        <v>10751</v>
      </c>
      <c r="AG113" t="s">
        <v>10751</v>
      </c>
      <c r="AH113" t="s">
        <v>10751</v>
      </c>
      <c r="AI113" t="s">
        <v>10751</v>
      </c>
      <c r="AJ113" t="s">
        <v>10751</v>
      </c>
      <c r="AK113" t="s">
        <v>10751</v>
      </c>
      <c r="AL113" t="s">
        <v>10751</v>
      </c>
      <c r="AM113" t="s">
        <v>10751</v>
      </c>
      <c r="AN113" t="s">
        <v>10751</v>
      </c>
      <c r="AO113" t="s">
        <v>10751</v>
      </c>
      <c r="AP113">
        <v>1</v>
      </c>
      <c r="AQ113" t="s">
        <v>10751</v>
      </c>
      <c r="AR113" t="s">
        <v>10751</v>
      </c>
      <c r="AS113" t="s">
        <v>10751</v>
      </c>
      <c r="AT113" t="s">
        <v>10751</v>
      </c>
      <c r="AU113" t="s">
        <v>10751</v>
      </c>
      <c r="AV113">
        <v>4</v>
      </c>
      <c r="AW113" t="s">
        <v>10751</v>
      </c>
      <c r="AX113">
        <v>4</v>
      </c>
      <c r="AY113">
        <v>1</v>
      </c>
      <c r="AZ113" t="s">
        <v>10751</v>
      </c>
      <c r="BA113" t="s">
        <v>10751</v>
      </c>
      <c r="BB113" t="s">
        <v>10751</v>
      </c>
      <c r="BC113" t="s">
        <v>10751</v>
      </c>
      <c r="BD113" t="s">
        <v>10751</v>
      </c>
    </row>
    <row r="114" spans="1:56">
      <c r="A114" t="s">
        <v>10753</v>
      </c>
      <c r="B114">
        <v>2000</v>
      </c>
      <c r="C114">
        <v>1983</v>
      </c>
      <c r="D114">
        <v>1</v>
      </c>
      <c r="E114">
        <v>1.4100000000000001E-4</v>
      </c>
      <c r="F114">
        <v>25.2</v>
      </c>
      <c r="G114">
        <f t="shared" si="5"/>
        <v>3.5532000000000003E-3</v>
      </c>
      <c r="H114">
        <v>21.313780000000001</v>
      </c>
      <c r="I114">
        <f t="shared" si="4"/>
        <v>3.0052429800000004E-3</v>
      </c>
      <c r="K114">
        <v>21.33</v>
      </c>
      <c r="L114">
        <v>21.294</v>
      </c>
      <c r="M114">
        <v>416.96019999999999</v>
      </c>
      <c r="N114">
        <v>416.64323000000002</v>
      </c>
      <c r="O114">
        <v>417.34760999999997</v>
      </c>
      <c r="P114" t="s">
        <v>10751</v>
      </c>
      <c r="Q114">
        <v>59</v>
      </c>
      <c r="R114">
        <v>45</v>
      </c>
      <c r="S114">
        <v>21.976800000000001</v>
      </c>
      <c r="T114">
        <v>0.76271199999999995</v>
      </c>
      <c r="U114">
        <v>2.2499999999999999E-2</v>
      </c>
      <c r="V114">
        <v>21.313780000000001</v>
      </c>
      <c r="W114" t="s">
        <v>10751</v>
      </c>
      <c r="X114">
        <v>1</v>
      </c>
      <c r="Y114" t="s">
        <v>10751</v>
      </c>
      <c r="Z114">
        <v>1</v>
      </c>
      <c r="AA114" t="s">
        <v>10751</v>
      </c>
      <c r="AB114" t="s">
        <v>10751</v>
      </c>
      <c r="AC114" t="s">
        <v>10751</v>
      </c>
      <c r="AD114" t="s">
        <v>10751</v>
      </c>
      <c r="AE114">
        <v>1</v>
      </c>
      <c r="AF114" t="s">
        <v>10751</v>
      </c>
      <c r="AG114" t="s">
        <v>10751</v>
      </c>
      <c r="AH114" t="s">
        <v>10751</v>
      </c>
      <c r="AI114" t="s">
        <v>10751</v>
      </c>
      <c r="AJ114" t="s">
        <v>10751</v>
      </c>
      <c r="AK114" t="s">
        <v>10751</v>
      </c>
      <c r="AL114" t="s">
        <v>10751</v>
      </c>
      <c r="AM114" t="s">
        <v>10751</v>
      </c>
      <c r="AN114" t="s">
        <v>10751</v>
      </c>
      <c r="AO114" t="s">
        <v>10751</v>
      </c>
      <c r="AP114">
        <v>1</v>
      </c>
      <c r="AQ114" t="s">
        <v>10751</v>
      </c>
      <c r="AR114" t="s">
        <v>10751</v>
      </c>
      <c r="AS114" t="s">
        <v>10751</v>
      </c>
      <c r="AT114" t="s">
        <v>10751</v>
      </c>
      <c r="AU114" t="s">
        <v>10751</v>
      </c>
      <c r="AV114">
        <v>4</v>
      </c>
      <c r="AW114" t="s">
        <v>10751</v>
      </c>
      <c r="AX114">
        <v>4</v>
      </c>
      <c r="AY114">
        <v>1</v>
      </c>
      <c r="AZ114" t="s">
        <v>10751</v>
      </c>
      <c r="BA114" t="s">
        <v>10751</v>
      </c>
      <c r="BB114" t="s">
        <v>10751</v>
      </c>
      <c r="BC114" t="s">
        <v>10751</v>
      </c>
      <c r="BD114" t="s">
        <v>10751</v>
      </c>
    </row>
    <row r="115" spans="1:56">
      <c r="A115" t="s">
        <v>10753</v>
      </c>
      <c r="B115">
        <v>2000</v>
      </c>
      <c r="C115">
        <v>1984</v>
      </c>
      <c r="D115" t="s">
        <v>10751</v>
      </c>
      <c r="E115" t="s">
        <v>10751</v>
      </c>
      <c r="F115" t="s">
        <v>10751</v>
      </c>
      <c r="G115" t="str">
        <f t="shared" si="5"/>
        <v/>
      </c>
      <c r="H115" t="s">
        <v>10751</v>
      </c>
      <c r="I115" t="str">
        <f t="shared" si="4"/>
        <v/>
      </c>
      <c r="K115" t="s">
        <v>10751</v>
      </c>
      <c r="L115" t="s">
        <v>10751</v>
      </c>
      <c r="M115" t="s">
        <v>10751</v>
      </c>
      <c r="N115" t="s">
        <v>10751</v>
      </c>
      <c r="O115" t="s">
        <v>10751</v>
      </c>
      <c r="P115" t="s">
        <v>10751</v>
      </c>
      <c r="Q115" t="s">
        <v>10751</v>
      </c>
      <c r="R115" t="s">
        <v>10751</v>
      </c>
      <c r="S115" t="s">
        <v>10751</v>
      </c>
      <c r="T115" t="s">
        <v>10751</v>
      </c>
      <c r="U115" t="s">
        <v>10751</v>
      </c>
      <c r="V115" t="s">
        <v>10751</v>
      </c>
      <c r="W115" t="s">
        <v>10751</v>
      </c>
      <c r="X115" t="s">
        <v>10751</v>
      </c>
      <c r="Y115" t="s">
        <v>10751</v>
      </c>
      <c r="Z115" t="s">
        <v>10751</v>
      </c>
      <c r="AA115" t="s">
        <v>10751</v>
      </c>
      <c r="AB115" t="s">
        <v>10751</v>
      </c>
      <c r="AC115" t="s">
        <v>10751</v>
      </c>
      <c r="AD115" t="s">
        <v>10751</v>
      </c>
      <c r="AE115" t="s">
        <v>10751</v>
      </c>
      <c r="AF115" t="s">
        <v>10751</v>
      </c>
      <c r="AG115" t="s">
        <v>10751</v>
      </c>
      <c r="AH115" t="s">
        <v>10751</v>
      </c>
      <c r="AI115" t="s">
        <v>10751</v>
      </c>
      <c r="AJ115" t="s">
        <v>10751</v>
      </c>
      <c r="AK115" t="s">
        <v>10751</v>
      </c>
      <c r="AL115" t="s">
        <v>10751</v>
      </c>
      <c r="AM115" t="s">
        <v>10751</v>
      </c>
      <c r="AN115" t="s">
        <v>10751</v>
      </c>
      <c r="AO115" t="s">
        <v>10751</v>
      </c>
      <c r="AP115" t="s">
        <v>10751</v>
      </c>
      <c r="AQ115" t="s">
        <v>10751</v>
      </c>
      <c r="AR115" t="s">
        <v>10751</v>
      </c>
      <c r="AS115" t="s">
        <v>10751</v>
      </c>
      <c r="AT115" t="s">
        <v>10751</v>
      </c>
      <c r="AU115" t="s">
        <v>10751</v>
      </c>
      <c r="AV115" t="s">
        <v>10751</v>
      </c>
      <c r="AW115" t="s">
        <v>10751</v>
      </c>
      <c r="AX115" t="s">
        <v>10751</v>
      </c>
      <c r="AY115" t="s">
        <v>10751</v>
      </c>
      <c r="AZ115" t="s">
        <v>10751</v>
      </c>
      <c r="BA115" t="s">
        <v>10751</v>
      </c>
      <c r="BB115" t="s">
        <v>10751</v>
      </c>
      <c r="BC115" t="s">
        <v>10751</v>
      </c>
      <c r="BD115" t="s">
        <v>10751</v>
      </c>
    </row>
    <row r="116" spans="1:56">
      <c r="A116" t="s">
        <v>10753</v>
      </c>
      <c r="B116">
        <v>2000</v>
      </c>
      <c r="C116">
        <v>1985</v>
      </c>
      <c r="D116" t="s">
        <v>10751</v>
      </c>
      <c r="E116" t="s">
        <v>10751</v>
      </c>
      <c r="F116" t="s">
        <v>10751</v>
      </c>
      <c r="G116" t="str">
        <f t="shared" si="5"/>
        <v/>
      </c>
      <c r="H116" t="s">
        <v>10751</v>
      </c>
      <c r="I116" t="str">
        <f t="shared" si="4"/>
        <v/>
      </c>
      <c r="K116" t="s">
        <v>10751</v>
      </c>
      <c r="L116" t="s">
        <v>10751</v>
      </c>
      <c r="M116" t="s">
        <v>10751</v>
      </c>
      <c r="N116" t="s">
        <v>10751</v>
      </c>
      <c r="O116" t="s">
        <v>10751</v>
      </c>
      <c r="P116" t="s">
        <v>10751</v>
      </c>
      <c r="Q116" t="s">
        <v>10751</v>
      </c>
      <c r="R116" t="s">
        <v>10751</v>
      </c>
      <c r="S116" t="s">
        <v>10751</v>
      </c>
      <c r="T116" t="s">
        <v>10751</v>
      </c>
      <c r="U116" t="s">
        <v>10751</v>
      </c>
      <c r="V116" t="s">
        <v>10751</v>
      </c>
      <c r="W116" t="s">
        <v>10751</v>
      </c>
      <c r="X116" t="s">
        <v>10751</v>
      </c>
      <c r="Y116" t="s">
        <v>10751</v>
      </c>
      <c r="Z116" t="s">
        <v>10751</v>
      </c>
      <c r="AA116" t="s">
        <v>10751</v>
      </c>
      <c r="AB116" t="s">
        <v>10751</v>
      </c>
      <c r="AC116" t="s">
        <v>10751</v>
      </c>
      <c r="AD116" t="s">
        <v>10751</v>
      </c>
      <c r="AE116" t="s">
        <v>10751</v>
      </c>
      <c r="AF116" t="s">
        <v>10751</v>
      </c>
      <c r="AG116" t="s">
        <v>10751</v>
      </c>
      <c r="AH116" t="s">
        <v>10751</v>
      </c>
      <c r="AI116" t="s">
        <v>10751</v>
      </c>
      <c r="AJ116" t="s">
        <v>10751</v>
      </c>
      <c r="AK116" t="s">
        <v>10751</v>
      </c>
      <c r="AL116" t="s">
        <v>10751</v>
      </c>
      <c r="AM116" t="s">
        <v>10751</v>
      </c>
      <c r="AN116" t="s">
        <v>10751</v>
      </c>
      <c r="AO116" t="s">
        <v>10751</v>
      </c>
      <c r="AP116" t="s">
        <v>10751</v>
      </c>
      <c r="AQ116" t="s">
        <v>10751</v>
      </c>
      <c r="AR116" t="s">
        <v>10751</v>
      </c>
      <c r="AS116" t="s">
        <v>10751</v>
      </c>
      <c r="AT116" t="s">
        <v>10751</v>
      </c>
      <c r="AU116" t="s">
        <v>10751</v>
      </c>
      <c r="AV116" t="s">
        <v>10751</v>
      </c>
      <c r="AW116" t="s">
        <v>10751</v>
      </c>
      <c r="AX116" t="s">
        <v>10751</v>
      </c>
      <c r="AY116" t="s">
        <v>10751</v>
      </c>
      <c r="AZ116" t="s">
        <v>10751</v>
      </c>
      <c r="BA116" t="s">
        <v>10751</v>
      </c>
      <c r="BB116" t="s">
        <v>10751</v>
      </c>
      <c r="BC116" t="s">
        <v>10751</v>
      </c>
      <c r="BD116" t="s">
        <v>10751</v>
      </c>
    </row>
    <row r="117" spans="1:56">
      <c r="A117" t="s">
        <v>10753</v>
      </c>
      <c r="B117">
        <v>2000</v>
      </c>
      <c r="C117">
        <v>1986</v>
      </c>
      <c r="D117" t="s">
        <v>10751</v>
      </c>
      <c r="E117" t="s">
        <v>10751</v>
      </c>
      <c r="F117" t="s">
        <v>10751</v>
      </c>
      <c r="G117" t="str">
        <f t="shared" si="5"/>
        <v/>
      </c>
      <c r="H117" t="s">
        <v>10751</v>
      </c>
      <c r="I117" t="str">
        <f t="shared" si="4"/>
        <v/>
      </c>
      <c r="K117" t="s">
        <v>10751</v>
      </c>
      <c r="L117" t="s">
        <v>10751</v>
      </c>
      <c r="M117" t="s">
        <v>10751</v>
      </c>
      <c r="N117" t="s">
        <v>10751</v>
      </c>
      <c r="O117" t="s">
        <v>10751</v>
      </c>
      <c r="P117" t="s">
        <v>10751</v>
      </c>
      <c r="Q117" t="s">
        <v>10751</v>
      </c>
      <c r="R117" t="s">
        <v>10751</v>
      </c>
      <c r="S117" t="s">
        <v>10751</v>
      </c>
      <c r="T117" t="s">
        <v>10751</v>
      </c>
      <c r="U117" t="s">
        <v>10751</v>
      </c>
      <c r="V117" t="s">
        <v>10751</v>
      </c>
      <c r="W117" t="s">
        <v>10751</v>
      </c>
      <c r="X117" t="s">
        <v>10751</v>
      </c>
      <c r="Y117" t="s">
        <v>10751</v>
      </c>
      <c r="Z117" t="s">
        <v>10751</v>
      </c>
      <c r="AA117" t="s">
        <v>10751</v>
      </c>
      <c r="AB117" t="s">
        <v>10751</v>
      </c>
      <c r="AC117" t="s">
        <v>10751</v>
      </c>
      <c r="AD117" t="s">
        <v>10751</v>
      </c>
      <c r="AE117" t="s">
        <v>10751</v>
      </c>
      <c r="AF117" t="s">
        <v>10751</v>
      </c>
      <c r="AG117" t="s">
        <v>10751</v>
      </c>
      <c r="AH117" t="s">
        <v>10751</v>
      </c>
      <c r="AI117" t="s">
        <v>10751</v>
      </c>
      <c r="AJ117" t="s">
        <v>10751</v>
      </c>
      <c r="AK117" t="s">
        <v>10751</v>
      </c>
      <c r="AL117" t="s">
        <v>10751</v>
      </c>
      <c r="AM117" t="s">
        <v>10751</v>
      </c>
      <c r="AN117" t="s">
        <v>10751</v>
      </c>
      <c r="AO117" t="s">
        <v>10751</v>
      </c>
      <c r="AP117" t="s">
        <v>10751</v>
      </c>
      <c r="AQ117" t="s">
        <v>10751</v>
      </c>
      <c r="AR117" t="s">
        <v>10751</v>
      </c>
      <c r="AS117" t="s">
        <v>10751</v>
      </c>
      <c r="AT117" t="s">
        <v>10751</v>
      </c>
      <c r="AU117" t="s">
        <v>10751</v>
      </c>
      <c r="AV117" t="s">
        <v>10751</v>
      </c>
      <c r="AW117" t="s">
        <v>10751</v>
      </c>
      <c r="AX117" t="s">
        <v>10751</v>
      </c>
      <c r="AY117" t="s">
        <v>10751</v>
      </c>
      <c r="AZ117" t="s">
        <v>10751</v>
      </c>
      <c r="BA117" t="s">
        <v>10751</v>
      </c>
      <c r="BB117" t="s">
        <v>10751</v>
      </c>
      <c r="BC117" t="s">
        <v>10751</v>
      </c>
      <c r="BD117" t="s">
        <v>10751</v>
      </c>
    </row>
    <row r="118" spans="1:56">
      <c r="A118" t="s">
        <v>10753</v>
      </c>
      <c r="B118">
        <v>2000</v>
      </c>
      <c r="C118">
        <v>1987</v>
      </c>
      <c r="D118" t="s">
        <v>10751</v>
      </c>
      <c r="E118" t="s">
        <v>10751</v>
      </c>
      <c r="F118" t="s">
        <v>10751</v>
      </c>
      <c r="G118" t="str">
        <f t="shared" si="5"/>
        <v/>
      </c>
      <c r="H118" t="s">
        <v>10751</v>
      </c>
      <c r="I118" t="str">
        <f t="shared" si="4"/>
        <v/>
      </c>
      <c r="K118" t="s">
        <v>10751</v>
      </c>
      <c r="L118" t="s">
        <v>10751</v>
      </c>
      <c r="M118" t="s">
        <v>10751</v>
      </c>
      <c r="N118" t="s">
        <v>10751</v>
      </c>
      <c r="O118" t="s">
        <v>10751</v>
      </c>
      <c r="P118" t="s">
        <v>10751</v>
      </c>
      <c r="Q118" t="s">
        <v>10751</v>
      </c>
      <c r="R118" t="s">
        <v>10751</v>
      </c>
      <c r="S118" t="s">
        <v>10751</v>
      </c>
      <c r="T118" t="s">
        <v>10751</v>
      </c>
      <c r="U118" t="s">
        <v>10751</v>
      </c>
      <c r="V118" t="s">
        <v>10751</v>
      </c>
      <c r="W118" t="s">
        <v>10751</v>
      </c>
      <c r="X118" t="s">
        <v>10751</v>
      </c>
      <c r="Y118" t="s">
        <v>10751</v>
      </c>
      <c r="Z118" t="s">
        <v>10751</v>
      </c>
      <c r="AA118" t="s">
        <v>10751</v>
      </c>
      <c r="AB118" t="s">
        <v>10751</v>
      </c>
      <c r="AC118" t="s">
        <v>10751</v>
      </c>
      <c r="AD118" t="s">
        <v>10751</v>
      </c>
      <c r="AE118" t="s">
        <v>10751</v>
      </c>
      <c r="AF118" t="s">
        <v>10751</v>
      </c>
      <c r="AG118" t="s">
        <v>10751</v>
      </c>
      <c r="AH118" t="s">
        <v>10751</v>
      </c>
      <c r="AI118" t="s">
        <v>10751</v>
      </c>
      <c r="AJ118" t="s">
        <v>10751</v>
      </c>
      <c r="AK118" t="s">
        <v>10751</v>
      </c>
      <c r="AL118" t="s">
        <v>10751</v>
      </c>
      <c r="AM118" t="s">
        <v>10751</v>
      </c>
      <c r="AN118" t="s">
        <v>10751</v>
      </c>
      <c r="AO118" t="s">
        <v>10751</v>
      </c>
      <c r="AP118" t="s">
        <v>10751</v>
      </c>
      <c r="AQ118" t="s">
        <v>10751</v>
      </c>
      <c r="AR118" t="s">
        <v>10751</v>
      </c>
      <c r="AS118" t="s">
        <v>10751</v>
      </c>
      <c r="AT118" t="s">
        <v>10751</v>
      </c>
      <c r="AU118" t="s">
        <v>10751</v>
      </c>
      <c r="AV118" t="s">
        <v>10751</v>
      </c>
      <c r="AW118" t="s">
        <v>10751</v>
      </c>
      <c r="AX118" t="s">
        <v>10751</v>
      </c>
      <c r="AY118" t="s">
        <v>10751</v>
      </c>
      <c r="AZ118" t="s">
        <v>10751</v>
      </c>
      <c r="BA118" t="s">
        <v>10751</v>
      </c>
      <c r="BB118" t="s">
        <v>10751</v>
      </c>
      <c r="BC118" t="s">
        <v>10751</v>
      </c>
      <c r="BD118" t="s">
        <v>10751</v>
      </c>
    </row>
    <row r="119" spans="1:56">
      <c r="A119" t="s">
        <v>10753</v>
      </c>
      <c r="B119">
        <v>2000</v>
      </c>
      <c r="C119">
        <v>1988</v>
      </c>
      <c r="D119" t="s">
        <v>10751</v>
      </c>
      <c r="E119" t="s">
        <v>10751</v>
      </c>
      <c r="F119" t="s">
        <v>10751</v>
      </c>
      <c r="G119" t="str">
        <f t="shared" si="5"/>
        <v/>
      </c>
      <c r="H119" t="s">
        <v>10751</v>
      </c>
      <c r="I119" t="str">
        <f t="shared" si="4"/>
        <v/>
      </c>
      <c r="K119" t="s">
        <v>10751</v>
      </c>
      <c r="L119" t="s">
        <v>10751</v>
      </c>
      <c r="M119" t="s">
        <v>10751</v>
      </c>
      <c r="N119" t="s">
        <v>10751</v>
      </c>
      <c r="O119" t="s">
        <v>10751</v>
      </c>
      <c r="P119" t="s">
        <v>10751</v>
      </c>
      <c r="Q119" t="s">
        <v>10751</v>
      </c>
      <c r="R119" t="s">
        <v>10751</v>
      </c>
      <c r="S119" t="s">
        <v>10751</v>
      </c>
      <c r="T119" t="s">
        <v>10751</v>
      </c>
      <c r="U119" t="s">
        <v>10751</v>
      </c>
      <c r="V119" t="s">
        <v>10751</v>
      </c>
      <c r="W119" t="s">
        <v>10751</v>
      </c>
      <c r="X119" t="s">
        <v>10751</v>
      </c>
      <c r="Y119" t="s">
        <v>10751</v>
      </c>
      <c r="Z119" t="s">
        <v>10751</v>
      </c>
      <c r="AA119" t="s">
        <v>10751</v>
      </c>
      <c r="AB119" t="s">
        <v>10751</v>
      </c>
      <c r="AC119" t="s">
        <v>10751</v>
      </c>
      <c r="AD119" t="s">
        <v>10751</v>
      </c>
      <c r="AE119" t="s">
        <v>10751</v>
      </c>
      <c r="AF119" t="s">
        <v>10751</v>
      </c>
      <c r="AG119" t="s">
        <v>10751</v>
      </c>
      <c r="AH119" t="s">
        <v>10751</v>
      </c>
      <c r="AI119" t="s">
        <v>10751</v>
      </c>
      <c r="AJ119" t="s">
        <v>10751</v>
      </c>
      <c r="AK119" t="s">
        <v>10751</v>
      </c>
      <c r="AL119" t="s">
        <v>10751</v>
      </c>
      <c r="AM119" t="s">
        <v>10751</v>
      </c>
      <c r="AN119" t="s">
        <v>10751</v>
      </c>
      <c r="AO119" t="s">
        <v>10751</v>
      </c>
      <c r="AP119" t="s">
        <v>10751</v>
      </c>
      <c r="AQ119" t="s">
        <v>10751</v>
      </c>
      <c r="AR119" t="s">
        <v>10751</v>
      </c>
      <c r="AS119" t="s">
        <v>10751</v>
      </c>
      <c r="AT119" t="s">
        <v>10751</v>
      </c>
      <c r="AU119" t="s">
        <v>10751</v>
      </c>
      <c r="AV119" t="s">
        <v>10751</v>
      </c>
      <c r="AW119" t="s">
        <v>10751</v>
      </c>
      <c r="AX119" t="s">
        <v>10751</v>
      </c>
      <c r="AY119" t="s">
        <v>10751</v>
      </c>
      <c r="AZ119" t="s">
        <v>10751</v>
      </c>
      <c r="BA119" t="s">
        <v>10751</v>
      </c>
      <c r="BB119" t="s">
        <v>10751</v>
      </c>
      <c r="BC119" t="s">
        <v>10751</v>
      </c>
      <c r="BD119" t="s">
        <v>10751</v>
      </c>
    </row>
    <row r="120" spans="1:56">
      <c r="A120" t="s">
        <v>10753</v>
      </c>
      <c r="B120">
        <v>2000</v>
      </c>
      <c r="C120">
        <v>1989</v>
      </c>
      <c r="D120" t="s">
        <v>10751</v>
      </c>
      <c r="E120" t="s">
        <v>10751</v>
      </c>
      <c r="F120" t="s">
        <v>10751</v>
      </c>
      <c r="G120" t="str">
        <f t="shared" si="5"/>
        <v/>
      </c>
      <c r="H120" t="s">
        <v>10751</v>
      </c>
      <c r="I120" t="str">
        <f t="shared" si="4"/>
        <v/>
      </c>
      <c r="K120" t="s">
        <v>10751</v>
      </c>
      <c r="L120" t="s">
        <v>10751</v>
      </c>
      <c r="M120" t="s">
        <v>10751</v>
      </c>
      <c r="N120" t="s">
        <v>10751</v>
      </c>
      <c r="O120" t="s">
        <v>10751</v>
      </c>
      <c r="P120" t="s">
        <v>10751</v>
      </c>
      <c r="Q120" t="s">
        <v>10751</v>
      </c>
      <c r="R120" t="s">
        <v>10751</v>
      </c>
      <c r="S120" t="s">
        <v>10751</v>
      </c>
      <c r="T120" t="s">
        <v>10751</v>
      </c>
      <c r="U120" t="s">
        <v>10751</v>
      </c>
      <c r="V120" t="s">
        <v>10751</v>
      </c>
      <c r="W120" t="s">
        <v>10751</v>
      </c>
      <c r="X120" t="s">
        <v>10751</v>
      </c>
      <c r="Y120" t="s">
        <v>10751</v>
      </c>
      <c r="Z120" t="s">
        <v>10751</v>
      </c>
      <c r="AA120" t="s">
        <v>10751</v>
      </c>
      <c r="AB120" t="s">
        <v>10751</v>
      </c>
      <c r="AC120" t="s">
        <v>10751</v>
      </c>
      <c r="AD120" t="s">
        <v>10751</v>
      </c>
      <c r="AE120" t="s">
        <v>10751</v>
      </c>
      <c r="AF120" t="s">
        <v>10751</v>
      </c>
      <c r="AG120" t="s">
        <v>10751</v>
      </c>
      <c r="AH120" t="s">
        <v>10751</v>
      </c>
      <c r="AI120" t="s">
        <v>10751</v>
      </c>
      <c r="AJ120" t="s">
        <v>10751</v>
      </c>
      <c r="AK120" t="s">
        <v>10751</v>
      </c>
      <c r="AL120" t="s">
        <v>10751</v>
      </c>
      <c r="AM120" t="s">
        <v>10751</v>
      </c>
      <c r="AN120" t="s">
        <v>10751</v>
      </c>
      <c r="AO120" t="s">
        <v>10751</v>
      </c>
      <c r="AP120" t="s">
        <v>10751</v>
      </c>
      <c r="AQ120" t="s">
        <v>10751</v>
      </c>
      <c r="AR120" t="s">
        <v>10751</v>
      </c>
      <c r="AS120" t="s">
        <v>10751</v>
      </c>
      <c r="AT120" t="s">
        <v>10751</v>
      </c>
      <c r="AU120" t="s">
        <v>10751</v>
      </c>
      <c r="AV120" t="s">
        <v>10751</v>
      </c>
      <c r="AW120" t="s">
        <v>10751</v>
      </c>
      <c r="AX120" t="s">
        <v>10751</v>
      </c>
      <c r="AY120" t="s">
        <v>10751</v>
      </c>
      <c r="AZ120" t="s">
        <v>10751</v>
      </c>
      <c r="BA120" t="s">
        <v>10751</v>
      </c>
      <c r="BB120" t="s">
        <v>10751</v>
      </c>
      <c r="BC120" t="s">
        <v>10751</v>
      </c>
      <c r="BD120" t="s">
        <v>10751</v>
      </c>
    </row>
    <row r="121" spans="1:56">
      <c r="A121" t="s">
        <v>10753</v>
      </c>
      <c r="B121">
        <v>2000</v>
      </c>
      <c r="C121">
        <v>1990</v>
      </c>
      <c r="D121" t="s">
        <v>10751</v>
      </c>
      <c r="E121" t="s">
        <v>10751</v>
      </c>
      <c r="F121" t="s">
        <v>10751</v>
      </c>
      <c r="G121" t="str">
        <f t="shared" si="5"/>
        <v/>
      </c>
      <c r="H121" t="s">
        <v>10751</v>
      </c>
      <c r="I121" t="str">
        <f t="shared" si="4"/>
        <v/>
      </c>
      <c r="K121" t="s">
        <v>10751</v>
      </c>
      <c r="L121" t="s">
        <v>10751</v>
      </c>
      <c r="M121" t="s">
        <v>10751</v>
      </c>
      <c r="N121" t="s">
        <v>10751</v>
      </c>
      <c r="O121" t="s">
        <v>10751</v>
      </c>
      <c r="P121" t="s">
        <v>10751</v>
      </c>
      <c r="Q121" t="s">
        <v>10751</v>
      </c>
      <c r="R121" t="s">
        <v>10751</v>
      </c>
      <c r="S121" t="s">
        <v>10751</v>
      </c>
      <c r="T121" t="s">
        <v>10751</v>
      </c>
      <c r="U121" t="s">
        <v>10751</v>
      </c>
      <c r="V121" t="s">
        <v>10751</v>
      </c>
      <c r="W121" t="s">
        <v>10751</v>
      </c>
      <c r="X121" t="s">
        <v>10751</v>
      </c>
      <c r="Y121" t="s">
        <v>10751</v>
      </c>
      <c r="Z121" t="s">
        <v>10751</v>
      </c>
      <c r="AA121" t="s">
        <v>10751</v>
      </c>
      <c r="AB121" t="s">
        <v>10751</v>
      </c>
      <c r="AC121" t="s">
        <v>10751</v>
      </c>
      <c r="AD121" t="s">
        <v>10751</v>
      </c>
      <c r="AE121" t="s">
        <v>10751</v>
      </c>
      <c r="AF121" t="s">
        <v>10751</v>
      </c>
      <c r="AG121" t="s">
        <v>10751</v>
      </c>
      <c r="AH121" t="s">
        <v>10751</v>
      </c>
      <c r="AI121" t="s">
        <v>10751</v>
      </c>
      <c r="AJ121" t="s">
        <v>10751</v>
      </c>
      <c r="AK121" t="s">
        <v>10751</v>
      </c>
      <c r="AL121" t="s">
        <v>10751</v>
      </c>
      <c r="AM121" t="s">
        <v>10751</v>
      </c>
      <c r="AN121" t="s">
        <v>10751</v>
      </c>
      <c r="AO121" t="s">
        <v>10751</v>
      </c>
      <c r="AP121" t="s">
        <v>10751</v>
      </c>
      <c r="AQ121" t="s">
        <v>10751</v>
      </c>
      <c r="AR121" t="s">
        <v>10751</v>
      </c>
      <c r="AS121" t="s">
        <v>10751</v>
      </c>
      <c r="AT121" t="s">
        <v>10751</v>
      </c>
      <c r="AU121" t="s">
        <v>10751</v>
      </c>
      <c r="AV121" t="s">
        <v>10751</v>
      </c>
      <c r="AW121" t="s">
        <v>10751</v>
      </c>
      <c r="AX121" t="s">
        <v>10751</v>
      </c>
      <c r="AY121" t="s">
        <v>10751</v>
      </c>
      <c r="AZ121" t="s">
        <v>10751</v>
      </c>
      <c r="BA121" t="s">
        <v>10751</v>
      </c>
      <c r="BB121" t="s">
        <v>10751</v>
      </c>
      <c r="BC121" t="s">
        <v>10751</v>
      </c>
      <c r="BD121" t="s">
        <v>10751</v>
      </c>
    </row>
    <row r="122" spans="1:56">
      <c r="A122" t="s">
        <v>10753</v>
      </c>
      <c r="B122">
        <v>2000</v>
      </c>
      <c r="C122">
        <v>1991</v>
      </c>
      <c r="D122" t="s">
        <v>10751</v>
      </c>
      <c r="E122" t="s">
        <v>10751</v>
      </c>
      <c r="F122" t="s">
        <v>10751</v>
      </c>
      <c r="G122" t="str">
        <f t="shared" si="5"/>
        <v/>
      </c>
      <c r="H122" t="s">
        <v>10751</v>
      </c>
      <c r="I122" t="str">
        <f t="shared" si="4"/>
        <v/>
      </c>
      <c r="K122" t="s">
        <v>10751</v>
      </c>
      <c r="L122" t="s">
        <v>10751</v>
      </c>
      <c r="M122" t="s">
        <v>10751</v>
      </c>
      <c r="N122" t="s">
        <v>10751</v>
      </c>
      <c r="O122" t="s">
        <v>10751</v>
      </c>
      <c r="P122" t="s">
        <v>10751</v>
      </c>
      <c r="Q122" t="s">
        <v>10751</v>
      </c>
      <c r="R122" t="s">
        <v>10751</v>
      </c>
      <c r="S122" t="s">
        <v>10751</v>
      </c>
      <c r="T122" t="s">
        <v>10751</v>
      </c>
      <c r="U122" t="s">
        <v>10751</v>
      </c>
      <c r="V122" t="s">
        <v>10751</v>
      </c>
      <c r="W122" t="s">
        <v>10751</v>
      </c>
      <c r="X122" t="s">
        <v>10751</v>
      </c>
      <c r="Y122" t="s">
        <v>10751</v>
      </c>
      <c r="Z122" t="s">
        <v>10751</v>
      </c>
      <c r="AA122" t="s">
        <v>10751</v>
      </c>
      <c r="AB122" t="s">
        <v>10751</v>
      </c>
      <c r="AC122" t="s">
        <v>10751</v>
      </c>
      <c r="AD122" t="s">
        <v>10751</v>
      </c>
      <c r="AE122" t="s">
        <v>10751</v>
      </c>
      <c r="AF122" t="s">
        <v>10751</v>
      </c>
      <c r="AG122" t="s">
        <v>10751</v>
      </c>
      <c r="AH122" t="s">
        <v>10751</v>
      </c>
      <c r="AI122" t="s">
        <v>10751</v>
      </c>
      <c r="AJ122" t="s">
        <v>10751</v>
      </c>
      <c r="AK122" t="s">
        <v>10751</v>
      </c>
      <c r="AL122" t="s">
        <v>10751</v>
      </c>
      <c r="AM122" t="s">
        <v>10751</v>
      </c>
      <c r="AN122" t="s">
        <v>10751</v>
      </c>
      <c r="AO122" t="s">
        <v>10751</v>
      </c>
      <c r="AP122" t="s">
        <v>10751</v>
      </c>
      <c r="AQ122" t="s">
        <v>10751</v>
      </c>
      <c r="AR122" t="s">
        <v>10751</v>
      </c>
      <c r="AS122" t="s">
        <v>10751</v>
      </c>
      <c r="AT122" t="s">
        <v>10751</v>
      </c>
      <c r="AU122" t="s">
        <v>10751</v>
      </c>
      <c r="AV122" t="s">
        <v>10751</v>
      </c>
      <c r="AW122" t="s">
        <v>10751</v>
      </c>
      <c r="AX122" t="s">
        <v>10751</v>
      </c>
      <c r="AY122" t="s">
        <v>10751</v>
      </c>
      <c r="AZ122" t="s">
        <v>10751</v>
      </c>
      <c r="BA122" t="s">
        <v>10751</v>
      </c>
      <c r="BB122" t="s">
        <v>10751</v>
      </c>
      <c r="BC122" t="s">
        <v>10751</v>
      </c>
      <c r="BD122" t="s">
        <v>10751</v>
      </c>
    </row>
    <row r="123" spans="1:56">
      <c r="A123" t="s">
        <v>10753</v>
      </c>
      <c r="B123">
        <v>2000</v>
      </c>
      <c r="C123">
        <v>1992</v>
      </c>
      <c r="D123" t="s">
        <v>10751</v>
      </c>
      <c r="E123" t="s">
        <v>10751</v>
      </c>
      <c r="F123" t="s">
        <v>10751</v>
      </c>
      <c r="G123" t="str">
        <f t="shared" si="5"/>
        <v/>
      </c>
      <c r="H123" t="s">
        <v>10751</v>
      </c>
      <c r="I123" t="str">
        <f t="shared" si="4"/>
        <v/>
      </c>
      <c r="K123" t="s">
        <v>10751</v>
      </c>
      <c r="L123" t="s">
        <v>10751</v>
      </c>
      <c r="M123" t="s">
        <v>10751</v>
      </c>
      <c r="N123" t="s">
        <v>10751</v>
      </c>
      <c r="O123" t="s">
        <v>10751</v>
      </c>
      <c r="P123" t="s">
        <v>10751</v>
      </c>
      <c r="Q123" t="s">
        <v>10751</v>
      </c>
      <c r="R123" t="s">
        <v>10751</v>
      </c>
      <c r="S123" t="s">
        <v>10751</v>
      </c>
      <c r="T123" t="s">
        <v>10751</v>
      </c>
      <c r="U123" t="s">
        <v>10751</v>
      </c>
      <c r="V123" t="s">
        <v>10751</v>
      </c>
      <c r="W123" t="s">
        <v>10751</v>
      </c>
      <c r="X123" t="s">
        <v>10751</v>
      </c>
      <c r="Y123" t="s">
        <v>10751</v>
      </c>
      <c r="Z123" t="s">
        <v>10751</v>
      </c>
      <c r="AA123" t="s">
        <v>10751</v>
      </c>
      <c r="AB123" t="s">
        <v>10751</v>
      </c>
      <c r="AC123" t="s">
        <v>10751</v>
      </c>
      <c r="AD123" t="s">
        <v>10751</v>
      </c>
      <c r="AE123" t="s">
        <v>10751</v>
      </c>
      <c r="AF123" t="s">
        <v>10751</v>
      </c>
      <c r="AG123" t="s">
        <v>10751</v>
      </c>
      <c r="AH123" t="s">
        <v>10751</v>
      </c>
      <c r="AI123" t="s">
        <v>10751</v>
      </c>
      <c r="AJ123" t="s">
        <v>10751</v>
      </c>
      <c r="AK123" t="s">
        <v>10751</v>
      </c>
      <c r="AL123" t="s">
        <v>10751</v>
      </c>
      <c r="AM123" t="s">
        <v>10751</v>
      </c>
      <c r="AN123" t="s">
        <v>10751</v>
      </c>
      <c r="AO123" t="s">
        <v>10751</v>
      </c>
      <c r="AP123" t="s">
        <v>10751</v>
      </c>
      <c r="AQ123" t="s">
        <v>10751</v>
      </c>
      <c r="AR123" t="s">
        <v>10751</v>
      </c>
      <c r="AS123" t="s">
        <v>10751</v>
      </c>
      <c r="AT123" t="s">
        <v>10751</v>
      </c>
      <c r="AU123" t="s">
        <v>10751</v>
      </c>
      <c r="AV123" t="s">
        <v>10751</v>
      </c>
      <c r="AW123" t="s">
        <v>10751</v>
      </c>
      <c r="AX123" t="s">
        <v>10751</v>
      </c>
      <c r="AY123" t="s">
        <v>10751</v>
      </c>
      <c r="AZ123" t="s">
        <v>10751</v>
      </c>
      <c r="BA123" t="s">
        <v>10751</v>
      </c>
      <c r="BB123" t="s">
        <v>10751</v>
      </c>
      <c r="BC123" t="s">
        <v>10751</v>
      </c>
      <c r="BD123" t="s">
        <v>10751</v>
      </c>
    </row>
    <row r="124" spans="1:56">
      <c r="A124" t="s">
        <v>10753</v>
      </c>
      <c r="B124">
        <v>2000</v>
      </c>
      <c r="C124">
        <v>1993</v>
      </c>
      <c r="D124" t="s">
        <v>10751</v>
      </c>
      <c r="E124" t="s">
        <v>10751</v>
      </c>
      <c r="F124" t="s">
        <v>10751</v>
      </c>
      <c r="G124" t="str">
        <f t="shared" si="5"/>
        <v/>
      </c>
      <c r="H124" t="s">
        <v>10751</v>
      </c>
      <c r="I124" t="str">
        <f t="shared" si="4"/>
        <v/>
      </c>
      <c r="K124" t="s">
        <v>10751</v>
      </c>
      <c r="L124" t="s">
        <v>10751</v>
      </c>
      <c r="M124" t="s">
        <v>10751</v>
      </c>
      <c r="N124" t="s">
        <v>10751</v>
      </c>
      <c r="O124" t="s">
        <v>10751</v>
      </c>
      <c r="P124" t="s">
        <v>10751</v>
      </c>
      <c r="Q124" t="s">
        <v>10751</v>
      </c>
      <c r="R124" t="s">
        <v>10751</v>
      </c>
      <c r="S124" t="s">
        <v>10751</v>
      </c>
      <c r="T124" t="s">
        <v>10751</v>
      </c>
      <c r="U124" t="s">
        <v>10751</v>
      </c>
      <c r="V124" t="s">
        <v>10751</v>
      </c>
      <c r="W124" t="s">
        <v>10751</v>
      </c>
      <c r="X124" t="s">
        <v>10751</v>
      </c>
      <c r="Y124" t="s">
        <v>10751</v>
      </c>
      <c r="Z124" t="s">
        <v>10751</v>
      </c>
      <c r="AA124" t="s">
        <v>10751</v>
      </c>
      <c r="AB124" t="s">
        <v>10751</v>
      </c>
      <c r="AC124" t="s">
        <v>10751</v>
      </c>
      <c r="AD124" t="s">
        <v>10751</v>
      </c>
      <c r="AE124" t="s">
        <v>10751</v>
      </c>
      <c r="AF124" t="s">
        <v>10751</v>
      </c>
      <c r="AG124" t="s">
        <v>10751</v>
      </c>
      <c r="AH124" t="s">
        <v>10751</v>
      </c>
      <c r="AI124" t="s">
        <v>10751</v>
      </c>
      <c r="AJ124" t="s">
        <v>10751</v>
      </c>
      <c r="AK124" t="s">
        <v>10751</v>
      </c>
      <c r="AL124" t="s">
        <v>10751</v>
      </c>
      <c r="AM124" t="s">
        <v>10751</v>
      </c>
      <c r="AN124" t="s">
        <v>10751</v>
      </c>
      <c r="AO124" t="s">
        <v>10751</v>
      </c>
      <c r="AP124" t="s">
        <v>10751</v>
      </c>
      <c r="AQ124" t="s">
        <v>10751</v>
      </c>
      <c r="AR124" t="s">
        <v>10751</v>
      </c>
      <c r="AS124" t="s">
        <v>10751</v>
      </c>
      <c r="AT124" t="s">
        <v>10751</v>
      </c>
      <c r="AU124" t="s">
        <v>10751</v>
      </c>
      <c r="AV124" t="s">
        <v>10751</v>
      </c>
      <c r="AW124" t="s">
        <v>10751</v>
      </c>
      <c r="AX124" t="s">
        <v>10751</v>
      </c>
      <c r="AY124" t="s">
        <v>10751</v>
      </c>
      <c r="AZ124" t="s">
        <v>10751</v>
      </c>
      <c r="BA124" t="s">
        <v>10751</v>
      </c>
      <c r="BB124" t="s">
        <v>10751</v>
      </c>
      <c r="BC124" t="s">
        <v>10751</v>
      </c>
      <c r="BD124" t="s">
        <v>10751</v>
      </c>
    </row>
    <row r="125" spans="1:56">
      <c r="A125" t="s">
        <v>10753</v>
      </c>
      <c r="B125">
        <v>2000</v>
      </c>
      <c r="C125">
        <v>1994</v>
      </c>
      <c r="D125" t="s">
        <v>10751</v>
      </c>
      <c r="E125" t="s">
        <v>10751</v>
      </c>
      <c r="F125" t="s">
        <v>10751</v>
      </c>
      <c r="G125" t="str">
        <f t="shared" si="5"/>
        <v/>
      </c>
      <c r="H125" t="s">
        <v>10751</v>
      </c>
      <c r="I125" t="str">
        <f t="shared" si="4"/>
        <v/>
      </c>
      <c r="K125" t="s">
        <v>10751</v>
      </c>
      <c r="L125" t="s">
        <v>10751</v>
      </c>
      <c r="M125" t="s">
        <v>10751</v>
      </c>
      <c r="N125" t="s">
        <v>10751</v>
      </c>
      <c r="O125" t="s">
        <v>10751</v>
      </c>
      <c r="P125" t="s">
        <v>10751</v>
      </c>
      <c r="Q125" t="s">
        <v>10751</v>
      </c>
      <c r="R125" t="s">
        <v>10751</v>
      </c>
      <c r="S125" t="s">
        <v>10751</v>
      </c>
      <c r="T125" t="s">
        <v>10751</v>
      </c>
      <c r="U125" t="s">
        <v>10751</v>
      </c>
      <c r="V125" t="s">
        <v>10751</v>
      </c>
      <c r="W125" t="s">
        <v>10751</v>
      </c>
      <c r="X125" t="s">
        <v>10751</v>
      </c>
      <c r="Y125" t="s">
        <v>10751</v>
      </c>
      <c r="Z125" t="s">
        <v>10751</v>
      </c>
      <c r="AA125" t="s">
        <v>10751</v>
      </c>
      <c r="AB125" t="s">
        <v>10751</v>
      </c>
      <c r="AC125" t="s">
        <v>10751</v>
      </c>
      <c r="AD125" t="s">
        <v>10751</v>
      </c>
      <c r="AE125" t="s">
        <v>10751</v>
      </c>
      <c r="AF125" t="s">
        <v>10751</v>
      </c>
      <c r="AG125" t="s">
        <v>10751</v>
      </c>
      <c r="AH125" t="s">
        <v>10751</v>
      </c>
      <c r="AI125" t="s">
        <v>10751</v>
      </c>
      <c r="AJ125" t="s">
        <v>10751</v>
      </c>
      <c r="AK125" t="s">
        <v>10751</v>
      </c>
      <c r="AL125" t="s">
        <v>10751</v>
      </c>
      <c r="AM125" t="s">
        <v>10751</v>
      </c>
      <c r="AN125" t="s">
        <v>10751</v>
      </c>
      <c r="AO125" t="s">
        <v>10751</v>
      </c>
      <c r="AP125" t="s">
        <v>10751</v>
      </c>
      <c r="AQ125" t="s">
        <v>10751</v>
      </c>
      <c r="AR125" t="s">
        <v>10751</v>
      </c>
      <c r="AS125" t="s">
        <v>10751</v>
      </c>
      <c r="AT125" t="s">
        <v>10751</v>
      </c>
      <c r="AU125" t="s">
        <v>10751</v>
      </c>
      <c r="AV125" t="s">
        <v>10751</v>
      </c>
      <c r="AW125" t="s">
        <v>10751</v>
      </c>
      <c r="AX125" t="s">
        <v>10751</v>
      </c>
      <c r="AY125" t="s">
        <v>10751</v>
      </c>
      <c r="AZ125" t="s">
        <v>10751</v>
      </c>
      <c r="BA125" t="s">
        <v>10751</v>
      </c>
      <c r="BB125" t="s">
        <v>10751</v>
      </c>
      <c r="BC125" t="s">
        <v>10751</v>
      </c>
      <c r="BD125" t="s">
        <v>10751</v>
      </c>
    </row>
    <row r="126" spans="1:56">
      <c r="A126" t="s">
        <v>10753</v>
      </c>
      <c r="B126">
        <v>2000</v>
      </c>
      <c r="C126">
        <v>1995</v>
      </c>
      <c r="D126" t="s">
        <v>10751</v>
      </c>
      <c r="E126" t="s">
        <v>10751</v>
      </c>
      <c r="F126" t="s">
        <v>10751</v>
      </c>
      <c r="G126" t="str">
        <f t="shared" si="5"/>
        <v/>
      </c>
      <c r="H126" t="s">
        <v>10751</v>
      </c>
      <c r="I126" t="str">
        <f t="shared" si="4"/>
        <v/>
      </c>
      <c r="K126" t="s">
        <v>10751</v>
      </c>
      <c r="L126" t="s">
        <v>10751</v>
      </c>
      <c r="M126" t="s">
        <v>10751</v>
      </c>
      <c r="N126" t="s">
        <v>10751</v>
      </c>
      <c r="O126" t="s">
        <v>10751</v>
      </c>
      <c r="P126" t="s">
        <v>10751</v>
      </c>
      <c r="Q126" t="s">
        <v>10751</v>
      </c>
      <c r="R126" t="s">
        <v>10751</v>
      </c>
      <c r="S126" t="s">
        <v>10751</v>
      </c>
      <c r="T126" t="s">
        <v>10751</v>
      </c>
      <c r="U126" t="s">
        <v>10751</v>
      </c>
      <c r="V126" t="s">
        <v>10751</v>
      </c>
      <c r="W126" t="s">
        <v>10751</v>
      </c>
      <c r="X126" t="s">
        <v>10751</v>
      </c>
      <c r="Y126" t="s">
        <v>10751</v>
      </c>
      <c r="Z126" t="s">
        <v>10751</v>
      </c>
      <c r="AA126" t="s">
        <v>10751</v>
      </c>
      <c r="AB126" t="s">
        <v>10751</v>
      </c>
      <c r="AC126" t="s">
        <v>10751</v>
      </c>
      <c r="AD126" t="s">
        <v>10751</v>
      </c>
      <c r="AE126" t="s">
        <v>10751</v>
      </c>
      <c r="AF126" t="s">
        <v>10751</v>
      </c>
      <c r="AG126" t="s">
        <v>10751</v>
      </c>
      <c r="AH126" t="s">
        <v>10751</v>
      </c>
      <c r="AI126" t="s">
        <v>10751</v>
      </c>
      <c r="AJ126" t="s">
        <v>10751</v>
      </c>
      <c r="AK126" t="s">
        <v>10751</v>
      </c>
      <c r="AL126" t="s">
        <v>10751</v>
      </c>
      <c r="AM126" t="s">
        <v>10751</v>
      </c>
      <c r="AN126" t="s">
        <v>10751</v>
      </c>
      <c r="AO126" t="s">
        <v>10751</v>
      </c>
      <c r="AP126" t="s">
        <v>10751</v>
      </c>
      <c r="AQ126" t="s">
        <v>10751</v>
      </c>
      <c r="AR126" t="s">
        <v>10751</v>
      </c>
      <c r="AS126" t="s">
        <v>10751</v>
      </c>
      <c r="AT126" t="s">
        <v>10751</v>
      </c>
      <c r="AU126" t="s">
        <v>10751</v>
      </c>
      <c r="AV126" t="s">
        <v>10751</v>
      </c>
      <c r="AW126" t="s">
        <v>10751</v>
      </c>
      <c r="AX126" t="s">
        <v>10751</v>
      </c>
      <c r="AY126" t="s">
        <v>10751</v>
      </c>
      <c r="AZ126" t="s">
        <v>10751</v>
      </c>
      <c r="BA126" t="s">
        <v>10751</v>
      </c>
      <c r="BB126" t="s">
        <v>10751</v>
      </c>
      <c r="BC126" t="s">
        <v>10751</v>
      </c>
      <c r="BD126" t="s">
        <v>10751</v>
      </c>
    </row>
    <row r="127" spans="1:56">
      <c r="A127" t="s">
        <v>10753</v>
      </c>
      <c r="B127">
        <v>2000</v>
      </c>
      <c r="C127">
        <v>1996</v>
      </c>
      <c r="D127" t="s">
        <v>10751</v>
      </c>
      <c r="E127" t="s">
        <v>10751</v>
      </c>
      <c r="F127" t="s">
        <v>10751</v>
      </c>
      <c r="G127" t="str">
        <f t="shared" si="5"/>
        <v/>
      </c>
      <c r="H127" t="s">
        <v>10751</v>
      </c>
      <c r="I127" t="str">
        <f t="shared" si="4"/>
        <v/>
      </c>
      <c r="K127" t="s">
        <v>10751</v>
      </c>
      <c r="L127" t="s">
        <v>10751</v>
      </c>
      <c r="M127" t="s">
        <v>10751</v>
      </c>
      <c r="N127" t="s">
        <v>10751</v>
      </c>
      <c r="O127" t="s">
        <v>10751</v>
      </c>
      <c r="P127" t="s">
        <v>10751</v>
      </c>
      <c r="Q127" t="s">
        <v>10751</v>
      </c>
      <c r="R127" t="s">
        <v>10751</v>
      </c>
      <c r="S127" t="s">
        <v>10751</v>
      </c>
      <c r="T127" t="s">
        <v>10751</v>
      </c>
      <c r="U127" t="s">
        <v>10751</v>
      </c>
      <c r="V127" t="s">
        <v>10751</v>
      </c>
      <c r="W127" t="s">
        <v>10751</v>
      </c>
      <c r="X127" t="s">
        <v>10751</v>
      </c>
      <c r="Y127" t="s">
        <v>10751</v>
      </c>
      <c r="Z127" t="s">
        <v>10751</v>
      </c>
      <c r="AA127" t="s">
        <v>10751</v>
      </c>
      <c r="AB127" t="s">
        <v>10751</v>
      </c>
      <c r="AC127" t="s">
        <v>10751</v>
      </c>
      <c r="AD127" t="s">
        <v>10751</v>
      </c>
      <c r="AE127" t="s">
        <v>10751</v>
      </c>
      <c r="AF127" t="s">
        <v>10751</v>
      </c>
      <c r="AG127" t="s">
        <v>10751</v>
      </c>
      <c r="AH127" t="s">
        <v>10751</v>
      </c>
      <c r="AI127" t="s">
        <v>10751</v>
      </c>
      <c r="AJ127" t="s">
        <v>10751</v>
      </c>
      <c r="AK127" t="s">
        <v>10751</v>
      </c>
      <c r="AL127" t="s">
        <v>10751</v>
      </c>
      <c r="AM127" t="s">
        <v>10751</v>
      </c>
      <c r="AN127" t="s">
        <v>10751</v>
      </c>
      <c r="AO127" t="s">
        <v>10751</v>
      </c>
      <c r="AP127" t="s">
        <v>10751</v>
      </c>
      <c r="AQ127" t="s">
        <v>10751</v>
      </c>
      <c r="AR127" t="s">
        <v>10751</v>
      </c>
      <c r="AS127" t="s">
        <v>10751</v>
      </c>
      <c r="AT127" t="s">
        <v>10751</v>
      </c>
      <c r="AU127" t="s">
        <v>10751</v>
      </c>
      <c r="AV127" t="s">
        <v>10751</v>
      </c>
      <c r="AW127" t="s">
        <v>10751</v>
      </c>
      <c r="AX127" t="s">
        <v>10751</v>
      </c>
      <c r="AY127" t="s">
        <v>10751</v>
      </c>
      <c r="AZ127" t="s">
        <v>10751</v>
      </c>
      <c r="BA127" t="s">
        <v>10751</v>
      </c>
      <c r="BB127" t="s">
        <v>10751</v>
      </c>
      <c r="BC127" t="s">
        <v>10751</v>
      </c>
      <c r="BD127" t="s">
        <v>10751</v>
      </c>
    </row>
    <row r="128" spans="1:56">
      <c r="A128" t="s">
        <v>10753</v>
      </c>
      <c r="B128">
        <v>2000</v>
      </c>
      <c r="C128">
        <v>1997</v>
      </c>
      <c r="D128" t="s">
        <v>10751</v>
      </c>
      <c r="E128" t="s">
        <v>10751</v>
      </c>
      <c r="F128" t="s">
        <v>10751</v>
      </c>
      <c r="G128" t="str">
        <f t="shared" si="5"/>
        <v/>
      </c>
      <c r="H128" t="s">
        <v>10751</v>
      </c>
      <c r="I128" t="str">
        <f t="shared" si="4"/>
        <v/>
      </c>
      <c r="K128" t="s">
        <v>10751</v>
      </c>
      <c r="L128" t="s">
        <v>10751</v>
      </c>
      <c r="M128" t="s">
        <v>10751</v>
      </c>
      <c r="N128" t="s">
        <v>10751</v>
      </c>
      <c r="O128" t="s">
        <v>10751</v>
      </c>
      <c r="P128" t="s">
        <v>10751</v>
      </c>
      <c r="Q128" t="s">
        <v>10751</v>
      </c>
      <c r="R128" t="s">
        <v>10751</v>
      </c>
      <c r="S128" t="s">
        <v>10751</v>
      </c>
      <c r="T128" t="s">
        <v>10751</v>
      </c>
      <c r="U128" t="s">
        <v>10751</v>
      </c>
      <c r="V128" t="s">
        <v>10751</v>
      </c>
      <c r="W128" t="s">
        <v>10751</v>
      </c>
      <c r="X128" t="s">
        <v>10751</v>
      </c>
      <c r="Y128" t="s">
        <v>10751</v>
      </c>
      <c r="Z128" t="s">
        <v>10751</v>
      </c>
      <c r="AA128" t="s">
        <v>10751</v>
      </c>
      <c r="AB128" t="s">
        <v>10751</v>
      </c>
      <c r="AC128" t="s">
        <v>10751</v>
      </c>
      <c r="AD128" t="s">
        <v>10751</v>
      </c>
      <c r="AE128" t="s">
        <v>10751</v>
      </c>
      <c r="AF128" t="s">
        <v>10751</v>
      </c>
      <c r="AG128" t="s">
        <v>10751</v>
      </c>
      <c r="AH128" t="s">
        <v>10751</v>
      </c>
      <c r="AI128" t="s">
        <v>10751</v>
      </c>
      <c r="AJ128" t="s">
        <v>10751</v>
      </c>
      <c r="AK128" t="s">
        <v>10751</v>
      </c>
      <c r="AL128" t="s">
        <v>10751</v>
      </c>
      <c r="AM128" t="s">
        <v>10751</v>
      </c>
      <c r="AN128" t="s">
        <v>10751</v>
      </c>
      <c r="AO128" t="s">
        <v>10751</v>
      </c>
      <c r="AP128" t="s">
        <v>10751</v>
      </c>
      <c r="AQ128" t="s">
        <v>10751</v>
      </c>
      <c r="AR128" t="s">
        <v>10751</v>
      </c>
      <c r="AS128" t="s">
        <v>10751</v>
      </c>
      <c r="AT128" t="s">
        <v>10751</v>
      </c>
      <c r="AU128" t="s">
        <v>10751</v>
      </c>
      <c r="AV128" t="s">
        <v>10751</v>
      </c>
      <c r="AW128" t="s">
        <v>10751</v>
      </c>
      <c r="AX128" t="s">
        <v>10751</v>
      </c>
      <c r="AY128" t="s">
        <v>10751</v>
      </c>
      <c r="AZ128" t="s">
        <v>10751</v>
      </c>
      <c r="BA128" t="s">
        <v>10751</v>
      </c>
      <c r="BB128" t="s">
        <v>10751</v>
      </c>
      <c r="BC128" t="s">
        <v>10751</v>
      </c>
      <c r="BD128" t="s">
        <v>10751</v>
      </c>
    </row>
    <row r="129" spans="1:56">
      <c r="A129" t="s">
        <v>10753</v>
      </c>
      <c r="B129">
        <v>2000</v>
      </c>
      <c r="C129">
        <v>1998</v>
      </c>
      <c r="D129" t="s">
        <v>10751</v>
      </c>
      <c r="E129" t="s">
        <v>10751</v>
      </c>
      <c r="F129" t="s">
        <v>10751</v>
      </c>
      <c r="G129" t="str">
        <f t="shared" si="5"/>
        <v/>
      </c>
      <c r="H129" t="s">
        <v>10751</v>
      </c>
      <c r="I129" t="str">
        <f t="shared" si="4"/>
        <v/>
      </c>
      <c r="K129" t="s">
        <v>10751</v>
      </c>
      <c r="L129" t="s">
        <v>10751</v>
      </c>
      <c r="M129" t="s">
        <v>10751</v>
      </c>
      <c r="N129" t="s">
        <v>10751</v>
      </c>
      <c r="O129" t="s">
        <v>10751</v>
      </c>
      <c r="P129" t="s">
        <v>10751</v>
      </c>
      <c r="Q129" t="s">
        <v>10751</v>
      </c>
      <c r="R129" t="s">
        <v>10751</v>
      </c>
      <c r="S129" t="s">
        <v>10751</v>
      </c>
      <c r="T129" t="s">
        <v>10751</v>
      </c>
      <c r="U129" t="s">
        <v>10751</v>
      </c>
      <c r="V129" t="s">
        <v>10751</v>
      </c>
      <c r="W129" t="s">
        <v>10751</v>
      </c>
      <c r="X129" t="s">
        <v>10751</v>
      </c>
      <c r="Y129" t="s">
        <v>10751</v>
      </c>
      <c r="Z129" t="s">
        <v>10751</v>
      </c>
      <c r="AA129" t="s">
        <v>10751</v>
      </c>
      <c r="AB129" t="s">
        <v>10751</v>
      </c>
      <c r="AC129" t="s">
        <v>10751</v>
      </c>
      <c r="AD129" t="s">
        <v>10751</v>
      </c>
      <c r="AE129" t="s">
        <v>10751</v>
      </c>
      <c r="AF129" t="s">
        <v>10751</v>
      </c>
      <c r="AG129" t="s">
        <v>10751</v>
      </c>
      <c r="AH129" t="s">
        <v>10751</v>
      </c>
      <c r="AI129" t="s">
        <v>10751</v>
      </c>
      <c r="AJ129" t="s">
        <v>10751</v>
      </c>
      <c r="AK129" t="s">
        <v>10751</v>
      </c>
      <c r="AL129" t="s">
        <v>10751</v>
      </c>
      <c r="AM129" t="s">
        <v>10751</v>
      </c>
      <c r="AN129" t="s">
        <v>10751</v>
      </c>
      <c r="AO129" t="s">
        <v>10751</v>
      </c>
      <c r="AP129" t="s">
        <v>10751</v>
      </c>
      <c r="AQ129" t="s">
        <v>10751</v>
      </c>
      <c r="AR129" t="s">
        <v>10751</v>
      </c>
      <c r="AS129" t="s">
        <v>10751</v>
      </c>
      <c r="AT129" t="s">
        <v>10751</v>
      </c>
      <c r="AU129" t="s">
        <v>10751</v>
      </c>
      <c r="AV129" t="s">
        <v>10751</v>
      </c>
      <c r="AW129" t="s">
        <v>10751</v>
      </c>
      <c r="AX129" t="s">
        <v>10751</v>
      </c>
      <c r="AY129" t="s">
        <v>10751</v>
      </c>
      <c r="AZ129" t="s">
        <v>10751</v>
      </c>
      <c r="BA129" t="s">
        <v>10751</v>
      </c>
      <c r="BB129" t="s">
        <v>10751</v>
      </c>
      <c r="BC129" t="s">
        <v>10751</v>
      </c>
      <c r="BD129" t="s">
        <v>10751</v>
      </c>
    </row>
    <row r="130" spans="1:56">
      <c r="A130" t="s">
        <v>10753</v>
      </c>
      <c r="B130">
        <v>2000</v>
      </c>
      <c r="C130">
        <v>1999</v>
      </c>
      <c r="D130" t="s">
        <v>10751</v>
      </c>
      <c r="E130" t="s">
        <v>10751</v>
      </c>
      <c r="F130" t="s">
        <v>10751</v>
      </c>
      <c r="G130" t="str">
        <f t="shared" si="5"/>
        <v/>
      </c>
      <c r="H130" t="s">
        <v>10751</v>
      </c>
      <c r="I130" t="str">
        <f t="shared" si="4"/>
        <v/>
      </c>
      <c r="K130" t="s">
        <v>10751</v>
      </c>
      <c r="L130" t="s">
        <v>10751</v>
      </c>
      <c r="M130" t="s">
        <v>10751</v>
      </c>
      <c r="N130" t="s">
        <v>10751</v>
      </c>
      <c r="O130" t="s">
        <v>10751</v>
      </c>
      <c r="P130" t="s">
        <v>10751</v>
      </c>
      <c r="Q130" t="s">
        <v>10751</v>
      </c>
      <c r="R130" t="s">
        <v>10751</v>
      </c>
      <c r="S130" t="s">
        <v>10751</v>
      </c>
      <c r="T130" t="s">
        <v>10751</v>
      </c>
      <c r="U130" t="s">
        <v>10751</v>
      </c>
      <c r="V130" t="s">
        <v>10751</v>
      </c>
      <c r="W130" t="s">
        <v>10751</v>
      </c>
      <c r="X130" t="s">
        <v>10751</v>
      </c>
      <c r="Y130" t="s">
        <v>10751</v>
      </c>
      <c r="Z130" t="s">
        <v>10751</v>
      </c>
      <c r="AA130" t="s">
        <v>10751</v>
      </c>
      <c r="AB130" t="s">
        <v>10751</v>
      </c>
      <c r="AC130" t="s">
        <v>10751</v>
      </c>
      <c r="AD130" t="s">
        <v>10751</v>
      </c>
      <c r="AE130" t="s">
        <v>10751</v>
      </c>
      <c r="AF130" t="s">
        <v>10751</v>
      </c>
      <c r="AG130" t="s">
        <v>10751</v>
      </c>
      <c r="AH130" t="s">
        <v>10751</v>
      </c>
      <c r="AI130" t="s">
        <v>10751</v>
      </c>
      <c r="AJ130" t="s">
        <v>10751</v>
      </c>
      <c r="AK130" t="s">
        <v>10751</v>
      </c>
      <c r="AL130" t="s">
        <v>10751</v>
      </c>
      <c r="AM130" t="s">
        <v>10751</v>
      </c>
      <c r="AN130" t="s">
        <v>10751</v>
      </c>
      <c r="AO130" t="s">
        <v>10751</v>
      </c>
      <c r="AP130" t="s">
        <v>10751</v>
      </c>
      <c r="AQ130" t="s">
        <v>10751</v>
      </c>
      <c r="AR130" t="s">
        <v>10751</v>
      </c>
      <c r="AS130" t="s">
        <v>10751</v>
      </c>
      <c r="AT130" t="s">
        <v>10751</v>
      </c>
      <c r="AU130" t="s">
        <v>10751</v>
      </c>
      <c r="AV130" t="s">
        <v>10751</v>
      </c>
      <c r="AW130" t="s">
        <v>10751</v>
      </c>
      <c r="AX130" t="s">
        <v>10751</v>
      </c>
      <c r="AY130" t="s">
        <v>10751</v>
      </c>
      <c r="AZ130" t="s">
        <v>10751</v>
      </c>
      <c r="BA130" t="s">
        <v>10751</v>
      </c>
      <c r="BB130" t="s">
        <v>10751</v>
      </c>
      <c r="BC130" t="s">
        <v>10751</v>
      </c>
      <c r="BD130" t="s">
        <v>10751</v>
      </c>
    </row>
    <row r="131" spans="1:56">
      <c r="A131" t="s">
        <v>10753</v>
      </c>
      <c r="B131">
        <v>2000</v>
      </c>
      <c r="C131">
        <v>2000</v>
      </c>
      <c r="D131" t="s">
        <v>10751</v>
      </c>
      <c r="E131" t="s">
        <v>10751</v>
      </c>
      <c r="F131" t="s">
        <v>10751</v>
      </c>
      <c r="G131" t="str">
        <f t="shared" si="5"/>
        <v/>
      </c>
      <c r="H131" t="s">
        <v>10751</v>
      </c>
      <c r="I131" t="str">
        <f t="shared" si="4"/>
        <v/>
      </c>
      <c r="K131" t="s">
        <v>10751</v>
      </c>
      <c r="L131" t="s">
        <v>10751</v>
      </c>
      <c r="M131" t="s">
        <v>10751</v>
      </c>
      <c r="N131" t="s">
        <v>10751</v>
      </c>
      <c r="O131" t="s">
        <v>10751</v>
      </c>
      <c r="P131" t="s">
        <v>10751</v>
      </c>
      <c r="Q131" t="s">
        <v>10751</v>
      </c>
      <c r="R131" t="s">
        <v>10751</v>
      </c>
      <c r="S131" t="s">
        <v>10751</v>
      </c>
      <c r="T131" t="s">
        <v>10751</v>
      </c>
      <c r="U131" t="s">
        <v>10751</v>
      </c>
      <c r="V131" t="s">
        <v>10751</v>
      </c>
      <c r="W131" t="s">
        <v>10751</v>
      </c>
      <c r="X131" t="s">
        <v>10751</v>
      </c>
      <c r="Y131" t="s">
        <v>10751</v>
      </c>
      <c r="Z131" t="s">
        <v>10751</v>
      </c>
      <c r="AA131" t="s">
        <v>10751</v>
      </c>
      <c r="AB131" t="s">
        <v>10751</v>
      </c>
      <c r="AC131" t="s">
        <v>10751</v>
      </c>
      <c r="AD131" t="s">
        <v>10751</v>
      </c>
      <c r="AE131" t="s">
        <v>10751</v>
      </c>
      <c r="AF131" t="s">
        <v>10751</v>
      </c>
      <c r="AG131" t="s">
        <v>10751</v>
      </c>
      <c r="AH131" t="s">
        <v>10751</v>
      </c>
      <c r="AI131" t="s">
        <v>10751</v>
      </c>
      <c r="AJ131" t="s">
        <v>10751</v>
      </c>
      <c r="AK131" t="s">
        <v>10751</v>
      </c>
      <c r="AL131" t="s">
        <v>10751</v>
      </c>
      <c r="AM131" t="s">
        <v>10751</v>
      </c>
      <c r="AN131" t="s">
        <v>10751</v>
      </c>
      <c r="AO131" t="s">
        <v>10751</v>
      </c>
      <c r="AP131" t="s">
        <v>10751</v>
      </c>
      <c r="AQ131" t="s">
        <v>10751</v>
      </c>
      <c r="AR131" t="s">
        <v>10751</v>
      </c>
      <c r="AS131" t="s">
        <v>10751</v>
      </c>
      <c r="AT131" t="s">
        <v>10751</v>
      </c>
      <c r="AU131" t="s">
        <v>10751</v>
      </c>
      <c r="AV131" t="s">
        <v>10751</v>
      </c>
      <c r="AW131" t="s">
        <v>10751</v>
      </c>
      <c r="AX131" t="s">
        <v>10751</v>
      </c>
      <c r="AY131" t="s">
        <v>10751</v>
      </c>
      <c r="AZ131" t="s">
        <v>10751</v>
      </c>
      <c r="BA131" t="s">
        <v>10751</v>
      </c>
      <c r="BB131" t="s">
        <v>10751</v>
      </c>
      <c r="BC131" t="s">
        <v>10751</v>
      </c>
      <c r="BD131" t="s">
        <v>10751</v>
      </c>
    </row>
    <row r="132" spans="1:56">
      <c r="A132" t="s">
        <v>10753</v>
      </c>
      <c r="B132">
        <v>2000</v>
      </c>
      <c r="C132">
        <v>2001</v>
      </c>
      <c r="D132" t="s">
        <v>10751</v>
      </c>
      <c r="E132" t="s">
        <v>10751</v>
      </c>
      <c r="F132" t="s">
        <v>10751</v>
      </c>
      <c r="G132" t="str">
        <f t="shared" si="5"/>
        <v/>
      </c>
      <c r="H132" t="s">
        <v>10751</v>
      </c>
      <c r="I132" t="str">
        <f t="shared" si="4"/>
        <v/>
      </c>
      <c r="K132" t="s">
        <v>10751</v>
      </c>
      <c r="L132" t="s">
        <v>10751</v>
      </c>
      <c r="M132" t="s">
        <v>10751</v>
      </c>
      <c r="N132" t="s">
        <v>10751</v>
      </c>
      <c r="O132" t="s">
        <v>10751</v>
      </c>
      <c r="P132" t="s">
        <v>10751</v>
      </c>
      <c r="Q132" t="s">
        <v>10751</v>
      </c>
      <c r="R132" t="s">
        <v>10751</v>
      </c>
      <c r="S132" t="s">
        <v>10751</v>
      </c>
      <c r="T132" t="s">
        <v>10751</v>
      </c>
      <c r="U132" t="s">
        <v>10751</v>
      </c>
      <c r="V132" t="s">
        <v>10751</v>
      </c>
      <c r="W132" t="s">
        <v>10751</v>
      </c>
      <c r="X132" t="s">
        <v>10751</v>
      </c>
      <c r="Y132" t="s">
        <v>10751</v>
      </c>
      <c r="Z132" t="s">
        <v>10751</v>
      </c>
      <c r="AA132" t="s">
        <v>10751</v>
      </c>
      <c r="AB132" t="s">
        <v>10751</v>
      </c>
      <c r="AC132" t="s">
        <v>10751</v>
      </c>
      <c r="AD132" t="s">
        <v>10751</v>
      </c>
      <c r="AE132" t="s">
        <v>10751</v>
      </c>
      <c r="AF132" t="s">
        <v>10751</v>
      </c>
      <c r="AG132" t="s">
        <v>10751</v>
      </c>
      <c r="AH132" t="s">
        <v>10751</v>
      </c>
      <c r="AI132" t="s">
        <v>10751</v>
      </c>
      <c r="AJ132" t="s">
        <v>10751</v>
      </c>
      <c r="AK132" t="s">
        <v>10751</v>
      </c>
      <c r="AL132" t="s">
        <v>10751</v>
      </c>
      <c r="AM132" t="s">
        <v>10751</v>
      </c>
      <c r="AN132" t="s">
        <v>10751</v>
      </c>
      <c r="AO132" t="s">
        <v>10751</v>
      </c>
      <c r="AP132" t="s">
        <v>10751</v>
      </c>
      <c r="AQ132" t="s">
        <v>10751</v>
      </c>
      <c r="AR132" t="s">
        <v>10751</v>
      </c>
      <c r="AS132" t="s">
        <v>10751</v>
      </c>
      <c r="AT132" t="s">
        <v>10751</v>
      </c>
      <c r="AU132" t="s">
        <v>10751</v>
      </c>
      <c r="AV132" t="s">
        <v>10751</v>
      </c>
      <c r="AW132" t="s">
        <v>10751</v>
      </c>
      <c r="AX132" t="s">
        <v>10751</v>
      </c>
      <c r="AY132" t="s">
        <v>10751</v>
      </c>
      <c r="AZ132" t="s">
        <v>10751</v>
      </c>
      <c r="BA132" t="s">
        <v>10751</v>
      </c>
      <c r="BB132" t="s">
        <v>10751</v>
      </c>
      <c r="BC132" t="s">
        <v>10751</v>
      </c>
      <c r="BD132" t="s">
        <v>10751</v>
      </c>
    </row>
    <row r="133" spans="1:56">
      <c r="A133" t="s">
        <v>10753</v>
      </c>
      <c r="B133">
        <v>2000</v>
      </c>
      <c r="C133">
        <v>2002</v>
      </c>
      <c r="D133" t="s">
        <v>10751</v>
      </c>
      <c r="E133" t="s">
        <v>10751</v>
      </c>
      <c r="F133" t="s">
        <v>10751</v>
      </c>
      <c r="G133" t="str">
        <f t="shared" si="5"/>
        <v/>
      </c>
      <c r="H133" t="s">
        <v>10751</v>
      </c>
      <c r="I133" t="str">
        <f t="shared" si="4"/>
        <v/>
      </c>
      <c r="K133" t="s">
        <v>10751</v>
      </c>
      <c r="L133" t="s">
        <v>10751</v>
      </c>
      <c r="M133" t="s">
        <v>10751</v>
      </c>
      <c r="N133" t="s">
        <v>10751</v>
      </c>
      <c r="O133" t="s">
        <v>10751</v>
      </c>
      <c r="P133" t="s">
        <v>10751</v>
      </c>
      <c r="Q133" t="s">
        <v>10751</v>
      </c>
      <c r="R133" t="s">
        <v>10751</v>
      </c>
      <c r="S133" t="s">
        <v>10751</v>
      </c>
      <c r="T133" t="s">
        <v>10751</v>
      </c>
      <c r="U133" t="s">
        <v>10751</v>
      </c>
      <c r="V133" t="s">
        <v>10751</v>
      </c>
      <c r="W133" t="s">
        <v>10751</v>
      </c>
      <c r="X133" t="s">
        <v>10751</v>
      </c>
      <c r="Y133" t="s">
        <v>10751</v>
      </c>
      <c r="Z133" t="s">
        <v>10751</v>
      </c>
      <c r="AA133" t="s">
        <v>10751</v>
      </c>
      <c r="AB133" t="s">
        <v>10751</v>
      </c>
      <c r="AC133" t="s">
        <v>10751</v>
      </c>
      <c r="AD133" t="s">
        <v>10751</v>
      </c>
      <c r="AE133" t="s">
        <v>10751</v>
      </c>
      <c r="AF133" t="s">
        <v>10751</v>
      </c>
      <c r="AG133" t="s">
        <v>10751</v>
      </c>
      <c r="AH133" t="s">
        <v>10751</v>
      </c>
      <c r="AI133" t="s">
        <v>10751</v>
      </c>
      <c r="AJ133" t="s">
        <v>10751</v>
      </c>
      <c r="AK133" t="s">
        <v>10751</v>
      </c>
      <c r="AL133" t="s">
        <v>10751</v>
      </c>
      <c r="AM133" t="s">
        <v>10751</v>
      </c>
      <c r="AN133" t="s">
        <v>10751</v>
      </c>
      <c r="AO133" t="s">
        <v>10751</v>
      </c>
      <c r="AP133" t="s">
        <v>10751</v>
      </c>
      <c r="AQ133" t="s">
        <v>10751</v>
      </c>
      <c r="AR133" t="s">
        <v>10751</v>
      </c>
      <c r="AS133" t="s">
        <v>10751</v>
      </c>
      <c r="AT133" t="s">
        <v>10751</v>
      </c>
      <c r="AU133" t="s">
        <v>10751</v>
      </c>
      <c r="AV133" t="s">
        <v>10751</v>
      </c>
      <c r="AW133" t="s">
        <v>10751</v>
      </c>
      <c r="AX133" t="s">
        <v>10751</v>
      </c>
      <c r="AY133" t="s">
        <v>10751</v>
      </c>
      <c r="AZ133" t="s">
        <v>10751</v>
      </c>
      <c r="BA133" t="s">
        <v>10751</v>
      </c>
      <c r="BB133" t="s">
        <v>10751</v>
      </c>
      <c r="BC133" t="s">
        <v>10751</v>
      </c>
      <c r="BD133" t="s">
        <v>10751</v>
      </c>
    </row>
    <row r="134" spans="1:56">
      <c r="A134" t="s">
        <v>10753</v>
      </c>
      <c r="B134">
        <v>2000</v>
      </c>
      <c r="C134">
        <v>2003</v>
      </c>
      <c r="D134" t="s">
        <v>10751</v>
      </c>
      <c r="E134" t="s">
        <v>10751</v>
      </c>
      <c r="F134" t="s">
        <v>10751</v>
      </c>
      <c r="G134" t="str">
        <f t="shared" si="5"/>
        <v/>
      </c>
      <c r="H134" t="s">
        <v>10751</v>
      </c>
      <c r="I134" t="str">
        <f t="shared" si="4"/>
        <v/>
      </c>
      <c r="K134" t="s">
        <v>10751</v>
      </c>
      <c r="L134" t="s">
        <v>10751</v>
      </c>
      <c r="M134" t="s">
        <v>10751</v>
      </c>
      <c r="N134" t="s">
        <v>10751</v>
      </c>
      <c r="O134" t="s">
        <v>10751</v>
      </c>
      <c r="P134" t="s">
        <v>10751</v>
      </c>
      <c r="Q134" t="s">
        <v>10751</v>
      </c>
      <c r="R134" t="s">
        <v>10751</v>
      </c>
      <c r="S134" t="s">
        <v>10751</v>
      </c>
      <c r="T134" t="s">
        <v>10751</v>
      </c>
      <c r="U134" t="s">
        <v>10751</v>
      </c>
      <c r="V134" t="s">
        <v>10751</v>
      </c>
      <c r="W134" t="s">
        <v>10751</v>
      </c>
      <c r="X134" t="s">
        <v>10751</v>
      </c>
      <c r="Y134" t="s">
        <v>10751</v>
      </c>
      <c r="Z134" t="s">
        <v>10751</v>
      </c>
      <c r="AA134" t="s">
        <v>10751</v>
      </c>
      <c r="AB134" t="s">
        <v>10751</v>
      </c>
      <c r="AC134" t="s">
        <v>10751</v>
      </c>
      <c r="AD134" t="s">
        <v>10751</v>
      </c>
      <c r="AE134" t="s">
        <v>10751</v>
      </c>
      <c r="AF134" t="s">
        <v>10751</v>
      </c>
      <c r="AG134" t="s">
        <v>10751</v>
      </c>
      <c r="AH134" t="s">
        <v>10751</v>
      </c>
      <c r="AI134" t="s">
        <v>10751</v>
      </c>
      <c r="AJ134" t="s">
        <v>10751</v>
      </c>
      <c r="AK134" t="s">
        <v>10751</v>
      </c>
      <c r="AL134" t="s">
        <v>10751</v>
      </c>
      <c r="AM134" t="s">
        <v>10751</v>
      </c>
      <c r="AN134" t="s">
        <v>10751</v>
      </c>
      <c r="AO134" t="s">
        <v>10751</v>
      </c>
      <c r="AP134" t="s">
        <v>10751</v>
      </c>
      <c r="AQ134" t="s">
        <v>10751</v>
      </c>
      <c r="AR134" t="s">
        <v>10751</v>
      </c>
      <c r="AS134" t="s">
        <v>10751</v>
      </c>
      <c r="AT134" t="s">
        <v>10751</v>
      </c>
      <c r="AU134" t="s">
        <v>10751</v>
      </c>
      <c r="AV134" t="s">
        <v>10751</v>
      </c>
      <c r="AW134" t="s">
        <v>10751</v>
      </c>
      <c r="AX134" t="s">
        <v>10751</v>
      </c>
      <c r="AY134" t="s">
        <v>10751</v>
      </c>
      <c r="AZ134" t="s">
        <v>10751</v>
      </c>
      <c r="BA134" t="s">
        <v>10751</v>
      </c>
      <c r="BB134" t="s">
        <v>10751</v>
      </c>
      <c r="BC134" t="s">
        <v>10751</v>
      </c>
      <c r="BD134" t="s">
        <v>10751</v>
      </c>
    </row>
    <row r="135" spans="1:56">
      <c r="A135" t="s">
        <v>10753</v>
      </c>
      <c r="B135">
        <v>2000</v>
      </c>
      <c r="C135">
        <v>2004</v>
      </c>
      <c r="D135" t="s">
        <v>10751</v>
      </c>
      <c r="E135" t="s">
        <v>10751</v>
      </c>
      <c r="F135" t="s">
        <v>10751</v>
      </c>
      <c r="G135" t="str">
        <f t="shared" si="5"/>
        <v/>
      </c>
      <c r="H135" t="s">
        <v>10751</v>
      </c>
      <c r="I135" t="str">
        <f t="shared" si="4"/>
        <v/>
      </c>
      <c r="K135" t="s">
        <v>10751</v>
      </c>
      <c r="L135" t="s">
        <v>10751</v>
      </c>
      <c r="M135" t="s">
        <v>10751</v>
      </c>
      <c r="N135" t="s">
        <v>10751</v>
      </c>
      <c r="O135" t="s">
        <v>10751</v>
      </c>
      <c r="P135" t="s">
        <v>10751</v>
      </c>
      <c r="Q135" t="s">
        <v>10751</v>
      </c>
      <c r="R135" t="s">
        <v>10751</v>
      </c>
      <c r="S135" t="s">
        <v>10751</v>
      </c>
      <c r="T135" t="s">
        <v>10751</v>
      </c>
      <c r="U135" t="s">
        <v>10751</v>
      </c>
      <c r="V135" t="s">
        <v>10751</v>
      </c>
      <c r="W135" t="s">
        <v>10751</v>
      </c>
      <c r="X135" t="s">
        <v>10751</v>
      </c>
      <c r="Y135" t="s">
        <v>10751</v>
      </c>
      <c r="Z135" t="s">
        <v>10751</v>
      </c>
      <c r="AA135" t="s">
        <v>10751</v>
      </c>
      <c r="AB135" t="s">
        <v>10751</v>
      </c>
      <c r="AC135" t="s">
        <v>10751</v>
      </c>
      <c r="AD135" t="s">
        <v>10751</v>
      </c>
      <c r="AE135" t="s">
        <v>10751</v>
      </c>
      <c r="AF135" t="s">
        <v>10751</v>
      </c>
      <c r="AG135" t="s">
        <v>10751</v>
      </c>
      <c r="AH135" t="s">
        <v>10751</v>
      </c>
      <c r="AI135" t="s">
        <v>10751</v>
      </c>
      <c r="AJ135" t="s">
        <v>10751</v>
      </c>
      <c r="AK135" t="s">
        <v>10751</v>
      </c>
      <c r="AL135" t="s">
        <v>10751</v>
      </c>
      <c r="AM135" t="s">
        <v>10751</v>
      </c>
      <c r="AN135" t="s">
        <v>10751</v>
      </c>
      <c r="AO135" t="s">
        <v>10751</v>
      </c>
      <c r="AP135" t="s">
        <v>10751</v>
      </c>
      <c r="AQ135" t="s">
        <v>10751</v>
      </c>
      <c r="AR135" t="s">
        <v>10751</v>
      </c>
      <c r="AS135" t="s">
        <v>10751</v>
      </c>
      <c r="AT135" t="s">
        <v>10751</v>
      </c>
      <c r="AU135" t="s">
        <v>10751</v>
      </c>
      <c r="AV135" t="s">
        <v>10751</v>
      </c>
      <c r="AW135" t="s">
        <v>10751</v>
      </c>
      <c r="AX135" t="s">
        <v>10751</v>
      </c>
      <c r="AY135" t="s">
        <v>10751</v>
      </c>
      <c r="AZ135" t="s">
        <v>10751</v>
      </c>
      <c r="BA135" t="s">
        <v>10751</v>
      </c>
      <c r="BB135" t="s">
        <v>10751</v>
      </c>
      <c r="BC135" t="s">
        <v>10751</v>
      </c>
      <c r="BD135" t="s">
        <v>10751</v>
      </c>
    </row>
    <row r="136" spans="1:56">
      <c r="A136" t="s">
        <v>10753</v>
      </c>
      <c r="B136">
        <v>2000</v>
      </c>
      <c r="C136">
        <v>2005</v>
      </c>
      <c r="D136" t="s">
        <v>10751</v>
      </c>
      <c r="E136" t="s">
        <v>10751</v>
      </c>
      <c r="F136" t="s">
        <v>10751</v>
      </c>
      <c r="G136" t="str">
        <f t="shared" si="5"/>
        <v/>
      </c>
      <c r="H136" t="s">
        <v>10751</v>
      </c>
      <c r="I136" t="str">
        <f t="shared" si="4"/>
        <v/>
      </c>
      <c r="K136" t="s">
        <v>10751</v>
      </c>
      <c r="L136" t="s">
        <v>10751</v>
      </c>
      <c r="M136" t="s">
        <v>10751</v>
      </c>
      <c r="N136" t="s">
        <v>10751</v>
      </c>
      <c r="O136" t="s">
        <v>10751</v>
      </c>
      <c r="P136" t="s">
        <v>10751</v>
      </c>
      <c r="Q136" t="s">
        <v>10751</v>
      </c>
      <c r="R136" t="s">
        <v>10751</v>
      </c>
      <c r="S136" t="s">
        <v>10751</v>
      </c>
      <c r="T136" t="s">
        <v>10751</v>
      </c>
      <c r="U136" t="s">
        <v>10751</v>
      </c>
      <c r="V136" t="s">
        <v>10751</v>
      </c>
      <c r="W136" t="s">
        <v>10751</v>
      </c>
      <c r="X136" t="s">
        <v>10751</v>
      </c>
      <c r="Y136" t="s">
        <v>10751</v>
      </c>
      <c r="Z136" t="s">
        <v>10751</v>
      </c>
      <c r="AA136" t="s">
        <v>10751</v>
      </c>
      <c r="AB136" t="s">
        <v>10751</v>
      </c>
      <c r="AC136" t="s">
        <v>10751</v>
      </c>
      <c r="AD136" t="s">
        <v>10751</v>
      </c>
      <c r="AE136" t="s">
        <v>10751</v>
      </c>
      <c r="AF136" t="s">
        <v>10751</v>
      </c>
      <c r="AG136" t="s">
        <v>10751</v>
      </c>
      <c r="AH136" t="s">
        <v>10751</v>
      </c>
      <c r="AI136" t="s">
        <v>10751</v>
      </c>
      <c r="AJ136" t="s">
        <v>10751</v>
      </c>
      <c r="AK136" t="s">
        <v>10751</v>
      </c>
      <c r="AL136" t="s">
        <v>10751</v>
      </c>
      <c r="AM136" t="s">
        <v>10751</v>
      </c>
      <c r="AN136" t="s">
        <v>10751</v>
      </c>
      <c r="AO136" t="s">
        <v>10751</v>
      </c>
      <c r="AP136" t="s">
        <v>10751</v>
      </c>
      <c r="AQ136" t="s">
        <v>10751</v>
      </c>
      <c r="AR136" t="s">
        <v>10751</v>
      </c>
      <c r="AS136" t="s">
        <v>10751</v>
      </c>
      <c r="AT136" t="s">
        <v>10751</v>
      </c>
      <c r="AU136" t="s">
        <v>10751</v>
      </c>
      <c r="AV136" t="s">
        <v>10751</v>
      </c>
      <c r="AW136" t="s">
        <v>10751</v>
      </c>
      <c r="AX136" t="s">
        <v>10751</v>
      </c>
      <c r="AY136" t="s">
        <v>10751</v>
      </c>
      <c r="AZ136" t="s">
        <v>10751</v>
      </c>
      <c r="BA136" t="s">
        <v>10751</v>
      </c>
      <c r="BB136" t="s">
        <v>10751</v>
      </c>
      <c r="BC136" t="s">
        <v>10751</v>
      </c>
      <c r="BD136" t="s">
        <v>10751</v>
      </c>
    </row>
    <row r="137" spans="1:56">
      <c r="A137" t="s">
        <v>10753</v>
      </c>
      <c r="B137">
        <v>2000</v>
      </c>
      <c r="C137">
        <v>2006</v>
      </c>
      <c r="D137" t="s">
        <v>10751</v>
      </c>
      <c r="E137" t="s">
        <v>10751</v>
      </c>
      <c r="F137" t="s">
        <v>10751</v>
      </c>
      <c r="G137" t="str">
        <f t="shared" si="5"/>
        <v/>
      </c>
      <c r="H137" t="s">
        <v>10751</v>
      </c>
      <c r="I137" t="str">
        <f t="shared" si="4"/>
        <v/>
      </c>
      <c r="K137" t="s">
        <v>10751</v>
      </c>
      <c r="L137" t="s">
        <v>10751</v>
      </c>
      <c r="M137" t="s">
        <v>10751</v>
      </c>
      <c r="N137" t="s">
        <v>10751</v>
      </c>
      <c r="O137" t="s">
        <v>10751</v>
      </c>
      <c r="P137" t="s">
        <v>10751</v>
      </c>
      <c r="Q137" t="s">
        <v>10751</v>
      </c>
      <c r="R137" t="s">
        <v>10751</v>
      </c>
      <c r="S137" t="s">
        <v>10751</v>
      </c>
      <c r="T137" t="s">
        <v>10751</v>
      </c>
      <c r="U137" t="s">
        <v>10751</v>
      </c>
      <c r="V137" t="s">
        <v>10751</v>
      </c>
      <c r="W137" t="s">
        <v>10751</v>
      </c>
      <c r="X137" t="s">
        <v>10751</v>
      </c>
      <c r="Y137" t="s">
        <v>10751</v>
      </c>
      <c r="Z137" t="s">
        <v>10751</v>
      </c>
      <c r="AA137" t="s">
        <v>10751</v>
      </c>
      <c r="AB137" t="s">
        <v>10751</v>
      </c>
      <c r="AC137" t="s">
        <v>10751</v>
      </c>
      <c r="AD137" t="s">
        <v>10751</v>
      </c>
      <c r="AE137" t="s">
        <v>10751</v>
      </c>
      <c r="AF137" t="s">
        <v>10751</v>
      </c>
      <c r="AG137" t="s">
        <v>10751</v>
      </c>
      <c r="AH137" t="s">
        <v>10751</v>
      </c>
      <c r="AI137" t="s">
        <v>10751</v>
      </c>
      <c r="AJ137" t="s">
        <v>10751</v>
      </c>
      <c r="AK137" t="s">
        <v>10751</v>
      </c>
      <c r="AL137" t="s">
        <v>10751</v>
      </c>
      <c r="AM137" t="s">
        <v>10751</v>
      </c>
      <c r="AN137" t="s">
        <v>10751</v>
      </c>
      <c r="AO137" t="s">
        <v>10751</v>
      </c>
      <c r="AP137" t="s">
        <v>10751</v>
      </c>
      <c r="AQ137" t="s">
        <v>10751</v>
      </c>
      <c r="AR137" t="s">
        <v>10751</v>
      </c>
      <c r="AS137" t="s">
        <v>10751</v>
      </c>
      <c r="AT137" t="s">
        <v>10751</v>
      </c>
      <c r="AU137" t="s">
        <v>10751</v>
      </c>
      <c r="AV137" t="s">
        <v>10751</v>
      </c>
      <c r="AW137" t="s">
        <v>10751</v>
      </c>
      <c r="AX137" t="s">
        <v>10751</v>
      </c>
      <c r="AY137" t="s">
        <v>10751</v>
      </c>
      <c r="AZ137" t="s">
        <v>10751</v>
      </c>
      <c r="BA137" t="s">
        <v>10751</v>
      </c>
      <c r="BB137" t="s">
        <v>10751</v>
      </c>
      <c r="BC137" t="s">
        <v>10751</v>
      </c>
      <c r="BD137" t="s">
        <v>10751</v>
      </c>
    </row>
    <row r="138" spans="1:56">
      <c r="A138" t="s">
        <v>10753</v>
      </c>
      <c r="B138">
        <v>2000</v>
      </c>
      <c r="C138">
        <v>2007</v>
      </c>
      <c r="D138" t="s">
        <v>10751</v>
      </c>
      <c r="E138" t="s">
        <v>10751</v>
      </c>
      <c r="F138" t="s">
        <v>10751</v>
      </c>
      <c r="G138" t="str">
        <f t="shared" ref="G138:G169" si="6">IFERROR(F138*E138,"")</f>
        <v/>
      </c>
      <c r="H138" t="s">
        <v>10751</v>
      </c>
      <c r="I138" t="str">
        <f t="shared" ref="I138:I201" si="7">IFERROR(H138*E138,"")</f>
        <v/>
      </c>
      <c r="K138" t="s">
        <v>10751</v>
      </c>
      <c r="L138" t="s">
        <v>10751</v>
      </c>
      <c r="M138" t="s">
        <v>10751</v>
      </c>
      <c r="N138" t="s">
        <v>10751</v>
      </c>
      <c r="O138" t="s">
        <v>10751</v>
      </c>
      <c r="P138" t="s">
        <v>10751</v>
      </c>
      <c r="Q138" t="s">
        <v>10751</v>
      </c>
      <c r="R138" t="s">
        <v>10751</v>
      </c>
      <c r="S138" t="s">
        <v>10751</v>
      </c>
      <c r="T138" t="s">
        <v>10751</v>
      </c>
      <c r="U138" t="s">
        <v>10751</v>
      </c>
      <c r="V138" t="s">
        <v>10751</v>
      </c>
      <c r="W138" t="s">
        <v>10751</v>
      </c>
      <c r="X138" t="s">
        <v>10751</v>
      </c>
      <c r="Y138" t="s">
        <v>10751</v>
      </c>
      <c r="Z138" t="s">
        <v>10751</v>
      </c>
      <c r="AA138" t="s">
        <v>10751</v>
      </c>
      <c r="AB138" t="s">
        <v>10751</v>
      </c>
      <c r="AC138" t="s">
        <v>10751</v>
      </c>
      <c r="AD138" t="s">
        <v>10751</v>
      </c>
      <c r="AE138" t="s">
        <v>10751</v>
      </c>
      <c r="AF138" t="s">
        <v>10751</v>
      </c>
      <c r="AG138" t="s">
        <v>10751</v>
      </c>
      <c r="AH138" t="s">
        <v>10751</v>
      </c>
      <c r="AI138" t="s">
        <v>10751</v>
      </c>
      <c r="AJ138" t="s">
        <v>10751</v>
      </c>
      <c r="AK138" t="s">
        <v>10751</v>
      </c>
      <c r="AL138" t="s">
        <v>10751</v>
      </c>
      <c r="AM138" t="s">
        <v>10751</v>
      </c>
      <c r="AN138" t="s">
        <v>10751</v>
      </c>
      <c r="AO138" t="s">
        <v>10751</v>
      </c>
      <c r="AP138" t="s">
        <v>10751</v>
      </c>
      <c r="AQ138" t="s">
        <v>10751</v>
      </c>
      <c r="AR138" t="s">
        <v>10751</v>
      </c>
      <c r="AS138" t="s">
        <v>10751</v>
      </c>
      <c r="AT138" t="s">
        <v>10751</v>
      </c>
      <c r="AU138" t="s">
        <v>10751</v>
      </c>
      <c r="AV138" t="s">
        <v>10751</v>
      </c>
      <c r="AW138" t="s">
        <v>10751</v>
      </c>
      <c r="AX138" t="s">
        <v>10751</v>
      </c>
      <c r="AY138" t="s">
        <v>10751</v>
      </c>
      <c r="AZ138" t="s">
        <v>10751</v>
      </c>
      <c r="BA138" t="s">
        <v>10751</v>
      </c>
      <c r="BB138" t="s">
        <v>10751</v>
      </c>
      <c r="BC138" t="s">
        <v>10751</v>
      </c>
      <c r="BD138" t="s">
        <v>10751</v>
      </c>
    </row>
    <row r="139" spans="1:56">
      <c r="A139" t="s">
        <v>10753</v>
      </c>
      <c r="B139">
        <v>2000</v>
      </c>
      <c r="C139">
        <v>2008</v>
      </c>
      <c r="D139" t="s">
        <v>10751</v>
      </c>
      <c r="E139" t="s">
        <v>10751</v>
      </c>
      <c r="F139" t="s">
        <v>10751</v>
      </c>
      <c r="G139" t="str">
        <f t="shared" si="6"/>
        <v/>
      </c>
      <c r="H139" t="s">
        <v>10751</v>
      </c>
      <c r="I139" t="str">
        <f t="shared" si="7"/>
        <v/>
      </c>
      <c r="K139" t="s">
        <v>10751</v>
      </c>
      <c r="L139" t="s">
        <v>10751</v>
      </c>
      <c r="M139" t="s">
        <v>10751</v>
      </c>
      <c r="N139" t="s">
        <v>10751</v>
      </c>
      <c r="O139" t="s">
        <v>10751</v>
      </c>
      <c r="P139" t="s">
        <v>10751</v>
      </c>
      <c r="Q139" t="s">
        <v>10751</v>
      </c>
      <c r="R139" t="s">
        <v>10751</v>
      </c>
      <c r="S139" t="s">
        <v>10751</v>
      </c>
      <c r="T139" t="s">
        <v>10751</v>
      </c>
      <c r="U139" t="s">
        <v>10751</v>
      </c>
      <c r="V139" t="s">
        <v>10751</v>
      </c>
      <c r="W139" t="s">
        <v>10751</v>
      </c>
      <c r="X139" t="s">
        <v>10751</v>
      </c>
      <c r="Y139" t="s">
        <v>10751</v>
      </c>
      <c r="Z139" t="s">
        <v>10751</v>
      </c>
      <c r="AA139" t="s">
        <v>10751</v>
      </c>
      <c r="AB139" t="s">
        <v>10751</v>
      </c>
      <c r="AC139" t="s">
        <v>10751</v>
      </c>
      <c r="AD139" t="s">
        <v>10751</v>
      </c>
      <c r="AE139" t="s">
        <v>10751</v>
      </c>
      <c r="AF139" t="s">
        <v>10751</v>
      </c>
      <c r="AG139" t="s">
        <v>10751</v>
      </c>
      <c r="AH139" t="s">
        <v>10751</v>
      </c>
      <c r="AI139" t="s">
        <v>10751</v>
      </c>
      <c r="AJ139" t="s">
        <v>10751</v>
      </c>
      <c r="AK139" t="s">
        <v>10751</v>
      </c>
      <c r="AL139" t="s">
        <v>10751</v>
      </c>
      <c r="AM139" t="s">
        <v>10751</v>
      </c>
      <c r="AN139" t="s">
        <v>10751</v>
      </c>
      <c r="AO139" t="s">
        <v>10751</v>
      </c>
      <c r="AP139" t="s">
        <v>10751</v>
      </c>
      <c r="AQ139" t="s">
        <v>10751</v>
      </c>
      <c r="AR139" t="s">
        <v>10751</v>
      </c>
      <c r="AS139" t="s">
        <v>10751</v>
      </c>
      <c r="AT139" t="s">
        <v>10751</v>
      </c>
      <c r="AU139" t="s">
        <v>10751</v>
      </c>
      <c r="AV139" t="s">
        <v>10751</v>
      </c>
      <c r="AW139" t="s">
        <v>10751</v>
      </c>
      <c r="AX139" t="s">
        <v>10751</v>
      </c>
      <c r="AY139" t="s">
        <v>10751</v>
      </c>
      <c r="AZ139" t="s">
        <v>10751</v>
      </c>
      <c r="BA139" t="s">
        <v>10751</v>
      </c>
      <c r="BB139" t="s">
        <v>10751</v>
      </c>
      <c r="BC139" t="s">
        <v>10751</v>
      </c>
      <c r="BD139" t="s">
        <v>10751</v>
      </c>
    </row>
    <row r="140" spans="1:56">
      <c r="A140" t="s">
        <v>10753</v>
      </c>
      <c r="B140">
        <v>2000</v>
      </c>
      <c r="C140">
        <v>2009</v>
      </c>
      <c r="D140" t="s">
        <v>10751</v>
      </c>
      <c r="E140" t="s">
        <v>10751</v>
      </c>
      <c r="F140" t="s">
        <v>10751</v>
      </c>
      <c r="G140" t="str">
        <f t="shared" si="6"/>
        <v/>
      </c>
      <c r="H140" t="s">
        <v>10751</v>
      </c>
      <c r="I140" t="str">
        <f t="shared" si="7"/>
        <v/>
      </c>
      <c r="K140" t="s">
        <v>10751</v>
      </c>
      <c r="L140" t="s">
        <v>10751</v>
      </c>
      <c r="M140" t="s">
        <v>10751</v>
      </c>
      <c r="N140" t="s">
        <v>10751</v>
      </c>
      <c r="O140" t="s">
        <v>10751</v>
      </c>
      <c r="P140" t="s">
        <v>10751</v>
      </c>
      <c r="Q140" t="s">
        <v>10751</v>
      </c>
      <c r="R140" t="s">
        <v>10751</v>
      </c>
      <c r="S140" t="s">
        <v>10751</v>
      </c>
      <c r="T140" t="s">
        <v>10751</v>
      </c>
      <c r="U140" t="s">
        <v>10751</v>
      </c>
      <c r="V140" t="s">
        <v>10751</v>
      </c>
      <c r="W140" t="s">
        <v>10751</v>
      </c>
      <c r="X140" t="s">
        <v>10751</v>
      </c>
      <c r="Y140" t="s">
        <v>10751</v>
      </c>
      <c r="Z140" t="s">
        <v>10751</v>
      </c>
      <c r="AA140" t="s">
        <v>10751</v>
      </c>
      <c r="AB140" t="s">
        <v>10751</v>
      </c>
      <c r="AC140" t="s">
        <v>10751</v>
      </c>
      <c r="AD140" t="s">
        <v>10751</v>
      </c>
      <c r="AE140" t="s">
        <v>10751</v>
      </c>
      <c r="AF140" t="s">
        <v>10751</v>
      </c>
      <c r="AG140" t="s">
        <v>10751</v>
      </c>
      <c r="AH140" t="s">
        <v>10751</v>
      </c>
      <c r="AI140" t="s">
        <v>10751</v>
      </c>
      <c r="AJ140" t="s">
        <v>10751</v>
      </c>
      <c r="AK140" t="s">
        <v>10751</v>
      </c>
      <c r="AL140" t="s">
        <v>10751</v>
      </c>
      <c r="AM140" t="s">
        <v>10751</v>
      </c>
      <c r="AN140" t="s">
        <v>10751</v>
      </c>
      <c r="AO140" t="s">
        <v>10751</v>
      </c>
      <c r="AP140" t="s">
        <v>10751</v>
      </c>
      <c r="AQ140" t="s">
        <v>10751</v>
      </c>
      <c r="AR140" t="s">
        <v>10751</v>
      </c>
      <c r="AS140" t="s">
        <v>10751</v>
      </c>
      <c r="AT140" t="s">
        <v>10751</v>
      </c>
      <c r="AU140" t="s">
        <v>10751</v>
      </c>
      <c r="AV140" t="s">
        <v>10751</v>
      </c>
      <c r="AW140" t="s">
        <v>10751</v>
      </c>
      <c r="AX140" t="s">
        <v>10751</v>
      </c>
      <c r="AY140" t="s">
        <v>10751</v>
      </c>
      <c r="AZ140" t="s">
        <v>10751</v>
      </c>
      <c r="BA140" t="s">
        <v>10751</v>
      </c>
      <c r="BB140" t="s">
        <v>10751</v>
      </c>
      <c r="BC140" t="s">
        <v>10751</v>
      </c>
      <c r="BD140" t="s">
        <v>10751</v>
      </c>
    </row>
    <row r="141" spans="1:56">
      <c r="A141" t="s">
        <v>10753</v>
      </c>
      <c r="B141">
        <v>2000</v>
      </c>
      <c r="C141">
        <v>2010</v>
      </c>
      <c r="D141" t="s">
        <v>10751</v>
      </c>
      <c r="E141" t="s">
        <v>10751</v>
      </c>
      <c r="F141" t="s">
        <v>10751</v>
      </c>
      <c r="G141" t="str">
        <f t="shared" si="6"/>
        <v/>
      </c>
      <c r="H141" t="s">
        <v>10751</v>
      </c>
      <c r="I141" t="str">
        <f t="shared" si="7"/>
        <v/>
      </c>
      <c r="K141" t="s">
        <v>10751</v>
      </c>
      <c r="L141" t="s">
        <v>10751</v>
      </c>
      <c r="M141" t="s">
        <v>10751</v>
      </c>
      <c r="N141" t="s">
        <v>10751</v>
      </c>
      <c r="O141" t="s">
        <v>10751</v>
      </c>
      <c r="P141" t="s">
        <v>10751</v>
      </c>
      <c r="Q141" t="s">
        <v>10751</v>
      </c>
      <c r="R141" t="s">
        <v>10751</v>
      </c>
      <c r="S141" t="s">
        <v>10751</v>
      </c>
      <c r="T141" t="s">
        <v>10751</v>
      </c>
      <c r="U141" t="s">
        <v>10751</v>
      </c>
      <c r="V141" t="s">
        <v>10751</v>
      </c>
      <c r="W141" t="s">
        <v>10751</v>
      </c>
      <c r="X141" t="s">
        <v>10751</v>
      </c>
      <c r="Y141" t="s">
        <v>10751</v>
      </c>
      <c r="Z141" t="s">
        <v>10751</v>
      </c>
      <c r="AA141" t="s">
        <v>10751</v>
      </c>
      <c r="AB141" t="s">
        <v>10751</v>
      </c>
      <c r="AC141" t="s">
        <v>10751</v>
      </c>
      <c r="AD141" t="s">
        <v>10751</v>
      </c>
      <c r="AE141" t="s">
        <v>10751</v>
      </c>
      <c r="AF141" t="s">
        <v>10751</v>
      </c>
      <c r="AG141" t="s">
        <v>10751</v>
      </c>
      <c r="AH141" t="s">
        <v>10751</v>
      </c>
      <c r="AI141" t="s">
        <v>10751</v>
      </c>
      <c r="AJ141" t="s">
        <v>10751</v>
      </c>
      <c r="AK141" t="s">
        <v>10751</v>
      </c>
      <c r="AL141" t="s">
        <v>10751</v>
      </c>
      <c r="AM141" t="s">
        <v>10751</v>
      </c>
      <c r="AN141" t="s">
        <v>10751</v>
      </c>
      <c r="AO141" t="s">
        <v>10751</v>
      </c>
      <c r="AP141" t="s">
        <v>10751</v>
      </c>
      <c r="AQ141" t="s">
        <v>10751</v>
      </c>
      <c r="AR141" t="s">
        <v>10751</v>
      </c>
      <c r="AS141" t="s">
        <v>10751</v>
      </c>
      <c r="AT141" t="s">
        <v>10751</v>
      </c>
      <c r="AU141" t="s">
        <v>10751</v>
      </c>
      <c r="AV141" t="s">
        <v>10751</v>
      </c>
      <c r="AW141" t="s">
        <v>10751</v>
      </c>
      <c r="AX141" t="s">
        <v>10751</v>
      </c>
      <c r="AY141" t="s">
        <v>10751</v>
      </c>
      <c r="AZ141" t="s">
        <v>10751</v>
      </c>
      <c r="BA141" t="s">
        <v>10751</v>
      </c>
      <c r="BB141" t="s">
        <v>10751</v>
      </c>
      <c r="BC141" t="s">
        <v>10751</v>
      </c>
      <c r="BD141" t="s">
        <v>10751</v>
      </c>
    </row>
    <row r="142" spans="1:56">
      <c r="A142" t="s">
        <v>10753</v>
      </c>
      <c r="B142">
        <v>2000</v>
      </c>
      <c r="C142">
        <v>2011</v>
      </c>
      <c r="D142" t="s">
        <v>10751</v>
      </c>
      <c r="E142" t="s">
        <v>10751</v>
      </c>
      <c r="F142" t="s">
        <v>10751</v>
      </c>
      <c r="G142" t="str">
        <f t="shared" si="6"/>
        <v/>
      </c>
      <c r="H142" t="s">
        <v>10751</v>
      </c>
      <c r="I142" t="str">
        <f t="shared" si="7"/>
        <v/>
      </c>
      <c r="K142" t="s">
        <v>10751</v>
      </c>
      <c r="L142" t="s">
        <v>10751</v>
      </c>
      <c r="M142" t="s">
        <v>10751</v>
      </c>
      <c r="N142" t="s">
        <v>10751</v>
      </c>
      <c r="O142" t="s">
        <v>10751</v>
      </c>
      <c r="P142" t="s">
        <v>10751</v>
      </c>
      <c r="Q142" t="s">
        <v>10751</v>
      </c>
      <c r="R142" t="s">
        <v>10751</v>
      </c>
      <c r="S142" t="s">
        <v>10751</v>
      </c>
      <c r="T142" t="s">
        <v>10751</v>
      </c>
      <c r="U142" t="s">
        <v>10751</v>
      </c>
      <c r="V142" t="s">
        <v>10751</v>
      </c>
      <c r="W142" t="s">
        <v>10751</v>
      </c>
      <c r="X142" t="s">
        <v>10751</v>
      </c>
      <c r="Y142" t="s">
        <v>10751</v>
      </c>
      <c r="Z142" t="s">
        <v>10751</v>
      </c>
      <c r="AA142" t="s">
        <v>10751</v>
      </c>
      <c r="AB142" t="s">
        <v>10751</v>
      </c>
      <c r="AC142" t="s">
        <v>10751</v>
      </c>
      <c r="AD142" t="s">
        <v>10751</v>
      </c>
      <c r="AE142" t="s">
        <v>10751</v>
      </c>
      <c r="AF142" t="s">
        <v>10751</v>
      </c>
      <c r="AG142" t="s">
        <v>10751</v>
      </c>
      <c r="AH142" t="s">
        <v>10751</v>
      </c>
      <c r="AI142" t="s">
        <v>10751</v>
      </c>
      <c r="AJ142" t="s">
        <v>10751</v>
      </c>
      <c r="AK142" t="s">
        <v>10751</v>
      </c>
      <c r="AL142" t="s">
        <v>10751</v>
      </c>
      <c r="AM142" t="s">
        <v>10751</v>
      </c>
      <c r="AN142" t="s">
        <v>10751</v>
      </c>
      <c r="AO142" t="s">
        <v>10751</v>
      </c>
      <c r="AP142" t="s">
        <v>10751</v>
      </c>
      <c r="AQ142" t="s">
        <v>10751</v>
      </c>
      <c r="AR142" t="s">
        <v>10751</v>
      </c>
      <c r="AS142" t="s">
        <v>10751</v>
      </c>
      <c r="AT142" t="s">
        <v>10751</v>
      </c>
      <c r="AU142" t="s">
        <v>10751</v>
      </c>
      <c r="AV142" t="s">
        <v>10751</v>
      </c>
      <c r="AW142" t="s">
        <v>10751</v>
      </c>
      <c r="AX142" t="s">
        <v>10751</v>
      </c>
      <c r="AY142" t="s">
        <v>10751</v>
      </c>
      <c r="AZ142" t="s">
        <v>10751</v>
      </c>
      <c r="BA142" t="s">
        <v>10751</v>
      </c>
      <c r="BB142" t="s">
        <v>10751</v>
      </c>
      <c r="BC142" t="s">
        <v>10751</v>
      </c>
      <c r="BD142" t="s">
        <v>10751</v>
      </c>
    </row>
    <row r="143" spans="1:56">
      <c r="A143" t="s">
        <v>10753</v>
      </c>
      <c r="B143">
        <v>2000</v>
      </c>
      <c r="C143">
        <v>2012</v>
      </c>
      <c r="D143" t="s">
        <v>10751</v>
      </c>
      <c r="E143" t="s">
        <v>10751</v>
      </c>
      <c r="F143" t="s">
        <v>10751</v>
      </c>
      <c r="G143" t="str">
        <f t="shared" si="6"/>
        <v/>
      </c>
      <c r="H143" t="s">
        <v>10751</v>
      </c>
      <c r="I143" t="str">
        <f t="shared" si="7"/>
        <v/>
      </c>
      <c r="K143" t="s">
        <v>10751</v>
      </c>
      <c r="L143" t="s">
        <v>10751</v>
      </c>
      <c r="M143" t="s">
        <v>10751</v>
      </c>
      <c r="N143" t="s">
        <v>10751</v>
      </c>
      <c r="O143" t="s">
        <v>10751</v>
      </c>
      <c r="P143" t="s">
        <v>10751</v>
      </c>
      <c r="Q143" t="s">
        <v>10751</v>
      </c>
      <c r="R143" t="s">
        <v>10751</v>
      </c>
      <c r="S143" t="s">
        <v>10751</v>
      </c>
      <c r="T143" t="s">
        <v>10751</v>
      </c>
      <c r="U143" t="s">
        <v>10751</v>
      </c>
      <c r="V143" t="s">
        <v>10751</v>
      </c>
      <c r="W143" t="s">
        <v>10751</v>
      </c>
      <c r="X143" t="s">
        <v>10751</v>
      </c>
      <c r="Y143" t="s">
        <v>10751</v>
      </c>
      <c r="Z143" t="s">
        <v>10751</v>
      </c>
      <c r="AA143" t="s">
        <v>10751</v>
      </c>
      <c r="AB143" t="s">
        <v>10751</v>
      </c>
      <c r="AC143" t="s">
        <v>10751</v>
      </c>
      <c r="AD143" t="s">
        <v>10751</v>
      </c>
      <c r="AE143" t="s">
        <v>10751</v>
      </c>
      <c r="AF143" t="s">
        <v>10751</v>
      </c>
      <c r="AG143" t="s">
        <v>10751</v>
      </c>
      <c r="AH143" t="s">
        <v>10751</v>
      </c>
      <c r="AI143" t="s">
        <v>10751</v>
      </c>
      <c r="AJ143" t="s">
        <v>10751</v>
      </c>
      <c r="AK143" t="s">
        <v>10751</v>
      </c>
      <c r="AL143" t="s">
        <v>10751</v>
      </c>
      <c r="AM143" t="s">
        <v>10751</v>
      </c>
      <c r="AN143" t="s">
        <v>10751</v>
      </c>
      <c r="AO143" t="s">
        <v>10751</v>
      </c>
      <c r="AP143" t="s">
        <v>10751</v>
      </c>
      <c r="AQ143" t="s">
        <v>10751</v>
      </c>
      <c r="AR143" t="s">
        <v>10751</v>
      </c>
      <c r="AS143" t="s">
        <v>10751</v>
      </c>
      <c r="AT143" t="s">
        <v>10751</v>
      </c>
      <c r="AU143" t="s">
        <v>10751</v>
      </c>
      <c r="AV143" t="s">
        <v>10751</v>
      </c>
      <c r="AW143" t="s">
        <v>10751</v>
      </c>
      <c r="AX143" t="s">
        <v>10751</v>
      </c>
      <c r="AY143" t="s">
        <v>10751</v>
      </c>
      <c r="AZ143" t="s">
        <v>10751</v>
      </c>
      <c r="BA143" t="s">
        <v>10751</v>
      </c>
      <c r="BB143" t="s">
        <v>10751</v>
      </c>
      <c r="BC143" t="s">
        <v>10751</v>
      </c>
      <c r="BD143" t="s">
        <v>10751</v>
      </c>
    </row>
    <row r="144" spans="1:56">
      <c r="A144" t="s">
        <v>10753</v>
      </c>
      <c r="B144">
        <v>2000</v>
      </c>
      <c r="C144">
        <v>2013</v>
      </c>
      <c r="D144" t="s">
        <v>10751</v>
      </c>
      <c r="E144" t="s">
        <v>10751</v>
      </c>
      <c r="F144" t="s">
        <v>10751</v>
      </c>
      <c r="G144" t="str">
        <f t="shared" si="6"/>
        <v/>
      </c>
      <c r="H144" t="s">
        <v>10751</v>
      </c>
      <c r="I144" t="str">
        <f t="shared" si="7"/>
        <v/>
      </c>
      <c r="K144" t="s">
        <v>10751</v>
      </c>
      <c r="L144" t="s">
        <v>10751</v>
      </c>
      <c r="M144" t="s">
        <v>10751</v>
      </c>
      <c r="N144" t="s">
        <v>10751</v>
      </c>
      <c r="O144" t="s">
        <v>10751</v>
      </c>
      <c r="P144" t="s">
        <v>10751</v>
      </c>
      <c r="Q144" t="s">
        <v>10751</v>
      </c>
      <c r="R144" t="s">
        <v>10751</v>
      </c>
      <c r="S144" t="s">
        <v>10751</v>
      </c>
      <c r="T144" t="s">
        <v>10751</v>
      </c>
      <c r="U144" t="s">
        <v>10751</v>
      </c>
      <c r="V144" t="s">
        <v>10751</v>
      </c>
      <c r="W144" t="s">
        <v>10751</v>
      </c>
      <c r="X144" t="s">
        <v>10751</v>
      </c>
      <c r="Y144" t="s">
        <v>10751</v>
      </c>
      <c r="Z144" t="s">
        <v>10751</v>
      </c>
      <c r="AA144" t="s">
        <v>10751</v>
      </c>
      <c r="AB144" t="s">
        <v>10751</v>
      </c>
      <c r="AC144" t="s">
        <v>10751</v>
      </c>
      <c r="AD144" t="s">
        <v>10751</v>
      </c>
      <c r="AE144" t="s">
        <v>10751</v>
      </c>
      <c r="AF144" t="s">
        <v>10751</v>
      </c>
      <c r="AG144" t="s">
        <v>10751</v>
      </c>
      <c r="AH144" t="s">
        <v>10751</v>
      </c>
      <c r="AI144" t="s">
        <v>10751</v>
      </c>
      <c r="AJ144" t="s">
        <v>10751</v>
      </c>
      <c r="AK144" t="s">
        <v>10751</v>
      </c>
      <c r="AL144" t="s">
        <v>10751</v>
      </c>
      <c r="AM144" t="s">
        <v>10751</v>
      </c>
      <c r="AN144" t="s">
        <v>10751</v>
      </c>
      <c r="AO144" t="s">
        <v>10751</v>
      </c>
      <c r="AP144" t="s">
        <v>10751</v>
      </c>
      <c r="AQ144" t="s">
        <v>10751</v>
      </c>
      <c r="AR144" t="s">
        <v>10751</v>
      </c>
      <c r="AS144" t="s">
        <v>10751</v>
      </c>
      <c r="AT144" t="s">
        <v>10751</v>
      </c>
      <c r="AU144" t="s">
        <v>10751</v>
      </c>
      <c r="AV144" t="s">
        <v>10751</v>
      </c>
      <c r="AW144" t="s">
        <v>10751</v>
      </c>
      <c r="AX144" t="s">
        <v>10751</v>
      </c>
      <c r="AY144" t="s">
        <v>10751</v>
      </c>
      <c r="AZ144" t="s">
        <v>10751</v>
      </c>
      <c r="BA144" t="s">
        <v>10751</v>
      </c>
      <c r="BB144" t="s">
        <v>10751</v>
      </c>
      <c r="BC144" t="s">
        <v>10751</v>
      </c>
      <c r="BD144" t="s">
        <v>10751</v>
      </c>
    </row>
    <row r="145" spans="1:56">
      <c r="A145" t="s">
        <v>10753</v>
      </c>
      <c r="B145">
        <v>2000</v>
      </c>
      <c r="C145">
        <v>2014</v>
      </c>
      <c r="D145" t="s">
        <v>10751</v>
      </c>
      <c r="E145" t="s">
        <v>10751</v>
      </c>
      <c r="F145" t="s">
        <v>10751</v>
      </c>
      <c r="G145" t="str">
        <f t="shared" si="6"/>
        <v/>
      </c>
      <c r="H145" t="s">
        <v>10751</v>
      </c>
      <c r="I145" t="str">
        <f t="shared" si="7"/>
        <v/>
      </c>
      <c r="K145" t="s">
        <v>10751</v>
      </c>
      <c r="L145" t="s">
        <v>10751</v>
      </c>
      <c r="M145" t="s">
        <v>10751</v>
      </c>
      <c r="N145" t="s">
        <v>10751</v>
      </c>
      <c r="O145" t="s">
        <v>10751</v>
      </c>
      <c r="P145" t="s">
        <v>10751</v>
      </c>
      <c r="Q145" t="s">
        <v>10751</v>
      </c>
      <c r="R145" t="s">
        <v>10751</v>
      </c>
      <c r="S145" t="s">
        <v>10751</v>
      </c>
      <c r="T145" t="s">
        <v>10751</v>
      </c>
      <c r="U145" t="s">
        <v>10751</v>
      </c>
      <c r="V145" t="s">
        <v>10751</v>
      </c>
      <c r="W145" t="s">
        <v>10751</v>
      </c>
      <c r="X145" t="s">
        <v>10751</v>
      </c>
      <c r="Y145" t="s">
        <v>10751</v>
      </c>
      <c r="Z145" t="s">
        <v>10751</v>
      </c>
      <c r="AA145" t="s">
        <v>10751</v>
      </c>
      <c r="AB145" t="s">
        <v>10751</v>
      </c>
      <c r="AC145" t="s">
        <v>10751</v>
      </c>
      <c r="AD145" t="s">
        <v>10751</v>
      </c>
      <c r="AE145" t="s">
        <v>10751</v>
      </c>
      <c r="AF145" t="s">
        <v>10751</v>
      </c>
      <c r="AG145" t="s">
        <v>10751</v>
      </c>
      <c r="AH145" t="s">
        <v>10751</v>
      </c>
      <c r="AI145" t="s">
        <v>10751</v>
      </c>
      <c r="AJ145" t="s">
        <v>10751</v>
      </c>
      <c r="AK145" t="s">
        <v>10751</v>
      </c>
      <c r="AL145" t="s">
        <v>10751</v>
      </c>
      <c r="AM145" t="s">
        <v>10751</v>
      </c>
      <c r="AN145" t="s">
        <v>10751</v>
      </c>
      <c r="AO145" t="s">
        <v>10751</v>
      </c>
      <c r="AP145" t="s">
        <v>10751</v>
      </c>
      <c r="AQ145" t="s">
        <v>10751</v>
      </c>
      <c r="AR145" t="s">
        <v>10751</v>
      </c>
      <c r="AS145" t="s">
        <v>10751</v>
      </c>
      <c r="AT145" t="s">
        <v>10751</v>
      </c>
      <c r="AU145" t="s">
        <v>10751</v>
      </c>
      <c r="AV145" t="s">
        <v>10751</v>
      </c>
      <c r="AW145" t="s">
        <v>10751</v>
      </c>
      <c r="AX145" t="s">
        <v>10751</v>
      </c>
      <c r="AY145" t="s">
        <v>10751</v>
      </c>
      <c r="AZ145" t="s">
        <v>10751</v>
      </c>
      <c r="BA145" t="s">
        <v>10751</v>
      </c>
      <c r="BB145" t="s">
        <v>10751</v>
      </c>
      <c r="BC145" t="s">
        <v>10751</v>
      </c>
      <c r="BD145" t="s">
        <v>10751</v>
      </c>
    </row>
    <row r="146" spans="1:56">
      <c r="A146" t="s">
        <v>10753</v>
      </c>
      <c r="B146">
        <v>2000</v>
      </c>
      <c r="C146">
        <v>2015</v>
      </c>
      <c r="D146" t="s">
        <v>10751</v>
      </c>
      <c r="E146" t="s">
        <v>10751</v>
      </c>
      <c r="F146" t="s">
        <v>10751</v>
      </c>
      <c r="G146" t="str">
        <f t="shared" si="6"/>
        <v/>
      </c>
      <c r="H146" t="s">
        <v>10751</v>
      </c>
      <c r="I146" t="str">
        <f t="shared" si="7"/>
        <v/>
      </c>
      <c r="K146" t="s">
        <v>10751</v>
      </c>
      <c r="L146" t="s">
        <v>10751</v>
      </c>
      <c r="M146" t="s">
        <v>10751</v>
      </c>
      <c r="N146" t="s">
        <v>10751</v>
      </c>
      <c r="O146" t="s">
        <v>10751</v>
      </c>
      <c r="P146" t="s">
        <v>10751</v>
      </c>
      <c r="Q146" t="s">
        <v>10751</v>
      </c>
      <c r="R146" t="s">
        <v>10751</v>
      </c>
      <c r="S146" t="s">
        <v>10751</v>
      </c>
      <c r="T146" t="s">
        <v>10751</v>
      </c>
      <c r="U146" t="s">
        <v>10751</v>
      </c>
      <c r="V146" t="s">
        <v>10751</v>
      </c>
      <c r="W146" t="s">
        <v>10751</v>
      </c>
      <c r="X146" t="s">
        <v>10751</v>
      </c>
      <c r="Y146" t="s">
        <v>10751</v>
      </c>
      <c r="Z146" t="s">
        <v>10751</v>
      </c>
      <c r="AA146" t="s">
        <v>10751</v>
      </c>
      <c r="AB146" t="s">
        <v>10751</v>
      </c>
      <c r="AC146" t="s">
        <v>10751</v>
      </c>
      <c r="AD146" t="s">
        <v>10751</v>
      </c>
      <c r="AE146" t="s">
        <v>10751</v>
      </c>
      <c r="AF146" t="s">
        <v>10751</v>
      </c>
      <c r="AG146" t="s">
        <v>10751</v>
      </c>
      <c r="AH146" t="s">
        <v>10751</v>
      </c>
      <c r="AI146" t="s">
        <v>10751</v>
      </c>
      <c r="AJ146" t="s">
        <v>10751</v>
      </c>
      <c r="AK146" t="s">
        <v>10751</v>
      </c>
      <c r="AL146" t="s">
        <v>10751</v>
      </c>
      <c r="AM146" t="s">
        <v>10751</v>
      </c>
      <c r="AN146" t="s">
        <v>10751</v>
      </c>
      <c r="AO146" t="s">
        <v>10751</v>
      </c>
      <c r="AP146" t="s">
        <v>10751</v>
      </c>
      <c r="AQ146" t="s">
        <v>10751</v>
      </c>
      <c r="AR146" t="s">
        <v>10751</v>
      </c>
      <c r="AS146" t="s">
        <v>10751</v>
      </c>
      <c r="AT146" t="s">
        <v>10751</v>
      </c>
      <c r="AU146" t="s">
        <v>10751</v>
      </c>
      <c r="AV146" t="s">
        <v>10751</v>
      </c>
      <c r="AW146" t="s">
        <v>10751</v>
      </c>
      <c r="AX146" t="s">
        <v>10751</v>
      </c>
      <c r="AY146" t="s">
        <v>10751</v>
      </c>
      <c r="AZ146" t="s">
        <v>10751</v>
      </c>
      <c r="BA146" t="s">
        <v>10751</v>
      </c>
      <c r="BB146" t="s">
        <v>10751</v>
      </c>
      <c r="BC146" t="s">
        <v>10751</v>
      </c>
      <c r="BD146" t="s">
        <v>10751</v>
      </c>
    </row>
    <row r="147" spans="1:56">
      <c r="A147" t="s">
        <v>10753</v>
      </c>
      <c r="B147">
        <v>2000</v>
      </c>
      <c r="C147">
        <v>2016</v>
      </c>
      <c r="D147" t="s">
        <v>10751</v>
      </c>
      <c r="E147" t="s">
        <v>10751</v>
      </c>
      <c r="F147" t="s">
        <v>10751</v>
      </c>
      <c r="G147" t="str">
        <f t="shared" si="6"/>
        <v/>
      </c>
      <c r="H147" t="s">
        <v>10751</v>
      </c>
      <c r="I147" t="str">
        <f t="shared" si="7"/>
        <v/>
      </c>
      <c r="K147" t="s">
        <v>10751</v>
      </c>
      <c r="L147" t="s">
        <v>10751</v>
      </c>
      <c r="M147" t="s">
        <v>10751</v>
      </c>
      <c r="N147" t="s">
        <v>10751</v>
      </c>
      <c r="O147" t="s">
        <v>10751</v>
      </c>
      <c r="P147" t="s">
        <v>10751</v>
      </c>
      <c r="Q147" t="s">
        <v>10751</v>
      </c>
      <c r="R147" t="s">
        <v>10751</v>
      </c>
      <c r="S147" t="s">
        <v>10751</v>
      </c>
      <c r="T147" t="s">
        <v>10751</v>
      </c>
      <c r="U147" t="s">
        <v>10751</v>
      </c>
      <c r="V147" t="s">
        <v>10751</v>
      </c>
      <c r="W147" t="s">
        <v>10751</v>
      </c>
      <c r="X147" t="s">
        <v>10751</v>
      </c>
      <c r="Y147" t="s">
        <v>10751</v>
      </c>
      <c r="Z147" t="s">
        <v>10751</v>
      </c>
      <c r="AA147" t="s">
        <v>10751</v>
      </c>
      <c r="AB147" t="s">
        <v>10751</v>
      </c>
      <c r="AC147" t="s">
        <v>10751</v>
      </c>
      <c r="AD147" t="s">
        <v>10751</v>
      </c>
      <c r="AE147" t="s">
        <v>10751</v>
      </c>
      <c r="AF147" t="s">
        <v>10751</v>
      </c>
      <c r="AG147" t="s">
        <v>10751</v>
      </c>
      <c r="AH147" t="s">
        <v>10751</v>
      </c>
      <c r="AI147" t="s">
        <v>10751</v>
      </c>
      <c r="AJ147" t="s">
        <v>10751</v>
      </c>
      <c r="AK147" t="s">
        <v>10751</v>
      </c>
      <c r="AL147" t="s">
        <v>10751</v>
      </c>
      <c r="AM147" t="s">
        <v>10751</v>
      </c>
      <c r="AN147" t="s">
        <v>10751</v>
      </c>
      <c r="AO147" t="s">
        <v>10751</v>
      </c>
      <c r="AP147" t="s">
        <v>10751</v>
      </c>
      <c r="AQ147" t="s">
        <v>10751</v>
      </c>
      <c r="AR147" t="s">
        <v>10751</v>
      </c>
      <c r="AS147" t="s">
        <v>10751</v>
      </c>
      <c r="AT147" t="s">
        <v>10751</v>
      </c>
      <c r="AU147" t="s">
        <v>10751</v>
      </c>
      <c r="AV147" t="s">
        <v>10751</v>
      </c>
      <c r="AW147" t="s">
        <v>10751</v>
      </c>
      <c r="AX147" t="s">
        <v>10751</v>
      </c>
      <c r="AY147" t="s">
        <v>10751</v>
      </c>
      <c r="AZ147" t="s">
        <v>10751</v>
      </c>
      <c r="BA147" t="s">
        <v>10751</v>
      </c>
      <c r="BB147" t="s">
        <v>10751</v>
      </c>
      <c r="BC147" t="s">
        <v>10751</v>
      </c>
      <c r="BD147" t="s">
        <v>10751</v>
      </c>
    </row>
    <row r="148" spans="1:56">
      <c r="A148" t="s">
        <v>10753</v>
      </c>
      <c r="B148">
        <v>2000</v>
      </c>
      <c r="C148">
        <v>2017</v>
      </c>
      <c r="D148" t="s">
        <v>10751</v>
      </c>
      <c r="E148" t="s">
        <v>10751</v>
      </c>
      <c r="F148" t="s">
        <v>10751</v>
      </c>
      <c r="G148" t="str">
        <f t="shared" si="6"/>
        <v/>
      </c>
      <c r="H148" t="s">
        <v>10751</v>
      </c>
      <c r="I148" t="str">
        <f t="shared" si="7"/>
        <v/>
      </c>
      <c r="K148" t="s">
        <v>10751</v>
      </c>
      <c r="L148" t="s">
        <v>10751</v>
      </c>
      <c r="M148" t="s">
        <v>10751</v>
      </c>
      <c r="N148" t="s">
        <v>10751</v>
      </c>
      <c r="O148" t="s">
        <v>10751</v>
      </c>
      <c r="P148" t="s">
        <v>10751</v>
      </c>
      <c r="Q148" t="s">
        <v>10751</v>
      </c>
      <c r="R148" t="s">
        <v>10751</v>
      </c>
      <c r="S148" t="s">
        <v>10751</v>
      </c>
      <c r="T148" t="s">
        <v>10751</v>
      </c>
      <c r="U148" t="s">
        <v>10751</v>
      </c>
      <c r="V148" t="s">
        <v>10751</v>
      </c>
      <c r="W148" t="s">
        <v>10751</v>
      </c>
      <c r="X148" t="s">
        <v>10751</v>
      </c>
      <c r="Y148" t="s">
        <v>10751</v>
      </c>
      <c r="Z148" t="s">
        <v>10751</v>
      </c>
      <c r="AA148" t="s">
        <v>10751</v>
      </c>
      <c r="AB148" t="s">
        <v>10751</v>
      </c>
      <c r="AC148" t="s">
        <v>10751</v>
      </c>
      <c r="AD148" t="s">
        <v>10751</v>
      </c>
      <c r="AE148" t="s">
        <v>10751</v>
      </c>
      <c r="AF148" t="s">
        <v>10751</v>
      </c>
      <c r="AG148" t="s">
        <v>10751</v>
      </c>
      <c r="AH148" t="s">
        <v>10751</v>
      </c>
      <c r="AI148" t="s">
        <v>10751</v>
      </c>
      <c r="AJ148" t="s">
        <v>10751</v>
      </c>
      <c r="AK148" t="s">
        <v>10751</v>
      </c>
      <c r="AL148" t="s">
        <v>10751</v>
      </c>
      <c r="AM148" t="s">
        <v>10751</v>
      </c>
      <c r="AN148" t="s">
        <v>10751</v>
      </c>
      <c r="AO148" t="s">
        <v>10751</v>
      </c>
      <c r="AP148" t="s">
        <v>10751</v>
      </c>
      <c r="AQ148" t="s">
        <v>10751</v>
      </c>
      <c r="AR148" t="s">
        <v>10751</v>
      </c>
      <c r="AS148" t="s">
        <v>10751</v>
      </c>
      <c r="AT148" t="s">
        <v>10751</v>
      </c>
      <c r="AU148" t="s">
        <v>10751</v>
      </c>
      <c r="AV148" t="s">
        <v>10751</v>
      </c>
      <c r="AW148" t="s">
        <v>10751</v>
      </c>
      <c r="AX148" t="s">
        <v>10751</v>
      </c>
      <c r="AY148" t="s">
        <v>10751</v>
      </c>
      <c r="AZ148" t="s">
        <v>10751</v>
      </c>
      <c r="BA148" t="s">
        <v>10751</v>
      </c>
      <c r="BB148" t="s">
        <v>10751</v>
      </c>
      <c r="BC148" t="s">
        <v>10751</v>
      </c>
      <c r="BD148" t="s">
        <v>10751</v>
      </c>
    </row>
    <row r="149" spans="1:56">
      <c r="A149" t="s">
        <v>10753</v>
      </c>
      <c r="B149">
        <v>2000</v>
      </c>
      <c r="C149">
        <v>2018</v>
      </c>
      <c r="D149" t="s">
        <v>10751</v>
      </c>
      <c r="E149" t="s">
        <v>10751</v>
      </c>
      <c r="F149" t="s">
        <v>10751</v>
      </c>
      <c r="G149" t="str">
        <f t="shared" si="6"/>
        <v/>
      </c>
      <c r="H149" t="s">
        <v>10751</v>
      </c>
      <c r="I149" t="str">
        <f t="shared" si="7"/>
        <v/>
      </c>
      <c r="K149" t="s">
        <v>10751</v>
      </c>
      <c r="L149" t="s">
        <v>10751</v>
      </c>
      <c r="M149" t="s">
        <v>10751</v>
      </c>
      <c r="N149" t="s">
        <v>10751</v>
      </c>
      <c r="O149" t="s">
        <v>10751</v>
      </c>
      <c r="P149" t="s">
        <v>10751</v>
      </c>
      <c r="Q149" t="s">
        <v>10751</v>
      </c>
      <c r="R149" t="s">
        <v>10751</v>
      </c>
      <c r="S149" t="s">
        <v>10751</v>
      </c>
      <c r="T149" t="s">
        <v>10751</v>
      </c>
      <c r="U149" t="s">
        <v>10751</v>
      </c>
      <c r="V149" t="s">
        <v>10751</v>
      </c>
      <c r="W149" t="s">
        <v>10751</v>
      </c>
      <c r="X149" t="s">
        <v>10751</v>
      </c>
      <c r="Y149" t="s">
        <v>10751</v>
      </c>
      <c r="Z149" t="s">
        <v>10751</v>
      </c>
      <c r="AA149" t="s">
        <v>10751</v>
      </c>
      <c r="AB149" t="s">
        <v>10751</v>
      </c>
      <c r="AC149" t="s">
        <v>10751</v>
      </c>
      <c r="AD149" t="s">
        <v>10751</v>
      </c>
      <c r="AE149" t="s">
        <v>10751</v>
      </c>
      <c r="AF149" t="s">
        <v>10751</v>
      </c>
      <c r="AG149" t="s">
        <v>10751</v>
      </c>
      <c r="AH149" t="s">
        <v>10751</v>
      </c>
      <c r="AI149" t="s">
        <v>10751</v>
      </c>
      <c r="AJ149" t="s">
        <v>10751</v>
      </c>
      <c r="AK149" t="s">
        <v>10751</v>
      </c>
      <c r="AL149" t="s">
        <v>10751</v>
      </c>
      <c r="AM149" t="s">
        <v>10751</v>
      </c>
      <c r="AN149" t="s">
        <v>10751</v>
      </c>
      <c r="AO149" t="s">
        <v>10751</v>
      </c>
      <c r="AP149" t="s">
        <v>10751</v>
      </c>
      <c r="AQ149" t="s">
        <v>10751</v>
      </c>
      <c r="AR149" t="s">
        <v>10751</v>
      </c>
      <c r="AS149" t="s">
        <v>10751</v>
      </c>
      <c r="AT149" t="s">
        <v>10751</v>
      </c>
      <c r="AU149" t="s">
        <v>10751</v>
      </c>
      <c r="AV149" t="s">
        <v>10751</v>
      </c>
      <c r="AW149" t="s">
        <v>10751</v>
      </c>
      <c r="AX149" t="s">
        <v>10751</v>
      </c>
      <c r="AY149" t="s">
        <v>10751</v>
      </c>
      <c r="AZ149" t="s">
        <v>10751</v>
      </c>
      <c r="BA149" t="s">
        <v>10751</v>
      </c>
      <c r="BB149" t="s">
        <v>10751</v>
      </c>
      <c r="BC149" t="s">
        <v>10751</v>
      </c>
      <c r="BD149" t="s">
        <v>10751</v>
      </c>
    </row>
    <row r="150" spans="1:56">
      <c r="A150" t="s">
        <v>10753</v>
      </c>
      <c r="B150">
        <v>2000</v>
      </c>
      <c r="C150">
        <v>2019</v>
      </c>
      <c r="D150" t="s">
        <v>10751</v>
      </c>
      <c r="E150" t="s">
        <v>10751</v>
      </c>
      <c r="F150" t="s">
        <v>10751</v>
      </c>
      <c r="G150" t="str">
        <f t="shared" si="6"/>
        <v/>
      </c>
      <c r="H150" t="s">
        <v>10751</v>
      </c>
      <c r="I150" t="str">
        <f t="shared" si="7"/>
        <v/>
      </c>
      <c r="K150" t="s">
        <v>10751</v>
      </c>
      <c r="L150" t="s">
        <v>10751</v>
      </c>
      <c r="M150" t="s">
        <v>10751</v>
      </c>
      <c r="N150" t="s">
        <v>10751</v>
      </c>
      <c r="O150" t="s">
        <v>10751</v>
      </c>
      <c r="P150" t="s">
        <v>10751</v>
      </c>
      <c r="Q150" t="s">
        <v>10751</v>
      </c>
      <c r="R150" t="s">
        <v>10751</v>
      </c>
      <c r="S150" t="s">
        <v>10751</v>
      </c>
      <c r="T150" t="s">
        <v>10751</v>
      </c>
      <c r="U150" t="s">
        <v>10751</v>
      </c>
      <c r="V150" t="s">
        <v>10751</v>
      </c>
      <c r="W150" t="s">
        <v>10751</v>
      </c>
      <c r="X150" t="s">
        <v>10751</v>
      </c>
      <c r="Y150" t="s">
        <v>10751</v>
      </c>
      <c r="Z150" t="s">
        <v>10751</v>
      </c>
      <c r="AA150" t="s">
        <v>10751</v>
      </c>
      <c r="AB150" t="s">
        <v>10751</v>
      </c>
      <c r="AC150" t="s">
        <v>10751</v>
      </c>
      <c r="AD150" t="s">
        <v>10751</v>
      </c>
      <c r="AE150" t="s">
        <v>10751</v>
      </c>
      <c r="AF150" t="s">
        <v>10751</v>
      </c>
      <c r="AG150" t="s">
        <v>10751</v>
      </c>
      <c r="AH150" t="s">
        <v>10751</v>
      </c>
      <c r="AI150" t="s">
        <v>10751</v>
      </c>
      <c r="AJ150" t="s">
        <v>10751</v>
      </c>
      <c r="AK150" t="s">
        <v>10751</v>
      </c>
      <c r="AL150" t="s">
        <v>10751</v>
      </c>
      <c r="AM150" t="s">
        <v>10751</v>
      </c>
      <c r="AN150" t="s">
        <v>10751</v>
      </c>
      <c r="AO150" t="s">
        <v>10751</v>
      </c>
      <c r="AP150" t="s">
        <v>10751</v>
      </c>
      <c r="AQ150" t="s">
        <v>10751</v>
      </c>
      <c r="AR150" t="s">
        <v>10751</v>
      </c>
      <c r="AS150" t="s">
        <v>10751</v>
      </c>
      <c r="AT150" t="s">
        <v>10751</v>
      </c>
      <c r="AU150" t="s">
        <v>10751</v>
      </c>
      <c r="AV150" t="s">
        <v>10751</v>
      </c>
      <c r="AW150" t="s">
        <v>10751</v>
      </c>
      <c r="AX150" t="s">
        <v>10751</v>
      </c>
      <c r="AY150" t="s">
        <v>10751</v>
      </c>
      <c r="AZ150" t="s">
        <v>10751</v>
      </c>
      <c r="BA150" t="s">
        <v>10751</v>
      </c>
      <c r="BB150" t="s">
        <v>10751</v>
      </c>
      <c r="BC150" t="s">
        <v>10751</v>
      </c>
      <c r="BD150" t="s">
        <v>10751</v>
      </c>
    </row>
    <row r="151" spans="1:56">
      <c r="A151" t="s">
        <v>10753</v>
      </c>
      <c r="B151">
        <v>2000</v>
      </c>
      <c r="C151">
        <v>2020</v>
      </c>
      <c r="D151" t="s">
        <v>10751</v>
      </c>
      <c r="E151" t="s">
        <v>10751</v>
      </c>
      <c r="F151" t="s">
        <v>10751</v>
      </c>
      <c r="G151" t="str">
        <f t="shared" si="6"/>
        <v/>
      </c>
      <c r="H151" t="s">
        <v>10751</v>
      </c>
      <c r="I151" t="str">
        <f t="shared" si="7"/>
        <v/>
      </c>
      <c r="K151" t="s">
        <v>10751</v>
      </c>
      <c r="L151" t="s">
        <v>10751</v>
      </c>
      <c r="M151" t="s">
        <v>10751</v>
      </c>
      <c r="N151" t="s">
        <v>10751</v>
      </c>
      <c r="O151" t="s">
        <v>10751</v>
      </c>
      <c r="P151" t="s">
        <v>10751</v>
      </c>
      <c r="Q151" t="s">
        <v>10751</v>
      </c>
      <c r="R151" t="s">
        <v>10751</v>
      </c>
      <c r="S151" t="s">
        <v>10751</v>
      </c>
      <c r="T151" t="s">
        <v>10751</v>
      </c>
      <c r="U151" t="s">
        <v>10751</v>
      </c>
      <c r="V151" t="s">
        <v>10751</v>
      </c>
      <c r="W151" t="s">
        <v>10751</v>
      </c>
      <c r="X151" t="s">
        <v>10751</v>
      </c>
      <c r="Y151" t="s">
        <v>10751</v>
      </c>
      <c r="Z151" t="s">
        <v>10751</v>
      </c>
      <c r="AA151" t="s">
        <v>10751</v>
      </c>
      <c r="AB151" t="s">
        <v>10751</v>
      </c>
      <c r="AC151" t="s">
        <v>10751</v>
      </c>
      <c r="AD151" t="s">
        <v>10751</v>
      </c>
      <c r="AE151" t="s">
        <v>10751</v>
      </c>
      <c r="AF151" t="s">
        <v>10751</v>
      </c>
      <c r="AG151" t="s">
        <v>10751</v>
      </c>
      <c r="AH151" t="s">
        <v>10751</v>
      </c>
      <c r="AI151" t="s">
        <v>10751</v>
      </c>
      <c r="AJ151" t="s">
        <v>10751</v>
      </c>
      <c r="AK151" t="s">
        <v>10751</v>
      </c>
      <c r="AL151" t="s">
        <v>10751</v>
      </c>
      <c r="AM151" t="s">
        <v>10751</v>
      </c>
      <c r="AN151" t="s">
        <v>10751</v>
      </c>
      <c r="AO151" t="s">
        <v>10751</v>
      </c>
      <c r="AP151" t="s">
        <v>10751</v>
      </c>
      <c r="AQ151" t="s">
        <v>10751</v>
      </c>
      <c r="AR151" t="s">
        <v>10751</v>
      </c>
      <c r="AS151" t="s">
        <v>10751</v>
      </c>
      <c r="AT151" t="s">
        <v>10751</v>
      </c>
      <c r="AU151" t="s">
        <v>10751</v>
      </c>
      <c r="AV151" t="s">
        <v>10751</v>
      </c>
      <c r="AW151" t="s">
        <v>10751</v>
      </c>
      <c r="AX151" t="s">
        <v>10751</v>
      </c>
      <c r="AY151" t="s">
        <v>10751</v>
      </c>
      <c r="AZ151" t="s">
        <v>10751</v>
      </c>
      <c r="BA151" t="s">
        <v>10751</v>
      </c>
      <c r="BB151" t="s">
        <v>10751</v>
      </c>
      <c r="BC151" t="s">
        <v>10751</v>
      </c>
      <c r="BD151" t="s">
        <v>10751</v>
      </c>
    </row>
    <row r="152" spans="1:56">
      <c r="A152" t="s">
        <v>10753</v>
      </c>
      <c r="B152">
        <v>2000</v>
      </c>
      <c r="C152">
        <v>2021</v>
      </c>
      <c r="D152" t="s">
        <v>10751</v>
      </c>
      <c r="E152" t="s">
        <v>10751</v>
      </c>
      <c r="F152" t="s">
        <v>10751</v>
      </c>
      <c r="G152" t="str">
        <f t="shared" si="6"/>
        <v/>
      </c>
      <c r="H152" t="s">
        <v>10751</v>
      </c>
      <c r="I152" t="str">
        <f t="shared" si="7"/>
        <v/>
      </c>
      <c r="J152" t="str">
        <f>IFERROR(M152*E152,"")</f>
        <v/>
      </c>
      <c r="K152" t="s">
        <v>10751</v>
      </c>
      <c r="L152" t="s">
        <v>10751</v>
      </c>
      <c r="M152" t="s">
        <v>10751</v>
      </c>
      <c r="N152" t="s">
        <v>10751</v>
      </c>
      <c r="O152" t="s">
        <v>10751</v>
      </c>
      <c r="P152" t="s">
        <v>10751</v>
      </c>
      <c r="Q152" t="s">
        <v>10751</v>
      </c>
      <c r="R152" t="s">
        <v>10751</v>
      </c>
      <c r="S152" t="s">
        <v>10751</v>
      </c>
      <c r="T152" t="s">
        <v>10751</v>
      </c>
      <c r="U152" t="s">
        <v>10751</v>
      </c>
      <c r="V152" t="s">
        <v>10751</v>
      </c>
      <c r="W152" t="s">
        <v>10751</v>
      </c>
      <c r="X152" t="s">
        <v>10751</v>
      </c>
      <c r="Y152" t="s">
        <v>10751</v>
      </c>
      <c r="Z152" t="s">
        <v>10751</v>
      </c>
      <c r="AA152" t="s">
        <v>10751</v>
      </c>
      <c r="AB152" t="s">
        <v>10751</v>
      </c>
      <c r="AC152" t="s">
        <v>10751</v>
      </c>
      <c r="AD152" t="s">
        <v>10751</v>
      </c>
      <c r="AE152" t="s">
        <v>10751</v>
      </c>
      <c r="AF152" t="s">
        <v>10751</v>
      </c>
      <c r="AG152" t="s">
        <v>10751</v>
      </c>
      <c r="AH152" t="s">
        <v>10751</v>
      </c>
      <c r="AI152" t="s">
        <v>10751</v>
      </c>
      <c r="AJ152" t="s">
        <v>10751</v>
      </c>
      <c r="AK152" t="s">
        <v>10751</v>
      </c>
      <c r="AL152" t="s">
        <v>10751</v>
      </c>
      <c r="AM152" t="s">
        <v>10751</v>
      </c>
      <c r="AN152" t="s">
        <v>10751</v>
      </c>
      <c r="AO152" t="s">
        <v>10751</v>
      </c>
      <c r="AP152" t="s">
        <v>10751</v>
      </c>
      <c r="AQ152" t="s">
        <v>10751</v>
      </c>
      <c r="AR152" t="s">
        <v>10751</v>
      </c>
      <c r="AS152" t="s">
        <v>10751</v>
      </c>
      <c r="AT152" t="s">
        <v>10751</v>
      </c>
      <c r="AU152" t="s">
        <v>10751</v>
      </c>
      <c r="AV152" t="s">
        <v>10751</v>
      </c>
      <c r="AW152" t="s">
        <v>10751</v>
      </c>
      <c r="AX152" t="s">
        <v>10751</v>
      </c>
      <c r="AY152" t="s">
        <v>10751</v>
      </c>
      <c r="AZ152" t="s">
        <v>10751</v>
      </c>
      <c r="BA152" t="s">
        <v>10751</v>
      </c>
      <c r="BB152" t="s">
        <v>10751</v>
      </c>
      <c r="BC152" t="s">
        <v>10751</v>
      </c>
      <c r="BD152" t="s">
        <v>10751</v>
      </c>
    </row>
    <row r="153" spans="1:56">
      <c r="A153" t="s">
        <v>10753</v>
      </c>
      <c r="B153">
        <v>2000</v>
      </c>
      <c r="C153" t="s">
        <v>10752</v>
      </c>
      <c r="D153" t="s">
        <v>10751</v>
      </c>
      <c r="E153" t="s">
        <v>10751</v>
      </c>
      <c r="F153" t="s">
        <v>10751</v>
      </c>
      <c r="G153" t="str">
        <f t="shared" si="6"/>
        <v/>
      </c>
      <c r="H153" t="s">
        <v>10751</v>
      </c>
      <c r="I153" t="str">
        <f t="shared" si="7"/>
        <v/>
      </c>
      <c r="K153" t="s">
        <v>10751</v>
      </c>
      <c r="L153" t="s">
        <v>10751</v>
      </c>
      <c r="M153" t="s">
        <v>10751</v>
      </c>
      <c r="N153" t="s">
        <v>10751</v>
      </c>
      <c r="O153" t="s">
        <v>10751</v>
      </c>
      <c r="P153" t="s">
        <v>10751</v>
      </c>
      <c r="Q153" t="s">
        <v>10751</v>
      </c>
      <c r="R153" t="s">
        <v>10751</v>
      </c>
      <c r="S153" t="s">
        <v>10751</v>
      </c>
      <c r="T153" t="s">
        <v>10751</v>
      </c>
      <c r="U153" t="s">
        <v>10751</v>
      </c>
      <c r="V153" t="s">
        <v>10751</v>
      </c>
      <c r="W153" t="s">
        <v>10751</v>
      </c>
      <c r="X153" t="s">
        <v>10751</v>
      </c>
      <c r="Y153" t="s">
        <v>10751</v>
      </c>
      <c r="Z153" t="s">
        <v>10751</v>
      </c>
      <c r="AA153" t="s">
        <v>10751</v>
      </c>
      <c r="AB153" t="s">
        <v>10751</v>
      </c>
      <c r="AC153" t="s">
        <v>10751</v>
      </c>
      <c r="AD153" t="s">
        <v>10751</v>
      </c>
      <c r="AE153" t="s">
        <v>10751</v>
      </c>
      <c r="AF153" t="s">
        <v>10751</v>
      </c>
      <c r="AG153" t="s">
        <v>10751</v>
      </c>
      <c r="AH153" t="s">
        <v>10751</v>
      </c>
      <c r="AI153" t="s">
        <v>10751</v>
      </c>
      <c r="AJ153" t="s">
        <v>10751</v>
      </c>
      <c r="AK153" t="s">
        <v>10751</v>
      </c>
      <c r="AL153" t="s">
        <v>10751</v>
      </c>
      <c r="AM153" t="s">
        <v>10751</v>
      </c>
      <c r="AN153" t="s">
        <v>10751</v>
      </c>
      <c r="AO153" t="s">
        <v>10751</v>
      </c>
      <c r="AP153" t="s">
        <v>10751</v>
      </c>
      <c r="AQ153" t="s">
        <v>10751</v>
      </c>
      <c r="AR153" t="s">
        <v>10751</v>
      </c>
      <c r="AS153" t="s">
        <v>10751</v>
      </c>
      <c r="AT153" t="s">
        <v>10751</v>
      </c>
      <c r="AU153" t="s">
        <v>10751</v>
      </c>
      <c r="AV153" t="s">
        <v>10751</v>
      </c>
      <c r="AW153" t="s">
        <v>10751</v>
      </c>
      <c r="AX153" t="s">
        <v>10751</v>
      </c>
      <c r="AY153" t="s">
        <v>10751</v>
      </c>
      <c r="AZ153" t="s">
        <v>10751</v>
      </c>
      <c r="BA153" t="s">
        <v>10751</v>
      </c>
      <c r="BB153" t="s">
        <v>10751</v>
      </c>
      <c r="BC153" t="s">
        <v>10751</v>
      </c>
      <c r="BD153" t="s">
        <v>10751</v>
      </c>
    </row>
    <row r="154" spans="1:56">
      <c r="A154" t="s">
        <v>10754</v>
      </c>
      <c r="B154">
        <v>2000</v>
      </c>
      <c r="C154">
        <v>1975</v>
      </c>
      <c r="D154" t="s">
        <v>10751</v>
      </c>
      <c r="E154" t="s">
        <v>10751</v>
      </c>
      <c r="F154" t="s">
        <v>10751</v>
      </c>
      <c r="G154" t="str">
        <f t="shared" si="6"/>
        <v/>
      </c>
      <c r="H154" t="s">
        <v>10751</v>
      </c>
      <c r="I154" t="str">
        <f t="shared" si="7"/>
        <v/>
      </c>
      <c r="K154" t="s">
        <v>10751</v>
      </c>
      <c r="L154" t="s">
        <v>10751</v>
      </c>
      <c r="M154" t="s">
        <v>10751</v>
      </c>
      <c r="N154" t="s">
        <v>10751</v>
      </c>
      <c r="O154" t="s">
        <v>10751</v>
      </c>
      <c r="P154" t="s">
        <v>10751</v>
      </c>
      <c r="Q154" t="s">
        <v>10751</v>
      </c>
      <c r="R154" t="s">
        <v>10751</v>
      </c>
      <c r="S154" t="s">
        <v>10751</v>
      </c>
      <c r="T154" t="s">
        <v>10751</v>
      </c>
      <c r="U154" t="s">
        <v>10751</v>
      </c>
      <c r="V154" t="s">
        <v>10751</v>
      </c>
      <c r="W154" t="s">
        <v>10751</v>
      </c>
      <c r="X154" t="s">
        <v>10751</v>
      </c>
      <c r="Y154" t="s">
        <v>10751</v>
      </c>
      <c r="Z154" t="s">
        <v>10751</v>
      </c>
      <c r="AA154" t="s">
        <v>10751</v>
      </c>
      <c r="AB154" t="s">
        <v>10751</v>
      </c>
      <c r="AC154" t="s">
        <v>10751</v>
      </c>
      <c r="AD154" t="s">
        <v>10751</v>
      </c>
      <c r="AE154" t="s">
        <v>10751</v>
      </c>
      <c r="AF154" t="s">
        <v>10751</v>
      </c>
      <c r="AG154" t="s">
        <v>10751</v>
      </c>
      <c r="AH154" t="s">
        <v>10751</v>
      </c>
      <c r="AI154" t="s">
        <v>10751</v>
      </c>
      <c r="AJ154" t="s">
        <v>10751</v>
      </c>
      <c r="AK154" t="s">
        <v>10751</v>
      </c>
      <c r="AL154" t="s">
        <v>10751</v>
      </c>
      <c r="AM154" t="s">
        <v>10751</v>
      </c>
      <c r="AN154" t="s">
        <v>10751</v>
      </c>
      <c r="AO154" t="s">
        <v>10751</v>
      </c>
      <c r="AP154" t="s">
        <v>10751</v>
      </c>
      <c r="AQ154" t="s">
        <v>10751</v>
      </c>
      <c r="AR154" t="s">
        <v>10751</v>
      </c>
      <c r="AS154" t="s">
        <v>10751</v>
      </c>
      <c r="AT154" t="s">
        <v>10751</v>
      </c>
      <c r="AU154" t="s">
        <v>10751</v>
      </c>
      <c r="AV154" t="s">
        <v>10751</v>
      </c>
      <c r="AW154" t="s">
        <v>10751</v>
      </c>
      <c r="AX154" t="s">
        <v>10751</v>
      </c>
      <c r="AY154" t="s">
        <v>10751</v>
      </c>
      <c r="AZ154" t="s">
        <v>10751</v>
      </c>
      <c r="BA154" t="s">
        <v>10751</v>
      </c>
      <c r="BB154" t="s">
        <v>10751</v>
      </c>
      <c r="BC154" t="s">
        <v>10751</v>
      </c>
      <c r="BD154" t="s">
        <v>10751</v>
      </c>
    </row>
    <row r="155" spans="1:56">
      <c r="A155" t="s">
        <v>10754</v>
      </c>
      <c r="B155">
        <v>2000</v>
      </c>
      <c r="C155">
        <v>1976</v>
      </c>
      <c r="D155" t="s">
        <v>10751</v>
      </c>
      <c r="E155" t="s">
        <v>10751</v>
      </c>
      <c r="F155" t="s">
        <v>10751</v>
      </c>
      <c r="G155" t="str">
        <f t="shared" si="6"/>
        <v/>
      </c>
      <c r="H155" t="s">
        <v>10751</v>
      </c>
      <c r="I155" t="str">
        <f t="shared" si="7"/>
        <v/>
      </c>
      <c r="K155" t="s">
        <v>10751</v>
      </c>
      <c r="L155" t="s">
        <v>10751</v>
      </c>
      <c r="M155" t="s">
        <v>10751</v>
      </c>
      <c r="N155" t="s">
        <v>10751</v>
      </c>
      <c r="O155" t="s">
        <v>10751</v>
      </c>
      <c r="P155" t="s">
        <v>10751</v>
      </c>
      <c r="Q155" t="s">
        <v>10751</v>
      </c>
      <c r="R155" t="s">
        <v>10751</v>
      </c>
      <c r="S155" t="s">
        <v>10751</v>
      </c>
      <c r="T155" t="s">
        <v>10751</v>
      </c>
      <c r="U155" t="s">
        <v>10751</v>
      </c>
      <c r="V155" t="s">
        <v>10751</v>
      </c>
      <c r="W155" t="s">
        <v>10751</v>
      </c>
      <c r="X155" t="s">
        <v>10751</v>
      </c>
      <c r="Y155" t="s">
        <v>10751</v>
      </c>
      <c r="Z155" t="s">
        <v>10751</v>
      </c>
      <c r="AA155" t="s">
        <v>10751</v>
      </c>
      <c r="AB155" t="s">
        <v>10751</v>
      </c>
      <c r="AC155" t="s">
        <v>10751</v>
      </c>
      <c r="AD155" t="s">
        <v>10751</v>
      </c>
      <c r="AE155" t="s">
        <v>10751</v>
      </c>
      <c r="AF155" t="s">
        <v>10751</v>
      </c>
      <c r="AG155" t="s">
        <v>10751</v>
      </c>
      <c r="AH155" t="s">
        <v>10751</v>
      </c>
      <c r="AI155" t="s">
        <v>10751</v>
      </c>
      <c r="AJ155" t="s">
        <v>10751</v>
      </c>
      <c r="AK155" t="s">
        <v>10751</v>
      </c>
      <c r="AL155" t="s">
        <v>10751</v>
      </c>
      <c r="AM155" t="s">
        <v>10751</v>
      </c>
      <c r="AN155" t="s">
        <v>10751</v>
      </c>
      <c r="AO155" t="s">
        <v>10751</v>
      </c>
      <c r="AP155" t="s">
        <v>10751</v>
      </c>
      <c r="AQ155" t="s">
        <v>10751</v>
      </c>
      <c r="AR155" t="s">
        <v>10751</v>
      </c>
      <c r="AS155" t="s">
        <v>10751</v>
      </c>
      <c r="AT155" t="s">
        <v>10751</v>
      </c>
      <c r="AU155" t="s">
        <v>10751</v>
      </c>
      <c r="AV155" t="s">
        <v>10751</v>
      </c>
      <c r="AW155" t="s">
        <v>10751</v>
      </c>
      <c r="AX155" t="s">
        <v>10751</v>
      </c>
      <c r="AY155" t="s">
        <v>10751</v>
      </c>
      <c r="AZ155" t="s">
        <v>10751</v>
      </c>
      <c r="BA155" t="s">
        <v>10751</v>
      </c>
      <c r="BB155" t="s">
        <v>10751</v>
      </c>
      <c r="BC155" t="s">
        <v>10751</v>
      </c>
      <c r="BD155" t="s">
        <v>10751</v>
      </c>
    </row>
    <row r="156" spans="1:56">
      <c r="A156" t="s">
        <v>10754</v>
      </c>
      <c r="B156">
        <v>2000</v>
      </c>
      <c r="C156">
        <v>1977</v>
      </c>
      <c r="D156" t="s">
        <v>10751</v>
      </c>
      <c r="E156" t="s">
        <v>10751</v>
      </c>
      <c r="F156" t="s">
        <v>10751</v>
      </c>
      <c r="G156" t="str">
        <f t="shared" si="6"/>
        <v/>
      </c>
      <c r="H156" t="s">
        <v>10751</v>
      </c>
      <c r="I156" t="str">
        <f t="shared" si="7"/>
        <v/>
      </c>
      <c r="K156" t="s">
        <v>10751</v>
      </c>
      <c r="L156" t="s">
        <v>10751</v>
      </c>
      <c r="M156" t="s">
        <v>10751</v>
      </c>
      <c r="N156" t="s">
        <v>10751</v>
      </c>
      <c r="O156" t="s">
        <v>10751</v>
      </c>
      <c r="P156" t="s">
        <v>10751</v>
      </c>
      <c r="Q156" t="s">
        <v>10751</v>
      </c>
      <c r="R156" t="s">
        <v>10751</v>
      </c>
      <c r="S156" t="s">
        <v>10751</v>
      </c>
      <c r="T156" t="s">
        <v>10751</v>
      </c>
      <c r="U156" t="s">
        <v>10751</v>
      </c>
      <c r="V156" t="s">
        <v>10751</v>
      </c>
      <c r="W156" t="s">
        <v>10751</v>
      </c>
      <c r="X156" t="s">
        <v>10751</v>
      </c>
      <c r="Y156" t="s">
        <v>10751</v>
      </c>
      <c r="Z156" t="s">
        <v>10751</v>
      </c>
      <c r="AA156" t="s">
        <v>10751</v>
      </c>
      <c r="AB156" t="s">
        <v>10751</v>
      </c>
      <c r="AC156" t="s">
        <v>10751</v>
      </c>
      <c r="AD156" t="s">
        <v>10751</v>
      </c>
      <c r="AE156" t="s">
        <v>10751</v>
      </c>
      <c r="AF156" t="s">
        <v>10751</v>
      </c>
      <c r="AG156" t="s">
        <v>10751</v>
      </c>
      <c r="AH156" t="s">
        <v>10751</v>
      </c>
      <c r="AI156" t="s">
        <v>10751</v>
      </c>
      <c r="AJ156" t="s">
        <v>10751</v>
      </c>
      <c r="AK156" t="s">
        <v>10751</v>
      </c>
      <c r="AL156" t="s">
        <v>10751</v>
      </c>
      <c r="AM156" t="s">
        <v>10751</v>
      </c>
      <c r="AN156" t="s">
        <v>10751</v>
      </c>
      <c r="AO156" t="s">
        <v>10751</v>
      </c>
      <c r="AP156" t="s">
        <v>10751</v>
      </c>
      <c r="AQ156" t="s">
        <v>10751</v>
      </c>
      <c r="AR156" t="s">
        <v>10751</v>
      </c>
      <c r="AS156" t="s">
        <v>10751</v>
      </c>
      <c r="AT156" t="s">
        <v>10751</v>
      </c>
      <c r="AU156" t="s">
        <v>10751</v>
      </c>
      <c r="AV156" t="s">
        <v>10751</v>
      </c>
      <c r="AW156" t="s">
        <v>10751</v>
      </c>
      <c r="AX156" t="s">
        <v>10751</v>
      </c>
      <c r="AY156" t="s">
        <v>10751</v>
      </c>
      <c r="AZ156" t="s">
        <v>10751</v>
      </c>
      <c r="BA156" t="s">
        <v>10751</v>
      </c>
      <c r="BB156" t="s">
        <v>10751</v>
      </c>
      <c r="BC156" t="s">
        <v>10751</v>
      </c>
      <c r="BD156" t="s">
        <v>10751</v>
      </c>
    </row>
    <row r="157" spans="1:56">
      <c r="A157" t="s">
        <v>10754</v>
      </c>
      <c r="B157">
        <v>2000</v>
      </c>
      <c r="C157">
        <v>1978</v>
      </c>
      <c r="D157" t="s">
        <v>10751</v>
      </c>
      <c r="E157" t="s">
        <v>10751</v>
      </c>
      <c r="F157" t="s">
        <v>10751</v>
      </c>
      <c r="G157" t="str">
        <f t="shared" si="6"/>
        <v/>
      </c>
      <c r="H157" t="s">
        <v>10751</v>
      </c>
      <c r="I157" t="str">
        <f t="shared" si="7"/>
        <v/>
      </c>
      <c r="K157" t="s">
        <v>10751</v>
      </c>
      <c r="L157" t="s">
        <v>10751</v>
      </c>
      <c r="M157" t="s">
        <v>10751</v>
      </c>
      <c r="N157" t="s">
        <v>10751</v>
      </c>
      <c r="O157" t="s">
        <v>10751</v>
      </c>
      <c r="P157" t="s">
        <v>10751</v>
      </c>
      <c r="Q157" t="s">
        <v>10751</v>
      </c>
      <c r="R157" t="s">
        <v>10751</v>
      </c>
      <c r="S157" t="s">
        <v>10751</v>
      </c>
      <c r="T157" t="s">
        <v>10751</v>
      </c>
      <c r="U157" t="s">
        <v>10751</v>
      </c>
      <c r="V157" t="s">
        <v>10751</v>
      </c>
      <c r="W157" t="s">
        <v>10751</v>
      </c>
      <c r="X157" t="s">
        <v>10751</v>
      </c>
      <c r="Y157" t="s">
        <v>10751</v>
      </c>
      <c r="Z157" t="s">
        <v>10751</v>
      </c>
      <c r="AA157" t="s">
        <v>10751</v>
      </c>
      <c r="AB157" t="s">
        <v>10751</v>
      </c>
      <c r="AC157" t="s">
        <v>10751</v>
      </c>
      <c r="AD157" t="s">
        <v>10751</v>
      </c>
      <c r="AE157" t="s">
        <v>10751</v>
      </c>
      <c r="AF157" t="s">
        <v>10751</v>
      </c>
      <c r="AG157" t="s">
        <v>10751</v>
      </c>
      <c r="AH157" t="s">
        <v>10751</v>
      </c>
      <c r="AI157" t="s">
        <v>10751</v>
      </c>
      <c r="AJ157" t="s">
        <v>10751</v>
      </c>
      <c r="AK157" t="s">
        <v>10751</v>
      </c>
      <c r="AL157" t="s">
        <v>10751</v>
      </c>
      <c r="AM157" t="s">
        <v>10751</v>
      </c>
      <c r="AN157" t="s">
        <v>10751</v>
      </c>
      <c r="AO157" t="s">
        <v>10751</v>
      </c>
      <c r="AP157" t="s">
        <v>10751</v>
      </c>
      <c r="AQ157" t="s">
        <v>10751</v>
      </c>
      <c r="AR157" t="s">
        <v>10751</v>
      </c>
      <c r="AS157" t="s">
        <v>10751</v>
      </c>
      <c r="AT157" t="s">
        <v>10751</v>
      </c>
      <c r="AU157" t="s">
        <v>10751</v>
      </c>
      <c r="AV157" t="s">
        <v>10751</v>
      </c>
      <c r="AW157" t="s">
        <v>10751</v>
      </c>
      <c r="AX157" t="s">
        <v>10751</v>
      </c>
      <c r="AY157" t="s">
        <v>10751</v>
      </c>
      <c r="AZ157" t="s">
        <v>10751</v>
      </c>
      <c r="BA157" t="s">
        <v>10751</v>
      </c>
      <c r="BB157" t="s">
        <v>10751</v>
      </c>
      <c r="BC157" t="s">
        <v>10751</v>
      </c>
      <c r="BD157" t="s">
        <v>10751</v>
      </c>
    </row>
    <row r="158" spans="1:56">
      <c r="A158" t="s">
        <v>10754</v>
      </c>
      <c r="B158">
        <v>2000</v>
      </c>
      <c r="C158">
        <v>1979</v>
      </c>
      <c r="D158" t="s">
        <v>10751</v>
      </c>
      <c r="E158" t="s">
        <v>10751</v>
      </c>
      <c r="F158" t="s">
        <v>10751</v>
      </c>
      <c r="G158" t="str">
        <f t="shared" si="6"/>
        <v/>
      </c>
      <c r="H158" t="s">
        <v>10751</v>
      </c>
      <c r="I158" t="str">
        <f t="shared" si="7"/>
        <v/>
      </c>
      <c r="K158" t="s">
        <v>10751</v>
      </c>
      <c r="L158" t="s">
        <v>10751</v>
      </c>
      <c r="M158" t="s">
        <v>10751</v>
      </c>
      <c r="N158" t="s">
        <v>10751</v>
      </c>
      <c r="O158" t="s">
        <v>10751</v>
      </c>
      <c r="P158" t="s">
        <v>10751</v>
      </c>
      <c r="Q158" t="s">
        <v>10751</v>
      </c>
      <c r="R158" t="s">
        <v>10751</v>
      </c>
      <c r="S158" t="s">
        <v>10751</v>
      </c>
      <c r="T158" t="s">
        <v>10751</v>
      </c>
      <c r="U158" t="s">
        <v>10751</v>
      </c>
      <c r="V158" t="s">
        <v>10751</v>
      </c>
      <c r="W158" t="s">
        <v>10751</v>
      </c>
      <c r="X158" t="s">
        <v>10751</v>
      </c>
      <c r="Y158" t="s">
        <v>10751</v>
      </c>
      <c r="Z158" t="s">
        <v>10751</v>
      </c>
      <c r="AA158" t="s">
        <v>10751</v>
      </c>
      <c r="AB158" t="s">
        <v>10751</v>
      </c>
      <c r="AC158" t="s">
        <v>10751</v>
      </c>
      <c r="AD158" t="s">
        <v>10751</v>
      </c>
      <c r="AE158" t="s">
        <v>10751</v>
      </c>
      <c r="AF158" t="s">
        <v>10751</v>
      </c>
      <c r="AG158" t="s">
        <v>10751</v>
      </c>
      <c r="AH158" t="s">
        <v>10751</v>
      </c>
      <c r="AI158" t="s">
        <v>10751</v>
      </c>
      <c r="AJ158" t="s">
        <v>10751</v>
      </c>
      <c r="AK158" t="s">
        <v>10751</v>
      </c>
      <c r="AL158" t="s">
        <v>10751</v>
      </c>
      <c r="AM158" t="s">
        <v>10751</v>
      </c>
      <c r="AN158" t="s">
        <v>10751</v>
      </c>
      <c r="AO158" t="s">
        <v>10751</v>
      </c>
      <c r="AP158" t="s">
        <v>10751</v>
      </c>
      <c r="AQ158" t="s">
        <v>10751</v>
      </c>
      <c r="AR158" t="s">
        <v>10751</v>
      </c>
      <c r="AS158" t="s">
        <v>10751</v>
      </c>
      <c r="AT158" t="s">
        <v>10751</v>
      </c>
      <c r="AU158" t="s">
        <v>10751</v>
      </c>
      <c r="AV158" t="s">
        <v>10751</v>
      </c>
      <c r="AW158" t="s">
        <v>10751</v>
      </c>
      <c r="AX158" t="s">
        <v>10751</v>
      </c>
      <c r="AY158" t="s">
        <v>10751</v>
      </c>
      <c r="AZ158" t="s">
        <v>10751</v>
      </c>
      <c r="BA158" t="s">
        <v>10751</v>
      </c>
      <c r="BB158" t="s">
        <v>10751</v>
      </c>
      <c r="BC158" t="s">
        <v>10751</v>
      </c>
      <c r="BD158" t="s">
        <v>10751</v>
      </c>
    </row>
    <row r="159" spans="1:56">
      <c r="A159" t="s">
        <v>10754</v>
      </c>
      <c r="B159">
        <v>2000</v>
      </c>
      <c r="C159">
        <v>1980</v>
      </c>
      <c r="D159">
        <v>0</v>
      </c>
      <c r="E159">
        <v>7.9999999999999996E-6</v>
      </c>
      <c r="F159">
        <v>25.16</v>
      </c>
      <c r="G159">
        <f t="shared" si="6"/>
        <v>2.0128E-4</v>
      </c>
      <c r="H159">
        <v>21.374949999999998</v>
      </c>
      <c r="I159">
        <f t="shared" si="7"/>
        <v>1.7099959999999998E-4</v>
      </c>
      <c r="K159">
        <v>20.25</v>
      </c>
      <c r="L159">
        <v>22.931999999999999</v>
      </c>
      <c r="M159">
        <v>415.76699000000002</v>
      </c>
      <c r="N159">
        <v>438.86419999999998</v>
      </c>
      <c r="O159">
        <v>387.53707000000003</v>
      </c>
      <c r="P159" t="s">
        <v>10751</v>
      </c>
      <c r="Q159">
        <v>49</v>
      </c>
      <c r="R159">
        <v>41</v>
      </c>
      <c r="S159">
        <v>24.623999999999999</v>
      </c>
      <c r="T159">
        <v>0.83673500000000001</v>
      </c>
      <c r="U159">
        <v>2.0500000000000001E-2</v>
      </c>
      <c r="V159">
        <v>21.374949999999998</v>
      </c>
      <c r="W159" t="s">
        <v>10751</v>
      </c>
      <c r="X159">
        <v>1</v>
      </c>
      <c r="Y159" t="s">
        <v>10751</v>
      </c>
      <c r="Z159">
        <v>1</v>
      </c>
      <c r="AA159" t="s">
        <v>10751</v>
      </c>
      <c r="AB159" t="s">
        <v>10751</v>
      </c>
      <c r="AC159" t="s">
        <v>10751</v>
      </c>
      <c r="AD159" t="s">
        <v>10751</v>
      </c>
      <c r="AE159">
        <v>1</v>
      </c>
      <c r="AF159" t="s">
        <v>10751</v>
      </c>
      <c r="AG159" t="s">
        <v>10751</v>
      </c>
      <c r="AH159" t="s">
        <v>10751</v>
      </c>
      <c r="AI159" t="s">
        <v>10751</v>
      </c>
      <c r="AJ159" t="s">
        <v>10751</v>
      </c>
      <c r="AK159" t="s">
        <v>10751</v>
      </c>
      <c r="AL159" t="s">
        <v>10751</v>
      </c>
      <c r="AM159" t="s">
        <v>10751</v>
      </c>
      <c r="AN159" t="s">
        <v>10751</v>
      </c>
      <c r="AO159" t="s">
        <v>10751</v>
      </c>
      <c r="AP159">
        <v>1</v>
      </c>
      <c r="AQ159" t="s">
        <v>10751</v>
      </c>
      <c r="AR159" t="s">
        <v>10751</v>
      </c>
      <c r="AS159" t="s">
        <v>10751</v>
      </c>
      <c r="AT159" t="s">
        <v>10751</v>
      </c>
      <c r="AU159" t="s">
        <v>10751</v>
      </c>
      <c r="AV159">
        <v>4</v>
      </c>
      <c r="AW159" t="s">
        <v>10751</v>
      </c>
      <c r="AX159">
        <v>4</v>
      </c>
      <c r="AY159">
        <v>1</v>
      </c>
      <c r="AZ159" t="s">
        <v>10751</v>
      </c>
      <c r="BA159" t="s">
        <v>10751</v>
      </c>
      <c r="BB159" t="s">
        <v>10751</v>
      </c>
      <c r="BC159" t="s">
        <v>10751</v>
      </c>
      <c r="BD159" t="s">
        <v>10751</v>
      </c>
    </row>
    <row r="160" spans="1:56">
      <c r="A160" t="s">
        <v>10754</v>
      </c>
      <c r="B160">
        <v>2000</v>
      </c>
      <c r="C160">
        <v>1981</v>
      </c>
      <c r="D160">
        <v>0</v>
      </c>
      <c r="E160">
        <v>1.9999999999999999E-6</v>
      </c>
      <c r="F160">
        <v>25.16</v>
      </c>
      <c r="G160">
        <f t="shared" si="6"/>
        <v>5.0319999999999999E-5</v>
      </c>
      <c r="H160">
        <v>21.374949999999998</v>
      </c>
      <c r="I160">
        <f t="shared" si="7"/>
        <v>4.2749899999999995E-5</v>
      </c>
      <c r="K160">
        <v>20.25</v>
      </c>
      <c r="L160">
        <v>22.931999999999999</v>
      </c>
      <c r="M160">
        <v>415.76699000000002</v>
      </c>
      <c r="N160">
        <v>438.86419999999998</v>
      </c>
      <c r="O160">
        <v>387.53707000000003</v>
      </c>
      <c r="P160" t="s">
        <v>10751</v>
      </c>
      <c r="Q160">
        <v>49</v>
      </c>
      <c r="R160">
        <v>41</v>
      </c>
      <c r="S160">
        <v>24.556899999999999</v>
      </c>
      <c r="T160">
        <v>0.83673500000000001</v>
      </c>
      <c r="U160">
        <v>2.0500000000000001E-2</v>
      </c>
      <c r="V160">
        <v>21.374949999999998</v>
      </c>
      <c r="W160" t="s">
        <v>10751</v>
      </c>
      <c r="X160">
        <v>1</v>
      </c>
      <c r="Y160" t="s">
        <v>10751</v>
      </c>
      <c r="Z160">
        <v>1</v>
      </c>
      <c r="AA160" t="s">
        <v>10751</v>
      </c>
      <c r="AB160" t="s">
        <v>10751</v>
      </c>
      <c r="AC160" t="s">
        <v>10751</v>
      </c>
      <c r="AD160" t="s">
        <v>10751</v>
      </c>
      <c r="AE160">
        <v>1</v>
      </c>
      <c r="AF160" t="s">
        <v>10751</v>
      </c>
      <c r="AG160" t="s">
        <v>10751</v>
      </c>
      <c r="AH160" t="s">
        <v>10751</v>
      </c>
      <c r="AI160" t="s">
        <v>10751</v>
      </c>
      <c r="AJ160" t="s">
        <v>10751</v>
      </c>
      <c r="AK160" t="s">
        <v>10751</v>
      </c>
      <c r="AL160" t="s">
        <v>10751</v>
      </c>
      <c r="AM160" t="s">
        <v>10751</v>
      </c>
      <c r="AN160" t="s">
        <v>10751</v>
      </c>
      <c r="AO160" t="s">
        <v>10751</v>
      </c>
      <c r="AP160">
        <v>1</v>
      </c>
      <c r="AQ160" t="s">
        <v>10751</v>
      </c>
      <c r="AR160" t="s">
        <v>10751</v>
      </c>
      <c r="AS160" t="s">
        <v>10751</v>
      </c>
      <c r="AT160" t="s">
        <v>10751</v>
      </c>
      <c r="AU160" t="s">
        <v>10751</v>
      </c>
      <c r="AV160">
        <v>4</v>
      </c>
      <c r="AW160" t="s">
        <v>10751</v>
      </c>
      <c r="AX160">
        <v>4</v>
      </c>
      <c r="AY160">
        <v>1</v>
      </c>
      <c r="AZ160" t="s">
        <v>10751</v>
      </c>
      <c r="BA160" t="s">
        <v>10751</v>
      </c>
      <c r="BB160" t="s">
        <v>10751</v>
      </c>
      <c r="BC160" t="s">
        <v>10751</v>
      </c>
      <c r="BD160" t="s">
        <v>10751</v>
      </c>
    </row>
    <row r="161" spans="1:56">
      <c r="A161" t="s">
        <v>10754</v>
      </c>
      <c r="B161">
        <v>2000</v>
      </c>
      <c r="C161">
        <v>1982</v>
      </c>
      <c r="D161" t="s">
        <v>10751</v>
      </c>
      <c r="E161" t="s">
        <v>10751</v>
      </c>
      <c r="F161" t="s">
        <v>10751</v>
      </c>
      <c r="G161" t="str">
        <f t="shared" si="6"/>
        <v/>
      </c>
      <c r="H161" t="s">
        <v>10751</v>
      </c>
      <c r="I161" t="str">
        <f t="shared" si="7"/>
        <v/>
      </c>
      <c r="K161" t="s">
        <v>10751</v>
      </c>
      <c r="L161" t="s">
        <v>10751</v>
      </c>
      <c r="M161" t="s">
        <v>10751</v>
      </c>
      <c r="N161" t="s">
        <v>10751</v>
      </c>
      <c r="O161" t="s">
        <v>10751</v>
      </c>
      <c r="P161" t="s">
        <v>10751</v>
      </c>
      <c r="Q161" t="s">
        <v>10751</v>
      </c>
      <c r="R161" t="s">
        <v>10751</v>
      </c>
      <c r="S161" t="s">
        <v>10751</v>
      </c>
      <c r="T161" t="s">
        <v>10751</v>
      </c>
      <c r="U161" t="s">
        <v>10751</v>
      </c>
      <c r="V161" t="s">
        <v>10751</v>
      </c>
      <c r="W161" t="s">
        <v>10751</v>
      </c>
      <c r="X161" t="s">
        <v>10751</v>
      </c>
      <c r="Y161" t="s">
        <v>10751</v>
      </c>
      <c r="Z161" t="s">
        <v>10751</v>
      </c>
      <c r="AA161" t="s">
        <v>10751</v>
      </c>
      <c r="AB161" t="s">
        <v>10751</v>
      </c>
      <c r="AC161" t="s">
        <v>10751</v>
      </c>
      <c r="AD161" t="s">
        <v>10751</v>
      </c>
      <c r="AE161" t="s">
        <v>10751</v>
      </c>
      <c r="AF161" t="s">
        <v>10751</v>
      </c>
      <c r="AG161" t="s">
        <v>10751</v>
      </c>
      <c r="AH161" t="s">
        <v>10751</v>
      </c>
      <c r="AI161" t="s">
        <v>10751</v>
      </c>
      <c r="AJ161" t="s">
        <v>10751</v>
      </c>
      <c r="AK161" t="s">
        <v>10751</v>
      </c>
      <c r="AL161" t="s">
        <v>10751</v>
      </c>
      <c r="AM161" t="s">
        <v>10751</v>
      </c>
      <c r="AN161" t="s">
        <v>10751</v>
      </c>
      <c r="AO161" t="s">
        <v>10751</v>
      </c>
      <c r="AP161" t="s">
        <v>10751</v>
      </c>
      <c r="AQ161" t="s">
        <v>10751</v>
      </c>
      <c r="AR161" t="s">
        <v>10751</v>
      </c>
      <c r="AS161" t="s">
        <v>10751</v>
      </c>
      <c r="AT161" t="s">
        <v>10751</v>
      </c>
      <c r="AU161" t="s">
        <v>10751</v>
      </c>
      <c r="AV161" t="s">
        <v>10751</v>
      </c>
      <c r="AW161" t="s">
        <v>10751</v>
      </c>
      <c r="AX161" t="s">
        <v>10751</v>
      </c>
      <c r="AY161" t="s">
        <v>10751</v>
      </c>
      <c r="AZ161" t="s">
        <v>10751</v>
      </c>
      <c r="BA161" t="s">
        <v>10751</v>
      </c>
      <c r="BB161" t="s">
        <v>10751</v>
      </c>
      <c r="BC161" t="s">
        <v>10751</v>
      </c>
      <c r="BD161" t="s">
        <v>10751</v>
      </c>
    </row>
    <row r="162" spans="1:56">
      <c r="A162" t="s">
        <v>10754</v>
      </c>
      <c r="B162">
        <v>2000</v>
      </c>
      <c r="C162">
        <v>1983</v>
      </c>
      <c r="D162" t="s">
        <v>10751</v>
      </c>
      <c r="E162" t="s">
        <v>10751</v>
      </c>
      <c r="F162" t="s">
        <v>10751</v>
      </c>
      <c r="G162" t="str">
        <f t="shared" si="6"/>
        <v/>
      </c>
      <c r="H162" t="s">
        <v>10751</v>
      </c>
      <c r="I162" t="str">
        <f t="shared" si="7"/>
        <v/>
      </c>
      <c r="K162" t="s">
        <v>10751</v>
      </c>
      <c r="L162" t="s">
        <v>10751</v>
      </c>
      <c r="M162" t="s">
        <v>10751</v>
      </c>
      <c r="N162" t="s">
        <v>10751</v>
      </c>
      <c r="O162" t="s">
        <v>10751</v>
      </c>
      <c r="P162" t="s">
        <v>10751</v>
      </c>
      <c r="Q162" t="s">
        <v>10751</v>
      </c>
      <c r="R162" t="s">
        <v>10751</v>
      </c>
      <c r="S162" t="s">
        <v>10751</v>
      </c>
      <c r="T162" t="s">
        <v>10751</v>
      </c>
      <c r="U162" t="s">
        <v>10751</v>
      </c>
      <c r="V162" t="s">
        <v>10751</v>
      </c>
      <c r="W162" t="s">
        <v>10751</v>
      </c>
      <c r="X162" t="s">
        <v>10751</v>
      </c>
      <c r="Y162" t="s">
        <v>10751</v>
      </c>
      <c r="Z162" t="s">
        <v>10751</v>
      </c>
      <c r="AA162" t="s">
        <v>10751</v>
      </c>
      <c r="AB162" t="s">
        <v>10751</v>
      </c>
      <c r="AC162" t="s">
        <v>10751</v>
      </c>
      <c r="AD162" t="s">
        <v>10751</v>
      </c>
      <c r="AE162" t="s">
        <v>10751</v>
      </c>
      <c r="AF162" t="s">
        <v>10751</v>
      </c>
      <c r="AG162" t="s">
        <v>10751</v>
      </c>
      <c r="AH162" t="s">
        <v>10751</v>
      </c>
      <c r="AI162" t="s">
        <v>10751</v>
      </c>
      <c r="AJ162" t="s">
        <v>10751</v>
      </c>
      <c r="AK162" t="s">
        <v>10751</v>
      </c>
      <c r="AL162" t="s">
        <v>10751</v>
      </c>
      <c r="AM162" t="s">
        <v>10751</v>
      </c>
      <c r="AN162" t="s">
        <v>10751</v>
      </c>
      <c r="AO162" t="s">
        <v>10751</v>
      </c>
      <c r="AP162" t="s">
        <v>10751</v>
      </c>
      <c r="AQ162" t="s">
        <v>10751</v>
      </c>
      <c r="AR162" t="s">
        <v>10751</v>
      </c>
      <c r="AS162" t="s">
        <v>10751</v>
      </c>
      <c r="AT162" t="s">
        <v>10751</v>
      </c>
      <c r="AU162" t="s">
        <v>10751</v>
      </c>
      <c r="AV162" t="s">
        <v>10751</v>
      </c>
      <c r="AW162" t="s">
        <v>10751</v>
      </c>
      <c r="AX162" t="s">
        <v>10751</v>
      </c>
      <c r="AY162" t="s">
        <v>10751</v>
      </c>
      <c r="AZ162" t="s">
        <v>10751</v>
      </c>
      <c r="BA162" t="s">
        <v>10751</v>
      </c>
      <c r="BB162" t="s">
        <v>10751</v>
      </c>
      <c r="BC162" t="s">
        <v>10751</v>
      </c>
      <c r="BD162" t="s">
        <v>10751</v>
      </c>
    </row>
    <row r="163" spans="1:56">
      <c r="A163" t="s">
        <v>10754</v>
      </c>
      <c r="B163">
        <v>2000</v>
      </c>
      <c r="C163">
        <v>1984</v>
      </c>
      <c r="D163" t="s">
        <v>10751</v>
      </c>
      <c r="E163" t="s">
        <v>10751</v>
      </c>
      <c r="F163" t="s">
        <v>10751</v>
      </c>
      <c r="G163" t="str">
        <f t="shared" si="6"/>
        <v/>
      </c>
      <c r="H163" t="s">
        <v>10751</v>
      </c>
      <c r="I163" t="str">
        <f t="shared" si="7"/>
        <v/>
      </c>
      <c r="K163" t="s">
        <v>10751</v>
      </c>
      <c r="L163" t="s">
        <v>10751</v>
      </c>
      <c r="M163" t="s">
        <v>10751</v>
      </c>
      <c r="N163" t="s">
        <v>10751</v>
      </c>
      <c r="O163" t="s">
        <v>10751</v>
      </c>
      <c r="P163" t="s">
        <v>10751</v>
      </c>
      <c r="Q163" t="s">
        <v>10751</v>
      </c>
      <c r="R163" t="s">
        <v>10751</v>
      </c>
      <c r="S163" t="s">
        <v>10751</v>
      </c>
      <c r="T163" t="s">
        <v>10751</v>
      </c>
      <c r="U163" t="s">
        <v>10751</v>
      </c>
      <c r="V163" t="s">
        <v>10751</v>
      </c>
      <c r="W163" t="s">
        <v>10751</v>
      </c>
      <c r="X163" t="s">
        <v>10751</v>
      </c>
      <c r="Y163" t="s">
        <v>10751</v>
      </c>
      <c r="Z163" t="s">
        <v>10751</v>
      </c>
      <c r="AA163" t="s">
        <v>10751</v>
      </c>
      <c r="AB163" t="s">
        <v>10751</v>
      </c>
      <c r="AC163" t="s">
        <v>10751</v>
      </c>
      <c r="AD163" t="s">
        <v>10751</v>
      </c>
      <c r="AE163" t="s">
        <v>10751</v>
      </c>
      <c r="AF163" t="s">
        <v>10751</v>
      </c>
      <c r="AG163" t="s">
        <v>10751</v>
      </c>
      <c r="AH163" t="s">
        <v>10751</v>
      </c>
      <c r="AI163" t="s">
        <v>10751</v>
      </c>
      <c r="AJ163" t="s">
        <v>10751</v>
      </c>
      <c r="AK163" t="s">
        <v>10751</v>
      </c>
      <c r="AL163" t="s">
        <v>10751</v>
      </c>
      <c r="AM163" t="s">
        <v>10751</v>
      </c>
      <c r="AN163" t="s">
        <v>10751</v>
      </c>
      <c r="AO163" t="s">
        <v>10751</v>
      </c>
      <c r="AP163" t="s">
        <v>10751</v>
      </c>
      <c r="AQ163" t="s">
        <v>10751</v>
      </c>
      <c r="AR163" t="s">
        <v>10751</v>
      </c>
      <c r="AS163" t="s">
        <v>10751</v>
      </c>
      <c r="AT163" t="s">
        <v>10751</v>
      </c>
      <c r="AU163" t="s">
        <v>10751</v>
      </c>
      <c r="AV163" t="s">
        <v>10751</v>
      </c>
      <c r="AW163" t="s">
        <v>10751</v>
      </c>
      <c r="AX163" t="s">
        <v>10751</v>
      </c>
      <c r="AY163" t="s">
        <v>10751</v>
      </c>
      <c r="AZ163" t="s">
        <v>10751</v>
      </c>
      <c r="BA163" t="s">
        <v>10751</v>
      </c>
      <c r="BB163" t="s">
        <v>10751</v>
      </c>
      <c r="BC163" t="s">
        <v>10751</v>
      </c>
      <c r="BD163" t="s">
        <v>10751</v>
      </c>
    </row>
    <row r="164" spans="1:56">
      <c r="A164" t="s">
        <v>10754</v>
      </c>
      <c r="B164">
        <v>2000</v>
      </c>
      <c r="C164">
        <v>1985</v>
      </c>
      <c r="D164" t="s">
        <v>10751</v>
      </c>
      <c r="E164" t="s">
        <v>10751</v>
      </c>
      <c r="F164" t="s">
        <v>10751</v>
      </c>
      <c r="G164" t="str">
        <f t="shared" si="6"/>
        <v/>
      </c>
      <c r="H164" t="s">
        <v>10751</v>
      </c>
      <c r="I164" t="str">
        <f t="shared" si="7"/>
        <v/>
      </c>
      <c r="K164" t="s">
        <v>10751</v>
      </c>
      <c r="L164" t="s">
        <v>10751</v>
      </c>
      <c r="M164" t="s">
        <v>10751</v>
      </c>
      <c r="N164" t="s">
        <v>10751</v>
      </c>
      <c r="O164" t="s">
        <v>10751</v>
      </c>
      <c r="P164" t="s">
        <v>10751</v>
      </c>
      <c r="Q164" t="s">
        <v>10751</v>
      </c>
      <c r="R164" t="s">
        <v>10751</v>
      </c>
      <c r="S164" t="s">
        <v>10751</v>
      </c>
      <c r="T164" t="s">
        <v>10751</v>
      </c>
      <c r="U164" t="s">
        <v>10751</v>
      </c>
      <c r="V164" t="s">
        <v>10751</v>
      </c>
      <c r="W164" t="s">
        <v>10751</v>
      </c>
      <c r="X164" t="s">
        <v>10751</v>
      </c>
      <c r="Y164" t="s">
        <v>10751</v>
      </c>
      <c r="Z164" t="s">
        <v>10751</v>
      </c>
      <c r="AA164" t="s">
        <v>10751</v>
      </c>
      <c r="AB164" t="s">
        <v>10751</v>
      </c>
      <c r="AC164" t="s">
        <v>10751</v>
      </c>
      <c r="AD164" t="s">
        <v>10751</v>
      </c>
      <c r="AE164" t="s">
        <v>10751</v>
      </c>
      <c r="AF164" t="s">
        <v>10751</v>
      </c>
      <c r="AG164" t="s">
        <v>10751</v>
      </c>
      <c r="AH164" t="s">
        <v>10751</v>
      </c>
      <c r="AI164" t="s">
        <v>10751</v>
      </c>
      <c r="AJ164" t="s">
        <v>10751</v>
      </c>
      <c r="AK164" t="s">
        <v>10751</v>
      </c>
      <c r="AL164" t="s">
        <v>10751</v>
      </c>
      <c r="AM164" t="s">
        <v>10751</v>
      </c>
      <c r="AN164" t="s">
        <v>10751</v>
      </c>
      <c r="AO164" t="s">
        <v>10751</v>
      </c>
      <c r="AP164" t="s">
        <v>10751</v>
      </c>
      <c r="AQ164" t="s">
        <v>10751</v>
      </c>
      <c r="AR164" t="s">
        <v>10751</v>
      </c>
      <c r="AS164" t="s">
        <v>10751</v>
      </c>
      <c r="AT164" t="s">
        <v>10751</v>
      </c>
      <c r="AU164" t="s">
        <v>10751</v>
      </c>
      <c r="AV164" t="s">
        <v>10751</v>
      </c>
      <c r="AW164" t="s">
        <v>10751</v>
      </c>
      <c r="AX164" t="s">
        <v>10751</v>
      </c>
      <c r="AY164" t="s">
        <v>10751</v>
      </c>
      <c r="AZ164" t="s">
        <v>10751</v>
      </c>
      <c r="BA164" t="s">
        <v>10751</v>
      </c>
      <c r="BB164" t="s">
        <v>10751</v>
      </c>
      <c r="BC164" t="s">
        <v>10751</v>
      </c>
      <c r="BD164" t="s">
        <v>10751</v>
      </c>
    </row>
    <row r="165" spans="1:56">
      <c r="A165" t="s">
        <v>10754</v>
      </c>
      <c r="B165">
        <v>2000</v>
      </c>
      <c r="C165">
        <v>1986</v>
      </c>
      <c r="D165" t="s">
        <v>10751</v>
      </c>
      <c r="E165" t="s">
        <v>10751</v>
      </c>
      <c r="F165" t="s">
        <v>10751</v>
      </c>
      <c r="G165" t="str">
        <f t="shared" si="6"/>
        <v/>
      </c>
      <c r="H165" t="s">
        <v>10751</v>
      </c>
      <c r="I165" t="str">
        <f t="shared" si="7"/>
        <v/>
      </c>
      <c r="K165" t="s">
        <v>10751</v>
      </c>
      <c r="L165" t="s">
        <v>10751</v>
      </c>
      <c r="M165" t="s">
        <v>10751</v>
      </c>
      <c r="N165" t="s">
        <v>10751</v>
      </c>
      <c r="O165" t="s">
        <v>10751</v>
      </c>
      <c r="P165" t="s">
        <v>10751</v>
      </c>
      <c r="Q165" t="s">
        <v>10751</v>
      </c>
      <c r="R165" t="s">
        <v>10751</v>
      </c>
      <c r="S165" t="s">
        <v>10751</v>
      </c>
      <c r="T165" t="s">
        <v>10751</v>
      </c>
      <c r="U165" t="s">
        <v>10751</v>
      </c>
      <c r="V165" t="s">
        <v>10751</v>
      </c>
      <c r="W165" t="s">
        <v>10751</v>
      </c>
      <c r="X165" t="s">
        <v>10751</v>
      </c>
      <c r="Y165" t="s">
        <v>10751</v>
      </c>
      <c r="Z165" t="s">
        <v>10751</v>
      </c>
      <c r="AA165" t="s">
        <v>10751</v>
      </c>
      <c r="AB165" t="s">
        <v>10751</v>
      </c>
      <c r="AC165" t="s">
        <v>10751</v>
      </c>
      <c r="AD165" t="s">
        <v>10751</v>
      </c>
      <c r="AE165" t="s">
        <v>10751</v>
      </c>
      <c r="AF165" t="s">
        <v>10751</v>
      </c>
      <c r="AG165" t="s">
        <v>10751</v>
      </c>
      <c r="AH165" t="s">
        <v>10751</v>
      </c>
      <c r="AI165" t="s">
        <v>10751</v>
      </c>
      <c r="AJ165" t="s">
        <v>10751</v>
      </c>
      <c r="AK165" t="s">
        <v>10751</v>
      </c>
      <c r="AL165" t="s">
        <v>10751</v>
      </c>
      <c r="AM165" t="s">
        <v>10751</v>
      </c>
      <c r="AN165" t="s">
        <v>10751</v>
      </c>
      <c r="AO165" t="s">
        <v>10751</v>
      </c>
      <c r="AP165" t="s">
        <v>10751</v>
      </c>
      <c r="AQ165" t="s">
        <v>10751</v>
      </c>
      <c r="AR165" t="s">
        <v>10751</v>
      </c>
      <c r="AS165" t="s">
        <v>10751</v>
      </c>
      <c r="AT165" t="s">
        <v>10751</v>
      </c>
      <c r="AU165" t="s">
        <v>10751</v>
      </c>
      <c r="AV165" t="s">
        <v>10751</v>
      </c>
      <c r="AW165" t="s">
        <v>10751</v>
      </c>
      <c r="AX165" t="s">
        <v>10751</v>
      </c>
      <c r="AY165" t="s">
        <v>10751</v>
      </c>
      <c r="AZ165" t="s">
        <v>10751</v>
      </c>
      <c r="BA165" t="s">
        <v>10751</v>
      </c>
      <c r="BB165" t="s">
        <v>10751</v>
      </c>
      <c r="BC165" t="s">
        <v>10751</v>
      </c>
      <c r="BD165" t="s">
        <v>10751</v>
      </c>
    </row>
    <row r="166" spans="1:56">
      <c r="A166" t="s">
        <v>10754</v>
      </c>
      <c r="B166">
        <v>2000</v>
      </c>
      <c r="C166">
        <v>1987</v>
      </c>
      <c r="D166" t="s">
        <v>10751</v>
      </c>
      <c r="E166" t="s">
        <v>10751</v>
      </c>
      <c r="F166" t="s">
        <v>10751</v>
      </c>
      <c r="G166" t="str">
        <f t="shared" si="6"/>
        <v/>
      </c>
      <c r="H166" t="s">
        <v>10751</v>
      </c>
      <c r="I166" t="str">
        <f t="shared" si="7"/>
        <v/>
      </c>
      <c r="K166" t="s">
        <v>10751</v>
      </c>
      <c r="L166" t="s">
        <v>10751</v>
      </c>
      <c r="M166" t="s">
        <v>10751</v>
      </c>
      <c r="N166" t="s">
        <v>10751</v>
      </c>
      <c r="O166" t="s">
        <v>10751</v>
      </c>
      <c r="P166" t="s">
        <v>10751</v>
      </c>
      <c r="Q166" t="s">
        <v>10751</v>
      </c>
      <c r="R166" t="s">
        <v>10751</v>
      </c>
      <c r="S166" t="s">
        <v>10751</v>
      </c>
      <c r="T166" t="s">
        <v>10751</v>
      </c>
      <c r="U166" t="s">
        <v>10751</v>
      </c>
      <c r="V166" t="s">
        <v>10751</v>
      </c>
      <c r="W166" t="s">
        <v>10751</v>
      </c>
      <c r="X166" t="s">
        <v>10751</v>
      </c>
      <c r="Y166" t="s">
        <v>10751</v>
      </c>
      <c r="Z166" t="s">
        <v>10751</v>
      </c>
      <c r="AA166" t="s">
        <v>10751</v>
      </c>
      <c r="AB166" t="s">
        <v>10751</v>
      </c>
      <c r="AC166" t="s">
        <v>10751</v>
      </c>
      <c r="AD166" t="s">
        <v>10751</v>
      </c>
      <c r="AE166" t="s">
        <v>10751</v>
      </c>
      <c r="AF166" t="s">
        <v>10751</v>
      </c>
      <c r="AG166" t="s">
        <v>10751</v>
      </c>
      <c r="AH166" t="s">
        <v>10751</v>
      </c>
      <c r="AI166" t="s">
        <v>10751</v>
      </c>
      <c r="AJ166" t="s">
        <v>10751</v>
      </c>
      <c r="AK166" t="s">
        <v>10751</v>
      </c>
      <c r="AL166" t="s">
        <v>10751</v>
      </c>
      <c r="AM166" t="s">
        <v>10751</v>
      </c>
      <c r="AN166" t="s">
        <v>10751</v>
      </c>
      <c r="AO166" t="s">
        <v>10751</v>
      </c>
      <c r="AP166" t="s">
        <v>10751</v>
      </c>
      <c r="AQ166" t="s">
        <v>10751</v>
      </c>
      <c r="AR166" t="s">
        <v>10751</v>
      </c>
      <c r="AS166" t="s">
        <v>10751</v>
      </c>
      <c r="AT166" t="s">
        <v>10751</v>
      </c>
      <c r="AU166" t="s">
        <v>10751</v>
      </c>
      <c r="AV166" t="s">
        <v>10751</v>
      </c>
      <c r="AW166" t="s">
        <v>10751</v>
      </c>
      <c r="AX166" t="s">
        <v>10751</v>
      </c>
      <c r="AY166" t="s">
        <v>10751</v>
      </c>
      <c r="AZ166" t="s">
        <v>10751</v>
      </c>
      <c r="BA166" t="s">
        <v>10751</v>
      </c>
      <c r="BB166" t="s">
        <v>10751</v>
      </c>
      <c r="BC166" t="s">
        <v>10751</v>
      </c>
      <c r="BD166" t="s">
        <v>10751</v>
      </c>
    </row>
    <row r="167" spans="1:56">
      <c r="A167" t="s">
        <v>10754</v>
      </c>
      <c r="B167">
        <v>2000</v>
      </c>
      <c r="C167">
        <v>1988</v>
      </c>
      <c r="D167" t="s">
        <v>10751</v>
      </c>
      <c r="E167" t="s">
        <v>10751</v>
      </c>
      <c r="F167" t="s">
        <v>10751</v>
      </c>
      <c r="G167" t="str">
        <f t="shared" si="6"/>
        <v/>
      </c>
      <c r="H167" t="s">
        <v>10751</v>
      </c>
      <c r="I167" t="str">
        <f t="shared" si="7"/>
        <v/>
      </c>
      <c r="K167" t="s">
        <v>10751</v>
      </c>
      <c r="L167" t="s">
        <v>10751</v>
      </c>
      <c r="M167" t="s">
        <v>10751</v>
      </c>
      <c r="N167" t="s">
        <v>10751</v>
      </c>
      <c r="O167" t="s">
        <v>10751</v>
      </c>
      <c r="P167" t="s">
        <v>10751</v>
      </c>
      <c r="Q167" t="s">
        <v>10751</v>
      </c>
      <c r="R167" t="s">
        <v>10751</v>
      </c>
      <c r="S167" t="s">
        <v>10751</v>
      </c>
      <c r="T167" t="s">
        <v>10751</v>
      </c>
      <c r="U167" t="s">
        <v>10751</v>
      </c>
      <c r="V167" t="s">
        <v>10751</v>
      </c>
      <c r="W167" t="s">
        <v>10751</v>
      </c>
      <c r="X167" t="s">
        <v>10751</v>
      </c>
      <c r="Y167" t="s">
        <v>10751</v>
      </c>
      <c r="Z167" t="s">
        <v>10751</v>
      </c>
      <c r="AA167" t="s">
        <v>10751</v>
      </c>
      <c r="AB167" t="s">
        <v>10751</v>
      </c>
      <c r="AC167" t="s">
        <v>10751</v>
      </c>
      <c r="AD167" t="s">
        <v>10751</v>
      </c>
      <c r="AE167" t="s">
        <v>10751</v>
      </c>
      <c r="AF167" t="s">
        <v>10751</v>
      </c>
      <c r="AG167" t="s">
        <v>10751</v>
      </c>
      <c r="AH167" t="s">
        <v>10751</v>
      </c>
      <c r="AI167" t="s">
        <v>10751</v>
      </c>
      <c r="AJ167" t="s">
        <v>10751</v>
      </c>
      <c r="AK167" t="s">
        <v>10751</v>
      </c>
      <c r="AL167" t="s">
        <v>10751</v>
      </c>
      <c r="AM167" t="s">
        <v>10751</v>
      </c>
      <c r="AN167" t="s">
        <v>10751</v>
      </c>
      <c r="AO167" t="s">
        <v>10751</v>
      </c>
      <c r="AP167" t="s">
        <v>10751</v>
      </c>
      <c r="AQ167" t="s">
        <v>10751</v>
      </c>
      <c r="AR167" t="s">
        <v>10751</v>
      </c>
      <c r="AS167" t="s">
        <v>10751</v>
      </c>
      <c r="AT167" t="s">
        <v>10751</v>
      </c>
      <c r="AU167" t="s">
        <v>10751</v>
      </c>
      <c r="AV167" t="s">
        <v>10751</v>
      </c>
      <c r="AW167" t="s">
        <v>10751</v>
      </c>
      <c r="AX167" t="s">
        <v>10751</v>
      </c>
      <c r="AY167" t="s">
        <v>10751</v>
      </c>
      <c r="AZ167" t="s">
        <v>10751</v>
      </c>
      <c r="BA167" t="s">
        <v>10751</v>
      </c>
      <c r="BB167" t="s">
        <v>10751</v>
      </c>
      <c r="BC167" t="s">
        <v>10751</v>
      </c>
      <c r="BD167" t="s">
        <v>10751</v>
      </c>
    </row>
    <row r="168" spans="1:56">
      <c r="A168" t="s">
        <v>10754</v>
      </c>
      <c r="B168">
        <v>2000</v>
      </c>
      <c r="C168">
        <v>1989</v>
      </c>
      <c r="D168" t="s">
        <v>10751</v>
      </c>
      <c r="E168" t="s">
        <v>10751</v>
      </c>
      <c r="F168" t="s">
        <v>10751</v>
      </c>
      <c r="G168" t="str">
        <f t="shared" si="6"/>
        <v/>
      </c>
      <c r="H168" t="s">
        <v>10751</v>
      </c>
      <c r="I168" t="str">
        <f t="shared" si="7"/>
        <v/>
      </c>
      <c r="K168" t="s">
        <v>10751</v>
      </c>
      <c r="L168" t="s">
        <v>10751</v>
      </c>
      <c r="M168" t="s">
        <v>10751</v>
      </c>
      <c r="N168" t="s">
        <v>10751</v>
      </c>
      <c r="O168" t="s">
        <v>10751</v>
      </c>
      <c r="P168" t="s">
        <v>10751</v>
      </c>
      <c r="Q168" t="s">
        <v>10751</v>
      </c>
      <c r="R168" t="s">
        <v>10751</v>
      </c>
      <c r="S168" t="s">
        <v>10751</v>
      </c>
      <c r="T168" t="s">
        <v>10751</v>
      </c>
      <c r="U168" t="s">
        <v>10751</v>
      </c>
      <c r="V168" t="s">
        <v>10751</v>
      </c>
      <c r="W168" t="s">
        <v>10751</v>
      </c>
      <c r="X168" t="s">
        <v>10751</v>
      </c>
      <c r="Y168" t="s">
        <v>10751</v>
      </c>
      <c r="Z168" t="s">
        <v>10751</v>
      </c>
      <c r="AA168" t="s">
        <v>10751</v>
      </c>
      <c r="AB168" t="s">
        <v>10751</v>
      </c>
      <c r="AC168" t="s">
        <v>10751</v>
      </c>
      <c r="AD168" t="s">
        <v>10751</v>
      </c>
      <c r="AE168" t="s">
        <v>10751</v>
      </c>
      <c r="AF168" t="s">
        <v>10751</v>
      </c>
      <c r="AG168" t="s">
        <v>10751</v>
      </c>
      <c r="AH168" t="s">
        <v>10751</v>
      </c>
      <c r="AI168" t="s">
        <v>10751</v>
      </c>
      <c r="AJ168" t="s">
        <v>10751</v>
      </c>
      <c r="AK168" t="s">
        <v>10751</v>
      </c>
      <c r="AL168" t="s">
        <v>10751</v>
      </c>
      <c r="AM168" t="s">
        <v>10751</v>
      </c>
      <c r="AN168" t="s">
        <v>10751</v>
      </c>
      <c r="AO168" t="s">
        <v>10751</v>
      </c>
      <c r="AP168" t="s">
        <v>10751</v>
      </c>
      <c r="AQ168" t="s">
        <v>10751</v>
      </c>
      <c r="AR168" t="s">
        <v>10751</v>
      </c>
      <c r="AS168" t="s">
        <v>10751</v>
      </c>
      <c r="AT168" t="s">
        <v>10751</v>
      </c>
      <c r="AU168" t="s">
        <v>10751</v>
      </c>
      <c r="AV168" t="s">
        <v>10751</v>
      </c>
      <c r="AW168" t="s">
        <v>10751</v>
      </c>
      <c r="AX168" t="s">
        <v>10751</v>
      </c>
      <c r="AY168" t="s">
        <v>10751</v>
      </c>
      <c r="AZ168" t="s">
        <v>10751</v>
      </c>
      <c r="BA168" t="s">
        <v>10751</v>
      </c>
      <c r="BB168" t="s">
        <v>10751</v>
      </c>
      <c r="BC168" t="s">
        <v>10751</v>
      </c>
      <c r="BD168" t="s">
        <v>10751</v>
      </c>
    </row>
    <row r="169" spans="1:56">
      <c r="A169" t="s">
        <v>10754</v>
      </c>
      <c r="B169">
        <v>2000</v>
      </c>
      <c r="C169">
        <v>1990</v>
      </c>
      <c r="D169" t="s">
        <v>10751</v>
      </c>
      <c r="E169" t="s">
        <v>10751</v>
      </c>
      <c r="F169" t="s">
        <v>10751</v>
      </c>
      <c r="G169" t="str">
        <f t="shared" si="6"/>
        <v/>
      </c>
      <c r="H169" t="s">
        <v>10751</v>
      </c>
      <c r="I169" t="str">
        <f t="shared" si="7"/>
        <v/>
      </c>
      <c r="K169" t="s">
        <v>10751</v>
      </c>
      <c r="L169" t="s">
        <v>10751</v>
      </c>
      <c r="M169" t="s">
        <v>10751</v>
      </c>
      <c r="N169" t="s">
        <v>10751</v>
      </c>
      <c r="O169" t="s">
        <v>10751</v>
      </c>
      <c r="P169" t="s">
        <v>10751</v>
      </c>
      <c r="Q169" t="s">
        <v>10751</v>
      </c>
      <c r="R169" t="s">
        <v>10751</v>
      </c>
      <c r="S169" t="s">
        <v>10751</v>
      </c>
      <c r="T169" t="s">
        <v>10751</v>
      </c>
      <c r="U169" t="s">
        <v>10751</v>
      </c>
      <c r="V169" t="s">
        <v>10751</v>
      </c>
      <c r="W169" t="s">
        <v>10751</v>
      </c>
      <c r="X169" t="s">
        <v>10751</v>
      </c>
      <c r="Y169" t="s">
        <v>10751</v>
      </c>
      <c r="Z169" t="s">
        <v>10751</v>
      </c>
      <c r="AA169" t="s">
        <v>10751</v>
      </c>
      <c r="AB169" t="s">
        <v>10751</v>
      </c>
      <c r="AC169" t="s">
        <v>10751</v>
      </c>
      <c r="AD169" t="s">
        <v>10751</v>
      </c>
      <c r="AE169" t="s">
        <v>10751</v>
      </c>
      <c r="AF169" t="s">
        <v>10751</v>
      </c>
      <c r="AG169" t="s">
        <v>10751</v>
      </c>
      <c r="AH169" t="s">
        <v>10751</v>
      </c>
      <c r="AI169" t="s">
        <v>10751</v>
      </c>
      <c r="AJ169" t="s">
        <v>10751</v>
      </c>
      <c r="AK169" t="s">
        <v>10751</v>
      </c>
      <c r="AL169" t="s">
        <v>10751</v>
      </c>
      <c r="AM169" t="s">
        <v>10751</v>
      </c>
      <c r="AN169" t="s">
        <v>10751</v>
      </c>
      <c r="AO169" t="s">
        <v>10751</v>
      </c>
      <c r="AP169" t="s">
        <v>10751</v>
      </c>
      <c r="AQ169" t="s">
        <v>10751</v>
      </c>
      <c r="AR169" t="s">
        <v>10751</v>
      </c>
      <c r="AS169" t="s">
        <v>10751</v>
      </c>
      <c r="AT169" t="s">
        <v>10751</v>
      </c>
      <c r="AU169" t="s">
        <v>10751</v>
      </c>
      <c r="AV169" t="s">
        <v>10751</v>
      </c>
      <c r="AW169" t="s">
        <v>10751</v>
      </c>
      <c r="AX169" t="s">
        <v>10751</v>
      </c>
      <c r="AY169" t="s">
        <v>10751</v>
      </c>
      <c r="AZ169" t="s">
        <v>10751</v>
      </c>
      <c r="BA169" t="s">
        <v>10751</v>
      </c>
      <c r="BB169" t="s">
        <v>10751</v>
      </c>
      <c r="BC169" t="s">
        <v>10751</v>
      </c>
      <c r="BD169" t="s">
        <v>10751</v>
      </c>
    </row>
    <row r="170" spans="1:56">
      <c r="A170" t="s">
        <v>10754</v>
      </c>
      <c r="B170">
        <v>2000</v>
      </c>
      <c r="C170">
        <v>1991</v>
      </c>
      <c r="D170" t="s">
        <v>10751</v>
      </c>
      <c r="E170" t="s">
        <v>10751</v>
      </c>
      <c r="F170" t="s">
        <v>10751</v>
      </c>
      <c r="G170" t="str">
        <f t="shared" ref="G170:G201" si="8">IFERROR(F170*E170,"")</f>
        <v/>
      </c>
      <c r="H170" t="s">
        <v>10751</v>
      </c>
      <c r="I170" t="str">
        <f t="shared" si="7"/>
        <v/>
      </c>
      <c r="K170" t="s">
        <v>10751</v>
      </c>
      <c r="L170" t="s">
        <v>10751</v>
      </c>
      <c r="M170" t="s">
        <v>10751</v>
      </c>
      <c r="N170" t="s">
        <v>10751</v>
      </c>
      <c r="O170" t="s">
        <v>10751</v>
      </c>
      <c r="P170" t="s">
        <v>10751</v>
      </c>
      <c r="Q170" t="s">
        <v>10751</v>
      </c>
      <c r="R170" t="s">
        <v>10751</v>
      </c>
      <c r="S170" t="s">
        <v>10751</v>
      </c>
      <c r="T170" t="s">
        <v>10751</v>
      </c>
      <c r="U170" t="s">
        <v>10751</v>
      </c>
      <c r="V170" t="s">
        <v>10751</v>
      </c>
      <c r="W170" t="s">
        <v>10751</v>
      </c>
      <c r="X170" t="s">
        <v>10751</v>
      </c>
      <c r="Y170" t="s">
        <v>10751</v>
      </c>
      <c r="Z170" t="s">
        <v>10751</v>
      </c>
      <c r="AA170" t="s">
        <v>10751</v>
      </c>
      <c r="AB170" t="s">
        <v>10751</v>
      </c>
      <c r="AC170" t="s">
        <v>10751</v>
      </c>
      <c r="AD170" t="s">
        <v>10751</v>
      </c>
      <c r="AE170" t="s">
        <v>10751</v>
      </c>
      <c r="AF170" t="s">
        <v>10751</v>
      </c>
      <c r="AG170" t="s">
        <v>10751</v>
      </c>
      <c r="AH170" t="s">
        <v>10751</v>
      </c>
      <c r="AI170" t="s">
        <v>10751</v>
      </c>
      <c r="AJ170" t="s">
        <v>10751</v>
      </c>
      <c r="AK170" t="s">
        <v>10751</v>
      </c>
      <c r="AL170" t="s">
        <v>10751</v>
      </c>
      <c r="AM170" t="s">
        <v>10751</v>
      </c>
      <c r="AN170" t="s">
        <v>10751</v>
      </c>
      <c r="AO170" t="s">
        <v>10751</v>
      </c>
      <c r="AP170" t="s">
        <v>10751</v>
      </c>
      <c r="AQ170" t="s">
        <v>10751</v>
      </c>
      <c r="AR170" t="s">
        <v>10751</v>
      </c>
      <c r="AS170" t="s">
        <v>10751</v>
      </c>
      <c r="AT170" t="s">
        <v>10751</v>
      </c>
      <c r="AU170" t="s">
        <v>10751</v>
      </c>
      <c r="AV170" t="s">
        <v>10751</v>
      </c>
      <c r="AW170" t="s">
        <v>10751</v>
      </c>
      <c r="AX170" t="s">
        <v>10751</v>
      </c>
      <c r="AY170" t="s">
        <v>10751</v>
      </c>
      <c r="AZ170" t="s">
        <v>10751</v>
      </c>
      <c r="BA170" t="s">
        <v>10751</v>
      </c>
      <c r="BB170" t="s">
        <v>10751</v>
      </c>
      <c r="BC170" t="s">
        <v>10751</v>
      </c>
      <c r="BD170" t="s">
        <v>10751</v>
      </c>
    </row>
    <row r="171" spans="1:56">
      <c r="A171" t="s">
        <v>10754</v>
      </c>
      <c r="B171">
        <v>2000</v>
      </c>
      <c r="C171">
        <v>1992</v>
      </c>
      <c r="D171" t="s">
        <v>10751</v>
      </c>
      <c r="E171" t="s">
        <v>10751</v>
      </c>
      <c r="F171" t="s">
        <v>10751</v>
      </c>
      <c r="G171" t="str">
        <f t="shared" si="8"/>
        <v/>
      </c>
      <c r="H171" t="s">
        <v>10751</v>
      </c>
      <c r="I171" t="str">
        <f t="shared" si="7"/>
        <v/>
      </c>
      <c r="K171" t="s">
        <v>10751</v>
      </c>
      <c r="L171" t="s">
        <v>10751</v>
      </c>
      <c r="M171" t="s">
        <v>10751</v>
      </c>
      <c r="N171" t="s">
        <v>10751</v>
      </c>
      <c r="O171" t="s">
        <v>10751</v>
      </c>
      <c r="P171" t="s">
        <v>10751</v>
      </c>
      <c r="Q171" t="s">
        <v>10751</v>
      </c>
      <c r="R171" t="s">
        <v>10751</v>
      </c>
      <c r="S171" t="s">
        <v>10751</v>
      </c>
      <c r="T171" t="s">
        <v>10751</v>
      </c>
      <c r="U171" t="s">
        <v>10751</v>
      </c>
      <c r="V171" t="s">
        <v>10751</v>
      </c>
      <c r="W171" t="s">
        <v>10751</v>
      </c>
      <c r="X171" t="s">
        <v>10751</v>
      </c>
      <c r="Y171" t="s">
        <v>10751</v>
      </c>
      <c r="Z171" t="s">
        <v>10751</v>
      </c>
      <c r="AA171" t="s">
        <v>10751</v>
      </c>
      <c r="AB171" t="s">
        <v>10751</v>
      </c>
      <c r="AC171" t="s">
        <v>10751</v>
      </c>
      <c r="AD171" t="s">
        <v>10751</v>
      </c>
      <c r="AE171" t="s">
        <v>10751</v>
      </c>
      <c r="AF171" t="s">
        <v>10751</v>
      </c>
      <c r="AG171" t="s">
        <v>10751</v>
      </c>
      <c r="AH171" t="s">
        <v>10751</v>
      </c>
      <c r="AI171" t="s">
        <v>10751</v>
      </c>
      <c r="AJ171" t="s">
        <v>10751</v>
      </c>
      <c r="AK171" t="s">
        <v>10751</v>
      </c>
      <c r="AL171" t="s">
        <v>10751</v>
      </c>
      <c r="AM171" t="s">
        <v>10751</v>
      </c>
      <c r="AN171" t="s">
        <v>10751</v>
      </c>
      <c r="AO171" t="s">
        <v>10751</v>
      </c>
      <c r="AP171" t="s">
        <v>10751</v>
      </c>
      <c r="AQ171" t="s">
        <v>10751</v>
      </c>
      <c r="AR171" t="s">
        <v>10751</v>
      </c>
      <c r="AS171" t="s">
        <v>10751</v>
      </c>
      <c r="AT171" t="s">
        <v>10751</v>
      </c>
      <c r="AU171" t="s">
        <v>10751</v>
      </c>
      <c r="AV171" t="s">
        <v>10751</v>
      </c>
      <c r="AW171" t="s">
        <v>10751</v>
      </c>
      <c r="AX171" t="s">
        <v>10751</v>
      </c>
      <c r="AY171" t="s">
        <v>10751</v>
      </c>
      <c r="AZ171" t="s">
        <v>10751</v>
      </c>
      <c r="BA171" t="s">
        <v>10751</v>
      </c>
      <c r="BB171" t="s">
        <v>10751</v>
      </c>
      <c r="BC171" t="s">
        <v>10751</v>
      </c>
      <c r="BD171" t="s">
        <v>10751</v>
      </c>
    </row>
    <row r="172" spans="1:56">
      <c r="A172" t="s">
        <v>10754</v>
      </c>
      <c r="B172">
        <v>2000</v>
      </c>
      <c r="C172">
        <v>1993</v>
      </c>
      <c r="D172" t="s">
        <v>10751</v>
      </c>
      <c r="E172" t="s">
        <v>10751</v>
      </c>
      <c r="F172" t="s">
        <v>10751</v>
      </c>
      <c r="G172" t="str">
        <f t="shared" si="8"/>
        <v/>
      </c>
      <c r="H172" t="s">
        <v>10751</v>
      </c>
      <c r="I172" t="str">
        <f t="shared" si="7"/>
        <v/>
      </c>
      <c r="K172" t="s">
        <v>10751</v>
      </c>
      <c r="L172" t="s">
        <v>10751</v>
      </c>
      <c r="M172" t="s">
        <v>10751</v>
      </c>
      <c r="N172" t="s">
        <v>10751</v>
      </c>
      <c r="O172" t="s">
        <v>10751</v>
      </c>
      <c r="P172" t="s">
        <v>10751</v>
      </c>
      <c r="Q172" t="s">
        <v>10751</v>
      </c>
      <c r="R172" t="s">
        <v>10751</v>
      </c>
      <c r="S172" t="s">
        <v>10751</v>
      </c>
      <c r="T172" t="s">
        <v>10751</v>
      </c>
      <c r="U172" t="s">
        <v>10751</v>
      </c>
      <c r="V172" t="s">
        <v>10751</v>
      </c>
      <c r="W172" t="s">
        <v>10751</v>
      </c>
      <c r="X172" t="s">
        <v>10751</v>
      </c>
      <c r="Y172" t="s">
        <v>10751</v>
      </c>
      <c r="Z172" t="s">
        <v>10751</v>
      </c>
      <c r="AA172" t="s">
        <v>10751</v>
      </c>
      <c r="AB172" t="s">
        <v>10751</v>
      </c>
      <c r="AC172" t="s">
        <v>10751</v>
      </c>
      <c r="AD172" t="s">
        <v>10751</v>
      </c>
      <c r="AE172" t="s">
        <v>10751</v>
      </c>
      <c r="AF172" t="s">
        <v>10751</v>
      </c>
      <c r="AG172" t="s">
        <v>10751</v>
      </c>
      <c r="AH172" t="s">
        <v>10751</v>
      </c>
      <c r="AI172" t="s">
        <v>10751</v>
      </c>
      <c r="AJ172" t="s">
        <v>10751</v>
      </c>
      <c r="AK172" t="s">
        <v>10751</v>
      </c>
      <c r="AL172" t="s">
        <v>10751</v>
      </c>
      <c r="AM172" t="s">
        <v>10751</v>
      </c>
      <c r="AN172" t="s">
        <v>10751</v>
      </c>
      <c r="AO172" t="s">
        <v>10751</v>
      </c>
      <c r="AP172" t="s">
        <v>10751</v>
      </c>
      <c r="AQ172" t="s">
        <v>10751</v>
      </c>
      <c r="AR172" t="s">
        <v>10751</v>
      </c>
      <c r="AS172" t="s">
        <v>10751</v>
      </c>
      <c r="AT172" t="s">
        <v>10751</v>
      </c>
      <c r="AU172" t="s">
        <v>10751</v>
      </c>
      <c r="AV172" t="s">
        <v>10751</v>
      </c>
      <c r="AW172" t="s">
        <v>10751</v>
      </c>
      <c r="AX172" t="s">
        <v>10751</v>
      </c>
      <c r="AY172" t="s">
        <v>10751</v>
      </c>
      <c r="AZ172" t="s">
        <v>10751</v>
      </c>
      <c r="BA172" t="s">
        <v>10751</v>
      </c>
      <c r="BB172" t="s">
        <v>10751</v>
      </c>
      <c r="BC172" t="s">
        <v>10751</v>
      </c>
      <c r="BD172" t="s">
        <v>10751</v>
      </c>
    </row>
    <row r="173" spans="1:56">
      <c r="A173" t="s">
        <v>10754</v>
      </c>
      <c r="B173">
        <v>2000</v>
      </c>
      <c r="C173">
        <v>1994</v>
      </c>
      <c r="D173" t="s">
        <v>10751</v>
      </c>
      <c r="E173" t="s">
        <v>10751</v>
      </c>
      <c r="F173" t="s">
        <v>10751</v>
      </c>
      <c r="G173" t="str">
        <f t="shared" si="8"/>
        <v/>
      </c>
      <c r="H173" t="s">
        <v>10751</v>
      </c>
      <c r="I173" t="str">
        <f t="shared" si="7"/>
        <v/>
      </c>
      <c r="K173" t="s">
        <v>10751</v>
      </c>
      <c r="L173" t="s">
        <v>10751</v>
      </c>
      <c r="M173" t="s">
        <v>10751</v>
      </c>
      <c r="N173" t="s">
        <v>10751</v>
      </c>
      <c r="O173" t="s">
        <v>10751</v>
      </c>
      <c r="P173" t="s">
        <v>10751</v>
      </c>
      <c r="Q173" t="s">
        <v>10751</v>
      </c>
      <c r="R173" t="s">
        <v>10751</v>
      </c>
      <c r="S173" t="s">
        <v>10751</v>
      </c>
      <c r="T173" t="s">
        <v>10751</v>
      </c>
      <c r="U173" t="s">
        <v>10751</v>
      </c>
      <c r="V173" t="s">
        <v>10751</v>
      </c>
      <c r="W173" t="s">
        <v>10751</v>
      </c>
      <c r="X173" t="s">
        <v>10751</v>
      </c>
      <c r="Y173" t="s">
        <v>10751</v>
      </c>
      <c r="Z173" t="s">
        <v>10751</v>
      </c>
      <c r="AA173" t="s">
        <v>10751</v>
      </c>
      <c r="AB173" t="s">
        <v>10751</v>
      </c>
      <c r="AC173" t="s">
        <v>10751</v>
      </c>
      <c r="AD173" t="s">
        <v>10751</v>
      </c>
      <c r="AE173" t="s">
        <v>10751</v>
      </c>
      <c r="AF173" t="s">
        <v>10751</v>
      </c>
      <c r="AG173" t="s">
        <v>10751</v>
      </c>
      <c r="AH173" t="s">
        <v>10751</v>
      </c>
      <c r="AI173" t="s">
        <v>10751</v>
      </c>
      <c r="AJ173" t="s">
        <v>10751</v>
      </c>
      <c r="AK173" t="s">
        <v>10751</v>
      </c>
      <c r="AL173" t="s">
        <v>10751</v>
      </c>
      <c r="AM173" t="s">
        <v>10751</v>
      </c>
      <c r="AN173" t="s">
        <v>10751</v>
      </c>
      <c r="AO173" t="s">
        <v>10751</v>
      </c>
      <c r="AP173" t="s">
        <v>10751</v>
      </c>
      <c r="AQ173" t="s">
        <v>10751</v>
      </c>
      <c r="AR173" t="s">
        <v>10751</v>
      </c>
      <c r="AS173" t="s">
        <v>10751</v>
      </c>
      <c r="AT173" t="s">
        <v>10751</v>
      </c>
      <c r="AU173" t="s">
        <v>10751</v>
      </c>
      <c r="AV173" t="s">
        <v>10751</v>
      </c>
      <c r="AW173" t="s">
        <v>10751</v>
      </c>
      <c r="AX173" t="s">
        <v>10751</v>
      </c>
      <c r="AY173" t="s">
        <v>10751</v>
      </c>
      <c r="AZ173" t="s">
        <v>10751</v>
      </c>
      <c r="BA173" t="s">
        <v>10751</v>
      </c>
      <c r="BB173" t="s">
        <v>10751</v>
      </c>
      <c r="BC173" t="s">
        <v>10751</v>
      </c>
      <c r="BD173" t="s">
        <v>10751</v>
      </c>
    </row>
    <row r="174" spans="1:56">
      <c r="A174" t="s">
        <v>10754</v>
      </c>
      <c r="B174">
        <v>2000</v>
      </c>
      <c r="C174">
        <v>1995</v>
      </c>
      <c r="D174" t="s">
        <v>10751</v>
      </c>
      <c r="E174" t="s">
        <v>10751</v>
      </c>
      <c r="F174" t="s">
        <v>10751</v>
      </c>
      <c r="G174" t="str">
        <f t="shared" si="8"/>
        <v/>
      </c>
      <c r="H174" t="s">
        <v>10751</v>
      </c>
      <c r="I174" t="str">
        <f t="shared" si="7"/>
        <v/>
      </c>
      <c r="K174" t="s">
        <v>10751</v>
      </c>
      <c r="L174" t="s">
        <v>10751</v>
      </c>
      <c r="M174" t="s">
        <v>10751</v>
      </c>
      <c r="N174" t="s">
        <v>10751</v>
      </c>
      <c r="O174" t="s">
        <v>10751</v>
      </c>
      <c r="P174" t="s">
        <v>10751</v>
      </c>
      <c r="Q174" t="s">
        <v>10751</v>
      </c>
      <c r="R174" t="s">
        <v>10751</v>
      </c>
      <c r="S174" t="s">
        <v>10751</v>
      </c>
      <c r="T174" t="s">
        <v>10751</v>
      </c>
      <c r="U174" t="s">
        <v>10751</v>
      </c>
      <c r="V174" t="s">
        <v>10751</v>
      </c>
      <c r="W174" t="s">
        <v>10751</v>
      </c>
      <c r="X174" t="s">
        <v>10751</v>
      </c>
      <c r="Y174" t="s">
        <v>10751</v>
      </c>
      <c r="Z174" t="s">
        <v>10751</v>
      </c>
      <c r="AA174" t="s">
        <v>10751</v>
      </c>
      <c r="AB174" t="s">
        <v>10751</v>
      </c>
      <c r="AC174" t="s">
        <v>10751</v>
      </c>
      <c r="AD174" t="s">
        <v>10751</v>
      </c>
      <c r="AE174" t="s">
        <v>10751</v>
      </c>
      <c r="AF174" t="s">
        <v>10751</v>
      </c>
      <c r="AG174" t="s">
        <v>10751</v>
      </c>
      <c r="AH174" t="s">
        <v>10751</v>
      </c>
      <c r="AI174" t="s">
        <v>10751</v>
      </c>
      <c r="AJ174" t="s">
        <v>10751</v>
      </c>
      <c r="AK174" t="s">
        <v>10751</v>
      </c>
      <c r="AL174" t="s">
        <v>10751</v>
      </c>
      <c r="AM174" t="s">
        <v>10751</v>
      </c>
      <c r="AN174" t="s">
        <v>10751</v>
      </c>
      <c r="AO174" t="s">
        <v>10751</v>
      </c>
      <c r="AP174" t="s">
        <v>10751</v>
      </c>
      <c r="AQ174" t="s">
        <v>10751</v>
      </c>
      <c r="AR174" t="s">
        <v>10751</v>
      </c>
      <c r="AS174" t="s">
        <v>10751</v>
      </c>
      <c r="AT174" t="s">
        <v>10751</v>
      </c>
      <c r="AU174" t="s">
        <v>10751</v>
      </c>
      <c r="AV174" t="s">
        <v>10751</v>
      </c>
      <c r="AW174" t="s">
        <v>10751</v>
      </c>
      <c r="AX174" t="s">
        <v>10751</v>
      </c>
      <c r="AY174" t="s">
        <v>10751</v>
      </c>
      <c r="AZ174" t="s">
        <v>10751</v>
      </c>
      <c r="BA174" t="s">
        <v>10751</v>
      </c>
      <c r="BB174" t="s">
        <v>10751</v>
      </c>
      <c r="BC174" t="s">
        <v>10751</v>
      </c>
      <c r="BD174" t="s">
        <v>10751</v>
      </c>
    </row>
    <row r="175" spans="1:56">
      <c r="A175" t="s">
        <v>10754</v>
      </c>
      <c r="B175">
        <v>2000</v>
      </c>
      <c r="C175">
        <v>1996</v>
      </c>
      <c r="D175" t="s">
        <v>10751</v>
      </c>
      <c r="E175" t="s">
        <v>10751</v>
      </c>
      <c r="F175" t="s">
        <v>10751</v>
      </c>
      <c r="G175" t="str">
        <f t="shared" si="8"/>
        <v/>
      </c>
      <c r="H175" t="s">
        <v>10751</v>
      </c>
      <c r="I175" t="str">
        <f t="shared" si="7"/>
        <v/>
      </c>
      <c r="K175" t="s">
        <v>10751</v>
      </c>
      <c r="L175" t="s">
        <v>10751</v>
      </c>
      <c r="M175" t="s">
        <v>10751</v>
      </c>
      <c r="N175" t="s">
        <v>10751</v>
      </c>
      <c r="O175" t="s">
        <v>10751</v>
      </c>
      <c r="P175" t="s">
        <v>10751</v>
      </c>
      <c r="Q175" t="s">
        <v>10751</v>
      </c>
      <c r="R175" t="s">
        <v>10751</v>
      </c>
      <c r="S175" t="s">
        <v>10751</v>
      </c>
      <c r="T175" t="s">
        <v>10751</v>
      </c>
      <c r="U175" t="s">
        <v>10751</v>
      </c>
      <c r="V175" t="s">
        <v>10751</v>
      </c>
      <c r="W175" t="s">
        <v>10751</v>
      </c>
      <c r="X175" t="s">
        <v>10751</v>
      </c>
      <c r="Y175" t="s">
        <v>10751</v>
      </c>
      <c r="Z175" t="s">
        <v>10751</v>
      </c>
      <c r="AA175" t="s">
        <v>10751</v>
      </c>
      <c r="AB175" t="s">
        <v>10751</v>
      </c>
      <c r="AC175" t="s">
        <v>10751</v>
      </c>
      <c r="AD175" t="s">
        <v>10751</v>
      </c>
      <c r="AE175" t="s">
        <v>10751</v>
      </c>
      <c r="AF175" t="s">
        <v>10751</v>
      </c>
      <c r="AG175" t="s">
        <v>10751</v>
      </c>
      <c r="AH175" t="s">
        <v>10751</v>
      </c>
      <c r="AI175" t="s">
        <v>10751</v>
      </c>
      <c r="AJ175" t="s">
        <v>10751</v>
      </c>
      <c r="AK175" t="s">
        <v>10751</v>
      </c>
      <c r="AL175" t="s">
        <v>10751</v>
      </c>
      <c r="AM175" t="s">
        <v>10751</v>
      </c>
      <c r="AN175" t="s">
        <v>10751</v>
      </c>
      <c r="AO175" t="s">
        <v>10751</v>
      </c>
      <c r="AP175" t="s">
        <v>10751</v>
      </c>
      <c r="AQ175" t="s">
        <v>10751</v>
      </c>
      <c r="AR175" t="s">
        <v>10751</v>
      </c>
      <c r="AS175" t="s">
        <v>10751</v>
      </c>
      <c r="AT175" t="s">
        <v>10751</v>
      </c>
      <c r="AU175" t="s">
        <v>10751</v>
      </c>
      <c r="AV175" t="s">
        <v>10751</v>
      </c>
      <c r="AW175" t="s">
        <v>10751</v>
      </c>
      <c r="AX175" t="s">
        <v>10751</v>
      </c>
      <c r="AY175" t="s">
        <v>10751</v>
      </c>
      <c r="AZ175" t="s">
        <v>10751</v>
      </c>
      <c r="BA175" t="s">
        <v>10751</v>
      </c>
      <c r="BB175" t="s">
        <v>10751</v>
      </c>
      <c r="BC175" t="s">
        <v>10751</v>
      </c>
      <c r="BD175" t="s">
        <v>10751</v>
      </c>
    </row>
    <row r="176" spans="1:56">
      <c r="A176" t="s">
        <v>10754</v>
      </c>
      <c r="B176">
        <v>2000</v>
      </c>
      <c r="C176">
        <v>1997</v>
      </c>
      <c r="D176" t="s">
        <v>10751</v>
      </c>
      <c r="E176" t="s">
        <v>10751</v>
      </c>
      <c r="F176" t="s">
        <v>10751</v>
      </c>
      <c r="G176" t="str">
        <f t="shared" si="8"/>
        <v/>
      </c>
      <c r="H176" t="s">
        <v>10751</v>
      </c>
      <c r="I176" t="str">
        <f t="shared" si="7"/>
        <v/>
      </c>
      <c r="K176" t="s">
        <v>10751</v>
      </c>
      <c r="L176" t="s">
        <v>10751</v>
      </c>
      <c r="M176" t="s">
        <v>10751</v>
      </c>
      <c r="N176" t="s">
        <v>10751</v>
      </c>
      <c r="O176" t="s">
        <v>10751</v>
      </c>
      <c r="P176" t="s">
        <v>10751</v>
      </c>
      <c r="Q176" t="s">
        <v>10751</v>
      </c>
      <c r="R176" t="s">
        <v>10751</v>
      </c>
      <c r="S176" t="s">
        <v>10751</v>
      </c>
      <c r="T176" t="s">
        <v>10751</v>
      </c>
      <c r="U176" t="s">
        <v>10751</v>
      </c>
      <c r="V176" t="s">
        <v>10751</v>
      </c>
      <c r="W176" t="s">
        <v>10751</v>
      </c>
      <c r="X176" t="s">
        <v>10751</v>
      </c>
      <c r="Y176" t="s">
        <v>10751</v>
      </c>
      <c r="Z176" t="s">
        <v>10751</v>
      </c>
      <c r="AA176" t="s">
        <v>10751</v>
      </c>
      <c r="AB176" t="s">
        <v>10751</v>
      </c>
      <c r="AC176" t="s">
        <v>10751</v>
      </c>
      <c r="AD176" t="s">
        <v>10751</v>
      </c>
      <c r="AE176" t="s">
        <v>10751</v>
      </c>
      <c r="AF176" t="s">
        <v>10751</v>
      </c>
      <c r="AG176" t="s">
        <v>10751</v>
      </c>
      <c r="AH176" t="s">
        <v>10751</v>
      </c>
      <c r="AI176" t="s">
        <v>10751</v>
      </c>
      <c r="AJ176" t="s">
        <v>10751</v>
      </c>
      <c r="AK176" t="s">
        <v>10751</v>
      </c>
      <c r="AL176" t="s">
        <v>10751</v>
      </c>
      <c r="AM176" t="s">
        <v>10751</v>
      </c>
      <c r="AN176" t="s">
        <v>10751</v>
      </c>
      <c r="AO176" t="s">
        <v>10751</v>
      </c>
      <c r="AP176" t="s">
        <v>10751</v>
      </c>
      <c r="AQ176" t="s">
        <v>10751</v>
      </c>
      <c r="AR176" t="s">
        <v>10751</v>
      </c>
      <c r="AS176" t="s">
        <v>10751</v>
      </c>
      <c r="AT176" t="s">
        <v>10751</v>
      </c>
      <c r="AU176" t="s">
        <v>10751</v>
      </c>
      <c r="AV176" t="s">
        <v>10751</v>
      </c>
      <c r="AW176" t="s">
        <v>10751</v>
      </c>
      <c r="AX176" t="s">
        <v>10751</v>
      </c>
      <c r="AY176" t="s">
        <v>10751</v>
      </c>
      <c r="AZ176" t="s">
        <v>10751</v>
      </c>
      <c r="BA176" t="s">
        <v>10751</v>
      </c>
      <c r="BB176" t="s">
        <v>10751</v>
      </c>
      <c r="BC176" t="s">
        <v>10751</v>
      </c>
      <c r="BD176" t="s">
        <v>10751</v>
      </c>
    </row>
    <row r="177" spans="1:56">
      <c r="A177" t="s">
        <v>10754</v>
      </c>
      <c r="B177">
        <v>2000</v>
      </c>
      <c r="C177">
        <v>1998</v>
      </c>
      <c r="D177" t="s">
        <v>10751</v>
      </c>
      <c r="E177" t="s">
        <v>10751</v>
      </c>
      <c r="F177" t="s">
        <v>10751</v>
      </c>
      <c r="G177" t="str">
        <f t="shared" si="8"/>
        <v/>
      </c>
      <c r="H177" t="s">
        <v>10751</v>
      </c>
      <c r="I177" t="str">
        <f t="shared" si="7"/>
        <v/>
      </c>
      <c r="K177" t="s">
        <v>10751</v>
      </c>
      <c r="L177" t="s">
        <v>10751</v>
      </c>
      <c r="M177" t="s">
        <v>10751</v>
      </c>
      <c r="N177" t="s">
        <v>10751</v>
      </c>
      <c r="O177" t="s">
        <v>10751</v>
      </c>
      <c r="P177" t="s">
        <v>10751</v>
      </c>
      <c r="Q177" t="s">
        <v>10751</v>
      </c>
      <c r="R177" t="s">
        <v>10751</v>
      </c>
      <c r="S177" t="s">
        <v>10751</v>
      </c>
      <c r="T177" t="s">
        <v>10751</v>
      </c>
      <c r="U177" t="s">
        <v>10751</v>
      </c>
      <c r="V177" t="s">
        <v>10751</v>
      </c>
      <c r="W177" t="s">
        <v>10751</v>
      </c>
      <c r="X177" t="s">
        <v>10751</v>
      </c>
      <c r="Y177" t="s">
        <v>10751</v>
      </c>
      <c r="Z177" t="s">
        <v>10751</v>
      </c>
      <c r="AA177" t="s">
        <v>10751</v>
      </c>
      <c r="AB177" t="s">
        <v>10751</v>
      </c>
      <c r="AC177" t="s">
        <v>10751</v>
      </c>
      <c r="AD177" t="s">
        <v>10751</v>
      </c>
      <c r="AE177" t="s">
        <v>10751</v>
      </c>
      <c r="AF177" t="s">
        <v>10751</v>
      </c>
      <c r="AG177" t="s">
        <v>10751</v>
      </c>
      <c r="AH177" t="s">
        <v>10751</v>
      </c>
      <c r="AI177" t="s">
        <v>10751</v>
      </c>
      <c r="AJ177" t="s">
        <v>10751</v>
      </c>
      <c r="AK177" t="s">
        <v>10751</v>
      </c>
      <c r="AL177" t="s">
        <v>10751</v>
      </c>
      <c r="AM177" t="s">
        <v>10751</v>
      </c>
      <c r="AN177" t="s">
        <v>10751</v>
      </c>
      <c r="AO177" t="s">
        <v>10751</v>
      </c>
      <c r="AP177" t="s">
        <v>10751</v>
      </c>
      <c r="AQ177" t="s">
        <v>10751</v>
      </c>
      <c r="AR177" t="s">
        <v>10751</v>
      </c>
      <c r="AS177" t="s">
        <v>10751</v>
      </c>
      <c r="AT177" t="s">
        <v>10751</v>
      </c>
      <c r="AU177" t="s">
        <v>10751</v>
      </c>
      <c r="AV177" t="s">
        <v>10751</v>
      </c>
      <c r="AW177" t="s">
        <v>10751</v>
      </c>
      <c r="AX177" t="s">
        <v>10751</v>
      </c>
      <c r="AY177" t="s">
        <v>10751</v>
      </c>
      <c r="AZ177" t="s">
        <v>10751</v>
      </c>
      <c r="BA177" t="s">
        <v>10751</v>
      </c>
      <c r="BB177" t="s">
        <v>10751</v>
      </c>
      <c r="BC177" t="s">
        <v>10751</v>
      </c>
      <c r="BD177" t="s">
        <v>10751</v>
      </c>
    </row>
    <row r="178" spans="1:56">
      <c r="A178" t="s">
        <v>10754</v>
      </c>
      <c r="B178">
        <v>2000</v>
      </c>
      <c r="C178">
        <v>1999</v>
      </c>
      <c r="D178" t="s">
        <v>10751</v>
      </c>
      <c r="E178" t="s">
        <v>10751</v>
      </c>
      <c r="F178" t="s">
        <v>10751</v>
      </c>
      <c r="G178" t="str">
        <f t="shared" si="8"/>
        <v/>
      </c>
      <c r="H178" t="s">
        <v>10751</v>
      </c>
      <c r="I178" t="str">
        <f t="shared" si="7"/>
        <v/>
      </c>
      <c r="K178" t="s">
        <v>10751</v>
      </c>
      <c r="L178" t="s">
        <v>10751</v>
      </c>
      <c r="M178" t="s">
        <v>10751</v>
      </c>
      <c r="N178" t="s">
        <v>10751</v>
      </c>
      <c r="O178" t="s">
        <v>10751</v>
      </c>
      <c r="P178" t="s">
        <v>10751</v>
      </c>
      <c r="Q178" t="s">
        <v>10751</v>
      </c>
      <c r="R178" t="s">
        <v>10751</v>
      </c>
      <c r="S178" t="s">
        <v>10751</v>
      </c>
      <c r="T178" t="s">
        <v>10751</v>
      </c>
      <c r="U178" t="s">
        <v>10751</v>
      </c>
      <c r="V178" t="s">
        <v>10751</v>
      </c>
      <c r="W178" t="s">
        <v>10751</v>
      </c>
      <c r="X178" t="s">
        <v>10751</v>
      </c>
      <c r="Y178" t="s">
        <v>10751</v>
      </c>
      <c r="Z178" t="s">
        <v>10751</v>
      </c>
      <c r="AA178" t="s">
        <v>10751</v>
      </c>
      <c r="AB178" t="s">
        <v>10751</v>
      </c>
      <c r="AC178" t="s">
        <v>10751</v>
      </c>
      <c r="AD178" t="s">
        <v>10751</v>
      </c>
      <c r="AE178" t="s">
        <v>10751</v>
      </c>
      <c r="AF178" t="s">
        <v>10751</v>
      </c>
      <c r="AG178" t="s">
        <v>10751</v>
      </c>
      <c r="AH178" t="s">
        <v>10751</v>
      </c>
      <c r="AI178" t="s">
        <v>10751</v>
      </c>
      <c r="AJ178" t="s">
        <v>10751</v>
      </c>
      <c r="AK178" t="s">
        <v>10751</v>
      </c>
      <c r="AL178" t="s">
        <v>10751</v>
      </c>
      <c r="AM178" t="s">
        <v>10751</v>
      </c>
      <c r="AN178" t="s">
        <v>10751</v>
      </c>
      <c r="AO178" t="s">
        <v>10751</v>
      </c>
      <c r="AP178" t="s">
        <v>10751</v>
      </c>
      <c r="AQ178" t="s">
        <v>10751</v>
      </c>
      <c r="AR178" t="s">
        <v>10751</v>
      </c>
      <c r="AS178" t="s">
        <v>10751</v>
      </c>
      <c r="AT178" t="s">
        <v>10751</v>
      </c>
      <c r="AU178" t="s">
        <v>10751</v>
      </c>
      <c r="AV178" t="s">
        <v>10751</v>
      </c>
      <c r="AW178" t="s">
        <v>10751</v>
      </c>
      <c r="AX178" t="s">
        <v>10751</v>
      </c>
      <c r="AY178" t="s">
        <v>10751</v>
      </c>
      <c r="AZ178" t="s">
        <v>10751</v>
      </c>
      <c r="BA178" t="s">
        <v>10751</v>
      </c>
      <c r="BB178" t="s">
        <v>10751</v>
      </c>
      <c r="BC178" t="s">
        <v>10751</v>
      </c>
      <c r="BD178" t="s">
        <v>10751</v>
      </c>
    </row>
    <row r="179" spans="1:56">
      <c r="A179" t="s">
        <v>10754</v>
      </c>
      <c r="B179">
        <v>2000</v>
      </c>
      <c r="C179">
        <v>2000</v>
      </c>
      <c r="D179" t="s">
        <v>10751</v>
      </c>
      <c r="E179" t="s">
        <v>10751</v>
      </c>
      <c r="F179" t="s">
        <v>10751</v>
      </c>
      <c r="G179" t="str">
        <f t="shared" si="8"/>
        <v/>
      </c>
      <c r="H179" t="s">
        <v>10751</v>
      </c>
      <c r="I179" t="str">
        <f t="shared" si="7"/>
        <v/>
      </c>
      <c r="K179" t="s">
        <v>10751</v>
      </c>
      <c r="L179" t="s">
        <v>10751</v>
      </c>
      <c r="M179" t="s">
        <v>10751</v>
      </c>
      <c r="N179" t="s">
        <v>10751</v>
      </c>
      <c r="O179" t="s">
        <v>10751</v>
      </c>
      <c r="P179" t="s">
        <v>10751</v>
      </c>
      <c r="Q179" t="s">
        <v>10751</v>
      </c>
      <c r="R179" t="s">
        <v>10751</v>
      </c>
      <c r="S179" t="s">
        <v>10751</v>
      </c>
      <c r="T179" t="s">
        <v>10751</v>
      </c>
      <c r="U179" t="s">
        <v>10751</v>
      </c>
      <c r="V179" t="s">
        <v>10751</v>
      </c>
      <c r="W179" t="s">
        <v>10751</v>
      </c>
      <c r="X179" t="s">
        <v>10751</v>
      </c>
      <c r="Y179" t="s">
        <v>10751</v>
      </c>
      <c r="Z179" t="s">
        <v>10751</v>
      </c>
      <c r="AA179" t="s">
        <v>10751</v>
      </c>
      <c r="AB179" t="s">
        <v>10751</v>
      </c>
      <c r="AC179" t="s">
        <v>10751</v>
      </c>
      <c r="AD179" t="s">
        <v>10751</v>
      </c>
      <c r="AE179" t="s">
        <v>10751</v>
      </c>
      <c r="AF179" t="s">
        <v>10751</v>
      </c>
      <c r="AG179" t="s">
        <v>10751</v>
      </c>
      <c r="AH179" t="s">
        <v>10751</v>
      </c>
      <c r="AI179" t="s">
        <v>10751</v>
      </c>
      <c r="AJ179" t="s">
        <v>10751</v>
      </c>
      <c r="AK179" t="s">
        <v>10751</v>
      </c>
      <c r="AL179" t="s">
        <v>10751</v>
      </c>
      <c r="AM179" t="s">
        <v>10751</v>
      </c>
      <c r="AN179" t="s">
        <v>10751</v>
      </c>
      <c r="AO179" t="s">
        <v>10751</v>
      </c>
      <c r="AP179" t="s">
        <v>10751</v>
      </c>
      <c r="AQ179" t="s">
        <v>10751</v>
      </c>
      <c r="AR179" t="s">
        <v>10751</v>
      </c>
      <c r="AS179" t="s">
        <v>10751</v>
      </c>
      <c r="AT179" t="s">
        <v>10751</v>
      </c>
      <c r="AU179" t="s">
        <v>10751</v>
      </c>
      <c r="AV179" t="s">
        <v>10751</v>
      </c>
      <c r="AW179" t="s">
        <v>10751</v>
      </c>
      <c r="AX179" t="s">
        <v>10751</v>
      </c>
      <c r="AY179" t="s">
        <v>10751</v>
      </c>
      <c r="AZ179" t="s">
        <v>10751</v>
      </c>
      <c r="BA179" t="s">
        <v>10751</v>
      </c>
      <c r="BB179" t="s">
        <v>10751</v>
      </c>
      <c r="BC179" t="s">
        <v>10751</v>
      </c>
      <c r="BD179" t="s">
        <v>10751</v>
      </c>
    </row>
    <row r="180" spans="1:56">
      <c r="A180" t="s">
        <v>10754</v>
      </c>
      <c r="B180">
        <v>2000</v>
      </c>
      <c r="C180">
        <v>2001</v>
      </c>
      <c r="D180" t="s">
        <v>10751</v>
      </c>
      <c r="E180" t="s">
        <v>10751</v>
      </c>
      <c r="F180" t="s">
        <v>10751</v>
      </c>
      <c r="G180" t="str">
        <f t="shared" si="8"/>
        <v/>
      </c>
      <c r="H180" t="s">
        <v>10751</v>
      </c>
      <c r="I180" t="str">
        <f t="shared" si="7"/>
        <v/>
      </c>
      <c r="K180" t="s">
        <v>10751</v>
      </c>
      <c r="L180" t="s">
        <v>10751</v>
      </c>
      <c r="M180" t="s">
        <v>10751</v>
      </c>
      <c r="N180" t="s">
        <v>10751</v>
      </c>
      <c r="O180" t="s">
        <v>10751</v>
      </c>
      <c r="P180" t="s">
        <v>10751</v>
      </c>
      <c r="Q180" t="s">
        <v>10751</v>
      </c>
      <c r="R180" t="s">
        <v>10751</v>
      </c>
      <c r="S180" t="s">
        <v>10751</v>
      </c>
      <c r="T180" t="s">
        <v>10751</v>
      </c>
      <c r="U180" t="s">
        <v>10751</v>
      </c>
      <c r="V180" t="s">
        <v>10751</v>
      </c>
      <c r="W180" t="s">
        <v>10751</v>
      </c>
      <c r="X180" t="s">
        <v>10751</v>
      </c>
      <c r="Y180" t="s">
        <v>10751</v>
      </c>
      <c r="Z180" t="s">
        <v>10751</v>
      </c>
      <c r="AA180" t="s">
        <v>10751</v>
      </c>
      <c r="AB180" t="s">
        <v>10751</v>
      </c>
      <c r="AC180" t="s">
        <v>10751</v>
      </c>
      <c r="AD180" t="s">
        <v>10751</v>
      </c>
      <c r="AE180" t="s">
        <v>10751</v>
      </c>
      <c r="AF180" t="s">
        <v>10751</v>
      </c>
      <c r="AG180" t="s">
        <v>10751</v>
      </c>
      <c r="AH180" t="s">
        <v>10751</v>
      </c>
      <c r="AI180" t="s">
        <v>10751</v>
      </c>
      <c r="AJ180" t="s">
        <v>10751</v>
      </c>
      <c r="AK180" t="s">
        <v>10751</v>
      </c>
      <c r="AL180" t="s">
        <v>10751</v>
      </c>
      <c r="AM180" t="s">
        <v>10751</v>
      </c>
      <c r="AN180" t="s">
        <v>10751</v>
      </c>
      <c r="AO180" t="s">
        <v>10751</v>
      </c>
      <c r="AP180" t="s">
        <v>10751</v>
      </c>
      <c r="AQ180" t="s">
        <v>10751</v>
      </c>
      <c r="AR180" t="s">
        <v>10751</v>
      </c>
      <c r="AS180" t="s">
        <v>10751</v>
      </c>
      <c r="AT180" t="s">
        <v>10751</v>
      </c>
      <c r="AU180" t="s">
        <v>10751</v>
      </c>
      <c r="AV180" t="s">
        <v>10751</v>
      </c>
      <c r="AW180" t="s">
        <v>10751</v>
      </c>
      <c r="AX180" t="s">
        <v>10751</v>
      </c>
      <c r="AY180" t="s">
        <v>10751</v>
      </c>
      <c r="AZ180" t="s">
        <v>10751</v>
      </c>
      <c r="BA180" t="s">
        <v>10751</v>
      </c>
      <c r="BB180" t="s">
        <v>10751</v>
      </c>
      <c r="BC180" t="s">
        <v>10751</v>
      </c>
      <c r="BD180" t="s">
        <v>10751</v>
      </c>
    </row>
    <row r="181" spans="1:56">
      <c r="A181" t="s">
        <v>10754</v>
      </c>
      <c r="B181">
        <v>2000</v>
      </c>
      <c r="C181">
        <v>2002</v>
      </c>
      <c r="D181" t="s">
        <v>10751</v>
      </c>
      <c r="E181" t="s">
        <v>10751</v>
      </c>
      <c r="F181" t="s">
        <v>10751</v>
      </c>
      <c r="G181" t="str">
        <f t="shared" si="8"/>
        <v/>
      </c>
      <c r="H181" t="s">
        <v>10751</v>
      </c>
      <c r="I181" t="str">
        <f t="shared" si="7"/>
        <v/>
      </c>
      <c r="K181" t="s">
        <v>10751</v>
      </c>
      <c r="L181" t="s">
        <v>10751</v>
      </c>
      <c r="M181" t="s">
        <v>10751</v>
      </c>
      <c r="N181" t="s">
        <v>10751</v>
      </c>
      <c r="O181" t="s">
        <v>10751</v>
      </c>
      <c r="P181" t="s">
        <v>10751</v>
      </c>
      <c r="Q181" t="s">
        <v>10751</v>
      </c>
      <c r="R181" t="s">
        <v>10751</v>
      </c>
      <c r="S181" t="s">
        <v>10751</v>
      </c>
      <c r="T181" t="s">
        <v>10751</v>
      </c>
      <c r="U181" t="s">
        <v>10751</v>
      </c>
      <c r="V181" t="s">
        <v>10751</v>
      </c>
      <c r="W181" t="s">
        <v>10751</v>
      </c>
      <c r="X181" t="s">
        <v>10751</v>
      </c>
      <c r="Y181" t="s">
        <v>10751</v>
      </c>
      <c r="Z181" t="s">
        <v>10751</v>
      </c>
      <c r="AA181" t="s">
        <v>10751</v>
      </c>
      <c r="AB181" t="s">
        <v>10751</v>
      </c>
      <c r="AC181" t="s">
        <v>10751</v>
      </c>
      <c r="AD181" t="s">
        <v>10751</v>
      </c>
      <c r="AE181" t="s">
        <v>10751</v>
      </c>
      <c r="AF181" t="s">
        <v>10751</v>
      </c>
      <c r="AG181" t="s">
        <v>10751</v>
      </c>
      <c r="AH181" t="s">
        <v>10751</v>
      </c>
      <c r="AI181" t="s">
        <v>10751</v>
      </c>
      <c r="AJ181" t="s">
        <v>10751</v>
      </c>
      <c r="AK181" t="s">
        <v>10751</v>
      </c>
      <c r="AL181" t="s">
        <v>10751</v>
      </c>
      <c r="AM181" t="s">
        <v>10751</v>
      </c>
      <c r="AN181" t="s">
        <v>10751</v>
      </c>
      <c r="AO181" t="s">
        <v>10751</v>
      </c>
      <c r="AP181" t="s">
        <v>10751</v>
      </c>
      <c r="AQ181" t="s">
        <v>10751</v>
      </c>
      <c r="AR181" t="s">
        <v>10751</v>
      </c>
      <c r="AS181" t="s">
        <v>10751</v>
      </c>
      <c r="AT181" t="s">
        <v>10751</v>
      </c>
      <c r="AU181" t="s">
        <v>10751</v>
      </c>
      <c r="AV181" t="s">
        <v>10751</v>
      </c>
      <c r="AW181" t="s">
        <v>10751</v>
      </c>
      <c r="AX181" t="s">
        <v>10751</v>
      </c>
      <c r="AY181" t="s">
        <v>10751</v>
      </c>
      <c r="AZ181" t="s">
        <v>10751</v>
      </c>
      <c r="BA181" t="s">
        <v>10751</v>
      </c>
      <c r="BB181" t="s">
        <v>10751</v>
      </c>
      <c r="BC181" t="s">
        <v>10751</v>
      </c>
      <c r="BD181" t="s">
        <v>10751</v>
      </c>
    </row>
    <row r="182" spans="1:56">
      <c r="A182" t="s">
        <v>10754</v>
      </c>
      <c r="B182">
        <v>2000</v>
      </c>
      <c r="C182">
        <v>2003</v>
      </c>
      <c r="D182" t="s">
        <v>10751</v>
      </c>
      <c r="E182" t="s">
        <v>10751</v>
      </c>
      <c r="F182" t="s">
        <v>10751</v>
      </c>
      <c r="G182" t="str">
        <f t="shared" si="8"/>
        <v/>
      </c>
      <c r="H182" t="s">
        <v>10751</v>
      </c>
      <c r="I182" t="str">
        <f t="shared" si="7"/>
        <v/>
      </c>
      <c r="K182" t="s">
        <v>10751</v>
      </c>
      <c r="L182" t="s">
        <v>10751</v>
      </c>
      <c r="M182" t="s">
        <v>10751</v>
      </c>
      <c r="N182" t="s">
        <v>10751</v>
      </c>
      <c r="O182" t="s">
        <v>10751</v>
      </c>
      <c r="P182" t="s">
        <v>10751</v>
      </c>
      <c r="Q182" t="s">
        <v>10751</v>
      </c>
      <c r="R182" t="s">
        <v>10751</v>
      </c>
      <c r="S182" t="s">
        <v>10751</v>
      </c>
      <c r="T182" t="s">
        <v>10751</v>
      </c>
      <c r="U182" t="s">
        <v>10751</v>
      </c>
      <c r="V182" t="s">
        <v>10751</v>
      </c>
      <c r="W182" t="s">
        <v>10751</v>
      </c>
      <c r="X182" t="s">
        <v>10751</v>
      </c>
      <c r="Y182" t="s">
        <v>10751</v>
      </c>
      <c r="Z182" t="s">
        <v>10751</v>
      </c>
      <c r="AA182" t="s">
        <v>10751</v>
      </c>
      <c r="AB182" t="s">
        <v>10751</v>
      </c>
      <c r="AC182" t="s">
        <v>10751</v>
      </c>
      <c r="AD182" t="s">
        <v>10751</v>
      </c>
      <c r="AE182" t="s">
        <v>10751</v>
      </c>
      <c r="AF182" t="s">
        <v>10751</v>
      </c>
      <c r="AG182" t="s">
        <v>10751</v>
      </c>
      <c r="AH182" t="s">
        <v>10751</v>
      </c>
      <c r="AI182" t="s">
        <v>10751</v>
      </c>
      <c r="AJ182" t="s">
        <v>10751</v>
      </c>
      <c r="AK182" t="s">
        <v>10751</v>
      </c>
      <c r="AL182" t="s">
        <v>10751</v>
      </c>
      <c r="AM182" t="s">
        <v>10751</v>
      </c>
      <c r="AN182" t="s">
        <v>10751</v>
      </c>
      <c r="AO182" t="s">
        <v>10751</v>
      </c>
      <c r="AP182" t="s">
        <v>10751</v>
      </c>
      <c r="AQ182" t="s">
        <v>10751</v>
      </c>
      <c r="AR182" t="s">
        <v>10751</v>
      </c>
      <c r="AS182" t="s">
        <v>10751</v>
      </c>
      <c r="AT182" t="s">
        <v>10751</v>
      </c>
      <c r="AU182" t="s">
        <v>10751</v>
      </c>
      <c r="AV182" t="s">
        <v>10751</v>
      </c>
      <c r="AW182" t="s">
        <v>10751</v>
      </c>
      <c r="AX182" t="s">
        <v>10751</v>
      </c>
      <c r="AY182" t="s">
        <v>10751</v>
      </c>
      <c r="AZ182" t="s">
        <v>10751</v>
      </c>
      <c r="BA182" t="s">
        <v>10751</v>
      </c>
      <c r="BB182" t="s">
        <v>10751</v>
      </c>
      <c r="BC182" t="s">
        <v>10751</v>
      </c>
      <c r="BD182" t="s">
        <v>10751</v>
      </c>
    </row>
    <row r="183" spans="1:56">
      <c r="A183" t="s">
        <v>10754</v>
      </c>
      <c r="B183">
        <v>2000</v>
      </c>
      <c r="C183">
        <v>2004</v>
      </c>
      <c r="D183" t="s">
        <v>10751</v>
      </c>
      <c r="E183" t="s">
        <v>10751</v>
      </c>
      <c r="F183" t="s">
        <v>10751</v>
      </c>
      <c r="G183" t="str">
        <f t="shared" si="8"/>
        <v/>
      </c>
      <c r="H183" t="s">
        <v>10751</v>
      </c>
      <c r="I183" t="str">
        <f t="shared" si="7"/>
        <v/>
      </c>
      <c r="K183" t="s">
        <v>10751</v>
      </c>
      <c r="L183" t="s">
        <v>10751</v>
      </c>
      <c r="M183" t="s">
        <v>10751</v>
      </c>
      <c r="N183" t="s">
        <v>10751</v>
      </c>
      <c r="O183" t="s">
        <v>10751</v>
      </c>
      <c r="P183" t="s">
        <v>10751</v>
      </c>
      <c r="Q183" t="s">
        <v>10751</v>
      </c>
      <c r="R183" t="s">
        <v>10751</v>
      </c>
      <c r="S183" t="s">
        <v>10751</v>
      </c>
      <c r="T183" t="s">
        <v>10751</v>
      </c>
      <c r="U183" t="s">
        <v>10751</v>
      </c>
      <c r="V183" t="s">
        <v>10751</v>
      </c>
      <c r="W183" t="s">
        <v>10751</v>
      </c>
      <c r="X183" t="s">
        <v>10751</v>
      </c>
      <c r="Y183" t="s">
        <v>10751</v>
      </c>
      <c r="Z183" t="s">
        <v>10751</v>
      </c>
      <c r="AA183" t="s">
        <v>10751</v>
      </c>
      <c r="AB183" t="s">
        <v>10751</v>
      </c>
      <c r="AC183" t="s">
        <v>10751</v>
      </c>
      <c r="AD183" t="s">
        <v>10751</v>
      </c>
      <c r="AE183" t="s">
        <v>10751</v>
      </c>
      <c r="AF183" t="s">
        <v>10751</v>
      </c>
      <c r="AG183" t="s">
        <v>10751</v>
      </c>
      <c r="AH183" t="s">
        <v>10751</v>
      </c>
      <c r="AI183" t="s">
        <v>10751</v>
      </c>
      <c r="AJ183" t="s">
        <v>10751</v>
      </c>
      <c r="AK183" t="s">
        <v>10751</v>
      </c>
      <c r="AL183" t="s">
        <v>10751</v>
      </c>
      <c r="AM183" t="s">
        <v>10751</v>
      </c>
      <c r="AN183" t="s">
        <v>10751</v>
      </c>
      <c r="AO183" t="s">
        <v>10751</v>
      </c>
      <c r="AP183" t="s">
        <v>10751</v>
      </c>
      <c r="AQ183" t="s">
        <v>10751</v>
      </c>
      <c r="AR183" t="s">
        <v>10751</v>
      </c>
      <c r="AS183" t="s">
        <v>10751</v>
      </c>
      <c r="AT183" t="s">
        <v>10751</v>
      </c>
      <c r="AU183" t="s">
        <v>10751</v>
      </c>
      <c r="AV183" t="s">
        <v>10751</v>
      </c>
      <c r="AW183" t="s">
        <v>10751</v>
      </c>
      <c r="AX183" t="s">
        <v>10751</v>
      </c>
      <c r="AY183" t="s">
        <v>10751</v>
      </c>
      <c r="AZ183" t="s">
        <v>10751</v>
      </c>
      <c r="BA183" t="s">
        <v>10751</v>
      </c>
      <c r="BB183" t="s">
        <v>10751</v>
      </c>
      <c r="BC183" t="s">
        <v>10751</v>
      </c>
      <c r="BD183" t="s">
        <v>10751</v>
      </c>
    </row>
    <row r="184" spans="1:56">
      <c r="A184" t="s">
        <v>10754</v>
      </c>
      <c r="B184">
        <v>2000</v>
      </c>
      <c r="C184">
        <v>2005</v>
      </c>
      <c r="D184" t="s">
        <v>10751</v>
      </c>
      <c r="E184" t="s">
        <v>10751</v>
      </c>
      <c r="F184" t="s">
        <v>10751</v>
      </c>
      <c r="G184" t="str">
        <f t="shared" si="8"/>
        <v/>
      </c>
      <c r="H184" t="s">
        <v>10751</v>
      </c>
      <c r="I184" t="str">
        <f t="shared" si="7"/>
        <v/>
      </c>
      <c r="K184" t="s">
        <v>10751</v>
      </c>
      <c r="L184" t="s">
        <v>10751</v>
      </c>
      <c r="M184" t="s">
        <v>10751</v>
      </c>
      <c r="N184" t="s">
        <v>10751</v>
      </c>
      <c r="O184" t="s">
        <v>10751</v>
      </c>
      <c r="P184" t="s">
        <v>10751</v>
      </c>
      <c r="Q184" t="s">
        <v>10751</v>
      </c>
      <c r="R184" t="s">
        <v>10751</v>
      </c>
      <c r="S184" t="s">
        <v>10751</v>
      </c>
      <c r="T184" t="s">
        <v>10751</v>
      </c>
      <c r="U184" t="s">
        <v>10751</v>
      </c>
      <c r="V184" t="s">
        <v>10751</v>
      </c>
      <c r="W184" t="s">
        <v>10751</v>
      </c>
      <c r="X184" t="s">
        <v>10751</v>
      </c>
      <c r="Y184" t="s">
        <v>10751</v>
      </c>
      <c r="Z184" t="s">
        <v>10751</v>
      </c>
      <c r="AA184" t="s">
        <v>10751</v>
      </c>
      <c r="AB184" t="s">
        <v>10751</v>
      </c>
      <c r="AC184" t="s">
        <v>10751</v>
      </c>
      <c r="AD184" t="s">
        <v>10751</v>
      </c>
      <c r="AE184" t="s">
        <v>10751</v>
      </c>
      <c r="AF184" t="s">
        <v>10751</v>
      </c>
      <c r="AG184" t="s">
        <v>10751</v>
      </c>
      <c r="AH184" t="s">
        <v>10751</v>
      </c>
      <c r="AI184" t="s">
        <v>10751</v>
      </c>
      <c r="AJ184" t="s">
        <v>10751</v>
      </c>
      <c r="AK184" t="s">
        <v>10751</v>
      </c>
      <c r="AL184" t="s">
        <v>10751</v>
      </c>
      <c r="AM184" t="s">
        <v>10751</v>
      </c>
      <c r="AN184" t="s">
        <v>10751</v>
      </c>
      <c r="AO184" t="s">
        <v>10751</v>
      </c>
      <c r="AP184" t="s">
        <v>10751</v>
      </c>
      <c r="AQ184" t="s">
        <v>10751</v>
      </c>
      <c r="AR184" t="s">
        <v>10751</v>
      </c>
      <c r="AS184" t="s">
        <v>10751</v>
      </c>
      <c r="AT184" t="s">
        <v>10751</v>
      </c>
      <c r="AU184" t="s">
        <v>10751</v>
      </c>
      <c r="AV184" t="s">
        <v>10751</v>
      </c>
      <c r="AW184" t="s">
        <v>10751</v>
      </c>
      <c r="AX184" t="s">
        <v>10751</v>
      </c>
      <c r="AY184" t="s">
        <v>10751</v>
      </c>
      <c r="AZ184" t="s">
        <v>10751</v>
      </c>
      <c r="BA184" t="s">
        <v>10751</v>
      </c>
      <c r="BB184" t="s">
        <v>10751</v>
      </c>
      <c r="BC184" t="s">
        <v>10751</v>
      </c>
      <c r="BD184" t="s">
        <v>10751</v>
      </c>
    </row>
    <row r="185" spans="1:56">
      <c r="A185" t="s">
        <v>10754</v>
      </c>
      <c r="B185">
        <v>2000</v>
      </c>
      <c r="C185">
        <v>2006</v>
      </c>
      <c r="D185" t="s">
        <v>10751</v>
      </c>
      <c r="E185" t="s">
        <v>10751</v>
      </c>
      <c r="F185" t="s">
        <v>10751</v>
      </c>
      <c r="G185" t="str">
        <f t="shared" si="8"/>
        <v/>
      </c>
      <c r="H185" t="s">
        <v>10751</v>
      </c>
      <c r="I185" t="str">
        <f t="shared" si="7"/>
        <v/>
      </c>
      <c r="K185" t="s">
        <v>10751</v>
      </c>
      <c r="L185" t="s">
        <v>10751</v>
      </c>
      <c r="M185" t="s">
        <v>10751</v>
      </c>
      <c r="N185" t="s">
        <v>10751</v>
      </c>
      <c r="O185" t="s">
        <v>10751</v>
      </c>
      <c r="P185" t="s">
        <v>10751</v>
      </c>
      <c r="Q185" t="s">
        <v>10751</v>
      </c>
      <c r="R185" t="s">
        <v>10751</v>
      </c>
      <c r="S185" t="s">
        <v>10751</v>
      </c>
      <c r="T185" t="s">
        <v>10751</v>
      </c>
      <c r="U185" t="s">
        <v>10751</v>
      </c>
      <c r="V185" t="s">
        <v>10751</v>
      </c>
      <c r="W185" t="s">
        <v>10751</v>
      </c>
      <c r="X185" t="s">
        <v>10751</v>
      </c>
      <c r="Y185" t="s">
        <v>10751</v>
      </c>
      <c r="Z185" t="s">
        <v>10751</v>
      </c>
      <c r="AA185" t="s">
        <v>10751</v>
      </c>
      <c r="AB185" t="s">
        <v>10751</v>
      </c>
      <c r="AC185" t="s">
        <v>10751</v>
      </c>
      <c r="AD185" t="s">
        <v>10751</v>
      </c>
      <c r="AE185" t="s">
        <v>10751</v>
      </c>
      <c r="AF185" t="s">
        <v>10751</v>
      </c>
      <c r="AG185" t="s">
        <v>10751</v>
      </c>
      <c r="AH185" t="s">
        <v>10751</v>
      </c>
      <c r="AI185" t="s">
        <v>10751</v>
      </c>
      <c r="AJ185" t="s">
        <v>10751</v>
      </c>
      <c r="AK185" t="s">
        <v>10751</v>
      </c>
      <c r="AL185" t="s">
        <v>10751</v>
      </c>
      <c r="AM185" t="s">
        <v>10751</v>
      </c>
      <c r="AN185" t="s">
        <v>10751</v>
      </c>
      <c r="AO185" t="s">
        <v>10751</v>
      </c>
      <c r="AP185" t="s">
        <v>10751</v>
      </c>
      <c r="AQ185" t="s">
        <v>10751</v>
      </c>
      <c r="AR185" t="s">
        <v>10751</v>
      </c>
      <c r="AS185" t="s">
        <v>10751</v>
      </c>
      <c r="AT185" t="s">
        <v>10751</v>
      </c>
      <c r="AU185" t="s">
        <v>10751</v>
      </c>
      <c r="AV185" t="s">
        <v>10751</v>
      </c>
      <c r="AW185" t="s">
        <v>10751</v>
      </c>
      <c r="AX185" t="s">
        <v>10751</v>
      </c>
      <c r="AY185" t="s">
        <v>10751</v>
      </c>
      <c r="AZ185" t="s">
        <v>10751</v>
      </c>
      <c r="BA185" t="s">
        <v>10751</v>
      </c>
      <c r="BB185" t="s">
        <v>10751</v>
      </c>
      <c r="BC185" t="s">
        <v>10751</v>
      </c>
      <c r="BD185" t="s">
        <v>10751</v>
      </c>
    </row>
    <row r="186" spans="1:56">
      <c r="A186" t="s">
        <v>10754</v>
      </c>
      <c r="B186">
        <v>2000</v>
      </c>
      <c r="C186">
        <v>2007</v>
      </c>
      <c r="D186" t="s">
        <v>10751</v>
      </c>
      <c r="E186" t="s">
        <v>10751</v>
      </c>
      <c r="F186" t="s">
        <v>10751</v>
      </c>
      <c r="G186" t="str">
        <f t="shared" si="8"/>
        <v/>
      </c>
      <c r="H186" t="s">
        <v>10751</v>
      </c>
      <c r="I186" t="str">
        <f t="shared" si="7"/>
        <v/>
      </c>
      <c r="K186" t="s">
        <v>10751</v>
      </c>
      <c r="L186" t="s">
        <v>10751</v>
      </c>
      <c r="M186" t="s">
        <v>10751</v>
      </c>
      <c r="N186" t="s">
        <v>10751</v>
      </c>
      <c r="O186" t="s">
        <v>10751</v>
      </c>
      <c r="P186" t="s">
        <v>10751</v>
      </c>
      <c r="Q186" t="s">
        <v>10751</v>
      </c>
      <c r="R186" t="s">
        <v>10751</v>
      </c>
      <c r="S186" t="s">
        <v>10751</v>
      </c>
      <c r="T186" t="s">
        <v>10751</v>
      </c>
      <c r="U186" t="s">
        <v>10751</v>
      </c>
      <c r="V186" t="s">
        <v>10751</v>
      </c>
      <c r="W186" t="s">
        <v>10751</v>
      </c>
      <c r="X186" t="s">
        <v>10751</v>
      </c>
      <c r="Y186" t="s">
        <v>10751</v>
      </c>
      <c r="Z186" t="s">
        <v>10751</v>
      </c>
      <c r="AA186" t="s">
        <v>10751</v>
      </c>
      <c r="AB186" t="s">
        <v>10751</v>
      </c>
      <c r="AC186" t="s">
        <v>10751</v>
      </c>
      <c r="AD186" t="s">
        <v>10751</v>
      </c>
      <c r="AE186" t="s">
        <v>10751</v>
      </c>
      <c r="AF186" t="s">
        <v>10751</v>
      </c>
      <c r="AG186" t="s">
        <v>10751</v>
      </c>
      <c r="AH186" t="s">
        <v>10751</v>
      </c>
      <c r="AI186" t="s">
        <v>10751</v>
      </c>
      <c r="AJ186" t="s">
        <v>10751</v>
      </c>
      <c r="AK186" t="s">
        <v>10751</v>
      </c>
      <c r="AL186" t="s">
        <v>10751</v>
      </c>
      <c r="AM186" t="s">
        <v>10751</v>
      </c>
      <c r="AN186" t="s">
        <v>10751</v>
      </c>
      <c r="AO186" t="s">
        <v>10751</v>
      </c>
      <c r="AP186" t="s">
        <v>10751</v>
      </c>
      <c r="AQ186" t="s">
        <v>10751</v>
      </c>
      <c r="AR186" t="s">
        <v>10751</v>
      </c>
      <c r="AS186" t="s">
        <v>10751</v>
      </c>
      <c r="AT186" t="s">
        <v>10751</v>
      </c>
      <c r="AU186" t="s">
        <v>10751</v>
      </c>
      <c r="AV186" t="s">
        <v>10751</v>
      </c>
      <c r="AW186" t="s">
        <v>10751</v>
      </c>
      <c r="AX186" t="s">
        <v>10751</v>
      </c>
      <c r="AY186" t="s">
        <v>10751</v>
      </c>
      <c r="AZ186" t="s">
        <v>10751</v>
      </c>
      <c r="BA186" t="s">
        <v>10751</v>
      </c>
      <c r="BB186" t="s">
        <v>10751</v>
      </c>
      <c r="BC186" t="s">
        <v>10751</v>
      </c>
      <c r="BD186" t="s">
        <v>10751</v>
      </c>
    </row>
    <row r="187" spans="1:56">
      <c r="A187" t="s">
        <v>10754</v>
      </c>
      <c r="B187">
        <v>2000</v>
      </c>
      <c r="C187">
        <v>2008</v>
      </c>
      <c r="D187" t="s">
        <v>10751</v>
      </c>
      <c r="E187" t="s">
        <v>10751</v>
      </c>
      <c r="F187" t="s">
        <v>10751</v>
      </c>
      <c r="G187" t="str">
        <f t="shared" si="8"/>
        <v/>
      </c>
      <c r="H187" t="s">
        <v>10751</v>
      </c>
      <c r="I187" t="str">
        <f t="shared" si="7"/>
        <v/>
      </c>
      <c r="K187" t="s">
        <v>10751</v>
      </c>
      <c r="L187" t="s">
        <v>10751</v>
      </c>
      <c r="M187" t="s">
        <v>10751</v>
      </c>
      <c r="N187" t="s">
        <v>10751</v>
      </c>
      <c r="O187" t="s">
        <v>10751</v>
      </c>
      <c r="P187" t="s">
        <v>10751</v>
      </c>
      <c r="Q187" t="s">
        <v>10751</v>
      </c>
      <c r="R187" t="s">
        <v>10751</v>
      </c>
      <c r="S187" t="s">
        <v>10751</v>
      </c>
      <c r="T187" t="s">
        <v>10751</v>
      </c>
      <c r="U187" t="s">
        <v>10751</v>
      </c>
      <c r="V187" t="s">
        <v>10751</v>
      </c>
      <c r="W187" t="s">
        <v>10751</v>
      </c>
      <c r="X187" t="s">
        <v>10751</v>
      </c>
      <c r="Y187" t="s">
        <v>10751</v>
      </c>
      <c r="Z187" t="s">
        <v>10751</v>
      </c>
      <c r="AA187" t="s">
        <v>10751</v>
      </c>
      <c r="AB187" t="s">
        <v>10751</v>
      </c>
      <c r="AC187" t="s">
        <v>10751</v>
      </c>
      <c r="AD187" t="s">
        <v>10751</v>
      </c>
      <c r="AE187" t="s">
        <v>10751</v>
      </c>
      <c r="AF187" t="s">
        <v>10751</v>
      </c>
      <c r="AG187" t="s">
        <v>10751</v>
      </c>
      <c r="AH187" t="s">
        <v>10751</v>
      </c>
      <c r="AI187" t="s">
        <v>10751</v>
      </c>
      <c r="AJ187" t="s">
        <v>10751</v>
      </c>
      <c r="AK187" t="s">
        <v>10751</v>
      </c>
      <c r="AL187" t="s">
        <v>10751</v>
      </c>
      <c r="AM187" t="s">
        <v>10751</v>
      </c>
      <c r="AN187" t="s">
        <v>10751</v>
      </c>
      <c r="AO187" t="s">
        <v>10751</v>
      </c>
      <c r="AP187" t="s">
        <v>10751</v>
      </c>
      <c r="AQ187" t="s">
        <v>10751</v>
      </c>
      <c r="AR187" t="s">
        <v>10751</v>
      </c>
      <c r="AS187" t="s">
        <v>10751</v>
      </c>
      <c r="AT187" t="s">
        <v>10751</v>
      </c>
      <c r="AU187" t="s">
        <v>10751</v>
      </c>
      <c r="AV187" t="s">
        <v>10751</v>
      </c>
      <c r="AW187" t="s">
        <v>10751</v>
      </c>
      <c r="AX187" t="s">
        <v>10751</v>
      </c>
      <c r="AY187" t="s">
        <v>10751</v>
      </c>
      <c r="AZ187" t="s">
        <v>10751</v>
      </c>
      <c r="BA187" t="s">
        <v>10751</v>
      </c>
      <c r="BB187" t="s">
        <v>10751</v>
      </c>
      <c r="BC187" t="s">
        <v>10751</v>
      </c>
      <c r="BD187" t="s">
        <v>10751</v>
      </c>
    </row>
    <row r="188" spans="1:56">
      <c r="A188" t="s">
        <v>10754</v>
      </c>
      <c r="B188">
        <v>2000</v>
      </c>
      <c r="C188">
        <v>2009</v>
      </c>
      <c r="D188" t="s">
        <v>10751</v>
      </c>
      <c r="E188" t="s">
        <v>10751</v>
      </c>
      <c r="F188" t="s">
        <v>10751</v>
      </c>
      <c r="G188" t="str">
        <f t="shared" si="8"/>
        <v/>
      </c>
      <c r="H188" t="s">
        <v>10751</v>
      </c>
      <c r="I188" t="str">
        <f t="shared" si="7"/>
        <v/>
      </c>
      <c r="K188" t="s">
        <v>10751</v>
      </c>
      <c r="L188" t="s">
        <v>10751</v>
      </c>
      <c r="M188" t="s">
        <v>10751</v>
      </c>
      <c r="N188" t="s">
        <v>10751</v>
      </c>
      <c r="O188" t="s">
        <v>10751</v>
      </c>
      <c r="P188" t="s">
        <v>10751</v>
      </c>
      <c r="Q188" t="s">
        <v>10751</v>
      </c>
      <c r="R188" t="s">
        <v>10751</v>
      </c>
      <c r="S188" t="s">
        <v>10751</v>
      </c>
      <c r="T188" t="s">
        <v>10751</v>
      </c>
      <c r="U188" t="s">
        <v>10751</v>
      </c>
      <c r="V188" t="s">
        <v>10751</v>
      </c>
      <c r="W188" t="s">
        <v>10751</v>
      </c>
      <c r="X188" t="s">
        <v>10751</v>
      </c>
      <c r="Y188" t="s">
        <v>10751</v>
      </c>
      <c r="Z188" t="s">
        <v>10751</v>
      </c>
      <c r="AA188" t="s">
        <v>10751</v>
      </c>
      <c r="AB188" t="s">
        <v>10751</v>
      </c>
      <c r="AC188" t="s">
        <v>10751</v>
      </c>
      <c r="AD188" t="s">
        <v>10751</v>
      </c>
      <c r="AE188" t="s">
        <v>10751</v>
      </c>
      <c r="AF188" t="s">
        <v>10751</v>
      </c>
      <c r="AG188" t="s">
        <v>10751</v>
      </c>
      <c r="AH188" t="s">
        <v>10751</v>
      </c>
      <c r="AI188" t="s">
        <v>10751</v>
      </c>
      <c r="AJ188" t="s">
        <v>10751</v>
      </c>
      <c r="AK188" t="s">
        <v>10751</v>
      </c>
      <c r="AL188" t="s">
        <v>10751</v>
      </c>
      <c r="AM188" t="s">
        <v>10751</v>
      </c>
      <c r="AN188" t="s">
        <v>10751</v>
      </c>
      <c r="AO188" t="s">
        <v>10751</v>
      </c>
      <c r="AP188" t="s">
        <v>10751</v>
      </c>
      <c r="AQ188" t="s">
        <v>10751</v>
      </c>
      <c r="AR188" t="s">
        <v>10751</v>
      </c>
      <c r="AS188" t="s">
        <v>10751</v>
      </c>
      <c r="AT188" t="s">
        <v>10751</v>
      </c>
      <c r="AU188" t="s">
        <v>10751</v>
      </c>
      <c r="AV188" t="s">
        <v>10751</v>
      </c>
      <c r="AW188" t="s">
        <v>10751</v>
      </c>
      <c r="AX188" t="s">
        <v>10751</v>
      </c>
      <c r="AY188" t="s">
        <v>10751</v>
      </c>
      <c r="AZ188" t="s">
        <v>10751</v>
      </c>
      <c r="BA188" t="s">
        <v>10751</v>
      </c>
      <c r="BB188" t="s">
        <v>10751</v>
      </c>
      <c r="BC188" t="s">
        <v>10751</v>
      </c>
      <c r="BD188" t="s">
        <v>10751</v>
      </c>
    </row>
    <row r="189" spans="1:56">
      <c r="A189" t="s">
        <v>10754</v>
      </c>
      <c r="B189">
        <v>2000</v>
      </c>
      <c r="C189">
        <v>2010</v>
      </c>
      <c r="D189" t="s">
        <v>10751</v>
      </c>
      <c r="E189" t="s">
        <v>10751</v>
      </c>
      <c r="F189" t="s">
        <v>10751</v>
      </c>
      <c r="G189" t="str">
        <f t="shared" si="8"/>
        <v/>
      </c>
      <c r="H189" t="s">
        <v>10751</v>
      </c>
      <c r="I189" t="str">
        <f t="shared" si="7"/>
        <v/>
      </c>
      <c r="K189" t="s">
        <v>10751</v>
      </c>
      <c r="L189" t="s">
        <v>10751</v>
      </c>
      <c r="M189" t="s">
        <v>10751</v>
      </c>
      <c r="N189" t="s">
        <v>10751</v>
      </c>
      <c r="O189" t="s">
        <v>10751</v>
      </c>
      <c r="P189" t="s">
        <v>10751</v>
      </c>
      <c r="Q189" t="s">
        <v>10751</v>
      </c>
      <c r="R189" t="s">
        <v>10751</v>
      </c>
      <c r="S189" t="s">
        <v>10751</v>
      </c>
      <c r="T189" t="s">
        <v>10751</v>
      </c>
      <c r="U189" t="s">
        <v>10751</v>
      </c>
      <c r="V189" t="s">
        <v>10751</v>
      </c>
      <c r="W189" t="s">
        <v>10751</v>
      </c>
      <c r="X189" t="s">
        <v>10751</v>
      </c>
      <c r="Y189" t="s">
        <v>10751</v>
      </c>
      <c r="Z189" t="s">
        <v>10751</v>
      </c>
      <c r="AA189" t="s">
        <v>10751</v>
      </c>
      <c r="AB189" t="s">
        <v>10751</v>
      </c>
      <c r="AC189" t="s">
        <v>10751</v>
      </c>
      <c r="AD189" t="s">
        <v>10751</v>
      </c>
      <c r="AE189" t="s">
        <v>10751</v>
      </c>
      <c r="AF189" t="s">
        <v>10751</v>
      </c>
      <c r="AG189" t="s">
        <v>10751</v>
      </c>
      <c r="AH189" t="s">
        <v>10751</v>
      </c>
      <c r="AI189" t="s">
        <v>10751</v>
      </c>
      <c r="AJ189" t="s">
        <v>10751</v>
      </c>
      <c r="AK189" t="s">
        <v>10751</v>
      </c>
      <c r="AL189" t="s">
        <v>10751</v>
      </c>
      <c r="AM189" t="s">
        <v>10751</v>
      </c>
      <c r="AN189" t="s">
        <v>10751</v>
      </c>
      <c r="AO189" t="s">
        <v>10751</v>
      </c>
      <c r="AP189" t="s">
        <v>10751</v>
      </c>
      <c r="AQ189" t="s">
        <v>10751</v>
      </c>
      <c r="AR189" t="s">
        <v>10751</v>
      </c>
      <c r="AS189" t="s">
        <v>10751</v>
      </c>
      <c r="AT189" t="s">
        <v>10751</v>
      </c>
      <c r="AU189" t="s">
        <v>10751</v>
      </c>
      <c r="AV189" t="s">
        <v>10751</v>
      </c>
      <c r="AW189" t="s">
        <v>10751</v>
      </c>
      <c r="AX189" t="s">
        <v>10751</v>
      </c>
      <c r="AY189" t="s">
        <v>10751</v>
      </c>
      <c r="AZ189" t="s">
        <v>10751</v>
      </c>
      <c r="BA189" t="s">
        <v>10751</v>
      </c>
      <c r="BB189" t="s">
        <v>10751</v>
      </c>
      <c r="BC189" t="s">
        <v>10751</v>
      </c>
      <c r="BD189" t="s">
        <v>10751</v>
      </c>
    </row>
    <row r="190" spans="1:56">
      <c r="A190" t="s">
        <v>10754</v>
      </c>
      <c r="B190">
        <v>2000</v>
      </c>
      <c r="C190">
        <v>2011</v>
      </c>
      <c r="D190" t="s">
        <v>10751</v>
      </c>
      <c r="E190" t="s">
        <v>10751</v>
      </c>
      <c r="F190" t="s">
        <v>10751</v>
      </c>
      <c r="G190" t="str">
        <f t="shared" si="8"/>
        <v/>
      </c>
      <c r="H190" t="s">
        <v>10751</v>
      </c>
      <c r="I190" t="str">
        <f t="shared" si="7"/>
        <v/>
      </c>
      <c r="K190" t="s">
        <v>10751</v>
      </c>
      <c r="L190" t="s">
        <v>10751</v>
      </c>
      <c r="M190" t="s">
        <v>10751</v>
      </c>
      <c r="N190" t="s">
        <v>10751</v>
      </c>
      <c r="O190" t="s">
        <v>10751</v>
      </c>
      <c r="P190" t="s">
        <v>10751</v>
      </c>
      <c r="Q190" t="s">
        <v>10751</v>
      </c>
      <c r="R190" t="s">
        <v>10751</v>
      </c>
      <c r="S190" t="s">
        <v>10751</v>
      </c>
      <c r="T190" t="s">
        <v>10751</v>
      </c>
      <c r="U190" t="s">
        <v>10751</v>
      </c>
      <c r="V190" t="s">
        <v>10751</v>
      </c>
      <c r="W190" t="s">
        <v>10751</v>
      </c>
      <c r="X190" t="s">
        <v>10751</v>
      </c>
      <c r="Y190" t="s">
        <v>10751</v>
      </c>
      <c r="Z190" t="s">
        <v>10751</v>
      </c>
      <c r="AA190" t="s">
        <v>10751</v>
      </c>
      <c r="AB190" t="s">
        <v>10751</v>
      </c>
      <c r="AC190" t="s">
        <v>10751</v>
      </c>
      <c r="AD190" t="s">
        <v>10751</v>
      </c>
      <c r="AE190" t="s">
        <v>10751</v>
      </c>
      <c r="AF190" t="s">
        <v>10751</v>
      </c>
      <c r="AG190" t="s">
        <v>10751</v>
      </c>
      <c r="AH190" t="s">
        <v>10751</v>
      </c>
      <c r="AI190" t="s">
        <v>10751</v>
      </c>
      <c r="AJ190" t="s">
        <v>10751</v>
      </c>
      <c r="AK190" t="s">
        <v>10751</v>
      </c>
      <c r="AL190" t="s">
        <v>10751</v>
      </c>
      <c r="AM190" t="s">
        <v>10751</v>
      </c>
      <c r="AN190" t="s">
        <v>10751</v>
      </c>
      <c r="AO190" t="s">
        <v>10751</v>
      </c>
      <c r="AP190" t="s">
        <v>10751</v>
      </c>
      <c r="AQ190" t="s">
        <v>10751</v>
      </c>
      <c r="AR190" t="s">
        <v>10751</v>
      </c>
      <c r="AS190" t="s">
        <v>10751</v>
      </c>
      <c r="AT190" t="s">
        <v>10751</v>
      </c>
      <c r="AU190" t="s">
        <v>10751</v>
      </c>
      <c r="AV190" t="s">
        <v>10751</v>
      </c>
      <c r="AW190" t="s">
        <v>10751</v>
      </c>
      <c r="AX190" t="s">
        <v>10751</v>
      </c>
      <c r="AY190" t="s">
        <v>10751</v>
      </c>
      <c r="AZ190" t="s">
        <v>10751</v>
      </c>
      <c r="BA190" t="s">
        <v>10751</v>
      </c>
      <c r="BB190" t="s">
        <v>10751</v>
      </c>
      <c r="BC190" t="s">
        <v>10751</v>
      </c>
      <c r="BD190" t="s">
        <v>10751</v>
      </c>
    </row>
    <row r="191" spans="1:56">
      <c r="A191" t="s">
        <v>10754</v>
      </c>
      <c r="B191">
        <v>2000</v>
      </c>
      <c r="C191">
        <v>2012</v>
      </c>
      <c r="D191" t="s">
        <v>10751</v>
      </c>
      <c r="E191" t="s">
        <v>10751</v>
      </c>
      <c r="F191" t="s">
        <v>10751</v>
      </c>
      <c r="G191" t="str">
        <f t="shared" si="8"/>
        <v/>
      </c>
      <c r="H191" t="s">
        <v>10751</v>
      </c>
      <c r="I191" t="str">
        <f t="shared" si="7"/>
        <v/>
      </c>
      <c r="K191" t="s">
        <v>10751</v>
      </c>
      <c r="L191" t="s">
        <v>10751</v>
      </c>
      <c r="M191" t="s">
        <v>10751</v>
      </c>
      <c r="N191" t="s">
        <v>10751</v>
      </c>
      <c r="O191" t="s">
        <v>10751</v>
      </c>
      <c r="P191" t="s">
        <v>10751</v>
      </c>
      <c r="Q191" t="s">
        <v>10751</v>
      </c>
      <c r="R191" t="s">
        <v>10751</v>
      </c>
      <c r="S191" t="s">
        <v>10751</v>
      </c>
      <c r="T191" t="s">
        <v>10751</v>
      </c>
      <c r="U191" t="s">
        <v>10751</v>
      </c>
      <c r="V191" t="s">
        <v>10751</v>
      </c>
      <c r="W191" t="s">
        <v>10751</v>
      </c>
      <c r="X191" t="s">
        <v>10751</v>
      </c>
      <c r="Y191" t="s">
        <v>10751</v>
      </c>
      <c r="Z191" t="s">
        <v>10751</v>
      </c>
      <c r="AA191" t="s">
        <v>10751</v>
      </c>
      <c r="AB191" t="s">
        <v>10751</v>
      </c>
      <c r="AC191" t="s">
        <v>10751</v>
      </c>
      <c r="AD191" t="s">
        <v>10751</v>
      </c>
      <c r="AE191" t="s">
        <v>10751</v>
      </c>
      <c r="AF191" t="s">
        <v>10751</v>
      </c>
      <c r="AG191" t="s">
        <v>10751</v>
      </c>
      <c r="AH191" t="s">
        <v>10751</v>
      </c>
      <c r="AI191" t="s">
        <v>10751</v>
      </c>
      <c r="AJ191" t="s">
        <v>10751</v>
      </c>
      <c r="AK191" t="s">
        <v>10751</v>
      </c>
      <c r="AL191" t="s">
        <v>10751</v>
      </c>
      <c r="AM191" t="s">
        <v>10751</v>
      </c>
      <c r="AN191" t="s">
        <v>10751</v>
      </c>
      <c r="AO191" t="s">
        <v>10751</v>
      </c>
      <c r="AP191" t="s">
        <v>10751</v>
      </c>
      <c r="AQ191" t="s">
        <v>10751</v>
      </c>
      <c r="AR191" t="s">
        <v>10751</v>
      </c>
      <c r="AS191" t="s">
        <v>10751</v>
      </c>
      <c r="AT191" t="s">
        <v>10751</v>
      </c>
      <c r="AU191" t="s">
        <v>10751</v>
      </c>
      <c r="AV191" t="s">
        <v>10751</v>
      </c>
      <c r="AW191" t="s">
        <v>10751</v>
      </c>
      <c r="AX191" t="s">
        <v>10751</v>
      </c>
      <c r="AY191" t="s">
        <v>10751</v>
      </c>
      <c r="AZ191" t="s">
        <v>10751</v>
      </c>
      <c r="BA191" t="s">
        <v>10751</v>
      </c>
      <c r="BB191" t="s">
        <v>10751</v>
      </c>
      <c r="BC191" t="s">
        <v>10751</v>
      </c>
      <c r="BD191" t="s">
        <v>10751</v>
      </c>
    </row>
    <row r="192" spans="1:56">
      <c r="A192" t="s">
        <v>10754</v>
      </c>
      <c r="B192">
        <v>2000</v>
      </c>
      <c r="C192">
        <v>2013</v>
      </c>
      <c r="D192" t="s">
        <v>10751</v>
      </c>
      <c r="E192" t="s">
        <v>10751</v>
      </c>
      <c r="F192" t="s">
        <v>10751</v>
      </c>
      <c r="G192" t="str">
        <f t="shared" si="8"/>
        <v/>
      </c>
      <c r="H192" t="s">
        <v>10751</v>
      </c>
      <c r="I192" t="str">
        <f t="shared" si="7"/>
        <v/>
      </c>
      <c r="K192" t="s">
        <v>10751</v>
      </c>
      <c r="L192" t="s">
        <v>10751</v>
      </c>
      <c r="M192" t="s">
        <v>10751</v>
      </c>
      <c r="N192" t="s">
        <v>10751</v>
      </c>
      <c r="O192" t="s">
        <v>10751</v>
      </c>
      <c r="P192" t="s">
        <v>10751</v>
      </c>
      <c r="Q192" t="s">
        <v>10751</v>
      </c>
      <c r="R192" t="s">
        <v>10751</v>
      </c>
      <c r="S192" t="s">
        <v>10751</v>
      </c>
      <c r="T192" t="s">
        <v>10751</v>
      </c>
      <c r="U192" t="s">
        <v>10751</v>
      </c>
      <c r="V192" t="s">
        <v>10751</v>
      </c>
      <c r="W192" t="s">
        <v>10751</v>
      </c>
      <c r="X192" t="s">
        <v>10751</v>
      </c>
      <c r="Y192" t="s">
        <v>10751</v>
      </c>
      <c r="Z192" t="s">
        <v>10751</v>
      </c>
      <c r="AA192" t="s">
        <v>10751</v>
      </c>
      <c r="AB192" t="s">
        <v>10751</v>
      </c>
      <c r="AC192" t="s">
        <v>10751</v>
      </c>
      <c r="AD192" t="s">
        <v>10751</v>
      </c>
      <c r="AE192" t="s">
        <v>10751</v>
      </c>
      <c r="AF192" t="s">
        <v>10751</v>
      </c>
      <c r="AG192" t="s">
        <v>10751</v>
      </c>
      <c r="AH192" t="s">
        <v>10751</v>
      </c>
      <c r="AI192" t="s">
        <v>10751</v>
      </c>
      <c r="AJ192" t="s">
        <v>10751</v>
      </c>
      <c r="AK192" t="s">
        <v>10751</v>
      </c>
      <c r="AL192" t="s">
        <v>10751</v>
      </c>
      <c r="AM192" t="s">
        <v>10751</v>
      </c>
      <c r="AN192" t="s">
        <v>10751</v>
      </c>
      <c r="AO192" t="s">
        <v>10751</v>
      </c>
      <c r="AP192" t="s">
        <v>10751</v>
      </c>
      <c r="AQ192" t="s">
        <v>10751</v>
      </c>
      <c r="AR192" t="s">
        <v>10751</v>
      </c>
      <c r="AS192" t="s">
        <v>10751</v>
      </c>
      <c r="AT192" t="s">
        <v>10751</v>
      </c>
      <c r="AU192" t="s">
        <v>10751</v>
      </c>
      <c r="AV192" t="s">
        <v>10751</v>
      </c>
      <c r="AW192" t="s">
        <v>10751</v>
      </c>
      <c r="AX192" t="s">
        <v>10751</v>
      </c>
      <c r="AY192" t="s">
        <v>10751</v>
      </c>
      <c r="AZ192" t="s">
        <v>10751</v>
      </c>
      <c r="BA192" t="s">
        <v>10751</v>
      </c>
      <c r="BB192" t="s">
        <v>10751</v>
      </c>
      <c r="BC192" t="s">
        <v>10751</v>
      </c>
      <c r="BD192" t="s">
        <v>10751</v>
      </c>
    </row>
    <row r="193" spans="1:56">
      <c r="A193" t="s">
        <v>10754</v>
      </c>
      <c r="B193">
        <v>2000</v>
      </c>
      <c r="C193">
        <v>2014</v>
      </c>
      <c r="D193" t="s">
        <v>10751</v>
      </c>
      <c r="E193" t="s">
        <v>10751</v>
      </c>
      <c r="F193" t="s">
        <v>10751</v>
      </c>
      <c r="G193" t="str">
        <f t="shared" si="8"/>
        <v/>
      </c>
      <c r="H193" t="s">
        <v>10751</v>
      </c>
      <c r="I193" t="str">
        <f t="shared" si="7"/>
        <v/>
      </c>
      <c r="K193" t="s">
        <v>10751</v>
      </c>
      <c r="L193" t="s">
        <v>10751</v>
      </c>
      <c r="M193" t="s">
        <v>10751</v>
      </c>
      <c r="N193" t="s">
        <v>10751</v>
      </c>
      <c r="O193" t="s">
        <v>10751</v>
      </c>
      <c r="P193" t="s">
        <v>10751</v>
      </c>
      <c r="Q193" t="s">
        <v>10751</v>
      </c>
      <c r="R193" t="s">
        <v>10751</v>
      </c>
      <c r="S193" t="s">
        <v>10751</v>
      </c>
      <c r="T193" t="s">
        <v>10751</v>
      </c>
      <c r="U193" t="s">
        <v>10751</v>
      </c>
      <c r="V193" t="s">
        <v>10751</v>
      </c>
      <c r="W193" t="s">
        <v>10751</v>
      </c>
      <c r="X193" t="s">
        <v>10751</v>
      </c>
      <c r="Y193" t="s">
        <v>10751</v>
      </c>
      <c r="Z193" t="s">
        <v>10751</v>
      </c>
      <c r="AA193" t="s">
        <v>10751</v>
      </c>
      <c r="AB193" t="s">
        <v>10751</v>
      </c>
      <c r="AC193" t="s">
        <v>10751</v>
      </c>
      <c r="AD193" t="s">
        <v>10751</v>
      </c>
      <c r="AE193" t="s">
        <v>10751</v>
      </c>
      <c r="AF193" t="s">
        <v>10751</v>
      </c>
      <c r="AG193" t="s">
        <v>10751</v>
      </c>
      <c r="AH193" t="s">
        <v>10751</v>
      </c>
      <c r="AI193" t="s">
        <v>10751</v>
      </c>
      <c r="AJ193" t="s">
        <v>10751</v>
      </c>
      <c r="AK193" t="s">
        <v>10751</v>
      </c>
      <c r="AL193" t="s">
        <v>10751</v>
      </c>
      <c r="AM193" t="s">
        <v>10751</v>
      </c>
      <c r="AN193" t="s">
        <v>10751</v>
      </c>
      <c r="AO193" t="s">
        <v>10751</v>
      </c>
      <c r="AP193" t="s">
        <v>10751</v>
      </c>
      <c r="AQ193" t="s">
        <v>10751</v>
      </c>
      <c r="AR193" t="s">
        <v>10751</v>
      </c>
      <c r="AS193" t="s">
        <v>10751</v>
      </c>
      <c r="AT193" t="s">
        <v>10751</v>
      </c>
      <c r="AU193" t="s">
        <v>10751</v>
      </c>
      <c r="AV193" t="s">
        <v>10751</v>
      </c>
      <c r="AW193" t="s">
        <v>10751</v>
      </c>
      <c r="AX193" t="s">
        <v>10751</v>
      </c>
      <c r="AY193" t="s">
        <v>10751</v>
      </c>
      <c r="AZ193" t="s">
        <v>10751</v>
      </c>
      <c r="BA193" t="s">
        <v>10751</v>
      </c>
      <c r="BB193" t="s">
        <v>10751</v>
      </c>
      <c r="BC193" t="s">
        <v>10751</v>
      </c>
      <c r="BD193" t="s">
        <v>10751</v>
      </c>
    </row>
    <row r="194" spans="1:56">
      <c r="A194" t="s">
        <v>10754</v>
      </c>
      <c r="B194">
        <v>2000</v>
      </c>
      <c r="C194">
        <v>2015</v>
      </c>
      <c r="D194" t="s">
        <v>10751</v>
      </c>
      <c r="E194" t="s">
        <v>10751</v>
      </c>
      <c r="F194" t="s">
        <v>10751</v>
      </c>
      <c r="G194" t="str">
        <f t="shared" si="8"/>
        <v/>
      </c>
      <c r="H194" t="s">
        <v>10751</v>
      </c>
      <c r="I194" t="str">
        <f t="shared" si="7"/>
        <v/>
      </c>
      <c r="K194" t="s">
        <v>10751</v>
      </c>
      <c r="L194" t="s">
        <v>10751</v>
      </c>
      <c r="M194" t="s">
        <v>10751</v>
      </c>
      <c r="N194" t="s">
        <v>10751</v>
      </c>
      <c r="O194" t="s">
        <v>10751</v>
      </c>
      <c r="P194" t="s">
        <v>10751</v>
      </c>
      <c r="Q194" t="s">
        <v>10751</v>
      </c>
      <c r="R194" t="s">
        <v>10751</v>
      </c>
      <c r="S194" t="s">
        <v>10751</v>
      </c>
      <c r="T194" t="s">
        <v>10751</v>
      </c>
      <c r="U194" t="s">
        <v>10751</v>
      </c>
      <c r="V194" t="s">
        <v>10751</v>
      </c>
      <c r="W194" t="s">
        <v>10751</v>
      </c>
      <c r="X194" t="s">
        <v>10751</v>
      </c>
      <c r="Y194" t="s">
        <v>10751</v>
      </c>
      <c r="Z194" t="s">
        <v>10751</v>
      </c>
      <c r="AA194" t="s">
        <v>10751</v>
      </c>
      <c r="AB194" t="s">
        <v>10751</v>
      </c>
      <c r="AC194" t="s">
        <v>10751</v>
      </c>
      <c r="AD194" t="s">
        <v>10751</v>
      </c>
      <c r="AE194" t="s">
        <v>10751</v>
      </c>
      <c r="AF194" t="s">
        <v>10751</v>
      </c>
      <c r="AG194" t="s">
        <v>10751</v>
      </c>
      <c r="AH194" t="s">
        <v>10751</v>
      </c>
      <c r="AI194" t="s">
        <v>10751</v>
      </c>
      <c r="AJ194" t="s">
        <v>10751</v>
      </c>
      <c r="AK194" t="s">
        <v>10751</v>
      </c>
      <c r="AL194" t="s">
        <v>10751</v>
      </c>
      <c r="AM194" t="s">
        <v>10751</v>
      </c>
      <c r="AN194" t="s">
        <v>10751</v>
      </c>
      <c r="AO194" t="s">
        <v>10751</v>
      </c>
      <c r="AP194" t="s">
        <v>10751</v>
      </c>
      <c r="AQ194" t="s">
        <v>10751</v>
      </c>
      <c r="AR194" t="s">
        <v>10751</v>
      </c>
      <c r="AS194" t="s">
        <v>10751</v>
      </c>
      <c r="AT194" t="s">
        <v>10751</v>
      </c>
      <c r="AU194" t="s">
        <v>10751</v>
      </c>
      <c r="AV194" t="s">
        <v>10751</v>
      </c>
      <c r="AW194" t="s">
        <v>10751</v>
      </c>
      <c r="AX194" t="s">
        <v>10751</v>
      </c>
      <c r="AY194" t="s">
        <v>10751</v>
      </c>
      <c r="AZ194" t="s">
        <v>10751</v>
      </c>
      <c r="BA194" t="s">
        <v>10751</v>
      </c>
      <c r="BB194" t="s">
        <v>10751</v>
      </c>
      <c r="BC194" t="s">
        <v>10751</v>
      </c>
      <c r="BD194" t="s">
        <v>10751</v>
      </c>
    </row>
    <row r="195" spans="1:56">
      <c r="A195" t="s">
        <v>10754</v>
      </c>
      <c r="B195">
        <v>2000</v>
      </c>
      <c r="C195">
        <v>2016</v>
      </c>
      <c r="D195" t="s">
        <v>10751</v>
      </c>
      <c r="E195" t="s">
        <v>10751</v>
      </c>
      <c r="F195" t="s">
        <v>10751</v>
      </c>
      <c r="G195" t="str">
        <f t="shared" si="8"/>
        <v/>
      </c>
      <c r="H195" t="s">
        <v>10751</v>
      </c>
      <c r="I195" t="str">
        <f t="shared" si="7"/>
        <v/>
      </c>
      <c r="K195" t="s">
        <v>10751</v>
      </c>
      <c r="L195" t="s">
        <v>10751</v>
      </c>
      <c r="M195" t="s">
        <v>10751</v>
      </c>
      <c r="N195" t="s">
        <v>10751</v>
      </c>
      <c r="O195" t="s">
        <v>10751</v>
      </c>
      <c r="P195" t="s">
        <v>10751</v>
      </c>
      <c r="Q195" t="s">
        <v>10751</v>
      </c>
      <c r="R195" t="s">
        <v>10751</v>
      </c>
      <c r="S195" t="s">
        <v>10751</v>
      </c>
      <c r="T195" t="s">
        <v>10751</v>
      </c>
      <c r="U195" t="s">
        <v>10751</v>
      </c>
      <c r="V195" t="s">
        <v>10751</v>
      </c>
      <c r="W195" t="s">
        <v>10751</v>
      </c>
      <c r="X195" t="s">
        <v>10751</v>
      </c>
      <c r="Y195" t="s">
        <v>10751</v>
      </c>
      <c r="Z195" t="s">
        <v>10751</v>
      </c>
      <c r="AA195" t="s">
        <v>10751</v>
      </c>
      <c r="AB195" t="s">
        <v>10751</v>
      </c>
      <c r="AC195" t="s">
        <v>10751</v>
      </c>
      <c r="AD195" t="s">
        <v>10751</v>
      </c>
      <c r="AE195" t="s">
        <v>10751</v>
      </c>
      <c r="AF195" t="s">
        <v>10751</v>
      </c>
      <c r="AG195" t="s">
        <v>10751</v>
      </c>
      <c r="AH195" t="s">
        <v>10751</v>
      </c>
      <c r="AI195" t="s">
        <v>10751</v>
      </c>
      <c r="AJ195" t="s">
        <v>10751</v>
      </c>
      <c r="AK195" t="s">
        <v>10751</v>
      </c>
      <c r="AL195" t="s">
        <v>10751</v>
      </c>
      <c r="AM195" t="s">
        <v>10751</v>
      </c>
      <c r="AN195" t="s">
        <v>10751</v>
      </c>
      <c r="AO195" t="s">
        <v>10751</v>
      </c>
      <c r="AP195" t="s">
        <v>10751</v>
      </c>
      <c r="AQ195" t="s">
        <v>10751</v>
      </c>
      <c r="AR195" t="s">
        <v>10751</v>
      </c>
      <c r="AS195" t="s">
        <v>10751</v>
      </c>
      <c r="AT195" t="s">
        <v>10751</v>
      </c>
      <c r="AU195" t="s">
        <v>10751</v>
      </c>
      <c r="AV195" t="s">
        <v>10751</v>
      </c>
      <c r="AW195" t="s">
        <v>10751</v>
      </c>
      <c r="AX195" t="s">
        <v>10751</v>
      </c>
      <c r="AY195" t="s">
        <v>10751</v>
      </c>
      <c r="AZ195" t="s">
        <v>10751</v>
      </c>
      <c r="BA195" t="s">
        <v>10751</v>
      </c>
      <c r="BB195" t="s">
        <v>10751</v>
      </c>
      <c r="BC195" t="s">
        <v>10751</v>
      </c>
      <c r="BD195" t="s">
        <v>10751</v>
      </c>
    </row>
    <row r="196" spans="1:56">
      <c r="A196" t="s">
        <v>10754</v>
      </c>
      <c r="B196">
        <v>2000</v>
      </c>
      <c r="C196">
        <v>2017</v>
      </c>
      <c r="D196" t="s">
        <v>10751</v>
      </c>
      <c r="E196" t="s">
        <v>10751</v>
      </c>
      <c r="F196" t="s">
        <v>10751</v>
      </c>
      <c r="G196" t="str">
        <f t="shared" si="8"/>
        <v/>
      </c>
      <c r="H196" t="s">
        <v>10751</v>
      </c>
      <c r="I196" t="str">
        <f t="shared" si="7"/>
        <v/>
      </c>
      <c r="K196" t="s">
        <v>10751</v>
      </c>
      <c r="L196" t="s">
        <v>10751</v>
      </c>
      <c r="M196" t="s">
        <v>10751</v>
      </c>
      <c r="N196" t="s">
        <v>10751</v>
      </c>
      <c r="O196" t="s">
        <v>10751</v>
      </c>
      <c r="P196" t="s">
        <v>10751</v>
      </c>
      <c r="Q196" t="s">
        <v>10751</v>
      </c>
      <c r="R196" t="s">
        <v>10751</v>
      </c>
      <c r="S196" t="s">
        <v>10751</v>
      </c>
      <c r="T196" t="s">
        <v>10751</v>
      </c>
      <c r="U196" t="s">
        <v>10751</v>
      </c>
      <c r="V196" t="s">
        <v>10751</v>
      </c>
      <c r="W196" t="s">
        <v>10751</v>
      </c>
      <c r="X196" t="s">
        <v>10751</v>
      </c>
      <c r="Y196" t="s">
        <v>10751</v>
      </c>
      <c r="Z196" t="s">
        <v>10751</v>
      </c>
      <c r="AA196" t="s">
        <v>10751</v>
      </c>
      <c r="AB196" t="s">
        <v>10751</v>
      </c>
      <c r="AC196" t="s">
        <v>10751</v>
      </c>
      <c r="AD196" t="s">
        <v>10751</v>
      </c>
      <c r="AE196" t="s">
        <v>10751</v>
      </c>
      <c r="AF196" t="s">
        <v>10751</v>
      </c>
      <c r="AG196" t="s">
        <v>10751</v>
      </c>
      <c r="AH196" t="s">
        <v>10751</v>
      </c>
      <c r="AI196" t="s">
        <v>10751</v>
      </c>
      <c r="AJ196" t="s">
        <v>10751</v>
      </c>
      <c r="AK196" t="s">
        <v>10751</v>
      </c>
      <c r="AL196" t="s">
        <v>10751</v>
      </c>
      <c r="AM196" t="s">
        <v>10751</v>
      </c>
      <c r="AN196" t="s">
        <v>10751</v>
      </c>
      <c r="AO196" t="s">
        <v>10751</v>
      </c>
      <c r="AP196" t="s">
        <v>10751</v>
      </c>
      <c r="AQ196" t="s">
        <v>10751</v>
      </c>
      <c r="AR196" t="s">
        <v>10751</v>
      </c>
      <c r="AS196" t="s">
        <v>10751</v>
      </c>
      <c r="AT196" t="s">
        <v>10751</v>
      </c>
      <c r="AU196" t="s">
        <v>10751</v>
      </c>
      <c r="AV196" t="s">
        <v>10751</v>
      </c>
      <c r="AW196" t="s">
        <v>10751</v>
      </c>
      <c r="AX196" t="s">
        <v>10751</v>
      </c>
      <c r="AY196" t="s">
        <v>10751</v>
      </c>
      <c r="AZ196" t="s">
        <v>10751</v>
      </c>
      <c r="BA196" t="s">
        <v>10751</v>
      </c>
      <c r="BB196" t="s">
        <v>10751</v>
      </c>
      <c r="BC196" t="s">
        <v>10751</v>
      </c>
      <c r="BD196" t="s">
        <v>10751</v>
      </c>
    </row>
    <row r="197" spans="1:56">
      <c r="A197" t="s">
        <v>10754</v>
      </c>
      <c r="B197">
        <v>2000</v>
      </c>
      <c r="C197">
        <v>2018</v>
      </c>
      <c r="D197" t="s">
        <v>10751</v>
      </c>
      <c r="E197" t="s">
        <v>10751</v>
      </c>
      <c r="F197" t="s">
        <v>10751</v>
      </c>
      <c r="G197" t="str">
        <f t="shared" si="8"/>
        <v/>
      </c>
      <c r="H197" t="s">
        <v>10751</v>
      </c>
      <c r="I197" t="str">
        <f t="shared" si="7"/>
        <v/>
      </c>
      <c r="K197" t="s">
        <v>10751</v>
      </c>
      <c r="L197" t="s">
        <v>10751</v>
      </c>
      <c r="M197" t="s">
        <v>10751</v>
      </c>
      <c r="N197" t="s">
        <v>10751</v>
      </c>
      <c r="O197" t="s">
        <v>10751</v>
      </c>
      <c r="P197" t="s">
        <v>10751</v>
      </c>
      <c r="Q197" t="s">
        <v>10751</v>
      </c>
      <c r="R197" t="s">
        <v>10751</v>
      </c>
      <c r="S197" t="s">
        <v>10751</v>
      </c>
      <c r="T197" t="s">
        <v>10751</v>
      </c>
      <c r="U197" t="s">
        <v>10751</v>
      </c>
      <c r="V197" t="s">
        <v>10751</v>
      </c>
      <c r="W197" t="s">
        <v>10751</v>
      </c>
      <c r="X197" t="s">
        <v>10751</v>
      </c>
      <c r="Y197" t="s">
        <v>10751</v>
      </c>
      <c r="Z197" t="s">
        <v>10751</v>
      </c>
      <c r="AA197" t="s">
        <v>10751</v>
      </c>
      <c r="AB197" t="s">
        <v>10751</v>
      </c>
      <c r="AC197" t="s">
        <v>10751</v>
      </c>
      <c r="AD197" t="s">
        <v>10751</v>
      </c>
      <c r="AE197" t="s">
        <v>10751</v>
      </c>
      <c r="AF197" t="s">
        <v>10751</v>
      </c>
      <c r="AG197" t="s">
        <v>10751</v>
      </c>
      <c r="AH197" t="s">
        <v>10751</v>
      </c>
      <c r="AI197" t="s">
        <v>10751</v>
      </c>
      <c r="AJ197" t="s">
        <v>10751</v>
      </c>
      <c r="AK197" t="s">
        <v>10751</v>
      </c>
      <c r="AL197" t="s">
        <v>10751</v>
      </c>
      <c r="AM197" t="s">
        <v>10751</v>
      </c>
      <c r="AN197" t="s">
        <v>10751</v>
      </c>
      <c r="AO197" t="s">
        <v>10751</v>
      </c>
      <c r="AP197" t="s">
        <v>10751</v>
      </c>
      <c r="AQ197" t="s">
        <v>10751</v>
      </c>
      <c r="AR197" t="s">
        <v>10751</v>
      </c>
      <c r="AS197" t="s">
        <v>10751</v>
      </c>
      <c r="AT197" t="s">
        <v>10751</v>
      </c>
      <c r="AU197" t="s">
        <v>10751</v>
      </c>
      <c r="AV197" t="s">
        <v>10751</v>
      </c>
      <c r="AW197" t="s">
        <v>10751</v>
      </c>
      <c r="AX197" t="s">
        <v>10751</v>
      </c>
      <c r="AY197" t="s">
        <v>10751</v>
      </c>
      <c r="AZ197" t="s">
        <v>10751</v>
      </c>
      <c r="BA197" t="s">
        <v>10751</v>
      </c>
      <c r="BB197" t="s">
        <v>10751</v>
      </c>
      <c r="BC197" t="s">
        <v>10751</v>
      </c>
      <c r="BD197" t="s">
        <v>10751</v>
      </c>
    </row>
    <row r="198" spans="1:56">
      <c r="A198" t="s">
        <v>10754</v>
      </c>
      <c r="B198">
        <v>7000</v>
      </c>
      <c r="C198">
        <v>2011</v>
      </c>
      <c r="D198" t="s">
        <v>10751</v>
      </c>
      <c r="E198" t="s">
        <v>10751</v>
      </c>
      <c r="F198" t="s">
        <v>10751</v>
      </c>
      <c r="G198" t="str">
        <f t="shared" si="8"/>
        <v/>
      </c>
      <c r="H198" t="s">
        <v>10751</v>
      </c>
      <c r="I198" t="str">
        <f t="shared" si="7"/>
        <v/>
      </c>
      <c r="K198" t="s">
        <v>10751</v>
      </c>
      <c r="L198" t="s">
        <v>10751</v>
      </c>
      <c r="M198" t="s">
        <v>10751</v>
      </c>
      <c r="N198" t="s">
        <v>10751</v>
      </c>
      <c r="O198" t="s">
        <v>10751</v>
      </c>
      <c r="P198" t="s">
        <v>10751</v>
      </c>
      <c r="Q198" t="s">
        <v>10751</v>
      </c>
      <c r="R198" t="s">
        <v>10751</v>
      </c>
      <c r="S198" t="s">
        <v>10751</v>
      </c>
      <c r="T198" t="s">
        <v>10751</v>
      </c>
      <c r="U198" t="s">
        <v>10751</v>
      </c>
      <c r="V198" t="s">
        <v>10751</v>
      </c>
      <c r="W198" t="s">
        <v>10751</v>
      </c>
      <c r="X198" t="s">
        <v>10751</v>
      </c>
      <c r="Y198" t="s">
        <v>10751</v>
      </c>
      <c r="Z198" t="s">
        <v>10751</v>
      </c>
      <c r="AA198" t="s">
        <v>10751</v>
      </c>
      <c r="AB198" t="s">
        <v>10751</v>
      </c>
      <c r="AC198" t="s">
        <v>10751</v>
      </c>
      <c r="AD198" t="s">
        <v>10751</v>
      </c>
      <c r="AE198" t="s">
        <v>10751</v>
      </c>
      <c r="AF198" t="s">
        <v>10751</v>
      </c>
      <c r="AG198" t="s">
        <v>10751</v>
      </c>
      <c r="AH198" t="s">
        <v>10751</v>
      </c>
      <c r="AI198" t="s">
        <v>10751</v>
      </c>
      <c r="AJ198" t="s">
        <v>10751</v>
      </c>
      <c r="AK198" t="s">
        <v>10751</v>
      </c>
      <c r="AL198" t="s">
        <v>10751</v>
      </c>
      <c r="AM198" t="s">
        <v>10751</v>
      </c>
      <c r="AN198" t="s">
        <v>10751</v>
      </c>
      <c r="AO198" t="s">
        <v>10751</v>
      </c>
      <c r="AP198" t="s">
        <v>10751</v>
      </c>
      <c r="AQ198" t="s">
        <v>10751</v>
      </c>
      <c r="AR198" t="s">
        <v>10751</v>
      </c>
      <c r="AS198" t="s">
        <v>10751</v>
      </c>
      <c r="AT198" t="s">
        <v>10751</v>
      </c>
      <c r="AU198" t="s">
        <v>10751</v>
      </c>
      <c r="AV198" t="s">
        <v>10751</v>
      </c>
      <c r="AW198" t="s">
        <v>10751</v>
      </c>
      <c r="AX198" t="s">
        <v>10751</v>
      </c>
      <c r="AY198" t="s">
        <v>10751</v>
      </c>
      <c r="AZ198" t="s">
        <v>10751</v>
      </c>
      <c r="BA198" t="s">
        <v>10751</v>
      </c>
      <c r="BB198" t="s">
        <v>10751</v>
      </c>
      <c r="BC198" t="s">
        <v>10751</v>
      </c>
      <c r="BD198" t="s">
        <v>10751</v>
      </c>
    </row>
    <row r="199" spans="1:56">
      <c r="A199" t="s">
        <v>10754</v>
      </c>
      <c r="B199">
        <v>7000</v>
      </c>
      <c r="C199">
        <v>2012</v>
      </c>
      <c r="D199" t="s">
        <v>10751</v>
      </c>
      <c r="E199" t="s">
        <v>10751</v>
      </c>
      <c r="F199" t="s">
        <v>10751</v>
      </c>
      <c r="G199" t="str">
        <f t="shared" si="8"/>
        <v/>
      </c>
      <c r="H199" t="s">
        <v>10751</v>
      </c>
      <c r="I199" t="str">
        <f t="shared" si="7"/>
        <v/>
      </c>
      <c r="K199" t="s">
        <v>10751</v>
      </c>
      <c r="L199" t="s">
        <v>10751</v>
      </c>
      <c r="M199" t="s">
        <v>10751</v>
      </c>
      <c r="N199" t="s">
        <v>10751</v>
      </c>
      <c r="O199" t="s">
        <v>10751</v>
      </c>
      <c r="P199" t="s">
        <v>10751</v>
      </c>
      <c r="Q199" t="s">
        <v>10751</v>
      </c>
      <c r="R199" t="s">
        <v>10751</v>
      </c>
      <c r="S199" t="s">
        <v>10751</v>
      </c>
      <c r="T199" t="s">
        <v>10751</v>
      </c>
      <c r="U199" t="s">
        <v>10751</v>
      </c>
      <c r="V199" t="s">
        <v>10751</v>
      </c>
      <c r="W199" t="s">
        <v>10751</v>
      </c>
      <c r="X199" t="s">
        <v>10751</v>
      </c>
      <c r="Y199" t="s">
        <v>10751</v>
      </c>
      <c r="Z199" t="s">
        <v>10751</v>
      </c>
      <c r="AA199" t="s">
        <v>10751</v>
      </c>
      <c r="AB199" t="s">
        <v>10751</v>
      </c>
      <c r="AC199" t="s">
        <v>10751</v>
      </c>
      <c r="AD199" t="s">
        <v>10751</v>
      </c>
      <c r="AE199" t="s">
        <v>10751</v>
      </c>
      <c r="AF199" t="s">
        <v>10751</v>
      </c>
      <c r="AG199" t="s">
        <v>10751</v>
      </c>
      <c r="AH199" t="s">
        <v>10751</v>
      </c>
      <c r="AI199" t="s">
        <v>10751</v>
      </c>
      <c r="AJ199" t="s">
        <v>10751</v>
      </c>
      <c r="AK199" t="s">
        <v>10751</v>
      </c>
      <c r="AL199" t="s">
        <v>10751</v>
      </c>
      <c r="AM199" t="s">
        <v>10751</v>
      </c>
      <c r="AN199" t="s">
        <v>10751</v>
      </c>
      <c r="AO199" t="s">
        <v>10751</v>
      </c>
      <c r="AP199" t="s">
        <v>10751</v>
      </c>
      <c r="AQ199" t="s">
        <v>10751</v>
      </c>
      <c r="AR199" t="s">
        <v>10751</v>
      </c>
      <c r="AS199" t="s">
        <v>10751</v>
      </c>
      <c r="AT199" t="s">
        <v>10751</v>
      </c>
      <c r="AU199" t="s">
        <v>10751</v>
      </c>
      <c r="AV199" t="s">
        <v>10751</v>
      </c>
      <c r="AW199" t="s">
        <v>10751</v>
      </c>
      <c r="AX199" t="s">
        <v>10751</v>
      </c>
      <c r="AY199" t="s">
        <v>10751</v>
      </c>
      <c r="AZ199" t="s">
        <v>10751</v>
      </c>
      <c r="BA199" t="s">
        <v>10751</v>
      </c>
      <c r="BB199" t="s">
        <v>10751</v>
      </c>
      <c r="BC199" t="s">
        <v>10751</v>
      </c>
      <c r="BD199" t="s">
        <v>10751</v>
      </c>
    </row>
    <row r="200" spans="1:56">
      <c r="A200" t="s">
        <v>10754</v>
      </c>
      <c r="B200">
        <v>7000</v>
      </c>
      <c r="C200">
        <v>2013</v>
      </c>
      <c r="D200" t="s">
        <v>10751</v>
      </c>
      <c r="E200" t="s">
        <v>10751</v>
      </c>
      <c r="F200" t="s">
        <v>10751</v>
      </c>
      <c r="G200" t="str">
        <f t="shared" si="8"/>
        <v/>
      </c>
      <c r="H200" t="s">
        <v>10751</v>
      </c>
      <c r="I200" t="str">
        <f t="shared" si="7"/>
        <v/>
      </c>
      <c r="K200" t="s">
        <v>10751</v>
      </c>
      <c r="L200" t="s">
        <v>10751</v>
      </c>
      <c r="M200" t="s">
        <v>10751</v>
      </c>
      <c r="N200" t="s">
        <v>10751</v>
      </c>
      <c r="O200" t="s">
        <v>10751</v>
      </c>
      <c r="P200" t="s">
        <v>10751</v>
      </c>
      <c r="Q200" t="s">
        <v>10751</v>
      </c>
      <c r="R200" t="s">
        <v>10751</v>
      </c>
      <c r="S200" t="s">
        <v>10751</v>
      </c>
      <c r="T200" t="s">
        <v>10751</v>
      </c>
      <c r="U200" t="s">
        <v>10751</v>
      </c>
      <c r="V200" t="s">
        <v>10751</v>
      </c>
      <c r="W200" t="s">
        <v>10751</v>
      </c>
      <c r="X200" t="s">
        <v>10751</v>
      </c>
      <c r="Y200" t="s">
        <v>10751</v>
      </c>
      <c r="Z200" t="s">
        <v>10751</v>
      </c>
      <c r="AA200" t="s">
        <v>10751</v>
      </c>
      <c r="AB200" t="s">
        <v>10751</v>
      </c>
      <c r="AC200" t="s">
        <v>10751</v>
      </c>
      <c r="AD200" t="s">
        <v>10751</v>
      </c>
      <c r="AE200" t="s">
        <v>10751</v>
      </c>
      <c r="AF200" t="s">
        <v>10751</v>
      </c>
      <c r="AG200" t="s">
        <v>10751</v>
      </c>
      <c r="AH200" t="s">
        <v>10751</v>
      </c>
      <c r="AI200" t="s">
        <v>10751</v>
      </c>
      <c r="AJ200" t="s">
        <v>10751</v>
      </c>
      <c r="AK200" t="s">
        <v>10751</v>
      </c>
      <c r="AL200" t="s">
        <v>10751</v>
      </c>
      <c r="AM200" t="s">
        <v>10751</v>
      </c>
      <c r="AN200" t="s">
        <v>10751</v>
      </c>
      <c r="AO200" t="s">
        <v>10751</v>
      </c>
      <c r="AP200" t="s">
        <v>10751</v>
      </c>
      <c r="AQ200" t="s">
        <v>10751</v>
      </c>
      <c r="AR200" t="s">
        <v>10751</v>
      </c>
      <c r="AS200" t="s">
        <v>10751</v>
      </c>
      <c r="AT200" t="s">
        <v>10751</v>
      </c>
      <c r="AU200" t="s">
        <v>10751</v>
      </c>
      <c r="AV200" t="s">
        <v>10751</v>
      </c>
      <c r="AW200" t="s">
        <v>10751</v>
      </c>
      <c r="AX200" t="s">
        <v>10751</v>
      </c>
      <c r="AY200" t="s">
        <v>10751</v>
      </c>
      <c r="AZ200" t="s">
        <v>10751</v>
      </c>
      <c r="BA200" t="s">
        <v>10751</v>
      </c>
      <c r="BB200" t="s">
        <v>10751</v>
      </c>
      <c r="BC200" t="s">
        <v>10751</v>
      </c>
      <c r="BD200" t="s">
        <v>10751</v>
      </c>
    </row>
    <row r="201" spans="1:56">
      <c r="A201" t="s">
        <v>10754</v>
      </c>
      <c r="B201">
        <v>7000</v>
      </c>
      <c r="C201">
        <v>2014</v>
      </c>
      <c r="D201" t="s">
        <v>10751</v>
      </c>
      <c r="E201" t="s">
        <v>10751</v>
      </c>
      <c r="F201" t="s">
        <v>10751</v>
      </c>
      <c r="G201" t="str">
        <f t="shared" si="8"/>
        <v/>
      </c>
      <c r="H201" t="s">
        <v>10751</v>
      </c>
      <c r="I201" t="str">
        <f t="shared" si="7"/>
        <v/>
      </c>
      <c r="K201" t="s">
        <v>10751</v>
      </c>
      <c r="L201" t="s">
        <v>10751</v>
      </c>
      <c r="M201" t="s">
        <v>10751</v>
      </c>
      <c r="N201" t="s">
        <v>10751</v>
      </c>
      <c r="O201" t="s">
        <v>10751</v>
      </c>
      <c r="P201" t="s">
        <v>10751</v>
      </c>
      <c r="Q201" t="s">
        <v>10751</v>
      </c>
      <c r="R201" t="s">
        <v>10751</v>
      </c>
      <c r="S201" t="s">
        <v>10751</v>
      </c>
      <c r="T201" t="s">
        <v>10751</v>
      </c>
      <c r="U201" t="s">
        <v>10751</v>
      </c>
      <c r="V201" t="s">
        <v>10751</v>
      </c>
      <c r="W201" t="s">
        <v>10751</v>
      </c>
      <c r="X201" t="s">
        <v>10751</v>
      </c>
      <c r="Y201" t="s">
        <v>10751</v>
      </c>
      <c r="Z201" t="s">
        <v>10751</v>
      </c>
      <c r="AA201" t="s">
        <v>10751</v>
      </c>
      <c r="AB201" t="s">
        <v>10751</v>
      </c>
      <c r="AC201" t="s">
        <v>10751</v>
      </c>
      <c r="AD201" t="s">
        <v>10751</v>
      </c>
      <c r="AE201" t="s">
        <v>10751</v>
      </c>
      <c r="AF201" t="s">
        <v>10751</v>
      </c>
      <c r="AG201" t="s">
        <v>10751</v>
      </c>
      <c r="AH201" t="s">
        <v>10751</v>
      </c>
      <c r="AI201" t="s">
        <v>10751</v>
      </c>
      <c r="AJ201" t="s">
        <v>10751</v>
      </c>
      <c r="AK201" t="s">
        <v>10751</v>
      </c>
      <c r="AL201" t="s">
        <v>10751</v>
      </c>
      <c r="AM201" t="s">
        <v>10751</v>
      </c>
      <c r="AN201" t="s">
        <v>10751</v>
      </c>
      <c r="AO201" t="s">
        <v>10751</v>
      </c>
      <c r="AP201" t="s">
        <v>10751</v>
      </c>
      <c r="AQ201" t="s">
        <v>10751</v>
      </c>
      <c r="AR201" t="s">
        <v>10751</v>
      </c>
      <c r="AS201" t="s">
        <v>10751</v>
      </c>
      <c r="AT201" t="s">
        <v>10751</v>
      </c>
      <c r="AU201" t="s">
        <v>10751</v>
      </c>
      <c r="AV201" t="s">
        <v>10751</v>
      </c>
      <c r="AW201" t="s">
        <v>10751</v>
      </c>
      <c r="AX201" t="s">
        <v>10751</v>
      </c>
      <c r="AY201" t="s">
        <v>10751</v>
      </c>
      <c r="AZ201" t="s">
        <v>10751</v>
      </c>
      <c r="BA201" t="s">
        <v>10751</v>
      </c>
      <c r="BB201" t="s">
        <v>10751</v>
      </c>
      <c r="BC201" t="s">
        <v>10751</v>
      </c>
      <c r="BD201" t="s">
        <v>10751</v>
      </c>
    </row>
    <row r="202" spans="1:56">
      <c r="A202" t="s">
        <v>10754</v>
      </c>
      <c r="B202">
        <v>7000</v>
      </c>
      <c r="C202">
        <v>2015</v>
      </c>
      <c r="D202" t="s">
        <v>10751</v>
      </c>
      <c r="E202" t="s">
        <v>10751</v>
      </c>
      <c r="F202" t="s">
        <v>10751</v>
      </c>
      <c r="G202" t="str">
        <f t="shared" ref="G202:G233" si="9">IFERROR(F202*E202,"")</f>
        <v/>
      </c>
      <c r="H202" t="s">
        <v>10751</v>
      </c>
      <c r="I202" t="str">
        <f t="shared" ref="I202:I265" si="10">IFERROR(H202*E202,"")</f>
        <v/>
      </c>
      <c r="K202" t="s">
        <v>10751</v>
      </c>
      <c r="L202" t="s">
        <v>10751</v>
      </c>
      <c r="M202" t="s">
        <v>10751</v>
      </c>
      <c r="N202" t="s">
        <v>10751</v>
      </c>
      <c r="O202" t="s">
        <v>10751</v>
      </c>
      <c r="P202" t="s">
        <v>10751</v>
      </c>
      <c r="Q202" t="s">
        <v>10751</v>
      </c>
      <c r="R202" t="s">
        <v>10751</v>
      </c>
      <c r="S202" t="s">
        <v>10751</v>
      </c>
      <c r="T202" t="s">
        <v>10751</v>
      </c>
      <c r="U202" t="s">
        <v>10751</v>
      </c>
      <c r="V202" t="s">
        <v>10751</v>
      </c>
      <c r="W202" t="s">
        <v>10751</v>
      </c>
      <c r="X202" t="s">
        <v>10751</v>
      </c>
      <c r="Y202" t="s">
        <v>10751</v>
      </c>
      <c r="Z202" t="s">
        <v>10751</v>
      </c>
      <c r="AA202" t="s">
        <v>10751</v>
      </c>
      <c r="AB202" t="s">
        <v>10751</v>
      </c>
      <c r="AC202" t="s">
        <v>10751</v>
      </c>
      <c r="AD202" t="s">
        <v>10751</v>
      </c>
      <c r="AE202" t="s">
        <v>10751</v>
      </c>
      <c r="AF202" t="s">
        <v>10751</v>
      </c>
      <c r="AG202" t="s">
        <v>10751</v>
      </c>
      <c r="AH202" t="s">
        <v>10751</v>
      </c>
      <c r="AI202" t="s">
        <v>10751</v>
      </c>
      <c r="AJ202" t="s">
        <v>10751</v>
      </c>
      <c r="AK202" t="s">
        <v>10751</v>
      </c>
      <c r="AL202" t="s">
        <v>10751</v>
      </c>
      <c r="AM202" t="s">
        <v>10751</v>
      </c>
      <c r="AN202" t="s">
        <v>10751</v>
      </c>
      <c r="AO202" t="s">
        <v>10751</v>
      </c>
      <c r="AP202" t="s">
        <v>10751</v>
      </c>
      <c r="AQ202" t="s">
        <v>10751</v>
      </c>
      <c r="AR202" t="s">
        <v>10751</v>
      </c>
      <c r="AS202" t="s">
        <v>10751</v>
      </c>
      <c r="AT202" t="s">
        <v>10751</v>
      </c>
      <c r="AU202" t="s">
        <v>10751</v>
      </c>
      <c r="AV202" t="s">
        <v>10751</v>
      </c>
      <c r="AW202" t="s">
        <v>10751</v>
      </c>
      <c r="AX202" t="s">
        <v>10751</v>
      </c>
      <c r="AY202" t="s">
        <v>10751</v>
      </c>
      <c r="AZ202" t="s">
        <v>10751</v>
      </c>
      <c r="BA202" t="s">
        <v>10751</v>
      </c>
      <c r="BB202" t="s">
        <v>10751</v>
      </c>
      <c r="BC202" t="s">
        <v>10751</v>
      </c>
      <c r="BD202" t="s">
        <v>10751</v>
      </c>
    </row>
    <row r="203" spans="1:56">
      <c r="A203" t="s">
        <v>10754</v>
      </c>
      <c r="B203">
        <v>7000</v>
      </c>
      <c r="C203">
        <v>2016</v>
      </c>
      <c r="D203" t="s">
        <v>10751</v>
      </c>
      <c r="E203" t="s">
        <v>10751</v>
      </c>
      <c r="F203" t="s">
        <v>10751</v>
      </c>
      <c r="G203" t="str">
        <f t="shared" si="9"/>
        <v/>
      </c>
      <c r="H203" t="s">
        <v>10751</v>
      </c>
      <c r="I203" t="str">
        <f t="shared" si="10"/>
        <v/>
      </c>
      <c r="K203" t="s">
        <v>10751</v>
      </c>
      <c r="L203" t="s">
        <v>10751</v>
      </c>
      <c r="M203" t="s">
        <v>10751</v>
      </c>
      <c r="N203" t="s">
        <v>10751</v>
      </c>
      <c r="O203" t="s">
        <v>10751</v>
      </c>
      <c r="P203" t="s">
        <v>10751</v>
      </c>
      <c r="Q203" t="s">
        <v>10751</v>
      </c>
      <c r="R203" t="s">
        <v>10751</v>
      </c>
      <c r="S203" t="s">
        <v>10751</v>
      </c>
      <c r="T203" t="s">
        <v>10751</v>
      </c>
      <c r="U203" t="s">
        <v>10751</v>
      </c>
      <c r="V203" t="s">
        <v>10751</v>
      </c>
      <c r="W203" t="s">
        <v>10751</v>
      </c>
      <c r="X203" t="s">
        <v>10751</v>
      </c>
      <c r="Y203" t="s">
        <v>10751</v>
      </c>
      <c r="Z203" t="s">
        <v>10751</v>
      </c>
      <c r="AA203" t="s">
        <v>10751</v>
      </c>
      <c r="AB203" t="s">
        <v>10751</v>
      </c>
      <c r="AC203" t="s">
        <v>10751</v>
      </c>
      <c r="AD203" t="s">
        <v>10751</v>
      </c>
      <c r="AE203" t="s">
        <v>10751</v>
      </c>
      <c r="AF203" t="s">
        <v>10751</v>
      </c>
      <c r="AG203" t="s">
        <v>10751</v>
      </c>
      <c r="AH203" t="s">
        <v>10751</v>
      </c>
      <c r="AI203" t="s">
        <v>10751</v>
      </c>
      <c r="AJ203" t="s">
        <v>10751</v>
      </c>
      <c r="AK203" t="s">
        <v>10751</v>
      </c>
      <c r="AL203" t="s">
        <v>10751</v>
      </c>
      <c r="AM203" t="s">
        <v>10751</v>
      </c>
      <c r="AN203" t="s">
        <v>10751</v>
      </c>
      <c r="AO203" t="s">
        <v>10751</v>
      </c>
      <c r="AP203" t="s">
        <v>10751</v>
      </c>
      <c r="AQ203" t="s">
        <v>10751</v>
      </c>
      <c r="AR203" t="s">
        <v>10751</v>
      </c>
      <c r="AS203" t="s">
        <v>10751</v>
      </c>
      <c r="AT203" t="s">
        <v>10751</v>
      </c>
      <c r="AU203" t="s">
        <v>10751</v>
      </c>
      <c r="AV203" t="s">
        <v>10751</v>
      </c>
      <c r="AW203" t="s">
        <v>10751</v>
      </c>
      <c r="AX203" t="s">
        <v>10751</v>
      </c>
      <c r="AY203" t="s">
        <v>10751</v>
      </c>
      <c r="AZ203" t="s">
        <v>10751</v>
      </c>
      <c r="BA203" t="s">
        <v>10751</v>
      </c>
      <c r="BB203" t="s">
        <v>10751</v>
      </c>
      <c r="BC203" t="s">
        <v>10751</v>
      </c>
      <c r="BD203" t="s">
        <v>10751</v>
      </c>
    </row>
    <row r="204" spans="1:56">
      <c r="A204" t="s">
        <v>10754</v>
      </c>
      <c r="B204">
        <v>7000</v>
      </c>
      <c r="C204">
        <v>2017</v>
      </c>
      <c r="D204" t="s">
        <v>10751</v>
      </c>
      <c r="E204" t="s">
        <v>10751</v>
      </c>
      <c r="F204" t="s">
        <v>10751</v>
      </c>
      <c r="G204" t="str">
        <f t="shared" si="9"/>
        <v/>
      </c>
      <c r="H204" t="s">
        <v>10751</v>
      </c>
      <c r="I204" t="str">
        <f t="shared" si="10"/>
        <v/>
      </c>
      <c r="K204" t="s">
        <v>10751</v>
      </c>
      <c r="L204" t="s">
        <v>10751</v>
      </c>
      <c r="M204" t="s">
        <v>10751</v>
      </c>
      <c r="N204" t="s">
        <v>10751</v>
      </c>
      <c r="O204" t="s">
        <v>10751</v>
      </c>
      <c r="P204" t="s">
        <v>10751</v>
      </c>
      <c r="Q204" t="s">
        <v>10751</v>
      </c>
      <c r="R204" t="s">
        <v>10751</v>
      </c>
      <c r="S204" t="s">
        <v>10751</v>
      </c>
      <c r="T204" t="s">
        <v>10751</v>
      </c>
      <c r="U204" t="s">
        <v>10751</v>
      </c>
      <c r="V204" t="s">
        <v>10751</v>
      </c>
      <c r="W204" t="s">
        <v>10751</v>
      </c>
      <c r="X204" t="s">
        <v>10751</v>
      </c>
      <c r="Y204" t="s">
        <v>10751</v>
      </c>
      <c r="Z204" t="s">
        <v>10751</v>
      </c>
      <c r="AA204" t="s">
        <v>10751</v>
      </c>
      <c r="AB204" t="s">
        <v>10751</v>
      </c>
      <c r="AC204" t="s">
        <v>10751</v>
      </c>
      <c r="AD204" t="s">
        <v>10751</v>
      </c>
      <c r="AE204" t="s">
        <v>10751</v>
      </c>
      <c r="AF204" t="s">
        <v>10751</v>
      </c>
      <c r="AG204" t="s">
        <v>10751</v>
      </c>
      <c r="AH204" t="s">
        <v>10751</v>
      </c>
      <c r="AI204" t="s">
        <v>10751</v>
      </c>
      <c r="AJ204" t="s">
        <v>10751</v>
      </c>
      <c r="AK204" t="s">
        <v>10751</v>
      </c>
      <c r="AL204" t="s">
        <v>10751</v>
      </c>
      <c r="AM204" t="s">
        <v>10751</v>
      </c>
      <c r="AN204" t="s">
        <v>10751</v>
      </c>
      <c r="AO204" t="s">
        <v>10751</v>
      </c>
      <c r="AP204" t="s">
        <v>10751</v>
      </c>
      <c r="AQ204" t="s">
        <v>10751</v>
      </c>
      <c r="AR204" t="s">
        <v>10751</v>
      </c>
      <c r="AS204" t="s">
        <v>10751</v>
      </c>
      <c r="AT204" t="s">
        <v>10751</v>
      </c>
      <c r="AU204" t="s">
        <v>10751</v>
      </c>
      <c r="AV204" t="s">
        <v>10751</v>
      </c>
      <c r="AW204" t="s">
        <v>10751</v>
      </c>
      <c r="AX204" t="s">
        <v>10751</v>
      </c>
      <c r="AY204" t="s">
        <v>10751</v>
      </c>
      <c r="AZ204" t="s">
        <v>10751</v>
      </c>
      <c r="BA204" t="s">
        <v>10751</v>
      </c>
      <c r="BB204" t="s">
        <v>10751</v>
      </c>
      <c r="BC204" t="s">
        <v>10751</v>
      </c>
      <c r="BD204" t="s">
        <v>10751</v>
      </c>
    </row>
    <row r="205" spans="1:56">
      <c r="A205" t="s">
        <v>10754</v>
      </c>
      <c r="B205">
        <v>7000</v>
      </c>
      <c r="C205">
        <v>2018</v>
      </c>
      <c r="D205" t="s">
        <v>10751</v>
      </c>
      <c r="E205" t="s">
        <v>10751</v>
      </c>
      <c r="F205" t="s">
        <v>10751</v>
      </c>
      <c r="G205" t="str">
        <f t="shared" si="9"/>
        <v/>
      </c>
      <c r="H205" t="s">
        <v>10751</v>
      </c>
      <c r="I205" t="str">
        <f t="shared" si="10"/>
        <v/>
      </c>
      <c r="K205" t="s">
        <v>10751</v>
      </c>
      <c r="L205" t="s">
        <v>10751</v>
      </c>
      <c r="M205" t="s">
        <v>10751</v>
      </c>
      <c r="N205" t="s">
        <v>10751</v>
      </c>
      <c r="O205" t="s">
        <v>10751</v>
      </c>
      <c r="P205" t="s">
        <v>10751</v>
      </c>
      <c r="Q205" t="s">
        <v>10751</v>
      </c>
      <c r="R205" t="s">
        <v>10751</v>
      </c>
      <c r="S205" t="s">
        <v>10751</v>
      </c>
      <c r="T205" t="s">
        <v>10751</v>
      </c>
      <c r="U205" t="s">
        <v>10751</v>
      </c>
      <c r="V205" t="s">
        <v>10751</v>
      </c>
      <c r="W205" t="s">
        <v>10751</v>
      </c>
      <c r="X205" t="s">
        <v>10751</v>
      </c>
      <c r="Y205" t="s">
        <v>10751</v>
      </c>
      <c r="Z205" t="s">
        <v>10751</v>
      </c>
      <c r="AA205" t="s">
        <v>10751</v>
      </c>
      <c r="AB205" t="s">
        <v>10751</v>
      </c>
      <c r="AC205" t="s">
        <v>10751</v>
      </c>
      <c r="AD205" t="s">
        <v>10751</v>
      </c>
      <c r="AE205" t="s">
        <v>10751</v>
      </c>
      <c r="AF205" t="s">
        <v>10751</v>
      </c>
      <c r="AG205" t="s">
        <v>10751</v>
      </c>
      <c r="AH205" t="s">
        <v>10751</v>
      </c>
      <c r="AI205" t="s">
        <v>10751</v>
      </c>
      <c r="AJ205" t="s">
        <v>10751</v>
      </c>
      <c r="AK205" t="s">
        <v>10751</v>
      </c>
      <c r="AL205" t="s">
        <v>10751</v>
      </c>
      <c r="AM205" t="s">
        <v>10751</v>
      </c>
      <c r="AN205" t="s">
        <v>10751</v>
      </c>
      <c r="AO205" t="s">
        <v>10751</v>
      </c>
      <c r="AP205" t="s">
        <v>10751</v>
      </c>
      <c r="AQ205" t="s">
        <v>10751</v>
      </c>
      <c r="AR205" t="s">
        <v>10751</v>
      </c>
      <c r="AS205" t="s">
        <v>10751</v>
      </c>
      <c r="AT205" t="s">
        <v>10751</v>
      </c>
      <c r="AU205" t="s">
        <v>10751</v>
      </c>
      <c r="AV205" t="s">
        <v>10751</v>
      </c>
      <c r="AW205" t="s">
        <v>10751</v>
      </c>
      <c r="AX205" t="s">
        <v>10751</v>
      </c>
      <c r="AY205" t="s">
        <v>10751</v>
      </c>
      <c r="AZ205" t="s">
        <v>10751</v>
      </c>
      <c r="BA205" t="s">
        <v>10751</v>
      </c>
      <c r="BB205" t="s">
        <v>10751</v>
      </c>
      <c r="BC205" t="s">
        <v>10751</v>
      </c>
      <c r="BD205" t="s">
        <v>10751</v>
      </c>
    </row>
    <row r="206" spans="1:56">
      <c r="A206" t="s">
        <v>10754</v>
      </c>
      <c r="B206">
        <v>7000</v>
      </c>
      <c r="C206">
        <v>2019</v>
      </c>
      <c r="D206" t="s">
        <v>10751</v>
      </c>
      <c r="E206" t="s">
        <v>10751</v>
      </c>
      <c r="F206" t="s">
        <v>10751</v>
      </c>
      <c r="G206" t="str">
        <f t="shared" si="9"/>
        <v/>
      </c>
      <c r="H206" t="s">
        <v>10751</v>
      </c>
      <c r="I206" t="str">
        <f t="shared" si="10"/>
        <v/>
      </c>
      <c r="K206" t="s">
        <v>10751</v>
      </c>
      <c r="L206" t="s">
        <v>10751</v>
      </c>
      <c r="M206" t="s">
        <v>10751</v>
      </c>
      <c r="N206" t="s">
        <v>10751</v>
      </c>
      <c r="O206" t="s">
        <v>10751</v>
      </c>
      <c r="P206" t="s">
        <v>10751</v>
      </c>
      <c r="Q206" t="s">
        <v>10751</v>
      </c>
      <c r="R206" t="s">
        <v>10751</v>
      </c>
      <c r="S206" t="s">
        <v>10751</v>
      </c>
      <c r="T206" t="s">
        <v>10751</v>
      </c>
      <c r="U206" t="s">
        <v>10751</v>
      </c>
      <c r="V206" t="s">
        <v>10751</v>
      </c>
      <c r="W206" t="s">
        <v>10751</v>
      </c>
      <c r="X206" t="s">
        <v>10751</v>
      </c>
      <c r="Y206" t="s">
        <v>10751</v>
      </c>
      <c r="Z206" t="s">
        <v>10751</v>
      </c>
      <c r="AA206" t="s">
        <v>10751</v>
      </c>
      <c r="AB206" t="s">
        <v>10751</v>
      </c>
      <c r="AC206" t="s">
        <v>10751</v>
      </c>
      <c r="AD206" t="s">
        <v>10751</v>
      </c>
      <c r="AE206" t="s">
        <v>10751</v>
      </c>
      <c r="AF206" t="s">
        <v>10751</v>
      </c>
      <c r="AG206" t="s">
        <v>10751</v>
      </c>
      <c r="AH206" t="s">
        <v>10751</v>
      </c>
      <c r="AI206" t="s">
        <v>10751</v>
      </c>
      <c r="AJ206" t="s">
        <v>10751</v>
      </c>
      <c r="AK206" t="s">
        <v>10751</v>
      </c>
      <c r="AL206" t="s">
        <v>10751</v>
      </c>
      <c r="AM206" t="s">
        <v>10751</v>
      </c>
      <c r="AN206" t="s">
        <v>10751</v>
      </c>
      <c r="AO206" t="s">
        <v>10751</v>
      </c>
      <c r="AP206" t="s">
        <v>10751</v>
      </c>
      <c r="AQ206" t="s">
        <v>10751</v>
      </c>
      <c r="AR206" t="s">
        <v>10751</v>
      </c>
      <c r="AS206" t="s">
        <v>10751</v>
      </c>
      <c r="AT206" t="s">
        <v>10751</v>
      </c>
      <c r="AU206" t="s">
        <v>10751</v>
      </c>
      <c r="AV206" t="s">
        <v>10751</v>
      </c>
      <c r="AW206" t="s">
        <v>10751</v>
      </c>
      <c r="AX206" t="s">
        <v>10751</v>
      </c>
      <c r="AY206" t="s">
        <v>10751</v>
      </c>
      <c r="AZ206" t="s">
        <v>10751</v>
      </c>
      <c r="BA206" t="s">
        <v>10751</v>
      </c>
      <c r="BB206" t="s">
        <v>10751</v>
      </c>
      <c r="BC206" t="s">
        <v>10751</v>
      </c>
      <c r="BD206" t="s">
        <v>10751</v>
      </c>
    </row>
    <row r="207" spans="1:56">
      <c r="A207" t="s">
        <v>10754</v>
      </c>
      <c r="B207">
        <v>7000</v>
      </c>
      <c r="C207">
        <v>2020</v>
      </c>
      <c r="D207" t="s">
        <v>10751</v>
      </c>
      <c r="E207" t="s">
        <v>10751</v>
      </c>
      <c r="F207" t="s">
        <v>10751</v>
      </c>
      <c r="G207" t="str">
        <f t="shared" si="9"/>
        <v/>
      </c>
      <c r="H207" t="s">
        <v>10751</v>
      </c>
      <c r="I207" t="str">
        <f t="shared" si="10"/>
        <v/>
      </c>
      <c r="K207" t="s">
        <v>10751</v>
      </c>
      <c r="L207" t="s">
        <v>10751</v>
      </c>
      <c r="M207" t="s">
        <v>10751</v>
      </c>
      <c r="N207" t="s">
        <v>10751</v>
      </c>
      <c r="O207" t="s">
        <v>10751</v>
      </c>
      <c r="P207" t="s">
        <v>10751</v>
      </c>
      <c r="Q207" t="s">
        <v>10751</v>
      </c>
      <c r="R207" t="s">
        <v>10751</v>
      </c>
      <c r="S207" t="s">
        <v>10751</v>
      </c>
      <c r="T207" t="s">
        <v>10751</v>
      </c>
      <c r="U207" t="s">
        <v>10751</v>
      </c>
      <c r="V207" t="s">
        <v>10751</v>
      </c>
      <c r="W207" t="s">
        <v>10751</v>
      </c>
      <c r="X207" t="s">
        <v>10751</v>
      </c>
      <c r="Y207" t="s">
        <v>10751</v>
      </c>
      <c r="Z207" t="s">
        <v>10751</v>
      </c>
      <c r="AA207" t="s">
        <v>10751</v>
      </c>
      <c r="AB207" t="s">
        <v>10751</v>
      </c>
      <c r="AC207" t="s">
        <v>10751</v>
      </c>
      <c r="AD207" t="s">
        <v>10751</v>
      </c>
      <c r="AE207" t="s">
        <v>10751</v>
      </c>
      <c r="AF207" t="s">
        <v>10751</v>
      </c>
      <c r="AG207" t="s">
        <v>10751</v>
      </c>
      <c r="AH207" t="s">
        <v>10751</v>
      </c>
      <c r="AI207" t="s">
        <v>10751</v>
      </c>
      <c r="AJ207" t="s">
        <v>10751</v>
      </c>
      <c r="AK207" t="s">
        <v>10751</v>
      </c>
      <c r="AL207" t="s">
        <v>10751</v>
      </c>
      <c r="AM207" t="s">
        <v>10751</v>
      </c>
      <c r="AN207" t="s">
        <v>10751</v>
      </c>
      <c r="AO207" t="s">
        <v>10751</v>
      </c>
      <c r="AP207" t="s">
        <v>10751</v>
      </c>
      <c r="AQ207" t="s">
        <v>10751</v>
      </c>
      <c r="AR207" t="s">
        <v>10751</v>
      </c>
      <c r="AS207" t="s">
        <v>10751</v>
      </c>
      <c r="AT207" t="s">
        <v>10751</v>
      </c>
      <c r="AU207" t="s">
        <v>10751</v>
      </c>
      <c r="AV207" t="s">
        <v>10751</v>
      </c>
      <c r="AW207" t="s">
        <v>10751</v>
      </c>
      <c r="AX207" t="s">
        <v>10751</v>
      </c>
      <c r="AY207" t="s">
        <v>10751</v>
      </c>
      <c r="AZ207" t="s">
        <v>10751</v>
      </c>
      <c r="BA207" t="s">
        <v>10751</v>
      </c>
      <c r="BB207" t="s">
        <v>10751</v>
      </c>
      <c r="BC207" t="s">
        <v>10751</v>
      </c>
      <c r="BD207" t="s">
        <v>10751</v>
      </c>
    </row>
    <row r="208" spans="1:56">
      <c r="A208" t="s">
        <v>10754</v>
      </c>
      <c r="B208">
        <v>7000</v>
      </c>
      <c r="C208">
        <v>2021</v>
      </c>
      <c r="D208">
        <v>14</v>
      </c>
      <c r="E208">
        <v>9.8799999999999995E-4</v>
      </c>
      <c r="F208">
        <v>15.0098</v>
      </c>
      <c r="G208">
        <f t="shared" si="9"/>
        <v>1.4829682399999999E-2</v>
      </c>
      <c r="H208">
        <v>12.20622</v>
      </c>
      <c r="I208">
        <f t="shared" si="10"/>
        <v>1.2059745359999999E-2</v>
      </c>
      <c r="J208">
        <f>IFERROR(M208*E208,"")</f>
        <v>0.71933441476000004</v>
      </c>
      <c r="K208">
        <v>10.393739999999999</v>
      </c>
      <c r="L208">
        <v>14.055199999999999</v>
      </c>
      <c r="M208">
        <v>728.07127000000003</v>
      </c>
      <c r="N208">
        <v>855.03386999999998</v>
      </c>
      <c r="O208">
        <v>632.29246000000001</v>
      </c>
      <c r="P208">
        <v>71.599999999999994</v>
      </c>
      <c r="Q208">
        <v>378.34690000000001</v>
      </c>
      <c r="R208">
        <v>707</v>
      </c>
      <c r="S208">
        <v>5.0586000000000002</v>
      </c>
      <c r="T208">
        <v>1.868655</v>
      </c>
      <c r="U208">
        <v>0.10100000000000001</v>
      </c>
      <c r="V208">
        <v>42.721780000000003</v>
      </c>
      <c r="W208" t="s">
        <v>10751</v>
      </c>
      <c r="X208">
        <v>1</v>
      </c>
      <c r="Y208" t="s">
        <v>10751</v>
      </c>
      <c r="Z208" t="s">
        <v>10751</v>
      </c>
      <c r="AA208" t="s">
        <v>10751</v>
      </c>
      <c r="AB208">
        <v>1</v>
      </c>
      <c r="AC208" t="s">
        <v>10751</v>
      </c>
      <c r="AD208" t="s">
        <v>10751</v>
      </c>
      <c r="AE208" t="s">
        <v>10751</v>
      </c>
      <c r="AF208" t="s">
        <v>10751</v>
      </c>
      <c r="AG208">
        <v>1</v>
      </c>
      <c r="AH208" t="s">
        <v>10751</v>
      </c>
      <c r="AI208" t="s">
        <v>10751</v>
      </c>
      <c r="AJ208" t="s">
        <v>10751</v>
      </c>
      <c r="AK208" t="s">
        <v>10751</v>
      </c>
      <c r="AL208" t="s">
        <v>10751</v>
      </c>
      <c r="AM208" t="s">
        <v>10751</v>
      </c>
      <c r="AN208" t="s">
        <v>10751</v>
      </c>
      <c r="AO208" t="s">
        <v>10751</v>
      </c>
      <c r="AP208">
        <v>1</v>
      </c>
      <c r="AQ208" t="s">
        <v>10751</v>
      </c>
      <c r="AR208" t="s">
        <v>10751</v>
      </c>
      <c r="AS208" t="s">
        <v>10751</v>
      </c>
      <c r="AT208" t="s">
        <v>10751</v>
      </c>
      <c r="AU208">
        <v>1</v>
      </c>
      <c r="AV208">
        <v>8</v>
      </c>
      <c r="AW208" t="s">
        <v>10751</v>
      </c>
      <c r="AX208">
        <v>8</v>
      </c>
      <c r="AY208" t="s">
        <v>10751</v>
      </c>
      <c r="AZ208" t="s">
        <v>10751</v>
      </c>
      <c r="BA208" t="s">
        <v>10751</v>
      </c>
      <c r="BB208" t="s">
        <v>10751</v>
      </c>
      <c r="BC208">
        <v>1</v>
      </c>
      <c r="BD208" t="s">
        <v>10751</v>
      </c>
    </row>
    <row r="209" spans="1:56">
      <c r="A209" t="s">
        <v>10754</v>
      </c>
      <c r="B209">
        <v>7000</v>
      </c>
      <c r="C209" t="s">
        <v>10752</v>
      </c>
      <c r="D209" t="s">
        <v>10751</v>
      </c>
      <c r="E209">
        <v>4.3829999999999997E-3</v>
      </c>
      <c r="F209">
        <v>35.38814</v>
      </c>
      <c r="H209">
        <v>27.926400000000001</v>
      </c>
      <c r="I209">
        <f t="shared" si="10"/>
        <v>0.12240141119999999</v>
      </c>
      <c r="K209">
        <v>25.255400000000002</v>
      </c>
      <c r="L209">
        <v>30.347660000000001</v>
      </c>
      <c r="M209">
        <v>230.30443</v>
      </c>
      <c r="N209">
        <v>271.05837000000002</v>
      </c>
      <c r="O209">
        <v>199.56022999999999</v>
      </c>
      <c r="P209">
        <v>67.037850000000006</v>
      </c>
      <c r="Q209">
        <v>378.34690000000001</v>
      </c>
      <c r="R209">
        <v>499.03120000000001</v>
      </c>
      <c r="S209">
        <v>3.9403000000000001</v>
      </c>
      <c r="T209">
        <v>1.868655</v>
      </c>
      <c r="U209">
        <v>7.1290000000000006E-2</v>
      </c>
      <c r="V209">
        <v>177.60243</v>
      </c>
      <c r="W209" t="s">
        <v>10751</v>
      </c>
      <c r="X209">
        <v>1</v>
      </c>
      <c r="Y209" t="s">
        <v>10751</v>
      </c>
      <c r="Z209" t="s">
        <v>10751</v>
      </c>
      <c r="AA209">
        <v>0.68</v>
      </c>
      <c r="AB209">
        <v>0.32</v>
      </c>
      <c r="AC209" t="s">
        <v>10751</v>
      </c>
      <c r="AD209" t="s">
        <v>10751</v>
      </c>
      <c r="AE209" t="s">
        <v>10751</v>
      </c>
      <c r="AF209" t="s">
        <v>10751</v>
      </c>
      <c r="AG209">
        <v>0.32</v>
      </c>
      <c r="AH209" t="s">
        <v>10751</v>
      </c>
      <c r="AI209">
        <v>0.68</v>
      </c>
      <c r="AJ209" t="s">
        <v>10751</v>
      </c>
      <c r="AK209">
        <v>0.68</v>
      </c>
      <c r="AL209" t="s">
        <v>10751</v>
      </c>
      <c r="AM209" t="s">
        <v>10751</v>
      </c>
      <c r="AN209" t="s">
        <v>10751</v>
      </c>
      <c r="AO209" t="s">
        <v>10751</v>
      </c>
      <c r="AP209">
        <v>0.32</v>
      </c>
      <c r="AQ209" t="s">
        <v>10751</v>
      </c>
      <c r="AR209" t="s">
        <v>10751</v>
      </c>
      <c r="AS209" t="s">
        <v>10751</v>
      </c>
      <c r="AT209" t="s">
        <v>10751</v>
      </c>
      <c r="AU209">
        <v>0.32</v>
      </c>
      <c r="AV209">
        <v>3.2</v>
      </c>
      <c r="AW209" t="s">
        <v>10751</v>
      </c>
      <c r="AX209">
        <v>8</v>
      </c>
      <c r="AY209">
        <v>0.68</v>
      </c>
      <c r="AZ209" t="s">
        <v>10751</v>
      </c>
      <c r="BA209" t="s">
        <v>10751</v>
      </c>
      <c r="BB209" t="s">
        <v>10751</v>
      </c>
      <c r="BC209">
        <v>0.32</v>
      </c>
      <c r="BD209" t="s">
        <v>10751</v>
      </c>
    </row>
    <row r="210" spans="1:56">
      <c r="A210" t="s">
        <v>10755</v>
      </c>
      <c r="B210">
        <v>8000</v>
      </c>
      <c r="C210">
        <v>1975</v>
      </c>
      <c r="D210" t="s">
        <v>10751</v>
      </c>
      <c r="E210" t="s">
        <v>10751</v>
      </c>
      <c r="F210" t="s">
        <v>10751</v>
      </c>
      <c r="H210" t="s">
        <v>10751</v>
      </c>
      <c r="I210" t="str">
        <f t="shared" si="10"/>
        <v/>
      </c>
      <c r="K210" t="s">
        <v>10751</v>
      </c>
      <c r="L210" t="s">
        <v>10751</v>
      </c>
      <c r="M210" t="s">
        <v>10751</v>
      </c>
      <c r="N210" t="s">
        <v>10751</v>
      </c>
      <c r="O210" t="s">
        <v>10751</v>
      </c>
      <c r="P210" t="s">
        <v>10751</v>
      </c>
      <c r="Q210" t="s">
        <v>10751</v>
      </c>
      <c r="R210" t="s">
        <v>10751</v>
      </c>
      <c r="S210" t="s">
        <v>10751</v>
      </c>
      <c r="T210" t="s">
        <v>10751</v>
      </c>
      <c r="U210" t="s">
        <v>10751</v>
      </c>
      <c r="V210" t="s">
        <v>10751</v>
      </c>
      <c r="W210" t="s">
        <v>10751</v>
      </c>
      <c r="X210" t="s">
        <v>10751</v>
      </c>
      <c r="Y210" t="s">
        <v>10751</v>
      </c>
      <c r="Z210" t="s">
        <v>10751</v>
      </c>
      <c r="AA210" t="s">
        <v>10751</v>
      </c>
      <c r="AB210" t="s">
        <v>10751</v>
      </c>
      <c r="AC210" t="s">
        <v>10751</v>
      </c>
      <c r="AD210" t="s">
        <v>10751</v>
      </c>
      <c r="AE210" t="s">
        <v>10751</v>
      </c>
      <c r="AF210" t="s">
        <v>10751</v>
      </c>
      <c r="AG210" t="s">
        <v>10751</v>
      </c>
      <c r="AH210" t="s">
        <v>10751</v>
      </c>
      <c r="AI210" t="s">
        <v>10751</v>
      </c>
      <c r="AJ210" t="s">
        <v>10751</v>
      </c>
      <c r="AK210" t="s">
        <v>10751</v>
      </c>
      <c r="AL210" t="s">
        <v>10751</v>
      </c>
      <c r="AM210" t="s">
        <v>10751</v>
      </c>
      <c r="AN210" t="s">
        <v>10751</v>
      </c>
      <c r="AO210" t="s">
        <v>10751</v>
      </c>
      <c r="AP210" t="s">
        <v>10751</v>
      </c>
      <c r="AQ210" t="s">
        <v>10751</v>
      </c>
      <c r="AR210" t="s">
        <v>10751</v>
      </c>
      <c r="AS210" t="s">
        <v>10751</v>
      </c>
      <c r="AT210" t="s">
        <v>10751</v>
      </c>
      <c r="AU210" t="s">
        <v>10751</v>
      </c>
      <c r="AV210" t="s">
        <v>10751</v>
      </c>
      <c r="AW210" t="s">
        <v>10751</v>
      </c>
      <c r="AX210" t="s">
        <v>10751</v>
      </c>
      <c r="AY210" t="s">
        <v>10751</v>
      </c>
      <c r="AZ210" t="s">
        <v>10751</v>
      </c>
      <c r="BA210" t="s">
        <v>10751</v>
      </c>
      <c r="BB210" t="s">
        <v>10751</v>
      </c>
      <c r="BC210" t="s">
        <v>10751</v>
      </c>
      <c r="BD210" t="s">
        <v>10751</v>
      </c>
    </row>
    <row r="211" spans="1:56">
      <c r="A211" t="s">
        <v>10755</v>
      </c>
      <c r="B211">
        <v>8000</v>
      </c>
      <c r="C211">
        <v>1976</v>
      </c>
      <c r="D211" t="s">
        <v>10751</v>
      </c>
      <c r="E211" t="s">
        <v>10751</v>
      </c>
      <c r="F211" t="s">
        <v>10751</v>
      </c>
      <c r="H211" t="s">
        <v>10751</v>
      </c>
      <c r="I211" t="str">
        <f t="shared" si="10"/>
        <v/>
      </c>
      <c r="K211" t="s">
        <v>10751</v>
      </c>
      <c r="L211" t="s">
        <v>10751</v>
      </c>
      <c r="M211" t="s">
        <v>10751</v>
      </c>
      <c r="N211" t="s">
        <v>10751</v>
      </c>
      <c r="O211" t="s">
        <v>10751</v>
      </c>
      <c r="P211" t="s">
        <v>10751</v>
      </c>
      <c r="Q211" t="s">
        <v>10751</v>
      </c>
      <c r="R211" t="s">
        <v>10751</v>
      </c>
      <c r="S211" t="s">
        <v>10751</v>
      </c>
      <c r="T211" t="s">
        <v>10751</v>
      </c>
      <c r="U211" t="s">
        <v>10751</v>
      </c>
      <c r="V211" t="s">
        <v>10751</v>
      </c>
      <c r="W211" t="s">
        <v>10751</v>
      </c>
      <c r="X211" t="s">
        <v>10751</v>
      </c>
      <c r="Y211" t="s">
        <v>10751</v>
      </c>
      <c r="Z211" t="s">
        <v>10751</v>
      </c>
      <c r="AA211" t="s">
        <v>10751</v>
      </c>
      <c r="AB211" t="s">
        <v>10751</v>
      </c>
      <c r="AC211" t="s">
        <v>10751</v>
      </c>
      <c r="AD211" t="s">
        <v>10751</v>
      </c>
      <c r="AE211" t="s">
        <v>10751</v>
      </c>
      <c r="AF211" t="s">
        <v>10751</v>
      </c>
      <c r="AG211" t="s">
        <v>10751</v>
      </c>
      <c r="AH211" t="s">
        <v>10751</v>
      </c>
      <c r="AI211" t="s">
        <v>10751</v>
      </c>
      <c r="AJ211" t="s">
        <v>10751</v>
      </c>
      <c r="AK211" t="s">
        <v>10751</v>
      </c>
      <c r="AL211" t="s">
        <v>10751</v>
      </c>
      <c r="AM211" t="s">
        <v>10751</v>
      </c>
      <c r="AN211" t="s">
        <v>10751</v>
      </c>
      <c r="AO211" t="s">
        <v>10751</v>
      </c>
      <c r="AP211" t="s">
        <v>10751</v>
      </c>
      <c r="AQ211" t="s">
        <v>10751</v>
      </c>
      <c r="AR211" t="s">
        <v>10751</v>
      </c>
      <c r="AS211" t="s">
        <v>10751</v>
      </c>
      <c r="AT211" t="s">
        <v>10751</v>
      </c>
      <c r="AU211" t="s">
        <v>10751</v>
      </c>
      <c r="AV211" t="s">
        <v>10751</v>
      </c>
      <c r="AW211" t="s">
        <v>10751</v>
      </c>
      <c r="AX211" t="s">
        <v>10751</v>
      </c>
      <c r="AY211" t="s">
        <v>10751</v>
      </c>
      <c r="AZ211" t="s">
        <v>10751</v>
      </c>
      <c r="BA211" t="s">
        <v>10751</v>
      </c>
      <c r="BB211" t="s">
        <v>10751</v>
      </c>
      <c r="BC211" t="s">
        <v>10751</v>
      </c>
      <c r="BD211" t="s">
        <v>10751</v>
      </c>
    </row>
    <row r="212" spans="1:56">
      <c r="A212" t="s">
        <v>10755</v>
      </c>
      <c r="B212">
        <v>8000</v>
      </c>
      <c r="C212">
        <v>1977</v>
      </c>
      <c r="D212" t="s">
        <v>10751</v>
      </c>
      <c r="E212" t="s">
        <v>10751</v>
      </c>
      <c r="F212" t="s">
        <v>10751</v>
      </c>
      <c r="H212" t="s">
        <v>10751</v>
      </c>
      <c r="I212" t="str">
        <f t="shared" si="10"/>
        <v/>
      </c>
      <c r="K212" t="s">
        <v>10751</v>
      </c>
      <c r="L212" t="s">
        <v>10751</v>
      </c>
      <c r="M212" t="s">
        <v>10751</v>
      </c>
      <c r="N212" t="s">
        <v>10751</v>
      </c>
      <c r="O212" t="s">
        <v>10751</v>
      </c>
      <c r="P212" t="s">
        <v>10751</v>
      </c>
      <c r="Q212" t="s">
        <v>10751</v>
      </c>
      <c r="R212" t="s">
        <v>10751</v>
      </c>
      <c r="S212" t="s">
        <v>10751</v>
      </c>
      <c r="T212" t="s">
        <v>10751</v>
      </c>
      <c r="U212" t="s">
        <v>10751</v>
      </c>
      <c r="V212" t="s">
        <v>10751</v>
      </c>
      <c r="W212" t="s">
        <v>10751</v>
      </c>
      <c r="X212" t="s">
        <v>10751</v>
      </c>
      <c r="Y212" t="s">
        <v>10751</v>
      </c>
      <c r="Z212" t="s">
        <v>10751</v>
      </c>
      <c r="AA212" t="s">
        <v>10751</v>
      </c>
      <c r="AB212" t="s">
        <v>10751</v>
      </c>
      <c r="AC212" t="s">
        <v>10751</v>
      </c>
      <c r="AD212" t="s">
        <v>10751</v>
      </c>
      <c r="AE212" t="s">
        <v>10751</v>
      </c>
      <c r="AF212" t="s">
        <v>10751</v>
      </c>
      <c r="AG212" t="s">
        <v>10751</v>
      </c>
      <c r="AH212" t="s">
        <v>10751</v>
      </c>
      <c r="AI212" t="s">
        <v>10751</v>
      </c>
      <c r="AJ212" t="s">
        <v>10751</v>
      </c>
      <c r="AK212" t="s">
        <v>10751</v>
      </c>
      <c r="AL212" t="s">
        <v>10751</v>
      </c>
      <c r="AM212" t="s">
        <v>10751</v>
      </c>
      <c r="AN212" t="s">
        <v>10751</v>
      </c>
      <c r="AO212" t="s">
        <v>10751</v>
      </c>
      <c r="AP212" t="s">
        <v>10751</v>
      </c>
      <c r="AQ212" t="s">
        <v>10751</v>
      </c>
      <c r="AR212" t="s">
        <v>10751</v>
      </c>
      <c r="AS212" t="s">
        <v>10751</v>
      </c>
      <c r="AT212" t="s">
        <v>10751</v>
      </c>
      <c r="AU212" t="s">
        <v>10751</v>
      </c>
      <c r="AV212" t="s">
        <v>10751</v>
      </c>
      <c r="AW212" t="s">
        <v>10751</v>
      </c>
      <c r="AX212" t="s">
        <v>10751</v>
      </c>
      <c r="AY212" t="s">
        <v>10751</v>
      </c>
      <c r="AZ212" t="s">
        <v>10751</v>
      </c>
      <c r="BA212" t="s">
        <v>10751</v>
      </c>
      <c r="BB212" t="s">
        <v>10751</v>
      </c>
      <c r="BC212" t="s">
        <v>10751</v>
      </c>
      <c r="BD212" t="s">
        <v>10751</v>
      </c>
    </row>
    <row r="213" spans="1:56">
      <c r="A213" t="s">
        <v>10755</v>
      </c>
      <c r="B213">
        <v>8000</v>
      </c>
      <c r="C213">
        <v>1978</v>
      </c>
      <c r="D213" t="s">
        <v>10751</v>
      </c>
      <c r="E213" t="s">
        <v>10751</v>
      </c>
      <c r="F213" t="s">
        <v>10751</v>
      </c>
      <c r="H213" t="s">
        <v>10751</v>
      </c>
      <c r="I213" t="str">
        <f t="shared" si="10"/>
        <v/>
      </c>
      <c r="K213" t="s">
        <v>10751</v>
      </c>
      <c r="L213" t="s">
        <v>10751</v>
      </c>
      <c r="M213" t="s">
        <v>10751</v>
      </c>
      <c r="N213" t="s">
        <v>10751</v>
      </c>
      <c r="O213" t="s">
        <v>10751</v>
      </c>
      <c r="P213" t="s">
        <v>10751</v>
      </c>
      <c r="Q213" t="s">
        <v>10751</v>
      </c>
      <c r="R213" t="s">
        <v>10751</v>
      </c>
      <c r="S213" t="s">
        <v>10751</v>
      </c>
      <c r="T213" t="s">
        <v>10751</v>
      </c>
      <c r="U213" t="s">
        <v>10751</v>
      </c>
      <c r="V213" t="s">
        <v>10751</v>
      </c>
      <c r="W213" t="s">
        <v>10751</v>
      </c>
      <c r="X213" t="s">
        <v>10751</v>
      </c>
      <c r="Y213" t="s">
        <v>10751</v>
      </c>
      <c r="Z213" t="s">
        <v>10751</v>
      </c>
      <c r="AA213" t="s">
        <v>10751</v>
      </c>
      <c r="AB213" t="s">
        <v>10751</v>
      </c>
      <c r="AC213" t="s">
        <v>10751</v>
      </c>
      <c r="AD213" t="s">
        <v>10751</v>
      </c>
      <c r="AE213" t="s">
        <v>10751</v>
      </c>
      <c r="AF213" t="s">
        <v>10751</v>
      </c>
      <c r="AG213" t="s">
        <v>10751</v>
      </c>
      <c r="AH213" t="s">
        <v>10751</v>
      </c>
      <c r="AI213" t="s">
        <v>10751</v>
      </c>
      <c r="AJ213" t="s">
        <v>10751</v>
      </c>
      <c r="AK213" t="s">
        <v>10751</v>
      </c>
      <c r="AL213" t="s">
        <v>10751</v>
      </c>
      <c r="AM213" t="s">
        <v>10751</v>
      </c>
      <c r="AN213" t="s">
        <v>10751</v>
      </c>
      <c r="AO213" t="s">
        <v>10751</v>
      </c>
      <c r="AP213" t="s">
        <v>10751</v>
      </c>
      <c r="AQ213" t="s">
        <v>10751</v>
      </c>
      <c r="AR213" t="s">
        <v>10751</v>
      </c>
      <c r="AS213" t="s">
        <v>10751</v>
      </c>
      <c r="AT213" t="s">
        <v>10751</v>
      </c>
      <c r="AU213" t="s">
        <v>10751</v>
      </c>
      <c r="AV213" t="s">
        <v>10751</v>
      </c>
      <c r="AW213" t="s">
        <v>10751</v>
      </c>
      <c r="AX213" t="s">
        <v>10751</v>
      </c>
      <c r="AY213" t="s">
        <v>10751</v>
      </c>
      <c r="AZ213" t="s">
        <v>10751</v>
      </c>
      <c r="BA213" t="s">
        <v>10751</v>
      </c>
      <c r="BB213" t="s">
        <v>10751</v>
      </c>
      <c r="BC213" t="s">
        <v>10751</v>
      </c>
      <c r="BD213" t="s">
        <v>10751</v>
      </c>
    </row>
    <row r="214" spans="1:56">
      <c r="A214" t="s">
        <v>10755</v>
      </c>
      <c r="B214">
        <v>8000</v>
      </c>
      <c r="C214">
        <v>1979</v>
      </c>
      <c r="D214" t="s">
        <v>10751</v>
      </c>
      <c r="E214" t="s">
        <v>10751</v>
      </c>
      <c r="F214" t="s">
        <v>10751</v>
      </c>
      <c r="H214" t="s">
        <v>10751</v>
      </c>
      <c r="I214" t="str">
        <f t="shared" si="10"/>
        <v/>
      </c>
      <c r="K214" t="s">
        <v>10751</v>
      </c>
      <c r="L214" t="s">
        <v>10751</v>
      </c>
      <c r="M214" t="s">
        <v>10751</v>
      </c>
      <c r="N214" t="s">
        <v>10751</v>
      </c>
      <c r="O214" t="s">
        <v>10751</v>
      </c>
      <c r="P214" t="s">
        <v>10751</v>
      </c>
      <c r="Q214" t="s">
        <v>10751</v>
      </c>
      <c r="R214" t="s">
        <v>10751</v>
      </c>
      <c r="S214" t="s">
        <v>10751</v>
      </c>
      <c r="T214" t="s">
        <v>10751</v>
      </c>
      <c r="U214" t="s">
        <v>10751</v>
      </c>
      <c r="V214" t="s">
        <v>10751</v>
      </c>
      <c r="W214" t="s">
        <v>10751</v>
      </c>
      <c r="X214" t="s">
        <v>10751</v>
      </c>
      <c r="Y214" t="s">
        <v>10751</v>
      </c>
      <c r="Z214" t="s">
        <v>10751</v>
      </c>
      <c r="AA214" t="s">
        <v>10751</v>
      </c>
      <c r="AB214" t="s">
        <v>10751</v>
      </c>
      <c r="AC214" t="s">
        <v>10751</v>
      </c>
      <c r="AD214" t="s">
        <v>10751</v>
      </c>
      <c r="AE214" t="s">
        <v>10751</v>
      </c>
      <c r="AF214" t="s">
        <v>10751</v>
      </c>
      <c r="AG214" t="s">
        <v>10751</v>
      </c>
      <c r="AH214" t="s">
        <v>10751</v>
      </c>
      <c r="AI214" t="s">
        <v>10751</v>
      </c>
      <c r="AJ214" t="s">
        <v>10751</v>
      </c>
      <c r="AK214" t="s">
        <v>10751</v>
      </c>
      <c r="AL214" t="s">
        <v>10751</v>
      </c>
      <c r="AM214" t="s">
        <v>10751</v>
      </c>
      <c r="AN214" t="s">
        <v>10751</v>
      </c>
      <c r="AO214" t="s">
        <v>10751</v>
      </c>
      <c r="AP214" t="s">
        <v>10751</v>
      </c>
      <c r="AQ214" t="s">
        <v>10751</v>
      </c>
      <c r="AR214" t="s">
        <v>10751</v>
      </c>
      <c r="AS214" t="s">
        <v>10751</v>
      </c>
      <c r="AT214" t="s">
        <v>10751</v>
      </c>
      <c r="AU214" t="s">
        <v>10751</v>
      </c>
      <c r="AV214" t="s">
        <v>10751</v>
      </c>
      <c r="AW214" t="s">
        <v>10751</v>
      </c>
      <c r="AX214" t="s">
        <v>10751</v>
      </c>
      <c r="AY214" t="s">
        <v>10751</v>
      </c>
      <c r="AZ214" t="s">
        <v>10751</v>
      </c>
      <c r="BA214" t="s">
        <v>10751</v>
      </c>
      <c r="BB214" t="s">
        <v>10751</v>
      </c>
      <c r="BC214" t="s">
        <v>10751</v>
      </c>
      <c r="BD214" t="s">
        <v>10751</v>
      </c>
    </row>
    <row r="215" spans="1:56">
      <c r="A215" t="s">
        <v>10755</v>
      </c>
      <c r="B215">
        <v>8000</v>
      </c>
      <c r="C215">
        <v>1980</v>
      </c>
      <c r="D215" t="s">
        <v>10751</v>
      </c>
      <c r="E215" t="s">
        <v>10751</v>
      </c>
      <c r="F215" t="s">
        <v>10751</v>
      </c>
      <c r="H215" t="s">
        <v>10751</v>
      </c>
      <c r="I215" t="str">
        <f t="shared" si="10"/>
        <v/>
      </c>
      <c r="K215" t="s">
        <v>10751</v>
      </c>
      <c r="L215" t="s">
        <v>10751</v>
      </c>
      <c r="M215" t="s">
        <v>10751</v>
      </c>
      <c r="N215" t="s">
        <v>10751</v>
      </c>
      <c r="O215" t="s">
        <v>10751</v>
      </c>
      <c r="P215" t="s">
        <v>10751</v>
      </c>
      <c r="Q215" t="s">
        <v>10751</v>
      </c>
      <c r="R215" t="s">
        <v>10751</v>
      </c>
      <c r="S215" t="s">
        <v>10751</v>
      </c>
      <c r="T215" t="s">
        <v>10751</v>
      </c>
      <c r="U215" t="s">
        <v>10751</v>
      </c>
      <c r="V215" t="s">
        <v>10751</v>
      </c>
      <c r="W215" t="s">
        <v>10751</v>
      </c>
      <c r="X215" t="s">
        <v>10751</v>
      </c>
      <c r="Y215" t="s">
        <v>10751</v>
      </c>
      <c r="Z215" t="s">
        <v>10751</v>
      </c>
      <c r="AA215" t="s">
        <v>10751</v>
      </c>
      <c r="AB215" t="s">
        <v>10751</v>
      </c>
      <c r="AC215" t="s">
        <v>10751</v>
      </c>
      <c r="AD215" t="s">
        <v>10751</v>
      </c>
      <c r="AE215" t="s">
        <v>10751</v>
      </c>
      <c r="AF215" t="s">
        <v>10751</v>
      </c>
      <c r="AG215" t="s">
        <v>10751</v>
      </c>
      <c r="AH215" t="s">
        <v>10751</v>
      </c>
      <c r="AI215" t="s">
        <v>10751</v>
      </c>
      <c r="AJ215" t="s">
        <v>10751</v>
      </c>
      <c r="AK215" t="s">
        <v>10751</v>
      </c>
      <c r="AL215" t="s">
        <v>10751</v>
      </c>
      <c r="AM215" t="s">
        <v>10751</v>
      </c>
      <c r="AN215" t="s">
        <v>10751</v>
      </c>
      <c r="AO215" t="s">
        <v>10751</v>
      </c>
      <c r="AP215" t="s">
        <v>10751</v>
      </c>
      <c r="AQ215" t="s">
        <v>10751</v>
      </c>
      <c r="AR215" t="s">
        <v>10751</v>
      </c>
      <c r="AS215" t="s">
        <v>10751</v>
      </c>
      <c r="AT215" t="s">
        <v>10751</v>
      </c>
      <c r="AU215" t="s">
        <v>10751</v>
      </c>
      <c r="AV215" t="s">
        <v>10751</v>
      </c>
      <c r="AW215" t="s">
        <v>10751</v>
      </c>
      <c r="AX215" t="s">
        <v>10751</v>
      </c>
      <c r="AY215" t="s">
        <v>10751</v>
      </c>
      <c r="AZ215" t="s">
        <v>10751</v>
      </c>
      <c r="BA215" t="s">
        <v>10751</v>
      </c>
      <c r="BB215" t="s">
        <v>10751</v>
      </c>
      <c r="BC215" t="s">
        <v>10751</v>
      </c>
      <c r="BD215" t="s">
        <v>10751</v>
      </c>
    </row>
    <row r="216" spans="1:56">
      <c r="A216" t="s">
        <v>10755</v>
      </c>
      <c r="B216">
        <v>8000</v>
      </c>
      <c r="C216">
        <v>1981</v>
      </c>
      <c r="D216" t="s">
        <v>10751</v>
      </c>
      <c r="E216" t="s">
        <v>10751</v>
      </c>
      <c r="F216" t="s">
        <v>10751</v>
      </c>
      <c r="H216" t="s">
        <v>10751</v>
      </c>
      <c r="I216" t="str">
        <f t="shared" si="10"/>
        <v/>
      </c>
      <c r="K216" t="s">
        <v>10751</v>
      </c>
      <c r="L216" t="s">
        <v>10751</v>
      </c>
      <c r="M216" t="s">
        <v>10751</v>
      </c>
      <c r="N216" t="s">
        <v>10751</v>
      </c>
      <c r="O216" t="s">
        <v>10751</v>
      </c>
      <c r="P216" t="s">
        <v>10751</v>
      </c>
      <c r="Q216" t="s">
        <v>10751</v>
      </c>
      <c r="R216" t="s">
        <v>10751</v>
      </c>
      <c r="S216" t="s">
        <v>10751</v>
      </c>
      <c r="T216" t="s">
        <v>10751</v>
      </c>
      <c r="U216" t="s">
        <v>10751</v>
      </c>
      <c r="V216" t="s">
        <v>10751</v>
      </c>
      <c r="W216" t="s">
        <v>10751</v>
      </c>
      <c r="X216" t="s">
        <v>10751</v>
      </c>
      <c r="Y216" t="s">
        <v>10751</v>
      </c>
      <c r="Z216" t="s">
        <v>10751</v>
      </c>
      <c r="AA216" t="s">
        <v>10751</v>
      </c>
      <c r="AB216" t="s">
        <v>10751</v>
      </c>
      <c r="AC216" t="s">
        <v>10751</v>
      </c>
      <c r="AD216" t="s">
        <v>10751</v>
      </c>
      <c r="AE216" t="s">
        <v>10751</v>
      </c>
      <c r="AF216" t="s">
        <v>10751</v>
      </c>
      <c r="AG216" t="s">
        <v>10751</v>
      </c>
      <c r="AH216" t="s">
        <v>10751</v>
      </c>
      <c r="AI216" t="s">
        <v>10751</v>
      </c>
      <c r="AJ216" t="s">
        <v>10751</v>
      </c>
      <c r="AK216" t="s">
        <v>10751</v>
      </c>
      <c r="AL216" t="s">
        <v>10751</v>
      </c>
      <c r="AM216" t="s">
        <v>10751</v>
      </c>
      <c r="AN216" t="s">
        <v>10751</v>
      </c>
      <c r="AO216" t="s">
        <v>10751</v>
      </c>
      <c r="AP216" t="s">
        <v>10751</v>
      </c>
      <c r="AQ216" t="s">
        <v>10751</v>
      </c>
      <c r="AR216" t="s">
        <v>10751</v>
      </c>
      <c r="AS216" t="s">
        <v>10751</v>
      </c>
      <c r="AT216" t="s">
        <v>10751</v>
      </c>
      <c r="AU216" t="s">
        <v>10751</v>
      </c>
      <c r="AV216" t="s">
        <v>10751</v>
      </c>
      <c r="AW216" t="s">
        <v>10751</v>
      </c>
      <c r="AX216" t="s">
        <v>10751</v>
      </c>
      <c r="AY216" t="s">
        <v>10751</v>
      </c>
      <c r="AZ216" t="s">
        <v>10751</v>
      </c>
      <c r="BA216" t="s">
        <v>10751</v>
      </c>
      <c r="BB216" t="s">
        <v>10751</v>
      </c>
      <c r="BC216" t="s">
        <v>10751</v>
      </c>
      <c r="BD216" t="s">
        <v>10751</v>
      </c>
    </row>
    <row r="217" spans="1:56">
      <c r="A217" t="s">
        <v>10755</v>
      </c>
      <c r="B217">
        <v>8000</v>
      </c>
      <c r="C217">
        <v>1982</v>
      </c>
      <c r="D217" t="s">
        <v>10751</v>
      </c>
      <c r="E217" t="s">
        <v>10751</v>
      </c>
      <c r="F217" t="s">
        <v>10751</v>
      </c>
      <c r="H217" t="s">
        <v>10751</v>
      </c>
      <c r="I217" t="str">
        <f t="shared" si="10"/>
        <v/>
      </c>
      <c r="K217" t="s">
        <v>10751</v>
      </c>
      <c r="L217" t="s">
        <v>10751</v>
      </c>
      <c r="M217" t="s">
        <v>10751</v>
      </c>
      <c r="N217" t="s">
        <v>10751</v>
      </c>
      <c r="O217" t="s">
        <v>10751</v>
      </c>
      <c r="P217" t="s">
        <v>10751</v>
      </c>
      <c r="Q217" t="s">
        <v>10751</v>
      </c>
      <c r="R217" t="s">
        <v>10751</v>
      </c>
      <c r="S217" t="s">
        <v>10751</v>
      </c>
      <c r="T217" t="s">
        <v>10751</v>
      </c>
      <c r="U217" t="s">
        <v>10751</v>
      </c>
      <c r="V217" t="s">
        <v>10751</v>
      </c>
      <c r="W217" t="s">
        <v>10751</v>
      </c>
      <c r="X217" t="s">
        <v>10751</v>
      </c>
      <c r="Y217" t="s">
        <v>10751</v>
      </c>
      <c r="Z217" t="s">
        <v>10751</v>
      </c>
      <c r="AA217" t="s">
        <v>10751</v>
      </c>
      <c r="AB217" t="s">
        <v>10751</v>
      </c>
      <c r="AC217" t="s">
        <v>10751</v>
      </c>
      <c r="AD217" t="s">
        <v>10751</v>
      </c>
      <c r="AE217" t="s">
        <v>10751</v>
      </c>
      <c r="AF217" t="s">
        <v>10751</v>
      </c>
      <c r="AG217" t="s">
        <v>10751</v>
      </c>
      <c r="AH217" t="s">
        <v>10751</v>
      </c>
      <c r="AI217" t="s">
        <v>10751</v>
      </c>
      <c r="AJ217" t="s">
        <v>10751</v>
      </c>
      <c r="AK217" t="s">
        <v>10751</v>
      </c>
      <c r="AL217" t="s">
        <v>10751</v>
      </c>
      <c r="AM217" t="s">
        <v>10751</v>
      </c>
      <c r="AN217" t="s">
        <v>10751</v>
      </c>
      <c r="AO217" t="s">
        <v>10751</v>
      </c>
      <c r="AP217" t="s">
        <v>10751</v>
      </c>
      <c r="AQ217" t="s">
        <v>10751</v>
      </c>
      <c r="AR217" t="s">
        <v>10751</v>
      </c>
      <c r="AS217" t="s">
        <v>10751</v>
      </c>
      <c r="AT217" t="s">
        <v>10751</v>
      </c>
      <c r="AU217" t="s">
        <v>10751</v>
      </c>
      <c r="AV217" t="s">
        <v>10751</v>
      </c>
      <c r="AW217" t="s">
        <v>10751</v>
      </c>
      <c r="AX217" t="s">
        <v>10751</v>
      </c>
      <c r="AY217" t="s">
        <v>10751</v>
      </c>
      <c r="AZ217" t="s">
        <v>10751</v>
      </c>
      <c r="BA217" t="s">
        <v>10751</v>
      </c>
      <c r="BB217" t="s">
        <v>10751</v>
      </c>
      <c r="BC217" t="s">
        <v>10751</v>
      </c>
      <c r="BD217" t="s">
        <v>10751</v>
      </c>
    </row>
    <row r="218" spans="1:56">
      <c r="A218" t="s">
        <v>10755</v>
      </c>
      <c r="B218">
        <v>8000</v>
      </c>
      <c r="C218">
        <v>1983</v>
      </c>
      <c r="D218" t="s">
        <v>10751</v>
      </c>
      <c r="E218" t="s">
        <v>10751</v>
      </c>
      <c r="F218" t="s">
        <v>10751</v>
      </c>
      <c r="H218" t="s">
        <v>10751</v>
      </c>
      <c r="I218" t="str">
        <f t="shared" si="10"/>
        <v/>
      </c>
      <c r="K218" t="s">
        <v>10751</v>
      </c>
      <c r="L218" t="s">
        <v>10751</v>
      </c>
      <c r="M218" t="s">
        <v>10751</v>
      </c>
      <c r="N218" t="s">
        <v>10751</v>
      </c>
      <c r="O218" t="s">
        <v>10751</v>
      </c>
      <c r="P218" t="s">
        <v>10751</v>
      </c>
      <c r="Q218" t="s">
        <v>10751</v>
      </c>
      <c r="R218" t="s">
        <v>10751</v>
      </c>
      <c r="S218" t="s">
        <v>10751</v>
      </c>
      <c r="T218" t="s">
        <v>10751</v>
      </c>
      <c r="U218" t="s">
        <v>10751</v>
      </c>
      <c r="V218" t="s">
        <v>10751</v>
      </c>
      <c r="W218" t="s">
        <v>10751</v>
      </c>
      <c r="X218" t="s">
        <v>10751</v>
      </c>
      <c r="Y218" t="s">
        <v>10751</v>
      </c>
      <c r="Z218" t="s">
        <v>10751</v>
      </c>
      <c r="AA218" t="s">
        <v>10751</v>
      </c>
      <c r="AB218" t="s">
        <v>10751</v>
      </c>
      <c r="AC218" t="s">
        <v>10751</v>
      </c>
      <c r="AD218" t="s">
        <v>10751</v>
      </c>
      <c r="AE218" t="s">
        <v>10751</v>
      </c>
      <c r="AF218" t="s">
        <v>10751</v>
      </c>
      <c r="AG218" t="s">
        <v>10751</v>
      </c>
      <c r="AH218" t="s">
        <v>10751</v>
      </c>
      <c r="AI218" t="s">
        <v>10751</v>
      </c>
      <c r="AJ218" t="s">
        <v>10751</v>
      </c>
      <c r="AK218" t="s">
        <v>10751</v>
      </c>
      <c r="AL218" t="s">
        <v>10751</v>
      </c>
      <c r="AM218" t="s">
        <v>10751</v>
      </c>
      <c r="AN218" t="s">
        <v>10751</v>
      </c>
      <c r="AO218" t="s">
        <v>10751</v>
      </c>
      <c r="AP218" t="s">
        <v>10751</v>
      </c>
      <c r="AQ218" t="s">
        <v>10751</v>
      </c>
      <c r="AR218" t="s">
        <v>10751</v>
      </c>
      <c r="AS218" t="s">
        <v>10751</v>
      </c>
      <c r="AT218" t="s">
        <v>10751</v>
      </c>
      <c r="AU218" t="s">
        <v>10751</v>
      </c>
      <c r="AV218" t="s">
        <v>10751</v>
      </c>
      <c r="AW218" t="s">
        <v>10751</v>
      </c>
      <c r="AX218" t="s">
        <v>10751</v>
      </c>
      <c r="AY218" t="s">
        <v>10751</v>
      </c>
      <c r="AZ218" t="s">
        <v>10751</v>
      </c>
      <c r="BA218" t="s">
        <v>10751</v>
      </c>
      <c r="BB218" t="s">
        <v>10751</v>
      </c>
      <c r="BC218" t="s">
        <v>10751</v>
      </c>
      <c r="BD218" t="s">
        <v>10751</v>
      </c>
    </row>
    <row r="219" spans="1:56">
      <c r="A219" t="s">
        <v>10755</v>
      </c>
      <c r="B219">
        <v>8000</v>
      </c>
      <c r="C219">
        <v>1984</v>
      </c>
      <c r="D219" t="s">
        <v>10751</v>
      </c>
      <c r="E219" t="s">
        <v>10751</v>
      </c>
      <c r="F219" t="s">
        <v>10751</v>
      </c>
      <c r="H219" t="s">
        <v>10751</v>
      </c>
      <c r="I219" t="str">
        <f t="shared" si="10"/>
        <v/>
      </c>
      <c r="K219" t="s">
        <v>10751</v>
      </c>
      <c r="L219" t="s">
        <v>10751</v>
      </c>
      <c r="M219" t="s">
        <v>10751</v>
      </c>
      <c r="N219" t="s">
        <v>10751</v>
      </c>
      <c r="O219" t="s">
        <v>10751</v>
      </c>
      <c r="P219" t="s">
        <v>10751</v>
      </c>
      <c r="Q219" t="s">
        <v>10751</v>
      </c>
      <c r="R219" t="s">
        <v>10751</v>
      </c>
      <c r="S219" t="s">
        <v>10751</v>
      </c>
      <c r="T219" t="s">
        <v>10751</v>
      </c>
      <c r="U219" t="s">
        <v>10751</v>
      </c>
      <c r="V219" t="s">
        <v>10751</v>
      </c>
      <c r="W219" t="s">
        <v>10751</v>
      </c>
      <c r="X219" t="s">
        <v>10751</v>
      </c>
      <c r="Y219" t="s">
        <v>10751</v>
      </c>
      <c r="Z219" t="s">
        <v>10751</v>
      </c>
      <c r="AA219" t="s">
        <v>10751</v>
      </c>
      <c r="AB219" t="s">
        <v>10751</v>
      </c>
      <c r="AC219" t="s">
        <v>10751</v>
      </c>
      <c r="AD219" t="s">
        <v>10751</v>
      </c>
      <c r="AE219" t="s">
        <v>10751</v>
      </c>
      <c r="AF219" t="s">
        <v>10751</v>
      </c>
      <c r="AG219" t="s">
        <v>10751</v>
      </c>
      <c r="AH219" t="s">
        <v>10751</v>
      </c>
      <c r="AI219" t="s">
        <v>10751</v>
      </c>
      <c r="AJ219" t="s">
        <v>10751</v>
      </c>
      <c r="AK219" t="s">
        <v>10751</v>
      </c>
      <c r="AL219" t="s">
        <v>10751</v>
      </c>
      <c r="AM219" t="s">
        <v>10751</v>
      </c>
      <c r="AN219" t="s">
        <v>10751</v>
      </c>
      <c r="AO219" t="s">
        <v>10751</v>
      </c>
      <c r="AP219" t="s">
        <v>10751</v>
      </c>
      <c r="AQ219" t="s">
        <v>10751</v>
      </c>
      <c r="AR219" t="s">
        <v>10751</v>
      </c>
      <c r="AS219" t="s">
        <v>10751</v>
      </c>
      <c r="AT219" t="s">
        <v>10751</v>
      </c>
      <c r="AU219" t="s">
        <v>10751</v>
      </c>
      <c r="AV219" t="s">
        <v>10751</v>
      </c>
      <c r="AW219" t="s">
        <v>10751</v>
      </c>
      <c r="AX219" t="s">
        <v>10751</v>
      </c>
      <c r="AY219" t="s">
        <v>10751</v>
      </c>
      <c r="AZ219" t="s">
        <v>10751</v>
      </c>
      <c r="BA219" t="s">
        <v>10751</v>
      </c>
      <c r="BB219" t="s">
        <v>10751</v>
      </c>
      <c r="BC219" t="s">
        <v>10751</v>
      </c>
      <c r="BD219" t="s">
        <v>10751</v>
      </c>
    </row>
    <row r="220" spans="1:56">
      <c r="A220" t="s">
        <v>10755</v>
      </c>
      <c r="B220">
        <v>8000</v>
      </c>
      <c r="C220">
        <v>1985</v>
      </c>
      <c r="D220" t="s">
        <v>10751</v>
      </c>
      <c r="E220" t="s">
        <v>10751</v>
      </c>
      <c r="F220" t="s">
        <v>10751</v>
      </c>
      <c r="H220" t="s">
        <v>10751</v>
      </c>
      <c r="I220" t="str">
        <f t="shared" si="10"/>
        <v/>
      </c>
      <c r="K220" t="s">
        <v>10751</v>
      </c>
      <c r="L220" t="s">
        <v>10751</v>
      </c>
      <c r="M220" t="s">
        <v>10751</v>
      </c>
      <c r="N220" t="s">
        <v>10751</v>
      </c>
      <c r="O220" t="s">
        <v>10751</v>
      </c>
      <c r="P220" t="s">
        <v>10751</v>
      </c>
      <c r="Q220" t="s">
        <v>10751</v>
      </c>
      <c r="R220" t="s">
        <v>10751</v>
      </c>
      <c r="S220" t="s">
        <v>10751</v>
      </c>
      <c r="T220" t="s">
        <v>10751</v>
      </c>
      <c r="U220" t="s">
        <v>10751</v>
      </c>
      <c r="V220" t="s">
        <v>10751</v>
      </c>
      <c r="W220" t="s">
        <v>10751</v>
      </c>
      <c r="X220" t="s">
        <v>10751</v>
      </c>
      <c r="Y220" t="s">
        <v>10751</v>
      </c>
      <c r="Z220" t="s">
        <v>10751</v>
      </c>
      <c r="AA220" t="s">
        <v>10751</v>
      </c>
      <c r="AB220" t="s">
        <v>10751</v>
      </c>
      <c r="AC220" t="s">
        <v>10751</v>
      </c>
      <c r="AD220" t="s">
        <v>10751</v>
      </c>
      <c r="AE220" t="s">
        <v>10751</v>
      </c>
      <c r="AF220" t="s">
        <v>10751</v>
      </c>
      <c r="AG220" t="s">
        <v>10751</v>
      </c>
      <c r="AH220" t="s">
        <v>10751</v>
      </c>
      <c r="AI220" t="s">
        <v>10751</v>
      </c>
      <c r="AJ220" t="s">
        <v>10751</v>
      </c>
      <c r="AK220" t="s">
        <v>10751</v>
      </c>
      <c r="AL220" t="s">
        <v>10751</v>
      </c>
      <c r="AM220" t="s">
        <v>10751</v>
      </c>
      <c r="AN220" t="s">
        <v>10751</v>
      </c>
      <c r="AO220" t="s">
        <v>10751</v>
      </c>
      <c r="AP220" t="s">
        <v>10751</v>
      </c>
      <c r="AQ220" t="s">
        <v>10751</v>
      </c>
      <c r="AR220" t="s">
        <v>10751</v>
      </c>
      <c r="AS220" t="s">
        <v>10751</v>
      </c>
      <c r="AT220" t="s">
        <v>10751</v>
      </c>
      <c r="AU220" t="s">
        <v>10751</v>
      </c>
      <c r="AV220" t="s">
        <v>10751</v>
      </c>
      <c r="AW220" t="s">
        <v>10751</v>
      </c>
      <c r="AX220" t="s">
        <v>10751</v>
      </c>
      <c r="AY220" t="s">
        <v>10751</v>
      </c>
      <c r="AZ220" t="s">
        <v>10751</v>
      </c>
      <c r="BA220" t="s">
        <v>10751</v>
      </c>
      <c r="BB220" t="s">
        <v>10751</v>
      </c>
      <c r="BC220" t="s">
        <v>10751</v>
      </c>
      <c r="BD220" t="s">
        <v>10751</v>
      </c>
    </row>
    <row r="221" spans="1:56">
      <c r="A221" t="s">
        <v>10755</v>
      </c>
      <c r="B221">
        <v>8000</v>
      </c>
      <c r="C221">
        <v>1986</v>
      </c>
      <c r="D221" t="s">
        <v>10751</v>
      </c>
      <c r="E221" t="s">
        <v>10751</v>
      </c>
      <c r="F221" t="s">
        <v>10751</v>
      </c>
      <c r="H221" t="s">
        <v>10751</v>
      </c>
      <c r="I221" t="str">
        <f t="shared" si="10"/>
        <v/>
      </c>
      <c r="K221" t="s">
        <v>10751</v>
      </c>
      <c r="L221" t="s">
        <v>10751</v>
      </c>
      <c r="M221" t="s">
        <v>10751</v>
      </c>
      <c r="N221" t="s">
        <v>10751</v>
      </c>
      <c r="O221" t="s">
        <v>10751</v>
      </c>
      <c r="P221" t="s">
        <v>10751</v>
      </c>
      <c r="Q221" t="s">
        <v>10751</v>
      </c>
      <c r="R221" t="s">
        <v>10751</v>
      </c>
      <c r="S221" t="s">
        <v>10751</v>
      </c>
      <c r="T221" t="s">
        <v>10751</v>
      </c>
      <c r="U221" t="s">
        <v>10751</v>
      </c>
      <c r="V221" t="s">
        <v>10751</v>
      </c>
      <c r="W221" t="s">
        <v>10751</v>
      </c>
      <c r="X221" t="s">
        <v>10751</v>
      </c>
      <c r="Y221" t="s">
        <v>10751</v>
      </c>
      <c r="Z221" t="s">
        <v>10751</v>
      </c>
      <c r="AA221" t="s">
        <v>10751</v>
      </c>
      <c r="AB221" t="s">
        <v>10751</v>
      </c>
      <c r="AC221" t="s">
        <v>10751</v>
      </c>
      <c r="AD221" t="s">
        <v>10751</v>
      </c>
      <c r="AE221" t="s">
        <v>10751</v>
      </c>
      <c r="AF221" t="s">
        <v>10751</v>
      </c>
      <c r="AG221" t="s">
        <v>10751</v>
      </c>
      <c r="AH221" t="s">
        <v>10751</v>
      </c>
      <c r="AI221" t="s">
        <v>10751</v>
      </c>
      <c r="AJ221" t="s">
        <v>10751</v>
      </c>
      <c r="AK221" t="s">
        <v>10751</v>
      </c>
      <c r="AL221" t="s">
        <v>10751</v>
      </c>
      <c r="AM221" t="s">
        <v>10751</v>
      </c>
      <c r="AN221" t="s">
        <v>10751</v>
      </c>
      <c r="AO221" t="s">
        <v>10751</v>
      </c>
      <c r="AP221" t="s">
        <v>10751</v>
      </c>
      <c r="AQ221" t="s">
        <v>10751</v>
      </c>
      <c r="AR221" t="s">
        <v>10751</v>
      </c>
      <c r="AS221" t="s">
        <v>10751</v>
      </c>
      <c r="AT221" t="s">
        <v>10751</v>
      </c>
      <c r="AU221" t="s">
        <v>10751</v>
      </c>
      <c r="AV221" t="s">
        <v>10751</v>
      </c>
      <c r="AW221" t="s">
        <v>10751</v>
      </c>
      <c r="AX221" t="s">
        <v>10751</v>
      </c>
      <c r="AY221" t="s">
        <v>10751</v>
      </c>
      <c r="AZ221" t="s">
        <v>10751</v>
      </c>
      <c r="BA221" t="s">
        <v>10751</v>
      </c>
      <c r="BB221" t="s">
        <v>10751</v>
      </c>
      <c r="BC221" t="s">
        <v>10751</v>
      </c>
      <c r="BD221" t="s">
        <v>10751</v>
      </c>
    </row>
    <row r="222" spans="1:56">
      <c r="A222" t="s">
        <v>10755</v>
      </c>
      <c r="B222">
        <v>8000</v>
      </c>
      <c r="C222">
        <v>1987</v>
      </c>
      <c r="D222" t="s">
        <v>10751</v>
      </c>
      <c r="E222" t="s">
        <v>10751</v>
      </c>
      <c r="F222" t="s">
        <v>10751</v>
      </c>
      <c r="H222" t="s">
        <v>10751</v>
      </c>
      <c r="I222" t="str">
        <f t="shared" si="10"/>
        <v/>
      </c>
      <c r="K222" t="s">
        <v>10751</v>
      </c>
      <c r="L222" t="s">
        <v>10751</v>
      </c>
      <c r="M222" t="s">
        <v>10751</v>
      </c>
      <c r="N222" t="s">
        <v>10751</v>
      </c>
      <c r="O222" t="s">
        <v>10751</v>
      </c>
      <c r="P222" t="s">
        <v>10751</v>
      </c>
      <c r="Q222" t="s">
        <v>10751</v>
      </c>
      <c r="R222" t="s">
        <v>10751</v>
      </c>
      <c r="S222" t="s">
        <v>10751</v>
      </c>
      <c r="T222" t="s">
        <v>10751</v>
      </c>
      <c r="U222" t="s">
        <v>10751</v>
      </c>
      <c r="V222" t="s">
        <v>10751</v>
      </c>
      <c r="W222" t="s">
        <v>10751</v>
      </c>
      <c r="X222" t="s">
        <v>10751</v>
      </c>
      <c r="Y222" t="s">
        <v>10751</v>
      </c>
      <c r="Z222" t="s">
        <v>10751</v>
      </c>
      <c r="AA222" t="s">
        <v>10751</v>
      </c>
      <c r="AB222" t="s">
        <v>10751</v>
      </c>
      <c r="AC222" t="s">
        <v>10751</v>
      </c>
      <c r="AD222" t="s">
        <v>10751</v>
      </c>
      <c r="AE222" t="s">
        <v>10751</v>
      </c>
      <c r="AF222" t="s">
        <v>10751</v>
      </c>
      <c r="AG222" t="s">
        <v>10751</v>
      </c>
      <c r="AH222" t="s">
        <v>10751</v>
      </c>
      <c r="AI222" t="s">
        <v>10751</v>
      </c>
      <c r="AJ222" t="s">
        <v>10751</v>
      </c>
      <c r="AK222" t="s">
        <v>10751</v>
      </c>
      <c r="AL222" t="s">
        <v>10751</v>
      </c>
      <c r="AM222" t="s">
        <v>10751</v>
      </c>
      <c r="AN222" t="s">
        <v>10751</v>
      </c>
      <c r="AO222" t="s">
        <v>10751</v>
      </c>
      <c r="AP222" t="s">
        <v>10751</v>
      </c>
      <c r="AQ222" t="s">
        <v>10751</v>
      </c>
      <c r="AR222" t="s">
        <v>10751</v>
      </c>
      <c r="AS222" t="s">
        <v>10751</v>
      </c>
      <c r="AT222" t="s">
        <v>10751</v>
      </c>
      <c r="AU222" t="s">
        <v>10751</v>
      </c>
      <c r="AV222" t="s">
        <v>10751</v>
      </c>
      <c r="AW222" t="s">
        <v>10751</v>
      </c>
      <c r="AX222" t="s">
        <v>10751</v>
      </c>
      <c r="AY222" t="s">
        <v>10751</v>
      </c>
      <c r="AZ222" t="s">
        <v>10751</v>
      </c>
      <c r="BA222" t="s">
        <v>10751</v>
      </c>
      <c r="BB222" t="s">
        <v>10751</v>
      </c>
      <c r="BC222" t="s">
        <v>10751</v>
      </c>
      <c r="BD222" t="s">
        <v>10751</v>
      </c>
    </row>
    <row r="223" spans="1:56">
      <c r="A223" t="s">
        <v>10755</v>
      </c>
      <c r="B223">
        <v>8000</v>
      </c>
      <c r="C223">
        <v>1988</v>
      </c>
      <c r="D223" t="s">
        <v>10751</v>
      </c>
      <c r="E223" t="s">
        <v>10751</v>
      </c>
      <c r="F223" t="s">
        <v>10751</v>
      </c>
      <c r="H223" t="s">
        <v>10751</v>
      </c>
      <c r="I223" t="str">
        <f t="shared" si="10"/>
        <v/>
      </c>
      <c r="K223" t="s">
        <v>10751</v>
      </c>
      <c r="L223" t="s">
        <v>10751</v>
      </c>
      <c r="M223" t="s">
        <v>10751</v>
      </c>
      <c r="N223" t="s">
        <v>10751</v>
      </c>
      <c r="O223" t="s">
        <v>10751</v>
      </c>
      <c r="P223" t="s">
        <v>10751</v>
      </c>
      <c r="Q223" t="s">
        <v>10751</v>
      </c>
      <c r="R223" t="s">
        <v>10751</v>
      </c>
      <c r="S223" t="s">
        <v>10751</v>
      </c>
      <c r="T223" t="s">
        <v>10751</v>
      </c>
      <c r="U223" t="s">
        <v>10751</v>
      </c>
      <c r="V223" t="s">
        <v>10751</v>
      </c>
      <c r="W223" t="s">
        <v>10751</v>
      </c>
      <c r="X223" t="s">
        <v>10751</v>
      </c>
      <c r="Y223" t="s">
        <v>10751</v>
      </c>
      <c r="Z223" t="s">
        <v>10751</v>
      </c>
      <c r="AA223" t="s">
        <v>10751</v>
      </c>
      <c r="AB223" t="s">
        <v>10751</v>
      </c>
      <c r="AC223" t="s">
        <v>10751</v>
      </c>
      <c r="AD223" t="s">
        <v>10751</v>
      </c>
      <c r="AE223" t="s">
        <v>10751</v>
      </c>
      <c r="AF223" t="s">
        <v>10751</v>
      </c>
      <c r="AG223" t="s">
        <v>10751</v>
      </c>
      <c r="AH223" t="s">
        <v>10751</v>
      </c>
      <c r="AI223" t="s">
        <v>10751</v>
      </c>
      <c r="AJ223" t="s">
        <v>10751</v>
      </c>
      <c r="AK223" t="s">
        <v>10751</v>
      </c>
      <c r="AL223" t="s">
        <v>10751</v>
      </c>
      <c r="AM223" t="s">
        <v>10751</v>
      </c>
      <c r="AN223" t="s">
        <v>10751</v>
      </c>
      <c r="AO223" t="s">
        <v>10751</v>
      </c>
      <c r="AP223" t="s">
        <v>10751</v>
      </c>
      <c r="AQ223" t="s">
        <v>10751</v>
      </c>
      <c r="AR223" t="s">
        <v>10751</v>
      </c>
      <c r="AS223" t="s">
        <v>10751</v>
      </c>
      <c r="AT223" t="s">
        <v>10751</v>
      </c>
      <c r="AU223" t="s">
        <v>10751</v>
      </c>
      <c r="AV223" t="s">
        <v>10751</v>
      </c>
      <c r="AW223" t="s">
        <v>10751</v>
      </c>
      <c r="AX223" t="s">
        <v>10751</v>
      </c>
      <c r="AY223" t="s">
        <v>10751</v>
      </c>
      <c r="AZ223" t="s">
        <v>10751</v>
      </c>
      <c r="BA223" t="s">
        <v>10751</v>
      </c>
      <c r="BB223" t="s">
        <v>10751</v>
      </c>
      <c r="BC223" t="s">
        <v>10751</v>
      </c>
      <c r="BD223" t="s">
        <v>10751</v>
      </c>
    </row>
    <row r="224" spans="1:56">
      <c r="A224" t="s">
        <v>10755</v>
      </c>
      <c r="B224">
        <v>8000</v>
      </c>
      <c r="C224">
        <v>1989</v>
      </c>
      <c r="D224" t="s">
        <v>10751</v>
      </c>
      <c r="E224" t="s">
        <v>10751</v>
      </c>
      <c r="F224" t="s">
        <v>10751</v>
      </c>
      <c r="H224" t="s">
        <v>10751</v>
      </c>
      <c r="I224" t="str">
        <f t="shared" si="10"/>
        <v/>
      </c>
      <c r="K224" t="s">
        <v>10751</v>
      </c>
      <c r="L224" t="s">
        <v>10751</v>
      </c>
      <c r="M224" t="s">
        <v>10751</v>
      </c>
      <c r="N224" t="s">
        <v>10751</v>
      </c>
      <c r="O224" t="s">
        <v>10751</v>
      </c>
      <c r="P224" t="s">
        <v>10751</v>
      </c>
      <c r="Q224" t="s">
        <v>10751</v>
      </c>
      <c r="R224" t="s">
        <v>10751</v>
      </c>
      <c r="S224" t="s">
        <v>10751</v>
      </c>
      <c r="T224" t="s">
        <v>10751</v>
      </c>
      <c r="U224" t="s">
        <v>10751</v>
      </c>
      <c r="V224" t="s">
        <v>10751</v>
      </c>
      <c r="W224" t="s">
        <v>10751</v>
      </c>
      <c r="X224" t="s">
        <v>10751</v>
      </c>
      <c r="Y224" t="s">
        <v>10751</v>
      </c>
      <c r="Z224" t="s">
        <v>10751</v>
      </c>
      <c r="AA224" t="s">
        <v>10751</v>
      </c>
      <c r="AB224" t="s">
        <v>10751</v>
      </c>
      <c r="AC224" t="s">
        <v>10751</v>
      </c>
      <c r="AD224" t="s">
        <v>10751</v>
      </c>
      <c r="AE224" t="s">
        <v>10751</v>
      </c>
      <c r="AF224" t="s">
        <v>10751</v>
      </c>
      <c r="AG224" t="s">
        <v>10751</v>
      </c>
      <c r="AH224" t="s">
        <v>10751</v>
      </c>
      <c r="AI224" t="s">
        <v>10751</v>
      </c>
      <c r="AJ224" t="s">
        <v>10751</v>
      </c>
      <c r="AK224" t="s">
        <v>10751</v>
      </c>
      <c r="AL224" t="s">
        <v>10751</v>
      </c>
      <c r="AM224" t="s">
        <v>10751</v>
      </c>
      <c r="AN224" t="s">
        <v>10751</v>
      </c>
      <c r="AO224" t="s">
        <v>10751</v>
      </c>
      <c r="AP224" t="s">
        <v>10751</v>
      </c>
      <c r="AQ224" t="s">
        <v>10751</v>
      </c>
      <c r="AR224" t="s">
        <v>10751</v>
      </c>
      <c r="AS224" t="s">
        <v>10751</v>
      </c>
      <c r="AT224" t="s">
        <v>10751</v>
      </c>
      <c r="AU224" t="s">
        <v>10751</v>
      </c>
      <c r="AV224" t="s">
        <v>10751</v>
      </c>
      <c r="AW224" t="s">
        <v>10751</v>
      </c>
      <c r="AX224" t="s">
        <v>10751</v>
      </c>
      <c r="AY224" t="s">
        <v>10751</v>
      </c>
      <c r="AZ224" t="s">
        <v>10751</v>
      </c>
      <c r="BA224" t="s">
        <v>10751</v>
      </c>
      <c r="BB224" t="s">
        <v>10751</v>
      </c>
      <c r="BC224" t="s">
        <v>10751</v>
      </c>
      <c r="BD224" t="s">
        <v>10751</v>
      </c>
    </row>
    <row r="225" spans="1:56">
      <c r="A225" t="s">
        <v>10755</v>
      </c>
      <c r="B225">
        <v>8000</v>
      </c>
      <c r="C225">
        <v>1990</v>
      </c>
      <c r="D225" t="s">
        <v>10751</v>
      </c>
      <c r="E225" t="s">
        <v>10751</v>
      </c>
      <c r="F225" t="s">
        <v>10751</v>
      </c>
      <c r="H225" t="s">
        <v>10751</v>
      </c>
      <c r="I225" t="str">
        <f t="shared" si="10"/>
        <v/>
      </c>
      <c r="K225" t="s">
        <v>10751</v>
      </c>
      <c r="L225" t="s">
        <v>10751</v>
      </c>
      <c r="M225" t="s">
        <v>10751</v>
      </c>
      <c r="N225" t="s">
        <v>10751</v>
      </c>
      <c r="O225" t="s">
        <v>10751</v>
      </c>
      <c r="P225" t="s">
        <v>10751</v>
      </c>
      <c r="Q225" t="s">
        <v>10751</v>
      </c>
      <c r="R225" t="s">
        <v>10751</v>
      </c>
      <c r="S225" t="s">
        <v>10751</v>
      </c>
      <c r="T225" t="s">
        <v>10751</v>
      </c>
      <c r="U225" t="s">
        <v>10751</v>
      </c>
      <c r="V225" t="s">
        <v>10751</v>
      </c>
      <c r="W225" t="s">
        <v>10751</v>
      </c>
      <c r="X225" t="s">
        <v>10751</v>
      </c>
      <c r="Y225" t="s">
        <v>10751</v>
      </c>
      <c r="Z225" t="s">
        <v>10751</v>
      </c>
      <c r="AA225" t="s">
        <v>10751</v>
      </c>
      <c r="AB225" t="s">
        <v>10751</v>
      </c>
      <c r="AC225" t="s">
        <v>10751</v>
      </c>
      <c r="AD225" t="s">
        <v>10751</v>
      </c>
      <c r="AE225" t="s">
        <v>10751</v>
      </c>
      <c r="AF225" t="s">
        <v>10751</v>
      </c>
      <c r="AG225" t="s">
        <v>10751</v>
      </c>
      <c r="AH225" t="s">
        <v>10751</v>
      </c>
      <c r="AI225" t="s">
        <v>10751</v>
      </c>
      <c r="AJ225" t="s">
        <v>10751</v>
      </c>
      <c r="AK225" t="s">
        <v>10751</v>
      </c>
      <c r="AL225" t="s">
        <v>10751</v>
      </c>
      <c r="AM225" t="s">
        <v>10751</v>
      </c>
      <c r="AN225" t="s">
        <v>10751</v>
      </c>
      <c r="AO225" t="s">
        <v>10751</v>
      </c>
      <c r="AP225" t="s">
        <v>10751</v>
      </c>
      <c r="AQ225" t="s">
        <v>10751</v>
      </c>
      <c r="AR225" t="s">
        <v>10751</v>
      </c>
      <c r="AS225" t="s">
        <v>10751</v>
      </c>
      <c r="AT225" t="s">
        <v>10751</v>
      </c>
      <c r="AU225" t="s">
        <v>10751</v>
      </c>
      <c r="AV225" t="s">
        <v>10751</v>
      </c>
      <c r="AW225" t="s">
        <v>10751</v>
      </c>
      <c r="AX225" t="s">
        <v>10751</v>
      </c>
      <c r="AY225" t="s">
        <v>10751</v>
      </c>
      <c r="AZ225" t="s">
        <v>10751</v>
      </c>
      <c r="BA225" t="s">
        <v>10751</v>
      </c>
      <c r="BB225" t="s">
        <v>10751</v>
      </c>
      <c r="BC225" t="s">
        <v>10751</v>
      </c>
      <c r="BD225" t="s">
        <v>10751</v>
      </c>
    </row>
    <row r="226" spans="1:56">
      <c r="A226" t="s">
        <v>10755</v>
      </c>
      <c r="B226">
        <v>8000</v>
      </c>
      <c r="C226">
        <v>1991</v>
      </c>
      <c r="D226" t="s">
        <v>10751</v>
      </c>
      <c r="E226" t="s">
        <v>10751</v>
      </c>
      <c r="F226" t="s">
        <v>10751</v>
      </c>
      <c r="H226" t="s">
        <v>10751</v>
      </c>
      <c r="I226" t="str">
        <f t="shared" si="10"/>
        <v/>
      </c>
      <c r="K226" t="s">
        <v>10751</v>
      </c>
      <c r="L226" t="s">
        <v>10751</v>
      </c>
      <c r="M226" t="s">
        <v>10751</v>
      </c>
      <c r="N226" t="s">
        <v>10751</v>
      </c>
      <c r="O226" t="s">
        <v>10751</v>
      </c>
      <c r="P226" t="s">
        <v>10751</v>
      </c>
      <c r="Q226" t="s">
        <v>10751</v>
      </c>
      <c r="R226" t="s">
        <v>10751</v>
      </c>
      <c r="S226" t="s">
        <v>10751</v>
      </c>
      <c r="T226" t="s">
        <v>10751</v>
      </c>
      <c r="U226" t="s">
        <v>10751</v>
      </c>
      <c r="V226" t="s">
        <v>10751</v>
      </c>
      <c r="W226" t="s">
        <v>10751</v>
      </c>
      <c r="X226" t="s">
        <v>10751</v>
      </c>
      <c r="Y226" t="s">
        <v>10751</v>
      </c>
      <c r="Z226" t="s">
        <v>10751</v>
      </c>
      <c r="AA226" t="s">
        <v>10751</v>
      </c>
      <c r="AB226" t="s">
        <v>10751</v>
      </c>
      <c r="AC226" t="s">
        <v>10751</v>
      </c>
      <c r="AD226" t="s">
        <v>10751</v>
      </c>
      <c r="AE226" t="s">
        <v>10751</v>
      </c>
      <c r="AF226" t="s">
        <v>10751</v>
      </c>
      <c r="AG226" t="s">
        <v>10751</v>
      </c>
      <c r="AH226" t="s">
        <v>10751</v>
      </c>
      <c r="AI226" t="s">
        <v>10751</v>
      </c>
      <c r="AJ226" t="s">
        <v>10751</v>
      </c>
      <c r="AK226" t="s">
        <v>10751</v>
      </c>
      <c r="AL226" t="s">
        <v>10751</v>
      </c>
      <c r="AM226" t="s">
        <v>10751</v>
      </c>
      <c r="AN226" t="s">
        <v>10751</v>
      </c>
      <c r="AO226" t="s">
        <v>10751</v>
      </c>
      <c r="AP226" t="s">
        <v>10751</v>
      </c>
      <c r="AQ226" t="s">
        <v>10751</v>
      </c>
      <c r="AR226" t="s">
        <v>10751</v>
      </c>
      <c r="AS226" t="s">
        <v>10751</v>
      </c>
      <c r="AT226" t="s">
        <v>10751</v>
      </c>
      <c r="AU226" t="s">
        <v>10751</v>
      </c>
      <c r="AV226" t="s">
        <v>10751</v>
      </c>
      <c r="AW226" t="s">
        <v>10751</v>
      </c>
      <c r="AX226" t="s">
        <v>10751</v>
      </c>
      <c r="AY226" t="s">
        <v>10751</v>
      </c>
      <c r="AZ226" t="s">
        <v>10751</v>
      </c>
      <c r="BA226" t="s">
        <v>10751</v>
      </c>
      <c r="BB226" t="s">
        <v>10751</v>
      </c>
      <c r="BC226" t="s">
        <v>10751</v>
      </c>
      <c r="BD226" t="s">
        <v>10751</v>
      </c>
    </row>
    <row r="227" spans="1:56">
      <c r="A227" t="s">
        <v>10755</v>
      </c>
      <c r="B227">
        <v>8000</v>
      </c>
      <c r="C227">
        <v>1992</v>
      </c>
      <c r="D227" t="s">
        <v>10751</v>
      </c>
      <c r="E227" t="s">
        <v>10751</v>
      </c>
      <c r="F227" t="s">
        <v>10751</v>
      </c>
      <c r="H227" t="s">
        <v>10751</v>
      </c>
      <c r="I227" t="str">
        <f t="shared" si="10"/>
        <v/>
      </c>
      <c r="K227" t="s">
        <v>10751</v>
      </c>
      <c r="L227" t="s">
        <v>10751</v>
      </c>
      <c r="M227" t="s">
        <v>10751</v>
      </c>
      <c r="N227" t="s">
        <v>10751</v>
      </c>
      <c r="O227" t="s">
        <v>10751</v>
      </c>
      <c r="P227" t="s">
        <v>10751</v>
      </c>
      <c r="Q227" t="s">
        <v>10751</v>
      </c>
      <c r="R227" t="s">
        <v>10751</v>
      </c>
      <c r="S227" t="s">
        <v>10751</v>
      </c>
      <c r="T227" t="s">
        <v>10751</v>
      </c>
      <c r="U227" t="s">
        <v>10751</v>
      </c>
      <c r="V227" t="s">
        <v>10751</v>
      </c>
      <c r="W227" t="s">
        <v>10751</v>
      </c>
      <c r="X227" t="s">
        <v>10751</v>
      </c>
      <c r="Y227" t="s">
        <v>10751</v>
      </c>
      <c r="Z227" t="s">
        <v>10751</v>
      </c>
      <c r="AA227" t="s">
        <v>10751</v>
      </c>
      <c r="AB227" t="s">
        <v>10751</v>
      </c>
      <c r="AC227" t="s">
        <v>10751</v>
      </c>
      <c r="AD227" t="s">
        <v>10751</v>
      </c>
      <c r="AE227" t="s">
        <v>10751</v>
      </c>
      <c r="AF227" t="s">
        <v>10751</v>
      </c>
      <c r="AG227" t="s">
        <v>10751</v>
      </c>
      <c r="AH227" t="s">
        <v>10751</v>
      </c>
      <c r="AI227" t="s">
        <v>10751</v>
      </c>
      <c r="AJ227" t="s">
        <v>10751</v>
      </c>
      <c r="AK227" t="s">
        <v>10751</v>
      </c>
      <c r="AL227" t="s">
        <v>10751</v>
      </c>
      <c r="AM227" t="s">
        <v>10751</v>
      </c>
      <c r="AN227" t="s">
        <v>10751</v>
      </c>
      <c r="AO227" t="s">
        <v>10751</v>
      </c>
      <c r="AP227" t="s">
        <v>10751</v>
      </c>
      <c r="AQ227" t="s">
        <v>10751</v>
      </c>
      <c r="AR227" t="s">
        <v>10751</v>
      </c>
      <c r="AS227" t="s">
        <v>10751</v>
      </c>
      <c r="AT227" t="s">
        <v>10751</v>
      </c>
      <c r="AU227" t="s">
        <v>10751</v>
      </c>
      <c r="AV227" t="s">
        <v>10751</v>
      </c>
      <c r="AW227" t="s">
        <v>10751</v>
      </c>
      <c r="AX227" t="s">
        <v>10751</v>
      </c>
      <c r="AY227" t="s">
        <v>10751</v>
      </c>
      <c r="AZ227" t="s">
        <v>10751</v>
      </c>
      <c r="BA227" t="s">
        <v>10751</v>
      </c>
      <c r="BB227" t="s">
        <v>10751</v>
      </c>
      <c r="BC227" t="s">
        <v>10751</v>
      </c>
      <c r="BD227" t="s">
        <v>10751</v>
      </c>
    </row>
    <row r="228" spans="1:56">
      <c r="A228" t="s">
        <v>10755</v>
      </c>
      <c r="B228">
        <v>8000</v>
      </c>
      <c r="C228">
        <v>1993</v>
      </c>
      <c r="D228" t="s">
        <v>10751</v>
      </c>
      <c r="E228" t="s">
        <v>10751</v>
      </c>
      <c r="F228" t="s">
        <v>10751</v>
      </c>
      <c r="H228" t="s">
        <v>10751</v>
      </c>
      <c r="I228" t="str">
        <f t="shared" si="10"/>
        <v/>
      </c>
      <c r="K228" t="s">
        <v>10751</v>
      </c>
      <c r="L228" t="s">
        <v>10751</v>
      </c>
      <c r="M228" t="s">
        <v>10751</v>
      </c>
      <c r="N228" t="s">
        <v>10751</v>
      </c>
      <c r="O228" t="s">
        <v>10751</v>
      </c>
      <c r="P228" t="s">
        <v>10751</v>
      </c>
      <c r="Q228" t="s">
        <v>10751</v>
      </c>
      <c r="R228" t="s">
        <v>10751</v>
      </c>
      <c r="S228" t="s">
        <v>10751</v>
      </c>
      <c r="T228" t="s">
        <v>10751</v>
      </c>
      <c r="U228" t="s">
        <v>10751</v>
      </c>
      <c r="V228" t="s">
        <v>10751</v>
      </c>
      <c r="W228" t="s">
        <v>10751</v>
      </c>
      <c r="X228" t="s">
        <v>10751</v>
      </c>
      <c r="Y228" t="s">
        <v>10751</v>
      </c>
      <c r="Z228" t="s">
        <v>10751</v>
      </c>
      <c r="AA228" t="s">
        <v>10751</v>
      </c>
      <c r="AB228" t="s">
        <v>10751</v>
      </c>
      <c r="AC228" t="s">
        <v>10751</v>
      </c>
      <c r="AD228" t="s">
        <v>10751</v>
      </c>
      <c r="AE228" t="s">
        <v>10751</v>
      </c>
      <c r="AF228" t="s">
        <v>10751</v>
      </c>
      <c r="AG228" t="s">
        <v>10751</v>
      </c>
      <c r="AH228" t="s">
        <v>10751</v>
      </c>
      <c r="AI228" t="s">
        <v>10751</v>
      </c>
      <c r="AJ228" t="s">
        <v>10751</v>
      </c>
      <c r="AK228" t="s">
        <v>10751</v>
      </c>
      <c r="AL228" t="s">
        <v>10751</v>
      </c>
      <c r="AM228" t="s">
        <v>10751</v>
      </c>
      <c r="AN228" t="s">
        <v>10751</v>
      </c>
      <c r="AO228" t="s">
        <v>10751</v>
      </c>
      <c r="AP228" t="s">
        <v>10751</v>
      </c>
      <c r="AQ228" t="s">
        <v>10751</v>
      </c>
      <c r="AR228" t="s">
        <v>10751</v>
      </c>
      <c r="AS228" t="s">
        <v>10751</v>
      </c>
      <c r="AT228" t="s">
        <v>10751</v>
      </c>
      <c r="AU228" t="s">
        <v>10751</v>
      </c>
      <c r="AV228" t="s">
        <v>10751</v>
      </c>
      <c r="AW228" t="s">
        <v>10751</v>
      </c>
      <c r="AX228" t="s">
        <v>10751</v>
      </c>
      <c r="AY228" t="s">
        <v>10751</v>
      </c>
      <c r="AZ228" t="s">
        <v>10751</v>
      </c>
      <c r="BA228" t="s">
        <v>10751</v>
      </c>
      <c r="BB228" t="s">
        <v>10751</v>
      </c>
      <c r="BC228" t="s">
        <v>10751</v>
      </c>
      <c r="BD228" t="s">
        <v>10751</v>
      </c>
    </row>
    <row r="229" spans="1:56">
      <c r="A229" t="s">
        <v>10755</v>
      </c>
      <c r="B229">
        <v>8000</v>
      </c>
      <c r="C229">
        <v>1994</v>
      </c>
      <c r="D229" t="s">
        <v>10751</v>
      </c>
      <c r="E229" t="s">
        <v>10751</v>
      </c>
      <c r="F229" t="s">
        <v>10751</v>
      </c>
      <c r="H229" t="s">
        <v>10751</v>
      </c>
      <c r="I229" t="str">
        <f t="shared" si="10"/>
        <v/>
      </c>
      <c r="K229" t="s">
        <v>10751</v>
      </c>
      <c r="L229" t="s">
        <v>10751</v>
      </c>
      <c r="M229" t="s">
        <v>10751</v>
      </c>
      <c r="N229" t="s">
        <v>10751</v>
      </c>
      <c r="O229" t="s">
        <v>10751</v>
      </c>
      <c r="P229" t="s">
        <v>10751</v>
      </c>
      <c r="Q229" t="s">
        <v>10751</v>
      </c>
      <c r="R229" t="s">
        <v>10751</v>
      </c>
      <c r="S229" t="s">
        <v>10751</v>
      </c>
      <c r="T229" t="s">
        <v>10751</v>
      </c>
      <c r="U229" t="s">
        <v>10751</v>
      </c>
      <c r="V229" t="s">
        <v>10751</v>
      </c>
      <c r="W229" t="s">
        <v>10751</v>
      </c>
      <c r="X229" t="s">
        <v>10751</v>
      </c>
      <c r="Y229" t="s">
        <v>10751</v>
      </c>
      <c r="Z229" t="s">
        <v>10751</v>
      </c>
      <c r="AA229" t="s">
        <v>10751</v>
      </c>
      <c r="AB229" t="s">
        <v>10751</v>
      </c>
      <c r="AC229" t="s">
        <v>10751</v>
      </c>
      <c r="AD229" t="s">
        <v>10751</v>
      </c>
      <c r="AE229" t="s">
        <v>10751</v>
      </c>
      <c r="AF229" t="s">
        <v>10751</v>
      </c>
      <c r="AG229" t="s">
        <v>10751</v>
      </c>
      <c r="AH229" t="s">
        <v>10751</v>
      </c>
      <c r="AI229" t="s">
        <v>10751</v>
      </c>
      <c r="AJ229" t="s">
        <v>10751</v>
      </c>
      <c r="AK229" t="s">
        <v>10751</v>
      </c>
      <c r="AL229" t="s">
        <v>10751</v>
      </c>
      <c r="AM229" t="s">
        <v>10751</v>
      </c>
      <c r="AN229" t="s">
        <v>10751</v>
      </c>
      <c r="AO229" t="s">
        <v>10751</v>
      </c>
      <c r="AP229" t="s">
        <v>10751</v>
      </c>
      <c r="AQ229" t="s">
        <v>10751</v>
      </c>
      <c r="AR229" t="s">
        <v>10751</v>
      </c>
      <c r="AS229" t="s">
        <v>10751</v>
      </c>
      <c r="AT229" t="s">
        <v>10751</v>
      </c>
      <c r="AU229" t="s">
        <v>10751</v>
      </c>
      <c r="AV229" t="s">
        <v>10751</v>
      </c>
      <c r="AW229" t="s">
        <v>10751</v>
      </c>
      <c r="AX229" t="s">
        <v>10751</v>
      </c>
      <c r="AY229" t="s">
        <v>10751</v>
      </c>
      <c r="AZ229" t="s">
        <v>10751</v>
      </c>
      <c r="BA229" t="s">
        <v>10751</v>
      </c>
      <c r="BB229" t="s">
        <v>10751</v>
      </c>
      <c r="BC229" t="s">
        <v>10751</v>
      </c>
      <c r="BD229" t="s">
        <v>10751</v>
      </c>
    </row>
    <row r="230" spans="1:56">
      <c r="A230" t="s">
        <v>10755</v>
      </c>
      <c r="B230">
        <v>8000</v>
      </c>
      <c r="C230">
        <v>1995</v>
      </c>
      <c r="D230" t="s">
        <v>10751</v>
      </c>
      <c r="E230" t="s">
        <v>10751</v>
      </c>
      <c r="F230" t="s">
        <v>10751</v>
      </c>
      <c r="H230" t="s">
        <v>10751</v>
      </c>
      <c r="I230" t="str">
        <f t="shared" si="10"/>
        <v/>
      </c>
      <c r="K230" t="s">
        <v>10751</v>
      </c>
      <c r="L230" t="s">
        <v>10751</v>
      </c>
      <c r="M230" t="s">
        <v>10751</v>
      </c>
      <c r="N230" t="s">
        <v>10751</v>
      </c>
      <c r="O230" t="s">
        <v>10751</v>
      </c>
      <c r="P230" t="s">
        <v>10751</v>
      </c>
      <c r="Q230" t="s">
        <v>10751</v>
      </c>
      <c r="R230" t="s">
        <v>10751</v>
      </c>
      <c r="S230" t="s">
        <v>10751</v>
      </c>
      <c r="T230" t="s">
        <v>10751</v>
      </c>
      <c r="U230" t="s">
        <v>10751</v>
      </c>
      <c r="V230" t="s">
        <v>10751</v>
      </c>
      <c r="W230" t="s">
        <v>10751</v>
      </c>
      <c r="X230" t="s">
        <v>10751</v>
      </c>
      <c r="Y230" t="s">
        <v>10751</v>
      </c>
      <c r="Z230" t="s">
        <v>10751</v>
      </c>
      <c r="AA230" t="s">
        <v>10751</v>
      </c>
      <c r="AB230" t="s">
        <v>10751</v>
      </c>
      <c r="AC230" t="s">
        <v>10751</v>
      </c>
      <c r="AD230" t="s">
        <v>10751</v>
      </c>
      <c r="AE230" t="s">
        <v>10751</v>
      </c>
      <c r="AF230" t="s">
        <v>10751</v>
      </c>
      <c r="AG230" t="s">
        <v>10751</v>
      </c>
      <c r="AH230" t="s">
        <v>10751</v>
      </c>
      <c r="AI230" t="s">
        <v>10751</v>
      </c>
      <c r="AJ230" t="s">
        <v>10751</v>
      </c>
      <c r="AK230" t="s">
        <v>10751</v>
      </c>
      <c r="AL230" t="s">
        <v>10751</v>
      </c>
      <c r="AM230" t="s">
        <v>10751</v>
      </c>
      <c r="AN230" t="s">
        <v>10751</v>
      </c>
      <c r="AO230" t="s">
        <v>10751</v>
      </c>
      <c r="AP230" t="s">
        <v>10751</v>
      </c>
      <c r="AQ230" t="s">
        <v>10751</v>
      </c>
      <c r="AR230" t="s">
        <v>10751</v>
      </c>
      <c r="AS230" t="s">
        <v>10751</v>
      </c>
      <c r="AT230" t="s">
        <v>10751</v>
      </c>
      <c r="AU230" t="s">
        <v>10751</v>
      </c>
      <c r="AV230" t="s">
        <v>10751</v>
      </c>
      <c r="AW230" t="s">
        <v>10751</v>
      </c>
      <c r="AX230" t="s">
        <v>10751</v>
      </c>
      <c r="AY230" t="s">
        <v>10751</v>
      </c>
      <c r="AZ230" t="s">
        <v>10751</v>
      </c>
      <c r="BA230" t="s">
        <v>10751</v>
      </c>
      <c r="BB230" t="s">
        <v>10751</v>
      </c>
      <c r="BC230" t="s">
        <v>10751</v>
      </c>
      <c r="BD230" t="s">
        <v>10751</v>
      </c>
    </row>
    <row r="231" spans="1:56">
      <c r="A231" t="s">
        <v>10755</v>
      </c>
      <c r="B231">
        <v>8000</v>
      </c>
      <c r="C231">
        <v>1996</v>
      </c>
      <c r="D231" t="s">
        <v>10751</v>
      </c>
      <c r="E231" t="s">
        <v>10751</v>
      </c>
      <c r="F231" t="s">
        <v>10751</v>
      </c>
      <c r="H231" t="s">
        <v>10751</v>
      </c>
      <c r="I231" t="str">
        <f t="shared" si="10"/>
        <v/>
      </c>
      <c r="K231" t="s">
        <v>10751</v>
      </c>
      <c r="L231" t="s">
        <v>10751</v>
      </c>
      <c r="M231" t="s">
        <v>10751</v>
      </c>
      <c r="N231" t="s">
        <v>10751</v>
      </c>
      <c r="O231" t="s">
        <v>10751</v>
      </c>
      <c r="P231" t="s">
        <v>10751</v>
      </c>
      <c r="Q231" t="s">
        <v>10751</v>
      </c>
      <c r="R231" t="s">
        <v>10751</v>
      </c>
      <c r="S231" t="s">
        <v>10751</v>
      </c>
      <c r="T231" t="s">
        <v>10751</v>
      </c>
      <c r="U231" t="s">
        <v>10751</v>
      </c>
      <c r="V231" t="s">
        <v>10751</v>
      </c>
      <c r="W231" t="s">
        <v>10751</v>
      </c>
      <c r="X231" t="s">
        <v>10751</v>
      </c>
      <c r="Y231" t="s">
        <v>10751</v>
      </c>
      <c r="Z231" t="s">
        <v>10751</v>
      </c>
      <c r="AA231" t="s">
        <v>10751</v>
      </c>
      <c r="AB231" t="s">
        <v>10751</v>
      </c>
      <c r="AC231" t="s">
        <v>10751</v>
      </c>
      <c r="AD231" t="s">
        <v>10751</v>
      </c>
      <c r="AE231" t="s">
        <v>10751</v>
      </c>
      <c r="AF231" t="s">
        <v>10751</v>
      </c>
      <c r="AG231" t="s">
        <v>10751</v>
      </c>
      <c r="AH231" t="s">
        <v>10751</v>
      </c>
      <c r="AI231" t="s">
        <v>10751</v>
      </c>
      <c r="AJ231" t="s">
        <v>10751</v>
      </c>
      <c r="AK231" t="s">
        <v>10751</v>
      </c>
      <c r="AL231" t="s">
        <v>10751</v>
      </c>
      <c r="AM231" t="s">
        <v>10751</v>
      </c>
      <c r="AN231" t="s">
        <v>10751</v>
      </c>
      <c r="AO231" t="s">
        <v>10751</v>
      </c>
      <c r="AP231" t="s">
        <v>10751</v>
      </c>
      <c r="AQ231" t="s">
        <v>10751</v>
      </c>
      <c r="AR231" t="s">
        <v>10751</v>
      </c>
      <c r="AS231" t="s">
        <v>10751</v>
      </c>
      <c r="AT231" t="s">
        <v>10751</v>
      </c>
      <c r="AU231" t="s">
        <v>10751</v>
      </c>
      <c r="AV231" t="s">
        <v>10751</v>
      </c>
      <c r="AW231" t="s">
        <v>10751</v>
      </c>
      <c r="AX231" t="s">
        <v>10751</v>
      </c>
      <c r="AY231" t="s">
        <v>10751</v>
      </c>
      <c r="AZ231" t="s">
        <v>10751</v>
      </c>
      <c r="BA231" t="s">
        <v>10751</v>
      </c>
      <c r="BB231" t="s">
        <v>10751</v>
      </c>
      <c r="BC231" t="s">
        <v>10751</v>
      </c>
      <c r="BD231" t="s">
        <v>10751</v>
      </c>
    </row>
    <row r="232" spans="1:56">
      <c r="A232" t="s">
        <v>10755</v>
      </c>
      <c r="B232">
        <v>8000</v>
      </c>
      <c r="C232">
        <v>1997</v>
      </c>
      <c r="D232" t="s">
        <v>10751</v>
      </c>
      <c r="E232" t="s">
        <v>10751</v>
      </c>
      <c r="F232" t="s">
        <v>10751</v>
      </c>
      <c r="H232" t="s">
        <v>10751</v>
      </c>
      <c r="I232" t="str">
        <f t="shared" si="10"/>
        <v/>
      </c>
      <c r="K232" t="s">
        <v>10751</v>
      </c>
      <c r="L232" t="s">
        <v>10751</v>
      </c>
      <c r="M232" t="s">
        <v>10751</v>
      </c>
      <c r="N232" t="s">
        <v>10751</v>
      </c>
      <c r="O232" t="s">
        <v>10751</v>
      </c>
      <c r="P232" t="s">
        <v>10751</v>
      </c>
      <c r="Q232" t="s">
        <v>10751</v>
      </c>
      <c r="R232" t="s">
        <v>10751</v>
      </c>
      <c r="S232" t="s">
        <v>10751</v>
      </c>
      <c r="T232" t="s">
        <v>10751</v>
      </c>
      <c r="U232" t="s">
        <v>10751</v>
      </c>
      <c r="V232" t="s">
        <v>10751</v>
      </c>
      <c r="W232" t="s">
        <v>10751</v>
      </c>
      <c r="X232" t="s">
        <v>10751</v>
      </c>
      <c r="Y232" t="s">
        <v>10751</v>
      </c>
      <c r="Z232" t="s">
        <v>10751</v>
      </c>
      <c r="AA232" t="s">
        <v>10751</v>
      </c>
      <c r="AB232" t="s">
        <v>10751</v>
      </c>
      <c r="AC232" t="s">
        <v>10751</v>
      </c>
      <c r="AD232" t="s">
        <v>10751</v>
      </c>
      <c r="AE232" t="s">
        <v>10751</v>
      </c>
      <c r="AF232" t="s">
        <v>10751</v>
      </c>
      <c r="AG232" t="s">
        <v>10751</v>
      </c>
      <c r="AH232" t="s">
        <v>10751</v>
      </c>
      <c r="AI232" t="s">
        <v>10751</v>
      </c>
      <c r="AJ232" t="s">
        <v>10751</v>
      </c>
      <c r="AK232" t="s">
        <v>10751</v>
      </c>
      <c r="AL232" t="s">
        <v>10751</v>
      </c>
      <c r="AM232" t="s">
        <v>10751</v>
      </c>
      <c r="AN232" t="s">
        <v>10751</v>
      </c>
      <c r="AO232" t="s">
        <v>10751</v>
      </c>
      <c r="AP232" t="s">
        <v>10751</v>
      </c>
      <c r="AQ232" t="s">
        <v>10751</v>
      </c>
      <c r="AR232" t="s">
        <v>10751</v>
      </c>
      <c r="AS232" t="s">
        <v>10751</v>
      </c>
      <c r="AT232" t="s">
        <v>10751</v>
      </c>
      <c r="AU232" t="s">
        <v>10751</v>
      </c>
      <c r="AV232" t="s">
        <v>10751</v>
      </c>
      <c r="AW232" t="s">
        <v>10751</v>
      </c>
      <c r="AX232" t="s">
        <v>10751</v>
      </c>
      <c r="AY232" t="s">
        <v>10751</v>
      </c>
      <c r="AZ232" t="s">
        <v>10751</v>
      </c>
      <c r="BA232" t="s">
        <v>10751</v>
      </c>
      <c r="BB232" t="s">
        <v>10751</v>
      </c>
      <c r="BC232" t="s">
        <v>10751</v>
      </c>
      <c r="BD232" t="s">
        <v>10751</v>
      </c>
    </row>
    <row r="233" spans="1:56">
      <c r="A233" t="s">
        <v>10755</v>
      </c>
      <c r="B233">
        <v>8000</v>
      </c>
      <c r="C233">
        <v>1998</v>
      </c>
      <c r="D233" t="s">
        <v>10751</v>
      </c>
      <c r="E233" t="s">
        <v>10751</v>
      </c>
      <c r="F233" t="s">
        <v>10751</v>
      </c>
      <c r="H233" t="s">
        <v>10751</v>
      </c>
      <c r="I233" t="str">
        <f t="shared" si="10"/>
        <v/>
      </c>
      <c r="K233" t="s">
        <v>10751</v>
      </c>
      <c r="L233" t="s">
        <v>10751</v>
      </c>
      <c r="M233" t="s">
        <v>10751</v>
      </c>
      <c r="N233" t="s">
        <v>10751</v>
      </c>
      <c r="O233" t="s">
        <v>10751</v>
      </c>
      <c r="P233" t="s">
        <v>10751</v>
      </c>
      <c r="Q233" t="s">
        <v>10751</v>
      </c>
      <c r="R233" t="s">
        <v>10751</v>
      </c>
      <c r="S233" t="s">
        <v>10751</v>
      </c>
      <c r="T233" t="s">
        <v>10751</v>
      </c>
      <c r="U233" t="s">
        <v>10751</v>
      </c>
      <c r="V233" t="s">
        <v>10751</v>
      </c>
      <c r="W233" t="s">
        <v>10751</v>
      </c>
      <c r="X233" t="s">
        <v>10751</v>
      </c>
      <c r="Y233" t="s">
        <v>10751</v>
      </c>
      <c r="Z233" t="s">
        <v>10751</v>
      </c>
      <c r="AA233" t="s">
        <v>10751</v>
      </c>
      <c r="AB233" t="s">
        <v>10751</v>
      </c>
      <c r="AC233" t="s">
        <v>10751</v>
      </c>
      <c r="AD233" t="s">
        <v>10751</v>
      </c>
      <c r="AE233" t="s">
        <v>10751</v>
      </c>
      <c r="AF233" t="s">
        <v>10751</v>
      </c>
      <c r="AG233" t="s">
        <v>10751</v>
      </c>
      <c r="AH233" t="s">
        <v>10751</v>
      </c>
      <c r="AI233" t="s">
        <v>10751</v>
      </c>
      <c r="AJ233" t="s">
        <v>10751</v>
      </c>
      <c r="AK233" t="s">
        <v>10751</v>
      </c>
      <c r="AL233" t="s">
        <v>10751</v>
      </c>
      <c r="AM233" t="s">
        <v>10751</v>
      </c>
      <c r="AN233" t="s">
        <v>10751</v>
      </c>
      <c r="AO233" t="s">
        <v>10751</v>
      </c>
      <c r="AP233" t="s">
        <v>10751</v>
      </c>
      <c r="AQ233" t="s">
        <v>10751</v>
      </c>
      <c r="AR233" t="s">
        <v>10751</v>
      </c>
      <c r="AS233" t="s">
        <v>10751</v>
      </c>
      <c r="AT233" t="s">
        <v>10751</v>
      </c>
      <c r="AU233" t="s">
        <v>10751</v>
      </c>
      <c r="AV233" t="s">
        <v>10751</v>
      </c>
      <c r="AW233" t="s">
        <v>10751</v>
      </c>
      <c r="AX233" t="s">
        <v>10751</v>
      </c>
      <c r="AY233" t="s">
        <v>10751</v>
      </c>
      <c r="AZ233" t="s">
        <v>10751</v>
      </c>
      <c r="BA233" t="s">
        <v>10751</v>
      </c>
      <c r="BB233" t="s">
        <v>10751</v>
      </c>
      <c r="BC233" t="s">
        <v>10751</v>
      </c>
      <c r="BD233" t="s">
        <v>10751</v>
      </c>
    </row>
    <row r="234" spans="1:56">
      <c r="A234" t="s">
        <v>10755</v>
      </c>
      <c r="B234">
        <v>8000</v>
      </c>
      <c r="C234">
        <v>1999</v>
      </c>
      <c r="D234" t="s">
        <v>10751</v>
      </c>
      <c r="E234" t="s">
        <v>10751</v>
      </c>
      <c r="F234" t="s">
        <v>10751</v>
      </c>
      <c r="H234" t="s">
        <v>10751</v>
      </c>
      <c r="I234" t="str">
        <f t="shared" si="10"/>
        <v/>
      </c>
      <c r="K234" t="s">
        <v>10751</v>
      </c>
      <c r="L234" t="s">
        <v>10751</v>
      </c>
      <c r="M234" t="s">
        <v>10751</v>
      </c>
      <c r="N234" t="s">
        <v>10751</v>
      </c>
      <c r="O234" t="s">
        <v>10751</v>
      </c>
      <c r="P234" t="s">
        <v>10751</v>
      </c>
      <c r="Q234" t="s">
        <v>10751</v>
      </c>
      <c r="R234" t="s">
        <v>10751</v>
      </c>
      <c r="S234" t="s">
        <v>10751</v>
      </c>
      <c r="T234" t="s">
        <v>10751</v>
      </c>
      <c r="U234" t="s">
        <v>10751</v>
      </c>
      <c r="V234" t="s">
        <v>10751</v>
      </c>
      <c r="W234" t="s">
        <v>10751</v>
      </c>
      <c r="X234" t="s">
        <v>10751</v>
      </c>
      <c r="Y234" t="s">
        <v>10751</v>
      </c>
      <c r="Z234" t="s">
        <v>10751</v>
      </c>
      <c r="AA234" t="s">
        <v>10751</v>
      </c>
      <c r="AB234" t="s">
        <v>10751</v>
      </c>
      <c r="AC234" t="s">
        <v>10751</v>
      </c>
      <c r="AD234" t="s">
        <v>10751</v>
      </c>
      <c r="AE234" t="s">
        <v>10751</v>
      </c>
      <c r="AF234" t="s">
        <v>10751</v>
      </c>
      <c r="AG234" t="s">
        <v>10751</v>
      </c>
      <c r="AH234" t="s">
        <v>10751</v>
      </c>
      <c r="AI234" t="s">
        <v>10751</v>
      </c>
      <c r="AJ234" t="s">
        <v>10751</v>
      </c>
      <c r="AK234" t="s">
        <v>10751</v>
      </c>
      <c r="AL234" t="s">
        <v>10751</v>
      </c>
      <c r="AM234" t="s">
        <v>10751</v>
      </c>
      <c r="AN234" t="s">
        <v>10751</v>
      </c>
      <c r="AO234" t="s">
        <v>10751</v>
      </c>
      <c r="AP234" t="s">
        <v>10751</v>
      </c>
      <c r="AQ234" t="s">
        <v>10751</v>
      </c>
      <c r="AR234" t="s">
        <v>10751</v>
      </c>
      <c r="AS234" t="s">
        <v>10751</v>
      </c>
      <c r="AT234" t="s">
        <v>10751</v>
      </c>
      <c r="AU234" t="s">
        <v>10751</v>
      </c>
      <c r="AV234" t="s">
        <v>10751</v>
      </c>
      <c r="AW234" t="s">
        <v>10751</v>
      </c>
      <c r="AX234" t="s">
        <v>10751</v>
      </c>
      <c r="AY234" t="s">
        <v>10751</v>
      </c>
      <c r="AZ234" t="s">
        <v>10751</v>
      </c>
      <c r="BA234" t="s">
        <v>10751</v>
      </c>
      <c r="BB234" t="s">
        <v>10751</v>
      </c>
      <c r="BC234" t="s">
        <v>10751</v>
      </c>
      <c r="BD234" t="s">
        <v>10751</v>
      </c>
    </row>
    <row r="235" spans="1:56">
      <c r="A235" t="s">
        <v>10755</v>
      </c>
      <c r="B235">
        <v>8000</v>
      </c>
      <c r="C235">
        <v>2000</v>
      </c>
      <c r="D235" t="s">
        <v>10751</v>
      </c>
      <c r="E235" t="s">
        <v>10751</v>
      </c>
      <c r="F235" t="s">
        <v>10751</v>
      </c>
      <c r="H235" t="s">
        <v>10751</v>
      </c>
      <c r="I235" t="str">
        <f t="shared" si="10"/>
        <v/>
      </c>
      <c r="K235" t="s">
        <v>10751</v>
      </c>
      <c r="L235" t="s">
        <v>10751</v>
      </c>
      <c r="M235" t="s">
        <v>10751</v>
      </c>
      <c r="N235" t="s">
        <v>10751</v>
      </c>
      <c r="O235" t="s">
        <v>10751</v>
      </c>
      <c r="P235" t="s">
        <v>10751</v>
      </c>
      <c r="Q235" t="s">
        <v>10751</v>
      </c>
      <c r="R235" t="s">
        <v>10751</v>
      </c>
      <c r="S235" t="s">
        <v>10751</v>
      </c>
      <c r="T235" t="s">
        <v>10751</v>
      </c>
      <c r="U235" t="s">
        <v>10751</v>
      </c>
      <c r="V235" t="s">
        <v>10751</v>
      </c>
      <c r="W235" t="s">
        <v>10751</v>
      </c>
      <c r="X235" t="s">
        <v>10751</v>
      </c>
      <c r="Y235" t="s">
        <v>10751</v>
      </c>
      <c r="Z235" t="s">
        <v>10751</v>
      </c>
      <c r="AA235" t="s">
        <v>10751</v>
      </c>
      <c r="AB235" t="s">
        <v>10751</v>
      </c>
      <c r="AC235" t="s">
        <v>10751</v>
      </c>
      <c r="AD235" t="s">
        <v>10751</v>
      </c>
      <c r="AE235" t="s">
        <v>10751</v>
      </c>
      <c r="AF235" t="s">
        <v>10751</v>
      </c>
      <c r="AG235" t="s">
        <v>10751</v>
      </c>
      <c r="AH235" t="s">
        <v>10751</v>
      </c>
      <c r="AI235" t="s">
        <v>10751</v>
      </c>
      <c r="AJ235" t="s">
        <v>10751</v>
      </c>
      <c r="AK235" t="s">
        <v>10751</v>
      </c>
      <c r="AL235" t="s">
        <v>10751</v>
      </c>
      <c r="AM235" t="s">
        <v>10751</v>
      </c>
      <c r="AN235" t="s">
        <v>10751</v>
      </c>
      <c r="AO235" t="s">
        <v>10751</v>
      </c>
      <c r="AP235" t="s">
        <v>10751</v>
      </c>
      <c r="AQ235" t="s">
        <v>10751</v>
      </c>
      <c r="AR235" t="s">
        <v>10751</v>
      </c>
      <c r="AS235" t="s">
        <v>10751</v>
      </c>
      <c r="AT235" t="s">
        <v>10751</v>
      </c>
      <c r="AU235" t="s">
        <v>10751</v>
      </c>
      <c r="AV235" t="s">
        <v>10751</v>
      </c>
      <c r="AW235" t="s">
        <v>10751</v>
      </c>
      <c r="AX235" t="s">
        <v>10751</v>
      </c>
      <c r="AY235" t="s">
        <v>10751</v>
      </c>
      <c r="AZ235" t="s">
        <v>10751</v>
      </c>
      <c r="BA235" t="s">
        <v>10751</v>
      </c>
      <c r="BB235" t="s">
        <v>10751</v>
      </c>
      <c r="BC235" t="s">
        <v>10751</v>
      </c>
      <c r="BD235" t="s">
        <v>10751</v>
      </c>
    </row>
    <row r="236" spans="1:56">
      <c r="A236" t="s">
        <v>10755</v>
      </c>
      <c r="B236">
        <v>8000</v>
      </c>
      <c r="C236">
        <v>2001</v>
      </c>
      <c r="D236" t="s">
        <v>10751</v>
      </c>
      <c r="E236" t="s">
        <v>10751</v>
      </c>
      <c r="F236" t="s">
        <v>10751</v>
      </c>
      <c r="H236" t="s">
        <v>10751</v>
      </c>
      <c r="I236" t="str">
        <f t="shared" si="10"/>
        <v/>
      </c>
      <c r="K236" t="s">
        <v>10751</v>
      </c>
      <c r="L236" t="s">
        <v>10751</v>
      </c>
      <c r="M236" t="s">
        <v>10751</v>
      </c>
      <c r="N236" t="s">
        <v>10751</v>
      </c>
      <c r="O236" t="s">
        <v>10751</v>
      </c>
      <c r="P236" t="s">
        <v>10751</v>
      </c>
      <c r="Q236" t="s">
        <v>10751</v>
      </c>
      <c r="R236" t="s">
        <v>10751</v>
      </c>
      <c r="S236" t="s">
        <v>10751</v>
      </c>
      <c r="T236" t="s">
        <v>10751</v>
      </c>
      <c r="U236" t="s">
        <v>10751</v>
      </c>
      <c r="V236" t="s">
        <v>10751</v>
      </c>
      <c r="W236" t="s">
        <v>10751</v>
      </c>
      <c r="X236" t="s">
        <v>10751</v>
      </c>
      <c r="Y236" t="s">
        <v>10751</v>
      </c>
      <c r="Z236" t="s">
        <v>10751</v>
      </c>
      <c r="AA236" t="s">
        <v>10751</v>
      </c>
      <c r="AB236" t="s">
        <v>10751</v>
      </c>
      <c r="AC236" t="s">
        <v>10751</v>
      </c>
      <c r="AD236" t="s">
        <v>10751</v>
      </c>
      <c r="AE236" t="s">
        <v>10751</v>
      </c>
      <c r="AF236" t="s">
        <v>10751</v>
      </c>
      <c r="AG236" t="s">
        <v>10751</v>
      </c>
      <c r="AH236" t="s">
        <v>10751</v>
      </c>
      <c r="AI236" t="s">
        <v>10751</v>
      </c>
      <c r="AJ236" t="s">
        <v>10751</v>
      </c>
      <c r="AK236" t="s">
        <v>10751</v>
      </c>
      <c r="AL236" t="s">
        <v>10751</v>
      </c>
      <c r="AM236" t="s">
        <v>10751</v>
      </c>
      <c r="AN236" t="s">
        <v>10751</v>
      </c>
      <c r="AO236" t="s">
        <v>10751</v>
      </c>
      <c r="AP236" t="s">
        <v>10751</v>
      </c>
      <c r="AQ236" t="s">
        <v>10751</v>
      </c>
      <c r="AR236" t="s">
        <v>10751</v>
      </c>
      <c r="AS236" t="s">
        <v>10751</v>
      </c>
      <c r="AT236" t="s">
        <v>10751</v>
      </c>
      <c r="AU236" t="s">
        <v>10751</v>
      </c>
      <c r="AV236" t="s">
        <v>10751</v>
      </c>
      <c r="AW236" t="s">
        <v>10751</v>
      </c>
      <c r="AX236" t="s">
        <v>10751</v>
      </c>
      <c r="AY236" t="s">
        <v>10751</v>
      </c>
      <c r="AZ236" t="s">
        <v>10751</v>
      </c>
      <c r="BA236" t="s">
        <v>10751</v>
      </c>
      <c r="BB236" t="s">
        <v>10751</v>
      </c>
      <c r="BC236" t="s">
        <v>10751</v>
      </c>
      <c r="BD236" t="s">
        <v>10751</v>
      </c>
    </row>
    <row r="237" spans="1:56">
      <c r="A237" t="s">
        <v>10755</v>
      </c>
      <c r="B237">
        <v>8000</v>
      </c>
      <c r="C237">
        <v>2002</v>
      </c>
      <c r="D237" t="s">
        <v>10751</v>
      </c>
      <c r="E237" t="s">
        <v>10751</v>
      </c>
      <c r="F237" t="s">
        <v>10751</v>
      </c>
      <c r="H237" t="s">
        <v>10751</v>
      </c>
      <c r="I237" t="str">
        <f t="shared" si="10"/>
        <v/>
      </c>
      <c r="K237" t="s">
        <v>10751</v>
      </c>
      <c r="L237" t="s">
        <v>10751</v>
      </c>
      <c r="M237" t="s">
        <v>10751</v>
      </c>
      <c r="N237" t="s">
        <v>10751</v>
      </c>
      <c r="O237" t="s">
        <v>10751</v>
      </c>
      <c r="P237" t="s">
        <v>10751</v>
      </c>
      <c r="Q237" t="s">
        <v>10751</v>
      </c>
      <c r="R237" t="s">
        <v>10751</v>
      </c>
      <c r="S237" t="s">
        <v>10751</v>
      </c>
      <c r="T237" t="s">
        <v>10751</v>
      </c>
      <c r="U237" t="s">
        <v>10751</v>
      </c>
      <c r="V237" t="s">
        <v>10751</v>
      </c>
      <c r="W237" t="s">
        <v>10751</v>
      </c>
      <c r="X237" t="s">
        <v>10751</v>
      </c>
      <c r="Y237" t="s">
        <v>10751</v>
      </c>
      <c r="Z237" t="s">
        <v>10751</v>
      </c>
      <c r="AA237" t="s">
        <v>10751</v>
      </c>
      <c r="AB237" t="s">
        <v>10751</v>
      </c>
      <c r="AC237" t="s">
        <v>10751</v>
      </c>
      <c r="AD237" t="s">
        <v>10751</v>
      </c>
      <c r="AE237" t="s">
        <v>10751</v>
      </c>
      <c r="AF237" t="s">
        <v>10751</v>
      </c>
      <c r="AG237" t="s">
        <v>10751</v>
      </c>
      <c r="AH237" t="s">
        <v>10751</v>
      </c>
      <c r="AI237" t="s">
        <v>10751</v>
      </c>
      <c r="AJ237" t="s">
        <v>10751</v>
      </c>
      <c r="AK237" t="s">
        <v>10751</v>
      </c>
      <c r="AL237" t="s">
        <v>10751</v>
      </c>
      <c r="AM237" t="s">
        <v>10751</v>
      </c>
      <c r="AN237" t="s">
        <v>10751</v>
      </c>
      <c r="AO237" t="s">
        <v>10751</v>
      </c>
      <c r="AP237" t="s">
        <v>10751</v>
      </c>
      <c r="AQ237" t="s">
        <v>10751</v>
      </c>
      <c r="AR237" t="s">
        <v>10751</v>
      </c>
      <c r="AS237" t="s">
        <v>10751</v>
      </c>
      <c r="AT237" t="s">
        <v>10751</v>
      </c>
      <c r="AU237" t="s">
        <v>10751</v>
      </c>
      <c r="AV237" t="s">
        <v>10751</v>
      </c>
      <c r="AW237" t="s">
        <v>10751</v>
      </c>
      <c r="AX237" t="s">
        <v>10751</v>
      </c>
      <c r="AY237" t="s">
        <v>10751</v>
      </c>
      <c r="AZ237" t="s">
        <v>10751</v>
      </c>
      <c r="BA237" t="s">
        <v>10751</v>
      </c>
      <c r="BB237" t="s">
        <v>10751</v>
      </c>
      <c r="BC237" t="s">
        <v>10751</v>
      </c>
      <c r="BD237" t="s">
        <v>10751</v>
      </c>
    </row>
    <row r="238" spans="1:56">
      <c r="A238" t="s">
        <v>10755</v>
      </c>
      <c r="B238">
        <v>8000</v>
      </c>
      <c r="C238">
        <v>2003</v>
      </c>
      <c r="D238" t="s">
        <v>10751</v>
      </c>
      <c r="E238" t="s">
        <v>10751</v>
      </c>
      <c r="F238" t="s">
        <v>10751</v>
      </c>
      <c r="H238" t="s">
        <v>10751</v>
      </c>
      <c r="I238" t="str">
        <f t="shared" si="10"/>
        <v/>
      </c>
      <c r="K238" t="s">
        <v>10751</v>
      </c>
      <c r="L238" t="s">
        <v>10751</v>
      </c>
      <c r="M238" t="s">
        <v>10751</v>
      </c>
      <c r="N238" t="s">
        <v>10751</v>
      </c>
      <c r="O238" t="s">
        <v>10751</v>
      </c>
      <c r="P238" t="s">
        <v>10751</v>
      </c>
      <c r="Q238" t="s">
        <v>10751</v>
      </c>
      <c r="R238" t="s">
        <v>10751</v>
      </c>
      <c r="S238" t="s">
        <v>10751</v>
      </c>
      <c r="T238" t="s">
        <v>10751</v>
      </c>
      <c r="U238" t="s">
        <v>10751</v>
      </c>
      <c r="V238" t="s">
        <v>10751</v>
      </c>
      <c r="W238" t="s">
        <v>10751</v>
      </c>
      <c r="X238" t="s">
        <v>10751</v>
      </c>
      <c r="Y238" t="s">
        <v>10751</v>
      </c>
      <c r="Z238" t="s">
        <v>10751</v>
      </c>
      <c r="AA238" t="s">
        <v>10751</v>
      </c>
      <c r="AB238" t="s">
        <v>10751</v>
      </c>
      <c r="AC238" t="s">
        <v>10751</v>
      </c>
      <c r="AD238" t="s">
        <v>10751</v>
      </c>
      <c r="AE238" t="s">
        <v>10751</v>
      </c>
      <c r="AF238" t="s">
        <v>10751</v>
      </c>
      <c r="AG238" t="s">
        <v>10751</v>
      </c>
      <c r="AH238" t="s">
        <v>10751</v>
      </c>
      <c r="AI238" t="s">
        <v>10751</v>
      </c>
      <c r="AJ238" t="s">
        <v>10751</v>
      </c>
      <c r="AK238" t="s">
        <v>10751</v>
      </c>
      <c r="AL238" t="s">
        <v>10751</v>
      </c>
      <c r="AM238" t="s">
        <v>10751</v>
      </c>
      <c r="AN238" t="s">
        <v>10751</v>
      </c>
      <c r="AO238" t="s">
        <v>10751</v>
      </c>
      <c r="AP238" t="s">
        <v>10751</v>
      </c>
      <c r="AQ238" t="s">
        <v>10751</v>
      </c>
      <c r="AR238" t="s">
        <v>10751</v>
      </c>
      <c r="AS238" t="s">
        <v>10751</v>
      </c>
      <c r="AT238" t="s">
        <v>10751</v>
      </c>
      <c r="AU238" t="s">
        <v>10751</v>
      </c>
      <c r="AV238" t="s">
        <v>10751</v>
      </c>
      <c r="AW238" t="s">
        <v>10751</v>
      </c>
      <c r="AX238" t="s">
        <v>10751</v>
      </c>
      <c r="AY238" t="s">
        <v>10751</v>
      </c>
      <c r="AZ238" t="s">
        <v>10751</v>
      </c>
      <c r="BA238" t="s">
        <v>10751</v>
      </c>
      <c r="BB238" t="s">
        <v>10751</v>
      </c>
      <c r="BC238" t="s">
        <v>10751</v>
      </c>
      <c r="BD238" t="s">
        <v>10751</v>
      </c>
    </row>
    <row r="239" spans="1:56">
      <c r="A239" t="s">
        <v>10755</v>
      </c>
      <c r="B239">
        <v>8000</v>
      </c>
      <c r="C239">
        <v>2004</v>
      </c>
      <c r="D239" t="s">
        <v>10751</v>
      </c>
      <c r="E239" t="s">
        <v>10751</v>
      </c>
      <c r="F239" t="s">
        <v>10751</v>
      </c>
      <c r="H239" t="s">
        <v>10751</v>
      </c>
      <c r="I239" t="str">
        <f t="shared" si="10"/>
        <v/>
      </c>
      <c r="K239" t="s">
        <v>10751</v>
      </c>
      <c r="L239" t="s">
        <v>10751</v>
      </c>
      <c r="M239" t="s">
        <v>10751</v>
      </c>
      <c r="N239" t="s">
        <v>10751</v>
      </c>
      <c r="O239" t="s">
        <v>10751</v>
      </c>
      <c r="P239" t="s">
        <v>10751</v>
      </c>
      <c r="Q239" t="s">
        <v>10751</v>
      </c>
      <c r="R239" t="s">
        <v>10751</v>
      </c>
      <c r="S239" t="s">
        <v>10751</v>
      </c>
      <c r="T239" t="s">
        <v>10751</v>
      </c>
      <c r="U239" t="s">
        <v>10751</v>
      </c>
      <c r="V239" t="s">
        <v>10751</v>
      </c>
      <c r="W239" t="s">
        <v>10751</v>
      </c>
      <c r="X239" t="s">
        <v>10751</v>
      </c>
      <c r="Y239" t="s">
        <v>10751</v>
      </c>
      <c r="Z239" t="s">
        <v>10751</v>
      </c>
      <c r="AA239" t="s">
        <v>10751</v>
      </c>
      <c r="AB239" t="s">
        <v>10751</v>
      </c>
      <c r="AC239" t="s">
        <v>10751</v>
      </c>
      <c r="AD239" t="s">
        <v>10751</v>
      </c>
      <c r="AE239" t="s">
        <v>10751</v>
      </c>
      <c r="AF239" t="s">
        <v>10751</v>
      </c>
      <c r="AG239" t="s">
        <v>10751</v>
      </c>
      <c r="AH239" t="s">
        <v>10751</v>
      </c>
      <c r="AI239" t="s">
        <v>10751</v>
      </c>
      <c r="AJ239" t="s">
        <v>10751</v>
      </c>
      <c r="AK239" t="s">
        <v>10751</v>
      </c>
      <c r="AL239" t="s">
        <v>10751</v>
      </c>
      <c r="AM239" t="s">
        <v>10751</v>
      </c>
      <c r="AN239" t="s">
        <v>10751</v>
      </c>
      <c r="AO239" t="s">
        <v>10751</v>
      </c>
      <c r="AP239" t="s">
        <v>10751</v>
      </c>
      <c r="AQ239" t="s">
        <v>10751</v>
      </c>
      <c r="AR239" t="s">
        <v>10751</v>
      </c>
      <c r="AS239" t="s">
        <v>10751</v>
      </c>
      <c r="AT239" t="s">
        <v>10751</v>
      </c>
      <c r="AU239" t="s">
        <v>10751</v>
      </c>
      <c r="AV239" t="s">
        <v>10751</v>
      </c>
      <c r="AW239" t="s">
        <v>10751</v>
      </c>
      <c r="AX239" t="s">
        <v>10751</v>
      </c>
      <c r="AY239" t="s">
        <v>10751</v>
      </c>
      <c r="AZ239" t="s">
        <v>10751</v>
      </c>
      <c r="BA239" t="s">
        <v>10751</v>
      </c>
      <c r="BB239" t="s">
        <v>10751</v>
      </c>
      <c r="BC239" t="s">
        <v>10751</v>
      </c>
      <c r="BD239" t="s">
        <v>10751</v>
      </c>
    </row>
    <row r="240" spans="1:56">
      <c r="A240" t="s">
        <v>10755</v>
      </c>
      <c r="B240">
        <v>8000</v>
      </c>
      <c r="C240">
        <v>2005</v>
      </c>
      <c r="D240" t="s">
        <v>10751</v>
      </c>
      <c r="E240" t="s">
        <v>10751</v>
      </c>
      <c r="F240" t="s">
        <v>10751</v>
      </c>
      <c r="H240" t="s">
        <v>10751</v>
      </c>
      <c r="I240" t="str">
        <f t="shared" si="10"/>
        <v/>
      </c>
      <c r="K240" t="s">
        <v>10751</v>
      </c>
      <c r="L240" t="s">
        <v>10751</v>
      </c>
      <c r="M240" t="s">
        <v>10751</v>
      </c>
      <c r="N240" t="s">
        <v>10751</v>
      </c>
      <c r="O240" t="s">
        <v>10751</v>
      </c>
      <c r="P240" t="s">
        <v>10751</v>
      </c>
      <c r="Q240" t="s">
        <v>10751</v>
      </c>
      <c r="R240" t="s">
        <v>10751</v>
      </c>
      <c r="S240" t="s">
        <v>10751</v>
      </c>
      <c r="T240" t="s">
        <v>10751</v>
      </c>
      <c r="U240" t="s">
        <v>10751</v>
      </c>
      <c r="V240" t="s">
        <v>10751</v>
      </c>
      <c r="W240" t="s">
        <v>10751</v>
      </c>
      <c r="X240" t="s">
        <v>10751</v>
      </c>
      <c r="Y240" t="s">
        <v>10751</v>
      </c>
      <c r="Z240" t="s">
        <v>10751</v>
      </c>
      <c r="AA240" t="s">
        <v>10751</v>
      </c>
      <c r="AB240" t="s">
        <v>10751</v>
      </c>
      <c r="AC240" t="s">
        <v>10751</v>
      </c>
      <c r="AD240" t="s">
        <v>10751</v>
      </c>
      <c r="AE240" t="s">
        <v>10751</v>
      </c>
      <c r="AF240" t="s">
        <v>10751</v>
      </c>
      <c r="AG240" t="s">
        <v>10751</v>
      </c>
      <c r="AH240" t="s">
        <v>10751</v>
      </c>
      <c r="AI240" t="s">
        <v>10751</v>
      </c>
      <c r="AJ240" t="s">
        <v>10751</v>
      </c>
      <c r="AK240" t="s">
        <v>10751</v>
      </c>
      <c r="AL240" t="s">
        <v>10751</v>
      </c>
      <c r="AM240" t="s">
        <v>10751</v>
      </c>
      <c r="AN240" t="s">
        <v>10751</v>
      </c>
      <c r="AO240" t="s">
        <v>10751</v>
      </c>
      <c r="AP240" t="s">
        <v>10751</v>
      </c>
      <c r="AQ240" t="s">
        <v>10751</v>
      </c>
      <c r="AR240" t="s">
        <v>10751</v>
      </c>
      <c r="AS240" t="s">
        <v>10751</v>
      </c>
      <c r="AT240" t="s">
        <v>10751</v>
      </c>
      <c r="AU240" t="s">
        <v>10751</v>
      </c>
      <c r="AV240" t="s">
        <v>10751</v>
      </c>
      <c r="AW240" t="s">
        <v>10751</v>
      </c>
      <c r="AX240" t="s">
        <v>10751</v>
      </c>
      <c r="AY240" t="s">
        <v>10751</v>
      </c>
      <c r="AZ240" t="s">
        <v>10751</v>
      </c>
      <c r="BA240" t="s">
        <v>10751</v>
      </c>
      <c r="BB240" t="s">
        <v>10751</v>
      </c>
      <c r="BC240" t="s">
        <v>10751</v>
      </c>
      <c r="BD240" t="s">
        <v>10751</v>
      </c>
    </row>
    <row r="241" spans="1:56">
      <c r="A241" t="s">
        <v>10755</v>
      </c>
      <c r="B241">
        <v>8000</v>
      </c>
      <c r="C241">
        <v>2006</v>
      </c>
      <c r="D241" t="s">
        <v>10751</v>
      </c>
      <c r="E241" t="s">
        <v>10751</v>
      </c>
      <c r="F241" t="s">
        <v>10751</v>
      </c>
      <c r="H241" t="s">
        <v>10751</v>
      </c>
      <c r="I241" t="str">
        <f t="shared" si="10"/>
        <v/>
      </c>
      <c r="K241" t="s">
        <v>10751</v>
      </c>
      <c r="L241" t="s">
        <v>10751</v>
      </c>
      <c r="M241" t="s">
        <v>10751</v>
      </c>
      <c r="N241" t="s">
        <v>10751</v>
      </c>
      <c r="O241" t="s">
        <v>10751</v>
      </c>
      <c r="P241" t="s">
        <v>10751</v>
      </c>
      <c r="Q241" t="s">
        <v>10751</v>
      </c>
      <c r="R241" t="s">
        <v>10751</v>
      </c>
      <c r="S241" t="s">
        <v>10751</v>
      </c>
      <c r="T241" t="s">
        <v>10751</v>
      </c>
      <c r="U241" t="s">
        <v>10751</v>
      </c>
      <c r="V241" t="s">
        <v>10751</v>
      </c>
      <c r="W241" t="s">
        <v>10751</v>
      </c>
      <c r="X241" t="s">
        <v>10751</v>
      </c>
      <c r="Y241" t="s">
        <v>10751</v>
      </c>
      <c r="Z241" t="s">
        <v>10751</v>
      </c>
      <c r="AA241" t="s">
        <v>10751</v>
      </c>
      <c r="AB241" t="s">
        <v>10751</v>
      </c>
      <c r="AC241" t="s">
        <v>10751</v>
      </c>
      <c r="AD241" t="s">
        <v>10751</v>
      </c>
      <c r="AE241" t="s">
        <v>10751</v>
      </c>
      <c r="AF241" t="s">
        <v>10751</v>
      </c>
      <c r="AG241" t="s">
        <v>10751</v>
      </c>
      <c r="AH241" t="s">
        <v>10751</v>
      </c>
      <c r="AI241" t="s">
        <v>10751</v>
      </c>
      <c r="AJ241" t="s">
        <v>10751</v>
      </c>
      <c r="AK241" t="s">
        <v>10751</v>
      </c>
      <c r="AL241" t="s">
        <v>10751</v>
      </c>
      <c r="AM241" t="s">
        <v>10751</v>
      </c>
      <c r="AN241" t="s">
        <v>10751</v>
      </c>
      <c r="AO241" t="s">
        <v>10751</v>
      </c>
      <c r="AP241" t="s">
        <v>10751</v>
      </c>
      <c r="AQ241" t="s">
        <v>10751</v>
      </c>
      <c r="AR241" t="s">
        <v>10751</v>
      </c>
      <c r="AS241" t="s">
        <v>10751</v>
      </c>
      <c r="AT241" t="s">
        <v>10751</v>
      </c>
      <c r="AU241" t="s">
        <v>10751</v>
      </c>
      <c r="AV241" t="s">
        <v>10751</v>
      </c>
      <c r="AW241" t="s">
        <v>10751</v>
      </c>
      <c r="AX241" t="s">
        <v>10751</v>
      </c>
      <c r="AY241" t="s">
        <v>10751</v>
      </c>
      <c r="AZ241" t="s">
        <v>10751</v>
      </c>
      <c r="BA241" t="s">
        <v>10751</v>
      </c>
      <c r="BB241" t="s">
        <v>10751</v>
      </c>
      <c r="BC241" t="s">
        <v>10751</v>
      </c>
      <c r="BD241" t="s">
        <v>10751</v>
      </c>
    </row>
    <row r="242" spans="1:56">
      <c r="A242" t="s">
        <v>10755</v>
      </c>
      <c r="B242">
        <v>8000</v>
      </c>
      <c r="C242">
        <v>2007</v>
      </c>
      <c r="D242" t="s">
        <v>10751</v>
      </c>
      <c r="E242" t="s">
        <v>10751</v>
      </c>
      <c r="F242" t="s">
        <v>10751</v>
      </c>
      <c r="H242" t="s">
        <v>10751</v>
      </c>
      <c r="I242" t="str">
        <f t="shared" si="10"/>
        <v/>
      </c>
      <c r="K242" t="s">
        <v>10751</v>
      </c>
      <c r="L242" t="s">
        <v>10751</v>
      </c>
      <c r="M242" t="s">
        <v>10751</v>
      </c>
      <c r="N242" t="s">
        <v>10751</v>
      </c>
      <c r="O242" t="s">
        <v>10751</v>
      </c>
      <c r="P242" t="s">
        <v>10751</v>
      </c>
      <c r="Q242" t="s">
        <v>10751</v>
      </c>
      <c r="R242" t="s">
        <v>10751</v>
      </c>
      <c r="S242" t="s">
        <v>10751</v>
      </c>
      <c r="T242" t="s">
        <v>10751</v>
      </c>
      <c r="U242" t="s">
        <v>10751</v>
      </c>
      <c r="V242" t="s">
        <v>10751</v>
      </c>
      <c r="W242" t="s">
        <v>10751</v>
      </c>
      <c r="X242" t="s">
        <v>10751</v>
      </c>
      <c r="Y242" t="s">
        <v>10751</v>
      </c>
      <c r="Z242" t="s">
        <v>10751</v>
      </c>
      <c r="AA242" t="s">
        <v>10751</v>
      </c>
      <c r="AB242" t="s">
        <v>10751</v>
      </c>
      <c r="AC242" t="s">
        <v>10751</v>
      </c>
      <c r="AD242" t="s">
        <v>10751</v>
      </c>
      <c r="AE242" t="s">
        <v>10751</v>
      </c>
      <c r="AF242" t="s">
        <v>10751</v>
      </c>
      <c r="AG242" t="s">
        <v>10751</v>
      </c>
      <c r="AH242" t="s">
        <v>10751</v>
      </c>
      <c r="AI242" t="s">
        <v>10751</v>
      </c>
      <c r="AJ242" t="s">
        <v>10751</v>
      </c>
      <c r="AK242" t="s">
        <v>10751</v>
      </c>
      <c r="AL242" t="s">
        <v>10751</v>
      </c>
      <c r="AM242" t="s">
        <v>10751</v>
      </c>
      <c r="AN242" t="s">
        <v>10751</v>
      </c>
      <c r="AO242" t="s">
        <v>10751</v>
      </c>
      <c r="AP242" t="s">
        <v>10751</v>
      </c>
      <c r="AQ242" t="s">
        <v>10751</v>
      </c>
      <c r="AR242" t="s">
        <v>10751</v>
      </c>
      <c r="AS242" t="s">
        <v>10751</v>
      </c>
      <c r="AT242" t="s">
        <v>10751</v>
      </c>
      <c r="AU242" t="s">
        <v>10751</v>
      </c>
      <c r="AV242" t="s">
        <v>10751</v>
      </c>
      <c r="AW242" t="s">
        <v>10751</v>
      </c>
      <c r="AX242" t="s">
        <v>10751</v>
      </c>
      <c r="AY242" t="s">
        <v>10751</v>
      </c>
      <c r="AZ242" t="s">
        <v>10751</v>
      </c>
      <c r="BA242" t="s">
        <v>10751</v>
      </c>
      <c r="BB242" t="s">
        <v>10751</v>
      </c>
      <c r="BC242" t="s">
        <v>10751</v>
      </c>
      <c r="BD242" t="s">
        <v>10751</v>
      </c>
    </row>
    <row r="243" spans="1:56">
      <c r="A243" t="s">
        <v>10755</v>
      </c>
      <c r="B243">
        <v>8000</v>
      </c>
      <c r="C243">
        <v>2008</v>
      </c>
      <c r="D243" t="s">
        <v>10751</v>
      </c>
      <c r="E243" t="s">
        <v>10751</v>
      </c>
      <c r="F243" t="s">
        <v>10751</v>
      </c>
      <c r="H243" t="s">
        <v>10751</v>
      </c>
      <c r="I243" t="str">
        <f t="shared" si="10"/>
        <v/>
      </c>
      <c r="K243" t="s">
        <v>10751</v>
      </c>
      <c r="L243" t="s">
        <v>10751</v>
      </c>
      <c r="M243" t="s">
        <v>10751</v>
      </c>
      <c r="N243" t="s">
        <v>10751</v>
      </c>
      <c r="O243" t="s">
        <v>10751</v>
      </c>
      <c r="P243" t="s">
        <v>10751</v>
      </c>
      <c r="Q243" t="s">
        <v>10751</v>
      </c>
      <c r="R243" t="s">
        <v>10751</v>
      </c>
      <c r="S243" t="s">
        <v>10751</v>
      </c>
      <c r="T243" t="s">
        <v>10751</v>
      </c>
      <c r="U243" t="s">
        <v>10751</v>
      </c>
      <c r="V243" t="s">
        <v>10751</v>
      </c>
      <c r="W243" t="s">
        <v>10751</v>
      </c>
      <c r="X243" t="s">
        <v>10751</v>
      </c>
      <c r="Y243" t="s">
        <v>10751</v>
      </c>
      <c r="Z243" t="s">
        <v>10751</v>
      </c>
      <c r="AA243" t="s">
        <v>10751</v>
      </c>
      <c r="AB243" t="s">
        <v>10751</v>
      </c>
      <c r="AC243" t="s">
        <v>10751</v>
      </c>
      <c r="AD243" t="s">
        <v>10751</v>
      </c>
      <c r="AE243" t="s">
        <v>10751</v>
      </c>
      <c r="AF243" t="s">
        <v>10751</v>
      </c>
      <c r="AG243" t="s">
        <v>10751</v>
      </c>
      <c r="AH243" t="s">
        <v>10751</v>
      </c>
      <c r="AI243" t="s">
        <v>10751</v>
      </c>
      <c r="AJ243" t="s">
        <v>10751</v>
      </c>
      <c r="AK243" t="s">
        <v>10751</v>
      </c>
      <c r="AL243" t="s">
        <v>10751</v>
      </c>
      <c r="AM243" t="s">
        <v>10751</v>
      </c>
      <c r="AN243" t="s">
        <v>10751</v>
      </c>
      <c r="AO243" t="s">
        <v>10751</v>
      </c>
      <c r="AP243" t="s">
        <v>10751</v>
      </c>
      <c r="AQ243" t="s">
        <v>10751</v>
      </c>
      <c r="AR243" t="s">
        <v>10751</v>
      </c>
      <c r="AS243" t="s">
        <v>10751</v>
      </c>
      <c r="AT243" t="s">
        <v>10751</v>
      </c>
      <c r="AU243" t="s">
        <v>10751</v>
      </c>
      <c r="AV243" t="s">
        <v>10751</v>
      </c>
      <c r="AW243" t="s">
        <v>10751</v>
      </c>
      <c r="AX243" t="s">
        <v>10751</v>
      </c>
      <c r="AY243" t="s">
        <v>10751</v>
      </c>
      <c r="AZ243" t="s">
        <v>10751</v>
      </c>
      <c r="BA243" t="s">
        <v>10751</v>
      </c>
      <c r="BB243" t="s">
        <v>10751</v>
      </c>
      <c r="BC243" t="s">
        <v>10751</v>
      </c>
      <c r="BD243" t="s">
        <v>10751</v>
      </c>
    </row>
    <row r="244" spans="1:56">
      <c r="A244" t="s">
        <v>10755</v>
      </c>
      <c r="B244">
        <v>8000</v>
      </c>
      <c r="C244">
        <v>2009</v>
      </c>
      <c r="D244" t="s">
        <v>10751</v>
      </c>
      <c r="E244" t="s">
        <v>10751</v>
      </c>
      <c r="F244" t="s">
        <v>10751</v>
      </c>
      <c r="H244" t="s">
        <v>10751</v>
      </c>
      <c r="I244" t="str">
        <f t="shared" si="10"/>
        <v/>
      </c>
      <c r="K244" t="s">
        <v>10751</v>
      </c>
      <c r="L244" t="s">
        <v>10751</v>
      </c>
      <c r="M244" t="s">
        <v>10751</v>
      </c>
      <c r="N244" t="s">
        <v>10751</v>
      </c>
      <c r="O244" t="s">
        <v>10751</v>
      </c>
      <c r="P244" t="s">
        <v>10751</v>
      </c>
      <c r="Q244" t="s">
        <v>10751</v>
      </c>
      <c r="R244" t="s">
        <v>10751</v>
      </c>
      <c r="S244" t="s">
        <v>10751</v>
      </c>
      <c r="T244" t="s">
        <v>10751</v>
      </c>
      <c r="U244" t="s">
        <v>10751</v>
      </c>
      <c r="V244" t="s">
        <v>10751</v>
      </c>
      <c r="W244" t="s">
        <v>10751</v>
      </c>
      <c r="X244" t="s">
        <v>10751</v>
      </c>
      <c r="Y244" t="s">
        <v>10751</v>
      </c>
      <c r="Z244" t="s">
        <v>10751</v>
      </c>
      <c r="AA244" t="s">
        <v>10751</v>
      </c>
      <c r="AB244" t="s">
        <v>10751</v>
      </c>
      <c r="AC244" t="s">
        <v>10751</v>
      </c>
      <c r="AD244" t="s">
        <v>10751</v>
      </c>
      <c r="AE244" t="s">
        <v>10751</v>
      </c>
      <c r="AF244" t="s">
        <v>10751</v>
      </c>
      <c r="AG244" t="s">
        <v>10751</v>
      </c>
      <c r="AH244" t="s">
        <v>10751</v>
      </c>
      <c r="AI244" t="s">
        <v>10751</v>
      </c>
      <c r="AJ244" t="s">
        <v>10751</v>
      </c>
      <c r="AK244" t="s">
        <v>10751</v>
      </c>
      <c r="AL244" t="s">
        <v>10751</v>
      </c>
      <c r="AM244" t="s">
        <v>10751</v>
      </c>
      <c r="AN244" t="s">
        <v>10751</v>
      </c>
      <c r="AO244" t="s">
        <v>10751</v>
      </c>
      <c r="AP244" t="s">
        <v>10751</v>
      </c>
      <c r="AQ244" t="s">
        <v>10751</v>
      </c>
      <c r="AR244" t="s">
        <v>10751</v>
      </c>
      <c r="AS244" t="s">
        <v>10751</v>
      </c>
      <c r="AT244" t="s">
        <v>10751</v>
      </c>
      <c r="AU244" t="s">
        <v>10751</v>
      </c>
      <c r="AV244" t="s">
        <v>10751</v>
      </c>
      <c r="AW244" t="s">
        <v>10751</v>
      </c>
      <c r="AX244" t="s">
        <v>10751</v>
      </c>
      <c r="AY244" t="s">
        <v>10751</v>
      </c>
      <c r="AZ244" t="s">
        <v>10751</v>
      </c>
      <c r="BA244" t="s">
        <v>10751</v>
      </c>
      <c r="BB244" t="s">
        <v>10751</v>
      </c>
      <c r="BC244" t="s">
        <v>10751</v>
      </c>
      <c r="BD244" t="s">
        <v>10751</v>
      </c>
    </row>
    <row r="245" spans="1:56">
      <c r="A245" t="s">
        <v>10755</v>
      </c>
      <c r="B245">
        <v>8000</v>
      </c>
      <c r="C245">
        <v>2010</v>
      </c>
      <c r="D245" t="s">
        <v>10751</v>
      </c>
      <c r="E245" t="s">
        <v>10751</v>
      </c>
      <c r="F245" t="s">
        <v>10751</v>
      </c>
      <c r="H245" t="s">
        <v>10751</v>
      </c>
      <c r="I245" t="str">
        <f t="shared" si="10"/>
        <v/>
      </c>
      <c r="K245" t="s">
        <v>10751</v>
      </c>
      <c r="L245" t="s">
        <v>10751</v>
      </c>
      <c r="M245" t="s">
        <v>10751</v>
      </c>
      <c r="N245" t="s">
        <v>10751</v>
      </c>
      <c r="O245" t="s">
        <v>10751</v>
      </c>
      <c r="P245" t="s">
        <v>10751</v>
      </c>
      <c r="Q245" t="s">
        <v>10751</v>
      </c>
      <c r="R245" t="s">
        <v>10751</v>
      </c>
      <c r="S245" t="s">
        <v>10751</v>
      </c>
      <c r="T245" t="s">
        <v>10751</v>
      </c>
      <c r="U245" t="s">
        <v>10751</v>
      </c>
      <c r="V245" t="s">
        <v>10751</v>
      </c>
      <c r="W245" t="s">
        <v>10751</v>
      </c>
      <c r="X245" t="s">
        <v>10751</v>
      </c>
      <c r="Y245" t="s">
        <v>10751</v>
      </c>
      <c r="Z245" t="s">
        <v>10751</v>
      </c>
      <c r="AA245" t="s">
        <v>10751</v>
      </c>
      <c r="AB245" t="s">
        <v>10751</v>
      </c>
      <c r="AC245" t="s">
        <v>10751</v>
      </c>
      <c r="AD245" t="s">
        <v>10751</v>
      </c>
      <c r="AE245" t="s">
        <v>10751</v>
      </c>
      <c r="AF245" t="s">
        <v>10751</v>
      </c>
      <c r="AG245" t="s">
        <v>10751</v>
      </c>
      <c r="AH245" t="s">
        <v>10751</v>
      </c>
      <c r="AI245" t="s">
        <v>10751</v>
      </c>
      <c r="AJ245" t="s">
        <v>10751</v>
      </c>
      <c r="AK245" t="s">
        <v>10751</v>
      </c>
      <c r="AL245" t="s">
        <v>10751</v>
      </c>
      <c r="AM245" t="s">
        <v>10751</v>
      </c>
      <c r="AN245" t="s">
        <v>10751</v>
      </c>
      <c r="AO245" t="s">
        <v>10751</v>
      </c>
      <c r="AP245" t="s">
        <v>10751</v>
      </c>
      <c r="AQ245" t="s">
        <v>10751</v>
      </c>
      <c r="AR245" t="s">
        <v>10751</v>
      </c>
      <c r="AS245" t="s">
        <v>10751</v>
      </c>
      <c r="AT245" t="s">
        <v>10751</v>
      </c>
      <c r="AU245" t="s">
        <v>10751</v>
      </c>
      <c r="AV245" t="s">
        <v>10751</v>
      </c>
      <c r="AW245" t="s">
        <v>10751</v>
      </c>
      <c r="AX245" t="s">
        <v>10751</v>
      </c>
      <c r="AY245" t="s">
        <v>10751</v>
      </c>
      <c r="AZ245" t="s">
        <v>10751</v>
      </c>
      <c r="BA245" t="s">
        <v>10751</v>
      </c>
      <c r="BB245" t="s">
        <v>10751</v>
      </c>
      <c r="BC245" t="s">
        <v>10751</v>
      </c>
      <c r="BD245" t="s">
        <v>10751</v>
      </c>
    </row>
    <row r="246" spans="1:56">
      <c r="A246" t="s">
        <v>10755</v>
      </c>
      <c r="B246">
        <v>8000</v>
      </c>
      <c r="C246">
        <v>2011</v>
      </c>
      <c r="D246" t="s">
        <v>10751</v>
      </c>
      <c r="E246" t="s">
        <v>10751</v>
      </c>
      <c r="F246" t="s">
        <v>10751</v>
      </c>
      <c r="H246" t="s">
        <v>10751</v>
      </c>
      <c r="I246" t="str">
        <f t="shared" si="10"/>
        <v/>
      </c>
      <c r="K246" t="s">
        <v>10751</v>
      </c>
      <c r="L246" t="s">
        <v>10751</v>
      </c>
      <c r="M246" t="s">
        <v>10751</v>
      </c>
      <c r="N246" t="s">
        <v>10751</v>
      </c>
      <c r="O246" t="s">
        <v>10751</v>
      </c>
      <c r="P246" t="s">
        <v>10751</v>
      </c>
      <c r="Q246" t="s">
        <v>10751</v>
      </c>
      <c r="R246" t="s">
        <v>10751</v>
      </c>
      <c r="S246" t="s">
        <v>10751</v>
      </c>
      <c r="T246" t="s">
        <v>10751</v>
      </c>
      <c r="U246" t="s">
        <v>10751</v>
      </c>
      <c r="V246" t="s">
        <v>10751</v>
      </c>
      <c r="W246" t="s">
        <v>10751</v>
      </c>
      <c r="X246" t="s">
        <v>10751</v>
      </c>
      <c r="Y246" t="s">
        <v>10751</v>
      </c>
      <c r="Z246" t="s">
        <v>10751</v>
      </c>
      <c r="AA246" t="s">
        <v>10751</v>
      </c>
      <c r="AB246" t="s">
        <v>10751</v>
      </c>
      <c r="AC246" t="s">
        <v>10751</v>
      </c>
      <c r="AD246" t="s">
        <v>10751</v>
      </c>
      <c r="AE246" t="s">
        <v>10751</v>
      </c>
      <c r="AF246" t="s">
        <v>10751</v>
      </c>
      <c r="AG246" t="s">
        <v>10751</v>
      </c>
      <c r="AH246" t="s">
        <v>10751</v>
      </c>
      <c r="AI246" t="s">
        <v>10751</v>
      </c>
      <c r="AJ246" t="s">
        <v>10751</v>
      </c>
      <c r="AK246" t="s">
        <v>10751</v>
      </c>
      <c r="AL246" t="s">
        <v>10751</v>
      </c>
      <c r="AM246" t="s">
        <v>10751</v>
      </c>
      <c r="AN246" t="s">
        <v>10751</v>
      </c>
      <c r="AO246" t="s">
        <v>10751</v>
      </c>
      <c r="AP246" t="s">
        <v>10751</v>
      </c>
      <c r="AQ246" t="s">
        <v>10751</v>
      </c>
      <c r="AR246" t="s">
        <v>10751</v>
      </c>
      <c r="AS246" t="s">
        <v>10751</v>
      </c>
      <c r="AT246" t="s">
        <v>10751</v>
      </c>
      <c r="AU246" t="s">
        <v>10751</v>
      </c>
      <c r="AV246" t="s">
        <v>10751</v>
      </c>
      <c r="AW246" t="s">
        <v>10751</v>
      </c>
      <c r="AX246" t="s">
        <v>10751</v>
      </c>
      <c r="AY246" t="s">
        <v>10751</v>
      </c>
      <c r="AZ246" t="s">
        <v>10751</v>
      </c>
      <c r="BA246" t="s">
        <v>10751</v>
      </c>
      <c r="BB246" t="s">
        <v>10751</v>
      </c>
      <c r="BC246" t="s">
        <v>10751</v>
      </c>
      <c r="BD246" t="s">
        <v>10751</v>
      </c>
    </row>
    <row r="247" spans="1:56">
      <c r="A247" t="s">
        <v>10755</v>
      </c>
      <c r="B247">
        <v>8000</v>
      </c>
      <c r="C247">
        <v>2012</v>
      </c>
      <c r="D247">
        <v>0</v>
      </c>
      <c r="E247">
        <v>9.9999999999999995E-7</v>
      </c>
      <c r="F247">
        <v>14.5365</v>
      </c>
      <c r="H247">
        <v>12.078139999999999</v>
      </c>
      <c r="I247">
        <f t="shared" si="10"/>
        <v>1.2078139999999998E-5</v>
      </c>
      <c r="K247">
        <v>9.9239999999999995</v>
      </c>
      <c r="L247">
        <v>14.443199999999999</v>
      </c>
      <c r="M247">
        <v>735.79241999999999</v>
      </c>
      <c r="N247">
        <v>895.50584000000003</v>
      </c>
      <c r="O247">
        <v>615.30686000000003</v>
      </c>
      <c r="P247">
        <v>66.606250000000003</v>
      </c>
      <c r="Q247">
        <v>366.1422</v>
      </c>
      <c r="R247">
        <v>324</v>
      </c>
      <c r="S247">
        <v>9.5558999999999994</v>
      </c>
      <c r="T247">
        <v>0.88490199999999997</v>
      </c>
      <c r="U247">
        <v>4.0500000000000001E-2</v>
      </c>
      <c r="V247">
        <v>48.312539999999998</v>
      </c>
      <c r="W247" t="s">
        <v>10751</v>
      </c>
      <c r="X247" t="s">
        <v>10751</v>
      </c>
      <c r="Y247">
        <v>1</v>
      </c>
      <c r="Z247" t="s">
        <v>10751</v>
      </c>
      <c r="AA247" t="s">
        <v>10751</v>
      </c>
      <c r="AB247">
        <v>1</v>
      </c>
      <c r="AC247" t="s">
        <v>10751</v>
      </c>
      <c r="AD247" t="s">
        <v>10751</v>
      </c>
      <c r="AE247" t="s">
        <v>10751</v>
      </c>
      <c r="AF247" t="s">
        <v>10751</v>
      </c>
      <c r="AG247">
        <v>1</v>
      </c>
      <c r="AH247" t="s">
        <v>10751</v>
      </c>
      <c r="AI247" t="s">
        <v>10751</v>
      </c>
      <c r="AJ247" t="s">
        <v>10751</v>
      </c>
      <c r="AK247" t="s">
        <v>10751</v>
      </c>
      <c r="AL247" t="s">
        <v>10751</v>
      </c>
      <c r="AM247" t="s">
        <v>10751</v>
      </c>
      <c r="AN247" t="s">
        <v>10751</v>
      </c>
      <c r="AO247" t="s">
        <v>10751</v>
      </c>
      <c r="AP247">
        <v>1</v>
      </c>
      <c r="AQ247" t="s">
        <v>10751</v>
      </c>
      <c r="AR247" t="s">
        <v>10751</v>
      </c>
      <c r="AS247" t="s">
        <v>10751</v>
      </c>
      <c r="AT247" t="s">
        <v>10751</v>
      </c>
      <c r="AU247">
        <v>1</v>
      </c>
      <c r="AV247">
        <v>6</v>
      </c>
      <c r="AW247" t="s">
        <v>10751</v>
      </c>
      <c r="AX247">
        <v>8</v>
      </c>
      <c r="AY247" t="s">
        <v>10751</v>
      </c>
      <c r="AZ247" t="s">
        <v>10751</v>
      </c>
      <c r="BA247">
        <v>1</v>
      </c>
      <c r="BB247" t="s">
        <v>10751</v>
      </c>
      <c r="BC247" t="s">
        <v>10751</v>
      </c>
      <c r="BD247" t="s">
        <v>10751</v>
      </c>
    </row>
    <row r="248" spans="1:56">
      <c r="A248" t="s">
        <v>10755</v>
      </c>
      <c r="B248">
        <v>8000</v>
      </c>
      <c r="C248">
        <v>2013</v>
      </c>
      <c r="D248" t="s">
        <v>10751</v>
      </c>
      <c r="E248" t="s">
        <v>10751</v>
      </c>
      <c r="F248" t="s">
        <v>10751</v>
      </c>
      <c r="H248" t="s">
        <v>10751</v>
      </c>
      <c r="I248" t="str">
        <f t="shared" si="10"/>
        <v/>
      </c>
      <c r="K248" t="s">
        <v>10751</v>
      </c>
      <c r="L248" t="s">
        <v>10751</v>
      </c>
      <c r="M248" t="s">
        <v>10751</v>
      </c>
      <c r="N248" t="s">
        <v>10751</v>
      </c>
      <c r="O248" t="s">
        <v>10751</v>
      </c>
      <c r="P248" t="s">
        <v>10751</v>
      </c>
      <c r="Q248" t="s">
        <v>10751</v>
      </c>
      <c r="R248" t="s">
        <v>10751</v>
      </c>
      <c r="S248" t="s">
        <v>10751</v>
      </c>
      <c r="T248" t="s">
        <v>10751</v>
      </c>
      <c r="U248" t="s">
        <v>10751</v>
      </c>
      <c r="V248" t="s">
        <v>10751</v>
      </c>
      <c r="W248" t="s">
        <v>10751</v>
      </c>
      <c r="X248" t="s">
        <v>10751</v>
      </c>
      <c r="Y248" t="s">
        <v>10751</v>
      </c>
      <c r="Z248" t="s">
        <v>10751</v>
      </c>
      <c r="AA248" t="s">
        <v>10751</v>
      </c>
      <c r="AB248" t="s">
        <v>10751</v>
      </c>
      <c r="AC248" t="s">
        <v>10751</v>
      </c>
      <c r="AD248" t="s">
        <v>10751</v>
      </c>
      <c r="AE248" t="s">
        <v>10751</v>
      </c>
      <c r="AF248" t="s">
        <v>10751</v>
      </c>
      <c r="AG248" t="s">
        <v>10751</v>
      </c>
      <c r="AH248" t="s">
        <v>10751</v>
      </c>
      <c r="AI248" t="s">
        <v>10751</v>
      </c>
      <c r="AJ248" t="s">
        <v>10751</v>
      </c>
      <c r="AK248" t="s">
        <v>10751</v>
      </c>
      <c r="AL248" t="s">
        <v>10751</v>
      </c>
      <c r="AM248" t="s">
        <v>10751</v>
      </c>
      <c r="AN248" t="s">
        <v>10751</v>
      </c>
      <c r="AO248" t="s">
        <v>10751</v>
      </c>
      <c r="AP248" t="s">
        <v>10751</v>
      </c>
      <c r="AQ248" t="s">
        <v>10751</v>
      </c>
      <c r="AR248" t="s">
        <v>10751</v>
      </c>
      <c r="AS248" t="s">
        <v>10751</v>
      </c>
      <c r="AT248" t="s">
        <v>10751</v>
      </c>
      <c r="AU248" t="s">
        <v>10751</v>
      </c>
      <c r="AV248" t="s">
        <v>10751</v>
      </c>
      <c r="AW248" t="s">
        <v>10751</v>
      </c>
      <c r="AX248" t="s">
        <v>10751</v>
      </c>
      <c r="AY248" t="s">
        <v>10751</v>
      </c>
      <c r="AZ248" t="s">
        <v>10751</v>
      </c>
      <c r="BA248" t="s">
        <v>10751</v>
      </c>
      <c r="BB248" t="s">
        <v>10751</v>
      </c>
      <c r="BC248" t="s">
        <v>10751</v>
      </c>
      <c r="BD248" t="s">
        <v>10751</v>
      </c>
    </row>
    <row r="249" spans="1:56">
      <c r="A249" t="s">
        <v>10755</v>
      </c>
      <c r="B249">
        <v>8000</v>
      </c>
      <c r="C249">
        <v>2014</v>
      </c>
      <c r="D249" t="s">
        <v>10751</v>
      </c>
      <c r="E249" t="s">
        <v>10751</v>
      </c>
      <c r="F249" t="s">
        <v>10751</v>
      </c>
      <c r="H249" t="s">
        <v>10751</v>
      </c>
      <c r="I249" t="str">
        <f t="shared" si="10"/>
        <v/>
      </c>
      <c r="K249" t="s">
        <v>10751</v>
      </c>
      <c r="L249" t="s">
        <v>10751</v>
      </c>
      <c r="M249" t="s">
        <v>10751</v>
      </c>
      <c r="N249" t="s">
        <v>10751</v>
      </c>
      <c r="O249" t="s">
        <v>10751</v>
      </c>
      <c r="P249" t="s">
        <v>10751</v>
      </c>
      <c r="Q249" t="s">
        <v>10751</v>
      </c>
      <c r="R249" t="s">
        <v>10751</v>
      </c>
      <c r="S249" t="s">
        <v>10751</v>
      </c>
      <c r="T249" t="s">
        <v>10751</v>
      </c>
      <c r="U249" t="s">
        <v>10751</v>
      </c>
      <c r="V249" t="s">
        <v>10751</v>
      </c>
      <c r="W249" t="s">
        <v>10751</v>
      </c>
      <c r="X249" t="s">
        <v>10751</v>
      </c>
      <c r="Y249" t="s">
        <v>10751</v>
      </c>
      <c r="Z249" t="s">
        <v>10751</v>
      </c>
      <c r="AA249" t="s">
        <v>10751</v>
      </c>
      <c r="AB249" t="s">
        <v>10751</v>
      </c>
      <c r="AC249" t="s">
        <v>10751</v>
      </c>
      <c r="AD249" t="s">
        <v>10751</v>
      </c>
      <c r="AE249" t="s">
        <v>10751</v>
      </c>
      <c r="AF249" t="s">
        <v>10751</v>
      </c>
      <c r="AG249" t="s">
        <v>10751</v>
      </c>
      <c r="AH249" t="s">
        <v>10751</v>
      </c>
      <c r="AI249" t="s">
        <v>10751</v>
      </c>
      <c r="AJ249" t="s">
        <v>10751</v>
      </c>
      <c r="AK249" t="s">
        <v>10751</v>
      </c>
      <c r="AL249" t="s">
        <v>10751</v>
      </c>
      <c r="AM249" t="s">
        <v>10751</v>
      </c>
      <c r="AN249" t="s">
        <v>10751</v>
      </c>
      <c r="AO249" t="s">
        <v>10751</v>
      </c>
      <c r="AP249" t="s">
        <v>10751</v>
      </c>
      <c r="AQ249" t="s">
        <v>10751</v>
      </c>
      <c r="AR249" t="s">
        <v>10751</v>
      </c>
      <c r="AS249" t="s">
        <v>10751</v>
      </c>
      <c r="AT249" t="s">
        <v>10751</v>
      </c>
      <c r="AU249" t="s">
        <v>10751</v>
      </c>
      <c r="AV249" t="s">
        <v>10751</v>
      </c>
      <c r="AW249" t="s">
        <v>10751</v>
      </c>
      <c r="AX249" t="s">
        <v>10751</v>
      </c>
      <c r="AY249" t="s">
        <v>10751</v>
      </c>
      <c r="AZ249" t="s">
        <v>10751</v>
      </c>
      <c r="BA249" t="s">
        <v>10751</v>
      </c>
      <c r="BB249" t="s">
        <v>10751</v>
      </c>
      <c r="BC249" t="s">
        <v>10751</v>
      </c>
      <c r="BD249" t="s">
        <v>10751</v>
      </c>
    </row>
    <row r="250" spans="1:56">
      <c r="A250" t="s">
        <v>10755</v>
      </c>
      <c r="B250">
        <v>8000</v>
      </c>
      <c r="C250">
        <v>2015</v>
      </c>
      <c r="D250" t="s">
        <v>10751</v>
      </c>
      <c r="E250" t="s">
        <v>10751</v>
      </c>
      <c r="F250" t="s">
        <v>10751</v>
      </c>
      <c r="H250" t="s">
        <v>10751</v>
      </c>
      <c r="I250" t="str">
        <f t="shared" si="10"/>
        <v/>
      </c>
      <c r="K250" t="s">
        <v>10751</v>
      </c>
      <c r="L250" t="s">
        <v>10751</v>
      </c>
      <c r="M250" t="s">
        <v>10751</v>
      </c>
      <c r="N250" t="s">
        <v>10751</v>
      </c>
      <c r="O250" t="s">
        <v>10751</v>
      </c>
      <c r="P250" t="s">
        <v>10751</v>
      </c>
      <c r="Q250" t="s">
        <v>10751</v>
      </c>
      <c r="R250" t="s">
        <v>10751</v>
      </c>
      <c r="S250" t="s">
        <v>10751</v>
      </c>
      <c r="T250" t="s">
        <v>10751</v>
      </c>
      <c r="U250" t="s">
        <v>10751</v>
      </c>
      <c r="V250" t="s">
        <v>10751</v>
      </c>
      <c r="W250" t="s">
        <v>10751</v>
      </c>
      <c r="X250" t="s">
        <v>10751</v>
      </c>
      <c r="Y250" t="s">
        <v>10751</v>
      </c>
      <c r="Z250" t="s">
        <v>10751</v>
      </c>
      <c r="AA250" t="s">
        <v>10751</v>
      </c>
      <c r="AB250" t="s">
        <v>10751</v>
      </c>
      <c r="AC250" t="s">
        <v>10751</v>
      </c>
      <c r="AD250" t="s">
        <v>10751</v>
      </c>
      <c r="AE250" t="s">
        <v>10751</v>
      </c>
      <c r="AF250" t="s">
        <v>10751</v>
      </c>
      <c r="AG250" t="s">
        <v>10751</v>
      </c>
      <c r="AH250" t="s">
        <v>10751</v>
      </c>
      <c r="AI250" t="s">
        <v>10751</v>
      </c>
      <c r="AJ250" t="s">
        <v>10751</v>
      </c>
      <c r="AK250" t="s">
        <v>10751</v>
      </c>
      <c r="AL250" t="s">
        <v>10751</v>
      </c>
      <c r="AM250" t="s">
        <v>10751</v>
      </c>
      <c r="AN250" t="s">
        <v>10751</v>
      </c>
      <c r="AO250" t="s">
        <v>10751</v>
      </c>
      <c r="AP250" t="s">
        <v>10751</v>
      </c>
      <c r="AQ250" t="s">
        <v>10751</v>
      </c>
      <c r="AR250" t="s">
        <v>10751</v>
      </c>
      <c r="AS250" t="s">
        <v>10751</v>
      </c>
      <c r="AT250" t="s">
        <v>10751</v>
      </c>
      <c r="AU250" t="s">
        <v>10751</v>
      </c>
      <c r="AV250" t="s">
        <v>10751</v>
      </c>
      <c r="AW250" t="s">
        <v>10751</v>
      </c>
      <c r="AX250" t="s">
        <v>10751</v>
      </c>
      <c r="AY250" t="s">
        <v>10751</v>
      </c>
      <c r="AZ250" t="s">
        <v>10751</v>
      </c>
      <c r="BA250" t="s">
        <v>10751</v>
      </c>
      <c r="BB250" t="s">
        <v>10751</v>
      </c>
      <c r="BC250" t="s">
        <v>10751</v>
      </c>
      <c r="BD250" t="s">
        <v>10751</v>
      </c>
    </row>
    <row r="251" spans="1:56">
      <c r="A251" t="s">
        <v>10755</v>
      </c>
      <c r="B251">
        <v>8000</v>
      </c>
      <c r="C251">
        <v>2016</v>
      </c>
      <c r="D251" t="s">
        <v>10751</v>
      </c>
      <c r="E251" t="s">
        <v>10751</v>
      </c>
      <c r="F251" t="s">
        <v>10751</v>
      </c>
      <c r="H251" t="s">
        <v>10751</v>
      </c>
      <c r="I251" t="str">
        <f t="shared" si="10"/>
        <v/>
      </c>
      <c r="K251" t="s">
        <v>10751</v>
      </c>
      <c r="L251" t="s">
        <v>10751</v>
      </c>
      <c r="M251" t="s">
        <v>10751</v>
      </c>
      <c r="N251" t="s">
        <v>10751</v>
      </c>
      <c r="O251" t="s">
        <v>10751</v>
      </c>
      <c r="P251" t="s">
        <v>10751</v>
      </c>
      <c r="Q251" t="s">
        <v>10751</v>
      </c>
      <c r="R251" t="s">
        <v>10751</v>
      </c>
      <c r="S251" t="s">
        <v>10751</v>
      </c>
      <c r="T251" t="s">
        <v>10751</v>
      </c>
      <c r="U251" t="s">
        <v>10751</v>
      </c>
      <c r="V251" t="s">
        <v>10751</v>
      </c>
      <c r="W251" t="s">
        <v>10751</v>
      </c>
      <c r="X251" t="s">
        <v>10751</v>
      </c>
      <c r="Y251" t="s">
        <v>10751</v>
      </c>
      <c r="Z251" t="s">
        <v>10751</v>
      </c>
      <c r="AA251" t="s">
        <v>10751</v>
      </c>
      <c r="AB251" t="s">
        <v>10751</v>
      </c>
      <c r="AC251" t="s">
        <v>10751</v>
      </c>
      <c r="AD251" t="s">
        <v>10751</v>
      </c>
      <c r="AE251" t="s">
        <v>10751</v>
      </c>
      <c r="AF251" t="s">
        <v>10751</v>
      </c>
      <c r="AG251" t="s">
        <v>10751</v>
      </c>
      <c r="AH251" t="s">
        <v>10751</v>
      </c>
      <c r="AI251" t="s">
        <v>10751</v>
      </c>
      <c r="AJ251" t="s">
        <v>10751</v>
      </c>
      <c r="AK251" t="s">
        <v>10751</v>
      </c>
      <c r="AL251" t="s">
        <v>10751</v>
      </c>
      <c r="AM251" t="s">
        <v>10751</v>
      </c>
      <c r="AN251" t="s">
        <v>10751</v>
      </c>
      <c r="AO251" t="s">
        <v>10751</v>
      </c>
      <c r="AP251" t="s">
        <v>10751</v>
      </c>
      <c r="AQ251" t="s">
        <v>10751</v>
      </c>
      <c r="AR251" t="s">
        <v>10751</v>
      </c>
      <c r="AS251" t="s">
        <v>10751</v>
      </c>
      <c r="AT251" t="s">
        <v>10751</v>
      </c>
      <c r="AU251" t="s">
        <v>10751</v>
      </c>
      <c r="AV251" t="s">
        <v>10751</v>
      </c>
      <c r="AW251" t="s">
        <v>10751</v>
      </c>
      <c r="AX251" t="s">
        <v>10751</v>
      </c>
      <c r="AY251" t="s">
        <v>10751</v>
      </c>
      <c r="AZ251" t="s">
        <v>10751</v>
      </c>
      <c r="BA251" t="s">
        <v>10751</v>
      </c>
      <c r="BB251" t="s">
        <v>10751</v>
      </c>
      <c r="BC251" t="s">
        <v>10751</v>
      </c>
      <c r="BD251" t="s">
        <v>10751</v>
      </c>
    </row>
    <row r="252" spans="1:56">
      <c r="A252" t="s">
        <v>10755</v>
      </c>
      <c r="B252">
        <v>8000</v>
      </c>
      <c r="C252">
        <v>2017</v>
      </c>
      <c r="D252" t="s">
        <v>10751</v>
      </c>
      <c r="E252" t="s">
        <v>10751</v>
      </c>
      <c r="F252" t="s">
        <v>10751</v>
      </c>
      <c r="H252" t="s">
        <v>10751</v>
      </c>
      <c r="I252" t="str">
        <f t="shared" si="10"/>
        <v/>
      </c>
      <c r="K252" t="s">
        <v>10751</v>
      </c>
      <c r="L252" t="s">
        <v>10751</v>
      </c>
      <c r="M252" t="s">
        <v>10751</v>
      </c>
      <c r="N252" t="s">
        <v>10751</v>
      </c>
      <c r="O252" t="s">
        <v>10751</v>
      </c>
      <c r="P252" t="s">
        <v>10751</v>
      </c>
      <c r="Q252" t="s">
        <v>10751</v>
      </c>
      <c r="R252" t="s">
        <v>10751</v>
      </c>
      <c r="S252" t="s">
        <v>10751</v>
      </c>
      <c r="T252" t="s">
        <v>10751</v>
      </c>
      <c r="U252" t="s">
        <v>10751</v>
      </c>
      <c r="V252" t="s">
        <v>10751</v>
      </c>
      <c r="W252" t="s">
        <v>10751</v>
      </c>
      <c r="X252" t="s">
        <v>10751</v>
      </c>
      <c r="Y252" t="s">
        <v>10751</v>
      </c>
      <c r="Z252" t="s">
        <v>10751</v>
      </c>
      <c r="AA252" t="s">
        <v>10751</v>
      </c>
      <c r="AB252" t="s">
        <v>10751</v>
      </c>
      <c r="AC252" t="s">
        <v>10751</v>
      </c>
      <c r="AD252" t="s">
        <v>10751</v>
      </c>
      <c r="AE252" t="s">
        <v>10751</v>
      </c>
      <c r="AF252" t="s">
        <v>10751</v>
      </c>
      <c r="AG252" t="s">
        <v>10751</v>
      </c>
      <c r="AH252" t="s">
        <v>10751</v>
      </c>
      <c r="AI252" t="s">
        <v>10751</v>
      </c>
      <c r="AJ252" t="s">
        <v>10751</v>
      </c>
      <c r="AK252" t="s">
        <v>10751</v>
      </c>
      <c r="AL252" t="s">
        <v>10751</v>
      </c>
      <c r="AM252" t="s">
        <v>10751</v>
      </c>
      <c r="AN252" t="s">
        <v>10751</v>
      </c>
      <c r="AO252" t="s">
        <v>10751</v>
      </c>
      <c r="AP252" t="s">
        <v>10751</v>
      </c>
      <c r="AQ252" t="s">
        <v>10751</v>
      </c>
      <c r="AR252" t="s">
        <v>10751</v>
      </c>
      <c r="AS252" t="s">
        <v>10751</v>
      </c>
      <c r="AT252" t="s">
        <v>10751</v>
      </c>
      <c r="AU252" t="s">
        <v>10751</v>
      </c>
      <c r="AV252" t="s">
        <v>10751</v>
      </c>
      <c r="AW252" t="s">
        <v>10751</v>
      </c>
      <c r="AX252" t="s">
        <v>10751</v>
      </c>
      <c r="AY252" t="s">
        <v>10751</v>
      </c>
      <c r="AZ252" t="s">
        <v>10751</v>
      </c>
      <c r="BA252" t="s">
        <v>10751</v>
      </c>
      <c r="BB252" t="s">
        <v>10751</v>
      </c>
      <c r="BC252" t="s">
        <v>10751</v>
      </c>
      <c r="BD252" t="s">
        <v>10751</v>
      </c>
    </row>
    <row r="253" spans="1:56">
      <c r="A253" t="s">
        <v>10755</v>
      </c>
      <c r="B253">
        <v>8000</v>
      </c>
      <c r="C253">
        <v>2018</v>
      </c>
      <c r="D253" t="s">
        <v>10751</v>
      </c>
      <c r="E253" t="s">
        <v>10751</v>
      </c>
      <c r="F253" t="s">
        <v>10751</v>
      </c>
      <c r="H253" t="s">
        <v>10751</v>
      </c>
      <c r="I253" t="str">
        <f t="shared" si="10"/>
        <v/>
      </c>
      <c r="K253" t="s">
        <v>10751</v>
      </c>
      <c r="L253" t="s">
        <v>10751</v>
      </c>
      <c r="M253" t="s">
        <v>10751</v>
      </c>
      <c r="N253" t="s">
        <v>10751</v>
      </c>
      <c r="O253" t="s">
        <v>10751</v>
      </c>
      <c r="P253" t="s">
        <v>10751</v>
      </c>
      <c r="Q253" t="s">
        <v>10751</v>
      </c>
      <c r="R253" t="s">
        <v>10751</v>
      </c>
      <c r="S253" t="s">
        <v>10751</v>
      </c>
      <c r="T253" t="s">
        <v>10751</v>
      </c>
      <c r="U253" t="s">
        <v>10751</v>
      </c>
      <c r="V253" t="s">
        <v>10751</v>
      </c>
      <c r="W253" t="s">
        <v>10751</v>
      </c>
      <c r="X253" t="s">
        <v>10751</v>
      </c>
      <c r="Y253" t="s">
        <v>10751</v>
      </c>
      <c r="Z253" t="s">
        <v>10751</v>
      </c>
      <c r="AA253" t="s">
        <v>10751</v>
      </c>
      <c r="AB253" t="s">
        <v>10751</v>
      </c>
      <c r="AC253" t="s">
        <v>10751</v>
      </c>
      <c r="AD253" t="s">
        <v>10751</v>
      </c>
      <c r="AE253" t="s">
        <v>10751</v>
      </c>
      <c r="AF253" t="s">
        <v>10751</v>
      </c>
      <c r="AG253" t="s">
        <v>10751</v>
      </c>
      <c r="AH253" t="s">
        <v>10751</v>
      </c>
      <c r="AI253" t="s">
        <v>10751</v>
      </c>
      <c r="AJ253" t="s">
        <v>10751</v>
      </c>
      <c r="AK253" t="s">
        <v>10751</v>
      </c>
      <c r="AL253" t="s">
        <v>10751</v>
      </c>
      <c r="AM253" t="s">
        <v>10751</v>
      </c>
      <c r="AN253" t="s">
        <v>10751</v>
      </c>
      <c r="AO253" t="s">
        <v>10751</v>
      </c>
      <c r="AP253" t="s">
        <v>10751</v>
      </c>
      <c r="AQ253" t="s">
        <v>10751</v>
      </c>
      <c r="AR253" t="s">
        <v>10751</v>
      </c>
      <c r="AS253" t="s">
        <v>10751</v>
      </c>
      <c r="AT253" t="s">
        <v>10751</v>
      </c>
      <c r="AU253" t="s">
        <v>10751</v>
      </c>
      <c r="AV253" t="s">
        <v>10751</v>
      </c>
      <c r="AW253" t="s">
        <v>10751</v>
      </c>
      <c r="AX253" t="s">
        <v>10751</v>
      </c>
      <c r="AY253" t="s">
        <v>10751</v>
      </c>
      <c r="AZ253" t="s">
        <v>10751</v>
      </c>
      <c r="BA253" t="s">
        <v>10751</v>
      </c>
      <c r="BB253" t="s">
        <v>10751</v>
      </c>
      <c r="BC253" t="s">
        <v>10751</v>
      </c>
      <c r="BD253" t="s">
        <v>10751</v>
      </c>
    </row>
    <row r="254" spans="1:56">
      <c r="A254" t="s">
        <v>10755</v>
      </c>
      <c r="B254">
        <v>8000</v>
      </c>
      <c r="C254">
        <v>2019</v>
      </c>
      <c r="D254" t="s">
        <v>10751</v>
      </c>
      <c r="E254" t="s">
        <v>10751</v>
      </c>
      <c r="F254" t="s">
        <v>10751</v>
      </c>
      <c r="H254" t="s">
        <v>10751</v>
      </c>
      <c r="I254" t="str">
        <f t="shared" si="10"/>
        <v/>
      </c>
      <c r="K254" t="s">
        <v>10751</v>
      </c>
      <c r="L254" t="s">
        <v>10751</v>
      </c>
      <c r="M254" t="s">
        <v>10751</v>
      </c>
      <c r="N254" t="s">
        <v>10751</v>
      </c>
      <c r="O254" t="s">
        <v>10751</v>
      </c>
      <c r="P254" t="s">
        <v>10751</v>
      </c>
      <c r="Q254" t="s">
        <v>10751</v>
      </c>
      <c r="R254" t="s">
        <v>10751</v>
      </c>
      <c r="S254" t="s">
        <v>10751</v>
      </c>
      <c r="T254" t="s">
        <v>10751</v>
      </c>
      <c r="U254" t="s">
        <v>10751</v>
      </c>
      <c r="V254" t="s">
        <v>10751</v>
      </c>
      <c r="W254" t="s">
        <v>10751</v>
      </c>
      <c r="X254" t="s">
        <v>10751</v>
      </c>
      <c r="Y254" t="s">
        <v>10751</v>
      </c>
      <c r="Z254" t="s">
        <v>10751</v>
      </c>
      <c r="AA254" t="s">
        <v>10751</v>
      </c>
      <c r="AB254" t="s">
        <v>10751</v>
      </c>
      <c r="AC254" t="s">
        <v>10751</v>
      </c>
      <c r="AD254" t="s">
        <v>10751</v>
      </c>
      <c r="AE254" t="s">
        <v>10751</v>
      </c>
      <c r="AF254" t="s">
        <v>10751</v>
      </c>
      <c r="AG254" t="s">
        <v>10751</v>
      </c>
      <c r="AH254" t="s">
        <v>10751</v>
      </c>
      <c r="AI254" t="s">
        <v>10751</v>
      </c>
      <c r="AJ254" t="s">
        <v>10751</v>
      </c>
      <c r="AK254" t="s">
        <v>10751</v>
      </c>
      <c r="AL254" t="s">
        <v>10751</v>
      </c>
      <c r="AM254" t="s">
        <v>10751</v>
      </c>
      <c r="AN254" t="s">
        <v>10751</v>
      </c>
      <c r="AO254" t="s">
        <v>10751</v>
      </c>
      <c r="AP254" t="s">
        <v>10751</v>
      </c>
      <c r="AQ254" t="s">
        <v>10751</v>
      </c>
      <c r="AR254" t="s">
        <v>10751</v>
      </c>
      <c r="AS254" t="s">
        <v>10751</v>
      </c>
      <c r="AT254" t="s">
        <v>10751</v>
      </c>
      <c r="AU254" t="s">
        <v>10751</v>
      </c>
      <c r="AV254" t="s">
        <v>10751</v>
      </c>
      <c r="AW254" t="s">
        <v>10751</v>
      </c>
      <c r="AX254" t="s">
        <v>10751</v>
      </c>
      <c r="AY254" t="s">
        <v>10751</v>
      </c>
      <c r="AZ254" t="s">
        <v>10751</v>
      </c>
      <c r="BA254" t="s">
        <v>10751</v>
      </c>
      <c r="BB254" t="s">
        <v>10751</v>
      </c>
      <c r="BC254" t="s">
        <v>10751</v>
      </c>
      <c r="BD254" t="s">
        <v>10751</v>
      </c>
    </row>
    <row r="255" spans="1:56">
      <c r="A255" t="s">
        <v>10755</v>
      </c>
      <c r="B255">
        <v>8000</v>
      </c>
      <c r="C255">
        <v>2020</v>
      </c>
      <c r="D255" t="s">
        <v>10751</v>
      </c>
      <c r="E255" t="s">
        <v>10751</v>
      </c>
      <c r="F255" t="s">
        <v>10751</v>
      </c>
      <c r="H255" t="s">
        <v>10751</v>
      </c>
      <c r="I255" t="str">
        <f t="shared" si="10"/>
        <v/>
      </c>
      <c r="K255" t="s">
        <v>10751</v>
      </c>
      <c r="L255" t="s">
        <v>10751</v>
      </c>
      <c r="M255" t="s">
        <v>10751</v>
      </c>
      <c r="N255" t="s">
        <v>10751</v>
      </c>
      <c r="O255" t="s">
        <v>10751</v>
      </c>
      <c r="P255" t="s">
        <v>10751</v>
      </c>
      <c r="Q255" t="s">
        <v>10751</v>
      </c>
      <c r="R255" t="s">
        <v>10751</v>
      </c>
      <c r="S255" t="s">
        <v>10751</v>
      </c>
      <c r="T255" t="s">
        <v>10751</v>
      </c>
      <c r="U255" t="s">
        <v>10751</v>
      </c>
      <c r="V255" t="s">
        <v>10751</v>
      </c>
      <c r="W255" t="s">
        <v>10751</v>
      </c>
      <c r="X255" t="s">
        <v>10751</v>
      </c>
      <c r="Y255" t="s">
        <v>10751</v>
      </c>
      <c r="Z255" t="s">
        <v>10751</v>
      </c>
      <c r="AA255" t="s">
        <v>10751</v>
      </c>
      <c r="AB255" t="s">
        <v>10751</v>
      </c>
      <c r="AC255" t="s">
        <v>10751</v>
      </c>
      <c r="AD255" t="s">
        <v>10751</v>
      </c>
      <c r="AE255" t="s">
        <v>10751</v>
      </c>
      <c r="AF255" t="s">
        <v>10751</v>
      </c>
      <c r="AG255" t="s">
        <v>10751</v>
      </c>
      <c r="AH255" t="s">
        <v>10751</v>
      </c>
      <c r="AI255" t="s">
        <v>10751</v>
      </c>
      <c r="AJ255" t="s">
        <v>10751</v>
      </c>
      <c r="AK255" t="s">
        <v>10751</v>
      </c>
      <c r="AL255" t="s">
        <v>10751</v>
      </c>
      <c r="AM255" t="s">
        <v>10751</v>
      </c>
      <c r="AN255" t="s">
        <v>10751</v>
      </c>
      <c r="AO255" t="s">
        <v>10751</v>
      </c>
      <c r="AP255" t="s">
        <v>10751</v>
      </c>
      <c r="AQ255" t="s">
        <v>10751</v>
      </c>
      <c r="AR255" t="s">
        <v>10751</v>
      </c>
      <c r="AS255" t="s">
        <v>10751</v>
      </c>
      <c r="AT255" t="s">
        <v>10751</v>
      </c>
      <c r="AU255" t="s">
        <v>10751</v>
      </c>
      <c r="AV255" t="s">
        <v>10751</v>
      </c>
      <c r="AW255" t="s">
        <v>10751</v>
      </c>
      <c r="AX255" t="s">
        <v>10751</v>
      </c>
      <c r="AY255" t="s">
        <v>10751</v>
      </c>
      <c r="AZ255" t="s">
        <v>10751</v>
      </c>
      <c r="BA255" t="s">
        <v>10751</v>
      </c>
      <c r="BB255" t="s">
        <v>10751</v>
      </c>
      <c r="BC255" t="s">
        <v>10751</v>
      </c>
      <c r="BD255" t="s">
        <v>10751</v>
      </c>
    </row>
    <row r="256" spans="1:56">
      <c r="A256" t="s">
        <v>10755</v>
      </c>
      <c r="B256">
        <v>8000</v>
      </c>
      <c r="C256">
        <v>2021</v>
      </c>
      <c r="D256" t="s">
        <v>10751</v>
      </c>
      <c r="E256" t="s">
        <v>10751</v>
      </c>
      <c r="F256" t="s">
        <v>10751</v>
      </c>
      <c r="G256" t="str">
        <f>IFERROR(F256*E256,"")</f>
        <v/>
      </c>
      <c r="H256" t="s">
        <v>10751</v>
      </c>
      <c r="I256" t="str">
        <f t="shared" si="10"/>
        <v/>
      </c>
      <c r="J256" t="str">
        <f>IFERROR(M256*E256,"")</f>
        <v/>
      </c>
      <c r="K256" t="s">
        <v>10751</v>
      </c>
      <c r="L256" t="s">
        <v>10751</v>
      </c>
      <c r="M256" t="s">
        <v>10751</v>
      </c>
      <c r="N256" t="s">
        <v>10751</v>
      </c>
      <c r="O256" t="s">
        <v>10751</v>
      </c>
      <c r="P256" t="s">
        <v>10751</v>
      </c>
      <c r="Q256" t="s">
        <v>10751</v>
      </c>
      <c r="R256" t="s">
        <v>10751</v>
      </c>
      <c r="S256" t="s">
        <v>10751</v>
      </c>
      <c r="T256" t="s">
        <v>10751</v>
      </c>
      <c r="U256" t="s">
        <v>10751</v>
      </c>
      <c r="V256" t="s">
        <v>10751</v>
      </c>
      <c r="W256" t="s">
        <v>10751</v>
      </c>
      <c r="X256" t="s">
        <v>10751</v>
      </c>
      <c r="Y256" t="s">
        <v>10751</v>
      </c>
      <c r="Z256" t="s">
        <v>10751</v>
      </c>
      <c r="AA256" t="s">
        <v>10751</v>
      </c>
      <c r="AB256" t="s">
        <v>10751</v>
      </c>
      <c r="AC256" t="s">
        <v>10751</v>
      </c>
      <c r="AD256" t="s">
        <v>10751</v>
      </c>
      <c r="AE256" t="s">
        <v>10751</v>
      </c>
      <c r="AF256" t="s">
        <v>10751</v>
      </c>
      <c r="AG256" t="s">
        <v>10751</v>
      </c>
      <c r="AH256" t="s">
        <v>10751</v>
      </c>
      <c r="AI256" t="s">
        <v>10751</v>
      </c>
      <c r="AJ256" t="s">
        <v>10751</v>
      </c>
      <c r="AK256" t="s">
        <v>10751</v>
      </c>
      <c r="AL256" t="s">
        <v>10751</v>
      </c>
      <c r="AM256" t="s">
        <v>10751</v>
      </c>
      <c r="AN256" t="s">
        <v>10751</v>
      </c>
      <c r="AO256" t="s">
        <v>10751</v>
      </c>
      <c r="AP256" t="s">
        <v>10751</v>
      </c>
      <c r="AQ256" t="s">
        <v>10751</v>
      </c>
      <c r="AR256" t="s">
        <v>10751</v>
      </c>
      <c r="AS256" t="s">
        <v>10751</v>
      </c>
      <c r="AT256" t="s">
        <v>10751</v>
      </c>
      <c r="AU256" t="s">
        <v>10751</v>
      </c>
      <c r="AV256" t="s">
        <v>10751</v>
      </c>
      <c r="AW256" t="s">
        <v>10751</v>
      </c>
      <c r="AX256" t="s">
        <v>10751</v>
      </c>
      <c r="AY256" t="s">
        <v>10751</v>
      </c>
      <c r="AZ256" t="s">
        <v>10751</v>
      </c>
      <c r="BA256" t="s">
        <v>10751</v>
      </c>
      <c r="BB256" t="s">
        <v>10751</v>
      </c>
      <c r="BC256" t="s">
        <v>10751</v>
      </c>
      <c r="BD256" t="s">
        <v>10751</v>
      </c>
    </row>
    <row r="257" spans="1:56">
      <c r="A257" t="s">
        <v>10755</v>
      </c>
      <c r="B257">
        <v>8000</v>
      </c>
      <c r="C257" t="s">
        <v>10752</v>
      </c>
      <c r="D257" t="s">
        <v>10751</v>
      </c>
      <c r="E257" t="s">
        <v>10751</v>
      </c>
      <c r="F257" t="s">
        <v>10751</v>
      </c>
      <c r="H257" t="s">
        <v>10751</v>
      </c>
      <c r="I257" t="str">
        <f t="shared" si="10"/>
        <v/>
      </c>
      <c r="K257" t="s">
        <v>10751</v>
      </c>
      <c r="L257" t="s">
        <v>10751</v>
      </c>
      <c r="M257" t="s">
        <v>10751</v>
      </c>
      <c r="N257" t="s">
        <v>10751</v>
      </c>
      <c r="O257" t="s">
        <v>10751</v>
      </c>
      <c r="P257" t="s">
        <v>10751</v>
      </c>
      <c r="Q257" t="s">
        <v>10751</v>
      </c>
      <c r="R257" t="s">
        <v>10751</v>
      </c>
      <c r="S257" t="s">
        <v>10751</v>
      </c>
      <c r="T257" t="s">
        <v>10751</v>
      </c>
      <c r="U257" t="s">
        <v>10751</v>
      </c>
      <c r="V257" t="s">
        <v>10751</v>
      </c>
      <c r="W257" t="s">
        <v>10751</v>
      </c>
      <c r="X257" t="s">
        <v>10751</v>
      </c>
      <c r="Y257" t="s">
        <v>10751</v>
      </c>
      <c r="Z257" t="s">
        <v>10751</v>
      </c>
      <c r="AA257" t="s">
        <v>10751</v>
      </c>
      <c r="AB257" t="s">
        <v>10751</v>
      </c>
      <c r="AC257" t="s">
        <v>10751</v>
      </c>
      <c r="AD257" t="s">
        <v>10751</v>
      </c>
      <c r="AE257" t="s">
        <v>10751</v>
      </c>
      <c r="AF257" t="s">
        <v>10751</v>
      </c>
      <c r="AG257" t="s">
        <v>10751</v>
      </c>
      <c r="AH257" t="s">
        <v>10751</v>
      </c>
      <c r="AI257" t="s">
        <v>10751</v>
      </c>
      <c r="AJ257" t="s">
        <v>10751</v>
      </c>
      <c r="AK257" t="s">
        <v>10751</v>
      </c>
      <c r="AL257" t="s">
        <v>10751</v>
      </c>
      <c r="AM257" t="s">
        <v>10751</v>
      </c>
      <c r="AN257" t="s">
        <v>10751</v>
      </c>
      <c r="AO257" t="s">
        <v>10751</v>
      </c>
      <c r="AP257" t="s">
        <v>10751</v>
      </c>
      <c r="AQ257" t="s">
        <v>10751</v>
      </c>
      <c r="AR257" t="s">
        <v>10751</v>
      </c>
      <c r="AS257" t="s">
        <v>10751</v>
      </c>
      <c r="AT257" t="s">
        <v>10751</v>
      </c>
      <c r="AU257" t="s">
        <v>10751</v>
      </c>
      <c r="AV257" t="s">
        <v>10751</v>
      </c>
      <c r="AW257" t="s">
        <v>10751</v>
      </c>
      <c r="AX257" t="s">
        <v>10751</v>
      </c>
      <c r="AY257" t="s">
        <v>10751</v>
      </c>
      <c r="AZ257" t="s">
        <v>10751</v>
      </c>
      <c r="BA257" t="s">
        <v>10751</v>
      </c>
      <c r="BB257" t="s">
        <v>10751</v>
      </c>
      <c r="BC257" t="s">
        <v>10751</v>
      </c>
      <c r="BD257" t="s">
        <v>10751</v>
      </c>
    </row>
    <row r="258" spans="1:56">
      <c r="A258" t="s">
        <v>10753</v>
      </c>
      <c r="B258">
        <v>8500</v>
      </c>
      <c r="C258">
        <v>1975</v>
      </c>
      <c r="D258" t="s">
        <v>10751</v>
      </c>
      <c r="E258" t="s">
        <v>10751</v>
      </c>
      <c r="F258" t="s">
        <v>10751</v>
      </c>
      <c r="H258" t="s">
        <v>10751</v>
      </c>
      <c r="I258" t="str">
        <f t="shared" si="10"/>
        <v/>
      </c>
      <c r="K258" t="s">
        <v>10751</v>
      </c>
      <c r="L258" t="s">
        <v>10751</v>
      </c>
      <c r="M258" t="s">
        <v>10751</v>
      </c>
      <c r="N258" t="s">
        <v>10751</v>
      </c>
      <c r="O258" t="s">
        <v>10751</v>
      </c>
      <c r="P258" t="s">
        <v>10751</v>
      </c>
      <c r="Q258" t="s">
        <v>10751</v>
      </c>
      <c r="R258" t="s">
        <v>10751</v>
      </c>
      <c r="S258" t="s">
        <v>10751</v>
      </c>
      <c r="T258" t="s">
        <v>10751</v>
      </c>
      <c r="U258" t="s">
        <v>10751</v>
      </c>
      <c r="V258" t="s">
        <v>10751</v>
      </c>
      <c r="W258" t="s">
        <v>10751</v>
      </c>
      <c r="X258" t="s">
        <v>10751</v>
      </c>
      <c r="Y258" t="s">
        <v>10751</v>
      </c>
      <c r="Z258" t="s">
        <v>10751</v>
      </c>
      <c r="AA258" t="s">
        <v>10751</v>
      </c>
      <c r="AB258" t="s">
        <v>10751</v>
      </c>
      <c r="AC258" t="s">
        <v>10751</v>
      </c>
      <c r="AD258" t="s">
        <v>10751</v>
      </c>
      <c r="AE258" t="s">
        <v>10751</v>
      </c>
      <c r="AF258" t="s">
        <v>10751</v>
      </c>
      <c r="AG258" t="s">
        <v>10751</v>
      </c>
      <c r="AH258" t="s">
        <v>10751</v>
      </c>
      <c r="AI258" t="s">
        <v>10751</v>
      </c>
      <c r="AJ258" t="s">
        <v>10751</v>
      </c>
      <c r="AK258" t="s">
        <v>10751</v>
      </c>
      <c r="AL258" t="s">
        <v>10751</v>
      </c>
      <c r="AM258" t="s">
        <v>10751</v>
      </c>
      <c r="AN258" t="s">
        <v>10751</v>
      </c>
      <c r="AO258" t="s">
        <v>10751</v>
      </c>
      <c r="AP258" t="s">
        <v>10751</v>
      </c>
      <c r="AQ258" t="s">
        <v>10751</v>
      </c>
      <c r="AR258" t="s">
        <v>10751</v>
      </c>
      <c r="AS258" t="s">
        <v>10751</v>
      </c>
      <c r="AT258" t="s">
        <v>10751</v>
      </c>
      <c r="AU258" t="s">
        <v>10751</v>
      </c>
      <c r="AV258" t="s">
        <v>10751</v>
      </c>
      <c r="AW258" t="s">
        <v>10751</v>
      </c>
      <c r="AX258" t="s">
        <v>10751</v>
      </c>
      <c r="AY258" t="s">
        <v>10751</v>
      </c>
      <c r="AZ258" t="s">
        <v>10751</v>
      </c>
      <c r="BA258" t="s">
        <v>10751</v>
      </c>
      <c r="BB258" t="s">
        <v>10751</v>
      </c>
      <c r="BC258" t="s">
        <v>10751</v>
      </c>
      <c r="BD258" t="s">
        <v>10751</v>
      </c>
    </row>
    <row r="259" spans="1:56">
      <c r="A259" t="s">
        <v>10753</v>
      </c>
      <c r="B259">
        <v>8500</v>
      </c>
      <c r="C259">
        <v>1976</v>
      </c>
      <c r="D259" t="s">
        <v>10751</v>
      </c>
      <c r="E259" t="s">
        <v>10751</v>
      </c>
      <c r="F259" t="s">
        <v>10751</v>
      </c>
      <c r="H259" t="s">
        <v>10751</v>
      </c>
      <c r="I259" t="str">
        <f t="shared" si="10"/>
        <v/>
      </c>
      <c r="K259" t="s">
        <v>10751</v>
      </c>
      <c r="L259" t="s">
        <v>10751</v>
      </c>
      <c r="M259" t="s">
        <v>10751</v>
      </c>
      <c r="N259" t="s">
        <v>10751</v>
      </c>
      <c r="O259" t="s">
        <v>10751</v>
      </c>
      <c r="P259" t="s">
        <v>10751</v>
      </c>
      <c r="Q259" t="s">
        <v>10751</v>
      </c>
      <c r="R259" t="s">
        <v>10751</v>
      </c>
      <c r="S259" t="s">
        <v>10751</v>
      </c>
      <c r="T259" t="s">
        <v>10751</v>
      </c>
      <c r="U259" t="s">
        <v>10751</v>
      </c>
      <c r="V259" t="s">
        <v>10751</v>
      </c>
      <c r="W259" t="s">
        <v>10751</v>
      </c>
      <c r="X259" t="s">
        <v>10751</v>
      </c>
      <c r="Y259" t="s">
        <v>10751</v>
      </c>
      <c r="Z259" t="s">
        <v>10751</v>
      </c>
      <c r="AA259" t="s">
        <v>10751</v>
      </c>
      <c r="AB259" t="s">
        <v>10751</v>
      </c>
      <c r="AC259" t="s">
        <v>10751</v>
      </c>
      <c r="AD259" t="s">
        <v>10751</v>
      </c>
      <c r="AE259" t="s">
        <v>10751</v>
      </c>
      <c r="AF259" t="s">
        <v>10751</v>
      </c>
      <c r="AG259" t="s">
        <v>10751</v>
      </c>
      <c r="AH259" t="s">
        <v>10751</v>
      </c>
      <c r="AI259" t="s">
        <v>10751</v>
      </c>
      <c r="AJ259" t="s">
        <v>10751</v>
      </c>
      <c r="AK259" t="s">
        <v>10751</v>
      </c>
      <c r="AL259" t="s">
        <v>10751</v>
      </c>
      <c r="AM259" t="s">
        <v>10751</v>
      </c>
      <c r="AN259" t="s">
        <v>10751</v>
      </c>
      <c r="AO259" t="s">
        <v>10751</v>
      </c>
      <c r="AP259" t="s">
        <v>10751</v>
      </c>
      <c r="AQ259" t="s">
        <v>10751</v>
      </c>
      <c r="AR259" t="s">
        <v>10751</v>
      </c>
      <c r="AS259" t="s">
        <v>10751</v>
      </c>
      <c r="AT259" t="s">
        <v>10751</v>
      </c>
      <c r="AU259" t="s">
        <v>10751</v>
      </c>
      <c r="AV259" t="s">
        <v>10751</v>
      </c>
      <c r="AW259" t="s">
        <v>10751</v>
      </c>
      <c r="AX259" t="s">
        <v>10751</v>
      </c>
      <c r="AY259" t="s">
        <v>10751</v>
      </c>
      <c r="AZ259" t="s">
        <v>10751</v>
      </c>
      <c r="BA259" t="s">
        <v>10751</v>
      </c>
      <c r="BB259" t="s">
        <v>10751</v>
      </c>
      <c r="BC259" t="s">
        <v>10751</v>
      </c>
      <c r="BD259" t="s">
        <v>10751</v>
      </c>
    </row>
    <row r="260" spans="1:56">
      <c r="A260" t="s">
        <v>10753</v>
      </c>
      <c r="B260">
        <v>8500</v>
      </c>
      <c r="C260">
        <v>1977</v>
      </c>
      <c r="D260" t="s">
        <v>10751</v>
      </c>
      <c r="E260" t="s">
        <v>10751</v>
      </c>
      <c r="F260" t="s">
        <v>10751</v>
      </c>
      <c r="H260" t="s">
        <v>10751</v>
      </c>
      <c r="I260" t="str">
        <f t="shared" si="10"/>
        <v/>
      </c>
      <c r="K260" t="s">
        <v>10751</v>
      </c>
      <c r="L260" t="s">
        <v>10751</v>
      </c>
      <c r="M260" t="s">
        <v>10751</v>
      </c>
      <c r="N260" t="s">
        <v>10751</v>
      </c>
      <c r="O260" t="s">
        <v>10751</v>
      </c>
      <c r="P260" t="s">
        <v>10751</v>
      </c>
      <c r="Q260" t="s">
        <v>10751</v>
      </c>
      <c r="R260" t="s">
        <v>10751</v>
      </c>
      <c r="S260" t="s">
        <v>10751</v>
      </c>
      <c r="T260" t="s">
        <v>10751</v>
      </c>
      <c r="U260" t="s">
        <v>10751</v>
      </c>
      <c r="V260" t="s">
        <v>10751</v>
      </c>
      <c r="W260" t="s">
        <v>10751</v>
      </c>
      <c r="X260" t="s">
        <v>10751</v>
      </c>
      <c r="Y260" t="s">
        <v>10751</v>
      </c>
      <c r="Z260" t="s">
        <v>10751</v>
      </c>
      <c r="AA260" t="s">
        <v>10751</v>
      </c>
      <c r="AB260" t="s">
        <v>10751</v>
      </c>
      <c r="AC260" t="s">
        <v>10751</v>
      </c>
      <c r="AD260" t="s">
        <v>10751</v>
      </c>
      <c r="AE260" t="s">
        <v>10751</v>
      </c>
      <c r="AF260" t="s">
        <v>10751</v>
      </c>
      <c r="AG260" t="s">
        <v>10751</v>
      </c>
      <c r="AH260" t="s">
        <v>10751</v>
      </c>
      <c r="AI260" t="s">
        <v>10751</v>
      </c>
      <c r="AJ260" t="s">
        <v>10751</v>
      </c>
      <c r="AK260" t="s">
        <v>10751</v>
      </c>
      <c r="AL260" t="s">
        <v>10751</v>
      </c>
      <c r="AM260" t="s">
        <v>10751</v>
      </c>
      <c r="AN260" t="s">
        <v>10751</v>
      </c>
      <c r="AO260" t="s">
        <v>10751</v>
      </c>
      <c r="AP260" t="s">
        <v>10751</v>
      </c>
      <c r="AQ260" t="s">
        <v>10751</v>
      </c>
      <c r="AR260" t="s">
        <v>10751</v>
      </c>
      <c r="AS260" t="s">
        <v>10751</v>
      </c>
      <c r="AT260" t="s">
        <v>10751</v>
      </c>
      <c r="AU260" t="s">
        <v>10751</v>
      </c>
      <c r="AV260" t="s">
        <v>10751</v>
      </c>
      <c r="AW260" t="s">
        <v>10751</v>
      </c>
      <c r="AX260" t="s">
        <v>10751</v>
      </c>
      <c r="AY260" t="s">
        <v>10751</v>
      </c>
      <c r="AZ260" t="s">
        <v>10751</v>
      </c>
      <c r="BA260" t="s">
        <v>10751</v>
      </c>
      <c r="BB260" t="s">
        <v>10751</v>
      </c>
      <c r="BC260" t="s">
        <v>10751</v>
      </c>
      <c r="BD260" t="s">
        <v>10751</v>
      </c>
    </row>
    <row r="261" spans="1:56">
      <c r="A261" t="s">
        <v>10753</v>
      </c>
      <c r="B261">
        <v>8500</v>
      </c>
      <c r="C261">
        <v>1978</v>
      </c>
      <c r="D261" t="s">
        <v>10751</v>
      </c>
      <c r="E261" t="s">
        <v>10751</v>
      </c>
      <c r="F261" t="s">
        <v>10751</v>
      </c>
      <c r="H261" t="s">
        <v>10751</v>
      </c>
      <c r="I261" t="str">
        <f t="shared" si="10"/>
        <v/>
      </c>
      <c r="K261" t="s">
        <v>10751</v>
      </c>
      <c r="L261" t="s">
        <v>10751</v>
      </c>
      <c r="M261" t="s">
        <v>10751</v>
      </c>
      <c r="N261" t="s">
        <v>10751</v>
      </c>
      <c r="O261" t="s">
        <v>10751</v>
      </c>
      <c r="P261" t="s">
        <v>10751</v>
      </c>
      <c r="Q261" t="s">
        <v>10751</v>
      </c>
      <c r="R261" t="s">
        <v>10751</v>
      </c>
      <c r="S261" t="s">
        <v>10751</v>
      </c>
      <c r="T261" t="s">
        <v>10751</v>
      </c>
      <c r="U261" t="s">
        <v>10751</v>
      </c>
      <c r="V261" t="s">
        <v>10751</v>
      </c>
      <c r="W261" t="s">
        <v>10751</v>
      </c>
      <c r="X261" t="s">
        <v>10751</v>
      </c>
      <c r="Y261" t="s">
        <v>10751</v>
      </c>
      <c r="Z261" t="s">
        <v>10751</v>
      </c>
      <c r="AA261" t="s">
        <v>10751</v>
      </c>
      <c r="AB261" t="s">
        <v>10751</v>
      </c>
      <c r="AC261" t="s">
        <v>10751</v>
      </c>
      <c r="AD261" t="s">
        <v>10751</v>
      </c>
      <c r="AE261" t="s">
        <v>10751</v>
      </c>
      <c r="AF261" t="s">
        <v>10751</v>
      </c>
      <c r="AG261" t="s">
        <v>10751</v>
      </c>
      <c r="AH261" t="s">
        <v>10751</v>
      </c>
      <c r="AI261" t="s">
        <v>10751</v>
      </c>
      <c r="AJ261" t="s">
        <v>10751</v>
      </c>
      <c r="AK261" t="s">
        <v>10751</v>
      </c>
      <c r="AL261" t="s">
        <v>10751</v>
      </c>
      <c r="AM261" t="s">
        <v>10751</v>
      </c>
      <c r="AN261" t="s">
        <v>10751</v>
      </c>
      <c r="AO261" t="s">
        <v>10751</v>
      </c>
      <c r="AP261" t="s">
        <v>10751</v>
      </c>
      <c r="AQ261" t="s">
        <v>10751</v>
      </c>
      <c r="AR261" t="s">
        <v>10751</v>
      </c>
      <c r="AS261" t="s">
        <v>10751</v>
      </c>
      <c r="AT261" t="s">
        <v>10751</v>
      </c>
      <c r="AU261" t="s">
        <v>10751</v>
      </c>
      <c r="AV261" t="s">
        <v>10751</v>
      </c>
      <c r="AW261" t="s">
        <v>10751</v>
      </c>
      <c r="AX261" t="s">
        <v>10751</v>
      </c>
      <c r="AY261" t="s">
        <v>10751</v>
      </c>
      <c r="AZ261" t="s">
        <v>10751</v>
      </c>
      <c r="BA261" t="s">
        <v>10751</v>
      </c>
      <c r="BB261" t="s">
        <v>10751</v>
      </c>
      <c r="BC261" t="s">
        <v>10751</v>
      </c>
      <c r="BD261" t="s">
        <v>10751</v>
      </c>
    </row>
    <row r="262" spans="1:56">
      <c r="A262" t="s">
        <v>10753</v>
      </c>
      <c r="B262">
        <v>8500</v>
      </c>
      <c r="C262">
        <v>1979</v>
      </c>
      <c r="D262" t="s">
        <v>10751</v>
      </c>
      <c r="E262" t="s">
        <v>10751</v>
      </c>
      <c r="F262" t="s">
        <v>10751</v>
      </c>
      <c r="H262" t="s">
        <v>10751</v>
      </c>
      <c r="I262" t="str">
        <f t="shared" si="10"/>
        <v/>
      </c>
      <c r="K262" t="s">
        <v>10751</v>
      </c>
      <c r="L262" t="s">
        <v>10751</v>
      </c>
      <c r="M262" t="s">
        <v>10751</v>
      </c>
      <c r="N262" t="s">
        <v>10751</v>
      </c>
      <c r="O262" t="s">
        <v>10751</v>
      </c>
      <c r="P262" t="s">
        <v>10751</v>
      </c>
      <c r="Q262" t="s">
        <v>10751</v>
      </c>
      <c r="R262" t="s">
        <v>10751</v>
      </c>
      <c r="S262" t="s">
        <v>10751</v>
      </c>
      <c r="T262" t="s">
        <v>10751</v>
      </c>
      <c r="U262" t="s">
        <v>10751</v>
      </c>
      <c r="V262" t="s">
        <v>10751</v>
      </c>
      <c r="W262" t="s">
        <v>10751</v>
      </c>
      <c r="X262" t="s">
        <v>10751</v>
      </c>
      <c r="Y262" t="s">
        <v>10751</v>
      </c>
      <c r="Z262" t="s">
        <v>10751</v>
      </c>
      <c r="AA262" t="s">
        <v>10751</v>
      </c>
      <c r="AB262" t="s">
        <v>10751</v>
      </c>
      <c r="AC262" t="s">
        <v>10751</v>
      </c>
      <c r="AD262" t="s">
        <v>10751</v>
      </c>
      <c r="AE262" t="s">
        <v>10751</v>
      </c>
      <c r="AF262" t="s">
        <v>10751</v>
      </c>
      <c r="AG262" t="s">
        <v>10751</v>
      </c>
      <c r="AH262" t="s">
        <v>10751</v>
      </c>
      <c r="AI262" t="s">
        <v>10751</v>
      </c>
      <c r="AJ262" t="s">
        <v>10751</v>
      </c>
      <c r="AK262" t="s">
        <v>10751</v>
      </c>
      <c r="AL262" t="s">
        <v>10751</v>
      </c>
      <c r="AM262" t="s">
        <v>10751</v>
      </c>
      <c r="AN262" t="s">
        <v>10751</v>
      </c>
      <c r="AO262" t="s">
        <v>10751</v>
      </c>
      <c r="AP262" t="s">
        <v>10751</v>
      </c>
      <c r="AQ262" t="s">
        <v>10751</v>
      </c>
      <c r="AR262" t="s">
        <v>10751</v>
      </c>
      <c r="AS262" t="s">
        <v>10751</v>
      </c>
      <c r="AT262" t="s">
        <v>10751</v>
      </c>
      <c r="AU262" t="s">
        <v>10751</v>
      </c>
      <c r="AV262" t="s">
        <v>10751</v>
      </c>
      <c r="AW262" t="s">
        <v>10751</v>
      </c>
      <c r="AX262" t="s">
        <v>10751</v>
      </c>
      <c r="AY262" t="s">
        <v>10751</v>
      </c>
      <c r="AZ262" t="s">
        <v>10751</v>
      </c>
      <c r="BA262" t="s">
        <v>10751</v>
      </c>
      <c r="BB262" t="s">
        <v>10751</v>
      </c>
      <c r="BC262" t="s">
        <v>10751</v>
      </c>
      <c r="BD262" t="s">
        <v>10751</v>
      </c>
    </row>
    <row r="263" spans="1:56">
      <c r="A263" t="s">
        <v>10753</v>
      </c>
      <c r="B263">
        <v>8500</v>
      </c>
      <c r="C263">
        <v>1980</v>
      </c>
      <c r="D263" t="s">
        <v>10751</v>
      </c>
      <c r="E263" t="s">
        <v>10751</v>
      </c>
      <c r="F263" t="s">
        <v>10751</v>
      </c>
      <c r="H263" t="s">
        <v>10751</v>
      </c>
      <c r="I263" t="str">
        <f t="shared" si="10"/>
        <v/>
      </c>
      <c r="K263" t="s">
        <v>10751</v>
      </c>
      <c r="L263" t="s">
        <v>10751</v>
      </c>
      <c r="M263" t="s">
        <v>10751</v>
      </c>
      <c r="N263" t="s">
        <v>10751</v>
      </c>
      <c r="O263" t="s">
        <v>10751</v>
      </c>
      <c r="P263" t="s">
        <v>10751</v>
      </c>
      <c r="Q263" t="s">
        <v>10751</v>
      </c>
      <c r="R263" t="s">
        <v>10751</v>
      </c>
      <c r="S263" t="s">
        <v>10751</v>
      </c>
      <c r="T263" t="s">
        <v>10751</v>
      </c>
      <c r="U263" t="s">
        <v>10751</v>
      </c>
      <c r="V263" t="s">
        <v>10751</v>
      </c>
      <c r="W263" t="s">
        <v>10751</v>
      </c>
      <c r="X263" t="s">
        <v>10751</v>
      </c>
      <c r="Y263" t="s">
        <v>10751</v>
      </c>
      <c r="Z263" t="s">
        <v>10751</v>
      </c>
      <c r="AA263" t="s">
        <v>10751</v>
      </c>
      <c r="AB263" t="s">
        <v>10751</v>
      </c>
      <c r="AC263" t="s">
        <v>10751</v>
      </c>
      <c r="AD263" t="s">
        <v>10751</v>
      </c>
      <c r="AE263" t="s">
        <v>10751</v>
      </c>
      <c r="AF263" t="s">
        <v>10751</v>
      </c>
      <c r="AG263" t="s">
        <v>10751</v>
      </c>
      <c r="AH263" t="s">
        <v>10751</v>
      </c>
      <c r="AI263" t="s">
        <v>10751</v>
      </c>
      <c r="AJ263" t="s">
        <v>10751</v>
      </c>
      <c r="AK263" t="s">
        <v>10751</v>
      </c>
      <c r="AL263" t="s">
        <v>10751</v>
      </c>
      <c r="AM263" t="s">
        <v>10751</v>
      </c>
      <c r="AN263" t="s">
        <v>10751</v>
      </c>
      <c r="AO263" t="s">
        <v>10751</v>
      </c>
      <c r="AP263" t="s">
        <v>10751</v>
      </c>
      <c r="AQ263" t="s">
        <v>10751</v>
      </c>
      <c r="AR263" t="s">
        <v>10751</v>
      </c>
      <c r="AS263" t="s">
        <v>10751</v>
      </c>
      <c r="AT263" t="s">
        <v>10751</v>
      </c>
      <c r="AU263" t="s">
        <v>10751</v>
      </c>
      <c r="AV263" t="s">
        <v>10751</v>
      </c>
      <c r="AW263" t="s">
        <v>10751</v>
      </c>
      <c r="AX263" t="s">
        <v>10751</v>
      </c>
      <c r="AY263" t="s">
        <v>10751</v>
      </c>
      <c r="AZ263" t="s">
        <v>10751</v>
      </c>
      <c r="BA263" t="s">
        <v>10751</v>
      </c>
      <c r="BB263" t="s">
        <v>10751</v>
      </c>
      <c r="BC263" t="s">
        <v>10751</v>
      </c>
      <c r="BD263" t="s">
        <v>10751</v>
      </c>
    </row>
    <row r="264" spans="1:56">
      <c r="A264" t="s">
        <v>10753</v>
      </c>
      <c r="B264">
        <v>8500</v>
      </c>
      <c r="C264">
        <v>1981</v>
      </c>
      <c r="D264" t="s">
        <v>10751</v>
      </c>
      <c r="E264" t="s">
        <v>10751</v>
      </c>
      <c r="F264" t="s">
        <v>10751</v>
      </c>
      <c r="H264" t="s">
        <v>10751</v>
      </c>
      <c r="I264" t="str">
        <f t="shared" si="10"/>
        <v/>
      </c>
      <c r="K264" t="s">
        <v>10751</v>
      </c>
      <c r="L264" t="s">
        <v>10751</v>
      </c>
      <c r="M264" t="s">
        <v>10751</v>
      </c>
      <c r="N264" t="s">
        <v>10751</v>
      </c>
      <c r="O264" t="s">
        <v>10751</v>
      </c>
      <c r="P264" t="s">
        <v>10751</v>
      </c>
      <c r="Q264" t="s">
        <v>10751</v>
      </c>
      <c r="R264" t="s">
        <v>10751</v>
      </c>
      <c r="S264" t="s">
        <v>10751</v>
      </c>
      <c r="T264" t="s">
        <v>10751</v>
      </c>
      <c r="U264" t="s">
        <v>10751</v>
      </c>
      <c r="V264" t="s">
        <v>10751</v>
      </c>
      <c r="W264" t="s">
        <v>10751</v>
      </c>
      <c r="X264" t="s">
        <v>10751</v>
      </c>
      <c r="Y264" t="s">
        <v>10751</v>
      </c>
      <c r="Z264" t="s">
        <v>10751</v>
      </c>
      <c r="AA264" t="s">
        <v>10751</v>
      </c>
      <c r="AB264" t="s">
        <v>10751</v>
      </c>
      <c r="AC264" t="s">
        <v>10751</v>
      </c>
      <c r="AD264" t="s">
        <v>10751</v>
      </c>
      <c r="AE264" t="s">
        <v>10751</v>
      </c>
      <c r="AF264" t="s">
        <v>10751</v>
      </c>
      <c r="AG264" t="s">
        <v>10751</v>
      </c>
      <c r="AH264" t="s">
        <v>10751</v>
      </c>
      <c r="AI264" t="s">
        <v>10751</v>
      </c>
      <c r="AJ264" t="s">
        <v>10751</v>
      </c>
      <c r="AK264" t="s">
        <v>10751</v>
      </c>
      <c r="AL264" t="s">
        <v>10751</v>
      </c>
      <c r="AM264" t="s">
        <v>10751</v>
      </c>
      <c r="AN264" t="s">
        <v>10751</v>
      </c>
      <c r="AO264" t="s">
        <v>10751</v>
      </c>
      <c r="AP264" t="s">
        <v>10751</v>
      </c>
      <c r="AQ264" t="s">
        <v>10751</v>
      </c>
      <c r="AR264" t="s">
        <v>10751</v>
      </c>
      <c r="AS264" t="s">
        <v>10751</v>
      </c>
      <c r="AT264" t="s">
        <v>10751</v>
      </c>
      <c r="AU264" t="s">
        <v>10751</v>
      </c>
      <c r="AV264" t="s">
        <v>10751</v>
      </c>
      <c r="AW264" t="s">
        <v>10751</v>
      </c>
      <c r="AX264" t="s">
        <v>10751</v>
      </c>
      <c r="AY264" t="s">
        <v>10751</v>
      </c>
      <c r="AZ264" t="s">
        <v>10751</v>
      </c>
      <c r="BA264" t="s">
        <v>10751</v>
      </c>
      <c r="BB264" t="s">
        <v>10751</v>
      </c>
      <c r="BC264" t="s">
        <v>10751</v>
      </c>
      <c r="BD264" t="s">
        <v>10751</v>
      </c>
    </row>
    <row r="265" spans="1:56">
      <c r="A265" t="s">
        <v>10753</v>
      </c>
      <c r="B265">
        <v>8500</v>
      </c>
      <c r="C265">
        <v>1982</v>
      </c>
      <c r="D265" t="s">
        <v>10751</v>
      </c>
      <c r="E265" t="s">
        <v>10751</v>
      </c>
      <c r="F265" t="s">
        <v>10751</v>
      </c>
      <c r="H265" t="s">
        <v>10751</v>
      </c>
      <c r="I265" t="str">
        <f t="shared" si="10"/>
        <v/>
      </c>
      <c r="K265" t="s">
        <v>10751</v>
      </c>
      <c r="L265" t="s">
        <v>10751</v>
      </c>
      <c r="M265" t="s">
        <v>10751</v>
      </c>
      <c r="N265" t="s">
        <v>10751</v>
      </c>
      <c r="O265" t="s">
        <v>10751</v>
      </c>
      <c r="P265" t="s">
        <v>10751</v>
      </c>
      <c r="Q265" t="s">
        <v>10751</v>
      </c>
      <c r="R265" t="s">
        <v>10751</v>
      </c>
      <c r="S265" t="s">
        <v>10751</v>
      </c>
      <c r="T265" t="s">
        <v>10751</v>
      </c>
      <c r="U265" t="s">
        <v>10751</v>
      </c>
      <c r="V265" t="s">
        <v>10751</v>
      </c>
      <c r="W265" t="s">
        <v>10751</v>
      </c>
      <c r="X265" t="s">
        <v>10751</v>
      </c>
      <c r="Y265" t="s">
        <v>10751</v>
      </c>
      <c r="Z265" t="s">
        <v>10751</v>
      </c>
      <c r="AA265" t="s">
        <v>10751</v>
      </c>
      <c r="AB265" t="s">
        <v>10751</v>
      </c>
      <c r="AC265" t="s">
        <v>10751</v>
      </c>
      <c r="AD265" t="s">
        <v>10751</v>
      </c>
      <c r="AE265" t="s">
        <v>10751</v>
      </c>
      <c r="AF265" t="s">
        <v>10751</v>
      </c>
      <c r="AG265" t="s">
        <v>10751</v>
      </c>
      <c r="AH265" t="s">
        <v>10751</v>
      </c>
      <c r="AI265" t="s">
        <v>10751</v>
      </c>
      <c r="AJ265" t="s">
        <v>10751</v>
      </c>
      <c r="AK265" t="s">
        <v>10751</v>
      </c>
      <c r="AL265" t="s">
        <v>10751</v>
      </c>
      <c r="AM265" t="s">
        <v>10751</v>
      </c>
      <c r="AN265" t="s">
        <v>10751</v>
      </c>
      <c r="AO265" t="s">
        <v>10751</v>
      </c>
      <c r="AP265" t="s">
        <v>10751</v>
      </c>
      <c r="AQ265" t="s">
        <v>10751</v>
      </c>
      <c r="AR265" t="s">
        <v>10751</v>
      </c>
      <c r="AS265" t="s">
        <v>10751</v>
      </c>
      <c r="AT265" t="s">
        <v>10751</v>
      </c>
      <c r="AU265" t="s">
        <v>10751</v>
      </c>
      <c r="AV265" t="s">
        <v>10751</v>
      </c>
      <c r="AW265" t="s">
        <v>10751</v>
      </c>
      <c r="AX265" t="s">
        <v>10751</v>
      </c>
      <c r="AY265" t="s">
        <v>10751</v>
      </c>
      <c r="AZ265" t="s">
        <v>10751</v>
      </c>
      <c r="BA265" t="s">
        <v>10751</v>
      </c>
      <c r="BB265" t="s">
        <v>10751</v>
      </c>
      <c r="BC265" t="s">
        <v>10751</v>
      </c>
      <c r="BD265" t="s">
        <v>10751</v>
      </c>
    </row>
    <row r="266" spans="1:56">
      <c r="A266" t="s">
        <v>10753</v>
      </c>
      <c r="B266">
        <v>8500</v>
      </c>
      <c r="C266">
        <v>1983</v>
      </c>
      <c r="D266" t="s">
        <v>10751</v>
      </c>
      <c r="E266" t="s">
        <v>10751</v>
      </c>
      <c r="F266" t="s">
        <v>10751</v>
      </c>
      <c r="H266" t="s">
        <v>10751</v>
      </c>
      <c r="I266" t="str">
        <f t="shared" ref="I266:I329" si="11">IFERROR(H266*E266,"")</f>
        <v/>
      </c>
      <c r="K266" t="s">
        <v>10751</v>
      </c>
      <c r="L266" t="s">
        <v>10751</v>
      </c>
      <c r="M266" t="s">
        <v>10751</v>
      </c>
      <c r="N266" t="s">
        <v>10751</v>
      </c>
      <c r="O266" t="s">
        <v>10751</v>
      </c>
      <c r="P266" t="s">
        <v>10751</v>
      </c>
      <c r="Q266" t="s">
        <v>10751</v>
      </c>
      <c r="R266" t="s">
        <v>10751</v>
      </c>
      <c r="S266" t="s">
        <v>10751</v>
      </c>
      <c r="T266" t="s">
        <v>10751</v>
      </c>
      <c r="U266" t="s">
        <v>10751</v>
      </c>
      <c r="V266" t="s">
        <v>10751</v>
      </c>
      <c r="W266" t="s">
        <v>10751</v>
      </c>
      <c r="X266" t="s">
        <v>10751</v>
      </c>
      <c r="Y266" t="s">
        <v>10751</v>
      </c>
      <c r="Z266" t="s">
        <v>10751</v>
      </c>
      <c r="AA266" t="s">
        <v>10751</v>
      </c>
      <c r="AB266" t="s">
        <v>10751</v>
      </c>
      <c r="AC266" t="s">
        <v>10751</v>
      </c>
      <c r="AD266" t="s">
        <v>10751</v>
      </c>
      <c r="AE266" t="s">
        <v>10751</v>
      </c>
      <c r="AF266" t="s">
        <v>10751</v>
      </c>
      <c r="AG266" t="s">
        <v>10751</v>
      </c>
      <c r="AH266" t="s">
        <v>10751</v>
      </c>
      <c r="AI266" t="s">
        <v>10751</v>
      </c>
      <c r="AJ266" t="s">
        <v>10751</v>
      </c>
      <c r="AK266" t="s">
        <v>10751</v>
      </c>
      <c r="AL266" t="s">
        <v>10751</v>
      </c>
      <c r="AM266" t="s">
        <v>10751</v>
      </c>
      <c r="AN266" t="s">
        <v>10751</v>
      </c>
      <c r="AO266" t="s">
        <v>10751</v>
      </c>
      <c r="AP266" t="s">
        <v>10751</v>
      </c>
      <c r="AQ266" t="s">
        <v>10751</v>
      </c>
      <c r="AR266" t="s">
        <v>10751</v>
      </c>
      <c r="AS266" t="s">
        <v>10751</v>
      </c>
      <c r="AT266" t="s">
        <v>10751</v>
      </c>
      <c r="AU266" t="s">
        <v>10751</v>
      </c>
      <c r="AV266" t="s">
        <v>10751</v>
      </c>
      <c r="AW266" t="s">
        <v>10751</v>
      </c>
      <c r="AX266" t="s">
        <v>10751</v>
      </c>
      <c r="AY266" t="s">
        <v>10751</v>
      </c>
      <c r="AZ266" t="s">
        <v>10751</v>
      </c>
      <c r="BA266" t="s">
        <v>10751</v>
      </c>
      <c r="BB266" t="s">
        <v>10751</v>
      </c>
      <c r="BC266" t="s">
        <v>10751</v>
      </c>
      <c r="BD266" t="s">
        <v>10751</v>
      </c>
    </row>
    <row r="267" spans="1:56">
      <c r="A267" t="s">
        <v>10753</v>
      </c>
      <c r="B267">
        <v>8500</v>
      </c>
      <c r="C267">
        <v>1984</v>
      </c>
      <c r="D267" t="s">
        <v>10751</v>
      </c>
      <c r="E267" t="s">
        <v>10751</v>
      </c>
      <c r="F267" t="s">
        <v>10751</v>
      </c>
      <c r="H267" t="s">
        <v>10751</v>
      </c>
      <c r="I267" t="str">
        <f t="shared" si="11"/>
        <v/>
      </c>
      <c r="K267" t="s">
        <v>10751</v>
      </c>
      <c r="L267" t="s">
        <v>10751</v>
      </c>
      <c r="M267" t="s">
        <v>10751</v>
      </c>
      <c r="N267" t="s">
        <v>10751</v>
      </c>
      <c r="O267" t="s">
        <v>10751</v>
      </c>
      <c r="P267" t="s">
        <v>10751</v>
      </c>
      <c r="Q267" t="s">
        <v>10751</v>
      </c>
      <c r="R267" t="s">
        <v>10751</v>
      </c>
      <c r="S267" t="s">
        <v>10751</v>
      </c>
      <c r="T267" t="s">
        <v>10751</v>
      </c>
      <c r="U267" t="s">
        <v>10751</v>
      </c>
      <c r="V267" t="s">
        <v>10751</v>
      </c>
      <c r="W267" t="s">
        <v>10751</v>
      </c>
      <c r="X267" t="s">
        <v>10751</v>
      </c>
      <c r="Y267" t="s">
        <v>10751</v>
      </c>
      <c r="Z267" t="s">
        <v>10751</v>
      </c>
      <c r="AA267" t="s">
        <v>10751</v>
      </c>
      <c r="AB267" t="s">
        <v>10751</v>
      </c>
      <c r="AC267" t="s">
        <v>10751</v>
      </c>
      <c r="AD267" t="s">
        <v>10751</v>
      </c>
      <c r="AE267" t="s">
        <v>10751</v>
      </c>
      <c r="AF267" t="s">
        <v>10751</v>
      </c>
      <c r="AG267" t="s">
        <v>10751</v>
      </c>
      <c r="AH267" t="s">
        <v>10751</v>
      </c>
      <c r="AI267" t="s">
        <v>10751</v>
      </c>
      <c r="AJ267" t="s">
        <v>10751</v>
      </c>
      <c r="AK267" t="s">
        <v>10751</v>
      </c>
      <c r="AL267" t="s">
        <v>10751</v>
      </c>
      <c r="AM267" t="s">
        <v>10751</v>
      </c>
      <c r="AN267" t="s">
        <v>10751</v>
      </c>
      <c r="AO267" t="s">
        <v>10751</v>
      </c>
      <c r="AP267" t="s">
        <v>10751</v>
      </c>
      <c r="AQ267" t="s">
        <v>10751</v>
      </c>
      <c r="AR267" t="s">
        <v>10751</v>
      </c>
      <c r="AS267" t="s">
        <v>10751</v>
      </c>
      <c r="AT267" t="s">
        <v>10751</v>
      </c>
      <c r="AU267" t="s">
        <v>10751</v>
      </c>
      <c r="AV267" t="s">
        <v>10751</v>
      </c>
      <c r="AW267" t="s">
        <v>10751</v>
      </c>
      <c r="AX267" t="s">
        <v>10751</v>
      </c>
      <c r="AY267" t="s">
        <v>10751</v>
      </c>
      <c r="AZ267" t="s">
        <v>10751</v>
      </c>
      <c r="BA267" t="s">
        <v>10751</v>
      </c>
      <c r="BB267" t="s">
        <v>10751</v>
      </c>
      <c r="BC267" t="s">
        <v>10751</v>
      </c>
      <c r="BD267" t="s">
        <v>10751</v>
      </c>
    </row>
    <row r="268" spans="1:56">
      <c r="A268" t="s">
        <v>10753</v>
      </c>
      <c r="B268">
        <v>8500</v>
      </c>
      <c r="C268">
        <v>1985</v>
      </c>
      <c r="D268" t="s">
        <v>10751</v>
      </c>
      <c r="E268" t="s">
        <v>10751</v>
      </c>
      <c r="F268" t="s">
        <v>10751</v>
      </c>
      <c r="H268" t="s">
        <v>10751</v>
      </c>
      <c r="I268" t="str">
        <f t="shared" si="11"/>
        <v/>
      </c>
      <c r="K268" t="s">
        <v>10751</v>
      </c>
      <c r="L268" t="s">
        <v>10751</v>
      </c>
      <c r="M268" t="s">
        <v>10751</v>
      </c>
      <c r="N268" t="s">
        <v>10751</v>
      </c>
      <c r="O268" t="s">
        <v>10751</v>
      </c>
      <c r="P268" t="s">
        <v>10751</v>
      </c>
      <c r="Q268" t="s">
        <v>10751</v>
      </c>
      <c r="R268" t="s">
        <v>10751</v>
      </c>
      <c r="S268" t="s">
        <v>10751</v>
      </c>
      <c r="T268" t="s">
        <v>10751</v>
      </c>
      <c r="U268" t="s">
        <v>10751</v>
      </c>
      <c r="V268" t="s">
        <v>10751</v>
      </c>
      <c r="W268" t="s">
        <v>10751</v>
      </c>
      <c r="X268" t="s">
        <v>10751</v>
      </c>
      <c r="Y268" t="s">
        <v>10751</v>
      </c>
      <c r="Z268" t="s">
        <v>10751</v>
      </c>
      <c r="AA268" t="s">
        <v>10751</v>
      </c>
      <c r="AB268" t="s">
        <v>10751</v>
      </c>
      <c r="AC268" t="s">
        <v>10751</v>
      </c>
      <c r="AD268" t="s">
        <v>10751</v>
      </c>
      <c r="AE268" t="s">
        <v>10751</v>
      </c>
      <c r="AF268" t="s">
        <v>10751</v>
      </c>
      <c r="AG268" t="s">
        <v>10751</v>
      </c>
      <c r="AH268" t="s">
        <v>10751</v>
      </c>
      <c r="AI268" t="s">
        <v>10751</v>
      </c>
      <c r="AJ268" t="s">
        <v>10751</v>
      </c>
      <c r="AK268" t="s">
        <v>10751</v>
      </c>
      <c r="AL268" t="s">
        <v>10751</v>
      </c>
      <c r="AM268" t="s">
        <v>10751</v>
      </c>
      <c r="AN268" t="s">
        <v>10751</v>
      </c>
      <c r="AO268" t="s">
        <v>10751</v>
      </c>
      <c r="AP268" t="s">
        <v>10751</v>
      </c>
      <c r="AQ268" t="s">
        <v>10751</v>
      </c>
      <c r="AR268" t="s">
        <v>10751</v>
      </c>
      <c r="AS268" t="s">
        <v>10751</v>
      </c>
      <c r="AT268" t="s">
        <v>10751</v>
      </c>
      <c r="AU268" t="s">
        <v>10751</v>
      </c>
      <c r="AV268" t="s">
        <v>10751</v>
      </c>
      <c r="AW268" t="s">
        <v>10751</v>
      </c>
      <c r="AX268" t="s">
        <v>10751</v>
      </c>
      <c r="AY268" t="s">
        <v>10751</v>
      </c>
      <c r="AZ268" t="s">
        <v>10751</v>
      </c>
      <c r="BA268" t="s">
        <v>10751</v>
      </c>
      <c r="BB268" t="s">
        <v>10751</v>
      </c>
      <c r="BC268" t="s">
        <v>10751</v>
      </c>
      <c r="BD268" t="s">
        <v>10751</v>
      </c>
    </row>
    <row r="269" spans="1:56">
      <c r="A269" t="s">
        <v>10753</v>
      </c>
      <c r="B269">
        <v>8500</v>
      </c>
      <c r="C269">
        <v>1986</v>
      </c>
      <c r="D269" t="s">
        <v>10751</v>
      </c>
      <c r="E269" t="s">
        <v>10751</v>
      </c>
      <c r="F269" t="s">
        <v>10751</v>
      </c>
      <c r="H269" t="s">
        <v>10751</v>
      </c>
      <c r="I269" t="str">
        <f t="shared" si="11"/>
        <v/>
      </c>
      <c r="K269" t="s">
        <v>10751</v>
      </c>
      <c r="L269" t="s">
        <v>10751</v>
      </c>
      <c r="M269" t="s">
        <v>10751</v>
      </c>
      <c r="N269" t="s">
        <v>10751</v>
      </c>
      <c r="O269" t="s">
        <v>10751</v>
      </c>
      <c r="P269" t="s">
        <v>10751</v>
      </c>
      <c r="Q269" t="s">
        <v>10751</v>
      </c>
      <c r="R269" t="s">
        <v>10751</v>
      </c>
      <c r="S269" t="s">
        <v>10751</v>
      </c>
      <c r="T269" t="s">
        <v>10751</v>
      </c>
      <c r="U269" t="s">
        <v>10751</v>
      </c>
      <c r="V269" t="s">
        <v>10751</v>
      </c>
      <c r="W269" t="s">
        <v>10751</v>
      </c>
      <c r="X269" t="s">
        <v>10751</v>
      </c>
      <c r="Y269" t="s">
        <v>10751</v>
      </c>
      <c r="Z269" t="s">
        <v>10751</v>
      </c>
      <c r="AA269" t="s">
        <v>10751</v>
      </c>
      <c r="AB269" t="s">
        <v>10751</v>
      </c>
      <c r="AC269" t="s">
        <v>10751</v>
      </c>
      <c r="AD269" t="s">
        <v>10751</v>
      </c>
      <c r="AE269" t="s">
        <v>10751</v>
      </c>
      <c r="AF269" t="s">
        <v>10751</v>
      </c>
      <c r="AG269" t="s">
        <v>10751</v>
      </c>
      <c r="AH269" t="s">
        <v>10751</v>
      </c>
      <c r="AI269" t="s">
        <v>10751</v>
      </c>
      <c r="AJ269" t="s">
        <v>10751</v>
      </c>
      <c r="AK269" t="s">
        <v>10751</v>
      </c>
      <c r="AL269" t="s">
        <v>10751</v>
      </c>
      <c r="AM269" t="s">
        <v>10751</v>
      </c>
      <c r="AN269" t="s">
        <v>10751</v>
      </c>
      <c r="AO269" t="s">
        <v>10751</v>
      </c>
      <c r="AP269" t="s">
        <v>10751</v>
      </c>
      <c r="AQ269" t="s">
        <v>10751</v>
      </c>
      <c r="AR269" t="s">
        <v>10751</v>
      </c>
      <c r="AS269" t="s">
        <v>10751</v>
      </c>
      <c r="AT269" t="s">
        <v>10751</v>
      </c>
      <c r="AU269" t="s">
        <v>10751</v>
      </c>
      <c r="AV269" t="s">
        <v>10751</v>
      </c>
      <c r="AW269" t="s">
        <v>10751</v>
      </c>
      <c r="AX269" t="s">
        <v>10751</v>
      </c>
      <c r="AY269" t="s">
        <v>10751</v>
      </c>
      <c r="AZ269" t="s">
        <v>10751</v>
      </c>
      <c r="BA269" t="s">
        <v>10751</v>
      </c>
      <c r="BB269" t="s">
        <v>10751</v>
      </c>
      <c r="BC269" t="s">
        <v>10751</v>
      </c>
      <c r="BD269" t="s">
        <v>10751</v>
      </c>
    </row>
    <row r="270" spans="1:56">
      <c r="A270" t="s">
        <v>10753</v>
      </c>
      <c r="B270">
        <v>8500</v>
      </c>
      <c r="C270">
        <v>1987</v>
      </c>
      <c r="D270" t="s">
        <v>10751</v>
      </c>
      <c r="E270" t="s">
        <v>10751</v>
      </c>
      <c r="F270" t="s">
        <v>10751</v>
      </c>
      <c r="H270" t="s">
        <v>10751</v>
      </c>
      <c r="I270" t="str">
        <f t="shared" si="11"/>
        <v/>
      </c>
      <c r="K270" t="s">
        <v>10751</v>
      </c>
      <c r="L270" t="s">
        <v>10751</v>
      </c>
      <c r="M270" t="s">
        <v>10751</v>
      </c>
      <c r="N270" t="s">
        <v>10751</v>
      </c>
      <c r="O270" t="s">
        <v>10751</v>
      </c>
      <c r="P270" t="s">
        <v>10751</v>
      </c>
      <c r="Q270" t="s">
        <v>10751</v>
      </c>
      <c r="R270" t="s">
        <v>10751</v>
      </c>
      <c r="S270" t="s">
        <v>10751</v>
      </c>
      <c r="T270" t="s">
        <v>10751</v>
      </c>
      <c r="U270" t="s">
        <v>10751</v>
      </c>
      <c r="V270" t="s">
        <v>10751</v>
      </c>
      <c r="W270" t="s">
        <v>10751</v>
      </c>
      <c r="X270" t="s">
        <v>10751</v>
      </c>
      <c r="Y270" t="s">
        <v>10751</v>
      </c>
      <c r="Z270" t="s">
        <v>10751</v>
      </c>
      <c r="AA270" t="s">
        <v>10751</v>
      </c>
      <c r="AB270" t="s">
        <v>10751</v>
      </c>
      <c r="AC270" t="s">
        <v>10751</v>
      </c>
      <c r="AD270" t="s">
        <v>10751</v>
      </c>
      <c r="AE270" t="s">
        <v>10751</v>
      </c>
      <c r="AF270" t="s">
        <v>10751</v>
      </c>
      <c r="AG270" t="s">
        <v>10751</v>
      </c>
      <c r="AH270" t="s">
        <v>10751</v>
      </c>
      <c r="AI270" t="s">
        <v>10751</v>
      </c>
      <c r="AJ270" t="s">
        <v>10751</v>
      </c>
      <c r="AK270" t="s">
        <v>10751</v>
      </c>
      <c r="AL270" t="s">
        <v>10751</v>
      </c>
      <c r="AM270" t="s">
        <v>10751</v>
      </c>
      <c r="AN270" t="s">
        <v>10751</v>
      </c>
      <c r="AO270" t="s">
        <v>10751</v>
      </c>
      <c r="AP270" t="s">
        <v>10751</v>
      </c>
      <c r="AQ270" t="s">
        <v>10751</v>
      </c>
      <c r="AR270" t="s">
        <v>10751</v>
      </c>
      <c r="AS270" t="s">
        <v>10751</v>
      </c>
      <c r="AT270" t="s">
        <v>10751</v>
      </c>
      <c r="AU270" t="s">
        <v>10751</v>
      </c>
      <c r="AV270" t="s">
        <v>10751</v>
      </c>
      <c r="AW270" t="s">
        <v>10751</v>
      </c>
      <c r="AX270" t="s">
        <v>10751</v>
      </c>
      <c r="AY270" t="s">
        <v>10751</v>
      </c>
      <c r="AZ270" t="s">
        <v>10751</v>
      </c>
      <c r="BA270" t="s">
        <v>10751</v>
      </c>
      <c r="BB270" t="s">
        <v>10751</v>
      </c>
      <c r="BC270" t="s">
        <v>10751</v>
      </c>
      <c r="BD270" t="s">
        <v>10751</v>
      </c>
    </row>
    <row r="271" spans="1:56">
      <c r="A271" t="s">
        <v>10753</v>
      </c>
      <c r="B271">
        <v>8500</v>
      </c>
      <c r="C271">
        <v>1988</v>
      </c>
      <c r="D271" t="s">
        <v>10751</v>
      </c>
      <c r="E271" t="s">
        <v>10751</v>
      </c>
      <c r="F271" t="s">
        <v>10751</v>
      </c>
      <c r="H271" t="s">
        <v>10751</v>
      </c>
      <c r="I271" t="str">
        <f t="shared" si="11"/>
        <v/>
      </c>
      <c r="K271" t="s">
        <v>10751</v>
      </c>
      <c r="L271" t="s">
        <v>10751</v>
      </c>
      <c r="M271" t="s">
        <v>10751</v>
      </c>
      <c r="N271" t="s">
        <v>10751</v>
      </c>
      <c r="O271" t="s">
        <v>10751</v>
      </c>
      <c r="P271" t="s">
        <v>10751</v>
      </c>
      <c r="Q271" t="s">
        <v>10751</v>
      </c>
      <c r="R271" t="s">
        <v>10751</v>
      </c>
      <c r="S271" t="s">
        <v>10751</v>
      </c>
      <c r="T271" t="s">
        <v>10751</v>
      </c>
      <c r="U271" t="s">
        <v>10751</v>
      </c>
      <c r="V271" t="s">
        <v>10751</v>
      </c>
      <c r="W271" t="s">
        <v>10751</v>
      </c>
      <c r="X271" t="s">
        <v>10751</v>
      </c>
      <c r="Y271" t="s">
        <v>10751</v>
      </c>
      <c r="Z271" t="s">
        <v>10751</v>
      </c>
      <c r="AA271" t="s">
        <v>10751</v>
      </c>
      <c r="AB271" t="s">
        <v>10751</v>
      </c>
      <c r="AC271" t="s">
        <v>10751</v>
      </c>
      <c r="AD271" t="s">
        <v>10751</v>
      </c>
      <c r="AE271" t="s">
        <v>10751</v>
      </c>
      <c r="AF271" t="s">
        <v>10751</v>
      </c>
      <c r="AG271" t="s">
        <v>10751</v>
      </c>
      <c r="AH271" t="s">
        <v>10751</v>
      </c>
      <c r="AI271" t="s">
        <v>10751</v>
      </c>
      <c r="AJ271" t="s">
        <v>10751</v>
      </c>
      <c r="AK271" t="s">
        <v>10751</v>
      </c>
      <c r="AL271" t="s">
        <v>10751</v>
      </c>
      <c r="AM271" t="s">
        <v>10751</v>
      </c>
      <c r="AN271" t="s">
        <v>10751</v>
      </c>
      <c r="AO271" t="s">
        <v>10751</v>
      </c>
      <c r="AP271" t="s">
        <v>10751</v>
      </c>
      <c r="AQ271" t="s">
        <v>10751</v>
      </c>
      <c r="AR271" t="s">
        <v>10751</v>
      </c>
      <c r="AS271" t="s">
        <v>10751</v>
      </c>
      <c r="AT271" t="s">
        <v>10751</v>
      </c>
      <c r="AU271" t="s">
        <v>10751</v>
      </c>
      <c r="AV271" t="s">
        <v>10751</v>
      </c>
      <c r="AW271" t="s">
        <v>10751</v>
      </c>
      <c r="AX271" t="s">
        <v>10751</v>
      </c>
      <c r="AY271" t="s">
        <v>10751</v>
      </c>
      <c r="AZ271" t="s">
        <v>10751</v>
      </c>
      <c r="BA271" t="s">
        <v>10751</v>
      </c>
      <c r="BB271" t="s">
        <v>10751</v>
      </c>
      <c r="BC271" t="s">
        <v>10751</v>
      </c>
      <c r="BD271" t="s">
        <v>10751</v>
      </c>
    </row>
    <row r="272" spans="1:56">
      <c r="A272" t="s">
        <v>10753</v>
      </c>
      <c r="B272">
        <v>8500</v>
      </c>
      <c r="C272">
        <v>1989</v>
      </c>
      <c r="D272" t="s">
        <v>10751</v>
      </c>
      <c r="E272" t="s">
        <v>10751</v>
      </c>
      <c r="F272" t="s">
        <v>10751</v>
      </c>
      <c r="H272" t="s">
        <v>10751</v>
      </c>
      <c r="I272" t="str">
        <f t="shared" si="11"/>
        <v/>
      </c>
      <c r="K272" t="s">
        <v>10751</v>
      </c>
      <c r="L272" t="s">
        <v>10751</v>
      </c>
      <c r="M272" t="s">
        <v>10751</v>
      </c>
      <c r="N272" t="s">
        <v>10751</v>
      </c>
      <c r="O272" t="s">
        <v>10751</v>
      </c>
      <c r="P272" t="s">
        <v>10751</v>
      </c>
      <c r="Q272" t="s">
        <v>10751</v>
      </c>
      <c r="R272" t="s">
        <v>10751</v>
      </c>
      <c r="S272" t="s">
        <v>10751</v>
      </c>
      <c r="T272" t="s">
        <v>10751</v>
      </c>
      <c r="U272" t="s">
        <v>10751</v>
      </c>
      <c r="V272" t="s">
        <v>10751</v>
      </c>
      <c r="W272" t="s">
        <v>10751</v>
      </c>
      <c r="X272" t="s">
        <v>10751</v>
      </c>
      <c r="Y272" t="s">
        <v>10751</v>
      </c>
      <c r="Z272" t="s">
        <v>10751</v>
      </c>
      <c r="AA272" t="s">
        <v>10751</v>
      </c>
      <c r="AB272" t="s">
        <v>10751</v>
      </c>
      <c r="AC272" t="s">
        <v>10751</v>
      </c>
      <c r="AD272" t="s">
        <v>10751</v>
      </c>
      <c r="AE272" t="s">
        <v>10751</v>
      </c>
      <c r="AF272" t="s">
        <v>10751</v>
      </c>
      <c r="AG272" t="s">
        <v>10751</v>
      </c>
      <c r="AH272" t="s">
        <v>10751</v>
      </c>
      <c r="AI272" t="s">
        <v>10751</v>
      </c>
      <c r="AJ272" t="s">
        <v>10751</v>
      </c>
      <c r="AK272" t="s">
        <v>10751</v>
      </c>
      <c r="AL272" t="s">
        <v>10751</v>
      </c>
      <c r="AM272" t="s">
        <v>10751</v>
      </c>
      <c r="AN272" t="s">
        <v>10751</v>
      </c>
      <c r="AO272" t="s">
        <v>10751</v>
      </c>
      <c r="AP272" t="s">
        <v>10751</v>
      </c>
      <c r="AQ272" t="s">
        <v>10751</v>
      </c>
      <c r="AR272" t="s">
        <v>10751</v>
      </c>
      <c r="AS272" t="s">
        <v>10751</v>
      </c>
      <c r="AT272" t="s">
        <v>10751</v>
      </c>
      <c r="AU272" t="s">
        <v>10751</v>
      </c>
      <c r="AV272" t="s">
        <v>10751</v>
      </c>
      <c r="AW272" t="s">
        <v>10751</v>
      </c>
      <c r="AX272" t="s">
        <v>10751</v>
      </c>
      <c r="AY272" t="s">
        <v>10751</v>
      </c>
      <c r="AZ272" t="s">
        <v>10751</v>
      </c>
      <c r="BA272" t="s">
        <v>10751</v>
      </c>
      <c r="BB272" t="s">
        <v>10751</v>
      </c>
      <c r="BC272" t="s">
        <v>10751</v>
      </c>
      <c r="BD272" t="s">
        <v>10751</v>
      </c>
    </row>
    <row r="273" spans="1:56">
      <c r="A273" t="s">
        <v>10753</v>
      </c>
      <c r="B273">
        <v>8500</v>
      </c>
      <c r="C273">
        <v>1990</v>
      </c>
      <c r="D273" t="s">
        <v>10751</v>
      </c>
      <c r="E273" t="s">
        <v>10751</v>
      </c>
      <c r="F273" t="s">
        <v>10751</v>
      </c>
      <c r="H273" t="s">
        <v>10751</v>
      </c>
      <c r="I273" t="str">
        <f t="shared" si="11"/>
        <v/>
      </c>
      <c r="K273" t="s">
        <v>10751</v>
      </c>
      <c r="L273" t="s">
        <v>10751</v>
      </c>
      <c r="M273" t="s">
        <v>10751</v>
      </c>
      <c r="N273" t="s">
        <v>10751</v>
      </c>
      <c r="O273" t="s">
        <v>10751</v>
      </c>
      <c r="P273" t="s">
        <v>10751</v>
      </c>
      <c r="Q273" t="s">
        <v>10751</v>
      </c>
      <c r="R273" t="s">
        <v>10751</v>
      </c>
      <c r="S273" t="s">
        <v>10751</v>
      </c>
      <c r="T273" t="s">
        <v>10751</v>
      </c>
      <c r="U273" t="s">
        <v>10751</v>
      </c>
      <c r="V273" t="s">
        <v>10751</v>
      </c>
      <c r="W273" t="s">
        <v>10751</v>
      </c>
      <c r="X273" t="s">
        <v>10751</v>
      </c>
      <c r="Y273" t="s">
        <v>10751</v>
      </c>
      <c r="Z273" t="s">
        <v>10751</v>
      </c>
      <c r="AA273" t="s">
        <v>10751</v>
      </c>
      <c r="AB273" t="s">
        <v>10751</v>
      </c>
      <c r="AC273" t="s">
        <v>10751</v>
      </c>
      <c r="AD273" t="s">
        <v>10751</v>
      </c>
      <c r="AE273" t="s">
        <v>10751</v>
      </c>
      <c r="AF273" t="s">
        <v>10751</v>
      </c>
      <c r="AG273" t="s">
        <v>10751</v>
      </c>
      <c r="AH273" t="s">
        <v>10751</v>
      </c>
      <c r="AI273" t="s">
        <v>10751</v>
      </c>
      <c r="AJ273" t="s">
        <v>10751</v>
      </c>
      <c r="AK273" t="s">
        <v>10751</v>
      </c>
      <c r="AL273" t="s">
        <v>10751</v>
      </c>
      <c r="AM273" t="s">
        <v>10751</v>
      </c>
      <c r="AN273" t="s">
        <v>10751</v>
      </c>
      <c r="AO273" t="s">
        <v>10751</v>
      </c>
      <c r="AP273" t="s">
        <v>10751</v>
      </c>
      <c r="AQ273" t="s">
        <v>10751</v>
      </c>
      <c r="AR273" t="s">
        <v>10751</v>
      </c>
      <c r="AS273" t="s">
        <v>10751</v>
      </c>
      <c r="AT273" t="s">
        <v>10751</v>
      </c>
      <c r="AU273" t="s">
        <v>10751</v>
      </c>
      <c r="AV273" t="s">
        <v>10751</v>
      </c>
      <c r="AW273" t="s">
        <v>10751</v>
      </c>
      <c r="AX273" t="s">
        <v>10751</v>
      </c>
      <c r="AY273" t="s">
        <v>10751</v>
      </c>
      <c r="AZ273" t="s">
        <v>10751</v>
      </c>
      <c r="BA273" t="s">
        <v>10751</v>
      </c>
      <c r="BB273" t="s">
        <v>10751</v>
      </c>
      <c r="BC273" t="s">
        <v>10751</v>
      </c>
      <c r="BD273" t="s">
        <v>10751</v>
      </c>
    </row>
    <row r="274" spans="1:56">
      <c r="A274" t="s">
        <v>10753</v>
      </c>
      <c r="B274">
        <v>8500</v>
      </c>
      <c r="C274">
        <v>1991</v>
      </c>
      <c r="D274" t="s">
        <v>10751</v>
      </c>
      <c r="E274" t="s">
        <v>10751</v>
      </c>
      <c r="F274" t="s">
        <v>10751</v>
      </c>
      <c r="H274" t="s">
        <v>10751</v>
      </c>
      <c r="I274" t="str">
        <f t="shared" si="11"/>
        <v/>
      </c>
      <c r="K274" t="s">
        <v>10751</v>
      </c>
      <c r="L274" t="s">
        <v>10751</v>
      </c>
      <c r="M274" t="s">
        <v>10751</v>
      </c>
      <c r="N274" t="s">
        <v>10751</v>
      </c>
      <c r="O274" t="s">
        <v>10751</v>
      </c>
      <c r="P274" t="s">
        <v>10751</v>
      </c>
      <c r="Q274" t="s">
        <v>10751</v>
      </c>
      <c r="R274" t="s">
        <v>10751</v>
      </c>
      <c r="S274" t="s">
        <v>10751</v>
      </c>
      <c r="T274" t="s">
        <v>10751</v>
      </c>
      <c r="U274" t="s">
        <v>10751</v>
      </c>
      <c r="V274" t="s">
        <v>10751</v>
      </c>
      <c r="W274" t="s">
        <v>10751</v>
      </c>
      <c r="X274" t="s">
        <v>10751</v>
      </c>
      <c r="Y274" t="s">
        <v>10751</v>
      </c>
      <c r="Z274" t="s">
        <v>10751</v>
      </c>
      <c r="AA274" t="s">
        <v>10751</v>
      </c>
      <c r="AB274" t="s">
        <v>10751</v>
      </c>
      <c r="AC274" t="s">
        <v>10751</v>
      </c>
      <c r="AD274" t="s">
        <v>10751</v>
      </c>
      <c r="AE274" t="s">
        <v>10751</v>
      </c>
      <c r="AF274" t="s">
        <v>10751</v>
      </c>
      <c r="AG274" t="s">
        <v>10751</v>
      </c>
      <c r="AH274" t="s">
        <v>10751</v>
      </c>
      <c r="AI274" t="s">
        <v>10751</v>
      </c>
      <c r="AJ274" t="s">
        <v>10751</v>
      </c>
      <c r="AK274" t="s">
        <v>10751</v>
      </c>
      <c r="AL274" t="s">
        <v>10751</v>
      </c>
      <c r="AM274" t="s">
        <v>10751</v>
      </c>
      <c r="AN274" t="s">
        <v>10751</v>
      </c>
      <c r="AO274" t="s">
        <v>10751</v>
      </c>
      <c r="AP274" t="s">
        <v>10751</v>
      </c>
      <c r="AQ274" t="s">
        <v>10751</v>
      </c>
      <c r="AR274" t="s">
        <v>10751</v>
      </c>
      <c r="AS274" t="s">
        <v>10751</v>
      </c>
      <c r="AT274" t="s">
        <v>10751</v>
      </c>
      <c r="AU274" t="s">
        <v>10751</v>
      </c>
      <c r="AV274" t="s">
        <v>10751</v>
      </c>
      <c r="AW274" t="s">
        <v>10751</v>
      </c>
      <c r="AX274" t="s">
        <v>10751</v>
      </c>
      <c r="AY274" t="s">
        <v>10751</v>
      </c>
      <c r="AZ274" t="s">
        <v>10751</v>
      </c>
      <c r="BA274" t="s">
        <v>10751</v>
      </c>
      <c r="BB274" t="s">
        <v>10751</v>
      </c>
      <c r="BC274" t="s">
        <v>10751</v>
      </c>
      <c r="BD274" t="s">
        <v>10751</v>
      </c>
    </row>
    <row r="275" spans="1:56">
      <c r="A275" t="s">
        <v>10753</v>
      </c>
      <c r="B275">
        <v>8500</v>
      </c>
      <c r="C275">
        <v>1992</v>
      </c>
      <c r="D275" t="s">
        <v>10751</v>
      </c>
      <c r="E275" t="s">
        <v>10751</v>
      </c>
      <c r="F275" t="s">
        <v>10751</v>
      </c>
      <c r="H275" t="s">
        <v>10751</v>
      </c>
      <c r="I275" t="str">
        <f t="shared" si="11"/>
        <v/>
      </c>
      <c r="K275" t="s">
        <v>10751</v>
      </c>
      <c r="L275" t="s">
        <v>10751</v>
      </c>
      <c r="M275" t="s">
        <v>10751</v>
      </c>
      <c r="N275" t="s">
        <v>10751</v>
      </c>
      <c r="O275" t="s">
        <v>10751</v>
      </c>
      <c r="P275" t="s">
        <v>10751</v>
      </c>
      <c r="Q275" t="s">
        <v>10751</v>
      </c>
      <c r="R275" t="s">
        <v>10751</v>
      </c>
      <c r="S275" t="s">
        <v>10751</v>
      </c>
      <c r="T275" t="s">
        <v>10751</v>
      </c>
      <c r="U275" t="s">
        <v>10751</v>
      </c>
      <c r="V275" t="s">
        <v>10751</v>
      </c>
      <c r="W275" t="s">
        <v>10751</v>
      </c>
      <c r="X275" t="s">
        <v>10751</v>
      </c>
      <c r="Y275" t="s">
        <v>10751</v>
      </c>
      <c r="Z275" t="s">
        <v>10751</v>
      </c>
      <c r="AA275" t="s">
        <v>10751</v>
      </c>
      <c r="AB275" t="s">
        <v>10751</v>
      </c>
      <c r="AC275" t="s">
        <v>10751</v>
      </c>
      <c r="AD275" t="s">
        <v>10751</v>
      </c>
      <c r="AE275" t="s">
        <v>10751</v>
      </c>
      <c r="AF275" t="s">
        <v>10751</v>
      </c>
      <c r="AG275" t="s">
        <v>10751</v>
      </c>
      <c r="AH275" t="s">
        <v>10751</v>
      </c>
      <c r="AI275" t="s">
        <v>10751</v>
      </c>
      <c r="AJ275" t="s">
        <v>10751</v>
      </c>
      <c r="AK275" t="s">
        <v>10751</v>
      </c>
      <c r="AL275" t="s">
        <v>10751</v>
      </c>
      <c r="AM275" t="s">
        <v>10751</v>
      </c>
      <c r="AN275" t="s">
        <v>10751</v>
      </c>
      <c r="AO275" t="s">
        <v>10751</v>
      </c>
      <c r="AP275" t="s">
        <v>10751</v>
      </c>
      <c r="AQ275" t="s">
        <v>10751</v>
      </c>
      <c r="AR275" t="s">
        <v>10751</v>
      </c>
      <c r="AS275" t="s">
        <v>10751</v>
      </c>
      <c r="AT275" t="s">
        <v>10751</v>
      </c>
      <c r="AU275" t="s">
        <v>10751</v>
      </c>
      <c r="AV275" t="s">
        <v>10751</v>
      </c>
      <c r="AW275" t="s">
        <v>10751</v>
      </c>
      <c r="AX275" t="s">
        <v>10751</v>
      </c>
      <c r="AY275" t="s">
        <v>10751</v>
      </c>
      <c r="AZ275" t="s">
        <v>10751</v>
      </c>
      <c r="BA275" t="s">
        <v>10751</v>
      </c>
      <c r="BB275" t="s">
        <v>10751</v>
      </c>
      <c r="BC275" t="s">
        <v>10751</v>
      </c>
      <c r="BD275" t="s">
        <v>10751</v>
      </c>
    </row>
    <row r="276" spans="1:56">
      <c r="A276" t="s">
        <v>10753</v>
      </c>
      <c r="B276">
        <v>8500</v>
      </c>
      <c r="C276">
        <v>1993</v>
      </c>
      <c r="D276" t="s">
        <v>10751</v>
      </c>
      <c r="E276" t="s">
        <v>10751</v>
      </c>
      <c r="F276" t="s">
        <v>10751</v>
      </c>
      <c r="H276" t="s">
        <v>10751</v>
      </c>
      <c r="I276" t="str">
        <f t="shared" si="11"/>
        <v/>
      </c>
      <c r="K276" t="s">
        <v>10751</v>
      </c>
      <c r="L276" t="s">
        <v>10751</v>
      </c>
      <c r="M276" t="s">
        <v>10751</v>
      </c>
      <c r="N276" t="s">
        <v>10751</v>
      </c>
      <c r="O276" t="s">
        <v>10751</v>
      </c>
      <c r="P276" t="s">
        <v>10751</v>
      </c>
      <c r="Q276" t="s">
        <v>10751</v>
      </c>
      <c r="R276" t="s">
        <v>10751</v>
      </c>
      <c r="S276" t="s">
        <v>10751</v>
      </c>
      <c r="T276" t="s">
        <v>10751</v>
      </c>
      <c r="U276" t="s">
        <v>10751</v>
      </c>
      <c r="V276" t="s">
        <v>10751</v>
      </c>
      <c r="W276" t="s">
        <v>10751</v>
      </c>
      <c r="X276" t="s">
        <v>10751</v>
      </c>
      <c r="Y276" t="s">
        <v>10751</v>
      </c>
      <c r="Z276" t="s">
        <v>10751</v>
      </c>
      <c r="AA276" t="s">
        <v>10751</v>
      </c>
      <c r="AB276" t="s">
        <v>10751</v>
      </c>
      <c r="AC276" t="s">
        <v>10751</v>
      </c>
      <c r="AD276" t="s">
        <v>10751</v>
      </c>
      <c r="AE276" t="s">
        <v>10751</v>
      </c>
      <c r="AF276" t="s">
        <v>10751</v>
      </c>
      <c r="AG276" t="s">
        <v>10751</v>
      </c>
      <c r="AH276" t="s">
        <v>10751</v>
      </c>
      <c r="AI276" t="s">
        <v>10751</v>
      </c>
      <c r="AJ276" t="s">
        <v>10751</v>
      </c>
      <c r="AK276" t="s">
        <v>10751</v>
      </c>
      <c r="AL276" t="s">
        <v>10751</v>
      </c>
      <c r="AM276" t="s">
        <v>10751</v>
      </c>
      <c r="AN276" t="s">
        <v>10751</v>
      </c>
      <c r="AO276" t="s">
        <v>10751</v>
      </c>
      <c r="AP276" t="s">
        <v>10751</v>
      </c>
      <c r="AQ276" t="s">
        <v>10751</v>
      </c>
      <c r="AR276" t="s">
        <v>10751</v>
      </c>
      <c r="AS276" t="s">
        <v>10751</v>
      </c>
      <c r="AT276" t="s">
        <v>10751</v>
      </c>
      <c r="AU276" t="s">
        <v>10751</v>
      </c>
      <c r="AV276" t="s">
        <v>10751</v>
      </c>
      <c r="AW276" t="s">
        <v>10751</v>
      </c>
      <c r="AX276" t="s">
        <v>10751</v>
      </c>
      <c r="AY276" t="s">
        <v>10751</v>
      </c>
      <c r="AZ276" t="s">
        <v>10751</v>
      </c>
      <c r="BA276" t="s">
        <v>10751</v>
      </c>
      <c r="BB276" t="s">
        <v>10751</v>
      </c>
      <c r="BC276" t="s">
        <v>10751</v>
      </c>
      <c r="BD276" t="s">
        <v>10751</v>
      </c>
    </row>
    <row r="277" spans="1:56">
      <c r="A277" t="s">
        <v>10753</v>
      </c>
      <c r="B277">
        <v>8500</v>
      </c>
      <c r="C277">
        <v>1994</v>
      </c>
      <c r="D277" t="s">
        <v>10751</v>
      </c>
      <c r="E277" t="s">
        <v>10751</v>
      </c>
      <c r="F277" t="s">
        <v>10751</v>
      </c>
      <c r="H277" t="s">
        <v>10751</v>
      </c>
      <c r="I277" t="str">
        <f t="shared" si="11"/>
        <v/>
      </c>
      <c r="K277" t="s">
        <v>10751</v>
      </c>
      <c r="L277" t="s">
        <v>10751</v>
      </c>
      <c r="M277" t="s">
        <v>10751</v>
      </c>
      <c r="N277" t="s">
        <v>10751</v>
      </c>
      <c r="O277" t="s">
        <v>10751</v>
      </c>
      <c r="P277" t="s">
        <v>10751</v>
      </c>
      <c r="Q277" t="s">
        <v>10751</v>
      </c>
      <c r="R277" t="s">
        <v>10751</v>
      </c>
      <c r="S277" t="s">
        <v>10751</v>
      </c>
      <c r="T277" t="s">
        <v>10751</v>
      </c>
      <c r="U277" t="s">
        <v>10751</v>
      </c>
      <c r="V277" t="s">
        <v>10751</v>
      </c>
      <c r="W277" t="s">
        <v>10751</v>
      </c>
      <c r="X277" t="s">
        <v>10751</v>
      </c>
      <c r="Y277" t="s">
        <v>10751</v>
      </c>
      <c r="Z277" t="s">
        <v>10751</v>
      </c>
      <c r="AA277" t="s">
        <v>10751</v>
      </c>
      <c r="AB277" t="s">
        <v>10751</v>
      </c>
      <c r="AC277" t="s">
        <v>10751</v>
      </c>
      <c r="AD277" t="s">
        <v>10751</v>
      </c>
      <c r="AE277" t="s">
        <v>10751</v>
      </c>
      <c r="AF277" t="s">
        <v>10751</v>
      </c>
      <c r="AG277" t="s">
        <v>10751</v>
      </c>
      <c r="AH277" t="s">
        <v>10751</v>
      </c>
      <c r="AI277" t="s">
        <v>10751</v>
      </c>
      <c r="AJ277" t="s">
        <v>10751</v>
      </c>
      <c r="AK277" t="s">
        <v>10751</v>
      </c>
      <c r="AL277" t="s">
        <v>10751</v>
      </c>
      <c r="AM277" t="s">
        <v>10751</v>
      </c>
      <c r="AN277" t="s">
        <v>10751</v>
      </c>
      <c r="AO277" t="s">
        <v>10751</v>
      </c>
      <c r="AP277" t="s">
        <v>10751</v>
      </c>
      <c r="AQ277" t="s">
        <v>10751</v>
      </c>
      <c r="AR277" t="s">
        <v>10751</v>
      </c>
      <c r="AS277" t="s">
        <v>10751</v>
      </c>
      <c r="AT277" t="s">
        <v>10751</v>
      </c>
      <c r="AU277" t="s">
        <v>10751</v>
      </c>
      <c r="AV277" t="s">
        <v>10751</v>
      </c>
      <c r="AW277" t="s">
        <v>10751</v>
      </c>
      <c r="AX277" t="s">
        <v>10751</v>
      </c>
      <c r="AY277" t="s">
        <v>10751</v>
      </c>
      <c r="AZ277" t="s">
        <v>10751</v>
      </c>
      <c r="BA277" t="s">
        <v>10751</v>
      </c>
      <c r="BB277" t="s">
        <v>10751</v>
      </c>
      <c r="BC277" t="s">
        <v>10751</v>
      </c>
      <c r="BD277" t="s">
        <v>10751</v>
      </c>
    </row>
    <row r="278" spans="1:56">
      <c r="A278" t="s">
        <v>10753</v>
      </c>
      <c r="B278">
        <v>8500</v>
      </c>
      <c r="C278">
        <v>1995</v>
      </c>
      <c r="D278" t="s">
        <v>10751</v>
      </c>
      <c r="E278" t="s">
        <v>10751</v>
      </c>
      <c r="F278" t="s">
        <v>10751</v>
      </c>
      <c r="H278" t="s">
        <v>10751</v>
      </c>
      <c r="I278" t="str">
        <f t="shared" si="11"/>
        <v/>
      </c>
      <c r="K278" t="s">
        <v>10751</v>
      </c>
      <c r="L278" t="s">
        <v>10751</v>
      </c>
      <c r="M278" t="s">
        <v>10751</v>
      </c>
      <c r="N278" t="s">
        <v>10751</v>
      </c>
      <c r="O278" t="s">
        <v>10751</v>
      </c>
      <c r="P278" t="s">
        <v>10751</v>
      </c>
      <c r="Q278" t="s">
        <v>10751</v>
      </c>
      <c r="R278" t="s">
        <v>10751</v>
      </c>
      <c r="S278" t="s">
        <v>10751</v>
      </c>
      <c r="T278" t="s">
        <v>10751</v>
      </c>
      <c r="U278" t="s">
        <v>10751</v>
      </c>
      <c r="V278" t="s">
        <v>10751</v>
      </c>
      <c r="W278" t="s">
        <v>10751</v>
      </c>
      <c r="X278" t="s">
        <v>10751</v>
      </c>
      <c r="Y278" t="s">
        <v>10751</v>
      </c>
      <c r="Z278" t="s">
        <v>10751</v>
      </c>
      <c r="AA278" t="s">
        <v>10751</v>
      </c>
      <c r="AB278" t="s">
        <v>10751</v>
      </c>
      <c r="AC278" t="s">
        <v>10751</v>
      </c>
      <c r="AD278" t="s">
        <v>10751</v>
      </c>
      <c r="AE278" t="s">
        <v>10751</v>
      </c>
      <c r="AF278" t="s">
        <v>10751</v>
      </c>
      <c r="AG278" t="s">
        <v>10751</v>
      </c>
      <c r="AH278" t="s">
        <v>10751</v>
      </c>
      <c r="AI278" t="s">
        <v>10751</v>
      </c>
      <c r="AJ278" t="s">
        <v>10751</v>
      </c>
      <c r="AK278" t="s">
        <v>10751</v>
      </c>
      <c r="AL278" t="s">
        <v>10751</v>
      </c>
      <c r="AM278" t="s">
        <v>10751</v>
      </c>
      <c r="AN278" t="s">
        <v>10751</v>
      </c>
      <c r="AO278" t="s">
        <v>10751</v>
      </c>
      <c r="AP278" t="s">
        <v>10751</v>
      </c>
      <c r="AQ278" t="s">
        <v>10751</v>
      </c>
      <c r="AR278" t="s">
        <v>10751</v>
      </c>
      <c r="AS278" t="s">
        <v>10751</v>
      </c>
      <c r="AT278" t="s">
        <v>10751</v>
      </c>
      <c r="AU278" t="s">
        <v>10751</v>
      </c>
      <c r="AV278" t="s">
        <v>10751</v>
      </c>
      <c r="AW278" t="s">
        <v>10751</v>
      </c>
      <c r="AX278" t="s">
        <v>10751</v>
      </c>
      <c r="AY278" t="s">
        <v>10751</v>
      </c>
      <c r="AZ278" t="s">
        <v>10751</v>
      </c>
      <c r="BA278" t="s">
        <v>10751</v>
      </c>
      <c r="BB278" t="s">
        <v>10751</v>
      </c>
      <c r="BC278" t="s">
        <v>10751</v>
      </c>
      <c r="BD278" t="s">
        <v>10751</v>
      </c>
    </row>
    <row r="279" spans="1:56">
      <c r="A279" t="s">
        <v>10753</v>
      </c>
      <c r="B279">
        <v>8500</v>
      </c>
      <c r="C279">
        <v>1996</v>
      </c>
      <c r="D279" t="s">
        <v>10751</v>
      </c>
      <c r="E279" t="s">
        <v>10751</v>
      </c>
      <c r="F279" t="s">
        <v>10751</v>
      </c>
      <c r="H279" t="s">
        <v>10751</v>
      </c>
      <c r="I279" t="str">
        <f t="shared" si="11"/>
        <v/>
      </c>
      <c r="K279" t="s">
        <v>10751</v>
      </c>
      <c r="L279" t="s">
        <v>10751</v>
      </c>
      <c r="M279" t="s">
        <v>10751</v>
      </c>
      <c r="N279" t="s">
        <v>10751</v>
      </c>
      <c r="O279" t="s">
        <v>10751</v>
      </c>
      <c r="P279" t="s">
        <v>10751</v>
      </c>
      <c r="Q279" t="s">
        <v>10751</v>
      </c>
      <c r="R279" t="s">
        <v>10751</v>
      </c>
      <c r="S279" t="s">
        <v>10751</v>
      </c>
      <c r="T279" t="s">
        <v>10751</v>
      </c>
      <c r="U279" t="s">
        <v>10751</v>
      </c>
      <c r="V279" t="s">
        <v>10751</v>
      </c>
      <c r="W279" t="s">
        <v>10751</v>
      </c>
      <c r="X279" t="s">
        <v>10751</v>
      </c>
      <c r="Y279" t="s">
        <v>10751</v>
      </c>
      <c r="Z279" t="s">
        <v>10751</v>
      </c>
      <c r="AA279" t="s">
        <v>10751</v>
      </c>
      <c r="AB279" t="s">
        <v>10751</v>
      </c>
      <c r="AC279" t="s">
        <v>10751</v>
      </c>
      <c r="AD279" t="s">
        <v>10751</v>
      </c>
      <c r="AE279" t="s">
        <v>10751</v>
      </c>
      <c r="AF279" t="s">
        <v>10751</v>
      </c>
      <c r="AG279" t="s">
        <v>10751</v>
      </c>
      <c r="AH279" t="s">
        <v>10751</v>
      </c>
      <c r="AI279" t="s">
        <v>10751</v>
      </c>
      <c r="AJ279" t="s">
        <v>10751</v>
      </c>
      <c r="AK279" t="s">
        <v>10751</v>
      </c>
      <c r="AL279" t="s">
        <v>10751</v>
      </c>
      <c r="AM279" t="s">
        <v>10751</v>
      </c>
      <c r="AN279" t="s">
        <v>10751</v>
      </c>
      <c r="AO279" t="s">
        <v>10751</v>
      </c>
      <c r="AP279" t="s">
        <v>10751</v>
      </c>
      <c r="AQ279" t="s">
        <v>10751</v>
      </c>
      <c r="AR279" t="s">
        <v>10751</v>
      </c>
      <c r="AS279" t="s">
        <v>10751</v>
      </c>
      <c r="AT279" t="s">
        <v>10751</v>
      </c>
      <c r="AU279" t="s">
        <v>10751</v>
      </c>
      <c r="AV279" t="s">
        <v>10751</v>
      </c>
      <c r="AW279" t="s">
        <v>10751</v>
      </c>
      <c r="AX279" t="s">
        <v>10751</v>
      </c>
      <c r="AY279" t="s">
        <v>10751</v>
      </c>
      <c r="AZ279" t="s">
        <v>10751</v>
      </c>
      <c r="BA279" t="s">
        <v>10751</v>
      </c>
      <c r="BB279" t="s">
        <v>10751</v>
      </c>
      <c r="BC279" t="s">
        <v>10751</v>
      </c>
      <c r="BD279" t="s">
        <v>10751</v>
      </c>
    </row>
    <row r="280" spans="1:56">
      <c r="A280" t="s">
        <v>10753</v>
      </c>
      <c r="B280">
        <v>8500</v>
      </c>
      <c r="C280">
        <v>1997</v>
      </c>
      <c r="D280" t="s">
        <v>10751</v>
      </c>
      <c r="E280" t="s">
        <v>10751</v>
      </c>
      <c r="F280" t="s">
        <v>10751</v>
      </c>
      <c r="H280" t="s">
        <v>10751</v>
      </c>
      <c r="I280" t="str">
        <f t="shared" si="11"/>
        <v/>
      </c>
      <c r="K280" t="s">
        <v>10751</v>
      </c>
      <c r="L280" t="s">
        <v>10751</v>
      </c>
      <c r="M280" t="s">
        <v>10751</v>
      </c>
      <c r="N280" t="s">
        <v>10751</v>
      </c>
      <c r="O280" t="s">
        <v>10751</v>
      </c>
      <c r="P280" t="s">
        <v>10751</v>
      </c>
      <c r="Q280" t="s">
        <v>10751</v>
      </c>
      <c r="R280" t="s">
        <v>10751</v>
      </c>
      <c r="S280" t="s">
        <v>10751</v>
      </c>
      <c r="T280" t="s">
        <v>10751</v>
      </c>
      <c r="U280" t="s">
        <v>10751</v>
      </c>
      <c r="V280" t="s">
        <v>10751</v>
      </c>
      <c r="W280" t="s">
        <v>10751</v>
      </c>
      <c r="X280" t="s">
        <v>10751</v>
      </c>
      <c r="Y280" t="s">
        <v>10751</v>
      </c>
      <c r="Z280" t="s">
        <v>10751</v>
      </c>
      <c r="AA280" t="s">
        <v>10751</v>
      </c>
      <c r="AB280" t="s">
        <v>10751</v>
      </c>
      <c r="AC280" t="s">
        <v>10751</v>
      </c>
      <c r="AD280" t="s">
        <v>10751</v>
      </c>
      <c r="AE280" t="s">
        <v>10751</v>
      </c>
      <c r="AF280" t="s">
        <v>10751</v>
      </c>
      <c r="AG280" t="s">
        <v>10751</v>
      </c>
      <c r="AH280" t="s">
        <v>10751</v>
      </c>
      <c r="AI280" t="s">
        <v>10751</v>
      </c>
      <c r="AJ280" t="s">
        <v>10751</v>
      </c>
      <c r="AK280" t="s">
        <v>10751</v>
      </c>
      <c r="AL280" t="s">
        <v>10751</v>
      </c>
      <c r="AM280" t="s">
        <v>10751</v>
      </c>
      <c r="AN280" t="s">
        <v>10751</v>
      </c>
      <c r="AO280" t="s">
        <v>10751</v>
      </c>
      <c r="AP280" t="s">
        <v>10751</v>
      </c>
      <c r="AQ280" t="s">
        <v>10751</v>
      </c>
      <c r="AR280" t="s">
        <v>10751</v>
      </c>
      <c r="AS280" t="s">
        <v>10751</v>
      </c>
      <c r="AT280" t="s">
        <v>10751</v>
      </c>
      <c r="AU280" t="s">
        <v>10751</v>
      </c>
      <c r="AV280" t="s">
        <v>10751</v>
      </c>
      <c r="AW280" t="s">
        <v>10751</v>
      </c>
      <c r="AX280" t="s">
        <v>10751</v>
      </c>
      <c r="AY280" t="s">
        <v>10751</v>
      </c>
      <c r="AZ280" t="s">
        <v>10751</v>
      </c>
      <c r="BA280" t="s">
        <v>10751</v>
      </c>
      <c r="BB280" t="s">
        <v>10751</v>
      </c>
      <c r="BC280" t="s">
        <v>10751</v>
      </c>
      <c r="BD280" t="s">
        <v>10751</v>
      </c>
    </row>
    <row r="281" spans="1:56">
      <c r="A281" t="s">
        <v>10753</v>
      </c>
      <c r="B281">
        <v>8500</v>
      </c>
      <c r="C281">
        <v>1998</v>
      </c>
      <c r="D281" t="s">
        <v>10751</v>
      </c>
      <c r="E281" t="s">
        <v>10751</v>
      </c>
      <c r="F281" t="s">
        <v>10751</v>
      </c>
      <c r="H281" t="s">
        <v>10751</v>
      </c>
      <c r="I281" t="str">
        <f t="shared" si="11"/>
        <v/>
      </c>
      <c r="K281" t="s">
        <v>10751</v>
      </c>
      <c r="L281" t="s">
        <v>10751</v>
      </c>
      <c r="M281" t="s">
        <v>10751</v>
      </c>
      <c r="N281" t="s">
        <v>10751</v>
      </c>
      <c r="O281" t="s">
        <v>10751</v>
      </c>
      <c r="P281" t="s">
        <v>10751</v>
      </c>
      <c r="Q281" t="s">
        <v>10751</v>
      </c>
      <c r="R281" t="s">
        <v>10751</v>
      </c>
      <c r="S281" t="s">
        <v>10751</v>
      </c>
      <c r="T281" t="s">
        <v>10751</v>
      </c>
      <c r="U281" t="s">
        <v>10751</v>
      </c>
      <c r="V281" t="s">
        <v>10751</v>
      </c>
      <c r="W281" t="s">
        <v>10751</v>
      </c>
      <c r="X281" t="s">
        <v>10751</v>
      </c>
      <c r="Y281" t="s">
        <v>10751</v>
      </c>
      <c r="Z281" t="s">
        <v>10751</v>
      </c>
      <c r="AA281" t="s">
        <v>10751</v>
      </c>
      <c r="AB281" t="s">
        <v>10751</v>
      </c>
      <c r="AC281" t="s">
        <v>10751</v>
      </c>
      <c r="AD281" t="s">
        <v>10751</v>
      </c>
      <c r="AE281" t="s">
        <v>10751</v>
      </c>
      <c r="AF281" t="s">
        <v>10751</v>
      </c>
      <c r="AG281" t="s">
        <v>10751</v>
      </c>
      <c r="AH281" t="s">
        <v>10751</v>
      </c>
      <c r="AI281" t="s">
        <v>10751</v>
      </c>
      <c r="AJ281" t="s">
        <v>10751</v>
      </c>
      <c r="AK281" t="s">
        <v>10751</v>
      </c>
      <c r="AL281" t="s">
        <v>10751</v>
      </c>
      <c r="AM281" t="s">
        <v>10751</v>
      </c>
      <c r="AN281" t="s">
        <v>10751</v>
      </c>
      <c r="AO281" t="s">
        <v>10751</v>
      </c>
      <c r="AP281" t="s">
        <v>10751</v>
      </c>
      <c r="AQ281" t="s">
        <v>10751</v>
      </c>
      <c r="AR281" t="s">
        <v>10751</v>
      </c>
      <c r="AS281" t="s">
        <v>10751</v>
      </c>
      <c r="AT281" t="s">
        <v>10751</v>
      </c>
      <c r="AU281" t="s">
        <v>10751</v>
      </c>
      <c r="AV281" t="s">
        <v>10751</v>
      </c>
      <c r="AW281" t="s">
        <v>10751</v>
      </c>
      <c r="AX281" t="s">
        <v>10751</v>
      </c>
      <c r="AY281" t="s">
        <v>10751</v>
      </c>
      <c r="AZ281" t="s">
        <v>10751</v>
      </c>
      <c r="BA281" t="s">
        <v>10751</v>
      </c>
      <c r="BB281" t="s">
        <v>10751</v>
      </c>
      <c r="BC281" t="s">
        <v>10751</v>
      </c>
      <c r="BD281" t="s">
        <v>10751</v>
      </c>
    </row>
    <row r="282" spans="1:56">
      <c r="A282" t="s">
        <v>10753</v>
      </c>
      <c r="B282">
        <v>8500</v>
      </c>
      <c r="C282">
        <v>1999</v>
      </c>
      <c r="D282" t="s">
        <v>10751</v>
      </c>
      <c r="E282" t="s">
        <v>10751</v>
      </c>
      <c r="F282" t="s">
        <v>10751</v>
      </c>
      <c r="H282" t="s">
        <v>10751</v>
      </c>
      <c r="I282" t="str">
        <f t="shared" si="11"/>
        <v/>
      </c>
      <c r="K282" t="s">
        <v>10751</v>
      </c>
      <c r="L282" t="s">
        <v>10751</v>
      </c>
      <c r="M282" t="s">
        <v>10751</v>
      </c>
      <c r="N282" t="s">
        <v>10751</v>
      </c>
      <c r="O282" t="s">
        <v>10751</v>
      </c>
      <c r="P282" t="s">
        <v>10751</v>
      </c>
      <c r="Q282" t="s">
        <v>10751</v>
      </c>
      <c r="R282" t="s">
        <v>10751</v>
      </c>
      <c r="S282" t="s">
        <v>10751</v>
      </c>
      <c r="T282" t="s">
        <v>10751</v>
      </c>
      <c r="U282" t="s">
        <v>10751</v>
      </c>
      <c r="V282" t="s">
        <v>10751</v>
      </c>
      <c r="W282" t="s">
        <v>10751</v>
      </c>
      <c r="X282" t="s">
        <v>10751</v>
      </c>
      <c r="Y282" t="s">
        <v>10751</v>
      </c>
      <c r="Z282" t="s">
        <v>10751</v>
      </c>
      <c r="AA282" t="s">
        <v>10751</v>
      </c>
      <c r="AB282" t="s">
        <v>10751</v>
      </c>
      <c r="AC282" t="s">
        <v>10751</v>
      </c>
      <c r="AD282" t="s">
        <v>10751</v>
      </c>
      <c r="AE282" t="s">
        <v>10751</v>
      </c>
      <c r="AF282" t="s">
        <v>10751</v>
      </c>
      <c r="AG282" t="s">
        <v>10751</v>
      </c>
      <c r="AH282" t="s">
        <v>10751</v>
      </c>
      <c r="AI282" t="s">
        <v>10751</v>
      </c>
      <c r="AJ282" t="s">
        <v>10751</v>
      </c>
      <c r="AK282" t="s">
        <v>10751</v>
      </c>
      <c r="AL282" t="s">
        <v>10751</v>
      </c>
      <c r="AM282" t="s">
        <v>10751</v>
      </c>
      <c r="AN282" t="s">
        <v>10751</v>
      </c>
      <c r="AO282" t="s">
        <v>10751</v>
      </c>
      <c r="AP282" t="s">
        <v>10751</v>
      </c>
      <c r="AQ282" t="s">
        <v>10751</v>
      </c>
      <c r="AR282" t="s">
        <v>10751</v>
      </c>
      <c r="AS282" t="s">
        <v>10751</v>
      </c>
      <c r="AT282" t="s">
        <v>10751</v>
      </c>
      <c r="AU282" t="s">
        <v>10751</v>
      </c>
      <c r="AV282" t="s">
        <v>10751</v>
      </c>
      <c r="AW282" t="s">
        <v>10751</v>
      </c>
      <c r="AX282" t="s">
        <v>10751</v>
      </c>
      <c r="AY282" t="s">
        <v>10751</v>
      </c>
      <c r="AZ282" t="s">
        <v>10751</v>
      </c>
      <c r="BA282" t="s">
        <v>10751</v>
      </c>
      <c r="BB282" t="s">
        <v>10751</v>
      </c>
      <c r="BC282" t="s">
        <v>10751</v>
      </c>
      <c r="BD282" t="s">
        <v>10751</v>
      </c>
    </row>
    <row r="283" spans="1:56">
      <c r="A283" t="s">
        <v>10753</v>
      </c>
      <c r="B283">
        <v>8500</v>
      </c>
      <c r="C283">
        <v>2000</v>
      </c>
      <c r="D283" t="s">
        <v>10751</v>
      </c>
      <c r="E283" t="s">
        <v>10751</v>
      </c>
      <c r="F283" t="s">
        <v>10751</v>
      </c>
      <c r="H283" t="s">
        <v>10751</v>
      </c>
      <c r="I283" t="str">
        <f t="shared" si="11"/>
        <v/>
      </c>
      <c r="K283" t="s">
        <v>10751</v>
      </c>
      <c r="L283" t="s">
        <v>10751</v>
      </c>
      <c r="M283" t="s">
        <v>10751</v>
      </c>
      <c r="N283" t="s">
        <v>10751</v>
      </c>
      <c r="O283" t="s">
        <v>10751</v>
      </c>
      <c r="P283" t="s">
        <v>10751</v>
      </c>
      <c r="Q283" t="s">
        <v>10751</v>
      </c>
      <c r="R283" t="s">
        <v>10751</v>
      </c>
      <c r="S283" t="s">
        <v>10751</v>
      </c>
      <c r="T283" t="s">
        <v>10751</v>
      </c>
      <c r="U283" t="s">
        <v>10751</v>
      </c>
      <c r="V283" t="s">
        <v>10751</v>
      </c>
      <c r="W283" t="s">
        <v>10751</v>
      </c>
      <c r="X283" t="s">
        <v>10751</v>
      </c>
      <c r="Y283" t="s">
        <v>10751</v>
      </c>
      <c r="Z283" t="s">
        <v>10751</v>
      </c>
      <c r="AA283" t="s">
        <v>10751</v>
      </c>
      <c r="AB283" t="s">
        <v>10751</v>
      </c>
      <c r="AC283" t="s">
        <v>10751</v>
      </c>
      <c r="AD283" t="s">
        <v>10751</v>
      </c>
      <c r="AE283" t="s">
        <v>10751</v>
      </c>
      <c r="AF283" t="s">
        <v>10751</v>
      </c>
      <c r="AG283" t="s">
        <v>10751</v>
      </c>
      <c r="AH283" t="s">
        <v>10751</v>
      </c>
      <c r="AI283" t="s">
        <v>10751</v>
      </c>
      <c r="AJ283" t="s">
        <v>10751</v>
      </c>
      <c r="AK283" t="s">
        <v>10751</v>
      </c>
      <c r="AL283" t="s">
        <v>10751</v>
      </c>
      <c r="AM283" t="s">
        <v>10751</v>
      </c>
      <c r="AN283" t="s">
        <v>10751</v>
      </c>
      <c r="AO283" t="s">
        <v>10751</v>
      </c>
      <c r="AP283" t="s">
        <v>10751</v>
      </c>
      <c r="AQ283" t="s">
        <v>10751</v>
      </c>
      <c r="AR283" t="s">
        <v>10751</v>
      </c>
      <c r="AS283" t="s">
        <v>10751</v>
      </c>
      <c r="AT283" t="s">
        <v>10751</v>
      </c>
      <c r="AU283" t="s">
        <v>10751</v>
      </c>
      <c r="AV283" t="s">
        <v>10751</v>
      </c>
      <c r="AW283" t="s">
        <v>10751</v>
      </c>
      <c r="AX283" t="s">
        <v>10751</v>
      </c>
      <c r="AY283" t="s">
        <v>10751</v>
      </c>
      <c r="AZ283" t="s">
        <v>10751</v>
      </c>
      <c r="BA283" t="s">
        <v>10751</v>
      </c>
      <c r="BB283" t="s">
        <v>10751</v>
      </c>
      <c r="BC283" t="s">
        <v>10751</v>
      </c>
      <c r="BD283" t="s">
        <v>10751</v>
      </c>
    </row>
    <row r="284" spans="1:56">
      <c r="A284" t="s">
        <v>10753</v>
      </c>
      <c r="B284">
        <v>8500</v>
      </c>
      <c r="C284">
        <v>2001</v>
      </c>
      <c r="D284" t="s">
        <v>10751</v>
      </c>
      <c r="E284" t="s">
        <v>10751</v>
      </c>
      <c r="F284" t="s">
        <v>10751</v>
      </c>
      <c r="H284" t="s">
        <v>10751</v>
      </c>
      <c r="I284" t="str">
        <f t="shared" si="11"/>
        <v/>
      </c>
      <c r="K284" t="s">
        <v>10751</v>
      </c>
      <c r="L284" t="s">
        <v>10751</v>
      </c>
      <c r="M284" t="s">
        <v>10751</v>
      </c>
      <c r="N284" t="s">
        <v>10751</v>
      </c>
      <c r="O284" t="s">
        <v>10751</v>
      </c>
      <c r="P284" t="s">
        <v>10751</v>
      </c>
      <c r="Q284" t="s">
        <v>10751</v>
      </c>
      <c r="R284" t="s">
        <v>10751</v>
      </c>
      <c r="S284" t="s">
        <v>10751</v>
      </c>
      <c r="T284" t="s">
        <v>10751</v>
      </c>
      <c r="U284" t="s">
        <v>10751</v>
      </c>
      <c r="V284" t="s">
        <v>10751</v>
      </c>
      <c r="W284" t="s">
        <v>10751</v>
      </c>
      <c r="X284" t="s">
        <v>10751</v>
      </c>
      <c r="Y284" t="s">
        <v>10751</v>
      </c>
      <c r="Z284" t="s">
        <v>10751</v>
      </c>
      <c r="AA284" t="s">
        <v>10751</v>
      </c>
      <c r="AB284" t="s">
        <v>10751</v>
      </c>
      <c r="AC284" t="s">
        <v>10751</v>
      </c>
      <c r="AD284" t="s">
        <v>10751</v>
      </c>
      <c r="AE284" t="s">
        <v>10751</v>
      </c>
      <c r="AF284" t="s">
        <v>10751</v>
      </c>
      <c r="AG284" t="s">
        <v>10751</v>
      </c>
      <c r="AH284" t="s">
        <v>10751</v>
      </c>
      <c r="AI284" t="s">
        <v>10751</v>
      </c>
      <c r="AJ284" t="s">
        <v>10751</v>
      </c>
      <c r="AK284" t="s">
        <v>10751</v>
      </c>
      <c r="AL284" t="s">
        <v>10751</v>
      </c>
      <c r="AM284" t="s">
        <v>10751</v>
      </c>
      <c r="AN284" t="s">
        <v>10751</v>
      </c>
      <c r="AO284" t="s">
        <v>10751</v>
      </c>
      <c r="AP284" t="s">
        <v>10751</v>
      </c>
      <c r="AQ284" t="s">
        <v>10751</v>
      </c>
      <c r="AR284" t="s">
        <v>10751</v>
      </c>
      <c r="AS284" t="s">
        <v>10751</v>
      </c>
      <c r="AT284" t="s">
        <v>10751</v>
      </c>
      <c r="AU284" t="s">
        <v>10751</v>
      </c>
      <c r="AV284" t="s">
        <v>10751</v>
      </c>
      <c r="AW284" t="s">
        <v>10751</v>
      </c>
      <c r="AX284" t="s">
        <v>10751</v>
      </c>
      <c r="AY284" t="s">
        <v>10751</v>
      </c>
      <c r="AZ284" t="s">
        <v>10751</v>
      </c>
      <c r="BA284" t="s">
        <v>10751</v>
      </c>
      <c r="BB284" t="s">
        <v>10751</v>
      </c>
      <c r="BC284" t="s">
        <v>10751</v>
      </c>
      <c r="BD284" t="s">
        <v>10751</v>
      </c>
    </row>
    <row r="285" spans="1:56">
      <c r="A285" t="s">
        <v>10753</v>
      </c>
      <c r="B285">
        <v>8500</v>
      </c>
      <c r="C285">
        <v>2002</v>
      </c>
      <c r="D285" t="s">
        <v>10751</v>
      </c>
      <c r="E285" t="s">
        <v>10751</v>
      </c>
      <c r="F285" t="s">
        <v>10751</v>
      </c>
      <c r="H285" t="s">
        <v>10751</v>
      </c>
      <c r="I285" t="str">
        <f t="shared" si="11"/>
        <v/>
      </c>
      <c r="K285" t="s">
        <v>10751</v>
      </c>
      <c r="L285" t="s">
        <v>10751</v>
      </c>
      <c r="M285" t="s">
        <v>10751</v>
      </c>
      <c r="N285" t="s">
        <v>10751</v>
      </c>
      <c r="O285" t="s">
        <v>10751</v>
      </c>
      <c r="P285" t="s">
        <v>10751</v>
      </c>
      <c r="Q285" t="s">
        <v>10751</v>
      </c>
      <c r="R285" t="s">
        <v>10751</v>
      </c>
      <c r="S285" t="s">
        <v>10751</v>
      </c>
      <c r="T285" t="s">
        <v>10751</v>
      </c>
      <c r="U285" t="s">
        <v>10751</v>
      </c>
      <c r="V285" t="s">
        <v>10751</v>
      </c>
      <c r="W285" t="s">
        <v>10751</v>
      </c>
      <c r="X285" t="s">
        <v>10751</v>
      </c>
      <c r="Y285" t="s">
        <v>10751</v>
      </c>
      <c r="Z285" t="s">
        <v>10751</v>
      </c>
      <c r="AA285" t="s">
        <v>10751</v>
      </c>
      <c r="AB285" t="s">
        <v>10751</v>
      </c>
      <c r="AC285" t="s">
        <v>10751</v>
      </c>
      <c r="AD285" t="s">
        <v>10751</v>
      </c>
      <c r="AE285" t="s">
        <v>10751</v>
      </c>
      <c r="AF285" t="s">
        <v>10751</v>
      </c>
      <c r="AG285" t="s">
        <v>10751</v>
      </c>
      <c r="AH285" t="s">
        <v>10751</v>
      </c>
      <c r="AI285" t="s">
        <v>10751</v>
      </c>
      <c r="AJ285" t="s">
        <v>10751</v>
      </c>
      <c r="AK285" t="s">
        <v>10751</v>
      </c>
      <c r="AL285" t="s">
        <v>10751</v>
      </c>
      <c r="AM285" t="s">
        <v>10751</v>
      </c>
      <c r="AN285" t="s">
        <v>10751</v>
      </c>
      <c r="AO285" t="s">
        <v>10751</v>
      </c>
      <c r="AP285" t="s">
        <v>10751</v>
      </c>
      <c r="AQ285" t="s">
        <v>10751</v>
      </c>
      <c r="AR285" t="s">
        <v>10751</v>
      </c>
      <c r="AS285" t="s">
        <v>10751</v>
      </c>
      <c r="AT285" t="s">
        <v>10751</v>
      </c>
      <c r="AU285" t="s">
        <v>10751</v>
      </c>
      <c r="AV285" t="s">
        <v>10751</v>
      </c>
      <c r="AW285" t="s">
        <v>10751</v>
      </c>
      <c r="AX285" t="s">
        <v>10751</v>
      </c>
      <c r="AY285" t="s">
        <v>10751</v>
      </c>
      <c r="AZ285" t="s">
        <v>10751</v>
      </c>
      <c r="BA285" t="s">
        <v>10751</v>
      </c>
      <c r="BB285" t="s">
        <v>10751</v>
      </c>
      <c r="BC285" t="s">
        <v>10751</v>
      </c>
      <c r="BD285" t="s">
        <v>10751</v>
      </c>
    </row>
    <row r="286" spans="1:56">
      <c r="A286" t="s">
        <v>10753</v>
      </c>
      <c r="B286">
        <v>8500</v>
      </c>
      <c r="C286">
        <v>2003</v>
      </c>
      <c r="D286" t="s">
        <v>10751</v>
      </c>
      <c r="E286" t="s">
        <v>10751</v>
      </c>
      <c r="F286" t="s">
        <v>10751</v>
      </c>
      <c r="H286" t="s">
        <v>10751</v>
      </c>
      <c r="I286" t="str">
        <f t="shared" si="11"/>
        <v/>
      </c>
      <c r="K286" t="s">
        <v>10751</v>
      </c>
      <c r="L286" t="s">
        <v>10751</v>
      </c>
      <c r="M286" t="s">
        <v>10751</v>
      </c>
      <c r="N286" t="s">
        <v>10751</v>
      </c>
      <c r="O286" t="s">
        <v>10751</v>
      </c>
      <c r="P286" t="s">
        <v>10751</v>
      </c>
      <c r="Q286" t="s">
        <v>10751</v>
      </c>
      <c r="R286" t="s">
        <v>10751</v>
      </c>
      <c r="S286" t="s">
        <v>10751</v>
      </c>
      <c r="T286" t="s">
        <v>10751</v>
      </c>
      <c r="U286" t="s">
        <v>10751</v>
      </c>
      <c r="V286" t="s">
        <v>10751</v>
      </c>
      <c r="W286" t="s">
        <v>10751</v>
      </c>
      <c r="X286" t="s">
        <v>10751</v>
      </c>
      <c r="Y286" t="s">
        <v>10751</v>
      </c>
      <c r="Z286" t="s">
        <v>10751</v>
      </c>
      <c r="AA286" t="s">
        <v>10751</v>
      </c>
      <c r="AB286" t="s">
        <v>10751</v>
      </c>
      <c r="AC286" t="s">
        <v>10751</v>
      </c>
      <c r="AD286" t="s">
        <v>10751</v>
      </c>
      <c r="AE286" t="s">
        <v>10751</v>
      </c>
      <c r="AF286" t="s">
        <v>10751</v>
      </c>
      <c r="AG286" t="s">
        <v>10751</v>
      </c>
      <c r="AH286" t="s">
        <v>10751</v>
      </c>
      <c r="AI286" t="s">
        <v>10751</v>
      </c>
      <c r="AJ286" t="s">
        <v>10751</v>
      </c>
      <c r="AK286" t="s">
        <v>10751</v>
      </c>
      <c r="AL286" t="s">
        <v>10751</v>
      </c>
      <c r="AM286" t="s">
        <v>10751</v>
      </c>
      <c r="AN286" t="s">
        <v>10751</v>
      </c>
      <c r="AO286" t="s">
        <v>10751</v>
      </c>
      <c r="AP286" t="s">
        <v>10751</v>
      </c>
      <c r="AQ286" t="s">
        <v>10751</v>
      </c>
      <c r="AR286" t="s">
        <v>10751</v>
      </c>
      <c r="AS286" t="s">
        <v>10751</v>
      </c>
      <c r="AT286" t="s">
        <v>10751</v>
      </c>
      <c r="AU286" t="s">
        <v>10751</v>
      </c>
      <c r="AV286" t="s">
        <v>10751</v>
      </c>
      <c r="AW286" t="s">
        <v>10751</v>
      </c>
      <c r="AX286" t="s">
        <v>10751</v>
      </c>
      <c r="AY286" t="s">
        <v>10751</v>
      </c>
      <c r="AZ286" t="s">
        <v>10751</v>
      </c>
      <c r="BA286" t="s">
        <v>10751</v>
      </c>
      <c r="BB286" t="s">
        <v>10751</v>
      </c>
      <c r="BC286" t="s">
        <v>10751</v>
      </c>
      <c r="BD286" t="s">
        <v>10751</v>
      </c>
    </row>
    <row r="287" spans="1:56">
      <c r="A287" t="s">
        <v>10753</v>
      </c>
      <c r="B287">
        <v>8500</v>
      </c>
      <c r="C287">
        <v>2004</v>
      </c>
      <c r="D287" t="s">
        <v>10751</v>
      </c>
      <c r="E287" t="s">
        <v>10751</v>
      </c>
      <c r="F287" t="s">
        <v>10751</v>
      </c>
      <c r="H287" t="s">
        <v>10751</v>
      </c>
      <c r="I287" t="str">
        <f t="shared" si="11"/>
        <v/>
      </c>
      <c r="K287" t="s">
        <v>10751</v>
      </c>
      <c r="L287" t="s">
        <v>10751</v>
      </c>
      <c r="M287" t="s">
        <v>10751</v>
      </c>
      <c r="N287" t="s">
        <v>10751</v>
      </c>
      <c r="O287" t="s">
        <v>10751</v>
      </c>
      <c r="P287" t="s">
        <v>10751</v>
      </c>
      <c r="Q287" t="s">
        <v>10751</v>
      </c>
      <c r="R287" t="s">
        <v>10751</v>
      </c>
      <c r="S287" t="s">
        <v>10751</v>
      </c>
      <c r="T287" t="s">
        <v>10751</v>
      </c>
      <c r="U287" t="s">
        <v>10751</v>
      </c>
      <c r="V287" t="s">
        <v>10751</v>
      </c>
      <c r="W287" t="s">
        <v>10751</v>
      </c>
      <c r="X287" t="s">
        <v>10751</v>
      </c>
      <c r="Y287" t="s">
        <v>10751</v>
      </c>
      <c r="Z287" t="s">
        <v>10751</v>
      </c>
      <c r="AA287" t="s">
        <v>10751</v>
      </c>
      <c r="AB287" t="s">
        <v>10751</v>
      </c>
      <c r="AC287" t="s">
        <v>10751</v>
      </c>
      <c r="AD287" t="s">
        <v>10751</v>
      </c>
      <c r="AE287" t="s">
        <v>10751</v>
      </c>
      <c r="AF287" t="s">
        <v>10751</v>
      </c>
      <c r="AG287" t="s">
        <v>10751</v>
      </c>
      <c r="AH287" t="s">
        <v>10751</v>
      </c>
      <c r="AI287" t="s">
        <v>10751</v>
      </c>
      <c r="AJ287" t="s">
        <v>10751</v>
      </c>
      <c r="AK287" t="s">
        <v>10751</v>
      </c>
      <c r="AL287" t="s">
        <v>10751</v>
      </c>
      <c r="AM287" t="s">
        <v>10751</v>
      </c>
      <c r="AN287" t="s">
        <v>10751</v>
      </c>
      <c r="AO287" t="s">
        <v>10751</v>
      </c>
      <c r="AP287" t="s">
        <v>10751</v>
      </c>
      <c r="AQ287" t="s">
        <v>10751</v>
      </c>
      <c r="AR287" t="s">
        <v>10751</v>
      </c>
      <c r="AS287" t="s">
        <v>10751</v>
      </c>
      <c r="AT287" t="s">
        <v>10751</v>
      </c>
      <c r="AU287" t="s">
        <v>10751</v>
      </c>
      <c r="AV287" t="s">
        <v>10751</v>
      </c>
      <c r="AW287" t="s">
        <v>10751</v>
      </c>
      <c r="AX287" t="s">
        <v>10751</v>
      </c>
      <c r="AY287" t="s">
        <v>10751</v>
      </c>
      <c r="AZ287" t="s">
        <v>10751</v>
      </c>
      <c r="BA287" t="s">
        <v>10751</v>
      </c>
      <c r="BB287" t="s">
        <v>10751</v>
      </c>
      <c r="BC287" t="s">
        <v>10751</v>
      </c>
      <c r="BD287" t="s">
        <v>10751</v>
      </c>
    </row>
    <row r="288" spans="1:56">
      <c r="A288" t="s">
        <v>10753</v>
      </c>
      <c r="B288">
        <v>8500</v>
      </c>
      <c r="C288">
        <v>2005</v>
      </c>
      <c r="D288" t="s">
        <v>10751</v>
      </c>
      <c r="E288" t="s">
        <v>10751</v>
      </c>
      <c r="F288" t="s">
        <v>10751</v>
      </c>
      <c r="H288" t="s">
        <v>10751</v>
      </c>
      <c r="I288" t="str">
        <f t="shared" si="11"/>
        <v/>
      </c>
      <c r="K288" t="s">
        <v>10751</v>
      </c>
      <c r="L288" t="s">
        <v>10751</v>
      </c>
      <c r="M288" t="s">
        <v>10751</v>
      </c>
      <c r="N288" t="s">
        <v>10751</v>
      </c>
      <c r="O288" t="s">
        <v>10751</v>
      </c>
      <c r="P288" t="s">
        <v>10751</v>
      </c>
      <c r="Q288" t="s">
        <v>10751</v>
      </c>
      <c r="R288" t="s">
        <v>10751</v>
      </c>
      <c r="S288" t="s">
        <v>10751</v>
      </c>
      <c r="T288" t="s">
        <v>10751</v>
      </c>
      <c r="U288" t="s">
        <v>10751</v>
      </c>
      <c r="V288" t="s">
        <v>10751</v>
      </c>
      <c r="W288" t="s">
        <v>10751</v>
      </c>
      <c r="X288" t="s">
        <v>10751</v>
      </c>
      <c r="Y288" t="s">
        <v>10751</v>
      </c>
      <c r="Z288" t="s">
        <v>10751</v>
      </c>
      <c r="AA288" t="s">
        <v>10751</v>
      </c>
      <c r="AB288" t="s">
        <v>10751</v>
      </c>
      <c r="AC288" t="s">
        <v>10751</v>
      </c>
      <c r="AD288" t="s">
        <v>10751</v>
      </c>
      <c r="AE288" t="s">
        <v>10751</v>
      </c>
      <c r="AF288" t="s">
        <v>10751</v>
      </c>
      <c r="AG288" t="s">
        <v>10751</v>
      </c>
      <c r="AH288" t="s">
        <v>10751</v>
      </c>
      <c r="AI288" t="s">
        <v>10751</v>
      </c>
      <c r="AJ288" t="s">
        <v>10751</v>
      </c>
      <c r="AK288" t="s">
        <v>10751</v>
      </c>
      <c r="AL288" t="s">
        <v>10751</v>
      </c>
      <c r="AM288" t="s">
        <v>10751</v>
      </c>
      <c r="AN288" t="s">
        <v>10751</v>
      </c>
      <c r="AO288" t="s">
        <v>10751</v>
      </c>
      <c r="AP288" t="s">
        <v>10751</v>
      </c>
      <c r="AQ288" t="s">
        <v>10751</v>
      </c>
      <c r="AR288" t="s">
        <v>10751</v>
      </c>
      <c r="AS288" t="s">
        <v>10751</v>
      </c>
      <c r="AT288" t="s">
        <v>10751</v>
      </c>
      <c r="AU288" t="s">
        <v>10751</v>
      </c>
      <c r="AV288" t="s">
        <v>10751</v>
      </c>
      <c r="AW288" t="s">
        <v>10751</v>
      </c>
      <c r="AX288" t="s">
        <v>10751</v>
      </c>
      <c r="AY288" t="s">
        <v>10751</v>
      </c>
      <c r="AZ288" t="s">
        <v>10751</v>
      </c>
      <c r="BA288" t="s">
        <v>10751</v>
      </c>
      <c r="BB288" t="s">
        <v>10751</v>
      </c>
      <c r="BC288" t="s">
        <v>10751</v>
      </c>
      <c r="BD288" t="s">
        <v>10751</v>
      </c>
    </row>
    <row r="289" spans="1:56">
      <c r="A289" t="s">
        <v>10753</v>
      </c>
      <c r="B289">
        <v>8500</v>
      </c>
      <c r="C289">
        <v>2006</v>
      </c>
      <c r="D289" t="s">
        <v>10751</v>
      </c>
      <c r="E289" t="s">
        <v>10751</v>
      </c>
      <c r="F289" t="s">
        <v>10751</v>
      </c>
      <c r="H289" t="s">
        <v>10751</v>
      </c>
      <c r="I289" t="str">
        <f t="shared" si="11"/>
        <v/>
      </c>
      <c r="K289" t="s">
        <v>10751</v>
      </c>
      <c r="L289" t="s">
        <v>10751</v>
      </c>
      <c r="M289" t="s">
        <v>10751</v>
      </c>
      <c r="N289" t="s">
        <v>10751</v>
      </c>
      <c r="O289" t="s">
        <v>10751</v>
      </c>
      <c r="P289" t="s">
        <v>10751</v>
      </c>
      <c r="Q289" t="s">
        <v>10751</v>
      </c>
      <c r="R289" t="s">
        <v>10751</v>
      </c>
      <c r="S289" t="s">
        <v>10751</v>
      </c>
      <c r="T289" t="s">
        <v>10751</v>
      </c>
      <c r="U289" t="s">
        <v>10751</v>
      </c>
      <c r="V289" t="s">
        <v>10751</v>
      </c>
      <c r="W289" t="s">
        <v>10751</v>
      </c>
      <c r="X289" t="s">
        <v>10751</v>
      </c>
      <c r="Y289" t="s">
        <v>10751</v>
      </c>
      <c r="Z289" t="s">
        <v>10751</v>
      </c>
      <c r="AA289" t="s">
        <v>10751</v>
      </c>
      <c r="AB289" t="s">
        <v>10751</v>
      </c>
      <c r="AC289" t="s">
        <v>10751</v>
      </c>
      <c r="AD289" t="s">
        <v>10751</v>
      </c>
      <c r="AE289" t="s">
        <v>10751</v>
      </c>
      <c r="AF289" t="s">
        <v>10751</v>
      </c>
      <c r="AG289" t="s">
        <v>10751</v>
      </c>
      <c r="AH289" t="s">
        <v>10751</v>
      </c>
      <c r="AI289" t="s">
        <v>10751</v>
      </c>
      <c r="AJ289" t="s">
        <v>10751</v>
      </c>
      <c r="AK289" t="s">
        <v>10751</v>
      </c>
      <c r="AL289" t="s">
        <v>10751</v>
      </c>
      <c r="AM289" t="s">
        <v>10751</v>
      </c>
      <c r="AN289" t="s">
        <v>10751</v>
      </c>
      <c r="AO289" t="s">
        <v>10751</v>
      </c>
      <c r="AP289" t="s">
        <v>10751</v>
      </c>
      <c r="AQ289" t="s">
        <v>10751</v>
      </c>
      <c r="AR289" t="s">
        <v>10751</v>
      </c>
      <c r="AS289" t="s">
        <v>10751</v>
      </c>
      <c r="AT289" t="s">
        <v>10751</v>
      </c>
      <c r="AU289" t="s">
        <v>10751</v>
      </c>
      <c r="AV289" t="s">
        <v>10751</v>
      </c>
      <c r="AW289" t="s">
        <v>10751</v>
      </c>
      <c r="AX289" t="s">
        <v>10751</v>
      </c>
      <c r="AY289" t="s">
        <v>10751</v>
      </c>
      <c r="AZ289" t="s">
        <v>10751</v>
      </c>
      <c r="BA289" t="s">
        <v>10751</v>
      </c>
      <c r="BB289" t="s">
        <v>10751</v>
      </c>
      <c r="BC289" t="s">
        <v>10751</v>
      </c>
      <c r="BD289" t="s">
        <v>10751</v>
      </c>
    </row>
    <row r="290" spans="1:56">
      <c r="A290" t="s">
        <v>10753</v>
      </c>
      <c r="B290">
        <v>8500</v>
      </c>
      <c r="C290">
        <v>2007</v>
      </c>
      <c r="D290" t="s">
        <v>10751</v>
      </c>
      <c r="E290" t="s">
        <v>10751</v>
      </c>
      <c r="F290" t="s">
        <v>10751</v>
      </c>
      <c r="H290" t="s">
        <v>10751</v>
      </c>
      <c r="I290" t="str">
        <f t="shared" si="11"/>
        <v/>
      </c>
      <c r="K290" t="s">
        <v>10751</v>
      </c>
      <c r="L290" t="s">
        <v>10751</v>
      </c>
      <c r="M290" t="s">
        <v>10751</v>
      </c>
      <c r="N290" t="s">
        <v>10751</v>
      </c>
      <c r="O290" t="s">
        <v>10751</v>
      </c>
      <c r="P290" t="s">
        <v>10751</v>
      </c>
      <c r="Q290" t="s">
        <v>10751</v>
      </c>
      <c r="R290" t="s">
        <v>10751</v>
      </c>
      <c r="S290" t="s">
        <v>10751</v>
      </c>
      <c r="T290" t="s">
        <v>10751</v>
      </c>
      <c r="U290" t="s">
        <v>10751</v>
      </c>
      <c r="V290" t="s">
        <v>10751</v>
      </c>
      <c r="W290" t="s">
        <v>10751</v>
      </c>
      <c r="X290" t="s">
        <v>10751</v>
      </c>
      <c r="Y290" t="s">
        <v>10751</v>
      </c>
      <c r="Z290" t="s">
        <v>10751</v>
      </c>
      <c r="AA290" t="s">
        <v>10751</v>
      </c>
      <c r="AB290" t="s">
        <v>10751</v>
      </c>
      <c r="AC290" t="s">
        <v>10751</v>
      </c>
      <c r="AD290" t="s">
        <v>10751</v>
      </c>
      <c r="AE290" t="s">
        <v>10751</v>
      </c>
      <c r="AF290" t="s">
        <v>10751</v>
      </c>
      <c r="AG290" t="s">
        <v>10751</v>
      </c>
      <c r="AH290" t="s">
        <v>10751</v>
      </c>
      <c r="AI290" t="s">
        <v>10751</v>
      </c>
      <c r="AJ290" t="s">
        <v>10751</v>
      </c>
      <c r="AK290" t="s">
        <v>10751</v>
      </c>
      <c r="AL290" t="s">
        <v>10751</v>
      </c>
      <c r="AM290" t="s">
        <v>10751</v>
      </c>
      <c r="AN290" t="s">
        <v>10751</v>
      </c>
      <c r="AO290" t="s">
        <v>10751</v>
      </c>
      <c r="AP290" t="s">
        <v>10751</v>
      </c>
      <c r="AQ290" t="s">
        <v>10751</v>
      </c>
      <c r="AR290" t="s">
        <v>10751</v>
      </c>
      <c r="AS290" t="s">
        <v>10751</v>
      </c>
      <c r="AT290" t="s">
        <v>10751</v>
      </c>
      <c r="AU290" t="s">
        <v>10751</v>
      </c>
      <c r="AV290" t="s">
        <v>10751</v>
      </c>
      <c r="AW290" t="s">
        <v>10751</v>
      </c>
      <c r="AX290" t="s">
        <v>10751</v>
      </c>
      <c r="AY290" t="s">
        <v>10751</v>
      </c>
      <c r="AZ290" t="s">
        <v>10751</v>
      </c>
      <c r="BA290" t="s">
        <v>10751</v>
      </c>
      <c r="BB290" t="s">
        <v>10751</v>
      </c>
      <c r="BC290" t="s">
        <v>10751</v>
      </c>
      <c r="BD290" t="s">
        <v>10751</v>
      </c>
    </row>
    <row r="291" spans="1:56">
      <c r="A291" t="s">
        <v>10753</v>
      </c>
      <c r="B291">
        <v>8500</v>
      </c>
      <c r="C291">
        <v>2008</v>
      </c>
      <c r="D291" t="s">
        <v>10751</v>
      </c>
      <c r="E291" t="s">
        <v>10751</v>
      </c>
      <c r="F291" t="s">
        <v>10751</v>
      </c>
      <c r="H291" t="s">
        <v>10751</v>
      </c>
      <c r="I291" t="str">
        <f t="shared" si="11"/>
        <v/>
      </c>
      <c r="K291" t="s">
        <v>10751</v>
      </c>
      <c r="L291" t="s">
        <v>10751</v>
      </c>
      <c r="M291" t="s">
        <v>10751</v>
      </c>
      <c r="N291" t="s">
        <v>10751</v>
      </c>
      <c r="O291" t="s">
        <v>10751</v>
      </c>
      <c r="P291" t="s">
        <v>10751</v>
      </c>
      <c r="Q291" t="s">
        <v>10751</v>
      </c>
      <c r="R291" t="s">
        <v>10751</v>
      </c>
      <c r="S291" t="s">
        <v>10751</v>
      </c>
      <c r="T291" t="s">
        <v>10751</v>
      </c>
      <c r="U291" t="s">
        <v>10751</v>
      </c>
      <c r="V291" t="s">
        <v>10751</v>
      </c>
      <c r="W291" t="s">
        <v>10751</v>
      </c>
      <c r="X291" t="s">
        <v>10751</v>
      </c>
      <c r="Y291" t="s">
        <v>10751</v>
      </c>
      <c r="Z291" t="s">
        <v>10751</v>
      </c>
      <c r="AA291" t="s">
        <v>10751</v>
      </c>
      <c r="AB291" t="s">
        <v>10751</v>
      </c>
      <c r="AC291" t="s">
        <v>10751</v>
      </c>
      <c r="AD291" t="s">
        <v>10751</v>
      </c>
      <c r="AE291" t="s">
        <v>10751</v>
      </c>
      <c r="AF291" t="s">
        <v>10751</v>
      </c>
      <c r="AG291" t="s">
        <v>10751</v>
      </c>
      <c r="AH291" t="s">
        <v>10751</v>
      </c>
      <c r="AI291" t="s">
        <v>10751</v>
      </c>
      <c r="AJ291" t="s">
        <v>10751</v>
      </c>
      <c r="AK291" t="s">
        <v>10751</v>
      </c>
      <c r="AL291" t="s">
        <v>10751</v>
      </c>
      <c r="AM291" t="s">
        <v>10751</v>
      </c>
      <c r="AN291" t="s">
        <v>10751</v>
      </c>
      <c r="AO291" t="s">
        <v>10751</v>
      </c>
      <c r="AP291" t="s">
        <v>10751</v>
      </c>
      <c r="AQ291" t="s">
        <v>10751</v>
      </c>
      <c r="AR291" t="s">
        <v>10751</v>
      </c>
      <c r="AS291" t="s">
        <v>10751</v>
      </c>
      <c r="AT291" t="s">
        <v>10751</v>
      </c>
      <c r="AU291" t="s">
        <v>10751</v>
      </c>
      <c r="AV291" t="s">
        <v>10751</v>
      </c>
      <c r="AW291" t="s">
        <v>10751</v>
      </c>
      <c r="AX291" t="s">
        <v>10751</v>
      </c>
      <c r="AY291" t="s">
        <v>10751</v>
      </c>
      <c r="AZ291" t="s">
        <v>10751</v>
      </c>
      <c r="BA291" t="s">
        <v>10751</v>
      </c>
      <c r="BB291" t="s">
        <v>10751</v>
      </c>
      <c r="BC291" t="s">
        <v>10751</v>
      </c>
      <c r="BD291" t="s">
        <v>10751</v>
      </c>
    </row>
    <row r="292" spans="1:56">
      <c r="A292" t="s">
        <v>10753</v>
      </c>
      <c r="B292">
        <v>8500</v>
      </c>
      <c r="C292">
        <v>2009</v>
      </c>
      <c r="D292" t="s">
        <v>10751</v>
      </c>
      <c r="E292" t="s">
        <v>10751</v>
      </c>
      <c r="F292" t="s">
        <v>10751</v>
      </c>
      <c r="H292" t="s">
        <v>10751</v>
      </c>
      <c r="I292" t="str">
        <f t="shared" si="11"/>
        <v/>
      </c>
      <c r="K292" t="s">
        <v>10751</v>
      </c>
      <c r="L292" t="s">
        <v>10751</v>
      </c>
      <c r="M292" t="s">
        <v>10751</v>
      </c>
      <c r="N292" t="s">
        <v>10751</v>
      </c>
      <c r="O292" t="s">
        <v>10751</v>
      </c>
      <c r="P292" t="s">
        <v>10751</v>
      </c>
      <c r="Q292" t="s">
        <v>10751</v>
      </c>
      <c r="R292" t="s">
        <v>10751</v>
      </c>
      <c r="S292" t="s">
        <v>10751</v>
      </c>
      <c r="T292" t="s">
        <v>10751</v>
      </c>
      <c r="U292" t="s">
        <v>10751</v>
      </c>
      <c r="V292" t="s">
        <v>10751</v>
      </c>
      <c r="W292" t="s">
        <v>10751</v>
      </c>
      <c r="X292" t="s">
        <v>10751</v>
      </c>
      <c r="Y292" t="s">
        <v>10751</v>
      </c>
      <c r="Z292" t="s">
        <v>10751</v>
      </c>
      <c r="AA292" t="s">
        <v>10751</v>
      </c>
      <c r="AB292" t="s">
        <v>10751</v>
      </c>
      <c r="AC292" t="s">
        <v>10751</v>
      </c>
      <c r="AD292" t="s">
        <v>10751</v>
      </c>
      <c r="AE292" t="s">
        <v>10751</v>
      </c>
      <c r="AF292" t="s">
        <v>10751</v>
      </c>
      <c r="AG292" t="s">
        <v>10751</v>
      </c>
      <c r="AH292" t="s">
        <v>10751</v>
      </c>
      <c r="AI292" t="s">
        <v>10751</v>
      </c>
      <c r="AJ292" t="s">
        <v>10751</v>
      </c>
      <c r="AK292" t="s">
        <v>10751</v>
      </c>
      <c r="AL292" t="s">
        <v>10751</v>
      </c>
      <c r="AM292" t="s">
        <v>10751</v>
      </c>
      <c r="AN292" t="s">
        <v>10751</v>
      </c>
      <c r="AO292" t="s">
        <v>10751</v>
      </c>
      <c r="AP292" t="s">
        <v>10751</v>
      </c>
      <c r="AQ292" t="s">
        <v>10751</v>
      </c>
      <c r="AR292" t="s">
        <v>10751</v>
      </c>
      <c r="AS292" t="s">
        <v>10751</v>
      </c>
      <c r="AT292" t="s">
        <v>10751</v>
      </c>
      <c r="AU292" t="s">
        <v>10751</v>
      </c>
      <c r="AV292" t="s">
        <v>10751</v>
      </c>
      <c r="AW292" t="s">
        <v>10751</v>
      </c>
      <c r="AX292" t="s">
        <v>10751</v>
      </c>
      <c r="AY292" t="s">
        <v>10751</v>
      </c>
      <c r="AZ292" t="s">
        <v>10751</v>
      </c>
      <c r="BA292" t="s">
        <v>10751</v>
      </c>
      <c r="BB292" t="s">
        <v>10751</v>
      </c>
      <c r="BC292" t="s">
        <v>10751</v>
      </c>
      <c r="BD292" t="s">
        <v>10751</v>
      </c>
    </row>
    <row r="293" spans="1:56">
      <c r="A293" t="s">
        <v>10753</v>
      </c>
      <c r="B293">
        <v>8500</v>
      </c>
      <c r="C293">
        <v>2010</v>
      </c>
      <c r="D293" t="s">
        <v>10751</v>
      </c>
      <c r="E293" t="s">
        <v>10751</v>
      </c>
      <c r="F293" t="s">
        <v>10751</v>
      </c>
      <c r="H293" t="s">
        <v>10751</v>
      </c>
      <c r="I293" t="str">
        <f t="shared" si="11"/>
        <v/>
      </c>
      <c r="K293" t="s">
        <v>10751</v>
      </c>
      <c r="L293" t="s">
        <v>10751</v>
      </c>
      <c r="M293" t="s">
        <v>10751</v>
      </c>
      <c r="N293" t="s">
        <v>10751</v>
      </c>
      <c r="O293" t="s">
        <v>10751</v>
      </c>
      <c r="P293" t="s">
        <v>10751</v>
      </c>
      <c r="Q293" t="s">
        <v>10751</v>
      </c>
      <c r="R293" t="s">
        <v>10751</v>
      </c>
      <c r="S293" t="s">
        <v>10751</v>
      </c>
      <c r="T293" t="s">
        <v>10751</v>
      </c>
      <c r="U293" t="s">
        <v>10751</v>
      </c>
      <c r="V293" t="s">
        <v>10751</v>
      </c>
      <c r="W293" t="s">
        <v>10751</v>
      </c>
      <c r="X293" t="s">
        <v>10751</v>
      </c>
      <c r="Y293" t="s">
        <v>10751</v>
      </c>
      <c r="Z293" t="s">
        <v>10751</v>
      </c>
      <c r="AA293" t="s">
        <v>10751</v>
      </c>
      <c r="AB293" t="s">
        <v>10751</v>
      </c>
      <c r="AC293" t="s">
        <v>10751</v>
      </c>
      <c r="AD293" t="s">
        <v>10751</v>
      </c>
      <c r="AE293" t="s">
        <v>10751</v>
      </c>
      <c r="AF293" t="s">
        <v>10751</v>
      </c>
      <c r="AG293" t="s">
        <v>10751</v>
      </c>
      <c r="AH293" t="s">
        <v>10751</v>
      </c>
      <c r="AI293" t="s">
        <v>10751</v>
      </c>
      <c r="AJ293" t="s">
        <v>10751</v>
      </c>
      <c r="AK293" t="s">
        <v>10751</v>
      </c>
      <c r="AL293" t="s">
        <v>10751</v>
      </c>
      <c r="AM293" t="s">
        <v>10751</v>
      </c>
      <c r="AN293" t="s">
        <v>10751</v>
      </c>
      <c r="AO293" t="s">
        <v>10751</v>
      </c>
      <c r="AP293" t="s">
        <v>10751</v>
      </c>
      <c r="AQ293" t="s">
        <v>10751</v>
      </c>
      <c r="AR293" t="s">
        <v>10751</v>
      </c>
      <c r="AS293" t="s">
        <v>10751</v>
      </c>
      <c r="AT293" t="s">
        <v>10751</v>
      </c>
      <c r="AU293" t="s">
        <v>10751</v>
      </c>
      <c r="AV293" t="s">
        <v>10751</v>
      </c>
      <c r="AW293" t="s">
        <v>10751</v>
      </c>
      <c r="AX293" t="s">
        <v>10751</v>
      </c>
      <c r="AY293" t="s">
        <v>10751</v>
      </c>
      <c r="AZ293" t="s">
        <v>10751</v>
      </c>
      <c r="BA293" t="s">
        <v>10751</v>
      </c>
      <c r="BB293" t="s">
        <v>10751</v>
      </c>
      <c r="BC293" t="s">
        <v>10751</v>
      </c>
      <c r="BD293" t="s">
        <v>10751</v>
      </c>
    </row>
    <row r="294" spans="1:56">
      <c r="A294" t="s">
        <v>10753</v>
      </c>
      <c r="B294">
        <v>8500</v>
      </c>
      <c r="C294">
        <v>2011</v>
      </c>
      <c r="D294">
        <v>0</v>
      </c>
      <c r="E294">
        <v>1.9999999999999999E-6</v>
      </c>
      <c r="F294">
        <v>16.359100000000002</v>
      </c>
      <c r="H294">
        <v>13.44218</v>
      </c>
      <c r="I294">
        <f t="shared" si="11"/>
        <v>2.688436E-5</v>
      </c>
      <c r="K294">
        <v>11.2645</v>
      </c>
      <c r="L294">
        <v>15.737299999999999</v>
      </c>
      <c r="M294">
        <v>661.12796000000003</v>
      </c>
      <c r="N294">
        <v>788.93870000000004</v>
      </c>
      <c r="O294">
        <v>564.70932000000005</v>
      </c>
      <c r="P294">
        <v>58.088889999999999</v>
      </c>
      <c r="Q294">
        <v>330</v>
      </c>
      <c r="R294">
        <v>310</v>
      </c>
      <c r="S294">
        <v>9.8957999999999995</v>
      </c>
      <c r="T294">
        <v>0.93939399999999995</v>
      </c>
      <c r="U294">
        <v>3.6471000000000003E-2</v>
      </c>
      <c r="V294">
        <v>57.129260000000002</v>
      </c>
      <c r="W294" t="s">
        <v>10751</v>
      </c>
      <c r="X294" t="s">
        <v>10751</v>
      </c>
      <c r="Y294">
        <v>1</v>
      </c>
      <c r="Z294" t="s">
        <v>10751</v>
      </c>
      <c r="AA294" t="s">
        <v>10751</v>
      </c>
      <c r="AB294">
        <v>1</v>
      </c>
      <c r="AC294" t="s">
        <v>10751</v>
      </c>
      <c r="AD294" t="s">
        <v>10751</v>
      </c>
      <c r="AE294" t="s">
        <v>10751</v>
      </c>
      <c r="AF294" t="s">
        <v>10751</v>
      </c>
      <c r="AG294">
        <v>1</v>
      </c>
      <c r="AH294" t="s">
        <v>10751</v>
      </c>
      <c r="AI294" t="s">
        <v>10751</v>
      </c>
      <c r="AJ294" t="s">
        <v>10751</v>
      </c>
      <c r="AK294" t="s">
        <v>10751</v>
      </c>
      <c r="AL294" t="s">
        <v>10751</v>
      </c>
      <c r="AM294" t="s">
        <v>10751</v>
      </c>
      <c r="AN294" t="s">
        <v>10751</v>
      </c>
      <c r="AO294" t="s">
        <v>10751</v>
      </c>
      <c r="AP294">
        <v>1</v>
      </c>
      <c r="AQ294" t="s">
        <v>10751</v>
      </c>
      <c r="AR294" t="s">
        <v>10751</v>
      </c>
      <c r="AS294" t="s">
        <v>10751</v>
      </c>
      <c r="AT294">
        <v>1</v>
      </c>
      <c r="AU294">
        <v>1</v>
      </c>
      <c r="AV294">
        <v>6</v>
      </c>
      <c r="AW294" t="s">
        <v>10751</v>
      </c>
      <c r="AX294">
        <v>8</v>
      </c>
      <c r="AY294" t="s">
        <v>10751</v>
      </c>
      <c r="AZ294" t="s">
        <v>10751</v>
      </c>
      <c r="BA294">
        <v>1</v>
      </c>
      <c r="BB294" t="s">
        <v>10751</v>
      </c>
      <c r="BC294" t="s">
        <v>10751</v>
      </c>
      <c r="BD294" t="s">
        <v>10751</v>
      </c>
    </row>
    <row r="295" spans="1:56">
      <c r="A295" t="s">
        <v>10753</v>
      </c>
      <c r="B295">
        <v>8500</v>
      </c>
      <c r="C295">
        <v>2012</v>
      </c>
      <c r="D295">
        <v>0</v>
      </c>
      <c r="E295">
        <v>3.0000000000000001E-6</v>
      </c>
      <c r="F295">
        <v>16.359100000000002</v>
      </c>
      <c r="H295">
        <v>13.44218</v>
      </c>
      <c r="I295">
        <f t="shared" si="11"/>
        <v>4.0326540000000004E-5</v>
      </c>
      <c r="K295">
        <v>11.2645</v>
      </c>
      <c r="L295">
        <v>15.737299999999999</v>
      </c>
      <c r="M295">
        <v>661.12796000000003</v>
      </c>
      <c r="N295">
        <v>788.93870000000004</v>
      </c>
      <c r="O295">
        <v>564.70932000000005</v>
      </c>
      <c r="P295">
        <v>60.9</v>
      </c>
      <c r="Q295">
        <v>329.52800000000002</v>
      </c>
      <c r="R295">
        <v>310</v>
      </c>
      <c r="S295">
        <v>9.8968000000000007</v>
      </c>
      <c r="T295">
        <v>0.94074000000000002</v>
      </c>
      <c r="U295">
        <v>3.6471000000000003E-2</v>
      </c>
      <c r="V295">
        <v>57.129260000000002</v>
      </c>
      <c r="W295" t="s">
        <v>10751</v>
      </c>
      <c r="X295" t="s">
        <v>10751</v>
      </c>
      <c r="Y295">
        <v>1</v>
      </c>
      <c r="Z295" t="s">
        <v>10751</v>
      </c>
      <c r="AA295" t="s">
        <v>10751</v>
      </c>
      <c r="AB295">
        <v>1</v>
      </c>
      <c r="AC295" t="s">
        <v>10751</v>
      </c>
      <c r="AD295" t="s">
        <v>10751</v>
      </c>
      <c r="AE295" t="s">
        <v>10751</v>
      </c>
      <c r="AF295" t="s">
        <v>10751</v>
      </c>
      <c r="AG295">
        <v>1</v>
      </c>
      <c r="AH295" t="s">
        <v>10751</v>
      </c>
      <c r="AI295" t="s">
        <v>10751</v>
      </c>
      <c r="AJ295" t="s">
        <v>10751</v>
      </c>
      <c r="AK295" t="s">
        <v>10751</v>
      </c>
      <c r="AL295" t="s">
        <v>10751</v>
      </c>
      <c r="AM295" t="s">
        <v>10751</v>
      </c>
      <c r="AN295" t="s">
        <v>10751</v>
      </c>
      <c r="AO295" t="s">
        <v>10751</v>
      </c>
      <c r="AP295">
        <v>1</v>
      </c>
      <c r="AQ295" t="s">
        <v>10751</v>
      </c>
      <c r="AR295" t="s">
        <v>10751</v>
      </c>
      <c r="AS295" t="s">
        <v>10751</v>
      </c>
      <c r="AT295">
        <v>1</v>
      </c>
      <c r="AU295">
        <v>1</v>
      </c>
      <c r="AV295">
        <v>6</v>
      </c>
      <c r="AW295" t="s">
        <v>10751</v>
      </c>
      <c r="AX295">
        <v>8</v>
      </c>
      <c r="AY295" t="s">
        <v>10751</v>
      </c>
      <c r="AZ295" t="s">
        <v>10751</v>
      </c>
      <c r="BA295">
        <v>1</v>
      </c>
      <c r="BB295" t="s">
        <v>10751</v>
      </c>
      <c r="BC295" t="s">
        <v>10751</v>
      </c>
      <c r="BD295" t="s">
        <v>10751</v>
      </c>
    </row>
    <row r="296" spans="1:56">
      <c r="A296" t="s">
        <v>10753</v>
      </c>
      <c r="B296">
        <v>8500</v>
      </c>
      <c r="C296">
        <v>2013</v>
      </c>
      <c r="D296">
        <v>0</v>
      </c>
      <c r="E296">
        <v>9.9999999999999995E-7</v>
      </c>
      <c r="F296">
        <v>16.359100000000002</v>
      </c>
      <c r="H296">
        <v>13.44218</v>
      </c>
      <c r="I296">
        <f t="shared" si="11"/>
        <v>1.344218E-5</v>
      </c>
      <c r="K296">
        <v>11.2645</v>
      </c>
      <c r="L296">
        <v>15.737299999999999</v>
      </c>
      <c r="M296">
        <v>661.12796000000003</v>
      </c>
      <c r="N296">
        <v>788.93870000000004</v>
      </c>
      <c r="O296">
        <v>564.70932000000005</v>
      </c>
      <c r="P296">
        <v>60.9</v>
      </c>
      <c r="Q296">
        <v>329.52800000000002</v>
      </c>
      <c r="R296">
        <v>310</v>
      </c>
      <c r="S296">
        <v>9.8968000000000007</v>
      </c>
      <c r="T296">
        <v>0.94074000000000002</v>
      </c>
      <c r="U296">
        <v>3.6471000000000003E-2</v>
      </c>
      <c r="V296">
        <v>57.129260000000002</v>
      </c>
      <c r="W296" t="s">
        <v>10751</v>
      </c>
      <c r="X296" t="s">
        <v>10751</v>
      </c>
      <c r="Y296">
        <v>1</v>
      </c>
      <c r="Z296" t="s">
        <v>10751</v>
      </c>
      <c r="AA296" t="s">
        <v>10751</v>
      </c>
      <c r="AB296">
        <v>1</v>
      </c>
      <c r="AC296" t="s">
        <v>10751</v>
      </c>
      <c r="AD296" t="s">
        <v>10751</v>
      </c>
      <c r="AE296" t="s">
        <v>10751</v>
      </c>
      <c r="AF296" t="s">
        <v>10751</v>
      </c>
      <c r="AG296">
        <v>1</v>
      </c>
      <c r="AH296" t="s">
        <v>10751</v>
      </c>
      <c r="AI296" t="s">
        <v>10751</v>
      </c>
      <c r="AJ296" t="s">
        <v>10751</v>
      </c>
      <c r="AK296" t="s">
        <v>10751</v>
      </c>
      <c r="AL296" t="s">
        <v>10751</v>
      </c>
      <c r="AM296" t="s">
        <v>10751</v>
      </c>
      <c r="AN296" t="s">
        <v>10751</v>
      </c>
      <c r="AO296" t="s">
        <v>10751</v>
      </c>
      <c r="AP296">
        <v>1</v>
      </c>
      <c r="AQ296" t="s">
        <v>10751</v>
      </c>
      <c r="AR296" t="s">
        <v>10751</v>
      </c>
      <c r="AS296" t="s">
        <v>10751</v>
      </c>
      <c r="AT296">
        <v>1</v>
      </c>
      <c r="AU296">
        <v>1</v>
      </c>
      <c r="AV296">
        <v>6</v>
      </c>
      <c r="AW296" t="s">
        <v>10751</v>
      </c>
      <c r="AX296">
        <v>8</v>
      </c>
      <c r="AY296" t="s">
        <v>10751</v>
      </c>
      <c r="AZ296" t="s">
        <v>10751</v>
      </c>
      <c r="BA296">
        <v>1</v>
      </c>
      <c r="BB296" t="s">
        <v>10751</v>
      </c>
      <c r="BC296" t="s">
        <v>10751</v>
      </c>
      <c r="BD296" t="s">
        <v>10751</v>
      </c>
    </row>
    <row r="297" spans="1:56">
      <c r="A297" t="s">
        <v>10753</v>
      </c>
      <c r="B297">
        <v>8500</v>
      </c>
      <c r="C297">
        <v>2014</v>
      </c>
      <c r="D297">
        <v>0</v>
      </c>
      <c r="E297">
        <v>9.9999999999999995E-7</v>
      </c>
      <c r="F297">
        <v>16.359100000000002</v>
      </c>
      <c r="H297">
        <v>13.44218</v>
      </c>
      <c r="I297">
        <f t="shared" si="11"/>
        <v>1.344218E-5</v>
      </c>
      <c r="K297">
        <v>11.2645</v>
      </c>
      <c r="L297">
        <v>15.737299999999999</v>
      </c>
      <c r="M297">
        <v>661.12796000000003</v>
      </c>
      <c r="N297">
        <v>788.93870000000004</v>
      </c>
      <c r="O297">
        <v>564.70932000000005</v>
      </c>
      <c r="P297">
        <v>60.9</v>
      </c>
      <c r="Q297">
        <v>329.52800000000002</v>
      </c>
      <c r="R297">
        <v>310</v>
      </c>
      <c r="S297">
        <v>9.8968000000000007</v>
      </c>
      <c r="T297">
        <v>0.94074000000000002</v>
      </c>
      <c r="U297">
        <v>3.6471000000000003E-2</v>
      </c>
      <c r="V297">
        <v>57.129260000000002</v>
      </c>
      <c r="W297" t="s">
        <v>10751</v>
      </c>
      <c r="X297" t="s">
        <v>10751</v>
      </c>
      <c r="Y297">
        <v>1</v>
      </c>
      <c r="Z297" t="s">
        <v>10751</v>
      </c>
      <c r="AA297" t="s">
        <v>10751</v>
      </c>
      <c r="AB297">
        <v>1</v>
      </c>
      <c r="AC297" t="s">
        <v>10751</v>
      </c>
      <c r="AD297" t="s">
        <v>10751</v>
      </c>
      <c r="AE297" t="s">
        <v>10751</v>
      </c>
      <c r="AF297" t="s">
        <v>10751</v>
      </c>
      <c r="AG297">
        <v>1</v>
      </c>
      <c r="AH297" t="s">
        <v>10751</v>
      </c>
      <c r="AI297" t="s">
        <v>10751</v>
      </c>
      <c r="AJ297" t="s">
        <v>10751</v>
      </c>
      <c r="AK297" t="s">
        <v>10751</v>
      </c>
      <c r="AL297" t="s">
        <v>10751</v>
      </c>
      <c r="AM297" t="s">
        <v>10751</v>
      </c>
      <c r="AN297" t="s">
        <v>10751</v>
      </c>
      <c r="AO297" t="s">
        <v>10751</v>
      </c>
      <c r="AP297">
        <v>1</v>
      </c>
      <c r="AQ297" t="s">
        <v>10751</v>
      </c>
      <c r="AR297" t="s">
        <v>10751</v>
      </c>
      <c r="AS297" t="s">
        <v>10751</v>
      </c>
      <c r="AT297">
        <v>1</v>
      </c>
      <c r="AU297">
        <v>1</v>
      </c>
      <c r="AV297">
        <v>6</v>
      </c>
      <c r="AW297" t="s">
        <v>10751</v>
      </c>
      <c r="AX297">
        <v>8</v>
      </c>
      <c r="AY297" t="s">
        <v>10751</v>
      </c>
      <c r="AZ297" t="s">
        <v>10751</v>
      </c>
      <c r="BA297">
        <v>1</v>
      </c>
      <c r="BB297" t="s">
        <v>10751</v>
      </c>
      <c r="BC297" t="s">
        <v>10751</v>
      </c>
      <c r="BD297" t="s">
        <v>10751</v>
      </c>
    </row>
    <row r="298" spans="1:56">
      <c r="A298" t="s">
        <v>10753</v>
      </c>
      <c r="B298">
        <v>8500</v>
      </c>
      <c r="C298">
        <v>2015</v>
      </c>
      <c r="D298" t="s">
        <v>10751</v>
      </c>
      <c r="E298" t="s">
        <v>10751</v>
      </c>
      <c r="F298" t="s">
        <v>10751</v>
      </c>
      <c r="H298" t="s">
        <v>10751</v>
      </c>
      <c r="I298" t="str">
        <f t="shared" si="11"/>
        <v/>
      </c>
      <c r="K298" t="s">
        <v>10751</v>
      </c>
      <c r="L298" t="s">
        <v>10751</v>
      </c>
      <c r="M298" t="s">
        <v>10751</v>
      </c>
      <c r="N298" t="s">
        <v>10751</v>
      </c>
      <c r="O298" t="s">
        <v>10751</v>
      </c>
      <c r="P298" t="s">
        <v>10751</v>
      </c>
      <c r="Q298" t="s">
        <v>10751</v>
      </c>
      <c r="R298" t="s">
        <v>10751</v>
      </c>
      <c r="S298" t="s">
        <v>10751</v>
      </c>
      <c r="T298" t="s">
        <v>10751</v>
      </c>
      <c r="U298" t="s">
        <v>10751</v>
      </c>
      <c r="V298" t="s">
        <v>10751</v>
      </c>
      <c r="W298" t="s">
        <v>10751</v>
      </c>
      <c r="X298" t="s">
        <v>10751</v>
      </c>
      <c r="Y298" t="s">
        <v>10751</v>
      </c>
      <c r="Z298" t="s">
        <v>10751</v>
      </c>
      <c r="AA298" t="s">
        <v>10751</v>
      </c>
      <c r="AB298" t="s">
        <v>10751</v>
      </c>
      <c r="AC298" t="s">
        <v>10751</v>
      </c>
      <c r="AD298" t="s">
        <v>10751</v>
      </c>
      <c r="AE298" t="s">
        <v>10751</v>
      </c>
      <c r="AF298" t="s">
        <v>10751</v>
      </c>
      <c r="AG298" t="s">
        <v>10751</v>
      </c>
      <c r="AH298" t="s">
        <v>10751</v>
      </c>
      <c r="AI298" t="s">
        <v>10751</v>
      </c>
      <c r="AJ298" t="s">
        <v>10751</v>
      </c>
      <c r="AK298" t="s">
        <v>10751</v>
      </c>
      <c r="AL298" t="s">
        <v>10751</v>
      </c>
      <c r="AM298" t="s">
        <v>10751</v>
      </c>
      <c r="AN298" t="s">
        <v>10751</v>
      </c>
      <c r="AO298" t="s">
        <v>10751</v>
      </c>
      <c r="AP298" t="s">
        <v>10751</v>
      </c>
      <c r="AQ298" t="s">
        <v>10751</v>
      </c>
      <c r="AR298" t="s">
        <v>10751</v>
      </c>
      <c r="AS298" t="s">
        <v>10751</v>
      </c>
      <c r="AT298" t="s">
        <v>10751</v>
      </c>
      <c r="AU298" t="s">
        <v>10751</v>
      </c>
      <c r="AV298" t="s">
        <v>10751</v>
      </c>
      <c r="AW298" t="s">
        <v>10751</v>
      </c>
      <c r="AX298" t="s">
        <v>10751</v>
      </c>
      <c r="AY298" t="s">
        <v>10751</v>
      </c>
      <c r="AZ298" t="s">
        <v>10751</v>
      </c>
      <c r="BA298" t="s">
        <v>10751</v>
      </c>
      <c r="BB298" t="s">
        <v>10751</v>
      </c>
      <c r="BC298" t="s">
        <v>10751</v>
      </c>
      <c r="BD298" t="s">
        <v>10751</v>
      </c>
    </row>
    <row r="299" spans="1:56">
      <c r="A299" t="s">
        <v>10753</v>
      </c>
      <c r="B299">
        <v>8500</v>
      </c>
      <c r="C299">
        <v>2016</v>
      </c>
      <c r="D299" t="s">
        <v>10751</v>
      </c>
      <c r="E299" t="s">
        <v>10751</v>
      </c>
      <c r="F299" t="s">
        <v>10751</v>
      </c>
      <c r="H299" t="s">
        <v>10751</v>
      </c>
      <c r="I299" t="str">
        <f t="shared" si="11"/>
        <v/>
      </c>
      <c r="K299" t="s">
        <v>10751</v>
      </c>
      <c r="L299" t="s">
        <v>10751</v>
      </c>
      <c r="M299" t="s">
        <v>10751</v>
      </c>
      <c r="N299" t="s">
        <v>10751</v>
      </c>
      <c r="O299" t="s">
        <v>10751</v>
      </c>
      <c r="P299" t="s">
        <v>10751</v>
      </c>
      <c r="Q299" t="s">
        <v>10751</v>
      </c>
      <c r="R299" t="s">
        <v>10751</v>
      </c>
      <c r="S299" t="s">
        <v>10751</v>
      </c>
      <c r="T299" t="s">
        <v>10751</v>
      </c>
      <c r="U299" t="s">
        <v>10751</v>
      </c>
      <c r="V299" t="s">
        <v>10751</v>
      </c>
      <c r="W299" t="s">
        <v>10751</v>
      </c>
      <c r="X299" t="s">
        <v>10751</v>
      </c>
      <c r="Y299" t="s">
        <v>10751</v>
      </c>
      <c r="Z299" t="s">
        <v>10751</v>
      </c>
      <c r="AA299" t="s">
        <v>10751</v>
      </c>
      <c r="AB299" t="s">
        <v>10751</v>
      </c>
      <c r="AC299" t="s">
        <v>10751</v>
      </c>
      <c r="AD299" t="s">
        <v>10751</v>
      </c>
      <c r="AE299" t="s">
        <v>10751</v>
      </c>
      <c r="AF299" t="s">
        <v>10751</v>
      </c>
      <c r="AG299" t="s">
        <v>10751</v>
      </c>
      <c r="AH299" t="s">
        <v>10751</v>
      </c>
      <c r="AI299" t="s">
        <v>10751</v>
      </c>
      <c r="AJ299" t="s">
        <v>10751</v>
      </c>
      <c r="AK299" t="s">
        <v>10751</v>
      </c>
      <c r="AL299" t="s">
        <v>10751</v>
      </c>
      <c r="AM299" t="s">
        <v>10751</v>
      </c>
      <c r="AN299" t="s">
        <v>10751</v>
      </c>
      <c r="AO299" t="s">
        <v>10751</v>
      </c>
      <c r="AP299" t="s">
        <v>10751</v>
      </c>
      <c r="AQ299" t="s">
        <v>10751</v>
      </c>
      <c r="AR299" t="s">
        <v>10751</v>
      </c>
      <c r="AS299" t="s">
        <v>10751</v>
      </c>
      <c r="AT299" t="s">
        <v>10751</v>
      </c>
      <c r="AU299" t="s">
        <v>10751</v>
      </c>
      <c r="AV299" t="s">
        <v>10751</v>
      </c>
      <c r="AW299" t="s">
        <v>10751</v>
      </c>
      <c r="AX299" t="s">
        <v>10751</v>
      </c>
      <c r="AY299" t="s">
        <v>10751</v>
      </c>
      <c r="AZ299" t="s">
        <v>10751</v>
      </c>
      <c r="BA299" t="s">
        <v>10751</v>
      </c>
      <c r="BB299" t="s">
        <v>10751</v>
      </c>
      <c r="BC299" t="s">
        <v>10751</v>
      </c>
      <c r="BD299" t="s">
        <v>10751</v>
      </c>
    </row>
    <row r="300" spans="1:56">
      <c r="A300" t="s">
        <v>10753</v>
      </c>
      <c r="B300">
        <v>8500</v>
      </c>
      <c r="C300">
        <v>2017</v>
      </c>
      <c r="D300" t="s">
        <v>10751</v>
      </c>
      <c r="E300" t="s">
        <v>10751</v>
      </c>
      <c r="F300" t="s">
        <v>10751</v>
      </c>
      <c r="H300" t="s">
        <v>10751</v>
      </c>
      <c r="I300" t="str">
        <f t="shared" si="11"/>
        <v/>
      </c>
      <c r="K300" t="s">
        <v>10751</v>
      </c>
      <c r="L300" t="s">
        <v>10751</v>
      </c>
      <c r="M300" t="s">
        <v>10751</v>
      </c>
      <c r="N300" t="s">
        <v>10751</v>
      </c>
      <c r="O300" t="s">
        <v>10751</v>
      </c>
      <c r="P300" t="s">
        <v>10751</v>
      </c>
      <c r="Q300" t="s">
        <v>10751</v>
      </c>
      <c r="R300" t="s">
        <v>10751</v>
      </c>
      <c r="S300" t="s">
        <v>10751</v>
      </c>
      <c r="T300" t="s">
        <v>10751</v>
      </c>
      <c r="U300" t="s">
        <v>10751</v>
      </c>
      <c r="V300" t="s">
        <v>10751</v>
      </c>
      <c r="W300" t="s">
        <v>10751</v>
      </c>
      <c r="X300" t="s">
        <v>10751</v>
      </c>
      <c r="Y300" t="s">
        <v>10751</v>
      </c>
      <c r="Z300" t="s">
        <v>10751</v>
      </c>
      <c r="AA300" t="s">
        <v>10751</v>
      </c>
      <c r="AB300" t="s">
        <v>10751</v>
      </c>
      <c r="AC300" t="s">
        <v>10751</v>
      </c>
      <c r="AD300" t="s">
        <v>10751</v>
      </c>
      <c r="AE300" t="s">
        <v>10751</v>
      </c>
      <c r="AF300" t="s">
        <v>10751</v>
      </c>
      <c r="AG300" t="s">
        <v>10751</v>
      </c>
      <c r="AH300" t="s">
        <v>10751</v>
      </c>
      <c r="AI300" t="s">
        <v>10751</v>
      </c>
      <c r="AJ300" t="s">
        <v>10751</v>
      </c>
      <c r="AK300" t="s">
        <v>10751</v>
      </c>
      <c r="AL300" t="s">
        <v>10751</v>
      </c>
      <c r="AM300" t="s">
        <v>10751</v>
      </c>
      <c r="AN300" t="s">
        <v>10751</v>
      </c>
      <c r="AO300" t="s">
        <v>10751</v>
      </c>
      <c r="AP300" t="s">
        <v>10751</v>
      </c>
      <c r="AQ300" t="s">
        <v>10751</v>
      </c>
      <c r="AR300" t="s">
        <v>10751</v>
      </c>
      <c r="AS300" t="s">
        <v>10751</v>
      </c>
      <c r="AT300" t="s">
        <v>10751</v>
      </c>
      <c r="AU300" t="s">
        <v>10751</v>
      </c>
      <c r="AV300" t="s">
        <v>10751</v>
      </c>
      <c r="AW300" t="s">
        <v>10751</v>
      </c>
      <c r="AX300" t="s">
        <v>10751</v>
      </c>
      <c r="AY300" t="s">
        <v>10751</v>
      </c>
      <c r="AZ300" t="s">
        <v>10751</v>
      </c>
      <c r="BA300" t="s">
        <v>10751</v>
      </c>
      <c r="BB300" t="s">
        <v>10751</v>
      </c>
      <c r="BC300" t="s">
        <v>10751</v>
      </c>
      <c r="BD300" t="s">
        <v>10751</v>
      </c>
    </row>
    <row r="301" spans="1:56">
      <c r="A301" t="s">
        <v>10753</v>
      </c>
      <c r="B301">
        <v>8500</v>
      </c>
      <c r="C301">
        <v>2018</v>
      </c>
      <c r="D301" t="s">
        <v>10751</v>
      </c>
      <c r="E301" t="s">
        <v>10751</v>
      </c>
      <c r="F301" t="s">
        <v>10751</v>
      </c>
      <c r="H301" t="s">
        <v>10751</v>
      </c>
      <c r="I301" t="str">
        <f t="shared" si="11"/>
        <v/>
      </c>
      <c r="K301" t="s">
        <v>10751</v>
      </c>
      <c r="L301" t="s">
        <v>10751</v>
      </c>
      <c r="M301" t="s">
        <v>10751</v>
      </c>
      <c r="N301" t="s">
        <v>10751</v>
      </c>
      <c r="O301" t="s">
        <v>10751</v>
      </c>
      <c r="P301" t="s">
        <v>10751</v>
      </c>
      <c r="Q301" t="s">
        <v>10751</v>
      </c>
      <c r="R301" t="s">
        <v>10751</v>
      </c>
      <c r="S301" t="s">
        <v>10751</v>
      </c>
      <c r="T301" t="s">
        <v>10751</v>
      </c>
      <c r="U301" t="s">
        <v>10751</v>
      </c>
      <c r="V301" t="s">
        <v>10751</v>
      </c>
      <c r="W301" t="s">
        <v>10751</v>
      </c>
      <c r="X301" t="s">
        <v>10751</v>
      </c>
      <c r="Y301" t="s">
        <v>10751</v>
      </c>
      <c r="Z301" t="s">
        <v>10751</v>
      </c>
      <c r="AA301" t="s">
        <v>10751</v>
      </c>
      <c r="AB301" t="s">
        <v>10751</v>
      </c>
      <c r="AC301" t="s">
        <v>10751</v>
      </c>
      <c r="AD301" t="s">
        <v>10751</v>
      </c>
      <c r="AE301" t="s">
        <v>10751</v>
      </c>
      <c r="AF301" t="s">
        <v>10751</v>
      </c>
      <c r="AG301" t="s">
        <v>10751</v>
      </c>
      <c r="AH301" t="s">
        <v>10751</v>
      </c>
      <c r="AI301" t="s">
        <v>10751</v>
      </c>
      <c r="AJ301" t="s">
        <v>10751</v>
      </c>
      <c r="AK301" t="s">
        <v>10751</v>
      </c>
      <c r="AL301" t="s">
        <v>10751</v>
      </c>
      <c r="AM301" t="s">
        <v>10751</v>
      </c>
      <c r="AN301" t="s">
        <v>10751</v>
      </c>
      <c r="AO301" t="s">
        <v>10751</v>
      </c>
      <c r="AP301" t="s">
        <v>10751</v>
      </c>
      <c r="AQ301" t="s">
        <v>10751</v>
      </c>
      <c r="AR301" t="s">
        <v>10751</v>
      </c>
      <c r="AS301" t="s">
        <v>10751</v>
      </c>
      <c r="AT301" t="s">
        <v>10751</v>
      </c>
      <c r="AU301" t="s">
        <v>10751</v>
      </c>
      <c r="AV301" t="s">
        <v>10751</v>
      </c>
      <c r="AW301" t="s">
        <v>10751</v>
      </c>
      <c r="AX301" t="s">
        <v>10751</v>
      </c>
      <c r="AY301" t="s">
        <v>10751</v>
      </c>
      <c r="AZ301" t="s">
        <v>10751</v>
      </c>
      <c r="BA301" t="s">
        <v>10751</v>
      </c>
      <c r="BB301" t="s">
        <v>10751</v>
      </c>
      <c r="BC301" t="s">
        <v>10751</v>
      </c>
      <c r="BD301" t="s">
        <v>10751</v>
      </c>
    </row>
    <row r="302" spans="1:56">
      <c r="A302" t="s">
        <v>10753</v>
      </c>
      <c r="B302">
        <v>8500</v>
      </c>
      <c r="C302">
        <v>2019</v>
      </c>
      <c r="D302" t="s">
        <v>10751</v>
      </c>
      <c r="E302" t="s">
        <v>10751</v>
      </c>
      <c r="F302" t="s">
        <v>10751</v>
      </c>
      <c r="H302" t="s">
        <v>10751</v>
      </c>
      <c r="I302" t="str">
        <f t="shared" si="11"/>
        <v/>
      </c>
      <c r="K302" t="s">
        <v>10751</v>
      </c>
      <c r="L302" t="s">
        <v>10751</v>
      </c>
      <c r="M302" t="s">
        <v>10751</v>
      </c>
      <c r="N302" t="s">
        <v>10751</v>
      </c>
      <c r="O302" t="s">
        <v>10751</v>
      </c>
      <c r="P302" t="s">
        <v>10751</v>
      </c>
      <c r="Q302" t="s">
        <v>10751</v>
      </c>
      <c r="R302" t="s">
        <v>10751</v>
      </c>
      <c r="S302" t="s">
        <v>10751</v>
      </c>
      <c r="T302" t="s">
        <v>10751</v>
      </c>
      <c r="U302" t="s">
        <v>10751</v>
      </c>
      <c r="V302" t="s">
        <v>10751</v>
      </c>
      <c r="W302" t="s">
        <v>10751</v>
      </c>
      <c r="X302" t="s">
        <v>10751</v>
      </c>
      <c r="Y302" t="s">
        <v>10751</v>
      </c>
      <c r="Z302" t="s">
        <v>10751</v>
      </c>
      <c r="AA302" t="s">
        <v>10751</v>
      </c>
      <c r="AB302" t="s">
        <v>10751</v>
      </c>
      <c r="AC302" t="s">
        <v>10751</v>
      </c>
      <c r="AD302" t="s">
        <v>10751</v>
      </c>
      <c r="AE302" t="s">
        <v>10751</v>
      </c>
      <c r="AF302" t="s">
        <v>10751</v>
      </c>
      <c r="AG302" t="s">
        <v>10751</v>
      </c>
      <c r="AH302" t="s">
        <v>10751</v>
      </c>
      <c r="AI302" t="s">
        <v>10751</v>
      </c>
      <c r="AJ302" t="s">
        <v>10751</v>
      </c>
      <c r="AK302" t="s">
        <v>10751</v>
      </c>
      <c r="AL302" t="s">
        <v>10751</v>
      </c>
      <c r="AM302" t="s">
        <v>10751</v>
      </c>
      <c r="AN302" t="s">
        <v>10751</v>
      </c>
      <c r="AO302" t="s">
        <v>10751</v>
      </c>
      <c r="AP302" t="s">
        <v>10751</v>
      </c>
      <c r="AQ302" t="s">
        <v>10751</v>
      </c>
      <c r="AR302" t="s">
        <v>10751</v>
      </c>
      <c r="AS302" t="s">
        <v>10751</v>
      </c>
      <c r="AT302" t="s">
        <v>10751</v>
      </c>
      <c r="AU302" t="s">
        <v>10751</v>
      </c>
      <c r="AV302" t="s">
        <v>10751</v>
      </c>
      <c r="AW302" t="s">
        <v>10751</v>
      </c>
      <c r="AX302" t="s">
        <v>10751</v>
      </c>
      <c r="AY302" t="s">
        <v>10751</v>
      </c>
      <c r="AZ302" t="s">
        <v>10751</v>
      </c>
      <c r="BA302" t="s">
        <v>10751</v>
      </c>
      <c r="BB302" t="s">
        <v>10751</v>
      </c>
      <c r="BC302" t="s">
        <v>10751</v>
      </c>
      <c r="BD302" t="s">
        <v>10751</v>
      </c>
    </row>
    <row r="303" spans="1:56">
      <c r="A303" t="s">
        <v>10753</v>
      </c>
      <c r="B303">
        <v>8500</v>
      </c>
      <c r="C303">
        <v>2020</v>
      </c>
      <c r="D303" t="s">
        <v>10751</v>
      </c>
      <c r="E303" t="s">
        <v>10751</v>
      </c>
      <c r="F303" t="s">
        <v>10751</v>
      </c>
      <c r="H303" t="s">
        <v>10751</v>
      </c>
      <c r="I303" t="str">
        <f t="shared" si="11"/>
        <v/>
      </c>
      <c r="K303" t="s">
        <v>10751</v>
      </c>
      <c r="L303" t="s">
        <v>10751</v>
      </c>
      <c r="M303" t="s">
        <v>10751</v>
      </c>
      <c r="N303" t="s">
        <v>10751</v>
      </c>
      <c r="O303" t="s">
        <v>10751</v>
      </c>
      <c r="P303" t="s">
        <v>10751</v>
      </c>
      <c r="Q303" t="s">
        <v>10751</v>
      </c>
      <c r="R303" t="s">
        <v>10751</v>
      </c>
      <c r="S303" t="s">
        <v>10751</v>
      </c>
      <c r="T303" t="s">
        <v>10751</v>
      </c>
      <c r="U303" t="s">
        <v>10751</v>
      </c>
      <c r="V303" t="s">
        <v>10751</v>
      </c>
      <c r="W303" t="s">
        <v>10751</v>
      </c>
      <c r="X303" t="s">
        <v>10751</v>
      </c>
      <c r="Y303" t="s">
        <v>10751</v>
      </c>
      <c r="Z303" t="s">
        <v>10751</v>
      </c>
      <c r="AA303" t="s">
        <v>10751</v>
      </c>
      <c r="AB303" t="s">
        <v>10751</v>
      </c>
      <c r="AC303" t="s">
        <v>10751</v>
      </c>
      <c r="AD303" t="s">
        <v>10751</v>
      </c>
      <c r="AE303" t="s">
        <v>10751</v>
      </c>
      <c r="AF303" t="s">
        <v>10751</v>
      </c>
      <c r="AG303" t="s">
        <v>10751</v>
      </c>
      <c r="AH303" t="s">
        <v>10751</v>
      </c>
      <c r="AI303" t="s">
        <v>10751</v>
      </c>
      <c r="AJ303" t="s">
        <v>10751</v>
      </c>
      <c r="AK303" t="s">
        <v>10751</v>
      </c>
      <c r="AL303" t="s">
        <v>10751</v>
      </c>
      <c r="AM303" t="s">
        <v>10751</v>
      </c>
      <c r="AN303" t="s">
        <v>10751</v>
      </c>
      <c r="AO303" t="s">
        <v>10751</v>
      </c>
      <c r="AP303" t="s">
        <v>10751</v>
      </c>
      <c r="AQ303" t="s">
        <v>10751</v>
      </c>
      <c r="AR303" t="s">
        <v>10751</v>
      </c>
      <c r="AS303" t="s">
        <v>10751</v>
      </c>
      <c r="AT303" t="s">
        <v>10751</v>
      </c>
      <c r="AU303" t="s">
        <v>10751</v>
      </c>
      <c r="AV303" t="s">
        <v>10751</v>
      </c>
      <c r="AW303" t="s">
        <v>10751</v>
      </c>
      <c r="AX303" t="s">
        <v>10751</v>
      </c>
      <c r="AY303" t="s">
        <v>10751</v>
      </c>
      <c r="AZ303" t="s">
        <v>10751</v>
      </c>
      <c r="BA303" t="s">
        <v>10751</v>
      </c>
      <c r="BB303" t="s">
        <v>10751</v>
      </c>
      <c r="BC303" t="s">
        <v>10751</v>
      </c>
      <c r="BD303" t="s">
        <v>10751</v>
      </c>
    </row>
    <row r="304" spans="1:56">
      <c r="A304" t="s">
        <v>10753</v>
      </c>
      <c r="B304">
        <v>8500</v>
      </c>
      <c r="C304">
        <v>2021</v>
      </c>
      <c r="D304" t="s">
        <v>10751</v>
      </c>
      <c r="E304" t="s">
        <v>10751</v>
      </c>
      <c r="F304" t="s">
        <v>10751</v>
      </c>
      <c r="G304" t="str">
        <f>IFERROR(F304*E304,"")</f>
        <v/>
      </c>
      <c r="H304" t="s">
        <v>10751</v>
      </c>
      <c r="I304" t="str">
        <f t="shared" si="11"/>
        <v/>
      </c>
      <c r="J304" t="str">
        <f>IFERROR(M304*E304,"")</f>
        <v/>
      </c>
      <c r="K304" t="s">
        <v>10751</v>
      </c>
      <c r="L304" t="s">
        <v>10751</v>
      </c>
      <c r="M304" t="s">
        <v>10751</v>
      </c>
      <c r="N304" t="s">
        <v>10751</v>
      </c>
      <c r="O304" t="s">
        <v>10751</v>
      </c>
      <c r="P304" t="s">
        <v>10751</v>
      </c>
      <c r="Q304" t="s">
        <v>10751</v>
      </c>
      <c r="R304" t="s">
        <v>10751</v>
      </c>
      <c r="S304" t="s">
        <v>10751</v>
      </c>
      <c r="T304" t="s">
        <v>10751</v>
      </c>
      <c r="U304" t="s">
        <v>10751</v>
      </c>
      <c r="V304" t="s">
        <v>10751</v>
      </c>
      <c r="W304" t="s">
        <v>10751</v>
      </c>
      <c r="X304" t="s">
        <v>10751</v>
      </c>
      <c r="Y304" t="s">
        <v>10751</v>
      </c>
      <c r="Z304" t="s">
        <v>10751</v>
      </c>
      <c r="AA304" t="s">
        <v>10751</v>
      </c>
      <c r="AB304" t="s">
        <v>10751</v>
      </c>
      <c r="AC304" t="s">
        <v>10751</v>
      </c>
      <c r="AD304" t="s">
        <v>10751</v>
      </c>
      <c r="AE304" t="s">
        <v>10751</v>
      </c>
      <c r="AF304" t="s">
        <v>10751</v>
      </c>
      <c r="AG304" t="s">
        <v>10751</v>
      </c>
      <c r="AH304" t="s">
        <v>10751</v>
      </c>
      <c r="AI304" t="s">
        <v>10751</v>
      </c>
      <c r="AJ304" t="s">
        <v>10751</v>
      </c>
      <c r="AK304" t="s">
        <v>10751</v>
      </c>
      <c r="AL304" t="s">
        <v>10751</v>
      </c>
      <c r="AM304" t="s">
        <v>10751</v>
      </c>
      <c r="AN304" t="s">
        <v>10751</v>
      </c>
      <c r="AO304" t="s">
        <v>10751</v>
      </c>
      <c r="AP304" t="s">
        <v>10751</v>
      </c>
      <c r="AQ304" t="s">
        <v>10751</v>
      </c>
      <c r="AR304" t="s">
        <v>10751</v>
      </c>
      <c r="AS304" t="s">
        <v>10751</v>
      </c>
      <c r="AT304" t="s">
        <v>10751</v>
      </c>
      <c r="AU304" t="s">
        <v>10751</v>
      </c>
      <c r="AV304" t="s">
        <v>10751</v>
      </c>
      <c r="AW304" t="s">
        <v>10751</v>
      </c>
      <c r="AX304" t="s">
        <v>10751</v>
      </c>
      <c r="AY304" t="s">
        <v>10751</v>
      </c>
      <c r="AZ304" t="s">
        <v>10751</v>
      </c>
      <c r="BA304" t="s">
        <v>10751</v>
      </c>
      <c r="BB304" t="s">
        <v>10751</v>
      </c>
      <c r="BC304" t="s">
        <v>10751</v>
      </c>
      <c r="BD304" t="s">
        <v>10751</v>
      </c>
    </row>
    <row r="305" spans="1:56">
      <c r="A305" t="s">
        <v>10753</v>
      </c>
      <c r="B305">
        <v>8500</v>
      </c>
      <c r="C305" t="s">
        <v>10752</v>
      </c>
      <c r="D305" t="s">
        <v>10751</v>
      </c>
      <c r="E305" t="s">
        <v>10751</v>
      </c>
      <c r="F305" t="s">
        <v>10751</v>
      </c>
      <c r="H305" t="s">
        <v>10751</v>
      </c>
      <c r="I305" t="str">
        <f t="shared" si="11"/>
        <v/>
      </c>
      <c r="K305" t="s">
        <v>10751</v>
      </c>
      <c r="L305" t="s">
        <v>10751</v>
      </c>
      <c r="M305" t="s">
        <v>10751</v>
      </c>
      <c r="N305" t="s">
        <v>10751</v>
      </c>
      <c r="O305" t="s">
        <v>10751</v>
      </c>
      <c r="P305" t="s">
        <v>10751</v>
      </c>
      <c r="Q305" t="s">
        <v>10751</v>
      </c>
      <c r="R305" t="s">
        <v>10751</v>
      </c>
      <c r="S305" t="s">
        <v>10751</v>
      </c>
      <c r="T305" t="s">
        <v>10751</v>
      </c>
      <c r="U305" t="s">
        <v>10751</v>
      </c>
      <c r="V305" t="s">
        <v>10751</v>
      </c>
      <c r="W305" t="s">
        <v>10751</v>
      </c>
      <c r="X305" t="s">
        <v>10751</v>
      </c>
      <c r="Y305" t="s">
        <v>10751</v>
      </c>
      <c r="Z305" t="s">
        <v>10751</v>
      </c>
      <c r="AA305" t="s">
        <v>10751</v>
      </c>
      <c r="AB305" t="s">
        <v>10751</v>
      </c>
      <c r="AC305" t="s">
        <v>10751</v>
      </c>
      <c r="AD305" t="s">
        <v>10751</v>
      </c>
      <c r="AE305" t="s">
        <v>10751</v>
      </c>
      <c r="AF305" t="s">
        <v>10751</v>
      </c>
      <c r="AG305" t="s">
        <v>10751</v>
      </c>
      <c r="AH305" t="s">
        <v>10751</v>
      </c>
      <c r="AI305" t="s">
        <v>10751</v>
      </c>
      <c r="AJ305" t="s">
        <v>10751</v>
      </c>
      <c r="AK305" t="s">
        <v>10751</v>
      </c>
      <c r="AL305" t="s">
        <v>10751</v>
      </c>
      <c r="AM305" t="s">
        <v>10751</v>
      </c>
      <c r="AN305" t="s">
        <v>10751</v>
      </c>
      <c r="AO305" t="s">
        <v>10751</v>
      </c>
      <c r="AP305" t="s">
        <v>10751</v>
      </c>
      <c r="AQ305" t="s">
        <v>10751</v>
      </c>
      <c r="AR305" t="s">
        <v>10751</v>
      </c>
      <c r="AS305" t="s">
        <v>10751</v>
      </c>
      <c r="AT305" t="s">
        <v>10751</v>
      </c>
      <c r="AU305" t="s">
        <v>10751</v>
      </c>
      <c r="AV305" t="s">
        <v>10751</v>
      </c>
      <c r="AW305" t="s">
        <v>10751</v>
      </c>
      <c r="AX305" t="s">
        <v>10751</v>
      </c>
      <c r="AY305" t="s">
        <v>10751</v>
      </c>
      <c r="AZ305" t="s">
        <v>10751</v>
      </c>
      <c r="BA305" t="s">
        <v>10751</v>
      </c>
      <c r="BB305" t="s">
        <v>10751</v>
      </c>
      <c r="BC305" t="s">
        <v>10751</v>
      </c>
      <c r="BD305" t="s">
        <v>10751</v>
      </c>
    </row>
    <row r="306" spans="1:56">
      <c r="A306" t="s">
        <v>10753</v>
      </c>
      <c r="B306">
        <v>6000</v>
      </c>
      <c r="C306">
        <v>2019</v>
      </c>
      <c r="D306">
        <v>352</v>
      </c>
      <c r="E306">
        <v>2.1818000000000001E-2</v>
      </c>
      <c r="F306">
        <v>23.22597</v>
      </c>
      <c r="H306">
        <v>18.672930000000001</v>
      </c>
      <c r="I306">
        <f t="shared" si="11"/>
        <v>0.40740598674</v>
      </c>
      <c r="K306">
        <v>15.500349999999999</v>
      </c>
      <c r="L306">
        <v>22.082609999999999</v>
      </c>
      <c r="M306">
        <v>471.60588000000001</v>
      </c>
      <c r="N306">
        <v>569.05409999999995</v>
      </c>
      <c r="O306">
        <v>398.09231</v>
      </c>
      <c r="P306">
        <v>56.73236</v>
      </c>
      <c r="Q306">
        <v>296.63850000000002</v>
      </c>
      <c r="R306">
        <v>385.43049999999999</v>
      </c>
      <c r="S306">
        <v>6.7497999999999996</v>
      </c>
      <c r="T306">
        <v>1.355307</v>
      </c>
      <c r="U306">
        <v>6.4238000000000003E-2</v>
      </c>
      <c r="V306">
        <v>61.32799</v>
      </c>
      <c r="W306" t="s">
        <v>10751</v>
      </c>
      <c r="X306">
        <v>0.622</v>
      </c>
      <c r="Y306">
        <v>0.378</v>
      </c>
      <c r="Z306" t="s">
        <v>10751</v>
      </c>
      <c r="AA306">
        <v>3.6999999999999998E-2</v>
      </c>
      <c r="AB306">
        <v>0.96299999999999997</v>
      </c>
      <c r="AC306" t="s">
        <v>10751</v>
      </c>
      <c r="AD306" t="s">
        <v>10751</v>
      </c>
      <c r="AE306" t="s">
        <v>10751</v>
      </c>
      <c r="AF306">
        <v>0.94</v>
      </c>
      <c r="AG306">
        <v>2.1999999999999999E-2</v>
      </c>
      <c r="AH306" t="s">
        <v>10751</v>
      </c>
      <c r="AI306">
        <v>3.6999999999999998E-2</v>
      </c>
      <c r="AJ306" t="s">
        <v>10751</v>
      </c>
      <c r="AK306">
        <v>3.6999999999999998E-2</v>
      </c>
      <c r="AL306">
        <v>0</v>
      </c>
      <c r="AM306" t="s">
        <v>10751</v>
      </c>
      <c r="AN306" t="s">
        <v>10751</v>
      </c>
      <c r="AO306" t="s">
        <v>10751</v>
      </c>
      <c r="AP306">
        <v>0.96299999999999997</v>
      </c>
      <c r="AQ306">
        <v>0.33100000000000002</v>
      </c>
      <c r="AR306">
        <v>0.35199999999999998</v>
      </c>
      <c r="AS306">
        <v>0.53100000000000003</v>
      </c>
      <c r="AT306">
        <v>0.45200000000000001</v>
      </c>
      <c r="AU306">
        <v>0.96299999999999997</v>
      </c>
      <c r="AV306">
        <v>7.8</v>
      </c>
      <c r="AW306" t="s">
        <v>10751</v>
      </c>
      <c r="AX306">
        <v>7.4</v>
      </c>
      <c r="AY306">
        <v>3.6999999999999998E-2</v>
      </c>
      <c r="AZ306" t="s">
        <v>10751</v>
      </c>
      <c r="BA306">
        <v>0.35799999999999998</v>
      </c>
      <c r="BB306">
        <v>8.5000000000000006E-2</v>
      </c>
      <c r="BC306">
        <v>5.3999999999999999E-2</v>
      </c>
      <c r="BD306">
        <v>0.46500000000000002</v>
      </c>
    </row>
    <row r="307" spans="1:56">
      <c r="A307" t="s">
        <v>10753</v>
      </c>
      <c r="B307">
        <v>6000</v>
      </c>
      <c r="C307">
        <v>2020</v>
      </c>
      <c r="D307">
        <v>282</v>
      </c>
      <c r="E307">
        <v>2.0589E-2</v>
      </c>
      <c r="F307">
        <v>23.368040000000001</v>
      </c>
      <c r="H307">
        <v>18.637989999999999</v>
      </c>
      <c r="I307">
        <f t="shared" si="11"/>
        <v>0.38373757610999998</v>
      </c>
      <c r="K307">
        <v>15.729290000000001</v>
      </c>
      <c r="L307">
        <v>21.659569999999999</v>
      </c>
      <c r="M307">
        <v>474.36660000000001</v>
      </c>
      <c r="N307">
        <v>562.28557999999998</v>
      </c>
      <c r="O307">
        <v>408.04176999999999</v>
      </c>
      <c r="P307">
        <v>57.14461</v>
      </c>
      <c r="Q307">
        <v>280.15370000000001</v>
      </c>
      <c r="R307">
        <v>391.56529999999998</v>
      </c>
      <c r="S307">
        <v>6.5336999999999996</v>
      </c>
      <c r="T307">
        <v>1.48522</v>
      </c>
      <c r="U307">
        <v>6.5261E-2</v>
      </c>
      <c r="V307">
        <v>58.74635</v>
      </c>
      <c r="W307" t="s">
        <v>10751</v>
      </c>
      <c r="X307">
        <v>0.63500000000000001</v>
      </c>
      <c r="Y307">
        <v>0.36499999999999999</v>
      </c>
      <c r="Z307" t="s">
        <v>10751</v>
      </c>
      <c r="AA307">
        <v>1.4E-2</v>
      </c>
      <c r="AB307">
        <v>0.98599999999999999</v>
      </c>
      <c r="AC307" t="s">
        <v>10751</v>
      </c>
      <c r="AD307" t="s">
        <v>10751</v>
      </c>
      <c r="AE307" t="s">
        <v>10751</v>
      </c>
      <c r="AF307">
        <v>0.96699999999999997</v>
      </c>
      <c r="AG307">
        <v>1.9E-2</v>
      </c>
      <c r="AH307" t="s">
        <v>10751</v>
      </c>
      <c r="AI307">
        <v>1.4E-2</v>
      </c>
      <c r="AJ307" t="s">
        <v>10751</v>
      </c>
      <c r="AK307">
        <v>1.4E-2</v>
      </c>
      <c r="AL307">
        <v>1.2999999999999999E-2</v>
      </c>
      <c r="AM307" t="s">
        <v>10751</v>
      </c>
      <c r="AN307" t="s">
        <v>10751</v>
      </c>
      <c r="AO307">
        <v>9.6000000000000002E-2</v>
      </c>
      <c r="AP307">
        <v>0.877</v>
      </c>
      <c r="AQ307">
        <v>0.46500000000000002</v>
      </c>
      <c r="AR307">
        <v>0.38600000000000001</v>
      </c>
      <c r="AS307">
        <v>0.44800000000000001</v>
      </c>
      <c r="AT307">
        <v>0.57799999999999996</v>
      </c>
      <c r="AU307">
        <v>0.98299999999999998</v>
      </c>
      <c r="AV307">
        <v>8.3000000000000007</v>
      </c>
      <c r="AW307" t="s">
        <v>10751</v>
      </c>
      <c r="AX307">
        <v>7.2</v>
      </c>
      <c r="AY307">
        <v>1.4E-2</v>
      </c>
      <c r="AZ307" t="s">
        <v>10751</v>
      </c>
      <c r="BA307">
        <v>0.28299999999999997</v>
      </c>
      <c r="BB307">
        <v>7.0999999999999994E-2</v>
      </c>
      <c r="BC307">
        <v>6.6000000000000003E-2</v>
      </c>
      <c r="BD307">
        <v>0.56699999999999995</v>
      </c>
    </row>
    <row r="308" spans="1:56">
      <c r="A308" t="s">
        <v>10753</v>
      </c>
      <c r="B308">
        <v>6000</v>
      </c>
      <c r="C308">
        <v>2021</v>
      </c>
      <c r="D308">
        <v>361</v>
      </c>
      <c r="E308">
        <v>2.6100999999999999E-2</v>
      </c>
      <c r="F308">
        <v>23.9297</v>
      </c>
      <c r="G308">
        <f>IFERROR(F308*E308,"")</f>
        <v>0.62458909969999998</v>
      </c>
      <c r="H308">
        <v>18.605239999999998</v>
      </c>
      <c r="I308">
        <f t="shared" si="11"/>
        <v>0.48561536923999993</v>
      </c>
      <c r="J308">
        <f>IFERROR(M308*E308,"")</f>
        <v>12.32738014732</v>
      </c>
      <c r="K308">
        <v>16.239439999999998</v>
      </c>
      <c r="L308">
        <v>20.902429999999999</v>
      </c>
      <c r="M308">
        <v>472.29532</v>
      </c>
      <c r="N308">
        <v>540.87768000000005</v>
      </c>
      <c r="O308">
        <v>420.55775</v>
      </c>
      <c r="P308">
        <v>57.278559999999999</v>
      </c>
      <c r="Q308">
        <v>285.13940000000002</v>
      </c>
      <c r="R308">
        <v>388.49459999999999</v>
      </c>
      <c r="S308">
        <v>6.3079999999999998</v>
      </c>
      <c r="T308">
        <v>1.448412</v>
      </c>
      <c r="U308">
        <v>6.4749000000000001E-2</v>
      </c>
      <c r="V308">
        <v>59.978169999999999</v>
      </c>
      <c r="W308" t="s">
        <v>10751</v>
      </c>
      <c r="X308">
        <v>0.67</v>
      </c>
      <c r="Y308">
        <v>0.33</v>
      </c>
      <c r="Z308" t="s">
        <v>10751</v>
      </c>
      <c r="AA308">
        <v>4.5999999999999999E-2</v>
      </c>
      <c r="AB308">
        <v>0.95399999999999996</v>
      </c>
      <c r="AC308" t="s">
        <v>10751</v>
      </c>
      <c r="AD308" t="s">
        <v>10751</v>
      </c>
      <c r="AE308" t="s">
        <v>10751</v>
      </c>
      <c r="AF308">
        <v>0.94299999999999995</v>
      </c>
      <c r="AG308">
        <v>3.1E-2</v>
      </c>
      <c r="AH308" t="s">
        <v>10751</v>
      </c>
      <c r="AI308">
        <v>2.7E-2</v>
      </c>
      <c r="AJ308">
        <v>2E-3</v>
      </c>
      <c r="AK308">
        <v>2.5000000000000001E-2</v>
      </c>
      <c r="AL308">
        <v>3.1E-2</v>
      </c>
      <c r="AM308" t="s">
        <v>10751</v>
      </c>
      <c r="AN308" t="s">
        <v>10751</v>
      </c>
      <c r="AO308">
        <v>0.09</v>
      </c>
      <c r="AP308">
        <v>0.85299999999999998</v>
      </c>
      <c r="AQ308">
        <v>0.38200000000000001</v>
      </c>
      <c r="AR308">
        <v>0.64100000000000001</v>
      </c>
      <c r="AS308">
        <v>0.53200000000000003</v>
      </c>
      <c r="AT308">
        <v>0.497</v>
      </c>
      <c r="AU308">
        <v>0.96899999999999997</v>
      </c>
      <c r="AV308">
        <v>9.3000000000000007</v>
      </c>
      <c r="AW308" t="s">
        <v>10751</v>
      </c>
      <c r="AX308">
        <v>7.3</v>
      </c>
      <c r="AY308">
        <v>2.5000000000000001E-2</v>
      </c>
      <c r="AZ308" t="s">
        <v>10751</v>
      </c>
      <c r="BA308">
        <v>2E-3</v>
      </c>
      <c r="BB308">
        <v>5.5E-2</v>
      </c>
      <c r="BC308">
        <v>0.123</v>
      </c>
      <c r="BD308">
        <v>0.79500000000000004</v>
      </c>
    </row>
    <row r="309" spans="1:56">
      <c r="A309" t="s">
        <v>10753</v>
      </c>
      <c r="B309">
        <v>6000</v>
      </c>
      <c r="C309" t="s">
        <v>10752</v>
      </c>
      <c r="D309" t="s">
        <v>10751</v>
      </c>
      <c r="E309">
        <v>2.1898000000000001E-2</v>
      </c>
      <c r="F309">
        <v>24.349900000000002</v>
      </c>
      <c r="H309">
        <v>18.915109999999999</v>
      </c>
      <c r="I309">
        <f t="shared" si="11"/>
        <v>0.41420307877999996</v>
      </c>
      <c r="K309">
        <v>16.359480000000001</v>
      </c>
      <c r="L309">
        <v>21.44201</v>
      </c>
      <c r="M309">
        <v>462.13288999999997</v>
      </c>
      <c r="N309">
        <v>534.9511</v>
      </c>
      <c r="O309">
        <v>407.19985000000003</v>
      </c>
      <c r="P309">
        <v>57.145180000000003</v>
      </c>
      <c r="Q309">
        <v>292.75909999999999</v>
      </c>
      <c r="R309">
        <v>387.54149999999998</v>
      </c>
      <c r="S309">
        <v>6.3623000000000003</v>
      </c>
      <c r="T309">
        <v>1.401681</v>
      </c>
      <c r="U309">
        <v>6.4589999999999995E-2</v>
      </c>
      <c r="V309">
        <v>65.592320000000001</v>
      </c>
      <c r="W309" t="s">
        <v>10751</v>
      </c>
      <c r="X309">
        <v>0.57999999999999996</v>
      </c>
      <c r="Y309">
        <v>0.42</v>
      </c>
      <c r="Z309" t="s">
        <v>10751</v>
      </c>
      <c r="AA309">
        <v>6.9000000000000006E-2</v>
      </c>
      <c r="AB309">
        <v>0.93100000000000005</v>
      </c>
      <c r="AC309" t="s">
        <v>10751</v>
      </c>
      <c r="AD309" t="s">
        <v>10751</v>
      </c>
      <c r="AE309" t="s">
        <v>10751</v>
      </c>
      <c r="AF309">
        <v>0.86899999999999999</v>
      </c>
      <c r="AG309">
        <v>6.2E-2</v>
      </c>
      <c r="AH309" t="s">
        <v>10751</v>
      </c>
      <c r="AI309">
        <v>6.9000000000000006E-2</v>
      </c>
      <c r="AJ309">
        <v>0.01</v>
      </c>
      <c r="AK309">
        <v>5.8999999999999997E-2</v>
      </c>
      <c r="AL309">
        <v>0.02</v>
      </c>
      <c r="AM309" t="s">
        <v>10751</v>
      </c>
      <c r="AN309" t="s">
        <v>10751</v>
      </c>
      <c r="AO309">
        <v>0.13100000000000001</v>
      </c>
      <c r="AP309">
        <v>0.78</v>
      </c>
      <c r="AQ309">
        <v>0.28100000000000003</v>
      </c>
      <c r="AR309">
        <v>0.36799999999999999</v>
      </c>
      <c r="AS309">
        <v>0.54900000000000004</v>
      </c>
      <c r="AT309">
        <v>0.39600000000000002</v>
      </c>
      <c r="AU309">
        <v>0.92800000000000005</v>
      </c>
      <c r="AV309">
        <v>9</v>
      </c>
      <c r="AW309" t="s">
        <v>10751</v>
      </c>
      <c r="AX309">
        <v>7.4</v>
      </c>
      <c r="AY309">
        <v>5.8999999999999997E-2</v>
      </c>
      <c r="AZ309" t="s">
        <v>10751</v>
      </c>
      <c r="BA309">
        <v>2E-3</v>
      </c>
      <c r="BB309">
        <v>5.0999999999999997E-2</v>
      </c>
      <c r="BC309">
        <v>0.154</v>
      </c>
      <c r="BD309">
        <v>0.73399999999999999</v>
      </c>
    </row>
    <row r="310" spans="1:56">
      <c r="A310" t="s">
        <v>10754</v>
      </c>
      <c r="B310">
        <v>6000</v>
      </c>
      <c r="C310">
        <v>1975</v>
      </c>
      <c r="D310" t="s">
        <v>10751</v>
      </c>
      <c r="E310" t="s">
        <v>10751</v>
      </c>
      <c r="F310" t="s">
        <v>10751</v>
      </c>
      <c r="H310" t="s">
        <v>10751</v>
      </c>
      <c r="I310" t="str">
        <f t="shared" si="11"/>
        <v/>
      </c>
      <c r="K310" t="s">
        <v>10751</v>
      </c>
      <c r="L310" t="s">
        <v>10751</v>
      </c>
      <c r="M310" t="s">
        <v>10751</v>
      </c>
      <c r="N310" t="s">
        <v>10751</v>
      </c>
      <c r="O310" t="s">
        <v>10751</v>
      </c>
      <c r="P310" t="s">
        <v>10751</v>
      </c>
      <c r="Q310" t="s">
        <v>10751</v>
      </c>
      <c r="R310" t="s">
        <v>10751</v>
      </c>
      <c r="S310" t="s">
        <v>10751</v>
      </c>
      <c r="T310" t="s">
        <v>10751</v>
      </c>
      <c r="U310" t="s">
        <v>10751</v>
      </c>
      <c r="V310" t="s">
        <v>10751</v>
      </c>
      <c r="W310" t="s">
        <v>10751</v>
      </c>
      <c r="X310" t="s">
        <v>10751</v>
      </c>
      <c r="Y310" t="s">
        <v>10751</v>
      </c>
      <c r="Z310" t="s">
        <v>10751</v>
      </c>
      <c r="AA310" t="s">
        <v>10751</v>
      </c>
      <c r="AB310" t="s">
        <v>10751</v>
      </c>
      <c r="AC310" t="s">
        <v>10751</v>
      </c>
      <c r="AD310" t="s">
        <v>10751</v>
      </c>
      <c r="AE310" t="s">
        <v>10751</v>
      </c>
      <c r="AF310" t="s">
        <v>10751</v>
      </c>
      <c r="AG310" t="s">
        <v>10751</v>
      </c>
      <c r="AH310" t="s">
        <v>10751</v>
      </c>
      <c r="AI310" t="s">
        <v>10751</v>
      </c>
      <c r="AJ310" t="s">
        <v>10751</v>
      </c>
      <c r="AK310" t="s">
        <v>10751</v>
      </c>
      <c r="AL310" t="s">
        <v>10751</v>
      </c>
      <c r="AM310" t="s">
        <v>10751</v>
      </c>
      <c r="AN310" t="s">
        <v>10751</v>
      </c>
      <c r="AO310" t="s">
        <v>10751</v>
      </c>
      <c r="AP310" t="s">
        <v>10751</v>
      </c>
      <c r="AQ310" t="s">
        <v>10751</v>
      </c>
      <c r="AR310" t="s">
        <v>10751</v>
      </c>
      <c r="AS310" t="s">
        <v>10751</v>
      </c>
      <c r="AT310" t="s">
        <v>10751</v>
      </c>
      <c r="AU310" t="s">
        <v>10751</v>
      </c>
      <c r="AV310" t="s">
        <v>10751</v>
      </c>
      <c r="AW310" t="s">
        <v>10751</v>
      </c>
      <c r="AX310" t="s">
        <v>10751</v>
      </c>
      <c r="AY310" t="s">
        <v>10751</v>
      </c>
      <c r="AZ310" t="s">
        <v>10751</v>
      </c>
      <c r="BA310" t="s">
        <v>10751</v>
      </c>
      <c r="BB310" t="s">
        <v>10751</v>
      </c>
      <c r="BC310" t="s">
        <v>10751</v>
      </c>
      <c r="BD310" t="s">
        <v>10751</v>
      </c>
    </row>
    <row r="311" spans="1:56">
      <c r="A311" t="s">
        <v>10754</v>
      </c>
      <c r="B311">
        <v>6000</v>
      </c>
      <c r="C311">
        <v>1976</v>
      </c>
      <c r="D311" t="s">
        <v>10751</v>
      </c>
      <c r="E311" t="s">
        <v>10751</v>
      </c>
      <c r="F311" t="s">
        <v>10751</v>
      </c>
      <c r="H311" t="s">
        <v>10751</v>
      </c>
      <c r="I311" t="str">
        <f t="shared" si="11"/>
        <v/>
      </c>
      <c r="K311" t="s">
        <v>10751</v>
      </c>
      <c r="L311" t="s">
        <v>10751</v>
      </c>
      <c r="M311" t="s">
        <v>10751</v>
      </c>
      <c r="N311" t="s">
        <v>10751</v>
      </c>
      <c r="O311" t="s">
        <v>10751</v>
      </c>
      <c r="P311" t="s">
        <v>10751</v>
      </c>
      <c r="Q311" t="s">
        <v>10751</v>
      </c>
      <c r="R311" t="s">
        <v>10751</v>
      </c>
      <c r="S311" t="s">
        <v>10751</v>
      </c>
      <c r="T311" t="s">
        <v>10751</v>
      </c>
      <c r="U311" t="s">
        <v>10751</v>
      </c>
      <c r="V311" t="s">
        <v>10751</v>
      </c>
      <c r="W311" t="s">
        <v>10751</v>
      </c>
      <c r="X311" t="s">
        <v>10751</v>
      </c>
      <c r="Y311" t="s">
        <v>10751</v>
      </c>
      <c r="Z311" t="s">
        <v>10751</v>
      </c>
      <c r="AA311" t="s">
        <v>10751</v>
      </c>
      <c r="AB311" t="s">
        <v>10751</v>
      </c>
      <c r="AC311" t="s">
        <v>10751</v>
      </c>
      <c r="AD311" t="s">
        <v>10751</v>
      </c>
      <c r="AE311" t="s">
        <v>10751</v>
      </c>
      <c r="AF311" t="s">
        <v>10751</v>
      </c>
      <c r="AG311" t="s">
        <v>10751</v>
      </c>
      <c r="AH311" t="s">
        <v>10751</v>
      </c>
      <c r="AI311" t="s">
        <v>10751</v>
      </c>
      <c r="AJ311" t="s">
        <v>10751</v>
      </c>
      <c r="AK311" t="s">
        <v>10751</v>
      </c>
      <c r="AL311" t="s">
        <v>10751</v>
      </c>
      <c r="AM311" t="s">
        <v>10751</v>
      </c>
      <c r="AN311" t="s">
        <v>10751</v>
      </c>
      <c r="AO311" t="s">
        <v>10751</v>
      </c>
      <c r="AP311" t="s">
        <v>10751</v>
      </c>
      <c r="AQ311" t="s">
        <v>10751</v>
      </c>
      <c r="AR311" t="s">
        <v>10751</v>
      </c>
      <c r="AS311" t="s">
        <v>10751</v>
      </c>
      <c r="AT311" t="s">
        <v>10751</v>
      </c>
      <c r="AU311" t="s">
        <v>10751</v>
      </c>
      <c r="AV311" t="s">
        <v>10751</v>
      </c>
      <c r="AW311" t="s">
        <v>10751</v>
      </c>
      <c r="AX311" t="s">
        <v>10751</v>
      </c>
      <c r="AY311" t="s">
        <v>10751</v>
      </c>
      <c r="AZ311" t="s">
        <v>10751</v>
      </c>
      <c r="BA311" t="s">
        <v>10751</v>
      </c>
      <c r="BB311" t="s">
        <v>10751</v>
      </c>
      <c r="BC311" t="s">
        <v>10751</v>
      </c>
      <c r="BD311" t="s">
        <v>10751</v>
      </c>
    </row>
    <row r="312" spans="1:56">
      <c r="A312" t="s">
        <v>10754</v>
      </c>
      <c r="B312">
        <v>6000</v>
      </c>
      <c r="C312">
        <v>1977</v>
      </c>
      <c r="D312" t="s">
        <v>10751</v>
      </c>
      <c r="E312" t="s">
        <v>10751</v>
      </c>
      <c r="F312" t="s">
        <v>10751</v>
      </c>
      <c r="H312" t="s">
        <v>10751</v>
      </c>
      <c r="I312" t="str">
        <f t="shared" si="11"/>
        <v/>
      </c>
      <c r="K312" t="s">
        <v>10751</v>
      </c>
      <c r="L312" t="s">
        <v>10751</v>
      </c>
      <c r="M312" t="s">
        <v>10751</v>
      </c>
      <c r="N312" t="s">
        <v>10751</v>
      </c>
      <c r="O312" t="s">
        <v>10751</v>
      </c>
      <c r="P312" t="s">
        <v>10751</v>
      </c>
      <c r="Q312" t="s">
        <v>10751</v>
      </c>
      <c r="R312" t="s">
        <v>10751</v>
      </c>
      <c r="S312" t="s">
        <v>10751</v>
      </c>
      <c r="T312" t="s">
        <v>10751</v>
      </c>
      <c r="U312" t="s">
        <v>10751</v>
      </c>
      <c r="V312" t="s">
        <v>10751</v>
      </c>
      <c r="W312" t="s">
        <v>10751</v>
      </c>
      <c r="X312" t="s">
        <v>10751</v>
      </c>
      <c r="Y312" t="s">
        <v>10751</v>
      </c>
      <c r="Z312" t="s">
        <v>10751</v>
      </c>
      <c r="AA312" t="s">
        <v>10751</v>
      </c>
      <c r="AB312" t="s">
        <v>10751</v>
      </c>
      <c r="AC312" t="s">
        <v>10751</v>
      </c>
      <c r="AD312" t="s">
        <v>10751</v>
      </c>
      <c r="AE312" t="s">
        <v>10751</v>
      </c>
      <c r="AF312" t="s">
        <v>10751</v>
      </c>
      <c r="AG312" t="s">
        <v>10751</v>
      </c>
      <c r="AH312" t="s">
        <v>10751</v>
      </c>
      <c r="AI312" t="s">
        <v>10751</v>
      </c>
      <c r="AJ312" t="s">
        <v>10751</v>
      </c>
      <c r="AK312" t="s">
        <v>10751</v>
      </c>
      <c r="AL312" t="s">
        <v>10751</v>
      </c>
      <c r="AM312" t="s">
        <v>10751</v>
      </c>
      <c r="AN312" t="s">
        <v>10751</v>
      </c>
      <c r="AO312" t="s">
        <v>10751</v>
      </c>
      <c r="AP312" t="s">
        <v>10751</v>
      </c>
      <c r="AQ312" t="s">
        <v>10751</v>
      </c>
      <c r="AR312" t="s">
        <v>10751</v>
      </c>
      <c r="AS312" t="s">
        <v>10751</v>
      </c>
      <c r="AT312" t="s">
        <v>10751</v>
      </c>
      <c r="AU312" t="s">
        <v>10751</v>
      </c>
      <c r="AV312" t="s">
        <v>10751</v>
      </c>
      <c r="AW312" t="s">
        <v>10751</v>
      </c>
      <c r="AX312" t="s">
        <v>10751</v>
      </c>
      <c r="AY312" t="s">
        <v>10751</v>
      </c>
      <c r="AZ312" t="s">
        <v>10751</v>
      </c>
      <c r="BA312" t="s">
        <v>10751</v>
      </c>
      <c r="BB312" t="s">
        <v>10751</v>
      </c>
      <c r="BC312" t="s">
        <v>10751</v>
      </c>
      <c r="BD312" t="s">
        <v>10751</v>
      </c>
    </row>
    <row r="313" spans="1:56">
      <c r="A313" t="s">
        <v>10754</v>
      </c>
      <c r="B313">
        <v>6000</v>
      </c>
      <c r="C313">
        <v>1978</v>
      </c>
      <c r="D313">
        <v>0</v>
      </c>
      <c r="E313">
        <v>9.0000000000000002E-6</v>
      </c>
      <c r="F313">
        <v>12.63808</v>
      </c>
      <c r="H313">
        <v>10.71494</v>
      </c>
      <c r="I313">
        <f t="shared" si="11"/>
        <v>9.643446000000001E-5</v>
      </c>
      <c r="K313">
        <v>10.41879</v>
      </c>
      <c r="L313">
        <v>11.1006</v>
      </c>
      <c r="M313">
        <v>829.40233000000001</v>
      </c>
      <c r="N313">
        <v>852.97844999999995</v>
      </c>
      <c r="O313">
        <v>800.58705999999995</v>
      </c>
      <c r="P313" t="s">
        <v>10751</v>
      </c>
      <c r="Q313">
        <v>324.67160000000001</v>
      </c>
      <c r="R313">
        <v>153.54480000000001</v>
      </c>
      <c r="S313">
        <v>16.78</v>
      </c>
      <c r="T313">
        <v>0.47397099999999998</v>
      </c>
      <c r="U313">
        <v>2.5590999999999999E-2</v>
      </c>
      <c r="V313">
        <v>32.322940000000003</v>
      </c>
      <c r="W313" t="s">
        <v>10751</v>
      </c>
      <c r="X313">
        <v>3.6999999999999998E-2</v>
      </c>
      <c r="Y313">
        <v>0.96299999999999997</v>
      </c>
      <c r="Z313">
        <v>0.77600000000000002</v>
      </c>
      <c r="AA313">
        <v>0.224</v>
      </c>
      <c r="AB313" t="s">
        <v>10751</v>
      </c>
      <c r="AC313" t="s">
        <v>10751</v>
      </c>
      <c r="AD313" t="s">
        <v>10751</v>
      </c>
      <c r="AE313">
        <v>1</v>
      </c>
      <c r="AF313" t="s">
        <v>10751</v>
      </c>
      <c r="AG313" t="s">
        <v>10751</v>
      </c>
      <c r="AH313" t="s">
        <v>10751</v>
      </c>
      <c r="AI313" t="s">
        <v>10751</v>
      </c>
      <c r="AJ313" t="s">
        <v>10751</v>
      </c>
      <c r="AK313" t="s">
        <v>10751</v>
      </c>
      <c r="AL313" t="s">
        <v>10751</v>
      </c>
      <c r="AM313" t="s">
        <v>10751</v>
      </c>
      <c r="AN313" t="s">
        <v>10751</v>
      </c>
      <c r="AO313" t="s">
        <v>10751</v>
      </c>
      <c r="AP313">
        <v>1</v>
      </c>
      <c r="AQ313" t="s">
        <v>10751</v>
      </c>
      <c r="AR313" t="s">
        <v>10751</v>
      </c>
      <c r="AS313" t="s">
        <v>10751</v>
      </c>
      <c r="AT313" t="s">
        <v>10751</v>
      </c>
      <c r="AU313" t="s">
        <v>10751</v>
      </c>
      <c r="AV313" t="s">
        <v>10751</v>
      </c>
      <c r="AW313" t="s">
        <v>10751</v>
      </c>
      <c r="AX313">
        <v>7</v>
      </c>
      <c r="AY313" t="s">
        <v>10751</v>
      </c>
      <c r="AZ313" t="s">
        <v>10751</v>
      </c>
      <c r="BA313" t="s">
        <v>10751</v>
      </c>
      <c r="BB313" t="s">
        <v>10751</v>
      </c>
      <c r="BC313" t="s">
        <v>10751</v>
      </c>
      <c r="BD313" t="s">
        <v>10751</v>
      </c>
    </row>
    <row r="314" spans="1:56">
      <c r="A314" t="s">
        <v>10754</v>
      </c>
      <c r="B314">
        <v>6000</v>
      </c>
      <c r="C314">
        <v>1979</v>
      </c>
      <c r="D314">
        <v>7</v>
      </c>
      <c r="E314">
        <v>5.1500000000000005E-4</v>
      </c>
      <c r="F314">
        <v>10.938689999999999</v>
      </c>
      <c r="H314">
        <v>9.28017</v>
      </c>
      <c r="I314">
        <f t="shared" si="11"/>
        <v>4.7792875500000005E-3</v>
      </c>
      <c r="K314">
        <v>8.9513800000000003</v>
      </c>
      <c r="L314">
        <v>9.7163500000000003</v>
      </c>
      <c r="M314">
        <v>957.63369</v>
      </c>
      <c r="N314">
        <v>992.80727999999999</v>
      </c>
      <c r="O314">
        <v>914.64374999999995</v>
      </c>
      <c r="P314" t="s">
        <v>10751</v>
      </c>
      <c r="Q314">
        <v>389.89620000000002</v>
      </c>
      <c r="R314">
        <v>153.0154</v>
      </c>
      <c r="S314">
        <v>17.397099999999998</v>
      </c>
      <c r="T314">
        <v>0.386266</v>
      </c>
      <c r="U314">
        <v>2.5503000000000001E-2</v>
      </c>
      <c r="V314">
        <v>27.94173</v>
      </c>
      <c r="W314" t="s">
        <v>10751</v>
      </c>
      <c r="X314">
        <v>0.622</v>
      </c>
      <c r="Y314">
        <v>0.378</v>
      </c>
      <c r="Z314" t="s">
        <v>10751</v>
      </c>
      <c r="AA314">
        <v>1</v>
      </c>
      <c r="AB314" t="s">
        <v>10751</v>
      </c>
      <c r="AC314" t="s">
        <v>10751</v>
      </c>
      <c r="AD314" t="s">
        <v>10751</v>
      </c>
      <c r="AE314">
        <v>1</v>
      </c>
      <c r="AF314" t="s">
        <v>10751</v>
      </c>
      <c r="AG314" t="s">
        <v>10751</v>
      </c>
      <c r="AH314" t="s">
        <v>10751</v>
      </c>
      <c r="AI314" t="s">
        <v>10751</v>
      </c>
      <c r="AJ314" t="s">
        <v>10751</v>
      </c>
      <c r="AK314" t="s">
        <v>10751</v>
      </c>
      <c r="AL314" t="s">
        <v>10751</v>
      </c>
      <c r="AM314" t="s">
        <v>10751</v>
      </c>
      <c r="AN314" t="s">
        <v>10751</v>
      </c>
      <c r="AO314" t="s">
        <v>10751</v>
      </c>
      <c r="AP314">
        <v>1</v>
      </c>
      <c r="AQ314" t="s">
        <v>10751</v>
      </c>
      <c r="AR314" t="s">
        <v>10751</v>
      </c>
      <c r="AS314" t="s">
        <v>10751</v>
      </c>
      <c r="AT314" t="s">
        <v>10751</v>
      </c>
      <c r="AU314" t="s">
        <v>10751</v>
      </c>
      <c r="AV314">
        <v>3</v>
      </c>
      <c r="AW314" t="s">
        <v>10751</v>
      </c>
      <c r="AX314">
        <v>8</v>
      </c>
      <c r="AY314">
        <v>1</v>
      </c>
      <c r="AZ314" t="s">
        <v>10751</v>
      </c>
      <c r="BA314" t="s">
        <v>10751</v>
      </c>
      <c r="BB314" t="s">
        <v>10751</v>
      </c>
      <c r="BC314" t="s">
        <v>10751</v>
      </c>
      <c r="BD314" t="s">
        <v>10751</v>
      </c>
    </row>
    <row r="315" spans="1:56">
      <c r="A315" t="s">
        <v>10754</v>
      </c>
      <c r="B315">
        <v>6000</v>
      </c>
      <c r="C315">
        <v>1980</v>
      </c>
      <c r="D315">
        <v>0</v>
      </c>
      <c r="E315">
        <v>3.1000000000000001E-5</v>
      </c>
      <c r="F315">
        <v>9.91</v>
      </c>
      <c r="H315">
        <v>8.4064399999999999</v>
      </c>
      <c r="I315">
        <f t="shared" si="11"/>
        <v>2.6059964000000002E-4</v>
      </c>
      <c r="K315">
        <v>8.1</v>
      </c>
      <c r="L315">
        <v>8.8140000000000001</v>
      </c>
      <c r="M315" s="129">
        <v>1057.1652999999999</v>
      </c>
      <c r="N315" s="129">
        <v>1097.16049</v>
      </c>
      <c r="O315" s="129">
        <v>1008.28228</v>
      </c>
      <c r="P315" t="s">
        <v>10751</v>
      </c>
      <c r="Q315">
        <v>350</v>
      </c>
      <c r="R315">
        <v>155</v>
      </c>
      <c r="S315">
        <v>16.8811</v>
      </c>
      <c r="T315">
        <v>0.442857</v>
      </c>
      <c r="U315">
        <v>2.5832999999999998E-2</v>
      </c>
      <c r="V315">
        <v>25.219329999999999</v>
      </c>
      <c r="W315" t="s">
        <v>10751</v>
      </c>
      <c r="X315" t="s">
        <v>10751</v>
      </c>
      <c r="Y315">
        <v>1</v>
      </c>
      <c r="Z315" t="s">
        <v>10751</v>
      </c>
      <c r="AA315" t="s">
        <v>10751</v>
      </c>
      <c r="AB315">
        <v>1</v>
      </c>
      <c r="AC315" t="s">
        <v>10751</v>
      </c>
      <c r="AD315" t="s">
        <v>10751</v>
      </c>
      <c r="AE315">
        <v>1</v>
      </c>
      <c r="AF315" t="s">
        <v>10751</v>
      </c>
      <c r="AG315" t="s">
        <v>10751</v>
      </c>
      <c r="AH315" t="s">
        <v>10751</v>
      </c>
      <c r="AI315" t="s">
        <v>10751</v>
      </c>
      <c r="AJ315" t="s">
        <v>10751</v>
      </c>
      <c r="AK315" t="s">
        <v>10751</v>
      </c>
      <c r="AL315" t="s">
        <v>10751</v>
      </c>
      <c r="AM315" t="s">
        <v>10751</v>
      </c>
      <c r="AN315" t="s">
        <v>10751</v>
      </c>
      <c r="AO315" t="s">
        <v>10751</v>
      </c>
      <c r="AP315">
        <v>1</v>
      </c>
      <c r="AQ315" t="s">
        <v>10751</v>
      </c>
      <c r="AR315" t="s">
        <v>10751</v>
      </c>
      <c r="AS315" t="s">
        <v>10751</v>
      </c>
      <c r="AT315" t="s">
        <v>10751</v>
      </c>
      <c r="AU315" t="s">
        <v>10751</v>
      </c>
      <c r="AV315">
        <v>3</v>
      </c>
      <c r="AW315" t="s">
        <v>10751</v>
      </c>
      <c r="AX315">
        <v>8</v>
      </c>
      <c r="AY315">
        <v>1</v>
      </c>
      <c r="AZ315" t="s">
        <v>10751</v>
      </c>
      <c r="BA315" t="s">
        <v>10751</v>
      </c>
      <c r="BB315" t="s">
        <v>10751</v>
      </c>
      <c r="BC315" t="s">
        <v>10751</v>
      </c>
      <c r="BD315" t="s">
        <v>10751</v>
      </c>
    </row>
    <row r="316" spans="1:56">
      <c r="A316" t="s">
        <v>10754</v>
      </c>
      <c r="B316">
        <v>6000</v>
      </c>
      <c r="C316">
        <v>1981</v>
      </c>
      <c r="D316" t="s">
        <v>10751</v>
      </c>
      <c r="E316" t="s">
        <v>10751</v>
      </c>
      <c r="F316" t="s">
        <v>10751</v>
      </c>
      <c r="H316" t="s">
        <v>10751</v>
      </c>
      <c r="I316" t="str">
        <f t="shared" si="11"/>
        <v/>
      </c>
      <c r="K316" t="s">
        <v>10751</v>
      </c>
      <c r="L316" t="s">
        <v>10751</v>
      </c>
      <c r="M316" t="s">
        <v>10751</v>
      </c>
      <c r="N316" t="s">
        <v>10751</v>
      </c>
      <c r="O316" t="s">
        <v>10751</v>
      </c>
      <c r="P316" t="s">
        <v>10751</v>
      </c>
      <c r="Q316" t="s">
        <v>10751</v>
      </c>
      <c r="R316" t="s">
        <v>10751</v>
      </c>
      <c r="S316" t="s">
        <v>10751</v>
      </c>
      <c r="T316" t="s">
        <v>10751</v>
      </c>
      <c r="U316" t="s">
        <v>10751</v>
      </c>
      <c r="V316" t="s">
        <v>10751</v>
      </c>
      <c r="W316" t="s">
        <v>10751</v>
      </c>
      <c r="X316" t="s">
        <v>10751</v>
      </c>
      <c r="Y316" t="s">
        <v>10751</v>
      </c>
      <c r="Z316" t="s">
        <v>10751</v>
      </c>
      <c r="AA316" t="s">
        <v>10751</v>
      </c>
      <c r="AB316" t="s">
        <v>10751</v>
      </c>
      <c r="AC316" t="s">
        <v>10751</v>
      </c>
      <c r="AD316" t="s">
        <v>10751</v>
      </c>
      <c r="AE316" t="s">
        <v>10751</v>
      </c>
      <c r="AF316" t="s">
        <v>10751</v>
      </c>
      <c r="AG316" t="s">
        <v>10751</v>
      </c>
      <c r="AH316" t="s">
        <v>10751</v>
      </c>
      <c r="AI316" t="s">
        <v>10751</v>
      </c>
      <c r="AJ316" t="s">
        <v>10751</v>
      </c>
      <c r="AK316" t="s">
        <v>10751</v>
      </c>
      <c r="AL316" t="s">
        <v>10751</v>
      </c>
      <c r="AM316" t="s">
        <v>10751</v>
      </c>
      <c r="AN316" t="s">
        <v>10751</v>
      </c>
      <c r="AO316" t="s">
        <v>10751</v>
      </c>
      <c r="AP316" t="s">
        <v>10751</v>
      </c>
      <c r="AQ316" t="s">
        <v>10751</v>
      </c>
      <c r="AR316" t="s">
        <v>10751</v>
      </c>
      <c r="AS316" t="s">
        <v>10751</v>
      </c>
      <c r="AT316" t="s">
        <v>10751</v>
      </c>
      <c r="AU316" t="s">
        <v>10751</v>
      </c>
      <c r="AV316" t="s">
        <v>10751</v>
      </c>
      <c r="AW316" t="s">
        <v>10751</v>
      </c>
      <c r="AX316" t="s">
        <v>10751</v>
      </c>
      <c r="AY316" t="s">
        <v>10751</v>
      </c>
      <c r="AZ316" t="s">
        <v>10751</v>
      </c>
      <c r="BA316" t="s">
        <v>10751</v>
      </c>
      <c r="BB316" t="s">
        <v>10751</v>
      </c>
      <c r="BC316" t="s">
        <v>10751</v>
      </c>
      <c r="BD316" t="s">
        <v>10751</v>
      </c>
    </row>
    <row r="317" spans="1:56">
      <c r="A317" t="s">
        <v>10754</v>
      </c>
      <c r="B317">
        <v>6000</v>
      </c>
      <c r="C317">
        <v>1982</v>
      </c>
      <c r="D317" t="s">
        <v>10751</v>
      </c>
      <c r="E317" t="s">
        <v>10751</v>
      </c>
      <c r="F317" t="s">
        <v>10751</v>
      </c>
      <c r="H317" t="s">
        <v>10751</v>
      </c>
      <c r="I317" t="str">
        <f t="shared" si="11"/>
        <v/>
      </c>
      <c r="K317" t="s">
        <v>10751</v>
      </c>
      <c r="L317" t="s">
        <v>10751</v>
      </c>
      <c r="M317" t="s">
        <v>10751</v>
      </c>
      <c r="N317" t="s">
        <v>10751</v>
      </c>
      <c r="O317" t="s">
        <v>10751</v>
      </c>
      <c r="P317" t="s">
        <v>10751</v>
      </c>
      <c r="Q317" t="s">
        <v>10751</v>
      </c>
      <c r="R317" t="s">
        <v>10751</v>
      </c>
      <c r="S317" t="s">
        <v>10751</v>
      </c>
      <c r="T317" t="s">
        <v>10751</v>
      </c>
      <c r="U317" t="s">
        <v>10751</v>
      </c>
      <c r="V317" t="s">
        <v>10751</v>
      </c>
      <c r="W317" t="s">
        <v>10751</v>
      </c>
      <c r="X317" t="s">
        <v>10751</v>
      </c>
      <c r="Y317" t="s">
        <v>10751</v>
      </c>
      <c r="Z317" t="s">
        <v>10751</v>
      </c>
      <c r="AA317" t="s">
        <v>10751</v>
      </c>
      <c r="AB317" t="s">
        <v>10751</v>
      </c>
      <c r="AC317" t="s">
        <v>10751</v>
      </c>
      <c r="AD317" t="s">
        <v>10751</v>
      </c>
      <c r="AE317" t="s">
        <v>10751</v>
      </c>
      <c r="AF317" t="s">
        <v>10751</v>
      </c>
      <c r="AG317" t="s">
        <v>10751</v>
      </c>
      <c r="AH317" t="s">
        <v>10751</v>
      </c>
      <c r="AI317" t="s">
        <v>10751</v>
      </c>
      <c r="AJ317" t="s">
        <v>10751</v>
      </c>
      <c r="AK317" t="s">
        <v>10751</v>
      </c>
      <c r="AL317" t="s">
        <v>10751</v>
      </c>
      <c r="AM317" t="s">
        <v>10751</v>
      </c>
      <c r="AN317" t="s">
        <v>10751</v>
      </c>
      <c r="AO317" t="s">
        <v>10751</v>
      </c>
      <c r="AP317" t="s">
        <v>10751</v>
      </c>
      <c r="AQ317" t="s">
        <v>10751</v>
      </c>
      <c r="AR317" t="s">
        <v>10751</v>
      </c>
      <c r="AS317" t="s">
        <v>10751</v>
      </c>
      <c r="AT317" t="s">
        <v>10751</v>
      </c>
      <c r="AU317" t="s">
        <v>10751</v>
      </c>
      <c r="AV317" t="s">
        <v>10751</v>
      </c>
      <c r="AW317" t="s">
        <v>10751</v>
      </c>
      <c r="AX317" t="s">
        <v>10751</v>
      </c>
      <c r="AY317" t="s">
        <v>10751</v>
      </c>
      <c r="AZ317" t="s">
        <v>10751</v>
      </c>
      <c r="BA317" t="s">
        <v>10751</v>
      </c>
      <c r="BB317" t="s">
        <v>10751</v>
      </c>
      <c r="BC317" t="s">
        <v>10751</v>
      </c>
      <c r="BD317" t="s">
        <v>10751</v>
      </c>
    </row>
    <row r="318" spans="1:56">
      <c r="A318" t="s">
        <v>10754</v>
      </c>
      <c r="B318">
        <v>6000</v>
      </c>
      <c r="C318">
        <v>1983</v>
      </c>
      <c r="D318" t="s">
        <v>10751</v>
      </c>
      <c r="E318" t="s">
        <v>10751</v>
      </c>
      <c r="F318" t="s">
        <v>10751</v>
      </c>
      <c r="H318" t="s">
        <v>10751</v>
      </c>
      <c r="I318" t="str">
        <f t="shared" si="11"/>
        <v/>
      </c>
      <c r="K318" t="s">
        <v>10751</v>
      </c>
      <c r="L318" t="s">
        <v>10751</v>
      </c>
      <c r="M318" t="s">
        <v>10751</v>
      </c>
      <c r="N318" t="s">
        <v>10751</v>
      </c>
      <c r="O318" t="s">
        <v>10751</v>
      </c>
      <c r="P318" t="s">
        <v>10751</v>
      </c>
      <c r="Q318" t="s">
        <v>10751</v>
      </c>
      <c r="R318" t="s">
        <v>10751</v>
      </c>
      <c r="S318" t="s">
        <v>10751</v>
      </c>
      <c r="T318" t="s">
        <v>10751</v>
      </c>
      <c r="U318" t="s">
        <v>10751</v>
      </c>
      <c r="V318" t="s">
        <v>10751</v>
      </c>
      <c r="W318" t="s">
        <v>10751</v>
      </c>
      <c r="X318" t="s">
        <v>10751</v>
      </c>
      <c r="Y318" t="s">
        <v>10751</v>
      </c>
      <c r="Z318" t="s">
        <v>10751</v>
      </c>
      <c r="AA318" t="s">
        <v>10751</v>
      </c>
      <c r="AB318" t="s">
        <v>10751</v>
      </c>
      <c r="AC318" t="s">
        <v>10751</v>
      </c>
      <c r="AD318" t="s">
        <v>10751</v>
      </c>
      <c r="AE318" t="s">
        <v>10751</v>
      </c>
      <c r="AF318" t="s">
        <v>10751</v>
      </c>
      <c r="AG318" t="s">
        <v>10751</v>
      </c>
      <c r="AH318" t="s">
        <v>10751</v>
      </c>
      <c r="AI318" t="s">
        <v>10751</v>
      </c>
      <c r="AJ318" t="s">
        <v>10751</v>
      </c>
      <c r="AK318" t="s">
        <v>10751</v>
      </c>
      <c r="AL318" t="s">
        <v>10751</v>
      </c>
      <c r="AM318" t="s">
        <v>10751</v>
      </c>
      <c r="AN318" t="s">
        <v>10751</v>
      </c>
      <c r="AO318" t="s">
        <v>10751</v>
      </c>
      <c r="AP318" t="s">
        <v>10751</v>
      </c>
      <c r="AQ318" t="s">
        <v>10751</v>
      </c>
      <c r="AR318" t="s">
        <v>10751</v>
      </c>
      <c r="AS318" t="s">
        <v>10751</v>
      </c>
      <c r="AT318" t="s">
        <v>10751</v>
      </c>
      <c r="AU318" t="s">
        <v>10751</v>
      </c>
      <c r="AV318" t="s">
        <v>10751</v>
      </c>
      <c r="AW318" t="s">
        <v>10751</v>
      </c>
      <c r="AX318" t="s">
        <v>10751</v>
      </c>
      <c r="AY318" t="s">
        <v>10751</v>
      </c>
      <c r="AZ318" t="s">
        <v>10751</v>
      </c>
      <c r="BA318" t="s">
        <v>10751</v>
      </c>
      <c r="BB318" t="s">
        <v>10751</v>
      </c>
      <c r="BC318" t="s">
        <v>10751</v>
      </c>
      <c r="BD318" t="s">
        <v>10751</v>
      </c>
    </row>
    <row r="319" spans="1:56">
      <c r="A319" t="s">
        <v>10754</v>
      </c>
      <c r="B319">
        <v>6000</v>
      </c>
      <c r="C319">
        <v>1984</v>
      </c>
      <c r="D319" t="s">
        <v>10751</v>
      </c>
      <c r="E319" t="s">
        <v>10751</v>
      </c>
      <c r="F319" t="s">
        <v>10751</v>
      </c>
      <c r="H319" t="s">
        <v>10751</v>
      </c>
      <c r="I319" t="str">
        <f t="shared" si="11"/>
        <v/>
      </c>
      <c r="K319" t="s">
        <v>10751</v>
      </c>
      <c r="L319" t="s">
        <v>10751</v>
      </c>
      <c r="M319" t="s">
        <v>10751</v>
      </c>
      <c r="N319" t="s">
        <v>10751</v>
      </c>
      <c r="O319" t="s">
        <v>10751</v>
      </c>
      <c r="P319" t="s">
        <v>10751</v>
      </c>
      <c r="Q319" t="s">
        <v>10751</v>
      </c>
      <c r="R319" t="s">
        <v>10751</v>
      </c>
      <c r="S319" t="s">
        <v>10751</v>
      </c>
      <c r="T319" t="s">
        <v>10751</v>
      </c>
      <c r="U319" t="s">
        <v>10751</v>
      </c>
      <c r="V319" t="s">
        <v>10751</v>
      </c>
      <c r="W319" t="s">
        <v>10751</v>
      </c>
      <c r="X319" t="s">
        <v>10751</v>
      </c>
      <c r="Y319" t="s">
        <v>10751</v>
      </c>
      <c r="Z319" t="s">
        <v>10751</v>
      </c>
      <c r="AA319" t="s">
        <v>10751</v>
      </c>
      <c r="AB319" t="s">
        <v>10751</v>
      </c>
      <c r="AC319" t="s">
        <v>10751</v>
      </c>
      <c r="AD319" t="s">
        <v>10751</v>
      </c>
      <c r="AE319" t="s">
        <v>10751</v>
      </c>
      <c r="AF319" t="s">
        <v>10751</v>
      </c>
      <c r="AG319" t="s">
        <v>10751</v>
      </c>
      <c r="AH319" t="s">
        <v>10751</v>
      </c>
      <c r="AI319" t="s">
        <v>10751</v>
      </c>
      <c r="AJ319" t="s">
        <v>10751</v>
      </c>
      <c r="AK319" t="s">
        <v>10751</v>
      </c>
      <c r="AL319" t="s">
        <v>10751</v>
      </c>
      <c r="AM319" t="s">
        <v>10751</v>
      </c>
      <c r="AN319" t="s">
        <v>10751</v>
      </c>
      <c r="AO319" t="s">
        <v>10751</v>
      </c>
      <c r="AP319" t="s">
        <v>10751</v>
      </c>
      <c r="AQ319" t="s">
        <v>10751</v>
      </c>
      <c r="AR319" t="s">
        <v>10751</v>
      </c>
      <c r="AS319" t="s">
        <v>10751</v>
      </c>
      <c r="AT319" t="s">
        <v>10751</v>
      </c>
      <c r="AU319" t="s">
        <v>10751</v>
      </c>
      <c r="AV319" t="s">
        <v>10751</v>
      </c>
      <c r="AW319" t="s">
        <v>10751</v>
      </c>
      <c r="AX319" t="s">
        <v>10751</v>
      </c>
      <c r="AY319" t="s">
        <v>10751</v>
      </c>
      <c r="AZ319" t="s">
        <v>10751</v>
      </c>
      <c r="BA319" t="s">
        <v>10751</v>
      </c>
      <c r="BB319" t="s">
        <v>10751</v>
      </c>
      <c r="BC319" t="s">
        <v>10751</v>
      </c>
      <c r="BD319" t="s">
        <v>10751</v>
      </c>
    </row>
    <row r="320" spans="1:56">
      <c r="A320" t="s">
        <v>10754</v>
      </c>
      <c r="B320">
        <v>6000</v>
      </c>
      <c r="C320">
        <v>1985</v>
      </c>
      <c r="D320">
        <v>0</v>
      </c>
      <c r="E320">
        <v>1.2E-5</v>
      </c>
      <c r="F320">
        <v>19.559999999999999</v>
      </c>
      <c r="H320">
        <v>16.598569999999999</v>
      </c>
      <c r="I320">
        <f t="shared" si="11"/>
        <v>1.9918283999999998E-4</v>
      </c>
      <c r="K320">
        <v>15.957000000000001</v>
      </c>
      <c r="L320">
        <v>17.456399999999999</v>
      </c>
      <c r="M320">
        <v>613.30573000000004</v>
      </c>
      <c r="N320">
        <v>637.96452999999997</v>
      </c>
      <c r="O320">
        <v>583.16719999999998</v>
      </c>
      <c r="P320" t="s">
        <v>10751</v>
      </c>
      <c r="Q320">
        <v>379</v>
      </c>
      <c r="R320">
        <v>130</v>
      </c>
      <c r="S320">
        <v>17.321300000000001</v>
      </c>
      <c r="T320">
        <v>0.34300799999999998</v>
      </c>
      <c r="U320">
        <v>2.1666999999999999E-2</v>
      </c>
      <c r="V320">
        <v>49.795720000000003</v>
      </c>
      <c r="W320" t="s">
        <v>10751</v>
      </c>
      <c r="X320">
        <v>1</v>
      </c>
      <c r="Y320" t="s">
        <v>10751</v>
      </c>
      <c r="Z320">
        <v>1</v>
      </c>
      <c r="AA320" t="s">
        <v>10751</v>
      </c>
      <c r="AB320" t="s">
        <v>10751</v>
      </c>
      <c r="AC320" t="s">
        <v>10751</v>
      </c>
      <c r="AD320" t="s">
        <v>10751</v>
      </c>
      <c r="AE320" t="s">
        <v>10751</v>
      </c>
      <c r="AF320" t="s">
        <v>10751</v>
      </c>
      <c r="AG320" t="s">
        <v>10751</v>
      </c>
      <c r="AH320" t="s">
        <v>10751</v>
      </c>
      <c r="AI320">
        <v>1</v>
      </c>
      <c r="AJ320">
        <v>1</v>
      </c>
      <c r="AK320" t="s">
        <v>10751</v>
      </c>
      <c r="AL320" t="s">
        <v>10751</v>
      </c>
      <c r="AM320" t="s">
        <v>10751</v>
      </c>
      <c r="AN320" t="s">
        <v>10751</v>
      </c>
      <c r="AO320" t="s">
        <v>10751</v>
      </c>
      <c r="AP320" t="s">
        <v>10751</v>
      </c>
      <c r="AQ320" t="s">
        <v>10751</v>
      </c>
      <c r="AR320" t="s">
        <v>10751</v>
      </c>
      <c r="AS320" t="s">
        <v>10751</v>
      </c>
      <c r="AT320" t="s">
        <v>10751</v>
      </c>
      <c r="AU320" t="s">
        <v>10751</v>
      </c>
      <c r="AV320">
        <v>3</v>
      </c>
      <c r="AW320" t="s">
        <v>10751</v>
      </c>
      <c r="AX320">
        <v>8</v>
      </c>
      <c r="AY320">
        <v>1</v>
      </c>
      <c r="AZ320" t="s">
        <v>10751</v>
      </c>
      <c r="BA320" t="s">
        <v>10751</v>
      </c>
      <c r="BB320" t="s">
        <v>10751</v>
      </c>
      <c r="BC320" t="s">
        <v>10751</v>
      </c>
      <c r="BD320" t="s">
        <v>10751</v>
      </c>
    </row>
    <row r="321" spans="1:56">
      <c r="A321" t="s">
        <v>10754</v>
      </c>
      <c r="B321">
        <v>6000</v>
      </c>
      <c r="C321">
        <v>1986</v>
      </c>
      <c r="D321" t="s">
        <v>10751</v>
      </c>
      <c r="E321" t="s">
        <v>10751</v>
      </c>
      <c r="F321" t="s">
        <v>10751</v>
      </c>
      <c r="H321" t="s">
        <v>10751</v>
      </c>
      <c r="I321" t="str">
        <f t="shared" si="11"/>
        <v/>
      </c>
      <c r="K321" t="s">
        <v>10751</v>
      </c>
      <c r="L321" t="s">
        <v>10751</v>
      </c>
      <c r="M321" t="s">
        <v>10751</v>
      </c>
      <c r="N321" t="s">
        <v>10751</v>
      </c>
      <c r="O321" t="s">
        <v>10751</v>
      </c>
      <c r="P321" t="s">
        <v>10751</v>
      </c>
      <c r="Q321" t="s">
        <v>10751</v>
      </c>
      <c r="R321" t="s">
        <v>10751</v>
      </c>
      <c r="S321" t="s">
        <v>10751</v>
      </c>
      <c r="T321" t="s">
        <v>10751</v>
      </c>
      <c r="U321" t="s">
        <v>10751</v>
      </c>
      <c r="V321" t="s">
        <v>10751</v>
      </c>
      <c r="W321" t="s">
        <v>10751</v>
      </c>
      <c r="X321" t="s">
        <v>10751</v>
      </c>
      <c r="Y321" t="s">
        <v>10751</v>
      </c>
      <c r="Z321" t="s">
        <v>10751</v>
      </c>
      <c r="AA321" t="s">
        <v>10751</v>
      </c>
      <c r="AB321" t="s">
        <v>10751</v>
      </c>
      <c r="AC321" t="s">
        <v>10751</v>
      </c>
      <c r="AD321" t="s">
        <v>10751</v>
      </c>
      <c r="AE321" t="s">
        <v>10751</v>
      </c>
      <c r="AF321" t="s">
        <v>10751</v>
      </c>
      <c r="AG321" t="s">
        <v>10751</v>
      </c>
      <c r="AH321" t="s">
        <v>10751</v>
      </c>
      <c r="AI321" t="s">
        <v>10751</v>
      </c>
      <c r="AJ321" t="s">
        <v>10751</v>
      </c>
      <c r="AK321" t="s">
        <v>10751</v>
      </c>
      <c r="AL321" t="s">
        <v>10751</v>
      </c>
      <c r="AM321" t="s">
        <v>10751</v>
      </c>
      <c r="AN321" t="s">
        <v>10751</v>
      </c>
      <c r="AO321" t="s">
        <v>10751</v>
      </c>
      <c r="AP321" t="s">
        <v>10751</v>
      </c>
      <c r="AQ321" t="s">
        <v>10751</v>
      </c>
      <c r="AR321" t="s">
        <v>10751</v>
      </c>
      <c r="AS321" t="s">
        <v>10751</v>
      </c>
      <c r="AT321" t="s">
        <v>10751</v>
      </c>
      <c r="AU321" t="s">
        <v>10751</v>
      </c>
      <c r="AV321" t="s">
        <v>10751</v>
      </c>
      <c r="AW321" t="s">
        <v>10751</v>
      </c>
      <c r="AX321" t="s">
        <v>10751</v>
      </c>
      <c r="AY321" t="s">
        <v>10751</v>
      </c>
      <c r="AZ321" t="s">
        <v>10751</v>
      </c>
      <c r="BA321" t="s">
        <v>10751</v>
      </c>
      <c r="BB321" t="s">
        <v>10751</v>
      </c>
      <c r="BC321" t="s">
        <v>10751</v>
      </c>
      <c r="BD321" t="s">
        <v>10751</v>
      </c>
    </row>
    <row r="322" spans="1:56">
      <c r="A322" t="s">
        <v>10754</v>
      </c>
      <c r="B322">
        <v>6000</v>
      </c>
      <c r="C322">
        <v>1987</v>
      </c>
      <c r="D322" t="s">
        <v>10751</v>
      </c>
      <c r="E322" t="s">
        <v>10751</v>
      </c>
      <c r="F322" t="s">
        <v>10751</v>
      </c>
      <c r="H322" t="s">
        <v>10751</v>
      </c>
      <c r="I322" t="str">
        <f t="shared" si="11"/>
        <v/>
      </c>
      <c r="K322" t="s">
        <v>10751</v>
      </c>
      <c r="L322" t="s">
        <v>10751</v>
      </c>
      <c r="M322" t="s">
        <v>10751</v>
      </c>
      <c r="N322" t="s">
        <v>10751</v>
      </c>
      <c r="O322" t="s">
        <v>10751</v>
      </c>
      <c r="P322" t="s">
        <v>10751</v>
      </c>
      <c r="Q322" t="s">
        <v>10751</v>
      </c>
      <c r="R322" t="s">
        <v>10751</v>
      </c>
      <c r="S322" t="s">
        <v>10751</v>
      </c>
      <c r="T322" t="s">
        <v>10751</v>
      </c>
      <c r="U322" t="s">
        <v>10751</v>
      </c>
      <c r="V322" t="s">
        <v>10751</v>
      </c>
      <c r="W322" t="s">
        <v>10751</v>
      </c>
      <c r="X322" t="s">
        <v>10751</v>
      </c>
      <c r="Y322" t="s">
        <v>10751</v>
      </c>
      <c r="Z322" t="s">
        <v>10751</v>
      </c>
      <c r="AA322" t="s">
        <v>10751</v>
      </c>
      <c r="AB322" t="s">
        <v>10751</v>
      </c>
      <c r="AC322" t="s">
        <v>10751</v>
      </c>
      <c r="AD322" t="s">
        <v>10751</v>
      </c>
      <c r="AE322" t="s">
        <v>10751</v>
      </c>
      <c r="AF322" t="s">
        <v>10751</v>
      </c>
      <c r="AG322" t="s">
        <v>10751</v>
      </c>
      <c r="AH322" t="s">
        <v>10751</v>
      </c>
      <c r="AI322" t="s">
        <v>10751</v>
      </c>
      <c r="AJ322" t="s">
        <v>10751</v>
      </c>
      <c r="AK322" t="s">
        <v>10751</v>
      </c>
      <c r="AL322" t="s">
        <v>10751</v>
      </c>
      <c r="AM322" t="s">
        <v>10751</v>
      </c>
      <c r="AN322" t="s">
        <v>10751</v>
      </c>
      <c r="AO322" t="s">
        <v>10751</v>
      </c>
      <c r="AP322" t="s">
        <v>10751</v>
      </c>
      <c r="AQ322" t="s">
        <v>10751</v>
      </c>
      <c r="AR322" t="s">
        <v>10751</v>
      </c>
      <c r="AS322" t="s">
        <v>10751</v>
      </c>
      <c r="AT322" t="s">
        <v>10751</v>
      </c>
      <c r="AU322" t="s">
        <v>10751</v>
      </c>
      <c r="AV322" t="s">
        <v>10751</v>
      </c>
      <c r="AW322" t="s">
        <v>10751</v>
      </c>
      <c r="AX322" t="s">
        <v>10751</v>
      </c>
      <c r="AY322" t="s">
        <v>10751</v>
      </c>
      <c r="AZ322" t="s">
        <v>10751</v>
      </c>
      <c r="BA322" t="s">
        <v>10751</v>
      </c>
      <c r="BB322" t="s">
        <v>10751</v>
      </c>
      <c r="BC322" t="s">
        <v>10751</v>
      </c>
      <c r="BD322" t="s">
        <v>10751</v>
      </c>
    </row>
    <row r="323" spans="1:56">
      <c r="A323" t="s">
        <v>10754</v>
      </c>
      <c r="B323">
        <v>6000</v>
      </c>
      <c r="C323">
        <v>1988</v>
      </c>
      <c r="D323">
        <v>0</v>
      </c>
      <c r="E323">
        <v>1.9999999999999999E-6</v>
      </c>
      <c r="F323">
        <v>19.59</v>
      </c>
      <c r="H323">
        <v>16.38541</v>
      </c>
      <c r="I323">
        <f t="shared" si="11"/>
        <v>3.2770819999999996E-5</v>
      </c>
      <c r="K323">
        <v>16.124939999999999</v>
      </c>
      <c r="L323">
        <v>16.674900000000001</v>
      </c>
      <c r="M323">
        <v>621.28438000000006</v>
      </c>
      <c r="N323">
        <v>631.32003999999995</v>
      </c>
      <c r="O323">
        <v>610.49838</v>
      </c>
      <c r="P323" t="s">
        <v>10751</v>
      </c>
      <c r="Q323">
        <v>379</v>
      </c>
      <c r="R323">
        <v>140</v>
      </c>
      <c r="S323">
        <v>16.2121</v>
      </c>
      <c r="T323">
        <v>0.36939300000000003</v>
      </c>
      <c r="U323">
        <v>2.3333E-2</v>
      </c>
      <c r="V323">
        <v>49.156230000000001</v>
      </c>
      <c r="W323" t="s">
        <v>10751</v>
      </c>
      <c r="X323">
        <v>1</v>
      </c>
      <c r="Y323" t="s">
        <v>10751</v>
      </c>
      <c r="Z323">
        <v>1</v>
      </c>
      <c r="AA323" t="s">
        <v>10751</v>
      </c>
      <c r="AB323" t="s">
        <v>10751</v>
      </c>
      <c r="AC323" t="s">
        <v>10751</v>
      </c>
      <c r="AD323" t="s">
        <v>10751</v>
      </c>
      <c r="AE323" t="s">
        <v>10751</v>
      </c>
      <c r="AF323" t="s">
        <v>10751</v>
      </c>
      <c r="AG323" t="s">
        <v>10751</v>
      </c>
      <c r="AH323" t="s">
        <v>10751</v>
      </c>
      <c r="AI323">
        <v>1</v>
      </c>
      <c r="AJ323">
        <v>1</v>
      </c>
      <c r="AK323" t="s">
        <v>10751</v>
      </c>
      <c r="AL323" t="s">
        <v>10751</v>
      </c>
      <c r="AM323" t="s">
        <v>10751</v>
      </c>
      <c r="AN323" t="s">
        <v>10751</v>
      </c>
      <c r="AO323" t="s">
        <v>10751</v>
      </c>
      <c r="AP323" t="s">
        <v>10751</v>
      </c>
      <c r="AQ323" t="s">
        <v>10751</v>
      </c>
      <c r="AR323" t="s">
        <v>10751</v>
      </c>
      <c r="AS323" t="s">
        <v>10751</v>
      </c>
      <c r="AT323" t="s">
        <v>10751</v>
      </c>
      <c r="AU323" t="s">
        <v>10751</v>
      </c>
      <c r="AV323">
        <v>3</v>
      </c>
      <c r="AW323" t="s">
        <v>10751</v>
      </c>
      <c r="AX323">
        <v>8</v>
      </c>
      <c r="AY323">
        <v>1</v>
      </c>
      <c r="AZ323" t="s">
        <v>10751</v>
      </c>
      <c r="BA323" t="s">
        <v>10751</v>
      </c>
      <c r="BB323" t="s">
        <v>10751</v>
      </c>
      <c r="BC323" t="s">
        <v>10751</v>
      </c>
      <c r="BD323" t="s">
        <v>10751</v>
      </c>
    </row>
    <row r="324" spans="1:56">
      <c r="A324" t="s">
        <v>10754</v>
      </c>
      <c r="B324">
        <v>6000</v>
      </c>
      <c r="C324">
        <v>1989</v>
      </c>
      <c r="D324">
        <v>0</v>
      </c>
      <c r="E324">
        <v>9.9999999999999995E-7</v>
      </c>
      <c r="F324">
        <v>21.15</v>
      </c>
      <c r="H324">
        <v>17.613009999999999</v>
      </c>
      <c r="I324">
        <f t="shared" si="11"/>
        <v>1.761301E-5</v>
      </c>
      <c r="K324">
        <v>17.262170000000001</v>
      </c>
      <c r="L324">
        <v>17.99586</v>
      </c>
      <c r="M324">
        <v>577.98181999999997</v>
      </c>
      <c r="N324">
        <v>589.72879</v>
      </c>
      <c r="O324">
        <v>565.68566999999996</v>
      </c>
      <c r="P324" t="s">
        <v>10751</v>
      </c>
      <c r="Q324">
        <v>379</v>
      </c>
      <c r="R324">
        <v>126</v>
      </c>
      <c r="S324">
        <v>16.754100000000001</v>
      </c>
      <c r="T324">
        <v>0.33245400000000003</v>
      </c>
      <c r="U324">
        <v>2.1000000000000001E-2</v>
      </c>
      <c r="V324">
        <v>52.839030000000001</v>
      </c>
      <c r="W324" t="s">
        <v>10751</v>
      </c>
      <c r="X324">
        <v>1</v>
      </c>
      <c r="Y324" t="s">
        <v>10751</v>
      </c>
      <c r="Z324">
        <v>1</v>
      </c>
      <c r="AA324" t="s">
        <v>10751</v>
      </c>
      <c r="AB324" t="s">
        <v>10751</v>
      </c>
      <c r="AC324" t="s">
        <v>10751</v>
      </c>
      <c r="AD324" t="s">
        <v>10751</v>
      </c>
      <c r="AE324" t="s">
        <v>10751</v>
      </c>
      <c r="AF324" t="s">
        <v>10751</v>
      </c>
      <c r="AG324" t="s">
        <v>10751</v>
      </c>
      <c r="AH324" t="s">
        <v>10751</v>
      </c>
      <c r="AI324">
        <v>1</v>
      </c>
      <c r="AJ324">
        <v>1</v>
      </c>
      <c r="AK324" t="s">
        <v>10751</v>
      </c>
      <c r="AL324" t="s">
        <v>10751</v>
      </c>
      <c r="AM324" t="s">
        <v>10751</v>
      </c>
      <c r="AN324" t="s">
        <v>10751</v>
      </c>
      <c r="AO324" t="s">
        <v>10751</v>
      </c>
      <c r="AP324" t="s">
        <v>10751</v>
      </c>
      <c r="AQ324" t="s">
        <v>10751</v>
      </c>
      <c r="AR324" t="s">
        <v>10751</v>
      </c>
      <c r="AS324" t="s">
        <v>10751</v>
      </c>
      <c r="AT324" t="s">
        <v>10751</v>
      </c>
      <c r="AU324" t="s">
        <v>10751</v>
      </c>
      <c r="AV324">
        <v>3</v>
      </c>
      <c r="AW324" t="s">
        <v>10751</v>
      </c>
      <c r="AX324">
        <v>8</v>
      </c>
      <c r="AY324">
        <v>1</v>
      </c>
      <c r="AZ324" t="s">
        <v>10751</v>
      </c>
      <c r="BA324" t="s">
        <v>10751</v>
      </c>
      <c r="BB324" t="s">
        <v>10751</v>
      </c>
      <c r="BC324" t="s">
        <v>10751</v>
      </c>
      <c r="BD324" t="s">
        <v>10751</v>
      </c>
    </row>
    <row r="325" spans="1:56">
      <c r="A325" t="s">
        <v>10754</v>
      </c>
      <c r="B325">
        <v>6000</v>
      </c>
      <c r="C325">
        <v>1990</v>
      </c>
      <c r="D325">
        <v>0</v>
      </c>
      <c r="E325">
        <v>9.9999999999999995E-7</v>
      </c>
      <c r="F325">
        <v>20.49</v>
      </c>
      <c r="H325">
        <v>17.038219999999999</v>
      </c>
      <c r="I325">
        <f t="shared" si="11"/>
        <v>1.7038219999999997E-5</v>
      </c>
      <c r="K325">
        <v>16.388280000000002</v>
      </c>
      <c r="L325">
        <v>17.779399999999999</v>
      </c>
      <c r="M325">
        <v>597.48030000000006</v>
      </c>
      <c r="N325">
        <v>621.17569000000003</v>
      </c>
      <c r="O325">
        <v>572.57272</v>
      </c>
      <c r="P325" t="s">
        <v>10751</v>
      </c>
      <c r="Q325">
        <v>379</v>
      </c>
      <c r="R325">
        <v>135</v>
      </c>
      <c r="S325">
        <v>15.0242</v>
      </c>
      <c r="T325">
        <v>0.35620099999999999</v>
      </c>
      <c r="U325">
        <v>2.2499999999999999E-2</v>
      </c>
      <c r="V325">
        <v>51.114660000000001</v>
      </c>
      <c r="W325" t="s">
        <v>10751</v>
      </c>
      <c r="X325">
        <v>1</v>
      </c>
      <c r="Y325" t="s">
        <v>10751</v>
      </c>
      <c r="Z325">
        <v>1</v>
      </c>
      <c r="AA325" t="s">
        <v>10751</v>
      </c>
      <c r="AB325" t="s">
        <v>10751</v>
      </c>
      <c r="AC325" t="s">
        <v>10751</v>
      </c>
      <c r="AD325" t="s">
        <v>10751</v>
      </c>
      <c r="AE325" t="s">
        <v>10751</v>
      </c>
      <c r="AF325" t="s">
        <v>10751</v>
      </c>
      <c r="AG325" t="s">
        <v>10751</v>
      </c>
      <c r="AH325" t="s">
        <v>10751</v>
      </c>
      <c r="AI325">
        <v>1</v>
      </c>
      <c r="AJ325">
        <v>1</v>
      </c>
      <c r="AK325" t="s">
        <v>10751</v>
      </c>
      <c r="AL325" t="s">
        <v>10751</v>
      </c>
      <c r="AM325" t="s">
        <v>10751</v>
      </c>
      <c r="AN325" t="s">
        <v>10751</v>
      </c>
      <c r="AO325" t="s">
        <v>10751</v>
      </c>
      <c r="AP325" t="s">
        <v>10751</v>
      </c>
      <c r="AQ325" t="s">
        <v>10751</v>
      </c>
      <c r="AR325" t="s">
        <v>10751</v>
      </c>
      <c r="AS325" t="s">
        <v>10751</v>
      </c>
      <c r="AT325" t="s">
        <v>10751</v>
      </c>
      <c r="AU325" t="s">
        <v>10751</v>
      </c>
      <c r="AV325">
        <v>3</v>
      </c>
      <c r="AW325" t="s">
        <v>10751</v>
      </c>
      <c r="AX325">
        <v>8</v>
      </c>
      <c r="AY325">
        <v>1</v>
      </c>
      <c r="AZ325" t="s">
        <v>10751</v>
      </c>
      <c r="BA325" t="s">
        <v>10751</v>
      </c>
      <c r="BB325" t="s">
        <v>10751</v>
      </c>
      <c r="BC325" t="s">
        <v>10751</v>
      </c>
      <c r="BD325" t="s">
        <v>10751</v>
      </c>
    </row>
    <row r="326" spans="1:56">
      <c r="A326" t="s">
        <v>10754</v>
      </c>
      <c r="B326">
        <v>6000</v>
      </c>
      <c r="C326">
        <v>1991</v>
      </c>
      <c r="D326">
        <v>0</v>
      </c>
      <c r="E326">
        <v>9.9999999999999995E-7</v>
      </c>
      <c r="F326">
        <v>19.48</v>
      </c>
      <c r="H326">
        <v>16.13411</v>
      </c>
      <c r="I326">
        <f t="shared" si="11"/>
        <v>1.6134109999999999E-5</v>
      </c>
      <c r="K326">
        <v>15.5945</v>
      </c>
      <c r="L326">
        <v>16.721969999999999</v>
      </c>
      <c r="M326">
        <v>630.96145999999999</v>
      </c>
      <c r="N326">
        <v>652.79431999999997</v>
      </c>
      <c r="O326">
        <v>608.77990999999997</v>
      </c>
      <c r="P326" t="s">
        <v>10751</v>
      </c>
      <c r="Q326">
        <v>379</v>
      </c>
      <c r="R326">
        <v>140</v>
      </c>
      <c r="S326">
        <v>14.8162</v>
      </c>
      <c r="T326">
        <v>0.36939300000000003</v>
      </c>
      <c r="U326">
        <v>2.3333E-2</v>
      </c>
      <c r="V326">
        <v>48.402320000000003</v>
      </c>
      <c r="W326" t="s">
        <v>10751</v>
      </c>
      <c r="X326">
        <v>1</v>
      </c>
      <c r="Y326" t="s">
        <v>10751</v>
      </c>
      <c r="Z326">
        <v>1</v>
      </c>
      <c r="AA326" t="s">
        <v>10751</v>
      </c>
      <c r="AB326" t="s">
        <v>10751</v>
      </c>
      <c r="AC326" t="s">
        <v>10751</v>
      </c>
      <c r="AD326" t="s">
        <v>10751</v>
      </c>
      <c r="AE326" t="s">
        <v>10751</v>
      </c>
      <c r="AF326" t="s">
        <v>10751</v>
      </c>
      <c r="AG326" t="s">
        <v>10751</v>
      </c>
      <c r="AH326" t="s">
        <v>10751</v>
      </c>
      <c r="AI326">
        <v>1</v>
      </c>
      <c r="AJ326">
        <v>1</v>
      </c>
      <c r="AK326" t="s">
        <v>10751</v>
      </c>
      <c r="AL326" t="s">
        <v>10751</v>
      </c>
      <c r="AM326" t="s">
        <v>10751</v>
      </c>
      <c r="AN326" t="s">
        <v>10751</v>
      </c>
      <c r="AO326" t="s">
        <v>10751</v>
      </c>
      <c r="AP326" t="s">
        <v>10751</v>
      </c>
      <c r="AQ326" t="s">
        <v>10751</v>
      </c>
      <c r="AR326" t="s">
        <v>10751</v>
      </c>
      <c r="AS326" t="s">
        <v>10751</v>
      </c>
      <c r="AT326" t="s">
        <v>10751</v>
      </c>
      <c r="AU326" t="s">
        <v>10751</v>
      </c>
      <c r="AV326">
        <v>3</v>
      </c>
      <c r="AW326" t="s">
        <v>10751</v>
      </c>
      <c r="AX326">
        <v>8</v>
      </c>
      <c r="AY326">
        <v>1</v>
      </c>
      <c r="AZ326" t="s">
        <v>10751</v>
      </c>
      <c r="BA326" t="s">
        <v>10751</v>
      </c>
      <c r="BB326" t="s">
        <v>10751</v>
      </c>
      <c r="BC326" t="s">
        <v>10751</v>
      </c>
      <c r="BD326" t="s">
        <v>10751</v>
      </c>
    </row>
    <row r="327" spans="1:56">
      <c r="A327" t="s">
        <v>10754</v>
      </c>
      <c r="B327">
        <v>6000</v>
      </c>
      <c r="C327">
        <v>1992</v>
      </c>
      <c r="D327" t="s">
        <v>10751</v>
      </c>
      <c r="E327" t="s">
        <v>10751</v>
      </c>
      <c r="F327" t="s">
        <v>10751</v>
      </c>
      <c r="H327" t="s">
        <v>10751</v>
      </c>
      <c r="I327" t="str">
        <f t="shared" si="11"/>
        <v/>
      </c>
      <c r="K327" t="s">
        <v>10751</v>
      </c>
      <c r="L327" t="s">
        <v>10751</v>
      </c>
      <c r="M327" t="s">
        <v>10751</v>
      </c>
      <c r="N327" t="s">
        <v>10751</v>
      </c>
      <c r="O327" t="s">
        <v>10751</v>
      </c>
      <c r="P327" t="s">
        <v>10751</v>
      </c>
      <c r="Q327" t="s">
        <v>10751</v>
      </c>
      <c r="R327" t="s">
        <v>10751</v>
      </c>
      <c r="S327" t="s">
        <v>10751</v>
      </c>
      <c r="T327" t="s">
        <v>10751</v>
      </c>
      <c r="U327" t="s">
        <v>10751</v>
      </c>
      <c r="V327" t="s">
        <v>10751</v>
      </c>
      <c r="W327" t="s">
        <v>10751</v>
      </c>
      <c r="X327" t="s">
        <v>10751</v>
      </c>
      <c r="Y327" t="s">
        <v>10751</v>
      </c>
      <c r="Z327" t="s">
        <v>10751</v>
      </c>
      <c r="AA327" t="s">
        <v>10751</v>
      </c>
      <c r="AB327" t="s">
        <v>10751</v>
      </c>
      <c r="AC327" t="s">
        <v>10751</v>
      </c>
      <c r="AD327" t="s">
        <v>10751</v>
      </c>
      <c r="AE327" t="s">
        <v>10751</v>
      </c>
      <c r="AF327" t="s">
        <v>10751</v>
      </c>
      <c r="AG327" t="s">
        <v>10751</v>
      </c>
      <c r="AH327" t="s">
        <v>10751</v>
      </c>
      <c r="AI327" t="s">
        <v>10751</v>
      </c>
      <c r="AJ327" t="s">
        <v>10751</v>
      </c>
      <c r="AK327" t="s">
        <v>10751</v>
      </c>
      <c r="AL327" t="s">
        <v>10751</v>
      </c>
      <c r="AM327" t="s">
        <v>10751</v>
      </c>
      <c r="AN327" t="s">
        <v>10751</v>
      </c>
      <c r="AO327" t="s">
        <v>10751</v>
      </c>
      <c r="AP327" t="s">
        <v>10751</v>
      </c>
      <c r="AQ327" t="s">
        <v>10751</v>
      </c>
      <c r="AR327" t="s">
        <v>10751</v>
      </c>
      <c r="AS327" t="s">
        <v>10751</v>
      </c>
      <c r="AT327" t="s">
        <v>10751</v>
      </c>
      <c r="AU327" t="s">
        <v>10751</v>
      </c>
      <c r="AV327" t="s">
        <v>10751</v>
      </c>
      <c r="AW327" t="s">
        <v>10751</v>
      </c>
      <c r="AX327" t="s">
        <v>10751</v>
      </c>
      <c r="AY327" t="s">
        <v>10751</v>
      </c>
      <c r="AZ327" t="s">
        <v>10751</v>
      </c>
      <c r="BA327" t="s">
        <v>10751</v>
      </c>
      <c r="BB327" t="s">
        <v>10751</v>
      </c>
      <c r="BC327" t="s">
        <v>10751</v>
      </c>
      <c r="BD327" t="s">
        <v>10751</v>
      </c>
    </row>
    <row r="328" spans="1:56">
      <c r="A328" t="s">
        <v>10754</v>
      </c>
      <c r="B328">
        <v>6000</v>
      </c>
      <c r="C328">
        <v>1993</v>
      </c>
      <c r="D328" t="s">
        <v>10751</v>
      </c>
      <c r="E328" t="s">
        <v>10751</v>
      </c>
      <c r="F328" t="s">
        <v>10751</v>
      </c>
      <c r="H328" t="s">
        <v>10751</v>
      </c>
      <c r="I328" t="str">
        <f t="shared" si="11"/>
        <v/>
      </c>
      <c r="K328" t="s">
        <v>10751</v>
      </c>
      <c r="L328" t="s">
        <v>10751</v>
      </c>
      <c r="M328" t="s">
        <v>10751</v>
      </c>
      <c r="N328" t="s">
        <v>10751</v>
      </c>
      <c r="O328" t="s">
        <v>10751</v>
      </c>
      <c r="P328" t="s">
        <v>10751</v>
      </c>
      <c r="Q328" t="s">
        <v>10751</v>
      </c>
      <c r="R328" t="s">
        <v>10751</v>
      </c>
      <c r="S328" t="s">
        <v>10751</v>
      </c>
      <c r="T328" t="s">
        <v>10751</v>
      </c>
      <c r="U328" t="s">
        <v>10751</v>
      </c>
      <c r="V328" t="s">
        <v>10751</v>
      </c>
      <c r="W328" t="s">
        <v>10751</v>
      </c>
      <c r="X328" t="s">
        <v>10751</v>
      </c>
      <c r="Y328" t="s">
        <v>10751</v>
      </c>
      <c r="Z328" t="s">
        <v>10751</v>
      </c>
      <c r="AA328" t="s">
        <v>10751</v>
      </c>
      <c r="AB328" t="s">
        <v>10751</v>
      </c>
      <c r="AC328" t="s">
        <v>10751</v>
      </c>
      <c r="AD328" t="s">
        <v>10751</v>
      </c>
      <c r="AE328" t="s">
        <v>10751</v>
      </c>
      <c r="AF328" t="s">
        <v>10751</v>
      </c>
      <c r="AG328" t="s">
        <v>10751</v>
      </c>
      <c r="AH328" t="s">
        <v>10751</v>
      </c>
      <c r="AI328" t="s">
        <v>10751</v>
      </c>
      <c r="AJ328" t="s">
        <v>10751</v>
      </c>
      <c r="AK328" t="s">
        <v>10751</v>
      </c>
      <c r="AL328" t="s">
        <v>10751</v>
      </c>
      <c r="AM328" t="s">
        <v>10751</v>
      </c>
      <c r="AN328" t="s">
        <v>10751</v>
      </c>
      <c r="AO328" t="s">
        <v>10751</v>
      </c>
      <c r="AP328" t="s">
        <v>10751</v>
      </c>
      <c r="AQ328" t="s">
        <v>10751</v>
      </c>
      <c r="AR328" t="s">
        <v>10751</v>
      </c>
      <c r="AS328" t="s">
        <v>10751</v>
      </c>
      <c r="AT328" t="s">
        <v>10751</v>
      </c>
      <c r="AU328" t="s">
        <v>10751</v>
      </c>
      <c r="AV328" t="s">
        <v>10751</v>
      </c>
      <c r="AW328" t="s">
        <v>10751</v>
      </c>
      <c r="AX328" t="s">
        <v>10751</v>
      </c>
      <c r="AY328" t="s">
        <v>10751</v>
      </c>
      <c r="AZ328" t="s">
        <v>10751</v>
      </c>
      <c r="BA328" t="s">
        <v>10751</v>
      </c>
      <c r="BB328" t="s">
        <v>10751</v>
      </c>
      <c r="BC328" t="s">
        <v>10751</v>
      </c>
      <c r="BD328" t="s">
        <v>10751</v>
      </c>
    </row>
    <row r="329" spans="1:56">
      <c r="A329" t="s">
        <v>10754</v>
      </c>
      <c r="B329">
        <v>6000</v>
      </c>
      <c r="C329">
        <v>1994</v>
      </c>
      <c r="D329">
        <v>3</v>
      </c>
      <c r="E329">
        <v>2.2800000000000001E-4</v>
      </c>
      <c r="F329">
        <v>18.147500000000001</v>
      </c>
      <c r="H329">
        <v>15.01718</v>
      </c>
      <c r="I329">
        <f t="shared" si="11"/>
        <v>3.4239170400000001E-3</v>
      </c>
      <c r="K329">
        <v>13.619450000000001</v>
      </c>
      <c r="L329">
        <v>16.686360000000001</v>
      </c>
      <c r="M329">
        <v>591.78881000000001</v>
      </c>
      <c r="N329">
        <v>652.52266999999995</v>
      </c>
      <c r="O329">
        <v>532.59059999999999</v>
      </c>
      <c r="P329" t="s">
        <v>10751</v>
      </c>
      <c r="Q329">
        <v>395</v>
      </c>
      <c r="R329">
        <v>179.5958</v>
      </c>
      <c r="S329">
        <v>11.747199999999999</v>
      </c>
      <c r="T329">
        <v>0.45467299999999999</v>
      </c>
      <c r="U329">
        <v>2.9933000000000001E-2</v>
      </c>
      <c r="V329">
        <v>45.058579999999999</v>
      </c>
      <c r="W329" t="s">
        <v>10751</v>
      </c>
      <c r="X329">
        <v>1</v>
      </c>
      <c r="Y329" t="s">
        <v>10751</v>
      </c>
      <c r="Z329">
        <v>0.01</v>
      </c>
      <c r="AA329" t="s">
        <v>10751</v>
      </c>
      <c r="AB329">
        <v>0.99</v>
      </c>
      <c r="AC329" t="s">
        <v>10751</v>
      </c>
      <c r="AD329" t="s">
        <v>10751</v>
      </c>
      <c r="AE329" t="s">
        <v>10751</v>
      </c>
      <c r="AF329" t="s">
        <v>10751</v>
      </c>
      <c r="AG329">
        <v>1</v>
      </c>
      <c r="AH329" t="s">
        <v>10751</v>
      </c>
      <c r="AI329" t="s">
        <v>10751</v>
      </c>
      <c r="AJ329" t="s">
        <v>10751</v>
      </c>
      <c r="AK329" t="s">
        <v>10751</v>
      </c>
      <c r="AL329" t="s">
        <v>10751</v>
      </c>
      <c r="AM329" t="s">
        <v>10751</v>
      </c>
      <c r="AN329" t="s">
        <v>10751</v>
      </c>
      <c r="AO329" t="s">
        <v>10751</v>
      </c>
      <c r="AP329">
        <v>1</v>
      </c>
      <c r="AQ329" t="s">
        <v>10751</v>
      </c>
      <c r="AR329" t="s">
        <v>10751</v>
      </c>
      <c r="AS329" t="s">
        <v>10751</v>
      </c>
      <c r="AT329" t="s">
        <v>10751</v>
      </c>
      <c r="AU329" t="s">
        <v>10751</v>
      </c>
      <c r="AV329">
        <v>4</v>
      </c>
      <c r="AW329" t="s">
        <v>10751</v>
      </c>
      <c r="AX329">
        <v>8</v>
      </c>
      <c r="AY329">
        <v>1</v>
      </c>
      <c r="AZ329" t="s">
        <v>10751</v>
      </c>
      <c r="BA329" t="s">
        <v>10751</v>
      </c>
      <c r="BB329" t="s">
        <v>10751</v>
      </c>
      <c r="BC329" t="s">
        <v>10751</v>
      </c>
      <c r="BD329" t="s">
        <v>10751</v>
      </c>
    </row>
    <row r="330" spans="1:56">
      <c r="A330" t="s">
        <v>10754</v>
      </c>
      <c r="B330">
        <v>6000</v>
      </c>
      <c r="C330">
        <v>1995</v>
      </c>
      <c r="D330">
        <v>3</v>
      </c>
      <c r="E330">
        <v>1.8699999999999999E-4</v>
      </c>
      <c r="F330">
        <v>18.130749999999999</v>
      </c>
      <c r="H330">
        <v>14.998710000000001</v>
      </c>
      <c r="I330">
        <f t="shared" ref="I330:I393" si="12">IFERROR(H330*E330,"")</f>
        <v>2.80475877E-3</v>
      </c>
      <c r="K330">
        <v>13.421290000000001</v>
      </c>
      <c r="L330">
        <v>16.891400000000001</v>
      </c>
      <c r="M330">
        <v>592.51752999999997</v>
      </c>
      <c r="N330">
        <v>662.15684999999996</v>
      </c>
      <c r="O330">
        <v>526.12586999999996</v>
      </c>
      <c r="P330" t="s">
        <v>10751</v>
      </c>
      <c r="Q330">
        <v>395</v>
      </c>
      <c r="R330">
        <v>179.7876</v>
      </c>
      <c r="S330">
        <v>12.0329</v>
      </c>
      <c r="T330">
        <v>0.45515899999999998</v>
      </c>
      <c r="U330">
        <v>2.9964999999999999E-2</v>
      </c>
      <c r="V330">
        <v>44.99803</v>
      </c>
      <c r="W330" t="s">
        <v>10751</v>
      </c>
      <c r="X330">
        <v>1</v>
      </c>
      <c r="Y330" t="s">
        <v>10751</v>
      </c>
      <c r="Z330">
        <v>5.0000000000000001E-3</v>
      </c>
      <c r="AA330" t="s">
        <v>10751</v>
      </c>
      <c r="AB330">
        <v>0.995</v>
      </c>
      <c r="AC330" t="s">
        <v>10751</v>
      </c>
      <c r="AD330" t="s">
        <v>10751</v>
      </c>
      <c r="AE330" t="s">
        <v>10751</v>
      </c>
      <c r="AF330" t="s">
        <v>10751</v>
      </c>
      <c r="AG330">
        <v>1</v>
      </c>
      <c r="AH330" t="s">
        <v>10751</v>
      </c>
      <c r="AI330" t="s">
        <v>10751</v>
      </c>
      <c r="AJ330" t="s">
        <v>10751</v>
      </c>
      <c r="AK330" t="s">
        <v>10751</v>
      </c>
      <c r="AL330" t="s">
        <v>10751</v>
      </c>
      <c r="AM330" t="s">
        <v>10751</v>
      </c>
      <c r="AN330" t="s">
        <v>10751</v>
      </c>
      <c r="AO330" t="s">
        <v>10751</v>
      </c>
      <c r="AP330">
        <v>1</v>
      </c>
      <c r="AQ330" t="s">
        <v>10751</v>
      </c>
      <c r="AR330" t="s">
        <v>10751</v>
      </c>
      <c r="AS330" t="s">
        <v>10751</v>
      </c>
      <c r="AT330" t="s">
        <v>10751</v>
      </c>
      <c r="AU330" t="s">
        <v>10751</v>
      </c>
      <c r="AV330">
        <v>4</v>
      </c>
      <c r="AW330" t="s">
        <v>10751</v>
      </c>
      <c r="AX330">
        <v>8</v>
      </c>
      <c r="AY330">
        <v>1</v>
      </c>
      <c r="AZ330" t="s">
        <v>10751</v>
      </c>
      <c r="BA330" t="s">
        <v>10751</v>
      </c>
      <c r="BB330" t="s">
        <v>10751</v>
      </c>
      <c r="BC330" t="s">
        <v>10751</v>
      </c>
      <c r="BD330" t="s">
        <v>10751</v>
      </c>
    </row>
    <row r="331" spans="1:56">
      <c r="A331" t="s">
        <v>10754</v>
      </c>
      <c r="B331">
        <v>6000</v>
      </c>
      <c r="C331">
        <v>1996</v>
      </c>
      <c r="D331">
        <v>0</v>
      </c>
      <c r="E331">
        <v>1.2999999999999999E-5</v>
      </c>
      <c r="F331">
        <v>18.671500000000002</v>
      </c>
      <c r="H331">
        <v>15.39949</v>
      </c>
      <c r="I331">
        <f t="shared" si="12"/>
        <v>2.0019337E-4</v>
      </c>
      <c r="K331">
        <v>13.69253</v>
      </c>
      <c r="L331">
        <v>17.422070000000001</v>
      </c>
      <c r="M331">
        <v>661.06074000000001</v>
      </c>
      <c r="N331">
        <v>743.47122999999999</v>
      </c>
      <c r="O331">
        <v>584.31618000000003</v>
      </c>
      <c r="P331" t="s">
        <v>10751</v>
      </c>
      <c r="Q331">
        <v>395</v>
      </c>
      <c r="R331">
        <v>180</v>
      </c>
      <c r="S331">
        <v>12.866400000000001</v>
      </c>
      <c r="T331">
        <v>0.45569599999999999</v>
      </c>
      <c r="U331">
        <v>0.03</v>
      </c>
      <c r="V331">
        <v>46.198480000000004</v>
      </c>
      <c r="W331" t="s">
        <v>10751</v>
      </c>
      <c r="X331">
        <v>1</v>
      </c>
      <c r="Y331" t="s">
        <v>10751</v>
      </c>
      <c r="Z331" t="s">
        <v>10751</v>
      </c>
      <c r="AA331" t="s">
        <v>10751</v>
      </c>
      <c r="AB331">
        <v>1</v>
      </c>
      <c r="AC331" t="s">
        <v>10751</v>
      </c>
      <c r="AD331" t="s">
        <v>10751</v>
      </c>
      <c r="AE331" t="s">
        <v>10751</v>
      </c>
      <c r="AF331" t="s">
        <v>10751</v>
      </c>
      <c r="AG331" t="s">
        <v>10751</v>
      </c>
      <c r="AH331" t="s">
        <v>10751</v>
      </c>
      <c r="AI331">
        <v>1</v>
      </c>
      <c r="AJ331">
        <v>1</v>
      </c>
      <c r="AK331" t="s">
        <v>10751</v>
      </c>
      <c r="AL331" t="s">
        <v>10751</v>
      </c>
      <c r="AM331" t="s">
        <v>10751</v>
      </c>
      <c r="AN331" t="s">
        <v>10751</v>
      </c>
      <c r="AO331" t="s">
        <v>10751</v>
      </c>
      <c r="AP331" t="s">
        <v>10751</v>
      </c>
      <c r="AQ331">
        <v>1</v>
      </c>
      <c r="AR331" t="s">
        <v>10751</v>
      </c>
      <c r="AS331" t="s">
        <v>10751</v>
      </c>
      <c r="AT331" t="s">
        <v>10751</v>
      </c>
      <c r="AU331" t="s">
        <v>10751</v>
      </c>
      <c r="AV331">
        <v>4</v>
      </c>
      <c r="AW331" t="s">
        <v>10751</v>
      </c>
      <c r="AX331">
        <v>8</v>
      </c>
      <c r="AY331">
        <v>1</v>
      </c>
      <c r="AZ331" t="s">
        <v>10751</v>
      </c>
      <c r="BA331" t="s">
        <v>10751</v>
      </c>
      <c r="BB331" t="s">
        <v>10751</v>
      </c>
      <c r="BC331" t="s">
        <v>10751</v>
      </c>
      <c r="BD331" t="s">
        <v>10751</v>
      </c>
    </row>
    <row r="332" spans="1:56">
      <c r="A332" t="s">
        <v>10754</v>
      </c>
      <c r="B332">
        <v>6000</v>
      </c>
      <c r="C332">
        <v>1997</v>
      </c>
      <c r="D332">
        <v>1</v>
      </c>
      <c r="E332">
        <v>6.7000000000000002E-5</v>
      </c>
      <c r="F332">
        <v>18.715699999999998</v>
      </c>
      <c r="H332">
        <v>15.36886</v>
      </c>
      <c r="I332">
        <f t="shared" si="12"/>
        <v>1.0297136199999999E-3</v>
      </c>
      <c r="K332">
        <v>13.71332</v>
      </c>
      <c r="L332">
        <v>17.262440000000002</v>
      </c>
      <c r="M332">
        <v>662.37818000000004</v>
      </c>
      <c r="N332">
        <v>742.34388999999999</v>
      </c>
      <c r="O332">
        <v>589.71960000000001</v>
      </c>
      <c r="P332" t="s">
        <v>10751</v>
      </c>
      <c r="Q332">
        <v>395</v>
      </c>
      <c r="R332">
        <v>180</v>
      </c>
      <c r="S332">
        <v>12.8302</v>
      </c>
      <c r="T332">
        <v>0.45569599999999999</v>
      </c>
      <c r="U332">
        <v>0.03</v>
      </c>
      <c r="V332">
        <v>46.106589999999997</v>
      </c>
      <c r="W332" t="s">
        <v>10751</v>
      </c>
      <c r="X332">
        <v>1</v>
      </c>
      <c r="Y332" t="s">
        <v>10751</v>
      </c>
      <c r="Z332" t="s">
        <v>10751</v>
      </c>
      <c r="AA332" t="s">
        <v>10751</v>
      </c>
      <c r="AB332">
        <v>1</v>
      </c>
      <c r="AC332" t="s">
        <v>10751</v>
      </c>
      <c r="AD332" t="s">
        <v>10751</v>
      </c>
      <c r="AE332" t="s">
        <v>10751</v>
      </c>
      <c r="AF332" t="s">
        <v>10751</v>
      </c>
      <c r="AG332" t="s">
        <v>10751</v>
      </c>
      <c r="AH332" t="s">
        <v>10751</v>
      </c>
      <c r="AI332">
        <v>1</v>
      </c>
      <c r="AJ332">
        <v>1</v>
      </c>
      <c r="AK332" t="s">
        <v>10751</v>
      </c>
      <c r="AL332" t="s">
        <v>10751</v>
      </c>
      <c r="AM332" t="s">
        <v>10751</v>
      </c>
      <c r="AN332" t="s">
        <v>10751</v>
      </c>
      <c r="AO332" t="s">
        <v>10751</v>
      </c>
      <c r="AP332" t="s">
        <v>10751</v>
      </c>
      <c r="AQ332">
        <v>1</v>
      </c>
      <c r="AR332" t="s">
        <v>10751</v>
      </c>
      <c r="AS332" t="s">
        <v>10751</v>
      </c>
      <c r="AT332" t="s">
        <v>10751</v>
      </c>
      <c r="AU332" t="s">
        <v>10751</v>
      </c>
      <c r="AV332">
        <v>4</v>
      </c>
      <c r="AW332" t="s">
        <v>10751</v>
      </c>
      <c r="AX332">
        <v>8</v>
      </c>
      <c r="AY332">
        <v>1</v>
      </c>
      <c r="AZ332" t="s">
        <v>10751</v>
      </c>
      <c r="BA332" t="s">
        <v>10751</v>
      </c>
      <c r="BB332" t="s">
        <v>10751</v>
      </c>
      <c r="BC332" t="s">
        <v>10751</v>
      </c>
      <c r="BD332" t="s">
        <v>10751</v>
      </c>
    </row>
    <row r="333" spans="1:56">
      <c r="A333" t="s">
        <v>10754</v>
      </c>
      <c r="B333">
        <v>6000</v>
      </c>
      <c r="C333">
        <v>1998</v>
      </c>
      <c r="D333">
        <v>46</v>
      </c>
      <c r="E333">
        <v>3.16E-3</v>
      </c>
      <c r="F333">
        <v>15.575889999999999</v>
      </c>
      <c r="H333">
        <v>12.96393</v>
      </c>
      <c r="I333">
        <f t="shared" si="12"/>
        <v>4.0966018799999997E-2</v>
      </c>
      <c r="K333">
        <v>10.92393</v>
      </c>
      <c r="L333">
        <v>15.553380000000001</v>
      </c>
      <c r="M333">
        <v>686.86162999999999</v>
      </c>
      <c r="N333">
        <v>815.07804999999996</v>
      </c>
      <c r="O333">
        <v>572.55508999999995</v>
      </c>
      <c r="P333" t="s">
        <v>10751</v>
      </c>
      <c r="Q333">
        <v>358.95510000000002</v>
      </c>
      <c r="R333">
        <v>233.53190000000001</v>
      </c>
      <c r="S333">
        <v>11.0162</v>
      </c>
      <c r="T333">
        <v>0.65107999999999999</v>
      </c>
      <c r="U333">
        <v>3.8921999999999998E-2</v>
      </c>
      <c r="V333">
        <v>38.914879999999997</v>
      </c>
      <c r="W333" t="s">
        <v>10751</v>
      </c>
      <c r="X333">
        <v>1</v>
      </c>
      <c r="Y333" t="s">
        <v>10751</v>
      </c>
      <c r="Z333">
        <v>5.0000000000000001E-3</v>
      </c>
      <c r="AA333" t="s">
        <v>10751</v>
      </c>
      <c r="AB333">
        <v>0.995</v>
      </c>
      <c r="AC333" t="s">
        <v>10751</v>
      </c>
      <c r="AD333" t="s">
        <v>10751</v>
      </c>
      <c r="AE333" t="s">
        <v>10751</v>
      </c>
      <c r="AF333" t="s">
        <v>10751</v>
      </c>
      <c r="AG333">
        <v>0.98399999999999999</v>
      </c>
      <c r="AH333" t="s">
        <v>10751</v>
      </c>
      <c r="AI333">
        <v>1.6E-2</v>
      </c>
      <c r="AJ333">
        <v>1.6E-2</v>
      </c>
      <c r="AK333" t="s">
        <v>10751</v>
      </c>
      <c r="AL333" t="s">
        <v>10751</v>
      </c>
      <c r="AM333" t="s">
        <v>10751</v>
      </c>
      <c r="AN333" t="s">
        <v>10751</v>
      </c>
      <c r="AO333" t="s">
        <v>10751</v>
      </c>
      <c r="AP333">
        <v>0.98399999999999999</v>
      </c>
      <c r="AQ333">
        <v>1.6E-2</v>
      </c>
      <c r="AR333" t="s">
        <v>10751</v>
      </c>
      <c r="AS333" t="s">
        <v>10751</v>
      </c>
      <c r="AT333" t="s">
        <v>10751</v>
      </c>
      <c r="AU333" t="s">
        <v>10751</v>
      </c>
      <c r="AV333">
        <v>4</v>
      </c>
      <c r="AW333" t="s">
        <v>10751</v>
      </c>
      <c r="AX333">
        <v>8</v>
      </c>
      <c r="AY333">
        <v>0.995</v>
      </c>
      <c r="AZ333">
        <v>5.0000000000000001E-3</v>
      </c>
      <c r="BA333" t="s">
        <v>10751</v>
      </c>
      <c r="BB333" t="s">
        <v>10751</v>
      </c>
      <c r="BC333" t="s">
        <v>10751</v>
      </c>
      <c r="BD333" t="s">
        <v>10751</v>
      </c>
    </row>
    <row r="334" spans="1:56">
      <c r="A334" t="s">
        <v>10754</v>
      </c>
      <c r="B334">
        <v>6000</v>
      </c>
      <c r="C334">
        <v>1999</v>
      </c>
      <c r="D334">
        <v>200</v>
      </c>
      <c r="E334">
        <v>1.3135000000000001E-2</v>
      </c>
      <c r="F334">
        <v>16.840800000000002</v>
      </c>
      <c r="H334">
        <v>13.866669999999999</v>
      </c>
      <c r="I334">
        <f t="shared" si="12"/>
        <v>0.18213871044999999</v>
      </c>
      <c r="K334">
        <v>11.986470000000001</v>
      </c>
      <c r="L334">
        <v>16.055720000000001</v>
      </c>
      <c r="M334">
        <v>640.91408000000001</v>
      </c>
      <c r="N334">
        <v>741.44740000000002</v>
      </c>
      <c r="O334">
        <v>553.53138999999999</v>
      </c>
      <c r="P334" t="s">
        <v>10751</v>
      </c>
      <c r="Q334">
        <v>349.91609999999997</v>
      </c>
      <c r="R334">
        <v>254.3895</v>
      </c>
      <c r="S334">
        <v>10.4224</v>
      </c>
      <c r="T334">
        <v>0.72702199999999995</v>
      </c>
      <c r="U334">
        <v>4.2397999999999998E-2</v>
      </c>
      <c r="V334">
        <v>41.60136</v>
      </c>
      <c r="W334" t="s">
        <v>10751</v>
      </c>
      <c r="X334">
        <v>1</v>
      </c>
      <c r="Y334" t="s">
        <v>10751</v>
      </c>
      <c r="Z334">
        <v>1E-3</v>
      </c>
      <c r="AA334" t="s">
        <v>10751</v>
      </c>
      <c r="AB334">
        <v>0.999</v>
      </c>
      <c r="AC334" t="s">
        <v>10751</v>
      </c>
      <c r="AD334" t="s">
        <v>10751</v>
      </c>
      <c r="AE334" t="s">
        <v>10751</v>
      </c>
      <c r="AF334" t="s">
        <v>10751</v>
      </c>
      <c r="AG334">
        <v>1</v>
      </c>
      <c r="AH334" t="s">
        <v>10751</v>
      </c>
      <c r="AI334">
        <v>0</v>
      </c>
      <c r="AJ334">
        <v>0</v>
      </c>
      <c r="AK334" t="s">
        <v>10751</v>
      </c>
      <c r="AL334" t="s">
        <v>10751</v>
      </c>
      <c r="AM334" t="s">
        <v>10751</v>
      </c>
      <c r="AN334" t="s">
        <v>10751</v>
      </c>
      <c r="AO334" t="s">
        <v>10751</v>
      </c>
      <c r="AP334">
        <v>1</v>
      </c>
      <c r="AQ334">
        <v>0</v>
      </c>
      <c r="AR334" t="s">
        <v>10751</v>
      </c>
      <c r="AS334" t="s">
        <v>10751</v>
      </c>
      <c r="AT334" t="s">
        <v>10751</v>
      </c>
      <c r="AU334" t="s">
        <v>10751</v>
      </c>
      <c r="AV334">
        <v>4</v>
      </c>
      <c r="AW334" t="s">
        <v>10751</v>
      </c>
      <c r="AX334">
        <v>8</v>
      </c>
      <c r="AY334">
        <v>0.999</v>
      </c>
      <c r="AZ334">
        <v>1E-3</v>
      </c>
      <c r="BA334" t="s">
        <v>10751</v>
      </c>
      <c r="BB334" t="s">
        <v>10751</v>
      </c>
      <c r="BC334" t="s">
        <v>10751</v>
      </c>
      <c r="BD334" t="s">
        <v>10751</v>
      </c>
    </row>
    <row r="335" spans="1:56">
      <c r="A335" t="s">
        <v>10754</v>
      </c>
      <c r="B335">
        <v>6000</v>
      </c>
      <c r="C335">
        <v>2000</v>
      </c>
      <c r="D335">
        <v>2</v>
      </c>
      <c r="E335">
        <v>1.17E-4</v>
      </c>
      <c r="F335">
        <v>15.758789999999999</v>
      </c>
      <c r="H335">
        <v>13.10397</v>
      </c>
      <c r="I335">
        <f t="shared" si="12"/>
        <v>1.53316449E-3</v>
      </c>
      <c r="K335">
        <v>10.828799999999999</v>
      </c>
      <c r="L335">
        <v>15.953950000000001</v>
      </c>
      <c r="M335">
        <v>678.19158000000004</v>
      </c>
      <c r="N335">
        <v>820.68191999999999</v>
      </c>
      <c r="O335">
        <v>557.04084</v>
      </c>
      <c r="P335" t="s">
        <v>10751</v>
      </c>
      <c r="Q335">
        <v>352.19009999999997</v>
      </c>
      <c r="R335">
        <v>242.2107</v>
      </c>
      <c r="S335">
        <v>10.244</v>
      </c>
      <c r="T335">
        <v>0.68849800000000005</v>
      </c>
      <c r="U335">
        <v>4.0368000000000001E-2</v>
      </c>
      <c r="V335">
        <v>39.319769999999998</v>
      </c>
      <c r="W335" t="s">
        <v>10751</v>
      </c>
      <c r="X335">
        <v>1</v>
      </c>
      <c r="Y335" t="s">
        <v>10751</v>
      </c>
      <c r="Z335">
        <v>0.03</v>
      </c>
      <c r="AA335" t="s">
        <v>10751</v>
      </c>
      <c r="AB335">
        <v>0.97</v>
      </c>
      <c r="AC335" t="s">
        <v>10751</v>
      </c>
      <c r="AD335" t="s">
        <v>10751</v>
      </c>
      <c r="AE335" t="s">
        <v>10751</v>
      </c>
      <c r="AF335" t="s">
        <v>10751</v>
      </c>
      <c r="AG335">
        <v>1</v>
      </c>
      <c r="AH335" t="s">
        <v>10751</v>
      </c>
      <c r="AI335" t="s">
        <v>10751</v>
      </c>
      <c r="AJ335" t="s">
        <v>10751</v>
      </c>
      <c r="AK335" t="s">
        <v>10751</v>
      </c>
      <c r="AL335" t="s">
        <v>10751</v>
      </c>
      <c r="AM335" t="s">
        <v>10751</v>
      </c>
      <c r="AN335" t="s">
        <v>10751</v>
      </c>
      <c r="AO335" t="s">
        <v>10751</v>
      </c>
      <c r="AP335">
        <v>1</v>
      </c>
      <c r="AQ335" t="s">
        <v>10751</v>
      </c>
      <c r="AR335" t="s">
        <v>10751</v>
      </c>
      <c r="AS335" t="s">
        <v>10751</v>
      </c>
      <c r="AT335" t="s">
        <v>10751</v>
      </c>
      <c r="AU335" t="s">
        <v>10751</v>
      </c>
      <c r="AV335">
        <v>4</v>
      </c>
      <c r="AW335" t="s">
        <v>10751</v>
      </c>
      <c r="AX335">
        <v>8</v>
      </c>
      <c r="AY335">
        <v>0.97</v>
      </c>
      <c r="AZ335">
        <v>0.03</v>
      </c>
      <c r="BA335" t="s">
        <v>10751</v>
      </c>
      <c r="BB335" t="s">
        <v>10751</v>
      </c>
      <c r="BC335" t="s">
        <v>10751</v>
      </c>
      <c r="BD335" t="s">
        <v>10751</v>
      </c>
    </row>
    <row r="336" spans="1:56">
      <c r="A336" t="s">
        <v>10754</v>
      </c>
      <c r="B336">
        <v>6000</v>
      </c>
      <c r="C336">
        <v>2001</v>
      </c>
      <c r="D336">
        <v>6</v>
      </c>
      <c r="E336">
        <v>4.06E-4</v>
      </c>
      <c r="F336">
        <v>15.82882</v>
      </c>
      <c r="H336">
        <v>13.10609</v>
      </c>
      <c r="I336">
        <f t="shared" si="12"/>
        <v>5.3210725400000001E-3</v>
      </c>
      <c r="K336">
        <v>10.885339999999999</v>
      </c>
      <c r="L336">
        <v>15.777699999999999</v>
      </c>
      <c r="M336">
        <v>678.08175000000006</v>
      </c>
      <c r="N336">
        <v>816.41913</v>
      </c>
      <c r="O336">
        <v>563.26322000000005</v>
      </c>
      <c r="P336" t="s">
        <v>10751</v>
      </c>
      <c r="Q336">
        <v>342.77569999999997</v>
      </c>
      <c r="R336">
        <v>238.8485</v>
      </c>
      <c r="S336">
        <v>10.0816</v>
      </c>
      <c r="T336">
        <v>0.69807300000000005</v>
      </c>
      <c r="U336">
        <v>3.9808000000000003E-2</v>
      </c>
      <c r="V336">
        <v>39.338000000000001</v>
      </c>
      <c r="W336" t="s">
        <v>10751</v>
      </c>
      <c r="X336">
        <v>1</v>
      </c>
      <c r="Y336" t="s">
        <v>10751</v>
      </c>
      <c r="Z336">
        <v>0.17</v>
      </c>
      <c r="AA336" t="s">
        <v>10751</v>
      </c>
      <c r="AB336">
        <v>0.83</v>
      </c>
      <c r="AC336" t="s">
        <v>10751</v>
      </c>
      <c r="AD336" t="s">
        <v>10751</v>
      </c>
      <c r="AE336" t="s">
        <v>10751</v>
      </c>
      <c r="AF336" t="s">
        <v>10751</v>
      </c>
      <c r="AG336">
        <v>1</v>
      </c>
      <c r="AH336" t="s">
        <v>10751</v>
      </c>
      <c r="AI336" t="s">
        <v>10751</v>
      </c>
      <c r="AJ336" t="s">
        <v>10751</v>
      </c>
      <c r="AK336" t="s">
        <v>10751</v>
      </c>
      <c r="AL336" t="s">
        <v>10751</v>
      </c>
      <c r="AM336" t="s">
        <v>10751</v>
      </c>
      <c r="AN336" t="s">
        <v>10751</v>
      </c>
      <c r="AO336" t="s">
        <v>10751</v>
      </c>
      <c r="AP336">
        <v>1</v>
      </c>
      <c r="AQ336" t="s">
        <v>10751</v>
      </c>
      <c r="AR336" t="s">
        <v>10751</v>
      </c>
      <c r="AS336" t="s">
        <v>10751</v>
      </c>
      <c r="AT336" t="s">
        <v>10751</v>
      </c>
      <c r="AU336" t="s">
        <v>10751</v>
      </c>
      <c r="AV336">
        <v>4.2</v>
      </c>
      <c r="AW336" t="s">
        <v>10751</v>
      </c>
      <c r="AX336">
        <v>8</v>
      </c>
      <c r="AY336">
        <v>0.83</v>
      </c>
      <c r="AZ336">
        <v>0.17</v>
      </c>
      <c r="BA336" t="s">
        <v>10751</v>
      </c>
      <c r="BB336" t="s">
        <v>10751</v>
      </c>
      <c r="BC336" t="s">
        <v>10751</v>
      </c>
      <c r="BD336" t="s">
        <v>10751</v>
      </c>
    </row>
    <row r="337" spans="1:56">
      <c r="A337" t="s">
        <v>10754</v>
      </c>
      <c r="B337">
        <v>6000</v>
      </c>
      <c r="C337">
        <v>2002</v>
      </c>
      <c r="D337">
        <v>146</v>
      </c>
      <c r="E337">
        <v>9.0519999999999993E-3</v>
      </c>
      <c r="F337">
        <v>17.508299999999998</v>
      </c>
      <c r="H337">
        <v>14.260429999999999</v>
      </c>
      <c r="I337">
        <f t="shared" si="12"/>
        <v>0.12908541235999998</v>
      </c>
      <c r="K337">
        <v>12.31963</v>
      </c>
      <c r="L337">
        <v>16.344329999999999</v>
      </c>
      <c r="M337">
        <v>623.19286</v>
      </c>
      <c r="N337">
        <v>721.36915999999997</v>
      </c>
      <c r="O337">
        <v>543.73585000000003</v>
      </c>
      <c r="P337" t="s">
        <v>10751</v>
      </c>
      <c r="Q337">
        <v>329.33769999999998</v>
      </c>
      <c r="R337">
        <v>283.16070000000002</v>
      </c>
      <c r="S337">
        <v>9.3391999999999999</v>
      </c>
      <c r="T337">
        <v>0.86116000000000004</v>
      </c>
      <c r="U337">
        <v>4.7192999999999999E-2</v>
      </c>
      <c r="V337">
        <v>42.899050000000003</v>
      </c>
      <c r="W337" t="s">
        <v>10751</v>
      </c>
      <c r="X337">
        <v>0.71399999999999997</v>
      </c>
      <c r="Y337">
        <v>0.28599999999999998</v>
      </c>
      <c r="Z337">
        <v>1E-3</v>
      </c>
      <c r="AA337" t="s">
        <v>10751</v>
      </c>
      <c r="AB337">
        <v>0.999</v>
      </c>
      <c r="AC337" t="s">
        <v>10751</v>
      </c>
      <c r="AD337" t="s">
        <v>10751</v>
      </c>
      <c r="AE337" t="s">
        <v>10751</v>
      </c>
      <c r="AF337" t="s">
        <v>10751</v>
      </c>
      <c r="AG337">
        <v>1</v>
      </c>
      <c r="AH337" t="s">
        <v>10751</v>
      </c>
      <c r="AI337" t="s">
        <v>10751</v>
      </c>
      <c r="AJ337" t="s">
        <v>10751</v>
      </c>
      <c r="AK337" t="s">
        <v>10751</v>
      </c>
      <c r="AL337" t="s">
        <v>10751</v>
      </c>
      <c r="AM337" t="s">
        <v>10751</v>
      </c>
      <c r="AN337" t="s">
        <v>10751</v>
      </c>
      <c r="AO337" t="s">
        <v>10751</v>
      </c>
      <c r="AP337">
        <v>1</v>
      </c>
      <c r="AQ337" t="s">
        <v>10751</v>
      </c>
      <c r="AR337" t="s">
        <v>10751</v>
      </c>
      <c r="AS337" t="s">
        <v>10751</v>
      </c>
      <c r="AT337">
        <v>2.3E-2</v>
      </c>
      <c r="AU337" t="s">
        <v>10751</v>
      </c>
      <c r="AV337">
        <v>4</v>
      </c>
      <c r="AW337" t="s">
        <v>10751</v>
      </c>
      <c r="AX337">
        <v>8</v>
      </c>
      <c r="AY337">
        <v>0.999</v>
      </c>
      <c r="AZ337">
        <v>1E-3</v>
      </c>
      <c r="BA337" t="s">
        <v>10751</v>
      </c>
      <c r="BB337" t="s">
        <v>10751</v>
      </c>
      <c r="BC337" t="s">
        <v>10751</v>
      </c>
      <c r="BD337" t="s">
        <v>10751</v>
      </c>
    </row>
    <row r="338" spans="1:56">
      <c r="A338" t="s">
        <v>10754</v>
      </c>
      <c r="B338">
        <v>6000</v>
      </c>
      <c r="C338">
        <v>2003</v>
      </c>
      <c r="D338">
        <v>112</v>
      </c>
      <c r="E338">
        <v>7.0829999999999999E-3</v>
      </c>
      <c r="F338">
        <v>17.6053</v>
      </c>
      <c r="H338">
        <v>14.31396</v>
      </c>
      <c r="I338">
        <f t="shared" si="12"/>
        <v>0.10138577868</v>
      </c>
      <c r="K338">
        <v>12.282870000000001</v>
      </c>
      <c r="L338">
        <v>16.466889999999999</v>
      </c>
      <c r="M338">
        <v>620.86261999999999</v>
      </c>
      <c r="N338">
        <v>723.52796000000001</v>
      </c>
      <c r="O338">
        <v>539.68902000000003</v>
      </c>
      <c r="P338" t="s">
        <v>10751</v>
      </c>
      <c r="Q338">
        <v>329.29640000000001</v>
      </c>
      <c r="R338">
        <v>294.84649999999999</v>
      </c>
      <c r="S338">
        <v>8.9923999999999999</v>
      </c>
      <c r="T338">
        <v>0.89469100000000001</v>
      </c>
      <c r="U338">
        <v>4.9140999999999997E-2</v>
      </c>
      <c r="V338">
        <v>43.167360000000002</v>
      </c>
      <c r="W338" t="s">
        <v>10751</v>
      </c>
      <c r="X338">
        <v>0.69299999999999995</v>
      </c>
      <c r="Y338">
        <v>0.307</v>
      </c>
      <c r="Z338">
        <v>0</v>
      </c>
      <c r="AA338" t="s">
        <v>10751</v>
      </c>
      <c r="AB338">
        <v>1</v>
      </c>
      <c r="AC338" t="s">
        <v>10751</v>
      </c>
      <c r="AD338" t="s">
        <v>10751</v>
      </c>
      <c r="AE338" t="s">
        <v>10751</v>
      </c>
      <c r="AF338" t="s">
        <v>10751</v>
      </c>
      <c r="AG338">
        <v>1</v>
      </c>
      <c r="AH338" t="s">
        <v>10751</v>
      </c>
      <c r="AI338" t="s">
        <v>10751</v>
      </c>
      <c r="AJ338" t="s">
        <v>10751</v>
      </c>
      <c r="AK338" t="s">
        <v>10751</v>
      </c>
      <c r="AL338" t="s">
        <v>10751</v>
      </c>
      <c r="AM338" t="s">
        <v>10751</v>
      </c>
      <c r="AN338" t="s">
        <v>10751</v>
      </c>
      <c r="AO338" t="s">
        <v>10751</v>
      </c>
      <c r="AP338">
        <v>1</v>
      </c>
      <c r="AQ338" t="s">
        <v>10751</v>
      </c>
      <c r="AR338" t="s">
        <v>10751</v>
      </c>
      <c r="AS338" t="s">
        <v>10751</v>
      </c>
      <c r="AT338" t="s">
        <v>10751</v>
      </c>
      <c r="AU338" t="s">
        <v>10751</v>
      </c>
      <c r="AV338">
        <v>4.2</v>
      </c>
      <c r="AW338" t="s">
        <v>10751</v>
      </c>
      <c r="AX338">
        <v>8</v>
      </c>
      <c r="AY338">
        <v>0.80700000000000005</v>
      </c>
      <c r="AZ338">
        <v>0.193</v>
      </c>
      <c r="BA338" t="s">
        <v>10751</v>
      </c>
      <c r="BB338" t="s">
        <v>10751</v>
      </c>
      <c r="BC338" t="s">
        <v>10751</v>
      </c>
      <c r="BD338" t="s">
        <v>10751</v>
      </c>
    </row>
    <row r="339" spans="1:56">
      <c r="A339" t="s">
        <v>10754</v>
      </c>
      <c r="B339">
        <v>6000</v>
      </c>
      <c r="C339">
        <v>2004</v>
      </c>
      <c r="D339">
        <v>376</v>
      </c>
      <c r="E339">
        <v>2.3947E-2</v>
      </c>
      <c r="F339">
        <v>18.06531</v>
      </c>
      <c r="H339">
        <v>14.5938</v>
      </c>
      <c r="I339">
        <f t="shared" si="12"/>
        <v>0.34947772859999998</v>
      </c>
      <c r="K339">
        <v>12.61406</v>
      </c>
      <c r="L339">
        <v>16.606280000000002</v>
      </c>
      <c r="M339">
        <v>608.95735000000002</v>
      </c>
      <c r="N339">
        <v>704.53152999999998</v>
      </c>
      <c r="O339">
        <v>535.15884000000005</v>
      </c>
      <c r="P339" t="s">
        <v>10751</v>
      </c>
      <c r="Q339">
        <v>324.4923</v>
      </c>
      <c r="R339">
        <v>290.34469999999999</v>
      </c>
      <c r="S339">
        <v>9.1809999999999992</v>
      </c>
      <c r="T339">
        <v>0.89369900000000002</v>
      </c>
      <c r="U339">
        <v>4.8391000000000003E-2</v>
      </c>
      <c r="V339">
        <v>43.826540000000001</v>
      </c>
      <c r="W339" t="s">
        <v>10751</v>
      </c>
      <c r="X339">
        <v>0.878</v>
      </c>
      <c r="Y339">
        <v>0.122</v>
      </c>
      <c r="Z339">
        <v>0</v>
      </c>
      <c r="AA339" t="s">
        <v>10751</v>
      </c>
      <c r="AB339">
        <v>1</v>
      </c>
      <c r="AC339" t="s">
        <v>10751</v>
      </c>
      <c r="AD339" t="s">
        <v>10751</v>
      </c>
      <c r="AE339" t="s">
        <v>10751</v>
      </c>
      <c r="AF339" t="s">
        <v>10751</v>
      </c>
      <c r="AG339">
        <v>1</v>
      </c>
      <c r="AH339" t="s">
        <v>10751</v>
      </c>
      <c r="AI339" t="s">
        <v>10751</v>
      </c>
      <c r="AJ339" t="s">
        <v>10751</v>
      </c>
      <c r="AK339" t="s">
        <v>10751</v>
      </c>
      <c r="AL339" t="s">
        <v>10751</v>
      </c>
      <c r="AM339" t="s">
        <v>10751</v>
      </c>
      <c r="AN339" t="s">
        <v>10751</v>
      </c>
      <c r="AO339" t="s">
        <v>10751</v>
      </c>
      <c r="AP339">
        <v>1</v>
      </c>
      <c r="AQ339" t="s">
        <v>10751</v>
      </c>
      <c r="AR339" t="s">
        <v>10751</v>
      </c>
      <c r="AS339" t="s">
        <v>10751</v>
      </c>
      <c r="AT339">
        <v>0.63900000000000001</v>
      </c>
      <c r="AU339">
        <v>0.63900000000000001</v>
      </c>
      <c r="AV339">
        <v>4</v>
      </c>
      <c r="AW339" t="s">
        <v>10751</v>
      </c>
      <c r="AX339">
        <v>8</v>
      </c>
      <c r="AY339">
        <v>0.99099999999999999</v>
      </c>
      <c r="AZ339">
        <v>8.9999999999999993E-3</v>
      </c>
      <c r="BA339" t="s">
        <v>10751</v>
      </c>
      <c r="BB339" t="s">
        <v>10751</v>
      </c>
      <c r="BC339" t="s">
        <v>10751</v>
      </c>
      <c r="BD339" t="s">
        <v>10751</v>
      </c>
    </row>
    <row r="340" spans="1:56">
      <c r="A340" t="s">
        <v>10754</v>
      </c>
      <c r="B340">
        <v>6000</v>
      </c>
      <c r="C340">
        <v>2005</v>
      </c>
      <c r="D340">
        <v>311</v>
      </c>
      <c r="E340">
        <v>1.9547999999999999E-2</v>
      </c>
      <c r="F340">
        <v>17.986170000000001</v>
      </c>
      <c r="H340">
        <v>14.483689999999999</v>
      </c>
      <c r="I340">
        <f t="shared" si="12"/>
        <v>0.28312717211999999</v>
      </c>
      <c r="K340">
        <v>12.50447</v>
      </c>
      <c r="L340">
        <v>16.44763</v>
      </c>
      <c r="M340">
        <v>613.58666000000005</v>
      </c>
      <c r="N340">
        <v>710.70614</v>
      </c>
      <c r="O340">
        <v>540.32108000000005</v>
      </c>
      <c r="P340" t="s">
        <v>10751</v>
      </c>
      <c r="Q340">
        <v>325.49779999999998</v>
      </c>
      <c r="R340">
        <v>293.78840000000002</v>
      </c>
      <c r="S340">
        <v>9.0801999999999996</v>
      </c>
      <c r="T340">
        <v>0.90083899999999995</v>
      </c>
      <c r="U340">
        <v>4.8965000000000002E-2</v>
      </c>
      <c r="V340">
        <v>43.531730000000003</v>
      </c>
      <c r="W340" t="s">
        <v>10751</v>
      </c>
      <c r="X340">
        <v>0.88600000000000001</v>
      </c>
      <c r="Y340">
        <v>0.114</v>
      </c>
      <c r="Z340">
        <v>0</v>
      </c>
      <c r="AA340" t="s">
        <v>10751</v>
      </c>
      <c r="AB340">
        <v>1</v>
      </c>
      <c r="AC340" t="s">
        <v>10751</v>
      </c>
      <c r="AD340" t="s">
        <v>10751</v>
      </c>
      <c r="AE340" t="s">
        <v>10751</v>
      </c>
      <c r="AF340" t="s">
        <v>10751</v>
      </c>
      <c r="AG340">
        <v>1</v>
      </c>
      <c r="AH340" t="s">
        <v>10751</v>
      </c>
      <c r="AI340" t="s">
        <v>10751</v>
      </c>
      <c r="AJ340" t="s">
        <v>10751</v>
      </c>
      <c r="AK340" t="s">
        <v>10751</v>
      </c>
      <c r="AL340" t="s">
        <v>10751</v>
      </c>
      <c r="AM340" t="s">
        <v>10751</v>
      </c>
      <c r="AN340" t="s">
        <v>10751</v>
      </c>
      <c r="AO340" t="s">
        <v>10751</v>
      </c>
      <c r="AP340">
        <v>1</v>
      </c>
      <c r="AQ340" t="s">
        <v>10751</v>
      </c>
      <c r="AR340" t="s">
        <v>10751</v>
      </c>
      <c r="AS340" t="s">
        <v>10751</v>
      </c>
      <c r="AT340">
        <v>0.68</v>
      </c>
      <c r="AU340">
        <v>0.68</v>
      </c>
      <c r="AV340">
        <v>4</v>
      </c>
      <c r="AW340" t="s">
        <v>10751</v>
      </c>
      <c r="AX340">
        <v>8</v>
      </c>
      <c r="AY340">
        <v>0.995</v>
      </c>
      <c r="AZ340">
        <v>5.0000000000000001E-3</v>
      </c>
      <c r="BA340">
        <v>0</v>
      </c>
      <c r="BB340" t="s">
        <v>10751</v>
      </c>
      <c r="BC340" t="s">
        <v>10751</v>
      </c>
      <c r="BD340" t="s">
        <v>10751</v>
      </c>
    </row>
    <row r="341" spans="1:56">
      <c r="A341" t="s">
        <v>10754</v>
      </c>
      <c r="B341">
        <v>6000</v>
      </c>
      <c r="C341">
        <v>2006</v>
      </c>
      <c r="D341">
        <v>260</v>
      </c>
      <c r="E341">
        <v>1.7205999999999999E-2</v>
      </c>
      <c r="F341">
        <v>17.63823</v>
      </c>
      <c r="H341">
        <v>14.209569999999999</v>
      </c>
      <c r="I341">
        <f t="shared" si="12"/>
        <v>0.24448986141999998</v>
      </c>
      <c r="K341">
        <v>12.27764</v>
      </c>
      <c r="L341">
        <v>16.123519999999999</v>
      </c>
      <c r="M341">
        <v>625.42344000000003</v>
      </c>
      <c r="N341">
        <v>723.83588999999995</v>
      </c>
      <c r="O341">
        <v>551.18246999999997</v>
      </c>
      <c r="P341" t="s">
        <v>10751</v>
      </c>
      <c r="Q341">
        <v>329.05720000000002</v>
      </c>
      <c r="R341">
        <v>298.32069999999999</v>
      </c>
      <c r="S341">
        <v>9.0335999999999999</v>
      </c>
      <c r="T341">
        <v>0.90583100000000005</v>
      </c>
      <c r="U341">
        <v>4.972E-2</v>
      </c>
      <c r="V341">
        <v>42.689399999999999</v>
      </c>
      <c r="W341" t="s">
        <v>10751</v>
      </c>
      <c r="X341">
        <v>0.93</v>
      </c>
      <c r="Y341">
        <v>7.0000000000000007E-2</v>
      </c>
      <c r="Z341">
        <v>0</v>
      </c>
      <c r="AA341" t="s">
        <v>10751</v>
      </c>
      <c r="AB341">
        <v>1</v>
      </c>
      <c r="AC341" t="s">
        <v>10751</v>
      </c>
      <c r="AD341" t="s">
        <v>10751</v>
      </c>
      <c r="AE341" t="s">
        <v>10751</v>
      </c>
      <c r="AF341" t="s">
        <v>10751</v>
      </c>
      <c r="AG341">
        <v>1</v>
      </c>
      <c r="AH341" t="s">
        <v>10751</v>
      </c>
      <c r="AI341" t="s">
        <v>10751</v>
      </c>
      <c r="AJ341" t="s">
        <v>10751</v>
      </c>
      <c r="AK341" t="s">
        <v>10751</v>
      </c>
      <c r="AL341" t="s">
        <v>10751</v>
      </c>
      <c r="AM341" t="s">
        <v>10751</v>
      </c>
      <c r="AN341" t="s">
        <v>10751</v>
      </c>
      <c r="AO341" t="s">
        <v>10751</v>
      </c>
      <c r="AP341">
        <v>1</v>
      </c>
      <c r="AQ341" t="s">
        <v>10751</v>
      </c>
      <c r="AR341" t="s">
        <v>10751</v>
      </c>
      <c r="AS341">
        <v>3.0000000000000001E-3</v>
      </c>
      <c r="AT341">
        <v>0.83</v>
      </c>
      <c r="AU341">
        <v>0.83</v>
      </c>
      <c r="AV341">
        <v>4</v>
      </c>
      <c r="AW341" t="s">
        <v>10751</v>
      </c>
      <c r="AX341">
        <v>8</v>
      </c>
      <c r="AY341">
        <v>0.95299999999999996</v>
      </c>
      <c r="AZ341">
        <v>4.5999999999999999E-2</v>
      </c>
      <c r="BA341">
        <v>0</v>
      </c>
      <c r="BB341" t="s">
        <v>10751</v>
      </c>
      <c r="BC341" t="s">
        <v>10751</v>
      </c>
      <c r="BD341" t="s">
        <v>10751</v>
      </c>
    </row>
    <row r="342" spans="1:56">
      <c r="A342" t="s">
        <v>10754</v>
      </c>
      <c r="B342">
        <v>6000</v>
      </c>
      <c r="C342">
        <v>2007</v>
      </c>
      <c r="D342">
        <v>430</v>
      </c>
      <c r="E342">
        <v>2.8173E-2</v>
      </c>
      <c r="F342">
        <v>18.538910000000001</v>
      </c>
      <c r="H342">
        <v>14.95956</v>
      </c>
      <c r="I342">
        <f t="shared" si="12"/>
        <v>0.42145568387999999</v>
      </c>
      <c r="K342">
        <v>12.781169999999999</v>
      </c>
      <c r="L342">
        <v>17.166789999999999</v>
      </c>
      <c r="M342">
        <v>594.06843000000003</v>
      </c>
      <c r="N342">
        <v>695.32001000000002</v>
      </c>
      <c r="O342">
        <v>517.68565999999998</v>
      </c>
      <c r="P342" t="s">
        <v>10751</v>
      </c>
      <c r="Q342">
        <v>332.80430000000001</v>
      </c>
      <c r="R342">
        <v>324.7774</v>
      </c>
      <c r="S342">
        <v>8.5343999999999998</v>
      </c>
      <c r="T342">
        <v>0.97416599999999998</v>
      </c>
      <c r="U342">
        <v>5.4129999999999998E-2</v>
      </c>
      <c r="V342">
        <v>45.038679999999999</v>
      </c>
      <c r="W342" t="s">
        <v>10751</v>
      </c>
      <c r="X342">
        <v>0.83599999999999997</v>
      </c>
      <c r="Y342">
        <v>0.16400000000000001</v>
      </c>
      <c r="Z342" t="s">
        <v>10751</v>
      </c>
      <c r="AA342" t="s">
        <v>10751</v>
      </c>
      <c r="AB342">
        <v>1</v>
      </c>
      <c r="AC342" t="s">
        <v>10751</v>
      </c>
      <c r="AD342" t="s">
        <v>10751</v>
      </c>
      <c r="AE342" t="s">
        <v>10751</v>
      </c>
      <c r="AF342" t="s">
        <v>10751</v>
      </c>
      <c r="AG342">
        <v>1</v>
      </c>
      <c r="AH342" t="s">
        <v>10751</v>
      </c>
      <c r="AI342" t="s">
        <v>10751</v>
      </c>
      <c r="AJ342" t="s">
        <v>10751</v>
      </c>
      <c r="AK342" t="s">
        <v>10751</v>
      </c>
      <c r="AL342" t="s">
        <v>10751</v>
      </c>
      <c r="AM342" t="s">
        <v>10751</v>
      </c>
      <c r="AN342" t="s">
        <v>10751</v>
      </c>
      <c r="AO342" t="s">
        <v>10751</v>
      </c>
      <c r="AP342">
        <v>1</v>
      </c>
      <c r="AQ342" t="s">
        <v>10751</v>
      </c>
      <c r="AR342" t="s">
        <v>10751</v>
      </c>
      <c r="AS342">
        <v>0.34699999999999998</v>
      </c>
      <c r="AT342">
        <v>0.64500000000000002</v>
      </c>
      <c r="AU342">
        <v>0.64500000000000002</v>
      </c>
      <c r="AV342">
        <v>4.5999999999999996</v>
      </c>
      <c r="AW342" t="s">
        <v>10751</v>
      </c>
      <c r="AX342">
        <v>8</v>
      </c>
      <c r="AY342">
        <v>0.61199999999999999</v>
      </c>
      <c r="AZ342">
        <v>0.17599999999999999</v>
      </c>
      <c r="BA342">
        <v>0.21199999999999999</v>
      </c>
      <c r="BB342" t="s">
        <v>10751</v>
      </c>
      <c r="BC342" t="s">
        <v>10751</v>
      </c>
      <c r="BD342" t="s">
        <v>10751</v>
      </c>
    </row>
    <row r="343" spans="1:56">
      <c r="A343" t="s">
        <v>10754</v>
      </c>
      <c r="B343">
        <v>6000</v>
      </c>
      <c r="C343">
        <v>2008</v>
      </c>
      <c r="D343">
        <v>355</v>
      </c>
      <c r="E343">
        <v>2.5530000000000001E-2</v>
      </c>
      <c r="F343">
        <v>18.65155</v>
      </c>
      <c r="H343">
        <v>15.07258</v>
      </c>
      <c r="I343">
        <f t="shared" si="12"/>
        <v>0.38480296740000003</v>
      </c>
      <c r="K343">
        <v>12.80556</v>
      </c>
      <c r="L343">
        <v>17.395820000000001</v>
      </c>
      <c r="M343">
        <v>589.61374999999998</v>
      </c>
      <c r="N343">
        <v>693.99521000000004</v>
      </c>
      <c r="O343">
        <v>510.86984999999999</v>
      </c>
      <c r="P343">
        <v>67.536860000000004</v>
      </c>
      <c r="Q343">
        <v>333.79300000000001</v>
      </c>
      <c r="R343">
        <v>334.10879999999997</v>
      </c>
      <c r="S343">
        <v>8.4545999999999992</v>
      </c>
      <c r="T343">
        <v>0.99887000000000004</v>
      </c>
      <c r="U343">
        <v>5.5684999999999998E-2</v>
      </c>
      <c r="V343">
        <v>45.32338</v>
      </c>
      <c r="W343" t="s">
        <v>10751</v>
      </c>
      <c r="X343">
        <v>0.86199999999999999</v>
      </c>
      <c r="Y343">
        <v>0.13800000000000001</v>
      </c>
      <c r="Z343" t="s">
        <v>10751</v>
      </c>
      <c r="AA343" t="s">
        <v>10751</v>
      </c>
      <c r="AB343">
        <v>1</v>
      </c>
      <c r="AC343" t="s">
        <v>10751</v>
      </c>
      <c r="AD343" t="s">
        <v>10751</v>
      </c>
      <c r="AE343" t="s">
        <v>10751</v>
      </c>
      <c r="AF343" t="s">
        <v>10751</v>
      </c>
      <c r="AG343">
        <v>1</v>
      </c>
      <c r="AH343" t="s">
        <v>10751</v>
      </c>
      <c r="AI343" t="s">
        <v>10751</v>
      </c>
      <c r="AJ343" t="s">
        <v>10751</v>
      </c>
      <c r="AK343" t="s">
        <v>10751</v>
      </c>
      <c r="AL343" t="s">
        <v>10751</v>
      </c>
      <c r="AM343" t="s">
        <v>10751</v>
      </c>
      <c r="AN343" t="s">
        <v>10751</v>
      </c>
      <c r="AO343" t="s">
        <v>10751</v>
      </c>
      <c r="AP343">
        <v>1</v>
      </c>
      <c r="AQ343" t="s">
        <v>10751</v>
      </c>
      <c r="AR343" t="s">
        <v>10751</v>
      </c>
      <c r="AS343">
        <v>0.16900000000000001</v>
      </c>
      <c r="AT343">
        <v>0.77</v>
      </c>
      <c r="AU343">
        <v>0.78</v>
      </c>
      <c r="AV343">
        <v>4.7</v>
      </c>
      <c r="AW343" t="s">
        <v>10751</v>
      </c>
      <c r="AX343">
        <v>8</v>
      </c>
      <c r="AY343">
        <v>0.60099999999999998</v>
      </c>
      <c r="AZ343">
        <v>9.8000000000000004E-2</v>
      </c>
      <c r="BA343">
        <v>0.30199999999999999</v>
      </c>
      <c r="BB343" t="s">
        <v>10751</v>
      </c>
      <c r="BC343" t="s">
        <v>10751</v>
      </c>
      <c r="BD343" t="s">
        <v>10751</v>
      </c>
    </row>
    <row r="344" spans="1:56">
      <c r="A344" t="s">
        <v>10754</v>
      </c>
      <c r="B344">
        <v>6000</v>
      </c>
      <c r="C344">
        <v>2009</v>
      </c>
      <c r="D344">
        <v>174</v>
      </c>
      <c r="E344">
        <v>1.8692E-2</v>
      </c>
      <c r="F344">
        <v>19.224240000000002</v>
      </c>
      <c r="H344">
        <v>15.49901</v>
      </c>
      <c r="I344">
        <f t="shared" si="12"/>
        <v>0.28970749492000003</v>
      </c>
      <c r="K344">
        <v>13.22297</v>
      </c>
      <c r="L344">
        <v>17.811889999999998</v>
      </c>
      <c r="M344">
        <v>573.39152999999999</v>
      </c>
      <c r="N344">
        <v>672.08794999999998</v>
      </c>
      <c r="O344">
        <v>498.93633</v>
      </c>
      <c r="P344">
        <v>66.489099999999993</v>
      </c>
      <c r="Q344">
        <v>328.30919999999998</v>
      </c>
      <c r="R344">
        <v>319.50310000000002</v>
      </c>
      <c r="S344">
        <v>8.2279999999999998</v>
      </c>
      <c r="T344">
        <v>0.97302</v>
      </c>
      <c r="U344">
        <v>5.3251E-2</v>
      </c>
      <c r="V344">
        <v>46.6036</v>
      </c>
      <c r="W344" t="s">
        <v>10751</v>
      </c>
      <c r="X344">
        <v>0.94499999999999995</v>
      </c>
      <c r="Y344">
        <v>5.5E-2</v>
      </c>
      <c r="Z344" t="s">
        <v>10751</v>
      </c>
      <c r="AA344" t="s">
        <v>10751</v>
      </c>
      <c r="AB344">
        <v>0.98799999999999999</v>
      </c>
      <c r="AC344">
        <v>1.2E-2</v>
      </c>
      <c r="AD344" t="s">
        <v>10751</v>
      </c>
      <c r="AE344" t="s">
        <v>10751</v>
      </c>
      <c r="AF344" t="s">
        <v>10751</v>
      </c>
      <c r="AG344">
        <v>1</v>
      </c>
      <c r="AH344" t="s">
        <v>10751</v>
      </c>
      <c r="AI344" t="s">
        <v>10751</v>
      </c>
      <c r="AJ344" t="s">
        <v>10751</v>
      </c>
      <c r="AK344" t="s">
        <v>10751</v>
      </c>
      <c r="AL344" t="s">
        <v>10751</v>
      </c>
      <c r="AM344" t="s">
        <v>10751</v>
      </c>
      <c r="AN344" t="s">
        <v>10751</v>
      </c>
      <c r="AO344">
        <v>1.2E-2</v>
      </c>
      <c r="AP344">
        <v>0.98799999999999999</v>
      </c>
      <c r="AQ344" t="s">
        <v>10751</v>
      </c>
      <c r="AR344" t="s">
        <v>10751</v>
      </c>
      <c r="AS344">
        <v>0.24099999999999999</v>
      </c>
      <c r="AT344">
        <v>0.67500000000000004</v>
      </c>
      <c r="AU344">
        <v>0.76800000000000002</v>
      </c>
      <c r="AV344">
        <v>5.6</v>
      </c>
      <c r="AW344" t="s">
        <v>10751</v>
      </c>
      <c r="AX344">
        <v>8</v>
      </c>
      <c r="AY344">
        <v>7.5999999999999998E-2</v>
      </c>
      <c r="AZ344">
        <v>0.20799999999999999</v>
      </c>
      <c r="BA344">
        <v>0.70299999999999996</v>
      </c>
      <c r="BB344" t="s">
        <v>10751</v>
      </c>
      <c r="BC344" t="s">
        <v>10751</v>
      </c>
      <c r="BD344" t="s">
        <v>10751</v>
      </c>
    </row>
    <row r="345" spans="1:56">
      <c r="A345" t="s">
        <v>10754</v>
      </c>
      <c r="B345">
        <v>6000</v>
      </c>
      <c r="C345">
        <v>2010</v>
      </c>
      <c r="D345">
        <v>364</v>
      </c>
      <c r="E345">
        <v>3.2725999999999998E-2</v>
      </c>
      <c r="F345">
        <v>19.484380000000002</v>
      </c>
      <c r="H345">
        <v>15.694229999999999</v>
      </c>
      <c r="I345">
        <f t="shared" si="12"/>
        <v>0.51360937097999992</v>
      </c>
      <c r="K345">
        <v>13.408670000000001</v>
      </c>
      <c r="L345">
        <v>18.010110000000001</v>
      </c>
      <c r="M345">
        <v>566.25919999999996</v>
      </c>
      <c r="N345">
        <v>662.78027999999995</v>
      </c>
      <c r="O345">
        <v>493.44504999999998</v>
      </c>
      <c r="P345">
        <v>67.796149999999997</v>
      </c>
      <c r="Q345">
        <v>326.49310000000003</v>
      </c>
      <c r="R345">
        <v>323.60250000000002</v>
      </c>
      <c r="S345">
        <v>8.1875</v>
      </c>
      <c r="T345">
        <v>0.99140099999999998</v>
      </c>
      <c r="U345">
        <v>5.3934000000000003E-2</v>
      </c>
      <c r="V345">
        <v>47.1492</v>
      </c>
      <c r="W345" t="s">
        <v>10751</v>
      </c>
      <c r="X345">
        <v>0.95599999999999996</v>
      </c>
      <c r="Y345">
        <v>4.3999999999999997E-2</v>
      </c>
      <c r="Z345" t="s">
        <v>10751</v>
      </c>
      <c r="AA345" t="s">
        <v>10751</v>
      </c>
      <c r="AB345">
        <v>0.996</v>
      </c>
      <c r="AC345">
        <v>4.0000000000000001E-3</v>
      </c>
      <c r="AD345" t="s">
        <v>10751</v>
      </c>
      <c r="AE345" t="s">
        <v>10751</v>
      </c>
      <c r="AF345" t="s">
        <v>10751</v>
      </c>
      <c r="AG345">
        <v>1</v>
      </c>
      <c r="AH345" t="s">
        <v>10751</v>
      </c>
      <c r="AI345" t="s">
        <v>10751</v>
      </c>
      <c r="AJ345" t="s">
        <v>10751</v>
      </c>
      <c r="AK345" t="s">
        <v>10751</v>
      </c>
      <c r="AL345" t="s">
        <v>10751</v>
      </c>
      <c r="AM345" t="s">
        <v>10751</v>
      </c>
      <c r="AN345" t="s">
        <v>10751</v>
      </c>
      <c r="AO345">
        <v>4.0000000000000001E-3</v>
      </c>
      <c r="AP345">
        <v>0.996</v>
      </c>
      <c r="AQ345" t="s">
        <v>10751</v>
      </c>
      <c r="AR345" t="s">
        <v>10751</v>
      </c>
      <c r="AS345">
        <v>0.01</v>
      </c>
      <c r="AT345">
        <v>0.94099999999999995</v>
      </c>
      <c r="AU345">
        <v>0.42599999999999999</v>
      </c>
      <c r="AV345">
        <v>5.9</v>
      </c>
      <c r="AW345" t="s">
        <v>10751</v>
      </c>
      <c r="AX345">
        <v>8</v>
      </c>
      <c r="AY345">
        <v>2.7E-2</v>
      </c>
      <c r="AZ345">
        <v>0.03</v>
      </c>
      <c r="BA345">
        <v>0.94</v>
      </c>
      <c r="BB345" t="s">
        <v>10751</v>
      </c>
      <c r="BC345" t="s">
        <v>10751</v>
      </c>
      <c r="BD345" t="s">
        <v>10751</v>
      </c>
    </row>
    <row r="346" spans="1:56">
      <c r="A346" t="s">
        <v>10754</v>
      </c>
      <c r="B346">
        <v>6000</v>
      </c>
      <c r="C346">
        <v>2011</v>
      </c>
      <c r="D346">
        <v>317</v>
      </c>
      <c r="E346">
        <v>2.6391999999999999E-2</v>
      </c>
      <c r="F346">
        <v>20.28107</v>
      </c>
      <c r="H346">
        <v>16.389679999999998</v>
      </c>
      <c r="I346">
        <f t="shared" si="12"/>
        <v>0.43255643455999992</v>
      </c>
      <c r="K346">
        <v>13.98725</v>
      </c>
      <c r="L346">
        <v>18.829450000000001</v>
      </c>
      <c r="M346">
        <v>542.23148000000003</v>
      </c>
      <c r="N346">
        <v>635.36411999999996</v>
      </c>
      <c r="O346">
        <v>471.97352999999998</v>
      </c>
      <c r="P346">
        <v>68.061980000000005</v>
      </c>
      <c r="Q346">
        <v>289.61829999999998</v>
      </c>
      <c r="R346">
        <v>358.19619999999998</v>
      </c>
      <c r="S346">
        <v>7.6588000000000003</v>
      </c>
      <c r="T346">
        <v>1.2776160000000001</v>
      </c>
      <c r="U346">
        <v>5.9699000000000002E-2</v>
      </c>
      <c r="V346">
        <v>49.400320000000001</v>
      </c>
      <c r="W346" t="s">
        <v>10751</v>
      </c>
      <c r="X346">
        <v>0.95699999999999996</v>
      </c>
      <c r="Y346">
        <v>4.2999999999999997E-2</v>
      </c>
      <c r="Z346" t="s">
        <v>10751</v>
      </c>
      <c r="AA346" t="s">
        <v>10751</v>
      </c>
      <c r="AB346">
        <v>0.996</v>
      </c>
      <c r="AC346">
        <v>4.0000000000000001E-3</v>
      </c>
      <c r="AD346" t="s">
        <v>10751</v>
      </c>
      <c r="AE346" t="s">
        <v>10751</v>
      </c>
      <c r="AF346">
        <v>0.26900000000000002</v>
      </c>
      <c r="AG346">
        <v>0.73099999999999998</v>
      </c>
      <c r="AH346" t="s">
        <v>10751</v>
      </c>
      <c r="AI346" t="s">
        <v>10751</v>
      </c>
      <c r="AJ346" t="s">
        <v>10751</v>
      </c>
      <c r="AK346" t="s">
        <v>10751</v>
      </c>
      <c r="AL346" t="s">
        <v>10751</v>
      </c>
      <c r="AM346" t="s">
        <v>10751</v>
      </c>
      <c r="AN346" t="s">
        <v>10751</v>
      </c>
      <c r="AO346">
        <v>4.0000000000000001E-3</v>
      </c>
      <c r="AP346">
        <v>0.996</v>
      </c>
      <c r="AQ346">
        <v>0.26900000000000002</v>
      </c>
      <c r="AR346" t="s">
        <v>10751</v>
      </c>
      <c r="AS346">
        <v>1.9E-2</v>
      </c>
      <c r="AT346">
        <v>0.92800000000000005</v>
      </c>
      <c r="AU346">
        <v>1</v>
      </c>
      <c r="AV346">
        <v>5.9</v>
      </c>
      <c r="AW346" t="s">
        <v>10751</v>
      </c>
      <c r="AX346">
        <v>7.5</v>
      </c>
      <c r="AY346">
        <v>3.7999999999999999E-2</v>
      </c>
      <c r="AZ346">
        <v>3.4000000000000002E-2</v>
      </c>
      <c r="BA346">
        <v>0.92400000000000004</v>
      </c>
      <c r="BB346" t="s">
        <v>10751</v>
      </c>
      <c r="BC346" t="s">
        <v>10751</v>
      </c>
      <c r="BD346" t="s">
        <v>10751</v>
      </c>
    </row>
    <row r="347" spans="1:56">
      <c r="A347" t="s">
        <v>10754</v>
      </c>
      <c r="B347">
        <v>6000</v>
      </c>
      <c r="C347">
        <v>2012</v>
      </c>
      <c r="D347">
        <v>323</v>
      </c>
      <c r="E347">
        <v>2.4048E-2</v>
      </c>
      <c r="F347">
        <v>20.386669999999999</v>
      </c>
      <c r="H347">
        <v>16.486450000000001</v>
      </c>
      <c r="I347">
        <f t="shared" si="12"/>
        <v>0.39646614960000004</v>
      </c>
      <c r="K347">
        <v>14.035410000000001</v>
      </c>
      <c r="L347">
        <v>18.987919999999999</v>
      </c>
      <c r="M347">
        <v>539.04879000000005</v>
      </c>
      <c r="N347">
        <v>633.18412000000001</v>
      </c>
      <c r="O347">
        <v>468.03442000000001</v>
      </c>
      <c r="P347">
        <v>68.437309999999997</v>
      </c>
      <c r="Q347">
        <v>282.77229999999997</v>
      </c>
      <c r="R347">
        <v>359.32350000000002</v>
      </c>
      <c r="S347">
        <v>7.6157000000000004</v>
      </c>
      <c r="T347">
        <v>1.320635</v>
      </c>
      <c r="U347">
        <v>5.9887000000000003E-2</v>
      </c>
      <c r="V347">
        <v>49.67033</v>
      </c>
      <c r="W347" t="s">
        <v>10751</v>
      </c>
      <c r="X347">
        <v>0.95599999999999996</v>
      </c>
      <c r="Y347">
        <v>4.3999999999999997E-2</v>
      </c>
      <c r="Z347" t="s">
        <v>10751</v>
      </c>
      <c r="AA347" t="s">
        <v>10751</v>
      </c>
      <c r="AB347">
        <v>0.998</v>
      </c>
      <c r="AC347">
        <v>2E-3</v>
      </c>
      <c r="AD347" t="s">
        <v>10751</v>
      </c>
      <c r="AE347" t="s">
        <v>10751</v>
      </c>
      <c r="AF347">
        <v>0.35</v>
      </c>
      <c r="AG347">
        <v>0.65</v>
      </c>
      <c r="AH347" t="s">
        <v>10751</v>
      </c>
      <c r="AI347" t="s">
        <v>10751</v>
      </c>
      <c r="AJ347" t="s">
        <v>10751</v>
      </c>
      <c r="AK347" t="s">
        <v>10751</v>
      </c>
      <c r="AL347" t="s">
        <v>10751</v>
      </c>
      <c r="AM347" t="s">
        <v>10751</v>
      </c>
      <c r="AN347" t="s">
        <v>10751</v>
      </c>
      <c r="AO347">
        <v>2E-3</v>
      </c>
      <c r="AP347">
        <v>0.998</v>
      </c>
      <c r="AQ347">
        <v>0.35</v>
      </c>
      <c r="AR347" t="s">
        <v>10751</v>
      </c>
      <c r="AS347">
        <v>1.2E-2</v>
      </c>
      <c r="AT347">
        <v>0.95799999999999996</v>
      </c>
      <c r="AU347">
        <v>1</v>
      </c>
      <c r="AV347">
        <v>5.9</v>
      </c>
      <c r="AW347" t="s">
        <v>10751</v>
      </c>
      <c r="AX347">
        <v>7.3</v>
      </c>
      <c r="AY347">
        <v>2.1000000000000001E-2</v>
      </c>
      <c r="AZ347">
        <v>4.1000000000000002E-2</v>
      </c>
      <c r="BA347">
        <v>0.93600000000000005</v>
      </c>
      <c r="BB347" t="s">
        <v>10751</v>
      </c>
      <c r="BC347" t="s">
        <v>10751</v>
      </c>
      <c r="BD347" t="s">
        <v>10751</v>
      </c>
    </row>
    <row r="348" spans="1:56">
      <c r="A348" t="s">
        <v>10754</v>
      </c>
      <c r="B348">
        <v>6000</v>
      </c>
      <c r="C348">
        <v>2013</v>
      </c>
      <c r="D348">
        <v>476</v>
      </c>
      <c r="E348">
        <v>3.1299E-2</v>
      </c>
      <c r="F348">
        <v>20.919180000000001</v>
      </c>
      <c r="H348">
        <v>16.903729999999999</v>
      </c>
      <c r="I348">
        <f t="shared" si="12"/>
        <v>0.52906984527000001</v>
      </c>
      <c r="K348">
        <v>14.33578</v>
      </c>
      <c r="L348">
        <v>19.544889999999999</v>
      </c>
      <c r="M348">
        <v>525.74185999999997</v>
      </c>
      <c r="N348">
        <v>619.91764999999998</v>
      </c>
      <c r="O348">
        <v>454.69695999999999</v>
      </c>
      <c r="P348">
        <v>68.486810000000006</v>
      </c>
      <c r="Q348">
        <v>272.27550000000002</v>
      </c>
      <c r="R348">
        <v>372.3587</v>
      </c>
      <c r="S348">
        <v>7.4294000000000002</v>
      </c>
      <c r="T348">
        <v>1.4157189999999999</v>
      </c>
      <c r="U348">
        <v>6.2059999999999997E-2</v>
      </c>
      <c r="V348">
        <v>50.857370000000003</v>
      </c>
      <c r="W348" t="s">
        <v>10751</v>
      </c>
      <c r="X348">
        <v>0.97</v>
      </c>
      <c r="Y348">
        <v>0.03</v>
      </c>
      <c r="Z348" t="s">
        <v>10751</v>
      </c>
      <c r="AA348" t="s">
        <v>10751</v>
      </c>
      <c r="AB348">
        <v>0.999</v>
      </c>
      <c r="AC348">
        <v>1E-3</v>
      </c>
      <c r="AD348" t="s">
        <v>10751</v>
      </c>
      <c r="AE348" t="s">
        <v>10751</v>
      </c>
      <c r="AF348">
        <v>0.42</v>
      </c>
      <c r="AG348">
        <v>0.57999999999999996</v>
      </c>
      <c r="AH348" t="s">
        <v>10751</v>
      </c>
      <c r="AI348" t="s">
        <v>10751</v>
      </c>
      <c r="AJ348" t="s">
        <v>10751</v>
      </c>
      <c r="AK348" t="s">
        <v>10751</v>
      </c>
      <c r="AL348" t="s">
        <v>10751</v>
      </c>
      <c r="AM348" t="s">
        <v>10751</v>
      </c>
      <c r="AN348" t="s">
        <v>10751</v>
      </c>
      <c r="AO348">
        <v>1E-3</v>
      </c>
      <c r="AP348">
        <v>0.999</v>
      </c>
      <c r="AQ348">
        <v>0.42</v>
      </c>
      <c r="AR348" t="s">
        <v>10751</v>
      </c>
      <c r="AS348">
        <v>1.7999999999999999E-2</v>
      </c>
      <c r="AT348">
        <v>0.96399999999999997</v>
      </c>
      <c r="AU348">
        <v>1</v>
      </c>
      <c r="AV348">
        <v>6</v>
      </c>
      <c r="AW348" t="s">
        <v>10751</v>
      </c>
      <c r="AX348">
        <v>7.2</v>
      </c>
      <c r="AY348">
        <v>1.2999999999999999E-2</v>
      </c>
      <c r="AZ348">
        <v>1.2E-2</v>
      </c>
      <c r="BA348">
        <v>0.96799999999999997</v>
      </c>
      <c r="BB348" t="s">
        <v>10751</v>
      </c>
      <c r="BC348">
        <v>6.0000000000000001E-3</v>
      </c>
      <c r="BD348" t="s">
        <v>10751</v>
      </c>
    </row>
    <row r="349" spans="1:56">
      <c r="A349" t="s">
        <v>10754</v>
      </c>
      <c r="B349">
        <v>6000</v>
      </c>
      <c r="C349">
        <v>2014</v>
      </c>
      <c r="D349">
        <v>632</v>
      </c>
      <c r="E349">
        <v>4.0718999999999998E-2</v>
      </c>
      <c r="F349">
        <v>20.850770000000001</v>
      </c>
      <c r="H349">
        <v>16.858779999999999</v>
      </c>
      <c r="I349">
        <f t="shared" si="12"/>
        <v>0.68647266281999997</v>
      </c>
      <c r="K349">
        <v>14.28205</v>
      </c>
      <c r="L349">
        <v>19.51484</v>
      </c>
      <c r="M349">
        <v>527.14360999999997</v>
      </c>
      <c r="N349">
        <v>622.24969999999996</v>
      </c>
      <c r="O349">
        <v>455.39692000000002</v>
      </c>
      <c r="P349">
        <v>68.523759999999996</v>
      </c>
      <c r="Q349">
        <v>299.13979999999998</v>
      </c>
      <c r="R349">
        <v>368.15780000000001</v>
      </c>
      <c r="S349">
        <v>7.4309000000000003</v>
      </c>
      <c r="T349">
        <v>1.273925</v>
      </c>
      <c r="U349">
        <v>6.1359999999999998E-2</v>
      </c>
      <c r="V349">
        <v>50.853949999999998</v>
      </c>
      <c r="W349" t="s">
        <v>10751</v>
      </c>
      <c r="X349">
        <v>0.96299999999999997</v>
      </c>
      <c r="Y349">
        <v>3.6999999999999998E-2</v>
      </c>
      <c r="Z349" t="s">
        <v>10751</v>
      </c>
      <c r="AA349" t="s">
        <v>10751</v>
      </c>
      <c r="AB349">
        <v>1</v>
      </c>
      <c r="AC349" t="s">
        <v>10751</v>
      </c>
      <c r="AD349" t="s">
        <v>10751</v>
      </c>
      <c r="AE349" t="s">
        <v>10751</v>
      </c>
      <c r="AF349">
        <v>0.34300000000000003</v>
      </c>
      <c r="AG349">
        <v>0.65700000000000003</v>
      </c>
      <c r="AH349" t="s">
        <v>10751</v>
      </c>
      <c r="AI349" t="s">
        <v>10751</v>
      </c>
      <c r="AJ349" t="s">
        <v>10751</v>
      </c>
      <c r="AK349" t="s">
        <v>10751</v>
      </c>
      <c r="AL349" t="s">
        <v>10751</v>
      </c>
      <c r="AM349" t="s">
        <v>10751</v>
      </c>
      <c r="AN349" t="s">
        <v>10751</v>
      </c>
      <c r="AO349" t="s">
        <v>10751</v>
      </c>
      <c r="AP349">
        <v>1</v>
      </c>
      <c r="AQ349">
        <v>0.252</v>
      </c>
      <c r="AR349" t="s">
        <v>10751</v>
      </c>
      <c r="AS349">
        <v>0.29099999999999998</v>
      </c>
      <c r="AT349">
        <v>0.70899999999999996</v>
      </c>
      <c r="AU349">
        <v>0.97899999999999998</v>
      </c>
      <c r="AV349">
        <v>6.3</v>
      </c>
      <c r="AW349" t="s">
        <v>10751</v>
      </c>
      <c r="AX349">
        <v>7.5</v>
      </c>
      <c r="AY349" t="s">
        <v>10751</v>
      </c>
      <c r="AZ349">
        <v>1.0999999999999999E-2</v>
      </c>
      <c r="BA349">
        <v>0.82099999999999995</v>
      </c>
      <c r="BB349" t="s">
        <v>10751</v>
      </c>
      <c r="BC349">
        <v>0.16700000000000001</v>
      </c>
      <c r="BD349" t="s">
        <v>10751</v>
      </c>
    </row>
    <row r="350" spans="1:56">
      <c r="A350" t="s">
        <v>10754</v>
      </c>
      <c r="B350">
        <v>6000</v>
      </c>
      <c r="C350">
        <v>2015</v>
      </c>
      <c r="D350">
        <v>187</v>
      </c>
      <c r="E350">
        <v>1.1183999999999999E-2</v>
      </c>
      <c r="F350">
        <v>21.175809999999998</v>
      </c>
      <c r="H350">
        <v>17.07978</v>
      </c>
      <c r="I350">
        <f t="shared" si="12"/>
        <v>0.19102025951999999</v>
      </c>
      <c r="K350">
        <v>14.528600000000001</v>
      </c>
      <c r="L350">
        <v>19.68778</v>
      </c>
      <c r="M350">
        <v>529.62136999999996</v>
      </c>
      <c r="N350">
        <v>622.54147999999998</v>
      </c>
      <c r="O350">
        <v>459.52375000000001</v>
      </c>
      <c r="P350">
        <v>68.635559999999998</v>
      </c>
      <c r="Q350">
        <v>318.37720000000002</v>
      </c>
      <c r="R350">
        <v>351.49119999999999</v>
      </c>
      <c r="S350">
        <v>7.7946</v>
      </c>
      <c r="T350">
        <v>1.1148690000000001</v>
      </c>
      <c r="U350">
        <v>5.8582000000000002E-2</v>
      </c>
      <c r="V350">
        <v>52.35407</v>
      </c>
      <c r="W350" t="s">
        <v>10751</v>
      </c>
      <c r="X350">
        <v>0.90600000000000003</v>
      </c>
      <c r="Y350">
        <v>9.4E-2</v>
      </c>
      <c r="Z350" t="s">
        <v>10751</v>
      </c>
      <c r="AA350" t="s">
        <v>10751</v>
      </c>
      <c r="AB350">
        <v>1</v>
      </c>
      <c r="AC350" t="s">
        <v>10751</v>
      </c>
      <c r="AD350" t="s">
        <v>10751</v>
      </c>
      <c r="AE350" t="s">
        <v>10751</v>
      </c>
      <c r="AF350">
        <v>0.318</v>
      </c>
      <c r="AG350">
        <v>0.52100000000000002</v>
      </c>
      <c r="AH350" t="s">
        <v>10751</v>
      </c>
      <c r="AI350">
        <v>0.16200000000000001</v>
      </c>
      <c r="AJ350">
        <v>0.16200000000000001</v>
      </c>
      <c r="AK350" t="s">
        <v>10751</v>
      </c>
      <c r="AL350" t="s">
        <v>10751</v>
      </c>
      <c r="AM350" t="s">
        <v>10751</v>
      </c>
      <c r="AN350" t="s">
        <v>10751</v>
      </c>
      <c r="AO350" t="s">
        <v>10751</v>
      </c>
      <c r="AP350">
        <v>0.83799999999999997</v>
      </c>
      <c r="AQ350">
        <v>0.16200000000000001</v>
      </c>
      <c r="AR350" t="s">
        <v>10751</v>
      </c>
      <c r="AS350">
        <v>0.36899999999999999</v>
      </c>
      <c r="AT350">
        <v>0.63100000000000001</v>
      </c>
      <c r="AU350">
        <v>0.83799999999999997</v>
      </c>
      <c r="AV350">
        <v>6.7</v>
      </c>
      <c r="AW350" t="s">
        <v>10751</v>
      </c>
      <c r="AX350">
        <v>7.7</v>
      </c>
      <c r="AY350" t="s">
        <v>10751</v>
      </c>
      <c r="AZ350">
        <v>3.2000000000000001E-2</v>
      </c>
      <c r="BA350">
        <v>0.61899999999999999</v>
      </c>
      <c r="BB350" t="s">
        <v>10751</v>
      </c>
      <c r="BC350">
        <v>0.34899999999999998</v>
      </c>
      <c r="BD350" t="s">
        <v>10751</v>
      </c>
    </row>
    <row r="351" spans="1:56">
      <c r="A351" t="s">
        <v>10754</v>
      </c>
      <c r="B351">
        <v>6000</v>
      </c>
      <c r="C351">
        <v>2016</v>
      </c>
      <c r="D351">
        <v>328</v>
      </c>
      <c r="E351">
        <v>2.0152E-2</v>
      </c>
      <c r="F351">
        <v>21.635840000000002</v>
      </c>
      <c r="H351">
        <v>17.375959999999999</v>
      </c>
      <c r="I351">
        <f t="shared" si="12"/>
        <v>0.35016034592</v>
      </c>
      <c r="K351">
        <v>14.774380000000001</v>
      </c>
      <c r="L351">
        <v>20.037739999999999</v>
      </c>
      <c r="M351">
        <v>516.44160999999997</v>
      </c>
      <c r="N351">
        <v>607.29447000000005</v>
      </c>
      <c r="O351">
        <v>447.90348999999998</v>
      </c>
      <c r="P351">
        <v>66.87</v>
      </c>
      <c r="Q351">
        <v>320.15230000000003</v>
      </c>
      <c r="R351">
        <v>348.61279999999999</v>
      </c>
      <c r="S351">
        <v>7.7289000000000003</v>
      </c>
      <c r="T351">
        <v>1.0948690000000001</v>
      </c>
      <c r="U351">
        <v>5.8102000000000001E-2</v>
      </c>
      <c r="V351">
        <v>52.845010000000002</v>
      </c>
      <c r="W351" t="s">
        <v>10751</v>
      </c>
      <c r="X351">
        <v>0.94899999999999995</v>
      </c>
      <c r="Y351">
        <v>5.0999999999999997E-2</v>
      </c>
      <c r="Z351" t="s">
        <v>10751</v>
      </c>
      <c r="AA351" t="s">
        <v>10751</v>
      </c>
      <c r="AB351">
        <v>1</v>
      </c>
      <c r="AC351" t="s">
        <v>10751</v>
      </c>
      <c r="AD351" t="s">
        <v>10751</v>
      </c>
      <c r="AE351" t="s">
        <v>10751</v>
      </c>
      <c r="AF351">
        <v>0.56699999999999995</v>
      </c>
      <c r="AG351">
        <v>0.34699999999999998</v>
      </c>
      <c r="AH351" t="s">
        <v>10751</v>
      </c>
      <c r="AI351">
        <v>8.5999999999999993E-2</v>
      </c>
      <c r="AJ351">
        <v>8.5999999999999993E-2</v>
      </c>
      <c r="AK351" t="s">
        <v>10751</v>
      </c>
      <c r="AL351" t="s">
        <v>10751</v>
      </c>
      <c r="AM351" t="s">
        <v>10751</v>
      </c>
      <c r="AN351" t="s">
        <v>10751</v>
      </c>
      <c r="AO351">
        <v>0</v>
      </c>
      <c r="AP351">
        <v>0.91300000000000003</v>
      </c>
      <c r="AQ351">
        <v>8.5999999999999993E-2</v>
      </c>
      <c r="AR351" t="s">
        <v>10751</v>
      </c>
      <c r="AS351">
        <v>0.60799999999999998</v>
      </c>
      <c r="AT351">
        <v>0.39200000000000002</v>
      </c>
      <c r="AU351">
        <v>0.91400000000000003</v>
      </c>
      <c r="AV351">
        <v>6.7</v>
      </c>
      <c r="AW351" t="s">
        <v>10751</v>
      </c>
      <c r="AX351">
        <v>7.8</v>
      </c>
      <c r="AY351" t="s">
        <v>10751</v>
      </c>
      <c r="AZ351" t="s">
        <v>10751</v>
      </c>
      <c r="BA351">
        <v>0.65100000000000002</v>
      </c>
      <c r="BB351" t="s">
        <v>10751</v>
      </c>
      <c r="BC351">
        <v>0.34899999999999998</v>
      </c>
      <c r="BD351" t="s">
        <v>10751</v>
      </c>
    </row>
    <row r="352" spans="1:56">
      <c r="A352" t="s">
        <v>10754</v>
      </c>
      <c r="B352">
        <v>6000</v>
      </c>
      <c r="C352">
        <v>2017</v>
      </c>
      <c r="D352">
        <v>482</v>
      </c>
      <c r="E352">
        <v>2.8351999999999999E-2</v>
      </c>
      <c r="F352">
        <v>21.64414</v>
      </c>
      <c r="H352">
        <v>17.37799</v>
      </c>
      <c r="I352">
        <f t="shared" si="12"/>
        <v>0.49270077247999999</v>
      </c>
      <c r="K352">
        <v>14.772169999999999</v>
      </c>
      <c r="L352">
        <v>20.045529999999999</v>
      </c>
      <c r="M352">
        <v>512.98473999999999</v>
      </c>
      <c r="N352">
        <v>603.51315999999997</v>
      </c>
      <c r="O352">
        <v>444.69137999999998</v>
      </c>
      <c r="P352">
        <v>68.505200000000002</v>
      </c>
      <c r="Q352">
        <v>328.37240000000003</v>
      </c>
      <c r="R352">
        <v>368.02440000000001</v>
      </c>
      <c r="S352">
        <v>7.3895</v>
      </c>
      <c r="T352">
        <v>1.134625</v>
      </c>
      <c r="U352">
        <v>6.1337000000000003E-2</v>
      </c>
      <c r="V352">
        <v>52.610869999999998</v>
      </c>
      <c r="W352" t="s">
        <v>10751</v>
      </c>
      <c r="X352">
        <v>0.93100000000000005</v>
      </c>
      <c r="Y352">
        <v>6.9000000000000006E-2</v>
      </c>
      <c r="Z352" t="s">
        <v>10751</v>
      </c>
      <c r="AA352" t="s">
        <v>10751</v>
      </c>
      <c r="AB352">
        <v>1</v>
      </c>
      <c r="AC352" t="s">
        <v>10751</v>
      </c>
      <c r="AD352" t="s">
        <v>10751</v>
      </c>
      <c r="AE352" t="s">
        <v>10751</v>
      </c>
      <c r="AF352">
        <v>0.71499999999999997</v>
      </c>
      <c r="AG352">
        <v>0.25700000000000001</v>
      </c>
      <c r="AH352" t="s">
        <v>10751</v>
      </c>
      <c r="AI352">
        <v>2.8000000000000001E-2</v>
      </c>
      <c r="AJ352">
        <v>2.8000000000000001E-2</v>
      </c>
      <c r="AK352" t="s">
        <v>10751</v>
      </c>
      <c r="AL352" t="s">
        <v>10751</v>
      </c>
      <c r="AM352" t="s">
        <v>10751</v>
      </c>
      <c r="AN352" t="s">
        <v>10751</v>
      </c>
      <c r="AO352">
        <v>2E-3</v>
      </c>
      <c r="AP352">
        <v>0.97</v>
      </c>
      <c r="AQ352">
        <v>6.5000000000000002E-2</v>
      </c>
      <c r="AR352">
        <v>3.5999999999999997E-2</v>
      </c>
      <c r="AS352">
        <v>0.61899999999999999</v>
      </c>
      <c r="AT352">
        <v>0.38100000000000001</v>
      </c>
      <c r="AU352">
        <v>0.97199999999999998</v>
      </c>
      <c r="AV352">
        <v>6.9</v>
      </c>
      <c r="AW352" t="s">
        <v>10751</v>
      </c>
      <c r="AX352">
        <v>7.9</v>
      </c>
      <c r="AY352" t="s">
        <v>10751</v>
      </c>
      <c r="AZ352" t="s">
        <v>10751</v>
      </c>
      <c r="BA352">
        <v>0.55300000000000005</v>
      </c>
      <c r="BB352">
        <v>0.10199999999999999</v>
      </c>
      <c r="BC352">
        <v>0.308</v>
      </c>
      <c r="BD352">
        <v>3.5999999999999997E-2</v>
      </c>
    </row>
    <row r="353" spans="1:56">
      <c r="A353" t="s">
        <v>10754</v>
      </c>
      <c r="B353">
        <v>6000</v>
      </c>
      <c r="C353">
        <v>2018</v>
      </c>
      <c r="D353">
        <v>579</v>
      </c>
      <c r="E353">
        <v>3.5596000000000003E-2</v>
      </c>
      <c r="F353">
        <v>21.976970000000001</v>
      </c>
      <c r="H353">
        <v>17.589449999999999</v>
      </c>
      <c r="I353">
        <f t="shared" si="12"/>
        <v>0.62611406219999999</v>
      </c>
      <c r="K353">
        <v>15.025779999999999</v>
      </c>
      <c r="L353">
        <v>20.18787</v>
      </c>
      <c r="M353">
        <v>507.66609999999997</v>
      </c>
      <c r="N353">
        <v>594.29376999999999</v>
      </c>
      <c r="O353">
        <v>442.31540999999999</v>
      </c>
      <c r="P353">
        <v>68.5959</v>
      </c>
      <c r="Q353">
        <v>321.50200000000001</v>
      </c>
      <c r="R353">
        <v>368.31900000000002</v>
      </c>
      <c r="S353">
        <v>7.3902000000000001</v>
      </c>
      <c r="T353">
        <v>1.167745</v>
      </c>
      <c r="U353">
        <v>6.1386000000000003E-2</v>
      </c>
      <c r="V353">
        <v>53.2759</v>
      </c>
      <c r="W353" t="s">
        <v>10751</v>
      </c>
      <c r="X353">
        <v>0.95599999999999996</v>
      </c>
      <c r="Y353">
        <v>4.3999999999999997E-2</v>
      </c>
      <c r="Z353" t="s">
        <v>10751</v>
      </c>
      <c r="AA353" t="s">
        <v>10751</v>
      </c>
      <c r="AB353">
        <v>1</v>
      </c>
      <c r="AC353" t="s">
        <v>10751</v>
      </c>
      <c r="AD353" t="s">
        <v>10751</v>
      </c>
      <c r="AE353" t="s">
        <v>10751</v>
      </c>
      <c r="AF353">
        <v>0.75900000000000001</v>
      </c>
      <c r="AG353">
        <v>0.19900000000000001</v>
      </c>
      <c r="AH353" t="s">
        <v>10751</v>
      </c>
      <c r="AI353">
        <v>4.2999999999999997E-2</v>
      </c>
      <c r="AJ353">
        <v>4.2999999999999997E-2</v>
      </c>
      <c r="AK353" t="s">
        <v>10751</v>
      </c>
      <c r="AL353" t="s">
        <v>10751</v>
      </c>
      <c r="AM353" t="s">
        <v>10751</v>
      </c>
      <c r="AN353" t="s">
        <v>10751</v>
      </c>
      <c r="AO353">
        <v>1.4999999999999999E-2</v>
      </c>
      <c r="AP353">
        <v>0.94299999999999995</v>
      </c>
      <c r="AQ353">
        <v>9.8000000000000004E-2</v>
      </c>
      <c r="AR353">
        <v>7.2999999999999995E-2</v>
      </c>
      <c r="AS353">
        <v>0.66300000000000003</v>
      </c>
      <c r="AT353">
        <v>0.33700000000000002</v>
      </c>
      <c r="AU353">
        <v>0.95699999999999996</v>
      </c>
      <c r="AV353">
        <v>6.9</v>
      </c>
      <c r="AW353" t="s">
        <v>10751</v>
      </c>
      <c r="AX353">
        <v>7.8</v>
      </c>
      <c r="AY353" t="s">
        <v>10751</v>
      </c>
      <c r="AZ353" t="s">
        <v>10751</v>
      </c>
      <c r="BA353">
        <v>0.58199999999999996</v>
      </c>
      <c r="BB353">
        <v>5.7000000000000002E-2</v>
      </c>
      <c r="BC353">
        <v>0.28799999999999998</v>
      </c>
      <c r="BD353">
        <v>7.2999999999999995E-2</v>
      </c>
    </row>
    <row r="354" spans="1:56">
      <c r="A354" t="s">
        <v>10754</v>
      </c>
      <c r="B354">
        <v>6000</v>
      </c>
      <c r="C354">
        <v>2019</v>
      </c>
      <c r="D354">
        <v>245</v>
      </c>
      <c r="E354">
        <v>1.5159000000000001E-2</v>
      </c>
      <c r="F354">
        <v>20.509730000000001</v>
      </c>
      <c r="H354">
        <v>16.354559999999999</v>
      </c>
      <c r="I354">
        <f t="shared" si="12"/>
        <v>0.24791877504000001</v>
      </c>
      <c r="K354">
        <v>14.16981</v>
      </c>
      <c r="L354">
        <v>18.507210000000001</v>
      </c>
      <c r="M354">
        <v>545.00701000000004</v>
      </c>
      <c r="N354">
        <v>629.06071999999995</v>
      </c>
      <c r="O354">
        <v>481.59807000000001</v>
      </c>
      <c r="P354">
        <v>69.135930000000002</v>
      </c>
      <c r="Q354">
        <v>330.56920000000002</v>
      </c>
      <c r="R354">
        <v>392.55250000000001</v>
      </c>
      <c r="S354">
        <v>6.9482999999999997</v>
      </c>
      <c r="T354">
        <v>1.22583</v>
      </c>
      <c r="U354">
        <v>6.5424999999999997E-2</v>
      </c>
      <c r="V354">
        <v>49.499670000000002</v>
      </c>
      <c r="W354" t="s">
        <v>10751</v>
      </c>
      <c r="X354">
        <v>0.92600000000000005</v>
      </c>
      <c r="Y354">
        <v>7.3999999999999996E-2</v>
      </c>
      <c r="Z354" t="s">
        <v>10751</v>
      </c>
      <c r="AA354" t="s">
        <v>10751</v>
      </c>
      <c r="AB354">
        <v>1</v>
      </c>
      <c r="AC354" t="s">
        <v>10751</v>
      </c>
      <c r="AD354" t="s">
        <v>10751</v>
      </c>
      <c r="AE354" t="s">
        <v>10751</v>
      </c>
      <c r="AF354">
        <v>0.35</v>
      </c>
      <c r="AG354">
        <v>0.622</v>
      </c>
      <c r="AH354" t="s">
        <v>10751</v>
      </c>
      <c r="AI354">
        <v>2.8000000000000001E-2</v>
      </c>
      <c r="AJ354">
        <v>2.8000000000000001E-2</v>
      </c>
      <c r="AK354" t="s">
        <v>10751</v>
      </c>
      <c r="AL354" t="s">
        <v>10751</v>
      </c>
      <c r="AM354" t="s">
        <v>10751</v>
      </c>
      <c r="AN354" t="s">
        <v>10751</v>
      </c>
      <c r="AO354">
        <v>1.9E-2</v>
      </c>
      <c r="AP354">
        <v>0.95199999999999996</v>
      </c>
      <c r="AQ354">
        <v>0.13100000000000001</v>
      </c>
      <c r="AR354">
        <v>0.251</v>
      </c>
      <c r="AS354">
        <v>0.35299999999999998</v>
      </c>
      <c r="AT354">
        <v>0.64700000000000002</v>
      </c>
      <c r="AU354">
        <v>0.97199999999999998</v>
      </c>
      <c r="AV354">
        <v>7.6</v>
      </c>
      <c r="AW354" t="s">
        <v>10751</v>
      </c>
      <c r="AX354">
        <v>7.7</v>
      </c>
      <c r="AY354" t="s">
        <v>10751</v>
      </c>
      <c r="AZ354" t="s">
        <v>10751</v>
      </c>
      <c r="BA354">
        <v>0.41299999999999998</v>
      </c>
      <c r="BB354">
        <v>0.109</v>
      </c>
      <c r="BC354">
        <v>0.22700000000000001</v>
      </c>
      <c r="BD354">
        <v>0.251</v>
      </c>
    </row>
    <row r="355" spans="1:56">
      <c r="A355" t="s">
        <v>10754</v>
      </c>
      <c r="B355">
        <v>6000</v>
      </c>
      <c r="C355">
        <v>2020</v>
      </c>
      <c r="D355">
        <v>187</v>
      </c>
      <c r="E355">
        <v>1.3620999999999999E-2</v>
      </c>
      <c r="F355">
        <v>21.30106</v>
      </c>
      <c r="H355">
        <v>16.831569999999999</v>
      </c>
      <c r="I355">
        <f t="shared" si="12"/>
        <v>0.22926281496999998</v>
      </c>
      <c r="K355">
        <v>14.76146</v>
      </c>
      <c r="L355">
        <v>18.82291</v>
      </c>
      <c r="M355">
        <v>536.52107999999998</v>
      </c>
      <c r="N355">
        <v>611.65634999999997</v>
      </c>
      <c r="O355">
        <v>479.84010000000001</v>
      </c>
      <c r="P355">
        <v>69.674970000000002</v>
      </c>
      <c r="Q355">
        <v>309.83319999999998</v>
      </c>
      <c r="R355">
        <v>377.94510000000002</v>
      </c>
      <c r="S355">
        <v>7.1524000000000001</v>
      </c>
      <c r="T355">
        <v>1.2754209999999999</v>
      </c>
      <c r="U355">
        <v>6.2991000000000005E-2</v>
      </c>
      <c r="V355">
        <v>52.136490000000002</v>
      </c>
      <c r="W355" t="s">
        <v>10751</v>
      </c>
      <c r="X355">
        <v>0.92300000000000004</v>
      </c>
      <c r="Y355">
        <v>7.6999999999999999E-2</v>
      </c>
      <c r="Z355" t="s">
        <v>10751</v>
      </c>
      <c r="AA355" t="s">
        <v>10751</v>
      </c>
      <c r="AB355">
        <v>1</v>
      </c>
      <c r="AC355" t="s">
        <v>10751</v>
      </c>
      <c r="AD355" t="s">
        <v>10751</v>
      </c>
      <c r="AE355" t="s">
        <v>10751</v>
      </c>
      <c r="AF355">
        <v>0.33600000000000002</v>
      </c>
      <c r="AG355">
        <v>0.502</v>
      </c>
      <c r="AH355" t="s">
        <v>10751</v>
      </c>
      <c r="AI355">
        <v>0.16300000000000001</v>
      </c>
      <c r="AJ355">
        <v>0.16300000000000001</v>
      </c>
      <c r="AK355" t="s">
        <v>10751</v>
      </c>
      <c r="AL355" t="s">
        <v>10751</v>
      </c>
      <c r="AM355" t="s">
        <v>10751</v>
      </c>
      <c r="AN355" t="s">
        <v>10751</v>
      </c>
      <c r="AO355">
        <v>2.4E-2</v>
      </c>
      <c r="AP355">
        <v>0.81399999999999995</v>
      </c>
      <c r="AQ355">
        <v>0.26600000000000001</v>
      </c>
      <c r="AR355">
        <v>0.36499999999999999</v>
      </c>
      <c r="AS355">
        <v>0.19700000000000001</v>
      </c>
      <c r="AT355">
        <v>0.80300000000000005</v>
      </c>
      <c r="AU355">
        <v>0.83699999999999997</v>
      </c>
      <c r="AV355">
        <v>7.8</v>
      </c>
      <c r="AW355" t="s">
        <v>10751</v>
      </c>
      <c r="AX355">
        <v>7.5</v>
      </c>
      <c r="AY355" t="s">
        <v>10751</v>
      </c>
      <c r="AZ355" t="s">
        <v>10751</v>
      </c>
      <c r="BA355">
        <v>0.48499999999999999</v>
      </c>
      <c r="BB355" t="s">
        <v>10751</v>
      </c>
      <c r="BC355">
        <v>8.8999999999999996E-2</v>
      </c>
      <c r="BD355">
        <v>0.42599999999999999</v>
      </c>
    </row>
    <row r="356" spans="1:56">
      <c r="A356" t="s">
        <v>10754</v>
      </c>
      <c r="B356">
        <v>6000</v>
      </c>
      <c r="C356">
        <v>2021</v>
      </c>
      <c r="D356">
        <v>354</v>
      </c>
      <c r="E356">
        <v>2.5628000000000001E-2</v>
      </c>
      <c r="F356">
        <v>23.546939999999999</v>
      </c>
      <c r="G356">
        <f>IFERROR(F356*E356,"")</f>
        <v>0.60346097832000001</v>
      </c>
      <c r="H356">
        <v>18.466349999999998</v>
      </c>
      <c r="I356">
        <f t="shared" si="12"/>
        <v>0.47325561779999997</v>
      </c>
      <c r="J356">
        <f>IFERROR(M356*E356,"")</f>
        <v>12.69679777412</v>
      </c>
      <c r="K356">
        <v>16.303660000000001</v>
      </c>
      <c r="L356">
        <v>20.519749999999998</v>
      </c>
      <c r="M356">
        <v>495.42678999999998</v>
      </c>
      <c r="N356">
        <v>560.65233999999998</v>
      </c>
      <c r="O356">
        <v>446.22156000000001</v>
      </c>
      <c r="P356">
        <v>68.855230000000006</v>
      </c>
      <c r="Q356">
        <v>283.50080000000003</v>
      </c>
      <c r="R356">
        <v>358.53140000000002</v>
      </c>
      <c r="S356">
        <v>7.2026000000000003</v>
      </c>
      <c r="T356">
        <v>1.3274680000000001</v>
      </c>
      <c r="U356">
        <v>5.9755000000000003E-2</v>
      </c>
      <c r="V356">
        <v>57.682220000000001</v>
      </c>
      <c r="W356" t="s">
        <v>10751</v>
      </c>
      <c r="X356">
        <v>0.91700000000000004</v>
      </c>
      <c r="Y356">
        <v>8.3000000000000004E-2</v>
      </c>
      <c r="Z356" t="s">
        <v>10751</v>
      </c>
      <c r="AA356" t="s">
        <v>10751</v>
      </c>
      <c r="AB356">
        <v>1</v>
      </c>
      <c r="AC356" t="s">
        <v>10751</v>
      </c>
      <c r="AD356" t="s">
        <v>10751</v>
      </c>
      <c r="AE356" t="s">
        <v>10751</v>
      </c>
      <c r="AF356">
        <v>0.4</v>
      </c>
      <c r="AG356">
        <v>0.33600000000000002</v>
      </c>
      <c r="AH356" t="s">
        <v>10751</v>
      </c>
      <c r="AI356">
        <v>0.26400000000000001</v>
      </c>
      <c r="AJ356">
        <v>0.26400000000000001</v>
      </c>
      <c r="AK356" t="s">
        <v>10751</v>
      </c>
      <c r="AL356" t="s">
        <v>10751</v>
      </c>
      <c r="AM356" t="s">
        <v>10751</v>
      </c>
      <c r="AN356" t="s">
        <v>10751</v>
      </c>
      <c r="AO356">
        <v>0.14299999999999999</v>
      </c>
      <c r="AP356">
        <v>0.59299999999999997</v>
      </c>
      <c r="AQ356">
        <v>0.40500000000000003</v>
      </c>
      <c r="AR356">
        <v>0.42799999999999999</v>
      </c>
      <c r="AS356">
        <v>0.14799999999999999</v>
      </c>
      <c r="AT356">
        <v>0.80100000000000005</v>
      </c>
      <c r="AU356">
        <v>0.73599999999999999</v>
      </c>
      <c r="AV356">
        <v>8.4</v>
      </c>
      <c r="AW356" t="s">
        <v>10751</v>
      </c>
      <c r="AX356">
        <v>7.2</v>
      </c>
      <c r="AY356" t="s">
        <v>10751</v>
      </c>
      <c r="AZ356" t="s">
        <v>10751</v>
      </c>
      <c r="BA356">
        <v>0.30399999999999999</v>
      </c>
      <c r="BB356" t="s">
        <v>10751</v>
      </c>
      <c r="BC356">
        <v>0.158</v>
      </c>
      <c r="BD356">
        <v>0.53800000000000003</v>
      </c>
    </row>
    <row r="357" spans="1:56">
      <c r="A357" t="s">
        <v>10754</v>
      </c>
      <c r="B357">
        <v>6000</v>
      </c>
      <c r="C357" t="s">
        <v>10752</v>
      </c>
      <c r="D357" t="s">
        <v>10751</v>
      </c>
      <c r="E357">
        <v>2.2515E-2</v>
      </c>
      <c r="F357">
        <v>25.35923</v>
      </c>
      <c r="H357">
        <v>19.703600000000002</v>
      </c>
      <c r="I357">
        <f t="shared" si="12"/>
        <v>0.44362655400000006</v>
      </c>
      <c r="K357">
        <v>17.520720000000001</v>
      </c>
      <c r="L357">
        <v>21.747599999999998</v>
      </c>
      <c r="M357">
        <v>462.03699</v>
      </c>
      <c r="N357">
        <v>519.56676000000004</v>
      </c>
      <c r="O357">
        <v>418.63733000000002</v>
      </c>
      <c r="P357">
        <v>70.785290000000003</v>
      </c>
      <c r="Q357">
        <v>260.75650000000002</v>
      </c>
      <c r="R357">
        <v>375.65179999999998</v>
      </c>
      <c r="S357">
        <v>6.6376999999999997</v>
      </c>
      <c r="T357">
        <v>1.5224819999999999</v>
      </c>
      <c r="U357">
        <v>6.2608999999999998E-2</v>
      </c>
      <c r="V357">
        <v>60.547319999999999</v>
      </c>
      <c r="W357" t="s">
        <v>10751</v>
      </c>
      <c r="X357">
        <v>0.95599999999999996</v>
      </c>
      <c r="Y357">
        <v>4.3999999999999997E-2</v>
      </c>
      <c r="Z357" t="s">
        <v>10751</v>
      </c>
      <c r="AA357" t="s">
        <v>10751</v>
      </c>
      <c r="AB357">
        <v>1</v>
      </c>
      <c r="AC357" t="s">
        <v>10751</v>
      </c>
      <c r="AD357" t="s">
        <v>10751</v>
      </c>
      <c r="AE357" t="s">
        <v>10751</v>
      </c>
      <c r="AF357">
        <v>0.49</v>
      </c>
      <c r="AG357">
        <v>0.30399999999999999</v>
      </c>
      <c r="AH357" t="s">
        <v>10751</v>
      </c>
      <c r="AI357">
        <v>0.20599999999999999</v>
      </c>
      <c r="AJ357">
        <v>0.20599999999999999</v>
      </c>
      <c r="AK357" t="s">
        <v>10751</v>
      </c>
      <c r="AL357" t="s">
        <v>10751</v>
      </c>
      <c r="AM357" t="s">
        <v>10751</v>
      </c>
      <c r="AN357" t="s">
        <v>10751</v>
      </c>
      <c r="AO357">
        <v>0.184</v>
      </c>
      <c r="AP357">
        <v>0.61</v>
      </c>
      <c r="AQ357">
        <v>0.64300000000000002</v>
      </c>
      <c r="AR357">
        <v>0.55500000000000005</v>
      </c>
      <c r="AS357">
        <v>0.27900000000000003</v>
      </c>
      <c r="AT357">
        <v>0.70699999999999996</v>
      </c>
      <c r="AU357">
        <v>0.79400000000000004</v>
      </c>
      <c r="AV357">
        <v>9.6999999999999993</v>
      </c>
      <c r="AW357" t="s">
        <v>10751</v>
      </c>
      <c r="AX357">
        <v>6.7</v>
      </c>
      <c r="AY357" t="s">
        <v>10751</v>
      </c>
      <c r="AZ357" t="s">
        <v>10751</v>
      </c>
      <c r="BA357" t="s">
        <v>10751</v>
      </c>
      <c r="BB357" t="s">
        <v>10751</v>
      </c>
      <c r="BC357">
        <v>0.10100000000000001</v>
      </c>
      <c r="BD357">
        <v>0.89900000000000002</v>
      </c>
    </row>
    <row r="358" spans="1:56">
      <c r="A358" t="s">
        <v>10750</v>
      </c>
      <c r="B358">
        <v>6500</v>
      </c>
      <c r="C358">
        <v>1975</v>
      </c>
      <c r="D358" t="s">
        <v>10751</v>
      </c>
      <c r="E358" t="s">
        <v>10751</v>
      </c>
      <c r="F358" t="s">
        <v>10751</v>
      </c>
      <c r="H358" t="s">
        <v>10751</v>
      </c>
      <c r="I358" t="str">
        <f t="shared" si="12"/>
        <v/>
      </c>
      <c r="K358" t="s">
        <v>10751</v>
      </c>
      <c r="L358" t="s">
        <v>10751</v>
      </c>
      <c r="M358" t="s">
        <v>10751</v>
      </c>
      <c r="N358" t="s">
        <v>10751</v>
      </c>
      <c r="O358" t="s">
        <v>10751</v>
      </c>
      <c r="P358" t="s">
        <v>10751</v>
      </c>
      <c r="Q358" t="s">
        <v>10751</v>
      </c>
      <c r="R358" t="s">
        <v>10751</v>
      </c>
      <c r="S358" t="s">
        <v>10751</v>
      </c>
      <c r="T358" t="s">
        <v>10751</v>
      </c>
      <c r="U358" t="s">
        <v>10751</v>
      </c>
      <c r="V358" t="s">
        <v>10751</v>
      </c>
      <c r="W358" t="s">
        <v>10751</v>
      </c>
      <c r="X358" t="s">
        <v>10751</v>
      </c>
      <c r="Y358" t="s">
        <v>10751</v>
      </c>
      <c r="Z358" t="s">
        <v>10751</v>
      </c>
      <c r="AA358" t="s">
        <v>10751</v>
      </c>
      <c r="AB358" t="s">
        <v>10751</v>
      </c>
      <c r="AC358" t="s">
        <v>10751</v>
      </c>
      <c r="AD358" t="s">
        <v>10751</v>
      </c>
      <c r="AE358" t="s">
        <v>10751</v>
      </c>
      <c r="AF358" t="s">
        <v>10751</v>
      </c>
      <c r="AG358" t="s">
        <v>10751</v>
      </c>
      <c r="AH358" t="s">
        <v>10751</v>
      </c>
      <c r="AI358" t="s">
        <v>10751</v>
      </c>
      <c r="AJ358" t="s">
        <v>10751</v>
      </c>
      <c r="AK358" t="s">
        <v>10751</v>
      </c>
      <c r="AL358" t="s">
        <v>10751</v>
      </c>
      <c r="AM358" t="s">
        <v>10751</v>
      </c>
      <c r="AN358" t="s">
        <v>10751</v>
      </c>
      <c r="AO358" t="s">
        <v>10751</v>
      </c>
      <c r="AP358" t="s">
        <v>10751</v>
      </c>
      <c r="AQ358" t="s">
        <v>10751</v>
      </c>
      <c r="AR358" t="s">
        <v>10751</v>
      </c>
      <c r="AS358" t="s">
        <v>10751</v>
      </c>
      <c r="AT358" t="s">
        <v>10751</v>
      </c>
      <c r="AU358" t="s">
        <v>10751</v>
      </c>
      <c r="AV358" t="s">
        <v>10751</v>
      </c>
      <c r="AW358" t="s">
        <v>10751</v>
      </c>
      <c r="AX358" t="s">
        <v>10751</v>
      </c>
      <c r="AY358" t="s">
        <v>10751</v>
      </c>
      <c r="AZ358" t="s">
        <v>10751</v>
      </c>
      <c r="BA358" t="s">
        <v>10751</v>
      </c>
      <c r="BB358" t="s">
        <v>10751</v>
      </c>
      <c r="BC358" t="s">
        <v>10751</v>
      </c>
      <c r="BD358" t="s">
        <v>10751</v>
      </c>
    </row>
    <row r="359" spans="1:56">
      <c r="A359" t="s">
        <v>10750</v>
      </c>
      <c r="B359">
        <v>6500</v>
      </c>
      <c r="C359">
        <v>1976</v>
      </c>
      <c r="D359" t="s">
        <v>10751</v>
      </c>
      <c r="E359" t="s">
        <v>10751</v>
      </c>
      <c r="F359" t="s">
        <v>10751</v>
      </c>
      <c r="H359" t="s">
        <v>10751</v>
      </c>
      <c r="I359" t="str">
        <f t="shared" si="12"/>
        <v/>
      </c>
      <c r="K359" t="s">
        <v>10751</v>
      </c>
      <c r="L359" t="s">
        <v>10751</v>
      </c>
      <c r="M359" t="s">
        <v>10751</v>
      </c>
      <c r="N359" t="s">
        <v>10751</v>
      </c>
      <c r="O359" t="s">
        <v>10751</v>
      </c>
      <c r="P359" t="s">
        <v>10751</v>
      </c>
      <c r="Q359" t="s">
        <v>10751</v>
      </c>
      <c r="R359" t="s">
        <v>10751</v>
      </c>
      <c r="S359" t="s">
        <v>10751</v>
      </c>
      <c r="T359" t="s">
        <v>10751</v>
      </c>
      <c r="U359" t="s">
        <v>10751</v>
      </c>
      <c r="V359" t="s">
        <v>10751</v>
      </c>
      <c r="W359" t="s">
        <v>10751</v>
      </c>
      <c r="X359" t="s">
        <v>10751</v>
      </c>
      <c r="Y359" t="s">
        <v>10751</v>
      </c>
      <c r="Z359" t="s">
        <v>10751</v>
      </c>
      <c r="AA359" t="s">
        <v>10751</v>
      </c>
      <c r="AB359" t="s">
        <v>10751</v>
      </c>
      <c r="AC359" t="s">
        <v>10751</v>
      </c>
      <c r="AD359" t="s">
        <v>10751</v>
      </c>
      <c r="AE359" t="s">
        <v>10751</v>
      </c>
      <c r="AF359" t="s">
        <v>10751</v>
      </c>
      <c r="AG359" t="s">
        <v>10751</v>
      </c>
      <c r="AH359" t="s">
        <v>10751</v>
      </c>
      <c r="AI359" t="s">
        <v>10751</v>
      </c>
      <c r="AJ359" t="s">
        <v>10751</v>
      </c>
      <c r="AK359" t="s">
        <v>10751</v>
      </c>
      <c r="AL359" t="s">
        <v>10751</v>
      </c>
      <c r="AM359" t="s">
        <v>10751</v>
      </c>
      <c r="AN359" t="s">
        <v>10751</v>
      </c>
      <c r="AO359" t="s">
        <v>10751</v>
      </c>
      <c r="AP359" t="s">
        <v>10751</v>
      </c>
      <c r="AQ359" t="s">
        <v>10751</v>
      </c>
      <c r="AR359" t="s">
        <v>10751</v>
      </c>
      <c r="AS359" t="s">
        <v>10751</v>
      </c>
      <c r="AT359" t="s">
        <v>10751</v>
      </c>
      <c r="AU359" t="s">
        <v>10751</v>
      </c>
      <c r="AV359" t="s">
        <v>10751</v>
      </c>
      <c r="AW359" t="s">
        <v>10751</v>
      </c>
      <c r="AX359" t="s">
        <v>10751</v>
      </c>
      <c r="AY359" t="s">
        <v>10751</v>
      </c>
      <c r="AZ359" t="s">
        <v>10751</v>
      </c>
      <c r="BA359" t="s">
        <v>10751</v>
      </c>
      <c r="BB359" t="s">
        <v>10751</v>
      </c>
      <c r="BC359" t="s">
        <v>10751</v>
      </c>
      <c r="BD359" t="s">
        <v>10751</v>
      </c>
    </row>
    <row r="360" spans="1:56">
      <c r="A360" t="s">
        <v>10750</v>
      </c>
      <c r="B360">
        <v>6500</v>
      </c>
      <c r="C360">
        <v>1977</v>
      </c>
      <c r="D360" t="s">
        <v>10751</v>
      </c>
      <c r="E360" t="s">
        <v>10751</v>
      </c>
      <c r="F360" t="s">
        <v>10751</v>
      </c>
      <c r="H360" t="s">
        <v>10751</v>
      </c>
      <c r="I360" t="str">
        <f t="shared" si="12"/>
        <v/>
      </c>
      <c r="K360" t="s">
        <v>10751</v>
      </c>
      <c r="L360" t="s">
        <v>10751</v>
      </c>
      <c r="M360" t="s">
        <v>10751</v>
      </c>
      <c r="N360" t="s">
        <v>10751</v>
      </c>
      <c r="O360" t="s">
        <v>10751</v>
      </c>
      <c r="P360" t="s">
        <v>10751</v>
      </c>
      <c r="Q360" t="s">
        <v>10751</v>
      </c>
      <c r="R360" t="s">
        <v>10751</v>
      </c>
      <c r="S360" t="s">
        <v>10751</v>
      </c>
      <c r="T360" t="s">
        <v>10751</v>
      </c>
      <c r="U360" t="s">
        <v>10751</v>
      </c>
      <c r="V360" t="s">
        <v>10751</v>
      </c>
      <c r="W360" t="s">
        <v>10751</v>
      </c>
      <c r="X360" t="s">
        <v>10751</v>
      </c>
      <c r="Y360" t="s">
        <v>10751</v>
      </c>
      <c r="Z360" t="s">
        <v>10751</v>
      </c>
      <c r="AA360" t="s">
        <v>10751</v>
      </c>
      <c r="AB360" t="s">
        <v>10751</v>
      </c>
      <c r="AC360" t="s">
        <v>10751</v>
      </c>
      <c r="AD360" t="s">
        <v>10751</v>
      </c>
      <c r="AE360" t="s">
        <v>10751</v>
      </c>
      <c r="AF360" t="s">
        <v>10751</v>
      </c>
      <c r="AG360" t="s">
        <v>10751</v>
      </c>
      <c r="AH360" t="s">
        <v>10751</v>
      </c>
      <c r="AI360" t="s">
        <v>10751</v>
      </c>
      <c r="AJ360" t="s">
        <v>10751</v>
      </c>
      <c r="AK360" t="s">
        <v>10751</v>
      </c>
      <c r="AL360" t="s">
        <v>10751</v>
      </c>
      <c r="AM360" t="s">
        <v>10751</v>
      </c>
      <c r="AN360" t="s">
        <v>10751</v>
      </c>
      <c r="AO360" t="s">
        <v>10751</v>
      </c>
      <c r="AP360" t="s">
        <v>10751</v>
      </c>
      <c r="AQ360" t="s">
        <v>10751</v>
      </c>
      <c r="AR360" t="s">
        <v>10751</v>
      </c>
      <c r="AS360" t="s">
        <v>10751</v>
      </c>
      <c r="AT360" t="s">
        <v>10751</v>
      </c>
      <c r="AU360" t="s">
        <v>10751</v>
      </c>
      <c r="AV360" t="s">
        <v>10751</v>
      </c>
      <c r="AW360" t="s">
        <v>10751</v>
      </c>
      <c r="AX360" t="s">
        <v>10751</v>
      </c>
      <c r="AY360" t="s">
        <v>10751</v>
      </c>
      <c r="AZ360" t="s">
        <v>10751</v>
      </c>
      <c r="BA360" t="s">
        <v>10751</v>
      </c>
      <c r="BB360" t="s">
        <v>10751</v>
      </c>
      <c r="BC360" t="s">
        <v>10751</v>
      </c>
      <c r="BD360" t="s">
        <v>10751</v>
      </c>
    </row>
    <row r="361" spans="1:56">
      <c r="A361" t="s">
        <v>10750</v>
      </c>
      <c r="B361">
        <v>6500</v>
      </c>
      <c r="C361">
        <v>1978</v>
      </c>
      <c r="D361" t="s">
        <v>10751</v>
      </c>
      <c r="E361" t="s">
        <v>10751</v>
      </c>
      <c r="F361" t="s">
        <v>10751</v>
      </c>
      <c r="H361" t="s">
        <v>10751</v>
      </c>
      <c r="I361" t="str">
        <f t="shared" si="12"/>
        <v/>
      </c>
      <c r="K361" t="s">
        <v>10751</v>
      </c>
      <c r="L361" t="s">
        <v>10751</v>
      </c>
      <c r="M361" t="s">
        <v>10751</v>
      </c>
      <c r="N361" t="s">
        <v>10751</v>
      </c>
      <c r="O361" t="s">
        <v>10751</v>
      </c>
      <c r="P361" t="s">
        <v>10751</v>
      </c>
      <c r="Q361" t="s">
        <v>10751</v>
      </c>
      <c r="R361" t="s">
        <v>10751</v>
      </c>
      <c r="S361" t="s">
        <v>10751</v>
      </c>
      <c r="T361" t="s">
        <v>10751</v>
      </c>
      <c r="U361" t="s">
        <v>10751</v>
      </c>
      <c r="V361" t="s">
        <v>10751</v>
      </c>
      <c r="W361" t="s">
        <v>10751</v>
      </c>
      <c r="X361" t="s">
        <v>10751</v>
      </c>
      <c r="Y361" t="s">
        <v>10751</v>
      </c>
      <c r="Z361" t="s">
        <v>10751</v>
      </c>
      <c r="AA361" t="s">
        <v>10751</v>
      </c>
      <c r="AB361" t="s">
        <v>10751</v>
      </c>
      <c r="AC361" t="s">
        <v>10751</v>
      </c>
      <c r="AD361" t="s">
        <v>10751</v>
      </c>
      <c r="AE361" t="s">
        <v>10751</v>
      </c>
      <c r="AF361" t="s">
        <v>10751</v>
      </c>
      <c r="AG361" t="s">
        <v>10751</v>
      </c>
      <c r="AH361" t="s">
        <v>10751</v>
      </c>
      <c r="AI361" t="s">
        <v>10751</v>
      </c>
      <c r="AJ361" t="s">
        <v>10751</v>
      </c>
      <c r="AK361" t="s">
        <v>10751</v>
      </c>
      <c r="AL361" t="s">
        <v>10751</v>
      </c>
      <c r="AM361" t="s">
        <v>10751</v>
      </c>
      <c r="AN361" t="s">
        <v>10751</v>
      </c>
      <c r="AO361" t="s">
        <v>10751</v>
      </c>
      <c r="AP361" t="s">
        <v>10751</v>
      </c>
      <c r="AQ361" t="s">
        <v>10751</v>
      </c>
      <c r="AR361" t="s">
        <v>10751</v>
      </c>
      <c r="AS361" t="s">
        <v>10751</v>
      </c>
      <c r="AT361" t="s">
        <v>10751</v>
      </c>
      <c r="AU361" t="s">
        <v>10751</v>
      </c>
      <c r="AV361" t="s">
        <v>10751</v>
      </c>
      <c r="AW361" t="s">
        <v>10751</v>
      </c>
      <c r="AX361" t="s">
        <v>10751</v>
      </c>
      <c r="AY361" t="s">
        <v>10751</v>
      </c>
      <c r="AZ361" t="s">
        <v>10751</v>
      </c>
      <c r="BA361" t="s">
        <v>10751</v>
      </c>
      <c r="BB361" t="s">
        <v>10751</v>
      </c>
      <c r="BC361" t="s">
        <v>10751</v>
      </c>
      <c r="BD361" t="s">
        <v>10751</v>
      </c>
    </row>
    <row r="362" spans="1:56">
      <c r="A362" t="s">
        <v>10750</v>
      </c>
      <c r="B362">
        <v>6500</v>
      </c>
      <c r="C362">
        <v>1979</v>
      </c>
      <c r="D362" t="s">
        <v>10751</v>
      </c>
      <c r="E362" t="s">
        <v>10751</v>
      </c>
      <c r="F362" t="s">
        <v>10751</v>
      </c>
      <c r="H362" t="s">
        <v>10751</v>
      </c>
      <c r="I362" t="str">
        <f t="shared" si="12"/>
        <v/>
      </c>
      <c r="K362" t="s">
        <v>10751</v>
      </c>
      <c r="L362" t="s">
        <v>10751</v>
      </c>
      <c r="M362" t="s">
        <v>10751</v>
      </c>
      <c r="N362" t="s">
        <v>10751</v>
      </c>
      <c r="O362" t="s">
        <v>10751</v>
      </c>
      <c r="P362" t="s">
        <v>10751</v>
      </c>
      <c r="Q362" t="s">
        <v>10751</v>
      </c>
      <c r="R362" t="s">
        <v>10751</v>
      </c>
      <c r="S362" t="s">
        <v>10751</v>
      </c>
      <c r="T362" t="s">
        <v>10751</v>
      </c>
      <c r="U362" t="s">
        <v>10751</v>
      </c>
      <c r="V362" t="s">
        <v>10751</v>
      </c>
      <c r="W362" t="s">
        <v>10751</v>
      </c>
      <c r="X362" t="s">
        <v>10751</v>
      </c>
      <c r="Y362" t="s">
        <v>10751</v>
      </c>
      <c r="Z362" t="s">
        <v>10751</v>
      </c>
      <c r="AA362" t="s">
        <v>10751</v>
      </c>
      <c r="AB362" t="s">
        <v>10751</v>
      </c>
      <c r="AC362" t="s">
        <v>10751</v>
      </c>
      <c r="AD362" t="s">
        <v>10751</v>
      </c>
      <c r="AE362" t="s">
        <v>10751</v>
      </c>
      <c r="AF362" t="s">
        <v>10751</v>
      </c>
      <c r="AG362" t="s">
        <v>10751</v>
      </c>
      <c r="AH362" t="s">
        <v>10751</v>
      </c>
      <c r="AI362" t="s">
        <v>10751</v>
      </c>
      <c r="AJ362" t="s">
        <v>10751</v>
      </c>
      <c r="AK362" t="s">
        <v>10751</v>
      </c>
      <c r="AL362" t="s">
        <v>10751</v>
      </c>
      <c r="AM362" t="s">
        <v>10751</v>
      </c>
      <c r="AN362" t="s">
        <v>10751</v>
      </c>
      <c r="AO362" t="s">
        <v>10751</v>
      </c>
      <c r="AP362" t="s">
        <v>10751</v>
      </c>
      <c r="AQ362" t="s">
        <v>10751</v>
      </c>
      <c r="AR362" t="s">
        <v>10751</v>
      </c>
      <c r="AS362" t="s">
        <v>10751</v>
      </c>
      <c r="AT362" t="s">
        <v>10751</v>
      </c>
      <c r="AU362" t="s">
        <v>10751</v>
      </c>
      <c r="AV362" t="s">
        <v>10751</v>
      </c>
      <c r="AW362" t="s">
        <v>10751</v>
      </c>
      <c r="AX362" t="s">
        <v>10751</v>
      </c>
      <c r="AY362" t="s">
        <v>10751</v>
      </c>
      <c r="AZ362" t="s">
        <v>10751</v>
      </c>
      <c r="BA362" t="s">
        <v>10751</v>
      </c>
      <c r="BB362" t="s">
        <v>10751</v>
      </c>
      <c r="BC362" t="s">
        <v>10751</v>
      </c>
      <c r="BD362" t="s">
        <v>10751</v>
      </c>
    </row>
    <row r="363" spans="1:56">
      <c r="A363" t="s">
        <v>10750</v>
      </c>
      <c r="B363">
        <v>6500</v>
      </c>
      <c r="C363">
        <v>1980</v>
      </c>
      <c r="D363" t="s">
        <v>10751</v>
      </c>
      <c r="E363" t="s">
        <v>10751</v>
      </c>
      <c r="F363" t="s">
        <v>10751</v>
      </c>
      <c r="H363" t="s">
        <v>10751</v>
      </c>
      <c r="I363" t="str">
        <f t="shared" si="12"/>
        <v/>
      </c>
      <c r="K363" t="s">
        <v>10751</v>
      </c>
      <c r="L363" t="s">
        <v>10751</v>
      </c>
      <c r="M363" t="s">
        <v>10751</v>
      </c>
      <c r="N363" t="s">
        <v>10751</v>
      </c>
      <c r="O363" t="s">
        <v>10751</v>
      </c>
      <c r="P363" t="s">
        <v>10751</v>
      </c>
      <c r="Q363" t="s">
        <v>10751</v>
      </c>
      <c r="R363" t="s">
        <v>10751</v>
      </c>
      <c r="S363" t="s">
        <v>10751</v>
      </c>
      <c r="T363" t="s">
        <v>10751</v>
      </c>
      <c r="U363" t="s">
        <v>10751</v>
      </c>
      <c r="V363" t="s">
        <v>10751</v>
      </c>
      <c r="W363" t="s">
        <v>10751</v>
      </c>
      <c r="X363" t="s">
        <v>10751</v>
      </c>
      <c r="Y363" t="s">
        <v>10751</v>
      </c>
      <c r="Z363" t="s">
        <v>10751</v>
      </c>
      <c r="AA363" t="s">
        <v>10751</v>
      </c>
      <c r="AB363" t="s">
        <v>10751</v>
      </c>
      <c r="AC363" t="s">
        <v>10751</v>
      </c>
      <c r="AD363" t="s">
        <v>10751</v>
      </c>
      <c r="AE363" t="s">
        <v>10751</v>
      </c>
      <c r="AF363" t="s">
        <v>10751</v>
      </c>
      <c r="AG363" t="s">
        <v>10751</v>
      </c>
      <c r="AH363" t="s">
        <v>10751</v>
      </c>
      <c r="AI363" t="s">
        <v>10751</v>
      </c>
      <c r="AJ363" t="s">
        <v>10751</v>
      </c>
      <c r="AK363" t="s">
        <v>10751</v>
      </c>
      <c r="AL363" t="s">
        <v>10751</v>
      </c>
      <c r="AM363" t="s">
        <v>10751</v>
      </c>
      <c r="AN363" t="s">
        <v>10751</v>
      </c>
      <c r="AO363" t="s">
        <v>10751</v>
      </c>
      <c r="AP363" t="s">
        <v>10751</v>
      </c>
      <c r="AQ363" t="s">
        <v>10751</v>
      </c>
      <c r="AR363" t="s">
        <v>10751</v>
      </c>
      <c r="AS363" t="s">
        <v>10751</v>
      </c>
      <c r="AT363" t="s">
        <v>10751</v>
      </c>
      <c r="AU363" t="s">
        <v>10751</v>
      </c>
      <c r="AV363" t="s">
        <v>10751</v>
      </c>
      <c r="AW363" t="s">
        <v>10751</v>
      </c>
      <c r="AX363" t="s">
        <v>10751</v>
      </c>
      <c r="AY363" t="s">
        <v>10751</v>
      </c>
      <c r="AZ363" t="s">
        <v>10751</v>
      </c>
      <c r="BA363" t="s">
        <v>10751</v>
      </c>
      <c r="BB363" t="s">
        <v>10751</v>
      </c>
      <c r="BC363" t="s">
        <v>10751</v>
      </c>
      <c r="BD363" t="s">
        <v>10751</v>
      </c>
    </row>
    <row r="364" spans="1:56">
      <c r="A364" t="s">
        <v>10750</v>
      </c>
      <c r="B364">
        <v>6500</v>
      </c>
      <c r="C364">
        <v>1981</v>
      </c>
      <c r="D364" t="s">
        <v>10751</v>
      </c>
      <c r="E364" t="s">
        <v>10751</v>
      </c>
      <c r="F364" t="s">
        <v>10751</v>
      </c>
      <c r="H364" t="s">
        <v>10751</v>
      </c>
      <c r="I364" t="str">
        <f t="shared" si="12"/>
        <v/>
      </c>
      <c r="K364" t="s">
        <v>10751</v>
      </c>
      <c r="L364" t="s">
        <v>10751</v>
      </c>
      <c r="M364" t="s">
        <v>10751</v>
      </c>
      <c r="N364" t="s">
        <v>10751</v>
      </c>
      <c r="O364" t="s">
        <v>10751</v>
      </c>
      <c r="P364" t="s">
        <v>10751</v>
      </c>
      <c r="Q364" t="s">
        <v>10751</v>
      </c>
      <c r="R364" t="s">
        <v>10751</v>
      </c>
      <c r="S364" t="s">
        <v>10751</v>
      </c>
      <c r="T364" t="s">
        <v>10751</v>
      </c>
      <c r="U364" t="s">
        <v>10751</v>
      </c>
      <c r="V364" t="s">
        <v>10751</v>
      </c>
      <c r="W364" t="s">
        <v>10751</v>
      </c>
      <c r="X364" t="s">
        <v>10751</v>
      </c>
      <c r="Y364" t="s">
        <v>10751</v>
      </c>
      <c r="Z364" t="s">
        <v>10751</v>
      </c>
      <c r="AA364" t="s">
        <v>10751</v>
      </c>
      <c r="AB364" t="s">
        <v>10751</v>
      </c>
      <c r="AC364" t="s">
        <v>10751</v>
      </c>
      <c r="AD364" t="s">
        <v>10751</v>
      </c>
      <c r="AE364" t="s">
        <v>10751</v>
      </c>
      <c r="AF364" t="s">
        <v>10751</v>
      </c>
      <c r="AG364" t="s">
        <v>10751</v>
      </c>
      <c r="AH364" t="s">
        <v>10751</v>
      </c>
      <c r="AI364" t="s">
        <v>10751</v>
      </c>
      <c r="AJ364" t="s">
        <v>10751</v>
      </c>
      <c r="AK364" t="s">
        <v>10751</v>
      </c>
      <c r="AL364" t="s">
        <v>10751</v>
      </c>
      <c r="AM364" t="s">
        <v>10751</v>
      </c>
      <c r="AN364" t="s">
        <v>10751</v>
      </c>
      <c r="AO364" t="s">
        <v>10751</v>
      </c>
      <c r="AP364" t="s">
        <v>10751</v>
      </c>
      <c r="AQ364" t="s">
        <v>10751</v>
      </c>
      <c r="AR364" t="s">
        <v>10751</v>
      </c>
      <c r="AS364" t="s">
        <v>10751</v>
      </c>
      <c r="AT364" t="s">
        <v>10751</v>
      </c>
      <c r="AU364" t="s">
        <v>10751</v>
      </c>
      <c r="AV364" t="s">
        <v>10751</v>
      </c>
      <c r="AW364" t="s">
        <v>10751</v>
      </c>
      <c r="AX364" t="s">
        <v>10751</v>
      </c>
      <c r="AY364" t="s">
        <v>10751</v>
      </c>
      <c r="AZ364" t="s">
        <v>10751</v>
      </c>
      <c r="BA364" t="s">
        <v>10751</v>
      </c>
      <c r="BB364" t="s">
        <v>10751</v>
      </c>
      <c r="BC364" t="s">
        <v>10751</v>
      </c>
      <c r="BD364" t="s">
        <v>10751</v>
      </c>
    </row>
    <row r="365" spans="1:56">
      <c r="A365" t="s">
        <v>10750</v>
      </c>
      <c r="B365">
        <v>6500</v>
      </c>
      <c r="C365">
        <v>1982</v>
      </c>
      <c r="D365" t="s">
        <v>10751</v>
      </c>
      <c r="E365" t="s">
        <v>10751</v>
      </c>
      <c r="F365" t="s">
        <v>10751</v>
      </c>
      <c r="H365" t="s">
        <v>10751</v>
      </c>
      <c r="I365" t="str">
        <f t="shared" si="12"/>
        <v/>
      </c>
      <c r="K365" t="s">
        <v>10751</v>
      </c>
      <c r="L365" t="s">
        <v>10751</v>
      </c>
      <c r="M365" t="s">
        <v>10751</v>
      </c>
      <c r="N365" t="s">
        <v>10751</v>
      </c>
      <c r="O365" t="s">
        <v>10751</v>
      </c>
      <c r="P365" t="s">
        <v>10751</v>
      </c>
      <c r="Q365" t="s">
        <v>10751</v>
      </c>
      <c r="R365" t="s">
        <v>10751</v>
      </c>
      <c r="S365" t="s">
        <v>10751</v>
      </c>
      <c r="T365" t="s">
        <v>10751</v>
      </c>
      <c r="U365" t="s">
        <v>10751</v>
      </c>
      <c r="V365" t="s">
        <v>10751</v>
      </c>
      <c r="W365" t="s">
        <v>10751</v>
      </c>
      <c r="X365" t="s">
        <v>10751</v>
      </c>
      <c r="Y365" t="s">
        <v>10751</v>
      </c>
      <c r="Z365" t="s">
        <v>10751</v>
      </c>
      <c r="AA365" t="s">
        <v>10751</v>
      </c>
      <c r="AB365" t="s">
        <v>10751</v>
      </c>
      <c r="AC365" t="s">
        <v>10751</v>
      </c>
      <c r="AD365" t="s">
        <v>10751</v>
      </c>
      <c r="AE365" t="s">
        <v>10751</v>
      </c>
      <c r="AF365" t="s">
        <v>10751</v>
      </c>
      <c r="AG365" t="s">
        <v>10751</v>
      </c>
      <c r="AH365" t="s">
        <v>10751</v>
      </c>
      <c r="AI365" t="s">
        <v>10751</v>
      </c>
      <c r="AJ365" t="s">
        <v>10751</v>
      </c>
      <c r="AK365" t="s">
        <v>10751</v>
      </c>
      <c r="AL365" t="s">
        <v>10751</v>
      </c>
      <c r="AM365" t="s">
        <v>10751</v>
      </c>
      <c r="AN365" t="s">
        <v>10751</v>
      </c>
      <c r="AO365" t="s">
        <v>10751</v>
      </c>
      <c r="AP365" t="s">
        <v>10751</v>
      </c>
      <c r="AQ365" t="s">
        <v>10751</v>
      </c>
      <c r="AR365" t="s">
        <v>10751</v>
      </c>
      <c r="AS365" t="s">
        <v>10751</v>
      </c>
      <c r="AT365" t="s">
        <v>10751</v>
      </c>
      <c r="AU365" t="s">
        <v>10751</v>
      </c>
      <c r="AV365" t="s">
        <v>10751</v>
      </c>
      <c r="AW365" t="s">
        <v>10751</v>
      </c>
      <c r="AX365" t="s">
        <v>10751</v>
      </c>
      <c r="AY365" t="s">
        <v>10751</v>
      </c>
      <c r="AZ365" t="s">
        <v>10751</v>
      </c>
      <c r="BA365" t="s">
        <v>10751</v>
      </c>
      <c r="BB365" t="s">
        <v>10751</v>
      </c>
      <c r="BC365" t="s">
        <v>10751</v>
      </c>
      <c r="BD365" t="s">
        <v>10751</v>
      </c>
    </row>
    <row r="366" spans="1:56">
      <c r="A366" t="s">
        <v>10750</v>
      </c>
      <c r="B366">
        <v>6500</v>
      </c>
      <c r="C366">
        <v>1983</v>
      </c>
      <c r="D366" t="s">
        <v>10751</v>
      </c>
      <c r="E366" t="s">
        <v>10751</v>
      </c>
      <c r="F366" t="s">
        <v>10751</v>
      </c>
      <c r="H366" t="s">
        <v>10751</v>
      </c>
      <c r="I366" t="str">
        <f t="shared" si="12"/>
        <v/>
      </c>
      <c r="K366" t="s">
        <v>10751</v>
      </c>
      <c r="L366" t="s">
        <v>10751</v>
      </c>
      <c r="M366" t="s">
        <v>10751</v>
      </c>
      <c r="N366" t="s">
        <v>10751</v>
      </c>
      <c r="O366" t="s">
        <v>10751</v>
      </c>
      <c r="P366" t="s">
        <v>10751</v>
      </c>
      <c r="Q366" t="s">
        <v>10751</v>
      </c>
      <c r="R366" t="s">
        <v>10751</v>
      </c>
      <c r="S366" t="s">
        <v>10751</v>
      </c>
      <c r="T366" t="s">
        <v>10751</v>
      </c>
      <c r="U366" t="s">
        <v>10751</v>
      </c>
      <c r="V366" t="s">
        <v>10751</v>
      </c>
      <c r="W366" t="s">
        <v>10751</v>
      </c>
      <c r="X366" t="s">
        <v>10751</v>
      </c>
      <c r="Y366" t="s">
        <v>10751</v>
      </c>
      <c r="Z366" t="s">
        <v>10751</v>
      </c>
      <c r="AA366" t="s">
        <v>10751</v>
      </c>
      <c r="AB366" t="s">
        <v>10751</v>
      </c>
      <c r="AC366" t="s">
        <v>10751</v>
      </c>
      <c r="AD366" t="s">
        <v>10751</v>
      </c>
      <c r="AE366" t="s">
        <v>10751</v>
      </c>
      <c r="AF366" t="s">
        <v>10751</v>
      </c>
      <c r="AG366" t="s">
        <v>10751</v>
      </c>
      <c r="AH366" t="s">
        <v>10751</v>
      </c>
      <c r="AI366" t="s">
        <v>10751</v>
      </c>
      <c r="AJ366" t="s">
        <v>10751</v>
      </c>
      <c r="AK366" t="s">
        <v>10751</v>
      </c>
      <c r="AL366" t="s">
        <v>10751</v>
      </c>
      <c r="AM366" t="s">
        <v>10751</v>
      </c>
      <c r="AN366" t="s">
        <v>10751</v>
      </c>
      <c r="AO366" t="s">
        <v>10751</v>
      </c>
      <c r="AP366" t="s">
        <v>10751</v>
      </c>
      <c r="AQ366" t="s">
        <v>10751</v>
      </c>
      <c r="AR366" t="s">
        <v>10751</v>
      </c>
      <c r="AS366" t="s">
        <v>10751</v>
      </c>
      <c r="AT366" t="s">
        <v>10751</v>
      </c>
      <c r="AU366" t="s">
        <v>10751</v>
      </c>
      <c r="AV366" t="s">
        <v>10751</v>
      </c>
      <c r="AW366" t="s">
        <v>10751</v>
      </c>
      <c r="AX366" t="s">
        <v>10751</v>
      </c>
      <c r="AY366" t="s">
        <v>10751</v>
      </c>
      <c r="AZ366" t="s">
        <v>10751</v>
      </c>
      <c r="BA366" t="s">
        <v>10751</v>
      </c>
      <c r="BB366" t="s">
        <v>10751</v>
      </c>
      <c r="BC366" t="s">
        <v>10751</v>
      </c>
      <c r="BD366" t="s">
        <v>10751</v>
      </c>
    </row>
    <row r="367" spans="1:56">
      <c r="A367" t="s">
        <v>10750</v>
      </c>
      <c r="B367">
        <v>6500</v>
      </c>
      <c r="C367">
        <v>1984</v>
      </c>
      <c r="D367" t="s">
        <v>10751</v>
      </c>
      <c r="E367" t="s">
        <v>10751</v>
      </c>
      <c r="F367" t="s">
        <v>10751</v>
      </c>
      <c r="H367" t="s">
        <v>10751</v>
      </c>
      <c r="I367" t="str">
        <f t="shared" si="12"/>
        <v/>
      </c>
      <c r="K367" t="s">
        <v>10751</v>
      </c>
      <c r="L367" t="s">
        <v>10751</v>
      </c>
      <c r="M367" t="s">
        <v>10751</v>
      </c>
      <c r="N367" t="s">
        <v>10751</v>
      </c>
      <c r="O367" t="s">
        <v>10751</v>
      </c>
      <c r="P367" t="s">
        <v>10751</v>
      </c>
      <c r="Q367" t="s">
        <v>10751</v>
      </c>
      <c r="R367" t="s">
        <v>10751</v>
      </c>
      <c r="S367" t="s">
        <v>10751</v>
      </c>
      <c r="T367" t="s">
        <v>10751</v>
      </c>
      <c r="U367" t="s">
        <v>10751</v>
      </c>
      <c r="V367" t="s">
        <v>10751</v>
      </c>
      <c r="W367" t="s">
        <v>10751</v>
      </c>
      <c r="X367" t="s">
        <v>10751</v>
      </c>
      <c r="Y367" t="s">
        <v>10751</v>
      </c>
      <c r="Z367" t="s">
        <v>10751</v>
      </c>
      <c r="AA367" t="s">
        <v>10751</v>
      </c>
      <c r="AB367" t="s">
        <v>10751</v>
      </c>
      <c r="AC367" t="s">
        <v>10751</v>
      </c>
      <c r="AD367" t="s">
        <v>10751</v>
      </c>
      <c r="AE367" t="s">
        <v>10751</v>
      </c>
      <c r="AF367" t="s">
        <v>10751</v>
      </c>
      <c r="AG367" t="s">
        <v>10751</v>
      </c>
      <c r="AH367" t="s">
        <v>10751</v>
      </c>
      <c r="AI367" t="s">
        <v>10751</v>
      </c>
      <c r="AJ367" t="s">
        <v>10751</v>
      </c>
      <c r="AK367" t="s">
        <v>10751</v>
      </c>
      <c r="AL367" t="s">
        <v>10751</v>
      </c>
      <c r="AM367" t="s">
        <v>10751</v>
      </c>
      <c r="AN367" t="s">
        <v>10751</v>
      </c>
      <c r="AO367" t="s">
        <v>10751</v>
      </c>
      <c r="AP367" t="s">
        <v>10751</v>
      </c>
      <c r="AQ367" t="s">
        <v>10751</v>
      </c>
      <c r="AR367" t="s">
        <v>10751</v>
      </c>
      <c r="AS367" t="s">
        <v>10751</v>
      </c>
      <c r="AT367" t="s">
        <v>10751</v>
      </c>
      <c r="AU367" t="s">
        <v>10751</v>
      </c>
      <c r="AV367" t="s">
        <v>10751</v>
      </c>
      <c r="AW367" t="s">
        <v>10751</v>
      </c>
      <c r="AX367" t="s">
        <v>10751</v>
      </c>
      <c r="AY367" t="s">
        <v>10751</v>
      </c>
      <c r="AZ367" t="s">
        <v>10751</v>
      </c>
      <c r="BA367" t="s">
        <v>10751</v>
      </c>
      <c r="BB367" t="s">
        <v>10751</v>
      </c>
      <c r="BC367" t="s">
        <v>10751</v>
      </c>
      <c r="BD367" t="s">
        <v>10751</v>
      </c>
    </row>
    <row r="368" spans="1:56">
      <c r="A368" t="s">
        <v>10750</v>
      </c>
      <c r="B368">
        <v>6500</v>
      </c>
      <c r="C368">
        <v>1985</v>
      </c>
      <c r="D368" t="s">
        <v>10751</v>
      </c>
      <c r="E368" t="s">
        <v>10751</v>
      </c>
      <c r="F368" t="s">
        <v>10751</v>
      </c>
      <c r="H368" t="s">
        <v>10751</v>
      </c>
      <c r="I368" t="str">
        <f t="shared" si="12"/>
        <v/>
      </c>
      <c r="K368" t="s">
        <v>10751</v>
      </c>
      <c r="L368" t="s">
        <v>10751</v>
      </c>
      <c r="M368" t="s">
        <v>10751</v>
      </c>
      <c r="N368" t="s">
        <v>10751</v>
      </c>
      <c r="O368" t="s">
        <v>10751</v>
      </c>
      <c r="P368" t="s">
        <v>10751</v>
      </c>
      <c r="Q368" t="s">
        <v>10751</v>
      </c>
      <c r="R368" t="s">
        <v>10751</v>
      </c>
      <c r="S368" t="s">
        <v>10751</v>
      </c>
      <c r="T368" t="s">
        <v>10751</v>
      </c>
      <c r="U368" t="s">
        <v>10751</v>
      </c>
      <c r="V368" t="s">
        <v>10751</v>
      </c>
      <c r="W368" t="s">
        <v>10751</v>
      </c>
      <c r="X368" t="s">
        <v>10751</v>
      </c>
      <c r="Y368" t="s">
        <v>10751</v>
      </c>
      <c r="Z368" t="s">
        <v>10751</v>
      </c>
      <c r="AA368" t="s">
        <v>10751</v>
      </c>
      <c r="AB368" t="s">
        <v>10751</v>
      </c>
      <c r="AC368" t="s">
        <v>10751</v>
      </c>
      <c r="AD368" t="s">
        <v>10751</v>
      </c>
      <c r="AE368" t="s">
        <v>10751</v>
      </c>
      <c r="AF368" t="s">
        <v>10751</v>
      </c>
      <c r="AG368" t="s">
        <v>10751</v>
      </c>
      <c r="AH368" t="s">
        <v>10751</v>
      </c>
      <c r="AI368" t="s">
        <v>10751</v>
      </c>
      <c r="AJ368" t="s">
        <v>10751</v>
      </c>
      <c r="AK368" t="s">
        <v>10751</v>
      </c>
      <c r="AL368" t="s">
        <v>10751</v>
      </c>
      <c r="AM368" t="s">
        <v>10751</v>
      </c>
      <c r="AN368" t="s">
        <v>10751</v>
      </c>
      <c r="AO368" t="s">
        <v>10751</v>
      </c>
      <c r="AP368" t="s">
        <v>10751</v>
      </c>
      <c r="AQ368" t="s">
        <v>10751</v>
      </c>
      <c r="AR368" t="s">
        <v>10751</v>
      </c>
      <c r="AS368" t="s">
        <v>10751</v>
      </c>
      <c r="AT368" t="s">
        <v>10751</v>
      </c>
      <c r="AU368" t="s">
        <v>10751</v>
      </c>
      <c r="AV368" t="s">
        <v>10751</v>
      </c>
      <c r="AW368" t="s">
        <v>10751</v>
      </c>
      <c r="AX368" t="s">
        <v>10751</v>
      </c>
      <c r="AY368" t="s">
        <v>10751</v>
      </c>
      <c r="AZ368" t="s">
        <v>10751</v>
      </c>
      <c r="BA368" t="s">
        <v>10751</v>
      </c>
      <c r="BB368" t="s">
        <v>10751</v>
      </c>
      <c r="BC368" t="s">
        <v>10751</v>
      </c>
      <c r="BD368" t="s">
        <v>10751</v>
      </c>
    </row>
    <row r="369" spans="1:56">
      <c r="A369" t="s">
        <v>10750</v>
      </c>
      <c r="B369">
        <v>6500</v>
      </c>
      <c r="C369">
        <v>1986</v>
      </c>
      <c r="D369" t="s">
        <v>10751</v>
      </c>
      <c r="E369" t="s">
        <v>10751</v>
      </c>
      <c r="F369" t="s">
        <v>10751</v>
      </c>
      <c r="H369" t="s">
        <v>10751</v>
      </c>
      <c r="I369" t="str">
        <f t="shared" si="12"/>
        <v/>
      </c>
      <c r="K369" t="s">
        <v>10751</v>
      </c>
      <c r="L369" t="s">
        <v>10751</v>
      </c>
      <c r="M369" t="s">
        <v>10751</v>
      </c>
      <c r="N369" t="s">
        <v>10751</v>
      </c>
      <c r="O369" t="s">
        <v>10751</v>
      </c>
      <c r="P369" t="s">
        <v>10751</v>
      </c>
      <c r="Q369" t="s">
        <v>10751</v>
      </c>
      <c r="R369" t="s">
        <v>10751</v>
      </c>
      <c r="S369" t="s">
        <v>10751</v>
      </c>
      <c r="T369" t="s">
        <v>10751</v>
      </c>
      <c r="U369" t="s">
        <v>10751</v>
      </c>
      <c r="V369" t="s">
        <v>10751</v>
      </c>
      <c r="W369" t="s">
        <v>10751</v>
      </c>
      <c r="X369" t="s">
        <v>10751</v>
      </c>
      <c r="Y369" t="s">
        <v>10751</v>
      </c>
      <c r="Z369" t="s">
        <v>10751</v>
      </c>
      <c r="AA369" t="s">
        <v>10751</v>
      </c>
      <c r="AB369" t="s">
        <v>10751</v>
      </c>
      <c r="AC369" t="s">
        <v>10751</v>
      </c>
      <c r="AD369" t="s">
        <v>10751</v>
      </c>
      <c r="AE369" t="s">
        <v>10751</v>
      </c>
      <c r="AF369" t="s">
        <v>10751</v>
      </c>
      <c r="AG369" t="s">
        <v>10751</v>
      </c>
      <c r="AH369" t="s">
        <v>10751</v>
      </c>
      <c r="AI369" t="s">
        <v>10751</v>
      </c>
      <c r="AJ369" t="s">
        <v>10751</v>
      </c>
      <c r="AK369" t="s">
        <v>10751</v>
      </c>
      <c r="AL369" t="s">
        <v>10751</v>
      </c>
      <c r="AM369" t="s">
        <v>10751</v>
      </c>
      <c r="AN369" t="s">
        <v>10751</v>
      </c>
      <c r="AO369" t="s">
        <v>10751</v>
      </c>
      <c r="AP369" t="s">
        <v>10751</v>
      </c>
      <c r="AQ369" t="s">
        <v>10751</v>
      </c>
      <c r="AR369" t="s">
        <v>10751</v>
      </c>
      <c r="AS369" t="s">
        <v>10751</v>
      </c>
      <c r="AT369" t="s">
        <v>10751</v>
      </c>
      <c r="AU369" t="s">
        <v>10751</v>
      </c>
      <c r="AV369" t="s">
        <v>10751</v>
      </c>
      <c r="AW369" t="s">
        <v>10751</v>
      </c>
      <c r="AX369" t="s">
        <v>10751</v>
      </c>
      <c r="AY369" t="s">
        <v>10751</v>
      </c>
      <c r="AZ369" t="s">
        <v>10751</v>
      </c>
      <c r="BA369" t="s">
        <v>10751</v>
      </c>
      <c r="BB369" t="s">
        <v>10751</v>
      </c>
      <c r="BC369" t="s">
        <v>10751</v>
      </c>
      <c r="BD369" t="s">
        <v>10751</v>
      </c>
    </row>
    <row r="370" spans="1:56">
      <c r="A370" t="s">
        <v>10750</v>
      </c>
      <c r="B370">
        <v>6500</v>
      </c>
      <c r="C370">
        <v>1987</v>
      </c>
      <c r="D370" t="s">
        <v>10751</v>
      </c>
      <c r="E370" t="s">
        <v>10751</v>
      </c>
      <c r="F370" t="s">
        <v>10751</v>
      </c>
      <c r="H370" t="s">
        <v>10751</v>
      </c>
      <c r="I370" t="str">
        <f t="shared" si="12"/>
        <v/>
      </c>
      <c r="K370" t="s">
        <v>10751</v>
      </c>
      <c r="L370" t="s">
        <v>10751</v>
      </c>
      <c r="M370" t="s">
        <v>10751</v>
      </c>
      <c r="N370" t="s">
        <v>10751</v>
      </c>
      <c r="O370" t="s">
        <v>10751</v>
      </c>
      <c r="P370" t="s">
        <v>10751</v>
      </c>
      <c r="Q370" t="s">
        <v>10751</v>
      </c>
      <c r="R370" t="s">
        <v>10751</v>
      </c>
      <c r="S370" t="s">
        <v>10751</v>
      </c>
      <c r="T370" t="s">
        <v>10751</v>
      </c>
      <c r="U370" t="s">
        <v>10751</v>
      </c>
      <c r="V370" t="s">
        <v>10751</v>
      </c>
      <c r="W370" t="s">
        <v>10751</v>
      </c>
      <c r="X370" t="s">
        <v>10751</v>
      </c>
      <c r="Y370" t="s">
        <v>10751</v>
      </c>
      <c r="Z370" t="s">
        <v>10751</v>
      </c>
      <c r="AA370" t="s">
        <v>10751</v>
      </c>
      <c r="AB370" t="s">
        <v>10751</v>
      </c>
      <c r="AC370" t="s">
        <v>10751</v>
      </c>
      <c r="AD370" t="s">
        <v>10751</v>
      </c>
      <c r="AE370" t="s">
        <v>10751</v>
      </c>
      <c r="AF370" t="s">
        <v>10751</v>
      </c>
      <c r="AG370" t="s">
        <v>10751</v>
      </c>
      <c r="AH370" t="s">
        <v>10751</v>
      </c>
      <c r="AI370" t="s">
        <v>10751</v>
      </c>
      <c r="AJ370" t="s">
        <v>10751</v>
      </c>
      <c r="AK370" t="s">
        <v>10751</v>
      </c>
      <c r="AL370" t="s">
        <v>10751</v>
      </c>
      <c r="AM370" t="s">
        <v>10751</v>
      </c>
      <c r="AN370" t="s">
        <v>10751</v>
      </c>
      <c r="AO370" t="s">
        <v>10751</v>
      </c>
      <c r="AP370" t="s">
        <v>10751</v>
      </c>
      <c r="AQ370" t="s">
        <v>10751</v>
      </c>
      <c r="AR370" t="s">
        <v>10751</v>
      </c>
      <c r="AS370" t="s">
        <v>10751</v>
      </c>
      <c r="AT370" t="s">
        <v>10751</v>
      </c>
      <c r="AU370" t="s">
        <v>10751</v>
      </c>
      <c r="AV370" t="s">
        <v>10751</v>
      </c>
      <c r="AW370" t="s">
        <v>10751</v>
      </c>
      <c r="AX370" t="s">
        <v>10751</v>
      </c>
      <c r="AY370" t="s">
        <v>10751</v>
      </c>
      <c r="AZ370" t="s">
        <v>10751</v>
      </c>
      <c r="BA370" t="s">
        <v>10751</v>
      </c>
      <c r="BB370" t="s">
        <v>10751</v>
      </c>
      <c r="BC370" t="s">
        <v>10751</v>
      </c>
      <c r="BD370" t="s">
        <v>10751</v>
      </c>
    </row>
    <row r="371" spans="1:56">
      <c r="A371" t="s">
        <v>10750</v>
      </c>
      <c r="B371">
        <v>6500</v>
      </c>
      <c r="C371">
        <v>1988</v>
      </c>
      <c r="D371" t="s">
        <v>10751</v>
      </c>
      <c r="E371" t="s">
        <v>10751</v>
      </c>
      <c r="F371" t="s">
        <v>10751</v>
      </c>
      <c r="H371" t="s">
        <v>10751</v>
      </c>
      <c r="I371" t="str">
        <f t="shared" si="12"/>
        <v/>
      </c>
      <c r="K371" t="s">
        <v>10751</v>
      </c>
      <c r="L371" t="s">
        <v>10751</v>
      </c>
      <c r="M371" t="s">
        <v>10751</v>
      </c>
      <c r="N371" t="s">
        <v>10751</v>
      </c>
      <c r="O371" t="s">
        <v>10751</v>
      </c>
      <c r="P371" t="s">
        <v>10751</v>
      </c>
      <c r="Q371" t="s">
        <v>10751</v>
      </c>
      <c r="R371" t="s">
        <v>10751</v>
      </c>
      <c r="S371" t="s">
        <v>10751</v>
      </c>
      <c r="T371" t="s">
        <v>10751</v>
      </c>
      <c r="U371" t="s">
        <v>10751</v>
      </c>
      <c r="V371" t="s">
        <v>10751</v>
      </c>
      <c r="W371" t="s">
        <v>10751</v>
      </c>
      <c r="X371" t="s">
        <v>10751</v>
      </c>
      <c r="Y371" t="s">
        <v>10751</v>
      </c>
      <c r="Z371" t="s">
        <v>10751</v>
      </c>
      <c r="AA371" t="s">
        <v>10751</v>
      </c>
      <c r="AB371" t="s">
        <v>10751</v>
      </c>
      <c r="AC371" t="s">
        <v>10751</v>
      </c>
      <c r="AD371" t="s">
        <v>10751</v>
      </c>
      <c r="AE371" t="s">
        <v>10751</v>
      </c>
      <c r="AF371" t="s">
        <v>10751</v>
      </c>
      <c r="AG371" t="s">
        <v>10751</v>
      </c>
      <c r="AH371" t="s">
        <v>10751</v>
      </c>
      <c r="AI371" t="s">
        <v>10751</v>
      </c>
      <c r="AJ371" t="s">
        <v>10751</v>
      </c>
      <c r="AK371" t="s">
        <v>10751</v>
      </c>
      <c r="AL371" t="s">
        <v>10751</v>
      </c>
      <c r="AM371" t="s">
        <v>10751</v>
      </c>
      <c r="AN371" t="s">
        <v>10751</v>
      </c>
      <c r="AO371" t="s">
        <v>10751</v>
      </c>
      <c r="AP371" t="s">
        <v>10751</v>
      </c>
      <c r="AQ371" t="s">
        <v>10751</v>
      </c>
      <c r="AR371" t="s">
        <v>10751</v>
      </c>
      <c r="AS371" t="s">
        <v>10751</v>
      </c>
      <c r="AT371" t="s">
        <v>10751</v>
      </c>
      <c r="AU371" t="s">
        <v>10751</v>
      </c>
      <c r="AV371" t="s">
        <v>10751</v>
      </c>
      <c r="AW371" t="s">
        <v>10751</v>
      </c>
      <c r="AX371" t="s">
        <v>10751</v>
      </c>
      <c r="AY371" t="s">
        <v>10751</v>
      </c>
      <c r="AZ371" t="s">
        <v>10751</v>
      </c>
      <c r="BA371" t="s">
        <v>10751</v>
      </c>
      <c r="BB371" t="s">
        <v>10751</v>
      </c>
      <c r="BC371" t="s">
        <v>10751</v>
      </c>
      <c r="BD371" t="s">
        <v>10751</v>
      </c>
    </row>
    <row r="372" spans="1:56">
      <c r="A372" t="s">
        <v>10750</v>
      </c>
      <c r="B372">
        <v>6500</v>
      </c>
      <c r="C372">
        <v>1989</v>
      </c>
      <c r="D372" t="s">
        <v>10751</v>
      </c>
      <c r="E372" t="s">
        <v>10751</v>
      </c>
      <c r="F372" t="s">
        <v>10751</v>
      </c>
      <c r="H372" t="s">
        <v>10751</v>
      </c>
      <c r="I372" t="str">
        <f t="shared" si="12"/>
        <v/>
      </c>
      <c r="K372" t="s">
        <v>10751</v>
      </c>
      <c r="L372" t="s">
        <v>10751</v>
      </c>
      <c r="M372" t="s">
        <v>10751</v>
      </c>
      <c r="N372" t="s">
        <v>10751</v>
      </c>
      <c r="O372" t="s">
        <v>10751</v>
      </c>
      <c r="P372" t="s">
        <v>10751</v>
      </c>
      <c r="Q372" t="s">
        <v>10751</v>
      </c>
      <c r="R372" t="s">
        <v>10751</v>
      </c>
      <c r="S372" t="s">
        <v>10751</v>
      </c>
      <c r="T372" t="s">
        <v>10751</v>
      </c>
      <c r="U372" t="s">
        <v>10751</v>
      </c>
      <c r="V372" t="s">
        <v>10751</v>
      </c>
      <c r="W372" t="s">
        <v>10751</v>
      </c>
      <c r="X372" t="s">
        <v>10751</v>
      </c>
      <c r="Y372" t="s">
        <v>10751</v>
      </c>
      <c r="Z372" t="s">
        <v>10751</v>
      </c>
      <c r="AA372" t="s">
        <v>10751</v>
      </c>
      <c r="AB372" t="s">
        <v>10751</v>
      </c>
      <c r="AC372" t="s">
        <v>10751</v>
      </c>
      <c r="AD372" t="s">
        <v>10751</v>
      </c>
      <c r="AE372" t="s">
        <v>10751</v>
      </c>
      <c r="AF372" t="s">
        <v>10751</v>
      </c>
      <c r="AG372" t="s">
        <v>10751</v>
      </c>
      <c r="AH372" t="s">
        <v>10751</v>
      </c>
      <c r="AI372" t="s">
        <v>10751</v>
      </c>
      <c r="AJ372" t="s">
        <v>10751</v>
      </c>
      <c r="AK372" t="s">
        <v>10751</v>
      </c>
      <c r="AL372" t="s">
        <v>10751</v>
      </c>
      <c r="AM372" t="s">
        <v>10751</v>
      </c>
      <c r="AN372" t="s">
        <v>10751</v>
      </c>
      <c r="AO372" t="s">
        <v>10751</v>
      </c>
      <c r="AP372" t="s">
        <v>10751</v>
      </c>
      <c r="AQ372" t="s">
        <v>10751</v>
      </c>
      <c r="AR372" t="s">
        <v>10751</v>
      </c>
      <c r="AS372" t="s">
        <v>10751</v>
      </c>
      <c r="AT372" t="s">
        <v>10751</v>
      </c>
      <c r="AU372" t="s">
        <v>10751</v>
      </c>
      <c r="AV372" t="s">
        <v>10751</v>
      </c>
      <c r="AW372" t="s">
        <v>10751</v>
      </c>
      <c r="AX372" t="s">
        <v>10751</v>
      </c>
      <c r="AY372" t="s">
        <v>10751</v>
      </c>
      <c r="AZ372" t="s">
        <v>10751</v>
      </c>
      <c r="BA372" t="s">
        <v>10751</v>
      </c>
      <c r="BB372" t="s">
        <v>10751</v>
      </c>
      <c r="BC372" t="s">
        <v>10751</v>
      </c>
      <c r="BD372" t="s">
        <v>10751</v>
      </c>
    </row>
    <row r="373" spans="1:56">
      <c r="A373" t="s">
        <v>10750</v>
      </c>
      <c r="B373">
        <v>6500</v>
      </c>
      <c r="C373">
        <v>1990</v>
      </c>
      <c r="D373" t="s">
        <v>10751</v>
      </c>
      <c r="E373" t="s">
        <v>10751</v>
      </c>
      <c r="F373" t="s">
        <v>10751</v>
      </c>
      <c r="H373" t="s">
        <v>10751</v>
      </c>
      <c r="I373" t="str">
        <f t="shared" si="12"/>
        <v/>
      </c>
      <c r="K373" t="s">
        <v>10751</v>
      </c>
      <c r="L373" t="s">
        <v>10751</v>
      </c>
      <c r="M373" t="s">
        <v>10751</v>
      </c>
      <c r="N373" t="s">
        <v>10751</v>
      </c>
      <c r="O373" t="s">
        <v>10751</v>
      </c>
      <c r="P373" t="s">
        <v>10751</v>
      </c>
      <c r="Q373" t="s">
        <v>10751</v>
      </c>
      <c r="R373" t="s">
        <v>10751</v>
      </c>
      <c r="S373" t="s">
        <v>10751</v>
      </c>
      <c r="T373" t="s">
        <v>10751</v>
      </c>
      <c r="U373" t="s">
        <v>10751</v>
      </c>
      <c r="V373" t="s">
        <v>10751</v>
      </c>
      <c r="W373" t="s">
        <v>10751</v>
      </c>
      <c r="X373" t="s">
        <v>10751</v>
      </c>
      <c r="Y373" t="s">
        <v>10751</v>
      </c>
      <c r="Z373" t="s">
        <v>10751</v>
      </c>
      <c r="AA373" t="s">
        <v>10751</v>
      </c>
      <c r="AB373" t="s">
        <v>10751</v>
      </c>
      <c r="AC373" t="s">
        <v>10751</v>
      </c>
      <c r="AD373" t="s">
        <v>10751</v>
      </c>
      <c r="AE373" t="s">
        <v>10751</v>
      </c>
      <c r="AF373" t="s">
        <v>10751</v>
      </c>
      <c r="AG373" t="s">
        <v>10751</v>
      </c>
      <c r="AH373" t="s">
        <v>10751</v>
      </c>
      <c r="AI373" t="s">
        <v>10751</v>
      </c>
      <c r="AJ373" t="s">
        <v>10751</v>
      </c>
      <c r="AK373" t="s">
        <v>10751</v>
      </c>
      <c r="AL373" t="s">
        <v>10751</v>
      </c>
      <c r="AM373" t="s">
        <v>10751</v>
      </c>
      <c r="AN373" t="s">
        <v>10751</v>
      </c>
      <c r="AO373" t="s">
        <v>10751</v>
      </c>
      <c r="AP373" t="s">
        <v>10751</v>
      </c>
      <c r="AQ373" t="s">
        <v>10751</v>
      </c>
      <c r="AR373" t="s">
        <v>10751</v>
      </c>
      <c r="AS373" t="s">
        <v>10751</v>
      </c>
      <c r="AT373" t="s">
        <v>10751</v>
      </c>
      <c r="AU373" t="s">
        <v>10751</v>
      </c>
      <c r="AV373" t="s">
        <v>10751</v>
      </c>
      <c r="AW373" t="s">
        <v>10751</v>
      </c>
      <c r="AX373" t="s">
        <v>10751</v>
      </c>
      <c r="AY373" t="s">
        <v>10751</v>
      </c>
      <c r="AZ373" t="s">
        <v>10751</v>
      </c>
      <c r="BA373" t="s">
        <v>10751</v>
      </c>
      <c r="BB373" t="s">
        <v>10751</v>
      </c>
      <c r="BC373" t="s">
        <v>10751</v>
      </c>
      <c r="BD373" t="s">
        <v>10751</v>
      </c>
    </row>
    <row r="374" spans="1:56">
      <c r="A374" t="s">
        <v>10750</v>
      </c>
      <c r="B374">
        <v>6500</v>
      </c>
      <c r="C374">
        <v>1991</v>
      </c>
      <c r="D374" t="s">
        <v>10751</v>
      </c>
      <c r="E374" t="s">
        <v>10751</v>
      </c>
      <c r="F374" t="s">
        <v>10751</v>
      </c>
      <c r="H374" t="s">
        <v>10751</v>
      </c>
      <c r="I374" t="str">
        <f t="shared" si="12"/>
        <v/>
      </c>
      <c r="K374" t="s">
        <v>10751</v>
      </c>
      <c r="L374" t="s">
        <v>10751</v>
      </c>
      <c r="M374" t="s">
        <v>10751</v>
      </c>
      <c r="N374" t="s">
        <v>10751</v>
      </c>
      <c r="O374" t="s">
        <v>10751</v>
      </c>
      <c r="P374" t="s">
        <v>10751</v>
      </c>
      <c r="Q374" t="s">
        <v>10751</v>
      </c>
      <c r="R374" t="s">
        <v>10751</v>
      </c>
      <c r="S374" t="s">
        <v>10751</v>
      </c>
      <c r="T374" t="s">
        <v>10751</v>
      </c>
      <c r="U374" t="s">
        <v>10751</v>
      </c>
      <c r="V374" t="s">
        <v>10751</v>
      </c>
      <c r="W374" t="s">
        <v>10751</v>
      </c>
      <c r="X374" t="s">
        <v>10751</v>
      </c>
      <c r="Y374" t="s">
        <v>10751</v>
      </c>
      <c r="Z374" t="s">
        <v>10751</v>
      </c>
      <c r="AA374" t="s">
        <v>10751</v>
      </c>
      <c r="AB374" t="s">
        <v>10751</v>
      </c>
      <c r="AC374" t="s">
        <v>10751</v>
      </c>
      <c r="AD374" t="s">
        <v>10751</v>
      </c>
      <c r="AE374" t="s">
        <v>10751</v>
      </c>
      <c r="AF374" t="s">
        <v>10751</v>
      </c>
      <c r="AG374" t="s">
        <v>10751</v>
      </c>
      <c r="AH374" t="s">
        <v>10751</v>
      </c>
      <c r="AI374" t="s">
        <v>10751</v>
      </c>
      <c r="AJ374" t="s">
        <v>10751</v>
      </c>
      <c r="AK374" t="s">
        <v>10751</v>
      </c>
      <c r="AL374" t="s">
        <v>10751</v>
      </c>
      <c r="AM374" t="s">
        <v>10751</v>
      </c>
      <c r="AN374" t="s">
        <v>10751</v>
      </c>
      <c r="AO374" t="s">
        <v>10751</v>
      </c>
      <c r="AP374" t="s">
        <v>10751</v>
      </c>
      <c r="AQ374" t="s">
        <v>10751</v>
      </c>
      <c r="AR374" t="s">
        <v>10751</v>
      </c>
      <c r="AS374" t="s">
        <v>10751</v>
      </c>
      <c r="AT374" t="s">
        <v>10751</v>
      </c>
      <c r="AU374" t="s">
        <v>10751</v>
      </c>
      <c r="AV374" t="s">
        <v>10751</v>
      </c>
      <c r="AW374" t="s">
        <v>10751</v>
      </c>
      <c r="AX374" t="s">
        <v>10751</v>
      </c>
      <c r="AY374" t="s">
        <v>10751</v>
      </c>
      <c r="AZ374" t="s">
        <v>10751</v>
      </c>
      <c r="BA374" t="s">
        <v>10751</v>
      </c>
      <c r="BB374" t="s">
        <v>10751</v>
      </c>
      <c r="BC374" t="s">
        <v>10751</v>
      </c>
      <c r="BD374" t="s">
        <v>10751</v>
      </c>
    </row>
    <row r="375" spans="1:56">
      <c r="A375" t="s">
        <v>10750</v>
      </c>
      <c r="B375">
        <v>6500</v>
      </c>
      <c r="C375">
        <v>1992</v>
      </c>
      <c r="D375" t="s">
        <v>10751</v>
      </c>
      <c r="E375" t="s">
        <v>10751</v>
      </c>
      <c r="F375" t="s">
        <v>10751</v>
      </c>
      <c r="H375" t="s">
        <v>10751</v>
      </c>
      <c r="I375" t="str">
        <f t="shared" si="12"/>
        <v/>
      </c>
      <c r="K375" t="s">
        <v>10751</v>
      </c>
      <c r="L375" t="s">
        <v>10751</v>
      </c>
      <c r="M375" t="s">
        <v>10751</v>
      </c>
      <c r="N375" t="s">
        <v>10751</v>
      </c>
      <c r="O375" t="s">
        <v>10751</v>
      </c>
      <c r="P375" t="s">
        <v>10751</v>
      </c>
      <c r="Q375" t="s">
        <v>10751</v>
      </c>
      <c r="R375" t="s">
        <v>10751</v>
      </c>
      <c r="S375" t="s">
        <v>10751</v>
      </c>
      <c r="T375" t="s">
        <v>10751</v>
      </c>
      <c r="U375" t="s">
        <v>10751</v>
      </c>
      <c r="V375" t="s">
        <v>10751</v>
      </c>
      <c r="W375" t="s">
        <v>10751</v>
      </c>
      <c r="X375" t="s">
        <v>10751</v>
      </c>
      <c r="Y375" t="s">
        <v>10751</v>
      </c>
      <c r="Z375" t="s">
        <v>10751</v>
      </c>
      <c r="AA375" t="s">
        <v>10751</v>
      </c>
      <c r="AB375" t="s">
        <v>10751</v>
      </c>
      <c r="AC375" t="s">
        <v>10751</v>
      </c>
      <c r="AD375" t="s">
        <v>10751</v>
      </c>
      <c r="AE375" t="s">
        <v>10751</v>
      </c>
      <c r="AF375" t="s">
        <v>10751</v>
      </c>
      <c r="AG375" t="s">
        <v>10751</v>
      </c>
      <c r="AH375" t="s">
        <v>10751</v>
      </c>
      <c r="AI375" t="s">
        <v>10751</v>
      </c>
      <c r="AJ375" t="s">
        <v>10751</v>
      </c>
      <c r="AK375" t="s">
        <v>10751</v>
      </c>
      <c r="AL375" t="s">
        <v>10751</v>
      </c>
      <c r="AM375" t="s">
        <v>10751</v>
      </c>
      <c r="AN375" t="s">
        <v>10751</v>
      </c>
      <c r="AO375" t="s">
        <v>10751</v>
      </c>
      <c r="AP375" t="s">
        <v>10751</v>
      </c>
      <c r="AQ375" t="s">
        <v>10751</v>
      </c>
      <c r="AR375" t="s">
        <v>10751</v>
      </c>
      <c r="AS375" t="s">
        <v>10751</v>
      </c>
      <c r="AT375" t="s">
        <v>10751</v>
      </c>
      <c r="AU375" t="s">
        <v>10751</v>
      </c>
      <c r="AV375" t="s">
        <v>10751</v>
      </c>
      <c r="AW375" t="s">
        <v>10751</v>
      </c>
      <c r="AX375" t="s">
        <v>10751</v>
      </c>
      <c r="AY375" t="s">
        <v>10751</v>
      </c>
      <c r="AZ375" t="s">
        <v>10751</v>
      </c>
      <c r="BA375" t="s">
        <v>10751</v>
      </c>
      <c r="BB375" t="s">
        <v>10751</v>
      </c>
      <c r="BC375" t="s">
        <v>10751</v>
      </c>
      <c r="BD375" t="s">
        <v>10751</v>
      </c>
    </row>
    <row r="376" spans="1:56">
      <c r="A376" t="s">
        <v>10750</v>
      </c>
      <c r="B376">
        <v>6500</v>
      </c>
      <c r="C376">
        <v>1993</v>
      </c>
      <c r="D376" t="s">
        <v>10751</v>
      </c>
      <c r="E376" t="s">
        <v>10751</v>
      </c>
      <c r="F376" t="s">
        <v>10751</v>
      </c>
      <c r="H376" t="s">
        <v>10751</v>
      </c>
      <c r="I376" t="str">
        <f t="shared" si="12"/>
        <v/>
      </c>
      <c r="K376" t="s">
        <v>10751</v>
      </c>
      <c r="L376" t="s">
        <v>10751</v>
      </c>
      <c r="M376" t="s">
        <v>10751</v>
      </c>
      <c r="N376" t="s">
        <v>10751</v>
      </c>
      <c r="O376" t="s">
        <v>10751</v>
      </c>
      <c r="P376" t="s">
        <v>10751</v>
      </c>
      <c r="Q376" t="s">
        <v>10751</v>
      </c>
      <c r="R376" t="s">
        <v>10751</v>
      </c>
      <c r="S376" t="s">
        <v>10751</v>
      </c>
      <c r="T376" t="s">
        <v>10751</v>
      </c>
      <c r="U376" t="s">
        <v>10751</v>
      </c>
      <c r="V376" t="s">
        <v>10751</v>
      </c>
      <c r="W376" t="s">
        <v>10751</v>
      </c>
      <c r="X376" t="s">
        <v>10751</v>
      </c>
      <c r="Y376" t="s">
        <v>10751</v>
      </c>
      <c r="Z376" t="s">
        <v>10751</v>
      </c>
      <c r="AA376" t="s">
        <v>10751</v>
      </c>
      <c r="AB376" t="s">
        <v>10751</v>
      </c>
      <c r="AC376" t="s">
        <v>10751</v>
      </c>
      <c r="AD376" t="s">
        <v>10751</v>
      </c>
      <c r="AE376" t="s">
        <v>10751</v>
      </c>
      <c r="AF376" t="s">
        <v>10751</v>
      </c>
      <c r="AG376" t="s">
        <v>10751</v>
      </c>
      <c r="AH376" t="s">
        <v>10751</v>
      </c>
      <c r="AI376" t="s">
        <v>10751</v>
      </c>
      <c r="AJ376" t="s">
        <v>10751</v>
      </c>
      <c r="AK376" t="s">
        <v>10751</v>
      </c>
      <c r="AL376" t="s">
        <v>10751</v>
      </c>
      <c r="AM376" t="s">
        <v>10751</v>
      </c>
      <c r="AN376" t="s">
        <v>10751</v>
      </c>
      <c r="AO376" t="s">
        <v>10751</v>
      </c>
      <c r="AP376" t="s">
        <v>10751</v>
      </c>
      <c r="AQ376" t="s">
        <v>10751</v>
      </c>
      <c r="AR376" t="s">
        <v>10751</v>
      </c>
      <c r="AS376" t="s">
        <v>10751</v>
      </c>
      <c r="AT376" t="s">
        <v>10751</v>
      </c>
      <c r="AU376" t="s">
        <v>10751</v>
      </c>
      <c r="AV376" t="s">
        <v>10751</v>
      </c>
      <c r="AW376" t="s">
        <v>10751</v>
      </c>
      <c r="AX376" t="s">
        <v>10751</v>
      </c>
      <c r="AY376" t="s">
        <v>10751</v>
      </c>
      <c r="AZ376" t="s">
        <v>10751</v>
      </c>
      <c r="BA376" t="s">
        <v>10751</v>
      </c>
      <c r="BB376" t="s">
        <v>10751</v>
      </c>
      <c r="BC376" t="s">
        <v>10751</v>
      </c>
      <c r="BD376" t="s">
        <v>10751</v>
      </c>
    </row>
    <row r="377" spans="1:56">
      <c r="A377" t="s">
        <v>10750</v>
      </c>
      <c r="B377">
        <v>6500</v>
      </c>
      <c r="C377">
        <v>1994</v>
      </c>
      <c r="D377">
        <v>0</v>
      </c>
      <c r="E377">
        <v>0</v>
      </c>
      <c r="F377">
        <v>13.6</v>
      </c>
      <c r="H377">
        <v>11.425850000000001</v>
      </c>
      <c r="I377">
        <f t="shared" si="12"/>
        <v>0</v>
      </c>
      <c r="K377">
        <v>9.7706900000000001</v>
      </c>
      <c r="L377">
        <v>13.70363</v>
      </c>
      <c r="M377">
        <v>777.79773</v>
      </c>
      <c r="N377">
        <v>909.55742999999995</v>
      </c>
      <c r="O377">
        <v>648.51435000000004</v>
      </c>
      <c r="P377" t="s">
        <v>10751</v>
      </c>
      <c r="Q377">
        <v>412</v>
      </c>
      <c r="R377">
        <v>241</v>
      </c>
      <c r="S377">
        <v>9.5746000000000002</v>
      </c>
      <c r="T377">
        <v>0.584951</v>
      </c>
      <c r="U377">
        <v>3.7076999999999999E-2</v>
      </c>
      <c r="V377">
        <v>37.134010000000004</v>
      </c>
      <c r="W377" t="s">
        <v>10751</v>
      </c>
      <c r="X377" t="s">
        <v>10751</v>
      </c>
      <c r="Y377">
        <v>1</v>
      </c>
      <c r="Z377" t="s">
        <v>10751</v>
      </c>
      <c r="AA377" t="s">
        <v>10751</v>
      </c>
      <c r="AB377">
        <v>1</v>
      </c>
      <c r="AC377" t="s">
        <v>10751</v>
      </c>
      <c r="AD377" t="s">
        <v>10751</v>
      </c>
      <c r="AE377" t="s">
        <v>10751</v>
      </c>
      <c r="AF377" t="s">
        <v>10751</v>
      </c>
      <c r="AG377">
        <v>1</v>
      </c>
      <c r="AH377" t="s">
        <v>10751</v>
      </c>
      <c r="AI377" t="s">
        <v>10751</v>
      </c>
      <c r="AJ377" t="s">
        <v>10751</v>
      </c>
      <c r="AK377" t="s">
        <v>10751</v>
      </c>
      <c r="AL377" t="s">
        <v>10751</v>
      </c>
      <c r="AM377" t="s">
        <v>10751</v>
      </c>
      <c r="AN377" t="s">
        <v>10751</v>
      </c>
      <c r="AO377" t="s">
        <v>10751</v>
      </c>
      <c r="AP377">
        <v>1</v>
      </c>
      <c r="AQ377" t="s">
        <v>10751</v>
      </c>
      <c r="AR377" t="s">
        <v>10751</v>
      </c>
      <c r="AS377" t="s">
        <v>10751</v>
      </c>
      <c r="AT377" t="s">
        <v>10751</v>
      </c>
      <c r="AU377" t="s">
        <v>10751</v>
      </c>
      <c r="AV377">
        <v>4</v>
      </c>
      <c r="AW377" t="s">
        <v>10751</v>
      </c>
      <c r="AX377">
        <v>8</v>
      </c>
      <c r="AY377">
        <v>1</v>
      </c>
      <c r="AZ377" t="s">
        <v>10751</v>
      </c>
      <c r="BA377" t="s">
        <v>10751</v>
      </c>
      <c r="BB377" t="s">
        <v>10751</v>
      </c>
      <c r="BC377" t="s">
        <v>10751</v>
      </c>
      <c r="BD377" t="s">
        <v>10751</v>
      </c>
    </row>
    <row r="378" spans="1:56">
      <c r="A378" t="s">
        <v>10750</v>
      </c>
      <c r="B378">
        <v>6500</v>
      </c>
      <c r="C378">
        <v>1995</v>
      </c>
      <c r="D378">
        <v>0</v>
      </c>
      <c r="E378">
        <v>0</v>
      </c>
      <c r="F378">
        <v>13.6</v>
      </c>
      <c r="H378">
        <v>11.40272</v>
      </c>
      <c r="I378">
        <f t="shared" si="12"/>
        <v>0</v>
      </c>
      <c r="K378">
        <v>9.7263199999999994</v>
      </c>
      <c r="L378">
        <v>13.657590000000001</v>
      </c>
      <c r="M378">
        <v>779.37544000000003</v>
      </c>
      <c r="N378">
        <v>913.70653000000004</v>
      </c>
      <c r="O378">
        <v>650.70056</v>
      </c>
      <c r="P378" t="s">
        <v>10751</v>
      </c>
      <c r="Q378">
        <v>412</v>
      </c>
      <c r="R378">
        <v>241</v>
      </c>
      <c r="S378">
        <v>9.8117999999999999</v>
      </c>
      <c r="T378">
        <v>0.584951</v>
      </c>
      <c r="U378">
        <v>3.7076999999999999E-2</v>
      </c>
      <c r="V378">
        <v>37.058839999999996</v>
      </c>
      <c r="W378" t="s">
        <v>10751</v>
      </c>
      <c r="X378" t="s">
        <v>10751</v>
      </c>
      <c r="Y378">
        <v>1</v>
      </c>
      <c r="Z378" t="s">
        <v>10751</v>
      </c>
      <c r="AA378" t="s">
        <v>10751</v>
      </c>
      <c r="AB378">
        <v>1</v>
      </c>
      <c r="AC378" t="s">
        <v>10751</v>
      </c>
      <c r="AD378" t="s">
        <v>10751</v>
      </c>
      <c r="AE378" t="s">
        <v>10751</v>
      </c>
      <c r="AF378" t="s">
        <v>10751</v>
      </c>
      <c r="AG378">
        <v>1</v>
      </c>
      <c r="AH378" t="s">
        <v>10751</v>
      </c>
      <c r="AI378" t="s">
        <v>10751</v>
      </c>
      <c r="AJ378" t="s">
        <v>10751</v>
      </c>
      <c r="AK378" t="s">
        <v>10751</v>
      </c>
      <c r="AL378" t="s">
        <v>10751</v>
      </c>
      <c r="AM378" t="s">
        <v>10751</v>
      </c>
      <c r="AN378" t="s">
        <v>10751</v>
      </c>
      <c r="AO378" t="s">
        <v>10751</v>
      </c>
      <c r="AP378">
        <v>1</v>
      </c>
      <c r="AQ378" t="s">
        <v>10751</v>
      </c>
      <c r="AR378" t="s">
        <v>10751</v>
      </c>
      <c r="AS378" t="s">
        <v>10751</v>
      </c>
      <c r="AT378" t="s">
        <v>10751</v>
      </c>
      <c r="AU378" t="s">
        <v>10751</v>
      </c>
      <c r="AV378">
        <v>4</v>
      </c>
      <c r="AW378" t="s">
        <v>10751</v>
      </c>
      <c r="AX378">
        <v>8</v>
      </c>
      <c r="AY378">
        <v>1</v>
      </c>
      <c r="AZ378" t="s">
        <v>10751</v>
      </c>
      <c r="BA378" t="s">
        <v>10751</v>
      </c>
      <c r="BB378" t="s">
        <v>10751</v>
      </c>
      <c r="BC378" t="s">
        <v>10751</v>
      </c>
      <c r="BD378" t="s">
        <v>10751</v>
      </c>
    </row>
    <row r="379" spans="1:56">
      <c r="A379" t="s">
        <v>10750</v>
      </c>
      <c r="B379">
        <v>6500</v>
      </c>
      <c r="C379">
        <v>1996</v>
      </c>
      <c r="D379" t="s">
        <v>10751</v>
      </c>
      <c r="E379" t="s">
        <v>10751</v>
      </c>
      <c r="F379" t="s">
        <v>10751</v>
      </c>
      <c r="H379" t="s">
        <v>10751</v>
      </c>
      <c r="I379" t="str">
        <f t="shared" si="12"/>
        <v/>
      </c>
      <c r="K379" t="s">
        <v>10751</v>
      </c>
      <c r="L379" t="s">
        <v>10751</v>
      </c>
      <c r="M379" t="s">
        <v>10751</v>
      </c>
      <c r="N379" t="s">
        <v>10751</v>
      </c>
      <c r="O379" t="s">
        <v>10751</v>
      </c>
      <c r="P379" t="s">
        <v>10751</v>
      </c>
      <c r="Q379" t="s">
        <v>10751</v>
      </c>
      <c r="R379" t="s">
        <v>10751</v>
      </c>
      <c r="S379" t="s">
        <v>10751</v>
      </c>
      <c r="T379" t="s">
        <v>10751</v>
      </c>
      <c r="U379" t="s">
        <v>10751</v>
      </c>
      <c r="V379" t="s">
        <v>10751</v>
      </c>
      <c r="W379" t="s">
        <v>10751</v>
      </c>
      <c r="X379" t="s">
        <v>10751</v>
      </c>
      <c r="Y379" t="s">
        <v>10751</v>
      </c>
      <c r="Z379" t="s">
        <v>10751</v>
      </c>
      <c r="AA379" t="s">
        <v>10751</v>
      </c>
      <c r="AB379" t="s">
        <v>10751</v>
      </c>
      <c r="AC379" t="s">
        <v>10751</v>
      </c>
      <c r="AD379" t="s">
        <v>10751</v>
      </c>
      <c r="AE379" t="s">
        <v>10751</v>
      </c>
      <c r="AF379" t="s">
        <v>10751</v>
      </c>
      <c r="AG379" t="s">
        <v>10751</v>
      </c>
      <c r="AH379" t="s">
        <v>10751</v>
      </c>
      <c r="AI379" t="s">
        <v>10751</v>
      </c>
      <c r="AJ379" t="s">
        <v>10751</v>
      </c>
      <c r="AK379" t="s">
        <v>10751</v>
      </c>
      <c r="AL379" t="s">
        <v>10751</v>
      </c>
      <c r="AM379" t="s">
        <v>10751</v>
      </c>
      <c r="AN379" t="s">
        <v>10751</v>
      </c>
      <c r="AO379" t="s">
        <v>10751</v>
      </c>
      <c r="AP379" t="s">
        <v>10751</v>
      </c>
      <c r="AQ379" t="s">
        <v>10751</v>
      </c>
      <c r="AR379" t="s">
        <v>10751</v>
      </c>
      <c r="AS379" t="s">
        <v>10751</v>
      </c>
      <c r="AT379" t="s">
        <v>10751</v>
      </c>
      <c r="AU379" t="s">
        <v>10751</v>
      </c>
      <c r="AV379" t="s">
        <v>10751</v>
      </c>
      <c r="AW379" t="s">
        <v>10751</v>
      </c>
      <c r="AX379" t="s">
        <v>10751</v>
      </c>
      <c r="AY379" t="s">
        <v>10751</v>
      </c>
      <c r="AZ379" t="s">
        <v>10751</v>
      </c>
      <c r="BA379" t="s">
        <v>10751</v>
      </c>
      <c r="BB379" t="s">
        <v>10751</v>
      </c>
      <c r="BC379" t="s">
        <v>10751</v>
      </c>
      <c r="BD379" t="s">
        <v>10751</v>
      </c>
    </row>
    <row r="380" spans="1:56">
      <c r="A380" t="s">
        <v>10750</v>
      </c>
      <c r="B380">
        <v>6500</v>
      </c>
      <c r="C380">
        <v>1997</v>
      </c>
      <c r="D380">
        <v>0</v>
      </c>
      <c r="E380">
        <v>0</v>
      </c>
      <c r="F380">
        <v>14.9328</v>
      </c>
      <c r="H380">
        <v>12.397959999999999</v>
      </c>
      <c r="I380">
        <f t="shared" si="12"/>
        <v>0</v>
      </c>
      <c r="K380">
        <v>10.72479</v>
      </c>
      <c r="L380">
        <v>14.45472</v>
      </c>
      <c r="M380">
        <v>716.81124999999997</v>
      </c>
      <c r="N380">
        <v>828.64089000000001</v>
      </c>
      <c r="O380">
        <v>614.81635000000006</v>
      </c>
      <c r="P380" t="s">
        <v>10751</v>
      </c>
      <c r="Q380">
        <v>412</v>
      </c>
      <c r="R380">
        <v>241</v>
      </c>
      <c r="S380">
        <v>10.2186</v>
      </c>
      <c r="T380">
        <v>0.584951</v>
      </c>
      <c r="U380">
        <v>3.7076999999999999E-2</v>
      </c>
      <c r="V380">
        <v>40.293379999999999</v>
      </c>
      <c r="W380" t="s">
        <v>10751</v>
      </c>
      <c r="X380" t="s">
        <v>10751</v>
      </c>
      <c r="Y380">
        <v>1</v>
      </c>
      <c r="Z380" t="s">
        <v>10751</v>
      </c>
      <c r="AA380" t="s">
        <v>10751</v>
      </c>
      <c r="AB380">
        <v>1</v>
      </c>
      <c r="AC380" t="s">
        <v>10751</v>
      </c>
      <c r="AD380" t="s">
        <v>10751</v>
      </c>
      <c r="AE380" t="s">
        <v>10751</v>
      </c>
      <c r="AF380" t="s">
        <v>10751</v>
      </c>
      <c r="AG380">
        <v>1</v>
      </c>
      <c r="AH380" t="s">
        <v>10751</v>
      </c>
      <c r="AI380" t="s">
        <v>10751</v>
      </c>
      <c r="AJ380" t="s">
        <v>10751</v>
      </c>
      <c r="AK380" t="s">
        <v>10751</v>
      </c>
      <c r="AL380" t="s">
        <v>10751</v>
      </c>
      <c r="AM380" t="s">
        <v>10751</v>
      </c>
      <c r="AN380" t="s">
        <v>10751</v>
      </c>
      <c r="AO380" t="s">
        <v>10751</v>
      </c>
      <c r="AP380">
        <v>1</v>
      </c>
      <c r="AQ380" t="s">
        <v>10751</v>
      </c>
      <c r="AR380" t="s">
        <v>10751</v>
      </c>
      <c r="AS380" t="s">
        <v>10751</v>
      </c>
      <c r="AT380" t="s">
        <v>10751</v>
      </c>
      <c r="AU380" t="s">
        <v>10751</v>
      </c>
      <c r="AV380">
        <v>4</v>
      </c>
      <c r="AW380" t="s">
        <v>10751</v>
      </c>
      <c r="AX380">
        <v>8</v>
      </c>
      <c r="AY380">
        <v>1</v>
      </c>
      <c r="AZ380" t="s">
        <v>10751</v>
      </c>
      <c r="BA380" t="s">
        <v>10751</v>
      </c>
      <c r="BB380" t="s">
        <v>10751</v>
      </c>
      <c r="BC380" t="s">
        <v>10751</v>
      </c>
      <c r="BD380" t="s">
        <v>10751</v>
      </c>
    </row>
    <row r="381" spans="1:56">
      <c r="A381" t="s">
        <v>10750</v>
      </c>
      <c r="B381">
        <v>6500</v>
      </c>
      <c r="C381">
        <v>1998</v>
      </c>
      <c r="D381">
        <v>0</v>
      </c>
      <c r="E381">
        <v>9.9999999999999995E-7</v>
      </c>
      <c r="F381">
        <v>13.8047</v>
      </c>
      <c r="H381">
        <v>11.523999999999999</v>
      </c>
      <c r="I381">
        <f t="shared" si="12"/>
        <v>1.1523999999999998E-5</v>
      </c>
      <c r="K381">
        <v>9.6764799999999997</v>
      </c>
      <c r="L381">
        <v>13.88851</v>
      </c>
      <c r="M381">
        <v>771.17344000000003</v>
      </c>
      <c r="N381">
        <v>918.41251999999997</v>
      </c>
      <c r="O381">
        <v>639.88144999999997</v>
      </c>
      <c r="P381" t="s">
        <v>10751</v>
      </c>
      <c r="Q381">
        <v>412</v>
      </c>
      <c r="R381">
        <v>300</v>
      </c>
      <c r="S381">
        <v>9.1929999999999996</v>
      </c>
      <c r="T381">
        <v>0.728155</v>
      </c>
      <c r="U381">
        <v>4.6154000000000001E-2</v>
      </c>
      <c r="V381">
        <v>37.45299</v>
      </c>
      <c r="W381" t="s">
        <v>10751</v>
      </c>
      <c r="X381" t="s">
        <v>10751</v>
      </c>
      <c r="Y381">
        <v>1</v>
      </c>
      <c r="Z381" t="s">
        <v>10751</v>
      </c>
      <c r="AA381" t="s">
        <v>10751</v>
      </c>
      <c r="AB381">
        <v>1</v>
      </c>
      <c r="AC381" t="s">
        <v>10751</v>
      </c>
      <c r="AD381" t="s">
        <v>10751</v>
      </c>
      <c r="AE381" t="s">
        <v>10751</v>
      </c>
      <c r="AF381" t="s">
        <v>10751</v>
      </c>
      <c r="AG381">
        <v>1</v>
      </c>
      <c r="AH381" t="s">
        <v>10751</v>
      </c>
      <c r="AI381" t="s">
        <v>10751</v>
      </c>
      <c r="AJ381" t="s">
        <v>10751</v>
      </c>
      <c r="AK381" t="s">
        <v>10751</v>
      </c>
      <c r="AL381" t="s">
        <v>10751</v>
      </c>
      <c r="AM381" t="s">
        <v>10751</v>
      </c>
      <c r="AN381" t="s">
        <v>10751</v>
      </c>
      <c r="AO381" t="s">
        <v>10751</v>
      </c>
      <c r="AP381">
        <v>1</v>
      </c>
      <c r="AQ381" t="s">
        <v>10751</v>
      </c>
      <c r="AR381" t="s">
        <v>10751</v>
      </c>
      <c r="AS381" t="s">
        <v>10751</v>
      </c>
      <c r="AT381" t="s">
        <v>10751</v>
      </c>
      <c r="AU381" t="s">
        <v>10751</v>
      </c>
      <c r="AV381">
        <v>4</v>
      </c>
      <c r="AW381" t="s">
        <v>10751</v>
      </c>
      <c r="AX381">
        <v>8</v>
      </c>
      <c r="AY381">
        <v>1</v>
      </c>
      <c r="AZ381" t="s">
        <v>10751</v>
      </c>
      <c r="BA381" t="s">
        <v>10751</v>
      </c>
      <c r="BB381" t="s">
        <v>10751</v>
      </c>
      <c r="BC381" t="s">
        <v>10751</v>
      </c>
      <c r="BD381" t="s">
        <v>10751</v>
      </c>
    </row>
    <row r="382" spans="1:56">
      <c r="A382" t="s">
        <v>10750</v>
      </c>
      <c r="B382">
        <v>6500</v>
      </c>
      <c r="C382">
        <v>1999</v>
      </c>
      <c r="D382" t="s">
        <v>10751</v>
      </c>
      <c r="E382" t="s">
        <v>10751</v>
      </c>
      <c r="F382" t="s">
        <v>10751</v>
      </c>
      <c r="H382" t="s">
        <v>10751</v>
      </c>
      <c r="I382" t="str">
        <f t="shared" si="12"/>
        <v/>
      </c>
      <c r="K382" t="s">
        <v>10751</v>
      </c>
      <c r="L382" t="s">
        <v>10751</v>
      </c>
      <c r="M382" t="s">
        <v>10751</v>
      </c>
      <c r="N382" t="s">
        <v>10751</v>
      </c>
      <c r="O382" t="s">
        <v>10751</v>
      </c>
      <c r="P382" t="s">
        <v>10751</v>
      </c>
      <c r="Q382" t="s">
        <v>10751</v>
      </c>
      <c r="R382" t="s">
        <v>10751</v>
      </c>
      <c r="S382" t="s">
        <v>10751</v>
      </c>
      <c r="T382" t="s">
        <v>10751</v>
      </c>
      <c r="U382" t="s">
        <v>10751</v>
      </c>
      <c r="V382" t="s">
        <v>10751</v>
      </c>
      <c r="W382" t="s">
        <v>10751</v>
      </c>
      <c r="X382" t="s">
        <v>10751</v>
      </c>
      <c r="Y382" t="s">
        <v>10751</v>
      </c>
      <c r="Z382" t="s">
        <v>10751</v>
      </c>
      <c r="AA382" t="s">
        <v>10751</v>
      </c>
      <c r="AB382" t="s">
        <v>10751</v>
      </c>
      <c r="AC382" t="s">
        <v>10751</v>
      </c>
      <c r="AD382" t="s">
        <v>10751</v>
      </c>
      <c r="AE382" t="s">
        <v>10751</v>
      </c>
      <c r="AF382" t="s">
        <v>10751</v>
      </c>
      <c r="AG382" t="s">
        <v>10751</v>
      </c>
      <c r="AH382" t="s">
        <v>10751</v>
      </c>
      <c r="AI382" t="s">
        <v>10751</v>
      </c>
      <c r="AJ382" t="s">
        <v>10751</v>
      </c>
      <c r="AK382" t="s">
        <v>10751</v>
      </c>
      <c r="AL382" t="s">
        <v>10751</v>
      </c>
      <c r="AM382" t="s">
        <v>10751</v>
      </c>
      <c r="AN382" t="s">
        <v>10751</v>
      </c>
      <c r="AO382" t="s">
        <v>10751</v>
      </c>
      <c r="AP382" t="s">
        <v>10751</v>
      </c>
      <c r="AQ382" t="s">
        <v>10751</v>
      </c>
      <c r="AR382" t="s">
        <v>10751</v>
      </c>
      <c r="AS382" t="s">
        <v>10751</v>
      </c>
      <c r="AT382" t="s">
        <v>10751</v>
      </c>
      <c r="AU382" t="s">
        <v>10751</v>
      </c>
      <c r="AV382" t="s">
        <v>10751</v>
      </c>
      <c r="AW382" t="s">
        <v>10751</v>
      </c>
      <c r="AX382" t="s">
        <v>10751</v>
      </c>
      <c r="AY382" t="s">
        <v>10751</v>
      </c>
      <c r="AZ382" t="s">
        <v>10751</v>
      </c>
      <c r="BA382" t="s">
        <v>10751</v>
      </c>
      <c r="BB382" t="s">
        <v>10751</v>
      </c>
      <c r="BC382" t="s">
        <v>10751</v>
      </c>
      <c r="BD382" t="s">
        <v>10751</v>
      </c>
    </row>
    <row r="383" spans="1:56">
      <c r="A383" t="s">
        <v>10750</v>
      </c>
      <c r="B383">
        <v>6500</v>
      </c>
      <c r="C383">
        <v>2000</v>
      </c>
      <c r="D383">
        <v>0</v>
      </c>
      <c r="E383">
        <v>6.0000000000000002E-6</v>
      </c>
      <c r="F383">
        <v>15.218500000000001</v>
      </c>
      <c r="H383">
        <v>12.6195</v>
      </c>
      <c r="I383">
        <f t="shared" si="12"/>
        <v>7.5717000000000007E-5</v>
      </c>
      <c r="K383">
        <v>10.57099</v>
      </c>
      <c r="L383">
        <v>15.107939999999999</v>
      </c>
      <c r="M383">
        <v>704.22735</v>
      </c>
      <c r="N383">
        <v>840.69718999999998</v>
      </c>
      <c r="O383">
        <v>588.23370999999997</v>
      </c>
      <c r="P383" t="s">
        <v>10751</v>
      </c>
      <c r="Q383">
        <v>412</v>
      </c>
      <c r="R383">
        <v>325</v>
      </c>
      <c r="S383">
        <v>8.3444000000000003</v>
      </c>
      <c r="T383">
        <v>0.78883499999999995</v>
      </c>
      <c r="U383">
        <v>0.05</v>
      </c>
      <c r="V383">
        <v>41.013390000000001</v>
      </c>
      <c r="W383" t="s">
        <v>10751</v>
      </c>
      <c r="X383" t="s">
        <v>10751</v>
      </c>
      <c r="Y383">
        <v>1</v>
      </c>
      <c r="Z383" t="s">
        <v>10751</v>
      </c>
      <c r="AA383" t="s">
        <v>10751</v>
      </c>
      <c r="AB383">
        <v>1</v>
      </c>
      <c r="AC383" t="s">
        <v>10751</v>
      </c>
      <c r="AD383" t="s">
        <v>10751</v>
      </c>
      <c r="AE383" t="s">
        <v>10751</v>
      </c>
      <c r="AF383" t="s">
        <v>10751</v>
      </c>
      <c r="AG383">
        <v>1</v>
      </c>
      <c r="AH383" t="s">
        <v>10751</v>
      </c>
      <c r="AI383" t="s">
        <v>10751</v>
      </c>
      <c r="AJ383" t="s">
        <v>10751</v>
      </c>
      <c r="AK383" t="s">
        <v>10751</v>
      </c>
      <c r="AL383" t="s">
        <v>10751</v>
      </c>
      <c r="AM383" t="s">
        <v>10751</v>
      </c>
      <c r="AN383" t="s">
        <v>10751</v>
      </c>
      <c r="AO383" t="s">
        <v>10751</v>
      </c>
      <c r="AP383">
        <v>1</v>
      </c>
      <c r="AQ383" t="s">
        <v>10751</v>
      </c>
      <c r="AR383" t="s">
        <v>10751</v>
      </c>
      <c r="AS383" t="s">
        <v>10751</v>
      </c>
      <c r="AT383" t="s">
        <v>10751</v>
      </c>
      <c r="AU383" t="s">
        <v>10751</v>
      </c>
      <c r="AV383">
        <v>4</v>
      </c>
      <c r="AW383" t="s">
        <v>10751</v>
      </c>
      <c r="AX383">
        <v>8</v>
      </c>
      <c r="AY383">
        <v>1</v>
      </c>
      <c r="AZ383" t="s">
        <v>10751</v>
      </c>
      <c r="BA383" t="s">
        <v>10751</v>
      </c>
      <c r="BB383" t="s">
        <v>10751</v>
      </c>
      <c r="BC383" t="s">
        <v>10751</v>
      </c>
      <c r="BD383" t="s">
        <v>10751</v>
      </c>
    </row>
    <row r="384" spans="1:56">
      <c r="A384" t="s">
        <v>10750</v>
      </c>
      <c r="B384">
        <v>6500</v>
      </c>
      <c r="C384">
        <v>2001</v>
      </c>
      <c r="D384">
        <v>0</v>
      </c>
      <c r="E384">
        <v>9.0000000000000002E-6</v>
      </c>
      <c r="F384">
        <v>15.218500000000001</v>
      </c>
      <c r="H384">
        <v>12.59254</v>
      </c>
      <c r="I384">
        <f t="shared" si="12"/>
        <v>1.1333286E-4</v>
      </c>
      <c r="K384">
        <v>10.51972</v>
      </c>
      <c r="L384">
        <v>15.05434</v>
      </c>
      <c r="M384">
        <v>705.73536000000001</v>
      </c>
      <c r="N384">
        <v>844.79429000000005</v>
      </c>
      <c r="O384">
        <v>590.32822999999996</v>
      </c>
      <c r="P384" t="s">
        <v>10751</v>
      </c>
      <c r="Q384">
        <v>412</v>
      </c>
      <c r="R384">
        <v>376.72410000000002</v>
      </c>
      <c r="S384">
        <v>7.5612000000000004</v>
      </c>
      <c r="T384">
        <v>0.91437900000000005</v>
      </c>
      <c r="U384">
        <v>5.7958000000000003E-2</v>
      </c>
      <c r="V384">
        <v>40.925750000000001</v>
      </c>
      <c r="W384" t="s">
        <v>10751</v>
      </c>
      <c r="X384" t="s">
        <v>10751</v>
      </c>
      <c r="Y384">
        <v>1</v>
      </c>
      <c r="Z384" t="s">
        <v>10751</v>
      </c>
      <c r="AA384" t="s">
        <v>10751</v>
      </c>
      <c r="AB384">
        <v>1</v>
      </c>
      <c r="AC384" t="s">
        <v>10751</v>
      </c>
      <c r="AD384" t="s">
        <v>10751</v>
      </c>
      <c r="AE384" t="s">
        <v>10751</v>
      </c>
      <c r="AF384" t="s">
        <v>10751</v>
      </c>
      <c r="AG384">
        <v>1</v>
      </c>
      <c r="AH384" t="s">
        <v>10751</v>
      </c>
      <c r="AI384" t="s">
        <v>10751</v>
      </c>
      <c r="AJ384" t="s">
        <v>10751</v>
      </c>
      <c r="AK384" t="s">
        <v>10751</v>
      </c>
      <c r="AL384" t="s">
        <v>10751</v>
      </c>
      <c r="AM384" t="s">
        <v>10751</v>
      </c>
      <c r="AN384" t="s">
        <v>10751</v>
      </c>
      <c r="AO384" t="s">
        <v>10751</v>
      </c>
      <c r="AP384">
        <v>1</v>
      </c>
      <c r="AQ384" t="s">
        <v>10751</v>
      </c>
      <c r="AR384" t="s">
        <v>10751</v>
      </c>
      <c r="AS384" t="s">
        <v>10751</v>
      </c>
      <c r="AT384" t="s">
        <v>10751</v>
      </c>
      <c r="AU384" t="s">
        <v>10751</v>
      </c>
      <c r="AV384">
        <v>4</v>
      </c>
      <c r="AW384" t="s">
        <v>10751</v>
      </c>
      <c r="AX384">
        <v>8</v>
      </c>
      <c r="AY384">
        <v>1</v>
      </c>
      <c r="AZ384" t="s">
        <v>10751</v>
      </c>
      <c r="BA384" t="s">
        <v>10751</v>
      </c>
      <c r="BB384" t="s">
        <v>10751</v>
      </c>
      <c r="BC384" t="s">
        <v>10751</v>
      </c>
      <c r="BD384" t="s">
        <v>10751</v>
      </c>
    </row>
    <row r="385" spans="1:56">
      <c r="A385" t="s">
        <v>10750</v>
      </c>
      <c r="B385">
        <v>6500</v>
      </c>
      <c r="C385">
        <v>2002</v>
      </c>
      <c r="D385">
        <v>0</v>
      </c>
      <c r="E385">
        <v>9.0000000000000002E-6</v>
      </c>
      <c r="F385">
        <v>15.218500000000001</v>
      </c>
      <c r="H385">
        <v>12.565569999999999</v>
      </c>
      <c r="I385">
        <f t="shared" si="12"/>
        <v>1.1309013E-4</v>
      </c>
      <c r="K385">
        <v>10.468450000000001</v>
      </c>
      <c r="L385">
        <v>15.000730000000001</v>
      </c>
      <c r="M385">
        <v>707.24985000000004</v>
      </c>
      <c r="N385">
        <v>848.93152999999995</v>
      </c>
      <c r="O385">
        <v>592.43772000000001</v>
      </c>
      <c r="P385" t="s">
        <v>10751</v>
      </c>
      <c r="Q385">
        <v>412</v>
      </c>
      <c r="R385">
        <v>325</v>
      </c>
      <c r="S385">
        <v>8.3461999999999996</v>
      </c>
      <c r="T385">
        <v>0.78883499999999995</v>
      </c>
      <c r="U385">
        <v>0.05</v>
      </c>
      <c r="V385">
        <v>40.838120000000004</v>
      </c>
      <c r="W385" t="s">
        <v>10751</v>
      </c>
      <c r="X385" t="s">
        <v>10751</v>
      </c>
      <c r="Y385">
        <v>1</v>
      </c>
      <c r="Z385" t="s">
        <v>10751</v>
      </c>
      <c r="AA385" t="s">
        <v>10751</v>
      </c>
      <c r="AB385">
        <v>1</v>
      </c>
      <c r="AC385" t="s">
        <v>10751</v>
      </c>
      <c r="AD385" t="s">
        <v>10751</v>
      </c>
      <c r="AE385" t="s">
        <v>10751</v>
      </c>
      <c r="AF385" t="s">
        <v>10751</v>
      </c>
      <c r="AG385">
        <v>1</v>
      </c>
      <c r="AH385" t="s">
        <v>10751</v>
      </c>
      <c r="AI385" t="s">
        <v>10751</v>
      </c>
      <c r="AJ385" t="s">
        <v>10751</v>
      </c>
      <c r="AK385" t="s">
        <v>10751</v>
      </c>
      <c r="AL385" t="s">
        <v>10751</v>
      </c>
      <c r="AM385" t="s">
        <v>10751</v>
      </c>
      <c r="AN385" t="s">
        <v>10751</v>
      </c>
      <c r="AO385" t="s">
        <v>10751</v>
      </c>
      <c r="AP385">
        <v>1</v>
      </c>
      <c r="AQ385" t="s">
        <v>10751</v>
      </c>
      <c r="AR385" t="s">
        <v>10751</v>
      </c>
      <c r="AS385" t="s">
        <v>10751</v>
      </c>
      <c r="AT385" t="s">
        <v>10751</v>
      </c>
      <c r="AU385" t="s">
        <v>10751</v>
      </c>
      <c r="AV385">
        <v>4</v>
      </c>
      <c r="AW385" t="s">
        <v>10751</v>
      </c>
      <c r="AX385">
        <v>8</v>
      </c>
      <c r="AY385">
        <v>1</v>
      </c>
      <c r="AZ385" t="s">
        <v>10751</v>
      </c>
      <c r="BA385" t="s">
        <v>10751</v>
      </c>
      <c r="BB385" t="s">
        <v>10751</v>
      </c>
      <c r="BC385" t="s">
        <v>10751</v>
      </c>
      <c r="BD385" t="s">
        <v>10751</v>
      </c>
    </row>
    <row r="386" spans="1:56">
      <c r="A386" t="s">
        <v>10750</v>
      </c>
      <c r="B386">
        <v>6500</v>
      </c>
      <c r="C386">
        <v>2003</v>
      </c>
      <c r="D386">
        <v>0</v>
      </c>
      <c r="E386">
        <v>1.9999999999999999E-6</v>
      </c>
      <c r="F386">
        <v>15.218500000000001</v>
      </c>
      <c r="H386">
        <v>12.53861</v>
      </c>
      <c r="I386">
        <f t="shared" si="12"/>
        <v>2.5077219999999999E-5</v>
      </c>
      <c r="K386">
        <v>10.41719</v>
      </c>
      <c r="L386">
        <v>14.94713</v>
      </c>
      <c r="M386">
        <v>708.77085</v>
      </c>
      <c r="N386">
        <v>853.10947999999996</v>
      </c>
      <c r="O386">
        <v>594.56235000000004</v>
      </c>
      <c r="P386" t="s">
        <v>10751</v>
      </c>
      <c r="Q386">
        <v>412</v>
      </c>
      <c r="R386">
        <v>325</v>
      </c>
      <c r="S386">
        <v>8.2737999999999996</v>
      </c>
      <c r="T386">
        <v>0.78883499999999995</v>
      </c>
      <c r="U386">
        <v>0.05</v>
      </c>
      <c r="V386">
        <v>40.750480000000003</v>
      </c>
      <c r="W386" t="s">
        <v>10751</v>
      </c>
      <c r="X386" t="s">
        <v>10751</v>
      </c>
      <c r="Y386">
        <v>1</v>
      </c>
      <c r="Z386" t="s">
        <v>10751</v>
      </c>
      <c r="AA386" t="s">
        <v>10751</v>
      </c>
      <c r="AB386">
        <v>1</v>
      </c>
      <c r="AC386" t="s">
        <v>10751</v>
      </c>
      <c r="AD386" t="s">
        <v>10751</v>
      </c>
      <c r="AE386" t="s">
        <v>10751</v>
      </c>
      <c r="AF386" t="s">
        <v>10751</v>
      </c>
      <c r="AG386">
        <v>1</v>
      </c>
      <c r="AH386" t="s">
        <v>10751</v>
      </c>
      <c r="AI386" t="s">
        <v>10751</v>
      </c>
      <c r="AJ386" t="s">
        <v>10751</v>
      </c>
      <c r="AK386" t="s">
        <v>10751</v>
      </c>
      <c r="AL386" t="s">
        <v>10751</v>
      </c>
      <c r="AM386" t="s">
        <v>10751</v>
      </c>
      <c r="AN386" t="s">
        <v>10751</v>
      </c>
      <c r="AO386" t="s">
        <v>10751</v>
      </c>
      <c r="AP386">
        <v>1</v>
      </c>
      <c r="AQ386" t="s">
        <v>10751</v>
      </c>
      <c r="AR386" t="s">
        <v>10751</v>
      </c>
      <c r="AS386" t="s">
        <v>10751</v>
      </c>
      <c r="AT386" t="s">
        <v>10751</v>
      </c>
      <c r="AU386" t="s">
        <v>10751</v>
      </c>
      <c r="AV386">
        <v>4</v>
      </c>
      <c r="AW386" t="s">
        <v>10751</v>
      </c>
      <c r="AX386">
        <v>8</v>
      </c>
      <c r="AY386">
        <v>1</v>
      </c>
      <c r="AZ386" t="s">
        <v>10751</v>
      </c>
      <c r="BA386" t="s">
        <v>10751</v>
      </c>
      <c r="BB386" t="s">
        <v>10751</v>
      </c>
      <c r="BC386" t="s">
        <v>10751</v>
      </c>
      <c r="BD386" t="s">
        <v>10751</v>
      </c>
    </row>
    <row r="387" spans="1:56">
      <c r="A387" t="s">
        <v>10750</v>
      </c>
      <c r="B387">
        <v>6500</v>
      </c>
      <c r="C387">
        <v>2004</v>
      </c>
      <c r="D387">
        <v>0</v>
      </c>
      <c r="E387">
        <v>0</v>
      </c>
      <c r="F387">
        <v>18.942399999999999</v>
      </c>
      <c r="H387">
        <v>15.55006</v>
      </c>
      <c r="I387">
        <f t="shared" si="12"/>
        <v>0</v>
      </c>
      <c r="K387">
        <v>12.659179999999999</v>
      </c>
      <c r="L387">
        <v>18.881789999999999</v>
      </c>
      <c r="M387">
        <v>571.50887</v>
      </c>
      <c r="N387">
        <v>702.02026000000001</v>
      </c>
      <c r="O387">
        <v>470.66520000000003</v>
      </c>
      <c r="P387" t="s">
        <v>10751</v>
      </c>
      <c r="Q387">
        <v>281</v>
      </c>
      <c r="R387">
        <v>234</v>
      </c>
      <c r="S387">
        <v>10.414899999999999</v>
      </c>
      <c r="T387">
        <v>0.83274000000000004</v>
      </c>
      <c r="U387">
        <v>3.5999999999999997E-2</v>
      </c>
      <c r="V387">
        <v>50.537709999999997</v>
      </c>
      <c r="W387" t="s">
        <v>10751</v>
      </c>
      <c r="X387" t="s">
        <v>10751</v>
      </c>
      <c r="Y387">
        <v>1</v>
      </c>
      <c r="Z387" t="s">
        <v>10751</v>
      </c>
      <c r="AA387" t="s">
        <v>10751</v>
      </c>
      <c r="AB387">
        <v>1</v>
      </c>
      <c r="AC387" t="s">
        <v>10751</v>
      </c>
      <c r="AD387" t="s">
        <v>10751</v>
      </c>
      <c r="AE387" t="s">
        <v>10751</v>
      </c>
      <c r="AF387" t="s">
        <v>10751</v>
      </c>
      <c r="AG387">
        <v>1</v>
      </c>
      <c r="AH387" t="s">
        <v>10751</v>
      </c>
      <c r="AI387" t="s">
        <v>10751</v>
      </c>
      <c r="AJ387" t="s">
        <v>10751</v>
      </c>
      <c r="AK387" t="s">
        <v>10751</v>
      </c>
      <c r="AL387" t="s">
        <v>10751</v>
      </c>
      <c r="AM387" t="s">
        <v>10751</v>
      </c>
      <c r="AN387" t="s">
        <v>10751</v>
      </c>
      <c r="AO387" t="s">
        <v>10751</v>
      </c>
      <c r="AP387">
        <v>1</v>
      </c>
      <c r="AQ387" t="s">
        <v>10751</v>
      </c>
      <c r="AR387" t="s">
        <v>10751</v>
      </c>
      <c r="AS387" t="s">
        <v>10751</v>
      </c>
      <c r="AT387" t="s">
        <v>10751</v>
      </c>
      <c r="AU387" t="s">
        <v>10751</v>
      </c>
      <c r="AV387">
        <v>4</v>
      </c>
      <c r="AW387" t="s">
        <v>10751</v>
      </c>
      <c r="AX387">
        <v>8</v>
      </c>
      <c r="AY387">
        <v>1</v>
      </c>
      <c r="AZ387" t="s">
        <v>10751</v>
      </c>
      <c r="BA387" t="s">
        <v>10751</v>
      </c>
      <c r="BB387" t="s">
        <v>10751</v>
      </c>
      <c r="BC387" t="s">
        <v>10751</v>
      </c>
      <c r="BD387" t="s">
        <v>10751</v>
      </c>
    </row>
    <row r="388" spans="1:56">
      <c r="A388" t="s">
        <v>10750</v>
      </c>
      <c r="B388">
        <v>6500</v>
      </c>
      <c r="C388">
        <v>2005</v>
      </c>
      <c r="D388" t="s">
        <v>10751</v>
      </c>
      <c r="E388" t="s">
        <v>10751</v>
      </c>
      <c r="F388" t="s">
        <v>10751</v>
      </c>
      <c r="H388" t="s">
        <v>10751</v>
      </c>
      <c r="I388" t="str">
        <f t="shared" si="12"/>
        <v/>
      </c>
      <c r="K388" t="s">
        <v>10751</v>
      </c>
      <c r="L388" t="s">
        <v>10751</v>
      </c>
      <c r="M388" t="s">
        <v>10751</v>
      </c>
      <c r="N388" t="s">
        <v>10751</v>
      </c>
      <c r="O388" t="s">
        <v>10751</v>
      </c>
      <c r="P388" t="s">
        <v>10751</v>
      </c>
      <c r="Q388" t="s">
        <v>10751</v>
      </c>
      <c r="R388" t="s">
        <v>10751</v>
      </c>
      <c r="S388" t="s">
        <v>10751</v>
      </c>
      <c r="T388" t="s">
        <v>10751</v>
      </c>
      <c r="U388" t="s">
        <v>10751</v>
      </c>
      <c r="V388" t="s">
        <v>10751</v>
      </c>
      <c r="W388" t="s">
        <v>10751</v>
      </c>
      <c r="X388" t="s">
        <v>10751</v>
      </c>
      <c r="Y388" t="s">
        <v>10751</v>
      </c>
      <c r="Z388" t="s">
        <v>10751</v>
      </c>
      <c r="AA388" t="s">
        <v>10751</v>
      </c>
      <c r="AB388" t="s">
        <v>10751</v>
      </c>
      <c r="AC388" t="s">
        <v>10751</v>
      </c>
      <c r="AD388" t="s">
        <v>10751</v>
      </c>
      <c r="AE388" t="s">
        <v>10751</v>
      </c>
      <c r="AF388" t="s">
        <v>10751</v>
      </c>
      <c r="AG388" t="s">
        <v>10751</v>
      </c>
      <c r="AH388" t="s">
        <v>10751</v>
      </c>
      <c r="AI388" t="s">
        <v>10751</v>
      </c>
      <c r="AJ388" t="s">
        <v>10751</v>
      </c>
      <c r="AK388" t="s">
        <v>10751</v>
      </c>
      <c r="AL388" t="s">
        <v>10751</v>
      </c>
      <c r="AM388" t="s">
        <v>10751</v>
      </c>
      <c r="AN388" t="s">
        <v>10751</v>
      </c>
      <c r="AO388" t="s">
        <v>10751</v>
      </c>
      <c r="AP388" t="s">
        <v>10751</v>
      </c>
      <c r="AQ388" t="s">
        <v>10751</v>
      </c>
      <c r="AR388" t="s">
        <v>10751</v>
      </c>
      <c r="AS388" t="s">
        <v>10751</v>
      </c>
      <c r="AT388" t="s">
        <v>10751</v>
      </c>
      <c r="AU388" t="s">
        <v>10751</v>
      </c>
      <c r="AV388" t="s">
        <v>10751</v>
      </c>
      <c r="AW388" t="s">
        <v>10751</v>
      </c>
      <c r="AX388" t="s">
        <v>10751</v>
      </c>
      <c r="AY388" t="s">
        <v>10751</v>
      </c>
      <c r="AZ388" t="s">
        <v>10751</v>
      </c>
      <c r="BA388" t="s">
        <v>10751</v>
      </c>
      <c r="BB388" t="s">
        <v>10751</v>
      </c>
      <c r="BC388" t="s">
        <v>10751</v>
      </c>
      <c r="BD388" t="s">
        <v>10751</v>
      </c>
    </row>
    <row r="389" spans="1:56">
      <c r="A389" t="s">
        <v>10750</v>
      </c>
      <c r="B389">
        <v>6500</v>
      </c>
      <c r="C389">
        <v>2006</v>
      </c>
      <c r="D389">
        <v>2</v>
      </c>
      <c r="E389">
        <v>1.34E-4</v>
      </c>
      <c r="F389">
        <v>17.908799999999999</v>
      </c>
      <c r="H389">
        <v>14.633290000000001</v>
      </c>
      <c r="I389">
        <f t="shared" si="12"/>
        <v>1.9608608600000001E-3</v>
      </c>
      <c r="K389">
        <v>12.043749999999999</v>
      </c>
      <c r="L389">
        <v>17.466360000000002</v>
      </c>
      <c r="M389">
        <v>607.31372999999996</v>
      </c>
      <c r="N389">
        <v>737.89292999999998</v>
      </c>
      <c r="O389">
        <v>508.80660999999998</v>
      </c>
      <c r="P389" t="s">
        <v>10751</v>
      </c>
      <c r="Q389">
        <v>279</v>
      </c>
      <c r="R389">
        <v>275</v>
      </c>
      <c r="S389">
        <v>9.3917000000000002</v>
      </c>
      <c r="T389">
        <v>0.98566299999999996</v>
      </c>
      <c r="U389">
        <v>4.2307999999999998E-2</v>
      </c>
      <c r="V389">
        <v>47.558199999999999</v>
      </c>
      <c r="W389">
        <v>1</v>
      </c>
      <c r="X389" t="s">
        <v>10751</v>
      </c>
      <c r="Y389" t="s">
        <v>10751</v>
      </c>
      <c r="Z389" t="s">
        <v>10751</v>
      </c>
      <c r="AA389" t="s">
        <v>10751</v>
      </c>
      <c r="AB389">
        <v>1</v>
      </c>
      <c r="AC389" t="s">
        <v>10751</v>
      </c>
      <c r="AD389" t="s">
        <v>10751</v>
      </c>
      <c r="AE389" t="s">
        <v>10751</v>
      </c>
      <c r="AF389" t="s">
        <v>10751</v>
      </c>
      <c r="AG389">
        <v>1</v>
      </c>
      <c r="AH389" t="s">
        <v>10751</v>
      </c>
      <c r="AI389" t="s">
        <v>10751</v>
      </c>
      <c r="AJ389" t="s">
        <v>10751</v>
      </c>
      <c r="AK389" t="s">
        <v>10751</v>
      </c>
      <c r="AL389" t="s">
        <v>10751</v>
      </c>
      <c r="AM389" t="s">
        <v>10751</v>
      </c>
      <c r="AN389" t="s">
        <v>10751</v>
      </c>
      <c r="AO389" t="s">
        <v>10751</v>
      </c>
      <c r="AP389">
        <v>1</v>
      </c>
      <c r="AQ389" t="s">
        <v>10751</v>
      </c>
      <c r="AR389" t="s">
        <v>10751</v>
      </c>
      <c r="AS389" t="s">
        <v>10751</v>
      </c>
      <c r="AT389">
        <v>1</v>
      </c>
      <c r="AU389" t="s">
        <v>10751</v>
      </c>
      <c r="AV389">
        <v>4</v>
      </c>
      <c r="AW389" t="s">
        <v>10751</v>
      </c>
      <c r="AX389">
        <v>8</v>
      </c>
      <c r="AY389">
        <v>1</v>
      </c>
      <c r="AZ389" t="s">
        <v>10751</v>
      </c>
      <c r="BA389" t="s">
        <v>10751</v>
      </c>
      <c r="BB389" t="s">
        <v>10751</v>
      </c>
      <c r="BC389" t="s">
        <v>10751</v>
      </c>
      <c r="BD389" t="s">
        <v>10751</v>
      </c>
    </row>
    <row r="390" spans="1:56">
      <c r="A390" t="s">
        <v>10750</v>
      </c>
      <c r="B390">
        <v>6500</v>
      </c>
      <c r="C390">
        <v>2007</v>
      </c>
      <c r="D390">
        <v>3</v>
      </c>
      <c r="E390">
        <v>1.83E-4</v>
      </c>
      <c r="F390">
        <v>19.074590000000001</v>
      </c>
      <c r="H390">
        <v>15.62486</v>
      </c>
      <c r="I390">
        <f t="shared" si="12"/>
        <v>2.85934938E-3</v>
      </c>
      <c r="K390">
        <v>12.66464</v>
      </c>
      <c r="L390">
        <v>18.96979</v>
      </c>
      <c r="M390">
        <v>568.77326000000005</v>
      </c>
      <c r="N390">
        <v>701.71774000000005</v>
      </c>
      <c r="O390">
        <v>468.48181</v>
      </c>
      <c r="P390" t="s">
        <v>10751</v>
      </c>
      <c r="Q390">
        <v>281.14030000000002</v>
      </c>
      <c r="R390">
        <v>234.28489999999999</v>
      </c>
      <c r="S390">
        <v>10.526</v>
      </c>
      <c r="T390">
        <v>0.833148</v>
      </c>
      <c r="U390">
        <v>3.6044E-2</v>
      </c>
      <c r="V390">
        <v>50.785089999999997</v>
      </c>
      <c r="W390" t="s">
        <v>10751</v>
      </c>
      <c r="X390" t="s">
        <v>10751</v>
      </c>
      <c r="Y390">
        <v>1</v>
      </c>
      <c r="Z390" t="s">
        <v>10751</v>
      </c>
      <c r="AA390" t="s">
        <v>10751</v>
      </c>
      <c r="AB390">
        <v>1</v>
      </c>
      <c r="AC390" t="s">
        <v>10751</v>
      </c>
      <c r="AD390" t="s">
        <v>10751</v>
      </c>
      <c r="AE390" t="s">
        <v>10751</v>
      </c>
      <c r="AF390" t="s">
        <v>10751</v>
      </c>
      <c r="AG390">
        <v>1</v>
      </c>
      <c r="AH390" t="s">
        <v>10751</v>
      </c>
      <c r="AI390" t="s">
        <v>10751</v>
      </c>
      <c r="AJ390" t="s">
        <v>10751</v>
      </c>
      <c r="AK390" t="s">
        <v>10751</v>
      </c>
      <c r="AL390" t="s">
        <v>10751</v>
      </c>
      <c r="AM390" t="s">
        <v>10751</v>
      </c>
      <c r="AN390" t="s">
        <v>10751</v>
      </c>
      <c r="AO390" t="s">
        <v>10751</v>
      </c>
      <c r="AP390">
        <v>1</v>
      </c>
      <c r="AQ390">
        <v>1E-3</v>
      </c>
      <c r="AR390" t="s">
        <v>10751</v>
      </c>
      <c r="AS390" t="s">
        <v>10751</v>
      </c>
      <c r="AT390">
        <v>1E-3</v>
      </c>
      <c r="AU390" t="s">
        <v>10751</v>
      </c>
      <c r="AV390">
        <v>4</v>
      </c>
      <c r="AW390" t="s">
        <v>10751</v>
      </c>
      <c r="AX390">
        <v>8</v>
      </c>
      <c r="AY390">
        <v>0.999</v>
      </c>
      <c r="AZ390" t="s">
        <v>10751</v>
      </c>
      <c r="BA390">
        <v>1E-3</v>
      </c>
      <c r="BB390" t="s">
        <v>10751</v>
      </c>
      <c r="BC390" t="s">
        <v>10751</v>
      </c>
      <c r="BD390" t="s">
        <v>10751</v>
      </c>
    </row>
    <row r="391" spans="1:56">
      <c r="A391" t="s">
        <v>10750</v>
      </c>
      <c r="B391">
        <v>6500</v>
      </c>
      <c r="C391">
        <v>2008</v>
      </c>
      <c r="D391">
        <v>1</v>
      </c>
      <c r="E391">
        <v>4.8999999999999998E-5</v>
      </c>
      <c r="F391">
        <v>16.586510000000001</v>
      </c>
      <c r="H391">
        <v>13.677630000000001</v>
      </c>
      <c r="I391">
        <f t="shared" si="12"/>
        <v>6.7020386999999996E-4</v>
      </c>
      <c r="K391">
        <v>11.018409999999999</v>
      </c>
      <c r="L391">
        <v>16.722159999999999</v>
      </c>
      <c r="M391">
        <v>649.74708999999996</v>
      </c>
      <c r="N391">
        <v>806.55904999999996</v>
      </c>
      <c r="O391">
        <v>531.45034999999996</v>
      </c>
      <c r="P391">
        <v>53.976089999999999</v>
      </c>
      <c r="Q391">
        <v>323.22949999999997</v>
      </c>
      <c r="R391">
        <v>375.43709999999999</v>
      </c>
      <c r="S391">
        <v>8.0200999999999993</v>
      </c>
      <c r="T391">
        <v>1.1356010000000001</v>
      </c>
      <c r="U391">
        <v>5.7759999999999999E-2</v>
      </c>
      <c r="V391">
        <v>44.793939999999999</v>
      </c>
      <c r="W391">
        <v>0.59399999999999997</v>
      </c>
      <c r="X391" t="s">
        <v>10751</v>
      </c>
      <c r="Y391">
        <v>0.40600000000000003</v>
      </c>
      <c r="Z391" t="s">
        <v>10751</v>
      </c>
      <c r="AA391" t="s">
        <v>10751</v>
      </c>
      <c r="AB391">
        <v>1</v>
      </c>
      <c r="AC391" t="s">
        <v>10751</v>
      </c>
      <c r="AD391" t="s">
        <v>10751</v>
      </c>
      <c r="AE391" t="s">
        <v>10751</v>
      </c>
      <c r="AF391" t="s">
        <v>10751</v>
      </c>
      <c r="AG391">
        <v>1</v>
      </c>
      <c r="AH391" t="s">
        <v>10751</v>
      </c>
      <c r="AI391" t="s">
        <v>10751</v>
      </c>
      <c r="AJ391" t="s">
        <v>10751</v>
      </c>
      <c r="AK391" t="s">
        <v>10751</v>
      </c>
      <c r="AL391" t="s">
        <v>10751</v>
      </c>
      <c r="AM391" t="s">
        <v>10751</v>
      </c>
      <c r="AN391" t="s">
        <v>10751</v>
      </c>
      <c r="AO391" t="s">
        <v>10751</v>
      </c>
      <c r="AP391">
        <v>1</v>
      </c>
      <c r="AQ391">
        <v>0.40600000000000003</v>
      </c>
      <c r="AR391" t="s">
        <v>10751</v>
      </c>
      <c r="AS391" t="s">
        <v>10751</v>
      </c>
      <c r="AT391">
        <v>0.80300000000000005</v>
      </c>
      <c r="AU391" t="s">
        <v>10751</v>
      </c>
      <c r="AV391">
        <v>4.5999999999999996</v>
      </c>
      <c r="AW391" t="s">
        <v>10751</v>
      </c>
      <c r="AX391">
        <v>8.8000000000000007</v>
      </c>
      <c r="AY391">
        <v>0.59399999999999997</v>
      </c>
      <c r="AZ391">
        <v>0.20899999999999999</v>
      </c>
      <c r="BA391">
        <v>0.19700000000000001</v>
      </c>
      <c r="BB391" t="s">
        <v>10751</v>
      </c>
      <c r="BC391" t="s">
        <v>10751</v>
      </c>
      <c r="BD391" t="s">
        <v>10751</v>
      </c>
    </row>
    <row r="392" spans="1:56">
      <c r="A392" t="s">
        <v>10750</v>
      </c>
      <c r="B392">
        <v>6500</v>
      </c>
      <c r="C392">
        <v>2009</v>
      </c>
      <c r="D392">
        <v>0</v>
      </c>
      <c r="E392">
        <v>4.8000000000000001E-5</v>
      </c>
      <c r="F392">
        <v>16.636780000000002</v>
      </c>
      <c r="H392">
        <v>13.666230000000001</v>
      </c>
      <c r="I392">
        <f t="shared" si="12"/>
        <v>6.5597904000000006E-4</v>
      </c>
      <c r="K392">
        <v>11.143560000000001</v>
      </c>
      <c r="L392">
        <v>16.480779999999999</v>
      </c>
      <c r="M392">
        <v>650.28887999999995</v>
      </c>
      <c r="N392">
        <v>797.50103000000001</v>
      </c>
      <c r="O392">
        <v>539.23410000000001</v>
      </c>
      <c r="P392">
        <v>52.384349999999998</v>
      </c>
      <c r="Q392">
        <v>308.36970000000002</v>
      </c>
      <c r="R392">
        <v>344.76609999999999</v>
      </c>
      <c r="S392">
        <v>8.3269000000000002</v>
      </c>
      <c r="T392">
        <v>1.0940970000000001</v>
      </c>
      <c r="U392">
        <v>5.3040999999999998E-2</v>
      </c>
      <c r="V392">
        <v>44.60568</v>
      </c>
      <c r="W392">
        <v>0.73499999999999999</v>
      </c>
      <c r="X392" t="s">
        <v>10751</v>
      </c>
      <c r="Y392">
        <v>0.26500000000000001</v>
      </c>
      <c r="Z392" t="s">
        <v>10751</v>
      </c>
      <c r="AA392" t="s">
        <v>10751</v>
      </c>
      <c r="AB392">
        <v>1</v>
      </c>
      <c r="AC392" t="s">
        <v>10751</v>
      </c>
      <c r="AD392" t="s">
        <v>10751</v>
      </c>
      <c r="AE392" t="s">
        <v>10751</v>
      </c>
      <c r="AF392" t="s">
        <v>10751</v>
      </c>
      <c r="AG392">
        <v>1</v>
      </c>
      <c r="AH392" t="s">
        <v>10751</v>
      </c>
      <c r="AI392" t="s">
        <v>10751</v>
      </c>
      <c r="AJ392" t="s">
        <v>10751</v>
      </c>
      <c r="AK392" t="s">
        <v>10751</v>
      </c>
      <c r="AL392" t="s">
        <v>10751</v>
      </c>
      <c r="AM392" t="s">
        <v>10751</v>
      </c>
      <c r="AN392" t="s">
        <v>10751</v>
      </c>
      <c r="AO392" t="s">
        <v>10751</v>
      </c>
      <c r="AP392">
        <v>1</v>
      </c>
      <c r="AQ392">
        <v>0.26500000000000001</v>
      </c>
      <c r="AR392" t="s">
        <v>10751</v>
      </c>
      <c r="AS392" t="s">
        <v>10751</v>
      </c>
      <c r="AT392">
        <v>0.84599999999999997</v>
      </c>
      <c r="AU392" t="s">
        <v>10751</v>
      </c>
      <c r="AV392">
        <v>4.4000000000000004</v>
      </c>
      <c r="AW392" t="s">
        <v>10751</v>
      </c>
      <c r="AX392">
        <v>8.4</v>
      </c>
      <c r="AY392">
        <v>0.73499999999999999</v>
      </c>
      <c r="AZ392">
        <v>0.111</v>
      </c>
      <c r="BA392">
        <v>0.154</v>
      </c>
      <c r="BB392" t="s">
        <v>10751</v>
      </c>
      <c r="BC392" t="s">
        <v>10751</v>
      </c>
      <c r="BD392" t="s">
        <v>10751</v>
      </c>
    </row>
    <row r="393" spans="1:56">
      <c r="A393" t="s">
        <v>10750</v>
      </c>
      <c r="B393">
        <v>6500</v>
      </c>
      <c r="C393">
        <v>2010</v>
      </c>
      <c r="D393">
        <v>0</v>
      </c>
      <c r="E393">
        <v>3.9999999999999998E-6</v>
      </c>
      <c r="F393">
        <v>14.46804</v>
      </c>
      <c r="H393">
        <v>12.08916</v>
      </c>
      <c r="I393">
        <f t="shared" si="12"/>
        <v>4.835664E-5</v>
      </c>
      <c r="K393">
        <v>9.4603099999999998</v>
      </c>
      <c r="L393">
        <v>15.295579999999999</v>
      </c>
      <c r="M393">
        <v>735.12138000000004</v>
      </c>
      <c r="N393">
        <v>939.39862000000005</v>
      </c>
      <c r="O393">
        <v>581.01750000000004</v>
      </c>
      <c r="P393">
        <v>53.986409999999999</v>
      </c>
      <c r="Q393">
        <v>410.87799999999999</v>
      </c>
      <c r="R393">
        <v>502.51220000000001</v>
      </c>
      <c r="S393">
        <v>5.7618999999999998</v>
      </c>
      <c r="T393">
        <v>1.2241759999999999</v>
      </c>
      <c r="U393">
        <v>7.7310000000000004E-2</v>
      </c>
      <c r="V393">
        <v>39.291490000000003</v>
      </c>
      <c r="W393" t="s">
        <v>10751</v>
      </c>
      <c r="X393" t="s">
        <v>10751</v>
      </c>
      <c r="Y393">
        <v>1</v>
      </c>
      <c r="Z393" t="s">
        <v>10751</v>
      </c>
      <c r="AA393" t="s">
        <v>10751</v>
      </c>
      <c r="AB393">
        <v>1</v>
      </c>
      <c r="AC393" t="s">
        <v>10751</v>
      </c>
      <c r="AD393" t="s">
        <v>10751</v>
      </c>
      <c r="AE393" t="s">
        <v>10751</v>
      </c>
      <c r="AF393" t="s">
        <v>10751</v>
      </c>
      <c r="AG393">
        <v>1</v>
      </c>
      <c r="AH393" t="s">
        <v>10751</v>
      </c>
      <c r="AI393" t="s">
        <v>10751</v>
      </c>
      <c r="AJ393" t="s">
        <v>10751</v>
      </c>
      <c r="AK393" t="s">
        <v>10751</v>
      </c>
      <c r="AL393" t="s">
        <v>10751</v>
      </c>
      <c r="AM393" t="s">
        <v>10751</v>
      </c>
      <c r="AN393" t="s">
        <v>10751</v>
      </c>
      <c r="AO393" t="s">
        <v>10751</v>
      </c>
      <c r="AP393">
        <v>1</v>
      </c>
      <c r="AQ393">
        <v>1</v>
      </c>
      <c r="AR393" t="s">
        <v>10751</v>
      </c>
      <c r="AS393" t="s">
        <v>10751</v>
      </c>
      <c r="AT393">
        <v>2.4E-2</v>
      </c>
      <c r="AU393">
        <v>2.4E-2</v>
      </c>
      <c r="AV393">
        <v>6</v>
      </c>
      <c r="AW393" t="s">
        <v>10751</v>
      </c>
      <c r="AX393">
        <v>8.1</v>
      </c>
      <c r="AY393" t="s">
        <v>10751</v>
      </c>
      <c r="AZ393">
        <v>2.4E-2</v>
      </c>
      <c r="BA393">
        <v>0.97599999999999998</v>
      </c>
      <c r="BB393" t="s">
        <v>10751</v>
      </c>
      <c r="BC393" t="s">
        <v>10751</v>
      </c>
      <c r="BD393" t="s">
        <v>10751</v>
      </c>
    </row>
    <row r="394" spans="1:56">
      <c r="A394" t="s">
        <v>10750</v>
      </c>
      <c r="B394">
        <v>6500</v>
      </c>
      <c r="C394">
        <v>2011</v>
      </c>
      <c r="D394">
        <v>1</v>
      </c>
      <c r="E394">
        <v>7.7999999999999999E-5</v>
      </c>
      <c r="F394">
        <v>18.918369999999999</v>
      </c>
      <c r="H394">
        <v>15.579829999999999</v>
      </c>
      <c r="I394">
        <f t="shared" ref="I394:I457" si="13">IFERROR(H394*E394,"")</f>
        <v>1.2152267399999999E-3</v>
      </c>
      <c r="K394">
        <v>12.63832</v>
      </c>
      <c r="L394">
        <v>18.897919999999999</v>
      </c>
      <c r="M394">
        <v>570.41708000000006</v>
      </c>
      <c r="N394">
        <v>703.17911000000004</v>
      </c>
      <c r="O394">
        <v>470.26326999999998</v>
      </c>
      <c r="P394">
        <v>55.866669999999999</v>
      </c>
      <c r="Q394">
        <v>284.00850000000003</v>
      </c>
      <c r="R394">
        <v>252.8552</v>
      </c>
      <c r="S394">
        <v>10.1502</v>
      </c>
      <c r="T394">
        <v>0.88173199999999996</v>
      </c>
      <c r="U394">
        <v>3.8900999999999998E-2</v>
      </c>
      <c r="V394">
        <v>50.703270000000003</v>
      </c>
      <c r="W394" t="s">
        <v>10751</v>
      </c>
      <c r="X394" t="s">
        <v>10751</v>
      </c>
      <c r="Y394">
        <v>1</v>
      </c>
      <c r="Z394" t="s">
        <v>10751</v>
      </c>
      <c r="AA394" t="s">
        <v>10751</v>
      </c>
      <c r="AB394">
        <v>1</v>
      </c>
      <c r="AC394" t="s">
        <v>10751</v>
      </c>
      <c r="AD394" t="s">
        <v>10751</v>
      </c>
      <c r="AE394" t="s">
        <v>10751</v>
      </c>
      <c r="AF394" t="s">
        <v>10751</v>
      </c>
      <c r="AG394">
        <v>1</v>
      </c>
      <c r="AH394" t="s">
        <v>10751</v>
      </c>
      <c r="AI394" t="s">
        <v>10751</v>
      </c>
      <c r="AJ394" t="s">
        <v>10751</v>
      </c>
      <c r="AK394" t="s">
        <v>10751</v>
      </c>
      <c r="AL394" t="s">
        <v>10751</v>
      </c>
      <c r="AM394" t="s">
        <v>10751</v>
      </c>
      <c r="AN394" t="s">
        <v>10751</v>
      </c>
      <c r="AO394" t="s">
        <v>10751</v>
      </c>
      <c r="AP394">
        <v>1</v>
      </c>
      <c r="AQ394">
        <v>3.6999999999999998E-2</v>
      </c>
      <c r="AR394" t="s">
        <v>10751</v>
      </c>
      <c r="AS394" t="s">
        <v>10751</v>
      </c>
      <c r="AT394">
        <v>3.6999999999999998E-2</v>
      </c>
      <c r="AU394">
        <v>3.6999999999999998E-2</v>
      </c>
      <c r="AV394">
        <v>4</v>
      </c>
      <c r="AW394" t="s">
        <v>10751</v>
      </c>
      <c r="AX394">
        <v>8.1</v>
      </c>
      <c r="AY394">
        <v>0.96299999999999997</v>
      </c>
      <c r="AZ394">
        <v>3.6999999999999998E-2</v>
      </c>
      <c r="BA394" t="s">
        <v>10751</v>
      </c>
      <c r="BB394" t="s">
        <v>10751</v>
      </c>
      <c r="BC394" t="s">
        <v>10751</v>
      </c>
      <c r="BD394" t="s">
        <v>10751</v>
      </c>
    </row>
    <row r="395" spans="1:56">
      <c r="A395" t="s">
        <v>10750</v>
      </c>
      <c r="B395">
        <v>6500</v>
      </c>
      <c r="C395">
        <v>2012</v>
      </c>
      <c r="D395">
        <v>0</v>
      </c>
      <c r="E395">
        <v>3.0000000000000001E-6</v>
      </c>
      <c r="F395">
        <v>15.478809999999999</v>
      </c>
      <c r="H395">
        <v>12.91755</v>
      </c>
      <c r="I395">
        <f t="shared" si="13"/>
        <v>3.8752650000000002E-5</v>
      </c>
      <c r="K395">
        <v>10.36429</v>
      </c>
      <c r="L395">
        <v>15.86619</v>
      </c>
      <c r="M395">
        <v>687.97852999999998</v>
      </c>
      <c r="N395">
        <v>857.46311000000003</v>
      </c>
      <c r="O395">
        <v>560.12175000000002</v>
      </c>
      <c r="P395">
        <v>66.995649999999998</v>
      </c>
      <c r="Q395">
        <v>358.72649999999999</v>
      </c>
      <c r="R395">
        <v>603.26089999999999</v>
      </c>
      <c r="S395">
        <v>5.4039999999999999</v>
      </c>
      <c r="T395">
        <v>1.680525</v>
      </c>
      <c r="U395">
        <v>9.2809000000000003E-2</v>
      </c>
      <c r="V395">
        <v>41.983519999999999</v>
      </c>
      <c r="W395" t="s">
        <v>10751</v>
      </c>
      <c r="X395" t="s">
        <v>10751</v>
      </c>
      <c r="Y395">
        <v>1</v>
      </c>
      <c r="Z395" t="s">
        <v>10751</v>
      </c>
      <c r="AA395" t="s">
        <v>10751</v>
      </c>
      <c r="AB395">
        <v>1</v>
      </c>
      <c r="AC395" t="s">
        <v>10751</v>
      </c>
      <c r="AD395" t="s">
        <v>10751</v>
      </c>
      <c r="AE395" t="s">
        <v>10751</v>
      </c>
      <c r="AF395" t="s">
        <v>10751</v>
      </c>
      <c r="AG395">
        <v>1</v>
      </c>
      <c r="AH395" t="s">
        <v>10751</v>
      </c>
      <c r="AI395" t="s">
        <v>10751</v>
      </c>
      <c r="AJ395" t="s">
        <v>10751</v>
      </c>
      <c r="AK395" t="s">
        <v>10751</v>
      </c>
      <c r="AL395" t="s">
        <v>10751</v>
      </c>
      <c r="AM395" t="s">
        <v>10751</v>
      </c>
      <c r="AN395" t="s">
        <v>10751</v>
      </c>
      <c r="AO395" t="s">
        <v>10751</v>
      </c>
      <c r="AP395">
        <v>1</v>
      </c>
      <c r="AQ395">
        <v>1</v>
      </c>
      <c r="AR395" t="s">
        <v>10751</v>
      </c>
      <c r="AS395" t="s">
        <v>10751</v>
      </c>
      <c r="AT395">
        <v>1</v>
      </c>
      <c r="AU395">
        <v>1</v>
      </c>
      <c r="AV395">
        <v>5</v>
      </c>
      <c r="AW395" t="s">
        <v>10751</v>
      </c>
      <c r="AX395">
        <v>12</v>
      </c>
      <c r="AY395" t="s">
        <v>10751</v>
      </c>
      <c r="AZ395">
        <v>1</v>
      </c>
      <c r="BA395" t="s">
        <v>10751</v>
      </c>
      <c r="BB395" t="s">
        <v>10751</v>
      </c>
      <c r="BC395" t="s">
        <v>10751</v>
      </c>
      <c r="BD395" t="s">
        <v>10751</v>
      </c>
    </row>
    <row r="396" spans="1:56">
      <c r="A396" t="s">
        <v>10750</v>
      </c>
      <c r="B396">
        <v>6500</v>
      </c>
      <c r="C396">
        <v>2013</v>
      </c>
      <c r="D396">
        <v>0</v>
      </c>
      <c r="E396">
        <v>2.4000000000000001E-5</v>
      </c>
      <c r="F396">
        <v>16.344249999999999</v>
      </c>
      <c r="H396">
        <v>14.03073</v>
      </c>
      <c r="I396">
        <f t="shared" si="13"/>
        <v>3.3673752000000002E-4</v>
      </c>
      <c r="K396">
        <v>10.85721</v>
      </c>
      <c r="L396">
        <v>17.999749999999999</v>
      </c>
      <c r="M396">
        <v>633.39543000000003</v>
      </c>
      <c r="N396">
        <v>818.53457000000003</v>
      </c>
      <c r="O396">
        <v>493.72906</v>
      </c>
      <c r="P396">
        <v>58.727620000000002</v>
      </c>
      <c r="Q396">
        <v>412.80340000000001</v>
      </c>
      <c r="R396">
        <v>486.61329999999998</v>
      </c>
      <c r="S396">
        <v>5.6458000000000004</v>
      </c>
      <c r="T396">
        <v>1.1784330000000001</v>
      </c>
      <c r="U396">
        <v>7.4864E-2</v>
      </c>
      <c r="V396">
        <v>45.648539999999997</v>
      </c>
      <c r="W396" t="s">
        <v>10751</v>
      </c>
      <c r="X396" t="s">
        <v>10751</v>
      </c>
      <c r="Y396">
        <v>1</v>
      </c>
      <c r="Z396" t="s">
        <v>10751</v>
      </c>
      <c r="AA396" t="s">
        <v>10751</v>
      </c>
      <c r="AB396">
        <v>1</v>
      </c>
      <c r="AC396" t="s">
        <v>10751</v>
      </c>
      <c r="AD396" t="s">
        <v>10751</v>
      </c>
      <c r="AE396" t="s">
        <v>10751</v>
      </c>
      <c r="AF396">
        <v>0.35399999999999998</v>
      </c>
      <c r="AG396">
        <v>0.64600000000000002</v>
      </c>
      <c r="AH396" t="s">
        <v>10751</v>
      </c>
      <c r="AI396" t="s">
        <v>10751</v>
      </c>
      <c r="AJ396" t="s">
        <v>10751</v>
      </c>
      <c r="AK396" t="s">
        <v>10751</v>
      </c>
      <c r="AL396" t="s">
        <v>10751</v>
      </c>
      <c r="AM396" t="s">
        <v>10751</v>
      </c>
      <c r="AN396" t="s">
        <v>10751</v>
      </c>
      <c r="AO396" t="s">
        <v>10751</v>
      </c>
      <c r="AP396">
        <v>1</v>
      </c>
      <c r="AQ396">
        <v>0.64600000000000002</v>
      </c>
      <c r="AR396" t="s">
        <v>10751</v>
      </c>
      <c r="AS396">
        <v>0.64600000000000002</v>
      </c>
      <c r="AT396">
        <v>0.35399999999999998</v>
      </c>
      <c r="AU396">
        <v>1</v>
      </c>
      <c r="AV396">
        <v>8</v>
      </c>
      <c r="AW396" t="s">
        <v>10751</v>
      </c>
      <c r="AX396">
        <v>9.4</v>
      </c>
      <c r="AY396" t="s">
        <v>10751</v>
      </c>
      <c r="AZ396" t="s">
        <v>10751</v>
      </c>
      <c r="BA396" t="s">
        <v>10751</v>
      </c>
      <c r="BB396" t="s">
        <v>10751</v>
      </c>
      <c r="BC396">
        <v>1</v>
      </c>
      <c r="BD396" t="s">
        <v>10751</v>
      </c>
    </row>
    <row r="397" spans="1:56">
      <c r="A397" t="s">
        <v>10750</v>
      </c>
      <c r="B397">
        <v>6500</v>
      </c>
      <c r="C397">
        <v>2014</v>
      </c>
      <c r="D397">
        <v>0</v>
      </c>
      <c r="E397">
        <v>1.5E-5</v>
      </c>
      <c r="F397">
        <v>16.350349999999999</v>
      </c>
      <c r="H397">
        <v>14.03439</v>
      </c>
      <c r="I397">
        <f t="shared" si="13"/>
        <v>2.1051585E-4</v>
      </c>
      <c r="K397">
        <v>10.86077</v>
      </c>
      <c r="L397">
        <v>18.002929999999999</v>
      </c>
      <c r="M397">
        <v>633.23030000000006</v>
      </c>
      <c r="N397">
        <v>818.26612999999998</v>
      </c>
      <c r="O397">
        <v>493.64186999999998</v>
      </c>
      <c r="P397">
        <v>58.848089999999999</v>
      </c>
      <c r="Q397">
        <v>412.7799</v>
      </c>
      <c r="R397">
        <v>486.4128</v>
      </c>
      <c r="S397">
        <v>5.6483999999999996</v>
      </c>
      <c r="T397">
        <v>1.178013</v>
      </c>
      <c r="U397">
        <v>7.4832999999999997E-2</v>
      </c>
      <c r="V397">
        <v>45.660679999999999</v>
      </c>
      <c r="W397" t="s">
        <v>10751</v>
      </c>
      <c r="X397" t="s">
        <v>10751</v>
      </c>
      <c r="Y397">
        <v>1</v>
      </c>
      <c r="Z397" t="s">
        <v>10751</v>
      </c>
      <c r="AA397" t="s">
        <v>10751</v>
      </c>
      <c r="AB397">
        <v>1</v>
      </c>
      <c r="AC397" t="s">
        <v>10751</v>
      </c>
      <c r="AD397" t="s">
        <v>10751</v>
      </c>
      <c r="AE397" t="s">
        <v>10751</v>
      </c>
      <c r="AF397">
        <v>0.35699999999999998</v>
      </c>
      <c r="AG397">
        <v>0.64300000000000002</v>
      </c>
      <c r="AH397" t="s">
        <v>10751</v>
      </c>
      <c r="AI397" t="s">
        <v>10751</v>
      </c>
      <c r="AJ397" t="s">
        <v>10751</v>
      </c>
      <c r="AK397" t="s">
        <v>10751</v>
      </c>
      <c r="AL397" t="s">
        <v>10751</v>
      </c>
      <c r="AM397" t="s">
        <v>10751</v>
      </c>
      <c r="AN397" t="s">
        <v>10751</v>
      </c>
      <c r="AO397" t="s">
        <v>10751</v>
      </c>
      <c r="AP397">
        <v>1</v>
      </c>
      <c r="AQ397">
        <v>0.64300000000000002</v>
      </c>
      <c r="AR397" t="s">
        <v>10751</v>
      </c>
      <c r="AS397">
        <v>0.64300000000000002</v>
      </c>
      <c r="AT397">
        <v>0.35699999999999998</v>
      </c>
      <c r="AU397">
        <v>1</v>
      </c>
      <c r="AV397">
        <v>8</v>
      </c>
      <c r="AW397" t="s">
        <v>10751</v>
      </c>
      <c r="AX397">
        <v>9.4</v>
      </c>
      <c r="AY397" t="s">
        <v>10751</v>
      </c>
      <c r="AZ397" t="s">
        <v>10751</v>
      </c>
      <c r="BA397" t="s">
        <v>10751</v>
      </c>
      <c r="BB397" t="s">
        <v>10751</v>
      </c>
      <c r="BC397">
        <v>1</v>
      </c>
      <c r="BD397" t="s">
        <v>10751</v>
      </c>
    </row>
    <row r="398" spans="1:56">
      <c r="A398" t="s">
        <v>10750</v>
      </c>
      <c r="B398">
        <v>6500</v>
      </c>
      <c r="C398">
        <v>2015</v>
      </c>
      <c r="D398">
        <v>0</v>
      </c>
      <c r="E398">
        <v>7.9999999999999996E-6</v>
      </c>
      <c r="F398">
        <v>16.741320000000002</v>
      </c>
      <c r="H398">
        <v>14.26708</v>
      </c>
      <c r="I398">
        <f t="shared" si="13"/>
        <v>1.1413664E-4</v>
      </c>
      <c r="K398">
        <v>11.088279999999999</v>
      </c>
      <c r="L398">
        <v>18.20402</v>
      </c>
      <c r="M398">
        <v>622.90269000000001</v>
      </c>
      <c r="N398">
        <v>801.47675000000004</v>
      </c>
      <c r="O398">
        <v>488.18892</v>
      </c>
      <c r="P398">
        <v>59.576059999999998</v>
      </c>
      <c r="Q398">
        <v>411.30829999999997</v>
      </c>
      <c r="R398">
        <v>473.8732</v>
      </c>
      <c r="S398">
        <v>5.8125</v>
      </c>
      <c r="T398">
        <v>1.1517230000000001</v>
      </c>
      <c r="U398">
        <v>7.2903999999999997E-2</v>
      </c>
      <c r="V398">
        <v>46.420020000000001</v>
      </c>
      <c r="W398" t="s">
        <v>10751</v>
      </c>
      <c r="X398" t="s">
        <v>10751</v>
      </c>
      <c r="Y398">
        <v>1</v>
      </c>
      <c r="Z398" t="s">
        <v>10751</v>
      </c>
      <c r="AA398" t="s">
        <v>10751</v>
      </c>
      <c r="AB398">
        <v>1</v>
      </c>
      <c r="AC398" t="s">
        <v>10751</v>
      </c>
      <c r="AD398" t="s">
        <v>10751</v>
      </c>
      <c r="AE398" t="s">
        <v>10751</v>
      </c>
      <c r="AF398">
        <v>0.59899999999999998</v>
      </c>
      <c r="AG398">
        <v>0.40100000000000002</v>
      </c>
      <c r="AH398" t="s">
        <v>10751</v>
      </c>
      <c r="AI398" t="s">
        <v>10751</v>
      </c>
      <c r="AJ398" t="s">
        <v>10751</v>
      </c>
      <c r="AK398" t="s">
        <v>10751</v>
      </c>
      <c r="AL398" t="s">
        <v>10751</v>
      </c>
      <c r="AM398" t="s">
        <v>10751</v>
      </c>
      <c r="AN398" t="s">
        <v>10751</v>
      </c>
      <c r="AO398" t="s">
        <v>10751</v>
      </c>
      <c r="AP398">
        <v>1</v>
      </c>
      <c r="AQ398">
        <v>0.40100000000000002</v>
      </c>
      <c r="AR398" t="s">
        <v>10751</v>
      </c>
      <c r="AS398">
        <v>0.40100000000000002</v>
      </c>
      <c r="AT398">
        <v>0.59899999999999998</v>
      </c>
      <c r="AU398">
        <v>1</v>
      </c>
      <c r="AV398">
        <v>8</v>
      </c>
      <c r="AW398" t="s">
        <v>10751</v>
      </c>
      <c r="AX398">
        <v>10.4</v>
      </c>
      <c r="AY398" t="s">
        <v>10751</v>
      </c>
      <c r="AZ398" t="s">
        <v>10751</v>
      </c>
      <c r="BA398" t="s">
        <v>10751</v>
      </c>
      <c r="BB398" t="s">
        <v>10751</v>
      </c>
      <c r="BC398">
        <v>1</v>
      </c>
      <c r="BD398" t="s">
        <v>10751</v>
      </c>
    </row>
    <row r="399" spans="1:56">
      <c r="A399" t="s">
        <v>10750</v>
      </c>
      <c r="B399">
        <v>6500</v>
      </c>
      <c r="C399">
        <v>2016</v>
      </c>
      <c r="D399">
        <v>0</v>
      </c>
      <c r="E399">
        <v>2.1999999999999999E-5</v>
      </c>
      <c r="F399">
        <v>17.204059999999998</v>
      </c>
      <c r="H399">
        <v>14.396470000000001</v>
      </c>
      <c r="I399">
        <f t="shared" si="13"/>
        <v>3.1672234000000002E-4</v>
      </c>
      <c r="K399">
        <v>11.30386</v>
      </c>
      <c r="L399">
        <v>18.140529999999998</v>
      </c>
      <c r="M399">
        <v>617.30391999999995</v>
      </c>
      <c r="N399">
        <v>786.19160999999997</v>
      </c>
      <c r="O399">
        <v>489.89740999999998</v>
      </c>
      <c r="P399">
        <v>57.728409999999997</v>
      </c>
      <c r="Q399">
        <v>413.87329999999997</v>
      </c>
      <c r="R399">
        <v>516.27300000000002</v>
      </c>
      <c r="S399">
        <v>5.4054000000000002</v>
      </c>
      <c r="T399">
        <v>1.247052</v>
      </c>
      <c r="U399">
        <v>7.9426999999999998E-2</v>
      </c>
      <c r="V399">
        <v>46.792180000000002</v>
      </c>
      <c r="W399" t="s">
        <v>10751</v>
      </c>
      <c r="X399" t="s">
        <v>10751</v>
      </c>
      <c r="Y399">
        <v>1</v>
      </c>
      <c r="Z399" t="s">
        <v>10751</v>
      </c>
      <c r="AA399" t="s">
        <v>10751</v>
      </c>
      <c r="AB399">
        <v>1</v>
      </c>
      <c r="AC399" t="s">
        <v>10751</v>
      </c>
      <c r="AD399" t="s">
        <v>10751</v>
      </c>
      <c r="AE399" t="s">
        <v>10751</v>
      </c>
      <c r="AF399">
        <v>0.17799999999999999</v>
      </c>
      <c r="AG399">
        <v>0.82199999999999995</v>
      </c>
      <c r="AH399" t="s">
        <v>10751</v>
      </c>
      <c r="AI399" t="s">
        <v>10751</v>
      </c>
      <c r="AJ399" t="s">
        <v>10751</v>
      </c>
      <c r="AK399" t="s">
        <v>10751</v>
      </c>
      <c r="AL399" t="s">
        <v>10751</v>
      </c>
      <c r="AM399" t="s">
        <v>10751</v>
      </c>
      <c r="AN399" t="s">
        <v>10751</v>
      </c>
      <c r="AO399" t="s">
        <v>10751</v>
      </c>
      <c r="AP399">
        <v>1</v>
      </c>
      <c r="AQ399">
        <v>0.82199999999999995</v>
      </c>
      <c r="AR399" t="s">
        <v>10751</v>
      </c>
      <c r="AS399">
        <v>0.82199999999999995</v>
      </c>
      <c r="AT399">
        <v>0.17799999999999999</v>
      </c>
      <c r="AU399">
        <v>1</v>
      </c>
      <c r="AV399">
        <v>8</v>
      </c>
      <c r="AW399" t="s">
        <v>10751</v>
      </c>
      <c r="AX399">
        <v>8.6999999999999993</v>
      </c>
      <c r="AY399" t="s">
        <v>10751</v>
      </c>
      <c r="AZ399" t="s">
        <v>10751</v>
      </c>
      <c r="BA399" t="s">
        <v>10751</v>
      </c>
      <c r="BB399" t="s">
        <v>10751</v>
      </c>
      <c r="BC399">
        <v>1</v>
      </c>
      <c r="BD399" t="s">
        <v>10751</v>
      </c>
    </row>
    <row r="400" spans="1:56">
      <c r="A400" t="s">
        <v>10750</v>
      </c>
      <c r="B400">
        <v>6500</v>
      </c>
      <c r="C400">
        <v>2017</v>
      </c>
      <c r="D400">
        <v>0</v>
      </c>
      <c r="E400">
        <v>1.4E-5</v>
      </c>
      <c r="F400">
        <v>17.088170000000002</v>
      </c>
      <c r="H400">
        <v>14.249879999999999</v>
      </c>
      <c r="I400">
        <f t="shared" si="13"/>
        <v>1.9949831999999999E-4</v>
      </c>
      <c r="K400">
        <v>11.171419999999999</v>
      </c>
      <c r="L400">
        <v>17.989619999999999</v>
      </c>
      <c r="M400">
        <v>623.65425000000005</v>
      </c>
      <c r="N400">
        <v>795.51224000000002</v>
      </c>
      <c r="O400">
        <v>494.00698</v>
      </c>
      <c r="P400">
        <v>58.268830000000001</v>
      </c>
      <c r="Q400">
        <v>413.85160000000002</v>
      </c>
      <c r="R400">
        <v>516</v>
      </c>
      <c r="S400">
        <v>5.4082999999999997</v>
      </c>
      <c r="T400">
        <v>1.2464519999999999</v>
      </c>
      <c r="U400">
        <v>7.9384999999999997E-2</v>
      </c>
      <c r="V400">
        <v>46.330309999999997</v>
      </c>
      <c r="W400" t="s">
        <v>10751</v>
      </c>
      <c r="X400" t="s">
        <v>10751</v>
      </c>
      <c r="Y400">
        <v>1</v>
      </c>
      <c r="Z400" t="s">
        <v>10751</v>
      </c>
      <c r="AA400" t="s">
        <v>10751</v>
      </c>
      <c r="AB400">
        <v>1</v>
      </c>
      <c r="AC400" t="s">
        <v>10751</v>
      </c>
      <c r="AD400" t="s">
        <v>10751</v>
      </c>
      <c r="AE400" t="s">
        <v>10751</v>
      </c>
      <c r="AF400">
        <v>0.182</v>
      </c>
      <c r="AG400">
        <v>0.81799999999999995</v>
      </c>
      <c r="AH400" t="s">
        <v>10751</v>
      </c>
      <c r="AI400" t="s">
        <v>10751</v>
      </c>
      <c r="AJ400" t="s">
        <v>10751</v>
      </c>
      <c r="AK400" t="s">
        <v>10751</v>
      </c>
      <c r="AL400" t="s">
        <v>10751</v>
      </c>
      <c r="AM400" t="s">
        <v>10751</v>
      </c>
      <c r="AN400" t="s">
        <v>10751</v>
      </c>
      <c r="AO400" t="s">
        <v>10751</v>
      </c>
      <c r="AP400">
        <v>1</v>
      </c>
      <c r="AQ400">
        <v>0.81799999999999995</v>
      </c>
      <c r="AR400" t="s">
        <v>10751</v>
      </c>
      <c r="AS400">
        <v>0.81799999999999995</v>
      </c>
      <c r="AT400">
        <v>0.182</v>
      </c>
      <c r="AU400">
        <v>1</v>
      </c>
      <c r="AV400">
        <v>8</v>
      </c>
      <c r="AW400" t="s">
        <v>10751</v>
      </c>
      <c r="AX400">
        <v>8.6999999999999993</v>
      </c>
      <c r="AY400" t="s">
        <v>10751</v>
      </c>
      <c r="AZ400" t="s">
        <v>10751</v>
      </c>
      <c r="BA400" t="s">
        <v>10751</v>
      </c>
      <c r="BB400" t="s">
        <v>10751</v>
      </c>
      <c r="BC400">
        <v>1</v>
      </c>
      <c r="BD400" t="s">
        <v>10751</v>
      </c>
    </row>
    <row r="401" spans="1:56">
      <c r="A401" t="s">
        <v>10750</v>
      </c>
      <c r="B401">
        <v>6500</v>
      </c>
      <c r="C401">
        <v>2018</v>
      </c>
      <c r="D401">
        <v>0</v>
      </c>
      <c r="E401">
        <v>3.0000000000000001E-6</v>
      </c>
      <c r="F401">
        <v>17.154699999999998</v>
      </c>
      <c r="H401">
        <v>14.247070000000001</v>
      </c>
      <c r="I401">
        <f t="shared" si="13"/>
        <v>4.2741210000000004E-5</v>
      </c>
      <c r="K401">
        <v>11.18177</v>
      </c>
      <c r="L401">
        <v>17.961580000000001</v>
      </c>
      <c r="M401">
        <v>623.77723000000003</v>
      </c>
      <c r="N401">
        <v>794.77584000000002</v>
      </c>
      <c r="O401">
        <v>494.77828</v>
      </c>
      <c r="P401">
        <v>57.1</v>
      </c>
      <c r="Q401">
        <v>414.96120000000002</v>
      </c>
      <c r="R401">
        <v>530</v>
      </c>
      <c r="S401">
        <v>5.2577999999999996</v>
      </c>
      <c r="T401">
        <v>1.277228</v>
      </c>
      <c r="U401">
        <v>8.1537999999999999E-2</v>
      </c>
      <c r="V401">
        <v>46.302990000000001</v>
      </c>
      <c r="W401" t="s">
        <v>10751</v>
      </c>
      <c r="X401" t="s">
        <v>10751</v>
      </c>
      <c r="Y401">
        <v>1</v>
      </c>
      <c r="Z401" t="s">
        <v>10751</v>
      </c>
      <c r="AA401" t="s">
        <v>10751</v>
      </c>
      <c r="AB401">
        <v>1</v>
      </c>
      <c r="AC401" t="s">
        <v>10751</v>
      </c>
      <c r="AD401" t="s">
        <v>10751</v>
      </c>
      <c r="AE401" t="s">
        <v>10751</v>
      </c>
      <c r="AF401" t="s">
        <v>10751</v>
      </c>
      <c r="AG401">
        <v>1</v>
      </c>
      <c r="AH401" t="s">
        <v>10751</v>
      </c>
      <c r="AI401" t="s">
        <v>10751</v>
      </c>
      <c r="AJ401" t="s">
        <v>10751</v>
      </c>
      <c r="AK401" t="s">
        <v>10751</v>
      </c>
      <c r="AL401" t="s">
        <v>10751</v>
      </c>
      <c r="AM401" t="s">
        <v>10751</v>
      </c>
      <c r="AN401" t="s">
        <v>10751</v>
      </c>
      <c r="AO401" t="s">
        <v>10751</v>
      </c>
      <c r="AP401">
        <v>1</v>
      </c>
      <c r="AQ401">
        <v>1</v>
      </c>
      <c r="AR401" t="s">
        <v>10751</v>
      </c>
      <c r="AS401">
        <v>1</v>
      </c>
      <c r="AT401" t="s">
        <v>10751</v>
      </c>
      <c r="AU401">
        <v>1</v>
      </c>
      <c r="AV401">
        <v>8</v>
      </c>
      <c r="AW401" t="s">
        <v>10751</v>
      </c>
      <c r="AX401">
        <v>8</v>
      </c>
      <c r="AY401" t="s">
        <v>10751</v>
      </c>
      <c r="AZ401" t="s">
        <v>10751</v>
      </c>
      <c r="BA401" t="s">
        <v>10751</v>
      </c>
      <c r="BB401" t="s">
        <v>10751</v>
      </c>
      <c r="BC401">
        <v>1</v>
      </c>
      <c r="BD401" t="s">
        <v>10751</v>
      </c>
    </row>
    <row r="402" spans="1:56">
      <c r="A402" t="s">
        <v>10750</v>
      </c>
      <c r="B402">
        <v>6500</v>
      </c>
      <c r="C402">
        <v>2019</v>
      </c>
      <c r="D402">
        <v>1</v>
      </c>
      <c r="E402">
        <v>5.1E-5</v>
      </c>
      <c r="F402">
        <v>17.849419999999999</v>
      </c>
      <c r="H402">
        <v>15.000220000000001</v>
      </c>
      <c r="I402">
        <f t="shared" si="13"/>
        <v>7.6501122E-4</v>
      </c>
      <c r="K402">
        <v>11.46796</v>
      </c>
      <c r="L402">
        <v>19.540669999999999</v>
      </c>
      <c r="M402">
        <v>592.45809999999994</v>
      </c>
      <c r="N402">
        <v>774.94158000000004</v>
      </c>
      <c r="O402">
        <v>454.79512</v>
      </c>
      <c r="P402">
        <v>60.315190000000001</v>
      </c>
      <c r="Q402">
        <v>409.31849999999997</v>
      </c>
      <c r="R402">
        <v>560.51400000000001</v>
      </c>
      <c r="S402">
        <v>5.1740000000000004</v>
      </c>
      <c r="T402">
        <v>1.3694869999999999</v>
      </c>
      <c r="U402">
        <v>8.6233000000000004E-2</v>
      </c>
      <c r="V402">
        <v>48.881839999999997</v>
      </c>
      <c r="W402" t="s">
        <v>10751</v>
      </c>
      <c r="X402">
        <v>0.78700000000000003</v>
      </c>
      <c r="Y402">
        <v>0.21299999999999999</v>
      </c>
      <c r="Z402" t="s">
        <v>10751</v>
      </c>
      <c r="AA402" t="s">
        <v>10751</v>
      </c>
      <c r="AB402">
        <v>1</v>
      </c>
      <c r="AC402" t="s">
        <v>10751</v>
      </c>
      <c r="AD402" t="s">
        <v>10751</v>
      </c>
      <c r="AE402" t="s">
        <v>10751</v>
      </c>
      <c r="AF402">
        <v>0.92500000000000004</v>
      </c>
      <c r="AG402">
        <v>7.4999999999999997E-2</v>
      </c>
      <c r="AH402" t="s">
        <v>10751</v>
      </c>
      <c r="AI402" t="s">
        <v>10751</v>
      </c>
      <c r="AJ402" t="s">
        <v>10751</v>
      </c>
      <c r="AK402" t="s">
        <v>10751</v>
      </c>
      <c r="AL402" t="s">
        <v>10751</v>
      </c>
      <c r="AM402" t="s">
        <v>10751</v>
      </c>
      <c r="AN402" t="s">
        <v>10751</v>
      </c>
      <c r="AO402" t="s">
        <v>10751</v>
      </c>
      <c r="AP402">
        <v>1</v>
      </c>
      <c r="AQ402">
        <v>1</v>
      </c>
      <c r="AR402" t="s">
        <v>10751</v>
      </c>
      <c r="AS402">
        <v>7.4999999999999997E-2</v>
      </c>
      <c r="AT402">
        <v>0.92500000000000004</v>
      </c>
      <c r="AU402">
        <v>1</v>
      </c>
      <c r="AV402">
        <v>8</v>
      </c>
      <c r="AW402" t="s">
        <v>10751</v>
      </c>
      <c r="AX402">
        <v>11.7</v>
      </c>
      <c r="AY402" t="s">
        <v>10751</v>
      </c>
      <c r="AZ402" t="s">
        <v>10751</v>
      </c>
      <c r="BA402" t="s">
        <v>10751</v>
      </c>
      <c r="BB402" t="s">
        <v>10751</v>
      </c>
      <c r="BC402">
        <v>1</v>
      </c>
      <c r="BD402" t="s">
        <v>10751</v>
      </c>
    </row>
    <row r="403" spans="1:56">
      <c r="A403" t="s">
        <v>10750</v>
      </c>
      <c r="B403">
        <v>6500</v>
      </c>
      <c r="C403">
        <v>2020</v>
      </c>
      <c r="D403">
        <v>1</v>
      </c>
      <c r="E403">
        <v>5.3999999999999998E-5</v>
      </c>
      <c r="F403">
        <v>17.541460000000001</v>
      </c>
      <c r="H403">
        <v>14.75761</v>
      </c>
      <c r="I403">
        <f t="shared" si="13"/>
        <v>7.9691094E-4</v>
      </c>
      <c r="K403">
        <v>11.35482</v>
      </c>
      <c r="L403">
        <v>19.068490000000001</v>
      </c>
      <c r="M403">
        <v>602.19758000000002</v>
      </c>
      <c r="N403">
        <v>782.66327999999999</v>
      </c>
      <c r="O403">
        <v>466.05678999999998</v>
      </c>
      <c r="P403">
        <v>60.057369999999999</v>
      </c>
      <c r="Q403">
        <v>409.57859999999999</v>
      </c>
      <c r="R403">
        <v>563.12329999999997</v>
      </c>
      <c r="S403">
        <v>5.1597999999999997</v>
      </c>
      <c r="T403">
        <v>1.3750560000000001</v>
      </c>
      <c r="U403">
        <v>8.6634000000000003E-2</v>
      </c>
      <c r="V403">
        <v>48.139130000000002</v>
      </c>
      <c r="W403" t="s">
        <v>10751</v>
      </c>
      <c r="X403">
        <v>0.77200000000000002</v>
      </c>
      <c r="Y403">
        <v>0.22800000000000001</v>
      </c>
      <c r="Z403" t="s">
        <v>10751</v>
      </c>
      <c r="AA403" t="s">
        <v>10751</v>
      </c>
      <c r="AB403">
        <v>1</v>
      </c>
      <c r="AC403" t="s">
        <v>10751</v>
      </c>
      <c r="AD403" t="s">
        <v>10751</v>
      </c>
      <c r="AE403" t="s">
        <v>10751</v>
      </c>
      <c r="AF403">
        <v>0.88200000000000001</v>
      </c>
      <c r="AG403">
        <v>0.11799999999999999</v>
      </c>
      <c r="AH403" t="s">
        <v>10751</v>
      </c>
      <c r="AI403" t="s">
        <v>10751</v>
      </c>
      <c r="AJ403" t="s">
        <v>10751</v>
      </c>
      <c r="AK403" t="s">
        <v>10751</v>
      </c>
      <c r="AL403" t="s">
        <v>10751</v>
      </c>
      <c r="AM403" t="s">
        <v>10751</v>
      </c>
      <c r="AN403" t="s">
        <v>10751</v>
      </c>
      <c r="AO403" t="s">
        <v>10751</v>
      </c>
      <c r="AP403">
        <v>1</v>
      </c>
      <c r="AQ403">
        <v>1</v>
      </c>
      <c r="AR403" t="s">
        <v>10751</v>
      </c>
      <c r="AS403">
        <v>0.11799999999999999</v>
      </c>
      <c r="AT403">
        <v>0.88200000000000001</v>
      </c>
      <c r="AU403">
        <v>1</v>
      </c>
      <c r="AV403">
        <v>8</v>
      </c>
      <c r="AW403" t="s">
        <v>10751</v>
      </c>
      <c r="AX403">
        <v>11.5</v>
      </c>
      <c r="AY403" t="s">
        <v>10751</v>
      </c>
      <c r="AZ403" t="s">
        <v>10751</v>
      </c>
      <c r="BA403" t="s">
        <v>10751</v>
      </c>
      <c r="BB403" t="s">
        <v>10751</v>
      </c>
      <c r="BC403">
        <v>1</v>
      </c>
      <c r="BD403" t="s">
        <v>10751</v>
      </c>
    </row>
    <row r="404" spans="1:56">
      <c r="A404" t="s">
        <v>10750</v>
      </c>
      <c r="B404">
        <v>6500</v>
      </c>
      <c r="C404">
        <v>2021</v>
      </c>
      <c r="D404">
        <v>1</v>
      </c>
      <c r="E404">
        <v>4.6E-5</v>
      </c>
      <c r="F404">
        <v>18.01746</v>
      </c>
      <c r="G404">
        <f>IFERROR(F404*E404,"")</f>
        <v>8.2880316000000004E-4</v>
      </c>
      <c r="H404">
        <v>14.9968</v>
      </c>
      <c r="I404">
        <f t="shared" si="13"/>
        <v>6.8985279999999997E-4</v>
      </c>
      <c r="J404">
        <f>IFERROR(M404*E404,"")</f>
        <v>2.7259287200000003E-2</v>
      </c>
      <c r="K404">
        <v>11.628410000000001</v>
      </c>
      <c r="L404">
        <v>19.190300000000001</v>
      </c>
      <c r="M404">
        <v>592.59320000000002</v>
      </c>
      <c r="N404">
        <v>764.24900000000002</v>
      </c>
      <c r="O404">
        <v>463.09848</v>
      </c>
      <c r="P404">
        <v>60.354230000000001</v>
      </c>
      <c r="Q404">
        <v>408.85879999999997</v>
      </c>
      <c r="R404">
        <v>571.90909999999997</v>
      </c>
      <c r="S404">
        <v>5.1272000000000002</v>
      </c>
      <c r="T404">
        <v>1.3987940000000001</v>
      </c>
      <c r="U404">
        <v>8.7985999999999995E-2</v>
      </c>
      <c r="V404">
        <v>48.741050000000001</v>
      </c>
      <c r="W404" t="s">
        <v>10751</v>
      </c>
      <c r="X404">
        <v>0.9</v>
      </c>
      <c r="Y404">
        <v>0.1</v>
      </c>
      <c r="Z404" t="s">
        <v>10751</v>
      </c>
      <c r="AA404" t="s">
        <v>10751</v>
      </c>
      <c r="AB404">
        <v>1</v>
      </c>
      <c r="AC404" t="s">
        <v>10751</v>
      </c>
      <c r="AD404" t="s">
        <v>10751</v>
      </c>
      <c r="AE404" t="s">
        <v>10751</v>
      </c>
      <c r="AF404">
        <v>1</v>
      </c>
      <c r="AG404" t="s">
        <v>10751</v>
      </c>
      <c r="AH404" t="s">
        <v>10751</v>
      </c>
      <c r="AI404" t="s">
        <v>10751</v>
      </c>
      <c r="AJ404" t="s">
        <v>10751</v>
      </c>
      <c r="AK404" t="s">
        <v>10751</v>
      </c>
      <c r="AL404" t="s">
        <v>10751</v>
      </c>
      <c r="AM404" t="s">
        <v>10751</v>
      </c>
      <c r="AN404" t="s">
        <v>10751</v>
      </c>
      <c r="AO404" t="s">
        <v>10751</v>
      </c>
      <c r="AP404">
        <v>1</v>
      </c>
      <c r="AQ404">
        <v>1</v>
      </c>
      <c r="AR404" t="s">
        <v>10751</v>
      </c>
      <c r="AS404" t="s">
        <v>10751</v>
      </c>
      <c r="AT404">
        <v>1</v>
      </c>
      <c r="AU404">
        <v>1</v>
      </c>
      <c r="AV404">
        <v>8</v>
      </c>
      <c r="AW404" t="s">
        <v>10751</v>
      </c>
      <c r="AX404">
        <v>12</v>
      </c>
      <c r="AY404" t="s">
        <v>10751</v>
      </c>
      <c r="AZ404" t="s">
        <v>10751</v>
      </c>
      <c r="BA404" t="s">
        <v>10751</v>
      </c>
      <c r="BB404" t="s">
        <v>10751</v>
      </c>
      <c r="BC404">
        <v>1</v>
      </c>
      <c r="BD404" t="s">
        <v>10751</v>
      </c>
    </row>
    <row r="405" spans="1:56">
      <c r="A405" t="s">
        <v>10750</v>
      </c>
      <c r="B405">
        <v>6500</v>
      </c>
      <c r="C405" t="s">
        <v>10752</v>
      </c>
      <c r="D405" t="s">
        <v>10751</v>
      </c>
      <c r="E405">
        <v>1.08E-4</v>
      </c>
      <c r="F405">
        <v>29.012419999999999</v>
      </c>
      <c r="H405">
        <v>23.786010000000001</v>
      </c>
      <c r="I405">
        <f t="shared" si="13"/>
        <v>2.5688890800000001E-3</v>
      </c>
      <c r="K405">
        <v>18.871220000000001</v>
      </c>
      <c r="L405">
        <v>29.601949999999999</v>
      </c>
      <c r="M405">
        <v>321.84965999999997</v>
      </c>
      <c r="N405">
        <v>418.37356</v>
      </c>
      <c r="O405">
        <v>249.03339</v>
      </c>
      <c r="P405">
        <v>59.467039999999997</v>
      </c>
      <c r="Q405">
        <v>408.85879999999997</v>
      </c>
      <c r="R405">
        <v>602.94680000000005</v>
      </c>
      <c r="S405">
        <v>4.3662999999999998</v>
      </c>
      <c r="T405">
        <v>1.3833249999999999</v>
      </c>
      <c r="U405">
        <v>9.2760999999999996E-2</v>
      </c>
      <c r="V405">
        <v>139.27287999999999</v>
      </c>
      <c r="W405" t="s">
        <v>10751</v>
      </c>
      <c r="X405">
        <v>0.89500000000000002</v>
      </c>
      <c r="Y405">
        <v>0.105</v>
      </c>
      <c r="Z405" t="s">
        <v>10751</v>
      </c>
      <c r="AA405">
        <v>0.44800000000000001</v>
      </c>
      <c r="AB405">
        <v>0.55200000000000005</v>
      </c>
      <c r="AC405" t="s">
        <v>10751</v>
      </c>
      <c r="AD405" t="s">
        <v>10751</v>
      </c>
      <c r="AE405" t="s">
        <v>10751</v>
      </c>
      <c r="AF405">
        <v>0.55200000000000005</v>
      </c>
      <c r="AG405" t="s">
        <v>10751</v>
      </c>
      <c r="AH405" t="s">
        <v>10751</v>
      </c>
      <c r="AI405">
        <v>0.44800000000000001</v>
      </c>
      <c r="AJ405" t="s">
        <v>10751</v>
      </c>
      <c r="AK405">
        <v>0.44800000000000001</v>
      </c>
      <c r="AL405" t="s">
        <v>10751</v>
      </c>
      <c r="AM405" t="s">
        <v>10751</v>
      </c>
      <c r="AN405" t="s">
        <v>10751</v>
      </c>
      <c r="AO405" t="s">
        <v>10751</v>
      </c>
      <c r="AP405">
        <v>0.55200000000000005</v>
      </c>
      <c r="AQ405">
        <v>0.55200000000000005</v>
      </c>
      <c r="AR405">
        <v>0.44800000000000001</v>
      </c>
      <c r="AS405" t="s">
        <v>10751</v>
      </c>
      <c r="AT405">
        <v>0.55200000000000005</v>
      </c>
      <c r="AU405">
        <v>0.55200000000000005</v>
      </c>
      <c r="AV405">
        <v>4.9000000000000004</v>
      </c>
      <c r="AW405" t="s">
        <v>10751</v>
      </c>
      <c r="AX405">
        <v>12</v>
      </c>
      <c r="AY405">
        <v>0.44800000000000001</v>
      </c>
      <c r="AZ405" t="s">
        <v>10751</v>
      </c>
      <c r="BA405" t="s">
        <v>10751</v>
      </c>
      <c r="BB405" t="s">
        <v>10751</v>
      </c>
      <c r="BC405">
        <v>0.55200000000000005</v>
      </c>
      <c r="BD405" t="s">
        <v>10751</v>
      </c>
    </row>
    <row r="406" spans="1:56">
      <c r="A406" t="s">
        <v>10755</v>
      </c>
      <c r="B406">
        <v>6500</v>
      </c>
      <c r="C406">
        <v>1975</v>
      </c>
      <c r="D406">
        <v>1</v>
      </c>
      <c r="E406">
        <v>8.2999999999999998E-5</v>
      </c>
      <c r="F406">
        <v>10.57835</v>
      </c>
      <c r="H406">
        <v>8.9512599999999996</v>
      </c>
      <c r="I406">
        <f t="shared" si="13"/>
        <v>7.4295457999999995E-4</v>
      </c>
      <c r="K406">
        <v>8.8928200000000004</v>
      </c>
      <c r="L406">
        <v>9.0237400000000001</v>
      </c>
      <c r="M406">
        <v>992.82122000000004</v>
      </c>
      <c r="N406">
        <v>999.34547999999995</v>
      </c>
      <c r="O406">
        <v>984.84712000000002</v>
      </c>
      <c r="P406" t="s">
        <v>10751</v>
      </c>
      <c r="Q406">
        <v>321.18869999999998</v>
      </c>
      <c r="R406">
        <v>150.041</v>
      </c>
      <c r="S406" t="s">
        <v>10751</v>
      </c>
      <c r="T406">
        <v>0.468136</v>
      </c>
      <c r="U406">
        <v>2.3082999999999999E-2</v>
      </c>
      <c r="V406">
        <v>29.17708</v>
      </c>
      <c r="W406" t="s">
        <v>10751</v>
      </c>
      <c r="X406" t="s">
        <v>10751</v>
      </c>
      <c r="Y406">
        <v>1</v>
      </c>
      <c r="Z406" t="s">
        <v>10751</v>
      </c>
      <c r="AA406">
        <v>1</v>
      </c>
      <c r="AB406" t="s">
        <v>10751</v>
      </c>
      <c r="AC406" t="s">
        <v>10751</v>
      </c>
      <c r="AD406" t="s">
        <v>10751</v>
      </c>
      <c r="AE406">
        <v>1</v>
      </c>
      <c r="AF406" t="s">
        <v>10751</v>
      </c>
      <c r="AG406" t="s">
        <v>10751</v>
      </c>
      <c r="AH406" t="s">
        <v>10751</v>
      </c>
      <c r="AI406" t="s">
        <v>10751</v>
      </c>
      <c r="AJ406" t="s">
        <v>10751</v>
      </c>
      <c r="AK406" t="s">
        <v>10751</v>
      </c>
      <c r="AL406" t="s">
        <v>10751</v>
      </c>
      <c r="AM406" t="s">
        <v>10751</v>
      </c>
      <c r="AN406" t="s">
        <v>10751</v>
      </c>
      <c r="AO406" t="s">
        <v>10751</v>
      </c>
      <c r="AP406">
        <v>1</v>
      </c>
      <c r="AQ406" t="s">
        <v>10751</v>
      </c>
      <c r="AR406" t="s">
        <v>10751</v>
      </c>
      <c r="AS406" t="s">
        <v>10751</v>
      </c>
      <c r="AT406" t="s">
        <v>10751</v>
      </c>
      <c r="AU406" t="s">
        <v>10751</v>
      </c>
      <c r="AV406" t="s">
        <v>10751</v>
      </c>
      <c r="AW406" t="s">
        <v>10751</v>
      </c>
      <c r="AX406">
        <v>8</v>
      </c>
      <c r="AY406" t="s">
        <v>10751</v>
      </c>
      <c r="AZ406" t="s">
        <v>10751</v>
      </c>
      <c r="BA406" t="s">
        <v>10751</v>
      </c>
      <c r="BB406" t="s">
        <v>10751</v>
      </c>
      <c r="BC406" t="s">
        <v>10751</v>
      </c>
      <c r="BD406" t="s">
        <v>10751</v>
      </c>
    </row>
    <row r="407" spans="1:56">
      <c r="A407" t="s">
        <v>10755</v>
      </c>
      <c r="B407">
        <v>6500</v>
      </c>
      <c r="C407">
        <v>1976</v>
      </c>
      <c r="D407">
        <v>1</v>
      </c>
      <c r="E407">
        <v>9.8999999999999994E-5</v>
      </c>
      <c r="F407">
        <v>11.5397</v>
      </c>
      <c r="H407">
        <v>9.7979299999999991</v>
      </c>
      <c r="I407">
        <f t="shared" si="13"/>
        <v>9.6999506999999991E-4</v>
      </c>
      <c r="K407">
        <v>9.3703599999999998</v>
      </c>
      <c r="L407">
        <v>10.37664</v>
      </c>
      <c r="M407">
        <v>907.02796000000001</v>
      </c>
      <c r="N407">
        <v>948.41562999999996</v>
      </c>
      <c r="O407">
        <v>856.44303000000002</v>
      </c>
      <c r="P407" t="s">
        <v>10751</v>
      </c>
      <c r="Q407">
        <v>323.70299999999997</v>
      </c>
      <c r="R407">
        <v>144.0361</v>
      </c>
      <c r="S407" t="s">
        <v>10751</v>
      </c>
      <c r="T407">
        <v>0.44736399999999998</v>
      </c>
      <c r="U407">
        <v>2.2159000000000002E-2</v>
      </c>
      <c r="V407">
        <v>31.882739999999998</v>
      </c>
      <c r="W407" t="s">
        <v>10751</v>
      </c>
      <c r="X407" t="s">
        <v>10751</v>
      </c>
      <c r="Y407">
        <v>1</v>
      </c>
      <c r="Z407">
        <v>2E-3</v>
      </c>
      <c r="AA407">
        <v>0.998</v>
      </c>
      <c r="AB407" t="s">
        <v>10751</v>
      </c>
      <c r="AC407" t="s">
        <v>10751</v>
      </c>
      <c r="AD407" t="s">
        <v>10751</v>
      </c>
      <c r="AE407">
        <v>1</v>
      </c>
      <c r="AF407" t="s">
        <v>10751</v>
      </c>
      <c r="AG407" t="s">
        <v>10751</v>
      </c>
      <c r="AH407" t="s">
        <v>10751</v>
      </c>
      <c r="AI407" t="s">
        <v>10751</v>
      </c>
      <c r="AJ407" t="s">
        <v>10751</v>
      </c>
      <c r="AK407" t="s">
        <v>10751</v>
      </c>
      <c r="AL407" t="s">
        <v>10751</v>
      </c>
      <c r="AM407" t="s">
        <v>10751</v>
      </c>
      <c r="AN407" t="s">
        <v>10751</v>
      </c>
      <c r="AO407" t="s">
        <v>10751</v>
      </c>
      <c r="AP407">
        <v>1</v>
      </c>
      <c r="AQ407" t="s">
        <v>10751</v>
      </c>
      <c r="AR407" t="s">
        <v>10751</v>
      </c>
      <c r="AS407" t="s">
        <v>10751</v>
      </c>
      <c r="AT407" t="s">
        <v>10751</v>
      </c>
      <c r="AU407" t="s">
        <v>10751</v>
      </c>
      <c r="AV407" t="s">
        <v>10751</v>
      </c>
      <c r="AW407" t="s">
        <v>10751</v>
      </c>
      <c r="AX407">
        <v>8</v>
      </c>
      <c r="AY407" t="s">
        <v>10751</v>
      </c>
      <c r="AZ407" t="s">
        <v>10751</v>
      </c>
      <c r="BA407" t="s">
        <v>10751</v>
      </c>
      <c r="BB407" t="s">
        <v>10751</v>
      </c>
      <c r="BC407" t="s">
        <v>10751</v>
      </c>
      <c r="BD407" t="s">
        <v>10751</v>
      </c>
    </row>
    <row r="408" spans="1:56">
      <c r="A408" t="s">
        <v>10755</v>
      </c>
      <c r="B408">
        <v>6500</v>
      </c>
      <c r="C408">
        <v>1977</v>
      </c>
      <c r="D408">
        <v>2</v>
      </c>
      <c r="E408">
        <v>1.0900000000000001E-4</v>
      </c>
      <c r="F408">
        <v>12.323370000000001</v>
      </c>
      <c r="H408">
        <v>10.439590000000001</v>
      </c>
      <c r="I408">
        <f t="shared" si="13"/>
        <v>1.1379153100000003E-3</v>
      </c>
      <c r="K408">
        <v>10.29011</v>
      </c>
      <c r="L408">
        <v>10.62829</v>
      </c>
      <c r="M408">
        <v>851.27873</v>
      </c>
      <c r="N408">
        <v>863.64491999999996</v>
      </c>
      <c r="O408">
        <v>836.16448000000003</v>
      </c>
      <c r="P408" t="s">
        <v>10751</v>
      </c>
      <c r="Q408">
        <v>316.14679999999998</v>
      </c>
      <c r="R408">
        <v>142.26349999999999</v>
      </c>
      <c r="S408" t="s">
        <v>10751</v>
      </c>
      <c r="T408">
        <v>0.45284000000000002</v>
      </c>
      <c r="U408">
        <v>2.1887E-2</v>
      </c>
      <c r="V408">
        <v>33.960949999999997</v>
      </c>
      <c r="W408" t="s">
        <v>10751</v>
      </c>
      <c r="X408" t="s">
        <v>10751</v>
      </c>
      <c r="Y408">
        <v>1</v>
      </c>
      <c r="Z408" t="s">
        <v>10751</v>
      </c>
      <c r="AA408">
        <v>1</v>
      </c>
      <c r="AB408" t="s">
        <v>10751</v>
      </c>
      <c r="AC408" t="s">
        <v>10751</v>
      </c>
      <c r="AD408" t="s">
        <v>10751</v>
      </c>
      <c r="AE408">
        <v>1</v>
      </c>
      <c r="AF408" t="s">
        <v>10751</v>
      </c>
      <c r="AG408" t="s">
        <v>10751</v>
      </c>
      <c r="AH408" t="s">
        <v>10751</v>
      </c>
      <c r="AI408" t="s">
        <v>10751</v>
      </c>
      <c r="AJ408" t="s">
        <v>10751</v>
      </c>
      <c r="AK408" t="s">
        <v>10751</v>
      </c>
      <c r="AL408" t="s">
        <v>10751</v>
      </c>
      <c r="AM408" t="s">
        <v>10751</v>
      </c>
      <c r="AN408" t="s">
        <v>10751</v>
      </c>
      <c r="AO408" t="s">
        <v>10751</v>
      </c>
      <c r="AP408">
        <v>1</v>
      </c>
      <c r="AQ408" t="s">
        <v>10751</v>
      </c>
      <c r="AR408" t="s">
        <v>10751</v>
      </c>
      <c r="AS408" t="s">
        <v>10751</v>
      </c>
      <c r="AT408" t="s">
        <v>10751</v>
      </c>
      <c r="AU408" t="s">
        <v>10751</v>
      </c>
      <c r="AV408" t="s">
        <v>10751</v>
      </c>
      <c r="AW408" t="s">
        <v>10751</v>
      </c>
      <c r="AX408">
        <v>8</v>
      </c>
      <c r="AY408" t="s">
        <v>10751</v>
      </c>
      <c r="AZ408" t="s">
        <v>10751</v>
      </c>
      <c r="BA408" t="s">
        <v>10751</v>
      </c>
      <c r="BB408" t="s">
        <v>10751</v>
      </c>
      <c r="BC408" t="s">
        <v>10751</v>
      </c>
      <c r="BD408" t="s">
        <v>10751</v>
      </c>
    </row>
    <row r="409" spans="1:56">
      <c r="A409" t="s">
        <v>10755</v>
      </c>
      <c r="B409">
        <v>6500</v>
      </c>
      <c r="C409">
        <v>1978</v>
      </c>
      <c r="D409">
        <v>1</v>
      </c>
      <c r="E409">
        <v>9.7E-5</v>
      </c>
      <c r="F409">
        <v>11.703670000000001</v>
      </c>
      <c r="H409">
        <v>9.9225200000000005</v>
      </c>
      <c r="I409">
        <f t="shared" si="13"/>
        <v>9.6248444000000008E-4</v>
      </c>
      <c r="K409">
        <v>9.6638900000000003</v>
      </c>
      <c r="L409">
        <v>10.25806</v>
      </c>
      <c r="M409">
        <v>895.63935000000004</v>
      </c>
      <c r="N409">
        <v>919.60893999999996</v>
      </c>
      <c r="O409">
        <v>866.34316999999999</v>
      </c>
      <c r="P409" t="s">
        <v>10751</v>
      </c>
      <c r="Q409">
        <v>327.96</v>
      </c>
      <c r="R409">
        <v>155.40710000000001</v>
      </c>
      <c r="S409">
        <v>18.097799999999999</v>
      </c>
      <c r="T409">
        <v>0.47421200000000002</v>
      </c>
      <c r="U409">
        <v>2.3909E-2</v>
      </c>
      <c r="V409">
        <v>32.321010000000001</v>
      </c>
      <c r="W409" t="s">
        <v>10751</v>
      </c>
      <c r="X409" t="s">
        <v>10751</v>
      </c>
      <c r="Y409">
        <v>1</v>
      </c>
      <c r="Z409" t="s">
        <v>10751</v>
      </c>
      <c r="AA409">
        <v>1</v>
      </c>
      <c r="AB409" t="s">
        <v>10751</v>
      </c>
      <c r="AC409" t="s">
        <v>10751</v>
      </c>
      <c r="AD409" t="s">
        <v>10751</v>
      </c>
      <c r="AE409">
        <v>1</v>
      </c>
      <c r="AF409" t="s">
        <v>10751</v>
      </c>
      <c r="AG409" t="s">
        <v>10751</v>
      </c>
      <c r="AH409" t="s">
        <v>10751</v>
      </c>
      <c r="AI409" t="s">
        <v>10751</v>
      </c>
      <c r="AJ409" t="s">
        <v>10751</v>
      </c>
      <c r="AK409" t="s">
        <v>10751</v>
      </c>
      <c r="AL409" t="s">
        <v>10751</v>
      </c>
      <c r="AM409" t="s">
        <v>10751</v>
      </c>
      <c r="AN409" t="s">
        <v>10751</v>
      </c>
      <c r="AO409" t="s">
        <v>10751</v>
      </c>
      <c r="AP409">
        <v>1</v>
      </c>
      <c r="AQ409" t="s">
        <v>10751</v>
      </c>
      <c r="AR409" t="s">
        <v>10751</v>
      </c>
      <c r="AS409" t="s">
        <v>10751</v>
      </c>
      <c r="AT409" t="s">
        <v>10751</v>
      </c>
      <c r="AU409" t="s">
        <v>10751</v>
      </c>
      <c r="AV409" t="s">
        <v>10751</v>
      </c>
      <c r="AW409" t="s">
        <v>10751</v>
      </c>
      <c r="AX409">
        <v>7.2</v>
      </c>
      <c r="AY409" t="s">
        <v>10751</v>
      </c>
      <c r="AZ409" t="s">
        <v>10751</v>
      </c>
      <c r="BA409" t="s">
        <v>10751</v>
      </c>
      <c r="BB409" t="s">
        <v>10751</v>
      </c>
      <c r="BC409" t="s">
        <v>10751</v>
      </c>
      <c r="BD409" t="s">
        <v>10751</v>
      </c>
    </row>
    <row r="410" spans="1:56">
      <c r="A410" t="s">
        <v>10755</v>
      </c>
      <c r="B410">
        <v>6500</v>
      </c>
      <c r="C410">
        <v>1979</v>
      </c>
      <c r="D410" t="s">
        <v>10751</v>
      </c>
      <c r="E410" t="s">
        <v>10751</v>
      </c>
      <c r="F410" t="s">
        <v>10751</v>
      </c>
      <c r="H410" t="s">
        <v>10751</v>
      </c>
      <c r="I410" t="str">
        <f t="shared" si="13"/>
        <v/>
      </c>
      <c r="K410" t="s">
        <v>10751</v>
      </c>
      <c r="L410" t="s">
        <v>10751</v>
      </c>
      <c r="M410" t="s">
        <v>10751</v>
      </c>
      <c r="N410" t="s">
        <v>10751</v>
      </c>
      <c r="O410" t="s">
        <v>10751</v>
      </c>
      <c r="P410" t="s">
        <v>10751</v>
      </c>
      <c r="Q410" t="s">
        <v>10751</v>
      </c>
      <c r="R410" t="s">
        <v>10751</v>
      </c>
      <c r="S410" t="s">
        <v>10751</v>
      </c>
      <c r="T410" t="s">
        <v>10751</v>
      </c>
      <c r="U410" t="s">
        <v>10751</v>
      </c>
      <c r="V410" t="s">
        <v>10751</v>
      </c>
      <c r="W410" t="s">
        <v>10751</v>
      </c>
      <c r="X410" t="s">
        <v>10751</v>
      </c>
      <c r="Y410" t="s">
        <v>10751</v>
      </c>
      <c r="Z410" t="s">
        <v>10751</v>
      </c>
      <c r="AA410" t="s">
        <v>10751</v>
      </c>
      <c r="AB410" t="s">
        <v>10751</v>
      </c>
      <c r="AC410" t="s">
        <v>10751</v>
      </c>
      <c r="AD410" t="s">
        <v>10751</v>
      </c>
      <c r="AE410" t="s">
        <v>10751</v>
      </c>
      <c r="AF410" t="s">
        <v>10751</v>
      </c>
      <c r="AG410" t="s">
        <v>10751</v>
      </c>
      <c r="AH410" t="s">
        <v>10751</v>
      </c>
      <c r="AI410" t="s">
        <v>10751</v>
      </c>
      <c r="AJ410" t="s">
        <v>10751</v>
      </c>
      <c r="AK410" t="s">
        <v>10751</v>
      </c>
      <c r="AL410" t="s">
        <v>10751</v>
      </c>
      <c r="AM410" t="s">
        <v>10751</v>
      </c>
      <c r="AN410" t="s">
        <v>10751</v>
      </c>
      <c r="AO410" t="s">
        <v>10751</v>
      </c>
      <c r="AP410" t="s">
        <v>10751</v>
      </c>
      <c r="AQ410" t="s">
        <v>10751</v>
      </c>
      <c r="AR410" t="s">
        <v>10751</v>
      </c>
      <c r="AS410" t="s">
        <v>10751</v>
      </c>
      <c r="AT410" t="s">
        <v>10751</v>
      </c>
      <c r="AU410" t="s">
        <v>10751</v>
      </c>
      <c r="AV410" t="s">
        <v>10751</v>
      </c>
      <c r="AW410" t="s">
        <v>10751</v>
      </c>
      <c r="AX410" t="s">
        <v>10751</v>
      </c>
      <c r="AY410" t="s">
        <v>10751</v>
      </c>
      <c r="AZ410" t="s">
        <v>10751</v>
      </c>
      <c r="BA410" t="s">
        <v>10751</v>
      </c>
      <c r="BB410" t="s">
        <v>10751</v>
      </c>
      <c r="BC410" t="s">
        <v>10751</v>
      </c>
      <c r="BD410" t="s">
        <v>10751</v>
      </c>
    </row>
    <row r="411" spans="1:56">
      <c r="A411" t="s">
        <v>10755</v>
      </c>
      <c r="B411">
        <v>6500</v>
      </c>
      <c r="C411">
        <v>1980</v>
      </c>
      <c r="D411" t="s">
        <v>10751</v>
      </c>
      <c r="E411" t="s">
        <v>10751</v>
      </c>
      <c r="F411" t="s">
        <v>10751</v>
      </c>
      <c r="H411" t="s">
        <v>10751</v>
      </c>
      <c r="I411" t="str">
        <f t="shared" si="13"/>
        <v/>
      </c>
      <c r="K411" t="s">
        <v>10751</v>
      </c>
      <c r="L411" t="s">
        <v>10751</v>
      </c>
      <c r="M411" t="s">
        <v>10751</v>
      </c>
      <c r="N411" t="s">
        <v>10751</v>
      </c>
      <c r="O411" t="s">
        <v>10751</v>
      </c>
      <c r="P411" t="s">
        <v>10751</v>
      </c>
      <c r="Q411" t="s">
        <v>10751</v>
      </c>
      <c r="R411" t="s">
        <v>10751</v>
      </c>
      <c r="S411" t="s">
        <v>10751</v>
      </c>
      <c r="T411" t="s">
        <v>10751</v>
      </c>
      <c r="U411" t="s">
        <v>10751</v>
      </c>
      <c r="V411" t="s">
        <v>10751</v>
      </c>
      <c r="W411" t="s">
        <v>10751</v>
      </c>
      <c r="X411" t="s">
        <v>10751</v>
      </c>
      <c r="Y411" t="s">
        <v>10751</v>
      </c>
      <c r="Z411" t="s">
        <v>10751</v>
      </c>
      <c r="AA411" t="s">
        <v>10751</v>
      </c>
      <c r="AB411" t="s">
        <v>10751</v>
      </c>
      <c r="AC411" t="s">
        <v>10751</v>
      </c>
      <c r="AD411" t="s">
        <v>10751</v>
      </c>
      <c r="AE411" t="s">
        <v>10751</v>
      </c>
      <c r="AF411" t="s">
        <v>10751</v>
      </c>
      <c r="AG411" t="s">
        <v>10751</v>
      </c>
      <c r="AH411" t="s">
        <v>10751</v>
      </c>
      <c r="AI411" t="s">
        <v>10751</v>
      </c>
      <c r="AJ411" t="s">
        <v>10751</v>
      </c>
      <c r="AK411" t="s">
        <v>10751</v>
      </c>
      <c r="AL411" t="s">
        <v>10751</v>
      </c>
      <c r="AM411" t="s">
        <v>10751</v>
      </c>
      <c r="AN411" t="s">
        <v>10751</v>
      </c>
      <c r="AO411" t="s">
        <v>10751</v>
      </c>
      <c r="AP411" t="s">
        <v>10751</v>
      </c>
      <c r="AQ411" t="s">
        <v>10751</v>
      </c>
      <c r="AR411" t="s">
        <v>10751</v>
      </c>
      <c r="AS411" t="s">
        <v>10751</v>
      </c>
      <c r="AT411" t="s">
        <v>10751</v>
      </c>
      <c r="AU411" t="s">
        <v>10751</v>
      </c>
      <c r="AV411" t="s">
        <v>10751</v>
      </c>
      <c r="AW411" t="s">
        <v>10751</v>
      </c>
      <c r="AX411" t="s">
        <v>10751</v>
      </c>
      <c r="AY411" t="s">
        <v>10751</v>
      </c>
      <c r="AZ411" t="s">
        <v>10751</v>
      </c>
      <c r="BA411" t="s">
        <v>10751</v>
      </c>
      <c r="BB411" t="s">
        <v>10751</v>
      </c>
      <c r="BC411" t="s">
        <v>10751</v>
      </c>
      <c r="BD411" t="s">
        <v>10751</v>
      </c>
    </row>
    <row r="412" spans="1:56">
      <c r="A412" t="s">
        <v>10755</v>
      </c>
      <c r="B412">
        <v>6500</v>
      </c>
      <c r="C412">
        <v>1981</v>
      </c>
      <c r="D412" t="s">
        <v>10751</v>
      </c>
      <c r="E412" t="s">
        <v>10751</v>
      </c>
      <c r="F412" t="s">
        <v>10751</v>
      </c>
      <c r="H412" t="s">
        <v>10751</v>
      </c>
      <c r="I412" t="str">
        <f t="shared" si="13"/>
        <v/>
      </c>
      <c r="K412" t="s">
        <v>10751</v>
      </c>
      <c r="L412" t="s">
        <v>10751</v>
      </c>
      <c r="M412" t="s">
        <v>10751</v>
      </c>
      <c r="N412" t="s">
        <v>10751</v>
      </c>
      <c r="O412" t="s">
        <v>10751</v>
      </c>
      <c r="P412" t="s">
        <v>10751</v>
      </c>
      <c r="Q412" t="s">
        <v>10751</v>
      </c>
      <c r="R412" t="s">
        <v>10751</v>
      </c>
      <c r="S412" t="s">
        <v>10751</v>
      </c>
      <c r="T412" t="s">
        <v>10751</v>
      </c>
      <c r="U412" t="s">
        <v>10751</v>
      </c>
      <c r="V412" t="s">
        <v>10751</v>
      </c>
      <c r="W412" t="s">
        <v>10751</v>
      </c>
      <c r="X412" t="s">
        <v>10751</v>
      </c>
      <c r="Y412" t="s">
        <v>10751</v>
      </c>
      <c r="Z412" t="s">
        <v>10751</v>
      </c>
      <c r="AA412" t="s">
        <v>10751</v>
      </c>
      <c r="AB412" t="s">
        <v>10751</v>
      </c>
      <c r="AC412" t="s">
        <v>10751</v>
      </c>
      <c r="AD412" t="s">
        <v>10751</v>
      </c>
      <c r="AE412" t="s">
        <v>10751</v>
      </c>
      <c r="AF412" t="s">
        <v>10751</v>
      </c>
      <c r="AG412" t="s">
        <v>10751</v>
      </c>
      <c r="AH412" t="s">
        <v>10751</v>
      </c>
      <c r="AI412" t="s">
        <v>10751</v>
      </c>
      <c r="AJ412" t="s">
        <v>10751</v>
      </c>
      <c r="AK412" t="s">
        <v>10751</v>
      </c>
      <c r="AL412" t="s">
        <v>10751</v>
      </c>
      <c r="AM412" t="s">
        <v>10751</v>
      </c>
      <c r="AN412" t="s">
        <v>10751</v>
      </c>
      <c r="AO412" t="s">
        <v>10751</v>
      </c>
      <c r="AP412" t="s">
        <v>10751</v>
      </c>
      <c r="AQ412" t="s">
        <v>10751</v>
      </c>
      <c r="AR412" t="s">
        <v>10751</v>
      </c>
      <c r="AS412" t="s">
        <v>10751</v>
      </c>
      <c r="AT412" t="s">
        <v>10751</v>
      </c>
      <c r="AU412" t="s">
        <v>10751</v>
      </c>
      <c r="AV412" t="s">
        <v>10751</v>
      </c>
      <c r="AW412" t="s">
        <v>10751</v>
      </c>
      <c r="AX412" t="s">
        <v>10751</v>
      </c>
      <c r="AY412" t="s">
        <v>10751</v>
      </c>
      <c r="AZ412" t="s">
        <v>10751</v>
      </c>
      <c r="BA412" t="s">
        <v>10751</v>
      </c>
      <c r="BB412" t="s">
        <v>10751</v>
      </c>
      <c r="BC412" t="s">
        <v>10751</v>
      </c>
      <c r="BD412" t="s">
        <v>10751</v>
      </c>
    </row>
    <row r="413" spans="1:56">
      <c r="A413" t="s">
        <v>10755</v>
      </c>
      <c r="B413">
        <v>6500</v>
      </c>
      <c r="C413">
        <v>1982</v>
      </c>
      <c r="D413" t="s">
        <v>10751</v>
      </c>
      <c r="E413" t="s">
        <v>10751</v>
      </c>
      <c r="F413" t="s">
        <v>10751</v>
      </c>
      <c r="H413" t="s">
        <v>10751</v>
      </c>
      <c r="I413" t="str">
        <f t="shared" si="13"/>
        <v/>
      </c>
      <c r="K413" t="s">
        <v>10751</v>
      </c>
      <c r="L413" t="s">
        <v>10751</v>
      </c>
      <c r="M413" t="s">
        <v>10751</v>
      </c>
      <c r="N413" t="s">
        <v>10751</v>
      </c>
      <c r="O413" t="s">
        <v>10751</v>
      </c>
      <c r="P413" t="s">
        <v>10751</v>
      </c>
      <c r="Q413" t="s">
        <v>10751</v>
      </c>
      <c r="R413" t="s">
        <v>10751</v>
      </c>
      <c r="S413" t="s">
        <v>10751</v>
      </c>
      <c r="T413" t="s">
        <v>10751</v>
      </c>
      <c r="U413" t="s">
        <v>10751</v>
      </c>
      <c r="V413" t="s">
        <v>10751</v>
      </c>
      <c r="W413" t="s">
        <v>10751</v>
      </c>
      <c r="X413" t="s">
        <v>10751</v>
      </c>
      <c r="Y413" t="s">
        <v>10751</v>
      </c>
      <c r="Z413" t="s">
        <v>10751</v>
      </c>
      <c r="AA413" t="s">
        <v>10751</v>
      </c>
      <c r="AB413" t="s">
        <v>10751</v>
      </c>
      <c r="AC413" t="s">
        <v>10751</v>
      </c>
      <c r="AD413" t="s">
        <v>10751</v>
      </c>
      <c r="AE413" t="s">
        <v>10751</v>
      </c>
      <c r="AF413" t="s">
        <v>10751</v>
      </c>
      <c r="AG413" t="s">
        <v>10751</v>
      </c>
      <c r="AH413" t="s">
        <v>10751</v>
      </c>
      <c r="AI413" t="s">
        <v>10751</v>
      </c>
      <c r="AJ413" t="s">
        <v>10751</v>
      </c>
      <c r="AK413" t="s">
        <v>10751</v>
      </c>
      <c r="AL413" t="s">
        <v>10751</v>
      </c>
      <c r="AM413" t="s">
        <v>10751</v>
      </c>
      <c r="AN413" t="s">
        <v>10751</v>
      </c>
      <c r="AO413" t="s">
        <v>10751</v>
      </c>
      <c r="AP413" t="s">
        <v>10751</v>
      </c>
      <c r="AQ413" t="s">
        <v>10751</v>
      </c>
      <c r="AR413" t="s">
        <v>10751</v>
      </c>
      <c r="AS413" t="s">
        <v>10751</v>
      </c>
      <c r="AT413" t="s">
        <v>10751</v>
      </c>
      <c r="AU413" t="s">
        <v>10751</v>
      </c>
      <c r="AV413" t="s">
        <v>10751</v>
      </c>
      <c r="AW413" t="s">
        <v>10751</v>
      </c>
      <c r="AX413" t="s">
        <v>10751</v>
      </c>
      <c r="AY413" t="s">
        <v>10751</v>
      </c>
      <c r="AZ413" t="s">
        <v>10751</v>
      </c>
      <c r="BA413" t="s">
        <v>10751</v>
      </c>
      <c r="BB413" t="s">
        <v>10751</v>
      </c>
      <c r="BC413" t="s">
        <v>10751</v>
      </c>
      <c r="BD413" t="s">
        <v>10751</v>
      </c>
    </row>
    <row r="414" spans="1:56">
      <c r="A414" t="s">
        <v>10755</v>
      </c>
      <c r="B414">
        <v>6500</v>
      </c>
      <c r="C414">
        <v>1983</v>
      </c>
      <c r="D414" t="s">
        <v>10751</v>
      </c>
      <c r="E414" t="s">
        <v>10751</v>
      </c>
      <c r="F414" t="s">
        <v>10751</v>
      </c>
      <c r="H414" t="s">
        <v>10751</v>
      </c>
      <c r="I414" t="str">
        <f t="shared" si="13"/>
        <v/>
      </c>
      <c r="K414" t="s">
        <v>10751</v>
      </c>
      <c r="L414" t="s">
        <v>10751</v>
      </c>
      <c r="M414" t="s">
        <v>10751</v>
      </c>
      <c r="N414" t="s">
        <v>10751</v>
      </c>
      <c r="O414" t="s">
        <v>10751</v>
      </c>
      <c r="P414" t="s">
        <v>10751</v>
      </c>
      <c r="Q414" t="s">
        <v>10751</v>
      </c>
      <c r="R414" t="s">
        <v>10751</v>
      </c>
      <c r="S414" t="s">
        <v>10751</v>
      </c>
      <c r="T414" t="s">
        <v>10751</v>
      </c>
      <c r="U414" t="s">
        <v>10751</v>
      </c>
      <c r="V414" t="s">
        <v>10751</v>
      </c>
      <c r="W414" t="s">
        <v>10751</v>
      </c>
      <c r="X414" t="s">
        <v>10751</v>
      </c>
      <c r="Y414" t="s">
        <v>10751</v>
      </c>
      <c r="Z414" t="s">
        <v>10751</v>
      </c>
      <c r="AA414" t="s">
        <v>10751</v>
      </c>
      <c r="AB414" t="s">
        <v>10751</v>
      </c>
      <c r="AC414" t="s">
        <v>10751</v>
      </c>
      <c r="AD414" t="s">
        <v>10751</v>
      </c>
      <c r="AE414" t="s">
        <v>10751</v>
      </c>
      <c r="AF414" t="s">
        <v>10751</v>
      </c>
      <c r="AG414" t="s">
        <v>10751</v>
      </c>
      <c r="AH414" t="s">
        <v>10751</v>
      </c>
      <c r="AI414" t="s">
        <v>10751</v>
      </c>
      <c r="AJ414" t="s">
        <v>10751</v>
      </c>
      <c r="AK414" t="s">
        <v>10751</v>
      </c>
      <c r="AL414" t="s">
        <v>10751</v>
      </c>
      <c r="AM414" t="s">
        <v>10751</v>
      </c>
      <c r="AN414" t="s">
        <v>10751</v>
      </c>
      <c r="AO414" t="s">
        <v>10751</v>
      </c>
      <c r="AP414" t="s">
        <v>10751</v>
      </c>
      <c r="AQ414" t="s">
        <v>10751</v>
      </c>
      <c r="AR414" t="s">
        <v>10751</v>
      </c>
      <c r="AS414" t="s">
        <v>10751</v>
      </c>
      <c r="AT414" t="s">
        <v>10751</v>
      </c>
      <c r="AU414" t="s">
        <v>10751</v>
      </c>
      <c r="AV414" t="s">
        <v>10751</v>
      </c>
      <c r="AW414" t="s">
        <v>10751</v>
      </c>
      <c r="AX414" t="s">
        <v>10751</v>
      </c>
      <c r="AY414" t="s">
        <v>10751</v>
      </c>
      <c r="AZ414" t="s">
        <v>10751</v>
      </c>
      <c r="BA414" t="s">
        <v>10751</v>
      </c>
      <c r="BB414" t="s">
        <v>10751</v>
      </c>
      <c r="BC414" t="s">
        <v>10751</v>
      </c>
      <c r="BD414" t="s">
        <v>10751</v>
      </c>
    </row>
    <row r="415" spans="1:56">
      <c r="A415" t="s">
        <v>10755</v>
      </c>
      <c r="B415">
        <v>6500</v>
      </c>
      <c r="C415">
        <v>1984</v>
      </c>
      <c r="D415" t="s">
        <v>10751</v>
      </c>
      <c r="E415" t="s">
        <v>10751</v>
      </c>
      <c r="F415" t="s">
        <v>10751</v>
      </c>
      <c r="H415" t="s">
        <v>10751</v>
      </c>
      <c r="I415" t="str">
        <f t="shared" si="13"/>
        <v/>
      </c>
      <c r="K415" t="s">
        <v>10751</v>
      </c>
      <c r="L415" t="s">
        <v>10751</v>
      </c>
      <c r="M415" t="s">
        <v>10751</v>
      </c>
      <c r="N415" t="s">
        <v>10751</v>
      </c>
      <c r="O415" t="s">
        <v>10751</v>
      </c>
      <c r="P415" t="s">
        <v>10751</v>
      </c>
      <c r="Q415" t="s">
        <v>10751</v>
      </c>
      <c r="R415" t="s">
        <v>10751</v>
      </c>
      <c r="S415" t="s">
        <v>10751</v>
      </c>
      <c r="T415" t="s">
        <v>10751</v>
      </c>
      <c r="U415" t="s">
        <v>10751</v>
      </c>
      <c r="V415" t="s">
        <v>10751</v>
      </c>
      <c r="W415" t="s">
        <v>10751</v>
      </c>
      <c r="X415" t="s">
        <v>10751</v>
      </c>
      <c r="Y415" t="s">
        <v>10751</v>
      </c>
      <c r="Z415" t="s">
        <v>10751</v>
      </c>
      <c r="AA415" t="s">
        <v>10751</v>
      </c>
      <c r="AB415" t="s">
        <v>10751</v>
      </c>
      <c r="AC415" t="s">
        <v>10751</v>
      </c>
      <c r="AD415" t="s">
        <v>10751</v>
      </c>
      <c r="AE415" t="s">
        <v>10751</v>
      </c>
      <c r="AF415" t="s">
        <v>10751</v>
      </c>
      <c r="AG415" t="s">
        <v>10751</v>
      </c>
      <c r="AH415" t="s">
        <v>10751</v>
      </c>
      <c r="AI415" t="s">
        <v>10751</v>
      </c>
      <c r="AJ415" t="s">
        <v>10751</v>
      </c>
      <c r="AK415" t="s">
        <v>10751</v>
      </c>
      <c r="AL415" t="s">
        <v>10751</v>
      </c>
      <c r="AM415" t="s">
        <v>10751</v>
      </c>
      <c r="AN415" t="s">
        <v>10751</v>
      </c>
      <c r="AO415" t="s">
        <v>10751</v>
      </c>
      <c r="AP415" t="s">
        <v>10751</v>
      </c>
      <c r="AQ415" t="s">
        <v>10751</v>
      </c>
      <c r="AR415" t="s">
        <v>10751</v>
      </c>
      <c r="AS415" t="s">
        <v>10751</v>
      </c>
      <c r="AT415" t="s">
        <v>10751</v>
      </c>
      <c r="AU415" t="s">
        <v>10751</v>
      </c>
      <c r="AV415" t="s">
        <v>10751</v>
      </c>
      <c r="AW415" t="s">
        <v>10751</v>
      </c>
      <c r="AX415" t="s">
        <v>10751</v>
      </c>
      <c r="AY415" t="s">
        <v>10751</v>
      </c>
      <c r="AZ415" t="s">
        <v>10751</v>
      </c>
      <c r="BA415" t="s">
        <v>10751</v>
      </c>
      <c r="BB415" t="s">
        <v>10751</v>
      </c>
      <c r="BC415" t="s">
        <v>10751</v>
      </c>
      <c r="BD415" t="s">
        <v>10751</v>
      </c>
    </row>
    <row r="416" spans="1:56">
      <c r="A416" t="s">
        <v>10755</v>
      </c>
      <c r="B416">
        <v>6500</v>
      </c>
      <c r="C416">
        <v>1985</v>
      </c>
      <c r="D416" t="s">
        <v>10751</v>
      </c>
      <c r="E416" t="s">
        <v>10751</v>
      </c>
      <c r="F416" t="s">
        <v>10751</v>
      </c>
      <c r="H416" t="s">
        <v>10751</v>
      </c>
      <c r="I416" t="str">
        <f t="shared" si="13"/>
        <v/>
      </c>
      <c r="K416" t="s">
        <v>10751</v>
      </c>
      <c r="L416" t="s">
        <v>10751</v>
      </c>
      <c r="M416" t="s">
        <v>10751</v>
      </c>
      <c r="N416" t="s">
        <v>10751</v>
      </c>
      <c r="O416" t="s">
        <v>10751</v>
      </c>
      <c r="P416" t="s">
        <v>10751</v>
      </c>
      <c r="Q416" t="s">
        <v>10751</v>
      </c>
      <c r="R416" t="s">
        <v>10751</v>
      </c>
      <c r="S416" t="s">
        <v>10751</v>
      </c>
      <c r="T416" t="s">
        <v>10751</v>
      </c>
      <c r="U416" t="s">
        <v>10751</v>
      </c>
      <c r="V416" t="s">
        <v>10751</v>
      </c>
      <c r="W416" t="s">
        <v>10751</v>
      </c>
      <c r="X416" t="s">
        <v>10751</v>
      </c>
      <c r="Y416" t="s">
        <v>10751</v>
      </c>
      <c r="Z416" t="s">
        <v>10751</v>
      </c>
      <c r="AA416" t="s">
        <v>10751</v>
      </c>
      <c r="AB416" t="s">
        <v>10751</v>
      </c>
      <c r="AC416" t="s">
        <v>10751</v>
      </c>
      <c r="AD416" t="s">
        <v>10751</v>
      </c>
      <c r="AE416" t="s">
        <v>10751</v>
      </c>
      <c r="AF416" t="s">
        <v>10751</v>
      </c>
      <c r="AG416" t="s">
        <v>10751</v>
      </c>
      <c r="AH416" t="s">
        <v>10751</v>
      </c>
      <c r="AI416" t="s">
        <v>10751</v>
      </c>
      <c r="AJ416" t="s">
        <v>10751</v>
      </c>
      <c r="AK416" t="s">
        <v>10751</v>
      </c>
      <c r="AL416" t="s">
        <v>10751</v>
      </c>
      <c r="AM416" t="s">
        <v>10751</v>
      </c>
      <c r="AN416" t="s">
        <v>10751</v>
      </c>
      <c r="AO416" t="s">
        <v>10751</v>
      </c>
      <c r="AP416" t="s">
        <v>10751</v>
      </c>
      <c r="AQ416" t="s">
        <v>10751</v>
      </c>
      <c r="AR416" t="s">
        <v>10751</v>
      </c>
      <c r="AS416" t="s">
        <v>10751</v>
      </c>
      <c r="AT416" t="s">
        <v>10751</v>
      </c>
      <c r="AU416" t="s">
        <v>10751</v>
      </c>
      <c r="AV416" t="s">
        <v>10751</v>
      </c>
      <c r="AW416" t="s">
        <v>10751</v>
      </c>
      <c r="AX416" t="s">
        <v>10751</v>
      </c>
      <c r="AY416" t="s">
        <v>10751</v>
      </c>
      <c r="AZ416" t="s">
        <v>10751</v>
      </c>
      <c r="BA416" t="s">
        <v>10751</v>
      </c>
      <c r="BB416" t="s">
        <v>10751</v>
      </c>
      <c r="BC416" t="s">
        <v>10751</v>
      </c>
      <c r="BD416" t="s">
        <v>10751</v>
      </c>
    </row>
    <row r="417" spans="1:56">
      <c r="A417" t="s">
        <v>10755</v>
      </c>
      <c r="B417">
        <v>6500</v>
      </c>
      <c r="C417">
        <v>1986</v>
      </c>
      <c r="D417" t="s">
        <v>10751</v>
      </c>
      <c r="E417" t="s">
        <v>10751</v>
      </c>
      <c r="F417" t="s">
        <v>10751</v>
      </c>
      <c r="H417" t="s">
        <v>10751</v>
      </c>
      <c r="I417" t="str">
        <f t="shared" si="13"/>
        <v/>
      </c>
      <c r="K417" t="s">
        <v>10751</v>
      </c>
      <c r="L417" t="s">
        <v>10751</v>
      </c>
      <c r="M417" t="s">
        <v>10751</v>
      </c>
      <c r="N417" t="s">
        <v>10751</v>
      </c>
      <c r="O417" t="s">
        <v>10751</v>
      </c>
      <c r="P417" t="s">
        <v>10751</v>
      </c>
      <c r="Q417" t="s">
        <v>10751</v>
      </c>
      <c r="R417" t="s">
        <v>10751</v>
      </c>
      <c r="S417" t="s">
        <v>10751</v>
      </c>
      <c r="T417" t="s">
        <v>10751</v>
      </c>
      <c r="U417" t="s">
        <v>10751</v>
      </c>
      <c r="V417" t="s">
        <v>10751</v>
      </c>
      <c r="W417" t="s">
        <v>10751</v>
      </c>
      <c r="X417" t="s">
        <v>10751</v>
      </c>
      <c r="Y417" t="s">
        <v>10751</v>
      </c>
      <c r="Z417" t="s">
        <v>10751</v>
      </c>
      <c r="AA417" t="s">
        <v>10751</v>
      </c>
      <c r="AB417" t="s">
        <v>10751</v>
      </c>
      <c r="AC417" t="s">
        <v>10751</v>
      </c>
      <c r="AD417" t="s">
        <v>10751</v>
      </c>
      <c r="AE417" t="s">
        <v>10751</v>
      </c>
      <c r="AF417" t="s">
        <v>10751</v>
      </c>
      <c r="AG417" t="s">
        <v>10751</v>
      </c>
      <c r="AH417" t="s">
        <v>10751</v>
      </c>
      <c r="AI417" t="s">
        <v>10751</v>
      </c>
      <c r="AJ417" t="s">
        <v>10751</v>
      </c>
      <c r="AK417" t="s">
        <v>10751</v>
      </c>
      <c r="AL417" t="s">
        <v>10751</v>
      </c>
      <c r="AM417" t="s">
        <v>10751</v>
      </c>
      <c r="AN417" t="s">
        <v>10751</v>
      </c>
      <c r="AO417" t="s">
        <v>10751</v>
      </c>
      <c r="AP417" t="s">
        <v>10751</v>
      </c>
      <c r="AQ417" t="s">
        <v>10751</v>
      </c>
      <c r="AR417" t="s">
        <v>10751</v>
      </c>
      <c r="AS417" t="s">
        <v>10751</v>
      </c>
      <c r="AT417" t="s">
        <v>10751</v>
      </c>
      <c r="AU417" t="s">
        <v>10751</v>
      </c>
      <c r="AV417" t="s">
        <v>10751</v>
      </c>
      <c r="AW417" t="s">
        <v>10751</v>
      </c>
      <c r="AX417" t="s">
        <v>10751</v>
      </c>
      <c r="AY417" t="s">
        <v>10751</v>
      </c>
      <c r="AZ417" t="s">
        <v>10751</v>
      </c>
      <c r="BA417" t="s">
        <v>10751</v>
      </c>
      <c r="BB417" t="s">
        <v>10751</v>
      </c>
      <c r="BC417" t="s">
        <v>10751</v>
      </c>
      <c r="BD417" t="s">
        <v>10751</v>
      </c>
    </row>
    <row r="418" spans="1:56">
      <c r="A418" t="s">
        <v>10755</v>
      </c>
      <c r="B418">
        <v>6500</v>
      </c>
      <c r="C418">
        <v>1987</v>
      </c>
      <c r="D418" t="s">
        <v>10751</v>
      </c>
      <c r="E418" t="s">
        <v>10751</v>
      </c>
      <c r="F418" t="s">
        <v>10751</v>
      </c>
      <c r="H418" t="s">
        <v>10751</v>
      </c>
      <c r="I418" t="str">
        <f t="shared" si="13"/>
        <v/>
      </c>
      <c r="K418" t="s">
        <v>10751</v>
      </c>
      <c r="L418" t="s">
        <v>10751</v>
      </c>
      <c r="M418" t="s">
        <v>10751</v>
      </c>
      <c r="N418" t="s">
        <v>10751</v>
      </c>
      <c r="O418" t="s">
        <v>10751</v>
      </c>
      <c r="P418" t="s">
        <v>10751</v>
      </c>
      <c r="Q418" t="s">
        <v>10751</v>
      </c>
      <c r="R418" t="s">
        <v>10751</v>
      </c>
      <c r="S418" t="s">
        <v>10751</v>
      </c>
      <c r="T418" t="s">
        <v>10751</v>
      </c>
      <c r="U418" t="s">
        <v>10751</v>
      </c>
      <c r="V418" t="s">
        <v>10751</v>
      </c>
      <c r="W418" t="s">
        <v>10751</v>
      </c>
      <c r="X418" t="s">
        <v>10751</v>
      </c>
      <c r="Y418" t="s">
        <v>10751</v>
      </c>
      <c r="Z418" t="s">
        <v>10751</v>
      </c>
      <c r="AA418" t="s">
        <v>10751</v>
      </c>
      <c r="AB418" t="s">
        <v>10751</v>
      </c>
      <c r="AC418" t="s">
        <v>10751</v>
      </c>
      <c r="AD418" t="s">
        <v>10751</v>
      </c>
      <c r="AE418" t="s">
        <v>10751</v>
      </c>
      <c r="AF418" t="s">
        <v>10751</v>
      </c>
      <c r="AG418" t="s">
        <v>10751</v>
      </c>
      <c r="AH418" t="s">
        <v>10751</v>
      </c>
      <c r="AI418" t="s">
        <v>10751</v>
      </c>
      <c r="AJ418" t="s">
        <v>10751</v>
      </c>
      <c r="AK418" t="s">
        <v>10751</v>
      </c>
      <c r="AL418" t="s">
        <v>10751</v>
      </c>
      <c r="AM418" t="s">
        <v>10751</v>
      </c>
      <c r="AN418" t="s">
        <v>10751</v>
      </c>
      <c r="AO418" t="s">
        <v>10751</v>
      </c>
      <c r="AP418" t="s">
        <v>10751</v>
      </c>
      <c r="AQ418" t="s">
        <v>10751</v>
      </c>
      <c r="AR418" t="s">
        <v>10751</v>
      </c>
      <c r="AS418" t="s">
        <v>10751</v>
      </c>
      <c r="AT418" t="s">
        <v>10751</v>
      </c>
      <c r="AU418" t="s">
        <v>10751</v>
      </c>
      <c r="AV418" t="s">
        <v>10751</v>
      </c>
      <c r="AW418" t="s">
        <v>10751</v>
      </c>
      <c r="AX418" t="s">
        <v>10751</v>
      </c>
      <c r="AY418" t="s">
        <v>10751</v>
      </c>
      <c r="AZ418" t="s">
        <v>10751</v>
      </c>
      <c r="BA418" t="s">
        <v>10751</v>
      </c>
      <c r="BB418" t="s">
        <v>10751</v>
      </c>
      <c r="BC418" t="s">
        <v>10751</v>
      </c>
      <c r="BD418" t="s">
        <v>10751</v>
      </c>
    </row>
    <row r="419" spans="1:56">
      <c r="A419" t="s">
        <v>10755</v>
      </c>
      <c r="B419">
        <v>6500</v>
      </c>
      <c r="C419">
        <v>1988</v>
      </c>
      <c r="D419" t="s">
        <v>10751</v>
      </c>
      <c r="E419" t="s">
        <v>10751</v>
      </c>
      <c r="F419" t="s">
        <v>10751</v>
      </c>
      <c r="H419" t="s">
        <v>10751</v>
      </c>
      <c r="I419" t="str">
        <f t="shared" si="13"/>
        <v/>
      </c>
      <c r="K419" t="s">
        <v>10751</v>
      </c>
      <c r="L419" t="s">
        <v>10751</v>
      </c>
      <c r="M419" t="s">
        <v>10751</v>
      </c>
      <c r="N419" t="s">
        <v>10751</v>
      </c>
      <c r="O419" t="s">
        <v>10751</v>
      </c>
      <c r="P419" t="s">
        <v>10751</v>
      </c>
      <c r="Q419" t="s">
        <v>10751</v>
      </c>
      <c r="R419" t="s">
        <v>10751</v>
      </c>
      <c r="S419" t="s">
        <v>10751</v>
      </c>
      <c r="T419" t="s">
        <v>10751</v>
      </c>
      <c r="U419" t="s">
        <v>10751</v>
      </c>
      <c r="V419" t="s">
        <v>10751</v>
      </c>
      <c r="W419" t="s">
        <v>10751</v>
      </c>
      <c r="X419" t="s">
        <v>10751</v>
      </c>
      <c r="Y419" t="s">
        <v>10751</v>
      </c>
      <c r="Z419" t="s">
        <v>10751</v>
      </c>
      <c r="AA419" t="s">
        <v>10751</v>
      </c>
      <c r="AB419" t="s">
        <v>10751</v>
      </c>
      <c r="AC419" t="s">
        <v>10751</v>
      </c>
      <c r="AD419" t="s">
        <v>10751</v>
      </c>
      <c r="AE419" t="s">
        <v>10751</v>
      </c>
      <c r="AF419" t="s">
        <v>10751</v>
      </c>
      <c r="AG419" t="s">
        <v>10751</v>
      </c>
      <c r="AH419" t="s">
        <v>10751</v>
      </c>
      <c r="AI419" t="s">
        <v>10751</v>
      </c>
      <c r="AJ419" t="s">
        <v>10751</v>
      </c>
      <c r="AK419" t="s">
        <v>10751</v>
      </c>
      <c r="AL419" t="s">
        <v>10751</v>
      </c>
      <c r="AM419" t="s">
        <v>10751</v>
      </c>
      <c r="AN419" t="s">
        <v>10751</v>
      </c>
      <c r="AO419" t="s">
        <v>10751</v>
      </c>
      <c r="AP419" t="s">
        <v>10751</v>
      </c>
      <c r="AQ419" t="s">
        <v>10751</v>
      </c>
      <c r="AR419" t="s">
        <v>10751</v>
      </c>
      <c r="AS419" t="s">
        <v>10751</v>
      </c>
      <c r="AT419" t="s">
        <v>10751</v>
      </c>
      <c r="AU419" t="s">
        <v>10751</v>
      </c>
      <c r="AV419" t="s">
        <v>10751</v>
      </c>
      <c r="AW419" t="s">
        <v>10751</v>
      </c>
      <c r="AX419" t="s">
        <v>10751</v>
      </c>
      <c r="AY419" t="s">
        <v>10751</v>
      </c>
      <c r="AZ419" t="s">
        <v>10751</v>
      </c>
      <c r="BA419" t="s">
        <v>10751</v>
      </c>
      <c r="BB419" t="s">
        <v>10751</v>
      </c>
      <c r="BC419" t="s">
        <v>10751</v>
      </c>
      <c r="BD419" t="s">
        <v>10751</v>
      </c>
    </row>
    <row r="420" spans="1:56">
      <c r="A420" t="s">
        <v>10755</v>
      </c>
      <c r="B420">
        <v>6500</v>
      </c>
      <c r="C420">
        <v>1989</v>
      </c>
      <c r="D420" t="s">
        <v>10751</v>
      </c>
      <c r="E420" t="s">
        <v>10751</v>
      </c>
      <c r="F420" t="s">
        <v>10751</v>
      </c>
      <c r="H420" t="s">
        <v>10751</v>
      </c>
      <c r="I420" t="str">
        <f t="shared" si="13"/>
        <v/>
      </c>
      <c r="K420" t="s">
        <v>10751</v>
      </c>
      <c r="L420" t="s">
        <v>10751</v>
      </c>
      <c r="M420" t="s">
        <v>10751</v>
      </c>
      <c r="N420" t="s">
        <v>10751</v>
      </c>
      <c r="O420" t="s">
        <v>10751</v>
      </c>
      <c r="P420" t="s">
        <v>10751</v>
      </c>
      <c r="Q420" t="s">
        <v>10751</v>
      </c>
      <c r="R420" t="s">
        <v>10751</v>
      </c>
      <c r="S420" t="s">
        <v>10751</v>
      </c>
      <c r="T420" t="s">
        <v>10751</v>
      </c>
      <c r="U420" t="s">
        <v>10751</v>
      </c>
      <c r="V420" t="s">
        <v>10751</v>
      </c>
      <c r="W420" t="s">
        <v>10751</v>
      </c>
      <c r="X420" t="s">
        <v>10751</v>
      </c>
      <c r="Y420" t="s">
        <v>10751</v>
      </c>
      <c r="Z420" t="s">
        <v>10751</v>
      </c>
      <c r="AA420" t="s">
        <v>10751</v>
      </c>
      <c r="AB420" t="s">
        <v>10751</v>
      </c>
      <c r="AC420" t="s">
        <v>10751</v>
      </c>
      <c r="AD420" t="s">
        <v>10751</v>
      </c>
      <c r="AE420" t="s">
        <v>10751</v>
      </c>
      <c r="AF420" t="s">
        <v>10751</v>
      </c>
      <c r="AG420" t="s">
        <v>10751</v>
      </c>
      <c r="AH420" t="s">
        <v>10751</v>
      </c>
      <c r="AI420" t="s">
        <v>10751</v>
      </c>
      <c r="AJ420" t="s">
        <v>10751</v>
      </c>
      <c r="AK420" t="s">
        <v>10751</v>
      </c>
      <c r="AL420" t="s">
        <v>10751</v>
      </c>
      <c r="AM420" t="s">
        <v>10751</v>
      </c>
      <c r="AN420" t="s">
        <v>10751</v>
      </c>
      <c r="AO420" t="s">
        <v>10751</v>
      </c>
      <c r="AP420" t="s">
        <v>10751</v>
      </c>
      <c r="AQ420" t="s">
        <v>10751</v>
      </c>
      <c r="AR420" t="s">
        <v>10751</v>
      </c>
      <c r="AS420" t="s">
        <v>10751</v>
      </c>
      <c r="AT420" t="s">
        <v>10751</v>
      </c>
      <c r="AU420" t="s">
        <v>10751</v>
      </c>
      <c r="AV420" t="s">
        <v>10751</v>
      </c>
      <c r="AW420" t="s">
        <v>10751</v>
      </c>
      <c r="AX420" t="s">
        <v>10751</v>
      </c>
      <c r="AY420" t="s">
        <v>10751</v>
      </c>
      <c r="AZ420" t="s">
        <v>10751</v>
      </c>
      <c r="BA420" t="s">
        <v>10751</v>
      </c>
      <c r="BB420" t="s">
        <v>10751</v>
      </c>
      <c r="BC420" t="s">
        <v>10751</v>
      </c>
      <c r="BD420" t="s">
        <v>10751</v>
      </c>
    </row>
    <row r="421" spans="1:56">
      <c r="A421" t="s">
        <v>10755</v>
      </c>
      <c r="B421">
        <v>6500</v>
      </c>
      <c r="C421">
        <v>1990</v>
      </c>
      <c r="D421" t="s">
        <v>10751</v>
      </c>
      <c r="E421" t="s">
        <v>10751</v>
      </c>
      <c r="F421" t="s">
        <v>10751</v>
      </c>
      <c r="H421" t="s">
        <v>10751</v>
      </c>
      <c r="I421" t="str">
        <f t="shared" si="13"/>
        <v/>
      </c>
      <c r="K421" t="s">
        <v>10751</v>
      </c>
      <c r="L421" t="s">
        <v>10751</v>
      </c>
      <c r="M421" t="s">
        <v>10751</v>
      </c>
      <c r="N421" t="s">
        <v>10751</v>
      </c>
      <c r="O421" t="s">
        <v>10751</v>
      </c>
      <c r="P421" t="s">
        <v>10751</v>
      </c>
      <c r="Q421" t="s">
        <v>10751</v>
      </c>
      <c r="R421" t="s">
        <v>10751</v>
      </c>
      <c r="S421" t="s">
        <v>10751</v>
      </c>
      <c r="T421" t="s">
        <v>10751</v>
      </c>
      <c r="U421" t="s">
        <v>10751</v>
      </c>
      <c r="V421" t="s">
        <v>10751</v>
      </c>
      <c r="W421" t="s">
        <v>10751</v>
      </c>
      <c r="X421" t="s">
        <v>10751</v>
      </c>
      <c r="Y421" t="s">
        <v>10751</v>
      </c>
      <c r="Z421" t="s">
        <v>10751</v>
      </c>
      <c r="AA421" t="s">
        <v>10751</v>
      </c>
      <c r="AB421" t="s">
        <v>10751</v>
      </c>
      <c r="AC421" t="s">
        <v>10751</v>
      </c>
      <c r="AD421" t="s">
        <v>10751</v>
      </c>
      <c r="AE421" t="s">
        <v>10751</v>
      </c>
      <c r="AF421" t="s">
        <v>10751</v>
      </c>
      <c r="AG421" t="s">
        <v>10751</v>
      </c>
      <c r="AH421" t="s">
        <v>10751</v>
      </c>
      <c r="AI421" t="s">
        <v>10751</v>
      </c>
      <c r="AJ421" t="s">
        <v>10751</v>
      </c>
      <c r="AK421" t="s">
        <v>10751</v>
      </c>
      <c r="AL421" t="s">
        <v>10751</v>
      </c>
      <c r="AM421" t="s">
        <v>10751</v>
      </c>
      <c r="AN421" t="s">
        <v>10751</v>
      </c>
      <c r="AO421" t="s">
        <v>10751</v>
      </c>
      <c r="AP421" t="s">
        <v>10751</v>
      </c>
      <c r="AQ421" t="s">
        <v>10751</v>
      </c>
      <c r="AR421" t="s">
        <v>10751</v>
      </c>
      <c r="AS421" t="s">
        <v>10751</v>
      </c>
      <c r="AT421" t="s">
        <v>10751</v>
      </c>
      <c r="AU421" t="s">
        <v>10751</v>
      </c>
      <c r="AV421" t="s">
        <v>10751</v>
      </c>
      <c r="AW421" t="s">
        <v>10751</v>
      </c>
      <c r="AX421" t="s">
        <v>10751</v>
      </c>
      <c r="AY421" t="s">
        <v>10751</v>
      </c>
      <c r="AZ421" t="s">
        <v>10751</v>
      </c>
      <c r="BA421" t="s">
        <v>10751</v>
      </c>
      <c r="BB421" t="s">
        <v>10751</v>
      </c>
      <c r="BC421" t="s">
        <v>10751</v>
      </c>
      <c r="BD421" t="s">
        <v>10751</v>
      </c>
    </row>
    <row r="422" spans="1:56">
      <c r="A422" t="s">
        <v>10755</v>
      </c>
      <c r="B422">
        <v>6500</v>
      </c>
      <c r="C422">
        <v>1991</v>
      </c>
      <c r="D422" t="s">
        <v>10751</v>
      </c>
      <c r="E422" t="s">
        <v>10751</v>
      </c>
      <c r="F422" t="s">
        <v>10751</v>
      </c>
      <c r="H422" t="s">
        <v>10751</v>
      </c>
      <c r="I422" t="str">
        <f t="shared" si="13"/>
        <v/>
      </c>
      <c r="K422" t="s">
        <v>10751</v>
      </c>
      <c r="L422" t="s">
        <v>10751</v>
      </c>
      <c r="M422" t="s">
        <v>10751</v>
      </c>
      <c r="N422" t="s">
        <v>10751</v>
      </c>
      <c r="O422" t="s">
        <v>10751</v>
      </c>
      <c r="P422" t="s">
        <v>10751</v>
      </c>
      <c r="Q422" t="s">
        <v>10751</v>
      </c>
      <c r="R422" t="s">
        <v>10751</v>
      </c>
      <c r="S422" t="s">
        <v>10751</v>
      </c>
      <c r="T422" t="s">
        <v>10751</v>
      </c>
      <c r="U422" t="s">
        <v>10751</v>
      </c>
      <c r="V422" t="s">
        <v>10751</v>
      </c>
      <c r="W422" t="s">
        <v>10751</v>
      </c>
      <c r="X422" t="s">
        <v>10751</v>
      </c>
      <c r="Y422" t="s">
        <v>10751</v>
      </c>
      <c r="Z422" t="s">
        <v>10751</v>
      </c>
      <c r="AA422" t="s">
        <v>10751</v>
      </c>
      <c r="AB422" t="s">
        <v>10751</v>
      </c>
      <c r="AC422" t="s">
        <v>10751</v>
      </c>
      <c r="AD422" t="s">
        <v>10751</v>
      </c>
      <c r="AE422" t="s">
        <v>10751</v>
      </c>
      <c r="AF422" t="s">
        <v>10751</v>
      </c>
      <c r="AG422" t="s">
        <v>10751</v>
      </c>
      <c r="AH422" t="s">
        <v>10751</v>
      </c>
      <c r="AI422" t="s">
        <v>10751</v>
      </c>
      <c r="AJ422" t="s">
        <v>10751</v>
      </c>
      <c r="AK422" t="s">
        <v>10751</v>
      </c>
      <c r="AL422" t="s">
        <v>10751</v>
      </c>
      <c r="AM422" t="s">
        <v>10751</v>
      </c>
      <c r="AN422" t="s">
        <v>10751</v>
      </c>
      <c r="AO422" t="s">
        <v>10751</v>
      </c>
      <c r="AP422" t="s">
        <v>10751</v>
      </c>
      <c r="AQ422" t="s">
        <v>10751</v>
      </c>
      <c r="AR422" t="s">
        <v>10751</v>
      </c>
      <c r="AS422" t="s">
        <v>10751</v>
      </c>
      <c r="AT422" t="s">
        <v>10751</v>
      </c>
      <c r="AU422" t="s">
        <v>10751</v>
      </c>
      <c r="AV422" t="s">
        <v>10751</v>
      </c>
      <c r="AW422" t="s">
        <v>10751</v>
      </c>
      <c r="AX422" t="s">
        <v>10751</v>
      </c>
      <c r="AY422" t="s">
        <v>10751</v>
      </c>
      <c r="AZ422" t="s">
        <v>10751</v>
      </c>
      <c r="BA422" t="s">
        <v>10751</v>
      </c>
      <c r="BB422" t="s">
        <v>10751</v>
      </c>
      <c r="BC422" t="s">
        <v>10751</v>
      </c>
      <c r="BD422" t="s">
        <v>10751</v>
      </c>
    </row>
    <row r="423" spans="1:56">
      <c r="A423" t="s">
        <v>10755</v>
      </c>
      <c r="B423">
        <v>6500</v>
      </c>
      <c r="C423">
        <v>1992</v>
      </c>
      <c r="D423" t="s">
        <v>10751</v>
      </c>
      <c r="E423" t="s">
        <v>10751</v>
      </c>
      <c r="F423" t="s">
        <v>10751</v>
      </c>
      <c r="H423" t="s">
        <v>10751</v>
      </c>
      <c r="I423" t="str">
        <f t="shared" si="13"/>
        <v/>
      </c>
      <c r="K423" t="s">
        <v>10751</v>
      </c>
      <c r="L423" t="s">
        <v>10751</v>
      </c>
      <c r="M423" t="s">
        <v>10751</v>
      </c>
      <c r="N423" t="s">
        <v>10751</v>
      </c>
      <c r="O423" t="s">
        <v>10751</v>
      </c>
      <c r="P423" t="s">
        <v>10751</v>
      </c>
      <c r="Q423" t="s">
        <v>10751</v>
      </c>
      <c r="R423" t="s">
        <v>10751</v>
      </c>
      <c r="S423" t="s">
        <v>10751</v>
      </c>
      <c r="T423" t="s">
        <v>10751</v>
      </c>
      <c r="U423" t="s">
        <v>10751</v>
      </c>
      <c r="V423" t="s">
        <v>10751</v>
      </c>
      <c r="W423" t="s">
        <v>10751</v>
      </c>
      <c r="X423" t="s">
        <v>10751</v>
      </c>
      <c r="Y423" t="s">
        <v>10751</v>
      </c>
      <c r="Z423" t="s">
        <v>10751</v>
      </c>
      <c r="AA423" t="s">
        <v>10751</v>
      </c>
      <c r="AB423" t="s">
        <v>10751</v>
      </c>
      <c r="AC423" t="s">
        <v>10751</v>
      </c>
      <c r="AD423" t="s">
        <v>10751</v>
      </c>
      <c r="AE423" t="s">
        <v>10751</v>
      </c>
      <c r="AF423" t="s">
        <v>10751</v>
      </c>
      <c r="AG423" t="s">
        <v>10751</v>
      </c>
      <c r="AH423" t="s">
        <v>10751</v>
      </c>
      <c r="AI423" t="s">
        <v>10751</v>
      </c>
      <c r="AJ423" t="s">
        <v>10751</v>
      </c>
      <c r="AK423" t="s">
        <v>10751</v>
      </c>
      <c r="AL423" t="s">
        <v>10751</v>
      </c>
      <c r="AM423" t="s">
        <v>10751</v>
      </c>
      <c r="AN423" t="s">
        <v>10751</v>
      </c>
      <c r="AO423" t="s">
        <v>10751</v>
      </c>
      <c r="AP423" t="s">
        <v>10751</v>
      </c>
      <c r="AQ423" t="s">
        <v>10751</v>
      </c>
      <c r="AR423" t="s">
        <v>10751</v>
      </c>
      <c r="AS423" t="s">
        <v>10751</v>
      </c>
      <c r="AT423" t="s">
        <v>10751</v>
      </c>
      <c r="AU423" t="s">
        <v>10751</v>
      </c>
      <c r="AV423" t="s">
        <v>10751</v>
      </c>
      <c r="AW423" t="s">
        <v>10751</v>
      </c>
      <c r="AX423" t="s">
        <v>10751</v>
      </c>
      <c r="AY423" t="s">
        <v>10751</v>
      </c>
      <c r="AZ423" t="s">
        <v>10751</v>
      </c>
      <c r="BA423" t="s">
        <v>10751</v>
      </c>
      <c r="BB423" t="s">
        <v>10751</v>
      </c>
      <c r="BC423" t="s">
        <v>10751</v>
      </c>
      <c r="BD423" t="s">
        <v>10751</v>
      </c>
    </row>
    <row r="424" spans="1:56">
      <c r="A424" t="s">
        <v>10755</v>
      </c>
      <c r="B424">
        <v>6500</v>
      </c>
      <c r="C424">
        <v>1993</v>
      </c>
      <c r="D424" t="s">
        <v>10751</v>
      </c>
      <c r="E424" t="s">
        <v>10751</v>
      </c>
      <c r="F424" t="s">
        <v>10751</v>
      </c>
      <c r="H424" t="s">
        <v>10751</v>
      </c>
      <c r="I424" t="str">
        <f t="shared" si="13"/>
        <v/>
      </c>
      <c r="K424" t="s">
        <v>10751</v>
      </c>
      <c r="L424" t="s">
        <v>10751</v>
      </c>
      <c r="M424" t="s">
        <v>10751</v>
      </c>
      <c r="N424" t="s">
        <v>10751</v>
      </c>
      <c r="O424" t="s">
        <v>10751</v>
      </c>
      <c r="P424" t="s">
        <v>10751</v>
      </c>
      <c r="Q424" t="s">
        <v>10751</v>
      </c>
      <c r="R424" t="s">
        <v>10751</v>
      </c>
      <c r="S424" t="s">
        <v>10751</v>
      </c>
      <c r="T424" t="s">
        <v>10751</v>
      </c>
      <c r="U424" t="s">
        <v>10751</v>
      </c>
      <c r="V424" t="s">
        <v>10751</v>
      </c>
      <c r="W424" t="s">
        <v>10751</v>
      </c>
      <c r="X424" t="s">
        <v>10751</v>
      </c>
      <c r="Y424" t="s">
        <v>10751</v>
      </c>
      <c r="Z424" t="s">
        <v>10751</v>
      </c>
      <c r="AA424" t="s">
        <v>10751</v>
      </c>
      <c r="AB424" t="s">
        <v>10751</v>
      </c>
      <c r="AC424" t="s">
        <v>10751</v>
      </c>
      <c r="AD424" t="s">
        <v>10751</v>
      </c>
      <c r="AE424" t="s">
        <v>10751</v>
      </c>
      <c r="AF424" t="s">
        <v>10751</v>
      </c>
      <c r="AG424" t="s">
        <v>10751</v>
      </c>
      <c r="AH424" t="s">
        <v>10751</v>
      </c>
      <c r="AI424" t="s">
        <v>10751</v>
      </c>
      <c r="AJ424" t="s">
        <v>10751</v>
      </c>
      <c r="AK424" t="s">
        <v>10751</v>
      </c>
      <c r="AL424" t="s">
        <v>10751</v>
      </c>
      <c r="AM424" t="s">
        <v>10751</v>
      </c>
      <c r="AN424" t="s">
        <v>10751</v>
      </c>
      <c r="AO424" t="s">
        <v>10751</v>
      </c>
      <c r="AP424" t="s">
        <v>10751</v>
      </c>
      <c r="AQ424" t="s">
        <v>10751</v>
      </c>
      <c r="AR424" t="s">
        <v>10751</v>
      </c>
      <c r="AS424" t="s">
        <v>10751</v>
      </c>
      <c r="AT424" t="s">
        <v>10751</v>
      </c>
      <c r="AU424" t="s">
        <v>10751</v>
      </c>
      <c r="AV424" t="s">
        <v>10751</v>
      </c>
      <c r="AW424" t="s">
        <v>10751</v>
      </c>
      <c r="AX424" t="s">
        <v>10751</v>
      </c>
      <c r="AY424" t="s">
        <v>10751</v>
      </c>
      <c r="AZ424" t="s">
        <v>10751</v>
      </c>
      <c r="BA424" t="s">
        <v>10751</v>
      </c>
      <c r="BB424" t="s">
        <v>10751</v>
      </c>
      <c r="BC424" t="s">
        <v>10751</v>
      </c>
      <c r="BD424" t="s">
        <v>10751</v>
      </c>
    </row>
    <row r="425" spans="1:56">
      <c r="A425" t="s">
        <v>10755</v>
      </c>
      <c r="B425">
        <v>6500</v>
      </c>
      <c r="C425">
        <v>1994</v>
      </c>
      <c r="D425" t="s">
        <v>10751</v>
      </c>
      <c r="E425" t="s">
        <v>10751</v>
      </c>
      <c r="F425" t="s">
        <v>10751</v>
      </c>
      <c r="H425" t="s">
        <v>10751</v>
      </c>
      <c r="I425" t="str">
        <f t="shared" si="13"/>
        <v/>
      </c>
      <c r="K425" t="s">
        <v>10751</v>
      </c>
      <c r="L425" t="s">
        <v>10751</v>
      </c>
      <c r="M425" t="s">
        <v>10751</v>
      </c>
      <c r="N425" t="s">
        <v>10751</v>
      </c>
      <c r="O425" t="s">
        <v>10751</v>
      </c>
      <c r="P425" t="s">
        <v>10751</v>
      </c>
      <c r="Q425" t="s">
        <v>10751</v>
      </c>
      <c r="R425" t="s">
        <v>10751</v>
      </c>
      <c r="S425" t="s">
        <v>10751</v>
      </c>
      <c r="T425" t="s">
        <v>10751</v>
      </c>
      <c r="U425" t="s">
        <v>10751</v>
      </c>
      <c r="V425" t="s">
        <v>10751</v>
      </c>
      <c r="W425" t="s">
        <v>10751</v>
      </c>
      <c r="X425" t="s">
        <v>10751</v>
      </c>
      <c r="Y425" t="s">
        <v>10751</v>
      </c>
      <c r="Z425" t="s">
        <v>10751</v>
      </c>
      <c r="AA425" t="s">
        <v>10751</v>
      </c>
      <c r="AB425" t="s">
        <v>10751</v>
      </c>
      <c r="AC425" t="s">
        <v>10751</v>
      </c>
      <c r="AD425" t="s">
        <v>10751</v>
      </c>
      <c r="AE425" t="s">
        <v>10751</v>
      </c>
      <c r="AF425" t="s">
        <v>10751</v>
      </c>
      <c r="AG425" t="s">
        <v>10751</v>
      </c>
      <c r="AH425" t="s">
        <v>10751</v>
      </c>
      <c r="AI425" t="s">
        <v>10751</v>
      </c>
      <c r="AJ425" t="s">
        <v>10751</v>
      </c>
      <c r="AK425" t="s">
        <v>10751</v>
      </c>
      <c r="AL425" t="s">
        <v>10751</v>
      </c>
      <c r="AM425" t="s">
        <v>10751</v>
      </c>
      <c r="AN425" t="s">
        <v>10751</v>
      </c>
      <c r="AO425" t="s">
        <v>10751</v>
      </c>
      <c r="AP425" t="s">
        <v>10751</v>
      </c>
      <c r="AQ425" t="s">
        <v>10751</v>
      </c>
      <c r="AR425" t="s">
        <v>10751</v>
      </c>
      <c r="AS425" t="s">
        <v>10751</v>
      </c>
      <c r="AT425" t="s">
        <v>10751</v>
      </c>
      <c r="AU425" t="s">
        <v>10751</v>
      </c>
      <c r="AV425" t="s">
        <v>10751</v>
      </c>
      <c r="AW425" t="s">
        <v>10751</v>
      </c>
      <c r="AX425" t="s">
        <v>10751</v>
      </c>
      <c r="AY425" t="s">
        <v>10751</v>
      </c>
      <c r="AZ425" t="s">
        <v>10751</v>
      </c>
      <c r="BA425" t="s">
        <v>10751</v>
      </c>
      <c r="BB425" t="s">
        <v>10751</v>
      </c>
      <c r="BC425" t="s">
        <v>10751</v>
      </c>
      <c r="BD425" t="s">
        <v>10751</v>
      </c>
    </row>
    <row r="426" spans="1:56">
      <c r="A426" t="s">
        <v>10755</v>
      </c>
      <c r="B426">
        <v>6500</v>
      </c>
      <c r="C426">
        <v>1995</v>
      </c>
      <c r="D426" t="s">
        <v>10751</v>
      </c>
      <c r="E426" t="s">
        <v>10751</v>
      </c>
      <c r="F426" t="s">
        <v>10751</v>
      </c>
      <c r="H426" t="s">
        <v>10751</v>
      </c>
      <c r="I426" t="str">
        <f t="shared" si="13"/>
        <v/>
      </c>
      <c r="K426" t="s">
        <v>10751</v>
      </c>
      <c r="L426" t="s">
        <v>10751</v>
      </c>
      <c r="M426" t="s">
        <v>10751</v>
      </c>
      <c r="N426" t="s">
        <v>10751</v>
      </c>
      <c r="O426" t="s">
        <v>10751</v>
      </c>
      <c r="P426" t="s">
        <v>10751</v>
      </c>
      <c r="Q426" t="s">
        <v>10751</v>
      </c>
      <c r="R426" t="s">
        <v>10751</v>
      </c>
      <c r="S426" t="s">
        <v>10751</v>
      </c>
      <c r="T426" t="s">
        <v>10751</v>
      </c>
      <c r="U426" t="s">
        <v>10751</v>
      </c>
      <c r="V426" t="s">
        <v>10751</v>
      </c>
      <c r="W426" t="s">
        <v>10751</v>
      </c>
      <c r="X426" t="s">
        <v>10751</v>
      </c>
      <c r="Y426" t="s">
        <v>10751</v>
      </c>
      <c r="Z426" t="s">
        <v>10751</v>
      </c>
      <c r="AA426" t="s">
        <v>10751</v>
      </c>
      <c r="AB426" t="s">
        <v>10751</v>
      </c>
      <c r="AC426" t="s">
        <v>10751</v>
      </c>
      <c r="AD426" t="s">
        <v>10751</v>
      </c>
      <c r="AE426" t="s">
        <v>10751</v>
      </c>
      <c r="AF426" t="s">
        <v>10751</v>
      </c>
      <c r="AG426" t="s">
        <v>10751</v>
      </c>
      <c r="AH426" t="s">
        <v>10751</v>
      </c>
      <c r="AI426" t="s">
        <v>10751</v>
      </c>
      <c r="AJ426" t="s">
        <v>10751</v>
      </c>
      <c r="AK426" t="s">
        <v>10751</v>
      </c>
      <c r="AL426" t="s">
        <v>10751</v>
      </c>
      <c r="AM426" t="s">
        <v>10751</v>
      </c>
      <c r="AN426" t="s">
        <v>10751</v>
      </c>
      <c r="AO426" t="s">
        <v>10751</v>
      </c>
      <c r="AP426" t="s">
        <v>10751</v>
      </c>
      <c r="AQ426" t="s">
        <v>10751</v>
      </c>
      <c r="AR426" t="s">
        <v>10751</v>
      </c>
      <c r="AS426" t="s">
        <v>10751</v>
      </c>
      <c r="AT426" t="s">
        <v>10751</v>
      </c>
      <c r="AU426" t="s">
        <v>10751</v>
      </c>
      <c r="AV426" t="s">
        <v>10751</v>
      </c>
      <c r="AW426" t="s">
        <v>10751</v>
      </c>
      <c r="AX426" t="s">
        <v>10751</v>
      </c>
      <c r="AY426" t="s">
        <v>10751</v>
      </c>
      <c r="AZ426" t="s">
        <v>10751</v>
      </c>
      <c r="BA426" t="s">
        <v>10751</v>
      </c>
      <c r="BB426" t="s">
        <v>10751</v>
      </c>
      <c r="BC426" t="s">
        <v>10751</v>
      </c>
      <c r="BD426" t="s">
        <v>10751</v>
      </c>
    </row>
    <row r="427" spans="1:56">
      <c r="A427" t="s">
        <v>10755</v>
      </c>
      <c r="B427">
        <v>6500</v>
      </c>
      <c r="C427">
        <v>1996</v>
      </c>
      <c r="D427" t="s">
        <v>10751</v>
      </c>
      <c r="E427" t="s">
        <v>10751</v>
      </c>
      <c r="F427" t="s">
        <v>10751</v>
      </c>
      <c r="H427" t="s">
        <v>10751</v>
      </c>
      <c r="I427" t="str">
        <f t="shared" si="13"/>
        <v/>
      </c>
      <c r="K427" t="s">
        <v>10751</v>
      </c>
      <c r="L427" t="s">
        <v>10751</v>
      </c>
      <c r="M427" t="s">
        <v>10751</v>
      </c>
      <c r="N427" t="s">
        <v>10751</v>
      </c>
      <c r="O427" t="s">
        <v>10751</v>
      </c>
      <c r="P427" t="s">
        <v>10751</v>
      </c>
      <c r="Q427" t="s">
        <v>10751</v>
      </c>
      <c r="R427" t="s">
        <v>10751</v>
      </c>
      <c r="S427" t="s">
        <v>10751</v>
      </c>
      <c r="T427" t="s">
        <v>10751</v>
      </c>
      <c r="U427" t="s">
        <v>10751</v>
      </c>
      <c r="V427" t="s">
        <v>10751</v>
      </c>
      <c r="W427" t="s">
        <v>10751</v>
      </c>
      <c r="X427" t="s">
        <v>10751</v>
      </c>
      <c r="Y427" t="s">
        <v>10751</v>
      </c>
      <c r="Z427" t="s">
        <v>10751</v>
      </c>
      <c r="AA427" t="s">
        <v>10751</v>
      </c>
      <c r="AB427" t="s">
        <v>10751</v>
      </c>
      <c r="AC427" t="s">
        <v>10751</v>
      </c>
      <c r="AD427" t="s">
        <v>10751</v>
      </c>
      <c r="AE427" t="s">
        <v>10751</v>
      </c>
      <c r="AF427" t="s">
        <v>10751</v>
      </c>
      <c r="AG427" t="s">
        <v>10751</v>
      </c>
      <c r="AH427" t="s">
        <v>10751</v>
      </c>
      <c r="AI427" t="s">
        <v>10751</v>
      </c>
      <c r="AJ427" t="s">
        <v>10751</v>
      </c>
      <c r="AK427" t="s">
        <v>10751</v>
      </c>
      <c r="AL427" t="s">
        <v>10751</v>
      </c>
      <c r="AM427" t="s">
        <v>10751</v>
      </c>
      <c r="AN427" t="s">
        <v>10751</v>
      </c>
      <c r="AO427" t="s">
        <v>10751</v>
      </c>
      <c r="AP427" t="s">
        <v>10751</v>
      </c>
      <c r="AQ427" t="s">
        <v>10751</v>
      </c>
      <c r="AR427" t="s">
        <v>10751</v>
      </c>
      <c r="AS427" t="s">
        <v>10751</v>
      </c>
      <c r="AT427" t="s">
        <v>10751</v>
      </c>
      <c r="AU427" t="s">
        <v>10751</v>
      </c>
      <c r="AV427" t="s">
        <v>10751</v>
      </c>
      <c r="AW427" t="s">
        <v>10751</v>
      </c>
      <c r="AX427" t="s">
        <v>10751</v>
      </c>
      <c r="AY427" t="s">
        <v>10751</v>
      </c>
      <c r="AZ427" t="s">
        <v>10751</v>
      </c>
      <c r="BA427" t="s">
        <v>10751</v>
      </c>
      <c r="BB427" t="s">
        <v>10751</v>
      </c>
      <c r="BC427" t="s">
        <v>10751</v>
      </c>
      <c r="BD427" t="s">
        <v>10751</v>
      </c>
    </row>
    <row r="428" spans="1:56">
      <c r="A428" t="s">
        <v>10755</v>
      </c>
      <c r="B428">
        <v>6500</v>
      </c>
      <c r="C428">
        <v>1997</v>
      </c>
      <c r="D428" t="s">
        <v>10751</v>
      </c>
      <c r="E428" t="s">
        <v>10751</v>
      </c>
      <c r="F428" t="s">
        <v>10751</v>
      </c>
      <c r="H428" t="s">
        <v>10751</v>
      </c>
      <c r="I428" t="str">
        <f t="shared" si="13"/>
        <v/>
      </c>
      <c r="K428" t="s">
        <v>10751</v>
      </c>
      <c r="L428" t="s">
        <v>10751</v>
      </c>
      <c r="M428" t="s">
        <v>10751</v>
      </c>
      <c r="N428" t="s">
        <v>10751</v>
      </c>
      <c r="O428" t="s">
        <v>10751</v>
      </c>
      <c r="P428" t="s">
        <v>10751</v>
      </c>
      <c r="Q428" t="s">
        <v>10751</v>
      </c>
      <c r="R428" t="s">
        <v>10751</v>
      </c>
      <c r="S428" t="s">
        <v>10751</v>
      </c>
      <c r="T428" t="s">
        <v>10751</v>
      </c>
      <c r="U428" t="s">
        <v>10751</v>
      </c>
      <c r="V428" t="s">
        <v>10751</v>
      </c>
      <c r="W428" t="s">
        <v>10751</v>
      </c>
      <c r="X428" t="s">
        <v>10751</v>
      </c>
      <c r="Y428" t="s">
        <v>10751</v>
      </c>
      <c r="Z428" t="s">
        <v>10751</v>
      </c>
      <c r="AA428" t="s">
        <v>10751</v>
      </c>
      <c r="AB428" t="s">
        <v>10751</v>
      </c>
      <c r="AC428" t="s">
        <v>10751</v>
      </c>
      <c r="AD428" t="s">
        <v>10751</v>
      </c>
      <c r="AE428" t="s">
        <v>10751</v>
      </c>
      <c r="AF428" t="s">
        <v>10751</v>
      </c>
      <c r="AG428" t="s">
        <v>10751</v>
      </c>
      <c r="AH428" t="s">
        <v>10751</v>
      </c>
      <c r="AI428" t="s">
        <v>10751</v>
      </c>
      <c r="AJ428" t="s">
        <v>10751</v>
      </c>
      <c r="AK428" t="s">
        <v>10751</v>
      </c>
      <c r="AL428" t="s">
        <v>10751</v>
      </c>
      <c r="AM428" t="s">
        <v>10751</v>
      </c>
      <c r="AN428" t="s">
        <v>10751</v>
      </c>
      <c r="AO428" t="s">
        <v>10751</v>
      </c>
      <c r="AP428" t="s">
        <v>10751</v>
      </c>
      <c r="AQ428" t="s">
        <v>10751</v>
      </c>
      <c r="AR428" t="s">
        <v>10751</v>
      </c>
      <c r="AS428" t="s">
        <v>10751</v>
      </c>
      <c r="AT428" t="s">
        <v>10751</v>
      </c>
      <c r="AU428" t="s">
        <v>10751</v>
      </c>
      <c r="AV428" t="s">
        <v>10751</v>
      </c>
      <c r="AW428" t="s">
        <v>10751</v>
      </c>
      <c r="AX428" t="s">
        <v>10751</v>
      </c>
      <c r="AY428" t="s">
        <v>10751</v>
      </c>
      <c r="AZ428" t="s">
        <v>10751</v>
      </c>
      <c r="BA428" t="s">
        <v>10751</v>
      </c>
      <c r="BB428" t="s">
        <v>10751</v>
      </c>
      <c r="BC428" t="s">
        <v>10751</v>
      </c>
      <c r="BD428" t="s">
        <v>10751</v>
      </c>
    </row>
    <row r="429" spans="1:56">
      <c r="A429" t="s">
        <v>10755</v>
      </c>
      <c r="B429">
        <v>6500</v>
      </c>
      <c r="C429">
        <v>1998</v>
      </c>
      <c r="D429" t="s">
        <v>10751</v>
      </c>
      <c r="E429" t="s">
        <v>10751</v>
      </c>
      <c r="F429" t="s">
        <v>10751</v>
      </c>
      <c r="H429" t="s">
        <v>10751</v>
      </c>
      <c r="I429" t="str">
        <f t="shared" si="13"/>
        <v/>
      </c>
      <c r="K429" t="s">
        <v>10751</v>
      </c>
      <c r="L429" t="s">
        <v>10751</v>
      </c>
      <c r="M429" t="s">
        <v>10751</v>
      </c>
      <c r="N429" t="s">
        <v>10751</v>
      </c>
      <c r="O429" t="s">
        <v>10751</v>
      </c>
      <c r="P429" t="s">
        <v>10751</v>
      </c>
      <c r="Q429" t="s">
        <v>10751</v>
      </c>
      <c r="R429" t="s">
        <v>10751</v>
      </c>
      <c r="S429" t="s">
        <v>10751</v>
      </c>
      <c r="T429" t="s">
        <v>10751</v>
      </c>
      <c r="U429" t="s">
        <v>10751</v>
      </c>
      <c r="V429" t="s">
        <v>10751</v>
      </c>
      <c r="W429" t="s">
        <v>10751</v>
      </c>
      <c r="X429" t="s">
        <v>10751</v>
      </c>
      <c r="Y429" t="s">
        <v>10751</v>
      </c>
      <c r="Z429" t="s">
        <v>10751</v>
      </c>
      <c r="AA429" t="s">
        <v>10751</v>
      </c>
      <c r="AB429" t="s">
        <v>10751</v>
      </c>
      <c r="AC429" t="s">
        <v>10751</v>
      </c>
      <c r="AD429" t="s">
        <v>10751</v>
      </c>
      <c r="AE429" t="s">
        <v>10751</v>
      </c>
      <c r="AF429" t="s">
        <v>10751</v>
      </c>
      <c r="AG429" t="s">
        <v>10751</v>
      </c>
      <c r="AH429" t="s">
        <v>10751</v>
      </c>
      <c r="AI429" t="s">
        <v>10751</v>
      </c>
      <c r="AJ429" t="s">
        <v>10751</v>
      </c>
      <c r="AK429" t="s">
        <v>10751</v>
      </c>
      <c r="AL429" t="s">
        <v>10751</v>
      </c>
      <c r="AM429" t="s">
        <v>10751</v>
      </c>
      <c r="AN429" t="s">
        <v>10751</v>
      </c>
      <c r="AO429" t="s">
        <v>10751</v>
      </c>
      <c r="AP429" t="s">
        <v>10751</v>
      </c>
      <c r="AQ429" t="s">
        <v>10751</v>
      </c>
      <c r="AR429" t="s">
        <v>10751</v>
      </c>
      <c r="AS429" t="s">
        <v>10751</v>
      </c>
      <c r="AT429" t="s">
        <v>10751</v>
      </c>
      <c r="AU429" t="s">
        <v>10751</v>
      </c>
      <c r="AV429" t="s">
        <v>10751</v>
      </c>
      <c r="AW429" t="s">
        <v>10751</v>
      </c>
      <c r="AX429" t="s">
        <v>10751</v>
      </c>
      <c r="AY429" t="s">
        <v>10751</v>
      </c>
      <c r="AZ429" t="s">
        <v>10751</v>
      </c>
      <c r="BA429" t="s">
        <v>10751</v>
      </c>
      <c r="BB429" t="s">
        <v>10751</v>
      </c>
      <c r="BC429" t="s">
        <v>10751</v>
      </c>
      <c r="BD429" t="s">
        <v>10751</v>
      </c>
    </row>
    <row r="430" spans="1:56">
      <c r="A430" t="s">
        <v>10755</v>
      </c>
      <c r="B430">
        <v>6500</v>
      </c>
      <c r="C430">
        <v>1999</v>
      </c>
      <c r="D430" t="s">
        <v>10751</v>
      </c>
      <c r="E430" t="s">
        <v>10751</v>
      </c>
      <c r="F430" t="s">
        <v>10751</v>
      </c>
      <c r="H430" t="s">
        <v>10751</v>
      </c>
      <c r="I430" t="str">
        <f t="shared" si="13"/>
        <v/>
      </c>
      <c r="K430" t="s">
        <v>10751</v>
      </c>
      <c r="L430" t="s">
        <v>10751</v>
      </c>
      <c r="M430" t="s">
        <v>10751</v>
      </c>
      <c r="N430" t="s">
        <v>10751</v>
      </c>
      <c r="O430" t="s">
        <v>10751</v>
      </c>
      <c r="P430" t="s">
        <v>10751</v>
      </c>
      <c r="Q430" t="s">
        <v>10751</v>
      </c>
      <c r="R430" t="s">
        <v>10751</v>
      </c>
      <c r="S430" t="s">
        <v>10751</v>
      </c>
      <c r="T430" t="s">
        <v>10751</v>
      </c>
      <c r="U430" t="s">
        <v>10751</v>
      </c>
      <c r="V430" t="s">
        <v>10751</v>
      </c>
      <c r="W430" t="s">
        <v>10751</v>
      </c>
      <c r="X430" t="s">
        <v>10751</v>
      </c>
      <c r="Y430" t="s">
        <v>10751</v>
      </c>
      <c r="Z430" t="s">
        <v>10751</v>
      </c>
      <c r="AA430" t="s">
        <v>10751</v>
      </c>
      <c r="AB430" t="s">
        <v>10751</v>
      </c>
      <c r="AC430" t="s">
        <v>10751</v>
      </c>
      <c r="AD430" t="s">
        <v>10751</v>
      </c>
      <c r="AE430" t="s">
        <v>10751</v>
      </c>
      <c r="AF430" t="s">
        <v>10751</v>
      </c>
      <c r="AG430" t="s">
        <v>10751</v>
      </c>
      <c r="AH430" t="s">
        <v>10751</v>
      </c>
      <c r="AI430" t="s">
        <v>10751</v>
      </c>
      <c r="AJ430" t="s">
        <v>10751</v>
      </c>
      <c r="AK430" t="s">
        <v>10751</v>
      </c>
      <c r="AL430" t="s">
        <v>10751</v>
      </c>
      <c r="AM430" t="s">
        <v>10751</v>
      </c>
      <c r="AN430" t="s">
        <v>10751</v>
      </c>
      <c r="AO430" t="s">
        <v>10751</v>
      </c>
      <c r="AP430" t="s">
        <v>10751</v>
      </c>
      <c r="AQ430" t="s">
        <v>10751</v>
      </c>
      <c r="AR430" t="s">
        <v>10751</v>
      </c>
      <c r="AS430" t="s">
        <v>10751</v>
      </c>
      <c r="AT430" t="s">
        <v>10751</v>
      </c>
      <c r="AU430" t="s">
        <v>10751</v>
      </c>
      <c r="AV430" t="s">
        <v>10751</v>
      </c>
      <c r="AW430" t="s">
        <v>10751</v>
      </c>
      <c r="AX430" t="s">
        <v>10751</v>
      </c>
      <c r="AY430" t="s">
        <v>10751</v>
      </c>
      <c r="AZ430" t="s">
        <v>10751</v>
      </c>
      <c r="BA430" t="s">
        <v>10751</v>
      </c>
      <c r="BB430" t="s">
        <v>10751</v>
      </c>
      <c r="BC430" t="s">
        <v>10751</v>
      </c>
      <c r="BD430" t="s">
        <v>10751</v>
      </c>
    </row>
    <row r="431" spans="1:56">
      <c r="A431" t="s">
        <v>10755</v>
      </c>
      <c r="B431">
        <v>6500</v>
      </c>
      <c r="C431">
        <v>2000</v>
      </c>
      <c r="D431" t="s">
        <v>10751</v>
      </c>
      <c r="E431" t="s">
        <v>10751</v>
      </c>
      <c r="F431" t="s">
        <v>10751</v>
      </c>
      <c r="H431" t="s">
        <v>10751</v>
      </c>
      <c r="I431" t="str">
        <f t="shared" si="13"/>
        <v/>
      </c>
      <c r="K431" t="s">
        <v>10751</v>
      </c>
      <c r="L431" t="s">
        <v>10751</v>
      </c>
      <c r="M431" t="s">
        <v>10751</v>
      </c>
      <c r="N431" t="s">
        <v>10751</v>
      </c>
      <c r="O431" t="s">
        <v>10751</v>
      </c>
      <c r="P431" t="s">
        <v>10751</v>
      </c>
      <c r="Q431" t="s">
        <v>10751</v>
      </c>
      <c r="R431" t="s">
        <v>10751</v>
      </c>
      <c r="S431" t="s">
        <v>10751</v>
      </c>
      <c r="T431" t="s">
        <v>10751</v>
      </c>
      <c r="U431" t="s">
        <v>10751</v>
      </c>
      <c r="V431" t="s">
        <v>10751</v>
      </c>
      <c r="W431" t="s">
        <v>10751</v>
      </c>
      <c r="X431" t="s">
        <v>10751</v>
      </c>
      <c r="Y431" t="s">
        <v>10751</v>
      </c>
      <c r="Z431" t="s">
        <v>10751</v>
      </c>
      <c r="AA431" t="s">
        <v>10751</v>
      </c>
      <c r="AB431" t="s">
        <v>10751</v>
      </c>
      <c r="AC431" t="s">
        <v>10751</v>
      </c>
      <c r="AD431" t="s">
        <v>10751</v>
      </c>
      <c r="AE431" t="s">
        <v>10751</v>
      </c>
      <c r="AF431" t="s">
        <v>10751</v>
      </c>
      <c r="AG431" t="s">
        <v>10751</v>
      </c>
      <c r="AH431" t="s">
        <v>10751</v>
      </c>
      <c r="AI431" t="s">
        <v>10751</v>
      </c>
      <c r="AJ431" t="s">
        <v>10751</v>
      </c>
      <c r="AK431" t="s">
        <v>10751</v>
      </c>
      <c r="AL431" t="s">
        <v>10751</v>
      </c>
      <c r="AM431" t="s">
        <v>10751</v>
      </c>
      <c r="AN431" t="s">
        <v>10751</v>
      </c>
      <c r="AO431" t="s">
        <v>10751</v>
      </c>
      <c r="AP431" t="s">
        <v>10751</v>
      </c>
      <c r="AQ431" t="s">
        <v>10751</v>
      </c>
      <c r="AR431" t="s">
        <v>10751</v>
      </c>
      <c r="AS431" t="s">
        <v>10751</v>
      </c>
      <c r="AT431" t="s">
        <v>10751</v>
      </c>
      <c r="AU431" t="s">
        <v>10751</v>
      </c>
      <c r="AV431" t="s">
        <v>10751</v>
      </c>
      <c r="AW431" t="s">
        <v>10751</v>
      </c>
      <c r="AX431" t="s">
        <v>10751</v>
      </c>
      <c r="AY431" t="s">
        <v>10751</v>
      </c>
      <c r="AZ431" t="s">
        <v>10751</v>
      </c>
      <c r="BA431" t="s">
        <v>10751</v>
      </c>
      <c r="BB431" t="s">
        <v>10751</v>
      </c>
      <c r="BC431" t="s">
        <v>10751</v>
      </c>
      <c r="BD431" t="s">
        <v>10751</v>
      </c>
    </row>
    <row r="432" spans="1:56">
      <c r="A432" t="s">
        <v>10755</v>
      </c>
      <c r="B432">
        <v>6500</v>
      </c>
      <c r="C432">
        <v>2001</v>
      </c>
      <c r="D432" t="s">
        <v>10751</v>
      </c>
      <c r="E432" t="s">
        <v>10751</v>
      </c>
      <c r="F432" t="s">
        <v>10751</v>
      </c>
      <c r="H432" t="s">
        <v>10751</v>
      </c>
      <c r="I432" t="str">
        <f t="shared" si="13"/>
        <v/>
      </c>
      <c r="K432" t="s">
        <v>10751</v>
      </c>
      <c r="L432" t="s">
        <v>10751</v>
      </c>
      <c r="M432" t="s">
        <v>10751</v>
      </c>
      <c r="N432" t="s">
        <v>10751</v>
      </c>
      <c r="O432" t="s">
        <v>10751</v>
      </c>
      <c r="P432" t="s">
        <v>10751</v>
      </c>
      <c r="Q432" t="s">
        <v>10751</v>
      </c>
      <c r="R432" t="s">
        <v>10751</v>
      </c>
      <c r="S432" t="s">
        <v>10751</v>
      </c>
      <c r="T432" t="s">
        <v>10751</v>
      </c>
      <c r="U432" t="s">
        <v>10751</v>
      </c>
      <c r="V432" t="s">
        <v>10751</v>
      </c>
      <c r="W432" t="s">
        <v>10751</v>
      </c>
      <c r="X432" t="s">
        <v>10751</v>
      </c>
      <c r="Y432" t="s">
        <v>10751</v>
      </c>
      <c r="Z432" t="s">
        <v>10751</v>
      </c>
      <c r="AA432" t="s">
        <v>10751</v>
      </c>
      <c r="AB432" t="s">
        <v>10751</v>
      </c>
      <c r="AC432" t="s">
        <v>10751</v>
      </c>
      <c r="AD432" t="s">
        <v>10751</v>
      </c>
      <c r="AE432" t="s">
        <v>10751</v>
      </c>
      <c r="AF432" t="s">
        <v>10751</v>
      </c>
      <c r="AG432" t="s">
        <v>10751</v>
      </c>
      <c r="AH432" t="s">
        <v>10751</v>
      </c>
      <c r="AI432" t="s">
        <v>10751</v>
      </c>
      <c r="AJ432" t="s">
        <v>10751</v>
      </c>
      <c r="AK432" t="s">
        <v>10751</v>
      </c>
      <c r="AL432" t="s">
        <v>10751</v>
      </c>
      <c r="AM432" t="s">
        <v>10751</v>
      </c>
      <c r="AN432" t="s">
        <v>10751</v>
      </c>
      <c r="AO432" t="s">
        <v>10751</v>
      </c>
      <c r="AP432" t="s">
        <v>10751</v>
      </c>
      <c r="AQ432" t="s">
        <v>10751</v>
      </c>
      <c r="AR432" t="s">
        <v>10751</v>
      </c>
      <c r="AS432" t="s">
        <v>10751</v>
      </c>
      <c r="AT432" t="s">
        <v>10751</v>
      </c>
      <c r="AU432" t="s">
        <v>10751</v>
      </c>
      <c r="AV432" t="s">
        <v>10751</v>
      </c>
      <c r="AW432" t="s">
        <v>10751</v>
      </c>
      <c r="AX432" t="s">
        <v>10751</v>
      </c>
      <c r="AY432" t="s">
        <v>10751</v>
      </c>
      <c r="AZ432" t="s">
        <v>10751</v>
      </c>
      <c r="BA432" t="s">
        <v>10751</v>
      </c>
      <c r="BB432" t="s">
        <v>10751</v>
      </c>
      <c r="BC432" t="s">
        <v>10751</v>
      </c>
      <c r="BD432" t="s">
        <v>10751</v>
      </c>
    </row>
    <row r="433" spans="1:56">
      <c r="A433" t="s">
        <v>10755</v>
      </c>
      <c r="B433">
        <v>6500</v>
      </c>
      <c r="C433">
        <v>2002</v>
      </c>
      <c r="D433" t="s">
        <v>10751</v>
      </c>
      <c r="E433" t="s">
        <v>10751</v>
      </c>
      <c r="F433" t="s">
        <v>10751</v>
      </c>
      <c r="H433" t="s">
        <v>10751</v>
      </c>
      <c r="I433" t="str">
        <f t="shared" si="13"/>
        <v/>
      </c>
      <c r="K433" t="s">
        <v>10751</v>
      </c>
      <c r="L433" t="s">
        <v>10751</v>
      </c>
      <c r="M433" t="s">
        <v>10751</v>
      </c>
      <c r="N433" t="s">
        <v>10751</v>
      </c>
      <c r="O433" t="s">
        <v>10751</v>
      </c>
      <c r="P433" t="s">
        <v>10751</v>
      </c>
      <c r="Q433" t="s">
        <v>10751</v>
      </c>
      <c r="R433" t="s">
        <v>10751</v>
      </c>
      <c r="S433" t="s">
        <v>10751</v>
      </c>
      <c r="T433" t="s">
        <v>10751</v>
      </c>
      <c r="U433" t="s">
        <v>10751</v>
      </c>
      <c r="V433" t="s">
        <v>10751</v>
      </c>
      <c r="W433" t="s">
        <v>10751</v>
      </c>
      <c r="X433" t="s">
        <v>10751</v>
      </c>
      <c r="Y433" t="s">
        <v>10751</v>
      </c>
      <c r="Z433" t="s">
        <v>10751</v>
      </c>
      <c r="AA433" t="s">
        <v>10751</v>
      </c>
      <c r="AB433" t="s">
        <v>10751</v>
      </c>
      <c r="AC433" t="s">
        <v>10751</v>
      </c>
      <c r="AD433" t="s">
        <v>10751</v>
      </c>
      <c r="AE433" t="s">
        <v>10751</v>
      </c>
      <c r="AF433" t="s">
        <v>10751</v>
      </c>
      <c r="AG433" t="s">
        <v>10751</v>
      </c>
      <c r="AH433" t="s">
        <v>10751</v>
      </c>
      <c r="AI433" t="s">
        <v>10751</v>
      </c>
      <c r="AJ433" t="s">
        <v>10751</v>
      </c>
      <c r="AK433" t="s">
        <v>10751</v>
      </c>
      <c r="AL433" t="s">
        <v>10751</v>
      </c>
      <c r="AM433" t="s">
        <v>10751</v>
      </c>
      <c r="AN433" t="s">
        <v>10751</v>
      </c>
      <c r="AO433" t="s">
        <v>10751</v>
      </c>
      <c r="AP433" t="s">
        <v>10751</v>
      </c>
      <c r="AQ433" t="s">
        <v>10751</v>
      </c>
      <c r="AR433" t="s">
        <v>10751</v>
      </c>
      <c r="AS433" t="s">
        <v>10751</v>
      </c>
      <c r="AT433" t="s">
        <v>10751</v>
      </c>
      <c r="AU433" t="s">
        <v>10751</v>
      </c>
      <c r="AV433" t="s">
        <v>10751</v>
      </c>
      <c r="AW433" t="s">
        <v>10751</v>
      </c>
      <c r="AX433" t="s">
        <v>10751</v>
      </c>
      <c r="AY433" t="s">
        <v>10751</v>
      </c>
      <c r="AZ433" t="s">
        <v>10751</v>
      </c>
      <c r="BA433" t="s">
        <v>10751</v>
      </c>
      <c r="BB433" t="s">
        <v>10751</v>
      </c>
      <c r="BC433" t="s">
        <v>10751</v>
      </c>
      <c r="BD433" t="s">
        <v>10751</v>
      </c>
    </row>
    <row r="434" spans="1:56">
      <c r="A434" t="s">
        <v>10755</v>
      </c>
      <c r="B434">
        <v>6500</v>
      </c>
      <c r="C434">
        <v>2003</v>
      </c>
      <c r="D434" t="s">
        <v>10751</v>
      </c>
      <c r="E434" t="s">
        <v>10751</v>
      </c>
      <c r="F434" t="s">
        <v>10751</v>
      </c>
      <c r="H434" t="s">
        <v>10751</v>
      </c>
      <c r="I434" t="str">
        <f t="shared" si="13"/>
        <v/>
      </c>
      <c r="K434" t="s">
        <v>10751</v>
      </c>
      <c r="L434" t="s">
        <v>10751</v>
      </c>
      <c r="M434" t="s">
        <v>10751</v>
      </c>
      <c r="N434" t="s">
        <v>10751</v>
      </c>
      <c r="O434" t="s">
        <v>10751</v>
      </c>
      <c r="P434" t="s">
        <v>10751</v>
      </c>
      <c r="Q434" t="s">
        <v>10751</v>
      </c>
      <c r="R434" t="s">
        <v>10751</v>
      </c>
      <c r="S434" t="s">
        <v>10751</v>
      </c>
      <c r="T434" t="s">
        <v>10751</v>
      </c>
      <c r="U434" t="s">
        <v>10751</v>
      </c>
      <c r="V434" t="s">
        <v>10751</v>
      </c>
      <c r="W434" t="s">
        <v>10751</v>
      </c>
      <c r="X434" t="s">
        <v>10751</v>
      </c>
      <c r="Y434" t="s">
        <v>10751</v>
      </c>
      <c r="Z434" t="s">
        <v>10751</v>
      </c>
      <c r="AA434" t="s">
        <v>10751</v>
      </c>
      <c r="AB434" t="s">
        <v>10751</v>
      </c>
      <c r="AC434" t="s">
        <v>10751</v>
      </c>
      <c r="AD434" t="s">
        <v>10751</v>
      </c>
      <c r="AE434" t="s">
        <v>10751</v>
      </c>
      <c r="AF434" t="s">
        <v>10751</v>
      </c>
      <c r="AG434" t="s">
        <v>10751</v>
      </c>
      <c r="AH434" t="s">
        <v>10751</v>
      </c>
      <c r="AI434" t="s">
        <v>10751</v>
      </c>
      <c r="AJ434" t="s">
        <v>10751</v>
      </c>
      <c r="AK434" t="s">
        <v>10751</v>
      </c>
      <c r="AL434" t="s">
        <v>10751</v>
      </c>
      <c r="AM434" t="s">
        <v>10751</v>
      </c>
      <c r="AN434" t="s">
        <v>10751</v>
      </c>
      <c r="AO434" t="s">
        <v>10751</v>
      </c>
      <c r="AP434" t="s">
        <v>10751</v>
      </c>
      <c r="AQ434" t="s">
        <v>10751</v>
      </c>
      <c r="AR434" t="s">
        <v>10751</v>
      </c>
      <c r="AS434" t="s">
        <v>10751</v>
      </c>
      <c r="AT434" t="s">
        <v>10751</v>
      </c>
      <c r="AU434" t="s">
        <v>10751</v>
      </c>
      <c r="AV434" t="s">
        <v>10751</v>
      </c>
      <c r="AW434" t="s">
        <v>10751</v>
      </c>
      <c r="AX434" t="s">
        <v>10751</v>
      </c>
      <c r="AY434" t="s">
        <v>10751</v>
      </c>
      <c r="AZ434" t="s">
        <v>10751</v>
      </c>
      <c r="BA434" t="s">
        <v>10751</v>
      </c>
      <c r="BB434" t="s">
        <v>10751</v>
      </c>
      <c r="BC434" t="s">
        <v>10751</v>
      </c>
      <c r="BD434" t="s">
        <v>10751</v>
      </c>
    </row>
    <row r="435" spans="1:56">
      <c r="A435" t="s">
        <v>10755</v>
      </c>
      <c r="B435">
        <v>6500</v>
      </c>
      <c r="C435">
        <v>2004</v>
      </c>
      <c r="D435" t="s">
        <v>10751</v>
      </c>
      <c r="E435" t="s">
        <v>10751</v>
      </c>
      <c r="F435" t="s">
        <v>10751</v>
      </c>
      <c r="H435" t="s">
        <v>10751</v>
      </c>
      <c r="I435" t="str">
        <f t="shared" si="13"/>
        <v/>
      </c>
      <c r="K435" t="s">
        <v>10751</v>
      </c>
      <c r="L435" t="s">
        <v>10751</v>
      </c>
      <c r="M435" t="s">
        <v>10751</v>
      </c>
      <c r="N435" t="s">
        <v>10751</v>
      </c>
      <c r="O435" t="s">
        <v>10751</v>
      </c>
      <c r="P435" t="s">
        <v>10751</v>
      </c>
      <c r="Q435" t="s">
        <v>10751</v>
      </c>
      <c r="R435" t="s">
        <v>10751</v>
      </c>
      <c r="S435" t="s">
        <v>10751</v>
      </c>
      <c r="T435" t="s">
        <v>10751</v>
      </c>
      <c r="U435" t="s">
        <v>10751</v>
      </c>
      <c r="V435" t="s">
        <v>10751</v>
      </c>
      <c r="W435" t="s">
        <v>10751</v>
      </c>
      <c r="X435" t="s">
        <v>10751</v>
      </c>
      <c r="Y435" t="s">
        <v>10751</v>
      </c>
      <c r="Z435" t="s">
        <v>10751</v>
      </c>
      <c r="AA435" t="s">
        <v>10751</v>
      </c>
      <c r="AB435" t="s">
        <v>10751</v>
      </c>
      <c r="AC435" t="s">
        <v>10751</v>
      </c>
      <c r="AD435" t="s">
        <v>10751</v>
      </c>
      <c r="AE435" t="s">
        <v>10751</v>
      </c>
      <c r="AF435" t="s">
        <v>10751</v>
      </c>
      <c r="AG435" t="s">
        <v>10751</v>
      </c>
      <c r="AH435" t="s">
        <v>10751</v>
      </c>
      <c r="AI435" t="s">
        <v>10751</v>
      </c>
      <c r="AJ435" t="s">
        <v>10751</v>
      </c>
      <c r="AK435" t="s">
        <v>10751</v>
      </c>
      <c r="AL435" t="s">
        <v>10751</v>
      </c>
      <c r="AM435" t="s">
        <v>10751</v>
      </c>
      <c r="AN435" t="s">
        <v>10751</v>
      </c>
      <c r="AO435" t="s">
        <v>10751</v>
      </c>
      <c r="AP435" t="s">
        <v>10751</v>
      </c>
      <c r="AQ435" t="s">
        <v>10751</v>
      </c>
      <c r="AR435" t="s">
        <v>10751</v>
      </c>
      <c r="AS435" t="s">
        <v>10751</v>
      </c>
      <c r="AT435" t="s">
        <v>10751</v>
      </c>
      <c r="AU435" t="s">
        <v>10751</v>
      </c>
      <c r="AV435" t="s">
        <v>10751</v>
      </c>
      <c r="AW435" t="s">
        <v>10751</v>
      </c>
      <c r="AX435" t="s">
        <v>10751</v>
      </c>
      <c r="AY435" t="s">
        <v>10751</v>
      </c>
      <c r="AZ435" t="s">
        <v>10751</v>
      </c>
      <c r="BA435" t="s">
        <v>10751</v>
      </c>
      <c r="BB435" t="s">
        <v>10751</v>
      </c>
      <c r="BC435" t="s">
        <v>10751</v>
      </c>
      <c r="BD435" t="s">
        <v>10751</v>
      </c>
    </row>
    <row r="436" spans="1:56">
      <c r="A436" t="s">
        <v>10755</v>
      </c>
      <c r="B436">
        <v>6500</v>
      </c>
      <c r="C436">
        <v>2005</v>
      </c>
      <c r="D436" t="s">
        <v>10751</v>
      </c>
      <c r="E436" t="s">
        <v>10751</v>
      </c>
      <c r="F436" t="s">
        <v>10751</v>
      </c>
      <c r="H436" t="s">
        <v>10751</v>
      </c>
      <c r="I436" t="str">
        <f t="shared" si="13"/>
        <v/>
      </c>
      <c r="K436" t="s">
        <v>10751</v>
      </c>
      <c r="L436" t="s">
        <v>10751</v>
      </c>
      <c r="M436" t="s">
        <v>10751</v>
      </c>
      <c r="N436" t="s">
        <v>10751</v>
      </c>
      <c r="O436" t="s">
        <v>10751</v>
      </c>
      <c r="P436" t="s">
        <v>10751</v>
      </c>
      <c r="Q436" t="s">
        <v>10751</v>
      </c>
      <c r="R436" t="s">
        <v>10751</v>
      </c>
      <c r="S436" t="s">
        <v>10751</v>
      </c>
      <c r="T436" t="s">
        <v>10751</v>
      </c>
      <c r="U436" t="s">
        <v>10751</v>
      </c>
      <c r="V436" t="s">
        <v>10751</v>
      </c>
      <c r="W436" t="s">
        <v>10751</v>
      </c>
      <c r="X436" t="s">
        <v>10751</v>
      </c>
      <c r="Y436" t="s">
        <v>10751</v>
      </c>
      <c r="Z436" t="s">
        <v>10751</v>
      </c>
      <c r="AA436" t="s">
        <v>10751</v>
      </c>
      <c r="AB436" t="s">
        <v>10751</v>
      </c>
      <c r="AC436" t="s">
        <v>10751</v>
      </c>
      <c r="AD436" t="s">
        <v>10751</v>
      </c>
      <c r="AE436" t="s">
        <v>10751</v>
      </c>
      <c r="AF436" t="s">
        <v>10751</v>
      </c>
      <c r="AG436" t="s">
        <v>10751</v>
      </c>
      <c r="AH436" t="s">
        <v>10751</v>
      </c>
      <c r="AI436" t="s">
        <v>10751</v>
      </c>
      <c r="AJ436" t="s">
        <v>10751</v>
      </c>
      <c r="AK436" t="s">
        <v>10751</v>
      </c>
      <c r="AL436" t="s">
        <v>10751</v>
      </c>
      <c r="AM436" t="s">
        <v>10751</v>
      </c>
      <c r="AN436" t="s">
        <v>10751</v>
      </c>
      <c r="AO436" t="s">
        <v>10751</v>
      </c>
      <c r="AP436" t="s">
        <v>10751</v>
      </c>
      <c r="AQ436" t="s">
        <v>10751</v>
      </c>
      <c r="AR436" t="s">
        <v>10751</v>
      </c>
      <c r="AS436" t="s">
        <v>10751</v>
      </c>
      <c r="AT436" t="s">
        <v>10751</v>
      </c>
      <c r="AU436" t="s">
        <v>10751</v>
      </c>
      <c r="AV436" t="s">
        <v>10751</v>
      </c>
      <c r="AW436" t="s">
        <v>10751</v>
      </c>
      <c r="AX436" t="s">
        <v>10751</v>
      </c>
      <c r="AY436" t="s">
        <v>10751</v>
      </c>
      <c r="AZ436" t="s">
        <v>10751</v>
      </c>
      <c r="BA436" t="s">
        <v>10751</v>
      </c>
      <c r="BB436" t="s">
        <v>10751</v>
      </c>
      <c r="BC436" t="s">
        <v>10751</v>
      </c>
      <c r="BD436" t="s">
        <v>10751</v>
      </c>
    </row>
    <row r="437" spans="1:56">
      <c r="A437" t="s">
        <v>10755</v>
      </c>
      <c r="B437">
        <v>6500</v>
      </c>
      <c r="C437">
        <v>2006</v>
      </c>
      <c r="D437" t="s">
        <v>10751</v>
      </c>
      <c r="E437" t="s">
        <v>10751</v>
      </c>
      <c r="F437" t="s">
        <v>10751</v>
      </c>
      <c r="H437" t="s">
        <v>10751</v>
      </c>
      <c r="I437" t="str">
        <f t="shared" si="13"/>
        <v/>
      </c>
      <c r="K437" t="s">
        <v>10751</v>
      </c>
      <c r="L437" t="s">
        <v>10751</v>
      </c>
      <c r="M437" t="s">
        <v>10751</v>
      </c>
      <c r="N437" t="s">
        <v>10751</v>
      </c>
      <c r="O437" t="s">
        <v>10751</v>
      </c>
      <c r="P437" t="s">
        <v>10751</v>
      </c>
      <c r="Q437" t="s">
        <v>10751</v>
      </c>
      <c r="R437" t="s">
        <v>10751</v>
      </c>
      <c r="S437" t="s">
        <v>10751</v>
      </c>
      <c r="T437" t="s">
        <v>10751</v>
      </c>
      <c r="U437" t="s">
        <v>10751</v>
      </c>
      <c r="V437" t="s">
        <v>10751</v>
      </c>
      <c r="W437" t="s">
        <v>10751</v>
      </c>
      <c r="X437" t="s">
        <v>10751</v>
      </c>
      <c r="Y437" t="s">
        <v>10751</v>
      </c>
      <c r="Z437" t="s">
        <v>10751</v>
      </c>
      <c r="AA437" t="s">
        <v>10751</v>
      </c>
      <c r="AB437" t="s">
        <v>10751</v>
      </c>
      <c r="AC437" t="s">
        <v>10751</v>
      </c>
      <c r="AD437" t="s">
        <v>10751</v>
      </c>
      <c r="AE437" t="s">
        <v>10751</v>
      </c>
      <c r="AF437" t="s">
        <v>10751</v>
      </c>
      <c r="AG437" t="s">
        <v>10751</v>
      </c>
      <c r="AH437" t="s">
        <v>10751</v>
      </c>
      <c r="AI437" t="s">
        <v>10751</v>
      </c>
      <c r="AJ437" t="s">
        <v>10751</v>
      </c>
      <c r="AK437" t="s">
        <v>10751</v>
      </c>
      <c r="AL437" t="s">
        <v>10751</v>
      </c>
      <c r="AM437" t="s">
        <v>10751</v>
      </c>
      <c r="AN437" t="s">
        <v>10751</v>
      </c>
      <c r="AO437" t="s">
        <v>10751</v>
      </c>
      <c r="AP437" t="s">
        <v>10751</v>
      </c>
      <c r="AQ437" t="s">
        <v>10751</v>
      </c>
      <c r="AR437" t="s">
        <v>10751</v>
      </c>
      <c r="AS437" t="s">
        <v>10751</v>
      </c>
      <c r="AT437" t="s">
        <v>10751</v>
      </c>
      <c r="AU437" t="s">
        <v>10751</v>
      </c>
      <c r="AV437" t="s">
        <v>10751</v>
      </c>
      <c r="AW437" t="s">
        <v>10751</v>
      </c>
      <c r="AX437" t="s">
        <v>10751</v>
      </c>
      <c r="AY437" t="s">
        <v>10751</v>
      </c>
      <c r="AZ437" t="s">
        <v>10751</v>
      </c>
      <c r="BA437" t="s">
        <v>10751</v>
      </c>
      <c r="BB437" t="s">
        <v>10751</v>
      </c>
      <c r="BC437" t="s">
        <v>10751</v>
      </c>
      <c r="BD437" t="s">
        <v>10751</v>
      </c>
    </row>
    <row r="438" spans="1:56">
      <c r="A438" t="s">
        <v>10755</v>
      </c>
      <c r="B438">
        <v>6500</v>
      </c>
      <c r="C438">
        <v>2007</v>
      </c>
      <c r="D438" t="s">
        <v>10751</v>
      </c>
      <c r="E438" t="s">
        <v>10751</v>
      </c>
      <c r="F438" t="s">
        <v>10751</v>
      </c>
      <c r="H438" t="s">
        <v>10751</v>
      </c>
      <c r="I438" t="str">
        <f t="shared" si="13"/>
        <v/>
      </c>
      <c r="K438" t="s">
        <v>10751</v>
      </c>
      <c r="L438" t="s">
        <v>10751</v>
      </c>
      <c r="M438" t="s">
        <v>10751</v>
      </c>
      <c r="N438" t="s">
        <v>10751</v>
      </c>
      <c r="O438" t="s">
        <v>10751</v>
      </c>
      <c r="P438" t="s">
        <v>10751</v>
      </c>
      <c r="Q438" t="s">
        <v>10751</v>
      </c>
      <c r="R438" t="s">
        <v>10751</v>
      </c>
      <c r="S438" t="s">
        <v>10751</v>
      </c>
      <c r="T438" t="s">
        <v>10751</v>
      </c>
      <c r="U438" t="s">
        <v>10751</v>
      </c>
      <c r="V438" t="s">
        <v>10751</v>
      </c>
      <c r="W438" t="s">
        <v>10751</v>
      </c>
      <c r="X438" t="s">
        <v>10751</v>
      </c>
      <c r="Y438" t="s">
        <v>10751</v>
      </c>
      <c r="Z438" t="s">
        <v>10751</v>
      </c>
      <c r="AA438" t="s">
        <v>10751</v>
      </c>
      <c r="AB438" t="s">
        <v>10751</v>
      </c>
      <c r="AC438" t="s">
        <v>10751</v>
      </c>
      <c r="AD438" t="s">
        <v>10751</v>
      </c>
      <c r="AE438" t="s">
        <v>10751</v>
      </c>
      <c r="AF438" t="s">
        <v>10751</v>
      </c>
      <c r="AG438" t="s">
        <v>10751</v>
      </c>
      <c r="AH438" t="s">
        <v>10751</v>
      </c>
      <c r="AI438" t="s">
        <v>10751</v>
      </c>
      <c r="AJ438" t="s">
        <v>10751</v>
      </c>
      <c r="AK438" t="s">
        <v>10751</v>
      </c>
      <c r="AL438" t="s">
        <v>10751</v>
      </c>
      <c r="AM438" t="s">
        <v>10751</v>
      </c>
      <c r="AN438" t="s">
        <v>10751</v>
      </c>
      <c r="AO438" t="s">
        <v>10751</v>
      </c>
      <c r="AP438" t="s">
        <v>10751</v>
      </c>
      <c r="AQ438" t="s">
        <v>10751</v>
      </c>
      <c r="AR438" t="s">
        <v>10751</v>
      </c>
      <c r="AS438" t="s">
        <v>10751</v>
      </c>
      <c r="AT438" t="s">
        <v>10751</v>
      </c>
      <c r="AU438" t="s">
        <v>10751</v>
      </c>
      <c r="AV438" t="s">
        <v>10751</v>
      </c>
      <c r="AW438" t="s">
        <v>10751</v>
      </c>
      <c r="AX438" t="s">
        <v>10751</v>
      </c>
      <c r="AY438" t="s">
        <v>10751</v>
      </c>
      <c r="AZ438" t="s">
        <v>10751</v>
      </c>
      <c r="BA438" t="s">
        <v>10751</v>
      </c>
      <c r="BB438" t="s">
        <v>10751</v>
      </c>
      <c r="BC438" t="s">
        <v>10751</v>
      </c>
      <c r="BD438" t="s">
        <v>10751</v>
      </c>
    </row>
    <row r="439" spans="1:56">
      <c r="A439" t="s">
        <v>10755</v>
      </c>
      <c r="B439">
        <v>6500</v>
      </c>
      <c r="C439">
        <v>2008</v>
      </c>
      <c r="D439" t="s">
        <v>10751</v>
      </c>
      <c r="E439" t="s">
        <v>10751</v>
      </c>
      <c r="F439" t="s">
        <v>10751</v>
      </c>
      <c r="H439" t="s">
        <v>10751</v>
      </c>
      <c r="I439" t="str">
        <f t="shared" si="13"/>
        <v/>
      </c>
      <c r="K439" t="s">
        <v>10751</v>
      </c>
      <c r="L439" t="s">
        <v>10751</v>
      </c>
      <c r="M439" t="s">
        <v>10751</v>
      </c>
      <c r="N439" t="s">
        <v>10751</v>
      </c>
      <c r="O439" t="s">
        <v>10751</v>
      </c>
      <c r="P439" t="s">
        <v>10751</v>
      </c>
      <c r="Q439" t="s">
        <v>10751</v>
      </c>
      <c r="R439" t="s">
        <v>10751</v>
      </c>
      <c r="S439" t="s">
        <v>10751</v>
      </c>
      <c r="T439" t="s">
        <v>10751</v>
      </c>
      <c r="U439" t="s">
        <v>10751</v>
      </c>
      <c r="V439" t="s">
        <v>10751</v>
      </c>
      <c r="W439" t="s">
        <v>10751</v>
      </c>
      <c r="X439" t="s">
        <v>10751</v>
      </c>
      <c r="Y439" t="s">
        <v>10751</v>
      </c>
      <c r="Z439" t="s">
        <v>10751</v>
      </c>
      <c r="AA439" t="s">
        <v>10751</v>
      </c>
      <c r="AB439" t="s">
        <v>10751</v>
      </c>
      <c r="AC439" t="s">
        <v>10751</v>
      </c>
      <c r="AD439" t="s">
        <v>10751</v>
      </c>
      <c r="AE439" t="s">
        <v>10751</v>
      </c>
      <c r="AF439" t="s">
        <v>10751</v>
      </c>
      <c r="AG439" t="s">
        <v>10751</v>
      </c>
      <c r="AH439" t="s">
        <v>10751</v>
      </c>
      <c r="AI439" t="s">
        <v>10751</v>
      </c>
      <c r="AJ439" t="s">
        <v>10751</v>
      </c>
      <c r="AK439" t="s">
        <v>10751</v>
      </c>
      <c r="AL439" t="s">
        <v>10751</v>
      </c>
      <c r="AM439" t="s">
        <v>10751</v>
      </c>
      <c r="AN439" t="s">
        <v>10751</v>
      </c>
      <c r="AO439" t="s">
        <v>10751</v>
      </c>
      <c r="AP439" t="s">
        <v>10751</v>
      </c>
      <c r="AQ439" t="s">
        <v>10751</v>
      </c>
      <c r="AR439" t="s">
        <v>10751</v>
      </c>
      <c r="AS439" t="s">
        <v>10751</v>
      </c>
      <c r="AT439" t="s">
        <v>10751</v>
      </c>
      <c r="AU439" t="s">
        <v>10751</v>
      </c>
      <c r="AV439" t="s">
        <v>10751</v>
      </c>
      <c r="AW439" t="s">
        <v>10751</v>
      </c>
      <c r="AX439" t="s">
        <v>10751</v>
      </c>
      <c r="AY439" t="s">
        <v>10751</v>
      </c>
      <c r="AZ439" t="s">
        <v>10751</v>
      </c>
      <c r="BA439" t="s">
        <v>10751</v>
      </c>
      <c r="BB439" t="s">
        <v>10751</v>
      </c>
      <c r="BC439" t="s">
        <v>10751</v>
      </c>
      <c r="BD439" t="s">
        <v>10751</v>
      </c>
    </row>
    <row r="440" spans="1:56">
      <c r="A440" t="s">
        <v>10755</v>
      </c>
      <c r="B440">
        <v>6500</v>
      </c>
      <c r="C440">
        <v>2009</v>
      </c>
      <c r="D440" t="s">
        <v>10751</v>
      </c>
      <c r="E440" t="s">
        <v>10751</v>
      </c>
      <c r="F440" t="s">
        <v>10751</v>
      </c>
      <c r="H440" t="s">
        <v>10751</v>
      </c>
      <c r="I440" t="str">
        <f t="shared" si="13"/>
        <v/>
      </c>
      <c r="K440" t="s">
        <v>10751</v>
      </c>
      <c r="L440" t="s">
        <v>10751</v>
      </c>
      <c r="M440" t="s">
        <v>10751</v>
      </c>
      <c r="N440" t="s">
        <v>10751</v>
      </c>
      <c r="O440" t="s">
        <v>10751</v>
      </c>
      <c r="P440" t="s">
        <v>10751</v>
      </c>
      <c r="Q440" t="s">
        <v>10751</v>
      </c>
      <c r="R440" t="s">
        <v>10751</v>
      </c>
      <c r="S440" t="s">
        <v>10751</v>
      </c>
      <c r="T440" t="s">
        <v>10751</v>
      </c>
      <c r="U440" t="s">
        <v>10751</v>
      </c>
      <c r="V440" t="s">
        <v>10751</v>
      </c>
      <c r="W440" t="s">
        <v>10751</v>
      </c>
      <c r="X440" t="s">
        <v>10751</v>
      </c>
      <c r="Y440" t="s">
        <v>10751</v>
      </c>
      <c r="Z440" t="s">
        <v>10751</v>
      </c>
      <c r="AA440" t="s">
        <v>10751</v>
      </c>
      <c r="AB440" t="s">
        <v>10751</v>
      </c>
      <c r="AC440" t="s">
        <v>10751</v>
      </c>
      <c r="AD440" t="s">
        <v>10751</v>
      </c>
      <c r="AE440" t="s">
        <v>10751</v>
      </c>
      <c r="AF440" t="s">
        <v>10751</v>
      </c>
      <c r="AG440" t="s">
        <v>10751</v>
      </c>
      <c r="AH440" t="s">
        <v>10751</v>
      </c>
      <c r="AI440" t="s">
        <v>10751</v>
      </c>
      <c r="AJ440" t="s">
        <v>10751</v>
      </c>
      <c r="AK440" t="s">
        <v>10751</v>
      </c>
      <c r="AL440" t="s">
        <v>10751</v>
      </c>
      <c r="AM440" t="s">
        <v>10751</v>
      </c>
      <c r="AN440" t="s">
        <v>10751</v>
      </c>
      <c r="AO440" t="s">
        <v>10751</v>
      </c>
      <c r="AP440" t="s">
        <v>10751</v>
      </c>
      <c r="AQ440" t="s">
        <v>10751</v>
      </c>
      <c r="AR440" t="s">
        <v>10751</v>
      </c>
      <c r="AS440" t="s">
        <v>10751</v>
      </c>
      <c r="AT440" t="s">
        <v>10751</v>
      </c>
      <c r="AU440" t="s">
        <v>10751</v>
      </c>
      <c r="AV440" t="s">
        <v>10751</v>
      </c>
      <c r="AW440" t="s">
        <v>10751</v>
      </c>
      <c r="AX440" t="s">
        <v>10751</v>
      </c>
      <c r="AY440" t="s">
        <v>10751</v>
      </c>
      <c r="AZ440" t="s">
        <v>10751</v>
      </c>
      <c r="BA440" t="s">
        <v>10751</v>
      </c>
      <c r="BB440" t="s">
        <v>10751</v>
      </c>
      <c r="BC440" t="s">
        <v>10751</v>
      </c>
      <c r="BD440" t="s">
        <v>10751</v>
      </c>
    </row>
    <row r="441" spans="1:56">
      <c r="A441" t="s">
        <v>10755</v>
      </c>
      <c r="B441">
        <v>6500</v>
      </c>
      <c r="C441">
        <v>2010</v>
      </c>
      <c r="D441" t="s">
        <v>10751</v>
      </c>
      <c r="E441" t="s">
        <v>10751</v>
      </c>
      <c r="F441" t="s">
        <v>10751</v>
      </c>
      <c r="H441" t="s">
        <v>10751</v>
      </c>
      <c r="I441" t="str">
        <f t="shared" si="13"/>
        <v/>
      </c>
      <c r="K441" t="s">
        <v>10751</v>
      </c>
      <c r="L441" t="s">
        <v>10751</v>
      </c>
      <c r="M441" t="s">
        <v>10751</v>
      </c>
      <c r="N441" t="s">
        <v>10751</v>
      </c>
      <c r="O441" t="s">
        <v>10751</v>
      </c>
      <c r="P441" t="s">
        <v>10751</v>
      </c>
      <c r="Q441" t="s">
        <v>10751</v>
      </c>
      <c r="R441" t="s">
        <v>10751</v>
      </c>
      <c r="S441" t="s">
        <v>10751</v>
      </c>
      <c r="T441" t="s">
        <v>10751</v>
      </c>
      <c r="U441" t="s">
        <v>10751</v>
      </c>
      <c r="V441" t="s">
        <v>10751</v>
      </c>
      <c r="W441" t="s">
        <v>10751</v>
      </c>
      <c r="X441" t="s">
        <v>10751</v>
      </c>
      <c r="Y441" t="s">
        <v>10751</v>
      </c>
      <c r="Z441" t="s">
        <v>10751</v>
      </c>
      <c r="AA441" t="s">
        <v>10751</v>
      </c>
      <c r="AB441" t="s">
        <v>10751</v>
      </c>
      <c r="AC441" t="s">
        <v>10751</v>
      </c>
      <c r="AD441" t="s">
        <v>10751</v>
      </c>
      <c r="AE441" t="s">
        <v>10751</v>
      </c>
      <c r="AF441" t="s">
        <v>10751</v>
      </c>
      <c r="AG441" t="s">
        <v>10751</v>
      </c>
      <c r="AH441" t="s">
        <v>10751</v>
      </c>
      <c r="AI441" t="s">
        <v>10751</v>
      </c>
      <c r="AJ441" t="s">
        <v>10751</v>
      </c>
      <c r="AK441" t="s">
        <v>10751</v>
      </c>
      <c r="AL441" t="s">
        <v>10751</v>
      </c>
      <c r="AM441" t="s">
        <v>10751</v>
      </c>
      <c r="AN441" t="s">
        <v>10751</v>
      </c>
      <c r="AO441" t="s">
        <v>10751</v>
      </c>
      <c r="AP441" t="s">
        <v>10751</v>
      </c>
      <c r="AQ441" t="s">
        <v>10751</v>
      </c>
      <c r="AR441" t="s">
        <v>10751</v>
      </c>
      <c r="AS441" t="s">
        <v>10751</v>
      </c>
      <c r="AT441" t="s">
        <v>10751</v>
      </c>
      <c r="AU441" t="s">
        <v>10751</v>
      </c>
      <c r="AV441" t="s">
        <v>10751</v>
      </c>
      <c r="AW441" t="s">
        <v>10751</v>
      </c>
      <c r="AX441" t="s">
        <v>10751</v>
      </c>
      <c r="AY441" t="s">
        <v>10751</v>
      </c>
      <c r="AZ441" t="s">
        <v>10751</v>
      </c>
      <c r="BA441" t="s">
        <v>10751</v>
      </c>
      <c r="BB441" t="s">
        <v>10751</v>
      </c>
      <c r="BC441" t="s">
        <v>10751</v>
      </c>
      <c r="BD441" t="s">
        <v>10751</v>
      </c>
    </row>
    <row r="442" spans="1:56">
      <c r="A442" t="s">
        <v>10755</v>
      </c>
      <c r="B442">
        <v>6500</v>
      </c>
      <c r="C442">
        <v>2011</v>
      </c>
      <c r="D442">
        <v>1</v>
      </c>
      <c r="E442">
        <v>6.0000000000000002E-5</v>
      </c>
      <c r="F442">
        <v>14.4436</v>
      </c>
      <c r="H442">
        <v>11.73654</v>
      </c>
      <c r="I442">
        <f t="shared" si="13"/>
        <v>7.041924E-4</v>
      </c>
      <c r="K442">
        <v>10.309229999999999</v>
      </c>
      <c r="L442">
        <v>13.10533</v>
      </c>
      <c r="M442">
        <v>757.20775000000003</v>
      </c>
      <c r="N442">
        <v>862.04331000000002</v>
      </c>
      <c r="O442">
        <v>678.12127999999996</v>
      </c>
      <c r="P442">
        <v>65.335729999999998</v>
      </c>
      <c r="Q442">
        <v>333.1884</v>
      </c>
      <c r="R442">
        <v>270.74790000000002</v>
      </c>
      <c r="S442">
        <v>10.2194</v>
      </c>
      <c r="T442">
        <v>0.81276199999999998</v>
      </c>
      <c r="U442">
        <v>4.1653999999999997E-2</v>
      </c>
      <c r="V442">
        <v>40.157110000000003</v>
      </c>
      <c r="W442" t="s">
        <v>10751</v>
      </c>
      <c r="X442" t="s">
        <v>10751</v>
      </c>
      <c r="Y442">
        <v>1</v>
      </c>
      <c r="Z442" t="s">
        <v>10751</v>
      </c>
      <c r="AA442" t="s">
        <v>10751</v>
      </c>
      <c r="AB442">
        <v>1</v>
      </c>
      <c r="AC442" t="s">
        <v>10751</v>
      </c>
      <c r="AD442" t="s">
        <v>10751</v>
      </c>
      <c r="AE442" t="s">
        <v>10751</v>
      </c>
      <c r="AF442" t="s">
        <v>10751</v>
      </c>
      <c r="AG442">
        <v>1</v>
      </c>
      <c r="AH442" t="s">
        <v>10751</v>
      </c>
      <c r="AI442" t="s">
        <v>10751</v>
      </c>
      <c r="AJ442" t="s">
        <v>10751</v>
      </c>
      <c r="AK442" t="s">
        <v>10751</v>
      </c>
      <c r="AL442" t="s">
        <v>10751</v>
      </c>
      <c r="AM442" t="s">
        <v>10751</v>
      </c>
      <c r="AN442">
        <v>0.125</v>
      </c>
      <c r="AO442" t="s">
        <v>10751</v>
      </c>
      <c r="AP442">
        <v>0.875</v>
      </c>
      <c r="AQ442" t="s">
        <v>10751</v>
      </c>
      <c r="AR442" t="s">
        <v>10751</v>
      </c>
      <c r="AS442" t="s">
        <v>10751</v>
      </c>
      <c r="AT442" t="s">
        <v>10751</v>
      </c>
      <c r="AU442">
        <v>0.29599999999999999</v>
      </c>
      <c r="AV442">
        <v>4.5999999999999996</v>
      </c>
      <c r="AW442" t="s">
        <v>10751</v>
      </c>
      <c r="AX442">
        <v>8</v>
      </c>
      <c r="AY442">
        <v>0.70399999999999996</v>
      </c>
      <c r="AZ442" t="s">
        <v>10751</v>
      </c>
      <c r="BA442">
        <v>0.29599999999999999</v>
      </c>
      <c r="BB442" t="s">
        <v>10751</v>
      </c>
      <c r="BC442" t="s">
        <v>10751</v>
      </c>
      <c r="BD442" t="s">
        <v>10751</v>
      </c>
    </row>
    <row r="443" spans="1:56">
      <c r="A443" t="s">
        <v>10755</v>
      </c>
      <c r="B443">
        <v>6500</v>
      </c>
      <c r="C443">
        <v>2012</v>
      </c>
      <c r="D443">
        <v>1</v>
      </c>
      <c r="E443">
        <v>7.7999999999999999E-5</v>
      </c>
      <c r="F443">
        <v>15.690340000000001</v>
      </c>
      <c r="H443">
        <v>12.804119999999999</v>
      </c>
      <c r="I443">
        <f t="shared" si="13"/>
        <v>9.9872136000000002E-4</v>
      </c>
      <c r="K443">
        <v>10.99113</v>
      </c>
      <c r="L443">
        <v>14.623860000000001</v>
      </c>
      <c r="M443">
        <v>694.07321999999999</v>
      </c>
      <c r="N443">
        <v>808.56092999999998</v>
      </c>
      <c r="O443">
        <v>607.70529999999997</v>
      </c>
      <c r="P443">
        <v>64.548760000000001</v>
      </c>
      <c r="Q443">
        <v>321.24790000000002</v>
      </c>
      <c r="R443">
        <v>270.43029999999999</v>
      </c>
      <c r="S443">
        <v>11.172000000000001</v>
      </c>
      <c r="T443">
        <v>0.84550000000000003</v>
      </c>
      <c r="U443">
        <v>4.1605000000000003E-2</v>
      </c>
      <c r="V443">
        <v>42.163890000000002</v>
      </c>
      <c r="W443" t="s">
        <v>10751</v>
      </c>
      <c r="X443" t="s">
        <v>10751</v>
      </c>
      <c r="Y443">
        <v>1</v>
      </c>
      <c r="Z443" t="s">
        <v>10751</v>
      </c>
      <c r="AA443" t="s">
        <v>10751</v>
      </c>
      <c r="AB443">
        <v>1</v>
      </c>
      <c r="AC443" t="s">
        <v>10751</v>
      </c>
      <c r="AD443" t="s">
        <v>10751</v>
      </c>
      <c r="AE443" t="s">
        <v>10751</v>
      </c>
      <c r="AF443" t="s">
        <v>10751</v>
      </c>
      <c r="AG443">
        <v>1</v>
      </c>
      <c r="AH443" t="s">
        <v>10751</v>
      </c>
      <c r="AI443" t="s">
        <v>10751</v>
      </c>
      <c r="AJ443" t="s">
        <v>10751</v>
      </c>
      <c r="AK443" t="s">
        <v>10751</v>
      </c>
      <c r="AL443" t="s">
        <v>10751</v>
      </c>
      <c r="AM443" t="s">
        <v>10751</v>
      </c>
      <c r="AN443">
        <v>9.5000000000000001E-2</v>
      </c>
      <c r="AO443" t="s">
        <v>10751</v>
      </c>
      <c r="AP443">
        <v>0.90500000000000003</v>
      </c>
      <c r="AQ443" t="s">
        <v>10751</v>
      </c>
      <c r="AR443" t="s">
        <v>10751</v>
      </c>
      <c r="AS443" t="s">
        <v>10751</v>
      </c>
      <c r="AT443" t="s">
        <v>10751</v>
      </c>
      <c r="AU443">
        <v>0.434</v>
      </c>
      <c r="AV443">
        <v>4.9000000000000004</v>
      </c>
      <c r="AW443" t="s">
        <v>10751</v>
      </c>
      <c r="AX443">
        <v>8</v>
      </c>
      <c r="AY443">
        <v>0.56599999999999995</v>
      </c>
      <c r="AZ443" t="s">
        <v>10751</v>
      </c>
      <c r="BA443">
        <v>0.434</v>
      </c>
      <c r="BB443" t="s">
        <v>10751</v>
      </c>
      <c r="BC443" t="s">
        <v>10751</v>
      </c>
      <c r="BD443" t="s">
        <v>10751</v>
      </c>
    </row>
    <row r="444" spans="1:56">
      <c r="A444" t="s">
        <v>10755</v>
      </c>
      <c r="B444">
        <v>6500</v>
      </c>
      <c r="C444">
        <v>2013</v>
      </c>
      <c r="D444">
        <v>1</v>
      </c>
      <c r="E444">
        <v>5.7000000000000003E-5</v>
      </c>
      <c r="F444">
        <v>14.50323</v>
      </c>
      <c r="H444">
        <v>11.71252</v>
      </c>
      <c r="I444">
        <f t="shared" si="13"/>
        <v>6.6761364E-4</v>
      </c>
      <c r="K444">
        <v>10.56565</v>
      </c>
      <c r="L444">
        <v>12.757160000000001</v>
      </c>
      <c r="M444">
        <v>758.76048000000003</v>
      </c>
      <c r="N444">
        <v>841.12194999999997</v>
      </c>
      <c r="O444">
        <v>696.62814000000003</v>
      </c>
      <c r="P444">
        <v>64.710909999999998</v>
      </c>
      <c r="Q444">
        <v>324.77780000000001</v>
      </c>
      <c r="R444">
        <v>267.46609999999998</v>
      </c>
      <c r="S444">
        <v>10.232699999999999</v>
      </c>
      <c r="T444">
        <v>0.82638400000000001</v>
      </c>
      <c r="U444">
        <v>4.1148999999999998E-2</v>
      </c>
      <c r="V444">
        <v>38.606630000000003</v>
      </c>
      <c r="W444" t="s">
        <v>10751</v>
      </c>
      <c r="X444" t="s">
        <v>10751</v>
      </c>
      <c r="Y444">
        <v>1</v>
      </c>
      <c r="Z444" t="s">
        <v>10751</v>
      </c>
      <c r="AA444" t="s">
        <v>10751</v>
      </c>
      <c r="AB444">
        <v>1</v>
      </c>
      <c r="AC444" t="s">
        <v>10751</v>
      </c>
      <c r="AD444" t="s">
        <v>10751</v>
      </c>
      <c r="AE444" t="s">
        <v>10751</v>
      </c>
      <c r="AF444" t="s">
        <v>10751</v>
      </c>
      <c r="AG444">
        <v>1</v>
      </c>
      <c r="AH444" t="s">
        <v>10751</v>
      </c>
      <c r="AI444" t="s">
        <v>10751</v>
      </c>
      <c r="AJ444" t="s">
        <v>10751</v>
      </c>
      <c r="AK444" t="s">
        <v>10751</v>
      </c>
      <c r="AL444" t="s">
        <v>10751</v>
      </c>
      <c r="AM444" t="s">
        <v>10751</v>
      </c>
      <c r="AN444">
        <v>9.4E-2</v>
      </c>
      <c r="AO444" t="s">
        <v>10751</v>
      </c>
      <c r="AP444">
        <v>0.90600000000000003</v>
      </c>
      <c r="AQ444" t="s">
        <v>10751</v>
      </c>
      <c r="AR444" t="s">
        <v>10751</v>
      </c>
      <c r="AS444" t="s">
        <v>10751</v>
      </c>
      <c r="AT444" t="s">
        <v>10751</v>
      </c>
      <c r="AU444">
        <v>0.32600000000000001</v>
      </c>
      <c r="AV444">
        <v>4.7</v>
      </c>
      <c r="AW444" t="s">
        <v>10751</v>
      </c>
      <c r="AX444">
        <v>8</v>
      </c>
      <c r="AY444">
        <v>0.67</v>
      </c>
      <c r="AZ444">
        <v>3.0000000000000001E-3</v>
      </c>
      <c r="BA444">
        <v>0.32600000000000001</v>
      </c>
      <c r="BB444" t="s">
        <v>10751</v>
      </c>
      <c r="BC444" t="s">
        <v>10751</v>
      </c>
      <c r="BD444" t="s">
        <v>10751</v>
      </c>
    </row>
    <row r="445" spans="1:56">
      <c r="A445" t="s">
        <v>10755</v>
      </c>
      <c r="B445">
        <v>6500</v>
      </c>
      <c r="C445">
        <v>2014</v>
      </c>
      <c r="D445">
        <v>1</v>
      </c>
      <c r="E445">
        <v>7.6000000000000004E-5</v>
      </c>
      <c r="F445">
        <v>15.528589999999999</v>
      </c>
      <c r="H445">
        <v>12.59029</v>
      </c>
      <c r="I445">
        <f t="shared" si="13"/>
        <v>9.5686204E-4</v>
      </c>
      <c r="K445">
        <v>11.0312</v>
      </c>
      <c r="L445">
        <v>14.09287</v>
      </c>
      <c r="M445">
        <v>705.86158</v>
      </c>
      <c r="N445">
        <v>805.62382000000002</v>
      </c>
      <c r="O445">
        <v>630.60235999999998</v>
      </c>
      <c r="P445">
        <v>64.850129999999993</v>
      </c>
      <c r="Q445">
        <v>327.6336</v>
      </c>
      <c r="R445">
        <v>264.81760000000003</v>
      </c>
      <c r="S445">
        <v>10.4369</v>
      </c>
      <c r="T445">
        <v>0.810083</v>
      </c>
      <c r="U445">
        <v>4.0740999999999999E-2</v>
      </c>
      <c r="V445">
        <v>41.75835</v>
      </c>
      <c r="W445" t="s">
        <v>10751</v>
      </c>
      <c r="X445" t="s">
        <v>10751</v>
      </c>
      <c r="Y445">
        <v>1</v>
      </c>
      <c r="Z445" t="s">
        <v>10751</v>
      </c>
      <c r="AA445" t="s">
        <v>10751</v>
      </c>
      <c r="AB445">
        <v>1</v>
      </c>
      <c r="AC445" t="s">
        <v>10751</v>
      </c>
      <c r="AD445" t="s">
        <v>10751</v>
      </c>
      <c r="AE445" t="s">
        <v>10751</v>
      </c>
      <c r="AF445" t="s">
        <v>10751</v>
      </c>
      <c r="AG445">
        <v>1</v>
      </c>
      <c r="AH445" t="s">
        <v>10751</v>
      </c>
      <c r="AI445" t="s">
        <v>10751</v>
      </c>
      <c r="AJ445" t="s">
        <v>10751</v>
      </c>
      <c r="AK445" t="s">
        <v>10751</v>
      </c>
      <c r="AL445" t="s">
        <v>10751</v>
      </c>
      <c r="AM445" t="s">
        <v>10751</v>
      </c>
      <c r="AN445">
        <v>0.154</v>
      </c>
      <c r="AO445" t="s">
        <v>10751</v>
      </c>
      <c r="AP445">
        <v>0.84599999999999997</v>
      </c>
      <c r="AQ445" t="s">
        <v>10751</v>
      </c>
      <c r="AR445" t="s">
        <v>10751</v>
      </c>
      <c r="AS445" t="s">
        <v>10751</v>
      </c>
      <c r="AT445" t="s">
        <v>10751</v>
      </c>
      <c r="AU445">
        <v>0.23300000000000001</v>
      </c>
      <c r="AV445">
        <v>4.5</v>
      </c>
      <c r="AW445" t="s">
        <v>10751</v>
      </c>
      <c r="AX445">
        <v>8</v>
      </c>
      <c r="AY445">
        <v>0.76200000000000001</v>
      </c>
      <c r="AZ445">
        <v>5.0000000000000001E-3</v>
      </c>
      <c r="BA445">
        <v>0.23300000000000001</v>
      </c>
      <c r="BB445" t="s">
        <v>10751</v>
      </c>
      <c r="BC445" t="s">
        <v>10751</v>
      </c>
      <c r="BD445" t="s">
        <v>10751</v>
      </c>
    </row>
    <row r="446" spans="1:56">
      <c r="A446" t="s">
        <v>10755</v>
      </c>
      <c r="B446">
        <v>6500</v>
      </c>
      <c r="C446">
        <v>2015</v>
      </c>
      <c r="D446">
        <v>2</v>
      </c>
      <c r="E446">
        <v>9.5000000000000005E-5</v>
      </c>
      <c r="F446">
        <v>16.530059999999999</v>
      </c>
      <c r="H446">
        <v>13.68613</v>
      </c>
      <c r="I446">
        <f t="shared" si="13"/>
        <v>1.3001823500000001E-3</v>
      </c>
      <c r="K446">
        <v>11.159800000000001</v>
      </c>
      <c r="L446">
        <v>16.504740000000002</v>
      </c>
      <c r="M446">
        <v>649.34352999999999</v>
      </c>
      <c r="N446">
        <v>796.34013000000004</v>
      </c>
      <c r="O446">
        <v>538.45135000000005</v>
      </c>
      <c r="P446">
        <v>63.781730000000003</v>
      </c>
      <c r="Q446">
        <v>308.72710000000001</v>
      </c>
      <c r="R446">
        <v>289.5016</v>
      </c>
      <c r="S446">
        <v>9.2393000000000001</v>
      </c>
      <c r="T446">
        <v>0.94057800000000003</v>
      </c>
      <c r="U446">
        <v>4.4539000000000002E-2</v>
      </c>
      <c r="V446">
        <v>44.494979999999998</v>
      </c>
      <c r="W446" t="s">
        <v>10751</v>
      </c>
      <c r="X446" t="s">
        <v>10751</v>
      </c>
      <c r="Y446">
        <v>1</v>
      </c>
      <c r="Z446" t="s">
        <v>10751</v>
      </c>
      <c r="AA446" t="s">
        <v>10751</v>
      </c>
      <c r="AB446">
        <v>1</v>
      </c>
      <c r="AC446" t="s">
        <v>10751</v>
      </c>
      <c r="AD446" t="s">
        <v>10751</v>
      </c>
      <c r="AE446" t="s">
        <v>10751</v>
      </c>
      <c r="AF446" t="s">
        <v>10751</v>
      </c>
      <c r="AG446">
        <v>1</v>
      </c>
      <c r="AH446" t="s">
        <v>10751</v>
      </c>
      <c r="AI446" t="s">
        <v>10751</v>
      </c>
      <c r="AJ446" t="s">
        <v>10751</v>
      </c>
      <c r="AK446" t="s">
        <v>10751</v>
      </c>
      <c r="AL446" t="s">
        <v>10751</v>
      </c>
      <c r="AM446" t="s">
        <v>10751</v>
      </c>
      <c r="AN446" t="s">
        <v>10751</v>
      </c>
      <c r="AO446" t="s">
        <v>10751</v>
      </c>
      <c r="AP446">
        <v>1</v>
      </c>
      <c r="AQ446" t="s">
        <v>10751</v>
      </c>
      <c r="AR446" t="s">
        <v>10751</v>
      </c>
      <c r="AS446" t="s">
        <v>10751</v>
      </c>
      <c r="AT446" t="s">
        <v>10751</v>
      </c>
      <c r="AU446">
        <v>1</v>
      </c>
      <c r="AV446">
        <v>6</v>
      </c>
      <c r="AW446" t="s">
        <v>10751</v>
      </c>
      <c r="AX446">
        <v>8</v>
      </c>
      <c r="AY446" t="s">
        <v>10751</v>
      </c>
      <c r="AZ446" t="s">
        <v>10751</v>
      </c>
      <c r="BA446">
        <v>1</v>
      </c>
      <c r="BB446" t="s">
        <v>10751</v>
      </c>
      <c r="BC446" t="s">
        <v>10751</v>
      </c>
      <c r="BD446" t="s">
        <v>10751</v>
      </c>
    </row>
    <row r="447" spans="1:56">
      <c r="A447" t="s">
        <v>10755</v>
      </c>
      <c r="B447">
        <v>6500</v>
      </c>
      <c r="C447">
        <v>2016</v>
      </c>
      <c r="D447">
        <v>1</v>
      </c>
      <c r="E447">
        <v>3.6999999999999998E-5</v>
      </c>
      <c r="F447">
        <v>15.967599999999999</v>
      </c>
      <c r="H447">
        <v>13.24423</v>
      </c>
      <c r="I447">
        <f t="shared" si="13"/>
        <v>4.9003650999999992E-4</v>
      </c>
      <c r="K447">
        <v>10.7935</v>
      </c>
      <c r="L447">
        <v>15.9817</v>
      </c>
      <c r="M447">
        <v>671.00923999999998</v>
      </c>
      <c r="N447">
        <v>823.36591999999996</v>
      </c>
      <c r="O447">
        <v>556.07351000000006</v>
      </c>
      <c r="P447">
        <v>63.74635</v>
      </c>
      <c r="Q447">
        <v>366.1422</v>
      </c>
      <c r="R447">
        <v>324</v>
      </c>
      <c r="S447">
        <v>8.5058000000000007</v>
      </c>
      <c r="T447">
        <v>0.88490199999999997</v>
      </c>
      <c r="U447">
        <v>4.9846000000000001E-2</v>
      </c>
      <c r="V447">
        <v>43.04374</v>
      </c>
      <c r="W447" t="s">
        <v>10751</v>
      </c>
      <c r="X447" t="s">
        <v>10751</v>
      </c>
      <c r="Y447">
        <v>1</v>
      </c>
      <c r="Z447" t="s">
        <v>10751</v>
      </c>
      <c r="AA447" t="s">
        <v>10751</v>
      </c>
      <c r="AB447">
        <v>1</v>
      </c>
      <c r="AC447" t="s">
        <v>10751</v>
      </c>
      <c r="AD447" t="s">
        <v>10751</v>
      </c>
      <c r="AE447" t="s">
        <v>10751</v>
      </c>
      <c r="AF447" t="s">
        <v>10751</v>
      </c>
      <c r="AG447">
        <v>1</v>
      </c>
      <c r="AH447" t="s">
        <v>10751</v>
      </c>
      <c r="AI447" t="s">
        <v>10751</v>
      </c>
      <c r="AJ447" t="s">
        <v>10751</v>
      </c>
      <c r="AK447" t="s">
        <v>10751</v>
      </c>
      <c r="AL447" t="s">
        <v>10751</v>
      </c>
      <c r="AM447" t="s">
        <v>10751</v>
      </c>
      <c r="AN447" t="s">
        <v>10751</v>
      </c>
      <c r="AO447" t="s">
        <v>10751</v>
      </c>
      <c r="AP447">
        <v>1</v>
      </c>
      <c r="AQ447" t="s">
        <v>10751</v>
      </c>
      <c r="AR447" t="s">
        <v>10751</v>
      </c>
      <c r="AS447" t="s">
        <v>10751</v>
      </c>
      <c r="AT447" t="s">
        <v>10751</v>
      </c>
      <c r="AU447">
        <v>1</v>
      </c>
      <c r="AV447">
        <v>6</v>
      </c>
      <c r="AW447" t="s">
        <v>10751</v>
      </c>
      <c r="AX447">
        <v>8</v>
      </c>
      <c r="AY447" t="s">
        <v>10751</v>
      </c>
      <c r="AZ447" t="s">
        <v>10751</v>
      </c>
      <c r="BA447">
        <v>1</v>
      </c>
      <c r="BB447" t="s">
        <v>10751</v>
      </c>
      <c r="BC447" t="s">
        <v>10751</v>
      </c>
      <c r="BD447" t="s">
        <v>10751</v>
      </c>
    </row>
    <row r="448" spans="1:56">
      <c r="A448" t="s">
        <v>10755</v>
      </c>
      <c r="B448">
        <v>6500</v>
      </c>
      <c r="C448">
        <v>2017</v>
      </c>
      <c r="D448">
        <v>1</v>
      </c>
      <c r="E448">
        <v>4.8999999999999998E-5</v>
      </c>
      <c r="F448">
        <v>15.484400000000001</v>
      </c>
      <c r="H448">
        <v>12.792120000000001</v>
      </c>
      <c r="I448">
        <f t="shared" si="13"/>
        <v>6.2681388E-4</v>
      </c>
      <c r="K448">
        <v>10.31465</v>
      </c>
      <c r="L448">
        <v>15.622909999999999</v>
      </c>
      <c r="M448">
        <v>694.72481000000005</v>
      </c>
      <c r="N448">
        <v>861.58998999999994</v>
      </c>
      <c r="O448">
        <v>568.84406000000001</v>
      </c>
      <c r="P448">
        <v>63.7</v>
      </c>
      <c r="Q448">
        <v>366.1422</v>
      </c>
      <c r="R448">
        <v>324</v>
      </c>
      <c r="S448">
        <v>8.5058000000000007</v>
      </c>
      <c r="T448">
        <v>0.88490199999999997</v>
      </c>
      <c r="U448">
        <v>4.9846000000000001E-2</v>
      </c>
      <c r="V448">
        <v>41.574379999999998</v>
      </c>
      <c r="W448" t="s">
        <v>10751</v>
      </c>
      <c r="X448" t="s">
        <v>10751</v>
      </c>
      <c r="Y448">
        <v>1</v>
      </c>
      <c r="Z448" t="s">
        <v>10751</v>
      </c>
      <c r="AA448" t="s">
        <v>10751</v>
      </c>
      <c r="AB448">
        <v>1</v>
      </c>
      <c r="AC448" t="s">
        <v>10751</v>
      </c>
      <c r="AD448" t="s">
        <v>10751</v>
      </c>
      <c r="AE448" t="s">
        <v>10751</v>
      </c>
      <c r="AF448" t="s">
        <v>10751</v>
      </c>
      <c r="AG448">
        <v>1</v>
      </c>
      <c r="AH448" t="s">
        <v>10751</v>
      </c>
      <c r="AI448" t="s">
        <v>10751</v>
      </c>
      <c r="AJ448" t="s">
        <v>10751</v>
      </c>
      <c r="AK448" t="s">
        <v>10751</v>
      </c>
      <c r="AL448" t="s">
        <v>10751</v>
      </c>
      <c r="AM448" t="s">
        <v>10751</v>
      </c>
      <c r="AN448" t="s">
        <v>10751</v>
      </c>
      <c r="AO448" t="s">
        <v>10751</v>
      </c>
      <c r="AP448">
        <v>1</v>
      </c>
      <c r="AQ448" t="s">
        <v>10751</v>
      </c>
      <c r="AR448" t="s">
        <v>10751</v>
      </c>
      <c r="AS448" t="s">
        <v>10751</v>
      </c>
      <c r="AT448" t="s">
        <v>10751</v>
      </c>
      <c r="AU448">
        <v>1</v>
      </c>
      <c r="AV448">
        <v>6</v>
      </c>
      <c r="AW448" t="s">
        <v>10751</v>
      </c>
      <c r="AX448">
        <v>8</v>
      </c>
      <c r="AY448" t="s">
        <v>10751</v>
      </c>
      <c r="AZ448" t="s">
        <v>10751</v>
      </c>
      <c r="BA448">
        <v>1</v>
      </c>
      <c r="BB448" t="s">
        <v>10751</v>
      </c>
      <c r="BC448" t="s">
        <v>10751</v>
      </c>
      <c r="BD448" t="s">
        <v>10751</v>
      </c>
    </row>
    <row r="449" spans="1:56">
      <c r="A449" t="s">
        <v>10755</v>
      </c>
      <c r="B449">
        <v>6500</v>
      </c>
      <c r="C449">
        <v>2018</v>
      </c>
      <c r="D449" t="s">
        <v>10751</v>
      </c>
      <c r="E449" t="s">
        <v>10751</v>
      </c>
      <c r="F449" t="s">
        <v>10751</v>
      </c>
      <c r="H449" t="s">
        <v>10751</v>
      </c>
      <c r="I449" t="str">
        <f t="shared" si="13"/>
        <v/>
      </c>
      <c r="K449" t="s">
        <v>10751</v>
      </c>
      <c r="L449" t="s">
        <v>10751</v>
      </c>
      <c r="M449" t="s">
        <v>10751</v>
      </c>
      <c r="N449" t="s">
        <v>10751</v>
      </c>
      <c r="O449" t="s">
        <v>10751</v>
      </c>
      <c r="P449" t="s">
        <v>10751</v>
      </c>
      <c r="Q449" t="s">
        <v>10751</v>
      </c>
      <c r="R449" t="s">
        <v>10751</v>
      </c>
      <c r="S449" t="s">
        <v>10751</v>
      </c>
      <c r="T449" t="s">
        <v>10751</v>
      </c>
      <c r="U449" t="s">
        <v>10751</v>
      </c>
      <c r="V449" t="s">
        <v>10751</v>
      </c>
      <c r="W449" t="s">
        <v>10751</v>
      </c>
      <c r="X449" t="s">
        <v>10751</v>
      </c>
      <c r="Y449" t="s">
        <v>10751</v>
      </c>
      <c r="Z449" t="s">
        <v>10751</v>
      </c>
      <c r="AA449" t="s">
        <v>10751</v>
      </c>
      <c r="AB449" t="s">
        <v>10751</v>
      </c>
      <c r="AC449" t="s">
        <v>10751</v>
      </c>
      <c r="AD449" t="s">
        <v>10751</v>
      </c>
      <c r="AE449" t="s">
        <v>10751</v>
      </c>
      <c r="AF449" t="s">
        <v>10751</v>
      </c>
      <c r="AG449" t="s">
        <v>10751</v>
      </c>
      <c r="AH449" t="s">
        <v>10751</v>
      </c>
      <c r="AI449" t="s">
        <v>10751</v>
      </c>
      <c r="AJ449" t="s">
        <v>10751</v>
      </c>
      <c r="AK449" t="s">
        <v>10751</v>
      </c>
      <c r="AL449" t="s">
        <v>10751</v>
      </c>
      <c r="AM449" t="s">
        <v>10751</v>
      </c>
      <c r="AN449" t="s">
        <v>10751</v>
      </c>
      <c r="AO449" t="s">
        <v>10751</v>
      </c>
      <c r="AP449" t="s">
        <v>10751</v>
      </c>
      <c r="AQ449" t="s">
        <v>10751</v>
      </c>
      <c r="AR449" t="s">
        <v>10751</v>
      </c>
      <c r="AS449" t="s">
        <v>10751</v>
      </c>
      <c r="AT449" t="s">
        <v>10751</v>
      </c>
      <c r="AU449" t="s">
        <v>10751</v>
      </c>
      <c r="AV449" t="s">
        <v>10751</v>
      </c>
      <c r="AW449" t="s">
        <v>10751</v>
      </c>
      <c r="AX449" t="s">
        <v>10751</v>
      </c>
      <c r="AY449" t="s">
        <v>10751</v>
      </c>
      <c r="AZ449" t="s">
        <v>10751</v>
      </c>
      <c r="BA449" t="s">
        <v>10751</v>
      </c>
      <c r="BB449" t="s">
        <v>10751</v>
      </c>
      <c r="BC449" t="s">
        <v>10751</v>
      </c>
      <c r="BD449" t="s">
        <v>10751</v>
      </c>
    </row>
    <row r="450" spans="1:56">
      <c r="A450" t="s">
        <v>10755</v>
      </c>
      <c r="B450">
        <v>6500</v>
      </c>
      <c r="C450">
        <v>2019</v>
      </c>
      <c r="D450" t="s">
        <v>10751</v>
      </c>
      <c r="E450" t="s">
        <v>10751</v>
      </c>
      <c r="F450" t="s">
        <v>10751</v>
      </c>
      <c r="H450" t="s">
        <v>10751</v>
      </c>
      <c r="I450" t="str">
        <f t="shared" si="13"/>
        <v/>
      </c>
      <c r="K450" t="s">
        <v>10751</v>
      </c>
      <c r="L450" t="s">
        <v>10751</v>
      </c>
      <c r="M450" t="s">
        <v>10751</v>
      </c>
      <c r="N450" t="s">
        <v>10751</v>
      </c>
      <c r="O450" t="s">
        <v>10751</v>
      </c>
      <c r="P450" t="s">
        <v>10751</v>
      </c>
      <c r="Q450" t="s">
        <v>10751</v>
      </c>
      <c r="R450" t="s">
        <v>10751</v>
      </c>
      <c r="S450" t="s">
        <v>10751</v>
      </c>
      <c r="T450" t="s">
        <v>10751</v>
      </c>
      <c r="U450" t="s">
        <v>10751</v>
      </c>
      <c r="V450" t="s">
        <v>10751</v>
      </c>
      <c r="W450" t="s">
        <v>10751</v>
      </c>
      <c r="X450" t="s">
        <v>10751</v>
      </c>
      <c r="Y450" t="s">
        <v>10751</v>
      </c>
      <c r="Z450" t="s">
        <v>10751</v>
      </c>
      <c r="AA450" t="s">
        <v>10751</v>
      </c>
      <c r="AB450" t="s">
        <v>10751</v>
      </c>
      <c r="AC450" t="s">
        <v>10751</v>
      </c>
      <c r="AD450" t="s">
        <v>10751</v>
      </c>
      <c r="AE450" t="s">
        <v>10751</v>
      </c>
      <c r="AF450" t="s">
        <v>10751</v>
      </c>
      <c r="AG450" t="s">
        <v>10751</v>
      </c>
      <c r="AH450" t="s">
        <v>10751</v>
      </c>
      <c r="AI450" t="s">
        <v>10751</v>
      </c>
      <c r="AJ450" t="s">
        <v>10751</v>
      </c>
      <c r="AK450" t="s">
        <v>10751</v>
      </c>
      <c r="AL450" t="s">
        <v>10751</v>
      </c>
      <c r="AM450" t="s">
        <v>10751</v>
      </c>
      <c r="AN450" t="s">
        <v>10751</v>
      </c>
      <c r="AO450" t="s">
        <v>10751</v>
      </c>
      <c r="AP450" t="s">
        <v>10751</v>
      </c>
      <c r="AQ450" t="s">
        <v>10751</v>
      </c>
      <c r="AR450" t="s">
        <v>10751</v>
      </c>
      <c r="AS450" t="s">
        <v>10751</v>
      </c>
      <c r="AT450" t="s">
        <v>10751</v>
      </c>
      <c r="AU450" t="s">
        <v>10751</v>
      </c>
      <c r="AV450" t="s">
        <v>10751</v>
      </c>
      <c r="AW450" t="s">
        <v>10751</v>
      </c>
      <c r="AX450" t="s">
        <v>10751</v>
      </c>
      <c r="AY450" t="s">
        <v>10751</v>
      </c>
      <c r="AZ450" t="s">
        <v>10751</v>
      </c>
      <c r="BA450" t="s">
        <v>10751</v>
      </c>
      <c r="BB450" t="s">
        <v>10751</v>
      </c>
      <c r="BC450" t="s">
        <v>10751</v>
      </c>
      <c r="BD450" t="s">
        <v>10751</v>
      </c>
    </row>
    <row r="451" spans="1:56">
      <c r="A451" t="s">
        <v>10755</v>
      </c>
      <c r="B451">
        <v>6500</v>
      </c>
      <c r="C451">
        <v>2020</v>
      </c>
      <c r="D451">
        <v>2</v>
      </c>
      <c r="E451">
        <v>1.8100000000000001E-4</v>
      </c>
      <c r="F451">
        <v>20.433900000000001</v>
      </c>
      <c r="H451">
        <v>16.377739999999999</v>
      </c>
      <c r="I451">
        <f t="shared" si="13"/>
        <v>2.9643709400000002E-3</v>
      </c>
      <c r="K451">
        <v>14.14104</v>
      </c>
      <c r="L451">
        <v>18.596730000000001</v>
      </c>
      <c r="M451">
        <v>542.62676999999996</v>
      </c>
      <c r="N451">
        <v>628.45435999999995</v>
      </c>
      <c r="O451">
        <v>477.87965000000003</v>
      </c>
      <c r="P451">
        <v>61.6</v>
      </c>
      <c r="Q451">
        <v>213.583</v>
      </c>
      <c r="R451">
        <v>275</v>
      </c>
      <c r="S451">
        <v>8.7134</v>
      </c>
      <c r="T451">
        <v>1.2875559999999999</v>
      </c>
      <c r="U451">
        <v>4.2307999999999998E-2</v>
      </c>
      <c r="V451">
        <v>53.227649999999997</v>
      </c>
      <c r="W451" t="s">
        <v>10751</v>
      </c>
      <c r="X451">
        <v>0.27200000000000002</v>
      </c>
      <c r="Y451">
        <v>0.72799999999999998</v>
      </c>
      <c r="Z451" t="s">
        <v>10751</v>
      </c>
      <c r="AA451" t="s">
        <v>10751</v>
      </c>
      <c r="AB451">
        <v>1</v>
      </c>
      <c r="AC451" t="s">
        <v>10751</v>
      </c>
      <c r="AD451" t="s">
        <v>10751</v>
      </c>
      <c r="AE451" t="s">
        <v>10751</v>
      </c>
      <c r="AF451" t="s">
        <v>10751</v>
      </c>
      <c r="AG451">
        <v>1</v>
      </c>
      <c r="AH451" t="s">
        <v>10751</v>
      </c>
      <c r="AI451" t="s">
        <v>10751</v>
      </c>
      <c r="AJ451" t="s">
        <v>10751</v>
      </c>
      <c r="AK451" t="s">
        <v>10751</v>
      </c>
      <c r="AL451" t="s">
        <v>10751</v>
      </c>
      <c r="AM451" t="s">
        <v>10751</v>
      </c>
      <c r="AN451" t="s">
        <v>10751</v>
      </c>
      <c r="AO451" t="s">
        <v>10751</v>
      </c>
      <c r="AP451">
        <v>1</v>
      </c>
      <c r="AQ451" t="s">
        <v>10751</v>
      </c>
      <c r="AR451" t="s">
        <v>10751</v>
      </c>
      <c r="AS451" t="s">
        <v>10751</v>
      </c>
      <c r="AT451">
        <v>1</v>
      </c>
      <c r="AU451">
        <v>1</v>
      </c>
      <c r="AV451">
        <v>10</v>
      </c>
      <c r="AW451" t="s">
        <v>10751</v>
      </c>
      <c r="AX451">
        <v>6</v>
      </c>
      <c r="AY451" t="s">
        <v>10751</v>
      </c>
      <c r="AZ451" t="s">
        <v>10751</v>
      </c>
      <c r="BA451" t="s">
        <v>10751</v>
      </c>
      <c r="BB451" t="s">
        <v>10751</v>
      </c>
      <c r="BC451" t="s">
        <v>10751</v>
      </c>
      <c r="BD451">
        <v>1</v>
      </c>
    </row>
    <row r="452" spans="1:56">
      <c r="A452" t="s">
        <v>10755</v>
      </c>
      <c r="B452">
        <v>6500</v>
      </c>
      <c r="C452">
        <v>2021</v>
      </c>
      <c r="D452">
        <v>0</v>
      </c>
      <c r="E452">
        <v>2.4000000000000001E-5</v>
      </c>
      <c r="F452">
        <v>20.57535</v>
      </c>
      <c r="G452">
        <f>IFERROR(F452*E452,"")</f>
        <v>4.9380840000000001E-4</v>
      </c>
      <c r="H452">
        <v>16.44548</v>
      </c>
      <c r="I452">
        <f t="shared" si="13"/>
        <v>3.9469152E-4</v>
      </c>
      <c r="J452">
        <f>IFERROR(M452*E452,"")</f>
        <v>1.2969400560000002E-2</v>
      </c>
      <c r="K452">
        <v>14.320069999999999</v>
      </c>
      <c r="L452">
        <v>18.518999999999998</v>
      </c>
      <c r="M452">
        <v>540.39169000000004</v>
      </c>
      <c r="N452">
        <v>620.59758999999997</v>
      </c>
      <c r="O452">
        <v>479.88549</v>
      </c>
      <c r="P452">
        <v>61.6</v>
      </c>
      <c r="Q452">
        <v>213.583</v>
      </c>
      <c r="R452">
        <v>275</v>
      </c>
      <c r="S452">
        <v>8.7250999999999994</v>
      </c>
      <c r="T452">
        <v>1.2875559999999999</v>
      </c>
      <c r="U452">
        <v>4.2307999999999998E-2</v>
      </c>
      <c r="V452">
        <v>53.455010000000001</v>
      </c>
      <c r="W452" t="s">
        <v>10751</v>
      </c>
      <c r="X452">
        <v>0.34300000000000003</v>
      </c>
      <c r="Y452">
        <v>0.65700000000000003</v>
      </c>
      <c r="Z452" t="s">
        <v>10751</v>
      </c>
      <c r="AA452" t="s">
        <v>10751</v>
      </c>
      <c r="AB452">
        <v>1</v>
      </c>
      <c r="AC452" t="s">
        <v>10751</v>
      </c>
      <c r="AD452" t="s">
        <v>10751</v>
      </c>
      <c r="AE452" t="s">
        <v>10751</v>
      </c>
      <c r="AF452" t="s">
        <v>10751</v>
      </c>
      <c r="AG452">
        <v>1</v>
      </c>
      <c r="AH452" t="s">
        <v>10751</v>
      </c>
      <c r="AI452" t="s">
        <v>10751</v>
      </c>
      <c r="AJ452" t="s">
        <v>10751</v>
      </c>
      <c r="AK452" t="s">
        <v>10751</v>
      </c>
      <c r="AL452" t="s">
        <v>10751</v>
      </c>
      <c r="AM452" t="s">
        <v>10751</v>
      </c>
      <c r="AN452" t="s">
        <v>10751</v>
      </c>
      <c r="AO452" t="s">
        <v>10751</v>
      </c>
      <c r="AP452">
        <v>1</v>
      </c>
      <c r="AQ452" t="s">
        <v>10751</v>
      </c>
      <c r="AR452" t="s">
        <v>10751</v>
      </c>
      <c r="AS452" t="s">
        <v>10751</v>
      </c>
      <c r="AT452">
        <v>1</v>
      </c>
      <c r="AU452">
        <v>1</v>
      </c>
      <c r="AV452">
        <v>10</v>
      </c>
      <c r="AW452" t="s">
        <v>10751</v>
      </c>
      <c r="AX452">
        <v>6</v>
      </c>
      <c r="AY452" t="s">
        <v>10751</v>
      </c>
      <c r="AZ452" t="s">
        <v>10751</v>
      </c>
      <c r="BA452" t="s">
        <v>10751</v>
      </c>
      <c r="BB452" t="s">
        <v>10751</v>
      </c>
      <c r="BC452" t="s">
        <v>10751</v>
      </c>
      <c r="BD452">
        <v>1</v>
      </c>
    </row>
    <row r="453" spans="1:56">
      <c r="A453" t="s">
        <v>10755</v>
      </c>
      <c r="B453">
        <v>6500</v>
      </c>
      <c r="C453" t="s">
        <v>10752</v>
      </c>
      <c r="D453" t="s">
        <v>10751</v>
      </c>
      <c r="E453">
        <v>1.8E-5</v>
      </c>
      <c r="F453">
        <v>20.26587</v>
      </c>
      <c r="H453">
        <v>16.3047</v>
      </c>
      <c r="I453">
        <f t="shared" si="13"/>
        <v>2.9348460000000004E-4</v>
      </c>
      <c r="K453">
        <v>14.13449</v>
      </c>
      <c r="L453">
        <v>18.440660000000001</v>
      </c>
      <c r="M453">
        <v>545.05742999999995</v>
      </c>
      <c r="N453">
        <v>628.74581999999998</v>
      </c>
      <c r="O453">
        <v>481.92408</v>
      </c>
      <c r="P453">
        <v>61.6</v>
      </c>
      <c r="Q453">
        <v>213.583</v>
      </c>
      <c r="R453">
        <v>275</v>
      </c>
      <c r="S453">
        <v>8.7262000000000004</v>
      </c>
      <c r="T453">
        <v>1.2875559999999999</v>
      </c>
      <c r="U453">
        <v>4.2307999999999998E-2</v>
      </c>
      <c r="V453">
        <v>52.990319999999997</v>
      </c>
      <c r="W453" t="s">
        <v>10751</v>
      </c>
      <c r="X453">
        <v>0.35</v>
      </c>
      <c r="Y453">
        <v>0.65</v>
      </c>
      <c r="Z453" t="s">
        <v>10751</v>
      </c>
      <c r="AA453" t="s">
        <v>10751</v>
      </c>
      <c r="AB453">
        <v>1</v>
      </c>
      <c r="AC453" t="s">
        <v>10751</v>
      </c>
      <c r="AD453" t="s">
        <v>10751</v>
      </c>
      <c r="AE453" t="s">
        <v>10751</v>
      </c>
      <c r="AF453" t="s">
        <v>10751</v>
      </c>
      <c r="AG453">
        <v>1</v>
      </c>
      <c r="AH453" t="s">
        <v>10751</v>
      </c>
      <c r="AI453" t="s">
        <v>10751</v>
      </c>
      <c r="AJ453" t="s">
        <v>10751</v>
      </c>
      <c r="AK453" t="s">
        <v>10751</v>
      </c>
      <c r="AL453" t="s">
        <v>10751</v>
      </c>
      <c r="AM453" t="s">
        <v>10751</v>
      </c>
      <c r="AN453" t="s">
        <v>10751</v>
      </c>
      <c r="AO453" t="s">
        <v>10751</v>
      </c>
      <c r="AP453">
        <v>1</v>
      </c>
      <c r="AQ453" t="s">
        <v>10751</v>
      </c>
      <c r="AR453" t="s">
        <v>10751</v>
      </c>
      <c r="AS453" t="s">
        <v>10751</v>
      </c>
      <c r="AT453">
        <v>1</v>
      </c>
      <c r="AU453">
        <v>1</v>
      </c>
      <c r="AV453">
        <v>10</v>
      </c>
      <c r="AW453" t="s">
        <v>10751</v>
      </c>
      <c r="AX453">
        <v>6</v>
      </c>
      <c r="AY453" t="s">
        <v>10751</v>
      </c>
      <c r="AZ453" t="s">
        <v>10751</v>
      </c>
      <c r="BA453" t="s">
        <v>10751</v>
      </c>
      <c r="BB453" t="s">
        <v>10751</v>
      </c>
      <c r="BC453" t="s">
        <v>10751</v>
      </c>
      <c r="BD453">
        <v>1</v>
      </c>
    </row>
    <row r="454" spans="1:56">
      <c r="A454" t="s">
        <v>10753</v>
      </c>
      <c r="B454">
        <v>6500</v>
      </c>
      <c r="C454">
        <v>1975</v>
      </c>
      <c r="D454" t="s">
        <v>10751</v>
      </c>
      <c r="E454" t="s">
        <v>10751</v>
      </c>
      <c r="F454" t="s">
        <v>10751</v>
      </c>
      <c r="H454" t="s">
        <v>10751</v>
      </c>
      <c r="I454" t="str">
        <f t="shared" si="13"/>
        <v/>
      </c>
      <c r="K454" t="s">
        <v>10751</v>
      </c>
      <c r="L454" t="s">
        <v>10751</v>
      </c>
      <c r="M454" t="s">
        <v>10751</v>
      </c>
      <c r="N454" t="s">
        <v>10751</v>
      </c>
      <c r="O454" t="s">
        <v>10751</v>
      </c>
      <c r="P454" t="s">
        <v>10751</v>
      </c>
      <c r="Q454" t="s">
        <v>10751</v>
      </c>
      <c r="R454" t="s">
        <v>10751</v>
      </c>
      <c r="S454" t="s">
        <v>10751</v>
      </c>
      <c r="T454" t="s">
        <v>10751</v>
      </c>
      <c r="U454" t="s">
        <v>10751</v>
      </c>
      <c r="V454" t="s">
        <v>10751</v>
      </c>
      <c r="W454" t="s">
        <v>10751</v>
      </c>
      <c r="X454" t="s">
        <v>10751</v>
      </c>
      <c r="Y454" t="s">
        <v>10751</v>
      </c>
      <c r="Z454" t="s">
        <v>10751</v>
      </c>
      <c r="AA454" t="s">
        <v>10751</v>
      </c>
      <c r="AB454" t="s">
        <v>10751</v>
      </c>
      <c r="AC454" t="s">
        <v>10751</v>
      </c>
      <c r="AD454" t="s">
        <v>10751</v>
      </c>
      <c r="AE454" t="s">
        <v>10751</v>
      </c>
      <c r="AF454" t="s">
        <v>10751</v>
      </c>
      <c r="AG454" t="s">
        <v>10751</v>
      </c>
      <c r="AH454" t="s">
        <v>10751</v>
      </c>
      <c r="AI454" t="s">
        <v>10751</v>
      </c>
      <c r="AJ454" t="s">
        <v>10751</v>
      </c>
      <c r="AK454" t="s">
        <v>10751</v>
      </c>
      <c r="AL454" t="s">
        <v>10751</v>
      </c>
      <c r="AM454" t="s">
        <v>10751</v>
      </c>
      <c r="AN454" t="s">
        <v>10751</v>
      </c>
      <c r="AO454" t="s">
        <v>10751</v>
      </c>
      <c r="AP454" t="s">
        <v>10751</v>
      </c>
      <c r="AQ454" t="s">
        <v>10751</v>
      </c>
      <c r="AR454" t="s">
        <v>10751</v>
      </c>
      <c r="AS454" t="s">
        <v>10751</v>
      </c>
      <c r="AT454" t="s">
        <v>10751</v>
      </c>
      <c r="AU454" t="s">
        <v>10751</v>
      </c>
      <c r="AV454" t="s">
        <v>10751</v>
      </c>
      <c r="AW454" t="s">
        <v>10751</v>
      </c>
      <c r="AX454" t="s">
        <v>10751</v>
      </c>
      <c r="AY454" t="s">
        <v>10751</v>
      </c>
      <c r="AZ454" t="s">
        <v>10751</v>
      </c>
      <c r="BA454" t="s">
        <v>10751</v>
      </c>
      <c r="BB454" t="s">
        <v>10751</v>
      </c>
      <c r="BC454" t="s">
        <v>10751</v>
      </c>
      <c r="BD454" t="s">
        <v>10751</v>
      </c>
    </row>
    <row r="455" spans="1:56">
      <c r="A455" t="s">
        <v>10753</v>
      </c>
      <c r="B455">
        <v>6500</v>
      </c>
      <c r="C455">
        <v>1976</v>
      </c>
      <c r="D455" t="s">
        <v>10751</v>
      </c>
      <c r="E455" t="s">
        <v>10751</v>
      </c>
      <c r="F455" t="s">
        <v>10751</v>
      </c>
      <c r="H455" t="s">
        <v>10751</v>
      </c>
      <c r="I455" t="str">
        <f t="shared" si="13"/>
        <v/>
      </c>
      <c r="K455" t="s">
        <v>10751</v>
      </c>
      <c r="L455" t="s">
        <v>10751</v>
      </c>
      <c r="M455" t="s">
        <v>10751</v>
      </c>
      <c r="N455" t="s">
        <v>10751</v>
      </c>
      <c r="O455" t="s">
        <v>10751</v>
      </c>
      <c r="P455" t="s">
        <v>10751</v>
      </c>
      <c r="Q455" t="s">
        <v>10751</v>
      </c>
      <c r="R455" t="s">
        <v>10751</v>
      </c>
      <c r="S455" t="s">
        <v>10751</v>
      </c>
      <c r="T455" t="s">
        <v>10751</v>
      </c>
      <c r="U455" t="s">
        <v>10751</v>
      </c>
      <c r="V455" t="s">
        <v>10751</v>
      </c>
      <c r="W455" t="s">
        <v>10751</v>
      </c>
      <c r="X455" t="s">
        <v>10751</v>
      </c>
      <c r="Y455" t="s">
        <v>10751</v>
      </c>
      <c r="Z455" t="s">
        <v>10751</v>
      </c>
      <c r="AA455" t="s">
        <v>10751</v>
      </c>
      <c r="AB455" t="s">
        <v>10751</v>
      </c>
      <c r="AC455" t="s">
        <v>10751</v>
      </c>
      <c r="AD455" t="s">
        <v>10751</v>
      </c>
      <c r="AE455" t="s">
        <v>10751</v>
      </c>
      <c r="AF455" t="s">
        <v>10751</v>
      </c>
      <c r="AG455" t="s">
        <v>10751</v>
      </c>
      <c r="AH455" t="s">
        <v>10751</v>
      </c>
      <c r="AI455" t="s">
        <v>10751</v>
      </c>
      <c r="AJ455" t="s">
        <v>10751</v>
      </c>
      <c r="AK455" t="s">
        <v>10751</v>
      </c>
      <c r="AL455" t="s">
        <v>10751</v>
      </c>
      <c r="AM455" t="s">
        <v>10751</v>
      </c>
      <c r="AN455" t="s">
        <v>10751</v>
      </c>
      <c r="AO455" t="s">
        <v>10751</v>
      </c>
      <c r="AP455" t="s">
        <v>10751</v>
      </c>
      <c r="AQ455" t="s">
        <v>10751</v>
      </c>
      <c r="AR455" t="s">
        <v>10751</v>
      </c>
      <c r="AS455" t="s">
        <v>10751</v>
      </c>
      <c r="AT455" t="s">
        <v>10751</v>
      </c>
      <c r="AU455" t="s">
        <v>10751</v>
      </c>
      <c r="AV455" t="s">
        <v>10751</v>
      </c>
      <c r="AW455" t="s">
        <v>10751</v>
      </c>
      <c r="AX455" t="s">
        <v>10751</v>
      </c>
      <c r="AY455" t="s">
        <v>10751</v>
      </c>
      <c r="AZ455" t="s">
        <v>10751</v>
      </c>
      <c r="BA455" t="s">
        <v>10751</v>
      </c>
      <c r="BB455" t="s">
        <v>10751</v>
      </c>
      <c r="BC455" t="s">
        <v>10751</v>
      </c>
      <c r="BD455" t="s">
        <v>10751</v>
      </c>
    </row>
    <row r="456" spans="1:56">
      <c r="A456" t="s">
        <v>10753</v>
      </c>
      <c r="B456">
        <v>6500</v>
      </c>
      <c r="C456">
        <v>1977</v>
      </c>
      <c r="D456" t="s">
        <v>10751</v>
      </c>
      <c r="E456" t="s">
        <v>10751</v>
      </c>
      <c r="F456" t="s">
        <v>10751</v>
      </c>
      <c r="H456" t="s">
        <v>10751</v>
      </c>
      <c r="I456" t="str">
        <f t="shared" si="13"/>
        <v/>
      </c>
      <c r="K456" t="s">
        <v>10751</v>
      </c>
      <c r="L456" t="s">
        <v>10751</v>
      </c>
      <c r="M456" t="s">
        <v>10751</v>
      </c>
      <c r="N456" t="s">
        <v>10751</v>
      </c>
      <c r="O456" t="s">
        <v>10751</v>
      </c>
      <c r="P456" t="s">
        <v>10751</v>
      </c>
      <c r="Q456" t="s">
        <v>10751</v>
      </c>
      <c r="R456" t="s">
        <v>10751</v>
      </c>
      <c r="S456" t="s">
        <v>10751</v>
      </c>
      <c r="T456" t="s">
        <v>10751</v>
      </c>
      <c r="U456" t="s">
        <v>10751</v>
      </c>
      <c r="V456" t="s">
        <v>10751</v>
      </c>
      <c r="W456" t="s">
        <v>10751</v>
      </c>
      <c r="X456" t="s">
        <v>10751</v>
      </c>
      <c r="Y456" t="s">
        <v>10751</v>
      </c>
      <c r="Z456" t="s">
        <v>10751</v>
      </c>
      <c r="AA456" t="s">
        <v>10751</v>
      </c>
      <c r="AB456" t="s">
        <v>10751</v>
      </c>
      <c r="AC456" t="s">
        <v>10751</v>
      </c>
      <c r="AD456" t="s">
        <v>10751</v>
      </c>
      <c r="AE456" t="s">
        <v>10751</v>
      </c>
      <c r="AF456" t="s">
        <v>10751</v>
      </c>
      <c r="AG456" t="s">
        <v>10751</v>
      </c>
      <c r="AH456" t="s">
        <v>10751</v>
      </c>
      <c r="AI456" t="s">
        <v>10751</v>
      </c>
      <c r="AJ456" t="s">
        <v>10751</v>
      </c>
      <c r="AK456" t="s">
        <v>10751</v>
      </c>
      <c r="AL456" t="s">
        <v>10751</v>
      </c>
      <c r="AM456" t="s">
        <v>10751</v>
      </c>
      <c r="AN456" t="s">
        <v>10751</v>
      </c>
      <c r="AO456" t="s">
        <v>10751</v>
      </c>
      <c r="AP456" t="s">
        <v>10751</v>
      </c>
      <c r="AQ456" t="s">
        <v>10751</v>
      </c>
      <c r="AR456" t="s">
        <v>10751</v>
      </c>
      <c r="AS456" t="s">
        <v>10751</v>
      </c>
      <c r="AT456" t="s">
        <v>10751</v>
      </c>
      <c r="AU456" t="s">
        <v>10751</v>
      </c>
      <c r="AV456" t="s">
        <v>10751</v>
      </c>
      <c r="AW456" t="s">
        <v>10751</v>
      </c>
      <c r="AX456" t="s">
        <v>10751</v>
      </c>
      <c r="AY456" t="s">
        <v>10751</v>
      </c>
      <c r="AZ456" t="s">
        <v>10751</v>
      </c>
      <c r="BA456" t="s">
        <v>10751</v>
      </c>
      <c r="BB456" t="s">
        <v>10751</v>
      </c>
      <c r="BC456" t="s">
        <v>10751</v>
      </c>
      <c r="BD456" t="s">
        <v>10751</v>
      </c>
    </row>
    <row r="457" spans="1:56">
      <c r="A457" t="s">
        <v>10753</v>
      </c>
      <c r="B457">
        <v>6500</v>
      </c>
      <c r="C457">
        <v>1978</v>
      </c>
      <c r="D457" t="s">
        <v>10751</v>
      </c>
      <c r="E457" t="s">
        <v>10751</v>
      </c>
      <c r="F457" t="s">
        <v>10751</v>
      </c>
      <c r="H457" t="s">
        <v>10751</v>
      </c>
      <c r="I457" t="str">
        <f t="shared" si="13"/>
        <v/>
      </c>
      <c r="K457" t="s">
        <v>10751</v>
      </c>
      <c r="L457" t="s">
        <v>10751</v>
      </c>
      <c r="M457" t="s">
        <v>10751</v>
      </c>
      <c r="N457" t="s">
        <v>10751</v>
      </c>
      <c r="O457" t="s">
        <v>10751</v>
      </c>
      <c r="P457" t="s">
        <v>10751</v>
      </c>
      <c r="Q457" t="s">
        <v>10751</v>
      </c>
      <c r="R457" t="s">
        <v>10751</v>
      </c>
      <c r="S457" t="s">
        <v>10751</v>
      </c>
      <c r="T457" t="s">
        <v>10751</v>
      </c>
      <c r="U457" t="s">
        <v>10751</v>
      </c>
      <c r="V457" t="s">
        <v>10751</v>
      </c>
      <c r="W457" t="s">
        <v>10751</v>
      </c>
      <c r="X457" t="s">
        <v>10751</v>
      </c>
      <c r="Y457" t="s">
        <v>10751</v>
      </c>
      <c r="Z457" t="s">
        <v>10751</v>
      </c>
      <c r="AA457" t="s">
        <v>10751</v>
      </c>
      <c r="AB457" t="s">
        <v>10751</v>
      </c>
      <c r="AC457" t="s">
        <v>10751</v>
      </c>
      <c r="AD457" t="s">
        <v>10751</v>
      </c>
      <c r="AE457" t="s">
        <v>10751</v>
      </c>
      <c r="AF457" t="s">
        <v>10751</v>
      </c>
      <c r="AG457" t="s">
        <v>10751</v>
      </c>
      <c r="AH457" t="s">
        <v>10751</v>
      </c>
      <c r="AI457" t="s">
        <v>10751</v>
      </c>
      <c r="AJ457" t="s">
        <v>10751</v>
      </c>
      <c r="AK457" t="s">
        <v>10751</v>
      </c>
      <c r="AL457" t="s">
        <v>10751</v>
      </c>
      <c r="AM457" t="s">
        <v>10751</v>
      </c>
      <c r="AN457" t="s">
        <v>10751</v>
      </c>
      <c r="AO457" t="s">
        <v>10751</v>
      </c>
      <c r="AP457" t="s">
        <v>10751</v>
      </c>
      <c r="AQ457" t="s">
        <v>10751</v>
      </c>
      <c r="AR457" t="s">
        <v>10751</v>
      </c>
      <c r="AS457" t="s">
        <v>10751</v>
      </c>
      <c r="AT457" t="s">
        <v>10751</v>
      </c>
      <c r="AU457" t="s">
        <v>10751</v>
      </c>
      <c r="AV457" t="s">
        <v>10751</v>
      </c>
      <c r="AW457" t="s">
        <v>10751</v>
      </c>
      <c r="AX457" t="s">
        <v>10751</v>
      </c>
      <c r="AY457" t="s">
        <v>10751</v>
      </c>
      <c r="AZ457" t="s">
        <v>10751</v>
      </c>
      <c r="BA457" t="s">
        <v>10751</v>
      </c>
      <c r="BB457" t="s">
        <v>10751</v>
      </c>
      <c r="BC457" t="s">
        <v>10751</v>
      </c>
      <c r="BD457" t="s">
        <v>10751</v>
      </c>
    </row>
    <row r="458" spans="1:56">
      <c r="A458" t="s">
        <v>10753</v>
      </c>
      <c r="B458">
        <v>6500</v>
      </c>
      <c r="C458">
        <v>1979</v>
      </c>
      <c r="D458" t="s">
        <v>10751</v>
      </c>
      <c r="E458" t="s">
        <v>10751</v>
      </c>
      <c r="F458" t="s">
        <v>10751</v>
      </c>
      <c r="H458" t="s">
        <v>10751</v>
      </c>
      <c r="I458" t="str">
        <f t="shared" ref="I458:I521" si="14">IFERROR(H458*E458,"")</f>
        <v/>
      </c>
      <c r="K458" t="s">
        <v>10751</v>
      </c>
      <c r="L458" t="s">
        <v>10751</v>
      </c>
      <c r="M458" t="s">
        <v>10751</v>
      </c>
      <c r="N458" t="s">
        <v>10751</v>
      </c>
      <c r="O458" t="s">
        <v>10751</v>
      </c>
      <c r="P458" t="s">
        <v>10751</v>
      </c>
      <c r="Q458" t="s">
        <v>10751</v>
      </c>
      <c r="R458" t="s">
        <v>10751</v>
      </c>
      <c r="S458" t="s">
        <v>10751</v>
      </c>
      <c r="T458" t="s">
        <v>10751</v>
      </c>
      <c r="U458" t="s">
        <v>10751</v>
      </c>
      <c r="V458" t="s">
        <v>10751</v>
      </c>
      <c r="W458" t="s">
        <v>10751</v>
      </c>
      <c r="X458" t="s">
        <v>10751</v>
      </c>
      <c r="Y458" t="s">
        <v>10751</v>
      </c>
      <c r="Z458" t="s">
        <v>10751</v>
      </c>
      <c r="AA458" t="s">
        <v>10751</v>
      </c>
      <c r="AB458" t="s">
        <v>10751</v>
      </c>
      <c r="AC458" t="s">
        <v>10751</v>
      </c>
      <c r="AD458" t="s">
        <v>10751</v>
      </c>
      <c r="AE458" t="s">
        <v>10751</v>
      </c>
      <c r="AF458" t="s">
        <v>10751</v>
      </c>
      <c r="AG458" t="s">
        <v>10751</v>
      </c>
      <c r="AH458" t="s">
        <v>10751</v>
      </c>
      <c r="AI458" t="s">
        <v>10751</v>
      </c>
      <c r="AJ458" t="s">
        <v>10751</v>
      </c>
      <c r="AK458" t="s">
        <v>10751</v>
      </c>
      <c r="AL458" t="s">
        <v>10751</v>
      </c>
      <c r="AM458" t="s">
        <v>10751</v>
      </c>
      <c r="AN458" t="s">
        <v>10751</v>
      </c>
      <c r="AO458" t="s">
        <v>10751</v>
      </c>
      <c r="AP458" t="s">
        <v>10751</v>
      </c>
      <c r="AQ458" t="s">
        <v>10751</v>
      </c>
      <c r="AR458" t="s">
        <v>10751</v>
      </c>
      <c r="AS458" t="s">
        <v>10751</v>
      </c>
      <c r="AT458" t="s">
        <v>10751</v>
      </c>
      <c r="AU458" t="s">
        <v>10751</v>
      </c>
      <c r="AV458" t="s">
        <v>10751</v>
      </c>
      <c r="AW458" t="s">
        <v>10751</v>
      </c>
      <c r="AX458" t="s">
        <v>10751</v>
      </c>
      <c r="AY458" t="s">
        <v>10751</v>
      </c>
      <c r="AZ458" t="s">
        <v>10751</v>
      </c>
      <c r="BA458" t="s">
        <v>10751</v>
      </c>
      <c r="BB458" t="s">
        <v>10751</v>
      </c>
      <c r="BC458" t="s">
        <v>10751</v>
      </c>
      <c r="BD458" t="s">
        <v>10751</v>
      </c>
    </row>
    <row r="459" spans="1:56">
      <c r="A459" t="s">
        <v>10753</v>
      </c>
      <c r="B459">
        <v>6500</v>
      </c>
      <c r="C459">
        <v>1980</v>
      </c>
      <c r="D459" t="s">
        <v>10751</v>
      </c>
      <c r="E459" t="s">
        <v>10751</v>
      </c>
      <c r="F459" t="s">
        <v>10751</v>
      </c>
      <c r="H459" t="s">
        <v>10751</v>
      </c>
      <c r="I459" t="str">
        <f t="shared" si="14"/>
        <v/>
      </c>
      <c r="K459" t="s">
        <v>10751</v>
      </c>
      <c r="L459" t="s">
        <v>10751</v>
      </c>
      <c r="M459" t="s">
        <v>10751</v>
      </c>
      <c r="N459" t="s">
        <v>10751</v>
      </c>
      <c r="O459" t="s">
        <v>10751</v>
      </c>
      <c r="P459" t="s">
        <v>10751</v>
      </c>
      <c r="Q459" t="s">
        <v>10751</v>
      </c>
      <c r="R459" t="s">
        <v>10751</v>
      </c>
      <c r="S459" t="s">
        <v>10751</v>
      </c>
      <c r="T459" t="s">
        <v>10751</v>
      </c>
      <c r="U459" t="s">
        <v>10751</v>
      </c>
      <c r="V459" t="s">
        <v>10751</v>
      </c>
      <c r="W459" t="s">
        <v>10751</v>
      </c>
      <c r="X459" t="s">
        <v>10751</v>
      </c>
      <c r="Y459" t="s">
        <v>10751</v>
      </c>
      <c r="Z459" t="s">
        <v>10751</v>
      </c>
      <c r="AA459" t="s">
        <v>10751</v>
      </c>
      <c r="AB459" t="s">
        <v>10751</v>
      </c>
      <c r="AC459" t="s">
        <v>10751</v>
      </c>
      <c r="AD459" t="s">
        <v>10751</v>
      </c>
      <c r="AE459" t="s">
        <v>10751</v>
      </c>
      <c r="AF459" t="s">
        <v>10751</v>
      </c>
      <c r="AG459" t="s">
        <v>10751</v>
      </c>
      <c r="AH459" t="s">
        <v>10751</v>
      </c>
      <c r="AI459" t="s">
        <v>10751</v>
      </c>
      <c r="AJ459" t="s">
        <v>10751</v>
      </c>
      <c r="AK459" t="s">
        <v>10751</v>
      </c>
      <c r="AL459" t="s">
        <v>10751</v>
      </c>
      <c r="AM459" t="s">
        <v>10751</v>
      </c>
      <c r="AN459" t="s">
        <v>10751</v>
      </c>
      <c r="AO459" t="s">
        <v>10751</v>
      </c>
      <c r="AP459" t="s">
        <v>10751</v>
      </c>
      <c r="AQ459" t="s">
        <v>10751</v>
      </c>
      <c r="AR459" t="s">
        <v>10751</v>
      </c>
      <c r="AS459" t="s">
        <v>10751</v>
      </c>
      <c r="AT459" t="s">
        <v>10751</v>
      </c>
      <c r="AU459" t="s">
        <v>10751</v>
      </c>
      <c r="AV459" t="s">
        <v>10751</v>
      </c>
      <c r="AW459" t="s">
        <v>10751</v>
      </c>
      <c r="AX459" t="s">
        <v>10751</v>
      </c>
      <c r="AY459" t="s">
        <v>10751</v>
      </c>
      <c r="AZ459" t="s">
        <v>10751</v>
      </c>
      <c r="BA459" t="s">
        <v>10751</v>
      </c>
      <c r="BB459" t="s">
        <v>10751</v>
      </c>
      <c r="BC459" t="s">
        <v>10751</v>
      </c>
      <c r="BD459" t="s">
        <v>10751</v>
      </c>
    </row>
    <row r="460" spans="1:56">
      <c r="A460" t="s">
        <v>10753</v>
      </c>
      <c r="B460">
        <v>6500</v>
      </c>
      <c r="C460">
        <v>1981</v>
      </c>
      <c r="D460" t="s">
        <v>10751</v>
      </c>
      <c r="E460" t="s">
        <v>10751</v>
      </c>
      <c r="F460" t="s">
        <v>10751</v>
      </c>
      <c r="H460" t="s">
        <v>10751</v>
      </c>
      <c r="I460" t="str">
        <f t="shared" si="14"/>
        <v/>
      </c>
      <c r="K460" t="s">
        <v>10751</v>
      </c>
      <c r="L460" t="s">
        <v>10751</v>
      </c>
      <c r="M460" t="s">
        <v>10751</v>
      </c>
      <c r="N460" t="s">
        <v>10751</v>
      </c>
      <c r="O460" t="s">
        <v>10751</v>
      </c>
      <c r="P460" t="s">
        <v>10751</v>
      </c>
      <c r="Q460" t="s">
        <v>10751</v>
      </c>
      <c r="R460" t="s">
        <v>10751</v>
      </c>
      <c r="S460" t="s">
        <v>10751</v>
      </c>
      <c r="T460" t="s">
        <v>10751</v>
      </c>
      <c r="U460" t="s">
        <v>10751</v>
      </c>
      <c r="V460" t="s">
        <v>10751</v>
      </c>
      <c r="W460" t="s">
        <v>10751</v>
      </c>
      <c r="X460" t="s">
        <v>10751</v>
      </c>
      <c r="Y460" t="s">
        <v>10751</v>
      </c>
      <c r="Z460" t="s">
        <v>10751</v>
      </c>
      <c r="AA460" t="s">
        <v>10751</v>
      </c>
      <c r="AB460" t="s">
        <v>10751</v>
      </c>
      <c r="AC460" t="s">
        <v>10751</v>
      </c>
      <c r="AD460" t="s">
        <v>10751</v>
      </c>
      <c r="AE460" t="s">
        <v>10751</v>
      </c>
      <c r="AF460" t="s">
        <v>10751</v>
      </c>
      <c r="AG460" t="s">
        <v>10751</v>
      </c>
      <c r="AH460" t="s">
        <v>10751</v>
      </c>
      <c r="AI460" t="s">
        <v>10751</v>
      </c>
      <c r="AJ460" t="s">
        <v>10751</v>
      </c>
      <c r="AK460" t="s">
        <v>10751</v>
      </c>
      <c r="AL460" t="s">
        <v>10751</v>
      </c>
      <c r="AM460" t="s">
        <v>10751</v>
      </c>
      <c r="AN460" t="s">
        <v>10751</v>
      </c>
      <c r="AO460" t="s">
        <v>10751</v>
      </c>
      <c r="AP460" t="s">
        <v>10751</v>
      </c>
      <c r="AQ460" t="s">
        <v>10751</v>
      </c>
      <c r="AR460" t="s">
        <v>10751</v>
      </c>
      <c r="AS460" t="s">
        <v>10751</v>
      </c>
      <c r="AT460" t="s">
        <v>10751</v>
      </c>
      <c r="AU460" t="s">
        <v>10751</v>
      </c>
      <c r="AV460" t="s">
        <v>10751</v>
      </c>
      <c r="AW460" t="s">
        <v>10751</v>
      </c>
      <c r="AX460" t="s">
        <v>10751</v>
      </c>
      <c r="AY460" t="s">
        <v>10751</v>
      </c>
      <c r="AZ460" t="s">
        <v>10751</v>
      </c>
      <c r="BA460" t="s">
        <v>10751</v>
      </c>
      <c r="BB460" t="s">
        <v>10751</v>
      </c>
      <c r="BC460" t="s">
        <v>10751</v>
      </c>
      <c r="BD460" t="s">
        <v>10751</v>
      </c>
    </row>
    <row r="461" spans="1:56">
      <c r="A461" t="s">
        <v>10753</v>
      </c>
      <c r="B461">
        <v>6500</v>
      </c>
      <c r="C461">
        <v>1982</v>
      </c>
      <c r="D461" t="s">
        <v>10751</v>
      </c>
      <c r="E461" t="s">
        <v>10751</v>
      </c>
      <c r="F461" t="s">
        <v>10751</v>
      </c>
      <c r="H461" t="s">
        <v>10751</v>
      </c>
      <c r="I461" t="str">
        <f t="shared" si="14"/>
        <v/>
      </c>
      <c r="K461" t="s">
        <v>10751</v>
      </c>
      <c r="L461" t="s">
        <v>10751</v>
      </c>
      <c r="M461" t="s">
        <v>10751</v>
      </c>
      <c r="N461" t="s">
        <v>10751</v>
      </c>
      <c r="O461" t="s">
        <v>10751</v>
      </c>
      <c r="P461" t="s">
        <v>10751</v>
      </c>
      <c r="Q461" t="s">
        <v>10751</v>
      </c>
      <c r="R461" t="s">
        <v>10751</v>
      </c>
      <c r="S461" t="s">
        <v>10751</v>
      </c>
      <c r="T461" t="s">
        <v>10751</v>
      </c>
      <c r="U461" t="s">
        <v>10751</v>
      </c>
      <c r="V461" t="s">
        <v>10751</v>
      </c>
      <c r="W461" t="s">
        <v>10751</v>
      </c>
      <c r="X461" t="s">
        <v>10751</v>
      </c>
      <c r="Y461" t="s">
        <v>10751</v>
      </c>
      <c r="Z461" t="s">
        <v>10751</v>
      </c>
      <c r="AA461" t="s">
        <v>10751</v>
      </c>
      <c r="AB461" t="s">
        <v>10751</v>
      </c>
      <c r="AC461" t="s">
        <v>10751</v>
      </c>
      <c r="AD461" t="s">
        <v>10751</v>
      </c>
      <c r="AE461" t="s">
        <v>10751</v>
      </c>
      <c r="AF461" t="s">
        <v>10751</v>
      </c>
      <c r="AG461" t="s">
        <v>10751</v>
      </c>
      <c r="AH461" t="s">
        <v>10751</v>
      </c>
      <c r="AI461" t="s">
        <v>10751</v>
      </c>
      <c r="AJ461" t="s">
        <v>10751</v>
      </c>
      <c r="AK461" t="s">
        <v>10751</v>
      </c>
      <c r="AL461" t="s">
        <v>10751</v>
      </c>
      <c r="AM461" t="s">
        <v>10751</v>
      </c>
      <c r="AN461" t="s">
        <v>10751</v>
      </c>
      <c r="AO461" t="s">
        <v>10751</v>
      </c>
      <c r="AP461" t="s">
        <v>10751</v>
      </c>
      <c r="AQ461" t="s">
        <v>10751</v>
      </c>
      <c r="AR461" t="s">
        <v>10751</v>
      </c>
      <c r="AS461" t="s">
        <v>10751</v>
      </c>
      <c r="AT461" t="s">
        <v>10751</v>
      </c>
      <c r="AU461" t="s">
        <v>10751</v>
      </c>
      <c r="AV461" t="s">
        <v>10751</v>
      </c>
      <c r="AW461" t="s">
        <v>10751</v>
      </c>
      <c r="AX461" t="s">
        <v>10751</v>
      </c>
      <c r="AY461" t="s">
        <v>10751</v>
      </c>
      <c r="AZ461" t="s">
        <v>10751</v>
      </c>
      <c r="BA461" t="s">
        <v>10751</v>
      </c>
      <c r="BB461" t="s">
        <v>10751</v>
      </c>
      <c r="BC461" t="s">
        <v>10751</v>
      </c>
      <c r="BD461" t="s">
        <v>10751</v>
      </c>
    </row>
    <row r="462" spans="1:56">
      <c r="A462" t="s">
        <v>10753</v>
      </c>
      <c r="B462">
        <v>6500</v>
      </c>
      <c r="C462">
        <v>1983</v>
      </c>
      <c r="D462" t="s">
        <v>10751</v>
      </c>
      <c r="E462" t="s">
        <v>10751</v>
      </c>
      <c r="F462" t="s">
        <v>10751</v>
      </c>
      <c r="H462" t="s">
        <v>10751</v>
      </c>
      <c r="I462" t="str">
        <f t="shared" si="14"/>
        <v/>
      </c>
      <c r="K462" t="s">
        <v>10751</v>
      </c>
      <c r="L462" t="s">
        <v>10751</v>
      </c>
      <c r="M462" t="s">
        <v>10751</v>
      </c>
      <c r="N462" t="s">
        <v>10751</v>
      </c>
      <c r="O462" t="s">
        <v>10751</v>
      </c>
      <c r="P462" t="s">
        <v>10751</v>
      </c>
      <c r="Q462" t="s">
        <v>10751</v>
      </c>
      <c r="R462" t="s">
        <v>10751</v>
      </c>
      <c r="S462" t="s">
        <v>10751</v>
      </c>
      <c r="T462" t="s">
        <v>10751</v>
      </c>
      <c r="U462" t="s">
        <v>10751</v>
      </c>
      <c r="V462" t="s">
        <v>10751</v>
      </c>
      <c r="W462" t="s">
        <v>10751</v>
      </c>
      <c r="X462" t="s">
        <v>10751</v>
      </c>
      <c r="Y462" t="s">
        <v>10751</v>
      </c>
      <c r="Z462" t="s">
        <v>10751</v>
      </c>
      <c r="AA462" t="s">
        <v>10751</v>
      </c>
      <c r="AB462" t="s">
        <v>10751</v>
      </c>
      <c r="AC462" t="s">
        <v>10751</v>
      </c>
      <c r="AD462" t="s">
        <v>10751</v>
      </c>
      <c r="AE462" t="s">
        <v>10751</v>
      </c>
      <c r="AF462" t="s">
        <v>10751</v>
      </c>
      <c r="AG462" t="s">
        <v>10751</v>
      </c>
      <c r="AH462" t="s">
        <v>10751</v>
      </c>
      <c r="AI462" t="s">
        <v>10751</v>
      </c>
      <c r="AJ462" t="s">
        <v>10751</v>
      </c>
      <c r="AK462" t="s">
        <v>10751</v>
      </c>
      <c r="AL462" t="s">
        <v>10751</v>
      </c>
      <c r="AM462" t="s">
        <v>10751</v>
      </c>
      <c r="AN462" t="s">
        <v>10751</v>
      </c>
      <c r="AO462" t="s">
        <v>10751</v>
      </c>
      <c r="AP462" t="s">
        <v>10751</v>
      </c>
      <c r="AQ462" t="s">
        <v>10751</v>
      </c>
      <c r="AR462" t="s">
        <v>10751</v>
      </c>
      <c r="AS462" t="s">
        <v>10751</v>
      </c>
      <c r="AT462" t="s">
        <v>10751</v>
      </c>
      <c r="AU462" t="s">
        <v>10751</v>
      </c>
      <c r="AV462" t="s">
        <v>10751</v>
      </c>
      <c r="AW462" t="s">
        <v>10751</v>
      </c>
      <c r="AX462" t="s">
        <v>10751</v>
      </c>
      <c r="AY462" t="s">
        <v>10751</v>
      </c>
      <c r="AZ462" t="s">
        <v>10751</v>
      </c>
      <c r="BA462" t="s">
        <v>10751</v>
      </c>
      <c r="BB462" t="s">
        <v>10751</v>
      </c>
      <c r="BC462" t="s">
        <v>10751</v>
      </c>
      <c r="BD462" t="s">
        <v>10751</v>
      </c>
    </row>
    <row r="463" spans="1:56">
      <c r="A463" t="s">
        <v>10753</v>
      </c>
      <c r="B463">
        <v>6500</v>
      </c>
      <c r="C463">
        <v>1984</v>
      </c>
      <c r="D463" t="s">
        <v>10751</v>
      </c>
      <c r="E463" t="s">
        <v>10751</v>
      </c>
      <c r="F463" t="s">
        <v>10751</v>
      </c>
      <c r="H463" t="s">
        <v>10751</v>
      </c>
      <c r="I463" t="str">
        <f t="shared" si="14"/>
        <v/>
      </c>
      <c r="K463" t="s">
        <v>10751</v>
      </c>
      <c r="L463" t="s">
        <v>10751</v>
      </c>
      <c r="M463" t="s">
        <v>10751</v>
      </c>
      <c r="N463" t="s">
        <v>10751</v>
      </c>
      <c r="O463" t="s">
        <v>10751</v>
      </c>
      <c r="P463" t="s">
        <v>10751</v>
      </c>
      <c r="Q463" t="s">
        <v>10751</v>
      </c>
      <c r="R463" t="s">
        <v>10751</v>
      </c>
      <c r="S463" t="s">
        <v>10751</v>
      </c>
      <c r="T463" t="s">
        <v>10751</v>
      </c>
      <c r="U463" t="s">
        <v>10751</v>
      </c>
      <c r="V463" t="s">
        <v>10751</v>
      </c>
      <c r="W463" t="s">
        <v>10751</v>
      </c>
      <c r="X463" t="s">
        <v>10751</v>
      </c>
      <c r="Y463" t="s">
        <v>10751</v>
      </c>
      <c r="Z463" t="s">
        <v>10751</v>
      </c>
      <c r="AA463" t="s">
        <v>10751</v>
      </c>
      <c r="AB463" t="s">
        <v>10751</v>
      </c>
      <c r="AC463" t="s">
        <v>10751</v>
      </c>
      <c r="AD463" t="s">
        <v>10751</v>
      </c>
      <c r="AE463" t="s">
        <v>10751</v>
      </c>
      <c r="AF463" t="s">
        <v>10751</v>
      </c>
      <c r="AG463" t="s">
        <v>10751</v>
      </c>
      <c r="AH463" t="s">
        <v>10751</v>
      </c>
      <c r="AI463" t="s">
        <v>10751</v>
      </c>
      <c r="AJ463" t="s">
        <v>10751</v>
      </c>
      <c r="AK463" t="s">
        <v>10751</v>
      </c>
      <c r="AL463" t="s">
        <v>10751</v>
      </c>
      <c r="AM463" t="s">
        <v>10751</v>
      </c>
      <c r="AN463" t="s">
        <v>10751</v>
      </c>
      <c r="AO463" t="s">
        <v>10751</v>
      </c>
      <c r="AP463" t="s">
        <v>10751</v>
      </c>
      <c r="AQ463" t="s">
        <v>10751</v>
      </c>
      <c r="AR463" t="s">
        <v>10751</v>
      </c>
      <c r="AS463" t="s">
        <v>10751</v>
      </c>
      <c r="AT463" t="s">
        <v>10751</v>
      </c>
      <c r="AU463" t="s">
        <v>10751</v>
      </c>
      <c r="AV463" t="s">
        <v>10751</v>
      </c>
      <c r="AW463" t="s">
        <v>10751</v>
      </c>
      <c r="AX463" t="s">
        <v>10751</v>
      </c>
      <c r="AY463" t="s">
        <v>10751</v>
      </c>
      <c r="AZ463" t="s">
        <v>10751</v>
      </c>
      <c r="BA463" t="s">
        <v>10751</v>
      </c>
      <c r="BB463" t="s">
        <v>10751</v>
      </c>
      <c r="BC463" t="s">
        <v>10751</v>
      </c>
      <c r="BD463" t="s">
        <v>10751</v>
      </c>
    </row>
    <row r="464" spans="1:56">
      <c r="A464" t="s">
        <v>10753</v>
      </c>
      <c r="B464">
        <v>6500</v>
      </c>
      <c r="C464">
        <v>1985</v>
      </c>
      <c r="D464" t="s">
        <v>10751</v>
      </c>
      <c r="E464" t="s">
        <v>10751</v>
      </c>
      <c r="F464" t="s">
        <v>10751</v>
      </c>
      <c r="H464" t="s">
        <v>10751</v>
      </c>
      <c r="I464" t="str">
        <f t="shared" si="14"/>
        <v/>
      </c>
      <c r="K464" t="s">
        <v>10751</v>
      </c>
      <c r="L464" t="s">
        <v>10751</v>
      </c>
      <c r="M464" t="s">
        <v>10751</v>
      </c>
      <c r="N464" t="s">
        <v>10751</v>
      </c>
      <c r="O464" t="s">
        <v>10751</v>
      </c>
      <c r="P464" t="s">
        <v>10751</v>
      </c>
      <c r="Q464" t="s">
        <v>10751</v>
      </c>
      <c r="R464" t="s">
        <v>10751</v>
      </c>
      <c r="S464" t="s">
        <v>10751</v>
      </c>
      <c r="T464" t="s">
        <v>10751</v>
      </c>
      <c r="U464" t="s">
        <v>10751</v>
      </c>
      <c r="V464" t="s">
        <v>10751</v>
      </c>
      <c r="W464" t="s">
        <v>10751</v>
      </c>
      <c r="X464" t="s">
        <v>10751</v>
      </c>
      <c r="Y464" t="s">
        <v>10751</v>
      </c>
      <c r="Z464" t="s">
        <v>10751</v>
      </c>
      <c r="AA464" t="s">
        <v>10751</v>
      </c>
      <c r="AB464" t="s">
        <v>10751</v>
      </c>
      <c r="AC464" t="s">
        <v>10751</v>
      </c>
      <c r="AD464" t="s">
        <v>10751</v>
      </c>
      <c r="AE464" t="s">
        <v>10751</v>
      </c>
      <c r="AF464" t="s">
        <v>10751</v>
      </c>
      <c r="AG464" t="s">
        <v>10751</v>
      </c>
      <c r="AH464" t="s">
        <v>10751</v>
      </c>
      <c r="AI464" t="s">
        <v>10751</v>
      </c>
      <c r="AJ464" t="s">
        <v>10751</v>
      </c>
      <c r="AK464" t="s">
        <v>10751</v>
      </c>
      <c r="AL464" t="s">
        <v>10751</v>
      </c>
      <c r="AM464" t="s">
        <v>10751</v>
      </c>
      <c r="AN464" t="s">
        <v>10751</v>
      </c>
      <c r="AO464" t="s">
        <v>10751</v>
      </c>
      <c r="AP464" t="s">
        <v>10751</v>
      </c>
      <c r="AQ464" t="s">
        <v>10751</v>
      </c>
      <c r="AR464" t="s">
        <v>10751</v>
      </c>
      <c r="AS464" t="s">
        <v>10751</v>
      </c>
      <c r="AT464" t="s">
        <v>10751</v>
      </c>
      <c r="AU464" t="s">
        <v>10751</v>
      </c>
      <c r="AV464" t="s">
        <v>10751</v>
      </c>
      <c r="AW464" t="s">
        <v>10751</v>
      </c>
      <c r="AX464" t="s">
        <v>10751</v>
      </c>
      <c r="AY464" t="s">
        <v>10751</v>
      </c>
      <c r="AZ464" t="s">
        <v>10751</v>
      </c>
      <c r="BA464" t="s">
        <v>10751</v>
      </c>
      <c r="BB464" t="s">
        <v>10751</v>
      </c>
      <c r="BC464" t="s">
        <v>10751</v>
      </c>
      <c r="BD464" t="s">
        <v>10751</v>
      </c>
    </row>
    <row r="465" spans="1:56">
      <c r="A465" t="s">
        <v>10753</v>
      </c>
      <c r="B465">
        <v>6500</v>
      </c>
      <c r="C465">
        <v>1986</v>
      </c>
      <c r="D465" t="s">
        <v>10751</v>
      </c>
      <c r="E465" t="s">
        <v>10751</v>
      </c>
      <c r="F465" t="s">
        <v>10751</v>
      </c>
      <c r="H465" t="s">
        <v>10751</v>
      </c>
      <c r="I465" t="str">
        <f t="shared" si="14"/>
        <v/>
      </c>
      <c r="K465" t="s">
        <v>10751</v>
      </c>
      <c r="L465" t="s">
        <v>10751</v>
      </c>
      <c r="M465" t="s">
        <v>10751</v>
      </c>
      <c r="N465" t="s">
        <v>10751</v>
      </c>
      <c r="O465" t="s">
        <v>10751</v>
      </c>
      <c r="P465" t="s">
        <v>10751</v>
      </c>
      <c r="Q465" t="s">
        <v>10751</v>
      </c>
      <c r="R465" t="s">
        <v>10751</v>
      </c>
      <c r="S465" t="s">
        <v>10751</v>
      </c>
      <c r="T465" t="s">
        <v>10751</v>
      </c>
      <c r="U465" t="s">
        <v>10751</v>
      </c>
      <c r="V465" t="s">
        <v>10751</v>
      </c>
      <c r="W465" t="s">
        <v>10751</v>
      </c>
      <c r="X465" t="s">
        <v>10751</v>
      </c>
      <c r="Y465" t="s">
        <v>10751</v>
      </c>
      <c r="Z465" t="s">
        <v>10751</v>
      </c>
      <c r="AA465" t="s">
        <v>10751</v>
      </c>
      <c r="AB465" t="s">
        <v>10751</v>
      </c>
      <c r="AC465" t="s">
        <v>10751</v>
      </c>
      <c r="AD465" t="s">
        <v>10751</v>
      </c>
      <c r="AE465" t="s">
        <v>10751</v>
      </c>
      <c r="AF465" t="s">
        <v>10751</v>
      </c>
      <c r="AG465" t="s">
        <v>10751</v>
      </c>
      <c r="AH465" t="s">
        <v>10751</v>
      </c>
      <c r="AI465" t="s">
        <v>10751</v>
      </c>
      <c r="AJ465" t="s">
        <v>10751</v>
      </c>
      <c r="AK465" t="s">
        <v>10751</v>
      </c>
      <c r="AL465" t="s">
        <v>10751</v>
      </c>
      <c r="AM465" t="s">
        <v>10751</v>
      </c>
      <c r="AN465" t="s">
        <v>10751</v>
      </c>
      <c r="AO465" t="s">
        <v>10751</v>
      </c>
      <c r="AP465" t="s">
        <v>10751</v>
      </c>
      <c r="AQ465" t="s">
        <v>10751</v>
      </c>
      <c r="AR465" t="s">
        <v>10751</v>
      </c>
      <c r="AS465" t="s">
        <v>10751</v>
      </c>
      <c r="AT465" t="s">
        <v>10751</v>
      </c>
      <c r="AU465" t="s">
        <v>10751</v>
      </c>
      <c r="AV465" t="s">
        <v>10751</v>
      </c>
      <c r="AW465" t="s">
        <v>10751</v>
      </c>
      <c r="AX465" t="s">
        <v>10751</v>
      </c>
      <c r="AY465" t="s">
        <v>10751</v>
      </c>
      <c r="AZ465" t="s">
        <v>10751</v>
      </c>
      <c r="BA465" t="s">
        <v>10751</v>
      </c>
      <c r="BB465" t="s">
        <v>10751</v>
      </c>
      <c r="BC465" t="s">
        <v>10751</v>
      </c>
      <c r="BD465" t="s">
        <v>10751</v>
      </c>
    </row>
    <row r="466" spans="1:56">
      <c r="A466" t="s">
        <v>10753</v>
      </c>
      <c r="B466">
        <v>6500</v>
      </c>
      <c r="C466">
        <v>1987</v>
      </c>
      <c r="D466" t="s">
        <v>10751</v>
      </c>
      <c r="E466" t="s">
        <v>10751</v>
      </c>
      <c r="F466" t="s">
        <v>10751</v>
      </c>
      <c r="H466" t="s">
        <v>10751</v>
      </c>
      <c r="I466" t="str">
        <f t="shared" si="14"/>
        <v/>
      </c>
      <c r="K466" t="s">
        <v>10751</v>
      </c>
      <c r="L466" t="s">
        <v>10751</v>
      </c>
      <c r="M466" t="s">
        <v>10751</v>
      </c>
      <c r="N466" t="s">
        <v>10751</v>
      </c>
      <c r="O466" t="s">
        <v>10751</v>
      </c>
      <c r="P466" t="s">
        <v>10751</v>
      </c>
      <c r="Q466" t="s">
        <v>10751</v>
      </c>
      <c r="R466" t="s">
        <v>10751</v>
      </c>
      <c r="S466" t="s">
        <v>10751</v>
      </c>
      <c r="T466" t="s">
        <v>10751</v>
      </c>
      <c r="U466" t="s">
        <v>10751</v>
      </c>
      <c r="V466" t="s">
        <v>10751</v>
      </c>
      <c r="W466" t="s">
        <v>10751</v>
      </c>
      <c r="X466" t="s">
        <v>10751</v>
      </c>
      <c r="Y466" t="s">
        <v>10751</v>
      </c>
      <c r="Z466" t="s">
        <v>10751</v>
      </c>
      <c r="AA466" t="s">
        <v>10751</v>
      </c>
      <c r="AB466" t="s">
        <v>10751</v>
      </c>
      <c r="AC466" t="s">
        <v>10751</v>
      </c>
      <c r="AD466" t="s">
        <v>10751</v>
      </c>
      <c r="AE466" t="s">
        <v>10751</v>
      </c>
      <c r="AF466" t="s">
        <v>10751</v>
      </c>
      <c r="AG466" t="s">
        <v>10751</v>
      </c>
      <c r="AH466" t="s">
        <v>10751</v>
      </c>
      <c r="AI466" t="s">
        <v>10751</v>
      </c>
      <c r="AJ466" t="s">
        <v>10751</v>
      </c>
      <c r="AK466" t="s">
        <v>10751</v>
      </c>
      <c r="AL466" t="s">
        <v>10751</v>
      </c>
      <c r="AM466" t="s">
        <v>10751</v>
      </c>
      <c r="AN466" t="s">
        <v>10751</v>
      </c>
      <c r="AO466" t="s">
        <v>10751</v>
      </c>
      <c r="AP466" t="s">
        <v>10751</v>
      </c>
      <c r="AQ466" t="s">
        <v>10751</v>
      </c>
      <c r="AR466" t="s">
        <v>10751</v>
      </c>
      <c r="AS466" t="s">
        <v>10751</v>
      </c>
      <c r="AT466" t="s">
        <v>10751</v>
      </c>
      <c r="AU466" t="s">
        <v>10751</v>
      </c>
      <c r="AV466" t="s">
        <v>10751</v>
      </c>
      <c r="AW466" t="s">
        <v>10751</v>
      </c>
      <c r="AX466" t="s">
        <v>10751</v>
      </c>
      <c r="AY466" t="s">
        <v>10751</v>
      </c>
      <c r="AZ466" t="s">
        <v>10751</v>
      </c>
      <c r="BA466" t="s">
        <v>10751</v>
      </c>
      <c r="BB466" t="s">
        <v>10751</v>
      </c>
      <c r="BC466" t="s">
        <v>10751</v>
      </c>
      <c r="BD466" t="s">
        <v>10751</v>
      </c>
    </row>
    <row r="467" spans="1:56">
      <c r="A467" t="s">
        <v>10753</v>
      </c>
      <c r="B467">
        <v>6500</v>
      </c>
      <c r="C467">
        <v>1988</v>
      </c>
      <c r="D467" t="s">
        <v>10751</v>
      </c>
      <c r="E467" t="s">
        <v>10751</v>
      </c>
      <c r="F467" t="s">
        <v>10751</v>
      </c>
      <c r="H467" t="s">
        <v>10751</v>
      </c>
      <c r="I467" t="str">
        <f t="shared" si="14"/>
        <v/>
      </c>
      <c r="K467" t="s">
        <v>10751</v>
      </c>
      <c r="L467" t="s">
        <v>10751</v>
      </c>
      <c r="M467" t="s">
        <v>10751</v>
      </c>
      <c r="N467" t="s">
        <v>10751</v>
      </c>
      <c r="O467" t="s">
        <v>10751</v>
      </c>
      <c r="P467" t="s">
        <v>10751</v>
      </c>
      <c r="Q467" t="s">
        <v>10751</v>
      </c>
      <c r="R467" t="s">
        <v>10751</v>
      </c>
      <c r="S467" t="s">
        <v>10751</v>
      </c>
      <c r="T467" t="s">
        <v>10751</v>
      </c>
      <c r="U467" t="s">
        <v>10751</v>
      </c>
      <c r="V467" t="s">
        <v>10751</v>
      </c>
      <c r="W467" t="s">
        <v>10751</v>
      </c>
      <c r="X467" t="s">
        <v>10751</v>
      </c>
      <c r="Y467" t="s">
        <v>10751</v>
      </c>
      <c r="Z467" t="s">
        <v>10751</v>
      </c>
      <c r="AA467" t="s">
        <v>10751</v>
      </c>
      <c r="AB467" t="s">
        <v>10751</v>
      </c>
      <c r="AC467" t="s">
        <v>10751</v>
      </c>
      <c r="AD467" t="s">
        <v>10751</v>
      </c>
      <c r="AE467" t="s">
        <v>10751</v>
      </c>
      <c r="AF467" t="s">
        <v>10751</v>
      </c>
      <c r="AG467" t="s">
        <v>10751</v>
      </c>
      <c r="AH467" t="s">
        <v>10751</v>
      </c>
      <c r="AI467" t="s">
        <v>10751</v>
      </c>
      <c r="AJ467" t="s">
        <v>10751</v>
      </c>
      <c r="AK467" t="s">
        <v>10751</v>
      </c>
      <c r="AL467" t="s">
        <v>10751</v>
      </c>
      <c r="AM467" t="s">
        <v>10751</v>
      </c>
      <c r="AN467" t="s">
        <v>10751</v>
      </c>
      <c r="AO467" t="s">
        <v>10751</v>
      </c>
      <c r="AP467" t="s">
        <v>10751</v>
      </c>
      <c r="AQ467" t="s">
        <v>10751</v>
      </c>
      <c r="AR467" t="s">
        <v>10751</v>
      </c>
      <c r="AS467" t="s">
        <v>10751</v>
      </c>
      <c r="AT467" t="s">
        <v>10751</v>
      </c>
      <c r="AU467" t="s">
        <v>10751</v>
      </c>
      <c r="AV467" t="s">
        <v>10751</v>
      </c>
      <c r="AW467" t="s">
        <v>10751</v>
      </c>
      <c r="AX467" t="s">
        <v>10751</v>
      </c>
      <c r="AY467" t="s">
        <v>10751</v>
      </c>
      <c r="AZ467" t="s">
        <v>10751</v>
      </c>
      <c r="BA467" t="s">
        <v>10751</v>
      </c>
      <c r="BB467" t="s">
        <v>10751</v>
      </c>
      <c r="BC467" t="s">
        <v>10751</v>
      </c>
      <c r="BD467" t="s">
        <v>10751</v>
      </c>
    </row>
    <row r="468" spans="1:56">
      <c r="A468" t="s">
        <v>10753</v>
      </c>
      <c r="B468">
        <v>6500</v>
      </c>
      <c r="C468">
        <v>1989</v>
      </c>
      <c r="D468" t="s">
        <v>10751</v>
      </c>
      <c r="E468" t="s">
        <v>10751</v>
      </c>
      <c r="F468" t="s">
        <v>10751</v>
      </c>
      <c r="H468" t="s">
        <v>10751</v>
      </c>
      <c r="I468" t="str">
        <f t="shared" si="14"/>
        <v/>
      </c>
      <c r="K468" t="s">
        <v>10751</v>
      </c>
      <c r="L468" t="s">
        <v>10751</v>
      </c>
      <c r="M468" t="s">
        <v>10751</v>
      </c>
      <c r="N468" t="s">
        <v>10751</v>
      </c>
      <c r="O468" t="s">
        <v>10751</v>
      </c>
      <c r="P468" t="s">
        <v>10751</v>
      </c>
      <c r="Q468" t="s">
        <v>10751</v>
      </c>
      <c r="R468" t="s">
        <v>10751</v>
      </c>
      <c r="S468" t="s">
        <v>10751</v>
      </c>
      <c r="T468" t="s">
        <v>10751</v>
      </c>
      <c r="U468" t="s">
        <v>10751</v>
      </c>
      <c r="V468" t="s">
        <v>10751</v>
      </c>
      <c r="W468" t="s">
        <v>10751</v>
      </c>
      <c r="X468" t="s">
        <v>10751</v>
      </c>
      <c r="Y468" t="s">
        <v>10751</v>
      </c>
      <c r="Z468" t="s">
        <v>10751</v>
      </c>
      <c r="AA468" t="s">
        <v>10751</v>
      </c>
      <c r="AB468" t="s">
        <v>10751</v>
      </c>
      <c r="AC468" t="s">
        <v>10751</v>
      </c>
      <c r="AD468" t="s">
        <v>10751</v>
      </c>
      <c r="AE468" t="s">
        <v>10751</v>
      </c>
      <c r="AF468" t="s">
        <v>10751</v>
      </c>
      <c r="AG468" t="s">
        <v>10751</v>
      </c>
      <c r="AH468" t="s">
        <v>10751</v>
      </c>
      <c r="AI468" t="s">
        <v>10751</v>
      </c>
      <c r="AJ468" t="s">
        <v>10751</v>
      </c>
      <c r="AK468" t="s">
        <v>10751</v>
      </c>
      <c r="AL468" t="s">
        <v>10751</v>
      </c>
      <c r="AM468" t="s">
        <v>10751</v>
      </c>
      <c r="AN468" t="s">
        <v>10751</v>
      </c>
      <c r="AO468" t="s">
        <v>10751</v>
      </c>
      <c r="AP468" t="s">
        <v>10751</v>
      </c>
      <c r="AQ468" t="s">
        <v>10751</v>
      </c>
      <c r="AR468" t="s">
        <v>10751</v>
      </c>
      <c r="AS468" t="s">
        <v>10751</v>
      </c>
      <c r="AT468" t="s">
        <v>10751</v>
      </c>
      <c r="AU468" t="s">
        <v>10751</v>
      </c>
      <c r="AV468" t="s">
        <v>10751</v>
      </c>
      <c r="AW468" t="s">
        <v>10751</v>
      </c>
      <c r="AX468" t="s">
        <v>10751</v>
      </c>
      <c r="AY468" t="s">
        <v>10751</v>
      </c>
      <c r="AZ468" t="s">
        <v>10751</v>
      </c>
      <c r="BA468" t="s">
        <v>10751</v>
      </c>
      <c r="BB468" t="s">
        <v>10751</v>
      </c>
      <c r="BC468" t="s">
        <v>10751</v>
      </c>
      <c r="BD468" t="s">
        <v>10751</v>
      </c>
    </row>
    <row r="469" spans="1:56">
      <c r="A469" t="s">
        <v>10753</v>
      </c>
      <c r="B469">
        <v>6500</v>
      </c>
      <c r="C469">
        <v>1990</v>
      </c>
      <c r="D469" t="s">
        <v>10751</v>
      </c>
      <c r="E469" t="s">
        <v>10751</v>
      </c>
      <c r="F469" t="s">
        <v>10751</v>
      </c>
      <c r="H469" t="s">
        <v>10751</v>
      </c>
      <c r="I469" t="str">
        <f t="shared" si="14"/>
        <v/>
      </c>
      <c r="K469" t="s">
        <v>10751</v>
      </c>
      <c r="L469" t="s">
        <v>10751</v>
      </c>
      <c r="M469" t="s">
        <v>10751</v>
      </c>
      <c r="N469" t="s">
        <v>10751</v>
      </c>
      <c r="O469" t="s">
        <v>10751</v>
      </c>
      <c r="P469" t="s">
        <v>10751</v>
      </c>
      <c r="Q469" t="s">
        <v>10751</v>
      </c>
      <c r="R469" t="s">
        <v>10751</v>
      </c>
      <c r="S469" t="s">
        <v>10751</v>
      </c>
      <c r="T469" t="s">
        <v>10751</v>
      </c>
      <c r="U469" t="s">
        <v>10751</v>
      </c>
      <c r="V469" t="s">
        <v>10751</v>
      </c>
      <c r="W469" t="s">
        <v>10751</v>
      </c>
      <c r="X469" t="s">
        <v>10751</v>
      </c>
      <c r="Y469" t="s">
        <v>10751</v>
      </c>
      <c r="Z469" t="s">
        <v>10751</v>
      </c>
      <c r="AA469" t="s">
        <v>10751</v>
      </c>
      <c r="AB469" t="s">
        <v>10751</v>
      </c>
      <c r="AC469" t="s">
        <v>10751</v>
      </c>
      <c r="AD469" t="s">
        <v>10751</v>
      </c>
      <c r="AE469" t="s">
        <v>10751</v>
      </c>
      <c r="AF469" t="s">
        <v>10751</v>
      </c>
      <c r="AG469" t="s">
        <v>10751</v>
      </c>
      <c r="AH469" t="s">
        <v>10751</v>
      </c>
      <c r="AI469" t="s">
        <v>10751</v>
      </c>
      <c r="AJ469" t="s">
        <v>10751</v>
      </c>
      <c r="AK469" t="s">
        <v>10751</v>
      </c>
      <c r="AL469" t="s">
        <v>10751</v>
      </c>
      <c r="AM469" t="s">
        <v>10751</v>
      </c>
      <c r="AN469" t="s">
        <v>10751</v>
      </c>
      <c r="AO469" t="s">
        <v>10751</v>
      </c>
      <c r="AP469" t="s">
        <v>10751</v>
      </c>
      <c r="AQ469" t="s">
        <v>10751</v>
      </c>
      <c r="AR469" t="s">
        <v>10751</v>
      </c>
      <c r="AS469" t="s">
        <v>10751</v>
      </c>
      <c r="AT469" t="s">
        <v>10751</v>
      </c>
      <c r="AU469" t="s">
        <v>10751</v>
      </c>
      <c r="AV469" t="s">
        <v>10751</v>
      </c>
      <c r="AW469" t="s">
        <v>10751</v>
      </c>
      <c r="AX469" t="s">
        <v>10751</v>
      </c>
      <c r="AY469" t="s">
        <v>10751</v>
      </c>
      <c r="AZ469" t="s">
        <v>10751</v>
      </c>
      <c r="BA469" t="s">
        <v>10751</v>
      </c>
      <c r="BB469" t="s">
        <v>10751</v>
      </c>
      <c r="BC469" t="s">
        <v>10751</v>
      </c>
      <c r="BD469" t="s">
        <v>10751</v>
      </c>
    </row>
    <row r="470" spans="1:56">
      <c r="A470" t="s">
        <v>10753</v>
      </c>
      <c r="B470">
        <v>6500</v>
      </c>
      <c r="C470">
        <v>1991</v>
      </c>
      <c r="D470">
        <v>1</v>
      </c>
      <c r="E470">
        <v>4.8999999999999998E-5</v>
      </c>
      <c r="F470">
        <v>20.16</v>
      </c>
      <c r="H470">
        <v>16.978539999999999</v>
      </c>
      <c r="I470">
        <f t="shared" si="14"/>
        <v>8.3194845999999989E-4</v>
      </c>
      <c r="K470">
        <v>14.66414</v>
      </c>
      <c r="L470">
        <v>20.368539999999999</v>
      </c>
      <c r="M470">
        <v>599.58051999999998</v>
      </c>
      <c r="N470">
        <v>694.21042</v>
      </c>
      <c r="O470">
        <v>499.79043999999999</v>
      </c>
      <c r="P470" t="s">
        <v>10751</v>
      </c>
      <c r="Q470">
        <v>379</v>
      </c>
      <c r="R470">
        <v>140</v>
      </c>
      <c r="S470">
        <v>15.8164</v>
      </c>
      <c r="T470">
        <v>0.36939300000000003</v>
      </c>
      <c r="U470">
        <v>2.1538000000000002E-2</v>
      </c>
      <c r="V470">
        <v>55.180250000000001</v>
      </c>
      <c r="W470" t="s">
        <v>10751</v>
      </c>
      <c r="X470">
        <v>1</v>
      </c>
      <c r="Y470" t="s">
        <v>10751</v>
      </c>
      <c r="Z470" t="s">
        <v>10751</v>
      </c>
      <c r="AA470" t="s">
        <v>10751</v>
      </c>
      <c r="AB470">
        <v>1</v>
      </c>
      <c r="AC470" t="s">
        <v>10751</v>
      </c>
      <c r="AD470" t="s">
        <v>10751</v>
      </c>
      <c r="AE470" t="s">
        <v>10751</v>
      </c>
      <c r="AF470" t="s">
        <v>10751</v>
      </c>
      <c r="AG470" t="s">
        <v>10751</v>
      </c>
      <c r="AH470" t="s">
        <v>10751</v>
      </c>
      <c r="AI470">
        <v>1</v>
      </c>
      <c r="AJ470">
        <v>1</v>
      </c>
      <c r="AK470" t="s">
        <v>10751</v>
      </c>
      <c r="AL470" t="s">
        <v>10751</v>
      </c>
      <c r="AM470" t="s">
        <v>10751</v>
      </c>
      <c r="AN470" t="s">
        <v>10751</v>
      </c>
      <c r="AO470" t="s">
        <v>10751</v>
      </c>
      <c r="AP470" t="s">
        <v>10751</v>
      </c>
      <c r="AQ470" t="s">
        <v>10751</v>
      </c>
      <c r="AR470" t="s">
        <v>10751</v>
      </c>
      <c r="AS470" t="s">
        <v>10751</v>
      </c>
      <c r="AT470" t="s">
        <v>10751</v>
      </c>
      <c r="AU470" t="s">
        <v>10751</v>
      </c>
      <c r="AV470">
        <v>4</v>
      </c>
      <c r="AW470" t="s">
        <v>10751</v>
      </c>
      <c r="AX470">
        <v>8</v>
      </c>
      <c r="AY470">
        <v>1</v>
      </c>
      <c r="AZ470" t="s">
        <v>10751</v>
      </c>
      <c r="BA470" t="s">
        <v>10751</v>
      </c>
      <c r="BB470" t="s">
        <v>10751</v>
      </c>
      <c r="BC470" t="s">
        <v>10751</v>
      </c>
      <c r="BD470" t="s">
        <v>10751</v>
      </c>
    </row>
    <row r="471" spans="1:56">
      <c r="A471" t="s">
        <v>10753</v>
      </c>
      <c r="B471">
        <v>6500</v>
      </c>
      <c r="C471">
        <v>1992</v>
      </c>
      <c r="D471" t="s">
        <v>10751</v>
      </c>
      <c r="E471" t="s">
        <v>10751</v>
      </c>
      <c r="F471" t="s">
        <v>10751</v>
      </c>
      <c r="H471" t="s">
        <v>10751</v>
      </c>
      <c r="I471" t="str">
        <f t="shared" si="14"/>
        <v/>
      </c>
      <c r="K471" t="s">
        <v>10751</v>
      </c>
      <c r="L471" t="s">
        <v>10751</v>
      </c>
      <c r="M471" t="s">
        <v>10751</v>
      </c>
      <c r="N471" t="s">
        <v>10751</v>
      </c>
      <c r="O471" t="s">
        <v>10751</v>
      </c>
      <c r="P471" t="s">
        <v>10751</v>
      </c>
      <c r="Q471" t="s">
        <v>10751</v>
      </c>
      <c r="R471" t="s">
        <v>10751</v>
      </c>
      <c r="S471" t="s">
        <v>10751</v>
      </c>
      <c r="T471" t="s">
        <v>10751</v>
      </c>
      <c r="U471" t="s">
        <v>10751</v>
      </c>
      <c r="V471" t="s">
        <v>10751</v>
      </c>
      <c r="W471" t="s">
        <v>10751</v>
      </c>
      <c r="X471" t="s">
        <v>10751</v>
      </c>
      <c r="Y471" t="s">
        <v>10751</v>
      </c>
      <c r="Z471" t="s">
        <v>10751</v>
      </c>
      <c r="AA471" t="s">
        <v>10751</v>
      </c>
      <c r="AB471" t="s">
        <v>10751</v>
      </c>
      <c r="AC471" t="s">
        <v>10751</v>
      </c>
      <c r="AD471" t="s">
        <v>10751</v>
      </c>
      <c r="AE471" t="s">
        <v>10751</v>
      </c>
      <c r="AF471" t="s">
        <v>10751</v>
      </c>
      <c r="AG471" t="s">
        <v>10751</v>
      </c>
      <c r="AH471" t="s">
        <v>10751</v>
      </c>
      <c r="AI471" t="s">
        <v>10751</v>
      </c>
      <c r="AJ471" t="s">
        <v>10751</v>
      </c>
      <c r="AK471" t="s">
        <v>10751</v>
      </c>
      <c r="AL471" t="s">
        <v>10751</v>
      </c>
      <c r="AM471" t="s">
        <v>10751</v>
      </c>
      <c r="AN471" t="s">
        <v>10751</v>
      </c>
      <c r="AO471" t="s">
        <v>10751</v>
      </c>
      <c r="AP471" t="s">
        <v>10751</v>
      </c>
      <c r="AQ471" t="s">
        <v>10751</v>
      </c>
      <c r="AR471" t="s">
        <v>10751</v>
      </c>
      <c r="AS471" t="s">
        <v>10751</v>
      </c>
      <c r="AT471" t="s">
        <v>10751</v>
      </c>
      <c r="AU471" t="s">
        <v>10751</v>
      </c>
      <c r="AV471" t="s">
        <v>10751</v>
      </c>
      <c r="AW471" t="s">
        <v>10751</v>
      </c>
      <c r="AX471" t="s">
        <v>10751</v>
      </c>
      <c r="AY471" t="s">
        <v>10751</v>
      </c>
      <c r="AZ471" t="s">
        <v>10751</v>
      </c>
      <c r="BA471" t="s">
        <v>10751</v>
      </c>
      <c r="BB471" t="s">
        <v>10751</v>
      </c>
      <c r="BC471" t="s">
        <v>10751</v>
      </c>
      <c r="BD471" t="s">
        <v>10751</v>
      </c>
    </row>
    <row r="472" spans="1:56">
      <c r="A472" t="s">
        <v>10753</v>
      </c>
      <c r="B472">
        <v>6500</v>
      </c>
      <c r="C472">
        <v>1993</v>
      </c>
      <c r="D472" t="s">
        <v>10751</v>
      </c>
      <c r="E472" t="s">
        <v>10751</v>
      </c>
      <c r="F472" t="s">
        <v>10751</v>
      </c>
      <c r="H472" t="s">
        <v>10751</v>
      </c>
      <c r="I472" t="str">
        <f t="shared" si="14"/>
        <v/>
      </c>
      <c r="K472" t="s">
        <v>10751</v>
      </c>
      <c r="L472" t="s">
        <v>10751</v>
      </c>
      <c r="M472" t="s">
        <v>10751</v>
      </c>
      <c r="N472" t="s">
        <v>10751</v>
      </c>
      <c r="O472" t="s">
        <v>10751</v>
      </c>
      <c r="P472" t="s">
        <v>10751</v>
      </c>
      <c r="Q472" t="s">
        <v>10751</v>
      </c>
      <c r="R472" t="s">
        <v>10751</v>
      </c>
      <c r="S472" t="s">
        <v>10751</v>
      </c>
      <c r="T472" t="s">
        <v>10751</v>
      </c>
      <c r="U472" t="s">
        <v>10751</v>
      </c>
      <c r="V472" t="s">
        <v>10751</v>
      </c>
      <c r="W472" t="s">
        <v>10751</v>
      </c>
      <c r="X472" t="s">
        <v>10751</v>
      </c>
      <c r="Y472" t="s">
        <v>10751</v>
      </c>
      <c r="Z472" t="s">
        <v>10751</v>
      </c>
      <c r="AA472" t="s">
        <v>10751</v>
      </c>
      <c r="AB472" t="s">
        <v>10751</v>
      </c>
      <c r="AC472" t="s">
        <v>10751</v>
      </c>
      <c r="AD472" t="s">
        <v>10751</v>
      </c>
      <c r="AE472" t="s">
        <v>10751</v>
      </c>
      <c r="AF472" t="s">
        <v>10751</v>
      </c>
      <c r="AG472" t="s">
        <v>10751</v>
      </c>
      <c r="AH472" t="s">
        <v>10751</v>
      </c>
      <c r="AI472" t="s">
        <v>10751</v>
      </c>
      <c r="AJ472" t="s">
        <v>10751</v>
      </c>
      <c r="AK472" t="s">
        <v>10751</v>
      </c>
      <c r="AL472" t="s">
        <v>10751</v>
      </c>
      <c r="AM472" t="s">
        <v>10751</v>
      </c>
      <c r="AN472" t="s">
        <v>10751</v>
      </c>
      <c r="AO472" t="s">
        <v>10751</v>
      </c>
      <c r="AP472" t="s">
        <v>10751</v>
      </c>
      <c r="AQ472" t="s">
        <v>10751</v>
      </c>
      <c r="AR472" t="s">
        <v>10751</v>
      </c>
      <c r="AS472" t="s">
        <v>10751</v>
      </c>
      <c r="AT472" t="s">
        <v>10751</v>
      </c>
      <c r="AU472" t="s">
        <v>10751</v>
      </c>
      <c r="AV472" t="s">
        <v>10751</v>
      </c>
      <c r="AW472" t="s">
        <v>10751</v>
      </c>
      <c r="AX472" t="s">
        <v>10751</v>
      </c>
      <c r="AY472" t="s">
        <v>10751</v>
      </c>
      <c r="AZ472" t="s">
        <v>10751</v>
      </c>
      <c r="BA472" t="s">
        <v>10751</v>
      </c>
      <c r="BB472" t="s">
        <v>10751</v>
      </c>
      <c r="BC472" t="s">
        <v>10751</v>
      </c>
      <c r="BD472" t="s">
        <v>10751</v>
      </c>
    </row>
    <row r="473" spans="1:56">
      <c r="A473" t="s">
        <v>10753</v>
      </c>
      <c r="B473">
        <v>6500</v>
      </c>
      <c r="C473">
        <v>1994</v>
      </c>
      <c r="D473" t="s">
        <v>10751</v>
      </c>
      <c r="E473" t="s">
        <v>10751</v>
      </c>
      <c r="F473" t="s">
        <v>10751</v>
      </c>
      <c r="H473" t="s">
        <v>10751</v>
      </c>
      <c r="I473" t="str">
        <f t="shared" si="14"/>
        <v/>
      </c>
      <c r="K473" t="s">
        <v>10751</v>
      </c>
      <c r="L473" t="s">
        <v>10751</v>
      </c>
      <c r="M473" t="s">
        <v>10751</v>
      </c>
      <c r="N473" t="s">
        <v>10751</v>
      </c>
      <c r="O473" t="s">
        <v>10751</v>
      </c>
      <c r="P473" t="s">
        <v>10751</v>
      </c>
      <c r="Q473" t="s">
        <v>10751</v>
      </c>
      <c r="R473" t="s">
        <v>10751</v>
      </c>
      <c r="S473" t="s">
        <v>10751</v>
      </c>
      <c r="T473" t="s">
        <v>10751</v>
      </c>
      <c r="U473" t="s">
        <v>10751</v>
      </c>
      <c r="V473" t="s">
        <v>10751</v>
      </c>
      <c r="W473" t="s">
        <v>10751</v>
      </c>
      <c r="X473" t="s">
        <v>10751</v>
      </c>
      <c r="Y473" t="s">
        <v>10751</v>
      </c>
      <c r="Z473" t="s">
        <v>10751</v>
      </c>
      <c r="AA473" t="s">
        <v>10751</v>
      </c>
      <c r="AB473" t="s">
        <v>10751</v>
      </c>
      <c r="AC473" t="s">
        <v>10751</v>
      </c>
      <c r="AD473" t="s">
        <v>10751</v>
      </c>
      <c r="AE473" t="s">
        <v>10751</v>
      </c>
      <c r="AF473" t="s">
        <v>10751</v>
      </c>
      <c r="AG473" t="s">
        <v>10751</v>
      </c>
      <c r="AH473" t="s">
        <v>10751</v>
      </c>
      <c r="AI473" t="s">
        <v>10751</v>
      </c>
      <c r="AJ473" t="s">
        <v>10751</v>
      </c>
      <c r="AK473" t="s">
        <v>10751</v>
      </c>
      <c r="AL473" t="s">
        <v>10751</v>
      </c>
      <c r="AM473" t="s">
        <v>10751</v>
      </c>
      <c r="AN473" t="s">
        <v>10751</v>
      </c>
      <c r="AO473" t="s">
        <v>10751</v>
      </c>
      <c r="AP473" t="s">
        <v>10751</v>
      </c>
      <c r="AQ473" t="s">
        <v>10751</v>
      </c>
      <c r="AR473" t="s">
        <v>10751</v>
      </c>
      <c r="AS473" t="s">
        <v>10751</v>
      </c>
      <c r="AT473" t="s">
        <v>10751</v>
      </c>
      <c r="AU473" t="s">
        <v>10751</v>
      </c>
      <c r="AV473" t="s">
        <v>10751</v>
      </c>
      <c r="AW473" t="s">
        <v>10751</v>
      </c>
      <c r="AX473" t="s">
        <v>10751</v>
      </c>
      <c r="AY473" t="s">
        <v>10751</v>
      </c>
      <c r="AZ473" t="s">
        <v>10751</v>
      </c>
      <c r="BA473" t="s">
        <v>10751</v>
      </c>
      <c r="BB473" t="s">
        <v>10751</v>
      </c>
      <c r="BC473" t="s">
        <v>10751</v>
      </c>
      <c r="BD473" t="s">
        <v>10751</v>
      </c>
    </row>
    <row r="474" spans="1:56">
      <c r="A474" t="s">
        <v>10753</v>
      </c>
      <c r="B474">
        <v>6500</v>
      </c>
      <c r="C474">
        <v>1995</v>
      </c>
      <c r="D474" t="s">
        <v>10751</v>
      </c>
      <c r="E474" t="s">
        <v>10751</v>
      </c>
      <c r="F474" t="s">
        <v>10751</v>
      </c>
      <c r="H474" t="s">
        <v>10751</v>
      </c>
      <c r="I474" t="str">
        <f t="shared" si="14"/>
        <v/>
      </c>
      <c r="K474" t="s">
        <v>10751</v>
      </c>
      <c r="L474" t="s">
        <v>10751</v>
      </c>
      <c r="M474" t="s">
        <v>10751</v>
      </c>
      <c r="N474" t="s">
        <v>10751</v>
      </c>
      <c r="O474" t="s">
        <v>10751</v>
      </c>
      <c r="P474" t="s">
        <v>10751</v>
      </c>
      <c r="Q474" t="s">
        <v>10751</v>
      </c>
      <c r="R474" t="s">
        <v>10751</v>
      </c>
      <c r="S474" t="s">
        <v>10751</v>
      </c>
      <c r="T474" t="s">
        <v>10751</v>
      </c>
      <c r="U474" t="s">
        <v>10751</v>
      </c>
      <c r="V474" t="s">
        <v>10751</v>
      </c>
      <c r="W474" t="s">
        <v>10751</v>
      </c>
      <c r="X474" t="s">
        <v>10751</v>
      </c>
      <c r="Y474" t="s">
        <v>10751</v>
      </c>
      <c r="Z474" t="s">
        <v>10751</v>
      </c>
      <c r="AA474" t="s">
        <v>10751</v>
      </c>
      <c r="AB474" t="s">
        <v>10751</v>
      </c>
      <c r="AC474" t="s">
        <v>10751</v>
      </c>
      <c r="AD474" t="s">
        <v>10751</v>
      </c>
      <c r="AE474" t="s">
        <v>10751</v>
      </c>
      <c r="AF474" t="s">
        <v>10751</v>
      </c>
      <c r="AG474" t="s">
        <v>10751</v>
      </c>
      <c r="AH474" t="s">
        <v>10751</v>
      </c>
      <c r="AI474" t="s">
        <v>10751</v>
      </c>
      <c r="AJ474" t="s">
        <v>10751</v>
      </c>
      <c r="AK474" t="s">
        <v>10751</v>
      </c>
      <c r="AL474" t="s">
        <v>10751</v>
      </c>
      <c r="AM474" t="s">
        <v>10751</v>
      </c>
      <c r="AN474" t="s">
        <v>10751</v>
      </c>
      <c r="AO474" t="s">
        <v>10751</v>
      </c>
      <c r="AP474" t="s">
        <v>10751</v>
      </c>
      <c r="AQ474" t="s">
        <v>10751</v>
      </c>
      <c r="AR474" t="s">
        <v>10751</v>
      </c>
      <c r="AS474" t="s">
        <v>10751</v>
      </c>
      <c r="AT474" t="s">
        <v>10751</v>
      </c>
      <c r="AU474" t="s">
        <v>10751</v>
      </c>
      <c r="AV474" t="s">
        <v>10751</v>
      </c>
      <c r="AW474" t="s">
        <v>10751</v>
      </c>
      <c r="AX474" t="s">
        <v>10751</v>
      </c>
      <c r="AY474" t="s">
        <v>10751</v>
      </c>
      <c r="AZ474" t="s">
        <v>10751</v>
      </c>
      <c r="BA474" t="s">
        <v>10751</v>
      </c>
      <c r="BB474" t="s">
        <v>10751</v>
      </c>
      <c r="BC474" t="s">
        <v>10751</v>
      </c>
      <c r="BD474" t="s">
        <v>10751</v>
      </c>
    </row>
    <row r="475" spans="1:56">
      <c r="A475" t="s">
        <v>10753</v>
      </c>
      <c r="B475">
        <v>6500</v>
      </c>
      <c r="C475">
        <v>1996</v>
      </c>
      <c r="D475" t="s">
        <v>10751</v>
      </c>
      <c r="E475" t="s">
        <v>10751</v>
      </c>
      <c r="F475" t="s">
        <v>10751</v>
      </c>
      <c r="H475" t="s">
        <v>10751</v>
      </c>
      <c r="I475" t="str">
        <f t="shared" si="14"/>
        <v/>
      </c>
      <c r="K475" t="s">
        <v>10751</v>
      </c>
      <c r="L475" t="s">
        <v>10751</v>
      </c>
      <c r="M475" t="s">
        <v>10751</v>
      </c>
      <c r="N475" t="s">
        <v>10751</v>
      </c>
      <c r="O475" t="s">
        <v>10751</v>
      </c>
      <c r="P475" t="s">
        <v>10751</v>
      </c>
      <c r="Q475" t="s">
        <v>10751</v>
      </c>
      <c r="R475" t="s">
        <v>10751</v>
      </c>
      <c r="S475" t="s">
        <v>10751</v>
      </c>
      <c r="T475" t="s">
        <v>10751</v>
      </c>
      <c r="U475" t="s">
        <v>10751</v>
      </c>
      <c r="V475" t="s">
        <v>10751</v>
      </c>
      <c r="W475" t="s">
        <v>10751</v>
      </c>
      <c r="X475" t="s">
        <v>10751</v>
      </c>
      <c r="Y475" t="s">
        <v>10751</v>
      </c>
      <c r="Z475" t="s">
        <v>10751</v>
      </c>
      <c r="AA475" t="s">
        <v>10751</v>
      </c>
      <c r="AB475" t="s">
        <v>10751</v>
      </c>
      <c r="AC475" t="s">
        <v>10751</v>
      </c>
      <c r="AD475" t="s">
        <v>10751</v>
      </c>
      <c r="AE475" t="s">
        <v>10751</v>
      </c>
      <c r="AF475" t="s">
        <v>10751</v>
      </c>
      <c r="AG475" t="s">
        <v>10751</v>
      </c>
      <c r="AH475" t="s">
        <v>10751</v>
      </c>
      <c r="AI475" t="s">
        <v>10751</v>
      </c>
      <c r="AJ475" t="s">
        <v>10751</v>
      </c>
      <c r="AK475" t="s">
        <v>10751</v>
      </c>
      <c r="AL475" t="s">
        <v>10751</v>
      </c>
      <c r="AM475" t="s">
        <v>10751</v>
      </c>
      <c r="AN475" t="s">
        <v>10751</v>
      </c>
      <c r="AO475" t="s">
        <v>10751</v>
      </c>
      <c r="AP475" t="s">
        <v>10751</v>
      </c>
      <c r="AQ475" t="s">
        <v>10751</v>
      </c>
      <c r="AR475" t="s">
        <v>10751</v>
      </c>
      <c r="AS475" t="s">
        <v>10751</v>
      </c>
      <c r="AT475" t="s">
        <v>10751</v>
      </c>
      <c r="AU475" t="s">
        <v>10751</v>
      </c>
      <c r="AV475" t="s">
        <v>10751</v>
      </c>
      <c r="AW475" t="s">
        <v>10751</v>
      </c>
      <c r="AX475" t="s">
        <v>10751</v>
      </c>
      <c r="AY475" t="s">
        <v>10751</v>
      </c>
      <c r="AZ475" t="s">
        <v>10751</v>
      </c>
      <c r="BA475" t="s">
        <v>10751</v>
      </c>
      <c r="BB475" t="s">
        <v>10751</v>
      </c>
      <c r="BC475" t="s">
        <v>10751</v>
      </c>
      <c r="BD475" t="s">
        <v>10751</v>
      </c>
    </row>
    <row r="476" spans="1:56">
      <c r="A476" t="s">
        <v>10753</v>
      </c>
      <c r="B476">
        <v>6500</v>
      </c>
      <c r="C476">
        <v>1997</v>
      </c>
      <c r="D476" t="s">
        <v>10751</v>
      </c>
      <c r="E476" t="s">
        <v>10751</v>
      </c>
      <c r="F476" t="s">
        <v>10751</v>
      </c>
      <c r="H476" t="s">
        <v>10751</v>
      </c>
      <c r="I476" t="str">
        <f t="shared" si="14"/>
        <v/>
      </c>
      <c r="K476" t="s">
        <v>10751</v>
      </c>
      <c r="L476" t="s">
        <v>10751</v>
      </c>
      <c r="M476" t="s">
        <v>10751</v>
      </c>
      <c r="N476" t="s">
        <v>10751</v>
      </c>
      <c r="O476" t="s">
        <v>10751</v>
      </c>
      <c r="P476" t="s">
        <v>10751</v>
      </c>
      <c r="Q476" t="s">
        <v>10751</v>
      </c>
      <c r="R476" t="s">
        <v>10751</v>
      </c>
      <c r="S476" t="s">
        <v>10751</v>
      </c>
      <c r="T476" t="s">
        <v>10751</v>
      </c>
      <c r="U476" t="s">
        <v>10751</v>
      </c>
      <c r="V476" t="s">
        <v>10751</v>
      </c>
      <c r="W476" t="s">
        <v>10751</v>
      </c>
      <c r="X476" t="s">
        <v>10751</v>
      </c>
      <c r="Y476" t="s">
        <v>10751</v>
      </c>
      <c r="Z476" t="s">
        <v>10751</v>
      </c>
      <c r="AA476" t="s">
        <v>10751</v>
      </c>
      <c r="AB476" t="s">
        <v>10751</v>
      </c>
      <c r="AC476" t="s">
        <v>10751</v>
      </c>
      <c r="AD476" t="s">
        <v>10751</v>
      </c>
      <c r="AE476" t="s">
        <v>10751</v>
      </c>
      <c r="AF476" t="s">
        <v>10751</v>
      </c>
      <c r="AG476" t="s">
        <v>10751</v>
      </c>
      <c r="AH476" t="s">
        <v>10751</v>
      </c>
      <c r="AI476" t="s">
        <v>10751</v>
      </c>
      <c r="AJ476" t="s">
        <v>10751</v>
      </c>
      <c r="AK476" t="s">
        <v>10751</v>
      </c>
      <c r="AL476" t="s">
        <v>10751</v>
      </c>
      <c r="AM476" t="s">
        <v>10751</v>
      </c>
      <c r="AN476" t="s">
        <v>10751</v>
      </c>
      <c r="AO476" t="s">
        <v>10751</v>
      </c>
      <c r="AP476" t="s">
        <v>10751</v>
      </c>
      <c r="AQ476" t="s">
        <v>10751</v>
      </c>
      <c r="AR476" t="s">
        <v>10751</v>
      </c>
      <c r="AS476" t="s">
        <v>10751</v>
      </c>
      <c r="AT476" t="s">
        <v>10751</v>
      </c>
      <c r="AU476" t="s">
        <v>10751</v>
      </c>
      <c r="AV476" t="s">
        <v>10751</v>
      </c>
      <c r="AW476" t="s">
        <v>10751</v>
      </c>
      <c r="AX476" t="s">
        <v>10751</v>
      </c>
      <c r="AY476" t="s">
        <v>10751</v>
      </c>
      <c r="AZ476" t="s">
        <v>10751</v>
      </c>
      <c r="BA476" t="s">
        <v>10751</v>
      </c>
      <c r="BB476" t="s">
        <v>10751</v>
      </c>
      <c r="BC476" t="s">
        <v>10751</v>
      </c>
      <c r="BD476" t="s">
        <v>10751</v>
      </c>
    </row>
    <row r="477" spans="1:56">
      <c r="A477" t="s">
        <v>10753</v>
      </c>
      <c r="B477">
        <v>6500</v>
      </c>
      <c r="C477">
        <v>1998</v>
      </c>
      <c r="D477" t="s">
        <v>10751</v>
      </c>
      <c r="E477" t="s">
        <v>10751</v>
      </c>
      <c r="F477" t="s">
        <v>10751</v>
      </c>
      <c r="H477" t="s">
        <v>10751</v>
      </c>
      <c r="I477" t="str">
        <f t="shared" si="14"/>
        <v/>
      </c>
      <c r="K477" t="s">
        <v>10751</v>
      </c>
      <c r="L477" t="s">
        <v>10751</v>
      </c>
      <c r="M477" t="s">
        <v>10751</v>
      </c>
      <c r="N477" t="s">
        <v>10751</v>
      </c>
      <c r="O477" t="s">
        <v>10751</v>
      </c>
      <c r="P477" t="s">
        <v>10751</v>
      </c>
      <c r="Q477" t="s">
        <v>10751</v>
      </c>
      <c r="R477" t="s">
        <v>10751</v>
      </c>
      <c r="S477" t="s">
        <v>10751</v>
      </c>
      <c r="T477" t="s">
        <v>10751</v>
      </c>
      <c r="U477" t="s">
        <v>10751</v>
      </c>
      <c r="V477" t="s">
        <v>10751</v>
      </c>
      <c r="W477" t="s">
        <v>10751</v>
      </c>
      <c r="X477" t="s">
        <v>10751</v>
      </c>
      <c r="Y477" t="s">
        <v>10751</v>
      </c>
      <c r="Z477" t="s">
        <v>10751</v>
      </c>
      <c r="AA477" t="s">
        <v>10751</v>
      </c>
      <c r="AB477" t="s">
        <v>10751</v>
      </c>
      <c r="AC477" t="s">
        <v>10751</v>
      </c>
      <c r="AD477" t="s">
        <v>10751</v>
      </c>
      <c r="AE477" t="s">
        <v>10751</v>
      </c>
      <c r="AF477" t="s">
        <v>10751</v>
      </c>
      <c r="AG477" t="s">
        <v>10751</v>
      </c>
      <c r="AH477" t="s">
        <v>10751</v>
      </c>
      <c r="AI477" t="s">
        <v>10751</v>
      </c>
      <c r="AJ477" t="s">
        <v>10751</v>
      </c>
      <c r="AK477" t="s">
        <v>10751</v>
      </c>
      <c r="AL477" t="s">
        <v>10751</v>
      </c>
      <c r="AM477" t="s">
        <v>10751</v>
      </c>
      <c r="AN477" t="s">
        <v>10751</v>
      </c>
      <c r="AO477" t="s">
        <v>10751</v>
      </c>
      <c r="AP477" t="s">
        <v>10751</v>
      </c>
      <c r="AQ477" t="s">
        <v>10751</v>
      </c>
      <c r="AR477" t="s">
        <v>10751</v>
      </c>
      <c r="AS477" t="s">
        <v>10751</v>
      </c>
      <c r="AT477" t="s">
        <v>10751</v>
      </c>
      <c r="AU477" t="s">
        <v>10751</v>
      </c>
      <c r="AV477" t="s">
        <v>10751</v>
      </c>
      <c r="AW477" t="s">
        <v>10751</v>
      </c>
      <c r="AX477" t="s">
        <v>10751</v>
      </c>
      <c r="AY477" t="s">
        <v>10751</v>
      </c>
      <c r="AZ477" t="s">
        <v>10751</v>
      </c>
      <c r="BA477" t="s">
        <v>10751</v>
      </c>
      <c r="BB477" t="s">
        <v>10751</v>
      </c>
      <c r="BC477" t="s">
        <v>10751</v>
      </c>
      <c r="BD477" t="s">
        <v>10751</v>
      </c>
    </row>
    <row r="478" spans="1:56">
      <c r="A478" t="s">
        <v>10753</v>
      </c>
      <c r="B478">
        <v>6500</v>
      </c>
      <c r="C478">
        <v>1999</v>
      </c>
      <c r="D478" t="s">
        <v>10751</v>
      </c>
      <c r="E478" t="s">
        <v>10751</v>
      </c>
      <c r="F478" t="s">
        <v>10751</v>
      </c>
      <c r="H478" t="s">
        <v>10751</v>
      </c>
      <c r="I478" t="str">
        <f t="shared" si="14"/>
        <v/>
      </c>
      <c r="K478" t="s">
        <v>10751</v>
      </c>
      <c r="L478" t="s">
        <v>10751</v>
      </c>
      <c r="M478" t="s">
        <v>10751</v>
      </c>
      <c r="N478" t="s">
        <v>10751</v>
      </c>
      <c r="O478" t="s">
        <v>10751</v>
      </c>
      <c r="P478" t="s">
        <v>10751</v>
      </c>
      <c r="Q478" t="s">
        <v>10751</v>
      </c>
      <c r="R478" t="s">
        <v>10751</v>
      </c>
      <c r="S478" t="s">
        <v>10751</v>
      </c>
      <c r="T478" t="s">
        <v>10751</v>
      </c>
      <c r="U478" t="s">
        <v>10751</v>
      </c>
      <c r="V478" t="s">
        <v>10751</v>
      </c>
      <c r="W478" t="s">
        <v>10751</v>
      </c>
      <c r="X478" t="s">
        <v>10751</v>
      </c>
      <c r="Y478" t="s">
        <v>10751</v>
      </c>
      <c r="Z478" t="s">
        <v>10751</v>
      </c>
      <c r="AA478" t="s">
        <v>10751</v>
      </c>
      <c r="AB478" t="s">
        <v>10751</v>
      </c>
      <c r="AC478" t="s">
        <v>10751</v>
      </c>
      <c r="AD478" t="s">
        <v>10751</v>
      </c>
      <c r="AE478" t="s">
        <v>10751</v>
      </c>
      <c r="AF478" t="s">
        <v>10751</v>
      </c>
      <c r="AG478" t="s">
        <v>10751</v>
      </c>
      <c r="AH478" t="s">
        <v>10751</v>
      </c>
      <c r="AI478" t="s">
        <v>10751</v>
      </c>
      <c r="AJ478" t="s">
        <v>10751</v>
      </c>
      <c r="AK478" t="s">
        <v>10751</v>
      </c>
      <c r="AL478" t="s">
        <v>10751</v>
      </c>
      <c r="AM478" t="s">
        <v>10751</v>
      </c>
      <c r="AN478" t="s">
        <v>10751</v>
      </c>
      <c r="AO478" t="s">
        <v>10751</v>
      </c>
      <c r="AP478" t="s">
        <v>10751</v>
      </c>
      <c r="AQ478" t="s">
        <v>10751</v>
      </c>
      <c r="AR478" t="s">
        <v>10751</v>
      </c>
      <c r="AS478" t="s">
        <v>10751</v>
      </c>
      <c r="AT478" t="s">
        <v>10751</v>
      </c>
      <c r="AU478" t="s">
        <v>10751</v>
      </c>
      <c r="AV478" t="s">
        <v>10751</v>
      </c>
      <c r="AW478" t="s">
        <v>10751</v>
      </c>
      <c r="AX478" t="s">
        <v>10751</v>
      </c>
      <c r="AY478" t="s">
        <v>10751</v>
      </c>
      <c r="AZ478" t="s">
        <v>10751</v>
      </c>
      <c r="BA478" t="s">
        <v>10751</v>
      </c>
      <c r="BB478" t="s">
        <v>10751</v>
      </c>
      <c r="BC478" t="s">
        <v>10751</v>
      </c>
      <c r="BD478" t="s">
        <v>10751</v>
      </c>
    </row>
    <row r="479" spans="1:56">
      <c r="A479" t="s">
        <v>10753</v>
      </c>
      <c r="B479">
        <v>6500</v>
      </c>
      <c r="C479">
        <v>2000</v>
      </c>
      <c r="D479" t="s">
        <v>10751</v>
      </c>
      <c r="E479" t="s">
        <v>10751</v>
      </c>
      <c r="F479" t="s">
        <v>10751</v>
      </c>
      <c r="H479" t="s">
        <v>10751</v>
      </c>
      <c r="I479" t="str">
        <f t="shared" si="14"/>
        <v/>
      </c>
      <c r="K479" t="s">
        <v>10751</v>
      </c>
      <c r="L479" t="s">
        <v>10751</v>
      </c>
      <c r="M479" t="s">
        <v>10751</v>
      </c>
      <c r="N479" t="s">
        <v>10751</v>
      </c>
      <c r="O479" t="s">
        <v>10751</v>
      </c>
      <c r="P479" t="s">
        <v>10751</v>
      </c>
      <c r="Q479" t="s">
        <v>10751</v>
      </c>
      <c r="R479" t="s">
        <v>10751</v>
      </c>
      <c r="S479" t="s">
        <v>10751</v>
      </c>
      <c r="T479" t="s">
        <v>10751</v>
      </c>
      <c r="U479" t="s">
        <v>10751</v>
      </c>
      <c r="V479" t="s">
        <v>10751</v>
      </c>
      <c r="W479" t="s">
        <v>10751</v>
      </c>
      <c r="X479" t="s">
        <v>10751</v>
      </c>
      <c r="Y479" t="s">
        <v>10751</v>
      </c>
      <c r="Z479" t="s">
        <v>10751</v>
      </c>
      <c r="AA479" t="s">
        <v>10751</v>
      </c>
      <c r="AB479" t="s">
        <v>10751</v>
      </c>
      <c r="AC479" t="s">
        <v>10751</v>
      </c>
      <c r="AD479" t="s">
        <v>10751</v>
      </c>
      <c r="AE479" t="s">
        <v>10751</v>
      </c>
      <c r="AF479" t="s">
        <v>10751</v>
      </c>
      <c r="AG479" t="s">
        <v>10751</v>
      </c>
      <c r="AH479" t="s">
        <v>10751</v>
      </c>
      <c r="AI479" t="s">
        <v>10751</v>
      </c>
      <c r="AJ479" t="s">
        <v>10751</v>
      </c>
      <c r="AK479" t="s">
        <v>10751</v>
      </c>
      <c r="AL479" t="s">
        <v>10751</v>
      </c>
      <c r="AM479" t="s">
        <v>10751</v>
      </c>
      <c r="AN479" t="s">
        <v>10751</v>
      </c>
      <c r="AO479" t="s">
        <v>10751</v>
      </c>
      <c r="AP479" t="s">
        <v>10751</v>
      </c>
      <c r="AQ479" t="s">
        <v>10751</v>
      </c>
      <c r="AR479" t="s">
        <v>10751</v>
      </c>
      <c r="AS479" t="s">
        <v>10751</v>
      </c>
      <c r="AT479" t="s">
        <v>10751</v>
      </c>
      <c r="AU479" t="s">
        <v>10751</v>
      </c>
      <c r="AV479" t="s">
        <v>10751</v>
      </c>
      <c r="AW479" t="s">
        <v>10751</v>
      </c>
      <c r="AX479" t="s">
        <v>10751</v>
      </c>
      <c r="AY479" t="s">
        <v>10751</v>
      </c>
      <c r="AZ479" t="s">
        <v>10751</v>
      </c>
      <c r="BA479" t="s">
        <v>10751</v>
      </c>
      <c r="BB479" t="s">
        <v>10751</v>
      </c>
      <c r="BC479" t="s">
        <v>10751</v>
      </c>
      <c r="BD479" t="s">
        <v>10751</v>
      </c>
    </row>
    <row r="480" spans="1:56">
      <c r="A480" t="s">
        <v>10753</v>
      </c>
      <c r="B480">
        <v>6500</v>
      </c>
      <c r="C480">
        <v>2001</v>
      </c>
      <c r="D480" t="s">
        <v>10751</v>
      </c>
      <c r="E480" t="s">
        <v>10751</v>
      </c>
      <c r="F480" t="s">
        <v>10751</v>
      </c>
      <c r="H480" t="s">
        <v>10751</v>
      </c>
      <c r="I480" t="str">
        <f t="shared" si="14"/>
        <v/>
      </c>
      <c r="K480" t="s">
        <v>10751</v>
      </c>
      <c r="L480" t="s">
        <v>10751</v>
      </c>
      <c r="M480" t="s">
        <v>10751</v>
      </c>
      <c r="N480" t="s">
        <v>10751</v>
      </c>
      <c r="O480" t="s">
        <v>10751</v>
      </c>
      <c r="P480" t="s">
        <v>10751</v>
      </c>
      <c r="Q480" t="s">
        <v>10751</v>
      </c>
      <c r="R480" t="s">
        <v>10751</v>
      </c>
      <c r="S480" t="s">
        <v>10751</v>
      </c>
      <c r="T480" t="s">
        <v>10751</v>
      </c>
      <c r="U480" t="s">
        <v>10751</v>
      </c>
      <c r="V480" t="s">
        <v>10751</v>
      </c>
      <c r="W480" t="s">
        <v>10751</v>
      </c>
      <c r="X480" t="s">
        <v>10751</v>
      </c>
      <c r="Y480" t="s">
        <v>10751</v>
      </c>
      <c r="Z480" t="s">
        <v>10751</v>
      </c>
      <c r="AA480" t="s">
        <v>10751</v>
      </c>
      <c r="AB480" t="s">
        <v>10751</v>
      </c>
      <c r="AC480" t="s">
        <v>10751</v>
      </c>
      <c r="AD480" t="s">
        <v>10751</v>
      </c>
      <c r="AE480" t="s">
        <v>10751</v>
      </c>
      <c r="AF480" t="s">
        <v>10751</v>
      </c>
      <c r="AG480" t="s">
        <v>10751</v>
      </c>
      <c r="AH480" t="s">
        <v>10751</v>
      </c>
      <c r="AI480" t="s">
        <v>10751</v>
      </c>
      <c r="AJ480" t="s">
        <v>10751</v>
      </c>
      <c r="AK480" t="s">
        <v>10751</v>
      </c>
      <c r="AL480" t="s">
        <v>10751</v>
      </c>
      <c r="AM480" t="s">
        <v>10751</v>
      </c>
      <c r="AN480" t="s">
        <v>10751</v>
      </c>
      <c r="AO480" t="s">
        <v>10751</v>
      </c>
      <c r="AP480" t="s">
        <v>10751</v>
      </c>
      <c r="AQ480" t="s">
        <v>10751</v>
      </c>
      <c r="AR480" t="s">
        <v>10751</v>
      </c>
      <c r="AS480" t="s">
        <v>10751</v>
      </c>
      <c r="AT480" t="s">
        <v>10751</v>
      </c>
      <c r="AU480" t="s">
        <v>10751</v>
      </c>
      <c r="AV480" t="s">
        <v>10751</v>
      </c>
      <c r="AW480" t="s">
        <v>10751</v>
      </c>
      <c r="AX480" t="s">
        <v>10751</v>
      </c>
      <c r="AY480" t="s">
        <v>10751</v>
      </c>
      <c r="AZ480" t="s">
        <v>10751</v>
      </c>
      <c r="BA480" t="s">
        <v>10751</v>
      </c>
      <c r="BB480" t="s">
        <v>10751</v>
      </c>
      <c r="BC480" t="s">
        <v>10751</v>
      </c>
      <c r="BD480" t="s">
        <v>10751</v>
      </c>
    </row>
    <row r="481" spans="1:56">
      <c r="A481" t="s">
        <v>10753</v>
      </c>
      <c r="B481">
        <v>6500</v>
      </c>
      <c r="C481">
        <v>2002</v>
      </c>
      <c r="D481" t="s">
        <v>10751</v>
      </c>
      <c r="E481" t="s">
        <v>10751</v>
      </c>
      <c r="F481" t="s">
        <v>10751</v>
      </c>
      <c r="H481" t="s">
        <v>10751</v>
      </c>
      <c r="I481" t="str">
        <f t="shared" si="14"/>
        <v/>
      </c>
      <c r="K481" t="s">
        <v>10751</v>
      </c>
      <c r="L481" t="s">
        <v>10751</v>
      </c>
      <c r="M481" t="s">
        <v>10751</v>
      </c>
      <c r="N481" t="s">
        <v>10751</v>
      </c>
      <c r="O481" t="s">
        <v>10751</v>
      </c>
      <c r="P481" t="s">
        <v>10751</v>
      </c>
      <c r="Q481" t="s">
        <v>10751</v>
      </c>
      <c r="R481" t="s">
        <v>10751</v>
      </c>
      <c r="S481" t="s">
        <v>10751</v>
      </c>
      <c r="T481" t="s">
        <v>10751</v>
      </c>
      <c r="U481" t="s">
        <v>10751</v>
      </c>
      <c r="V481" t="s">
        <v>10751</v>
      </c>
      <c r="W481" t="s">
        <v>10751</v>
      </c>
      <c r="X481" t="s">
        <v>10751</v>
      </c>
      <c r="Y481" t="s">
        <v>10751</v>
      </c>
      <c r="Z481" t="s">
        <v>10751</v>
      </c>
      <c r="AA481" t="s">
        <v>10751</v>
      </c>
      <c r="AB481" t="s">
        <v>10751</v>
      </c>
      <c r="AC481" t="s">
        <v>10751</v>
      </c>
      <c r="AD481" t="s">
        <v>10751</v>
      </c>
      <c r="AE481" t="s">
        <v>10751</v>
      </c>
      <c r="AF481" t="s">
        <v>10751</v>
      </c>
      <c r="AG481" t="s">
        <v>10751</v>
      </c>
      <c r="AH481" t="s">
        <v>10751</v>
      </c>
      <c r="AI481" t="s">
        <v>10751</v>
      </c>
      <c r="AJ481" t="s">
        <v>10751</v>
      </c>
      <c r="AK481" t="s">
        <v>10751</v>
      </c>
      <c r="AL481" t="s">
        <v>10751</v>
      </c>
      <c r="AM481" t="s">
        <v>10751</v>
      </c>
      <c r="AN481" t="s">
        <v>10751</v>
      </c>
      <c r="AO481" t="s">
        <v>10751</v>
      </c>
      <c r="AP481" t="s">
        <v>10751</v>
      </c>
      <c r="AQ481" t="s">
        <v>10751</v>
      </c>
      <c r="AR481" t="s">
        <v>10751</v>
      </c>
      <c r="AS481" t="s">
        <v>10751</v>
      </c>
      <c r="AT481" t="s">
        <v>10751</v>
      </c>
      <c r="AU481" t="s">
        <v>10751</v>
      </c>
      <c r="AV481" t="s">
        <v>10751</v>
      </c>
      <c r="AW481" t="s">
        <v>10751</v>
      </c>
      <c r="AX481" t="s">
        <v>10751</v>
      </c>
      <c r="AY481" t="s">
        <v>10751</v>
      </c>
      <c r="AZ481" t="s">
        <v>10751</v>
      </c>
      <c r="BA481" t="s">
        <v>10751</v>
      </c>
      <c r="BB481" t="s">
        <v>10751</v>
      </c>
      <c r="BC481" t="s">
        <v>10751</v>
      </c>
      <c r="BD481" t="s">
        <v>10751</v>
      </c>
    </row>
    <row r="482" spans="1:56">
      <c r="A482" t="s">
        <v>10753</v>
      </c>
      <c r="B482">
        <v>6500</v>
      </c>
      <c r="C482">
        <v>2003</v>
      </c>
      <c r="D482" t="s">
        <v>10751</v>
      </c>
      <c r="E482" t="s">
        <v>10751</v>
      </c>
      <c r="F482" t="s">
        <v>10751</v>
      </c>
      <c r="H482" t="s">
        <v>10751</v>
      </c>
      <c r="I482" t="str">
        <f t="shared" si="14"/>
        <v/>
      </c>
      <c r="K482" t="s">
        <v>10751</v>
      </c>
      <c r="L482" t="s">
        <v>10751</v>
      </c>
      <c r="M482" t="s">
        <v>10751</v>
      </c>
      <c r="N482" t="s">
        <v>10751</v>
      </c>
      <c r="O482" t="s">
        <v>10751</v>
      </c>
      <c r="P482" t="s">
        <v>10751</v>
      </c>
      <c r="Q482" t="s">
        <v>10751</v>
      </c>
      <c r="R482" t="s">
        <v>10751</v>
      </c>
      <c r="S482" t="s">
        <v>10751</v>
      </c>
      <c r="T482" t="s">
        <v>10751</v>
      </c>
      <c r="U482" t="s">
        <v>10751</v>
      </c>
      <c r="V482" t="s">
        <v>10751</v>
      </c>
      <c r="W482" t="s">
        <v>10751</v>
      </c>
      <c r="X482" t="s">
        <v>10751</v>
      </c>
      <c r="Y482" t="s">
        <v>10751</v>
      </c>
      <c r="Z482" t="s">
        <v>10751</v>
      </c>
      <c r="AA482" t="s">
        <v>10751</v>
      </c>
      <c r="AB482" t="s">
        <v>10751</v>
      </c>
      <c r="AC482" t="s">
        <v>10751</v>
      </c>
      <c r="AD482" t="s">
        <v>10751</v>
      </c>
      <c r="AE482" t="s">
        <v>10751</v>
      </c>
      <c r="AF482" t="s">
        <v>10751</v>
      </c>
      <c r="AG482" t="s">
        <v>10751</v>
      </c>
      <c r="AH482" t="s">
        <v>10751</v>
      </c>
      <c r="AI482" t="s">
        <v>10751</v>
      </c>
      <c r="AJ482" t="s">
        <v>10751</v>
      </c>
      <c r="AK482" t="s">
        <v>10751</v>
      </c>
      <c r="AL482" t="s">
        <v>10751</v>
      </c>
      <c r="AM482" t="s">
        <v>10751</v>
      </c>
      <c r="AN482" t="s">
        <v>10751</v>
      </c>
      <c r="AO482" t="s">
        <v>10751</v>
      </c>
      <c r="AP482" t="s">
        <v>10751</v>
      </c>
      <c r="AQ482" t="s">
        <v>10751</v>
      </c>
      <c r="AR482" t="s">
        <v>10751</v>
      </c>
      <c r="AS482" t="s">
        <v>10751</v>
      </c>
      <c r="AT482" t="s">
        <v>10751</v>
      </c>
      <c r="AU482" t="s">
        <v>10751</v>
      </c>
      <c r="AV482" t="s">
        <v>10751</v>
      </c>
      <c r="AW482" t="s">
        <v>10751</v>
      </c>
      <c r="AX482" t="s">
        <v>10751</v>
      </c>
      <c r="AY482" t="s">
        <v>10751</v>
      </c>
      <c r="AZ482" t="s">
        <v>10751</v>
      </c>
      <c r="BA482" t="s">
        <v>10751</v>
      </c>
      <c r="BB482" t="s">
        <v>10751</v>
      </c>
      <c r="BC482" t="s">
        <v>10751</v>
      </c>
      <c r="BD482" t="s">
        <v>10751</v>
      </c>
    </row>
    <row r="483" spans="1:56">
      <c r="A483" t="s">
        <v>10753</v>
      </c>
      <c r="B483">
        <v>6500</v>
      </c>
      <c r="C483">
        <v>2004</v>
      </c>
      <c r="D483" t="s">
        <v>10751</v>
      </c>
      <c r="E483" t="s">
        <v>10751</v>
      </c>
      <c r="F483" t="s">
        <v>10751</v>
      </c>
      <c r="H483" t="s">
        <v>10751</v>
      </c>
      <c r="I483" t="str">
        <f t="shared" si="14"/>
        <v/>
      </c>
      <c r="K483" t="s">
        <v>10751</v>
      </c>
      <c r="L483" t="s">
        <v>10751</v>
      </c>
      <c r="M483" t="s">
        <v>10751</v>
      </c>
      <c r="N483" t="s">
        <v>10751</v>
      </c>
      <c r="O483" t="s">
        <v>10751</v>
      </c>
      <c r="P483" t="s">
        <v>10751</v>
      </c>
      <c r="Q483" t="s">
        <v>10751</v>
      </c>
      <c r="R483" t="s">
        <v>10751</v>
      </c>
      <c r="S483" t="s">
        <v>10751</v>
      </c>
      <c r="T483" t="s">
        <v>10751</v>
      </c>
      <c r="U483" t="s">
        <v>10751</v>
      </c>
      <c r="V483" t="s">
        <v>10751</v>
      </c>
      <c r="W483" t="s">
        <v>10751</v>
      </c>
      <c r="X483" t="s">
        <v>10751</v>
      </c>
      <c r="Y483" t="s">
        <v>10751</v>
      </c>
      <c r="Z483" t="s">
        <v>10751</v>
      </c>
      <c r="AA483" t="s">
        <v>10751</v>
      </c>
      <c r="AB483" t="s">
        <v>10751</v>
      </c>
      <c r="AC483" t="s">
        <v>10751</v>
      </c>
      <c r="AD483" t="s">
        <v>10751</v>
      </c>
      <c r="AE483" t="s">
        <v>10751</v>
      </c>
      <c r="AF483" t="s">
        <v>10751</v>
      </c>
      <c r="AG483" t="s">
        <v>10751</v>
      </c>
      <c r="AH483" t="s">
        <v>10751</v>
      </c>
      <c r="AI483" t="s">
        <v>10751</v>
      </c>
      <c r="AJ483" t="s">
        <v>10751</v>
      </c>
      <c r="AK483" t="s">
        <v>10751</v>
      </c>
      <c r="AL483" t="s">
        <v>10751</v>
      </c>
      <c r="AM483" t="s">
        <v>10751</v>
      </c>
      <c r="AN483" t="s">
        <v>10751</v>
      </c>
      <c r="AO483" t="s">
        <v>10751</v>
      </c>
      <c r="AP483" t="s">
        <v>10751</v>
      </c>
      <c r="AQ483" t="s">
        <v>10751</v>
      </c>
      <c r="AR483" t="s">
        <v>10751</v>
      </c>
      <c r="AS483" t="s">
        <v>10751</v>
      </c>
      <c r="AT483" t="s">
        <v>10751</v>
      </c>
      <c r="AU483" t="s">
        <v>10751</v>
      </c>
      <c r="AV483" t="s">
        <v>10751</v>
      </c>
      <c r="AW483" t="s">
        <v>10751</v>
      </c>
      <c r="AX483" t="s">
        <v>10751</v>
      </c>
      <c r="AY483" t="s">
        <v>10751</v>
      </c>
      <c r="AZ483" t="s">
        <v>10751</v>
      </c>
      <c r="BA483" t="s">
        <v>10751</v>
      </c>
      <c r="BB483" t="s">
        <v>10751</v>
      </c>
      <c r="BC483" t="s">
        <v>10751</v>
      </c>
      <c r="BD483" t="s">
        <v>10751</v>
      </c>
    </row>
    <row r="484" spans="1:56">
      <c r="A484" t="s">
        <v>10753</v>
      </c>
      <c r="B484">
        <v>6500</v>
      </c>
      <c r="C484">
        <v>2005</v>
      </c>
      <c r="D484" t="s">
        <v>10751</v>
      </c>
      <c r="E484" t="s">
        <v>10751</v>
      </c>
      <c r="F484" t="s">
        <v>10751</v>
      </c>
      <c r="H484" t="s">
        <v>10751</v>
      </c>
      <c r="I484" t="str">
        <f t="shared" si="14"/>
        <v/>
      </c>
      <c r="K484" t="s">
        <v>10751</v>
      </c>
      <c r="L484" t="s">
        <v>10751</v>
      </c>
      <c r="M484" t="s">
        <v>10751</v>
      </c>
      <c r="N484" t="s">
        <v>10751</v>
      </c>
      <c r="O484" t="s">
        <v>10751</v>
      </c>
      <c r="P484" t="s">
        <v>10751</v>
      </c>
      <c r="Q484" t="s">
        <v>10751</v>
      </c>
      <c r="R484" t="s">
        <v>10751</v>
      </c>
      <c r="S484" t="s">
        <v>10751</v>
      </c>
      <c r="T484" t="s">
        <v>10751</v>
      </c>
      <c r="U484" t="s">
        <v>10751</v>
      </c>
      <c r="V484" t="s">
        <v>10751</v>
      </c>
      <c r="W484" t="s">
        <v>10751</v>
      </c>
      <c r="X484" t="s">
        <v>10751</v>
      </c>
      <c r="Y484" t="s">
        <v>10751</v>
      </c>
      <c r="Z484" t="s">
        <v>10751</v>
      </c>
      <c r="AA484" t="s">
        <v>10751</v>
      </c>
      <c r="AB484" t="s">
        <v>10751</v>
      </c>
      <c r="AC484" t="s">
        <v>10751</v>
      </c>
      <c r="AD484" t="s">
        <v>10751</v>
      </c>
      <c r="AE484" t="s">
        <v>10751</v>
      </c>
      <c r="AF484" t="s">
        <v>10751</v>
      </c>
      <c r="AG484" t="s">
        <v>10751</v>
      </c>
      <c r="AH484" t="s">
        <v>10751</v>
      </c>
      <c r="AI484" t="s">
        <v>10751</v>
      </c>
      <c r="AJ484" t="s">
        <v>10751</v>
      </c>
      <c r="AK484" t="s">
        <v>10751</v>
      </c>
      <c r="AL484" t="s">
        <v>10751</v>
      </c>
      <c r="AM484" t="s">
        <v>10751</v>
      </c>
      <c r="AN484" t="s">
        <v>10751</v>
      </c>
      <c r="AO484" t="s">
        <v>10751</v>
      </c>
      <c r="AP484" t="s">
        <v>10751</v>
      </c>
      <c r="AQ484" t="s">
        <v>10751</v>
      </c>
      <c r="AR484" t="s">
        <v>10751</v>
      </c>
      <c r="AS484" t="s">
        <v>10751</v>
      </c>
      <c r="AT484" t="s">
        <v>10751</v>
      </c>
      <c r="AU484" t="s">
        <v>10751</v>
      </c>
      <c r="AV484" t="s">
        <v>10751</v>
      </c>
      <c r="AW484" t="s">
        <v>10751</v>
      </c>
      <c r="AX484" t="s">
        <v>10751</v>
      </c>
      <c r="AY484" t="s">
        <v>10751</v>
      </c>
      <c r="AZ484" t="s">
        <v>10751</v>
      </c>
      <c r="BA484" t="s">
        <v>10751</v>
      </c>
      <c r="BB484" t="s">
        <v>10751</v>
      </c>
      <c r="BC484" t="s">
        <v>10751</v>
      </c>
      <c r="BD484" t="s">
        <v>10751</v>
      </c>
    </row>
    <row r="485" spans="1:56">
      <c r="A485" t="s">
        <v>10753</v>
      </c>
      <c r="B485">
        <v>6500</v>
      </c>
      <c r="C485">
        <v>2006</v>
      </c>
      <c r="D485" t="s">
        <v>10751</v>
      </c>
      <c r="E485" t="s">
        <v>10751</v>
      </c>
      <c r="F485" t="s">
        <v>10751</v>
      </c>
      <c r="H485" t="s">
        <v>10751</v>
      </c>
      <c r="I485" t="str">
        <f t="shared" si="14"/>
        <v/>
      </c>
      <c r="K485" t="s">
        <v>10751</v>
      </c>
      <c r="L485" t="s">
        <v>10751</v>
      </c>
      <c r="M485" t="s">
        <v>10751</v>
      </c>
      <c r="N485" t="s">
        <v>10751</v>
      </c>
      <c r="O485" t="s">
        <v>10751</v>
      </c>
      <c r="P485" t="s">
        <v>10751</v>
      </c>
      <c r="Q485" t="s">
        <v>10751</v>
      </c>
      <c r="R485" t="s">
        <v>10751</v>
      </c>
      <c r="S485" t="s">
        <v>10751</v>
      </c>
      <c r="T485" t="s">
        <v>10751</v>
      </c>
      <c r="U485" t="s">
        <v>10751</v>
      </c>
      <c r="V485" t="s">
        <v>10751</v>
      </c>
      <c r="W485" t="s">
        <v>10751</v>
      </c>
      <c r="X485" t="s">
        <v>10751</v>
      </c>
      <c r="Y485" t="s">
        <v>10751</v>
      </c>
      <c r="Z485" t="s">
        <v>10751</v>
      </c>
      <c r="AA485" t="s">
        <v>10751</v>
      </c>
      <c r="AB485" t="s">
        <v>10751</v>
      </c>
      <c r="AC485" t="s">
        <v>10751</v>
      </c>
      <c r="AD485" t="s">
        <v>10751</v>
      </c>
      <c r="AE485" t="s">
        <v>10751</v>
      </c>
      <c r="AF485" t="s">
        <v>10751</v>
      </c>
      <c r="AG485" t="s">
        <v>10751</v>
      </c>
      <c r="AH485" t="s">
        <v>10751</v>
      </c>
      <c r="AI485" t="s">
        <v>10751</v>
      </c>
      <c r="AJ485" t="s">
        <v>10751</v>
      </c>
      <c r="AK485" t="s">
        <v>10751</v>
      </c>
      <c r="AL485" t="s">
        <v>10751</v>
      </c>
      <c r="AM485" t="s">
        <v>10751</v>
      </c>
      <c r="AN485" t="s">
        <v>10751</v>
      </c>
      <c r="AO485" t="s">
        <v>10751</v>
      </c>
      <c r="AP485" t="s">
        <v>10751</v>
      </c>
      <c r="AQ485" t="s">
        <v>10751</v>
      </c>
      <c r="AR485" t="s">
        <v>10751</v>
      </c>
      <c r="AS485" t="s">
        <v>10751</v>
      </c>
      <c r="AT485" t="s">
        <v>10751</v>
      </c>
      <c r="AU485" t="s">
        <v>10751</v>
      </c>
      <c r="AV485" t="s">
        <v>10751</v>
      </c>
      <c r="AW485" t="s">
        <v>10751</v>
      </c>
      <c r="AX485" t="s">
        <v>10751</v>
      </c>
      <c r="AY485" t="s">
        <v>10751</v>
      </c>
      <c r="AZ485" t="s">
        <v>10751</v>
      </c>
      <c r="BA485" t="s">
        <v>10751</v>
      </c>
      <c r="BB485" t="s">
        <v>10751</v>
      </c>
      <c r="BC485" t="s">
        <v>10751</v>
      </c>
      <c r="BD485" t="s">
        <v>10751</v>
      </c>
    </row>
    <row r="486" spans="1:56">
      <c r="A486" t="s">
        <v>10753</v>
      </c>
      <c r="B486">
        <v>6500</v>
      </c>
      <c r="C486">
        <v>2007</v>
      </c>
      <c r="D486" t="s">
        <v>10751</v>
      </c>
      <c r="E486" t="s">
        <v>10751</v>
      </c>
      <c r="F486" t="s">
        <v>10751</v>
      </c>
      <c r="H486" t="s">
        <v>10751</v>
      </c>
      <c r="I486" t="str">
        <f t="shared" si="14"/>
        <v/>
      </c>
      <c r="K486" t="s">
        <v>10751</v>
      </c>
      <c r="L486" t="s">
        <v>10751</v>
      </c>
      <c r="M486" t="s">
        <v>10751</v>
      </c>
      <c r="N486" t="s">
        <v>10751</v>
      </c>
      <c r="O486" t="s">
        <v>10751</v>
      </c>
      <c r="P486" t="s">
        <v>10751</v>
      </c>
      <c r="Q486" t="s">
        <v>10751</v>
      </c>
      <c r="R486" t="s">
        <v>10751</v>
      </c>
      <c r="S486" t="s">
        <v>10751</v>
      </c>
      <c r="T486" t="s">
        <v>10751</v>
      </c>
      <c r="U486" t="s">
        <v>10751</v>
      </c>
      <c r="V486" t="s">
        <v>10751</v>
      </c>
      <c r="W486" t="s">
        <v>10751</v>
      </c>
      <c r="X486" t="s">
        <v>10751</v>
      </c>
      <c r="Y486" t="s">
        <v>10751</v>
      </c>
      <c r="Z486" t="s">
        <v>10751</v>
      </c>
      <c r="AA486" t="s">
        <v>10751</v>
      </c>
      <c r="AB486" t="s">
        <v>10751</v>
      </c>
      <c r="AC486" t="s">
        <v>10751</v>
      </c>
      <c r="AD486" t="s">
        <v>10751</v>
      </c>
      <c r="AE486" t="s">
        <v>10751</v>
      </c>
      <c r="AF486" t="s">
        <v>10751</v>
      </c>
      <c r="AG486" t="s">
        <v>10751</v>
      </c>
      <c r="AH486" t="s">
        <v>10751</v>
      </c>
      <c r="AI486" t="s">
        <v>10751</v>
      </c>
      <c r="AJ486" t="s">
        <v>10751</v>
      </c>
      <c r="AK486" t="s">
        <v>10751</v>
      </c>
      <c r="AL486" t="s">
        <v>10751</v>
      </c>
      <c r="AM486" t="s">
        <v>10751</v>
      </c>
      <c r="AN486" t="s">
        <v>10751</v>
      </c>
      <c r="AO486" t="s">
        <v>10751</v>
      </c>
      <c r="AP486" t="s">
        <v>10751</v>
      </c>
      <c r="AQ486" t="s">
        <v>10751</v>
      </c>
      <c r="AR486" t="s">
        <v>10751</v>
      </c>
      <c r="AS486" t="s">
        <v>10751</v>
      </c>
      <c r="AT486" t="s">
        <v>10751</v>
      </c>
      <c r="AU486" t="s">
        <v>10751</v>
      </c>
      <c r="AV486" t="s">
        <v>10751</v>
      </c>
      <c r="AW486" t="s">
        <v>10751</v>
      </c>
      <c r="AX486" t="s">
        <v>10751</v>
      </c>
      <c r="AY486" t="s">
        <v>10751</v>
      </c>
      <c r="AZ486" t="s">
        <v>10751</v>
      </c>
      <c r="BA486" t="s">
        <v>10751</v>
      </c>
      <c r="BB486" t="s">
        <v>10751</v>
      </c>
      <c r="BC486" t="s">
        <v>10751</v>
      </c>
      <c r="BD486" t="s">
        <v>10751</v>
      </c>
    </row>
    <row r="487" spans="1:56">
      <c r="A487" t="s">
        <v>10753</v>
      </c>
      <c r="B487">
        <v>6500</v>
      </c>
      <c r="C487">
        <v>2008</v>
      </c>
      <c r="D487">
        <v>40</v>
      </c>
      <c r="E487">
        <v>2.9030000000000002E-3</v>
      </c>
      <c r="F487">
        <v>18.404900000000001</v>
      </c>
      <c r="H487">
        <v>14.947469999999999</v>
      </c>
      <c r="I487">
        <f t="shared" si="14"/>
        <v>4.3392505409999997E-2</v>
      </c>
      <c r="K487">
        <v>12.511010000000001</v>
      </c>
      <c r="L487">
        <v>17.521629999999998</v>
      </c>
      <c r="M487">
        <v>594.54861000000005</v>
      </c>
      <c r="N487">
        <v>710.33414000000005</v>
      </c>
      <c r="O487">
        <v>507.20161999999999</v>
      </c>
      <c r="P487">
        <v>56.64479</v>
      </c>
      <c r="Q487">
        <v>344.21879999999999</v>
      </c>
      <c r="R487">
        <v>375.24810000000002</v>
      </c>
      <c r="S487">
        <v>7.9088000000000003</v>
      </c>
      <c r="T487">
        <v>1.0899540000000001</v>
      </c>
      <c r="U487">
        <v>5.7729999999999997E-2</v>
      </c>
      <c r="V487">
        <v>48.61994</v>
      </c>
      <c r="W487" t="s">
        <v>10751</v>
      </c>
      <c r="X487">
        <v>1</v>
      </c>
      <c r="Y487" t="s">
        <v>10751</v>
      </c>
      <c r="Z487" t="s">
        <v>10751</v>
      </c>
      <c r="AA487" t="s">
        <v>10751</v>
      </c>
      <c r="AB487">
        <v>1</v>
      </c>
      <c r="AC487" t="s">
        <v>10751</v>
      </c>
      <c r="AD487" t="s">
        <v>10751</v>
      </c>
      <c r="AE487" t="s">
        <v>10751</v>
      </c>
      <c r="AF487" t="s">
        <v>10751</v>
      </c>
      <c r="AG487">
        <v>1</v>
      </c>
      <c r="AH487" t="s">
        <v>10751</v>
      </c>
      <c r="AI487" t="s">
        <v>10751</v>
      </c>
      <c r="AJ487" t="s">
        <v>10751</v>
      </c>
      <c r="AK487" t="s">
        <v>10751</v>
      </c>
      <c r="AL487" t="s">
        <v>10751</v>
      </c>
      <c r="AM487" t="s">
        <v>10751</v>
      </c>
      <c r="AN487" t="s">
        <v>10751</v>
      </c>
      <c r="AO487" t="s">
        <v>10751</v>
      </c>
      <c r="AP487">
        <v>1</v>
      </c>
      <c r="AQ487" t="s">
        <v>10751</v>
      </c>
      <c r="AR487" t="s">
        <v>10751</v>
      </c>
      <c r="AS487" t="s">
        <v>10751</v>
      </c>
      <c r="AT487">
        <v>1</v>
      </c>
      <c r="AU487">
        <v>1</v>
      </c>
      <c r="AV487">
        <v>5.7</v>
      </c>
      <c r="AW487" t="s">
        <v>10751</v>
      </c>
      <c r="AX487">
        <v>8</v>
      </c>
      <c r="AY487" t="s">
        <v>10751</v>
      </c>
      <c r="AZ487">
        <v>0.254</v>
      </c>
      <c r="BA487">
        <v>0.746</v>
      </c>
      <c r="BB487" t="s">
        <v>10751</v>
      </c>
      <c r="BC487" t="s">
        <v>10751</v>
      </c>
      <c r="BD487" t="s">
        <v>10751</v>
      </c>
    </row>
    <row r="488" spans="1:56">
      <c r="A488" t="s">
        <v>10753</v>
      </c>
      <c r="B488">
        <v>6500</v>
      </c>
      <c r="C488">
        <v>2009</v>
      </c>
      <c r="D488">
        <v>4</v>
      </c>
      <c r="E488">
        <v>4.4700000000000002E-4</v>
      </c>
      <c r="F488">
        <v>18.33258</v>
      </c>
      <c r="H488">
        <v>14.90058</v>
      </c>
      <c r="I488">
        <f t="shared" si="14"/>
        <v>6.6605592600000006E-3</v>
      </c>
      <c r="K488">
        <v>12.444839999999999</v>
      </c>
      <c r="L488">
        <v>17.506689999999999</v>
      </c>
      <c r="M488">
        <v>596.41958999999997</v>
      </c>
      <c r="N488">
        <v>714.11145999999997</v>
      </c>
      <c r="O488">
        <v>507.63449000000003</v>
      </c>
      <c r="P488">
        <v>50.462879999999998</v>
      </c>
      <c r="Q488">
        <v>346</v>
      </c>
      <c r="R488">
        <v>382.95769999999999</v>
      </c>
      <c r="S488">
        <v>7.5350999999999999</v>
      </c>
      <c r="T488">
        <v>1.106814</v>
      </c>
      <c r="U488">
        <v>5.8916999999999997E-2</v>
      </c>
      <c r="V488">
        <v>48.42756</v>
      </c>
      <c r="W488" t="s">
        <v>10751</v>
      </c>
      <c r="X488">
        <v>1</v>
      </c>
      <c r="Y488" t="s">
        <v>10751</v>
      </c>
      <c r="Z488" t="s">
        <v>10751</v>
      </c>
      <c r="AA488" t="s">
        <v>10751</v>
      </c>
      <c r="AB488">
        <v>1</v>
      </c>
      <c r="AC488" t="s">
        <v>10751</v>
      </c>
      <c r="AD488" t="s">
        <v>10751</v>
      </c>
      <c r="AE488" t="s">
        <v>10751</v>
      </c>
      <c r="AF488" t="s">
        <v>10751</v>
      </c>
      <c r="AG488">
        <v>1</v>
      </c>
      <c r="AH488" t="s">
        <v>10751</v>
      </c>
      <c r="AI488" t="s">
        <v>10751</v>
      </c>
      <c r="AJ488" t="s">
        <v>10751</v>
      </c>
      <c r="AK488" t="s">
        <v>10751</v>
      </c>
      <c r="AL488" t="s">
        <v>10751</v>
      </c>
      <c r="AM488" t="s">
        <v>10751</v>
      </c>
      <c r="AN488" t="s">
        <v>10751</v>
      </c>
      <c r="AO488" t="s">
        <v>10751</v>
      </c>
      <c r="AP488">
        <v>1</v>
      </c>
      <c r="AQ488" t="s">
        <v>10751</v>
      </c>
      <c r="AR488" t="s">
        <v>10751</v>
      </c>
      <c r="AS488" t="s">
        <v>10751</v>
      </c>
      <c r="AT488">
        <v>1</v>
      </c>
      <c r="AU488">
        <v>1</v>
      </c>
      <c r="AV488">
        <v>6</v>
      </c>
      <c r="AW488" t="s">
        <v>10751</v>
      </c>
      <c r="AX488">
        <v>8</v>
      </c>
      <c r="AY488" t="s">
        <v>10751</v>
      </c>
      <c r="AZ488" t="s">
        <v>10751</v>
      </c>
      <c r="BA488">
        <v>1</v>
      </c>
      <c r="BB488" t="s">
        <v>10751</v>
      </c>
      <c r="BC488" t="s">
        <v>10751</v>
      </c>
      <c r="BD488" t="s">
        <v>10751</v>
      </c>
    </row>
    <row r="489" spans="1:56">
      <c r="A489" t="s">
        <v>10753</v>
      </c>
      <c r="B489">
        <v>6500</v>
      </c>
      <c r="C489">
        <v>2010</v>
      </c>
      <c r="D489">
        <v>36</v>
      </c>
      <c r="E489">
        <v>3.2799999999999999E-3</v>
      </c>
      <c r="F489">
        <v>18.42135</v>
      </c>
      <c r="H489">
        <v>14.923690000000001</v>
      </c>
      <c r="I489">
        <f t="shared" si="14"/>
        <v>4.89497032E-2</v>
      </c>
      <c r="K489">
        <v>12.592969999999999</v>
      </c>
      <c r="L489">
        <v>17.34552</v>
      </c>
      <c r="M489">
        <v>595.49614999999994</v>
      </c>
      <c r="N489">
        <v>705.71127000000001</v>
      </c>
      <c r="O489">
        <v>512.35140999999999</v>
      </c>
      <c r="P489">
        <v>55.655389999999997</v>
      </c>
      <c r="Q489">
        <v>336.84960000000001</v>
      </c>
      <c r="R489">
        <v>341.32549999999998</v>
      </c>
      <c r="S489">
        <v>8.1959999999999997</v>
      </c>
      <c r="T489">
        <v>1.0114650000000001</v>
      </c>
      <c r="U489">
        <v>5.2512000000000003E-2</v>
      </c>
      <c r="V489">
        <v>48.547350000000002</v>
      </c>
      <c r="W489" t="s">
        <v>10751</v>
      </c>
      <c r="X489">
        <v>0.85599999999999998</v>
      </c>
      <c r="Y489">
        <v>0.14399999999999999</v>
      </c>
      <c r="Z489" t="s">
        <v>10751</v>
      </c>
      <c r="AA489" t="s">
        <v>10751</v>
      </c>
      <c r="AB489">
        <v>1</v>
      </c>
      <c r="AC489" t="s">
        <v>10751</v>
      </c>
      <c r="AD489" t="s">
        <v>10751</v>
      </c>
      <c r="AE489" t="s">
        <v>10751</v>
      </c>
      <c r="AF489" t="s">
        <v>10751</v>
      </c>
      <c r="AG489">
        <v>1</v>
      </c>
      <c r="AH489" t="s">
        <v>10751</v>
      </c>
      <c r="AI489" t="s">
        <v>10751</v>
      </c>
      <c r="AJ489" t="s">
        <v>10751</v>
      </c>
      <c r="AK489" t="s">
        <v>10751</v>
      </c>
      <c r="AL489" t="s">
        <v>10751</v>
      </c>
      <c r="AM489" t="s">
        <v>10751</v>
      </c>
      <c r="AN489" t="s">
        <v>10751</v>
      </c>
      <c r="AO489" t="s">
        <v>10751</v>
      </c>
      <c r="AP489">
        <v>1</v>
      </c>
      <c r="AQ489" t="s">
        <v>10751</v>
      </c>
      <c r="AR489" t="s">
        <v>10751</v>
      </c>
      <c r="AS489" t="s">
        <v>10751</v>
      </c>
      <c r="AT489">
        <v>1</v>
      </c>
      <c r="AU489">
        <v>0.44500000000000001</v>
      </c>
      <c r="AV489">
        <v>6</v>
      </c>
      <c r="AW489" t="s">
        <v>10751</v>
      </c>
      <c r="AX489">
        <v>8</v>
      </c>
      <c r="AY489" t="s">
        <v>10751</v>
      </c>
      <c r="AZ489" t="s">
        <v>10751</v>
      </c>
      <c r="BA489">
        <v>1</v>
      </c>
      <c r="BB489" t="s">
        <v>10751</v>
      </c>
      <c r="BC489" t="s">
        <v>10751</v>
      </c>
      <c r="BD489" t="s">
        <v>10751</v>
      </c>
    </row>
    <row r="490" spans="1:56">
      <c r="A490" t="s">
        <v>10753</v>
      </c>
      <c r="B490">
        <v>6500</v>
      </c>
      <c r="C490">
        <v>2011</v>
      </c>
      <c r="D490">
        <v>77</v>
      </c>
      <c r="E490">
        <v>6.3860000000000002E-3</v>
      </c>
      <c r="F490">
        <v>18.576460000000001</v>
      </c>
      <c r="H490">
        <v>15.14654</v>
      </c>
      <c r="I490">
        <f t="shared" si="14"/>
        <v>9.6725804440000007E-2</v>
      </c>
      <c r="K490">
        <v>12.750069999999999</v>
      </c>
      <c r="L490">
        <v>17.649039999999999</v>
      </c>
      <c r="M490">
        <v>586.73481000000004</v>
      </c>
      <c r="N490">
        <v>697.01594999999998</v>
      </c>
      <c r="O490">
        <v>503.54025999999999</v>
      </c>
      <c r="P490">
        <v>58.016939999999998</v>
      </c>
      <c r="Q490">
        <v>348.3175</v>
      </c>
      <c r="R490">
        <v>353.31</v>
      </c>
      <c r="S490">
        <v>8.0378000000000007</v>
      </c>
      <c r="T490">
        <v>1.0113570000000001</v>
      </c>
      <c r="U490">
        <v>5.4355000000000001E-2</v>
      </c>
      <c r="V490">
        <v>49.325510000000001</v>
      </c>
      <c r="W490" t="s">
        <v>10751</v>
      </c>
      <c r="X490">
        <v>0.91500000000000004</v>
      </c>
      <c r="Y490">
        <v>8.5000000000000006E-2</v>
      </c>
      <c r="Z490" t="s">
        <v>10751</v>
      </c>
      <c r="AA490" t="s">
        <v>10751</v>
      </c>
      <c r="AB490">
        <v>0.98699999999999999</v>
      </c>
      <c r="AC490">
        <v>1.2999999999999999E-2</v>
      </c>
      <c r="AD490" t="s">
        <v>10751</v>
      </c>
      <c r="AE490" t="s">
        <v>10751</v>
      </c>
      <c r="AF490" t="s">
        <v>10751</v>
      </c>
      <c r="AG490">
        <v>1</v>
      </c>
      <c r="AH490" t="s">
        <v>10751</v>
      </c>
      <c r="AI490" t="s">
        <v>10751</v>
      </c>
      <c r="AJ490" t="s">
        <v>10751</v>
      </c>
      <c r="AK490" t="s">
        <v>10751</v>
      </c>
      <c r="AL490" t="s">
        <v>10751</v>
      </c>
      <c r="AM490" t="s">
        <v>10751</v>
      </c>
      <c r="AN490" t="s">
        <v>10751</v>
      </c>
      <c r="AO490">
        <v>1.2999999999999999E-2</v>
      </c>
      <c r="AP490">
        <v>0.98699999999999999</v>
      </c>
      <c r="AQ490" t="s">
        <v>10751</v>
      </c>
      <c r="AR490" t="s">
        <v>10751</v>
      </c>
      <c r="AS490">
        <v>0.313</v>
      </c>
      <c r="AT490">
        <v>0.68400000000000005</v>
      </c>
      <c r="AU490">
        <v>1</v>
      </c>
      <c r="AV490">
        <v>6</v>
      </c>
      <c r="AW490" t="s">
        <v>10751</v>
      </c>
      <c r="AX490">
        <v>8</v>
      </c>
      <c r="AY490" t="s">
        <v>10751</v>
      </c>
      <c r="AZ490" t="s">
        <v>10751</v>
      </c>
      <c r="BA490">
        <v>0.98699999999999999</v>
      </c>
      <c r="BB490" t="s">
        <v>10751</v>
      </c>
      <c r="BC490" t="s">
        <v>10751</v>
      </c>
      <c r="BD490" t="s">
        <v>10751</v>
      </c>
    </row>
    <row r="491" spans="1:56">
      <c r="A491" t="s">
        <v>10753</v>
      </c>
      <c r="B491">
        <v>6500</v>
      </c>
      <c r="C491">
        <v>2012</v>
      </c>
      <c r="D491">
        <v>61</v>
      </c>
      <c r="E491">
        <v>4.5129999999999997E-3</v>
      </c>
      <c r="F491">
        <v>18.58736</v>
      </c>
      <c r="H491">
        <v>15.14059</v>
      </c>
      <c r="I491">
        <f t="shared" si="14"/>
        <v>6.8329482669999997E-2</v>
      </c>
      <c r="K491">
        <v>12.786519999999999</v>
      </c>
      <c r="L491">
        <v>17.582560000000001</v>
      </c>
      <c r="M491">
        <v>586.96538999999996</v>
      </c>
      <c r="N491">
        <v>695.02877999999998</v>
      </c>
      <c r="O491">
        <v>505.44389000000001</v>
      </c>
      <c r="P491">
        <v>58.837069999999997</v>
      </c>
      <c r="Q491">
        <v>343.56189999999998</v>
      </c>
      <c r="R491">
        <v>343.88729999999998</v>
      </c>
      <c r="S491">
        <v>8.18</v>
      </c>
      <c r="T491">
        <v>0.99824000000000002</v>
      </c>
      <c r="U491">
        <v>5.2906000000000002E-2</v>
      </c>
      <c r="V491">
        <v>49.305399999999999</v>
      </c>
      <c r="W491" t="s">
        <v>10751</v>
      </c>
      <c r="X491">
        <v>0.88700000000000001</v>
      </c>
      <c r="Y491">
        <v>0.113</v>
      </c>
      <c r="Z491" t="s">
        <v>10751</v>
      </c>
      <c r="AA491" t="s">
        <v>10751</v>
      </c>
      <c r="AB491">
        <v>0.98799999999999999</v>
      </c>
      <c r="AC491">
        <v>1.2E-2</v>
      </c>
      <c r="AD491" t="s">
        <v>10751</v>
      </c>
      <c r="AE491" t="s">
        <v>10751</v>
      </c>
      <c r="AF491" t="s">
        <v>10751</v>
      </c>
      <c r="AG491">
        <v>1</v>
      </c>
      <c r="AH491" t="s">
        <v>10751</v>
      </c>
      <c r="AI491" t="s">
        <v>10751</v>
      </c>
      <c r="AJ491" t="s">
        <v>10751</v>
      </c>
      <c r="AK491" t="s">
        <v>10751</v>
      </c>
      <c r="AL491" t="s">
        <v>10751</v>
      </c>
      <c r="AM491" t="s">
        <v>10751</v>
      </c>
      <c r="AN491" t="s">
        <v>10751</v>
      </c>
      <c r="AO491">
        <v>1.2E-2</v>
      </c>
      <c r="AP491">
        <v>0.98799999999999999</v>
      </c>
      <c r="AQ491" t="s">
        <v>10751</v>
      </c>
      <c r="AR491" t="s">
        <v>10751</v>
      </c>
      <c r="AS491">
        <v>0.249</v>
      </c>
      <c r="AT491">
        <v>0.748</v>
      </c>
      <c r="AU491">
        <v>1</v>
      </c>
      <c r="AV491">
        <v>6</v>
      </c>
      <c r="AW491" t="s">
        <v>10751</v>
      </c>
      <c r="AX491">
        <v>8</v>
      </c>
      <c r="AY491" t="s">
        <v>10751</v>
      </c>
      <c r="AZ491" t="s">
        <v>10751</v>
      </c>
      <c r="BA491">
        <v>0.98799999999999999</v>
      </c>
      <c r="BB491" t="s">
        <v>10751</v>
      </c>
      <c r="BC491" t="s">
        <v>10751</v>
      </c>
      <c r="BD491" t="s">
        <v>10751</v>
      </c>
    </row>
    <row r="492" spans="1:56">
      <c r="A492" t="s">
        <v>10753</v>
      </c>
      <c r="B492">
        <v>6500</v>
      </c>
      <c r="C492">
        <v>2013</v>
      </c>
      <c r="D492">
        <v>69</v>
      </c>
      <c r="E492">
        <v>4.5139999999999998E-3</v>
      </c>
      <c r="F492">
        <v>18.48321</v>
      </c>
      <c r="H492">
        <v>15.067539999999999</v>
      </c>
      <c r="I492">
        <f t="shared" si="14"/>
        <v>6.8014875559999993E-2</v>
      </c>
      <c r="K492">
        <v>12.703889999999999</v>
      </c>
      <c r="L492">
        <v>17.527709999999999</v>
      </c>
      <c r="M492">
        <v>589.81087000000002</v>
      </c>
      <c r="N492">
        <v>699.54935999999998</v>
      </c>
      <c r="O492">
        <v>507.02569</v>
      </c>
      <c r="P492">
        <v>58.098109999999998</v>
      </c>
      <c r="Q492">
        <v>347.33539999999999</v>
      </c>
      <c r="R492">
        <v>353.09059999999999</v>
      </c>
      <c r="S492">
        <v>8.0471000000000004</v>
      </c>
      <c r="T492">
        <v>1.013722</v>
      </c>
      <c r="U492">
        <v>5.4322000000000002E-2</v>
      </c>
      <c r="V492">
        <v>49.058079999999997</v>
      </c>
      <c r="W492" t="s">
        <v>10751</v>
      </c>
      <c r="X492">
        <v>0.90700000000000003</v>
      </c>
      <c r="Y492">
        <v>9.2999999999999999E-2</v>
      </c>
      <c r="Z492" t="s">
        <v>10751</v>
      </c>
      <c r="AA492" t="s">
        <v>10751</v>
      </c>
      <c r="AB492">
        <v>0.99</v>
      </c>
      <c r="AC492">
        <v>0.01</v>
      </c>
      <c r="AD492" t="s">
        <v>10751</v>
      </c>
      <c r="AE492" t="s">
        <v>10751</v>
      </c>
      <c r="AF492" t="s">
        <v>10751</v>
      </c>
      <c r="AG492">
        <v>1</v>
      </c>
      <c r="AH492" t="s">
        <v>10751</v>
      </c>
      <c r="AI492" t="s">
        <v>10751</v>
      </c>
      <c r="AJ492" t="s">
        <v>10751</v>
      </c>
      <c r="AK492" t="s">
        <v>10751</v>
      </c>
      <c r="AL492" t="s">
        <v>10751</v>
      </c>
      <c r="AM492" t="s">
        <v>10751</v>
      </c>
      <c r="AN492" t="s">
        <v>10751</v>
      </c>
      <c r="AO492">
        <v>0.01</v>
      </c>
      <c r="AP492">
        <v>0.99</v>
      </c>
      <c r="AQ492" t="s">
        <v>10751</v>
      </c>
      <c r="AR492" t="s">
        <v>10751</v>
      </c>
      <c r="AS492">
        <v>0.28599999999999998</v>
      </c>
      <c r="AT492">
        <v>0.71099999999999997</v>
      </c>
      <c r="AU492">
        <v>1</v>
      </c>
      <c r="AV492">
        <v>6</v>
      </c>
      <c r="AW492" t="s">
        <v>10751</v>
      </c>
      <c r="AX492">
        <v>8</v>
      </c>
      <c r="AY492" t="s">
        <v>10751</v>
      </c>
      <c r="AZ492" t="s">
        <v>10751</v>
      </c>
      <c r="BA492">
        <v>0.99</v>
      </c>
      <c r="BB492" t="s">
        <v>10751</v>
      </c>
      <c r="BC492" t="s">
        <v>10751</v>
      </c>
      <c r="BD492" t="s">
        <v>10751</v>
      </c>
    </row>
    <row r="493" spans="1:56">
      <c r="A493" t="s">
        <v>10753</v>
      </c>
      <c r="B493">
        <v>6500</v>
      </c>
      <c r="C493">
        <v>2014</v>
      </c>
      <c r="D493">
        <v>59</v>
      </c>
      <c r="E493">
        <v>3.826E-3</v>
      </c>
      <c r="F493">
        <v>18.49643</v>
      </c>
      <c r="H493">
        <v>15.07114</v>
      </c>
      <c r="I493">
        <f t="shared" si="14"/>
        <v>5.7662181639999997E-2</v>
      </c>
      <c r="K493">
        <v>12.72588</v>
      </c>
      <c r="L493">
        <v>17.504770000000001</v>
      </c>
      <c r="M493">
        <v>589.66993000000002</v>
      </c>
      <c r="N493">
        <v>698.34087</v>
      </c>
      <c r="O493">
        <v>507.69011</v>
      </c>
      <c r="P493">
        <v>58.203479999999999</v>
      </c>
      <c r="Q493">
        <v>341.0421</v>
      </c>
      <c r="R493">
        <v>341.49790000000002</v>
      </c>
      <c r="S493">
        <v>8.2042999999999999</v>
      </c>
      <c r="T493">
        <v>0.99866200000000005</v>
      </c>
      <c r="U493">
        <v>5.2538000000000001E-2</v>
      </c>
      <c r="V493">
        <v>49.006050000000002</v>
      </c>
      <c r="W493" t="s">
        <v>10751</v>
      </c>
      <c r="X493">
        <v>0.89500000000000002</v>
      </c>
      <c r="Y493">
        <v>0.105</v>
      </c>
      <c r="Z493" t="s">
        <v>10751</v>
      </c>
      <c r="AA493" t="s">
        <v>10751</v>
      </c>
      <c r="AB493">
        <v>1</v>
      </c>
      <c r="AC493" t="s">
        <v>10751</v>
      </c>
      <c r="AD493" t="s">
        <v>10751</v>
      </c>
      <c r="AE493" t="s">
        <v>10751</v>
      </c>
      <c r="AF493" t="s">
        <v>10751</v>
      </c>
      <c r="AG493">
        <v>1</v>
      </c>
      <c r="AH493" t="s">
        <v>10751</v>
      </c>
      <c r="AI493" t="s">
        <v>10751</v>
      </c>
      <c r="AJ493" t="s">
        <v>10751</v>
      </c>
      <c r="AK493" t="s">
        <v>10751</v>
      </c>
      <c r="AL493" t="s">
        <v>10751</v>
      </c>
      <c r="AM493" t="s">
        <v>10751</v>
      </c>
      <c r="AN493" t="s">
        <v>10751</v>
      </c>
      <c r="AO493" t="s">
        <v>10751</v>
      </c>
      <c r="AP493">
        <v>1</v>
      </c>
      <c r="AQ493" t="s">
        <v>10751</v>
      </c>
      <c r="AR493" t="s">
        <v>10751</v>
      </c>
      <c r="AS493">
        <v>0.159</v>
      </c>
      <c r="AT493">
        <v>0.84099999999999997</v>
      </c>
      <c r="AU493">
        <v>1</v>
      </c>
      <c r="AV493">
        <v>6</v>
      </c>
      <c r="AW493" t="s">
        <v>10751</v>
      </c>
      <c r="AX493">
        <v>8</v>
      </c>
      <c r="AY493" t="s">
        <v>10751</v>
      </c>
      <c r="AZ493" t="s">
        <v>10751</v>
      </c>
      <c r="BA493">
        <v>1</v>
      </c>
      <c r="BB493" t="s">
        <v>10751</v>
      </c>
      <c r="BC493" t="s">
        <v>10751</v>
      </c>
      <c r="BD493" t="s">
        <v>10751</v>
      </c>
    </row>
    <row r="494" spans="1:56">
      <c r="A494" t="s">
        <v>10756</v>
      </c>
      <c r="B494">
        <v>3500</v>
      </c>
      <c r="C494">
        <v>1999</v>
      </c>
      <c r="D494">
        <v>84</v>
      </c>
      <c r="E494">
        <v>5.5440000000000003E-3</v>
      </c>
      <c r="F494">
        <v>24.291720000000002</v>
      </c>
      <c r="H494">
        <v>19.66667</v>
      </c>
      <c r="I494">
        <f t="shared" si="14"/>
        <v>0.10903201848000001</v>
      </c>
      <c r="K494">
        <v>17.532520000000002</v>
      </c>
      <c r="L494">
        <v>21.980129999999999</v>
      </c>
      <c r="M494">
        <v>451.88117999999997</v>
      </c>
      <c r="N494">
        <v>506.88673</v>
      </c>
      <c r="O494">
        <v>404.31979999999999</v>
      </c>
      <c r="P494" t="s">
        <v>10751</v>
      </c>
      <c r="Q494">
        <v>162.94239999999999</v>
      </c>
      <c r="R494">
        <v>155.6942</v>
      </c>
      <c r="S494">
        <v>10.8193</v>
      </c>
      <c r="T494">
        <v>1.005036</v>
      </c>
      <c r="U494">
        <v>4.4484000000000003E-2</v>
      </c>
      <c r="V494">
        <v>34.703099999999999</v>
      </c>
      <c r="W494">
        <v>0.3</v>
      </c>
      <c r="X494" t="s">
        <v>10751</v>
      </c>
      <c r="Y494">
        <v>0.7</v>
      </c>
      <c r="Z494">
        <v>0.20599999999999999</v>
      </c>
      <c r="AA494" t="s">
        <v>10751</v>
      </c>
      <c r="AB494">
        <v>0.79400000000000004</v>
      </c>
      <c r="AC494" t="s">
        <v>10751</v>
      </c>
      <c r="AD494" t="s">
        <v>10751</v>
      </c>
      <c r="AE494" t="s">
        <v>10751</v>
      </c>
      <c r="AF494" t="s">
        <v>10751</v>
      </c>
      <c r="AG494">
        <v>1</v>
      </c>
      <c r="AH494" t="s">
        <v>10751</v>
      </c>
      <c r="AI494" t="s">
        <v>10751</v>
      </c>
      <c r="AJ494" t="s">
        <v>10751</v>
      </c>
      <c r="AK494" t="s">
        <v>10751</v>
      </c>
      <c r="AL494" t="s">
        <v>10751</v>
      </c>
      <c r="AM494" t="s">
        <v>10751</v>
      </c>
      <c r="AN494" t="s">
        <v>10751</v>
      </c>
      <c r="AO494" t="s">
        <v>10751</v>
      </c>
      <c r="AP494">
        <v>1</v>
      </c>
      <c r="AQ494" t="s">
        <v>10751</v>
      </c>
      <c r="AR494" t="s">
        <v>10751</v>
      </c>
      <c r="AS494" t="s">
        <v>10751</v>
      </c>
      <c r="AT494">
        <v>0.68100000000000005</v>
      </c>
      <c r="AU494" t="s">
        <v>10751</v>
      </c>
      <c r="AV494">
        <v>4.2</v>
      </c>
      <c r="AW494" t="s">
        <v>10751</v>
      </c>
      <c r="AX494">
        <v>4.8</v>
      </c>
      <c r="AY494">
        <v>0.79400000000000004</v>
      </c>
      <c r="AZ494">
        <v>0.20599999999999999</v>
      </c>
      <c r="BA494" t="s">
        <v>10751</v>
      </c>
      <c r="BB494" t="s">
        <v>10751</v>
      </c>
      <c r="BC494" t="s">
        <v>10751</v>
      </c>
      <c r="BD494" t="s">
        <v>10751</v>
      </c>
    </row>
    <row r="495" spans="1:56">
      <c r="A495" t="s">
        <v>10756</v>
      </c>
      <c r="B495">
        <v>3500</v>
      </c>
      <c r="C495">
        <v>2000</v>
      </c>
      <c r="D495">
        <v>88</v>
      </c>
      <c r="E495">
        <v>5.2950000000000002E-3</v>
      </c>
      <c r="F495">
        <v>23.989260000000002</v>
      </c>
      <c r="H495">
        <v>19.299029999999998</v>
      </c>
      <c r="I495">
        <f t="shared" si="14"/>
        <v>0.10218836384999999</v>
      </c>
      <c r="K495">
        <v>17.377859999999998</v>
      </c>
      <c r="L495">
        <v>21.28349</v>
      </c>
      <c r="M495">
        <v>460.48951</v>
      </c>
      <c r="N495">
        <v>511.39794000000001</v>
      </c>
      <c r="O495">
        <v>417.55376000000001</v>
      </c>
      <c r="P495" t="s">
        <v>10751</v>
      </c>
      <c r="Q495">
        <v>150.66419999999999</v>
      </c>
      <c r="R495">
        <v>150.24629999999999</v>
      </c>
      <c r="S495">
        <v>10.7204</v>
      </c>
      <c r="T495">
        <v>1.042948</v>
      </c>
      <c r="U495">
        <v>4.2928000000000001E-2</v>
      </c>
      <c r="V495">
        <v>34.028239999999997</v>
      </c>
      <c r="W495">
        <v>0.29899999999999999</v>
      </c>
      <c r="X495" t="s">
        <v>10751</v>
      </c>
      <c r="Y495">
        <v>0.70099999999999996</v>
      </c>
      <c r="Z495">
        <v>9.2999999999999999E-2</v>
      </c>
      <c r="AA495" t="s">
        <v>10751</v>
      </c>
      <c r="AB495">
        <v>0.90700000000000003</v>
      </c>
      <c r="AC495" t="s">
        <v>10751</v>
      </c>
      <c r="AD495" t="s">
        <v>10751</v>
      </c>
      <c r="AE495" t="s">
        <v>10751</v>
      </c>
      <c r="AF495" t="s">
        <v>10751</v>
      </c>
      <c r="AG495">
        <v>1</v>
      </c>
      <c r="AH495" t="s">
        <v>10751</v>
      </c>
      <c r="AI495" t="s">
        <v>10751</v>
      </c>
      <c r="AJ495" t="s">
        <v>10751</v>
      </c>
      <c r="AK495" t="s">
        <v>10751</v>
      </c>
      <c r="AL495" t="s">
        <v>10751</v>
      </c>
      <c r="AM495" t="s">
        <v>10751</v>
      </c>
      <c r="AN495" t="s">
        <v>10751</v>
      </c>
      <c r="AO495" t="s">
        <v>10751</v>
      </c>
      <c r="AP495">
        <v>1</v>
      </c>
      <c r="AQ495" t="s">
        <v>10751</v>
      </c>
      <c r="AR495" t="s">
        <v>10751</v>
      </c>
      <c r="AS495" t="s">
        <v>10751</v>
      </c>
      <c r="AT495">
        <v>0.77400000000000002</v>
      </c>
      <c r="AU495" t="s">
        <v>10751</v>
      </c>
      <c r="AV495">
        <v>4.0999999999999996</v>
      </c>
      <c r="AW495" t="s">
        <v>10751</v>
      </c>
      <c r="AX495">
        <v>4.5999999999999996</v>
      </c>
      <c r="AY495">
        <v>0.90700000000000003</v>
      </c>
      <c r="AZ495">
        <v>9.2999999999999999E-2</v>
      </c>
      <c r="BA495" t="s">
        <v>10751</v>
      </c>
      <c r="BB495" t="s">
        <v>10751</v>
      </c>
      <c r="BC495" t="s">
        <v>10751</v>
      </c>
      <c r="BD495" t="s">
        <v>10751</v>
      </c>
    </row>
    <row r="496" spans="1:56">
      <c r="A496" t="s">
        <v>10756</v>
      </c>
      <c r="B496">
        <v>3500</v>
      </c>
      <c r="C496">
        <v>2001</v>
      </c>
      <c r="D496">
        <v>215</v>
      </c>
      <c r="E496">
        <v>1.3785E-2</v>
      </c>
      <c r="F496">
        <v>24.592980000000001</v>
      </c>
      <c r="H496">
        <v>19.786300000000001</v>
      </c>
      <c r="I496">
        <f t="shared" si="14"/>
        <v>0.27275414549999999</v>
      </c>
      <c r="K496">
        <v>17.443999999999999</v>
      </c>
      <c r="L496">
        <v>22.255590000000002</v>
      </c>
      <c r="M496">
        <v>449.14920000000001</v>
      </c>
      <c r="N496">
        <v>509.45886000000002</v>
      </c>
      <c r="O496">
        <v>399.31533999999999</v>
      </c>
      <c r="P496" t="s">
        <v>10751</v>
      </c>
      <c r="Q496">
        <v>159.69739999999999</v>
      </c>
      <c r="R496">
        <v>166.33510000000001</v>
      </c>
      <c r="S496">
        <v>9.9291999999999998</v>
      </c>
      <c r="T496">
        <v>1.0606679999999999</v>
      </c>
      <c r="U496">
        <v>4.7523999999999997E-2</v>
      </c>
      <c r="V496">
        <v>34.913649999999997</v>
      </c>
      <c r="W496">
        <v>0.56599999999999995</v>
      </c>
      <c r="X496" t="s">
        <v>10751</v>
      </c>
      <c r="Y496">
        <v>0.434</v>
      </c>
      <c r="Z496">
        <v>7.5999999999999998E-2</v>
      </c>
      <c r="AA496" t="s">
        <v>10751</v>
      </c>
      <c r="AB496">
        <v>0.92400000000000004</v>
      </c>
      <c r="AC496" t="s">
        <v>10751</v>
      </c>
      <c r="AD496" t="s">
        <v>10751</v>
      </c>
      <c r="AE496" t="s">
        <v>10751</v>
      </c>
      <c r="AF496" t="s">
        <v>10751</v>
      </c>
      <c r="AG496">
        <v>1</v>
      </c>
      <c r="AH496" t="s">
        <v>10751</v>
      </c>
      <c r="AI496" t="s">
        <v>10751</v>
      </c>
      <c r="AJ496" t="s">
        <v>10751</v>
      </c>
      <c r="AK496" t="s">
        <v>10751</v>
      </c>
      <c r="AL496" t="s">
        <v>10751</v>
      </c>
      <c r="AM496" t="s">
        <v>10751</v>
      </c>
      <c r="AN496" t="s">
        <v>10751</v>
      </c>
      <c r="AO496" t="s">
        <v>10751</v>
      </c>
      <c r="AP496">
        <v>1</v>
      </c>
      <c r="AQ496" t="s">
        <v>10751</v>
      </c>
      <c r="AR496" t="s">
        <v>10751</v>
      </c>
      <c r="AS496" t="s">
        <v>10751</v>
      </c>
      <c r="AT496">
        <v>0.69299999999999995</v>
      </c>
      <c r="AU496" t="s">
        <v>10751</v>
      </c>
      <c r="AV496">
        <v>4.0999999999999996</v>
      </c>
      <c r="AW496" t="s">
        <v>10751</v>
      </c>
      <c r="AX496">
        <v>5</v>
      </c>
      <c r="AY496">
        <v>0.92400000000000004</v>
      </c>
      <c r="AZ496">
        <v>7.5999999999999998E-2</v>
      </c>
      <c r="BA496" t="s">
        <v>10751</v>
      </c>
      <c r="BB496" t="s">
        <v>10751</v>
      </c>
      <c r="BC496" t="s">
        <v>10751</v>
      </c>
      <c r="BD496" t="s">
        <v>10751</v>
      </c>
    </row>
    <row r="497" spans="1:56">
      <c r="A497" t="s">
        <v>10756</v>
      </c>
      <c r="B497">
        <v>3500</v>
      </c>
      <c r="C497">
        <v>2002</v>
      </c>
      <c r="D497">
        <v>179</v>
      </c>
      <c r="E497">
        <v>1.1128000000000001E-2</v>
      </c>
      <c r="F497">
        <v>25.486820000000002</v>
      </c>
      <c r="H497">
        <v>20.41751</v>
      </c>
      <c r="I497">
        <f t="shared" si="14"/>
        <v>0.22720605128000002</v>
      </c>
      <c r="K497">
        <v>17.90119</v>
      </c>
      <c r="L497">
        <v>23.03314</v>
      </c>
      <c r="M497">
        <v>435.26355999999998</v>
      </c>
      <c r="N497">
        <v>496.44734</v>
      </c>
      <c r="O497">
        <v>385.83530999999999</v>
      </c>
      <c r="P497" t="s">
        <v>10751</v>
      </c>
      <c r="Q497">
        <v>159.46960000000001</v>
      </c>
      <c r="R497">
        <v>173.26599999999999</v>
      </c>
      <c r="S497">
        <v>9.6986000000000008</v>
      </c>
      <c r="T497">
        <v>1.084827</v>
      </c>
      <c r="U497">
        <v>4.9505E-2</v>
      </c>
      <c r="V497">
        <v>36.046379999999999</v>
      </c>
      <c r="W497">
        <v>0.80600000000000005</v>
      </c>
      <c r="X497" t="s">
        <v>10751</v>
      </c>
      <c r="Y497">
        <v>0.19400000000000001</v>
      </c>
      <c r="Z497">
        <v>0.121</v>
      </c>
      <c r="AA497" t="s">
        <v>10751</v>
      </c>
      <c r="AB497">
        <v>0.875</v>
      </c>
      <c r="AC497" t="s">
        <v>10751</v>
      </c>
      <c r="AD497" t="s">
        <v>10751</v>
      </c>
      <c r="AE497" t="s">
        <v>10751</v>
      </c>
      <c r="AF497" t="s">
        <v>10751</v>
      </c>
      <c r="AG497">
        <v>1</v>
      </c>
      <c r="AH497" t="s">
        <v>10751</v>
      </c>
      <c r="AI497" t="s">
        <v>10751</v>
      </c>
      <c r="AJ497" t="s">
        <v>10751</v>
      </c>
      <c r="AK497" t="s">
        <v>10751</v>
      </c>
      <c r="AL497" t="s">
        <v>10751</v>
      </c>
      <c r="AM497" t="s">
        <v>10751</v>
      </c>
      <c r="AN497" t="s">
        <v>10751</v>
      </c>
      <c r="AO497" t="s">
        <v>10751</v>
      </c>
      <c r="AP497">
        <v>1</v>
      </c>
      <c r="AQ497" t="s">
        <v>10751</v>
      </c>
      <c r="AR497" t="s">
        <v>10751</v>
      </c>
      <c r="AS497" t="s">
        <v>10751</v>
      </c>
      <c r="AT497">
        <v>0.95199999999999996</v>
      </c>
      <c r="AU497">
        <v>0.16200000000000001</v>
      </c>
      <c r="AV497">
        <v>4.0999999999999996</v>
      </c>
      <c r="AW497">
        <v>4.0000000000000001E-3</v>
      </c>
      <c r="AX497">
        <v>5.0999999999999996</v>
      </c>
      <c r="AY497">
        <v>0.875</v>
      </c>
      <c r="AZ497">
        <v>0.121</v>
      </c>
      <c r="BA497" t="s">
        <v>10751</v>
      </c>
      <c r="BB497" t="s">
        <v>10751</v>
      </c>
      <c r="BC497" t="s">
        <v>10751</v>
      </c>
      <c r="BD497" t="s">
        <v>10751</v>
      </c>
    </row>
    <row r="498" spans="1:56">
      <c r="A498" t="s">
        <v>10756</v>
      </c>
      <c r="B498">
        <v>3500</v>
      </c>
      <c r="C498">
        <v>2003</v>
      </c>
      <c r="D498">
        <v>218</v>
      </c>
      <c r="E498">
        <v>1.3842999999999999E-2</v>
      </c>
      <c r="F498">
        <v>26.517029999999998</v>
      </c>
      <c r="H498">
        <v>21.235669999999999</v>
      </c>
      <c r="I498">
        <f t="shared" si="14"/>
        <v>0.29396537980999998</v>
      </c>
      <c r="K498">
        <v>18.231300000000001</v>
      </c>
      <c r="L498">
        <v>24.41497</v>
      </c>
      <c r="M498">
        <v>418.49405000000002</v>
      </c>
      <c r="N498">
        <v>487.45837999999998</v>
      </c>
      <c r="O498">
        <v>363.99795999999998</v>
      </c>
      <c r="P498" t="s">
        <v>10751</v>
      </c>
      <c r="Q498">
        <v>160.92439999999999</v>
      </c>
      <c r="R498">
        <v>171.55330000000001</v>
      </c>
      <c r="S498">
        <v>9.5379000000000005</v>
      </c>
      <c r="T498">
        <v>1.063706</v>
      </c>
      <c r="U498">
        <v>4.9015000000000003E-2</v>
      </c>
      <c r="V498">
        <v>37.32273</v>
      </c>
      <c r="W498">
        <v>0.98399999999999999</v>
      </c>
      <c r="X498" t="s">
        <v>10751</v>
      </c>
      <c r="Y498">
        <v>1.6E-2</v>
      </c>
      <c r="Z498">
        <v>0.104</v>
      </c>
      <c r="AA498" t="s">
        <v>10751</v>
      </c>
      <c r="AB498">
        <v>0.78</v>
      </c>
      <c r="AC498" t="s">
        <v>10751</v>
      </c>
      <c r="AD498" t="s">
        <v>10751</v>
      </c>
      <c r="AE498" t="s">
        <v>10751</v>
      </c>
      <c r="AF498" t="s">
        <v>10751</v>
      </c>
      <c r="AG498">
        <v>1</v>
      </c>
      <c r="AH498" t="s">
        <v>10751</v>
      </c>
      <c r="AI498" t="s">
        <v>10751</v>
      </c>
      <c r="AJ498" t="s">
        <v>10751</v>
      </c>
      <c r="AK498" t="s">
        <v>10751</v>
      </c>
      <c r="AL498" t="s">
        <v>10751</v>
      </c>
      <c r="AM498" t="s">
        <v>10751</v>
      </c>
      <c r="AN498" t="s">
        <v>10751</v>
      </c>
      <c r="AO498" t="s">
        <v>10751</v>
      </c>
      <c r="AP498">
        <v>1</v>
      </c>
      <c r="AQ498" t="s">
        <v>10751</v>
      </c>
      <c r="AR498" t="s">
        <v>10751</v>
      </c>
      <c r="AS498" t="s">
        <v>10751</v>
      </c>
      <c r="AT498">
        <v>0.98399999999999999</v>
      </c>
      <c r="AU498">
        <v>0.13100000000000001</v>
      </c>
      <c r="AV498">
        <v>4.2</v>
      </c>
      <c r="AW498">
        <v>0.11600000000000001</v>
      </c>
      <c r="AX498">
        <v>5</v>
      </c>
      <c r="AY498">
        <v>0.69099999999999995</v>
      </c>
      <c r="AZ498">
        <v>0.193</v>
      </c>
      <c r="BA498" t="s">
        <v>10751</v>
      </c>
      <c r="BB498" t="s">
        <v>10751</v>
      </c>
      <c r="BC498" t="s">
        <v>10751</v>
      </c>
      <c r="BD498" t="s">
        <v>10751</v>
      </c>
    </row>
    <row r="499" spans="1:56">
      <c r="A499" t="s">
        <v>10756</v>
      </c>
      <c r="B499">
        <v>3500</v>
      </c>
      <c r="C499">
        <v>2004</v>
      </c>
      <c r="D499">
        <v>147</v>
      </c>
      <c r="E499">
        <v>9.3270000000000002E-3</v>
      </c>
      <c r="F499">
        <v>27.01371</v>
      </c>
      <c r="H499">
        <v>21.529969999999999</v>
      </c>
      <c r="I499">
        <f t="shared" si="14"/>
        <v>0.20081003018999999</v>
      </c>
      <c r="K499">
        <v>18.449760000000001</v>
      </c>
      <c r="L499">
        <v>24.71565</v>
      </c>
      <c r="M499">
        <v>412.77339000000001</v>
      </c>
      <c r="N499">
        <v>481.68651999999997</v>
      </c>
      <c r="O499">
        <v>359.56975999999997</v>
      </c>
      <c r="P499" t="s">
        <v>10751</v>
      </c>
      <c r="Q499">
        <v>158.78569999999999</v>
      </c>
      <c r="R499">
        <v>172.09639999999999</v>
      </c>
      <c r="S499">
        <v>9.5305999999999997</v>
      </c>
      <c r="T499">
        <v>1.0833109999999999</v>
      </c>
      <c r="U499">
        <v>4.9169999999999998E-2</v>
      </c>
      <c r="V499">
        <v>37.883659999999999</v>
      </c>
      <c r="W499">
        <v>0.96699999999999997</v>
      </c>
      <c r="X499" t="s">
        <v>10751</v>
      </c>
      <c r="Y499">
        <v>3.3000000000000002E-2</v>
      </c>
      <c r="Z499">
        <v>0.14899999999999999</v>
      </c>
      <c r="AA499" t="s">
        <v>10751</v>
      </c>
      <c r="AB499">
        <v>0.77</v>
      </c>
      <c r="AC499" t="s">
        <v>10751</v>
      </c>
      <c r="AD499" t="s">
        <v>10751</v>
      </c>
      <c r="AE499" t="s">
        <v>10751</v>
      </c>
      <c r="AF499" t="s">
        <v>10751</v>
      </c>
      <c r="AG499">
        <v>1</v>
      </c>
      <c r="AH499" t="s">
        <v>10751</v>
      </c>
      <c r="AI499" t="s">
        <v>10751</v>
      </c>
      <c r="AJ499" t="s">
        <v>10751</v>
      </c>
      <c r="AK499" t="s">
        <v>10751</v>
      </c>
      <c r="AL499" t="s">
        <v>10751</v>
      </c>
      <c r="AM499" t="s">
        <v>10751</v>
      </c>
      <c r="AN499" t="s">
        <v>10751</v>
      </c>
      <c r="AO499" t="s">
        <v>10751</v>
      </c>
      <c r="AP499">
        <v>1</v>
      </c>
      <c r="AQ499" t="s">
        <v>10751</v>
      </c>
      <c r="AR499" t="s">
        <v>10751</v>
      </c>
      <c r="AS499" t="s">
        <v>10751</v>
      </c>
      <c r="AT499">
        <v>1</v>
      </c>
      <c r="AU499">
        <v>0.32</v>
      </c>
      <c r="AV499">
        <v>4.2</v>
      </c>
      <c r="AW499">
        <v>8.1000000000000003E-2</v>
      </c>
      <c r="AX499">
        <v>4.8</v>
      </c>
      <c r="AY499">
        <v>0.77</v>
      </c>
      <c r="AZ499">
        <v>0.14899999999999999</v>
      </c>
      <c r="BA499" t="s">
        <v>10751</v>
      </c>
      <c r="BB499" t="s">
        <v>10751</v>
      </c>
      <c r="BC499" t="s">
        <v>10751</v>
      </c>
      <c r="BD499" t="s">
        <v>10751</v>
      </c>
    </row>
    <row r="500" spans="1:56">
      <c r="A500" t="s">
        <v>10756</v>
      </c>
      <c r="B500">
        <v>3500</v>
      </c>
      <c r="C500">
        <v>2005</v>
      </c>
      <c r="D500">
        <v>239</v>
      </c>
      <c r="E500">
        <v>1.5069000000000001E-2</v>
      </c>
      <c r="F500">
        <v>27.220939999999999</v>
      </c>
      <c r="H500">
        <v>21.454660000000001</v>
      </c>
      <c r="I500">
        <f t="shared" si="14"/>
        <v>0.32330027154000002</v>
      </c>
      <c r="K500">
        <v>18.77393</v>
      </c>
      <c r="L500">
        <v>24.044730000000001</v>
      </c>
      <c r="M500">
        <v>414.22228999999999</v>
      </c>
      <c r="N500">
        <v>473.36908</v>
      </c>
      <c r="O500">
        <v>369.60278</v>
      </c>
      <c r="P500" t="s">
        <v>10751</v>
      </c>
      <c r="Q500">
        <v>154.65520000000001</v>
      </c>
      <c r="R500">
        <v>169.89</v>
      </c>
      <c r="S500">
        <v>9.6318000000000001</v>
      </c>
      <c r="T500">
        <v>1.0988709999999999</v>
      </c>
      <c r="U500">
        <v>4.854E-2</v>
      </c>
      <c r="V500">
        <v>37.679009999999998</v>
      </c>
      <c r="W500">
        <v>1</v>
      </c>
      <c r="X500" t="s">
        <v>10751</v>
      </c>
      <c r="Y500" t="s">
        <v>10751</v>
      </c>
      <c r="Z500">
        <v>0.1</v>
      </c>
      <c r="AA500" t="s">
        <v>10751</v>
      </c>
      <c r="AB500">
        <v>0.9</v>
      </c>
      <c r="AC500" t="s">
        <v>10751</v>
      </c>
      <c r="AD500" t="s">
        <v>10751</v>
      </c>
      <c r="AE500" t="s">
        <v>10751</v>
      </c>
      <c r="AF500" t="s">
        <v>10751</v>
      </c>
      <c r="AG500">
        <v>1</v>
      </c>
      <c r="AH500" t="s">
        <v>10751</v>
      </c>
      <c r="AI500" t="s">
        <v>10751</v>
      </c>
      <c r="AJ500" t="s">
        <v>10751</v>
      </c>
      <c r="AK500" t="s">
        <v>10751</v>
      </c>
      <c r="AL500" t="s">
        <v>10751</v>
      </c>
      <c r="AM500" t="s">
        <v>10751</v>
      </c>
      <c r="AN500" t="s">
        <v>10751</v>
      </c>
      <c r="AO500" t="s">
        <v>10751</v>
      </c>
      <c r="AP500">
        <v>1</v>
      </c>
      <c r="AQ500" t="s">
        <v>10751</v>
      </c>
      <c r="AR500" t="s">
        <v>10751</v>
      </c>
      <c r="AS500" t="s">
        <v>10751</v>
      </c>
      <c r="AT500">
        <v>1</v>
      </c>
      <c r="AU500">
        <v>0.128</v>
      </c>
      <c r="AV500">
        <v>4.2</v>
      </c>
      <c r="AW500" t="s">
        <v>10751</v>
      </c>
      <c r="AX500">
        <v>4.8</v>
      </c>
      <c r="AY500">
        <v>0.77200000000000002</v>
      </c>
      <c r="AZ500">
        <v>0.22800000000000001</v>
      </c>
      <c r="BA500" t="s">
        <v>10751</v>
      </c>
      <c r="BB500" t="s">
        <v>10751</v>
      </c>
      <c r="BC500" t="s">
        <v>10751</v>
      </c>
      <c r="BD500" t="s">
        <v>10751</v>
      </c>
    </row>
    <row r="501" spans="1:56">
      <c r="A501" t="s">
        <v>10756</v>
      </c>
      <c r="B501">
        <v>3500</v>
      </c>
      <c r="C501">
        <v>2006</v>
      </c>
      <c r="D501">
        <v>262</v>
      </c>
      <c r="E501">
        <v>1.7347000000000001E-2</v>
      </c>
      <c r="F501">
        <v>28.292400000000001</v>
      </c>
      <c r="H501">
        <v>22.26079</v>
      </c>
      <c r="I501">
        <f t="shared" si="14"/>
        <v>0.38615792413000005</v>
      </c>
      <c r="K501">
        <v>19.460260000000002</v>
      </c>
      <c r="L501">
        <v>24.971830000000001</v>
      </c>
      <c r="M501">
        <v>399.22215999999997</v>
      </c>
      <c r="N501">
        <v>456.67437999999999</v>
      </c>
      <c r="O501">
        <v>355.88101999999998</v>
      </c>
      <c r="P501" t="s">
        <v>10751</v>
      </c>
      <c r="Q501">
        <v>147.91159999999999</v>
      </c>
      <c r="R501">
        <v>163.2527</v>
      </c>
      <c r="S501">
        <v>9.9880999999999993</v>
      </c>
      <c r="T501">
        <v>1.104363</v>
      </c>
      <c r="U501">
        <v>4.6643999999999998E-2</v>
      </c>
      <c r="V501">
        <v>39.128430000000002</v>
      </c>
      <c r="W501">
        <v>0.995</v>
      </c>
      <c r="X501" t="s">
        <v>10751</v>
      </c>
      <c r="Y501">
        <v>5.0000000000000001E-3</v>
      </c>
      <c r="Z501">
        <v>7.1999999999999995E-2</v>
      </c>
      <c r="AA501" t="s">
        <v>10751</v>
      </c>
      <c r="AB501">
        <v>0.92800000000000005</v>
      </c>
      <c r="AC501" t="s">
        <v>10751</v>
      </c>
      <c r="AD501" t="s">
        <v>10751</v>
      </c>
      <c r="AE501" t="s">
        <v>10751</v>
      </c>
      <c r="AF501" t="s">
        <v>10751</v>
      </c>
      <c r="AG501">
        <v>1</v>
      </c>
      <c r="AH501" t="s">
        <v>10751</v>
      </c>
      <c r="AI501" t="s">
        <v>10751</v>
      </c>
      <c r="AJ501" t="s">
        <v>10751</v>
      </c>
      <c r="AK501" t="s">
        <v>10751</v>
      </c>
      <c r="AL501" t="s">
        <v>10751</v>
      </c>
      <c r="AM501" t="s">
        <v>10751</v>
      </c>
      <c r="AN501" t="s">
        <v>10751</v>
      </c>
      <c r="AO501" t="s">
        <v>10751</v>
      </c>
      <c r="AP501">
        <v>1</v>
      </c>
      <c r="AQ501" t="s">
        <v>10751</v>
      </c>
      <c r="AR501" t="s">
        <v>10751</v>
      </c>
      <c r="AS501" t="s">
        <v>10751</v>
      </c>
      <c r="AT501">
        <v>1</v>
      </c>
      <c r="AU501">
        <v>0.38400000000000001</v>
      </c>
      <c r="AV501">
        <v>4.2</v>
      </c>
      <c r="AW501" t="s">
        <v>10751</v>
      </c>
      <c r="AX501">
        <v>4.4000000000000004</v>
      </c>
      <c r="AY501">
        <v>0.77700000000000002</v>
      </c>
      <c r="AZ501">
        <v>0.223</v>
      </c>
      <c r="BA501" t="s">
        <v>10751</v>
      </c>
      <c r="BB501" t="s">
        <v>10751</v>
      </c>
      <c r="BC501" t="s">
        <v>10751</v>
      </c>
      <c r="BD501" t="s">
        <v>10751</v>
      </c>
    </row>
    <row r="502" spans="1:56">
      <c r="A502" t="s">
        <v>10756</v>
      </c>
      <c r="B502">
        <v>3500</v>
      </c>
      <c r="C502">
        <v>2007</v>
      </c>
      <c r="D502">
        <v>288</v>
      </c>
      <c r="E502">
        <v>1.8853000000000002E-2</v>
      </c>
      <c r="F502">
        <v>29.025549999999999</v>
      </c>
      <c r="H502">
        <v>22.85791</v>
      </c>
      <c r="I502">
        <f t="shared" si="14"/>
        <v>0.43094017723000005</v>
      </c>
      <c r="K502">
        <v>19.829840000000001</v>
      </c>
      <c r="L502">
        <v>25.83389</v>
      </c>
      <c r="M502">
        <v>388.79316</v>
      </c>
      <c r="N502">
        <v>448.16287999999997</v>
      </c>
      <c r="O502">
        <v>344.00547</v>
      </c>
      <c r="P502" t="s">
        <v>10751</v>
      </c>
      <c r="Q502">
        <v>143.7158</v>
      </c>
      <c r="R502">
        <v>158.57599999999999</v>
      </c>
      <c r="S502">
        <v>10.294600000000001</v>
      </c>
      <c r="T502">
        <v>1.1040000000000001</v>
      </c>
      <c r="U502">
        <v>4.5307E-2</v>
      </c>
      <c r="V502">
        <v>40.151850000000003</v>
      </c>
      <c r="W502">
        <v>1</v>
      </c>
      <c r="X502" t="s">
        <v>10751</v>
      </c>
      <c r="Y502" t="s">
        <v>10751</v>
      </c>
      <c r="Z502">
        <v>3.5999999999999997E-2</v>
      </c>
      <c r="AA502" t="s">
        <v>10751</v>
      </c>
      <c r="AB502">
        <v>0.96399999999999997</v>
      </c>
      <c r="AC502" t="s">
        <v>10751</v>
      </c>
      <c r="AD502" t="s">
        <v>10751</v>
      </c>
      <c r="AE502" t="s">
        <v>10751</v>
      </c>
      <c r="AF502" t="s">
        <v>10751</v>
      </c>
      <c r="AG502">
        <v>1</v>
      </c>
      <c r="AH502" t="s">
        <v>10751</v>
      </c>
      <c r="AI502" t="s">
        <v>10751</v>
      </c>
      <c r="AJ502" t="s">
        <v>10751</v>
      </c>
      <c r="AK502" t="s">
        <v>10751</v>
      </c>
      <c r="AL502" t="s">
        <v>10751</v>
      </c>
      <c r="AM502" t="s">
        <v>10751</v>
      </c>
      <c r="AN502" t="s">
        <v>10751</v>
      </c>
      <c r="AO502">
        <v>2.5999999999999999E-2</v>
      </c>
      <c r="AP502">
        <v>0.97399999999999998</v>
      </c>
      <c r="AQ502" t="s">
        <v>10751</v>
      </c>
      <c r="AR502" t="s">
        <v>10751</v>
      </c>
      <c r="AS502" t="s">
        <v>10751</v>
      </c>
      <c r="AT502">
        <v>1</v>
      </c>
      <c r="AU502">
        <v>0.70699999999999996</v>
      </c>
      <c r="AV502">
        <v>4.3</v>
      </c>
      <c r="AW502" t="s">
        <v>10751</v>
      </c>
      <c r="AX502">
        <v>4.2</v>
      </c>
      <c r="AY502">
        <v>0.66600000000000004</v>
      </c>
      <c r="AZ502">
        <v>0.33400000000000002</v>
      </c>
      <c r="BA502" t="s">
        <v>10751</v>
      </c>
      <c r="BB502" t="s">
        <v>10751</v>
      </c>
      <c r="BC502" t="s">
        <v>10751</v>
      </c>
      <c r="BD502" t="s">
        <v>10751</v>
      </c>
    </row>
    <row r="503" spans="1:56">
      <c r="A503" t="s">
        <v>10756</v>
      </c>
      <c r="B503">
        <v>3500</v>
      </c>
      <c r="C503">
        <v>2008</v>
      </c>
      <c r="D503">
        <v>370</v>
      </c>
      <c r="E503">
        <v>2.6605E-2</v>
      </c>
      <c r="F503">
        <v>28.870190000000001</v>
      </c>
      <c r="H503">
        <v>22.751200000000001</v>
      </c>
      <c r="I503">
        <f t="shared" si="14"/>
        <v>0.605295676</v>
      </c>
      <c r="K503">
        <v>19.710850000000001</v>
      </c>
      <c r="L503">
        <v>25.74719</v>
      </c>
      <c r="M503">
        <v>390.61680000000001</v>
      </c>
      <c r="N503">
        <v>450.86833999999999</v>
      </c>
      <c r="O503">
        <v>345.16388999999998</v>
      </c>
      <c r="P503">
        <v>44.108359999999998</v>
      </c>
      <c r="Q503">
        <v>150.33609999999999</v>
      </c>
      <c r="R503">
        <v>169.0198</v>
      </c>
      <c r="S503">
        <v>9.8498999999999999</v>
      </c>
      <c r="T503">
        <v>1.126217</v>
      </c>
      <c r="U503">
        <v>4.8291000000000001E-2</v>
      </c>
      <c r="V503">
        <v>39.948880000000003</v>
      </c>
      <c r="W503">
        <v>1</v>
      </c>
      <c r="X503" t="s">
        <v>10751</v>
      </c>
      <c r="Y503" t="s">
        <v>10751</v>
      </c>
      <c r="Z503">
        <v>1.6E-2</v>
      </c>
      <c r="AA503" t="s">
        <v>10751</v>
      </c>
      <c r="AB503">
        <v>0.9</v>
      </c>
      <c r="AC503" t="s">
        <v>10751</v>
      </c>
      <c r="AD503" t="s">
        <v>10751</v>
      </c>
      <c r="AE503" t="s">
        <v>10751</v>
      </c>
      <c r="AF503" t="s">
        <v>10751</v>
      </c>
      <c r="AG503">
        <v>1</v>
      </c>
      <c r="AH503" t="s">
        <v>10751</v>
      </c>
      <c r="AI503" t="s">
        <v>10751</v>
      </c>
      <c r="AJ503" t="s">
        <v>10751</v>
      </c>
      <c r="AK503" t="s">
        <v>10751</v>
      </c>
      <c r="AL503" t="s">
        <v>10751</v>
      </c>
      <c r="AM503" t="s">
        <v>10751</v>
      </c>
      <c r="AN503" t="s">
        <v>10751</v>
      </c>
      <c r="AO503" t="s">
        <v>10751</v>
      </c>
      <c r="AP503">
        <v>1</v>
      </c>
      <c r="AQ503" t="s">
        <v>10751</v>
      </c>
      <c r="AR503" t="s">
        <v>10751</v>
      </c>
      <c r="AS503" t="s">
        <v>10751</v>
      </c>
      <c r="AT503">
        <v>1</v>
      </c>
      <c r="AU503">
        <v>0.60699999999999998</v>
      </c>
      <c r="AV503">
        <v>4.3</v>
      </c>
      <c r="AW503">
        <v>8.4000000000000005E-2</v>
      </c>
      <c r="AX503">
        <v>4.5</v>
      </c>
      <c r="AY503">
        <v>0.65800000000000003</v>
      </c>
      <c r="AZ503">
        <v>0.25800000000000001</v>
      </c>
      <c r="BA503" t="s">
        <v>10751</v>
      </c>
      <c r="BB503" t="s">
        <v>10751</v>
      </c>
      <c r="BC503" t="s">
        <v>10751</v>
      </c>
      <c r="BD503" t="s">
        <v>10751</v>
      </c>
    </row>
    <row r="504" spans="1:56">
      <c r="A504" t="s">
        <v>10756</v>
      </c>
      <c r="B504">
        <v>3500</v>
      </c>
      <c r="C504">
        <v>2009</v>
      </c>
      <c r="D504">
        <v>260</v>
      </c>
      <c r="E504">
        <v>2.7910999999999998E-2</v>
      </c>
      <c r="F504">
        <v>29.872720000000001</v>
      </c>
      <c r="H504">
        <v>23.555789999999998</v>
      </c>
      <c r="I504">
        <f t="shared" si="14"/>
        <v>0.65746565468999996</v>
      </c>
      <c r="K504">
        <v>20.237459999999999</v>
      </c>
      <c r="L504">
        <v>26.880849999999999</v>
      </c>
      <c r="M504">
        <v>377.27458999999999</v>
      </c>
      <c r="N504">
        <v>439.13607000000002</v>
      </c>
      <c r="O504">
        <v>330.60714999999999</v>
      </c>
      <c r="P504">
        <v>44.194499999999998</v>
      </c>
      <c r="Q504">
        <v>151.78620000000001</v>
      </c>
      <c r="R504">
        <v>179.08510000000001</v>
      </c>
      <c r="S504">
        <v>9.1122999999999994</v>
      </c>
      <c r="T504">
        <v>1.1748080000000001</v>
      </c>
      <c r="U504">
        <v>5.1166999999999997E-2</v>
      </c>
      <c r="V504">
        <v>41.310339999999997</v>
      </c>
      <c r="W504">
        <v>1</v>
      </c>
      <c r="X504" t="s">
        <v>10751</v>
      </c>
      <c r="Y504" t="s">
        <v>10751</v>
      </c>
      <c r="Z504">
        <v>1.0999999999999999E-2</v>
      </c>
      <c r="AA504" t="s">
        <v>10751</v>
      </c>
      <c r="AB504">
        <v>0.86899999999999999</v>
      </c>
      <c r="AC504" t="s">
        <v>10751</v>
      </c>
      <c r="AD504" t="s">
        <v>10751</v>
      </c>
      <c r="AE504" t="s">
        <v>10751</v>
      </c>
      <c r="AF504" t="s">
        <v>10751</v>
      </c>
      <c r="AG504">
        <v>1</v>
      </c>
      <c r="AH504" t="s">
        <v>10751</v>
      </c>
      <c r="AI504" t="s">
        <v>10751</v>
      </c>
      <c r="AJ504" t="s">
        <v>10751</v>
      </c>
      <c r="AK504" t="s">
        <v>10751</v>
      </c>
      <c r="AL504" t="s">
        <v>10751</v>
      </c>
      <c r="AM504" t="s">
        <v>10751</v>
      </c>
      <c r="AN504" t="s">
        <v>10751</v>
      </c>
      <c r="AO504" t="s">
        <v>10751</v>
      </c>
      <c r="AP504">
        <v>1</v>
      </c>
      <c r="AQ504" t="s">
        <v>10751</v>
      </c>
      <c r="AR504" t="s">
        <v>10751</v>
      </c>
      <c r="AS504" t="s">
        <v>10751</v>
      </c>
      <c r="AT504">
        <v>1</v>
      </c>
      <c r="AU504">
        <v>0.80900000000000005</v>
      </c>
      <c r="AV504">
        <v>5.0999999999999996</v>
      </c>
      <c r="AW504">
        <v>0.12</v>
      </c>
      <c r="AX504">
        <v>4.3</v>
      </c>
      <c r="AY504">
        <v>0.24399999999999999</v>
      </c>
      <c r="AZ504">
        <v>0.27100000000000002</v>
      </c>
      <c r="BA504">
        <v>0.36499999999999999</v>
      </c>
      <c r="BB504" t="s">
        <v>10751</v>
      </c>
      <c r="BC504" t="s">
        <v>10751</v>
      </c>
      <c r="BD504" t="s">
        <v>10751</v>
      </c>
    </row>
    <row r="505" spans="1:56">
      <c r="A505" t="s">
        <v>10756</v>
      </c>
      <c r="B505">
        <v>3500</v>
      </c>
      <c r="C505">
        <v>2010</v>
      </c>
      <c r="D505">
        <v>357</v>
      </c>
      <c r="E505">
        <v>3.2138E-2</v>
      </c>
      <c r="F505">
        <v>30.75263</v>
      </c>
      <c r="H505">
        <v>24.182790000000001</v>
      </c>
      <c r="I505">
        <f t="shared" si="14"/>
        <v>0.77718650501999997</v>
      </c>
      <c r="K505">
        <v>20.854330000000001</v>
      </c>
      <c r="L505">
        <v>27.49305</v>
      </c>
      <c r="M505">
        <v>367.49279999999999</v>
      </c>
      <c r="N505">
        <v>426.14641999999998</v>
      </c>
      <c r="O505">
        <v>323.24533000000002</v>
      </c>
      <c r="P505">
        <v>44.431510000000003</v>
      </c>
      <c r="Q505">
        <v>154.517</v>
      </c>
      <c r="R505">
        <v>183.97980000000001</v>
      </c>
      <c r="S505">
        <v>8.9652999999999992</v>
      </c>
      <c r="T505">
        <v>1.1876679999999999</v>
      </c>
      <c r="U505">
        <v>5.2566000000000002E-2</v>
      </c>
      <c r="V505">
        <v>42.405659999999997</v>
      </c>
      <c r="W505">
        <v>1</v>
      </c>
      <c r="X505" t="s">
        <v>10751</v>
      </c>
      <c r="Y505" t="s">
        <v>10751</v>
      </c>
      <c r="Z505">
        <v>5.0000000000000001E-3</v>
      </c>
      <c r="AA505" t="s">
        <v>10751</v>
      </c>
      <c r="AB505">
        <v>0.878</v>
      </c>
      <c r="AC505" t="s">
        <v>10751</v>
      </c>
      <c r="AD505" t="s">
        <v>10751</v>
      </c>
      <c r="AE505" t="s">
        <v>10751</v>
      </c>
      <c r="AF505" t="s">
        <v>10751</v>
      </c>
      <c r="AG505">
        <v>1</v>
      </c>
      <c r="AH505" t="s">
        <v>10751</v>
      </c>
      <c r="AI505" t="s">
        <v>10751</v>
      </c>
      <c r="AJ505" t="s">
        <v>10751</v>
      </c>
      <c r="AK505" t="s">
        <v>10751</v>
      </c>
      <c r="AL505" t="s">
        <v>10751</v>
      </c>
      <c r="AM505" t="s">
        <v>10751</v>
      </c>
      <c r="AN505" t="s">
        <v>10751</v>
      </c>
      <c r="AO505" t="s">
        <v>10751</v>
      </c>
      <c r="AP505">
        <v>1</v>
      </c>
      <c r="AQ505" t="s">
        <v>10751</v>
      </c>
      <c r="AR505" t="s">
        <v>10751</v>
      </c>
      <c r="AS505" t="s">
        <v>10751</v>
      </c>
      <c r="AT505">
        <v>1</v>
      </c>
      <c r="AU505">
        <v>1</v>
      </c>
      <c r="AV505">
        <v>5.3</v>
      </c>
      <c r="AW505">
        <v>0.11799999999999999</v>
      </c>
      <c r="AX505">
        <v>4.3</v>
      </c>
      <c r="AY505">
        <v>0.17799999999999999</v>
      </c>
      <c r="AZ505">
        <v>0.29199999999999998</v>
      </c>
      <c r="BA505">
        <v>0.41199999999999998</v>
      </c>
      <c r="BB505" t="s">
        <v>10751</v>
      </c>
      <c r="BC505" t="s">
        <v>10751</v>
      </c>
      <c r="BD505" t="s">
        <v>10751</v>
      </c>
    </row>
    <row r="506" spans="1:56">
      <c r="A506" t="s">
        <v>10756</v>
      </c>
      <c r="B506">
        <v>3500</v>
      </c>
      <c r="C506">
        <v>2011</v>
      </c>
      <c r="D506">
        <v>491</v>
      </c>
      <c r="E506">
        <v>4.0856000000000003E-2</v>
      </c>
      <c r="F506">
        <v>31.34</v>
      </c>
      <c r="H506">
        <v>24.473769999999998</v>
      </c>
      <c r="I506">
        <f t="shared" si="14"/>
        <v>0.99990034711999998</v>
      </c>
      <c r="K506">
        <v>21.100570000000001</v>
      </c>
      <c r="L506">
        <v>27.830030000000001</v>
      </c>
      <c r="M506">
        <v>363.12342999999998</v>
      </c>
      <c r="N506">
        <v>421.17345</v>
      </c>
      <c r="O506">
        <v>319.3313</v>
      </c>
      <c r="P506">
        <v>44.301090000000002</v>
      </c>
      <c r="Q506">
        <v>150.30410000000001</v>
      </c>
      <c r="R506">
        <v>177.4743</v>
      </c>
      <c r="S506">
        <v>9.2231000000000005</v>
      </c>
      <c r="T506">
        <v>1.1789700000000001</v>
      </c>
      <c r="U506">
        <v>5.0707000000000002E-2</v>
      </c>
      <c r="V506">
        <v>42.925280000000001</v>
      </c>
      <c r="W506">
        <v>1</v>
      </c>
      <c r="X506" t="s">
        <v>10751</v>
      </c>
      <c r="Y506" t="s">
        <v>10751</v>
      </c>
      <c r="Z506">
        <v>8.0000000000000002E-3</v>
      </c>
      <c r="AA506" t="s">
        <v>10751</v>
      </c>
      <c r="AB506">
        <v>0.85</v>
      </c>
      <c r="AC506" t="s">
        <v>10751</v>
      </c>
      <c r="AD506" t="s">
        <v>10751</v>
      </c>
      <c r="AE506" t="s">
        <v>10751</v>
      </c>
      <c r="AF506">
        <v>3.0000000000000001E-3</v>
      </c>
      <c r="AG506">
        <v>0.997</v>
      </c>
      <c r="AH506" t="s">
        <v>10751</v>
      </c>
      <c r="AI506" t="s">
        <v>10751</v>
      </c>
      <c r="AJ506" t="s">
        <v>10751</v>
      </c>
      <c r="AK506" t="s">
        <v>10751</v>
      </c>
      <c r="AL506" t="s">
        <v>10751</v>
      </c>
      <c r="AM506" t="s">
        <v>10751</v>
      </c>
      <c r="AN506" t="s">
        <v>10751</v>
      </c>
      <c r="AO506" t="s">
        <v>10751</v>
      </c>
      <c r="AP506">
        <v>1</v>
      </c>
      <c r="AQ506">
        <v>3.0000000000000001E-3</v>
      </c>
      <c r="AR506" t="s">
        <v>10751</v>
      </c>
      <c r="AS506" t="s">
        <v>10751</v>
      </c>
      <c r="AT506">
        <v>1</v>
      </c>
      <c r="AU506">
        <v>1</v>
      </c>
      <c r="AV506">
        <v>5.0999999999999996</v>
      </c>
      <c r="AW506">
        <v>0.14199999999999999</v>
      </c>
      <c r="AX506">
        <v>4.2</v>
      </c>
      <c r="AY506">
        <v>0.246</v>
      </c>
      <c r="AZ506">
        <v>0.25</v>
      </c>
      <c r="BA506">
        <v>0.36199999999999999</v>
      </c>
      <c r="BB506" t="s">
        <v>10751</v>
      </c>
      <c r="BC506" t="s">
        <v>10751</v>
      </c>
      <c r="BD506" t="s">
        <v>10751</v>
      </c>
    </row>
    <row r="507" spans="1:56">
      <c r="A507" t="s">
        <v>10756</v>
      </c>
      <c r="B507">
        <v>3500</v>
      </c>
      <c r="C507">
        <v>2012</v>
      </c>
      <c r="D507">
        <v>443</v>
      </c>
      <c r="E507">
        <v>3.2932000000000003E-2</v>
      </c>
      <c r="F507">
        <v>31.715769999999999</v>
      </c>
      <c r="H507">
        <v>24.69238</v>
      </c>
      <c r="I507">
        <f t="shared" si="14"/>
        <v>0.81316945816000008</v>
      </c>
      <c r="K507">
        <v>21.412210000000002</v>
      </c>
      <c r="L507">
        <v>27.91883</v>
      </c>
      <c r="M507">
        <v>359.90861999999998</v>
      </c>
      <c r="N507">
        <v>415.04354999999998</v>
      </c>
      <c r="O507">
        <v>318.31560999999999</v>
      </c>
      <c r="P507">
        <v>44.15184</v>
      </c>
      <c r="Q507">
        <v>150.96019999999999</v>
      </c>
      <c r="R507">
        <v>182.3212</v>
      </c>
      <c r="S507">
        <v>8.9483999999999995</v>
      </c>
      <c r="T507">
        <v>1.2074819999999999</v>
      </c>
      <c r="U507">
        <v>5.2091999999999999E-2</v>
      </c>
      <c r="V507">
        <v>43.347540000000002</v>
      </c>
      <c r="W507">
        <v>0.99299999999999999</v>
      </c>
      <c r="X507" t="s">
        <v>10751</v>
      </c>
      <c r="Y507">
        <v>7.0000000000000001E-3</v>
      </c>
      <c r="Z507">
        <v>1.0999999999999999E-2</v>
      </c>
      <c r="AA507" t="s">
        <v>10751</v>
      </c>
      <c r="AB507">
        <v>0.73099999999999998</v>
      </c>
      <c r="AC507" t="s">
        <v>10751</v>
      </c>
      <c r="AD507" t="s">
        <v>10751</v>
      </c>
      <c r="AE507" t="s">
        <v>10751</v>
      </c>
      <c r="AF507">
        <v>2E-3</v>
      </c>
      <c r="AG507">
        <v>0.998</v>
      </c>
      <c r="AH507" t="s">
        <v>10751</v>
      </c>
      <c r="AI507" t="s">
        <v>10751</v>
      </c>
      <c r="AJ507" t="s">
        <v>10751</v>
      </c>
      <c r="AK507" t="s">
        <v>10751</v>
      </c>
      <c r="AL507" t="s">
        <v>10751</v>
      </c>
      <c r="AM507" t="s">
        <v>10751</v>
      </c>
      <c r="AN507" t="s">
        <v>10751</v>
      </c>
      <c r="AO507" t="s">
        <v>10751</v>
      </c>
      <c r="AP507">
        <v>1</v>
      </c>
      <c r="AQ507">
        <v>2E-3</v>
      </c>
      <c r="AR507" t="s">
        <v>10751</v>
      </c>
      <c r="AS507" t="s">
        <v>10751</v>
      </c>
      <c r="AT507">
        <v>1</v>
      </c>
      <c r="AU507">
        <v>1</v>
      </c>
      <c r="AV507">
        <v>5.3</v>
      </c>
      <c r="AW507">
        <v>0.25700000000000001</v>
      </c>
      <c r="AX507">
        <v>4.2</v>
      </c>
      <c r="AY507">
        <v>0.11700000000000001</v>
      </c>
      <c r="AZ507">
        <v>0.19600000000000001</v>
      </c>
      <c r="BA507">
        <v>0.43</v>
      </c>
      <c r="BB507" t="s">
        <v>10751</v>
      </c>
      <c r="BC507" t="s">
        <v>10751</v>
      </c>
      <c r="BD507" t="s">
        <v>10751</v>
      </c>
    </row>
    <row r="508" spans="1:56">
      <c r="A508" t="s">
        <v>10756</v>
      </c>
      <c r="B508">
        <v>3500</v>
      </c>
      <c r="C508">
        <v>2013</v>
      </c>
      <c r="D508">
        <v>446</v>
      </c>
      <c r="E508">
        <v>2.9350999999999999E-2</v>
      </c>
      <c r="F508">
        <v>33.987450000000003</v>
      </c>
      <c r="H508">
        <v>26.310169999999999</v>
      </c>
      <c r="I508">
        <f t="shared" si="14"/>
        <v>0.77222979966999994</v>
      </c>
      <c r="K508">
        <v>22.837949999999999</v>
      </c>
      <c r="L508">
        <v>29.71875</v>
      </c>
      <c r="M508">
        <v>337.77816000000001</v>
      </c>
      <c r="N508">
        <v>389.13299000000001</v>
      </c>
      <c r="O508">
        <v>299.03680000000003</v>
      </c>
      <c r="P508">
        <v>44.611910000000002</v>
      </c>
      <c r="Q508">
        <v>139.50110000000001</v>
      </c>
      <c r="R508">
        <v>171.82429999999999</v>
      </c>
      <c r="S508">
        <v>9.2001000000000008</v>
      </c>
      <c r="T508">
        <v>1.2520929999999999</v>
      </c>
      <c r="U508">
        <v>4.9092999999999998E-2</v>
      </c>
      <c r="V508">
        <v>46.144469999999998</v>
      </c>
      <c r="W508">
        <v>0.996</v>
      </c>
      <c r="X508" t="s">
        <v>10751</v>
      </c>
      <c r="Y508">
        <v>4.0000000000000001E-3</v>
      </c>
      <c r="Z508">
        <v>1.0999999999999999E-2</v>
      </c>
      <c r="AA508" t="s">
        <v>10751</v>
      </c>
      <c r="AB508">
        <v>0.70099999999999996</v>
      </c>
      <c r="AC508" t="s">
        <v>10751</v>
      </c>
      <c r="AD508" t="s">
        <v>10751</v>
      </c>
      <c r="AE508" t="s">
        <v>10751</v>
      </c>
      <c r="AF508">
        <v>0.127</v>
      </c>
      <c r="AG508">
        <v>0.873</v>
      </c>
      <c r="AH508" t="s">
        <v>10751</v>
      </c>
      <c r="AI508" t="s">
        <v>10751</v>
      </c>
      <c r="AJ508" t="s">
        <v>10751</v>
      </c>
      <c r="AK508" t="s">
        <v>10751</v>
      </c>
      <c r="AL508" t="s">
        <v>10751</v>
      </c>
      <c r="AM508" t="s">
        <v>10751</v>
      </c>
      <c r="AN508" t="s">
        <v>10751</v>
      </c>
      <c r="AO508" t="s">
        <v>10751</v>
      </c>
      <c r="AP508">
        <v>1</v>
      </c>
      <c r="AQ508">
        <v>0.107</v>
      </c>
      <c r="AR508" t="s">
        <v>10751</v>
      </c>
      <c r="AS508" t="s">
        <v>10751</v>
      </c>
      <c r="AT508">
        <v>1</v>
      </c>
      <c r="AU508">
        <v>1</v>
      </c>
      <c r="AV508">
        <v>5.5</v>
      </c>
      <c r="AW508">
        <v>0.28799999999999998</v>
      </c>
      <c r="AX508">
        <v>4</v>
      </c>
      <c r="AY508">
        <v>4.0000000000000001E-3</v>
      </c>
      <c r="AZ508">
        <v>0.218</v>
      </c>
      <c r="BA508">
        <v>0.49</v>
      </c>
      <c r="BB508" t="s">
        <v>10751</v>
      </c>
      <c r="BC508" t="s">
        <v>10751</v>
      </c>
      <c r="BD508" t="s">
        <v>10751</v>
      </c>
    </row>
    <row r="509" spans="1:56">
      <c r="A509" t="s">
        <v>10756</v>
      </c>
      <c r="B509">
        <v>3500</v>
      </c>
      <c r="C509">
        <v>2014</v>
      </c>
      <c r="D509">
        <v>668</v>
      </c>
      <c r="E509">
        <v>4.3087E-2</v>
      </c>
      <c r="F509">
        <v>33.741509999999998</v>
      </c>
      <c r="H509">
        <v>26.179480000000002</v>
      </c>
      <c r="I509">
        <f t="shared" si="14"/>
        <v>1.1279952547600001</v>
      </c>
      <c r="K509">
        <v>22.643609999999999</v>
      </c>
      <c r="L509">
        <v>29.675219999999999</v>
      </c>
      <c r="M509">
        <v>339.46431999999999</v>
      </c>
      <c r="N509">
        <v>392.47282000000001</v>
      </c>
      <c r="O509">
        <v>299.47546</v>
      </c>
      <c r="P509">
        <v>44.628509999999999</v>
      </c>
      <c r="Q509">
        <v>132.4435</v>
      </c>
      <c r="R509">
        <v>172.05539999999999</v>
      </c>
      <c r="S509">
        <v>9.1720000000000006</v>
      </c>
      <c r="T509">
        <v>1.33483</v>
      </c>
      <c r="U509">
        <v>4.9159000000000001E-2</v>
      </c>
      <c r="V509">
        <v>45.957039999999999</v>
      </c>
      <c r="W509">
        <v>1</v>
      </c>
      <c r="X509" t="s">
        <v>10751</v>
      </c>
      <c r="Y509" t="s">
        <v>10751</v>
      </c>
      <c r="Z509">
        <v>1.6E-2</v>
      </c>
      <c r="AA509" t="s">
        <v>10751</v>
      </c>
      <c r="AB509">
        <v>0.80200000000000005</v>
      </c>
      <c r="AC509" t="s">
        <v>10751</v>
      </c>
      <c r="AD509" t="s">
        <v>10751</v>
      </c>
      <c r="AE509" t="s">
        <v>10751</v>
      </c>
      <c r="AF509">
        <v>0.312</v>
      </c>
      <c r="AG509">
        <v>0.68799999999999994</v>
      </c>
      <c r="AH509" t="s">
        <v>10751</v>
      </c>
      <c r="AI509" t="s">
        <v>10751</v>
      </c>
      <c r="AJ509" t="s">
        <v>10751</v>
      </c>
      <c r="AK509" t="s">
        <v>10751</v>
      </c>
      <c r="AL509" t="s">
        <v>10751</v>
      </c>
      <c r="AM509" t="s">
        <v>10751</v>
      </c>
      <c r="AN509" t="s">
        <v>10751</v>
      </c>
      <c r="AO509" t="s">
        <v>10751</v>
      </c>
      <c r="AP509">
        <v>1</v>
      </c>
      <c r="AQ509">
        <v>0.224</v>
      </c>
      <c r="AR509" t="s">
        <v>10751</v>
      </c>
      <c r="AS509" t="s">
        <v>10751</v>
      </c>
      <c r="AT509">
        <v>1</v>
      </c>
      <c r="AU509">
        <v>1</v>
      </c>
      <c r="AV509">
        <v>5.6</v>
      </c>
      <c r="AW509">
        <v>0.182</v>
      </c>
      <c r="AX509">
        <v>4</v>
      </c>
      <c r="AY509" t="s">
        <v>10751</v>
      </c>
      <c r="AZ509">
        <v>0.215</v>
      </c>
      <c r="BA509">
        <v>0.60299999999999998</v>
      </c>
      <c r="BB509" t="s">
        <v>10751</v>
      </c>
      <c r="BC509" t="s">
        <v>10751</v>
      </c>
      <c r="BD509" t="s">
        <v>10751</v>
      </c>
    </row>
    <row r="510" spans="1:56">
      <c r="A510" t="s">
        <v>10756</v>
      </c>
      <c r="B510">
        <v>3500</v>
      </c>
      <c r="C510">
        <v>2015</v>
      </c>
      <c r="D510">
        <v>727</v>
      </c>
      <c r="E510">
        <v>4.3437000000000003E-2</v>
      </c>
      <c r="F510">
        <v>35.50394</v>
      </c>
      <c r="H510">
        <v>27.348859999999998</v>
      </c>
      <c r="I510">
        <f t="shared" si="14"/>
        <v>1.1879524318200001</v>
      </c>
      <c r="K510">
        <v>23.878820000000001</v>
      </c>
      <c r="L510">
        <v>30.716170000000002</v>
      </c>
      <c r="M510">
        <v>324.94952999999998</v>
      </c>
      <c r="N510">
        <v>372.17088000000001</v>
      </c>
      <c r="O510">
        <v>289.32641000000001</v>
      </c>
      <c r="P510">
        <v>44.559930000000001</v>
      </c>
      <c r="Q510">
        <v>135.66720000000001</v>
      </c>
      <c r="R510">
        <v>170.2834</v>
      </c>
      <c r="S510">
        <v>9.1507000000000005</v>
      </c>
      <c r="T510">
        <v>1.2868660000000001</v>
      </c>
      <c r="U510">
        <v>4.8652000000000001E-2</v>
      </c>
      <c r="V510">
        <v>48.074100000000001</v>
      </c>
      <c r="W510">
        <v>1</v>
      </c>
      <c r="X510" t="s">
        <v>10751</v>
      </c>
      <c r="Y510" t="s">
        <v>10751</v>
      </c>
      <c r="Z510">
        <v>1.2999999999999999E-2</v>
      </c>
      <c r="AA510" t="s">
        <v>10751</v>
      </c>
      <c r="AB510">
        <v>0.53900000000000003</v>
      </c>
      <c r="AC510" t="s">
        <v>10751</v>
      </c>
      <c r="AD510" t="s">
        <v>10751</v>
      </c>
      <c r="AE510" t="s">
        <v>10751</v>
      </c>
      <c r="AF510">
        <v>0.34799999999999998</v>
      </c>
      <c r="AG510">
        <v>0.65200000000000002</v>
      </c>
      <c r="AH510" t="s">
        <v>10751</v>
      </c>
      <c r="AI510" t="s">
        <v>10751</v>
      </c>
      <c r="AJ510" t="s">
        <v>10751</v>
      </c>
      <c r="AK510" t="s">
        <v>10751</v>
      </c>
      <c r="AL510" t="s">
        <v>10751</v>
      </c>
      <c r="AM510" t="s">
        <v>10751</v>
      </c>
      <c r="AN510" t="s">
        <v>10751</v>
      </c>
      <c r="AO510" t="s">
        <v>10751</v>
      </c>
      <c r="AP510">
        <v>1</v>
      </c>
      <c r="AQ510">
        <v>0.17599999999999999</v>
      </c>
      <c r="AR510" t="s">
        <v>10751</v>
      </c>
      <c r="AS510" t="s">
        <v>10751</v>
      </c>
      <c r="AT510">
        <v>1</v>
      </c>
      <c r="AU510">
        <v>1</v>
      </c>
      <c r="AV510">
        <v>5.8</v>
      </c>
      <c r="AW510">
        <v>0.44800000000000001</v>
      </c>
      <c r="AX510">
        <v>4</v>
      </c>
      <c r="AY510" t="s">
        <v>10751</v>
      </c>
      <c r="AZ510">
        <v>8.0000000000000002E-3</v>
      </c>
      <c r="BA510">
        <v>0.50600000000000001</v>
      </c>
      <c r="BB510" t="s">
        <v>10751</v>
      </c>
      <c r="BC510" t="s">
        <v>10751</v>
      </c>
      <c r="BD510">
        <v>3.7999999999999999E-2</v>
      </c>
    </row>
    <row r="511" spans="1:56">
      <c r="A511" t="s">
        <v>10756</v>
      </c>
      <c r="B511">
        <v>3500</v>
      </c>
      <c r="C511">
        <v>2016</v>
      </c>
      <c r="D511">
        <v>935</v>
      </c>
      <c r="E511">
        <v>5.7447999999999999E-2</v>
      </c>
      <c r="F511">
        <v>36.020620000000001</v>
      </c>
      <c r="H511">
        <v>27.664999999999999</v>
      </c>
      <c r="I511">
        <f t="shared" si="14"/>
        <v>1.5892989199999998</v>
      </c>
      <c r="K511">
        <v>24.289529999999999</v>
      </c>
      <c r="L511">
        <v>30.90494</v>
      </c>
      <c r="M511">
        <v>321.23617999999999</v>
      </c>
      <c r="N511">
        <v>365.87779999999998</v>
      </c>
      <c r="O511">
        <v>287.55916000000002</v>
      </c>
      <c r="P511">
        <v>44.558010000000003</v>
      </c>
      <c r="Q511">
        <v>131.91990000000001</v>
      </c>
      <c r="R511">
        <v>170.5198</v>
      </c>
      <c r="S511">
        <v>9.2141000000000002</v>
      </c>
      <c r="T511">
        <v>1.321207</v>
      </c>
      <c r="U511">
        <v>4.8719999999999999E-2</v>
      </c>
      <c r="V511">
        <v>48.662109999999998</v>
      </c>
      <c r="W511">
        <v>0.90600000000000003</v>
      </c>
      <c r="X511">
        <v>9.4E-2</v>
      </c>
      <c r="Y511" t="s">
        <v>10751</v>
      </c>
      <c r="Z511">
        <v>0.01</v>
      </c>
      <c r="AA511">
        <v>8.9999999999999993E-3</v>
      </c>
      <c r="AB511">
        <v>0.51400000000000001</v>
      </c>
      <c r="AC511" t="s">
        <v>10751</v>
      </c>
      <c r="AD511" t="s">
        <v>10751</v>
      </c>
      <c r="AE511" t="s">
        <v>10751</v>
      </c>
      <c r="AF511">
        <v>0.376</v>
      </c>
      <c r="AG511">
        <v>0.624</v>
      </c>
      <c r="AH511" t="s">
        <v>10751</v>
      </c>
      <c r="AI511" t="s">
        <v>10751</v>
      </c>
      <c r="AJ511" t="s">
        <v>10751</v>
      </c>
      <c r="AK511" t="s">
        <v>10751</v>
      </c>
      <c r="AL511" t="s">
        <v>10751</v>
      </c>
      <c r="AM511" t="s">
        <v>10751</v>
      </c>
      <c r="AN511" t="s">
        <v>10751</v>
      </c>
      <c r="AO511" t="s">
        <v>10751</v>
      </c>
      <c r="AP511">
        <v>1</v>
      </c>
      <c r="AQ511">
        <v>0.18099999999999999</v>
      </c>
      <c r="AR511" t="s">
        <v>10751</v>
      </c>
      <c r="AS511" t="s">
        <v>10751</v>
      </c>
      <c r="AT511">
        <v>1</v>
      </c>
      <c r="AU511">
        <v>1</v>
      </c>
      <c r="AV511">
        <v>5.7</v>
      </c>
      <c r="AW511">
        <v>0.46700000000000003</v>
      </c>
      <c r="AX511">
        <v>4</v>
      </c>
      <c r="AY511" t="s">
        <v>10751</v>
      </c>
      <c r="AZ511">
        <v>6.0000000000000001E-3</v>
      </c>
      <c r="BA511">
        <v>0.47299999999999998</v>
      </c>
      <c r="BB511">
        <v>8.9999999999999993E-3</v>
      </c>
      <c r="BC511" t="s">
        <v>10751</v>
      </c>
      <c r="BD511">
        <v>4.4999999999999998E-2</v>
      </c>
    </row>
    <row r="512" spans="1:56">
      <c r="A512" t="s">
        <v>10756</v>
      </c>
      <c r="B512">
        <v>3500</v>
      </c>
      <c r="C512">
        <v>2017</v>
      </c>
      <c r="D512">
        <v>784</v>
      </c>
      <c r="E512">
        <v>4.6047999999999999E-2</v>
      </c>
      <c r="F512">
        <v>36.114930000000001</v>
      </c>
      <c r="H512">
        <v>27.940560000000001</v>
      </c>
      <c r="I512">
        <f t="shared" si="14"/>
        <v>1.2866069068800001</v>
      </c>
      <c r="K512">
        <v>24.33567</v>
      </c>
      <c r="L512">
        <v>31.455690000000001</v>
      </c>
      <c r="M512">
        <v>318.06810999999999</v>
      </c>
      <c r="N512">
        <v>365.18416000000002</v>
      </c>
      <c r="O512">
        <v>282.52443</v>
      </c>
      <c r="P512">
        <v>45.03145</v>
      </c>
      <c r="Q512">
        <v>129.51949999999999</v>
      </c>
      <c r="R512">
        <v>169.81129999999999</v>
      </c>
      <c r="S512">
        <v>9.1654999999999998</v>
      </c>
      <c r="T512">
        <v>1.365092</v>
      </c>
      <c r="U512">
        <v>4.8517999999999999E-2</v>
      </c>
      <c r="V512">
        <v>49.181550000000001</v>
      </c>
      <c r="W512">
        <v>0.95</v>
      </c>
      <c r="X512">
        <v>0.05</v>
      </c>
      <c r="Y512" t="s">
        <v>10751</v>
      </c>
      <c r="Z512">
        <v>4.0000000000000001E-3</v>
      </c>
      <c r="AA512">
        <v>1.0999999999999999E-2</v>
      </c>
      <c r="AB512">
        <v>0.57499999999999996</v>
      </c>
      <c r="AC512" t="s">
        <v>10751</v>
      </c>
      <c r="AD512" t="s">
        <v>10751</v>
      </c>
      <c r="AE512" t="s">
        <v>10751</v>
      </c>
      <c r="AF512">
        <v>0.33900000000000002</v>
      </c>
      <c r="AG512">
        <v>0.66100000000000003</v>
      </c>
      <c r="AH512" t="s">
        <v>10751</v>
      </c>
      <c r="AI512" t="s">
        <v>10751</v>
      </c>
      <c r="AJ512" t="s">
        <v>10751</v>
      </c>
      <c r="AK512" t="s">
        <v>10751</v>
      </c>
      <c r="AL512" t="s">
        <v>10751</v>
      </c>
      <c r="AM512" t="s">
        <v>10751</v>
      </c>
      <c r="AN512" t="s">
        <v>10751</v>
      </c>
      <c r="AO512" t="s">
        <v>10751</v>
      </c>
      <c r="AP512">
        <v>1</v>
      </c>
      <c r="AQ512">
        <v>0.26400000000000001</v>
      </c>
      <c r="AR512">
        <v>2.1999999999999999E-2</v>
      </c>
      <c r="AS512" t="s">
        <v>10751</v>
      </c>
      <c r="AT512">
        <v>1</v>
      </c>
      <c r="AU512">
        <v>1</v>
      </c>
      <c r="AV512">
        <v>6.1</v>
      </c>
      <c r="AW512">
        <v>0.41</v>
      </c>
      <c r="AX512">
        <v>4</v>
      </c>
      <c r="AY512" t="s">
        <v>10751</v>
      </c>
      <c r="AZ512">
        <v>2E-3</v>
      </c>
      <c r="BA512">
        <v>0.51</v>
      </c>
      <c r="BB512">
        <v>0.02</v>
      </c>
      <c r="BC512" t="s">
        <v>10751</v>
      </c>
      <c r="BD512">
        <v>5.8000000000000003E-2</v>
      </c>
    </row>
    <row r="513" spans="1:56">
      <c r="A513" t="s">
        <v>10756</v>
      </c>
      <c r="B513">
        <v>3500</v>
      </c>
      <c r="C513">
        <v>2018</v>
      </c>
      <c r="D513" s="7">
        <v>1102</v>
      </c>
      <c r="E513">
        <v>6.7780999999999994E-2</v>
      </c>
      <c r="F513">
        <v>36.725909999999999</v>
      </c>
      <c r="H513">
        <v>28.38974</v>
      </c>
      <c r="I513">
        <f t="shared" si="14"/>
        <v>1.9242849669399997</v>
      </c>
      <c r="K513">
        <v>24.78511</v>
      </c>
      <c r="L513">
        <v>31.88833</v>
      </c>
      <c r="M513">
        <v>313.03568000000001</v>
      </c>
      <c r="N513">
        <v>358.56200000000001</v>
      </c>
      <c r="O513">
        <v>278.69126</v>
      </c>
      <c r="P513">
        <v>45.182969999999997</v>
      </c>
      <c r="Q513">
        <v>118.81699999999999</v>
      </c>
      <c r="R513">
        <v>169.8639</v>
      </c>
      <c r="S513">
        <v>9.1335999999999995</v>
      </c>
      <c r="T513">
        <v>1.5086930000000001</v>
      </c>
      <c r="U513">
        <v>4.8533E-2</v>
      </c>
      <c r="V513">
        <v>49.90213</v>
      </c>
      <c r="W513">
        <v>0.94499999999999995</v>
      </c>
      <c r="X513">
        <v>5.5E-2</v>
      </c>
      <c r="Y513" t="s">
        <v>10751</v>
      </c>
      <c r="Z513">
        <v>3.0000000000000001E-3</v>
      </c>
      <c r="AA513">
        <v>8.9999999999999993E-3</v>
      </c>
      <c r="AB513">
        <v>0.73599999999999999</v>
      </c>
      <c r="AC513" t="s">
        <v>10751</v>
      </c>
      <c r="AD513" t="s">
        <v>10751</v>
      </c>
      <c r="AE513" t="s">
        <v>10751</v>
      </c>
      <c r="AF513">
        <v>0.51800000000000002</v>
      </c>
      <c r="AG513">
        <v>0.48199999999999998</v>
      </c>
      <c r="AH513" t="s">
        <v>10751</v>
      </c>
      <c r="AI513" t="s">
        <v>10751</v>
      </c>
      <c r="AJ513" t="s">
        <v>10751</v>
      </c>
      <c r="AK513" t="s">
        <v>10751</v>
      </c>
      <c r="AL513" t="s">
        <v>10751</v>
      </c>
      <c r="AM513" t="s">
        <v>10751</v>
      </c>
      <c r="AN513" t="s">
        <v>10751</v>
      </c>
      <c r="AO513" t="s">
        <v>10751</v>
      </c>
      <c r="AP513">
        <v>1</v>
      </c>
      <c r="AQ513">
        <v>0.46700000000000003</v>
      </c>
      <c r="AR513">
        <v>0.3</v>
      </c>
      <c r="AS513" t="s">
        <v>10751</v>
      </c>
      <c r="AT513">
        <v>1</v>
      </c>
      <c r="AU513">
        <v>1</v>
      </c>
      <c r="AV513">
        <v>6.2</v>
      </c>
      <c r="AW513">
        <v>0.252</v>
      </c>
      <c r="AX513">
        <v>4</v>
      </c>
      <c r="AY513" t="s">
        <v>10751</v>
      </c>
      <c r="AZ513">
        <v>1E-3</v>
      </c>
      <c r="BA513">
        <v>0.65300000000000002</v>
      </c>
      <c r="BB513">
        <v>2.1999999999999999E-2</v>
      </c>
      <c r="BC513" t="s">
        <v>10751</v>
      </c>
      <c r="BD513">
        <v>7.2999999999999995E-2</v>
      </c>
    </row>
    <row r="514" spans="1:56">
      <c r="A514" t="s">
        <v>10756</v>
      </c>
      <c r="B514">
        <v>3500</v>
      </c>
      <c r="C514">
        <v>2019</v>
      </c>
      <c r="D514" s="7">
        <v>1141</v>
      </c>
      <c r="E514">
        <v>7.0697999999999997E-2</v>
      </c>
      <c r="F514">
        <v>37.271569999999997</v>
      </c>
      <c r="H514">
        <v>28.493179999999999</v>
      </c>
      <c r="I514">
        <f t="shared" si="14"/>
        <v>2.01441083964</v>
      </c>
      <c r="K514">
        <v>25.056799999999999</v>
      </c>
      <c r="L514">
        <v>31.78126</v>
      </c>
      <c r="M514">
        <v>311.89915999999999</v>
      </c>
      <c r="N514">
        <v>354.67424999999997</v>
      </c>
      <c r="O514">
        <v>279.63022999999998</v>
      </c>
      <c r="P514">
        <v>45.416339999999998</v>
      </c>
      <c r="Q514">
        <v>114.89409999999999</v>
      </c>
      <c r="R514">
        <v>171.96780000000001</v>
      </c>
      <c r="S514">
        <v>9.0318000000000005</v>
      </c>
      <c r="T514">
        <v>1.5676000000000001</v>
      </c>
      <c r="U514">
        <v>4.9133999999999997E-2</v>
      </c>
      <c r="V514">
        <v>50.115270000000002</v>
      </c>
      <c r="W514">
        <v>0.93300000000000005</v>
      </c>
      <c r="X514">
        <v>6.7000000000000004E-2</v>
      </c>
      <c r="Y514" t="s">
        <v>10751</v>
      </c>
      <c r="Z514">
        <v>1E-3</v>
      </c>
      <c r="AA514">
        <v>1.4E-2</v>
      </c>
      <c r="AB514">
        <v>0.76600000000000001</v>
      </c>
      <c r="AC514" t="s">
        <v>10751</v>
      </c>
      <c r="AD514" t="s">
        <v>10751</v>
      </c>
      <c r="AE514" t="s">
        <v>10751</v>
      </c>
      <c r="AF514">
        <v>0.57499999999999996</v>
      </c>
      <c r="AG514">
        <v>0.42499999999999999</v>
      </c>
      <c r="AH514" t="s">
        <v>10751</v>
      </c>
      <c r="AI514" t="s">
        <v>10751</v>
      </c>
      <c r="AJ514" t="s">
        <v>10751</v>
      </c>
      <c r="AK514" t="s">
        <v>10751</v>
      </c>
      <c r="AL514" t="s">
        <v>10751</v>
      </c>
      <c r="AM514" t="s">
        <v>10751</v>
      </c>
      <c r="AN514" t="s">
        <v>10751</v>
      </c>
      <c r="AO514" t="s">
        <v>10751</v>
      </c>
      <c r="AP514">
        <v>1</v>
      </c>
      <c r="AQ514">
        <v>0.52700000000000002</v>
      </c>
      <c r="AR514">
        <v>0.32100000000000001</v>
      </c>
      <c r="AS514" t="s">
        <v>10751</v>
      </c>
      <c r="AT514">
        <v>1</v>
      </c>
      <c r="AU514">
        <v>1</v>
      </c>
      <c r="AV514">
        <v>6.4</v>
      </c>
      <c r="AW514">
        <v>0.22</v>
      </c>
      <c r="AX514">
        <v>4</v>
      </c>
      <c r="AY514" t="s">
        <v>10751</v>
      </c>
      <c r="AZ514">
        <v>1E-3</v>
      </c>
      <c r="BA514">
        <v>0.57099999999999995</v>
      </c>
      <c r="BB514">
        <v>2.4E-2</v>
      </c>
      <c r="BC514">
        <v>0.13200000000000001</v>
      </c>
      <c r="BD514">
        <v>5.2999999999999999E-2</v>
      </c>
    </row>
    <row r="515" spans="1:56">
      <c r="A515" t="s">
        <v>10756</v>
      </c>
      <c r="B515">
        <v>3500</v>
      </c>
      <c r="C515">
        <v>2020</v>
      </c>
      <c r="D515" s="7">
        <v>1059</v>
      </c>
      <c r="E515">
        <v>7.7172000000000004E-2</v>
      </c>
      <c r="F515">
        <v>38.301990000000004</v>
      </c>
      <c r="H515">
        <v>28.878810000000001</v>
      </c>
      <c r="I515">
        <f t="shared" si="14"/>
        <v>2.2286355253200001</v>
      </c>
      <c r="K515">
        <v>25.829660000000001</v>
      </c>
      <c r="L515">
        <v>31.702000000000002</v>
      </c>
      <c r="M515">
        <v>307.73428000000001</v>
      </c>
      <c r="N515">
        <v>344.06180000000001</v>
      </c>
      <c r="O515">
        <v>280.32932</v>
      </c>
      <c r="P515">
        <v>45.432519999999997</v>
      </c>
      <c r="Q515">
        <v>111.5461</v>
      </c>
      <c r="R515">
        <v>171.27</v>
      </c>
      <c r="S515">
        <v>9.0052000000000003</v>
      </c>
      <c r="T515">
        <v>1.610147</v>
      </c>
      <c r="U515">
        <v>4.8933999999999998E-2</v>
      </c>
      <c r="V515">
        <v>50.769880000000001</v>
      </c>
      <c r="W515">
        <v>0.94099999999999995</v>
      </c>
      <c r="X515">
        <v>5.8999999999999997E-2</v>
      </c>
      <c r="Y515" t="s">
        <v>10751</v>
      </c>
      <c r="Z515">
        <v>0</v>
      </c>
      <c r="AA515">
        <v>1.7999999999999999E-2</v>
      </c>
      <c r="AB515">
        <v>0.76500000000000001</v>
      </c>
      <c r="AC515" t="s">
        <v>10751</v>
      </c>
      <c r="AD515" t="s">
        <v>10751</v>
      </c>
      <c r="AE515" t="s">
        <v>10751</v>
      </c>
      <c r="AF515">
        <v>0.64</v>
      </c>
      <c r="AG515">
        <v>0.36</v>
      </c>
      <c r="AH515" t="s">
        <v>10751</v>
      </c>
      <c r="AI515" t="s">
        <v>10751</v>
      </c>
      <c r="AJ515" t="s">
        <v>10751</v>
      </c>
      <c r="AK515" t="s">
        <v>10751</v>
      </c>
      <c r="AL515" t="s">
        <v>10751</v>
      </c>
      <c r="AM515" t="s">
        <v>10751</v>
      </c>
      <c r="AN515" t="s">
        <v>10751</v>
      </c>
      <c r="AO515" t="s">
        <v>10751</v>
      </c>
      <c r="AP515">
        <v>1</v>
      </c>
      <c r="AQ515">
        <v>0.58499999999999996</v>
      </c>
      <c r="AR515">
        <v>0.45400000000000001</v>
      </c>
      <c r="AS515">
        <v>8.3000000000000004E-2</v>
      </c>
      <c r="AT515">
        <v>1</v>
      </c>
      <c r="AU515">
        <v>1</v>
      </c>
      <c r="AV515">
        <v>6.6</v>
      </c>
      <c r="AW515">
        <v>0.217</v>
      </c>
      <c r="AX515">
        <v>3.9</v>
      </c>
      <c r="AY515" t="s">
        <v>10751</v>
      </c>
      <c r="AZ515" t="s">
        <v>10751</v>
      </c>
      <c r="BA515">
        <v>0.502</v>
      </c>
      <c r="BB515">
        <v>2.4E-2</v>
      </c>
      <c r="BC515">
        <v>0.19400000000000001</v>
      </c>
      <c r="BD515">
        <v>6.3E-2</v>
      </c>
    </row>
    <row r="516" spans="1:56">
      <c r="A516" t="s">
        <v>10756</v>
      </c>
      <c r="B516">
        <v>3500</v>
      </c>
      <c r="C516">
        <v>2021</v>
      </c>
      <c r="D516">
        <v>886</v>
      </c>
      <c r="E516">
        <v>6.4131999999999995E-2</v>
      </c>
      <c r="F516">
        <v>38.967680000000001</v>
      </c>
      <c r="G516">
        <f>IFERROR(F516*E516,"")</f>
        <v>2.4990752537600001</v>
      </c>
      <c r="H516">
        <v>29.484590000000001</v>
      </c>
      <c r="I516">
        <f t="shared" si="14"/>
        <v>1.8909057258799999</v>
      </c>
      <c r="J516">
        <f>IFERROR(M516*E516,"")</f>
        <v>19.33013450308</v>
      </c>
      <c r="K516">
        <v>26.269100000000002</v>
      </c>
      <c r="L516">
        <v>32.484220000000001</v>
      </c>
      <c r="M516">
        <v>301.41169000000002</v>
      </c>
      <c r="N516">
        <v>338.30617999999998</v>
      </c>
      <c r="O516">
        <v>273.57900999999998</v>
      </c>
      <c r="P516">
        <v>45.514919999999996</v>
      </c>
      <c r="Q516">
        <v>118.533</v>
      </c>
      <c r="R516">
        <v>175.26009999999999</v>
      </c>
      <c r="S516">
        <v>8.8949999999999996</v>
      </c>
      <c r="T516">
        <v>1.5594570000000001</v>
      </c>
      <c r="U516">
        <v>5.0074E-2</v>
      </c>
      <c r="V516">
        <v>51.862470000000002</v>
      </c>
      <c r="W516">
        <v>0.94099999999999995</v>
      </c>
      <c r="X516">
        <v>5.8999999999999997E-2</v>
      </c>
      <c r="Y516" t="s">
        <v>10751</v>
      </c>
      <c r="Z516" t="s">
        <v>10751</v>
      </c>
      <c r="AA516">
        <v>2.1000000000000001E-2</v>
      </c>
      <c r="AB516">
        <v>0.64700000000000002</v>
      </c>
      <c r="AC516" t="s">
        <v>10751</v>
      </c>
      <c r="AD516" t="s">
        <v>10751</v>
      </c>
      <c r="AE516" t="s">
        <v>10751</v>
      </c>
      <c r="AF516">
        <v>0.67500000000000004</v>
      </c>
      <c r="AG516">
        <v>0.32500000000000001</v>
      </c>
      <c r="AH516" t="s">
        <v>10751</v>
      </c>
      <c r="AI516" t="s">
        <v>10751</v>
      </c>
      <c r="AJ516" t="s">
        <v>10751</v>
      </c>
      <c r="AK516" t="s">
        <v>10751</v>
      </c>
      <c r="AL516" t="s">
        <v>10751</v>
      </c>
      <c r="AM516" t="s">
        <v>10751</v>
      </c>
      <c r="AN516" t="s">
        <v>10751</v>
      </c>
      <c r="AO516" t="s">
        <v>10751</v>
      </c>
      <c r="AP516">
        <v>1</v>
      </c>
      <c r="AQ516">
        <v>0.45200000000000001</v>
      </c>
      <c r="AR516">
        <v>0.46700000000000003</v>
      </c>
      <c r="AS516">
        <v>3.9E-2</v>
      </c>
      <c r="AT516">
        <v>1</v>
      </c>
      <c r="AU516">
        <v>1</v>
      </c>
      <c r="AV516">
        <v>5.9</v>
      </c>
      <c r="AW516">
        <v>0.33200000000000002</v>
      </c>
      <c r="AX516">
        <v>3.8</v>
      </c>
      <c r="AY516" t="s">
        <v>10751</v>
      </c>
      <c r="AZ516" t="s">
        <v>10751</v>
      </c>
      <c r="BA516">
        <v>0.36</v>
      </c>
      <c r="BB516">
        <v>2.1000000000000001E-2</v>
      </c>
      <c r="BC516">
        <v>0.24099999999999999</v>
      </c>
      <c r="BD516">
        <v>4.5999999999999999E-2</v>
      </c>
    </row>
    <row r="517" spans="1:56">
      <c r="A517" t="s">
        <v>10756</v>
      </c>
      <c r="B517">
        <v>3500</v>
      </c>
      <c r="C517" t="s">
        <v>10752</v>
      </c>
      <c r="D517" t="s">
        <v>10751</v>
      </c>
      <c r="E517">
        <v>6.5511E-2</v>
      </c>
      <c r="F517">
        <v>40.407490000000003</v>
      </c>
      <c r="H517">
        <v>30.05686</v>
      </c>
      <c r="I517">
        <f t="shared" si="14"/>
        <v>1.9690549554600001</v>
      </c>
      <c r="K517">
        <v>27.062760000000001</v>
      </c>
      <c r="L517">
        <v>32.793889999999998</v>
      </c>
      <c r="M517">
        <v>295.67297000000002</v>
      </c>
      <c r="N517">
        <v>328.38479000000001</v>
      </c>
      <c r="O517">
        <v>270.99561999999997</v>
      </c>
      <c r="P517">
        <v>45.577100000000002</v>
      </c>
      <c r="Q517">
        <v>109.3122</v>
      </c>
      <c r="R517">
        <v>177.97559999999999</v>
      </c>
      <c r="S517">
        <v>8.6879000000000008</v>
      </c>
      <c r="T517">
        <v>1.702888</v>
      </c>
      <c r="U517">
        <v>5.0849999999999999E-2</v>
      </c>
      <c r="V517">
        <v>52.824100000000001</v>
      </c>
      <c r="W517">
        <v>0.93</v>
      </c>
      <c r="X517">
        <v>7.0000000000000007E-2</v>
      </c>
      <c r="Y517" t="s">
        <v>10751</v>
      </c>
      <c r="Z517" t="s">
        <v>10751</v>
      </c>
      <c r="AA517">
        <v>3.3000000000000002E-2</v>
      </c>
      <c r="AB517">
        <v>0.61099999999999999</v>
      </c>
      <c r="AC517" t="s">
        <v>10751</v>
      </c>
      <c r="AD517" t="s">
        <v>10751</v>
      </c>
      <c r="AE517" t="s">
        <v>10751</v>
      </c>
      <c r="AF517">
        <v>0.625</v>
      </c>
      <c r="AG517">
        <v>0.375</v>
      </c>
      <c r="AH517" t="s">
        <v>10751</v>
      </c>
      <c r="AI517" t="s">
        <v>10751</v>
      </c>
      <c r="AJ517" t="s">
        <v>10751</v>
      </c>
      <c r="AK517" t="s">
        <v>10751</v>
      </c>
      <c r="AL517" t="s">
        <v>10751</v>
      </c>
      <c r="AM517" t="s">
        <v>10751</v>
      </c>
      <c r="AN517" t="s">
        <v>10751</v>
      </c>
      <c r="AO517" t="s">
        <v>10751</v>
      </c>
      <c r="AP517">
        <v>1</v>
      </c>
      <c r="AQ517">
        <v>0.63300000000000001</v>
      </c>
      <c r="AR517">
        <v>0.78200000000000003</v>
      </c>
      <c r="AS517">
        <v>4.9000000000000002E-2</v>
      </c>
      <c r="AT517">
        <v>1</v>
      </c>
      <c r="AU517">
        <v>1</v>
      </c>
      <c r="AV517">
        <v>5.9</v>
      </c>
      <c r="AW517">
        <v>0.35599999999999998</v>
      </c>
      <c r="AX517">
        <v>3.8</v>
      </c>
      <c r="AY517" t="s">
        <v>10751</v>
      </c>
      <c r="AZ517" t="s">
        <v>10751</v>
      </c>
      <c r="BA517">
        <v>0.23499999999999999</v>
      </c>
      <c r="BB517">
        <v>0.03</v>
      </c>
      <c r="BC517">
        <v>0.33200000000000002</v>
      </c>
      <c r="BD517">
        <v>4.8000000000000001E-2</v>
      </c>
    </row>
    <row r="518" spans="1:56">
      <c r="A518" t="s">
        <v>10755</v>
      </c>
      <c r="B518">
        <v>3500</v>
      </c>
      <c r="C518">
        <v>1975</v>
      </c>
      <c r="D518">
        <v>17</v>
      </c>
      <c r="E518">
        <v>1.629E-3</v>
      </c>
      <c r="F518">
        <v>18.972239999999999</v>
      </c>
      <c r="H518">
        <v>16.19875</v>
      </c>
      <c r="I518">
        <f t="shared" si="14"/>
        <v>2.6387763750000001E-2</v>
      </c>
      <c r="K518">
        <v>14.511670000000001</v>
      </c>
      <c r="L518">
        <v>18.881689999999999</v>
      </c>
      <c r="M518">
        <v>548.62249999999995</v>
      </c>
      <c r="N518">
        <v>612.40386999999998</v>
      </c>
      <c r="O518">
        <v>470.66750000000002</v>
      </c>
      <c r="P518" t="s">
        <v>10751</v>
      </c>
      <c r="Q518">
        <v>214.37219999999999</v>
      </c>
      <c r="R518">
        <v>97.840699999999998</v>
      </c>
      <c r="S518" t="s">
        <v>10751</v>
      </c>
      <c r="T518">
        <v>0.46558899999999998</v>
      </c>
      <c r="U518">
        <v>2.7954E-2</v>
      </c>
      <c r="V518">
        <v>28.435659999999999</v>
      </c>
      <c r="W518" t="s">
        <v>10751</v>
      </c>
      <c r="X518" t="s">
        <v>10751</v>
      </c>
      <c r="Y518">
        <v>1</v>
      </c>
      <c r="Z518">
        <v>0.187</v>
      </c>
      <c r="AA518">
        <v>0.81299999999999994</v>
      </c>
      <c r="AB518" t="s">
        <v>10751</v>
      </c>
      <c r="AC518" t="s">
        <v>10751</v>
      </c>
      <c r="AD518" t="s">
        <v>10751</v>
      </c>
      <c r="AE518">
        <v>0.93899999999999995</v>
      </c>
      <c r="AF518" t="s">
        <v>10751</v>
      </c>
      <c r="AG518" t="s">
        <v>10751</v>
      </c>
      <c r="AH518">
        <v>6.0999999999999999E-2</v>
      </c>
      <c r="AI518" t="s">
        <v>10751</v>
      </c>
      <c r="AJ518" t="s">
        <v>10751</v>
      </c>
      <c r="AK518" t="s">
        <v>10751</v>
      </c>
      <c r="AL518" t="s">
        <v>10751</v>
      </c>
      <c r="AM518" t="s">
        <v>10751</v>
      </c>
      <c r="AN518" t="s">
        <v>10751</v>
      </c>
      <c r="AO518" t="s">
        <v>10751</v>
      </c>
      <c r="AP518">
        <v>1</v>
      </c>
      <c r="AQ518" t="s">
        <v>10751</v>
      </c>
      <c r="AR518" t="s">
        <v>10751</v>
      </c>
      <c r="AS518" t="s">
        <v>10751</v>
      </c>
      <c r="AT518" t="s">
        <v>10751</v>
      </c>
      <c r="AU518" t="s">
        <v>10751</v>
      </c>
      <c r="AV518" t="s">
        <v>10751</v>
      </c>
      <c r="AW518" t="s">
        <v>10751</v>
      </c>
      <c r="AX518">
        <v>6.1</v>
      </c>
      <c r="AY518" t="s">
        <v>10751</v>
      </c>
      <c r="AZ518" t="s">
        <v>10751</v>
      </c>
      <c r="BA518" t="s">
        <v>10751</v>
      </c>
      <c r="BB518" t="s">
        <v>10751</v>
      </c>
      <c r="BC518" t="s">
        <v>10751</v>
      </c>
      <c r="BD518" t="s">
        <v>10751</v>
      </c>
    </row>
    <row r="519" spans="1:56">
      <c r="A519" t="s">
        <v>10755</v>
      </c>
      <c r="B519">
        <v>3500</v>
      </c>
      <c r="C519">
        <v>1976</v>
      </c>
      <c r="D519">
        <v>12</v>
      </c>
      <c r="E519">
        <v>9.5600000000000004E-4</v>
      </c>
      <c r="F519">
        <v>19.50977</v>
      </c>
      <c r="H519">
        <v>16.611170000000001</v>
      </c>
      <c r="I519">
        <f t="shared" si="14"/>
        <v>1.5880278520000003E-2</v>
      </c>
      <c r="K519">
        <v>15.4236</v>
      </c>
      <c r="L519">
        <v>18.336790000000001</v>
      </c>
      <c r="M519">
        <v>535.00144999999998</v>
      </c>
      <c r="N519">
        <v>576.19484999999997</v>
      </c>
      <c r="O519">
        <v>484.65395999999998</v>
      </c>
      <c r="P519" t="s">
        <v>10751</v>
      </c>
      <c r="Q519">
        <v>211.04390000000001</v>
      </c>
      <c r="R519">
        <v>95.613799999999998</v>
      </c>
      <c r="S519" t="s">
        <v>10751</v>
      </c>
      <c r="T519">
        <v>0.45958199999999999</v>
      </c>
      <c r="U519">
        <v>2.7317999999999999E-2</v>
      </c>
      <c r="V519">
        <v>29.11664</v>
      </c>
      <c r="W519" t="s">
        <v>10751</v>
      </c>
      <c r="X519" t="s">
        <v>10751</v>
      </c>
      <c r="Y519">
        <v>1</v>
      </c>
      <c r="Z519">
        <v>0.24399999999999999</v>
      </c>
      <c r="AA519">
        <v>0.75600000000000001</v>
      </c>
      <c r="AB519" t="s">
        <v>10751</v>
      </c>
      <c r="AC519" t="s">
        <v>10751</v>
      </c>
      <c r="AD519" t="s">
        <v>10751</v>
      </c>
      <c r="AE519">
        <v>0.86699999999999999</v>
      </c>
      <c r="AF519" t="s">
        <v>10751</v>
      </c>
      <c r="AG519" t="s">
        <v>10751</v>
      </c>
      <c r="AH519">
        <v>0.13300000000000001</v>
      </c>
      <c r="AI519" t="s">
        <v>10751</v>
      </c>
      <c r="AJ519" t="s">
        <v>10751</v>
      </c>
      <c r="AK519" t="s">
        <v>10751</v>
      </c>
      <c r="AL519" t="s">
        <v>10751</v>
      </c>
      <c r="AM519" t="s">
        <v>10751</v>
      </c>
      <c r="AN519" t="s">
        <v>10751</v>
      </c>
      <c r="AO519" t="s">
        <v>10751</v>
      </c>
      <c r="AP519">
        <v>1</v>
      </c>
      <c r="AQ519" t="s">
        <v>10751</v>
      </c>
      <c r="AR519" t="s">
        <v>10751</v>
      </c>
      <c r="AS519" t="s">
        <v>10751</v>
      </c>
      <c r="AT519" t="s">
        <v>10751</v>
      </c>
      <c r="AU519" t="s">
        <v>10751</v>
      </c>
      <c r="AV519" t="s">
        <v>10751</v>
      </c>
      <c r="AW519" t="s">
        <v>10751</v>
      </c>
      <c r="AX519">
        <v>5.7</v>
      </c>
      <c r="AY519" t="s">
        <v>10751</v>
      </c>
      <c r="AZ519" t="s">
        <v>10751</v>
      </c>
      <c r="BA519" t="s">
        <v>10751</v>
      </c>
      <c r="BB519" t="s">
        <v>10751</v>
      </c>
      <c r="BC519" t="s">
        <v>10751</v>
      </c>
      <c r="BD519" t="s">
        <v>10751</v>
      </c>
    </row>
    <row r="520" spans="1:56">
      <c r="A520" t="s">
        <v>10755</v>
      </c>
      <c r="B520">
        <v>3500</v>
      </c>
      <c r="C520">
        <v>1977</v>
      </c>
      <c r="D520">
        <v>10</v>
      </c>
      <c r="E520">
        <v>6.78E-4</v>
      </c>
      <c r="F520">
        <v>20.174849999999999</v>
      </c>
      <c r="H520">
        <v>17.133050000000001</v>
      </c>
      <c r="I520">
        <f t="shared" si="14"/>
        <v>1.16162079E-2</v>
      </c>
      <c r="K520">
        <v>16.359439999999999</v>
      </c>
      <c r="L520">
        <v>18.18403</v>
      </c>
      <c r="M520">
        <v>518.70502999999997</v>
      </c>
      <c r="N520">
        <v>543.23360000000002</v>
      </c>
      <c r="O520">
        <v>488.72566</v>
      </c>
      <c r="P520" t="s">
        <v>10751</v>
      </c>
      <c r="Q520">
        <v>200.6747</v>
      </c>
      <c r="R520">
        <v>92.354900000000001</v>
      </c>
      <c r="S520" t="s">
        <v>10751</v>
      </c>
      <c r="T520">
        <v>0.470829</v>
      </c>
      <c r="U520">
        <v>2.6387000000000001E-2</v>
      </c>
      <c r="V520">
        <v>30.08426</v>
      </c>
      <c r="W520" t="s">
        <v>10751</v>
      </c>
      <c r="X520" t="s">
        <v>10751</v>
      </c>
      <c r="Y520">
        <v>1</v>
      </c>
      <c r="Z520">
        <v>0.28799999999999998</v>
      </c>
      <c r="AA520">
        <v>0.71199999999999997</v>
      </c>
      <c r="AB520" t="s">
        <v>10751</v>
      </c>
      <c r="AC520" t="s">
        <v>10751</v>
      </c>
      <c r="AD520" t="s">
        <v>10751</v>
      </c>
      <c r="AE520">
        <v>0.76800000000000002</v>
      </c>
      <c r="AF520" t="s">
        <v>10751</v>
      </c>
      <c r="AG520" t="s">
        <v>10751</v>
      </c>
      <c r="AH520">
        <v>0.23200000000000001</v>
      </c>
      <c r="AI520" t="s">
        <v>10751</v>
      </c>
      <c r="AJ520" t="s">
        <v>10751</v>
      </c>
      <c r="AK520" t="s">
        <v>10751</v>
      </c>
      <c r="AL520" t="s">
        <v>10751</v>
      </c>
      <c r="AM520" t="s">
        <v>10751</v>
      </c>
      <c r="AN520" t="s">
        <v>10751</v>
      </c>
      <c r="AO520" t="s">
        <v>10751</v>
      </c>
      <c r="AP520">
        <v>1</v>
      </c>
      <c r="AQ520" t="s">
        <v>10751</v>
      </c>
      <c r="AR520" t="s">
        <v>10751</v>
      </c>
      <c r="AS520" t="s">
        <v>10751</v>
      </c>
      <c r="AT520" t="s">
        <v>10751</v>
      </c>
      <c r="AU520" t="s">
        <v>10751</v>
      </c>
      <c r="AV520" t="s">
        <v>10751</v>
      </c>
      <c r="AW520" t="s">
        <v>10751</v>
      </c>
      <c r="AX520">
        <v>5.5</v>
      </c>
      <c r="AY520" t="s">
        <v>10751</v>
      </c>
      <c r="AZ520" t="s">
        <v>10751</v>
      </c>
      <c r="BA520" t="s">
        <v>10751</v>
      </c>
      <c r="BB520" t="s">
        <v>10751</v>
      </c>
      <c r="BC520" t="s">
        <v>10751</v>
      </c>
      <c r="BD520" t="s">
        <v>10751</v>
      </c>
    </row>
    <row r="521" spans="1:56">
      <c r="A521" t="s">
        <v>10755</v>
      </c>
      <c r="B521">
        <v>3500</v>
      </c>
      <c r="C521">
        <v>1978</v>
      </c>
      <c r="D521">
        <v>12</v>
      </c>
      <c r="E521">
        <v>8.0199999999999998E-4</v>
      </c>
      <c r="F521">
        <v>19.40437</v>
      </c>
      <c r="H521">
        <v>16.491209999999999</v>
      </c>
      <c r="I521">
        <f t="shared" si="14"/>
        <v>1.3225950419999999E-2</v>
      </c>
      <c r="K521">
        <v>15.61284</v>
      </c>
      <c r="L521">
        <v>17.70889</v>
      </c>
      <c r="M521">
        <v>538.89324999999997</v>
      </c>
      <c r="N521">
        <v>569.21082999999999</v>
      </c>
      <c r="O521">
        <v>501.83843000000002</v>
      </c>
      <c r="P521" t="s">
        <v>10751</v>
      </c>
      <c r="Q521">
        <v>200.45679999999999</v>
      </c>
      <c r="R521">
        <v>100.8004</v>
      </c>
      <c r="S521">
        <v>15.849</v>
      </c>
      <c r="T521">
        <v>0.50890500000000005</v>
      </c>
      <c r="U521">
        <v>2.8799999999999999E-2</v>
      </c>
      <c r="V521">
        <v>28.873640000000002</v>
      </c>
      <c r="W521" t="s">
        <v>10751</v>
      </c>
      <c r="X521" t="s">
        <v>10751</v>
      </c>
      <c r="Y521">
        <v>1</v>
      </c>
      <c r="Z521">
        <v>0.28399999999999997</v>
      </c>
      <c r="AA521">
        <v>0.71599999999999997</v>
      </c>
      <c r="AB521" t="s">
        <v>10751</v>
      </c>
      <c r="AC521" t="s">
        <v>10751</v>
      </c>
      <c r="AD521" t="s">
        <v>10751</v>
      </c>
      <c r="AE521">
        <v>0.76600000000000001</v>
      </c>
      <c r="AF521" t="s">
        <v>10751</v>
      </c>
      <c r="AG521" t="s">
        <v>10751</v>
      </c>
      <c r="AH521">
        <v>0.23400000000000001</v>
      </c>
      <c r="AI521" t="s">
        <v>10751</v>
      </c>
      <c r="AJ521" t="s">
        <v>10751</v>
      </c>
      <c r="AK521" t="s">
        <v>10751</v>
      </c>
      <c r="AL521" t="s">
        <v>10751</v>
      </c>
      <c r="AM521" t="s">
        <v>10751</v>
      </c>
      <c r="AN521" t="s">
        <v>10751</v>
      </c>
      <c r="AO521" t="s">
        <v>10751</v>
      </c>
      <c r="AP521">
        <v>1</v>
      </c>
      <c r="AQ521" t="s">
        <v>10751</v>
      </c>
      <c r="AR521" t="s">
        <v>10751</v>
      </c>
      <c r="AS521" t="s">
        <v>10751</v>
      </c>
      <c r="AT521" t="s">
        <v>10751</v>
      </c>
      <c r="AU521" t="s">
        <v>10751</v>
      </c>
      <c r="AV521" t="s">
        <v>10751</v>
      </c>
      <c r="AW521" t="s">
        <v>10751</v>
      </c>
      <c r="AX521">
        <v>5.5</v>
      </c>
      <c r="AY521" t="s">
        <v>10751</v>
      </c>
      <c r="AZ521" t="s">
        <v>10751</v>
      </c>
      <c r="BA521" t="s">
        <v>10751</v>
      </c>
      <c r="BB521" t="s">
        <v>10751</v>
      </c>
      <c r="BC521" t="s">
        <v>10751</v>
      </c>
      <c r="BD521" t="s">
        <v>10751</v>
      </c>
    </row>
    <row r="522" spans="1:56">
      <c r="A522" t="s">
        <v>10755</v>
      </c>
      <c r="B522">
        <v>3500</v>
      </c>
      <c r="C522">
        <v>1979</v>
      </c>
      <c r="D522">
        <v>8</v>
      </c>
      <c r="E522">
        <v>6.0800000000000003E-4</v>
      </c>
      <c r="F522">
        <v>18.745010000000001</v>
      </c>
      <c r="H522">
        <v>15.9526</v>
      </c>
      <c r="I522">
        <f t="shared" ref="I522:I585" si="15">IFERROR(H522*E522,"")</f>
        <v>9.6991808000000002E-3</v>
      </c>
      <c r="K522">
        <v>14.81508</v>
      </c>
      <c r="L522">
        <v>17.604679999999998</v>
      </c>
      <c r="M522">
        <v>557.08794</v>
      </c>
      <c r="N522">
        <v>599.86174000000005</v>
      </c>
      <c r="O522">
        <v>504.80885999999998</v>
      </c>
      <c r="P522" t="s">
        <v>10751</v>
      </c>
      <c r="Q522">
        <v>120</v>
      </c>
      <c r="R522">
        <v>67</v>
      </c>
      <c r="S522">
        <v>22.302800000000001</v>
      </c>
      <c r="T522">
        <v>0.55833299999999997</v>
      </c>
      <c r="U522">
        <v>1.9143E-2</v>
      </c>
      <c r="V522">
        <v>27.996759999999998</v>
      </c>
      <c r="W522" t="s">
        <v>10751</v>
      </c>
      <c r="X522" t="s">
        <v>10751</v>
      </c>
      <c r="Y522">
        <v>1</v>
      </c>
      <c r="Z522">
        <v>0.81200000000000006</v>
      </c>
      <c r="AA522">
        <v>0.188</v>
      </c>
      <c r="AB522" t="s">
        <v>10751</v>
      </c>
      <c r="AC522" t="s">
        <v>10751</v>
      </c>
      <c r="AD522" t="s">
        <v>10751</v>
      </c>
      <c r="AE522" t="s">
        <v>10751</v>
      </c>
      <c r="AF522" t="s">
        <v>10751</v>
      </c>
      <c r="AG522" t="s">
        <v>10751</v>
      </c>
      <c r="AH522">
        <v>1</v>
      </c>
      <c r="AI522" t="s">
        <v>10751</v>
      </c>
      <c r="AJ522" t="s">
        <v>10751</v>
      </c>
      <c r="AK522" t="s">
        <v>10751</v>
      </c>
      <c r="AL522" t="s">
        <v>10751</v>
      </c>
      <c r="AM522" t="s">
        <v>10751</v>
      </c>
      <c r="AN522" t="s">
        <v>10751</v>
      </c>
      <c r="AO522" t="s">
        <v>10751</v>
      </c>
      <c r="AP522">
        <v>1</v>
      </c>
      <c r="AQ522" t="s">
        <v>10751</v>
      </c>
      <c r="AR522" t="s">
        <v>10751</v>
      </c>
      <c r="AS522" t="s">
        <v>10751</v>
      </c>
      <c r="AT522" t="s">
        <v>10751</v>
      </c>
      <c r="AU522" t="s">
        <v>10751</v>
      </c>
      <c r="AV522">
        <v>3.8</v>
      </c>
      <c r="AW522" t="s">
        <v>10751</v>
      </c>
      <c r="AX522">
        <v>4</v>
      </c>
      <c r="AY522">
        <v>1</v>
      </c>
      <c r="AZ522" t="s">
        <v>10751</v>
      </c>
      <c r="BA522" t="s">
        <v>10751</v>
      </c>
      <c r="BB522" t="s">
        <v>10751</v>
      </c>
      <c r="BC522" t="s">
        <v>10751</v>
      </c>
      <c r="BD522" t="s">
        <v>10751</v>
      </c>
    </row>
    <row r="523" spans="1:56">
      <c r="A523" t="s">
        <v>10755</v>
      </c>
      <c r="B523">
        <v>3500</v>
      </c>
      <c r="C523">
        <v>1980</v>
      </c>
      <c r="D523">
        <v>17</v>
      </c>
      <c r="E523">
        <v>1.5070000000000001E-3</v>
      </c>
      <c r="F523">
        <v>18.96594</v>
      </c>
      <c r="H523">
        <v>16.147680000000001</v>
      </c>
      <c r="I523">
        <f t="shared" si="15"/>
        <v>2.4334553760000002E-2</v>
      </c>
      <c r="K523">
        <v>14.945679999999999</v>
      </c>
      <c r="L523">
        <v>17.907969999999999</v>
      </c>
      <c r="M523">
        <v>550.35781999999995</v>
      </c>
      <c r="N523">
        <v>594.62</v>
      </c>
      <c r="O523">
        <v>496.25961000000001</v>
      </c>
      <c r="P523" t="s">
        <v>10751</v>
      </c>
      <c r="Q523">
        <v>151.4014</v>
      </c>
      <c r="R523">
        <v>76.7</v>
      </c>
      <c r="S523">
        <v>21.182400000000001</v>
      </c>
      <c r="T523">
        <v>0.52352200000000004</v>
      </c>
      <c r="U523">
        <v>2.1913999999999999E-2</v>
      </c>
      <c r="V523">
        <v>28.305140000000002</v>
      </c>
      <c r="W523" t="s">
        <v>10751</v>
      </c>
      <c r="X523" t="s">
        <v>10751</v>
      </c>
      <c r="Y523">
        <v>1</v>
      </c>
      <c r="Z523">
        <v>0.628</v>
      </c>
      <c r="AA523">
        <v>0.122</v>
      </c>
      <c r="AB523">
        <v>0.25</v>
      </c>
      <c r="AC523" t="s">
        <v>10751</v>
      </c>
      <c r="AD523" t="s">
        <v>10751</v>
      </c>
      <c r="AE523">
        <v>0.29899999999999999</v>
      </c>
      <c r="AF523" t="s">
        <v>10751</v>
      </c>
      <c r="AG523" t="s">
        <v>10751</v>
      </c>
      <c r="AH523">
        <v>0.70099999999999996</v>
      </c>
      <c r="AI523" t="s">
        <v>10751</v>
      </c>
      <c r="AJ523" t="s">
        <v>10751</v>
      </c>
      <c r="AK523" t="s">
        <v>10751</v>
      </c>
      <c r="AL523" t="s">
        <v>10751</v>
      </c>
      <c r="AM523" t="s">
        <v>10751</v>
      </c>
      <c r="AN523" t="s">
        <v>10751</v>
      </c>
      <c r="AO523" t="s">
        <v>10751</v>
      </c>
      <c r="AP523">
        <v>1</v>
      </c>
      <c r="AQ523" t="s">
        <v>10751</v>
      </c>
      <c r="AR523" t="s">
        <v>10751</v>
      </c>
      <c r="AS523" t="s">
        <v>10751</v>
      </c>
      <c r="AT523" t="s">
        <v>10751</v>
      </c>
      <c r="AU523" t="s">
        <v>10751</v>
      </c>
      <c r="AV523">
        <v>3.6</v>
      </c>
      <c r="AW523" t="s">
        <v>10751</v>
      </c>
      <c r="AX523">
        <v>4.5999999999999996</v>
      </c>
      <c r="AY523">
        <v>1</v>
      </c>
      <c r="AZ523" t="s">
        <v>10751</v>
      </c>
      <c r="BA523" t="s">
        <v>10751</v>
      </c>
      <c r="BB523" t="s">
        <v>10751</v>
      </c>
      <c r="BC523" t="s">
        <v>10751</v>
      </c>
      <c r="BD523" t="s">
        <v>10751</v>
      </c>
    </row>
    <row r="524" spans="1:56">
      <c r="A524" t="s">
        <v>10755</v>
      </c>
      <c r="B524">
        <v>3500</v>
      </c>
      <c r="C524">
        <v>1981</v>
      </c>
      <c r="D524">
        <v>16</v>
      </c>
      <c r="E524">
        <v>1.4959999999999999E-3</v>
      </c>
      <c r="F524">
        <v>19.30622</v>
      </c>
      <c r="H524">
        <v>16.407679999999999</v>
      </c>
      <c r="I524">
        <f t="shared" si="15"/>
        <v>2.4545889279999997E-2</v>
      </c>
      <c r="K524">
        <v>15.49216</v>
      </c>
      <c r="L524">
        <v>17.685030000000001</v>
      </c>
      <c r="M524">
        <v>541.63661999999999</v>
      </c>
      <c r="N524">
        <v>573.64486999999997</v>
      </c>
      <c r="O524">
        <v>502.51542999999998</v>
      </c>
      <c r="P524" t="s">
        <v>10751</v>
      </c>
      <c r="Q524">
        <v>171.85169999999999</v>
      </c>
      <c r="R524">
        <v>80.652000000000001</v>
      </c>
      <c r="S524">
        <v>20.318899999999999</v>
      </c>
      <c r="T524">
        <v>0.49034</v>
      </c>
      <c r="U524">
        <v>2.3043000000000001E-2</v>
      </c>
      <c r="V524">
        <v>28.75225</v>
      </c>
      <c r="W524" t="s">
        <v>10751</v>
      </c>
      <c r="X524" t="s">
        <v>10751</v>
      </c>
      <c r="Y524">
        <v>1</v>
      </c>
      <c r="Z524">
        <v>0.55900000000000005</v>
      </c>
      <c r="AA524">
        <v>9.8000000000000004E-2</v>
      </c>
      <c r="AB524">
        <v>0.34300000000000003</v>
      </c>
      <c r="AC524" t="s">
        <v>10751</v>
      </c>
      <c r="AD524" t="s">
        <v>10751</v>
      </c>
      <c r="AE524">
        <v>0.49399999999999999</v>
      </c>
      <c r="AF524" t="s">
        <v>10751</v>
      </c>
      <c r="AG524" t="s">
        <v>10751</v>
      </c>
      <c r="AH524">
        <v>0.50600000000000001</v>
      </c>
      <c r="AI524" t="s">
        <v>10751</v>
      </c>
      <c r="AJ524" t="s">
        <v>10751</v>
      </c>
      <c r="AK524" t="s">
        <v>10751</v>
      </c>
      <c r="AL524" t="s">
        <v>10751</v>
      </c>
      <c r="AM524" t="s">
        <v>10751</v>
      </c>
      <c r="AN524" t="s">
        <v>10751</v>
      </c>
      <c r="AO524" t="s">
        <v>10751</v>
      </c>
      <c r="AP524">
        <v>1</v>
      </c>
      <c r="AQ524" t="s">
        <v>10751</v>
      </c>
      <c r="AR524" t="s">
        <v>10751</v>
      </c>
      <c r="AS524" t="s">
        <v>10751</v>
      </c>
      <c r="AT524" t="s">
        <v>10751</v>
      </c>
      <c r="AU524" t="s">
        <v>10751</v>
      </c>
      <c r="AV524">
        <v>3.6</v>
      </c>
      <c r="AW524" t="s">
        <v>10751</v>
      </c>
      <c r="AX524">
        <v>5</v>
      </c>
      <c r="AY524">
        <v>1</v>
      </c>
      <c r="AZ524" t="s">
        <v>10751</v>
      </c>
      <c r="BA524" t="s">
        <v>10751</v>
      </c>
      <c r="BB524" t="s">
        <v>10751</v>
      </c>
      <c r="BC524" t="s">
        <v>10751</v>
      </c>
      <c r="BD524" t="s">
        <v>10751</v>
      </c>
    </row>
    <row r="525" spans="1:56">
      <c r="A525" t="s">
        <v>10755</v>
      </c>
      <c r="B525">
        <v>3500</v>
      </c>
      <c r="C525">
        <v>1982</v>
      </c>
      <c r="D525">
        <v>25</v>
      </c>
      <c r="E525">
        <v>2.5370000000000002E-3</v>
      </c>
      <c r="F525">
        <v>20.93835</v>
      </c>
      <c r="H525">
        <v>17.782389999999999</v>
      </c>
      <c r="I525">
        <f t="shared" si="15"/>
        <v>4.5113923430000001E-2</v>
      </c>
      <c r="K525">
        <v>16.948689999999999</v>
      </c>
      <c r="L525">
        <v>18.919879999999999</v>
      </c>
      <c r="M525">
        <v>507.42858000000001</v>
      </c>
      <c r="N525">
        <v>531.60823000000005</v>
      </c>
      <c r="O525">
        <v>477.87567999999999</v>
      </c>
      <c r="P525" t="s">
        <v>10751</v>
      </c>
      <c r="Q525">
        <v>179.46690000000001</v>
      </c>
      <c r="R525">
        <v>81.526899999999998</v>
      </c>
      <c r="S525">
        <v>21.6465</v>
      </c>
      <c r="T525">
        <v>0.47343200000000002</v>
      </c>
      <c r="U525">
        <v>2.3293000000000001E-2</v>
      </c>
      <c r="V525">
        <v>31.864360000000001</v>
      </c>
      <c r="W525" t="s">
        <v>10751</v>
      </c>
      <c r="X525" t="s">
        <v>10751</v>
      </c>
      <c r="Y525">
        <v>1</v>
      </c>
      <c r="Z525">
        <v>0.629</v>
      </c>
      <c r="AA525">
        <v>4.5999999999999999E-2</v>
      </c>
      <c r="AB525">
        <v>0.32500000000000001</v>
      </c>
      <c r="AC525" t="s">
        <v>10751</v>
      </c>
      <c r="AD525" t="s">
        <v>10751</v>
      </c>
      <c r="AE525">
        <v>0.59899999999999998</v>
      </c>
      <c r="AF525" t="s">
        <v>10751</v>
      </c>
      <c r="AG525" t="s">
        <v>10751</v>
      </c>
      <c r="AH525">
        <v>0.251</v>
      </c>
      <c r="AI525">
        <v>0.15</v>
      </c>
      <c r="AJ525">
        <v>0.15</v>
      </c>
      <c r="AK525" t="s">
        <v>10751</v>
      </c>
      <c r="AL525" t="s">
        <v>10751</v>
      </c>
      <c r="AM525" t="s">
        <v>10751</v>
      </c>
      <c r="AN525" t="s">
        <v>10751</v>
      </c>
      <c r="AO525" t="s">
        <v>10751</v>
      </c>
      <c r="AP525">
        <v>0.85</v>
      </c>
      <c r="AQ525" t="s">
        <v>10751</v>
      </c>
      <c r="AR525" t="s">
        <v>10751</v>
      </c>
      <c r="AS525" t="s">
        <v>10751</v>
      </c>
      <c r="AT525" t="s">
        <v>10751</v>
      </c>
      <c r="AU525" t="s">
        <v>10751</v>
      </c>
      <c r="AV525">
        <v>3.6</v>
      </c>
      <c r="AW525" t="s">
        <v>10751</v>
      </c>
      <c r="AX525">
        <v>5.2</v>
      </c>
      <c r="AY525">
        <v>1</v>
      </c>
      <c r="AZ525" t="s">
        <v>10751</v>
      </c>
      <c r="BA525" t="s">
        <v>10751</v>
      </c>
      <c r="BB525" t="s">
        <v>10751</v>
      </c>
      <c r="BC525" t="s">
        <v>10751</v>
      </c>
      <c r="BD525" t="s">
        <v>10751</v>
      </c>
    </row>
    <row r="526" spans="1:56">
      <c r="A526" t="s">
        <v>10755</v>
      </c>
      <c r="B526">
        <v>3500</v>
      </c>
      <c r="C526">
        <v>1983</v>
      </c>
      <c r="D526">
        <v>10</v>
      </c>
      <c r="E526">
        <v>9.8999999999999999E-4</v>
      </c>
      <c r="F526">
        <v>19.501449999999998</v>
      </c>
      <c r="H526">
        <v>16.589600000000001</v>
      </c>
      <c r="I526">
        <f t="shared" si="15"/>
        <v>1.6423704000000001E-2</v>
      </c>
      <c r="K526">
        <v>15.480409999999999</v>
      </c>
      <c r="L526">
        <v>18.181840000000001</v>
      </c>
      <c r="M526">
        <v>537.17728</v>
      </c>
      <c r="N526">
        <v>575.49395000000004</v>
      </c>
      <c r="O526">
        <v>490.3458</v>
      </c>
      <c r="P526" t="s">
        <v>10751</v>
      </c>
      <c r="Q526">
        <v>118.7478</v>
      </c>
      <c r="R526">
        <v>69.133799999999994</v>
      </c>
      <c r="S526">
        <v>21.861599999999999</v>
      </c>
      <c r="T526">
        <v>0.58221199999999995</v>
      </c>
      <c r="U526">
        <v>1.9753E-2</v>
      </c>
      <c r="V526">
        <v>29.394839999999999</v>
      </c>
      <c r="W526" t="s">
        <v>10751</v>
      </c>
      <c r="X526" t="s">
        <v>10751</v>
      </c>
      <c r="Y526">
        <v>1</v>
      </c>
      <c r="Z526">
        <v>0.79600000000000004</v>
      </c>
      <c r="AA526">
        <v>0.20399999999999999</v>
      </c>
      <c r="AB526" t="s">
        <v>10751</v>
      </c>
      <c r="AC526" t="s">
        <v>10751</v>
      </c>
      <c r="AD526" t="s">
        <v>10751</v>
      </c>
      <c r="AE526" t="s">
        <v>10751</v>
      </c>
      <c r="AF526" t="s">
        <v>10751</v>
      </c>
      <c r="AG526" t="s">
        <v>10751</v>
      </c>
      <c r="AH526">
        <v>0.96899999999999997</v>
      </c>
      <c r="AI526">
        <v>3.1E-2</v>
      </c>
      <c r="AJ526">
        <v>3.1E-2</v>
      </c>
      <c r="AK526" t="s">
        <v>10751</v>
      </c>
      <c r="AL526" t="s">
        <v>10751</v>
      </c>
      <c r="AM526" t="s">
        <v>10751</v>
      </c>
      <c r="AN526" t="s">
        <v>10751</v>
      </c>
      <c r="AO526" t="s">
        <v>10751</v>
      </c>
      <c r="AP526">
        <v>0.96899999999999997</v>
      </c>
      <c r="AQ526" t="s">
        <v>10751</v>
      </c>
      <c r="AR526" t="s">
        <v>10751</v>
      </c>
      <c r="AS526" t="s">
        <v>10751</v>
      </c>
      <c r="AT526" t="s">
        <v>10751</v>
      </c>
      <c r="AU526" t="s">
        <v>10751</v>
      </c>
      <c r="AV526">
        <v>3.8</v>
      </c>
      <c r="AW526" t="s">
        <v>10751</v>
      </c>
      <c r="AX526">
        <v>4</v>
      </c>
      <c r="AY526">
        <v>0.96899999999999997</v>
      </c>
      <c r="AZ526">
        <v>3.1E-2</v>
      </c>
      <c r="BA526" t="s">
        <v>10751</v>
      </c>
      <c r="BB526" t="s">
        <v>10751</v>
      </c>
      <c r="BC526" t="s">
        <v>10751</v>
      </c>
      <c r="BD526" t="s">
        <v>10751</v>
      </c>
    </row>
    <row r="527" spans="1:56">
      <c r="A527" t="s">
        <v>10755</v>
      </c>
      <c r="B527">
        <v>3500</v>
      </c>
      <c r="C527">
        <v>1984</v>
      </c>
      <c r="D527">
        <v>164</v>
      </c>
      <c r="E527">
        <v>1.1729E-2</v>
      </c>
      <c r="F527">
        <v>24.19847</v>
      </c>
      <c r="H527">
        <v>20.57741</v>
      </c>
      <c r="I527">
        <f t="shared" si="15"/>
        <v>0.24135244188999999</v>
      </c>
      <c r="K527">
        <v>19.284040000000001</v>
      </c>
      <c r="L527">
        <v>22.414840000000002</v>
      </c>
      <c r="M527">
        <v>431.88141000000002</v>
      </c>
      <c r="N527">
        <v>460.84744999999998</v>
      </c>
      <c r="O527">
        <v>396.47847999999999</v>
      </c>
      <c r="P527" t="s">
        <v>10751</v>
      </c>
      <c r="Q527">
        <v>139.13390000000001</v>
      </c>
      <c r="R527">
        <v>96.334699999999998</v>
      </c>
      <c r="S527">
        <v>17.577000000000002</v>
      </c>
      <c r="T527">
        <v>0.69377900000000003</v>
      </c>
      <c r="U527">
        <v>2.7524E-2</v>
      </c>
      <c r="V527">
        <v>36.321240000000003</v>
      </c>
      <c r="W527">
        <v>0.68799999999999994</v>
      </c>
      <c r="X527" t="s">
        <v>10751</v>
      </c>
      <c r="Y527">
        <v>0.312</v>
      </c>
      <c r="Z527">
        <v>0.27100000000000002</v>
      </c>
      <c r="AA527">
        <v>0.57199999999999995</v>
      </c>
      <c r="AB527">
        <v>0.157</v>
      </c>
      <c r="AC527" t="s">
        <v>10751</v>
      </c>
      <c r="AD527" t="s">
        <v>10751</v>
      </c>
      <c r="AE527">
        <v>0.68799999999999994</v>
      </c>
      <c r="AF527" t="s">
        <v>10751</v>
      </c>
      <c r="AG527">
        <v>0.216</v>
      </c>
      <c r="AH527">
        <v>9.6000000000000002E-2</v>
      </c>
      <c r="AI527" t="s">
        <v>10751</v>
      </c>
      <c r="AJ527" t="s">
        <v>10751</v>
      </c>
      <c r="AK527" t="s">
        <v>10751</v>
      </c>
      <c r="AL527" t="s">
        <v>10751</v>
      </c>
      <c r="AM527" t="s">
        <v>10751</v>
      </c>
      <c r="AN527" t="s">
        <v>10751</v>
      </c>
      <c r="AO527" t="s">
        <v>10751</v>
      </c>
      <c r="AP527">
        <v>1</v>
      </c>
      <c r="AQ527" t="s">
        <v>10751</v>
      </c>
      <c r="AR527" t="s">
        <v>10751</v>
      </c>
      <c r="AS527" t="s">
        <v>10751</v>
      </c>
      <c r="AT527" t="s">
        <v>10751</v>
      </c>
      <c r="AU527" t="s">
        <v>10751</v>
      </c>
      <c r="AV527">
        <v>3.6</v>
      </c>
      <c r="AW527" t="s">
        <v>10751</v>
      </c>
      <c r="AX527">
        <v>4</v>
      </c>
      <c r="AY527">
        <v>0.79900000000000004</v>
      </c>
      <c r="AZ527">
        <v>0.20100000000000001</v>
      </c>
      <c r="BA527" t="s">
        <v>10751</v>
      </c>
      <c r="BB527" t="s">
        <v>10751</v>
      </c>
      <c r="BC527" t="s">
        <v>10751</v>
      </c>
      <c r="BD527" t="s">
        <v>10751</v>
      </c>
    </row>
    <row r="528" spans="1:56">
      <c r="A528" t="s">
        <v>10755</v>
      </c>
      <c r="B528">
        <v>3500</v>
      </c>
      <c r="C528">
        <v>1985</v>
      </c>
      <c r="D528">
        <v>292</v>
      </c>
      <c r="E528">
        <v>2.0171999999999999E-2</v>
      </c>
      <c r="F528">
        <v>23.519349999999999</v>
      </c>
      <c r="H528">
        <v>20.006820000000001</v>
      </c>
      <c r="I528">
        <f t="shared" si="15"/>
        <v>0.40357757304000003</v>
      </c>
      <c r="K528">
        <v>18.69462</v>
      </c>
      <c r="L528">
        <v>21.884250000000002</v>
      </c>
      <c r="M528">
        <v>444.19862000000001</v>
      </c>
      <c r="N528">
        <v>475.37743999999998</v>
      </c>
      <c r="O528">
        <v>406.09118999999998</v>
      </c>
      <c r="P528" t="s">
        <v>10751</v>
      </c>
      <c r="Q528">
        <v>154.2225</v>
      </c>
      <c r="R528">
        <v>102.4683</v>
      </c>
      <c r="S528">
        <v>16.818000000000001</v>
      </c>
      <c r="T528">
        <v>0.67301299999999997</v>
      </c>
      <c r="U528">
        <v>2.9277000000000001E-2</v>
      </c>
      <c r="V528">
        <v>35.163620000000002</v>
      </c>
      <c r="W528">
        <v>0.76300000000000001</v>
      </c>
      <c r="X528" t="s">
        <v>10751</v>
      </c>
      <c r="Y528">
        <v>0.23699999999999999</v>
      </c>
      <c r="Z528">
        <v>0.152</v>
      </c>
      <c r="AA528">
        <v>0.70199999999999996</v>
      </c>
      <c r="AB528">
        <v>0.14599999999999999</v>
      </c>
      <c r="AC528" t="s">
        <v>10751</v>
      </c>
      <c r="AD528" t="s">
        <v>10751</v>
      </c>
      <c r="AE528">
        <v>0.83299999999999996</v>
      </c>
      <c r="AF528" t="s">
        <v>10751</v>
      </c>
      <c r="AG528">
        <v>0.10100000000000001</v>
      </c>
      <c r="AH528">
        <v>6.6000000000000003E-2</v>
      </c>
      <c r="AI528" t="s">
        <v>10751</v>
      </c>
      <c r="AJ528" t="s">
        <v>10751</v>
      </c>
      <c r="AK528" t="s">
        <v>10751</v>
      </c>
      <c r="AL528" t="s">
        <v>10751</v>
      </c>
      <c r="AM528" t="s">
        <v>10751</v>
      </c>
      <c r="AN528" t="s">
        <v>10751</v>
      </c>
      <c r="AO528" t="s">
        <v>10751</v>
      </c>
      <c r="AP528">
        <v>1</v>
      </c>
      <c r="AQ528" t="s">
        <v>10751</v>
      </c>
      <c r="AR528" t="s">
        <v>10751</v>
      </c>
      <c r="AS528" t="s">
        <v>10751</v>
      </c>
      <c r="AT528" t="s">
        <v>10751</v>
      </c>
      <c r="AU528" t="s">
        <v>10751</v>
      </c>
      <c r="AV528">
        <v>3.4</v>
      </c>
      <c r="AW528" t="s">
        <v>10751</v>
      </c>
      <c r="AX528">
        <v>4.0999999999999996</v>
      </c>
      <c r="AY528">
        <v>0.89200000000000002</v>
      </c>
      <c r="AZ528">
        <v>0.108</v>
      </c>
      <c r="BA528" t="s">
        <v>10751</v>
      </c>
      <c r="BB528" t="s">
        <v>10751</v>
      </c>
      <c r="BC528" t="s">
        <v>10751</v>
      </c>
      <c r="BD528" t="s">
        <v>10751</v>
      </c>
    </row>
    <row r="529" spans="1:56">
      <c r="A529" t="s">
        <v>10755</v>
      </c>
      <c r="B529">
        <v>3500</v>
      </c>
      <c r="C529">
        <v>1986</v>
      </c>
      <c r="D529">
        <v>320</v>
      </c>
      <c r="E529">
        <v>2.0856E-2</v>
      </c>
      <c r="F529">
        <v>24.310590000000001</v>
      </c>
      <c r="H529">
        <v>20.613330000000001</v>
      </c>
      <c r="I529">
        <f t="shared" si="15"/>
        <v>0.42991161048000004</v>
      </c>
      <c r="K529">
        <v>19.135259999999999</v>
      </c>
      <c r="L529">
        <v>22.699190000000002</v>
      </c>
      <c r="M529">
        <v>431.12887000000001</v>
      </c>
      <c r="N529">
        <v>464.43068</v>
      </c>
      <c r="O529">
        <v>391.51177000000001</v>
      </c>
      <c r="P529" t="s">
        <v>10751</v>
      </c>
      <c r="Q529">
        <v>152.19399999999999</v>
      </c>
      <c r="R529">
        <v>102.25</v>
      </c>
      <c r="S529">
        <v>16.057400000000001</v>
      </c>
      <c r="T529">
        <v>0.67387399999999997</v>
      </c>
      <c r="U529">
        <v>2.9214E-2</v>
      </c>
      <c r="V529">
        <v>36.181480000000001</v>
      </c>
      <c r="W529">
        <v>0.71</v>
      </c>
      <c r="X529" t="s">
        <v>10751</v>
      </c>
      <c r="Y529">
        <v>0.28999999999999998</v>
      </c>
      <c r="Z529">
        <v>9.6000000000000002E-2</v>
      </c>
      <c r="AA529">
        <v>0.66900000000000004</v>
      </c>
      <c r="AB529">
        <v>0.23499999999999999</v>
      </c>
      <c r="AC529" t="s">
        <v>10751</v>
      </c>
      <c r="AD529" t="s">
        <v>10751</v>
      </c>
      <c r="AE529">
        <v>0.753</v>
      </c>
      <c r="AF529" t="s">
        <v>10751</v>
      </c>
      <c r="AG529">
        <v>0.22</v>
      </c>
      <c r="AH529">
        <v>2.7E-2</v>
      </c>
      <c r="AI529" t="s">
        <v>10751</v>
      </c>
      <c r="AJ529" t="s">
        <v>10751</v>
      </c>
      <c r="AK529" t="s">
        <v>10751</v>
      </c>
      <c r="AL529" t="s">
        <v>10751</v>
      </c>
      <c r="AM529" t="s">
        <v>10751</v>
      </c>
      <c r="AN529" t="s">
        <v>10751</v>
      </c>
      <c r="AO529" t="s">
        <v>10751</v>
      </c>
      <c r="AP529">
        <v>1</v>
      </c>
      <c r="AQ529" t="s">
        <v>10751</v>
      </c>
      <c r="AR529" t="s">
        <v>10751</v>
      </c>
      <c r="AS529" t="s">
        <v>10751</v>
      </c>
      <c r="AT529" t="s">
        <v>10751</v>
      </c>
      <c r="AU529" t="s">
        <v>10751</v>
      </c>
      <c r="AV529">
        <v>3.4</v>
      </c>
      <c r="AW529" t="s">
        <v>10751</v>
      </c>
      <c r="AX529">
        <v>4.2</v>
      </c>
      <c r="AY529">
        <v>0.92600000000000005</v>
      </c>
      <c r="AZ529">
        <v>7.3999999999999996E-2</v>
      </c>
      <c r="BA529" t="s">
        <v>10751</v>
      </c>
      <c r="BB529" t="s">
        <v>10751</v>
      </c>
      <c r="BC529" t="s">
        <v>10751</v>
      </c>
      <c r="BD529" t="s">
        <v>10751</v>
      </c>
    </row>
    <row r="530" spans="1:56">
      <c r="A530" t="s">
        <v>10755</v>
      </c>
      <c r="B530">
        <v>3500</v>
      </c>
      <c r="C530">
        <v>1987</v>
      </c>
      <c r="D530">
        <v>329</v>
      </c>
      <c r="E530">
        <v>2.2114000000000002E-2</v>
      </c>
      <c r="F530">
        <v>24.13739</v>
      </c>
      <c r="H530">
        <v>20.406269999999999</v>
      </c>
      <c r="I530">
        <f t="shared" si="15"/>
        <v>0.45126425478000004</v>
      </c>
      <c r="K530">
        <v>18.747890000000002</v>
      </c>
      <c r="L530">
        <v>22.73855</v>
      </c>
      <c r="M530">
        <v>435.50344000000001</v>
      </c>
      <c r="N530">
        <v>474.02668</v>
      </c>
      <c r="O530">
        <v>390.83413000000002</v>
      </c>
      <c r="P530" t="s">
        <v>10751</v>
      </c>
      <c r="Q530">
        <v>162.06489999999999</v>
      </c>
      <c r="R530">
        <v>119.9284</v>
      </c>
      <c r="S530">
        <v>14.825799999999999</v>
      </c>
      <c r="T530">
        <v>0.73545700000000003</v>
      </c>
      <c r="U530">
        <v>3.4264999999999997E-2</v>
      </c>
      <c r="V530">
        <v>35.782299999999999</v>
      </c>
      <c r="W530">
        <v>0.75900000000000001</v>
      </c>
      <c r="X530">
        <v>1.7999999999999999E-2</v>
      </c>
      <c r="Y530">
        <v>0.222</v>
      </c>
      <c r="Z530">
        <v>9.6000000000000002E-2</v>
      </c>
      <c r="AA530">
        <v>0.377</v>
      </c>
      <c r="AB530">
        <v>0.52800000000000002</v>
      </c>
      <c r="AC530" t="s">
        <v>10751</v>
      </c>
      <c r="AD530" t="s">
        <v>10751</v>
      </c>
      <c r="AE530">
        <v>0.41099999999999998</v>
      </c>
      <c r="AF530" t="s">
        <v>10751</v>
      </c>
      <c r="AG530">
        <v>0.505</v>
      </c>
      <c r="AH530">
        <v>8.5000000000000006E-2</v>
      </c>
      <c r="AI530" t="s">
        <v>10751</v>
      </c>
      <c r="AJ530" t="s">
        <v>10751</v>
      </c>
      <c r="AK530" t="s">
        <v>10751</v>
      </c>
      <c r="AL530" t="s">
        <v>10751</v>
      </c>
      <c r="AM530" t="s">
        <v>10751</v>
      </c>
      <c r="AN530" t="s">
        <v>10751</v>
      </c>
      <c r="AO530" t="s">
        <v>10751</v>
      </c>
      <c r="AP530">
        <v>1</v>
      </c>
      <c r="AQ530" t="s">
        <v>10751</v>
      </c>
      <c r="AR530" t="s">
        <v>10751</v>
      </c>
      <c r="AS530" t="s">
        <v>10751</v>
      </c>
      <c r="AT530" t="s">
        <v>10751</v>
      </c>
      <c r="AU530" t="s">
        <v>10751</v>
      </c>
      <c r="AV530">
        <v>3.3</v>
      </c>
      <c r="AW530" t="s">
        <v>10751</v>
      </c>
      <c r="AX530">
        <v>4.8</v>
      </c>
      <c r="AY530">
        <v>0.92100000000000004</v>
      </c>
      <c r="AZ530">
        <v>7.9000000000000001E-2</v>
      </c>
      <c r="BA530" t="s">
        <v>10751</v>
      </c>
      <c r="BB530" t="s">
        <v>10751</v>
      </c>
      <c r="BC530" t="s">
        <v>10751</v>
      </c>
      <c r="BD530" t="s">
        <v>10751</v>
      </c>
    </row>
    <row r="531" spans="1:56">
      <c r="A531" t="s">
        <v>10755</v>
      </c>
      <c r="B531">
        <v>3500</v>
      </c>
      <c r="C531">
        <v>1988</v>
      </c>
      <c r="D531">
        <v>262</v>
      </c>
      <c r="E531">
        <v>1.7142000000000001E-2</v>
      </c>
      <c r="F531">
        <v>24.454499999999999</v>
      </c>
      <c r="H531">
        <v>20.619160000000001</v>
      </c>
      <c r="I531">
        <f t="shared" si="15"/>
        <v>0.35345364072000002</v>
      </c>
      <c r="K531">
        <v>18.756530000000001</v>
      </c>
      <c r="L531">
        <v>23.227830000000001</v>
      </c>
      <c r="M531">
        <v>431.00693000000001</v>
      </c>
      <c r="N531">
        <v>473.80840999999998</v>
      </c>
      <c r="O531">
        <v>382.60144000000003</v>
      </c>
      <c r="P531" t="s">
        <v>10751</v>
      </c>
      <c r="Q531">
        <v>166.32599999999999</v>
      </c>
      <c r="R531">
        <v>123.4496</v>
      </c>
      <c r="S531">
        <v>14.8041</v>
      </c>
      <c r="T531">
        <v>0.736375</v>
      </c>
      <c r="U531">
        <v>3.5270999999999997E-2</v>
      </c>
      <c r="V531">
        <v>36.176479999999998</v>
      </c>
      <c r="W531">
        <v>0.80700000000000005</v>
      </c>
      <c r="X531">
        <v>1.7000000000000001E-2</v>
      </c>
      <c r="Y531">
        <v>0.17599999999999999</v>
      </c>
      <c r="Z531">
        <v>7.2999999999999995E-2</v>
      </c>
      <c r="AA531">
        <v>0.28799999999999998</v>
      </c>
      <c r="AB531">
        <v>0.63900000000000001</v>
      </c>
      <c r="AC531" t="s">
        <v>10751</v>
      </c>
      <c r="AD531" t="s">
        <v>10751</v>
      </c>
      <c r="AE531" t="s">
        <v>10751</v>
      </c>
      <c r="AF531" t="s">
        <v>10751</v>
      </c>
      <c r="AG531">
        <v>0.63500000000000001</v>
      </c>
      <c r="AH531">
        <v>0.36499999999999999</v>
      </c>
      <c r="AI531" t="s">
        <v>10751</v>
      </c>
      <c r="AJ531" t="s">
        <v>10751</v>
      </c>
      <c r="AK531" t="s">
        <v>10751</v>
      </c>
      <c r="AL531" t="s">
        <v>10751</v>
      </c>
      <c r="AM531" t="s">
        <v>10751</v>
      </c>
      <c r="AN531" t="s">
        <v>10751</v>
      </c>
      <c r="AO531" t="s">
        <v>10751</v>
      </c>
      <c r="AP531">
        <v>1</v>
      </c>
      <c r="AQ531" t="s">
        <v>10751</v>
      </c>
      <c r="AR531" t="s">
        <v>10751</v>
      </c>
      <c r="AS531" t="s">
        <v>10751</v>
      </c>
      <c r="AT531" t="s">
        <v>10751</v>
      </c>
      <c r="AU531" t="s">
        <v>10751</v>
      </c>
      <c r="AV531">
        <v>3.3</v>
      </c>
      <c r="AW531" t="s">
        <v>10751</v>
      </c>
      <c r="AX531">
        <v>5.0999999999999996</v>
      </c>
      <c r="AY531">
        <v>0.93100000000000005</v>
      </c>
      <c r="AZ531">
        <v>6.9000000000000006E-2</v>
      </c>
      <c r="BA531" t="s">
        <v>10751</v>
      </c>
      <c r="BB531" t="s">
        <v>10751</v>
      </c>
      <c r="BC531" t="s">
        <v>10751</v>
      </c>
      <c r="BD531" t="s">
        <v>10751</v>
      </c>
    </row>
    <row r="532" spans="1:56">
      <c r="A532" t="s">
        <v>10755</v>
      </c>
      <c r="B532">
        <v>3500</v>
      </c>
      <c r="C532">
        <v>1989</v>
      </c>
      <c r="D532">
        <v>264</v>
      </c>
      <c r="E532">
        <v>1.8235000000000001E-2</v>
      </c>
      <c r="F532">
        <v>24.263670000000001</v>
      </c>
      <c r="H532">
        <v>20.35209</v>
      </c>
      <c r="I532">
        <f t="shared" si="15"/>
        <v>0.37112036115000002</v>
      </c>
      <c r="K532">
        <v>18.714759999999998</v>
      </c>
      <c r="L532">
        <v>22.520009999999999</v>
      </c>
      <c r="M532">
        <v>436.66269</v>
      </c>
      <c r="N532">
        <v>474.86581000000001</v>
      </c>
      <c r="O532">
        <v>394.62691000000001</v>
      </c>
      <c r="P532" t="s">
        <v>10751</v>
      </c>
      <c r="Q532">
        <v>158.94489999999999</v>
      </c>
      <c r="R532">
        <v>119.91030000000001</v>
      </c>
      <c r="S532">
        <v>14.6493</v>
      </c>
      <c r="T532">
        <v>0.75288699999999997</v>
      </c>
      <c r="U532">
        <v>3.4259999999999999E-2</v>
      </c>
      <c r="V532">
        <v>35.701839999999997</v>
      </c>
      <c r="W532">
        <v>0.84499999999999997</v>
      </c>
      <c r="X532">
        <v>1.2999999999999999E-2</v>
      </c>
      <c r="Y532">
        <v>0.14199999999999999</v>
      </c>
      <c r="Z532">
        <v>5.6000000000000001E-2</v>
      </c>
      <c r="AA532">
        <v>0.63900000000000001</v>
      </c>
      <c r="AB532">
        <v>0.30599999999999999</v>
      </c>
      <c r="AC532" t="s">
        <v>10751</v>
      </c>
      <c r="AD532" t="s">
        <v>10751</v>
      </c>
      <c r="AE532" t="s">
        <v>10751</v>
      </c>
      <c r="AF532" t="s">
        <v>10751</v>
      </c>
      <c r="AG532">
        <v>0.53600000000000003</v>
      </c>
      <c r="AH532">
        <v>0.46400000000000002</v>
      </c>
      <c r="AI532" t="s">
        <v>10751</v>
      </c>
      <c r="AJ532" t="s">
        <v>10751</v>
      </c>
      <c r="AK532" t="s">
        <v>10751</v>
      </c>
      <c r="AL532" t="s">
        <v>10751</v>
      </c>
      <c r="AM532" t="s">
        <v>10751</v>
      </c>
      <c r="AN532" t="s">
        <v>10751</v>
      </c>
      <c r="AO532" t="s">
        <v>10751</v>
      </c>
      <c r="AP532">
        <v>1</v>
      </c>
      <c r="AQ532" t="s">
        <v>10751</v>
      </c>
      <c r="AR532" t="s">
        <v>10751</v>
      </c>
      <c r="AS532" t="s">
        <v>10751</v>
      </c>
      <c r="AT532" t="s">
        <v>10751</v>
      </c>
      <c r="AU532" t="s">
        <v>10751</v>
      </c>
      <c r="AV532">
        <v>3.3</v>
      </c>
      <c r="AW532" t="s">
        <v>10751</v>
      </c>
      <c r="AX532">
        <v>4.5</v>
      </c>
      <c r="AY532">
        <v>0.94399999999999995</v>
      </c>
      <c r="AZ532">
        <v>5.6000000000000001E-2</v>
      </c>
      <c r="BA532" t="s">
        <v>10751</v>
      </c>
      <c r="BB532" t="s">
        <v>10751</v>
      </c>
      <c r="BC532" t="s">
        <v>10751</v>
      </c>
      <c r="BD532" t="s">
        <v>10751</v>
      </c>
    </row>
    <row r="533" spans="1:56">
      <c r="A533" t="s">
        <v>10755</v>
      </c>
      <c r="B533">
        <v>3500</v>
      </c>
      <c r="C533">
        <v>1990</v>
      </c>
      <c r="D533">
        <v>213</v>
      </c>
      <c r="E533">
        <v>1.6874E-2</v>
      </c>
      <c r="F533">
        <v>25.16836</v>
      </c>
      <c r="H533">
        <v>21.07761</v>
      </c>
      <c r="I533">
        <f t="shared" si="15"/>
        <v>0.35566359114000001</v>
      </c>
      <c r="K533">
        <v>19.008890000000001</v>
      </c>
      <c r="L533">
        <v>23.873010000000001</v>
      </c>
      <c r="M533">
        <v>421.63222000000002</v>
      </c>
      <c r="N533">
        <v>467.51807000000002</v>
      </c>
      <c r="O533">
        <v>372.26145000000002</v>
      </c>
      <c r="P533" t="s">
        <v>10751</v>
      </c>
      <c r="Q533">
        <v>169.66759999999999</v>
      </c>
      <c r="R533">
        <v>128.86699999999999</v>
      </c>
      <c r="S533">
        <v>12.9254</v>
      </c>
      <c r="T533">
        <v>0.75829999999999997</v>
      </c>
      <c r="U533">
        <v>3.6818999999999998E-2</v>
      </c>
      <c r="V533">
        <v>36.95917</v>
      </c>
      <c r="W533">
        <v>0.92400000000000004</v>
      </c>
      <c r="X533">
        <v>1.2999999999999999E-2</v>
      </c>
      <c r="Y533">
        <v>6.3E-2</v>
      </c>
      <c r="Z533">
        <v>0.05</v>
      </c>
      <c r="AA533">
        <v>4.1000000000000002E-2</v>
      </c>
      <c r="AB533">
        <v>0.90900000000000003</v>
      </c>
      <c r="AC533" t="s">
        <v>10751</v>
      </c>
      <c r="AD533" t="s">
        <v>10751</v>
      </c>
      <c r="AE533" t="s">
        <v>10751</v>
      </c>
      <c r="AF533" t="s">
        <v>10751</v>
      </c>
      <c r="AG533">
        <v>0.72099999999999997</v>
      </c>
      <c r="AH533">
        <v>0.27900000000000003</v>
      </c>
      <c r="AI533" t="s">
        <v>10751</v>
      </c>
      <c r="AJ533" t="s">
        <v>10751</v>
      </c>
      <c r="AK533" t="s">
        <v>10751</v>
      </c>
      <c r="AL533" t="s">
        <v>10751</v>
      </c>
      <c r="AM533" t="s">
        <v>10751</v>
      </c>
      <c r="AN533" t="s">
        <v>10751</v>
      </c>
      <c r="AO533" t="s">
        <v>10751</v>
      </c>
      <c r="AP533">
        <v>1</v>
      </c>
      <c r="AQ533" t="s">
        <v>10751</v>
      </c>
      <c r="AR533" t="s">
        <v>10751</v>
      </c>
      <c r="AS533" t="s">
        <v>10751</v>
      </c>
      <c r="AT533" t="s">
        <v>10751</v>
      </c>
      <c r="AU533" t="s">
        <v>10751</v>
      </c>
      <c r="AV533">
        <v>3.3</v>
      </c>
      <c r="AW533" t="s">
        <v>10751</v>
      </c>
      <c r="AX533">
        <v>5.2</v>
      </c>
      <c r="AY533">
        <v>0.95</v>
      </c>
      <c r="AZ533">
        <v>0.05</v>
      </c>
      <c r="BA533" t="s">
        <v>10751</v>
      </c>
      <c r="BB533" t="s">
        <v>10751</v>
      </c>
      <c r="BC533" t="s">
        <v>10751</v>
      </c>
      <c r="BD533" t="s">
        <v>10751</v>
      </c>
    </row>
    <row r="534" spans="1:56">
      <c r="A534" t="s">
        <v>10755</v>
      </c>
      <c r="B534">
        <v>3500</v>
      </c>
      <c r="C534">
        <v>1991</v>
      </c>
      <c r="D534">
        <v>63</v>
      </c>
      <c r="E534">
        <v>5.006E-3</v>
      </c>
      <c r="F534">
        <v>25.259920000000001</v>
      </c>
      <c r="H534">
        <v>21.038229999999999</v>
      </c>
      <c r="I534">
        <f t="shared" si="15"/>
        <v>0.10531737937999999</v>
      </c>
      <c r="K534">
        <v>19.155200000000001</v>
      </c>
      <c r="L534">
        <v>23.452580000000001</v>
      </c>
      <c r="M534">
        <v>422.42137000000002</v>
      </c>
      <c r="N534">
        <v>463.94700999999998</v>
      </c>
      <c r="O534">
        <v>378.93493000000001</v>
      </c>
      <c r="P534" t="s">
        <v>10751</v>
      </c>
      <c r="Q534">
        <v>160.81909999999999</v>
      </c>
      <c r="R534">
        <v>109.02760000000001</v>
      </c>
      <c r="S534">
        <v>14.754</v>
      </c>
      <c r="T534">
        <v>0.67354599999999998</v>
      </c>
      <c r="U534">
        <v>3.1151000000000002E-2</v>
      </c>
      <c r="V534">
        <v>36.899859999999997</v>
      </c>
      <c r="W534">
        <v>0.81399999999999995</v>
      </c>
      <c r="X534">
        <v>3.5999999999999997E-2</v>
      </c>
      <c r="Y534">
        <v>0.15</v>
      </c>
      <c r="Z534">
        <v>4.1000000000000002E-2</v>
      </c>
      <c r="AA534" t="s">
        <v>10751</v>
      </c>
      <c r="AB534">
        <v>0.95899999999999996</v>
      </c>
      <c r="AC534" t="s">
        <v>10751</v>
      </c>
      <c r="AD534" t="s">
        <v>10751</v>
      </c>
      <c r="AE534" t="s">
        <v>10751</v>
      </c>
      <c r="AF534" t="s">
        <v>10751</v>
      </c>
      <c r="AG534">
        <v>0.28899999999999998</v>
      </c>
      <c r="AH534">
        <v>0.71099999999999997</v>
      </c>
      <c r="AI534" t="s">
        <v>10751</v>
      </c>
      <c r="AJ534" t="s">
        <v>10751</v>
      </c>
      <c r="AK534" t="s">
        <v>10751</v>
      </c>
      <c r="AL534" t="s">
        <v>10751</v>
      </c>
      <c r="AM534" t="s">
        <v>10751</v>
      </c>
      <c r="AN534" t="s">
        <v>10751</v>
      </c>
      <c r="AO534" t="s">
        <v>10751</v>
      </c>
      <c r="AP534">
        <v>1</v>
      </c>
      <c r="AQ534" t="s">
        <v>10751</v>
      </c>
      <c r="AR534" t="s">
        <v>10751</v>
      </c>
      <c r="AS534" t="s">
        <v>10751</v>
      </c>
      <c r="AT534" t="s">
        <v>10751</v>
      </c>
      <c r="AU534" t="s">
        <v>10751</v>
      </c>
      <c r="AV534">
        <v>3.3</v>
      </c>
      <c r="AW534" t="s">
        <v>10751</v>
      </c>
      <c r="AX534">
        <v>4.5999999999999996</v>
      </c>
      <c r="AY534">
        <v>0.95899999999999996</v>
      </c>
      <c r="AZ534">
        <v>4.1000000000000002E-2</v>
      </c>
      <c r="BA534" t="s">
        <v>10751</v>
      </c>
      <c r="BB534" t="s">
        <v>10751</v>
      </c>
      <c r="BC534" t="s">
        <v>10751</v>
      </c>
      <c r="BD534" t="s">
        <v>10751</v>
      </c>
    </row>
    <row r="535" spans="1:56">
      <c r="A535" t="s">
        <v>10755</v>
      </c>
      <c r="B535">
        <v>3500</v>
      </c>
      <c r="C535">
        <v>1992</v>
      </c>
      <c r="D535">
        <v>84</v>
      </c>
      <c r="E535">
        <v>6.9059999999999998E-3</v>
      </c>
      <c r="F535">
        <v>25.677009999999999</v>
      </c>
      <c r="H535">
        <v>21.298860000000001</v>
      </c>
      <c r="I535">
        <f t="shared" si="15"/>
        <v>0.14708992715999999</v>
      </c>
      <c r="K535">
        <v>19.371860000000002</v>
      </c>
      <c r="L535">
        <v>23.70712</v>
      </c>
      <c r="M535">
        <v>417.25240000000002</v>
      </c>
      <c r="N535">
        <v>458.75830999999999</v>
      </c>
      <c r="O535">
        <v>374.86622999999997</v>
      </c>
      <c r="P535" t="s">
        <v>10751</v>
      </c>
      <c r="Q535">
        <v>155.642</v>
      </c>
      <c r="R535">
        <v>109.9756</v>
      </c>
      <c r="S535">
        <v>14.1418</v>
      </c>
      <c r="T535">
        <v>0.70666899999999999</v>
      </c>
      <c r="U535">
        <v>3.1421999999999999E-2</v>
      </c>
      <c r="V535">
        <v>37.316299999999998</v>
      </c>
      <c r="W535">
        <v>0.85499999999999998</v>
      </c>
      <c r="X535">
        <v>7.2999999999999995E-2</v>
      </c>
      <c r="Y535">
        <v>7.0999999999999994E-2</v>
      </c>
      <c r="Z535">
        <v>8.5999999999999993E-2</v>
      </c>
      <c r="AA535" t="s">
        <v>10751</v>
      </c>
      <c r="AB535">
        <v>0.91400000000000003</v>
      </c>
      <c r="AC535" t="s">
        <v>10751</v>
      </c>
      <c r="AD535" t="s">
        <v>10751</v>
      </c>
      <c r="AE535" t="s">
        <v>10751</v>
      </c>
      <c r="AF535" t="s">
        <v>10751</v>
      </c>
      <c r="AG535">
        <v>0.35499999999999998</v>
      </c>
      <c r="AH535">
        <v>0.64500000000000002</v>
      </c>
      <c r="AI535" t="s">
        <v>10751</v>
      </c>
      <c r="AJ535" t="s">
        <v>10751</v>
      </c>
      <c r="AK535" t="s">
        <v>10751</v>
      </c>
      <c r="AL535" t="s">
        <v>10751</v>
      </c>
      <c r="AM535" t="s">
        <v>10751</v>
      </c>
      <c r="AN535" t="s">
        <v>10751</v>
      </c>
      <c r="AO535" t="s">
        <v>10751</v>
      </c>
      <c r="AP535">
        <v>1</v>
      </c>
      <c r="AQ535" t="s">
        <v>10751</v>
      </c>
      <c r="AR535" t="s">
        <v>10751</v>
      </c>
      <c r="AS535" t="s">
        <v>10751</v>
      </c>
      <c r="AT535" t="s">
        <v>10751</v>
      </c>
      <c r="AU535" t="s">
        <v>10751</v>
      </c>
      <c r="AV535">
        <v>3.4</v>
      </c>
      <c r="AW535" t="s">
        <v>10751</v>
      </c>
      <c r="AX535">
        <v>4.3</v>
      </c>
      <c r="AY535">
        <v>0.91400000000000003</v>
      </c>
      <c r="AZ535">
        <v>8.5999999999999993E-2</v>
      </c>
      <c r="BA535" t="s">
        <v>10751</v>
      </c>
      <c r="BB535" t="s">
        <v>10751</v>
      </c>
      <c r="BC535" t="s">
        <v>10751</v>
      </c>
      <c r="BD535" t="s">
        <v>10751</v>
      </c>
    </row>
    <row r="536" spans="1:56">
      <c r="A536" t="s">
        <v>10755</v>
      </c>
      <c r="B536">
        <v>3500</v>
      </c>
      <c r="C536">
        <v>1993</v>
      </c>
      <c r="D536">
        <v>220</v>
      </c>
      <c r="E536">
        <v>1.6664999999999999E-2</v>
      </c>
      <c r="F536">
        <v>25.281770000000002</v>
      </c>
      <c r="H536">
        <v>20.969809999999999</v>
      </c>
      <c r="I536">
        <f t="shared" si="15"/>
        <v>0.34946188364999997</v>
      </c>
      <c r="K536">
        <v>18.643149999999999</v>
      </c>
      <c r="L536">
        <v>23.962050000000001</v>
      </c>
      <c r="M536">
        <v>423.79984000000002</v>
      </c>
      <c r="N536">
        <v>476.68977000000001</v>
      </c>
      <c r="O536">
        <v>370.87808999999999</v>
      </c>
      <c r="P536" t="s">
        <v>10751</v>
      </c>
      <c r="Q536">
        <v>175.6943</v>
      </c>
      <c r="R536">
        <v>133.13499999999999</v>
      </c>
      <c r="S536">
        <v>11.687200000000001</v>
      </c>
      <c r="T536">
        <v>0.75475000000000003</v>
      </c>
      <c r="U536">
        <v>3.8039000000000003E-2</v>
      </c>
      <c r="V536">
        <v>36.726370000000003</v>
      </c>
      <c r="W536">
        <v>0.96499999999999997</v>
      </c>
      <c r="X536">
        <v>1E-3</v>
      </c>
      <c r="Y536">
        <v>3.4000000000000002E-2</v>
      </c>
      <c r="Z536">
        <v>2.9000000000000001E-2</v>
      </c>
      <c r="AA536" t="s">
        <v>10751</v>
      </c>
      <c r="AB536">
        <v>0.97099999999999997</v>
      </c>
      <c r="AC536" t="s">
        <v>10751</v>
      </c>
      <c r="AD536" t="s">
        <v>10751</v>
      </c>
      <c r="AE536" t="s">
        <v>10751</v>
      </c>
      <c r="AF536" t="s">
        <v>10751</v>
      </c>
      <c r="AG536">
        <v>0.80200000000000005</v>
      </c>
      <c r="AH536">
        <v>0.19800000000000001</v>
      </c>
      <c r="AI536" t="s">
        <v>10751</v>
      </c>
      <c r="AJ536" t="s">
        <v>10751</v>
      </c>
      <c r="AK536" t="s">
        <v>10751</v>
      </c>
      <c r="AL536" t="s">
        <v>10751</v>
      </c>
      <c r="AM536" t="s">
        <v>10751</v>
      </c>
      <c r="AN536" t="s">
        <v>10751</v>
      </c>
      <c r="AO536" t="s">
        <v>10751</v>
      </c>
      <c r="AP536">
        <v>1</v>
      </c>
      <c r="AQ536" t="s">
        <v>10751</v>
      </c>
      <c r="AR536" t="s">
        <v>10751</v>
      </c>
      <c r="AS536" t="s">
        <v>10751</v>
      </c>
      <c r="AT536" t="s">
        <v>10751</v>
      </c>
      <c r="AU536" t="s">
        <v>10751</v>
      </c>
      <c r="AV536">
        <v>3.1</v>
      </c>
      <c r="AW536" t="s">
        <v>10751</v>
      </c>
      <c r="AX536">
        <v>5.6</v>
      </c>
      <c r="AY536">
        <v>0.97099999999999997</v>
      </c>
      <c r="AZ536">
        <v>2.9000000000000001E-2</v>
      </c>
      <c r="BA536" t="s">
        <v>10751</v>
      </c>
      <c r="BB536" t="s">
        <v>10751</v>
      </c>
      <c r="BC536" t="s">
        <v>10751</v>
      </c>
      <c r="BD536" t="s">
        <v>10751</v>
      </c>
    </row>
    <row r="537" spans="1:56">
      <c r="A537" t="s">
        <v>10755</v>
      </c>
      <c r="B537">
        <v>3500</v>
      </c>
      <c r="C537">
        <v>1994</v>
      </c>
      <c r="D537">
        <v>144</v>
      </c>
      <c r="E537">
        <v>1.0219000000000001E-2</v>
      </c>
      <c r="F537">
        <v>24.675730000000001</v>
      </c>
      <c r="H537">
        <v>20.362220000000001</v>
      </c>
      <c r="I537">
        <f t="shared" si="15"/>
        <v>0.20808152618000003</v>
      </c>
      <c r="K537">
        <v>18.267029999999998</v>
      </c>
      <c r="L537">
        <v>22.925689999999999</v>
      </c>
      <c r="M537">
        <v>436.44560000000001</v>
      </c>
      <c r="N537">
        <v>486.50486000000001</v>
      </c>
      <c r="O537">
        <v>387.64377999999999</v>
      </c>
      <c r="P537" t="s">
        <v>10751</v>
      </c>
      <c r="Q537">
        <v>172.71549999999999</v>
      </c>
      <c r="R537">
        <v>130.8408</v>
      </c>
      <c r="S537">
        <v>11.7669</v>
      </c>
      <c r="T537">
        <v>0.75499000000000005</v>
      </c>
      <c r="U537">
        <v>3.7383E-2</v>
      </c>
      <c r="V537">
        <v>35.657470000000004</v>
      </c>
      <c r="W537">
        <v>0.96499999999999997</v>
      </c>
      <c r="X537">
        <v>7.0000000000000001E-3</v>
      </c>
      <c r="Y537">
        <v>2.8000000000000001E-2</v>
      </c>
      <c r="Z537">
        <v>2.8000000000000001E-2</v>
      </c>
      <c r="AA537" t="s">
        <v>10751</v>
      </c>
      <c r="AB537">
        <v>0.97199999999999998</v>
      </c>
      <c r="AC537" t="s">
        <v>10751</v>
      </c>
      <c r="AD537" t="s">
        <v>10751</v>
      </c>
      <c r="AE537" t="s">
        <v>10751</v>
      </c>
      <c r="AF537" t="s">
        <v>10751</v>
      </c>
      <c r="AG537">
        <v>0.73399999999999999</v>
      </c>
      <c r="AH537">
        <v>0.26600000000000001</v>
      </c>
      <c r="AI537" t="s">
        <v>10751</v>
      </c>
      <c r="AJ537" t="s">
        <v>10751</v>
      </c>
      <c r="AK537" t="s">
        <v>10751</v>
      </c>
      <c r="AL537" t="s">
        <v>10751</v>
      </c>
      <c r="AM537" t="s">
        <v>10751</v>
      </c>
      <c r="AN537" t="s">
        <v>10751</v>
      </c>
      <c r="AO537" t="s">
        <v>10751</v>
      </c>
      <c r="AP537">
        <v>1</v>
      </c>
      <c r="AQ537" t="s">
        <v>10751</v>
      </c>
      <c r="AR537" t="s">
        <v>10751</v>
      </c>
      <c r="AS537" t="s">
        <v>10751</v>
      </c>
      <c r="AT537">
        <v>7.0000000000000001E-3</v>
      </c>
      <c r="AU537" t="s">
        <v>10751</v>
      </c>
      <c r="AV537">
        <v>3.2</v>
      </c>
      <c r="AW537" t="s">
        <v>10751</v>
      </c>
      <c r="AX537">
        <v>5.4</v>
      </c>
      <c r="AY537">
        <v>0.97199999999999998</v>
      </c>
      <c r="AZ537">
        <v>2.8000000000000001E-2</v>
      </c>
      <c r="BA537" t="s">
        <v>10751</v>
      </c>
      <c r="BB537" t="s">
        <v>10751</v>
      </c>
      <c r="BC537" t="s">
        <v>10751</v>
      </c>
      <c r="BD537" t="s">
        <v>10751</v>
      </c>
    </row>
    <row r="538" spans="1:56">
      <c r="A538" t="s">
        <v>10755</v>
      </c>
      <c r="B538">
        <v>3500</v>
      </c>
      <c r="C538">
        <v>1995</v>
      </c>
      <c r="D538">
        <v>237</v>
      </c>
      <c r="E538">
        <v>1.5679999999999999E-2</v>
      </c>
      <c r="F538">
        <v>25.087579999999999</v>
      </c>
      <c r="H538">
        <v>20.638580000000001</v>
      </c>
      <c r="I538">
        <f t="shared" si="15"/>
        <v>0.3236129344</v>
      </c>
      <c r="K538">
        <v>18.36834</v>
      </c>
      <c r="L538">
        <v>23.392499999999998</v>
      </c>
      <c r="M538">
        <v>430.60136999999997</v>
      </c>
      <c r="N538">
        <v>483.82157000000001</v>
      </c>
      <c r="O538">
        <v>379.90816999999998</v>
      </c>
      <c r="P538" t="s">
        <v>10751</v>
      </c>
      <c r="Q538">
        <v>170.93889999999999</v>
      </c>
      <c r="R538">
        <v>136.7595</v>
      </c>
      <c r="S538">
        <v>11.6302</v>
      </c>
      <c r="T538">
        <v>0.80715899999999996</v>
      </c>
      <c r="U538">
        <v>3.9073999999999998E-2</v>
      </c>
      <c r="V538">
        <v>36.153300000000002</v>
      </c>
      <c r="W538">
        <v>0.95399999999999996</v>
      </c>
      <c r="X538">
        <v>8.0000000000000002E-3</v>
      </c>
      <c r="Y538">
        <v>3.6999999999999998E-2</v>
      </c>
      <c r="Z538">
        <v>2E-3</v>
      </c>
      <c r="AA538" t="s">
        <v>10751</v>
      </c>
      <c r="AB538">
        <v>0.998</v>
      </c>
      <c r="AC538" t="s">
        <v>10751</v>
      </c>
      <c r="AD538" t="s">
        <v>10751</v>
      </c>
      <c r="AE538" t="s">
        <v>10751</v>
      </c>
      <c r="AF538" t="s">
        <v>10751</v>
      </c>
      <c r="AG538">
        <v>0.875</v>
      </c>
      <c r="AH538">
        <v>0.125</v>
      </c>
      <c r="AI538" t="s">
        <v>10751</v>
      </c>
      <c r="AJ538" t="s">
        <v>10751</v>
      </c>
      <c r="AK538" t="s">
        <v>10751</v>
      </c>
      <c r="AL538" t="s">
        <v>10751</v>
      </c>
      <c r="AM538" t="s">
        <v>10751</v>
      </c>
      <c r="AN538" t="s">
        <v>10751</v>
      </c>
      <c r="AO538" t="s">
        <v>10751</v>
      </c>
      <c r="AP538">
        <v>1</v>
      </c>
      <c r="AQ538" t="s">
        <v>10751</v>
      </c>
      <c r="AR538" t="s">
        <v>10751</v>
      </c>
      <c r="AS538" t="s">
        <v>10751</v>
      </c>
      <c r="AT538">
        <v>0.14299999999999999</v>
      </c>
      <c r="AU538" t="s">
        <v>10751</v>
      </c>
      <c r="AV538">
        <v>3.3</v>
      </c>
      <c r="AW538" t="s">
        <v>10751</v>
      </c>
      <c r="AX538">
        <v>5.5</v>
      </c>
      <c r="AY538">
        <v>0.998</v>
      </c>
      <c r="AZ538">
        <v>2E-3</v>
      </c>
      <c r="BA538" t="s">
        <v>10751</v>
      </c>
      <c r="BB538" t="s">
        <v>10751</v>
      </c>
      <c r="BC538" t="s">
        <v>10751</v>
      </c>
      <c r="BD538" t="s">
        <v>10751</v>
      </c>
    </row>
    <row r="539" spans="1:56">
      <c r="A539" t="s">
        <v>10755</v>
      </c>
      <c r="B539">
        <v>3500</v>
      </c>
      <c r="C539">
        <v>1996</v>
      </c>
      <c r="D539">
        <v>33</v>
      </c>
      <c r="E539">
        <v>2.48E-3</v>
      </c>
      <c r="F539">
        <v>26.97223</v>
      </c>
      <c r="H539">
        <v>22.141200000000001</v>
      </c>
      <c r="I539">
        <f t="shared" si="15"/>
        <v>5.4910176000000005E-2</v>
      </c>
      <c r="K539">
        <v>19.367360000000001</v>
      </c>
      <c r="L539">
        <v>25.550850000000001</v>
      </c>
      <c r="M539">
        <v>401.37846000000002</v>
      </c>
      <c r="N539">
        <v>458.86484000000002</v>
      </c>
      <c r="O539">
        <v>347.81617999999997</v>
      </c>
      <c r="P539" t="s">
        <v>10751</v>
      </c>
      <c r="Q539">
        <v>144.94450000000001</v>
      </c>
      <c r="R539">
        <v>143.95060000000001</v>
      </c>
      <c r="S539">
        <v>11.57</v>
      </c>
      <c r="T539">
        <v>1.01349</v>
      </c>
      <c r="U539">
        <v>4.1128999999999999E-2</v>
      </c>
      <c r="V539">
        <v>38.976750000000003</v>
      </c>
      <c r="W539">
        <v>0.76300000000000001</v>
      </c>
      <c r="X539">
        <v>4.0000000000000001E-3</v>
      </c>
      <c r="Y539">
        <v>0.23400000000000001</v>
      </c>
      <c r="Z539">
        <v>1E-3</v>
      </c>
      <c r="AA539" t="s">
        <v>10751</v>
      </c>
      <c r="AB539">
        <v>0.999</v>
      </c>
      <c r="AC539" t="s">
        <v>10751</v>
      </c>
      <c r="AD539" t="s">
        <v>10751</v>
      </c>
      <c r="AE539" t="s">
        <v>10751</v>
      </c>
      <c r="AF539" t="s">
        <v>10751</v>
      </c>
      <c r="AG539">
        <v>1</v>
      </c>
      <c r="AH539" t="s">
        <v>10751</v>
      </c>
      <c r="AI539" t="s">
        <v>10751</v>
      </c>
      <c r="AJ539" t="s">
        <v>10751</v>
      </c>
      <c r="AK539" t="s">
        <v>10751</v>
      </c>
      <c r="AL539" t="s">
        <v>10751</v>
      </c>
      <c r="AM539" t="s">
        <v>10751</v>
      </c>
      <c r="AN539" t="s">
        <v>10751</v>
      </c>
      <c r="AO539" t="s">
        <v>10751</v>
      </c>
      <c r="AP539">
        <v>1</v>
      </c>
      <c r="AQ539" t="s">
        <v>10751</v>
      </c>
      <c r="AR539" t="s">
        <v>10751</v>
      </c>
      <c r="AS539" t="s">
        <v>10751</v>
      </c>
      <c r="AT539">
        <v>0.755</v>
      </c>
      <c r="AU539" t="s">
        <v>10751</v>
      </c>
      <c r="AV539">
        <v>4</v>
      </c>
      <c r="AW539" t="s">
        <v>10751</v>
      </c>
      <c r="AX539">
        <v>4.5</v>
      </c>
      <c r="AY539">
        <v>0.999</v>
      </c>
      <c r="AZ539">
        <v>1E-3</v>
      </c>
      <c r="BA539" t="s">
        <v>10751</v>
      </c>
      <c r="BB539" t="s">
        <v>10751</v>
      </c>
      <c r="BC539" t="s">
        <v>10751</v>
      </c>
      <c r="BD539" t="s">
        <v>10751</v>
      </c>
    </row>
    <row r="540" spans="1:56">
      <c r="A540" t="s">
        <v>10755</v>
      </c>
      <c r="B540">
        <v>3500</v>
      </c>
      <c r="C540">
        <v>1997</v>
      </c>
      <c r="D540">
        <v>33</v>
      </c>
      <c r="E540">
        <v>2.2569999999999999E-3</v>
      </c>
      <c r="F540">
        <v>24.159199999999998</v>
      </c>
      <c r="H540">
        <v>19.7239</v>
      </c>
      <c r="I540">
        <f t="shared" si="15"/>
        <v>4.4516842299999998E-2</v>
      </c>
      <c r="K540">
        <v>17.59675</v>
      </c>
      <c r="L540">
        <v>22.152650000000001</v>
      </c>
      <c r="M540">
        <v>450.57011</v>
      </c>
      <c r="N540">
        <v>505.03654999999998</v>
      </c>
      <c r="O540">
        <v>401.17095</v>
      </c>
      <c r="P540" t="s">
        <v>10751</v>
      </c>
      <c r="Q540">
        <v>145.46940000000001</v>
      </c>
      <c r="R540">
        <v>132.69390000000001</v>
      </c>
      <c r="S540">
        <v>12.173</v>
      </c>
      <c r="T540">
        <v>0.92676400000000003</v>
      </c>
      <c r="U540">
        <v>3.7913000000000002E-2</v>
      </c>
      <c r="V540">
        <v>34.574770000000001</v>
      </c>
      <c r="W540">
        <v>0.73099999999999998</v>
      </c>
      <c r="X540" t="s">
        <v>10751</v>
      </c>
      <c r="Y540">
        <v>0.26900000000000002</v>
      </c>
      <c r="Z540" t="s">
        <v>10751</v>
      </c>
      <c r="AA540" t="s">
        <v>10751</v>
      </c>
      <c r="AB540">
        <v>1</v>
      </c>
      <c r="AC540" t="s">
        <v>10751</v>
      </c>
      <c r="AD540" t="s">
        <v>10751</v>
      </c>
      <c r="AE540" t="s">
        <v>10751</v>
      </c>
      <c r="AF540" t="s">
        <v>10751</v>
      </c>
      <c r="AG540">
        <v>1</v>
      </c>
      <c r="AH540" t="s">
        <v>10751</v>
      </c>
      <c r="AI540" t="s">
        <v>10751</v>
      </c>
      <c r="AJ540" t="s">
        <v>10751</v>
      </c>
      <c r="AK540" t="s">
        <v>10751</v>
      </c>
      <c r="AL540" t="s">
        <v>10751</v>
      </c>
      <c r="AM540" t="s">
        <v>10751</v>
      </c>
      <c r="AN540" t="s">
        <v>10751</v>
      </c>
      <c r="AO540" t="s">
        <v>10751</v>
      </c>
      <c r="AP540">
        <v>1</v>
      </c>
      <c r="AQ540" t="s">
        <v>10751</v>
      </c>
      <c r="AR540" t="s">
        <v>10751</v>
      </c>
      <c r="AS540" t="s">
        <v>10751</v>
      </c>
      <c r="AT540">
        <v>0.73099999999999998</v>
      </c>
      <c r="AU540" t="s">
        <v>10751</v>
      </c>
      <c r="AV540">
        <v>4</v>
      </c>
      <c r="AW540" t="s">
        <v>10751</v>
      </c>
      <c r="AX540">
        <v>4.5</v>
      </c>
      <c r="AY540">
        <v>1</v>
      </c>
      <c r="AZ540" t="s">
        <v>10751</v>
      </c>
      <c r="BA540" t="s">
        <v>10751</v>
      </c>
      <c r="BB540" t="s">
        <v>10751</v>
      </c>
      <c r="BC540" t="s">
        <v>10751</v>
      </c>
      <c r="BD540" t="s">
        <v>10751</v>
      </c>
    </row>
    <row r="541" spans="1:56">
      <c r="A541" t="s">
        <v>10755</v>
      </c>
      <c r="B541">
        <v>3500</v>
      </c>
      <c r="C541">
        <v>1998</v>
      </c>
      <c r="D541">
        <v>16</v>
      </c>
      <c r="E541">
        <v>1.1299999999999999E-3</v>
      </c>
      <c r="F541">
        <v>26.989899999999999</v>
      </c>
      <c r="H541">
        <v>21.929379999999998</v>
      </c>
      <c r="I541">
        <f t="shared" si="15"/>
        <v>2.4780199399999998E-2</v>
      </c>
      <c r="K541">
        <v>19.334720000000001</v>
      </c>
      <c r="L541">
        <v>24.89246</v>
      </c>
      <c r="M541">
        <v>405.25540999999998</v>
      </c>
      <c r="N541">
        <v>459.63934999999998</v>
      </c>
      <c r="O541">
        <v>357.01575000000003</v>
      </c>
      <c r="P541" t="s">
        <v>10751</v>
      </c>
      <c r="Q541">
        <v>138</v>
      </c>
      <c r="R541">
        <v>150</v>
      </c>
      <c r="S541">
        <v>11.5647</v>
      </c>
      <c r="T541">
        <v>1.086957</v>
      </c>
      <c r="U541">
        <v>4.2856999999999999E-2</v>
      </c>
      <c r="V541">
        <v>38.376420000000003</v>
      </c>
      <c r="W541">
        <v>1</v>
      </c>
      <c r="X541" t="s">
        <v>10751</v>
      </c>
      <c r="Y541" t="s">
        <v>10751</v>
      </c>
      <c r="Z541" t="s">
        <v>10751</v>
      </c>
      <c r="AA541" t="s">
        <v>10751</v>
      </c>
      <c r="AB541">
        <v>1</v>
      </c>
      <c r="AC541" t="s">
        <v>10751</v>
      </c>
      <c r="AD541" t="s">
        <v>10751</v>
      </c>
      <c r="AE541" t="s">
        <v>10751</v>
      </c>
      <c r="AF541" t="s">
        <v>10751</v>
      </c>
      <c r="AG541">
        <v>1</v>
      </c>
      <c r="AH541" t="s">
        <v>10751</v>
      </c>
      <c r="AI541" t="s">
        <v>10751</v>
      </c>
      <c r="AJ541" t="s">
        <v>10751</v>
      </c>
      <c r="AK541" t="s">
        <v>10751</v>
      </c>
      <c r="AL541" t="s">
        <v>10751</v>
      </c>
      <c r="AM541" t="s">
        <v>10751</v>
      </c>
      <c r="AN541" t="s">
        <v>10751</v>
      </c>
      <c r="AO541" t="s">
        <v>10751</v>
      </c>
      <c r="AP541">
        <v>1</v>
      </c>
      <c r="AQ541" t="s">
        <v>10751</v>
      </c>
      <c r="AR541" t="s">
        <v>10751</v>
      </c>
      <c r="AS541" t="s">
        <v>10751</v>
      </c>
      <c r="AT541">
        <v>1</v>
      </c>
      <c r="AU541" t="s">
        <v>10751</v>
      </c>
      <c r="AV541">
        <v>4</v>
      </c>
      <c r="AW541" t="s">
        <v>10751</v>
      </c>
      <c r="AX541">
        <v>4</v>
      </c>
      <c r="AY541">
        <v>1</v>
      </c>
      <c r="AZ541" t="s">
        <v>10751</v>
      </c>
      <c r="BA541" t="s">
        <v>10751</v>
      </c>
      <c r="BB541" t="s">
        <v>10751</v>
      </c>
      <c r="BC541" t="s">
        <v>10751</v>
      </c>
      <c r="BD541" t="s">
        <v>10751</v>
      </c>
    </row>
    <row r="542" spans="1:56">
      <c r="A542" t="s">
        <v>10755</v>
      </c>
      <c r="B542">
        <v>3500</v>
      </c>
      <c r="C542">
        <v>1999</v>
      </c>
      <c r="D542">
        <v>1</v>
      </c>
      <c r="E542">
        <v>4.6E-5</v>
      </c>
      <c r="F542">
        <v>26.851800000000001</v>
      </c>
      <c r="H542">
        <v>21.684059999999999</v>
      </c>
      <c r="I542">
        <f t="shared" si="15"/>
        <v>9.9746676000000002E-4</v>
      </c>
      <c r="K542">
        <v>19.272179999999999</v>
      </c>
      <c r="L542">
        <v>24.31673</v>
      </c>
      <c r="M542">
        <v>409.84025000000003</v>
      </c>
      <c r="N542">
        <v>461.13110999999998</v>
      </c>
      <c r="O542">
        <v>365.46852000000001</v>
      </c>
      <c r="P542" t="s">
        <v>10751</v>
      </c>
      <c r="Q542">
        <v>138</v>
      </c>
      <c r="R542">
        <v>150</v>
      </c>
      <c r="S542">
        <v>11.524699999999999</v>
      </c>
      <c r="T542">
        <v>1.086957</v>
      </c>
      <c r="U542">
        <v>4.2856999999999999E-2</v>
      </c>
      <c r="V542">
        <v>37.947099999999999</v>
      </c>
      <c r="W542">
        <v>1</v>
      </c>
      <c r="X542" t="s">
        <v>10751</v>
      </c>
      <c r="Y542" t="s">
        <v>10751</v>
      </c>
      <c r="Z542" t="s">
        <v>10751</v>
      </c>
      <c r="AA542" t="s">
        <v>10751</v>
      </c>
      <c r="AB542">
        <v>1</v>
      </c>
      <c r="AC542" t="s">
        <v>10751</v>
      </c>
      <c r="AD542" t="s">
        <v>10751</v>
      </c>
      <c r="AE542" t="s">
        <v>10751</v>
      </c>
      <c r="AF542" t="s">
        <v>10751</v>
      </c>
      <c r="AG542">
        <v>1</v>
      </c>
      <c r="AH542" t="s">
        <v>10751</v>
      </c>
      <c r="AI542" t="s">
        <v>10751</v>
      </c>
      <c r="AJ542" t="s">
        <v>10751</v>
      </c>
      <c r="AK542" t="s">
        <v>10751</v>
      </c>
      <c r="AL542" t="s">
        <v>10751</v>
      </c>
      <c r="AM542" t="s">
        <v>10751</v>
      </c>
      <c r="AN542" t="s">
        <v>10751</v>
      </c>
      <c r="AO542" t="s">
        <v>10751</v>
      </c>
      <c r="AP542">
        <v>1</v>
      </c>
      <c r="AQ542" t="s">
        <v>10751</v>
      </c>
      <c r="AR542" t="s">
        <v>10751</v>
      </c>
      <c r="AS542" t="s">
        <v>10751</v>
      </c>
      <c r="AT542">
        <v>1</v>
      </c>
      <c r="AU542" t="s">
        <v>10751</v>
      </c>
      <c r="AV542">
        <v>4</v>
      </c>
      <c r="AW542" t="s">
        <v>10751</v>
      </c>
      <c r="AX542">
        <v>4</v>
      </c>
      <c r="AY542">
        <v>1</v>
      </c>
      <c r="AZ542" t="s">
        <v>10751</v>
      </c>
      <c r="BA542" t="s">
        <v>10751</v>
      </c>
      <c r="BB542" t="s">
        <v>10751</v>
      </c>
      <c r="BC542" t="s">
        <v>10751</v>
      </c>
      <c r="BD542" t="s">
        <v>10751</v>
      </c>
    </row>
    <row r="543" spans="1:56">
      <c r="A543" t="s">
        <v>10755</v>
      </c>
      <c r="B543">
        <v>3500</v>
      </c>
      <c r="C543">
        <v>2000</v>
      </c>
      <c r="D543" t="s">
        <v>10751</v>
      </c>
      <c r="E543" t="s">
        <v>10751</v>
      </c>
      <c r="F543" t="s">
        <v>10751</v>
      </c>
      <c r="H543" t="s">
        <v>10751</v>
      </c>
      <c r="I543" t="str">
        <f t="shared" si="15"/>
        <v/>
      </c>
      <c r="K543" t="s">
        <v>10751</v>
      </c>
      <c r="L543" t="s">
        <v>10751</v>
      </c>
      <c r="M543" t="s">
        <v>10751</v>
      </c>
      <c r="N543" t="s">
        <v>10751</v>
      </c>
      <c r="O543" t="s">
        <v>10751</v>
      </c>
      <c r="P543" t="s">
        <v>10751</v>
      </c>
      <c r="Q543" t="s">
        <v>10751</v>
      </c>
      <c r="R543" t="s">
        <v>10751</v>
      </c>
      <c r="S543" t="s">
        <v>10751</v>
      </c>
      <c r="T543" t="s">
        <v>10751</v>
      </c>
      <c r="U543" t="s">
        <v>10751</v>
      </c>
      <c r="V543" t="s">
        <v>10751</v>
      </c>
      <c r="W543" t="s">
        <v>10751</v>
      </c>
      <c r="X543" t="s">
        <v>10751</v>
      </c>
      <c r="Y543" t="s">
        <v>10751</v>
      </c>
      <c r="Z543" t="s">
        <v>10751</v>
      </c>
      <c r="AA543" t="s">
        <v>10751</v>
      </c>
      <c r="AB543" t="s">
        <v>10751</v>
      </c>
      <c r="AC543" t="s">
        <v>10751</v>
      </c>
      <c r="AD543" t="s">
        <v>10751</v>
      </c>
      <c r="AE543" t="s">
        <v>10751</v>
      </c>
      <c r="AF543" t="s">
        <v>10751</v>
      </c>
      <c r="AG543" t="s">
        <v>10751</v>
      </c>
      <c r="AH543" t="s">
        <v>10751</v>
      </c>
      <c r="AI543" t="s">
        <v>10751</v>
      </c>
      <c r="AJ543" t="s">
        <v>10751</v>
      </c>
      <c r="AK543" t="s">
        <v>10751</v>
      </c>
      <c r="AL543" t="s">
        <v>10751</v>
      </c>
      <c r="AM543" t="s">
        <v>10751</v>
      </c>
      <c r="AN543" t="s">
        <v>10751</v>
      </c>
      <c r="AO543" t="s">
        <v>10751</v>
      </c>
      <c r="AP543" t="s">
        <v>10751</v>
      </c>
      <c r="AQ543" t="s">
        <v>10751</v>
      </c>
      <c r="AR543" t="s">
        <v>10751</v>
      </c>
      <c r="AS543" t="s">
        <v>10751</v>
      </c>
      <c r="AT543" t="s">
        <v>10751</v>
      </c>
      <c r="AU543" t="s">
        <v>10751</v>
      </c>
      <c r="AV543" t="s">
        <v>10751</v>
      </c>
      <c r="AW543" t="s">
        <v>10751</v>
      </c>
      <c r="AX543" t="s">
        <v>10751</v>
      </c>
      <c r="AY543" t="s">
        <v>10751</v>
      </c>
      <c r="AZ543" t="s">
        <v>10751</v>
      </c>
      <c r="BA543" t="s">
        <v>10751</v>
      </c>
      <c r="BB543" t="s">
        <v>10751</v>
      </c>
      <c r="BC543" t="s">
        <v>10751</v>
      </c>
      <c r="BD543" t="s">
        <v>10751</v>
      </c>
    </row>
    <row r="544" spans="1:56">
      <c r="A544" t="s">
        <v>10755</v>
      </c>
      <c r="B544">
        <v>3500</v>
      </c>
      <c r="C544">
        <v>2001</v>
      </c>
      <c r="D544" t="s">
        <v>10751</v>
      </c>
      <c r="E544" t="s">
        <v>10751</v>
      </c>
      <c r="F544" t="s">
        <v>10751</v>
      </c>
      <c r="H544" t="s">
        <v>10751</v>
      </c>
      <c r="I544" t="str">
        <f t="shared" si="15"/>
        <v/>
      </c>
      <c r="K544" t="s">
        <v>10751</v>
      </c>
      <c r="L544" t="s">
        <v>10751</v>
      </c>
      <c r="M544" t="s">
        <v>10751</v>
      </c>
      <c r="N544" t="s">
        <v>10751</v>
      </c>
      <c r="O544" t="s">
        <v>10751</v>
      </c>
      <c r="P544" t="s">
        <v>10751</v>
      </c>
      <c r="Q544" t="s">
        <v>10751</v>
      </c>
      <c r="R544" t="s">
        <v>10751</v>
      </c>
      <c r="S544" t="s">
        <v>10751</v>
      </c>
      <c r="T544" t="s">
        <v>10751</v>
      </c>
      <c r="U544" t="s">
        <v>10751</v>
      </c>
      <c r="V544" t="s">
        <v>10751</v>
      </c>
      <c r="W544" t="s">
        <v>10751</v>
      </c>
      <c r="X544" t="s">
        <v>10751</v>
      </c>
      <c r="Y544" t="s">
        <v>10751</v>
      </c>
      <c r="Z544" t="s">
        <v>10751</v>
      </c>
      <c r="AA544" t="s">
        <v>10751</v>
      </c>
      <c r="AB544" t="s">
        <v>10751</v>
      </c>
      <c r="AC544" t="s">
        <v>10751</v>
      </c>
      <c r="AD544" t="s">
        <v>10751</v>
      </c>
      <c r="AE544" t="s">
        <v>10751</v>
      </c>
      <c r="AF544" t="s">
        <v>10751</v>
      </c>
      <c r="AG544" t="s">
        <v>10751</v>
      </c>
      <c r="AH544" t="s">
        <v>10751</v>
      </c>
      <c r="AI544" t="s">
        <v>10751</v>
      </c>
      <c r="AJ544" t="s">
        <v>10751</v>
      </c>
      <c r="AK544" t="s">
        <v>10751</v>
      </c>
      <c r="AL544" t="s">
        <v>10751</v>
      </c>
      <c r="AM544" t="s">
        <v>10751</v>
      </c>
      <c r="AN544" t="s">
        <v>10751</v>
      </c>
      <c r="AO544" t="s">
        <v>10751</v>
      </c>
      <c r="AP544" t="s">
        <v>10751</v>
      </c>
      <c r="AQ544" t="s">
        <v>10751</v>
      </c>
      <c r="AR544" t="s">
        <v>10751</v>
      </c>
      <c r="AS544" t="s">
        <v>10751</v>
      </c>
      <c r="AT544" t="s">
        <v>10751</v>
      </c>
      <c r="AU544" t="s">
        <v>10751</v>
      </c>
      <c r="AV544" t="s">
        <v>10751</v>
      </c>
      <c r="AW544" t="s">
        <v>10751</v>
      </c>
      <c r="AX544" t="s">
        <v>10751</v>
      </c>
      <c r="AY544" t="s">
        <v>10751</v>
      </c>
      <c r="AZ544" t="s">
        <v>10751</v>
      </c>
      <c r="BA544" t="s">
        <v>10751</v>
      </c>
      <c r="BB544" t="s">
        <v>10751</v>
      </c>
      <c r="BC544" t="s">
        <v>10751</v>
      </c>
      <c r="BD544" t="s">
        <v>10751</v>
      </c>
    </row>
    <row r="545" spans="1:56">
      <c r="A545" t="s">
        <v>10755</v>
      </c>
      <c r="B545">
        <v>3500</v>
      </c>
      <c r="C545">
        <v>2002</v>
      </c>
      <c r="D545" t="s">
        <v>10751</v>
      </c>
      <c r="E545" t="s">
        <v>10751</v>
      </c>
      <c r="F545" t="s">
        <v>10751</v>
      </c>
      <c r="H545" t="s">
        <v>10751</v>
      </c>
      <c r="I545" t="str">
        <f t="shared" si="15"/>
        <v/>
      </c>
      <c r="K545" t="s">
        <v>10751</v>
      </c>
      <c r="L545" t="s">
        <v>10751</v>
      </c>
      <c r="M545" t="s">
        <v>10751</v>
      </c>
      <c r="N545" t="s">
        <v>10751</v>
      </c>
      <c r="O545" t="s">
        <v>10751</v>
      </c>
      <c r="P545" t="s">
        <v>10751</v>
      </c>
      <c r="Q545" t="s">
        <v>10751</v>
      </c>
      <c r="R545" t="s">
        <v>10751</v>
      </c>
      <c r="S545" t="s">
        <v>10751</v>
      </c>
      <c r="T545" t="s">
        <v>10751</v>
      </c>
      <c r="U545" t="s">
        <v>10751</v>
      </c>
      <c r="V545" t="s">
        <v>10751</v>
      </c>
      <c r="W545" t="s">
        <v>10751</v>
      </c>
      <c r="X545" t="s">
        <v>10751</v>
      </c>
      <c r="Y545" t="s">
        <v>10751</v>
      </c>
      <c r="Z545" t="s">
        <v>10751</v>
      </c>
      <c r="AA545" t="s">
        <v>10751</v>
      </c>
      <c r="AB545" t="s">
        <v>10751</v>
      </c>
      <c r="AC545" t="s">
        <v>10751</v>
      </c>
      <c r="AD545" t="s">
        <v>10751</v>
      </c>
      <c r="AE545" t="s">
        <v>10751</v>
      </c>
      <c r="AF545" t="s">
        <v>10751</v>
      </c>
      <c r="AG545" t="s">
        <v>10751</v>
      </c>
      <c r="AH545" t="s">
        <v>10751</v>
      </c>
      <c r="AI545" t="s">
        <v>10751</v>
      </c>
      <c r="AJ545" t="s">
        <v>10751</v>
      </c>
      <c r="AK545" t="s">
        <v>10751</v>
      </c>
      <c r="AL545" t="s">
        <v>10751</v>
      </c>
      <c r="AM545" t="s">
        <v>10751</v>
      </c>
      <c r="AN545" t="s">
        <v>10751</v>
      </c>
      <c r="AO545" t="s">
        <v>10751</v>
      </c>
      <c r="AP545" t="s">
        <v>10751</v>
      </c>
      <c r="AQ545" t="s">
        <v>10751</v>
      </c>
      <c r="AR545" t="s">
        <v>10751</v>
      </c>
      <c r="AS545" t="s">
        <v>10751</v>
      </c>
      <c r="AT545" t="s">
        <v>10751</v>
      </c>
      <c r="AU545" t="s">
        <v>10751</v>
      </c>
      <c r="AV545" t="s">
        <v>10751</v>
      </c>
      <c r="AW545" t="s">
        <v>10751</v>
      </c>
      <c r="AX545" t="s">
        <v>10751</v>
      </c>
      <c r="AY545" t="s">
        <v>10751</v>
      </c>
      <c r="AZ545" t="s">
        <v>10751</v>
      </c>
      <c r="BA545" t="s">
        <v>10751</v>
      </c>
      <c r="BB545" t="s">
        <v>10751</v>
      </c>
      <c r="BC545" t="s">
        <v>10751</v>
      </c>
      <c r="BD545" t="s">
        <v>10751</v>
      </c>
    </row>
    <row r="546" spans="1:56">
      <c r="A546" t="s">
        <v>10755</v>
      </c>
      <c r="B546">
        <v>3500</v>
      </c>
      <c r="C546">
        <v>2003</v>
      </c>
      <c r="D546" t="s">
        <v>10751</v>
      </c>
      <c r="E546" t="s">
        <v>10751</v>
      </c>
      <c r="F546" t="s">
        <v>10751</v>
      </c>
      <c r="H546" t="s">
        <v>10751</v>
      </c>
      <c r="I546" t="str">
        <f t="shared" si="15"/>
        <v/>
      </c>
      <c r="K546" t="s">
        <v>10751</v>
      </c>
      <c r="L546" t="s">
        <v>10751</v>
      </c>
      <c r="M546" t="s">
        <v>10751</v>
      </c>
      <c r="N546" t="s">
        <v>10751</v>
      </c>
      <c r="O546" t="s">
        <v>10751</v>
      </c>
      <c r="P546" t="s">
        <v>10751</v>
      </c>
      <c r="Q546" t="s">
        <v>10751</v>
      </c>
      <c r="R546" t="s">
        <v>10751</v>
      </c>
      <c r="S546" t="s">
        <v>10751</v>
      </c>
      <c r="T546" t="s">
        <v>10751</v>
      </c>
      <c r="U546" t="s">
        <v>10751</v>
      </c>
      <c r="V546" t="s">
        <v>10751</v>
      </c>
      <c r="W546" t="s">
        <v>10751</v>
      </c>
      <c r="X546" t="s">
        <v>10751</v>
      </c>
      <c r="Y546" t="s">
        <v>10751</v>
      </c>
      <c r="Z546" t="s">
        <v>10751</v>
      </c>
      <c r="AA546" t="s">
        <v>10751</v>
      </c>
      <c r="AB546" t="s">
        <v>10751</v>
      </c>
      <c r="AC546" t="s">
        <v>10751</v>
      </c>
      <c r="AD546" t="s">
        <v>10751</v>
      </c>
      <c r="AE546" t="s">
        <v>10751</v>
      </c>
      <c r="AF546" t="s">
        <v>10751</v>
      </c>
      <c r="AG546" t="s">
        <v>10751</v>
      </c>
      <c r="AH546" t="s">
        <v>10751</v>
      </c>
      <c r="AI546" t="s">
        <v>10751</v>
      </c>
      <c r="AJ546" t="s">
        <v>10751</v>
      </c>
      <c r="AK546" t="s">
        <v>10751</v>
      </c>
      <c r="AL546" t="s">
        <v>10751</v>
      </c>
      <c r="AM546" t="s">
        <v>10751</v>
      </c>
      <c r="AN546" t="s">
        <v>10751</v>
      </c>
      <c r="AO546" t="s">
        <v>10751</v>
      </c>
      <c r="AP546" t="s">
        <v>10751</v>
      </c>
      <c r="AQ546" t="s">
        <v>10751</v>
      </c>
      <c r="AR546" t="s">
        <v>10751</v>
      </c>
      <c r="AS546" t="s">
        <v>10751</v>
      </c>
      <c r="AT546" t="s">
        <v>10751</v>
      </c>
      <c r="AU546" t="s">
        <v>10751</v>
      </c>
      <c r="AV546" t="s">
        <v>10751</v>
      </c>
      <c r="AW546" t="s">
        <v>10751</v>
      </c>
      <c r="AX546" t="s">
        <v>10751</v>
      </c>
      <c r="AY546" t="s">
        <v>10751</v>
      </c>
      <c r="AZ546" t="s">
        <v>10751</v>
      </c>
      <c r="BA546" t="s">
        <v>10751</v>
      </c>
      <c r="BB546" t="s">
        <v>10751</v>
      </c>
      <c r="BC546" t="s">
        <v>10751</v>
      </c>
      <c r="BD546" t="s">
        <v>10751</v>
      </c>
    </row>
    <row r="547" spans="1:56">
      <c r="A547" t="s">
        <v>10755</v>
      </c>
      <c r="B547">
        <v>3500</v>
      </c>
      <c r="C547">
        <v>2004</v>
      </c>
      <c r="D547" t="s">
        <v>10751</v>
      </c>
      <c r="E547" t="s">
        <v>10751</v>
      </c>
      <c r="F547" t="s">
        <v>10751</v>
      </c>
      <c r="H547" t="s">
        <v>10751</v>
      </c>
      <c r="I547" t="str">
        <f t="shared" si="15"/>
        <v/>
      </c>
      <c r="K547" t="s">
        <v>10751</v>
      </c>
      <c r="L547" t="s">
        <v>10751</v>
      </c>
      <c r="M547" t="s">
        <v>10751</v>
      </c>
      <c r="N547" t="s">
        <v>10751</v>
      </c>
      <c r="O547" t="s">
        <v>10751</v>
      </c>
      <c r="P547" t="s">
        <v>10751</v>
      </c>
      <c r="Q547" t="s">
        <v>10751</v>
      </c>
      <c r="R547" t="s">
        <v>10751</v>
      </c>
      <c r="S547" t="s">
        <v>10751</v>
      </c>
      <c r="T547" t="s">
        <v>10751</v>
      </c>
      <c r="U547" t="s">
        <v>10751</v>
      </c>
      <c r="V547" t="s">
        <v>10751</v>
      </c>
      <c r="W547" t="s">
        <v>10751</v>
      </c>
      <c r="X547" t="s">
        <v>10751</v>
      </c>
      <c r="Y547" t="s">
        <v>10751</v>
      </c>
      <c r="Z547" t="s">
        <v>10751</v>
      </c>
      <c r="AA547" t="s">
        <v>10751</v>
      </c>
      <c r="AB547" t="s">
        <v>10751</v>
      </c>
      <c r="AC547" t="s">
        <v>10751</v>
      </c>
      <c r="AD547" t="s">
        <v>10751</v>
      </c>
      <c r="AE547" t="s">
        <v>10751</v>
      </c>
      <c r="AF547" t="s">
        <v>10751</v>
      </c>
      <c r="AG547" t="s">
        <v>10751</v>
      </c>
      <c r="AH547" t="s">
        <v>10751</v>
      </c>
      <c r="AI547" t="s">
        <v>10751</v>
      </c>
      <c r="AJ547" t="s">
        <v>10751</v>
      </c>
      <c r="AK547" t="s">
        <v>10751</v>
      </c>
      <c r="AL547" t="s">
        <v>10751</v>
      </c>
      <c r="AM547" t="s">
        <v>10751</v>
      </c>
      <c r="AN547" t="s">
        <v>10751</v>
      </c>
      <c r="AO547" t="s">
        <v>10751</v>
      </c>
      <c r="AP547" t="s">
        <v>10751</v>
      </c>
      <c r="AQ547" t="s">
        <v>10751</v>
      </c>
      <c r="AR547" t="s">
        <v>10751</v>
      </c>
      <c r="AS547" t="s">
        <v>10751</v>
      </c>
      <c r="AT547" t="s">
        <v>10751</v>
      </c>
      <c r="AU547" t="s">
        <v>10751</v>
      </c>
      <c r="AV547" t="s">
        <v>10751</v>
      </c>
      <c r="AW547" t="s">
        <v>10751</v>
      </c>
      <c r="AX547" t="s">
        <v>10751</v>
      </c>
      <c r="AY547" t="s">
        <v>10751</v>
      </c>
      <c r="AZ547" t="s">
        <v>10751</v>
      </c>
      <c r="BA547" t="s">
        <v>10751</v>
      </c>
      <c r="BB547" t="s">
        <v>10751</v>
      </c>
      <c r="BC547" t="s">
        <v>10751</v>
      </c>
      <c r="BD547" t="s">
        <v>10751</v>
      </c>
    </row>
    <row r="548" spans="1:56">
      <c r="A548" t="s">
        <v>10755</v>
      </c>
      <c r="B548">
        <v>3500</v>
      </c>
      <c r="C548">
        <v>2005</v>
      </c>
      <c r="D548" t="s">
        <v>10751</v>
      </c>
      <c r="E548" t="s">
        <v>10751</v>
      </c>
      <c r="F548" t="s">
        <v>10751</v>
      </c>
      <c r="H548" t="s">
        <v>10751</v>
      </c>
      <c r="I548" t="str">
        <f t="shared" si="15"/>
        <v/>
      </c>
      <c r="K548" t="s">
        <v>10751</v>
      </c>
      <c r="L548" t="s">
        <v>10751</v>
      </c>
      <c r="M548" t="s">
        <v>10751</v>
      </c>
      <c r="N548" t="s">
        <v>10751</v>
      </c>
      <c r="O548" t="s">
        <v>10751</v>
      </c>
      <c r="P548" t="s">
        <v>10751</v>
      </c>
      <c r="Q548" t="s">
        <v>10751</v>
      </c>
      <c r="R548" t="s">
        <v>10751</v>
      </c>
      <c r="S548" t="s">
        <v>10751</v>
      </c>
      <c r="T548" t="s">
        <v>10751</v>
      </c>
      <c r="U548" t="s">
        <v>10751</v>
      </c>
      <c r="V548" t="s">
        <v>10751</v>
      </c>
      <c r="W548" t="s">
        <v>10751</v>
      </c>
      <c r="X548" t="s">
        <v>10751</v>
      </c>
      <c r="Y548" t="s">
        <v>10751</v>
      </c>
      <c r="Z548" t="s">
        <v>10751</v>
      </c>
      <c r="AA548" t="s">
        <v>10751</v>
      </c>
      <c r="AB548" t="s">
        <v>10751</v>
      </c>
      <c r="AC548" t="s">
        <v>10751</v>
      </c>
      <c r="AD548" t="s">
        <v>10751</v>
      </c>
      <c r="AE548" t="s">
        <v>10751</v>
      </c>
      <c r="AF548" t="s">
        <v>10751</v>
      </c>
      <c r="AG548" t="s">
        <v>10751</v>
      </c>
      <c r="AH548" t="s">
        <v>10751</v>
      </c>
      <c r="AI548" t="s">
        <v>10751</v>
      </c>
      <c r="AJ548" t="s">
        <v>10751</v>
      </c>
      <c r="AK548" t="s">
        <v>10751</v>
      </c>
      <c r="AL548" t="s">
        <v>10751</v>
      </c>
      <c r="AM548" t="s">
        <v>10751</v>
      </c>
      <c r="AN548" t="s">
        <v>10751</v>
      </c>
      <c r="AO548" t="s">
        <v>10751</v>
      </c>
      <c r="AP548" t="s">
        <v>10751</v>
      </c>
      <c r="AQ548" t="s">
        <v>10751</v>
      </c>
      <c r="AR548" t="s">
        <v>10751</v>
      </c>
      <c r="AS548" t="s">
        <v>10751</v>
      </c>
      <c r="AT548" t="s">
        <v>10751</v>
      </c>
      <c r="AU548" t="s">
        <v>10751</v>
      </c>
      <c r="AV548" t="s">
        <v>10751</v>
      </c>
      <c r="AW548" t="s">
        <v>10751</v>
      </c>
      <c r="AX548" t="s">
        <v>10751</v>
      </c>
      <c r="AY548" t="s">
        <v>10751</v>
      </c>
      <c r="AZ548" t="s">
        <v>10751</v>
      </c>
      <c r="BA548" t="s">
        <v>10751</v>
      </c>
      <c r="BB548" t="s">
        <v>10751</v>
      </c>
      <c r="BC548" t="s">
        <v>10751</v>
      </c>
      <c r="BD548" t="s">
        <v>10751</v>
      </c>
    </row>
    <row r="549" spans="1:56">
      <c r="A549" t="s">
        <v>10755</v>
      </c>
      <c r="B549">
        <v>3500</v>
      </c>
      <c r="C549">
        <v>2006</v>
      </c>
      <c r="D549" t="s">
        <v>10751</v>
      </c>
      <c r="E549" t="s">
        <v>10751</v>
      </c>
      <c r="F549" t="s">
        <v>10751</v>
      </c>
      <c r="H549" t="s">
        <v>10751</v>
      </c>
      <c r="I549" t="str">
        <f t="shared" si="15"/>
        <v/>
      </c>
      <c r="K549" t="s">
        <v>10751</v>
      </c>
      <c r="L549" t="s">
        <v>10751</v>
      </c>
      <c r="M549" t="s">
        <v>10751</v>
      </c>
      <c r="N549" t="s">
        <v>10751</v>
      </c>
      <c r="O549" t="s">
        <v>10751</v>
      </c>
      <c r="P549" t="s">
        <v>10751</v>
      </c>
      <c r="Q549" t="s">
        <v>10751</v>
      </c>
      <c r="R549" t="s">
        <v>10751</v>
      </c>
      <c r="S549" t="s">
        <v>10751</v>
      </c>
      <c r="T549" t="s">
        <v>10751</v>
      </c>
      <c r="U549" t="s">
        <v>10751</v>
      </c>
      <c r="V549" t="s">
        <v>10751</v>
      </c>
      <c r="W549" t="s">
        <v>10751</v>
      </c>
      <c r="X549" t="s">
        <v>10751</v>
      </c>
      <c r="Y549" t="s">
        <v>10751</v>
      </c>
      <c r="Z549" t="s">
        <v>10751</v>
      </c>
      <c r="AA549" t="s">
        <v>10751</v>
      </c>
      <c r="AB549" t="s">
        <v>10751</v>
      </c>
      <c r="AC549" t="s">
        <v>10751</v>
      </c>
      <c r="AD549" t="s">
        <v>10751</v>
      </c>
      <c r="AE549" t="s">
        <v>10751</v>
      </c>
      <c r="AF549" t="s">
        <v>10751</v>
      </c>
      <c r="AG549" t="s">
        <v>10751</v>
      </c>
      <c r="AH549" t="s">
        <v>10751</v>
      </c>
      <c r="AI549" t="s">
        <v>10751</v>
      </c>
      <c r="AJ549" t="s">
        <v>10751</v>
      </c>
      <c r="AK549" t="s">
        <v>10751</v>
      </c>
      <c r="AL549" t="s">
        <v>10751</v>
      </c>
      <c r="AM549" t="s">
        <v>10751</v>
      </c>
      <c r="AN549" t="s">
        <v>10751</v>
      </c>
      <c r="AO549" t="s">
        <v>10751</v>
      </c>
      <c r="AP549" t="s">
        <v>10751</v>
      </c>
      <c r="AQ549" t="s">
        <v>10751</v>
      </c>
      <c r="AR549" t="s">
        <v>10751</v>
      </c>
      <c r="AS549" t="s">
        <v>10751</v>
      </c>
      <c r="AT549" t="s">
        <v>10751</v>
      </c>
      <c r="AU549" t="s">
        <v>10751</v>
      </c>
      <c r="AV549" t="s">
        <v>10751</v>
      </c>
      <c r="AW549" t="s">
        <v>10751</v>
      </c>
      <c r="AX549" t="s">
        <v>10751</v>
      </c>
      <c r="AY549" t="s">
        <v>10751</v>
      </c>
      <c r="AZ549" t="s">
        <v>10751</v>
      </c>
      <c r="BA549" t="s">
        <v>10751</v>
      </c>
      <c r="BB549" t="s">
        <v>10751</v>
      </c>
      <c r="BC549" t="s">
        <v>10751</v>
      </c>
      <c r="BD549" t="s">
        <v>10751</v>
      </c>
    </row>
    <row r="550" spans="1:56">
      <c r="A550" t="s">
        <v>10755</v>
      </c>
      <c r="B550">
        <v>3500</v>
      </c>
      <c r="C550">
        <v>2007</v>
      </c>
      <c r="D550" t="s">
        <v>10751</v>
      </c>
      <c r="E550" t="s">
        <v>10751</v>
      </c>
      <c r="F550" t="s">
        <v>10751</v>
      </c>
      <c r="H550" t="s">
        <v>10751</v>
      </c>
      <c r="I550" t="str">
        <f t="shared" si="15"/>
        <v/>
      </c>
      <c r="K550" t="s">
        <v>10751</v>
      </c>
      <c r="L550" t="s">
        <v>10751</v>
      </c>
      <c r="M550" t="s">
        <v>10751</v>
      </c>
      <c r="N550" t="s">
        <v>10751</v>
      </c>
      <c r="O550" t="s">
        <v>10751</v>
      </c>
      <c r="P550" t="s">
        <v>10751</v>
      </c>
      <c r="Q550" t="s">
        <v>10751</v>
      </c>
      <c r="R550" t="s">
        <v>10751</v>
      </c>
      <c r="S550" t="s">
        <v>10751</v>
      </c>
      <c r="T550" t="s">
        <v>10751</v>
      </c>
      <c r="U550" t="s">
        <v>10751</v>
      </c>
      <c r="V550" t="s">
        <v>10751</v>
      </c>
      <c r="W550" t="s">
        <v>10751</v>
      </c>
      <c r="X550" t="s">
        <v>10751</v>
      </c>
      <c r="Y550" t="s">
        <v>10751</v>
      </c>
      <c r="Z550" t="s">
        <v>10751</v>
      </c>
      <c r="AA550" t="s">
        <v>10751</v>
      </c>
      <c r="AB550" t="s">
        <v>10751</v>
      </c>
      <c r="AC550" t="s">
        <v>10751</v>
      </c>
      <c r="AD550" t="s">
        <v>10751</v>
      </c>
      <c r="AE550" t="s">
        <v>10751</v>
      </c>
      <c r="AF550" t="s">
        <v>10751</v>
      </c>
      <c r="AG550" t="s">
        <v>10751</v>
      </c>
      <c r="AH550" t="s">
        <v>10751</v>
      </c>
      <c r="AI550" t="s">
        <v>10751</v>
      </c>
      <c r="AJ550" t="s">
        <v>10751</v>
      </c>
      <c r="AK550" t="s">
        <v>10751</v>
      </c>
      <c r="AL550" t="s">
        <v>10751</v>
      </c>
      <c r="AM550" t="s">
        <v>10751</v>
      </c>
      <c r="AN550" t="s">
        <v>10751</v>
      </c>
      <c r="AO550" t="s">
        <v>10751</v>
      </c>
      <c r="AP550" t="s">
        <v>10751</v>
      </c>
      <c r="AQ550" t="s">
        <v>10751</v>
      </c>
      <c r="AR550" t="s">
        <v>10751</v>
      </c>
      <c r="AS550" t="s">
        <v>10751</v>
      </c>
      <c r="AT550" t="s">
        <v>10751</v>
      </c>
      <c r="AU550" t="s">
        <v>10751</v>
      </c>
      <c r="AV550" t="s">
        <v>10751</v>
      </c>
      <c r="AW550" t="s">
        <v>10751</v>
      </c>
      <c r="AX550" t="s">
        <v>10751</v>
      </c>
      <c r="AY550" t="s">
        <v>10751</v>
      </c>
      <c r="AZ550" t="s">
        <v>10751</v>
      </c>
      <c r="BA550" t="s">
        <v>10751</v>
      </c>
      <c r="BB550" t="s">
        <v>10751</v>
      </c>
      <c r="BC550" t="s">
        <v>10751</v>
      </c>
      <c r="BD550" t="s">
        <v>10751</v>
      </c>
    </row>
    <row r="551" spans="1:56">
      <c r="A551" t="s">
        <v>10755</v>
      </c>
      <c r="B551">
        <v>3500</v>
      </c>
      <c r="C551">
        <v>2008</v>
      </c>
      <c r="D551">
        <v>16</v>
      </c>
      <c r="E551">
        <v>1.1789999999999999E-3</v>
      </c>
      <c r="F551">
        <v>30.67962</v>
      </c>
      <c r="H551">
        <v>24.095600000000001</v>
      </c>
      <c r="I551">
        <f t="shared" si="15"/>
        <v>2.8408712400000001E-2</v>
      </c>
      <c r="K551">
        <v>20.875340000000001</v>
      </c>
      <c r="L551">
        <v>27.268969999999999</v>
      </c>
      <c r="M551">
        <v>368.82243999999997</v>
      </c>
      <c r="N551">
        <v>425.71751999999998</v>
      </c>
      <c r="O551">
        <v>325.90159</v>
      </c>
      <c r="P551">
        <v>45.3</v>
      </c>
      <c r="Q551">
        <v>140</v>
      </c>
      <c r="R551">
        <v>153</v>
      </c>
      <c r="S551">
        <v>10.632300000000001</v>
      </c>
      <c r="T551">
        <v>1.092857</v>
      </c>
      <c r="U551">
        <v>4.3714000000000003E-2</v>
      </c>
      <c r="V551">
        <v>42.168979999999998</v>
      </c>
      <c r="W551">
        <v>1</v>
      </c>
      <c r="X551" t="s">
        <v>10751</v>
      </c>
      <c r="Y551" t="s">
        <v>10751</v>
      </c>
      <c r="Z551">
        <v>4.9000000000000002E-2</v>
      </c>
      <c r="AA551" t="s">
        <v>10751</v>
      </c>
      <c r="AB551">
        <v>0.95099999999999996</v>
      </c>
      <c r="AC551" t="s">
        <v>10751</v>
      </c>
      <c r="AD551" t="s">
        <v>10751</v>
      </c>
      <c r="AE551" t="s">
        <v>10751</v>
      </c>
      <c r="AF551" t="s">
        <v>10751</v>
      </c>
      <c r="AG551">
        <v>1</v>
      </c>
      <c r="AH551" t="s">
        <v>10751</v>
      </c>
      <c r="AI551" t="s">
        <v>10751</v>
      </c>
      <c r="AJ551" t="s">
        <v>10751</v>
      </c>
      <c r="AK551" t="s">
        <v>10751</v>
      </c>
      <c r="AL551" t="s">
        <v>10751</v>
      </c>
      <c r="AM551" t="s">
        <v>10751</v>
      </c>
      <c r="AN551" t="s">
        <v>10751</v>
      </c>
      <c r="AO551" t="s">
        <v>10751</v>
      </c>
      <c r="AP551">
        <v>1</v>
      </c>
      <c r="AQ551" t="s">
        <v>10751</v>
      </c>
      <c r="AR551" t="s">
        <v>10751</v>
      </c>
      <c r="AS551" t="s">
        <v>10751</v>
      </c>
      <c r="AT551">
        <v>1</v>
      </c>
      <c r="AU551">
        <v>1</v>
      </c>
      <c r="AV551">
        <v>5</v>
      </c>
      <c r="AW551" t="s">
        <v>10751</v>
      </c>
      <c r="AX551">
        <v>4</v>
      </c>
      <c r="AY551" t="s">
        <v>10751</v>
      </c>
      <c r="AZ551">
        <v>1</v>
      </c>
      <c r="BA551" t="s">
        <v>10751</v>
      </c>
      <c r="BB551" t="s">
        <v>10751</v>
      </c>
      <c r="BC551" t="s">
        <v>10751</v>
      </c>
      <c r="BD551" t="s">
        <v>10751</v>
      </c>
    </row>
    <row r="552" spans="1:56">
      <c r="A552" t="s">
        <v>10755</v>
      </c>
      <c r="B552">
        <v>3500</v>
      </c>
      <c r="C552">
        <v>2009</v>
      </c>
      <c r="D552">
        <v>22</v>
      </c>
      <c r="E552">
        <v>2.3879999999999999E-3</v>
      </c>
      <c r="F552">
        <v>30.29683</v>
      </c>
      <c r="H552">
        <v>23.779979999999998</v>
      </c>
      <c r="I552">
        <f t="shared" si="15"/>
        <v>5.6786592239999996E-2</v>
      </c>
      <c r="K552">
        <v>20.695599999999999</v>
      </c>
      <c r="L552">
        <v>26.79224</v>
      </c>
      <c r="M552">
        <v>373.71771999999999</v>
      </c>
      <c r="N552">
        <v>429.41502000000003</v>
      </c>
      <c r="O552">
        <v>331.70047</v>
      </c>
      <c r="P552">
        <v>45.3</v>
      </c>
      <c r="Q552">
        <v>140</v>
      </c>
      <c r="R552">
        <v>153</v>
      </c>
      <c r="S552">
        <v>10.393800000000001</v>
      </c>
      <c r="T552">
        <v>1.092857</v>
      </c>
      <c r="U552">
        <v>4.3714000000000003E-2</v>
      </c>
      <c r="V552">
        <v>41.618340000000003</v>
      </c>
      <c r="W552">
        <v>1</v>
      </c>
      <c r="X552" t="s">
        <v>10751</v>
      </c>
      <c r="Y552" t="s">
        <v>10751</v>
      </c>
      <c r="Z552">
        <v>4.8000000000000001E-2</v>
      </c>
      <c r="AA552" t="s">
        <v>10751</v>
      </c>
      <c r="AB552">
        <v>0.95199999999999996</v>
      </c>
      <c r="AC552" t="s">
        <v>10751</v>
      </c>
      <c r="AD552" t="s">
        <v>10751</v>
      </c>
      <c r="AE552" t="s">
        <v>10751</v>
      </c>
      <c r="AF552" t="s">
        <v>10751</v>
      </c>
      <c r="AG552">
        <v>1</v>
      </c>
      <c r="AH552" t="s">
        <v>10751</v>
      </c>
      <c r="AI552" t="s">
        <v>10751</v>
      </c>
      <c r="AJ552" t="s">
        <v>10751</v>
      </c>
      <c r="AK552" t="s">
        <v>10751</v>
      </c>
      <c r="AL552" t="s">
        <v>10751</v>
      </c>
      <c r="AM552" t="s">
        <v>10751</v>
      </c>
      <c r="AN552" t="s">
        <v>10751</v>
      </c>
      <c r="AO552" t="s">
        <v>10751</v>
      </c>
      <c r="AP552">
        <v>1</v>
      </c>
      <c r="AQ552" t="s">
        <v>10751</v>
      </c>
      <c r="AR552" t="s">
        <v>10751</v>
      </c>
      <c r="AS552" t="s">
        <v>10751</v>
      </c>
      <c r="AT552">
        <v>1</v>
      </c>
      <c r="AU552">
        <v>1</v>
      </c>
      <c r="AV552">
        <v>5</v>
      </c>
      <c r="AW552" t="s">
        <v>10751</v>
      </c>
      <c r="AX552">
        <v>4</v>
      </c>
      <c r="AY552" t="s">
        <v>10751</v>
      </c>
      <c r="AZ552">
        <v>1</v>
      </c>
      <c r="BA552" t="s">
        <v>10751</v>
      </c>
      <c r="BB552" t="s">
        <v>10751</v>
      </c>
      <c r="BC552" t="s">
        <v>10751</v>
      </c>
      <c r="BD552" t="s">
        <v>10751</v>
      </c>
    </row>
    <row r="553" spans="1:56">
      <c r="A553" t="s">
        <v>10755</v>
      </c>
      <c r="B553">
        <v>3500</v>
      </c>
      <c r="C553">
        <v>2010</v>
      </c>
      <c r="D553">
        <v>57</v>
      </c>
      <c r="E553">
        <v>5.1310000000000001E-3</v>
      </c>
      <c r="F553">
        <v>30.464749999999999</v>
      </c>
      <c r="H553">
        <v>23.63326</v>
      </c>
      <c r="I553">
        <f t="shared" si="15"/>
        <v>0.12126225706</v>
      </c>
      <c r="K553">
        <v>21.389340000000001</v>
      </c>
      <c r="L553">
        <v>25.664370000000002</v>
      </c>
      <c r="M553">
        <v>376.03782999999999</v>
      </c>
      <c r="N553">
        <v>415.48725000000002</v>
      </c>
      <c r="O553">
        <v>346.27775000000003</v>
      </c>
      <c r="P553">
        <v>46.917270000000002</v>
      </c>
      <c r="Q553">
        <v>128.35910000000001</v>
      </c>
      <c r="R553">
        <v>144.59270000000001</v>
      </c>
      <c r="S553">
        <v>11.2197</v>
      </c>
      <c r="T553">
        <v>1.1282220000000001</v>
      </c>
      <c r="U553">
        <v>4.1312000000000001E-2</v>
      </c>
      <c r="V553">
        <v>41.36786</v>
      </c>
      <c r="W553">
        <v>1</v>
      </c>
      <c r="X553" t="s">
        <v>10751</v>
      </c>
      <c r="Y553" t="s">
        <v>10751</v>
      </c>
      <c r="Z553">
        <v>2.4E-2</v>
      </c>
      <c r="AA553" t="s">
        <v>10751</v>
      </c>
      <c r="AB553">
        <v>0.97599999999999998</v>
      </c>
      <c r="AC553" t="s">
        <v>10751</v>
      </c>
      <c r="AD553" t="s">
        <v>10751</v>
      </c>
      <c r="AE553" t="s">
        <v>10751</v>
      </c>
      <c r="AF553" t="s">
        <v>10751</v>
      </c>
      <c r="AG553">
        <v>1</v>
      </c>
      <c r="AH553" t="s">
        <v>10751</v>
      </c>
      <c r="AI553" t="s">
        <v>10751</v>
      </c>
      <c r="AJ553" t="s">
        <v>10751</v>
      </c>
      <c r="AK553" t="s">
        <v>10751</v>
      </c>
      <c r="AL553" t="s">
        <v>10751</v>
      </c>
      <c r="AM553" t="s">
        <v>10751</v>
      </c>
      <c r="AN553" t="s">
        <v>10751</v>
      </c>
      <c r="AO553" t="s">
        <v>10751</v>
      </c>
      <c r="AP553">
        <v>1</v>
      </c>
      <c r="AQ553" t="s">
        <v>10751</v>
      </c>
      <c r="AR553" t="s">
        <v>10751</v>
      </c>
      <c r="AS553" t="s">
        <v>10751</v>
      </c>
      <c r="AT553">
        <v>1</v>
      </c>
      <c r="AU553">
        <v>0.35299999999999998</v>
      </c>
      <c r="AV553">
        <v>4.4000000000000004</v>
      </c>
      <c r="AW553" t="s">
        <v>10751</v>
      </c>
      <c r="AX553">
        <v>4</v>
      </c>
      <c r="AY553">
        <v>0.64700000000000002</v>
      </c>
      <c r="AZ553">
        <v>0.35299999999999998</v>
      </c>
      <c r="BA553" t="s">
        <v>10751</v>
      </c>
      <c r="BB553" t="s">
        <v>10751</v>
      </c>
      <c r="BC553" t="s">
        <v>10751</v>
      </c>
      <c r="BD553" t="s">
        <v>10751</v>
      </c>
    </row>
    <row r="554" spans="1:56">
      <c r="A554" t="s">
        <v>10755</v>
      </c>
      <c r="B554">
        <v>3500</v>
      </c>
      <c r="C554">
        <v>2011</v>
      </c>
      <c r="D554">
        <v>28</v>
      </c>
      <c r="E554">
        <v>2.3370000000000001E-3</v>
      </c>
      <c r="F554">
        <v>30.136500000000002</v>
      </c>
      <c r="H554">
        <v>23.362819999999999</v>
      </c>
      <c r="I554">
        <f t="shared" si="15"/>
        <v>5.4598910340000001E-2</v>
      </c>
      <c r="K554">
        <v>20.919499999999999</v>
      </c>
      <c r="L554">
        <v>25.620200000000001</v>
      </c>
      <c r="M554">
        <v>380.39073999999999</v>
      </c>
      <c r="N554">
        <v>424.81894999999997</v>
      </c>
      <c r="O554">
        <v>346.87473</v>
      </c>
      <c r="P554">
        <v>48.1</v>
      </c>
      <c r="Q554">
        <v>122</v>
      </c>
      <c r="R554">
        <v>140</v>
      </c>
      <c r="S554">
        <v>11.6142</v>
      </c>
      <c r="T554">
        <v>1.1475409999999999</v>
      </c>
      <c r="U554">
        <v>0.04</v>
      </c>
      <c r="V554">
        <v>40.884929999999997</v>
      </c>
      <c r="W554">
        <v>1</v>
      </c>
      <c r="X554" t="s">
        <v>10751</v>
      </c>
      <c r="Y554" t="s">
        <v>10751</v>
      </c>
      <c r="Z554" t="s">
        <v>10751</v>
      </c>
      <c r="AA554" t="s">
        <v>10751</v>
      </c>
      <c r="AB554">
        <v>1</v>
      </c>
      <c r="AC554" t="s">
        <v>10751</v>
      </c>
      <c r="AD554" t="s">
        <v>10751</v>
      </c>
      <c r="AE554" t="s">
        <v>10751</v>
      </c>
      <c r="AF554" t="s">
        <v>10751</v>
      </c>
      <c r="AG554">
        <v>1</v>
      </c>
      <c r="AH554" t="s">
        <v>10751</v>
      </c>
      <c r="AI554" t="s">
        <v>10751</v>
      </c>
      <c r="AJ554" t="s">
        <v>10751</v>
      </c>
      <c r="AK554" t="s">
        <v>10751</v>
      </c>
      <c r="AL554" t="s">
        <v>10751</v>
      </c>
      <c r="AM554" t="s">
        <v>10751</v>
      </c>
      <c r="AN554" t="s">
        <v>10751</v>
      </c>
      <c r="AO554" t="s">
        <v>10751</v>
      </c>
      <c r="AP554">
        <v>1</v>
      </c>
      <c r="AQ554" t="s">
        <v>10751</v>
      </c>
      <c r="AR554" t="s">
        <v>10751</v>
      </c>
      <c r="AS554" t="s">
        <v>10751</v>
      </c>
      <c r="AT554">
        <v>1</v>
      </c>
      <c r="AU554" t="s">
        <v>10751</v>
      </c>
      <c r="AV554">
        <v>4</v>
      </c>
      <c r="AW554" t="s">
        <v>10751</v>
      </c>
      <c r="AX554">
        <v>4</v>
      </c>
      <c r="AY554">
        <v>1</v>
      </c>
      <c r="AZ554" t="s">
        <v>10751</v>
      </c>
      <c r="BA554" t="s">
        <v>10751</v>
      </c>
      <c r="BB554" t="s">
        <v>10751</v>
      </c>
      <c r="BC554" t="s">
        <v>10751</v>
      </c>
      <c r="BD554" t="s">
        <v>10751</v>
      </c>
    </row>
    <row r="555" spans="1:56">
      <c r="A555" t="s">
        <v>10755</v>
      </c>
      <c r="B555">
        <v>3500</v>
      </c>
      <c r="C555">
        <v>2012</v>
      </c>
      <c r="D555">
        <v>69</v>
      </c>
      <c r="E555">
        <v>5.1380000000000002E-3</v>
      </c>
      <c r="F555">
        <v>31.280439999999999</v>
      </c>
      <c r="H555">
        <v>24.17633</v>
      </c>
      <c r="I555">
        <f t="shared" si="15"/>
        <v>0.12421798354000001</v>
      </c>
      <c r="K555">
        <v>21.156120000000001</v>
      </c>
      <c r="L555">
        <v>27.094239999999999</v>
      </c>
      <c r="M555">
        <v>367.59088000000003</v>
      </c>
      <c r="N555">
        <v>420.06749000000002</v>
      </c>
      <c r="O555">
        <v>328.00326999999999</v>
      </c>
      <c r="P555">
        <v>46.640520000000002</v>
      </c>
      <c r="Q555">
        <v>136.41239999999999</v>
      </c>
      <c r="R555">
        <v>145.88679999999999</v>
      </c>
      <c r="S555">
        <v>11.098000000000001</v>
      </c>
      <c r="T555">
        <v>1.074203</v>
      </c>
      <c r="U555">
        <v>4.1681999999999997E-2</v>
      </c>
      <c r="V555">
        <v>42.325870000000002</v>
      </c>
      <c r="W555">
        <v>1</v>
      </c>
      <c r="X555" t="s">
        <v>10751</v>
      </c>
      <c r="Y555" t="s">
        <v>10751</v>
      </c>
      <c r="Z555">
        <v>1.7000000000000001E-2</v>
      </c>
      <c r="AA555" t="s">
        <v>10751</v>
      </c>
      <c r="AB555">
        <v>0.98299999999999998</v>
      </c>
      <c r="AC555" t="s">
        <v>10751</v>
      </c>
      <c r="AD555" t="s">
        <v>10751</v>
      </c>
      <c r="AE555" t="s">
        <v>10751</v>
      </c>
      <c r="AF555" t="s">
        <v>10751</v>
      </c>
      <c r="AG555">
        <v>1</v>
      </c>
      <c r="AH555" t="s">
        <v>10751</v>
      </c>
      <c r="AI555" t="s">
        <v>10751</v>
      </c>
      <c r="AJ555" t="s">
        <v>10751</v>
      </c>
      <c r="AK555" t="s">
        <v>10751</v>
      </c>
      <c r="AL555" t="s">
        <v>10751</v>
      </c>
      <c r="AM555" t="s">
        <v>10751</v>
      </c>
      <c r="AN555" t="s">
        <v>10751</v>
      </c>
      <c r="AO555" t="s">
        <v>10751</v>
      </c>
      <c r="AP555">
        <v>1</v>
      </c>
      <c r="AQ555" t="s">
        <v>10751</v>
      </c>
      <c r="AR555" t="s">
        <v>10751</v>
      </c>
      <c r="AS555" t="s">
        <v>10751</v>
      </c>
      <c r="AT555">
        <v>1</v>
      </c>
      <c r="AU555">
        <v>0.47099999999999997</v>
      </c>
      <c r="AV555">
        <v>4.5</v>
      </c>
      <c r="AW555" t="s">
        <v>10751</v>
      </c>
      <c r="AX555">
        <v>4</v>
      </c>
      <c r="AY555">
        <v>0.52900000000000003</v>
      </c>
      <c r="AZ555">
        <v>0.45300000000000001</v>
      </c>
      <c r="BA555">
        <v>1.7000000000000001E-2</v>
      </c>
      <c r="BB555" t="s">
        <v>10751</v>
      </c>
      <c r="BC555" t="s">
        <v>10751</v>
      </c>
      <c r="BD555" t="s">
        <v>10751</v>
      </c>
    </row>
    <row r="556" spans="1:56">
      <c r="A556" t="s">
        <v>10755</v>
      </c>
      <c r="B556">
        <v>3500</v>
      </c>
      <c r="C556">
        <v>2013</v>
      </c>
      <c r="D556">
        <v>63</v>
      </c>
      <c r="E556">
        <v>4.1159999999999999E-3</v>
      </c>
      <c r="F556">
        <v>31.103619999999999</v>
      </c>
      <c r="H556">
        <v>24.016829999999999</v>
      </c>
      <c r="I556">
        <f t="shared" si="15"/>
        <v>9.8853272279999987E-2</v>
      </c>
      <c r="K556">
        <v>21.194900000000001</v>
      </c>
      <c r="L556">
        <v>26.698440000000002</v>
      </c>
      <c r="M556">
        <v>370.03215</v>
      </c>
      <c r="N556">
        <v>419.29899999999998</v>
      </c>
      <c r="O556">
        <v>332.86592999999999</v>
      </c>
      <c r="P556">
        <v>47.387500000000003</v>
      </c>
      <c r="Q556">
        <v>128.97130000000001</v>
      </c>
      <c r="R556">
        <v>140.31389999999999</v>
      </c>
      <c r="S556">
        <v>11.437200000000001</v>
      </c>
      <c r="T556">
        <v>1.0912839999999999</v>
      </c>
      <c r="U556">
        <v>4.0090000000000001E-2</v>
      </c>
      <c r="V556">
        <v>42.043640000000003</v>
      </c>
      <c r="W556">
        <v>1</v>
      </c>
      <c r="X556" t="s">
        <v>10751</v>
      </c>
      <c r="Y556" t="s">
        <v>10751</v>
      </c>
      <c r="Z556">
        <v>8.9999999999999993E-3</v>
      </c>
      <c r="AA556" t="s">
        <v>10751</v>
      </c>
      <c r="AB556">
        <v>0.90100000000000002</v>
      </c>
      <c r="AC556" t="s">
        <v>10751</v>
      </c>
      <c r="AD556" t="s">
        <v>10751</v>
      </c>
      <c r="AE556" t="s">
        <v>10751</v>
      </c>
      <c r="AF556" t="s">
        <v>10751</v>
      </c>
      <c r="AG556">
        <v>1</v>
      </c>
      <c r="AH556" t="s">
        <v>10751</v>
      </c>
      <c r="AI556" t="s">
        <v>10751</v>
      </c>
      <c r="AJ556" t="s">
        <v>10751</v>
      </c>
      <c r="AK556" t="s">
        <v>10751</v>
      </c>
      <c r="AL556" t="s">
        <v>10751</v>
      </c>
      <c r="AM556" t="s">
        <v>10751</v>
      </c>
      <c r="AN556" t="s">
        <v>10751</v>
      </c>
      <c r="AO556" t="s">
        <v>10751</v>
      </c>
      <c r="AP556">
        <v>1</v>
      </c>
      <c r="AQ556" t="s">
        <v>10751</v>
      </c>
      <c r="AR556" t="s">
        <v>10751</v>
      </c>
      <c r="AS556" t="s">
        <v>10751</v>
      </c>
      <c r="AT556">
        <v>1</v>
      </c>
      <c r="AU556">
        <v>0.317</v>
      </c>
      <c r="AV556">
        <v>4.3</v>
      </c>
      <c r="AW556">
        <v>0.09</v>
      </c>
      <c r="AX556">
        <v>4</v>
      </c>
      <c r="AY556">
        <v>0.68300000000000005</v>
      </c>
      <c r="AZ556">
        <v>0.218</v>
      </c>
      <c r="BA556">
        <v>8.9999999999999993E-3</v>
      </c>
      <c r="BB556" t="s">
        <v>10751</v>
      </c>
      <c r="BC556" t="s">
        <v>10751</v>
      </c>
      <c r="BD556" t="s">
        <v>10751</v>
      </c>
    </row>
    <row r="557" spans="1:56">
      <c r="A557" t="s">
        <v>10755</v>
      </c>
      <c r="B557">
        <v>3500</v>
      </c>
      <c r="C557">
        <v>2014</v>
      </c>
      <c r="D557">
        <v>27</v>
      </c>
      <c r="E557">
        <v>1.755E-3</v>
      </c>
      <c r="F557">
        <v>32.57206</v>
      </c>
      <c r="H557">
        <v>24.601559999999999</v>
      </c>
      <c r="I557">
        <f t="shared" si="15"/>
        <v>4.3175737800000002E-2</v>
      </c>
      <c r="K557">
        <v>22.15953</v>
      </c>
      <c r="L557">
        <v>26.832260000000002</v>
      </c>
      <c r="M557">
        <v>361.23723999999999</v>
      </c>
      <c r="N557">
        <v>401.04642000000001</v>
      </c>
      <c r="O557">
        <v>331.20575000000002</v>
      </c>
      <c r="P557">
        <v>46.159640000000003</v>
      </c>
      <c r="Q557">
        <v>140.1866</v>
      </c>
      <c r="R557">
        <v>149.2064</v>
      </c>
      <c r="S557">
        <v>10.5464</v>
      </c>
      <c r="T557">
        <v>1.0677779999999999</v>
      </c>
      <c r="U557">
        <v>4.2630000000000001E-2</v>
      </c>
      <c r="V557">
        <v>43.054369999999999</v>
      </c>
      <c r="W557">
        <v>1</v>
      </c>
      <c r="X557" t="s">
        <v>10751</v>
      </c>
      <c r="Y557" t="s">
        <v>10751</v>
      </c>
      <c r="Z557">
        <v>1.2E-2</v>
      </c>
      <c r="AA557" t="s">
        <v>10751</v>
      </c>
      <c r="AB557">
        <v>0.60199999999999998</v>
      </c>
      <c r="AC557" t="s">
        <v>10751</v>
      </c>
      <c r="AD557" t="s">
        <v>10751</v>
      </c>
      <c r="AE557" t="s">
        <v>10751</v>
      </c>
      <c r="AF557">
        <v>1.0999999999999999E-2</v>
      </c>
      <c r="AG557">
        <v>0.98899999999999999</v>
      </c>
      <c r="AH557" t="s">
        <v>10751</v>
      </c>
      <c r="AI557" t="s">
        <v>10751</v>
      </c>
      <c r="AJ557" t="s">
        <v>10751</v>
      </c>
      <c r="AK557" t="s">
        <v>10751</v>
      </c>
      <c r="AL557" t="s">
        <v>10751</v>
      </c>
      <c r="AM557" t="s">
        <v>10751</v>
      </c>
      <c r="AN557" t="s">
        <v>10751</v>
      </c>
      <c r="AO557" t="s">
        <v>10751</v>
      </c>
      <c r="AP557">
        <v>1</v>
      </c>
      <c r="AQ557">
        <v>1.0999999999999999E-2</v>
      </c>
      <c r="AR557" t="s">
        <v>10751</v>
      </c>
      <c r="AS557" t="s">
        <v>10751</v>
      </c>
      <c r="AT557">
        <v>1</v>
      </c>
      <c r="AU557">
        <v>1</v>
      </c>
      <c r="AV557">
        <v>5.3</v>
      </c>
      <c r="AW557">
        <v>0.38600000000000001</v>
      </c>
      <c r="AX557">
        <v>4</v>
      </c>
      <c r="AY557" t="s">
        <v>10751</v>
      </c>
      <c r="AZ557">
        <v>0.40200000000000002</v>
      </c>
      <c r="BA557">
        <v>0.21199999999999999</v>
      </c>
      <c r="BB557" t="s">
        <v>10751</v>
      </c>
      <c r="BC557" t="s">
        <v>10751</v>
      </c>
      <c r="BD557" t="s">
        <v>10751</v>
      </c>
    </row>
    <row r="558" spans="1:56">
      <c r="A558" t="s">
        <v>10755</v>
      </c>
      <c r="B558">
        <v>3500</v>
      </c>
      <c r="C558">
        <v>2015</v>
      </c>
      <c r="D558">
        <v>67</v>
      </c>
      <c r="E558">
        <v>3.986E-3</v>
      </c>
      <c r="F558">
        <v>33.571289999999998</v>
      </c>
      <c r="H558">
        <v>25.049869999999999</v>
      </c>
      <c r="I558">
        <f t="shared" si="15"/>
        <v>9.9848781819999996E-2</v>
      </c>
      <c r="K558">
        <v>22.870010000000001</v>
      </c>
      <c r="L558">
        <v>26.99062</v>
      </c>
      <c r="M558">
        <v>354.77222999999998</v>
      </c>
      <c r="N558">
        <v>388.58744999999999</v>
      </c>
      <c r="O558">
        <v>329.26249000000001</v>
      </c>
      <c r="P558">
        <v>47.716239999999999</v>
      </c>
      <c r="Q558">
        <v>132.79509999999999</v>
      </c>
      <c r="R558">
        <v>146.2115</v>
      </c>
      <c r="S558">
        <v>10.555400000000001</v>
      </c>
      <c r="T558">
        <v>1.1003419999999999</v>
      </c>
      <c r="U558">
        <v>4.1775E-2</v>
      </c>
      <c r="V558">
        <v>43.845880000000001</v>
      </c>
      <c r="W558">
        <v>1</v>
      </c>
      <c r="X558" t="s">
        <v>10751</v>
      </c>
      <c r="Y558" t="s">
        <v>10751</v>
      </c>
      <c r="Z558" t="s">
        <v>10751</v>
      </c>
      <c r="AA558" t="s">
        <v>10751</v>
      </c>
      <c r="AB558">
        <v>0.39700000000000002</v>
      </c>
      <c r="AC558" t="s">
        <v>10751</v>
      </c>
      <c r="AD558" t="s">
        <v>10751</v>
      </c>
      <c r="AE558" t="s">
        <v>10751</v>
      </c>
      <c r="AF558">
        <v>8.0000000000000002E-3</v>
      </c>
      <c r="AG558">
        <v>0.99199999999999999</v>
      </c>
      <c r="AH558" t="s">
        <v>10751</v>
      </c>
      <c r="AI558" t="s">
        <v>10751</v>
      </c>
      <c r="AJ558" t="s">
        <v>10751</v>
      </c>
      <c r="AK558" t="s">
        <v>10751</v>
      </c>
      <c r="AL558" t="s">
        <v>10751</v>
      </c>
      <c r="AM558" t="s">
        <v>10751</v>
      </c>
      <c r="AN558" t="s">
        <v>10751</v>
      </c>
      <c r="AO558" t="s">
        <v>10751</v>
      </c>
      <c r="AP558">
        <v>1</v>
      </c>
      <c r="AQ558">
        <v>8.0000000000000002E-3</v>
      </c>
      <c r="AR558" t="s">
        <v>10751</v>
      </c>
      <c r="AS558" t="s">
        <v>10751</v>
      </c>
      <c r="AT558">
        <v>1</v>
      </c>
      <c r="AU558">
        <v>1</v>
      </c>
      <c r="AV558">
        <v>6.8</v>
      </c>
      <c r="AW558">
        <v>0.60299999999999998</v>
      </c>
      <c r="AX558">
        <v>4</v>
      </c>
      <c r="AY558" t="s">
        <v>10751</v>
      </c>
      <c r="AZ558">
        <v>0.13700000000000001</v>
      </c>
      <c r="BA558">
        <v>0.10299999999999999</v>
      </c>
      <c r="BB558" t="s">
        <v>10751</v>
      </c>
      <c r="BC558" t="s">
        <v>10751</v>
      </c>
      <c r="BD558">
        <v>0.157</v>
      </c>
    </row>
    <row r="559" spans="1:56">
      <c r="A559" t="s">
        <v>10755</v>
      </c>
      <c r="B559">
        <v>3500</v>
      </c>
      <c r="C559">
        <v>2016</v>
      </c>
      <c r="D559">
        <v>30</v>
      </c>
      <c r="E559">
        <v>1.833E-3</v>
      </c>
      <c r="F559">
        <v>32.306220000000003</v>
      </c>
      <c r="H559">
        <v>24.707000000000001</v>
      </c>
      <c r="I559">
        <f t="shared" si="15"/>
        <v>4.5287931000000003E-2</v>
      </c>
      <c r="K559">
        <v>21.796779999999998</v>
      </c>
      <c r="L559">
        <v>27.47429</v>
      </c>
      <c r="M559">
        <v>359.69556999999998</v>
      </c>
      <c r="N559">
        <v>407.72068999999999</v>
      </c>
      <c r="O559">
        <v>323.46609000000001</v>
      </c>
      <c r="P559">
        <v>48.854460000000003</v>
      </c>
      <c r="Q559">
        <v>138.77699999999999</v>
      </c>
      <c r="R559">
        <v>161.21299999999999</v>
      </c>
      <c r="S559">
        <v>9.6213999999999995</v>
      </c>
      <c r="T559">
        <v>1.1590229999999999</v>
      </c>
      <c r="U559">
        <v>4.6060999999999998E-2</v>
      </c>
      <c r="V559">
        <v>43.259529999999998</v>
      </c>
      <c r="W559">
        <v>1</v>
      </c>
      <c r="X559" t="s">
        <v>10751</v>
      </c>
      <c r="Y559" t="s">
        <v>10751</v>
      </c>
      <c r="Z559" t="s">
        <v>10751</v>
      </c>
      <c r="AA559" t="s">
        <v>10751</v>
      </c>
      <c r="AB559">
        <v>0.65900000000000003</v>
      </c>
      <c r="AC559" t="s">
        <v>10751</v>
      </c>
      <c r="AD559" t="s">
        <v>10751</v>
      </c>
      <c r="AE559" t="s">
        <v>10751</v>
      </c>
      <c r="AF559">
        <v>0.01</v>
      </c>
      <c r="AG559">
        <v>0.99</v>
      </c>
      <c r="AH559" t="s">
        <v>10751</v>
      </c>
      <c r="AI559" t="s">
        <v>10751</v>
      </c>
      <c r="AJ559" t="s">
        <v>10751</v>
      </c>
      <c r="AK559" t="s">
        <v>10751</v>
      </c>
      <c r="AL559" t="s">
        <v>10751</v>
      </c>
      <c r="AM559" t="s">
        <v>10751</v>
      </c>
      <c r="AN559" t="s">
        <v>10751</v>
      </c>
      <c r="AO559" t="s">
        <v>10751</v>
      </c>
      <c r="AP559">
        <v>1</v>
      </c>
      <c r="AQ559">
        <v>0.01</v>
      </c>
      <c r="AR559" t="s">
        <v>10751</v>
      </c>
      <c r="AS559" t="s">
        <v>10751</v>
      </c>
      <c r="AT559">
        <v>1</v>
      </c>
      <c r="AU559">
        <v>1</v>
      </c>
      <c r="AV559">
        <v>8.1</v>
      </c>
      <c r="AW559">
        <v>0.34100000000000003</v>
      </c>
      <c r="AX559">
        <v>4</v>
      </c>
      <c r="AY559" t="s">
        <v>10751</v>
      </c>
      <c r="AZ559" t="s">
        <v>10751</v>
      </c>
      <c r="BA559">
        <v>0.192</v>
      </c>
      <c r="BB559" t="s">
        <v>10751</v>
      </c>
      <c r="BC559" t="s">
        <v>10751</v>
      </c>
      <c r="BD559">
        <v>0.46700000000000003</v>
      </c>
    </row>
    <row r="560" spans="1:56">
      <c r="A560" t="s">
        <v>10755</v>
      </c>
      <c r="B560">
        <v>3500</v>
      </c>
      <c r="C560">
        <v>2017</v>
      </c>
      <c r="D560">
        <v>50</v>
      </c>
      <c r="E560">
        <v>2.9550000000000002E-3</v>
      </c>
      <c r="F560">
        <v>33.335909999999998</v>
      </c>
      <c r="H560">
        <v>25.08135</v>
      </c>
      <c r="I560">
        <f t="shared" si="15"/>
        <v>7.4115389250000011E-2</v>
      </c>
      <c r="K560">
        <v>22.766559999999998</v>
      </c>
      <c r="L560">
        <v>27.164960000000001</v>
      </c>
      <c r="M560">
        <v>354.327</v>
      </c>
      <c r="N560">
        <v>390.35315000000003</v>
      </c>
      <c r="O560">
        <v>327.14938000000001</v>
      </c>
      <c r="P560">
        <v>48.699669999999998</v>
      </c>
      <c r="Q560">
        <v>132.24930000000001</v>
      </c>
      <c r="R560">
        <v>147.40719999999999</v>
      </c>
      <c r="S560">
        <v>10.337</v>
      </c>
      <c r="T560">
        <v>1.1104989999999999</v>
      </c>
      <c r="U560">
        <v>4.2116000000000001E-2</v>
      </c>
      <c r="V560">
        <v>43.90513</v>
      </c>
      <c r="W560">
        <v>1</v>
      </c>
      <c r="X560" t="s">
        <v>10751</v>
      </c>
      <c r="Y560" t="s">
        <v>10751</v>
      </c>
      <c r="Z560" t="s">
        <v>10751</v>
      </c>
      <c r="AA560" t="s">
        <v>10751</v>
      </c>
      <c r="AB560">
        <v>0.39800000000000002</v>
      </c>
      <c r="AC560" t="s">
        <v>10751</v>
      </c>
      <c r="AD560" t="s">
        <v>10751</v>
      </c>
      <c r="AE560" t="s">
        <v>10751</v>
      </c>
      <c r="AF560" t="s">
        <v>10751</v>
      </c>
      <c r="AG560">
        <v>1</v>
      </c>
      <c r="AH560" t="s">
        <v>10751</v>
      </c>
      <c r="AI560" t="s">
        <v>10751</v>
      </c>
      <c r="AJ560" t="s">
        <v>10751</v>
      </c>
      <c r="AK560" t="s">
        <v>10751</v>
      </c>
      <c r="AL560" t="s">
        <v>10751</v>
      </c>
      <c r="AM560" t="s">
        <v>10751</v>
      </c>
      <c r="AN560" t="s">
        <v>10751</v>
      </c>
      <c r="AO560" t="s">
        <v>10751</v>
      </c>
      <c r="AP560">
        <v>1</v>
      </c>
      <c r="AQ560" t="s">
        <v>10751</v>
      </c>
      <c r="AR560" t="s">
        <v>10751</v>
      </c>
      <c r="AS560" t="s">
        <v>10751</v>
      </c>
      <c r="AT560">
        <v>1</v>
      </c>
      <c r="AU560">
        <v>1</v>
      </c>
      <c r="AV560">
        <v>8.4</v>
      </c>
      <c r="AW560">
        <v>0.60199999999999998</v>
      </c>
      <c r="AX560">
        <v>4</v>
      </c>
      <c r="AY560" t="s">
        <v>10751</v>
      </c>
      <c r="AZ560" t="s">
        <v>10751</v>
      </c>
      <c r="BA560">
        <v>7.9000000000000001E-2</v>
      </c>
      <c r="BB560" t="s">
        <v>10751</v>
      </c>
      <c r="BC560" t="s">
        <v>10751</v>
      </c>
      <c r="BD560">
        <v>0.31900000000000001</v>
      </c>
    </row>
    <row r="561" spans="1:56">
      <c r="A561" t="s">
        <v>10755</v>
      </c>
      <c r="B561">
        <v>3500</v>
      </c>
      <c r="C561">
        <v>2018</v>
      </c>
      <c r="D561">
        <v>30</v>
      </c>
      <c r="E561">
        <v>1.846E-3</v>
      </c>
      <c r="F561">
        <v>32.7455</v>
      </c>
      <c r="H561">
        <v>24.87696</v>
      </c>
      <c r="I561">
        <f t="shared" si="15"/>
        <v>4.5922868159999998E-2</v>
      </c>
      <c r="K561">
        <v>22.21134</v>
      </c>
      <c r="L561">
        <v>27.35341</v>
      </c>
      <c r="M561">
        <v>357.23815000000002</v>
      </c>
      <c r="N561">
        <v>400.11102</v>
      </c>
      <c r="O561">
        <v>324.89546999999999</v>
      </c>
      <c r="P561">
        <v>48.930880000000002</v>
      </c>
      <c r="Q561">
        <v>135.94450000000001</v>
      </c>
      <c r="R561">
        <v>157.88849999999999</v>
      </c>
      <c r="S561">
        <v>9.8400999999999996</v>
      </c>
      <c r="T561">
        <v>1.1549309999999999</v>
      </c>
      <c r="U561">
        <v>4.5110999999999998E-2</v>
      </c>
      <c r="V561">
        <v>43.545639999999999</v>
      </c>
      <c r="W561">
        <v>1</v>
      </c>
      <c r="X561" t="s">
        <v>10751</v>
      </c>
      <c r="Y561" t="s">
        <v>10751</v>
      </c>
      <c r="Z561" t="s">
        <v>10751</v>
      </c>
      <c r="AA561" t="s">
        <v>10751</v>
      </c>
      <c r="AB561">
        <v>0.54</v>
      </c>
      <c r="AC561" t="s">
        <v>10751</v>
      </c>
      <c r="AD561" t="s">
        <v>10751</v>
      </c>
      <c r="AE561" t="s">
        <v>10751</v>
      </c>
      <c r="AF561" t="s">
        <v>10751</v>
      </c>
      <c r="AG561">
        <v>1</v>
      </c>
      <c r="AH561" t="s">
        <v>10751</v>
      </c>
      <c r="AI561" t="s">
        <v>10751</v>
      </c>
      <c r="AJ561" t="s">
        <v>10751</v>
      </c>
      <c r="AK561" t="s">
        <v>10751</v>
      </c>
      <c r="AL561" t="s">
        <v>10751</v>
      </c>
      <c r="AM561" t="s">
        <v>10751</v>
      </c>
      <c r="AN561" t="s">
        <v>10751</v>
      </c>
      <c r="AO561" t="s">
        <v>10751</v>
      </c>
      <c r="AP561">
        <v>1</v>
      </c>
      <c r="AQ561" t="s">
        <v>10751</v>
      </c>
      <c r="AR561" t="s">
        <v>10751</v>
      </c>
      <c r="AS561" t="s">
        <v>10751</v>
      </c>
      <c r="AT561">
        <v>1</v>
      </c>
      <c r="AU561">
        <v>1</v>
      </c>
      <c r="AV561">
        <v>8.4</v>
      </c>
      <c r="AW561">
        <v>0.46</v>
      </c>
      <c r="AX561">
        <v>4</v>
      </c>
      <c r="AY561" t="s">
        <v>10751</v>
      </c>
      <c r="AZ561" t="s">
        <v>10751</v>
      </c>
      <c r="BA561">
        <v>0.11600000000000001</v>
      </c>
      <c r="BB561" t="s">
        <v>10751</v>
      </c>
      <c r="BC561" t="s">
        <v>10751</v>
      </c>
      <c r="BD561">
        <v>0.42399999999999999</v>
      </c>
    </row>
    <row r="562" spans="1:56">
      <c r="A562" t="s">
        <v>10755</v>
      </c>
      <c r="B562">
        <v>3500</v>
      </c>
      <c r="C562">
        <v>2019</v>
      </c>
      <c r="D562">
        <v>31</v>
      </c>
      <c r="E562">
        <v>1.9239999999999999E-3</v>
      </c>
      <c r="F562">
        <v>33.574179999999998</v>
      </c>
      <c r="H562">
        <v>25.05341</v>
      </c>
      <c r="I562">
        <f t="shared" si="15"/>
        <v>4.8202760839999997E-2</v>
      </c>
      <c r="K562">
        <v>22.93357</v>
      </c>
      <c r="L562">
        <v>26.931360000000002</v>
      </c>
      <c r="M562">
        <v>354.72219999999999</v>
      </c>
      <c r="N562">
        <v>387.51058999999998</v>
      </c>
      <c r="O562">
        <v>329.9871</v>
      </c>
      <c r="P562">
        <v>49.009529999999998</v>
      </c>
      <c r="Q562">
        <v>130.51079999999999</v>
      </c>
      <c r="R562">
        <v>149.37649999999999</v>
      </c>
      <c r="S562">
        <v>10.2897</v>
      </c>
      <c r="T562">
        <v>1.136801</v>
      </c>
      <c r="U562">
        <v>4.2679000000000002E-2</v>
      </c>
      <c r="V562">
        <v>43.844830000000002</v>
      </c>
      <c r="W562">
        <v>1</v>
      </c>
      <c r="X562" t="s">
        <v>10751</v>
      </c>
      <c r="Y562" t="s">
        <v>10751</v>
      </c>
      <c r="Z562" t="s">
        <v>10751</v>
      </c>
      <c r="AA562" t="s">
        <v>10751</v>
      </c>
      <c r="AB562">
        <v>0.34699999999999998</v>
      </c>
      <c r="AC562" t="s">
        <v>10751</v>
      </c>
      <c r="AD562" t="s">
        <v>10751</v>
      </c>
      <c r="AE562" t="s">
        <v>10751</v>
      </c>
      <c r="AF562" t="s">
        <v>10751</v>
      </c>
      <c r="AG562">
        <v>1</v>
      </c>
      <c r="AH562" t="s">
        <v>10751</v>
      </c>
      <c r="AI562" t="s">
        <v>10751</v>
      </c>
      <c r="AJ562" t="s">
        <v>10751</v>
      </c>
      <c r="AK562" t="s">
        <v>10751</v>
      </c>
      <c r="AL562" t="s">
        <v>10751</v>
      </c>
      <c r="AM562" t="s">
        <v>10751</v>
      </c>
      <c r="AN562" t="s">
        <v>10751</v>
      </c>
      <c r="AO562" t="s">
        <v>10751</v>
      </c>
      <c r="AP562">
        <v>1</v>
      </c>
      <c r="AQ562" t="s">
        <v>10751</v>
      </c>
      <c r="AR562" t="s">
        <v>10751</v>
      </c>
      <c r="AS562" t="s">
        <v>10751</v>
      </c>
      <c r="AT562">
        <v>1</v>
      </c>
      <c r="AU562">
        <v>1</v>
      </c>
      <c r="AV562">
        <v>9</v>
      </c>
      <c r="AW562">
        <v>0.65300000000000002</v>
      </c>
      <c r="AX562">
        <v>4</v>
      </c>
      <c r="AY562" t="s">
        <v>10751</v>
      </c>
      <c r="AZ562" t="s">
        <v>10751</v>
      </c>
      <c r="BA562" t="s">
        <v>10751</v>
      </c>
      <c r="BB562" t="s">
        <v>10751</v>
      </c>
      <c r="BC562" t="s">
        <v>10751</v>
      </c>
      <c r="BD562">
        <v>0.34699999999999998</v>
      </c>
    </row>
    <row r="563" spans="1:56">
      <c r="A563" t="s">
        <v>10755</v>
      </c>
      <c r="B563">
        <v>3500</v>
      </c>
      <c r="C563">
        <v>2020</v>
      </c>
      <c r="D563">
        <v>28</v>
      </c>
      <c r="E563">
        <v>2.0219999999999999E-3</v>
      </c>
      <c r="F563">
        <v>33.629449999999999</v>
      </c>
      <c r="H563">
        <v>25.058109999999999</v>
      </c>
      <c r="I563">
        <f t="shared" si="15"/>
        <v>5.0667498419999998E-2</v>
      </c>
      <c r="K563">
        <v>22.98554</v>
      </c>
      <c r="L563">
        <v>26.88701</v>
      </c>
      <c r="M563">
        <v>354.65564999999998</v>
      </c>
      <c r="N563">
        <v>386.63432999999998</v>
      </c>
      <c r="O563">
        <v>330.53138999999999</v>
      </c>
      <c r="P563">
        <v>48.958440000000003</v>
      </c>
      <c r="Q563">
        <v>130.12110000000001</v>
      </c>
      <c r="R563">
        <v>147.2073</v>
      </c>
      <c r="S563">
        <v>10.377599999999999</v>
      </c>
      <c r="T563">
        <v>1.124846</v>
      </c>
      <c r="U563">
        <v>4.2058999999999999E-2</v>
      </c>
      <c r="V563">
        <v>43.853029999999997</v>
      </c>
      <c r="W563">
        <v>1</v>
      </c>
      <c r="X563" t="s">
        <v>10751</v>
      </c>
      <c r="Y563" t="s">
        <v>10751</v>
      </c>
      <c r="Z563" t="s">
        <v>10751</v>
      </c>
      <c r="AA563" t="s">
        <v>10751</v>
      </c>
      <c r="AB563">
        <v>0.33100000000000002</v>
      </c>
      <c r="AC563" t="s">
        <v>10751</v>
      </c>
      <c r="AD563" t="s">
        <v>10751</v>
      </c>
      <c r="AE563" t="s">
        <v>10751</v>
      </c>
      <c r="AF563" t="s">
        <v>10751</v>
      </c>
      <c r="AG563">
        <v>1</v>
      </c>
      <c r="AH563" t="s">
        <v>10751</v>
      </c>
      <c r="AI563" t="s">
        <v>10751</v>
      </c>
      <c r="AJ563" t="s">
        <v>10751</v>
      </c>
      <c r="AK563" t="s">
        <v>10751</v>
      </c>
      <c r="AL563" t="s">
        <v>10751</v>
      </c>
      <c r="AM563" t="s">
        <v>10751</v>
      </c>
      <c r="AN563" t="s">
        <v>10751</v>
      </c>
      <c r="AO563" t="s">
        <v>10751</v>
      </c>
      <c r="AP563">
        <v>1</v>
      </c>
      <c r="AQ563" t="s">
        <v>10751</v>
      </c>
      <c r="AR563" t="s">
        <v>10751</v>
      </c>
      <c r="AS563" t="s">
        <v>10751</v>
      </c>
      <c r="AT563">
        <v>1</v>
      </c>
      <c r="AU563">
        <v>1</v>
      </c>
      <c r="AV563">
        <v>9</v>
      </c>
      <c r="AW563">
        <v>0.66900000000000004</v>
      </c>
      <c r="AX563">
        <v>4</v>
      </c>
      <c r="AY563" t="s">
        <v>10751</v>
      </c>
      <c r="AZ563" t="s">
        <v>10751</v>
      </c>
      <c r="BA563" t="s">
        <v>10751</v>
      </c>
      <c r="BB563" t="s">
        <v>10751</v>
      </c>
      <c r="BC563" t="s">
        <v>10751</v>
      </c>
      <c r="BD563">
        <v>0.33100000000000002</v>
      </c>
    </row>
    <row r="564" spans="1:56">
      <c r="A564" t="s">
        <v>10755</v>
      </c>
      <c r="B564">
        <v>3500</v>
      </c>
      <c r="C564">
        <v>2021</v>
      </c>
      <c r="D564">
        <v>30</v>
      </c>
      <c r="E564">
        <v>2.1719999999999999E-3</v>
      </c>
      <c r="F564">
        <v>32.878070000000001</v>
      </c>
      <c r="G564">
        <f>IFERROR(F564*E564,"")</f>
        <v>7.141116804E-2</v>
      </c>
      <c r="H564">
        <v>24.910910000000001</v>
      </c>
      <c r="I564">
        <f t="shared" si="15"/>
        <v>5.4106496519999998E-2</v>
      </c>
      <c r="J564">
        <f>IFERROR(M564*E564,"")</f>
        <v>0.77486384531999997</v>
      </c>
      <c r="K564">
        <v>22.477239999999998</v>
      </c>
      <c r="L564">
        <v>27.1266</v>
      </c>
      <c r="M564">
        <v>356.75130999999999</v>
      </c>
      <c r="N564">
        <v>395.37779</v>
      </c>
      <c r="O564">
        <v>327.61203999999998</v>
      </c>
      <c r="P564">
        <v>49.283389999999997</v>
      </c>
      <c r="Q564">
        <v>132.59979999999999</v>
      </c>
      <c r="R564">
        <v>152.1831</v>
      </c>
      <c r="S564">
        <v>10.077199999999999</v>
      </c>
      <c r="T564">
        <v>1.1406540000000001</v>
      </c>
      <c r="U564">
        <v>4.3480999999999999E-2</v>
      </c>
      <c r="V564">
        <v>43.59422</v>
      </c>
      <c r="W564">
        <v>1</v>
      </c>
      <c r="X564" t="s">
        <v>10751</v>
      </c>
      <c r="Y564" t="s">
        <v>10751</v>
      </c>
      <c r="Z564" t="s">
        <v>10751</v>
      </c>
      <c r="AA564" t="s">
        <v>10751</v>
      </c>
      <c r="AB564">
        <v>0.432</v>
      </c>
      <c r="AC564" t="s">
        <v>10751</v>
      </c>
      <c r="AD564" t="s">
        <v>10751</v>
      </c>
      <c r="AE564" t="s">
        <v>10751</v>
      </c>
      <c r="AF564" t="s">
        <v>10751</v>
      </c>
      <c r="AG564">
        <v>1</v>
      </c>
      <c r="AH564" t="s">
        <v>10751</v>
      </c>
      <c r="AI564" t="s">
        <v>10751</v>
      </c>
      <c r="AJ564" t="s">
        <v>10751</v>
      </c>
      <c r="AK564" t="s">
        <v>10751</v>
      </c>
      <c r="AL564" t="s">
        <v>10751</v>
      </c>
      <c r="AM564" t="s">
        <v>10751</v>
      </c>
      <c r="AN564" t="s">
        <v>10751</v>
      </c>
      <c r="AO564" t="s">
        <v>10751</v>
      </c>
      <c r="AP564">
        <v>1</v>
      </c>
      <c r="AQ564" t="s">
        <v>10751</v>
      </c>
      <c r="AR564" t="s">
        <v>10751</v>
      </c>
      <c r="AS564" t="s">
        <v>10751</v>
      </c>
      <c r="AT564">
        <v>1</v>
      </c>
      <c r="AU564">
        <v>1</v>
      </c>
      <c r="AV564">
        <v>9</v>
      </c>
      <c r="AW564">
        <v>0.56799999999999995</v>
      </c>
      <c r="AX564">
        <v>4</v>
      </c>
      <c r="AY564" t="s">
        <v>10751</v>
      </c>
      <c r="AZ564" t="s">
        <v>10751</v>
      </c>
      <c r="BA564" t="s">
        <v>10751</v>
      </c>
      <c r="BB564" t="s">
        <v>10751</v>
      </c>
      <c r="BC564" t="s">
        <v>10751</v>
      </c>
      <c r="BD564">
        <v>0.432</v>
      </c>
    </row>
    <row r="565" spans="1:56">
      <c r="A565" t="s">
        <v>10755</v>
      </c>
      <c r="B565">
        <v>3500</v>
      </c>
      <c r="C565" t="s">
        <v>10752</v>
      </c>
      <c r="D565" t="s">
        <v>10751</v>
      </c>
      <c r="E565">
        <v>1.1839999999999999E-3</v>
      </c>
      <c r="F565">
        <v>31.458600000000001</v>
      </c>
      <c r="H565">
        <v>24.660679999999999</v>
      </c>
      <c r="I565">
        <f t="shared" si="15"/>
        <v>2.9198245119999997E-2</v>
      </c>
      <c r="K565">
        <v>20.962700000000002</v>
      </c>
      <c r="L565">
        <v>28.446290000000001</v>
      </c>
      <c r="M565">
        <v>360.37126999999998</v>
      </c>
      <c r="N565">
        <v>423.94351</v>
      </c>
      <c r="O565">
        <v>312.41327000000001</v>
      </c>
      <c r="P565">
        <v>51.1</v>
      </c>
      <c r="Q565">
        <v>146.45689999999999</v>
      </c>
      <c r="R565">
        <v>184</v>
      </c>
      <c r="S565">
        <v>8.2809000000000008</v>
      </c>
      <c r="T565">
        <v>1.2563420000000001</v>
      </c>
      <c r="U565">
        <v>5.2571E-2</v>
      </c>
      <c r="V565">
        <v>43.156190000000002</v>
      </c>
      <c r="W565">
        <v>1</v>
      </c>
      <c r="X565" t="s">
        <v>10751</v>
      </c>
      <c r="Y565" t="s">
        <v>10751</v>
      </c>
      <c r="Z565" t="s">
        <v>10751</v>
      </c>
      <c r="AA565" t="s">
        <v>10751</v>
      </c>
      <c r="AB565">
        <v>1</v>
      </c>
      <c r="AC565" t="s">
        <v>10751</v>
      </c>
      <c r="AD565" t="s">
        <v>10751</v>
      </c>
      <c r="AE565" t="s">
        <v>10751</v>
      </c>
      <c r="AF565" t="s">
        <v>10751</v>
      </c>
      <c r="AG565">
        <v>1</v>
      </c>
      <c r="AH565" t="s">
        <v>10751</v>
      </c>
      <c r="AI565" t="s">
        <v>10751</v>
      </c>
      <c r="AJ565" t="s">
        <v>10751</v>
      </c>
      <c r="AK565" t="s">
        <v>10751</v>
      </c>
      <c r="AL565" t="s">
        <v>10751</v>
      </c>
      <c r="AM565" t="s">
        <v>10751</v>
      </c>
      <c r="AN565" t="s">
        <v>10751</v>
      </c>
      <c r="AO565" t="s">
        <v>10751</v>
      </c>
      <c r="AP565">
        <v>1</v>
      </c>
      <c r="AQ565" t="s">
        <v>10751</v>
      </c>
      <c r="AR565" t="s">
        <v>10751</v>
      </c>
      <c r="AS565" t="s">
        <v>10751</v>
      </c>
      <c r="AT565">
        <v>1</v>
      </c>
      <c r="AU565">
        <v>1</v>
      </c>
      <c r="AV565">
        <v>9</v>
      </c>
      <c r="AW565" t="s">
        <v>10751</v>
      </c>
      <c r="AX565">
        <v>4</v>
      </c>
      <c r="AY565" t="s">
        <v>10751</v>
      </c>
      <c r="AZ565" t="s">
        <v>10751</v>
      </c>
      <c r="BA565" t="s">
        <v>10751</v>
      </c>
      <c r="BB565" t="s">
        <v>10751</v>
      </c>
      <c r="BC565" t="s">
        <v>10751</v>
      </c>
      <c r="BD565">
        <v>1</v>
      </c>
    </row>
    <row r="566" spans="1:56">
      <c r="A566" t="s">
        <v>10753</v>
      </c>
      <c r="B566">
        <v>3500</v>
      </c>
      <c r="C566">
        <v>1975</v>
      </c>
      <c r="D566" t="s">
        <v>10751</v>
      </c>
      <c r="E566" t="s">
        <v>10751</v>
      </c>
      <c r="F566" t="s">
        <v>10751</v>
      </c>
      <c r="H566" t="s">
        <v>10751</v>
      </c>
      <c r="I566" t="str">
        <f t="shared" si="15"/>
        <v/>
      </c>
      <c r="K566" t="s">
        <v>10751</v>
      </c>
      <c r="L566" t="s">
        <v>10751</v>
      </c>
      <c r="M566" t="s">
        <v>10751</v>
      </c>
      <c r="N566" t="s">
        <v>10751</v>
      </c>
      <c r="O566" t="s">
        <v>10751</v>
      </c>
      <c r="P566" t="s">
        <v>10751</v>
      </c>
      <c r="Q566" t="s">
        <v>10751</v>
      </c>
      <c r="R566" t="s">
        <v>10751</v>
      </c>
      <c r="S566" t="s">
        <v>10751</v>
      </c>
      <c r="T566" t="s">
        <v>10751</v>
      </c>
      <c r="U566" t="s">
        <v>10751</v>
      </c>
      <c r="V566" t="s">
        <v>10751</v>
      </c>
      <c r="W566" t="s">
        <v>10751</v>
      </c>
      <c r="X566" t="s">
        <v>10751</v>
      </c>
      <c r="Y566" t="s">
        <v>10751</v>
      </c>
      <c r="Z566" t="s">
        <v>10751</v>
      </c>
      <c r="AA566" t="s">
        <v>10751</v>
      </c>
      <c r="AB566" t="s">
        <v>10751</v>
      </c>
      <c r="AC566" t="s">
        <v>10751</v>
      </c>
      <c r="AD566" t="s">
        <v>10751</v>
      </c>
      <c r="AE566" t="s">
        <v>10751</v>
      </c>
      <c r="AF566" t="s">
        <v>10751</v>
      </c>
      <c r="AG566" t="s">
        <v>10751</v>
      </c>
      <c r="AH566" t="s">
        <v>10751</v>
      </c>
      <c r="AI566" t="s">
        <v>10751</v>
      </c>
      <c r="AJ566" t="s">
        <v>10751</v>
      </c>
      <c r="AK566" t="s">
        <v>10751</v>
      </c>
      <c r="AL566" t="s">
        <v>10751</v>
      </c>
      <c r="AM566" t="s">
        <v>10751</v>
      </c>
      <c r="AN566" t="s">
        <v>10751</v>
      </c>
      <c r="AO566" t="s">
        <v>10751</v>
      </c>
      <c r="AP566" t="s">
        <v>10751</v>
      </c>
      <c r="AQ566" t="s">
        <v>10751</v>
      </c>
      <c r="AR566" t="s">
        <v>10751</v>
      </c>
      <c r="AS566" t="s">
        <v>10751</v>
      </c>
      <c r="AT566" t="s">
        <v>10751</v>
      </c>
      <c r="AU566" t="s">
        <v>10751</v>
      </c>
      <c r="AV566" t="s">
        <v>10751</v>
      </c>
      <c r="AW566" t="s">
        <v>10751</v>
      </c>
      <c r="AX566" t="s">
        <v>10751</v>
      </c>
      <c r="AY566" t="s">
        <v>10751</v>
      </c>
      <c r="AZ566" t="s">
        <v>10751</v>
      </c>
      <c r="BA566" t="s">
        <v>10751</v>
      </c>
      <c r="BB566" t="s">
        <v>10751</v>
      </c>
      <c r="BC566" t="s">
        <v>10751</v>
      </c>
      <c r="BD566" t="s">
        <v>10751</v>
      </c>
    </row>
    <row r="567" spans="1:56">
      <c r="A567" t="s">
        <v>10753</v>
      </c>
      <c r="B567">
        <v>3500</v>
      </c>
      <c r="C567">
        <v>1976</v>
      </c>
      <c r="D567" t="s">
        <v>10751</v>
      </c>
      <c r="E567" t="s">
        <v>10751</v>
      </c>
      <c r="F567" t="s">
        <v>10751</v>
      </c>
      <c r="H567" t="s">
        <v>10751</v>
      </c>
      <c r="I567" t="str">
        <f t="shared" si="15"/>
        <v/>
      </c>
      <c r="K567" t="s">
        <v>10751</v>
      </c>
      <c r="L567" t="s">
        <v>10751</v>
      </c>
      <c r="M567" t="s">
        <v>10751</v>
      </c>
      <c r="N567" t="s">
        <v>10751</v>
      </c>
      <c r="O567" t="s">
        <v>10751</v>
      </c>
      <c r="P567" t="s">
        <v>10751</v>
      </c>
      <c r="Q567" t="s">
        <v>10751</v>
      </c>
      <c r="R567" t="s">
        <v>10751</v>
      </c>
      <c r="S567" t="s">
        <v>10751</v>
      </c>
      <c r="T567" t="s">
        <v>10751</v>
      </c>
      <c r="U567" t="s">
        <v>10751</v>
      </c>
      <c r="V567" t="s">
        <v>10751</v>
      </c>
      <c r="W567" t="s">
        <v>10751</v>
      </c>
      <c r="X567" t="s">
        <v>10751</v>
      </c>
      <c r="Y567" t="s">
        <v>10751</v>
      </c>
      <c r="Z567" t="s">
        <v>10751</v>
      </c>
      <c r="AA567" t="s">
        <v>10751</v>
      </c>
      <c r="AB567" t="s">
        <v>10751</v>
      </c>
      <c r="AC567" t="s">
        <v>10751</v>
      </c>
      <c r="AD567" t="s">
        <v>10751</v>
      </c>
      <c r="AE567" t="s">
        <v>10751</v>
      </c>
      <c r="AF567" t="s">
        <v>10751</v>
      </c>
      <c r="AG567" t="s">
        <v>10751</v>
      </c>
      <c r="AH567" t="s">
        <v>10751</v>
      </c>
      <c r="AI567" t="s">
        <v>10751</v>
      </c>
      <c r="AJ567" t="s">
        <v>10751</v>
      </c>
      <c r="AK567" t="s">
        <v>10751</v>
      </c>
      <c r="AL567" t="s">
        <v>10751</v>
      </c>
      <c r="AM567" t="s">
        <v>10751</v>
      </c>
      <c r="AN567" t="s">
        <v>10751</v>
      </c>
      <c r="AO567" t="s">
        <v>10751</v>
      </c>
      <c r="AP567" t="s">
        <v>10751</v>
      </c>
      <c r="AQ567" t="s">
        <v>10751</v>
      </c>
      <c r="AR567" t="s">
        <v>10751</v>
      </c>
      <c r="AS567" t="s">
        <v>10751</v>
      </c>
      <c r="AT567" t="s">
        <v>10751</v>
      </c>
      <c r="AU567" t="s">
        <v>10751</v>
      </c>
      <c r="AV567" t="s">
        <v>10751</v>
      </c>
      <c r="AW567" t="s">
        <v>10751</v>
      </c>
      <c r="AX567" t="s">
        <v>10751</v>
      </c>
      <c r="AY567" t="s">
        <v>10751</v>
      </c>
      <c r="AZ567" t="s">
        <v>10751</v>
      </c>
      <c r="BA567" t="s">
        <v>10751</v>
      </c>
      <c r="BB567" t="s">
        <v>10751</v>
      </c>
      <c r="BC567" t="s">
        <v>10751</v>
      </c>
      <c r="BD567" t="s">
        <v>10751</v>
      </c>
    </row>
    <row r="568" spans="1:56">
      <c r="A568" t="s">
        <v>10753</v>
      </c>
      <c r="B568">
        <v>3500</v>
      </c>
      <c r="C568">
        <v>1977</v>
      </c>
      <c r="D568" t="s">
        <v>10751</v>
      </c>
      <c r="E568" t="s">
        <v>10751</v>
      </c>
      <c r="F568" t="s">
        <v>10751</v>
      </c>
      <c r="H568" t="s">
        <v>10751</v>
      </c>
      <c r="I568" t="str">
        <f t="shared" si="15"/>
        <v/>
      </c>
      <c r="K568" t="s">
        <v>10751</v>
      </c>
      <c r="L568" t="s">
        <v>10751</v>
      </c>
      <c r="M568" t="s">
        <v>10751</v>
      </c>
      <c r="N568" t="s">
        <v>10751</v>
      </c>
      <c r="O568" t="s">
        <v>10751</v>
      </c>
      <c r="P568" t="s">
        <v>10751</v>
      </c>
      <c r="Q568" t="s">
        <v>10751</v>
      </c>
      <c r="R568" t="s">
        <v>10751</v>
      </c>
      <c r="S568" t="s">
        <v>10751</v>
      </c>
      <c r="T568" t="s">
        <v>10751</v>
      </c>
      <c r="U568" t="s">
        <v>10751</v>
      </c>
      <c r="V568" t="s">
        <v>10751</v>
      </c>
      <c r="W568" t="s">
        <v>10751</v>
      </c>
      <c r="X568" t="s">
        <v>10751</v>
      </c>
      <c r="Y568" t="s">
        <v>10751</v>
      </c>
      <c r="Z568" t="s">
        <v>10751</v>
      </c>
      <c r="AA568" t="s">
        <v>10751</v>
      </c>
      <c r="AB568" t="s">
        <v>10751</v>
      </c>
      <c r="AC568" t="s">
        <v>10751</v>
      </c>
      <c r="AD568" t="s">
        <v>10751</v>
      </c>
      <c r="AE568" t="s">
        <v>10751</v>
      </c>
      <c r="AF568" t="s">
        <v>10751</v>
      </c>
      <c r="AG568" t="s">
        <v>10751</v>
      </c>
      <c r="AH568" t="s">
        <v>10751</v>
      </c>
      <c r="AI568" t="s">
        <v>10751</v>
      </c>
      <c r="AJ568" t="s">
        <v>10751</v>
      </c>
      <c r="AK568" t="s">
        <v>10751</v>
      </c>
      <c r="AL568" t="s">
        <v>10751</v>
      </c>
      <c r="AM568" t="s">
        <v>10751</v>
      </c>
      <c r="AN568" t="s">
        <v>10751</v>
      </c>
      <c r="AO568" t="s">
        <v>10751</v>
      </c>
      <c r="AP568" t="s">
        <v>10751</v>
      </c>
      <c r="AQ568" t="s">
        <v>10751</v>
      </c>
      <c r="AR568" t="s">
        <v>10751</v>
      </c>
      <c r="AS568" t="s">
        <v>10751</v>
      </c>
      <c r="AT568" t="s">
        <v>10751</v>
      </c>
      <c r="AU568" t="s">
        <v>10751</v>
      </c>
      <c r="AV568" t="s">
        <v>10751</v>
      </c>
      <c r="AW568" t="s">
        <v>10751</v>
      </c>
      <c r="AX568" t="s">
        <v>10751</v>
      </c>
      <c r="AY568" t="s">
        <v>10751</v>
      </c>
      <c r="AZ568" t="s">
        <v>10751</v>
      </c>
      <c r="BA568" t="s">
        <v>10751</v>
      </c>
      <c r="BB568" t="s">
        <v>10751</v>
      </c>
      <c r="BC568" t="s">
        <v>10751</v>
      </c>
      <c r="BD568" t="s">
        <v>10751</v>
      </c>
    </row>
    <row r="569" spans="1:56">
      <c r="A569" t="s">
        <v>10753</v>
      </c>
      <c r="B569">
        <v>3500</v>
      </c>
      <c r="C569">
        <v>1978</v>
      </c>
      <c r="D569" t="s">
        <v>10751</v>
      </c>
      <c r="E569" t="s">
        <v>10751</v>
      </c>
      <c r="F569" t="s">
        <v>10751</v>
      </c>
      <c r="H569" t="s">
        <v>10751</v>
      </c>
      <c r="I569" t="str">
        <f t="shared" si="15"/>
        <v/>
      </c>
      <c r="K569" t="s">
        <v>10751</v>
      </c>
      <c r="L569" t="s">
        <v>10751</v>
      </c>
      <c r="M569" t="s">
        <v>10751</v>
      </c>
      <c r="N569" t="s">
        <v>10751</v>
      </c>
      <c r="O569" t="s">
        <v>10751</v>
      </c>
      <c r="P569" t="s">
        <v>10751</v>
      </c>
      <c r="Q569" t="s">
        <v>10751</v>
      </c>
      <c r="R569" t="s">
        <v>10751</v>
      </c>
      <c r="S569" t="s">
        <v>10751</v>
      </c>
      <c r="T569" t="s">
        <v>10751</v>
      </c>
      <c r="U569" t="s">
        <v>10751</v>
      </c>
      <c r="V569" t="s">
        <v>10751</v>
      </c>
      <c r="W569" t="s">
        <v>10751</v>
      </c>
      <c r="X569" t="s">
        <v>10751</v>
      </c>
      <c r="Y569" t="s">
        <v>10751</v>
      </c>
      <c r="Z569" t="s">
        <v>10751</v>
      </c>
      <c r="AA569" t="s">
        <v>10751</v>
      </c>
      <c r="AB569" t="s">
        <v>10751</v>
      </c>
      <c r="AC569" t="s">
        <v>10751</v>
      </c>
      <c r="AD569" t="s">
        <v>10751</v>
      </c>
      <c r="AE569" t="s">
        <v>10751</v>
      </c>
      <c r="AF569" t="s">
        <v>10751</v>
      </c>
      <c r="AG569" t="s">
        <v>10751</v>
      </c>
      <c r="AH569" t="s">
        <v>10751</v>
      </c>
      <c r="AI569" t="s">
        <v>10751</v>
      </c>
      <c r="AJ569" t="s">
        <v>10751</v>
      </c>
      <c r="AK569" t="s">
        <v>10751</v>
      </c>
      <c r="AL569" t="s">
        <v>10751</v>
      </c>
      <c r="AM569" t="s">
        <v>10751</v>
      </c>
      <c r="AN569" t="s">
        <v>10751</v>
      </c>
      <c r="AO569" t="s">
        <v>10751</v>
      </c>
      <c r="AP569" t="s">
        <v>10751</v>
      </c>
      <c r="AQ569" t="s">
        <v>10751</v>
      </c>
      <c r="AR569" t="s">
        <v>10751</v>
      </c>
      <c r="AS569" t="s">
        <v>10751</v>
      </c>
      <c r="AT569" t="s">
        <v>10751</v>
      </c>
      <c r="AU569" t="s">
        <v>10751</v>
      </c>
      <c r="AV569" t="s">
        <v>10751</v>
      </c>
      <c r="AW569" t="s">
        <v>10751</v>
      </c>
      <c r="AX569" t="s">
        <v>10751</v>
      </c>
      <c r="AY569" t="s">
        <v>10751</v>
      </c>
      <c r="AZ569" t="s">
        <v>10751</v>
      </c>
      <c r="BA569" t="s">
        <v>10751</v>
      </c>
      <c r="BB569" t="s">
        <v>10751</v>
      </c>
      <c r="BC569" t="s">
        <v>10751</v>
      </c>
      <c r="BD569" t="s">
        <v>10751</v>
      </c>
    </row>
    <row r="570" spans="1:56">
      <c r="A570" t="s">
        <v>10753</v>
      </c>
      <c r="B570">
        <v>3500</v>
      </c>
      <c r="C570">
        <v>1979</v>
      </c>
      <c r="D570">
        <v>38</v>
      </c>
      <c r="E570">
        <v>2.7629999999999998E-3</v>
      </c>
      <c r="F570">
        <v>15.59958</v>
      </c>
      <c r="H570">
        <v>13.21298</v>
      </c>
      <c r="I570">
        <f t="shared" si="15"/>
        <v>3.6507463739999996E-2</v>
      </c>
      <c r="K570">
        <v>13.04158</v>
      </c>
      <c r="L570">
        <v>13.42868</v>
      </c>
      <c r="M570">
        <v>672.59639000000004</v>
      </c>
      <c r="N570">
        <v>681.43593999999996</v>
      </c>
      <c r="O570">
        <v>661.79250000000002</v>
      </c>
      <c r="P570" t="s">
        <v>10751</v>
      </c>
      <c r="Q570">
        <v>304</v>
      </c>
      <c r="R570">
        <v>122.1434</v>
      </c>
      <c r="S570">
        <v>13.995799999999999</v>
      </c>
      <c r="T570">
        <v>0.40178700000000001</v>
      </c>
      <c r="U570">
        <v>3.4897999999999998E-2</v>
      </c>
      <c r="V570">
        <v>23.155650000000001</v>
      </c>
      <c r="W570" t="s">
        <v>10751</v>
      </c>
      <c r="X570">
        <v>1</v>
      </c>
      <c r="Y570" t="s">
        <v>10751</v>
      </c>
      <c r="Z570">
        <v>0.78600000000000003</v>
      </c>
      <c r="AA570">
        <v>0.214</v>
      </c>
      <c r="AB570" t="s">
        <v>10751</v>
      </c>
      <c r="AC570" t="s">
        <v>10751</v>
      </c>
      <c r="AD570" t="s">
        <v>10751</v>
      </c>
      <c r="AE570">
        <v>1</v>
      </c>
      <c r="AF570" t="s">
        <v>10751</v>
      </c>
      <c r="AG570" t="s">
        <v>10751</v>
      </c>
      <c r="AH570" t="s">
        <v>10751</v>
      </c>
      <c r="AI570" t="s">
        <v>10751</v>
      </c>
      <c r="AJ570" t="s">
        <v>10751</v>
      </c>
      <c r="AK570" t="s">
        <v>10751</v>
      </c>
      <c r="AL570" t="s">
        <v>10751</v>
      </c>
      <c r="AM570" t="s">
        <v>10751</v>
      </c>
      <c r="AN570" t="s">
        <v>10751</v>
      </c>
      <c r="AO570" t="s">
        <v>10751</v>
      </c>
      <c r="AP570">
        <v>1</v>
      </c>
      <c r="AQ570" t="s">
        <v>10751</v>
      </c>
      <c r="AR570" t="s">
        <v>10751</v>
      </c>
      <c r="AS570" t="s">
        <v>10751</v>
      </c>
      <c r="AT570" t="s">
        <v>10751</v>
      </c>
      <c r="AU570" t="s">
        <v>10751</v>
      </c>
      <c r="AV570">
        <v>3</v>
      </c>
      <c r="AW570" t="s">
        <v>10751</v>
      </c>
      <c r="AX570">
        <v>8</v>
      </c>
      <c r="AY570">
        <v>1</v>
      </c>
      <c r="AZ570" t="s">
        <v>10751</v>
      </c>
      <c r="BA570" t="s">
        <v>10751</v>
      </c>
      <c r="BB570" t="s">
        <v>10751</v>
      </c>
      <c r="BC570" t="s">
        <v>10751</v>
      </c>
      <c r="BD570" t="s">
        <v>10751</v>
      </c>
    </row>
    <row r="571" spans="1:56">
      <c r="A571" t="s">
        <v>10753</v>
      </c>
      <c r="B571">
        <v>3500</v>
      </c>
      <c r="C571">
        <v>1980</v>
      </c>
      <c r="D571">
        <v>12</v>
      </c>
      <c r="E571">
        <v>1.0970000000000001E-3</v>
      </c>
      <c r="F571">
        <v>16.266819999999999</v>
      </c>
      <c r="H571">
        <v>13.820740000000001</v>
      </c>
      <c r="I571">
        <f t="shared" si="15"/>
        <v>1.5161351780000002E-2</v>
      </c>
      <c r="K571">
        <v>13.10411</v>
      </c>
      <c r="L571">
        <v>14.81067</v>
      </c>
      <c r="M571">
        <v>643.01935000000003</v>
      </c>
      <c r="N571">
        <v>678.18395999999996</v>
      </c>
      <c r="O571">
        <v>600.04037000000005</v>
      </c>
      <c r="P571" t="s">
        <v>10751</v>
      </c>
      <c r="Q571">
        <v>285.41969999999998</v>
      </c>
      <c r="R571">
        <v>115.05500000000001</v>
      </c>
      <c r="S571">
        <v>15.347300000000001</v>
      </c>
      <c r="T571">
        <v>0.40050200000000002</v>
      </c>
      <c r="U571">
        <v>3.2872999999999999E-2</v>
      </c>
      <c r="V571">
        <v>24.324280000000002</v>
      </c>
      <c r="W571" t="s">
        <v>10751</v>
      </c>
      <c r="X571">
        <v>1</v>
      </c>
      <c r="Y571" t="s">
        <v>10751</v>
      </c>
      <c r="Z571">
        <v>0.442</v>
      </c>
      <c r="AA571">
        <v>0.55800000000000005</v>
      </c>
      <c r="AB571" t="s">
        <v>10751</v>
      </c>
      <c r="AC571" t="s">
        <v>10751</v>
      </c>
      <c r="AD571" t="s">
        <v>10751</v>
      </c>
      <c r="AE571">
        <v>1</v>
      </c>
      <c r="AF571" t="s">
        <v>10751</v>
      </c>
      <c r="AG571" t="s">
        <v>10751</v>
      </c>
      <c r="AH571" t="s">
        <v>10751</v>
      </c>
      <c r="AI571" t="s">
        <v>10751</v>
      </c>
      <c r="AJ571" t="s">
        <v>10751</v>
      </c>
      <c r="AK571" t="s">
        <v>10751</v>
      </c>
      <c r="AL571" t="s">
        <v>10751</v>
      </c>
      <c r="AM571" t="s">
        <v>10751</v>
      </c>
      <c r="AN571" t="s">
        <v>10751</v>
      </c>
      <c r="AO571" t="s">
        <v>10751</v>
      </c>
      <c r="AP571">
        <v>1</v>
      </c>
      <c r="AQ571" t="s">
        <v>10751</v>
      </c>
      <c r="AR571" t="s">
        <v>10751</v>
      </c>
      <c r="AS571" t="s">
        <v>10751</v>
      </c>
      <c r="AT571" t="s">
        <v>10751</v>
      </c>
      <c r="AU571" t="s">
        <v>10751</v>
      </c>
      <c r="AV571">
        <v>3.4</v>
      </c>
      <c r="AW571" t="s">
        <v>10751</v>
      </c>
      <c r="AX571">
        <v>7.2</v>
      </c>
      <c r="AY571">
        <v>1</v>
      </c>
      <c r="AZ571" t="s">
        <v>10751</v>
      </c>
      <c r="BA571" t="s">
        <v>10751</v>
      </c>
      <c r="BB571" t="s">
        <v>10751</v>
      </c>
      <c r="BC571" t="s">
        <v>10751</v>
      </c>
      <c r="BD571" t="s">
        <v>10751</v>
      </c>
    </row>
    <row r="572" spans="1:56">
      <c r="A572" t="s">
        <v>10753</v>
      </c>
      <c r="B572">
        <v>3500</v>
      </c>
      <c r="C572">
        <v>1981</v>
      </c>
      <c r="D572">
        <v>2</v>
      </c>
      <c r="E572">
        <v>1.74E-4</v>
      </c>
      <c r="F572">
        <v>17.241230000000002</v>
      </c>
      <c r="H572">
        <v>14.70016</v>
      </c>
      <c r="I572">
        <f t="shared" si="15"/>
        <v>2.55782784E-3</v>
      </c>
      <c r="K572">
        <v>13.3408</v>
      </c>
      <c r="L572">
        <v>16.791319999999999</v>
      </c>
      <c r="M572">
        <v>604.55137999999999</v>
      </c>
      <c r="N572">
        <v>666.15209000000004</v>
      </c>
      <c r="O572">
        <v>529.26162999999997</v>
      </c>
      <c r="P572" t="s">
        <v>10751</v>
      </c>
      <c r="Q572">
        <v>304</v>
      </c>
      <c r="R572">
        <v>130</v>
      </c>
      <c r="S572">
        <v>13.3811</v>
      </c>
      <c r="T572">
        <v>0.42763200000000001</v>
      </c>
      <c r="U572">
        <v>3.7143000000000002E-2</v>
      </c>
      <c r="V572">
        <v>25.73</v>
      </c>
      <c r="W572" t="s">
        <v>10751</v>
      </c>
      <c r="X572">
        <v>1</v>
      </c>
      <c r="Y572" t="s">
        <v>10751</v>
      </c>
      <c r="Z572">
        <v>0.76800000000000002</v>
      </c>
      <c r="AA572" t="s">
        <v>10751</v>
      </c>
      <c r="AB572">
        <v>0.23200000000000001</v>
      </c>
      <c r="AC572" t="s">
        <v>10751</v>
      </c>
      <c r="AD572" t="s">
        <v>10751</v>
      </c>
      <c r="AE572">
        <v>1</v>
      </c>
      <c r="AF572" t="s">
        <v>10751</v>
      </c>
      <c r="AG572" t="s">
        <v>10751</v>
      </c>
      <c r="AH572" t="s">
        <v>10751</v>
      </c>
      <c r="AI572" t="s">
        <v>10751</v>
      </c>
      <c r="AJ572" t="s">
        <v>10751</v>
      </c>
      <c r="AK572" t="s">
        <v>10751</v>
      </c>
      <c r="AL572" t="s">
        <v>10751</v>
      </c>
      <c r="AM572" t="s">
        <v>10751</v>
      </c>
      <c r="AN572" t="s">
        <v>10751</v>
      </c>
      <c r="AO572" t="s">
        <v>10751</v>
      </c>
      <c r="AP572">
        <v>1</v>
      </c>
      <c r="AQ572" t="s">
        <v>10751</v>
      </c>
      <c r="AR572" t="s">
        <v>10751</v>
      </c>
      <c r="AS572" t="s">
        <v>10751</v>
      </c>
      <c r="AT572" t="s">
        <v>10751</v>
      </c>
      <c r="AU572" t="s">
        <v>10751</v>
      </c>
      <c r="AV572">
        <v>3.8</v>
      </c>
      <c r="AW572" t="s">
        <v>10751</v>
      </c>
      <c r="AX572">
        <v>8</v>
      </c>
      <c r="AY572">
        <v>1</v>
      </c>
      <c r="AZ572" t="s">
        <v>10751</v>
      </c>
      <c r="BA572" t="s">
        <v>10751</v>
      </c>
      <c r="BB572" t="s">
        <v>10751</v>
      </c>
      <c r="BC572" t="s">
        <v>10751</v>
      </c>
      <c r="BD572" t="s">
        <v>10751</v>
      </c>
    </row>
    <row r="573" spans="1:56">
      <c r="A573" t="s">
        <v>10753</v>
      </c>
      <c r="B573">
        <v>3500</v>
      </c>
      <c r="C573">
        <v>1982</v>
      </c>
      <c r="D573" t="s">
        <v>10751</v>
      </c>
      <c r="E573" t="s">
        <v>10751</v>
      </c>
      <c r="F573" t="s">
        <v>10751</v>
      </c>
      <c r="H573" t="s">
        <v>10751</v>
      </c>
      <c r="I573" t="str">
        <f t="shared" si="15"/>
        <v/>
      </c>
      <c r="K573" t="s">
        <v>10751</v>
      </c>
      <c r="L573" t="s">
        <v>10751</v>
      </c>
      <c r="M573" t="s">
        <v>10751</v>
      </c>
      <c r="N573" t="s">
        <v>10751</v>
      </c>
      <c r="O573" t="s">
        <v>10751</v>
      </c>
      <c r="P573" t="s">
        <v>10751</v>
      </c>
      <c r="Q573" t="s">
        <v>10751</v>
      </c>
      <c r="R573" t="s">
        <v>10751</v>
      </c>
      <c r="S573" t="s">
        <v>10751</v>
      </c>
      <c r="T573" t="s">
        <v>10751</v>
      </c>
      <c r="U573" t="s">
        <v>10751</v>
      </c>
      <c r="V573" t="s">
        <v>10751</v>
      </c>
      <c r="W573" t="s">
        <v>10751</v>
      </c>
      <c r="X573" t="s">
        <v>10751</v>
      </c>
      <c r="Y573" t="s">
        <v>10751</v>
      </c>
      <c r="Z573" t="s">
        <v>10751</v>
      </c>
      <c r="AA573" t="s">
        <v>10751</v>
      </c>
      <c r="AB573" t="s">
        <v>10751</v>
      </c>
      <c r="AC573" t="s">
        <v>10751</v>
      </c>
      <c r="AD573" t="s">
        <v>10751</v>
      </c>
      <c r="AE573" t="s">
        <v>10751</v>
      </c>
      <c r="AF573" t="s">
        <v>10751</v>
      </c>
      <c r="AG573" t="s">
        <v>10751</v>
      </c>
      <c r="AH573" t="s">
        <v>10751</v>
      </c>
      <c r="AI573" t="s">
        <v>10751</v>
      </c>
      <c r="AJ573" t="s">
        <v>10751</v>
      </c>
      <c r="AK573" t="s">
        <v>10751</v>
      </c>
      <c r="AL573" t="s">
        <v>10751</v>
      </c>
      <c r="AM573" t="s">
        <v>10751</v>
      </c>
      <c r="AN573" t="s">
        <v>10751</v>
      </c>
      <c r="AO573" t="s">
        <v>10751</v>
      </c>
      <c r="AP573" t="s">
        <v>10751</v>
      </c>
      <c r="AQ573" t="s">
        <v>10751</v>
      </c>
      <c r="AR573" t="s">
        <v>10751</v>
      </c>
      <c r="AS573" t="s">
        <v>10751</v>
      </c>
      <c r="AT573" t="s">
        <v>10751</v>
      </c>
      <c r="AU573" t="s">
        <v>10751</v>
      </c>
      <c r="AV573" t="s">
        <v>10751</v>
      </c>
      <c r="AW573" t="s">
        <v>10751</v>
      </c>
      <c r="AX573" t="s">
        <v>10751</v>
      </c>
      <c r="AY573" t="s">
        <v>10751</v>
      </c>
      <c r="AZ573" t="s">
        <v>10751</v>
      </c>
      <c r="BA573" t="s">
        <v>10751</v>
      </c>
      <c r="BB573" t="s">
        <v>10751</v>
      </c>
      <c r="BC573" t="s">
        <v>10751</v>
      </c>
      <c r="BD573" t="s">
        <v>10751</v>
      </c>
    </row>
    <row r="574" spans="1:56">
      <c r="A574" t="s">
        <v>10753</v>
      </c>
      <c r="B574">
        <v>3500</v>
      </c>
      <c r="C574">
        <v>1983</v>
      </c>
      <c r="D574">
        <v>13</v>
      </c>
      <c r="E574">
        <v>1.2620000000000001E-3</v>
      </c>
      <c r="F574">
        <v>23.383199999999999</v>
      </c>
      <c r="H574">
        <v>19.946750000000002</v>
      </c>
      <c r="I574">
        <f t="shared" si="15"/>
        <v>2.5172798500000003E-2</v>
      </c>
      <c r="K574">
        <v>18.04121</v>
      </c>
      <c r="L574">
        <v>22.903420000000001</v>
      </c>
      <c r="M574">
        <v>445.53620999999998</v>
      </c>
      <c r="N574">
        <v>492.59433999999999</v>
      </c>
      <c r="O574">
        <v>388.02071000000001</v>
      </c>
      <c r="P574" t="s">
        <v>10751</v>
      </c>
      <c r="Q574">
        <v>166.1301</v>
      </c>
      <c r="R574">
        <v>107.36920000000001</v>
      </c>
      <c r="S574">
        <v>15.0014</v>
      </c>
      <c r="T574">
        <v>0.64920599999999995</v>
      </c>
      <c r="U574">
        <v>3.0676999999999999E-2</v>
      </c>
      <c r="V574">
        <v>34.968000000000004</v>
      </c>
      <c r="W574" t="s">
        <v>10751</v>
      </c>
      <c r="X574">
        <v>1</v>
      </c>
      <c r="Y574" t="s">
        <v>10751</v>
      </c>
      <c r="Z574">
        <v>1</v>
      </c>
      <c r="AA574" t="s">
        <v>10751</v>
      </c>
      <c r="AB574" t="s">
        <v>10751</v>
      </c>
      <c r="AC574" t="s">
        <v>10751</v>
      </c>
      <c r="AD574" t="s">
        <v>10751</v>
      </c>
      <c r="AE574">
        <v>1</v>
      </c>
      <c r="AF574" t="s">
        <v>10751</v>
      </c>
      <c r="AG574" t="s">
        <v>10751</v>
      </c>
      <c r="AH574" t="s">
        <v>10751</v>
      </c>
      <c r="AI574" t="s">
        <v>10751</v>
      </c>
      <c r="AJ574" t="s">
        <v>10751</v>
      </c>
      <c r="AK574" t="s">
        <v>10751</v>
      </c>
      <c r="AL574" t="s">
        <v>10751</v>
      </c>
      <c r="AM574" t="s">
        <v>10751</v>
      </c>
      <c r="AN574" t="s">
        <v>10751</v>
      </c>
      <c r="AO574" t="s">
        <v>10751</v>
      </c>
      <c r="AP574">
        <v>1</v>
      </c>
      <c r="AQ574" t="s">
        <v>10751</v>
      </c>
      <c r="AR574" t="s">
        <v>10751</v>
      </c>
      <c r="AS574" t="s">
        <v>10751</v>
      </c>
      <c r="AT574" t="s">
        <v>10751</v>
      </c>
      <c r="AU574" t="s">
        <v>10751</v>
      </c>
      <c r="AV574">
        <v>4.5</v>
      </c>
      <c r="AW574" t="s">
        <v>10751</v>
      </c>
      <c r="AX574">
        <v>5.6</v>
      </c>
      <c r="AY574">
        <v>0.48199999999999998</v>
      </c>
      <c r="AZ574">
        <v>0.51800000000000002</v>
      </c>
      <c r="BA574" t="s">
        <v>10751</v>
      </c>
      <c r="BB574" t="s">
        <v>10751</v>
      </c>
      <c r="BC574" t="s">
        <v>10751</v>
      </c>
      <c r="BD574" t="s">
        <v>10751</v>
      </c>
    </row>
    <row r="575" spans="1:56">
      <c r="A575" t="s">
        <v>10753</v>
      </c>
      <c r="B575">
        <v>3500</v>
      </c>
      <c r="C575">
        <v>1984</v>
      </c>
      <c r="D575">
        <v>173</v>
      </c>
      <c r="E575">
        <v>1.2322E-2</v>
      </c>
      <c r="F575">
        <v>21.312629999999999</v>
      </c>
      <c r="H575">
        <v>18.127829999999999</v>
      </c>
      <c r="I575">
        <f t="shared" si="15"/>
        <v>0.22337112126</v>
      </c>
      <c r="K575">
        <v>16.943169999999999</v>
      </c>
      <c r="L575">
        <v>19.821729999999999</v>
      </c>
      <c r="M575">
        <v>490.24079999999998</v>
      </c>
      <c r="N575">
        <v>524.51808000000005</v>
      </c>
      <c r="O575">
        <v>448.34634</v>
      </c>
      <c r="P575" t="s">
        <v>10751</v>
      </c>
      <c r="Q575">
        <v>166.56780000000001</v>
      </c>
      <c r="R575">
        <v>102.19070000000001</v>
      </c>
      <c r="S575">
        <v>16.415600000000001</v>
      </c>
      <c r="T575">
        <v>0.61509999999999998</v>
      </c>
      <c r="U575">
        <v>2.9197000000000001E-2</v>
      </c>
      <c r="V575">
        <v>31.810770000000002</v>
      </c>
      <c r="W575" t="s">
        <v>10751</v>
      </c>
      <c r="X575">
        <v>1</v>
      </c>
      <c r="Y575" t="s">
        <v>10751</v>
      </c>
      <c r="Z575">
        <v>0.36299999999999999</v>
      </c>
      <c r="AA575">
        <v>0.441</v>
      </c>
      <c r="AB575">
        <v>0.19600000000000001</v>
      </c>
      <c r="AC575" t="s">
        <v>10751</v>
      </c>
      <c r="AD575" t="s">
        <v>10751</v>
      </c>
      <c r="AE575">
        <v>1</v>
      </c>
      <c r="AF575" t="s">
        <v>10751</v>
      </c>
      <c r="AG575" t="s">
        <v>10751</v>
      </c>
      <c r="AH575" t="s">
        <v>10751</v>
      </c>
      <c r="AI575" t="s">
        <v>10751</v>
      </c>
      <c r="AJ575" t="s">
        <v>10751</v>
      </c>
      <c r="AK575" t="s">
        <v>10751</v>
      </c>
      <c r="AL575" t="s">
        <v>10751</v>
      </c>
      <c r="AM575" t="s">
        <v>10751</v>
      </c>
      <c r="AN575" t="s">
        <v>10751</v>
      </c>
      <c r="AO575" t="s">
        <v>10751</v>
      </c>
      <c r="AP575">
        <v>1</v>
      </c>
      <c r="AQ575" t="s">
        <v>10751</v>
      </c>
      <c r="AR575" t="s">
        <v>10751</v>
      </c>
      <c r="AS575" t="s">
        <v>10751</v>
      </c>
      <c r="AT575" t="s">
        <v>10751</v>
      </c>
      <c r="AU575" t="s">
        <v>10751</v>
      </c>
      <c r="AV575">
        <v>3.6</v>
      </c>
      <c r="AW575" t="s">
        <v>10751</v>
      </c>
      <c r="AX575">
        <v>5.7</v>
      </c>
      <c r="AY575">
        <v>0.76600000000000001</v>
      </c>
      <c r="AZ575">
        <v>0.23400000000000001</v>
      </c>
      <c r="BA575" t="s">
        <v>10751</v>
      </c>
      <c r="BB575" t="s">
        <v>10751</v>
      </c>
      <c r="BC575" t="s">
        <v>10751</v>
      </c>
      <c r="BD575" t="s">
        <v>10751</v>
      </c>
    </row>
    <row r="576" spans="1:56">
      <c r="A576" t="s">
        <v>10753</v>
      </c>
      <c r="B576">
        <v>3500</v>
      </c>
      <c r="C576">
        <v>1985</v>
      </c>
      <c r="D576">
        <v>237</v>
      </c>
      <c r="E576">
        <v>1.6383000000000002E-2</v>
      </c>
      <c r="F576">
        <v>21.784970000000001</v>
      </c>
      <c r="H576">
        <v>18.552849999999999</v>
      </c>
      <c r="I576">
        <f t="shared" si="15"/>
        <v>0.30395134155000003</v>
      </c>
      <c r="K576">
        <v>17.088830000000002</v>
      </c>
      <c r="L576">
        <v>20.7227</v>
      </c>
      <c r="M576">
        <v>479.25598000000002</v>
      </c>
      <c r="N576">
        <v>520.29551000000004</v>
      </c>
      <c r="O576">
        <v>429.09656000000001</v>
      </c>
      <c r="P576" t="s">
        <v>10751</v>
      </c>
      <c r="Q576">
        <v>165.23509999999999</v>
      </c>
      <c r="R576">
        <v>103.0611</v>
      </c>
      <c r="S576">
        <v>15.7393</v>
      </c>
      <c r="T576">
        <v>0.628714</v>
      </c>
      <c r="U576">
        <v>2.9446E-2</v>
      </c>
      <c r="V576">
        <v>32.680889999999998</v>
      </c>
      <c r="W576" t="s">
        <v>10751</v>
      </c>
      <c r="X576">
        <v>1</v>
      </c>
      <c r="Y576" t="s">
        <v>10751</v>
      </c>
      <c r="Z576">
        <v>0.52200000000000002</v>
      </c>
      <c r="AA576">
        <v>6.0000000000000001E-3</v>
      </c>
      <c r="AB576">
        <v>0.47299999999999998</v>
      </c>
      <c r="AC576" t="s">
        <v>10751</v>
      </c>
      <c r="AD576" t="s">
        <v>10751</v>
      </c>
      <c r="AE576">
        <v>0.88500000000000001</v>
      </c>
      <c r="AF576" t="s">
        <v>10751</v>
      </c>
      <c r="AG576">
        <v>8.1000000000000003E-2</v>
      </c>
      <c r="AH576">
        <v>2.8000000000000001E-2</v>
      </c>
      <c r="AI576">
        <v>5.0000000000000001E-3</v>
      </c>
      <c r="AJ576">
        <v>5.0000000000000001E-3</v>
      </c>
      <c r="AK576" t="s">
        <v>10751</v>
      </c>
      <c r="AL576" t="s">
        <v>10751</v>
      </c>
      <c r="AM576" t="s">
        <v>10751</v>
      </c>
      <c r="AN576" t="s">
        <v>10751</v>
      </c>
      <c r="AO576" t="s">
        <v>10751</v>
      </c>
      <c r="AP576">
        <v>0.995</v>
      </c>
      <c r="AQ576" t="s">
        <v>10751</v>
      </c>
      <c r="AR576" t="s">
        <v>10751</v>
      </c>
      <c r="AS576" t="s">
        <v>10751</v>
      </c>
      <c r="AT576" t="s">
        <v>10751</v>
      </c>
      <c r="AU576" t="s">
        <v>10751</v>
      </c>
      <c r="AV576">
        <v>4.2</v>
      </c>
      <c r="AW576" t="s">
        <v>10751</v>
      </c>
      <c r="AX576">
        <v>5.5</v>
      </c>
      <c r="AY576">
        <v>0.59399999999999997</v>
      </c>
      <c r="AZ576">
        <v>0.40600000000000003</v>
      </c>
      <c r="BA576" t="s">
        <v>10751</v>
      </c>
      <c r="BB576" t="s">
        <v>10751</v>
      </c>
      <c r="BC576" t="s">
        <v>10751</v>
      </c>
      <c r="BD576" t="s">
        <v>10751</v>
      </c>
    </row>
    <row r="577" spans="1:56">
      <c r="A577" t="s">
        <v>10753</v>
      </c>
      <c r="B577">
        <v>3500</v>
      </c>
      <c r="C577">
        <v>1986</v>
      </c>
      <c r="D577">
        <v>316</v>
      </c>
      <c r="E577">
        <v>2.0580999999999999E-2</v>
      </c>
      <c r="F577">
        <v>21.813590000000001</v>
      </c>
      <c r="H577">
        <v>18.501259999999998</v>
      </c>
      <c r="I577">
        <f t="shared" si="15"/>
        <v>0.38077443205999995</v>
      </c>
      <c r="K577">
        <v>17.145969999999998</v>
      </c>
      <c r="L577">
        <v>20.4222</v>
      </c>
      <c r="M577">
        <v>480.37824999999998</v>
      </c>
      <c r="N577">
        <v>518.34684000000004</v>
      </c>
      <c r="O577">
        <v>435.19630999999998</v>
      </c>
      <c r="P577" t="s">
        <v>10751</v>
      </c>
      <c r="Q577">
        <v>171.17150000000001</v>
      </c>
      <c r="R577">
        <v>119.2158</v>
      </c>
      <c r="S577">
        <v>13.625299999999999</v>
      </c>
      <c r="T577">
        <v>0.70513899999999996</v>
      </c>
      <c r="U577">
        <v>3.4062000000000002E-2</v>
      </c>
      <c r="V577">
        <v>32.549190000000003</v>
      </c>
      <c r="W577" t="s">
        <v>10751</v>
      </c>
      <c r="X577">
        <v>1</v>
      </c>
      <c r="Y577" t="s">
        <v>10751</v>
      </c>
      <c r="Z577">
        <v>0.55600000000000005</v>
      </c>
      <c r="AA577">
        <v>1.2999999999999999E-2</v>
      </c>
      <c r="AB577">
        <v>0.43099999999999999</v>
      </c>
      <c r="AC577" t="s">
        <v>10751</v>
      </c>
      <c r="AD577" t="s">
        <v>10751</v>
      </c>
      <c r="AE577">
        <v>0.54400000000000004</v>
      </c>
      <c r="AF577" t="s">
        <v>10751</v>
      </c>
      <c r="AG577">
        <v>0.34799999999999998</v>
      </c>
      <c r="AH577">
        <v>0.107</v>
      </c>
      <c r="AI577">
        <v>1E-3</v>
      </c>
      <c r="AJ577">
        <v>1E-3</v>
      </c>
      <c r="AK577" t="s">
        <v>10751</v>
      </c>
      <c r="AL577" t="s">
        <v>10751</v>
      </c>
      <c r="AM577" t="s">
        <v>10751</v>
      </c>
      <c r="AN577" t="s">
        <v>10751</v>
      </c>
      <c r="AO577" t="s">
        <v>10751</v>
      </c>
      <c r="AP577">
        <v>0.999</v>
      </c>
      <c r="AQ577" t="s">
        <v>10751</v>
      </c>
      <c r="AR577" t="s">
        <v>10751</v>
      </c>
      <c r="AS577" t="s">
        <v>10751</v>
      </c>
      <c r="AT577" t="s">
        <v>10751</v>
      </c>
      <c r="AU577" t="s">
        <v>10751</v>
      </c>
      <c r="AV577">
        <v>4.3</v>
      </c>
      <c r="AW577" t="s">
        <v>10751</v>
      </c>
      <c r="AX577">
        <v>5.4</v>
      </c>
      <c r="AY577">
        <v>0.49099999999999999</v>
      </c>
      <c r="AZ577">
        <v>0.50900000000000001</v>
      </c>
      <c r="BA577" t="s">
        <v>10751</v>
      </c>
      <c r="BB577" t="s">
        <v>10751</v>
      </c>
      <c r="BC577" t="s">
        <v>10751</v>
      </c>
      <c r="BD577" t="s">
        <v>10751</v>
      </c>
    </row>
    <row r="578" spans="1:56">
      <c r="A578" t="s">
        <v>10753</v>
      </c>
      <c r="B578">
        <v>3500</v>
      </c>
      <c r="C578">
        <v>1987</v>
      </c>
      <c r="D578">
        <v>336</v>
      </c>
      <c r="E578">
        <v>2.2620999999999999E-2</v>
      </c>
      <c r="F578">
        <v>22.220870000000001</v>
      </c>
      <c r="H578">
        <v>18.805250000000001</v>
      </c>
      <c r="I578">
        <f t="shared" si="15"/>
        <v>0.42539356025000002</v>
      </c>
      <c r="K578">
        <v>17.177420000000001</v>
      </c>
      <c r="L578">
        <v>21.128430000000002</v>
      </c>
      <c r="M578">
        <v>472.59831000000003</v>
      </c>
      <c r="N578">
        <v>517.38297</v>
      </c>
      <c r="O578">
        <v>420.6354</v>
      </c>
      <c r="P578" t="s">
        <v>10751</v>
      </c>
      <c r="Q578">
        <v>194.65280000000001</v>
      </c>
      <c r="R578">
        <v>134.7269</v>
      </c>
      <c r="S578">
        <v>12.6929</v>
      </c>
      <c r="T578">
        <v>0.70521800000000001</v>
      </c>
      <c r="U578">
        <v>3.8492999999999999E-2</v>
      </c>
      <c r="V578">
        <v>33.046019999999999</v>
      </c>
      <c r="W578" t="s">
        <v>10751</v>
      </c>
      <c r="X578">
        <v>1</v>
      </c>
      <c r="Y578" t="s">
        <v>10751</v>
      </c>
      <c r="Z578">
        <v>0.55100000000000005</v>
      </c>
      <c r="AA578">
        <v>7.1999999999999995E-2</v>
      </c>
      <c r="AB578">
        <v>0.377</v>
      </c>
      <c r="AC578" t="s">
        <v>10751</v>
      </c>
      <c r="AD578" t="s">
        <v>10751</v>
      </c>
      <c r="AE578">
        <v>0.29699999999999999</v>
      </c>
      <c r="AF578" t="s">
        <v>10751</v>
      </c>
      <c r="AG578">
        <v>0.63600000000000001</v>
      </c>
      <c r="AH578">
        <v>6.7000000000000004E-2</v>
      </c>
      <c r="AI578">
        <v>0</v>
      </c>
      <c r="AJ578">
        <v>0</v>
      </c>
      <c r="AK578" t="s">
        <v>10751</v>
      </c>
      <c r="AL578" t="s">
        <v>10751</v>
      </c>
      <c r="AM578" t="s">
        <v>10751</v>
      </c>
      <c r="AN578" t="s">
        <v>10751</v>
      </c>
      <c r="AO578" t="s">
        <v>10751</v>
      </c>
      <c r="AP578">
        <v>1</v>
      </c>
      <c r="AQ578" t="s">
        <v>10751</v>
      </c>
      <c r="AR578" t="s">
        <v>10751</v>
      </c>
      <c r="AS578" t="s">
        <v>10751</v>
      </c>
      <c r="AT578" t="s">
        <v>10751</v>
      </c>
      <c r="AU578" t="s">
        <v>10751</v>
      </c>
      <c r="AV578">
        <v>4.5</v>
      </c>
      <c r="AW578" t="s">
        <v>10751</v>
      </c>
      <c r="AX578">
        <v>5.3</v>
      </c>
      <c r="AY578">
        <v>0.47</v>
      </c>
      <c r="AZ578">
        <v>0.53</v>
      </c>
      <c r="BA578" t="s">
        <v>10751</v>
      </c>
      <c r="BB578" t="s">
        <v>10751</v>
      </c>
      <c r="BC578" t="s">
        <v>10751</v>
      </c>
      <c r="BD578" t="s">
        <v>10751</v>
      </c>
    </row>
    <row r="579" spans="1:56">
      <c r="A579" t="s">
        <v>10753</v>
      </c>
      <c r="B579">
        <v>3500</v>
      </c>
      <c r="C579">
        <v>1988</v>
      </c>
      <c r="D579">
        <v>305</v>
      </c>
      <c r="E579">
        <v>1.993E-2</v>
      </c>
      <c r="F579">
        <v>20.92033</v>
      </c>
      <c r="H579">
        <v>17.671589999999998</v>
      </c>
      <c r="I579">
        <f t="shared" si="15"/>
        <v>0.35219478869999998</v>
      </c>
      <c r="K579">
        <v>15.92545</v>
      </c>
      <c r="L579">
        <v>20.176780000000001</v>
      </c>
      <c r="M579">
        <v>502.89756999999997</v>
      </c>
      <c r="N579">
        <v>558.03765999999996</v>
      </c>
      <c r="O579">
        <v>440.45668999999998</v>
      </c>
      <c r="P579" t="s">
        <v>10751</v>
      </c>
      <c r="Q579">
        <v>213.476</v>
      </c>
      <c r="R579">
        <v>149.34030000000001</v>
      </c>
      <c r="S579">
        <v>12.028499999999999</v>
      </c>
      <c r="T579">
        <v>0.709484</v>
      </c>
      <c r="U579">
        <v>4.2668999999999999E-2</v>
      </c>
      <c r="V579">
        <v>31.053509999999999</v>
      </c>
      <c r="W579" t="s">
        <v>10751</v>
      </c>
      <c r="X579">
        <v>1</v>
      </c>
      <c r="Y579" t="s">
        <v>10751</v>
      </c>
      <c r="Z579">
        <v>0.374</v>
      </c>
      <c r="AA579">
        <v>5.0999999999999997E-2</v>
      </c>
      <c r="AB579">
        <v>0.57499999999999996</v>
      </c>
      <c r="AC579" t="s">
        <v>10751</v>
      </c>
      <c r="AD579" t="s">
        <v>10751</v>
      </c>
      <c r="AE579">
        <v>0.16200000000000001</v>
      </c>
      <c r="AF579" t="s">
        <v>10751</v>
      </c>
      <c r="AG579">
        <v>0.83199999999999996</v>
      </c>
      <c r="AH579">
        <v>6.0000000000000001E-3</v>
      </c>
      <c r="AI579" t="s">
        <v>10751</v>
      </c>
      <c r="AJ579" t="s">
        <v>10751</v>
      </c>
      <c r="AK579" t="s">
        <v>10751</v>
      </c>
      <c r="AL579" t="s">
        <v>10751</v>
      </c>
      <c r="AM579" t="s">
        <v>10751</v>
      </c>
      <c r="AN579" t="s">
        <v>10751</v>
      </c>
      <c r="AO579" t="s">
        <v>10751</v>
      </c>
      <c r="AP579">
        <v>1</v>
      </c>
      <c r="AQ579" t="s">
        <v>10751</v>
      </c>
      <c r="AR579" t="s">
        <v>10751</v>
      </c>
      <c r="AS579" t="s">
        <v>10751</v>
      </c>
      <c r="AT579" t="s">
        <v>10751</v>
      </c>
      <c r="AU579" t="s">
        <v>10751</v>
      </c>
      <c r="AV579">
        <v>4.3</v>
      </c>
      <c r="AW579" t="s">
        <v>10751</v>
      </c>
      <c r="AX579">
        <v>5.8</v>
      </c>
      <c r="AY579">
        <v>0.629</v>
      </c>
      <c r="AZ579">
        <v>0.371</v>
      </c>
      <c r="BA579" t="s">
        <v>10751</v>
      </c>
      <c r="BB579" t="s">
        <v>10751</v>
      </c>
      <c r="BC579" t="s">
        <v>10751</v>
      </c>
      <c r="BD579" t="s">
        <v>10751</v>
      </c>
    </row>
    <row r="580" spans="1:56">
      <c r="A580" t="s">
        <v>10753</v>
      </c>
      <c r="B580">
        <v>3500</v>
      </c>
      <c r="C580">
        <v>1989</v>
      </c>
      <c r="D580">
        <v>189</v>
      </c>
      <c r="E580">
        <v>1.3093E-2</v>
      </c>
      <c r="F580">
        <v>20.255089999999999</v>
      </c>
      <c r="H580">
        <v>17.049939999999999</v>
      </c>
      <c r="I580">
        <f t="shared" si="15"/>
        <v>0.22323486442000001</v>
      </c>
      <c r="K580">
        <v>15.42496</v>
      </c>
      <c r="L580">
        <v>19.293579999999999</v>
      </c>
      <c r="M580">
        <v>521.23338000000001</v>
      </c>
      <c r="N580">
        <v>576.14400999999998</v>
      </c>
      <c r="O580">
        <v>460.61961000000002</v>
      </c>
      <c r="P580" t="s">
        <v>10751</v>
      </c>
      <c r="Q580">
        <v>241.76310000000001</v>
      </c>
      <c r="R580">
        <v>162.36490000000001</v>
      </c>
      <c r="S580">
        <v>11.0191</v>
      </c>
      <c r="T580">
        <v>0.67552599999999996</v>
      </c>
      <c r="U580">
        <v>4.6390000000000001E-2</v>
      </c>
      <c r="V580">
        <v>29.883120000000002</v>
      </c>
      <c r="W580" t="s">
        <v>10751</v>
      </c>
      <c r="X580">
        <v>1</v>
      </c>
      <c r="Y580" t="s">
        <v>10751</v>
      </c>
      <c r="Z580">
        <v>0.26800000000000002</v>
      </c>
      <c r="AA580">
        <v>5.5E-2</v>
      </c>
      <c r="AB580">
        <v>0.67700000000000005</v>
      </c>
      <c r="AC580" t="s">
        <v>10751</v>
      </c>
      <c r="AD580" t="s">
        <v>10751</v>
      </c>
      <c r="AE580">
        <v>0.20499999999999999</v>
      </c>
      <c r="AF580" t="s">
        <v>10751</v>
      </c>
      <c r="AG580">
        <v>0.78900000000000003</v>
      </c>
      <c r="AH580">
        <v>7.0000000000000001E-3</v>
      </c>
      <c r="AI580" t="s">
        <v>10751</v>
      </c>
      <c r="AJ580" t="s">
        <v>10751</v>
      </c>
      <c r="AK580" t="s">
        <v>10751</v>
      </c>
      <c r="AL580" t="s">
        <v>10751</v>
      </c>
      <c r="AM580" t="s">
        <v>10751</v>
      </c>
      <c r="AN580" t="s">
        <v>10751</v>
      </c>
      <c r="AO580" t="s">
        <v>10751</v>
      </c>
      <c r="AP580">
        <v>1</v>
      </c>
      <c r="AQ580" t="s">
        <v>10751</v>
      </c>
      <c r="AR580" t="s">
        <v>10751</v>
      </c>
      <c r="AS580" t="s">
        <v>10751</v>
      </c>
      <c r="AT580" t="s">
        <v>10751</v>
      </c>
      <c r="AU580" t="s">
        <v>10751</v>
      </c>
      <c r="AV580">
        <v>4.2</v>
      </c>
      <c r="AW580" t="s">
        <v>10751</v>
      </c>
      <c r="AX580">
        <v>5.9</v>
      </c>
      <c r="AY580">
        <v>0.73199999999999998</v>
      </c>
      <c r="AZ580">
        <v>0.26800000000000002</v>
      </c>
      <c r="BA580" t="s">
        <v>10751</v>
      </c>
      <c r="BB580" t="s">
        <v>10751</v>
      </c>
      <c r="BC580" t="s">
        <v>10751</v>
      </c>
      <c r="BD580" t="s">
        <v>10751</v>
      </c>
    </row>
    <row r="581" spans="1:56">
      <c r="A581" t="s">
        <v>10753</v>
      </c>
      <c r="B581">
        <v>3500</v>
      </c>
      <c r="C581">
        <v>1990</v>
      </c>
      <c r="D581">
        <v>159</v>
      </c>
      <c r="E581">
        <v>1.2600999999999999E-2</v>
      </c>
      <c r="F581">
        <v>20.478359999999999</v>
      </c>
      <c r="H581">
        <v>17.213370000000001</v>
      </c>
      <c r="I581">
        <f t="shared" si="15"/>
        <v>0.21690567537</v>
      </c>
      <c r="K581">
        <v>15.33225</v>
      </c>
      <c r="L581">
        <v>19.837630000000001</v>
      </c>
      <c r="M581">
        <v>516.28479000000004</v>
      </c>
      <c r="N581">
        <v>579.62797999999998</v>
      </c>
      <c r="O581">
        <v>447.98705000000001</v>
      </c>
      <c r="P581" t="s">
        <v>10751</v>
      </c>
      <c r="Q581">
        <v>241.1602</v>
      </c>
      <c r="R581">
        <v>163.82079999999999</v>
      </c>
      <c r="S581">
        <v>10.282</v>
      </c>
      <c r="T581">
        <v>0.68337400000000004</v>
      </c>
      <c r="U581">
        <v>4.6806E-2</v>
      </c>
      <c r="V581">
        <v>30.16048</v>
      </c>
      <c r="W581" t="s">
        <v>10751</v>
      </c>
      <c r="X581">
        <v>1</v>
      </c>
      <c r="Y581" t="s">
        <v>10751</v>
      </c>
      <c r="Z581">
        <v>0.24399999999999999</v>
      </c>
      <c r="AA581">
        <v>4.5999999999999999E-2</v>
      </c>
      <c r="AB581">
        <v>0.71099999999999997</v>
      </c>
      <c r="AC581" t="s">
        <v>10751</v>
      </c>
      <c r="AD581" t="s">
        <v>10751</v>
      </c>
      <c r="AE581">
        <v>0.16700000000000001</v>
      </c>
      <c r="AF581" t="s">
        <v>10751</v>
      </c>
      <c r="AG581">
        <v>0.82699999999999996</v>
      </c>
      <c r="AH581">
        <v>6.0000000000000001E-3</v>
      </c>
      <c r="AI581" t="s">
        <v>10751</v>
      </c>
      <c r="AJ581" t="s">
        <v>10751</v>
      </c>
      <c r="AK581" t="s">
        <v>10751</v>
      </c>
      <c r="AL581" t="s">
        <v>10751</v>
      </c>
      <c r="AM581" t="s">
        <v>10751</v>
      </c>
      <c r="AN581" t="s">
        <v>10751</v>
      </c>
      <c r="AO581" t="s">
        <v>10751</v>
      </c>
      <c r="AP581">
        <v>1</v>
      </c>
      <c r="AQ581" t="s">
        <v>10751</v>
      </c>
      <c r="AR581" t="s">
        <v>10751</v>
      </c>
      <c r="AS581" t="s">
        <v>10751</v>
      </c>
      <c r="AT581" t="s">
        <v>10751</v>
      </c>
      <c r="AU581" t="s">
        <v>10751</v>
      </c>
      <c r="AV581">
        <v>4.2</v>
      </c>
      <c r="AW581" t="s">
        <v>10751</v>
      </c>
      <c r="AX581">
        <v>5.9</v>
      </c>
      <c r="AY581">
        <v>0.75600000000000001</v>
      </c>
      <c r="AZ581">
        <v>0.24399999999999999</v>
      </c>
      <c r="BA581" t="s">
        <v>10751</v>
      </c>
      <c r="BB581" t="s">
        <v>10751</v>
      </c>
      <c r="BC581" t="s">
        <v>10751</v>
      </c>
      <c r="BD581" t="s">
        <v>10751</v>
      </c>
    </row>
    <row r="582" spans="1:56">
      <c r="A582" t="s">
        <v>10753</v>
      </c>
      <c r="B582">
        <v>3500</v>
      </c>
      <c r="C582">
        <v>1991</v>
      </c>
      <c r="D582">
        <v>138</v>
      </c>
      <c r="E582">
        <v>1.1002E-2</v>
      </c>
      <c r="F582">
        <v>19.803650000000001</v>
      </c>
      <c r="H582">
        <v>16.57469</v>
      </c>
      <c r="I582">
        <f t="shared" si="15"/>
        <v>0.18235473937999999</v>
      </c>
      <c r="K582">
        <v>14.895479999999999</v>
      </c>
      <c r="L582">
        <v>18.801500000000001</v>
      </c>
      <c r="M582">
        <v>536.17888000000005</v>
      </c>
      <c r="N582">
        <v>596.62393999999995</v>
      </c>
      <c r="O582">
        <v>472.67493000000002</v>
      </c>
      <c r="P582" t="s">
        <v>10751</v>
      </c>
      <c r="Q582">
        <v>226.87309999999999</v>
      </c>
      <c r="R582">
        <v>171.57230000000001</v>
      </c>
      <c r="S582">
        <v>9.9404000000000003</v>
      </c>
      <c r="T582">
        <v>0.76261000000000001</v>
      </c>
      <c r="U582">
        <v>4.9021000000000002E-2</v>
      </c>
      <c r="V582">
        <v>29.113409999999998</v>
      </c>
      <c r="W582" t="s">
        <v>10751</v>
      </c>
      <c r="X582">
        <v>1</v>
      </c>
      <c r="Y582" t="s">
        <v>10751</v>
      </c>
      <c r="Z582">
        <v>0.372</v>
      </c>
      <c r="AA582">
        <v>0.05</v>
      </c>
      <c r="AB582">
        <v>0.57799999999999996</v>
      </c>
      <c r="AC582" t="s">
        <v>10751</v>
      </c>
      <c r="AD582" t="s">
        <v>10751</v>
      </c>
      <c r="AE582" t="s">
        <v>10751</v>
      </c>
      <c r="AF582" t="s">
        <v>10751</v>
      </c>
      <c r="AG582">
        <v>1</v>
      </c>
      <c r="AH582" t="s">
        <v>10751</v>
      </c>
      <c r="AI582" t="s">
        <v>10751</v>
      </c>
      <c r="AJ582" t="s">
        <v>10751</v>
      </c>
      <c r="AK582" t="s">
        <v>10751</v>
      </c>
      <c r="AL582" t="s">
        <v>10751</v>
      </c>
      <c r="AM582" t="s">
        <v>10751</v>
      </c>
      <c r="AN582" t="s">
        <v>10751</v>
      </c>
      <c r="AO582" t="s">
        <v>10751</v>
      </c>
      <c r="AP582">
        <v>1</v>
      </c>
      <c r="AQ582" t="s">
        <v>10751</v>
      </c>
      <c r="AR582" t="s">
        <v>10751</v>
      </c>
      <c r="AS582" t="s">
        <v>10751</v>
      </c>
      <c r="AT582" t="s">
        <v>10751</v>
      </c>
      <c r="AU582" t="s">
        <v>10751</v>
      </c>
      <c r="AV582">
        <v>4.3</v>
      </c>
      <c r="AW582" t="s">
        <v>10751</v>
      </c>
      <c r="AX582">
        <v>5.7</v>
      </c>
      <c r="AY582">
        <v>0.628</v>
      </c>
      <c r="AZ582">
        <v>0.372</v>
      </c>
      <c r="BA582" t="s">
        <v>10751</v>
      </c>
      <c r="BB582" t="s">
        <v>10751</v>
      </c>
      <c r="BC582" t="s">
        <v>10751</v>
      </c>
      <c r="BD582" t="s">
        <v>10751</v>
      </c>
    </row>
    <row r="583" spans="1:56">
      <c r="A583" t="s">
        <v>10753</v>
      </c>
      <c r="B583">
        <v>3500</v>
      </c>
      <c r="C583">
        <v>1992</v>
      </c>
      <c r="D583">
        <v>119</v>
      </c>
      <c r="E583">
        <v>9.7710000000000002E-3</v>
      </c>
      <c r="F583">
        <v>19.431840000000001</v>
      </c>
      <c r="H583">
        <v>16.242529999999999</v>
      </c>
      <c r="I583">
        <f t="shared" si="15"/>
        <v>0.15870576063</v>
      </c>
      <c r="K583">
        <v>14.43146</v>
      </c>
      <c r="L583">
        <v>18.644400000000001</v>
      </c>
      <c r="M583">
        <v>547.14365999999995</v>
      </c>
      <c r="N583">
        <v>615.80732</v>
      </c>
      <c r="O583">
        <v>476.65778</v>
      </c>
      <c r="P583" t="s">
        <v>10751</v>
      </c>
      <c r="Q583">
        <v>241.72710000000001</v>
      </c>
      <c r="R583">
        <v>189.8038</v>
      </c>
      <c r="S583">
        <v>9.2022999999999993</v>
      </c>
      <c r="T583">
        <v>0.78524499999999997</v>
      </c>
      <c r="U583">
        <v>5.423E-2</v>
      </c>
      <c r="V583">
        <v>28.54448</v>
      </c>
      <c r="W583" t="s">
        <v>10751</v>
      </c>
      <c r="X583">
        <v>1</v>
      </c>
      <c r="Y583" t="s">
        <v>10751</v>
      </c>
      <c r="Z583">
        <v>0.25</v>
      </c>
      <c r="AA583">
        <v>5.1999999999999998E-2</v>
      </c>
      <c r="AB583">
        <v>0.69799999999999995</v>
      </c>
      <c r="AC583" t="s">
        <v>10751</v>
      </c>
      <c r="AD583" t="s">
        <v>10751</v>
      </c>
      <c r="AE583" t="s">
        <v>10751</v>
      </c>
      <c r="AF583" t="s">
        <v>10751</v>
      </c>
      <c r="AG583">
        <v>1</v>
      </c>
      <c r="AH583" t="s">
        <v>10751</v>
      </c>
      <c r="AI583" t="s">
        <v>10751</v>
      </c>
      <c r="AJ583" t="s">
        <v>10751</v>
      </c>
      <c r="AK583" t="s">
        <v>10751</v>
      </c>
      <c r="AL583" t="s">
        <v>10751</v>
      </c>
      <c r="AM583" t="s">
        <v>10751</v>
      </c>
      <c r="AN583" t="s">
        <v>10751</v>
      </c>
      <c r="AO583" t="s">
        <v>10751</v>
      </c>
      <c r="AP583">
        <v>1</v>
      </c>
      <c r="AQ583" t="s">
        <v>10751</v>
      </c>
      <c r="AR583" t="s">
        <v>10751</v>
      </c>
      <c r="AS583" t="s">
        <v>10751</v>
      </c>
      <c r="AT583" t="s">
        <v>10751</v>
      </c>
      <c r="AU583" t="s">
        <v>10751</v>
      </c>
      <c r="AV583">
        <v>3.8</v>
      </c>
      <c r="AW583" t="s">
        <v>10751</v>
      </c>
      <c r="AX583">
        <v>6</v>
      </c>
      <c r="AY583">
        <v>0.997</v>
      </c>
      <c r="AZ583">
        <v>3.0000000000000001E-3</v>
      </c>
      <c r="BA583" t="s">
        <v>10751</v>
      </c>
      <c r="BB583" t="s">
        <v>10751</v>
      </c>
      <c r="BC583" t="s">
        <v>10751</v>
      </c>
      <c r="BD583" t="s">
        <v>10751</v>
      </c>
    </row>
    <row r="584" spans="1:56">
      <c r="A584" t="s">
        <v>10753</v>
      </c>
      <c r="B584">
        <v>3500</v>
      </c>
      <c r="C584">
        <v>1993</v>
      </c>
      <c r="D584">
        <v>108</v>
      </c>
      <c r="E584">
        <v>8.2019999999999992E-3</v>
      </c>
      <c r="F584">
        <v>19.646699999999999</v>
      </c>
      <c r="H584">
        <v>16.35643</v>
      </c>
      <c r="I584">
        <f t="shared" si="15"/>
        <v>0.13415543885999998</v>
      </c>
      <c r="K584">
        <v>14.555110000000001</v>
      </c>
      <c r="L584">
        <v>18.670069999999999</v>
      </c>
      <c r="M584">
        <v>543.33370000000002</v>
      </c>
      <c r="N584">
        <v>610.57581000000005</v>
      </c>
      <c r="O584">
        <v>476.00252999999998</v>
      </c>
      <c r="P584" t="s">
        <v>10751</v>
      </c>
      <c r="Q584">
        <v>240.08199999999999</v>
      </c>
      <c r="R584">
        <v>188.7491</v>
      </c>
      <c r="S584">
        <v>8.5007999999999999</v>
      </c>
      <c r="T584">
        <v>0.78682399999999997</v>
      </c>
      <c r="U584">
        <v>5.3927999999999997E-2</v>
      </c>
      <c r="V584">
        <v>28.700769999999999</v>
      </c>
      <c r="W584" t="s">
        <v>10751</v>
      </c>
      <c r="X584">
        <v>1</v>
      </c>
      <c r="Y584" t="s">
        <v>10751</v>
      </c>
      <c r="Z584">
        <v>0.35299999999999998</v>
      </c>
      <c r="AA584">
        <v>7.2999999999999995E-2</v>
      </c>
      <c r="AB584">
        <v>0.57299999999999995</v>
      </c>
      <c r="AC584" t="s">
        <v>10751</v>
      </c>
      <c r="AD584" t="s">
        <v>10751</v>
      </c>
      <c r="AE584" t="s">
        <v>10751</v>
      </c>
      <c r="AF584" t="s">
        <v>10751</v>
      </c>
      <c r="AG584">
        <v>1</v>
      </c>
      <c r="AH584" t="s">
        <v>10751</v>
      </c>
      <c r="AI584" t="s">
        <v>10751</v>
      </c>
      <c r="AJ584" t="s">
        <v>10751</v>
      </c>
      <c r="AK584" t="s">
        <v>10751</v>
      </c>
      <c r="AL584" t="s">
        <v>10751</v>
      </c>
      <c r="AM584" t="s">
        <v>10751</v>
      </c>
      <c r="AN584" t="s">
        <v>10751</v>
      </c>
      <c r="AO584" t="s">
        <v>10751</v>
      </c>
      <c r="AP584">
        <v>1</v>
      </c>
      <c r="AQ584" t="s">
        <v>10751</v>
      </c>
      <c r="AR584" t="s">
        <v>10751</v>
      </c>
      <c r="AS584" t="s">
        <v>10751</v>
      </c>
      <c r="AT584" t="s">
        <v>10751</v>
      </c>
      <c r="AU584" t="s">
        <v>10751</v>
      </c>
      <c r="AV584">
        <v>4.3</v>
      </c>
      <c r="AW584" t="s">
        <v>10751</v>
      </c>
      <c r="AX584">
        <v>6</v>
      </c>
      <c r="AY584">
        <v>0.64700000000000002</v>
      </c>
      <c r="AZ584">
        <v>0.35299999999999998</v>
      </c>
      <c r="BA584" t="s">
        <v>10751</v>
      </c>
      <c r="BB584" t="s">
        <v>10751</v>
      </c>
      <c r="BC584" t="s">
        <v>10751</v>
      </c>
      <c r="BD584" t="s">
        <v>10751</v>
      </c>
    </row>
    <row r="585" spans="1:56">
      <c r="A585" t="s">
        <v>10753</v>
      </c>
      <c r="B585">
        <v>3500</v>
      </c>
      <c r="C585">
        <v>1994</v>
      </c>
      <c r="D585">
        <v>106</v>
      </c>
      <c r="E585">
        <v>7.4689999999999999E-3</v>
      </c>
      <c r="F585">
        <v>19.439630000000001</v>
      </c>
      <c r="H585">
        <v>16.130890000000001</v>
      </c>
      <c r="I585">
        <f t="shared" si="15"/>
        <v>0.12048161741000001</v>
      </c>
      <c r="K585">
        <v>14.3658</v>
      </c>
      <c r="L585">
        <v>18.331620000000001</v>
      </c>
      <c r="M585">
        <v>550.9307</v>
      </c>
      <c r="N585">
        <v>618.62183000000005</v>
      </c>
      <c r="O585">
        <v>484.79081000000002</v>
      </c>
      <c r="P585" t="s">
        <v>10751</v>
      </c>
      <c r="Q585">
        <v>240.3929</v>
      </c>
      <c r="R585">
        <v>188.89949999999999</v>
      </c>
      <c r="S585">
        <v>8.4326000000000008</v>
      </c>
      <c r="T585">
        <v>0.78619899999999998</v>
      </c>
      <c r="U585">
        <v>5.3970999999999998E-2</v>
      </c>
      <c r="V585">
        <v>28.26811</v>
      </c>
      <c r="W585" t="s">
        <v>10751</v>
      </c>
      <c r="X585">
        <v>1</v>
      </c>
      <c r="Y585" t="s">
        <v>10751</v>
      </c>
      <c r="Z585">
        <v>0.35699999999999998</v>
      </c>
      <c r="AA585" t="s">
        <v>10751</v>
      </c>
      <c r="AB585">
        <v>0.64300000000000002</v>
      </c>
      <c r="AC585" t="s">
        <v>10751</v>
      </c>
      <c r="AD585" t="s">
        <v>10751</v>
      </c>
      <c r="AE585" t="s">
        <v>10751</v>
      </c>
      <c r="AF585" t="s">
        <v>10751</v>
      </c>
      <c r="AG585">
        <v>1</v>
      </c>
      <c r="AH585" t="s">
        <v>10751</v>
      </c>
      <c r="AI585" t="s">
        <v>10751</v>
      </c>
      <c r="AJ585" t="s">
        <v>10751</v>
      </c>
      <c r="AK585" t="s">
        <v>10751</v>
      </c>
      <c r="AL585" t="s">
        <v>10751</v>
      </c>
      <c r="AM585" t="s">
        <v>10751</v>
      </c>
      <c r="AN585" t="s">
        <v>10751</v>
      </c>
      <c r="AO585" t="s">
        <v>10751</v>
      </c>
      <c r="AP585">
        <v>1</v>
      </c>
      <c r="AQ585" t="s">
        <v>10751</v>
      </c>
      <c r="AR585" t="s">
        <v>10751</v>
      </c>
      <c r="AS585" t="s">
        <v>10751</v>
      </c>
      <c r="AT585" t="s">
        <v>10751</v>
      </c>
      <c r="AU585" t="s">
        <v>10751</v>
      </c>
      <c r="AV585">
        <v>4.3</v>
      </c>
      <c r="AW585" t="s">
        <v>10751</v>
      </c>
      <c r="AX585">
        <v>6</v>
      </c>
      <c r="AY585">
        <v>0.64300000000000002</v>
      </c>
      <c r="AZ585">
        <v>0.35699999999999998</v>
      </c>
      <c r="BA585" t="s">
        <v>10751</v>
      </c>
      <c r="BB585" t="s">
        <v>10751</v>
      </c>
      <c r="BC585" t="s">
        <v>10751</v>
      </c>
      <c r="BD585" t="s">
        <v>10751</v>
      </c>
    </row>
    <row r="586" spans="1:56">
      <c r="A586" t="s">
        <v>10753</v>
      </c>
      <c r="B586">
        <v>3500</v>
      </c>
      <c r="C586">
        <v>1995</v>
      </c>
      <c r="D586">
        <v>119</v>
      </c>
      <c r="E586">
        <v>7.8840000000000004E-3</v>
      </c>
      <c r="F586">
        <v>19.758929999999999</v>
      </c>
      <c r="H586">
        <v>16.36298</v>
      </c>
      <c r="I586">
        <f t="shared" ref="I586:I649" si="16">IFERROR(H586*E586,"")</f>
        <v>0.12900573432000001</v>
      </c>
      <c r="K586">
        <v>14.45438</v>
      </c>
      <c r="L586">
        <v>18.72259</v>
      </c>
      <c r="M586">
        <v>543.11626000000001</v>
      </c>
      <c r="N586">
        <v>614.83096999999998</v>
      </c>
      <c r="O586">
        <v>474.66716000000002</v>
      </c>
      <c r="P586" t="s">
        <v>10751</v>
      </c>
      <c r="Q586">
        <v>230.71549999999999</v>
      </c>
      <c r="R586">
        <v>182.4693</v>
      </c>
      <c r="S586">
        <v>9.0284999999999993</v>
      </c>
      <c r="T586">
        <v>0.79585300000000003</v>
      </c>
      <c r="U586">
        <v>5.2134E-2</v>
      </c>
      <c r="V586">
        <v>28.77488</v>
      </c>
      <c r="W586" t="s">
        <v>10751</v>
      </c>
      <c r="X586">
        <v>1</v>
      </c>
      <c r="Y586" t="s">
        <v>10751</v>
      </c>
      <c r="Z586">
        <v>0.30199999999999999</v>
      </c>
      <c r="AA586" t="s">
        <v>10751</v>
      </c>
      <c r="AB586">
        <v>0.69799999999999995</v>
      </c>
      <c r="AC586" t="s">
        <v>10751</v>
      </c>
      <c r="AD586" t="s">
        <v>10751</v>
      </c>
      <c r="AE586" t="s">
        <v>10751</v>
      </c>
      <c r="AF586" t="s">
        <v>10751</v>
      </c>
      <c r="AG586">
        <v>1</v>
      </c>
      <c r="AH586" t="s">
        <v>10751</v>
      </c>
      <c r="AI586" t="s">
        <v>10751</v>
      </c>
      <c r="AJ586" t="s">
        <v>10751</v>
      </c>
      <c r="AK586" t="s">
        <v>10751</v>
      </c>
      <c r="AL586" t="s">
        <v>10751</v>
      </c>
      <c r="AM586" t="s">
        <v>10751</v>
      </c>
      <c r="AN586" t="s">
        <v>10751</v>
      </c>
      <c r="AO586" t="s">
        <v>10751</v>
      </c>
      <c r="AP586">
        <v>1</v>
      </c>
      <c r="AQ586" t="s">
        <v>10751</v>
      </c>
      <c r="AR586" t="s">
        <v>10751</v>
      </c>
      <c r="AS586" t="s">
        <v>10751</v>
      </c>
      <c r="AT586">
        <v>4.3999999999999997E-2</v>
      </c>
      <c r="AU586" t="s">
        <v>10751</v>
      </c>
      <c r="AV586">
        <v>4.2</v>
      </c>
      <c r="AW586" t="s">
        <v>10751</v>
      </c>
      <c r="AX586">
        <v>5.8</v>
      </c>
      <c r="AY586">
        <v>0.69799999999999995</v>
      </c>
      <c r="AZ586">
        <v>0.30199999999999999</v>
      </c>
      <c r="BA586" t="s">
        <v>10751</v>
      </c>
      <c r="BB586" t="s">
        <v>10751</v>
      </c>
      <c r="BC586" t="s">
        <v>10751</v>
      </c>
      <c r="BD586" t="s">
        <v>10751</v>
      </c>
    </row>
    <row r="587" spans="1:56">
      <c r="A587" t="s">
        <v>10753</v>
      </c>
      <c r="B587">
        <v>3500</v>
      </c>
      <c r="C587">
        <v>1996</v>
      </c>
      <c r="D587">
        <v>147</v>
      </c>
      <c r="E587">
        <v>1.1202999999999999E-2</v>
      </c>
      <c r="F587">
        <v>19.932539999999999</v>
      </c>
      <c r="H587">
        <v>16.46367</v>
      </c>
      <c r="I587">
        <f t="shared" si="16"/>
        <v>0.18444249500999998</v>
      </c>
      <c r="K587">
        <v>14.450900000000001</v>
      </c>
      <c r="L587">
        <v>18.92088</v>
      </c>
      <c r="M587">
        <v>539.79465000000005</v>
      </c>
      <c r="N587">
        <v>614.97882000000004</v>
      </c>
      <c r="O587">
        <v>469.69283000000001</v>
      </c>
      <c r="P587" t="s">
        <v>10751</v>
      </c>
      <c r="Q587">
        <v>235.2277</v>
      </c>
      <c r="R587">
        <v>186.42660000000001</v>
      </c>
      <c r="S587">
        <v>9.3089999999999993</v>
      </c>
      <c r="T587">
        <v>0.79916699999999996</v>
      </c>
      <c r="U587">
        <v>5.3265E-2</v>
      </c>
      <c r="V587">
        <v>28.89077</v>
      </c>
      <c r="W587" t="s">
        <v>10751</v>
      </c>
      <c r="X587">
        <v>1</v>
      </c>
      <c r="Y587" t="s">
        <v>10751</v>
      </c>
      <c r="Z587">
        <v>0.128</v>
      </c>
      <c r="AA587" t="s">
        <v>10751</v>
      </c>
      <c r="AB587">
        <v>0.872</v>
      </c>
      <c r="AC587" t="s">
        <v>10751</v>
      </c>
      <c r="AD587" t="s">
        <v>10751</v>
      </c>
      <c r="AE587" t="s">
        <v>10751</v>
      </c>
      <c r="AF587" t="s">
        <v>10751</v>
      </c>
      <c r="AG587">
        <v>1</v>
      </c>
      <c r="AH587" t="s">
        <v>10751</v>
      </c>
      <c r="AI587" t="s">
        <v>10751</v>
      </c>
      <c r="AJ587" t="s">
        <v>10751</v>
      </c>
      <c r="AK587" t="s">
        <v>10751</v>
      </c>
      <c r="AL587" t="s">
        <v>10751</v>
      </c>
      <c r="AM587" t="s">
        <v>10751</v>
      </c>
      <c r="AN587" t="s">
        <v>10751</v>
      </c>
      <c r="AO587" t="s">
        <v>10751</v>
      </c>
      <c r="AP587">
        <v>1</v>
      </c>
      <c r="AQ587" t="s">
        <v>10751</v>
      </c>
      <c r="AR587" t="s">
        <v>10751</v>
      </c>
      <c r="AS587" t="s">
        <v>10751</v>
      </c>
      <c r="AT587">
        <v>4.5999999999999999E-2</v>
      </c>
      <c r="AU587" t="s">
        <v>10751</v>
      </c>
      <c r="AV587">
        <v>4.0999999999999996</v>
      </c>
      <c r="AW587" t="s">
        <v>10751</v>
      </c>
      <c r="AX587">
        <v>5.9</v>
      </c>
      <c r="AY587">
        <v>0.872</v>
      </c>
      <c r="AZ587">
        <v>0.128</v>
      </c>
      <c r="BA587" t="s">
        <v>10751</v>
      </c>
      <c r="BB587" t="s">
        <v>10751</v>
      </c>
      <c r="BC587" t="s">
        <v>10751</v>
      </c>
      <c r="BD587" t="s">
        <v>10751</v>
      </c>
    </row>
    <row r="588" spans="1:56">
      <c r="A588" t="s">
        <v>10753</v>
      </c>
      <c r="B588">
        <v>3500</v>
      </c>
      <c r="C588">
        <v>1997</v>
      </c>
      <c r="D588">
        <v>297</v>
      </c>
      <c r="E588">
        <v>2.0545000000000001E-2</v>
      </c>
      <c r="F588">
        <v>22.653680000000001</v>
      </c>
      <c r="H588">
        <v>18.444959999999998</v>
      </c>
      <c r="I588">
        <f t="shared" si="16"/>
        <v>0.37895170319999999</v>
      </c>
      <c r="K588">
        <v>16.788869999999999</v>
      </c>
      <c r="L588">
        <v>20.2499</v>
      </c>
      <c r="M588">
        <v>481.81187999999997</v>
      </c>
      <c r="N588">
        <v>529.33862999999997</v>
      </c>
      <c r="O588">
        <v>438.86646000000002</v>
      </c>
      <c r="P588" t="s">
        <v>10751</v>
      </c>
      <c r="Q588">
        <v>174.23689999999999</v>
      </c>
      <c r="R588">
        <v>148.24459999999999</v>
      </c>
      <c r="S588">
        <v>10.9092</v>
      </c>
      <c r="T588">
        <v>0.88017800000000002</v>
      </c>
      <c r="U588">
        <v>4.2355999999999998E-2</v>
      </c>
      <c r="V588">
        <v>32.694560000000003</v>
      </c>
      <c r="W588" t="s">
        <v>10751</v>
      </c>
      <c r="X588">
        <v>0.95699999999999996</v>
      </c>
      <c r="Y588">
        <v>4.2999999999999997E-2</v>
      </c>
      <c r="Z588">
        <v>0.47</v>
      </c>
      <c r="AA588" t="s">
        <v>10751</v>
      </c>
      <c r="AB588">
        <v>0.53</v>
      </c>
      <c r="AC588" t="s">
        <v>10751</v>
      </c>
      <c r="AD588" t="s">
        <v>10751</v>
      </c>
      <c r="AE588" t="s">
        <v>10751</v>
      </c>
      <c r="AF588" t="s">
        <v>10751</v>
      </c>
      <c r="AG588">
        <v>1</v>
      </c>
      <c r="AH588" t="s">
        <v>10751</v>
      </c>
      <c r="AI588" t="s">
        <v>10751</v>
      </c>
      <c r="AJ588" t="s">
        <v>10751</v>
      </c>
      <c r="AK588" t="s">
        <v>10751</v>
      </c>
      <c r="AL588" t="s">
        <v>10751</v>
      </c>
      <c r="AM588" t="s">
        <v>10751</v>
      </c>
      <c r="AN588" t="s">
        <v>10751</v>
      </c>
      <c r="AO588" t="s">
        <v>10751</v>
      </c>
      <c r="AP588">
        <v>1</v>
      </c>
      <c r="AQ588" t="s">
        <v>10751</v>
      </c>
      <c r="AR588" t="s">
        <v>10751</v>
      </c>
      <c r="AS588" t="s">
        <v>10751</v>
      </c>
      <c r="AT588">
        <v>0.46100000000000002</v>
      </c>
      <c r="AU588" t="s">
        <v>10751</v>
      </c>
      <c r="AV588">
        <v>4.4000000000000004</v>
      </c>
      <c r="AW588" t="s">
        <v>10751</v>
      </c>
      <c r="AX588">
        <v>4.7</v>
      </c>
      <c r="AY588">
        <v>0.53</v>
      </c>
      <c r="AZ588">
        <v>0.47</v>
      </c>
      <c r="BA588" t="s">
        <v>10751</v>
      </c>
      <c r="BB588" t="s">
        <v>10751</v>
      </c>
      <c r="BC588" t="s">
        <v>10751</v>
      </c>
      <c r="BD588" t="s">
        <v>10751</v>
      </c>
    </row>
    <row r="589" spans="1:56">
      <c r="A589" t="s">
        <v>10753</v>
      </c>
      <c r="B589">
        <v>3500</v>
      </c>
      <c r="C589">
        <v>1998</v>
      </c>
      <c r="D589">
        <v>293</v>
      </c>
      <c r="E589">
        <v>2.0299999999999999E-2</v>
      </c>
      <c r="F589">
        <v>23.973030000000001</v>
      </c>
      <c r="H589">
        <v>19.41235</v>
      </c>
      <c r="I589">
        <f t="shared" si="16"/>
        <v>0.39407070499999997</v>
      </c>
      <c r="K589">
        <v>17.64781</v>
      </c>
      <c r="L589">
        <v>21.290769999999998</v>
      </c>
      <c r="M589">
        <v>457.80137999999999</v>
      </c>
      <c r="N589">
        <v>503.57515000000001</v>
      </c>
      <c r="O589">
        <v>417.41095000000001</v>
      </c>
      <c r="P589" t="s">
        <v>10751</v>
      </c>
      <c r="Q589">
        <v>159.14080000000001</v>
      </c>
      <c r="R589">
        <v>147.1054</v>
      </c>
      <c r="S589">
        <v>11.409800000000001</v>
      </c>
      <c r="T589">
        <v>0.95667500000000005</v>
      </c>
      <c r="U589">
        <v>4.2029999999999998E-2</v>
      </c>
      <c r="V589">
        <v>34.576999999999998</v>
      </c>
      <c r="W589" t="s">
        <v>10751</v>
      </c>
      <c r="X589">
        <v>0.94399999999999995</v>
      </c>
      <c r="Y589">
        <v>5.6000000000000001E-2</v>
      </c>
      <c r="Z589">
        <v>0.39400000000000002</v>
      </c>
      <c r="AA589" t="s">
        <v>10751</v>
      </c>
      <c r="AB589">
        <v>0.60599999999999998</v>
      </c>
      <c r="AC589" t="s">
        <v>10751</v>
      </c>
      <c r="AD589" t="s">
        <v>10751</v>
      </c>
      <c r="AE589" t="s">
        <v>10751</v>
      </c>
      <c r="AF589" t="s">
        <v>10751</v>
      </c>
      <c r="AG589">
        <v>1</v>
      </c>
      <c r="AH589" t="s">
        <v>10751</v>
      </c>
      <c r="AI589" t="s">
        <v>10751</v>
      </c>
      <c r="AJ589" t="s">
        <v>10751</v>
      </c>
      <c r="AK589" t="s">
        <v>10751</v>
      </c>
      <c r="AL589" t="s">
        <v>10751</v>
      </c>
      <c r="AM589" t="s">
        <v>10751</v>
      </c>
      <c r="AN589" t="s">
        <v>10751</v>
      </c>
      <c r="AO589" t="s">
        <v>10751</v>
      </c>
      <c r="AP589">
        <v>1</v>
      </c>
      <c r="AQ589" t="s">
        <v>10751</v>
      </c>
      <c r="AR589" t="s">
        <v>10751</v>
      </c>
      <c r="AS589" t="s">
        <v>10751</v>
      </c>
      <c r="AT589">
        <v>0.65100000000000002</v>
      </c>
      <c r="AU589" t="s">
        <v>10751</v>
      </c>
      <c r="AV589">
        <v>4.3</v>
      </c>
      <c r="AW589" t="s">
        <v>10751</v>
      </c>
      <c r="AX589">
        <v>4.5</v>
      </c>
      <c r="AY589">
        <v>0.60599999999999998</v>
      </c>
      <c r="AZ589">
        <v>0.39400000000000002</v>
      </c>
      <c r="BA589" t="s">
        <v>10751</v>
      </c>
      <c r="BB589" t="s">
        <v>10751</v>
      </c>
      <c r="BC589" t="s">
        <v>10751</v>
      </c>
      <c r="BD589" t="s">
        <v>10751</v>
      </c>
    </row>
    <row r="590" spans="1:56">
      <c r="A590" t="s">
        <v>10753</v>
      </c>
      <c r="B590">
        <v>3500</v>
      </c>
      <c r="C590">
        <v>1999</v>
      </c>
      <c r="D590">
        <v>258</v>
      </c>
      <c r="E590">
        <v>1.6955000000000001E-2</v>
      </c>
      <c r="F590">
        <v>25.678799999999999</v>
      </c>
      <c r="H590">
        <v>20.635470000000002</v>
      </c>
      <c r="I590">
        <f t="shared" si="16"/>
        <v>0.34987439385000008</v>
      </c>
      <c r="K590">
        <v>18.848459999999999</v>
      </c>
      <c r="L590">
        <v>22.4678</v>
      </c>
      <c r="M590">
        <v>430.66627</v>
      </c>
      <c r="N590">
        <v>471.49752000000001</v>
      </c>
      <c r="O590">
        <v>395.54387000000003</v>
      </c>
      <c r="P590" t="s">
        <v>10751</v>
      </c>
      <c r="Q590">
        <v>135.92910000000001</v>
      </c>
      <c r="R590">
        <v>144.19319999999999</v>
      </c>
      <c r="S590">
        <v>11.606199999999999</v>
      </c>
      <c r="T590">
        <v>1.0759590000000001</v>
      </c>
      <c r="U590">
        <v>4.1197999999999999E-2</v>
      </c>
      <c r="V590">
        <v>36.398240000000001</v>
      </c>
      <c r="W590" t="s">
        <v>10751</v>
      </c>
      <c r="X590">
        <v>1</v>
      </c>
      <c r="Y590">
        <v>0</v>
      </c>
      <c r="Z590">
        <v>0.26300000000000001</v>
      </c>
      <c r="AA590" t="s">
        <v>10751</v>
      </c>
      <c r="AB590">
        <v>0.73699999999999999</v>
      </c>
      <c r="AC590" t="s">
        <v>10751</v>
      </c>
      <c r="AD590" t="s">
        <v>10751</v>
      </c>
      <c r="AE590" t="s">
        <v>10751</v>
      </c>
      <c r="AF590" t="s">
        <v>10751</v>
      </c>
      <c r="AG590">
        <v>1</v>
      </c>
      <c r="AH590" t="s">
        <v>10751</v>
      </c>
      <c r="AI590" t="s">
        <v>10751</v>
      </c>
      <c r="AJ590" t="s">
        <v>10751</v>
      </c>
      <c r="AK590" t="s">
        <v>10751</v>
      </c>
      <c r="AL590" t="s">
        <v>10751</v>
      </c>
      <c r="AM590" t="s">
        <v>10751</v>
      </c>
      <c r="AN590" t="s">
        <v>10751</v>
      </c>
      <c r="AO590" t="s">
        <v>10751</v>
      </c>
      <c r="AP590">
        <v>1</v>
      </c>
      <c r="AQ590" t="s">
        <v>10751</v>
      </c>
      <c r="AR590" t="s">
        <v>10751</v>
      </c>
      <c r="AS590" t="s">
        <v>10751</v>
      </c>
      <c r="AT590">
        <v>0.83199999999999996</v>
      </c>
      <c r="AU590" t="s">
        <v>10751</v>
      </c>
      <c r="AV590">
        <v>4.2</v>
      </c>
      <c r="AW590" t="s">
        <v>10751</v>
      </c>
      <c r="AX590">
        <v>4.2</v>
      </c>
      <c r="AY590">
        <v>0.73699999999999999</v>
      </c>
      <c r="AZ590">
        <v>0.26300000000000001</v>
      </c>
      <c r="BA590" t="s">
        <v>10751</v>
      </c>
      <c r="BB590" t="s">
        <v>10751</v>
      </c>
      <c r="BC590" t="s">
        <v>10751</v>
      </c>
      <c r="BD590" t="s">
        <v>10751</v>
      </c>
    </row>
    <row r="591" spans="1:56">
      <c r="A591" t="s">
        <v>10753</v>
      </c>
      <c r="B591">
        <v>3500</v>
      </c>
      <c r="C591">
        <v>2000</v>
      </c>
      <c r="D591">
        <v>333</v>
      </c>
      <c r="E591">
        <v>2.0122000000000001E-2</v>
      </c>
      <c r="F591">
        <v>23.95467</v>
      </c>
      <c r="H591">
        <v>19.261620000000001</v>
      </c>
      <c r="I591">
        <f t="shared" si="16"/>
        <v>0.38758231764000001</v>
      </c>
      <c r="K591">
        <v>17.38298</v>
      </c>
      <c r="L591">
        <v>21.192779999999999</v>
      </c>
      <c r="M591">
        <v>461.38371000000001</v>
      </c>
      <c r="N591">
        <v>511.24732</v>
      </c>
      <c r="O591">
        <v>419.34100000000001</v>
      </c>
      <c r="P591" t="s">
        <v>10751</v>
      </c>
      <c r="Q591">
        <v>158.2508</v>
      </c>
      <c r="R591">
        <v>153.1729</v>
      </c>
      <c r="S591">
        <v>10.738899999999999</v>
      </c>
      <c r="T591">
        <v>1.013082</v>
      </c>
      <c r="U591">
        <v>4.3763999999999997E-2</v>
      </c>
      <c r="V591">
        <v>34.282559999999997</v>
      </c>
      <c r="W591" t="s">
        <v>10751</v>
      </c>
      <c r="X591">
        <v>1</v>
      </c>
      <c r="Y591">
        <v>0</v>
      </c>
      <c r="Z591">
        <v>0.159</v>
      </c>
      <c r="AA591" t="s">
        <v>10751</v>
      </c>
      <c r="AB591">
        <v>0.84099999999999997</v>
      </c>
      <c r="AC591" t="s">
        <v>10751</v>
      </c>
      <c r="AD591" t="s">
        <v>10751</v>
      </c>
      <c r="AE591" t="s">
        <v>10751</v>
      </c>
      <c r="AF591" t="s">
        <v>10751</v>
      </c>
      <c r="AG591">
        <v>1</v>
      </c>
      <c r="AH591" t="s">
        <v>10751</v>
      </c>
      <c r="AI591" t="s">
        <v>10751</v>
      </c>
      <c r="AJ591" t="s">
        <v>10751</v>
      </c>
      <c r="AK591" t="s">
        <v>10751</v>
      </c>
      <c r="AL591" t="s">
        <v>10751</v>
      </c>
      <c r="AM591" t="s">
        <v>10751</v>
      </c>
      <c r="AN591" t="s">
        <v>10751</v>
      </c>
      <c r="AO591" t="s">
        <v>10751</v>
      </c>
      <c r="AP591">
        <v>1</v>
      </c>
      <c r="AQ591" t="s">
        <v>10751</v>
      </c>
      <c r="AR591" t="s">
        <v>10751</v>
      </c>
      <c r="AS591" t="s">
        <v>10751</v>
      </c>
      <c r="AT591">
        <v>0.60399999999999998</v>
      </c>
      <c r="AU591" t="s">
        <v>10751</v>
      </c>
      <c r="AV591">
        <v>4.0999999999999996</v>
      </c>
      <c r="AW591" t="s">
        <v>10751</v>
      </c>
      <c r="AX591">
        <v>4.7</v>
      </c>
      <c r="AY591">
        <v>0.84099999999999997</v>
      </c>
      <c r="AZ591">
        <v>0.159</v>
      </c>
      <c r="BA591" t="s">
        <v>10751</v>
      </c>
      <c r="BB591" t="s">
        <v>10751</v>
      </c>
      <c r="BC591" t="s">
        <v>10751</v>
      </c>
      <c r="BD591" t="s">
        <v>10751</v>
      </c>
    </row>
    <row r="592" spans="1:56">
      <c r="A592" t="s">
        <v>10753</v>
      </c>
      <c r="B592">
        <v>3500</v>
      </c>
      <c r="C592">
        <v>2001</v>
      </c>
      <c r="D592">
        <v>437</v>
      </c>
      <c r="E592">
        <v>2.8007000000000001E-2</v>
      </c>
      <c r="F592">
        <v>24.773569999999999</v>
      </c>
      <c r="H592">
        <v>19.867280000000001</v>
      </c>
      <c r="I592">
        <f t="shared" si="16"/>
        <v>0.55642291096000007</v>
      </c>
      <c r="K592">
        <v>17.71912</v>
      </c>
      <c r="L592">
        <v>22.07611</v>
      </c>
      <c r="M592">
        <v>447.31830000000002</v>
      </c>
      <c r="N592">
        <v>501.54858999999999</v>
      </c>
      <c r="O592">
        <v>402.56191999999999</v>
      </c>
      <c r="P592" t="s">
        <v>10751</v>
      </c>
      <c r="Q592">
        <v>152.58240000000001</v>
      </c>
      <c r="R592">
        <v>163.7363</v>
      </c>
      <c r="S592">
        <v>10.145799999999999</v>
      </c>
      <c r="T592">
        <v>1.0892759999999999</v>
      </c>
      <c r="U592">
        <v>4.6781999999999997E-2</v>
      </c>
      <c r="V592">
        <v>35.104550000000003</v>
      </c>
      <c r="W592" t="s">
        <v>10751</v>
      </c>
      <c r="X592">
        <v>0.98599999999999999</v>
      </c>
      <c r="Y592">
        <v>1.4E-2</v>
      </c>
      <c r="Z592">
        <v>0.11799999999999999</v>
      </c>
      <c r="AA592" t="s">
        <v>10751</v>
      </c>
      <c r="AB592">
        <v>0.88200000000000001</v>
      </c>
      <c r="AC592" t="s">
        <v>10751</v>
      </c>
      <c r="AD592" t="s">
        <v>10751</v>
      </c>
      <c r="AE592" t="s">
        <v>10751</v>
      </c>
      <c r="AF592" t="s">
        <v>10751</v>
      </c>
      <c r="AG592">
        <v>1</v>
      </c>
      <c r="AH592" t="s">
        <v>10751</v>
      </c>
      <c r="AI592" t="s">
        <v>10751</v>
      </c>
      <c r="AJ592" t="s">
        <v>10751</v>
      </c>
      <c r="AK592" t="s">
        <v>10751</v>
      </c>
      <c r="AL592" t="s">
        <v>10751</v>
      </c>
      <c r="AM592" t="s">
        <v>10751</v>
      </c>
      <c r="AN592" t="s">
        <v>10751</v>
      </c>
      <c r="AO592" t="s">
        <v>10751</v>
      </c>
      <c r="AP592">
        <v>1</v>
      </c>
      <c r="AQ592" t="s">
        <v>10751</v>
      </c>
      <c r="AR592" t="s">
        <v>10751</v>
      </c>
      <c r="AS592" t="s">
        <v>10751</v>
      </c>
      <c r="AT592">
        <v>0.84099999999999997</v>
      </c>
      <c r="AU592">
        <v>0.106</v>
      </c>
      <c r="AV592">
        <v>4.0999999999999996</v>
      </c>
      <c r="AW592" t="s">
        <v>10751</v>
      </c>
      <c r="AX592">
        <v>4.7</v>
      </c>
      <c r="AY592">
        <v>0.88200000000000001</v>
      </c>
      <c r="AZ592">
        <v>0.11799999999999999</v>
      </c>
      <c r="BA592" t="s">
        <v>10751</v>
      </c>
      <c r="BB592" t="s">
        <v>10751</v>
      </c>
      <c r="BC592" t="s">
        <v>10751</v>
      </c>
      <c r="BD592" t="s">
        <v>10751</v>
      </c>
    </row>
    <row r="593" spans="1:56">
      <c r="A593" t="s">
        <v>10753</v>
      </c>
      <c r="B593">
        <v>3500</v>
      </c>
      <c r="C593">
        <v>2002</v>
      </c>
      <c r="D593">
        <v>398</v>
      </c>
      <c r="E593">
        <v>2.4708999999999998E-2</v>
      </c>
      <c r="F593">
        <v>25.924949999999999</v>
      </c>
      <c r="H593">
        <v>20.70937</v>
      </c>
      <c r="I593">
        <f t="shared" si="16"/>
        <v>0.51170782332999998</v>
      </c>
      <c r="K593">
        <v>18.305330000000001</v>
      </c>
      <c r="L593">
        <v>23.165240000000001</v>
      </c>
      <c r="M593">
        <v>429.12941999999998</v>
      </c>
      <c r="N593">
        <v>485.48703999999998</v>
      </c>
      <c r="O593">
        <v>383.63506999999998</v>
      </c>
      <c r="P593" t="s">
        <v>10751</v>
      </c>
      <c r="Q593">
        <v>152.4855</v>
      </c>
      <c r="R593">
        <v>166.59190000000001</v>
      </c>
      <c r="S593">
        <v>10.1709</v>
      </c>
      <c r="T593">
        <v>1.0975999999999999</v>
      </c>
      <c r="U593">
        <v>4.7598000000000001E-2</v>
      </c>
      <c r="V593">
        <v>36.571179999999998</v>
      </c>
      <c r="W593" t="s">
        <v>10751</v>
      </c>
      <c r="X593">
        <v>0.98599999999999999</v>
      </c>
      <c r="Y593">
        <v>1.4E-2</v>
      </c>
      <c r="Z593">
        <v>0.1</v>
      </c>
      <c r="AA593" t="s">
        <v>10751</v>
      </c>
      <c r="AB593">
        <v>0.89500000000000002</v>
      </c>
      <c r="AC593" t="s">
        <v>10751</v>
      </c>
      <c r="AD593" t="s">
        <v>10751</v>
      </c>
      <c r="AE593" t="s">
        <v>10751</v>
      </c>
      <c r="AF593" t="s">
        <v>10751</v>
      </c>
      <c r="AG593">
        <v>1</v>
      </c>
      <c r="AH593" t="s">
        <v>10751</v>
      </c>
      <c r="AI593" t="s">
        <v>10751</v>
      </c>
      <c r="AJ593" t="s">
        <v>10751</v>
      </c>
      <c r="AK593" t="s">
        <v>10751</v>
      </c>
      <c r="AL593" t="s">
        <v>10751</v>
      </c>
      <c r="AM593" t="s">
        <v>10751</v>
      </c>
      <c r="AN593" t="s">
        <v>10751</v>
      </c>
      <c r="AO593" t="s">
        <v>10751</v>
      </c>
      <c r="AP593">
        <v>1</v>
      </c>
      <c r="AQ593" t="s">
        <v>10751</v>
      </c>
      <c r="AR593" t="s">
        <v>10751</v>
      </c>
      <c r="AS593" t="s">
        <v>10751</v>
      </c>
      <c r="AT593">
        <v>0.90700000000000003</v>
      </c>
      <c r="AU593">
        <v>0.38500000000000001</v>
      </c>
      <c r="AV593">
        <v>4.0999999999999996</v>
      </c>
      <c r="AW593">
        <v>4.0000000000000001E-3</v>
      </c>
      <c r="AX593">
        <v>4.5999999999999996</v>
      </c>
      <c r="AY593">
        <v>0.89500000000000002</v>
      </c>
      <c r="AZ593">
        <v>0.1</v>
      </c>
      <c r="BA593" t="s">
        <v>10751</v>
      </c>
      <c r="BB593" t="s">
        <v>10751</v>
      </c>
      <c r="BC593" t="s">
        <v>10751</v>
      </c>
      <c r="BD593" t="s">
        <v>10751</v>
      </c>
    </row>
    <row r="594" spans="1:56">
      <c r="A594" t="s">
        <v>10753</v>
      </c>
      <c r="B594">
        <v>3500</v>
      </c>
      <c r="C594">
        <v>2003</v>
      </c>
      <c r="D594">
        <v>415</v>
      </c>
      <c r="E594">
        <v>2.6325000000000001E-2</v>
      </c>
      <c r="F594">
        <v>26.030550000000002</v>
      </c>
      <c r="H594">
        <v>20.73452</v>
      </c>
      <c r="I594">
        <f t="shared" si="16"/>
        <v>0.545836239</v>
      </c>
      <c r="K594">
        <v>18.20093</v>
      </c>
      <c r="L594">
        <v>23.293959999999998</v>
      </c>
      <c r="M594">
        <v>428.60883000000001</v>
      </c>
      <c r="N594">
        <v>488.27168</v>
      </c>
      <c r="O594">
        <v>381.51513</v>
      </c>
      <c r="P594" t="s">
        <v>10751</v>
      </c>
      <c r="Q594">
        <v>152.86779999999999</v>
      </c>
      <c r="R594">
        <v>166.5016</v>
      </c>
      <c r="S594">
        <v>10.048</v>
      </c>
      <c r="T594">
        <v>1.092141</v>
      </c>
      <c r="U594">
        <v>4.7572000000000003E-2</v>
      </c>
      <c r="V594">
        <v>36.486890000000002</v>
      </c>
      <c r="W594">
        <v>5.2999999999999999E-2</v>
      </c>
      <c r="X594">
        <v>0.94</v>
      </c>
      <c r="Y594">
        <v>7.0000000000000001E-3</v>
      </c>
      <c r="Z594">
        <v>7.8E-2</v>
      </c>
      <c r="AA594" t="s">
        <v>10751</v>
      </c>
      <c r="AB594">
        <v>0.88500000000000001</v>
      </c>
      <c r="AC594" t="s">
        <v>10751</v>
      </c>
      <c r="AD594" t="s">
        <v>10751</v>
      </c>
      <c r="AE594" t="s">
        <v>10751</v>
      </c>
      <c r="AF594" t="s">
        <v>10751</v>
      </c>
      <c r="AG594">
        <v>1</v>
      </c>
      <c r="AH594" t="s">
        <v>10751</v>
      </c>
      <c r="AI594" t="s">
        <v>10751</v>
      </c>
      <c r="AJ594" t="s">
        <v>10751</v>
      </c>
      <c r="AK594" t="s">
        <v>10751</v>
      </c>
      <c r="AL594" t="s">
        <v>10751</v>
      </c>
      <c r="AM594" t="s">
        <v>10751</v>
      </c>
      <c r="AN594" t="s">
        <v>10751</v>
      </c>
      <c r="AO594" t="s">
        <v>10751</v>
      </c>
      <c r="AP594">
        <v>1</v>
      </c>
      <c r="AQ594" t="s">
        <v>10751</v>
      </c>
      <c r="AR594" t="s">
        <v>10751</v>
      </c>
      <c r="AS594" t="s">
        <v>10751</v>
      </c>
      <c r="AT594">
        <v>0.94</v>
      </c>
      <c r="AU594">
        <v>0.41099999999999998</v>
      </c>
      <c r="AV594">
        <v>4.0999999999999996</v>
      </c>
      <c r="AW594">
        <v>3.6999999999999998E-2</v>
      </c>
      <c r="AX594">
        <v>4.5</v>
      </c>
      <c r="AY594">
        <v>0.88500000000000001</v>
      </c>
      <c r="AZ594">
        <v>7.8E-2</v>
      </c>
      <c r="BA594" t="s">
        <v>10751</v>
      </c>
      <c r="BB594" t="s">
        <v>10751</v>
      </c>
      <c r="BC594" t="s">
        <v>10751</v>
      </c>
      <c r="BD594" t="s">
        <v>10751</v>
      </c>
    </row>
    <row r="595" spans="1:56">
      <c r="A595" t="s">
        <v>10753</v>
      </c>
      <c r="B595">
        <v>3500</v>
      </c>
      <c r="C595">
        <v>2004</v>
      </c>
      <c r="D595">
        <v>351</v>
      </c>
      <c r="E595">
        <v>2.2339000000000001E-2</v>
      </c>
      <c r="F595">
        <v>26.253520000000002</v>
      </c>
      <c r="H595">
        <v>20.821829999999999</v>
      </c>
      <c r="I595">
        <f t="shared" si="16"/>
        <v>0.46513886037000002</v>
      </c>
      <c r="K595">
        <v>18.234950000000001</v>
      </c>
      <c r="L595">
        <v>23.381239999999998</v>
      </c>
      <c r="M595">
        <v>426.81157999999999</v>
      </c>
      <c r="N595">
        <v>487.36077</v>
      </c>
      <c r="O595">
        <v>380.09104000000002</v>
      </c>
      <c r="P595" t="s">
        <v>10751</v>
      </c>
      <c r="Q595">
        <v>154.5949</v>
      </c>
      <c r="R595">
        <v>170.39500000000001</v>
      </c>
      <c r="S595">
        <v>9.8811999999999998</v>
      </c>
      <c r="T595">
        <v>1.1041380000000001</v>
      </c>
      <c r="U595">
        <v>4.8683999999999998E-2</v>
      </c>
      <c r="V595">
        <v>36.624040000000001</v>
      </c>
      <c r="W595">
        <v>4.7E-2</v>
      </c>
      <c r="X595">
        <v>0.94099999999999995</v>
      </c>
      <c r="Y595">
        <v>1.2E-2</v>
      </c>
      <c r="Z595">
        <v>8.7999999999999995E-2</v>
      </c>
      <c r="AA595" t="s">
        <v>10751</v>
      </c>
      <c r="AB595">
        <v>0.89500000000000002</v>
      </c>
      <c r="AC595" t="s">
        <v>10751</v>
      </c>
      <c r="AD595" t="s">
        <v>10751</v>
      </c>
      <c r="AE595" t="s">
        <v>10751</v>
      </c>
      <c r="AF595" t="s">
        <v>10751</v>
      </c>
      <c r="AG595">
        <v>1</v>
      </c>
      <c r="AH595" t="s">
        <v>10751</v>
      </c>
      <c r="AI595" t="s">
        <v>10751</v>
      </c>
      <c r="AJ595" t="s">
        <v>10751</v>
      </c>
      <c r="AK595" t="s">
        <v>10751</v>
      </c>
      <c r="AL595" t="s">
        <v>10751</v>
      </c>
      <c r="AM595" t="s">
        <v>10751</v>
      </c>
      <c r="AN595" t="s">
        <v>10751</v>
      </c>
      <c r="AO595" t="s">
        <v>10751</v>
      </c>
      <c r="AP595">
        <v>1</v>
      </c>
      <c r="AQ595" t="s">
        <v>10751</v>
      </c>
      <c r="AR595" t="s">
        <v>10751</v>
      </c>
      <c r="AS595" t="s">
        <v>10751</v>
      </c>
      <c r="AT595">
        <v>1</v>
      </c>
      <c r="AU595">
        <v>0.52500000000000002</v>
      </c>
      <c r="AV595">
        <v>4.0999999999999996</v>
      </c>
      <c r="AW595">
        <v>1.6E-2</v>
      </c>
      <c r="AX595">
        <v>4.5</v>
      </c>
      <c r="AY595">
        <v>0.89500000000000002</v>
      </c>
      <c r="AZ595">
        <v>8.7999999999999995E-2</v>
      </c>
      <c r="BA595" t="s">
        <v>10751</v>
      </c>
      <c r="BB595" t="s">
        <v>10751</v>
      </c>
      <c r="BC595" t="s">
        <v>10751</v>
      </c>
      <c r="BD595" t="s">
        <v>10751</v>
      </c>
    </row>
    <row r="596" spans="1:56">
      <c r="A596" t="s">
        <v>10753</v>
      </c>
      <c r="B596">
        <v>3500</v>
      </c>
      <c r="C596">
        <v>2005</v>
      </c>
      <c r="D596">
        <v>281</v>
      </c>
      <c r="E596">
        <v>1.7659000000000001E-2</v>
      </c>
      <c r="F596">
        <v>26.8613</v>
      </c>
      <c r="H596">
        <v>21.140740000000001</v>
      </c>
      <c r="I596">
        <f t="shared" si="16"/>
        <v>0.37332432766000007</v>
      </c>
      <c r="K596">
        <v>18.63306</v>
      </c>
      <c r="L596">
        <v>23.529640000000001</v>
      </c>
      <c r="M596">
        <v>420.37317000000002</v>
      </c>
      <c r="N596">
        <v>476.94806999999997</v>
      </c>
      <c r="O596">
        <v>377.69385</v>
      </c>
      <c r="P596" t="s">
        <v>10751</v>
      </c>
      <c r="Q596">
        <v>152.3937</v>
      </c>
      <c r="R596">
        <v>163.5692</v>
      </c>
      <c r="S596">
        <v>9.8740000000000006</v>
      </c>
      <c r="T596">
        <v>1.087771</v>
      </c>
      <c r="U596">
        <v>4.6733999999999998E-2</v>
      </c>
      <c r="V596">
        <v>37.39161</v>
      </c>
      <c r="W596">
        <v>6.4000000000000001E-2</v>
      </c>
      <c r="X596">
        <v>0.92</v>
      </c>
      <c r="Y596">
        <v>1.6E-2</v>
      </c>
      <c r="Z596">
        <v>0.161</v>
      </c>
      <c r="AA596" t="s">
        <v>10751</v>
      </c>
      <c r="AB596">
        <v>0.83199999999999996</v>
      </c>
      <c r="AC596" t="s">
        <v>10751</v>
      </c>
      <c r="AD596" t="s">
        <v>10751</v>
      </c>
      <c r="AE596" t="s">
        <v>10751</v>
      </c>
      <c r="AF596" t="s">
        <v>10751</v>
      </c>
      <c r="AG596">
        <v>1</v>
      </c>
      <c r="AH596" t="s">
        <v>10751</v>
      </c>
      <c r="AI596" t="s">
        <v>10751</v>
      </c>
      <c r="AJ596" t="s">
        <v>10751</v>
      </c>
      <c r="AK596" t="s">
        <v>10751</v>
      </c>
      <c r="AL596" t="s">
        <v>10751</v>
      </c>
      <c r="AM596" t="s">
        <v>10751</v>
      </c>
      <c r="AN596" t="s">
        <v>10751</v>
      </c>
      <c r="AO596" t="s">
        <v>10751</v>
      </c>
      <c r="AP596">
        <v>1</v>
      </c>
      <c r="AQ596" t="s">
        <v>10751</v>
      </c>
      <c r="AR596" t="s">
        <v>10751</v>
      </c>
      <c r="AS596" t="s">
        <v>10751</v>
      </c>
      <c r="AT596">
        <v>0.92400000000000004</v>
      </c>
      <c r="AU596">
        <v>0.62</v>
      </c>
      <c r="AV596">
        <v>4.5999999999999996</v>
      </c>
      <c r="AW596">
        <v>6.0000000000000001E-3</v>
      </c>
      <c r="AX596">
        <v>4.2</v>
      </c>
      <c r="AY596">
        <v>0.443</v>
      </c>
      <c r="AZ596">
        <v>0.46200000000000002</v>
      </c>
      <c r="BA596">
        <v>8.8999999999999996E-2</v>
      </c>
      <c r="BB596" t="s">
        <v>10751</v>
      </c>
      <c r="BC596" t="s">
        <v>10751</v>
      </c>
      <c r="BD596" t="s">
        <v>10751</v>
      </c>
    </row>
    <row r="597" spans="1:56">
      <c r="A597" t="s">
        <v>10753</v>
      </c>
      <c r="B597">
        <v>3500</v>
      </c>
      <c r="C597">
        <v>2006</v>
      </c>
      <c r="D597">
        <v>202</v>
      </c>
      <c r="E597">
        <v>1.3341E-2</v>
      </c>
      <c r="F597">
        <v>28.033719999999999</v>
      </c>
      <c r="H597">
        <v>22.02636</v>
      </c>
      <c r="I597">
        <f t="shared" si="16"/>
        <v>0.29385366876000002</v>
      </c>
      <c r="K597">
        <v>19.379480000000001</v>
      </c>
      <c r="L597">
        <v>24.556560000000001</v>
      </c>
      <c r="M597">
        <v>403.47109</v>
      </c>
      <c r="N597">
        <v>458.57790999999997</v>
      </c>
      <c r="O597">
        <v>361.89927</v>
      </c>
      <c r="P597" t="s">
        <v>10751</v>
      </c>
      <c r="Q597">
        <v>145.45359999999999</v>
      </c>
      <c r="R597">
        <v>161.1293</v>
      </c>
      <c r="S597">
        <v>10.1007</v>
      </c>
      <c r="T597">
        <v>1.1070500000000001</v>
      </c>
      <c r="U597">
        <v>4.6037000000000002E-2</v>
      </c>
      <c r="V597">
        <v>38.605330000000002</v>
      </c>
      <c r="W597">
        <v>8.3000000000000004E-2</v>
      </c>
      <c r="X597">
        <v>0.91700000000000004</v>
      </c>
      <c r="Y597" t="s">
        <v>10751</v>
      </c>
      <c r="Z597">
        <v>0.10100000000000001</v>
      </c>
      <c r="AA597" t="s">
        <v>10751</v>
      </c>
      <c r="AB597">
        <v>0.89900000000000002</v>
      </c>
      <c r="AC597" t="s">
        <v>10751</v>
      </c>
      <c r="AD597" t="s">
        <v>10751</v>
      </c>
      <c r="AE597" t="s">
        <v>10751</v>
      </c>
      <c r="AF597" t="s">
        <v>10751</v>
      </c>
      <c r="AG597">
        <v>1</v>
      </c>
      <c r="AH597" t="s">
        <v>10751</v>
      </c>
      <c r="AI597" t="s">
        <v>10751</v>
      </c>
      <c r="AJ597" t="s">
        <v>10751</v>
      </c>
      <c r="AK597" t="s">
        <v>10751</v>
      </c>
      <c r="AL597" t="s">
        <v>10751</v>
      </c>
      <c r="AM597" t="s">
        <v>10751</v>
      </c>
      <c r="AN597" t="s">
        <v>10751</v>
      </c>
      <c r="AO597" t="s">
        <v>10751</v>
      </c>
      <c r="AP597">
        <v>1</v>
      </c>
      <c r="AQ597" t="s">
        <v>10751</v>
      </c>
      <c r="AR597" t="s">
        <v>10751</v>
      </c>
      <c r="AS597" t="s">
        <v>10751</v>
      </c>
      <c r="AT597">
        <v>1</v>
      </c>
      <c r="AU597">
        <v>0.65</v>
      </c>
      <c r="AV597">
        <v>4.7</v>
      </c>
      <c r="AW597" t="s">
        <v>10751</v>
      </c>
      <c r="AX597">
        <v>4</v>
      </c>
      <c r="AY597">
        <v>0.371</v>
      </c>
      <c r="AZ597">
        <v>0.60099999999999998</v>
      </c>
      <c r="BA597">
        <v>2.7E-2</v>
      </c>
      <c r="BB597" t="s">
        <v>10751</v>
      </c>
      <c r="BC597" t="s">
        <v>10751</v>
      </c>
      <c r="BD597" t="s">
        <v>10751</v>
      </c>
    </row>
    <row r="598" spans="1:56">
      <c r="A598" t="s">
        <v>10753</v>
      </c>
      <c r="B598">
        <v>3500</v>
      </c>
      <c r="C598">
        <v>2007</v>
      </c>
      <c r="D598">
        <v>144</v>
      </c>
      <c r="E598">
        <v>9.3980000000000001E-3</v>
      </c>
      <c r="F598">
        <v>28.772410000000001</v>
      </c>
      <c r="H598">
        <v>22.417020000000001</v>
      </c>
      <c r="I598">
        <f t="shared" si="16"/>
        <v>0.21067515396</v>
      </c>
      <c r="K598">
        <v>20.207139999999999</v>
      </c>
      <c r="L598">
        <v>24.432729999999999</v>
      </c>
      <c r="M598">
        <v>396.43990000000002</v>
      </c>
      <c r="N598">
        <v>439.79496999999998</v>
      </c>
      <c r="O598">
        <v>363.73343999999997</v>
      </c>
      <c r="P598" t="s">
        <v>10751</v>
      </c>
      <c r="Q598">
        <v>147.17699999999999</v>
      </c>
      <c r="R598">
        <v>169.52699999999999</v>
      </c>
      <c r="S598">
        <v>9.5848999999999993</v>
      </c>
      <c r="T598">
        <v>1.1516280000000001</v>
      </c>
      <c r="U598">
        <v>4.8436E-2</v>
      </c>
      <c r="V598">
        <v>39.311799999999998</v>
      </c>
      <c r="W598">
        <v>0.30299999999999999</v>
      </c>
      <c r="X598">
        <v>0.69399999999999995</v>
      </c>
      <c r="Y598">
        <v>4.0000000000000001E-3</v>
      </c>
      <c r="Z598">
        <v>0.10100000000000001</v>
      </c>
      <c r="AA598" t="s">
        <v>10751</v>
      </c>
      <c r="AB598">
        <v>0.33</v>
      </c>
      <c r="AC598" t="s">
        <v>10751</v>
      </c>
      <c r="AD598" t="s">
        <v>10751</v>
      </c>
      <c r="AE598" t="s">
        <v>10751</v>
      </c>
      <c r="AF598" t="s">
        <v>10751</v>
      </c>
      <c r="AG598">
        <v>1</v>
      </c>
      <c r="AH598" t="s">
        <v>10751</v>
      </c>
      <c r="AI598" t="s">
        <v>10751</v>
      </c>
      <c r="AJ598" t="s">
        <v>10751</v>
      </c>
      <c r="AK598" t="s">
        <v>10751</v>
      </c>
      <c r="AL598" t="s">
        <v>10751</v>
      </c>
      <c r="AM598" t="s">
        <v>10751</v>
      </c>
      <c r="AN598" t="s">
        <v>10751</v>
      </c>
      <c r="AO598" t="s">
        <v>10751</v>
      </c>
      <c r="AP598">
        <v>1</v>
      </c>
      <c r="AQ598">
        <v>1.6E-2</v>
      </c>
      <c r="AR598" t="s">
        <v>10751</v>
      </c>
      <c r="AS598" t="s">
        <v>10751</v>
      </c>
      <c r="AT598">
        <v>1</v>
      </c>
      <c r="AU598">
        <v>0.69499999999999995</v>
      </c>
      <c r="AV598">
        <v>4.2</v>
      </c>
      <c r="AW598">
        <v>0.56899999999999995</v>
      </c>
      <c r="AX598">
        <v>4</v>
      </c>
      <c r="AY598">
        <v>0.33</v>
      </c>
      <c r="AZ598">
        <v>0.10100000000000001</v>
      </c>
      <c r="BA598" t="s">
        <v>10751</v>
      </c>
      <c r="BB598" t="s">
        <v>10751</v>
      </c>
      <c r="BC598" t="s">
        <v>10751</v>
      </c>
      <c r="BD598" t="s">
        <v>10751</v>
      </c>
    </row>
    <row r="599" spans="1:56">
      <c r="A599" t="s">
        <v>10753</v>
      </c>
      <c r="B599">
        <v>3500</v>
      </c>
      <c r="C599">
        <v>2008</v>
      </c>
      <c r="D599">
        <v>161</v>
      </c>
      <c r="E599">
        <v>1.1577E-2</v>
      </c>
      <c r="F599">
        <v>29.77261</v>
      </c>
      <c r="H599">
        <v>23.14621</v>
      </c>
      <c r="I599">
        <f t="shared" si="16"/>
        <v>0.26796367317000003</v>
      </c>
      <c r="K599">
        <v>20.885680000000001</v>
      </c>
      <c r="L599">
        <v>25.20412</v>
      </c>
      <c r="M599">
        <v>383.95056</v>
      </c>
      <c r="N599">
        <v>425.50689999999997</v>
      </c>
      <c r="O599">
        <v>352.60104000000001</v>
      </c>
      <c r="P599">
        <v>42.743949999999998</v>
      </c>
      <c r="Q599">
        <v>143.1302</v>
      </c>
      <c r="R599">
        <v>165.8631</v>
      </c>
      <c r="S599">
        <v>9.7957999999999998</v>
      </c>
      <c r="T599">
        <v>1.1618900000000001</v>
      </c>
      <c r="U599">
        <v>4.7389000000000001E-2</v>
      </c>
      <c r="V599">
        <v>40.576880000000003</v>
      </c>
      <c r="W599">
        <v>0.37</v>
      </c>
      <c r="X599">
        <v>0.629</v>
      </c>
      <c r="Y599">
        <v>1E-3</v>
      </c>
      <c r="Z599">
        <v>7.3999999999999996E-2</v>
      </c>
      <c r="AA599" t="s">
        <v>10751</v>
      </c>
      <c r="AB599">
        <v>0.33600000000000002</v>
      </c>
      <c r="AC599" t="s">
        <v>10751</v>
      </c>
      <c r="AD599" t="s">
        <v>10751</v>
      </c>
      <c r="AE599" t="s">
        <v>10751</v>
      </c>
      <c r="AF599" t="s">
        <v>10751</v>
      </c>
      <c r="AG599">
        <v>1</v>
      </c>
      <c r="AH599" t="s">
        <v>10751</v>
      </c>
      <c r="AI599" t="s">
        <v>10751</v>
      </c>
      <c r="AJ599" t="s">
        <v>10751</v>
      </c>
      <c r="AK599" t="s">
        <v>10751</v>
      </c>
      <c r="AL599" t="s">
        <v>10751</v>
      </c>
      <c r="AM599" t="s">
        <v>10751</v>
      </c>
      <c r="AN599" t="s">
        <v>10751</v>
      </c>
      <c r="AO599" t="s">
        <v>10751</v>
      </c>
      <c r="AP599">
        <v>1</v>
      </c>
      <c r="AQ599">
        <v>8.0000000000000002E-3</v>
      </c>
      <c r="AR599" t="s">
        <v>10751</v>
      </c>
      <c r="AS599" t="s">
        <v>10751</v>
      </c>
      <c r="AT599">
        <v>1</v>
      </c>
      <c r="AU599">
        <v>0.67200000000000004</v>
      </c>
      <c r="AV599">
        <v>4.2</v>
      </c>
      <c r="AW599">
        <v>0.59</v>
      </c>
      <c r="AX599">
        <v>4</v>
      </c>
      <c r="AY599">
        <v>0.33600000000000002</v>
      </c>
      <c r="AZ599">
        <v>7.3999999999999996E-2</v>
      </c>
      <c r="BA599" t="s">
        <v>10751</v>
      </c>
      <c r="BB599" t="s">
        <v>10751</v>
      </c>
      <c r="BC599" t="s">
        <v>10751</v>
      </c>
      <c r="BD599" t="s">
        <v>10751</v>
      </c>
    </row>
    <row r="600" spans="1:56">
      <c r="A600" t="s">
        <v>10753</v>
      </c>
      <c r="B600">
        <v>3500</v>
      </c>
      <c r="C600">
        <v>2009</v>
      </c>
      <c r="D600">
        <v>160</v>
      </c>
      <c r="E600">
        <v>1.7215000000000001E-2</v>
      </c>
      <c r="F600">
        <v>29.19238</v>
      </c>
      <c r="H600">
        <v>22.821719999999999</v>
      </c>
      <c r="I600">
        <f t="shared" si="16"/>
        <v>0.39287590980000003</v>
      </c>
      <c r="K600">
        <v>20.276730000000001</v>
      </c>
      <c r="L600">
        <v>25.208600000000001</v>
      </c>
      <c r="M600">
        <v>389.40974999999997</v>
      </c>
      <c r="N600">
        <v>438.28559999999999</v>
      </c>
      <c r="O600">
        <v>352.53849000000002</v>
      </c>
      <c r="P600">
        <v>43.28595</v>
      </c>
      <c r="Q600">
        <v>146.9778</v>
      </c>
      <c r="R600">
        <v>170.5539</v>
      </c>
      <c r="S600">
        <v>9.5526</v>
      </c>
      <c r="T600">
        <v>1.162795</v>
      </c>
      <c r="U600">
        <v>4.8730000000000002E-2</v>
      </c>
      <c r="V600">
        <v>40.020049999999998</v>
      </c>
      <c r="W600">
        <v>0.19900000000000001</v>
      </c>
      <c r="X600">
        <v>0.77900000000000003</v>
      </c>
      <c r="Y600">
        <v>2.1999999999999999E-2</v>
      </c>
      <c r="Z600">
        <v>7.8E-2</v>
      </c>
      <c r="AA600" t="s">
        <v>10751</v>
      </c>
      <c r="AB600">
        <v>0.55100000000000005</v>
      </c>
      <c r="AC600" t="s">
        <v>10751</v>
      </c>
      <c r="AD600" t="s">
        <v>10751</v>
      </c>
      <c r="AE600" t="s">
        <v>10751</v>
      </c>
      <c r="AF600">
        <v>1E-3</v>
      </c>
      <c r="AG600">
        <v>0.999</v>
      </c>
      <c r="AH600" t="s">
        <v>10751</v>
      </c>
      <c r="AI600" t="s">
        <v>10751</v>
      </c>
      <c r="AJ600" t="s">
        <v>10751</v>
      </c>
      <c r="AK600" t="s">
        <v>10751</v>
      </c>
      <c r="AL600" t="s">
        <v>10751</v>
      </c>
      <c r="AM600" t="s">
        <v>10751</v>
      </c>
      <c r="AN600" t="s">
        <v>10751</v>
      </c>
      <c r="AO600" t="s">
        <v>10751</v>
      </c>
      <c r="AP600">
        <v>1</v>
      </c>
      <c r="AQ600">
        <v>0.03</v>
      </c>
      <c r="AR600" t="s">
        <v>10751</v>
      </c>
      <c r="AS600" t="s">
        <v>10751</v>
      </c>
      <c r="AT600">
        <v>1</v>
      </c>
      <c r="AU600">
        <v>0.45300000000000001</v>
      </c>
      <c r="AV600">
        <v>4.0999999999999996</v>
      </c>
      <c r="AW600">
        <v>0.371</v>
      </c>
      <c r="AX600">
        <v>4</v>
      </c>
      <c r="AY600">
        <v>0.55100000000000005</v>
      </c>
      <c r="AZ600">
        <v>7.8E-2</v>
      </c>
      <c r="BA600" t="s">
        <v>10751</v>
      </c>
      <c r="BB600" t="s">
        <v>10751</v>
      </c>
      <c r="BC600" t="s">
        <v>10751</v>
      </c>
      <c r="BD600" t="s">
        <v>10751</v>
      </c>
    </row>
    <row r="601" spans="1:56">
      <c r="A601" t="s">
        <v>10753</v>
      </c>
      <c r="B601">
        <v>3500</v>
      </c>
      <c r="C601">
        <v>2010</v>
      </c>
      <c r="D601">
        <v>225</v>
      </c>
      <c r="E601">
        <v>2.0285000000000001E-2</v>
      </c>
      <c r="F601">
        <v>29.43451</v>
      </c>
      <c r="H601">
        <v>23.013770000000001</v>
      </c>
      <c r="I601">
        <f t="shared" si="16"/>
        <v>0.46683432445000006</v>
      </c>
      <c r="K601">
        <v>20.407029999999999</v>
      </c>
      <c r="L601">
        <v>25.467939999999999</v>
      </c>
      <c r="M601">
        <v>386.1601</v>
      </c>
      <c r="N601">
        <v>435.48712999999998</v>
      </c>
      <c r="O601">
        <v>348.94848999999999</v>
      </c>
      <c r="P601">
        <v>43.42286</v>
      </c>
      <c r="Q601">
        <v>149.41390000000001</v>
      </c>
      <c r="R601">
        <v>171.65029999999999</v>
      </c>
      <c r="S601">
        <v>9.5652000000000008</v>
      </c>
      <c r="T601">
        <v>1.150563</v>
      </c>
      <c r="U601">
        <v>4.9043000000000003E-2</v>
      </c>
      <c r="V601">
        <v>40.307769999999998</v>
      </c>
      <c r="W601">
        <v>0.16300000000000001</v>
      </c>
      <c r="X601">
        <v>0.81799999999999995</v>
      </c>
      <c r="Y601">
        <v>1.9E-2</v>
      </c>
      <c r="Z601">
        <v>0.08</v>
      </c>
      <c r="AA601" t="s">
        <v>10751</v>
      </c>
      <c r="AB601">
        <v>0.53500000000000003</v>
      </c>
      <c r="AC601" t="s">
        <v>10751</v>
      </c>
      <c r="AD601" t="s">
        <v>10751</v>
      </c>
      <c r="AE601" t="s">
        <v>10751</v>
      </c>
      <c r="AF601" t="s">
        <v>10751</v>
      </c>
      <c r="AG601">
        <v>1</v>
      </c>
      <c r="AH601" t="s">
        <v>10751</v>
      </c>
      <c r="AI601" t="s">
        <v>10751</v>
      </c>
      <c r="AJ601" t="s">
        <v>10751</v>
      </c>
      <c r="AK601" t="s">
        <v>10751</v>
      </c>
      <c r="AL601" t="s">
        <v>10751</v>
      </c>
      <c r="AM601" t="s">
        <v>10751</v>
      </c>
      <c r="AN601" t="s">
        <v>10751</v>
      </c>
      <c r="AO601" t="s">
        <v>10751</v>
      </c>
      <c r="AP601">
        <v>1</v>
      </c>
      <c r="AQ601">
        <v>2.1999999999999999E-2</v>
      </c>
      <c r="AR601" t="s">
        <v>10751</v>
      </c>
      <c r="AS601" t="s">
        <v>10751</v>
      </c>
      <c r="AT601">
        <v>1</v>
      </c>
      <c r="AU601">
        <v>1</v>
      </c>
      <c r="AV601">
        <v>4.3</v>
      </c>
      <c r="AW601">
        <v>0.38400000000000001</v>
      </c>
      <c r="AX601">
        <v>4</v>
      </c>
      <c r="AY601">
        <v>0.48199999999999998</v>
      </c>
      <c r="AZ601">
        <v>6.3E-2</v>
      </c>
      <c r="BA601">
        <v>7.0999999999999994E-2</v>
      </c>
      <c r="BB601" t="s">
        <v>10751</v>
      </c>
      <c r="BC601" t="s">
        <v>10751</v>
      </c>
      <c r="BD601" t="s">
        <v>10751</v>
      </c>
    </row>
    <row r="602" spans="1:56">
      <c r="A602" t="s">
        <v>10753</v>
      </c>
      <c r="B602">
        <v>3500</v>
      </c>
      <c r="C602">
        <v>2011</v>
      </c>
      <c r="D602">
        <v>262</v>
      </c>
      <c r="E602">
        <v>2.1795999999999999E-2</v>
      </c>
      <c r="F602">
        <v>30.726030000000002</v>
      </c>
      <c r="H602">
        <v>23.8508</v>
      </c>
      <c r="I602">
        <f t="shared" si="16"/>
        <v>0.51985203680000003</v>
      </c>
      <c r="K602">
        <v>21.133759999999999</v>
      </c>
      <c r="L602">
        <v>26.412469999999999</v>
      </c>
      <c r="M602">
        <v>372.60798999999997</v>
      </c>
      <c r="N602">
        <v>420.51208000000003</v>
      </c>
      <c r="O602">
        <v>336.46981</v>
      </c>
      <c r="P602">
        <v>43.769849999999998</v>
      </c>
      <c r="Q602">
        <v>146.29900000000001</v>
      </c>
      <c r="R602">
        <v>170.50899999999999</v>
      </c>
      <c r="S602">
        <v>9.5238999999999994</v>
      </c>
      <c r="T602">
        <v>1.168234</v>
      </c>
      <c r="U602">
        <v>4.8717000000000003E-2</v>
      </c>
      <c r="V602">
        <v>41.78463</v>
      </c>
      <c r="W602">
        <v>0.17699999999999999</v>
      </c>
      <c r="X602">
        <v>0.81200000000000006</v>
      </c>
      <c r="Y602">
        <v>1.0999999999999999E-2</v>
      </c>
      <c r="Z602">
        <v>5.6000000000000001E-2</v>
      </c>
      <c r="AA602" t="s">
        <v>10751</v>
      </c>
      <c r="AB602">
        <v>0.435</v>
      </c>
      <c r="AC602" t="s">
        <v>10751</v>
      </c>
      <c r="AD602" t="s">
        <v>10751</v>
      </c>
      <c r="AE602" t="s">
        <v>10751</v>
      </c>
      <c r="AF602" t="s">
        <v>10751</v>
      </c>
      <c r="AG602">
        <v>1</v>
      </c>
      <c r="AH602" t="s">
        <v>10751</v>
      </c>
      <c r="AI602" t="s">
        <v>10751</v>
      </c>
      <c r="AJ602" t="s">
        <v>10751</v>
      </c>
      <c r="AK602" t="s">
        <v>10751</v>
      </c>
      <c r="AL602" t="s">
        <v>10751</v>
      </c>
      <c r="AM602" t="s">
        <v>10751</v>
      </c>
      <c r="AN602" t="s">
        <v>10751</v>
      </c>
      <c r="AO602" t="s">
        <v>10751</v>
      </c>
      <c r="AP602">
        <v>1</v>
      </c>
      <c r="AQ602">
        <v>0.01</v>
      </c>
      <c r="AR602" t="s">
        <v>10751</v>
      </c>
      <c r="AS602" t="s">
        <v>10751</v>
      </c>
      <c r="AT602">
        <v>1</v>
      </c>
      <c r="AU602">
        <v>1</v>
      </c>
      <c r="AV602">
        <v>4.8</v>
      </c>
      <c r="AW602">
        <v>0.50900000000000001</v>
      </c>
      <c r="AX602">
        <v>4</v>
      </c>
      <c r="AY602">
        <v>0.28499999999999998</v>
      </c>
      <c r="AZ602">
        <v>3.9E-2</v>
      </c>
      <c r="BA602">
        <v>0.16600000000000001</v>
      </c>
      <c r="BB602" t="s">
        <v>10751</v>
      </c>
      <c r="BC602" t="s">
        <v>10751</v>
      </c>
      <c r="BD602" t="s">
        <v>10751</v>
      </c>
    </row>
    <row r="603" spans="1:56">
      <c r="A603" t="s">
        <v>10753</v>
      </c>
      <c r="B603">
        <v>3500</v>
      </c>
      <c r="C603">
        <v>2012</v>
      </c>
      <c r="D603">
        <v>299</v>
      </c>
      <c r="E603">
        <v>2.2268E-2</v>
      </c>
      <c r="F603">
        <v>30.828309999999998</v>
      </c>
      <c r="H603">
        <v>24.013190000000002</v>
      </c>
      <c r="I603">
        <f t="shared" si="16"/>
        <v>0.53472571491999998</v>
      </c>
      <c r="K603">
        <v>21.064530000000001</v>
      </c>
      <c r="L603">
        <v>26.848400000000002</v>
      </c>
      <c r="M603">
        <v>370.08828999999997</v>
      </c>
      <c r="N603">
        <v>421.89409000000001</v>
      </c>
      <c r="O603">
        <v>331.00671999999997</v>
      </c>
      <c r="P603">
        <v>43.871929999999999</v>
      </c>
      <c r="Q603">
        <v>148.8366</v>
      </c>
      <c r="R603">
        <v>175.13929999999999</v>
      </c>
      <c r="S603">
        <v>9.4174000000000007</v>
      </c>
      <c r="T603">
        <v>1.1777500000000001</v>
      </c>
      <c r="U603">
        <v>5.0040000000000001E-2</v>
      </c>
      <c r="V603">
        <v>42.109139999999996</v>
      </c>
      <c r="W603" t="s">
        <v>10751</v>
      </c>
      <c r="X603">
        <v>1</v>
      </c>
      <c r="Y603" t="s">
        <v>10751</v>
      </c>
      <c r="Z603">
        <v>3.2000000000000001E-2</v>
      </c>
      <c r="AA603" t="s">
        <v>10751</v>
      </c>
      <c r="AB603">
        <v>0.66900000000000004</v>
      </c>
      <c r="AC603" t="s">
        <v>10751</v>
      </c>
      <c r="AD603" t="s">
        <v>10751</v>
      </c>
      <c r="AE603" t="s">
        <v>10751</v>
      </c>
      <c r="AF603" t="s">
        <v>10751</v>
      </c>
      <c r="AG603">
        <v>1</v>
      </c>
      <c r="AH603" t="s">
        <v>10751</v>
      </c>
      <c r="AI603" t="s">
        <v>10751</v>
      </c>
      <c r="AJ603" t="s">
        <v>10751</v>
      </c>
      <c r="AK603" t="s">
        <v>10751</v>
      </c>
      <c r="AL603" t="s">
        <v>10751</v>
      </c>
      <c r="AM603" t="s">
        <v>10751</v>
      </c>
      <c r="AN603" t="s">
        <v>10751</v>
      </c>
      <c r="AO603" t="s">
        <v>10751</v>
      </c>
      <c r="AP603">
        <v>1</v>
      </c>
      <c r="AQ603">
        <v>3.0000000000000001E-3</v>
      </c>
      <c r="AR603" t="s">
        <v>10751</v>
      </c>
      <c r="AS603" t="s">
        <v>10751</v>
      </c>
      <c r="AT603">
        <v>1</v>
      </c>
      <c r="AU603">
        <v>1</v>
      </c>
      <c r="AV603">
        <v>5</v>
      </c>
      <c r="AW603">
        <v>0.29899999999999999</v>
      </c>
      <c r="AX603">
        <v>4</v>
      </c>
      <c r="AY603">
        <v>0.2</v>
      </c>
      <c r="AZ603">
        <v>0.25700000000000001</v>
      </c>
      <c r="BA603">
        <v>0.24299999999999999</v>
      </c>
      <c r="BB603" t="s">
        <v>10751</v>
      </c>
      <c r="BC603" t="s">
        <v>10751</v>
      </c>
      <c r="BD603" t="s">
        <v>10751</v>
      </c>
    </row>
    <row r="604" spans="1:56">
      <c r="A604" t="s">
        <v>10753</v>
      </c>
      <c r="B604">
        <v>3500</v>
      </c>
      <c r="C604">
        <v>2013</v>
      </c>
      <c r="D604">
        <v>349</v>
      </c>
      <c r="E604">
        <v>2.2935000000000001E-2</v>
      </c>
      <c r="F604">
        <v>32.613109999999999</v>
      </c>
      <c r="H604">
        <v>25.268180000000001</v>
      </c>
      <c r="I604">
        <f t="shared" si="16"/>
        <v>0.57952570830000005</v>
      </c>
      <c r="K604">
        <v>22.194669999999999</v>
      </c>
      <c r="L604">
        <v>28.215789999999998</v>
      </c>
      <c r="M604">
        <v>351.70722000000001</v>
      </c>
      <c r="N604">
        <v>400.41144000000003</v>
      </c>
      <c r="O604">
        <v>314.96544</v>
      </c>
      <c r="P604">
        <v>44.101210000000002</v>
      </c>
      <c r="Q604">
        <v>140.8373</v>
      </c>
      <c r="R604">
        <v>169.7867</v>
      </c>
      <c r="S604">
        <v>9.6163000000000007</v>
      </c>
      <c r="T604">
        <v>1.2117800000000001</v>
      </c>
      <c r="U604">
        <v>4.8509999999999998E-2</v>
      </c>
      <c r="V604">
        <v>44.436770000000003</v>
      </c>
      <c r="W604" t="s">
        <v>10751</v>
      </c>
      <c r="X604">
        <v>1</v>
      </c>
      <c r="Y604" t="s">
        <v>10751</v>
      </c>
      <c r="Z604">
        <v>3.5999999999999997E-2</v>
      </c>
      <c r="AA604" t="s">
        <v>10751</v>
      </c>
      <c r="AB604">
        <v>0.58499999999999996</v>
      </c>
      <c r="AC604" t="s">
        <v>10751</v>
      </c>
      <c r="AD604" t="s">
        <v>10751</v>
      </c>
      <c r="AE604" t="s">
        <v>10751</v>
      </c>
      <c r="AF604">
        <v>7.1999999999999995E-2</v>
      </c>
      <c r="AG604">
        <v>0.92800000000000005</v>
      </c>
      <c r="AH604" t="s">
        <v>10751</v>
      </c>
      <c r="AI604" t="s">
        <v>10751</v>
      </c>
      <c r="AJ604" t="s">
        <v>10751</v>
      </c>
      <c r="AK604" t="s">
        <v>10751</v>
      </c>
      <c r="AL604" t="s">
        <v>10751</v>
      </c>
      <c r="AM604" t="s">
        <v>10751</v>
      </c>
      <c r="AN604" t="s">
        <v>10751</v>
      </c>
      <c r="AO604" t="s">
        <v>10751</v>
      </c>
      <c r="AP604">
        <v>1</v>
      </c>
      <c r="AQ604">
        <v>2.9000000000000001E-2</v>
      </c>
      <c r="AR604" t="s">
        <v>10751</v>
      </c>
      <c r="AS604" t="s">
        <v>10751</v>
      </c>
      <c r="AT604">
        <v>1</v>
      </c>
      <c r="AU604">
        <v>1</v>
      </c>
      <c r="AV604">
        <v>5</v>
      </c>
      <c r="AW604">
        <v>0.379</v>
      </c>
      <c r="AX604">
        <v>4</v>
      </c>
      <c r="AY604">
        <v>0.112</v>
      </c>
      <c r="AZ604">
        <v>0.3</v>
      </c>
      <c r="BA604">
        <v>0.20899999999999999</v>
      </c>
      <c r="BB604" t="s">
        <v>10751</v>
      </c>
      <c r="BC604" t="s">
        <v>10751</v>
      </c>
      <c r="BD604" t="s">
        <v>10751</v>
      </c>
    </row>
    <row r="605" spans="1:56">
      <c r="A605" t="s">
        <v>10753</v>
      </c>
      <c r="B605">
        <v>3500</v>
      </c>
      <c r="C605">
        <v>2014</v>
      </c>
      <c r="D605">
        <v>567</v>
      </c>
      <c r="E605">
        <v>3.6547999999999997E-2</v>
      </c>
      <c r="F605">
        <v>33.63073</v>
      </c>
      <c r="H605">
        <v>25.98293</v>
      </c>
      <c r="I605">
        <f t="shared" si="16"/>
        <v>0.94962412563999987</v>
      </c>
      <c r="K605">
        <v>22.75149</v>
      </c>
      <c r="L605">
        <v>29.101019999999998</v>
      </c>
      <c r="M605">
        <v>342.03222</v>
      </c>
      <c r="N605">
        <v>390.61180999999999</v>
      </c>
      <c r="O605">
        <v>305.38445000000002</v>
      </c>
      <c r="P605">
        <v>43.850050000000003</v>
      </c>
      <c r="Q605">
        <v>141.62219999999999</v>
      </c>
      <c r="R605">
        <v>170.23439999999999</v>
      </c>
      <c r="S605">
        <v>9.4999000000000002</v>
      </c>
      <c r="T605">
        <v>1.2093320000000001</v>
      </c>
      <c r="U605">
        <v>4.8638000000000001E-2</v>
      </c>
      <c r="V605">
        <v>45.721310000000003</v>
      </c>
      <c r="W605">
        <v>1.7000000000000001E-2</v>
      </c>
      <c r="X605">
        <v>0.98299999999999998</v>
      </c>
      <c r="Y605" t="s">
        <v>10751</v>
      </c>
      <c r="Z605">
        <v>2.9000000000000001E-2</v>
      </c>
      <c r="AA605" t="s">
        <v>10751</v>
      </c>
      <c r="AB605">
        <v>0.503</v>
      </c>
      <c r="AC605">
        <v>1.6E-2</v>
      </c>
      <c r="AD605" t="s">
        <v>10751</v>
      </c>
      <c r="AE605" t="s">
        <v>10751</v>
      </c>
      <c r="AF605">
        <v>5.8999999999999997E-2</v>
      </c>
      <c r="AG605">
        <v>0.94099999999999995</v>
      </c>
      <c r="AH605" t="s">
        <v>10751</v>
      </c>
      <c r="AI605" t="s">
        <v>10751</v>
      </c>
      <c r="AJ605" t="s">
        <v>10751</v>
      </c>
      <c r="AK605" t="s">
        <v>10751</v>
      </c>
      <c r="AL605" t="s">
        <v>10751</v>
      </c>
      <c r="AM605" t="s">
        <v>10751</v>
      </c>
      <c r="AN605" t="s">
        <v>10751</v>
      </c>
      <c r="AO605">
        <v>1.6E-2</v>
      </c>
      <c r="AP605">
        <v>0.98399999999999999</v>
      </c>
      <c r="AQ605">
        <v>3.3000000000000002E-2</v>
      </c>
      <c r="AR605" t="s">
        <v>10751</v>
      </c>
      <c r="AS605" t="s">
        <v>10751</v>
      </c>
      <c r="AT605">
        <v>1</v>
      </c>
      <c r="AU605">
        <v>1</v>
      </c>
      <c r="AV605">
        <v>5.2</v>
      </c>
      <c r="AW605">
        <v>0.45100000000000001</v>
      </c>
      <c r="AX605">
        <v>4</v>
      </c>
      <c r="AY605" t="s">
        <v>10751</v>
      </c>
      <c r="AZ605">
        <v>0.25700000000000001</v>
      </c>
      <c r="BA605">
        <v>0.27500000000000002</v>
      </c>
      <c r="BB605" t="s">
        <v>10751</v>
      </c>
      <c r="BC605" t="s">
        <v>10751</v>
      </c>
      <c r="BD605" t="s">
        <v>10751</v>
      </c>
    </row>
    <row r="606" spans="1:56">
      <c r="A606" t="s">
        <v>10753</v>
      </c>
      <c r="B606">
        <v>3500</v>
      </c>
      <c r="C606">
        <v>2015</v>
      </c>
      <c r="D606">
        <v>616</v>
      </c>
      <c r="E606">
        <v>3.6809000000000001E-2</v>
      </c>
      <c r="F606">
        <v>34.353909999999999</v>
      </c>
      <c r="H606">
        <v>26.424469999999999</v>
      </c>
      <c r="I606">
        <f t="shared" si="16"/>
        <v>0.97265831622999999</v>
      </c>
      <c r="K606">
        <v>23.19894</v>
      </c>
      <c r="L606">
        <v>29.520849999999999</v>
      </c>
      <c r="M606">
        <v>336.31707</v>
      </c>
      <c r="N606">
        <v>383.07780000000002</v>
      </c>
      <c r="O606">
        <v>301.04142999999999</v>
      </c>
      <c r="P606">
        <v>43.699759999999998</v>
      </c>
      <c r="Q606">
        <v>139.78</v>
      </c>
      <c r="R606">
        <v>167.3313</v>
      </c>
      <c r="S606">
        <v>9.4690999999999992</v>
      </c>
      <c r="T606">
        <v>1.2150460000000001</v>
      </c>
      <c r="U606">
        <v>4.7808999999999997E-2</v>
      </c>
      <c r="V606">
        <v>46.576949999999997</v>
      </c>
      <c r="W606">
        <v>1.0999999999999999E-2</v>
      </c>
      <c r="X606">
        <v>0.98899999999999999</v>
      </c>
      <c r="Y606" t="s">
        <v>10751</v>
      </c>
      <c r="Z606">
        <v>2.5999999999999999E-2</v>
      </c>
      <c r="AA606" t="s">
        <v>10751</v>
      </c>
      <c r="AB606">
        <v>0.33500000000000002</v>
      </c>
      <c r="AC606">
        <v>7.0000000000000001E-3</v>
      </c>
      <c r="AD606" t="s">
        <v>10751</v>
      </c>
      <c r="AE606" t="s">
        <v>10751</v>
      </c>
      <c r="AF606">
        <v>0.156</v>
      </c>
      <c r="AG606">
        <v>0.84399999999999997</v>
      </c>
      <c r="AH606" t="s">
        <v>10751</v>
      </c>
      <c r="AI606" t="s">
        <v>10751</v>
      </c>
      <c r="AJ606" t="s">
        <v>10751</v>
      </c>
      <c r="AK606" t="s">
        <v>10751</v>
      </c>
      <c r="AL606" t="s">
        <v>10751</v>
      </c>
      <c r="AM606" t="s">
        <v>10751</v>
      </c>
      <c r="AN606" t="s">
        <v>10751</v>
      </c>
      <c r="AO606">
        <v>7.0000000000000001E-3</v>
      </c>
      <c r="AP606">
        <v>0.99299999999999999</v>
      </c>
      <c r="AQ606">
        <v>8.4000000000000005E-2</v>
      </c>
      <c r="AR606" t="s">
        <v>10751</v>
      </c>
      <c r="AS606" t="s">
        <v>10751</v>
      </c>
      <c r="AT606">
        <v>1</v>
      </c>
      <c r="AU606">
        <v>1</v>
      </c>
      <c r="AV606">
        <v>4.8</v>
      </c>
      <c r="AW606">
        <v>0.63200000000000001</v>
      </c>
      <c r="AX606">
        <v>4</v>
      </c>
      <c r="AY606" t="s">
        <v>10751</v>
      </c>
      <c r="AZ606">
        <v>0.01</v>
      </c>
      <c r="BA606">
        <v>0.28599999999999998</v>
      </c>
      <c r="BB606" t="s">
        <v>10751</v>
      </c>
      <c r="BC606" t="s">
        <v>10751</v>
      </c>
      <c r="BD606">
        <v>6.6000000000000003E-2</v>
      </c>
    </row>
    <row r="607" spans="1:56">
      <c r="A607" t="s">
        <v>10753</v>
      </c>
      <c r="B607">
        <v>3500</v>
      </c>
      <c r="C607">
        <v>2016</v>
      </c>
      <c r="D607">
        <v>624</v>
      </c>
      <c r="E607">
        <v>3.8325999999999999E-2</v>
      </c>
      <c r="F607">
        <v>34.394550000000002</v>
      </c>
      <c r="H607">
        <v>26.48441</v>
      </c>
      <c r="I607">
        <f t="shared" si="16"/>
        <v>1.01504149766</v>
      </c>
      <c r="K607">
        <v>23.173660000000002</v>
      </c>
      <c r="L607">
        <v>29.683630000000001</v>
      </c>
      <c r="M607">
        <v>335.55585000000002</v>
      </c>
      <c r="N607">
        <v>383.49583000000001</v>
      </c>
      <c r="O607">
        <v>299.39060999999998</v>
      </c>
      <c r="P607">
        <v>43.440449999999998</v>
      </c>
      <c r="Q607">
        <v>137.71180000000001</v>
      </c>
      <c r="R607">
        <v>170.13759999999999</v>
      </c>
      <c r="S607">
        <v>9.3566000000000003</v>
      </c>
      <c r="T607">
        <v>1.252874</v>
      </c>
      <c r="U607">
        <v>4.8611000000000001E-2</v>
      </c>
      <c r="V607">
        <v>46.68374</v>
      </c>
      <c r="W607">
        <v>3.3000000000000002E-2</v>
      </c>
      <c r="X607">
        <v>0.96699999999999997</v>
      </c>
      <c r="Y607" t="s">
        <v>10751</v>
      </c>
      <c r="Z607">
        <v>2.5999999999999999E-2</v>
      </c>
      <c r="AA607" t="s">
        <v>10751</v>
      </c>
      <c r="AB607">
        <v>0.43099999999999999</v>
      </c>
      <c r="AC607">
        <v>4.0000000000000001E-3</v>
      </c>
      <c r="AD607" t="s">
        <v>10751</v>
      </c>
      <c r="AE607" t="s">
        <v>10751</v>
      </c>
      <c r="AF607">
        <v>0.33900000000000002</v>
      </c>
      <c r="AG607">
        <v>0.66100000000000003</v>
      </c>
      <c r="AH607" t="s">
        <v>10751</v>
      </c>
      <c r="AI607" t="s">
        <v>10751</v>
      </c>
      <c r="AJ607" t="s">
        <v>10751</v>
      </c>
      <c r="AK607" t="s">
        <v>10751</v>
      </c>
      <c r="AL607" t="s">
        <v>10751</v>
      </c>
      <c r="AM607" t="s">
        <v>10751</v>
      </c>
      <c r="AN607" t="s">
        <v>10751</v>
      </c>
      <c r="AO607">
        <v>4.0000000000000001E-3</v>
      </c>
      <c r="AP607">
        <v>0.996</v>
      </c>
      <c r="AQ607">
        <v>0.10199999999999999</v>
      </c>
      <c r="AR607" t="s">
        <v>10751</v>
      </c>
      <c r="AS607" t="s">
        <v>10751</v>
      </c>
      <c r="AT607">
        <v>1</v>
      </c>
      <c r="AU607">
        <v>1</v>
      </c>
      <c r="AV607">
        <v>5.0999999999999996</v>
      </c>
      <c r="AW607">
        <v>0.53900000000000003</v>
      </c>
      <c r="AX607">
        <v>4</v>
      </c>
      <c r="AY607" t="s">
        <v>10751</v>
      </c>
      <c r="AZ607">
        <v>1.2E-2</v>
      </c>
      <c r="BA607">
        <v>0.31900000000000001</v>
      </c>
      <c r="BB607" t="s">
        <v>10751</v>
      </c>
      <c r="BC607" t="s">
        <v>10751</v>
      </c>
      <c r="BD607">
        <v>0.126</v>
      </c>
    </row>
    <row r="608" spans="1:56">
      <c r="A608" t="s">
        <v>10753</v>
      </c>
      <c r="B608">
        <v>3500</v>
      </c>
      <c r="C608">
        <v>2017</v>
      </c>
      <c r="D608">
        <v>677</v>
      </c>
      <c r="E608">
        <v>3.9766000000000003E-2</v>
      </c>
      <c r="F608">
        <v>36.048569999999998</v>
      </c>
      <c r="H608">
        <v>27.942170000000001</v>
      </c>
      <c r="I608">
        <f t="shared" si="16"/>
        <v>1.1111483322200002</v>
      </c>
      <c r="K608">
        <v>24.41403</v>
      </c>
      <c r="L608">
        <v>31.3611</v>
      </c>
      <c r="M608">
        <v>318.04977000000002</v>
      </c>
      <c r="N608">
        <v>364.01193000000001</v>
      </c>
      <c r="O608">
        <v>283.37655000000001</v>
      </c>
      <c r="P608">
        <v>44.027180000000001</v>
      </c>
      <c r="Q608">
        <v>128.79339999999999</v>
      </c>
      <c r="R608">
        <v>171.20509999999999</v>
      </c>
      <c r="S608">
        <v>9.2309000000000001</v>
      </c>
      <c r="T608">
        <v>1.3958999999999999</v>
      </c>
      <c r="U608">
        <v>4.8916000000000001E-2</v>
      </c>
      <c r="V608">
        <v>49.244970000000002</v>
      </c>
      <c r="W608">
        <v>2.7E-2</v>
      </c>
      <c r="X608">
        <v>0.97299999999999998</v>
      </c>
      <c r="Y608" t="s">
        <v>10751</v>
      </c>
      <c r="Z608">
        <v>2.1000000000000001E-2</v>
      </c>
      <c r="AA608" t="s">
        <v>10751</v>
      </c>
      <c r="AB608">
        <v>0.315</v>
      </c>
      <c r="AC608" t="s">
        <v>10751</v>
      </c>
      <c r="AD608" t="s">
        <v>10751</v>
      </c>
      <c r="AE608" t="s">
        <v>10751</v>
      </c>
      <c r="AF608">
        <v>0.255</v>
      </c>
      <c r="AG608">
        <v>0.745</v>
      </c>
      <c r="AH608" t="s">
        <v>10751</v>
      </c>
      <c r="AI608" t="s">
        <v>10751</v>
      </c>
      <c r="AJ608" t="s">
        <v>10751</v>
      </c>
      <c r="AK608" t="s">
        <v>10751</v>
      </c>
      <c r="AL608" t="s">
        <v>10751</v>
      </c>
      <c r="AM608" t="s">
        <v>10751</v>
      </c>
      <c r="AN608" t="s">
        <v>10751</v>
      </c>
      <c r="AO608" t="s">
        <v>10751</v>
      </c>
      <c r="AP608">
        <v>1</v>
      </c>
      <c r="AQ608">
        <v>0.28399999999999997</v>
      </c>
      <c r="AR608">
        <v>4.2000000000000003E-2</v>
      </c>
      <c r="AS608" t="s">
        <v>10751</v>
      </c>
      <c r="AT608">
        <v>1</v>
      </c>
      <c r="AU608">
        <v>1</v>
      </c>
      <c r="AV608">
        <v>5.4</v>
      </c>
      <c r="AW608">
        <v>0.66400000000000003</v>
      </c>
      <c r="AX608">
        <v>4</v>
      </c>
      <c r="AY608" t="s">
        <v>10751</v>
      </c>
      <c r="AZ608">
        <v>0.01</v>
      </c>
      <c r="BA608">
        <v>0.16600000000000001</v>
      </c>
      <c r="BB608" t="s">
        <v>10751</v>
      </c>
      <c r="BC608" t="s">
        <v>10751</v>
      </c>
      <c r="BD608">
        <v>0.16</v>
      </c>
    </row>
    <row r="609" spans="1:56">
      <c r="A609" t="s">
        <v>10753</v>
      </c>
      <c r="B609">
        <v>3500</v>
      </c>
      <c r="C609">
        <v>2018</v>
      </c>
      <c r="D609" s="7">
        <v>1021</v>
      </c>
      <c r="E609">
        <v>6.2802999999999998E-2</v>
      </c>
      <c r="F609">
        <v>36.671550000000003</v>
      </c>
      <c r="H609">
        <v>28.36345</v>
      </c>
      <c r="I609">
        <f t="shared" si="16"/>
        <v>1.7813097503499999</v>
      </c>
      <c r="K609">
        <v>24.842700000000001</v>
      </c>
      <c r="L609">
        <v>31.758870000000002</v>
      </c>
      <c r="M609">
        <v>313.32578999999998</v>
      </c>
      <c r="N609">
        <v>357.73077999999998</v>
      </c>
      <c r="O609">
        <v>279.82729999999998</v>
      </c>
      <c r="P609">
        <v>44.452100000000002</v>
      </c>
      <c r="Q609">
        <v>122.6773</v>
      </c>
      <c r="R609">
        <v>172.52279999999999</v>
      </c>
      <c r="S609">
        <v>9.1493000000000002</v>
      </c>
      <c r="T609">
        <v>1.4777940000000001</v>
      </c>
      <c r="U609">
        <v>4.9292000000000002E-2</v>
      </c>
      <c r="V609">
        <v>49.872480000000003</v>
      </c>
      <c r="W609">
        <v>2.1000000000000001E-2</v>
      </c>
      <c r="X609">
        <v>0.97899999999999998</v>
      </c>
      <c r="Y609" t="s">
        <v>10751</v>
      </c>
      <c r="Z609">
        <v>1.7000000000000001E-2</v>
      </c>
      <c r="AA609" t="s">
        <v>10751</v>
      </c>
      <c r="AB609">
        <v>0.39600000000000002</v>
      </c>
      <c r="AC609" t="s">
        <v>10751</v>
      </c>
      <c r="AD609" t="s">
        <v>10751</v>
      </c>
      <c r="AE609" t="s">
        <v>10751</v>
      </c>
      <c r="AF609">
        <v>0.52200000000000002</v>
      </c>
      <c r="AG609">
        <v>0.47799999999999998</v>
      </c>
      <c r="AH609" t="s">
        <v>10751</v>
      </c>
      <c r="AI609" t="s">
        <v>10751</v>
      </c>
      <c r="AJ609" t="s">
        <v>10751</v>
      </c>
      <c r="AK609" t="s">
        <v>10751</v>
      </c>
      <c r="AL609" t="s">
        <v>10751</v>
      </c>
      <c r="AM609" t="s">
        <v>10751</v>
      </c>
      <c r="AN609" t="s">
        <v>10751</v>
      </c>
      <c r="AO609" t="s">
        <v>10751</v>
      </c>
      <c r="AP609">
        <v>1</v>
      </c>
      <c r="AQ609">
        <v>0.36399999999999999</v>
      </c>
      <c r="AR609">
        <v>0.27600000000000002</v>
      </c>
      <c r="AS609" t="s">
        <v>10751</v>
      </c>
      <c r="AT609">
        <v>1</v>
      </c>
      <c r="AU609">
        <v>1</v>
      </c>
      <c r="AV609">
        <v>4.5</v>
      </c>
      <c r="AW609">
        <v>0.58699999999999997</v>
      </c>
      <c r="AX609">
        <v>4</v>
      </c>
      <c r="AY609" t="s">
        <v>10751</v>
      </c>
      <c r="AZ609" t="s">
        <v>10751</v>
      </c>
      <c r="BA609">
        <v>0.215</v>
      </c>
      <c r="BB609" t="s">
        <v>10751</v>
      </c>
      <c r="BC609" t="s">
        <v>10751</v>
      </c>
      <c r="BD609">
        <v>0.19800000000000001</v>
      </c>
    </row>
    <row r="610" spans="1:56">
      <c r="A610" t="s">
        <v>10753</v>
      </c>
      <c r="B610">
        <v>3500</v>
      </c>
      <c r="C610">
        <v>2019</v>
      </c>
      <c r="D610">
        <v>960</v>
      </c>
      <c r="E610">
        <v>5.9506999999999997E-2</v>
      </c>
      <c r="F610">
        <v>37.47645</v>
      </c>
      <c r="H610">
        <v>28.755009999999999</v>
      </c>
      <c r="I610">
        <f t="shared" si="16"/>
        <v>1.7111243800699998</v>
      </c>
      <c r="K610">
        <v>25.26418</v>
      </c>
      <c r="L610">
        <v>32.101089999999999</v>
      </c>
      <c r="M610">
        <v>309.05923000000001</v>
      </c>
      <c r="N610">
        <v>351.7629</v>
      </c>
      <c r="O610">
        <v>276.84419000000003</v>
      </c>
      <c r="P610">
        <v>44.98536</v>
      </c>
      <c r="Q610">
        <v>118.7504</v>
      </c>
      <c r="R610">
        <v>175.40170000000001</v>
      </c>
      <c r="S610">
        <v>9.0665999999999993</v>
      </c>
      <c r="T610">
        <v>1.540311</v>
      </c>
      <c r="U610">
        <v>5.0115E-2</v>
      </c>
      <c r="V610">
        <v>50.55059</v>
      </c>
      <c r="W610">
        <v>2.1000000000000001E-2</v>
      </c>
      <c r="X610">
        <v>0.97899999999999998</v>
      </c>
      <c r="Y610" t="s">
        <v>10751</v>
      </c>
      <c r="Z610">
        <v>8.9999999999999993E-3</v>
      </c>
      <c r="AA610" t="s">
        <v>10751</v>
      </c>
      <c r="AB610">
        <v>0.5</v>
      </c>
      <c r="AC610" t="s">
        <v>10751</v>
      </c>
      <c r="AD610" t="s">
        <v>10751</v>
      </c>
      <c r="AE610" t="s">
        <v>10751</v>
      </c>
      <c r="AF610">
        <v>0.624</v>
      </c>
      <c r="AG610">
        <v>0.376</v>
      </c>
      <c r="AH610" t="s">
        <v>10751</v>
      </c>
      <c r="AI610" t="s">
        <v>10751</v>
      </c>
      <c r="AJ610" t="s">
        <v>10751</v>
      </c>
      <c r="AK610" t="s">
        <v>10751</v>
      </c>
      <c r="AL610" t="s">
        <v>10751</v>
      </c>
      <c r="AM610" t="s">
        <v>10751</v>
      </c>
      <c r="AN610" t="s">
        <v>10751</v>
      </c>
      <c r="AO610" t="s">
        <v>10751</v>
      </c>
      <c r="AP610">
        <v>1</v>
      </c>
      <c r="AQ610">
        <v>0.41199999999999998</v>
      </c>
      <c r="AR610">
        <v>0.33700000000000002</v>
      </c>
      <c r="AS610" t="s">
        <v>10751</v>
      </c>
      <c r="AT610">
        <v>1</v>
      </c>
      <c r="AU610">
        <v>1</v>
      </c>
      <c r="AV610">
        <v>5.3</v>
      </c>
      <c r="AW610">
        <v>0.49099999999999999</v>
      </c>
      <c r="AX610">
        <v>4</v>
      </c>
      <c r="AY610" t="s">
        <v>10751</v>
      </c>
      <c r="AZ610" t="s">
        <v>10751</v>
      </c>
      <c r="BA610">
        <v>0.23</v>
      </c>
      <c r="BB610" t="s">
        <v>10751</v>
      </c>
      <c r="BC610">
        <v>0.152</v>
      </c>
      <c r="BD610">
        <v>0.127</v>
      </c>
    </row>
    <row r="611" spans="1:56">
      <c r="A611" t="s">
        <v>10753</v>
      </c>
      <c r="B611">
        <v>3500</v>
      </c>
      <c r="C611">
        <v>2020</v>
      </c>
      <c r="D611">
        <v>610</v>
      </c>
      <c r="E611">
        <v>4.4435000000000002E-2</v>
      </c>
      <c r="F611">
        <v>36.954259999999998</v>
      </c>
      <c r="H611">
        <v>27.909040000000001</v>
      </c>
      <c r="I611">
        <f t="shared" si="16"/>
        <v>1.2401381924000001</v>
      </c>
      <c r="K611">
        <v>24.769259999999999</v>
      </c>
      <c r="L611">
        <v>30.860099999999999</v>
      </c>
      <c r="M611">
        <v>318.4273</v>
      </c>
      <c r="N611">
        <v>358.79154999999997</v>
      </c>
      <c r="O611">
        <v>287.97708</v>
      </c>
      <c r="P611">
        <v>44.697690000000001</v>
      </c>
      <c r="Q611">
        <v>114.66500000000001</v>
      </c>
      <c r="R611">
        <v>170.7028</v>
      </c>
      <c r="S611">
        <v>9.1252999999999993</v>
      </c>
      <c r="T611">
        <v>1.555917</v>
      </c>
      <c r="U611">
        <v>4.8772000000000003E-2</v>
      </c>
      <c r="V611">
        <v>49.059950000000001</v>
      </c>
      <c r="W611">
        <v>2.9000000000000001E-2</v>
      </c>
      <c r="X611">
        <v>0.97099999999999997</v>
      </c>
      <c r="Y611" t="s">
        <v>10751</v>
      </c>
      <c r="Z611">
        <v>5.0000000000000001E-3</v>
      </c>
      <c r="AA611" t="s">
        <v>10751</v>
      </c>
      <c r="AB611">
        <v>0.753</v>
      </c>
      <c r="AC611" t="s">
        <v>10751</v>
      </c>
      <c r="AD611" t="s">
        <v>10751</v>
      </c>
      <c r="AE611" t="s">
        <v>10751</v>
      </c>
      <c r="AF611">
        <v>0.64400000000000002</v>
      </c>
      <c r="AG611">
        <v>0.35599999999999998</v>
      </c>
      <c r="AH611" t="s">
        <v>10751</v>
      </c>
      <c r="AI611" t="s">
        <v>10751</v>
      </c>
      <c r="AJ611" t="s">
        <v>10751</v>
      </c>
      <c r="AK611" t="s">
        <v>10751</v>
      </c>
      <c r="AL611" t="s">
        <v>10751</v>
      </c>
      <c r="AM611" t="s">
        <v>10751</v>
      </c>
      <c r="AN611" t="s">
        <v>10751</v>
      </c>
      <c r="AO611" t="s">
        <v>10751</v>
      </c>
      <c r="AP611">
        <v>1</v>
      </c>
      <c r="AQ611">
        <v>0.48699999999999999</v>
      </c>
      <c r="AR611">
        <v>0.64</v>
      </c>
      <c r="AS611">
        <v>0.14599999999999999</v>
      </c>
      <c r="AT611">
        <v>1</v>
      </c>
      <c r="AU611">
        <v>1</v>
      </c>
      <c r="AV611">
        <v>6</v>
      </c>
      <c r="AW611">
        <v>0.24099999999999999</v>
      </c>
      <c r="AX611">
        <v>3.8</v>
      </c>
      <c r="AY611" t="s">
        <v>10751</v>
      </c>
      <c r="AZ611" t="s">
        <v>10751</v>
      </c>
      <c r="BA611">
        <v>0.36099999999999999</v>
      </c>
      <c r="BB611" t="s">
        <v>10751</v>
      </c>
      <c r="BC611">
        <v>0.20399999999999999</v>
      </c>
      <c r="BD611">
        <v>0.19500000000000001</v>
      </c>
    </row>
    <row r="612" spans="1:56">
      <c r="A612" t="s">
        <v>10753</v>
      </c>
      <c r="B612">
        <v>3500</v>
      </c>
      <c r="C612">
        <v>2021</v>
      </c>
      <c r="D612">
        <v>848</v>
      </c>
      <c r="E612">
        <v>6.1419000000000001E-2</v>
      </c>
      <c r="F612">
        <v>37.484529999999999</v>
      </c>
      <c r="G612">
        <f>IFERROR(F612*E612,"")</f>
        <v>2.3022623480700002</v>
      </c>
      <c r="H612">
        <v>28.408639999999998</v>
      </c>
      <c r="I612">
        <f t="shared" si="16"/>
        <v>1.7448302601599999</v>
      </c>
      <c r="J612">
        <f>IFERROR(M612*E612,"")</f>
        <v>19.213541167079999</v>
      </c>
      <c r="K612">
        <v>25.323969999999999</v>
      </c>
      <c r="L612">
        <v>31.283290000000001</v>
      </c>
      <c r="M612">
        <v>312.82731999999999</v>
      </c>
      <c r="N612">
        <v>350.93239999999997</v>
      </c>
      <c r="O612">
        <v>284.08138000000002</v>
      </c>
      <c r="P612">
        <v>44.82367</v>
      </c>
      <c r="Q612">
        <v>119.9096</v>
      </c>
      <c r="R612">
        <v>172.751</v>
      </c>
      <c r="S612">
        <v>9.0416000000000007</v>
      </c>
      <c r="T612">
        <v>1.5137769999999999</v>
      </c>
      <c r="U612">
        <v>4.9356999999999998E-2</v>
      </c>
      <c r="V612">
        <v>49.942059999999998</v>
      </c>
      <c r="W612" t="s">
        <v>10751</v>
      </c>
      <c r="X612">
        <v>1</v>
      </c>
      <c r="Y612" t="s">
        <v>10751</v>
      </c>
      <c r="Z612">
        <v>8.9999999999999993E-3</v>
      </c>
      <c r="AA612">
        <v>2.3E-2</v>
      </c>
      <c r="AB612">
        <v>0.61199999999999999</v>
      </c>
      <c r="AC612" t="s">
        <v>10751</v>
      </c>
      <c r="AD612" t="s">
        <v>10751</v>
      </c>
      <c r="AE612" t="s">
        <v>10751</v>
      </c>
      <c r="AF612">
        <v>0.72699999999999998</v>
      </c>
      <c r="AG612">
        <v>0.27300000000000002</v>
      </c>
      <c r="AH612" t="s">
        <v>10751</v>
      </c>
      <c r="AI612" t="s">
        <v>10751</v>
      </c>
      <c r="AJ612" t="s">
        <v>10751</v>
      </c>
      <c r="AK612" t="s">
        <v>10751</v>
      </c>
      <c r="AL612" t="s">
        <v>10751</v>
      </c>
      <c r="AM612" t="s">
        <v>10751</v>
      </c>
      <c r="AN612" t="s">
        <v>10751</v>
      </c>
      <c r="AO612" t="s">
        <v>10751</v>
      </c>
      <c r="AP612">
        <v>1</v>
      </c>
      <c r="AQ612">
        <v>0.41199999999999998</v>
      </c>
      <c r="AR612">
        <v>0.81100000000000005</v>
      </c>
      <c r="AS612">
        <v>0.16800000000000001</v>
      </c>
      <c r="AT612">
        <v>1</v>
      </c>
      <c r="AU612">
        <v>1</v>
      </c>
      <c r="AV612">
        <v>5.4</v>
      </c>
      <c r="AW612">
        <v>0.35599999999999998</v>
      </c>
      <c r="AX612">
        <v>3.8</v>
      </c>
      <c r="AY612" t="s">
        <v>10751</v>
      </c>
      <c r="AZ612" t="s">
        <v>10751</v>
      </c>
      <c r="BA612">
        <v>0.20399999999999999</v>
      </c>
      <c r="BB612">
        <v>2.3E-2</v>
      </c>
      <c r="BC612">
        <v>0.23</v>
      </c>
      <c r="BD612">
        <v>0.186</v>
      </c>
    </row>
    <row r="613" spans="1:56">
      <c r="A613" t="s">
        <v>10753</v>
      </c>
      <c r="B613">
        <v>3500</v>
      </c>
      <c r="C613" t="s">
        <v>10752</v>
      </c>
      <c r="D613" t="s">
        <v>10751</v>
      </c>
      <c r="E613">
        <v>5.8089000000000002E-2</v>
      </c>
      <c r="F613">
        <v>37.498609999999999</v>
      </c>
      <c r="H613">
        <v>28.015650000000001</v>
      </c>
      <c r="I613">
        <f t="shared" si="16"/>
        <v>1.62740109285</v>
      </c>
      <c r="K613">
        <v>25.022069999999999</v>
      </c>
      <c r="L613">
        <v>30.794989999999999</v>
      </c>
      <c r="M613">
        <v>317.21553999999998</v>
      </c>
      <c r="N613">
        <v>355.16649000000001</v>
      </c>
      <c r="O613">
        <v>288.58587</v>
      </c>
      <c r="P613">
        <v>44.429349999999999</v>
      </c>
      <c r="Q613">
        <v>114.3526</v>
      </c>
      <c r="R613">
        <v>171.04849999999999</v>
      </c>
      <c r="S613">
        <v>9.0566999999999993</v>
      </c>
      <c r="T613">
        <v>1.5732349999999999</v>
      </c>
      <c r="U613">
        <v>4.8870999999999998E-2</v>
      </c>
      <c r="V613">
        <v>49.215780000000002</v>
      </c>
      <c r="W613" t="s">
        <v>10751</v>
      </c>
      <c r="X613">
        <v>1</v>
      </c>
      <c r="Y613" t="s">
        <v>10751</v>
      </c>
      <c r="Z613">
        <v>6.0000000000000001E-3</v>
      </c>
      <c r="AA613">
        <v>1.6E-2</v>
      </c>
      <c r="AB613">
        <v>0.63100000000000001</v>
      </c>
      <c r="AC613" t="s">
        <v>10751</v>
      </c>
      <c r="AD613" t="s">
        <v>10751</v>
      </c>
      <c r="AE613" t="s">
        <v>10751</v>
      </c>
      <c r="AF613">
        <v>0.65300000000000002</v>
      </c>
      <c r="AG613">
        <v>0.34699999999999998</v>
      </c>
      <c r="AH613" t="s">
        <v>10751</v>
      </c>
      <c r="AI613" t="s">
        <v>10751</v>
      </c>
      <c r="AJ613" t="s">
        <v>10751</v>
      </c>
      <c r="AK613" t="s">
        <v>10751</v>
      </c>
      <c r="AL613" t="s">
        <v>10751</v>
      </c>
      <c r="AM613" t="s">
        <v>10751</v>
      </c>
      <c r="AN613" t="s">
        <v>10751</v>
      </c>
      <c r="AO613" t="s">
        <v>10751</v>
      </c>
      <c r="AP613">
        <v>1</v>
      </c>
      <c r="AQ613">
        <v>0.46200000000000002</v>
      </c>
      <c r="AR613">
        <v>0.84</v>
      </c>
      <c r="AS613">
        <v>0.14199999999999999</v>
      </c>
      <c r="AT613">
        <v>1</v>
      </c>
      <c r="AU613">
        <v>1</v>
      </c>
      <c r="AV613">
        <v>5.6</v>
      </c>
      <c r="AW613">
        <v>0.34799999999999998</v>
      </c>
      <c r="AX613">
        <v>3.8</v>
      </c>
      <c r="AY613" t="s">
        <v>10751</v>
      </c>
      <c r="AZ613" t="s">
        <v>10751</v>
      </c>
      <c r="BA613">
        <v>0.13900000000000001</v>
      </c>
      <c r="BB613">
        <v>7.0000000000000007E-2</v>
      </c>
      <c r="BC613">
        <v>0.17699999999999999</v>
      </c>
      <c r="BD613">
        <v>0.26700000000000002</v>
      </c>
    </row>
    <row r="614" spans="1:56">
      <c r="A614" t="s">
        <v>10754</v>
      </c>
      <c r="B614">
        <v>3500</v>
      </c>
      <c r="C614">
        <v>1975</v>
      </c>
      <c r="D614">
        <v>39</v>
      </c>
      <c r="E614">
        <v>3.7910000000000001E-3</v>
      </c>
      <c r="F614">
        <v>15.127409999999999</v>
      </c>
      <c r="H614">
        <v>12.887269999999999</v>
      </c>
      <c r="I614">
        <f t="shared" si="16"/>
        <v>4.8855640569999997E-2</v>
      </c>
      <c r="K614">
        <v>11.86036</v>
      </c>
      <c r="L614">
        <v>14.41245</v>
      </c>
      <c r="M614">
        <v>689.59536000000003</v>
      </c>
      <c r="N614">
        <v>749.30264999999997</v>
      </c>
      <c r="O614">
        <v>616.61977999999999</v>
      </c>
      <c r="P614" t="s">
        <v>10751</v>
      </c>
      <c r="Q614">
        <v>348.02030000000002</v>
      </c>
      <c r="R614">
        <v>155.62299999999999</v>
      </c>
      <c r="S614" t="s">
        <v>10751</v>
      </c>
      <c r="T614">
        <v>0.44708399999999998</v>
      </c>
      <c r="U614">
        <v>4.4463999999999997E-2</v>
      </c>
      <c r="V614">
        <v>22.687419999999999</v>
      </c>
      <c r="W614" t="s">
        <v>10751</v>
      </c>
      <c r="X614" t="s">
        <v>10751</v>
      </c>
      <c r="Y614">
        <v>1</v>
      </c>
      <c r="Z614">
        <v>5.8999999999999997E-2</v>
      </c>
      <c r="AA614">
        <v>0.94099999999999995</v>
      </c>
      <c r="AB614" t="s">
        <v>10751</v>
      </c>
      <c r="AC614" t="s">
        <v>10751</v>
      </c>
      <c r="AD614" t="s">
        <v>10751</v>
      </c>
      <c r="AE614">
        <v>1</v>
      </c>
      <c r="AF614" t="s">
        <v>10751</v>
      </c>
      <c r="AG614" t="s">
        <v>10751</v>
      </c>
      <c r="AH614" t="s">
        <v>10751</v>
      </c>
      <c r="AI614" t="s">
        <v>10751</v>
      </c>
      <c r="AJ614" t="s">
        <v>10751</v>
      </c>
      <c r="AK614" t="s">
        <v>10751</v>
      </c>
      <c r="AL614" t="s">
        <v>10751</v>
      </c>
      <c r="AM614" t="s">
        <v>10751</v>
      </c>
      <c r="AN614" t="s">
        <v>10751</v>
      </c>
      <c r="AO614" t="s">
        <v>10751</v>
      </c>
      <c r="AP614">
        <v>1</v>
      </c>
      <c r="AQ614" t="s">
        <v>10751</v>
      </c>
      <c r="AR614" t="s">
        <v>10751</v>
      </c>
      <c r="AS614" t="s">
        <v>10751</v>
      </c>
      <c r="AT614" t="s">
        <v>10751</v>
      </c>
      <c r="AU614" t="s">
        <v>10751</v>
      </c>
      <c r="AV614" t="s">
        <v>10751</v>
      </c>
      <c r="AW614" t="s">
        <v>10751</v>
      </c>
      <c r="AX614">
        <v>7.9</v>
      </c>
      <c r="AY614" t="s">
        <v>10751</v>
      </c>
      <c r="AZ614" t="s">
        <v>10751</v>
      </c>
      <c r="BA614" t="s">
        <v>10751</v>
      </c>
      <c r="BB614" t="s">
        <v>10751</v>
      </c>
      <c r="BC614" t="s">
        <v>10751</v>
      </c>
      <c r="BD614" t="s">
        <v>10751</v>
      </c>
    </row>
    <row r="615" spans="1:56">
      <c r="A615" t="s">
        <v>10754</v>
      </c>
      <c r="B615">
        <v>3500</v>
      </c>
      <c r="C615">
        <v>1976</v>
      </c>
      <c r="D615">
        <v>71</v>
      </c>
      <c r="E615">
        <v>5.738E-3</v>
      </c>
      <c r="F615">
        <v>16.542870000000001</v>
      </c>
      <c r="H615">
        <v>14.08061</v>
      </c>
      <c r="I615">
        <f t="shared" si="16"/>
        <v>8.0794540179999999E-2</v>
      </c>
      <c r="K615">
        <v>13.091010000000001</v>
      </c>
      <c r="L615">
        <v>15.51398</v>
      </c>
      <c r="M615">
        <v>631.15171999999995</v>
      </c>
      <c r="N615">
        <v>678.86291000000006</v>
      </c>
      <c r="O615">
        <v>572.83803</v>
      </c>
      <c r="P615" t="s">
        <v>10751</v>
      </c>
      <c r="Q615">
        <v>318.69139999999999</v>
      </c>
      <c r="R615">
        <v>137.88050000000001</v>
      </c>
      <c r="S615" t="s">
        <v>10751</v>
      </c>
      <c r="T615">
        <v>0.44032399999999999</v>
      </c>
      <c r="U615">
        <v>3.9393999999999998E-2</v>
      </c>
      <c r="V615">
        <v>25.007660000000001</v>
      </c>
      <c r="W615" t="s">
        <v>10751</v>
      </c>
      <c r="X615" t="s">
        <v>10751</v>
      </c>
      <c r="Y615">
        <v>1</v>
      </c>
      <c r="Z615">
        <v>0.11899999999999999</v>
      </c>
      <c r="AA615">
        <v>0.88100000000000001</v>
      </c>
      <c r="AB615" t="s">
        <v>10751</v>
      </c>
      <c r="AC615" t="s">
        <v>10751</v>
      </c>
      <c r="AD615" t="s">
        <v>10751</v>
      </c>
      <c r="AE615">
        <v>1</v>
      </c>
      <c r="AF615" t="s">
        <v>10751</v>
      </c>
      <c r="AG615" t="s">
        <v>10751</v>
      </c>
      <c r="AH615" t="s">
        <v>10751</v>
      </c>
      <c r="AI615" t="s">
        <v>10751</v>
      </c>
      <c r="AJ615" t="s">
        <v>10751</v>
      </c>
      <c r="AK615" t="s">
        <v>10751</v>
      </c>
      <c r="AL615" t="s">
        <v>10751</v>
      </c>
      <c r="AM615" t="s">
        <v>10751</v>
      </c>
      <c r="AN615" t="s">
        <v>10751</v>
      </c>
      <c r="AO615" t="s">
        <v>10751</v>
      </c>
      <c r="AP615">
        <v>1</v>
      </c>
      <c r="AQ615" t="s">
        <v>10751</v>
      </c>
      <c r="AR615" t="s">
        <v>10751</v>
      </c>
      <c r="AS615" t="s">
        <v>10751</v>
      </c>
      <c r="AT615" t="s">
        <v>10751</v>
      </c>
      <c r="AU615" t="s">
        <v>10751</v>
      </c>
      <c r="AV615" t="s">
        <v>10751</v>
      </c>
      <c r="AW615" t="s">
        <v>10751</v>
      </c>
      <c r="AX615">
        <v>7.4</v>
      </c>
      <c r="AY615" t="s">
        <v>10751</v>
      </c>
      <c r="AZ615" t="s">
        <v>10751</v>
      </c>
      <c r="BA615" t="s">
        <v>10751</v>
      </c>
      <c r="BB615" t="s">
        <v>10751</v>
      </c>
      <c r="BC615" t="s">
        <v>10751</v>
      </c>
      <c r="BD615" t="s">
        <v>10751</v>
      </c>
    </row>
    <row r="616" spans="1:56">
      <c r="A616" t="s">
        <v>10754</v>
      </c>
      <c r="B616">
        <v>3500</v>
      </c>
      <c r="C616">
        <v>1977</v>
      </c>
      <c r="D616">
        <v>65</v>
      </c>
      <c r="E616">
        <v>4.5909999999999996E-3</v>
      </c>
      <c r="F616">
        <v>17.11589</v>
      </c>
      <c r="H616">
        <v>14.55753</v>
      </c>
      <c r="I616">
        <f t="shared" si="16"/>
        <v>6.6833620229999988E-2</v>
      </c>
      <c r="K616">
        <v>13.61379</v>
      </c>
      <c r="L616">
        <v>15.905150000000001</v>
      </c>
      <c r="M616">
        <v>610.47427000000005</v>
      </c>
      <c r="N616">
        <v>652.79417999999998</v>
      </c>
      <c r="O616">
        <v>558.74992999999995</v>
      </c>
      <c r="P616" t="s">
        <v>10751</v>
      </c>
      <c r="Q616">
        <v>327.64929999999998</v>
      </c>
      <c r="R616">
        <v>142.7679</v>
      </c>
      <c r="S616" t="s">
        <v>10751</v>
      </c>
      <c r="T616">
        <v>0.441797</v>
      </c>
      <c r="U616">
        <v>4.0791000000000001E-2</v>
      </c>
      <c r="V616">
        <v>25.766300000000001</v>
      </c>
      <c r="W616" t="s">
        <v>10751</v>
      </c>
      <c r="X616" t="s">
        <v>10751</v>
      </c>
      <c r="Y616">
        <v>1</v>
      </c>
      <c r="Z616">
        <v>9.2999999999999999E-2</v>
      </c>
      <c r="AA616">
        <v>0.90700000000000003</v>
      </c>
      <c r="AB616" t="s">
        <v>10751</v>
      </c>
      <c r="AC616" t="s">
        <v>10751</v>
      </c>
      <c r="AD616" t="s">
        <v>10751</v>
      </c>
      <c r="AE616">
        <v>1</v>
      </c>
      <c r="AF616" t="s">
        <v>10751</v>
      </c>
      <c r="AG616" t="s">
        <v>10751</v>
      </c>
      <c r="AH616" t="s">
        <v>10751</v>
      </c>
      <c r="AI616" t="s">
        <v>10751</v>
      </c>
      <c r="AJ616" t="s">
        <v>10751</v>
      </c>
      <c r="AK616" t="s">
        <v>10751</v>
      </c>
      <c r="AL616" t="s">
        <v>10751</v>
      </c>
      <c r="AM616" t="s">
        <v>10751</v>
      </c>
      <c r="AN616" t="s">
        <v>10751</v>
      </c>
      <c r="AO616" t="s">
        <v>10751</v>
      </c>
      <c r="AP616">
        <v>1</v>
      </c>
      <c r="AQ616" t="s">
        <v>10751</v>
      </c>
      <c r="AR616" t="s">
        <v>10751</v>
      </c>
      <c r="AS616" t="s">
        <v>10751</v>
      </c>
      <c r="AT616" t="s">
        <v>10751</v>
      </c>
      <c r="AU616" t="s">
        <v>10751</v>
      </c>
      <c r="AV616" t="s">
        <v>10751</v>
      </c>
      <c r="AW616" t="s">
        <v>10751</v>
      </c>
      <c r="AX616">
        <v>7.4</v>
      </c>
      <c r="AY616" t="s">
        <v>10751</v>
      </c>
      <c r="AZ616" t="s">
        <v>10751</v>
      </c>
      <c r="BA616" t="s">
        <v>10751</v>
      </c>
      <c r="BB616" t="s">
        <v>10751</v>
      </c>
      <c r="BC616" t="s">
        <v>10751</v>
      </c>
      <c r="BD616" t="s">
        <v>10751</v>
      </c>
    </row>
    <row r="617" spans="1:56">
      <c r="A617" t="s">
        <v>10754</v>
      </c>
      <c r="B617">
        <v>3500</v>
      </c>
      <c r="C617">
        <v>1978</v>
      </c>
      <c r="D617">
        <v>89</v>
      </c>
      <c r="E617">
        <v>6.1469999999999997E-3</v>
      </c>
      <c r="F617">
        <v>18.520330000000001</v>
      </c>
      <c r="H617">
        <v>15.762029999999999</v>
      </c>
      <c r="I617">
        <f t="shared" si="16"/>
        <v>9.6889198409999988E-2</v>
      </c>
      <c r="K617">
        <v>14.61899</v>
      </c>
      <c r="L617">
        <v>17.42745</v>
      </c>
      <c r="M617">
        <v>563.82344999999998</v>
      </c>
      <c r="N617">
        <v>607.90779999999995</v>
      </c>
      <c r="O617">
        <v>509.94258000000002</v>
      </c>
      <c r="P617" t="s">
        <v>10751</v>
      </c>
      <c r="Q617">
        <v>275.48759999999999</v>
      </c>
      <c r="R617">
        <v>131.8733</v>
      </c>
      <c r="S617">
        <v>12.851900000000001</v>
      </c>
      <c r="T617">
        <v>0.4965</v>
      </c>
      <c r="U617">
        <v>3.7678000000000003E-2</v>
      </c>
      <c r="V617">
        <v>27.84741</v>
      </c>
      <c r="W617" t="s">
        <v>10751</v>
      </c>
      <c r="X617" t="s">
        <v>10751</v>
      </c>
      <c r="Y617">
        <v>1</v>
      </c>
      <c r="Z617">
        <v>0.20499999999999999</v>
      </c>
      <c r="AA617">
        <v>0.79500000000000004</v>
      </c>
      <c r="AB617" t="s">
        <v>10751</v>
      </c>
      <c r="AC617" t="s">
        <v>10751</v>
      </c>
      <c r="AD617" t="s">
        <v>10751</v>
      </c>
      <c r="AE617">
        <v>1</v>
      </c>
      <c r="AF617" t="s">
        <v>10751</v>
      </c>
      <c r="AG617" t="s">
        <v>10751</v>
      </c>
      <c r="AH617" t="s">
        <v>10751</v>
      </c>
      <c r="AI617" t="s">
        <v>10751</v>
      </c>
      <c r="AJ617" t="s">
        <v>10751</v>
      </c>
      <c r="AK617" t="s">
        <v>10751</v>
      </c>
      <c r="AL617" t="s">
        <v>10751</v>
      </c>
      <c r="AM617" t="s">
        <v>10751</v>
      </c>
      <c r="AN617" t="s">
        <v>10751</v>
      </c>
      <c r="AO617" t="s">
        <v>10751</v>
      </c>
      <c r="AP617">
        <v>1</v>
      </c>
      <c r="AQ617" t="s">
        <v>10751</v>
      </c>
      <c r="AR617" t="s">
        <v>10751</v>
      </c>
      <c r="AS617" t="s">
        <v>10751</v>
      </c>
      <c r="AT617" t="s">
        <v>10751</v>
      </c>
      <c r="AU617" t="s">
        <v>10751</v>
      </c>
      <c r="AV617" t="s">
        <v>10751</v>
      </c>
      <c r="AW617" t="s">
        <v>10751</v>
      </c>
      <c r="AX617">
        <v>7</v>
      </c>
      <c r="AY617" t="s">
        <v>10751</v>
      </c>
      <c r="AZ617" t="s">
        <v>10751</v>
      </c>
      <c r="BA617" t="s">
        <v>10751</v>
      </c>
      <c r="BB617" t="s">
        <v>10751</v>
      </c>
      <c r="BC617" t="s">
        <v>10751</v>
      </c>
      <c r="BD617" t="s">
        <v>10751</v>
      </c>
    </row>
    <row r="618" spans="1:56">
      <c r="A618" t="s">
        <v>10754</v>
      </c>
      <c r="B618">
        <v>3500</v>
      </c>
      <c r="C618">
        <v>1979</v>
      </c>
      <c r="D618">
        <v>22</v>
      </c>
      <c r="E618">
        <v>1.6080000000000001E-3</v>
      </c>
      <c r="F618">
        <v>18.94115</v>
      </c>
      <c r="H618">
        <v>16.105889999999999</v>
      </c>
      <c r="I618">
        <f t="shared" si="16"/>
        <v>2.589827112E-2</v>
      </c>
      <c r="K618">
        <v>15.101800000000001</v>
      </c>
      <c r="L618">
        <v>17.530470000000001</v>
      </c>
      <c r="M618">
        <v>551.78576999999996</v>
      </c>
      <c r="N618">
        <v>588.47286999999994</v>
      </c>
      <c r="O618">
        <v>506.94598000000002</v>
      </c>
      <c r="P618" t="s">
        <v>10751</v>
      </c>
      <c r="Q618">
        <v>208.50409999999999</v>
      </c>
      <c r="R618">
        <v>106.3596</v>
      </c>
      <c r="S618">
        <v>16.151800000000001</v>
      </c>
      <c r="T618">
        <v>0.530968</v>
      </c>
      <c r="U618">
        <v>3.0387999999999998E-2</v>
      </c>
      <c r="V618">
        <v>28.559249999999999</v>
      </c>
      <c r="W618" t="s">
        <v>10751</v>
      </c>
      <c r="X618" t="s">
        <v>10751</v>
      </c>
      <c r="Y618">
        <v>1</v>
      </c>
      <c r="Z618">
        <v>0.35099999999999998</v>
      </c>
      <c r="AA618">
        <v>0.64900000000000002</v>
      </c>
      <c r="AB618" t="s">
        <v>10751</v>
      </c>
      <c r="AC618" t="s">
        <v>10751</v>
      </c>
      <c r="AD618" t="s">
        <v>10751</v>
      </c>
      <c r="AE618">
        <v>1</v>
      </c>
      <c r="AF618" t="s">
        <v>10751</v>
      </c>
      <c r="AG618" t="s">
        <v>10751</v>
      </c>
      <c r="AH618" t="s">
        <v>10751</v>
      </c>
      <c r="AI618" t="s">
        <v>10751</v>
      </c>
      <c r="AJ618" t="s">
        <v>10751</v>
      </c>
      <c r="AK618" t="s">
        <v>10751</v>
      </c>
      <c r="AL618" t="s">
        <v>10751</v>
      </c>
      <c r="AM618" t="s">
        <v>10751</v>
      </c>
      <c r="AN618" t="s">
        <v>10751</v>
      </c>
      <c r="AO618" t="s">
        <v>10751</v>
      </c>
      <c r="AP618">
        <v>1</v>
      </c>
      <c r="AQ618" t="s">
        <v>10751</v>
      </c>
      <c r="AR618" t="s">
        <v>10751</v>
      </c>
      <c r="AS618" t="s">
        <v>10751</v>
      </c>
      <c r="AT618" t="s">
        <v>10751</v>
      </c>
      <c r="AU618" t="s">
        <v>10751</v>
      </c>
      <c r="AV618">
        <v>3.2</v>
      </c>
      <c r="AW618" t="s">
        <v>10751</v>
      </c>
      <c r="AX618">
        <v>6</v>
      </c>
      <c r="AY618">
        <v>1</v>
      </c>
      <c r="AZ618" t="s">
        <v>10751</v>
      </c>
      <c r="BA618" t="s">
        <v>10751</v>
      </c>
      <c r="BB618" t="s">
        <v>10751</v>
      </c>
      <c r="BC618" t="s">
        <v>10751</v>
      </c>
      <c r="BD618" t="s">
        <v>10751</v>
      </c>
    </row>
    <row r="619" spans="1:56">
      <c r="A619" t="s">
        <v>10754</v>
      </c>
      <c r="B619">
        <v>3500</v>
      </c>
      <c r="C619">
        <v>1980</v>
      </c>
      <c r="D619">
        <v>53</v>
      </c>
      <c r="E619">
        <v>4.6550000000000003E-3</v>
      </c>
      <c r="F619">
        <v>18.683240000000001</v>
      </c>
      <c r="H619">
        <v>15.860239999999999</v>
      </c>
      <c r="I619">
        <f t="shared" si="16"/>
        <v>7.3829417199999997E-2</v>
      </c>
      <c r="K619">
        <v>15.16709</v>
      </c>
      <c r="L619">
        <v>16.798559999999998</v>
      </c>
      <c r="M619">
        <v>560.33200999999997</v>
      </c>
      <c r="N619">
        <v>585.93984</v>
      </c>
      <c r="O619">
        <v>529.03355999999997</v>
      </c>
      <c r="P619" t="s">
        <v>10751</v>
      </c>
      <c r="Q619">
        <v>212.6534</v>
      </c>
      <c r="R619">
        <v>113.0496</v>
      </c>
      <c r="S619">
        <v>15.768000000000001</v>
      </c>
      <c r="T619">
        <v>0.556952</v>
      </c>
      <c r="U619">
        <v>3.2300000000000002E-2</v>
      </c>
      <c r="V619">
        <v>28.076630000000002</v>
      </c>
      <c r="W619" t="s">
        <v>10751</v>
      </c>
      <c r="X619" t="s">
        <v>10751</v>
      </c>
      <c r="Y619">
        <v>1</v>
      </c>
      <c r="Z619">
        <v>0.42099999999999999</v>
      </c>
      <c r="AA619">
        <v>8.5999999999999993E-2</v>
      </c>
      <c r="AB619">
        <v>0.49299999999999999</v>
      </c>
      <c r="AC619" t="s">
        <v>10751</v>
      </c>
      <c r="AD619" t="s">
        <v>10751</v>
      </c>
      <c r="AE619">
        <v>1</v>
      </c>
      <c r="AF619" t="s">
        <v>10751</v>
      </c>
      <c r="AG619" t="s">
        <v>10751</v>
      </c>
      <c r="AH619" t="s">
        <v>10751</v>
      </c>
      <c r="AI619" t="s">
        <v>10751</v>
      </c>
      <c r="AJ619" t="s">
        <v>10751</v>
      </c>
      <c r="AK619" t="s">
        <v>10751</v>
      </c>
      <c r="AL619" t="s">
        <v>10751</v>
      </c>
      <c r="AM619" t="s">
        <v>10751</v>
      </c>
      <c r="AN619" t="s">
        <v>10751</v>
      </c>
      <c r="AO619" t="s">
        <v>10751</v>
      </c>
      <c r="AP619">
        <v>1</v>
      </c>
      <c r="AQ619" t="s">
        <v>10751</v>
      </c>
      <c r="AR619" t="s">
        <v>10751</v>
      </c>
      <c r="AS619" t="s">
        <v>10751</v>
      </c>
      <c r="AT619" t="s">
        <v>10751</v>
      </c>
      <c r="AU619" t="s">
        <v>10751</v>
      </c>
      <c r="AV619">
        <v>3.3</v>
      </c>
      <c r="AW619" t="s">
        <v>10751</v>
      </c>
      <c r="AX619">
        <v>5.8</v>
      </c>
      <c r="AY619">
        <v>1</v>
      </c>
      <c r="AZ619" t="s">
        <v>10751</v>
      </c>
      <c r="BA619" t="s">
        <v>10751</v>
      </c>
      <c r="BB619" t="s">
        <v>10751</v>
      </c>
      <c r="BC619" t="s">
        <v>10751</v>
      </c>
      <c r="BD619" t="s">
        <v>10751</v>
      </c>
    </row>
    <row r="620" spans="1:56">
      <c r="A620" t="s">
        <v>10754</v>
      </c>
      <c r="B620">
        <v>3500</v>
      </c>
      <c r="C620">
        <v>1981</v>
      </c>
      <c r="D620">
        <v>105</v>
      </c>
      <c r="E620">
        <v>9.9299999999999996E-3</v>
      </c>
      <c r="F620">
        <v>21.29252</v>
      </c>
      <c r="H620">
        <v>18.111460000000001</v>
      </c>
      <c r="I620">
        <f t="shared" si="16"/>
        <v>0.17984679780000001</v>
      </c>
      <c r="K620">
        <v>16.934830000000002</v>
      </c>
      <c r="L620">
        <v>19.792200000000001</v>
      </c>
      <c r="M620">
        <v>490.68380999999999</v>
      </c>
      <c r="N620">
        <v>524.77634</v>
      </c>
      <c r="O620">
        <v>449.01517000000001</v>
      </c>
      <c r="P620" t="s">
        <v>10751</v>
      </c>
      <c r="Q620">
        <v>246.75389999999999</v>
      </c>
      <c r="R620">
        <v>111.63760000000001</v>
      </c>
      <c r="S620">
        <v>15.251300000000001</v>
      </c>
      <c r="T620">
        <v>0.472167</v>
      </c>
      <c r="U620">
        <v>3.1896000000000001E-2</v>
      </c>
      <c r="V620">
        <v>31.882090000000002</v>
      </c>
      <c r="W620" t="s">
        <v>10751</v>
      </c>
      <c r="X620">
        <v>6.0999999999999999E-2</v>
      </c>
      <c r="Y620">
        <v>0.93899999999999995</v>
      </c>
      <c r="Z620">
        <v>0.623</v>
      </c>
      <c r="AA620">
        <v>6.7000000000000004E-2</v>
      </c>
      <c r="AB620">
        <v>0.31</v>
      </c>
      <c r="AC620" t="s">
        <v>10751</v>
      </c>
      <c r="AD620" t="s">
        <v>10751</v>
      </c>
      <c r="AE620">
        <v>1</v>
      </c>
      <c r="AF620" t="s">
        <v>10751</v>
      </c>
      <c r="AG620" t="s">
        <v>10751</v>
      </c>
      <c r="AH620" t="s">
        <v>10751</v>
      </c>
      <c r="AI620" t="s">
        <v>10751</v>
      </c>
      <c r="AJ620" t="s">
        <v>10751</v>
      </c>
      <c r="AK620" t="s">
        <v>10751</v>
      </c>
      <c r="AL620" t="s">
        <v>10751</v>
      </c>
      <c r="AM620" t="s">
        <v>10751</v>
      </c>
      <c r="AN620" t="s">
        <v>10751</v>
      </c>
      <c r="AO620" t="s">
        <v>10751</v>
      </c>
      <c r="AP620">
        <v>1</v>
      </c>
      <c r="AQ620" t="s">
        <v>10751</v>
      </c>
      <c r="AR620" t="s">
        <v>10751</v>
      </c>
      <c r="AS620" t="s">
        <v>10751</v>
      </c>
      <c r="AT620" t="s">
        <v>10751</v>
      </c>
      <c r="AU620" t="s">
        <v>10751</v>
      </c>
      <c r="AV620">
        <v>3.5</v>
      </c>
      <c r="AW620" t="s">
        <v>10751</v>
      </c>
      <c r="AX620">
        <v>5.9</v>
      </c>
      <c r="AY620">
        <v>0.95099999999999996</v>
      </c>
      <c r="AZ620">
        <v>4.9000000000000002E-2</v>
      </c>
      <c r="BA620" t="s">
        <v>10751</v>
      </c>
      <c r="BB620" t="s">
        <v>10751</v>
      </c>
      <c r="BC620" t="s">
        <v>10751</v>
      </c>
      <c r="BD620" t="s">
        <v>10751</v>
      </c>
    </row>
    <row r="621" spans="1:56">
      <c r="A621" t="s">
        <v>10754</v>
      </c>
      <c r="B621">
        <v>3500</v>
      </c>
      <c r="C621">
        <v>1982</v>
      </c>
      <c r="D621">
        <v>120</v>
      </c>
      <c r="E621">
        <v>1.2349000000000001E-2</v>
      </c>
      <c r="F621">
        <v>22.324770000000001</v>
      </c>
      <c r="H621">
        <v>18.998760000000001</v>
      </c>
      <c r="I621">
        <f t="shared" si="16"/>
        <v>0.23461568724000001</v>
      </c>
      <c r="K621">
        <v>17.650729999999999</v>
      </c>
      <c r="L621">
        <v>20.95476</v>
      </c>
      <c r="M621">
        <v>467.76746000000003</v>
      </c>
      <c r="N621">
        <v>503.49200000000002</v>
      </c>
      <c r="O621">
        <v>424.10413</v>
      </c>
      <c r="P621" t="s">
        <v>10751</v>
      </c>
      <c r="Q621">
        <v>210.4237</v>
      </c>
      <c r="R621">
        <v>108.3449</v>
      </c>
      <c r="S621">
        <v>16.467300000000002</v>
      </c>
      <c r="T621">
        <v>0.54540200000000005</v>
      </c>
      <c r="U621">
        <v>3.0956000000000001E-2</v>
      </c>
      <c r="V621">
        <v>33.4191</v>
      </c>
      <c r="W621" t="s">
        <v>10751</v>
      </c>
      <c r="X621">
        <v>0.315</v>
      </c>
      <c r="Y621">
        <v>0.68500000000000005</v>
      </c>
      <c r="Z621">
        <v>0.8</v>
      </c>
      <c r="AA621">
        <v>3.7999999999999999E-2</v>
      </c>
      <c r="AB621">
        <v>0.16200000000000001</v>
      </c>
      <c r="AC621" t="s">
        <v>10751</v>
      </c>
      <c r="AD621" t="s">
        <v>10751</v>
      </c>
      <c r="AE621">
        <v>1</v>
      </c>
      <c r="AF621" t="s">
        <v>10751</v>
      </c>
      <c r="AG621" t="s">
        <v>10751</v>
      </c>
      <c r="AH621" t="s">
        <v>10751</v>
      </c>
      <c r="AI621" t="s">
        <v>10751</v>
      </c>
      <c r="AJ621" t="s">
        <v>10751</v>
      </c>
      <c r="AK621" t="s">
        <v>10751</v>
      </c>
      <c r="AL621" t="s">
        <v>10751</v>
      </c>
      <c r="AM621" t="s">
        <v>10751</v>
      </c>
      <c r="AN621" t="s">
        <v>10751</v>
      </c>
      <c r="AO621" t="s">
        <v>10751</v>
      </c>
      <c r="AP621">
        <v>1</v>
      </c>
      <c r="AQ621" t="s">
        <v>10751</v>
      </c>
      <c r="AR621" t="s">
        <v>10751</v>
      </c>
      <c r="AS621" t="s">
        <v>10751</v>
      </c>
      <c r="AT621" t="s">
        <v>10751</v>
      </c>
      <c r="AU621" t="s">
        <v>10751</v>
      </c>
      <c r="AV621">
        <v>3.9</v>
      </c>
      <c r="AW621" t="s">
        <v>10751</v>
      </c>
      <c r="AX621">
        <v>5.4</v>
      </c>
      <c r="AY621">
        <v>0.72799999999999998</v>
      </c>
      <c r="AZ621">
        <v>0.27200000000000002</v>
      </c>
      <c r="BA621" t="s">
        <v>10751</v>
      </c>
      <c r="BB621" t="s">
        <v>10751</v>
      </c>
      <c r="BC621" t="s">
        <v>10751</v>
      </c>
      <c r="BD621" t="s">
        <v>10751</v>
      </c>
    </row>
    <row r="622" spans="1:56">
      <c r="A622" t="s">
        <v>10754</v>
      </c>
      <c r="B622">
        <v>3500</v>
      </c>
      <c r="C622">
        <v>1983</v>
      </c>
      <c r="D622">
        <v>231</v>
      </c>
      <c r="E622">
        <v>2.2452E-2</v>
      </c>
      <c r="F622">
        <v>23.37565</v>
      </c>
      <c r="H622">
        <v>19.920929999999998</v>
      </c>
      <c r="I622">
        <f t="shared" si="16"/>
        <v>0.44726472035999998</v>
      </c>
      <c r="K622">
        <v>18.21529</v>
      </c>
      <c r="L622">
        <v>22.495439999999999</v>
      </c>
      <c r="M622">
        <v>446.85374000000002</v>
      </c>
      <c r="N622">
        <v>488.66802999999999</v>
      </c>
      <c r="O622">
        <v>395.74739</v>
      </c>
      <c r="P622" t="s">
        <v>10751</v>
      </c>
      <c r="Q622">
        <v>177.74860000000001</v>
      </c>
      <c r="R622">
        <v>106.70910000000001</v>
      </c>
      <c r="S622">
        <v>15.388500000000001</v>
      </c>
      <c r="T622">
        <v>0.61833000000000005</v>
      </c>
      <c r="U622">
        <v>3.0488000000000001E-2</v>
      </c>
      <c r="V622">
        <v>35.089440000000003</v>
      </c>
      <c r="W622" t="s">
        <v>10751</v>
      </c>
      <c r="X622">
        <v>0.59399999999999997</v>
      </c>
      <c r="Y622">
        <v>0.40600000000000003</v>
      </c>
      <c r="Z622">
        <v>0.66600000000000004</v>
      </c>
      <c r="AA622">
        <v>5.3999999999999999E-2</v>
      </c>
      <c r="AB622">
        <v>0.28000000000000003</v>
      </c>
      <c r="AC622" t="s">
        <v>10751</v>
      </c>
      <c r="AD622" t="s">
        <v>10751</v>
      </c>
      <c r="AE622">
        <v>0.98299999999999998</v>
      </c>
      <c r="AF622" t="s">
        <v>10751</v>
      </c>
      <c r="AG622" t="s">
        <v>10751</v>
      </c>
      <c r="AH622">
        <v>1E-3</v>
      </c>
      <c r="AI622">
        <v>1.6E-2</v>
      </c>
      <c r="AJ622">
        <v>1.6E-2</v>
      </c>
      <c r="AK622" t="s">
        <v>10751</v>
      </c>
      <c r="AL622" t="s">
        <v>10751</v>
      </c>
      <c r="AM622" t="s">
        <v>10751</v>
      </c>
      <c r="AN622" t="s">
        <v>10751</v>
      </c>
      <c r="AO622" t="s">
        <v>10751</v>
      </c>
      <c r="AP622">
        <v>0.98399999999999999</v>
      </c>
      <c r="AQ622" t="s">
        <v>10751</v>
      </c>
      <c r="AR622" t="s">
        <v>10751</v>
      </c>
      <c r="AS622" t="s">
        <v>10751</v>
      </c>
      <c r="AT622" t="s">
        <v>10751</v>
      </c>
      <c r="AU622" t="s">
        <v>10751</v>
      </c>
      <c r="AV622">
        <v>4.3</v>
      </c>
      <c r="AW622" t="s">
        <v>10751</v>
      </c>
      <c r="AX622">
        <v>5.3</v>
      </c>
      <c r="AY622">
        <v>0.58099999999999996</v>
      </c>
      <c r="AZ622">
        <v>0.41899999999999998</v>
      </c>
      <c r="BA622" t="s">
        <v>10751</v>
      </c>
      <c r="BB622" t="s">
        <v>10751</v>
      </c>
      <c r="BC622" t="s">
        <v>10751</v>
      </c>
      <c r="BD622" t="s">
        <v>10751</v>
      </c>
    </row>
    <row r="623" spans="1:56">
      <c r="A623" t="s">
        <v>10754</v>
      </c>
      <c r="B623">
        <v>3500</v>
      </c>
      <c r="C623">
        <v>1984</v>
      </c>
      <c r="D623">
        <v>356</v>
      </c>
      <c r="E623">
        <v>2.5366E-2</v>
      </c>
      <c r="F623">
        <v>22.72776</v>
      </c>
      <c r="H623">
        <v>19.361750000000001</v>
      </c>
      <c r="I623">
        <f t="shared" si="16"/>
        <v>0.49113015050000003</v>
      </c>
      <c r="K623">
        <v>17.770959999999999</v>
      </c>
      <c r="L623">
        <v>21.740310000000001</v>
      </c>
      <c r="M623">
        <v>460.12984999999998</v>
      </c>
      <c r="N623">
        <v>501.24777</v>
      </c>
      <c r="O623">
        <v>409.87461000000002</v>
      </c>
      <c r="P623" t="s">
        <v>10751</v>
      </c>
      <c r="Q623">
        <v>173.89089999999999</v>
      </c>
      <c r="R623">
        <v>104.0339</v>
      </c>
      <c r="S623">
        <v>15.5685</v>
      </c>
      <c r="T623">
        <v>0.61477199999999999</v>
      </c>
      <c r="U623">
        <v>2.9724E-2</v>
      </c>
      <c r="V623">
        <v>34.224379999999996</v>
      </c>
      <c r="W623" t="s">
        <v>10751</v>
      </c>
      <c r="X623">
        <v>0.62</v>
      </c>
      <c r="Y623">
        <v>0.38</v>
      </c>
      <c r="Z623">
        <v>0.67500000000000004</v>
      </c>
      <c r="AA623">
        <v>7.0999999999999994E-2</v>
      </c>
      <c r="AB623">
        <v>0.254</v>
      </c>
      <c r="AC623" t="s">
        <v>10751</v>
      </c>
      <c r="AD623" t="s">
        <v>10751</v>
      </c>
      <c r="AE623">
        <v>0.97499999999999998</v>
      </c>
      <c r="AF623" t="s">
        <v>10751</v>
      </c>
      <c r="AG623" t="s">
        <v>10751</v>
      </c>
      <c r="AH623" t="s">
        <v>10751</v>
      </c>
      <c r="AI623">
        <v>2.5000000000000001E-2</v>
      </c>
      <c r="AJ623">
        <v>2.5000000000000001E-2</v>
      </c>
      <c r="AK623" t="s">
        <v>10751</v>
      </c>
      <c r="AL623" t="s">
        <v>10751</v>
      </c>
      <c r="AM623" t="s">
        <v>10751</v>
      </c>
      <c r="AN623" t="s">
        <v>10751</v>
      </c>
      <c r="AO623" t="s">
        <v>10751</v>
      </c>
      <c r="AP623">
        <v>0.97499999999999998</v>
      </c>
      <c r="AQ623" t="s">
        <v>10751</v>
      </c>
      <c r="AR623" t="s">
        <v>10751</v>
      </c>
      <c r="AS623" t="s">
        <v>10751</v>
      </c>
      <c r="AT623" t="s">
        <v>10751</v>
      </c>
      <c r="AU623" t="s">
        <v>10751</v>
      </c>
      <c r="AV623">
        <v>4.3</v>
      </c>
      <c r="AW623" t="s">
        <v>10751</v>
      </c>
      <c r="AX623">
        <v>5.3</v>
      </c>
      <c r="AY623">
        <v>0.54900000000000004</v>
      </c>
      <c r="AZ623">
        <v>0.45100000000000001</v>
      </c>
      <c r="BA623" t="s">
        <v>10751</v>
      </c>
      <c r="BB623" t="s">
        <v>10751</v>
      </c>
      <c r="BC623" t="s">
        <v>10751</v>
      </c>
      <c r="BD623" t="s">
        <v>10751</v>
      </c>
    </row>
    <row r="624" spans="1:56">
      <c r="A624" t="s">
        <v>10754</v>
      </c>
      <c r="B624">
        <v>3500</v>
      </c>
      <c r="C624">
        <v>1985</v>
      </c>
      <c r="D624">
        <v>342</v>
      </c>
      <c r="E624">
        <v>2.3668999999999999E-2</v>
      </c>
      <c r="F624">
        <v>23.33783</v>
      </c>
      <c r="H624">
        <v>19.879930000000002</v>
      </c>
      <c r="I624">
        <f t="shared" si="16"/>
        <v>0.47053806317000002</v>
      </c>
      <c r="K624">
        <v>18.253260000000001</v>
      </c>
      <c r="L624">
        <v>22.309950000000001</v>
      </c>
      <c r="M624">
        <v>447.3725</v>
      </c>
      <c r="N624">
        <v>487.21643999999998</v>
      </c>
      <c r="O624">
        <v>398.67435</v>
      </c>
      <c r="P624" t="s">
        <v>10751</v>
      </c>
      <c r="Q624">
        <v>180.44479999999999</v>
      </c>
      <c r="R624">
        <v>109.51220000000001</v>
      </c>
      <c r="S624">
        <v>14.726800000000001</v>
      </c>
      <c r="T624">
        <v>0.64142200000000005</v>
      </c>
      <c r="U624">
        <v>3.1288999999999997E-2</v>
      </c>
      <c r="V624">
        <v>34.97889</v>
      </c>
      <c r="W624" t="s">
        <v>10751</v>
      </c>
      <c r="X624">
        <v>0.60899999999999999</v>
      </c>
      <c r="Y624">
        <v>0.39100000000000001</v>
      </c>
      <c r="Z624">
        <v>0.71499999999999997</v>
      </c>
      <c r="AA624">
        <v>3.5000000000000003E-2</v>
      </c>
      <c r="AB624">
        <v>0.25</v>
      </c>
      <c r="AC624" t="s">
        <v>10751</v>
      </c>
      <c r="AD624" t="s">
        <v>10751</v>
      </c>
      <c r="AE624">
        <v>0.81599999999999995</v>
      </c>
      <c r="AF624" t="s">
        <v>10751</v>
      </c>
      <c r="AG624">
        <v>0.14199999999999999</v>
      </c>
      <c r="AH624">
        <v>3.5000000000000003E-2</v>
      </c>
      <c r="AI624">
        <v>7.0000000000000001E-3</v>
      </c>
      <c r="AJ624">
        <v>7.0000000000000001E-3</v>
      </c>
      <c r="AK624" t="s">
        <v>10751</v>
      </c>
      <c r="AL624" t="s">
        <v>10751</v>
      </c>
      <c r="AM624" t="s">
        <v>10751</v>
      </c>
      <c r="AN624" t="s">
        <v>10751</v>
      </c>
      <c r="AO624" t="s">
        <v>10751</v>
      </c>
      <c r="AP624">
        <v>0.99299999999999999</v>
      </c>
      <c r="AQ624" t="s">
        <v>10751</v>
      </c>
      <c r="AR624" t="s">
        <v>10751</v>
      </c>
      <c r="AS624" t="s">
        <v>10751</v>
      </c>
      <c r="AT624" t="s">
        <v>10751</v>
      </c>
      <c r="AU624" t="s">
        <v>10751</v>
      </c>
      <c r="AV624">
        <v>4.4000000000000004</v>
      </c>
      <c r="AW624" t="s">
        <v>10751</v>
      </c>
      <c r="AX624">
        <v>5</v>
      </c>
      <c r="AY624">
        <v>0.497</v>
      </c>
      <c r="AZ624">
        <v>0.503</v>
      </c>
      <c r="BA624" t="s">
        <v>10751</v>
      </c>
      <c r="BB624" t="s">
        <v>10751</v>
      </c>
      <c r="BC624" t="s">
        <v>10751</v>
      </c>
      <c r="BD624" t="s">
        <v>10751</v>
      </c>
    </row>
    <row r="625" spans="1:56">
      <c r="A625" t="s">
        <v>10754</v>
      </c>
      <c r="B625">
        <v>3500</v>
      </c>
      <c r="C625">
        <v>1986</v>
      </c>
      <c r="D625">
        <v>432</v>
      </c>
      <c r="E625">
        <v>2.8107E-2</v>
      </c>
      <c r="F625">
        <v>23.233309999999999</v>
      </c>
      <c r="H625">
        <v>19.715540000000001</v>
      </c>
      <c r="I625">
        <f t="shared" si="16"/>
        <v>0.55414468278000006</v>
      </c>
      <c r="K625">
        <v>18.14321</v>
      </c>
      <c r="L625">
        <v>21.98321</v>
      </c>
      <c r="M625">
        <v>450.91361000000001</v>
      </c>
      <c r="N625">
        <v>489.98012</v>
      </c>
      <c r="O625">
        <v>404.41287</v>
      </c>
      <c r="P625" t="s">
        <v>10751</v>
      </c>
      <c r="Q625">
        <v>167.28970000000001</v>
      </c>
      <c r="R625">
        <v>119.28489999999999</v>
      </c>
      <c r="S625">
        <v>13.423500000000001</v>
      </c>
      <c r="T625">
        <v>0.72564499999999998</v>
      </c>
      <c r="U625">
        <v>3.4081E-2</v>
      </c>
      <c r="V625">
        <v>34.693370000000002</v>
      </c>
      <c r="W625" t="s">
        <v>10751</v>
      </c>
      <c r="X625">
        <v>0.67400000000000004</v>
      </c>
      <c r="Y625">
        <v>0.32600000000000001</v>
      </c>
      <c r="Z625">
        <v>0.69</v>
      </c>
      <c r="AA625">
        <v>8.0000000000000002E-3</v>
      </c>
      <c r="AB625">
        <v>0.30199999999999999</v>
      </c>
      <c r="AC625" t="s">
        <v>10751</v>
      </c>
      <c r="AD625" t="s">
        <v>10751</v>
      </c>
      <c r="AE625">
        <v>0.34</v>
      </c>
      <c r="AF625" t="s">
        <v>10751</v>
      </c>
      <c r="AG625">
        <v>0.35599999999999998</v>
      </c>
      <c r="AH625">
        <v>0.30099999999999999</v>
      </c>
      <c r="AI625">
        <v>3.0000000000000001E-3</v>
      </c>
      <c r="AJ625">
        <v>3.0000000000000001E-3</v>
      </c>
      <c r="AK625" t="s">
        <v>10751</v>
      </c>
      <c r="AL625" t="s">
        <v>10751</v>
      </c>
      <c r="AM625" t="s">
        <v>10751</v>
      </c>
      <c r="AN625" t="s">
        <v>10751</v>
      </c>
      <c r="AO625" t="s">
        <v>10751</v>
      </c>
      <c r="AP625">
        <v>0.997</v>
      </c>
      <c r="AQ625" t="s">
        <v>10751</v>
      </c>
      <c r="AR625" t="s">
        <v>10751</v>
      </c>
      <c r="AS625" t="s">
        <v>10751</v>
      </c>
      <c r="AT625" t="s">
        <v>10751</v>
      </c>
      <c r="AU625" t="s">
        <v>10751</v>
      </c>
      <c r="AV625">
        <v>4.5999999999999996</v>
      </c>
      <c r="AW625" t="s">
        <v>10751</v>
      </c>
      <c r="AX625">
        <v>5</v>
      </c>
      <c r="AY625">
        <v>0.372</v>
      </c>
      <c r="AZ625">
        <v>0.628</v>
      </c>
      <c r="BA625" t="s">
        <v>10751</v>
      </c>
      <c r="BB625" t="s">
        <v>10751</v>
      </c>
      <c r="BC625" t="s">
        <v>10751</v>
      </c>
      <c r="BD625" t="s">
        <v>10751</v>
      </c>
    </row>
    <row r="626" spans="1:56">
      <c r="A626" t="s">
        <v>10754</v>
      </c>
      <c r="B626">
        <v>3500</v>
      </c>
      <c r="C626">
        <v>1987</v>
      </c>
      <c r="D626">
        <v>478</v>
      </c>
      <c r="E626">
        <v>3.2184999999999998E-2</v>
      </c>
      <c r="F626">
        <v>22.902439999999999</v>
      </c>
      <c r="H626">
        <v>19.388829999999999</v>
      </c>
      <c r="I626">
        <f t="shared" si="16"/>
        <v>0.62402949354999993</v>
      </c>
      <c r="K626">
        <v>17.626950000000001</v>
      </c>
      <c r="L626">
        <v>21.933199999999999</v>
      </c>
      <c r="M626">
        <v>458.44981999999999</v>
      </c>
      <c r="N626">
        <v>504.26634999999999</v>
      </c>
      <c r="O626">
        <v>405.27544</v>
      </c>
      <c r="P626" t="s">
        <v>10751</v>
      </c>
      <c r="Q626">
        <v>177.8878</v>
      </c>
      <c r="R626">
        <v>121.3563</v>
      </c>
      <c r="S626">
        <v>13.5646</v>
      </c>
      <c r="T626">
        <v>0.69583600000000001</v>
      </c>
      <c r="U626">
        <v>3.4673000000000002E-2</v>
      </c>
      <c r="V626">
        <v>34.115879999999997</v>
      </c>
      <c r="W626" t="s">
        <v>10751</v>
      </c>
      <c r="X626">
        <v>0.56200000000000006</v>
      </c>
      <c r="Y626">
        <v>0.438</v>
      </c>
      <c r="Z626">
        <v>0.55200000000000005</v>
      </c>
      <c r="AA626">
        <v>8.0000000000000002E-3</v>
      </c>
      <c r="AB626">
        <v>0.44</v>
      </c>
      <c r="AC626" t="s">
        <v>10751</v>
      </c>
      <c r="AD626" t="s">
        <v>10751</v>
      </c>
      <c r="AE626">
        <v>0.41299999999999998</v>
      </c>
      <c r="AF626" t="s">
        <v>10751</v>
      </c>
      <c r="AG626">
        <v>0.28499999999999998</v>
      </c>
      <c r="AH626">
        <v>0.3</v>
      </c>
      <c r="AI626">
        <v>2E-3</v>
      </c>
      <c r="AJ626">
        <v>2E-3</v>
      </c>
      <c r="AK626" t="s">
        <v>10751</v>
      </c>
      <c r="AL626" t="s">
        <v>10751</v>
      </c>
      <c r="AM626" t="s">
        <v>10751</v>
      </c>
      <c r="AN626" t="s">
        <v>10751</v>
      </c>
      <c r="AO626" t="s">
        <v>10751</v>
      </c>
      <c r="AP626">
        <v>0.998</v>
      </c>
      <c r="AQ626" t="s">
        <v>10751</v>
      </c>
      <c r="AR626" t="s">
        <v>10751</v>
      </c>
      <c r="AS626" t="s">
        <v>10751</v>
      </c>
      <c r="AT626" t="s">
        <v>10751</v>
      </c>
      <c r="AU626" t="s">
        <v>10751</v>
      </c>
      <c r="AV626">
        <v>4.4000000000000004</v>
      </c>
      <c r="AW626" t="s">
        <v>10751</v>
      </c>
      <c r="AX626">
        <v>5.2</v>
      </c>
      <c r="AY626">
        <v>0.48899999999999999</v>
      </c>
      <c r="AZ626">
        <v>0.51100000000000001</v>
      </c>
      <c r="BA626" t="s">
        <v>10751</v>
      </c>
      <c r="BB626" t="s">
        <v>10751</v>
      </c>
      <c r="BC626" t="s">
        <v>10751</v>
      </c>
      <c r="BD626" t="s">
        <v>10751</v>
      </c>
    </row>
    <row r="627" spans="1:56">
      <c r="A627" t="s">
        <v>10754</v>
      </c>
      <c r="B627">
        <v>3500</v>
      </c>
      <c r="C627">
        <v>1988</v>
      </c>
      <c r="D627">
        <v>491</v>
      </c>
      <c r="E627">
        <v>3.2092000000000002E-2</v>
      </c>
      <c r="F627">
        <v>22.820820000000001</v>
      </c>
      <c r="H627">
        <v>19.25665</v>
      </c>
      <c r="I627">
        <f t="shared" si="16"/>
        <v>0.61798441180000008</v>
      </c>
      <c r="K627">
        <v>17.458490000000001</v>
      </c>
      <c r="L627">
        <v>21.796900000000001</v>
      </c>
      <c r="M627">
        <v>461.50297</v>
      </c>
      <c r="N627">
        <v>509.03613999999999</v>
      </c>
      <c r="O627">
        <v>407.71861999999999</v>
      </c>
      <c r="P627" t="s">
        <v>10751</v>
      </c>
      <c r="Q627">
        <v>183.52269999999999</v>
      </c>
      <c r="R627">
        <v>129.58590000000001</v>
      </c>
      <c r="S627">
        <v>13.135400000000001</v>
      </c>
      <c r="T627">
        <v>0.71938999999999997</v>
      </c>
      <c r="U627">
        <v>3.7025000000000002E-2</v>
      </c>
      <c r="V627">
        <v>33.886769999999999</v>
      </c>
      <c r="W627" t="s">
        <v>10751</v>
      </c>
      <c r="X627">
        <v>0.55600000000000005</v>
      </c>
      <c r="Y627">
        <v>0.44400000000000001</v>
      </c>
      <c r="Z627">
        <v>0.54</v>
      </c>
      <c r="AA627">
        <v>8.0000000000000002E-3</v>
      </c>
      <c r="AB627">
        <v>0.45200000000000001</v>
      </c>
      <c r="AC627" t="s">
        <v>10751</v>
      </c>
      <c r="AD627" t="s">
        <v>10751</v>
      </c>
      <c r="AE627">
        <v>4.8000000000000001E-2</v>
      </c>
      <c r="AF627" t="s">
        <v>10751</v>
      </c>
      <c r="AG627">
        <v>0.54500000000000004</v>
      </c>
      <c r="AH627">
        <v>0.40600000000000003</v>
      </c>
      <c r="AI627" t="s">
        <v>10751</v>
      </c>
      <c r="AJ627" t="s">
        <v>10751</v>
      </c>
      <c r="AK627" t="s">
        <v>10751</v>
      </c>
      <c r="AL627" t="s">
        <v>10751</v>
      </c>
      <c r="AM627" t="s">
        <v>10751</v>
      </c>
      <c r="AN627" t="s">
        <v>10751</v>
      </c>
      <c r="AO627" t="s">
        <v>10751</v>
      </c>
      <c r="AP627">
        <v>1</v>
      </c>
      <c r="AQ627" t="s">
        <v>10751</v>
      </c>
      <c r="AR627" t="s">
        <v>10751</v>
      </c>
      <c r="AS627" t="s">
        <v>10751</v>
      </c>
      <c r="AT627" t="s">
        <v>10751</v>
      </c>
      <c r="AU627" t="s">
        <v>10751</v>
      </c>
      <c r="AV627">
        <v>4.4000000000000004</v>
      </c>
      <c r="AW627" t="s">
        <v>10751</v>
      </c>
      <c r="AX627">
        <v>5.3</v>
      </c>
      <c r="AY627">
        <v>0.48099999999999998</v>
      </c>
      <c r="AZ627">
        <v>0.51900000000000002</v>
      </c>
      <c r="BA627" t="s">
        <v>10751</v>
      </c>
      <c r="BB627" t="s">
        <v>10751</v>
      </c>
      <c r="BC627" t="s">
        <v>10751</v>
      </c>
      <c r="BD627" t="s">
        <v>10751</v>
      </c>
    </row>
    <row r="628" spans="1:56">
      <c r="A628" t="s">
        <v>10754</v>
      </c>
      <c r="B628">
        <v>3500</v>
      </c>
      <c r="C628">
        <v>1989</v>
      </c>
      <c r="D628">
        <v>439</v>
      </c>
      <c r="E628">
        <v>3.0404E-2</v>
      </c>
      <c r="F628">
        <v>22.649180000000001</v>
      </c>
      <c r="H628">
        <v>19.039919999999999</v>
      </c>
      <c r="I628">
        <f t="shared" si="16"/>
        <v>0.57888972768000002</v>
      </c>
      <c r="K628">
        <v>17.27739</v>
      </c>
      <c r="L628">
        <v>21.45374</v>
      </c>
      <c r="M628">
        <v>466.75608999999997</v>
      </c>
      <c r="N628">
        <v>514.37156000000004</v>
      </c>
      <c r="O628">
        <v>414.24007999999998</v>
      </c>
      <c r="P628" t="s">
        <v>10751</v>
      </c>
      <c r="Q628">
        <v>194.63499999999999</v>
      </c>
      <c r="R628">
        <v>131.6885</v>
      </c>
      <c r="S628">
        <v>12.4541</v>
      </c>
      <c r="T628">
        <v>0.69637400000000005</v>
      </c>
      <c r="U628">
        <v>3.7624999999999999E-2</v>
      </c>
      <c r="V628">
        <v>33.503329999999998</v>
      </c>
      <c r="W628" t="s">
        <v>10751</v>
      </c>
      <c r="X628">
        <v>0.373</v>
      </c>
      <c r="Y628">
        <v>0.627</v>
      </c>
      <c r="Z628">
        <v>0.51700000000000002</v>
      </c>
      <c r="AA628">
        <v>4.0000000000000001E-3</v>
      </c>
      <c r="AB628">
        <v>0.47899999999999998</v>
      </c>
      <c r="AC628" t="s">
        <v>10751</v>
      </c>
      <c r="AD628" t="s">
        <v>10751</v>
      </c>
      <c r="AE628">
        <v>2.1000000000000001E-2</v>
      </c>
      <c r="AF628" t="s">
        <v>10751</v>
      </c>
      <c r="AG628">
        <v>0.53800000000000003</v>
      </c>
      <c r="AH628">
        <v>0.44</v>
      </c>
      <c r="AI628" t="s">
        <v>10751</v>
      </c>
      <c r="AJ628" t="s">
        <v>10751</v>
      </c>
      <c r="AK628" t="s">
        <v>10751</v>
      </c>
      <c r="AL628" t="s">
        <v>10751</v>
      </c>
      <c r="AM628" t="s">
        <v>10751</v>
      </c>
      <c r="AN628" t="s">
        <v>10751</v>
      </c>
      <c r="AO628" t="s">
        <v>10751</v>
      </c>
      <c r="AP628">
        <v>1</v>
      </c>
      <c r="AQ628" t="s">
        <v>10751</v>
      </c>
      <c r="AR628" t="s">
        <v>10751</v>
      </c>
      <c r="AS628" t="s">
        <v>10751</v>
      </c>
      <c r="AT628" t="s">
        <v>10751</v>
      </c>
      <c r="AU628" t="s">
        <v>10751</v>
      </c>
      <c r="AV628">
        <v>4.5</v>
      </c>
      <c r="AW628" t="s">
        <v>10751</v>
      </c>
      <c r="AX628">
        <v>5.3</v>
      </c>
      <c r="AY628">
        <v>0.48399999999999999</v>
      </c>
      <c r="AZ628">
        <v>0.51600000000000001</v>
      </c>
      <c r="BA628" t="s">
        <v>10751</v>
      </c>
      <c r="BB628" t="s">
        <v>10751</v>
      </c>
      <c r="BC628" t="s">
        <v>10751</v>
      </c>
      <c r="BD628" t="s">
        <v>10751</v>
      </c>
    </row>
    <row r="629" spans="1:56">
      <c r="A629" t="s">
        <v>10754</v>
      </c>
      <c r="B629">
        <v>3500</v>
      </c>
      <c r="C629">
        <v>1990</v>
      </c>
      <c r="D629">
        <v>317</v>
      </c>
      <c r="E629">
        <v>2.5090999999999999E-2</v>
      </c>
      <c r="F629">
        <v>23.112010000000001</v>
      </c>
      <c r="H629">
        <v>19.371449999999999</v>
      </c>
      <c r="I629">
        <f t="shared" si="16"/>
        <v>0.48604905194999998</v>
      </c>
      <c r="K629">
        <v>17.468330000000002</v>
      </c>
      <c r="L629">
        <v>21.944410000000001</v>
      </c>
      <c r="M629">
        <v>458.76792</v>
      </c>
      <c r="N629">
        <v>508.74928</v>
      </c>
      <c r="O629">
        <v>404.97791000000001</v>
      </c>
      <c r="P629" t="s">
        <v>10751</v>
      </c>
      <c r="Q629">
        <v>185.63990000000001</v>
      </c>
      <c r="R629">
        <v>134.95910000000001</v>
      </c>
      <c r="S629">
        <v>11.5014</v>
      </c>
      <c r="T629">
        <v>0.740923</v>
      </c>
      <c r="U629">
        <v>3.8559999999999997E-2</v>
      </c>
      <c r="V629">
        <v>34.038980000000002</v>
      </c>
      <c r="W629" t="s">
        <v>10751</v>
      </c>
      <c r="X629">
        <v>0.307</v>
      </c>
      <c r="Y629">
        <v>0.69299999999999995</v>
      </c>
      <c r="Z629">
        <v>0.52700000000000002</v>
      </c>
      <c r="AA629" t="s">
        <v>10751</v>
      </c>
      <c r="AB629">
        <v>0.47299999999999998</v>
      </c>
      <c r="AC629" t="s">
        <v>10751</v>
      </c>
      <c r="AD629" t="s">
        <v>10751</v>
      </c>
      <c r="AE629" t="s">
        <v>10751</v>
      </c>
      <c r="AF629" t="s">
        <v>10751</v>
      </c>
      <c r="AG629">
        <v>0.77500000000000002</v>
      </c>
      <c r="AH629">
        <v>0.22500000000000001</v>
      </c>
      <c r="AI629" t="s">
        <v>10751</v>
      </c>
      <c r="AJ629" t="s">
        <v>10751</v>
      </c>
      <c r="AK629" t="s">
        <v>10751</v>
      </c>
      <c r="AL629" t="s">
        <v>10751</v>
      </c>
      <c r="AM629" t="s">
        <v>10751</v>
      </c>
      <c r="AN629" t="s">
        <v>10751</v>
      </c>
      <c r="AO629" t="s">
        <v>10751</v>
      </c>
      <c r="AP629">
        <v>1</v>
      </c>
      <c r="AQ629" t="s">
        <v>10751</v>
      </c>
      <c r="AR629" t="s">
        <v>10751</v>
      </c>
      <c r="AS629" t="s">
        <v>10751</v>
      </c>
      <c r="AT629" t="s">
        <v>10751</v>
      </c>
      <c r="AU629" t="s">
        <v>10751</v>
      </c>
      <c r="AV629">
        <v>4.5</v>
      </c>
      <c r="AW629" t="s">
        <v>10751</v>
      </c>
      <c r="AX629">
        <v>5.3</v>
      </c>
      <c r="AY629">
        <v>0.47299999999999998</v>
      </c>
      <c r="AZ629">
        <v>0.52700000000000002</v>
      </c>
      <c r="BA629" t="s">
        <v>10751</v>
      </c>
      <c r="BB629" t="s">
        <v>10751</v>
      </c>
      <c r="BC629" t="s">
        <v>10751</v>
      </c>
      <c r="BD629" t="s">
        <v>10751</v>
      </c>
    </row>
    <row r="630" spans="1:56">
      <c r="A630" t="s">
        <v>10754</v>
      </c>
      <c r="B630">
        <v>3500</v>
      </c>
      <c r="C630">
        <v>1991</v>
      </c>
      <c r="D630">
        <v>413</v>
      </c>
      <c r="E630">
        <v>3.2876000000000002E-2</v>
      </c>
      <c r="F630">
        <v>23.941379999999999</v>
      </c>
      <c r="H630">
        <v>20.00235</v>
      </c>
      <c r="I630">
        <f t="shared" si="16"/>
        <v>0.65759725860000007</v>
      </c>
      <c r="K630">
        <v>17.918199999999999</v>
      </c>
      <c r="L630">
        <v>22.78623</v>
      </c>
      <c r="M630">
        <v>444.29789</v>
      </c>
      <c r="N630">
        <v>495.97615000000002</v>
      </c>
      <c r="O630">
        <v>390.01620000000003</v>
      </c>
      <c r="P630" t="s">
        <v>10751</v>
      </c>
      <c r="Q630">
        <v>198.96639999999999</v>
      </c>
      <c r="R630">
        <v>137.38130000000001</v>
      </c>
      <c r="S630">
        <v>11.3896</v>
      </c>
      <c r="T630">
        <v>0.71187</v>
      </c>
      <c r="U630">
        <v>3.9252000000000002E-2</v>
      </c>
      <c r="V630">
        <v>35.157640000000001</v>
      </c>
      <c r="W630" t="s">
        <v>10751</v>
      </c>
      <c r="X630">
        <v>0.21299999999999999</v>
      </c>
      <c r="Y630">
        <v>0.78700000000000003</v>
      </c>
      <c r="Z630">
        <v>0.52400000000000002</v>
      </c>
      <c r="AA630" t="s">
        <v>10751</v>
      </c>
      <c r="AB630">
        <v>0.47599999999999998</v>
      </c>
      <c r="AC630" t="s">
        <v>10751</v>
      </c>
      <c r="AD630" t="s">
        <v>10751</v>
      </c>
      <c r="AE630" t="s">
        <v>10751</v>
      </c>
      <c r="AF630" t="s">
        <v>10751</v>
      </c>
      <c r="AG630">
        <v>0.59</v>
      </c>
      <c r="AH630">
        <v>0.41</v>
      </c>
      <c r="AI630" t="s">
        <v>10751</v>
      </c>
      <c r="AJ630" t="s">
        <v>10751</v>
      </c>
      <c r="AK630" t="s">
        <v>10751</v>
      </c>
      <c r="AL630" t="s">
        <v>10751</v>
      </c>
      <c r="AM630" t="s">
        <v>10751</v>
      </c>
      <c r="AN630" t="s">
        <v>10751</v>
      </c>
      <c r="AO630" t="s">
        <v>10751</v>
      </c>
      <c r="AP630">
        <v>1</v>
      </c>
      <c r="AQ630" t="s">
        <v>10751</v>
      </c>
      <c r="AR630" t="s">
        <v>10751</v>
      </c>
      <c r="AS630" t="s">
        <v>10751</v>
      </c>
      <c r="AT630" t="s">
        <v>10751</v>
      </c>
      <c r="AU630" t="s">
        <v>10751</v>
      </c>
      <c r="AV630">
        <v>4.5</v>
      </c>
      <c r="AW630" t="s">
        <v>10751</v>
      </c>
      <c r="AX630">
        <v>5.4</v>
      </c>
      <c r="AY630">
        <v>0.47699999999999998</v>
      </c>
      <c r="AZ630">
        <v>0.52300000000000002</v>
      </c>
      <c r="BA630" t="s">
        <v>10751</v>
      </c>
      <c r="BB630" t="s">
        <v>10751</v>
      </c>
      <c r="BC630" t="s">
        <v>10751</v>
      </c>
      <c r="BD630" t="s">
        <v>10751</v>
      </c>
    </row>
    <row r="631" spans="1:56">
      <c r="A631" t="s">
        <v>10754</v>
      </c>
      <c r="B631">
        <v>3500</v>
      </c>
      <c r="C631">
        <v>1992</v>
      </c>
      <c r="D631">
        <v>413</v>
      </c>
      <c r="E631">
        <v>3.3921E-2</v>
      </c>
      <c r="F631">
        <v>24.67643</v>
      </c>
      <c r="H631">
        <v>20.544319999999999</v>
      </c>
      <c r="I631">
        <f t="shared" si="16"/>
        <v>0.69688387872000002</v>
      </c>
      <c r="K631">
        <v>18.338709999999999</v>
      </c>
      <c r="L631">
        <v>23.43308</v>
      </c>
      <c r="M631">
        <v>432.57693999999998</v>
      </c>
      <c r="N631">
        <v>484.60323</v>
      </c>
      <c r="O631">
        <v>379.25017000000003</v>
      </c>
      <c r="P631" t="s">
        <v>10751</v>
      </c>
      <c r="Q631">
        <v>186.83590000000001</v>
      </c>
      <c r="R631">
        <v>130.9572</v>
      </c>
      <c r="S631">
        <v>11.4686</v>
      </c>
      <c r="T631">
        <v>0.71924100000000002</v>
      </c>
      <c r="U631">
        <v>3.7415999999999998E-2</v>
      </c>
      <c r="V631">
        <v>36.214930000000003</v>
      </c>
      <c r="W631" t="s">
        <v>10751</v>
      </c>
      <c r="X631">
        <v>0.184</v>
      </c>
      <c r="Y631">
        <v>0.81599999999999995</v>
      </c>
      <c r="Z631">
        <v>0.65100000000000002</v>
      </c>
      <c r="AA631" t="s">
        <v>10751</v>
      </c>
      <c r="AB631">
        <v>0.34899999999999998</v>
      </c>
      <c r="AC631" t="s">
        <v>10751</v>
      </c>
      <c r="AD631" t="s">
        <v>10751</v>
      </c>
      <c r="AE631" t="s">
        <v>10751</v>
      </c>
      <c r="AF631" t="s">
        <v>10751</v>
      </c>
      <c r="AG631">
        <v>0.70499999999999996</v>
      </c>
      <c r="AH631">
        <v>0.29499999999999998</v>
      </c>
      <c r="AI631" t="s">
        <v>10751</v>
      </c>
      <c r="AJ631" t="s">
        <v>10751</v>
      </c>
      <c r="AK631" t="s">
        <v>10751</v>
      </c>
      <c r="AL631" t="s">
        <v>10751</v>
      </c>
      <c r="AM631" t="s">
        <v>10751</v>
      </c>
      <c r="AN631" t="s">
        <v>10751</v>
      </c>
      <c r="AO631" t="s">
        <v>10751</v>
      </c>
      <c r="AP631">
        <v>1</v>
      </c>
      <c r="AQ631" t="s">
        <v>10751</v>
      </c>
      <c r="AR631" t="s">
        <v>10751</v>
      </c>
      <c r="AS631" t="s">
        <v>10751</v>
      </c>
      <c r="AT631" t="s">
        <v>10751</v>
      </c>
      <c r="AU631" t="s">
        <v>10751</v>
      </c>
      <c r="AV631">
        <v>4.5999999999999996</v>
      </c>
      <c r="AW631" t="s">
        <v>10751</v>
      </c>
      <c r="AX631">
        <v>5.0999999999999996</v>
      </c>
      <c r="AY631">
        <v>0.372</v>
      </c>
      <c r="AZ631">
        <v>0.628</v>
      </c>
      <c r="BA631" t="s">
        <v>10751</v>
      </c>
      <c r="BB631" t="s">
        <v>10751</v>
      </c>
      <c r="BC631" t="s">
        <v>10751</v>
      </c>
      <c r="BD631" t="s">
        <v>10751</v>
      </c>
    </row>
    <row r="632" spans="1:56">
      <c r="A632" t="s">
        <v>10754</v>
      </c>
      <c r="B632">
        <v>3500</v>
      </c>
      <c r="C632">
        <v>1993</v>
      </c>
      <c r="D632">
        <v>444</v>
      </c>
      <c r="E632">
        <v>3.3633000000000003E-2</v>
      </c>
      <c r="F632">
        <v>24.54701</v>
      </c>
      <c r="H632">
        <v>20.36167</v>
      </c>
      <c r="I632">
        <f t="shared" si="16"/>
        <v>0.68482404711000011</v>
      </c>
      <c r="K632">
        <v>18.153659999999999</v>
      </c>
      <c r="L632">
        <v>23.181629999999998</v>
      </c>
      <c r="M632">
        <v>436.45740999999998</v>
      </c>
      <c r="N632">
        <v>489.54302999999999</v>
      </c>
      <c r="O632">
        <v>383.36389000000003</v>
      </c>
      <c r="P632" t="s">
        <v>10751</v>
      </c>
      <c r="Q632">
        <v>185.6327</v>
      </c>
      <c r="R632">
        <v>134.4855</v>
      </c>
      <c r="S632">
        <v>10.5884</v>
      </c>
      <c r="T632">
        <v>0.73848000000000003</v>
      </c>
      <c r="U632">
        <v>3.8424E-2</v>
      </c>
      <c r="V632">
        <v>35.879449999999999</v>
      </c>
      <c r="W632" t="s">
        <v>10751</v>
      </c>
      <c r="X632">
        <v>0.191</v>
      </c>
      <c r="Y632">
        <v>0.80900000000000005</v>
      </c>
      <c r="Z632">
        <v>0.64400000000000002</v>
      </c>
      <c r="AA632" t="s">
        <v>10751</v>
      </c>
      <c r="AB632">
        <v>0.35599999999999998</v>
      </c>
      <c r="AC632" t="s">
        <v>10751</v>
      </c>
      <c r="AD632" t="s">
        <v>10751</v>
      </c>
      <c r="AE632" t="s">
        <v>10751</v>
      </c>
      <c r="AF632" t="s">
        <v>10751</v>
      </c>
      <c r="AG632">
        <v>0.76200000000000001</v>
      </c>
      <c r="AH632">
        <v>0.23799999999999999</v>
      </c>
      <c r="AI632" t="s">
        <v>10751</v>
      </c>
      <c r="AJ632" t="s">
        <v>10751</v>
      </c>
      <c r="AK632" t="s">
        <v>10751</v>
      </c>
      <c r="AL632" t="s">
        <v>10751</v>
      </c>
      <c r="AM632" t="s">
        <v>10751</v>
      </c>
      <c r="AN632" t="s">
        <v>10751</v>
      </c>
      <c r="AO632" t="s">
        <v>10751</v>
      </c>
      <c r="AP632">
        <v>1</v>
      </c>
      <c r="AQ632" t="s">
        <v>10751</v>
      </c>
      <c r="AR632" t="s">
        <v>10751</v>
      </c>
      <c r="AS632" t="s">
        <v>10751</v>
      </c>
      <c r="AT632" t="s">
        <v>10751</v>
      </c>
      <c r="AU632" t="s">
        <v>10751</v>
      </c>
      <c r="AV632">
        <v>4.5999999999999996</v>
      </c>
      <c r="AW632" t="s">
        <v>10751</v>
      </c>
      <c r="AX632">
        <v>5.2</v>
      </c>
      <c r="AY632">
        <v>0.35599999999999998</v>
      </c>
      <c r="AZ632">
        <v>0.64400000000000002</v>
      </c>
      <c r="BA632" t="s">
        <v>10751</v>
      </c>
      <c r="BB632" t="s">
        <v>10751</v>
      </c>
      <c r="BC632" t="s">
        <v>10751</v>
      </c>
      <c r="BD632" t="s">
        <v>10751</v>
      </c>
    </row>
    <row r="633" spans="1:56">
      <c r="A633" t="s">
        <v>10754</v>
      </c>
      <c r="B633">
        <v>3500</v>
      </c>
      <c r="C633">
        <v>1994</v>
      </c>
      <c r="D633">
        <v>736</v>
      </c>
      <c r="E633">
        <v>5.2131999999999998E-2</v>
      </c>
      <c r="F633">
        <v>25.28651</v>
      </c>
      <c r="H633">
        <v>20.880179999999999</v>
      </c>
      <c r="I633">
        <f t="shared" si="16"/>
        <v>1.0885255437599999</v>
      </c>
      <c r="K633">
        <v>18.61966</v>
      </c>
      <c r="L633">
        <v>23.685759999999998</v>
      </c>
      <c r="M633">
        <v>425.61887999999999</v>
      </c>
      <c r="N633">
        <v>477.29115999999999</v>
      </c>
      <c r="O633">
        <v>375.20436999999998</v>
      </c>
      <c r="P633" t="s">
        <v>10751</v>
      </c>
      <c r="Q633">
        <v>178.43940000000001</v>
      </c>
      <c r="R633">
        <v>131.9666</v>
      </c>
      <c r="S633">
        <v>10.7403</v>
      </c>
      <c r="T633">
        <v>0.75235600000000002</v>
      </c>
      <c r="U633">
        <v>3.7705000000000002E-2</v>
      </c>
      <c r="V633">
        <v>36.844749999999998</v>
      </c>
      <c r="W633" t="s">
        <v>10751</v>
      </c>
      <c r="X633">
        <v>0.09</v>
      </c>
      <c r="Y633">
        <v>0.91</v>
      </c>
      <c r="Z633">
        <v>0.63200000000000001</v>
      </c>
      <c r="AA633" t="s">
        <v>10751</v>
      </c>
      <c r="AB633">
        <v>0.36799999999999999</v>
      </c>
      <c r="AC633" t="s">
        <v>10751</v>
      </c>
      <c r="AD633" t="s">
        <v>10751</v>
      </c>
      <c r="AE633" t="s">
        <v>10751</v>
      </c>
      <c r="AF633" t="s">
        <v>10751</v>
      </c>
      <c r="AG633">
        <v>0.86599999999999999</v>
      </c>
      <c r="AH633">
        <v>0.13400000000000001</v>
      </c>
      <c r="AI633" t="s">
        <v>10751</v>
      </c>
      <c r="AJ633" t="s">
        <v>10751</v>
      </c>
      <c r="AK633" t="s">
        <v>10751</v>
      </c>
      <c r="AL633" t="s">
        <v>10751</v>
      </c>
      <c r="AM633" t="s">
        <v>10751</v>
      </c>
      <c r="AN633" t="s">
        <v>10751</v>
      </c>
      <c r="AO633" t="s">
        <v>10751</v>
      </c>
      <c r="AP633">
        <v>1</v>
      </c>
      <c r="AQ633" t="s">
        <v>10751</v>
      </c>
      <c r="AR633" t="s">
        <v>10751</v>
      </c>
      <c r="AS633" t="s">
        <v>10751</v>
      </c>
      <c r="AT633">
        <v>1.9E-2</v>
      </c>
      <c r="AU633" t="s">
        <v>10751</v>
      </c>
      <c r="AV633">
        <v>4.5999999999999996</v>
      </c>
      <c r="AW633" t="s">
        <v>10751</v>
      </c>
      <c r="AX633">
        <v>4.9000000000000004</v>
      </c>
      <c r="AY633">
        <v>0.36799999999999999</v>
      </c>
      <c r="AZ633">
        <v>0.63200000000000001</v>
      </c>
      <c r="BA633" t="s">
        <v>10751</v>
      </c>
      <c r="BB633" t="s">
        <v>10751</v>
      </c>
      <c r="BC633" t="s">
        <v>10751</v>
      </c>
      <c r="BD633" t="s">
        <v>10751</v>
      </c>
    </row>
    <row r="634" spans="1:56">
      <c r="A634" t="s">
        <v>10754</v>
      </c>
      <c r="B634">
        <v>3500</v>
      </c>
      <c r="C634">
        <v>1995</v>
      </c>
      <c r="D634">
        <v>578</v>
      </c>
      <c r="E634">
        <v>3.8190000000000002E-2</v>
      </c>
      <c r="F634">
        <v>26.254629999999999</v>
      </c>
      <c r="H634">
        <v>21.599329999999998</v>
      </c>
      <c r="I634">
        <f t="shared" si="16"/>
        <v>0.82487841269999995</v>
      </c>
      <c r="K634">
        <v>19.138559999999998</v>
      </c>
      <c r="L634">
        <v>24.61525</v>
      </c>
      <c r="M634">
        <v>411.44792000000001</v>
      </c>
      <c r="N634">
        <v>464.35050999999999</v>
      </c>
      <c r="O634">
        <v>361.03640000000001</v>
      </c>
      <c r="P634" t="s">
        <v>10751</v>
      </c>
      <c r="Q634">
        <v>167.3904</v>
      </c>
      <c r="R634">
        <v>131.10560000000001</v>
      </c>
      <c r="S634">
        <v>10.9491</v>
      </c>
      <c r="T634">
        <v>0.80410300000000001</v>
      </c>
      <c r="U634">
        <v>3.7458999999999999E-2</v>
      </c>
      <c r="V634">
        <v>38.200330000000001</v>
      </c>
      <c r="W634" t="s">
        <v>10751</v>
      </c>
      <c r="X634">
        <v>7.6999999999999999E-2</v>
      </c>
      <c r="Y634">
        <v>0.92300000000000004</v>
      </c>
      <c r="Z634">
        <v>0.69499999999999995</v>
      </c>
      <c r="AA634" t="s">
        <v>10751</v>
      </c>
      <c r="AB634">
        <v>0.30499999999999999</v>
      </c>
      <c r="AC634" t="s">
        <v>10751</v>
      </c>
      <c r="AD634" t="s">
        <v>10751</v>
      </c>
      <c r="AE634" t="s">
        <v>10751</v>
      </c>
      <c r="AF634" t="s">
        <v>10751</v>
      </c>
      <c r="AG634">
        <v>0.83099999999999996</v>
      </c>
      <c r="AH634">
        <v>0.16900000000000001</v>
      </c>
      <c r="AI634" t="s">
        <v>10751</v>
      </c>
      <c r="AJ634" t="s">
        <v>10751</v>
      </c>
      <c r="AK634" t="s">
        <v>10751</v>
      </c>
      <c r="AL634" t="s">
        <v>10751</v>
      </c>
      <c r="AM634" t="s">
        <v>10751</v>
      </c>
      <c r="AN634" t="s">
        <v>10751</v>
      </c>
      <c r="AO634" t="s">
        <v>10751</v>
      </c>
      <c r="AP634">
        <v>1</v>
      </c>
      <c r="AQ634" t="s">
        <v>10751</v>
      </c>
      <c r="AR634" t="s">
        <v>10751</v>
      </c>
      <c r="AS634" t="s">
        <v>10751</v>
      </c>
      <c r="AT634">
        <v>6.9000000000000006E-2</v>
      </c>
      <c r="AU634" t="s">
        <v>10751</v>
      </c>
      <c r="AV634">
        <v>4.7</v>
      </c>
      <c r="AW634" t="s">
        <v>10751</v>
      </c>
      <c r="AX634">
        <v>4.5999999999999996</v>
      </c>
      <c r="AY634">
        <v>0.30499999999999999</v>
      </c>
      <c r="AZ634">
        <v>0.69499999999999995</v>
      </c>
      <c r="BA634" t="s">
        <v>10751</v>
      </c>
      <c r="BB634" t="s">
        <v>10751</v>
      </c>
      <c r="BC634" t="s">
        <v>10751</v>
      </c>
      <c r="BD634" t="s">
        <v>10751</v>
      </c>
    </row>
    <row r="635" spans="1:56">
      <c r="A635" t="s">
        <v>10754</v>
      </c>
      <c r="B635">
        <v>3500</v>
      </c>
      <c r="C635">
        <v>1996</v>
      </c>
      <c r="D635">
        <v>568</v>
      </c>
      <c r="E635">
        <v>4.3189999999999999E-2</v>
      </c>
      <c r="F635">
        <v>26.328959999999999</v>
      </c>
      <c r="H635">
        <v>21.577950000000001</v>
      </c>
      <c r="I635">
        <f t="shared" si="16"/>
        <v>0.9319516605</v>
      </c>
      <c r="K635">
        <v>19.079059999999998</v>
      </c>
      <c r="L635">
        <v>24.572379999999999</v>
      </c>
      <c r="M635">
        <v>411.85565000000003</v>
      </c>
      <c r="N635">
        <v>465.79869000000002</v>
      </c>
      <c r="O635">
        <v>361.66618999999997</v>
      </c>
      <c r="P635" t="s">
        <v>10751</v>
      </c>
      <c r="Q635">
        <v>157.5136</v>
      </c>
      <c r="R635">
        <v>128.6361</v>
      </c>
      <c r="S635">
        <v>11.6069</v>
      </c>
      <c r="T635">
        <v>0.82764899999999997</v>
      </c>
      <c r="U635">
        <v>3.6753000000000001E-2</v>
      </c>
      <c r="V635">
        <v>38.087200000000003</v>
      </c>
      <c r="W635" t="s">
        <v>10751</v>
      </c>
      <c r="X635">
        <v>7.4999999999999997E-2</v>
      </c>
      <c r="Y635">
        <v>0.92500000000000004</v>
      </c>
      <c r="Z635">
        <v>0.66200000000000003</v>
      </c>
      <c r="AA635" t="s">
        <v>10751</v>
      </c>
      <c r="AB635">
        <v>0.33800000000000002</v>
      </c>
      <c r="AC635" t="s">
        <v>10751</v>
      </c>
      <c r="AD635" t="s">
        <v>10751</v>
      </c>
      <c r="AE635" t="s">
        <v>10751</v>
      </c>
      <c r="AF635" t="s">
        <v>10751</v>
      </c>
      <c r="AG635">
        <v>1</v>
      </c>
      <c r="AH635" t="s">
        <v>10751</v>
      </c>
      <c r="AI635" t="s">
        <v>10751</v>
      </c>
      <c r="AJ635" t="s">
        <v>10751</v>
      </c>
      <c r="AK635" t="s">
        <v>10751</v>
      </c>
      <c r="AL635" t="s">
        <v>10751</v>
      </c>
      <c r="AM635" t="s">
        <v>10751</v>
      </c>
      <c r="AN635" t="s">
        <v>10751</v>
      </c>
      <c r="AO635" t="s">
        <v>10751</v>
      </c>
      <c r="AP635">
        <v>1</v>
      </c>
      <c r="AQ635" t="s">
        <v>10751</v>
      </c>
      <c r="AR635" t="s">
        <v>10751</v>
      </c>
      <c r="AS635" t="s">
        <v>10751</v>
      </c>
      <c r="AT635">
        <v>0.14799999999999999</v>
      </c>
      <c r="AU635" t="s">
        <v>10751</v>
      </c>
      <c r="AV635">
        <v>4.7</v>
      </c>
      <c r="AW635" t="s">
        <v>10751</v>
      </c>
      <c r="AX635">
        <v>4.5</v>
      </c>
      <c r="AY635">
        <v>0.33800000000000002</v>
      </c>
      <c r="AZ635">
        <v>0.66200000000000003</v>
      </c>
      <c r="BA635" t="s">
        <v>10751</v>
      </c>
      <c r="BB635" t="s">
        <v>10751</v>
      </c>
      <c r="BC635" t="s">
        <v>10751</v>
      </c>
      <c r="BD635" t="s">
        <v>10751</v>
      </c>
    </row>
    <row r="636" spans="1:56">
      <c r="A636" t="s">
        <v>10754</v>
      </c>
      <c r="B636">
        <v>3500</v>
      </c>
      <c r="C636">
        <v>1997</v>
      </c>
      <c r="D636">
        <v>457</v>
      </c>
      <c r="E636">
        <v>3.1640000000000001E-2</v>
      </c>
      <c r="F636">
        <v>27.018460000000001</v>
      </c>
      <c r="H636">
        <v>22.025780000000001</v>
      </c>
      <c r="I636">
        <f t="shared" si="16"/>
        <v>0.69689567920000006</v>
      </c>
      <c r="K636">
        <v>19.507449999999999</v>
      </c>
      <c r="L636">
        <v>24.949400000000001</v>
      </c>
      <c r="M636">
        <v>403.48176999999998</v>
      </c>
      <c r="N636">
        <v>455.56956000000002</v>
      </c>
      <c r="O636">
        <v>356.20094999999998</v>
      </c>
      <c r="P636" t="s">
        <v>10751</v>
      </c>
      <c r="Q636">
        <v>153.6859</v>
      </c>
      <c r="R636">
        <v>123.4453</v>
      </c>
      <c r="S636">
        <v>11.8538</v>
      </c>
      <c r="T636">
        <v>0.81527400000000005</v>
      </c>
      <c r="U636">
        <v>3.5270000000000003E-2</v>
      </c>
      <c r="V636">
        <v>38.895499999999998</v>
      </c>
      <c r="W636" t="s">
        <v>10751</v>
      </c>
      <c r="X636">
        <v>0.01</v>
      </c>
      <c r="Y636">
        <v>0.99</v>
      </c>
      <c r="Z636">
        <v>0.67900000000000005</v>
      </c>
      <c r="AA636" t="s">
        <v>10751</v>
      </c>
      <c r="AB636">
        <v>0.32100000000000001</v>
      </c>
      <c r="AC636" t="s">
        <v>10751</v>
      </c>
      <c r="AD636" t="s">
        <v>10751</v>
      </c>
      <c r="AE636" t="s">
        <v>10751</v>
      </c>
      <c r="AF636" t="s">
        <v>10751</v>
      </c>
      <c r="AG636">
        <v>1</v>
      </c>
      <c r="AH636" t="s">
        <v>10751</v>
      </c>
      <c r="AI636" t="s">
        <v>10751</v>
      </c>
      <c r="AJ636" t="s">
        <v>10751</v>
      </c>
      <c r="AK636" t="s">
        <v>10751</v>
      </c>
      <c r="AL636" t="s">
        <v>10751</v>
      </c>
      <c r="AM636" t="s">
        <v>10751</v>
      </c>
      <c r="AN636" t="s">
        <v>10751</v>
      </c>
      <c r="AO636" t="s">
        <v>10751</v>
      </c>
      <c r="AP636">
        <v>1</v>
      </c>
      <c r="AQ636" t="s">
        <v>10751</v>
      </c>
      <c r="AR636" t="s">
        <v>10751</v>
      </c>
      <c r="AS636" t="s">
        <v>10751</v>
      </c>
      <c r="AT636">
        <v>9.1999999999999998E-2</v>
      </c>
      <c r="AU636" t="s">
        <v>10751</v>
      </c>
      <c r="AV636">
        <v>4.7</v>
      </c>
      <c r="AW636" t="s">
        <v>10751</v>
      </c>
      <c r="AX636">
        <v>4.4000000000000004</v>
      </c>
      <c r="AY636">
        <v>0.315</v>
      </c>
      <c r="AZ636">
        <v>0.68500000000000005</v>
      </c>
      <c r="BA636" t="s">
        <v>10751</v>
      </c>
      <c r="BB636" t="s">
        <v>10751</v>
      </c>
      <c r="BC636" t="s">
        <v>10751</v>
      </c>
      <c r="BD636" t="s">
        <v>10751</v>
      </c>
    </row>
    <row r="637" spans="1:56">
      <c r="A637" t="s">
        <v>10754</v>
      </c>
      <c r="B637">
        <v>3500</v>
      </c>
      <c r="C637">
        <v>1998</v>
      </c>
      <c r="D637">
        <v>630</v>
      </c>
      <c r="E637">
        <v>4.3555000000000003E-2</v>
      </c>
      <c r="F637">
        <v>26.070720000000001</v>
      </c>
      <c r="H637">
        <v>21.208469999999998</v>
      </c>
      <c r="I637">
        <f t="shared" si="16"/>
        <v>0.92373491085000003</v>
      </c>
      <c r="K637">
        <v>18.687529999999999</v>
      </c>
      <c r="L637">
        <v>24.09159</v>
      </c>
      <c r="M637">
        <v>419.03070000000002</v>
      </c>
      <c r="N637">
        <v>475.55779999999999</v>
      </c>
      <c r="O637">
        <v>368.88391999999999</v>
      </c>
      <c r="P637" t="s">
        <v>10751</v>
      </c>
      <c r="Q637">
        <v>157.41370000000001</v>
      </c>
      <c r="R637">
        <v>130.56729999999999</v>
      </c>
      <c r="S637">
        <v>11.835599999999999</v>
      </c>
      <c r="T637">
        <v>0.84045499999999995</v>
      </c>
      <c r="U637">
        <v>3.7304999999999998E-2</v>
      </c>
      <c r="V637">
        <v>37.530380000000001</v>
      </c>
      <c r="W637" t="s">
        <v>10751</v>
      </c>
      <c r="X637">
        <v>8.5000000000000006E-2</v>
      </c>
      <c r="Y637">
        <v>0.91500000000000004</v>
      </c>
      <c r="Z637">
        <v>0.57799999999999996</v>
      </c>
      <c r="AA637" t="s">
        <v>10751</v>
      </c>
      <c r="AB637">
        <v>0.42199999999999999</v>
      </c>
      <c r="AC637" t="s">
        <v>10751</v>
      </c>
      <c r="AD637" t="s">
        <v>10751</v>
      </c>
      <c r="AE637" t="s">
        <v>10751</v>
      </c>
      <c r="AF637" t="s">
        <v>10751</v>
      </c>
      <c r="AG637">
        <v>1</v>
      </c>
      <c r="AH637" t="s">
        <v>10751</v>
      </c>
      <c r="AI637" t="s">
        <v>10751</v>
      </c>
      <c r="AJ637" t="s">
        <v>10751</v>
      </c>
      <c r="AK637" t="s">
        <v>10751</v>
      </c>
      <c r="AL637" t="s">
        <v>10751</v>
      </c>
      <c r="AM637" t="s">
        <v>10751</v>
      </c>
      <c r="AN637" t="s">
        <v>10751</v>
      </c>
      <c r="AO637" t="s">
        <v>10751</v>
      </c>
      <c r="AP637">
        <v>1</v>
      </c>
      <c r="AQ637" t="s">
        <v>10751</v>
      </c>
      <c r="AR637" t="s">
        <v>10751</v>
      </c>
      <c r="AS637" t="s">
        <v>10751</v>
      </c>
      <c r="AT637">
        <v>0.189</v>
      </c>
      <c r="AU637" t="s">
        <v>10751</v>
      </c>
      <c r="AV637">
        <v>4.5999999999999996</v>
      </c>
      <c r="AW637" t="s">
        <v>10751</v>
      </c>
      <c r="AX637">
        <v>4.4000000000000004</v>
      </c>
      <c r="AY637">
        <v>0.39300000000000002</v>
      </c>
      <c r="AZ637">
        <v>0.60699999999999998</v>
      </c>
      <c r="BA637" t="s">
        <v>10751</v>
      </c>
      <c r="BB637" t="s">
        <v>10751</v>
      </c>
      <c r="BC637" t="s">
        <v>10751</v>
      </c>
      <c r="BD637" t="s">
        <v>10751</v>
      </c>
    </row>
    <row r="638" spans="1:56">
      <c r="A638" t="s">
        <v>10754</v>
      </c>
      <c r="B638">
        <v>3500</v>
      </c>
      <c r="C638">
        <v>1999</v>
      </c>
      <c r="D638">
        <v>493</v>
      </c>
      <c r="E638">
        <v>3.2406999999999998E-2</v>
      </c>
      <c r="F638">
        <v>24.898219999999998</v>
      </c>
      <c r="H638">
        <v>20.222580000000001</v>
      </c>
      <c r="I638">
        <f t="shared" si="16"/>
        <v>0.65535315005999994</v>
      </c>
      <c r="K638">
        <v>17.726929999999999</v>
      </c>
      <c r="L638">
        <v>23.034199999999998</v>
      </c>
      <c r="M638">
        <v>439.45933000000002</v>
      </c>
      <c r="N638">
        <v>501.32772999999997</v>
      </c>
      <c r="O638">
        <v>385.81761</v>
      </c>
      <c r="P638" t="s">
        <v>10751</v>
      </c>
      <c r="Q638">
        <v>162.43530000000001</v>
      </c>
      <c r="R638">
        <v>132.88589999999999</v>
      </c>
      <c r="S638">
        <v>11.737399999999999</v>
      </c>
      <c r="T638">
        <v>0.82722099999999998</v>
      </c>
      <c r="U638">
        <v>3.7967000000000001E-2</v>
      </c>
      <c r="V638">
        <v>35.823700000000002</v>
      </c>
      <c r="W638" t="s">
        <v>10751</v>
      </c>
      <c r="X638">
        <v>7.4999999999999997E-2</v>
      </c>
      <c r="Y638">
        <v>0.92500000000000004</v>
      </c>
      <c r="Z638">
        <v>0.46899999999999997</v>
      </c>
      <c r="AA638" t="s">
        <v>10751</v>
      </c>
      <c r="AB638">
        <v>0.53100000000000003</v>
      </c>
      <c r="AC638" t="s">
        <v>10751</v>
      </c>
      <c r="AD638" t="s">
        <v>10751</v>
      </c>
      <c r="AE638" t="s">
        <v>10751</v>
      </c>
      <c r="AF638" t="s">
        <v>10751</v>
      </c>
      <c r="AG638">
        <v>1</v>
      </c>
      <c r="AH638" t="s">
        <v>10751</v>
      </c>
      <c r="AI638" t="s">
        <v>10751</v>
      </c>
      <c r="AJ638" t="s">
        <v>10751</v>
      </c>
      <c r="AK638" t="s">
        <v>10751</v>
      </c>
      <c r="AL638" t="s">
        <v>10751</v>
      </c>
      <c r="AM638" t="s">
        <v>10751</v>
      </c>
      <c r="AN638" t="s">
        <v>10751</v>
      </c>
      <c r="AO638" t="s">
        <v>10751</v>
      </c>
      <c r="AP638">
        <v>1</v>
      </c>
      <c r="AQ638" t="s">
        <v>10751</v>
      </c>
      <c r="AR638" t="s">
        <v>10751</v>
      </c>
      <c r="AS638" t="s">
        <v>10751</v>
      </c>
      <c r="AT638">
        <v>0.161</v>
      </c>
      <c r="AU638" t="s">
        <v>10751</v>
      </c>
      <c r="AV638">
        <v>4.5</v>
      </c>
      <c r="AW638" t="s">
        <v>10751</v>
      </c>
      <c r="AX638">
        <v>4.7</v>
      </c>
      <c r="AY638">
        <v>0.51700000000000002</v>
      </c>
      <c r="AZ638">
        <v>0.48299999999999998</v>
      </c>
      <c r="BA638" t="s">
        <v>10751</v>
      </c>
      <c r="BB638" t="s">
        <v>10751</v>
      </c>
      <c r="BC638" t="s">
        <v>10751</v>
      </c>
      <c r="BD638" t="s">
        <v>10751</v>
      </c>
    </row>
    <row r="639" spans="1:56">
      <c r="A639" t="s">
        <v>10754</v>
      </c>
      <c r="B639">
        <v>3500</v>
      </c>
      <c r="C639">
        <v>2000</v>
      </c>
      <c r="D639">
        <v>545</v>
      </c>
      <c r="E639">
        <v>3.2897000000000003E-2</v>
      </c>
      <c r="F639">
        <v>24.86927</v>
      </c>
      <c r="H639">
        <v>20.12369</v>
      </c>
      <c r="I639">
        <f t="shared" si="16"/>
        <v>0.6620090299300001</v>
      </c>
      <c r="K639">
        <v>17.61037</v>
      </c>
      <c r="L639">
        <v>22.890160000000002</v>
      </c>
      <c r="M639">
        <v>441.61881</v>
      </c>
      <c r="N639">
        <v>504.64571999999998</v>
      </c>
      <c r="O639">
        <v>388.24545999999998</v>
      </c>
      <c r="P639" t="s">
        <v>10751</v>
      </c>
      <c r="Q639">
        <v>163.28460000000001</v>
      </c>
      <c r="R639">
        <v>135.05869999999999</v>
      </c>
      <c r="S639">
        <v>11.203200000000001</v>
      </c>
      <c r="T639">
        <v>0.84236599999999995</v>
      </c>
      <c r="U639">
        <v>3.8587999999999997E-2</v>
      </c>
      <c r="V639">
        <v>35.521970000000003</v>
      </c>
      <c r="W639" t="s">
        <v>10751</v>
      </c>
      <c r="X639">
        <v>5.3999999999999999E-2</v>
      </c>
      <c r="Y639">
        <v>0.94599999999999995</v>
      </c>
      <c r="Z639">
        <v>0.41</v>
      </c>
      <c r="AA639" t="s">
        <v>10751</v>
      </c>
      <c r="AB639">
        <v>0.59</v>
      </c>
      <c r="AC639" t="s">
        <v>10751</v>
      </c>
      <c r="AD639" t="s">
        <v>10751</v>
      </c>
      <c r="AE639" t="s">
        <v>10751</v>
      </c>
      <c r="AF639" t="s">
        <v>10751</v>
      </c>
      <c r="AG639">
        <v>1</v>
      </c>
      <c r="AH639" t="s">
        <v>10751</v>
      </c>
      <c r="AI639" t="s">
        <v>10751</v>
      </c>
      <c r="AJ639" t="s">
        <v>10751</v>
      </c>
      <c r="AK639" t="s">
        <v>10751</v>
      </c>
      <c r="AL639" t="s">
        <v>10751</v>
      </c>
      <c r="AM639" t="s">
        <v>10751</v>
      </c>
      <c r="AN639" t="s">
        <v>10751</v>
      </c>
      <c r="AO639" t="s">
        <v>10751</v>
      </c>
      <c r="AP639">
        <v>1</v>
      </c>
      <c r="AQ639" t="s">
        <v>10751</v>
      </c>
      <c r="AR639" t="s">
        <v>10751</v>
      </c>
      <c r="AS639" t="s">
        <v>10751</v>
      </c>
      <c r="AT639">
        <v>0.19700000000000001</v>
      </c>
      <c r="AU639" t="s">
        <v>10751</v>
      </c>
      <c r="AV639">
        <v>4.4000000000000004</v>
      </c>
      <c r="AW639" t="s">
        <v>10751</v>
      </c>
      <c r="AX639">
        <v>4.5999999999999996</v>
      </c>
      <c r="AY639">
        <v>0.57799999999999996</v>
      </c>
      <c r="AZ639">
        <v>0.42199999999999999</v>
      </c>
      <c r="BA639" t="s">
        <v>10751</v>
      </c>
      <c r="BB639" t="s">
        <v>10751</v>
      </c>
      <c r="BC639" t="s">
        <v>10751</v>
      </c>
      <c r="BD639" t="s">
        <v>10751</v>
      </c>
    </row>
    <row r="640" spans="1:56">
      <c r="A640" t="s">
        <v>10754</v>
      </c>
      <c r="B640">
        <v>3500</v>
      </c>
      <c r="C640">
        <v>2001</v>
      </c>
      <c r="D640">
        <v>348</v>
      </c>
      <c r="E640">
        <v>2.2331E-2</v>
      </c>
      <c r="F640">
        <v>24.518160000000002</v>
      </c>
      <c r="H640">
        <v>19.74408</v>
      </c>
      <c r="I640">
        <f t="shared" si="16"/>
        <v>0.44090505048</v>
      </c>
      <c r="K640">
        <v>17.351870000000002</v>
      </c>
      <c r="L640">
        <v>22.28396</v>
      </c>
      <c r="M640">
        <v>450.10962999999998</v>
      </c>
      <c r="N640">
        <v>512.16375000000005</v>
      </c>
      <c r="O640">
        <v>398.80711000000002</v>
      </c>
      <c r="P640" t="s">
        <v>10751</v>
      </c>
      <c r="Q640">
        <v>161.21039999999999</v>
      </c>
      <c r="R640">
        <v>138.35730000000001</v>
      </c>
      <c r="S640">
        <v>10.7942</v>
      </c>
      <c r="T640">
        <v>0.86719500000000005</v>
      </c>
      <c r="U640">
        <v>3.9530999999999997E-2</v>
      </c>
      <c r="V640">
        <v>34.86016</v>
      </c>
      <c r="W640" t="s">
        <v>10751</v>
      </c>
      <c r="X640">
        <v>2.8000000000000001E-2</v>
      </c>
      <c r="Y640">
        <v>0.97199999999999998</v>
      </c>
      <c r="Z640">
        <v>0.40200000000000002</v>
      </c>
      <c r="AA640">
        <v>2.5999999999999999E-2</v>
      </c>
      <c r="AB640">
        <v>0.57099999999999995</v>
      </c>
      <c r="AC640" t="s">
        <v>10751</v>
      </c>
      <c r="AD640" t="s">
        <v>10751</v>
      </c>
      <c r="AE640" t="s">
        <v>10751</v>
      </c>
      <c r="AF640" t="s">
        <v>10751</v>
      </c>
      <c r="AG640">
        <v>1</v>
      </c>
      <c r="AH640" t="s">
        <v>10751</v>
      </c>
      <c r="AI640" t="s">
        <v>10751</v>
      </c>
      <c r="AJ640" t="s">
        <v>10751</v>
      </c>
      <c r="AK640" t="s">
        <v>10751</v>
      </c>
      <c r="AL640" t="s">
        <v>10751</v>
      </c>
      <c r="AM640" t="s">
        <v>10751</v>
      </c>
      <c r="AN640" t="s">
        <v>10751</v>
      </c>
      <c r="AO640" t="s">
        <v>10751</v>
      </c>
      <c r="AP640">
        <v>1</v>
      </c>
      <c r="AQ640" t="s">
        <v>10751</v>
      </c>
      <c r="AR640" t="s">
        <v>10751</v>
      </c>
      <c r="AS640" t="s">
        <v>10751</v>
      </c>
      <c r="AT640">
        <v>0.34399999999999997</v>
      </c>
      <c r="AU640" t="s">
        <v>10751</v>
      </c>
      <c r="AV640">
        <v>4.5999999999999996</v>
      </c>
      <c r="AW640" t="s">
        <v>10751</v>
      </c>
      <c r="AX640">
        <v>4.7</v>
      </c>
      <c r="AY640">
        <v>0.39100000000000001</v>
      </c>
      <c r="AZ640">
        <v>0.60899999999999999</v>
      </c>
      <c r="BA640" t="s">
        <v>10751</v>
      </c>
      <c r="BB640" t="s">
        <v>10751</v>
      </c>
      <c r="BC640" t="s">
        <v>10751</v>
      </c>
      <c r="BD640" t="s">
        <v>10751</v>
      </c>
    </row>
    <row r="641" spans="1:56">
      <c r="A641" t="s">
        <v>10754</v>
      </c>
      <c r="B641">
        <v>3500</v>
      </c>
      <c r="C641">
        <v>2002</v>
      </c>
      <c r="D641">
        <v>213</v>
      </c>
      <c r="E641">
        <v>1.3212E-2</v>
      </c>
      <c r="F641">
        <v>24.92512</v>
      </c>
      <c r="H641">
        <v>19.93947</v>
      </c>
      <c r="I641">
        <f t="shared" si="16"/>
        <v>0.26344027764</v>
      </c>
      <c r="K641">
        <v>17.63486</v>
      </c>
      <c r="L641">
        <v>22.29121</v>
      </c>
      <c r="M641">
        <v>445.69893000000002</v>
      </c>
      <c r="N641">
        <v>503.94501000000002</v>
      </c>
      <c r="O641">
        <v>398.67734999999999</v>
      </c>
      <c r="P641" t="s">
        <v>10751</v>
      </c>
      <c r="Q641">
        <v>168.49</v>
      </c>
      <c r="R641">
        <v>146.07550000000001</v>
      </c>
      <c r="S641">
        <v>10.452400000000001</v>
      </c>
      <c r="T641">
        <v>0.88358099999999995</v>
      </c>
      <c r="U641">
        <v>4.1736000000000002E-2</v>
      </c>
      <c r="V641">
        <v>35.287260000000003</v>
      </c>
      <c r="W641" t="s">
        <v>10751</v>
      </c>
      <c r="X641" t="s">
        <v>10751</v>
      </c>
      <c r="Y641">
        <v>1</v>
      </c>
      <c r="Z641">
        <v>0.34699999999999998</v>
      </c>
      <c r="AA641">
        <v>4.5999999999999999E-2</v>
      </c>
      <c r="AB641">
        <v>0.60599999999999998</v>
      </c>
      <c r="AC641" t="s">
        <v>10751</v>
      </c>
      <c r="AD641" t="s">
        <v>10751</v>
      </c>
      <c r="AE641" t="s">
        <v>10751</v>
      </c>
      <c r="AF641" t="s">
        <v>10751</v>
      </c>
      <c r="AG641">
        <v>1</v>
      </c>
      <c r="AH641" t="s">
        <v>10751</v>
      </c>
      <c r="AI641" t="s">
        <v>10751</v>
      </c>
      <c r="AJ641" t="s">
        <v>10751</v>
      </c>
      <c r="AK641" t="s">
        <v>10751</v>
      </c>
      <c r="AL641" t="s">
        <v>10751</v>
      </c>
      <c r="AM641" t="s">
        <v>10751</v>
      </c>
      <c r="AN641" t="s">
        <v>10751</v>
      </c>
      <c r="AO641" t="s">
        <v>10751</v>
      </c>
      <c r="AP641">
        <v>1</v>
      </c>
      <c r="AQ641" t="s">
        <v>10751</v>
      </c>
      <c r="AR641" t="s">
        <v>10751</v>
      </c>
      <c r="AS641" t="s">
        <v>10751</v>
      </c>
      <c r="AT641">
        <v>0.54800000000000004</v>
      </c>
      <c r="AU641" t="s">
        <v>10751</v>
      </c>
      <c r="AV641">
        <v>4.7</v>
      </c>
      <c r="AW641" t="s">
        <v>10751</v>
      </c>
      <c r="AX641">
        <v>4.9000000000000004</v>
      </c>
      <c r="AY641">
        <v>0.253</v>
      </c>
      <c r="AZ641">
        <v>0.747</v>
      </c>
      <c r="BA641" t="s">
        <v>10751</v>
      </c>
      <c r="BB641" t="s">
        <v>10751</v>
      </c>
      <c r="BC641" t="s">
        <v>10751</v>
      </c>
      <c r="BD641" t="s">
        <v>10751</v>
      </c>
    </row>
    <row r="642" spans="1:56">
      <c r="A642" t="s">
        <v>10754</v>
      </c>
      <c r="B642">
        <v>3500</v>
      </c>
      <c r="C642">
        <v>2003</v>
      </c>
      <c r="D642">
        <v>293</v>
      </c>
      <c r="E642">
        <v>1.8579999999999999E-2</v>
      </c>
      <c r="F642">
        <v>25.724769999999999</v>
      </c>
      <c r="H642">
        <v>20.587710000000001</v>
      </c>
      <c r="I642">
        <f t="shared" si="16"/>
        <v>0.38251965180000003</v>
      </c>
      <c r="K642">
        <v>17.80068</v>
      </c>
      <c r="L642">
        <v>23.493369999999999</v>
      </c>
      <c r="M642">
        <v>431.66538000000003</v>
      </c>
      <c r="N642">
        <v>499.25060999999999</v>
      </c>
      <c r="O642">
        <v>378.27686</v>
      </c>
      <c r="P642" t="s">
        <v>10751</v>
      </c>
      <c r="Q642">
        <v>154.02889999999999</v>
      </c>
      <c r="R642">
        <v>134.72229999999999</v>
      </c>
      <c r="S642">
        <v>11.1492</v>
      </c>
      <c r="T642">
        <v>0.88941800000000004</v>
      </c>
      <c r="U642">
        <v>3.8491999999999998E-2</v>
      </c>
      <c r="V642">
        <v>36.287109999999998</v>
      </c>
      <c r="W642" t="s">
        <v>10751</v>
      </c>
      <c r="X642">
        <v>1.4E-2</v>
      </c>
      <c r="Y642">
        <v>0.98599999999999999</v>
      </c>
      <c r="Z642">
        <v>0.36099999999999999</v>
      </c>
      <c r="AA642">
        <v>3.5000000000000003E-2</v>
      </c>
      <c r="AB642">
        <v>0.60399999999999998</v>
      </c>
      <c r="AC642" t="s">
        <v>10751</v>
      </c>
      <c r="AD642" t="s">
        <v>10751</v>
      </c>
      <c r="AE642" t="s">
        <v>10751</v>
      </c>
      <c r="AF642" t="s">
        <v>10751</v>
      </c>
      <c r="AG642">
        <v>1</v>
      </c>
      <c r="AH642" t="s">
        <v>10751</v>
      </c>
      <c r="AI642" t="s">
        <v>10751</v>
      </c>
      <c r="AJ642" t="s">
        <v>10751</v>
      </c>
      <c r="AK642" t="s">
        <v>10751</v>
      </c>
      <c r="AL642" t="s">
        <v>10751</v>
      </c>
      <c r="AM642" t="s">
        <v>10751</v>
      </c>
      <c r="AN642" t="s">
        <v>10751</v>
      </c>
      <c r="AO642" t="s">
        <v>10751</v>
      </c>
      <c r="AP642">
        <v>1</v>
      </c>
      <c r="AQ642" t="s">
        <v>10751</v>
      </c>
      <c r="AR642" t="s">
        <v>10751</v>
      </c>
      <c r="AS642" t="s">
        <v>10751</v>
      </c>
      <c r="AT642">
        <v>0.33200000000000002</v>
      </c>
      <c r="AU642" t="s">
        <v>10751</v>
      </c>
      <c r="AV642">
        <v>4.5</v>
      </c>
      <c r="AW642" t="s">
        <v>10751</v>
      </c>
      <c r="AX642">
        <v>4.4000000000000004</v>
      </c>
      <c r="AY642">
        <v>0.46600000000000003</v>
      </c>
      <c r="AZ642">
        <v>0.53400000000000003</v>
      </c>
      <c r="BA642" t="s">
        <v>10751</v>
      </c>
      <c r="BB642" t="s">
        <v>10751</v>
      </c>
      <c r="BC642" t="s">
        <v>10751</v>
      </c>
      <c r="BD642" t="s">
        <v>10751</v>
      </c>
    </row>
    <row r="643" spans="1:56">
      <c r="A643" t="s">
        <v>10754</v>
      </c>
      <c r="B643">
        <v>3500</v>
      </c>
      <c r="C643">
        <v>2004</v>
      </c>
      <c r="D643">
        <v>131</v>
      </c>
      <c r="E643">
        <v>8.3389999999999992E-3</v>
      </c>
      <c r="F643">
        <v>25.937930000000001</v>
      </c>
      <c r="H643">
        <v>20.572669999999999</v>
      </c>
      <c r="I643">
        <f t="shared" si="16"/>
        <v>0.17155549512999999</v>
      </c>
      <c r="K643">
        <v>18.048719999999999</v>
      </c>
      <c r="L643">
        <v>23.060880000000001</v>
      </c>
      <c r="M643">
        <v>431.98093</v>
      </c>
      <c r="N643">
        <v>492.38940000000002</v>
      </c>
      <c r="O643">
        <v>385.37124999999997</v>
      </c>
      <c r="P643" t="s">
        <v>10751</v>
      </c>
      <c r="Q643">
        <v>158.48079999999999</v>
      </c>
      <c r="R643">
        <v>148.67240000000001</v>
      </c>
      <c r="S643">
        <v>10.3201</v>
      </c>
      <c r="T643">
        <v>0.94375200000000004</v>
      </c>
      <c r="U643">
        <v>4.2478000000000002E-2</v>
      </c>
      <c r="V643">
        <v>36.288629999999998</v>
      </c>
      <c r="W643" t="s">
        <v>10751</v>
      </c>
      <c r="X643" t="s">
        <v>10751</v>
      </c>
      <c r="Y643">
        <v>1</v>
      </c>
      <c r="Z643">
        <v>0.38500000000000001</v>
      </c>
      <c r="AA643">
        <v>7.8E-2</v>
      </c>
      <c r="AB643">
        <v>0.53700000000000003</v>
      </c>
      <c r="AC643" t="s">
        <v>10751</v>
      </c>
      <c r="AD643" t="s">
        <v>10751</v>
      </c>
      <c r="AE643" t="s">
        <v>10751</v>
      </c>
      <c r="AF643" t="s">
        <v>10751</v>
      </c>
      <c r="AG643">
        <v>1</v>
      </c>
      <c r="AH643" t="s">
        <v>10751</v>
      </c>
      <c r="AI643" t="s">
        <v>10751</v>
      </c>
      <c r="AJ643" t="s">
        <v>10751</v>
      </c>
      <c r="AK643" t="s">
        <v>10751</v>
      </c>
      <c r="AL643" t="s">
        <v>10751</v>
      </c>
      <c r="AM643" t="s">
        <v>10751</v>
      </c>
      <c r="AN643" t="s">
        <v>10751</v>
      </c>
      <c r="AO643" t="s">
        <v>10751</v>
      </c>
      <c r="AP643">
        <v>1</v>
      </c>
      <c r="AQ643" t="s">
        <v>10751</v>
      </c>
      <c r="AR643" t="s">
        <v>10751</v>
      </c>
      <c r="AS643" t="s">
        <v>10751</v>
      </c>
      <c r="AT643">
        <v>0.77400000000000002</v>
      </c>
      <c r="AU643">
        <v>0.127</v>
      </c>
      <c r="AV643">
        <v>4.7</v>
      </c>
      <c r="AW643" t="s">
        <v>10751</v>
      </c>
      <c r="AX643">
        <v>4.5</v>
      </c>
      <c r="AY643">
        <v>0.32900000000000001</v>
      </c>
      <c r="AZ643">
        <v>0.67100000000000004</v>
      </c>
      <c r="BA643" t="s">
        <v>10751</v>
      </c>
      <c r="BB643" t="s">
        <v>10751</v>
      </c>
      <c r="BC643" t="s">
        <v>10751</v>
      </c>
      <c r="BD643" t="s">
        <v>10751</v>
      </c>
    </row>
    <row r="644" spans="1:56">
      <c r="A644" t="s">
        <v>10754</v>
      </c>
      <c r="B644">
        <v>3500</v>
      </c>
      <c r="C644">
        <v>2005</v>
      </c>
      <c r="D644">
        <v>92</v>
      </c>
      <c r="E644">
        <v>5.77E-3</v>
      </c>
      <c r="F644">
        <v>25.937480000000001</v>
      </c>
      <c r="H644">
        <v>20.594560000000001</v>
      </c>
      <c r="I644">
        <f t="shared" si="16"/>
        <v>0.11883061120000001</v>
      </c>
      <c r="K644">
        <v>17.721139999999998</v>
      </c>
      <c r="L644">
        <v>23.4648</v>
      </c>
      <c r="M644">
        <v>431.52166</v>
      </c>
      <c r="N644">
        <v>501.49137000000002</v>
      </c>
      <c r="O644">
        <v>378.73750000000001</v>
      </c>
      <c r="P644" t="s">
        <v>10751</v>
      </c>
      <c r="Q644">
        <v>166.7131</v>
      </c>
      <c r="R644">
        <v>159.38290000000001</v>
      </c>
      <c r="S644">
        <v>9.7881</v>
      </c>
      <c r="T644">
        <v>0.96029699999999996</v>
      </c>
      <c r="U644">
        <v>4.5538000000000002E-2</v>
      </c>
      <c r="V644">
        <v>36.266860000000001</v>
      </c>
      <c r="W644" t="s">
        <v>10751</v>
      </c>
      <c r="X644" t="s">
        <v>10751</v>
      </c>
      <c r="Y644">
        <v>1</v>
      </c>
      <c r="Z644">
        <v>0.377</v>
      </c>
      <c r="AA644" t="s">
        <v>10751</v>
      </c>
      <c r="AB644">
        <v>0.623</v>
      </c>
      <c r="AC644" t="s">
        <v>10751</v>
      </c>
      <c r="AD644" t="s">
        <v>10751</v>
      </c>
      <c r="AE644" t="s">
        <v>10751</v>
      </c>
      <c r="AF644" t="s">
        <v>10751</v>
      </c>
      <c r="AG644">
        <v>1</v>
      </c>
      <c r="AH644" t="s">
        <v>10751</v>
      </c>
      <c r="AI644" t="s">
        <v>10751</v>
      </c>
      <c r="AJ644" t="s">
        <v>10751</v>
      </c>
      <c r="AK644" t="s">
        <v>10751</v>
      </c>
      <c r="AL644" t="s">
        <v>10751</v>
      </c>
      <c r="AM644" t="s">
        <v>10751</v>
      </c>
      <c r="AN644" t="s">
        <v>10751</v>
      </c>
      <c r="AO644" t="s">
        <v>10751</v>
      </c>
      <c r="AP644">
        <v>1</v>
      </c>
      <c r="AQ644" t="s">
        <v>10751</v>
      </c>
      <c r="AR644" t="s">
        <v>10751</v>
      </c>
      <c r="AS644" t="s">
        <v>10751</v>
      </c>
      <c r="AT644">
        <v>0.77900000000000003</v>
      </c>
      <c r="AU644">
        <v>0.51500000000000001</v>
      </c>
      <c r="AV644">
        <v>4.7</v>
      </c>
      <c r="AW644" t="s">
        <v>10751</v>
      </c>
      <c r="AX644">
        <v>4.5</v>
      </c>
      <c r="AY644">
        <v>0.32500000000000001</v>
      </c>
      <c r="AZ644">
        <v>0.67500000000000004</v>
      </c>
      <c r="BA644" t="s">
        <v>10751</v>
      </c>
      <c r="BB644" t="s">
        <v>10751</v>
      </c>
      <c r="BC644" t="s">
        <v>10751</v>
      </c>
      <c r="BD644" t="s">
        <v>10751</v>
      </c>
    </row>
    <row r="645" spans="1:56">
      <c r="A645" t="s">
        <v>10754</v>
      </c>
      <c r="B645">
        <v>3500</v>
      </c>
      <c r="C645">
        <v>2006</v>
      </c>
      <c r="D645">
        <v>100</v>
      </c>
      <c r="E645">
        <v>6.6140000000000001E-3</v>
      </c>
      <c r="F645">
        <v>26.115670000000001</v>
      </c>
      <c r="H645">
        <v>20.785039999999999</v>
      </c>
      <c r="I645">
        <f t="shared" si="16"/>
        <v>0.13747225455999998</v>
      </c>
      <c r="K645">
        <v>17.72429</v>
      </c>
      <c r="L645">
        <v>23.898340000000001</v>
      </c>
      <c r="M645">
        <v>427.56716</v>
      </c>
      <c r="N645">
        <v>501.4024</v>
      </c>
      <c r="O645">
        <v>371.86689999999999</v>
      </c>
      <c r="P645" t="s">
        <v>10751</v>
      </c>
      <c r="Q645">
        <v>163.65989999999999</v>
      </c>
      <c r="R645">
        <v>160.5932</v>
      </c>
      <c r="S645">
        <v>9.8523999999999994</v>
      </c>
      <c r="T645">
        <v>0.98431299999999999</v>
      </c>
      <c r="U645">
        <v>4.5884000000000001E-2</v>
      </c>
      <c r="V645">
        <v>36.567590000000003</v>
      </c>
      <c r="W645" t="s">
        <v>10751</v>
      </c>
      <c r="X645">
        <v>1.2E-2</v>
      </c>
      <c r="Y645">
        <v>0.98799999999999999</v>
      </c>
      <c r="Z645">
        <v>0.35799999999999998</v>
      </c>
      <c r="AA645" t="s">
        <v>10751</v>
      </c>
      <c r="AB645">
        <v>0.64200000000000002</v>
      </c>
      <c r="AC645" t="s">
        <v>10751</v>
      </c>
      <c r="AD645" t="s">
        <v>10751</v>
      </c>
      <c r="AE645" t="s">
        <v>10751</v>
      </c>
      <c r="AF645" t="s">
        <v>10751</v>
      </c>
      <c r="AG645">
        <v>1</v>
      </c>
      <c r="AH645" t="s">
        <v>10751</v>
      </c>
      <c r="AI645" t="s">
        <v>10751</v>
      </c>
      <c r="AJ645" t="s">
        <v>10751</v>
      </c>
      <c r="AK645" t="s">
        <v>10751</v>
      </c>
      <c r="AL645" t="s">
        <v>10751</v>
      </c>
      <c r="AM645" t="s">
        <v>10751</v>
      </c>
      <c r="AN645" t="s">
        <v>10751</v>
      </c>
      <c r="AO645" t="s">
        <v>10751</v>
      </c>
      <c r="AP645">
        <v>1</v>
      </c>
      <c r="AQ645" t="s">
        <v>10751</v>
      </c>
      <c r="AR645" t="s">
        <v>10751</v>
      </c>
      <c r="AS645" t="s">
        <v>10751</v>
      </c>
      <c r="AT645">
        <v>0.86699999999999999</v>
      </c>
      <c r="AU645">
        <v>0.59499999999999997</v>
      </c>
      <c r="AV645">
        <v>4.5999999999999996</v>
      </c>
      <c r="AW645" t="s">
        <v>10751</v>
      </c>
      <c r="AX645">
        <v>4.3</v>
      </c>
      <c r="AY645">
        <v>0.39900000000000002</v>
      </c>
      <c r="AZ645">
        <v>0.60099999999999998</v>
      </c>
      <c r="BA645" t="s">
        <v>10751</v>
      </c>
      <c r="BB645" t="s">
        <v>10751</v>
      </c>
      <c r="BC645" t="s">
        <v>10751</v>
      </c>
      <c r="BD645" t="s">
        <v>10751</v>
      </c>
    </row>
    <row r="646" spans="1:56">
      <c r="A646" t="s">
        <v>10754</v>
      </c>
      <c r="B646">
        <v>3500</v>
      </c>
      <c r="C646">
        <v>2007</v>
      </c>
      <c r="D646">
        <v>89</v>
      </c>
      <c r="E646">
        <v>5.8529999999999997E-3</v>
      </c>
      <c r="F646">
        <v>25.969080000000002</v>
      </c>
      <c r="H646">
        <v>20.613389999999999</v>
      </c>
      <c r="I646">
        <f t="shared" si="16"/>
        <v>0.12065017166999999</v>
      </c>
      <c r="K646">
        <v>17.751860000000001</v>
      </c>
      <c r="L646">
        <v>23.467089999999999</v>
      </c>
      <c r="M646">
        <v>431.12749000000002</v>
      </c>
      <c r="N646">
        <v>500.62371999999999</v>
      </c>
      <c r="O646">
        <v>378.70051999999998</v>
      </c>
      <c r="P646" t="s">
        <v>10751</v>
      </c>
      <c r="Q646">
        <v>160.5821</v>
      </c>
      <c r="R646">
        <v>159.35720000000001</v>
      </c>
      <c r="S646">
        <v>10.013500000000001</v>
      </c>
      <c r="T646">
        <v>0.99494099999999996</v>
      </c>
      <c r="U646">
        <v>4.5531000000000002E-2</v>
      </c>
      <c r="V646">
        <v>36.473460000000003</v>
      </c>
      <c r="W646" t="s">
        <v>10751</v>
      </c>
      <c r="X646" t="s">
        <v>10751</v>
      </c>
      <c r="Y646">
        <v>1</v>
      </c>
      <c r="Z646">
        <v>0.32300000000000001</v>
      </c>
      <c r="AA646" t="s">
        <v>10751</v>
      </c>
      <c r="AB646">
        <v>0.67700000000000005</v>
      </c>
      <c r="AC646" t="s">
        <v>10751</v>
      </c>
      <c r="AD646" t="s">
        <v>10751</v>
      </c>
      <c r="AE646" t="s">
        <v>10751</v>
      </c>
      <c r="AF646" t="s">
        <v>10751</v>
      </c>
      <c r="AG646">
        <v>1</v>
      </c>
      <c r="AH646" t="s">
        <v>10751</v>
      </c>
      <c r="AI646" t="s">
        <v>10751</v>
      </c>
      <c r="AJ646" t="s">
        <v>10751</v>
      </c>
      <c r="AK646" t="s">
        <v>10751</v>
      </c>
      <c r="AL646" t="s">
        <v>10751</v>
      </c>
      <c r="AM646" t="s">
        <v>10751</v>
      </c>
      <c r="AN646" t="s">
        <v>10751</v>
      </c>
      <c r="AO646" t="s">
        <v>10751</v>
      </c>
      <c r="AP646">
        <v>1</v>
      </c>
      <c r="AQ646" t="s">
        <v>10751</v>
      </c>
      <c r="AR646" t="s">
        <v>10751</v>
      </c>
      <c r="AS646" t="s">
        <v>10751</v>
      </c>
      <c r="AT646">
        <v>0.89200000000000002</v>
      </c>
      <c r="AU646">
        <v>0.89200000000000002</v>
      </c>
      <c r="AV646">
        <v>4.7</v>
      </c>
      <c r="AW646" t="s">
        <v>10751</v>
      </c>
      <c r="AX646">
        <v>4.2</v>
      </c>
      <c r="AY646">
        <v>0.34899999999999998</v>
      </c>
      <c r="AZ646">
        <v>0.65100000000000002</v>
      </c>
      <c r="BA646" t="s">
        <v>10751</v>
      </c>
      <c r="BB646" t="s">
        <v>10751</v>
      </c>
      <c r="BC646" t="s">
        <v>10751</v>
      </c>
      <c r="BD646" t="s">
        <v>10751</v>
      </c>
    </row>
    <row r="647" spans="1:56">
      <c r="A647" t="s">
        <v>10754</v>
      </c>
      <c r="B647">
        <v>3500</v>
      </c>
      <c r="C647">
        <v>2008</v>
      </c>
      <c r="D647">
        <v>89</v>
      </c>
      <c r="E647">
        <v>6.3810000000000004E-3</v>
      </c>
      <c r="F647">
        <v>26.703990000000001</v>
      </c>
      <c r="H647">
        <v>21.108820000000001</v>
      </c>
      <c r="I647">
        <f t="shared" si="16"/>
        <v>0.13469538042000001</v>
      </c>
      <c r="K647">
        <v>18.34937</v>
      </c>
      <c r="L647">
        <v>23.81</v>
      </c>
      <c r="M647">
        <v>421.00887999999998</v>
      </c>
      <c r="N647">
        <v>484.32177000000001</v>
      </c>
      <c r="O647">
        <v>373.24651999999998</v>
      </c>
      <c r="P647">
        <v>48.79</v>
      </c>
      <c r="Q647">
        <v>159.0359</v>
      </c>
      <c r="R647">
        <v>156.75989999999999</v>
      </c>
      <c r="S647">
        <v>10.218299999999999</v>
      </c>
      <c r="T647">
        <v>0.99138199999999999</v>
      </c>
      <c r="U647">
        <v>4.4789000000000002E-2</v>
      </c>
      <c r="V647">
        <v>37.1648</v>
      </c>
      <c r="W647" t="s">
        <v>10751</v>
      </c>
      <c r="X647" t="s">
        <v>10751</v>
      </c>
      <c r="Y647">
        <v>1</v>
      </c>
      <c r="Z647">
        <v>0.25700000000000001</v>
      </c>
      <c r="AA647" t="s">
        <v>10751</v>
      </c>
      <c r="AB647">
        <v>0.74299999999999999</v>
      </c>
      <c r="AC647" t="s">
        <v>10751</v>
      </c>
      <c r="AD647" t="s">
        <v>10751</v>
      </c>
      <c r="AE647" t="s">
        <v>10751</v>
      </c>
      <c r="AF647" t="s">
        <v>10751</v>
      </c>
      <c r="AG647">
        <v>1</v>
      </c>
      <c r="AH647" t="s">
        <v>10751</v>
      </c>
      <c r="AI647" t="s">
        <v>10751</v>
      </c>
      <c r="AJ647" t="s">
        <v>10751</v>
      </c>
      <c r="AK647" t="s">
        <v>10751</v>
      </c>
      <c r="AL647" t="s">
        <v>10751</v>
      </c>
      <c r="AM647" t="s">
        <v>10751</v>
      </c>
      <c r="AN647" t="s">
        <v>10751</v>
      </c>
      <c r="AO647" t="s">
        <v>10751</v>
      </c>
      <c r="AP647">
        <v>1</v>
      </c>
      <c r="AQ647" t="s">
        <v>10751</v>
      </c>
      <c r="AR647" t="s">
        <v>10751</v>
      </c>
      <c r="AS647" t="s">
        <v>10751</v>
      </c>
      <c r="AT647">
        <v>0.874</v>
      </c>
      <c r="AU647">
        <v>0.92400000000000004</v>
      </c>
      <c r="AV647">
        <v>4.7</v>
      </c>
      <c r="AW647" t="s">
        <v>10751</v>
      </c>
      <c r="AX647">
        <v>4.2</v>
      </c>
      <c r="AY647">
        <v>0.316</v>
      </c>
      <c r="AZ647">
        <v>0.68400000000000005</v>
      </c>
      <c r="BA647" t="s">
        <v>10751</v>
      </c>
      <c r="BB647" t="s">
        <v>10751</v>
      </c>
      <c r="BC647" t="s">
        <v>10751</v>
      </c>
      <c r="BD647" t="s">
        <v>10751</v>
      </c>
    </row>
    <row r="648" spans="1:56">
      <c r="A648" t="s">
        <v>10754</v>
      </c>
      <c r="B648">
        <v>3500</v>
      </c>
      <c r="C648">
        <v>2009</v>
      </c>
      <c r="D648">
        <v>54</v>
      </c>
      <c r="E648">
        <v>5.8300000000000001E-3</v>
      </c>
      <c r="F648">
        <v>27.899889999999999</v>
      </c>
      <c r="H648">
        <v>21.931789999999999</v>
      </c>
      <c r="I648">
        <f t="shared" si="16"/>
        <v>0.1278623357</v>
      </c>
      <c r="K648">
        <v>19.280919999999998</v>
      </c>
      <c r="L648">
        <v>24.469740000000002</v>
      </c>
      <c r="M648">
        <v>405.21091999999999</v>
      </c>
      <c r="N648">
        <v>460.92198999999999</v>
      </c>
      <c r="O648">
        <v>363.18328000000002</v>
      </c>
      <c r="P648">
        <v>49.488280000000003</v>
      </c>
      <c r="Q648">
        <v>153.5317</v>
      </c>
      <c r="R648">
        <v>154.93299999999999</v>
      </c>
      <c r="S648">
        <v>10.092000000000001</v>
      </c>
      <c r="T648">
        <v>1.0105949999999999</v>
      </c>
      <c r="U648">
        <v>4.4267000000000001E-2</v>
      </c>
      <c r="V648">
        <v>38.561309999999999</v>
      </c>
      <c r="W648" t="s">
        <v>10751</v>
      </c>
      <c r="X648" t="s">
        <v>10751</v>
      </c>
      <c r="Y648">
        <v>1</v>
      </c>
      <c r="Z648">
        <v>0.23899999999999999</v>
      </c>
      <c r="AA648" t="s">
        <v>10751</v>
      </c>
      <c r="AB648">
        <v>0.76100000000000001</v>
      </c>
      <c r="AC648" t="s">
        <v>10751</v>
      </c>
      <c r="AD648" t="s">
        <v>10751</v>
      </c>
      <c r="AE648" t="s">
        <v>10751</v>
      </c>
      <c r="AF648" t="s">
        <v>10751</v>
      </c>
      <c r="AG648">
        <v>1</v>
      </c>
      <c r="AH648" t="s">
        <v>10751</v>
      </c>
      <c r="AI648" t="s">
        <v>10751</v>
      </c>
      <c r="AJ648" t="s">
        <v>10751</v>
      </c>
      <c r="AK648" t="s">
        <v>10751</v>
      </c>
      <c r="AL648" t="s">
        <v>10751</v>
      </c>
      <c r="AM648" t="s">
        <v>10751</v>
      </c>
      <c r="AN648" t="s">
        <v>10751</v>
      </c>
      <c r="AO648" t="s">
        <v>10751</v>
      </c>
      <c r="AP648">
        <v>1</v>
      </c>
      <c r="AQ648" t="s">
        <v>10751</v>
      </c>
      <c r="AR648" t="s">
        <v>10751</v>
      </c>
      <c r="AS648" t="s">
        <v>10751</v>
      </c>
      <c r="AT648">
        <v>0.98299999999999998</v>
      </c>
      <c r="AU648">
        <v>0.98299999999999998</v>
      </c>
      <c r="AV648">
        <v>4.7</v>
      </c>
      <c r="AW648" t="s">
        <v>10751</v>
      </c>
      <c r="AX648">
        <v>4</v>
      </c>
      <c r="AY648">
        <v>0.27900000000000003</v>
      </c>
      <c r="AZ648">
        <v>0.72099999999999997</v>
      </c>
      <c r="BA648" t="s">
        <v>10751</v>
      </c>
      <c r="BB648" t="s">
        <v>10751</v>
      </c>
      <c r="BC648" t="s">
        <v>10751</v>
      </c>
      <c r="BD648" t="s">
        <v>10751</v>
      </c>
    </row>
    <row r="649" spans="1:56">
      <c r="A649" t="s">
        <v>10754</v>
      </c>
      <c r="B649">
        <v>3500</v>
      </c>
      <c r="C649">
        <v>2010</v>
      </c>
      <c r="D649">
        <v>52</v>
      </c>
      <c r="E649">
        <v>4.6969999999999998E-3</v>
      </c>
      <c r="F649">
        <v>27.717199999999998</v>
      </c>
      <c r="H649">
        <v>21.824390000000001</v>
      </c>
      <c r="I649">
        <f t="shared" si="16"/>
        <v>0.10250915983</v>
      </c>
      <c r="K649">
        <v>19.100619999999999</v>
      </c>
      <c r="L649">
        <v>24.455179999999999</v>
      </c>
      <c r="M649">
        <v>407.20504</v>
      </c>
      <c r="N649">
        <v>465.27294999999998</v>
      </c>
      <c r="O649">
        <v>363.39942000000002</v>
      </c>
      <c r="P649">
        <v>49.129010000000001</v>
      </c>
      <c r="Q649">
        <v>149.85079999999999</v>
      </c>
      <c r="R649">
        <v>152.22489999999999</v>
      </c>
      <c r="S649">
        <v>10.3612</v>
      </c>
      <c r="T649">
        <v>1.01556</v>
      </c>
      <c r="U649">
        <v>4.3492999999999997E-2</v>
      </c>
      <c r="V649">
        <v>38.25853</v>
      </c>
      <c r="W649" t="s">
        <v>10751</v>
      </c>
      <c r="X649" t="s">
        <v>10751</v>
      </c>
      <c r="Y649">
        <v>1</v>
      </c>
      <c r="Z649">
        <v>0.16500000000000001</v>
      </c>
      <c r="AA649" t="s">
        <v>10751</v>
      </c>
      <c r="AB649">
        <v>0.83499999999999996</v>
      </c>
      <c r="AC649" t="s">
        <v>10751</v>
      </c>
      <c r="AD649" t="s">
        <v>10751</v>
      </c>
      <c r="AE649" t="s">
        <v>10751</v>
      </c>
      <c r="AF649" t="s">
        <v>10751</v>
      </c>
      <c r="AG649">
        <v>1</v>
      </c>
      <c r="AH649" t="s">
        <v>10751</v>
      </c>
      <c r="AI649" t="s">
        <v>10751</v>
      </c>
      <c r="AJ649" t="s">
        <v>10751</v>
      </c>
      <c r="AK649" t="s">
        <v>10751</v>
      </c>
      <c r="AL649" t="s">
        <v>10751</v>
      </c>
      <c r="AM649" t="s">
        <v>10751</v>
      </c>
      <c r="AN649" t="s">
        <v>10751</v>
      </c>
      <c r="AO649" t="s">
        <v>10751</v>
      </c>
      <c r="AP649">
        <v>1</v>
      </c>
      <c r="AQ649" t="s">
        <v>10751</v>
      </c>
      <c r="AR649" t="s">
        <v>10751</v>
      </c>
      <c r="AS649" t="s">
        <v>10751</v>
      </c>
      <c r="AT649">
        <v>1</v>
      </c>
      <c r="AU649">
        <v>0.31900000000000001</v>
      </c>
      <c r="AV649">
        <v>4.8</v>
      </c>
      <c r="AW649" t="s">
        <v>10751</v>
      </c>
      <c r="AX649">
        <v>4</v>
      </c>
      <c r="AY649">
        <v>0.24399999999999999</v>
      </c>
      <c r="AZ649">
        <v>0.75600000000000001</v>
      </c>
      <c r="BA649" t="s">
        <v>10751</v>
      </c>
      <c r="BB649" t="s">
        <v>10751</v>
      </c>
      <c r="BC649" t="s">
        <v>10751</v>
      </c>
      <c r="BD649" t="s">
        <v>10751</v>
      </c>
    </row>
    <row r="650" spans="1:56">
      <c r="A650" t="s">
        <v>10754</v>
      </c>
      <c r="B650">
        <v>3500</v>
      </c>
      <c r="C650">
        <v>2011</v>
      </c>
      <c r="D650">
        <v>62</v>
      </c>
      <c r="E650">
        <v>5.1630000000000001E-3</v>
      </c>
      <c r="F650">
        <v>27.71461</v>
      </c>
      <c r="H650">
        <v>21.744730000000001</v>
      </c>
      <c r="I650">
        <f t="shared" ref="I650:I713" si="17">IFERROR(H650*E650,"")</f>
        <v>0.11226804099</v>
      </c>
      <c r="K650">
        <v>19.113209999999999</v>
      </c>
      <c r="L650">
        <v>24.264990000000001</v>
      </c>
      <c r="M650">
        <v>408.6968</v>
      </c>
      <c r="N650">
        <v>464.96632</v>
      </c>
      <c r="O650">
        <v>366.24786</v>
      </c>
      <c r="P650">
        <v>47.434690000000003</v>
      </c>
      <c r="Q650">
        <v>149.185</v>
      </c>
      <c r="R650">
        <v>151.19909999999999</v>
      </c>
      <c r="S650">
        <v>10.3979</v>
      </c>
      <c r="T650">
        <v>1.0150429999999999</v>
      </c>
      <c r="U650">
        <v>4.3200000000000002E-2</v>
      </c>
      <c r="V650">
        <v>38.151389999999999</v>
      </c>
      <c r="W650" t="s">
        <v>10751</v>
      </c>
      <c r="X650" t="s">
        <v>10751</v>
      </c>
      <c r="Y650">
        <v>1</v>
      </c>
      <c r="Z650">
        <v>0.16</v>
      </c>
      <c r="AA650" t="s">
        <v>10751</v>
      </c>
      <c r="AB650">
        <v>0.84</v>
      </c>
      <c r="AC650" t="s">
        <v>10751</v>
      </c>
      <c r="AD650" t="s">
        <v>10751</v>
      </c>
      <c r="AE650" t="s">
        <v>10751</v>
      </c>
      <c r="AF650" t="s">
        <v>10751</v>
      </c>
      <c r="AG650">
        <v>1</v>
      </c>
      <c r="AH650" t="s">
        <v>10751</v>
      </c>
      <c r="AI650" t="s">
        <v>10751</v>
      </c>
      <c r="AJ650" t="s">
        <v>10751</v>
      </c>
      <c r="AK650" t="s">
        <v>10751</v>
      </c>
      <c r="AL650" t="s">
        <v>10751</v>
      </c>
      <c r="AM650" t="s">
        <v>10751</v>
      </c>
      <c r="AN650" t="s">
        <v>10751</v>
      </c>
      <c r="AO650" t="s">
        <v>10751</v>
      </c>
      <c r="AP650">
        <v>1</v>
      </c>
      <c r="AQ650" t="s">
        <v>10751</v>
      </c>
      <c r="AR650" t="s">
        <v>10751</v>
      </c>
      <c r="AS650" t="s">
        <v>10751</v>
      </c>
      <c r="AT650">
        <v>0.98399999999999999</v>
      </c>
      <c r="AU650">
        <v>0.223</v>
      </c>
      <c r="AV650">
        <v>4.8</v>
      </c>
      <c r="AW650" t="s">
        <v>10751</v>
      </c>
      <c r="AX650">
        <v>4.0999999999999996</v>
      </c>
      <c r="AY650">
        <v>0.18099999999999999</v>
      </c>
      <c r="AZ650">
        <v>0.81899999999999995</v>
      </c>
      <c r="BA650" t="s">
        <v>10751</v>
      </c>
      <c r="BB650" t="s">
        <v>10751</v>
      </c>
      <c r="BC650" t="s">
        <v>10751</v>
      </c>
      <c r="BD650" t="s">
        <v>10751</v>
      </c>
    </row>
    <row r="651" spans="1:56">
      <c r="A651" t="s">
        <v>10754</v>
      </c>
      <c r="B651">
        <v>3500</v>
      </c>
      <c r="C651">
        <v>2012</v>
      </c>
      <c r="D651">
        <v>22</v>
      </c>
      <c r="E651">
        <v>1.6019999999999999E-3</v>
      </c>
      <c r="F651">
        <v>27.488720000000001</v>
      </c>
      <c r="H651">
        <v>21.54252</v>
      </c>
      <c r="I651">
        <f t="shared" si="17"/>
        <v>3.4511117039999997E-2</v>
      </c>
      <c r="K651">
        <v>18.669319999999999</v>
      </c>
      <c r="L651">
        <v>24.372109999999999</v>
      </c>
      <c r="M651">
        <v>412.53303</v>
      </c>
      <c r="N651">
        <v>476.02168999999998</v>
      </c>
      <c r="O651">
        <v>364.63807000000003</v>
      </c>
      <c r="P651">
        <v>45.225549999999998</v>
      </c>
      <c r="Q651">
        <v>177.09630000000001</v>
      </c>
      <c r="R651">
        <v>180.47540000000001</v>
      </c>
      <c r="S651">
        <v>9.3754000000000008</v>
      </c>
      <c r="T651">
        <v>1.0159739999999999</v>
      </c>
      <c r="U651">
        <v>5.1563999999999999E-2</v>
      </c>
      <c r="V651">
        <v>37.722880000000004</v>
      </c>
      <c r="W651" t="s">
        <v>10751</v>
      </c>
      <c r="X651" t="s">
        <v>10751</v>
      </c>
      <c r="Y651">
        <v>1</v>
      </c>
      <c r="Z651">
        <v>0.14799999999999999</v>
      </c>
      <c r="AA651" t="s">
        <v>10751</v>
      </c>
      <c r="AB651">
        <v>0.85199999999999998</v>
      </c>
      <c r="AC651" t="s">
        <v>10751</v>
      </c>
      <c r="AD651" t="s">
        <v>10751</v>
      </c>
      <c r="AE651" t="s">
        <v>10751</v>
      </c>
      <c r="AF651" t="s">
        <v>10751</v>
      </c>
      <c r="AG651">
        <v>1</v>
      </c>
      <c r="AH651" t="s">
        <v>10751</v>
      </c>
      <c r="AI651" t="s">
        <v>10751</v>
      </c>
      <c r="AJ651" t="s">
        <v>10751</v>
      </c>
      <c r="AK651" t="s">
        <v>10751</v>
      </c>
      <c r="AL651" t="s">
        <v>10751</v>
      </c>
      <c r="AM651" t="s">
        <v>10751</v>
      </c>
      <c r="AN651" t="s">
        <v>10751</v>
      </c>
      <c r="AO651" t="s">
        <v>10751</v>
      </c>
      <c r="AP651">
        <v>1</v>
      </c>
      <c r="AQ651" t="s">
        <v>10751</v>
      </c>
      <c r="AR651" t="s">
        <v>10751</v>
      </c>
      <c r="AS651" t="s">
        <v>10751</v>
      </c>
      <c r="AT651">
        <v>1</v>
      </c>
      <c r="AU651">
        <v>1</v>
      </c>
      <c r="AV651">
        <v>4.0999999999999996</v>
      </c>
      <c r="AW651" t="s">
        <v>10751</v>
      </c>
      <c r="AX651">
        <v>4.0999999999999996</v>
      </c>
      <c r="AY651">
        <v>0.85199999999999998</v>
      </c>
      <c r="AZ651">
        <v>0.14799999999999999</v>
      </c>
      <c r="BA651" t="s">
        <v>10751</v>
      </c>
      <c r="BB651" t="s">
        <v>10751</v>
      </c>
      <c r="BC651" t="s">
        <v>10751</v>
      </c>
      <c r="BD651" t="s">
        <v>10751</v>
      </c>
    </row>
    <row r="652" spans="1:56">
      <c r="A652" t="s">
        <v>10754</v>
      </c>
      <c r="B652">
        <v>3500</v>
      </c>
      <c r="C652">
        <v>2013</v>
      </c>
      <c r="D652">
        <v>14</v>
      </c>
      <c r="E652">
        <v>9.4300000000000004E-4</v>
      </c>
      <c r="F652">
        <v>29.287790000000001</v>
      </c>
      <c r="H652">
        <v>22.297239999999999</v>
      </c>
      <c r="I652">
        <f t="shared" si="17"/>
        <v>2.1026297319999998E-2</v>
      </c>
      <c r="K652">
        <v>20.049430000000001</v>
      </c>
      <c r="L652">
        <v>24.357309999999998</v>
      </c>
      <c r="M652">
        <v>398.56948999999997</v>
      </c>
      <c r="N652">
        <v>443.25454999999999</v>
      </c>
      <c r="O652">
        <v>364.85971000000001</v>
      </c>
      <c r="P652">
        <v>51.459589999999999</v>
      </c>
      <c r="Q652">
        <v>164.39779999999999</v>
      </c>
      <c r="R652">
        <v>159</v>
      </c>
      <c r="S652">
        <v>10.115</v>
      </c>
      <c r="T652">
        <v>0.96716599999999997</v>
      </c>
      <c r="U652">
        <v>4.5428999999999997E-2</v>
      </c>
      <c r="V652">
        <v>39.027270000000001</v>
      </c>
      <c r="W652" t="s">
        <v>10751</v>
      </c>
      <c r="X652" t="s">
        <v>10751</v>
      </c>
      <c r="Y652">
        <v>1</v>
      </c>
      <c r="Z652">
        <v>0.16600000000000001</v>
      </c>
      <c r="AA652" t="s">
        <v>10751</v>
      </c>
      <c r="AB652">
        <v>0.83399999999999996</v>
      </c>
      <c r="AC652" t="s">
        <v>10751</v>
      </c>
      <c r="AD652" t="s">
        <v>10751</v>
      </c>
      <c r="AE652" t="s">
        <v>10751</v>
      </c>
      <c r="AF652" t="s">
        <v>10751</v>
      </c>
      <c r="AG652">
        <v>1</v>
      </c>
      <c r="AH652" t="s">
        <v>10751</v>
      </c>
      <c r="AI652" t="s">
        <v>10751</v>
      </c>
      <c r="AJ652" t="s">
        <v>10751</v>
      </c>
      <c r="AK652" t="s">
        <v>10751</v>
      </c>
      <c r="AL652" t="s">
        <v>10751</v>
      </c>
      <c r="AM652" t="s">
        <v>10751</v>
      </c>
      <c r="AN652" t="s">
        <v>10751</v>
      </c>
      <c r="AO652" t="s">
        <v>10751</v>
      </c>
      <c r="AP652">
        <v>1</v>
      </c>
      <c r="AQ652" t="s">
        <v>10751</v>
      </c>
      <c r="AR652" t="s">
        <v>10751</v>
      </c>
      <c r="AS652" t="s">
        <v>10751</v>
      </c>
      <c r="AT652">
        <v>1</v>
      </c>
      <c r="AU652">
        <v>1</v>
      </c>
      <c r="AV652">
        <v>4.2</v>
      </c>
      <c r="AW652" t="s">
        <v>10751</v>
      </c>
      <c r="AX652">
        <v>4</v>
      </c>
      <c r="AY652">
        <v>0.83399999999999996</v>
      </c>
      <c r="AZ652">
        <v>0.16600000000000001</v>
      </c>
      <c r="BA652" t="s">
        <v>10751</v>
      </c>
      <c r="BB652" t="s">
        <v>10751</v>
      </c>
      <c r="BC652" t="s">
        <v>10751</v>
      </c>
      <c r="BD652" t="s">
        <v>10751</v>
      </c>
    </row>
    <row r="653" spans="1:56">
      <c r="A653" t="s">
        <v>10754</v>
      </c>
      <c r="B653">
        <v>3500</v>
      </c>
      <c r="C653">
        <v>2014</v>
      </c>
      <c r="D653">
        <v>12</v>
      </c>
      <c r="E653">
        <v>7.7499999999999997E-4</v>
      </c>
      <c r="F653">
        <v>29.261410000000001</v>
      </c>
      <c r="H653">
        <v>22.268540000000002</v>
      </c>
      <c r="I653">
        <f t="shared" si="17"/>
        <v>1.7258118499999999E-2</v>
      </c>
      <c r="K653">
        <v>20.026520000000001</v>
      </c>
      <c r="L653">
        <v>24.32272</v>
      </c>
      <c r="M653">
        <v>399.08325000000002</v>
      </c>
      <c r="N653">
        <v>443.76161999999999</v>
      </c>
      <c r="O653">
        <v>365.37851000000001</v>
      </c>
      <c r="P653">
        <v>46.4</v>
      </c>
      <c r="Q653">
        <v>164.39779999999999</v>
      </c>
      <c r="R653">
        <v>159</v>
      </c>
      <c r="S653">
        <v>10.1335</v>
      </c>
      <c r="T653">
        <v>0.96716599999999997</v>
      </c>
      <c r="U653">
        <v>4.5428999999999997E-2</v>
      </c>
      <c r="V653">
        <v>38.976239999999997</v>
      </c>
      <c r="W653" t="s">
        <v>10751</v>
      </c>
      <c r="X653" t="s">
        <v>10751</v>
      </c>
      <c r="Y653">
        <v>1</v>
      </c>
      <c r="Z653">
        <v>0.14399999999999999</v>
      </c>
      <c r="AA653" t="s">
        <v>10751</v>
      </c>
      <c r="AB653">
        <v>0.85599999999999998</v>
      </c>
      <c r="AC653" t="s">
        <v>10751</v>
      </c>
      <c r="AD653" t="s">
        <v>10751</v>
      </c>
      <c r="AE653" t="s">
        <v>10751</v>
      </c>
      <c r="AF653" t="s">
        <v>10751</v>
      </c>
      <c r="AG653">
        <v>1</v>
      </c>
      <c r="AH653" t="s">
        <v>10751</v>
      </c>
      <c r="AI653" t="s">
        <v>10751</v>
      </c>
      <c r="AJ653" t="s">
        <v>10751</v>
      </c>
      <c r="AK653" t="s">
        <v>10751</v>
      </c>
      <c r="AL653" t="s">
        <v>10751</v>
      </c>
      <c r="AM653" t="s">
        <v>10751</v>
      </c>
      <c r="AN653" t="s">
        <v>10751</v>
      </c>
      <c r="AO653" t="s">
        <v>10751</v>
      </c>
      <c r="AP653">
        <v>1</v>
      </c>
      <c r="AQ653" t="s">
        <v>10751</v>
      </c>
      <c r="AR653" t="s">
        <v>10751</v>
      </c>
      <c r="AS653" t="s">
        <v>10751</v>
      </c>
      <c r="AT653">
        <v>1</v>
      </c>
      <c r="AU653">
        <v>1</v>
      </c>
      <c r="AV653">
        <v>4.0999999999999996</v>
      </c>
      <c r="AW653" t="s">
        <v>10751</v>
      </c>
      <c r="AX653">
        <v>4</v>
      </c>
      <c r="AY653">
        <v>0.85599999999999998</v>
      </c>
      <c r="AZ653">
        <v>0.14399999999999999</v>
      </c>
      <c r="BA653" t="s">
        <v>10751</v>
      </c>
      <c r="BB653" t="s">
        <v>10751</v>
      </c>
      <c r="BC653" t="s">
        <v>10751</v>
      </c>
      <c r="BD653" t="s">
        <v>10751</v>
      </c>
    </row>
    <row r="654" spans="1:56">
      <c r="A654" t="s">
        <v>10754</v>
      </c>
      <c r="B654">
        <v>3500</v>
      </c>
      <c r="C654">
        <v>2015</v>
      </c>
      <c r="D654" t="s">
        <v>10751</v>
      </c>
      <c r="E654" t="s">
        <v>10751</v>
      </c>
      <c r="F654" t="s">
        <v>10751</v>
      </c>
      <c r="H654" t="s">
        <v>10751</v>
      </c>
      <c r="I654" t="str">
        <f t="shared" si="17"/>
        <v/>
      </c>
      <c r="K654" t="s">
        <v>10751</v>
      </c>
      <c r="L654" t="s">
        <v>10751</v>
      </c>
      <c r="M654" t="s">
        <v>10751</v>
      </c>
      <c r="N654" t="s">
        <v>10751</v>
      </c>
      <c r="O654" t="s">
        <v>10751</v>
      </c>
      <c r="P654" t="s">
        <v>10751</v>
      </c>
      <c r="Q654" t="s">
        <v>10751</v>
      </c>
      <c r="R654" t="s">
        <v>10751</v>
      </c>
      <c r="S654" t="s">
        <v>10751</v>
      </c>
      <c r="T654" t="s">
        <v>10751</v>
      </c>
      <c r="U654" t="s">
        <v>10751</v>
      </c>
      <c r="V654" t="s">
        <v>10751</v>
      </c>
      <c r="W654" t="s">
        <v>10751</v>
      </c>
      <c r="X654" t="s">
        <v>10751</v>
      </c>
      <c r="Y654" t="s">
        <v>10751</v>
      </c>
      <c r="Z654" t="s">
        <v>10751</v>
      </c>
      <c r="AA654" t="s">
        <v>10751</v>
      </c>
      <c r="AB654" t="s">
        <v>10751</v>
      </c>
      <c r="AC654" t="s">
        <v>10751</v>
      </c>
      <c r="AD654" t="s">
        <v>10751</v>
      </c>
      <c r="AE654" t="s">
        <v>10751</v>
      </c>
      <c r="AF654" t="s">
        <v>10751</v>
      </c>
      <c r="AG654" t="s">
        <v>10751</v>
      </c>
      <c r="AH654" t="s">
        <v>10751</v>
      </c>
      <c r="AI654" t="s">
        <v>10751</v>
      </c>
      <c r="AJ654" t="s">
        <v>10751</v>
      </c>
      <c r="AK654" t="s">
        <v>10751</v>
      </c>
      <c r="AL654" t="s">
        <v>10751</v>
      </c>
      <c r="AM654" t="s">
        <v>10751</v>
      </c>
      <c r="AN654" t="s">
        <v>10751</v>
      </c>
      <c r="AO654" t="s">
        <v>10751</v>
      </c>
      <c r="AP654" t="s">
        <v>10751</v>
      </c>
      <c r="AQ654" t="s">
        <v>10751</v>
      </c>
      <c r="AR654" t="s">
        <v>10751</v>
      </c>
      <c r="AS654" t="s">
        <v>10751</v>
      </c>
      <c r="AT654" t="s">
        <v>10751</v>
      </c>
      <c r="AU654" t="s">
        <v>10751</v>
      </c>
      <c r="AV654" t="s">
        <v>10751</v>
      </c>
      <c r="AW654" t="s">
        <v>10751</v>
      </c>
      <c r="AX654" t="s">
        <v>10751</v>
      </c>
      <c r="AY654" t="s">
        <v>10751</v>
      </c>
      <c r="AZ654" t="s">
        <v>10751</v>
      </c>
      <c r="BA654" t="s">
        <v>10751</v>
      </c>
      <c r="BB654" t="s">
        <v>10751</v>
      </c>
      <c r="BC654" t="s">
        <v>10751</v>
      </c>
      <c r="BD654" t="s">
        <v>10751</v>
      </c>
    </row>
    <row r="655" spans="1:56">
      <c r="A655" t="s">
        <v>10754</v>
      </c>
      <c r="B655">
        <v>3500</v>
      </c>
      <c r="C655">
        <v>2016</v>
      </c>
      <c r="D655" t="s">
        <v>10751</v>
      </c>
      <c r="E655" t="s">
        <v>10751</v>
      </c>
      <c r="F655" t="s">
        <v>10751</v>
      </c>
      <c r="H655" t="s">
        <v>10751</v>
      </c>
      <c r="I655" t="str">
        <f t="shared" si="17"/>
        <v/>
      </c>
      <c r="K655" t="s">
        <v>10751</v>
      </c>
      <c r="L655" t="s">
        <v>10751</v>
      </c>
      <c r="M655" t="s">
        <v>10751</v>
      </c>
      <c r="N655" t="s">
        <v>10751</v>
      </c>
      <c r="O655" t="s">
        <v>10751</v>
      </c>
      <c r="P655" t="s">
        <v>10751</v>
      </c>
      <c r="Q655" t="s">
        <v>10751</v>
      </c>
      <c r="R655" t="s">
        <v>10751</v>
      </c>
      <c r="S655" t="s">
        <v>10751</v>
      </c>
      <c r="T655" t="s">
        <v>10751</v>
      </c>
      <c r="U655" t="s">
        <v>10751</v>
      </c>
      <c r="V655" t="s">
        <v>10751</v>
      </c>
      <c r="W655" t="s">
        <v>10751</v>
      </c>
      <c r="X655" t="s">
        <v>10751</v>
      </c>
      <c r="Y655" t="s">
        <v>10751</v>
      </c>
      <c r="Z655" t="s">
        <v>10751</v>
      </c>
      <c r="AA655" t="s">
        <v>10751</v>
      </c>
      <c r="AB655" t="s">
        <v>10751</v>
      </c>
      <c r="AC655" t="s">
        <v>10751</v>
      </c>
      <c r="AD655" t="s">
        <v>10751</v>
      </c>
      <c r="AE655" t="s">
        <v>10751</v>
      </c>
      <c r="AF655" t="s">
        <v>10751</v>
      </c>
      <c r="AG655" t="s">
        <v>10751</v>
      </c>
      <c r="AH655" t="s">
        <v>10751</v>
      </c>
      <c r="AI655" t="s">
        <v>10751</v>
      </c>
      <c r="AJ655" t="s">
        <v>10751</v>
      </c>
      <c r="AK655" t="s">
        <v>10751</v>
      </c>
      <c r="AL655" t="s">
        <v>10751</v>
      </c>
      <c r="AM655" t="s">
        <v>10751</v>
      </c>
      <c r="AN655" t="s">
        <v>10751</v>
      </c>
      <c r="AO655" t="s">
        <v>10751</v>
      </c>
      <c r="AP655" t="s">
        <v>10751</v>
      </c>
      <c r="AQ655" t="s">
        <v>10751</v>
      </c>
      <c r="AR655" t="s">
        <v>10751</v>
      </c>
      <c r="AS655" t="s">
        <v>10751</v>
      </c>
      <c r="AT655" t="s">
        <v>10751</v>
      </c>
      <c r="AU655" t="s">
        <v>10751</v>
      </c>
      <c r="AV655" t="s">
        <v>10751</v>
      </c>
      <c r="AW655" t="s">
        <v>10751</v>
      </c>
      <c r="AX655" t="s">
        <v>10751</v>
      </c>
      <c r="AY655" t="s">
        <v>10751</v>
      </c>
      <c r="AZ655" t="s">
        <v>10751</v>
      </c>
      <c r="BA655" t="s">
        <v>10751</v>
      </c>
      <c r="BB655" t="s">
        <v>10751</v>
      </c>
      <c r="BC655" t="s">
        <v>10751</v>
      </c>
      <c r="BD655" t="s">
        <v>10751</v>
      </c>
    </row>
    <row r="656" spans="1:56">
      <c r="A656" t="s">
        <v>10754</v>
      </c>
      <c r="B656">
        <v>3500</v>
      </c>
      <c r="C656">
        <v>2017</v>
      </c>
      <c r="D656" t="s">
        <v>10751</v>
      </c>
      <c r="E656" t="s">
        <v>10751</v>
      </c>
      <c r="F656" t="s">
        <v>10751</v>
      </c>
      <c r="H656" t="s">
        <v>10751</v>
      </c>
      <c r="I656" t="str">
        <f t="shared" si="17"/>
        <v/>
      </c>
      <c r="K656" t="s">
        <v>10751</v>
      </c>
      <c r="L656" t="s">
        <v>10751</v>
      </c>
      <c r="M656" t="s">
        <v>10751</v>
      </c>
      <c r="N656" t="s">
        <v>10751</v>
      </c>
      <c r="O656" t="s">
        <v>10751</v>
      </c>
      <c r="P656" t="s">
        <v>10751</v>
      </c>
      <c r="Q656" t="s">
        <v>10751</v>
      </c>
      <c r="R656" t="s">
        <v>10751</v>
      </c>
      <c r="S656" t="s">
        <v>10751</v>
      </c>
      <c r="T656" t="s">
        <v>10751</v>
      </c>
      <c r="U656" t="s">
        <v>10751</v>
      </c>
      <c r="V656" t="s">
        <v>10751</v>
      </c>
      <c r="W656" t="s">
        <v>10751</v>
      </c>
      <c r="X656" t="s">
        <v>10751</v>
      </c>
      <c r="Y656" t="s">
        <v>10751</v>
      </c>
      <c r="Z656" t="s">
        <v>10751</v>
      </c>
      <c r="AA656" t="s">
        <v>10751</v>
      </c>
      <c r="AB656" t="s">
        <v>10751</v>
      </c>
      <c r="AC656" t="s">
        <v>10751</v>
      </c>
      <c r="AD656" t="s">
        <v>10751</v>
      </c>
      <c r="AE656" t="s">
        <v>10751</v>
      </c>
      <c r="AF656" t="s">
        <v>10751</v>
      </c>
      <c r="AG656" t="s">
        <v>10751</v>
      </c>
      <c r="AH656" t="s">
        <v>10751</v>
      </c>
      <c r="AI656" t="s">
        <v>10751</v>
      </c>
      <c r="AJ656" t="s">
        <v>10751</v>
      </c>
      <c r="AK656" t="s">
        <v>10751</v>
      </c>
      <c r="AL656" t="s">
        <v>10751</v>
      </c>
      <c r="AM656" t="s">
        <v>10751</v>
      </c>
      <c r="AN656" t="s">
        <v>10751</v>
      </c>
      <c r="AO656" t="s">
        <v>10751</v>
      </c>
      <c r="AP656" t="s">
        <v>10751</v>
      </c>
      <c r="AQ656" t="s">
        <v>10751</v>
      </c>
      <c r="AR656" t="s">
        <v>10751</v>
      </c>
      <c r="AS656" t="s">
        <v>10751</v>
      </c>
      <c r="AT656" t="s">
        <v>10751</v>
      </c>
      <c r="AU656" t="s">
        <v>10751</v>
      </c>
      <c r="AV656" t="s">
        <v>10751</v>
      </c>
      <c r="AW656" t="s">
        <v>10751</v>
      </c>
      <c r="AX656" t="s">
        <v>10751</v>
      </c>
      <c r="AY656" t="s">
        <v>10751</v>
      </c>
      <c r="AZ656" t="s">
        <v>10751</v>
      </c>
      <c r="BA656" t="s">
        <v>10751</v>
      </c>
      <c r="BB656" t="s">
        <v>10751</v>
      </c>
      <c r="BC656" t="s">
        <v>10751</v>
      </c>
      <c r="BD656" t="s">
        <v>10751</v>
      </c>
    </row>
    <row r="657" spans="1:56">
      <c r="A657" t="s">
        <v>10754</v>
      </c>
      <c r="B657">
        <v>3500</v>
      </c>
      <c r="C657">
        <v>2018</v>
      </c>
      <c r="D657" t="s">
        <v>10751</v>
      </c>
      <c r="E657" t="s">
        <v>10751</v>
      </c>
      <c r="F657" t="s">
        <v>10751</v>
      </c>
      <c r="H657" t="s">
        <v>10751</v>
      </c>
      <c r="I657" t="str">
        <f t="shared" si="17"/>
        <v/>
      </c>
      <c r="K657" t="s">
        <v>10751</v>
      </c>
      <c r="L657" t="s">
        <v>10751</v>
      </c>
      <c r="M657" t="s">
        <v>10751</v>
      </c>
      <c r="N657" t="s">
        <v>10751</v>
      </c>
      <c r="O657" t="s">
        <v>10751</v>
      </c>
      <c r="P657" t="s">
        <v>10751</v>
      </c>
      <c r="Q657" t="s">
        <v>10751</v>
      </c>
      <c r="R657" t="s">
        <v>10751</v>
      </c>
      <c r="S657" t="s">
        <v>10751</v>
      </c>
      <c r="T657" t="s">
        <v>10751</v>
      </c>
      <c r="U657" t="s">
        <v>10751</v>
      </c>
      <c r="V657" t="s">
        <v>10751</v>
      </c>
      <c r="W657" t="s">
        <v>10751</v>
      </c>
      <c r="X657" t="s">
        <v>10751</v>
      </c>
      <c r="Y657" t="s">
        <v>10751</v>
      </c>
      <c r="Z657" t="s">
        <v>10751</v>
      </c>
      <c r="AA657" t="s">
        <v>10751</v>
      </c>
      <c r="AB657" t="s">
        <v>10751</v>
      </c>
      <c r="AC657" t="s">
        <v>10751</v>
      </c>
      <c r="AD657" t="s">
        <v>10751</v>
      </c>
      <c r="AE657" t="s">
        <v>10751</v>
      </c>
      <c r="AF657" t="s">
        <v>10751</v>
      </c>
      <c r="AG657" t="s">
        <v>10751</v>
      </c>
      <c r="AH657" t="s">
        <v>10751</v>
      </c>
      <c r="AI657" t="s">
        <v>10751</v>
      </c>
      <c r="AJ657" t="s">
        <v>10751</v>
      </c>
      <c r="AK657" t="s">
        <v>10751</v>
      </c>
      <c r="AL657" t="s">
        <v>10751</v>
      </c>
      <c r="AM657" t="s">
        <v>10751</v>
      </c>
      <c r="AN657" t="s">
        <v>10751</v>
      </c>
      <c r="AO657" t="s">
        <v>10751</v>
      </c>
      <c r="AP657" t="s">
        <v>10751</v>
      </c>
      <c r="AQ657" t="s">
        <v>10751</v>
      </c>
      <c r="AR657" t="s">
        <v>10751</v>
      </c>
      <c r="AS657" t="s">
        <v>10751</v>
      </c>
      <c r="AT657" t="s">
        <v>10751</v>
      </c>
      <c r="AU657" t="s">
        <v>10751</v>
      </c>
      <c r="AV657" t="s">
        <v>10751</v>
      </c>
      <c r="AW657" t="s">
        <v>10751</v>
      </c>
      <c r="AX657" t="s">
        <v>10751</v>
      </c>
      <c r="AY657" t="s">
        <v>10751</v>
      </c>
      <c r="AZ657" t="s">
        <v>10751</v>
      </c>
      <c r="BA657" t="s">
        <v>10751</v>
      </c>
      <c r="BB657" t="s">
        <v>10751</v>
      </c>
      <c r="BC657" t="s">
        <v>10751</v>
      </c>
      <c r="BD657" t="s">
        <v>10751</v>
      </c>
    </row>
    <row r="658" spans="1:56">
      <c r="A658" t="s">
        <v>10754</v>
      </c>
      <c r="B658">
        <v>3500</v>
      </c>
      <c r="C658">
        <v>2019</v>
      </c>
      <c r="D658" t="s">
        <v>10751</v>
      </c>
      <c r="E658" t="s">
        <v>10751</v>
      </c>
      <c r="F658" t="s">
        <v>10751</v>
      </c>
      <c r="H658" t="s">
        <v>10751</v>
      </c>
      <c r="I658" t="str">
        <f t="shared" si="17"/>
        <v/>
      </c>
      <c r="K658" t="s">
        <v>10751</v>
      </c>
      <c r="L658" t="s">
        <v>10751</v>
      </c>
      <c r="M658" t="s">
        <v>10751</v>
      </c>
      <c r="N658" t="s">
        <v>10751</v>
      </c>
      <c r="O658" t="s">
        <v>10751</v>
      </c>
      <c r="P658" t="s">
        <v>10751</v>
      </c>
      <c r="Q658" t="s">
        <v>10751</v>
      </c>
      <c r="R658" t="s">
        <v>10751</v>
      </c>
      <c r="S658" t="s">
        <v>10751</v>
      </c>
      <c r="T658" t="s">
        <v>10751</v>
      </c>
      <c r="U658" t="s">
        <v>10751</v>
      </c>
      <c r="V658" t="s">
        <v>10751</v>
      </c>
      <c r="W658" t="s">
        <v>10751</v>
      </c>
      <c r="X658" t="s">
        <v>10751</v>
      </c>
      <c r="Y658" t="s">
        <v>10751</v>
      </c>
      <c r="Z658" t="s">
        <v>10751</v>
      </c>
      <c r="AA658" t="s">
        <v>10751</v>
      </c>
      <c r="AB658" t="s">
        <v>10751</v>
      </c>
      <c r="AC658" t="s">
        <v>10751</v>
      </c>
      <c r="AD658" t="s">
        <v>10751</v>
      </c>
      <c r="AE658" t="s">
        <v>10751</v>
      </c>
      <c r="AF658" t="s">
        <v>10751</v>
      </c>
      <c r="AG658" t="s">
        <v>10751</v>
      </c>
      <c r="AH658" t="s">
        <v>10751</v>
      </c>
      <c r="AI658" t="s">
        <v>10751</v>
      </c>
      <c r="AJ658" t="s">
        <v>10751</v>
      </c>
      <c r="AK658" t="s">
        <v>10751</v>
      </c>
      <c r="AL658" t="s">
        <v>10751</v>
      </c>
      <c r="AM658" t="s">
        <v>10751</v>
      </c>
      <c r="AN658" t="s">
        <v>10751</v>
      </c>
      <c r="AO658" t="s">
        <v>10751</v>
      </c>
      <c r="AP658" t="s">
        <v>10751</v>
      </c>
      <c r="AQ658" t="s">
        <v>10751</v>
      </c>
      <c r="AR658" t="s">
        <v>10751</v>
      </c>
      <c r="AS658" t="s">
        <v>10751</v>
      </c>
      <c r="AT658" t="s">
        <v>10751</v>
      </c>
      <c r="AU658" t="s">
        <v>10751</v>
      </c>
      <c r="AV658" t="s">
        <v>10751</v>
      </c>
      <c r="AW658" t="s">
        <v>10751</v>
      </c>
      <c r="AX658" t="s">
        <v>10751</v>
      </c>
      <c r="AY658" t="s">
        <v>10751</v>
      </c>
      <c r="AZ658" t="s">
        <v>10751</v>
      </c>
      <c r="BA658" t="s">
        <v>10751</v>
      </c>
      <c r="BB658" t="s">
        <v>10751</v>
      </c>
      <c r="BC658" t="s">
        <v>10751</v>
      </c>
      <c r="BD658" t="s">
        <v>10751</v>
      </c>
    </row>
    <row r="659" spans="1:56">
      <c r="A659" t="s">
        <v>10754</v>
      </c>
      <c r="B659">
        <v>3500</v>
      </c>
      <c r="C659">
        <v>2020</v>
      </c>
      <c r="D659" t="s">
        <v>10751</v>
      </c>
      <c r="E659" t="s">
        <v>10751</v>
      </c>
      <c r="F659" t="s">
        <v>10751</v>
      </c>
      <c r="H659" t="s">
        <v>10751</v>
      </c>
      <c r="I659" t="str">
        <f t="shared" si="17"/>
        <v/>
      </c>
      <c r="K659" t="s">
        <v>10751</v>
      </c>
      <c r="L659" t="s">
        <v>10751</v>
      </c>
      <c r="M659" t="s">
        <v>10751</v>
      </c>
      <c r="N659" t="s">
        <v>10751</v>
      </c>
      <c r="O659" t="s">
        <v>10751</v>
      </c>
      <c r="P659" t="s">
        <v>10751</v>
      </c>
      <c r="Q659" t="s">
        <v>10751</v>
      </c>
      <c r="R659" t="s">
        <v>10751</v>
      </c>
      <c r="S659" t="s">
        <v>10751</v>
      </c>
      <c r="T659" t="s">
        <v>10751</v>
      </c>
      <c r="U659" t="s">
        <v>10751</v>
      </c>
      <c r="V659" t="s">
        <v>10751</v>
      </c>
      <c r="W659" t="s">
        <v>10751</v>
      </c>
      <c r="X659" t="s">
        <v>10751</v>
      </c>
      <c r="Y659" t="s">
        <v>10751</v>
      </c>
      <c r="Z659" t="s">
        <v>10751</v>
      </c>
      <c r="AA659" t="s">
        <v>10751</v>
      </c>
      <c r="AB659" t="s">
        <v>10751</v>
      </c>
      <c r="AC659" t="s">
        <v>10751</v>
      </c>
      <c r="AD659" t="s">
        <v>10751</v>
      </c>
      <c r="AE659" t="s">
        <v>10751</v>
      </c>
      <c r="AF659" t="s">
        <v>10751</v>
      </c>
      <c r="AG659" t="s">
        <v>10751</v>
      </c>
      <c r="AH659" t="s">
        <v>10751</v>
      </c>
      <c r="AI659" t="s">
        <v>10751</v>
      </c>
      <c r="AJ659" t="s">
        <v>10751</v>
      </c>
      <c r="AK659" t="s">
        <v>10751</v>
      </c>
      <c r="AL659" t="s">
        <v>10751</v>
      </c>
      <c r="AM659" t="s">
        <v>10751</v>
      </c>
      <c r="AN659" t="s">
        <v>10751</v>
      </c>
      <c r="AO659" t="s">
        <v>10751</v>
      </c>
      <c r="AP659" t="s">
        <v>10751</v>
      </c>
      <c r="AQ659" t="s">
        <v>10751</v>
      </c>
      <c r="AR659" t="s">
        <v>10751</v>
      </c>
      <c r="AS659" t="s">
        <v>10751</v>
      </c>
      <c r="AT659" t="s">
        <v>10751</v>
      </c>
      <c r="AU659" t="s">
        <v>10751</v>
      </c>
      <c r="AV659" t="s">
        <v>10751</v>
      </c>
      <c r="AW659" t="s">
        <v>10751</v>
      </c>
      <c r="AX659" t="s">
        <v>10751</v>
      </c>
      <c r="AY659" t="s">
        <v>10751</v>
      </c>
      <c r="AZ659" t="s">
        <v>10751</v>
      </c>
      <c r="BA659" t="s">
        <v>10751</v>
      </c>
      <c r="BB659" t="s">
        <v>10751</v>
      </c>
      <c r="BC659" t="s">
        <v>10751</v>
      </c>
      <c r="BD659" t="s">
        <v>10751</v>
      </c>
    </row>
    <row r="660" spans="1:56">
      <c r="A660" t="s">
        <v>10754</v>
      </c>
      <c r="B660">
        <v>3500</v>
      </c>
      <c r="C660">
        <v>2021</v>
      </c>
      <c r="D660" t="s">
        <v>10751</v>
      </c>
      <c r="E660" t="s">
        <v>10751</v>
      </c>
      <c r="F660" t="s">
        <v>10751</v>
      </c>
      <c r="G660" t="str">
        <f>IFERROR(F660*E660,"")</f>
        <v/>
      </c>
      <c r="H660" t="s">
        <v>10751</v>
      </c>
      <c r="I660" t="str">
        <f t="shared" si="17"/>
        <v/>
      </c>
      <c r="J660" t="str">
        <f>IFERROR(M660*E660,"")</f>
        <v/>
      </c>
      <c r="K660" t="s">
        <v>10751</v>
      </c>
      <c r="L660" t="s">
        <v>10751</v>
      </c>
      <c r="M660" t="s">
        <v>10751</v>
      </c>
      <c r="N660" t="s">
        <v>10751</v>
      </c>
      <c r="O660" t="s">
        <v>10751</v>
      </c>
      <c r="P660" t="s">
        <v>10751</v>
      </c>
      <c r="Q660" t="s">
        <v>10751</v>
      </c>
      <c r="R660" t="s">
        <v>10751</v>
      </c>
      <c r="S660" t="s">
        <v>10751</v>
      </c>
      <c r="T660" t="s">
        <v>10751</v>
      </c>
      <c r="U660" t="s">
        <v>10751</v>
      </c>
      <c r="V660" t="s">
        <v>10751</v>
      </c>
      <c r="W660" t="s">
        <v>10751</v>
      </c>
      <c r="X660" t="s">
        <v>10751</v>
      </c>
      <c r="Y660" t="s">
        <v>10751</v>
      </c>
      <c r="Z660" t="s">
        <v>10751</v>
      </c>
      <c r="AA660" t="s">
        <v>10751</v>
      </c>
      <c r="AB660" t="s">
        <v>10751</v>
      </c>
      <c r="AC660" t="s">
        <v>10751</v>
      </c>
      <c r="AD660" t="s">
        <v>10751</v>
      </c>
      <c r="AE660" t="s">
        <v>10751</v>
      </c>
      <c r="AF660" t="s">
        <v>10751</v>
      </c>
      <c r="AG660" t="s">
        <v>10751</v>
      </c>
      <c r="AH660" t="s">
        <v>10751</v>
      </c>
      <c r="AI660" t="s">
        <v>10751</v>
      </c>
      <c r="AJ660" t="s">
        <v>10751</v>
      </c>
      <c r="AK660" t="s">
        <v>10751</v>
      </c>
      <c r="AL660" t="s">
        <v>10751</v>
      </c>
      <c r="AM660" t="s">
        <v>10751</v>
      </c>
      <c r="AN660" t="s">
        <v>10751</v>
      </c>
      <c r="AO660" t="s">
        <v>10751</v>
      </c>
      <c r="AP660" t="s">
        <v>10751</v>
      </c>
      <c r="AQ660" t="s">
        <v>10751</v>
      </c>
      <c r="AR660" t="s">
        <v>10751</v>
      </c>
      <c r="AS660" t="s">
        <v>10751</v>
      </c>
      <c r="AT660" t="s">
        <v>10751</v>
      </c>
      <c r="AU660" t="s">
        <v>10751</v>
      </c>
      <c r="AV660" t="s">
        <v>10751</v>
      </c>
      <c r="AW660" t="s">
        <v>10751</v>
      </c>
      <c r="AX660" t="s">
        <v>10751</v>
      </c>
      <c r="AY660" t="s">
        <v>10751</v>
      </c>
      <c r="AZ660" t="s">
        <v>10751</v>
      </c>
      <c r="BA660" t="s">
        <v>10751</v>
      </c>
      <c r="BB660" t="s">
        <v>10751</v>
      </c>
      <c r="BC660" t="s">
        <v>10751</v>
      </c>
      <c r="BD660" t="s">
        <v>10751</v>
      </c>
    </row>
    <row r="661" spans="1:56">
      <c r="A661" t="s">
        <v>10754</v>
      </c>
      <c r="B661">
        <v>3500</v>
      </c>
      <c r="C661" t="s">
        <v>10752</v>
      </c>
      <c r="D661" t="s">
        <v>10751</v>
      </c>
      <c r="E661" t="s">
        <v>10751</v>
      </c>
      <c r="F661" t="s">
        <v>10751</v>
      </c>
      <c r="H661" t="s">
        <v>10751</v>
      </c>
      <c r="I661" t="str">
        <f t="shared" si="17"/>
        <v/>
      </c>
      <c r="K661" t="s">
        <v>10751</v>
      </c>
      <c r="L661" t="s">
        <v>10751</v>
      </c>
      <c r="M661" t="s">
        <v>10751</v>
      </c>
      <c r="N661" t="s">
        <v>10751</v>
      </c>
      <c r="O661" t="s">
        <v>10751</v>
      </c>
      <c r="P661" t="s">
        <v>10751</v>
      </c>
      <c r="Q661" t="s">
        <v>10751</v>
      </c>
      <c r="R661" t="s">
        <v>10751</v>
      </c>
      <c r="S661" t="s">
        <v>10751</v>
      </c>
      <c r="T661" t="s">
        <v>10751</v>
      </c>
      <c r="U661" t="s">
        <v>10751</v>
      </c>
      <c r="V661" t="s">
        <v>10751</v>
      </c>
      <c r="W661" t="s">
        <v>10751</v>
      </c>
      <c r="X661" t="s">
        <v>10751</v>
      </c>
      <c r="Y661" t="s">
        <v>10751</v>
      </c>
      <c r="Z661" t="s">
        <v>10751</v>
      </c>
      <c r="AA661" t="s">
        <v>10751</v>
      </c>
      <c r="AB661" t="s">
        <v>10751</v>
      </c>
      <c r="AC661" t="s">
        <v>10751</v>
      </c>
      <c r="AD661" t="s">
        <v>10751</v>
      </c>
      <c r="AE661" t="s">
        <v>10751</v>
      </c>
      <c r="AF661" t="s">
        <v>10751</v>
      </c>
      <c r="AG661" t="s">
        <v>10751</v>
      </c>
      <c r="AH661" t="s">
        <v>10751</v>
      </c>
      <c r="AI661" t="s">
        <v>10751</v>
      </c>
      <c r="AJ661" t="s">
        <v>10751</v>
      </c>
      <c r="AK661" t="s">
        <v>10751</v>
      </c>
      <c r="AL661" t="s">
        <v>10751</v>
      </c>
      <c r="AM661" t="s">
        <v>10751</v>
      </c>
      <c r="AN661" t="s">
        <v>10751</v>
      </c>
      <c r="AO661" t="s">
        <v>10751</v>
      </c>
      <c r="AP661" t="s">
        <v>10751</v>
      </c>
      <c r="AQ661" t="s">
        <v>10751</v>
      </c>
      <c r="AR661" t="s">
        <v>10751</v>
      </c>
      <c r="AS661" t="s">
        <v>10751</v>
      </c>
      <c r="AT661" t="s">
        <v>10751</v>
      </c>
      <c r="AU661" t="s">
        <v>10751</v>
      </c>
      <c r="AV661" t="s">
        <v>10751</v>
      </c>
      <c r="AW661" t="s">
        <v>10751</v>
      </c>
      <c r="AX661" t="s">
        <v>10751</v>
      </c>
      <c r="AY661" t="s">
        <v>10751</v>
      </c>
      <c r="AZ661" t="s">
        <v>10751</v>
      </c>
      <c r="BA661" t="s">
        <v>10751</v>
      </c>
      <c r="BB661" t="s">
        <v>10751</v>
      </c>
      <c r="BC661" t="s">
        <v>10751</v>
      </c>
      <c r="BD661" t="s">
        <v>10751</v>
      </c>
    </row>
    <row r="662" spans="1:56">
      <c r="A662" t="s">
        <v>10750</v>
      </c>
      <c r="B662">
        <v>4000</v>
      </c>
      <c r="C662">
        <v>1975</v>
      </c>
      <c r="D662" s="7">
        <v>1089</v>
      </c>
      <c r="E662">
        <v>0.106485</v>
      </c>
      <c r="F662">
        <v>15.63693</v>
      </c>
      <c r="H662">
        <v>13.29895</v>
      </c>
      <c r="I662">
        <f t="shared" si="17"/>
        <v>1.41613869075</v>
      </c>
      <c r="K662">
        <v>12.44807</v>
      </c>
      <c r="L662">
        <v>14.511290000000001</v>
      </c>
      <c r="M662">
        <v>668.24816999999996</v>
      </c>
      <c r="N662">
        <v>713.92606000000001</v>
      </c>
      <c r="O662">
        <v>612.41963999999996</v>
      </c>
      <c r="P662" t="s">
        <v>10751</v>
      </c>
      <c r="Q662">
        <v>292.03680000000003</v>
      </c>
      <c r="R662">
        <v>129.87360000000001</v>
      </c>
      <c r="S662" t="s">
        <v>10751</v>
      </c>
      <c r="T662">
        <v>0.44342799999999999</v>
      </c>
      <c r="U662">
        <v>3.2467999999999997E-2</v>
      </c>
      <c r="V662">
        <v>27.003019999999999</v>
      </c>
      <c r="W662" t="s">
        <v>10751</v>
      </c>
      <c r="X662" t="s">
        <v>10751</v>
      </c>
      <c r="Y662">
        <v>1</v>
      </c>
      <c r="Z662">
        <v>7.5999999999999998E-2</v>
      </c>
      <c r="AA662">
        <v>0.92400000000000004</v>
      </c>
      <c r="AB662" t="s">
        <v>10751</v>
      </c>
      <c r="AC662" t="s">
        <v>10751</v>
      </c>
      <c r="AD662" t="s">
        <v>10751</v>
      </c>
      <c r="AE662">
        <v>0.99399999999999999</v>
      </c>
      <c r="AF662" t="s">
        <v>10751</v>
      </c>
      <c r="AG662">
        <v>6.0000000000000001E-3</v>
      </c>
      <c r="AH662" t="s">
        <v>10751</v>
      </c>
      <c r="AI662" t="s">
        <v>10751</v>
      </c>
      <c r="AJ662" t="s">
        <v>10751</v>
      </c>
      <c r="AK662" t="s">
        <v>10751</v>
      </c>
      <c r="AL662" t="s">
        <v>10751</v>
      </c>
      <c r="AM662" t="s">
        <v>10751</v>
      </c>
      <c r="AN662" t="s">
        <v>10751</v>
      </c>
      <c r="AO662" t="s">
        <v>10751</v>
      </c>
      <c r="AP662">
        <v>1</v>
      </c>
      <c r="AQ662" t="s">
        <v>10751</v>
      </c>
      <c r="AR662" t="s">
        <v>10751</v>
      </c>
      <c r="AS662" t="s">
        <v>10751</v>
      </c>
      <c r="AT662" t="s">
        <v>10751</v>
      </c>
      <c r="AU662" t="s">
        <v>10751</v>
      </c>
      <c r="AV662" t="s">
        <v>10751</v>
      </c>
      <c r="AW662" t="s">
        <v>10751</v>
      </c>
      <c r="AX662">
        <v>7.2</v>
      </c>
      <c r="AY662">
        <v>7.4999999999999997E-2</v>
      </c>
      <c r="AZ662">
        <v>0</v>
      </c>
      <c r="BA662" t="s">
        <v>10751</v>
      </c>
      <c r="BB662" t="s">
        <v>10751</v>
      </c>
      <c r="BC662" t="s">
        <v>10751</v>
      </c>
      <c r="BD662" t="s">
        <v>10751</v>
      </c>
    </row>
    <row r="663" spans="1:56">
      <c r="A663" t="s">
        <v>10750</v>
      </c>
      <c r="B663">
        <v>4000</v>
      </c>
      <c r="C663">
        <v>1976</v>
      </c>
      <c r="D663" s="7">
        <v>1977</v>
      </c>
      <c r="E663">
        <v>0.16031899999999999</v>
      </c>
      <c r="F663">
        <v>17.68178</v>
      </c>
      <c r="H663">
        <v>15.044230000000001</v>
      </c>
      <c r="I663">
        <f t="shared" si="17"/>
        <v>2.41187590937</v>
      </c>
      <c r="K663">
        <v>14.01882</v>
      </c>
      <c r="L663">
        <v>16.521229999999999</v>
      </c>
      <c r="M663">
        <v>591.10700999999995</v>
      </c>
      <c r="N663">
        <v>634.33006999999998</v>
      </c>
      <c r="O663">
        <v>538.27882</v>
      </c>
      <c r="P663" t="s">
        <v>10751</v>
      </c>
      <c r="Q663">
        <v>279.89499999999998</v>
      </c>
      <c r="R663">
        <v>122.0698</v>
      </c>
      <c r="S663" t="s">
        <v>10751</v>
      </c>
      <c r="T663">
        <v>0.43346400000000002</v>
      </c>
      <c r="U663">
        <v>3.0516999999999999E-2</v>
      </c>
      <c r="V663">
        <v>30.398289999999999</v>
      </c>
      <c r="W663" t="s">
        <v>10751</v>
      </c>
      <c r="X663" t="s">
        <v>10751</v>
      </c>
      <c r="Y663">
        <v>1</v>
      </c>
      <c r="Z663">
        <v>6.9000000000000006E-2</v>
      </c>
      <c r="AA663">
        <v>0.93100000000000005</v>
      </c>
      <c r="AB663" t="s">
        <v>10751</v>
      </c>
      <c r="AC663" t="s">
        <v>10751</v>
      </c>
      <c r="AD663" t="s">
        <v>10751</v>
      </c>
      <c r="AE663">
        <v>0.99</v>
      </c>
      <c r="AF663" t="s">
        <v>10751</v>
      </c>
      <c r="AG663">
        <v>4.0000000000000001E-3</v>
      </c>
      <c r="AH663" t="s">
        <v>10751</v>
      </c>
      <c r="AI663">
        <v>6.0000000000000001E-3</v>
      </c>
      <c r="AJ663">
        <v>6.0000000000000001E-3</v>
      </c>
      <c r="AK663" t="s">
        <v>10751</v>
      </c>
      <c r="AL663" t="s">
        <v>10751</v>
      </c>
      <c r="AM663" t="s">
        <v>10751</v>
      </c>
      <c r="AN663" t="s">
        <v>10751</v>
      </c>
      <c r="AO663" t="s">
        <v>10751</v>
      </c>
      <c r="AP663">
        <v>0.99399999999999999</v>
      </c>
      <c r="AQ663" t="s">
        <v>10751</v>
      </c>
      <c r="AR663" t="s">
        <v>10751</v>
      </c>
      <c r="AS663" t="s">
        <v>10751</v>
      </c>
      <c r="AT663" t="s">
        <v>10751</v>
      </c>
      <c r="AU663" t="s">
        <v>10751</v>
      </c>
      <c r="AV663">
        <v>3</v>
      </c>
      <c r="AW663" t="s">
        <v>10751</v>
      </c>
      <c r="AX663">
        <v>7</v>
      </c>
      <c r="AY663">
        <v>1</v>
      </c>
      <c r="AZ663" t="s">
        <v>10751</v>
      </c>
      <c r="BA663" t="s">
        <v>10751</v>
      </c>
      <c r="BB663" t="s">
        <v>10751</v>
      </c>
      <c r="BC663" t="s">
        <v>10751</v>
      </c>
      <c r="BD663" t="s">
        <v>10751</v>
      </c>
    </row>
    <row r="664" spans="1:56">
      <c r="A664" t="s">
        <v>10750</v>
      </c>
      <c r="B664">
        <v>4000</v>
      </c>
      <c r="C664">
        <v>1977</v>
      </c>
      <c r="D664" s="7">
        <v>3323</v>
      </c>
      <c r="E664">
        <v>0.23531199999999999</v>
      </c>
      <c r="F664">
        <v>17.889869999999998</v>
      </c>
      <c r="H664">
        <v>15.219620000000001</v>
      </c>
      <c r="I664">
        <f t="shared" si="17"/>
        <v>3.5813592214400001</v>
      </c>
      <c r="K664">
        <v>14.19943</v>
      </c>
      <c r="L664">
        <v>16.684750000000001</v>
      </c>
      <c r="M664">
        <v>584.14270999999997</v>
      </c>
      <c r="N664">
        <v>626.09965999999997</v>
      </c>
      <c r="O664">
        <v>532.86198999999999</v>
      </c>
      <c r="P664" t="s">
        <v>10751</v>
      </c>
      <c r="Q664">
        <v>292.63299999999998</v>
      </c>
      <c r="R664">
        <v>133.12119999999999</v>
      </c>
      <c r="S664" t="s">
        <v>10751</v>
      </c>
      <c r="T664">
        <v>0.45294600000000002</v>
      </c>
      <c r="U664">
        <v>3.3279999999999997E-2</v>
      </c>
      <c r="V664">
        <v>30.637879999999999</v>
      </c>
      <c r="W664" t="s">
        <v>10751</v>
      </c>
      <c r="X664" t="s">
        <v>10751</v>
      </c>
      <c r="Y664">
        <v>1</v>
      </c>
      <c r="Z664">
        <v>3.3000000000000002E-2</v>
      </c>
      <c r="AA664">
        <v>0.96699999999999997</v>
      </c>
      <c r="AB664" t="s">
        <v>10751</v>
      </c>
      <c r="AC664" t="s">
        <v>10751</v>
      </c>
      <c r="AD664" t="s">
        <v>10751</v>
      </c>
      <c r="AE664">
        <v>0.99099999999999999</v>
      </c>
      <c r="AF664" t="s">
        <v>10751</v>
      </c>
      <c r="AG664">
        <v>5.0000000000000001E-3</v>
      </c>
      <c r="AH664" t="s">
        <v>10751</v>
      </c>
      <c r="AI664">
        <v>4.0000000000000001E-3</v>
      </c>
      <c r="AJ664">
        <v>4.0000000000000001E-3</v>
      </c>
      <c r="AK664" t="s">
        <v>10751</v>
      </c>
      <c r="AL664" t="s">
        <v>10751</v>
      </c>
      <c r="AM664" t="s">
        <v>10751</v>
      </c>
      <c r="AN664" t="s">
        <v>10751</v>
      </c>
      <c r="AO664" t="s">
        <v>10751</v>
      </c>
      <c r="AP664">
        <v>0.996</v>
      </c>
      <c r="AQ664" t="s">
        <v>10751</v>
      </c>
      <c r="AR664" t="s">
        <v>10751</v>
      </c>
      <c r="AS664" t="s">
        <v>10751</v>
      </c>
      <c r="AT664" t="s">
        <v>10751</v>
      </c>
      <c r="AU664" t="s">
        <v>10751</v>
      </c>
      <c r="AV664" t="s">
        <v>10751</v>
      </c>
      <c r="AW664" t="s">
        <v>10751</v>
      </c>
      <c r="AX664">
        <v>7.3</v>
      </c>
      <c r="AY664" t="s">
        <v>10751</v>
      </c>
      <c r="AZ664" t="s">
        <v>10751</v>
      </c>
      <c r="BA664" t="s">
        <v>10751</v>
      </c>
      <c r="BB664" t="s">
        <v>10751</v>
      </c>
      <c r="BC664" t="s">
        <v>10751</v>
      </c>
      <c r="BD664" t="s">
        <v>10751</v>
      </c>
    </row>
    <row r="665" spans="1:56">
      <c r="A665" t="s">
        <v>10750</v>
      </c>
      <c r="B665">
        <v>4000</v>
      </c>
      <c r="C665">
        <v>1978</v>
      </c>
      <c r="D665" s="7">
        <v>2235</v>
      </c>
      <c r="E665">
        <v>0.15471099999999999</v>
      </c>
      <c r="F665">
        <v>17.988969999999998</v>
      </c>
      <c r="H665">
        <v>15.319649999999999</v>
      </c>
      <c r="I665">
        <f t="shared" si="17"/>
        <v>2.3701183711499998</v>
      </c>
      <c r="K665">
        <v>14.11275</v>
      </c>
      <c r="L665">
        <v>17.107790000000001</v>
      </c>
      <c r="M665">
        <v>580.54456000000005</v>
      </c>
      <c r="N665">
        <v>630.17112999999995</v>
      </c>
      <c r="O665">
        <v>519.88986</v>
      </c>
      <c r="P665" t="s">
        <v>10751</v>
      </c>
      <c r="Q665">
        <v>305.5179</v>
      </c>
      <c r="R665">
        <v>144.7861</v>
      </c>
      <c r="S665">
        <v>13.144299999999999</v>
      </c>
      <c r="T665">
        <v>0.47421999999999997</v>
      </c>
      <c r="U665">
        <v>3.6197E-2</v>
      </c>
      <c r="V665">
        <v>30.856739999999999</v>
      </c>
      <c r="W665">
        <v>0</v>
      </c>
      <c r="X665" t="s">
        <v>10751</v>
      </c>
      <c r="Y665">
        <v>1</v>
      </c>
      <c r="Z665">
        <v>0.03</v>
      </c>
      <c r="AA665">
        <v>0.86499999999999999</v>
      </c>
      <c r="AB665">
        <v>0.104</v>
      </c>
      <c r="AC665" t="s">
        <v>10751</v>
      </c>
      <c r="AD665" t="s">
        <v>10751</v>
      </c>
      <c r="AE665">
        <v>0.98399999999999999</v>
      </c>
      <c r="AF665" t="s">
        <v>10751</v>
      </c>
      <c r="AG665">
        <v>8.9999999999999993E-3</v>
      </c>
      <c r="AH665" t="s">
        <v>10751</v>
      </c>
      <c r="AI665">
        <v>7.0000000000000001E-3</v>
      </c>
      <c r="AJ665">
        <v>7.0000000000000001E-3</v>
      </c>
      <c r="AK665" t="s">
        <v>10751</v>
      </c>
      <c r="AL665" t="s">
        <v>10751</v>
      </c>
      <c r="AM665" t="s">
        <v>10751</v>
      </c>
      <c r="AN665" t="s">
        <v>10751</v>
      </c>
      <c r="AO665" t="s">
        <v>10751</v>
      </c>
      <c r="AP665">
        <v>0.99299999999999999</v>
      </c>
      <c r="AQ665" t="s">
        <v>10751</v>
      </c>
      <c r="AR665" t="s">
        <v>10751</v>
      </c>
      <c r="AS665" t="s">
        <v>10751</v>
      </c>
      <c r="AT665" t="s">
        <v>10751</v>
      </c>
      <c r="AU665" t="s">
        <v>10751</v>
      </c>
      <c r="AV665">
        <v>3</v>
      </c>
      <c r="AW665" t="s">
        <v>10751</v>
      </c>
      <c r="AX665">
        <v>7.7</v>
      </c>
      <c r="AY665">
        <v>1</v>
      </c>
      <c r="AZ665" t="s">
        <v>10751</v>
      </c>
      <c r="BA665" t="s">
        <v>10751</v>
      </c>
      <c r="BB665" t="s">
        <v>10751</v>
      </c>
      <c r="BC665" t="s">
        <v>10751</v>
      </c>
      <c r="BD665" t="s">
        <v>10751</v>
      </c>
    </row>
    <row r="666" spans="1:56">
      <c r="A666" t="s">
        <v>10750</v>
      </c>
      <c r="B666">
        <v>4000</v>
      </c>
      <c r="C666">
        <v>1979</v>
      </c>
      <c r="D666" s="7">
        <v>2643</v>
      </c>
      <c r="E666">
        <v>0.19037299999999999</v>
      </c>
      <c r="F666">
        <v>17.764140000000001</v>
      </c>
      <c r="H666">
        <v>15.11957</v>
      </c>
      <c r="I666">
        <f t="shared" si="17"/>
        <v>2.8783578996099997</v>
      </c>
      <c r="K666">
        <v>14.011150000000001</v>
      </c>
      <c r="L666">
        <v>16.737950000000001</v>
      </c>
      <c r="M666">
        <v>589.14475000000004</v>
      </c>
      <c r="N666">
        <v>635.71289000000002</v>
      </c>
      <c r="O666">
        <v>532.22812999999996</v>
      </c>
      <c r="P666" t="s">
        <v>10751</v>
      </c>
      <c r="Q666">
        <v>311.24720000000002</v>
      </c>
      <c r="R666">
        <v>146.79939999999999</v>
      </c>
      <c r="S666">
        <v>13.3535</v>
      </c>
      <c r="T666">
        <v>0.47194900000000001</v>
      </c>
      <c r="U666">
        <v>3.6700000000000003E-2</v>
      </c>
      <c r="V666">
        <v>30.490590000000001</v>
      </c>
      <c r="W666">
        <v>5.2999999999999999E-2</v>
      </c>
      <c r="X666" t="s">
        <v>10751</v>
      </c>
      <c r="Y666">
        <v>0.94699999999999995</v>
      </c>
      <c r="Z666">
        <v>2.1999999999999999E-2</v>
      </c>
      <c r="AA666">
        <v>0.874</v>
      </c>
      <c r="AB666">
        <v>0.104</v>
      </c>
      <c r="AC666" t="s">
        <v>10751</v>
      </c>
      <c r="AD666" t="s">
        <v>10751</v>
      </c>
      <c r="AE666">
        <v>0.94799999999999995</v>
      </c>
      <c r="AF666" t="s">
        <v>10751</v>
      </c>
      <c r="AG666">
        <v>2.8000000000000001E-2</v>
      </c>
      <c r="AH666" t="s">
        <v>10751</v>
      </c>
      <c r="AI666">
        <v>2.3E-2</v>
      </c>
      <c r="AJ666">
        <v>2.3E-2</v>
      </c>
      <c r="AK666" t="s">
        <v>10751</v>
      </c>
      <c r="AL666" t="s">
        <v>10751</v>
      </c>
      <c r="AM666" t="s">
        <v>10751</v>
      </c>
      <c r="AN666" t="s">
        <v>10751</v>
      </c>
      <c r="AO666" t="s">
        <v>10751</v>
      </c>
      <c r="AP666">
        <v>0.97699999999999998</v>
      </c>
      <c r="AQ666" t="s">
        <v>10751</v>
      </c>
      <c r="AR666" t="s">
        <v>10751</v>
      </c>
      <c r="AS666" t="s">
        <v>10751</v>
      </c>
      <c r="AT666" t="s">
        <v>10751</v>
      </c>
      <c r="AU666" t="s">
        <v>10751</v>
      </c>
      <c r="AV666">
        <v>3</v>
      </c>
      <c r="AW666" t="s">
        <v>10751</v>
      </c>
      <c r="AX666">
        <v>7.8</v>
      </c>
      <c r="AY666">
        <v>1</v>
      </c>
      <c r="AZ666">
        <v>0</v>
      </c>
      <c r="BA666" t="s">
        <v>10751</v>
      </c>
      <c r="BB666" t="s">
        <v>10751</v>
      </c>
      <c r="BC666" t="s">
        <v>10751</v>
      </c>
      <c r="BD666" t="s">
        <v>10751</v>
      </c>
    </row>
    <row r="667" spans="1:56">
      <c r="A667" t="s">
        <v>10750</v>
      </c>
      <c r="B667">
        <v>4000</v>
      </c>
      <c r="C667">
        <v>1980</v>
      </c>
      <c r="D667" s="7">
        <v>1316</v>
      </c>
      <c r="E667">
        <v>0.116385</v>
      </c>
      <c r="F667">
        <v>18.842659999999999</v>
      </c>
      <c r="H667">
        <v>16.067640000000001</v>
      </c>
      <c r="I667">
        <f t="shared" si="17"/>
        <v>1.8700322814000001</v>
      </c>
      <c r="K667">
        <v>14.58623</v>
      </c>
      <c r="L667">
        <v>18.344809999999999</v>
      </c>
      <c r="M667">
        <v>558.69830000000002</v>
      </c>
      <c r="N667">
        <v>615.44140000000004</v>
      </c>
      <c r="O667">
        <v>489.34562</v>
      </c>
      <c r="P667" t="s">
        <v>10751</v>
      </c>
      <c r="Q667">
        <v>302.39640000000003</v>
      </c>
      <c r="R667">
        <v>135.77070000000001</v>
      </c>
      <c r="S667">
        <v>14.411899999999999</v>
      </c>
      <c r="T667">
        <v>0.45280100000000001</v>
      </c>
      <c r="U667">
        <v>3.3943000000000001E-2</v>
      </c>
      <c r="V667">
        <v>32.626069999999999</v>
      </c>
      <c r="W667">
        <v>0.109</v>
      </c>
      <c r="X667">
        <v>2.3E-2</v>
      </c>
      <c r="Y667">
        <v>0.86699999999999999</v>
      </c>
      <c r="Z667">
        <v>8.9999999999999993E-3</v>
      </c>
      <c r="AA667">
        <v>0.59099999999999997</v>
      </c>
      <c r="AB667">
        <v>0.40100000000000002</v>
      </c>
      <c r="AC667" t="s">
        <v>10751</v>
      </c>
      <c r="AD667" t="s">
        <v>10751</v>
      </c>
      <c r="AE667">
        <v>0.83</v>
      </c>
      <c r="AF667" t="s">
        <v>10751</v>
      </c>
      <c r="AG667">
        <v>2.5000000000000001E-2</v>
      </c>
      <c r="AH667">
        <v>4.9000000000000002E-2</v>
      </c>
      <c r="AI667">
        <v>9.6000000000000002E-2</v>
      </c>
      <c r="AJ667">
        <v>9.6000000000000002E-2</v>
      </c>
      <c r="AK667" t="s">
        <v>10751</v>
      </c>
      <c r="AL667" t="s">
        <v>10751</v>
      </c>
      <c r="AM667" t="s">
        <v>10751</v>
      </c>
      <c r="AN667" t="s">
        <v>10751</v>
      </c>
      <c r="AO667" t="s">
        <v>10751</v>
      </c>
      <c r="AP667">
        <v>0.90400000000000003</v>
      </c>
      <c r="AQ667" t="s">
        <v>10751</v>
      </c>
      <c r="AR667" t="s">
        <v>10751</v>
      </c>
      <c r="AS667" t="s">
        <v>10751</v>
      </c>
      <c r="AT667" t="s">
        <v>10751</v>
      </c>
      <c r="AU667" t="s">
        <v>10751</v>
      </c>
      <c r="AV667">
        <v>3.1</v>
      </c>
      <c r="AW667" t="s">
        <v>10751</v>
      </c>
      <c r="AX667">
        <v>7.7</v>
      </c>
      <c r="AY667">
        <v>1</v>
      </c>
      <c r="AZ667" t="s">
        <v>10751</v>
      </c>
      <c r="BA667" t="s">
        <v>10751</v>
      </c>
      <c r="BB667" t="s">
        <v>10751</v>
      </c>
      <c r="BC667" t="s">
        <v>10751</v>
      </c>
      <c r="BD667" t="s">
        <v>10751</v>
      </c>
    </row>
    <row r="668" spans="1:56">
      <c r="A668" t="s">
        <v>10750</v>
      </c>
      <c r="B668">
        <v>4000</v>
      </c>
      <c r="C668">
        <v>1981</v>
      </c>
      <c r="D668" s="7">
        <v>1313</v>
      </c>
      <c r="E668">
        <v>0.124359</v>
      </c>
      <c r="F668">
        <v>20.29813</v>
      </c>
      <c r="H668">
        <v>17.332439999999998</v>
      </c>
      <c r="I668">
        <f t="shared" si="17"/>
        <v>2.1554449059599996</v>
      </c>
      <c r="K668">
        <v>15.484819999999999</v>
      </c>
      <c r="L668">
        <v>20.291620000000002</v>
      </c>
      <c r="M668">
        <v>520.26921000000004</v>
      </c>
      <c r="N668">
        <v>582.31487000000004</v>
      </c>
      <c r="O668">
        <v>444.43563</v>
      </c>
      <c r="P668" t="s">
        <v>10751</v>
      </c>
      <c r="Q668">
        <v>295.58479999999997</v>
      </c>
      <c r="R668">
        <v>133.542</v>
      </c>
      <c r="S668">
        <v>14.3874</v>
      </c>
      <c r="T668">
        <v>0.45804</v>
      </c>
      <c r="U668">
        <v>3.3384999999999998E-2</v>
      </c>
      <c r="V668">
        <v>35.21407</v>
      </c>
      <c r="W668">
        <v>0.111</v>
      </c>
      <c r="X668">
        <v>8.9999999999999993E-3</v>
      </c>
      <c r="Y668">
        <v>0.88</v>
      </c>
      <c r="Z668">
        <v>8.9999999999999993E-3</v>
      </c>
      <c r="AA668">
        <v>0.16300000000000001</v>
      </c>
      <c r="AB668">
        <v>0.82799999999999996</v>
      </c>
      <c r="AC668" t="s">
        <v>10751</v>
      </c>
      <c r="AD668" t="s">
        <v>10751</v>
      </c>
      <c r="AE668">
        <v>0.753</v>
      </c>
      <c r="AF668" t="s">
        <v>10751</v>
      </c>
      <c r="AG668">
        <v>1.2E-2</v>
      </c>
      <c r="AH668">
        <v>0.10299999999999999</v>
      </c>
      <c r="AI668">
        <v>0.13200000000000001</v>
      </c>
      <c r="AJ668">
        <v>0.13200000000000001</v>
      </c>
      <c r="AK668" t="s">
        <v>10751</v>
      </c>
      <c r="AL668" t="s">
        <v>10751</v>
      </c>
      <c r="AM668" t="s">
        <v>10751</v>
      </c>
      <c r="AN668" t="s">
        <v>10751</v>
      </c>
      <c r="AO668" t="s">
        <v>10751</v>
      </c>
      <c r="AP668">
        <v>0.86799999999999999</v>
      </c>
      <c r="AQ668" t="s">
        <v>10751</v>
      </c>
      <c r="AR668" t="s">
        <v>10751</v>
      </c>
      <c r="AS668" t="s">
        <v>10751</v>
      </c>
      <c r="AT668" t="s">
        <v>10751</v>
      </c>
      <c r="AU668" t="s">
        <v>10751</v>
      </c>
      <c r="AV668">
        <v>3.4</v>
      </c>
      <c r="AW668" t="s">
        <v>10751</v>
      </c>
      <c r="AX668">
        <v>7.6</v>
      </c>
      <c r="AY668">
        <v>0.999</v>
      </c>
      <c r="AZ668">
        <v>1E-3</v>
      </c>
      <c r="BA668" t="s">
        <v>10751</v>
      </c>
      <c r="BB668" t="s">
        <v>10751</v>
      </c>
      <c r="BC668" t="s">
        <v>10751</v>
      </c>
      <c r="BD668" t="s">
        <v>10751</v>
      </c>
    </row>
    <row r="669" spans="1:56">
      <c r="A669" t="s">
        <v>10750</v>
      </c>
      <c r="B669">
        <v>4000</v>
      </c>
      <c r="C669">
        <v>1982</v>
      </c>
      <c r="D669" s="7">
        <v>1215</v>
      </c>
      <c r="E669">
        <v>0.124823</v>
      </c>
      <c r="F669">
        <v>20.60557</v>
      </c>
      <c r="H669">
        <v>17.606580000000001</v>
      </c>
      <c r="I669">
        <f t="shared" si="17"/>
        <v>2.1977061353400003</v>
      </c>
      <c r="K669">
        <v>15.612539999999999</v>
      </c>
      <c r="L669">
        <v>20.863420000000001</v>
      </c>
      <c r="M669">
        <v>509.95175999999998</v>
      </c>
      <c r="N669">
        <v>574.89135999999996</v>
      </c>
      <c r="O669">
        <v>430.58114999999998</v>
      </c>
      <c r="P669" t="s">
        <v>10751</v>
      </c>
      <c r="Q669">
        <v>286.7296</v>
      </c>
      <c r="R669">
        <v>135.44</v>
      </c>
      <c r="S669">
        <v>15.0397</v>
      </c>
      <c r="T669">
        <v>0.47863600000000001</v>
      </c>
      <c r="U669">
        <v>3.3860000000000001E-2</v>
      </c>
      <c r="V669">
        <v>35.5777</v>
      </c>
      <c r="W669">
        <v>0.111</v>
      </c>
      <c r="X669">
        <v>1.2999999999999999E-2</v>
      </c>
      <c r="Y669">
        <v>0.876</v>
      </c>
      <c r="Z669" t="s">
        <v>10751</v>
      </c>
      <c r="AA669">
        <v>0.104</v>
      </c>
      <c r="AB669">
        <v>0.89600000000000002</v>
      </c>
      <c r="AC669" t="s">
        <v>10751</v>
      </c>
      <c r="AD669" t="s">
        <v>10751</v>
      </c>
      <c r="AE669">
        <v>0.7</v>
      </c>
      <c r="AF669" t="s">
        <v>10751</v>
      </c>
      <c r="AG669">
        <v>1.7999999999999999E-2</v>
      </c>
      <c r="AH669">
        <v>0.187</v>
      </c>
      <c r="AI669">
        <v>9.4E-2</v>
      </c>
      <c r="AJ669">
        <v>9.4E-2</v>
      </c>
      <c r="AK669" t="s">
        <v>10751</v>
      </c>
      <c r="AL669" t="s">
        <v>10751</v>
      </c>
      <c r="AM669" t="s">
        <v>10751</v>
      </c>
      <c r="AN669" t="s">
        <v>10751</v>
      </c>
      <c r="AO669" t="s">
        <v>10751</v>
      </c>
      <c r="AP669">
        <v>0.90600000000000003</v>
      </c>
      <c r="AQ669" t="s">
        <v>10751</v>
      </c>
      <c r="AR669" t="s">
        <v>10751</v>
      </c>
      <c r="AS669" t="s">
        <v>10751</v>
      </c>
      <c r="AT669" t="s">
        <v>10751</v>
      </c>
      <c r="AU669" t="s">
        <v>10751</v>
      </c>
      <c r="AV669">
        <v>3.7</v>
      </c>
      <c r="AW669" t="s">
        <v>10751</v>
      </c>
      <c r="AX669">
        <v>7.4</v>
      </c>
      <c r="AY669">
        <v>1</v>
      </c>
      <c r="AZ669" t="s">
        <v>10751</v>
      </c>
      <c r="BA669" t="s">
        <v>10751</v>
      </c>
      <c r="BB669" t="s">
        <v>10751</v>
      </c>
      <c r="BC669" t="s">
        <v>10751</v>
      </c>
      <c r="BD669" t="s">
        <v>10751</v>
      </c>
    </row>
    <row r="670" spans="1:56">
      <c r="A670" t="s">
        <v>10750</v>
      </c>
      <c r="B670">
        <v>4000</v>
      </c>
      <c r="C670">
        <v>1983</v>
      </c>
      <c r="D670" s="7">
        <v>1446</v>
      </c>
      <c r="E670">
        <v>0.140317</v>
      </c>
      <c r="F670">
        <v>20.328289999999999</v>
      </c>
      <c r="H670">
        <v>17.370609999999999</v>
      </c>
      <c r="I670">
        <f t="shared" si="17"/>
        <v>2.4373918833699997</v>
      </c>
      <c r="K670">
        <v>15.385490000000001</v>
      </c>
      <c r="L670">
        <v>20.622779999999999</v>
      </c>
      <c r="M670">
        <v>513.92399999999998</v>
      </c>
      <c r="N670">
        <v>580.08694000000003</v>
      </c>
      <c r="O670">
        <v>433.05817000000002</v>
      </c>
      <c r="P670" t="s">
        <v>10751</v>
      </c>
      <c r="Q670">
        <v>286.71319999999997</v>
      </c>
      <c r="R670">
        <v>139.08449999999999</v>
      </c>
      <c r="S670">
        <v>13.4648</v>
      </c>
      <c r="T670">
        <v>0.489979</v>
      </c>
      <c r="U670">
        <v>3.4771000000000003E-2</v>
      </c>
      <c r="V670">
        <v>34.984360000000002</v>
      </c>
      <c r="W670">
        <v>0.125</v>
      </c>
      <c r="X670">
        <v>1.2999999999999999E-2</v>
      </c>
      <c r="Y670">
        <v>0.86199999999999999</v>
      </c>
      <c r="Z670" t="s">
        <v>10751</v>
      </c>
      <c r="AA670">
        <v>5.3999999999999999E-2</v>
      </c>
      <c r="AB670">
        <v>0.94599999999999995</v>
      </c>
      <c r="AC670" t="s">
        <v>10751</v>
      </c>
      <c r="AD670" t="s">
        <v>10751</v>
      </c>
      <c r="AE670">
        <v>0.55700000000000005</v>
      </c>
      <c r="AF670" t="s">
        <v>10751</v>
      </c>
      <c r="AG670">
        <v>0.02</v>
      </c>
      <c r="AH670">
        <v>0.38</v>
      </c>
      <c r="AI670">
        <v>4.3999999999999997E-2</v>
      </c>
      <c r="AJ670">
        <v>4.3999999999999997E-2</v>
      </c>
      <c r="AK670" t="s">
        <v>10751</v>
      </c>
      <c r="AL670" t="s">
        <v>10751</v>
      </c>
      <c r="AM670" t="s">
        <v>10751</v>
      </c>
      <c r="AN670" t="s">
        <v>10751</v>
      </c>
      <c r="AO670" t="s">
        <v>10751</v>
      </c>
      <c r="AP670">
        <v>0.95599999999999996</v>
      </c>
      <c r="AQ670" t="s">
        <v>10751</v>
      </c>
      <c r="AR670" t="s">
        <v>10751</v>
      </c>
      <c r="AS670" t="s">
        <v>10751</v>
      </c>
      <c r="AT670" t="s">
        <v>10751</v>
      </c>
      <c r="AU670" t="s">
        <v>10751</v>
      </c>
      <c r="AV670">
        <v>3.7</v>
      </c>
      <c r="AW670" t="s">
        <v>10751</v>
      </c>
      <c r="AX670">
        <v>7.8</v>
      </c>
      <c r="AY670">
        <v>1</v>
      </c>
      <c r="AZ670" t="s">
        <v>10751</v>
      </c>
      <c r="BA670" t="s">
        <v>10751</v>
      </c>
      <c r="BB670" t="s">
        <v>10751</v>
      </c>
      <c r="BC670" t="s">
        <v>10751</v>
      </c>
      <c r="BD670" t="s">
        <v>10751</v>
      </c>
    </row>
    <row r="671" spans="1:56">
      <c r="A671" t="s">
        <v>10750</v>
      </c>
      <c r="B671">
        <v>4000</v>
      </c>
      <c r="C671">
        <v>1984</v>
      </c>
      <c r="D671" s="7">
        <v>1702</v>
      </c>
      <c r="E671">
        <v>0.12142500000000001</v>
      </c>
      <c r="F671">
        <v>20.552109999999999</v>
      </c>
      <c r="H671">
        <v>17.562429999999999</v>
      </c>
      <c r="I671">
        <f t="shared" si="17"/>
        <v>2.13251806275</v>
      </c>
      <c r="K671">
        <v>15.53857</v>
      </c>
      <c r="L671">
        <v>20.887550000000001</v>
      </c>
      <c r="M671">
        <v>507.52776</v>
      </c>
      <c r="N671">
        <v>573.51086999999995</v>
      </c>
      <c r="O671">
        <v>426.88173999999998</v>
      </c>
      <c r="P671" t="s">
        <v>10751</v>
      </c>
      <c r="Q671">
        <v>289.33679999999998</v>
      </c>
      <c r="R671">
        <v>138.9375</v>
      </c>
      <c r="S671">
        <v>13.3546</v>
      </c>
      <c r="T671">
        <v>0.48452299999999998</v>
      </c>
      <c r="U671">
        <v>3.4734000000000001E-2</v>
      </c>
      <c r="V671">
        <v>35.267530000000001</v>
      </c>
      <c r="W671">
        <v>0.128</v>
      </c>
      <c r="X671">
        <v>1.0999999999999999E-2</v>
      </c>
      <c r="Y671">
        <v>0.86199999999999999</v>
      </c>
      <c r="Z671" t="s">
        <v>10751</v>
      </c>
      <c r="AA671">
        <v>4.2000000000000003E-2</v>
      </c>
      <c r="AB671">
        <v>0.95799999999999996</v>
      </c>
      <c r="AC671" t="s">
        <v>10751</v>
      </c>
      <c r="AD671" t="s">
        <v>10751</v>
      </c>
      <c r="AE671">
        <v>0.53900000000000003</v>
      </c>
      <c r="AF671" t="s">
        <v>10751</v>
      </c>
      <c r="AG671">
        <v>2.1000000000000001E-2</v>
      </c>
      <c r="AH671">
        <v>0.41099999999999998</v>
      </c>
      <c r="AI671">
        <v>2.8000000000000001E-2</v>
      </c>
      <c r="AJ671">
        <v>2.8000000000000001E-2</v>
      </c>
      <c r="AK671" t="s">
        <v>10751</v>
      </c>
      <c r="AL671" t="s">
        <v>10751</v>
      </c>
      <c r="AM671" t="s">
        <v>10751</v>
      </c>
      <c r="AN671" t="s">
        <v>10751</v>
      </c>
      <c r="AO671" t="s">
        <v>10751</v>
      </c>
      <c r="AP671">
        <v>0.97199999999999998</v>
      </c>
      <c r="AQ671" t="s">
        <v>10751</v>
      </c>
      <c r="AR671" t="s">
        <v>10751</v>
      </c>
      <c r="AS671" t="s">
        <v>10751</v>
      </c>
      <c r="AT671" t="s">
        <v>10751</v>
      </c>
      <c r="AU671" t="s">
        <v>10751</v>
      </c>
      <c r="AV671">
        <v>3.7</v>
      </c>
      <c r="AW671" t="s">
        <v>10751</v>
      </c>
      <c r="AX671">
        <v>7.8</v>
      </c>
      <c r="AY671">
        <v>1</v>
      </c>
      <c r="AZ671" t="s">
        <v>10751</v>
      </c>
      <c r="BA671" t="s">
        <v>10751</v>
      </c>
      <c r="BB671" t="s">
        <v>10751</v>
      </c>
      <c r="BC671" t="s">
        <v>10751</v>
      </c>
      <c r="BD671" t="s">
        <v>10751</v>
      </c>
    </row>
    <row r="672" spans="1:56">
      <c r="A672" t="s">
        <v>10750</v>
      </c>
      <c r="B672">
        <v>4000</v>
      </c>
      <c r="C672">
        <v>1985</v>
      </c>
      <c r="D672" s="7">
        <v>1671</v>
      </c>
      <c r="E672">
        <v>0.115576</v>
      </c>
      <c r="F672">
        <v>21.73997</v>
      </c>
      <c r="H672">
        <v>18.585840000000001</v>
      </c>
      <c r="I672">
        <f t="shared" si="17"/>
        <v>2.1480770438399999</v>
      </c>
      <c r="K672">
        <v>16.361429999999999</v>
      </c>
      <c r="L672">
        <v>22.289629999999999</v>
      </c>
      <c r="M672">
        <v>479.30378000000002</v>
      </c>
      <c r="N672">
        <v>544.36370999999997</v>
      </c>
      <c r="O672">
        <v>399.78608000000003</v>
      </c>
      <c r="P672" t="s">
        <v>10751</v>
      </c>
      <c r="Q672">
        <v>294.09870000000001</v>
      </c>
      <c r="R672">
        <v>148.27379999999999</v>
      </c>
      <c r="S672">
        <v>12.585800000000001</v>
      </c>
      <c r="T672">
        <v>0.507521</v>
      </c>
      <c r="U672">
        <v>3.7067999999999997E-2</v>
      </c>
      <c r="V672">
        <v>37.306420000000003</v>
      </c>
      <c r="W672">
        <v>0.13</v>
      </c>
      <c r="X672">
        <v>0</v>
      </c>
      <c r="Y672">
        <v>0.86899999999999999</v>
      </c>
      <c r="Z672">
        <v>1E-3</v>
      </c>
      <c r="AA672">
        <v>5.1999999999999998E-2</v>
      </c>
      <c r="AB672">
        <v>0.94799999999999995</v>
      </c>
      <c r="AC672" t="s">
        <v>10751</v>
      </c>
      <c r="AD672" t="s">
        <v>10751</v>
      </c>
      <c r="AE672">
        <v>0.52700000000000002</v>
      </c>
      <c r="AF672" t="s">
        <v>10751</v>
      </c>
      <c r="AG672">
        <v>3.7999999999999999E-2</v>
      </c>
      <c r="AH672">
        <v>0.41399999999999998</v>
      </c>
      <c r="AI672">
        <v>0.02</v>
      </c>
      <c r="AJ672">
        <v>0.02</v>
      </c>
      <c r="AK672" t="s">
        <v>10751</v>
      </c>
      <c r="AL672" t="s">
        <v>10751</v>
      </c>
      <c r="AM672" t="s">
        <v>10751</v>
      </c>
      <c r="AN672" t="s">
        <v>10751</v>
      </c>
      <c r="AO672" t="s">
        <v>10751</v>
      </c>
      <c r="AP672">
        <v>0.98</v>
      </c>
      <c r="AQ672" t="s">
        <v>10751</v>
      </c>
      <c r="AR672" t="s">
        <v>10751</v>
      </c>
      <c r="AS672" t="s">
        <v>10751</v>
      </c>
      <c r="AT672" t="s">
        <v>10751</v>
      </c>
      <c r="AU672" t="s">
        <v>10751</v>
      </c>
      <c r="AV672">
        <v>3.8</v>
      </c>
      <c r="AW672" t="s">
        <v>10751</v>
      </c>
      <c r="AX672">
        <v>7.9</v>
      </c>
      <c r="AY672">
        <v>0.999</v>
      </c>
      <c r="AZ672">
        <v>1E-3</v>
      </c>
      <c r="BA672" t="s">
        <v>10751</v>
      </c>
      <c r="BB672" t="s">
        <v>10751</v>
      </c>
      <c r="BC672" t="s">
        <v>10751</v>
      </c>
      <c r="BD672" t="s">
        <v>10751</v>
      </c>
    </row>
    <row r="673" spans="1:56">
      <c r="A673" t="s">
        <v>10750</v>
      </c>
      <c r="B673">
        <v>4000</v>
      </c>
      <c r="C673">
        <v>1986</v>
      </c>
      <c r="D673">
        <v>918</v>
      </c>
      <c r="E673">
        <v>5.9742000000000003E-2</v>
      </c>
      <c r="F673">
        <v>22.051770000000001</v>
      </c>
      <c r="H673">
        <v>18.806159999999998</v>
      </c>
      <c r="I673">
        <f t="shared" si="17"/>
        <v>1.12351761072</v>
      </c>
      <c r="K673">
        <v>16.474920000000001</v>
      </c>
      <c r="L673">
        <v>22.622319999999998</v>
      </c>
      <c r="M673">
        <v>472.84325999999999</v>
      </c>
      <c r="N673">
        <v>539.72077000000002</v>
      </c>
      <c r="O673">
        <v>393.11626000000001</v>
      </c>
      <c r="P673" t="s">
        <v>10751</v>
      </c>
      <c r="Q673">
        <v>298.85680000000002</v>
      </c>
      <c r="R673">
        <v>153.75729999999999</v>
      </c>
      <c r="S673">
        <v>11.7681</v>
      </c>
      <c r="T673">
        <v>0.51976699999999998</v>
      </c>
      <c r="U673">
        <v>3.8439000000000001E-2</v>
      </c>
      <c r="V673">
        <v>37.758920000000003</v>
      </c>
      <c r="W673">
        <v>2E-3</v>
      </c>
      <c r="X673">
        <v>7.0000000000000001E-3</v>
      </c>
      <c r="Y673">
        <v>0.99099999999999999</v>
      </c>
      <c r="Z673">
        <v>2E-3</v>
      </c>
      <c r="AA673">
        <v>7.2999999999999995E-2</v>
      </c>
      <c r="AB673">
        <v>0.92500000000000004</v>
      </c>
      <c r="AC673" t="s">
        <v>10751</v>
      </c>
      <c r="AD673" t="s">
        <v>10751</v>
      </c>
      <c r="AE673">
        <v>0.46800000000000003</v>
      </c>
      <c r="AF673" t="s">
        <v>10751</v>
      </c>
      <c r="AG673">
        <v>0.48299999999999998</v>
      </c>
      <c r="AH673">
        <v>4.3999999999999997E-2</v>
      </c>
      <c r="AI673">
        <v>5.0000000000000001E-3</v>
      </c>
      <c r="AJ673">
        <v>5.0000000000000001E-3</v>
      </c>
      <c r="AK673" t="s">
        <v>10751</v>
      </c>
      <c r="AL673" t="s">
        <v>10751</v>
      </c>
      <c r="AM673" t="s">
        <v>10751</v>
      </c>
      <c r="AN673" t="s">
        <v>10751</v>
      </c>
      <c r="AO673" t="s">
        <v>10751</v>
      </c>
      <c r="AP673">
        <v>0.995</v>
      </c>
      <c r="AQ673" t="s">
        <v>10751</v>
      </c>
      <c r="AR673" t="s">
        <v>10751</v>
      </c>
      <c r="AS673" t="s">
        <v>10751</v>
      </c>
      <c r="AT673">
        <v>1.0999999999999999E-2</v>
      </c>
      <c r="AU673" t="s">
        <v>10751</v>
      </c>
      <c r="AV673">
        <v>3.8</v>
      </c>
      <c r="AW673" t="s">
        <v>10751</v>
      </c>
      <c r="AX673">
        <v>7.8</v>
      </c>
      <c r="AY673">
        <v>0.998</v>
      </c>
      <c r="AZ673">
        <v>2E-3</v>
      </c>
      <c r="BA673" t="s">
        <v>10751</v>
      </c>
      <c r="BB673" t="s">
        <v>10751</v>
      </c>
      <c r="BC673" t="s">
        <v>10751</v>
      </c>
      <c r="BD673" t="s">
        <v>10751</v>
      </c>
    </row>
    <row r="674" spans="1:56">
      <c r="A674" t="s">
        <v>10750</v>
      </c>
      <c r="B674">
        <v>4000</v>
      </c>
      <c r="C674">
        <v>1987</v>
      </c>
      <c r="D674">
        <v>912</v>
      </c>
      <c r="E674">
        <v>6.1371000000000002E-2</v>
      </c>
      <c r="F674">
        <v>21.748429999999999</v>
      </c>
      <c r="H674">
        <v>18.482620000000001</v>
      </c>
      <c r="I674">
        <f t="shared" si="17"/>
        <v>1.1342968720200002</v>
      </c>
      <c r="K674">
        <v>16.258649999999999</v>
      </c>
      <c r="L674">
        <v>21.977979999999999</v>
      </c>
      <c r="M674">
        <v>481.53251</v>
      </c>
      <c r="N674">
        <v>547.33049000000005</v>
      </c>
      <c r="O674">
        <v>405.03084999999999</v>
      </c>
      <c r="P674" t="s">
        <v>10751</v>
      </c>
      <c r="Q674">
        <v>294.07440000000003</v>
      </c>
      <c r="R674">
        <v>156.90369999999999</v>
      </c>
      <c r="S674">
        <v>11.825200000000001</v>
      </c>
      <c r="T674">
        <v>0.55063499999999999</v>
      </c>
      <c r="U674">
        <v>3.9225999999999997E-2</v>
      </c>
      <c r="V674">
        <v>37.115200000000002</v>
      </c>
      <c r="W674">
        <v>1.0999999999999999E-2</v>
      </c>
      <c r="X674">
        <v>4.0000000000000001E-3</v>
      </c>
      <c r="Y674">
        <v>0.98499999999999999</v>
      </c>
      <c r="Z674">
        <v>3.5999999999999997E-2</v>
      </c>
      <c r="AA674">
        <v>8.5000000000000006E-2</v>
      </c>
      <c r="AB674">
        <v>0.879</v>
      </c>
      <c r="AC674" t="s">
        <v>10751</v>
      </c>
      <c r="AD674" t="s">
        <v>10751</v>
      </c>
      <c r="AE674">
        <v>0.44700000000000001</v>
      </c>
      <c r="AF674" t="s">
        <v>10751</v>
      </c>
      <c r="AG674">
        <v>0.50900000000000001</v>
      </c>
      <c r="AH674">
        <v>3.2000000000000001E-2</v>
      </c>
      <c r="AI674">
        <v>1.2E-2</v>
      </c>
      <c r="AJ674">
        <v>1.2E-2</v>
      </c>
      <c r="AK674" t="s">
        <v>10751</v>
      </c>
      <c r="AL674" t="s">
        <v>10751</v>
      </c>
      <c r="AM674" t="s">
        <v>10751</v>
      </c>
      <c r="AN674" t="s">
        <v>10751</v>
      </c>
      <c r="AO674" t="s">
        <v>10751</v>
      </c>
      <c r="AP674">
        <v>0.98799999999999999</v>
      </c>
      <c r="AQ674" t="s">
        <v>10751</v>
      </c>
      <c r="AR674" t="s">
        <v>10751</v>
      </c>
      <c r="AS674" t="s">
        <v>10751</v>
      </c>
      <c r="AT674">
        <v>4.4999999999999998E-2</v>
      </c>
      <c r="AU674" t="s">
        <v>10751</v>
      </c>
      <c r="AV674">
        <v>3.8</v>
      </c>
      <c r="AW674" t="s">
        <v>10751</v>
      </c>
      <c r="AX674">
        <v>7.8</v>
      </c>
      <c r="AY674">
        <v>0.97</v>
      </c>
      <c r="AZ674">
        <v>0.03</v>
      </c>
      <c r="BA674" t="s">
        <v>10751</v>
      </c>
      <c r="BB674" t="s">
        <v>10751</v>
      </c>
      <c r="BC674" t="s">
        <v>10751</v>
      </c>
      <c r="BD674" t="s">
        <v>10751</v>
      </c>
    </row>
    <row r="675" spans="1:56">
      <c r="A675" t="s">
        <v>10750</v>
      </c>
      <c r="B675">
        <v>4000</v>
      </c>
      <c r="C675">
        <v>1988</v>
      </c>
      <c r="D675">
        <v>829</v>
      </c>
      <c r="E675">
        <v>5.4198000000000003E-2</v>
      </c>
      <c r="F675">
        <v>22.22109</v>
      </c>
      <c r="H675">
        <v>18.84573</v>
      </c>
      <c r="I675">
        <f t="shared" si="17"/>
        <v>1.0214008745400001</v>
      </c>
      <c r="K675">
        <v>16.405619999999999</v>
      </c>
      <c r="L675">
        <v>22.671949999999999</v>
      </c>
      <c r="M675">
        <v>471.56572999999997</v>
      </c>
      <c r="N675">
        <v>541.70465999999999</v>
      </c>
      <c r="O675">
        <v>391.98214999999999</v>
      </c>
      <c r="P675" t="s">
        <v>10751</v>
      </c>
      <c r="Q675">
        <v>289.44619999999998</v>
      </c>
      <c r="R675">
        <v>160.09010000000001</v>
      </c>
      <c r="S675">
        <v>11.8185</v>
      </c>
      <c r="T675">
        <v>0.56932799999999995</v>
      </c>
      <c r="U675">
        <v>4.0023000000000003E-2</v>
      </c>
      <c r="V675">
        <v>37.86504</v>
      </c>
      <c r="W675">
        <v>6.3E-2</v>
      </c>
      <c r="X675">
        <v>3.0000000000000001E-3</v>
      </c>
      <c r="Y675">
        <v>0.93400000000000005</v>
      </c>
      <c r="Z675">
        <v>1.6E-2</v>
      </c>
      <c r="AA675">
        <v>5.8000000000000003E-2</v>
      </c>
      <c r="AB675">
        <v>0.92700000000000005</v>
      </c>
      <c r="AC675" t="s">
        <v>10751</v>
      </c>
      <c r="AD675" t="s">
        <v>10751</v>
      </c>
      <c r="AE675">
        <v>0.22800000000000001</v>
      </c>
      <c r="AF675" t="s">
        <v>10751</v>
      </c>
      <c r="AG675">
        <v>0.75</v>
      </c>
      <c r="AH675">
        <v>2.1999999999999999E-2</v>
      </c>
      <c r="AI675" t="s">
        <v>10751</v>
      </c>
      <c r="AJ675" t="s">
        <v>10751</v>
      </c>
      <c r="AK675" t="s">
        <v>10751</v>
      </c>
      <c r="AL675" t="s">
        <v>10751</v>
      </c>
      <c r="AM675" t="s">
        <v>10751</v>
      </c>
      <c r="AN675" t="s">
        <v>10751</v>
      </c>
      <c r="AO675" t="s">
        <v>10751</v>
      </c>
      <c r="AP675">
        <v>1</v>
      </c>
      <c r="AQ675" t="s">
        <v>10751</v>
      </c>
      <c r="AR675" t="s">
        <v>10751</v>
      </c>
      <c r="AS675" t="s">
        <v>10751</v>
      </c>
      <c r="AT675">
        <v>5.5E-2</v>
      </c>
      <c r="AU675" t="s">
        <v>10751</v>
      </c>
      <c r="AV675">
        <v>3.9</v>
      </c>
      <c r="AW675" t="s">
        <v>10751</v>
      </c>
      <c r="AX675">
        <v>7.7</v>
      </c>
      <c r="AY675">
        <v>0.98399999999999999</v>
      </c>
      <c r="AZ675">
        <v>1.6E-2</v>
      </c>
      <c r="BA675" t="s">
        <v>10751</v>
      </c>
      <c r="BB675" t="s">
        <v>10751</v>
      </c>
      <c r="BC675" t="s">
        <v>10751</v>
      </c>
      <c r="BD675" t="s">
        <v>10751</v>
      </c>
    </row>
    <row r="676" spans="1:56">
      <c r="A676" t="s">
        <v>10750</v>
      </c>
      <c r="B676">
        <v>4000</v>
      </c>
      <c r="C676">
        <v>1989</v>
      </c>
      <c r="D676">
        <v>860</v>
      </c>
      <c r="E676">
        <v>5.9528999999999999E-2</v>
      </c>
      <c r="F676">
        <v>22.96716</v>
      </c>
      <c r="H676">
        <v>19.43319</v>
      </c>
      <c r="I676">
        <f t="shared" si="17"/>
        <v>1.15683836751</v>
      </c>
      <c r="K676">
        <v>16.799230000000001</v>
      </c>
      <c r="L676">
        <v>23.516110000000001</v>
      </c>
      <c r="M676">
        <v>457.31031000000002</v>
      </c>
      <c r="N676">
        <v>529.01223000000005</v>
      </c>
      <c r="O676">
        <v>377.91113000000001</v>
      </c>
      <c r="P676" t="s">
        <v>10751</v>
      </c>
      <c r="Q676">
        <v>274.8818</v>
      </c>
      <c r="R676">
        <v>154.54830000000001</v>
      </c>
      <c r="S676">
        <v>11.706</v>
      </c>
      <c r="T676">
        <v>0.57587500000000003</v>
      </c>
      <c r="U676">
        <v>3.8636999999999998E-2</v>
      </c>
      <c r="V676">
        <v>39.082329999999999</v>
      </c>
      <c r="W676">
        <v>8.8999999999999996E-2</v>
      </c>
      <c r="X676">
        <v>0</v>
      </c>
      <c r="Y676">
        <v>0.91100000000000003</v>
      </c>
      <c r="Z676">
        <v>2.5000000000000001E-2</v>
      </c>
      <c r="AA676">
        <v>0.05</v>
      </c>
      <c r="AB676">
        <v>0.92500000000000004</v>
      </c>
      <c r="AC676" t="s">
        <v>10751</v>
      </c>
      <c r="AD676" t="s">
        <v>10751</v>
      </c>
      <c r="AE676">
        <v>0.02</v>
      </c>
      <c r="AF676" t="s">
        <v>10751</v>
      </c>
      <c r="AG676">
        <v>0.84399999999999997</v>
      </c>
      <c r="AH676">
        <v>0.13600000000000001</v>
      </c>
      <c r="AI676" t="s">
        <v>10751</v>
      </c>
      <c r="AJ676" t="s">
        <v>10751</v>
      </c>
      <c r="AK676" t="s">
        <v>10751</v>
      </c>
      <c r="AL676" t="s">
        <v>10751</v>
      </c>
      <c r="AM676" t="s">
        <v>10751</v>
      </c>
      <c r="AN676" t="s">
        <v>10751</v>
      </c>
      <c r="AO676" t="s">
        <v>10751</v>
      </c>
      <c r="AP676">
        <v>1</v>
      </c>
      <c r="AQ676" t="s">
        <v>10751</v>
      </c>
      <c r="AR676" t="s">
        <v>10751</v>
      </c>
      <c r="AS676" t="s">
        <v>10751</v>
      </c>
      <c r="AT676">
        <v>0.04</v>
      </c>
      <c r="AU676" t="s">
        <v>10751</v>
      </c>
      <c r="AV676">
        <v>4</v>
      </c>
      <c r="AW676" t="s">
        <v>10751</v>
      </c>
      <c r="AX676">
        <v>7.3</v>
      </c>
      <c r="AY676">
        <v>0.97499999999999998</v>
      </c>
      <c r="AZ676">
        <v>2.5000000000000001E-2</v>
      </c>
      <c r="BA676" t="s">
        <v>10751</v>
      </c>
      <c r="BB676" t="s">
        <v>10751</v>
      </c>
      <c r="BC676" t="s">
        <v>10751</v>
      </c>
      <c r="BD676" t="s">
        <v>10751</v>
      </c>
    </row>
    <row r="677" spans="1:56">
      <c r="A677" t="s">
        <v>10750</v>
      </c>
      <c r="B677">
        <v>4000</v>
      </c>
      <c r="C677">
        <v>1990</v>
      </c>
      <c r="D677">
        <v>986</v>
      </c>
      <c r="E677">
        <v>7.8161999999999995E-2</v>
      </c>
      <c r="F677">
        <v>23.02816</v>
      </c>
      <c r="H677">
        <v>19.444210000000002</v>
      </c>
      <c r="I677">
        <f t="shared" si="17"/>
        <v>1.5197983420200001</v>
      </c>
      <c r="K677">
        <v>16.680730000000001</v>
      </c>
      <c r="L677">
        <v>23.685490000000001</v>
      </c>
      <c r="M677">
        <v>457.10001</v>
      </c>
      <c r="N677">
        <v>532.82235000000003</v>
      </c>
      <c r="O677">
        <v>375.25403999999997</v>
      </c>
      <c r="P677" t="s">
        <v>10751</v>
      </c>
      <c r="Q677">
        <v>262.61619999999999</v>
      </c>
      <c r="R677">
        <v>164.7193</v>
      </c>
      <c r="S677">
        <v>10.6363</v>
      </c>
      <c r="T677">
        <v>0.64275199999999999</v>
      </c>
      <c r="U677">
        <v>4.1180000000000001E-2</v>
      </c>
      <c r="V677">
        <v>39.023620000000001</v>
      </c>
      <c r="W677">
        <v>0.33200000000000002</v>
      </c>
      <c r="X677">
        <v>1E-3</v>
      </c>
      <c r="Y677">
        <v>0.66700000000000004</v>
      </c>
      <c r="Z677">
        <v>1.7999999999999999E-2</v>
      </c>
      <c r="AA677">
        <v>2.5999999999999999E-2</v>
      </c>
      <c r="AB677">
        <v>0.95499999999999996</v>
      </c>
      <c r="AC677" t="s">
        <v>10751</v>
      </c>
      <c r="AD677" t="s">
        <v>10751</v>
      </c>
      <c r="AE677" t="s">
        <v>10751</v>
      </c>
      <c r="AF677" t="s">
        <v>10751</v>
      </c>
      <c r="AG677">
        <v>0.95299999999999996</v>
      </c>
      <c r="AH677">
        <v>4.5999999999999999E-2</v>
      </c>
      <c r="AI677">
        <v>1E-3</v>
      </c>
      <c r="AJ677">
        <v>1E-3</v>
      </c>
      <c r="AK677" t="s">
        <v>10751</v>
      </c>
      <c r="AL677" t="s">
        <v>10751</v>
      </c>
      <c r="AM677" t="s">
        <v>10751</v>
      </c>
      <c r="AN677" t="s">
        <v>10751</v>
      </c>
      <c r="AO677" t="s">
        <v>10751</v>
      </c>
      <c r="AP677">
        <v>0.999</v>
      </c>
      <c r="AQ677" t="s">
        <v>10751</v>
      </c>
      <c r="AR677" t="s">
        <v>10751</v>
      </c>
      <c r="AS677" t="s">
        <v>10751</v>
      </c>
      <c r="AT677">
        <v>0.105</v>
      </c>
      <c r="AU677" t="s">
        <v>10751</v>
      </c>
      <c r="AV677">
        <v>4</v>
      </c>
      <c r="AW677" t="s">
        <v>10751</v>
      </c>
      <c r="AX677">
        <v>7.2</v>
      </c>
      <c r="AY677">
        <v>0.97899999999999998</v>
      </c>
      <c r="AZ677">
        <v>2.1000000000000001E-2</v>
      </c>
      <c r="BA677">
        <v>0</v>
      </c>
      <c r="BB677" t="s">
        <v>10751</v>
      </c>
      <c r="BC677" t="s">
        <v>10751</v>
      </c>
      <c r="BD677" t="s">
        <v>10751</v>
      </c>
    </row>
    <row r="678" spans="1:56">
      <c r="A678" t="s">
        <v>10750</v>
      </c>
      <c r="B678">
        <v>4000</v>
      </c>
      <c r="C678">
        <v>1991</v>
      </c>
      <c r="D678" s="7">
        <v>1114</v>
      </c>
      <c r="E678">
        <v>8.8593000000000005E-2</v>
      </c>
      <c r="F678">
        <v>23.284109999999998</v>
      </c>
      <c r="H678">
        <v>19.62546</v>
      </c>
      <c r="I678">
        <f t="shared" si="17"/>
        <v>1.7386783777800001</v>
      </c>
      <c r="K678">
        <v>16.674420000000001</v>
      </c>
      <c r="L678">
        <v>24.132439999999999</v>
      </c>
      <c r="M678">
        <v>453.02717000000001</v>
      </c>
      <c r="N678">
        <v>533.18646000000001</v>
      </c>
      <c r="O678">
        <v>368.43860000000001</v>
      </c>
      <c r="P678" t="s">
        <v>10751</v>
      </c>
      <c r="Q678">
        <v>265.44470000000001</v>
      </c>
      <c r="R678">
        <v>186.5615</v>
      </c>
      <c r="S678">
        <v>9.8123000000000005</v>
      </c>
      <c r="T678">
        <v>0.71796400000000005</v>
      </c>
      <c r="U678">
        <v>4.6640000000000001E-2</v>
      </c>
      <c r="V678">
        <v>39.358620000000002</v>
      </c>
      <c r="W678">
        <v>0.38600000000000001</v>
      </c>
      <c r="X678">
        <v>8.9999999999999993E-3</v>
      </c>
      <c r="Y678">
        <v>0.60499999999999998</v>
      </c>
      <c r="Z678">
        <v>1.9E-2</v>
      </c>
      <c r="AA678">
        <v>2.5999999999999999E-2</v>
      </c>
      <c r="AB678">
        <v>0.95399999999999996</v>
      </c>
      <c r="AC678" t="s">
        <v>10751</v>
      </c>
      <c r="AD678" t="s">
        <v>10751</v>
      </c>
      <c r="AE678" t="s">
        <v>10751</v>
      </c>
      <c r="AF678" t="s">
        <v>10751</v>
      </c>
      <c r="AG678">
        <v>0.86799999999999999</v>
      </c>
      <c r="AH678">
        <v>0.129</v>
      </c>
      <c r="AI678">
        <v>4.0000000000000001E-3</v>
      </c>
      <c r="AJ678">
        <v>4.0000000000000001E-3</v>
      </c>
      <c r="AK678" t="s">
        <v>10751</v>
      </c>
      <c r="AL678" t="s">
        <v>10751</v>
      </c>
      <c r="AM678" t="s">
        <v>10751</v>
      </c>
      <c r="AN678" t="s">
        <v>10751</v>
      </c>
      <c r="AO678" t="s">
        <v>10751</v>
      </c>
      <c r="AP678">
        <v>0.996</v>
      </c>
      <c r="AQ678" t="s">
        <v>10751</v>
      </c>
      <c r="AR678" t="s">
        <v>10751</v>
      </c>
      <c r="AS678" t="s">
        <v>10751</v>
      </c>
      <c r="AT678">
        <v>0.104</v>
      </c>
      <c r="AU678" t="s">
        <v>10751</v>
      </c>
      <c r="AV678">
        <v>4</v>
      </c>
      <c r="AW678" t="s">
        <v>10751</v>
      </c>
      <c r="AX678">
        <v>7.2</v>
      </c>
      <c r="AY678">
        <v>0.97799999999999998</v>
      </c>
      <c r="AZ678">
        <v>2.1999999999999999E-2</v>
      </c>
      <c r="BA678">
        <v>0</v>
      </c>
      <c r="BB678" t="s">
        <v>10751</v>
      </c>
      <c r="BC678" t="s">
        <v>10751</v>
      </c>
      <c r="BD678" t="s">
        <v>10751</v>
      </c>
    </row>
    <row r="679" spans="1:56">
      <c r="A679" t="s">
        <v>10750</v>
      </c>
      <c r="B679">
        <v>4000</v>
      </c>
      <c r="C679">
        <v>1992</v>
      </c>
      <c r="D679" s="7">
        <v>1166</v>
      </c>
      <c r="E679">
        <v>9.5768000000000006E-2</v>
      </c>
      <c r="F679">
        <v>23.44267</v>
      </c>
      <c r="H679">
        <v>19.69641</v>
      </c>
      <c r="I679">
        <f t="shared" si="17"/>
        <v>1.8862857928800001</v>
      </c>
      <c r="K679">
        <v>16.72091</v>
      </c>
      <c r="L679">
        <v>24.116119999999999</v>
      </c>
      <c r="M679">
        <v>451.19898000000001</v>
      </c>
      <c r="N679">
        <v>531.49032999999997</v>
      </c>
      <c r="O679">
        <v>368.50876</v>
      </c>
      <c r="P679" t="s">
        <v>10751</v>
      </c>
      <c r="Q679">
        <v>257.86950000000002</v>
      </c>
      <c r="R679">
        <v>197.84729999999999</v>
      </c>
      <c r="S679">
        <v>9.2596000000000007</v>
      </c>
      <c r="T679">
        <v>0.78777399999999997</v>
      </c>
      <c r="U679">
        <v>4.9461999999999999E-2</v>
      </c>
      <c r="V679">
        <v>39.509149999999998</v>
      </c>
      <c r="W679">
        <v>0.41299999999999998</v>
      </c>
      <c r="X679">
        <v>1.9E-2</v>
      </c>
      <c r="Y679">
        <v>0.56799999999999995</v>
      </c>
      <c r="Z679">
        <v>1.6E-2</v>
      </c>
      <c r="AA679">
        <v>1.2E-2</v>
      </c>
      <c r="AB679">
        <v>0.97299999999999998</v>
      </c>
      <c r="AC679" t="s">
        <v>10751</v>
      </c>
      <c r="AD679" t="s">
        <v>10751</v>
      </c>
      <c r="AE679" t="s">
        <v>10751</v>
      </c>
      <c r="AF679" t="s">
        <v>10751</v>
      </c>
      <c r="AG679">
        <v>0.94799999999999995</v>
      </c>
      <c r="AH679">
        <v>5.1999999999999998E-2</v>
      </c>
      <c r="AI679" t="s">
        <v>10751</v>
      </c>
      <c r="AJ679" t="s">
        <v>10751</v>
      </c>
      <c r="AK679" t="s">
        <v>10751</v>
      </c>
      <c r="AL679" t="s">
        <v>10751</v>
      </c>
      <c r="AM679" t="s">
        <v>10751</v>
      </c>
      <c r="AN679" t="s">
        <v>10751</v>
      </c>
      <c r="AO679" t="s">
        <v>10751</v>
      </c>
      <c r="AP679">
        <v>1</v>
      </c>
      <c r="AQ679" t="s">
        <v>10751</v>
      </c>
      <c r="AR679" t="s">
        <v>10751</v>
      </c>
      <c r="AS679" t="s">
        <v>10751</v>
      </c>
      <c r="AT679">
        <v>0.20499999999999999</v>
      </c>
      <c r="AU679" t="s">
        <v>10751</v>
      </c>
      <c r="AV679">
        <v>4</v>
      </c>
      <c r="AW679" t="s">
        <v>10751</v>
      </c>
      <c r="AX679">
        <v>7.3</v>
      </c>
      <c r="AY679">
        <v>0.98299999999999998</v>
      </c>
      <c r="AZ679">
        <v>1.7000000000000001E-2</v>
      </c>
      <c r="BA679" t="s">
        <v>10751</v>
      </c>
      <c r="BB679" t="s">
        <v>10751</v>
      </c>
      <c r="BC679" t="s">
        <v>10751</v>
      </c>
      <c r="BD679" t="s">
        <v>10751</v>
      </c>
    </row>
    <row r="680" spans="1:56">
      <c r="A680" t="s">
        <v>10750</v>
      </c>
      <c r="B680">
        <v>4000</v>
      </c>
      <c r="C680">
        <v>1993</v>
      </c>
      <c r="D680" s="7">
        <v>1059</v>
      </c>
      <c r="E680">
        <v>8.0143000000000006E-2</v>
      </c>
      <c r="F680">
        <v>23.56617</v>
      </c>
      <c r="H680">
        <v>19.745180000000001</v>
      </c>
      <c r="I680">
        <f t="shared" si="17"/>
        <v>1.5824379607400003</v>
      </c>
      <c r="K680">
        <v>16.718800000000002</v>
      </c>
      <c r="L680">
        <v>24.137540000000001</v>
      </c>
      <c r="M680">
        <v>450.08445</v>
      </c>
      <c r="N680">
        <v>531.55727000000002</v>
      </c>
      <c r="O680">
        <v>368.18162999999998</v>
      </c>
      <c r="P680" t="s">
        <v>10751</v>
      </c>
      <c r="Q680">
        <v>252.85759999999999</v>
      </c>
      <c r="R680">
        <v>197.75810000000001</v>
      </c>
      <c r="S680">
        <v>8.7449999999999992</v>
      </c>
      <c r="T680">
        <v>0.805535</v>
      </c>
      <c r="U680">
        <v>4.9439999999999998E-2</v>
      </c>
      <c r="V680">
        <v>39.593269999999997</v>
      </c>
      <c r="W680">
        <v>0.39200000000000002</v>
      </c>
      <c r="X680">
        <v>7.0000000000000001E-3</v>
      </c>
      <c r="Y680">
        <v>0.60099999999999998</v>
      </c>
      <c r="Z680">
        <v>8.9999999999999993E-3</v>
      </c>
      <c r="AA680">
        <v>0.02</v>
      </c>
      <c r="AB680">
        <v>0.97099999999999997</v>
      </c>
      <c r="AC680" t="s">
        <v>10751</v>
      </c>
      <c r="AD680" t="s">
        <v>10751</v>
      </c>
      <c r="AE680" t="s">
        <v>10751</v>
      </c>
      <c r="AF680" t="s">
        <v>10751</v>
      </c>
      <c r="AG680">
        <v>0.95699999999999996</v>
      </c>
      <c r="AH680">
        <v>4.2999999999999997E-2</v>
      </c>
      <c r="AI680" t="s">
        <v>10751</v>
      </c>
      <c r="AJ680" t="s">
        <v>10751</v>
      </c>
      <c r="AK680" t="s">
        <v>10751</v>
      </c>
      <c r="AL680" t="s">
        <v>10751</v>
      </c>
      <c r="AM680" t="s">
        <v>10751</v>
      </c>
      <c r="AN680" t="s">
        <v>10751</v>
      </c>
      <c r="AO680" t="s">
        <v>10751</v>
      </c>
      <c r="AP680">
        <v>1</v>
      </c>
      <c r="AQ680" t="s">
        <v>10751</v>
      </c>
      <c r="AR680" t="s">
        <v>10751</v>
      </c>
      <c r="AS680" t="s">
        <v>10751</v>
      </c>
      <c r="AT680">
        <v>0.314</v>
      </c>
      <c r="AU680" t="s">
        <v>10751</v>
      </c>
      <c r="AV680">
        <v>4</v>
      </c>
      <c r="AW680" t="s">
        <v>10751</v>
      </c>
      <c r="AX680">
        <v>7.1</v>
      </c>
      <c r="AY680">
        <v>0.98699999999999999</v>
      </c>
      <c r="AZ680">
        <v>1.2E-2</v>
      </c>
      <c r="BA680">
        <v>1E-3</v>
      </c>
      <c r="BB680" t="s">
        <v>10751</v>
      </c>
      <c r="BC680" t="s">
        <v>10751</v>
      </c>
      <c r="BD680" t="s">
        <v>10751</v>
      </c>
    </row>
    <row r="681" spans="1:56">
      <c r="A681" t="s">
        <v>10750</v>
      </c>
      <c r="B681">
        <v>4000</v>
      </c>
      <c r="C681">
        <v>1994</v>
      </c>
      <c r="D681" s="7">
        <v>1342</v>
      </c>
      <c r="E681">
        <v>9.4985E-2</v>
      </c>
      <c r="F681">
        <v>23.490089999999999</v>
      </c>
      <c r="H681">
        <v>19.627690000000001</v>
      </c>
      <c r="I681">
        <f t="shared" si="17"/>
        <v>1.86433613465</v>
      </c>
      <c r="K681">
        <v>16.576789999999999</v>
      </c>
      <c r="L681">
        <v>23.954249999999998</v>
      </c>
      <c r="M681">
        <v>452.77870000000001</v>
      </c>
      <c r="N681">
        <v>536.11093000000005</v>
      </c>
      <c r="O681">
        <v>370.99885999999998</v>
      </c>
      <c r="P681" t="s">
        <v>10751</v>
      </c>
      <c r="Q681">
        <v>247.84880000000001</v>
      </c>
      <c r="R681">
        <v>204.15170000000001</v>
      </c>
      <c r="S681">
        <v>8.5210000000000008</v>
      </c>
      <c r="T681">
        <v>0.84154600000000002</v>
      </c>
      <c r="U681">
        <v>5.1038E-2</v>
      </c>
      <c r="V681">
        <v>39.31785</v>
      </c>
      <c r="W681">
        <v>0.45600000000000002</v>
      </c>
      <c r="X681">
        <v>2E-3</v>
      </c>
      <c r="Y681">
        <v>0.54200000000000004</v>
      </c>
      <c r="Z681">
        <v>8.0000000000000002E-3</v>
      </c>
      <c r="AA681">
        <v>1.7999999999999999E-2</v>
      </c>
      <c r="AB681">
        <v>0.97299999999999998</v>
      </c>
      <c r="AC681" t="s">
        <v>10751</v>
      </c>
      <c r="AD681" t="s">
        <v>10751</v>
      </c>
      <c r="AE681" t="s">
        <v>10751</v>
      </c>
      <c r="AF681" t="s">
        <v>10751</v>
      </c>
      <c r="AG681">
        <v>1</v>
      </c>
      <c r="AH681" t="s">
        <v>10751</v>
      </c>
      <c r="AI681" t="s">
        <v>10751</v>
      </c>
      <c r="AJ681" t="s">
        <v>10751</v>
      </c>
      <c r="AK681" t="s">
        <v>10751</v>
      </c>
      <c r="AL681" t="s">
        <v>10751</v>
      </c>
      <c r="AM681" t="s">
        <v>10751</v>
      </c>
      <c r="AN681" t="s">
        <v>10751</v>
      </c>
      <c r="AO681" t="s">
        <v>10751</v>
      </c>
      <c r="AP681">
        <v>1</v>
      </c>
      <c r="AQ681" t="s">
        <v>10751</v>
      </c>
      <c r="AR681" t="s">
        <v>10751</v>
      </c>
      <c r="AS681" t="s">
        <v>10751</v>
      </c>
      <c r="AT681">
        <v>0.41699999999999998</v>
      </c>
      <c r="AU681" t="s">
        <v>10751</v>
      </c>
      <c r="AV681">
        <v>4</v>
      </c>
      <c r="AW681" t="s">
        <v>10751</v>
      </c>
      <c r="AX681">
        <v>7.1</v>
      </c>
      <c r="AY681">
        <v>0.97499999999999998</v>
      </c>
      <c r="AZ681">
        <v>2.1000000000000001E-2</v>
      </c>
      <c r="BA681">
        <v>4.0000000000000001E-3</v>
      </c>
      <c r="BB681" t="s">
        <v>10751</v>
      </c>
      <c r="BC681" t="s">
        <v>10751</v>
      </c>
      <c r="BD681" t="s">
        <v>10751</v>
      </c>
    </row>
    <row r="682" spans="1:56">
      <c r="A682" t="s">
        <v>10754</v>
      </c>
      <c r="B682">
        <v>2000</v>
      </c>
      <c r="C682">
        <v>2019</v>
      </c>
      <c r="D682" t="s">
        <v>10751</v>
      </c>
      <c r="E682" t="s">
        <v>10751</v>
      </c>
      <c r="F682" t="s">
        <v>10751</v>
      </c>
      <c r="H682" t="s">
        <v>10751</v>
      </c>
      <c r="I682" t="str">
        <f t="shared" si="17"/>
        <v/>
      </c>
      <c r="K682" t="s">
        <v>10751</v>
      </c>
      <c r="L682" t="s">
        <v>10751</v>
      </c>
      <c r="M682" t="s">
        <v>10751</v>
      </c>
      <c r="N682" t="s">
        <v>10751</v>
      </c>
      <c r="O682" t="s">
        <v>10751</v>
      </c>
      <c r="P682" t="s">
        <v>10751</v>
      </c>
      <c r="Q682" t="s">
        <v>10751</v>
      </c>
      <c r="R682" t="s">
        <v>10751</v>
      </c>
      <c r="S682" t="s">
        <v>10751</v>
      </c>
      <c r="T682" t="s">
        <v>10751</v>
      </c>
      <c r="U682" t="s">
        <v>10751</v>
      </c>
      <c r="V682" t="s">
        <v>10751</v>
      </c>
      <c r="W682" t="s">
        <v>10751</v>
      </c>
      <c r="X682" t="s">
        <v>10751</v>
      </c>
      <c r="Y682" t="s">
        <v>10751</v>
      </c>
      <c r="Z682" t="s">
        <v>10751</v>
      </c>
      <c r="AA682" t="s">
        <v>10751</v>
      </c>
      <c r="AB682" t="s">
        <v>10751</v>
      </c>
      <c r="AC682" t="s">
        <v>10751</v>
      </c>
      <c r="AD682" t="s">
        <v>10751</v>
      </c>
      <c r="AE682" t="s">
        <v>10751</v>
      </c>
      <c r="AF682" t="s">
        <v>10751</v>
      </c>
      <c r="AG682" t="s">
        <v>10751</v>
      </c>
      <c r="AH682" t="s">
        <v>10751</v>
      </c>
      <c r="AI682" t="s">
        <v>10751</v>
      </c>
      <c r="AJ682" t="s">
        <v>10751</v>
      </c>
      <c r="AK682" t="s">
        <v>10751</v>
      </c>
      <c r="AL682" t="s">
        <v>10751</v>
      </c>
      <c r="AM682" t="s">
        <v>10751</v>
      </c>
      <c r="AN682" t="s">
        <v>10751</v>
      </c>
      <c r="AO682" t="s">
        <v>10751</v>
      </c>
      <c r="AP682" t="s">
        <v>10751</v>
      </c>
      <c r="AQ682" t="s">
        <v>10751</v>
      </c>
      <c r="AR682" t="s">
        <v>10751</v>
      </c>
      <c r="AS682" t="s">
        <v>10751</v>
      </c>
      <c r="AT682" t="s">
        <v>10751</v>
      </c>
      <c r="AU682" t="s">
        <v>10751</v>
      </c>
      <c r="AV682" t="s">
        <v>10751</v>
      </c>
      <c r="AW682" t="s">
        <v>10751</v>
      </c>
      <c r="AX682" t="s">
        <v>10751</v>
      </c>
      <c r="AY682" t="s">
        <v>10751</v>
      </c>
      <c r="AZ682" t="s">
        <v>10751</v>
      </c>
      <c r="BA682" t="s">
        <v>10751</v>
      </c>
      <c r="BB682" t="s">
        <v>10751</v>
      </c>
      <c r="BC682" t="s">
        <v>10751</v>
      </c>
      <c r="BD682" t="s">
        <v>10751</v>
      </c>
    </row>
    <row r="683" spans="1:56">
      <c r="A683" t="s">
        <v>10754</v>
      </c>
      <c r="B683">
        <v>2000</v>
      </c>
      <c r="C683">
        <v>2020</v>
      </c>
      <c r="D683" t="s">
        <v>10751</v>
      </c>
      <c r="E683" t="s">
        <v>10751</v>
      </c>
      <c r="F683" t="s">
        <v>10751</v>
      </c>
      <c r="H683" t="s">
        <v>10751</v>
      </c>
      <c r="I683" t="str">
        <f t="shared" si="17"/>
        <v/>
      </c>
      <c r="K683" t="s">
        <v>10751</v>
      </c>
      <c r="L683" t="s">
        <v>10751</v>
      </c>
      <c r="M683" t="s">
        <v>10751</v>
      </c>
      <c r="N683" t="s">
        <v>10751</v>
      </c>
      <c r="O683" t="s">
        <v>10751</v>
      </c>
      <c r="P683" t="s">
        <v>10751</v>
      </c>
      <c r="Q683" t="s">
        <v>10751</v>
      </c>
      <c r="R683" t="s">
        <v>10751</v>
      </c>
      <c r="S683" t="s">
        <v>10751</v>
      </c>
      <c r="T683" t="s">
        <v>10751</v>
      </c>
      <c r="U683" t="s">
        <v>10751</v>
      </c>
      <c r="V683" t="s">
        <v>10751</v>
      </c>
      <c r="W683" t="s">
        <v>10751</v>
      </c>
      <c r="X683" t="s">
        <v>10751</v>
      </c>
      <c r="Y683" t="s">
        <v>10751</v>
      </c>
      <c r="Z683" t="s">
        <v>10751</v>
      </c>
      <c r="AA683" t="s">
        <v>10751</v>
      </c>
      <c r="AB683" t="s">
        <v>10751</v>
      </c>
      <c r="AC683" t="s">
        <v>10751</v>
      </c>
      <c r="AD683" t="s">
        <v>10751</v>
      </c>
      <c r="AE683" t="s">
        <v>10751</v>
      </c>
      <c r="AF683" t="s">
        <v>10751</v>
      </c>
      <c r="AG683" t="s">
        <v>10751</v>
      </c>
      <c r="AH683" t="s">
        <v>10751</v>
      </c>
      <c r="AI683" t="s">
        <v>10751</v>
      </c>
      <c r="AJ683" t="s">
        <v>10751</v>
      </c>
      <c r="AK683" t="s">
        <v>10751</v>
      </c>
      <c r="AL683" t="s">
        <v>10751</v>
      </c>
      <c r="AM683" t="s">
        <v>10751</v>
      </c>
      <c r="AN683" t="s">
        <v>10751</v>
      </c>
      <c r="AO683" t="s">
        <v>10751</v>
      </c>
      <c r="AP683" t="s">
        <v>10751</v>
      </c>
      <c r="AQ683" t="s">
        <v>10751</v>
      </c>
      <c r="AR683" t="s">
        <v>10751</v>
      </c>
      <c r="AS683" t="s">
        <v>10751</v>
      </c>
      <c r="AT683" t="s">
        <v>10751</v>
      </c>
      <c r="AU683" t="s">
        <v>10751</v>
      </c>
      <c r="AV683" t="s">
        <v>10751</v>
      </c>
      <c r="AW683" t="s">
        <v>10751</v>
      </c>
      <c r="AX683" t="s">
        <v>10751</v>
      </c>
      <c r="AY683" t="s">
        <v>10751</v>
      </c>
      <c r="AZ683" t="s">
        <v>10751</v>
      </c>
      <c r="BA683" t="s">
        <v>10751</v>
      </c>
      <c r="BB683" t="s">
        <v>10751</v>
      </c>
      <c r="BC683" t="s">
        <v>10751</v>
      </c>
      <c r="BD683" t="s">
        <v>10751</v>
      </c>
    </row>
    <row r="684" spans="1:56">
      <c r="A684" t="s">
        <v>10754</v>
      </c>
      <c r="B684">
        <v>2000</v>
      </c>
      <c r="C684">
        <v>2021</v>
      </c>
      <c r="D684" t="s">
        <v>10751</v>
      </c>
      <c r="E684" t="s">
        <v>10751</v>
      </c>
      <c r="F684" t="s">
        <v>10751</v>
      </c>
      <c r="G684" t="str">
        <f>IFERROR(F684*E684,"")</f>
        <v/>
      </c>
      <c r="H684" t="s">
        <v>10751</v>
      </c>
      <c r="I684" t="str">
        <f t="shared" si="17"/>
        <v/>
      </c>
      <c r="J684" t="str">
        <f>IFERROR(M684*E684,"")</f>
        <v/>
      </c>
      <c r="K684" t="s">
        <v>10751</v>
      </c>
      <c r="L684" t="s">
        <v>10751</v>
      </c>
      <c r="M684" t="s">
        <v>10751</v>
      </c>
      <c r="N684" t="s">
        <v>10751</v>
      </c>
      <c r="O684" t="s">
        <v>10751</v>
      </c>
      <c r="P684" t="s">
        <v>10751</v>
      </c>
      <c r="Q684" t="s">
        <v>10751</v>
      </c>
      <c r="R684" t="s">
        <v>10751</v>
      </c>
      <c r="S684" t="s">
        <v>10751</v>
      </c>
      <c r="T684" t="s">
        <v>10751</v>
      </c>
      <c r="U684" t="s">
        <v>10751</v>
      </c>
      <c r="V684" t="s">
        <v>10751</v>
      </c>
      <c r="W684" t="s">
        <v>10751</v>
      </c>
      <c r="X684" t="s">
        <v>10751</v>
      </c>
      <c r="Y684" t="s">
        <v>10751</v>
      </c>
      <c r="Z684" t="s">
        <v>10751</v>
      </c>
      <c r="AA684" t="s">
        <v>10751</v>
      </c>
      <c r="AB684" t="s">
        <v>10751</v>
      </c>
      <c r="AC684" t="s">
        <v>10751</v>
      </c>
      <c r="AD684" t="s">
        <v>10751</v>
      </c>
      <c r="AE684" t="s">
        <v>10751</v>
      </c>
      <c r="AF684" t="s">
        <v>10751</v>
      </c>
      <c r="AG684" t="s">
        <v>10751</v>
      </c>
      <c r="AH684" t="s">
        <v>10751</v>
      </c>
      <c r="AI684" t="s">
        <v>10751</v>
      </c>
      <c r="AJ684" t="s">
        <v>10751</v>
      </c>
      <c r="AK684" t="s">
        <v>10751</v>
      </c>
      <c r="AL684" t="s">
        <v>10751</v>
      </c>
      <c r="AM684" t="s">
        <v>10751</v>
      </c>
      <c r="AN684" t="s">
        <v>10751</v>
      </c>
      <c r="AO684" t="s">
        <v>10751</v>
      </c>
      <c r="AP684" t="s">
        <v>10751</v>
      </c>
      <c r="AQ684" t="s">
        <v>10751</v>
      </c>
      <c r="AR684" t="s">
        <v>10751</v>
      </c>
      <c r="AS684" t="s">
        <v>10751</v>
      </c>
      <c r="AT684" t="s">
        <v>10751</v>
      </c>
      <c r="AU684" t="s">
        <v>10751</v>
      </c>
      <c r="AV684" t="s">
        <v>10751</v>
      </c>
      <c r="AW684" t="s">
        <v>10751</v>
      </c>
      <c r="AX684" t="s">
        <v>10751</v>
      </c>
      <c r="AY684" t="s">
        <v>10751</v>
      </c>
      <c r="AZ684" t="s">
        <v>10751</v>
      </c>
      <c r="BA684" t="s">
        <v>10751</v>
      </c>
      <c r="BB684" t="s">
        <v>10751</v>
      </c>
      <c r="BC684" t="s">
        <v>10751</v>
      </c>
      <c r="BD684" t="s">
        <v>10751</v>
      </c>
    </row>
    <row r="685" spans="1:56">
      <c r="A685" t="s">
        <v>10754</v>
      </c>
      <c r="B685">
        <v>2000</v>
      </c>
      <c r="C685" t="s">
        <v>10752</v>
      </c>
      <c r="D685" t="s">
        <v>10751</v>
      </c>
      <c r="E685" t="s">
        <v>10751</v>
      </c>
      <c r="F685" t="s">
        <v>10751</v>
      </c>
      <c r="H685" t="s">
        <v>10751</v>
      </c>
      <c r="I685" t="str">
        <f t="shared" si="17"/>
        <v/>
      </c>
      <c r="K685" t="s">
        <v>10751</v>
      </c>
      <c r="L685" t="s">
        <v>10751</v>
      </c>
      <c r="M685" t="s">
        <v>10751</v>
      </c>
      <c r="N685" t="s">
        <v>10751</v>
      </c>
      <c r="O685" t="s">
        <v>10751</v>
      </c>
      <c r="P685" t="s">
        <v>10751</v>
      </c>
      <c r="Q685" t="s">
        <v>10751</v>
      </c>
      <c r="R685" t="s">
        <v>10751</v>
      </c>
      <c r="S685" t="s">
        <v>10751</v>
      </c>
      <c r="T685" t="s">
        <v>10751</v>
      </c>
      <c r="U685" t="s">
        <v>10751</v>
      </c>
      <c r="V685" t="s">
        <v>10751</v>
      </c>
      <c r="W685" t="s">
        <v>10751</v>
      </c>
      <c r="X685" t="s">
        <v>10751</v>
      </c>
      <c r="Y685" t="s">
        <v>10751</v>
      </c>
      <c r="Z685" t="s">
        <v>10751</v>
      </c>
      <c r="AA685" t="s">
        <v>10751</v>
      </c>
      <c r="AB685" t="s">
        <v>10751</v>
      </c>
      <c r="AC685" t="s">
        <v>10751</v>
      </c>
      <c r="AD685" t="s">
        <v>10751</v>
      </c>
      <c r="AE685" t="s">
        <v>10751</v>
      </c>
      <c r="AF685" t="s">
        <v>10751</v>
      </c>
      <c r="AG685" t="s">
        <v>10751</v>
      </c>
      <c r="AH685" t="s">
        <v>10751</v>
      </c>
      <c r="AI685" t="s">
        <v>10751</v>
      </c>
      <c r="AJ685" t="s">
        <v>10751</v>
      </c>
      <c r="AK685" t="s">
        <v>10751</v>
      </c>
      <c r="AL685" t="s">
        <v>10751</v>
      </c>
      <c r="AM685" t="s">
        <v>10751</v>
      </c>
      <c r="AN685" t="s">
        <v>10751</v>
      </c>
      <c r="AO685" t="s">
        <v>10751</v>
      </c>
      <c r="AP685" t="s">
        <v>10751</v>
      </c>
      <c r="AQ685" t="s">
        <v>10751</v>
      </c>
      <c r="AR685" t="s">
        <v>10751</v>
      </c>
      <c r="AS685" t="s">
        <v>10751</v>
      </c>
      <c r="AT685" t="s">
        <v>10751</v>
      </c>
      <c r="AU685" t="s">
        <v>10751</v>
      </c>
      <c r="AV685" t="s">
        <v>10751</v>
      </c>
      <c r="AW685" t="s">
        <v>10751</v>
      </c>
      <c r="AX685" t="s">
        <v>10751</v>
      </c>
      <c r="AY685" t="s">
        <v>10751</v>
      </c>
      <c r="AZ685" t="s">
        <v>10751</v>
      </c>
      <c r="BA685" t="s">
        <v>10751</v>
      </c>
      <c r="BB685" t="s">
        <v>10751</v>
      </c>
      <c r="BC685" t="s">
        <v>10751</v>
      </c>
      <c r="BD685" t="s">
        <v>10751</v>
      </c>
    </row>
    <row r="686" spans="1:56">
      <c r="A686" t="s">
        <v>10750</v>
      </c>
      <c r="B686">
        <v>2250</v>
      </c>
      <c r="C686">
        <v>1975</v>
      </c>
      <c r="D686">
        <v>375</v>
      </c>
      <c r="E686">
        <v>3.6684000000000001E-2</v>
      </c>
      <c r="F686">
        <v>28.31568</v>
      </c>
      <c r="H686">
        <v>24.179359999999999</v>
      </c>
      <c r="I686">
        <f t="shared" si="17"/>
        <v>0.88699564224000005</v>
      </c>
      <c r="K686">
        <v>21.575980000000001</v>
      </c>
      <c r="L686">
        <v>28.36204</v>
      </c>
      <c r="M686">
        <v>367.54484000000002</v>
      </c>
      <c r="N686">
        <v>411.89317</v>
      </c>
      <c r="O686">
        <v>313.34134</v>
      </c>
      <c r="P686" t="s">
        <v>10751</v>
      </c>
      <c r="Q686">
        <v>89.275899999999993</v>
      </c>
      <c r="R686">
        <v>66.258700000000005</v>
      </c>
      <c r="S686" t="s">
        <v>10751</v>
      </c>
      <c r="T686">
        <v>0.74892800000000004</v>
      </c>
      <c r="U686">
        <v>2.9447999999999998E-2</v>
      </c>
      <c r="V686">
        <v>27.439979999999998</v>
      </c>
      <c r="W686">
        <v>0.46100000000000002</v>
      </c>
      <c r="X686" t="s">
        <v>10751</v>
      </c>
      <c r="Y686">
        <v>0.53900000000000003</v>
      </c>
      <c r="Z686">
        <v>0.88</v>
      </c>
      <c r="AA686">
        <v>9.7000000000000003E-2</v>
      </c>
      <c r="AB686">
        <v>2.3E-2</v>
      </c>
      <c r="AC686" t="s">
        <v>10751</v>
      </c>
      <c r="AD686" t="s">
        <v>10751</v>
      </c>
      <c r="AE686">
        <v>0.77400000000000002</v>
      </c>
      <c r="AF686" t="s">
        <v>10751</v>
      </c>
      <c r="AG686">
        <v>0.22600000000000001</v>
      </c>
      <c r="AH686" t="s">
        <v>10751</v>
      </c>
      <c r="AI686" t="s">
        <v>10751</v>
      </c>
      <c r="AJ686" t="s">
        <v>10751</v>
      </c>
      <c r="AK686" t="s">
        <v>10751</v>
      </c>
      <c r="AL686" t="s">
        <v>10751</v>
      </c>
      <c r="AM686" t="s">
        <v>10751</v>
      </c>
      <c r="AN686" t="s">
        <v>10751</v>
      </c>
      <c r="AO686" t="s">
        <v>10751</v>
      </c>
      <c r="AP686">
        <v>1</v>
      </c>
      <c r="AQ686" t="s">
        <v>10751</v>
      </c>
      <c r="AR686" t="s">
        <v>10751</v>
      </c>
      <c r="AS686" t="s">
        <v>10751</v>
      </c>
      <c r="AT686" t="s">
        <v>10751</v>
      </c>
      <c r="AU686" t="s">
        <v>10751</v>
      </c>
      <c r="AV686" t="s">
        <v>10751</v>
      </c>
      <c r="AW686" t="s">
        <v>10751</v>
      </c>
      <c r="AX686">
        <v>4</v>
      </c>
      <c r="AY686">
        <v>0.82299999999999995</v>
      </c>
      <c r="AZ686" t="s">
        <v>10751</v>
      </c>
      <c r="BA686" t="s">
        <v>10751</v>
      </c>
      <c r="BB686" t="s">
        <v>10751</v>
      </c>
      <c r="BC686" t="s">
        <v>10751</v>
      </c>
      <c r="BD686" t="s">
        <v>10751</v>
      </c>
    </row>
    <row r="687" spans="1:56">
      <c r="A687" t="s">
        <v>10750</v>
      </c>
      <c r="B687">
        <v>2250</v>
      </c>
      <c r="C687">
        <v>1976</v>
      </c>
      <c r="D687">
        <v>570</v>
      </c>
      <c r="E687">
        <v>4.6247999999999997E-2</v>
      </c>
      <c r="F687">
        <v>29.61824</v>
      </c>
      <c r="H687">
        <v>25.223600000000001</v>
      </c>
      <c r="I687">
        <f t="shared" si="17"/>
        <v>1.1665410528</v>
      </c>
      <c r="K687">
        <v>23.234400000000001</v>
      </c>
      <c r="L687">
        <v>28.17146</v>
      </c>
      <c r="M687">
        <v>352.32877000000002</v>
      </c>
      <c r="N687">
        <v>382.49324999999999</v>
      </c>
      <c r="O687">
        <v>315.46107000000001</v>
      </c>
      <c r="P687" t="s">
        <v>10751</v>
      </c>
      <c r="Q687">
        <v>90.757199999999997</v>
      </c>
      <c r="R687">
        <v>66.509699999999995</v>
      </c>
      <c r="S687" t="s">
        <v>10751</v>
      </c>
      <c r="T687">
        <v>0.73618600000000001</v>
      </c>
      <c r="U687">
        <v>2.9559999999999999E-2</v>
      </c>
      <c r="V687">
        <v>28.632079999999998</v>
      </c>
      <c r="W687">
        <v>0.375</v>
      </c>
      <c r="X687" t="s">
        <v>10751</v>
      </c>
      <c r="Y687">
        <v>0.625</v>
      </c>
      <c r="Z687">
        <v>0.72199999999999998</v>
      </c>
      <c r="AA687">
        <v>0.27800000000000002</v>
      </c>
      <c r="AB687" t="s">
        <v>10751</v>
      </c>
      <c r="AC687" t="s">
        <v>10751</v>
      </c>
      <c r="AD687" t="s">
        <v>10751</v>
      </c>
      <c r="AE687">
        <v>0.94299999999999995</v>
      </c>
      <c r="AF687" t="s">
        <v>10751</v>
      </c>
      <c r="AG687">
        <v>5.7000000000000002E-2</v>
      </c>
      <c r="AH687" t="s">
        <v>10751</v>
      </c>
      <c r="AI687" t="s">
        <v>10751</v>
      </c>
      <c r="AJ687" t="s">
        <v>10751</v>
      </c>
      <c r="AK687" t="s">
        <v>10751</v>
      </c>
      <c r="AL687" t="s">
        <v>10751</v>
      </c>
      <c r="AM687" t="s">
        <v>10751</v>
      </c>
      <c r="AN687" t="s">
        <v>10751</v>
      </c>
      <c r="AO687" t="s">
        <v>10751</v>
      </c>
      <c r="AP687">
        <v>1</v>
      </c>
      <c r="AQ687" t="s">
        <v>10751</v>
      </c>
      <c r="AR687" t="s">
        <v>10751</v>
      </c>
      <c r="AS687" t="s">
        <v>10751</v>
      </c>
      <c r="AT687" t="s">
        <v>10751</v>
      </c>
      <c r="AU687" t="s">
        <v>10751</v>
      </c>
      <c r="AV687">
        <v>3</v>
      </c>
      <c r="AW687" t="s">
        <v>10751</v>
      </c>
      <c r="AX687">
        <v>4</v>
      </c>
      <c r="AY687">
        <v>1</v>
      </c>
      <c r="AZ687" t="s">
        <v>10751</v>
      </c>
      <c r="BA687" t="s">
        <v>10751</v>
      </c>
      <c r="BB687" t="s">
        <v>10751</v>
      </c>
      <c r="BC687" t="s">
        <v>10751</v>
      </c>
      <c r="BD687" t="s">
        <v>10751</v>
      </c>
    </row>
    <row r="688" spans="1:56">
      <c r="A688" t="s">
        <v>10750</v>
      </c>
      <c r="B688">
        <v>2250</v>
      </c>
      <c r="C688">
        <v>1977</v>
      </c>
      <c r="D688">
        <v>851</v>
      </c>
      <c r="E688">
        <v>6.0284999999999998E-2</v>
      </c>
      <c r="F688">
        <v>32.071530000000003</v>
      </c>
      <c r="H688">
        <v>27.328440000000001</v>
      </c>
      <c r="I688">
        <f t="shared" si="17"/>
        <v>1.6474950053999999</v>
      </c>
      <c r="K688">
        <v>25.022860000000001</v>
      </c>
      <c r="L688">
        <v>30.796569999999999</v>
      </c>
      <c r="M688">
        <v>325.83810999999997</v>
      </c>
      <c r="N688">
        <v>355.84296999999998</v>
      </c>
      <c r="O688">
        <v>289.16550000000001</v>
      </c>
      <c r="P688" t="s">
        <v>10751</v>
      </c>
      <c r="Q688">
        <v>90.043300000000002</v>
      </c>
      <c r="R688">
        <v>68.215100000000007</v>
      </c>
      <c r="S688" t="s">
        <v>10751</v>
      </c>
      <c r="T688">
        <v>0.76181100000000002</v>
      </c>
      <c r="U688">
        <v>3.0318000000000001E-2</v>
      </c>
      <c r="V688">
        <v>31.317260000000001</v>
      </c>
      <c r="W688">
        <v>0.43</v>
      </c>
      <c r="X688" t="s">
        <v>10751</v>
      </c>
      <c r="Y688">
        <v>0.56999999999999995</v>
      </c>
      <c r="Z688">
        <v>0.78900000000000003</v>
      </c>
      <c r="AA688">
        <v>0.21099999999999999</v>
      </c>
      <c r="AB688" t="s">
        <v>10751</v>
      </c>
      <c r="AC688" t="s">
        <v>10751</v>
      </c>
      <c r="AD688" t="s">
        <v>10751</v>
      </c>
      <c r="AE688">
        <v>0.83699999999999997</v>
      </c>
      <c r="AF688" t="s">
        <v>10751</v>
      </c>
      <c r="AG688">
        <v>0.14399999999999999</v>
      </c>
      <c r="AH688" t="s">
        <v>10751</v>
      </c>
      <c r="AI688">
        <v>1.9E-2</v>
      </c>
      <c r="AJ688">
        <v>1.9E-2</v>
      </c>
      <c r="AK688" t="s">
        <v>10751</v>
      </c>
      <c r="AL688" t="s">
        <v>10751</v>
      </c>
      <c r="AM688" t="s">
        <v>10751</v>
      </c>
      <c r="AN688" t="s">
        <v>10751</v>
      </c>
      <c r="AO688" t="s">
        <v>10751</v>
      </c>
      <c r="AP688">
        <v>0.98099999999999998</v>
      </c>
      <c r="AQ688" t="s">
        <v>10751</v>
      </c>
      <c r="AR688" t="s">
        <v>10751</v>
      </c>
      <c r="AS688" t="s">
        <v>10751</v>
      </c>
      <c r="AT688" t="s">
        <v>10751</v>
      </c>
      <c r="AU688" t="s">
        <v>10751</v>
      </c>
      <c r="AV688" t="s">
        <v>10751</v>
      </c>
      <c r="AW688" t="s">
        <v>10751</v>
      </c>
      <c r="AX688">
        <v>4</v>
      </c>
      <c r="AY688" t="s">
        <v>10751</v>
      </c>
      <c r="AZ688" t="s">
        <v>10751</v>
      </c>
      <c r="BA688" t="s">
        <v>10751</v>
      </c>
      <c r="BB688" t="s">
        <v>10751</v>
      </c>
      <c r="BC688" t="s">
        <v>10751</v>
      </c>
      <c r="BD688" t="s">
        <v>10751</v>
      </c>
    </row>
    <row r="689" spans="1:56">
      <c r="A689" t="s">
        <v>10750</v>
      </c>
      <c r="B689">
        <v>2250</v>
      </c>
      <c r="C689">
        <v>1978</v>
      </c>
      <c r="D689">
        <v>887</v>
      </c>
      <c r="E689">
        <v>6.1364000000000002E-2</v>
      </c>
      <c r="F689">
        <v>31.900079999999999</v>
      </c>
      <c r="H689">
        <v>27.144549999999999</v>
      </c>
      <c r="I689">
        <f t="shared" si="17"/>
        <v>1.6656981661999999</v>
      </c>
      <c r="K689">
        <v>25.24596</v>
      </c>
      <c r="L689">
        <v>29.89209</v>
      </c>
      <c r="M689">
        <v>328.81128999999999</v>
      </c>
      <c r="N689">
        <v>353.5247</v>
      </c>
      <c r="O689">
        <v>298.60599999999999</v>
      </c>
      <c r="P689" t="s">
        <v>10751</v>
      </c>
      <c r="Q689">
        <v>88.7898</v>
      </c>
      <c r="R689">
        <v>66.952500000000001</v>
      </c>
      <c r="S689">
        <v>15.012700000000001</v>
      </c>
      <c r="T689">
        <v>0.75837900000000003</v>
      </c>
      <c r="U689">
        <v>2.9756999999999999E-2</v>
      </c>
      <c r="V689">
        <v>31.317049999999998</v>
      </c>
      <c r="W689">
        <v>0.41599999999999998</v>
      </c>
      <c r="X689" t="s">
        <v>10751</v>
      </c>
      <c r="Y689">
        <v>0.58399999999999996</v>
      </c>
      <c r="Z689">
        <v>0.77500000000000002</v>
      </c>
      <c r="AA689">
        <v>0.19400000000000001</v>
      </c>
      <c r="AB689">
        <v>3.1E-2</v>
      </c>
      <c r="AC689" t="s">
        <v>10751</v>
      </c>
      <c r="AD689" t="s">
        <v>10751</v>
      </c>
      <c r="AE689">
        <v>0.79200000000000004</v>
      </c>
      <c r="AF689" t="s">
        <v>10751</v>
      </c>
      <c r="AG689">
        <v>0.16700000000000001</v>
      </c>
      <c r="AH689" t="s">
        <v>10751</v>
      </c>
      <c r="AI689">
        <v>4.1000000000000002E-2</v>
      </c>
      <c r="AJ689">
        <v>4.1000000000000002E-2</v>
      </c>
      <c r="AK689" t="s">
        <v>10751</v>
      </c>
      <c r="AL689" t="s">
        <v>10751</v>
      </c>
      <c r="AM689" t="s">
        <v>10751</v>
      </c>
      <c r="AN689" t="s">
        <v>10751</v>
      </c>
      <c r="AO689" t="s">
        <v>10751</v>
      </c>
      <c r="AP689">
        <v>0.95899999999999996</v>
      </c>
      <c r="AQ689" t="s">
        <v>10751</v>
      </c>
      <c r="AR689" t="s">
        <v>10751</v>
      </c>
      <c r="AS689" t="s">
        <v>10751</v>
      </c>
      <c r="AT689" t="s">
        <v>10751</v>
      </c>
      <c r="AU689" t="s">
        <v>10751</v>
      </c>
      <c r="AV689">
        <v>4.0999999999999996</v>
      </c>
      <c r="AW689" t="s">
        <v>10751</v>
      </c>
      <c r="AX689">
        <v>4</v>
      </c>
      <c r="AY689">
        <v>0.63900000000000001</v>
      </c>
      <c r="AZ689">
        <v>0.36099999999999999</v>
      </c>
      <c r="BA689" t="s">
        <v>10751</v>
      </c>
      <c r="BB689" t="s">
        <v>10751</v>
      </c>
      <c r="BC689" t="s">
        <v>10751</v>
      </c>
      <c r="BD689" t="s">
        <v>10751</v>
      </c>
    </row>
    <row r="690" spans="1:56">
      <c r="A690" t="s">
        <v>10750</v>
      </c>
      <c r="B690">
        <v>2250</v>
      </c>
      <c r="C690">
        <v>1979</v>
      </c>
      <c r="D690">
        <v>699</v>
      </c>
      <c r="E690">
        <v>5.0328999999999999E-2</v>
      </c>
      <c r="F690">
        <v>31.378209999999999</v>
      </c>
      <c r="H690">
        <v>26.709990000000001</v>
      </c>
      <c r="I690">
        <f t="shared" si="17"/>
        <v>1.3442870867100001</v>
      </c>
      <c r="K690">
        <v>24.748190000000001</v>
      </c>
      <c r="L690">
        <v>29.575430000000001</v>
      </c>
      <c r="M690">
        <v>334.59005999999999</v>
      </c>
      <c r="N690">
        <v>361.05203999999998</v>
      </c>
      <c r="O690">
        <v>302.24763999999999</v>
      </c>
      <c r="P690" t="s">
        <v>10751</v>
      </c>
      <c r="Q690">
        <v>88.160200000000003</v>
      </c>
      <c r="R690">
        <v>65.521299999999997</v>
      </c>
      <c r="S690">
        <v>16.805700000000002</v>
      </c>
      <c r="T690">
        <v>0.74526800000000004</v>
      </c>
      <c r="U690">
        <v>2.9121000000000001E-2</v>
      </c>
      <c r="V690">
        <v>30.52758</v>
      </c>
      <c r="W690">
        <v>0.44800000000000001</v>
      </c>
      <c r="X690" t="s">
        <v>10751</v>
      </c>
      <c r="Y690">
        <v>0.55200000000000005</v>
      </c>
      <c r="Z690">
        <v>0.82499999999999996</v>
      </c>
      <c r="AA690">
        <v>0.13</v>
      </c>
      <c r="AB690">
        <v>0.01</v>
      </c>
      <c r="AC690" t="s">
        <v>10751</v>
      </c>
      <c r="AD690">
        <v>3.5000000000000003E-2</v>
      </c>
      <c r="AE690">
        <v>0.79</v>
      </c>
      <c r="AF690" t="s">
        <v>10751</v>
      </c>
      <c r="AG690">
        <v>0.156</v>
      </c>
      <c r="AH690" t="s">
        <v>10751</v>
      </c>
      <c r="AI690">
        <v>5.5E-2</v>
      </c>
      <c r="AJ690">
        <v>5.5E-2</v>
      </c>
      <c r="AK690" t="s">
        <v>10751</v>
      </c>
      <c r="AL690" t="s">
        <v>10751</v>
      </c>
      <c r="AM690" t="s">
        <v>10751</v>
      </c>
      <c r="AN690" t="s">
        <v>10751</v>
      </c>
      <c r="AO690" t="s">
        <v>10751</v>
      </c>
      <c r="AP690">
        <v>0.94499999999999995</v>
      </c>
      <c r="AQ690" t="s">
        <v>10751</v>
      </c>
      <c r="AR690" t="s">
        <v>10751</v>
      </c>
      <c r="AS690" t="s">
        <v>10751</v>
      </c>
      <c r="AT690" t="s">
        <v>10751</v>
      </c>
      <c r="AU690" t="s">
        <v>10751</v>
      </c>
      <c r="AV690">
        <v>4.0999999999999996</v>
      </c>
      <c r="AW690" t="s">
        <v>10751</v>
      </c>
      <c r="AX690">
        <v>4</v>
      </c>
      <c r="AY690">
        <v>0.78100000000000003</v>
      </c>
      <c r="AZ690">
        <v>0.219</v>
      </c>
      <c r="BA690" t="s">
        <v>10751</v>
      </c>
      <c r="BB690" t="s">
        <v>10751</v>
      </c>
      <c r="BC690" t="s">
        <v>10751</v>
      </c>
      <c r="BD690" t="s">
        <v>10751</v>
      </c>
    </row>
    <row r="691" spans="1:56">
      <c r="A691" t="s">
        <v>10750</v>
      </c>
      <c r="B691">
        <v>2250</v>
      </c>
      <c r="C691">
        <v>1980</v>
      </c>
      <c r="D691" s="7">
        <v>1162</v>
      </c>
      <c r="E691">
        <v>0.10280599999999999</v>
      </c>
      <c r="F691">
        <v>32.364409999999999</v>
      </c>
      <c r="H691">
        <v>27.544519999999999</v>
      </c>
      <c r="I691">
        <f t="shared" si="17"/>
        <v>2.8317419231199996</v>
      </c>
      <c r="K691">
        <v>25.597760000000001</v>
      </c>
      <c r="L691">
        <v>30.36722</v>
      </c>
      <c r="M691">
        <v>325.78313000000003</v>
      </c>
      <c r="N691">
        <v>350.49063000000001</v>
      </c>
      <c r="O691">
        <v>295.58506</v>
      </c>
      <c r="P691" t="s">
        <v>10751</v>
      </c>
      <c r="Q691">
        <v>92.411500000000004</v>
      </c>
      <c r="R691">
        <v>66.674000000000007</v>
      </c>
      <c r="S691">
        <v>16.941700000000001</v>
      </c>
      <c r="T691">
        <v>0.72156900000000002</v>
      </c>
      <c r="U691">
        <v>2.9633E-2</v>
      </c>
      <c r="V691">
        <v>31.57075</v>
      </c>
      <c r="W691">
        <v>0.57899999999999996</v>
      </c>
      <c r="X691" t="s">
        <v>10751</v>
      </c>
      <c r="Y691">
        <v>0.42099999999999999</v>
      </c>
      <c r="Z691">
        <v>0.76500000000000001</v>
      </c>
      <c r="AA691">
        <v>0.193</v>
      </c>
      <c r="AB691">
        <v>7.0000000000000001E-3</v>
      </c>
      <c r="AC691" t="s">
        <v>10751</v>
      </c>
      <c r="AD691">
        <v>3.4000000000000002E-2</v>
      </c>
      <c r="AE691">
        <v>0.75700000000000001</v>
      </c>
      <c r="AF691" t="s">
        <v>10751</v>
      </c>
      <c r="AG691">
        <v>0.14899999999999999</v>
      </c>
      <c r="AH691" t="s">
        <v>10751</v>
      </c>
      <c r="AI691">
        <v>9.2999999999999999E-2</v>
      </c>
      <c r="AJ691">
        <v>9.2999999999999999E-2</v>
      </c>
      <c r="AK691" t="s">
        <v>10751</v>
      </c>
      <c r="AL691" t="s">
        <v>10751</v>
      </c>
      <c r="AM691" t="s">
        <v>10751</v>
      </c>
      <c r="AN691" t="s">
        <v>10751</v>
      </c>
      <c r="AO691" t="s">
        <v>10751</v>
      </c>
      <c r="AP691">
        <v>0.90700000000000003</v>
      </c>
      <c r="AQ691" t="s">
        <v>10751</v>
      </c>
      <c r="AR691" t="s">
        <v>10751</v>
      </c>
      <c r="AS691" t="s">
        <v>10751</v>
      </c>
      <c r="AT691" t="s">
        <v>10751</v>
      </c>
      <c r="AU691" t="s">
        <v>10751</v>
      </c>
      <c r="AV691">
        <v>4.0999999999999996</v>
      </c>
      <c r="AW691" t="s">
        <v>10751</v>
      </c>
      <c r="AX691">
        <v>4</v>
      </c>
      <c r="AY691">
        <v>0.66800000000000004</v>
      </c>
      <c r="AZ691">
        <v>0.33200000000000002</v>
      </c>
      <c r="BA691" t="s">
        <v>10751</v>
      </c>
      <c r="BB691" t="s">
        <v>10751</v>
      </c>
      <c r="BC691" t="s">
        <v>10751</v>
      </c>
      <c r="BD691" t="s">
        <v>10751</v>
      </c>
    </row>
    <row r="692" spans="1:56">
      <c r="A692" t="s">
        <v>10750</v>
      </c>
      <c r="B692">
        <v>2250</v>
      </c>
      <c r="C692">
        <v>1981</v>
      </c>
      <c r="D692" s="7">
        <v>1191</v>
      </c>
      <c r="E692">
        <v>0.11282</v>
      </c>
      <c r="F692">
        <v>34.431289999999997</v>
      </c>
      <c r="H692">
        <v>29.304169999999999</v>
      </c>
      <c r="I692">
        <f t="shared" si="17"/>
        <v>3.3060964594</v>
      </c>
      <c r="K692">
        <v>27.19415</v>
      </c>
      <c r="L692">
        <v>32.374339999999997</v>
      </c>
      <c r="M692">
        <v>306.26828999999998</v>
      </c>
      <c r="N692">
        <v>330.06666000000001</v>
      </c>
      <c r="O692">
        <v>277.18137999999999</v>
      </c>
      <c r="P692" t="s">
        <v>10751</v>
      </c>
      <c r="Q692">
        <v>95.614400000000003</v>
      </c>
      <c r="R692">
        <v>67.838999999999999</v>
      </c>
      <c r="S692">
        <v>16.6112</v>
      </c>
      <c r="T692">
        <v>0.71004800000000001</v>
      </c>
      <c r="U692">
        <v>3.0151000000000001E-2</v>
      </c>
      <c r="V692">
        <v>33.462519999999998</v>
      </c>
      <c r="W692">
        <v>0.69799999999999995</v>
      </c>
      <c r="X692" t="s">
        <v>10751</v>
      </c>
      <c r="Y692">
        <v>0.30199999999999999</v>
      </c>
      <c r="Z692">
        <v>0.78400000000000003</v>
      </c>
      <c r="AA692">
        <v>0.123</v>
      </c>
      <c r="AB692">
        <v>0.05</v>
      </c>
      <c r="AC692" t="s">
        <v>10751</v>
      </c>
      <c r="AD692">
        <v>4.2999999999999997E-2</v>
      </c>
      <c r="AE692">
        <v>0.84299999999999997</v>
      </c>
      <c r="AF692" t="s">
        <v>10751</v>
      </c>
      <c r="AG692">
        <v>6.5000000000000002E-2</v>
      </c>
      <c r="AH692" t="s">
        <v>10751</v>
      </c>
      <c r="AI692">
        <v>9.1999999999999998E-2</v>
      </c>
      <c r="AJ692">
        <v>9.1999999999999998E-2</v>
      </c>
      <c r="AK692" t="s">
        <v>10751</v>
      </c>
      <c r="AL692" t="s">
        <v>10751</v>
      </c>
      <c r="AM692" t="s">
        <v>10751</v>
      </c>
      <c r="AN692" t="s">
        <v>10751</v>
      </c>
      <c r="AO692" t="s">
        <v>10751</v>
      </c>
      <c r="AP692">
        <v>0.90800000000000003</v>
      </c>
      <c r="AQ692" t="s">
        <v>10751</v>
      </c>
      <c r="AR692" t="s">
        <v>10751</v>
      </c>
      <c r="AS692" t="s">
        <v>10751</v>
      </c>
      <c r="AT692" t="s">
        <v>10751</v>
      </c>
      <c r="AU692" t="s">
        <v>10751</v>
      </c>
      <c r="AV692">
        <v>4.0999999999999996</v>
      </c>
      <c r="AW692" t="s">
        <v>10751</v>
      </c>
      <c r="AX692">
        <v>4</v>
      </c>
      <c r="AY692">
        <v>0.69299999999999995</v>
      </c>
      <c r="AZ692">
        <v>0.307</v>
      </c>
      <c r="BA692" t="s">
        <v>10751</v>
      </c>
      <c r="BB692" t="s">
        <v>10751</v>
      </c>
      <c r="BC692" t="s">
        <v>10751</v>
      </c>
      <c r="BD692" t="s">
        <v>10751</v>
      </c>
    </row>
    <row r="693" spans="1:56">
      <c r="A693" t="s">
        <v>10750</v>
      </c>
      <c r="B693">
        <v>2250</v>
      </c>
      <c r="C693">
        <v>1982</v>
      </c>
      <c r="D693">
        <v>884</v>
      </c>
      <c r="E693">
        <v>9.0842999999999993E-2</v>
      </c>
      <c r="F693">
        <v>35.578229999999998</v>
      </c>
      <c r="H693">
        <v>30.276430000000001</v>
      </c>
      <c r="I693">
        <f t="shared" si="17"/>
        <v>2.7504017304899997</v>
      </c>
      <c r="K693">
        <v>28.175000000000001</v>
      </c>
      <c r="L693">
        <v>33.313249999999996</v>
      </c>
      <c r="M693">
        <v>294.97741000000002</v>
      </c>
      <c r="N693">
        <v>316.95186000000001</v>
      </c>
      <c r="O693">
        <v>268.11975000000001</v>
      </c>
      <c r="P693" t="s">
        <v>10751</v>
      </c>
      <c r="Q693">
        <v>94.345100000000002</v>
      </c>
      <c r="R693">
        <v>66.217100000000002</v>
      </c>
      <c r="S693">
        <v>18.011299999999999</v>
      </c>
      <c r="T693">
        <v>0.70295300000000005</v>
      </c>
      <c r="U693">
        <v>2.9430000000000001E-2</v>
      </c>
      <c r="V693">
        <v>34.4557</v>
      </c>
      <c r="W693">
        <v>0.79800000000000004</v>
      </c>
      <c r="X693" t="s">
        <v>10751</v>
      </c>
      <c r="Y693">
        <v>0.20200000000000001</v>
      </c>
      <c r="Z693">
        <v>0.71599999999999997</v>
      </c>
      <c r="AA693">
        <v>0.183</v>
      </c>
      <c r="AB693">
        <v>6.8000000000000005E-2</v>
      </c>
      <c r="AC693" t="s">
        <v>10751</v>
      </c>
      <c r="AD693">
        <v>3.3000000000000002E-2</v>
      </c>
      <c r="AE693">
        <v>0.89600000000000002</v>
      </c>
      <c r="AF693" t="s">
        <v>10751</v>
      </c>
      <c r="AG693">
        <v>5.7000000000000002E-2</v>
      </c>
      <c r="AH693" t="s">
        <v>10751</v>
      </c>
      <c r="AI693">
        <v>4.7E-2</v>
      </c>
      <c r="AJ693">
        <v>4.7E-2</v>
      </c>
      <c r="AK693" t="s">
        <v>10751</v>
      </c>
      <c r="AL693" t="s">
        <v>10751</v>
      </c>
      <c r="AM693" t="s">
        <v>10751</v>
      </c>
      <c r="AN693" t="s">
        <v>10751</v>
      </c>
      <c r="AO693" t="s">
        <v>10751</v>
      </c>
      <c r="AP693">
        <v>0.95299999999999996</v>
      </c>
      <c r="AQ693" t="s">
        <v>10751</v>
      </c>
      <c r="AR693" t="s">
        <v>10751</v>
      </c>
      <c r="AS693" t="s">
        <v>10751</v>
      </c>
      <c r="AT693" t="s">
        <v>10751</v>
      </c>
      <c r="AU693" t="s">
        <v>10751</v>
      </c>
      <c r="AV693">
        <v>4.0999999999999996</v>
      </c>
      <c r="AW693" t="s">
        <v>10751</v>
      </c>
      <c r="AX693">
        <v>4</v>
      </c>
      <c r="AY693">
        <v>0.65400000000000003</v>
      </c>
      <c r="AZ693">
        <v>0.34599999999999997</v>
      </c>
      <c r="BA693" t="s">
        <v>10751</v>
      </c>
      <c r="BB693" t="s">
        <v>10751</v>
      </c>
      <c r="BC693" t="s">
        <v>10751</v>
      </c>
      <c r="BD693" t="s">
        <v>10751</v>
      </c>
    </row>
    <row r="694" spans="1:56">
      <c r="A694" t="s">
        <v>10750</v>
      </c>
      <c r="B694">
        <v>2250</v>
      </c>
      <c r="C694">
        <v>1983</v>
      </c>
      <c r="D694">
        <v>985</v>
      </c>
      <c r="E694">
        <v>9.5588999999999993E-2</v>
      </c>
      <c r="F694">
        <v>36.211860000000001</v>
      </c>
      <c r="H694">
        <v>30.82048</v>
      </c>
      <c r="I694">
        <f t="shared" si="17"/>
        <v>2.94609886272</v>
      </c>
      <c r="K694">
        <v>28.600429999999999</v>
      </c>
      <c r="L694">
        <v>34.050989999999999</v>
      </c>
      <c r="M694">
        <v>288.78645999999998</v>
      </c>
      <c r="N694">
        <v>311.19047</v>
      </c>
      <c r="O694">
        <v>261.40379000000001</v>
      </c>
      <c r="P694" t="s">
        <v>10751</v>
      </c>
      <c r="Q694">
        <v>94.578400000000002</v>
      </c>
      <c r="R694">
        <v>67.100399999999993</v>
      </c>
      <c r="S694">
        <v>16.358699999999999</v>
      </c>
      <c r="T694">
        <v>0.70863600000000004</v>
      </c>
      <c r="U694">
        <v>2.9822000000000001E-2</v>
      </c>
      <c r="V694">
        <v>35.051490000000001</v>
      </c>
      <c r="W694">
        <v>0.93200000000000005</v>
      </c>
      <c r="X694">
        <v>1.6E-2</v>
      </c>
      <c r="Y694">
        <v>5.1999999999999998E-2</v>
      </c>
      <c r="Z694">
        <v>0.70599999999999996</v>
      </c>
      <c r="AA694">
        <v>0.17100000000000001</v>
      </c>
      <c r="AB694">
        <v>0.10199999999999999</v>
      </c>
      <c r="AC694" t="s">
        <v>10751</v>
      </c>
      <c r="AD694">
        <v>0.02</v>
      </c>
      <c r="AE694">
        <v>0.78500000000000003</v>
      </c>
      <c r="AF694" t="s">
        <v>10751</v>
      </c>
      <c r="AG694">
        <v>0.08</v>
      </c>
      <c r="AH694">
        <v>0.121</v>
      </c>
      <c r="AI694">
        <v>1.4E-2</v>
      </c>
      <c r="AJ694">
        <v>1.4E-2</v>
      </c>
      <c r="AK694" t="s">
        <v>10751</v>
      </c>
      <c r="AL694" t="s">
        <v>10751</v>
      </c>
      <c r="AM694" t="s">
        <v>10751</v>
      </c>
      <c r="AN694" t="s">
        <v>10751</v>
      </c>
      <c r="AO694" t="s">
        <v>10751</v>
      </c>
      <c r="AP694">
        <v>0.98599999999999999</v>
      </c>
      <c r="AQ694" t="s">
        <v>10751</v>
      </c>
      <c r="AR694" t="s">
        <v>10751</v>
      </c>
      <c r="AS694" t="s">
        <v>10751</v>
      </c>
      <c r="AT694" t="s">
        <v>10751</v>
      </c>
      <c r="AU694" t="s">
        <v>10751</v>
      </c>
      <c r="AV694">
        <v>4.2</v>
      </c>
      <c r="AW694" t="s">
        <v>10751</v>
      </c>
      <c r="AX694">
        <v>4</v>
      </c>
      <c r="AY694">
        <v>0.51300000000000001</v>
      </c>
      <c r="AZ694">
        <v>0.48699999999999999</v>
      </c>
      <c r="BA694" t="s">
        <v>10751</v>
      </c>
      <c r="BB694" t="s">
        <v>10751</v>
      </c>
      <c r="BC694" t="s">
        <v>10751</v>
      </c>
      <c r="BD694" t="s">
        <v>10751</v>
      </c>
    </row>
    <row r="695" spans="1:56">
      <c r="A695" t="s">
        <v>10750</v>
      </c>
      <c r="B695">
        <v>2250</v>
      </c>
      <c r="C695">
        <v>1984</v>
      </c>
      <c r="D695">
        <v>899</v>
      </c>
      <c r="E695">
        <v>6.4158999999999994E-2</v>
      </c>
      <c r="F695">
        <v>37.06476</v>
      </c>
      <c r="H695">
        <v>31.54457</v>
      </c>
      <c r="I695">
        <f t="shared" si="17"/>
        <v>2.02386806663</v>
      </c>
      <c r="K695">
        <v>29.29787</v>
      </c>
      <c r="L695">
        <v>34.806870000000004</v>
      </c>
      <c r="M695">
        <v>282.48286999999999</v>
      </c>
      <c r="N695">
        <v>304.12941000000001</v>
      </c>
      <c r="O695">
        <v>256.02598999999998</v>
      </c>
      <c r="P695" t="s">
        <v>10751</v>
      </c>
      <c r="Q695">
        <v>94.43</v>
      </c>
      <c r="R695">
        <v>68.173699999999997</v>
      </c>
      <c r="S695">
        <v>16.135000000000002</v>
      </c>
      <c r="T695">
        <v>0.72114</v>
      </c>
      <c r="U695">
        <v>3.0299E-2</v>
      </c>
      <c r="V695">
        <v>36.007080000000002</v>
      </c>
      <c r="W695">
        <v>0.91100000000000003</v>
      </c>
      <c r="X695" t="s">
        <v>10751</v>
      </c>
      <c r="Y695">
        <v>8.8999999999999996E-2</v>
      </c>
      <c r="Z695">
        <v>0.71799999999999997</v>
      </c>
      <c r="AA695">
        <v>0.14699999999999999</v>
      </c>
      <c r="AB695">
        <v>0.13500000000000001</v>
      </c>
      <c r="AC695" t="s">
        <v>10751</v>
      </c>
      <c r="AD695">
        <v>0</v>
      </c>
      <c r="AE695">
        <v>0.74099999999999999</v>
      </c>
      <c r="AF695" t="s">
        <v>10751</v>
      </c>
      <c r="AG695">
        <v>6.8000000000000005E-2</v>
      </c>
      <c r="AH695">
        <v>0.16500000000000001</v>
      </c>
      <c r="AI695">
        <v>2.5999999999999999E-2</v>
      </c>
      <c r="AJ695">
        <v>2.5999999999999999E-2</v>
      </c>
      <c r="AK695" t="s">
        <v>10751</v>
      </c>
      <c r="AL695" t="s">
        <v>10751</v>
      </c>
      <c r="AM695" t="s">
        <v>10751</v>
      </c>
      <c r="AN695" t="s">
        <v>10751</v>
      </c>
      <c r="AO695" t="s">
        <v>10751</v>
      </c>
      <c r="AP695">
        <v>0.97399999999999998</v>
      </c>
      <c r="AQ695" t="s">
        <v>10751</v>
      </c>
      <c r="AR695" t="s">
        <v>10751</v>
      </c>
      <c r="AS695" t="s">
        <v>10751</v>
      </c>
      <c r="AT695" t="s">
        <v>10751</v>
      </c>
      <c r="AU695" t="s">
        <v>10751</v>
      </c>
      <c r="AV695">
        <v>4.0999999999999996</v>
      </c>
      <c r="AW695" t="s">
        <v>10751</v>
      </c>
      <c r="AX695">
        <v>4</v>
      </c>
      <c r="AY695">
        <v>0.57999999999999996</v>
      </c>
      <c r="AZ695">
        <v>0.42</v>
      </c>
      <c r="BA695" t="s">
        <v>10751</v>
      </c>
      <c r="BB695" t="s">
        <v>10751</v>
      </c>
      <c r="BC695" t="s">
        <v>10751</v>
      </c>
      <c r="BD695" t="s">
        <v>10751</v>
      </c>
    </row>
    <row r="696" spans="1:56">
      <c r="A696" t="s">
        <v>10750</v>
      </c>
      <c r="B696">
        <v>2250</v>
      </c>
      <c r="C696">
        <v>1985</v>
      </c>
      <c r="D696">
        <v>840</v>
      </c>
      <c r="E696">
        <v>5.8105999999999998E-2</v>
      </c>
      <c r="F696">
        <v>37.518900000000002</v>
      </c>
      <c r="H696">
        <v>31.913679999999999</v>
      </c>
      <c r="I696">
        <f t="shared" si="17"/>
        <v>1.8543762900799998</v>
      </c>
      <c r="K696">
        <v>29.84159</v>
      </c>
      <c r="L696">
        <v>34.873269999999998</v>
      </c>
      <c r="M696">
        <v>278.50283000000002</v>
      </c>
      <c r="N696">
        <v>297.84028000000001</v>
      </c>
      <c r="O696">
        <v>254.86816999999999</v>
      </c>
      <c r="P696" t="s">
        <v>10751</v>
      </c>
      <c r="Q696">
        <v>93.716499999999996</v>
      </c>
      <c r="R696">
        <v>70.126400000000004</v>
      </c>
      <c r="S696">
        <v>15.614800000000001</v>
      </c>
      <c r="T696">
        <v>0.74836899999999995</v>
      </c>
      <c r="U696">
        <v>3.1167E-2</v>
      </c>
      <c r="V696">
        <v>36.33408</v>
      </c>
      <c r="W696">
        <v>0.97099999999999997</v>
      </c>
      <c r="X696">
        <v>3.0000000000000001E-3</v>
      </c>
      <c r="Y696">
        <v>2.5000000000000001E-2</v>
      </c>
      <c r="Z696">
        <v>0.65300000000000002</v>
      </c>
      <c r="AA696">
        <v>0.13</v>
      </c>
      <c r="AB696">
        <v>0.216</v>
      </c>
      <c r="AC696" t="s">
        <v>10751</v>
      </c>
      <c r="AD696" t="s">
        <v>10751</v>
      </c>
      <c r="AE696">
        <v>0.89700000000000002</v>
      </c>
      <c r="AF696" t="s">
        <v>10751</v>
      </c>
      <c r="AG696">
        <v>1.6E-2</v>
      </c>
      <c r="AH696">
        <v>8.5999999999999993E-2</v>
      </c>
      <c r="AI696">
        <v>1E-3</v>
      </c>
      <c r="AJ696">
        <v>1E-3</v>
      </c>
      <c r="AK696" t="s">
        <v>10751</v>
      </c>
      <c r="AL696" t="s">
        <v>10751</v>
      </c>
      <c r="AM696" t="s">
        <v>10751</v>
      </c>
      <c r="AN696" t="s">
        <v>10751</v>
      </c>
      <c r="AO696" t="s">
        <v>10751</v>
      </c>
      <c r="AP696">
        <v>0.999</v>
      </c>
      <c r="AQ696" t="s">
        <v>10751</v>
      </c>
      <c r="AR696" t="s">
        <v>10751</v>
      </c>
      <c r="AS696" t="s">
        <v>10751</v>
      </c>
      <c r="AT696" t="s">
        <v>10751</v>
      </c>
      <c r="AU696" t="s">
        <v>10751</v>
      </c>
      <c r="AV696">
        <v>4.0999999999999996</v>
      </c>
      <c r="AW696" t="s">
        <v>10751</v>
      </c>
      <c r="AX696">
        <v>4</v>
      </c>
      <c r="AY696">
        <v>0.54900000000000004</v>
      </c>
      <c r="AZ696">
        <v>0.45100000000000001</v>
      </c>
      <c r="BA696" t="s">
        <v>10751</v>
      </c>
      <c r="BB696" t="s">
        <v>10751</v>
      </c>
      <c r="BC696" t="s">
        <v>10751</v>
      </c>
      <c r="BD696" t="s">
        <v>10751</v>
      </c>
    </row>
    <row r="697" spans="1:56">
      <c r="A697" t="s">
        <v>10750</v>
      </c>
      <c r="B697">
        <v>2250</v>
      </c>
      <c r="C697">
        <v>1986</v>
      </c>
      <c r="D697">
        <v>745</v>
      </c>
      <c r="E697">
        <v>4.8493000000000001E-2</v>
      </c>
      <c r="F697">
        <v>38.466050000000003</v>
      </c>
      <c r="H697">
        <v>32.537799999999997</v>
      </c>
      <c r="I697">
        <f t="shared" si="17"/>
        <v>1.5778555353999999</v>
      </c>
      <c r="K697">
        <v>30.580749999999998</v>
      </c>
      <c r="L697">
        <v>35.212719999999997</v>
      </c>
      <c r="M697">
        <v>273.13988000000001</v>
      </c>
      <c r="N697">
        <v>290.61961000000002</v>
      </c>
      <c r="O697">
        <v>252.39113</v>
      </c>
      <c r="P697" t="s">
        <v>10751</v>
      </c>
      <c r="Q697">
        <v>92.810500000000005</v>
      </c>
      <c r="R697">
        <v>68.336299999999994</v>
      </c>
      <c r="S697">
        <v>15.2158</v>
      </c>
      <c r="T697">
        <v>0.73663199999999995</v>
      </c>
      <c r="U697">
        <v>3.0372E-2</v>
      </c>
      <c r="V697">
        <v>37.026629999999997</v>
      </c>
      <c r="W697">
        <v>0.96299999999999997</v>
      </c>
      <c r="X697" t="s">
        <v>10751</v>
      </c>
      <c r="Y697">
        <v>3.6999999999999998E-2</v>
      </c>
      <c r="Z697">
        <v>0.65500000000000003</v>
      </c>
      <c r="AA697">
        <v>0.14499999999999999</v>
      </c>
      <c r="AB697">
        <v>0.20100000000000001</v>
      </c>
      <c r="AC697" t="s">
        <v>10751</v>
      </c>
      <c r="AD697" t="s">
        <v>10751</v>
      </c>
      <c r="AE697">
        <v>0.85899999999999999</v>
      </c>
      <c r="AF697" t="s">
        <v>10751</v>
      </c>
      <c r="AG697">
        <v>7.6999999999999999E-2</v>
      </c>
      <c r="AH697">
        <v>6.3E-2</v>
      </c>
      <c r="AI697">
        <v>0</v>
      </c>
      <c r="AJ697">
        <v>0</v>
      </c>
      <c r="AK697" t="s">
        <v>10751</v>
      </c>
      <c r="AL697" t="s">
        <v>10751</v>
      </c>
      <c r="AM697" t="s">
        <v>10751</v>
      </c>
      <c r="AN697" t="s">
        <v>10751</v>
      </c>
      <c r="AO697" t="s">
        <v>10751</v>
      </c>
      <c r="AP697">
        <v>1</v>
      </c>
      <c r="AQ697" t="s">
        <v>10751</v>
      </c>
      <c r="AR697" t="s">
        <v>10751</v>
      </c>
      <c r="AS697" t="s">
        <v>10751</v>
      </c>
      <c r="AT697">
        <v>5.6000000000000001E-2</v>
      </c>
      <c r="AU697" t="s">
        <v>10751</v>
      </c>
      <c r="AV697">
        <v>4.2</v>
      </c>
      <c r="AW697" t="s">
        <v>10751</v>
      </c>
      <c r="AX697">
        <v>4</v>
      </c>
      <c r="AY697">
        <v>0.52</v>
      </c>
      <c r="AZ697">
        <v>0.48</v>
      </c>
      <c r="BA697" t="s">
        <v>10751</v>
      </c>
      <c r="BB697" t="s">
        <v>10751</v>
      </c>
      <c r="BC697" t="s">
        <v>10751</v>
      </c>
      <c r="BD697" t="s">
        <v>10751</v>
      </c>
    </row>
    <row r="698" spans="1:56">
      <c r="A698" t="s">
        <v>10750</v>
      </c>
      <c r="B698">
        <v>2250</v>
      </c>
      <c r="C698">
        <v>1987</v>
      </c>
      <c r="D698">
        <v>461</v>
      </c>
      <c r="E698">
        <v>3.1008999999999998E-2</v>
      </c>
      <c r="F698">
        <v>38.990600000000001</v>
      </c>
      <c r="H698">
        <v>32.799190000000003</v>
      </c>
      <c r="I698">
        <f t="shared" si="17"/>
        <v>1.0170700827100001</v>
      </c>
      <c r="K698">
        <v>30.898579999999999</v>
      </c>
      <c r="L698">
        <v>35.301070000000003</v>
      </c>
      <c r="M698">
        <v>270.95182</v>
      </c>
      <c r="N698">
        <v>287.61840999999998</v>
      </c>
      <c r="O698">
        <v>251.74870999999999</v>
      </c>
      <c r="P698" t="s">
        <v>10751</v>
      </c>
      <c r="Q698">
        <v>90.542599999999993</v>
      </c>
      <c r="R698">
        <v>69.293700000000001</v>
      </c>
      <c r="S698">
        <v>15.295500000000001</v>
      </c>
      <c r="T698">
        <v>0.76564100000000002</v>
      </c>
      <c r="U698">
        <v>3.0797000000000001E-2</v>
      </c>
      <c r="V698">
        <v>37.1877</v>
      </c>
      <c r="W698">
        <v>0.96299999999999997</v>
      </c>
      <c r="X698" t="s">
        <v>10751</v>
      </c>
      <c r="Y698">
        <v>3.6999999999999998E-2</v>
      </c>
      <c r="Z698">
        <v>0.70499999999999996</v>
      </c>
      <c r="AA698">
        <v>0.153</v>
      </c>
      <c r="AB698">
        <v>0.14099999999999999</v>
      </c>
      <c r="AC698" t="s">
        <v>10751</v>
      </c>
      <c r="AD698" t="s">
        <v>10751</v>
      </c>
      <c r="AE698">
        <v>0.86799999999999999</v>
      </c>
      <c r="AF698" t="s">
        <v>10751</v>
      </c>
      <c r="AG698">
        <v>9.9000000000000005E-2</v>
      </c>
      <c r="AH698">
        <v>3.4000000000000002E-2</v>
      </c>
      <c r="AI698" t="s">
        <v>10751</v>
      </c>
      <c r="AJ698" t="s">
        <v>10751</v>
      </c>
      <c r="AK698" t="s">
        <v>10751</v>
      </c>
      <c r="AL698" t="s">
        <v>10751</v>
      </c>
      <c r="AM698" t="s">
        <v>10751</v>
      </c>
      <c r="AN698" t="s">
        <v>10751</v>
      </c>
      <c r="AO698" t="s">
        <v>10751</v>
      </c>
      <c r="AP698">
        <v>1</v>
      </c>
      <c r="AQ698" t="s">
        <v>10751</v>
      </c>
      <c r="AR698" t="s">
        <v>10751</v>
      </c>
      <c r="AS698" t="s">
        <v>10751</v>
      </c>
      <c r="AT698">
        <v>0.495</v>
      </c>
      <c r="AU698" t="s">
        <v>10751</v>
      </c>
      <c r="AV698">
        <v>4.2</v>
      </c>
      <c r="AW698" t="s">
        <v>10751</v>
      </c>
      <c r="AX698">
        <v>4</v>
      </c>
      <c r="AY698">
        <v>0.52</v>
      </c>
      <c r="AZ698">
        <v>0.48</v>
      </c>
      <c r="BA698" t="s">
        <v>10751</v>
      </c>
      <c r="BB698" t="s">
        <v>10751</v>
      </c>
      <c r="BC698" t="s">
        <v>10751</v>
      </c>
      <c r="BD698" t="s">
        <v>10751</v>
      </c>
    </row>
    <row r="699" spans="1:56">
      <c r="A699" t="s">
        <v>10750</v>
      </c>
      <c r="B699">
        <v>2250</v>
      </c>
      <c r="C699">
        <v>1988</v>
      </c>
      <c r="D699">
        <v>401</v>
      </c>
      <c r="E699">
        <v>2.6196000000000001E-2</v>
      </c>
      <c r="F699">
        <v>38.934530000000002</v>
      </c>
      <c r="H699">
        <v>32.58737</v>
      </c>
      <c r="I699">
        <f t="shared" si="17"/>
        <v>0.85365874452000001</v>
      </c>
      <c r="K699">
        <v>30.616430000000001</v>
      </c>
      <c r="L699">
        <v>35.120150000000002</v>
      </c>
      <c r="M699">
        <v>272.71305000000001</v>
      </c>
      <c r="N699">
        <v>290.26898</v>
      </c>
      <c r="O699">
        <v>253.04561000000001</v>
      </c>
      <c r="P699" t="s">
        <v>10751</v>
      </c>
      <c r="Q699">
        <v>90.477999999999994</v>
      </c>
      <c r="R699">
        <v>73.17</v>
      </c>
      <c r="S699">
        <v>14.901199999999999</v>
      </c>
      <c r="T699">
        <v>0.80799200000000004</v>
      </c>
      <c r="U699">
        <v>3.252E-2</v>
      </c>
      <c r="V699">
        <v>36.961959999999998</v>
      </c>
      <c r="W699">
        <v>1</v>
      </c>
      <c r="X699" t="s">
        <v>10751</v>
      </c>
      <c r="Y699" t="s">
        <v>10751</v>
      </c>
      <c r="Z699">
        <v>0.69899999999999995</v>
      </c>
      <c r="AA699">
        <v>0.121</v>
      </c>
      <c r="AB699">
        <v>0.18</v>
      </c>
      <c r="AC699" t="s">
        <v>10751</v>
      </c>
      <c r="AD699" t="s">
        <v>10751</v>
      </c>
      <c r="AE699">
        <v>0.625</v>
      </c>
      <c r="AF699" t="s">
        <v>10751</v>
      </c>
      <c r="AG699">
        <v>9.4E-2</v>
      </c>
      <c r="AH699">
        <v>0.28100000000000003</v>
      </c>
      <c r="AI699" t="s">
        <v>10751</v>
      </c>
      <c r="AJ699" t="s">
        <v>10751</v>
      </c>
      <c r="AK699" t="s">
        <v>10751</v>
      </c>
      <c r="AL699" t="s">
        <v>10751</v>
      </c>
      <c r="AM699" t="s">
        <v>10751</v>
      </c>
      <c r="AN699" t="s">
        <v>10751</v>
      </c>
      <c r="AO699" t="s">
        <v>10751</v>
      </c>
      <c r="AP699">
        <v>1</v>
      </c>
      <c r="AQ699" t="s">
        <v>10751</v>
      </c>
      <c r="AR699" t="s">
        <v>10751</v>
      </c>
      <c r="AS699" t="s">
        <v>10751</v>
      </c>
      <c r="AT699">
        <v>0.48399999999999999</v>
      </c>
      <c r="AU699" t="s">
        <v>10751</v>
      </c>
      <c r="AV699">
        <v>4.0999999999999996</v>
      </c>
      <c r="AW699" t="s">
        <v>10751</v>
      </c>
      <c r="AX699">
        <v>4</v>
      </c>
      <c r="AY699">
        <v>0.60899999999999999</v>
      </c>
      <c r="AZ699">
        <v>0.39100000000000001</v>
      </c>
      <c r="BA699" t="s">
        <v>10751</v>
      </c>
      <c r="BB699" t="s">
        <v>10751</v>
      </c>
      <c r="BC699" t="s">
        <v>10751</v>
      </c>
      <c r="BD699" t="s">
        <v>10751</v>
      </c>
    </row>
    <row r="700" spans="1:56">
      <c r="A700" t="s">
        <v>10750</v>
      </c>
      <c r="B700">
        <v>2250</v>
      </c>
      <c r="C700">
        <v>1989</v>
      </c>
      <c r="D700">
        <v>280</v>
      </c>
      <c r="E700">
        <v>1.9348000000000001E-2</v>
      </c>
      <c r="F700">
        <v>38.742600000000003</v>
      </c>
      <c r="H700">
        <v>32.263640000000002</v>
      </c>
      <c r="I700">
        <f t="shared" si="17"/>
        <v>0.6242369067200001</v>
      </c>
      <c r="K700">
        <v>30.245090000000001</v>
      </c>
      <c r="L700">
        <v>34.794759999999997</v>
      </c>
      <c r="M700">
        <v>275.44934999999998</v>
      </c>
      <c r="N700">
        <v>293.83276999999998</v>
      </c>
      <c r="O700">
        <v>255.41200000000001</v>
      </c>
      <c r="P700" t="s">
        <v>10751</v>
      </c>
      <c r="Q700">
        <v>89.218500000000006</v>
      </c>
      <c r="R700">
        <v>77.996700000000004</v>
      </c>
      <c r="S700">
        <v>13.776</v>
      </c>
      <c r="T700">
        <v>0.87592400000000004</v>
      </c>
      <c r="U700">
        <v>3.4665000000000001E-2</v>
      </c>
      <c r="V700">
        <v>36.5946</v>
      </c>
      <c r="W700">
        <v>1</v>
      </c>
      <c r="X700" t="s">
        <v>10751</v>
      </c>
      <c r="Y700" t="s">
        <v>10751</v>
      </c>
      <c r="Z700">
        <v>0.63500000000000001</v>
      </c>
      <c r="AA700">
        <v>0.17</v>
      </c>
      <c r="AB700">
        <v>0.15</v>
      </c>
      <c r="AC700" t="s">
        <v>10751</v>
      </c>
      <c r="AD700" t="s">
        <v>10751</v>
      </c>
      <c r="AE700">
        <v>0.66900000000000004</v>
      </c>
      <c r="AF700" t="s">
        <v>10751</v>
      </c>
      <c r="AG700">
        <v>5.0999999999999997E-2</v>
      </c>
      <c r="AH700">
        <v>0.28000000000000003</v>
      </c>
      <c r="AI700" t="s">
        <v>10751</v>
      </c>
      <c r="AJ700" t="s">
        <v>10751</v>
      </c>
      <c r="AK700" t="s">
        <v>10751</v>
      </c>
      <c r="AL700" t="s">
        <v>10751</v>
      </c>
      <c r="AM700" t="s">
        <v>10751</v>
      </c>
      <c r="AN700" t="s">
        <v>10751</v>
      </c>
      <c r="AO700" t="s">
        <v>10751</v>
      </c>
      <c r="AP700">
        <v>1</v>
      </c>
      <c r="AQ700" t="s">
        <v>10751</v>
      </c>
      <c r="AR700" t="s">
        <v>10751</v>
      </c>
      <c r="AS700" t="s">
        <v>10751</v>
      </c>
      <c r="AT700">
        <v>0.63500000000000001</v>
      </c>
      <c r="AU700" t="s">
        <v>10751</v>
      </c>
      <c r="AV700">
        <v>4.0999999999999996</v>
      </c>
      <c r="AW700">
        <v>4.4999999999999998E-2</v>
      </c>
      <c r="AX700">
        <v>3.9</v>
      </c>
      <c r="AY700">
        <v>0.54900000000000004</v>
      </c>
      <c r="AZ700">
        <v>0.40600000000000003</v>
      </c>
      <c r="BA700" t="s">
        <v>10751</v>
      </c>
      <c r="BB700" t="s">
        <v>10751</v>
      </c>
      <c r="BC700" t="s">
        <v>10751</v>
      </c>
      <c r="BD700" t="s">
        <v>10751</v>
      </c>
    </row>
    <row r="701" spans="1:56">
      <c r="A701" t="s">
        <v>10750</v>
      </c>
      <c r="B701">
        <v>2250</v>
      </c>
      <c r="C701">
        <v>1990</v>
      </c>
      <c r="D701">
        <v>97</v>
      </c>
      <c r="E701">
        <v>7.7000000000000002E-3</v>
      </c>
      <c r="F701">
        <v>39.589210000000001</v>
      </c>
      <c r="H701">
        <v>32.752929999999999</v>
      </c>
      <c r="I701">
        <f t="shared" si="17"/>
        <v>0.25219756100000001</v>
      </c>
      <c r="K701">
        <v>30.892980000000001</v>
      </c>
      <c r="L701">
        <v>34.975540000000002</v>
      </c>
      <c r="M701">
        <v>271.33451000000002</v>
      </c>
      <c r="N701">
        <v>287.67052999999999</v>
      </c>
      <c r="O701">
        <v>254.09187</v>
      </c>
      <c r="P701" t="s">
        <v>10751</v>
      </c>
      <c r="Q701">
        <v>86.104200000000006</v>
      </c>
      <c r="R701">
        <v>76.693700000000007</v>
      </c>
      <c r="S701">
        <v>13.147500000000001</v>
      </c>
      <c r="T701">
        <v>0.89138200000000001</v>
      </c>
      <c r="U701">
        <v>3.4085999999999998E-2</v>
      </c>
      <c r="V701">
        <v>37.330959999999997</v>
      </c>
      <c r="W701">
        <v>0.95399999999999996</v>
      </c>
      <c r="X701">
        <v>4.5999999999999999E-2</v>
      </c>
      <c r="Y701" t="s">
        <v>10751</v>
      </c>
      <c r="Z701">
        <v>0.70299999999999996</v>
      </c>
      <c r="AA701">
        <v>0.23599999999999999</v>
      </c>
      <c r="AB701">
        <v>3.5999999999999997E-2</v>
      </c>
      <c r="AC701" t="s">
        <v>10751</v>
      </c>
      <c r="AD701" t="s">
        <v>10751</v>
      </c>
      <c r="AE701">
        <v>0.40400000000000003</v>
      </c>
      <c r="AF701" t="s">
        <v>10751</v>
      </c>
      <c r="AG701">
        <v>0.39400000000000002</v>
      </c>
      <c r="AH701">
        <v>0.20300000000000001</v>
      </c>
      <c r="AI701" t="s">
        <v>10751</v>
      </c>
      <c r="AJ701" t="s">
        <v>10751</v>
      </c>
      <c r="AK701" t="s">
        <v>10751</v>
      </c>
      <c r="AL701" t="s">
        <v>10751</v>
      </c>
      <c r="AM701" t="s">
        <v>10751</v>
      </c>
      <c r="AN701" t="s">
        <v>10751</v>
      </c>
      <c r="AO701" t="s">
        <v>10751</v>
      </c>
      <c r="AP701">
        <v>1</v>
      </c>
      <c r="AQ701" t="s">
        <v>10751</v>
      </c>
      <c r="AR701" t="s">
        <v>10751</v>
      </c>
      <c r="AS701" t="s">
        <v>10751</v>
      </c>
      <c r="AT701">
        <v>0.66300000000000003</v>
      </c>
      <c r="AU701" t="s">
        <v>10751</v>
      </c>
      <c r="AV701">
        <v>4.0999999999999996</v>
      </c>
      <c r="AW701">
        <v>2.5000000000000001E-2</v>
      </c>
      <c r="AX701">
        <v>3.9</v>
      </c>
      <c r="AY701">
        <v>0.60699999999999998</v>
      </c>
      <c r="AZ701">
        <v>0.36899999999999999</v>
      </c>
      <c r="BA701" t="s">
        <v>10751</v>
      </c>
      <c r="BB701" t="s">
        <v>10751</v>
      </c>
      <c r="BC701" t="s">
        <v>10751</v>
      </c>
      <c r="BD701" t="s">
        <v>10751</v>
      </c>
    </row>
    <row r="702" spans="1:56">
      <c r="A702" t="s">
        <v>10750</v>
      </c>
      <c r="B702">
        <v>2250</v>
      </c>
      <c r="C702">
        <v>1991</v>
      </c>
      <c r="D702">
        <v>129</v>
      </c>
      <c r="E702">
        <v>1.025E-2</v>
      </c>
      <c r="F702">
        <v>38.052230000000002</v>
      </c>
      <c r="H702">
        <v>31.372969999999999</v>
      </c>
      <c r="I702">
        <f t="shared" si="17"/>
        <v>0.32157294250000001</v>
      </c>
      <c r="K702">
        <v>29.295470000000002</v>
      </c>
      <c r="L702">
        <v>33.854770000000002</v>
      </c>
      <c r="M702">
        <v>283.26929000000001</v>
      </c>
      <c r="N702">
        <v>303.35753</v>
      </c>
      <c r="O702">
        <v>262.50362999999999</v>
      </c>
      <c r="P702" t="s">
        <v>10751</v>
      </c>
      <c r="Q702">
        <v>88.049899999999994</v>
      </c>
      <c r="R702">
        <v>81.043199999999999</v>
      </c>
      <c r="S702">
        <v>12.722899999999999</v>
      </c>
      <c r="T702">
        <v>0.92089299999999996</v>
      </c>
      <c r="U702">
        <v>3.6019000000000002E-2</v>
      </c>
      <c r="V702">
        <v>35.979489999999998</v>
      </c>
      <c r="W702">
        <v>0.95699999999999996</v>
      </c>
      <c r="X702">
        <v>4.2999999999999997E-2</v>
      </c>
      <c r="Y702" t="s">
        <v>10751</v>
      </c>
      <c r="Z702">
        <v>0.69599999999999995</v>
      </c>
      <c r="AA702">
        <v>5.7000000000000002E-2</v>
      </c>
      <c r="AB702">
        <v>0.223</v>
      </c>
      <c r="AC702" t="s">
        <v>10751</v>
      </c>
      <c r="AD702" t="s">
        <v>10751</v>
      </c>
      <c r="AE702">
        <v>8.9999999999999993E-3</v>
      </c>
      <c r="AF702" t="s">
        <v>10751</v>
      </c>
      <c r="AG702">
        <v>0.80300000000000005</v>
      </c>
      <c r="AH702">
        <v>0.188</v>
      </c>
      <c r="AI702" t="s">
        <v>10751</v>
      </c>
      <c r="AJ702" t="s">
        <v>10751</v>
      </c>
      <c r="AK702" t="s">
        <v>10751</v>
      </c>
      <c r="AL702" t="s">
        <v>10751</v>
      </c>
      <c r="AM702" t="s">
        <v>10751</v>
      </c>
      <c r="AN702" t="s">
        <v>10751</v>
      </c>
      <c r="AO702" t="s">
        <v>10751</v>
      </c>
      <c r="AP702">
        <v>1</v>
      </c>
      <c r="AQ702" t="s">
        <v>10751</v>
      </c>
      <c r="AR702" t="s">
        <v>10751</v>
      </c>
      <c r="AS702" t="s">
        <v>10751</v>
      </c>
      <c r="AT702">
        <v>0.86899999999999999</v>
      </c>
      <c r="AU702" t="s">
        <v>10751</v>
      </c>
      <c r="AV702">
        <v>4.0999999999999996</v>
      </c>
      <c r="AW702">
        <v>2.4E-2</v>
      </c>
      <c r="AX702">
        <v>3.9</v>
      </c>
      <c r="AY702">
        <v>0.64100000000000001</v>
      </c>
      <c r="AZ702">
        <v>0.33600000000000002</v>
      </c>
      <c r="BA702" t="s">
        <v>10751</v>
      </c>
      <c r="BB702" t="s">
        <v>10751</v>
      </c>
      <c r="BC702" t="s">
        <v>10751</v>
      </c>
      <c r="BD702" t="s">
        <v>10751</v>
      </c>
    </row>
    <row r="703" spans="1:56">
      <c r="A703" t="s">
        <v>10750</v>
      </c>
      <c r="B703">
        <v>2250</v>
      </c>
      <c r="C703">
        <v>1992</v>
      </c>
      <c r="D703">
        <v>146</v>
      </c>
      <c r="E703">
        <v>1.1995E-2</v>
      </c>
      <c r="F703">
        <v>39.670929999999998</v>
      </c>
      <c r="H703">
        <v>32.542879999999997</v>
      </c>
      <c r="I703">
        <f t="shared" si="17"/>
        <v>0.39035184559999997</v>
      </c>
      <c r="K703">
        <v>30.128240000000002</v>
      </c>
      <c r="L703">
        <v>35.410809999999998</v>
      </c>
      <c r="M703">
        <v>273.08582000000001</v>
      </c>
      <c r="N703">
        <v>294.97244000000001</v>
      </c>
      <c r="O703">
        <v>250.96856</v>
      </c>
      <c r="P703" t="s">
        <v>10751</v>
      </c>
      <c r="Q703">
        <v>88.747399999999999</v>
      </c>
      <c r="R703">
        <v>82.016999999999996</v>
      </c>
      <c r="S703">
        <v>12.2355</v>
      </c>
      <c r="T703">
        <v>0.92374100000000003</v>
      </c>
      <c r="U703">
        <v>3.6451999999999998E-2</v>
      </c>
      <c r="V703">
        <v>37.545110000000001</v>
      </c>
      <c r="W703">
        <v>0.998</v>
      </c>
      <c r="X703">
        <v>2E-3</v>
      </c>
      <c r="Y703" t="s">
        <v>10751</v>
      </c>
      <c r="Z703">
        <v>0.8</v>
      </c>
      <c r="AA703">
        <v>7.2999999999999995E-2</v>
      </c>
      <c r="AB703">
        <v>0.125</v>
      </c>
      <c r="AC703" t="s">
        <v>10751</v>
      </c>
      <c r="AD703" t="s">
        <v>10751</v>
      </c>
      <c r="AE703">
        <v>2E-3</v>
      </c>
      <c r="AF703" t="s">
        <v>10751</v>
      </c>
      <c r="AG703">
        <v>0.97799999999999998</v>
      </c>
      <c r="AH703">
        <v>0.02</v>
      </c>
      <c r="AI703" t="s">
        <v>10751</v>
      </c>
      <c r="AJ703" t="s">
        <v>10751</v>
      </c>
      <c r="AK703" t="s">
        <v>10751</v>
      </c>
      <c r="AL703" t="s">
        <v>10751</v>
      </c>
      <c r="AM703" t="s">
        <v>10751</v>
      </c>
      <c r="AN703" t="s">
        <v>10751</v>
      </c>
      <c r="AO703" t="s">
        <v>10751</v>
      </c>
      <c r="AP703">
        <v>1</v>
      </c>
      <c r="AQ703" t="s">
        <v>10751</v>
      </c>
      <c r="AR703" t="s">
        <v>10751</v>
      </c>
      <c r="AS703" t="s">
        <v>10751</v>
      </c>
      <c r="AT703">
        <v>0.77900000000000003</v>
      </c>
      <c r="AU703" t="s">
        <v>10751</v>
      </c>
      <c r="AV703">
        <v>4.2</v>
      </c>
      <c r="AW703">
        <v>2E-3</v>
      </c>
      <c r="AX703">
        <v>4</v>
      </c>
      <c r="AY703">
        <v>0.56200000000000006</v>
      </c>
      <c r="AZ703">
        <v>0.437</v>
      </c>
      <c r="BA703" t="s">
        <v>10751</v>
      </c>
      <c r="BB703" t="s">
        <v>10751</v>
      </c>
      <c r="BC703" t="s">
        <v>10751</v>
      </c>
      <c r="BD703" t="s">
        <v>10751</v>
      </c>
    </row>
    <row r="704" spans="1:56">
      <c r="A704" t="s">
        <v>10750</v>
      </c>
      <c r="B704">
        <v>2250</v>
      </c>
      <c r="C704">
        <v>1993</v>
      </c>
      <c r="D704">
        <v>136</v>
      </c>
      <c r="E704">
        <v>1.0326E-2</v>
      </c>
      <c r="F704">
        <v>38.659089999999999</v>
      </c>
      <c r="H704">
        <v>31.56054</v>
      </c>
      <c r="I704">
        <f t="shared" si="17"/>
        <v>0.32589413604</v>
      </c>
      <c r="K704">
        <v>29.20515</v>
      </c>
      <c r="L704">
        <v>34.284469999999999</v>
      </c>
      <c r="M704">
        <v>281.58578</v>
      </c>
      <c r="N704">
        <v>304.29565000000002</v>
      </c>
      <c r="O704">
        <v>259.21357</v>
      </c>
      <c r="P704" t="s">
        <v>10751</v>
      </c>
      <c r="Q704">
        <v>88.311099999999996</v>
      </c>
      <c r="R704">
        <v>81.404600000000002</v>
      </c>
      <c r="S704">
        <v>11.6066</v>
      </c>
      <c r="T704">
        <v>0.92088199999999998</v>
      </c>
      <c r="U704">
        <v>3.6179999999999997E-2</v>
      </c>
      <c r="V704">
        <v>36.055219999999998</v>
      </c>
      <c r="W704">
        <v>0.98599999999999999</v>
      </c>
      <c r="X704">
        <v>1.4E-2</v>
      </c>
      <c r="Y704" t="s">
        <v>10751</v>
      </c>
      <c r="Z704">
        <v>0.76</v>
      </c>
      <c r="AA704">
        <v>0.10199999999999999</v>
      </c>
      <c r="AB704">
        <v>0.13300000000000001</v>
      </c>
      <c r="AC704" t="s">
        <v>10751</v>
      </c>
      <c r="AD704" t="s">
        <v>10751</v>
      </c>
      <c r="AE704" t="s">
        <v>10751</v>
      </c>
      <c r="AF704" t="s">
        <v>10751</v>
      </c>
      <c r="AG704">
        <v>0.98199999999999998</v>
      </c>
      <c r="AH704">
        <v>1.7999999999999999E-2</v>
      </c>
      <c r="AI704" t="s">
        <v>10751</v>
      </c>
      <c r="AJ704" t="s">
        <v>10751</v>
      </c>
      <c r="AK704" t="s">
        <v>10751</v>
      </c>
      <c r="AL704" t="s">
        <v>10751</v>
      </c>
      <c r="AM704" t="s">
        <v>10751</v>
      </c>
      <c r="AN704" t="s">
        <v>10751</v>
      </c>
      <c r="AO704" t="s">
        <v>10751</v>
      </c>
      <c r="AP704">
        <v>1</v>
      </c>
      <c r="AQ704" t="s">
        <v>10751</v>
      </c>
      <c r="AR704" t="s">
        <v>10751</v>
      </c>
      <c r="AS704" t="s">
        <v>10751</v>
      </c>
      <c r="AT704">
        <v>0.878</v>
      </c>
      <c r="AU704" t="s">
        <v>10751</v>
      </c>
      <c r="AV704">
        <v>4.0999999999999996</v>
      </c>
      <c r="AW704">
        <v>5.0000000000000001E-3</v>
      </c>
      <c r="AX704">
        <v>4</v>
      </c>
      <c r="AY704">
        <v>0.67600000000000005</v>
      </c>
      <c r="AZ704">
        <v>0.31900000000000001</v>
      </c>
      <c r="BA704" t="s">
        <v>10751</v>
      </c>
      <c r="BB704" t="s">
        <v>10751</v>
      </c>
      <c r="BC704" t="s">
        <v>10751</v>
      </c>
      <c r="BD704" t="s">
        <v>10751</v>
      </c>
    </row>
    <row r="705" spans="1:56">
      <c r="A705" t="s">
        <v>10750</v>
      </c>
      <c r="B705">
        <v>2250</v>
      </c>
      <c r="C705">
        <v>1994</v>
      </c>
      <c r="D705">
        <v>117</v>
      </c>
      <c r="E705">
        <v>8.2830000000000004E-3</v>
      </c>
      <c r="F705">
        <v>39.613869999999999</v>
      </c>
      <c r="H705">
        <v>32.147939999999998</v>
      </c>
      <c r="I705">
        <f t="shared" si="17"/>
        <v>0.26628138701999998</v>
      </c>
      <c r="K705">
        <v>29.436050000000002</v>
      </c>
      <c r="L705">
        <v>35.284219999999998</v>
      </c>
      <c r="M705">
        <v>276.44074000000001</v>
      </c>
      <c r="N705">
        <v>301.90868999999998</v>
      </c>
      <c r="O705">
        <v>251.86896999999999</v>
      </c>
      <c r="P705" t="s">
        <v>10751</v>
      </c>
      <c r="Q705">
        <v>86.042599999999993</v>
      </c>
      <c r="R705">
        <v>76.4392</v>
      </c>
      <c r="S705">
        <v>12.069000000000001</v>
      </c>
      <c r="T705">
        <v>0.88541099999999995</v>
      </c>
      <c r="U705">
        <v>3.3973000000000003E-2</v>
      </c>
      <c r="V705">
        <v>36.58043</v>
      </c>
      <c r="W705">
        <v>1</v>
      </c>
      <c r="X705" t="s">
        <v>10751</v>
      </c>
      <c r="Y705" t="s">
        <v>10751</v>
      </c>
      <c r="Z705">
        <v>0.79900000000000004</v>
      </c>
      <c r="AA705">
        <v>3.5000000000000003E-2</v>
      </c>
      <c r="AB705">
        <v>0.16600000000000001</v>
      </c>
      <c r="AC705" t="s">
        <v>10751</v>
      </c>
      <c r="AD705" t="s">
        <v>10751</v>
      </c>
      <c r="AE705" t="s">
        <v>10751</v>
      </c>
      <c r="AF705" t="s">
        <v>10751</v>
      </c>
      <c r="AG705">
        <v>0.96499999999999997</v>
      </c>
      <c r="AH705">
        <v>3.5000000000000003E-2</v>
      </c>
      <c r="AI705" t="s">
        <v>10751</v>
      </c>
      <c r="AJ705" t="s">
        <v>10751</v>
      </c>
      <c r="AK705" t="s">
        <v>10751</v>
      </c>
      <c r="AL705" t="s">
        <v>10751</v>
      </c>
      <c r="AM705" t="s">
        <v>10751</v>
      </c>
      <c r="AN705" t="s">
        <v>10751</v>
      </c>
      <c r="AO705" t="s">
        <v>10751</v>
      </c>
      <c r="AP705">
        <v>1</v>
      </c>
      <c r="AQ705" t="s">
        <v>10751</v>
      </c>
      <c r="AR705" t="s">
        <v>10751</v>
      </c>
      <c r="AS705" t="s">
        <v>10751</v>
      </c>
      <c r="AT705">
        <v>0.623</v>
      </c>
      <c r="AU705" t="s">
        <v>10751</v>
      </c>
      <c r="AV705">
        <v>4.0999999999999996</v>
      </c>
      <c r="AW705" t="s">
        <v>10751</v>
      </c>
      <c r="AX705">
        <v>4</v>
      </c>
      <c r="AY705">
        <v>0.65</v>
      </c>
      <c r="AZ705">
        <v>0.35</v>
      </c>
      <c r="BA705" t="s">
        <v>10751</v>
      </c>
      <c r="BB705" t="s">
        <v>10751</v>
      </c>
      <c r="BC705" t="s">
        <v>10751</v>
      </c>
      <c r="BD705" t="s">
        <v>10751</v>
      </c>
    </row>
    <row r="706" spans="1:56">
      <c r="A706" t="s">
        <v>10750</v>
      </c>
      <c r="B706">
        <v>2250</v>
      </c>
      <c r="C706">
        <v>1995</v>
      </c>
      <c r="D706">
        <v>161</v>
      </c>
      <c r="E706">
        <v>1.0611000000000001E-2</v>
      </c>
      <c r="F706">
        <v>40.441200000000002</v>
      </c>
      <c r="H706">
        <v>32.637459999999997</v>
      </c>
      <c r="I706">
        <f t="shared" si="17"/>
        <v>0.34631608805999997</v>
      </c>
      <c r="K706">
        <v>29.99907</v>
      </c>
      <c r="L706">
        <v>35.575229999999998</v>
      </c>
      <c r="M706">
        <v>272.29446000000002</v>
      </c>
      <c r="N706">
        <v>296.24247000000003</v>
      </c>
      <c r="O706">
        <v>249.80861999999999</v>
      </c>
      <c r="P706" t="s">
        <v>10751</v>
      </c>
      <c r="Q706">
        <v>84.121499999999997</v>
      </c>
      <c r="R706">
        <v>76.380799999999994</v>
      </c>
      <c r="S706">
        <v>12.7866</v>
      </c>
      <c r="T706">
        <v>0.90261000000000002</v>
      </c>
      <c r="U706">
        <v>3.3946999999999998E-2</v>
      </c>
      <c r="V706">
        <v>37.014290000000003</v>
      </c>
      <c r="W706">
        <v>1</v>
      </c>
      <c r="X706" t="s">
        <v>10751</v>
      </c>
      <c r="Y706" t="s">
        <v>10751</v>
      </c>
      <c r="Z706">
        <v>0.48699999999999999</v>
      </c>
      <c r="AA706">
        <v>0.23599999999999999</v>
      </c>
      <c r="AB706">
        <v>0.27700000000000002</v>
      </c>
      <c r="AC706" t="s">
        <v>10751</v>
      </c>
      <c r="AD706" t="s">
        <v>10751</v>
      </c>
      <c r="AE706" t="s">
        <v>10751</v>
      </c>
      <c r="AF706" t="s">
        <v>10751</v>
      </c>
      <c r="AG706">
        <v>0.69899999999999995</v>
      </c>
      <c r="AH706">
        <v>0.30099999999999999</v>
      </c>
      <c r="AI706" t="s">
        <v>10751</v>
      </c>
      <c r="AJ706" t="s">
        <v>10751</v>
      </c>
      <c r="AK706" t="s">
        <v>10751</v>
      </c>
      <c r="AL706" t="s">
        <v>10751</v>
      </c>
      <c r="AM706" t="s">
        <v>10751</v>
      </c>
      <c r="AN706" t="s">
        <v>10751</v>
      </c>
      <c r="AO706" t="s">
        <v>10751</v>
      </c>
      <c r="AP706">
        <v>1</v>
      </c>
      <c r="AQ706" t="s">
        <v>10751</v>
      </c>
      <c r="AR706" t="s">
        <v>10751</v>
      </c>
      <c r="AS706" t="s">
        <v>10751</v>
      </c>
      <c r="AT706">
        <v>0.379</v>
      </c>
      <c r="AU706" t="s">
        <v>10751</v>
      </c>
      <c r="AV706">
        <v>3.9</v>
      </c>
      <c r="AW706" t="s">
        <v>10751</v>
      </c>
      <c r="AX706">
        <v>4</v>
      </c>
      <c r="AY706">
        <v>0.624</v>
      </c>
      <c r="AZ706">
        <v>0.376</v>
      </c>
      <c r="BA706" t="s">
        <v>10751</v>
      </c>
      <c r="BB706" t="s">
        <v>10751</v>
      </c>
      <c r="BC706" t="s">
        <v>10751</v>
      </c>
      <c r="BD706" t="s">
        <v>10751</v>
      </c>
    </row>
    <row r="707" spans="1:56">
      <c r="A707" t="s">
        <v>10750</v>
      </c>
      <c r="B707">
        <v>2250</v>
      </c>
      <c r="C707">
        <v>1996</v>
      </c>
      <c r="D707">
        <v>135</v>
      </c>
      <c r="E707">
        <v>1.0245000000000001E-2</v>
      </c>
      <c r="F707">
        <v>38.901269999999997</v>
      </c>
      <c r="H707">
        <v>31.269279999999998</v>
      </c>
      <c r="I707">
        <f t="shared" si="17"/>
        <v>0.3203537736</v>
      </c>
      <c r="K707">
        <v>28.67661</v>
      </c>
      <c r="L707">
        <v>34.098239999999997</v>
      </c>
      <c r="M707">
        <v>284.20864</v>
      </c>
      <c r="N707">
        <v>309.90411999999998</v>
      </c>
      <c r="O707">
        <v>260.62930999999998</v>
      </c>
      <c r="P707" t="s">
        <v>10751</v>
      </c>
      <c r="Q707">
        <v>90.498400000000004</v>
      </c>
      <c r="R707">
        <v>78.492500000000007</v>
      </c>
      <c r="S707">
        <v>13.3216</v>
      </c>
      <c r="T707">
        <v>0.86901700000000004</v>
      </c>
      <c r="U707">
        <v>3.4886E-2</v>
      </c>
      <c r="V707">
        <v>35.308349999999997</v>
      </c>
      <c r="W707">
        <v>1</v>
      </c>
      <c r="X707" t="s">
        <v>10751</v>
      </c>
      <c r="Y707" t="s">
        <v>10751</v>
      </c>
      <c r="Z707">
        <v>0.29499999999999998</v>
      </c>
      <c r="AA707">
        <v>0.376</v>
      </c>
      <c r="AB707">
        <v>0.32800000000000001</v>
      </c>
      <c r="AC707" t="s">
        <v>10751</v>
      </c>
      <c r="AD707" t="s">
        <v>10751</v>
      </c>
      <c r="AE707" t="s">
        <v>10751</v>
      </c>
      <c r="AF707" t="s">
        <v>10751</v>
      </c>
      <c r="AG707">
        <v>0.63100000000000001</v>
      </c>
      <c r="AH707">
        <v>0.36899999999999999</v>
      </c>
      <c r="AI707" t="s">
        <v>10751</v>
      </c>
      <c r="AJ707" t="s">
        <v>10751</v>
      </c>
      <c r="AK707" t="s">
        <v>10751</v>
      </c>
      <c r="AL707" t="s">
        <v>10751</v>
      </c>
      <c r="AM707" t="s">
        <v>10751</v>
      </c>
      <c r="AN707" t="s">
        <v>10751</v>
      </c>
      <c r="AO707" t="s">
        <v>10751</v>
      </c>
      <c r="AP707">
        <v>1</v>
      </c>
      <c r="AQ707" t="s">
        <v>10751</v>
      </c>
      <c r="AR707" t="s">
        <v>10751</v>
      </c>
      <c r="AS707" t="s">
        <v>10751</v>
      </c>
      <c r="AT707">
        <v>0.432</v>
      </c>
      <c r="AU707" t="s">
        <v>10751</v>
      </c>
      <c r="AV707">
        <v>3.4</v>
      </c>
      <c r="AW707" t="s">
        <v>10751</v>
      </c>
      <c r="AX707">
        <v>4</v>
      </c>
      <c r="AY707">
        <v>0.85199999999999998</v>
      </c>
      <c r="AZ707">
        <v>0.14799999999999999</v>
      </c>
      <c r="BA707" t="s">
        <v>10751</v>
      </c>
      <c r="BB707" t="s">
        <v>10751</v>
      </c>
      <c r="BC707" t="s">
        <v>10751</v>
      </c>
      <c r="BD707" t="s">
        <v>10751</v>
      </c>
    </row>
    <row r="708" spans="1:56">
      <c r="A708" t="s">
        <v>10750</v>
      </c>
      <c r="B708">
        <v>2250</v>
      </c>
      <c r="C708">
        <v>1997</v>
      </c>
      <c r="D708">
        <v>87</v>
      </c>
      <c r="E708">
        <v>6.0130000000000001E-3</v>
      </c>
      <c r="F708">
        <v>39.294800000000002</v>
      </c>
      <c r="H708">
        <v>31.430399999999999</v>
      </c>
      <c r="I708">
        <f t="shared" si="17"/>
        <v>0.18899099519999998</v>
      </c>
      <c r="K708">
        <v>28.654620000000001</v>
      </c>
      <c r="L708">
        <v>34.424489999999999</v>
      </c>
      <c r="M708">
        <v>282.75171999999998</v>
      </c>
      <c r="N708">
        <v>310.14199000000002</v>
      </c>
      <c r="O708">
        <v>258.15924000000001</v>
      </c>
      <c r="P708" t="s">
        <v>10751</v>
      </c>
      <c r="Q708">
        <v>81.072199999999995</v>
      </c>
      <c r="R708">
        <v>72.506600000000006</v>
      </c>
      <c r="S708">
        <v>13.847899999999999</v>
      </c>
      <c r="T708">
        <v>0.89099799999999996</v>
      </c>
      <c r="U708">
        <v>3.2224999999999997E-2</v>
      </c>
      <c r="V708">
        <v>35.578780000000002</v>
      </c>
      <c r="W708">
        <v>1</v>
      </c>
      <c r="X708" t="s">
        <v>10751</v>
      </c>
      <c r="Y708" t="s">
        <v>10751</v>
      </c>
      <c r="Z708">
        <v>0.39100000000000001</v>
      </c>
      <c r="AA708">
        <v>0.56499999999999995</v>
      </c>
      <c r="AB708">
        <v>4.3999999999999997E-2</v>
      </c>
      <c r="AC708" t="s">
        <v>10751</v>
      </c>
      <c r="AD708" t="s">
        <v>10751</v>
      </c>
      <c r="AE708" t="s">
        <v>10751</v>
      </c>
      <c r="AF708" t="s">
        <v>10751</v>
      </c>
      <c r="AG708">
        <v>0.38200000000000001</v>
      </c>
      <c r="AH708">
        <v>0.61799999999999999</v>
      </c>
      <c r="AI708" t="s">
        <v>10751</v>
      </c>
      <c r="AJ708" t="s">
        <v>10751</v>
      </c>
      <c r="AK708" t="s">
        <v>10751</v>
      </c>
      <c r="AL708" t="s">
        <v>10751</v>
      </c>
      <c r="AM708" t="s">
        <v>10751</v>
      </c>
      <c r="AN708" t="s">
        <v>10751</v>
      </c>
      <c r="AO708" t="s">
        <v>10751</v>
      </c>
      <c r="AP708">
        <v>1</v>
      </c>
      <c r="AQ708" t="s">
        <v>10751</v>
      </c>
      <c r="AR708" t="s">
        <v>10751</v>
      </c>
      <c r="AS708" t="s">
        <v>10751</v>
      </c>
      <c r="AT708">
        <v>0.17299999999999999</v>
      </c>
      <c r="AU708" t="s">
        <v>10751</v>
      </c>
      <c r="AV708">
        <v>3.8</v>
      </c>
      <c r="AW708" t="s">
        <v>10751</v>
      </c>
      <c r="AX708">
        <v>4</v>
      </c>
      <c r="AY708">
        <v>0.60899999999999999</v>
      </c>
      <c r="AZ708">
        <v>0.39100000000000001</v>
      </c>
      <c r="BA708" t="s">
        <v>10751</v>
      </c>
      <c r="BB708" t="s">
        <v>10751</v>
      </c>
      <c r="BC708" t="s">
        <v>10751</v>
      </c>
      <c r="BD708" t="s">
        <v>10751</v>
      </c>
    </row>
    <row r="709" spans="1:56">
      <c r="A709" t="s">
        <v>10750</v>
      </c>
      <c r="B709">
        <v>2250</v>
      </c>
      <c r="C709">
        <v>1998</v>
      </c>
      <c r="D709">
        <v>26</v>
      </c>
      <c r="E709">
        <v>1.8109999999999999E-3</v>
      </c>
      <c r="F709">
        <v>38.997489999999999</v>
      </c>
      <c r="H709">
        <v>30.984490000000001</v>
      </c>
      <c r="I709">
        <f t="shared" si="17"/>
        <v>5.6112911389999999E-2</v>
      </c>
      <c r="K709">
        <v>28.404150000000001</v>
      </c>
      <c r="L709">
        <v>33.658850000000001</v>
      </c>
      <c r="M709">
        <v>286.82096000000001</v>
      </c>
      <c r="N709">
        <v>312.87682999999998</v>
      </c>
      <c r="O709">
        <v>264.03158000000002</v>
      </c>
      <c r="P709" t="s">
        <v>10751</v>
      </c>
      <c r="Q709">
        <v>79.912199999999999</v>
      </c>
      <c r="R709">
        <v>80.0642</v>
      </c>
      <c r="S709">
        <v>13.438800000000001</v>
      </c>
      <c r="T709">
        <v>1.001671</v>
      </c>
      <c r="U709">
        <v>3.5583999999999998E-2</v>
      </c>
      <c r="V709">
        <v>35.096359999999997</v>
      </c>
      <c r="W709">
        <v>1</v>
      </c>
      <c r="X709" t="s">
        <v>10751</v>
      </c>
      <c r="Y709" t="s">
        <v>10751</v>
      </c>
      <c r="Z709">
        <v>0.22800000000000001</v>
      </c>
      <c r="AA709">
        <v>0.77200000000000002</v>
      </c>
      <c r="AB709" t="s">
        <v>10751</v>
      </c>
      <c r="AC709" t="s">
        <v>10751</v>
      </c>
      <c r="AD709" t="s">
        <v>10751</v>
      </c>
      <c r="AE709" t="s">
        <v>10751</v>
      </c>
      <c r="AF709" t="s">
        <v>10751</v>
      </c>
      <c r="AG709">
        <v>1</v>
      </c>
      <c r="AH709" t="s">
        <v>10751</v>
      </c>
      <c r="AI709" t="s">
        <v>10751</v>
      </c>
      <c r="AJ709" t="s">
        <v>10751</v>
      </c>
      <c r="AK709" t="s">
        <v>10751</v>
      </c>
      <c r="AL709" t="s">
        <v>10751</v>
      </c>
      <c r="AM709" t="s">
        <v>10751</v>
      </c>
      <c r="AN709" t="s">
        <v>10751</v>
      </c>
      <c r="AO709" t="s">
        <v>10751</v>
      </c>
      <c r="AP709">
        <v>1</v>
      </c>
      <c r="AQ709" t="s">
        <v>10751</v>
      </c>
      <c r="AR709" t="s">
        <v>10751</v>
      </c>
      <c r="AS709" t="s">
        <v>10751</v>
      </c>
      <c r="AT709">
        <v>1</v>
      </c>
      <c r="AU709" t="s">
        <v>10751</v>
      </c>
      <c r="AV709">
        <v>3.5</v>
      </c>
      <c r="AW709" t="s">
        <v>10751</v>
      </c>
      <c r="AX709">
        <v>4</v>
      </c>
      <c r="AY709">
        <v>0.77200000000000002</v>
      </c>
      <c r="AZ709">
        <v>0.22800000000000001</v>
      </c>
      <c r="BA709" t="s">
        <v>10751</v>
      </c>
      <c r="BB709" t="s">
        <v>10751</v>
      </c>
      <c r="BC709" t="s">
        <v>10751</v>
      </c>
      <c r="BD709" t="s">
        <v>10751</v>
      </c>
    </row>
    <row r="710" spans="1:56">
      <c r="A710" t="s">
        <v>10750</v>
      </c>
      <c r="B710">
        <v>2250</v>
      </c>
      <c r="C710">
        <v>1999</v>
      </c>
      <c r="D710">
        <v>23</v>
      </c>
      <c r="E710">
        <v>1.503E-3</v>
      </c>
      <c r="F710">
        <v>38.624859999999998</v>
      </c>
      <c r="H710">
        <v>30.576139999999999</v>
      </c>
      <c r="I710">
        <f t="shared" si="17"/>
        <v>4.5955938419999995E-2</v>
      </c>
      <c r="K710">
        <v>27.807670000000002</v>
      </c>
      <c r="L710">
        <v>33.429659999999998</v>
      </c>
      <c r="M710">
        <v>290.65141999999997</v>
      </c>
      <c r="N710">
        <v>319.58812</v>
      </c>
      <c r="O710">
        <v>265.84178000000003</v>
      </c>
      <c r="P710" t="s">
        <v>10751</v>
      </c>
      <c r="Q710">
        <v>80.551299999999998</v>
      </c>
      <c r="R710">
        <v>80.809799999999996</v>
      </c>
      <c r="S710">
        <v>13.306800000000001</v>
      </c>
      <c r="T710">
        <v>1.0028410000000001</v>
      </c>
      <c r="U710">
        <v>3.5915000000000002E-2</v>
      </c>
      <c r="V710">
        <v>34.571800000000003</v>
      </c>
      <c r="W710">
        <v>1</v>
      </c>
      <c r="X710" t="s">
        <v>10751</v>
      </c>
      <c r="Y710" t="s">
        <v>10751</v>
      </c>
      <c r="Z710">
        <v>0.23499999999999999</v>
      </c>
      <c r="AA710">
        <v>0.76500000000000001</v>
      </c>
      <c r="AB710" t="s">
        <v>10751</v>
      </c>
      <c r="AC710" t="s">
        <v>10751</v>
      </c>
      <c r="AD710" t="s">
        <v>10751</v>
      </c>
      <c r="AE710" t="s">
        <v>10751</v>
      </c>
      <c r="AF710" t="s">
        <v>10751</v>
      </c>
      <c r="AG710">
        <v>1</v>
      </c>
      <c r="AH710" t="s">
        <v>10751</v>
      </c>
      <c r="AI710" t="s">
        <v>10751</v>
      </c>
      <c r="AJ710" t="s">
        <v>10751</v>
      </c>
      <c r="AK710" t="s">
        <v>10751</v>
      </c>
      <c r="AL710" t="s">
        <v>10751</v>
      </c>
      <c r="AM710" t="s">
        <v>10751</v>
      </c>
      <c r="AN710" t="s">
        <v>10751</v>
      </c>
      <c r="AO710" t="s">
        <v>10751</v>
      </c>
      <c r="AP710">
        <v>1</v>
      </c>
      <c r="AQ710" t="s">
        <v>10751</v>
      </c>
      <c r="AR710" t="s">
        <v>10751</v>
      </c>
      <c r="AS710" t="s">
        <v>10751</v>
      </c>
      <c r="AT710">
        <v>1</v>
      </c>
      <c r="AU710" t="s">
        <v>10751</v>
      </c>
      <c r="AV710">
        <v>3.5</v>
      </c>
      <c r="AW710" t="s">
        <v>10751</v>
      </c>
      <c r="AX710">
        <v>4</v>
      </c>
      <c r="AY710">
        <v>0.76500000000000001</v>
      </c>
      <c r="AZ710">
        <v>0.23499999999999999</v>
      </c>
      <c r="BA710" t="s">
        <v>10751</v>
      </c>
      <c r="BB710" t="s">
        <v>10751</v>
      </c>
      <c r="BC710" t="s">
        <v>10751</v>
      </c>
      <c r="BD710" t="s">
        <v>10751</v>
      </c>
    </row>
    <row r="711" spans="1:56">
      <c r="A711" t="s">
        <v>10750</v>
      </c>
      <c r="B711">
        <v>2250</v>
      </c>
      <c r="C711">
        <v>2000</v>
      </c>
      <c r="D711">
        <v>43</v>
      </c>
      <c r="E711">
        <v>2.5820000000000001E-3</v>
      </c>
      <c r="F711">
        <v>39.600349999999999</v>
      </c>
      <c r="H711">
        <v>31.17482</v>
      </c>
      <c r="I711">
        <f t="shared" si="17"/>
        <v>8.0493385240000007E-2</v>
      </c>
      <c r="K711">
        <v>28.158989999999999</v>
      </c>
      <c r="L711">
        <v>34.254899999999999</v>
      </c>
      <c r="M711">
        <v>285.06984</v>
      </c>
      <c r="N711">
        <v>315.60086000000001</v>
      </c>
      <c r="O711">
        <v>259.43732</v>
      </c>
      <c r="P711" t="s">
        <v>10751</v>
      </c>
      <c r="Q711">
        <v>83.067099999999996</v>
      </c>
      <c r="R711">
        <v>88.828900000000004</v>
      </c>
      <c r="S711">
        <v>11.919499999999999</v>
      </c>
      <c r="T711">
        <v>1.0633159999999999</v>
      </c>
      <c r="U711">
        <v>3.9480000000000001E-2</v>
      </c>
      <c r="V711">
        <v>35.271830000000001</v>
      </c>
      <c r="W711">
        <v>0.40600000000000003</v>
      </c>
      <c r="X711" t="s">
        <v>10751</v>
      </c>
      <c r="Y711">
        <v>0.59399999999999997</v>
      </c>
      <c r="Z711">
        <v>0.39300000000000002</v>
      </c>
      <c r="AA711">
        <v>0.60699999999999998</v>
      </c>
      <c r="AB711" t="s">
        <v>10751</v>
      </c>
      <c r="AC711" t="s">
        <v>10751</v>
      </c>
      <c r="AD711" t="s">
        <v>10751</v>
      </c>
      <c r="AE711" t="s">
        <v>10751</v>
      </c>
      <c r="AF711" t="s">
        <v>10751</v>
      </c>
      <c r="AG711">
        <v>1</v>
      </c>
      <c r="AH711" t="s">
        <v>10751</v>
      </c>
      <c r="AI711" t="s">
        <v>10751</v>
      </c>
      <c r="AJ711" t="s">
        <v>10751</v>
      </c>
      <c r="AK711" t="s">
        <v>10751</v>
      </c>
      <c r="AL711" t="s">
        <v>10751</v>
      </c>
      <c r="AM711" t="s">
        <v>10751</v>
      </c>
      <c r="AN711" t="s">
        <v>10751</v>
      </c>
      <c r="AO711" t="s">
        <v>10751</v>
      </c>
      <c r="AP711">
        <v>1</v>
      </c>
      <c r="AQ711" t="s">
        <v>10751</v>
      </c>
      <c r="AR711" t="s">
        <v>10751</v>
      </c>
      <c r="AS711" t="s">
        <v>10751</v>
      </c>
      <c r="AT711">
        <v>1</v>
      </c>
      <c r="AU711">
        <v>0.33900000000000002</v>
      </c>
      <c r="AV711">
        <v>3.8</v>
      </c>
      <c r="AW711" t="s">
        <v>10751</v>
      </c>
      <c r="AX711">
        <v>4</v>
      </c>
      <c r="AY711">
        <v>0.60699999999999998</v>
      </c>
      <c r="AZ711">
        <v>0.39300000000000002</v>
      </c>
      <c r="BA711" t="s">
        <v>10751</v>
      </c>
      <c r="BB711" t="s">
        <v>10751</v>
      </c>
      <c r="BC711" t="s">
        <v>10751</v>
      </c>
      <c r="BD711" t="s">
        <v>10751</v>
      </c>
    </row>
    <row r="712" spans="1:56">
      <c r="A712" t="s">
        <v>10750</v>
      </c>
      <c r="B712">
        <v>2250</v>
      </c>
      <c r="C712">
        <v>2001</v>
      </c>
      <c r="D712">
        <v>24</v>
      </c>
      <c r="E712">
        <v>1.5640000000000001E-3</v>
      </c>
      <c r="F712">
        <v>39.314369999999997</v>
      </c>
      <c r="H712">
        <v>30.757680000000001</v>
      </c>
      <c r="I712">
        <f t="shared" si="17"/>
        <v>4.8105011520000004E-2</v>
      </c>
      <c r="K712">
        <v>27.852170000000001</v>
      </c>
      <c r="L712">
        <v>33.635539999999999</v>
      </c>
      <c r="M712">
        <v>288.93596000000002</v>
      </c>
      <c r="N712">
        <v>319.07747999999998</v>
      </c>
      <c r="O712">
        <v>264.21456999999998</v>
      </c>
      <c r="P712" t="s">
        <v>10751</v>
      </c>
      <c r="Q712">
        <v>79.772199999999998</v>
      </c>
      <c r="R712">
        <v>81.114500000000007</v>
      </c>
      <c r="S712">
        <v>12.460100000000001</v>
      </c>
      <c r="T712">
        <v>1.0151019999999999</v>
      </c>
      <c r="U712">
        <v>3.6051E-2</v>
      </c>
      <c r="V712">
        <v>35.2256</v>
      </c>
      <c r="W712">
        <v>1</v>
      </c>
      <c r="X712" t="s">
        <v>10751</v>
      </c>
      <c r="Y712" t="s">
        <v>10751</v>
      </c>
      <c r="Z712">
        <v>0.153</v>
      </c>
      <c r="AA712">
        <v>0.78400000000000003</v>
      </c>
      <c r="AB712" t="s">
        <v>10751</v>
      </c>
      <c r="AC712">
        <v>6.2E-2</v>
      </c>
      <c r="AD712" t="s">
        <v>10751</v>
      </c>
      <c r="AE712" t="s">
        <v>10751</v>
      </c>
      <c r="AF712" t="s">
        <v>10751</v>
      </c>
      <c r="AG712">
        <v>1</v>
      </c>
      <c r="AH712" t="s">
        <v>10751</v>
      </c>
      <c r="AI712" t="s">
        <v>10751</v>
      </c>
      <c r="AJ712" t="s">
        <v>10751</v>
      </c>
      <c r="AK712" t="s">
        <v>10751</v>
      </c>
      <c r="AL712" t="s">
        <v>10751</v>
      </c>
      <c r="AM712" t="s">
        <v>10751</v>
      </c>
      <c r="AN712" t="s">
        <v>10751</v>
      </c>
      <c r="AO712">
        <v>6.2E-2</v>
      </c>
      <c r="AP712">
        <v>0.93799999999999994</v>
      </c>
      <c r="AQ712" t="s">
        <v>10751</v>
      </c>
      <c r="AR712" t="s">
        <v>10751</v>
      </c>
      <c r="AS712" t="s">
        <v>10751</v>
      </c>
      <c r="AT712">
        <v>0.34399999999999997</v>
      </c>
      <c r="AU712">
        <v>0.16500000000000001</v>
      </c>
      <c r="AV712">
        <v>3.3</v>
      </c>
      <c r="AW712" t="s">
        <v>10751</v>
      </c>
      <c r="AX712">
        <v>3.9</v>
      </c>
      <c r="AY712">
        <v>0.78400000000000003</v>
      </c>
      <c r="AZ712">
        <v>0.153</v>
      </c>
      <c r="BA712" t="s">
        <v>10751</v>
      </c>
      <c r="BB712" t="s">
        <v>10751</v>
      </c>
      <c r="BC712" t="s">
        <v>10751</v>
      </c>
      <c r="BD712" t="s">
        <v>10751</v>
      </c>
    </row>
    <row r="713" spans="1:56">
      <c r="A713" t="s">
        <v>10750</v>
      </c>
      <c r="B713">
        <v>2250</v>
      </c>
      <c r="C713">
        <v>2002</v>
      </c>
      <c r="D713">
        <v>3</v>
      </c>
      <c r="E713">
        <v>1.8599999999999999E-4</v>
      </c>
      <c r="F713">
        <v>51.518979999999999</v>
      </c>
      <c r="H713">
        <v>39.237670000000001</v>
      </c>
      <c r="I713">
        <f t="shared" si="17"/>
        <v>7.2982066199999999E-3</v>
      </c>
      <c r="K713">
        <v>35.887880000000003</v>
      </c>
      <c r="L713">
        <v>42.392409999999998</v>
      </c>
      <c r="M713">
        <v>226.49153999999999</v>
      </c>
      <c r="N713">
        <v>247.63234</v>
      </c>
      <c r="O713">
        <v>209.63659999999999</v>
      </c>
      <c r="P713" t="s">
        <v>10751</v>
      </c>
      <c r="Q713">
        <v>77.863100000000003</v>
      </c>
      <c r="R713">
        <v>88.390699999999995</v>
      </c>
      <c r="S713">
        <v>10.232900000000001</v>
      </c>
      <c r="T713">
        <v>1.1245069999999999</v>
      </c>
      <c r="U713">
        <v>3.9285E-2</v>
      </c>
      <c r="V713">
        <v>45.676729999999999</v>
      </c>
      <c r="W713">
        <v>1</v>
      </c>
      <c r="X713" t="s">
        <v>10751</v>
      </c>
      <c r="Y713" t="s">
        <v>10751</v>
      </c>
      <c r="Z713">
        <v>0.54400000000000004</v>
      </c>
      <c r="AA713" t="s">
        <v>10751</v>
      </c>
      <c r="AB713" t="s">
        <v>10751</v>
      </c>
      <c r="AC713">
        <v>0.45600000000000002</v>
      </c>
      <c r="AD713" t="s">
        <v>10751</v>
      </c>
      <c r="AE713" t="s">
        <v>10751</v>
      </c>
      <c r="AF713" t="s">
        <v>10751</v>
      </c>
      <c r="AG713">
        <v>1</v>
      </c>
      <c r="AH713" t="s">
        <v>10751</v>
      </c>
      <c r="AI713" t="s">
        <v>10751</v>
      </c>
      <c r="AJ713" t="s">
        <v>10751</v>
      </c>
      <c r="AK713" t="s">
        <v>10751</v>
      </c>
      <c r="AL713" t="s">
        <v>10751</v>
      </c>
      <c r="AM713" t="s">
        <v>10751</v>
      </c>
      <c r="AN713" t="s">
        <v>10751</v>
      </c>
      <c r="AO713">
        <v>0.45600000000000002</v>
      </c>
      <c r="AP713">
        <v>0.54400000000000004</v>
      </c>
      <c r="AQ713" t="s">
        <v>10751</v>
      </c>
      <c r="AR713" t="s">
        <v>10751</v>
      </c>
      <c r="AS713" t="s">
        <v>10751</v>
      </c>
      <c r="AT713">
        <v>1</v>
      </c>
      <c r="AU713">
        <v>1</v>
      </c>
      <c r="AV713">
        <v>5</v>
      </c>
      <c r="AW713" t="s">
        <v>10751</v>
      </c>
      <c r="AX713">
        <v>4</v>
      </c>
      <c r="AY713" t="s">
        <v>10751</v>
      </c>
      <c r="AZ713">
        <v>0.54400000000000004</v>
      </c>
      <c r="BA713" t="s">
        <v>10751</v>
      </c>
      <c r="BB713" t="s">
        <v>10751</v>
      </c>
      <c r="BC713" t="s">
        <v>10751</v>
      </c>
      <c r="BD713" t="s">
        <v>10751</v>
      </c>
    </row>
    <row r="714" spans="1:56">
      <c r="A714" t="s">
        <v>10750</v>
      </c>
      <c r="B714">
        <v>2250</v>
      </c>
      <c r="C714">
        <v>2003</v>
      </c>
      <c r="D714">
        <v>2</v>
      </c>
      <c r="E714">
        <v>1.2300000000000001E-4</v>
      </c>
      <c r="F714">
        <v>50.781689999999998</v>
      </c>
      <c r="H714">
        <v>38.494770000000003</v>
      </c>
      <c r="I714">
        <f t="shared" ref="I714:I777" si="18">IFERROR(H714*E714,"")</f>
        <v>4.7348567100000006E-3</v>
      </c>
      <c r="K714">
        <v>34.978540000000002</v>
      </c>
      <c r="L714">
        <v>41.784700000000001</v>
      </c>
      <c r="M714">
        <v>230.86254</v>
      </c>
      <c r="N714">
        <v>254.07006000000001</v>
      </c>
      <c r="O714">
        <v>212.68550999999999</v>
      </c>
      <c r="P714" t="s">
        <v>10751</v>
      </c>
      <c r="Q714">
        <v>81.241600000000005</v>
      </c>
      <c r="R714">
        <v>93.077100000000002</v>
      </c>
      <c r="S714">
        <v>9.9857999999999993</v>
      </c>
      <c r="T714">
        <v>1.136315</v>
      </c>
      <c r="U714">
        <v>4.1368000000000002E-2</v>
      </c>
      <c r="V714">
        <v>44.40607</v>
      </c>
      <c r="W714">
        <v>1</v>
      </c>
      <c r="X714" t="s">
        <v>10751</v>
      </c>
      <c r="Y714" t="s">
        <v>10751</v>
      </c>
      <c r="Z714">
        <v>0.65300000000000002</v>
      </c>
      <c r="AA714" t="s">
        <v>10751</v>
      </c>
      <c r="AB714" t="s">
        <v>10751</v>
      </c>
      <c r="AC714">
        <v>0.34699999999999998</v>
      </c>
      <c r="AD714" t="s">
        <v>10751</v>
      </c>
      <c r="AE714" t="s">
        <v>10751</v>
      </c>
      <c r="AF714" t="s">
        <v>10751</v>
      </c>
      <c r="AG714">
        <v>1</v>
      </c>
      <c r="AH714" t="s">
        <v>10751</v>
      </c>
      <c r="AI714" t="s">
        <v>10751</v>
      </c>
      <c r="AJ714" t="s">
        <v>10751</v>
      </c>
      <c r="AK714" t="s">
        <v>10751</v>
      </c>
      <c r="AL714" t="s">
        <v>10751</v>
      </c>
      <c r="AM714" t="s">
        <v>10751</v>
      </c>
      <c r="AN714" t="s">
        <v>10751</v>
      </c>
      <c r="AO714">
        <v>0.34699999999999998</v>
      </c>
      <c r="AP714">
        <v>0.65300000000000002</v>
      </c>
      <c r="AQ714" t="s">
        <v>10751</v>
      </c>
      <c r="AR714" t="s">
        <v>10751</v>
      </c>
      <c r="AS714" t="s">
        <v>10751</v>
      </c>
      <c r="AT714">
        <v>1</v>
      </c>
      <c r="AU714">
        <v>1</v>
      </c>
      <c r="AV714">
        <v>5</v>
      </c>
      <c r="AW714" t="s">
        <v>10751</v>
      </c>
      <c r="AX714">
        <v>3.7</v>
      </c>
      <c r="AY714" t="s">
        <v>10751</v>
      </c>
      <c r="AZ714">
        <v>0.65300000000000002</v>
      </c>
      <c r="BA714" t="s">
        <v>10751</v>
      </c>
      <c r="BB714" t="s">
        <v>10751</v>
      </c>
      <c r="BC714" t="s">
        <v>10751</v>
      </c>
      <c r="BD714" t="s">
        <v>10751</v>
      </c>
    </row>
    <row r="715" spans="1:56">
      <c r="A715" t="s">
        <v>10750</v>
      </c>
      <c r="B715">
        <v>2250</v>
      </c>
      <c r="C715">
        <v>2004</v>
      </c>
      <c r="D715">
        <v>0</v>
      </c>
      <c r="E715">
        <v>2.5999999999999998E-5</v>
      </c>
      <c r="F715">
        <v>64.459829999999997</v>
      </c>
      <c r="H715">
        <v>46.834209999999999</v>
      </c>
      <c r="I715">
        <f t="shared" si="18"/>
        <v>1.21768946E-3</v>
      </c>
      <c r="K715">
        <v>44.482970000000002</v>
      </c>
      <c r="L715">
        <v>48.790970000000002</v>
      </c>
      <c r="M715">
        <v>189.75443000000001</v>
      </c>
      <c r="N715">
        <v>199.78433000000001</v>
      </c>
      <c r="O715">
        <v>182.14436000000001</v>
      </c>
      <c r="P715" t="s">
        <v>10751</v>
      </c>
      <c r="Q715">
        <v>62.916499999999999</v>
      </c>
      <c r="R715">
        <v>67.746899999999997</v>
      </c>
      <c r="S715">
        <v>11.082800000000001</v>
      </c>
      <c r="T715">
        <v>1.0733189999999999</v>
      </c>
      <c r="U715">
        <v>3.0110000000000001E-2</v>
      </c>
      <c r="V715">
        <v>53.0351</v>
      </c>
      <c r="W715">
        <v>1</v>
      </c>
      <c r="X715" t="s">
        <v>10751</v>
      </c>
      <c r="Y715" t="s">
        <v>10751</v>
      </c>
      <c r="Z715">
        <v>6.4000000000000001E-2</v>
      </c>
      <c r="AA715" t="s">
        <v>10751</v>
      </c>
      <c r="AB715" t="s">
        <v>10751</v>
      </c>
      <c r="AC715">
        <v>0.93600000000000005</v>
      </c>
      <c r="AD715" t="s">
        <v>10751</v>
      </c>
      <c r="AE715" t="s">
        <v>10751</v>
      </c>
      <c r="AF715" t="s">
        <v>10751</v>
      </c>
      <c r="AG715">
        <v>1</v>
      </c>
      <c r="AH715" t="s">
        <v>10751</v>
      </c>
      <c r="AI715" t="s">
        <v>10751</v>
      </c>
      <c r="AJ715" t="s">
        <v>10751</v>
      </c>
      <c r="AK715" t="s">
        <v>10751</v>
      </c>
      <c r="AL715" t="s">
        <v>10751</v>
      </c>
      <c r="AM715" t="s">
        <v>10751</v>
      </c>
      <c r="AN715" t="s">
        <v>10751</v>
      </c>
      <c r="AO715">
        <v>0.93600000000000005</v>
      </c>
      <c r="AP715">
        <v>6.4000000000000001E-2</v>
      </c>
      <c r="AQ715" t="s">
        <v>10751</v>
      </c>
      <c r="AR715" t="s">
        <v>10751</v>
      </c>
      <c r="AS715" t="s">
        <v>10751</v>
      </c>
      <c r="AT715">
        <v>1</v>
      </c>
      <c r="AU715">
        <v>1</v>
      </c>
      <c r="AV715">
        <v>5</v>
      </c>
      <c r="AW715" t="s">
        <v>10751</v>
      </c>
      <c r="AX715">
        <v>3.1</v>
      </c>
      <c r="AY715" t="s">
        <v>10751</v>
      </c>
      <c r="AZ715">
        <v>6.4000000000000001E-2</v>
      </c>
      <c r="BA715" t="s">
        <v>10751</v>
      </c>
      <c r="BB715" t="s">
        <v>10751</v>
      </c>
      <c r="BC715" t="s">
        <v>10751</v>
      </c>
      <c r="BD715" t="s">
        <v>10751</v>
      </c>
    </row>
    <row r="716" spans="1:56">
      <c r="A716" t="s">
        <v>10750</v>
      </c>
      <c r="B716">
        <v>2250</v>
      </c>
      <c r="C716">
        <v>2005</v>
      </c>
      <c r="D716">
        <v>5</v>
      </c>
      <c r="E716">
        <v>3.3100000000000002E-4</v>
      </c>
      <c r="F716">
        <v>34.120109999999997</v>
      </c>
      <c r="H716">
        <v>26.379200000000001</v>
      </c>
      <c r="I716">
        <f t="shared" si="18"/>
        <v>8.7315152000000014E-3</v>
      </c>
      <c r="K716">
        <v>23.594670000000001</v>
      </c>
      <c r="L716">
        <v>28.957229999999999</v>
      </c>
      <c r="M716">
        <v>336.89420999999999</v>
      </c>
      <c r="N716">
        <v>376.65285</v>
      </c>
      <c r="O716">
        <v>306.90084999999999</v>
      </c>
      <c r="P716" t="s">
        <v>10751</v>
      </c>
      <c r="Q716">
        <v>101.0911</v>
      </c>
      <c r="R716">
        <v>156.98560000000001</v>
      </c>
      <c r="S716">
        <v>7.4531999999999998</v>
      </c>
      <c r="T716">
        <v>1.5198670000000001</v>
      </c>
      <c r="U716">
        <v>6.9771E-2</v>
      </c>
      <c r="V716">
        <v>31.373470000000001</v>
      </c>
      <c r="W716">
        <v>0.37</v>
      </c>
      <c r="X716" t="s">
        <v>10751</v>
      </c>
      <c r="Y716">
        <v>0.63</v>
      </c>
      <c r="Z716">
        <v>0.93700000000000006</v>
      </c>
      <c r="AA716" t="s">
        <v>10751</v>
      </c>
      <c r="AB716" t="s">
        <v>10751</v>
      </c>
      <c r="AC716">
        <v>6.3E-2</v>
      </c>
      <c r="AD716" t="s">
        <v>10751</v>
      </c>
      <c r="AE716" t="s">
        <v>10751</v>
      </c>
      <c r="AF716" t="s">
        <v>10751</v>
      </c>
      <c r="AG716">
        <v>1</v>
      </c>
      <c r="AH716" t="s">
        <v>10751</v>
      </c>
      <c r="AI716" t="s">
        <v>10751</v>
      </c>
      <c r="AJ716" t="s">
        <v>10751</v>
      </c>
      <c r="AK716" t="s">
        <v>10751</v>
      </c>
      <c r="AL716" t="s">
        <v>10751</v>
      </c>
      <c r="AM716" t="s">
        <v>10751</v>
      </c>
      <c r="AN716" t="s">
        <v>10751</v>
      </c>
      <c r="AO716">
        <v>6.3E-2</v>
      </c>
      <c r="AP716">
        <v>0.93700000000000006</v>
      </c>
      <c r="AQ716" t="s">
        <v>10751</v>
      </c>
      <c r="AR716" t="s">
        <v>10751</v>
      </c>
      <c r="AS716" t="s">
        <v>10751</v>
      </c>
      <c r="AT716">
        <v>1</v>
      </c>
      <c r="AU716">
        <v>1</v>
      </c>
      <c r="AV716">
        <v>5.7</v>
      </c>
      <c r="AW716" t="s">
        <v>10751</v>
      </c>
      <c r="AX716">
        <v>3.9</v>
      </c>
      <c r="AY716" t="s">
        <v>10751</v>
      </c>
      <c r="AZ716">
        <v>0.307</v>
      </c>
      <c r="BA716">
        <v>0.63</v>
      </c>
      <c r="BB716" t="s">
        <v>10751</v>
      </c>
      <c r="BC716" t="s">
        <v>10751</v>
      </c>
      <c r="BD716" t="s">
        <v>10751</v>
      </c>
    </row>
    <row r="717" spans="1:56">
      <c r="A717" t="s">
        <v>10750</v>
      </c>
      <c r="B717">
        <v>2250</v>
      </c>
      <c r="C717">
        <v>2006</v>
      </c>
      <c r="D717">
        <v>2</v>
      </c>
      <c r="E717">
        <v>1.18E-4</v>
      </c>
      <c r="F717">
        <v>34.25788</v>
      </c>
      <c r="H717">
        <v>26.590319999999998</v>
      </c>
      <c r="I717">
        <f t="shared" si="18"/>
        <v>3.1376577599999999E-3</v>
      </c>
      <c r="K717">
        <v>23.443200000000001</v>
      </c>
      <c r="L717">
        <v>29.58663</v>
      </c>
      <c r="M717">
        <v>334.21931999999998</v>
      </c>
      <c r="N717">
        <v>379.08645000000001</v>
      </c>
      <c r="O717">
        <v>300.37218000000001</v>
      </c>
      <c r="P717" t="s">
        <v>10751</v>
      </c>
      <c r="Q717">
        <v>100.2</v>
      </c>
      <c r="R717">
        <v>166.2</v>
      </c>
      <c r="S717">
        <v>7.2409999999999997</v>
      </c>
      <c r="T717">
        <v>1.6146050000000001</v>
      </c>
      <c r="U717">
        <v>7.3867000000000002E-2</v>
      </c>
      <c r="V717">
        <v>32.259030000000003</v>
      </c>
      <c r="W717">
        <v>0.2</v>
      </c>
      <c r="X717" t="s">
        <v>10751</v>
      </c>
      <c r="Y717">
        <v>0.8</v>
      </c>
      <c r="Z717">
        <v>0.8</v>
      </c>
      <c r="AA717" t="s">
        <v>10751</v>
      </c>
      <c r="AB717" t="s">
        <v>10751</v>
      </c>
      <c r="AC717">
        <v>0.2</v>
      </c>
      <c r="AD717" t="s">
        <v>10751</v>
      </c>
      <c r="AE717" t="s">
        <v>10751</v>
      </c>
      <c r="AF717" t="s">
        <v>10751</v>
      </c>
      <c r="AG717">
        <v>1</v>
      </c>
      <c r="AH717" t="s">
        <v>10751</v>
      </c>
      <c r="AI717" t="s">
        <v>10751</v>
      </c>
      <c r="AJ717" t="s">
        <v>10751</v>
      </c>
      <c r="AK717" t="s">
        <v>10751</v>
      </c>
      <c r="AL717" t="s">
        <v>10751</v>
      </c>
      <c r="AM717" t="s">
        <v>10751</v>
      </c>
      <c r="AN717" t="s">
        <v>10751</v>
      </c>
      <c r="AO717">
        <v>0.2</v>
      </c>
      <c r="AP717">
        <v>0.8</v>
      </c>
      <c r="AQ717" t="s">
        <v>10751</v>
      </c>
      <c r="AR717" t="s">
        <v>10751</v>
      </c>
      <c r="AS717" t="s">
        <v>10751</v>
      </c>
      <c r="AT717">
        <v>1</v>
      </c>
      <c r="AU717">
        <v>1</v>
      </c>
      <c r="AV717">
        <v>6</v>
      </c>
      <c r="AW717" t="s">
        <v>10751</v>
      </c>
      <c r="AX717">
        <v>3.8</v>
      </c>
      <c r="AY717" t="s">
        <v>10751</v>
      </c>
      <c r="AZ717" t="s">
        <v>10751</v>
      </c>
      <c r="BA717">
        <v>0.8</v>
      </c>
      <c r="BB717" t="s">
        <v>10751</v>
      </c>
      <c r="BC717" t="s">
        <v>10751</v>
      </c>
      <c r="BD717" t="s">
        <v>10751</v>
      </c>
    </row>
    <row r="718" spans="1:56">
      <c r="A718" t="s">
        <v>10750</v>
      </c>
      <c r="B718">
        <v>2250</v>
      </c>
      <c r="C718">
        <v>2007</v>
      </c>
      <c r="D718">
        <v>1</v>
      </c>
      <c r="E718">
        <v>4.8000000000000001E-5</v>
      </c>
      <c r="F718">
        <v>29.865839999999999</v>
      </c>
      <c r="H718">
        <v>23.502970000000001</v>
      </c>
      <c r="I718">
        <f t="shared" si="18"/>
        <v>1.1281425600000001E-3</v>
      </c>
      <c r="K718">
        <v>20.330359999999999</v>
      </c>
      <c r="L718">
        <v>26.639019999999999</v>
      </c>
      <c r="M718">
        <v>378.12248</v>
      </c>
      <c r="N718">
        <v>437.12950999999998</v>
      </c>
      <c r="O718">
        <v>333.60840999999999</v>
      </c>
      <c r="P718" t="s">
        <v>10751</v>
      </c>
      <c r="Q718">
        <v>110</v>
      </c>
      <c r="R718">
        <v>232.07650000000001</v>
      </c>
      <c r="S718">
        <v>5.5037000000000003</v>
      </c>
      <c r="T718">
        <v>2.1097860000000002</v>
      </c>
      <c r="U718">
        <v>0.103145</v>
      </c>
      <c r="V718">
        <v>26.44697</v>
      </c>
      <c r="W718" t="s">
        <v>10751</v>
      </c>
      <c r="X718" t="s">
        <v>10751</v>
      </c>
      <c r="Y718">
        <v>1</v>
      </c>
      <c r="Z718">
        <v>1</v>
      </c>
      <c r="AA718" t="s">
        <v>10751</v>
      </c>
      <c r="AB718" t="s">
        <v>10751</v>
      </c>
      <c r="AC718" t="s">
        <v>10751</v>
      </c>
      <c r="AD718" t="s">
        <v>10751</v>
      </c>
      <c r="AE718" t="s">
        <v>10751</v>
      </c>
      <c r="AF718" t="s">
        <v>10751</v>
      </c>
      <c r="AG718">
        <v>1</v>
      </c>
      <c r="AH718" t="s">
        <v>10751</v>
      </c>
      <c r="AI718" t="s">
        <v>10751</v>
      </c>
      <c r="AJ718" t="s">
        <v>10751</v>
      </c>
      <c r="AK718" t="s">
        <v>10751</v>
      </c>
      <c r="AL718" t="s">
        <v>10751</v>
      </c>
      <c r="AM718" t="s">
        <v>10751</v>
      </c>
      <c r="AN718" t="s">
        <v>10751</v>
      </c>
      <c r="AO718" t="s">
        <v>10751</v>
      </c>
      <c r="AP718">
        <v>1</v>
      </c>
      <c r="AQ718" t="s">
        <v>10751</v>
      </c>
      <c r="AR718" t="s">
        <v>10751</v>
      </c>
      <c r="AS718" t="s">
        <v>10751</v>
      </c>
      <c r="AT718">
        <v>1</v>
      </c>
      <c r="AU718">
        <v>1</v>
      </c>
      <c r="AV718">
        <v>6</v>
      </c>
      <c r="AW718" t="s">
        <v>10751</v>
      </c>
      <c r="AX718">
        <v>4</v>
      </c>
      <c r="AY718" t="s">
        <v>10751</v>
      </c>
      <c r="AZ718" t="s">
        <v>10751</v>
      </c>
      <c r="BA718">
        <v>1</v>
      </c>
      <c r="BB718" t="s">
        <v>10751</v>
      </c>
      <c r="BC718" t="s">
        <v>10751</v>
      </c>
      <c r="BD718" t="s">
        <v>10751</v>
      </c>
    </row>
    <row r="719" spans="1:56">
      <c r="A719" t="s">
        <v>10750</v>
      </c>
      <c r="B719">
        <v>2250</v>
      </c>
      <c r="C719">
        <v>2008</v>
      </c>
      <c r="D719">
        <v>0</v>
      </c>
      <c r="E719">
        <v>9.0000000000000002E-6</v>
      </c>
      <c r="F719">
        <v>29.914370000000002</v>
      </c>
      <c r="H719">
        <v>23.534310000000001</v>
      </c>
      <c r="I719">
        <f t="shared" si="18"/>
        <v>2.1180879000000003E-4</v>
      </c>
      <c r="K719">
        <v>20.37124</v>
      </c>
      <c r="L719">
        <v>26.65673</v>
      </c>
      <c r="M719">
        <v>377.61891000000003</v>
      </c>
      <c r="N719">
        <v>436.25227999999998</v>
      </c>
      <c r="O719">
        <v>333.38672000000003</v>
      </c>
      <c r="P719">
        <v>36.700000000000003</v>
      </c>
      <c r="Q719">
        <v>110</v>
      </c>
      <c r="R719">
        <v>229.06979999999999</v>
      </c>
      <c r="S719">
        <v>5.5955000000000004</v>
      </c>
      <c r="T719">
        <v>2.082452</v>
      </c>
      <c r="U719">
        <v>0.101809</v>
      </c>
      <c r="V719">
        <v>26.482420000000001</v>
      </c>
      <c r="W719" t="s">
        <v>10751</v>
      </c>
      <c r="X719" t="s">
        <v>10751</v>
      </c>
      <c r="Y719">
        <v>1</v>
      </c>
      <c r="Z719">
        <v>1</v>
      </c>
      <c r="AA719" t="s">
        <v>10751</v>
      </c>
      <c r="AB719" t="s">
        <v>10751</v>
      </c>
      <c r="AC719" t="s">
        <v>10751</v>
      </c>
      <c r="AD719" t="s">
        <v>10751</v>
      </c>
      <c r="AE719" t="s">
        <v>10751</v>
      </c>
      <c r="AF719" t="s">
        <v>10751</v>
      </c>
      <c r="AG719">
        <v>1</v>
      </c>
      <c r="AH719" t="s">
        <v>10751</v>
      </c>
      <c r="AI719" t="s">
        <v>10751</v>
      </c>
      <c r="AJ719" t="s">
        <v>10751</v>
      </c>
      <c r="AK719" t="s">
        <v>10751</v>
      </c>
      <c r="AL719" t="s">
        <v>10751</v>
      </c>
      <c r="AM719" t="s">
        <v>10751</v>
      </c>
      <c r="AN719" t="s">
        <v>10751</v>
      </c>
      <c r="AO719" t="s">
        <v>10751</v>
      </c>
      <c r="AP719">
        <v>1</v>
      </c>
      <c r="AQ719" t="s">
        <v>10751</v>
      </c>
      <c r="AR719" t="s">
        <v>10751</v>
      </c>
      <c r="AS719" t="s">
        <v>10751</v>
      </c>
      <c r="AT719">
        <v>1</v>
      </c>
      <c r="AU719">
        <v>1</v>
      </c>
      <c r="AV719">
        <v>6</v>
      </c>
      <c r="AW719" t="s">
        <v>10751</v>
      </c>
      <c r="AX719">
        <v>4</v>
      </c>
      <c r="AY719" t="s">
        <v>10751</v>
      </c>
      <c r="AZ719" t="s">
        <v>10751</v>
      </c>
      <c r="BA719">
        <v>1</v>
      </c>
      <c r="BB719" t="s">
        <v>10751</v>
      </c>
      <c r="BC719" t="s">
        <v>10751</v>
      </c>
      <c r="BD719" t="s">
        <v>10751</v>
      </c>
    </row>
    <row r="720" spans="1:56">
      <c r="A720" t="s">
        <v>10750</v>
      </c>
      <c r="B720">
        <v>2250</v>
      </c>
      <c r="C720">
        <v>2009</v>
      </c>
      <c r="D720">
        <v>1</v>
      </c>
      <c r="E720">
        <v>5.8999999999999998E-5</v>
      </c>
      <c r="F720">
        <v>29.980319999999999</v>
      </c>
      <c r="H720">
        <v>23.569040000000001</v>
      </c>
      <c r="I720">
        <f t="shared" si="18"/>
        <v>1.3905733600000001E-3</v>
      </c>
      <c r="K720">
        <v>20.407170000000001</v>
      </c>
      <c r="L720">
        <v>26.688500000000001</v>
      </c>
      <c r="M720">
        <v>377.06241999999997</v>
      </c>
      <c r="N720">
        <v>435.48426000000001</v>
      </c>
      <c r="O720">
        <v>332.98980999999998</v>
      </c>
      <c r="P720">
        <v>48.44</v>
      </c>
      <c r="Q720">
        <v>110</v>
      </c>
      <c r="R720">
        <v>225</v>
      </c>
      <c r="S720">
        <v>5.5458999999999996</v>
      </c>
      <c r="T720">
        <v>2.045455</v>
      </c>
      <c r="U720">
        <v>0.1</v>
      </c>
      <c r="V720">
        <v>26.521570000000001</v>
      </c>
      <c r="W720" t="s">
        <v>10751</v>
      </c>
      <c r="X720" t="s">
        <v>10751</v>
      </c>
      <c r="Y720">
        <v>1</v>
      </c>
      <c r="Z720">
        <v>1</v>
      </c>
      <c r="AA720" t="s">
        <v>10751</v>
      </c>
      <c r="AB720" t="s">
        <v>10751</v>
      </c>
      <c r="AC720" t="s">
        <v>10751</v>
      </c>
      <c r="AD720" t="s">
        <v>10751</v>
      </c>
      <c r="AE720" t="s">
        <v>10751</v>
      </c>
      <c r="AF720" t="s">
        <v>10751</v>
      </c>
      <c r="AG720">
        <v>1</v>
      </c>
      <c r="AH720" t="s">
        <v>10751</v>
      </c>
      <c r="AI720" t="s">
        <v>10751</v>
      </c>
      <c r="AJ720" t="s">
        <v>10751</v>
      </c>
      <c r="AK720" t="s">
        <v>10751</v>
      </c>
      <c r="AL720" t="s">
        <v>10751</v>
      </c>
      <c r="AM720" t="s">
        <v>10751</v>
      </c>
      <c r="AN720" t="s">
        <v>10751</v>
      </c>
      <c r="AO720" t="s">
        <v>10751</v>
      </c>
      <c r="AP720">
        <v>1</v>
      </c>
      <c r="AQ720" t="s">
        <v>10751</v>
      </c>
      <c r="AR720" t="s">
        <v>10751</v>
      </c>
      <c r="AS720" t="s">
        <v>10751</v>
      </c>
      <c r="AT720">
        <v>1</v>
      </c>
      <c r="AU720">
        <v>1</v>
      </c>
      <c r="AV720">
        <v>6</v>
      </c>
      <c r="AW720" t="s">
        <v>10751</v>
      </c>
      <c r="AX720">
        <v>4</v>
      </c>
      <c r="AY720" t="s">
        <v>10751</v>
      </c>
      <c r="AZ720" t="s">
        <v>10751</v>
      </c>
      <c r="BA720">
        <v>1</v>
      </c>
      <c r="BB720" t="s">
        <v>10751</v>
      </c>
      <c r="BC720" t="s">
        <v>10751</v>
      </c>
      <c r="BD720" t="s">
        <v>10751</v>
      </c>
    </row>
    <row r="721" spans="1:56">
      <c r="A721" t="s">
        <v>10750</v>
      </c>
      <c r="B721">
        <v>2250</v>
      </c>
      <c r="C721">
        <v>2010</v>
      </c>
      <c r="D721">
        <v>0</v>
      </c>
      <c r="E721">
        <v>6.9999999999999999E-6</v>
      </c>
      <c r="F721">
        <v>29.78303</v>
      </c>
      <c r="H721">
        <v>23.449449999999999</v>
      </c>
      <c r="I721">
        <f t="shared" si="18"/>
        <v>1.6414614999999999E-4</v>
      </c>
      <c r="K721">
        <v>20.260680000000001</v>
      </c>
      <c r="L721">
        <v>26.608720000000002</v>
      </c>
      <c r="M721">
        <v>378.98541999999998</v>
      </c>
      <c r="N721">
        <v>438.63276000000002</v>
      </c>
      <c r="O721">
        <v>333.98831000000001</v>
      </c>
      <c r="P721">
        <v>49.442369999999997</v>
      </c>
      <c r="Q721">
        <v>110</v>
      </c>
      <c r="R721">
        <v>237.22890000000001</v>
      </c>
      <c r="S721">
        <v>5.3754999999999997</v>
      </c>
      <c r="T721">
        <v>2.1566269999999998</v>
      </c>
      <c r="U721">
        <v>0.105435</v>
      </c>
      <c r="V721">
        <v>26.386230000000001</v>
      </c>
      <c r="W721" t="s">
        <v>10751</v>
      </c>
      <c r="X721" t="s">
        <v>10751</v>
      </c>
      <c r="Y721">
        <v>1</v>
      </c>
      <c r="Z721">
        <v>1</v>
      </c>
      <c r="AA721" t="s">
        <v>10751</v>
      </c>
      <c r="AB721" t="s">
        <v>10751</v>
      </c>
      <c r="AC721" t="s">
        <v>10751</v>
      </c>
      <c r="AD721" t="s">
        <v>10751</v>
      </c>
      <c r="AE721" t="s">
        <v>10751</v>
      </c>
      <c r="AF721" t="s">
        <v>10751</v>
      </c>
      <c r="AG721">
        <v>1</v>
      </c>
      <c r="AH721" t="s">
        <v>10751</v>
      </c>
      <c r="AI721" t="s">
        <v>10751</v>
      </c>
      <c r="AJ721" t="s">
        <v>10751</v>
      </c>
      <c r="AK721" t="s">
        <v>10751</v>
      </c>
      <c r="AL721" t="s">
        <v>10751</v>
      </c>
      <c r="AM721" t="s">
        <v>10751</v>
      </c>
      <c r="AN721" t="s">
        <v>10751</v>
      </c>
      <c r="AO721" t="s">
        <v>10751</v>
      </c>
      <c r="AP721">
        <v>1</v>
      </c>
      <c r="AQ721" t="s">
        <v>10751</v>
      </c>
      <c r="AR721" t="s">
        <v>10751</v>
      </c>
      <c r="AS721" t="s">
        <v>10751</v>
      </c>
      <c r="AT721">
        <v>1</v>
      </c>
      <c r="AU721">
        <v>1</v>
      </c>
      <c r="AV721">
        <v>6</v>
      </c>
      <c r="AW721" t="s">
        <v>10751</v>
      </c>
      <c r="AX721">
        <v>4</v>
      </c>
      <c r="AY721" t="s">
        <v>10751</v>
      </c>
      <c r="AZ721" t="s">
        <v>10751</v>
      </c>
      <c r="BA721">
        <v>1</v>
      </c>
      <c r="BB721" t="s">
        <v>10751</v>
      </c>
      <c r="BC721" t="s">
        <v>10751</v>
      </c>
      <c r="BD721" t="s">
        <v>10751</v>
      </c>
    </row>
    <row r="722" spans="1:56">
      <c r="A722" t="s">
        <v>10750</v>
      </c>
      <c r="B722">
        <v>2250</v>
      </c>
      <c r="C722">
        <v>2011</v>
      </c>
      <c r="D722">
        <v>0</v>
      </c>
      <c r="E722">
        <v>1.9000000000000001E-5</v>
      </c>
      <c r="F722">
        <v>29.877770000000002</v>
      </c>
      <c r="H722">
        <v>23.371169999999999</v>
      </c>
      <c r="I722">
        <f t="shared" si="18"/>
        <v>4.4405223000000001E-4</v>
      </c>
      <c r="K722">
        <v>20.324359999999999</v>
      </c>
      <c r="L722">
        <v>26.351220000000001</v>
      </c>
      <c r="M722">
        <v>380.25475999999998</v>
      </c>
      <c r="N722">
        <v>437.25857000000002</v>
      </c>
      <c r="O722">
        <v>337.25189</v>
      </c>
      <c r="P722">
        <v>36.700000000000003</v>
      </c>
      <c r="Q722">
        <v>110</v>
      </c>
      <c r="R722">
        <v>231.33619999999999</v>
      </c>
      <c r="S722">
        <v>5.4870999999999999</v>
      </c>
      <c r="T722">
        <v>2.103056</v>
      </c>
      <c r="U722">
        <v>0.102816</v>
      </c>
      <c r="V722">
        <v>26.298380000000002</v>
      </c>
      <c r="W722" t="s">
        <v>10751</v>
      </c>
      <c r="X722" t="s">
        <v>10751</v>
      </c>
      <c r="Y722">
        <v>1</v>
      </c>
      <c r="Z722">
        <v>1</v>
      </c>
      <c r="AA722" t="s">
        <v>10751</v>
      </c>
      <c r="AB722" t="s">
        <v>10751</v>
      </c>
      <c r="AC722" t="s">
        <v>10751</v>
      </c>
      <c r="AD722" t="s">
        <v>10751</v>
      </c>
      <c r="AE722" t="s">
        <v>10751</v>
      </c>
      <c r="AF722" t="s">
        <v>10751</v>
      </c>
      <c r="AG722">
        <v>1</v>
      </c>
      <c r="AH722" t="s">
        <v>10751</v>
      </c>
      <c r="AI722" t="s">
        <v>10751</v>
      </c>
      <c r="AJ722" t="s">
        <v>10751</v>
      </c>
      <c r="AK722" t="s">
        <v>10751</v>
      </c>
      <c r="AL722" t="s">
        <v>10751</v>
      </c>
      <c r="AM722" t="s">
        <v>10751</v>
      </c>
      <c r="AN722" t="s">
        <v>10751</v>
      </c>
      <c r="AO722" t="s">
        <v>10751</v>
      </c>
      <c r="AP722">
        <v>1</v>
      </c>
      <c r="AQ722" t="s">
        <v>10751</v>
      </c>
      <c r="AR722" t="s">
        <v>10751</v>
      </c>
      <c r="AS722" t="s">
        <v>10751</v>
      </c>
      <c r="AT722">
        <v>1</v>
      </c>
      <c r="AU722">
        <v>1</v>
      </c>
      <c r="AV722">
        <v>6</v>
      </c>
      <c r="AW722" t="s">
        <v>10751</v>
      </c>
      <c r="AX722">
        <v>4</v>
      </c>
      <c r="AY722" t="s">
        <v>10751</v>
      </c>
      <c r="AZ722" t="s">
        <v>10751</v>
      </c>
      <c r="BA722">
        <v>1</v>
      </c>
      <c r="BB722" t="s">
        <v>10751</v>
      </c>
      <c r="BC722" t="s">
        <v>10751</v>
      </c>
      <c r="BD722" t="s">
        <v>10751</v>
      </c>
    </row>
    <row r="723" spans="1:56">
      <c r="A723" t="s">
        <v>10750</v>
      </c>
      <c r="B723">
        <v>2250</v>
      </c>
      <c r="C723">
        <v>2012</v>
      </c>
      <c r="D723">
        <v>10</v>
      </c>
      <c r="E723">
        <v>7.2499999999999995E-4</v>
      </c>
      <c r="F723">
        <v>52.289099999999998</v>
      </c>
      <c r="H723">
        <v>36.784880000000001</v>
      </c>
      <c r="I723">
        <f t="shared" si="18"/>
        <v>2.6669037999999999E-2</v>
      </c>
      <c r="K723">
        <v>36</v>
      </c>
      <c r="L723">
        <v>37.4</v>
      </c>
      <c r="M723">
        <v>241.59386000000001</v>
      </c>
      <c r="N723">
        <v>246.86111</v>
      </c>
      <c r="O723">
        <v>237.62031999999999</v>
      </c>
      <c r="P723">
        <v>31.6</v>
      </c>
      <c r="Q723">
        <v>81.100499999999997</v>
      </c>
      <c r="R723">
        <v>94</v>
      </c>
      <c r="S723">
        <v>10.637700000000001</v>
      </c>
      <c r="T723">
        <v>1.1590560000000001</v>
      </c>
      <c r="U723">
        <v>4.1778000000000003E-2</v>
      </c>
      <c r="V723">
        <v>41.382980000000003</v>
      </c>
      <c r="W723">
        <v>1</v>
      </c>
      <c r="X723" t="s">
        <v>10751</v>
      </c>
      <c r="Y723" t="s">
        <v>10751</v>
      </c>
      <c r="Z723" t="s">
        <v>10751</v>
      </c>
      <c r="AA723" t="s">
        <v>10751</v>
      </c>
      <c r="AB723" t="s">
        <v>10751</v>
      </c>
      <c r="AC723" t="s">
        <v>10751</v>
      </c>
      <c r="AD723" t="s">
        <v>10751</v>
      </c>
      <c r="AE723" t="s">
        <v>10751</v>
      </c>
      <c r="AF723" t="s">
        <v>10751</v>
      </c>
      <c r="AG723">
        <v>1</v>
      </c>
      <c r="AH723" t="s">
        <v>10751</v>
      </c>
      <c r="AI723" t="s">
        <v>10751</v>
      </c>
      <c r="AJ723" t="s">
        <v>10751</v>
      </c>
      <c r="AK723" t="s">
        <v>10751</v>
      </c>
      <c r="AL723" t="s">
        <v>10751</v>
      </c>
      <c r="AM723" t="s">
        <v>10751</v>
      </c>
      <c r="AN723" t="s">
        <v>10751</v>
      </c>
      <c r="AO723" t="s">
        <v>10751</v>
      </c>
      <c r="AP723">
        <v>1</v>
      </c>
      <c r="AQ723" t="s">
        <v>10751</v>
      </c>
      <c r="AR723" t="s">
        <v>10751</v>
      </c>
      <c r="AS723" t="s">
        <v>10751</v>
      </c>
      <c r="AT723">
        <v>1</v>
      </c>
      <c r="AU723">
        <v>1</v>
      </c>
      <c r="AV723" t="s">
        <v>10751</v>
      </c>
      <c r="AW723">
        <v>1</v>
      </c>
      <c r="AX723">
        <v>4</v>
      </c>
      <c r="AY723" t="s">
        <v>10751</v>
      </c>
      <c r="AZ723" t="s">
        <v>10751</v>
      </c>
      <c r="BA723" t="s">
        <v>10751</v>
      </c>
      <c r="BB723" t="s">
        <v>10751</v>
      </c>
      <c r="BC723" t="s">
        <v>10751</v>
      </c>
      <c r="BD723" t="s">
        <v>10751</v>
      </c>
    </row>
    <row r="724" spans="1:56">
      <c r="A724" t="s">
        <v>10750</v>
      </c>
      <c r="B724">
        <v>2250</v>
      </c>
      <c r="C724">
        <v>2013</v>
      </c>
      <c r="D724">
        <v>4</v>
      </c>
      <c r="E724">
        <v>2.7500000000000002E-4</v>
      </c>
      <c r="F724">
        <v>60.683770000000003</v>
      </c>
      <c r="H724">
        <v>42.553919999999998</v>
      </c>
      <c r="I724">
        <f t="shared" si="18"/>
        <v>1.1702328E-2</v>
      </c>
      <c r="K724">
        <v>42.247880000000002</v>
      </c>
      <c r="L724">
        <v>42.787730000000003</v>
      </c>
      <c r="M724">
        <v>190.81218000000001</v>
      </c>
      <c r="N724">
        <v>194.99360999999999</v>
      </c>
      <c r="O724">
        <v>187.65777</v>
      </c>
      <c r="P724">
        <v>30.590679999999999</v>
      </c>
      <c r="Q724">
        <v>81.100499999999997</v>
      </c>
      <c r="R724">
        <v>89.794499999999999</v>
      </c>
      <c r="S724">
        <v>10.819100000000001</v>
      </c>
      <c r="T724">
        <v>1.1590560000000001</v>
      </c>
      <c r="U724">
        <v>3.9909E-2</v>
      </c>
      <c r="V724">
        <v>57.197609999999997</v>
      </c>
      <c r="W724">
        <v>0.79</v>
      </c>
      <c r="X724" t="s">
        <v>10751</v>
      </c>
      <c r="Y724">
        <v>0.21</v>
      </c>
      <c r="Z724" t="s">
        <v>10751</v>
      </c>
      <c r="AA724">
        <v>0.21</v>
      </c>
      <c r="AB724" t="s">
        <v>10751</v>
      </c>
      <c r="AC724" t="s">
        <v>10751</v>
      </c>
      <c r="AD724" t="s">
        <v>10751</v>
      </c>
      <c r="AE724" t="s">
        <v>10751</v>
      </c>
      <c r="AF724" t="s">
        <v>10751</v>
      </c>
      <c r="AG724">
        <v>0.79</v>
      </c>
      <c r="AH724" t="s">
        <v>10751</v>
      </c>
      <c r="AI724">
        <v>0.21</v>
      </c>
      <c r="AJ724" t="s">
        <v>10751</v>
      </c>
      <c r="AK724">
        <v>0.21</v>
      </c>
      <c r="AL724" t="s">
        <v>10751</v>
      </c>
      <c r="AM724" t="s">
        <v>10751</v>
      </c>
      <c r="AN724" t="s">
        <v>10751</v>
      </c>
      <c r="AO724" t="s">
        <v>10751</v>
      </c>
      <c r="AP724">
        <v>0.79</v>
      </c>
      <c r="AQ724" t="s">
        <v>10751</v>
      </c>
      <c r="AR724">
        <v>0.21</v>
      </c>
      <c r="AS724" t="s">
        <v>10751</v>
      </c>
      <c r="AT724">
        <v>0.79</v>
      </c>
      <c r="AU724">
        <v>0.79</v>
      </c>
      <c r="AV724">
        <v>1</v>
      </c>
      <c r="AW724">
        <v>0.79</v>
      </c>
      <c r="AX724">
        <v>4</v>
      </c>
      <c r="AY724">
        <v>0.21</v>
      </c>
      <c r="AZ724" t="s">
        <v>10751</v>
      </c>
      <c r="BA724" t="s">
        <v>10751</v>
      </c>
      <c r="BB724" t="s">
        <v>10751</v>
      </c>
      <c r="BC724" t="s">
        <v>10751</v>
      </c>
      <c r="BD724" t="s">
        <v>10751</v>
      </c>
    </row>
    <row r="725" spans="1:56">
      <c r="A725" t="s">
        <v>10750</v>
      </c>
      <c r="B725">
        <v>2250</v>
      </c>
      <c r="C725">
        <v>2014</v>
      </c>
      <c r="D725">
        <v>26</v>
      </c>
      <c r="E725">
        <v>1.66E-3</v>
      </c>
      <c r="F725">
        <v>56.674520000000001</v>
      </c>
      <c r="H725">
        <v>40.771709999999999</v>
      </c>
      <c r="I725">
        <f t="shared" si="18"/>
        <v>6.7681038599999993E-2</v>
      </c>
      <c r="K725">
        <v>37.762860000000003</v>
      </c>
      <c r="L725">
        <v>43.379130000000004</v>
      </c>
      <c r="M725">
        <v>211.22847999999999</v>
      </c>
      <c r="N725">
        <v>229.59361000000001</v>
      </c>
      <c r="O725">
        <v>197.37406999999999</v>
      </c>
      <c r="P725">
        <v>36.067450000000001</v>
      </c>
      <c r="Q725">
        <v>73.703900000000004</v>
      </c>
      <c r="R725">
        <v>76.004300000000001</v>
      </c>
      <c r="S725">
        <v>12.314399999999999</v>
      </c>
      <c r="T725">
        <v>1.0319750000000001</v>
      </c>
      <c r="U725">
        <v>3.3779999999999998E-2</v>
      </c>
      <c r="V725">
        <v>49.385390000000001</v>
      </c>
      <c r="W725">
        <v>0.92100000000000004</v>
      </c>
      <c r="X725" t="s">
        <v>10751</v>
      </c>
      <c r="Y725">
        <v>7.9000000000000001E-2</v>
      </c>
      <c r="Z725">
        <v>0.157</v>
      </c>
      <c r="AA725">
        <v>7.9000000000000001E-2</v>
      </c>
      <c r="AB725" t="s">
        <v>10751</v>
      </c>
      <c r="AC725" t="s">
        <v>10751</v>
      </c>
      <c r="AD725" t="s">
        <v>10751</v>
      </c>
      <c r="AE725" t="s">
        <v>10751</v>
      </c>
      <c r="AF725" t="s">
        <v>10751</v>
      </c>
      <c r="AG725">
        <v>0.92100000000000004</v>
      </c>
      <c r="AH725" t="s">
        <v>10751</v>
      </c>
      <c r="AI725">
        <v>7.9000000000000001E-2</v>
      </c>
      <c r="AJ725" t="s">
        <v>10751</v>
      </c>
      <c r="AK725">
        <v>7.9000000000000001E-2</v>
      </c>
      <c r="AL725" t="s">
        <v>10751</v>
      </c>
      <c r="AM725" t="s">
        <v>10751</v>
      </c>
      <c r="AN725" t="s">
        <v>10751</v>
      </c>
      <c r="AO725" t="s">
        <v>10751</v>
      </c>
      <c r="AP725">
        <v>0.92100000000000004</v>
      </c>
      <c r="AQ725" t="s">
        <v>10751</v>
      </c>
      <c r="AR725">
        <v>7.9000000000000001E-2</v>
      </c>
      <c r="AS725" t="s">
        <v>10751</v>
      </c>
      <c r="AT725">
        <v>0.92100000000000004</v>
      </c>
      <c r="AU725">
        <v>0.92100000000000004</v>
      </c>
      <c r="AV725">
        <v>3.7</v>
      </c>
      <c r="AW725">
        <v>0.76400000000000001</v>
      </c>
      <c r="AX725">
        <v>3.1</v>
      </c>
      <c r="AY725">
        <v>7.9000000000000001E-2</v>
      </c>
      <c r="AZ725">
        <v>0.157</v>
      </c>
      <c r="BA725" t="s">
        <v>10751</v>
      </c>
      <c r="BB725" t="s">
        <v>10751</v>
      </c>
      <c r="BC725" t="s">
        <v>10751</v>
      </c>
      <c r="BD725" t="s">
        <v>10751</v>
      </c>
    </row>
    <row r="726" spans="1:56">
      <c r="A726" t="s">
        <v>10750</v>
      </c>
      <c r="B726">
        <v>2250</v>
      </c>
      <c r="C726">
        <v>2015</v>
      </c>
      <c r="D726">
        <v>38</v>
      </c>
      <c r="E726">
        <v>2.2529999999999998E-3</v>
      </c>
      <c r="F726">
        <v>56.189720000000001</v>
      </c>
      <c r="H726">
        <v>40.484659999999998</v>
      </c>
      <c r="I726">
        <f t="shared" si="18"/>
        <v>9.121193897999999E-2</v>
      </c>
      <c r="K726">
        <v>37.251809999999999</v>
      </c>
      <c r="L726">
        <v>43.320810000000002</v>
      </c>
      <c r="M726">
        <v>215.26125999999999</v>
      </c>
      <c r="N726">
        <v>234.94130000000001</v>
      </c>
      <c r="O726">
        <v>200.41489999999999</v>
      </c>
      <c r="P726">
        <v>36.905119999999997</v>
      </c>
      <c r="Q726">
        <v>72.896000000000001</v>
      </c>
      <c r="R726">
        <v>74.216899999999995</v>
      </c>
      <c r="S726">
        <v>12.544</v>
      </c>
      <c r="T726">
        <v>1.0180929999999999</v>
      </c>
      <c r="U726">
        <v>3.2985E-2</v>
      </c>
      <c r="V726">
        <v>47.752139999999997</v>
      </c>
      <c r="W726">
        <v>0.95</v>
      </c>
      <c r="X726" t="s">
        <v>10751</v>
      </c>
      <c r="Y726">
        <v>0.05</v>
      </c>
      <c r="Z726">
        <v>8.7999999999999995E-2</v>
      </c>
      <c r="AA726">
        <v>0.05</v>
      </c>
      <c r="AB726" t="s">
        <v>10751</v>
      </c>
      <c r="AC726" t="s">
        <v>10751</v>
      </c>
      <c r="AD726" t="s">
        <v>10751</v>
      </c>
      <c r="AE726" t="s">
        <v>10751</v>
      </c>
      <c r="AF726" t="s">
        <v>10751</v>
      </c>
      <c r="AG726">
        <v>0.95</v>
      </c>
      <c r="AH726" t="s">
        <v>10751</v>
      </c>
      <c r="AI726">
        <v>0.05</v>
      </c>
      <c r="AJ726" t="s">
        <v>10751</v>
      </c>
      <c r="AK726">
        <v>0.05</v>
      </c>
      <c r="AL726" t="s">
        <v>10751</v>
      </c>
      <c r="AM726" t="s">
        <v>10751</v>
      </c>
      <c r="AN726" t="s">
        <v>10751</v>
      </c>
      <c r="AO726" t="s">
        <v>10751</v>
      </c>
      <c r="AP726">
        <v>0.95</v>
      </c>
      <c r="AQ726" t="s">
        <v>10751</v>
      </c>
      <c r="AR726">
        <v>0.05</v>
      </c>
      <c r="AS726" t="s">
        <v>10751</v>
      </c>
      <c r="AT726">
        <v>0.95</v>
      </c>
      <c r="AU726">
        <v>0.95</v>
      </c>
      <c r="AV726">
        <v>3.6</v>
      </c>
      <c r="AW726">
        <v>0.86199999999999999</v>
      </c>
      <c r="AX726">
        <v>3</v>
      </c>
      <c r="AY726">
        <v>0.05</v>
      </c>
      <c r="AZ726">
        <v>8.7999999999999995E-2</v>
      </c>
      <c r="BA726" t="s">
        <v>10751</v>
      </c>
      <c r="BB726" t="s">
        <v>10751</v>
      </c>
      <c r="BC726" t="s">
        <v>10751</v>
      </c>
      <c r="BD726" t="s">
        <v>10751</v>
      </c>
    </row>
    <row r="727" spans="1:56">
      <c r="A727" t="s">
        <v>10750</v>
      </c>
      <c r="B727">
        <v>2250</v>
      </c>
      <c r="C727">
        <v>2016</v>
      </c>
      <c r="D727">
        <v>1</v>
      </c>
      <c r="E727">
        <v>4.6999999999999997E-5</v>
      </c>
      <c r="F727">
        <v>152.8366</v>
      </c>
      <c r="H727">
        <v>103.65169</v>
      </c>
      <c r="I727">
        <f t="shared" si="18"/>
        <v>4.8716294299999997E-3</v>
      </c>
      <c r="K727">
        <v>121.66</v>
      </c>
      <c r="L727">
        <v>93.24</v>
      </c>
      <c r="M727">
        <v>0</v>
      </c>
      <c r="N727">
        <v>0</v>
      </c>
      <c r="O727">
        <v>0</v>
      </c>
      <c r="P727">
        <v>26.8</v>
      </c>
      <c r="Q727" t="s">
        <v>10751</v>
      </c>
      <c r="R727">
        <v>47</v>
      </c>
      <c r="S727">
        <v>11.5</v>
      </c>
      <c r="T727" t="s">
        <v>10751</v>
      </c>
      <c r="U727">
        <v>2.0889000000000001E-2</v>
      </c>
      <c r="V727">
        <v>116.60814999999999</v>
      </c>
      <c r="W727" t="s">
        <v>10751</v>
      </c>
      <c r="X727" t="s">
        <v>10751</v>
      </c>
      <c r="Y727">
        <v>1</v>
      </c>
      <c r="Z727" t="s">
        <v>10751</v>
      </c>
      <c r="AA727">
        <v>1</v>
      </c>
      <c r="AB727" t="s">
        <v>10751</v>
      </c>
      <c r="AC727" t="s">
        <v>10751</v>
      </c>
      <c r="AD727" t="s">
        <v>10751</v>
      </c>
      <c r="AE727" t="s">
        <v>10751</v>
      </c>
      <c r="AF727" t="s">
        <v>10751</v>
      </c>
      <c r="AG727" t="s">
        <v>10751</v>
      </c>
      <c r="AH727" t="s">
        <v>10751</v>
      </c>
      <c r="AI727">
        <v>1</v>
      </c>
      <c r="AJ727" t="s">
        <v>10751</v>
      </c>
      <c r="AK727">
        <v>1</v>
      </c>
      <c r="AL727" t="s">
        <v>10751</v>
      </c>
      <c r="AM727" t="s">
        <v>10751</v>
      </c>
      <c r="AN727" t="s">
        <v>10751</v>
      </c>
      <c r="AO727" t="s">
        <v>10751</v>
      </c>
      <c r="AP727" t="s">
        <v>10751</v>
      </c>
      <c r="AQ727" t="s">
        <v>10751</v>
      </c>
      <c r="AR727">
        <v>1</v>
      </c>
      <c r="AS727" t="s">
        <v>10751</v>
      </c>
      <c r="AT727" t="s">
        <v>10751</v>
      </c>
      <c r="AU727" t="s">
        <v>10751</v>
      </c>
      <c r="AV727">
        <v>1</v>
      </c>
      <c r="AW727" t="s">
        <v>10751</v>
      </c>
      <c r="AX727" t="s">
        <v>10751</v>
      </c>
      <c r="AY727">
        <v>1</v>
      </c>
      <c r="AZ727" t="s">
        <v>10751</v>
      </c>
      <c r="BA727" t="s">
        <v>10751</v>
      </c>
      <c r="BB727" t="s">
        <v>10751</v>
      </c>
      <c r="BC727" t="s">
        <v>10751</v>
      </c>
      <c r="BD727" t="s">
        <v>10751</v>
      </c>
    </row>
    <row r="728" spans="1:56">
      <c r="A728" t="s">
        <v>10750</v>
      </c>
      <c r="B728">
        <v>2250</v>
      </c>
      <c r="C728">
        <v>2017</v>
      </c>
      <c r="D728">
        <v>18</v>
      </c>
      <c r="E728">
        <v>1.0790000000000001E-3</v>
      </c>
      <c r="F728">
        <v>55.668039999999998</v>
      </c>
      <c r="H728">
        <v>41.255769999999998</v>
      </c>
      <c r="I728">
        <f t="shared" si="18"/>
        <v>4.4514975830000005E-2</v>
      </c>
      <c r="K728">
        <v>37.305990000000001</v>
      </c>
      <c r="L728">
        <v>44.836919999999999</v>
      </c>
      <c r="M728">
        <v>215.41230999999999</v>
      </c>
      <c r="N728">
        <v>238.21911</v>
      </c>
      <c r="O728">
        <v>198.20719</v>
      </c>
      <c r="P728">
        <v>37.5</v>
      </c>
      <c r="Q728">
        <v>72.801299999999998</v>
      </c>
      <c r="R728">
        <v>78</v>
      </c>
      <c r="S728">
        <v>12.1707</v>
      </c>
      <c r="T728">
        <v>1.07141</v>
      </c>
      <c r="U728">
        <v>3.4667000000000003E-2</v>
      </c>
      <c r="V728">
        <v>46.4375</v>
      </c>
      <c r="W728">
        <v>1</v>
      </c>
      <c r="X728" t="s">
        <v>10751</v>
      </c>
      <c r="Y728" t="s">
        <v>10751</v>
      </c>
      <c r="Z728">
        <v>7.6999999999999999E-2</v>
      </c>
      <c r="AA728" t="s">
        <v>10751</v>
      </c>
      <c r="AB728" t="s">
        <v>10751</v>
      </c>
      <c r="AC728" t="s">
        <v>10751</v>
      </c>
      <c r="AD728" t="s">
        <v>10751</v>
      </c>
      <c r="AE728" t="s">
        <v>10751</v>
      </c>
      <c r="AF728" t="s">
        <v>10751</v>
      </c>
      <c r="AG728">
        <v>1</v>
      </c>
      <c r="AH728" t="s">
        <v>10751</v>
      </c>
      <c r="AI728" t="s">
        <v>10751</v>
      </c>
      <c r="AJ728" t="s">
        <v>10751</v>
      </c>
      <c r="AK728" t="s">
        <v>10751</v>
      </c>
      <c r="AL728" t="s">
        <v>10751</v>
      </c>
      <c r="AM728" t="s">
        <v>10751</v>
      </c>
      <c r="AN728" t="s">
        <v>10751</v>
      </c>
      <c r="AO728" t="s">
        <v>10751</v>
      </c>
      <c r="AP728">
        <v>1</v>
      </c>
      <c r="AQ728" t="s">
        <v>10751</v>
      </c>
      <c r="AR728" t="s">
        <v>10751</v>
      </c>
      <c r="AS728" t="s">
        <v>10751</v>
      </c>
      <c r="AT728">
        <v>1</v>
      </c>
      <c r="AU728">
        <v>1</v>
      </c>
      <c r="AV728">
        <v>5</v>
      </c>
      <c r="AW728">
        <v>0.92300000000000004</v>
      </c>
      <c r="AX728">
        <v>3</v>
      </c>
      <c r="AY728" t="s">
        <v>10751</v>
      </c>
      <c r="AZ728">
        <v>7.6999999999999999E-2</v>
      </c>
      <c r="BA728" t="s">
        <v>10751</v>
      </c>
      <c r="BB728" t="s">
        <v>10751</v>
      </c>
      <c r="BC728" t="s">
        <v>10751</v>
      </c>
      <c r="BD728" t="s">
        <v>10751</v>
      </c>
    </row>
    <row r="729" spans="1:56">
      <c r="A729" t="s">
        <v>10750</v>
      </c>
      <c r="B729">
        <v>2250</v>
      </c>
      <c r="C729">
        <v>2018</v>
      </c>
      <c r="D729">
        <v>12</v>
      </c>
      <c r="E729">
        <v>7.3800000000000005E-4</v>
      </c>
      <c r="F729">
        <v>55.50094</v>
      </c>
      <c r="H729">
        <v>41.152679999999997</v>
      </c>
      <c r="I729">
        <f t="shared" si="18"/>
        <v>3.0370677839999999E-2</v>
      </c>
      <c r="K729">
        <v>37.186050000000002</v>
      </c>
      <c r="L729">
        <v>44.754040000000003</v>
      </c>
      <c r="M729">
        <v>215.95193</v>
      </c>
      <c r="N729">
        <v>238.98748000000001</v>
      </c>
      <c r="O729">
        <v>198.57423</v>
      </c>
      <c r="P729">
        <v>37.5</v>
      </c>
      <c r="Q729">
        <v>72.801299999999998</v>
      </c>
      <c r="R729">
        <v>78</v>
      </c>
      <c r="S729">
        <v>12.164099999999999</v>
      </c>
      <c r="T729">
        <v>1.07141</v>
      </c>
      <c r="U729">
        <v>3.4667000000000003E-2</v>
      </c>
      <c r="V729">
        <v>46.3294</v>
      </c>
      <c r="W729">
        <v>1</v>
      </c>
      <c r="X729" t="s">
        <v>10751</v>
      </c>
      <c r="Y729" t="s">
        <v>10751</v>
      </c>
      <c r="Z729">
        <v>0.105</v>
      </c>
      <c r="AA729" t="s">
        <v>10751</v>
      </c>
      <c r="AB729" t="s">
        <v>10751</v>
      </c>
      <c r="AC729" t="s">
        <v>10751</v>
      </c>
      <c r="AD729" t="s">
        <v>10751</v>
      </c>
      <c r="AE729" t="s">
        <v>10751</v>
      </c>
      <c r="AF729" t="s">
        <v>10751</v>
      </c>
      <c r="AG729">
        <v>1</v>
      </c>
      <c r="AH729" t="s">
        <v>10751</v>
      </c>
      <c r="AI729" t="s">
        <v>10751</v>
      </c>
      <c r="AJ729" t="s">
        <v>10751</v>
      </c>
      <c r="AK729" t="s">
        <v>10751</v>
      </c>
      <c r="AL729" t="s">
        <v>10751</v>
      </c>
      <c r="AM729" t="s">
        <v>10751</v>
      </c>
      <c r="AN729" t="s">
        <v>10751</v>
      </c>
      <c r="AO729" t="s">
        <v>10751</v>
      </c>
      <c r="AP729">
        <v>1</v>
      </c>
      <c r="AQ729" t="s">
        <v>10751</v>
      </c>
      <c r="AR729" t="s">
        <v>10751</v>
      </c>
      <c r="AS729" t="s">
        <v>10751</v>
      </c>
      <c r="AT729">
        <v>1</v>
      </c>
      <c r="AU729">
        <v>1</v>
      </c>
      <c r="AV729">
        <v>5</v>
      </c>
      <c r="AW729">
        <v>0.89500000000000002</v>
      </c>
      <c r="AX729">
        <v>3</v>
      </c>
      <c r="AY729" t="s">
        <v>10751</v>
      </c>
      <c r="AZ729">
        <v>0.105</v>
      </c>
      <c r="BA729" t="s">
        <v>10751</v>
      </c>
      <c r="BB729" t="s">
        <v>10751</v>
      </c>
      <c r="BC729" t="s">
        <v>10751</v>
      </c>
      <c r="BD729" t="s">
        <v>10751</v>
      </c>
    </row>
    <row r="730" spans="1:56">
      <c r="A730" t="s">
        <v>10750</v>
      </c>
      <c r="B730">
        <v>2250</v>
      </c>
      <c r="C730">
        <v>2019</v>
      </c>
      <c r="D730">
        <v>11</v>
      </c>
      <c r="E730">
        <v>6.9999999999999999E-4</v>
      </c>
      <c r="F730">
        <v>55.318820000000002</v>
      </c>
      <c r="H730">
        <v>41.209650000000003</v>
      </c>
      <c r="I730">
        <f t="shared" si="18"/>
        <v>2.8846755000000002E-2</v>
      </c>
      <c r="K730">
        <v>36.68197</v>
      </c>
      <c r="L730">
        <v>45.440849999999998</v>
      </c>
      <c r="M730">
        <v>215.65334999999999</v>
      </c>
      <c r="N730">
        <v>242.27159</v>
      </c>
      <c r="O730">
        <v>195.57293000000001</v>
      </c>
      <c r="P730">
        <v>37.5</v>
      </c>
      <c r="Q730">
        <v>72.801299999999998</v>
      </c>
      <c r="R730">
        <v>78</v>
      </c>
      <c r="S730">
        <v>12.1656</v>
      </c>
      <c r="T730">
        <v>1.07141</v>
      </c>
      <c r="U730">
        <v>3.4667000000000003E-2</v>
      </c>
      <c r="V730">
        <v>46.388390000000001</v>
      </c>
      <c r="W730">
        <v>1</v>
      </c>
      <c r="X730" t="s">
        <v>10751</v>
      </c>
      <c r="Y730" t="s">
        <v>10751</v>
      </c>
      <c r="Z730">
        <v>9.8000000000000004E-2</v>
      </c>
      <c r="AA730" t="s">
        <v>10751</v>
      </c>
      <c r="AB730" t="s">
        <v>10751</v>
      </c>
      <c r="AC730" t="s">
        <v>10751</v>
      </c>
      <c r="AD730" t="s">
        <v>10751</v>
      </c>
      <c r="AE730" t="s">
        <v>10751</v>
      </c>
      <c r="AF730" t="s">
        <v>10751</v>
      </c>
      <c r="AG730">
        <v>1</v>
      </c>
      <c r="AH730" t="s">
        <v>10751</v>
      </c>
      <c r="AI730" t="s">
        <v>10751</v>
      </c>
      <c r="AJ730" t="s">
        <v>10751</v>
      </c>
      <c r="AK730" t="s">
        <v>10751</v>
      </c>
      <c r="AL730" t="s">
        <v>10751</v>
      </c>
      <c r="AM730" t="s">
        <v>10751</v>
      </c>
      <c r="AN730" t="s">
        <v>10751</v>
      </c>
      <c r="AO730" t="s">
        <v>10751</v>
      </c>
      <c r="AP730">
        <v>1</v>
      </c>
      <c r="AQ730" t="s">
        <v>10751</v>
      </c>
      <c r="AR730" t="s">
        <v>10751</v>
      </c>
      <c r="AS730" t="s">
        <v>10751</v>
      </c>
      <c r="AT730">
        <v>1</v>
      </c>
      <c r="AU730">
        <v>1</v>
      </c>
      <c r="AV730">
        <v>5</v>
      </c>
      <c r="AW730">
        <v>0.90200000000000002</v>
      </c>
      <c r="AX730">
        <v>3</v>
      </c>
      <c r="AY730" t="s">
        <v>10751</v>
      </c>
      <c r="AZ730">
        <v>9.8000000000000004E-2</v>
      </c>
      <c r="BA730" t="s">
        <v>10751</v>
      </c>
      <c r="BB730" t="s">
        <v>10751</v>
      </c>
      <c r="BC730" t="s">
        <v>10751</v>
      </c>
      <c r="BD730" t="s">
        <v>10751</v>
      </c>
    </row>
    <row r="731" spans="1:56">
      <c r="A731" t="s">
        <v>10750</v>
      </c>
      <c r="B731">
        <v>2250</v>
      </c>
      <c r="C731">
        <v>2020</v>
      </c>
      <c r="D731">
        <v>7</v>
      </c>
      <c r="E731">
        <v>5.2700000000000002E-4</v>
      </c>
      <c r="F731">
        <v>55.487650000000002</v>
      </c>
      <c r="H731">
        <v>41.319710000000001</v>
      </c>
      <c r="I731">
        <f t="shared" si="18"/>
        <v>2.177548717E-2</v>
      </c>
      <c r="K731">
        <v>36.789949999999997</v>
      </c>
      <c r="L731">
        <v>45.550609999999999</v>
      </c>
      <c r="M731">
        <v>215.07897</v>
      </c>
      <c r="N731">
        <v>241.56053</v>
      </c>
      <c r="O731">
        <v>195.10165000000001</v>
      </c>
      <c r="P731">
        <v>37.5</v>
      </c>
      <c r="Q731">
        <v>72.801299999999998</v>
      </c>
      <c r="R731">
        <v>78</v>
      </c>
      <c r="S731">
        <v>12.1731</v>
      </c>
      <c r="T731">
        <v>1.07141</v>
      </c>
      <c r="U731">
        <v>3.4667000000000003E-2</v>
      </c>
      <c r="V731">
        <v>46.504089999999998</v>
      </c>
      <c r="W731">
        <v>1</v>
      </c>
      <c r="X731" t="s">
        <v>10751</v>
      </c>
      <c r="Y731" t="s">
        <v>10751</v>
      </c>
      <c r="Z731">
        <v>6.7000000000000004E-2</v>
      </c>
      <c r="AA731" t="s">
        <v>10751</v>
      </c>
      <c r="AB731" t="s">
        <v>10751</v>
      </c>
      <c r="AC731" t="s">
        <v>10751</v>
      </c>
      <c r="AD731" t="s">
        <v>10751</v>
      </c>
      <c r="AE731" t="s">
        <v>10751</v>
      </c>
      <c r="AF731" t="s">
        <v>10751</v>
      </c>
      <c r="AG731">
        <v>1</v>
      </c>
      <c r="AH731" t="s">
        <v>10751</v>
      </c>
      <c r="AI731" t="s">
        <v>10751</v>
      </c>
      <c r="AJ731" t="s">
        <v>10751</v>
      </c>
      <c r="AK731" t="s">
        <v>10751</v>
      </c>
      <c r="AL731" t="s">
        <v>10751</v>
      </c>
      <c r="AM731" t="s">
        <v>10751</v>
      </c>
      <c r="AN731" t="s">
        <v>10751</v>
      </c>
      <c r="AO731" t="s">
        <v>10751</v>
      </c>
      <c r="AP731">
        <v>1</v>
      </c>
      <c r="AQ731" t="s">
        <v>10751</v>
      </c>
      <c r="AR731" t="s">
        <v>10751</v>
      </c>
      <c r="AS731" t="s">
        <v>10751</v>
      </c>
      <c r="AT731">
        <v>1</v>
      </c>
      <c r="AU731">
        <v>1</v>
      </c>
      <c r="AV731">
        <v>5</v>
      </c>
      <c r="AW731">
        <v>0.93300000000000005</v>
      </c>
      <c r="AX731">
        <v>3</v>
      </c>
      <c r="AY731" t="s">
        <v>10751</v>
      </c>
      <c r="AZ731">
        <v>6.7000000000000004E-2</v>
      </c>
      <c r="BA731" t="s">
        <v>10751</v>
      </c>
      <c r="BB731" t="s">
        <v>10751</v>
      </c>
      <c r="BC731" t="s">
        <v>10751</v>
      </c>
      <c r="BD731" t="s">
        <v>10751</v>
      </c>
    </row>
    <row r="732" spans="1:56">
      <c r="A732" t="s">
        <v>10750</v>
      </c>
      <c r="B732">
        <v>2250</v>
      </c>
      <c r="C732">
        <v>2021</v>
      </c>
      <c r="D732">
        <v>14</v>
      </c>
      <c r="E732">
        <v>9.8900000000000008E-4</v>
      </c>
      <c r="F732">
        <v>55.717790000000001</v>
      </c>
      <c r="G732">
        <f>IFERROR(F732*E732,"")</f>
        <v>5.5104894310000006E-2</v>
      </c>
      <c r="H732">
        <v>41.4696</v>
      </c>
      <c r="I732">
        <f t="shared" si="18"/>
        <v>4.10134344E-2</v>
      </c>
      <c r="J732">
        <f>IFERROR(M732*E732,"")</f>
        <v>0.21194424284000002</v>
      </c>
      <c r="K732">
        <v>36.937109999999997</v>
      </c>
      <c r="L732">
        <v>45.700020000000002</v>
      </c>
      <c r="M732">
        <v>214.30155999999999</v>
      </c>
      <c r="N732">
        <v>240.59815</v>
      </c>
      <c r="O732">
        <v>194.46378999999999</v>
      </c>
      <c r="P732">
        <v>37.5</v>
      </c>
      <c r="Q732">
        <v>72.801299999999998</v>
      </c>
      <c r="R732">
        <v>78</v>
      </c>
      <c r="S732">
        <v>12.183199999999999</v>
      </c>
      <c r="T732">
        <v>1.07141</v>
      </c>
      <c r="U732">
        <v>3.4667000000000003E-2</v>
      </c>
      <c r="V732">
        <v>46.660679999999999</v>
      </c>
      <c r="W732">
        <v>1</v>
      </c>
      <c r="X732" t="s">
        <v>10751</v>
      </c>
      <c r="Y732" t="s">
        <v>10751</v>
      </c>
      <c r="Z732">
        <v>2.4E-2</v>
      </c>
      <c r="AA732" t="s">
        <v>10751</v>
      </c>
      <c r="AB732" t="s">
        <v>10751</v>
      </c>
      <c r="AC732" t="s">
        <v>10751</v>
      </c>
      <c r="AD732" t="s">
        <v>10751</v>
      </c>
      <c r="AE732" t="s">
        <v>10751</v>
      </c>
      <c r="AF732" t="s">
        <v>10751</v>
      </c>
      <c r="AG732">
        <v>1</v>
      </c>
      <c r="AH732" t="s">
        <v>10751</v>
      </c>
      <c r="AI732" t="s">
        <v>10751</v>
      </c>
      <c r="AJ732" t="s">
        <v>10751</v>
      </c>
      <c r="AK732" t="s">
        <v>10751</v>
      </c>
      <c r="AL732" t="s">
        <v>10751</v>
      </c>
      <c r="AM732" t="s">
        <v>10751</v>
      </c>
      <c r="AN732" t="s">
        <v>10751</v>
      </c>
      <c r="AO732" t="s">
        <v>10751</v>
      </c>
      <c r="AP732">
        <v>1</v>
      </c>
      <c r="AQ732" t="s">
        <v>10751</v>
      </c>
      <c r="AR732" t="s">
        <v>10751</v>
      </c>
      <c r="AS732" t="s">
        <v>10751</v>
      </c>
      <c r="AT732">
        <v>1</v>
      </c>
      <c r="AU732">
        <v>1</v>
      </c>
      <c r="AV732">
        <v>5</v>
      </c>
      <c r="AW732">
        <v>0.97599999999999998</v>
      </c>
      <c r="AX732">
        <v>3</v>
      </c>
      <c r="AY732" t="s">
        <v>10751</v>
      </c>
      <c r="AZ732">
        <v>2.4E-2</v>
      </c>
      <c r="BA732" t="s">
        <v>10751</v>
      </c>
      <c r="BB732" t="s">
        <v>10751</v>
      </c>
      <c r="BC732" t="s">
        <v>10751</v>
      </c>
      <c r="BD732" t="s">
        <v>10751</v>
      </c>
    </row>
    <row r="733" spans="1:56">
      <c r="A733" t="s">
        <v>10750</v>
      </c>
      <c r="B733">
        <v>2250</v>
      </c>
      <c r="C733" t="s">
        <v>10752</v>
      </c>
      <c r="D733" t="s">
        <v>10751</v>
      </c>
      <c r="E733">
        <v>4.8000000000000001E-4</v>
      </c>
      <c r="F733">
        <v>55.612349999999999</v>
      </c>
      <c r="H733">
        <v>39.969970000000004</v>
      </c>
      <c r="I733">
        <f t="shared" si="18"/>
        <v>1.9185585600000003E-2</v>
      </c>
      <c r="K733">
        <v>36.702010000000001</v>
      </c>
      <c r="L733">
        <v>42.848120000000002</v>
      </c>
      <c r="M733">
        <v>222.34191000000001</v>
      </c>
      <c r="N733">
        <v>242.13936000000001</v>
      </c>
      <c r="O733">
        <v>207.40700000000001</v>
      </c>
      <c r="P733">
        <v>37.5</v>
      </c>
      <c r="Q733">
        <v>73.228399999999993</v>
      </c>
      <c r="R733">
        <v>78</v>
      </c>
      <c r="S733">
        <v>12.1732</v>
      </c>
      <c r="T733">
        <v>1.0651600000000001</v>
      </c>
      <c r="U733">
        <v>3.4667000000000003E-2</v>
      </c>
      <c r="V733">
        <v>44.976559999999999</v>
      </c>
      <c r="W733">
        <v>1</v>
      </c>
      <c r="X733" t="s">
        <v>10751</v>
      </c>
      <c r="Y733" t="s">
        <v>10751</v>
      </c>
      <c r="Z733">
        <v>4.4999999999999998E-2</v>
      </c>
      <c r="AA733" t="s">
        <v>10751</v>
      </c>
      <c r="AB733" t="s">
        <v>10751</v>
      </c>
      <c r="AC733" t="s">
        <v>10751</v>
      </c>
      <c r="AD733" t="s">
        <v>10751</v>
      </c>
      <c r="AE733" t="s">
        <v>10751</v>
      </c>
      <c r="AF733" t="s">
        <v>10751</v>
      </c>
      <c r="AG733">
        <v>1</v>
      </c>
      <c r="AH733" t="s">
        <v>10751</v>
      </c>
      <c r="AI733" t="s">
        <v>10751</v>
      </c>
      <c r="AJ733" t="s">
        <v>10751</v>
      </c>
      <c r="AK733" t="s">
        <v>10751</v>
      </c>
      <c r="AL733" t="s">
        <v>10751</v>
      </c>
      <c r="AM733" t="s">
        <v>10751</v>
      </c>
      <c r="AN733" t="s">
        <v>10751</v>
      </c>
      <c r="AO733" t="s">
        <v>10751</v>
      </c>
      <c r="AP733">
        <v>1</v>
      </c>
      <c r="AQ733" t="s">
        <v>10751</v>
      </c>
      <c r="AR733" t="s">
        <v>10751</v>
      </c>
      <c r="AS733" t="s">
        <v>10751</v>
      </c>
      <c r="AT733">
        <v>1</v>
      </c>
      <c r="AU733">
        <v>1</v>
      </c>
      <c r="AV733">
        <v>5</v>
      </c>
      <c r="AW733">
        <v>0.95499999999999996</v>
      </c>
      <c r="AX733">
        <v>3</v>
      </c>
      <c r="AY733" t="s">
        <v>10751</v>
      </c>
      <c r="AZ733">
        <v>4.4999999999999998E-2</v>
      </c>
      <c r="BA733" t="s">
        <v>10751</v>
      </c>
      <c r="BB733" t="s">
        <v>10751</v>
      </c>
      <c r="BC733" t="s">
        <v>10751</v>
      </c>
      <c r="BD733" t="s">
        <v>10751</v>
      </c>
    </row>
    <row r="734" spans="1:56">
      <c r="A734" t="s">
        <v>10755</v>
      </c>
      <c r="B734">
        <v>2250</v>
      </c>
      <c r="C734">
        <v>1975</v>
      </c>
      <c r="D734" t="s">
        <v>10751</v>
      </c>
      <c r="E734" t="s">
        <v>10751</v>
      </c>
      <c r="F734" t="s">
        <v>10751</v>
      </c>
      <c r="H734" t="s">
        <v>10751</v>
      </c>
      <c r="I734" t="str">
        <f t="shared" si="18"/>
        <v/>
      </c>
      <c r="K734" t="s">
        <v>10751</v>
      </c>
      <c r="L734" t="s">
        <v>10751</v>
      </c>
      <c r="M734" t="s">
        <v>10751</v>
      </c>
      <c r="N734" t="s">
        <v>10751</v>
      </c>
      <c r="O734" t="s">
        <v>10751</v>
      </c>
      <c r="P734" t="s">
        <v>10751</v>
      </c>
      <c r="Q734" t="s">
        <v>10751</v>
      </c>
      <c r="R734" t="s">
        <v>10751</v>
      </c>
      <c r="S734" t="s">
        <v>10751</v>
      </c>
      <c r="T734" t="s">
        <v>10751</v>
      </c>
      <c r="U734" t="s">
        <v>10751</v>
      </c>
      <c r="V734" t="s">
        <v>10751</v>
      </c>
      <c r="W734" t="s">
        <v>10751</v>
      </c>
      <c r="X734" t="s">
        <v>10751</v>
      </c>
      <c r="Y734" t="s">
        <v>10751</v>
      </c>
      <c r="Z734" t="s">
        <v>10751</v>
      </c>
      <c r="AA734" t="s">
        <v>10751</v>
      </c>
      <c r="AB734" t="s">
        <v>10751</v>
      </c>
      <c r="AC734" t="s">
        <v>10751</v>
      </c>
      <c r="AD734" t="s">
        <v>10751</v>
      </c>
      <c r="AE734" t="s">
        <v>10751</v>
      </c>
      <c r="AF734" t="s">
        <v>10751</v>
      </c>
      <c r="AG734" t="s">
        <v>10751</v>
      </c>
      <c r="AH734" t="s">
        <v>10751</v>
      </c>
      <c r="AI734" t="s">
        <v>10751</v>
      </c>
      <c r="AJ734" t="s">
        <v>10751</v>
      </c>
      <c r="AK734" t="s">
        <v>10751</v>
      </c>
      <c r="AL734" t="s">
        <v>10751</v>
      </c>
      <c r="AM734" t="s">
        <v>10751</v>
      </c>
      <c r="AN734" t="s">
        <v>10751</v>
      </c>
      <c r="AO734" t="s">
        <v>10751</v>
      </c>
      <c r="AP734" t="s">
        <v>10751</v>
      </c>
      <c r="AQ734" t="s">
        <v>10751</v>
      </c>
      <c r="AR734" t="s">
        <v>10751</v>
      </c>
      <c r="AS734" t="s">
        <v>10751</v>
      </c>
      <c r="AT734" t="s">
        <v>10751</v>
      </c>
      <c r="AU734" t="s">
        <v>10751</v>
      </c>
      <c r="AV734" t="s">
        <v>10751</v>
      </c>
      <c r="AW734" t="s">
        <v>10751</v>
      </c>
      <c r="AX734" t="s">
        <v>10751</v>
      </c>
      <c r="AY734" t="s">
        <v>10751</v>
      </c>
      <c r="AZ734" t="s">
        <v>10751</v>
      </c>
      <c r="BA734" t="s">
        <v>10751</v>
      </c>
      <c r="BB734" t="s">
        <v>10751</v>
      </c>
      <c r="BC734" t="s">
        <v>10751</v>
      </c>
      <c r="BD734" t="s">
        <v>10751</v>
      </c>
    </row>
    <row r="735" spans="1:56">
      <c r="A735" t="s">
        <v>10755</v>
      </c>
      <c r="B735">
        <v>2250</v>
      </c>
      <c r="C735">
        <v>1976</v>
      </c>
      <c r="D735" t="s">
        <v>10751</v>
      </c>
      <c r="E735" t="s">
        <v>10751</v>
      </c>
      <c r="F735" t="s">
        <v>10751</v>
      </c>
      <c r="H735" t="s">
        <v>10751</v>
      </c>
      <c r="I735" t="str">
        <f t="shared" si="18"/>
        <v/>
      </c>
      <c r="K735" t="s">
        <v>10751</v>
      </c>
      <c r="L735" t="s">
        <v>10751</v>
      </c>
      <c r="M735" t="s">
        <v>10751</v>
      </c>
      <c r="N735" t="s">
        <v>10751</v>
      </c>
      <c r="O735" t="s">
        <v>10751</v>
      </c>
      <c r="P735" t="s">
        <v>10751</v>
      </c>
      <c r="Q735" t="s">
        <v>10751</v>
      </c>
      <c r="R735" t="s">
        <v>10751</v>
      </c>
      <c r="S735" t="s">
        <v>10751</v>
      </c>
      <c r="T735" t="s">
        <v>10751</v>
      </c>
      <c r="U735" t="s">
        <v>10751</v>
      </c>
      <c r="V735" t="s">
        <v>10751</v>
      </c>
      <c r="W735" t="s">
        <v>10751</v>
      </c>
      <c r="X735" t="s">
        <v>10751</v>
      </c>
      <c r="Y735" t="s">
        <v>10751</v>
      </c>
      <c r="Z735" t="s">
        <v>10751</v>
      </c>
      <c r="AA735" t="s">
        <v>10751</v>
      </c>
      <c r="AB735" t="s">
        <v>10751</v>
      </c>
      <c r="AC735" t="s">
        <v>10751</v>
      </c>
      <c r="AD735" t="s">
        <v>10751</v>
      </c>
      <c r="AE735" t="s">
        <v>10751</v>
      </c>
      <c r="AF735" t="s">
        <v>10751</v>
      </c>
      <c r="AG735" t="s">
        <v>10751</v>
      </c>
      <c r="AH735" t="s">
        <v>10751</v>
      </c>
      <c r="AI735" t="s">
        <v>10751</v>
      </c>
      <c r="AJ735" t="s">
        <v>10751</v>
      </c>
      <c r="AK735" t="s">
        <v>10751</v>
      </c>
      <c r="AL735" t="s">
        <v>10751</v>
      </c>
      <c r="AM735" t="s">
        <v>10751</v>
      </c>
      <c r="AN735" t="s">
        <v>10751</v>
      </c>
      <c r="AO735" t="s">
        <v>10751</v>
      </c>
      <c r="AP735" t="s">
        <v>10751</v>
      </c>
      <c r="AQ735" t="s">
        <v>10751</v>
      </c>
      <c r="AR735" t="s">
        <v>10751</v>
      </c>
      <c r="AS735" t="s">
        <v>10751</v>
      </c>
      <c r="AT735" t="s">
        <v>10751</v>
      </c>
      <c r="AU735" t="s">
        <v>10751</v>
      </c>
      <c r="AV735" t="s">
        <v>10751</v>
      </c>
      <c r="AW735" t="s">
        <v>10751</v>
      </c>
      <c r="AX735" t="s">
        <v>10751</v>
      </c>
      <c r="AY735" t="s">
        <v>10751</v>
      </c>
      <c r="AZ735" t="s">
        <v>10751</v>
      </c>
      <c r="BA735" t="s">
        <v>10751</v>
      </c>
      <c r="BB735" t="s">
        <v>10751</v>
      </c>
      <c r="BC735" t="s">
        <v>10751</v>
      </c>
      <c r="BD735" t="s">
        <v>10751</v>
      </c>
    </row>
    <row r="736" spans="1:56">
      <c r="A736" t="s">
        <v>10755</v>
      </c>
      <c r="B736">
        <v>2250</v>
      </c>
      <c r="C736">
        <v>1977</v>
      </c>
      <c r="D736" t="s">
        <v>10751</v>
      </c>
      <c r="E736" t="s">
        <v>10751</v>
      </c>
      <c r="F736" t="s">
        <v>10751</v>
      </c>
      <c r="H736" t="s">
        <v>10751</v>
      </c>
      <c r="I736" t="str">
        <f t="shared" si="18"/>
        <v/>
      </c>
      <c r="K736" t="s">
        <v>10751</v>
      </c>
      <c r="L736" t="s">
        <v>10751</v>
      </c>
      <c r="M736" t="s">
        <v>10751</v>
      </c>
      <c r="N736" t="s">
        <v>10751</v>
      </c>
      <c r="O736" t="s">
        <v>10751</v>
      </c>
      <c r="P736" t="s">
        <v>10751</v>
      </c>
      <c r="Q736" t="s">
        <v>10751</v>
      </c>
      <c r="R736" t="s">
        <v>10751</v>
      </c>
      <c r="S736" t="s">
        <v>10751</v>
      </c>
      <c r="T736" t="s">
        <v>10751</v>
      </c>
      <c r="U736" t="s">
        <v>10751</v>
      </c>
      <c r="V736" t="s">
        <v>10751</v>
      </c>
      <c r="W736" t="s">
        <v>10751</v>
      </c>
      <c r="X736" t="s">
        <v>10751</v>
      </c>
      <c r="Y736" t="s">
        <v>10751</v>
      </c>
      <c r="Z736" t="s">
        <v>10751</v>
      </c>
      <c r="AA736" t="s">
        <v>10751</v>
      </c>
      <c r="AB736" t="s">
        <v>10751</v>
      </c>
      <c r="AC736" t="s">
        <v>10751</v>
      </c>
      <c r="AD736" t="s">
        <v>10751</v>
      </c>
      <c r="AE736" t="s">
        <v>10751</v>
      </c>
      <c r="AF736" t="s">
        <v>10751</v>
      </c>
      <c r="AG736" t="s">
        <v>10751</v>
      </c>
      <c r="AH736" t="s">
        <v>10751</v>
      </c>
      <c r="AI736" t="s">
        <v>10751</v>
      </c>
      <c r="AJ736" t="s">
        <v>10751</v>
      </c>
      <c r="AK736" t="s">
        <v>10751</v>
      </c>
      <c r="AL736" t="s">
        <v>10751</v>
      </c>
      <c r="AM736" t="s">
        <v>10751</v>
      </c>
      <c r="AN736" t="s">
        <v>10751</v>
      </c>
      <c r="AO736" t="s">
        <v>10751</v>
      </c>
      <c r="AP736" t="s">
        <v>10751</v>
      </c>
      <c r="AQ736" t="s">
        <v>10751</v>
      </c>
      <c r="AR736" t="s">
        <v>10751</v>
      </c>
      <c r="AS736" t="s">
        <v>10751</v>
      </c>
      <c r="AT736" t="s">
        <v>10751</v>
      </c>
      <c r="AU736" t="s">
        <v>10751</v>
      </c>
      <c r="AV736" t="s">
        <v>10751</v>
      </c>
      <c r="AW736" t="s">
        <v>10751</v>
      </c>
      <c r="AX736" t="s">
        <v>10751</v>
      </c>
      <c r="AY736" t="s">
        <v>10751</v>
      </c>
      <c r="AZ736" t="s">
        <v>10751</v>
      </c>
      <c r="BA736" t="s">
        <v>10751</v>
      </c>
      <c r="BB736" t="s">
        <v>10751</v>
      </c>
      <c r="BC736" t="s">
        <v>10751</v>
      </c>
      <c r="BD736" t="s">
        <v>10751</v>
      </c>
    </row>
    <row r="737" spans="1:56">
      <c r="A737" t="s">
        <v>10755</v>
      </c>
      <c r="B737">
        <v>2250</v>
      </c>
      <c r="C737">
        <v>1978</v>
      </c>
      <c r="D737" t="s">
        <v>10751</v>
      </c>
      <c r="E737" t="s">
        <v>10751</v>
      </c>
      <c r="F737" t="s">
        <v>10751</v>
      </c>
      <c r="H737" t="s">
        <v>10751</v>
      </c>
      <c r="I737" t="str">
        <f t="shared" si="18"/>
        <v/>
      </c>
      <c r="K737" t="s">
        <v>10751</v>
      </c>
      <c r="L737" t="s">
        <v>10751</v>
      </c>
      <c r="M737" t="s">
        <v>10751</v>
      </c>
      <c r="N737" t="s">
        <v>10751</v>
      </c>
      <c r="O737" t="s">
        <v>10751</v>
      </c>
      <c r="P737" t="s">
        <v>10751</v>
      </c>
      <c r="Q737" t="s">
        <v>10751</v>
      </c>
      <c r="R737" t="s">
        <v>10751</v>
      </c>
      <c r="S737" t="s">
        <v>10751</v>
      </c>
      <c r="T737" t="s">
        <v>10751</v>
      </c>
      <c r="U737" t="s">
        <v>10751</v>
      </c>
      <c r="V737" t="s">
        <v>10751</v>
      </c>
      <c r="W737" t="s">
        <v>10751</v>
      </c>
      <c r="X737" t="s">
        <v>10751</v>
      </c>
      <c r="Y737" t="s">
        <v>10751</v>
      </c>
      <c r="Z737" t="s">
        <v>10751</v>
      </c>
      <c r="AA737" t="s">
        <v>10751</v>
      </c>
      <c r="AB737" t="s">
        <v>10751</v>
      </c>
      <c r="AC737" t="s">
        <v>10751</v>
      </c>
      <c r="AD737" t="s">
        <v>10751</v>
      </c>
      <c r="AE737" t="s">
        <v>10751</v>
      </c>
      <c r="AF737" t="s">
        <v>10751</v>
      </c>
      <c r="AG737" t="s">
        <v>10751</v>
      </c>
      <c r="AH737" t="s">
        <v>10751</v>
      </c>
      <c r="AI737" t="s">
        <v>10751</v>
      </c>
      <c r="AJ737" t="s">
        <v>10751</v>
      </c>
      <c r="AK737" t="s">
        <v>10751</v>
      </c>
      <c r="AL737" t="s">
        <v>10751</v>
      </c>
      <c r="AM737" t="s">
        <v>10751</v>
      </c>
      <c r="AN737" t="s">
        <v>10751</v>
      </c>
      <c r="AO737" t="s">
        <v>10751</v>
      </c>
      <c r="AP737" t="s">
        <v>10751</v>
      </c>
      <c r="AQ737" t="s">
        <v>10751</v>
      </c>
      <c r="AR737" t="s">
        <v>10751</v>
      </c>
      <c r="AS737" t="s">
        <v>10751</v>
      </c>
      <c r="AT737" t="s">
        <v>10751</v>
      </c>
      <c r="AU737" t="s">
        <v>10751</v>
      </c>
      <c r="AV737" t="s">
        <v>10751</v>
      </c>
      <c r="AW737" t="s">
        <v>10751</v>
      </c>
      <c r="AX737" t="s">
        <v>10751</v>
      </c>
      <c r="AY737" t="s">
        <v>10751</v>
      </c>
      <c r="AZ737" t="s">
        <v>10751</v>
      </c>
      <c r="BA737" t="s">
        <v>10751</v>
      </c>
      <c r="BB737" t="s">
        <v>10751</v>
      </c>
      <c r="BC737" t="s">
        <v>10751</v>
      </c>
      <c r="BD737" t="s">
        <v>10751</v>
      </c>
    </row>
    <row r="738" spans="1:56">
      <c r="A738" t="s">
        <v>10755</v>
      </c>
      <c r="B738">
        <v>2250</v>
      </c>
      <c r="C738">
        <v>1979</v>
      </c>
      <c r="D738" t="s">
        <v>10751</v>
      </c>
      <c r="E738" t="s">
        <v>10751</v>
      </c>
      <c r="F738" t="s">
        <v>10751</v>
      </c>
      <c r="H738" t="s">
        <v>10751</v>
      </c>
      <c r="I738" t="str">
        <f t="shared" si="18"/>
        <v/>
      </c>
      <c r="K738" t="s">
        <v>10751</v>
      </c>
      <c r="L738" t="s">
        <v>10751</v>
      </c>
      <c r="M738" t="s">
        <v>10751</v>
      </c>
      <c r="N738" t="s">
        <v>10751</v>
      </c>
      <c r="O738" t="s">
        <v>10751</v>
      </c>
      <c r="P738" t="s">
        <v>10751</v>
      </c>
      <c r="Q738" t="s">
        <v>10751</v>
      </c>
      <c r="R738" t="s">
        <v>10751</v>
      </c>
      <c r="S738" t="s">
        <v>10751</v>
      </c>
      <c r="T738" t="s">
        <v>10751</v>
      </c>
      <c r="U738" t="s">
        <v>10751</v>
      </c>
      <c r="V738" t="s">
        <v>10751</v>
      </c>
      <c r="W738" t="s">
        <v>10751</v>
      </c>
      <c r="X738" t="s">
        <v>10751</v>
      </c>
      <c r="Y738" t="s">
        <v>10751</v>
      </c>
      <c r="Z738" t="s">
        <v>10751</v>
      </c>
      <c r="AA738" t="s">
        <v>10751</v>
      </c>
      <c r="AB738" t="s">
        <v>10751</v>
      </c>
      <c r="AC738" t="s">
        <v>10751</v>
      </c>
      <c r="AD738" t="s">
        <v>10751</v>
      </c>
      <c r="AE738" t="s">
        <v>10751</v>
      </c>
      <c r="AF738" t="s">
        <v>10751</v>
      </c>
      <c r="AG738" t="s">
        <v>10751</v>
      </c>
      <c r="AH738" t="s">
        <v>10751</v>
      </c>
      <c r="AI738" t="s">
        <v>10751</v>
      </c>
      <c r="AJ738" t="s">
        <v>10751</v>
      </c>
      <c r="AK738" t="s">
        <v>10751</v>
      </c>
      <c r="AL738" t="s">
        <v>10751</v>
      </c>
      <c r="AM738" t="s">
        <v>10751</v>
      </c>
      <c r="AN738" t="s">
        <v>10751</v>
      </c>
      <c r="AO738" t="s">
        <v>10751</v>
      </c>
      <c r="AP738" t="s">
        <v>10751</v>
      </c>
      <c r="AQ738" t="s">
        <v>10751</v>
      </c>
      <c r="AR738" t="s">
        <v>10751</v>
      </c>
      <c r="AS738" t="s">
        <v>10751</v>
      </c>
      <c r="AT738" t="s">
        <v>10751</v>
      </c>
      <c r="AU738" t="s">
        <v>10751</v>
      </c>
      <c r="AV738" t="s">
        <v>10751</v>
      </c>
      <c r="AW738" t="s">
        <v>10751</v>
      </c>
      <c r="AX738" t="s">
        <v>10751</v>
      </c>
      <c r="AY738" t="s">
        <v>10751</v>
      </c>
      <c r="AZ738" t="s">
        <v>10751</v>
      </c>
      <c r="BA738" t="s">
        <v>10751</v>
      </c>
      <c r="BB738" t="s">
        <v>10751</v>
      </c>
      <c r="BC738" t="s">
        <v>10751</v>
      </c>
      <c r="BD738" t="s">
        <v>10751</v>
      </c>
    </row>
    <row r="739" spans="1:56">
      <c r="A739" t="s">
        <v>10755</v>
      </c>
      <c r="B739">
        <v>2250</v>
      </c>
      <c r="C739">
        <v>1980</v>
      </c>
      <c r="D739" t="s">
        <v>10751</v>
      </c>
      <c r="E739" t="s">
        <v>10751</v>
      </c>
      <c r="F739" t="s">
        <v>10751</v>
      </c>
      <c r="H739" t="s">
        <v>10751</v>
      </c>
      <c r="I739" t="str">
        <f t="shared" si="18"/>
        <v/>
      </c>
      <c r="K739" t="s">
        <v>10751</v>
      </c>
      <c r="L739" t="s">
        <v>10751</v>
      </c>
      <c r="M739" t="s">
        <v>10751</v>
      </c>
      <c r="N739" t="s">
        <v>10751</v>
      </c>
      <c r="O739" t="s">
        <v>10751</v>
      </c>
      <c r="P739" t="s">
        <v>10751</v>
      </c>
      <c r="Q739" t="s">
        <v>10751</v>
      </c>
      <c r="R739" t="s">
        <v>10751</v>
      </c>
      <c r="S739" t="s">
        <v>10751</v>
      </c>
      <c r="T739" t="s">
        <v>10751</v>
      </c>
      <c r="U739" t="s">
        <v>10751</v>
      </c>
      <c r="V739" t="s">
        <v>10751</v>
      </c>
      <c r="W739" t="s">
        <v>10751</v>
      </c>
      <c r="X739" t="s">
        <v>10751</v>
      </c>
      <c r="Y739" t="s">
        <v>10751</v>
      </c>
      <c r="Z739" t="s">
        <v>10751</v>
      </c>
      <c r="AA739" t="s">
        <v>10751</v>
      </c>
      <c r="AB739" t="s">
        <v>10751</v>
      </c>
      <c r="AC739" t="s">
        <v>10751</v>
      </c>
      <c r="AD739" t="s">
        <v>10751</v>
      </c>
      <c r="AE739" t="s">
        <v>10751</v>
      </c>
      <c r="AF739" t="s">
        <v>10751</v>
      </c>
      <c r="AG739" t="s">
        <v>10751</v>
      </c>
      <c r="AH739" t="s">
        <v>10751</v>
      </c>
      <c r="AI739" t="s">
        <v>10751</v>
      </c>
      <c r="AJ739" t="s">
        <v>10751</v>
      </c>
      <c r="AK739" t="s">
        <v>10751</v>
      </c>
      <c r="AL739" t="s">
        <v>10751</v>
      </c>
      <c r="AM739" t="s">
        <v>10751</v>
      </c>
      <c r="AN739" t="s">
        <v>10751</v>
      </c>
      <c r="AO739" t="s">
        <v>10751</v>
      </c>
      <c r="AP739" t="s">
        <v>10751</v>
      </c>
      <c r="AQ739" t="s">
        <v>10751</v>
      </c>
      <c r="AR739" t="s">
        <v>10751</v>
      </c>
      <c r="AS739" t="s">
        <v>10751</v>
      </c>
      <c r="AT739" t="s">
        <v>10751</v>
      </c>
      <c r="AU739" t="s">
        <v>10751</v>
      </c>
      <c r="AV739" t="s">
        <v>10751</v>
      </c>
      <c r="AW739" t="s">
        <v>10751</v>
      </c>
      <c r="AX739" t="s">
        <v>10751</v>
      </c>
      <c r="AY739" t="s">
        <v>10751</v>
      </c>
      <c r="AZ739" t="s">
        <v>10751</v>
      </c>
      <c r="BA739" t="s">
        <v>10751</v>
      </c>
      <c r="BB739" t="s">
        <v>10751</v>
      </c>
      <c r="BC739" t="s">
        <v>10751</v>
      </c>
      <c r="BD739" t="s">
        <v>10751</v>
      </c>
    </row>
    <row r="740" spans="1:56">
      <c r="A740" t="s">
        <v>10755</v>
      </c>
      <c r="B740">
        <v>2250</v>
      </c>
      <c r="C740">
        <v>1981</v>
      </c>
      <c r="D740" t="s">
        <v>10751</v>
      </c>
      <c r="E740" t="s">
        <v>10751</v>
      </c>
      <c r="F740" t="s">
        <v>10751</v>
      </c>
      <c r="H740" t="s">
        <v>10751</v>
      </c>
      <c r="I740" t="str">
        <f t="shared" si="18"/>
        <v/>
      </c>
      <c r="K740" t="s">
        <v>10751</v>
      </c>
      <c r="L740" t="s">
        <v>10751</v>
      </c>
      <c r="M740" t="s">
        <v>10751</v>
      </c>
      <c r="N740" t="s">
        <v>10751</v>
      </c>
      <c r="O740" t="s">
        <v>10751</v>
      </c>
      <c r="P740" t="s">
        <v>10751</v>
      </c>
      <c r="Q740" t="s">
        <v>10751</v>
      </c>
      <c r="R740" t="s">
        <v>10751</v>
      </c>
      <c r="S740" t="s">
        <v>10751</v>
      </c>
      <c r="T740" t="s">
        <v>10751</v>
      </c>
      <c r="U740" t="s">
        <v>10751</v>
      </c>
      <c r="V740" t="s">
        <v>10751</v>
      </c>
      <c r="W740" t="s">
        <v>10751</v>
      </c>
      <c r="X740" t="s">
        <v>10751</v>
      </c>
      <c r="Y740" t="s">
        <v>10751</v>
      </c>
      <c r="Z740" t="s">
        <v>10751</v>
      </c>
      <c r="AA740" t="s">
        <v>10751</v>
      </c>
      <c r="AB740" t="s">
        <v>10751</v>
      </c>
      <c r="AC740" t="s">
        <v>10751</v>
      </c>
      <c r="AD740" t="s">
        <v>10751</v>
      </c>
      <c r="AE740" t="s">
        <v>10751</v>
      </c>
      <c r="AF740" t="s">
        <v>10751</v>
      </c>
      <c r="AG740" t="s">
        <v>10751</v>
      </c>
      <c r="AH740" t="s">
        <v>10751</v>
      </c>
      <c r="AI740" t="s">
        <v>10751</v>
      </c>
      <c r="AJ740" t="s">
        <v>10751</v>
      </c>
      <c r="AK740" t="s">
        <v>10751</v>
      </c>
      <c r="AL740" t="s">
        <v>10751</v>
      </c>
      <c r="AM740" t="s">
        <v>10751</v>
      </c>
      <c r="AN740" t="s">
        <v>10751</v>
      </c>
      <c r="AO740" t="s">
        <v>10751</v>
      </c>
      <c r="AP740" t="s">
        <v>10751</v>
      </c>
      <c r="AQ740" t="s">
        <v>10751</v>
      </c>
      <c r="AR740" t="s">
        <v>10751</v>
      </c>
      <c r="AS740" t="s">
        <v>10751</v>
      </c>
      <c r="AT740" t="s">
        <v>10751</v>
      </c>
      <c r="AU740" t="s">
        <v>10751</v>
      </c>
      <c r="AV740" t="s">
        <v>10751</v>
      </c>
      <c r="AW740" t="s">
        <v>10751</v>
      </c>
      <c r="AX740" t="s">
        <v>10751</v>
      </c>
      <c r="AY740" t="s">
        <v>10751</v>
      </c>
      <c r="AZ740" t="s">
        <v>10751</v>
      </c>
      <c r="BA740" t="s">
        <v>10751</v>
      </c>
      <c r="BB740" t="s">
        <v>10751</v>
      </c>
      <c r="BC740" t="s">
        <v>10751</v>
      </c>
      <c r="BD740" t="s">
        <v>10751</v>
      </c>
    </row>
    <row r="741" spans="1:56">
      <c r="A741" t="s">
        <v>10755</v>
      </c>
      <c r="B741">
        <v>2250</v>
      </c>
      <c r="C741">
        <v>1982</v>
      </c>
      <c r="D741" t="s">
        <v>10751</v>
      </c>
      <c r="E741" t="s">
        <v>10751</v>
      </c>
      <c r="F741" t="s">
        <v>10751</v>
      </c>
      <c r="H741" t="s">
        <v>10751</v>
      </c>
      <c r="I741" t="str">
        <f t="shared" si="18"/>
        <v/>
      </c>
      <c r="K741" t="s">
        <v>10751</v>
      </c>
      <c r="L741" t="s">
        <v>10751</v>
      </c>
      <c r="M741" t="s">
        <v>10751</v>
      </c>
      <c r="N741" t="s">
        <v>10751</v>
      </c>
      <c r="O741" t="s">
        <v>10751</v>
      </c>
      <c r="P741" t="s">
        <v>10751</v>
      </c>
      <c r="Q741" t="s">
        <v>10751</v>
      </c>
      <c r="R741" t="s">
        <v>10751</v>
      </c>
      <c r="S741" t="s">
        <v>10751</v>
      </c>
      <c r="T741" t="s">
        <v>10751</v>
      </c>
      <c r="U741" t="s">
        <v>10751</v>
      </c>
      <c r="V741" t="s">
        <v>10751</v>
      </c>
      <c r="W741" t="s">
        <v>10751</v>
      </c>
      <c r="X741" t="s">
        <v>10751</v>
      </c>
      <c r="Y741" t="s">
        <v>10751</v>
      </c>
      <c r="Z741" t="s">
        <v>10751</v>
      </c>
      <c r="AA741" t="s">
        <v>10751</v>
      </c>
      <c r="AB741" t="s">
        <v>10751</v>
      </c>
      <c r="AC741" t="s">
        <v>10751</v>
      </c>
      <c r="AD741" t="s">
        <v>10751</v>
      </c>
      <c r="AE741" t="s">
        <v>10751</v>
      </c>
      <c r="AF741" t="s">
        <v>10751</v>
      </c>
      <c r="AG741" t="s">
        <v>10751</v>
      </c>
      <c r="AH741" t="s">
        <v>10751</v>
      </c>
      <c r="AI741" t="s">
        <v>10751</v>
      </c>
      <c r="AJ741" t="s">
        <v>10751</v>
      </c>
      <c r="AK741" t="s">
        <v>10751</v>
      </c>
      <c r="AL741" t="s">
        <v>10751</v>
      </c>
      <c r="AM741" t="s">
        <v>10751</v>
      </c>
      <c r="AN741" t="s">
        <v>10751</v>
      </c>
      <c r="AO741" t="s">
        <v>10751</v>
      </c>
      <c r="AP741" t="s">
        <v>10751</v>
      </c>
      <c r="AQ741" t="s">
        <v>10751</v>
      </c>
      <c r="AR741" t="s">
        <v>10751</v>
      </c>
      <c r="AS741" t="s">
        <v>10751</v>
      </c>
      <c r="AT741" t="s">
        <v>10751</v>
      </c>
      <c r="AU741" t="s">
        <v>10751</v>
      </c>
      <c r="AV741" t="s">
        <v>10751</v>
      </c>
      <c r="AW741" t="s">
        <v>10751</v>
      </c>
      <c r="AX741" t="s">
        <v>10751</v>
      </c>
      <c r="AY741" t="s">
        <v>10751</v>
      </c>
      <c r="AZ741" t="s">
        <v>10751</v>
      </c>
      <c r="BA741" t="s">
        <v>10751</v>
      </c>
      <c r="BB741" t="s">
        <v>10751</v>
      </c>
      <c r="BC741" t="s">
        <v>10751</v>
      </c>
      <c r="BD741" t="s">
        <v>10751</v>
      </c>
    </row>
    <row r="742" spans="1:56">
      <c r="A742" t="s">
        <v>10755</v>
      </c>
      <c r="B742">
        <v>2250</v>
      </c>
      <c r="C742">
        <v>1983</v>
      </c>
      <c r="D742">
        <v>1</v>
      </c>
      <c r="E742">
        <v>5.8E-5</v>
      </c>
      <c r="F742">
        <v>38.99962</v>
      </c>
      <c r="H742">
        <v>32.948909999999998</v>
      </c>
      <c r="I742">
        <f t="shared" si="18"/>
        <v>1.91103678E-3</v>
      </c>
      <c r="K742">
        <v>33.491109999999999</v>
      </c>
      <c r="L742">
        <v>32.30959</v>
      </c>
      <c r="M742">
        <v>308.96319</v>
      </c>
      <c r="N742">
        <v>303.96122000000003</v>
      </c>
      <c r="O742">
        <v>315.07672000000002</v>
      </c>
      <c r="P742" t="s">
        <v>10751</v>
      </c>
      <c r="Q742">
        <v>97</v>
      </c>
      <c r="R742">
        <v>52</v>
      </c>
      <c r="S742">
        <v>21.6998</v>
      </c>
      <c r="T742">
        <v>0.53608199999999995</v>
      </c>
      <c r="U742">
        <v>2.3111E-2</v>
      </c>
      <c r="V742">
        <v>37.191859999999998</v>
      </c>
      <c r="W742">
        <v>1</v>
      </c>
      <c r="X742" t="s">
        <v>10751</v>
      </c>
      <c r="Y742" t="s">
        <v>10751</v>
      </c>
      <c r="Z742">
        <v>0.33300000000000002</v>
      </c>
      <c r="AA742">
        <v>0.66700000000000004</v>
      </c>
      <c r="AB742" t="s">
        <v>10751</v>
      </c>
      <c r="AC742" t="s">
        <v>10751</v>
      </c>
      <c r="AD742" t="s">
        <v>10751</v>
      </c>
      <c r="AE742" t="s">
        <v>10751</v>
      </c>
      <c r="AF742" t="s">
        <v>10751</v>
      </c>
      <c r="AG742" t="s">
        <v>10751</v>
      </c>
      <c r="AH742" t="s">
        <v>10751</v>
      </c>
      <c r="AI742">
        <v>1</v>
      </c>
      <c r="AJ742">
        <v>1</v>
      </c>
      <c r="AK742" t="s">
        <v>10751</v>
      </c>
      <c r="AL742" t="s">
        <v>10751</v>
      </c>
      <c r="AM742" t="s">
        <v>10751</v>
      </c>
      <c r="AN742" t="s">
        <v>10751</v>
      </c>
      <c r="AO742" t="s">
        <v>10751</v>
      </c>
      <c r="AP742" t="s">
        <v>10751</v>
      </c>
      <c r="AQ742" t="s">
        <v>10751</v>
      </c>
      <c r="AR742" t="s">
        <v>10751</v>
      </c>
      <c r="AS742" t="s">
        <v>10751</v>
      </c>
      <c r="AT742" t="s">
        <v>10751</v>
      </c>
      <c r="AU742" t="s">
        <v>10751</v>
      </c>
      <c r="AV742">
        <v>3.5</v>
      </c>
      <c r="AW742" t="s">
        <v>10751</v>
      </c>
      <c r="AX742">
        <v>4</v>
      </c>
      <c r="AY742">
        <v>0.83299999999999996</v>
      </c>
      <c r="AZ742">
        <v>0.16700000000000001</v>
      </c>
      <c r="BA742" t="s">
        <v>10751</v>
      </c>
      <c r="BB742" t="s">
        <v>10751</v>
      </c>
      <c r="BC742" t="s">
        <v>10751</v>
      </c>
      <c r="BD742" t="s">
        <v>10751</v>
      </c>
    </row>
    <row r="743" spans="1:56">
      <c r="A743" t="s">
        <v>10755</v>
      </c>
      <c r="B743">
        <v>2250</v>
      </c>
      <c r="C743">
        <v>1984</v>
      </c>
      <c r="D743">
        <v>2</v>
      </c>
      <c r="E743">
        <v>1.4300000000000001E-4</v>
      </c>
      <c r="F743">
        <v>38.641120000000001</v>
      </c>
      <c r="H743">
        <v>32.623669999999997</v>
      </c>
      <c r="I743">
        <f t="shared" si="18"/>
        <v>4.6651848099999995E-3</v>
      </c>
      <c r="K743">
        <v>33.459539999999997</v>
      </c>
      <c r="L743">
        <v>31.65709</v>
      </c>
      <c r="M743">
        <v>312.04334999999998</v>
      </c>
      <c r="N743">
        <v>304.24804999999998</v>
      </c>
      <c r="O743">
        <v>321.57094999999998</v>
      </c>
      <c r="P743" t="s">
        <v>10751</v>
      </c>
      <c r="Q743">
        <v>97</v>
      </c>
      <c r="R743">
        <v>52</v>
      </c>
      <c r="S743">
        <v>21.281500000000001</v>
      </c>
      <c r="T743">
        <v>0.53608199999999995</v>
      </c>
      <c r="U743">
        <v>2.3111E-2</v>
      </c>
      <c r="V743">
        <v>36.907640000000001</v>
      </c>
      <c r="W743">
        <v>1</v>
      </c>
      <c r="X743" t="s">
        <v>10751</v>
      </c>
      <c r="Y743" t="s">
        <v>10751</v>
      </c>
      <c r="Z743">
        <v>0.4</v>
      </c>
      <c r="AA743">
        <v>0.6</v>
      </c>
      <c r="AB743" t="s">
        <v>10751</v>
      </c>
      <c r="AC743" t="s">
        <v>10751</v>
      </c>
      <c r="AD743" t="s">
        <v>10751</v>
      </c>
      <c r="AE743" t="s">
        <v>10751</v>
      </c>
      <c r="AF743" t="s">
        <v>10751</v>
      </c>
      <c r="AG743" t="s">
        <v>10751</v>
      </c>
      <c r="AH743" t="s">
        <v>10751</v>
      </c>
      <c r="AI743">
        <v>1</v>
      </c>
      <c r="AJ743">
        <v>1</v>
      </c>
      <c r="AK743" t="s">
        <v>10751</v>
      </c>
      <c r="AL743" t="s">
        <v>10751</v>
      </c>
      <c r="AM743" t="s">
        <v>10751</v>
      </c>
      <c r="AN743" t="s">
        <v>10751</v>
      </c>
      <c r="AO743" t="s">
        <v>10751</v>
      </c>
      <c r="AP743" t="s">
        <v>10751</v>
      </c>
      <c r="AQ743" t="s">
        <v>10751</v>
      </c>
      <c r="AR743" t="s">
        <v>10751</v>
      </c>
      <c r="AS743" t="s">
        <v>10751</v>
      </c>
      <c r="AT743" t="s">
        <v>10751</v>
      </c>
      <c r="AU743" t="s">
        <v>10751</v>
      </c>
      <c r="AV743">
        <v>3.8</v>
      </c>
      <c r="AW743" t="s">
        <v>10751</v>
      </c>
      <c r="AX743">
        <v>4</v>
      </c>
      <c r="AY743">
        <v>0.6</v>
      </c>
      <c r="AZ743">
        <v>0.4</v>
      </c>
      <c r="BA743" t="s">
        <v>10751</v>
      </c>
      <c r="BB743" t="s">
        <v>10751</v>
      </c>
      <c r="BC743" t="s">
        <v>10751</v>
      </c>
      <c r="BD743" t="s">
        <v>10751</v>
      </c>
    </row>
    <row r="744" spans="1:56">
      <c r="A744" t="s">
        <v>10755</v>
      </c>
      <c r="B744">
        <v>2250</v>
      </c>
      <c r="C744">
        <v>1985</v>
      </c>
      <c r="D744" t="s">
        <v>10751</v>
      </c>
      <c r="E744" t="s">
        <v>10751</v>
      </c>
      <c r="F744" t="s">
        <v>10751</v>
      </c>
      <c r="H744" t="s">
        <v>10751</v>
      </c>
      <c r="I744" t="str">
        <f t="shared" si="18"/>
        <v/>
      </c>
      <c r="K744" t="s">
        <v>10751</v>
      </c>
      <c r="L744" t="s">
        <v>10751</v>
      </c>
      <c r="M744" t="s">
        <v>10751</v>
      </c>
      <c r="N744" t="s">
        <v>10751</v>
      </c>
      <c r="O744" t="s">
        <v>10751</v>
      </c>
      <c r="P744" t="s">
        <v>10751</v>
      </c>
      <c r="Q744" t="s">
        <v>10751</v>
      </c>
      <c r="R744" t="s">
        <v>10751</v>
      </c>
      <c r="S744" t="s">
        <v>10751</v>
      </c>
      <c r="T744" t="s">
        <v>10751</v>
      </c>
      <c r="U744" t="s">
        <v>10751</v>
      </c>
      <c r="V744" t="s">
        <v>10751</v>
      </c>
      <c r="W744" t="s">
        <v>10751</v>
      </c>
      <c r="X744" t="s">
        <v>10751</v>
      </c>
      <c r="Y744" t="s">
        <v>10751</v>
      </c>
      <c r="Z744" t="s">
        <v>10751</v>
      </c>
      <c r="AA744" t="s">
        <v>10751</v>
      </c>
      <c r="AB744" t="s">
        <v>10751</v>
      </c>
      <c r="AC744" t="s">
        <v>10751</v>
      </c>
      <c r="AD744" t="s">
        <v>10751</v>
      </c>
      <c r="AE744" t="s">
        <v>10751</v>
      </c>
      <c r="AF744" t="s">
        <v>10751</v>
      </c>
      <c r="AG744" t="s">
        <v>10751</v>
      </c>
      <c r="AH744" t="s">
        <v>10751</v>
      </c>
      <c r="AI744" t="s">
        <v>10751</v>
      </c>
      <c r="AJ744" t="s">
        <v>10751</v>
      </c>
      <c r="AK744" t="s">
        <v>10751</v>
      </c>
      <c r="AL744" t="s">
        <v>10751</v>
      </c>
      <c r="AM744" t="s">
        <v>10751</v>
      </c>
      <c r="AN744" t="s">
        <v>10751</v>
      </c>
      <c r="AO744" t="s">
        <v>10751</v>
      </c>
      <c r="AP744" t="s">
        <v>10751</v>
      </c>
      <c r="AQ744" t="s">
        <v>10751</v>
      </c>
      <c r="AR744" t="s">
        <v>10751</v>
      </c>
      <c r="AS744" t="s">
        <v>10751</v>
      </c>
      <c r="AT744" t="s">
        <v>10751</v>
      </c>
      <c r="AU744" t="s">
        <v>10751</v>
      </c>
      <c r="AV744" t="s">
        <v>10751</v>
      </c>
      <c r="AW744" t="s">
        <v>10751</v>
      </c>
      <c r="AX744" t="s">
        <v>10751</v>
      </c>
      <c r="AY744" t="s">
        <v>10751</v>
      </c>
      <c r="AZ744" t="s">
        <v>10751</v>
      </c>
      <c r="BA744" t="s">
        <v>10751</v>
      </c>
      <c r="BB744" t="s">
        <v>10751</v>
      </c>
      <c r="BC744" t="s">
        <v>10751</v>
      </c>
      <c r="BD744" t="s">
        <v>10751</v>
      </c>
    </row>
    <row r="745" spans="1:56">
      <c r="A745" t="s">
        <v>10755</v>
      </c>
      <c r="B745">
        <v>2250</v>
      </c>
      <c r="C745">
        <v>1986</v>
      </c>
      <c r="D745" t="s">
        <v>10751</v>
      </c>
      <c r="E745" t="s">
        <v>10751</v>
      </c>
      <c r="F745" t="s">
        <v>10751</v>
      </c>
      <c r="H745" t="s">
        <v>10751</v>
      </c>
      <c r="I745" t="str">
        <f t="shared" si="18"/>
        <v/>
      </c>
      <c r="K745" t="s">
        <v>10751</v>
      </c>
      <c r="L745" t="s">
        <v>10751</v>
      </c>
      <c r="M745" t="s">
        <v>10751</v>
      </c>
      <c r="N745" t="s">
        <v>10751</v>
      </c>
      <c r="O745" t="s">
        <v>10751</v>
      </c>
      <c r="P745" t="s">
        <v>10751</v>
      </c>
      <c r="Q745" t="s">
        <v>10751</v>
      </c>
      <c r="R745" t="s">
        <v>10751</v>
      </c>
      <c r="S745" t="s">
        <v>10751</v>
      </c>
      <c r="T745" t="s">
        <v>10751</v>
      </c>
      <c r="U745" t="s">
        <v>10751</v>
      </c>
      <c r="V745" t="s">
        <v>10751</v>
      </c>
      <c r="W745" t="s">
        <v>10751</v>
      </c>
      <c r="X745" t="s">
        <v>10751</v>
      </c>
      <c r="Y745" t="s">
        <v>10751</v>
      </c>
      <c r="Z745" t="s">
        <v>10751</v>
      </c>
      <c r="AA745" t="s">
        <v>10751</v>
      </c>
      <c r="AB745" t="s">
        <v>10751</v>
      </c>
      <c r="AC745" t="s">
        <v>10751</v>
      </c>
      <c r="AD745" t="s">
        <v>10751</v>
      </c>
      <c r="AE745" t="s">
        <v>10751</v>
      </c>
      <c r="AF745" t="s">
        <v>10751</v>
      </c>
      <c r="AG745" t="s">
        <v>10751</v>
      </c>
      <c r="AH745" t="s">
        <v>10751</v>
      </c>
      <c r="AI745" t="s">
        <v>10751</v>
      </c>
      <c r="AJ745" t="s">
        <v>10751</v>
      </c>
      <c r="AK745" t="s">
        <v>10751</v>
      </c>
      <c r="AL745" t="s">
        <v>10751</v>
      </c>
      <c r="AM745" t="s">
        <v>10751</v>
      </c>
      <c r="AN745" t="s">
        <v>10751</v>
      </c>
      <c r="AO745" t="s">
        <v>10751</v>
      </c>
      <c r="AP745" t="s">
        <v>10751</v>
      </c>
      <c r="AQ745" t="s">
        <v>10751</v>
      </c>
      <c r="AR745" t="s">
        <v>10751</v>
      </c>
      <c r="AS745" t="s">
        <v>10751</v>
      </c>
      <c r="AT745" t="s">
        <v>10751</v>
      </c>
      <c r="AU745" t="s">
        <v>10751</v>
      </c>
      <c r="AV745" t="s">
        <v>10751</v>
      </c>
      <c r="AW745" t="s">
        <v>10751</v>
      </c>
      <c r="AX745" t="s">
        <v>10751</v>
      </c>
      <c r="AY745" t="s">
        <v>10751</v>
      </c>
      <c r="AZ745" t="s">
        <v>10751</v>
      </c>
      <c r="BA745" t="s">
        <v>10751</v>
      </c>
      <c r="BB745" t="s">
        <v>10751</v>
      </c>
      <c r="BC745" t="s">
        <v>10751</v>
      </c>
      <c r="BD745" t="s">
        <v>10751</v>
      </c>
    </row>
    <row r="746" spans="1:56">
      <c r="A746" t="s">
        <v>10755</v>
      </c>
      <c r="B746">
        <v>2250</v>
      </c>
      <c r="C746">
        <v>1987</v>
      </c>
      <c r="D746" t="s">
        <v>10751</v>
      </c>
      <c r="E746" t="s">
        <v>10751</v>
      </c>
      <c r="F746" t="s">
        <v>10751</v>
      </c>
      <c r="H746" t="s">
        <v>10751</v>
      </c>
      <c r="I746" t="str">
        <f t="shared" si="18"/>
        <v/>
      </c>
      <c r="K746" t="s">
        <v>10751</v>
      </c>
      <c r="L746" t="s">
        <v>10751</v>
      </c>
      <c r="M746" t="s">
        <v>10751</v>
      </c>
      <c r="N746" t="s">
        <v>10751</v>
      </c>
      <c r="O746" t="s">
        <v>10751</v>
      </c>
      <c r="P746" t="s">
        <v>10751</v>
      </c>
      <c r="Q746" t="s">
        <v>10751</v>
      </c>
      <c r="R746" t="s">
        <v>10751</v>
      </c>
      <c r="S746" t="s">
        <v>10751</v>
      </c>
      <c r="T746" t="s">
        <v>10751</v>
      </c>
      <c r="U746" t="s">
        <v>10751</v>
      </c>
      <c r="V746" t="s">
        <v>10751</v>
      </c>
      <c r="W746" t="s">
        <v>10751</v>
      </c>
      <c r="X746" t="s">
        <v>10751</v>
      </c>
      <c r="Y746" t="s">
        <v>10751</v>
      </c>
      <c r="Z746" t="s">
        <v>10751</v>
      </c>
      <c r="AA746" t="s">
        <v>10751</v>
      </c>
      <c r="AB746" t="s">
        <v>10751</v>
      </c>
      <c r="AC746" t="s">
        <v>10751</v>
      </c>
      <c r="AD746" t="s">
        <v>10751</v>
      </c>
      <c r="AE746" t="s">
        <v>10751</v>
      </c>
      <c r="AF746" t="s">
        <v>10751</v>
      </c>
      <c r="AG746" t="s">
        <v>10751</v>
      </c>
      <c r="AH746" t="s">
        <v>10751</v>
      </c>
      <c r="AI746" t="s">
        <v>10751</v>
      </c>
      <c r="AJ746" t="s">
        <v>10751</v>
      </c>
      <c r="AK746" t="s">
        <v>10751</v>
      </c>
      <c r="AL746" t="s">
        <v>10751</v>
      </c>
      <c r="AM746" t="s">
        <v>10751</v>
      </c>
      <c r="AN746" t="s">
        <v>10751</v>
      </c>
      <c r="AO746" t="s">
        <v>10751</v>
      </c>
      <c r="AP746" t="s">
        <v>10751</v>
      </c>
      <c r="AQ746" t="s">
        <v>10751</v>
      </c>
      <c r="AR746" t="s">
        <v>10751</v>
      </c>
      <c r="AS746" t="s">
        <v>10751</v>
      </c>
      <c r="AT746" t="s">
        <v>10751</v>
      </c>
      <c r="AU746" t="s">
        <v>10751</v>
      </c>
      <c r="AV746" t="s">
        <v>10751</v>
      </c>
      <c r="AW746" t="s">
        <v>10751</v>
      </c>
      <c r="AX746" t="s">
        <v>10751</v>
      </c>
      <c r="AY746" t="s">
        <v>10751</v>
      </c>
      <c r="AZ746" t="s">
        <v>10751</v>
      </c>
      <c r="BA746" t="s">
        <v>10751</v>
      </c>
      <c r="BB746" t="s">
        <v>10751</v>
      </c>
      <c r="BC746" t="s">
        <v>10751</v>
      </c>
      <c r="BD746" t="s">
        <v>10751</v>
      </c>
    </row>
    <row r="747" spans="1:56">
      <c r="A747" t="s">
        <v>10755</v>
      </c>
      <c r="B747">
        <v>2250</v>
      </c>
      <c r="C747">
        <v>1988</v>
      </c>
      <c r="D747" t="s">
        <v>10751</v>
      </c>
      <c r="E747" t="s">
        <v>10751</v>
      </c>
      <c r="F747" t="s">
        <v>10751</v>
      </c>
      <c r="H747" t="s">
        <v>10751</v>
      </c>
      <c r="I747" t="str">
        <f t="shared" si="18"/>
        <v/>
      </c>
      <c r="K747" t="s">
        <v>10751</v>
      </c>
      <c r="L747" t="s">
        <v>10751</v>
      </c>
      <c r="M747" t="s">
        <v>10751</v>
      </c>
      <c r="N747" t="s">
        <v>10751</v>
      </c>
      <c r="O747" t="s">
        <v>10751</v>
      </c>
      <c r="P747" t="s">
        <v>10751</v>
      </c>
      <c r="Q747" t="s">
        <v>10751</v>
      </c>
      <c r="R747" t="s">
        <v>10751</v>
      </c>
      <c r="S747" t="s">
        <v>10751</v>
      </c>
      <c r="T747" t="s">
        <v>10751</v>
      </c>
      <c r="U747" t="s">
        <v>10751</v>
      </c>
      <c r="V747" t="s">
        <v>10751</v>
      </c>
      <c r="W747" t="s">
        <v>10751</v>
      </c>
      <c r="X747" t="s">
        <v>10751</v>
      </c>
      <c r="Y747" t="s">
        <v>10751</v>
      </c>
      <c r="Z747" t="s">
        <v>10751</v>
      </c>
      <c r="AA747" t="s">
        <v>10751</v>
      </c>
      <c r="AB747" t="s">
        <v>10751</v>
      </c>
      <c r="AC747" t="s">
        <v>10751</v>
      </c>
      <c r="AD747" t="s">
        <v>10751</v>
      </c>
      <c r="AE747" t="s">
        <v>10751</v>
      </c>
      <c r="AF747" t="s">
        <v>10751</v>
      </c>
      <c r="AG747" t="s">
        <v>10751</v>
      </c>
      <c r="AH747" t="s">
        <v>10751</v>
      </c>
      <c r="AI747" t="s">
        <v>10751</v>
      </c>
      <c r="AJ747" t="s">
        <v>10751</v>
      </c>
      <c r="AK747" t="s">
        <v>10751</v>
      </c>
      <c r="AL747" t="s">
        <v>10751</v>
      </c>
      <c r="AM747" t="s">
        <v>10751</v>
      </c>
      <c r="AN747" t="s">
        <v>10751</v>
      </c>
      <c r="AO747" t="s">
        <v>10751</v>
      </c>
      <c r="AP747" t="s">
        <v>10751</v>
      </c>
      <c r="AQ747" t="s">
        <v>10751</v>
      </c>
      <c r="AR747" t="s">
        <v>10751</v>
      </c>
      <c r="AS747" t="s">
        <v>10751</v>
      </c>
      <c r="AT747" t="s">
        <v>10751</v>
      </c>
      <c r="AU747" t="s">
        <v>10751</v>
      </c>
      <c r="AV747" t="s">
        <v>10751</v>
      </c>
      <c r="AW747" t="s">
        <v>10751</v>
      </c>
      <c r="AX747" t="s">
        <v>10751</v>
      </c>
      <c r="AY747" t="s">
        <v>10751</v>
      </c>
      <c r="AZ747" t="s">
        <v>10751</v>
      </c>
      <c r="BA747" t="s">
        <v>10751</v>
      </c>
      <c r="BB747" t="s">
        <v>10751</v>
      </c>
      <c r="BC747" t="s">
        <v>10751</v>
      </c>
      <c r="BD747" t="s">
        <v>10751</v>
      </c>
    </row>
    <row r="748" spans="1:56">
      <c r="A748" t="s">
        <v>10755</v>
      </c>
      <c r="B748">
        <v>2250</v>
      </c>
      <c r="C748">
        <v>1989</v>
      </c>
      <c r="D748" t="s">
        <v>10751</v>
      </c>
      <c r="E748" t="s">
        <v>10751</v>
      </c>
      <c r="F748" t="s">
        <v>10751</v>
      </c>
      <c r="H748" t="s">
        <v>10751</v>
      </c>
      <c r="I748" t="str">
        <f t="shared" si="18"/>
        <v/>
      </c>
      <c r="K748" t="s">
        <v>10751</v>
      </c>
      <c r="L748" t="s">
        <v>10751</v>
      </c>
      <c r="M748" t="s">
        <v>10751</v>
      </c>
      <c r="N748" t="s">
        <v>10751</v>
      </c>
      <c r="O748" t="s">
        <v>10751</v>
      </c>
      <c r="P748" t="s">
        <v>10751</v>
      </c>
      <c r="Q748" t="s">
        <v>10751</v>
      </c>
      <c r="R748" t="s">
        <v>10751</v>
      </c>
      <c r="S748" t="s">
        <v>10751</v>
      </c>
      <c r="T748" t="s">
        <v>10751</v>
      </c>
      <c r="U748" t="s">
        <v>10751</v>
      </c>
      <c r="V748" t="s">
        <v>10751</v>
      </c>
      <c r="W748" t="s">
        <v>10751</v>
      </c>
      <c r="X748" t="s">
        <v>10751</v>
      </c>
      <c r="Y748" t="s">
        <v>10751</v>
      </c>
      <c r="Z748" t="s">
        <v>10751</v>
      </c>
      <c r="AA748" t="s">
        <v>10751</v>
      </c>
      <c r="AB748" t="s">
        <v>10751</v>
      </c>
      <c r="AC748" t="s">
        <v>10751</v>
      </c>
      <c r="AD748" t="s">
        <v>10751</v>
      </c>
      <c r="AE748" t="s">
        <v>10751</v>
      </c>
      <c r="AF748" t="s">
        <v>10751</v>
      </c>
      <c r="AG748" t="s">
        <v>10751</v>
      </c>
      <c r="AH748" t="s">
        <v>10751</v>
      </c>
      <c r="AI748" t="s">
        <v>10751</v>
      </c>
      <c r="AJ748" t="s">
        <v>10751</v>
      </c>
      <c r="AK748" t="s">
        <v>10751</v>
      </c>
      <c r="AL748" t="s">
        <v>10751</v>
      </c>
      <c r="AM748" t="s">
        <v>10751</v>
      </c>
      <c r="AN748" t="s">
        <v>10751</v>
      </c>
      <c r="AO748" t="s">
        <v>10751</v>
      </c>
      <c r="AP748" t="s">
        <v>10751</v>
      </c>
      <c r="AQ748" t="s">
        <v>10751</v>
      </c>
      <c r="AR748" t="s">
        <v>10751</v>
      </c>
      <c r="AS748" t="s">
        <v>10751</v>
      </c>
      <c r="AT748" t="s">
        <v>10751</v>
      </c>
      <c r="AU748" t="s">
        <v>10751</v>
      </c>
      <c r="AV748" t="s">
        <v>10751</v>
      </c>
      <c r="AW748" t="s">
        <v>10751</v>
      </c>
      <c r="AX748" t="s">
        <v>10751</v>
      </c>
      <c r="AY748" t="s">
        <v>10751</v>
      </c>
      <c r="AZ748" t="s">
        <v>10751</v>
      </c>
      <c r="BA748" t="s">
        <v>10751</v>
      </c>
      <c r="BB748" t="s">
        <v>10751</v>
      </c>
      <c r="BC748" t="s">
        <v>10751</v>
      </c>
      <c r="BD748" t="s">
        <v>10751</v>
      </c>
    </row>
    <row r="749" spans="1:56">
      <c r="A749" t="s">
        <v>10755</v>
      </c>
      <c r="B749">
        <v>2250</v>
      </c>
      <c r="C749">
        <v>1990</v>
      </c>
      <c r="D749" t="s">
        <v>10751</v>
      </c>
      <c r="E749" t="s">
        <v>10751</v>
      </c>
      <c r="F749" t="s">
        <v>10751</v>
      </c>
      <c r="H749" t="s">
        <v>10751</v>
      </c>
      <c r="I749" t="str">
        <f t="shared" si="18"/>
        <v/>
      </c>
      <c r="K749" t="s">
        <v>10751</v>
      </c>
      <c r="L749" t="s">
        <v>10751</v>
      </c>
      <c r="M749" t="s">
        <v>10751</v>
      </c>
      <c r="N749" t="s">
        <v>10751</v>
      </c>
      <c r="O749" t="s">
        <v>10751</v>
      </c>
      <c r="P749" t="s">
        <v>10751</v>
      </c>
      <c r="Q749" t="s">
        <v>10751</v>
      </c>
      <c r="R749" t="s">
        <v>10751</v>
      </c>
      <c r="S749" t="s">
        <v>10751</v>
      </c>
      <c r="T749" t="s">
        <v>10751</v>
      </c>
      <c r="U749" t="s">
        <v>10751</v>
      </c>
      <c r="V749" t="s">
        <v>10751</v>
      </c>
      <c r="W749" t="s">
        <v>10751</v>
      </c>
      <c r="X749" t="s">
        <v>10751</v>
      </c>
      <c r="Y749" t="s">
        <v>10751</v>
      </c>
      <c r="Z749" t="s">
        <v>10751</v>
      </c>
      <c r="AA749" t="s">
        <v>10751</v>
      </c>
      <c r="AB749" t="s">
        <v>10751</v>
      </c>
      <c r="AC749" t="s">
        <v>10751</v>
      </c>
      <c r="AD749" t="s">
        <v>10751</v>
      </c>
      <c r="AE749" t="s">
        <v>10751</v>
      </c>
      <c r="AF749" t="s">
        <v>10751</v>
      </c>
      <c r="AG749" t="s">
        <v>10751</v>
      </c>
      <c r="AH749" t="s">
        <v>10751</v>
      </c>
      <c r="AI749" t="s">
        <v>10751</v>
      </c>
      <c r="AJ749" t="s">
        <v>10751</v>
      </c>
      <c r="AK749" t="s">
        <v>10751</v>
      </c>
      <c r="AL749" t="s">
        <v>10751</v>
      </c>
      <c r="AM749" t="s">
        <v>10751</v>
      </c>
      <c r="AN749" t="s">
        <v>10751</v>
      </c>
      <c r="AO749" t="s">
        <v>10751</v>
      </c>
      <c r="AP749" t="s">
        <v>10751</v>
      </c>
      <c r="AQ749" t="s">
        <v>10751</v>
      </c>
      <c r="AR749" t="s">
        <v>10751</v>
      </c>
      <c r="AS749" t="s">
        <v>10751</v>
      </c>
      <c r="AT749" t="s">
        <v>10751</v>
      </c>
      <c r="AU749" t="s">
        <v>10751</v>
      </c>
      <c r="AV749" t="s">
        <v>10751</v>
      </c>
      <c r="AW749" t="s">
        <v>10751</v>
      </c>
      <c r="AX749" t="s">
        <v>10751</v>
      </c>
      <c r="AY749" t="s">
        <v>10751</v>
      </c>
      <c r="AZ749" t="s">
        <v>10751</v>
      </c>
      <c r="BA749" t="s">
        <v>10751</v>
      </c>
      <c r="BB749" t="s">
        <v>10751</v>
      </c>
      <c r="BC749" t="s">
        <v>10751</v>
      </c>
      <c r="BD749" t="s">
        <v>10751</v>
      </c>
    </row>
    <row r="750" spans="1:56">
      <c r="A750" t="s">
        <v>10755</v>
      </c>
      <c r="B750">
        <v>2250</v>
      </c>
      <c r="C750">
        <v>1991</v>
      </c>
      <c r="D750" t="s">
        <v>10751</v>
      </c>
      <c r="E750" t="s">
        <v>10751</v>
      </c>
      <c r="F750" t="s">
        <v>10751</v>
      </c>
      <c r="H750" t="s">
        <v>10751</v>
      </c>
      <c r="I750" t="str">
        <f t="shared" si="18"/>
        <v/>
      </c>
      <c r="K750" t="s">
        <v>10751</v>
      </c>
      <c r="L750" t="s">
        <v>10751</v>
      </c>
      <c r="M750" t="s">
        <v>10751</v>
      </c>
      <c r="N750" t="s">
        <v>10751</v>
      </c>
      <c r="O750" t="s">
        <v>10751</v>
      </c>
      <c r="P750" t="s">
        <v>10751</v>
      </c>
      <c r="Q750" t="s">
        <v>10751</v>
      </c>
      <c r="R750" t="s">
        <v>10751</v>
      </c>
      <c r="S750" t="s">
        <v>10751</v>
      </c>
      <c r="T750" t="s">
        <v>10751</v>
      </c>
      <c r="U750" t="s">
        <v>10751</v>
      </c>
      <c r="V750" t="s">
        <v>10751</v>
      </c>
      <c r="W750" t="s">
        <v>10751</v>
      </c>
      <c r="X750" t="s">
        <v>10751</v>
      </c>
      <c r="Y750" t="s">
        <v>10751</v>
      </c>
      <c r="Z750" t="s">
        <v>10751</v>
      </c>
      <c r="AA750" t="s">
        <v>10751</v>
      </c>
      <c r="AB750" t="s">
        <v>10751</v>
      </c>
      <c r="AC750" t="s">
        <v>10751</v>
      </c>
      <c r="AD750" t="s">
        <v>10751</v>
      </c>
      <c r="AE750" t="s">
        <v>10751</v>
      </c>
      <c r="AF750" t="s">
        <v>10751</v>
      </c>
      <c r="AG750" t="s">
        <v>10751</v>
      </c>
      <c r="AH750" t="s">
        <v>10751</v>
      </c>
      <c r="AI750" t="s">
        <v>10751</v>
      </c>
      <c r="AJ750" t="s">
        <v>10751</v>
      </c>
      <c r="AK750" t="s">
        <v>10751</v>
      </c>
      <c r="AL750" t="s">
        <v>10751</v>
      </c>
      <c r="AM750" t="s">
        <v>10751</v>
      </c>
      <c r="AN750" t="s">
        <v>10751</v>
      </c>
      <c r="AO750" t="s">
        <v>10751</v>
      </c>
      <c r="AP750" t="s">
        <v>10751</v>
      </c>
      <c r="AQ750" t="s">
        <v>10751</v>
      </c>
      <c r="AR750" t="s">
        <v>10751</v>
      </c>
      <c r="AS750" t="s">
        <v>10751</v>
      </c>
      <c r="AT750" t="s">
        <v>10751</v>
      </c>
      <c r="AU750" t="s">
        <v>10751</v>
      </c>
      <c r="AV750" t="s">
        <v>10751</v>
      </c>
      <c r="AW750" t="s">
        <v>10751</v>
      </c>
      <c r="AX750" t="s">
        <v>10751</v>
      </c>
      <c r="AY750" t="s">
        <v>10751</v>
      </c>
      <c r="AZ750" t="s">
        <v>10751</v>
      </c>
      <c r="BA750" t="s">
        <v>10751</v>
      </c>
      <c r="BB750" t="s">
        <v>10751</v>
      </c>
      <c r="BC750" t="s">
        <v>10751</v>
      </c>
      <c r="BD750" t="s">
        <v>10751</v>
      </c>
    </row>
    <row r="751" spans="1:56">
      <c r="A751" t="s">
        <v>10755</v>
      </c>
      <c r="B751">
        <v>2250</v>
      </c>
      <c r="C751">
        <v>1992</v>
      </c>
      <c r="D751" t="s">
        <v>10751</v>
      </c>
      <c r="E751" t="s">
        <v>10751</v>
      </c>
      <c r="F751" t="s">
        <v>10751</v>
      </c>
      <c r="H751" t="s">
        <v>10751</v>
      </c>
      <c r="I751" t="str">
        <f t="shared" si="18"/>
        <v/>
      </c>
      <c r="K751" t="s">
        <v>10751</v>
      </c>
      <c r="L751" t="s">
        <v>10751</v>
      </c>
      <c r="M751" t="s">
        <v>10751</v>
      </c>
      <c r="N751" t="s">
        <v>10751</v>
      </c>
      <c r="O751" t="s">
        <v>10751</v>
      </c>
      <c r="P751" t="s">
        <v>10751</v>
      </c>
      <c r="Q751" t="s">
        <v>10751</v>
      </c>
      <c r="R751" t="s">
        <v>10751</v>
      </c>
      <c r="S751" t="s">
        <v>10751</v>
      </c>
      <c r="T751" t="s">
        <v>10751</v>
      </c>
      <c r="U751" t="s">
        <v>10751</v>
      </c>
      <c r="V751" t="s">
        <v>10751</v>
      </c>
      <c r="W751" t="s">
        <v>10751</v>
      </c>
      <c r="X751" t="s">
        <v>10751</v>
      </c>
      <c r="Y751" t="s">
        <v>10751</v>
      </c>
      <c r="Z751" t="s">
        <v>10751</v>
      </c>
      <c r="AA751" t="s">
        <v>10751</v>
      </c>
      <c r="AB751" t="s">
        <v>10751</v>
      </c>
      <c r="AC751" t="s">
        <v>10751</v>
      </c>
      <c r="AD751" t="s">
        <v>10751</v>
      </c>
      <c r="AE751" t="s">
        <v>10751</v>
      </c>
      <c r="AF751" t="s">
        <v>10751</v>
      </c>
      <c r="AG751" t="s">
        <v>10751</v>
      </c>
      <c r="AH751" t="s">
        <v>10751</v>
      </c>
      <c r="AI751" t="s">
        <v>10751</v>
      </c>
      <c r="AJ751" t="s">
        <v>10751</v>
      </c>
      <c r="AK751" t="s">
        <v>10751</v>
      </c>
      <c r="AL751" t="s">
        <v>10751</v>
      </c>
      <c r="AM751" t="s">
        <v>10751</v>
      </c>
      <c r="AN751" t="s">
        <v>10751</v>
      </c>
      <c r="AO751" t="s">
        <v>10751</v>
      </c>
      <c r="AP751" t="s">
        <v>10751</v>
      </c>
      <c r="AQ751" t="s">
        <v>10751</v>
      </c>
      <c r="AR751" t="s">
        <v>10751</v>
      </c>
      <c r="AS751" t="s">
        <v>10751</v>
      </c>
      <c r="AT751" t="s">
        <v>10751</v>
      </c>
      <c r="AU751" t="s">
        <v>10751</v>
      </c>
      <c r="AV751" t="s">
        <v>10751</v>
      </c>
      <c r="AW751" t="s">
        <v>10751</v>
      </c>
      <c r="AX751" t="s">
        <v>10751</v>
      </c>
      <c r="AY751" t="s">
        <v>10751</v>
      </c>
      <c r="AZ751" t="s">
        <v>10751</v>
      </c>
      <c r="BA751" t="s">
        <v>10751</v>
      </c>
      <c r="BB751" t="s">
        <v>10751</v>
      </c>
      <c r="BC751" t="s">
        <v>10751</v>
      </c>
      <c r="BD751" t="s">
        <v>10751</v>
      </c>
    </row>
    <row r="752" spans="1:56">
      <c r="A752" t="s">
        <v>10755</v>
      </c>
      <c r="B752">
        <v>2250</v>
      </c>
      <c r="C752">
        <v>1993</v>
      </c>
      <c r="D752" t="s">
        <v>10751</v>
      </c>
      <c r="E752" t="s">
        <v>10751</v>
      </c>
      <c r="F752" t="s">
        <v>10751</v>
      </c>
      <c r="H752" t="s">
        <v>10751</v>
      </c>
      <c r="I752" t="str">
        <f t="shared" si="18"/>
        <v/>
      </c>
      <c r="K752" t="s">
        <v>10751</v>
      </c>
      <c r="L752" t="s">
        <v>10751</v>
      </c>
      <c r="M752" t="s">
        <v>10751</v>
      </c>
      <c r="N752" t="s">
        <v>10751</v>
      </c>
      <c r="O752" t="s">
        <v>10751</v>
      </c>
      <c r="P752" t="s">
        <v>10751</v>
      </c>
      <c r="Q752" t="s">
        <v>10751</v>
      </c>
      <c r="R752" t="s">
        <v>10751</v>
      </c>
      <c r="S752" t="s">
        <v>10751</v>
      </c>
      <c r="T752" t="s">
        <v>10751</v>
      </c>
      <c r="U752" t="s">
        <v>10751</v>
      </c>
      <c r="V752" t="s">
        <v>10751</v>
      </c>
      <c r="W752" t="s">
        <v>10751</v>
      </c>
      <c r="X752" t="s">
        <v>10751</v>
      </c>
      <c r="Y752" t="s">
        <v>10751</v>
      </c>
      <c r="Z752" t="s">
        <v>10751</v>
      </c>
      <c r="AA752" t="s">
        <v>10751</v>
      </c>
      <c r="AB752" t="s">
        <v>10751</v>
      </c>
      <c r="AC752" t="s">
        <v>10751</v>
      </c>
      <c r="AD752" t="s">
        <v>10751</v>
      </c>
      <c r="AE752" t="s">
        <v>10751</v>
      </c>
      <c r="AF752" t="s">
        <v>10751</v>
      </c>
      <c r="AG752" t="s">
        <v>10751</v>
      </c>
      <c r="AH752" t="s">
        <v>10751</v>
      </c>
      <c r="AI752" t="s">
        <v>10751</v>
      </c>
      <c r="AJ752" t="s">
        <v>10751</v>
      </c>
      <c r="AK752" t="s">
        <v>10751</v>
      </c>
      <c r="AL752" t="s">
        <v>10751</v>
      </c>
      <c r="AM752" t="s">
        <v>10751</v>
      </c>
      <c r="AN752" t="s">
        <v>10751</v>
      </c>
      <c r="AO752" t="s">
        <v>10751</v>
      </c>
      <c r="AP752" t="s">
        <v>10751</v>
      </c>
      <c r="AQ752" t="s">
        <v>10751</v>
      </c>
      <c r="AR752" t="s">
        <v>10751</v>
      </c>
      <c r="AS752" t="s">
        <v>10751</v>
      </c>
      <c r="AT752" t="s">
        <v>10751</v>
      </c>
      <c r="AU752" t="s">
        <v>10751</v>
      </c>
      <c r="AV752" t="s">
        <v>10751</v>
      </c>
      <c r="AW752" t="s">
        <v>10751</v>
      </c>
      <c r="AX752" t="s">
        <v>10751</v>
      </c>
      <c r="AY752" t="s">
        <v>10751</v>
      </c>
      <c r="AZ752" t="s">
        <v>10751</v>
      </c>
      <c r="BA752" t="s">
        <v>10751</v>
      </c>
      <c r="BB752" t="s">
        <v>10751</v>
      </c>
      <c r="BC752" t="s">
        <v>10751</v>
      </c>
      <c r="BD752" t="s">
        <v>10751</v>
      </c>
    </row>
    <row r="753" spans="1:56">
      <c r="A753" t="s">
        <v>10755</v>
      </c>
      <c r="B753">
        <v>2250</v>
      </c>
      <c r="C753">
        <v>1994</v>
      </c>
      <c r="D753" t="s">
        <v>10751</v>
      </c>
      <c r="E753" t="s">
        <v>10751</v>
      </c>
      <c r="F753" t="s">
        <v>10751</v>
      </c>
      <c r="H753" t="s">
        <v>10751</v>
      </c>
      <c r="I753" t="str">
        <f t="shared" si="18"/>
        <v/>
      </c>
      <c r="K753" t="s">
        <v>10751</v>
      </c>
      <c r="L753" t="s">
        <v>10751</v>
      </c>
      <c r="M753" t="s">
        <v>10751</v>
      </c>
      <c r="N753" t="s">
        <v>10751</v>
      </c>
      <c r="O753" t="s">
        <v>10751</v>
      </c>
      <c r="P753" t="s">
        <v>10751</v>
      </c>
      <c r="Q753" t="s">
        <v>10751</v>
      </c>
      <c r="R753" t="s">
        <v>10751</v>
      </c>
      <c r="S753" t="s">
        <v>10751</v>
      </c>
      <c r="T753" t="s">
        <v>10751</v>
      </c>
      <c r="U753" t="s">
        <v>10751</v>
      </c>
      <c r="V753" t="s">
        <v>10751</v>
      </c>
      <c r="W753" t="s">
        <v>10751</v>
      </c>
      <c r="X753" t="s">
        <v>10751</v>
      </c>
      <c r="Y753" t="s">
        <v>10751</v>
      </c>
      <c r="Z753" t="s">
        <v>10751</v>
      </c>
      <c r="AA753" t="s">
        <v>10751</v>
      </c>
      <c r="AB753" t="s">
        <v>10751</v>
      </c>
      <c r="AC753" t="s">
        <v>10751</v>
      </c>
      <c r="AD753" t="s">
        <v>10751</v>
      </c>
      <c r="AE753" t="s">
        <v>10751</v>
      </c>
      <c r="AF753" t="s">
        <v>10751</v>
      </c>
      <c r="AG753" t="s">
        <v>10751</v>
      </c>
      <c r="AH753" t="s">
        <v>10751</v>
      </c>
      <c r="AI753" t="s">
        <v>10751</v>
      </c>
      <c r="AJ753" t="s">
        <v>10751</v>
      </c>
      <c r="AK753" t="s">
        <v>10751</v>
      </c>
      <c r="AL753" t="s">
        <v>10751</v>
      </c>
      <c r="AM753" t="s">
        <v>10751</v>
      </c>
      <c r="AN753" t="s">
        <v>10751</v>
      </c>
      <c r="AO753" t="s">
        <v>10751</v>
      </c>
      <c r="AP753" t="s">
        <v>10751</v>
      </c>
      <c r="AQ753" t="s">
        <v>10751</v>
      </c>
      <c r="AR753" t="s">
        <v>10751</v>
      </c>
      <c r="AS753" t="s">
        <v>10751</v>
      </c>
      <c r="AT753" t="s">
        <v>10751</v>
      </c>
      <c r="AU753" t="s">
        <v>10751</v>
      </c>
      <c r="AV753" t="s">
        <v>10751</v>
      </c>
      <c r="AW753" t="s">
        <v>10751</v>
      </c>
      <c r="AX753" t="s">
        <v>10751</v>
      </c>
      <c r="AY753" t="s">
        <v>10751</v>
      </c>
      <c r="AZ753" t="s">
        <v>10751</v>
      </c>
      <c r="BA753" t="s">
        <v>10751</v>
      </c>
      <c r="BB753" t="s">
        <v>10751</v>
      </c>
      <c r="BC753" t="s">
        <v>10751</v>
      </c>
      <c r="BD753" t="s">
        <v>10751</v>
      </c>
    </row>
    <row r="754" spans="1:56">
      <c r="A754" t="s">
        <v>10755</v>
      </c>
      <c r="B754">
        <v>2250</v>
      </c>
      <c r="C754">
        <v>1995</v>
      </c>
      <c r="D754" t="s">
        <v>10751</v>
      </c>
      <c r="E754" t="s">
        <v>10751</v>
      </c>
      <c r="F754" t="s">
        <v>10751</v>
      </c>
      <c r="H754" t="s">
        <v>10751</v>
      </c>
      <c r="I754" t="str">
        <f t="shared" si="18"/>
        <v/>
      </c>
      <c r="K754" t="s">
        <v>10751</v>
      </c>
      <c r="L754" t="s">
        <v>10751</v>
      </c>
      <c r="M754" t="s">
        <v>10751</v>
      </c>
      <c r="N754" t="s">
        <v>10751</v>
      </c>
      <c r="O754" t="s">
        <v>10751</v>
      </c>
      <c r="P754" t="s">
        <v>10751</v>
      </c>
      <c r="Q754" t="s">
        <v>10751</v>
      </c>
      <c r="R754" t="s">
        <v>10751</v>
      </c>
      <c r="S754" t="s">
        <v>10751</v>
      </c>
      <c r="T754" t="s">
        <v>10751</v>
      </c>
      <c r="U754" t="s">
        <v>10751</v>
      </c>
      <c r="V754" t="s">
        <v>10751</v>
      </c>
      <c r="W754" t="s">
        <v>10751</v>
      </c>
      <c r="X754" t="s">
        <v>10751</v>
      </c>
      <c r="Y754" t="s">
        <v>10751</v>
      </c>
      <c r="Z754" t="s">
        <v>10751</v>
      </c>
      <c r="AA754" t="s">
        <v>10751</v>
      </c>
      <c r="AB754" t="s">
        <v>10751</v>
      </c>
      <c r="AC754" t="s">
        <v>10751</v>
      </c>
      <c r="AD754" t="s">
        <v>10751</v>
      </c>
      <c r="AE754" t="s">
        <v>10751</v>
      </c>
      <c r="AF754" t="s">
        <v>10751</v>
      </c>
      <c r="AG754" t="s">
        <v>10751</v>
      </c>
      <c r="AH754" t="s">
        <v>10751</v>
      </c>
      <c r="AI754" t="s">
        <v>10751</v>
      </c>
      <c r="AJ754" t="s">
        <v>10751</v>
      </c>
      <c r="AK754" t="s">
        <v>10751</v>
      </c>
      <c r="AL754" t="s">
        <v>10751</v>
      </c>
      <c r="AM754" t="s">
        <v>10751</v>
      </c>
      <c r="AN754" t="s">
        <v>10751</v>
      </c>
      <c r="AO754" t="s">
        <v>10751</v>
      </c>
      <c r="AP754" t="s">
        <v>10751</v>
      </c>
      <c r="AQ754" t="s">
        <v>10751</v>
      </c>
      <c r="AR754" t="s">
        <v>10751</v>
      </c>
      <c r="AS754" t="s">
        <v>10751</v>
      </c>
      <c r="AT754" t="s">
        <v>10751</v>
      </c>
      <c r="AU754" t="s">
        <v>10751</v>
      </c>
      <c r="AV754" t="s">
        <v>10751</v>
      </c>
      <c r="AW754" t="s">
        <v>10751</v>
      </c>
      <c r="AX754" t="s">
        <v>10751</v>
      </c>
      <c r="AY754" t="s">
        <v>10751</v>
      </c>
      <c r="AZ754" t="s">
        <v>10751</v>
      </c>
      <c r="BA754" t="s">
        <v>10751</v>
      </c>
      <c r="BB754" t="s">
        <v>10751</v>
      </c>
      <c r="BC754" t="s">
        <v>10751</v>
      </c>
      <c r="BD754" t="s">
        <v>10751</v>
      </c>
    </row>
    <row r="755" spans="1:56">
      <c r="A755" t="s">
        <v>10755</v>
      </c>
      <c r="B755">
        <v>2250</v>
      </c>
      <c r="C755">
        <v>1996</v>
      </c>
      <c r="D755" t="s">
        <v>10751</v>
      </c>
      <c r="E755" t="s">
        <v>10751</v>
      </c>
      <c r="F755" t="s">
        <v>10751</v>
      </c>
      <c r="H755" t="s">
        <v>10751</v>
      </c>
      <c r="I755" t="str">
        <f t="shared" si="18"/>
        <v/>
      </c>
      <c r="K755" t="s">
        <v>10751</v>
      </c>
      <c r="L755" t="s">
        <v>10751</v>
      </c>
      <c r="M755" t="s">
        <v>10751</v>
      </c>
      <c r="N755" t="s">
        <v>10751</v>
      </c>
      <c r="O755" t="s">
        <v>10751</v>
      </c>
      <c r="P755" t="s">
        <v>10751</v>
      </c>
      <c r="Q755" t="s">
        <v>10751</v>
      </c>
      <c r="R755" t="s">
        <v>10751</v>
      </c>
      <c r="S755" t="s">
        <v>10751</v>
      </c>
      <c r="T755" t="s">
        <v>10751</v>
      </c>
      <c r="U755" t="s">
        <v>10751</v>
      </c>
      <c r="V755" t="s">
        <v>10751</v>
      </c>
      <c r="W755" t="s">
        <v>10751</v>
      </c>
      <c r="X755" t="s">
        <v>10751</v>
      </c>
      <c r="Y755" t="s">
        <v>10751</v>
      </c>
      <c r="Z755" t="s">
        <v>10751</v>
      </c>
      <c r="AA755" t="s">
        <v>10751</v>
      </c>
      <c r="AB755" t="s">
        <v>10751</v>
      </c>
      <c r="AC755" t="s">
        <v>10751</v>
      </c>
      <c r="AD755" t="s">
        <v>10751</v>
      </c>
      <c r="AE755" t="s">
        <v>10751</v>
      </c>
      <c r="AF755" t="s">
        <v>10751</v>
      </c>
      <c r="AG755" t="s">
        <v>10751</v>
      </c>
      <c r="AH755" t="s">
        <v>10751</v>
      </c>
      <c r="AI755" t="s">
        <v>10751</v>
      </c>
      <c r="AJ755" t="s">
        <v>10751</v>
      </c>
      <c r="AK755" t="s">
        <v>10751</v>
      </c>
      <c r="AL755" t="s">
        <v>10751</v>
      </c>
      <c r="AM755" t="s">
        <v>10751</v>
      </c>
      <c r="AN755" t="s">
        <v>10751</v>
      </c>
      <c r="AO755" t="s">
        <v>10751</v>
      </c>
      <c r="AP755" t="s">
        <v>10751</v>
      </c>
      <c r="AQ755" t="s">
        <v>10751</v>
      </c>
      <c r="AR755" t="s">
        <v>10751</v>
      </c>
      <c r="AS755" t="s">
        <v>10751</v>
      </c>
      <c r="AT755" t="s">
        <v>10751</v>
      </c>
      <c r="AU755" t="s">
        <v>10751</v>
      </c>
      <c r="AV755" t="s">
        <v>10751</v>
      </c>
      <c r="AW755" t="s">
        <v>10751</v>
      </c>
      <c r="AX755" t="s">
        <v>10751</v>
      </c>
      <c r="AY755" t="s">
        <v>10751</v>
      </c>
      <c r="AZ755" t="s">
        <v>10751</v>
      </c>
      <c r="BA755" t="s">
        <v>10751</v>
      </c>
      <c r="BB755" t="s">
        <v>10751</v>
      </c>
      <c r="BC755" t="s">
        <v>10751</v>
      </c>
      <c r="BD755" t="s">
        <v>10751</v>
      </c>
    </row>
    <row r="756" spans="1:56">
      <c r="A756" t="s">
        <v>10755</v>
      </c>
      <c r="B756">
        <v>2250</v>
      </c>
      <c r="C756">
        <v>1997</v>
      </c>
      <c r="D756" t="s">
        <v>10751</v>
      </c>
      <c r="E756" t="s">
        <v>10751</v>
      </c>
      <c r="F756" t="s">
        <v>10751</v>
      </c>
      <c r="H756" t="s">
        <v>10751</v>
      </c>
      <c r="I756" t="str">
        <f t="shared" si="18"/>
        <v/>
      </c>
      <c r="K756" t="s">
        <v>10751</v>
      </c>
      <c r="L756" t="s">
        <v>10751</v>
      </c>
      <c r="M756" t="s">
        <v>10751</v>
      </c>
      <c r="N756" t="s">
        <v>10751</v>
      </c>
      <c r="O756" t="s">
        <v>10751</v>
      </c>
      <c r="P756" t="s">
        <v>10751</v>
      </c>
      <c r="Q756" t="s">
        <v>10751</v>
      </c>
      <c r="R756" t="s">
        <v>10751</v>
      </c>
      <c r="S756" t="s">
        <v>10751</v>
      </c>
      <c r="T756" t="s">
        <v>10751</v>
      </c>
      <c r="U756" t="s">
        <v>10751</v>
      </c>
      <c r="V756" t="s">
        <v>10751</v>
      </c>
      <c r="W756" t="s">
        <v>10751</v>
      </c>
      <c r="X756" t="s">
        <v>10751</v>
      </c>
      <c r="Y756" t="s">
        <v>10751</v>
      </c>
      <c r="Z756" t="s">
        <v>10751</v>
      </c>
      <c r="AA756" t="s">
        <v>10751</v>
      </c>
      <c r="AB756" t="s">
        <v>10751</v>
      </c>
      <c r="AC756" t="s">
        <v>10751</v>
      </c>
      <c r="AD756" t="s">
        <v>10751</v>
      </c>
      <c r="AE756" t="s">
        <v>10751</v>
      </c>
      <c r="AF756" t="s">
        <v>10751</v>
      </c>
      <c r="AG756" t="s">
        <v>10751</v>
      </c>
      <c r="AH756" t="s">
        <v>10751</v>
      </c>
      <c r="AI756" t="s">
        <v>10751</v>
      </c>
      <c r="AJ756" t="s">
        <v>10751</v>
      </c>
      <c r="AK756" t="s">
        <v>10751</v>
      </c>
      <c r="AL756" t="s">
        <v>10751</v>
      </c>
      <c r="AM756" t="s">
        <v>10751</v>
      </c>
      <c r="AN756" t="s">
        <v>10751</v>
      </c>
      <c r="AO756" t="s">
        <v>10751</v>
      </c>
      <c r="AP756" t="s">
        <v>10751</v>
      </c>
      <c r="AQ756" t="s">
        <v>10751</v>
      </c>
      <c r="AR756" t="s">
        <v>10751</v>
      </c>
      <c r="AS756" t="s">
        <v>10751</v>
      </c>
      <c r="AT756" t="s">
        <v>10751</v>
      </c>
      <c r="AU756" t="s">
        <v>10751</v>
      </c>
      <c r="AV756" t="s">
        <v>10751</v>
      </c>
      <c r="AW756" t="s">
        <v>10751</v>
      </c>
      <c r="AX756" t="s">
        <v>10751</v>
      </c>
      <c r="AY756" t="s">
        <v>10751</v>
      </c>
      <c r="AZ756" t="s">
        <v>10751</v>
      </c>
      <c r="BA756" t="s">
        <v>10751</v>
      </c>
      <c r="BB756" t="s">
        <v>10751</v>
      </c>
      <c r="BC756" t="s">
        <v>10751</v>
      </c>
      <c r="BD756" t="s">
        <v>10751</v>
      </c>
    </row>
    <row r="757" spans="1:56">
      <c r="A757" t="s">
        <v>10755</v>
      </c>
      <c r="B757">
        <v>2250</v>
      </c>
      <c r="C757">
        <v>1998</v>
      </c>
      <c r="D757" t="s">
        <v>10751</v>
      </c>
      <c r="E757" t="s">
        <v>10751</v>
      </c>
      <c r="F757" t="s">
        <v>10751</v>
      </c>
      <c r="H757" t="s">
        <v>10751</v>
      </c>
      <c r="I757" t="str">
        <f t="shared" si="18"/>
        <v/>
      </c>
      <c r="K757" t="s">
        <v>10751</v>
      </c>
      <c r="L757" t="s">
        <v>10751</v>
      </c>
      <c r="M757" t="s">
        <v>10751</v>
      </c>
      <c r="N757" t="s">
        <v>10751</v>
      </c>
      <c r="O757" t="s">
        <v>10751</v>
      </c>
      <c r="P757" t="s">
        <v>10751</v>
      </c>
      <c r="Q757" t="s">
        <v>10751</v>
      </c>
      <c r="R757" t="s">
        <v>10751</v>
      </c>
      <c r="S757" t="s">
        <v>10751</v>
      </c>
      <c r="T757" t="s">
        <v>10751</v>
      </c>
      <c r="U757" t="s">
        <v>10751</v>
      </c>
      <c r="V757" t="s">
        <v>10751</v>
      </c>
      <c r="W757" t="s">
        <v>10751</v>
      </c>
      <c r="X757" t="s">
        <v>10751</v>
      </c>
      <c r="Y757" t="s">
        <v>10751</v>
      </c>
      <c r="Z757" t="s">
        <v>10751</v>
      </c>
      <c r="AA757" t="s">
        <v>10751</v>
      </c>
      <c r="AB757" t="s">
        <v>10751</v>
      </c>
      <c r="AC757" t="s">
        <v>10751</v>
      </c>
      <c r="AD757" t="s">
        <v>10751</v>
      </c>
      <c r="AE757" t="s">
        <v>10751</v>
      </c>
      <c r="AF757" t="s">
        <v>10751</v>
      </c>
      <c r="AG757" t="s">
        <v>10751</v>
      </c>
      <c r="AH757" t="s">
        <v>10751</v>
      </c>
      <c r="AI757" t="s">
        <v>10751</v>
      </c>
      <c r="AJ757" t="s">
        <v>10751</v>
      </c>
      <c r="AK757" t="s">
        <v>10751</v>
      </c>
      <c r="AL757" t="s">
        <v>10751</v>
      </c>
      <c r="AM757" t="s">
        <v>10751</v>
      </c>
      <c r="AN757" t="s">
        <v>10751</v>
      </c>
      <c r="AO757" t="s">
        <v>10751</v>
      </c>
      <c r="AP757" t="s">
        <v>10751</v>
      </c>
      <c r="AQ757" t="s">
        <v>10751</v>
      </c>
      <c r="AR757" t="s">
        <v>10751</v>
      </c>
      <c r="AS757" t="s">
        <v>10751</v>
      </c>
      <c r="AT757" t="s">
        <v>10751</v>
      </c>
      <c r="AU757" t="s">
        <v>10751</v>
      </c>
      <c r="AV757" t="s">
        <v>10751</v>
      </c>
      <c r="AW757" t="s">
        <v>10751</v>
      </c>
      <c r="AX757" t="s">
        <v>10751</v>
      </c>
      <c r="AY757" t="s">
        <v>10751</v>
      </c>
      <c r="AZ757" t="s">
        <v>10751</v>
      </c>
      <c r="BA757" t="s">
        <v>10751</v>
      </c>
      <c r="BB757" t="s">
        <v>10751</v>
      </c>
      <c r="BC757" t="s">
        <v>10751</v>
      </c>
      <c r="BD757" t="s">
        <v>10751</v>
      </c>
    </row>
    <row r="758" spans="1:56">
      <c r="A758" t="s">
        <v>10755</v>
      </c>
      <c r="B758">
        <v>2250</v>
      </c>
      <c r="C758">
        <v>1999</v>
      </c>
      <c r="D758" t="s">
        <v>10751</v>
      </c>
      <c r="E758" t="s">
        <v>10751</v>
      </c>
      <c r="F758" t="s">
        <v>10751</v>
      </c>
      <c r="H758" t="s">
        <v>10751</v>
      </c>
      <c r="I758" t="str">
        <f t="shared" si="18"/>
        <v/>
      </c>
      <c r="K758" t="s">
        <v>10751</v>
      </c>
      <c r="L758" t="s">
        <v>10751</v>
      </c>
      <c r="M758" t="s">
        <v>10751</v>
      </c>
      <c r="N758" t="s">
        <v>10751</v>
      </c>
      <c r="O758" t="s">
        <v>10751</v>
      </c>
      <c r="P758" t="s">
        <v>10751</v>
      </c>
      <c r="Q758" t="s">
        <v>10751</v>
      </c>
      <c r="R758" t="s">
        <v>10751</v>
      </c>
      <c r="S758" t="s">
        <v>10751</v>
      </c>
      <c r="T758" t="s">
        <v>10751</v>
      </c>
      <c r="U758" t="s">
        <v>10751</v>
      </c>
      <c r="V758" t="s">
        <v>10751</v>
      </c>
      <c r="W758" t="s">
        <v>10751</v>
      </c>
      <c r="X758" t="s">
        <v>10751</v>
      </c>
      <c r="Y758" t="s">
        <v>10751</v>
      </c>
      <c r="Z758" t="s">
        <v>10751</v>
      </c>
      <c r="AA758" t="s">
        <v>10751</v>
      </c>
      <c r="AB758" t="s">
        <v>10751</v>
      </c>
      <c r="AC758" t="s">
        <v>10751</v>
      </c>
      <c r="AD758" t="s">
        <v>10751</v>
      </c>
      <c r="AE758" t="s">
        <v>10751</v>
      </c>
      <c r="AF758" t="s">
        <v>10751</v>
      </c>
      <c r="AG758" t="s">
        <v>10751</v>
      </c>
      <c r="AH758" t="s">
        <v>10751</v>
      </c>
      <c r="AI758" t="s">
        <v>10751</v>
      </c>
      <c r="AJ758" t="s">
        <v>10751</v>
      </c>
      <c r="AK758" t="s">
        <v>10751</v>
      </c>
      <c r="AL758" t="s">
        <v>10751</v>
      </c>
      <c r="AM758" t="s">
        <v>10751</v>
      </c>
      <c r="AN758" t="s">
        <v>10751</v>
      </c>
      <c r="AO758" t="s">
        <v>10751</v>
      </c>
      <c r="AP758" t="s">
        <v>10751</v>
      </c>
      <c r="AQ758" t="s">
        <v>10751</v>
      </c>
      <c r="AR758" t="s">
        <v>10751</v>
      </c>
      <c r="AS758" t="s">
        <v>10751</v>
      </c>
      <c r="AT758" t="s">
        <v>10751</v>
      </c>
      <c r="AU758" t="s">
        <v>10751</v>
      </c>
      <c r="AV758" t="s">
        <v>10751</v>
      </c>
      <c r="AW758" t="s">
        <v>10751</v>
      </c>
      <c r="AX758" t="s">
        <v>10751</v>
      </c>
      <c r="AY758" t="s">
        <v>10751</v>
      </c>
      <c r="AZ758" t="s">
        <v>10751</v>
      </c>
      <c r="BA758" t="s">
        <v>10751</v>
      </c>
      <c r="BB758" t="s">
        <v>10751</v>
      </c>
      <c r="BC758" t="s">
        <v>10751</v>
      </c>
      <c r="BD758" t="s">
        <v>10751</v>
      </c>
    </row>
    <row r="759" spans="1:56">
      <c r="A759" t="s">
        <v>10755</v>
      </c>
      <c r="B759">
        <v>2250</v>
      </c>
      <c r="C759">
        <v>2000</v>
      </c>
      <c r="D759" t="s">
        <v>10751</v>
      </c>
      <c r="E759" t="s">
        <v>10751</v>
      </c>
      <c r="F759" t="s">
        <v>10751</v>
      </c>
      <c r="H759" t="s">
        <v>10751</v>
      </c>
      <c r="I759" t="str">
        <f t="shared" si="18"/>
        <v/>
      </c>
      <c r="K759" t="s">
        <v>10751</v>
      </c>
      <c r="L759" t="s">
        <v>10751</v>
      </c>
      <c r="M759" t="s">
        <v>10751</v>
      </c>
      <c r="N759" t="s">
        <v>10751</v>
      </c>
      <c r="O759" t="s">
        <v>10751</v>
      </c>
      <c r="P759" t="s">
        <v>10751</v>
      </c>
      <c r="Q759" t="s">
        <v>10751</v>
      </c>
      <c r="R759" t="s">
        <v>10751</v>
      </c>
      <c r="S759" t="s">
        <v>10751</v>
      </c>
      <c r="T759" t="s">
        <v>10751</v>
      </c>
      <c r="U759" t="s">
        <v>10751</v>
      </c>
      <c r="V759" t="s">
        <v>10751</v>
      </c>
      <c r="W759" t="s">
        <v>10751</v>
      </c>
      <c r="X759" t="s">
        <v>10751</v>
      </c>
      <c r="Y759" t="s">
        <v>10751</v>
      </c>
      <c r="Z759" t="s">
        <v>10751</v>
      </c>
      <c r="AA759" t="s">
        <v>10751</v>
      </c>
      <c r="AB759" t="s">
        <v>10751</v>
      </c>
      <c r="AC759" t="s">
        <v>10751</v>
      </c>
      <c r="AD759" t="s">
        <v>10751</v>
      </c>
      <c r="AE759" t="s">
        <v>10751</v>
      </c>
      <c r="AF759" t="s">
        <v>10751</v>
      </c>
      <c r="AG759" t="s">
        <v>10751</v>
      </c>
      <c r="AH759" t="s">
        <v>10751</v>
      </c>
      <c r="AI759" t="s">
        <v>10751</v>
      </c>
      <c r="AJ759" t="s">
        <v>10751</v>
      </c>
      <c r="AK759" t="s">
        <v>10751</v>
      </c>
      <c r="AL759" t="s">
        <v>10751</v>
      </c>
      <c r="AM759" t="s">
        <v>10751</v>
      </c>
      <c r="AN759" t="s">
        <v>10751</v>
      </c>
      <c r="AO759" t="s">
        <v>10751</v>
      </c>
      <c r="AP759" t="s">
        <v>10751</v>
      </c>
      <c r="AQ759" t="s">
        <v>10751</v>
      </c>
      <c r="AR759" t="s">
        <v>10751</v>
      </c>
      <c r="AS759" t="s">
        <v>10751</v>
      </c>
      <c r="AT759" t="s">
        <v>10751</v>
      </c>
      <c r="AU759" t="s">
        <v>10751</v>
      </c>
      <c r="AV759" t="s">
        <v>10751</v>
      </c>
      <c r="AW759" t="s">
        <v>10751</v>
      </c>
      <c r="AX759" t="s">
        <v>10751</v>
      </c>
      <c r="AY759" t="s">
        <v>10751</v>
      </c>
      <c r="AZ759" t="s">
        <v>10751</v>
      </c>
      <c r="BA759" t="s">
        <v>10751</v>
      </c>
      <c r="BB759" t="s">
        <v>10751</v>
      </c>
      <c r="BC759" t="s">
        <v>10751</v>
      </c>
      <c r="BD759" t="s">
        <v>10751</v>
      </c>
    </row>
    <row r="760" spans="1:56">
      <c r="A760" t="s">
        <v>10755</v>
      </c>
      <c r="B760">
        <v>2250</v>
      </c>
      <c r="C760">
        <v>2001</v>
      </c>
      <c r="D760" t="s">
        <v>10751</v>
      </c>
      <c r="E760" t="s">
        <v>10751</v>
      </c>
      <c r="F760" t="s">
        <v>10751</v>
      </c>
      <c r="H760" t="s">
        <v>10751</v>
      </c>
      <c r="I760" t="str">
        <f t="shared" si="18"/>
        <v/>
      </c>
      <c r="K760" t="s">
        <v>10751</v>
      </c>
      <c r="L760" t="s">
        <v>10751</v>
      </c>
      <c r="M760" t="s">
        <v>10751</v>
      </c>
      <c r="N760" t="s">
        <v>10751</v>
      </c>
      <c r="O760" t="s">
        <v>10751</v>
      </c>
      <c r="P760" t="s">
        <v>10751</v>
      </c>
      <c r="Q760" t="s">
        <v>10751</v>
      </c>
      <c r="R760" t="s">
        <v>10751</v>
      </c>
      <c r="S760" t="s">
        <v>10751</v>
      </c>
      <c r="T760" t="s">
        <v>10751</v>
      </c>
      <c r="U760" t="s">
        <v>10751</v>
      </c>
      <c r="V760" t="s">
        <v>10751</v>
      </c>
      <c r="W760" t="s">
        <v>10751</v>
      </c>
      <c r="X760" t="s">
        <v>10751</v>
      </c>
      <c r="Y760" t="s">
        <v>10751</v>
      </c>
      <c r="Z760" t="s">
        <v>10751</v>
      </c>
      <c r="AA760" t="s">
        <v>10751</v>
      </c>
      <c r="AB760" t="s">
        <v>10751</v>
      </c>
      <c r="AC760" t="s">
        <v>10751</v>
      </c>
      <c r="AD760" t="s">
        <v>10751</v>
      </c>
      <c r="AE760" t="s">
        <v>10751</v>
      </c>
      <c r="AF760" t="s">
        <v>10751</v>
      </c>
      <c r="AG760" t="s">
        <v>10751</v>
      </c>
      <c r="AH760" t="s">
        <v>10751</v>
      </c>
      <c r="AI760" t="s">
        <v>10751</v>
      </c>
      <c r="AJ760" t="s">
        <v>10751</v>
      </c>
      <c r="AK760" t="s">
        <v>10751</v>
      </c>
      <c r="AL760" t="s">
        <v>10751</v>
      </c>
      <c r="AM760" t="s">
        <v>10751</v>
      </c>
      <c r="AN760" t="s">
        <v>10751</v>
      </c>
      <c r="AO760" t="s">
        <v>10751</v>
      </c>
      <c r="AP760" t="s">
        <v>10751</v>
      </c>
      <c r="AQ760" t="s">
        <v>10751</v>
      </c>
      <c r="AR760" t="s">
        <v>10751</v>
      </c>
      <c r="AS760" t="s">
        <v>10751</v>
      </c>
      <c r="AT760" t="s">
        <v>10751</v>
      </c>
      <c r="AU760" t="s">
        <v>10751</v>
      </c>
      <c r="AV760" t="s">
        <v>10751</v>
      </c>
      <c r="AW760" t="s">
        <v>10751</v>
      </c>
      <c r="AX760" t="s">
        <v>10751</v>
      </c>
      <c r="AY760" t="s">
        <v>10751</v>
      </c>
      <c r="AZ760" t="s">
        <v>10751</v>
      </c>
      <c r="BA760" t="s">
        <v>10751</v>
      </c>
      <c r="BB760" t="s">
        <v>10751</v>
      </c>
      <c r="BC760" t="s">
        <v>10751</v>
      </c>
      <c r="BD760" t="s">
        <v>10751</v>
      </c>
    </row>
    <row r="761" spans="1:56">
      <c r="A761" t="s">
        <v>10755</v>
      </c>
      <c r="B761">
        <v>2250</v>
      </c>
      <c r="C761">
        <v>2002</v>
      </c>
      <c r="D761" t="s">
        <v>10751</v>
      </c>
      <c r="E761" t="s">
        <v>10751</v>
      </c>
      <c r="F761" t="s">
        <v>10751</v>
      </c>
      <c r="H761" t="s">
        <v>10751</v>
      </c>
      <c r="I761" t="str">
        <f t="shared" si="18"/>
        <v/>
      </c>
      <c r="K761" t="s">
        <v>10751</v>
      </c>
      <c r="L761" t="s">
        <v>10751</v>
      </c>
      <c r="M761" t="s">
        <v>10751</v>
      </c>
      <c r="N761" t="s">
        <v>10751</v>
      </c>
      <c r="O761" t="s">
        <v>10751</v>
      </c>
      <c r="P761" t="s">
        <v>10751</v>
      </c>
      <c r="Q761" t="s">
        <v>10751</v>
      </c>
      <c r="R761" t="s">
        <v>10751</v>
      </c>
      <c r="S761" t="s">
        <v>10751</v>
      </c>
      <c r="T761" t="s">
        <v>10751</v>
      </c>
      <c r="U761" t="s">
        <v>10751</v>
      </c>
      <c r="V761" t="s">
        <v>10751</v>
      </c>
      <c r="W761" t="s">
        <v>10751</v>
      </c>
      <c r="X761" t="s">
        <v>10751</v>
      </c>
      <c r="Y761" t="s">
        <v>10751</v>
      </c>
      <c r="Z761" t="s">
        <v>10751</v>
      </c>
      <c r="AA761" t="s">
        <v>10751</v>
      </c>
      <c r="AB761" t="s">
        <v>10751</v>
      </c>
      <c r="AC761" t="s">
        <v>10751</v>
      </c>
      <c r="AD761" t="s">
        <v>10751</v>
      </c>
      <c r="AE761" t="s">
        <v>10751</v>
      </c>
      <c r="AF761" t="s">
        <v>10751</v>
      </c>
      <c r="AG761" t="s">
        <v>10751</v>
      </c>
      <c r="AH761" t="s">
        <v>10751</v>
      </c>
      <c r="AI761" t="s">
        <v>10751</v>
      </c>
      <c r="AJ761" t="s">
        <v>10751</v>
      </c>
      <c r="AK761" t="s">
        <v>10751</v>
      </c>
      <c r="AL761" t="s">
        <v>10751</v>
      </c>
      <c r="AM761" t="s">
        <v>10751</v>
      </c>
      <c r="AN761" t="s">
        <v>10751</v>
      </c>
      <c r="AO761" t="s">
        <v>10751</v>
      </c>
      <c r="AP761" t="s">
        <v>10751</v>
      </c>
      <c r="AQ761" t="s">
        <v>10751</v>
      </c>
      <c r="AR761" t="s">
        <v>10751</v>
      </c>
      <c r="AS761" t="s">
        <v>10751</v>
      </c>
      <c r="AT761" t="s">
        <v>10751</v>
      </c>
      <c r="AU761" t="s">
        <v>10751</v>
      </c>
      <c r="AV761" t="s">
        <v>10751</v>
      </c>
      <c r="AW761" t="s">
        <v>10751</v>
      </c>
      <c r="AX761" t="s">
        <v>10751</v>
      </c>
      <c r="AY761" t="s">
        <v>10751</v>
      </c>
      <c r="AZ761" t="s">
        <v>10751</v>
      </c>
      <c r="BA761" t="s">
        <v>10751</v>
      </c>
      <c r="BB761" t="s">
        <v>10751</v>
      </c>
      <c r="BC761" t="s">
        <v>10751</v>
      </c>
      <c r="BD761" t="s">
        <v>10751</v>
      </c>
    </row>
    <row r="762" spans="1:56">
      <c r="A762" t="s">
        <v>10755</v>
      </c>
      <c r="B762">
        <v>2250</v>
      </c>
      <c r="C762">
        <v>2003</v>
      </c>
      <c r="D762" t="s">
        <v>10751</v>
      </c>
      <c r="E762" t="s">
        <v>10751</v>
      </c>
      <c r="F762" t="s">
        <v>10751</v>
      </c>
      <c r="H762" t="s">
        <v>10751</v>
      </c>
      <c r="I762" t="str">
        <f t="shared" si="18"/>
        <v/>
      </c>
      <c r="K762" t="s">
        <v>10751</v>
      </c>
      <c r="L762" t="s">
        <v>10751</v>
      </c>
      <c r="M762" t="s">
        <v>10751</v>
      </c>
      <c r="N762" t="s">
        <v>10751</v>
      </c>
      <c r="O762" t="s">
        <v>10751</v>
      </c>
      <c r="P762" t="s">
        <v>10751</v>
      </c>
      <c r="Q762" t="s">
        <v>10751</v>
      </c>
      <c r="R762" t="s">
        <v>10751</v>
      </c>
      <c r="S762" t="s">
        <v>10751</v>
      </c>
      <c r="T762" t="s">
        <v>10751</v>
      </c>
      <c r="U762" t="s">
        <v>10751</v>
      </c>
      <c r="V762" t="s">
        <v>10751</v>
      </c>
      <c r="W762" t="s">
        <v>10751</v>
      </c>
      <c r="X762" t="s">
        <v>10751</v>
      </c>
      <c r="Y762" t="s">
        <v>10751</v>
      </c>
      <c r="Z762" t="s">
        <v>10751</v>
      </c>
      <c r="AA762" t="s">
        <v>10751</v>
      </c>
      <c r="AB762" t="s">
        <v>10751</v>
      </c>
      <c r="AC762" t="s">
        <v>10751</v>
      </c>
      <c r="AD762" t="s">
        <v>10751</v>
      </c>
      <c r="AE762" t="s">
        <v>10751</v>
      </c>
      <c r="AF762" t="s">
        <v>10751</v>
      </c>
      <c r="AG762" t="s">
        <v>10751</v>
      </c>
      <c r="AH762" t="s">
        <v>10751</v>
      </c>
      <c r="AI762" t="s">
        <v>10751</v>
      </c>
      <c r="AJ762" t="s">
        <v>10751</v>
      </c>
      <c r="AK762" t="s">
        <v>10751</v>
      </c>
      <c r="AL762" t="s">
        <v>10751</v>
      </c>
      <c r="AM762" t="s">
        <v>10751</v>
      </c>
      <c r="AN762" t="s">
        <v>10751</v>
      </c>
      <c r="AO762" t="s">
        <v>10751</v>
      </c>
      <c r="AP762" t="s">
        <v>10751</v>
      </c>
      <c r="AQ762" t="s">
        <v>10751</v>
      </c>
      <c r="AR762" t="s">
        <v>10751</v>
      </c>
      <c r="AS762" t="s">
        <v>10751</v>
      </c>
      <c r="AT762" t="s">
        <v>10751</v>
      </c>
      <c r="AU762" t="s">
        <v>10751</v>
      </c>
      <c r="AV762" t="s">
        <v>10751</v>
      </c>
      <c r="AW762" t="s">
        <v>10751</v>
      </c>
      <c r="AX762" t="s">
        <v>10751</v>
      </c>
      <c r="AY762" t="s">
        <v>10751</v>
      </c>
      <c r="AZ762" t="s">
        <v>10751</v>
      </c>
      <c r="BA762" t="s">
        <v>10751</v>
      </c>
      <c r="BB762" t="s">
        <v>10751</v>
      </c>
      <c r="BC762" t="s">
        <v>10751</v>
      </c>
      <c r="BD762" t="s">
        <v>10751</v>
      </c>
    </row>
    <row r="763" spans="1:56">
      <c r="A763" t="s">
        <v>10755</v>
      </c>
      <c r="B763">
        <v>2250</v>
      </c>
      <c r="C763">
        <v>2004</v>
      </c>
      <c r="D763" t="s">
        <v>10751</v>
      </c>
      <c r="E763" t="s">
        <v>10751</v>
      </c>
      <c r="F763" t="s">
        <v>10751</v>
      </c>
      <c r="H763" t="s">
        <v>10751</v>
      </c>
      <c r="I763" t="str">
        <f t="shared" si="18"/>
        <v/>
      </c>
      <c r="K763" t="s">
        <v>10751</v>
      </c>
      <c r="L763" t="s">
        <v>10751</v>
      </c>
      <c r="M763" t="s">
        <v>10751</v>
      </c>
      <c r="N763" t="s">
        <v>10751</v>
      </c>
      <c r="O763" t="s">
        <v>10751</v>
      </c>
      <c r="P763" t="s">
        <v>10751</v>
      </c>
      <c r="Q763" t="s">
        <v>10751</v>
      </c>
      <c r="R763" t="s">
        <v>10751</v>
      </c>
      <c r="S763" t="s">
        <v>10751</v>
      </c>
      <c r="T763" t="s">
        <v>10751</v>
      </c>
      <c r="U763" t="s">
        <v>10751</v>
      </c>
      <c r="V763" t="s">
        <v>10751</v>
      </c>
      <c r="W763" t="s">
        <v>10751</v>
      </c>
      <c r="X763" t="s">
        <v>10751</v>
      </c>
      <c r="Y763" t="s">
        <v>10751</v>
      </c>
      <c r="Z763" t="s">
        <v>10751</v>
      </c>
      <c r="AA763" t="s">
        <v>10751</v>
      </c>
      <c r="AB763" t="s">
        <v>10751</v>
      </c>
      <c r="AC763" t="s">
        <v>10751</v>
      </c>
      <c r="AD763" t="s">
        <v>10751</v>
      </c>
      <c r="AE763" t="s">
        <v>10751</v>
      </c>
      <c r="AF763" t="s">
        <v>10751</v>
      </c>
      <c r="AG763" t="s">
        <v>10751</v>
      </c>
      <c r="AH763" t="s">
        <v>10751</v>
      </c>
      <c r="AI763" t="s">
        <v>10751</v>
      </c>
      <c r="AJ763" t="s">
        <v>10751</v>
      </c>
      <c r="AK763" t="s">
        <v>10751</v>
      </c>
      <c r="AL763" t="s">
        <v>10751</v>
      </c>
      <c r="AM763" t="s">
        <v>10751</v>
      </c>
      <c r="AN763" t="s">
        <v>10751</v>
      </c>
      <c r="AO763" t="s">
        <v>10751</v>
      </c>
      <c r="AP763" t="s">
        <v>10751</v>
      </c>
      <c r="AQ763" t="s">
        <v>10751</v>
      </c>
      <c r="AR763" t="s">
        <v>10751</v>
      </c>
      <c r="AS763" t="s">
        <v>10751</v>
      </c>
      <c r="AT763" t="s">
        <v>10751</v>
      </c>
      <c r="AU763" t="s">
        <v>10751</v>
      </c>
      <c r="AV763" t="s">
        <v>10751</v>
      </c>
      <c r="AW763" t="s">
        <v>10751</v>
      </c>
      <c r="AX763" t="s">
        <v>10751</v>
      </c>
      <c r="AY763" t="s">
        <v>10751</v>
      </c>
      <c r="AZ763" t="s">
        <v>10751</v>
      </c>
      <c r="BA763" t="s">
        <v>10751</v>
      </c>
      <c r="BB763" t="s">
        <v>10751</v>
      </c>
      <c r="BC763" t="s">
        <v>10751</v>
      </c>
      <c r="BD763" t="s">
        <v>10751</v>
      </c>
    </row>
    <row r="764" spans="1:56">
      <c r="A764" t="s">
        <v>10755</v>
      </c>
      <c r="B764">
        <v>2250</v>
      </c>
      <c r="C764">
        <v>2005</v>
      </c>
      <c r="D764" t="s">
        <v>10751</v>
      </c>
      <c r="E764" t="s">
        <v>10751</v>
      </c>
      <c r="F764" t="s">
        <v>10751</v>
      </c>
      <c r="H764" t="s">
        <v>10751</v>
      </c>
      <c r="I764" t="str">
        <f t="shared" si="18"/>
        <v/>
      </c>
      <c r="K764" t="s">
        <v>10751</v>
      </c>
      <c r="L764" t="s">
        <v>10751</v>
      </c>
      <c r="M764" t="s">
        <v>10751</v>
      </c>
      <c r="N764" t="s">
        <v>10751</v>
      </c>
      <c r="O764" t="s">
        <v>10751</v>
      </c>
      <c r="P764" t="s">
        <v>10751</v>
      </c>
      <c r="Q764" t="s">
        <v>10751</v>
      </c>
      <c r="R764" t="s">
        <v>10751</v>
      </c>
      <c r="S764" t="s">
        <v>10751</v>
      </c>
      <c r="T764" t="s">
        <v>10751</v>
      </c>
      <c r="U764" t="s">
        <v>10751</v>
      </c>
      <c r="V764" t="s">
        <v>10751</v>
      </c>
      <c r="W764" t="s">
        <v>10751</v>
      </c>
      <c r="X764" t="s">
        <v>10751</v>
      </c>
      <c r="Y764" t="s">
        <v>10751</v>
      </c>
      <c r="Z764" t="s">
        <v>10751</v>
      </c>
      <c r="AA764" t="s">
        <v>10751</v>
      </c>
      <c r="AB764" t="s">
        <v>10751</v>
      </c>
      <c r="AC764" t="s">
        <v>10751</v>
      </c>
      <c r="AD764" t="s">
        <v>10751</v>
      </c>
      <c r="AE764" t="s">
        <v>10751</v>
      </c>
      <c r="AF764" t="s">
        <v>10751</v>
      </c>
      <c r="AG764" t="s">
        <v>10751</v>
      </c>
      <c r="AH764" t="s">
        <v>10751</v>
      </c>
      <c r="AI764" t="s">
        <v>10751</v>
      </c>
      <c r="AJ764" t="s">
        <v>10751</v>
      </c>
      <c r="AK764" t="s">
        <v>10751</v>
      </c>
      <c r="AL764" t="s">
        <v>10751</v>
      </c>
      <c r="AM764" t="s">
        <v>10751</v>
      </c>
      <c r="AN764" t="s">
        <v>10751</v>
      </c>
      <c r="AO764" t="s">
        <v>10751</v>
      </c>
      <c r="AP764" t="s">
        <v>10751</v>
      </c>
      <c r="AQ764" t="s">
        <v>10751</v>
      </c>
      <c r="AR764" t="s">
        <v>10751</v>
      </c>
      <c r="AS764" t="s">
        <v>10751</v>
      </c>
      <c r="AT764" t="s">
        <v>10751</v>
      </c>
      <c r="AU764" t="s">
        <v>10751</v>
      </c>
      <c r="AV764" t="s">
        <v>10751</v>
      </c>
      <c r="AW764" t="s">
        <v>10751</v>
      </c>
      <c r="AX764" t="s">
        <v>10751</v>
      </c>
      <c r="AY764" t="s">
        <v>10751</v>
      </c>
      <c r="AZ764" t="s">
        <v>10751</v>
      </c>
      <c r="BA764" t="s">
        <v>10751</v>
      </c>
      <c r="BB764" t="s">
        <v>10751</v>
      </c>
      <c r="BC764" t="s">
        <v>10751</v>
      </c>
      <c r="BD764" t="s">
        <v>10751</v>
      </c>
    </row>
    <row r="765" spans="1:56">
      <c r="A765" t="s">
        <v>10755</v>
      </c>
      <c r="B765">
        <v>2250</v>
      </c>
      <c r="C765">
        <v>2006</v>
      </c>
      <c r="D765" t="s">
        <v>10751</v>
      </c>
      <c r="E765" t="s">
        <v>10751</v>
      </c>
      <c r="F765" t="s">
        <v>10751</v>
      </c>
      <c r="H765" t="s">
        <v>10751</v>
      </c>
      <c r="I765" t="str">
        <f t="shared" si="18"/>
        <v/>
      </c>
      <c r="K765" t="s">
        <v>10751</v>
      </c>
      <c r="L765" t="s">
        <v>10751</v>
      </c>
      <c r="M765" t="s">
        <v>10751</v>
      </c>
      <c r="N765" t="s">
        <v>10751</v>
      </c>
      <c r="O765" t="s">
        <v>10751</v>
      </c>
      <c r="P765" t="s">
        <v>10751</v>
      </c>
      <c r="Q765" t="s">
        <v>10751</v>
      </c>
      <c r="R765" t="s">
        <v>10751</v>
      </c>
      <c r="S765" t="s">
        <v>10751</v>
      </c>
      <c r="T765" t="s">
        <v>10751</v>
      </c>
      <c r="U765" t="s">
        <v>10751</v>
      </c>
      <c r="V765" t="s">
        <v>10751</v>
      </c>
      <c r="W765" t="s">
        <v>10751</v>
      </c>
      <c r="X765" t="s">
        <v>10751</v>
      </c>
      <c r="Y765" t="s">
        <v>10751</v>
      </c>
      <c r="Z765" t="s">
        <v>10751</v>
      </c>
      <c r="AA765" t="s">
        <v>10751</v>
      </c>
      <c r="AB765" t="s">
        <v>10751</v>
      </c>
      <c r="AC765" t="s">
        <v>10751</v>
      </c>
      <c r="AD765" t="s">
        <v>10751</v>
      </c>
      <c r="AE765" t="s">
        <v>10751</v>
      </c>
      <c r="AF765" t="s">
        <v>10751</v>
      </c>
      <c r="AG765" t="s">
        <v>10751</v>
      </c>
      <c r="AH765" t="s">
        <v>10751</v>
      </c>
      <c r="AI765" t="s">
        <v>10751</v>
      </c>
      <c r="AJ765" t="s">
        <v>10751</v>
      </c>
      <c r="AK765" t="s">
        <v>10751</v>
      </c>
      <c r="AL765" t="s">
        <v>10751</v>
      </c>
      <c r="AM765" t="s">
        <v>10751</v>
      </c>
      <c r="AN765" t="s">
        <v>10751</v>
      </c>
      <c r="AO765" t="s">
        <v>10751</v>
      </c>
      <c r="AP765" t="s">
        <v>10751</v>
      </c>
      <c r="AQ765" t="s">
        <v>10751</v>
      </c>
      <c r="AR765" t="s">
        <v>10751</v>
      </c>
      <c r="AS765" t="s">
        <v>10751</v>
      </c>
      <c r="AT765" t="s">
        <v>10751</v>
      </c>
      <c r="AU765" t="s">
        <v>10751</v>
      </c>
      <c r="AV765" t="s">
        <v>10751</v>
      </c>
      <c r="AW765" t="s">
        <v>10751</v>
      </c>
      <c r="AX765" t="s">
        <v>10751</v>
      </c>
      <c r="AY765" t="s">
        <v>10751</v>
      </c>
      <c r="AZ765" t="s">
        <v>10751</v>
      </c>
      <c r="BA765" t="s">
        <v>10751</v>
      </c>
      <c r="BB765" t="s">
        <v>10751</v>
      </c>
      <c r="BC765" t="s">
        <v>10751</v>
      </c>
      <c r="BD765" t="s">
        <v>10751</v>
      </c>
    </row>
    <row r="766" spans="1:56">
      <c r="A766" t="s">
        <v>10755</v>
      </c>
      <c r="B766">
        <v>2250</v>
      </c>
      <c r="C766">
        <v>2007</v>
      </c>
      <c r="D766" t="s">
        <v>10751</v>
      </c>
      <c r="E766" t="s">
        <v>10751</v>
      </c>
      <c r="F766" t="s">
        <v>10751</v>
      </c>
      <c r="H766" t="s">
        <v>10751</v>
      </c>
      <c r="I766" t="str">
        <f t="shared" si="18"/>
        <v/>
      </c>
      <c r="K766" t="s">
        <v>10751</v>
      </c>
      <c r="L766" t="s">
        <v>10751</v>
      </c>
      <c r="M766" t="s">
        <v>10751</v>
      </c>
      <c r="N766" t="s">
        <v>10751</v>
      </c>
      <c r="O766" t="s">
        <v>10751</v>
      </c>
      <c r="P766" t="s">
        <v>10751</v>
      </c>
      <c r="Q766" t="s">
        <v>10751</v>
      </c>
      <c r="R766" t="s">
        <v>10751</v>
      </c>
      <c r="S766" t="s">
        <v>10751</v>
      </c>
      <c r="T766" t="s">
        <v>10751</v>
      </c>
      <c r="U766" t="s">
        <v>10751</v>
      </c>
      <c r="V766" t="s">
        <v>10751</v>
      </c>
      <c r="W766" t="s">
        <v>10751</v>
      </c>
      <c r="X766" t="s">
        <v>10751</v>
      </c>
      <c r="Y766" t="s">
        <v>10751</v>
      </c>
      <c r="Z766" t="s">
        <v>10751</v>
      </c>
      <c r="AA766" t="s">
        <v>10751</v>
      </c>
      <c r="AB766" t="s">
        <v>10751</v>
      </c>
      <c r="AC766" t="s">
        <v>10751</v>
      </c>
      <c r="AD766" t="s">
        <v>10751</v>
      </c>
      <c r="AE766" t="s">
        <v>10751</v>
      </c>
      <c r="AF766" t="s">
        <v>10751</v>
      </c>
      <c r="AG766" t="s">
        <v>10751</v>
      </c>
      <c r="AH766" t="s">
        <v>10751</v>
      </c>
      <c r="AI766" t="s">
        <v>10751</v>
      </c>
      <c r="AJ766" t="s">
        <v>10751</v>
      </c>
      <c r="AK766" t="s">
        <v>10751</v>
      </c>
      <c r="AL766" t="s">
        <v>10751</v>
      </c>
      <c r="AM766" t="s">
        <v>10751</v>
      </c>
      <c r="AN766" t="s">
        <v>10751</v>
      </c>
      <c r="AO766" t="s">
        <v>10751</v>
      </c>
      <c r="AP766" t="s">
        <v>10751</v>
      </c>
      <c r="AQ766" t="s">
        <v>10751</v>
      </c>
      <c r="AR766" t="s">
        <v>10751</v>
      </c>
      <c r="AS766" t="s">
        <v>10751</v>
      </c>
      <c r="AT766" t="s">
        <v>10751</v>
      </c>
      <c r="AU766" t="s">
        <v>10751</v>
      </c>
      <c r="AV766" t="s">
        <v>10751</v>
      </c>
      <c r="AW766" t="s">
        <v>10751</v>
      </c>
      <c r="AX766" t="s">
        <v>10751</v>
      </c>
      <c r="AY766" t="s">
        <v>10751</v>
      </c>
      <c r="AZ766" t="s">
        <v>10751</v>
      </c>
      <c r="BA766" t="s">
        <v>10751</v>
      </c>
      <c r="BB766" t="s">
        <v>10751</v>
      </c>
      <c r="BC766" t="s">
        <v>10751</v>
      </c>
      <c r="BD766" t="s">
        <v>10751</v>
      </c>
    </row>
    <row r="767" spans="1:56">
      <c r="A767" t="s">
        <v>10755</v>
      </c>
      <c r="B767">
        <v>2250</v>
      </c>
      <c r="C767">
        <v>2008</v>
      </c>
      <c r="D767" t="s">
        <v>10751</v>
      </c>
      <c r="E767" t="s">
        <v>10751</v>
      </c>
      <c r="F767" t="s">
        <v>10751</v>
      </c>
      <c r="H767" t="s">
        <v>10751</v>
      </c>
      <c r="I767" t="str">
        <f t="shared" si="18"/>
        <v/>
      </c>
      <c r="K767" t="s">
        <v>10751</v>
      </c>
      <c r="L767" t="s">
        <v>10751</v>
      </c>
      <c r="M767" t="s">
        <v>10751</v>
      </c>
      <c r="N767" t="s">
        <v>10751</v>
      </c>
      <c r="O767" t="s">
        <v>10751</v>
      </c>
      <c r="P767" t="s">
        <v>10751</v>
      </c>
      <c r="Q767" t="s">
        <v>10751</v>
      </c>
      <c r="R767" t="s">
        <v>10751</v>
      </c>
      <c r="S767" t="s">
        <v>10751</v>
      </c>
      <c r="T767" t="s">
        <v>10751</v>
      </c>
      <c r="U767" t="s">
        <v>10751</v>
      </c>
      <c r="V767" t="s">
        <v>10751</v>
      </c>
      <c r="W767" t="s">
        <v>10751</v>
      </c>
      <c r="X767" t="s">
        <v>10751</v>
      </c>
      <c r="Y767" t="s">
        <v>10751</v>
      </c>
      <c r="Z767" t="s">
        <v>10751</v>
      </c>
      <c r="AA767" t="s">
        <v>10751</v>
      </c>
      <c r="AB767" t="s">
        <v>10751</v>
      </c>
      <c r="AC767" t="s">
        <v>10751</v>
      </c>
      <c r="AD767" t="s">
        <v>10751</v>
      </c>
      <c r="AE767" t="s">
        <v>10751</v>
      </c>
      <c r="AF767" t="s">
        <v>10751</v>
      </c>
      <c r="AG767" t="s">
        <v>10751</v>
      </c>
      <c r="AH767" t="s">
        <v>10751</v>
      </c>
      <c r="AI767" t="s">
        <v>10751</v>
      </c>
      <c r="AJ767" t="s">
        <v>10751</v>
      </c>
      <c r="AK767" t="s">
        <v>10751</v>
      </c>
      <c r="AL767" t="s">
        <v>10751</v>
      </c>
      <c r="AM767" t="s">
        <v>10751</v>
      </c>
      <c r="AN767" t="s">
        <v>10751</v>
      </c>
      <c r="AO767" t="s">
        <v>10751</v>
      </c>
      <c r="AP767" t="s">
        <v>10751</v>
      </c>
      <c r="AQ767" t="s">
        <v>10751</v>
      </c>
      <c r="AR767" t="s">
        <v>10751</v>
      </c>
      <c r="AS767" t="s">
        <v>10751</v>
      </c>
      <c r="AT767" t="s">
        <v>10751</v>
      </c>
      <c r="AU767" t="s">
        <v>10751</v>
      </c>
      <c r="AV767" t="s">
        <v>10751</v>
      </c>
      <c r="AW767" t="s">
        <v>10751</v>
      </c>
      <c r="AX767" t="s">
        <v>10751</v>
      </c>
      <c r="AY767" t="s">
        <v>10751</v>
      </c>
      <c r="AZ767" t="s">
        <v>10751</v>
      </c>
      <c r="BA767" t="s">
        <v>10751</v>
      </c>
      <c r="BB767" t="s">
        <v>10751</v>
      </c>
      <c r="BC767" t="s">
        <v>10751</v>
      </c>
      <c r="BD767" t="s">
        <v>10751</v>
      </c>
    </row>
    <row r="768" spans="1:56">
      <c r="A768" t="s">
        <v>10755</v>
      </c>
      <c r="B768">
        <v>2250</v>
      </c>
      <c r="C768">
        <v>2009</v>
      </c>
      <c r="D768" t="s">
        <v>10751</v>
      </c>
      <c r="E768" t="s">
        <v>10751</v>
      </c>
      <c r="F768" t="s">
        <v>10751</v>
      </c>
      <c r="H768" t="s">
        <v>10751</v>
      </c>
      <c r="I768" t="str">
        <f t="shared" si="18"/>
        <v/>
      </c>
      <c r="K768" t="s">
        <v>10751</v>
      </c>
      <c r="L768" t="s">
        <v>10751</v>
      </c>
      <c r="M768" t="s">
        <v>10751</v>
      </c>
      <c r="N768" t="s">
        <v>10751</v>
      </c>
      <c r="O768" t="s">
        <v>10751</v>
      </c>
      <c r="P768" t="s">
        <v>10751</v>
      </c>
      <c r="Q768" t="s">
        <v>10751</v>
      </c>
      <c r="R768" t="s">
        <v>10751</v>
      </c>
      <c r="S768" t="s">
        <v>10751</v>
      </c>
      <c r="T768" t="s">
        <v>10751</v>
      </c>
      <c r="U768" t="s">
        <v>10751</v>
      </c>
      <c r="V768" t="s">
        <v>10751</v>
      </c>
      <c r="W768" t="s">
        <v>10751</v>
      </c>
      <c r="X768" t="s">
        <v>10751</v>
      </c>
      <c r="Y768" t="s">
        <v>10751</v>
      </c>
      <c r="Z768" t="s">
        <v>10751</v>
      </c>
      <c r="AA768" t="s">
        <v>10751</v>
      </c>
      <c r="AB768" t="s">
        <v>10751</v>
      </c>
      <c r="AC768" t="s">
        <v>10751</v>
      </c>
      <c r="AD768" t="s">
        <v>10751</v>
      </c>
      <c r="AE768" t="s">
        <v>10751</v>
      </c>
      <c r="AF768" t="s">
        <v>10751</v>
      </c>
      <c r="AG768" t="s">
        <v>10751</v>
      </c>
      <c r="AH768" t="s">
        <v>10751</v>
      </c>
      <c r="AI768" t="s">
        <v>10751</v>
      </c>
      <c r="AJ768" t="s">
        <v>10751</v>
      </c>
      <c r="AK768" t="s">
        <v>10751</v>
      </c>
      <c r="AL768" t="s">
        <v>10751</v>
      </c>
      <c r="AM768" t="s">
        <v>10751</v>
      </c>
      <c r="AN768" t="s">
        <v>10751</v>
      </c>
      <c r="AO768" t="s">
        <v>10751</v>
      </c>
      <c r="AP768" t="s">
        <v>10751</v>
      </c>
      <c r="AQ768" t="s">
        <v>10751</v>
      </c>
      <c r="AR768" t="s">
        <v>10751</v>
      </c>
      <c r="AS768" t="s">
        <v>10751</v>
      </c>
      <c r="AT768" t="s">
        <v>10751</v>
      </c>
      <c r="AU768" t="s">
        <v>10751</v>
      </c>
      <c r="AV768" t="s">
        <v>10751</v>
      </c>
      <c r="AW768" t="s">
        <v>10751</v>
      </c>
      <c r="AX768" t="s">
        <v>10751</v>
      </c>
      <c r="AY768" t="s">
        <v>10751</v>
      </c>
      <c r="AZ768" t="s">
        <v>10751</v>
      </c>
      <c r="BA768" t="s">
        <v>10751</v>
      </c>
      <c r="BB768" t="s">
        <v>10751</v>
      </c>
      <c r="BC768" t="s">
        <v>10751</v>
      </c>
      <c r="BD768" t="s">
        <v>10751</v>
      </c>
    </row>
    <row r="769" spans="1:56">
      <c r="A769" t="s">
        <v>10755</v>
      </c>
      <c r="B769">
        <v>2250</v>
      </c>
      <c r="C769">
        <v>2010</v>
      </c>
      <c r="D769" t="s">
        <v>10751</v>
      </c>
      <c r="E769" t="s">
        <v>10751</v>
      </c>
      <c r="F769" t="s">
        <v>10751</v>
      </c>
      <c r="H769" t="s">
        <v>10751</v>
      </c>
      <c r="I769" t="str">
        <f t="shared" si="18"/>
        <v/>
      </c>
      <c r="K769" t="s">
        <v>10751</v>
      </c>
      <c r="L769" t="s">
        <v>10751</v>
      </c>
      <c r="M769" t="s">
        <v>10751</v>
      </c>
      <c r="N769" t="s">
        <v>10751</v>
      </c>
      <c r="O769" t="s">
        <v>10751</v>
      </c>
      <c r="P769" t="s">
        <v>10751</v>
      </c>
      <c r="Q769" t="s">
        <v>10751</v>
      </c>
      <c r="R769" t="s">
        <v>10751</v>
      </c>
      <c r="S769" t="s">
        <v>10751</v>
      </c>
      <c r="T769" t="s">
        <v>10751</v>
      </c>
      <c r="U769" t="s">
        <v>10751</v>
      </c>
      <c r="V769" t="s">
        <v>10751</v>
      </c>
      <c r="W769" t="s">
        <v>10751</v>
      </c>
      <c r="X769" t="s">
        <v>10751</v>
      </c>
      <c r="Y769" t="s">
        <v>10751</v>
      </c>
      <c r="Z769" t="s">
        <v>10751</v>
      </c>
      <c r="AA769" t="s">
        <v>10751</v>
      </c>
      <c r="AB769" t="s">
        <v>10751</v>
      </c>
      <c r="AC769" t="s">
        <v>10751</v>
      </c>
      <c r="AD769" t="s">
        <v>10751</v>
      </c>
      <c r="AE769" t="s">
        <v>10751</v>
      </c>
      <c r="AF769" t="s">
        <v>10751</v>
      </c>
      <c r="AG769" t="s">
        <v>10751</v>
      </c>
      <c r="AH769" t="s">
        <v>10751</v>
      </c>
      <c r="AI769" t="s">
        <v>10751</v>
      </c>
      <c r="AJ769" t="s">
        <v>10751</v>
      </c>
      <c r="AK769" t="s">
        <v>10751</v>
      </c>
      <c r="AL769" t="s">
        <v>10751</v>
      </c>
      <c r="AM769" t="s">
        <v>10751</v>
      </c>
      <c r="AN769" t="s">
        <v>10751</v>
      </c>
      <c r="AO769" t="s">
        <v>10751</v>
      </c>
      <c r="AP769" t="s">
        <v>10751</v>
      </c>
      <c r="AQ769" t="s">
        <v>10751</v>
      </c>
      <c r="AR769" t="s">
        <v>10751</v>
      </c>
      <c r="AS769" t="s">
        <v>10751</v>
      </c>
      <c r="AT769" t="s">
        <v>10751</v>
      </c>
      <c r="AU769" t="s">
        <v>10751</v>
      </c>
      <c r="AV769" t="s">
        <v>10751</v>
      </c>
      <c r="AW769" t="s">
        <v>10751</v>
      </c>
      <c r="AX769" t="s">
        <v>10751</v>
      </c>
      <c r="AY769" t="s">
        <v>10751</v>
      </c>
      <c r="AZ769" t="s">
        <v>10751</v>
      </c>
      <c r="BA769" t="s">
        <v>10751</v>
      </c>
      <c r="BB769" t="s">
        <v>10751</v>
      </c>
      <c r="BC769" t="s">
        <v>10751</v>
      </c>
      <c r="BD769" t="s">
        <v>10751</v>
      </c>
    </row>
    <row r="770" spans="1:56">
      <c r="A770" t="s">
        <v>10755</v>
      </c>
      <c r="B770">
        <v>2250</v>
      </c>
      <c r="C770">
        <v>2011</v>
      </c>
      <c r="D770" t="s">
        <v>10751</v>
      </c>
      <c r="E770" t="s">
        <v>10751</v>
      </c>
      <c r="F770" t="s">
        <v>10751</v>
      </c>
      <c r="H770" t="s">
        <v>10751</v>
      </c>
      <c r="I770" t="str">
        <f t="shared" si="18"/>
        <v/>
      </c>
      <c r="K770" t="s">
        <v>10751</v>
      </c>
      <c r="L770" t="s">
        <v>10751</v>
      </c>
      <c r="M770" t="s">
        <v>10751</v>
      </c>
      <c r="N770" t="s">
        <v>10751</v>
      </c>
      <c r="O770" t="s">
        <v>10751</v>
      </c>
      <c r="P770" t="s">
        <v>10751</v>
      </c>
      <c r="Q770" t="s">
        <v>10751</v>
      </c>
      <c r="R770" t="s">
        <v>10751</v>
      </c>
      <c r="S770" t="s">
        <v>10751</v>
      </c>
      <c r="T770" t="s">
        <v>10751</v>
      </c>
      <c r="U770" t="s">
        <v>10751</v>
      </c>
      <c r="V770" t="s">
        <v>10751</v>
      </c>
      <c r="W770" t="s">
        <v>10751</v>
      </c>
      <c r="X770" t="s">
        <v>10751</v>
      </c>
      <c r="Y770" t="s">
        <v>10751</v>
      </c>
      <c r="Z770" t="s">
        <v>10751</v>
      </c>
      <c r="AA770" t="s">
        <v>10751</v>
      </c>
      <c r="AB770" t="s">
        <v>10751</v>
      </c>
      <c r="AC770" t="s">
        <v>10751</v>
      </c>
      <c r="AD770" t="s">
        <v>10751</v>
      </c>
      <c r="AE770" t="s">
        <v>10751</v>
      </c>
      <c r="AF770" t="s">
        <v>10751</v>
      </c>
      <c r="AG770" t="s">
        <v>10751</v>
      </c>
      <c r="AH770" t="s">
        <v>10751</v>
      </c>
      <c r="AI770" t="s">
        <v>10751</v>
      </c>
      <c r="AJ770" t="s">
        <v>10751</v>
      </c>
      <c r="AK770" t="s">
        <v>10751</v>
      </c>
      <c r="AL770" t="s">
        <v>10751</v>
      </c>
      <c r="AM770" t="s">
        <v>10751</v>
      </c>
      <c r="AN770" t="s">
        <v>10751</v>
      </c>
      <c r="AO770" t="s">
        <v>10751</v>
      </c>
      <c r="AP770" t="s">
        <v>10751</v>
      </c>
      <c r="AQ770" t="s">
        <v>10751</v>
      </c>
      <c r="AR770" t="s">
        <v>10751</v>
      </c>
      <c r="AS770" t="s">
        <v>10751</v>
      </c>
      <c r="AT770" t="s">
        <v>10751</v>
      </c>
      <c r="AU770" t="s">
        <v>10751</v>
      </c>
      <c r="AV770" t="s">
        <v>10751</v>
      </c>
      <c r="AW770" t="s">
        <v>10751</v>
      </c>
      <c r="AX770" t="s">
        <v>10751</v>
      </c>
      <c r="AY770" t="s">
        <v>10751</v>
      </c>
      <c r="AZ770" t="s">
        <v>10751</v>
      </c>
      <c r="BA770" t="s">
        <v>10751</v>
      </c>
      <c r="BB770" t="s">
        <v>10751</v>
      </c>
      <c r="BC770" t="s">
        <v>10751</v>
      </c>
      <c r="BD770" t="s">
        <v>10751</v>
      </c>
    </row>
    <row r="771" spans="1:56">
      <c r="A771" t="s">
        <v>10755</v>
      </c>
      <c r="B771">
        <v>2250</v>
      </c>
      <c r="C771">
        <v>2012</v>
      </c>
      <c r="D771" t="s">
        <v>10751</v>
      </c>
      <c r="E771" t="s">
        <v>10751</v>
      </c>
      <c r="F771" t="s">
        <v>10751</v>
      </c>
      <c r="H771" t="s">
        <v>10751</v>
      </c>
      <c r="I771" t="str">
        <f t="shared" si="18"/>
        <v/>
      </c>
      <c r="K771" t="s">
        <v>10751</v>
      </c>
      <c r="L771" t="s">
        <v>10751</v>
      </c>
      <c r="M771" t="s">
        <v>10751</v>
      </c>
      <c r="N771" t="s">
        <v>10751</v>
      </c>
      <c r="O771" t="s">
        <v>10751</v>
      </c>
      <c r="P771" t="s">
        <v>10751</v>
      </c>
      <c r="Q771" t="s">
        <v>10751</v>
      </c>
      <c r="R771" t="s">
        <v>10751</v>
      </c>
      <c r="S771" t="s">
        <v>10751</v>
      </c>
      <c r="T771" t="s">
        <v>10751</v>
      </c>
      <c r="U771" t="s">
        <v>10751</v>
      </c>
      <c r="V771" t="s">
        <v>10751</v>
      </c>
      <c r="W771" t="s">
        <v>10751</v>
      </c>
      <c r="X771" t="s">
        <v>10751</v>
      </c>
      <c r="Y771" t="s">
        <v>10751</v>
      </c>
      <c r="Z771" t="s">
        <v>10751</v>
      </c>
      <c r="AA771" t="s">
        <v>10751</v>
      </c>
      <c r="AB771" t="s">
        <v>10751</v>
      </c>
      <c r="AC771" t="s">
        <v>10751</v>
      </c>
      <c r="AD771" t="s">
        <v>10751</v>
      </c>
      <c r="AE771" t="s">
        <v>10751</v>
      </c>
      <c r="AF771" t="s">
        <v>10751</v>
      </c>
      <c r="AG771" t="s">
        <v>10751</v>
      </c>
      <c r="AH771" t="s">
        <v>10751</v>
      </c>
      <c r="AI771" t="s">
        <v>10751</v>
      </c>
      <c r="AJ771" t="s">
        <v>10751</v>
      </c>
      <c r="AK771" t="s">
        <v>10751</v>
      </c>
      <c r="AL771" t="s">
        <v>10751</v>
      </c>
      <c r="AM771" t="s">
        <v>10751</v>
      </c>
      <c r="AN771" t="s">
        <v>10751</v>
      </c>
      <c r="AO771" t="s">
        <v>10751</v>
      </c>
      <c r="AP771" t="s">
        <v>10751</v>
      </c>
      <c r="AQ771" t="s">
        <v>10751</v>
      </c>
      <c r="AR771" t="s">
        <v>10751</v>
      </c>
      <c r="AS771" t="s">
        <v>10751</v>
      </c>
      <c r="AT771" t="s">
        <v>10751</v>
      </c>
      <c r="AU771" t="s">
        <v>10751</v>
      </c>
      <c r="AV771" t="s">
        <v>10751</v>
      </c>
      <c r="AW771" t="s">
        <v>10751</v>
      </c>
      <c r="AX771" t="s">
        <v>10751</v>
      </c>
      <c r="AY771" t="s">
        <v>10751</v>
      </c>
      <c r="AZ771" t="s">
        <v>10751</v>
      </c>
      <c r="BA771" t="s">
        <v>10751</v>
      </c>
      <c r="BB771" t="s">
        <v>10751</v>
      </c>
      <c r="BC771" t="s">
        <v>10751</v>
      </c>
      <c r="BD771" t="s">
        <v>10751</v>
      </c>
    </row>
    <row r="772" spans="1:56">
      <c r="A772" t="s">
        <v>10755</v>
      </c>
      <c r="B772">
        <v>2250</v>
      </c>
      <c r="C772">
        <v>2013</v>
      </c>
      <c r="D772" t="s">
        <v>10751</v>
      </c>
      <c r="E772" t="s">
        <v>10751</v>
      </c>
      <c r="F772" t="s">
        <v>10751</v>
      </c>
      <c r="H772" t="s">
        <v>10751</v>
      </c>
      <c r="I772" t="str">
        <f t="shared" si="18"/>
        <v/>
      </c>
      <c r="K772" t="s">
        <v>10751</v>
      </c>
      <c r="L772" t="s">
        <v>10751</v>
      </c>
      <c r="M772" t="s">
        <v>10751</v>
      </c>
      <c r="N772" t="s">
        <v>10751</v>
      </c>
      <c r="O772" t="s">
        <v>10751</v>
      </c>
      <c r="P772" t="s">
        <v>10751</v>
      </c>
      <c r="Q772" t="s">
        <v>10751</v>
      </c>
      <c r="R772" t="s">
        <v>10751</v>
      </c>
      <c r="S772" t="s">
        <v>10751</v>
      </c>
      <c r="T772" t="s">
        <v>10751</v>
      </c>
      <c r="U772" t="s">
        <v>10751</v>
      </c>
      <c r="V772" t="s">
        <v>10751</v>
      </c>
      <c r="W772" t="s">
        <v>10751</v>
      </c>
      <c r="X772" t="s">
        <v>10751</v>
      </c>
      <c r="Y772" t="s">
        <v>10751</v>
      </c>
      <c r="Z772" t="s">
        <v>10751</v>
      </c>
      <c r="AA772" t="s">
        <v>10751</v>
      </c>
      <c r="AB772" t="s">
        <v>10751</v>
      </c>
      <c r="AC772" t="s">
        <v>10751</v>
      </c>
      <c r="AD772" t="s">
        <v>10751</v>
      </c>
      <c r="AE772" t="s">
        <v>10751</v>
      </c>
      <c r="AF772" t="s">
        <v>10751</v>
      </c>
      <c r="AG772" t="s">
        <v>10751</v>
      </c>
      <c r="AH772" t="s">
        <v>10751</v>
      </c>
      <c r="AI772" t="s">
        <v>10751</v>
      </c>
      <c r="AJ772" t="s">
        <v>10751</v>
      </c>
      <c r="AK772" t="s">
        <v>10751</v>
      </c>
      <c r="AL772" t="s">
        <v>10751</v>
      </c>
      <c r="AM772" t="s">
        <v>10751</v>
      </c>
      <c r="AN772" t="s">
        <v>10751</v>
      </c>
      <c r="AO772" t="s">
        <v>10751</v>
      </c>
      <c r="AP772" t="s">
        <v>10751</v>
      </c>
      <c r="AQ772" t="s">
        <v>10751</v>
      </c>
      <c r="AR772" t="s">
        <v>10751</v>
      </c>
      <c r="AS772" t="s">
        <v>10751</v>
      </c>
      <c r="AT772" t="s">
        <v>10751</v>
      </c>
      <c r="AU772" t="s">
        <v>10751</v>
      </c>
      <c r="AV772" t="s">
        <v>10751</v>
      </c>
      <c r="AW772" t="s">
        <v>10751</v>
      </c>
      <c r="AX772" t="s">
        <v>10751</v>
      </c>
      <c r="AY772" t="s">
        <v>10751</v>
      </c>
      <c r="AZ772" t="s">
        <v>10751</v>
      </c>
      <c r="BA772" t="s">
        <v>10751</v>
      </c>
      <c r="BB772" t="s">
        <v>10751</v>
      </c>
      <c r="BC772" t="s">
        <v>10751</v>
      </c>
      <c r="BD772" t="s">
        <v>10751</v>
      </c>
    </row>
    <row r="773" spans="1:56">
      <c r="A773" t="s">
        <v>10755</v>
      </c>
      <c r="B773">
        <v>2250</v>
      </c>
      <c r="C773">
        <v>2014</v>
      </c>
      <c r="D773" t="s">
        <v>10751</v>
      </c>
      <c r="E773" t="s">
        <v>10751</v>
      </c>
      <c r="F773" t="s">
        <v>10751</v>
      </c>
      <c r="H773" t="s">
        <v>10751</v>
      </c>
      <c r="I773" t="str">
        <f t="shared" si="18"/>
        <v/>
      </c>
      <c r="K773" t="s">
        <v>10751</v>
      </c>
      <c r="L773" t="s">
        <v>10751</v>
      </c>
      <c r="M773" t="s">
        <v>10751</v>
      </c>
      <c r="N773" t="s">
        <v>10751</v>
      </c>
      <c r="O773" t="s">
        <v>10751</v>
      </c>
      <c r="P773" t="s">
        <v>10751</v>
      </c>
      <c r="Q773" t="s">
        <v>10751</v>
      </c>
      <c r="R773" t="s">
        <v>10751</v>
      </c>
      <c r="S773" t="s">
        <v>10751</v>
      </c>
      <c r="T773" t="s">
        <v>10751</v>
      </c>
      <c r="U773" t="s">
        <v>10751</v>
      </c>
      <c r="V773" t="s">
        <v>10751</v>
      </c>
      <c r="W773" t="s">
        <v>10751</v>
      </c>
      <c r="X773" t="s">
        <v>10751</v>
      </c>
      <c r="Y773" t="s">
        <v>10751</v>
      </c>
      <c r="Z773" t="s">
        <v>10751</v>
      </c>
      <c r="AA773" t="s">
        <v>10751</v>
      </c>
      <c r="AB773" t="s">
        <v>10751</v>
      </c>
      <c r="AC773" t="s">
        <v>10751</v>
      </c>
      <c r="AD773" t="s">
        <v>10751</v>
      </c>
      <c r="AE773" t="s">
        <v>10751</v>
      </c>
      <c r="AF773" t="s">
        <v>10751</v>
      </c>
      <c r="AG773" t="s">
        <v>10751</v>
      </c>
      <c r="AH773" t="s">
        <v>10751</v>
      </c>
      <c r="AI773" t="s">
        <v>10751</v>
      </c>
      <c r="AJ773" t="s">
        <v>10751</v>
      </c>
      <c r="AK773" t="s">
        <v>10751</v>
      </c>
      <c r="AL773" t="s">
        <v>10751</v>
      </c>
      <c r="AM773" t="s">
        <v>10751</v>
      </c>
      <c r="AN773" t="s">
        <v>10751</v>
      </c>
      <c r="AO773" t="s">
        <v>10751</v>
      </c>
      <c r="AP773" t="s">
        <v>10751</v>
      </c>
      <c r="AQ773" t="s">
        <v>10751</v>
      </c>
      <c r="AR773" t="s">
        <v>10751</v>
      </c>
      <c r="AS773" t="s">
        <v>10751</v>
      </c>
      <c r="AT773" t="s">
        <v>10751</v>
      </c>
      <c r="AU773" t="s">
        <v>10751</v>
      </c>
      <c r="AV773" t="s">
        <v>10751</v>
      </c>
      <c r="AW773" t="s">
        <v>10751</v>
      </c>
      <c r="AX773" t="s">
        <v>10751</v>
      </c>
      <c r="AY773" t="s">
        <v>10751</v>
      </c>
      <c r="AZ773" t="s">
        <v>10751</v>
      </c>
      <c r="BA773" t="s">
        <v>10751</v>
      </c>
      <c r="BB773" t="s">
        <v>10751</v>
      </c>
      <c r="BC773" t="s">
        <v>10751</v>
      </c>
      <c r="BD773" t="s">
        <v>10751</v>
      </c>
    </row>
    <row r="774" spans="1:56">
      <c r="A774" t="s">
        <v>10755</v>
      </c>
      <c r="B774">
        <v>2250</v>
      </c>
      <c r="C774">
        <v>2015</v>
      </c>
      <c r="D774" t="s">
        <v>10751</v>
      </c>
      <c r="E774" t="s">
        <v>10751</v>
      </c>
      <c r="F774" t="s">
        <v>10751</v>
      </c>
      <c r="H774" t="s">
        <v>10751</v>
      </c>
      <c r="I774" t="str">
        <f t="shared" si="18"/>
        <v/>
      </c>
      <c r="K774" t="s">
        <v>10751</v>
      </c>
      <c r="L774" t="s">
        <v>10751</v>
      </c>
      <c r="M774" t="s">
        <v>10751</v>
      </c>
      <c r="N774" t="s">
        <v>10751</v>
      </c>
      <c r="O774" t="s">
        <v>10751</v>
      </c>
      <c r="P774" t="s">
        <v>10751</v>
      </c>
      <c r="Q774" t="s">
        <v>10751</v>
      </c>
      <c r="R774" t="s">
        <v>10751</v>
      </c>
      <c r="S774" t="s">
        <v>10751</v>
      </c>
      <c r="T774" t="s">
        <v>10751</v>
      </c>
      <c r="U774" t="s">
        <v>10751</v>
      </c>
      <c r="V774" t="s">
        <v>10751</v>
      </c>
      <c r="W774" t="s">
        <v>10751</v>
      </c>
      <c r="X774" t="s">
        <v>10751</v>
      </c>
      <c r="Y774" t="s">
        <v>10751</v>
      </c>
      <c r="Z774" t="s">
        <v>10751</v>
      </c>
      <c r="AA774" t="s">
        <v>10751</v>
      </c>
      <c r="AB774" t="s">
        <v>10751</v>
      </c>
      <c r="AC774" t="s">
        <v>10751</v>
      </c>
      <c r="AD774" t="s">
        <v>10751</v>
      </c>
      <c r="AE774" t="s">
        <v>10751</v>
      </c>
      <c r="AF774" t="s">
        <v>10751</v>
      </c>
      <c r="AG774" t="s">
        <v>10751</v>
      </c>
      <c r="AH774" t="s">
        <v>10751</v>
      </c>
      <c r="AI774" t="s">
        <v>10751</v>
      </c>
      <c r="AJ774" t="s">
        <v>10751</v>
      </c>
      <c r="AK774" t="s">
        <v>10751</v>
      </c>
      <c r="AL774" t="s">
        <v>10751</v>
      </c>
      <c r="AM774" t="s">
        <v>10751</v>
      </c>
      <c r="AN774" t="s">
        <v>10751</v>
      </c>
      <c r="AO774" t="s">
        <v>10751</v>
      </c>
      <c r="AP774" t="s">
        <v>10751</v>
      </c>
      <c r="AQ774" t="s">
        <v>10751</v>
      </c>
      <c r="AR774" t="s">
        <v>10751</v>
      </c>
      <c r="AS774" t="s">
        <v>10751</v>
      </c>
      <c r="AT774" t="s">
        <v>10751</v>
      </c>
      <c r="AU774" t="s">
        <v>10751</v>
      </c>
      <c r="AV774" t="s">
        <v>10751</v>
      </c>
      <c r="AW774" t="s">
        <v>10751</v>
      </c>
      <c r="AX774" t="s">
        <v>10751</v>
      </c>
      <c r="AY774" t="s">
        <v>10751</v>
      </c>
      <c r="AZ774" t="s">
        <v>10751</v>
      </c>
      <c r="BA774" t="s">
        <v>10751</v>
      </c>
      <c r="BB774" t="s">
        <v>10751</v>
      </c>
      <c r="BC774" t="s">
        <v>10751</v>
      </c>
      <c r="BD774" t="s">
        <v>10751</v>
      </c>
    </row>
    <row r="775" spans="1:56">
      <c r="A775" t="s">
        <v>10755</v>
      </c>
      <c r="B775">
        <v>2250</v>
      </c>
      <c r="C775">
        <v>2016</v>
      </c>
      <c r="D775" t="s">
        <v>10751</v>
      </c>
      <c r="E775" t="s">
        <v>10751</v>
      </c>
      <c r="F775" t="s">
        <v>10751</v>
      </c>
      <c r="H775" t="s">
        <v>10751</v>
      </c>
      <c r="I775" t="str">
        <f t="shared" si="18"/>
        <v/>
      </c>
      <c r="K775" t="s">
        <v>10751</v>
      </c>
      <c r="L775" t="s">
        <v>10751</v>
      </c>
      <c r="M775" t="s">
        <v>10751</v>
      </c>
      <c r="N775" t="s">
        <v>10751</v>
      </c>
      <c r="O775" t="s">
        <v>10751</v>
      </c>
      <c r="P775" t="s">
        <v>10751</v>
      </c>
      <c r="Q775" t="s">
        <v>10751</v>
      </c>
      <c r="R775" t="s">
        <v>10751</v>
      </c>
      <c r="S775" t="s">
        <v>10751</v>
      </c>
      <c r="T775" t="s">
        <v>10751</v>
      </c>
      <c r="U775" t="s">
        <v>10751</v>
      </c>
      <c r="V775" t="s">
        <v>10751</v>
      </c>
      <c r="W775" t="s">
        <v>10751</v>
      </c>
      <c r="X775" t="s">
        <v>10751</v>
      </c>
      <c r="Y775" t="s">
        <v>10751</v>
      </c>
      <c r="Z775" t="s">
        <v>10751</v>
      </c>
      <c r="AA775" t="s">
        <v>10751</v>
      </c>
      <c r="AB775" t="s">
        <v>10751</v>
      </c>
      <c r="AC775" t="s">
        <v>10751</v>
      </c>
      <c r="AD775" t="s">
        <v>10751</v>
      </c>
      <c r="AE775" t="s">
        <v>10751</v>
      </c>
      <c r="AF775" t="s">
        <v>10751</v>
      </c>
      <c r="AG775" t="s">
        <v>10751</v>
      </c>
      <c r="AH775" t="s">
        <v>10751</v>
      </c>
      <c r="AI775" t="s">
        <v>10751</v>
      </c>
      <c r="AJ775" t="s">
        <v>10751</v>
      </c>
      <c r="AK775" t="s">
        <v>10751</v>
      </c>
      <c r="AL775" t="s">
        <v>10751</v>
      </c>
      <c r="AM775" t="s">
        <v>10751</v>
      </c>
      <c r="AN775" t="s">
        <v>10751</v>
      </c>
      <c r="AO775" t="s">
        <v>10751</v>
      </c>
      <c r="AP775" t="s">
        <v>10751</v>
      </c>
      <c r="AQ775" t="s">
        <v>10751</v>
      </c>
      <c r="AR775" t="s">
        <v>10751</v>
      </c>
      <c r="AS775" t="s">
        <v>10751</v>
      </c>
      <c r="AT775" t="s">
        <v>10751</v>
      </c>
      <c r="AU775" t="s">
        <v>10751</v>
      </c>
      <c r="AV775" t="s">
        <v>10751</v>
      </c>
      <c r="AW775" t="s">
        <v>10751</v>
      </c>
      <c r="AX775" t="s">
        <v>10751</v>
      </c>
      <c r="AY775" t="s">
        <v>10751</v>
      </c>
      <c r="AZ775" t="s">
        <v>10751</v>
      </c>
      <c r="BA775" t="s">
        <v>10751</v>
      </c>
      <c r="BB775" t="s">
        <v>10751</v>
      </c>
      <c r="BC775" t="s">
        <v>10751</v>
      </c>
      <c r="BD775" t="s">
        <v>10751</v>
      </c>
    </row>
    <row r="776" spans="1:56">
      <c r="A776" t="s">
        <v>10755</v>
      </c>
      <c r="B776">
        <v>2250</v>
      </c>
      <c r="C776">
        <v>2017</v>
      </c>
      <c r="D776" t="s">
        <v>10751</v>
      </c>
      <c r="E776" t="s">
        <v>10751</v>
      </c>
      <c r="F776" t="s">
        <v>10751</v>
      </c>
      <c r="H776" t="s">
        <v>10751</v>
      </c>
      <c r="I776" t="str">
        <f t="shared" si="18"/>
        <v/>
      </c>
      <c r="K776" t="s">
        <v>10751</v>
      </c>
      <c r="L776" t="s">
        <v>10751</v>
      </c>
      <c r="M776" t="s">
        <v>10751</v>
      </c>
      <c r="N776" t="s">
        <v>10751</v>
      </c>
      <c r="O776" t="s">
        <v>10751</v>
      </c>
      <c r="P776" t="s">
        <v>10751</v>
      </c>
      <c r="Q776" t="s">
        <v>10751</v>
      </c>
      <c r="R776" t="s">
        <v>10751</v>
      </c>
      <c r="S776" t="s">
        <v>10751</v>
      </c>
      <c r="T776" t="s">
        <v>10751</v>
      </c>
      <c r="U776" t="s">
        <v>10751</v>
      </c>
      <c r="V776" t="s">
        <v>10751</v>
      </c>
      <c r="W776" t="s">
        <v>10751</v>
      </c>
      <c r="X776" t="s">
        <v>10751</v>
      </c>
      <c r="Y776" t="s">
        <v>10751</v>
      </c>
      <c r="Z776" t="s">
        <v>10751</v>
      </c>
      <c r="AA776" t="s">
        <v>10751</v>
      </c>
      <c r="AB776" t="s">
        <v>10751</v>
      </c>
      <c r="AC776" t="s">
        <v>10751</v>
      </c>
      <c r="AD776" t="s">
        <v>10751</v>
      </c>
      <c r="AE776" t="s">
        <v>10751</v>
      </c>
      <c r="AF776" t="s">
        <v>10751</v>
      </c>
      <c r="AG776" t="s">
        <v>10751</v>
      </c>
      <c r="AH776" t="s">
        <v>10751</v>
      </c>
      <c r="AI776" t="s">
        <v>10751</v>
      </c>
      <c r="AJ776" t="s">
        <v>10751</v>
      </c>
      <c r="AK776" t="s">
        <v>10751</v>
      </c>
      <c r="AL776" t="s">
        <v>10751</v>
      </c>
      <c r="AM776" t="s">
        <v>10751</v>
      </c>
      <c r="AN776" t="s">
        <v>10751</v>
      </c>
      <c r="AO776" t="s">
        <v>10751</v>
      </c>
      <c r="AP776" t="s">
        <v>10751</v>
      </c>
      <c r="AQ776" t="s">
        <v>10751</v>
      </c>
      <c r="AR776" t="s">
        <v>10751</v>
      </c>
      <c r="AS776" t="s">
        <v>10751</v>
      </c>
      <c r="AT776" t="s">
        <v>10751</v>
      </c>
      <c r="AU776" t="s">
        <v>10751</v>
      </c>
      <c r="AV776" t="s">
        <v>10751</v>
      </c>
      <c r="AW776" t="s">
        <v>10751</v>
      </c>
      <c r="AX776" t="s">
        <v>10751</v>
      </c>
      <c r="AY776" t="s">
        <v>10751</v>
      </c>
      <c r="AZ776" t="s">
        <v>10751</v>
      </c>
      <c r="BA776" t="s">
        <v>10751</v>
      </c>
      <c r="BB776" t="s">
        <v>10751</v>
      </c>
      <c r="BC776" t="s">
        <v>10751</v>
      </c>
      <c r="BD776" t="s">
        <v>10751</v>
      </c>
    </row>
    <row r="777" spans="1:56">
      <c r="A777" t="s">
        <v>10755</v>
      </c>
      <c r="B777">
        <v>2250</v>
      </c>
      <c r="C777">
        <v>2018</v>
      </c>
      <c r="D777" t="s">
        <v>10751</v>
      </c>
      <c r="E777" t="s">
        <v>10751</v>
      </c>
      <c r="F777" t="s">
        <v>10751</v>
      </c>
      <c r="H777" t="s">
        <v>10751</v>
      </c>
      <c r="I777" t="str">
        <f t="shared" si="18"/>
        <v/>
      </c>
      <c r="K777" t="s">
        <v>10751</v>
      </c>
      <c r="L777" t="s">
        <v>10751</v>
      </c>
      <c r="M777" t="s">
        <v>10751</v>
      </c>
      <c r="N777" t="s">
        <v>10751</v>
      </c>
      <c r="O777" t="s">
        <v>10751</v>
      </c>
      <c r="P777" t="s">
        <v>10751</v>
      </c>
      <c r="Q777" t="s">
        <v>10751</v>
      </c>
      <c r="R777" t="s">
        <v>10751</v>
      </c>
      <c r="S777" t="s">
        <v>10751</v>
      </c>
      <c r="T777" t="s">
        <v>10751</v>
      </c>
      <c r="U777" t="s">
        <v>10751</v>
      </c>
      <c r="V777" t="s">
        <v>10751</v>
      </c>
      <c r="W777" t="s">
        <v>10751</v>
      </c>
      <c r="X777" t="s">
        <v>10751</v>
      </c>
      <c r="Y777" t="s">
        <v>10751</v>
      </c>
      <c r="Z777" t="s">
        <v>10751</v>
      </c>
      <c r="AA777" t="s">
        <v>10751</v>
      </c>
      <c r="AB777" t="s">
        <v>10751</v>
      </c>
      <c r="AC777" t="s">
        <v>10751</v>
      </c>
      <c r="AD777" t="s">
        <v>10751</v>
      </c>
      <c r="AE777" t="s">
        <v>10751</v>
      </c>
      <c r="AF777" t="s">
        <v>10751</v>
      </c>
      <c r="AG777" t="s">
        <v>10751</v>
      </c>
      <c r="AH777" t="s">
        <v>10751</v>
      </c>
      <c r="AI777" t="s">
        <v>10751</v>
      </c>
      <c r="AJ777" t="s">
        <v>10751</v>
      </c>
      <c r="AK777" t="s">
        <v>10751</v>
      </c>
      <c r="AL777" t="s">
        <v>10751</v>
      </c>
      <c r="AM777" t="s">
        <v>10751</v>
      </c>
      <c r="AN777" t="s">
        <v>10751</v>
      </c>
      <c r="AO777" t="s">
        <v>10751</v>
      </c>
      <c r="AP777" t="s">
        <v>10751</v>
      </c>
      <c r="AQ777" t="s">
        <v>10751</v>
      </c>
      <c r="AR777" t="s">
        <v>10751</v>
      </c>
      <c r="AS777" t="s">
        <v>10751</v>
      </c>
      <c r="AT777" t="s">
        <v>10751</v>
      </c>
      <c r="AU777" t="s">
        <v>10751</v>
      </c>
      <c r="AV777" t="s">
        <v>10751</v>
      </c>
      <c r="AW777" t="s">
        <v>10751</v>
      </c>
      <c r="AX777" t="s">
        <v>10751</v>
      </c>
      <c r="AY777" t="s">
        <v>10751</v>
      </c>
      <c r="AZ777" t="s">
        <v>10751</v>
      </c>
      <c r="BA777" t="s">
        <v>10751</v>
      </c>
      <c r="BB777" t="s">
        <v>10751</v>
      </c>
      <c r="BC777" t="s">
        <v>10751</v>
      </c>
      <c r="BD777" t="s">
        <v>10751</v>
      </c>
    </row>
    <row r="778" spans="1:56">
      <c r="A778" t="s">
        <v>10755</v>
      </c>
      <c r="B778">
        <v>2250</v>
      </c>
      <c r="C778">
        <v>2019</v>
      </c>
      <c r="D778" t="s">
        <v>10751</v>
      </c>
      <c r="E778" t="s">
        <v>10751</v>
      </c>
      <c r="F778" t="s">
        <v>10751</v>
      </c>
      <c r="H778" t="s">
        <v>10751</v>
      </c>
      <c r="I778" t="str">
        <f t="shared" ref="I778:I841" si="19">IFERROR(H778*E778,"")</f>
        <v/>
      </c>
      <c r="K778" t="s">
        <v>10751</v>
      </c>
      <c r="L778" t="s">
        <v>10751</v>
      </c>
      <c r="M778" t="s">
        <v>10751</v>
      </c>
      <c r="N778" t="s">
        <v>10751</v>
      </c>
      <c r="O778" t="s">
        <v>10751</v>
      </c>
      <c r="P778" t="s">
        <v>10751</v>
      </c>
      <c r="Q778" t="s">
        <v>10751</v>
      </c>
      <c r="R778" t="s">
        <v>10751</v>
      </c>
      <c r="S778" t="s">
        <v>10751</v>
      </c>
      <c r="T778" t="s">
        <v>10751</v>
      </c>
      <c r="U778" t="s">
        <v>10751</v>
      </c>
      <c r="V778" t="s">
        <v>10751</v>
      </c>
      <c r="W778" t="s">
        <v>10751</v>
      </c>
      <c r="X778" t="s">
        <v>10751</v>
      </c>
      <c r="Y778" t="s">
        <v>10751</v>
      </c>
      <c r="Z778" t="s">
        <v>10751</v>
      </c>
      <c r="AA778" t="s">
        <v>10751</v>
      </c>
      <c r="AB778" t="s">
        <v>10751</v>
      </c>
      <c r="AC778" t="s">
        <v>10751</v>
      </c>
      <c r="AD778" t="s">
        <v>10751</v>
      </c>
      <c r="AE778" t="s">
        <v>10751</v>
      </c>
      <c r="AF778" t="s">
        <v>10751</v>
      </c>
      <c r="AG778" t="s">
        <v>10751</v>
      </c>
      <c r="AH778" t="s">
        <v>10751</v>
      </c>
      <c r="AI778" t="s">
        <v>10751</v>
      </c>
      <c r="AJ778" t="s">
        <v>10751</v>
      </c>
      <c r="AK778" t="s">
        <v>10751</v>
      </c>
      <c r="AL778" t="s">
        <v>10751</v>
      </c>
      <c r="AM778" t="s">
        <v>10751</v>
      </c>
      <c r="AN778" t="s">
        <v>10751</v>
      </c>
      <c r="AO778" t="s">
        <v>10751</v>
      </c>
      <c r="AP778" t="s">
        <v>10751</v>
      </c>
      <c r="AQ778" t="s">
        <v>10751</v>
      </c>
      <c r="AR778" t="s">
        <v>10751</v>
      </c>
      <c r="AS778" t="s">
        <v>10751</v>
      </c>
      <c r="AT778" t="s">
        <v>10751</v>
      </c>
      <c r="AU778" t="s">
        <v>10751</v>
      </c>
      <c r="AV778" t="s">
        <v>10751</v>
      </c>
      <c r="AW778" t="s">
        <v>10751</v>
      </c>
      <c r="AX778" t="s">
        <v>10751</v>
      </c>
      <c r="AY778" t="s">
        <v>10751</v>
      </c>
      <c r="AZ778" t="s">
        <v>10751</v>
      </c>
      <c r="BA778" t="s">
        <v>10751</v>
      </c>
      <c r="BB778" t="s">
        <v>10751</v>
      </c>
      <c r="BC778" t="s">
        <v>10751</v>
      </c>
      <c r="BD778" t="s">
        <v>10751</v>
      </c>
    </row>
    <row r="779" spans="1:56">
      <c r="A779" t="s">
        <v>10755</v>
      </c>
      <c r="B779">
        <v>2250</v>
      </c>
      <c r="C779">
        <v>2020</v>
      </c>
      <c r="D779" t="s">
        <v>10751</v>
      </c>
      <c r="E779" t="s">
        <v>10751</v>
      </c>
      <c r="F779" t="s">
        <v>10751</v>
      </c>
      <c r="H779" t="s">
        <v>10751</v>
      </c>
      <c r="I779" t="str">
        <f t="shared" si="19"/>
        <v/>
      </c>
      <c r="K779" t="s">
        <v>10751</v>
      </c>
      <c r="L779" t="s">
        <v>10751</v>
      </c>
      <c r="M779" t="s">
        <v>10751</v>
      </c>
      <c r="N779" t="s">
        <v>10751</v>
      </c>
      <c r="O779" t="s">
        <v>10751</v>
      </c>
      <c r="P779" t="s">
        <v>10751</v>
      </c>
      <c r="Q779" t="s">
        <v>10751</v>
      </c>
      <c r="R779" t="s">
        <v>10751</v>
      </c>
      <c r="S779" t="s">
        <v>10751</v>
      </c>
      <c r="T779" t="s">
        <v>10751</v>
      </c>
      <c r="U779" t="s">
        <v>10751</v>
      </c>
      <c r="V779" t="s">
        <v>10751</v>
      </c>
      <c r="W779" t="s">
        <v>10751</v>
      </c>
      <c r="X779" t="s">
        <v>10751</v>
      </c>
      <c r="Y779" t="s">
        <v>10751</v>
      </c>
      <c r="Z779" t="s">
        <v>10751</v>
      </c>
      <c r="AA779" t="s">
        <v>10751</v>
      </c>
      <c r="AB779" t="s">
        <v>10751</v>
      </c>
      <c r="AC779" t="s">
        <v>10751</v>
      </c>
      <c r="AD779" t="s">
        <v>10751</v>
      </c>
      <c r="AE779" t="s">
        <v>10751</v>
      </c>
      <c r="AF779" t="s">
        <v>10751</v>
      </c>
      <c r="AG779" t="s">
        <v>10751</v>
      </c>
      <c r="AH779" t="s">
        <v>10751</v>
      </c>
      <c r="AI779" t="s">
        <v>10751</v>
      </c>
      <c r="AJ779" t="s">
        <v>10751</v>
      </c>
      <c r="AK779" t="s">
        <v>10751</v>
      </c>
      <c r="AL779" t="s">
        <v>10751</v>
      </c>
      <c r="AM779" t="s">
        <v>10751</v>
      </c>
      <c r="AN779" t="s">
        <v>10751</v>
      </c>
      <c r="AO779" t="s">
        <v>10751</v>
      </c>
      <c r="AP779" t="s">
        <v>10751</v>
      </c>
      <c r="AQ779" t="s">
        <v>10751</v>
      </c>
      <c r="AR779" t="s">
        <v>10751</v>
      </c>
      <c r="AS779" t="s">
        <v>10751</v>
      </c>
      <c r="AT779" t="s">
        <v>10751</v>
      </c>
      <c r="AU779" t="s">
        <v>10751</v>
      </c>
      <c r="AV779" t="s">
        <v>10751</v>
      </c>
      <c r="AW779" t="s">
        <v>10751</v>
      </c>
      <c r="AX779" t="s">
        <v>10751</v>
      </c>
      <c r="AY779" t="s">
        <v>10751</v>
      </c>
      <c r="AZ779" t="s">
        <v>10751</v>
      </c>
      <c r="BA779" t="s">
        <v>10751</v>
      </c>
      <c r="BB779" t="s">
        <v>10751</v>
      </c>
      <c r="BC779" t="s">
        <v>10751</v>
      </c>
      <c r="BD779" t="s">
        <v>10751</v>
      </c>
    </row>
    <row r="780" spans="1:56">
      <c r="A780" t="s">
        <v>10755</v>
      </c>
      <c r="B780">
        <v>2250</v>
      </c>
      <c r="C780">
        <v>2021</v>
      </c>
      <c r="D780" t="s">
        <v>10751</v>
      </c>
      <c r="E780" t="s">
        <v>10751</v>
      </c>
      <c r="F780" t="s">
        <v>10751</v>
      </c>
      <c r="G780" t="str">
        <f>IFERROR(F780*E780,"")</f>
        <v/>
      </c>
      <c r="H780" t="s">
        <v>10751</v>
      </c>
      <c r="I780" t="str">
        <f t="shared" si="19"/>
        <v/>
      </c>
      <c r="J780" t="str">
        <f>IFERROR(M780*E780,"")</f>
        <v/>
      </c>
      <c r="K780" t="s">
        <v>10751</v>
      </c>
      <c r="L780" t="s">
        <v>10751</v>
      </c>
      <c r="M780" t="s">
        <v>10751</v>
      </c>
      <c r="N780" t="s">
        <v>10751</v>
      </c>
      <c r="O780" t="s">
        <v>10751</v>
      </c>
      <c r="P780" t="s">
        <v>10751</v>
      </c>
      <c r="Q780" t="s">
        <v>10751</v>
      </c>
      <c r="R780" t="s">
        <v>10751</v>
      </c>
      <c r="S780" t="s">
        <v>10751</v>
      </c>
      <c r="T780" t="s">
        <v>10751</v>
      </c>
      <c r="U780" t="s">
        <v>10751</v>
      </c>
      <c r="V780" t="s">
        <v>10751</v>
      </c>
      <c r="W780" t="s">
        <v>10751</v>
      </c>
      <c r="X780" t="s">
        <v>10751</v>
      </c>
      <c r="Y780" t="s">
        <v>10751</v>
      </c>
      <c r="Z780" t="s">
        <v>10751</v>
      </c>
      <c r="AA780" t="s">
        <v>10751</v>
      </c>
      <c r="AB780" t="s">
        <v>10751</v>
      </c>
      <c r="AC780" t="s">
        <v>10751</v>
      </c>
      <c r="AD780" t="s">
        <v>10751</v>
      </c>
      <c r="AE780" t="s">
        <v>10751</v>
      </c>
      <c r="AF780" t="s">
        <v>10751</v>
      </c>
      <c r="AG780" t="s">
        <v>10751</v>
      </c>
      <c r="AH780" t="s">
        <v>10751</v>
      </c>
      <c r="AI780" t="s">
        <v>10751</v>
      </c>
      <c r="AJ780" t="s">
        <v>10751</v>
      </c>
      <c r="AK780" t="s">
        <v>10751</v>
      </c>
      <c r="AL780" t="s">
        <v>10751</v>
      </c>
      <c r="AM780" t="s">
        <v>10751</v>
      </c>
      <c r="AN780" t="s">
        <v>10751</v>
      </c>
      <c r="AO780" t="s">
        <v>10751</v>
      </c>
      <c r="AP780" t="s">
        <v>10751</v>
      </c>
      <c r="AQ780" t="s">
        <v>10751</v>
      </c>
      <c r="AR780" t="s">
        <v>10751</v>
      </c>
      <c r="AS780" t="s">
        <v>10751</v>
      </c>
      <c r="AT780" t="s">
        <v>10751</v>
      </c>
      <c r="AU780" t="s">
        <v>10751</v>
      </c>
      <c r="AV780" t="s">
        <v>10751</v>
      </c>
      <c r="AW780" t="s">
        <v>10751</v>
      </c>
      <c r="AX780" t="s">
        <v>10751</v>
      </c>
      <c r="AY780" t="s">
        <v>10751</v>
      </c>
      <c r="AZ780" t="s">
        <v>10751</v>
      </c>
      <c r="BA780" t="s">
        <v>10751</v>
      </c>
      <c r="BB780" t="s">
        <v>10751</v>
      </c>
      <c r="BC780" t="s">
        <v>10751</v>
      </c>
      <c r="BD780" t="s">
        <v>10751</v>
      </c>
    </row>
    <row r="781" spans="1:56">
      <c r="A781" t="s">
        <v>10755</v>
      </c>
      <c r="B781">
        <v>2250</v>
      </c>
      <c r="C781" t="s">
        <v>10752</v>
      </c>
      <c r="D781" t="s">
        <v>10751</v>
      </c>
      <c r="E781" t="s">
        <v>10751</v>
      </c>
      <c r="F781" t="s">
        <v>10751</v>
      </c>
      <c r="H781" t="s">
        <v>10751</v>
      </c>
      <c r="I781" t="str">
        <f t="shared" si="19"/>
        <v/>
      </c>
      <c r="K781" t="s">
        <v>10751</v>
      </c>
      <c r="L781" t="s">
        <v>10751</v>
      </c>
      <c r="M781" t="s">
        <v>10751</v>
      </c>
      <c r="N781" t="s">
        <v>10751</v>
      </c>
      <c r="O781" t="s">
        <v>10751</v>
      </c>
      <c r="P781" t="s">
        <v>10751</v>
      </c>
      <c r="Q781" t="s">
        <v>10751</v>
      </c>
      <c r="R781" t="s">
        <v>10751</v>
      </c>
      <c r="S781" t="s">
        <v>10751</v>
      </c>
      <c r="T781" t="s">
        <v>10751</v>
      </c>
      <c r="U781" t="s">
        <v>10751</v>
      </c>
      <c r="V781" t="s">
        <v>10751</v>
      </c>
      <c r="W781" t="s">
        <v>10751</v>
      </c>
      <c r="X781" t="s">
        <v>10751</v>
      </c>
      <c r="Y781" t="s">
        <v>10751</v>
      </c>
      <c r="Z781" t="s">
        <v>10751</v>
      </c>
      <c r="AA781" t="s">
        <v>10751</v>
      </c>
      <c r="AB781" t="s">
        <v>10751</v>
      </c>
      <c r="AC781" t="s">
        <v>10751</v>
      </c>
      <c r="AD781" t="s">
        <v>10751</v>
      </c>
      <c r="AE781" t="s">
        <v>10751</v>
      </c>
      <c r="AF781" t="s">
        <v>10751</v>
      </c>
      <c r="AG781" t="s">
        <v>10751</v>
      </c>
      <c r="AH781" t="s">
        <v>10751</v>
      </c>
      <c r="AI781" t="s">
        <v>10751</v>
      </c>
      <c r="AJ781" t="s">
        <v>10751</v>
      </c>
      <c r="AK781" t="s">
        <v>10751</v>
      </c>
      <c r="AL781" t="s">
        <v>10751</v>
      </c>
      <c r="AM781" t="s">
        <v>10751</v>
      </c>
      <c r="AN781" t="s">
        <v>10751</v>
      </c>
      <c r="AO781" t="s">
        <v>10751</v>
      </c>
      <c r="AP781" t="s">
        <v>10751</v>
      </c>
      <c r="AQ781" t="s">
        <v>10751</v>
      </c>
      <c r="AR781" t="s">
        <v>10751</v>
      </c>
      <c r="AS781" t="s">
        <v>10751</v>
      </c>
      <c r="AT781" t="s">
        <v>10751</v>
      </c>
      <c r="AU781" t="s">
        <v>10751</v>
      </c>
      <c r="AV781" t="s">
        <v>10751</v>
      </c>
      <c r="AW781" t="s">
        <v>10751</v>
      </c>
      <c r="AX781" t="s">
        <v>10751</v>
      </c>
      <c r="AY781" t="s">
        <v>10751</v>
      </c>
      <c r="AZ781" t="s">
        <v>10751</v>
      </c>
      <c r="BA781" t="s">
        <v>10751</v>
      </c>
      <c r="BB781" t="s">
        <v>10751</v>
      </c>
      <c r="BC781" t="s">
        <v>10751</v>
      </c>
      <c r="BD781" t="s">
        <v>10751</v>
      </c>
    </row>
    <row r="782" spans="1:56">
      <c r="A782" t="s">
        <v>10753</v>
      </c>
      <c r="B782">
        <v>2250</v>
      </c>
      <c r="C782">
        <v>1975</v>
      </c>
      <c r="D782" t="s">
        <v>10751</v>
      </c>
      <c r="E782" t="s">
        <v>10751</v>
      </c>
      <c r="F782" t="s">
        <v>10751</v>
      </c>
      <c r="H782" t="s">
        <v>10751</v>
      </c>
      <c r="I782" t="str">
        <f t="shared" si="19"/>
        <v/>
      </c>
      <c r="K782" t="s">
        <v>10751</v>
      </c>
      <c r="L782" t="s">
        <v>10751</v>
      </c>
      <c r="M782" t="s">
        <v>10751</v>
      </c>
      <c r="N782" t="s">
        <v>10751</v>
      </c>
      <c r="O782" t="s">
        <v>10751</v>
      </c>
      <c r="P782" t="s">
        <v>10751</v>
      </c>
      <c r="Q782" t="s">
        <v>10751</v>
      </c>
      <c r="R782" t="s">
        <v>10751</v>
      </c>
      <c r="S782" t="s">
        <v>10751</v>
      </c>
      <c r="T782" t="s">
        <v>10751</v>
      </c>
      <c r="U782" t="s">
        <v>10751</v>
      </c>
      <c r="V782" t="s">
        <v>10751</v>
      </c>
      <c r="W782" t="s">
        <v>10751</v>
      </c>
      <c r="X782" t="s">
        <v>10751</v>
      </c>
      <c r="Y782" t="s">
        <v>10751</v>
      </c>
      <c r="Z782" t="s">
        <v>10751</v>
      </c>
      <c r="AA782" t="s">
        <v>10751</v>
      </c>
      <c r="AB782" t="s">
        <v>10751</v>
      </c>
      <c r="AC782" t="s">
        <v>10751</v>
      </c>
      <c r="AD782" t="s">
        <v>10751</v>
      </c>
      <c r="AE782" t="s">
        <v>10751</v>
      </c>
      <c r="AF782" t="s">
        <v>10751</v>
      </c>
      <c r="AG782" t="s">
        <v>10751</v>
      </c>
      <c r="AH782" t="s">
        <v>10751</v>
      </c>
      <c r="AI782" t="s">
        <v>10751</v>
      </c>
      <c r="AJ782" t="s">
        <v>10751</v>
      </c>
      <c r="AK782" t="s">
        <v>10751</v>
      </c>
      <c r="AL782" t="s">
        <v>10751</v>
      </c>
      <c r="AM782" t="s">
        <v>10751</v>
      </c>
      <c r="AN782" t="s">
        <v>10751</v>
      </c>
      <c r="AO782" t="s">
        <v>10751</v>
      </c>
      <c r="AP782" t="s">
        <v>10751</v>
      </c>
      <c r="AQ782" t="s">
        <v>10751</v>
      </c>
      <c r="AR782" t="s">
        <v>10751</v>
      </c>
      <c r="AS782" t="s">
        <v>10751</v>
      </c>
      <c r="AT782" t="s">
        <v>10751</v>
      </c>
      <c r="AU782" t="s">
        <v>10751</v>
      </c>
      <c r="AV782" t="s">
        <v>10751</v>
      </c>
      <c r="AW782" t="s">
        <v>10751</v>
      </c>
      <c r="AX782" t="s">
        <v>10751</v>
      </c>
      <c r="AY782" t="s">
        <v>10751</v>
      </c>
      <c r="AZ782" t="s">
        <v>10751</v>
      </c>
      <c r="BA782" t="s">
        <v>10751</v>
      </c>
      <c r="BB782" t="s">
        <v>10751</v>
      </c>
      <c r="BC782" t="s">
        <v>10751</v>
      </c>
      <c r="BD782" t="s">
        <v>10751</v>
      </c>
    </row>
    <row r="783" spans="1:56">
      <c r="A783" t="s">
        <v>10753</v>
      </c>
      <c r="B783">
        <v>2250</v>
      </c>
      <c r="C783">
        <v>1976</v>
      </c>
      <c r="D783" t="s">
        <v>10751</v>
      </c>
      <c r="E783" t="s">
        <v>10751</v>
      </c>
      <c r="F783" t="s">
        <v>10751</v>
      </c>
      <c r="H783" t="s">
        <v>10751</v>
      </c>
      <c r="I783" t="str">
        <f t="shared" si="19"/>
        <v/>
      </c>
      <c r="K783" t="s">
        <v>10751</v>
      </c>
      <c r="L783" t="s">
        <v>10751</v>
      </c>
      <c r="M783" t="s">
        <v>10751</v>
      </c>
      <c r="N783" t="s">
        <v>10751</v>
      </c>
      <c r="O783" t="s">
        <v>10751</v>
      </c>
      <c r="P783" t="s">
        <v>10751</v>
      </c>
      <c r="Q783" t="s">
        <v>10751</v>
      </c>
      <c r="R783" t="s">
        <v>10751</v>
      </c>
      <c r="S783" t="s">
        <v>10751</v>
      </c>
      <c r="T783" t="s">
        <v>10751</v>
      </c>
      <c r="U783" t="s">
        <v>10751</v>
      </c>
      <c r="V783" t="s">
        <v>10751</v>
      </c>
      <c r="W783" t="s">
        <v>10751</v>
      </c>
      <c r="X783" t="s">
        <v>10751</v>
      </c>
      <c r="Y783" t="s">
        <v>10751</v>
      </c>
      <c r="Z783" t="s">
        <v>10751</v>
      </c>
      <c r="AA783" t="s">
        <v>10751</v>
      </c>
      <c r="AB783" t="s">
        <v>10751</v>
      </c>
      <c r="AC783" t="s">
        <v>10751</v>
      </c>
      <c r="AD783" t="s">
        <v>10751</v>
      </c>
      <c r="AE783" t="s">
        <v>10751</v>
      </c>
      <c r="AF783" t="s">
        <v>10751</v>
      </c>
      <c r="AG783" t="s">
        <v>10751</v>
      </c>
      <c r="AH783" t="s">
        <v>10751</v>
      </c>
      <c r="AI783" t="s">
        <v>10751</v>
      </c>
      <c r="AJ783" t="s">
        <v>10751</v>
      </c>
      <c r="AK783" t="s">
        <v>10751</v>
      </c>
      <c r="AL783" t="s">
        <v>10751</v>
      </c>
      <c r="AM783" t="s">
        <v>10751</v>
      </c>
      <c r="AN783" t="s">
        <v>10751</v>
      </c>
      <c r="AO783" t="s">
        <v>10751</v>
      </c>
      <c r="AP783" t="s">
        <v>10751</v>
      </c>
      <c r="AQ783" t="s">
        <v>10751</v>
      </c>
      <c r="AR783" t="s">
        <v>10751</v>
      </c>
      <c r="AS783" t="s">
        <v>10751</v>
      </c>
      <c r="AT783" t="s">
        <v>10751</v>
      </c>
      <c r="AU783" t="s">
        <v>10751</v>
      </c>
      <c r="AV783" t="s">
        <v>10751</v>
      </c>
      <c r="AW783" t="s">
        <v>10751</v>
      </c>
      <c r="AX783" t="s">
        <v>10751</v>
      </c>
      <c r="AY783" t="s">
        <v>10751</v>
      </c>
      <c r="AZ783" t="s">
        <v>10751</v>
      </c>
      <c r="BA783" t="s">
        <v>10751</v>
      </c>
      <c r="BB783" t="s">
        <v>10751</v>
      </c>
      <c r="BC783" t="s">
        <v>10751</v>
      </c>
      <c r="BD783" t="s">
        <v>10751</v>
      </c>
    </row>
    <row r="784" spans="1:56">
      <c r="A784" t="s">
        <v>10753</v>
      </c>
      <c r="B784">
        <v>2250</v>
      </c>
      <c r="C784">
        <v>1977</v>
      </c>
      <c r="D784" t="s">
        <v>10751</v>
      </c>
      <c r="E784" t="s">
        <v>10751</v>
      </c>
      <c r="F784" t="s">
        <v>10751</v>
      </c>
      <c r="H784" t="s">
        <v>10751</v>
      </c>
      <c r="I784" t="str">
        <f t="shared" si="19"/>
        <v/>
      </c>
      <c r="K784" t="s">
        <v>10751</v>
      </c>
      <c r="L784" t="s">
        <v>10751</v>
      </c>
      <c r="M784" t="s">
        <v>10751</v>
      </c>
      <c r="N784" t="s">
        <v>10751</v>
      </c>
      <c r="O784" t="s">
        <v>10751</v>
      </c>
      <c r="P784" t="s">
        <v>10751</v>
      </c>
      <c r="Q784" t="s">
        <v>10751</v>
      </c>
      <c r="R784" t="s">
        <v>10751</v>
      </c>
      <c r="S784" t="s">
        <v>10751</v>
      </c>
      <c r="T784" t="s">
        <v>10751</v>
      </c>
      <c r="U784" t="s">
        <v>10751</v>
      </c>
      <c r="V784" t="s">
        <v>10751</v>
      </c>
      <c r="W784" t="s">
        <v>10751</v>
      </c>
      <c r="X784" t="s">
        <v>10751</v>
      </c>
      <c r="Y784" t="s">
        <v>10751</v>
      </c>
      <c r="Z784" t="s">
        <v>10751</v>
      </c>
      <c r="AA784" t="s">
        <v>10751</v>
      </c>
      <c r="AB784" t="s">
        <v>10751</v>
      </c>
      <c r="AC784" t="s">
        <v>10751</v>
      </c>
      <c r="AD784" t="s">
        <v>10751</v>
      </c>
      <c r="AE784" t="s">
        <v>10751</v>
      </c>
      <c r="AF784" t="s">
        <v>10751</v>
      </c>
      <c r="AG784" t="s">
        <v>10751</v>
      </c>
      <c r="AH784" t="s">
        <v>10751</v>
      </c>
      <c r="AI784" t="s">
        <v>10751</v>
      </c>
      <c r="AJ784" t="s">
        <v>10751</v>
      </c>
      <c r="AK784" t="s">
        <v>10751</v>
      </c>
      <c r="AL784" t="s">
        <v>10751</v>
      </c>
      <c r="AM784" t="s">
        <v>10751</v>
      </c>
      <c r="AN784" t="s">
        <v>10751</v>
      </c>
      <c r="AO784" t="s">
        <v>10751</v>
      </c>
      <c r="AP784" t="s">
        <v>10751</v>
      </c>
      <c r="AQ784" t="s">
        <v>10751</v>
      </c>
      <c r="AR784" t="s">
        <v>10751</v>
      </c>
      <c r="AS784" t="s">
        <v>10751</v>
      </c>
      <c r="AT784" t="s">
        <v>10751</v>
      </c>
      <c r="AU784" t="s">
        <v>10751</v>
      </c>
      <c r="AV784" t="s">
        <v>10751</v>
      </c>
      <c r="AW784" t="s">
        <v>10751</v>
      </c>
      <c r="AX784" t="s">
        <v>10751</v>
      </c>
      <c r="AY784" t="s">
        <v>10751</v>
      </c>
      <c r="AZ784" t="s">
        <v>10751</v>
      </c>
      <c r="BA784" t="s">
        <v>10751</v>
      </c>
      <c r="BB784" t="s">
        <v>10751</v>
      </c>
      <c r="BC784" t="s">
        <v>10751</v>
      </c>
      <c r="BD784" t="s">
        <v>10751</v>
      </c>
    </row>
    <row r="785" spans="1:56">
      <c r="A785" t="s">
        <v>10753</v>
      </c>
      <c r="B785">
        <v>2250</v>
      </c>
      <c r="C785">
        <v>1978</v>
      </c>
      <c r="D785" t="s">
        <v>10751</v>
      </c>
      <c r="E785" t="s">
        <v>10751</v>
      </c>
      <c r="F785" t="s">
        <v>10751</v>
      </c>
      <c r="H785" t="s">
        <v>10751</v>
      </c>
      <c r="I785" t="str">
        <f t="shared" si="19"/>
        <v/>
      </c>
      <c r="K785" t="s">
        <v>10751</v>
      </c>
      <c r="L785" t="s">
        <v>10751</v>
      </c>
      <c r="M785" t="s">
        <v>10751</v>
      </c>
      <c r="N785" t="s">
        <v>10751</v>
      </c>
      <c r="O785" t="s">
        <v>10751</v>
      </c>
      <c r="P785" t="s">
        <v>10751</v>
      </c>
      <c r="Q785" t="s">
        <v>10751</v>
      </c>
      <c r="R785" t="s">
        <v>10751</v>
      </c>
      <c r="S785" t="s">
        <v>10751</v>
      </c>
      <c r="T785" t="s">
        <v>10751</v>
      </c>
      <c r="U785" t="s">
        <v>10751</v>
      </c>
      <c r="V785" t="s">
        <v>10751</v>
      </c>
      <c r="W785" t="s">
        <v>10751</v>
      </c>
      <c r="X785" t="s">
        <v>10751</v>
      </c>
      <c r="Y785" t="s">
        <v>10751</v>
      </c>
      <c r="Z785" t="s">
        <v>10751</v>
      </c>
      <c r="AA785" t="s">
        <v>10751</v>
      </c>
      <c r="AB785" t="s">
        <v>10751</v>
      </c>
      <c r="AC785" t="s">
        <v>10751</v>
      </c>
      <c r="AD785" t="s">
        <v>10751</v>
      </c>
      <c r="AE785" t="s">
        <v>10751</v>
      </c>
      <c r="AF785" t="s">
        <v>10751</v>
      </c>
      <c r="AG785" t="s">
        <v>10751</v>
      </c>
      <c r="AH785" t="s">
        <v>10751</v>
      </c>
      <c r="AI785" t="s">
        <v>10751</v>
      </c>
      <c r="AJ785" t="s">
        <v>10751</v>
      </c>
      <c r="AK785" t="s">
        <v>10751</v>
      </c>
      <c r="AL785" t="s">
        <v>10751</v>
      </c>
      <c r="AM785" t="s">
        <v>10751</v>
      </c>
      <c r="AN785" t="s">
        <v>10751</v>
      </c>
      <c r="AO785" t="s">
        <v>10751</v>
      </c>
      <c r="AP785" t="s">
        <v>10751</v>
      </c>
      <c r="AQ785" t="s">
        <v>10751</v>
      </c>
      <c r="AR785" t="s">
        <v>10751</v>
      </c>
      <c r="AS785" t="s">
        <v>10751</v>
      </c>
      <c r="AT785" t="s">
        <v>10751</v>
      </c>
      <c r="AU785" t="s">
        <v>10751</v>
      </c>
      <c r="AV785" t="s">
        <v>10751</v>
      </c>
      <c r="AW785" t="s">
        <v>10751</v>
      </c>
      <c r="AX785" t="s">
        <v>10751</v>
      </c>
      <c r="AY785" t="s">
        <v>10751</v>
      </c>
      <c r="AZ785" t="s">
        <v>10751</v>
      </c>
      <c r="BA785" t="s">
        <v>10751</v>
      </c>
      <c r="BB785" t="s">
        <v>10751</v>
      </c>
      <c r="BC785" t="s">
        <v>10751</v>
      </c>
      <c r="BD785" t="s">
        <v>10751</v>
      </c>
    </row>
    <row r="786" spans="1:56">
      <c r="A786" t="s">
        <v>10753</v>
      </c>
      <c r="B786">
        <v>2250</v>
      </c>
      <c r="C786">
        <v>1979</v>
      </c>
      <c r="D786" t="s">
        <v>10751</v>
      </c>
      <c r="E786" t="s">
        <v>10751</v>
      </c>
      <c r="F786" t="s">
        <v>10751</v>
      </c>
      <c r="H786" t="s">
        <v>10751</v>
      </c>
      <c r="I786" t="str">
        <f t="shared" si="19"/>
        <v/>
      </c>
      <c r="K786" t="s">
        <v>10751</v>
      </c>
      <c r="L786" t="s">
        <v>10751</v>
      </c>
      <c r="M786" t="s">
        <v>10751</v>
      </c>
      <c r="N786" t="s">
        <v>10751</v>
      </c>
      <c r="O786" t="s">
        <v>10751</v>
      </c>
      <c r="P786" t="s">
        <v>10751</v>
      </c>
      <c r="Q786" t="s">
        <v>10751</v>
      </c>
      <c r="R786" t="s">
        <v>10751</v>
      </c>
      <c r="S786" t="s">
        <v>10751</v>
      </c>
      <c r="T786" t="s">
        <v>10751</v>
      </c>
      <c r="U786" t="s">
        <v>10751</v>
      </c>
      <c r="V786" t="s">
        <v>10751</v>
      </c>
      <c r="W786" t="s">
        <v>10751</v>
      </c>
      <c r="X786" t="s">
        <v>10751</v>
      </c>
      <c r="Y786" t="s">
        <v>10751</v>
      </c>
      <c r="Z786" t="s">
        <v>10751</v>
      </c>
      <c r="AA786" t="s">
        <v>10751</v>
      </c>
      <c r="AB786" t="s">
        <v>10751</v>
      </c>
      <c r="AC786" t="s">
        <v>10751</v>
      </c>
      <c r="AD786" t="s">
        <v>10751</v>
      </c>
      <c r="AE786" t="s">
        <v>10751</v>
      </c>
      <c r="AF786" t="s">
        <v>10751</v>
      </c>
      <c r="AG786" t="s">
        <v>10751</v>
      </c>
      <c r="AH786" t="s">
        <v>10751</v>
      </c>
      <c r="AI786" t="s">
        <v>10751</v>
      </c>
      <c r="AJ786" t="s">
        <v>10751</v>
      </c>
      <c r="AK786" t="s">
        <v>10751</v>
      </c>
      <c r="AL786" t="s">
        <v>10751</v>
      </c>
      <c r="AM786" t="s">
        <v>10751</v>
      </c>
      <c r="AN786" t="s">
        <v>10751</v>
      </c>
      <c r="AO786" t="s">
        <v>10751</v>
      </c>
      <c r="AP786" t="s">
        <v>10751</v>
      </c>
      <c r="AQ786" t="s">
        <v>10751</v>
      </c>
      <c r="AR786" t="s">
        <v>10751</v>
      </c>
      <c r="AS786" t="s">
        <v>10751</v>
      </c>
      <c r="AT786" t="s">
        <v>10751</v>
      </c>
      <c r="AU786" t="s">
        <v>10751</v>
      </c>
      <c r="AV786" t="s">
        <v>10751</v>
      </c>
      <c r="AW786" t="s">
        <v>10751</v>
      </c>
      <c r="AX786" t="s">
        <v>10751</v>
      </c>
      <c r="AY786" t="s">
        <v>10751</v>
      </c>
      <c r="AZ786" t="s">
        <v>10751</v>
      </c>
      <c r="BA786" t="s">
        <v>10751</v>
      </c>
      <c r="BB786" t="s">
        <v>10751</v>
      </c>
      <c r="BC786" t="s">
        <v>10751</v>
      </c>
      <c r="BD786" t="s">
        <v>10751</v>
      </c>
    </row>
    <row r="787" spans="1:56">
      <c r="A787" t="s">
        <v>10753</v>
      </c>
      <c r="B787">
        <v>2250</v>
      </c>
      <c r="C787">
        <v>1980</v>
      </c>
      <c r="D787" t="s">
        <v>10751</v>
      </c>
      <c r="E787" t="s">
        <v>10751</v>
      </c>
      <c r="F787" t="s">
        <v>10751</v>
      </c>
      <c r="H787" t="s">
        <v>10751</v>
      </c>
      <c r="I787" t="str">
        <f t="shared" si="19"/>
        <v/>
      </c>
      <c r="K787" t="s">
        <v>10751</v>
      </c>
      <c r="L787" t="s">
        <v>10751</v>
      </c>
      <c r="M787" t="s">
        <v>10751</v>
      </c>
      <c r="N787" t="s">
        <v>10751</v>
      </c>
      <c r="O787" t="s">
        <v>10751</v>
      </c>
      <c r="P787" t="s">
        <v>10751</v>
      </c>
      <c r="Q787" t="s">
        <v>10751</v>
      </c>
      <c r="R787" t="s">
        <v>10751</v>
      </c>
      <c r="S787" t="s">
        <v>10751</v>
      </c>
      <c r="T787" t="s">
        <v>10751</v>
      </c>
      <c r="U787" t="s">
        <v>10751</v>
      </c>
      <c r="V787" t="s">
        <v>10751</v>
      </c>
      <c r="W787" t="s">
        <v>10751</v>
      </c>
      <c r="X787" t="s">
        <v>10751</v>
      </c>
      <c r="Y787" t="s">
        <v>10751</v>
      </c>
      <c r="Z787" t="s">
        <v>10751</v>
      </c>
      <c r="AA787" t="s">
        <v>10751</v>
      </c>
      <c r="AB787" t="s">
        <v>10751</v>
      </c>
      <c r="AC787" t="s">
        <v>10751</v>
      </c>
      <c r="AD787" t="s">
        <v>10751</v>
      </c>
      <c r="AE787" t="s">
        <v>10751</v>
      </c>
      <c r="AF787" t="s">
        <v>10751</v>
      </c>
      <c r="AG787" t="s">
        <v>10751</v>
      </c>
      <c r="AH787" t="s">
        <v>10751</v>
      </c>
      <c r="AI787" t="s">
        <v>10751</v>
      </c>
      <c r="AJ787" t="s">
        <v>10751</v>
      </c>
      <c r="AK787" t="s">
        <v>10751</v>
      </c>
      <c r="AL787" t="s">
        <v>10751</v>
      </c>
      <c r="AM787" t="s">
        <v>10751</v>
      </c>
      <c r="AN787" t="s">
        <v>10751</v>
      </c>
      <c r="AO787" t="s">
        <v>10751</v>
      </c>
      <c r="AP787" t="s">
        <v>10751</v>
      </c>
      <c r="AQ787" t="s">
        <v>10751</v>
      </c>
      <c r="AR787" t="s">
        <v>10751</v>
      </c>
      <c r="AS787" t="s">
        <v>10751</v>
      </c>
      <c r="AT787" t="s">
        <v>10751</v>
      </c>
      <c r="AU787" t="s">
        <v>10751</v>
      </c>
      <c r="AV787" t="s">
        <v>10751</v>
      </c>
      <c r="AW787" t="s">
        <v>10751</v>
      </c>
      <c r="AX787" t="s">
        <v>10751</v>
      </c>
      <c r="AY787" t="s">
        <v>10751</v>
      </c>
      <c r="AZ787" t="s">
        <v>10751</v>
      </c>
      <c r="BA787" t="s">
        <v>10751</v>
      </c>
      <c r="BB787" t="s">
        <v>10751</v>
      </c>
      <c r="BC787" t="s">
        <v>10751</v>
      </c>
      <c r="BD787" t="s">
        <v>10751</v>
      </c>
    </row>
    <row r="788" spans="1:56">
      <c r="A788" t="s">
        <v>10753</v>
      </c>
      <c r="B788">
        <v>2250</v>
      </c>
      <c r="C788">
        <v>1981</v>
      </c>
      <c r="D788" t="s">
        <v>10751</v>
      </c>
      <c r="E788" t="s">
        <v>10751</v>
      </c>
      <c r="F788" t="s">
        <v>10751</v>
      </c>
      <c r="H788" t="s">
        <v>10751</v>
      </c>
      <c r="I788" t="str">
        <f t="shared" si="19"/>
        <v/>
      </c>
      <c r="K788" t="s">
        <v>10751</v>
      </c>
      <c r="L788" t="s">
        <v>10751</v>
      </c>
      <c r="M788" t="s">
        <v>10751</v>
      </c>
      <c r="N788" t="s">
        <v>10751</v>
      </c>
      <c r="O788" t="s">
        <v>10751</v>
      </c>
      <c r="P788" t="s">
        <v>10751</v>
      </c>
      <c r="Q788" t="s">
        <v>10751</v>
      </c>
      <c r="R788" t="s">
        <v>10751</v>
      </c>
      <c r="S788" t="s">
        <v>10751</v>
      </c>
      <c r="T788" t="s">
        <v>10751</v>
      </c>
      <c r="U788" t="s">
        <v>10751</v>
      </c>
      <c r="V788" t="s">
        <v>10751</v>
      </c>
      <c r="W788" t="s">
        <v>10751</v>
      </c>
      <c r="X788" t="s">
        <v>10751</v>
      </c>
      <c r="Y788" t="s">
        <v>10751</v>
      </c>
      <c r="Z788" t="s">
        <v>10751</v>
      </c>
      <c r="AA788" t="s">
        <v>10751</v>
      </c>
      <c r="AB788" t="s">
        <v>10751</v>
      </c>
      <c r="AC788" t="s">
        <v>10751</v>
      </c>
      <c r="AD788" t="s">
        <v>10751</v>
      </c>
      <c r="AE788" t="s">
        <v>10751</v>
      </c>
      <c r="AF788" t="s">
        <v>10751</v>
      </c>
      <c r="AG788" t="s">
        <v>10751</v>
      </c>
      <c r="AH788" t="s">
        <v>10751</v>
      </c>
      <c r="AI788" t="s">
        <v>10751</v>
      </c>
      <c r="AJ788" t="s">
        <v>10751</v>
      </c>
      <c r="AK788" t="s">
        <v>10751</v>
      </c>
      <c r="AL788" t="s">
        <v>10751</v>
      </c>
      <c r="AM788" t="s">
        <v>10751</v>
      </c>
      <c r="AN788" t="s">
        <v>10751</v>
      </c>
      <c r="AO788" t="s">
        <v>10751</v>
      </c>
      <c r="AP788" t="s">
        <v>10751</v>
      </c>
      <c r="AQ788" t="s">
        <v>10751</v>
      </c>
      <c r="AR788" t="s">
        <v>10751</v>
      </c>
      <c r="AS788" t="s">
        <v>10751</v>
      </c>
      <c r="AT788" t="s">
        <v>10751</v>
      </c>
      <c r="AU788" t="s">
        <v>10751</v>
      </c>
      <c r="AV788" t="s">
        <v>10751</v>
      </c>
      <c r="AW788" t="s">
        <v>10751</v>
      </c>
      <c r="AX788" t="s">
        <v>10751</v>
      </c>
      <c r="AY788" t="s">
        <v>10751</v>
      </c>
      <c r="AZ788" t="s">
        <v>10751</v>
      </c>
      <c r="BA788" t="s">
        <v>10751</v>
      </c>
      <c r="BB788" t="s">
        <v>10751</v>
      </c>
      <c r="BC788" t="s">
        <v>10751</v>
      </c>
      <c r="BD788" t="s">
        <v>10751</v>
      </c>
    </row>
    <row r="789" spans="1:56">
      <c r="A789" t="s">
        <v>10753</v>
      </c>
      <c r="B789">
        <v>2250</v>
      </c>
      <c r="C789">
        <v>1982</v>
      </c>
      <c r="D789">
        <v>2</v>
      </c>
      <c r="E789">
        <v>1.83E-4</v>
      </c>
      <c r="F789">
        <v>24.81</v>
      </c>
      <c r="H789">
        <v>20.99532</v>
      </c>
      <c r="I789">
        <f t="shared" si="19"/>
        <v>3.8421435600000001E-3</v>
      </c>
      <c r="K789">
        <v>20.88</v>
      </c>
      <c r="L789">
        <v>21.138000000000002</v>
      </c>
      <c r="M789">
        <v>423.28487999999999</v>
      </c>
      <c r="N789">
        <v>425.62261000000001</v>
      </c>
      <c r="O789">
        <v>420.42766999999998</v>
      </c>
      <c r="P789" t="s">
        <v>10751</v>
      </c>
      <c r="Q789">
        <v>59</v>
      </c>
      <c r="R789">
        <v>45</v>
      </c>
      <c r="S789">
        <v>25.625399999999999</v>
      </c>
      <c r="T789">
        <v>0.76271199999999995</v>
      </c>
      <c r="U789">
        <v>0.02</v>
      </c>
      <c r="V789">
        <v>23.619730000000001</v>
      </c>
      <c r="W789" t="s">
        <v>10751</v>
      </c>
      <c r="X789">
        <v>1</v>
      </c>
      <c r="Y789" t="s">
        <v>10751</v>
      </c>
      <c r="Z789">
        <v>1</v>
      </c>
      <c r="AA789" t="s">
        <v>10751</v>
      </c>
      <c r="AB789" t="s">
        <v>10751</v>
      </c>
      <c r="AC789" t="s">
        <v>10751</v>
      </c>
      <c r="AD789" t="s">
        <v>10751</v>
      </c>
      <c r="AE789">
        <v>1</v>
      </c>
      <c r="AF789" t="s">
        <v>10751</v>
      </c>
      <c r="AG789" t="s">
        <v>10751</v>
      </c>
      <c r="AH789" t="s">
        <v>10751</v>
      </c>
      <c r="AI789" t="s">
        <v>10751</v>
      </c>
      <c r="AJ789" t="s">
        <v>10751</v>
      </c>
      <c r="AK789" t="s">
        <v>10751</v>
      </c>
      <c r="AL789" t="s">
        <v>10751</v>
      </c>
      <c r="AM789" t="s">
        <v>10751</v>
      </c>
      <c r="AN789" t="s">
        <v>10751</v>
      </c>
      <c r="AO789" t="s">
        <v>10751</v>
      </c>
      <c r="AP789">
        <v>1</v>
      </c>
      <c r="AQ789" t="s">
        <v>10751</v>
      </c>
      <c r="AR789" t="s">
        <v>10751</v>
      </c>
      <c r="AS789" t="s">
        <v>10751</v>
      </c>
      <c r="AT789" t="s">
        <v>10751</v>
      </c>
      <c r="AU789" t="s">
        <v>10751</v>
      </c>
      <c r="AV789">
        <v>4</v>
      </c>
      <c r="AW789" t="s">
        <v>10751</v>
      </c>
      <c r="AX789">
        <v>4</v>
      </c>
      <c r="AY789">
        <v>1</v>
      </c>
      <c r="AZ789" t="s">
        <v>10751</v>
      </c>
      <c r="BA789" t="s">
        <v>10751</v>
      </c>
      <c r="BB789" t="s">
        <v>10751</v>
      </c>
      <c r="BC789" t="s">
        <v>10751</v>
      </c>
      <c r="BD789" t="s">
        <v>10751</v>
      </c>
    </row>
    <row r="790" spans="1:56">
      <c r="A790" t="s">
        <v>10753</v>
      </c>
      <c r="B790">
        <v>2250</v>
      </c>
      <c r="C790">
        <v>1983</v>
      </c>
      <c r="D790">
        <v>3</v>
      </c>
      <c r="E790">
        <v>2.8600000000000001E-4</v>
      </c>
      <c r="F790">
        <v>24.81</v>
      </c>
      <c r="H790">
        <v>20.99532</v>
      </c>
      <c r="I790">
        <f t="shared" si="19"/>
        <v>6.0046615200000002E-3</v>
      </c>
      <c r="K790">
        <v>20.88</v>
      </c>
      <c r="L790">
        <v>21.138000000000002</v>
      </c>
      <c r="M790">
        <v>423.28487999999999</v>
      </c>
      <c r="N790">
        <v>425.62261000000001</v>
      </c>
      <c r="O790">
        <v>420.42766999999998</v>
      </c>
      <c r="P790" t="s">
        <v>10751</v>
      </c>
      <c r="Q790">
        <v>59</v>
      </c>
      <c r="R790">
        <v>45</v>
      </c>
      <c r="S790">
        <v>23.4771</v>
      </c>
      <c r="T790">
        <v>0.76271199999999995</v>
      </c>
      <c r="U790">
        <v>0.02</v>
      </c>
      <c r="V790">
        <v>23.619730000000001</v>
      </c>
      <c r="W790" t="s">
        <v>10751</v>
      </c>
      <c r="X790">
        <v>1</v>
      </c>
      <c r="Y790" t="s">
        <v>10751</v>
      </c>
      <c r="Z790">
        <v>1</v>
      </c>
      <c r="AA790" t="s">
        <v>10751</v>
      </c>
      <c r="AB790" t="s">
        <v>10751</v>
      </c>
      <c r="AC790" t="s">
        <v>10751</v>
      </c>
      <c r="AD790" t="s">
        <v>10751</v>
      </c>
      <c r="AE790">
        <v>1</v>
      </c>
      <c r="AF790" t="s">
        <v>10751</v>
      </c>
      <c r="AG790" t="s">
        <v>10751</v>
      </c>
      <c r="AH790" t="s">
        <v>10751</v>
      </c>
      <c r="AI790" t="s">
        <v>10751</v>
      </c>
      <c r="AJ790" t="s">
        <v>10751</v>
      </c>
      <c r="AK790" t="s">
        <v>10751</v>
      </c>
      <c r="AL790" t="s">
        <v>10751</v>
      </c>
      <c r="AM790" t="s">
        <v>10751</v>
      </c>
      <c r="AN790" t="s">
        <v>10751</v>
      </c>
      <c r="AO790" t="s">
        <v>10751</v>
      </c>
      <c r="AP790">
        <v>1</v>
      </c>
      <c r="AQ790" t="s">
        <v>10751</v>
      </c>
      <c r="AR790" t="s">
        <v>10751</v>
      </c>
      <c r="AS790" t="s">
        <v>10751</v>
      </c>
      <c r="AT790" t="s">
        <v>10751</v>
      </c>
      <c r="AU790" t="s">
        <v>10751</v>
      </c>
      <c r="AV790">
        <v>4</v>
      </c>
      <c r="AW790" t="s">
        <v>10751</v>
      </c>
      <c r="AX790">
        <v>4</v>
      </c>
      <c r="AY790">
        <v>1</v>
      </c>
      <c r="AZ790" t="s">
        <v>10751</v>
      </c>
      <c r="BA790" t="s">
        <v>10751</v>
      </c>
      <c r="BB790" t="s">
        <v>10751</v>
      </c>
      <c r="BC790" t="s">
        <v>10751</v>
      </c>
      <c r="BD790" t="s">
        <v>10751</v>
      </c>
    </row>
    <row r="791" spans="1:56">
      <c r="A791" t="s">
        <v>10753</v>
      </c>
      <c r="B791">
        <v>2250</v>
      </c>
      <c r="C791">
        <v>1984</v>
      </c>
      <c r="D791">
        <v>5</v>
      </c>
      <c r="E791">
        <v>3.3799999999999998E-4</v>
      </c>
      <c r="F791">
        <v>28.76</v>
      </c>
      <c r="H791">
        <v>24.24926</v>
      </c>
      <c r="I791">
        <f t="shared" si="19"/>
        <v>8.1962498799999992E-3</v>
      </c>
      <c r="K791">
        <v>25.29</v>
      </c>
      <c r="L791">
        <v>23.088000000000001</v>
      </c>
      <c r="M791">
        <v>366.48540000000003</v>
      </c>
      <c r="N791">
        <v>351.40372000000002</v>
      </c>
      <c r="O791">
        <v>384.91856999999999</v>
      </c>
      <c r="P791" t="s">
        <v>10751</v>
      </c>
      <c r="Q791">
        <v>59</v>
      </c>
      <c r="R791">
        <v>45</v>
      </c>
      <c r="S791">
        <v>23.307200000000002</v>
      </c>
      <c r="T791">
        <v>0.76271199999999995</v>
      </c>
      <c r="U791">
        <v>0.02</v>
      </c>
      <c r="V791">
        <v>27.280419999999999</v>
      </c>
      <c r="W791" t="s">
        <v>10751</v>
      </c>
      <c r="X791">
        <v>1</v>
      </c>
      <c r="Y791" t="s">
        <v>10751</v>
      </c>
      <c r="Z791">
        <v>1</v>
      </c>
      <c r="AA791" t="s">
        <v>10751</v>
      </c>
      <c r="AB791" t="s">
        <v>10751</v>
      </c>
      <c r="AC791" t="s">
        <v>10751</v>
      </c>
      <c r="AD791" t="s">
        <v>10751</v>
      </c>
      <c r="AE791">
        <v>1</v>
      </c>
      <c r="AF791" t="s">
        <v>10751</v>
      </c>
      <c r="AG791" t="s">
        <v>10751</v>
      </c>
      <c r="AH791" t="s">
        <v>10751</v>
      </c>
      <c r="AI791" t="s">
        <v>10751</v>
      </c>
      <c r="AJ791" t="s">
        <v>10751</v>
      </c>
      <c r="AK791" t="s">
        <v>10751</v>
      </c>
      <c r="AL791" t="s">
        <v>10751</v>
      </c>
      <c r="AM791" t="s">
        <v>10751</v>
      </c>
      <c r="AN791" t="s">
        <v>10751</v>
      </c>
      <c r="AO791" t="s">
        <v>10751</v>
      </c>
      <c r="AP791">
        <v>1</v>
      </c>
      <c r="AQ791" t="s">
        <v>10751</v>
      </c>
      <c r="AR791" t="s">
        <v>10751</v>
      </c>
      <c r="AS791" t="s">
        <v>10751</v>
      </c>
      <c r="AT791" t="s">
        <v>10751</v>
      </c>
      <c r="AU791" t="s">
        <v>10751</v>
      </c>
      <c r="AV791">
        <v>4</v>
      </c>
      <c r="AW791" t="s">
        <v>10751</v>
      </c>
      <c r="AX791">
        <v>4</v>
      </c>
      <c r="AY791">
        <v>1</v>
      </c>
      <c r="AZ791" t="s">
        <v>10751</v>
      </c>
      <c r="BA791" t="s">
        <v>10751</v>
      </c>
      <c r="BB791" t="s">
        <v>10751</v>
      </c>
      <c r="BC791" t="s">
        <v>10751</v>
      </c>
      <c r="BD791" t="s">
        <v>10751</v>
      </c>
    </row>
    <row r="792" spans="1:56">
      <c r="A792" t="s">
        <v>10753</v>
      </c>
      <c r="B792">
        <v>2250</v>
      </c>
      <c r="C792">
        <v>1985</v>
      </c>
      <c r="D792">
        <v>6</v>
      </c>
      <c r="E792">
        <v>3.9500000000000001E-4</v>
      </c>
      <c r="F792">
        <v>28.76</v>
      </c>
      <c r="H792">
        <v>24.24926</v>
      </c>
      <c r="I792">
        <f t="shared" si="19"/>
        <v>9.5784576999999992E-3</v>
      </c>
      <c r="K792">
        <v>25.29</v>
      </c>
      <c r="L792">
        <v>23.088000000000001</v>
      </c>
      <c r="M792">
        <v>366.48540000000003</v>
      </c>
      <c r="N792">
        <v>351.40372000000002</v>
      </c>
      <c r="O792">
        <v>384.91856999999999</v>
      </c>
      <c r="P792" t="s">
        <v>10751</v>
      </c>
      <c r="Q792">
        <v>61</v>
      </c>
      <c r="R792">
        <v>45</v>
      </c>
      <c r="S792">
        <v>22.9529</v>
      </c>
      <c r="T792">
        <v>0.73770500000000006</v>
      </c>
      <c r="U792">
        <v>0.02</v>
      </c>
      <c r="V792">
        <v>27.280419999999999</v>
      </c>
      <c r="W792" t="s">
        <v>10751</v>
      </c>
      <c r="X792">
        <v>1</v>
      </c>
      <c r="Y792" t="s">
        <v>10751</v>
      </c>
      <c r="Z792">
        <v>1</v>
      </c>
      <c r="AA792" t="s">
        <v>10751</v>
      </c>
      <c r="AB792" t="s">
        <v>10751</v>
      </c>
      <c r="AC792" t="s">
        <v>10751</v>
      </c>
      <c r="AD792" t="s">
        <v>10751</v>
      </c>
      <c r="AE792">
        <v>1</v>
      </c>
      <c r="AF792" t="s">
        <v>10751</v>
      </c>
      <c r="AG792" t="s">
        <v>10751</v>
      </c>
      <c r="AH792" t="s">
        <v>10751</v>
      </c>
      <c r="AI792" t="s">
        <v>10751</v>
      </c>
      <c r="AJ792" t="s">
        <v>10751</v>
      </c>
      <c r="AK792" t="s">
        <v>10751</v>
      </c>
      <c r="AL792" t="s">
        <v>10751</v>
      </c>
      <c r="AM792" t="s">
        <v>10751</v>
      </c>
      <c r="AN792" t="s">
        <v>10751</v>
      </c>
      <c r="AO792" t="s">
        <v>10751</v>
      </c>
      <c r="AP792">
        <v>1</v>
      </c>
      <c r="AQ792" t="s">
        <v>10751</v>
      </c>
      <c r="AR792" t="s">
        <v>10751</v>
      </c>
      <c r="AS792" t="s">
        <v>10751</v>
      </c>
      <c r="AT792" t="s">
        <v>10751</v>
      </c>
      <c r="AU792" t="s">
        <v>10751</v>
      </c>
      <c r="AV792">
        <v>4</v>
      </c>
      <c r="AW792" t="s">
        <v>10751</v>
      </c>
      <c r="AX792">
        <v>4</v>
      </c>
      <c r="AY792">
        <v>1</v>
      </c>
      <c r="AZ792" t="s">
        <v>10751</v>
      </c>
      <c r="BA792" t="s">
        <v>10751</v>
      </c>
      <c r="BB792" t="s">
        <v>10751</v>
      </c>
      <c r="BC792" t="s">
        <v>10751</v>
      </c>
      <c r="BD792" t="s">
        <v>10751</v>
      </c>
    </row>
    <row r="793" spans="1:56">
      <c r="A793" t="s">
        <v>10753</v>
      </c>
      <c r="B793">
        <v>2250</v>
      </c>
      <c r="C793">
        <v>1986</v>
      </c>
      <c r="D793">
        <v>37</v>
      </c>
      <c r="E793">
        <v>2.395E-3</v>
      </c>
      <c r="F793">
        <v>33.1</v>
      </c>
      <c r="H793">
        <v>27.937370000000001</v>
      </c>
      <c r="I793">
        <f t="shared" si="19"/>
        <v>6.6910001150000009E-2</v>
      </c>
      <c r="K793">
        <v>27.00168</v>
      </c>
      <c r="L793">
        <v>29.128509999999999</v>
      </c>
      <c r="M793">
        <v>318.10433</v>
      </c>
      <c r="N793">
        <v>329.12763999999999</v>
      </c>
      <c r="O793">
        <v>305.09627999999998</v>
      </c>
      <c r="P793" t="s">
        <v>10751</v>
      </c>
      <c r="Q793">
        <v>81</v>
      </c>
      <c r="R793">
        <v>64</v>
      </c>
      <c r="S793">
        <v>16.212700000000002</v>
      </c>
      <c r="T793">
        <v>0.79012300000000002</v>
      </c>
      <c r="U793">
        <v>2.8444000000000001E-2</v>
      </c>
      <c r="V793">
        <v>31.429549999999999</v>
      </c>
      <c r="W793" t="s">
        <v>10751</v>
      </c>
      <c r="X793">
        <v>1</v>
      </c>
      <c r="Y793" t="s">
        <v>10751</v>
      </c>
      <c r="Z793">
        <v>1</v>
      </c>
      <c r="AA793" t="s">
        <v>10751</v>
      </c>
      <c r="AB793" t="s">
        <v>10751</v>
      </c>
      <c r="AC793" t="s">
        <v>10751</v>
      </c>
      <c r="AD793" t="s">
        <v>10751</v>
      </c>
      <c r="AE793">
        <v>1</v>
      </c>
      <c r="AF793" t="s">
        <v>10751</v>
      </c>
      <c r="AG793" t="s">
        <v>10751</v>
      </c>
      <c r="AH793" t="s">
        <v>10751</v>
      </c>
      <c r="AI793" t="s">
        <v>10751</v>
      </c>
      <c r="AJ793" t="s">
        <v>10751</v>
      </c>
      <c r="AK793" t="s">
        <v>10751</v>
      </c>
      <c r="AL793" t="s">
        <v>10751</v>
      </c>
      <c r="AM793" t="s">
        <v>10751</v>
      </c>
      <c r="AN793" t="s">
        <v>10751</v>
      </c>
      <c r="AO793" t="s">
        <v>10751</v>
      </c>
      <c r="AP793">
        <v>1</v>
      </c>
      <c r="AQ793" t="s">
        <v>10751</v>
      </c>
      <c r="AR793" t="s">
        <v>10751</v>
      </c>
      <c r="AS793" t="s">
        <v>10751</v>
      </c>
      <c r="AT793" t="s">
        <v>10751</v>
      </c>
      <c r="AU793" t="s">
        <v>10751</v>
      </c>
      <c r="AV793">
        <v>5</v>
      </c>
      <c r="AW793" t="s">
        <v>10751</v>
      </c>
      <c r="AX793">
        <v>4</v>
      </c>
      <c r="AY793" t="s">
        <v>10751</v>
      </c>
      <c r="AZ793">
        <v>1</v>
      </c>
      <c r="BA793" t="s">
        <v>10751</v>
      </c>
      <c r="BB793" t="s">
        <v>10751</v>
      </c>
      <c r="BC793" t="s">
        <v>10751</v>
      </c>
      <c r="BD793" t="s">
        <v>10751</v>
      </c>
    </row>
    <row r="794" spans="1:56">
      <c r="A794" t="s">
        <v>10753</v>
      </c>
      <c r="B794">
        <v>2250</v>
      </c>
      <c r="C794">
        <v>1987</v>
      </c>
      <c r="D794">
        <v>63</v>
      </c>
      <c r="E794">
        <v>4.2440000000000004E-3</v>
      </c>
      <c r="F794">
        <v>33.1</v>
      </c>
      <c r="H794">
        <v>27.800699999999999</v>
      </c>
      <c r="I794">
        <f t="shared" si="19"/>
        <v>0.11798617080000001</v>
      </c>
      <c r="K794">
        <v>26.823360000000001</v>
      </c>
      <c r="L794">
        <v>29.007020000000001</v>
      </c>
      <c r="M794">
        <v>319.66820999999999</v>
      </c>
      <c r="N794">
        <v>331.31563999999997</v>
      </c>
      <c r="O794">
        <v>306.37412</v>
      </c>
      <c r="P794" t="s">
        <v>10751</v>
      </c>
      <c r="Q794">
        <v>81</v>
      </c>
      <c r="R794">
        <v>64</v>
      </c>
      <c r="S794">
        <v>16.4528</v>
      </c>
      <c r="T794">
        <v>0.79012300000000002</v>
      </c>
      <c r="U794">
        <v>2.8444000000000001E-2</v>
      </c>
      <c r="V794">
        <v>31.275790000000001</v>
      </c>
      <c r="W794" t="s">
        <v>10751</v>
      </c>
      <c r="X794">
        <v>1</v>
      </c>
      <c r="Y794" t="s">
        <v>10751</v>
      </c>
      <c r="Z794">
        <v>1</v>
      </c>
      <c r="AA794" t="s">
        <v>10751</v>
      </c>
      <c r="AB794" t="s">
        <v>10751</v>
      </c>
      <c r="AC794" t="s">
        <v>10751</v>
      </c>
      <c r="AD794" t="s">
        <v>10751</v>
      </c>
      <c r="AE794">
        <v>1</v>
      </c>
      <c r="AF794" t="s">
        <v>10751</v>
      </c>
      <c r="AG794" t="s">
        <v>10751</v>
      </c>
      <c r="AH794" t="s">
        <v>10751</v>
      </c>
      <c r="AI794" t="s">
        <v>10751</v>
      </c>
      <c r="AJ794" t="s">
        <v>10751</v>
      </c>
      <c r="AK794" t="s">
        <v>10751</v>
      </c>
      <c r="AL794" t="s">
        <v>10751</v>
      </c>
      <c r="AM794" t="s">
        <v>10751</v>
      </c>
      <c r="AN794" t="s">
        <v>10751</v>
      </c>
      <c r="AO794" t="s">
        <v>10751</v>
      </c>
      <c r="AP794">
        <v>1</v>
      </c>
      <c r="AQ794" t="s">
        <v>10751</v>
      </c>
      <c r="AR794" t="s">
        <v>10751</v>
      </c>
      <c r="AS794" t="s">
        <v>10751</v>
      </c>
      <c r="AT794" t="s">
        <v>10751</v>
      </c>
      <c r="AU794" t="s">
        <v>10751</v>
      </c>
      <c r="AV794">
        <v>5</v>
      </c>
      <c r="AW794" t="s">
        <v>10751</v>
      </c>
      <c r="AX794">
        <v>4</v>
      </c>
      <c r="AY794" t="s">
        <v>10751</v>
      </c>
      <c r="AZ794">
        <v>1</v>
      </c>
      <c r="BA794" t="s">
        <v>10751</v>
      </c>
      <c r="BB794" t="s">
        <v>10751</v>
      </c>
      <c r="BC794" t="s">
        <v>10751</v>
      </c>
      <c r="BD794" t="s">
        <v>10751</v>
      </c>
    </row>
    <row r="795" spans="1:56">
      <c r="A795" t="s">
        <v>10753</v>
      </c>
      <c r="B795">
        <v>2250</v>
      </c>
      <c r="C795">
        <v>1988</v>
      </c>
      <c r="D795">
        <v>83</v>
      </c>
      <c r="E795">
        <v>5.4339999999999996E-3</v>
      </c>
      <c r="F795">
        <v>33.25</v>
      </c>
      <c r="H795">
        <v>27.760739999999998</v>
      </c>
      <c r="I795">
        <f t="shared" si="19"/>
        <v>0.15085186115999999</v>
      </c>
      <c r="K795">
        <v>26.959379999999999</v>
      </c>
      <c r="L795">
        <v>28.693940000000001</v>
      </c>
      <c r="M795">
        <v>320.12833999999998</v>
      </c>
      <c r="N795">
        <v>329.64402999999999</v>
      </c>
      <c r="O795">
        <v>309.71692999999999</v>
      </c>
      <c r="P795" t="s">
        <v>10751</v>
      </c>
      <c r="Q795">
        <v>81</v>
      </c>
      <c r="R795">
        <v>64</v>
      </c>
      <c r="S795">
        <v>16.6633</v>
      </c>
      <c r="T795">
        <v>0.79012300000000002</v>
      </c>
      <c r="U795">
        <v>2.8444000000000001E-2</v>
      </c>
      <c r="V795">
        <v>31.230830000000001</v>
      </c>
      <c r="W795" t="s">
        <v>10751</v>
      </c>
      <c r="X795">
        <v>1</v>
      </c>
      <c r="Y795" t="s">
        <v>10751</v>
      </c>
      <c r="Z795">
        <v>1</v>
      </c>
      <c r="AA795" t="s">
        <v>10751</v>
      </c>
      <c r="AB795" t="s">
        <v>10751</v>
      </c>
      <c r="AC795" t="s">
        <v>10751</v>
      </c>
      <c r="AD795" t="s">
        <v>10751</v>
      </c>
      <c r="AE795">
        <v>1</v>
      </c>
      <c r="AF795" t="s">
        <v>10751</v>
      </c>
      <c r="AG795" t="s">
        <v>10751</v>
      </c>
      <c r="AH795" t="s">
        <v>10751</v>
      </c>
      <c r="AI795" t="s">
        <v>10751</v>
      </c>
      <c r="AJ795" t="s">
        <v>10751</v>
      </c>
      <c r="AK795" t="s">
        <v>10751</v>
      </c>
      <c r="AL795" t="s">
        <v>10751</v>
      </c>
      <c r="AM795" t="s">
        <v>10751</v>
      </c>
      <c r="AN795" t="s">
        <v>10751</v>
      </c>
      <c r="AO795" t="s">
        <v>10751</v>
      </c>
      <c r="AP795">
        <v>1</v>
      </c>
      <c r="AQ795" t="s">
        <v>10751</v>
      </c>
      <c r="AR795" t="s">
        <v>10751</v>
      </c>
      <c r="AS795" t="s">
        <v>10751</v>
      </c>
      <c r="AT795" t="s">
        <v>10751</v>
      </c>
      <c r="AU795" t="s">
        <v>10751</v>
      </c>
      <c r="AV795">
        <v>5</v>
      </c>
      <c r="AW795" t="s">
        <v>10751</v>
      </c>
      <c r="AX795">
        <v>4</v>
      </c>
      <c r="AY795" t="s">
        <v>10751</v>
      </c>
      <c r="AZ795">
        <v>1</v>
      </c>
      <c r="BA795" t="s">
        <v>10751</v>
      </c>
      <c r="BB795" t="s">
        <v>10751</v>
      </c>
      <c r="BC795" t="s">
        <v>10751</v>
      </c>
      <c r="BD795" t="s">
        <v>10751</v>
      </c>
    </row>
    <row r="796" spans="1:56">
      <c r="A796" t="s">
        <v>10753</v>
      </c>
      <c r="B796">
        <v>2250</v>
      </c>
      <c r="C796">
        <v>1989</v>
      </c>
      <c r="D796">
        <v>6</v>
      </c>
      <c r="E796">
        <v>3.8499999999999998E-4</v>
      </c>
      <c r="F796">
        <v>33.366869999999999</v>
      </c>
      <c r="H796">
        <v>27.695180000000001</v>
      </c>
      <c r="I796">
        <f t="shared" si="19"/>
        <v>1.0662644299999999E-2</v>
      </c>
      <c r="K796">
        <v>27.043320000000001</v>
      </c>
      <c r="L796">
        <v>28.40765</v>
      </c>
      <c r="M796">
        <v>320.88621000000001</v>
      </c>
      <c r="N796">
        <v>328.62085999999999</v>
      </c>
      <c r="O796">
        <v>312.83823999999998</v>
      </c>
      <c r="P796" t="s">
        <v>10751</v>
      </c>
      <c r="Q796">
        <v>80.324299999999994</v>
      </c>
      <c r="R796">
        <v>64</v>
      </c>
      <c r="S796">
        <v>16.072700000000001</v>
      </c>
      <c r="T796">
        <v>0.79688099999999995</v>
      </c>
      <c r="U796">
        <v>2.8444000000000001E-2</v>
      </c>
      <c r="V796">
        <v>31.157080000000001</v>
      </c>
      <c r="W796" t="s">
        <v>10751</v>
      </c>
      <c r="X796">
        <v>1</v>
      </c>
      <c r="Y796" t="s">
        <v>10751</v>
      </c>
      <c r="Z796">
        <v>1</v>
      </c>
      <c r="AA796" t="s">
        <v>10751</v>
      </c>
      <c r="AB796" t="s">
        <v>10751</v>
      </c>
      <c r="AC796" t="s">
        <v>10751</v>
      </c>
      <c r="AD796" t="s">
        <v>10751</v>
      </c>
      <c r="AE796">
        <v>1</v>
      </c>
      <c r="AF796" t="s">
        <v>10751</v>
      </c>
      <c r="AG796" t="s">
        <v>10751</v>
      </c>
      <c r="AH796" t="s">
        <v>10751</v>
      </c>
      <c r="AI796" t="s">
        <v>10751</v>
      </c>
      <c r="AJ796" t="s">
        <v>10751</v>
      </c>
      <c r="AK796" t="s">
        <v>10751</v>
      </c>
      <c r="AL796" t="s">
        <v>10751</v>
      </c>
      <c r="AM796" t="s">
        <v>10751</v>
      </c>
      <c r="AN796" t="s">
        <v>10751</v>
      </c>
      <c r="AO796" t="s">
        <v>10751</v>
      </c>
      <c r="AP796">
        <v>1</v>
      </c>
      <c r="AQ796" t="s">
        <v>10751</v>
      </c>
      <c r="AR796" t="s">
        <v>10751</v>
      </c>
      <c r="AS796" t="s">
        <v>10751</v>
      </c>
      <c r="AT796" t="s">
        <v>10751</v>
      </c>
      <c r="AU796" t="s">
        <v>10751</v>
      </c>
      <c r="AV796">
        <v>5</v>
      </c>
      <c r="AW796" t="s">
        <v>10751</v>
      </c>
      <c r="AX796">
        <v>4</v>
      </c>
      <c r="AY796" t="s">
        <v>10751</v>
      </c>
      <c r="AZ796">
        <v>1</v>
      </c>
      <c r="BA796" t="s">
        <v>10751</v>
      </c>
      <c r="BB796" t="s">
        <v>10751</v>
      </c>
      <c r="BC796" t="s">
        <v>10751</v>
      </c>
      <c r="BD796" t="s">
        <v>10751</v>
      </c>
    </row>
    <row r="797" spans="1:56">
      <c r="A797" t="s">
        <v>10753</v>
      </c>
      <c r="B797">
        <v>2250</v>
      </c>
      <c r="C797">
        <v>1990</v>
      </c>
      <c r="D797" t="s">
        <v>10751</v>
      </c>
      <c r="E797" t="s">
        <v>10751</v>
      </c>
      <c r="F797" t="s">
        <v>10751</v>
      </c>
      <c r="H797" t="s">
        <v>10751</v>
      </c>
      <c r="I797" t="str">
        <f t="shared" si="19"/>
        <v/>
      </c>
      <c r="K797" t="s">
        <v>10751</v>
      </c>
      <c r="L797" t="s">
        <v>10751</v>
      </c>
      <c r="M797" t="s">
        <v>10751</v>
      </c>
      <c r="N797" t="s">
        <v>10751</v>
      </c>
      <c r="O797" t="s">
        <v>10751</v>
      </c>
      <c r="P797" t="s">
        <v>10751</v>
      </c>
      <c r="Q797" t="s">
        <v>10751</v>
      </c>
      <c r="R797" t="s">
        <v>10751</v>
      </c>
      <c r="S797" t="s">
        <v>10751</v>
      </c>
      <c r="T797" t="s">
        <v>10751</v>
      </c>
      <c r="U797" t="s">
        <v>10751</v>
      </c>
      <c r="V797" t="s">
        <v>10751</v>
      </c>
      <c r="W797" t="s">
        <v>10751</v>
      </c>
      <c r="X797" t="s">
        <v>10751</v>
      </c>
      <c r="Y797" t="s">
        <v>10751</v>
      </c>
      <c r="Z797" t="s">
        <v>10751</v>
      </c>
      <c r="AA797" t="s">
        <v>10751</v>
      </c>
      <c r="AB797" t="s">
        <v>10751</v>
      </c>
      <c r="AC797" t="s">
        <v>10751</v>
      </c>
      <c r="AD797" t="s">
        <v>10751</v>
      </c>
      <c r="AE797" t="s">
        <v>10751</v>
      </c>
      <c r="AF797" t="s">
        <v>10751</v>
      </c>
      <c r="AG797" t="s">
        <v>10751</v>
      </c>
      <c r="AH797" t="s">
        <v>10751</v>
      </c>
      <c r="AI797" t="s">
        <v>10751</v>
      </c>
      <c r="AJ797" t="s">
        <v>10751</v>
      </c>
      <c r="AK797" t="s">
        <v>10751</v>
      </c>
      <c r="AL797" t="s">
        <v>10751</v>
      </c>
      <c r="AM797" t="s">
        <v>10751</v>
      </c>
      <c r="AN797" t="s">
        <v>10751</v>
      </c>
      <c r="AO797" t="s">
        <v>10751</v>
      </c>
      <c r="AP797" t="s">
        <v>10751</v>
      </c>
      <c r="AQ797" t="s">
        <v>10751</v>
      </c>
      <c r="AR797" t="s">
        <v>10751</v>
      </c>
      <c r="AS797" t="s">
        <v>10751</v>
      </c>
      <c r="AT797" t="s">
        <v>10751</v>
      </c>
      <c r="AU797" t="s">
        <v>10751</v>
      </c>
      <c r="AV797" t="s">
        <v>10751</v>
      </c>
      <c r="AW797" t="s">
        <v>10751</v>
      </c>
      <c r="AX797" t="s">
        <v>10751</v>
      </c>
      <c r="AY797" t="s">
        <v>10751</v>
      </c>
      <c r="AZ797" t="s">
        <v>10751</v>
      </c>
      <c r="BA797" t="s">
        <v>10751</v>
      </c>
      <c r="BB797" t="s">
        <v>10751</v>
      </c>
      <c r="BC797" t="s">
        <v>10751</v>
      </c>
      <c r="BD797" t="s">
        <v>10751</v>
      </c>
    </row>
    <row r="798" spans="1:56">
      <c r="A798" t="s">
        <v>10753</v>
      </c>
      <c r="B798">
        <v>2250</v>
      </c>
      <c r="C798">
        <v>1991</v>
      </c>
      <c r="D798" t="s">
        <v>10751</v>
      </c>
      <c r="E798" t="s">
        <v>10751</v>
      </c>
      <c r="F798" t="s">
        <v>10751</v>
      </c>
      <c r="H798" t="s">
        <v>10751</v>
      </c>
      <c r="I798" t="str">
        <f t="shared" si="19"/>
        <v/>
      </c>
      <c r="K798" t="s">
        <v>10751</v>
      </c>
      <c r="L798" t="s">
        <v>10751</v>
      </c>
      <c r="M798" t="s">
        <v>10751</v>
      </c>
      <c r="N798" t="s">
        <v>10751</v>
      </c>
      <c r="O798" t="s">
        <v>10751</v>
      </c>
      <c r="P798" t="s">
        <v>10751</v>
      </c>
      <c r="Q798" t="s">
        <v>10751</v>
      </c>
      <c r="R798" t="s">
        <v>10751</v>
      </c>
      <c r="S798" t="s">
        <v>10751</v>
      </c>
      <c r="T798" t="s">
        <v>10751</v>
      </c>
      <c r="U798" t="s">
        <v>10751</v>
      </c>
      <c r="V798" t="s">
        <v>10751</v>
      </c>
      <c r="W798" t="s">
        <v>10751</v>
      </c>
      <c r="X798" t="s">
        <v>10751</v>
      </c>
      <c r="Y798" t="s">
        <v>10751</v>
      </c>
      <c r="Z798" t="s">
        <v>10751</v>
      </c>
      <c r="AA798" t="s">
        <v>10751</v>
      </c>
      <c r="AB798" t="s">
        <v>10751</v>
      </c>
      <c r="AC798" t="s">
        <v>10751</v>
      </c>
      <c r="AD798" t="s">
        <v>10751</v>
      </c>
      <c r="AE798" t="s">
        <v>10751</v>
      </c>
      <c r="AF798" t="s">
        <v>10751</v>
      </c>
      <c r="AG798" t="s">
        <v>10751</v>
      </c>
      <c r="AH798" t="s">
        <v>10751</v>
      </c>
      <c r="AI798" t="s">
        <v>10751</v>
      </c>
      <c r="AJ798" t="s">
        <v>10751</v>
      </c>
      <c r="AK798" t="s">
        <v>10751</v>
      </c>
      <c r="AL798" t="s">
        <v>10751</v>
      </c>
      <c r="AM798" t="s">
        <v>10751</v>
      </c>
      <c r="AN798" t="s">
        <v>10751</v>
      </c>
      <c r="AO798" t="s">
        <v>10751</v>
      </c>
      <c r="AP798" t="s">
        <v>10751</v>
      </c>
      <c r="AQ798" t="s">
        <v>10751</v>
      </c>
      <c r="AR798" t="s">
        <v>10751</v>
      </c>
      <c r="AS798" t="s">
        <v>10751</v>
      </c>
      <c r="AT798" t="s">
        <v>10751</v>
      </c>
      <c r="AU798" t="s">
        <v>10751</v>
      </c>
      <c r="AV798" t="s">
        <v>10751</v>
      </c>
      <c r="AW798" t="s">
        <v>10751</v>
      </c>
      <c r="AX798" t="s">
        <v>10751</v>
      </c>
      <c r="AY798" t="s">
        <v>10751</v>
      </c>
      <c r="AZ798" t="s">
        <v>10751</v>
      </c>
      <c r="BA798" t="s">
        <v>10751</v>
      </c>
      <c r="BB798" t="s">
        <v>10751</v>
      </c>
      <c r="BC798" t="s">
        <v>10751</v>
      </c>
      <c r="BD798" t="s">
        <v>10751</v>
      </c>
    </row>
    <row r="799" spans="1:56">
      <c r="A799" t="s">
        <v>10753</v>
      </c>
      <c r="B799">
        <v>2250</v>
      </c>
      <c r="C799">
        <v>1992</v>
      </c>
      <c r="D799" t="s">
        <v>10751</v>
      </c>
      <c r="E799" t="s">
        <v>10751</v>
      </c>
      <c r="F799" t="s">
        <v>10751</v>
      </c>
      <c r="H799" t="s">
        <v>10751</v>
      </c>
      <c r="I799" t="str">
        <f t="shared" si="19"/>
        <v/>
      </c>
      <c r="K799" t="s">
        <v>10751</v>
      </c>
      <c r="L799" t="s">
        <v>10751</v>
      </c>
      <c r="M799" t="s">
        <v>10751</v>
      </c>
      <c r="N799" t="s">
        <v>10751</v>
      </c>
      <c r="O799" t="s">
        <v>10751</v>
      </c>
      <c r="P799" t="s">
        <v>10751</v>
      </c>
      <c r="Q799" t="s">
        <v>10751</v>
      </c>
      <c r="R799" t="s">
        <v>10751</v>
      </c>
      <c r="S799" t="s">
        <v>10751</v>
      </c>
      <c r="T799" t="s">
        <v>10751</v>
      </c>
      <c r="U799" t="s">
        <v>10751</v>
      </c>
      <c r="V799" t="s">
        <v>10751</v>
      </c>
      <c r="W799" t="s">
        <v>10751</v>
      </c>
      <c r="X799" t="s">
        <v>10751</v>
      </c>
      <c r="Y799" t="s">
        <v>10751</v>
      </c>
      <c r="Z799" t="s">
        <v>10751</v>
      </c>
      <c r="AA799" t="s">
        <v>10751</v>
      </c>
      <c r="AB799" t="s">
        <v>10751</v>
      </c>
      <c r="AC799" t="s">
        <v>10751</v>
      </c>
      <c r="AD799" t="s">
        <v>10751</v>
      </c>
      <c r="AE799" t="s">
        <v>10751</v>
      </c>
      <c r="AF799" t="s">
        <v>10751</v>
      </c>
      <c r="AG799" t="s">
        <v>10751</v>
      </c>
      <c r="AH799" t="s">
        <v>10751</v>
      </c>
      <c r="AI799" t="s">
        <v>10751</v>
      </c>
      <c r="AJ799" t="s">
        <v>10751</v>
      </c>
      <c r="AK799" t="s">
        <v>10751</v>
      </c>
      <c r="AL799" t="s">
        <v>10751</v>
      </c>
      <c r="AM799" t="s">
        <v>10751</v>
      </c>
      <c r="AN799" t="s">
        <v>10751</v>
      </c>
      <c r="AO799" t="s">
        <v>10751</v>
      </c>
      <c r="AP799" t="s">
        <v>10751</v>
      </c>
      <c r="AQ799" t="s">
        <v>10751</v>
      </c>
      <c r="AR799" t="s">
        <v>10751</v>
      </c>
      <c r="AS799" t="s">
        <v>10751</v>
      </c>
      <c r="AT799" t="s">
        <v>10751</v>
      </c>
      <c r="AU799" t="s">
        <v>10751</v>
      </c>
      <c r="AV799" t="s">
        <v>10751</v>
      </c>
      <c r="AW799" t="s">
        <v>10751</v>
      </c>
      <c r="AX799" t="s">
        <v>10751</v>
      </c>
      <c r="AY799" t="s">
        <v>10751</v>
      </c>
      <c r="AZ799" t="s">
        <v>10751</v>
      </c>
      <c r="BA799" t="s">
        <v>10751</v>
      </c>
      <c r="BB799" t="s">
        <v>10751</v>
      </c>
      <c r="BC799" t="s">
        <v>10751</v>
      </c>
      <c r="BD799" t="s">
        <v>10751</v>
      </c>
    </row>
    <row r="800" spans="1:56">
      <c r="A800" t="s">
        <v>10753</v>
      </c>
      <c r="B800">
        <v>2250</v>
      </c>
      <c r="C800">
        <v>1993</v>
      </c>
      <c r="D800" t="s">
        <v>10751</v>
      </c>
      <c r="E800" t="s">
        <v>10751</v>
      </c>
      <c r="F800" t="s">
        <v>10751</v>
      </c>
      <c r="H800" t="s">
        <v>10751</v>
      </c>
      <c r="I800" t="str">
        <f t="shared" si="19"/>
        <v/>
      </c>
      <c r="K800" t="s">
        <v>10751</v>
      </c>
      <c r="L800" t="s">
        <v>10751</v>
      </c>
      <c r="M800" t="s">
        <v>10751</v>
      </c>
      <c r="N800" t="s">
        <v>10751</v>
      </c>
      <c r="O800" t="s">
        <v>10751</v>
      </c>
      <c r="P800" t="s">
        <v>10751</v>
      </c>
      <c r="Q800" t="s">
        <v>10751</v>
      </c>
      <c r="R800" t="s">
        <v>10751</v>
      </c>
      <c r="S800" t="s">
        <v>10751</v>
      </c>
      <c r="T800" t="s">
        <v>10751</v>
      </c>
      <c r="U800" t="s">
        <v>10751</v>
      </c>
      <c r="V800" t="s">
        <v>10751</v>
      </c>
      <c r="W800" t="s">
        <v>10751</v>
      </c>
      <c r="X800" t="s">
        <v>10751</v>
      </c>
      <c r="Y800" t="s">
        <v>10751</v>
      </c>
      <c r="Z800" t="s">
        <v>10751</v>
      </c>
      <c r="AA800" t="s">
        <v>10751</v>
      </c>
      <c r="AB800" t="s">
        <v>10751</v>
      </c>
      <c r="AC800" t="s">
        <v>10751</v>
      </c>
      <c r="AD800" t="s">
        <v>10751</v>
      </c>
      <c r="AE800" t="s">
        <v>10751</v>
      </c>
      <c r="AF800" t="s">
        <v>10751</v>
      </c>
      <c r="AG800" t="s">
        <v>10751</v>
      </c>
      <c r="AH800" t="s">
        <v>10751</v>
      </c>
      <c r="AI800" t="s">
        <v>10751</v>
      </c>
      <c r="AJ800" t="s">
        <v>10751</v>
      </c>
      <c r="AK800" t="s">
        <v>10751</v>
      </c>
      <c r="AL800" t="s">
        <v>10751</v>
      </c>
      <c r="AM800" t="s">
        <v>10751</v>
      </c>
      <c r="AN800" t="s">
        <v>10751</v>
      </c>
      <c r="AO800" t="s">
        <v>10751</v>
      </c>
      <c r="AP800" t="s">
        <v>10751</v>
      </c>
      <c r="AQ800" t="s">
        <v>10751</v>
      </c>
      <c r="AR800" t="s">
        <v>10751</v>
      </c>
      <c r="AS800" t="s">
        <v>10751</v>
      </c>
      <c r="AT800" t="s">
        <v>10751</v>
      </c>
      <c r="AU800" t="s">
        <v>10751</v>
      </c>
      <c r="AV800" t="s">
        <v>10751</v>
      </c>
      <c r="AW800" t="s">
        <v>10751</v>
      </c>
      <c r="AX800" t="s">
        <v>10751</v>
      </c>
      <c r="AY800" t="s">
        <v>10751</v>
      </c>
      <c r="AZ800" t="s">
        <v>10751</v>
      </c>
      <c r="BA800" t="s">
        <v>10751</v>
      </c>
      <c r="BB800" t="s">
        <v>10751</v>
      </c>
      <c r="BC800" t="s">
        <v>10751</v>
      </c>
      <c r="BD800" t="s">
        <v>10751</v>
      </c>
    </row>
    <row r="801" spans="1:56">
      <c r="A801" t="s">
        <v>10753</v>
      </c>
      <c r="B801">
        <v>2250</v>
      </c>
      <c r="C801">
        <v>1994</v>
      </c>
      <c r="D801" t="s">
        <v>10751</v>
      </c>
      <c r="E801" t="s">
        <v>10751</v>
      </c>
      <c r="F801" t="s">
        <v>10751</v>
      </c>
      <c r="H801" t="s">
        <v>10751</v>
      </c>
      <c r="I801" t="str">
        <f t="shared" si="19"/>
        <v/>
      </c>
      <c r="K801" t="s">
        <v>10751</v>
      </c>
      <c r="L801" t="s">
        <v>10751</v>
      </c>
      <c r="M801" t="s">
        <v>10751</v>
      </c>
      <c r="N801" t="s">
        <v>10751</v>
      </c>
      <c r="O801" t="s">
        <v>10751</v>
      </c>
      <c r="P801" t="s">
        <v>10751</v>
      </c>
      <c r="Q801" t="s">
        <v>10751</v>
      </c>
      <c r="R801" t="s">
        <v>10751</v>
      </c>
      <c r="S801" t="s">
        <v>10751</v>
      </c>
      <c r="T801" t="s">
        <v>10751</v>
      </c>
      <c r="U801" t="s">
        <v>10751</v>
      </c>
      <c r="V801" t="s">
        <v>10751</v>
      </c>
      <c r="W801" t="s">
        <v>10751</v>
      </c>
      <c r="X801" t="s">
        <v>10751</v>
      </c>
      <c r="Y801" t="s">
        <v>10751</v>
      </c>
      <c r="Z801" t="s">
        <v>10751</v>
      </c>
      <c r="AA801" t="s">
        <v>10751</v>
      </c>
      <c r="AB801" t="s">
        <v>10751</v>
      </c>
      <c r="AC801" t="s">
        <v>10751</v>
      </c>
      <c r="AD801" t="s">
        <v>10751</v>
      </c>
      <c r="AE801" t="s">
        <v>10751</v>
      </c>
      <c r="AF801" t="s">
        <v>10751</v>
      </c>
      <c r="AG801" t="s">
        <v>10751</v>
      </c>
      <c r="AH801" t="s">
        <v>10751</v>
      </c>
      <c r="AI801" t="s">
        <v>10751</v>
      </c>
      <c r="AJ801" t="s">
        <v>10751</v>
      </c>
      <c r="AK801" t="s">
        <v>10751</v>
      </c>
      <c r="AL801" t="s">
        <v>10751</v>
      </c>
      <c r="AM801" t="s">
        <v>10751</v>
      </c>
      <c r="AN801" t="s">
        <v>10751</v>
      </c>
      <c r="AO801" t="s">
        <v>10751</v>
      </c>
      <c r="AP801" t="s">
        <v>10751</v>
      </c>
      <c r="AQ801" t="s">
        <v>10751</v>
      </c>
      <c r="AR801" t="s">
        <v>10751</v>
      </c>
      <c r="AS801" t="s">
        <v>10751</v>
      </c>
      <c r="AT801" t="s">
        <v>10751</v>
      </c>
      <c r="AU801" t="s">
        <v>10751</v>
      </c>
      <c r="AV801" t="s">
        <v>10751</v>
      </c>
      <c r="AW801" t="s">
        <v>10751</v>
      </c>
      <c r="AX801" t="s">
        <v>10751</v>
      </c>
      <c r="AY801" t="s">
        <v>10751</v>
      </c>
      <c r="AZ801" t="s">
        <v>10751</v>
      </c>
      <c r="BA801" t="s">
        <v>10751</v>
      </c>
      <c r="BB801" t="s">
        <v>10751</v>
      </c>
      <c r="BC801" t="s">
        <v>10751</v>
      </c>
      <c r="BD801" t="s">
        <v>10751</v>
      </c>
    </row>
    <row r="802" spans="1:56">
      <c r="A802" t="s">
        <v>10753</v>
      </c>
      <c r="B802">
        <v>2250</v>
      </c>
      <c r="C802">
        <v>1995</v>
      </c>
      <c r="D802" t="s">
        <v>10751</v>
      </c>
      <c r="E802" t="s">
        <v>10751</v>
      </c>
      <c r="F802" t="s">
        <v>10751</v>
      </c>
      <c r="H802" t="s">
        <v>10751</v>
      </c>
      <c r="I802" t="str">
        <f t="shared" si="19"/>
        <v/>
      </c>
      <c r="K802" t="s">
        <v>10751</v>
      </c>
      <c r="L802" t="s">
        <v>10751</v>
      </c>
      <c r="M802" t="s">
        <v>10751</v>
      </c>
      <c r="N802" t="s">
        <v>10751</v>
      </c>
      <c r="O802" t="s">
        <v>10751</v>
      </c>
      <c r="P802" t="s">
        <v>10751</v>
      </c>
      <c r="Q802" t="s">
        <v>10751</v>
      </c>
      <c r="R802" t="s">
        <v>10751</v>
      </c>
      <c r="S802" t="s">
        <v>10751</v>
      </c>
      <c r="T802" t="s">
        <v>10751</v>
      </c>
      <c r="U802" t="s">
        <v>10751</v>
      </c>
      <c r="V802" t="s">
        <v>10751</v>
      </c>
      <c r="W802" t="s">
        <v>10751</v>
      </c>
      <c r="X802" t="s">
        <v>10751</v>
      </c>
      <c r="Y802" t="s">
        <v>10751</v>
      </c>
      <c r="Z802" t="s">
        <v>10751</v>
      </c>
      <c r="AA802" t="s">
        <v>10751</v>
      </c>
      <c r="AB802" t="s">
        <v>10751</v>
      </c>
      <c r="AC802" t="s">
        <v>10751</v>
      </c>
      <c r="AD802" t="s">
        <v>10751</v>
      </c>
      <c r="AE802" t="s">
        <v>10751</v>
      </c>
      <c r="AF802" t="s">
        <v>10751</v>
      </c>
      <c r="AG802" t="s">
        <v>10751</v>
      </c>
      <c r="AH802" t="s">
        <v>10751</v>
      </c>
      <c r="AI802" t="s">
        <v>10751</v>
      </c>
      <c r="AJ802" t="s">
        <v>10751</v>
      </c>
      <c r="AK802" t="s">
        <v>10751</v>
      </c>
      <c r="AL802" t="s">
        <v>10751</v>
      </c>
      <c r="AM802" t="s">
        <v>10751</v>
      </c>
      <c r="AN802" t="s">
        <v>10751</v>
      </c>
      <c r="AO802" t="s">
        <v>10751</v>
      </c>
      <c r="AP802" t="s">
        <v>10751</v>
      </c>
      <c r="AQ802" t="s">
        <v>10751</v>
      </c>
      <c r="AR802" t="s">
        <v>10751</v>
      </c>
      <c r="AS802" t="s">
        <v>10751</v>
      </c>
      <c r="AT802" t="s">
        <v>10751</v>
      </c>
      <c r="AU802" t="s">
        <v>10751</v>
      </c>
      <c r="AV802" t="s">
        <v>10751</v>
      </c>
      <c r="AW802" t="s">
        <v>10751</v>
      </c>
      <c r="AX802" t="s">
        <v>10751</v>
      </c>
      <c r="AY802" t="s">
        <v>10751</v>
      </c>
      <c r="AZ802" t="s">
        <v>10751</v>
      </c>
      <c r="BA802" t="s">
        <v>10751</v>
      </c>
      <c r="BB802" t="s">
        <v>10751</v>
      </c>
      <c r="BC802" t="s">
        <v>10751</v>
      </c>
      <c r="BD802" t="s">
        <v>10751</v>
      </c>
    </row>
    <row r="803" spans="1:56">
      <c r="A803" t="s">
        <v>10753</v>
      </c>
      <c r="B803">
        <v>2250</v>
      </c>
      <c r="C803">
        <v>1996</v>
      </c>
      <c r="D803" t="s">
        <v>10751</v>
      </c>
      <c r="E803" t="s">
        <v>10751</v>
      </c>
      <c r="F803" t="s">
        <v>10751</v>
      </c>
      <c r="H803" t="s">
        <v>10751</v>
      </c>
      <c r="I803" t="str">
        <f t="shared" si="19"/>
        <v/>
      </c>
      <c r="K803" t="s">
        <v>10751</v>
      </c>
      <c r="L803" t="s">
        <v>10751</v>
      </c>
      <c r="M803" t="s">
        <v>10751</v>
      </c>
      <c r="N803" t="s">
        <v>10751</v>
      </c>
      <c r="O803" t="s">
        <v>10751</v>
      </c>
      <c r="P803" t="s">
        <v>10751</v>
      </c>
      <c r="Q803" t="s">
        <v>10751</v>
      </c>
      <c r="R803" t="s">
        <v>10751</v>
      </c>
      <c r="S803" t="s">
        <v>10751</v>
      </c>
      <c r="T803" t="s">
        <v>10751</v>
      </c>
      <c r="U803" t="s">
        <v>10751</v>
      </c>
      <c r="V803" t="s">
        <v>10751</v>
      </c>
      <c r="W803" t="s">
        <v>10751</v>
      </c>
      <c r="X803" t="s">
        <v>10751</v>
      </c>
      <c r="Y803" t="s">
        <v>10751</v>
      </c>
      <c r="Z803" t="s">
        <v>10751</v>
      </c>
      <c r="AA803" t="s">
        <v>10751</v>
      </c>
      <c r="AB803" t="s">
        <v>10751</v>
      </c>
      <c r="AC803" t="s">
        <v>10751</v>
      </c>
      <c r="AD803" t="s">
        <v>10751</v>
      </c>
      <c r="AE803" t="s">
        <v>10751</v>
      </c>
      <c r="AF803" t="s">
        <v>10751</v>
      </c>
      <c r="AG803" t="s">
        <v>10751</v>
      </c>
      <c r="AH803" t="s">
        <v>10751</v>
      </c>
      <c r="AI803" t="s">
        <v>10751</v>
      </c>
      <c r="AJ803" t="s">
        <v>10751</v>
      </c>
      <c r="AK803" t="s">
        <v>10751</v>
      </c>
      <c r="AL803" t="s">
        <v>10751</v>
      </c>
      <c r="AM803" t="s">
        <v>10751</v>
      </c>
      <c r="AN803" t="s">
        <v>10751</v>
      </c>
      <c r="AO803" t="s">
        <v>10751</v>
      </c>
      <c r="AP803" t="s">
        <v>10751</v>
      </c>
      <c r="AQ803" t="s">
        <v>10751</v>
      </c>
      <c r="AR803" t="s">
        <v>10751</v>
      </c>
      <c r="AS803" t="s">
        <v>10751</v>
      </c>
      <c r="AT803" t="s">
        <v>10751</v>
      </c>
      <c r="AU803" t="s">
        <v>10751</v>
      </c>
      <c r="AV803" t="s">
        <v>10751</v>
      </c>
      <c r="AW803" t="s">
        <v>10751</v>
      </c>
      <c r="AX803" t="s">
        <v>10751</v>
      </c>
      <c r="AY803" t="s">
        <v>10751</v>
      </c>
      <c r="AZ803" t="s">
        <v>10751</v>
      </c>
      <c r="BA803" t="s">
        <v>10751</v>
      </c>
      <c r="BB803" t="s">
        <v>10751</v>
      </c>
      <c r="BC803" t="s">
        <v>10751</v>
      </c>
      <c r="BD803" t="s">
        <v>10751</v>
      </c>
    </row>
    <row r="804" spans="1:56">
      <c r="A804" t="s">
        <v>10753</v>
      </c>
      <c r="B804">
        <v>2250</v>
      </c>
      <c r="C804">
        <v>1997</v>
      </c>
      <c r="D804" t="s">
        <v>10751</v>
      </c>
      <c r="E804" t="s">
        <v>10751</v>
      </c>
      <c r="F804" t="s">
        <v>10751</v>
      </c>
      <c r="H804" t="s">
        <v>10751</v>
      </c>
      <c r="I804" t="str">
        <f t="shared" si="19"/>
        <v/>
      </c>
      <c r="K804" t="s">
        <v>10751</v>
      </c>
      <c r="L804" t="s">
        <v>10751</v>
      </c>
      <c r="M804" t="s">
        <v>10751</v>
      </c>
      <c r="N804" t="s">
        <v>10751</v>
      </c>
      <c r="O804" t="s">
        <v>10751</v>
      </c>
      <c r="P804" t="s">
        <v>10751</v>
      </c>
      <c r="Q804" t="s">
        <v>10751</v>
      </c>
      <c r="R804" t="s">
        <v>10751</v>
      </c>
      <c r="S804" t="s">
        <v>10751</v>
      </c>
      <c r="T804" t="s">
        <v>10751</v>
      </c>
      <c r="U804" t="s">
        <v>10751</v>
      </c>
      <c r="V804" t="s">
        <v>10751</v>
      </c>
      <c r="W804" t="s">
        <v>10751</v>
      </c>
      <c r="X804" t="s">
        <v>10751</v>
      </c>
      <c r="Y804" t="s">
        <v>10751</v>
      </c>
      <c r="Z804" t="s">
        <v>10751</v>
      </c>
      <c r="AA804" t="s">
        <v>10751</v>
      </c>
      <c r="AB804" t="s">
        <v>10751</v>
      </c>
      <c r="AC804" t="s">
        <v>10751</v>
      </c>
      <c r="AD804" t="s">
        <v>10751</v>
      </c>
      <c r="AE804" t="s">
        <v>10751</v>
      </c>
      <c r="AF804" t="s">
        <v>10751</v>
      </c>
      <c r="AG804" t="s">
        <v>10751</v>
      </c>
      <c r="AH804" t="s">
        <v>10751</v>
      </c>
      <c r="AI804" t="s">
        <v>10751</v>
      </c>
      <c r="AJ804" t="s">
        <v>10751</v>
      </c>
      <c r="AK804" t="s">
        <v>10751</v>
      </c>
      <c r="AL804" t="s">
        <v>10751</v>
      </c>
      <c r="AM804" t="s">
        <v>10751</v>
      </c>
      <c r="AN804" t="s">
        <v>10751</v>
      </c>
      <c r="AO804" t="s">
        <v>10751</v>
      </c>
      <c r="AP804" t="s">
        <v>10751</v>
      </c>
      <c r="AQ804" t="s">
        <v>10751</v>
      </c>
      <c r="AR804" t="s">
        <v>10751</v>
      </c>
      <c r="AS804" t="s">
        <v>10751</v>
      </c>
      <c r="AT804" t="s">
        <v>10751</v>
      </c>
      <c r="AU804" t="s">
        <v>10751</v>
      </c>
      <c r="AV804" t="s">
        <v>10751</v>
      </c>
      <c r="AW804" t="s">
        <v>10751</v>
      </c>
      <c r="AX804" t="s">
        <v>10751</v>
      </c>
      <c r="AY804" t="s">
        <v>10751</v>
      </c>
      <c r="AZ804" t="s">
        <v>10751</v>
      </c>
      <c r="BA804" t="s">
        <v>10751</v>
      </c>
      <c r="BB804" t="s">
        <v>10751</v>
      </c>
      <c r="BC804" t="s">
        <v>10751</v>
      </c>
      <c r="BD804" t="s">
        <v>10751</v>
      </c>
    </row>
    <row r="805" spans="1:56">
      <c r="A805" t="s">
        <v>10753</v>
      </c>
      <c r="B805">
        <v>2250</v>
      </c>
      <c r="C805">
        <v>1998</v>
      </c>
      <c r="D805" t="s">
        <v>10751</v>
      </c>
      <c r="E805" t="s">
        <v>10751</v>
      </c>
      <c r="F805" t="s">
        <v>10751</v>
      </c>
      <c r="H805" t="s">
        <v>10751</v>
      </c>
      <c r="I805" t="str">
        <f t="shared" si="19"/>
        <v/>
      </c>
      <c r="K805" t="s">
        <v>10751</v>
      </c>
      <c r="L805" t="s">
        <v>10751</v>
      </c>
      <c r="M805" t="s">
        <v>10751</v>
      </c>
      <c r="N805" t="s">
        <v>10751</v>
      </c>
      <c r="O805" t="s">
        <v>10751</v>
      </c>
      <c r="P805" t="s">
        <v>10751</v>
      </c>
      <c r="Q805" t="s">
        <v>10751</v>
      </c>
      <c r="R805" t="s">
        <v>10751</v>
      </c>
      <c r="S805" t="s">
        <v>10751</v>
      </c>
      <c r="T805" t="s">
        <v>10751</v>
      </c>
      <c r="U805" t="s">
        <v>10751</v>
      </c>
      <c r="V805" t="s">
        <v>10751</v>
      </c>
      <c r="W805" t="s">
        <v>10751</v>
      </c>
      <c r="X805" t="s">
        <v>10751</v>
      </c>
      <c r="Y805" t="s">
        <v>10751</v>
      </c>
      <c r="Z805" t="s">
        <v>10751</v>
      </c>
      <c r="AA805" t="s">
        <v>10751</v>
      </c>
      <c r="AB805" t="s">
        <v>10751</v>
      </c>
      <c r="AC805" t="s">
        <v>10751</v>
      </c>
      <c r="AD805" t="s">
        <v>10751</v>
      </c>
      <c r="AE805" t="s">
        <v>10751</v>
      </c>
      <c r="AF805" t="s">
        <v>10751</v>
      </c>
      <c r="AG805" t="s">
        <v>10751</v>
      </c>
      <c r="AH805" t="s">
        <v>10751</v>
      </c>
      <c r="AI805" t="s">
        <v>10751</v>
      </c>
      <c r="AJ805" t="s">
        <v>10751</v>
      </c>
      <c r="AK805" t="s">
        <v>10751</v>
      </c>
      <c r="AL805" t="s">
        <v>10751</v>
      </c>
      <c r="AM805" t="s">
        <v>10751</v>
      </c>
      <c r="AN805" t="s">
        <v>10751</v>
      </c>
      <c r="AO805" t="s">
        <v>10751</v>
      </c>
      <c r="AP805" t="s">
        <v>10751</v>
      </c>
      <c r="AQ805" t="s">
        <v>10751</v>
      </c>
      <c r="AR805" t="s">
        <v>10751</v>
      </c>
      <c r="AS805" t="s">
        <v>10751</v>
      </c>
      <c r="AT805" t="s">
        <v>10751</v>
      </c>
      <c r="AU805" t="s">
        <v>10751</v>
      </c>
      <c r="AV805" t="s">
        <v>10751</v>
      </c>
      <c r="AW805" t="s">
        <v>10751</v>
      </c>
      <c r="AX805" t="s">
        <v>10751</v>
      </c>
      <c r="AY805" t="s">
        <v>10751</v>
      </c>
      <c r="AZ805" t="s">
        <v>10751</v>
      </c>
      <c r="BA805" t="s">
        <v>10751</v>
      </c>
      <c r="BB805" t="s">
        <v>10751</v>
      </c>
      <c r="BC805" t="s">
        <v>10751</v>
      </c>
      <c r="BD805" t="s">
        <v>10751</v>
      </c>
    </row>
    <row r="806" spans="1:56">
      <c r="A806" t="s">
        <v>10753</v>
      </c>
      <c r="B806">
        <v>2250</v>
      </c>
      <c r="C806">
        <v>1999</v>
      </c>
      <c r="D806" t="s">
        <v>10751</v>
      </c>
      <c r="E806" t="s">
        <v>10751</v>
      </c>
      <c r="F806" t="s">
        <v>10751</v>
      </c>
      <c r="H806" t="s">
        <v>10751</v>
      </c>
      <c r="I806" t="str">
        <f t="shared" si="19"/>
        <v/>
      </c>
      <c r="K806" t="s">
        <v>10751</v>
      </c>
      <c r="L806" t="s">
        <v>10751</v>
      </c>
      <c r="M806" t="s">
        <v>10751</v>
      </c>
      <c r="N806" t="s">
        <v>10751</v>
      </c>
      <c r="O806" t="s">
        <v>10751</v>
      </c>
      <c r="P806" t="s">
        <v>10751</v>
      </c>
      <c r="Q806" t="s">
        <v>10751</v>
      </c>
      <c r="R806" t="s">
        <v>10751</v>
      </c>
      <c r="S806" t="s">
        <v>10751</v>
      </c>
      <c r="T806" t="s">
        <v>10751</v>
      </c>
      <c r="U806" t="s">
        <v>10751</v>
      </c>
      <c r="V806" t="s">
        <v>10751</v>
      </c>
      <c r="W806" t="s">
        <v>10751</v>
      </c>
      <c r="X806" t="s">
        <v>10751</v>
      </c>
      <c r="Y806" t="s">
        <v>10751</v>
      </c>
      <c r="Z806" t="s">
        <v>10751</v>
      </c>
      <c r="AA806" t="s">
        <v>10751</v>
      </c>
      <c r="AB806" t="s">
        <v>10751</v>
      </c>
      <c r="AC806" t="s">
        <v>10751</v>
      </c>
      <c r="AD806" t="s">
        <v>10751</v>
      </c>
      <c r="AE806" t="s">
        <v>10751</v>
      </c>
      <c r="AF806" t="s">
        <v>10751</v>
      </c>
      <c r="AG806" t="s">
        <v>10751</v>
      </c>
      <c r="AH806" t="s">
        <v>10751</v>
      </c>
      <c r="AI806" t="s">
        <v>10751</v>
      </c>
      <c r="AJ806" t="s">
        <v>10751</v>
      </c>
      <c r="AK806" t="s">
        <v>10751</v>
      </c>
      <c r="AL806" t="s">
        <v>10751</v>
      </c>
      <c r="AM806" t="s">
        <v>10751</v>
      </c>
      <c r="AN806" t="s">
        <v>10751</v>
      </c>
      <c r="AO806" t="s">
        <v>10751</v>
      </c>
      <c r="AP806" t="s">
        <v>10751</v>
      </c>
      <c r="AQ806" t="s">
        <v>10751</v>
      </c>
      <c r="AR806" t="s">
        <v>10751</v>
      </c>
      <c r="AS806" t="s">
        <v>10751</v>
      </c>
      <c r="AT806" t="s">
        <v>10751</v>
      </c>
      <c r="AU806" t="s">
        <v>10751</v>
      </c>
      <c r="AV806" t="s">
        <v>10751</v>
      </c>
      <c r="AW806" t="s">
        <v>10751</v>
      </c>
      <c r="AX806" t="s">
        <v>10751</v>
      </c>
      <c r="AY806" t="s">
        <v>10751</v>
      </c>
      <c r="AZ806" t="s">
        <v>10751</v>
      </c>
      <c r="BA806" t="s">
        <v>10751</v>
      </c>
      <c r="BB806" t="s">
        <v>10751</v>
      </c>
      <c r="BC806" t="s">
        <v>10751</v>
      </c>
      <c r="BD806" t="s">
        <v>10751</v>
      </c>
    </row>
    <row r="807" spans="1:56">
      <c r="A807" t="s">
        <v>10753</v>
      </c>
      <c r="B807">
        <v>2250</v>
      </c>
      <c r="C807">
        <v>2000</v>
      </c>
      <c r="D807" t="s">
        <v>10751</v>
      </c>
      <c r="E807" t="s">
        <v>10751</v>
      </c>
      <c r="F807" t="s">
        <v>10751</v>
      </c>
      <c r="H807" t="s">
        <v>10751</v>
      </c>
      <c r="I807" t="str">
        <f t="shared" si="19"/>
        <v/>
      </c>
      <c r="K807" t="s">
        <v>10751</v>
      </c>
      <c r="L807" t="s">
        <v>10751</v>
      </c>
      <c r="M807" t="s">
        <v>10751</v>
      </c>
      <c r="N807" t="s">
        <v>10751</v>
      </c>
      <c r="O807" t="s">
        <v>10751</v>
      </c>
      <c r="P807" t="s">
        <v>10751</v>
      </c>
      <c r="Q807" t="s">
        <v>10751</v>
      </c>
      <c r="R807" t="s">
        <v>10751</v>
      </c>
      <c r="S807" t="s">
        <v>10751</v>
      </c>
      <c r="T807" t="s">
        <v>10751</v>
      </c>
      <c r="U807" t="s">
        <v>10751</v>
      </c>
      <c r="V807" t="s">
        <v>10751</v>
      </c>
      <c r="W807" t="s">
        <v>10751</v>
      </c>
      <c r="X807" t="s">
        <v>10751</v>
      </c>
      <c r="Y807" t="s">
        <v>10751</v>
      </c>
      <c r="Z807" t="s">
        <v>10751</v>
      </c>
      <c r="AA807" t="s">
        <v>10751</v>
      </c>
      <c r="AB807" t="s">
        <v>10751</v>
      </c>
      <c r="AC807" t="s">
        <v>10751</v>
      </c>
      <c r="AD807" t="s">
        <v>10751</v>
      </c>
      <c r="AE807" t="s">
        <v>10751</v>
      </c>
      <c r="AF807" t="s">
        <v>10751</v>
      </c>
      <c r="AG807" t="s">
        <v>10751</v>
      </c>
      <c r="AH807" t="s">
        <v>10751</v>
      </c>
      <c r="AI807" t="s">
        <v>10751</v>
      </c>
      <c r="AJ807" t="s">
        <v>10751</v>
      </c>
      <c r="AK807" t="s">
        <v>10751</v>
      </c>
      <c r="AL807" t="s">
        <v>10751</v>
      </c>
      <c r="AM807" t="s">
        <v>10751</v>
      </c>
      <c r="AN807" t="s">
        <v>10751</v>
      </c>
      <c r="AO807" t="s">
        <v>10751</v>
      </c>
      <c r="AP807" t="s">
        <v>10751</v>
      </c>
      <c r="AQ807" t="s">
        <v>10751</v>
      </c>
      <c r="AR807" t="s">
        <v>10751</v>
      </c>
      <c r="AS807" t="s">
        <v>10751</v>
      </c>
      <c r="AT807" t="s">
        <v>10751</v>
      </c>
      <c r="AU807" t="s">
        <v>10751</v>
      </c>
      <c r="AV807" t="s">
        <v>10751</v>
      </c>
      <c r="AW807" t="s">
        <v>10751</v>
      </c>
      <c r="AX807" t="s">
        <v>10751</v>
      </c>
      <c r="AY807" t="s">
        <v>10751</v>
      </c>
      <c r="AZ807" t="s">
        <v>10751</v>
      </c>
      <c r="BA807" t="s">
        <v>10751</v>
      </c>
      <c r="BB807" t="s">
        <v>10751</v>
      </c>
      <c r="BC807" t="s">
        <v>10751</v>
      </c>
      <c r="BD807" t="s">
        <v>10751</v>
      </c>
    </row>
    <row r="808" spans="1:56">
      <c r="A808" t="s">
        <v>10753</v>
      </c>
      <c r="B808">
        <v>2250</v>
      </c>
      <c r="C808">
        <v>2001</v>
      </c>
      <c r="D808" t="s">
        <v>10751</v>
      </c>
      <c r="E808" t="s">
        <v>10751</v>
      </c>
      <c r="F808" t="s">
        <v>10751</v>
      </c>
      <c r="H808" t="s">
        <v>10751</v>
      </c>
      <c r="I808" t="str">
        <f t="shared" si="19"/>
        <v/>
      </c>
      <c r="K808" t="s">
        <v>10751</v>
      </c>
      <c r="L808" t="s">
        <v>10751</v>
      </c>
      <c r="M808" t="s">
        <v>10751</v>
      </c>
      <c r="N808" t="s">
        <v>10751</v>
      </c>
      <c r="O808" t="s">
        <v>10751</v>
      </c>
      <c r="P808" t="s">
        <v>10751</v>
      </c>
      <c r="Q808" t="s">
        <v>10751</v>
      </c>
      <c r="R808" t="s">
        <v>10751</v>
      </c>
      <c r="S808" t="s">
        <v>10751</v>
      </c>
      <c r="T808" t="s">
        <v>10751</v>
      </c>
      <c r="U808" t="s">
        <v>10751</v>
      </c>
      <c r="V808" t="s">
        <v>10751</v>
      </c>
      <c r="W808" t="s">
        <v>10751</v>
      </c>
      <c r="X808" t="s">
        <v>10751</v>
      </c>
      <c r="Y808" t="s">
        <v>10751</v>
      </c>
      <c r="Z808" t="s">
        <v>10751</v>
      </c>
      <c r="AA808" t="s">
        <v>10751</v>
      </c>
      <c r="AB808" t="s">
        <v>10751</v>
      </c>
      <c r="AC808" t="s">
        <v>10751</v>
      </c>
      <c r="AD808" t="s">
        <v>10751</v>
      </c>
      <c r="AE808" t="s">
        <v>10751</v>
      </c>
      <c r="AF808" t="s">
        <v>10751</v>
      </c>
      <c r="AG808" t="s">
        <v>10751</v>
      </c>
      <c r="AH808" t="s">
        <v>10751</v>
      </c>
      <c r="AI808" t="s">
        <v>10751</v>
      </c>
      <c r="AJ808" t="s">
        <v>10751</v>
      </c>
      <c r="AK808" t="s">
        <v>10751</v>
      </c>
      <c r="AL808" t="s">
        <v>10751</v>
      </c>
      <c r="AM808" t="s">
        <v>10751</v>
      </c>
      <c r="AN808" t="s">
        <v>10751</v>
      </c>
      <c r="AO808" t="s">
        <v>10751</v>
      </c>
      <c r="AP808" t="s">
        <v>10751</v>
      </c>
      <c r="AQ808" t="s">
        <v>10751</v>
      </c>
      <c r="AR808" t="s">
        <v>10751</v>
      </c>
      <c r="AS808" t="s">
        <v>10751</v>
      </c>
      <c r="AT808" t="s">
        <v>10751</v>
      </c>
      <c r="AU808" t="s">
        <v>10751</v>
      </c>
      <c r="AV808" t="s">
        <v>10751</v>
      </c>
      <c r="AW808" t="s">
        <v>10751</v>
      </c>
      <c r="AX808" t="s">
        <v>10751</v>
      </c>
      <c r="AY808" t="s">
        <v>10751</v>
      </c>
      <c r="AZ808" t="s">
        <v>10751</v>
      </c>
      <c r="BA808" t="s">
        <v>10751</v>
      </c>
      <c r="BB808" t="s">
        <v>10751</v>
      </c>
      <c r="BC808" t="s">
        <v>10751</v>
      </c>
      <c r="BD808" t="s">
        <v>10751</v>
      </c>
    </row>
    <row r="809" spans="1:56">
      <c r="A809" t="s">
        <v>10753</v>
      </c>
      <c r="B809">
        <v>2250</v>
      </c>
      <c r="C809">
        <v>2002</v>
      </c>
      <c r="D809" t="s">
        <v>10751</v>
      </c>
      <c r="E809" t="s">
        <v>10751</v>
      </c>
      <c r="F809" t="s">
        <v>10751</v>
      </c>
      <c r="H809" t="s">
        <v>10751</v>
      </c>
      <c r="I809" t="str">
        <f t="shared" si="19"/>
        <v/>
      </c>
      <c r="K809" t="s">
        <v>10751</v>
      </c>
      <c r="L809" t="s">
        <v>10751</v>
      </c>
      <c r="M809" t="s">
        <v>10751</v>
      </c>
      <c r="N809" t="s">
        <v>10751</v>
      </c>
      <c r="O809" t="s">
        <v>10751</v>
      </c>
      <c r="P809" t="s">
        <v>10751</v>
      </c>
      <c r="Q809" t="s">
        <v>10751</v>
      </c>
      <c r="R809" t="s">
        <v>10751</v>
      </c>
      <c r="S809" t="s">
        <v>10751</v>
      </c>
      <c r="T809" t="s">
        <v>10751</v>
      </c>
      <c r="U809" t="s">
        <v>10751</v>
      </c>
      <c r="V809" t="s">
        <v>10751</v>
      </c>
      <c r="W809" t="s">
        <v>10751</v>
      </c>
      <c r="X809" t="s">
        <v>10751</v>
      </c>
      <c r="Y809" t="s">
        <v>10751</v>
      </c>
      <c r="Z809" t="s">
        <v>10751</v>
      </c>
      <c r="AA809" t="s">
        <v>10751</v>
      </c>
      <c r="AB809" t="s">
        <v>10751</v>
      </c>
      <c r="AC809" t="s">
        <v>10751</v>
      </c>
      <c r="AD809" t="s">
        <v>10751</v>
      </c>
      <c r="AE809" t="s">
        <v>10751</v>
      </c>
      <c r="AF809" t="s">
        <v>10751</v>
      </c>
      <c r="AG809" t="s">
        <v>10751</v>
      </c>
      <c r="AH809" t="s">
        <v>10751</v>
      </c>
      <c r="AI809" t="s">
        <v>10751</v>
      </c>
      <c r="AJ809" t="s">
        <v>10751</v>
      </c>
      <c r="AK809" t="s">
        <v>10751</v>
      </c>
      <c r="AL809" t="s">
        <v>10751</v>
      </c>
      <c r="AM809" t="s">
        <v>10751</v>
      </c>
      <c r="AN809" t="s">
        <v>10751</v>
      </c>
      <c r="AO809" t="s">
        <v>10751</v>
      </c>
      <c r="AP809" t="s">
        <v>10751</v>
      </c>
      <c r="AQ809" t="s">
        <v>10751</v>
      </c>
      <c r="AR809" t="s">
        <v>10751</v>
      </c>
      <c r="AS809" t="s">
        <v>10751</v>
      </c>
      <c r="AT809" t="s">
        <v>10751</v>
      </c>
      <c r="AU809" t="s">
        <v>10751</v>
      </c>
      <c r="AV809" t="s">
        <v>10751</v>
      </c>
      <c r="AW809" t="s">
        <v>10751</v>
      </c>
      <c r="AX809" t="s">
        <v>10751</v>
      </c>
      <c r="AY809" t="s">
        <v>10751</v>
      </c>
      <c r="AZ809" t="s">
        <v>10751</v>
      </c>
      <c r="BA809" t="s">
        <v>10751</v>
      </c>
      <c r="BB809" t="s">
        <v>10751</v>
      </c>
      <c r="BC809" t="s">
        <v>10751</v>
      </c>
      <c r="BD809" t="s">
        <v>10751</v>
      </c>
    </row>
    <row r="810" spans="1:56">
      <c r="A810" t="s">
        <v>10753</v>
      </c>
      <c r="B810">
        <v>2250</v>
      </c>
      <c r="C810">
        <v>2003</v>
      </c>
      <c r="D810" t="s">
        <v>10751</v>
      </c>
      <c r="E810" t="s">
        <v>10751</v>
      </c>
      <c r="F810" t="s">
        <v>10751</v>
      </c>
      <c r="H810" t="s">
        <v>10751</v>
      </c>
      <c r="I810" t="str">
        <f t="shared" si="19"/>
        <v/>
      </c>
      <c r="K810" t="s">
        <v>10751</v>
      </c>
      <c r="L810" t="s">
        <v>10751</v>
      </c>
      <c r="M810" t="s">
        <v>10751</v>
      </c>
      <c r="N810" t="s">
        <v>10751</v>
      </c>
      <c r="O810" t="s">
        <v>10751</v>
      </c>
      <c r="P810" t="s">
        <v>10751</v>
      </c>
      <c r="Q810" t="s">
        <v>10751</v>
      </c>
      <c r="R810" t="s">
        <v>10751</v>
      </c>
      <c r="S810" t="s">
        <v>10751</v>
      </c>
      <c r="T810" t="s">
        <v>10751</v>
      </c>
      <c r="U810" t="s">
        <v>10751</v>
      </c>
      <c r="V810" t="s">
        <v>10751</v>
      </c>
      <c r="W810" t="s">
        <v>10751</v>
      </c>
      <c r="X810" t="s">
        <v>10751</v>
      </c>
      <c r="Y810" t="s">
        <v>10751</v>
      </c>
      <c r="Z810" t="s">
        <v>10751</v>
      </c>
      <c r="AA810" t="s">
        <v>10751</v>
      </c>
      <c r="AB810" t="s">
        <v>10751</v>
      </c>
      <c r="AC810" t="s">
        <v>10751</v>
      </c>
      <c r="AD810" t="s">
        <v>10751</v>
      </c>
      <c r="AE810" t="s">
        <v>10751</v>
      </c>
      <c r="AF810" t="s">
        <v>10751</v>
      </c>
      <c r="AG810" t="s">
        <v>10751</v>
      </c>
      <c r="AH810" t="s">
        <v>10751</v>
      </c>
      <c r="AI810" t="s">
        <v>10751</v>
      </c>
      <c r="AJ810" t="s">
        <v>10751</v>
      </c>
      <c r="AK810" t="s">
        <v>10751</v>
      </c>
      <c r="AL810" t="s">
        <v>10751</v>
      </c>
      <c r="AM810" t="s">
        <v>10751</v>
      </c>
      <c r="AN810" t="s">
        <v>10751</v>
      </c>
      <c r="AO810" t="s">
        <v>10751</v>
      </c>
      <c r="AP810" t="s">
        <v>10751</v>
      </c>
      <c r="AQ810" t="s">
        <v>10751</v>
      </c>
      <c r="AR810" t="s">
        <v>10751</v>
      </c>
      <c r="AS810" t="s">
        <v>10751</v>
      </c>
      <c r="AT810" t="s">
        <v>10751</v>
      </c>
      <c r="AU810" t="s">
        <v>10751</v>
      </c>
      <c r="AV810" t="s">
        <v>10751</v>
      </c>
      <c r="AW810" t="s">
        <v>10751</v>
      </c>
      <c r="AX810" t="s">
        <v>10751</v>
      </c>
      <c r="AY810" t="s">
        <v>10751</v>
      </c>
      <c r="AZ810" t="s">
        <v>10751</v>
      </c>
      <c r="BA810" t="s">
        <v>10751</v>
      </c>
      <c r="BB810" t="s">
        <v>10751</v>
      </c>
      <c r="BC810" t="s">
        <v>10751</v>
      </c>
      <c r="BD810" t="s">
        <v>10751</v>
      </c>
    </row>
    <row r="811" spans="1:56">
      <c r="A811" t="s">
        <v>10753</v>
      </c>
      <c r="B811">
        <v>2250</v>
      </c>
      <c r="C811">
        <v>2004</v>
      </c>
      <c r="D811" t="s">
        <v>10751</v>
      </c>
      <c r="E811" t="s">
        <v>10751</v>
      </c>
      <c r="F811" t="s">
        <v>10751</v>
      </c>
      <c r="H811" t="s">
        <v>10751</v>
      </c>
      <c r="I811" t="str">
        <f t="shared" si="19"/>
        <v/>
      </c>
      <c r="K811" t="s">
        <v>10751</v>
      </c>
      <c r="L811" t="s">
        <v>10751</v>
      </c>
      <c r="M811" t="s">
        <v>10751</v>
      </c>
      <c r="N811" t="s">
        <v>10751</v>
      </c>
      <c r="O811" t="s">
        <v>10751</v>
      </c>
      <c r="P811" t="s">
        <v>10751</v>
      </c>
      <c r="Q811" t="s">
        <v>10751</v>
      </c>
      <c r="R811" t="s">
        <v>10751</v>
      </c>
      <c r="S811" t="s">
        <v>10751</v>
      </c>
      <c r="T811" t="s">
        <v>10751</v>
      </c>
      <c r="U811" t="s">
        <v>10751</v>
      </c>
      <c r="V811" t="s">
        <v>10751</v>
      </c>
      <c r="W811" t="s">
        <v>10751</v>
      </c>
      <c r="X811" t="s">
        <v>10751</v>
      </c>
      <c r="Y811" t="s">
        <v>10751</v>
      </c>
      <c r="Z811" t="s">
        <v>10751</v>
      </c>
      <c r="AA811" t="s">
        <v>10751</v>
      </c>
      <c r="AB811" t="s">
        <v>10751</v>
      </c>
      <c r="AC811" t="s">
        <v>10751</v>
      </c>
      <c r="AD811" t="s">
        <v>10751</v>
      </c>
      <c r="AE811" t="s">
        <v>10751</v>
      </c>
      <c r="AF811" t="s">
        <v>10751</v>
      </c>
      <c r="AG811" t="s">
        <v>10751</v>
      </c>
      <c r="AH811" t="s">
        <v>10751</v>
      </c>
      <c r="AI811" t="s">
        <v>10751</v>
      </c>
      <c r="AJ811" t="s">
        <v>10751</v>
      </c>
      <c r="AK811" t="s">
        <v>10751</v>
      </c>
      <c r="AL811" t="s">
        <v>10751</v>
      </c>
      <c r="AM811" t="s">
        <v>10751</v>
      </c>
      <c r="AN811" t="s">
        <v>10751</v>
      </c>
      <c r="AO811" t="s">
        <v>10751</v>
      </c>
      <c r="AP811" t="s">
        <v>10751</v>
      </c>
      <c r="AQ811" t="s">
        <v>10751</v>
      </c>
      <c r="AR811" t="s">
        <v>10751</v>
      </c>
      <c r="AS811" t="s">
        <v>10751</v>
      </c>
      <c r="AT811" t="s">
        <v>10751</v>
      </c>
      <c r="AU811" t="s">
        <v>10751</v>
      </c>
      <c r="AV811" t="s">
        <v>10751</v>
      </c>
      <c r="AW811" t="s">
        <v>10751</v>
      </c>
      <c r="AX811" t="s">
        <v>10751</v>
      </c>
      <c r="AY811" t="s">
        <v>10751</v>
      </c>
      <c r="AZ811" t="s">
        <v>10751</v>
      </c>
      <c r="BA811" t="s">
        <v>10751</v>
      </c>
      <c r="BB811" t="s">
        <v>10751</v>
      </c>
      <c r="BC811" t="s">
        <v>10751</v>
      </c>
      <c r="BD811" t="s">
        <v>10751</v>
      </c>
    </row>
    <row r="812" spans="1:56">
      <c r="A812" t="s">
        <v>10753</v>
      </c>
      <c r="B812">
        <v>2250</v>
      </c>
      <c r="C812">
        <v>2005</v>
      </c>
      <c r="D812" t="s">
        <v>10751</v>
      </c>
      <c r="E812" t="s">
        <v>10751</v>
      </c>
      <c r="F812" t="s">
        <v>10751</v>
      </c>
      <c r="H812" t="s">
        <v>10751</v>
      </c>
      <c r="I812" t="str">
        <f t="shared" si="19"/>
        <v/>
      </c>
      <c r="K812" t="s">
        <v>10751</v>
      </c>
      <c r="L812" t="s">
        <v>10751</v>
      </c>
      <c r="M812" t="s">
        <v>10751</v>
      </c>
      <c r="N812" t="s">
        <v>10751</v>
      </c>
      <c r="O812" t="s">
        <v>10751</v>
      </c>
      <c r="P812" t="s">
        <v>10751</v>
      </c>
      <c r="Q812" t="s">
        <v>10751</v>
      </c>
      <c r="R812" t="s">
        <v>10751</v>
      </c>
      <c r="S812" t="s">
        <v>10751</v>
      </c>
      <c r="T812" t="s">
        <v>10751</v>
      </c>
      <c r="U812" t="s">
        <v>10751</v>
      </c>
      <c r="V812" t="s">
        <v>10751</v>
      </c>
      <c r="W812" t="s">
        <v>10751</v>
      </c>
      <c r="X812" t="s">
        <v>10751</v>
      </c>
      <c r="Y812" t="s">
        <v>10751</v>
      </c>
      <c r="Z812" t="s">
        <v>10751</v>
      </c>
      <c r="AA812" t="s">
        <v>10751</v>
      </c>
      <c r="AB812" t="s">
        <v>10751</v>
      </c>
      <c r="AC812" t="s">
        <v>10751</v>
      </c>
      <c r="AD812" t="s">
        <v>10751</v>
      </c>
      <c r="AE812" t="s">
        <v>10751</v>
      </c>
      <c r="AF812" t="s">
        <v>10751</v>
      </c>
      <c r="AG812" t="s">
        <v>10751</v>
      </c>
      <c r="AH812" t="s">
        <v>10751</v>
      </c>
      <c r="AI812" t="s">
        <v>10751</v>
      </c>
      <c r="AJ812" t="s">
        <v>10751</v>
      </c>
      <c r="AK812" t="s">
        <v>10751</v>
      </c>
      <c r="AL812" t="s">
        <v>10751</v>
      </c>
      <c r="AM812" t="s">
        <v>10751</v>
      </c>
      <c r="AN812" t="s">
        <v>10751</v>
      </c>
      <c r="AO812" t="s">
        <v>10751</v>
      </c>
      <c r="AP812" t="s">
        <v>10751</v>
      </c>
      <c r="AQ812" t="s">
        <v>10751</v>
      </c>
      <c r="AR812" t="s">
        <v>10751</v>
      </c>
      <c r="AS812" t="s">
        <v>10751</v>
      </c>
      <c r="AT812" t="s">
        <v>10751</v>
      </c>
      <c r="AU812" t="s">
        <v>10751</v>
      </c>
      <c r="AV812" t="s">
        <v>10751</v>
      </c>
      <c r="AW812" t="s">
        <v>10751</v>
      </c>
      <c r="AX812" t="s">
        <v>10751</v>
      </c>
      <c r="AY812" t="s">
        <v>10751</v>
      </c>
      <c r="AZ812" t="s">
        <v>10751</v>
      </c>
      <c r="BA812" t="s">
        <v>10751</v>
      </c>
      <c r="BB812" t="s">
        <v>10751</v>
      </c>
      <c r="BC812" t="s">
        <v>10751</v>
      </c>
      <c r="BD812" t="s">
        <v>10751</v>
      </c>
    </row>
    <row r="813" spans="1:56">
      <c r="A813" t="s">
        <v>10753</v>
      </c>
      <c r="B813">
        <v>2250</v>
      </c>
      <c r="C813">
        <v>2006</v>
      </c>
      <c r="D813" t="s">
        <v>10751</v>
      </c>
      <c r="E813" t="s">
        <v>10751</v>
      </c>
      <c r="F813" t="s">
        <v>10751</v>
      </c>
      <c r="H813" t="s">
        <v>10751</v>
      </c>
      <c r="I813" t="str">
        <f t="shared" si="19"/>
        <v/>
      </c>
      <c r="K813" t="s">
        <v>10751</v>
      </c>
      <c r="L813" t="s">
        <v>10751</v>
      </c>
      <c r="M813" t="s">
        <v>10751</v>
      </c>
      <c r="N813" t="s">
        <v>10751</v>
      </c>
      <c r="O813" t="s">
        <v>10751</v>
      </c>
      <c r="P813" t="s">
        <v>10751</v>
      </c>
      <c r="Q813" t="s">
        <v>10751</v>
      </c>
      <c r="R813" t="s">
        <v>10751</v>
      </c>
      <c r="S813" t="s">
        <v>10751</v>
      </c>
      <c r="T813" t="s">
        <v>10751</v>
      </c>
      <c r="U813" t="s">
        <v>10751</v>
      </c>
      <c r="V813" t="s">
        <v>10751</v>
      </c>
      <c r="W813" t="s">
        <v>10751</v>
      </c>
      <c r="X813" t="s">
        <v>10751</v>
      </c>
      <c r="Y813" t="s">
        <v>10751</v>
      </c>
      <c r="Z813" t="s">
        <v>10751</v>
      </c>
      <c r="AA813" t="s">
        <v>10751</v>
      </c>
      <c r="AB813" t="s">
        <v>10751</v>
      </c>
      <c r="AC813" t="s">
        <v>10751</v>
      </c>
      <c r="AD813" t="s">
        <v>10751</v>
      </c>
      <c r="AE813" t="s">
        <v>10751</v>
      </c>
      <c r="AF813" t="s">
        <v>10751</v>
      </c>
      <c r="AG813" t="s">
        <v>10751</v>
      </c>
      <c r="AH813" t="s">
        <v>10751</v>
      </c>
      <c r="AI813" t="s">
        <v>10751</v>
      </c>
      <c r="AJ813" t="s">
        <v>10751</v>
      </c>
      <c r="AK813" t="s">
        <v>10751</v>
      </c>
      <c r="AL813" t="s">
        <v>10751</v>
      </c>
      <c r="AM813" t="s">
        <v>10751</v>
      </c>
      <c r="AN813" t="s">
        <v>10751</v>
      </c>
      <c r="AO813" t="s">
        <v>10751</v>
      </c>
      <c r="AP813" t="s">
        <v>10751</v>
      </c>
      <c r="AQ813" t="s">
        <v>10751</v>
      </c>
      <c r="AR813" t="s">
        <v>10751</v>
      </c>
      <c r="AS813" t="s">
        <v>10751</v>
      </c>
      <c r="AT813" t="s">
        <v>10751</v>
      </c>
      <c r="AU813" t="s">
        <v>10751</v>
      </c>
      <c r="AV813" t="s">
        <v>10751</v>
      </c>
      <c r="AW813" t="s">
        <v>10751</v>
      </c>
      <c r="AX813" t="s">
        <v>10751</v>
      </c>
      <c r="AY813" t="s">
        <v>10751</v>
      </c>
      <c r="AZ813" t="s">
        <v>10751</v>
      </c>
      <c r="BA813" t="s">
        <v>10751</v>
      </c>
      <c r="BB813" t="s">
        <v>10751</v>
      </c>
      <c r="BC813" t="s">
        <v>10751</v>
      </c>
      <c r="BD813" t="s">
        <v>10751</v>
      </c>
    </row>
    <row r="814" spans="1:56">
      <c r="A814" t="s">
        <v>10753</v>
      </c>
      <c r="B814">
        <v>2250</v>
      </c>
      <c r="C814">
        <v>2007</v>
      </c>
      <c r="D814" t="s">
        <v>10751</v>
      </c>
      <c r="E814" t="s">
        <v>10751</v>
      </c>
      <c r="F814" t="s">
        <v>10751</v>
      </c>
      <c r="H814" t="s">
        <v>10751</v>
      </c>
      <c r="I814" t="str">
        <f t="shared" si="19"/>
        <v/>
      </c>
      <c r="K814" t="s">
        <v>10751</v>
      </c>
      <c r="L814" t="s">
        <v>10751</v>
      </c>
      <c r="M814" t="s">
        <v>10751</v>
      </c>
      <c r="N814" t="s">
        <v>10751</v>
      </c>
      <c r="O814" t="s">
        <v>10751</v>
      </c>
      <c r="P814" t="s">
        <v>10751</v>
      </c>
      <c r="Q814" t="s">
        <v>10751</v>
      </c>
      <c r="R814" t="s">
        <v>10751</v>
      </c>
      <c r="S814" t="s">
        <v>10751</v>
      </c>
      <c r="T814" t="s">
        <v>10751</v>
      </c>
      <c r="U814" t="s">
        <v>10751</v>
      </c>
      <c r="V814" t="s">
        <v>10751</v>
      </c>
      <c r="W814" t="s">
        <v>10751</v>
      </c>
      <c r="X814" t="s">
        <v>10751</v>
      </c>
      <c r="Y814" t="s">
        <v>10751</v>
      </c>
      <c r="Z814" t="s">
        <v>10751</v>
      </c>
      <c r="AA814" t="s">
        <v>10751</v>
      </c>
      <c r="AB814" t="s">
        <v>10751</v>
      </c>
      <c r="AC814" t="s">
        <v>10751</v>
      </c>
      <c r="AD814" t="s">
        <v>10751</v>
      </c>
      <c r="AE814" t="s">
        <v>10751</v>
      </c>
      <c r="AF814" t="s">
        <v>10751</v>
      </c>
      <c r="AG814" t="s">
        <v>10751</v>
      </c>
      <c r="AH814" t="s">
        <v>10751</v>
      </c>
      <c r="AI814" t="s">
        <v>10751</v>
      </c>
      <c r="AJ814" t="s">
        <v>10751</v>
      </c>
      <c r="AK814" t="s">
        <v>10751</v>
      </c>
      <c r="AL814" t="s">
        <v>10751</v>
      </c>
      <c r="AM814" t="s">
        <v>10751</v>
      </c>
      <c r="AN814" t="s">
        <v>10751</v>
      </c>
      <c r="AO814" t="s">
        <v>10751</v>
      </c>
      <c r="AP814" t="s">
        <v>10751</v>
      </c>
      <c r="AQ814" t="s">
        <v>10751</v>
      </c>
      <c r="AR814" t="s">
        <v>10751</v>
      </c>
      <c r="AS814" t="s">
        <v>10751</v>
      </c>
      <c r="AT814" t="s">
        <v>10751</v>
      </c>
      <c r="AU814" t="s">
        <v>10751</v>
      </c>
      <c r="AV814" t="s">
        <v>10751</v>
      </c>
      <c r="AW814" t="s">
        <v>10751</v>
      </c>
      <c r="AX814" t="s">
        <v>10751</v>
      </c>
      <c r="AY814" t="s">
        <v>10751</v>
      </c>
      <c r="AZ814" t="s">
        <v>10751</v>
      </c>
      <c r="BA814" t="s">
        <v>10751</v>
      </c>
      <c r="BB814" t="s">
        <v>10751</v>
      </c>
      <c r="BC814" t="s">
        <v>10751</v>
      </c>
      <c r="BD814" t="s">
        <v>10751</v>
      </c>
    </row>
    <row r="815" spans="1:56">
      <c r="A815" t="s">
        <v>10753</v>
      </c>
      <c r="B815">
        <v>2250</v>
      </c>
      <c r="C815">
        <v>2008</v>
      </c>
      <c r="D815" t="s">
        <v>10751</v>
      </c>
      <c r="E815" t="s">
        <v>10751</v>
      </c>
      <c r="F815" t="s">
        <v>10751</v>
      </c>
      <c r="H815" t="s">
        <v>10751</v>
      </c>
      <c r="I815" t="str">
        <f t="shared" si="19"/>
        <v/>
      </c>
      <c r="K815" t="s">
        <v>10751</v>
      </c>
      <c r="L815" t="s">
        <v>10751</v>
      </c>
      <c r="M815" t="s">
        <v>10751</v>
      </c>
      <c r="N815" t="s">
        <v>10751</v>
      </c>
      <c r="O815" t="s">
        <v>10751</v>
      </c>
      <c r="P815" t="s">
        <v>10751</v>
      </c>
      <c r="Q815" t="s">
        <v>10751</v>
      </c>
      <c r="R815" t="s">
        <v>10751</v>
      </c>
      <c r="S815" t="s">
        <v>10751</v>
      </c>
      <c r="T815" t="s">
        <v>10751</v>
      </c>
      <c r="U815" t="s">
        <v>10751</v>
      </c>
      <c r="V815" t="s">
        <v>10751</v>
      </c>
      <c r="W815" t="s">
        <v>10751</v>
      </c>
      <c r="X815" t="s">
        <v>10751</v>
      </c>
      <c r="Y815" t="s">
        <v>10751</v>
      </c>
      <c r="Z815" t="s">
        <v>10751</v>
      </c>
      <c r="AA815" t="s">
        <v>10751</v>
      </c>
      <c r="AB815" t="s">
        <v>10751</v>
      </c>
      <c r="AC815" t="s">
        <v>10751</v>
      </c>
      <c r="AD815" t="s">
        <v>10751</v>
      </c>
      <c r="AE815" t="s">
        <v>10751</v>
      </c>
      <c r="AF815" t="s">
        <v>10751</v>
      </c>
      <c r="AG815" t="s">
        <v>10751</v>
      </c>
      <c r="AH815" t="s">
        <v>10751</v>
      </c>
      <c r="AI815" t="s">
        <v>10751</v>
      </c>
      <c r="AJ815" t="s">
        <v>10751</v>
      </c>
      <c r="AK815" t="s">
        <v>10751</v>
      </c>
      <c r="AL815" t="s">
        <v>10751</v>
      </c>
      <c r="AM815" t="s">
        <v>10751</v>
      </c>
      <c r="AN815" t="s">
        <v>10751</v>
      </c>
      <c r="AO815" t="s">
        <v>10751</v>
      </c>
      <c r="AP815" t="s">
        <v>10751</v>
      </c>
      <c r="AQ815" t="s">
        <v>10751</v>
      </c>
      <c r="AR815" t="s">
        <v>10751</v>
      </c>
      <c r="AS815" t="s">
        <v>10751</v>
      </c>
      <c r="AT815" t="s">
        <v>10751</v>
      </c>
      <c r="AU815" t="s">
        <v>10751</v>
      </c>
      <c r="AV815" t="s">
        <v>10751</v>
      </c>
      <c r="AW815" t="s">
        <v>10751</v>
      </c>
      <c r="AX815" t="s">
        <v>10751</v>
      </c>
      <c r="AY815" t="s">
        <v>10751</v>
      </c>
      <c r="AZ815" t="s">
        <v>10751</v>
      </c>
      <c r="BA815" t="s">
        <v>10751</v>
      </c>
      <c r="BB815" t="s">
        <v>10751</v>
      </c>
      <c r="BC815" t="s">
        <v>10751</v>
      </c>
      <c r="BD815" t="s">
        <v>10751</v>
      </c>
    </row>
    <row r="816" spans="1:56">
      <c r="A816" t="s">
        <v>10753</v>
      </c>
      <c r="B816">
        <v>2250</v>
      </c>
      <c r="C816">
        <v>2009</v>
      </c>
      <c r="D816" t="s">
        <v>10751</v>
      </c>
      <c r="E816" t="s">
        <v>10751</v>
      </c>
      <c r="F816" t="s">
        <v>10751</v>
      </c>
      <c r="H816" t="s">
        <v>10751</v>
      </c>
      <c r="I816" t="str">
        <f t="shared" si="19"/>
        <v/>
      </c>
      <c r="K816" t="s">
        <v>10751</v>
      </c>
      <c r="L816" t="s">
        <v>10751</v>
      </c>
      <c r="M816" t="s">
        <v>10751</v>
      </c>
      <c r="N816" t="s">
        <v>10751</v>
      </c>
      <c r="O816" t="s">
        <v>10751</v>
      </c>
      <c r="P816" t="s">
        <v>10751</v>
      </c>
      <c r="Q816" t="s">
        <v>10751</v>
      </c>
      <c r="R816" t="s">
        <v>10751</v>
      </c>
      <c r="S816" t="s">
        <v>10751</v>
      </c>
      <c r="T816" t="s">
        <v>10751</v>
      </c>
      <c r="U816" t="s">
        <v>10751</v>
      </c>
      <c r="V816" t="s">
        <v>10751</v>
      </c>
      <c r="W816" t="s">
        <v>10751</v>
      </c>
      <c r="X816" t="s">
        <v>10751</v>
      </c>
      <c r="Y816" t="s">
        <v>10751</v>
      </c>
      <c r="Z816" t="s">
        <v>10751</v>
      </c>
      <c r="AA816" t="s">
        <v>10751</v>
      </c>
      <c r="AB816" t="s">
        <v>10751</v>
      </c>
      <c r="AC816" t="s">
        <v>10751</v>
      </c>
      <c r="AD816" t="s">
        <v>10751</v>
      </c>
      <c r="AE816" t="s">
        <v>10751</v>
      </c>
      <c r="AF816" t="s">
        <v>10751</v>
      </c>
      <c r="AG816" t="s">
        <v>10751</v>
      </c>
      <c r="AH816" t="s">
        <v>10751</v>
      </c>
      <c r="AI816" t="s">
        <v>10751</v>
      </c>
      <c r="AJ816" t="s">
        <v>10751</v>
      </c>
      <c r="AK816" t="s">
        <v>10751</v>
      </c>
      <c r="AL816" t="s">
        <v>10751</v>
      </c>
      <c r="AM816" t="s">
        <v>10751</v>
      </c>
      <c r="AN816" t="s">
        <v>10751</v>
      </c>
      <c r="AO816" t="s">
        <v>10751</v>
      </c>
      <c r="AP816" t="s">
        <v>10751</v>
      </c>
      <c r="AQ816" t="s">
        <v>10751</v>
      </c>
      <c r="AR816" t="s">
        <v>10751</v>
      </c>
      <c r="AS816" t="s">
        <v>10751</v>
      </c>
      <c r="AT816" t="s">
        <v>10751</v>
      </c>
      <c r="AU816" t="s">
        <v>10751</v>
      </c>
      <c r="AV816" t="s">
        <v>10751</v>
      </c>
      <c r="AW816" t="s">
        <v>10751</v>
      </c>
      <c r="AX816" t="s">
        <v>10751</v>
      </c>
      <c r="AY816" t="s">
        <v>10751</v>
      </c>
      <c r="AZ816" t="s">
        <v>10751</v>
      </c>
      <c r="BA816" t="s">
        <v>10751</v>
      </c>
      <c r="BB816" t="s">
        <v>10751</v>
      </c>
      <c r="BC816" t="s">
        <v>10751</v>
      </c>
      <c r="BD816" t="s">
        <v>10751</v>
      </c>
    </row>
    <row r="817" spans="1:56">
      <c r="A817" t="s">
        <v>10753</v>
      </c>
      <c r="B817">
        <v>2250</v>
      </c>
      <c r="C817">
        <v>2010</v>
      </c>
      <c r="D817" t="s">
        <v>10751</v>
      </c>
      <c r="E817" t="s">
        <v>10751</v>
      </c>
      <c r="F817" t="s">
        <v>10751</v>
      </c>
      <c r="H817" t="s">
        <v>10751</v>
      </c>
      <c r="I817" t="str">
        <f t="shared" si="19"/>
        <v/>
      </c>
      <c r="K817" t="s">
        <v>10751</v>
      </c>
      <c r="L817" t="s">
        <v>10751</v>
      </c>
      <c r="M817" t="s">
        <v>10751</v>
      </c>
      <c r="N817" t="s">
        <v>10751</v>
      </c>
      <c r="O817" t="s">
        <v>10751</v>
      </c>
      <c r="P817" t="s">
        <v>10751</v>
      </c>
      <c r="Q817" t="s">
        <v>10751</v>
      </c>
      <c r="R817" t="s">
        <v>10751</v>
      </c>
      <c r="S817" t="s">
        <v>10751</v>
      </c>
      <c r="T817" t="s">
        <v>10751</v>
      </c>
      <c r="U817" t="s">
        <v>10751</v>
      </c>
      <c r="V817" t="s">
        <v>10751</v>
      </c>
      <c r="W817" t="s">
        <v>10751</v>
      </c>
      <c r="X817" t="s">
        <v>10751</v>
      </c>
      <c r="Y817" t="s">
        <v>10751</v>
      </c>
      <c r="Z817" t="s">
        <v>10751</v>
      </c>
      <c r="AA817" t="s">
        <v>10751</v>
      </c>
      <c r="AB817" t="s">
        <v>10751</v>
      </c>
      <c r="AC817" t="s">
        <v>10751</v>
      </c>
      <c r="AD817" t="s">
        <v>10751</v>
      </c>
      <c r="AE817" t="s">
        <v>10751</v>
      </c>
      <c r="AF817" t="s">
        <v>10751</v>
      </c>
      <c r="AG817" t="s">
        <v>10751</v>
      </c>
      <c r="AH817" t="s">
        <v>10751</v>
      </c>
      <c r="AI817" t="s">
        <v>10751</v>
      </c>
      <c r="AJ817" t="s">
        <v>10751</v>
      </c>
      <c r="AK817" t="s">
        <v>10751</v>
      </c>
      <c r="AL817" t="s">
        <v>10751</v>
      </c>
      <c r="AM817" t="s">
        <v>10751</v>
      </c>
      <c r="AN817" t="s">
        <v>10751</v>
      </c>
      <c r="AO817" t="s">
        <v>10751</v>
      </c>
      <c r="AP817" t="s">
        <v>10751</v>
      </c>
      <c r="AQ817" t="s">
        <v>10751</v>
      </c>
      <c r="AR817" t="s">
        <v>10751</v>
      </c>
      <c r="AS817" t="s">
        <v>10751</v>
      </c>
      <c r="AT817" t="s">
        <v>10751</v>
      </c>
      <c r="AU817" t="s">
        <v>10751</v>
      </c>
      <c r="AV817" t="s">
        <v>10751</v>
      </c>
      <c r="AW817" t="s">
        <v>10751</v>
      </c>
      <c r="AX817" t="s">
        <v>10751</v>
      </c>
      <c r="AY817" t="s">
        <v>10751</v>
      </c>
      <c r="AZ817" t="s">
        <v>10751</v>
      </c>
      <c r="BA817" t="s">
        <v>10751</v>
      </c>
      <c r="BB817" t="s">
        <v>10751</v>
      </c>
      <c r="BC817" t="s">
        <v>10751</v>
      </c>
      <c r="BD817" t="s">
        <v>10751</v>
      </c>
    </row>
    <row r="818" spans="1:56">
      <c r="A818" t="s">
        <v>10753</v>
      </c>
      <c r="B818">
        <v>2250</v>
      </c>
      <c r="C818">
        <v>2011</v>
      </c>
      <c r="D818" t="s">
        <v>10751</v>
      </c>
      <c r="E818" t="s">
        <v>10751</v>
      </c>
      <c r="F818" t="s">
        <v>10751</v>
      </c>
      <c r="H818" t="s">
        <v>10751</v>
      </c>
      <c r="I818" t="str">
        <f t="shared" si="19"/>
        <v/>
      </c>
      <c r="K818" t="s">
        <v>10751</v>
      </c>
      <c r="L818" t="s">
        <v>10751</v>
      </c>
      <c r="M818" t="s">
        <v>10751</v>
      </c>
      <c r="N818" t="s">
        <v>10751</v>
      </c>
      <c r="O818" t="s">
        <v>10751</v>
      </c>
      <c r="P818" t="s">
        <v>10751</v>
      </c>
      <c r="Q818" t="s">
        <v>10751</v>
      </c>
      <c r="R818" t="s">
        <v>10751</v>
      </c>
      <c r="S818" t="s">
        <v>10751</v>
      </c>
      <c r="T818" t="s">
        <v>10751</v>
      </c>
      <c r="U818" t="s">
        <v>10751</v>
      </c>
      <c r="V818" t="s">
        <v>10751</v>
      </c>
      <c r="W818" t="s">
        <v>10751</v>
      </c>
      <c r="X818" t="s">
        <v>10751</v>
      </c>
      <c r="Y818" t="s">
        <v>10751</v>
      </c>
      <c r="Z818" t="s">
        <v>10751</v>
      </c>
      <c r="AA818" t="s">
        <v>10751</v>
      </c>
      <c r="AB818" t="s">
        <v>10751</v>
      </c>
      <c r="AC818" t="s">
        <v>10751</v>
      </c>
      <c r="AD818" t="s">
        <v>10751</v>
      </c>
      <c r="AE818" t="s">
        <v>10751</v>
      </c>
      <c r="AF818" t="s">
        <v>10751</v>
      </c>
      <c r="AG818" t="s">
        <v>10751</v>
      </c>
      <c r="AH818" t="s">
        <v>10751</v>
      </c>
      <c r="AI818" t="s">
        <v>10751</v>
      </c>
      <c r="AJ818" t="s">
        <v>10751</v>
      </c>
      <c r="AK818" t="s">
        <v>10751</v>
      </c>
      <c r="AL818" t="s">
        <v>10751</v>
      </c>
      <c r="AM818" t="s">
        <v>10751</v>
      </c>
      <c r="AN818" t="s">
        <v>10751</v>
      </c>
      <c r="AO818" t="s">
        <v>10751</v>
      </c>
      <c r="AP818" t="s">
        <v>10751</v>
      </c>
      <c r="AQ818" t="s">
        <v>10751</v>
      </c>
      <c r="AR818" t="s">
        <v>10751</v>
      </c>
      <c r="AS818" t="s">
        <v>10751</v>
      </c>
      <c r="AT818" t="s">
        <v>10751</v>
      </c>
      <c r="AU818" t="s">
        <v>10751</v>
      </c>
      <c r="AV818" t="s">
        <v>10751</v>
      </c>
      <c r="AW818" t="s">
        <v>10751</v>
      </c>
      <c r="AX818" t="s">
        <v>10751</v>
      </c>
      <c r="AY818" t="s">
        <v>10751</v>
      </c>
      <c r="AZ818" t="s">
        <v>10751</v>
      </c>
      <c r="BA818" t="s">
        <v>10751</v>
      </c>
      <c r="BB818" t="s">
        <v>10751</v>
      </c>
      <c r="BC818" t="s">
        <v>10751</v>
      </c>
      <c r="BD818" t="s">
        <v>10751</v>
      </c>
    </row>
    <row r="819" spans="1:56">
      <c r="A819" t="s">
        <v>10753</v>
      </c>
      <c r="B819">
        <v>2250</v>
      </c>
      <c r="C819">
        <v>2012</v>
      </c>
      <c r="D819" t="s">
        <v>10751</v>
      </c>
      <c r="E819" t="s">
        <v>10751</v>
      </c>
      <c r="F819" t="s">
        <v>10751</v>
      </c>
      <c r="H819" t="s">
        <v>10751</v>
      </c>
      <c r="I819" t="str">
        <f t="shared" si="19"/>
        <v/>
      </c>
      <c r="K819" t="s">
        <v>10751</v>
      </c>
      <c r="L819" t="s">
        <v>10751</v>
      </c>
      <c r="M819" t="s">
        <v>10751</v>
      </c>
      <c r="N819" t="s">
        <v>10751</v>
      </c>
      <c r="O819" t="s">
        <v>10751</v>
      </c>
      <c r="P819" t="s">
        <v>10751</v>
      </c>
      <c r="Q819" t="s">
        <v>10751</v>
      </c>
      <c r="R819" t="s">
        <v>10751</v>
      </c>
      <c r="S819" t="s">
        <v>10751</v>
      </c>
      <c r="T819" t="s">
        <v>10751</v>
      </c>
      <c r="U819" t="s">
        <v>10751</v>
      </c>
      <c r="V819" t="s">
        <v>10751</v>
      </c>
      <c r="W819" t="s">
        <v>10751</v>
      </c>
      <c r="X819" t="s">
        <v>10751</v>
      </c>
      <c r="Y819" t="s">
        <v>10751</v>
      </c>
      <c r="Z819" t="s">
        <v>10751</v>
      </c>
      <c r="AA819" t="s">
        <v>10751</v>
      </c>
      <c r="AB819" t="s">
        <v>10751</v>
      </c>
      <c r="AC819" t="s">
        <v>10751</v>
      </c>
      <c r="AD819" t="s">
        <v>10751</v>
      </c>
      <c r="AE819" t="s">
        <v>10751</v>
      </c>
      <c r="AF819" t="s">
        <v>10751</v>
      </c>
      <c r="AG819" t="s">
        <v>10751</v>
      </c>
      <c r="AH819" t="s">
        <v>10751</v>
      </c>
      <c r="AI819" t="s">
        <v>10751</v>
      </c>
      <c r="AJ819" t="s">
        <v>10751</v>
      </c>
      <c r="AK819" t="s">
        <v>10751</v>
      </c>
      <c r="AL819" t="s">
        <v>10751</v>
      </c>
      <c r="AM819" t="s">
        <v>10751</v>
      </c>
      <c r="AN819" t="s">
        <v>10751</v>
      </c>
      <c r="AO819" t="s">
        <v>10751</v>
      </c>
      <c r="AP819" t="s">
        <v>10751</v>
      </c>
      <c r="AQ819" t="s">
        <v>10751</v>
      </c>
      <c r="AR819" t="s">
        <v>10751</v>
      </c>
      <c r="AS819" t="s">
        <v>10751</v>
      </c>
      <c r="AT819" t="s">
        <v>10751</v>
      </c>
      <c r="AU819" t="s">
        <v>10751</v>
      </c>
      <c r="AV819" t="s">
        <v>10751</v>
      </c>
      <c r="AW819" t="s">
        <v>10751</v>
      </c>
      <c r="AX819" t="s">
        <v>10751</v>
      </c>
      <c r="AY819" t="s">
        <v>10751</v>
      </c>
      <c r="AZ819" t="s">
        <v>10751</v>
      </c>
      <c r="BA819" t="s">
        <v>10751</v>
      </c>
      <c r="BB819" t="s">
        <v>10751</v>
      </c>
      <c r="BC819" t="s">
        <v>10751</v>
      </c>
      <c r="BD819" t="s">
        <v>10751</v>
      </c>
    </row>
    <row r="820" spans="1:56">
      <c r="A820" t="s">
        <v>10753</v>
      </c>
      <c r="B820">
        <v>2250</v>
      </c>
      <c r="C820">
        <v>2013</v>
      </c>
      <c r="D820" t="s">
        <v>10751</v>
      </c>
      <c r="E820" t="s">
        <v>10751</v>
      </c>
      <c r="F820" t="s">
        <v>10751</v>
      </c>
      <c r="H820" t="s">
        <v>10751</v>
      </c>
      <c r="I820" t="str">
        <f t="shared" si="19"/>
        <v/>
      </c>
      <c r="K820" t="s">
        <v>10751</v>
      </c>
      <c r="L820" t="s">
        <v>10751</v>
      </c>
      <c r="M820" t="s">
        <v>10751</v>
      </c>
      <c r="N820" t="s">
        <v>10751</v>
      </c>
      <c r="O820" t="s">
        <v>10751</v>
      </c>
      <c r="P820" t="s">
        <v>10751</v>
      </c>
      <c r="Q820" t="s">
        <v>10751</v>
      </c>
      <c r="R820" t="s">
        <v>10751</v>
      </c>
      <c r="S820" t="s">
        <v>10751</v>
      </c>
      <c r="T820" t="s">
        <v>10751</v>
      </c>
      <c r="U820" t="s">
        <v>10751</v>
      </c>
      <c r="V820" t="s">
        <v>10751</v>
      </c>
      <c r="W820" t="s">
        <v>10751</v>
      </c>
      <c r="X820" t="s">
        <v>10751</v>
      </c>
      <c r="Y820" t="s">
        <v>10751</v>
      </c>
      <c r="Z820" t="s">
        <v>10751</v>
      </c>
      <c r="AA820" t="s">
        <v>10751</v>
      </c>
      <c r="AB820" t="s">
        <v>10751</v>
      </c>
      <c r="AC820" t="s">
        <v>10751</v>
      </c>
      <c r="AD820" t="s">
        <v>10751</v>
      </c>
      <c r="AE820" t="s">
        <v>10751</v>
      </c>
      <c r="AF820" t="s">
        <v>10751</v>
      </c>
      <c r="AG820" t="s">
        <v>10751</v>
      </c>
      <c r="AH820" t="s">
        <v>10751</v>
      </c>
      <c r="AI820" t="s">
        <v>10751</v>
      </c>
      <c r="AJ820" t="s">
        <v>10751</v>
      </c>
      <c r="AK820" t="s">
        <v>10751</v>
      </c>
      <c r="AL820" t="s">
        <v>10751</v>
      </c>
      <c r="AM820" t="s">
        <v>10751</v>
      </c>
      <c r="AN820" t="s">
        <v>10751</v>
      </c>
      <c r="AO820" t="s">
        <v>10751</v>
      </c>
      <c r="AP820" t="s">
        <v>10751</v>
      </c>
      <c r="AQ820" t="s">
        <v>10751</v>
      </c>
      <c r="AR820" t="s">
        <v>10751</v>
      </c>
      <c r="AS820" t="s">
        <v>10751</v>
      </c>
      <c r="AT820" t="s">
        <v>10751</v>
      </c>
      <c r="AU820" t="s">
        <v>10751</v>
      </c>
      <c r="AV820" t="s">
        <v>10751</v>
      </c>
      <c r="AW820" t="s">
        <v>10751</v>
      </c>
      <c r="AX820" t="s">
        <v>10751</v>
      </c>
      <c r="AY820" t="s">
        <v>10751</v>
      </c>
      <c r="AZ820" t="s">
        <v>10751</v>
      </c>
      <c r="BA820" t="s">
        <v>10751</v>
      </c>
      <c r="BB820" t="s">
        <v>10751</v>
      </c>
      <c r="BC820" t="s">
        <v>10751</v>
      </c>
      <c r="BD820" t="s">
        <v>10751</v>
      </c>
    </row>
    <row r="821" spans="1:56">
      <c r="A821" t="s">
        <v>10753</v>
      </c>
      <c r="B821">
        <v>2250</v>
      </c>
      <c r="C821">
        <v>2014</v>
      </c>
      <c r="D821" t="s">
        <v>10751</v>
      </c>
      <c r="E821" t="s">
        <v>10751</v>
      </c>
      <c r="F821" t="s">
        <v>10751</v>
      </c>
      <c r="H821" t="s">
        <v>10751</v>
      </c>
      <c r="I821" t="str">
        <f t="shared" si="19"/>
        <v/>
      </c>
      <c r="K821" t="s">
        <v>10751</v>
      </c>
      <c r="L821" t="s">
        <v>10751</v>
      </c>
      <c r="M821" t="s">
        <v>10751</v>
      </c>
      <c r="N821" t="s">
        <v>10751</v>
      </c>
      <c r="O821" t="s">
        <v>10751</v>
      </c>
      <c r="P821" t="s">
        <v>10751</v>
      </c>
      <c r="Q821" t="s">
        <v>10751</v>
      </c>
      <c r="R821" t="s">
        <v>10751</v>
      </c>
      <c r="S821" t="s">
        <v>10751</v>
      </c>
      <c r="T821" t="s">
        <v>10751</v>
      </c>
      <c r="U821" t="s">
        <v>10751</v>
      </c>
      <c r="V821" t="s">
        <v>10751</v>
      </c>
      <c r="W821" t="s">
        <v>10751</v>
      </c>
      <c r="X821" t="s">
        <v>10751</v>
      </c>
      <c r="Y821" t="s">
        <v>10751</v>
      </c>
      <c r="Z821" t="s">
        <v>10751</v>
      </c>
      <c r="AA821" t="s">
        <v>10751</v>
      </c>
      <c r="AB821" t="s">
        <v>10751</v>
      </c>
      <c r="AC821" t="s">
        <v>10751</v>
      </c>
      <c r="AD821" t="s">
        <v>10751</v>
      </c>
      <c r="AE821" t="s">
        <v>10751</v>
      </c>
      <c r="AF821" t="s">
        <v>10751</v>
      </c>
      <c r="AG821" t="s">
        <v>10751</v>
      </c>
      <c r="AH821" t="s">
        <v>10751</v>
      </c>
      <c r="AI821" t="s">
        <v>10751</v>
      </c>
      <c r="AJ821" t="s">
        <v>10751</v>
      </c>
      <c r="AK821" t="s">
        <v>10751</v>
      </c>
      <c r="AL821" t="s">
        <v>10751</v>
      </c>
      <c r="AM821" t="s">
        <v>10751</v>
      </c>
      <c r="AN821" t="s">
        <v>10751</v>
      </c>
      <c r="AO821" t="s">
        <v>10751</v>
      </c>
      <c r="AP821" t="s">
        <v>10751</v>
      </c>
      <c r="AQ821" t="s">
        <v>10751</v>
      </c>
      <c r="AR821" t="s">
        <v>10751</v>
      </c>
      <c r="AS821" t="s">
        <v>10751</v>
      </c>
      <c r="AT821" t="s">
        <v>10751</v>
      </c>
      <c r="AU821" t="s">
        <v>10751</v>
      </c>
      <c r="AV821" t="s">
        <v>10751</v>
      </c>
      <c r="AW821" t="s">
        <v>10751</v>
      </c>
      <c r="AX821" t="s">
        <v>10751</v>
      </c>
      <c r="AY821" t="s">
        <v>10751</v>
      </c>
      <c r="AZ821" t="s">
        <v>10751</v>
      </c>
      <c r="BA821" t="s">
        <v>10751</v>
      </c>
      <c r="BB821" t="s">
        <v>10751</v>
      </c>
      <c r="BC821" t="s">
        <v>10751</v>
      </c>
      <c r="BD821" t="s">
        <v>10751</v>
      </c>
    </row>
    <row r="822" spans="1:56">
      <c r="A822" t="s">
        <v>10753</v>
      </c>
      <c r="B822">
        <v>2250</v>
      </c>
      <c r="C822">
        <v>2015</v>
      </c>
      <c r="D822" t="s">
        <v>10751</v>
      </c>
      <c r="E822" t="s">
        <v>10751</v>
      </c>
      <c r="F822" t="s">
        <v>10751</v>
      </c>
      <c r="H822" t="s">
        <v>10751</v>
      </c>
      <c r="I822" t="str">
        <f t="shared" si="19"/>
        <v/>
      </c>
      <c r="K822" t="s">
        <v>10751</v>
      </c>
      <c r="L822" t="s">
        <v>10751</v>
      </c>
      <c r="M822" t="s">
        <v>10751</v>
      </c>
      <c r="N822" t="s">
        <v>10751</v>
      </c>
      <c r="O822" t="s">
        <v>10751</v>
      </c>
      <c r="P822" t="s">
        <v>10751</v>
      </c>
      <c r="Q822" t="s">
        <v>10751</v>
      </c>
      <c r="R822" t="s">
        <v>10751</v>
      </c>
      <c r="S822" t="s">
        <v>10751</v>
      </c>
      <c r="T822" t="s">
        <v>10751</v>
      </c>
      <c r="U822" t="s">
        <v>10751</v>
      </c>
      <c r="V822" t="s">
        <v>10751</v>
      </c>
      <c r="W822" t="s">
        <v>10751</v>
      </c>
      <c r="X822" t="s">
        <v>10751</v>
      </c>
      <c r="Y822" t="s">
        <v>10751</v>
      </c>
      <c r="Z822" t="s">
        <v>10751</v>
      </c>
      <c r="AA822" t="s">
        <v>10751</v>
      </c>
      <c r="AB822" t="s">
        <v>10751</v>
      </c>
      <c r="AC822" t="s">
        <v>10751</v>
      </c>
      <c r="AD822" t="s">
        <v>10751</v>
      </c>
      <c r="AE822" t="s">
        <v>10751</v>
      </c>
      <c r="AF822" t="s">
        <v>10751</v>
      </c>
      <c r="AG822" t="s">
        <v>10751</v>
      </c>
      <c r="AH822" t="s">
        <v>10751</v>
      </c>
      <c r="AI822" t="s">
        <v>10751</v>
      </c>
      <c r="AJ822" t="s">
        <v>10751</v>
      </c>
      <c r="AK822" t="s">
        <v>10751</v>
      </c>
      <c r="AL822" t="s">
        <v>10751</v>
      </c>
      <c r="AM822" t="s">
        <v>10751</v>
      </c>
      <c r="AN822" t="s">
        <v>10751</v>
      </c>
      <c r="AO822" t="s">
        <v>10751</v>
      </c>
      <c r="AP822" t="s">
        <v>10751</v>
      </c>
      <c r="AQ822" t="s">
        <v>10751</v>
      </c>
      <c r="AR822" t="s">
        <v>10751</v>
      </c>
      <c r="AS822" t="s">
        <v>10751</v>
      </c>
      <c r="AT822" t="s">
        <v>10751</v>
      </c>
      <c r="AU822" t="s">
        <v>10751</v>
      </c>
      <c r="AV822" t="s">
        <v>10751</v>
      </c>
      <c r="AW822" t="s">
        <v>10751</v>
      </c>
      <c r="AX822" t="s">
        <v>10751</v>
      </c>
      <c r="AY822" t="s">
        <v>10751</v>
      </c>
      <c r="AZ822" t="s">
        <v>10751</v>
      </c>
      <c r="BA822" t="s">
        <v>10751</v>
      </c>
      <c r="BB822" t="s">
        <v>10751</v>
      </c>
      <c r="BC822" t="s">
        <v>10751</v>
      </c>
      <c r="BD822" t="s">
        <v>10751</v>
      </c>
    </row>
    <row r="823" spans="1:56">
      <c r="A823" t="s">
        <v>10753</v>
      </c>
      <c r="B823">
        <v>2250</v>
      </c>
      <c r="C823">
        <v>2016</v>
      </c>
      <c r="D823" t="s">
        <v>10751</v>
      </c>
      <c r="E823" t="s">
        <v>10751</v>
      </c>
      <c r="F823" t="s">
        <v>10751</v>
      </c>
      <c r="H823" t="s">
        <v>10751</v>
      </c>
      <c r="I823" t="str">
        <f t="shared" si="19"/>
        <v/>
      </c>
      <c r="K823" t="s">
        <v>10751</v>
      </c>
      <c r="L823" t="s">
        <v>10751</v>
      </c>
      <c r="M823" t="s">
        <v>10751</v>
      </c>
      <c r="N823" t="s">
        <v>10751</v>
      </c>
      <c r="O823" t="s">
        <v>10751</v>
      </c>
      <c r="P823" t="s">
        <v>10751</v>
      </c>
      <c r="Q823" t="s">
        <v>10751</v>
      </c>
      <c r="R823" t="s">
        <v>10751</v>
      </c>
      <c r="S823" t="s">
        <v>10751</v>
      </c>
      <c r="T823" t="s">
        <v>10751</v>
      </c>
      <c r="U823" t="s">
        <v>10751</v>
      </c>
      <c r="V823" t="s">
        <v>10751</v>
      </c>
      <c r="W823" t="s">
        <v>10751</v>
      </c>
      <c r="X823" t="s">
        <v>10751</v>
      </c>
      <c r="Y823" t="s">
        <v>10751</v>
      </c>
      <c r="Z823" t="s">
        <v>10751</v>
      </c>
      <c r="AA823" t="s">
        <v>10751</v>
      </c>
      <c r="AB823" t="s">
        <v>10751</v>
      </c>
      <c r="AC823" t="s">
        <v>10751</v>
      </c>
      <c r="AD823" t="s">
        <v>10751</v>
      </c>
      <c r="AE823" t="s">
        <v>10751</v>
      </c>
      <c r="AF823" t="s">
        <v>10751</v>
      </c>
      <c r="AG823" t="s">
        <v>10751</v>
      </c>
      <c r="AH823" t="s">
        <v>10751</v>
      </c>
      <c r="AI823" t="s">
        <v>10751</v>
      </c>
      <c r="AJ823" t="s">
        <v>10751</v>
      </c>
      <c r="AK823" t="s">
        <v>10751</v>
      </c>
      <c r="AL823" t="s">
        <v>10751</v>
      </c>
      <c r="AM823" t="s">
        <v>10751</v>
      </c>
      <c r="AN823" t="s">
        <v>10751</v>
      </c>
      <c r="AO823" t="s">
        <v>10751</v>
      </c>
      <c r="AP823" t="s">
        <v>10751</v>
      </c>
      <c r="AQ823" t="s">
        <v>10751</v>
      </c>
      <c r="AR823" t="s">
        <v>10751</v>
      </c>
      <c r="AS823" t="s">
        <v>10751</v>
      </c>
      <c r="AT823" t="s">
        <v>10751</v>
      </c>
      <c r="AU823" t="s">
        <v>10751</v>
      </c>
      <c r="AV823" t="s">
        <v>10751</v>
      </c>
      <c r="AW823" t="s">
        <v>10751</v>
      </c>
      <c r="AX823" t="s">
        <v>10751</v>
      </c>
      <c r="AY823" t="s">
        <v>10751</v>
      </c>
      <c r="AZ823" t="s">
        <v>10751</v>
      </c>
      <c r="BA823" t="s">
        <v>10751</v>
      </c>
      <c r="BB823" t="s">
        <v>10751</v>
      </c>
      <c r="BC823" t="s">
        <v>10751</v>
      </c>
      <c r="BD823" t="s">
        <v>10751</v>
      </c>
    </row>
    <row r="824" spans="1:56">
      <c r="A824" t="s">
        <v>10753</v>
      </c>
      <c r="B824">
        <v>2250</v>
      </c>
      <c r="C824">
        <v>2017</v>
      </c>
      <c r="D824" t="s">
        <v>10751</v>
      </c>
      <c r="E824" t="s">
        <v>10751</v>
      </c>
      <c r="F824" t="s">
        <v>10751</v>
      </c>
      <c r="H824" t="s">
        <v>10751</v>
      </c>
      <c r="I824" t="str">
        <f t="shared" si="19"/>
        <v/>
      </c>
      <c r="K824" t="s">
        <v>10751</v>
      </c>
      <c r="L824" t="s">
        <v>10751</v>
      </c>
      <c r="M824" t="s">
        <v>10751</v>
      </c>
      <c r="N824" t="s">
        <v>10751</v>
      </c>
      <c r="O824" t="s">
        <v>10751</v>
      </c>
      <c r="P824" t="s">
        <v>10751</v>
      </c>
      <c r="Q824" t="s">
        <v>10751</v>
      </c>
      <c r="R824" t="s">
        <v>10751</v>
      </c>
      <c r="S824" t="s">
        <v>10751</v>
      </c>
      <c r="T824" t="s">
        <v>10751</v>
      </c>
      <c r="U824" t="s">
        <v>10751</v>
      </c>
      <c r="V824" t="s">
        <v>10751</v>
      </c>
      <c r="W824" t="s">
        <v>10751</v>
      </c>
      <c r="X824" t="s">
        <v>10751</v>
      </c>
      <c r="Y824" t="s">
        <v>10751</v>
      </c>
      <c r="Z824" t="s">
        <v>10751</v>
      </c>
      <c r="AA824" t="s">
        <v>10751</v>
      </c>
      <c r="AB824" t="s">
        <v>10751</v>
      </c>
      <c r="AC824" t="s">
        <v>10751</v>
      </c>
      <c r="AD824" t="s">
        <v>10751</v>
      </c>
      <c r="AE824" t="s">
        <v>10751</v>
      </c>
      <c r="AF824" t="s">
        <v>10751</v>
      </c>
      <c r="AG824" t="s">
        <v>10751</v>
      </c>
      <c r="AH824" t="s">
        <v>10751</v>
      </c>
      <c r="AI824" t="s">
        <v>10751</v>
      </c>
      <c r="AJ824" t="s">
        <v>10751</v>
      </c>
      <c r="AK824" t="s">
        <v>10751</v>
      </c>
      <c r="AL824" t="s">
        <v>10751</v>
      </c>
      <c r="AM824" t="s">
        <v>10751</v>
      </c>
      <c r="AN824" t="s">
        <v>10751</v>
      </c>
      <c r="AO824" t="s">
        <v>10751</v>
      </c>
      <c r="AP824" t="s">
        <v>10751</v>
      </c>
      <c r="AQ824" t="s">
        <v>10751</v>
      </c>
      <c r="AR824" t="s">
        <v>10751</v>
      </c>
      <c r="AS824" t="s">
        <v>10751</v>
      </c>
      <c r="AT824" t="s">
        <v>10751</v>
      </c>
      <c r="AU824" t="s">
        <v>10751</v>
      </c>
      <c r="AV824" t="s">
        <v>10751</v>
      </c>
      <c r="AW824" t="s">
        <v>10751</v>
      </c>
      <c r="AX824" t="s">
        <v>10751</v>
      </c>
      <c r="AY824" t="s">
        <v>10751</v>
      </c>
      <c r="AZ824" t="s">
        <v>10751</v>
      </c>
      <c r="BA824" t="s">
        <v>10751</v>
      </c>
      <c r="BB824" t="s">
        <v>10751</v>
      </c>
      <c r="BC824" t="s">
        <v>10751</v>
      </c>
      <c r="BD824" t="s">
        <v>10751</v>
      </c>
    </row>
    <row r="825" spans="1:56">
      <c r="A825" t="s">
        <v>10753</v>
      </c>
      <c r="B825">
        <v>2250</v>
      </c>
      <c r="C825">
        <v>2018</v>
      </c>
      <c r="D825" t="s">
        <v>10751</v>
      </c>
      <c r="E825" t="s">
        <v>10751</v>
      </c>
      <c r="F825" t="s">
        <v>10751</v>
      </c>
      <c r="H825" t="s">
        <v>10751</v>
      </c>
      <c r="I825" t="str">
        <f t="shared" si="19"/>
        <v/>
      </c>
      <c r="K825" t="s">
        <v>10751</v>
      </c>
      <c r="L825" t="s">
        <v>10751</v>
      </c>
      <c r="M825" t="s">
        <v>10751</v>
      </c>
      <c r="N825" t="s">
        <v>10751</v>
      </c>
      <c r="O825" t="s">
        <v>10751</v>
      </c>
      <c r="P825" t="s">
        <v>10751</v>
      </c>
      <c r="Q825" t="s">
        <v>10751</v>
      </c>
      <c r="R825" t="s">
        <v>10751</v>
      </c>
      <c r="S825" t="s">
        <v>10751</v>
      </c>
      <c r="T825" t="s">
        <v>10751</v>
      </c>
      <c r="U825" t="s">
        <v>10751</v>
      </c>
      <c r="V825" t="s">
        <v>10751</v>
      </c>
      <c r="W825" t="s">
        <v>10751</v>
      </c>
      <c r="X825" t="s">
        <v>10751</v>
      </c>
      <c r="Y825" t="s">
        <v>10751</v>
      </c>
      <c r="Z825" t="s">
        <v>10751</v>
      </c>
      <c r="AA825" t="s">
        <v>10751</v>
      </c>
      <c r="AB825" t="s">
        <v>10751</v>
      </c>
      <c r="AC825" t="s">
        <v>10751</v>
      </c>
      <c r="AD825" t="s">
        <v>10751</v>
      </c>
      <c r="AE825" t="s">
        <v>10751</v>
      </c>
      <c r="AF825" t="s">
        <v>10751</v>
      </c>
      <c r="AG825" t="s">
        <v>10751</v>
      </c>
      <c r="AH825" t="s">
        <v>10751</v>
      </c>
      <c r="AI825" t="s">
        <v>10751</v>
      </c>
      <c r="AJ825" t="s">
        <v>10751</v>
      </c>
      <c r="AK825" t="s">
        <v>10751</v>
      </c>
      <c r="AL825" t="s">
        <v>10751</v>
      </c>
      <c r="AM825" t="s">
        <v>10751</v>
      </c>
      <c r="AN825" t="s">
        <v>10751</v>
      </c>
      <c r="AO825" t="s">
        <v>10751</v>
      </c>
      <c r="AP825" t="s">
        <v>10751</v>
      </c>
      <c r="AQ825" t="s">
        <v>10751</v>
      </c>
      <c r="AR825" t="s">
        <v>10751</v>
      </c>
      <c r="AS825" t="s">
        <v>10751</v>
      </c>
      <c r="AT825" t="s">
        <v>10751</v>
      </c>
      <c r="AU825" t="s">
        <v>10751</v>
      </c>
      <c r="AV825" t="s">
        <v>10751</v>
      </c>
      <c r="AW825" t="s">
        <v>10751</v>
      </c>
      <c r="AX825" t="s">
        <v>10751</v>
      </c>
      <c r="AY825" t="s">
        <v>10751</v>
      </c>
      <c r="AZ825" t="s">
        <v>10751</v>
      </c>
      <c r="BA825" t="s">
        <v>10751</v>
      </c>
      <c r="BB825" t="s">
        <v>10751</v>
      </c>
      <c r="BC825" t="s">
        <v>10751</v>
      </c>
      <c r="BD825" t="s">
        <v>10751</v>
      </c>
    </row>
    <row r="826" spans="1:56">
      <c r="A826" t="s">
        <v>10753</v>
      </c>
      <c r="B826">
        <v>2250</v>
      </c>
      <c r="C826">
        <v>2019</v>
      </c>
      <c r="D826" t="s">
        <v>10751</v>
      </c>
      <c r="E826" t="s">
        <v>10751</v>
      </c>
      <c r="F826" t="s">
        <v>10751</v>
      </c>
      <c r="H826" t="s">
        <v>10751</v>
      </c>
      <c r="I826" t="str">
        <f t="shared" si="19"/>
        <v/>
      </c>
      <c r="K826" t="s">
        <v>10751</v>
      </c>
      <c r="L826" t="s">
        <v>10751</v>
      </c>
      <c r="M826" t="s">
        <v>10751</v>
      </c>
      <c r="N826" t="s">
        <v>10751</v>
      </c>
      <c r="O826" t="s">
        <v>10751</v>
      </c>
      <c r="P826" t="s">
        <v>10751</v>
      </c>
      <c r="Q826" t="s">
        <v>10751</v>
      </c>
      <c r="R826" t="s">
        <v>10751</v>
      </c>
      <c r="S826" t="s">
        <v>10751</v>
      </c>
      <c r="T826" t="s">
        <v>10751</v>
      </c>
      <c r="U826" t="s">
        <v>10751</v>
      </c>
      <c r="V826" t="s">
        <v>10751</v>
      </c>
      <c r="W826" t="s">
        <v>10751</v>
      </c>
      <c r="X826" t="s">
        <v>10751</v>
      </c>
      <c r="Y826" t="s">
        <v>10751</v>
      </c>
      <c r="Z826" t="s">
        <v>10751</v>
      </c>
      <c r="AA826" t="s">
        <v>10751</v>
      </c>
      <c r="AB826" t="s">
        <v>10751</v>
      </c>
      <c r="AC826" t="s">
        <v>10751</v>
      </c>
      <c r="AD826" t="s">
        <v>10751</v>
      </c>
      <c r="AE826" t="s">
        <v>10751</v>
      </c>
      <c r="AF826" t="s">
        <v>10751</v>
      </c>
      <c r="AG826" t="s">
        <v>10751</v>
      </c>
      <c r="AH826" t="s">
        <v>10751</v>
      </c>
      <c r="AI826" t="s">
        <v>10751</v>
      </c>
      <c r="AJ826" t="s">
        <v>10751</v>
      </c>
      <c r="AK826" t="s">
        <v>10751</v>
      </c>
      <c r="AL826" t="s">
        <v>10751</v>
      </c>
      <c r="AM826" t="s">
        <v>10751</v>
      </c>
      <c r="AN826" t="s">
        <v>10751</v>
      </c>
      <c r="AO826" t="s">
        <v>10751</v>
      </c>
      <c r="AP826" t="s">
        <v>10751</v>
      </c>
      <c r="AQ826" t="s">
        <v>10751</v>
      </c>
      <c r="AR826" t="s">
        <v>10751</v>
      </c>
      <c r="AS826" t="s">
        <v>10751</v>
      </c>
      <c r="AT826" t="s">
        <v>10751</v>
      </c>
      <c r="AU826" t="s">
        <v>10751</v>
      </c>
      <c r="AV826" t="s">
        <v>10751</v>
      </c>
      <c r="AW826" t="s">
        <v>10751</v>
      </c>
      <c r="AX826" t="s">
        <v>10751</v>
      </c>
      <c r="AY826" t="s">
        <v>10751</v>
      </c>
      <c r="AZ826" t="s">
        <v>10751</v>
      </c>
      <c r="BA826" t="s">
        <v>10751</v>
      </c>
      <c r="BB826" t="s">
        <v>10751</v>
      </c>
      <c r="BC826" t="s">
        <v>10751</v>
      </c>
      <c r="BD826" t="s">
        <v>10751</v>
      </c>
    </row>
    <row r="827" spans="1:56">
      <c r="A827" t="s">
        <v>10753</v>
      </c>
      <c r="B827">
        <v>2250</v>
      </c>
      <c r="C827">
        <v>2020</v>
      </c>
      <c r="D827" t="s">
        <v>10751</v>
      </c>
      <c r="E827" t="s">
        <v>10751</v>
      </c>
      <c r="F827" t="s">
        <v>10751</v>
      </c>
      <c r="H827" t="s">
        <v>10751</v>
      </c>
      <c r="I827" t="str">
        <f t="shared" si="19"/>
        <v/>
      </c>
      <c r="K827" t="s">
        <v>10751</v>
      </c>
      <c r="L827" t="s">
        <v>10751</v>
      </c>
      <c r="M827" t="s">
        <v>10751</v>
      </c>
      <c r="N827" t="s">
        <v>10751</v>
      </c>
      <c r="O827" t="s">
        <v>10751</v>
      </c>
      <c r="P827" t="s">
        <v>10751</v>
      </c>
      <c r="Q827" t="s">
        <v>10751</v>
      </c>
      <c r="R827" t="s">
        <v>10751</v>
      </c>
      <c r="S827" t="s">
        <v>10751</v>
      </c>
      <c r="T827" t="s">
        <v>10751</v>
      </c>
      <c r="U827" t="s">
        <v>10751</v>
      </c>
      <c r="V827" t="s">
        <v>10751</v>
      </c>
      <c r="W827" t="s">
        <v>10751</v>
      </c>
      <c r="X827" t="s">
        <v>10751</v>
      </c>
      <c r="Y827" t="s">
        <v>10751</v>
      </c>
      <c r="Z827" t="s">
        <v>10751</v>
      </c>
      <c r="AA827" t="s">
        <v>10751</v>
      </c>
      <c r="AB827" t="s">
        <v>10751</v>
      </c>
      <c r="AC827" t="s">
        <v>10751</v>
      </c>
      <c r="AD827" t="s">
        <v>10751</v>
      </c>
      <c r="AE827" t="s">
        <v>10751</v>
      </c>
      <c r="AF827" t="s">
        <v>10751</v>
      </c>
      <c r="AG827" t="s">
        <v>10751</v>
      </c>
      <c r="AH827" t="s">
        <v>10751</v>
      </c>
      <c r="AI827" t="s">
        <v>10751</v>
      </c>
      <c r="AJ827" t="s">
        <v>10751</v>
      </c>
      <c r="AK827" t="s">
        <v>10751</v>
      </c>
      <c r="AL827" t="s">
        <v>10751</v>
      </c>
      <c r="AM827" t="s">
        <v>10751</v>
      </c>
      <c r="AN827" t="s">
        <v>10751</v>
      </c>
      <c r="AO827" t="s">
        <v>10751</v>
      </c>
      <c r="AP827" t="s">
        <v>10751</v>
      </c>
      <c r="AQ827" t="s">
        <v>10751</v>
      </c>
      <c r="AR827" t="s">
        <v>10751</v>
      </c>
      <c r="AS827" t="s">
        <v>10751</v>
      </c>
      <c r="AT827" t="s">
        <v>10751</v>
      </c>
      <c r="AU827" t="s">
        <v>10751</v>
      </c>
      <c r="AV827" t="s">
        <v>10751</v>
      </c>
      <c r="AW827" t="s">
        <v>10751</v>
      </c>
      <c r="AX827" t="s">
        <v>10751</v>
      </c>
      <c r="AY827" t="s">
        <v>10751</v>
      </c>
      <c r="AZ827" t="s">
        <v>10751</v>
      </c>
      <c r="BA827" t="s">
        <v>10751</v>
      </c>
      <c r="BB827" t="s">
        <v>10751</v>
      </c>
      <c r="BC827" t="s">
        <v>10751</v>
      </c>
      <c r="BD827" t="s">
        <v>10751</v>
      </c>
    </row>
    <row r="828" spans="1:56">
      <c r="A828" t="s">
        <v>10753</v>
      </c>
      <c r="B828">
        <v>2250</v>
      </c>
      <c r="C828">
        <v>2021</v>
      </c>
      <c r="D828" t="s">
        <v>10751</v>
      </c>
      <c r="E828" t="s">
        <v>10751</v>
      </c>
      <c r="F828" t="s">
        <v>10751</v>
      </c>
      <c r="G828" t="str">
        <f>IFERROR(F828*E828,"")</f>
        <v/>
      </c>
      <c r="H828" t="s">
        <v>10751</v>
      </c>
      <c r="I828" t="str">
        <f t="shared" si="19"/>
        <v/>
      </c>
      <c r="J828" t="str">
        <f>IFERROR(M828*E828,"")</f>
        <v/>
      </c>
      <c r="K828" t="s">
        <v>10751</v>
      </c>
      <c r="L828" t="s">
        <v>10751</v>
      </c>
      <c r="M828" t="s">
        <v>10751</v>
      </c>
      <c r="N828" t="s">
        <v>10751</v>
      </c>
      <c r="O828" t="s">
        <v>10751</v>
      </c>
      <c r="P828" t="s">
        <v>10751</v>
      </c>
      <c r="Q828" t="s">
        <v>10751</v>
      </c>
      <c r="R828" t="s">
        <v>10751</v>
      </c>
      <c r="S828" t="s">
        <v>10751</v>
      </c>
      <c r="T828" t="s">
        <v>10751</v>
      </c>
      <c r="U828" t="s">
        <v>10751</v>
      </c>
      <c r="V828" t="s">
        <v>10751</v>
      </c>
      <c r="W828" t="s">
        <v>10751</v>
      </c>
      <c r="X828" t="s">
        <v>10751</v>
      </c>
      <c r="Y828" t="s">
        <v>10751</v>
      </c>
      <c r="Z828" t="s">
        <v>10751</v>
      </c>
      <c r="AA828" t="s">
        <v>10751</v>
      </c>
      <c r="AB828" t="s">
        <v>10751</v>
      </c>
      <c r="AC828" t="s">
        <v>10751</v>
      </c>
      <c r="AD828" t="s">
        <v>10751</v>
      </c>
      <c r="AE828" t="s">
        <v>10751</v>
      </c>
      <c r="AF828" t="s">
        <v>10751</v>
      </c>
      <c r="AG828" t="s">
        <v>10751</v>
      </c>
      <c r="AH828" t="s">
        <v>10751</v>
      </c>
      <c r="AI828" t="s">
        <v>10751</v>
      </c>
      <c r="AJ828" t="s">
        <v>10751</v>
      </c>
      <c r="AK828" t="s">
        <v>10751</v>
      </c>
      <c r="AL828" t="s">
        <v>10751</v>
      </c>
      <c r="AM828" t="s">
        <v>10751</v>
      </c>
      <c r="AN828" t="s">
        <v>10751</v>
      </c>
      <c r="AO828" t="s">
        <v>10751</v>
      </c>
      <c r="AP828" t="s">
        <v>10751</v>
      </c>
      <c r="AQ828" t="s">
        <v>10751</v>
      </c>
      <c r="AR828" t="s">
        <v>10751</v>
      </c>
      <c r="AS828" t="s">
        <v>10751</v>
      </c>
      <c r="AT828" t="s">
        <v>10751</v>
      </c>
      <c r="AU828" t="s">
        <v>10751</v>
      </c>
      <c r="AV828" t="s">
        <v>10751</v>
      </c>
      <c r="AW828" t="s">
        <v>10751</v>
      </c>
      <c r="AX828" t="s">
        <v>10751</v>
      </c>
      <c r="AY828" t="s">
        <v>10751</v>
      </c>
      <c r="AZ828" t="s">
        <v>10751</v>
      </c>
      <c r="BA828" t="s">
        <v>10751</v>
      </c>
      <c r="BB828" t="s">
        <v>10751</v>
      </c>
      <c r="BC828" t="s">
        <v>10751</v>
      </c>
      <c r="BD828" t="s">
        <v>10751</v>
      </c>
    </row>
    <row r="829" spans="1:56">
      <c r="A829" t="s">
        <v>10753</v>
      </c>
      <c r="B829">
        <v>2250</v>
      </c>
      <c r="C829" t="s">
        <v>10752</v>
      </c>
      <c r="D829" t="s">
        <v>10751</v>
      </c>
      <c r="E829" t="s">
        <v>10751</v>
      </c>
      <c r="F829" t="s">
        <v>10751</v>
      </c>
      <c r="H829" t="s">
        <v>10751</v>
      </c>
      <c r="I829" t="str">
        <f t="shared" si="19"/>
        <v/>
      </c>
      <c r="K829" t="s">
        <v>10751</v>
      </c>
      <c r="L829" t="s">
        <v>10751</v>
      </c>
      <c r="M829" t="s">
        <v>10751</v>
      </c>
      <c r="N829" t="s">
        <v>10751</v>
      </c>
      <c r="O829" t="s">
        <v>10751</v>
      </c>
      <c r="P829" t="s">
        <v>10751</v>
      </c>
      <c r="Q829" t="s">
        <v>10751</v>
      </c>
      <c r="R829" t="s">
        <v>10751</v>
      </c>
      <c r="S829" t="s">
        <v>10751</v>
      </c>
      <c r="T829" t="s">
        <v>10751</v>
      </c>
      <c r="U829" t="s">
        <v>10751</v>
      </c>
      <c r="V829" t="s">
        <v>10751</v>
      </c>
      <c r="W829" t="s">
        <v>10751</v>
      </c>
      <c r="X829" t="s">
        <v>10751</v>
      </c>
      <c r="Y829" t="s">
        <v>10751</v>
      </c>
      <c r="Z829" t="s">
        <v>10751</v>
      </c>
      <c r="AA829" t="s">
        <v>10751</v>
      </c>
      <c r="AB829" t="s">
        <v>10751</v>
      </c>
      <c r="AC829" t="s">
        <v>10751</v>
      </c>
      <c r="AD829" t="s">
        <v>10751</v>
      </c>
      <c r="AE829" t="s">
        <v>10751</v>
      </c>
      <c r="AF829" t="s">
        <v>10751</v>
      </c>
      <c r="AG829" t="s">
        <v>10751</v>
      </c>
      <c r="AH829" t="s">
        <v>10751</v>
      </c>
      <c r="AI829" t="s">
        <v>10751</v>
      </c>
      <c r="AJ829" t="s">
        <v>10751</v>
      </c>
      <c r="AK829" t="s">
        <v>10751</v>
      </c>
      <c r="AL829" t="s">
        <v>10751</v>
      </c>
      <c r="AM829" t="s">
        <v>10751</v>
      </c>
      <c r="AN829" t="s">
        <v>10751</v>
      </c>
      <c r="AO829" t="s">
        <v>10751</v>
      </c>
      <c r="AP829" t="s">
        <v>10751</v>
      </c>
      <c r="AQ829" t="s">
        <v>10751</v>
      </c>
      <c r="AR829" t="s">
        <v>10751</v>
      </c>
      <c r="AS829" t="s">
        <v>10751</v>
      </c>
      <c r="AT829" t="s">
        <v>10751</v>
      </c>
      <c r="AU829" t="s">
        <v>10751</v>
      </c>
      <c r="AV829" t="s">
        <v>10751</v>
      </c>
      <c r="AW829" t="s">
        <v>10751</v>
      </c>
      <c r="AX829" t="s">
        <v>10751</v>
      </c>
      <c r="AY829" t="s">
        <v>10751</v>
      </c>
      <c r="AZ829" t="s">
        <v>10751</v>
      </c>
      <c r="BA829" t="s">
        <v>10751</v>
      </c>
      <c r="BB829" t="s">
        <v>10751</v>
      </c>
      <c r="BC829" t="s">
        <v>10751</v>
      </c>
      <c r="BD829" t="s">
        <v>10751</v>
      </c>
    </row>
    <row r="830" spans="1:56">
      <c r="A830" t="s">
        <v>10754</v>
      </c>
      <c r="B830">
        <v>2250</v>
      </c>
      <c r="C830">
        <v>1975</v>
      </c>
      <c r="D830" t="s">
        <v>10751</v>
      </c>
      <c r="E830" t="s">
        <v>10751</v>
      </c>
      <c r="F830" t="s">
        <v>10751</v>
      </c>
      <c r="H830" t="s">
        <v>10751</v>
      </c>
      <c r="I830" t="str">
        <f t="shared" si="19"/>
        <v/>
      </c>
      <c r="K830" t="s">
        <v>10751</v>
      </c>
      <c r="L830" t="s">
        <v>10751</v>
      </c>
      <c r="M830" t="s">
        <v>10751</v>
      </c>
      <c r="N830" t="s">
        <v>10751</v>
      </c>
      <c r="O830" t="s">
        <v>10751</v>
      </c>
      <c r="P830" t="s">
        <v>10751</v>
      </c>
      <c r="Q830" t="s">
        <v>10751</v>
      </c>
      <c r="R830" t="s">
        <v>10751</v>
      </c>
      <c r="S830" t="s">
        <v>10751</v>
      </c>
      <c r="T830" t="s">
        <v>10751</v>
      </c>
      <c r="U830" t="s">
        <v>10751</v>
      </c>
      <c r="V830" t="s">
        <v>10751</v>
      </c>
      <c r="W830" t="s">
        <v>10751</v>
      </c>
      <c r="X830" t="s">
        <v>10751</v>
      </c>
      <c r="Y830" t="s">
        <v>10751</v>
      </c>
      <c r="Z830" t="s">
        <v>10751</v>
      </c>
      <c r="AA830" t="s">
        <v>10751</v>
      </c>
      <c r="AB830" t="s">
        <v>10751</v>
      </c>
      <c r="AC830" t="s">
        <v>10751</v>
      </c>
      <c r="AD830" t="s">
        <v>10751</v>
      </c>
      <c r="AE830" t="s">
        <v>10751</v>
      </c>
      <c r="AF830" t="s">
        <v>10751</v>
      </c>
      <c r="AG830" t="s">
        <v>10751</v>
      </c>
      <c r="AH830" t="s">
        <v>10751</v>
      </c>
      <c r="AI830" t="s">
        <v>10751</v>
      </c>
      <c r="AJ830" t="s">
        <v>10751</v>
      </c>
      <c r="AK830" t="s">
        <v>10751</v>
      </c>
      <c r="AL830" t="s">
        <v>10751</v>
      </c>
      <c r="AM830" t="s">
        <v>10751</v>
      </c>
      <c r="AN830" t="s">
        <v>10751</v>
      </c>
      <c r="AO830" t="s">
        <v>10751</v>
      </c>
      <c r="AP830" t="s">
        <v>10751</v>
      </c>
      <c r="AQ830" t="s">
        <v>10751</v>
      </c>
      <c r="AR830" t="s">
        <v>10751</v>
      </c>
      <c r="AS830" t="s">
        <v>10751</v>
      </c>
      <c r="AT830" t="s">
        <v>10751</v>
      </c>
      <c r="AU830" t="s">
        <v>10751</v>
      </c>
      <c r="AV830" t="s">
        <v>10751</v>
      </c>
      <c r="AW830" t="s">
        <v>10751</v>
      </c>
      <c r="AX830" t="s">
        <v>10751</v>
      </c>
      <c r="AY830" t="s">
        <v>10751</v>
      </c>
      <c r="AZ830" t="s">
        <v>10751</v>
      </c>
      <c r="BA830" t="s">
        <v>10751</v>
      </c>
      <c r="BB830" t="s">
        <v>10751</v>
      </c>
      <c r="BC830" t="s">
        <v>10751</v>
      </c>
      <c r="BD830" t="s">
        <v>10751</v>
      </c>
    </row>
    <row r="831" spans="1:56">
      <c r="A831" t="s">
        <v>10754</v>
      </c>
      <c r="B831">
        <v>2250</v>
      </c>
      <c r="C831">
        <v>1976</v>
      </c>
      <c r="D831" t="s">
        <v>10751</v>
      </c>
      <c r="E831" t="s">
        <v>10751</v>
      </c>
      <c r="F831" t="s">
        <v>10751</v>
      </c>
      <c r="H831" t="s">
        <v>10751</v>
      </c>
      <c r="I831" t="str">
        <f t="shared" si="19"/>
        <v/>
      </c>
      <c r="K831" t="s">
        <v>10751</v>
      </c>
      <c r="L831" t="s">
        <v>10751</v>
      </c>
      <c r="M831" t="s">
        <v>10751</v>
      </c>
      <c r="N831" t="s">
        <v>10751</v>
      </c>
      <c r="O831" t="s">
        <v>10751</v>
      </c>
      <c r="P831" t="s">
        <v>10751</v>
      </c>
      <c r="Q831" t="s">
        <v>10751</v>
      </c>
      <c r="R831" t="s">
        <v>10751</v>
      </c>
      <c r="S831" t="s">
        <v>10751</v>
      </c>
      <c r="T831" t="s">
        <v>10751</v>
      </c>
      <c r="U831" t="s">
        <v>10751</v>
      </c>
      <c r="V831" t="s">
        <v>10751</v>
      </c>
      <c r="W831" t="s">
        <v>10751</v>
      </c>
      <c r="X831" t="s">
        <v>10751</v>
      </c>
      <c r="Y831" t="s">
        <v>10751</v>
      </c>
      <c r="Z831" t="s">
        <v>10751</v>
      </c>
      <c r="AA831" t="s">
        <v>10751</v>
      </c>
      <c r="AB831" t="s">
        <v>10751</v>
      </c>
      <c r="AC831" t="s">
        <v>10751</v>
      </c>
      <c r="AD831" t="s">
        <v>10751</v>
      </c>
      <c r="AE831" t="s">
        <v>10751</v>
      </c>
      <c r="AF831" t="s">
        <v>10751</v>
      </c>
      <c r="AG831" t="s">
        <v>10751</v>
      </c>
      <c r="AH831" t="s">
        <v>10751</v>
      </c>
      <c r="AI831" t="s">
        <v>10751</v>
      </c>
      <c r="AJ831" t="s">
        <v>10751</v>
      </c>
      <c r="AK831" t="s">
        <v>10751</v>
      </c>
      <c r="AL831" t="s">
        <v>10751</v>
      </c>
      <c r="AM831" t="s">
        <v>10751</v>
      </c>
      <c r="AN831" t="s">
        <v>10751</v>
      </c>
      <c r="AO831" t="s">
        <v>10751</v>
      </c>
      <c r="AP831" t="s">
        <v>10751</v>
      </c>
      <c r="AQ831" t="s">
        <v>10751</v>
      </c>
      <c r="AR831" t="s">
        <v>10751</v>
      </c>
      <c r="AS831" t="s">
        <v>10751</v>
      </c>
      <c r="AT831" t="s">
        <v>10751</v>
      </c>
      <c r="AU831" t="s">
        <v>10751</v>
      </c>
      <c r="AV831" t="s">
        <v>10751</v>
      </c>
      <c r="AW831" t="s">
        <v>10751</v>
      </c>
      <c r="AX831" t="s">
        <v>10751</v>
      </c>
      <c r="AY831" t="s">
        <v>10751</v>
      </c>
      <c r="AZ831" t="s">
        <v>10751</v>
      </c>
      <c r="BA831" t="s">
        <v>10751</v>
      </c>
      <c r="BB831" t="s">
        <v>10751</v>
      </c>
      <c r="BC831" t="s">
        <v>10751</v>
      </c>
      <c r="BD831" t="s">
        <v>10751</v>
      </c>
    </row>
    <row r="832" spans="1:56">
      <c r="A832" t="s">
        <v>10754</v>
      </c>
      <c r="B832">
        <v>2250</v>
      </c>
      <c r="C832">
        <v>1977</v>
      </c>
      <c r="D832" t="s">
        <v>10751</v>
      </c>
      <c r="E832" t="s">
        <v>10751</v>
      </c>
      <c r="F832" t="s">
        <v>10751</v>
      </c>
      <c r="H832" t="s">
        <v>10751</v>
      </c>
      <c r="I832" t="str">
        <f t="shared" si="19"/>
        <v/>
      </c>
      <c r="K832" t="s">
        <v>10751</v>
      </c>
      <c r="L832" t="s">
        <v>10751</v>
      </c>
      <c r="M832" t="s">
        <v>10751</v>
      </c>
      <c r="N832" t="s">
        <v>10751</v>
      </c>
      <c r="O832" t="s">
        <v>10751</v>
      </c>
      <c r="P832" t="s">
        <v>10751</v>
      </c>
      <c r="Q832" t="s">
        <v>10751</v>
      </c>
      <c r="R832" t="s">
        <v>10751</v>
      </c>
      <c r="S832" t="s">
        <v>10751</v>
      </c>
      <c r="T832" t="s">
        <v>10751</v>
      </c>
      <c r="U832" t="s">
        <v>10751</v>
      </c>
      <c r="V832" t="s">
        <v>10751</v>
      </c>
      <c r="W832" t="s">
        <v>10751</v>
      </c>
      <c r="X832" t="s">
        <v>10751</v>
      </c>
      <c r="Y832" t="s">
        <v>10751</v>
      </c>
      <c r="Z832" t="s">
        <v>10751</v>
      </c>
      <c r="AA832" t="s">
        <v>10751</v>
      </c>
      <c r="AB832" t="s">
        <v>10751</v>
      </c>
      <c r="AC832" t="s">
        <v>10751</v>
      </c>
      <c r="AD832" t="s">
        <v>10751</v>
      </c>
      <c r="AE832" t="s">
        <v>10751</v>
      </c>
      <c r="AF832" t="s">
        <v>10751</v>
      </c>
      <c r="AG832" t="s">
        <v>10751</v>
      </c>
      <c r="AH832" t="s">
        <v>10751</v>
      </c>
      <c r="AI832" t="s">
        <v>10751</v>
      </c>
      <c r="AJ832" t="s">
        <v>10751</v>
      </c>
      <c r="AK832" t="s">
        <v>10751</v>
      </c>
      <c r="AL832" t="s">
        <v>10751</v>
      </c>
      <c r="AM832" t="s">
        <v>10751</v>
      </c>
      <c r="AN832" t="s">
        <v>10751</v>
      </c>
      <c r="AO832" t="s">
        <v>10751</v>
      </c>
      <c r="AP832" t="s">
        <v>10751</v>
      </c>
      <c r="AQ832" t="s">
        <v>10751</v>
      </c>
      <c r="AR832" t="s">
        <v>10751</v>
      </c>
      <c r="AS832" t="s">
        <v>10751</v>
      </c>
      <c r="AT832" t="s">
        <v>10751</v>
      </c>
      <c r="AU832" t="s">
        <v>10751</v>
      </c>
      <c r="AV832" t="s">
        <v>10751</v>
      </c>
      <c r="AW832" t="s">
        <v>10751</v>
      </c>
      <c r="AX832" t="s">
        <v>10751</v>
      </c>
      <c r="AY832" t="s">
        <v>10751</v>
      </c>
      <c r="AZ832" t="s">
        <v>10751</v>
      </c>
      <c r="BA832" t="s">
        <v>10751</v>
      </c>
      <c r="BB832" t="s">
        <v>10751</v>
      </c>
      <c r="BC832" t="s">
        <v>10751</v>
      </c>
      <c r="BD832" t="s">
        <v>10751</v>
      </c>
    </row>
    <row r="833" spans="1:56">
      <c r="A833" t="s">
        <v>10754</v>
      </c>
      <c r="B833">
        <v>2250</v>
      </c>
      <c r="C833">
        <v>1978</v>
      </c>
      <c r="D833" t="s">
        <v>10751</v>
      </c>
      <c r="E833" t="s">
        <v>10751</v>
      </c>
      <c r="F833" t="s">
        <v>10751</v>
      </c>
      <c r="H833" t="s">
        <v>10751</v>
      </c>
      <c r="I833" t="str">
        <f t="shared" si="19"/>
        <v/>
      </c>
      <c r="K833" t="s">
        <v>10751</v>
      </c>
      <c r="L833" t="s">
        <v>10751</v>
      </c>
      <c r="M833" t="s">
        <v>10751</v>
      </c>
      <c r="N833" t="s">
        <v>10751</v>
      </c>
      <c r="O833" t="s">
        <v>10751</v>
      </c>
      <c r="P833" t="s">
        <v>10751</v>
      </c>
      <c r="Q833" t="s">
        <v>10751</v>
      </c>
      <c r="R833" t="s">
        <v>10751</v>
      </c>
      <c r="S833" t="s">
        <v>10751</v>
      </c>
      <c r="T833" t="s">
        <v>10751</v>
      </c>
      <c r="U833" t="s">
        <v>10751</v>
      </c>
      <c r="V833" t="s">
        <v>10751</v>
      </c>
      <c r="W833" t="s">
        <v>10751</v>
      </c>
      <c r="X833" t="s">
        <v>10751</v>
      </c>
      <c r="Y833" t="s">
        <v>10751</v>
      </c>
      <c r="Z833" t="s">
        <v>10751</v>
      </c>
      <c r="AA833" t="s">
        <v>10751</v>
      </c>
      <c r="AB833" t="s">
        <v>10751</v>
      </c>
      <c r="AC833" t="s">
        <v>10751</v>
      </c>
      <c r="AD833" t="s">
        <v>10751</v>
      </c>
      <c r="AE833" t="s">
        <v>10751</v>
      </c>
      <c r="AF833" t="s">
        <v>10751</v>
      </c>
      <c r="AG833" t="s">
        <v>10751</v>
      </c>
      <c r="AH833" t="s">
        <v>10751</v>
      </c>
      <c r="AI833" t="s">
        <v>10751</v>
      </c>
      <c r="AJ833" t="s">
        <v>10751</v>
      </c>
      <c r="AK833" t="s">
        <v>10751</v>
      </c>
      <c r="AL833" t="s">
        <v>10751</v>
      </c>
      <c r="AM833" t="s">
        <v>10751</v>
      </c>
      <c r="AN833" t="s">
        <v>10751</v>
      </c>
      <c r="AO833" t="s">
        <v>10751</v>
      </c>
      <c r="AP833" t="s">
        <v>10751</v>
      </c>
      <c r="AQ833" t="s">
        <v>10751</v>
      </c>
      <c r="AR833" t="s">
        <v>10751</v>
      </c>
      <c r="AS833" t="s">
        <v>10751</v>
      </c>
      <c r="AT833" t="s">
        <v>10751</v>
      </c>
      <c r="AU833" t="s">
        <v>10751</v>
      </c>
      <c r="AV833" t="s">
        <v>10751</v>
      </c>
      <c r="AW833" t="s">
        <v>10751</v>
      </c>
      <c r="AX833" t="s">
        <v>10751</v>
      </c>
      <c r="AY833" t="s">
        <v>10751</v>
      </c>
      <c r="AZ833" t="s">
        <v>10751</v>
      </c>
      <c r="BA833" t="s">
        <v>10751</v>
      </c>
      <c r="BB833" t="s">
        <v>10751</v>
      </c>
      <c r="BC833" t="s">
        <v>10751</v>
      </c>
      <c r="BD833" t="s">
        <v>10751</v>
      </c>
    </row>
    <row r="834" spans="1:56">
      <c r="A834" t="s">
        <v>10754</v>
      </c>
      <c r="B834">
        <v>2250</v>
      </c>
      <c r="C834">
        <v>1979</v>
      </c>
      <c r="D834">
        <v>0</v>
      </c>
      <c r="E834">
        <v>6.9999999999999999E-6</v>
      </c>
      <c r="F834">
        <v>24.99</v>
      </c>
      <c r="H834">
        <v>21.234000000000002</v>
      </c>
      <c r="I834">
        <f t="shared" si="19"/>
        <v>1.4863800000000001E-4</v>
      </c>
      <c r="K834">
        <v>20.07</v>
      </c>
      <c r="L834">
        <v>22.853999999999999</v>
      </c>
      <c r="M834">
        <v>418.52697999999998</v>
      </c>
      <c r="N834">
        <v>442.80020000000002</v>
      </c>
      <c r="O834">
        <v>388.85971999999998</v>
      </c>
      <c r="P834" t="s">
        <v>10751</v>
      </c>
      <c r="Q834">
        <v>49</v>
      </c>
      <c r="R834">
        <v>41</v>
      </c>
      <c r="S834">
        <v>25.766300000000001</v>
      </c>
      <c r="T834">
        <v>0.83673500000000001</v>
      </c>
      <c r="U834">
        <v>1.8221999999999999E-2</v>
      </c>
      <c r="V834">
        <v>23.88824</v>
      </c>
      <c r="W834" t="s">
        <v>10751</v>
      </c>
      <c r="X834">
        <v>1</v>
      </c>
      <c r="Y834" t="s">
        <v>10751</v>
      </c>
      <c r="Z834">
        <v>1</v>
      </c>
      <c r="AA834" t="s">
        <v>10751</v>
      </c>
      <c r="AB834" t="s">
        <v>10751</v>
      </c>
      <c r="AC834" t="s">
        <v>10751</v>
      </c>
      <c r="AD834" t="s">
        <v>10751</v>
      </c>
      <c r="AE834">
        <v>1</v>
      </c>
      <c r="AF834" t="s">
        <v>10751</v>
      </c>
      <c r="AG834" t="s">
        <v>10751</v>
      </c>
      <c r="AH834" t="s">
        <v>10751</v>
      </c>
      <c r="AI834" t="s">
        <v>10751</v>
      </c>
      <c r="AJ834" t="s">
        <v>10751</v>
      </c>
      <c r="AK834" t="s">
        <v>10751</v>
      </c>
      <c r="AL834" t="s">
        <v>10751</v>
      </c>
      <c r="AM834" t="s">
        <v>10751</v>
      </c>
      <c r="AN834" t="s">
        <v>10751</v>
      </c>
      <c r="AO834" t="s">
        <v>10751</v>
      </c>
      <c r="AP834">
        <v>1</v>
      </c>
      <c r="AQ834" t="s">
        <v>10751</v>
      </c>
      <c r="AR834" t="s">
        <v>10751</v>
      </c>
      <c r="AS834" t="s">
        <v>10751</v>
      </c>
      <c r="AT834" t="s">
        <v>10751</v>
      </c>
      <c r="AU834" t="s">
        <v>10751</v>
      </c>
      <c r="AV834">
        <v>4</v>
      </c>
      <c r="AW834" t="s">
        <v>10751</v>
      </c>
      <c r="AX834">
        <v>4</v>
      </c>
      <c r="AY834">
        <v>1</v>
      </c>
      <c r="AZ834" t="s">
        <v>10751</v>
      </c>
      <c r="BA834" t="s">
        <v>10751</v>
      </c>
      <c r="BB834" t="s">
        <v>10751</v>
      </c>
      <c r="BC834" t="s">
        <v>10751</v>
      </c>
      <c r="BD834" t="s">
        <v>10751</v>
      </c>
    </row>
    <row r="835" spans="1:56">
      <c r="A835" t="s">
        <v>10754</v>
      </c>
      <c r="B835">
        <v>2250</v>
      </c>
      <c r="C835">
        <v>1980</v>
      </c>
      <c r="D835">
        <v>25</v>
      </c>
      <c r="E835">
        <v>2.189E-3</v>
      </c>
      <c r="F835">
        <v>31.98649</v>
      </c>
      <c r="H835">
        <v>27.221419999999998</v>
      </c>
      <c r="I835">
        <f t="shared" si="19"/>
        <v>5.9587688379999997E-2</v>
      </c>
      <c r="K835">
        <v>25.282599999999999</v>
      </c>
      <c r="L835">
        <v>30.036670000000001</v>
      </c>
      <c r="M835">
        <v>342.60212000000001</v>
      </c>
      <c r="N835">
        <v>368.27591000000001</v>
      </c>
      <c r="O835">
        <v>311.22305</v>
      </c>
      <c r="P835" t="s">
        <v>10751</v>
      </c>
      <c r="Q835">
        <v>93.822999999999993</v>
      </c>
      <c r="R835">
        <v>63.998100000000001</v>
      </c>
      <c r="S835">
        <v>18.322500000000002</v>
      </c>
      <c r="T835">
        <v>0.67724200000000001</v>
      </c>
      <c r="U835">
        <v>2.8444000000000001E-2</v>
      </c>
      <c r="V835">
        <v>32.422690000000003</v>
      </c>
      <c r="W835">
        <v>1</v>
      </c>
      <c r="X835" t="s">
        <v>10751</v>
      </c>
      <c r="Y835" t="s">
        <v>10751</v>
      </c>
      <c r="Z835">
        <v>1</v>
      </c>
      <c r="AA835" t="s">
        <v>10751</v>
      </c>
      <c r="AB835" t="s">
        <v>10751</v>
      </c>
      <c r="AC835" t="s">
        <v>10751</v>
      </c>
      <c r="AD835" t="s">
        <v>10751</v>
      </c>
      <c r="AE835" t="s">
        <v>10751</v>
      </c>
      <c r="AF835" t="s">
        <v>10751</v>
      </c>
      <c r="AG835" t="s">
        <v>10751</v>
      </c>
      <c r="AH835">
        <v>0.54600000000000004</v>
      </c>
      <c r="AI835">
        <v>0.45400000000000001</v>
      </c>
      <c r="AJ835">
        <v>0.45400000000000001</v>
      </c>
      <c r="AK835" t="s">
        <v>10751</v>
      </c>
      <c r="AL835" t="s">
        <v>10751</v>
      </c>
      <c r="AM835" t="s">
        <v>10751</v>
      </c>
      <c r="AN835" t="s">
        <v>10751</v>
      </c>
      <c r="AO835" t="s">
        <v>10751</v>
      </c>
      <c r="AP835">
        <v>0.54600000000000004</v>
      </c>
      <c r="AQ835" t="s">
        <v>10751</v>
      </c>
      <c r="AR835" t="s">
        <v>10751</v>
      </c>
      <c r="AS835" t="s">
        <v>10751</v>
      </c>
      <c r="AT835" t="s">
        <v>10751</v>
      </c>
      <c r="AU835" t="s">
        <v>10751</v>
      </c>
      <c r="AV835">
        <v>4.2</v>
      </c>
      <c r="AW835" t="s">
        <v>10751</v>
      </c>
      <c r="AX835">
        <v>4</v>
      </c>
      <c r="AY835">
        <v>0.83199999999999996</v>
      </c>
      <c r="AZ835">
        <v>0.16800000000000001</v>
      </c>
      <c r="BA835" t="s">
        <v>10751</v>
      </c>
      <c r="BB835" t="s">
        <v>10751</v>
      </c>
      <c r="BC835" t="s">
        <v>10751</v>
      </c>
      <c r="BD835" t="s">
        <v>10751</v>
      </c>
    </row>
    <row r="836" spans="1:56">
      <c r="A836" t="s">
        <v>10754</v>
      </c>
      <c r="B836">
        <v>2250</v>
      </c>
      <c r="C836">
        <v>1981</v>
      </c>
      <c r="D836">
        <v>24</v>
      </c>
      <c r="E836">
        <v>2.3040000000000001E-3</v>
      </c>
      <c r="F836">
        <v>41.456330000000001</v>
      </c>
      <c r="H836">
        <v>35.239579999999997</v>
      </c>
      <c r="I836">
        <f t="shared" si="19"/>
        <v>8.1191992319999989E-2</v>
      </c>
      <c r="K836">
        <v>33.192120000000003</v>
      </c>
      <c r="L836">
        <v>38.113039999999998</v>
      </c>
      <c r="M836">
        <v>288.87973</v>
      </c>
      <c r="N836">
        <v>306.69934000000001</v>
      </c>
      <c r="O836">
        <v>267.10019999999997</v>
      </c>
      <c r="P836" t="s">
        <v>10751</v>
      </c>
      <c r="Q836">
        <v>97</v>
      </c>
      <c r="R836">
        <v>52</v>
      </c>
      <c r="S836">
        <v>20.197399999999998</v>
      </c>
      <c r="T836">
        <v>0.53608199999999995</v>
      </c>
      <c r="U836">
        <v>2.3111E-2</v>
      </c>
      <c r="V836">
        <v>39.661560000000001</v>
      </c>
      <c r="W836">
        <v>1</v>
      </c>
      <c r="X836" t="s">
        <v>10751</v>
      </c>
      <c r="Y836" t="s">
        <v>10751</v>
      </c>
      <c r="Z836">
        <v>1</v>
      </c>
      <c r="AA836" t="s">
        <v>10751</v>
      </c>
      <c r="AB836" t="s">
        <v>10751</v>
      </c>
      <c r="AC836" t="s">
        <v>10751</v>
      </c>
      <c r="AD836" t="s">
        <v>10751</v>
      </c>
      <c r="AE836" t="s">
        <v>10751</v>
      </c>
      <c r="AF836" t="s">
        <v>10751</v>
      </c>
      <c r="AG836" t="s">
        <v>10751</v>
      </c>
      <c r="AH836" t="s">
        <v>10751</v>
      </c>
      <c r="AI836">
        <v>1</v>
      </c>
      <c r="AJ836">
        <v>1</v>
      </c>
      <c r="AK836" t="s">
        <v>10751</v>
      </c>
      <c r="AL836" t="s">
        <v>10751</v>
      </c>
      <c r="AM836" t="s">
        <v>10751</v>
      </c>
      <c r="AN836" t="s">
        <v>10751</v>
      </c>
      <c r="AO836" t="s">
        <v>10751</v>
      </c>
      <c r="AP836" t="s">
        <v>10751</v>
      </c>
      <c r="AQ836" t="s">
        <v>10751</v>
      </c>
      <c r="AR836" t="s">
        <v>10751</v>
      </c>
      <c r="AS836" t="s">
        <v>10751</v>
      </c>
      <c r="AT836" t="s">
        <v>10751</v>
      </c>
      <c r="AU836" t="s">
        <v>10751</v>
      </c>
      <c r="AV836">
        <v>4.5</v>
      </c>
      <c r="AW836" t="s">
        <v>10751</v>
      </c>
      <c r="AX836">
        <v>4</v>
      </c>
      <c r="AY836">
        <v>0.495</v>
      </c>
      <c r="AZ836">
        <v>0.505</v>
      </c>
      <c r="BA836" t="s">
        <v>10751</v>
      </c>
      <c r="BB836" t="s">
        <v>10751</v>
      </c>
      <c r="BC836" t="s">
        <v>10751</v>
      </c>
      <c r="BD836" t="s">
        <v>10751</v>
      </c>
    </row>
    <row r="837" spans="1:56">
      <c r="A837" t="s">
        <v>10754</v>
      </c>
      <c r="B837">
        <v>2250</v>
      </c>
      <c r="C837">
        <v>1982</v>
      </c>
      <c r="D837">
        <v>11</v>
      </c>
      <c r="E837">
        <v>1.1360000000000001E-3</v>
      </c>
      <c r="F837">
        <v>43.085389999999997</v>
      </c>
      <c r="H837">
        <v>36.518090000000001</v>
      </c>
      <c r="I837">
        <f t="shared" si="19"/>
        <v>4.1484550240000001E-2</v>
      </c>
      <c r="K837">
        <v>35.686660000000003</v>
      </c>
      <c r="L837">
        <v>37.588419999999999</v>
      </c>
      <c r="M837">
        <v>277.99721</v>
      </c>
      <c r="N837">
        <v>284.48761000000002</v>
      </c>
      <c r="O837">
        <v>270.06450999999998</v>
      </c>
      <c r="P837" t="s">
        <v>10751</v>
      </c>
      <c r="Q837">
        <v>96.525599999999997</v>
      </c>
      <c r="R837">
        <v>51.912599999999998</v>
      </c>
      <c r="S837">
        <v>21.4984</v>
      </c>
      <c r="T837">
        <v>0.53891100000000003</v>
      </c>
      <c r="U837">
        <v>2.3071999999999999E-2</v>
      </c>
      <c r="V837">
        <v>41.247799999999998</v>
      </c>
      <c r="W837">
        <v>0.98799999999999999</v>
      </c>
      <c r="X837">
        <v>1.2E-2</v>
      </c>
      <c r="Y837" t="s">
        <v>10751</v>
      </c>
      <c r="Z837">
        <v>1</v>
      </c>
      <c r="AA837" t="s">
        <v>10751</v>
      </c>
      <c r="AB837" t="s">
        <v>10751</v>
      </c>
      <c r="AC837" t="s">
        <v>10751</v>
      </c>
      <c r="AD837" t="s">
        <v>10751</v>
      </c>
      <c r="AE837">
        <v>1.2E-2</v>
      </c>
      <c r="AF837" t="s">
        <v>10751</v>
      </c>
      <c r="AG837" t="s">
        <v>10751</v>
      </c>
      <c r="AH837" t="s">
        <v>10751</v>
      </c>
      <c r="AI837">
        <v>0.98799999999999999</v>
      </c>
      <c r="AJ837">
        <v>0.98799999999999999</v>
      </c>
      <c r="AK837" t="s">
        <v>10751</v>
      </c>
      <c r="AL837" t="s">
        <v>10751</v>
      </c>
      <c r="AM837" t="s">
        <v>10751</v>
      </c>
      <c r="AN837" t="s">
        <v>10751</v>
      </c>
      <c r="AO837" t="s">
        <v>10751</v>
      </c>
      <c r="AP837">
        <v>1.2E-2</v>
      </c>
      <c r="AQ837" t="s">
        <v>10751</v>
      </c>
      <c r="AR837" t="s">
        <v>10751</v>
      </c>
      <c r="AS837" t="s">
        <v>10751</v>
      </c>
      <c r="AT837" t="s">
        <v>10751</v>
      </c>
      <c r="AU837" t="s">
        <v>10751</v>
      </c>
      <c r="AV837">
        <v>4.5999999999999996</v>
      </c>
      <c r="AW837" t="s">
        <v>10751</v>
      </c>
      <c r="AX837">
        <v>4</v>
      </c>
      <c r="AY837">
        <v>0.36299999999999999</v>
      </c>
      <c r="AZ837">
        <v>0.63700000000000001</v>
      </c>
      <c r="BA837" t="s">
        <v>10751</v>
      </c>
      <c r="BB837" t="s">
        <v>10751</v>
      </c>
      <c r="BC837" t="s">
        <v>10751</v>
      </c>
      <c r="BD837" t="s">
        <v>10751</v>
      </c>
    </row>
    <row r="838" spans="1:56">
      <c r="A838" t="s">
        <v>10754</v>
      </c>
      <c r="B838">
        <v>2250</v>
      </c>
      <c r="C838">
        <v>1983</v>
      </c>
      <c r="D838">
        <v>1</v>
      </c>
      <c r="E838">
        <v>9.3999999999999994E-5</v>
      </c>
      <c r="F838">
        <v>39.232869999999998</v>
      </c>
      <c r="H838">
        <v>33.239469999999997</v>
      </c>
      <c r="I838">
        <f t="shared" si="19"/>
        <v>3.1245101799999998E-3</v>
      </c>
      <c r="K838">
        <v>32.625030000000002</v>
      </c>
      <c r="L838">
        <v>34.022629999999999</v>
      </c>
      <c r="M838">
        <v>296.68957</v>
      </c>
      <c r="N838">
        <v>302.40472</v>
      </c>
      <c r="O838">
        <v>289.70440000000002</v>
      </c>
      <c r="P838" t="s">
        <v>10751</v>
      </c>
      <c r="Q838">
        <v>91.093299999999999</v>
      </c>
      <c r="R838">
        <v>50.911900000000003</v>
      </c>
      <c r="S838">
        <v>20.2531</v>
      </c>
      <c r="T838">
        <v>0.57130999999999998</v>
      </c>
      <c r="U838">
        <v>2.2627999999999999E-2</v>
      </c>
      <c r="V838">
        <v>39.061920000000001</v>
      </c>
      <c r="W838">
        <v>0.84499999999999997</v>
      </c>
      <c r="X838">
        <v>0.155</v>
      </c>
      <c r="Y838" t="s">
        <v>10751</v>
      </c>
      <c r="Z838">
        <v>1</v>
      </c>
      <c r="AA838" t="s">
        <v>10751</v>
      </c>
      <c r="AB838" t="s">
        <v>10751</v>
      </c>
      <c r="AC838" t="s">
        <v>10751</v>
      </c>
      <c r="AD838" t="s">
        <v>10751</v>
      </c>
      <c r="AE838">
        <v>0.155</v>
      </c>
      <c r="AF838" t="s">
        <v>10751</v>
      </c>
      <c r="AG838" t="s">
        <v>10751</v>
      </c>
      <c r="AH838" t="s">
        <v>10751</v>
      </c>
      <c r="AI838">
        <v>0.84499999999999997</v>
      </c>
      <c r="AJ838">
        <v>0.84499999999999997</v>
      </c>
      <c r="AK838" t="s">
        <v>10751</v>
      </c>
      <c r="AL838" t="s">
        <v>10751</v>
      </c>
      <c r="AM838" t="s">
        <v>10751</v>
      </c>
      <c r="AN838" t="s">
        <v>10751</v>
      </c>
      <c r="AO838" t="s">
        <v>10751</v>
      </c>
      <c r="AP838">
        <v>0.155</v>
      </c>
      <c r="AQ838" t="s">
        <v>10751</v>
      </c>
      <c r="AR838" t="s">
        <v>10751</v>
      </c>
      <c r="AS838" t="s">
        <v>10751</v>
      </c>
      <c r="AT838" t="s">
        <v>10751</v>
      </c>
      <c r="AU838" t="s">
        <v>10751</v>
      </c>
      <c r="AV838">
        <v>4.5999999999999996</v>
      </c>
      <c r="AW838" t="s">
        <v>10751</v>
      </c>
      <c r="AX838">
        <v>4</v>
      </c>
      <c r="AY838">
        <v>0.436</v>
      </c>
      <c r="AZ838">
        <v>0.56399999999999995</v>
      </c>
      <c r="BA838" t="s">
        <v>10751</v>
      </c>
      <c r="BB838" t="s">
        <v>10751</v>
      </c>
      <c r="BC838" t="s">
        <v>10751</v>
      </c>
      <c r="BD838" t="s">
        <v>10751</v>
      </c>
    </row>
    <row r="839" spans="1:56">
      <c r="A839" t="s">
        <v>10754</v>
      </c>
      <c r="B839">
        <v>2250</v>
      </c>
      <c r="C839">
        <v>1984</v>
      </c>
      <c r="D839">
        <v>0</v>
      </c>
      <c r="E839">
        <v>1.2999999999999999E-5</v>
      </c>
      <c r="F839">
        <v>28.76</v>
      </c>
      <c r="H839">
        <v>24.24926</v>
      </c>
      <c r="I839">
        <f t="shared" si="19"/>
        <v>3.1524038E-4</v>
      </c>
      <c r="K839">
        <v>25.29</v>
      </c>
      <c r="L839">
        <v>23.088000000000001</v>
      </c>
      <c r="M839">
        <v>366.48540000000003</v>
      </c>
      <c r="N839">
        <v>351.40372000000002</v>
      </c>
      <c r="O839">
        <v>384.91856999999999</v>
      </c>
      <c r="P839" t="s">
        <v>10751</v>
      </c>
      <c r="Q839">
        <v>59</v>
      </c>
      <c r="R839">
        <v>45</v>
      </c>
      <c r="S839">
        <v>23.450600000000001</v>
      </c>
      <c r="T839">
        <v>0.76271199999999995</v>
      </c>
      <c r="U839">
        <v>0.02</v>
      </c>
      <c r="V839">
        <v>27.280419999999999</v>
      </c>
      <c r="W839" t="s">
        <v>10751</v>
      </c>
      <c r="X839">
        <v>1</v>
      </c>
      <c r="Y839" t="s">
        <v>10751</v>
      </c>
      <c r="Z839">
        <v>1</v>
      </c>
      <c r="AA839" t="s">
        <v>10751</v>
      </c>
      <c r="AB839" t="s">
        <v>10751</v>
      </c>
      <c r="AC839" t="s">
        <v>10751</v>
      </c>
      <c r="AD839" t="s">
        <v>10751</v>
      </c>
      <c r="AE839">
        <v>1</v>
      </c>
      <c r="AF839" t="s">
        <v>10751</v>
      </c>
      <c r="AG839" t="s">
        <v>10751</v>
      </c>
      <c r="AH839" t="s">
        <v>10751</v>
      </c>
      <c r="AI839" t="s">
        <v>10751</v>
      </c>
      <c r="AJ839" t="s">
        <v>10751</v>
      </c>
      <c r="AK839" t="s">
        <v>10751</v>
      </c>
      <c r="AL839" t="s">
        <v>10751</v>
      </c>
      <c r="AM839" t="s">
        <v>10751</v>
      </c>
      <c r="AN839" t="s">
        <v>10751</v>
      </c>
      <c r="AO839" t="s">
        <v>10751</v>
      </c>
      <c r="AP839">
        <v>1</v>
      </c>
      <c r="AQ839" t="s">
        <v>10751</v>
      </c>
      <c r="AR839" t="s">
        <v>10751</v>
      </c>
      <c r="AS839" t="s">
        <v>10751</v>
      </c>
      <c r="AT839" t="s">
        <v>10751</v>
      </c>
      <c r="AU839" t="s">
        <v>10751</v>
      </c>
      <c r="AV839">
        <v>4</v>
      </c>
      <c r="AW839" t="s">
        <v>10751</v>
      </c>
      <c r="AX839">
        <v>4</v>
      </c>
      <c r="AY839">
        <v>1</v>
      </c>
      <c r="AZ839" t="s">
        <v>10751</v>
      </c>
      <c r="BA839" t="s">
        <v>10751</v>
      </c>
      <c r="BB839" t="s">
        <v>10751</v>
      </c>
      <c r="BC839" t="s">
        <v>10751</v>
      </c>
      <c r="BD839" t="s">
        <v>10751</v>
      </c>
    </row>
    <row r="840" spans="1:56">
      <c r="A840" t="s">
        <v>10754</v>
      </c>
      <c r="B840">
        <v>2250</v>
      </c>
      <c r="C840">
        <v>1985</v>
      </c>
      <c r="D840" t="s">
        <v>10751</v>
      </c>
      <c r="E840" t="s">
        <v>10751</v>
      </c>
      <c r="F840" t="s">
        <v>10751</v>
      </c>
      <c r="H840" t="s">
        <v>10751</v>
      </c>
      <c r="I840" t="str">
        <f t="shared" si="19"/>
        <v/>
      </c>
      <c r="K840" t="s">
        <v>10751</v>
      </c>
      <c r="L840" t="s">
        <v>10751</v>
      </c>
      <c r="M840" t="s">
        <v>10751</v>
      </c>
      <c r="N840" t="s">
        <v>10751</v>
      </c>
      <c r="O840" t="s">
        <v>10751</v>
      </c>
      <c r="P840" t="s">
        <v>10751</v>
      </c>
      <c r="Q840" t="s">
        <v>10751</v>
      </c>
      <c r="R840" t="s">
        <v>10751</v>
      </c>
      <c r="S840" t="s">
        <v>10751</v>
      </c>
      <c r="T840" t="s">
        <v>10751</v>
      </c>
      <c r="U840" t="s">
        <v>10751</v>
      </c>
      <c r="V840" t="s">
        <v>10751</v>
      </c>
      <c r="W840" t="s">
        <v>10751</v>
      </c>
      <c r="X840" t="s">
        <v>10751</v>
      </c>
      <c r="Y840" t="s">
        <v>10751</v>
      </c>
      <c r="Z840" t="s">
        <v>10751</v>
      </c>
      <c r="AA840" t="s">
        <v>10751</v>
      </c>
      <c r="AB840" t="s">
        <v>10751</v>
      </c>
      <c r="AC840" t="s">
        <v>10751</v>
      </c>
      <c r="AD840" t="s">
        <v>10751</v>
      </c>
      <c r="AE840" t="s">
        <v>10751</v>
      </c>
      <c r="AF840" t="s">
        <v>10751</v>
      </c>
      <c r="AG840" t="s">
        <v>10751</v>
      </c>
      <c r="AH840" t="s">
        <v>10751</v>
      </c>
      <c r="AI840" t="s">
        <v>10751</v>
      </c>
      <c r="AJ840" t="s">
        <v>10751</v>
      </c>
      <c r="AK840" t="s">
        <v>10751</v>
      </c>
      <c r="AL840" t="s">
        <v>10751</v>
      </c>
      <c r="AM840" t="s">
        <v>10751</v>
      </c>
      <c r="AN840" t="s">
        <v>10751</v>
      </c>
      <c r="AO840" t="s">
        <v>10751</v>
      </c>
      <c r="AP840" t="s">
        <v>10751</v>
      </c>
      <c r="AQ840" t="s">
        <v>10751</v>
      </c>
      <c r="AR840" t="s">
        <v>10751</v>
      </c>
      <c r="AS840" t="s">
        <v>10751</v>
      </c>
      <c r="AT840" t="s">
        <v>10751</v>
      </c>
      <c r="AU840" t="s">
        <v>10751</v>
      </c>
      <c r="AV840" t="s">
        <v>10751</v>
      </c>
      <c r="AW840" t="s">
        <v>10751</v>
      </c>
      <c r="AX840" t="s">
        <v>10751</v>
      </c>
      <c r="AY840" t="s">
        <v>10751</v>
      </c>
      <c r="AZ840" t="s">
        <v>10751</v>
      </c>
      <c r="BA840" t="s">
        <v>10751</v>
      </c>
      <c r="BB840" t="s">
        <v>10751</v>
      </c>
      <c r="BC840" t="s">
        <v>10751</v>
      </c>
      <c r="BD840" t="s">
        <v>10751</v>
      </c>
    </row>
    <row r="841" spans="1:56">
      <c r="A841" t="s">
        <v>10754</v>
      </c>
      <c r="B841">
        <v>2250</v>
      </c>
      <c r="C841">
        <v>1986</v>
      </c>
      <c r="D841" t="s">
        <v>10751</v>
      </c>
      <c r="E841" t="s">
        <v>10751</v>
      </c>
      <c r="F841" t="s">
        <v>10751</v>
      </c>
      <c r="H841" t="s">
        <v>10751</v>
      </c>
      <c r="I841" t="str">
        <f t="shared" si="19"/>
        <v/>
      </c>
      <c r="K841" t="s">
        <v>10751</v>
      </c>
      <c r="L841" t="s">
        <v>10751</v>
      </c>
      <c r="M841" t="s">
        <v>10751</v>
      </c>
      <c r="N841" t="s">
        <v>10751</v>
      </c>
      <c r="O841" t="s">
        <v>10751</v>
      </c>
      <c r="P841" t="s">
        <v>10751</v>
      </c>
      <c r="Q841" t="s">
        <v>10751</v>
      </c>
      <c r="R841" t="s">
        <v>10751</v>
      </c>
      <c r="S841" t="s">
        <v>10751</v>
      </c>
      <c r="T841" t="s">
        <v>10751</v>
      </c>
      <c r="U841" t="s">
        <v>10751</v>
      </c>
      <c r="V841" t="s">
        <v>10751</v>
      </c>
      <c r="W841" t="s">
        <v>10751</v>
      </c>
      <c r="X841" t="s">
        <v>10751</v>
      </c>
      <c r="Y841" t="s">
        <v>10751</v>
      </c>
      <c r="Z841" t="s">
        <v>10751</v>
      </c>
      <c r="AA841" t="s">
        <v>10751</v>
      </c>
      <c r="AB841" t="s">
        <v>10751</v>
      </c>
      <c r="AC841" t="s">
        <v>10751</v>
      </c>
      <c r="AD841" t="s">
        <v>10751</v>
      </c>
      <c r="AE841" t="s">
        <v>10751</v>
      </c>
      <c r="AF841" t="s">
        <v>10751</v>
      </c>
      <c r="AG841" t="s">
        <v>10751</v>
      </c>
      <c r="AH841" t="s">
        <v>10751</v>
      </c>
      <c r="AI841" t="s">
        <v>10751</v>
      </c>
      <c r="AJ841" t="s">
        <v>10751</v>
      </c>
      <c r="AK841" t="s">
        <v>10751</v>
      </c>
      <c r="AL841" t="s">
        <v>10751</v>
      </c>
      <c r="AM841" t="s">
        <v>10751</v>
      </c>
      <c r="AN841" t="s">
        <v>10751</v>
      </c>
      <c r="AO841" t="s">
        <v>10751</v>
      </c>
      <c r="AP841" t="s">
        <v>10751</v>
      </c>
      <c r="AQ841" t="s">
        <v>10751</v>
      </c>
      <c r="AR841" t="s">
        <v>10751</v>
      </c>
      <c r="AS841" t="s">
        <v>10751</v>
      </c>
      <c r="AT841" t="s">
        <v>10751</v>
      </c>
      <c r="AU841" t="s">
        <v>10751</v>
      </c>
      <c r="AV841" t="s">
        <v>10751</v>
      </c>
      <c r="AW841" t="s">
        <v>10751</v>
      </c>
      <c r="AX841" t="s">
        <v>10751</v>
      </c>
      <c r="AY841" t="s">
        <v>10751</v>
      </c>
      <c r="AZ841" t="s">
        <v>10751</v>
      </c>
      <c r="BA841" t="s">
        <v>10751</v>
      </c>
      <c r="BB841" t="s">
        <v>10751</v>
      </c>
      <c r="BC841" t="s">
        <v>10751</v>
      </c>
      <c r="BD841" t="s">
        <v>10751</v>
      </c>
    </row>
    <row r="842" spans="1:56">
      <c r="A842" t="s">
        <v>10754</v>
      </c>
      <c r="B842">
        <v>2250</v>
      </c>
      <c r="C842">
        <v>1987</v>
      </c>
      <c r="D842" t="s">
        <v>10751</v>
      </c>
      <c r="E842" t="s">
        <v>10751</v>
      </c>
      <c r="F842" t="s">
        <v>10751</v>
      </c>
      <c r="H842" t="s">
        <v>10751</v>
      </c>
      <c r="I842" t="str">
        <f t="shared" ref="I842:I905" si="20">IFERROR(H842*E842,"")</f>
        <v/>
      </c>
      <c r="K842" t="s">
        <v>10751</v>
      </c>
      <c r="L842" t="s">
        <v>10751</v>
      </c>
      <c r="M842" t="s">
        <v>10751</v>
      </c>
      <c r="N842" t="s">
        <v>10751</v>
      </c>
      <c r="O842" t="s">
        <v>10751</v>
      </c>
      <c r="P842" t="s">
        <v>10751</v>
      </c>
      <c r="Q842" t="s">
        <v>10751</v>
      </c>
      <c r="R842" t="s">
        <v>10751</v>
      </c>
      <c r="S842" t="s">
        <v>10751</v>
      </c>
      <c r="T842" t="s">
        <v>10751</v>
      </c>
      <c r="U842" t="s">
        <v>10751</v>
      </c>
      <c r="V842" t="s">
        <v>10751</v>
      </c>
      <c r="W842" t="s">
        <v>10751</v>
      </c>
      <c r="X842" t="s">
        <v>10751</v>
      </c>
      <c r="Y842" t="s">
        <v>10751</v>
      </c>
      <c r="Z842" t="s">
        <v>10751</v>
      </c>
      <c r="AA842" t="s">
        <v>10751</v>
      </c>
      <c r="AB842" t="s">
        <v>10751</v>
      </c>
      <c r="AC842" t="s">
        <v>10751</v>
      </c>
      <c r="AD842" t="s">
        <v>10751</v>
      </c>
      <c r="AE842" t="s">
        <v>10751</v>
      </c>
      <c r="AF842" t="s">
        <v>10751</v>
      </c>
      <c r="AG842" t="s">
        <v>10751</v>
      </c>
      <c r="AH842" t="s">
        <v>10751</v>
      </c>
      <c r="AI842" t="s">
        <v>10751</v>
      </c>
      <c r="AJ842" t="s">
        <v>10751</v>
      </c>
      <c r="AK842" t="s">
        <v>10751</v>
      </c>
      <c r="AL842" t="s">
        <v>10751</v>
      </c>
      <c r="AM842" t="s">
        <v>10751</v>
      </c>
      <c r="AN842" t="s">
        <v>10751</v>
      </c>
      <c r="AO842" t="s">
        <v>10751</v>
      </c>
      <c r="AP842" t="s">
        <v>10751</v>
      </c>
      <c r="AQ842" t="s">
        <v>10751</v>
      </c>
      <c r="AR842" t="s">
        <v>10751</v>
      </c>
      <c r="AS842" t="s">
        <v>10751</v>
      </c>
      <c r="AT842" t="s">
        <v>10751</v>
      </c>
      <c r="AU842" t="s">
        <v>10751</v>
      </c>
      <c r="AV842" t="s">
        <v>10751</v>
      </c>
      <c r="AW842" t="s">
        <v>10751</v>
      </c>
      <c r="AX842" t="s">
        <v>10751</v>
      </c>
      <c r="AY842" t="s">
        <v>10751</v>
      </c>
      <c r="AZ842" t="s">
        <v>10751</v>
      </c>
      <c r="BA842" t="s">
        <v>10751</v>
      </c>
      <c r="BB842" t="s">
        <v>10751</v>
      </c>
      <c r="BC842" t="s">
        <v>10751</v>
      </c>
      <c r="BD842" t="s">
        <v>10751</v>
      </c>
    </row>
    <row r="843" spans="1:56">
      <c r="A843" t="s">
        <v>10754</v>
      </c>
      <c r="B843">
        <v>2250</v>
      </c>
      <c r="C843">
        <v>1988</v>
      </c>
      <c r="D843" t="s">
        <v>10751</v>
      </c>
      <c r="E843" t="s">
        <v>10751</v>
      </c>
      <c r="F843" t="s">
        <v>10751</v>
      </c>
      <c r="H843" t="s">
        <v>10751</v>
      </c>
      <c r="I843" t="str">
        <f t="shared" si="20"/>
        <v/>
      </c>
      <c r="K843" t="s">
        <v>10751</v>
      </c>
      <c r="L843" t="s">
        <v>10751</v>
      </c>
      <c r="M843" t="s">
        <v>10751</v>
      </c>
      <c r="N843" t="s">
        <v>10751</v>
      </c>
      <c r="O843" t="s">
        <v>10751</v>
      </c>
      <c r="P843" t="s">
        <v>10751</v>
      </c>
      <c r="Q843" t="s">
        <v>10751</v>
      </c>
      <c r="R843" t="s">
        <v>10751</v>
      </c>
      <c r="S843" t="s">
        <v>10751</v>
      </c>
      <c r="T843" t="s">
        <v>10751</v>
      </c>
      <c r="U843" t="s">
        <v>10751</v>
      </c>
      <c r="V843" t="s">
        <v>10751</v>
      </c>
      <c r="W843" t="s">
        <v>10751</v>
      </c>
      <c r="X843" t="s">
        <v>10751</v>
      </c>
      <c r="Y843" t="s">
        <v>10751</v>
      </c>
      <c r="Z843" t="s">
        <v>10751</v>
      </c>
      <c r="AA843" t="s">
        <v>10751</v>
      </c>
      <c r="AB843" t="s">
        <v>10751</v>
      </c>
      <c r="AC843" t="s">
        <v>10751</v>
      </c>
      <c r="AD843" t="s">
        <v>10751</v>
      </c>
      <c r="AE843" t="s">
        <v>10751</v>
      </c>
      <c r="AF843" t="s">
        <v>10751</v>
      </c>
      <c r="AG843" t="s">
        <v>10751</v>
      </c>
      <c r="AH843" t="s">
        <v>10751</v>
      </c>
      <c r="AI843" t="s">
        <v>10751</v>
      </c>
      <c r="AJ843" t="s">
        <v>10751</v>
      </c>
      <c r="AK843" t="s">
        <v>10751</v>
      </c>
      <c r="AL843" t="s">
        <v>10751</v>
      </c>
      <c r="AM843" t="s">
        <v>10751</v>
      </c>
      <c r="AN843" t="s">
        <v>10751</v>
      </c>
      <c r="AO843" t="s">
        <v>10751</v>
      </c>
      <c r="AP843" t="s">
        <v>10751</v>
      </c>
      <c r="AQ843" t="s">
        <v>10751</v>
      </c>
      <c r="AR843" t="s">
        <v>10751</v>
      </c>
      <c r="AS843" t="s">
        <v>10751</v>
      </c>
      <c r="AT843" t="s">
        <v>10751</v>
      </c>
      <c r="AU843" t="s">
        <v>10751</v>
      </c>
      <c r="AV843" t="s">
        <v>10751</v>
      </c>
      <c r="AW843" t="s">
        <v>10751</v>
      </c>
      <c r="AX843" t="s">
        <v>10751</v>
      </c>
      <c r="AY843" t="s">
        <v>10751</v>
      </c>
      <c r="AZ843" t="s">
        <v>10751</v>
      </c>
      <c r="BA843" t="s">
        <v>10751</v>
      </c>
      <c r="BB843" t="s">
        <v>10751</v>
      </c>
      <c r="BC843" t="s">
        <v>10751</v>
      </c>
      <c r="BD843" t="s">
        <v>10751</v>
      </c>
    </row>
    <row r="844" spans="1:56">
      <c r="A844" t="s">
        <v>10754</v>
      </c>
      <c r="B844">
        <v>2250</v>
      </c>
      <c r="C844">
        <v>1989</v>
      </c>
      <c r="D844" t="s">
        <v>10751</v>
      </c>
      <c r="E844" t="s">
        <v>10751</v>
      </c>
      <c r="F844" t="s">
        <v>10751</v>
      </c>
      <c r="H844" t="s">
        <v>10751</v>
      </c>
      <c r="I844" t="str">
        <f t="shared" si="20"/>
        <v/>
      </c>
      <c r="K844" t="s">
        <v>10751</v>
      </c>
      <c r="L844" t="s">
        <v>10751</v>
      </c>
      <c r="M844" t="s">
        <v>10751</v>
      </c>
      <c r="N844" t="s">
        <v>10751</v>
      </c>
      <c r="O844" t="s">
        <v>10751</v>
      </c>
      <c r="P844" t="s">
        <v>10751</v>
      </c>
      <c r="Q844" t="s">
        <v>10751</v>
      </c>
      <c r="R844" t="s">
        <v>10751</v>
      </c>
      <c r="S844" t="s">
        <v>10751</v>
      </c>
      <c r="T844" t="s">
        <v>10751</v>
      </c>
      <c r="U844" t="s">
        <v>10751</v>
      </c>
      <c r="V844" t="s">
        <v>10751</v>
      </c>
      <c r="W844" t="s">
        <v>10751</v>
      </c>
      <c r="X844" t="s">
        <v>10751</v>
      </c>
      <c r="Y844" t="s">
        <v>10751</v>
      </c>
      <c r="Z844" t="s">
        <v>10751</v>
      </c>
      <c r="AA844" t="s">
        <v>10751</v>
      </c>
      <c r="AB844" t="s">
        <v>10751</v>
      </c>
      <c r="AC844" t="s">
        <v>10751</v>
      </c>
      <c r="AD844" t="s">
        <v>10751</v>
      </c>
      <c r="AE844" t="s">
        <v>10751</v>
      </c>
      <c r="AF844" t="s">
        <v>10751</v>
      </c>
      <c r="AG844" t="s">
        <v>10751</v>
      </c>
      <c r="AH844" t="s">
        <v>10751</v>
      </c>
      <c r="AI844" t="s">
        <v>10751</v>
      </c>
      <c r="AJ844" t="s">
        <v>10751</v>
      </c>
      <c r="AK844" t="s">
        <v>10751</v>
      </c>
      <c r="AL844" t="s">
        <v>10751</v>
      </c>
      <c r="AM844" t="s">
        <v>10751</v>
      </c>
      <c r="AN844" t="s">
        <v>10751</v>
      </c>
      <c r="AO844" t="s">
        <v>10751</v>
      </c>
      <c r="AP844" t="s">
        <v>10751</v>
      </c>
      <c r="AQ844" t="s">
        <v>10751</v>
      </c>
      <c r="AR844" t="s">
        <v>10751</v>
      </c>
      <c r="AS844" t="s">
        <v>10751</v>
      </c>
      <c r="AT844" t="s">
        <v>10751</v>
      </c>
      <c r="AU844" t="s">
        <v>10751</v>
      </c>
      <c r="AV844" t="s">
        <v>10751</v>
      </c>
      <c r="AW844" t="s">
        <v>10751</v>
      </c>
      <c r="AX844" t="s">
        <v>10751</v>
      </c>
      <c r="AY844" t="s">
        <v>10751</v>
      </c>
      <c r="AZ844" t="s">
        <v>10751</v>
      </c>
      <c r="BA844" t="s">
        <v>10751</v>
      </c>
      <c r="BB844" t="s">
        <v>10751</v>
      </c>
      <c r="BC844" t="s">
        <v>10751</v>
      </c>
      <c r="BD844" t="s">
        <v>10751</v>
      </c>
    </row>
    <row r="845" spans="1:56">
      <c r="A845" t="s">
        <v>10754</v>
      </c>
      <c r="B845">
        <v>2250</v>
      </c>
      <c r="C845">
        <v>1990</v>
      </c>
      <c r="D845" t="s">
        <v>10751</v>
      </c>
      <c r="E845" t="s">
        <v>10751</v>
      </c>
      <c r="F845" t="s">
        <v>10751</v>
      </c>
      <c r="H845" t="s">
        <v>10751</v>
      </c>
      <c r="I845" t="str">
        <f t="shared" si="20"/>
        <v/>
      </c>
      <c r="K845" t="s">
        <v>10751</v>
      </c>
      <c r="L845" t="s">
        <v>10751</v>
      </c>
      <c r="M845" t="s">
        <v>10751</v>
      </c>
      <c r="N845" t="s">
        <v>10751</v>
      </c>
      <c r="O845" t="s">
        <v>10751</v>
      </c>
      <c r="P845" t="s">
        <v>10751</v>
      </c>
      <c r="Q845" t="s">
        <v>10751</v>
      </c>
      <c r="R845" t="s">
        <v>10751</v>
      </c>
      <c r="S845" t="s">
        <v>10751</v>
      </c>
      <c r="T845" t="s">
        <v>10751</v>
      </c>
      <c r="U845" t="s">
        <v>10751</v>
      </c>
      <c r="V845" t="s">
        <v>10751</v>
      </c>
      <c r="W845" t="s">
        <v>10751</v>
      </c>
      <c r="X845" t="s">
        <v>10751</v>
      </c>
      <c r="Y845" t="s">
        <v>10751</v>
      </c>
      <c r="Z845" t="s">
        <v>10751</v>
      </c>
      <c r="AA845" t="s">
        <v>10751</v>
      </c>
      <c r="AB845" t="s">
        <v>10751</v>
      </c>
      <c r="AC845" t="s">
        <v>10751</v>
      </c>
      <c r="AD845" t="s">
        <v>10751</v>
      </c>
      <c r="AE845" t="s">
        <v>10751</v>
      </c>
      <c r="AF845" t="s">
        <v>10751</v>
      </c>
      <c r="AG845" t="s">
        <v>10751</v>
      </c>
      <c r="AH845" t="s">
        <v>10751</v>
      </c>
      <c r="AI845" t="s">
        <v>10751</v>
      </c>
      <c r="AJ845" t="s">
        <v>10751</v>
      </c>
      <c r="AK845" t="s">
        <v>10751</v>
      </c>
      <c r="AL845" t="s">
        <v>10751</v>
      </c>
      <c r="AM845" t="s">
        <v>10751</v>
      </c>
      <c r="AN845" t="s">
        <v>10751</v>
      </c>
      <c r="AO845" t="s">
        <v>10751</v>
      </c>
      <c r="AP845" t="s">
        <v>10751</v>
      </c>
      <c r="AQ845" t="s">
        <v>10751</v>
      </c>
      <c r="AR845" t="s">
        <v>10751</v>
      </c>
      <c r="AS845" t="s">
        <v>10751</v>
      </c>
      <c r="AT845" t="s">
        <v>10751</v>
      </c>
      <c r="AU845" t="s">
        <v>10751</v>
      </c>
      <c r="AV845" t="s">
        <v>10751</v>
      </c>
      <c r="AW845" t="s">
        <v>10751</v>
      </c>
      <c r="AX845" t="s">
        <v>10751</v>
      </c>
      <c r="AY845" t="s">
        <v>10751</v>
      </c>
      <c r="AZ845" t="s">
        <v>10751</v>
      </c>
      <c r="BA845" t="s">
        <v>10751</v>
      </c>
      <c r="BB845" t="s">
        <v>10751</v>
      </c>
      <c r="BC845" t="s">
        <v>10751</v>
      </c>
      <c r="BD845" t="s">
        <v>10751</v>
      </c>
    </row>
    <row r="846" spans="1:56">
      <c r="A846" t="s">
        <v>10754</v>
      </c>
      <c r="B846">
        <v>2250</v>
      </c>
      <c r="C846">
        <v>1991</v>
      </c>
      <c r="D846" t="s">
        <v>10751</v>
      </c>
      <c r="E846" t="s">
        <v>10751</v>
      </c>
      <c r="F846" t="s">
        <v>10751</v>
      </c>
      <c r="H846" t="s">
        <v>10751</v>
      </c>
      <c r="I846" t="str">
        <f t="shared" si="20"/>
        <v/>
      </c>
      <c r="K846" t="s">
        <v>10751</v>
      </c>
      <c r="L846" t="s">
        <v>10751</v>
      </c>
      <c r="M846" t="s">
        <v>10751</v>
      </c>
      <c r="N846" t="s">
        <v>10751</v>
      </c>
      <c r="O846" t="s">
        <v>10751</v>
      </c>
      <c r="P846" t="s">
        <v>10751</v>
      </c>
      <c r="Q846" t="s">
        <v>10751</v>
      </c>
      <c r="R846" t="s">
        <v>10751</v>
      </c>
      <c r="S846" t="s">
        <v>10751</v>
      </c>
      <c r="T846" t="s">
        <v>10751</v>
      </c>
      <c r="U846" t="s">
        <v>10751</v>
      </c>
      <c r="V846" t="s">
        <v>10751</v>
      </c>
      <c r="W846" t="s">
        <v>10751</v>
      </c>
      <c r="X846" t="s">
        <v>10751</v>
      </c>
      <c r="Y846" t="s">
        <v>10751</v>
      </c>
      <c r="Z846" t="s">
        <v>10751</v>
      </c>
      <c r="AA846" t="s">
        <v>10751</v>
      </c>
      <c r="AB846" t="s">
        <v>10751</v>
      </c>
      <c r="AC846" t="s">
        <v>10751</v>
      </c>
      <c r="AD846" t="s">
        <v>10751</v>
      </c>
      <c r="AE846" t="s">
        <v>10751</v>
      </c>
      <c r="AF846" t="s">
        <v>10751</v>
      </c>
      <c r="AG846" t="s">
        <v>10751</v>
      </c>
      <c r="AH846" t="s">
        <v>10751</v>
      </c>
      <c r="AI846" t="s">
        <v>10751</v>
      </c>
      <c r="AJ846" t="s">
        <v>10751</v>
      </c>
      <c r="AK846" t="s">
        <v>10751</v>
      </c>
      <c r="AL846" t="s">
        <v>10751</v>
      </c>
      <c r="AM846" t="s">
        <v>10751</v>
      </c>
      <c r="AN846" t="s">
        <v>10751</v>
      </c>
      <c r="AO846" t="s">
        <v>10751</v>
      </c>
      <c r="AP846" t="s">
        <v>10751</v>
      </c>
      <c r="AQ846" t="s">
        <v>10751</v>
      </c>
      <c r="AR846" t="s">
        <v>10751</v>
      </c>
      <c r="AS846" t="s">
        <v>10751</v>
      </c>
      <c r="AT846" t="s">
        <v>10751</v>
      </c>
      <c r="AU846" t="s">
        <v>10751</v>
      </c>
      <c r="AV846" t="s">
        <v>10751</v>
      </c>
      <c r="AW846" t="s">
        <v>10751</v>
      </c>
      <c r="AX846" t="s">
        <v>10751</v>
      </c>
      <c r="AY846" t="s">
        <v>10751</v>
      </c>
      <c r="AZ846" t="s">
        <v>10751</v>
      </c>
      <c r="BA846" t="s">
        <v>10751</v>
      </c>
      <c r="BB846" t="s">
        <v>10751</v>
      </c>
      <c r="BC846" t="s">
        <v>10751</v>
      </c>
      <c r="BD846" t="s">
        <v>10751</v>
      </c>
    </row>
    <row r="847" spans="1:56">
      <c r="A847" t="s">
        <v>10754</v>
      </c>
      <c r="B847">
        <v>2250</v>
      </c>
      <c r="C847">
        <v>1992</v>
      </c>
      <c r="D847" t="s">
        <v>10751</v>
      </c>
      <c r="E847" t="s">
        <v>10751</v>
      </c>
      <c r="F847" t="s">
        <v>10751</v>
      </c>
      <c r="H847" t="s">
        <v>10751</v>
      </c>
      <c r="I847" t="str">
        <f t="shared" si="20"/>
        <v/>
      </c>
      <c r="K847" t="s">
        <v>10751</v>
      </c>
      <c r="L847" t="s">
        <v>10751</v>
      </c>
      <c r="M847" t="s">
        <v>10751</v>
      </c>
      <c r="N847" t="s">
        <v>10751</v>
      </c>
      <c r="O847" t="s">
        <v>10751</v>
      </c>
      <c r="P847" t="s">
        <v>10751</v>
      </c>
      <c r="Q847" t="s">
        <v>10751</v>
      </c>
      <c r="R847" t="s">
        <v>10751</v>
      </c>
      <c r="S847" t="s">
        <v>10751</v>
      </c>
      <c r="T847" t="s">
        <v>10751</v>
      </c>
      <c r="U847" t="s">
        <v>10751</v>
      </c>
      <c r="V847" t="s">
        <v>10751</v>
      </c>
      <c r="W847" t="s">
        <v>10751</v>
      </c>
      <c r="X847" t="s">
        <v>10751</v>
      </c>
      <c r="Y847" t="s">
        <v>10751</v>
      </c>
      <c r="Z847" t="s">
        <v>10751</v>
      </c>
      <c r="AA847" t="s">
        <v>10751</v>
      </c>
      <c r="AB847" t="s">
        <v>10751</v>
      </c>
      <c r="AC847" t="s">
        <v>10751</v>
      </c>
      <c r="AD847" t="s">
        <v>10751</v>
      </c>
      <c r="AE847" t="s">
        <v>10751</v>
      </c>
      <c r="AF847" t="s">
        <v>10751</v>
      </c>
      <c r="AG847" t="s">
        <v>10751</v>
      </c>
      <c r="AH847" t="s">
        <v>10751</v>
      </c>
      <c r="AI847" t="s">
        <v>10751</v>
      </c>
      <c r="AJ847" t="s">
        <v>10751</v>
      </c>
      <c r="AK847" t="s">
        <v>10751</v>
      </c>
      <c r="AL847" t="s">
        <v>10751</v>
      </c>
      <c r="AM847" t="s">
        <v>10751</v>
      </c>
      <c r="AN847" t="s">
        <v>10751</v>
      </c>
      <c r="AO847" t="s">
        <v>10751</v>
      </c>
      <c r="AP847" t="s">
        <v>10751</v>
      </c>
      <c r="AQ847" t="s">
        <v>10751</v>
      </c>
      <c r="AR847" t="s">
        <v>10751</v>
      </c>
      <c r="AS847" t="s">
        <v>10751</v>
      </c>
      <c r="AT847" t="s">
        <v>10751</v>
      </c>
      <c r="AU847" t="s">
        <v>10751</v>
      </c>
      <c r="AV847" t="s">
        <v>10751</v>
      </c>
      <c r="AW847" t="s">
        <v>10751</v>
      </c>
      <c r="AX847" t="s">
        <v>10751</v>
      </c>
      <c r="AY847" t="s">
        <v>10751</v>
      </c>
      <c r="AZ847" t="s">
        <v>10751</v>
      </c>
      <c r="BA847" t="s">
        <v>10751</v>
      </c>
      <c r="BB847" t="s">
        <v>10751</v>
      </c>
      <c r="BC847" t="s">
        <v>10751</v>
      </c>
      <c r="BD847" t="s">
        <v>10751</v>
      </c>
    </row>
    <row r="848" spans="1:56">
      <c r="A848" t="s">
        <v>10754</v>
      </c>
      <c r="B848">
        <v>2250</v>
      </c>
      <c r="C848">
        <v>1993</v>
      </c>
      <c r="D848" t="s">
        <v>10751</v>
      </c>
      <c r="E848" t="s">
        <v>10751</v>
      </c>
      <c r="F848" t="s">
        <v>10751</v>
      </c>
      <c r="H848" t="s">
        <v>10751</v>
      </c>
      <c r="I848" t="str">
        <f t="shared" si="20"/>
        <v/>
      </c>
      <c r="K848" t="s">
        <v>10751</v>
      </c>
      <c r="L848" t="s">
        <v>10751</v>
      </c>
      <c r="M848" t="s">
        <v>10751</v>
      </c>
      <c r="N848" t="s">
        <v>10751</v>
      </c>
      <c r="O848" t="s">
        <v>10751</v>
      </c>
      <c r="P848" t="s">
        <v>10751</v>
      </c>
      <c r="Q848" t="s">
        <v>10751</v>
      </c>
      <c r="R848" t="s">
        <v>10751</v>
      </c>
      <c r="S848" t="s">
        <v>10751</v>
      </c>
      <c r="T848" t="s">
        <v>10751</v>
      </c>
      <c r="U848" t="s">
        <v>10751</v>
      </c>
      <c r="V848" t="s">
        <v>10751</v>
      </c>
      <c r="W848" t="s">
        <v>10751</v>
      </c>
      <c r="X848" t="s">
        <v>10751</v>
      </c>
      <c r="Y848" t="s">
        <v>10751</v>
      </c>
      <c r="Z848" t="s">
        <v>10751</v>
      </c>
      <c r="AA848" t="s">
        <v>10751</v>
      </c>
      <c r="AB848" t="s">
        <v>10751</v>
      </c>
      <c r="AC848" t="s">
        <v>10751</v>
      </c>
      <c r="AD848" t="s">
        <v>10751</v>
      </c>
      <c r="AE848" t="s">
        <v>10751</v>
      </c>
      <c r="AF848" t="s">
        <v>10751</v>
      </c>
      <c r="AG848" t="s">
        <v>10751</v>
      </c>
      <c r="AH848" t="s">
        <v>10751</v>
      </c>
      <c r="AI848" t="s">
        <v>10751</v>
      </c>
      <c r="AJ848" t="s">
        <v>10751</v>
      </c>
      <c r="AK848" t="s">
        <v>10751</v>
      </c>
      <c r="AL848" t="s">
        <v>10751</v>
      </c>
      <c r="AM848" t="s">
        <v>10751</v>
      </c>
      <c r="AN848" t="s">
        <v>10751</v>
      </c>
      <c r="AO848" t="s">
        <v>10751</v>
      </c>
      <c r="AP848" t="s">
        <v>10751</v>
      </c>
      <c r="AQ848" t="s">
        <v>10751</v>
      </c>
      <c r="AR848" t="s">
        <v>10751</v>
      </c>
      <c r="AS848" t="s">
        <v>10751</v>
      </c>
      <c r="AT848" t="s">
        <v>10751</v>
      </c>
      <c r="AU848" t="s">
        <v>10751</v>
      </c>
      <c r="AV848" t="s">
        <v>10751</v>
      </c>
      <c r="AW848" t="s">
        <v>10751</v>
      </c>
      <c r="AX848" t="s">
        <v>10751</v>
      </c>
      <c r="AY848" t="s">
        <v>10751</v>
      </c>
      <c r="AZ848" t="s">
        <v>10751</v>
      </c>
      <c r="BA848" t="s">
        <v>10751</v>
      </c>
      <c r="BB848" t="s">
        <v>10751</v>
      </c>
      <c r="BC848" t="s">
        <v>10751</v>
      </c>
      <c r="BD848" t="s">
        <v>10751</v>
      </c>
    </row>
    <row r="849" spans="1:56">
      <c r="A849" t="s">
        <v>10754</v>
      </c>
      <c r="B849">
        <v>2250</v>
      </c>
      <c r="C849">
        <v>1994</v>
      </c>
      <c r="D849" t="s">
        <v>10751</v>
      </c>
      <c r="E849" t="s">
        <v>10751</v>
      </c>
      <c r="F849" t="s">
        <v>10751</v>
      </c>
      <c r="H849" t="s">
        <v>10751</v>
      </c>
      <c r="I849" t="str">
        <f t="shared" si="20"/>
        <v/>
      </c>
      <c r="K849" t="s">
        <v>10751</v>
      </c>
      <c r="L849" t="s">
        <v>10751</v>
      </c>
      <c r="M849" t="s">
        <v>10751</v>
      </c>
      <c r="N849" t="s">
        <v>10751</v>
      </c>
      <c r="O849" t="s">
        <v>10751</v>
      </c>
      <c r="P849" t="s">
        <v>10751</v>
      </c>
      <c r="Q849" t="s">
        <v>10751</v>
      </c>
      <c r="R849" t="s">
        <v>10751</v>
      </c>
      <c r="S849" t="s">
        <v>10751</v>
      </c>
      <c r="T849" t="s">
        <v>10751</v>
      </c>
      <c r="U849" t="s">
        <v>10751</v>
      </c>
      <c r="V849" t="s">
        <v>10751</v>
      </c>
      <c r="W849" t="s">
        <v>10751</v>
      </c>
      <c r="X849" t="s">
        <v>10751</v>
      </c>
      <c r="Y849" t="s">
        <v>10751</v>
      </c>
      <c r="Z849" t="s">
        <v>10751</v>
      </c>
      <c r="AA849" t="s">
        <v>10751</v>
      </c>
      <c r="AB849" t="s">
        <v>10751</v>
      </c>
      <c r="AC849" t="s">
        <v>10751</v>
      </c>
      <c r="AD849" t="s">
        <v>10751</v>
      </c>
      <c r="AE849" t="s">
        <v>10751</v>
      </c>
      <c r="AF849" t="s">
        <v>10751</v>
      </c>
      <c r="AG849" t="s">
        <v>10751</v>
      </c>
      <c r="AH849" t="s">
        <v>10751</v>
      </c>
      <c r="AI849" t="s">
        <v>10751</v>
      </c>
      <c r="AJ849" t="s">
        <v>10751</v>
      </c>
      <c r="AK849" t="s">
        <v>10751</v>
      </c>
      <c r="AL849" t="s">
        <v>10751</v>
      </c>
      <c r="AM849" t="s">
        <v>10751</v>
      </c>
      <c r="AN849" t="s">
        <v>10751</v>
      </c>
      <c r="AO849" t="s">
        <v>10751</v>
      </c>
      <c r="AP849" t="s">
        <v>10751</v>
      </c>
      <c r="AQ849" t="s">
        <v>10751</v>
      </c>
      <c r="AR849" t="s">
        <v>10751</v>
      </c>
      <c r="AS849" t="s">
        <v>10751</v>
      </c>
      <c r="AT849" t="s">
        <v>10751</v>
      </c>
      <c r="AU849" t="s">
        <v>10751</v>
      </c>
      <c r="AV849" t="s">
        <v>10751</v>
      </c>
      <c r="AW849" t="s">
        <v>10751</v>
      </c>
      <c r="AX849" t="s">
        <v>10751</v>
      </c>
      <c r="AY849" t="s">
        <v>10751</v>
      </c>
      <c r="AZ849" t="s">
        <v>10751</v>
      </c>
      <c r="BA849" t="s">
        <v>10751</v>
      </c>
      <c r="BB849" t="s">
        <v>10751</v>
      </c>
      <c r="BC849" t="s">
        <v>10751</v>
      </c>
      <c r="BD849" t="s">
        <v>10751</v>
      </c>
    </row>
    <row r="850" spans="1:56">
      <c r="A850" t="s">
        <v>10754</v>
      </c>
      <c r="B850">
        <v>2250</v>
      </c>
      <c r="C850">
        <v>1995</v>
      </c>
      <c r="D850" t="s">
        <v>10751</v>
      </c>
      <c r="E850" t="s">
        <v>10751</v>
      </c>
      <c r="F850" t="s">
        <v>10751</v>
      </c>
      <c r="H850" t="s">
        <v>10751</v>
      </c>
      <c r="I850" t="str">
        <f t="shared" si="20"/>
        <v/>
      </c>
      <c r="K850" t="s">
        <v>10751</v>
      </c>
      <c r="L850" t="s">
        <v>10751</v>
      </c>
      <c r="M850" t="s">
        <v>10751</v>
      </c>
      <c r="N850" t="s">
        <v>10751</v>
      </c>
      <c r="O850" t="s">
        <v>10751</v>
      </c>
      <c r="P850" t="s">
        <v>10751</v>
      </c>
      <c r="Q850" t="s">
        <v>10751</v>
      </c>
      <c r="R850" t="s">
        <v>10751</v>
      </c>
      <c r="S850" t="s">
        <v>10751</v>
      </c>
      <c r="T850" t="s">
        <v>10751</v>
      </c>
      <c r="U850" t="s">
        <v>10751</v>
      </c>
      <c r="V850" t="s">
        <v>10751</v>
      </c>
      <c r="W850" t="s">
        <v>10751</v>
      </c>
      <c r="X850" t="s">
        <v>10751</v>
      </c>
      <c r="Y850" t="s">
        <v>10751</v>
      </c>
      <c r="Z850" t="s">
        <v>10751</v>
      </c>
      <c r="AA850" t="s">
        <v>10751</v>
      </c>
      <c r="AB850" t="s">
        <v>10751</v>
      </c>
      <c r="AC850" t="s">
        <v>10751</v>
      </c>
      <c r="AD850" t="s">
        <v>10751</v>
      </c>
      <c r="AE850" t="s">
        <v>10751</v>
      </c>
      <c r="AF850" t="s">
        <v>10751</v>
      </c>
      <c r="AG850" t="s">
        <v>10751</v>
      </c>
      <c r="AH850" t="s">
        <v>10751</v>
      </c>
      <c r="AI850" t="s">
        <v>10751</v>
      </c>
      <c r="AJ850" t="s">
        <v>10751</v>
      </c>
      <c r="AK850" t="s">
        <v>10751</v>
      </c>
      <c r="AL850" t="s">
        <v>10751</v>
      </c>
      <c r="AM850" t="s">
        <v>10751</v>
      </c>
      <c r="AN850" t="s">
        <v>10751</v>
      </c>
      <c r="AO850" t="s">
        <v>10751</v>
      </c>
      <c r="AP850" t="s">
        <v>10751</v>
      </c>
      <c r="AQ850" t="s">
        <v>10751</v>
      </c>
      <c r="AR850" t="s">
        <v>10751</v>
      </c>
      <c r="AS850" t="s">
        <v>10751</v>
      </c>
      <c r="AT850" t="s">
        <v>10751</v>
      </c>
      <c r="AU850" t="s">
        <v>10751</v>
      </c>
      <c r="AV850" t="s">
        <v>10751</v>
      </c>
      <c r="AW850" t="s">
        <v>10751</v>
      </c>
      <c r="AX850" t="s">
        <v>10751</v>
      </c>
      <c r="AY850" t="s">
        <v>10751</v>
      </c>
      <c r="AZ850" t="s">
        <v>10751</v>
      </c>
      <c r="BA850" t="s">
        <v>10751</v>
      </c>
      <c r="BB850" t="s">
        <v>10751</v>
      </c>
      <c r="BC850" t="s">
        <v>10751</v>
      </c>
      <c r="BD850" t="s">
        <v>10751</v>
      </c>
    </row>
    <row r="851" spans="1:56">
      <c r="A851" t="s">
        <v>10754</v>
      </c>
      <c r="B851">
        <v>2250</v>
      </c>
      <c r="C851">
        <v>1996</v>
      </c>
      <c r="D851" t="s">
        <v>10751</v>
      </c>
      <c r="E851" t="s">
        <v>10751</v>
      </c>
      <c r="F851" t="s">
        <v>10751</v>
      </c>
      <c r="H851" t="s">
        <v>10751</v>
      </c>
      <c r="I851" t="str">
        <f t="shared" si="20"/>
        <v/>
      </c>
      <c r="K851" t="s">
        <v>10751</v>
      </c>
      <c r="L851" t="s">
        <v>10751</v>
      </c>
      <c r="M851" t="s">
        <v>10751</v>
      </c>
      <c r="N851" t="s">
        <v>10751</v>
      </c>
      <c r="O851" t="s">
        <v>10751</v>
      </c>
      <c r="P851" t="s">
        <v>10751</v>
      </c>
      <c r="Q851" t="s">
        <v>10751</v>
      </c>
      <c r="R851" t="s">
        <v>10751</v>
      </c>
      <c r="S851" t="s">
        <v>10751</v>
      </c>
      <c r="T851" t="s">
        <v>10751</v>
      </c>
      <c r="U851" t="s">
        <v>10751</v>
      </c>
      <c r="V851" t="s">
        <v>10751</v>
      </c>
      <c r="W851" t="s">
        <v>10751</v>
      </c>
      <c r="X851" t="s">
        <v>10751</v>
      </c>
      <c r="Y851" t="s">
        <v>10751</v>
      </c>
      <c r="Z851" t="s">
        <v>10751</v>
      </c>
      <c r="AA851" t="s">
        <v>10751</v>
      </c>
      <c r="AB851" t="s">
        <v>10751</v>
      </c>
      <c r="AC851" t="s">
        <v>10751</v>
      </c>
      <c r="AD851" t="s">
        <v>10751</v>
      </c>
      <c r="AE851" t="s">
        <v>10751</v>
      </c>
      <c r="AF851" t="s">
        <v>10751</v>
      </c>
      <c r="AG851" t="s">
        <v>10751</v>
      </c>
      <c r="AH851" t="s">
        <v>10751</v>
      </c>
      <c r="AI851" t="s">
        <v>10751</v>
      </c>
      <c r="AJ851" t="s">
        <v>10751</v>
      </c>
      <c r="AK851" t="s">
        <v>10751</v>
      </c>
      <c r="AL851" t="s">
        <v>10751</v>
      </c>
      <c r="AM851" t="s">
        <v>10751</v>
      </c>
      <c r="AN851" t="s">
        <v>10751</v>
      </c>
      <c r="AO851" t="s">
        <v>10751</v>
      </c>
      <c r="AP851" t="s">
        <v>10751</v>
      </c>
      <c r="AQ851" t="s">
        <v>10751</v>
      </c>
      <c r="AR851" t="s">
        <v>10751</v>
      </c>
      <c r="AS851" t="s">
        <v>10751</v>
      </c>
      <c r="AT851" t="s">
        <v>10751</v>
      </c>
      <c r="AU851" t="s">
        <v>10751</v>
      </c>
      <c r="AV851" t="s">
        <v>10751</v>
      </c>
      <c r="AW851" t="s">
        <v>10751</v>
      </c>
      <c r="AX851" t="s">
        <v>10751</v>
      </c>
      <c r="AY851" t="s">
        <v>10751</v>
      </c>
      <c r="AZ851" t="s">
        <v>10751</v>
      </c>
      <c r="BA851" t="s">
        <v>10751</v>
      </c>
      <c r="BB851" t="s">
        <v>10751</v>
      </c>
      <c r="BC851" t="s">
        <v>10751</v>
      </c>
      <c r="BD851" t="s">
        <v>10751</v>
      </c>
    </row>
    <row r="852" spans="1:56">
      <c r="A852" t="s">
        <v>10754</v>
      </c>
      <c r="B852">
        <v>2250</v>
      </c>
      <c r="C852">
        <v>1997</v>
      </c>
      <c r="D852" t="s">
        <v>10751</v>
      </c>
      <c r="E852" t="s">
        <v>10751</v>
      </c>
      <c r="F852" t="s">
        <v>10751</v>
      </c>
      <c r="H852" t="s">
        <v>10751</v>
      </c>
      <c r="I852" t="str">
        <f t="shared" si="20"/>
        <v/>
      </c>
      <c r="K852" t="s">
        <v>10751</v>
      </c>
      <c r="L852" t="s">
        <v>10751</v>
      </c>
      <c r="M852" t="s">
        <v>10751</v>
      </c>
      <c r="N852" t="s">
        <v>10751</v>
      </c>
      <c r="O852" t="s">
        <v>10751</v>
      </c>
      <c r="P852" t="s">
        <v>10751</v>
      </c>
      <c r="Q852" t="s">
        <v>10751</v>
      </c>
      <c r="R852" t="s">
        <v>10751</v>
      </c>
      <c r="S852" t="s">
        <v>10751</v>
      </c>
      <c r="T852" t="s">
        <v>10751</v>
      </c>
      <c r="U852" t="s">
        <v>10751</v>
      </c>
      <c r="V852" t="s">
        <v>10751</v>
      </c>
      <c r="W852" t="s">
        <v>10751</v>
      </c>
      <c r="X852" t="s">
        <v>10751</v>
      </c>
      <c r="Y852" t="s">
        <v>10751</v>
      </c>
      <c r="Z852" t="s">
        <v>10751</v>
      </c>
      <c r="AA852" t="s">
        <v>10751</v>
      </c>
      <c r="AB852" t="s">
        <v>10751</v>
      </c>
      <c r="AC852" t="s">
        <v>10751</v>
      </c>
      <c r="AD852" t="s">
        <v>10751</v>
      </c>
      <c r="AE852" t="s">
        <v>10751</v>
      </c>
      <c r="AF852" t="s">
        <v>10751</v>
      </c>
      <c r="AG852" t="s">
        <v>10751</v>
      </c>
      <c r="AH852" t="s">
        <v>10751</v>
      </c>
      <c r="AI852" t="s">
        <v>10751</v>
      </c>
      <c r="AJ852" t="s">
        <v>10751</v>
      </c>
      <c r="AK852" t="s">
        <v>10751</v>
      </c>
      <c r="AL852" t="s">
        <v>10751</v>
      </c>
      <c r="AM852" t="s">
        <v>10751</v>
      </c>
      <c r="AN852" t="s">
        <v>10751</v>
      </c>
      <c r="AO852" t="s">
        <v>10751</v>
      </c>
      <c r="AP852" t="s">
        <v>10751</v>
      </c>
      <c r="AQ852" t="s">
        <v>10751</v>
      </c>
      <c r="AR852" t="s">
        <v>10751</v>
      </c>
      <c r="AS852" t="s">
        <v>10751</v>
      </c>
      <c r="AT852" t="s">
        <v>10751</v>
      </c>
      <c r="AU852" t="s">
        <v>10751</v>
      </c>
      <c r="AV852" t="s">
        <v>10751</v>
      </c>
      <c r="AW852" t="s">
        <v>10751</v>
      </c>
      <c r="AX852" t="s">
        <v>10751</v>
      </c>
      <c r="AY852" t="s">
        <v>10751</v>
      </c>
      <c r="AZ852" t="s">
        <v>10751</v>
      </c>
      <c r="BA852" t="s">
        <v>10751</v>
      </c>
      <c r="BB852" t="s">
        <v>10751</v>
      </c>
      <c r="BC852" t="s">
        <v>10751</v>
      </c>
      <c r="BD852" t="s">
        <v>10751</v>
      </c>
    </row>
    <row r="853" spans="1:56">
      <c r="A853" t="s">
        <v>10754</v>
      </c>
      <c r="B853">
        <v>2250</v>
      </c>
      <c r="C853">
        <v>1998</v>
      </c>
      <c r="D853" t="s">
        <v>10751</v>
      </c>
      <c r="E853" t="s">
        <v>10751</v>
      </c>
      <c r="F853" t="s">
        <v>10751</v>
      </c>
      <c r="H853" t="s">
        <v>10751</v>
      </c>
      <c r="I853" t="str">
        <f t="shared" si="20"/>
        <v/>
      </c>
      <c r="K853" t="s">
        <v>10751</v>
      </c>
      <c r="L853" t="s">
        <v>10751</v>
      </c>
      <c r="M853" t="s">
        <v>10751</v>
      </c>
      <c r="N853" t="s">
        <v>10751</v>
      </c>
      <c r="O853" t="s">
        <v>10751</v>
      </c>
      <c r="P853" t="s">
        <v>10751</v>
      </c>
      <c r="Q853" t="s">
        <v>10751</v>
      </c>
      <c r="R853" t="s">
        <v>10751</v>
      </c>
      <c r="S853" t="s">
        <v>10751</v>
      </c>
      <c r="T853" t="s">
        <v>10751</v>
      </c>
      <c r="U853" t="s">
        <v>10751</v>
      </c>
      <c r="V853" t="s">
        <v>10751</v>
      </c>
      <c r="W853" t="s">
        <v>10751</v>
      </c>
      <c r="X853" t="s">
        <v>10751</v>
      </c>
      <c r="Y853" t="s">
        <v>10751</v>
      </c>
      <c r="Z853" t="s">
        <v>10751</v>
      </c>
      <c r="AA853" t="s">
        <v>10751</v>
      </c>
      <c r="AB853" t="s">
        <v>10751</v>
      </c>
      <c r="AC853" t="s">
        <v>10751</v>
      </c>
      <c r="AD853" t="s">
        <v>10751</v>
      </c>
      <c r="AE853" t="s">
        <v>10751</v>
      </c>
      <c r="AF853" t="s">
        <v>10751</v>
      </c>
      <c r="AG853" t="s">
        <v>10751</v>
      </c>
      <c r="AH853" t="s">
        <v>10751</v>
      </c>
      <c r="AI853" t="s">
        <v>10751</v>
      </c>
      <c r="AJ853" t="s">
        <v>10751</v>
      </c>
      <c r="AK853" t="s">
        <v>10751</v>
      </c>
      <c r="AL853" t="s">
        <v>10751</v>
      </c>
      <c r="AM853" t="s">
        <v>10751</v>
      </c>
      <c r="AN853" t="s">
        <v>10751</v>
      </c>
      <c r="AO853" t="s">
        <v>10751</v>
      </c>
      <c r="AP853" t="s">
        <v>10751</v>
      </c>
      <c r="AQ853" t="s">
        <v>10751</v>
      </c>
      <c r="AR853" t="s">
        <v>10751</v>
      </c>
      <c r="AS853" t="s">
        <v>10751</v>
      </c>
      <c r="AT853" t="s">
        <v>10751</v>
      </c>
      <c r="AU853" t="s">
        <v>10751</v>
      </c>
      <c r="AV853" t="s">
        <v>10751</v>
      </c>
      <c r="AW853" t="s">
        <v>10751</v>
      </c>
      <c r="AX853" t="s">
        <v>10751</v>
      </c>
      <c r="AY853" t="s">
        <v>10751</v>
      </c>
      <c r="AZ853" t="s">
        <v>10751</v>
      </c>
      <c r="BA853" t="s">
        <v>10751</v>
      </c>
      <c r="BB853" t="s">
        <v>10751</v>
      </c>
      <c r="BC853" t="s">
        <v>10751</v>
      </c>
      <c r="BD853" t="s">
        <v>10751</v>
      </c>
    </row>
    <row r="854" spans="1:56">
      <c r="A854" t="s">
        <v>10754</v>
      </c>
      <c r="B854">
        <v>2250</v>
      </c>
      <c r="C854">
        <v>1999</v>
      </c>
      <c r="D854" t="s">
        <v>10751</v>
      </c>
      <c r="E854" t="s">
        <v>10751</v>
      </c>
      <c r="F854" t="s">
        <v>10751</v>
      </c>
      <c r="H854" t="s">
        <v>10751</v>
      </c>
      <c r="I854" t="str">
        <f t="shared" si="20"/>
        <v/>
      </c>
      <c r="K854" t="s">
        <v>10751</v>
      </c>
      <c r="L854" t="s">
        <v>10751</v>
      </c>
      <c r="M854" t="s">
        <v>10751</v>
      </c>
      <c r="N854" t="s">
        <v>10751</v>
      </c>
      <c r="O854" t="s">
        <v>10751</v>
      </c>
      <c r="P854" t="s">
        <v>10751</v>
      </c>
      <c r="Q854" t="s">
        <v>10751</v>
      </c>
      <c r="R854" t="s">
        <v>10751</v>
      </c>
      <c r="S854" t="s">
        <v>10751</v>
      </c>
      <c r="T854" t="s">
        <v>10751</v>
      </c>
      <c r="U854" t="s">
        <v>10751</v>
      </c>
      <c r="V854" t="s">
        <v>10751</v>
      </c>
      <c r="W854" t="s">
        <v>10751</v>
      </c>
      <c r="X854" t="s">
        <v>10751</v>
      </c>
      <c r="Y854" t="s">
        <v>10751</v>
      </c>
      <c r="Z854" t="s">
        <v>10751</v>
      </c>
      <c r="AA854" t="s">
        <v>10751</v>
      </c>
      <c r="AB854" t="s">
        <v>10751</v>
      </c>
      <c r="AC854" t="s">
        <v>10751</v>
      </c>
      <c r="AD854" t="s">
        <v>10751</v>
      </c>
      <c r="AE854" t="s">
        <v>10751</v>
      </c>
      <c r="AF854" t="s">
        <v>10751</v>
      </c>
      <c r="AG854" t="s">
        <v>10751</v>
      </c>
      <c r="AH854" t="s">
        <v>10751</v>
      </c>
      <c r="AI854" t="s">
        <v>10751</v>
      </c>
      <c r="AJ854" t="s">
        <v>10751</v>
      </c>
      <c r="AK854" t="s">
        <v>10751</v>
      </c>
      <c r="AL854" t="s">
        <v>10751</v>
      </c>
      <c r="AM854" t="s">
        <v>10751</v>
      </c>
      <c r="AN854" t="s">
        <v>10751</v>
      </c>
      <c r="AO854" t="s">
        <v>10751</v>
      </c>
      <c r="AP854" t="s">
        <v>10751</v>
      </c>
      <c r="AQ854" t="s">
        <v>10751</v>
      </c>
      <c r="AR854" t="s">
        <v>10751</v>
      </c>
      <c r="AS854" t="s">
        <v>10751</v>
      </c>
      <c r="AT854" t="s">
        <v>10751</v>
      </c>
      <c r="AU854" t="s">
        <v>10751</v>
      </c>
      <c r="AV854" t="s">
        <v>10751</v>
      </c>
      <c r="AW854" t="s">
        <v>10751</v>
      </c>
      <c r="AX854" t="s">
        <v>10751</v>
      </c>
      <c r="AY854" t="s">
        <v>10751</v>
      </c>
      <c r="AZ854" t="s">
        <v>10751</v>
      </c>
      <c r="BA854" t="s">
        <v>10751</v>
      </c>
      <c r="BB854" t="s">
        <v>10751</v>
      </c>
      <c r="BC854" t="s">
        <v>10751</v>
      </c>
      <c r="BD854" t="s">
        <v>10751</v>
      </c>
    </row>
    <row r="855" spans="1:56">
      <c r="A855" t="s">
        <v>10754</v>
      </c>
      <c r="B855">
        <v>2250</v>
      </c>
      <c r="C855">
        <v>2000</v>
      </c>
      <c r="D855" t="s">
        <v>10751</v>
      </c>
      <c r="E855" t="s">
        <v>10751</v>
      </c>
      <c r="F855" t="s">
        <v>10751</v>
      </c>
      <c r="H855" t="s">
        <v>10751</v>
      </c>
      <c r="I855" t="str">
        <f t="shared" si="20"/>
        <v/>
      </c>
      <c r="K855" t="s">
        <v>10751</v>
      </c>
      <c r="L855" t="s">
        <v>10751</v>
      </c>
      <c r="M855" t="s">
        <v>10751</v>
      </c>
      <c r="N855" t="s">
        <v>10751</v>
      </c>
      <c r="O855" t="s">
        <v>10751</v>
      </c>
      <c r="P855" t="s">
        <v>10751</v>
      </c>
      <c r="Q855" t="s">
        <v>10751</v>
      </c>
      <c r="R855" t="s">
        <v>10751</v>
      </c>
      <c r="S855" t="s">
        <v>10751</v>
      </c>
      <c r="T855" t="s">
        <v>10751</v>
      </c>
      <c r="U855" t="s">
        <v>10751</v>
      </c>
      <c r="V855" t="s">
        <v>10751</v>
      </c>
      <c r="W855" t="s">
        <v>10751</v>
      </c>
      <c r="X855" t="s">
        <v>10751</v>
      </c>
      <c r="Y855" t="s">
        <v>10751</v>
      </c>
      <c r="Z855" t="s">
        <v>10751</v>
      </c>
      <c r="AA855" t="s">
        <v>10751</v>
      </c>
      <c r="AB855" t="s">
        <v>10751</v>
      </c>
      <c r="AC855" t="s">
        <v>10751</v>
      </c>
      <c r="AD855" t="s">
        <v>10751</v>
      </c>
      <c r="AE855" t="s">
        <v>10751</v>
      </c>
      <c r="AF855" t="s">
        <v>10751</v>
      </c>
      <c r="AG855" t="s">
        <v>10751</v>
      </c>
      <c r="AH855" t="s">
        <v>10751</v>
      </c>
      <c r="AI855" t="s">
        <v>10751</v>
      </c>
      <c r="AJ855" t="s">
        <v>10751</v>
      </c>
      <c r="AK855" t="s">
        <v>10751</v>
      </c>
      <c r="AL855" t="s">
        <v>10751</v>
      </c>
      <c r="AM855" t="s">
        <v>10751</v>
      </c>
      <c r="AN855" t="s">
        <v>10751</v>
      </c>
      <c r="AO855" t="s">
        <v>10751</v>
      </c>
      <c r="AP855" t="s">
        <v>10751</v>
      </c>
      <c r="AQ855" t="s">
        <v>10751</v>
      </c>
      <c r="AR855" t="s">
        <v>10751</v>
      </c>
      <c r="AS855" t="s">
        <v>10751</v>
      </c>
      <c r="AT855" t="s">
        <v>10751</v>
      </c>
      <c r="AU855" t="s">
        <v>10751</v>
      </c>
      <c r="AV855" t="s">
        <v>10751</v>
      </c>
      <c r="AW855" t="s">
        <v>10751</v>
      </c>
      <c r="AX855" t="s">
        <v>10751</v>
      </c>
      <c r="AY855" t="s">
        <v>10751</v>
      </c>
      <c r="AZ855" t="s">
        <v>10751</v>
      </c>
      <c r="BA855" t="s">
        <v>10751</v>
      </c>
      <c r="BB855" t="s">
        <v>10751</v>
      </c>
      <c r="BC855" t="s">
        <v>10751</v>
      </c>
      <c r="BD855" t="s">
        <v>10751</v>
      </c>
    </row>
    <row r="856" spans="1:56">
      <c r="A856" t="s">
        <v>10754</v>
      </c>
      <c r="B856">
        <v>2250</v>
      </c>
      <c r="C856">
        <v>2001</v>
      </c>
      <c r="D856" t="s">
        <v>10751</v>
      </c>
      <c r="E856" t="s">
        <v>10751</v>
      </c>
      <c r="F856" t="s">
        <v>10751</v>
      </c>
      <c r="H856" t="s">
        <v>10751</v>
      </c>
      <c r="I856" t="str">
        <f t="shared" si="20"/>
        <v/>
      </c>
      <c r="K856" t="s">
        <v>10751</v>
      </c>
      <c r="L856" t="s">
        <v>10751</v>
      </c>
      <c r="M856" t="s">
        <v>10751</v>
      </c>
      <c r="N856" t="s">
        <v>10751</v>
      </c>
      <c r="O856" t="s">
        <v>10751</v>
      </c>
      <c r="P856" t="s">
        <v>10751</v>
      </c>
      <c r="Q856" t="s">
        <v>10751</v>
      </c>
      <c r="R856" t="s">
        <v>10751</v>
      </c>
      <c r="S856" t="s">
        <v>10751</v>
      </c>
      <c r="T856" t="s">
        <v>10751</v>
      </c>
      <c r="U856" t="s">
        <v>10751</v>
      </c>
      <c r="V856" t="s">
        <v>10751</v>
      </c>
      <c r="W856" t="s">
        <v>10751</v>
      </c>
      <c r="X856" t="s">
        <v>10751</v>
      </c>
      <c r="Y856" t="s">
        <v>10751</v>
      </c>
      <c r="Z856" t="s">
        <v>10751</v>
      </c>
      <c r="AA856" t="s">
        <v>10751</v>
      </c>
      <c r="AB856" t="s">
        <v>10751</v>
      </c>
      <c r="AC856" t="s">
        <v>10751</v>
      </c>
      <c r="AD856" t="s">
        <v>10751</v>
      </c>
      <c r="AE856" t="s">
        <v>10751</v>
      </c>
      <c r="AF856" t="s">
        <v>10751</v>
      </c>
      <c r="AG856" t="s">
        <v>10751</v>
      </c>
      <c r="AH856" t="s">
        <v>10751</v>
      </c>
      <c r="AI856" t="s">
        <v>10751</v>
      </c>
      <c r="AJ856" t="s">
        <v>10751</v>
      </c>
      <c r="AK856" t="s">
        <v>10751</v>
      </c>
      <c r="AL856" t="s">
        <v>10751</v>
      </c>
      <c r="AM856" t="s">
        <v>10751</v>
      </c>
      <c r="AN856" t="s">
        <v>10751</v>
      </c>
      <c r="AO856" t="s">
        <v>10751</v>
      </c>
      <c r="AP856" t="s">
        <v>10751</v>
      </c>
      <c r="AQ856" t="s">
        <v>10751</v>
      </c>
      <c r="AR856" t="s">
        <v>10751</v>
      </c>
      <c r="AS856" t="s">
        <v>10751</v>
      </c>
      <c r="AT856" t="s">
        <v>10751</v>
      </c>
      <c r="AU856" t="s">
        <v>10751</v>
      </c>
      <c r="AV856" t="s">
        <v>10751</v>
      </c>
      <c r="AW856" t="s">
        <v>10751</v>
      </c>
      <c r="AX856" t="s">
        <v>10751</v>
      </c>
      <c r="AY856" t="s">
        <v>10751</v>
      </c>
      <c r="AZ856" t="s">
        <v>10751</v>
      </c>
      <c r="BA856" t="s">
        <v>10751</v>
      </c>
      <c r="BB856" t="s">
        <v>10751</v>
      </c>
      <c r="BC856" t="s">
        <v>10751</v>
      </c>
      <c r="BD856" t="s">
        <v>10751</v>
      </c>
    </row>
    <row r="857" spans="1:56">
      <c r="A857" t="s">
        <v>10754</v>
      </c>
      <c r="B857">
        <v>2250</v>
      </c>
      <c r="C857">
        <v>2002</v>
      </c>
      <c r="D857" t="s">
        <v>10751</v>
      </c>
      <c r="E857" t="s">
        <v>10751</v>
      </c>
      <c r="F857" t="s">
        <v>10751</v>
      </c>
      <c r="H857" t="s">
        <v>10751</v>
      </c>
      <c r="I857" t="str">
        <f t="shared" si="20"/>
        <v/>
      </c>
      <c r="K857" t="s">
        <v>10751</v>
      </c>
      <c r="L857" t="s">
        <v>10751</v>
      </c>
      <c r="M857" t="s">
        <v>10751</v>
      </c>
      <c r="N857" t="s">
        <v>10751</v>
      </c>
      <c r="O857" t="s">
        <v>10751</v>
      </c>
      <c r="P857" t="s">
        <v>10751</v>
      </c>
      <c r="Q857" t="s">
        <v>10751</v>
      </c>
      <c r="R857" t="s">
        <v>10751</v>
      </c>
      <c r="S857" t="s">
        <v>10751</v>
      </c>
      <c r="T857" t="s">
        <v>10751</v>
      </c>
      <c r="U857" t="s">
        <v>10751</v>
      </c>
      <c r="V857" t="s">
        <v>10751</v>
      </c>
      <c r="W857" t="s">
        <v>10751</v>
      </c>
      <c r="X857" t="s">
        <v>10751</v>
      </c>
      <c r="Y857" t="s">
        <v>10751</v>
      </c>
      <c r="Z857" t="s">
        <v>10751</v>
      </c>
      <c r="AA857" t="s">
        <v>10751</v>
      </c>
      <c r="AB857" t="s">
        <v>10751</v>
      </c>
      <c r="AC857" t="s">
        <v>10751</v>
      </c>
      <c r="AD857" t="s">
        <v>10751</v>
      </c>
      <c r="AE857" t="s">
        <v>10751</v>
      </c>
      <c r="AF857" t="s">
        <v>10751</v>
      </c>
      <c r="AG857" t="s">
        <v>10751</v>
      </c>
      <c r="AH857" t="s">
        <v>10751</v>
      </c>
      <c r="AI857" t="s">
        <v>10751</v>
      </c>
      <c r="AJ857" t="s">
        <v>10751</v>
      </c>
      <c r="AK857" t="s">
        <v>10751</v>
      </c>
      <c r="AL857" t="s">
        <v>10751</v>
      </c>
      <c r="AM857" t="s">
        <v>10751</v>
      </c>
      <c r="AN857" t="s">
        <v>10751</v>
      </c>
      <c r="AO857" t="s">
        <v>10751</v>
      </c>
      <c r="AP857" t="s">
        <v>10751</v>
      </c>
      <c r="AQ857" t="s">
        <v>10751</v>
      </c>
      <c r="AR857" t="s">
        <v>10751</v>
      </c>
      <c r="AS857" t="s">
        <v>10751</v>
      </c>
      <c r="AT857" t="s">
        <v>10751</v>
      </c>
      <c r="AU857" t="s">
        <v>10751</v>
      </c>
      <c r="AV857" t="s">
        <v>10751</v>
      </c>
      <c r="AW857" t="s">
        <v>10751</v>
      </c>
      <c r="AX857" t="s">
        <v>10751</v>
      </c>
      <c r="AY857" t="s">
        <v>10751</v>
      </c>
      <c r="AZ857" t="s">
        <v>10751</v>
      </c>
      <c r="BA857" t="s">
        <v>10751</v>
      </c>
      <c r="BB857" t="s">
        <v>10751</v>
      </c>
      <c r="BC857" t="s">
        <v>10751</v>
      </c>
      <c r="BD857" t="s">
        <v>10751</v>
      </c>
    </row>
    <row r="858" spans="1:56">
      <c r="A858" t="s">
        <v>10754</v>
      </c>
      <c r="B858">
        <v>2250</v>
      </c>
      <c r="C858">
        <v>2003</v>
      </c>
      <c r="D858" t="s">
        <v>10751</v>
      </c>
      <c r="E858" t="s">
        <v>10751</v>
      </c>
      <c r="F858" t="s">
        <v>10751</v>
      </c>
      <c r="H858" t="s">
        <v>10751</v>
      </c>
      <c r="I858" t="str">
        <f t="shared" si="20"/>
        <v/>
      </c>
      <c r="K858" t="s">
        <v>10751</v>
      </c>
      <c r="L858" t="s">
        <v>10751</v>
      </c>
      <c r="M858" t="s">
        <v>10751</v>
      </c>
      <c r="N858" t="s">
        <v>10751</v>
      </c>
      <c r="O858" t="s">
        <v>10751</v>
      </c>
      <c r="P858" t="s">
        <v>10751</v>
      </c>
      <c r="Q858" t="s">
        <v>10751</v>
      </c>
      <c r="R858" t="s">
        <v>10751</v>
      </c>
      <c r="S858" t="s">
        <v>10751</v>
      </c>
      <c r="T858" t="s">
        <v>10751</v>
      </c>
      <c r="U858" t="s">
        <v>10751</v>
      </c>
      <c r="V858" t="s">
        <v>10751</v>
      </c>
      <c r="W858" t="s">
        <v>10751</v>
      </c>
      <c r="X858" t="s">
        <v>10751</v>
      </c>
      <c r="Y858" t="s">
        <v>10751</v>
      </c>
      <c r="Z858" t="s">
        <v>10751</v>
      </c>
      <c r="AA858" t="s">
        <v>10751</v>
      </c>
      <c r="AB858" t="s">
        <v>10751</v>
      </c>
      <c r="AC858" t="s">
        <v>10751</v>
      </c>
      <c r="AD858" t="s">
        <v>10751</v>
      </c>
      <c r="AE858" t="s">
        <v>10751</v>
      </c>
      <c r="AF858" t="s">
        <v>10751</v>
      </c>
      <c r="AG858" t="s">
        <v>10751</v>
      </c>
      <c r="AH858" t="s">
        <v>10751</v>
      </c>
      <c r="AI858" t="s">
        <v>10751</v>
      </c>
      <c r="AJ858" t="s">
        <v>10751</v>
      </c>
      <c r="AK858" t="s">
        <v>10751</v>
      </c>
      <c r="AL858" t="s">
        <v>10751</v>
      </c>
      <c r="AM858" t="s">
        <v>10751</v>
      </c>
      <c r="AN858" t="s">
        <v>10751</v>
      </c>
      <c r="AO858" t="s">
        <v>10751</v>
      </c>
      <c r="AP858" t="s">
        <v>10751</v>
      </c>
      <c r="AQ858" t="s">
        <v>10751</v>
      </c>
      <c r="AR858" t="s">
        <v>10751</v>
      </c>
      <c r="AS858" t="s">
        <v>10751</v>
      </c>
      <c r="AT858" t="s">
        <v>10751</v>
      </c>
      <c r="AU858" t="s">
        <v>10751</v>
      </c>
      <c r="AV858" t="s">
        <v>10751</v>
      </c>
      <c r="AW858" t="s">
        <v>10751</v>
      </c>
      <c r="AX858" t="s">
        <v>10751</v>
      </c>
      <c r="AY858" t="s">
        <v>10751</v>
      </c>
      <c r="AZ858" t="s">
        <v>10751</v>
      </c>
      <c r="BA858" t="s">
        <v>10751</v>
      </c>
      <c r="BB858" t="s">
        <v>10751</v>
      </c>
      <c r="BC858" t="s">
        <v>10751</v>
      </c>
      <c r="BD858" t="s">
        <v>10751</v>
      </c>
    </row>
    <row r="859" spans="1:56">
      <c r="A859" t="s">
        <v>10754</v>
      </c>
      <c r="B859">
        <v>2250</v>
      </c>
      <c r="C859">
        <v>2004</v>
      </c>
      <c r="D859" t="s">
        <v>10751</v>
      </c>
      <c r="E859" t="s">
        <v>10751</v>
      </c>
      <c r="F859" t="s">
        <v>10751</v>
      </c>
      <c r="H859" t="s">
        <v>10751</v>
      </c>
      <c r="I859" t="str">
        <f t="shared" si="20"/>
        <v/>
      </c>
      <c r="K859" t="s">
        <v>10751</v>
      </c>
      <c r="L859" t="s">
        <v>10751</v>
      </c>
      <c r="M859" t="s">
        <v>10751</v>
      </c>
      <c r="N859" t="s">
        <v>10751</v>
      </c>
      <c r="O859" t="s">
        <v>10751</v>
      </c>
      <c r="P859" t="s">
        <v>10751</v>
      </c>
      <c r="Q859" t="s">
        <v>10751</v>
      </c>
      <c r="R859" t="s">
        <v>10751</v>
      </c>
      <c r="S859" t="s">
        <v>10751</v>
      </c>
      <c r="T859" t="s">
        <v>10751</v>
      </c>
      <c r="U859" t="s">
        <v>10751</v>
      </c>
      <c r="V859" t="s">
        <v>10751</v>
      </c>
      <c r="W859" t="s">
        <v>10751</v>
      </c>
      <c r="X859" t="s">
        <v>10751</v>
      </c>
      <c r="Y859" t="s">
        <v>10751</v>
      </c>
      <c r="Z859" t="s">
        <v>10751</v>
      </c>
      <c r="AA859" t="s">
        <v>10751</v>
      </c>
      <c r="AB859" t="s">
        <v>10751</v>
      </c>
      <c r="AC859" t="s">
        <v>10751</v>
      </c>
      <c r="AD859" t="s">
        <v>10751</v>
      </c>
      <c r="AE859" t="s">
        <v>10751</v>
      </c>
      <c r="AF859" t="s">
        <v>10751</v>
      </c>
      <c r="AG859" t="s">
        <v>10751</v>
      </c>
      <c r="AH859" t="s">
        <v>10751</v>
      </c>
      <c r="AI859" t="s">
        <v>10751</v>
      </c>
      <c r="AJ859" t="s">
        <v>10751</v>
      </c>
      <c r="AK859" t="s">
        <v>10751</v>
      </c>
      <c r="AL859" t="s">
        <v>10751</v>
      </c>
      <c r="AM859" t="s">
        <v>10751</v>
      </c>
      <c r="AN859" t="s">
        <v>10751</v>
      </c>
      <c r="AO859" t="s">
        <v>10751</v>
      </c>
      <c r="AP859" t="s">
        <v>10751</v>
      </c>
      <c r="AQ859" t="s">
        <v>10751</v>
      </c>
      <c r="AR859" t="s">
        <v>10751</v>
      </c>
      <c r="AS859" t="s">
        <v>10751</v>
      </c>
      <c r="AT859" t="s">
        <v>10751</v>
      </c>
      <c r="AU859" t="s">
        <v>10751</v>
      </c>
      <c r="AV859" t="s">
        <v>10751</v>
      </c>
      <c r="AW859" t="s">
        <v>10751</v>
      </c>
      <c r="AX859" t="s">
        <v>10751</v>
      </c>
      <c r="AY859" t="s">
        <v>10751</v>
      </c>
      <c r="AZ859" t="s">
        <v>10751</v>
      </c>
      <c r="BA859" t="s">
        <v>10751</v>
      </c>
      <c r="BB859" t="s">
        <v>10751</v>
      </c>
      <c r="BC859" t="s">
        <v>10751</v>
      </c>
      <c r="BD859" t="s">
        <v>10751</v>
      </c>
    </row>
    <row r="860" spans="1:56">
      <c r="A860" t="s">
        <v>10754</v>
      </c>
      <c r="B860">
        <v>2250</v>
      </c>
      <c r="C860">
        <v>2005</v>
      </c>
      <c r="D860" t="s">
        <v>10751</v>
      </c>
      <c r="E860" t="s">
        <v>10751</v>
      </c>
      <c r="F860" t="s">
        <v>10751</v>
      </c>
      <c r="H860" t="s">
        <v>10751</v>
      </c>
      <c r="I860" t="str">
        <f t="shared" si="20"/>
        <v/>
      </c>
      <c r="K860" t="s">
        <v>10751</v>
      </c>
      <c r="L860" t="s">
        <v>10751</v>
      </c>
      <c r="M860" t="s">
        <v>10751</v>
      </c>
      <c r="N860" t="s">
        <v>10751</v>
      </c>
      <c r="O860" t="s">
        <v>10751</v>
      </c>
      <c r="P860" t="s">
        <v>10751</v>
      </c>
      <c r="Q860" t="s">
        <v>10751</v>
      </c>
      <c r="R860" t="s">
        <v>10751</v>
      </c>
      <c r="S860" t="s">
        <v>10751</v>
      </c>
      <c r="T860" t="s">
        <v>10751</v>
      </c>
      <c r="U860" t="s">
        <v>10751</v>
      </c>
      <c r="V860" t="s">
        <v>10751</v>
      </c>
      <c r="W860" t="s">
        <v>10751</v>
      </c>
      <c r="X860" t="s">
        <v>10751</v>
      </c>
      <c r="Y860" t="s">
        <v>10751</v>
      </c>
      <c r="Z860" t="s">
        <v>10751</v>
      </c>
      <c r="AA860" t="s">
        <v>10751</v>
      </c>
      <c r="AB860" t="s">
        <v>10751</v>
      </c>
      <c r="AC860" t="s">
        <v>10751</v>
      </c>
      <c r="AD860" t="s">
        <v>10751</v>
      </c>
      <c r="AE860" t="s">
        <v>10751</v>
      </c>
      <c r="AF860" t="s">
        <v>10751</v>
      </c>
      <c r="AG860" t="s">
        <v>10751</v>
      </c>
      <c r="AH860" t="s">
        <v>10751</v>
      </c>
      <c r="AI860" t="s">
        <v>10751</v>
      </c>
      <c r="AJ860" t="s">
        <v>10751</v>
      </c>
      <c r="AK860" t="s">
        <v>10751</v>
      </c>
      <c r="AL860" t="s">
        <v>10751</v>
      </c>
      <c r="AM860" t="s">
        <v>10751</v>
      </c>
      <c r="AN860" t="s">
        <v>10751</v>
      </c>
      <c r="AO860" t="s">
        <v>10751</v>
      </c>
      <c r="AP860" t="s">
        <v>10751</v>
      </c>
      <c r="AQ860" t="s">
        <v>10751</v>
      </c>
      <c r="AR860" t="s">
        <v>10751</v>
      </c>
      <c r="AS860" t="s">
        <v>10751</v>
      </c>
      <c r="AT860" t="s">
        <v>10751</v>
      </c>
      <c r="AU860" t="s">
        <v>10751</v>
      </c>
      <c r="AV860" t="s">
        <v>10751</v>
      </c>
      <c r="AW860" t="s">
        <v>10751</v>
      </c>
      <c r="AX860" t="s">
        <v>10751</v>
      </c>
      <c r="AY860" t="s">
        <v>10751</v>
      </c>
      <c r="AZ860" t="s">
        <v>10751</v>
      </c>
      <c r="BA860" t="s">
        <v>10751</v>
      </c>
      <c r="BB860" t="s">
        <v>10751</v>
      </c>
      <c r="BC860" t="s">
        <v>10751</v>
      </c>
      <c r="BD860" t="s">
        <v>10751</v>
      </c>
    </row>
    <row r="861" spans="1:56">
      <c r="A861" t="s">
        <v>10754</v>
      </c>
      <c r="B861">
        <v>2250</v>
      </c>
      <c r="C861">
        <v>2006</v>
      </c>
      <c r="D861" t="s">
        <v>10751</v>
      </c>
      <c r="E861" t="s">
        <v>10751</v>
      </c>
      <c r="F861" t="s">
        <v>10751</v>
      </c>
      <c r="H861" t="s">
        <v>10751</v>
      </c>
      <c r="I861" t="str">
        <f t="shared" si="20"/>
        <v/>
      </c>
      <c r="K861" t="s">
        <v>10751</v>
      </c>
      <c r="L861" t="s">
        <v>10751</v>
      </c>
      <c r="M861" t="s">
        <v>10751</v>
      </c>
      <c r="N861" t="s">
        <v>10751</v>
      </c>
      <c r="O861" t="s">
        <v>10751</v>
      </c>
      <c r="P861" t="s">
        <v>10751</v>
      </c>
      <c r="Q861" t="s">
        <v>10751</v>
      </c>
      <c r="R861" t="s">
        <v>10751</v>
      </c>
      <c r="S861" t="s">
        <v>10751</v>
      </c>
      <c r="T861" t="s">
        <v>10751</v>
      </c>
      <c r="U861" t="s">
        <v>10751</v>
      </c>
      <c r="V861" t="s">
        <v>10751</v>
      </c>
      <c r="W861" t="s">
        <v>10751</v>
      </c>
      <c r="X861" t="s">
        <v>10751</v>
      </c>
      <c r="Y861" t="s">
        <v>10751</v>
      </c>
      <c r="Z861" t="s">
        <v>10751</v>
      </c>
      <c r="AA861" t="s">
        <v>10751</v>
      </c>
      <c r="AB861" t="s">
        <v>10751</v>
      </c>
      <c r="AC861" t="s">
        <v>10751</v>
      </c>
      <c r="AD861" t="s">
        <v>10751</v>
      </c>
      <c r="AE861" t="s">
        <v>10751</v>
      </c>
      <c r="AF861" t="s">
        <v>10751</v>
      </c>
      <c r="AG861" t="s">
        <v>10751</v>
      </c>
      <c r="AH861" t="s">
        <v>10751</v>
      </c>
      <c r="AI861" t="s">
        <v>10751</v>
      </c>
      <c r="AJ861" t="s">
        <v>10751</v>
      </c>
      <c r="AK861" t="s">
        <v>10751</v>
      </c>
      <c r="AL861" t="s">
        <v>10751</v>
      </c>
      <c r="AM861" t="s">
        <v>10751</v>
      </c>
      <c r="AN861" t="s">
        <v>10751</v>
      </c>
      <c r="AO861" t="s">
        <v>10751</v>
      </c>
      <c r="AP861" t="s">
        <v>10751</v>
      </c>
      <c r="AQ861" t="s">
        <v>10751</v>
      </c>
      <c r="AR861" t="s">
        <v>10751</v>
      </c>
      <c r="AS861" t="s">
        <v>10751</v>
      </c>
      <c r="AT861" t="s">
        <v>10751</v>
      </c>
      <c r="AU861" t="s">
        <v>10751</v>
      </c>
      <c r="AV861" t="s">
        <v>10751</v>
      </c>
      <c r="AW861" t="s">
        <v>10751</v>
      </c>
      <c r="AX861" t="s">
        <v>10751</v>
      </c>
      <c r="AY861" t="s">
        <v>10751</v>
      </c>
      <c r="AZ861" t="s">
        <v>10751</v>
      </c>
      <c r="BA861" t="s">
        <v>10751</v>
      </c>
      <c r="BB861" t="s">
        <v>10751</v>
      </c>
      <c r="BC861" t="s">
        <v>10751</v>
      </c>
      <c r="BD861" t="s">
        <v>10751</v>
      </c>
    </row>
    <row r="862" spans="1:56">
      <c r="A862" t="s">
        <v>10754</v>
      </c>
      <c r="B862">
        <v>2250</v>
      </c>
      <c r="C862">
        <v>2007</v>
      </c>
      <c r="D862" t="s">
        <v>10751</v>
      </c>
      <c r="E862" t="s">
        <v>10751</v>
      </c>
      <c r="F862" t="s">
        <v>10751</v>
      </c>
      <c r="H862" t="s">
        <v>10751</v>
      </c>
      <c r="I862" t="str">
        <f t="shared" si="20"/>
        <v/>
      </c>
      <c r="K862" t="s">
        <v>10751</v>
      </c>
      <c r="L862" t="s">
        <v>10751</v>
      </c>
      <c r="M862" t="s">
        <v>10751</v>
      </c>
      <c r="N862" t="s">
        <v>10751</v>
      </c>
      <c r="O862" t="s">
        <v>10751</v>
      </c>
      <c r="P862" t="s">
        <v>10751</v>
      </c>
      <c r="Q862" t="s">
        <v>10751</v>
      </c>
      <c r="R862" t="s">
        <v>10751</v>
      </c>
      <c r="S862" t="s">
        <v>10751</v>
      </c>
      <c r="T862" t="s">
        <v>10751</v>
      </c>
      <c r="U862" t="s">
        <v>10751</v>
      </c>
      <c r="V862" t="s">
        <v>10751</v>
      </c>
      <c r="W862" t="s">
        <v>10751</v>
      </c>
      <c r="X862" t="s">
        <v>10751</v>
      </c>
      <c r="Y862" t="s">
        <v>10751</v>
      </c>
      <c r="Z862" t="s">
        <v>10751</v>
      </c>
      <c r="AA862" t="s">
        <v>10751</v>
      </c>
      <c r="AB862" t="s">
        <v>10751</v>
      </c>
      <c r="AC862" t="s">
        <v>10751</v>
      </c>
      <c r="AD862" t="s">
        <v>10751</v>
      </c>
      <c r="AE862" t="s">
        <v>10751</v>
      </c>
      <c r="AF862" t="s">
        <v>10751</v>
      </c>
      <c r="AG862" t="s">
        <v>10751</v>
      </c>
      <c r="AH862" t="s">
        <v>10751</v>
      </c>
      <c r="AI862" t="s">
        <v>10751</v>
      </c>
      <c r="AJ862" t="s">
        <v>10751</v>
      </c>
      <c r="AK862" t="s">
        <v>10751</v>
      </c>
      <c r="AL862" t="s">
        <v>10751</v>
      </c>
      <c r="AM862" t="s">
        <v>10751</v>
      </c>
      <c r="AN862" t="s">
        <v>10751</v>
      </c>
      <c r="AO862" t="s">
        <v>10751</v>
      </c>
      <c r="AP862" t="s">
        <v>10751</v>
      </c>
      <c r="AQ862" t="s">
        <v>10751</v>
      </c>
      <c r="AR862" t="s">
        <v>10751</v>
      </c>
      <c r="AS862" t="s">
        <v>10751</v>
      </c>
      <c r="AT862" t="s">
        <v>10751</v>
      </c>
      <c r="AU862" t="s">
        <v>10751</v>
      </c>
      <c r="AV862" t="s">
        <v>10751</v>
      </c>
      <c r="AW862" t="s">
        <v>10751</v>
      </c>
      <c r="AX862" t="s">
        <v>10751</v>
      </c>
      <c r="AY862" t="s">
        <v>10751</v>
      </c>
      <c r="AZ862" t="s">
        <v>10751</v>
      </c>
      <c r="BA862" t="s">
        <v>10751</v>
      </c>
      <c r="BB862" t="s">
        <v>10751</v>
      </c>
      <c r="BC862" t="s">
        <v>10751</v>
      </c>
      <c r="BD862" t="s">
        <v>10751</v>
      </c>
    </row>
    <row r="863" spans="1:56">
      <c r="A863" t="s">
        <v>10754</v>
      </c>
      <c r="B863">
        <v>2250</v>
      </c>
      <c r="C863">
        <v>2008</v>
      </c>
      <c r="D863" t="s">
        <v>10751</v>
      </c>
      <c r="E863" t="s">
        <v>10751</v>
      </c>
      <c r="F863" t="s">
        <v>10751</v>
      </c>
      <c r="H863" t="s">
        <v>10751</v>
      </c>
      <c r="I863" t="str">
        <f t="shared" si="20"/>
        <v/>
      </c>
      <c r="K863" t="s">
        <v>10751</v>
      </c>
      <c r="L863" t="s">
        <v>10751</v>
      </c>
      <c r="M863" t="s">
        <v>10751</v>
      </c>
      <c r="N863" t="s">
        <v>10751</v>
      </c>
      <c r="O863" t="s">
        <v>10751</v>
      </c>
      <c r="P863" t="s">
        <v>10751</v>
      </c>
      <c r="Q863" t="s">
        <v>10751</v>
      </c>
      <c r="R863" t="s">
        <v>10751</v>
      </c>
      <c r="S863" t="s">
        <v>10751</v>
      </c>
      <c r="T863" t="s">
        <v>10751</v>
      </c>
      <c r="U863" t="s">
        <v>10751</v>
      </c>
      <c r="V863" t="s">
        <v>10751</v>
      </c>
      <c r="W863" t="s">
        <v>10751</v>
      </c>
      <c r="X863" t="s">
        <v>10751</v>
      </c>
      <c r="Y863" t="s">
        <v>10751</v>
      </c>
      <c r="Z863" t="s">
        <v>10751</v>
      </c>
      <c r="AA863" t="s">
        <v>10751</v>
      </c>
      <c r="AB863" t="s">
        <v>10751</v>
      </c>
      <c r="AC863" t="s">
        <v>10751</v>
      </c>
      <c r="AD863" t="s">
        <v>10751</v>
      </c>
      <c r="AE863" t="s">
        <v>10751</v>
      </c>
      <c r="AF863" t="s">
        <v>10751</v>
      </c>
      <c r="AG863" t="s">
        <v>10751</v>
      </c>
      <c r="AH863" t="s">
        <v>10751</v>
      </c>
      <c r="AI863" t="s">
        <v>10751</v>
      </c>
      <c r="AJ863" t="s">
        <v>10751</v>
      </c>
      <c r="AK863" t="s">
        <v>10751</v>
      </c>
      <c r="AL863" t="s">
        <v>10751</v>
      </c>
      <c r="AM863" t="s">
        <v>10751</v>
      </c>
      <c r="AN863" t="s">
        <v>10751</v>
      </c>
      <c r="AO863" t="s">
        <v>10751</v>
      </c>
      <c r="AP863" t="s">
        <v>10751</v>
      </c>
      <c r="AQ863" t="s">
        <v>10751</v>
      </c>
      <c r="AR863" t="s">
        <v>10751</v>
      </c>
      <c r="AS863" t="s">
        <v>10751</v>
      </c>
      <c r="AT863" t="s">
        <v>10751</v>
      </c>
      <c r="AU863" t="s">
        <v>10751</v>
      </c>
      <c r="AV863" t="s">
        <v>10751</v>
      </c>
      <c r="AW863" t="s">
        <v>10751</v>
      </c>
      <c r="AX863" t="s">
        <v>10751</v>
      </c>
      <c r="AY863" t="s">
        <v>10751</v>
      </c>
      <c r="AZ863" t="s">
        <v>10751</v>
      </c>
      <c r="BA863" t="s">
        <v>10751</v>
      </c>
      <c r="BB863" t="s">
        <v>10751</v>
      </c>
      <c r="BC863" t="s">
        <v>10751</v>
      </c>
      <c r="BD863" t="s">
        <v>10751</v>
      </c>
    </row>
    <row r="864" spans="1:56">
      <c r="A864" t="s">
        <v>10754</v>
      </c>
      <c r="B864">
        <v>2250</v>
      </c>
      <c r="C864">
        <v>2009</v>
      </c>
      <c r="D864" t="s">
        <v>10751</v>
      </c>
      <c r="E864" t="s">
        <v>10751</v>
      </c>
      <c r="F864" t="s">
        <v>10751</v>
      </c>
      <c r="H864" t="s">
        <v>10751</v>
      </c>
      <c r="I864" t="str">
        <f t="shared" si="20"/>
        <v/>
      </c>
      <c r="K864" t="s">
        <v>10751</v>
      </c>
      <c r="L864" t="s">
        <v>10751</v>
      </c>
      <c r="M864" t="s">
        <v>10751</v>
      </c>
      <c r="N864" t="s">
        <v>10751</v>
      </c>
      <c r="O864" t="s">
        <v>10751</v>
      </c>
      <c r="P864" t="s">
        <v>10751</v>
      </c>
      <c r="Q864" t="s">
        <v>10751</v>
      </c>
      <c r="R864" t="s">
        <v>10751</v>
      </c>
      <c r="S864" t="s">
        <v>10751</v>
      </c>
      <c r="T864" t="s">
        <v>10751</v>
      </c>
      <c r="U864" t="s">
        <v>10751</v>
      </c>
      <c r="V864" t="s">
        <v>10751</v>
      </c>
      <c r="W864" t="s">
        <v>10751</v>
      </c>
      <c r="X864" t="s">
        <v>10751</v>
      </c>
      <c r="Y864" t="s">
        <v>10751</v>
      </c>
      <c r="Z864" t="s">
        <v>10751</v>
      </c>
      <c r="AA864" t="s">
        <v>10751</v>
      </c>
      <c r="AB864" t="s">
        <v>10751</v>
      </c>
      <c r="AC864" t="s">
        <v>10751</v>
      </c>
      <c r="AD864" t="s">
        <v>10751</v>
      </c>
      <c r="AE864" t="s">
        <v>10751</v>
      </c>
      <c r="AF864" t="s">
        <v>10751</v>
      </c>
      <c r="AG864" t="s">
        <v>10751</v>
      </c>
      <c r="AH864" t="s">
        <v>10751</v>
      </c>
      <c r="AI864" t="s">
        <v>10751</v>
      </c>
      <c r="AJ864" t="s">
        <v>10751</v>
      </c>
      <c r="AK864" t="s">
        <v>10751</v>
      </c>
      <c r="AL864" t="s">
        <v>10751</v>
      </c>
      <c r="AM864" t="s">
        <v>10751</v>
      </c>
      <c r="AN864" t="s">
        <v>10751</v>
      </c>
      <c r="AO864" t="s">
        <v>10751</v>
      </c>
      <c r="AP864" t="s">
        <v>10751</v>
      </c>
      <c r="AQ864" t="s">
        <v>10751</v>
      </c>
      <c r="AR864" t="s">
        <v>10751</v>
      </c>
      <c r="AS864" t="s">
        <v>10751</v>
      </c>
      <c r="AT864" t="s">
        <v>10751</v>
      </c>
      <c r="AU864" t="s">
        <v>10751</v>
      </c>
      <c r="AV864" t="s">
        <v>10751</v>
      </c>
      <c r="AW864" t="s">
        <v>10751</v>
      </c>
      <c r="AX864" t="s">
        <v>10751</v>
      </c>
      <c r="AY864" t="s">
        <v>10751</v>
      </c>
      <c r="AZ864" t="s">
        <v>10751</v>
      </c>
      <c r="BA864" t="s">
        <v>10751</v>
      </c>
      <c r="BB864" t="s">
        <v>10751</v>
      </c>
      <c r="BC864" t="s">
        <v>10751</v>
      </c>
      <c r="BD864" t="s">
        <v>10751</v>
      </c>
    </row>
    <row r="865" spans="1:56">
      <c r="A865" t="s">
        <v>10754</v>
      </c>
      <c r="B865">
        <v>2250</v>
      </c>
      <c r="C865">
        <v>2010</v>
      </c>
      <c r="D865" t="s">
        <v>10751</v>
      </c>
      <c r="E865" t="s">
        <v>10751</v>
      </c>
      <c r="F865" t="s">
        <v>10751</v>
      </c>
      <c r="H865" t="s">
        <v>10751</v>
      </c>
      <c r="I865" t="str">
        <f t="shared" si="20"/>
        <v/>
      </c>
      <c r="K865" t="s">
        <v>10751</v>
      </c>
      <c r="L865" t="s">
        <v>10751</v>
      </c>
      <c r="M865" t="s">
        <v>10751</v>
      </c>
      <c r="N865" t="s">
        <v>10751</v>
      </c>
      <c r="O865" t="s">
        <v>10751</v>
      </c>
      <c r="P865" t="s">
        <v>10751</v>
      </c>
      <c r="Q865" t="s">
        <v>10751</v>
      </c>
      <c r="R865" t="s">
        <v>10751</v>
      </c>
      <c r="S865" t="s">
        <v>10751</v>
      </c>
      <c r="T865" t="s">
        <v>10751</v>
      </c>
      <c r="U865" t="s">
        <v>10751</v>
      </c>
      <c r="V865" t="s">
        <v>10751</v>
      </c>
      <c r="W865" t="s">
        <v>10751</v>
      </c>
      <c r="X865" t="s">
        <v>10751</v>
      </c>
      <c r="Y865" t="s">
        <v>10751</v>
      </c>
      <c r="Z865" t="s">
        <v>10751</v>
      </c>
      <c r="AA865" t="s">
        <v>10751</v>
      </c>
      <c r="AB865" t="s">
        <v>10751</v>
      </c>
      <c r="AC865" t="s">
        <v>10751</v>
      </c>
      <c r="AD865" t="s">
        <v>10751</v>
      </c>
      <c r="AE865" t="s">
        <v>10751</v>
      </c>
      <c r="AF865" t="s">
        <v>10751</v>
      </c>
      <c r="AG865" t="s">
        <v>10751</v>
      </c>
      <c r="AH865" t="s">
        <v>10751</v>
      </c>
      <c r="AI865" t="s">
        <v>10751</v>
      </c>
      <c r="AJ865" t="s">
        <v>10751</v>
      </c>
      <c r="AK865" t="s">
        <v>10751</v>
      </c>
      <c r="AL865" t="s">
        <v>10751</v>
      </c>
      <c r="AM865" t="s">
        <v>10751</v>
      </c>
      <c r="AN865" t="s">
        <v>10751</v>
      </c>
      <c r="AO865" t="s">
        <v>10751</v>
      </c>
      <c r="AP865" t="s">
        <v>10751</v>
      </c>
      <c r="AQ865" t="s">
        <v>10751</v>
      </c>
      <c r="AR865" t="s">
        <v>10751</v>
      </c>
      <c r="AS865" t="s">
        <v>10751</v>
      </c>
      <c r="AT865" t="s">
        <v>10751</v>
      </c>
      <c r="AU865" t="s">
        <v>10751</v>
      </c>
      <c r="AV865" t="s">
        <v>10751</v>
      </c>
      <c r="AW865" t="s">
        <v>10751</v>
      </c>
      <c r="AX865" t="s">
        <v>10751</v>
      </c>
      <c r="AY865" t="s">
        <v>10751</v>
      </c>
      <c r="AZ865" t="s">
        <v>10751</v>
      </c>
      <c r="BA865" t="s">
        <v>10751</v>
      </c>
      <c r="BB865" t="s">
        <v>10751</v>
      </c>
      <c r="BC865" t="s">
        <v>10751</v>
      </c>
      <c r="BD865" t="s">
        <v>10751</v>
      </c>
    </row>
    <row r="866" spans="1:56">
      <c r="A866" t="s">
        <v>10754</v>
      </c>
      <c r="B866">
        <v>2250</v>
      </c>
      <c r="C866">
        <v>2011</v>
      </c>
      <c r="D866" t="s">
        <v>10751</v>
      </c>
      <c r="E866" t="s">
        <v>10751</v>
      </c>
      <c r="F866" t="s">
        <v>10751</v>
      </c>
      <c r="H866" t="s">
        <v>10751</v>
      </c>
      <c r="I866" t="str">
        <f t="shared" si="20"/>
        <v/>
      </c>
      <c r="K866" t="s">
        <v>10751</v>
      </c>
      <c r="L866" t="s">
        <v>10751</v>
      </c>
      <c r="M866" t="s">
        <v>10751</v>
      </c>
      <c r="N866" t="s">
        <v>10751</v>
      </c>
      <c r="O866" t="s">
        <v>10751</v>
      </c>
      <c r="P866" t="s">
        <v>10751</v>
      </c>
      <c r="Q866" t="s">
        <v>10751</v>
      </c>
      <c r="R866" t="s">
        <v>10751</v>
      </c>
      <c r="S866" t="s">
        <v>10751</v>
      </c>
      <c r="T866" t="s">
        <v>10751</v>
      </c>
      <c r="U866" t="s">
        <v>10751</v>
      </c>
      <c r="V866" t="s">
        <v>10751</v>
      </c>
      <c r="W866" t="s">
        <v>10751</v>
      </c>
      <c r="X866" t="s">
        <v>10751</v>
      </c>
      <c r="Y866" t="s">
        <v>10751</v>
      </c>
      <c r="Z866" t="s">
        <v>10751</v>
      </c>
      <c r="AA866" t="s">
        <v>10751</v>
      </c>
      <c r="AB866" t="s">
        <v>10751</v>
      </c>
      <c r="AC866" t="s">
        <v>10751</v>
      </c>
      <c r="AD866" t="s">
        <v>10751</v>
      </c>
      <c r="AE866" t="s">
        <v>10751</v>
      </c>
      <c r="AF866" t="s">
        <v>10751</v>
      </c>
      <c r="AG866" t="s">
        <v>10751</v>
      </c>
      <c r="AH866" t="s">
        <v>10751</v>
      </c>
      <c r="AI866" t="s">
        <v>10751</v>
      </c>
      <c r="AJ866" t="s">
        <v>10751</v>
      </c>
      <c r="AK866" t="s">
        <v>10751</v>
      </c>
      <c r="AL866" t="s">
        <v>10751</v>
      </c>
      <c r="AM866" t="s">
        <v>10751</v>
      </c>
      <c r="AN866" t="s">
        <v>10751</v>
      </c>
      <c r="AO866" t="s">
        <v>10751</v>
      </c>
      <c r="AP866" t="s">
        <v>10751</v>
      </c>
      <c r="AQ866" t="s">
        <v>10751</v>
      </c>
      <c r="AR866" t="s">
        <v>10751</v>
      </c>
      <c r="AS866" t="s">
        <v>10751</v>
      </c>
      <c r="AT866" t="s">
        <v>10751</v>
      </c>
      <c r="AU866" t="s">
        <v>10751</v>
      </c>
      <c r="AV866" t="s">
        <v>10751</v>
      </c>
      <c r="AW866" t="s">
        <v>10751</v>
      </c>
      <c r="AX866" t="s">
        <v>10751</v>
      </c>
      <c r="AY866" t="s">
        <v>10751</v>
      </c>
      <c r="AZ866" t="s">
        <v>10751</v>
      </c>
      <c r="BA866" t="s">
        <v>10751</v>
      </c>
      <c r="BB866" t="s">
        <v>10751</v>
      </c>
      <c r="BC866" t="s">
        <v>10751</v>
      </c>
      <c r="BD866" t="s">
        <v>10751</v>
      </c>
    </row>
    <row r="867" spans="1:56">
      <c r="A867" t="s">
        <v>10754</v>
      </c>
      <c r="B867">
        <v>2250</v>
      </c>
      <c r="C867">
        <v>2012</v>
      </c>
      <c r="D867" t="s">
        <v>10751</v>
      </c>
      <c r="E867" t="s">
        <v>10751</v>
      </c>
      <c r="F867" t="s">
        <v>10751</v>
      </c>
      <c r="H867" t="s">
        <v>10751</v>
      </c>
      <c r="I867" t="str">
        <f t="shared" si="20"/>
        <v/>
      </c>
      <c r="K867" t="s">
        <v>10751</v>
      </c>
      <c r="L867" t="s">
        <v>10751</v>
      </c>
      <c r="M867" t="s">
        <v>10751</v>
      </c>
      <c r="N867" t="s">
        <v>10751</v>
      </c>
      <c r="O867" t="s">
        <v>10751</v>
      </c>
      <c r="P867" t="s">
        <v>10751</v>
      </c>
      <c r="Q867" t="s">
        <v>10751</v>
      </c>
      <c r="R867" t="s">
        <v>10751</v>
      </c>
      <c r="S867" t="s">
        <v>10751</v>
      </c>
      <c r="T867" t="s">
        <v>10751</v>
      </c>
      <c r="U867" t="s">
        <v>10751</v>
      </c>
      <c r="V867" t="s">
        <v>10751</v>
      </c>
      <c r="W867" t="s">
        <v>10751</v>
      </c>
      <c r="X867" t="s">
        <v>10751</v>
      </c>
      <c r="Y867" t="s">
        <v>10751</v>
      </c>
      <c r="Z867" t="s">
        <v>10751</v>
      </c>
      <c r="AA867" t="s">
        <v>10751</v>
      </c>
      <c r="AB867" t="s">
        <v>10751</v>
      </c>
      <c r="AC867" t="s">
        <v>10751</v>
      </c>
      <c r="AD867" t="s">
        <v>10751</v>
      </c>
      <c r="AE867" t="s">
        <v>10751</v>
      </c>
      <c r="AF867" t="s">
        <v>10751</v>
      </c>
      <c r="AG867" t="s">
        <v>10751</v>
      </c>
      <c r="AH867" t="s">
        <v>10751</v>
      </c>
      <c r="AI867" t="s">
        <v>10751</v>
      </c>
      <c r="AJ867" t="s">
        <v>10751</v>
      </c>
      <c r="AK867" t="s">
        <v>10751</v>
      </c>
      <c r="AL867" t="s">
        <v>10751</v>
      </c>
      <c r="AM867" t="s">
        <v>10751</v>
      </c>
      <c r="AN867" t="s">
        <v>10751</v>
      </c>
      <c r="AO867" t="s">
        <v>10751</v>
      </c>
      <c r="AP867" t="s">
        <v>10751</v>
      </c>
      <c r="AQ867" t="s">
        <v>10751</v>
      </c>
      <c r="AR867" t="s">
        <v>10751</v>
      </c>
      <c r="AS867" t="s">
        <v>10751</v>
      </c>
      <c r="AT867" t="s">
        <v>10751</v>
      </c>
      <c r="AU867" t="s">
        <v>10751</v>
      </c>
      <c r="AV867" t="s">
        <v>10751</v>
      </c>
      <c r="AW867" t="s">
        <v>10751</v>
      </c>
      <c r="AX867" t="s">
        <v>10751</v>
      </c>
      <c r="AY867" t="s">
        <v>10751</v>
      </c>
      <c r="AZ867" t="s">
        <v>10751</v>
      </c>
      <c r="BA867" t="s">
        <v>10751</v>
      </c>
      <c r="BB867" t="s">
        <v>10751</v>
      </c>
      <c r="BC867" t="s">
        <v>10751</v>
      </c>
      <c r="BD867" t="s">
        <v>10751</v>
      </c>
    </row>
    <row r="868" spans="1:56">
      <c r="A868" t="s">
        <v>10754</v>
      </c>
      <c r="B868">
        <v>2250</v>
      </c>
      <c r="C868">
        <v>2013</v>
      </c>
      <c r="D868" t="s">
        <v>10751</v>
      </c>
      <c r="E868" t="s">
        <v>10751</v>
      </c>
      <c r="F868" t="s">
        <v>10751</v>
      </c>
      <c r="H868" t="s">
        <v>10751</v>
      </c>
      <c r="I868" t="str">
        <f t="shared" si="20"/>
        <v/>
      </c>
      <c r="K868" t="s">
        <v>10751</v>
      </c>
      <c r="L868" t="s">
        <v>10751</v>
      </c>
      <c r="M868" t="s">
        <v>10751</v>
      </c>
      <c r="N868" t="s">
        <v>10751</v>
      </c>
      <c r="O868" t="s">
        <v>10751</v>
      </c>
      <c r="P868" t="s">
        <v>10751</v>
      </c>
      <c r="Q868" t="s">
        <v>10751</v>
      </c>
      <c r="R868" t="s">
        <v>10751</v>
      </c>
      <c r="S868" t="s">
        <v>10751</v>
      </c>
      <c r="T868" t="s">
        <v>10751</v>
      </c>
      <c r="U868" t="s">
        <v>10751</v>
      </c>
      <c r="V868" t="s">
        <v>10751</v>
      </c>
      <c r="W868" t="s">
        <v>10751</v>
      </c>
      <c r="X868" t="s">
        <v>10751</v>
      </c>
      <c r="Y868" t="s">
        <v>10751</v>
      </c>
      <c r="Z868" t="s">
        <v>10751</v>
      </c>
      <c r="AA868" t="s">
        <v>10751</v>
      </c>
      <c r="AB868" t="s">
        <v>10751</v>
      </c>
      <c r="AC868" t="s">
        <v>10751</v>
      </c>
      <c r="AD868" t="s">
        <v>10751</v>
      </c>
      <c r="AE868" t="s">
        <v>10751</v>
      </c>
      <c r="AF868" t="s">
        <v>10751</v>
      </c>
      <c r="AG868" t="s">
        <v>10751</v>
      </c>
      <c r="AH868" t="s">
        <v>10751</v>
      </c>
      <c r="AI868" t="s">
        <v>10751</v>
      </c>
      <c r="AJ868" t="s">
        <v>10751</v>
      </c>
      <c r="AK868" t="s">
        <v>10751</v>
      </c>
      <c r="AL868" t="s">
        <v>10751</v>
      </c>
      <c r="AM868" t="s">
        <v>10751</v>
      </c>
      <c r="AN868" t="s">
        <v>10751</v>
      </c>
      <c r="AO868" t="s">
        <v>10751</v>
      </c>
      <c r="AP868" t="s">
        <v>10751</v>
      </c>
      <c r="AQ868" t="s">
        <v>10751</v>
      </c>
      <c r="AR868" t="s">
        <v>10751</v>
      </c>
      <c r="AS868" t="s">
        <v>10751</v>
      </c>
      <c r="AT868" t="s">
        <v>10751</v>
      </c>
      <c r="AU868" t="s">
        <v>10751</v>
      </c>
      <c r="AV868" t="s">
        <v>10751</v>
      </c>
      <c r="AW868" t="s">
        <v>10751</v>
      </c>
      <c r="AX868" t="s">
        <v>10751</v>
      </c>
      <c r="AY868" t="s">
        <v>10751</v>
      </c>
      <c r="AZ868" t="s">
        <v>10751</v>
      </c>
      <c r="BA868" t="s">
        <v>10751</v>
      </c>
      <c r="BB868" t="s">
        <v>10751</v>
      </c>
      <c r="BC868" t="s">
        <v>10751</v>
      </c>
      <c r="BD868" t="s">
        <v>10751</v>
      </c>
    </row>
    <row r="869" spans="1:56">
      <c r="A869" t="s">
        <v>10754</v>
      </c>
      <c r="B869">
        <v>2250</v>
      </c>
      <c r="C869">
        <v>2014</v>
      </c>
      <c r="D869" t="s">
        <v>10751</v>
      </c>
      <c r="E869" t="s">
        <v>10751</v>
      </c>
      <c r="F869" t="s">
        <v>10751</v>
      </c>
      <c r="H869" t="s">
        <v>10751</v>
      </c>
      <c r="I869" t="str">
        <f t="shared" si="20"/>
        <v/>
      </c>
      <c r="K869" t="s">
        <v>10751</v>
      </c>
      <c r="L869" t="s">
        <v>10751</v>
      </c>
      <c r="M869" t="s">
        <v>10751</v>
      </c>
      <c r="N869" t="s">
        <v>10751</v>
      </c>
      <c r="O869" t="s">
        <v>10751</v>
      </c>
      <c r="P869" t="s">
        <v>10751</v>
      </c>
      <c r="Q869" t="s">
        <v>10751</v>
      </c>
      <c r="R869" t="s">
        <v>10751</v>
      </c>
      <c r="S869" t="s">
        <v>10751</v>
      </c>
      <c r="T869" t="s">
        <v>10751</v>
      </c>
      <c r="U869" t="s">
        <v>10751</v>
      </c>
      <c r="V869" t="s">
        <v>10751</v>
      </c>
      <c r="W869" t="s">
        <v>10751</v>
      </c>
      <c r="X869" t="s">
        <v>10751</v>
      </c>
      <c r="Y869" t="s">
        <v>10751</v>
      </c>
      <c r="Z869" t="s">
        <v>10751</v>
      </c>
      <c r="AA869" t="s">
        <v>10751</v>
      </c>
      <c r="AB869" t="s">
        <v>10751</v>
      </c>
      <c r="AC869" t="s">
        <v>10751</v>
      </c>
      <c r="AD869" t="s">
        <v>10751</v>
      </c>
      <c r="AE869" t="s">
        <v>10751</v>
      </c>
      <c r="AF869" t="s">
        <v>10751</v>
      </c>
      <c r="AG869" t="s">
        <v>10751</v>
      </c>
      <c r="AH869" t="s">
        <v>10751</v>
      </c>
      <c r="AI869" t="s">
        <v>10751</v>
      </c>
      <c r="AJ869" t="s">
        <v>10751</v>
      </c>
      <c r="AK869" t="s">
        <v>10751</v>
      </c>
      <c r="AL869" t="s">
        <v>10751</v>
      </c>
      <c r="AM869" t="s">
        <v>10751</v>
      </c>
      <c r="AN869" t="s">
        <v>10751</v>
      </c>
      <c r="AO869" t="s">
        <v>10751</v>
      </c>
      <c r="AP869" t="s">
        <v>10751</v>
      </c>
      <c r="AQ869" t="s">
        <v>10751</v>
      </c>
      <c r="AR869" t="s">
        <v>10751</v>
      </c>
      <c r="AS869" t="s">
        <v>10751</v>
      </c>
      <c r="AT869" t="s">
        <v>10751</v>
      </c>
      <c r="AU869" t="s">
        <v>10751</v>
      </c>
      <c r="AV869" t="s">
        <v>10751</v>
      </c>
      <c r="AW869" t="s">
        <v>10751</v>
      </c>
      <c r="AX869" t="s">
        <v>10751</v>
      </c>
      <c r="AY869" t="s">
        <v>10751</v>
      </c>
      <c r="AZ869" t="s">
        <v>10751</v>
      </c>
      <c r="BA869" t="s">
        <v>10751</v>
      </c>
      <c r="BB869" t="s">
        <v>10751</v>
      </c>
      <c r="BC869" t="s">
        <v>10751</v>
      </c>
      <c r="BD869" t="s">
        <v>10751</v>
      </c>
    </row>
    <row r="870" spans="1:56">
      <c r="A870" t="s">
        <v>10754</v>
      </c>
      <c r="B870">
        <v>2250</v>
      </c>
      <c r="C870">
        <v>2015</v>
      </c>
      <c r="D870" t="s">
        <v>10751</v>
      </c>
      <c r="E870" t="s">
        <v>10751</v>
      </c>
      <c r="F870" t="s">
        <v>10751</v>
      </c>
      <c r="H870" t="s">
        <v>10751</v>
      </c>
      <c r="I870" t="str">
        <f t="shared" si="20"/>
        <v/>
      </c>
      <c r="K870" t="s">
        <v>10751</v>
      </c>
      <c r="L870" t="s">
        <v>10751</v>
      </c>
      <c r="M870" t="s">
        <v>10751</v>
      </c>
      <c r="N870" t="s">
        <v>10751</v>
      </c>
      <c r="O870" t="s">
        <v>10751</v>
      </c>
      <c r="P870" t="s">
        <v>10751</v>
      </c>
      <c r="Q870" t="s">
        <v>10751</v>
      </c>
      <c r="R870" t="s">
        <v>10751</v>
      </c>
      <c r="S870" t="s">
        <v>10751</v>
      </c>
      <c r="T870" t="s">
        <v>10751</v>
      </c>
      <c r="U870" t="s">
        <v>10751</v>
      </c>
      <c r="V870" t="s">
        <v>10751</v>
      </c>
      <c r="W870" t="s">
        <v>10751</v>
      </c>
      <c r="X870" t="s">
        <v>10751</v>
      </c>
      <c r="Y870" t="s">
        <v>10751</v>
      </c>
      <c r="Z870" t="s">
        <v>10751</v>
      </c>
      <c r="AA870" t="s">
        <v>10751</v>
      </c>
      <c r="AB870" t="s">
        <v>10751</v>
      </c>
      <c r="AC870" t="s">
        <v>10751</v>
      </c>
      <c r="AD870" t="s">
        <v>10751</v>
      </c>
      <c r="AE870" t="s">
        <v>10751</v>
      </c>
      <c r="AF870" t="s">
        <v>10751</v>
      </c>
      <c r="AG870" t="s">
        <v>10751</v>
      </c>
      <c r="AH870" t="s">
        <v>10751</v>
      </c>
      <c r="AI870" t="s">
        <v>10751</v>
      </c>
      <c r="AJ870" t="s">
        <v>10751</v>
      </c>
      <c r="AK870" t="s">
        <v>10751</v>
      </c>
      <c r="AL870" t="s">
        <v>10751</v>
      </c>
      <c r="AM870" t="s">
        <v>10751</v>
      </c>
      <c r="AN870" t="s">
        <v>10751</v>
      </c>
      <c r="AO870" t="s">
        <v>10751</v>
      </c>
      <c r="AP870" t="s">
        <v>10751</v>
      </c>
      <c r="AQ870" t="s">
        <v>10751</v>
      </c>
      <c r="AR870" t="s">
        <v>10751</v>
      </c>
      <c r="AS870" t="s">
        <v>10751</v>
      </c>
      <c r="AT870" t="s">
        <v>10751</v>
      </c>
      <c r="AU870" t="s">
        <v>10751</v>
      </c>
      <c r="AV870" t="s">
        <v>10751</v>
      </c>
      <c r="AW870" t="s">
        <v>10751</v>
      </c>
      <c r="AX870" t="s">
        <v>10751</v>
      </c>
      <c r="AY870" t="s">
        <v>10751</v>
      </c>
      <c r="AZ870" t="s">
        <v>10751</v>
      </c>
      <c r="BA870" t="s">
        <v>10751</v>
      </c>
      <c r="BB870" t="s">
        <v>10751</v>
      </c>
      <c r="BC870" t="s">
        <v>10751</v>
      </c>
      <c r="BD870" t="s">
        <v>10751</v>
      </c>
    </row>
    <row r="871" spans="1:56">
      <c r="A871" t="s">
        <v>10754</v>
      </c>
      <c r="B871">
        <v>2250</v>
      </c>
      <c r="C871">
        <v>2016</v>
      </c>
      <c r="D871" t="s">
        <v>10751</v>
      </c>
      <c r="E871" t="s">
        <v>10751</v>
      </c>
      <c r="F871" t="s">
        <v>10751</v>
      </c>
      <c r="H871" t="s">
        <v>10751</v>
      </c>
      <c r="I871" t="str">
        <f t="shared" si="20"/>
        <v/>
      </c>
      <c r="K871" t="s">
        <v>10751</v>
      </c>
      <c r="L871" t="s">
        <v>10751</v>
      </c>
      <c r="M871" t="s">
        <v>10751</v>
      </c>
      <c r="N871" t="s">
        <v>10751</v>
      </c>
      <c r="O871" t="s">
        <v>10751</v>
      </c>
      <c r="P871" t="s">
        <v>10751</v>
      </c>
      <c r="Q871" t="s">
        <v>10751</v>
      </c>
      <c r="R871" t="s">
        <v>10751</v>
      </c>
      <c r="S871" t="s">
        <v>10751</v>
      </c>
      <c r="T871" t="s">
        <v>10751</v>
      </c>
      <c r="U871" t="s">
        <v>10751</v>
      </c>
      <c r="V871" t="s">
        <v>10751</v>
      </c>
      <c r="W871" t="s">
        <v>10751</v>
      </c>
      <c r="X871" t="s">
        <v>10751</v>
      </c>
      <c r="Y871" t="s">
        <v>10751</v>
      </c>
      <c r="Z871" t="s">
        <v>10751</v>
      </c>
      <c r="AA871" t="s">
        <v>10751</v>
      </c>
      <c r="AB871" t="s">
        <v>10751</v>
      </c>
      <c r="AC871" t="s">
        <v>10751</v>
      </c>
      <c r="AD871" t="s">
        <v>10751</v>
      </c>
      <c r="AE871" t="s">
        <v>10751</v>
      </c>
      <c r="AF871" t="s">
        <v>10751</v>
      </c>
      <c r="AG871" t="s">
        <v>10751</v>
      </c>
      <c r="AH871" t="s">
        <v>10751</v>
      </c>
      <c r="AI871" t="s">
        <v>10751</v>
      </c>
      <c r="AJ871" t="s">
        <v>10751</v>
      </c>
      <c r="AK871" t="s">
        <v>10751</v>
      </c>
      <c r="AL871" t="s">
        <v>10751</v>
      </c>
      <c r="AM871" t="s">
        <v>10751</v>
      </c>
      <c r="AN871" t="s">
        <v>10751</v>
      </c>
      <c r="AO871" t="s">
        <v>10751</v>
      </c>
      <c r="AP871" t="s">
        <v>10751</v>
      </c>
      <c r="AQ871" t="s">
        <v>10751</v>
      </c>
      <c r="AR871" t="s">
        <v>10751</v>
      </c>
      <c r="AS871" t="s">
        <v>10751</v>
      </c>
      <c r="AT871" t="s">
        <v>10751</v>
      </c>
      <c r="AU871" t="s">
        <v>10751</v>
      </c>
      <c r="AV871" t="s">
        <v>10751</v>
      </c>
      <c r="AW871" t="s">
        <v>10751</v>
      </c>
      <c r="AX871" t="s">
        <v>10751</v>
      </c>
      <c r="AY871" t="s">
        <v>10751</v>
      </c>
      <c r="AZ871" t="s">
        <v>10751</v>
      </c>
      <c r="BA871" t="s">
        <v>10751</v>
      </c>
      <c r="BB871" t="s">
        <v>10751</v>
      </c>
      <c r="BC871" t="s">
        <v>10751</v>
      </c>
      <c r="BD871" t="s">
        <v>10751</v>
      </c>
    </row>
    <row r="872" spans="1:56">
      <c r="A872" t="s">
        <v>10754</v>
      </c>
      <c r="B872">
        <v>2250</v>
      </c>
      <c r="C872">
        <v>2017</v>
      </c>
      <c r="D872" t="s">
        <v>10751</v>
      </c>
      <c r="E872" t="s">
        <v>10751</v>
      </c>
      <c r="F872" t="s">
        <v>10751</v>
      </c>
      <c r="H872" t="s">
        <v>10751</v>
      </c>
      <c r="I872" t="str">
        <f t="shared" si="20"/>
        <v/>
      </c>
      <c r="K872" t="s">
        <v>10751</v>
      </c>
      <c r="L872" t="s">
        <v>10751</v>
      </c>
      <c r="M872" t="s">
        <v>10751</v>
      </c>
      <c r="N872" t="s">
        <v>10751</v>
      </c>
      <c r="O872" t="s">
        <v>10751</v>
      </c>
      <c r="P872" t="s">
        <v>10751</v>
      </c>
      <c r="Q872" t="s">
        <v>10751</v>
      </c>
      <c r="R872" t="s">
        <v>10751</v>
      </c>
      <c r="S872" t="s">
        <v>10751</v>
      </c>
      <c r="T872" t="s">
        <v>10751</v>
      </c>
      <c r="U872" t="s">
        <v>10751</v>
      </c>
      <c r="V872" t="s">
        <v>10751</v>
      </c>
      <c r="W872" t="s">
        <v>10751</v>
      </c>
      <c r="X872" t="s">
        <v>10751</v>
      </c>
      <c r="Y872" t="s">
        <v>10751</v>
      </c>
      <c r="Z872" t="s">
        <v>10751</v>
      </c>
      <c r="AA872" t="s">
        <v>10751</v>
      </c>
      <c r="AB872" t="s">
        <v>10751</v>
      </c>
      <c r="AC872" t="s">
        <v>10751</v>
      </c>
      <c r="AD872" t="s">
        <v>10751</v>
      </c>
      <c r="AE872" t="s">
        <v>10751</v>
      </c>
      <c r="AF872" t="s">
        <v>10751</v>
      </c>
      <c r="AG872" t="s">
        <v>10751</v>
      </c>
      <c r="AH872" t="s">
        <v>10751</v>
      </c>
      <c r="AI872" t="s">
        <v>10751</v>
      </c>
      <c r="AJ872" t="s">
        <v>10751</v>
      </c>
      <c r="AK872" t="s">
        <v>10751</v>
      </c>
      <c r="AL872" t="s">
        <v>10751</v>
      </c>
      <c r="AM872" t="s">
        <v>10751</v>
      </c>
      <c r="AN872" t="s">
        <v>10751</v>
      </c>
      <c r="AO872" t="s">
        <v>10751</v>
      </c>
      <c r="AP872" t="s">
        <v>10751</v>
      </c>
      <c r="AQ872" t="s">
        <v>10751</v>
      </c>
      <c r="AR872" t="s">
        <v>10751</v>
      </c>
      <c r="AS872" t="s">
        <v>10751</v>
      </c>
      <c r="AT872" t="s">
        <v>10751</v>
      </c>
      <c r="AU872" t="s">
        <v>10751</v>
      </c>
      <c r="AV872" t="s">
        <v>10751</v>
      </c>
      <c r="AW872" t="s">
        <v>10751</v>
      </c>
      <c r="AX872" t="s">
        <v>10751</v>
      </c>
      <c r="AY872" t="s">
        <v>10751</v>
      </c>
      <c r="AZ872" t="s">
        <v>10751</v>
      </c>
      <c r="BA872" t="s">
        <v>10751</v>
      </c>
      <c r="BB872" t="s">
        <v>10751</v>
      </c>
      <c r="BC872" t="s">
        <v>10751</v>
      </c>
      <c r="BD872" t="s">
        <v>10751</v>
      </c>
    </row>
    <row r="873" spans="1:56">
      <c r="A873" t="s">
        <v>10754</v>
      </c>
      <c r="B873">
        <v>2250</v>
      </c>
      <c r="C873">
        <v>2018</v>
      </c>
      <c r="D873" t="s">
        <v>10751</v>
      </c>
      <c r="E873" t="s">
        <v>10751</v>
      </c>
      <c r="F873" t="s">
        <v>10751</v>
      </c>
      <c r="H873" t="s">
        <v>10751</v>
      </c>
      <c r="I873" t="str">
        <f t="shared" si="20"/>
        <v/>
      </c>
      <c r="K873" t="s">
        <v>10751</v>
      </c>
      <c r="L873" t="s">
        <v>10751</v>
      </c>
      <c r="M873" t="s">
        <v>10751</v>
      </c>
      <c r="N873" t="s">
        <v>10751</v>
      </c>
      <c r="O873" t="s">
        <v>10751</v>
      </c>
      <c r="P873" t="s">
        <v>10751</v>
      </c>
      <c r="Q873" t="s">
        <v>10751</v>
      </c>
      <c r="R873" t="s">
        <v>10751</v>
      </c>
      <c r="S873" t="s">
        <v>10751</v>
      </c>
      <c r="T873" t="s">
        <v>10751</v>
      </c>
      <c r="U873" t="s">
        <v>10751</v>
      </c>
      <c r="V873" t="s">
        <v>10751</v>
      </c>
      <c r="W873" t="s">
        <v>10751</v>
      </c>
      <c r="X873" t="s">
        <v>10751</v>
      </c>
      <c r="Y873" t="s">
        <v>10751</v>
      </c>
      <c r="Z873" t="s">
        <v>10751</v>
      </c>
      <c r="AA873" t="s">
        <v>10751</v>
      </c>
      <c r="AB873" t="s">
        <v>10751</v>
      </c>
      <c r="AC873" t="s">
        <v>10751</v>
      </c>
      <c r="AD873" t="s">
        <v>10751</v>
      </c>
      <c r="AE873" t="s">
        <v>10751</v>
      </c>
      <c r="AF873" t="s">
        <v>10751</v>
      </c>
      <c r="AG873" t="s">
        <v>10751</v>
      </c>
      <c r="AH873" t="s">
        <v>10751</v>
      </c>
      <c r="AI873" t="s">
        <v>10751</v>
      </c>
      <c r="AJ873" t="s">
        <v>10751</v>
      </c>
      <c r="AK873" t="s">
        <v>10751</v>
      </c>
      <c r="AL873" t="s">
        <v>10751</v>
      </c>
      <c r="AM873" t="s">
        <v>10751</v>
      </c>
      <c r="AN873" t="s">
        <v>10751</v>
      </c>
      <c r="AO873" t="s">
        <v>10751</v>
      </c>
      <c r="AP873" t="s">
        <v>10751</v>
      </c>
      <c r="AQ873" t="s">
        <v>10751</v>
      </c>
      <c r="AR873" t="s">
        <v>10751</v>
      </c>
      <c r="AS873" t="s">
        <v>10751</v>
      </c>
      <c r="AT873" t="s">
        <v>10751</v>
      </c>
      <c r="AU873" t="s">
        <v>10751</v>
      </c>
      <c r="AV873" t="s">
        <v>10751</v>
      </c>
      <c r="AW873" t="s">
        <v>10751</v>
      </c>
      <c r="AX873" t="s">
        <v>10751</v>
      </c>
      <c r="AY873" t="s">
        <v>10751</v>
      </c>
      <c r="AZ873" t="s">
        <v>10751</v>
      </c>
      <c r="BA873" t="s">
        <v>10751</v>
      </c>
      <c r="BB873" t="s">
        <v>10751</v>
      </c>
      <c r="BC873" t="s">
        <v>10751</v>
      </c>
      <c r="BD873" t="s">
        <v>10751</v>
      </c>
    </row>
    <row r="874" spans="1:56">
      <c r="A874" t="s">
        <v>10754</v>
      </c>
      <c r="B874">
        <v>2250</v>
      </c>
      <c r="C874">
        <v>2019</v>
      </c>
      <c r="D874" t="s">
        <v>10751</v>
      </c>
      <c r="E874" t="s">
        <v>10751</v>
      </c>
      <c r="F874" t="s">
        <v>10751</v>
      </c>
      <c r="H874" t="s">
        <v>10751</v>
      </c>
      <c r="I874" t="str">
        <f t="shared" si="20"/>
        <v/>
      </c>
      <c r="K874" t="s">
        <v>10751</v>
      </c>
      <c r="L874" t="s">
        <v>10751</v>
      </c>
      <c r="M874" t="s">
        <v>10751</v>
      </c>
      <c r="N874" t="s">
        <v>10751</v>
      </c>
      <c r="O874" t="s">
        <v>10751</v>
      </c>
      <c r="P874" t="s">
        <v>10751</v>
      </c>
      <c r="Q874" t="s">
        <v>10751</v>
      </c>
      <c r="R874" t="s">
        <v>10751</v>
      </c>
      <c r="S874" t="s">
        <v>10751</v>
      </c>
      <c r="T874" t="s">
        <v>10751</v>
      </c>
      <c r="U874" t="s">
        <v>10751</v>
      </c>
      <c r="V874" t="s">
        <v>10751</v>
      </c>
      <c r="W874" t="s">
        <v>10751</v>
      </c>
      <c r="X874" t="s">
        <v>10751</v>
      </c>
      <c r="Y874" t="s">
        <v>10751</v>
      </c>
      <c r="Z874" t="s">
        <v>10751</v>
      </c>
      <c r="AA874" t="s">
        <v>10751</v>
      </c>
      <c r="AB874" t="s">
        <v>10751</v>
      </c>
      <c r="AC874" t="s">
        <v>10751</v>
      </c>
      <c r="AD874" t="s">
        <v>10751</v>
      </c>
      <c r="AE874" t="s">
        <v>10751</v>
      </c>
      <c r="AF874" t="s">
        <v>10751</v>
      </c>
      <c r="AG874" t="s">
        <v>10751</v>
      </c>
      <c r="AH874" t="s">
        <v>10751</v>
      </c>
      <c r="AI874" t="s">
        <v>10751</v>
      </c>
      <c r="AJ874" t="s">
        <v>10751</v>
      </c>
      <c r="AK874" t="s">
        <v>10751</v>
      </c>
      <c r="AL874" t="s">
        <v>10751</v>
      </c>
      <c r="AM874" t="s">
        <v>10751</v>
      </c>
      <c r="AN874" t="s">
        <v>10751</v>
      </c>
      <c r="AO874" t="s">
        <v>10751</v>
      </c>
      <c r="AP874" t="s">
        <v>10751</v>
      </c>
      <c r="AQ874" t="s">
        <v>10751</v>
      </c>
      <c r="AR874" t="s">
        <v>10751</v>
      </c>
      <c r="AS874" t="s">
        <v>10751</v>
      </c>
      <c r="AT874" t="s">
        <v>10751</v>
      </c>
      <c r="AU874" t="s">
        <v>10751</v>
      </c>
      <c r="AV874" t="s">
        <v>10751</v>
      </c>
      <c r="AW874" t="s">
        <v>10751</v>
      </c>
      <c r="AX874" t="s">
        <v>10751</v>
      </c>
      <c r="AY874" t="s">
        <v>10751</v>
      </c>
      <c r="AZ874" t="s">
        <v>10751</v>
      </c>
      <c r="BA874" t="s">
        <v>10751</v>
      </c>
      <c r="BB874" t="s">
        <v>10751</v>
      </c>
      <c r="BC874" t="s">
        <v>10751</v>
      </c>
      <c r="BD874" t="s">
        <v>10751</v>
      </c>
    </row>
    <row r="875" spans="1:56">
      <c r="A875" t="s">
        <v>10754</v>
      </c>
      <c r="B875">
        <v>2250</v>
      </c>
      <c r="C875">
        <v>2020</v>
      </c>
      <c r="D875" t="s">
        <v>10751</v>
      </c>
      <c r="E875" t="s">
        <v>10751</v>
      </c>
      <c r="F875" t="s">
        <v>10751</v>
      </c>
      <c r="H875" t="s">
        <v>10751</v>
      </c>
      <c r="I875" t="str">
        <f t="shared" si="20"/>
        <v/>
      </c>
      <c r="K875" t="s">
        <v>10751</v>
      </c>
      <c r="L875" t="s">
        <v>10751</v>
      </c>
      <c r="M875" t="s">
        <v>10751</v>
      </c>
      <c r="N875" t="s">
        <v>10751</v>
      </c>
      <c r="O875" t="s">
        <v>10751</v>
      </c>
      <c r="P875" t="s">
        <v>10751</v>
      </c>
      <c r="Q875" t="s">
        <v>10751</v>
      </c>
      <c r="R875" t="s">
        <v>10751</v>
      </c>
      <c r="S875" t="s">
        <v>10751</v>
      </c>
      <c r="T875" t="s">
        <v>10751</v>
      </c>
      <c r="U875" t="s">
        <v>10751</v>
      </c>
      <c r="V875" t="s">
        <v>10751</v>
      </c>
      <c r="W875" t="s">
        <v>10751</v>
      </c>
      <c r="X875" t="s">
        <v>10751</v>
      </c>
      <c r="Y875" t="s">
        <v>10751</v>
      </c>
      <c r="Z875" t="s">
        <v>10751</v>
      </c>
      <c r="AA875" t="s">
        <v>10751</v>
      </c>
      <c r="AB875" t="s">
        <v>10751</v>
      </c>
      <c r="AC875" t="s">
        <v>10751</v>
      </c>
      <c r="AD875" t="s">
        <v>10751</v>
      </c>
      <c r="AE875" t="s">
        <v>10751</v>
      </c>
      <c r="AF875" t="s">
        <v>10751</v>
      </c>
      <c r="AG875" t="s">
        <v>10751</v>
      </c>
      <c r="AH875" t="s">
        <v>10751</v>
      </c>
      <c r="AI875" t="s">
        <v>10751</v>
      </c>
      <c r="AJ875" t="s">
        <v>10751</v>
      </c>
      <c r="AK875" t="s">
        <v>10751</v>
      </c>
      <c r="AL875" t="s">
        <v>10751</v>
      </c>
      <c r="AM875" t="s">
        <v>10751</v>
      </c>
      <c r="AN875" t="s">
        <v>10751</v>
      </c>
      <c r="AO875" t="s">
        <v>10751</v>
      </c>
      <c r="AP875" t="s">
        <v>10751</v>
      </c>
      <c r="AQ875" t="s">
        <v>10751</v>
      </c>
      <c r="AR875" t="s">
        <v>10751</v>
      </c>
      <c r="AS875" t="s">
        <v>10751</v>
      </c>
      <c r="AT875" t="s">
        <v>10751</v>
      </c>
      <c r="AU875" t="s">
        <v>10751</v>
      </c>
      <c r="AV875" t="s">
        <v>10751</v>
      </c>
      <c r="AW875" t="s">
        <v>10751</v>
      </c>
      <c r="AX875" t="s">
        <v>10751</v>
      </c>
      <c r="AY875" t="s">
        <v>10751</v>
      </c>
      <c r="AZ875" t="s">
        <v>10751</v>
      </c>
      <c r="BA875" t="s">
        <v>10751</v>
      </c>
      <c r="BB875" t="s">
        <v>10751</v>
      </c>
      <c r="BC875" t="s">
        <v>10751</v>
      </c>
      <c r="BD875" t="s">
        <v>10751</v>
      </c>
    </row>
    <row r="876" spans="1:56">
      <c r="A876" t="s">
        <v>10754</v>
      </c>
      <c r="B876">
        <v>2250</v>
      </c>
      <c r="C876">
        <v>2021</v>
      </c>
      <c r="D876" t="s">
        <v>10751</v>
      </c>
      <c r="E876" t="s">
        <v>10751</v>
      </c>
      <c r="F876" t="s">
        <v>10751</v>
      </c>
      <c r="G876" t="str">
        <f>IFERROR(F876*E876,"")</f>
        <v/>
      </c>
      <c r="H876" t="s">
        <v>10751</v>
      </c>
      <c r="I876" t="str">
        <f t="shared" si="20"/>
        <v/>
      </c>
      <c r="J876" t="str">
        <f>IFERROR(M876*E876,"")</f>
        <v/>
      </c>
      <c r="K876" t="s">
        <v>10751</v>
      </c>
      <c r="L876" t="s">
        <v>10751</v>
      </c>
      <c r="M876" t="s">
        <v>10751</v>
      </c>
      <c r="N876" t="s">
        <v>10751</v>
      </c>
      <c r="O876" t="s">
        <v>10751</v>
      </c>
      <c r="P876" t="s">
        <v>10751</v>
      </c>
      <c r="Q876" t="s">
        <v>10751</v>
      </c>
      <c r="R876" t="s">
        <v>10751</v>
      </c>
      <c r="S876" t="s">
        <v>10751</v>
      </c>
      <c r="T876" t="s">
        <v>10751</v>
      </c>
      <c r="U876" t="s">
        <v>10751</v>
      </c>
      <c r="V876" t="s">
        <v>10751</v>
      </c>
      <c r="W876" t="s">
        <v>10751</v>
      </c>
      <c r="X876" t="s">
        <v>10751</v>
      </c>
      <c r="Y876" t="s">
        <v>10751</v>
      </c>
      <c r="Z876" t="s">
        <v>10751</v>
      </c>
      <c r="AA876" t="s">
        <v>10751</v>
      </c>
      <c r="AB876" t="s">
        <v>10751</v>
      </c>
      <c r="AC876" t="s">
        <v>10751</v>
      </c>
      <c r="AD876" t="s">
        <v>10751</v>
      </c>
      <c r="AE876" t="s">
        <v>10751</v>
      </c>
      <c r="AF876" t="s">
        <v>10751</v>
      </c>
      <c r="AG876" t="s">
        <v>10751</v>
      </c>
      <c r="AH876" t="s">
        <v>10751</v>
      </c>
      <c r="AI876" t="s">
        <v>10751</v>
      </c>
      <c r="AJ876" t="s">
        <v>10751</v>
      </c>
      <c r="AK876" t="s">
        <v>10751</v>
      </c>
      <c r="AL876" t="s">
        <v>10751</v>
      </c>
      <c r="AM876" t="s">
        <v>10751</v>
      </c>
      <c r="AN876" t="s">
        <v>10751</v>
      </c>
      <c r="AO876" t="s">
        <v>10751</v>
      </c>
      <c r="AP876" t="s">
        <v>10751</v>
      </c>
      <c r="AQ876" t="s">
        <v>10751</v>
      </c>
      <c r="AR876" t="s">
        <v>10751</v>
      </c>
      <c r="AS876" t="s">
        <v>10751</v>
      </c>
      <c r="AT876" t="s">
        <v>10751</v>
      </c>
      <c r="AU876" t="s">
        <v>10751</v>
      </c>
      <c r="AV876" t="s">
        <v>10751</v>
      </c>
      <c r="AW876" t="s">
        <v>10751</v>
      </c>
      <c r="AX876" t="s">
        <v>10751</v>
      </c>
      <c r="AY876" t="s">
        <v>10751</v>
      </c>
      <c r="AZ876" t="s">
        <v>10751</v>
      </c>
      <c r="BA876" t="s">
        <v>10751</v>
      </c>
      <c r="BB876" t="s">
        <v>10751</v>
      </c>
      <c r="BC876" t="s">
        <v>10751</v>
      </c>
      <c r="BD876" t="s">
        <v>10751</v>
      </c>
    </row>
    <row r="877" spans="1:56">
      <c r="A877" t="s">
        <v>10754</v>
      </c>
      <c r="B877">
        <v>2250</v>
      </c>
      <c r="C877" t="s">
        <v>10752</v>
      </c>
      <c r="D877" t="s">
        <v>10751</v>
      </c>
      <c r="E877" t="s">
        <v>10751</v>
      </c>
      <c r="F877" t="s">
        <v>10751</v>
      </c>
      <c r="H877" t="s">
        <v>10751</v>
      </c>
      <c r="I877" t="str">
        <f t="shared" si="20"/>
        <v/>
      </c>
      <c r="K877" t="s">
        <v>10751</v>
      </c>
      <c r="L877" t="s">
        <v>10751</v>
      </c>
      <c r="M877" t="s">
        <v>10751</v>
      </c>
      <c r="N877" t="s">
        <v>10751</v>
      </c>
      <c r="O877" t="s">
        <v>10751</v>
      </c>
      <c r="P877" t="s">
        <v>10751</v>
      </c>
      <c r="Q877" t="s">
        <v>10751</v>
      </c>
      <c r="R877" t="s">
        <v>10751</v>
      </c>
      <c r="S877" t="s">
        <v>10751</v>
      </c>
      <c r="T877" t="s">
        <v>10751</v>
      </c>
      <c r="U877" t="s">
        <v>10751</v>
      </c>
      <c r="V877" t="s">
        <v>10751</v>
      </c>
      <c r="W877" t="s">
        <v>10751</v>
      </c>
      <c r="X877" t="s">
        <v>10751</v>
      </c>
      <c r="Y877" t="s">
        <v>10751</v>
      </c>
      <c r="Z877" t="s">
        <v>10751</v>
      </c>
      <c r="AA877" t="s">
        <v>10751</v>
      </c>
      <c r="AB877" t="s">
        <v>10751</v>
      </c>
      <c r="AC877" t="s">
        <v>10751</v>
      </c>
      <c r="AD877" t="s">
        <v>10751</v>
      </c>
      <c r="AE877" t="s">
        <v>10751</v>
      </c>
      <c r="AF877" t="s">
        <v>10751</v>
      </c>
      <c r="AG877" t="s">
        <v>10751</v>
      </c>
      <c r="AH877" t="s">
        <v>10751</v>
      </c>
      <c r="AI877" t="s">
        <v>10751</v>
      </c>
      <c r="AJ877" t="s">
        <v>10751</v>
      </c>
      <c r="AK877" t="s">
        <v>10751</v>
      </c>
      <c r="AL877" t="s">
        <v>10751</v>
      </c>
      <c r="AM877" t="s">
        <v>10751</v>
      </c>
      <c r="AN877" t="s">
        <v>10751</v>
      </c>
      <c r="AO877" t="s">
        <v>10751</v>
      </c>
      <c r="AP877" t="s">
        <v>10751</v>
      </c>
      <c r="AQ877" t="s">
        <v>10751</v>
      </c>
      <c r="AR877" t="s">
        <v>10751</v>
      </c>
      <c r="AS877" t="s">
        <v>10751</v>
      </c>
      <c r="AT877" t="s">
        <v>10751</v>
      </c>
      <c r="AU877" t="s">
        <v>10751</v>
      </c>
      <c r="AV877" t="s">
        <v>10751</v>
      </c>
      <c r="AW877" t="s">
        <v>10751</v>
      </c>
      <c r="AX877" t="s">
        <v>10751</v>
      </c>
      <c r="AY877" t="s">
        <v>10751</v>
      </c>
      <c r="AZ877" t="s">
        <v>10751</v>
      </c>
      <c r="BA877" t="s">
        <v>10751</v>
      </c>
      <c r="BB877" t="s">
        <v>10751</v>
      </c>
      <c r="BC877" t="s">
        <v>10751</v>
      </c>
      <c r="BD877" t="s">
        <v>10751</v>
      </c>
    </row>
    <row r="878" spans="1:56">
      <c r="A878" t="s">
        <v>10750</v>
      </c>
      <c r="B878">
        <v>2500</v>
      </c>
      <c r="C878">
        <v>1975</v>
      </c>
      <c r="D878">
        <v>406</v>
      </c>
      <c r="E878">
        <v>3.9723000000000001E-2</v>
      </c>
      <c r="F878">
        <v>24.366900000000001</v>
      </c>
      <c r="H878">
        <v>20.78145</v>
      </c>
      <c r="I878">
        <f t="shared" si="20"/>
        <v>0.82550153835000006</v>
      </c>
      <c r="K878">
        <v>18.829630000000002</v>
      </c>
      <c r="L878">
        <v>23.796240000000001</v>
      </c>
      <c r="M878">
        <v>427.64093000000003</v>
      </c>
      <c r="N878">
        <v>471.96881999999999</v>
      </c>
      <c r="O878">
        <v>373.4624</v>
      </c>
      <c r="P878" t="s">
        <v>10751</v>
      </c>
      <c r="Q878">
        <v>94.999399999999994</v>
      </c>
      <c r="R878">
        <v>73.113200000000006</v>
      </c>
      <c r="S878" t="s">
        <v>10751</v>
      </c>
      <c r="T878">
        <v>0.77373999999999998</v>
      </c>
      <c r="U878">
        <v>2.9245E-2</v>
      </c>
      <c r="V878">
        <v>26.146100000000001</v>
      </c>
      <c r="W878">
        <v>0.36</v>
      </c>
      <c r="X878" t="s">
        <v>10751</v>
      </c>
      <c r="Y878">
        <v>0.64</v>
      </c>
      <c r="Z878">
        <v>0.752</v>
      </c>
      <c r="AA878">
        <v>0.247</v>
      </c>
      <c r="AB878">
        <v>1E-3</v>
      </c>
      <c r="AC878" t="s">
        <v>10751</v>
      </c>
      <c r="AD878" t="s">
        <v>10751</v>
      </c>
      <c r="AE878">
        <v>0.79600000000000004</v>
      </c>
      <c r="AF878" t="s">
        <v>10751</v>
      </c>
      <c r="AG878">
        <v>0.20399999999999999</v>
      </c>
      <c r="AH878" t="s">
        <v>10751</v>
      </c>
      <c r="AI878" t="s">
        <v>10751</v>
      </c>
      <c r="AJ878" t="s">
        <v>10751</v>
      </c>
      <c r="AK878" t="s">
        <v>10751</v>
      </c>
      <c r="AL878" t="s">
        <v>10751</v>
      </c>
      <c r="AM878" t="s">
        <v>10751</v>
      </c>
      <c r="AN878" t="s">
        <v>10751</v>
      </c>
      <c r="AO878" t="s">
        <v>10751</v>
      </c>
      <c r="AP878">
        <v>1</v>
      </c>
      <c r="AQ878" t="s">
        <v>10751</v>
      </c>
      <c r="AR878" t="s">
        <v>10751</v>
      </c>
      <c r="AS878" t="s">
        <v>10751</v>
      </c>
      <c r="AT878" t="s">
        <v>10751</v>
      </c>
      <c r="AU878" t="s">
        <v>10751</v>
      </c>
      <c r="AV878" t="s">
        <v>10751</v>
      </c>
      <c r="AW878" t="s">
        <v>10751</v>
      </c>
      <c r="AX878">
        <v>4</v>
      </c>
      <c r="AY878">
        <v>0.60099999999999998</v>
      </c>
      <c r="AZ878">
        <v>5.5E-2</v>
      </c>
      <c r="BA878" t="s">
        <v>10751</v>
      </c>
      <c r="BB878" t="s">
        <v>10751</v>
      </c>
      <c r="BC878" t="s">
        <v>10751</v>
      </c>
      <c r="BD878" t="s">
        <v>10751</v>
      </c>
    </row>
    <row r="879" spans="1:56">
      <c r="A879" t="s">
        <v>10750</v>
      </c>
      <c r="B879">
        <v>2500</v>
      </c>
      <c r="C879">
        <v>1976</v>
      </c>
      <c r="D879">
        <v>349</v>
      </c>
      <c r="E879">
        <v>2.8288000000000001E-2</v>
      </c>
      <c r="F879">
        <v>26.24896</v>
      </c>
      <c r="H879">
        <v>22.3962</v>
      </c>
      <c r="I879">
        <f t="shared" si="20"/>
        <v>0.63354370560000006</v>
      </c>
      <c r="K879">
        <v>20.190580000000001</v>
      </c>
      <c r="L879">
        <v>25.847190000000001</v>
      </c>
      <c r="M879">
        <v>396.80844000000002</v>
      </c>
      <c r="N879">
        <v>440.15564999999998</v>
      </c>
      <c r="O879">
        <v>343.82850999999999</v>
      </c>
      <c r="P879" t="s">
        <v>10751</v>
      </c>
      <c r="Q879">
        <v>97.440299999999993</v>
      </c>
      <c r="R879">
        <v>73.391300000000001</v>
      </c>
      <c r="S879" t="s">
        <v>10751</v>
      </c>
      <c r="T879">
        <v>0.75536899999999996</v>
      </c>
      <c r="U879">
        <v>2.9357000000000001E-2</v>
      </c>
      <c r="V879">
        <v>28.26249</v>
      </c>
      <c r="W879">
        <v>0.183</v>
      </c>
      <c r="X879" t="s">
        <v>10751</v>
      </c>
      <c r="Y879">
        <v>0.81699999999999995</v>
      </c>
      <c r="Z879">
        <v>0.67500000000000004</v>
      </c>
      <c r="AA879">
        <v>0.32500000000000001</v>
      </c>
      <c r="AB879" t="s">
        <v>10751</v>
      </c>
      <c r="AC879" t="s">
        <v>10751</v>
      </c>
      <c r="AD879" t="s">
        <v>10751</v>
      </c>
      <c r="AE879">
        <v>0.871</v>
      </c>
      <c r="AF879" t="s">
        <v>10751</v>
      </c>
      <c r="AG879">
        <v>0.129</v>
      </c>
      <c r="AH879" t="s">
        <v>10751</v>
      </c>
      <c r="AI879" t="s">
        <v>10751</v>
      </c>
      <c r="AJ879" t="s">
        <v>10751</v>
      </c>
      <c r="AK879" t="s">
        <v>10751</v>
      </c>
      <c r="AL879" t="s">
        <v>10751</v>
      </c>
      <c r="AM879" t="s">
        <v>10751</v>
      </c>
      <c r="AN879" t="s">
        <v>10751</v>
      </c>
      <c r="AO879" t="s">
        <v>10751</v>
      </c>
      <c r="AP879">
        <v>1</v>
      </c>
      <c r="AQ879" t="s">
        <v>10751</v>
      </c>
      <c r="AR879" t="s">
        <v>10751</v>
      </c>
      <c r="AS879" t="s">
        <v>10751</v>
      </c>
      <c r="AT879" t="s">
        <v>10751</v>
      </c>
      <c r="AU879" t="s">
        <v>10751</v>
      </c>
      <c r="AV879">
        <v>3</v>
      </c>
      <c r="AW879" t="s">
        <v>10751</v>
      </c>
      <c r="AX879">
        <v>4</v>
      </c>
      <c r="AY879">
        <v>1</v>
      </c>
      <c r="AZ879" t="s">
        <v>10751</v>
      </c>
      <c r="BA879" t="s">
        <v>10751</v>
      </c>
      <c r="BB879" t="s">
        <v>10751</v>
      </c>
      <c r="BC879" t="s">
        <v>10751</v>
      </c>
      <c r="BD879" t="s">
        <v>10751</v>
      </c>
    </row>
    <row r="880" spans="1:56">
      <c r="A880" t="s">
        <v>10750</v>
      </c>
      <c r="B880">
        <v>2500</v>
      </c>
      <c r="C880">
        <v>1977</v>
      </c>
      <c r="D880">
        <v>465</v>
      </c>
      <c r="E880">
        <v>3.2898999999999998E-2</v>
      </c>
      <c r="F880">
        <v>29.291779999999999</v>
      </c>
      <c r="H880">
        <v>24.949059999999999</v>
      </c>
      <c r="I880">
        <f t="shared" si="20"/>
        <v>0.82079912493999996</v>
      </c>
      <c r="K880">
        <v>22.95316</v>
      </c>
      <c r="L880">
        <v>27.91592</v>
      </c>
      <c r="M880">
        <v>356.67385999999999</v>
      </c>
      <c r="N880">
        <v>387.67809</v>
      </c>
      <c r="O880">
        <v>318.77978999999999</v>
      </c>
      <c r="P880" t="s">
        <v>10751</v>
      </c>
      <c r="Q880">
        <v>97.795100000000005</v>
      </c>
      <c r="R880">
        <v>74.700800000000001</v>
      </c>
      <c r="S880" t="s">
        <v>10751</v>
      </c>
      <c r="T880">
        <v>0.76401699999999995</v>
      </c>
      <c r="U880">
        <v>2.988E-2</v>
      </c>
      <c r="V880">
        <v>31.451309999999999</v>
      </c>
      <c r="W880">
        <v>0.20699999999999999</v>
      </c>
      <c r="X880" t="s">
        <v>10751</v>
      </c>
      <c r="Y880">
        <v>0.79300000000000004</v>
      </c>
      <c r="Z880">
        <v>0.69299999999999995</v>
      </c>
      <c r="AA880">
        <v>0.307</v>
      </c>
      <c r="AB880" t="s">
        <v>10751</v>
      </c>
      <c r="AC880" t="s">
        <v>10751</v>
      </c>
      <c r="AD880" t="s">
        <v>10751</v>
      </c>
      <c r="AE880">
        <v>0.86299999999999999</v>
      </c>
      <c r="AF880" t="s">
        <v>10751</v>
      </c>
      <c r="AG880">
        <v>0.125</v>
      </c>
      <c r="AH880" t="s">
        <v>10751</v>
      </c>
      <c r="AI880">
        <v>1.2E-2</v>
      </c>
      <c r="AJ880">
        <v>1.2E-2</v>
      </c>
      <c r="AK880" t="s">
        <v>10751</v>
      </c>
      <c r="AL880" t="s">
        <v>10751</v>
      </c>
      <c r="AM880" t="s">
        <v>10751</v>
      </c>
      <c r="AN880" t="s">
        <v>10751</v>
      </c>
      <c r="AO880" t="s">
        <v>10751</v>
      </c>
      <c r="AP880">
        <v>0.98799999999999999</v>
      </c>
      <c r="AQ880" t="s">
        <v>10751</v>
      </c>
      <c r="AR880" t="s">
        <v>10751</v>
      </c>
      <c r="AS880" t="s">
        <v>10751</v>
      </c>
      <c r="AT880" t="s">
        <v>10751</v>
      </c>
      <c r="AU880" t="s">
        <v>10751</v>
      </c>
      <c r="AV880" t="s">
        <v>10751</v>
      </c>
      <c r="AW880" t="s">
        <v>10751</v>
      </c>
      <c r="AX880">
        <v>4</v>
      </c>
      <c r="AY880" t="s">
        <v>10751</v>
      </c>
      <c r="AZ880" t="s">
        <v>10751</v>
      </c>
      <c r="BA880" t="s">
        <v>10751</v>
      </c>
      <c r="BB880" t="s">
        <v>10751</v>
      </c>
      <c r="BC880" t="s">
        <v>10751</v>
      </c>
      <c r="BD880" t="s">
        <v>10751</v>
      </c>
    </row>
    <row r="881" spans="1:56">
      <c r="A881" t="s">
        <v>10750</v>
      </c>
      <c r="B881">
        <v>2500</v>
      </c>
      <c r="C881">
        <v>1978</v>
      </c>
      <c r="D881">
        <v>782</v>
      </c>
      <c r="E881">
        <v>5.4115999999999997E-2</v>
      </c>
      <c r="F881">
        <v>27.94698</v>
      </c>
      <c r="H881">
        <v>23.781410000000001</v>
      </c>
      <c r="I881">
        <f t="shared" si="20"/>
        <v>1.2869547835599999</v>
      </c>
      <c r="K881">
        <v>22.13252</v>
      </c>
      <c r="L881">
        <v>26.163789999999999</v>
      </c>
      <c r="M881">
        <v>373.69526000000002</v>
      </c>
      <c r="N881">
        <v>401.53579999999999</v>
      </c>
      <c r="O881">
        <v>339.66793000000001</v>
      </c>
      <c r="P881" t="s">
        <v>10751</v>
      </c>
      <c r="Q881">
        <v>100.76009999999999</v>
      </c>
      <c r="R881">
        <v>74.125100000000003</v>
      </c>
      <c r="S881">
        <v>15.1416</v>
      </c>
      <c r="T881">
        <v>0.73431000000000002</v>
      </c>
      <c r="U881">
        <v>2.9649999999999999E-2</v>
      </c>
      <c r="V881">
        <v>30.04372</v>
      </c>
      <c r="W881">
        <v>0.34300000000000003</v>
      </c>
      <c r="X881" t="s">
        <v>10751</v>
      </c>
      <c r="Y881">
        <v>0.65700000000000003</v>
      </c>
      <c r="Z881">
        <v>0.53200000000000003</v>
      </c>
      <c r="AA881">
        <v>0.46800000000000003</v>
      </c>
      <c r="AB881" t="s">
        <v>10751</v>
      </c>
      <c r="AC881" t="s">
        <v>10751</v>
      </c>
      <c r="AD881" t="s">
        <v>10751</v>
      </c>
      <c r="AE881">
        <v>0.92</v>
      </c>
      <c r="AF881" t="s">
        <v>10751</v>
      </c>
      <c r="AG881">
        <v>0.08</v>
      </c>
      <c r="AH881" t="s">
        <v>10751</v>
      </c>
      <c r="AI881" t="s">
        <v>10751</v>
      </c>
      <c r="AJ881" t="s">
        <v>10751</v>
      </c>
      <c r="AK881" t="s">
        <v>10751</v>
      </c>
      <c r="AL881" t="s">
        <v>10751</v>
      </c>
      <c r="AM881" t="s">
        <v>10751</v>
      </c>
      <c r="AN881" t="s">
        <v>10751</v>
      </c>
      <c r="AO881" t="s">
        <v>10751</v>
      </c>
      <c r="AP881">
        <v>1</v>
      </c>
      <c r="AQ881" t="s">
        <v>10751</v>
      </c>
      <c r="AR881" t="s">
        <v>10751</v>
      </c>
      <c r="AS881" t="s">
        <v>10751</v>
      </c>
      <c r="AT881" t="s">
        <v>10751</v>
      </c>
      <c r="AU881" t="s">
        <v>10751</v>
      </c>
      <c r="AV881">
        <v>3.8</v>
      </c>
      <c r="AW881" t="s">
        <v>10751</v>
      </c>
      <c r="AX881">
        <v>4</v>
      </c>
      <c r="AY881">
        <v>0.68700000000000006</v>
      </c>
      <c r="AZ881">
        <v>0.313</v>
      </c>
      <c r="BA881" t="s">
        <v>10751</v>
      </c>
      <c r="BB881" t="s">
        <v>10751</v>
      </c>
      <c r="BC881" t="s">
        <v>10751</v>
      </c>
      <c r="BD881" t="s">
        <v>10751</v>
      </c>
    </row>
    <row r="882" spans="1:56">
      <c r="A882" t="s">
        <v>10750</v>
      </c>
      <c r="B882">
        <v>2500</v>
      </c>
      <c r="C882">
        <v>1979</v>
      </c>
      <c r="D882" s="7">
        <v>1078</v>
      </c>
      <c r="E882">
        <v>7.7654000000000001E-2</v>
      </c>
      <c r="F882">
        <v>27.888390000000001</v>
      </c>
      <c r="H882">
        <v>23.717569999999998</v>
      </c>
      <c r="I882">
        <f t="shared" si="20"/>
        <v>1.8417641807799998</v>
      </c>
      <c r="K882">
        <v>22.231339999999999</v>
      </c>
      <c r="L882">
        <v>25.827950000000001</v>
      </c>
      <c r="M882">
        <v>374.9203</v>
      </c>
      <c r="N882">
        <v>399.98009000000002</v>
      </c>
      <c r="O882">
        <v>344.29167999999999</v>
      </c>
      <c r="P882" t="s">
        <v>10751</v>
      </c>
      <c r="Q882">
        <v>101.10129999999999</v>
      </c>
      <c r="R882">
        <v>71.677000000000007</v>
      </c>
      <c r="S882">
        <v>16.9938</v>
      </c>
      <c r="T882">
        <v>0.71002900000000002</v>
      </c>
      <c r="U882">
        <v>2.8670999999999999E-2</v>
      </c>
      <c r="V882">
        <v>29.81983</v>
      </c>
      <c r="W882">
        <v>0.437</v>
      </c>
      <c r="X882">
        <v>3.5000000000000003E-2</v>
      </c>
      <c r="Y882">
        <v>0.52800000000000002</v>
      </c>
      <c r="Z882">
        <v>0.52100000000000002</v>
      </c>
      <c r="AA882">
        <v>0.432</v>
      </c>
      <c r="AB882">
        <v>4.7E-2</v>
      </c>
      <c r="AC882" t="s">
        <v>10751</v>
      </c>
      <c r="AD882" t="s">
        <v>10751</v>
      </c>
      <c r="AE882">
        <v>0.97199999999999998</v>
      </c>
      <c r="AF882" t="s">
        <v>10751</v>
      </c>
      <c r="AG882">
        <v>2.3E-2</v>
      </c>
      <c r="AH882" t="s">
        <v>10751</v>
      </c>
      <c r="AI882">
        <v>6.0000000000000001E-3</v>
      </c>
      <c r="AJ882">
        <v>6.0000000000000001E-3</v>
      </c>
      <c r="AK882" t="s">
        <v>10751</v>
      </c>
      <c r="AL882" t="s">
        <v>10751</v>
      </c>
      <c r="AM882" t="s">
        <v>10751</v>
      </c>
      <c r="AN882" t="s">
        <v>10751</v>
      </c>
      <c r="AO882" t="s">
        <v>10751</v>
      </c>
      <c r="AP882">
        <v>0.99399999999999999</v>
      </c>
      <c r="AQ882" t="s">
        <v>10751</v>
      </c>
      <c r="AR882" t="s">
        <v>10751</v>
      </c>
      <c r="AS882" t="s">
        <v>10751</v>
      </c>
      <c r="AT882" t="s">
        <v>10751</v>
      </c>
      <c r="AU882" t="s">
        <v>10751</v>
      </c>
      <c r="AV882">
        <v>3.7</v>
      </c>
      <c r="AW882" t="s">
        <v>10751</v>
      </c>
      <c r="AX882">
        <v>4</v>
      </c>
      <c r="AY882">
        <v>0.75600000000000001</v>
      </c>
      <c r="AZ882">
        <v>0.24399999999999999</v>
      </c>
      <c r="BA882" t="s">
        <v>10751</v>
      </c>
      <c r="BB882" t="s">
        <v>10751</v>
      </c>
      <c r="BC882" t="s">
        <v>10751</v>
      </c>
      <c r="BD882" t="s">
        <v>10751</v>
      </c>
    </row>
    <row r="883" spans="1:56">
      <c r="A883" t="s">
        <v>10750</v>
      </c>
      <c r="B883">
        <v>2500</v>
      </c>
      <c r="C883">
        <v>1980</v>
      </c>
      <c r="D883" s="7">
        <v>1172</v>
      </c>
      <c r="E883">
        <v>0.103671</v>
      </c>
      <c r="F883">
        <v>27.99633</v>
      </c>
      <c r="H883">
        <v>23.811250000000001</v>
      </c>
      <c r="I883">
        <f t="shared" si="20"/>
        <v>2.46853609875</v>
      </c>
      <c r="K883">
        <v>22.278390000000002</v>
      </c>
      <c r="L883">
        <v>25.997509999999998</v>
      </c>
      <c r="M883">
        <v>374.25547</v>
      </c>
      <c r="N883">
        <v>400.00504999999998</v>
      </c>
      <c r="O883">
        <v>342.78375</v>
      </c>
      <c r="P883" t="s">
        <v>10751</v>
      </c>
      <c r="Q883">
        <v>104.04730000000001</v>
      </c>
      <c r="R883">
        <v>70.808099999999996</v>
      </c>
      <c r="S883">
        <v>17.464400000000001</v>
      </c>
      <c r="T883">
        <v>0.68027199999999999</v>
      </c>
      <c r="U883">
        <v>2.8323000000000001E-2</v>
      </c>
      <c r="V883">
        <v>30.03979</v>
      </c>
      <c r="W883">
        <v>0.47899999999999998</v>
      </c>
      <c r="X883">
        <v>3.9E-2</v>
      </c>
      <c r="Y883">
        <v>0.48299999999999998</v>
      </c>
      <c r="Z883">
        <v>0.52500000000000002</v>
      </c>
      <c r="AA883">
        <v>0.47499999999999998</v>
      </c>
      <c r="AB883" t="s">
        <v>10751</v>
      </c>
      <c r="AC883" t="s">
        <v>10751</v>
      </c>
      <c r="AD883" t="s">
        <v>10751</v>
      </c>
      <c r="AE883">
        <v>0.93500000000000005</v>
      </c>
      <c r="AF883" t="s">
        <v>10751</v>
      </c>
      <c r="AG883">
        <v>3.7999999999999999E-2</v>
      </c>
      <c r="AH883" t="s">
        <v>10751</v>
      </c>
      <c r="AI883">
        <v>2.8000000000000001E-2</v>
      </c>
      <c r="AJ883">
        <v>2.8000000000000001E-2</v>
      </c>
      <c r="AK883" t="s">
        <v>10751</v>
      </c>
      <c r="AL883" t="s">
        <v>10751</v>
      </c>
      <c r="AM883" t="s">
        <v>10751</v>
      </c>
      <c r="AN883" t="s">
        <v>10751</v>
      </c>
      <c r="AO883" t="s">
        <v>10751</v>
      </c>
      <c r="AP883">
        <v>0.97199999999999998</v>
      </c>
      <c r="AQ883" t="s">
        <v>10751</v>
      </c>
      <c r="AR883" t="s">
        <v>10751</v>
      </c>
      <c r="AS883" t="s">
        <v>10751</v>
      </c>
      <c r="AT883" t="s">
        <v>10751</v>
      </c>
      <c r="AU883" t="s">
        <v>10751</v>
      </c>
      <c r="AV883">
        <v>3.8</v>
      </c>
      <c r="AW883" t="s">
        <v>10751</v>
      </c>
      <c r="AX883">
        <v>4</v>
      </c>
      <c r="AY883">
        <v>0.70399999999999996</v>
      </c>
      <c r="AZ883">
        <v>0.29599999999999999</v>
      </c>
      <c r="BA883" t="s">
        <v>10751</v>
      </c>
      <c r="BB883" t="s">
        <v>10751</v>
      </c>
      <c r="BC883" t="s">
        <v>10751</v>
      </c>
      <c r="BD883" t="s">
        <v>10751</v>
      </c>
    </row>
    <row r="884" spans="1:56">
      <c r="A884" t="s">
        <v>10750</v>
      </c>
      <c r="B884">
        <v>2500</v>
      </c>
      <c r="C884">
        <v>1981</v>
      </c>
      <c r="D884" s="7">
        <v>1532</v>
      </c>
      <c r="E884">
        <v>0.14510899999999999</v>
      </c>
      <c r="F884">
        <v>29.350940000000001</v>
      </c>
      <c r="H884">
        <v>24.97963</v>
      </c>
      <c r="I884">
        <f t="shared" si="20"/>
        <v>3.6247691296699998</v>
      </c>
      <c r="K884">
        <v>23.206769999999999</v>
      </c>
      <c r="L884">
        <v>27.55218</v>
      </c>
      <c r="M884">
        <v>356.65985000000001</v>
      </c>
      <c r="N884">
        <v>383.89359000000002</v>
      </c>
      <c r="O884">
        <v>323.37416999999999</v>
      </c>
      <c r="P884" t="s">
        <v>10751</v>
      </c>
      <c r="Q884">
        <v>107.7236</v>
      </c>
      <c r="R884">
        <v>76.202699999999993</v>
      </c>
      <c r="S884">
        <v>16.561199999999999</v>
      </c>
      <c r="T884">
        <v>0.71074700000000002</v>
      </c>
      <c r="U884">
        <v>3.0481000000000001E-2</v>
      </c>
      <c r="V884">
        <v>31.5212</v>
      </c>
      <c r="W884">
        <v>0.53600000000000003</v>
      </c>
      <c r="X884">
        <v>2.7E-2</v>
      </c>
      <c r="Y884">
        <v>0.438</v>
      </c>
      <c r="Z884">
        <v>0.52400000000000002</v>
      </c>
      <c r="AA884">
        <v>0.46700000000000003</v>
      </c>
      <c r="AB884">
        <v>8.9999999999999993E-3</v>
      </c>
      <c r="AC884" t="s">
        <v>10751</v>
      </c>
      <c r="AD884" t="s">
        <v>10751</v>
      </c>
      <c r="AE884">
        <v>0.93400000000000005</v>
      </c>
      <c r="AF884" t="s">
        <v>10751</v>
      </c>
      <c r="AG884">
        <v>4.1000000000000002E-2</v>
      </c>
      <c r="AH884" t="s">
        <v>10751</v>
      </c>
      <c r="AI884">
        <v>2.5000000000000001E-2</v>
      </c>
      <c r="AJ884">
        <v>2.5000000000000001E-2</v>
      </c>
      <c r="AK884" t="s">
        <v>10751</v>
      </c>
      <c r="AL884" t="s">
        <v>10751</v>
      </c>
      <c r="AM884" t="s">
        <v>10751</v>
      </c>
      <c r="AN884" t="s">
        <v>10751</v>
      </c>
      <c r="AO884" t="s">
        <v>10751</v>
      </c>
      <c r="AP884">
        <v>0.97499999999999998</v>
      </c>
      <c r="AQ884" t="s">
        <v>10751</v>
      </c>
      <c r="AR884" t="s">
        <v>10751</v>
      </c>
      <c r="AS884" t="s">
        <v>10751</v>
      </c>
      <c r="AT884" t="s">
        <v>10751</v>
      </c>
      <c r="AU884" t="s">
        <v>10751</v>
      </c>
      <c r="AV884">
        <v>3.8</v>
      </c>
      <c r="AW884" t="s">
        <v>10751</v>
      </c>
      <c r="AX884">
        <v>4</v>
      </c>
      <c r="AY884">
        <v>0.71099999999999997</v>
      </c>
      <c r="AZ884">
        <v>0.28899999999999998</v>
      </c>
      <c r="BA884" t="s">
        <v>10751</v>
      </c>
      <c r="BB884" t="s">
        <v>10751</v>
      </c>
      <c r="BC884" t="s">
        <v>10751</v>
      </c>
      <c r="BD884" t="s">
        <v>10751</v>
      </c>
    </row>
    <row r="885" spans="1:56">
      <c r="A885" t="s">
        <v>10750</v>
      </c>
      <c r="B885">
        <v>2500</v>
      </c>
      <c r="C885">
        <v>1982</v>
      </c>
      <c r="D885" s="7">
        <v>1443</v>
      </c>
      <c r="E885">
        <v>0.14821999999999999</v>
      </c>
      <c r="F885">
        <v>31.187919999999998</v>
      </c>
      <c r="H885">
        <v>26.56456</v>
      </c>
      <c r="I885">
        <f t="shared" si="20"/>
        <v>3.9373990831999999</v>
      </c>
      <c r="K885">
        <v>24.43085</v>
      </c>
      <c r="L885">
        <v>29.739059999999998</v>
      </c>
      <c r="M885">
        <v>335.55065000000002</v>
      </c>
      <c r="N885">
        <v>364.82954000000001</v>
      </c>
      <c r="O885">
        <v>299.76535000000001</v>
      </c>
      <c r="P885" t="s">
        <v>10751</v>
      </c>
      <c r="Q885">
        <v>105.8419</v>
      </c>
      <c r="R885">
        <v>72.201300000000003</v>
      </c>
      <c r="S885">
        <v>18.192900000000002</v>
      </c>
      <c r="T885">
        <v>0.68281700000000001</v>
      </c>
      <c r="U885">
        <v>2.8881E-2</v>
      </c>
      <c r="V885">
        <v>33.575020000000002</v>
      </c>
      <c r="W885">
        <v>0.69299999999999995</v>
      </c>
      <c r="X885">
        <v>6.0000000000000001E-3</v>
      </c>
      <c r="Y885">
        <v>0.3</v>
      </c>
      <c r="Z885">
        <v>0.57299999999999995</v>
      </c>
      <c r="AA885">
        <v>0.34100000000000003</v>
      </c>
      <c r="AB885">
        <v>8.5999999999999993E-2</v>
      </c>
      <c r="AC885" t="s">
        <v>10751</v>
      </c>
      <c r="AD885" t="s">
        <v>10751</v>
      </c>
      <c r="AE885">
        <v>0.92400000000000004</v>
      </c>
      <c r="AF885" t="s">
        <v>10751</v>
      </c>
      <c r="AG885">
        <v>4.5999999999999999E-2</v>
      </c>
      <c r="AH885" t="s">
        <v>10751</v>
      </c>
      <c r="AI885">
        <v>0.03</v>
      </c>
      <c r="AJ885">
        <v>0.03</v>
      </c>
      <c r="AK885" t="s">
        <v>10751</v>
      </c>
      <c r="AL885" t="s">
        <v>10751</v>
      </c>
      <c r="AM885" t="s">
        <v>10751</v>
      </c>
      <c r="AN885" t="s">
        <v>10751</v>
      </c>
      <c r="AO885" t="s">
        <v>10751</v>
      </c>
      <c r="AP885">
        <v>0.97</v>
      </c>
      <c r="AQ885" t="s">
        <v>10751</v>
      </c>
      <c r="AR885" t="s">
        <v>10751</v>
      </c>
      <c r="AS885" t="s">
        <v>10751</v>
      </c>
      <c r="AT885" t="s">
        <v>10751</v>
      </c>
      <c r="AU885" t="s">
        <v>10751</v>
      </c>
      <c r="AV885">
        <v>3.9</v>
      </c>
      <c r="AW885" t="s">
        <v>10751</v>
      </c>
      <c r="AX885">
        <v>3.9</v>
      </c>
      <c r="AY885">
        <v>0.67300000000000004</v>
      </c>
      <c r="AZ885">
        <v>0.32700000000000001</v>
      </c>
      <c r="BA885" t="s">
        <v>10751</v>
      </c>
      <c r="BB885" t="s">
        <v>10751</v>
      </c>
      <c r="BC885" t="s">
        <v>10751</v>
      </c>
      <c r="BD885" t="s">
        <v>10751</v>
      </c>
    </row>
    <row r="886" spans="1:56">
      <c r="A886" t="s">
        <v>10750</v>
      </c>
      <c r="B886">
        <v>2500</v>
      </c>
      <c r="C886">
        <v>1983</v>
      </c>
      <c r="D886" s="7">
        <v>1240</v>
      </c>
      <c r="E886">
        <v>0.120369</v>
      </c>
      <c r="F886">
        <v>32.15343</v>
      </c>
      <c r="H886">
        <v>27.379470000000001</v>
      </c>
      <c r="I886">
        <f t="shared" si="20"/>
        <v>3.2956394244300005</v>
      </c>
      <c r="K886">
        <v>25.267420000000001</v>
      </c>
      <c r="L886">
        <v>30.49492</v>
      </c>
      <c r="M886">
        <v>324.73876999999999</v>
      </c>
      <c r="N886">
        <v>351.87900999999999</v>
      </c>
      <c r="O886">
        <v>291.56736999999998</v>
      </c>
      <c r="P886" t="s">
        <v>10751</v>
      </c>
      <c r="Q886">
        <v>106.5711</v>
      </c>
      <c r="R886">
        <v>75.106399999999994</v>
      </c>
      <c r="S886">
        <v>16.3063</v>
      </c>
      <c r="T886">
        <v>0.70486700000000002</v>
      </c>
      <c r="U886">
        <v>3.0043E-2</v>
      </c>
      <c r="V886">
        <v>34.640790000000003</v>
      </c>
      <c r="W886">
        <v>0.68899999999999995</v>
      </c>
      <c r="X886">
        <v>0.13100000000000001</v>
      </c>
      <c r="Y886">
        <v>0.18</v>
      </c>
      <c r="Z886">
        <v>0.505</v>
      </c>
      <c r="AA886">
        <v>0.28000000000000003</v>
      </c>
      <c r="AB886">
        <v>0.20699999999999999</v>
      </c>
      <c r="AC886" t="s">
        <v>10751</v>
      </c>
      <c r="AD886">
        <v>8.0000000000000002E-3</v>
      </c>
      <c r="AE886">
        <v>0.96299999999999997</v>
      </c>
      <c r="AF886" t="s">
        <v>10751</v>
      </c>
      <c r="AG886">
        <v>3.2000000000000001E-2</v>
      </c>
      <c r="AH886">
        <v>1E-3</v>
      </c>
      <c r="AI886">
        <v>4.0000000000000001E-3</v>
      </c>
      <c r="AJ886">
        <v>4.0000000000000001E-3</v>
      </c>
      <c r="AK886" t="s">
        <v>10751</v>
      </c>
      <c r="AL886" t="s">
        <v>10751</v>
      </c>
      <c r="AM886" t="s">
        <v>10751</v>
      </c>
      <c r="AN886" t="s">
        <v>10751</v>
      </c>
      <c r="AO886" t="s">
        <v>10751</v>
      </c>
      <c r="AP886">
        <v>0.996</v>
      </c>
      <c r="AQ886" t="s">
        <v>10751</v>
      </c>
      <c r="AR886" t="s">
        <v>10751</v>
      </c>
      <c r="AS886" t="s">
        <v>10751</v>
      </c>
      <c r="AT886" t="s">
        <v>10751</v>
      </c>
      <c r="AU886" t="s">
        <v>10751</v>
      </c>
      <c r="AV886">
        <v>4</v>
      </c>
      <c r="AW886" t="s">
        <v>10751</v>
      </c>
      <c r="AX886">
        <v>3.9</v>
      </c>
      <c r="AY886">
        <v>0.58399999999999996</v>
      </c>
      <c r="AZ886">
        <v>0.41599999999999998</v>
      </c>
      <c r="BA886" t="s">
        <v>10751</v>
      </c>
      <c r="BB886" t="s">
        <v>10751</v>
      </c>
      <c r="BC886" t="s">
        <v>10751</v>
      </c>
      <c r="BD886" t="s">
        <v>10751</v>
      </c>
    </row>
    <row r="887" spans="1:56">
      <c r="A887" t="s">
        <v>10750</v>
      </c>
      <c r="B887">
        <v>2500</v>
      </c>
      <c r="C887">
        <v>1984</v>
      </c>
      <c r="D887" s="7">
        <v>1529</v>
      </c>
      <c r="E887">
        <v>0.10906399999999999</v>
      </c>
      <c r="F887">
        <v>32.675490000000003</v>
      </c>
      <c r="H887">
        <v>27.835090000000001</v>
      </c>
      <c r="I887">
        <f t="shared" si="20"/>
        <v>3.0358062557599998</v>
      </c>
      <c r="K887">
        <v>25.567</v>
      </c>
      <c r="L887">
        <v>31.220140000000001</v>
      </c>
      <c r="M887">
        <v>319.97001</v>
      </c>
      <c r="N887">
        <v>348.34208999999998</v>
      </c>
      <c r="O887">
        <v>285.29302999999999</v>
      </c>
      <c r="P887" t="s">
        <v>10751</v>
      </c>
      <c r="Q887">
        <v>107.35250000000001</v>
      </c>
      <c r="R887">
        <v>77.964100000000002</v>
      </c>
      <c r="S887">
        <v>15.8947</v>
      </c>
      <c r="T887">
        <v>0.72589999999999999</v>
      </c>
      <c r="U887">
        <v>3.1185999999999998E-2</v>
      </c>
      <c r="V887">
        <v>35.189140000000002</v>
      </c>
      <c r="W887">
        <v>0.754</v>
      </c>
      <c r="X887">
        <v>2.4E-2</v>
      </c>
      <c r="Y887">
        <v>0.221</v>
      </c>
      <c r="Z887">
        <v>0.47299999999999998</v>
      </c>
      <c r="AA887">
        <v>0.26200000000000001</v>
      </c>
      <c r="AB887">
        <v>0.26400000000000001</v>
      </c>
      <c r="AC887" t="s">
        <v>10751</v>
      </c>
      <c r="AD887">
        <v>1E-3</v>
      </c>
      <c r="AE887">
        <v>0.84399999999999997</v>
      </c>
      <c r="AF887" t="s">
        <v>10751</v>
      </c>
      <c r="AG887">
        <v>0.11899999999999999</v>
      </c>
      <c r="AH887">
        <v>1.6E-2</v>
      </c>
      <c r="AI887">
        <v>2.1999999999999999E-2</v>
      </c>
      <c r="AJ887">
        <v>2.1999999999999999E-2</v>
      </c>
      <c r="AK887" t="s">
        <v>10751</v>
      </c>
      <c r="AL887" t="s">
        <v>10751</v>
      </c>
      <c r="AM887" t="s">
        <v>10751</v>
      </c>
      <c r="AN887" t="s">
        <v>10751</v>
      </c>
      <c r="AO887" t="s">
        <v>10751</v>
      </c>
      <c r="AP887">
        <v>0.97799999999999998</v>
      </c>
      <c r="AQ887" t="s">
        <v>10751</v>
      </c>
      <c r="AR887" t="s">
        <v>10751</v>
      </c>
      <c r="AS887" t="s">
        <v>10751</v>
      </c>
      <c r="AT887" t="s">
        <v>10751</v>
      </c>
      <c r="AU887" t="s">
        <v>10751</v>
      </c>
      <c r="AV887">
        <v>4</v>
      </c>
      <c r="AW887" t="s">
        <v>10751</v>
      </c>
      <c r="AX887">
        <v>4</v>
      </c>
      <c r="AY887">
        <v>0.59399999999999997</v>
      </c>
      <c r="AZ887">
        <v>0.40600000000000003</v>
      </c>
      <c r="BA887" t="s">
        <v>10751</v>
      </c>
      <c r="BB887" t="s">
        <v>10751</v>
      </c>
      <c r="BC887" t="s">
        <v>10751</v>
      </c>
      <c r="BD887" t="s">
        <v>10751</v>
      </c>
    </row>
    <row r="888" spans="1:56">
      <c r="A888" t="s">
        <v>10750</v>
      </c>
      <c r="B888">
        <v>2500</v>
      </c>
      <c r="C888">
        <v>1985</v>
      </c>
      <c r="D888" s="7">
        <v>1699</v>
      </c>
      <c r="E888">
        <v>0.117503</v>
      </c>
      <c r="F888">
        <v>32.806139999999999</v>
      </c>
      <c r="H888">
        <v>27.9528</v>
      </c>
      <c r="I888">
        <f t="shared" si="20"/>
        <v>3.2845378583999998</v>
      </c>
      <c r="K888">
        <v>25.606280000000002</v>
      </c>
      <c r="L888">
        <v>31.478470000000002</v>
      </c>
      <c r="M888">
        <v>318.46866999999997</v>
      </c>
      <c r="N888">
        <v>347.64978000000002</v>
      </c>
      <c r="O888">
        <v>282.80286000000001</v>
      </c>
      <c r="P888" t="s">
        <v>10751</v>
      </c>
      <c r="Q888">
        <v>108.6271</v>
      </c>
      <c r="R888">
        <v>82.5334</v>
      </c>
      <c r="S888">
        <v>14.997199999999999</v>
      </c>
      <c r="T888">
        <v>0.76001399999999997</v>
      </c>
      <c r="U888">
        <v>3.3013000000000001E-2</v>
      </c>
      <c r="V888">
        <v>35.352170000000001</v>
      </c>
      <c r="W888">
        <v>0.77100000000000002</v>
      </c>
      <c r="X888">
        <v>9.1999999999999998E-2</v>
      </c>
      <c r="Y888">
        <v>0.13700000000000001</v>
      </c>
      <c r="Z888">
        <v>0.53700000000000003</v>
      </c>
      <c r="AA888">
        <v>0.26500000000000001</v>
      </c>
      <c r="AB888">
        <v>0.19800000000000001</v>
      </c>
      <c r="AC888" t="s">
        <v>10751</v>
      </c>
      <c r="AD888" t="s">
        <v>10751</v>
      </c>
      <c r="AE888">
        <v>0.78400000000000003</v>
      </c>
      <c r="AF888" t="s">
        <v>10751</v>
      </c>
      <c r="AG888">
        <v>0.157</v>
      </c>
      <c r="AH888">
        <v>4.2000000000000003E-2</v>
      </c>
      <c r="AI888">
        <v>1.7000000000000001E-2</v>
      </c>
      <c r="AJ888">
        <v>1.7000000000000001E-2</v>
      </c>
      <c r="AK888" t="s">
        <v>10751</v>
      </c>
      <c r="AL888" t="s">
        <v>10751</v>
      </c>
      <c r="AM888" t="s">
        <v>10751</v>
      </c>
      <c r="AN888" t="s">
        <v>10751</v>
      </c>
      <c r="AO888" t="s">
        <v>10751</v>
      </c>
      <c r="AP888">
        <v>0.98299999999999998</v>
      </c>
      <c r="AQ888" t="s">
        <v>10751</v>
      </c>
      <c r="AR888" t="s">
        <v>10751</v>
      </c>
      <c r="AS888" t="s">
        <v>10751</v>
      </c>
      <c r="AT888" t="s">
        <v>10751</v>
      </c>
      <c r="AU888" t="s">
        <v>10751</v>
      </c>
      <c r="AV888">
        <v>4.0999999999999996</v>
      </c>
      <c r="AW888" t="s">
        <v>10751</v>
      </c>
      <c r="AX888">
        <v>3.9</v>
      </c>
      <c r="AY888">
        <v>0.55000000000000004</v>
      </c>
      <c r="AZ888">
        <v>0.45</v>
      </c>
      <c r="BA888" t="s">
        <v>10751</v>
      </c>
      <c r="BB888" t="s">
        <v>10751</v>
      </c>
      <c r="BC888" t="s">
        <v>10751</v>
      </c>
      <c r="BD888" t="s">
        <v>10751</v>
      </c>
    </row>
    <row r="889" spans="1:56">
      <c r="A889" t="s">
        <v>10750</v>
      </c>
      <c r="B889">
        <v>2500</v>
      </c>
      <c r="C889">
        <v>1986</v>
      </c>
      <c r="D889" s="7">
        <v>1622</v>
      </c>
      <c r="E889">
        <v>0.105556</v>
      </c>
      <c r="F889">
        <v>33.689010000000003</v>
      </c>
      <c r="H889">
        <v>28.560459999999999</v>
      </c>
      <c r="I889">
        <f t="shared" si="20"/>
        <v>3.01472791576</v>
      </c>
      <c r="K889">
        <v>26.326260000000001</v>
      </c>
      <c r="L889">
        <v>31.767589999999998</v>
      </c>
      <c r="M889">
        <v>311.48291999999998</v>
      </c>
      <c r="N889">
        <v>337.91712999999999</v>
      </c>
      <c r="O889">
        <v>280.03701999999998</v>
      </c>
      <c r="P889" t="s">
        <v>10751</v>
      </c>
      <c r="Q889">
        <v>105.73399999999999</v>
      </c>
      <c r="R889">
        <v>80.236400000000003</v>
      </c>
      <c r="S889">
        <v>14.6067</v>
      </c>
      <c r="T889">
        <v>0.75908500000000001</v>
      </c>
      <c r="U889">
        <v>3.2094999999999999E-2</v>
      </c>
      <c r="V889">
        <v>35.984999999999999</v>
      </c>
      <c r="W889">
        <v>0.94299999999999995</v>
      </c>
      <c r="X889">
        <v>8.9999999999999993E-3</v>
      </c>
      <c r="Y889">
        <v>4.9000000000000002E-2</v>
      </c>
      <c r="Z889">
        <v>0.495</v>
      </c>
      <c r="AA889">
        <v>0.28399999999999997</v>
      </c>
      <c r="AB889">
        <v>0.221</v>
      </c>
      <c r="AC889" t="s">
        <v>10751</v>
      </c>
      <c r="AD889" t="s">
        <v>10751</v>
      </c>
      <c r="AE889">
        <v>0.76800000000000002</v>
      </c>
      <c r="AF889" t="s">
        <v>10751</v>
      </c>
      <c r="AG889">
        <v>0.16900000000000001</v>
      </c>
      <c r="AH889">
        <v>5.2999999999999999E-2</v>
      </c>
      <c r="AI889">
        <v>0.01</v>
      </c>
      <c r="AJ889">
        <v>0.01</v>
      </c>
      <c r="AK889" t="s">
        <v>10751</v>
      </c>
      <c r="AL889" t="s">
        <v>10751</v>
      </c>
      <c r="AM889" t="s">
        <v>10751</v>
      </c>
      <c r="AN889" t="s">
        <v>10751</v>
      </c>
      <c r="AO889" t="s">
        <v>10751</v>
      </c>
      <c r="AP889">
        <v>0.99</v>
      </c>
      <c r="AQ889" t="s">
        <v>10751</v>
      </c>
      <c r="AR889" t="s">
        <v>10751</v>
      </c>
      <c r="AS889" t="s">
        <v>10751</v>
      </c>
      <c r="AT889">
        <v>2.7E-2</v>
      </c>
      <c r="AU889" t="s">
        <v>10751</v>
      </c>
      <c r="AV889">
        <v>3.9</v>
      </c>
      <c r="AW889" t="s">
        <v>10751</v>
      </c>
      <c r="AX889">
        <v>4</v>
      </c>
      <c r="AY889">
        <v>0.624</v>
      </c>
      <c r="AZ889">
        <v>0.376</v>
      </c>
      <c r="BA889" t="s">
        <v>10751</v>
      </c>
      <c r="BB889" t="s">
        <v>10751</v>
      </c>
      <c r="BC889" t="s">
        <v>10751</v>
      </c>
      <c r="BD889" t="s">
        <v>10751</v>
      </c>
    </row>
    <row r="890" spans="1:56">
      <c r="A890" t="s">
        <v>10750</v>
      </c>
      <c r="B890">
        <v>2500</v>
      </c>
      <c r="C890">
        <v>1987</v>
      </c>
      <c r="D890" s="7">
        <v>1975</v>
      </c>
      <c r="E890">
        <v>0.132852</v>
      </c>
      <c r="F890">
        <v>33.43365</v>
      </c>
      <c r="H890">
        <v>28.214569999999998</v>
      </c>
      <c r="I890">
        <f t="shared" si="20"/>
        <v>3.7483620536399997</v>
      </c>
      <c r="K890">
        <v>26.003769999999999</v>
      </c>
      <c r="L890">
        <v>31.295680000000001</v>
      </c>
      <c r="M890">
        <v>314.97906</v>
      </c>
      <c r="N890">
        <v>341.75815999999998</v>
      </c>
      <c r="O890">
        <v>283.96892000000003</v>
      </c>
      <c r="P890" t="s">
        <v>10751</v>
      </c>
      <c r="Q890">
        <v>104.13209999999999</v>
      </c>
      <c r="R890">
        <v>77.822599999999994</v>
      </c>
      <c r="S890">
        <v>15.1891</v>
      </c>
      <c r="T890">
        <v>0.74861100000000003</v>
      </c>
      <c r="U890">
        <v>3.1129E-2</v>
      </c>
      <c r="V890">
        <v>35.514670000000002</v>
      </c>
      <c r="W890">
        <v>0.97699999999999998</v>
      </c>
      <c r="X890">
        <v>8.0000000000000002E-3</v>
      </c>
      <c r="Y890">
        <v>1.4999999999999999E-2</v>
      </c>
      <c r="Z890">
        <v>0.47699999999999998</v>
      </c>
      <c r="AA890">
        <v>0.19700000000000001</v>
      </c>
      <c r="AB890">
        <v>0.32600000000000001</v>
      </c>
      <c r="AC890" t="s">
        <v>10751</v>
      </c>
      <c r="AD890" t="s">
        <v>10751</v>
      </c>
      <c r="AE890">
        <v>0.66800000000000004</v>
      </c>
      <c r="AF890" t="s">
        <v>10751</v>
      </c>
      <c r="AG890">
        <v>0.13600000000000001</v>
      </c>
      <c r="AH890">
        <v>0.19500000000000001</v>
      </c>
      <c r="AI890" t="s">
        <v>10751</v>
      </c>
      <c r="AJ890" t="s">
        <v>10751</v>
      </c>
      <c r="AK890" t="s">
        <v>10751</v>
      </c>
      <c r="AL890" t="s">
        <v>10751</v>
      </c>
      <c r="AM890" t="s">
        <v>10751</v>
      </c>
      <c r="AN890" t="s">
        <v>10751</v>
      </c>
      <c r="AO890" t="s">
        <v>10751</v>
      </c>
      <c r="AP890">
        <v>1</v>
      </c>
      <c r="AQ890" t="s">
        <v>10751</v>
      </c>
      <c r="AR890" t="s">
        <v>10751</v>
      </c>
      <c r="AS890" t="s">
        <v>10751</v>
      </c>
      <c r="AT890">
        <v>0.20699999999999999</v>
      </c>
      <c r="AU890" t="s">
        <v>10751</v>
      </c>
      <c r="AV890">
        <v>3.9</v>
      </c>
      <c r="AW890" t="s">
        <v>10751</v>
      </c>
      <c r="AX890">
        <v>4</v>
      </c>
      <c r="AY890">
        <v>0.60599999999999998</v>
      </c>
      <c r="AZ890">
        <v>0.39400000000000002</v>
      </c>
      <c r="BA890" t="s">
        <v>10751</v>
      </c>
      <c r="BB890" t="s">
        <v>10751</v>
      </c>
      <c r="BC890" t="s">
        <v>10751</v>
      </c>
      <c r="BD890" t="s">
        <v>10751</v>
      </c>
    </row>
    <row r="891" spans="1:56">
      <c r="A891" t="s">
        <v>10750</v>
      </c>
      <c r="B891">
        <v>2500</v>
      </c>
      <c r="C891">
        <v>1988</v>
      </c>
      <c r="D891" s="7">
        <v>1802</v>
      </c>
      <c r="E891">
        <v>0.117798</v>
      </c>
      <c r="F891">
        <v>34.138449999999999</v>
      </c>
      <c r="H891">
        <v>28.652560000000001</v>
      </c>
      <c r="I891">
        <f t="shared" si="20"/>
        <v>3.3752142628800001</v>
      </c>
      <c r="K891">
        <v>26.545280000000002</v>
      </c>
      <c r="L891">
        <v>31.465229999999998</v>
      </c>
      <c r="M891">
        <v>310.16424999999998</v>
      </c>
      <c r="N891">
        <v>334.78647000000001</v>
      </c>
      <c r="O891">
        <v>282.43876</v>
      </c>
      <c r="P891" t="s">
        <v>10751</v>
      </c>
      <c r="Q891">
        <v>100.16679999999999</v>
      </c>
      <c r="R891">
        <v>78.530199999999994</v>
      </c>
      <c r="S891">
        <v>15.285399999999999</v>
      </c>
      <c r="T891">
        <v>0.785022</v>
      </c>
      <c r="U891">
        <v>3.1412000000000002E-2</v>
      </c>
      <c r="V891">
        <v>36.021650000000001</v>
      </c>
      <c r="W891">
        <v>0.997</v>
      </c>
      <c r="X891">
        <v>3.0000000000000001E-3</v>
      </c>
      <c r="Y891">
        <v>0</v>
      </c>
      <c r="Z891">
        <v>0.48299999999999998</v>
      </c>
      <c r="AA891">
        <v>9.9000000000000005E-2</v>
      </c>
      <c r="AB891">
        <v>0.41799999999999998</v>
      </c>
      <c r="AC891" t="s">
        <v>10751</v>
      </c>
      <c r="AD891" t="s">
        <v>10751</v>
      </c>
      <c r="AE891">
        <v>0.36599999999999999</v>
      </c>
      <c r="AF891" t="s">
        <v>10751</v>
      </c>
      <c r="AG891">
        <v>0.11899999999999999</v>
      </c>
      <c r="AH891">
        <v>0.51500000000000001</v>
      </c>
      <c r="AI891" t="s">
        <v>10751</v>
      </c>
      <c r="AJ891" t="s">
        <v>10751</v>
      </c>
      <c r="AK891" t="s">
        <v>10751</v>
      </c>
      <c r="AL891" t="s">
        <v>10751</v>
      </c>
      <c r="AM891" t="s">
        <v>10751</v>
      </c>
      <c r="AN891" t="s">
        <v>10751</v>
      </c>
      <c r="AO891" t="s">
        <v>10751</v>
      </c>
      <c r="AP891">
        <v>1</v>
      </c>
      <c r="AQ891" t="s">
        <v>10751</v>
      </c>
      <c r="AR891" t="s">
        <v>10751</v>
      </c>
      <c r="AS891" t="s">
        <v>10751</v>
      </c>
      <c r="AT891">
        <v>0.318</v>
      </c>
      <c r="AU891" t="s">
        <v>10751</v>
      </c>
      <c r="AV891">
        <v>3.9</v>
      </c>
      <c r="AW891" t="s">
        <v>10751</v>
      </c>
      <c r="AX891">
        <v>4</v>
      </c>
      <c r="AY891">
        <v>0.66400000000000003</v>
      </c>
      <c r="AZ891">
        <v>0.33600000000000002</v>
      </c>
      <c r="BA891" t="s">
        <v>10751</v>
      </c>
      <c r="BB891" t="s">
        <v>10751</v>
      </c>
      <c r="BC891" t="s">
        <v>10751</v>
      </c>
      <c r="BD891" t="s">
        <v>10751</v>
      </c>
    </row>
    <row r="892" spans="1:56">
      <c r="A892" t="s">
        <v>10750</v>
      </c>
      <c r="B892">
        <v>2500</v>
      </c>
      <c r="C892">
        <v>1989</v>
      </c>
      <c r="D892" s="7">
        <v>1335</v>
      </c>
      <c r="E892">
        <v>9.2341000000000006E-2</v>
      </c>
      <c r="F892">
        <v>34.351370000000003</v>
      </c>
      <c r="H892">
        <v>28.71998</v>
      </c>
      <c r="I892">
        <f t="shared" si="20"/>
        <v>2.6520316731800002</v>
      </c>
      <c r="K892">
        <v>26.390720000000002</v>
      </c>
      <c r="L892">
        <v>31.803090000000001</v>
      </c>
      <c r="M892">
        <v>309.43617</v>
      </c>
      <c r="N892">
        <v>336.74714999999998</v>
      </c>
      <c r="O892">
        <v>279.43828999999999</v>
      </c>
      <c r="P892" t="s">
        <v>10751</v>
      </c>
      <c r="Q892">
        <v>98.502099999999999</v>
      </c>
      <c r="R892">
        <v>84.786100000000005</v>
      </c>
      <c r="S892">
        <v>13.8988</v>
      </c>
      <c r="T892">
        <v>0.86474700000000004</v>
      </c>
      <c r="U892">
        <v>3.3914E-2</v>
      </c>
      <c r="V892">
        <v>36.096719999999998</v>
      </c>
      <c r="W892">
        <v>0.97799999999999998</v>
      </c>
      <c r="X892">
        <v>2.1999999999999999E-2</v>
      </c>
      <c r="Y892" t="s">
        <v>10751</v>
      </c>
      <c r="Z892">
        <v>0.52</v>
      </c>
      <c r="AA892">
        <v>0.104</v>
      </c>
      <c r="AB892">
        <v>0.376</v>
      </c>
      <c r="AC892" t="s">
        <v>10751</v>
      </c>
      <c r="AD892" t="s">
        <v>10751</v>
      </c>
      <c r="AE892">
        <v>0.28000000000000003</v>
      </c>
      <c r="AF892" t="s">
        <v>10751</v>
      </c>
      <c r="AG892">
        <v>0.247</v>
      </c>
      <c r="AH892">
        <v>0.47299999999999998</v>
      </c>
      <c r="AI892" t="s">
        <v>10751</v>
      </c>
      <c r="AJ892" t="s">
        <v>10751</v>
      </c>
      <c r="AK892" t="s">
        <v>10751</v>
      </c>
      <c r="AL892" t="s">
        <v>10751</v>
      </c>
      <c r="AM892" t="s">
        <v>10751</v>
      </c>
      <c r="AN892" t="s">
        <v>10751</v>
      </c>
      <c r="AO892" t="s">
        <v>10751</v>
      </c>
      <c r="AP892">
        <v>1</v>
      </c>
      <c r="AQ892" t="s">
        <v>10751</v>
      </c>
      <c r="AR892" t="s">
        <v>10751</v>
      </c>
      <c r="AS892" t="s">
        <v>10751</v>
      </c>
      <c r="AT892">
        <v>0.44700000000000001</v>
      </c>
      <c r="AU892" t="s">
        <v>10751</v>
      </c>
      <c r="AV892">
        <v>4</v>
      </c>
      <c r="AW892" t="s">
        <v>10751</v>
      </c>
      <c r="AX892">
        <v>4</v>
      </c>
      <c r="AY892">
        <v>0.63300000000000001</v>
      </c>
      <c r="AZ892">
        <v>0.36699999999999999</v>
      </c>
      <c r="BA892" t="s">
        <v>10751</v>
      </c>
      <c r="BB892" t="s">
        <v>10751</v>
      </c>
      <c r="BC892" t="s">
        <v>10751</v>
      </c>
      <c r="BD892" t="s">
        <v>10751</v>
      </c>
    </row>
    <row r="893" spans="1:56">
      <c r="A893" t="s">
        <v>10750</v>
      </c>
      <c r="B893">
        <v>2500</v>
      </c>
      <c r="C893">
        <v>1990</v>
      </c>
      <c r="D893">
        <v>942</v>
      </c>
      <c r="E893">
        <v>7.4642E-2</v>
      </c>
      <c r="F893">
        <v>35.100209999999997</v>
      </c>
      <c r="H893">
        <v>29.183700000000002</v>
      </c>
      <c r="I893">
        <f t="shared" si="20"/>
        <v>2.1783297354000002</v>
      </c>
      <c r="K893">
        <v>26.897829999999999</v>
      </c>
      <c r="L893">
        <v>32.098669999999998</v>
      </c>
      <c r="M893">
        <v>304.51927999999998</v>
      </c>
      <c r="N893">
        <v>330.39839999999998</v>
      </c>
      <c r="O893">
        <v>276.86504000000002</v>
      </c>
      <c r="P893" t="s">
        <v>10751</v>
      </c>
      <c r="Q893">
        <v>97.172799999999995</v>
      </c>
      <c r="R893">
        <v>89.034000000000006</v>
      </c>
      <c r="S893">
        <v>12.530099999999999</v>
      </c>
      <c r="T893">
        <v>0.92031600000000002</v>
      </c>
      <c r="U893">
        <v>3.5614E-2</v>
      </c>
      <c r="V893">
        <v>36.682110000000002</v>
      </c>
      <c r="W893">
        <v>0.94399999999999995</v>
      </c>
      <c r="X893">
        <v>1E-3</v>
      </c>
      <c r="Y893">
        <v>5.5E-2</v>
      </c>
      <c r="Z893">
        <v>0.56699999999999995</v>
      </c>
      <c r="AA893">
        <v>0.09</v>
      </c>
      <c r="AB893">
        <v>0.34200000000000003</v>
      </c>
      <c r="AC893" t="s">
        <v>10751</v>
      </c>
      <c r="AD893" t="s">
        <v>10751</v>
      </c>
      <c r="AE893">
        <v>4.4999999999999998E-2</v>
      </c>
      <c r="AF893" t="s">
        <v>10751</v>
      </c>
      <c r="AG893">
        <v>0.44500000000000001</v>
      </c>
      <c r="AH893">
        <v>0.51</v>
      </c>
      <c r="AI893" t="s">
        <v>10751</v>
      </c>
      <c r="AJ893" t="s">
        <v>10751</v>
      </c>
      <c r="AK893" t="s">
        <v>10751</v>
      </c>
      <c r="AL893" t="s">
        <v>10751</v>
      </c>
      <c r="AM893" t="s">
        <v>10751</v>
      </c>
      <c r="AN893" t="s">
        <v>10751</v>
      </c>
      <c r="AO893" t="s">
        <v>10751</v>
      </c>
      <c r="AP893">
        <v>1</v>
      </c>
      <c r="AQ893" t="s">
        <v>10751</v>
      </c>
      <c r="AR893" t="s">
        <v>10751</v>
      </c>
      <c r="AS893" t="s">
        <v>10751</v>
      </c>
      <c r="AT893">
        <v>0.58699999999999997</v>
      </c>
      <c r="AU893" t="s">
        <v>10751</v>
      </c>
      <c r="AV893">
        <v>4.0999999999999996</v>
      </c>
      <c r="AW893">
        <v>1E-3</v>
      </c>
      <c r="AX893">
        <v>4</v>
      </c>
      <c r="AY893">
        <v>0.60399999999999998</v>
      </c>
      <c r="AZ893">
        <v>0.39500000000000002</v>
      </c>
      <c r="BA893" t="s">
        <v>10751</v>
      </c>
      <c r="BB893" t="s">
        <v>10751</v>
      </c>
      <c r="BC893" t="s">
        <v>10751</v>
      </c>
      <c r="BD893" t="s">
        <v>10751</v>
      </c>
    </row>
    <row r="894" spans="1:56">
      <c r="A894" t="s">
        <v>10750</v>
      </c>
      <c r="B894">
        <v>2500</v>
      </c>
      <c r="C894">
        <v>1991</v>
      </c>
      <c r="D894">
        <v>748</v>
      </c>
      <c r="E894">
        <v>5.9482E-2</v>
      </c>
      <c r="F894">
        <v>35.793520000000001</v>
      </c>
      <c r="H894">
        <v>29.62452</v>
      </c>
      <c r="I894">
        <f t="shared" si="20"/>
        <v>1.76212569864</v>
      </c>
      <c r="K894">
        <v>27.156980000000001</v>
      </c>
      <c r="L894">
        <v>32.72437</v>
      </c>
      <c r="M894">
        <v>299.98799000000002</v>
      </c>
      <c r="N894">
        <v>327.24549999999999</v>
      </c>
      <c r="O894">
        <v>271.57132999999999</v>
      </c>
      <c r="P894" t="s">
        <v>10751</v>
      </c>
      <c r="Q894">
        <v>95.86</v>
      </c>
      <c r="R894">
        <v>91.177999999999997</v>
      </c>
      <c r="S894">
        <v>12.3201</v>
      </c>
      <c r="T894">
        <v>0.95664700000000003</v>
      </c>
      <c r="U894">
        <v>3.6471000000000003E-2</v>
      </c>
      <c r="V894">
        <v>37.22542</v>
      </c>
      <c r="W894">
        <v>0.94699999999999995</v>
      </c>
      <c r="X894">
        <v>1E-3</v>
      </c>
      <c r="Y894">
        <v>5.1999999999999998E-2</v>
      </c>
      <c r="Z894">
        <v>0.627</v>
      </c>
      <c r="AA894">
        <v>7.0000000000000001E-3</v>
      </c>
      <c r="AB894">
        <v>0.36599999999999999</v>
      </c>
      <c r="AC894" t="s">
        <v>10751</v>
      </c>
      <c r="AD894" t="s">
        <v>10751</v>
      </c>
      <c r="AE894" t="s">
        <v>10751</v>
      </c>
      <c r="AF894" t="s">
        <v>10751</v>
      </c>
      <c r="AG894">
        <v>0.64</v>
      </c>
      <c r="AH894">
        <v>0.36</v>
      </c>
      <c r="AI894" t="s">
        <v>10751</v>
      </c>
      <c r="AJ894" t="s">
        <v>10751</v>
      </c>
      <c r="AK894" t="s">
        <v>10751</v>
      </c>
      <c r="AL894" t="s">
        <v>10751</v>
      </c>
      <c r="AM894" t="s">
        <v>10751</v>
      </c>
      <c r="AN894" t="s">
        <v>10751</v>
      </c>
      <c r="AO894" t="s">
        <v>10751</v>
      </c>
      <c r="AP894">
        <v>1</v>
      </c>
      <c r="AQ894" t="s">
        <v>10751</v>
      </c>
      <c r="AR894" t="s">
        <v>10751</v>
      </c>
      <c r="AS894" t="s">
        <v>10751</v>
      </c>
      <c r="AT894">
        <v>0.66100000000000003</v>
      </c>
      <c r="AU894" t="s">
        <v>10751</v>
      </c>
      <c r="AV894">
        <v>4.3</v>
      </c>
      <c r="AW894">
        <v>1E-3</v>
      </c>
      <c r="AX894">
        <v>4</v>
      </c>
      <c r="AY894">
        <v>0.501</v>
      </c>
      <c r="AZ894">
        <v>0.498</v>
      </c>
      <c r="BA894" t="s">
        <v>10751</v>
      </c>
      <c r="BB894" t="s">
        <v>10751</v>
      </c>
      <c r="BC894" t="s">
        <v>10751</v>
      </c>
      <c r="BD894" t="s">
        <v>10751</v>
      </c>
    </row>
    <row r="895" spans="1:56">
      <c r="A895" t="s">
        <v>10750</v>
      </c>
      <c r="B895">
        <v>2500</v>
      </c>
      <c r="C895">
        <v>1992</v>
      </c>
      <c r="D895">
        <v>525</v>
      </c>
      <c r="E895">
        <v>4.3143000000000001E-2</v>
      </c>
      <c r="F895">
        <v>35.855640000000001</v>
      </c>
      <c r="H895">
        <v>29.586079999999999</v>
      </c>
      <c r="I895">
        <f t="shared" si="20"/>
        <v>1.27643224944</v>
      </c>
      <c r="K895">
        <v>26.773810000000001</v>
      </c>
      <c r="L895">
        <v>33.136130000000001</v>
      </c>
      <c r="M895">
        <v>300.37770999999998</v>
      </c>
      <c r="N895">
        <v>331.92878999999999</v>
      </c>
      <c r="O895">
        <v>268.19671</v>
      </c>
      <c r="P895" t="s">
        <v>10751</v>
      </c>
      <c r="Q895">
        <v>96.638400000000004</v>
      </c>
      <c r="R895">
        <v>93.915199999999999</v>
      </c>
      <c r="S895">
        <v>11.882199999999999</v>
      </c>
      <c r="T895">
        <v>0.98045000000000004</v>
      </c>
      <c r="U895">
        <v>3.7566000000000002E-2</v>
      </c>
      <c r="V895">
        <v>37.315649999999998</v>
      </c>
      <c r="W895">
        <v>0.94699999999999995</v>
      </c>
      <c r="X895">
        <v>0</v>
      </c>
      <c r="Y895">
        <v>5.2999999999999999E-2</v>
      </c>
      <c r="Z895">
        <v>0.53600000000000003</v>
      </c>
      <c r="AA895">
        <v>1E-3</v>
      </c>
      <c r="AB895">
        <v>0.46300000000000002</v>
      </c>
      <c r="AC895" t="s">
        <v>10751</v>
      </c>
      <c r="AD895" t="s">
        <v>10751</v>
      </c>
      <c r="AE895" t="s">
        <v>10751</v>
      </c>
      <c r="AF895" t="s">
        <v>10751</v>
      </c>
      <c r="AG895">
        <v>0.82599999999999996</v>
      </c>
      <c r="AH895">
        <v>0.17399999999999999</v>
      </c>
      <c r="AI895" t="s">
        <v>10751</v>
      </c>
      <c r="AJ895" t="s">
        <v>10751</v>
      </c>
      <c r="AK895" t="s">
        <v>10751</v>
      </c>
      <c r="AL895" t="s">
        <v>10751</v>
      </c>
      <c r="AM895" t="s">
        <v>10751</v>
      </c>
      <c r="AN895" t="s">
        <v>10751</v>
      </c>
      <c r="AO895" t="s">
        <v>10751</v>
      </c>
      <c r="AP895">
        <v>1</v>
      </c>
      <c r="AQ895" t="s">
        <v>10751</v>
      </c>
      <c r="AR895" t="s">
        <v>10751</v>
      </c>
      <c r="AS895" t="s">
        <v>10751</v>
      </c>
      <c r="AT895">
        <v>0.64300000000000002</v>
      </c>
      <c r="AU895" t="s">
        <v>10751</v>
      </c>
      <c r="AV895">
        <v>4.3</v>
      </c>
      <c r="AW895">
        <v>0</v>
      </c>
      <c r="AX895">
        <v>4</v>
      </c>
      <c r="AY895">
        <v>0.56699999999999995</v>
      </c>
      <c r="AZ895">
        <v>0.433</v>
      </c>
      <c r="BA895" t="s">
        <v>10751</v>
      </c>
      <c r="BB895" t="s">
        <v>10751</v>
      </c>
      <c r="BC895" t="s">
        <v>10751</v>
      </c>
      <c r="BD895" t="s">
        <v>10751</v>
      </c>
    </row>
    <row r="896" spans="1:56">
      <c r="A896" t="s">
        <v>10750</v>
      </c>
      <c r="B896">
        <v>2500</v>
      </c>
      <c r="C896">
        <v>1993</v>
      </c>
      <c r="D896">
        <v>517</v>
      </c>
      <c r="E896">
        <v>3.9147000000000001E-2</v>
      </c>
      <c r="F896">
        <v>36.542589999999997</v>
      </c>
      <c r="H896">
        <v>30.03172</v>
      </c>
      <c r="I896">
        <f t="shared" si="20"/>
        <v>1.17565174284</v>
      </c>
      <c r="K896">
        <v>26.94434</v>
      </c>
      <c r="L896">
        <v>33.903219999999997</v>
      </c>
      <c r="M896">
        <v>295.92045999999999</v>
      </c>
      <c r="N896">
        <v>329.82812999999999</v>
      </c>
      <c r="O896">
        <v>262.12849</v>
      </c>
      <c r="P896" t="s">
        <v>10751</v>
      </c>
      <c r="Q896">
        <v>99.092600000000004</v>
      </c>
      <c r="R896">
        <v>93.583299999999994</v>
      </c>
      <c r="S896">
        <v>11.0444</v>
      </c>
      <c r="T896">
        <v>0.95615600000000001</v>
      </c>
      <c r="U896">
        <v>3.7433000000000001E-2</v>
      </c>
      <c r="V896">
        <v>37.837600000000002</v>
      </c>
      <c r="W896">
        <v>0.95799999999999996</v>
      </c>
      <c r="X896">
        <v>0</v>
      </c>
      <c r="Y896">
        <v>4.2000000000000003E-2</v>
      </c>
      <c r="Z896">
        <v>0.61899999999999999</v>
      </c>
      <c r="AA896">
        <v>5.2999999999999999E-2</v>
      </c>
      <c r="AB896">
        <v>0.32800000000000001</v>
      </c>
      <c r="AC896" t="s">
        <v>10751</v>
      </c>
      <c r="AD896" t="s">
        <v>10751</v>
      </c>
      <c r="AE896" t="s">
        <v>10751</v>
      </c>
      <c r="AF896" t="s">
        <v>10751</v>
      </c>
      <c r="AG896">
        <v>0.76700000000000002</v>
      </c>
      <c r="AH896">
        <v>0.23300000000000001</v>
      </c>
      <c r="AI896" t="s">
        <v>10751</v>
      </c>
      <c r="AJ896" t="s">
        <v>10751</v>
      </c>
      <c r="AK896" t="s">
        <v>10751</v>
      </c>
      <c r="AL896" t="s">
        <v>10751</v>
      </c>
      <c r="AM896" t="s">
        <v>10751</v>
      </c>
      <c r="AN896" t="s">
        <v>10751</v>
      </c>
      <c r="AO896" t="s">
        <v>10751</v>
      </c>
      <c r="AP896">
        <v>1</v>
      </c>
      <c r="AQ896" t="s">
        <v>10751</v>
      </c>
      <c r="AR896" t="s">
        <v>10751</v>
      </c>
      <c r="AS896" t="s">
        <v>10751</v>
      </c>
      <c r="AT896">
        <v>0.55100000000000005</v>
      </c>
      <c r="AU896" t="s">
        <v>10751</v>
      </c>
      <c r="AV896">
        <v>4.5</v>
      </c>
      <c r="AW896">
        <v>0</v>
      </c>
      <c r="AX896">
        <v>4</v>
      </c>
      <c r="AY896">
        <v>0.41599999999999998</v>
      </c>
      <c r="AZ896">
        <v>0.58399999999999996</v>
      </c>
      <c r="BA896" t="s">
        <v>10751</v>
      </c>
      <c r="BB896" t="s">
        <v>10751</v>
      </c>
      <c r="BC896" t="s">
        <v>10751</v>
      </c>
      <c r="BD896" t="s">
        <v>10751</v>
      </c>
    </row>
    <row r="897" spans="1:56">
      <c r="A897" t="s">
        <v>10750</v>
      </c>
      <c r="B897">
        <v>2500</v>
      </c>
      <c r="C897">
        <v>1994</v>
      </c>
      <c r="D897">
        <v>424</v>
      </c>
      <c r="E897">
        <v>3.0020000000000002E-2</v>
      </c>
      <c r="F897">
        <v>35.995480000000001</v>
      </c>
      <c r="H897">
        <v>29.48462</v>
      </c>
      <c r="I897">
        <f t="shared" si="20"/>
        <v>0.88512829240000002</v>
      </c>
      <c r="K897">
        <v>26.25722</v>
      </c>
      <c r="L897">
        <v>33.494059999999998</v>
      </c>
      <c r="M897">
        <v>301.41135000000003</v>
      </c>
      <c r="N897">
        <v>338.45925</v>
      </c>
      <c r="O897">
        <v>265.33064999999999</v>
      </c>
      <c r="P897" t="s">
        <v>10751</v>
      </c>
      <c r="Q897">
        <v>99.6982</v>
      </c>
      <c r="R897">
        <v>91.543999999999997</v>
      </c>
      <c r="S897">
        <v>11.284700000000001</v>
      </c>
      <c r="T897">
        <v>0.929508</v>
      </c>
      <c r="U897">
        <v>3.6617999999999998E-2</v>
      </c>
      <c r="V897">
        <v>37.311990000000002</v>
      </c>
      <c r="W897">
        <v>0.95199999999999996</v>
      </c>
      <c r="X897" t="s">
        <v>10751</v>
      </c>
      <c r="Y897">
        <v>4.8000000000000001E-2</v>
      </c>
      <c r="Z897">
        <v>0.50700000000000001</v>
      </c>
      <c r="AA897">
        <v>7.6999999999999999E-2</v>
      </c>
      <c r="AB897">
        <v>0.41599999999999998</v>
      </c>
      <c r="AC897" t="s">
        <v>10751</v>
      </c>
      <c r="AD897" t="s">
        <v>10751</v>
      </c>
      <c r="AE897" t="s">
        <v>10751</v>
      </c>
      <c r="AF897" t="s">
        <v>10751</v>
      </c>
      <c r="AG897">
        <v>0.754</v>
      </c>
      <c r="AH897">
        <v>0.246</v>
      </c>
      <c r="AI897" t="s">
        <v>10751</v>
      </c>
      <c r="AJ897" t="s">
        <v>10751</v>
      </c>
      <c r="AK897" t="s">
        <v>10751</v>
      </c>
      <c r="AL897" t="s">
        <v>10751</v>
      </c>
      <c r="AM897" t="s">
        <v>10751</v>
      </c>
      <c r="AN897" t="s">
        <v>10751</v>
      </c>
      <c r="AO897" t="s">
        <v>10751</v>
      </c>
      <c r="AP897">
        <v>1</v>
      </c>
      <c r="AQ897" t="s">
        <v>10751</v>
      </c>
      <c r="AR897" t="s">
        <v>10751</v>
      </c>
      <c r="AS897" t="s">
        <v>10751</v>
      </c>
      <c r="AT897">
        <v>0.68400000000000005</v>
      </c>
      <c r="AU897" t="s">
        <v>10751</v>
      </c>
      <c r="AV897">
        <v>4.3</v>
      </c>
      <c r="AW897" t="s">
        <v>10751</v>
      </c>
      <c r="AX897">
        <v>4</v>
      </c>
      <c r="AY897">
        <v>0.49299999999999999</v>
      </c>
      <c r="AZ897">
        <v>0.50700000000000001</v>
      </c>
      <c r="BA897" t="s">
        <v>10751</v>
      </c>
      <c r="BB897" t="s">
        <v>10751</v>
      </c>
      <c r="BC897" t="s">
        <v>10751</v>
      </c>
      <c r="BD897" t="s">
        <v>10751</v>
      </c>
    </row>
    <row r="898" spans="1:56">
      <c r="A898" t="s">
        <v>10750</v>
      </c>
      <c r="B898">
        <v>2500</v>
      </c>
      <c r="C898">
        <v>1995</v>
      </c>
      <c r="D898">
        <v>484</v>
      </c>
      <c r="E898">
        <v>3.1951E-2</v>
      </c>
      <c r="F898">
        <v>37.532719999999998</v>
      </c>
      <c r="H898">
        <v>30.616029999999999</v>
      </c>
      <c r="I898">
        <f t="shared" si="20"/>
        <v>0.97821277453</v>
      </c>
      <c r="K898">
        <v>26.973130000000001</v>
      </c>
      <c r="L898">
        <v>35.133299999999998</v>
      </c>
      <c r="M898">
        <v>290.27276000000001</v>
      </c>
      <c r="N898">
        <v>329.47602000000001</v>
      </c>
      <c r="O898">
        <v>252.95088000000001</v>
      </c>
      <c r="P898" t="s">
        <v>10751</v>
      </c>
      <c r="Q898">
        <v>100.4766</v>
      </c>
      <c r="R898">
        <v>98.905799999999999</v>
      </c>
      <c r="S898">
        <v>11.0647</v>
      </c>
      <c r="T898">
        <v>0.99148599999999998</v>
      </c>
      <c r="U898">
        <v>3.9562E-2</v>
      </c>
      <c r="V898">
        <v>38.542529999999999</v>
      </c>
      <c r="W898">
        <v>0.95899999999999996</v>
      </c>
      <c r="X898" t="s">
        <v>10751</v>
      </c>
      <c r="Y898">
        <v>4.1000000000000002E-2</v>
      </c>
      <c r="Z898">
        <v>0.48399999999999999</v>
      </c>
      <c r="AA898">
        <v>0.06</v>
      </c>
      <c r="AB898">
        <v>0.45600000000000002</v>
      </c>
      <c r="AC898" t="s">
        <v>10751</v>
      </c>
      <c r="AD898" t="s">
        <v>10751</v>
      </c>
      <c r="AE898" t="s">
        <v>10751</v>
      </c>
      <c r="AF898" t="s">
        <v>10751</v>
      </c>
      <c r="AG898">
        <v>1</v>
      </c>
      <c r="AH898" t="s">
        <v>10751</v>
      </c>
      <c r="AI898" t="s">
        <v>10751</v>
      </c>
      <c r="AJ898" t="s">
        <v>10751</v>
      </c>
      <c r="AK898" t="s">
        <v>10751</v>
      </c>
      <c r="AL898" t="s">
        <v>10751</v>
      </c>
      <c r="AM898" t="s">
        <v>10751</v>
      </c>
      <c r="AN898" t="s">
        <v>10751</v>
      </c>
      <c r="AO898" t="s">
        <v>10751</v>
      </c>
      <c r="AP898">
        <v>1</v>
      </c>
      <c r="AQ898" t="s">
        <v>10751</v>
      </c>
      <c r="AR898" t="s">
        <v>10751</v>
      </c>
      <c r="AS898" t="s">
        <v>10751</v>
      </c>
      <c r="AT898">
        <v>0.66400000000000003</v>
      </c>
      <c r="AU898" t="s">
        <v>10751</v>
      </c>
      <c r="AV898">
        <v>4.4000000000000004</v>
      </c>
      <c r="AW898" t="s">
        <v>10751</v>
      </c>
      <c r="AX898">
        <v>4</v>
      </c>
      <c r="AY898">
        <v>0.51600000000000001</v>
      </c>
      <c r="AZ898">
        <v>0.48399999999999999</v>
      </c>
      <c r="BA898" t="s">
        <v>10751</v>
      </c>
      <c r="BB898" t="s">
        <v>10751</v>
      </c>
      <c r="BC898" t="s">
        <v>10751</v>
      </c>
      <c r="BD898" t="s">
        <v>10751</v>
      </c>
    </row>
    <row r="899" spans="1:56">
      <c r="A899" t="s">
        <v>10750</v>
      </c>
      <c r="B899">
        <v>2500</v>
      </c>
      <c r="C899">
        <v>1996</v>
      </c>
      <c r="D899">
        <v>329</v>
      </c>
      <c r="E899">
        <v>2.5056999999999999E-2</v>
      </c>
      <c r="F899">
        <v>37.378480000000003</v>
      </c>
      <c r="H899">
        <v>30.36533</v>
      </c>
      <c r="I899">
        <f t="shared" si="20"/>
        <v>0.76086407380999999</v>
      </c>
      <c r="K899">
        <v>26.622440000000001</v>
      </c>
      <c r="L899">
        <v>34.932720000000003</v>
      </c>
      <c r="M899">
        <v>292.66935000000001</v>
      </c>
      <c r="N899">
        <v>333.81612000000001</v>
      </c>
      <c r="O899">
        <v>254.40333000000001</v>
      </c>
      <c r="P899" t="s">
        <v>10751</v>
      </c>
      <c r="Q899">
        <v>102.62350000000001</v>
      </c>
      <c r="R899">
        <v>101.82129999999999</v>
      </c>
      <c r="S899">
        <v>11.157999999999999</v>
      </c>
      <c r="T899">
        <v>0.99896099999999999</v>
      </c>
      <c r="U899">
        <v>4.0729000000000001E-2</v>
      </c>
      <c r="V899">
        <v>38.221499999999999</v>
      </c>
      <c r="W899">
        <v>0.94199999999999995</v>
      </c>
      <c r="X899" t="s">
        <v>10751</v>
      </c>
      <c r="Y899">
        <v>5.8000000000000003E-2</v>
      </c>
      <c r="Z899">
        <v>0.501</v>
      </c>
      <c r="AA899">
        <v>6.2E-2</v>
      </c>
      <c r="AB899">
        <v>0.437</v>
      </c>
      <c r="AC899" t="s">
        <v>10751</v>
      </c>
      <c r="AD899" t="s">
        <v>10751</v>
      </c>
      <c r="AE899" t="s">
        <v>10751</v>
      </c>
      <c r="AF899" t="s">
        <v>10751</v>
      </c>
      <c r="AG899">
        <v>1</v>
      </c>
      <c r="AH899" t="s">
        <v>10751</v>
      </c>
      <c r="AI899" t="s">
        <v>10751</v>
      </c>
      <c r="AJ899" t="s">
        <v>10751</v>
      </c>
      <c r="AK899" t="s">
        <v>10751</v>
      </c>
      <c r="AL899" t="s">
        <v>10751</v>
      </c>
      <c r="AM899" t="s">
        <v>10751</v>
      </c>
      <c r="AN899" t="s">
        <v>10751</v>
      </c>
      <c r="AO899" t="s">
        <v>10751</v>
      </c>
      <c r="AP899">
        <v>1</v>
      </c>
      <c r="AQ899" t="s">
        <v>10751</v>
      </c>
      <c r="AR899" t="s">
        <v>10751</v>
      </c>
      <c r="AS899" t="s">
        <v>10751</v>
      </c>
      <c r="AT899">
        <v>0.65100000000000002</v>
      </c>
      <c r="AU899" t="s">
        <v>10751</v>
      </c>
      <c r="AV899">
        <v>4.4000000000000004</v>
      </c>
      <c r="AW899" t="s">
        <v>10751</v>
      </c>
      <c r="AX899">
        <v>4</v>
      </c>
      <c r="AY899">
        <v>0.499</v>
      </c>
      <c r="AZ899">
        <v>0.501</v>
      </c>
      <c r="BA899" t="s">
        <v>10751</v>
      </c>
      <c r="BB899" t="s">
        <v>10751</v>
      </c>
      <c r="BC899" t="s">
        <v>10751</v>
      </c>
      <c r="BD899" t="s">
        <v>10751</v>
      </c>
    </row>
    <row r="900" spans="1:56">
      <c r="A900" t="s">
        <v>10750</v>
      </c>
      <c r="B900">
        <v>2500</v>
      </c>
      <c r="C900">
        <v>1997</v>
      </c>
      <c r="D900">
        <v>329</v>
      </c>
      <c r="E900">
        <v>2.2738999999999999E-2</v>
      </c>
      <c r="F900">
        <v>36.995980000000003</v>
      </c>
      <c r="H900">
        <v>29.903890000000001</v>
      </c>
      <c r="I900">
        <f t="shared" si="20"/>
        <v>0.67998455470999997</v>
      </c>
      <c r="K900">
        <v>26.24755</v>
      </c>
      <c r="L900">
        <v>34.231560000000002</v>
      </c>
      <c r="M900">
        <v>297.18545999999998</v>
      </c>
      <c r="N900">
        <v>338.58398999999997</v>
      </c>
      <c r="O900">
        <v>259.61421999999999</v>
      </c>
      <c r="P900" t="s">
        <v>10751</v>
      </c>
      <c r="Q900">
        <v>101.0565</v>
      </c>
      <c r="R900">
        <v>98.172799999999995</v>
      </c>
      <c r="S900">
        <v>11.544700000000001</v>
      </c>
      <c r="T900">
        <v>0.97586399999999995</v>
      </c>
      <c r="U900">
        <v>3.9268999999999998E-2</v>
      </c>
      <c r="V900">
        <v>37.637529999999998</v>
      </c>
      <c r="W900">
        <v>0.94399999999999995</v>
      </c>
      <c r="X900" t="s">
        <v>10751</v>
      </c>
      <c r="Y900">
        <v>5.6000000000000001E-2</v>
      </c>
      <c r="Z900">
        <v>0.47</v>
      </c>
      <c r="AA900" t="s">
        <v>10751</v>
      </c>
      <c r="AB900">
        <v>0.53</v>
      </c>
      <c r="AC900" t="s">
        <v>10751</v>
      </c>
      <c r="AD900" t="s">
        <v>10751</v>
      </c>
      <c r="AE900" t="s">
        <v>10751</v>
      </c>
      <c r="AF900" t="s">
        <v>10751</v>
      </c>
      <c r="AG900">
        <v>1</v>
      </c>
      <c r="AH900" t="s">
        <v>10751</v>
      </c>
      <c r="AI900" t="s">
        <v>10751</v>
      </c>
      <c r="AJ900" t="s">
        <v>10751</v>
      </c>
      <c r="AK900" t="s">
        <v>10751</v>
      </c>
      <c r="AL900" t="s">
        <v>10751</v>
      </c>
      <c r="AM900" t="s">
        <v>10751</v>
      </c>
      <c r="AN900" t="s">
        <v>10751</v>
      </c>
      <c r="AO900" t="s">
        <v>10751</v>
      </c>
      <c r="AP900">
        <v>1</v>
      </c>
      <c r="AQ900" t="s">
        <v>10751</v>
      </c>
      <c r="AR900" t="s">
        <v>10751</v>
      </c>
      <c r="AS900" t="s">
        <v>10751</v>
      </c>
      <c r="AT900">
        <v>0.60399999999999998</v>
      </c>
      <c r="AU900" t="s">
        <v>10751</v>
      </c>
      <c r="AV900">
        <v>4.3</v>
      </c>
      <c r="AW900" t="s">
        <v>10751</v>
      </c>
      <c r="AX900">
        <v>4</v>
      </c>
      <c r="AY900">
        <v>0.53</v>
      </c>
      <c r="AZ900">
        <v>0.47</v>
      </c>
      <c r="BA900" t="s">
        <v>10751</v>
      </c>
      <c r="BB900" t="s">
        <v>10751</v>
      </c>
      <c r="BC900" t="s">
        <v>10751</v>
      </c>
      <c r="BD900" t="s">
        <v>10751</v>
      </c>
    </row>
    <row r="901" spans="1:56">
      <c r="A901" t="s">
        <v>10750</v>
      </c>
      <c r="B901">
        <v>2500</v>
      </c>
      <c r="C901">
        <v>1998</v>
      </c>
      <c r="D901">
        <v>207</v>
      </c>
      <c r="E901">
        <v>1.4330000000000001E-2</v>
      </c>
      <c r="F901">
        <v>37.268039999999999</v>
      </c>
      <c r="H901">
        <v>30.056190000000001</v>
      </c>
      <c r="I901">
        <f t="shared" si="20"/>
        <v>0.43070520270000001</v>
      </c>
      <c r="K901">
        <v>26.00226</v>
      </c>
      <c r="L901">
        <v>34.886369999999999</v>
      </c>
      <c r="M901">
        <v>295.67955999999998</v>
      </c>
      <c r="N901">
        <v>341.77798000000001</v>
      </c>
      <c r="O901">
        <v>254.74135000000001</v>
      </c>
      <c r="P901" t="s">
        <v>10751</v>
      </c>
      <c r="Q901">
        <v>103.7367</v>
      </c>
      <c r="R901">
        <v>97.4572</v>
      </c>
      <c r="S901">
        <v>11.815099999999999</v>
      </c>
      <c r="T901">
        <v>0.94767199999999996</v>
      </c>
      <c r="U901">
        <v>3.8982999999999997E-2</v>
      </c>
      <c r="V901">
        <v>37.666400000000003</v>
      </c>
      <c r="W901">
        <v>1</v>
      </c>
      <c r="X901" t="s">
        <v>10751</v>
      </c>
      <c r="Y901">
        <v>0</v>
      </c>
      <c r="Z901">
        <v>0.38900000000000001</v>
      </c>
      <c r="AA901" t="s">
        <v>10751</v>
      </c>
      <c r="AB901">
        <v>0.61099999999999999</v>
      </c>
      <c r="AC901" t="s">
        <v>10751</v>
      </c>
      <c r="AD901" t="s">
        <v>10751</v>
      </c>
      <c r="AE901" t="s">
        <v>10751</v>
      </c>
      <c r="AF901" t="s">
        <v>10751</v>
      </c>
      <c r="AG901">
        <v>1</v>
      </c>
      <c r="AH901" t="s">
        <v>10751</v>
      </c>
      <c r="AI901" t="s">
        <v>10751</v>
      </c>
      <c r="AJ901" t="s">
        <v>10751</v>
      </c>
      <c r="AK901" t="s">
        <v>10751</v>
      </c>
      <c r="AL901" t="s">
        <v>10751</v>
      </c>
      <c r="AM901" t="s">
        <v>10751</v>
      </c>
      <c r="AN901" t="s">
        <v>10751</v>
      </c>
      <c r="AO901" t="s">
        <v>10751</v>
      </c>
      <c r="AP901">
        <v>1</v>
      </c>
      <c r="AQ901" t="s">
        <v>10751</v>
      </c>
      <c r="AR901" t="s">
        <v>10751</v>
      </c>
      <c r="AS901" t="s">
        <v>10751</v>
      </c>
      <c r="AT901">
        <v>0.54</v>
      </c>
      <c r="AU901" t="s">
        <v>10751</v>
      </c>
      <c r="AV901">
        <v>4.4000000000000004</v>
      </c>
      <c r="AW901" t="s">
        <v>10751</v>
      </c>
      <c r="AX901">
        <v>4</v>
      </c>
      <c r="AY901">
        <v>0.61099999999999999</v>
      </c>
      <c r="AZ901">
        <v>0.38900000000000001</v>
      </c>
      <c r="BA901" t="s">
        <v>10751</v>
      </c>
      <c r="BB901" t="s">
        <v>10751</v>
      </c>
      <c r="BC901" t="s">
        <v>10751</v>
      </c>
      <c r="BD901" t="s">
        <v>10751</v>
      </c>
    </row>
    <row r="902" spans="1:56">
      <c r="A902" t="s">
        <v>10750</v>
      </c>
      <c r="B902">
        <v>2500</v>
      </c>
      <c r="C902">
        <v>1999</v>
      </c>
      <c r="D902">
        <v>253</v>
      </c>
      <c r="E902">
        <v>1.6626999999999999E-2</v>
      </c>
      <c r="F902">
        <v>35.85942</v>
      </c>
      <c r="H902">
        <v>28.81531</v>
      </c>
      <c r="I902">
        <f t="shared" si="20"/>
        <v>0.47911215937000001</v>
      </c>
      <c r="K902">
        <v>24.945119999999999</v>
      </c>
      <c r="L902">
        <v>33.294609999999999</v>
      </c>
      <c r="M902">
        <v>308.41242999999997</v>
      </c>
      <c r="N902">
        <v>356.26202000000001</v>
      </c>
      <c r="O902">
        <v>266.92005</v>
      </c>
      <c r="P902" t="s">
        <v>10751</v>
      </c>
      <c r="Q902">
        <v>104.9614</v>
      </c>
      <c r="R902">
        <v>102.7748</v>
      </c>
      <c r="S902">
        <v>11.4361</v>
      </c>
      <c r="T902">
        <v>0.98288799999999998</v>
      </c>
      <c r="U902">
        <v>4.1110000000000001E-2</v>
      </c>
      <c r="V902">
        <v>36.201920000000001</v>
      </c>
      <c r="W902">
        <v>1</v>
      </c>
      <c r="X902" t="s">
        <v>10751</v>
      </c>
      <c r="Y902" t="s">
        <v>10751</v>
      </c>
      <c r="Z902">
        <v>0.41899999999999998</v>
      </c>
      <c r="AA902" t="s">
        <v>10751</v>
      </c>
      <c r="AB902">
        <v>0.58099999999999996</v>
      </c>
      <c r="AC902" t="s">
        <v>10751</v>
      </c>
      <c r="AD902" t="s">
        <v>10751</v>
      </c>
      <c r="AE902" t="s">
        <v>10751</v>
      </c>
      <c r="AF902" t="s">
        <v>10751</v>
      </c>
      <c r="AG902">
        <v>1</v>
      </c>
      <c r="AH902" t="s">
        <v>10751</v>
      </c>
      <c r="AI902" t="s">
        <v>10751</v>
      </c>
      <c r="AJ902" t="s">
        <v>10751</v>
      </c>
      <c r="AK902" t="s">
        <v>10751</v>
      </c>
      <c r="AL902" t="s">
        <v>10751</v>
      </c>
      <c r="AM902" t="s">
        <v>10751</v>
      </c>
      <c r="AN902" t="s">
        <v>10751</v>
      </c>
      <c r="AO902" t="s">
        <v>10751</v>
      </c>
      <c r="AP902">
        <v>1</v>
      </c>
      <c r="AQ902" t="s">
        <v>10751</v>
      </c>
      <c r="AR902" t="s">
        <v>10751</v>
      </c>
      <c r="AS902" t="s">
        <v>10751</v>
      </c>
      <c r="AT902">
        <v>0.59899999999999998</v>
      </c>
      <c r="AU902" t="s">
        <v>10751</v>
      </c>
      <c r="AV902">
        <v>4.4000000000000004</v>
      </c>
      <c r="AW902" t="s">
        <v>10751</v>
      </c>
      <c r="AX902">
        <v>4</v>
      </c>
      <c r="AY902">
        <v>0.58099999999999996</v>
      </c>
      <c r="AZ902">
        <v>0.40699999999999997</v>
      </c>
      <c r="BA902">
        <v>1.2E-2</v>
      </c>
      <c r="BB902" t="s">
        <v>10751</v>
      </c>
      <c r="BC902" t="s">
        <v>10751</v>
      </c>
      <c r="BD902" t="s">
        <v>10751</v>
      </c>
    </row>
    <row r="903" spans="1:56">
      <c r="A903" t="s">
        <v>10750</v>
      </c>
      <c r="B903">
        <v>2500</v>
      </c>
      <c r="C903">
        <v>2000</v>
      </c>
      <c r="D903">
        <v>166</v>
      </c>
      <c r="E903">
        <v>1.0030000000000001E-2</v>
      </c>
      <c r="F903">
        <v>36.73704</v>
      </c>
      <c r="H903">
        <v>29.321339999999999</v>
      </c>
      <c r="I903">
        <f t="shared" si="20"/>
        <v>0.29409304019999999</v>
      </c>
      <c r="K903">
        <v>25.42841</v>
      </c>
      <c r="L903">
        <v>33.686819999999997</v>
      </c>
      <c r="M903">
        <v>303.08978999999999</v>
      </c>
      <c r="N903">
        <v>349.49101000000002</v>
      </c>
      <c r="O903">
        <v>263.81238000000002</v>
      </c>
      <c r="P903" t="s">
        <v>10751</v>
      </c>
      <c r="Q903">
        <v>102.7129</v>
      </c>
      <c r="R903">
        <v>106.886</v>
      </c>
      <c r="S903">
        <v>10.5893</v>
      </c>
      <c r="T903">
        <v>1.048546</v>
      </c>
      <c r="U903">
        <v>4.2754E-2</v>
      </c>
      <c r="V903">
        <v>36.866300000000003</v>
      </c>
      <c r="W903">
        <v>0.88400000000000001</v>
      </c>
      <c r="X903" t="s">
        <v>10751</v>
      </c>
      <c r="Y903">
        <v>0.11600000000000001</v>
      </c>
      <c r="Z903">
        <v>0.45300000000000001</v>
      </c>
      <c r="AA903" t="s">
        <v>10751</v>
      </c>
      <c r="AB903">
        <v>0.54700000000000004</v>
      </c>
      <c r="AC903" t="s">
        <v>10751</v>
      </c>
      <c r="AD903" t="s">
        <v>10751</v>
      </c>
      <c r="AE903" t="s">
        <v>10751</v>
      </c>
      <c r="AF903" t="s">
        <v>10751</v>
      </c>
      <c r="AG903">
        <v>1</v>
      </c>
      <c r="AH903" t="s">
        <v>10751</v>
      </c>
      <c r="AI903" t="s">
        <v>10751</v>
      </c>
      <c r="AJ903" t="s">
        <v>10751</v>
      </c>
      <c r="AK903" t="s">
        <v>10751</v>
      </c>
      <c r="AL903" t="s">
        <v>10751</v>
      </c>
      <c r="AM903" t="s">
        <v>10751</v>
      </c>
      <c r="AN903" t="s">
        <v>10751</v>
      </c>
      <c r="AO903" t="s">
        <v>10751</v>
      </c>
      <c r="AP903">
        <v>1</v>
      </c>
      <c r="AQ903" t="s">
        <v>10751</v>
      </c>
      <c r="AR903" t="s">
        <v>10751</v>
      </c>
      <c r="AS903" t="s">
        <v>10751</v>
      </c>
      <c r="AT903">
        <v>0.71</v>
      </c>
      <c r="AU903">
        <v>0.29299999999999998</v>
      </c>
      <c r="AV903">
        <v>4.5</v>
      </c>
      <c r="AW903" t="s">
        <v>10751</v>
      </c>
      <c r="AX903">
        <v>4</v>
      </c>
      <c r="AY903">
        <v>0.54700000000000004</v>
      </c>
      <c r="AZ903">
        <v>0.435</v>
      </c>
      <c r="BA903">
        <v>1.7999999999999999E-2</v>
      </c>
      <c r="BB903" t="s">
        <v>10751</v>
      </c>
      <c r="BC903" t="s">
        <v>10751</v>
      </c>
      <c r="BD903" t="s">
        <v>10751</v>
      </c>
    </row>
    <row r="904" spans="1:56">
      <c r="A904" t="s">
        <v>10750</v>
      </c>
      <c r="B904">
        <v>2500</v>
      </c>
      <c r="C904">
        <v>2001</v>
      </c>
      <c r="D904">
        <v>214</v>
      </c>
      <c r="E904">
        <v>1.3742000000000001E-2</v>
      </c>
      <c r="F904">
        <v>36.160420000000002</v>
      </c>
      <c r="H904">
        <v>28.67868</v>
      </c>
      <c r="I904">
        <f t="shared" si="20"/>
        <v>0.39410242056</v>
      </c>
      <c r="K904">
        <v>25.046690000000002</v>
      </c>
      <c r="L904">
        <v>32.58184</v>
      </c>
      <c r="M904">
        <v>309.88177000000002</v>
      </c>
      <c r="N904">
        <v>354.81736999999998</v>
      </c>
      <c r="O904">
        <v>272.75932999999998</v>
      </c>
      <c r="P904" t="s">
        <v>10751</v>
      </c>
      <c r="Q904">
        <v>99.699100000000001</v>
      </c>
      <c r="R904">
        <v>102.00069999999999</v>
      </c>
      <c r="S904">
        <v>10.823499999999999</v>
      </c>
      <c r="T904">
        <v>1.032449</v>
      </c>
      <c r="U904">
        <v>4.0800000000000003E-2</v>
      </c>
      <c r="V904">
        <v>36.105089999999997</v>
      </c>
      <c r="W904">
        <v>0.96799999999999997</v>
      </c>
      <c r="X904" t="s">
        <v>10751</v>
      </c>
      <c r="Y904">
        <v>3.2000000000000001E-2</v>
      </c>
      <c r="Z904">
        <v>0.36099999999999999</v>
      </c>
      <c r="AA904" t="s">
        <v>10751</v>
      </c>
      <c r="AB904">
        <v>0.63900000000000001</v>
      </c>
      <c r="AC904" t="s">
        <v>10751</v>
      </c>
      <c r="AD904" t="s">
        <v>10751</v>
      </c>
      <c r="AE904" t="s">
        <v>10751</v>
      </c>
      <c r="AF904" t="s">
        <v>10751</v>
      </c>
      <c r="AG904">
        <v>1</v>
      </c>
      <c r="AH904" t="s">
        <v>10751</v>
      </c>
      <c r="AI904" t="s">
        <v>10751</v>
      </c>
      <c r="AJ904" t="s">
        <v>10751</v>
      </c>
      <c r="AK904" t="s">
        <v>10751</v>
      </c>
      <c r="AL904" t="s">
        <v>10751</v>
      </c>
      <c r="AM904" t="s">
        <v>10751</v>
      </c>
      <c r="AN904" t="s">
        <v>10751</v>
      </c>
      <c r="AO904" t="s">
        <v>10751</v>
      </c>
      <c r="AP904">
        <v>1</v>
      </c>
      <c r="AQ904" t="s">
        <v>10751</v>
      </c>
      <c r="AR904" t="s">
        <v>10751</v>
      </c>
      <c r="AS904" t="s">
        <v>10751</v>
      </c>
      <c r="AT904">
        <v>0.73399999999999999</v>
      </c>
      <c r="AU904">
        <v>0.26600000000000001</v>
      </c>
      <c r="AV904">
        <v>4.4000000000000004</v>
      </c>
      <c r="AW904" t="s">
        <v>10751</v>
      </c>
      <c r="AX904">
        <v>4</v>
      </c>
      <c r="AY904">
        <v>0.63900000000000001</v>
      </c>
      <c r="AZ904">
        <v>0.36099999999999999</v>
      </c>
      <c r="BA904" t="s">
        <v>10751</v>
      </c>
      <c r="BB904" t="s">
        <v>10751</v>
      </c>
      <c r="BC904" t="s">
        <v>10751</v>
      </c>
      <c r="BD904" t="s">
        <v>10751</v>
      </c>
    </row>
    <row r="905" spans="1:56">
      <c r="A905" t="s">
        <v>10750</v>
      </c>
      <c r="B905">
        <v>2500</v>
      </c>
      <c r="C905">
        <v>2002</v>
      </c>
      <c r="D905">
        <v>149</v>
      </c>
      <c r="E905">
        <v>9.2689999999999995E-3</v>
      </c>
      <c r="F905">
        <v>37.322099999999999</v>
      </c>
      <c r="H905">
        <v>29.552990000000001</v>
      </c>
      <c r="I905">
        <f t="shared" si="20"/>
        <v>0.27392666431000001</v>
      </c>
      <c r="K905">
        <v>25.275099999999998</v>
      </c>
      <c r="L905">
        <v>34.238630000000001</v>
      </c>
      <c r="M905">
        <v>300.71406999999999</v>
      </c>
      <c r="N905">
        <v>351.61093</v>
      </c>
      <c r="O905">
        <v>259.56065000000001</v>
      </c>
      <c r="P905" t="s">
        <v>10751</v>
      </c>
      <c r="Q905">
        <v>106.2572</v>
      </c>
      <c r="R905">
        <v>101.5722</v>
      </c>
      <c r="S905">
        <v>10.9382</v>
      </c>
      <c r="T905">
        <v>0.96752300000000002</v>
      </c>
      <c r="U905">
        <v>4.0628999999999998E-2</v>
      </c>
      <c r="V905">
        <v>37.061669999999999</v>
      </c>
      <c r="W905">
        <v>0.96399999999999997</v>
      </c>
      <c r="X905" t="s">
        <v>10751</v>
      </c>
      <c r="Y905">
        <v>3.5999999999999997E-2</v>
      </c>
      <c r="Z905">
        <v>0.38</v>
      </c>
      <c r="AA905" t="s">
        <v>10751</v>
      </c>
      <c r="AB905">
        <v>0.62</v>
      </c>
      <c r="AC905" t="s">
        <v>10751</v>
      </c>
      <c r="AD905" t="s">
        <v>10751</v>
      </c>
      <c r="AE905" t="s">
        <v>10751</v>
      </c>
      <c r="AF905" t="s">
        <v>10751</v>
      </c>
      <c r="AG905">
        <v>1</v>
      </c>
      <c r="AH905" t="s">
        <v>10751</v>
      </c>
      <c r="AI905" t="s">
        <v>10751</v>
      </c>
      <c r="AJ905" t="s">
        <v>10751</v>
      </c>
      <c r="AK905" t="s">
        <v>10751</v>
      </c>
      <c r="AL905" t="s">
        <v>10751</v>
      </c>
      <c r="AM905" t="s">
        <v>10751</v>
      </c>
      <c r="AN905" t="s">
        <v>10751</v>
      </c>
      <c r="AO905" t="s">
        <v>10751</v>
      </c>
      <c r="AP905">
        <v>1</v>
      </c>
      <c r="AQ905" t="s">
        <v>10751</v>
      </c>
      <c r="AR905" t="s">
        <v>10751</v>
      </c>
      <c r="AS905" t="s">
        <v>10751</v>
      </c>
      <c r="AT905">
        <v>0.434</v>
      </c>
      <c r="AU905">
        <v>0.24199999999999999</v>
      </c>
      <c r="AV905">
        <v>4.4000000000000004</v>
      </c>
      <c r="AW905" t="s">
        <v>10751</v>
      </c>
      <c r="AX905">
        <v>4</v>
      </c>
      <c r="AY905">
        <v>0.62</v>
      </c>
      <c r="AZ905">
        <v>0.38</v>
      </c>
      <c r="BA905" t="s">
        <v>10751</v>
      </c>
      <c r="BB905" t="s">
        <v>10751</v>
      </c>
      <c r="BC905" t="s">
        <v>10751</v>
      </c>
      <c r="BD905" t="s">
        <v>10751</v>
      </c>
    </row>
    <row r="906" spans="1:56">
      <c r="A906" t="s">
        <v>10750</v>
      </c>
      <c r="B906">
        <v>2500</v>
      </c>
      <c r="C906">
        <v>2003</v>
      </c>
      <c r="D906">
        <v>39</v>
      </c>
      <c r="E906">
        <v>2.4859999999999999E-3</v>
      </c>
      <c r="F906">
        <v>40.780949999999997</v>
      </c>
      <c r="H906">
        <v>31.6477</v>
      </c>
      <c r="I906">
        <f t="shared" ref="I906:I969" si="21">IFERROR(H906*E906,"")</f>
        <v>7.86761822E-2</v>
      </c>
      <c r="K906">
        <v>27.96827</v>
      </c>
      <c r="L906">
        <v>35.306980000000003</v>
      </c>
      <c r="M906">
        <v>280.81026000000003</v>
      </c>
      <c r="N906">
        <v>317.75297999999998</v>
      </c>
      <c r="O906">
        <v>251.70660000000001</v>
      </c>
      <c r="P906" t="s">
        <v>10751</v>
      </c>
      <c r="Q906">
        <v>94.391000000000005</v>
      </c>
      <c r="R906">
        <v>111.985</v>
      </c>
      <c r="S906">
        <v>10.367000000000001</v>
      </c>
      <c r="T906">
        <v>1.1846239999999999</v>
      </c>
      <c r="U906">
        <v>4.4794E-2</v>
      </c>
      <c r="V906">
        <v>39.787419999999997</v>
      </c>
      <c r="W906">
        <v>0.86699999999999999</v>
      </c>
      <c r="X906" t="s">
        <v>10751</v>
      </c>
      <c r="Y906">
        <v>0.13300000000000001</v>
      </c>
      <c r="Z906">
        <v>0.23899999999999999</v>
      </c>
      <c r="AA906" t="s">
        <v>10751</v>
      </c>
      <c r="AB906">
        <v>0.76100000000000001</v>
      </c>
      <c r="AC906" t="s">
        <v>10751</v>
      </c>
      <c r="AD906" t="s">
        <v>10751</v>
      </c>
      <c r="AE906" t="s">
        <v>10751</v>
      </c>
      <c r="AF906" t="s">
        <v>10751</v>
      </c>
      <c r="AG906">
        <v>1</v>
      </c>
      <c r="AH906" t="s">
        <v>10751</v>
      </c>
      <c r="AI906" t="s">
        <v>10751</v>
      </c>
      <c r="AJ906" t="s">
        <v>10751</v>
      </c>
      <c r="AK906" t="s">
        <v>10751</v>
      </c>
      <c r="AL906" t="s">
        <v>10751</v>
      </c>
      <c r="AM906" t="s">
        <v>10751</v>
      </c>
      <c r="AN906" t="s">
        <v>10751</v>
      </c>
      <c r="AO906" t="s">
        <v>10751</v>
      </c>
      <c r="AP906">
        <v>1</v>
      </c>
      <c r="AQ906" t="s">
        <v>10751</v>
      </c>
      <c r="AR906" t="s">
        <v>10751</v>
      </c>
      <c r="AS906" t="s">
        <v>10751</v>
      </c>
      <c r="AT906">
        <v>1</v>
      </c>
      <c r="AU906">
        <v>1</v>
      </c>
      <c r="AV906">
        <v>4.3</v>
      </c>
      <c r="AW906" t="s">
        <v>10751</v>
      </c>
      <c r="AX906">
        <v>4</v>
      </c>
      <c r="AY906">
        <v>0.76100000000000001</v>
      </c>
      <c r="AZ906">
        <v>0.186</v>
      </c>
      <c r="BA906">
        <v>5.2999999999999999E-2</v>
      </c>
      <c r="BB906" t="s">
        <v>10751</v>
      </c>
      <c r="BC906" t="s">
        <v>10751</v>
      </c>
      <c r="BD906" t="s">
        <v>10751</v>
      </c>
    </row>
    <row r="907" spans="1:56">
      <c r="A907" t="s">
        <v>10750</v>
      </c>
      <c r="B907">
        <v>2500</v>
      </c>
      <c r="C907">
        <v>2004</v>
      </c>
      <c r="D907">
        <v>7</v>
      </c>
      <c r="E907">
        <v>4.26E-4</v>
      </c>
      <c r="F907">
        <v>40.784759999999999</v>
      </c>
      <c r="H907">
        <v>31.474209999999999</v>
      </c>
      <c r="I907">
        <f t="shared" si="21"/>
        <v>1.340801346E-2</v>
      </c>
      <c r="K907">
        <v>27.753070000000001</v>
      </c>
      <c r="L907">
        <v>35.102060000000002</v>
      </c>
      <c r="M907">
        <v>282.35811000000001</v>
      </c>
      <c r="N907">
        <v>320.21685000000002</v>
      </c>
      <c r="O907">
        <v>253.17599000000001</v>
      </c>
      <c r="P907" t="s">
        <v>10751</v>
      </c>
      <c r="Q907">
        <v>93.903599999999997</v>
      </c>
      <c r="R907">
        <v>112.5847</v>
      </c>
      <c r="S907">
        <v>10.284700000000001</v>
      </c>
      <c r="T907">
        <v>1.1971639999999999</v>
      </c>
      <c r="U907">
        <v>4.5033999999999998E-2</v>
      </c>
      <c r="V907">
        <v>39.593670000000003</v>
      </c>
      <c r="W907">
        <v>0.84699999999999998</v>
      </c>
      <c r="X907" t="s">
        <v>10751</v>
      </c>
      <c r="Y907">
        <v>0.153</v>
      </c>
      <c r="Z907">
        <v>0.32300000000000001</v>
      </c>
      <c r="AA907" t="s">
        <v>10751</v>
      </c>
      <c r="AB907">
        <v>0.67700000000000005</v>
      </c>
      <c r="AC907" t="s">
        <v>10751</v>
      </c>
      <c r="AD907" t="s">
        <v>10751</v>
      </c>
      <c r="AE907" t="s">
        <v>10751</v>
      </c>
      <c r="AF907" t="s">
        <v>10751</v>
      </c>
      <c r="AG907">
        <v>1</v>
      </c>
      <c r="AH907" t="s">
        <v>10751</v>
      </c>
      <c r="AI907" t="s">
        <v>10751</v>
      </c>
      <c r="AJ907" t="s">
        <v>10751</v>
      </c>
      <c r="AK907" t="s">
        <v>10751</v>
      </c>
      <c r="AL907" t="s">
        <v>10751</v>
      </c>
      <c r="AM907" t="s">
        <v>10751</v>
      </c>
      <c r="AN907" t="s">
        <v>10751</v>
      </c>
      <c r="AO907" t="s">
        <v>10751</v>
      </c>
      <c r="AP907">
        <v>1</v>
      </c>
      <c r="AQ907" t="s">
        <v>10751</v>
      </c>
      <c r="AR907" t="s">
        <v>10751</v>
      </c>
      <c r="AS907" t="s">
        <v>10751</v>
      </c>
      <c r="AT907">
        <v>1</v>
      </c>
      <c r="AU907">
        <v>1</v>
      </c>
      <c r="AV907">
        <v>4.4000000000000004</v>
      </c>
      <c r="AW907" t="s">
        <v>10751</v>
      </c>
      <c r="AX907">
        <v>4</v>
      </c>
      <c r="AY907">
        <v>0.67700000000000005</v>
      </c>
      <c r="AZ907">
        <v>0.25800000000000001</v>
      </c>
      <c r="BA907">
        <v>6.5000000000000002E-2</v>
      </c>
      <c r="BB907" t="s">
        <v>10751</v>
      </c>
      <c r="BC907" t="s">
        <v>10751</v>
      </c>
      <c r="BD907" t="s">
        <v>10751</v>
      </c>
    </row>
    <row r="908" spans="1:56">
      <c r="A908" t="s">
        <v>10750</v>
      </c>
      <c r="B908">
        <v>2500</v>
      </c>
      <c r="C908">
        <v>2005</v>
      </c>
      <c r="D908">
        <v>10</v>
      </c>
      <c r="E908">
        <v>6.1899999999999998E-4</v>
      </c>
      <c r="F908">
        <v>41.114669999999997</v>
      </c>
      <c r="H908">
        <v>31.523</v>
      </c>
      <c r="I908">
        <f t="shared" si="21"/>
        <v>1.9512736999999999E-2</v>
      </c>
      <c r="K908">
        <v>27.759309999999999</v>
      </c>
      <c r="L908">
        <v>35.114600000000003</v>
      </c>
      <c r="M908">
        <v>281.92110000000002</v>
      </c>
      <c r="N908">
        <v>320.14485999999999</v>
      </c>
      <c r="O908">
        <v>253.08563000000001</v>
      </c>
      <c r="P908" t="s">
        <v>10751</v>
      </c>
      <c r="Q908">
        <v>92.761700000000005</v>
      </c>
      <c r="R908">
        <v>110.7816</v>
      </c>
      <c r="S908">
        <v>10.4741</v>
      </c>
      <c r="T908">
        <v>1.193093</v>
      </c>
      <c r="U908">
        <v>4.4312999999999998E-2</v>
      </c>
      <c r="V908">
        <v>39.549900000000001</v>
      </c>
      <c r="W908">
        <v>0.90700000000000003</v>
      </c>
      <c r="X908" t="s">
        <v>10751</v>
      </c>
      <c r="Y908">
        <v>9.2999999999999999E-2</v>
      </c>
      <c r="Z908">
        <v>0.15</v>
      </c>
      <c r="AA908" t="s">
        <v>10751</v>
      </c>
      <c r="AB908">
        <v>0.85</v>
      </c>
      <c r="AC908" t="s">
        <v>10751</v>
      </c>
      <c r="AD908" t="s">
        <v>10751</v>
      </c>
      <c r="AE908" t="s">
        <v>10751</v>
      </c>
      <c r="AF908" t="s">
        <v>10751</v>
      </c>
      <c r="AG908">
        <v>1</v>
      </c>
      <c r="AH908" t="s">
        <v>10751</v>
      </c>
      <c r="AI908" t="s">
        <v>10751</v>
      </c>
      <c r="AJ908" t="s">
        <v>10751</v>
      </c>
      <c r="AK908" t="s">
        <v>10751</v>
      </c>
      <c r="AL908" t="s">
        <v>10751</v>
      </c>
      <c r="AM908" t="s">
        <v>10751</v>
      </c>
      <c r="AN908" t="s">
        <v>10751</v>
      </c>
      <c r="AO908" t="s">
        <v>10751</v>
      </c>
      <c r="AP908">
        <v>1</v>
      </c>
      <c r="AQ908" t="s">
        <v>10751</v>
      </c>
      <c r="AR908" t="s">
        <v>10751</v>
      </c>
      <c r="AS908" t="s">
        <v>10751</v>
      </c>
      <c r="AT908">
        <v>1</v>
      </c>
      <c r="AU908">
        <v>1</v>
      </c>
      <c r="AV908">
        <v>4.2</v>
      </c>
      <c r="AW908" t="s">
        <v>10751</v>
      </c>
      <c r="AX908">
        <v>4</v>
      </c>
      <c r="AY908">
        <v>0.85</v>
      </c>
      <c r="AZ908">
        <v>0.115</v>
      </c>
      <c r="BA908">
        <v>3.5999999999999997E-2</v>
      </c>
      <c r="BB908" t="s">
        <v>10751</v>
      </c>
      <c r="BC908" t="s">
        <v>10751</v>
      </c>
      <c r="BD908" t="s">
        <v>10751</v>
      </c>
    </row>
    <row r="909" spans="1:56">
      <c r="A909" t="s">
        <v>10750</v>
      </c>
      <c r="B909">
        <v>2500</v>
      </c>
      <c r="C909">
        <v>2006</v>
      </c>
      <c r="D909">
        <v>3</v>
      </c>
      <c r="E909">
        <v>1.7000000000000001E-4</v>
      </c>
      <c r="F909">
        <v>41.617890000000003</v>
      </c>
      <c r="H909">
        <v>31.620950000000001</v>
      </c>
      <c r="I909">
        <f t="shared" si="21"/>
        <v>5.3755615000000007E-3</v>
      </c>
      <c r="K909">
        <v>28.638590000000001</v>
      </c>
      <c r="L909">
        <v>34.316899999999997</v>
      </c>
      <c r="M909">
        <v>281.04782</v>
      </c>
      <c r="N909">
        <v>310.31558999999999</v>
      </c>
      <c r="O909">
        <v>258.96863000000002</v>
      </c>
      <c r="P909" t="s">
        <v>10751</v>
      </c>
      <c r="Q909">
        <v>91</v>
      </c>
      <c r="R909">
        <v>106</v>
      </c>
      <c r="S909">
        <v>10.7234</v>
      </c>
      <c r="T909">
        <v>1.1648350000000001</v>
      </c>
      <c r="U909">
        <v>4.24E-2</v>
      </c>
      <c r="V909">
        <v>39.531269999999999</v>
      </c>
      <c r="W909">
        <v>1</v>
      </c>
      <c r="X909" t="s">
        <v>10751</v>
      </c>
      <c r="Y909" t="s">
        <v>10751</v>
      </c>
      <c r="Z909">
        <v>0.29499999999999998</v>
      </c>
      <c r="AA909" t="s">
        <v>10751</v>
      </c>
      <c r="AB909">
        <v>0.70499999999999996</v>
      </c>
      <c r="AC909" t="s">
        <v>10751</v>
      </c>
      <c r="AD909" t="s">
        <v>10751</v>
      </c>
      <c r="AE909" t="s">
        <v>10751</v>
      </c>
      <c r="AF909" t="s">
        <v>10751</v>
      </c>
      <c r="AG909">
        <v>1</v>
      </c>
      <c r="AH909" t="s">
        <v>10751</v>
      </c>
      <c r="AI909" t="s">
        <v>10751</v>
      </c>
      <c r="AJ909" t="s">
        <v>10751</v>
      </c>
      <c r="AK909" t="s">
        <v>10751</v>
      </c>
      <c r="AL909" t="s">
        <v>10751</v>
      </c>
      <c r="AM909" t="s">
        <v>10751</v>
      </c>
      <c r="AN909" t="s">
        <v>10751</v>
      </c>
      <c r="AO909" t="s">
        <v>10751</v>
      </c>
      <c r="AP909">
        <v>1</v>
      </c>
      <c r="AQ909" t="s">
        <v>10751</v>
      </c>
      <c r="AR909" t="s">
        <v>10751</v>
      </c>
      <c r="AS909" t="s">
        <v>10751</v>
      </c>
      <c r="AT909">
        <v>1</v>
      </c>
      <c r="AU909">
        <v>1</v>
      </c>
      <c r="AV909">
        <v>4.3</v>
      </c>
      <c r="AW909" t="s">
        <v>10751</v>
      </c>
      <c r="AX909">
        <v>4</v>
      </c>
      <c r="AY909">
        <v>0.70499999999999996</v>
      </c>
      <c r="AZ909">
        <v>0.29499999999999998</v>
      </c>
      <c r="BA909" t="s">
        <v>10751</v>
      </c>
      <c r="BB909" t="s">
        <v>10751</v>
      </c>
      <c r="BC909" t="s">
        <v>10751</v>
      </c>
      <c r="BD909" t="s">
        <v>10751</v>
      </c>
    </row>
    <row r="910" spans="1:56">
      <c r="A910" t="s">
        <v>10750</v>
      </c>
      <c r="B910">
        <v>2500</v>
      </c>
      <c r="C910">
        <v>2007</v>
      </c>
      <c r="D910">
        <v>159</v>
      </c>
      <c r="E910">
        <v>1.0428E-2</v>
      </c>
      <c r="F910">
        <v>42.358240000000002</v>
      </c>
      <c r="H910">
        <v>32.223350000000003</v>
      </c>
      <c r="I910">
        <f t="shared" si="21"/>
        <v>0.33602509380000001</v>
      </c>
      <c r="K910">
        <v>28.922779999999999</v>
      </c>
      <c r="L910">
        <v>35.258699999999997</v>
      </c>
      <c r="M910">
        <v>275.79379</v>
      </c>
      <c r="N910">
        <v>307.26647000000003</v>
      </c>
      <c r="O910">
        <v>252.05124000000001</v>
      </c>
      <c r="P910" t="s">
        <v>10751</v>
      </c>
      <c r="Q910">
        <v>91</v>
      </c>
      <c r="R910">
        <v>106</v>
      </c>
      <c r="S910">
        <v>10.919600000000001</v>
      </c>
      <c r="T910">
        <v>1.1648350000000001</v>
      </c>
      <c r="U910">
        <v>4.24E-2</v>
      </c>
      <c r="V910">
        <v>40.280169999999998</v>
      </c>
      <c r="W910">
        <v>1</v>
      </c>
      <c r="X910" t="s">
        <v>10751</v>
      </c>
      <c r="Y910" t="s">
        <v>10751</v>
      </c>
      <c r="Z910">
        <v>0.182</v>
      </c>
      <c r="AA910" t="s">
        <v>10751</v>
      </c>
      <c r="AB910">
        <v>0.81799999999999995</v>
      </c>
      <c r="AC910" t="s">
        <v>10751</v>
      </c>
      <c r="AD910" t="s">
        <v>10751</v>
      </c>
      <c r="AE910" t="s">
        <v>10751</v>
      </c>
      <c r="AF910" t="s">
        <v>10751</v>
      </c>
      <c r="AG910">
        <v>1</v>
      </c>
      <c r="AH910" t="s">
        <v>10751</v>
      </c>
      <c r="AI910" t="s">
        <v>10751</v>
      </c>
      <c r="AJ910" t="s">
        <v>10751</v>
      </c>
      <c r="AK910" t="s">
        <v>10751</v>
      </c>
      <c r="AL910" t="s">
        <v>10751</v>
      </c>
      <c r="AM910" t="s">
        <v>10751</v>
      </c>
      <c r="AN910" t="s">
        <v>10751</v>
      </c>
      <c r="AO910" t="s">
        <v>10751</v>
      </c>
      <c r="AP910">
        <v>1</v>
      </c>
      <c r="AQ910" t="s">
        <v>10751</v>
      </c>
      <c r="AR910" t="s">
        <v>10751</v>
      </c>
      <c r="AS910" t="s">
        <v>10751</v>
      </c>
      <c r="AT910">
        <v>1</v>
      </c>
      <c r="AU910">
        <v>1</v>
      </c>
      <c r="AV910">
        <v>4.2</v>
      </c>
      <c r="AW910" t="s">
        <v>10751</v>
      </c>
      <c r="AX910">
        <v>4</v>
      </c>
      <c r="AY910">
        <v>0.81799999999999995</v>
      </c>
      <c r="AZ910">
        <v>0.182</v>
      </c>
      <c r="BA910" t="s">
        <v>10751</v>
      </c>
      <c r="BB910" t="s">
        <v>10751</v>
      </c>
      <c r="BC910" t="s">
        <v>10751</v>
      </c>
      <c r="BD910" t="s">
        <v>10751</v>
      </c>
    </row>
    <row r="911" spans="1:56">
      <c r="A911" t="s">
        <v>10750</v>
      </c>
      <c r="B911">
        <v>2500</v>
      </c>
      <c r="C911">
        <v>2008</v>
      </c>
      <c r="D911">
        <v>121</v>
      </c>
      <c r="E911">
        <v>8.6949999999999996E-3</v>
      </c>
      <c r="F911">
        <v>42.080669999999998</v>
      </c>
      <c r="H911">
        <v>31.994509999999998</v>
      </c>
      <c r="I911">
        <f t="shared" si="21"/>
        <v>0.27819226444999995</v>
      </c>
      <c r="K911">
        <v>28.823</v>
      </c>
      <c r="L911">
        <v>34.890729999999998</v>
      </c>
      <c r="M911">
        <v>277.76638000000003</v>
      </c>
      <c r="N911">
        <v>308.33013</v>
      </c>
      <c r="O911">
        <v>254.70952</v>
      </c>
      <c r="P911">
        <v>39.295490000000001</v>
      </c>
      <c r="Q911">
        <v>91</v>
      </c>
      <c r="R911">
        <v>106</v>
      </c>
      <c r="S911">
        <v>11.000299999999999</v>
      </c>
      <c r="T911">
        <v>1.1648350000000001</v>
      </c>
      <c r="U911">
        <v>4.24E-2</v>
      </c>
      <c r="V911">
        <v>39.994900000000001</v>
      </c>
      <c r="W911">
        <v>1</v>
      </c>
      <c r="X911" t="s">
        <v>10751</v>
      </c>
      <c r="Y911" t="s">
        <v>10751</v>
      </c>
      <c r="Z911">
        <v>0.16800000000000001</v>
      </c>
      <c r="AA911" t="s">
        <v>10751</v>
      </c>
      <c r="AB911">
        <v>0.83199999999999996</v>
      </c>
      <c r="AC911" t="s">
        <v>10751</v>
      </c>
      <c r="AD911" t="s">
        <v>10751</v>
      </c>
      <c r="AE911" t="s">
        <v>10751</v>
      </c>
      <c r="AF911" t="s">
        <v>10751</v>
      </c>
      <c r="AG911">
        <v>1</v>
      </c>
      <c r="AH911" t="s">
        <v>10751</v>
      </c>
      <c r="AI911" t="s">
        <v>10751</v>
      </c>
      <c r="AJ911" t="s">
        <v>10751</v>
      </c>
      <c r="AK911" t="s">
        <v>10751</v>
      </c>
      <c r="AL911" t="s">
        <v>10751</v>
      </c>
      <c r="AM911" t="s">
        <v>10751</v>
      </c>
      <c r="AN911" t="s">
        <v>10751</v>
      </c>
      <c r="AO911" t="s">
        <v>10751</v>
      </c>
      <c r="AP911">
        <v>1</v>
      </c>
      <c r="AQ911" t="s">
        <v>10751</v>
      </c>
      <c r="AR911" t="s">
        <v>10751</v>
      </c>
      <c r="AS911" t="s">
        <v>10751</v>
      </c>
      <c r="AT911">
        <v>1</v>
      </c>
      <c r="AU911">
        <v>1</v>
      </c>
      <c r="AV911">
        <v>4.2</v>
      </c>
      <c r="AW911" t="s">
        <v>10751</v>
      </c>
      <c r="AX911">
        <v>4</v>
      </c>
      <c r="AY911">
        <v>0.83199999999999996</v>
      </c>
      <c r="AZ911">
        <v>0.16800000000000001</v>
      </c>
      <c r="BA911" t="s">
        <v>10751</v>
      </c>
      <c r="BB911" t="s">
        <v>10751</v>
      </c>
      <c r="BC911" t="s">
        <v>10751</v>
      </c>
      <c r="BD911" t="s">
        <v>10751</v>
      </c>
    </row>
    <row r="912" spans="1:56">
      <c r="A912" t="s">
        <v>10750</v>
      </c>
      <c r="B912">
        <v>2500</v>
      </c>
      <c r="C912">
        <v>2009</v>
      </c>
      <c r="D912">
        <v>73</v>
      </c>
      <c r="E912">
        <v>7.8169999999999993E-3</v>
      </c>
      <c r="F912">
        <v>41.977449999999997</v>
      </c>
      <c r="H912">
        <v>31.907340000000001</v>
      </c>
      <c r="I912">
        <f t="shared" si="21"/>
        <v>0.24941967677999999</v>
      </c>
      <c r="K912">
        <v>28.790569999999999</v>
      </c>
      <c r="L912">
        <v>34.74485</v>
      </c>
      <c r="M912">
        <v>278.52528999999998</v>
      </c>
      <c r="N912">
        <v>308.67743999999999</v>
      </c>
      <c r="O912">
        <v>255.77893</v>
      </c>
      <c r="P912">
        <v>39.055999999999997</v>
      </c>
      <c r="Q912">
        <v>91</v>
      </c>
      <c r="R912">
        <v>106</v>
      </c>
      <c r="S912">
        <v>10.787699999999999</v>
      </c>
      <c r="T912">
        <v>1.1648350000000001</v>
      </c>
      <c r="U912">
        <v>4.24E-2</v>
      </c>
      <c r="V912">
        <v>39.886229999999998</v>
      </c>
      <c r="W912">
        <v>1</v>
      </c>
      <c r="X912" t="s">
        <v>10751</v>
      </c>
      <c r="Y912" t="s">
        <v>10751</v>
      </c>
      <c r="Z912">
        <v>0.129</v>
      </c>
      <c r="AA912" t="s">
        <v>10751</v>
      </c>
      <c r="AB912">
        <v>0.871</v>
      </c>
      <c r="AC912" t="s">
        <v>10751</v>
      </c>
      <c r="AD912" t="s">
        <v>10751</v>
      </c>
      <c r="AE912" t="s">
        <v>10751</v>
      </c>
      <c r="AF912" t="s">
        <v>10751</v>
      </c>
      <c r="AG912">
        <v>1</v>
      </c>
      <c r="AH912" t="s">
        <v>10751</v>
      </c>
      <c r="AI912" t="s">
        <v>10751</v>
      </c>
      <c r="AJ912" t="s">
        <v>10751</v>
      </c>
      <c r="AK912" t="s">
        <v>10751</v>
      </c>
      <c r="AL912" t="s">
        <v>10751</v>
      </c>
      <c r="AM912" t="s">
        <v>10751</v>
      </c>
      <c r="AN912" t="s">
        <v>10751</v>
      </c>
      <c r="AO912" t="s">
        <v>10751</v>
      </c>
      <c r="AP912">
        <v>1</v>
      </c>
      <c r="AQ912" t="s">
        <v>10751</v>
      </c>
      <c r="AR912" t="s">
        <v>10751</v>
      </c>
      <c r="AS912" t="s">
        <v>10751</v>
      </c>
      <c r="AT912">
        <v>1</v>
      </c>
      <c r="AU912">
        <v>1</v>
      </c>
      <c r="AV912">
        <v>4.0999999999999996</v>
      </c>
      <c r="AW912" t="s">
        <v>10751</v>
      </c>
      <c r="AX912">
        <v>4</v>
      </c>
      <c r="AY912">
        <v>0.871</v>
      </c>
      <c r="AZ912">
        <v>0.129</v>
      </c>
      <c r="BA912" t="s">
        <v>10751</v>
      </c>
      <c r="BB912" t="s">
        <v>10751</v>
      </c>
      <c r="BC912" t="s">
        <v>10751</v>
      </c>
      <c r="BD912" t="s">
        <v>10751</v>
      </c>
    </row>
    <row r="913" spans="1:56">
      <c r="A913" t="s">
        <v>10750</v>
      </c>
      <c r="B913">
        <v>2500</v>
      </c>
      <c r="C913">
        <v>2010</v>
      </c>
      <c r="D913">
        <v>63</v>
      </c>
      <c r="E913">
        <v>5.6930000000000001E-3</v>
      </c>
      <c r="F913">
        <v>41.974110000000003</v>
      </c>
      <c r="H913">
        <v>31.90324</v>
      </c>
      <c r="I913">
        <f t="shared" si="21"/>
        <v>0.18162514532000001</v>
      </c>
      <c r="K913">
        <v>28.792390000000001</v>
      </c>
      <c r="L913">
        <v>34.734340000000003</v>
      </c>
      <c r="M913">
        <v>278.56103000000002</v>
      </c>
      <c r="N913">
        <v>308.65798000000001</v>
      </c>
      <c r="O913">
        <v>255.85631000000001</v>
      </c>
      <c r="P913">
        <v>39.06</v>
      </c>
      <c r="Q913">
        <v>91</v>
      </c>
      <c r="R913">
        <v>106</v>
      </c>
      <c r="S913">
        <v>10.9183</v>
      </c>
      <c r="T913">
        <v>1.1648350000000001</v>
      </c>
      <c r="U913">
        <v>4.24E-2</v>
      </c>
      <c r="V913">
        <v>39.880760000000002</v>
      </c>
      <c r="W913">
        <v>1</v>
      </c>
      <c r="X913" t="s">
        <v>10751</v>
      </c>
      <c r="Y913" t="s">
        <v>10751</v>
      </c>
      <c r="Z913">
        <v>0.11600000000000001</v>
      </c>
      <c r="AA913" t="s">
        <v>10751</v>
      </c>
      <c r="AB913">
        <v>0.88400000000000001</v>
      </c>
      <c r="AC913" t="s">
        <v>10751</v>
      </c>
      <c r="AD913" t="s">
        <v>10751</v>
      </c>
      <c r="AE913" t="s">
        <v>10751</v>
      </c>
      <c r="AF913" t="s">
        <v>10751</v>
      </c>
      <c r="AG913">
        <v>1</v>
      </c>
      <c r="AH913" t="s">
        <v>10751</v>
      </c>
      <c r="AI913" t="s">
        <v>10751</v>
      </c>
      <c r="AJ913" t="s">
        <v>10751</v>
      </c>
      <c r="AK913" t="s">
        <v>10751</v>
      </c>
      <c r="AL913" t="s">
        <v>10751</v>
      </c>
      <c r="AM913" t="s">
        <v>10751</v>
      </c>
      <c r="AN913" t="s">
        <v>10751</v>
      </c>
      <c r="AO913" t="s">
        <v>10751</v>
      </c>
      <c r="AP913">
        <v>1</v>
      </c>
      <c r="AQ913" t="s">
        <v>10751</v>
      </c>
      <c r="AR913" t="s">
        <v>10751</v>
      </c>
      <c r="AS913" t="s">
        <v>10751</v>
      </c>
      <c r="AT913">
        <v>1</v>
      </c>
      <c r="AU913">
        <v>1</v>
      </c>
      <c r="AV913">
        <v>4.0999999999999996</v>
      </c>
      <c r="AW913" t="s">
        <v>10751</v>
      </c>
      <c r="AX913">
        <v>4</v>
      </c>
      <c r="AY913">
        <v>0.88400000000000001</v>
      </c>
      <c r="AZ913">
        <v>0.11600000000000001</v>
      </c>
      <c r="BA913" t="s">
        <v>10751</v>
      </c>
      <c r="BB913" t="s">
        <v>10751</v>
      </c>
      <c r="BC913" t="s">
        <v>10751</v>
      </c>
      <c r="BD913" t="s">
        <v>10751</v>
      </c>
    </row>
    <row r="914" spans="1:56">
      <c r="A914" t="s">
        <v>10750</v>
      </c>
      <c r="B914">
        <v>2500</v>
      </c>
      <c r="C914">
        <v>2011</v>
      </c>
      <c r="D914">
        <v>43</v>
      </c>
      <c r="E914">
        <v>3.5739999999999999E-3</v>
      </c>
      <c r="F914">
        <v>41.090029999999999</v>
      </c>
      <c r="H914">
        <v>30.78584</v>
      </c>
      <c r="I914">
        <f t="shared" si="21"/>
        <v>0.11002859215999999</v>
      </c>
      <c r="K914">
        <v>27.965389999999999</v>
      </c>
      <c r="L914">
        <v>33.321019999999997</v>
      </c>
      <c r="M914">
        <v>288.67169999999999</v>
      </c>
      <c r="N914">
        <v>317.78564</v>
      </c>
      <c r="O914">
        <v>266.70854000000003</v>
      </c>
      <c r="P914">
        <v>39.689239999999998</v>
      </c>
      <c r="Q914">
        <v>91.421499999999995</v>
      </c>
      <c r="R914">
        <v>103.4708</v>
      </c>
      <c r="S914">
        <v>11.0718</v>
      </c>
      <c r="T914">
        <v>1.132007</v>
      </c>
      <c r="U914">
        <v>4.1388000000000001E-2</v>
      </c>
      <c r="V914">
        <v>38.513010000000001</v>
      </c>
      <c r="W914">
        <v>1</v>
      </c>
      <c r="X914" t="s">
        <v>10751</v>
      </c>
      <c r="Y914" t="s">
        <v>10751</v>
      </c>
      <c r="Z914">
        <v>0.14499999999999999</v>
      </c>
      <c r="AA914" t="s">
        <v>10751</v>
      </c>
      <c r="AB914">
        <v>0.85499999999999998</v>
      </c>
      <c r="AC914" t="s">
        <v>10751</v>
      </c>
      <c r="AD914" t="s">
        <v>10751</v>
      </c>
      <c r="AE914" t="s">
        <v>10751</v>
      </c>
      <c r="AF914" t="s">
        <v>10751</v>
      </c>
      <c r="AG914">
        <v>1</v>
      </c>
      <c r="AH914" t="s">
        <v>10751</v>
      </c>
      <c r="AI914" t="s">
        <v>10751</v>
      </c>
      <c r="AJ914" t="s">
        <v>10751</v>
      </c>
      <c r="AK914" t="s">
        <v>10751</v>
      </c>
      <c r="AL914" t="s">
        <v>10751</v>
      </c>
      <c r="AM914" t="s">
        <v>10751</v>
      </c>
      <c r="AN914" t="s">
        <v>10751</v>
      </c>
      <c r="AO914" t="s">
        <v>10751</v>
      </c>
      <c r="AP914">
        <v>1</v>
      </c>
      <c r="AQ914" t="s">
        <v>10751</v>
      </c>
      <c r="AR914" t="s">
        <v>10751</v>
      </c>
      <c r="AS914" t="s">
        <v>10751</v>
      </c>
      <c r="AT914">
        <v>1</v>
      </c>
      <c r="AU914">
        <v>1</v>
      </c>
      <c r="AV914">
        <v>4.0999999999999996</v>
      </c>
      <c r="AW914" t="s">
        <v>10751</v>
      </c>
      <c r="AX914">
        <v>4</v>
      </c>
      <c r="AY914">
        <v>0.85499999999999998</v>
      </c>
      <c r="AZ914">
        <v>0.14499999999999999</v>
      </c>
      <c r="BA914" t="s">
        <v>10751</v>
      </c>
      <c r="BB914" t="s">
        <v>10751</v>
      </c>
      <c r="BC914" t="s">
        <v>10751</v>
      </c>
      <c r="BD914" t="s">
        <v>10751</v>
      </c>
    </row>
    <row r="915" spans="1:56">
      <c r="A915" t="s">
        <v>10750</v>
      </c>
      <c r="B915">
        <v>2500</v>
      </c>
      <c r="C915">
        <v>2012</v>
      </c>
      <c r="D915">
        <v>91</v>
      </c>
      <c r="E915">
        <v>6.783E-3</v>
      </c>
      <c r="F915">
        <v>42.918439999999997</v>
      </c>
      <c r="H915">
        <v>32.004359999999998</v>
      </c>
      <c r="I915">
        <f t="shared" si="21"/>
        <v>0.21708557387999999</v>
      </c>
      <c r="K915">
        <v>29.04871</v>
      </c>
      <c r="L915">
        <v>34.665179999999999</v>
      </c>
      <c r="M915">
        <v>277.68088999999998</v>
      </c>
      <c r="N915">
        <v>305.93446</v>
      </c>
      <c r="O915">
        <v>256.36680000000001</v>
      </c>
      <c r="P915">
        <v>39.12847</v>
      </c>
      <c r="Q915">
        <v>90.549499999999995</v>
      </c>
      <c r="R915">
        <v>103.959</v>
      </c>
      <c r="S915">
        <v>10.9192</v>
      </c>
      <c r="T915">
        <v>1.1484589999999999</v>
      </c>
      <c r="U915">
        <v>4.1584000000000003E-2</v>
      </c>
      <c r="V915">
        <v>40.033499999999997</v>
      </c>
      <c r="W915">
        <v>1</v>
      </c>
      <c r="X915" t="s">
        <v>10751</v>
      </c>
      <c r="Y915" t="s">
        <v>10751</v>
      </c>
      <c r="Z915">
        <v>0.27900000000000003</v>
      </c>
      <c r="AA915" t="s">
        <v>10751</v>
      </c>
      <c r="AB915">
        <v>0.72099999999999997</v>
      </c>
      <c r="AC915" t="s">
        <v>10751</v>
      </c>
      <c r="AD915" t="s">
        <v>10751</v>
      </c>
      <c r="AE915" t="s">
        <v>10751</v>
      </c>
      <c r="AF915" t="s">
        <v>10751</v>
      </c>
      <c r="AG915">
        <v>1</v>
      </c>
      <c r="AH915" t="s">
        <v>10751</v>
      </c>
      <c r="AI915" t="s">
        <v>10751</v>
      </c>
      <c r="AJ915" t="s">
        <v>10751</v>
      </c>
      <c r="AK915" t="s">
        <v>10751</v>
      </c>
      <c r="AL915" t="s">
        <v>10751</v>
      </c>
      <c r="AM915" t="s">
        <v>10751</v>
      </c>
      <c r="AN915" t="s">
        <v>10751</v>
      </c>
      <c r="AO915" t="s">
        <v>10751</v>
      </c>
      <c r="AP915">
        <v>1</v>
      </c>
      <c r="AQ915" t="s">
        <v>10751</v>
      </c>
      <c r="AR915" t="s">
        <v>10751</v>
      </c>
      <c r="AS915" t="s">
        <v>10751</v>
      </c>
      <c r="AT915">
        <v>1</v>
      </c>
      <c r="AU915">
        <v>1</v>
      </c>
      <c r="AV915">
        <v>4.3</v>
      </c>
      <c r="AW915" t="s">
        <v>10751</v>
      </c>
      <c r="AX915">
        <v>4</v>
      </c>
      <c r="AY915">
        <v>0.72099999999999997</v>
      </c>
      <c r="AZ915">
        <v>0.27900000000000003</v>
      </c>
      <c r="BA915" t="s">
        <v>10751</v>
      </c>
      <c r="BB915" t="s">
        <v>10751</v>
      </c>
      <c r="BC915" t="s">
        <v>10751</v>
      </c>
      <c r="BD915" t="s">
        <v>10751</v>
      </c>
    </row>
    <row r="916" spans="1:56">
      <c r="A916" t="s">
        <v>10750</v>
      </c>
      <c r="B916">
        <v>2500</v>
      </c>
      <c r="C916">
        <v>2013</v>
      </c>
      <c r="D916">
        <v>89</v>
      </c>
      <c r="E916">
        <v>5.8279999999999998E-3</v>
      </c>
      <c r="F916">
        <v>43.230699999999999</v>
      </c>
      <c r="H916">
        <v>32.36553</v>
      </c>
      <c r="I916">
        <f t="shared" si="21"/>
        <v>0.18862630884000001</v>
      </c>
      <c r="K916">
        <v>28.824660000000002</v>
      </c>
      <c r="L916">
        <v>35.67118</v>
      </c>
      <c r="M916">
        <v>274.58226000000002</v>
      </c>
      <c r="N916">
        <v>308.31238000000002</v>
      </c>
      <c r="O916">
        <v>249.13672</v>
      </c>
      <c r="P916">
        <v>37.671230000000001</v>
      </c>
      <c r="Q916">
        <v>83.129400000000004</v>
      </c>
      <c r="R916">
        <v>94.988699999999994</v>
      </c>
      <c r="S916">
        <v>11.795299999999999</v>
      </c>
      <c r="T916">
        <v>1.1434329999999999</v>
      </c>
      <c r="U916">
        <v>3.7995000000000001E-2</v>
      </c>
      <c r="V916">
        <v>40.509259999999998</v>
      </c>
      <c r="W916">
        <v>1</v>
      </c>
      <c r="X916" t="s">
        <v>10751</v>
      </c>
      <c r="Y916" t="s">
        <v>10751</v>
      </c>
      <c r="Z916">
        <v>0.25800000000000001</v>
      </c>
      <c r="AA916" t="s">
        <v>10751</v>
      </c>
      <c r="AB916">
        <v>0.74199999999999999</v>
      </c>
      <c r="AC916" t="s">
        <v>10751</v>
      </c>
      <c r="AD916" t="s">
        <v>10751</v>
      </c>
      <c r="AE916" t="s">
        <v>10751</v>
      </c>
      <c r="AF916" t="s">
        <v>10751</v>
      </c>
      <c r="AG916">
        <v>1</v>
      </c>
      <c r="AH916" t="s">
        <v>10751</v>
      </c>
      <c r="AI916" t="s">
        <v>10751</v>
      </c>
      <c r="AJ916" t="s">
        <v>10751</v>
      </c>
      <c r="AK916" t="s">
        <v>10751</v>
      </c>
      <c r="AL916" t="s">
        <v>10751</v>
      </c>
      <c r="AM916" t="s">
        <v>10751</v>
      </c>
      <c r="AN916" t="s">
        <v>10751</v>
      </c>
      <c r="AO916" t="s">
        <v>10751</v>
      </c>
      <c r="AP916">
        <v>1</v>
      </c>
      <c r="AQ916" t="s">
        <v>10751</v>
      </c>
      <c r="AR916" t="s">
        <v>10751</v>
      </c>
      <c r="AS916" t="s">
        <v>10751</v>
      </c>
      <c r="AT916">
        <v>1</v>
      </c>
      <c r="AU916">
        <v>1</v>
      </c>
      <c r="AV916">
        <v>4.3</v>
      </c>
      <c r="AW916" t="s">
        <v>10751</v>
      </c>
      <c r="AX916">
        <v>4</v>
      </c>
      <c r="AY916">
        <v>0.74199999999999999</v>
      </c>
      <c r="AZ916">
        <v>0.25800000000000001</v>
      </c>
      <c r="BA916" t="s">
        <v>10751</v>
      </c>
      <c r="BB916" t="s">
        <v>10751</v>
      </c>
      <c r="BC916" t="s">
        <v>10751</v>
      </c>
      <c r="BD916" t="s">
        <v>10751</v>
      </c>
    </row>
    <row r="917" spans="1:56">
      <c r="A917" t="s">
        <v>10750</v>
      </c>
      <c r="B917">
        <v>2500</v>
      </c>
      <c r="C917">
        <v>2014</v>
      </c>
      <c r="D917">
        <v>100</v>
      </c>
      <c r="E917">
        <v>6.4460000000000003E-3</v>
      </c>
      <c r="F917">
        <v>44.031230000000001</v>
      </c>
      <c r="H917">
        <v>32.795499999999997</v>
      </c>
      <c r="I917">
        <f t="shared" si="21"/>
        <v>0.211399793</v>
      </c>
      <c r="K917">
        <v>29.48029</v>
      </c>
      <c r="L917">
        <v>35.835590000000003</v>
      </c>
      <c r="M917">
        <v>270.98232999999999</v>
      </c>
      <c r="N917">
        <v>301.45562000000001</v>
      </c>
      <c r="O917">
        <v>247.99372</v>
      </c>
      <c r="P917">
        <v>38.010559999999998</v>
      </c>
      <c r="Q917">
        <v>82.915599999999998</v>
      </c>
      <c r="R917">
        <v>94.395099999999999</v>
      </c>
      <c r="S917">
        <v>11.5646</v>
      </c>
      <c r="T917">
        <v>1.139483</v>
      </c>
      <c r="U917">
        <v>3.7758E-2</v>
      </c>
      <c r="V917">
        <v>41.062010000000001</v>
      </c>
      <c r="W917">
        <v>1</v>
      </c>
      <c r="X917" t="s">
        <v>10751</v>
      </c>
      <c r="Y917" t="s">
        <v>10751</v>
      </c>
      <c r="Z917">
        <v>0.192</v>
      </c>
      <c r="AA917" t="s">
        <v>10751</v>
      </c>
      <c r="AB917">
        <v>0.38</v>
      </c>
      <c r="AC917" t="s">
        <v>10751</v>
      </c>
      <c r="AD917" t="s">
        <v>10751</v>
      </c>
      <c r="AE917" t="s">
        <v>10751</v>
      </c>
      <c r="AF917" t="s">
        <v>10751</v>
      </c>
      <c r="AG917">
        <v>1</v>
      </c>
      <c r="AH917" t="s">
        <v>10751</v>
      </c>
      <c r="AI917" t="s">
        <v>10751</v>
      </c>
      <c r="AJ917" t="s">
        <v>10751</v>
      </c>
      <c r="AK917" t="s">
        <v>10751</v>
      </c>
      <c r="AL917" t="s">
        <v>10751</v>
      </c>
      <c r="AM917" t="s">
        <v>10751</v>
      </c>
      <c r="AN917" t="s">
        <v>10751</v>
      </c>
      <c r="AO917" t="s">
        <v>10751</v>
      </c>
      <c r="AP917">
        <v>1</v>
      </c>
      <c r="AQ917" t="s">
        <v>10751</v>
      </c>
      <c r="AR917" t="s">
        <v>10751</v>
      </c>
      <c r="AS917" t="s">
        <v>10751</v>
      </c>
      <c r="AT917">
        <v>1</v>
      </c>
      <c r="AU917">
        <v>1</v>
      </c>
      <c r="AV917">
        <v>4.3</v>
      </c>
      <c r="AW917">
        <v>0.42799999999999999</v>
      </c>
      <c r="AX917">
        <v>4</v>
      </c>
      <c r="AY917">
        <v>0.38</v>
      </c>
      <c r="AZ917">
        <v>0.192</v>
      </c>
      <c r="BA917" t="s">
        <v>10751</v>
      </c>
      <c r="BB917" t="s">
        <v>10751</v>
      </c>
      <c r="BC917" t="s">
        <v>10751</v>
      </c>
      <c r="BD917" t="s">
        <v>10751</v>
      </c>
    </row>
    <row r="918" spans="1:56">
      <c r="A918" t="s">
        <v>10750</v>
      </c>
      <c r="B918">
        <v>2500</v>
      </c>
      <c r="C918">
        <v>2015</v>
      </c>
      <c r="D918">
        <v>61</v>
      </c>
      <c r="E918">
        <v>3.6359999999999999E-3</v>
      </c>
      <c r="F918">
        <v>44.88306</v>
      </c>
      <c r="H918">
        <v>33.337589999999999</v>
      </c>
      <c r="I918">
        <f t="shared" si="21"/>
        <v>0.12121547723999999</v>
      </c>
      <c r="K918">
        <v>30.113309999999998</v>
      </c>
      <c r="L918">
        <v>36.267000000000003</v>
      </c>
      <c r="M918">
        <v>266.57594</v>
      </c>
      <c r="N918">
        <v>295.11872</v>
      </c>
      <c r="O918">
        <v>245.04366999999999</v>
      </c>
      <c r="P918">
        <v>37.501199999999997</v>
      </c>
      <c r="Q918">
        <v>82.388999999999996</v>
      </c>
      <c r="R918">
        <v>95.312799999999996</v>
      </c>
      <c r="S918">
        <v>11.5297</v>
      </c>
      <c r="T918">
        <v>1.1561049999999999</v>
      </c>
      <c r="U918">
        <v>3.8124999999999999E-2</v>
      </c>
      <c r="V918">
        <v>41.69903</v>
      </c>
      <c r="W918">
        <v>1</v>
      </c>
      <c r="X918" t="s">
        <v>10751</v>
      </c>
      <c r="Y918" t="s">
        <v>10751</v>
      </c>
      <c r="Z918">
        <v>0.16400000000000001</v>
      </c>
      <c r="AA918" t="s">
        <v>10751</v>
      </c>
      <c r="AB918">
        <v>0.42699999999999999</v>
      </c>
      <c r="AC918" t="s">
        <v>10751</v>
      </c>
      <c r="AD918" t="s">
        <v>10751</v>
      </c>
      <c r="AE918" t="s">
        <v>10751</v>
      </c>
      <c r="AF918" t="s">
        <v>10751</v>
      </c>
      <c r="AG918">
        <v>1</v>
      </c>
      <c r="AH918" t="s">
        <v>10751</v>
      </c>
      <c r="AI918" t="s">
        <v>10751</v>
      </c>
      <c r="AJ918" t="s">
        <v>10751</v>
      </c>
      <c r="AK918" t="s">
        <v>10751</v>
      </c>
      <c r="AL918" t="s">
        <v>10751</v>
      </c>
      <c r="AM918" t="s">
        <v>10751</v>
      </c>
      <c r="AN918" t="s">
        <v>10751</v>
      </c>
      <c r="AO918" t="s">
        <v>10751</v>
      </c>
      <c r="AP918">
        <v>1</v>
      </c>
      <c r="AQ918" t="s">
        <v>10751</v>
      </c>
      <c r="AR918" t="s">
        <v>10751</v>
      </c>
      <c r="AS918" t="s">
        <v>10751</v>
      </c>
      <c r="AT918">
        <v>1</v>
      </c>
      <c r="AU918">
        <v>1</v>
      </c>
      <c r="AV918">
        <v>4.3</v>
      </c>
      <c r="AW918">
        <v>0.40899999999999997</v>
      </c>
      <c r="AX918">
        <v>4</v>
      </c>
      <c r="AY918">
        <v>0.42699999999999999</v>
      </c>
      <c r="AZ918">
        <v>0.16400000000000001</v>
      </c>
      <c r="BA918" t="s">
        <v>10751</v>
      </c>
      <c r="BB918" t="s">
        <v>10751</v>
      </c>
      <c r="BC918" t="s">
        <v>10751</v>
      </c>
      <c r="BD918" t="s">
        <v>10751</v>
      </c>
    </row>
    <row r="919" spans="1:56">
      <c r="A919" t="s">
        <v>10750</v>
      </c>
      <c r="B919">
        <v>2500</v>
      </c>
      <c r="C919">
        <v>2016</v>
      </c>
      <c r="D919">
        <v>52</v>
      </c>
      <c r="E919">
        <v>3.1800000000000001E-3</v>
      </c>
      <c r="F919">
        <v>45.287039999999998</v>
      </c>
      <c r="H919">
        <v>33.689869999999999</v>
      </c>
      <c r="I919">
        <f t="shared" si="21"/>
        <v>0.1071337866</v>
      </c>
      <c r="K919">
        <v>29.881399999999999</v>
      </c>
      <c r="L919">
        <v>37.273670000000003</v>
      </c>
      <c r="M919">
        <v>263.78852000000001</v>
      </c>
      <c r="N919">
        <v>297.40904999999998</v>
      </c>
      <c r="O919">
        <v>238.42567</v>
      </c>
      <c r="P919">
        <v>36.109940000000002</v>
      </c>
      <c r="Q919">
        <v>90.176000000000002</v>
      </c>
      <c r="R919">
        <v>104.1146</v>
      </c>
      <c r="S919">
        <v>10.8216</v>
      </c>
      <c r="T919">
        <v>1.166569</v>
      </c>
      <c r="U919">
        <v>4.1646000000000002E-2</v>
      </c>
      <c r="V919">
        <v>42.292439999999999</v>
      </c>
      <c r="W919">
        <v>0.65100000000000002</v>
      </c>
      <c r="X919" t="s">
        <v>10751</v>
      </c>
      <c r="Y919">
        <v>0.34899999999999998</v>
      </c>
      <c r="Z919">
        <v>0.29899999999999999</v>
      </c>
      <c r="AA919">
        <v>0.122</v>
      </c>
      <c r="AB919">
        <v>0.17799999999999999</v>
      </c>
      <c r="AC919" t="s">
        <v>10751</v>
      </c>
      <c r="AD919" t="s">
        <v>10751</v>
      </c>
      <c r="AE919" t="s">
        <v>10751</v>
      </c>
      <c r="AF919">
        <v>0.35899999999999999</v>
      </c>
      <c r="AG919">
        <v>0.64100000000000001</v>
      </c>
      <c r="AH919" t="s">
        <v>10751</v>
      </c>
      <c r="AI919" t="s">
        <v>10751</v>
      </c>
      <c r="AJ919" t="s">
        <v>10751</v>
      </c>
      <c r="AK919" t="s">
        <v>10751</v>
      </c>
      <c r="AL919" t="s">
        <v>10751</v>
      </c>
      <c r="AM919" t="s">
        <v>10751</v>
      </c>
      <c r="AN919" t="s">
        <v>10751</v>
      </c>
      <c r="AO919" t="s">
        <v>10751</v>
      </c>
      <c r="AP919">
        <v>1</v>
      </c>
      <c r="AQ919">
        <v>0.13600000000000001</v>
      </c>
      <c r="AR919" t="s">
        <v>10751</v>
      </c>
      <c r="AS919" t="s">
        <v>10751</v>
      </c>
      <c r="AT919">
        <v>1</v>
      </c>
      <c r="AU919">
        <v>1</v>
      </c>
      <c r="AV919">
        <v>5.3</v>
      </c>
      <c r="AW919">
        <v>0.40200000000000002</v>
      </c>
      <c r="AX919">
        <v>3.9</v>
      </c>
      <c r="AY919">
        <v>0.17</v>
      </c>
      <c r="AZ919">
        <v>8.3000000000000004E-2</v>
      </c>
      <c r="BA919">
        <v>0.34499999999999997</v>
      </c>
      <c r="BB919" t="s">
        <v>10751</v>
      </c>
      <c r="BC919" t="s">
        <v>10751</v>
      </c>
      <c r="BD919" t="s">
        <v>10751</v>
      </c>
    </row>
    <row r="920" spans="1:56">
      <c r="A920" t="s">
        <v>10750</v>
      </c>
      <c r="B920">
        <v>2500</v>
      </c>
      <c r="C920">
        <v>2017</v>
      </c>
      <c r="D920">
        <v>73</v>
      </c>
      <c r="E920">
        <v>4.2810000000000001E-3</v>
      </c>
      <c r="F920">
        <v>47.917479999999998</v>
      </c>
      <c r="H920">
        <v>36.219499999999996</v>
      </c>
      <c r="I920">
        <f t="shared" si="21"/>
        <v>0.15505567949999999</v>
      </c>
      <c r="K920">
        <v>31.924620000000001</v>
      </c>
      <c r="L920">
        <v>40.310589999999998</v>
      </c>
      <c r="M920">
        <v>244.79173</v>
      </c>
      <c r="N920">
        <v>277.88945000000001</v>
      </c>
      <c r="O920">
        <v>219.82328000000001</v>
      </c>
      <c r="P920">
        <v>37.139380000000003</v>
      </c>
      <c r="Q920">
        <v>83.0929</v>
      </c>
      <c r="R920">
        <v>88.397300000000001</v>
      </c>
      <c r="S920">
        <v>11.9747</v>
      </c>
      <c r="T920">
        <v>1.0667610000000001</v>
      </c>
      <c r="U920">
        <v>3.5359000000000002E-2</v>
      </c>
      <c r="V920">
        <v>45.844859999999997</v>
      </c>
      <c r="W920">
        <v>0.93400000000000005</v>
      </c>
      <c r="X920" t="s">
        <v>10751</v>
      </c>
      <c r="Y920">
        <v>6.6000000000000003E-2</v>
      </c>
      <c r="Z920">
        <v>0.107</v>
      </c>
      <c r="AA920">
        <v>3.5000000000000003E-2</v>
      </c>
      <c r="AB920">
        <v>0.156</v>
      </c>
      <c r="AC920" t="s">
        <v>10751</v>
      </c>
      <c r="AD920" t="s">
        <v>10751</v>
      </c>
      <c r="AE920" t="s">
        <v>10751</v>
      </c>
      <c r="AF920">
        <v>6.2E-2</v>
      </c>
      <c r="AG920">
        <v>0.93100000000000005</v>
      </c>
      <c r="AH920" t="s">
        <v>10751</v>
      </c>
      <c r="AI920">
        <v>7.0000000000000001E-3</v>
      </c>
      <c r="AJ920" t="s">
        <v>10751</v>
      </c>
      <c r="AK920">
        <v>7.0000000000000001E-3</v>
      </c>
      <c r="AL920" t="s">
        <v>10751</v>
      </c>
      <c r="AM920" t="s">
        <v>10751</v>
      </c>
      <c r="AN920" t="s">
        <v>10751</v>
      </c>
      <c r="AO920" t="s">
        <v>10751</v>
      </c>
      <c r="AP920">
        <v>0.99299999999999999</v>
      </c>
      <c r="AQ920">
        <v>2.9000000000000001E-2</v>
      </c>
      <c r="AR920">
        <v>7.0000000000000001E-3</v>
      </c>
      <c r="AS920" t="s">
        <v>10751</v>
      </c>
      <c r="AT920">
        <v>0.99299999999999999</v>
      </c>
      <c r="AU920">
        <v>0.99299999999999999</v>
      </c>
      <c r="AV920">
        <v>4.5999999999999996</v>
      </c>
      <c r="AW920">
        <v>0.70299999999999996</v>
      </c>
      <c r="AX920">
        <v>3.7</v>
      </c>
      <c r="AY920">
        <v>0.16</v>
      </c>
      <c r="AZ920">
        <v>7.4999999999999997E-2</v>
      </c>
      <c r="BA920">
        <v>6.2E-2</v>
      </c>
      <c r="BB920" t="s">
        <v>10751</v>
      </c>
      <c r="BC920" t="s">
        <v>10751</v>
      </c>
      <c r="BD920" t="s">
        <v>10751</v>
      </c>
    </row>
    <row r="921" spans="1:56">
      <c r="A921" t="s">
        <v>10750</v>
      </c>
      <c r="B921">
        <v>2500</v>
      </c>
      <c r="C921">
        <v>2018</v>
      </c>
      <c r="D921">
        <v>36</v>
      </c>
      <c r="E921">
        <v>2.2060000000000001E-3</v>
      </c>
      <c r="F921">
        <v>48.965049999999998</v>
      </c>
      <c r="H921">
        <v>36.683689999999999</v>
      </c>
      <c r="I921">
        <f t="shared" si="21"/>
        <v>8.0924220140000003E-2</v>
      </c>
      <c r="K921">
        <v>32.811219999999999</v>
      </c>
      <c r="L921">
        <v>40.269019999999998</v>
      </c>
      <c r="M921">
        <v>239.64603</v>
      </c>
      <c r="N921">
        <v>268.64060000000001</v>
      </c>
      <c r="O921">
        <v>217.77293</v>
      </c>
      <c r="P921">
        <v>37.728529999999999</v>
      </c>
      <c r="Q921">
        <v>82.090400000000002</v>
      </c>
      <c r="R921">
        <v>87.247200000000007</v>
      </c>
      <c r="S921">
        <v>12.086399999999999</v>
      </c>
      <c r="T921">
        <v>1.060627</v>
      </c>
      <c r="U921">
        <v>3.4898999999999999E-2</v>
      </c>
      <c r="V921">
        <v>47.894039999999997</v>
      </c>
      <c r="W921">
        <v>0.91800000000000004</v>
      </c>
      <c r="X921" t="s">
        <v>10751</v>
      </c>
      <c r="Y921">
        <v>8.2000000000000003E-2</v>
      </c>
      <c r="Z921">
        <v>0.105</v>
      </c>
      <c r="AA921">
        <v>3.1E-2</v>
      </c>
      <c r="AB921">
        <v>0.105</v>
      </c>
      <c r="AC921" t="s">
        <v>10751</v>
      </c>
      <c r="AD921" t="s">
        <v>10751</v>
      </c>
      <c r="AE921" t="s">
        <v>10751</v>
      </c>
      <c r="AF921">
        <v>6.0999999999999999E-2</v>
      </c>
      <c r="AG921">
        <v>0.90800000000000003</v>
      </c>
      <c r="AH921" t="s">
        <v>10751</v>
      </c>
      <c r="AI921">
        <v>3.1E-2</v>
      </c>
      <c r="AJ921" t="s">
        <v>10751</v>
      </c>
      <c r="AK921">
        <v>3.1E-2</v>
      </c>
      <c r="AL921" t="s">
        <v>10751</v>
      </c>
      <c r="AM921" t="s">
        <v>10751</v>
      </c>
      <c r="AN921" t="s">
        <v>10751</v>
      </c>
      <c r="AO921" t="s">
        <v>10751</v>
      </c>
      <c r="AP921">
        <v>0.96899999999999997</v>
      </c>
      <c r="AQ921" t="s">
        <v>10751</v>
      </c>
      <c r="AR921">
        <v>3.1E-2</v>
      </c>
      <c r="AS921" t="s">
        <v>10751</v>
      </c>
      <c r="AT921">
        <v>0.96899999999999997</v>
      </c>
      <c r="AU921">
        <v>0.96899999999999997</v>
      </c>
      <c r="AV921">
        <v>4.3</v>
      </c>
      <c r="AW921">
        <v>0.76</v>
      </c>
      <c r="AX921">
        <v>3.5</v>
      </c>
      <c r="AY921">
        <v>0.129</v>
      </c>
      <c r="AZ921">
        <v>5.0999999999999997E-2</v>
      </c>
      <c r="BA921">
        <v>6.0999999999999999E-2</v>
      </c>
      <c r="BB921" t="s">
        <v>10751</v>
      </c>
      <c r="BC921" t="s">
        <v>10751</v>
      </c>
      <c r="BD921" t="s">
        <v>10751</v>
      </c>
    </row>
    <row r="922" spans="1:56">
      <c r="A922" t="s">
        <v>10750</v>
      </c>
      <c r="B922">
        <v>2500</v>
      </c>
      <c r="C922">
        <v>2019</v>
      </c>
      <c r="D922">
        <v>51</v>
      </c>
      <c r="E922">
        <v>3.1350000000000002E-3</v>
      </c>
      <c r="F922">
        <v>47.984789999999997</v>
      </c>
      <c r="H922">
        <v>36.022979999999997</v>
      </c>
      <c r="I922">
        <f t="shared" si="21"/>
        <v>0.11293204229999999</v>
      </c>
      <c r="K922">
        <v>31.97664</v>
      </c>
      <c r="L922">
        <v>39.824660000000002</v>
      </c>
      <c r="M922">
        <v>246.09757999999999</v>
      </c>
      <c r="N922">
        <v>277.40884999999997</v>
      </c>
      <c r="O922">
        <v>222.47678999999999</v>
      </c>
      <c r="P922">
        <v>37.28331</v>
      </c>
      <c r="Q922">
        <v>82.096900000000005</v>
      </c>
      <c r="R922">
        <v>94.024600000000007</v>
      </c>
      <c r="S922">
        <v>11.536799999999999</v>
      </c>
      <c r="T922">
        <v>1.133537</v>
      </c>
      <c r="U922">
        <v>3.7609999999999998E-2</v>
      </c>
      <c r="V922">
        <v>45.624980000000001</v>
      </c>
      <c r="W922">
        <v>0.93700000000000006</v>
      </c>
      <c r="X922" t="s">
        <v>10751</v>
      </c>
      <c r="Y922">
        <v>6.3E-2</v>
      </c>
      <c r="Z922">
        <v>0.106</v>
      </c>
      <c r="AA922">
        <v>7.0000000000000001E-3</v>
      </c>
      <c r="AB922">
        <v>7.0000000000000001E-3</v>
      </c>
      <c r="AC922" t="s">
        <v>10751</v>
      </c>
      <c r="AD922" t="s">
        <v>10751</v>
      </c>
      <c r="AE922" t="s">
        <v>10751</v>
      </c>
      <c r="AF922">
        <v>5.7000000000000002E-2</v>
      </c>
      <c r="AG922">
        <v>0.93600000000000005</v>
      </c>
      <c r="AH922" t="s">
        <v>10751</v>
      </c>
      <c r="AI922">
        <v>7.0000000000000001E-3</v>
      </c>
      <c r="AJ922" t="s">
        <v>10751</v>
      </c>
      <c r="AK922">
        <v>7.0000000000000001E-3</v>
      </c>
      <c r="AL922" t="s">
        <v>10751</v>
      </c>
      <c r="AM922" t="s">
        <v>10751</v>
      </c>
      <c r="AN922" t="s">
        <v>10751</v>
      </c>
      <c r="AO922" t="s">
        <v>10751</v>
      </c>
      <c r="AP922">
        <v>0.99299999999999999</v>
      </c>
      <c r="AQ922" t="s">
        <v>10751</v>
      </c>
      <c r="AR922">
        <v>7.0000000000000001E-3</v>
      </c>
      <c r="AS922" t="s">
        <v>10751</v>
      </c>
      <c r="AT922">
        <v>0.99299999999999999</v>
      </c>
      <c r="AU922">
        <v>0.99299999999999999</v>
      </c>
      <c r="AV922">
        <v>5.2</v>
      </c>
      <c r="AW922">
        <v>0.88</v>
      </c>
      <c r="AX922">
        <v>3.6</v>
      </c>
      <c r="AY922">
        <v>1.4E-2</v>
      </c>
      <c r="AZ922">
        <v>4.8000000000000001E-2</v>
      </c>
      <c r="BA922">
        <v>5.7000000000000002E-2</v>
      </c>
      <c r="BB922" t="s">
        <v>10751</v>
      </c>
      <c r="BC922" t="s">
        <v>10751</v>
      </c>
      <c r="BD922" t="s">
        <v>10751</v>
      </c>
    </row>
    <row r="923" spans="1:56">
      <c r="A923" t="s">
        <v>10750</v>
      </c>
      <c r="B923">
        <v>2500</v>
      </c>
      <c r="C923">
        <v>2020</v>
      </c>
      <c r="D923">
        <v>55</v>
      </c>
      <c r="E923">
        <v>3.9979999999999998E-3</v>
      </c>
      <c r="F923">
        <v>46.941769999999998</v>
      </c>
      <c r="H923">
        <v>35.661209999999997</v>
      </c>
      <c r="I923">
        <f t="shared" si="21"/>
        <v>0.14257351757999998</v>
      </c>
      <c r="K923">
        <v>31.194980000000001</v>
      </c>
      <c r="L923">
        <v>39.979239999999997</v>
      </c>
      <c r="M923">
        <v>249.20633000000001</v>
      </c>
      <c r="N923">
        <v>284.88560999999999</v>
      </c>
      <c r="O923">
        <v>222.29038</v>
      </c>
      <c r="P923">
        <v>36.75177</v>
      </c>
      <c r="Q923">
        <v>83.339600000000004</v>
      </c>
      <c r="R923">
        <v>95.707300000000004</v>
      </c>
      <c r="S923">
        <v>11.320499999999999</v>
      </c>
      <c r="T923">
        <v>1.1393089999999999</v>
      </c>
      <c r="U923">
        <v>3.8282999999999998E-2</v>
      </c>
      <c r="V923">
        <v>44.769399999999997</v>
      </c>
      <c r="W923">
        <v>0.95899999999999996</v>
      </c>
      <c r="X923" t="s">
        <v>10751</v>
      </c>
      <c r="Y923">
        <v>4.1000000000000002E-2</v>
      </c>
      <c r="Z923">
        <v>8.1000000000000003E-2</v>
      </c>
      <c r="AA923" t="s">
        <v>10751</v>
      </c>
      <c r="AB923" t="s">
        <v>10751</v>
      </c>
      <c r="AC923" t="s">
        <v>10751</v>
      </c>
      <c r="AD923" t="s">
        <v>10751</v>
      </c>
      <c r="AE923" t="s">
        <v>10751</v>
      </c>
      <c r="AF923">
        <v>4.1000000000000002E-2</v>
      </c>
      <c r="AG923">
        <v>0.95899999999999996</v>
      </c>
      <c r="AH923" t="s">
        <v>10751</v>
      </c>
      <c r="AI923" t="s">
        <v>10751</v>
      </c>
      <c r="AJ923" t="s">
        <v>10751</v>
      </c>
      <c r="AK923" t="s">
        <v>10751</v>
      </c>
      <c r="AL923" t="s">
        <v>10751</v>
      </c>
      <c r="AM923" t="s">
        <v>10751</v>
      </c>
      <c r="AN923" t="s">
        <v>10751</v>
      </c>
      <c r="AO923" t="s">
        <v>10751</v>
      </c>
      <c r="AP923">
        <v>1</v>
      </c>
      <c r="AQ923" t="s">
        <v>10751</v>
      </c>
      <c r="AR923" t="s">
        <v>10751</v>
      </c>
      <c r="AS923" t="s">
        <v>10751</v>
      </c>
      <c r="AT923">
        <v>1</v>
      </c>
      <c r="AU923">
        <v>1</v>
      </c>
      <c r="AV923">
        <v>5.5</v>
      </c>
      <c r="AW923">
        <v>0.91900000000000004</v>
      </c>
      <c r="AX923">
        <v>3.7</v>
      </c>
      <c r="AY923" t="s">
        <v>10751</v>
      </c>
      <c r="AZ923">
        <v>4.1000000000000002E-2</v>
      </c>
      <c r="BA923">
        <v>4.1000000000000002E-2</v>
      </c>
      <c r="BB923" t="s">
        <v>10751</v>
      </c>
      <c r="BC923" t="s">
        <v>10751</v>
      </c>
      <c r="BD923" t="s">
        <v>10751</v>
      </c>
    </row>
    <row r="924" spans="1:56">
      <c r="A924" t="s">
        <v>10750</v>
      </c>
      <c r="B924">
        <v>2500</v>
      </c>
      <c r="C924">
        <v>2021</v>
      </c>
      <c r="D924">
        <v>42</v>
      </c>
      <c r="E924">
        <v>3.0430000000000001E-3</v>
      </c>
      <c r="F924">
        <v>46.575110000000002</v>
      </c>
      <c r="G924">
        <f>IFERROR(F924*E924,"")</f>
        <v>0.14172805973000002</v>
      </c>
      <c r="H924">
        <v>35.350990000000003</v>
      </c>
      <c r="I924">
        <f t="shared" si="21"/>
        <v>0.10757306257000002</v>
      </c>
      <c r="J924">
        <f>IFERROR(M924*E924,"")</f>
        <v>0.76498959888999996</v>
      </c>
      <c r="K924">
        <v>31.0854</v>
      </c>
      <c r="L924">
        <v>39.433019999999999</v>
      </c>
      <c r="M924">
        <v>251.39322999999999</v>
      </c>
      <c r="N924">
        <v>285.88979999999998</v>
      </c>
      <c r="O924">
        <v>225.36949999999999</v>
      </c>
      <c r="P924">
        <v>36.484900000000003</v>
      </c>
      <c r="Q924">
        <v>85.461100000000002</v>
      </c>
      <c r="R924">
        <v>99.649000000000001</v>
      </c>
      <c r="S924">
        <v>11.025</v>
      </c>
      <c r="T924">
        <v>1.1547179999999999</v>
      </c>
      <c r="U924">
        <v>3.986E-2</v>
      </c>
      <c r="V924">
        <v>44.350760000000001</v>
      </c>
      <c r="W924">
        <v>0.93600000000000005</v>
      </c>
      <c r="X924" t="s">
        <v>10751</v>
      </c>
      <c r="Y924">
        <v>6.4000000000000001E-2</v>
      </c>
      <c r="Z924">
        <v>9.9000000000000005E-2</v>
      </c>
      <c r="AA924" t="s">
        <v>10751</v>
      </c>
      <c r="AB924" t="s">
        <v>10751</v>
      </c>
      <c r="AC924" t="s">
        <v>10751</v>
      </c>
      <c r="AD924" t="s">
        <v>10751</v>
      </c>
      <c r="AE924" t="s">
        <v>10751</v>
      </c>
      <c r="AF924">
        <v>6.5000000000000002E-2</v>
      </c>
      <c r="AG924">
        <v>0.93500000000000005</v>
      </c>
      <c r="AH924" t="s">
        <v>10751</v>
      </c>
      <c r="AI924" t="s">
        <v>10751</v>
      </c>
      <c r="AJ924" t="s">
        <v>10751</v>
      </c>
      <c r="AK924" t="s">
        <v>10751</v>
      </c>
      <c r="AL924" t="s">
        <v>10751</v>
      </c>
      <c r="AM924" t="s">
        <v>10751</v>
      </c>
      <c r="AN924" t="s">
        <v>10751</v>
      </c>
      <c r="AO924" t="s">
        <v>10751</v>
      </c>
      <c r="AP924">
        <v>1</v>
      </c>
      <c r="AQ924" t="s">
        <v>10751</v>
      </c>
      <c r="AR924" t="s">
        <v>10751</v>
      </c>
      <c r="AS924" t="s">
        <v>10751</v>
      </c>
      <c r="AT924">
        <v>1</v>
      </c>
      <c r="AU924">
        <v>1</v>
      </c>
      <c r="AV924">
        <v>5.7</v>
      </c>
      <c r="AW924">
        <v>0.90100000000000002</v>
      </c>
      <c r="AX924">
        <v>3.8</v>
      </c>
      <c r="AY924" t="s">
        <v>10751</v>
      </c>
      <c r="AZ924">
        <v>3.4000000000000002E-2</v>
      </c>
      <c r="BA924">
        <v>6.5000000000000002E-2</v>
      </c>
      <c r="BB924" t="s">
        <v>10751</v>
      </c>
      <c r="BC924" t="s">
        <v>10751</v>
      </c>
      <c r="BD924" t="s">
        <v>10751</v>
      </c>
    </row>
    <row r="925" spans="1:56">
      <c r="A925" t="s">
        <v>10750</v>
      </c>
      <c r="B925">
        <v>2500</v>
      </c>
      <c r="C925" t="s">
        <v>10752</v>
      </c>
      <c r="D925" t="s">
        <v>10751</v>
      </c>
      <c r="E925">
        <v>2.4979999999999998E-3</v>
      </c>
      <c r="F925">
        <v>47.869019999999999</v>
      </c>
      <c r="H925">
        <v>35.37191</v>
      </c>
      <c r="I925">
        <f t="shared" si="21"/>
        <v>8.8359031179999992E-2</v>
      </c>
      <c r="K925">
        <v>31.603649999999998</v>
      </c>
      <c r="L925">
        <v>38.868049999999997</v>
      </c>
      <c r="M925">
        <v>251.24458999999999</v>
      </c>
      <c r="N925">
        <v>281.20170999999999</v>
      </c>
      <c r="O925">
        <v>228.64536000000001</v>
      </c>
      <c r="P925">
        <v>36.987070000000003</v>
      </c>
      <c r="Q925">
        <v>82.695400000000006</v>
      </c>
      <c r="R925">
        <v>94.488399999999999</v>
      </c>
      <c r="S925">
        <v>11.4482</v>
      </c>
      <c r="T925">
        <v>1.1325350000000001</v>
      </c>
      <c r="U925">
        <v>3.7795000000000002E-2</v>
      </c>
      <c r="V925">
        <v>44.410429999999998</v>
      </c>
      <c r="W925">
        <v>0.95799999999999996</v>
      </c>
      <c r="X925" t="s">
        <v>10751</v>
      </c>
      <c r="Y925">
        <v>4.2000000000000003E-2</v>
      </c>
      <c r="Z925">
        <v>7.8E-2</v>
      </c>
      <c r="AA925" t="s">
        <v>10751</v>
      </c>
      <c r="AB925" t="s">
        <v>10751</v>
      </c>
      <c r="AC925" t="s">
        <v>10751</v>
      </c>
      <c r="AD925" t="s">
        <v>10751</v>
      </c>
      <c r="AE925" t="s">
        <v>10751</v>
      </c>
      <c r="AF925">
        <v>4.2000000000000003E-2</v>
      </c>
      <c r="AG925">
        <v>0.95799999999999996</v>
      </c>
      <c r="AH925" t="s">
        <v>10751</v>
      </c>
      <c r="AI925" t="s">
        <v>10751</v>
      </c>
      <c r="AJ925" t="s">
        <v>10751</v>
      </c>
      <c r="AK925" t="s">
        <v>10751</v>
      </c>
      <c r="AL925" t="s">
        <v>10751</v>
      </c>
      <c r="AM925" t="s">
        <v>10751</v>
      </c>
      <c r="AN925" t="s">
        <v>10751</v>
      </c>
      <c r="AO925" t="s">
        <v>10751</v>
      </c>
      <c r="AP925">
        <v>1</v>
      </c>
      <c r="AQ925" t="s">
        <v>10751</v>
      </c>
      <c r="AR925" t="s">
        <v>10751</v>
      </c>
      <c r="AS925" t="s">
        <v>10751</v>
      </c>
      <c r="AT925">
        <v>1</v>
      </c>
      <c r="AU925">
        <v>1</v>
      </c>
      <c r="AV925">
        <v>5.5</v>
      </c>
      <c r="AW925">
        <v>0.92200000000000004</v>
      </c>
      <c r="AX925">
        <v>3.6</v>
      </c>
      <c r="AY925" t="s">
        <v>10751</v>
      </c>
      <c r="AZ925">
        <v>3.5999999999999997E-2</v>
      </c>
      <c r="BA925">
        <v>4.2000000000000003E-2</v>
      </c>
      <c r="BB925" t="s">
        <v>10751</v>
      </c>
      <c r="BC925" t="s">
        <v>10751</v>
      </c>
      <c r="BD925" t="s">
        <v>10751</v>
      </c>
    </row>
    <row r="926" spans="1:56">
      <c r="A926" t="s">
        <v>10756</v>
      </c>
      <c r="B926">
        <v>2500</v>
      </c>
      <c r="C926">
        <v>1975</v>
      </c>
      <c r="D926" t="s">
        <v>10751</v>
      </c>
      <c r="E926" t="s">
        <v>10751</v>
      </c>
      <c r="F926" t="s">
        <v>10751</v>
      </c>
      <c r="H926" t="s">
        <v>10751</v>
      </c>
      <c r="I926" t="str">
        <f t="shared" si="21"/>
        <v/>
      </c>
      <c r="K926" t="s">
        <v>10751</v>
      </c>
      <c r="L926" t="s">
        <v>10751</v>
      </c>
      <c r="M926" t="s">
        <v>10751</v>
      </c>
      <c r="N926" t="s">
        <v>10751</v>
      </c>
      <c r="O926" t="s">
        <v>10751</v>
      </c>
      <c r="P926" t="s">
        <v>10751</v>
      </c>
      <c r="Q926" t="s">
        <v>10751</v>
      </c>
      <c r="R926" t="s">
        <v>10751</v>
      </c>
      <c r="S926" t="s">
        <v>10751</v>
      </c>
      <c r="T926" t="s">
        <v>10751</v>
      </c>
      <c r="U926" t="s">
        <v>10751</v>
      </c>
      <c r="V926" t="s">
        <v>10751</v>
      </c>
      <c r="W926" t="s">
        <v>10751</v>
      </c>
      <c r="X926" t="s">
        <v>10751</v>
      </c>
      <c r="Y926" t="s">
        <v>10751</v>
      </c>
      <c r="Z926" t="s">
        <v>10751</v>
      </c>
      <c r="AA926" t="s">
        <v>10751</v>
      </c>
      <c r="AB926" t="s">
        <v>10751</v>
      </c>
      <c r="AC926" t="s">
        <v>10751</v>
      </c>
      <c r="AD926" t="s">
        <v>10751</v>
      </c>
      <c r="AE926" t="s">
        <v>10751</v>
      </c>
      <c r="AF926" t="s">
        <v>10751</v>
      </c>
      <c r="AG926" t="s">
        <v>10751</v>
      </c>
      <c r="AH926" t="s">
        <v>10751</v>
      </c>
      <c r="AI926" t="s">
        <v>10751</v>
      </c>
      <c r="AJ926" t="s">
        <v>10751</v>
      </c>
      <c r="AK926" t="s">
        <v>10751</v>
      </c>
      <c r="AL926" t="s">
        <v>10751</v>
      </c>
      <c r="AM926" t="s">
        <v>10751</v>
      </c>
      <c r="AN926" t="s">
        <v>10751</v>
      </c>
      <c r="AO926" t="s">
        <v>10751</v>
      </c>
      <c r="AP926" t="s">
        <v>10751</v>
      </c>
      <c r="AQ926" t="s">
        <v>10751</v>
      </c>
      <c r="AR926" t="s">
        <v>10751</v>
      </c>
      <c r="AS926" t="s">
        <v>10751</v>
      </c>
      <c r="AT926" t="s">
        <v>10751</v>
      </c>
      <c r="AU926" t="s">
        <v>10751</v>
      </c>
      <c r="AV926" t="s">
        <v>10751</v>
      </c>
      <c r="AW926" t="s">
        <v>10751</v>
      </c>
      <c r="AX926" t="s">
        <v>10751</v>
      </c>
      <c r="AY926" t="s">
        <v>10751</v>
      </c>
      <c r="AZ926" t="s">
        <v>10751</v>
      </c>
      <c r="BA926" t="s">
        <v>10751</v>
      </c>
      <c r="BB926" t="s">
        <v>10751</v>
      </c>
      <c r="BC926" t="s">
        <v>10751</v>
      </c>
      <c r="BD926" t="s">
        <v>10751</v>
      </c>
    </row>
    <row r="927" spans="1:56">
      <c r="A927" t="s">
        <v>10756</v>
      </c>
      <c r="B927">
        <v>2500</v>
      </c>
      <c r="C927">
        <v>1976</v>
      </c>
      <c r="D927" t="s">
        <v>10751</v>
      </c>
      <c r="E927" t="s">
        <v>10751</v>
      </c>
      <c r="F927" t="s">
        <v>10751</v>
      </c>
      <c r="H927" t="s">
        <v>10751</v>
      </c>
      <c r="I927" t="str">
        <f t="shared" si="21"/>
        <v/>
      </c>
      <c r="K927" t="s">
        <v>10751</v>
      </c>
      <c r="L927" t="s">
        <v>10751</v>
      </c>
      <c r="M927" t="s">
        <v>10751</v>
      </c>
      <c r="N927" t="s">
        <v>10751</v>
      </c>
      <c r="O927" t="s">
        <v>10751</v>
      </c>
      <c r="P927" t="s">
        <v>10751</v>
      </c>
      <c r="Q927" t="s">
        <v>10751</v>
      </c>
      <c r="R927" t="s">
        <v>10751</v>
      </c>
      <c r="S927" t="s">
        <v>10751</v>
      </c>
      <c r="T927" t="s">
        <v>10751</v>
      </c>
      <c r="U927" t="s">
        <v>10751</v>
      </c>
      <c r="V927" t="s">
        <v>10751</v>
      </c>
      <c r="W927" t="s">
        <v>10751</v>
      </c>
      <c r="X927" t="s">
        <v>10751</v>
      </c>
      <c r="Y927" t="s">
        <v>10751</v>
      </c>
      <c r="Z927" t="s">
        <v>10751</v>
      </c>
      <c r="AA927" t="s">
        <v>10751</v>
      </c>
      <c r="AB927" t="s">
        <v>10751</v>
      </c>
      <c r="AC927" t="s">
        <v>10751</v>
      </c>
      <c r="AD927" t="s">
        <v>10751</v>
      </c>
      <c r="AE927" t="s">
        <v>10751</v>
      </c>
      <c r="AF927" t="s">
        <v>10751</v>
      </c>
      <c r="AG927" t="s">
        <v>10751</v>
      </c>
      <c r="AH927" t="s">
        <v>10751</v>
      </c>
      <c r="AI927" t="s">
        <v>10751</v>
      </c>
      <c r="AJ927" t="s">
        <v>10751</v>
      </c>
      <c r="AK927" t="s">
        <v>10751</v>
      </c>
      <c r="AL927" t="s">
        <v>10751</v>
      </c>
      <c r="AM927" t="s">
        <v>10751</v>
      </c>
      <c r="AN927" t="s">
        <v>10751</v>
      </c>
      <c r="AO927" t="s">
        <v>10751</v>
      </c>
      <c r="AP927" t="s">
        <v>10751</v>
      </c>
      <c r="AQ927" t="s">
        <v>10751</v>
      </c>
      <c r="AR927" t="s">
        <v>10751</v>
      </c>
      <c r="AS927" t="s">
        <v>10751</v>
      </c>
      <c r="AT927" t="s">
        <v>10751</v>
      </c>
      <c r="AU927" t="s">
        <v>10751</v>
      </c>
      <c r="AV927" t="s">
        <v>10751</v>
      </c>
      <c r="AW927" t="s">
        <v>10751</v>
      </c>
      <c r="AX927" t="s">
        <v>10751</v>
      </c>
      <c r="AY927" t="s">
        <v>10751</v>
      </c>
      <c r="AZ927" t="s">
        <v>10751</v>
      </c>
      <c r="BA927" t="s">
        <v>10751</v>
      </c>
      <c r="BB927" t="s">
        <v>10751</v>
      </c>
      <c r="BC927" t="s">
        <v>10751</v>
      </c>
      <c r="BD927" t="s">
        <v>10751</v>
      </c>
    </row>
    <row r="928" spans="1:56">
      <c r="A928" t="s">
        <v>10756</v>
      </c>
      <c r="B928">
        <v>2500</v>
      </c>
      <c r="C928">
        <v>1977</v>
      </c>
      <c r="D928" t="s">
        <v>10751</v>
      </c>
      <c r="E928" t="s">
        <v>10751</v>
      </c>
      <c r="F928" t="s">
        <v>10751</v>
      </c>
      <c r="H928" t="s">
        <v>10751</v>
      </c>
      <c r="I928" t="str">
        <f t="shared" si="21"/>
        <v/>
      </c>
      <c r="K928" t="s">
        <v>10751</v>
      </c>
      <c r="L928" t="s">
        <v>10751</v>
      </c>
      <c r="M928" t="s">
        <v>10751</v>
      </c>
      <c r="N928" t="s">
        <v>10751</v>
      </c>
      <c r="O928" t="s">
        <v>10751</v>
      </c>
      <c r="P928" t="s">
        <v>10751</v>
      </c>
      <c r="Q928" t="s">
        <v>10751</v>
      </c>
      <c r="R928" t="s">
        <v>10751</v>
      </c>
      <c r="S928" t="s">
        <v>10751</v>
      </c>
      <c r="T928" t="s">
        <v>10751</v>
      </c>
      <c r="U928" t="s">
        <v>10751</v>
      </c>
      <c r="V928" t="s">
        <v>10751</v>
      </c>
      <c r="W928" t="s">
        <v>10751</v>
      </c>
      <c r="X928" t="s">
        <v>10751</v>
      </c>
      <c r="Y928" t="s">
        <v>10751</v>
      </c>
      <c r="Z928" t="s">
        <v>10751</v>
      </c>
      <c r="AA928" t="s">
        <v>10751</v>
      </c>
      <c r="AB928" t="s">
        <v>10751</v>
      </c>
      <c r="AC928" t="s">
        <v>10751</v>
      </c>
      <c r="AD928" t="s">
        <v>10751</v>
      </c>
      <c r="AE928" t="s">
        <v>10751</v>
      </c>
      <c r="AF928" t="s">
        <v>10751</v>
      </c>
      <c r="AG928" t="s">
        <v>10751</v>
      </c>
      <c r="AH928" t="s">
        <v>10751</v>
      </c>
      <c r="AI928" t="s">
        <v>10751</v>
      </c>
      <c r="AJ928" t="s">
        <v>10751</v>
      </c>
      <c r="AK928" t="s">
        <v>10751</v>
      </c>
      <c r="AL928" t="s">
        <v>10751</v>
      </c>
      <c r="AM928" t="s">
        <v>10751</v>
      </c>
      <c r="AN928" t="s">
        <v>10751</v>
      </c>
      <c r="AO928" t="s">
        <v>10751</v>
      </c>
      <c r="AP928" t="s">
        <v>10751</v>
      </c>
      <c r="AQ928" t="s">
        <v>10751</v>
      </c>
      <c r="AR928" t="s">
        <v>10751</v>
      </c>
      <c r="AS928" t="s">
        <v>10751</v>
      </c>
      <c r="AT928" t="s">
        <v>10751</v>
      </c>
      <c r="AU928" t="s">
        <v>10751</v>
      </c>
      <c r="AV928" t="s">
        <v>10751</v>
      </c>
      <c r="AW928" t="s">
        <v>10751</v>
      </c>
      <c r="AX928" t="s">
        <v>10751</v>
      </c>
      <c r="AY928" t="s">
        <v>10751</v>
      </c>
      <c r="AZ928" t="s">
        <v>10751</v>
      </c>
      <c r="BA928" t="s">
        <v>10751</v>
      </c>
      <c r="BB928" t="s">
        <v>10751</v>
      </c>
      <c r="BC928" t="s">
        <v>10751</v>
      </c>
      <c r="BD928" t="s">
        <v>10751</v>
      </c>
    </row>
    <row r="929" spans="1:56">
      <c r="A929" t="s">
        <v>10756</v>
      </c>
      <c r="B929">
        <v>2500</v>
      </c>
      <c r="C929">
        <v>1978</v>
      </c>
      <c r="D929" t="s">
        <v>10751</v>
      </c>
      <c r="E929" t="s">
        <v>10751</v>
      </c>
      <c r="F929" t="s">
        <v>10751</v>
      </c>
      <c r="H929" t="s">
        <v>10751</v>
      </c>
      <c r="I929" t="str">
        <f t="shared" si="21"/>
        <v/>
      </c>
      <c r="K929" t="s">
        <v>10751</v>
      </c>
      <c r="L929" t="s">
        <v>10751</v>
      </c>
      <c r="M929" t="s">
        <v>10751</v>
      </c>
      <c r="N929" t="s">
        <v>10751</v>
      </c>
      <c r="O929" t="s">
        <v>10751</v>
      </c>
      <c r="P929" t="s">
        <v>10751</v>
      </c>
      <c r="Q929" t="s">
        <v>10751</v>
      </c>
      <c r="R929" t="s">
        <v>10751</v>
      </c>
      <c r="S929" t="s">
        <v>10751</v>
      </c>
      <c r="T929" t="s">
        <v>10751</v>
      </c>
      <c r="U929" t="s">
        <v>10751</v>
      </c>
      <c r="V929" t="s">
        <v>10751</v>
      </c>
      <c r="W929" t="s">
        <v>10751</v>
      </c>
      <c r="X929" t="s">
        <v>10751</v>
      </c>
      <c r="Y929" t="s">
        <v>10751</v>
      </c>
      <c r="Z929" t="s">
        <v>10751</v>
      </c>
      <c r="AA929" t="s">
        <v>10751</v>
      </c>
      <c r="AB929" t="s">
        <v>10751</v>
      </c>
      <c r="AC929" t="s">
        <v>10751</v>
      </c>
      <c r="AD929" t="s">
        <v>10751</v>
      </c>
      <c r="AE929" t="s">
        <v>10751</v>
      </c>
      <c r="AF929" t="s">
        <v>10751</v>
      </c>
      <c r="AG929" t="s">
        <v>10751</v>
      </c>
      <c r="AH929" t="s">
        <v>10751</v>
      </c>
      <c r="AI929" t="s">
        <v>10751</v>
      </c>
      <c r="AJ929" t="s">
        <v>10751</v>
      </c>
      <c r="AK929" t="s">
        <v>10751</v>
      </c>
      <c r="AL929" t="s">
        <v>10751</v>
      </c>
      <c r="AM929" t="s">
        <v>10751</v>
      </c>
      <c r="AN929" t="s">
        <v>10751</v>
      </c>
      <c r="AO929" t="s">
        <v>10751</v>
      </c>
      <c r="AP929" t="s">
        <v>10751</v>
      </c>
      <c r="AQ929" t="s">
        <v>10751</v>
      </c>
      <c r="AR929" t="s">
        <v>10751</v>
      </c>
      <c r="AS929" t="s">
        <v>10751</v>
      </c>
      <c r="AT929" t="s">
        <v>10751</v>
      </c>
      <c r="AU929" t="s">
        <v>10751</v>
      </c>
      <c r="AV929" t="s">
        <v>10751</v>
      </c>
      <c r="AW929" t="s">
        <v>10751</v>
      </c>
      <c r="AX929" t="s">
        <v>10751</v>
      </c>
      <c r="AY929" t="s">
        <v>10751</v>
      </c>
      <c r="AZ929" t="s">
        <v>10751</v>
      </c>
      <c r="BA929" t="s">
        <v>10751</v>
      </c>
      <c r="BB929" t="s">
        <v>10751</v>
      </c>
      <c r="BC929" t="s">
        <v>10751</v>
      </c>
      <c r="BD929" t="s">
        <v>10751</v>
      </c>
    </row>
    <row r="930" spans="1:56">
      <c r="A930" t="s">
        <v>10756</v>
      </c>
      <c r="B930">
        <v>2500</v>
      </c>
      <c r="C930">
        <v>1979</v>
      </c>
      <c r="D930" t="s">
        <v>10751</v>
      </c>
      <c r="E930" t="s">
        <v>10751</v>
      </c>
      <c r="F930" t="s">
        <v>10751</v>
      </c>
      <c r="H930" t="s">
        <v>10751</v>
      </c>
      <c r="I930" t="str">
        <f t="shared" si="21"/>
        <v/>
      </c>
      <c r="K930" t="s">
        <v>10751</v>
      </c>
      <c r="L930" t="s">
        <v>10751</v>
      </c>
      <c r="M930" t="s">
        <v>10751</v>
      </c>
      <c r="N930" t="s">
        <v>10751</v>
      </c>
      <c r="O930" t="s">
        <v>10751</v>
      </c>
      <c r="P930" t="s">
        <v>10751</v>
      </c>
      <c r="Q930" t="s">
        <v>10751</v>
      </c>
      <c r="R930" t="s">
        <v>10751</v>
      </c>
      <c r="S930" t="s">
        <v>10751</v>
      </c>
      <c r="T930" t="s">
        <v>10751</v>
      </c>
      <c r="U930" t="s">
        <v>10751</v>
      </c>
      <c r="V930" t="s">
        <v>10751</v>
      </c>
      <c r="W930" t="s">
        <v>10751</v>
      </c>
      <c r="X930" t="s">
        <v>10751</v>
      </c>
      <c r="Y930" t="s">
        <v>10751</v>
      </c>
      <c r="Z930" t="s">
        <v>10751</v>
      </c>
      <c r="AA930" t="s">
        <v>10751</v>
      </c>
      <c r="AB930" t="s">
        <v>10751</v>
      </c>
      <c r="AC930" t="s">
        <v>10751</v>
      </c>
      <c r="AD930" t="s">
        <v>10751</v>
      </c>
      <c r="AE930" t="s">
        <v>10751</v>
      </c>
      <c r="AF930" t="s">
        <v>10751</v>
      </c>
      <c r="AG930" t="s">
        <v>10751</v>
      </c>
      <c r="AH930" t="s">
        <v>10751</v>
      </c>
      <c r="AI930" t="s">
        <v>10751</v>
      </c>
      <c r="AJ930" t="s">
        <v>10751</v>
      </c>
      <c r="AK930" t="s">
        <v>10751</v>
      </c>
      <c r="AL930" t="s">
        <v>10751</v>
      </c>
      <c r="AM930" t="s">
        <v>10751</v>
      </c>
      <c r="AN930" t="s">
        <v>10751</v>
      </c>
      <c r="AO930" t="s">
        <v>10751</v>
      </c>
      <c r="AP930" t="s">
        <v>10751</v>
      </c>
      <c r="AQ930" t="s">
        <v>10751</v>
      </c>
      <c r="AR930" t="s">
        <v>10751</v>
      </c>
      <c r="AS930" t="s">
        <v>10751</v>
      </c>
      <c r="AT930" t="s">
        <v>10751</v>
      </c>
      <c r="AU930" t="s">
        <v>10751</v>
      </c>
      <c r="AV930" t="s">
        <v>10751</v>
      </c>
      <c r="AW930" t="s">
        <v>10751</v>
      </c>
      <c r="AX930" t="s">
        <v>10751</v>
      </c>
      <c r="AY930" t="s">
        <v>10751</v>
      </c>
      <c r="AZ930" t="s">
        <v>10751</v>
      </c>
      <c r="BA930" t="s">
        <v>10751</v>
      </c>
      <c r="BB930" t="s">
        <v>10751</v>
      </c>
      <c r="BC930" t="s">
        <v>10751</v>
      </c>
      <c r="BD930" t="s">
        <v>10751</v>
      </c>
    </row>
    <row r="931" spans="1:56">
      <c r="A931" t="s">
        <v>10756</v>
      </c>
      <c r="B931">
        <v>2500</v>
      </c>
      <c r="C931">
        <v>1980</v>
      </c>
      <c r="D931" t="s">
        <v>10751</v>
      </c>
      <c r="E931" t="s">
        <v>10751</v>
      </c>
      <c r="F931" t="s">
        <v>10751</v>
      </c>
      <c r="H931" t="s">
        <v>10751</v>
      </c>
      <c r="I931" t="str">
        <f t="shared" si="21"/>
        <v/>
      </c>
      <c r="K931" t="s">
        <v>10751</v>
      </c>
      <c r="L931" t="s">
        <v>10751</v>
      </c>
      <c r="M931" t="s">
        <v>10751</v>
      </c>
      <c r="N931" t="s">
        <v>10751</v>
      </c>
      <c r="O931" t="s">
        <v>10751</v>
      </c>
      <c r="P931" t="s">
        <v>10751</v>
      </c>
      <c r="Q931" t="s">
        <v>10751</v>
      </c>
      <c r="R931" t="s">
        <v>10751</v>
      </c>
      <c r="S931" t="s">
        <v>10751</v>
      </c>
      <c r="T931" t="s">
        <v>10751</v>
      </c>
      <c r="U931" t="s">
        <v>10751</v>
      </c>
      <c r="V931" t="s">
        <v>10751</v>
      </c>
      <c r="W931" t="s">
        <v>10751</v>
      </c>
      <c r="X931" t="s">
        <v>10751</v>
      </c>
      <c r="Y931" t="s">
        <v>10751</v>
      </c>
      <c r="Z931" t="s">
        <v>10751</v>
      </c>
      <c r="AA931" t="s">
        <v>10751</v>
      </c>
      <c r="AB931" t="s">
        <v>10751</v>
      </c>
      <c r="AC931" t="s">
        <v>10751</v>
      </c>
      <c r="AD931" t="s">
        <v>10751</v>
      </c>
      <c r="AE931" t="s">
        <v>10751</v>
      </c>
      <c r="AF931" t="s">
        <v>10751</v>
      </c>
      <c r="AG931" t="s">
        <v>10751</v>
      </c>
      <c r="AH931" t="s">
        <v>10751</v>
      </c>
      <c r="AI931" t="s">
        <v>10751</v>
      </c>
      <c r="AJ931" t="s">
        <v>10751</v>
      </c>
      <c r="AK931" t="s">
        <v>10751</v>
      </c>
      <c r="AL931" t="s">
        <v>10751</v>
      </c>
      <c r="AM931" t="s">
        <v>10751</v>
      </c>
      <c r="AN931" t="s">
        <v>10751</v>
      </c>
      <c r="AO931" t="s">
        <v>10751</v>
      </c>
      <c r="AP931" t="s">
        <v>10751</v>
      </c>
      <c r="AQ931" t="s">
        <v>10751</v>
      </c>
      <c r="AR931" t="s">
        <v>10751</v>
      </c>
      <c r="AS931" t="s">
        <v>10751</v>
      </c>
      <c r="AT931" t="s">
        <v>10751</v>
      </c>
      <c r="AU931" t="s">
        <v>10751</v>
      </c>
      <c r="AV931" t="s">
        <v>10751</v>
      </c>
      <c r="AW931" t="s">
        <v>10751</v>
      </c>
      <c r="AX931" t="s">
        <v>10751</v>
      </c>
      <c r="AY931" t="s">
        <v>10751</v>
      </c>
      <c r="AZ931" t="s">
        <v>10751</v>
      </c>
      <c r="BA931" t="s">
        <v>10751</v>
      </c>
      <c r="BB931" t="s">
        <v>10751</v>
      </c>
      <c r="BC931" t="s">
        <v>10751</v>
      </c>
      <c r="BD931" t="s">
        <v>10751</v>
      </c>
    </row>
    <row r="932" spans="1:56">
      <c r="A932" t="s">
        <v>10756</v>
      </c>
      <c r="B932">
        <v>2500</v>
      </c>
      <c r="C932">
        <v>1981</v>
      </c>
      <c r="D932" t="s">
        <v>10751</v>
      </c>
      <c r="E932" t="s">
        <v>10751</v>
      </c>
      <c r="F932" t="s">
        <v>10751</v>
      </c>
      <c r="H932" t="s">
        <v>10751</v>
      </c>
      <c r="I932" t="str">
        <f t="shared" si="21"/>
        <v/>
      </c>
      <c r="K932" t="s">
        <v>10751</v>
      </c>
      <c r="L932" t="s">
        <v>10751</v>
      </c>
      <c r="M932" t="s">
        <v>10751</v>
      </c>
      <c r="N932" t="s">
        <v>10751</v>
      </c>
      <c r="O932" t="s">
        <v>10751</v>
      </c>
      <c r="P932" t="s">
        <v>10751</v>
      </c>
      <c r="Q932" t="s">
        <v>10751</v>
      </c>
      <c r="R932" t="s">
        <v>10751</v>
      </c>
      <c r="S932" t="s">
        <v>10751</v>
      </c>
      <c r="T932" t="s">
        <v>10751</v>
      </c>
      <c r="U932" t="s">
        <v>10751</v>
      </c>
      <c r="V932" t="s">
        <v>10751</v>
      </c>
      <c r="W932" t="s">
        <v>10751</v>
      </c>
      <c r="X932" t="s">
        <v>10751</v>
      </c>
      <c r="Y932" t="s">
        <v>10751</v>
      </c>
      <c r="Z932" t="s">
        <v>10751</v>
      </c>
      <c r="AA932" t="s">
        <v>10751</v>
      </c>
      <c r="AB932" t="s">
        <v>10751</v>
      </c>
      <c r="AC932" t="s">
        <v>10751</v>
      </c>
      <c r="AD932" t="s">
        <v>10751</v>
      </c>
      <c r="AE932" t="s">
        <v>10751</v>
      </c>
      <c r="AF932" t="s">
        <v>10751</v>
      </c>
      <c r="AG932" t="s">
        <v>10751</v>
      </c>
      <c r="AH932" t="s">
        <v>10751</v>
      </c>
      <c r="AI932" t="s">
        <v>10751</v>
      </c>
      <c r="AJ932" t="s">
        <v>10751</v>
      </c>
      <c r="AK932" t="s">
        <v>10751</v>
      </c>
      <c r="AL932" t="s">
        <v>10751</v>
      </c>
      <c r="AM932" t="s">
        <v>10751</v>
      </c>
      <c r="AN932" t="s">
        <v>10751</v>
      </c>
      <c r="AO932" t="s">
        <v>10751</v>
      </c>
      <c r="AP932" t="s">
        <v>10751</v>
      </c>
      <c r="AQ932" t="s">
        <v>10751</v>
      </c>
      <c r="AR932" t="s">
        <v>10751</v>
      </c>
      <c r="AS932" t="s">
        <v>10751</v>
      </c>
      <c r="AT932" t="s">
        <v>10751</v>
      </c>
      <c r="AU932" t="s">
        <v>10751</v>
      </c>
      <c r="AV932" t="s">
        <v>10751</v>
      </c>
      <c r="AW932" t="s">
        <v>10751</v>
      </c>
      <c r="AX932" t="s">
        <v>10751</v>
      </c>
      <c r="AY932" t="s">
        <v>10751</v>
      </c>
      <c r="AZ932" t="s">
        <v>10751</v>
      </c>
      <c r="BA932" t="s">
        <v>10751</v>
      </c>
      <c r="BB932" t="s">
        <v>10751</v>
      </c>
      <c r="BC932" t="s">
        <v>10751</v>
      </c>
      <c r="BD932" t="s">
        <v>10751</v>
      </c>
    </row>
    <row r="933" spans="1:56">
      <c r="A933" t="s">
        <v>10756</v>
      </c>
      <c r="B933">
        <v>2500</v>
      </c>
      <c r="C933">
        <v>1982</v>
      </c>
      <c r="D933">
        <v>11</v>
      </c>
      <c r="E933">
        <v>1.126E-3</v>
      </c>
      <c r="F933">
        <v>23.629200000000001</v>
      </c>
      <c r="H933">
        <v>19.93328</v>
      </c>
      <c r="I933">
        <f t="shared" si="21"/>
        <v>2.2444873279999999E-2</v>
      </c>
      <c r="K933">
        <v>20.70872</v>
      </c>
      <c r="L933">
        <v>19.060939999999999</v>
      </c>
      <c r="M933">
        <v>445.83731999999998</v>
      </c>
      <c r="N933">
        <v>429.14296999999999</v>
      </c>
      <c r="O933">
        <v>466.24151999999998</v>
      </c>
      <c r="P933" t="s">
        <v>10751</v>
      </c>
      <c r="Q933">
        <v>151</v>
      </c>
      <c r="R933">
        <v>84</v>
      </c>
      <c r="S933">
        <v>17.467500000000001</v>
      </c>
      <c r="T933">
        <v>0.55629099999999998</v>
      </c>
      <c r="U933">
        <v>3.3599999999999998E-2</v>
      </c>
      <c r="V933">
        <v>24.917349999999999</v>
      </c>
      <c r="W933" t="s">
        <v>10751</v>
      </c>
      <c r="X933" t="s">
        <v>10751</v>
      </c>
      <c r="Y933">
        <v>1</v>
      </c>
      <c r="Z933" t="s">
        <v>10751</v>
      </c>
      <c r="AA933">
        <v>1</v>
      </c>
      <c r="AB933" t="s">
        <v>10751</v>
      </c>
      <c r="AC933" t="s">
        <v>10751</v>
      </c>
      <c r="AD933" t="s">
        <v>10751</v>
      </c>
      <c r="AE933">
        <v>1</v>
      </c>
      <c r="AF933" t="s">
        <v>10751</v>
      </c>
      <c r="AG933" t="s">
        <v>10751</v>
      </c>
      <c r="AH933" t="s">
        <v>10751</v>
      </c>
      <c r="AI933" t="s">
        <v>10751</v>
      </c>
      <c r="AJ933" t="s">
        <v>10751</v>
      </c>
      <c r="AK933" t="s">
        <v>10751</v>
      </c>
      <c r="AL933" t="s">
        <v>10751</v>
      </c>
      <c r="AM933" t="s">
        <v>10751</v>
      </c>
      <c r="AN933" t="s">
        <v>10751</v>
      </c>
      <c r="AO933" t="s">
        <v>10751</v>
      </c>
      <c r="AP933">
        <v>1</v>
      </c>
      <c r="AQ933" t="s">
        <v>10751</v>
      </c>
      <c r="AR933" t="s">
        <v>10751</v>
      </c>
      <c r="AS933" t="s">
        <v>10751</v>
      </c>
      <c r="AT933" t="s">
        <v>10751</v>
      </c>
      <c r="AU933" t="s">
        <v>10751</v>
      </c>
      <c r="AV933">
        <v>3</v>
      </c>
      <c r="AW933" t="s">
        <v>10751</v>
      </c>
      <c r="AX933">
        <v>4</v>
      </c>
      <c r="AY933">
        <v>1</v>
      </c>
      <c r="AZ933" t="s">
        <v>10751</v>
      </c>
      <c r="BA933" t="s">
        <v>10751</v>
      </c>
      <c r="BB933" t="s">
        <v>10751</v>
      </c>
      <c r="BC933" t="s">
        <v>10751</v>
      </c>
      <c r="BD933" t="s">
        <v>10751</v>
      </c>
    </row>
    <row r="934" spans="1:56">
      <c r="A934" t="s">
        <v>10756</v>
      </c>
      <c r="B934">
        <v>2500</v>
      </c>
      <c r="C934">
        <v>1983</v>
      </c>
      <c r="D934">
        <v>13</v>
      </c>
      <c r="E934">
        <v>1.225E-3</v>
      </c>
      <c r="F934">
        <v>23.197310000000002</v>
      </c>
      <c r="H934">
        <v>19.566479999999999</v>
      </c>
      <c r="I934">
        <f t="shared" si="21"/>
        <v>2.3968937999999999E-2</v>
      </c>
      <c r="K934">
        <v>20.36984</v>
      </c>
      <c r="L934">
        <v>18.666689999999999</v>
      </c>
      <c r="M934">
        <v>454.19517000000002</v>
      </c>
      <c r="N934">
        <v>436.28228999999999</v>
      </c>
      <c r="O934">
        <v>476.08868000000001</v>
      </c>
      <c r="P934" t="s">
        <v>10751</v>
      </c>
      <c r="Q934">
        <v>150.62360000000001</v>
      </c>
      <c r="R934">
        <v>87.387900000000002</v>
      </c>
      <c r="S934">
        <v>15.5991</v>
      </c>
      <c r="T934">
        <v>0.58027399999999996</v>
      </c>
      <c r="U934">
        <v>3.4955E-2</v>
      </c>
      <c r="V934">
        <v>24.468250000000001</v>
      </c>
      <c r="W934" t="s">
        <v>10751</v>
      </c>
      <c r="X934" t="s">
        <v>10751</v>
      </c>
      <c r="Y934">
        <v>1</v>
      </c>
      <c r="Z934" t="s">
        <v>10751</v>
      </c>
      <c r="AA934">
        <v>1</v>
      </c>
      <c r="AB934" t="s">
        <v>10751</v>
      </c>
      <c r="AC934" t="s">
        <v>10751</v>
      </c>
      <c r="AD934" t="s">
        <v>10751</v>
      </c>
      <c r="AE934">
        <v>1</v>
      </c>
      <c r="AF934" t="s">
        <v>10751</v>
      </c>
      <c r="AG934" t="s">
        <v>10751</v>
      </c>
      <c r="AH934" t="s">
        <v>10751</v>
      </c>
      <c r="AI934" t="s">
        <v>10751</v>
      </c>
      <c r="AJ934" t="s">
        <v>10751</v>
      </c>
      <c r="AK934" t="s">
        <v>10751</v>
      </c>
      <c r="AL934" t="s">
        <v>10751</v>
      </c>
      <c r="AM934" t="s">
        <v>10751</v>
      </c>
      <c r="AN934" t="s">
        <v>10751</v>
      </c>
      <c r="AO934" t="s">
        <v>10751</v>
      </c>
      <c r="AP934">
        <v>1</v>
      </c>
      <c r="AQ934" t="s">
        <v>10751</v>
      </c>
      <c r="AR934" t="s">
        <v>10751</v>
      </c>
      <c r="AS934" t="s">
        <v>10751</v>
      </c>
      <c r="AT934" t="s">
        <v>10751</v>
      </c>
      <c r="AU934" t="s">
        <v>10751</v>
      </c>
      <c r="AV934">
        <v>3</v>
      </c>
      <c r="AW934" t="s">
        <v>10751</v>
      </c>
      <c r="AX934">
        <v>4</v>
      </c>
      <c r="AY934">
        <v>1</v>
      </c>
      <c r="AZ934" t="s">
        <v>10751</v>
      </c>
      <c r="BA934" t="s">
        <v>10751</v>
      </c>
      <c r="BB934" t="s">
        <v>10751</v>
      </c>
      <c r="BC934" t="s">
        <v>10751</v>
      </c>
      <c r="BD934" t="s">
        <v>10751</v>
      </c>
    </row>
    <row r="935" spans="1:56">
      <c r="A935" t="s">
        <v>10756</v>
      </c>
      <c r="B935">
        <v>2500</v>
      </c>
      <c r="C935">
        <v>1984</v>
      </c>
      <c r="D935">
        <v>3</v>
      </c>
      <c r="E935">
        <v>2.1900000000000001E-4</v>
      </c>
      <c r="F935">
        <v>22.59</v>
      </c>
      <c r="H935">
        <v>19.064129999999999</v>
      </c>
      <c r="I935">
        <f t="shared" si="21"/>
        <v>4.17504447E-3</v>
      </c>
      <c r="K935">
        <v>19.71</v>
      </c>
      <c r="L935">
        <v>18.329999999999998</v>
      </c>
      <c r="M935">
        <v>466.16345000000001</v>
      </c>
      <c r="N935">
        <v>450.88787000000002</v>
      </c>
      <c r="O935">
        <v>484.83361000000002</v>
      </c>
      <c r="P935" t="s">
        <v>10751</v>
      </c>
      <c r="Q935">
        <v>150</v>
      </c>
      <c r="R935">
        <v>93</v>
      </c>
      <c r="S935">
        <v>14.8218</v>
      </c>
      <c r="T935">
        <v>0.62</v>
      </c>
      <c r="U935">
        <v>3.7199999999999997E-2</v>
      </c>
      <c r="V935">
        <v>23.830159999999999</v>
      </c>
      <c r="W935" t="s">
        <v>10751</v>
      </c>
      <c r="X935" t="s">
        <v>10751</v>
      </c>
      <c r="Y935">
        <v>1</v>
      </c>
      <c r="Z935" t="s">
        <v>10751</v>
      </c>
      <c r="AA935">
        <v>1</v>
      </c>
      <c r="AB935" t="s">
        <v>10751</v>
      </c>
      <c r="AC935" t="s">
        <v>10751</v>
      </c>
      <c r="AD935" t="s">
        <v>10751</v>
      </c>
      <c r="AE935">
        <v>1</v>
      </c>
      <c r="AF935" t="s">
        <v>10751</v>
      </c>
      <c r="AG935" t="s">
        <v>10751</v>
      </c>
      <c r="AH935" t="s">
        <v>10751</v>
      </c>
      <c r="AI935" t="s">
        <v>10751</v>
      </c>
      <c r="AJ935" t="s">
        <v>10751</v>
      </c>
      <c r="AK935" t="s">
        <v>10751</v>
      </c>
      <c r="AL935" t="s">
        <v>10751</v>
      </c>
      <c r="AM935" t="s">
        <v>10751</v>
      </c>
      <c r="AN935" t="s">
        <v>10751</v>
      </c>
      <c r="AO935" t="s">
        <v>10751</v>
      </c>
      <c r="AP935">
        <v>1</v>
      </c>
      <c r="AQ935" t="s">
        <v>10751</v>
      </c>
      <c r="AR935" t="s">
        <v>10751</v>
      </c>
      <c r="AS935" t="s">
        <v>10751</v>
      </c>
      <c r="AT935" t="s">
        <v>10751</v>
      </c>
      <c r="AU935" t="s">
        <v>10751</v>
      </c>
      <c r="AV935">
        <v>3</v>
      </c>
      <c r="AW935" t="s">
        <v>10751</v>
      </c>
      <c r="AX935">
        <v>4</v>
      </c>
      <c r="AY935">
        <v>1</v>
      </c>
      <c r="AZ935" t="s">
        <v>10751</v>
      </c>
      <c r="BA935" t="s">
        <v>10751</v>
      </c>
      <c r="BB935" t="s">
        <v>10751</v>
      </c>
      <c r="BC935" t="s">
        <v>10751</v>
      </c>
      <c r="BD935" t="s">
        <v>10751</v>
      </c>
    </row>
    <row r="936" spans="1:56">
      <c r="A936" t="s">
        <v>10756</v>
      </c>
      <c r="B936">
        <v>2500</v>
      </c>
      <c r="C936">
        <v>1985</v>
      </c>
      <c r="D936" t="s">
        <v>10751</v>
      </c>
      <c r="E936" t="s">
        <v>10751</v>
      </c>
      <c r="F936" t="s">
        <v>10751</v>
      </c>
      <c r="H936" t="s">
        <v>10751</v>
      </c>
      <c r="I936" t="str">
        <f t="shared" si="21"/>
        <v/>
      </c>
      <c r="K936" t="s">
        <v>10751</v>
      </c>
      <c r="L936" t="s">
        <v>10751</v>
      </c>
      <c r="M936" t="s">
        <v>10751</v>
      </c>
      <c r="N936" t="s">
        <v>10751</v>
      </c>
      <c r="O936" t="s">
        <v>10751</v>
      </c>
      <c r="P936" t="s">
        <v>10751</v>
      </c>
      <c r="Q936" t="s">
        <v>10751</v>
      </c>
      <c r="R936" t="s">
        <v>10751</v>
      </c>
      <c r="S936" t="s">
        <v>10751</v>
      </c>
      <c r="T936" t="s">
        <v>10751</v>
      </c>
      <c r="U936" t="s">
        <v>10751</v>
      </c>
      <c r="V936" t="s">
        <v>10751</v>
      </c>
      <c r="W936" t="s">
        <v>10751</v>
      </c>
      <c r="X936" t="s">
        <v>10751</v>
      </c>
      <c r="Y936" t="s">
        <v>10751</v>
      </c>
      <c r="Z936" t="s">
        <v>10751</v>
      </c>
      <c r="AA936" t="s">
        <v>10751</v>
      </c>
      <c r="AB936" t="s">
        <v>10751</v>
      </c>
      <c r="AC936" t="s">
        <v>10751</v>
      </c>
      <c r="AD936" t="s">
        <v>10751</v>
      </c>
      <c r="AE936" t="s">
        <v>10751</v>
      </c>
      <c r="AF936" t="s">
        <v>10751</v>
      </c>
      <c r="AG936" t="s">
        <v>10751</v>
      </c>
      <c r="AH936" t="s">
        <v>10751</v>
      </c>
      <c r="AI936" t="s">
        <v>10751</v>
      </c>
      <c r="AJ936" t="s">
        <v>10751</v>
      </c>
      <c r="AK936" t="s">
        <v>10751</v>
      </c>
      <c r="AL936" t="s">
        <v>10751</v>
      </c>
      <c r="AM936" t="s">
        <v>10751</v>
      </c>
      <c r="AN936" t="s">
        <v>10751</v>
      </c>
      <c r="AO936" t="s">
        <v>10751</v>
      </c>
      <c r="AP936" t="s">
        <v>10751</v>
      </c>
      <c r="AQ936" t="s">
        <v>10751</v>
      </c>
      <c r="AR936" t="s">
        <v>10751</v>
      </c>
      <c r="AS936" t="s">
        <v>10751</v>
      </c>
      <c r="AT936" t="s">
        <v>10751</v>
      </c>
      <c r="AU936" t="s">
        <v>10751</v>
      </c>
      <c r="AV936" t="s">
        <v>10751</v>
      </c>
      <c r="AW936" t="s">
        <v>10751</v>
      </c>
      <c r="AX936" t="s">
        <v>10751</v>
      </c>
      <c r="AY936" t="s">
        <v>10751</v>
      </c>
      <c r="AZ936" t="s">
        <v>10751</v>
      </c>
      <c r="BA936" t="s">
        <v>10751</v>
      </c>
      <c r="BB936" t="s">
        <v>10751</v>
      </c>
      <c r="BC936" t="s">
        <v>10751</v>
      </c>
      <c r="BD936" t="s">
        <v>10751</v>
      </c>
    </row>
    <row r="937" spans="1:56">
      <c r="A937" t="s">
        <v>10756</v>
      </c>
      <c r="B937">
        <v>2500</v>
      </c>
      <c r="C937">
        <v>1986</v>
      </c>
      <c r="D937" t="s">
        <v>10751</v>
      </c>
      <c r="E937" t="s">
        <v>10751</v>
      </c>
      <c r="F937" t="s">
        <v>10751</v>
      </c>
      <c r="H937" t="s">
        <v>10751</v>
      </c>
      <c r="I937" t="str">
        <f t="shared" si="21"/>
        <v/>
      </c>
      <c r="K937" t="s">
        <v>10751</v>
      </c>
      <c r="L937" t="s">
        <v>10751</v>
      </c>
      <c r="M937" t="s">
        <v>10751</v>
      </c>
      <c r="N937" t="s">
        <v>10751</v>
      </c>
      <c r="O937" t="s">
        <v>10751</v>
      </c>
      <c r="P937" t="s">
        <v>10751</v>
      </c>
      <c r="Q937" t="s">
        <v>10751</v>
      </c>
      <c r="R937" t="s">
        <v>10751</v>
      </c>
      <c r="S937" t="s">
        <v>10751</v>
      </c>
      <c r="T937" t="s">
        <v>10751</v>
      </c>
      <c r="U937" t="s">
        <v>10751</v>
      </c>
      <c r="V937" t="s">
        <v>10751</v>
      </c>
      <c r="W937" t="s">
        <v>10751</v>
      </c>
      <c r="X937" t="s">
        <v>10751</v>
      </c>
      <c r="Y937" t="s">
        <v>10751</v>
      </c>
      <c r="Z937" t="s">
        <v>10751</v>
      </c>
      <c r="AA937" t="s">
        <v>10751</v>
      </c>
      <c r="AB937" t="s">
        <v>10751</v>
      </c>
      <c r="AC937" t="s">
        <v>10751</v>
      </c>
      <c r="AD937" t="s">
        <v>10751</v>
      </c>
      <c r="AE937" t="s">
        <v>10751</v>
      </c>
      <c r="AF937" t="s">
        <v>10751</v>
      </c>
      <c r="AG937" t="s">
        <v>10751</v>
      </c>
      <c r="AH937" t="s">
        <v>10751</v>
      </c>
      <c r="AI937" t="s">
        <v>10751</v>
      </c>
      <c r="AJ937" t="s">
        <v>10751</v>
      </c>
      <c r="AK937" t="s">
        <v>10751</v>
      </c>
      <c r="AL937" t="s">
        <v>10751</v>
      </c>
      <c r="AM937" t="s">
        <v>10751</v>
      </c>
      <c r="AN937" t="s">
        <v>10751</v>
      </c>
      <c r="AO937" t="s">
        <v>10751</v>
      </c>
      <c r="AP937" t="s">
        <v>10751</v>
      </c>
      <c r="AQ937" t="s">
        <v>10751</v>
      </c>
      <c r="AR937" t="s">
        <v>10751</v>
      </c>
      <c r="AS937" t="s">
        <v>10751</v>
      </c>
      <c r="AT937" t="s">
        <v>10751</v>
      </c>
      <c r="AU937" t="s">
        <v>10751</v>
      </c>
      <c r="AV937" t="s">
        <v>10751</v>
      </c>
      <c r="AW937" t="s">
        <v>10751</v>
      </c>
      <c r="AX937" t="s">
        <v>10751</v>
      </c>
      <c r="AY937" t="s">
        <v>10751</v>
      </c>
      <c r="AZ937" t="s">
        <v>10751</v>
      </c>
      <c r="BA937" t="s">
        <v>10751</v>
      </c>
      <c r="BB937" t="s">
        <v>10751</v>
      </c>
      <c r="BC937" t="s">
        <v>10751</v>
      </c>
      <c r="BD937" t="s">
        <v>10751</v>
      </c>
    </row>
    <row r="938" spans="1:56">
      <c r="A938" t="s">
        <v>10756</v>
      </c>
      <c r="B938">
        <v>2500</v>
      </c>
      <c r="C938">
        <v>1987</v>
      </c>
      <c r="D938" t="s">
        <v>10751</v>
      </c>
      <c r="E938" t="s">
        <v>10751</v>
      </c>
      <c r="F938" t="s">
        <v>10751</v>
      </c>
      <c r="H938" t="s">
        <v>10751</v>
      </c>
      <c r="I938" t="str">
        <f t="shared" si="21"/>
        <v/>
      </c>
      <c r="K938" t="s">
        <v>10751</v>
      </c>
      <c r="L938" t="s">
        <v>10751</v>
      </c>
      <c r="M938" t="s">
        <v>10751</v>
      </c>
      <c r="N938" t="s">
        <v>10751</v>
      </c>
      <c r="O938" t="s">
        <v>10751</v>
      </c>
      <c r="P938" t="s">
        <v>10751</v>
      </c>
      <c r="Q938" t="s">
        <v>10751</v>
      </c>
      <c r="R938" t="s">
        <v>10751</v>
      </c>
      <c r="S938" t="s">
        <v>10751</v>
      </c>
      <c r="T938" t="s">
        <v>10751</v>
      </c>
      <c r="U938" t="s">
        <v>10751</v>
      </c>
      <c r="V938" t="s">
        <v>10751</v>
      </c>
      <c r="W938" t="s">
        <v>10751</v>
      </c>
      <c r="X938" t="s">
        <v>10751</v>
      </c>
      <c r="Y938" t="s">
        <v>10751</v>
      </c>
      <c r="Z938" t="s">
        <v>10751</v>
      </c>
      <c r="AA938" t="s">
        <v>10751</v>
      </c>
      <c r="AB938" t="s">
        <v>10751</v>
      </c>
      <c r="AC938" t="s">
        <v>10751</v>
      </c>
      <c r="AD938" t="s">
        <v>10751</v>
      </c>
      <c r="AE938" t="s">
        <v>10751</v>
      </c>
      <c r="AF938" t="s">
        <v>10751</v>
      </c>
      <c r="AG938" t="s">
        <v>10751</v>
      </c>
      <c r="AH938" t="s">
        <v>10751</v>
      </c>
      <c r="AI938" t="s">
        <v>10751</v>
      </c>
      <c r="AJ938" t="s">
        <v>10751</v>
      </c>
      <c r="AK938" t="s">
        <v>10751</v>
      </c>
      <c r="AL938" t="s">
        <v>10751</v>
      </c>
      <c r="AM938" t="s">
        <v>10751</v>
      </c>
      <c r="AN938" t="s">
        <v>10751</v>
      </c>
      <c r="AO938" t="s">
        <v>10751</v>
      </c>
      <c r="AP938" t="s">
        <v>10751</v>
      </c>
      <c r="AQ938" t="s">
        <v>10751</v>
      </c>
      <c r="AR938" t="s">
        <v>10751</v>
      </c>
      <c r="AS938" t="s">
        <v>10751</v>
      </c>
      <c r="AT938" t="s">
        <v>10751</v>
      </c>
      <c r="AU938" t="s">
        <v>10751</v>
      </c>
      <c r="AV938" t="s">
        <v>10751</v>
      </c>
      <c r="AW938" t="s">
        <v>10751</v>
      </c>
      <c r="AX938" t="s">
        <v>10751</v>
      </c>
      <c r="AY938" t="s">
        <v>10751</v>
      </c>
      <c r="AZ938" t="s">
        <v>10751</v>
      </c>
      <c r="BA938" t="s">
        <v>10751</v>
      </c>
      <c r="BB938" t="s">
        <v>10751</v>
      </c>
      <c r="BC938" t="s">
        <v>10751</v>
      </c>
      <c r="BD938" t="s">
        <v>10751</v>
      </c>
    </row>
    <row r="939" spans="1:56">
      <c r="A939" t="s">
        <v>10756</v>
      </c>
      <c r="B939">
        <v>2500</v>
      </c>
      <c r="C939">
        <v>1988</v>
      </c>
      <c r="D939" t="s">
        <v>10751</v>
      </c>
      <c r="E939" t="s">
        <v>10751</v>
      </c>
      <c r="F939" t="s">
        <v>10751</v>
      </c>
      <c r="H939" t="s">
        <v>10751</v>
      </c>
      <c r="I939" t="str">
        <f t="shared" si="21"/>
        <v/>
      </c>
      <c r="K939" t="s">
        <v>10751</v>
      </c>
      <c r="L939" t="s">
        <v>10751</v>
      </c>
      <c r="M939" t="s">
        <v>10751</v>
      </c>
      <c r="N939" t="s">
        <v>10751</v>
      </c>
      <c r="O939" t="s">
        <v>10751</v>
      </c>
      <c r="P939" t="s">
        <v>10751</v>
      </c>
      <c r="Q939" t="s">
        <v>10751</v>
      </c>
      <c r="R939" t="s">
        <v>10751</v>
      </c>
      <c r="S939" t="s">
        <v>10751</v>
      </c>
      <c r="T939" t="s">
        <v>10751</v>
      </c>
      <c r="U939" t="s">
        <v>10751</v>
      </c>
      <c r="V939" t="s">
        <v>10751</v>
      </c>
      <c r="W939" t="s">
        <v>10751</v>
      </c>
      <c r="X939" t="s">
        <v>10751</v>
      </c>
      <c r="Y939" t="s">
        <v>10751</v>
      </c>
      <c r="Z939" t="s">
        <v>10751</v>
      </c>
      <c r="AA939" t="s">
        <v>10751</v>
      </c>
      <c r="AB939" t="s">
        <v>10751</v>
      </c>
      <c r="AC939" t="s">
        <v>10751</v>
      </c>
      <c r="AD939" t="s">
        <v>10751</v>
      </c>
      <c r="AE939" t="s">
        <v>10751</v>
      </c>
      <c r="AF939" t="s">
        <v>10751</v>
      </c>
      <c r="AG939" t="s">
        <v>10751</v>
      </c>
      <c r="AH939" t="s">
        <v>10751</v>
      </c>
      <c r="AI939" t="s">
        <v>10751</v>
      </c>
      <c r="AJ939" t="s">
        <v>10751</v>
      </c>
      <c r="AK939" t="s">
        <v>10751</v>
      </c>
      <c r="AL939" t="s">
        <v>10751</v>
      </c>
      <c r="AM939" t="s">
        <v>10751</v>
      </c>
      <c r="AN939" t="s">
        <v>10751</v>
      </c>
      <c r="AO939" t="s">
        <v>10751</v>
      </c>
      <c r="AP939" t="s">
        <v>10751</v>
      </c>
      <c r="AQ939" t="s">
        <v>10751</v>
      </c>
      <c r="AR939" t="s">
        <v>10751</v>
      </c>
      <c r="AS939" t="s">
        <v>10751</v>
      </c>
      <c r="AT939" t="s">
        <v>10751</v>
      </c>
      <c r="AU939" t="s">
        <v>10751</v>
      </c>
      <c r="AV939" t="s">
        <v>10751</v>
      </c>
      <c r="AW939" t="s">
        <v>10751</v>
      </c>
      <c r="AX939" t="s">
        <v>10751</v>
      </c>
      <c r="AY939" t="s">
        <v>10751</v>
      </c>
      <c r="AZ939" t="s">
        <v>10751</v>
      </c>
      <c r="BA939" t="s">
        <v>10751</v>
      </c>
      <c r="BB939" t="s">
        <v>10751</v>
      </c>
      <c r="BC939" t="s">
        <v>10751</v>
      </c>
      <c r="BD939" t="s">
        <v>10751</v>
      </c>
    </row>
    <row r="940" spans="1:56">
      <c r="A940" t="s">
        <v>10756</v>
      </c>
      <c r="B940">
        <v>2500</v>
      </c>
      <c r="C940">
        <v>1989</v>
      </c>
      <c r="D940" t="s">
        <v>10751</v>
      </c>
      <c r="E940" t="s">
        <v>10751</v>
      </c>
      <c r="F940" t="s">
        <v>10751</v>
      </c>
      <c r="H940" t="s">
        <v>10751</v>
      </c>
      <c r="I940" t="str">
        <f t="shared" si="21"/>
        <v/>
      </c>
      <c r="K940" t="s">
        <v>10751</v>
      </c>
      <c r="L940" t="s">
        <v>10751</v>
      </c>
      <c r="M940" t="s">
        <v>10751</v>
      </c>
      <c r="N940" t="s">
        <v>10751</v>
      </c>
      <c r="O940" t="s">
        <v>10751</v>
      </c>
      <c r="P940" t="s">
        <v>10751</v>
      </c>
      <c r="Q940" t="s">
        <v>10751</v>
      </c>
      <c r="R940" t="s">
        <v>10751</v>
      </c>
      <c r="S940" t="s">
        <v>10751</v>
      </c>
      <c r="T940" t="s">
        <v>10751</v>
      </c>
      <c r="U940" t="s">
        <v>10751</v>
      </c>
      <c r="V940" t="s">
        <v>10751</v>
      </c>
      <c r="W940" t="s">
        <v>10751</v>
      </c>
      <c r="X940" t="s">
        <v>10751</v>
      </c>
      <c r="Y940" t="s">
        <v>10751</v>
      </c>
      <c r="Z940" t="s">
        <v>10751</v>
      </c>
      <c r="AA940" t="s">
        <v>10751</v>
      </c>
      <c r="AB940" t="s">
        <v>10751</v>
      </c>
      <c r="AC940" t="s">
        <v>10751</v>
      </c>
      <c r="AD940" t="s">
        <v>10751</v>
      </c>
      <c r="AE940" t="s">
        <v>10751</v>
      </c>
      <c r="AF940" t="s">
        <v>10751</v>
      </c>
      <c r="AG940" t="s">
        <v>10751</v>
      </c>
      <c r="AH940" t="s">
        <v>10751</v>
      </c>
      <c r="AI940" t="s">
        <v>10751</v>
      </c>
      <c r="AJ940" t="s">
        <v>10751</v>
      </c>
      <c r="AK940" t="s">
        <v>10751</v>
      </c>
      <c r="AL940" t="s">
        <v>10751</v>
      </c>
      <c r="AM940" t="s">
        <v>10751</v>
      </c>
      <c r="AN940" t="s">
        <v>10751</v>
      </c>
      <c r="AO940" t="s">
        <v>10751</v>
      </c>
      <c r="AP940" t="s">
        <v>10751</v>
      </c>
      <c r="AQ940" t="s">
        <v>10751</v>
      </c>
      <c r="AR940" t="s">
        <v>10751</v>
      </c>
      <c r="AS940" t="s">
        <v>10751</v>
      </c>
      <c r="AT940" t="s">
        <v>10751</v>
      </c>
      <c r="AU940" t="s">
        <v>10751</v>
      </c>
      <c r="AV940" t="s">
        <v>10751</v>
      </c>
      <c r="AW940" t="s">
        <v>10751</v>
      </c>
      <c r="AX940" t="s">
        <v>10751</v>
      </c>
      <c r="AY940" t="s">
        <v>10751</v>
      </c>
      <c r="AZ940" t="s">
        <v>10751</v>
      </c>
      <c r="BA940" t="s">
        <v>10751</v>
      </c>
      <c r="BB940" t="s">
        <v>10751</v>
      </c>
      <c r="BC940" t="s">
        <v>10751</v>
      </c>
      <c r="BD940" t="s">
        <v>10751</v>
      </c>
    </row>
    <row r="941" spans="1:56">
      <c r="A941" t="s">
        <v>10756</v>
      </c>
      <c r="B941">
        <v>2500</v>
      </c>
      <c r="C941">
        <v>1990</v>
      </c>
      <c r="D941">
        <v>2</v>
      </c>
      <c r="E941">
        <v>1.2E-4</v>
      </c>
      <c r="F941">
        <v>32.22</v>
      </c>
      <c r="H941">
        <v>26.66639</v>
      </c>
      <c r="I941">
        <f t="shared" si="21"/>
        <v>3.1999668000000001E-3</v>
      </c>
      <c r="K941">
        <v>25.64658</v>
      </c>
      <c r="L941">
        <v>27.817</v>
      </c>
      <c r="M941">
        <v>333.26591999999999</v>
      </c>
      <c r="N941">
        <v>346.51799999999997</v>
      </c>
      <c r="O941">
        <v>319.48093</v>
      </c>
      <c r="P941" t="s">
        <v>10751</v>
      </c>
      <c r="Q941">
        <v>97</v>
      </c>
      <c r="R941">
        <v>80</v>
      </c>
      <c r="S941">
        <v>13.2578</v>
      </c>
      <c r="T941">
        <v>0.82474199999999998</v>
      </c>
      <c r="U941">
        <v>3.2000000000000001E-2</v>
      </c>
      <c r="V941">
        <v>33.332990000000002</v>
      </c>
      <c r="W941" t="s">
        <v>10751</v>
      </c>
      <c r="X941" t="s">
        <v>10751</v>
      </c>
      <c r="Y941">
        <v>1</v>
      </c>
      <c r="Z941">
        <v>1</v>
      </c>
      <c r="AA941" t="s">
        <v>10751</v>
      </c>
      <c r="AB941" t="s">
        <v>10751</v>
      </c>
      <c r="AC941" t="s">
        <v>10751</v>
      </c>
      <c r="AD941" t="s">
        <v>10751</v>
      </c>
      <c r="AE941" t="s">
        <v>10751</v>
      </c>
      <c r="AF941" t="s">
        <v>10751</v>
      </c>
      <c r="AG941" t="s">
        <v>10751</v>
      </c>
      <c r="AH941">
        <v>1</v>
      </c>
      <c r="AI941" t="s">
        <v>10751</v>
      </c>
      <c r="AJ941" t="s">
        <v>10751</v>
      </c>
      <c r="AK941" t="s">
        <v>10751</v>
      </c>
      <c r="AL941" t="s">
        <v>10751</v>
      </c>
      <c r="AM941" t="s">
        <v>10751</v>
      </c>
      <c r="AN941" t="s">
        <v>10751</v>
      </c>
      <c r="AO941" t="s">
        <v>10751</v>
      </c>
      <c r="AP941">
        <v>1</v>
      </c>
      <c r="AQ941" t="s">
        <v>10751</v>
      </c>
      <c r="AR941" t="s">
        <v>10751</v>
      </c>
      <c r="AS941" t="s">
        <v>10751</v>
      </c>
      <c r="AT941" t="s">
        <v>10751</v>
      </c>
      <c r="AU941" t="s">
        <v>10751</v>
      </c>
      <c r="AV941">
        <v>5</v>
      </c>
      <c r="AW941" t="s">
        <v>10751</v>
      </c>
      <c r="AX941">
        <v>4</v>
      </c>
      <c r="AY941" t="s">
        <v>10751</v>
      </c>
      <c r="AZ941">
        <v>1</v>
      </c>
      <c r="BA941" t="s">
        <v>10751</v>
      </c>
      <c r="BB941" t="s">
        <v>10751</v>
      </c>
      <c r="BC941" t="s">
        <v>10751</v>
      </c>
      <c r="BD941" t="s">
        <v>10751</v>
      </c>
    </row>
    <row r="942" spans="1:56">
      <c r="A942" t="s">
        <v>10756</v>
      </c>
      <c r="B942">
        <v>2500</v>
      </c>
      <c r="C942">
        <v>1991</v>
      </c>
      <c r="D942">
        <v>12</v>
      </c>
      <c r="E942">
        <v>9.6599999999999995E-4</v>
      </c>
      <c r="F942">
        <v>30.700399999999998</v>
      </c>
      <c r="H942">
        <v>25.295030000000001</v>
      </c>
      <c r="I942">
        <f t="shared" si="21"/>
        <v>2.4434998980000001E-2</v>
      </c>
      <c r="K942">
        <v>24.313269999999999</v>
      </c>
      <c r="L942">
        <v>26.37199</v>
      </c>
      <c r="M942">
        <v>351.33386999999999</v>
      </c>
      <c r="N942">
        <v>365.52062000000001</v>
      </c>
      <c r="O942">
        <v>336.98638</v>
      </c>
      <c r="P942" t="s">
        <v>10751</v>
      </c>
      <c r="Q942">
        <v>93.629800000000003</v>
      </c>
      <c r="R942">
        <v>77.378699999999995</v>
      </c>
      <c r="S942">
        <v>13.793699999999999</v>
      </c>
      <c r="T942">
        <v>0.82674599999999998</v>
      </c>
      <c r="U942">
        <v>3.0950999999999999E-2</v>
      </c>
      <c r="V942">
        <v>31.66808</v>
      </c>
      <c r="W942" t="s">
        <v>10751</v>
      </c>
      <c r="X942" t="s">
        <v>10751</v>
      </c>
      <c r="Y942">
        <v>1</v>
      </c>
      <c r="Z942">
        <v>1</v>
      </c>
      <c r="AA942" t="s">
        <v>10751</v>
      </c>
      <c r="AB942" t="s">
        <v>10751</v>
      </c>
      <c r="AC942" t="s">
        <v>10751</v>
      </c>
      <c r="AD942" t="s">
        <v>10751</v>
      </c>
      <c r="AE942" t="s">
        <v>10751</v>
      </c>
      <c r="AF942" t="s">
        <v>10751</v>
      </c>
      <c r="AG942" t="s">
        <v>10751</v>
      </c>
      <c r="AH942">
        <v>1</v>
      </c>
      <c r="AI942" t="s">
        <v>10751</v>
      </c>
      <c r="AJ942" t="s">
        <v>10751</v>
      </c>
      <c r="AK942" t="s">
        <v>10751</v>
      </c>
      <c r="AL942" t="s">
        <v>10751</v>
      </c>
      <c r="AM942" t="s">
        <v>10751</v>
      </c>
      <c r="AN942" t="s">
        <v>10751</v>
      </c>
      <c r="AO942" t="s">
        <v>10751</v>
      </c>
      <c r="AP942">
        <v>1</v>
      </c>
      <c r="AQ942" t="s">
        <v>10751</v>
      </c>
      <c r="AR942" t="s">
        <v>10751</v>
      </c>
      <c r="AS942" t="s">
        <v>10751</v>
      </c>
      <c r="AT942" t="s">
        <v>10751</v>
      </c>
      <c r="AU942" t="s">
        <v>10751</v>
      </c>
      <c r="AV942">
        <v>5</v>
      </c>
      <c r="AW942" t="s">
        <v>10751</v>
      </c>
      <c r="AX942">
        <v>4</v>
      </c>
      <c r="AY942" t="s">
        <v>10751</v>
      </c>
      <c r="AZ942">
        <v>1</v>
      </c>
      <c r="BA942" t="s">
        <v>10751</v>
      </c>
      <c r="BB942" t="s">
        <v>10751</v>
      </c>
      <c r="BC942" t="s">
        <v>10751</v>
      </c>
      <c r="BD942" t="s">
        <v>10751</v>
      </c>
    </row>
    <row r="943" spans="1:56">
      <c r="A943" t="s">
        <v>10756</v>
      </c>
      <c r="B943">
        <v>2500</v>
      </c>
      <c r="C943">
        <v>1992</v>
      </c>
      <c r="D943">
        <v>17</v>
      </c>
      <c r="E943">
        <v>1.4139999999999999E-3</v>
      </c>
      <c r="F943">
        <v>29.596550000000001</v>
      </c>
      <c r="H943">
        <v>24.274010000000001</v>
      </c>
      <c r="I943">
        <f t="shared" si="21"/>
        <v>3.4323450139999996E-2</v>
      </c>
      <c r="K943">
        <v>23.340540000000001</v>
      </c>
      <c r="L943">
        <v>25.26718</v>
      </c>
      <c r="M943">
        <v>366.11176</v>
      </c>
      <c r="N943">
        <v>380.75378000000001</v>
      </c>
      <c r="O943">
        <v>351.72104999999999</v>
      </c>
      <c r="P943" t="s">
        <v>10751</v>
      </c>
      <c r="Q943">
        <v>95.573099999999997</v>
      </c>
      <c r="R943">
        <v>78.890199999999993</v>
      </c>
      <c r="S943">
        <v>13.707800000000001</v>
      </c>
      <c r="T943">
        <v>0.82559099999999996</v>
      </c>
      <c r="U943">
        <v>3.1556000000000001E-2</v>
      </c>
      <c r="V943">
        <v>30.426469999999998</v>
      </c>
      <c r="W943" t="s">
        <v>10751</v>
      </c>
      <c r="X943" t="s">
        <v>10751</v>
      </c>
      <c r="Y943">
        <v>1</v>
      </c>
      <c r="Z943">
        <v>0.72599999999999998</v>
      </c>
      <c r="AA943" t="s">
        <v>10751</v>
      </c>
      <c r="AB943">
        <v>0.27400000000000002</v>
      </c>
      <c r="AC943" t="s">
        <v>10751</v>
      </c>
      <c r="AD943" t="s">
        <v>10751</v>
      </c>
      <c r="AE943" t="s">
        <v>10751</v>
      </c>
      <c r="AF943" t="s">
        <v>10751</v>
      </c>
      <c r="AG943" t="s">
        <v>10751</v>
      </c>
      <c r="AH943">
        <v>1</v>
      </c>
      <c r="AI943" t="s">
        <v>10751</v>
      </c>
      <c r="AJ943" t="s">
        <v>10751</v>
      </c>
      <c r="AK943" t="s">
        <v>10751</v>
      </c>
      <c r="AL943" t="s">
        <v>10751</v>
      </c>
      <c r="AM943" t="s">
        <v>10751</v>
      </c>
      <c r="AN943" t="s">
        <v>10751</v>
      </c>
      <c r="AO943" t="s">
        <v>10751</v>
      </c>
      <c r="AP943">
        <v>1</v>
      </c>
      <c r="AQ943" t="s">
        <v>10751</v>
      </c>
      <c r="AR943" t="s">
        <v>10751</v>
      </c>
      <c r="AS943" t="s">
        <v>10751</v>
      </c>
      <c r="AT943" t="s">
        <v>10751</v>
      </c>
      <c r="AU943" t="s">
        <v>10751</v>
      </c>
      <c r="AV943">
        <v>4.5</v>
      </c>
      <c r="AW943" t="s">
        <v>10751</v>
      </c>
      <c r="AX943">
        <v>4</v>
      </c>
      <c r="AY943">
        <v>0.27400000000000002</v>
      </c>
      <c r="AZ943">
        <v>0.72599999999999998</v>
      </c>
      <c r="BA943" t="s">
        <v>10751</v>
      </c>
      <c r="BB943" t="s">
        <v>10751</v>
      </c>
      <c r="BC943" t="s">
        <v>10751</v>
      </c>
      <c r="BD943" t="s">
        <v>10751</v>
      </c>
    </row>
    <row r="944" spans="1:56">
      <c r="A944" t="s">
        <v>10756</v>
      </c>
      <c r="B944">
        <v>2500</v>
      </c>
      <c r="C944">
        <v>1993</v>
      </c>
      <c r="D944">
        <v>19</v>
      </c>
      <c r="E944">
        <v>1.41E-3</v>
      </c>
      <c r="F944">
        <v>29.308990000000001</v>
      </c>
      <c r="H944">
        <v>23.92529</v>
      </c>
      <c r="I944">
        <f t="shared" si="21"/>
        <v>3.3734658899999999E-2</v>
      </c>
      <c r="K944">
        <v>22.972750000000001</v>
      </c>
      <c r="L944">
        <v>24.91508</v>
      </c>
      <c r="M944">
        <v>371.44788999999997</v>
      </c>
      <c r="N944">
        <v>386.84969999999998</v>
      </c>
      <c r="O944">
        <v>356.69168000000002</v>
      </c>
      <c r="P944" t="s">
        <v>10751</v>
      </c>
      <c r="Q944">
        <v>96.345600000000005</v>
      </c>
      <c r="R944">
        <v>79.491</v>
      </c>
      <c r="S944">
        <v>12.8529</v>
      </c>
      <c r="T944">
        <v>0.82513099999999995</v>
      </c>
      <c r="U944">
        <v>3.1795999999999998E-2</v>
      </c>
      <c r="V944">
        <v>29.97879</v>
      </c>
      <c r="W944" t="s">
        <v>10751</v>
      </c>
      <c r="X944" t="s">
        <v>10751</v>
      </c>
      <c r="Y944">
        <v>1</v>
      </c>
      <c r="Z944">
        <v>0.66400000000000003</v>
      </c>
      <c r="AA944" t="s">
        <v>10751</v>
      </c>
      <c r="AB944">
        <v>0.33600000000000002</v>
      </c>
      <c r="AC944" t="s">
        <v>10751</v>
      </c>
      <c r="AD944" t="s">
        <v>10751</v>
      </c>
      <c r="AE944" t="s">
        <v>10751</v>
      </c>
      <c r="AF944" t="s">
        <v>10751</v>
      </c>
      <c r="AG944">
        <v>6.7000000000000004E-2</v>
      </c>
      <c r="AH944">
        <v>0.93300000000000005</v>
      </c>
      <c r="AI944" t="s">
        <v>10751</v>
      </c>
      <c r="AJ944" t="s">
        <v>10751</v>
      </c>
      <c r="AK944" t="s">
        <v>10751</v>
      </c>
      <c r="AL944" t="s">
        <v>10751</v>
      </c>
      <c r="AM944" t="s">
        <v>10751</v>
      </c>
      <c r="AN944" t="s">
        <v>10751</v>
      </c>
      <c r="AO944" t="s">
        <v>10751</v>
      </c>
      <c r="AP944">
        <v>1</v>
      </c>
      <c r="AQ944" t="s">
        <v>10751</v>
      </c>
      <c r="AR944" t="s">
        <v>10751</v>
      </c>
      <c r="AS944" t="s">
        <v>10751</v>
      </c>
      <c r="AT944" t="s">
        <v>10751</v>
      </c>
      <c r="AU944" t="s">
        <v>10751</v>
      </c>
      <c r="AV944">
        <v>4.3</v>
      </c>
      <c r="AW944" t="s">
        <v>10751</v>
      </c>
      <c r="AX944">
        <v>4</v>
      </c>
      <c r="AY944">
        <v>0.33600000000000002</v>
      </c>
      <c r="AZ944">
        <v>0.66400000000000003</v>
      </c>
      <c r="BA944" t="s">
        <v>10751</v>
      </c>
      <c r="BB944" t="s">
        <v>10751</v>
      </c>
      <c r="BC944" t="s">
        <v>10751</v>
      </c>
      <c r="BD944" t="s">
        <v>10751</v>
      </c>
    </row>
    <row r="945" spans="1:56">
      <c r="A945" t="s">
        <v>10756</v>
      </c>
      <c r="B945">
        <v>2500</v>
      </c>
      <c r="C945">
        <v>1994</v>
      </c>
      <c r="D945">
        <v>27</v>
      </c>
      <c r="E945">
        <v>1.8810000000000001E-3</v>
      </c>
      <c r="F945">
        <v>29.001560000000001</v>
      </c>
      <c r="H945">
        <v>23.571400000000001</v>
      </c>
      <c r="I945">
        <f t="shared" si="21"/>
        <v>4.43378034E-2</v>
      </c>
      <c r="K945">
        <v>22.587340000000001</v>
      </c>
      <c r="L945">
        <v>24.573340000000002</v>
      </c>
      <c r="M945">
        <v>377.02476000000001</v>
      </c>
      <c r="N945">
        <v>393.45049999999998</v>
      </c>
      <c r="O945">
        <v>361.65208000000001</v>
      </c>
      <c r="P945" t="s">
        <v>10751</v>
      </c>
      <c r="Q945">
        <v>97</v>
      </c>
      <c r="R945">
        <v>80.386200000000002</v>
      </c>
      <c r="S945">
        <v>12.8169</v>
      </c>
      <c r="T945">
        <v>0.82872299999999999</v>
      </c>
      <c r="U945">
        <v>3.2154000000000002E-2</v>
      </c>
      <c r="V945">
        <v>29.520119999999999</v>
      </c>
      <c r="W945" t="s">
        <v>10751</v>
      </c>
      <c r="X945" t="s">
        <v>10751</v>
      </c>
      <c r="Y945">
        <v>1</v>
      </c>
      <c r="Z945">
        <v>0.55600000000000005</v>
      </c>
      <c r="AA945" t="s">
        <v>10751</v>
      </c>
      <c r="AB945">
        <v>0.44400000000000001</v>
      </c>
      <c r="AC945" t="s">
        <v>10751</v>
      </c>
      <c r="AD945" t="s">
        <v>10751</v>
      </c>
      <c r="AE945" t="s">
        <v>10751</v>
      </c>
      <c r="AF945" t="s">
        <v>10751</v>
      </c>
      <c r="AG945">
        <v>8.3000000000000004E-2</v>
      </c>
      <c r="AH945">
        <v>0.91700000000000004</v>
      </c>
      <c r="AI945" t="s">
        <v>10751</v>
      </c>
      <c r="AJ945" t="s">
        <v>10751</v>
      </c>
      <c r="AK945" t="s">
        <v>10751</v>
      </c>
      <c r="AL945" t="s">
        <v>10751</v>
      </c>
      <c r="AM945" t="s">
        <v>10751</v>
      </c>
      <c r="AN945" t="s">
        <v>10751</v>
      </c>
      <c r="AO945" t="s">
        <v>10751</v>
      </c>
      <c r="AP945">
        <v>1</v>
      </c>
      <c r="AQ945" t="s">
        <v>10751</v>
      </c>
      <c r="AR945" t="s">
        <v>10751</v>
      </c>
      <c r="AS945" t="s">
        <v>10751</v>
      </c>
      <c r="AT945">
        <v>2.5999999999999999E-2</v>
      </c>
      <c r="AU945" t="s">
        <v>10751</v>
      </c>
      <c r="AV945">
        <v>4.0999999999999996</v>
      </c>
      <c r="AW945" t="s">
        <v>10751</v>
      </c>
      <c r="AX945">
        <v>4</v>
      </c>
      <c r="AY945">
        <v>0.44400000000000001</v>
      </c>
      <c r="AZ945">
        <v>0.55600000000000005</v>
      </c>
      <c r="BA945" t="s">
        <v>10751</v>
      </c>
      <c r="BB945" t="s">
        <v>10751</v>
      </c>
      <c r="BC945" t="s">
        <v>10751</v>
      </c>
      <c r="BD945" t="s">
        <v>10751</v>
      </c>
    </row>
    <row r="946" spans="1:56">
      <c r="A946" t="s">
        <v>10756</v>
      </c>
      <c r="B946">
        <v>2500</v>
      </c>
      <c r="C946">
        <v>1995</v>
      </c>
      <c r="D946">
        <v>19</v>
      </c>
      <c r="E946">
        <v>1.2489999999999999E-3</v>
      </c>
      <c r="F946">
        <v>29.6601</v>
      </c>
      <c r="H946">
        <v>24.024730000000002</v>
      </c>
      <c r="I946">
        <f t="shared" si="21"/>
        <v>3.0006887770000001E-2</v>
      </c>
      <c r="K946">
        <v>22.735469999999999</v>
      </c>
      <c r="L946">
        <v>25.35596</v>
      </c>
      <c r="M946">
        <v>369.91046</v>
      </c>
      <c r="N946">
        <v>390.88706999999999</v>
      </c>
      <c r="O946">
        <v>350.48957999999999</v>
      </c>
      <c r="P946" t="s">
        <v>10751</v>
      </c>
      <c r="Q946">
        <v>97</v>
      </c>
      <c r="R946">
        <v>80.994299999999996</v>
      </c>
      <c r="S946">
        <v>13.0809</v>
      </c>
      <c r="T946">
        <v>0.83499299999999999</v>
      </c>
      <c r="U946">
        <v>3.2398000000000003E-2</v>
      </c>
      <c r="V946">
        <v>30.055219999999998</v>
      </c>
      <c r="W946" t="s">
        <v>10751</v>
      </c>
      <c r="X946" t="s">
        <v>10751</v>
      </c>
      <c r="Y946">
        <v>1</v>
      </c>
      <c r="Z946">
        <v>0.58399999999999996</v>
      </c>
      <c r="AA946" t="s">
        <v>10751</v>
      </c>
      <c r="AB946">
        <v>0.41599999999999998</v>
      </c>
      <c r="AC946" t="s">
        <v>10751</v>
      </c>
      <c r="AD946" t="s">
        <v>10751</v>
      </c>
      <c r="AE946" t="s">
        <v>10751</v>
      </c>
      <c r="AF946" t="s">
        <v>10751</v>
      </c>
      <c r="AG946">
        <v>6.6000000000000003E-2</v>
      </c>
      <c r="AH946">
        <v>0.93400000000000005</v>
      </c>
      <c r="AI946" t="s">
        <v>10751</v>
      </c>
      <c r="AJ946" t="s">
        <v>10751</v>
      </c>
      <c r="AK946" t="s">
        <v>10751</v>
      </c>
      <c r="AL946" t="s">
        <v>10751</v>
      </c>
      <c r="AM946" t="s">
        <v>10751</v>
      </c>
      <c r="AN946" t="s">
        <v>10751</v>
      </c>
      <c r="AO946" t="s">
        <v>10751</v>
      </c>
      <c r="AP946">
        <v>1</v>
      </c>
      <c r="AQ946" t="s">
        <v>10751</v>
      </c>
      <c r="AR946" t="s">
        <v>10751</v>
      </c>
      <c r="AS946" t="s">
        <v>10751</v>
      </c>
      <c r="AT946" t="s">
        <v>10751</v>
      </c>
      <c r="AU946" t="s">
        <v>10751</v>
      </c>
      <c r="AV946">
        <v>4.2</v>
      </c>
      <c r="AW946" t="s">
        <v>10751</v>
      </c>
      <c r="AX946">
        <v>4</v>
      </c>
      <c r="AY946">
        <v>0.41599999999999998</v>
      </c>
      <c r="AZ946">
        <v>0.58399999999999996</v>
      </c>
      <c r="BA946" t="s">
        <v>10751</v>
      </c>
      <c r="BB946" t="s">
        <v>10751</v>
      </c>
      <c r="BC946" t="s">
        <v>10751</v>
      </c>
      <c r="BD946" t="s">
        <v>10751</v>
      </c>
    </row>
    <row r="947" spans="1:56">
      <c r="A947" t="s">
        <v>10756</v>
      </c>
      <c r="B947">
        <v>2500</v>
      </c>
      <c r="C947">
        <v>1996</v>
      </c>
      <c r="D947">
        <v>3</v>
      </c>
      <c r="E947">
        <v>2.2000000000000001E-4</v>
      </c>
      <c r="F947">
        <v>29.339300000000001</v>
      </c>
      <c r="H947">
        <v>23.668099999999999</v>
      </c>
      <c r="I947">
        <f t="shared" si="21"/>
        <v>5.2069819999999998E-3</v>
      </c>
      <c r="K947">
        <v>22.307590000000001</v>
      </c>
      <c r="L947">
        <v>25.053809999999999</v>
      </c>
      <c r="M947">
        <v>375.48428000000001</v>
      </c>
      <c r="N947">
        <v>398.38452000000001</v>
      </c>
      <c r="O947">
        <v>354.71656000000002</v>
      </c>
      <c r="P947" t="s">
        <v>10751</v>
      </c>
      <c r="Q947">
        <v>97</v>
      </c>
      <c r="R947">
        <v>95</v>
      </c>
      <c r="S947">
        <v>12.0688</v>
      </c>
      <c r="T947">
        <v>0.97938099999999995</v>
      </c>
      <c r="U947">
        <v>3.7999999999999999E-2</v>
      </c>
      <c r="V947">
        <v>29.643609999999999</v>
      </c>
      <c r="W947" t="s">
        <v>10751</v>
      </c>
      <c r="X947" t="s">
        <v>10751</v>
      </c>
      <c r="Y947">
        <v>1</v>
      </c>
      <c r="Z947">
        <v>0.66600000000000004</v>
      </c>
      <c r="AA947" t="s">
        <v>10751</v>
      </c>
      <c r="AB947">
        <v>0.33400000000000002</v>
      </c>
      <c r="AC947" t="s">
        <v>10751</v>
      </c>
      <c r="AD947" t="s">
        <v>10751</v>
      </c>
      <c r="AE947" t="s">
        <v>10751</v>
      </c>
      <c r="AF947" t="s">
        <v>10751</v>
      </c>
      <c r="AG947">
        <v>1</v>
      </c>
      <c r="AH947" t="s">
        <v>10751</v>
      </c>
      <c r="AI947" t="s">
        <v>10751</v>
      </c>
      <c r="AJ947" t="s">
        <v>10751</v>
      </c>
      <c r="AK947" t="s">
        <v>10751</v>
      </c>
      <c r="AL947" t="s">
        <v>10751</v>
      </c>
      <c r="AM947" t="s">
        <v>10751</v>
      </c>
      <c r="AN947" t="s">
        <v>10751</v>
      </c>
      <c r="AO947" t="s">
        <v>10751</v>
      </c>
      <c r="AP947">
        <v>1</v>
      </c>
      <c r="AQ947" t="s">
        <v>10751</v>
      </c>
      <c r="AR947" t="s">
        <v>10751</v>
      </c>
      <c r="AS947" t="s">
        <v>10751</v>
      </c>
      <c r="AT947">
        <v>1</v>
      </c>
      <c r="AU947" t="s">
        <v>10751</v>
      </c>
      <c r="AV947">
        <v>4.3</v>
      </c>
      <c r="AW947" t="s">
        <v>10751</v>
      </c>
      <c r="AX947">
        <v>4</v>
      </c>
      <c r="AY947">
        <v>0.33400000000000002</v>
      </c>
      <c r="AZ947">
        <v>0.66600000000000004</v>
      </c>
      <c r="BA947" t="s">
        <v>10751</v>
      </c>
      <c r="BB947" t="s">
        <v>10751</v>
      </c>
      <c r="BC947" t="s">
        <v>10751</v>
      </c>
      <c r="BD947" t="s">
        <v>10751</v>
      </c>
    </row>
    <row r="948" spans="1:56">
      <c r="A948" t="s">
        <v>10756</v>
      </c>
      <c r="B948">
        <v>2500</v>
      </c>
      <c r="C948">
        <v>1997</v>
      </c>
      <c r="D948">
        <v>4</v>
      </c>
      <c r="E948">
        <v>2.7099999999999997E-4</v>
      </c>
      <c r="F948">
        <v>28.40699</v>
      </c>
      <c r="H948">
        <v>22.790230000000001</v>
      </c>
      <c r="I948">
        <f t="shared" si="21"/>
        <v>6.1761523299999994E-3</v>
      </c>
      <c r="K948">
        <v>21.622330000000002</v>
      </c>
      <c r="L948">
        <v>23.928180000000001</v>
      </c>
      <c r="M948">
        <v>389.94785000000002</v>
      </c>
      <c r="N948">
        <v>411.01022999999998</v>
      </c>
      <c r="O948">
        <v>371.40314999999998</v>
      </c>
      <c r="P948" t="s">
        <v>10751</v>
      </c>
      <c r="Q948">
        <v>97</v>
      </c>
      <c r="R948">
        <v>95</v>
      </c>
      <c r="S948">
        <v>12.593999999999999</v>
      </c>
      <c r="T948">
        <v>0.97938099999999995</v>
      </c>
      <c r="U948">
        <v>3.7999999999999999E-2</v>
      </c>
      <c r="V948">
        <v>28.526050000000001</v>
      </c>
      <c r="W948" t="s">
        <v>10751</v>
      </c>
      <c r="X948" t="s">
        <v>10751</v>
      </c>
      <c r="Y948">
        <v>1</v>
      </c>
      <c r="Z948">
        <v>0.27200000000000002</v>
      </c>
      <c r="AA948" t="s">
        <v>10751</v>
      </c>
      <c r="AB948">
        <v>0.72799999999999998</v>
      </c>
      <c r="AC948" t="s">
        <v>10751</v>
      </c>
      <c r="AD948" t="s">
        <v>10751</v>
      </c>
      <c r="AE948" t="s">
        <v>10751</v>
      </c>
      <c r="AF948" t="s">
        <v>10751</v>
      </c>
      <c r="AG948">
        <v>1</v>
      </c>
      <c r="AH948" t="s">
        <v>10751</v>
      </c>
      <c r="AI948" t="s">
        <v>10751</v>
      </c>
      <c r="AJ948" t="s">
        <v>10751</v>
      </c>
      <c r="AK948" t="s">
        <v>10751</v>
      </c>
      <c r="AL948" t="s">
        <v>10751</v>
      </c>
      <c r="AM948" t="s">
        <v>10751</v>
      </c>
      <c r="AN948" t="s">
        <v>10751</v>
      </c>
      <c r="AO948" t="s">
        <v>10751</v>
      </c>
      <c r="AP948">
        <v>1</v>
      </c>
      <c r="AQ948" t="s">
        <v>10751</v>
      </c>
      <c r="AR948" t="s">
        <v>10751</v>
      </c>
      <c r="AS948" t="s">
        <v>10751</v>
      </c>
      <c r="AT948">
        <v>1</v>
      </c>
      <c r="AU948" t="s">
        <v>10751</v>
      </c>
      <c r="AV948">
        <v>3.5</v>
      </c>
      <c r="AW948" t="s">
        <v>10751</v>
      </c>
      <c r="AX948">
        <v>4</v>
      </c>
      <c r="AY948">
        <v>0.72799999999999998</v>
      </c>
      <c r="AZ948">
        <v>0.27200000000000002</v>
      </c>
      <c r="BA948" t="s">
        <v>10751</v>
      </c>
      <c r="BB948" t="s">
        <v>10751</v>
      </c>
      <c r="BC948" t="s">
        <v>10751</v>
      </c>
      <c r="BD948" t="s">
        <v>10751</v>
      </c>
    </row>
    <row r="949" spans="1:56">
      <c r="A949" t="s">
        <v>10756</v>
      </c>
      <c r="B949">
        <v>2500</v>
      </c>
      <c r="C949">
        <v>1998</v>
      </c>
      <c r="D949">
        <v>7</v>
      </c>
      <c r="E949">
        <v>4.5399999999999998E-4</v>
      </c>
      <c r="F949">
        <v>28.463080000000001</v>
      </c>
      <c r="H949">
        <v>22.72372</v>
      </c>
      <c r="I949">
        <f t="shared" si="21"/>
        <v>1.031656888E-2</v>
      </c>
      <c r="K949">
        <v>21.525510000000001</v>
      </c>
      <c r="L949">
        <v>23.868480000000002</v>
      </c>
      <c r="M949">
        <v>391.08906999999999</v>
      </c>
      <c r="N949">
        <v>412.85899000000001</v>
      </c>
      <c r="O949">
        <v>372.33204000000001</v>
      </c>
      <c r="P949" t="s">
        <v>10751</v>
      </c>
      <c r="Q949">
        <v>97</v>
      </c>
      <c r="R949">
        <v>95</v>
      </c>
      <c r="S949">
        <v>12.5923</v>
      </c>
      <c r="T949">
        <v>0.97938099999999995</v>
      </c>
      <c r="U949">
        <v>3.7999999999999999E-2</v>
      </c>
      <c r="V949">
        <v>28.415959999999998</v>
      </c>
      <c r="W949" t="s">
        <v>10751</v>
      </c>
      <c r="X949" t="s">
        <v>10751</v>
      </c>
      <c r="Y949">
        <v>1</v>
      </c>
      <c r="Z949">
        <v>0.52500000000000002</v>
      </c>
      <c r="AA949" t="s">
        <v>10751</v>
      </c>
      <c r="AB949">
        <v>0.47499999999999998</v>
      </c>
      <c r="AC949" t="s">
        <v>10751</v>
      </c>
      <c r="AD949" t="s">
        <v>10751</v>
      </c>
      <c r="AE949" t="s">
        <v>10751</v>
      </c>
      <c r="AF949" t="s">
        <v>10751</v>
      </c>
      <c r="AG949">
        <v>1</v>
      </c>
      <c r="AH949" t="s">
        <v>10751</v>
      </c>
      <c r="AI949" t="s">
        <v>10751</v>
      </c>
      <c r="AJ949" t="s">
        <v>10751</v>
      </c>
      <c r="AK949" t="s">
        <v>10751</v>
      </c>
      <c r="AL949" t="s">
        <v>10751</v>
      </c>
      <c r="AM949" t="s">
        <v>10751</v>
      </c>
      <c r="AN949" t="s">
        <v>10751</v>
      </c>
      <c r="AO949" t="s">
        <v>10751</v>
      </c>
      <c r="AP949">
        <v>1</v>
      </c>
      <c r="AQ949" t="s">
        <v>10751</v>
      </c>
      <c r="AR949" t="s">
        <v>10751</v>
      </c>
      <c r="AS949" t="s">
        <v>10751</v>
      </c>
      <c r="AT949">
        <v>1</v>
      </c>
      <c r="AU949" t="s">
        <v>10751</v>
      </c>
      <c r="AV949">
        <v>4.0999999999999996</v>
      </c>
      <c r="AW949" t="s">
        <v>10751</v>
      </c>
      <c r="AX949">
        <v>4</v>
      </c>
      <c r="AY949">
        <v>0.47499999999999998</v>
      </c>
      <c r="AZ949">
        <v>0.52500000000000002</v>
      </c>
      <c r="BA949" t="s">
        <v>10751</v>
      </c>
      <c r="BB949" t="s">
        <v>10751</v>
      </c>
      <c r="BC949" t="s">
        <v>10751</v>
      </c>
      <c r="BD949" t="s">
        <v>10751</v>
      </c>
    </row>
    <row r="950" spans="1:56">
      <c r="A950" t="s">
        <v>10756</v>
      </c>
      <c r="B950">
        <v>2500</v>
      </c>
      <c r="C950">
        <v>1999</v>
      </c>
      <c r="D950" t="s">
        <v>10751</v>
      </c>
      <c r="E950" t="s">
        <v>10751</v>
      </c>
      <c r="F950" t="s">
        <v>10751</v>
      </c>
      <c r="H950" t="s">
        <v>10751</v>
      </c>
      <c r="I950" t="str">
        <f t="shared" si="21"/>
        <v/>
      </c>
      <c r="K950" t="s">
        <v>10751</v>
      </c>
      <c r="L950" t="s">
        <v>10751</v>
      </c>
      <c r="M950" t="s">
        <v>10751</v>
      </c>
      <c r="N950" t="s">
        <v>10751</v>
      </c>
      <c r="O950" t="s">
        <v>10751</v>
      </c>
      <c r="P950" t="s">
        <v>10751</v>
      </c>
      <c r="Q950" t="s">
        <v>10751</v>
      </c>
      <c r="R950" t="s">
        <v>10751</v>
      </c>
      <c r="S950" t="s">
        <v>10751</v>
      </c>
      <c r="T950" t="s">
        <v>10751</v>
      </c>
      <c r="U950" t="s">
        <v>10751</v>
      </c>
      <c r="V950" t="s">
        <v>10751</v>
      </c>
      <c r="W950" t="s">
        <v>10751</v>
      </c>
      <c r="X950" t="s">
        <v>10751</v>
      </c>
      <c r="Y950" t="s">
        <v>10751</v>
      </c>
      <c r="Z950" t="s">
        <v>10751</v>
      </c>
      <c r="AA950" t="s">
        <v>10751</v>
      </c>
      <c r="AB950" t="s">
        <v>10751</v>
      </c>
      <c r="AC950" t="s">
        <v>10751</v>
      </c>
      <c r="AD950" t="s">
        <v>10751</v>
      </c>
      <c r="AE950" t="s">
        <v>10751</v>
      </c>
      <c r="AF950" t="s">
        <v>10751</v>
      </c>
      <c r="AG950" t="s">
        <v>10751</v>
      </c>
      <c r="AH950" t="s">
        <v>10751</v>
      </c>
      <c r="AI950" t="s">
        <v>10751</v>
      </c>
      <c r="AJ950" t="s">
        <v>10751</v>
      </c>
      <c r="AK950" t="s">
        <v>10751</v>
      </c>
      <c r="AL950" t="s">
        <v>10751</v>
      </c>
      <c r="AM950" t="s">
        <v>10751</v>
      </c>
      <c r="AN950" t="s">
        <v>10751</v>
      </c>
      <c r="AO950" t="s">
        <v>10751</v>
      </c>
      <c r="AP950" t="s">
        <v>10751</v>
      </c>
      <c r="AQ950" t="s">
        <v>10751</v>
      </c>
      <c r="AR950" t="s">
        <v>10751</v>
      </c>
      <c r="AS950" t="s">
        <v>10751</v>
      </c>
      <c r="AT950" t="s">
        <v>10751</v>
      </c>
      <c r="AU950" t="s">
        <v>10751</v>
      </c>
      <c r="AV950" t="s">
        <v>10751</v>
      </c>
      <c r="AW950" t="s">
        <v>10751</v>
      </c>
      <c r="AX950" t="s">
        <v>10751</v>
      </c>
      <c r="AY950" t="s">
        <v>10751</v>
      </c>
      <c r="AZ950" t="s">
        <v>10751</v>
      </c>
      <c r="BA950" t="s">
        <v>10751</v>
      </c>
      <c r="BB950" t="s">
        <v>10751</v>
      </c>
      <c r="BC950" t="s">
        <v>10751</v>
      </c>
      <c r="BD950" t="s">
        <v>10751</v>
      </c>
    </row>
    <row r="951" spans="1:56">
      <c r="A951" t="s">
        <v>10756</v>
      </c>
      <c r="B951">
        <v>2500</v>
      </c>
      <c r="C951">
        <v>2000</v>
      </c>
      <c r="D951" t="s">
        <v>10751</v>
      </c>
      <c r="E951" t="s">
        <v>10751</v>
      </c>
      <c r="F951" t="s">
        <v>10751</v>
      </c>
      <c r="H951" t="s">
        <v>10751</v>
      </c>
      <c r="I951" t="str">
        <f t="shared" si="21"/>
        <v/>
      </c>
      <c r="K951" t="s">
        <v>10751</v>
      </c>
      <c r="L951" t="s">
        <v>10751</v>
      </c>
      <c r="M951" t="s">
        <v>10751</v>
      </c>
      <c r="N951" t="s">
        <v>10751</v>
      </c>
      <c r="O951" t="s">
        <v>10751</v>
      </c>
      <c r="P951" t="s">
        <v>10751</v>
      </c>
      <c r="Q951" t="s">
        <v>10751</v>
      </c>
      <c r="R951" t="s">
        <v>10751</v>
      </c>
      <c r="S951" t="s">
        <v>10751</v>
      </c>
      <c r="T951" t="s">
        <v>10751</v>
      </c>
      <c r="U951" t="s">
        <v>10751</v>
      </c>
      <c r="V951" t="s">
        <v>10751</v>
      </c>
      <c r="W951" t="s">
        <v>10751</v>
      </c>
      <c r="X951" t="s">
        <v>10751</v>
      </c>
      <c r="Y951" t="s">
        <v>10751</v>
      </c>
      <c r="Z951" t="s">
        <v>10751</v>
      </c>
      <c r="AA951" t="s">
        <v>10751</v>
      </c>
      <c r="AB951" t="s">
        <v>10751</v>
      </c>
      <c r="AC951" t="s">
        <v>10751</v>
      </c>
      <c r="AD951" t="s">
        <v>10751</v>
      </c>
      <c r="AE951" t="s">
        <v>10751</v>
      </c>
      <c r="AF951" t="s">
        <v>10751</v>
      </c>
      <c r="AG951" t="s">
        <v>10751</v>
      </c>
      <c r="AH951" t="s">
        <v>10751</v>
      </c>
      <c r="AI951" t="s">
        <v>10751</v>
      </c>
      <c r="AJ951" t="s">
        <v>10751</v>
      </c>
      <c r="AK951" t="s">
        <v>10751</v>
      </c>
      <c r="AL951" t="s">
        <v>10751</v>
      </c>
      <c r="AM951" t="s">
        <v>10751</v>
      </c>
      <c r="AN951" t="s">
        <v>10751</v>
      </c>
      <c r="AO951" t="s">
        <v>10751</v>
      </c>
      <c r="AP951" t="s">
        <v>10751</v>
      </c>
      <c r="AQ951" t="s">
        <v>10751</v>
      </c>
      <c r="AR951" t="s">
        <v>10751</v>
      </c>
      <c r="AS951" t="s">
        <v>10751</v>
      </c>
      <c r="AT951" t="s">
        <v>10751</v>
      </c>
      <c r="AU951" t="s">
        <v>10751</v>
      </c>
      <c r="AV951" t="s">
        <v>10751</v>
      </c>
      <c r="AW951" t="s">
        <v>10751</v>
      </c>
      <c r="AX951" t="s">
        <v>10751</v>
      </c>
      <c r="AY951" t="s">
        <v>10751</v>
      </c>
      <c r="AZ951" t="s">
        <v>10751</v>
      </c>
      <c r="BA951" t="s">
        <v>10751</v>
      </c>
      <c r="BB951" t="s">
        <v>10751</v>
      </c>
      <c r="BC951" t="s">
        <v>10751</v>
      </c>
      <c r="BD951" t="s">
        <v>10751</v>
      </c>
    </row>
    <row r="952" spans="1:56">
      <c r="A952" t="s">
        <v>10756</v>
      </c>
      <c r="B952">
        <v>2500</v>
      </c>
      <c r="C952">
        <v>2001</v>
      </c>
      <c r="D952" t="s">
        <v>10751</v>
      </c>
      <c r="E952" t="s">
        <v>10751</v>
      </c>
      <c r="F952" t="s">
        <v>10751</v>
      </c>
      <c r="H952" t="s">
        <v>10751</v>
      </c>
      <c r="I952" t="str">
        <f t="shared" si="21"/>
        <v/>
      </c>
      <c r="K952" t="s">
        <v>10751</v>
      </c>
      <c r="L952" t="s">
        <v>10751</v>
      </c>
      <c r="M952" t="s">
        <v>10751</v>
      </c>
      <c r="N952" t="s">
        <v>10751</v>
      </c>
      <c r="O952" t="s">
        <v>10751</v>
      </c>
      <c r="P952" t="s">
        <v>10751</v>
      </c>
      <c r="Q952" t="s">
        <v>10751</v>
      </c>
      <c r="R952" t="s">
        <v>10751</v>
      </c>
      <c r="S952" t="s">
        <v>10751</v>
      </c>
      <c r="T952" t="s">
        <v>10751</v>
      </c>
      <c r="U952" t="s">
        <v>10751</v>
      </c>
      <c r="V952" t="s">
        <v>10751</v>
      </c>
      <c r="W952" t="s">
        <v>10751</v>
      </c>
      <c r="X952" t="s">
        <v>10751</v>
      </c>
      <c r="Y952" t="s">
        <v>10751</v>
      </c>
      <c r="Z952" t="s">
        <v>10751</v>
      </c>
      <c r="AA952" t="s">
        <v>10751</v>
      </c>
      <c r="AB952" t="s">
        <v>10751</v>
      </c>
      <c r="AC952" t="s">
        <v>10751</v>
      </c>
      <c r="AD952" t="s">
        <v>10751</v>
      </c>
      <c r="AE952" t="s">
        <v>10751</v>
      </c>
      <c r="AF952" t="s">
        <v>10751</v>
      </c>
      <c r="AG952" t="s">
        <v>10751</v>
      </c>
      <c r="AH952" t="s">
        <v>10751</v>
      </c>
      <c r="AI952" t="s">
        <v>10751</v>
      </c>
      <c r="AJ952" t="s">
        <v>10751</v>
      </c>
      <c r="AK952" t="s">
        <v>10751</v>
      </c>
      <c r="AL952" t="s">
        <v>10751</v>
      </c>
      <c r="AM952" t="s">
        <v>10751</v>
      </c>
      <c r="AN952" t="s">
        <v>10751</v>
      </c>
      <c r="AO952" t="s">
        <v>10751</v>
      </c>
      <c r="AP952" t="s">
        <v>10751</v>
      </c>
      <c r="AQ952" t="s">
        <v>10751</v>
      </c>
      <c r="AR952" t="s">
        <v>10751</v>
      </c>
      <c r="AS952" t="s">
        <v>10751</v>
      </c>
      <c r="AT952" t="s">
        <v>10751</v>
      </c>
      <c r="AU952" t="s">
        <v>10751</v>
      </c>
      <c r="AV952" t="s">
        <v>10751</v>
      </c>
      <c r="AW952" t="s">
        <v>10751</v>
      </c>
      <c r="AX952" t="s">
        <v>10751</v>
      </c>
      <c r="AY952" t="s">
        <v>10751</v>
      </c>
      <c r="AZ952" t="s">
        <v>10751</v>
      </c>
      <c r="BA952" t="s">
        <v>10751</v>
      </c>
      <c r="BB952" t="s">
        <v>10751</v>
      </c>
      <c r="BC952" t="s">
        <v>10751</v>
      </c>
      <c r="BD952" t="s">
        <v>10751</v>
      </c>
    </row>
    <row r="953" spans="1:56">
      <c r="A953" t="s">
        <v>10756</v>
      </c>
      <c r="B953">
        <v>2500</v>
      </c>
      <c r="C953">
        <v>2002</v>
      </c>
      <c r="D953" t="s">
        <v>10751</v>
      </c>
      <c r="E953" t="s">
        <v>10751</v>
      </c>
      <c r="F953" t="s">
        <v>10751</v>
      </c>
      <c r="H953" t="s">
        <v>10751</v>
      </c>
      <c r="I953" t="str">
        <f t="shared" si="21"/>
        <v/>
      </c>
      <c r="K953" t="s">
        <v>10751</v>
      </c>
      <c r="L953" t="s">
        <v>10751</v>
      </c>
      <c r="M953" t="s">
        <v>10751</v>
      </c>
      <c r="N953" t="s">
        <v>10751</v>
      </c>
      <c r="O953" t="s">
        <v>10751</v>
      </c>
      <c r="P953" t="s">
        <v>10751</v>
      </c>
      <c r="Q953" t="s">
        <v>10751</v>
      </c>
      <c r="R953" t="s">
        <v>10751</v>
      </c>
      <c r="S953" t="s">
        <v>10751</v>
      </c>
      <c r="T953" t="s">
        <v>10751</v>
      </c>
      <c r="U953" t="s">
        <v>10751</v>
      </c>
      <c r="V953" t="s">
        <v>10751</v>
      </c>
      <c r="W953" t="s">
        <v>10751</v>
      </c>
      <c r="X953" t="s">
        <v>10751</v>
      </c>
      <c r="Y953" t="s">
        <v>10751</v>
      </c>
      <c r="Z953" t="s">
        <v>10751</v>
      </c>
      <c r="AA953" t="s">
        <v>10751</v>
      </c>
      <c r="AB953" t="s">
        <v>10751</v>
      </c>
      <c r="AC953" t="s">
        <v>10751</v>
      </c>
      <c r="AD953" t="s">
        <v>10751</v>
      </c>
      <c r="AE953" t="s">
        <v>10751</v>
      </c>
      <c r="AF953" t="s">
        <v>10751</v>
      </c>
      <c r="AG953" t="s">
        <v>10751</v>
      </c>
      <c r="AH953" t="s">
        <v>10751</v>
      </c>
      <c r="AI953" t="s">
        <v>10751</v>
      </c>
      <c r="AJ953" t="s">
        <v>10751</v>
      </c>
      <c r="AK953" t="s">
        <v>10751</v>
      </c>
      <c r="AL953" t="s">
        <v>10751</v>
      </c>
      <c r="AM953" t="s">
        <v>10751</v>
      </c>
      <c r="AN953" t="s">
        <v>10751</v>
      </c>
      <c r="AO953" t="s">
        <v>10751</v>
      </c>
      <c r="AP953" t="s">
        <v>10751</v>
      </c>
      <c r="AQ953" t="s">
        <v>10751</v>
      </c>
      <c r="AR953" t="s">
        <v>10751</v>
      </c>
      <c r="AS953" t="s">
        <v>10751</v>
      </c>
      <c r="AT953" t="s">
        <v>10751</v>
      </c>
      <c r="AU953" t="s">
        <v>10751</v>
      </c>
      <c r="AV953" t="s">
        <v>10751</v>
      </c>
      <c r="AW953" t="s">
        <v>10751</v>
      </c>
      <c r="AX953" t="s">
        <v>10751</v>
      </c>
      <c r="AY953" t="s">
        <v>10751</v>
      </c>
      <c r="AZ953" t="s">
        <v>10751</v>
      </c>
      <c r="BA953" t="s">
        <v>10751</v>
      </c>
      <c r="BB953" t="s">
        <v>10751</v>
      </c>
      <c r="BC953" t="s">
        <v>10751</v>
      </c>
      <c r="BD953" t="s">
        <v>10751</v>
      </c>
    </row>
    <row r="954" spans="1:56">
      <c r="A954" t="s">
        <v>10756</v>
      </c>
      <c r="B954">
        <v>2500</v>
      </c>
      <c r="C954">
        <v>2003</v>
      </c>
      <c r="D954" t="s">
        <v>10751</v>
      </c>
      <c r="E954" t="s">
        <v>10751</v>
      </c>
      <c r="F954" t="s">
        <v>10751</v>
      </c>
      <c r="H954" t="s">
        <v>10751</v>
      </c>
      <c r="I954" t="str">
        <f t="shared" si="21"/>
        <v/>
      </c>
      <c r="K954" t="s">
        <v>10751</v>
      </c>
      <c r="L954" t="s">
        <v>10751</v>
      </c>
      <c r="M954" t="s">
        <v>10751</v>
      </c>
      <c r="N954" t="s">
        <v>10751</v>
      </c>
      <c r="O954" t="s">
        <v>10751</v>
      </c>
      <c r="P954" t="s">
        <v>10751</v>
      </c>
      <c r="Q954" t="s">
        <v>10751</v>
      </c>
      <c r="R954" t="s">
        <v>10751</v>
      </c>
      <c r="S954" t="s">
        <v>10751</v>
      </c>
      <c r="T954" t="s">
        <v>10751</v>
      </c>
      <c r="U954" t="s">
        <v>10751</v>
      </c>
      <c r="V954" t="s">
        <v>10751</v>
      </c>
      <c r="W954" t="s">
        <v>10751</v>
      </c>
      <c r="X954" t="s">
        <v>10751</v>
      </c>
      <c r="Y954" t="s">
        <v>10751</v>
      </c>
      <c r="Z954" t="s">
        <v>10751</v>
      </c>
      <c r="AA954" t="s">
        <v>10751</v>
      </c>
      <c r="AB954" t="s">
        <v>10751</v>
      </c>
      <c r="AC954" t="s">
        <v>10751</v>
      </c>
      <c r="AD954" t="s">
        <v>10751</v>
      </c>
      <c r="AE954" t="s">
        <v>10751</v>
      </c>
      <c r="AF954" t="s">
        <v>10751</v>
      </c>
      <c r="AG954" t="s">
        <v>10751</v>
      </c>
      <c r="AH954" t="s">
        <v>10751</v>
      </c>
      <c r="AI954" t="s">
        <v>10751</v>
      </c>
      <c r="AJ954" t="s">
        <v>10751</v>
      </c>
      <c r="AK954" t="s">
        <v>10751</v>
      </c>
      <c r="AL954" t="s">
        <v>10751</v>
      </c>
      <c r="AM954" t="s">
        <v>10751</v>
      </c>
      <c r="AN954" t="s">
        <v>10751</v>
      </c>
      <c r="AO954" t="s">
        <v>10751</v>
      </c>
      <c r="AP954" t="s">
        <v>10751</v>
      </c>
      <c r="AQ954" t="s">
        <v>10751</v>
      </c>
      <c r="AR954" t="s">
        <v>10751</v>
      </c>
      <c r="AS954" t="s">
        <v>10751</v>
      </c>
      <c r="AT954" t="s">
        <v>10751</v>
      </c>
      <c r="AU954" t="s">
        <v>10751</v>
      </c>
      <c r="AV954" t="s">
        <v>10751</v>
      </c>
      <c r="AW954" t="s">
        <v>10751</v>
      </c>
      <c r="AX954" t="s">
        <v>10751</v>
      </c>
      <c r="AY954" t="s">
        <v>10751</v>
      </c>
      <c r="AZ954" t="s">
        <v>10751</v>
      </c>
      <c r="BA954" t="s">
        <v>10751</v>
      </c>
      <c r="BB954" t="s">
        <v>10751</v>
      </c>
      <c r="BC954" t="s">
        <v>10751</v>
      </c>
      <c r="BD954" t="s">
        <v>10751</v>
      </c>
    </row>
    <row r="955" spans="1:56">
      <c r="A955" t="s">
        <v>10756</v>
      </c>
      <c r="B955">
        <v>2500</v>
      </c>
      <c r="C955">
        <v>2004</v>
      </c>
      <c r="D955" t="s">
        <v>10751</v>
      </c>
      <c r="E955" t="s">
        <v>10751</v>
      </c>
      <c r="F955" t="s">
        <v>10751</v>
      </c>
      <c r="H955" t="s">
        <v>10751</v>
      </c>
      <c r="I955" t="str">
        <f t="shared" si="21"/>
        <v/>
      </c>
      <c r="K955" t="s">
        <v>10751</v>
      </c>
      <c r="L955" t="s">
        <v>10751</v>
      </c>
      <c r="M955" t="s">
        <v>10751</v>
      </c>
      <c r="N955" t="s">
        <v>10751</v>
      </c>
      <c r="O955" t="s">
        <v>10751</v>
      </c>
      <c r="P955" t="s">
        <v>10751</v>
      </c>
      <c r="Q955" t="s">
        <v>10751</v>
      </c>
      <c r="R955" t="s">
        <v>10751</v>
      </c>
      <c r="S955" t="s">
        <v>10751</v>
      </c>
      <c r="T955" t="s">
        <v>10751</v>
      </c>
      <c r="U955" t="s">
        <v>10751</v>
      </c>
      <c r="V955" t="s">
        <v>10751</v>
      </c>
      <c r="W955" t="s">
        <v>10751</v>
      </c>
      <c r="X955" t="s">
        <v>10751</v>
      </c>
      <c r="Y955" t="s">
        <v>10751</v>
      </c>
      <c r="Z955" t="s">
        <v>10751</v>
      </c>
      <c r="AA955" t="s">
        <v>10751</v>
      </c>
      <c r="AB955" t="s">
        <v>10751</v>
      </c>
      <c r="AC955" t="s">
        <v>10751</v>
      </c>
      <c r="AD955" t="s">
        <v>10751</v>
      </c>
      <c r="AE955" t="s">
        <v>10751</v>
      </c>
      <c r="AF955" t="s">
        <v>10751</v>
      </c>
      <c r="AG955" t="s">
        <v>10751</v>
      </c>
      <c r="AH955" t="s">
        <v>10751</v>
      </c>
      <c r="AI955" t="s">
        <v>10751</v>
      </c>
      <c r="AJ955" t="s">
        <v>10751</v>
      </c>
      <c r="AK955" t="s">
        <v>10751</v>
      </c>
      <c r="AL955" t="s">
        <v>10751</v>
      </c>
      <c r="AM955" t="s">
        <v>10751</v>
      </c>
      <c r="AN955" t="s">
        <v>10751</v>
      </c>
      <c r="AO955" t="s">
        <v>10751</v>
      </c>
      <c r="AP955" t="s">
        <v>10751</v>
      </c>
      <c r="AQ955" t="s">
        <v>10751</v>
      </c>
      <c r="AR955" t="s">
        <v>10751</v>
      </c>
      <c r="AS955" t="s">
        <v>10751</v>
      </c>
      <c r="AT955" t="s">
        <v>10751</v>
      </c>
      <c r="AU955" t="s">
        <v>10751</v>
      </c>
      <c r="AV955" t="s">
        <v>10751</v>
      </c>
      <c r="AW955" t="s">
        <v>10751</v>
      </c>
      <c r="AX955" t="s">
        <v>10751</v>
      </c>
      <c r="AY955" t="s">
        <v>10751</v>
      </c>
      <c r="AZ955" t="s">
        <v>10751</v>
      </c>
      <c r="BA955" t="s">
        <v>10751</v>
      </c>
      <c r="BB955" t="s">
        <v>10751</v>
      </c>
      <c r="BC955" t="s">
        <v>10751</v>
      </c>
      <c r="BD955" t="s">
        <v>10751</v>
      </c>
    </row>
    <row r="956" spans="1:56">
      <c r="A956" t="s">
        <v>10756</v>
      </c>
      <c r="B956">
        <v>2500</v>
      </c>
      <c r="C956">
        <v>2005</v>
      </c>
      <c r="D956" t="s">
        <v>10751</v>
      </c>
      <c r="E956" t="s">
        <v>10751</v>
      </c>
      <c r="F956" t="s">
        <v>10751</v>
      </c>
      <c r="H956" t="s">
        <v>10751</v>
      </c>
      <c r="I956" t="str">
        <f t="shared" si="21"/>
        <v/>
      </c>
      <c r="K956" t="s">
        <v>10751</v>
      </c>
      <c r="L956" t="s">
        <v>10751</v>
      </c>
      <c r="M956" t="s">
        <v>10751</v>
      </c>
      <c r="N956" t="s">
        <v>10751</v>
      </c>
      <c r="O956" t="s">
        <v>10751</v>
      </c>
      <c r="P956" t="s">
        <v>10751</v>
      </c>
      <c r="Q956" t="s">
        <v>10751</v>
      </c>
      <c r="R956" t="s">
        <v>10751</v>
      </c>
      <c r="S956" t="s">
        <v>10751</v>
      </c>
      <c r="T956" t="s">
        <v>10751</v>
      </c>
      <c r="U956" t="s">
        <v>10751</v>
      </c>
      <c r="V956" t="s">
        <v>10751</v>
      </c>
      <c r="W956" t="s">
        <v>10751</v>
      </c>
      <c r="X956" t="s">
        <v>10751</v>
      </c>
      <c r="Y956" t="s">
        <v>10751</v>
      </c>
      <c r="Z956" t="s">
        <v>10751</v>
      </c>
      <c r="AA956" t="s">
        <v>10751</v>
      </c>
      <c r="AB956" t="s">
        <v>10751</v>
      </c>
      <c r="AC956" t="s">
        <v>10751</v>
      </c>
      <c r="AD956" t="s">
        <v>10751</v>
      </c>
      <c r="AE956" t="s">
        <v>10751</v>
      </c>
      <c r="AF956" t="s">
        <v>10751</v>
      </c>
      <c r="AG956" t="s">
        <v>10751</v>
      </c>
      <c r="AH956" t="s">
        <v>10751</v>
      </c>
      <c r="AI956" t="s">
        <v>10751</v>
      </c>
      <c r="AJ956" t="s">
        <v>10751</v>
      </c>
      <c r="AK956" t="s">
        <v>10751</v>
      </c>
      <c r="AL956" t="s">
        <v>10751</v>
      </c>
      <c r="AM956" t="s">
        <v>10751</v>
      </c>
      <c r="AN956" t="s">
        <v>10751</v>
      </c>
      <c r="AO956" t="s">
        <v>10751</v>
      </c>
      <c r="AP956" t="s">
        <v>10751</v>
      </c>
      <c r="AQ956" t="s">
        <v>10751</v>
      </c>
      <c r="AR956" t="s">
        <v>10751</v>
      </c>
      <c r="AS956" t="s">
        <v>10751</v>
      </c>
      <c r="AT956" t="s">
        <v>10751</v>
      </c>
      <c r="AU956" t="s">
        <v>10751</v>
      </c>
      <c r="AV956" t="s">
        <v>10751</v>
      </c>
      <c r="AW956" t="s">
        <v>10751</v>
      </c>
      <c r="AX956" t="s">
        <v>10751</v>
      </c>
      <c r="AY956" t="s">
        <v>10751</v>
      </c>
      <c r="AZ956" t="s">
        <v>10751</v>
      </c>
      <c r="BA956" t="s">
        <v>10751</v>
      </c>
      <c r="BB956" t="s">
        <v>10751</v>
      </c>
      <c r="BC956" t="s">
        <v>10751</v>
      </c>
      <c r="BD956" t="s">
        <v>10751</v>
      </c>
    </row>
    <row r="957" spans="1:56">
      <c r="A957" t="s">
        <v>10756</v>
      </c>
      <c r="B957">
        <v>2500</v>
      </c>
      <c r="C957">
        <v>2006</v>
      </c>
      <c r="D957" t="s">
        <v>10751</v>
      </c>
      <c r="E957" t="s">
        <v>10751</v>
      </c>
      <c r="F957" t="s">
        <v>10751</v>
      </c>
      <c r="H957" t="s">
        <v>10751</v>
      </c>
      <c r="I957" t="str">
        <f t="shared" si="21"/>
        <v/>
      </c>
      <c r="K957" t="s">
        <v>10751</v>
      </c>
      <c r="L957" t="s">
        <v>10751</v>
      </c>
      <c r="M957" t="s">
        <v>10751</v>
      </c>
      <c r="N957" t="s">
        <v>10751</v>
      </c>
      <c r="O957" t="s">
        <v>10751</v>
      </c>
      <c r="P957" t="s">
        <v>10751</v>
      </c>
      <c r="Q957" t="s">
        <v>10751</v>
      </c>
      <c r="R957" t="s">
        <v>10751</v>
      </c>
      <c r="S957" t="s">
        <v>10751</v>
      </c>
      <c r="T957" t="s">
        <v>10751</v>
      </c>
      <c r="U957" t="s">
        <v>10751</v>
      </c>
      <c r="V957" t="s">
        <v>10751</v>
      </c>
      <c r="W957" t="s">
        <v>10751</v>
      </c>
      <c r="X957" t="s">
        <v>10751</v>
      </c>
      <c r="Y957" t="s">
        <v>10751</v>
      </c>
      <c r="Z957" t="s">
        <v>10751</v>
      </c>
      <c r="AA957" t="s">
        <v>10751</v>
      </c>
      <c r="AB957" t="s">
        <v>10751</v>
      </c>
      <c r="AC957" t="s">
        <v>10751</v>
      </c>
      <c r="AD957" t="s">
        <v>10751</v>
      </c>
      <c r="AE957" t="s">
        <v>10751</v>
      </c>
      <c r="AF957" t="s">
        <v>10751</v>
      </c>
      <c r="AG957" t="s">
        <v>10751</v>
      </c>
      <c r="AH957" t="s">
        <v>10751</v>
      </c>
      <c r="AI957" t="s">
        <v>10751</v>
      </c>
      <c r="AJ957" t="s">
        <v>10751</v>
      </c>
      <c r="AK957" t="s">
        <v>10751</v>
      </c>
      <c r="AL957" t="s">
        <v>10751</v>
      </c>
      <c r="AM957" t="s">
        <v>10751</v>
      </c>
      <c r="AN957" t="s">
        <v>10751</v>
      </c>
      <c r="AO957" t="s">
        <v>10751</v>
      </c>
      <c r="AP957" t="s">
        <v>10751</v>
      </c>
      <c r="AQ957" t="s">
        <v>10751</v>
      </c>
      <c r="AR957" t="s">
        <v>10751</v>
      </c>
      <c r="AS957" t="s">
        <v>10751</v>
      </c>
      <c r="AT957" t="s">
        <v>10751</v>
      </c>
      <c r="AU957" t="s">
        <v>10751</v>
      </c>
      <c r="AV957" t="s">
        <v>10751</v>
      </c>
      <c r="AW957" t="s">
        <v>10751</v>
      </c>
      <c r="AX957" t="s">
        <v>10751</v>
      </c>
      <c r="AY957" t="s">
        <v>10751</v>
      </c>
      <c r="AZ957" t="s">
        <v>10751</v>
      </c>
      <c r="BA957" t="s">
        <v>10751</v>
      </c>
      <c r="BB957" t="s">
        <v>10751</v>
      </c>
      <c r="BC957" t="s">
        <v>10751</v>
      </c>
      <c r="BD957" t="s">
        <v>10751</v>
      </c>
    </row>
    <row r="958" spans="1:56">
      <c r="A958" t="s">
        <v>10756</v>
      </c>
      <c r="B958">
        <v>2500</v>
      </c>
      <c r="C958">
        <v>2007</v>
      </c>
      <c r="D958" t="s">
        <v>10751</v>
      </c>
      <c r="E958" t="s">
        <v>10751</v>
      </c>
      <c r="F958" t="s">
        <v>10751</v>
      </c>
      <c r="H958" t="s">
        <v>10751</v>
      </c>
      <c r="I958" t="str">
        <f t="shared" si="21"/>
        <v/>
      </c>
      <c r="K958" t="s">
        <v>10751</v>
      </c>
      <c r="L958" t="s">
        <v>10751</v>
      </c>
      <c r="M958" t="s">
        <v>10751</v>
      </c>
      <c r="N958" t="s">
        <v>10751</v>
      </c>
      <c r="O958" t="s">
        <v>10751</v>
      </c>
      <c r="P958" t="s">
        <v>10751</v>
      </c>
      <c r="Q958" t="s">
        <v>10751</v>
      </c>
      <c r="R958" t="s">
        <v>10751</v>
      </c>
      <c r="S958" t="s">
        <v>10751</v>
      </c>
      <c r="T958" t="s">
        <v>10751</v>
      </c>
      <c r="U958" t="s">
        <v>10751</v>
      </c>
      <c r="V958" t="s">
        <v>10751</v>
      </c>
      <c r="W958" t="s">
        <v>10751</v>
      </c>
      <c r="X958" t="s">
        <v>10751</v>
      </c>
      <c r="Y958" t="s">
        <v>10751</v>
      </c>
      <c r="Z958" t="s">
        <v>10751</v>
      </c>
      <c r="AA958" t="s">
        <v>10751</v>
      </c>
      <c r="AB958" t="s">
        <v>10751</v>
      </c>
      <c r="AC958" t="s">
        <v>10751</v>
      </c>
      <c r="AD958" t="s">
        <v>10751</v>
      </c>
      <c r="AE958" t="s">
        <v>10751</v>
      </c>
      <c r="AF958" t="s">
        <v>10751</v>
      </c>
      <c r="AG958" t="s">
        <v>10751</v>
      </c>
      <c r="AH958" t="s">
        <v>10751</v>
      </c>
      <c r="AI958" t="s">
        <v>10751</v>
      </c>
      <c r="AJ958" t="s">
        <v>10751</v>
      </c>
      <c r="AK958" t="s">
        <v>10751</v>
      </c>
      <c r="AL958" t="s">
        <v>10751</v>
      </c>
      <c r="AM958" t="s">
        <v>10751</v>
      </c>
      <c r="AN958" t="s">
        <v>10751</v>
      </c>
      <c r="AO958" t="s">
        <v>10751</v>
      </c>
      <c r="AP958" t="s">
        <v>10751</v>
      </c>
      <c r="AQ958" t="s">
        <v>10751</v>
      </c>
      <c r="AR958" t="s">
        <v>10751</v>
      </c>
      <c r="AS958" t="s">
        <v>10751</v>
      </c>
      <c r="AT958" t="s">
        <v>10751</v>
      </c>
      <c r="AU958" t="s">
        <v>10751</v>
      </c>
      <c r="AV958" t="s">
        <v>10751</v>
      </c>
      <c r="AW958" t="s">
        <v>10751</v>
      </c>
      <c r="AX958" t="s">
        <v>10751</v>
      </c>
      <c r="AY958" t="s">
        <v>10751</v>
      </c>
      <c r="AZ958" t="s">
        <v>10751</v>
      </c>
      <c r="BA958" t="s">
        <v>10751</v>
      </c>
      <c r="BB958" t="s">
        <v>10751</v>
      </c>
      <c r="BC958" t="s">
        <v>10751</v>
      </c>
      <c r="BD958" t="s">
        <v>10751</v>
      </c>
    </row>
    <row r="959" spans="1:56">
      <c r="A959" t="s">
        <v>10756</v>
      </c>
      <c r="B959">
        <v>2500</v>
      </c>
      <c r="C959">
        <v>2008</v>
      </c>
      <c r="D959" t="s">
        <v>10751</v>
      </c>
      <c r="E959" t="s">
        <v>10751</v>
      </c>
      <c r="F959" t="s">
        <v>10751</v>
      </c>
      <c r="H959" t="s">
        <v>10751</v>
      </c>
      <c r="I959" t="str">
        <f t="shared" si="21"/>
        <v/>
      </c>
      <c r="K959" t="s">
        <v>10751</v>
      </c>
      <c r="L959" t="s">
        <v>10751</v>
      </c>
      <c r="M959" t="s">
        <v>10751</v>
      </c>
      <c r="N959" t="s">
        <v>10751</v>
      </c>
      <c r="O959" t="s">
        <v>10751</v>
      </c>
      <c r="P959" t="s">
        <v>10751</v>
      </c>
      <c r="Q959" t="s">
        <v>10751</v>
      </c>
      <c r="R959" t="s">
        <v>10751</v>
      </c>
      <c r="S959" t="s">
        <v>10751</v>
      </c>
      <c r="T959" t="s">
        <v>10751</v>
      </c>
      <c r="U959" t="s">
        <v>10751</v>
      </c>
      <c r="V959" t="s">
        <v>10751</v>
      </c>
      <c r="W959" t="s">
        <v>10751</v>
      </c>
      <c r="X959" t="s">
        <v>10751</v>
      </c>
      <c r="Y959" t="s">
        <v>10751</v>
      </c>
      <c r="Z959" t="s">
        <v>10751</v>
      </c>
      <c r="AA959" t="s">
        <v>10751</v>
      </c>
      <c r="AB959" t="s">
        <v>10751</v>
      </c>
      <c r="AC959" t="s">
        <v>10751</v>
      </c>
      <c r="AD959" t="s">
        <v>10751</v>
      </c>
      <c r="AE959" t="s">
        <v>10751</v>
      </c>
      <c r="AF959" t="s">
        <v>10751</v>
      </c>
      <c r="AG959" t="s">
        <v>10751</v>
      </c>
      <c r="AH959" t="s">
        <v>10751</v>
      </c>
      <c r="AI959" t="s">
        <v>10751</v>
      </c>
      <c r="AJ959" t="s">
        <v>10751</v>
      </c>
      <c r="AK959" t="s">
        <v>10751</v>
      </c>
      <c r="AL959" t="s">
        <v>10751</v>
      </c>
      <c r="AM959" t="s">
        <v>10751</v>
      </c>
      <c r="AN959" t="s">
        <v>10751</v>
      </c>
      <c r="AO959" t="s">
        <v>10751</v>
      </c>
      <c r="AP959" t="s">
        <v>10751</v>
      </c>
      <c r="AQ959" t="s">
        <v>10751</v>
      </c>
      <c r="AR959" t="s">
        <v>10751</v>
      </c>
      <c r="AS959" t="s">
        <v>10751</v>
      </c>
      <c r="AT959" t="s">
        <v>10751</v>
      </c>
      <c r="AU959" t="s">
        <v>10751</v>
      </c>
      <c r="AV959" t="s">
        <v>10751</v>
      </c>
      <c r="AW959" t="s">
        <v>10751</v>
      </c>
      <c r="AX959" t="s">
        <v>10751</v>
      </c>
      <c r="AY959" t="s">
        <v>10751</v>
      </c>
      <c r="AZ959" t="s">
        <v>10751</v>
      </c>
      <c r="BA959" t="s">
        <v>10751</v>
      </c>
      <c r="BB959" t="s">
        <v>10751</v>
      </c>
      <c r="BC959" t="s">
        <v>10751</v>
      </c>
      <c r="BD959" t="s">
        <v>10751</v>
      </c>
    </row>
    <row r="960" spans="1:56">
      <c r="A960" t="s">
        <v>10756</v>
      </c>
      <c r="B960">
        <v>2500</v>
      </c>
      <c r="C960">
        <v>2009</v>
      </c>
      <c r="D960" t="s">
        <v>10751</v>
      </c>
      <c r="E960" t="s">
        <v>10751</v>
      </c>
      <c r="F960" t="s">
        <v>10751</v>
      </c>
      <c r="H960" t="s">
        <v>10751</v>
      </c>
      <c r="I960" t="str">
        <f t="shared" si="21"/>
        <v/>
      </c>
      <c r="K960" t="s">
        <v>10751</v>
      </c>
      <c r="L960" t="s">
        <v>10751</v>
      </c>
      <c r="M960" t="s">
        <v>10751</v>
      </c>
      <c r="N960" t="s">
        <v>10751</v>
      </c>
      <c r="O960" t="s">
        <v>10751</v>
      </c>
      <c r="P960" t="s">
        <v>10751</v>
      </c>
      <c r="Q960" t="s">
        <v>10751</v>
      </c>
      <c r="R960" t="s">
        <v>10751</v>
      </c>
      <c r="S960" t="s">
        <v>10751</v>
      </c>
      <c r="T960" t="s">
        <v>10751</v>
      </c>
      <c r="U960" t="s">
        <v>10751</v>
      </c>
      <c r="V960" t="s">
        <v>10751</v>
      </c>
      <c r="W960" t="s">
        <v>10751</v>
      </c>
      <c r="X960" t="s">
        <v>10751</v>
      </c>
      <c r="Y960" t="s">
        <v>10751</v>
      </c>
      <c r="Z960" t="s">
        <v>10751</v>
      </c>
      <c r="AA960" t="s">
        <v>10751</v>
      </c>
      <c r="AB960" t="s">
        <v>10751</v>
      </c>
      <c r="AC960" t="s">
        <v>10751</v>
      </c>
      <c r="AD960" t="s">
        <v>10751</v>
      </c>
      <c r="AE960" t="s">
        <v>10751</v>
      </c>
      <c r="AF960" t="s">
        <v>10751</v>
      </c>
      <c r="AG960" t="s">
        <v>10751</v>
      </c>
      <c r="AH960" t="s">
        <v>10751</v>
      </c>
      <c r="AI960" t="s">
        <v>10751</v>
      </c>
      <c r="AJ960" t="s">
        <v>10751</v>
      </c>
      <c r="AK960" t="s">
        <v>10751</v>
      </c>
      <c r="AL960" t="s">
        <v>10751</v>
      </c>
      <c r="AM960" t="s">
        <v>10751</v>
      </c>
      <c r="AN960" t="s">
        <v>10751</v>
      </c>
      <c r="AO960" t="s">
        <v>10751</v>
      </c>
      <c r="AP960" t="s">
        <v>10751</v>
      </c>
      <c r="AQ960" t="s">
        <v>10751</v>
      </c>
      <c r="AR960" t="s">
        <v>10751</v>
      </c>
      <c r="AS960" t="s">
        <v>10751</v>
      </c>
      <c r="AT960" t="s">
        <v>10751</v>
      </c>
      <c r="AU960" t="s">
        <v>10751</v>
      </c>
      <c r="AV960" t="s">
        <v>10751</v>
      </c>
      <c r="AW960" t="s">
        <v>10751</v>
      </c>
      <c r="AX960" t="s">
        <v>10751</v>
      </c>
      <c r="AY960" t="s">
        <v>10751</v>
      </c>
      <c r="AZ960" t="s">
        <v>10751</v>
      </c>
      <c r="BA960" t="s">
        <v>10751</v>
      </c>
      <c r="BB960" t="s">
        <v>10751</v>
      </c>
      <c r="BC960" t="s">
        <v>10751</v>
      </c>
      <c r="BD960" t="s">
        <v>10751</v>
      </c>
    </row>
    <row r="961" spans="1:56">
      <c r="A961" t="s">
        <v>10756</v>
      </c>
      <c r="B961">
        <v>2500</v>
      </c>
      <c r="C961">
        <v>2010</v>
      </c>
      <c r="D961" t="s">
        <v>10751</v>
      </c>
      <c r="E961" t="s">
        <v>10751</v>
      </c>
      <c r="F961" t="s">
        <v>10751</v>
      </c>
      <c r="H961" t="s">
        <v>10751</v>
      </c>
      <c r="I961" t="str">
        <f t="shared" si="21"/>
        <v/>
      </c>
      <c r="K961" t="s">
        <v>10751</v>
      </c>
      <c r="L961" t="s">
        <v>10751</v>
      </c>
      <c r="M961" t="s">
        <v>10751</v>
      </c>
      <c r="N961" t="s">
        <v>10751</v>
      </c>
      <c r="O961" t="s">
        <v>10751</v>
      </c>
      <c r="P961" t="s">
        <v>10751</v>
      </c>
      <c r="Q961" t="s">
        <v>10751</v>
      </c>
      <c r="R961" t="s">
        <v>10751</v>
      </c>
      <c r="S961" t="s">
        <v>10751</v>
      </c>
      <c r="T961" t="s">
        <v>10751</v>
      </c>
      <c r="U961" t="s">
        <v>10751</v>
      </c>
      <c r="V961" t="s">
        <v>10751</v>
      </c>
      <c r="W961" t="s">
        <v>10751</v>
      </c>
      <c r="X961" t="s">
        <v>10751</v>
      </c>
      <c r="Y961" t="s">
        <v>10751</v>
      </c>
      <c r="Z961" t="s">
        <v>10751</v>
      </c>
      <c r="AA961" t="s">
        <v>10751</v>
      </c>
      <c r="AB961" t="s">
        <v>10751</v>
      </c>
      <c r="AC961" t="s">
        <v>10751</v>
      </c>
      <c r="AD961" t="s">
        <v>10751</v>
      </c>
      <c r="AE961" t="s">
        <v>10751</v>
      </c>
      <c r="AF961" t="s">
        <v>10751</v>
      </c>
      <c r="AG961" t="s">
        <v>10751</v>
      </c>
      <c r="AH961" t="s">
        <v>10751</v>
      </c>
      <c r="AI961" t="s">
        <v>10751</v>
      </c>
      <c r="AJ961" t="s">
        <v>10751</v>
      </c>
      <c r="AK961" t="s">
        <v>10751</v>
      </c>
      <c r="AL961" t="s">
        <v>10751</v>
      </c>
      <c r="AM961" t="s">
        <v>10751</v>
      </c>
      <c r="AN961" t="s">
        <v>10751</v>
      </c>
      <c r="AO961" t="s">
        <v>10751</v>
      </c>
      <c r="AP961" t="s">
        <v>10751</v>
      </c>
      <c r="AQ961" t="s">
        <v>10751</v>
      </c>
      <c r="AR961" t="s">
        <v>10751</v>
      </c>
      <c r="AS961" t="s">
        <v>10751</v>
      </c>
      <c r="AT961" t="s">
        <v>10751</v>
      </c>
      <c r="AU961" t="s">
        <v>10751</v>
      </c>
      <c r="AV961" t="s">
        <v>10751</v>
      </c>
      <c r="AW961" t="s">
        <v>10751</v>
      </c>
      <c r="AX961" t="s">
        <v>10751</v>
      </c>
      <c r="AY961" t="s">
        <v>10751</v>
      </c>
      <c r="AZ961" t="s">
        <v>10751</v>
      </c>
      <c r="BA961" t="s">
        <v>10751</v>
      </c>
      <c r="BB961" t="s">
        <v>10751</v>
      </c>
      <c r="BC961" t="s">
        <v>10751</v>
      </c>
      <c r="BD961" t="s">
        <v>10751</v>
      </c>
    </row>
    <row r="962" spans="1:56">
      <c r="A962" t="s">
        <v>10756</v>
      </c>
      <c r="B962">
        <v>2500</v>
      </c>
      <c r="C962">
        <v>2011</v>
      </c>
      <c r="D962" t="s">
        <v>10751</v>
      </c>
      <c r="E962" t="s">
        <v>10751</v>
      </c>
      <c r="F962" t="s">
        <v>10751</v>
      </c>
      <c r="H962" t="s">
        <v>10751</v>
      </c>
      <c r="I962" t="str">
        <f t="shared" si="21"/>
        <v/>
      </c>
      <c r="K962" t="s">
        <v>10751</v>
      </c>
      <c r="L962" t="s">
        <v>10751</v>
      </c>
      <c r="M962" t="s">
        <v>10751</v>
      </c>
      <c r="N962" t="s">
        <v>10751</v>
      </c>
      <c r="O962" t="s">
        <v>10751</v>
      </c>
      <c r="P962" t="s">
        <v>10751</v>
      </c>
      <c r="Q962" t="s">
        <v>10751</v>
      </c>
      <c r="R962" t="s">
        <v>10751</v>
      </c>
      <c r="S962" t="s">
        <v>10751</v>
      </c>
      <c r="T962" t="s">
        <v>10751</v>
      </c>
      <c r="U962" t="s">
        <v>10751</v>
      </c>
      <c r="V962" t="s">
        <v>10751</v>
      </c>
      <c r="W962" t="s">
        <v>10751</v>
      </c>
      <c r="X962" t="s">
        <v>10751</v>
      </c>
      <c r="Y962" t="s">
        <v>10751</v>
      </c>
      <c r="Z962" t="s">
        <v>10751</v>
      </c>
      <c r="AA962" t="s">
        <v>10751</v>
      </c>
      <c r="AB962" t="s">
        <v>10751</v>
      </c>
      <c r="AC962" t="s">
        <v>10751</v>
      </c>
      <c r="AD962" t="s">
        <v>10751</v>
      </c>
      <c r="AE962" t="s">
        <v>10751</v>
      </c>
      <c r="AF962" t="s">
        <v>10751</v>
      </c>
      <c r="AG962" t="s">
        <v>10751</v>
      </c>
      <c r="AH962" t="s">
        <v>10751</v>
      </c>
      <c r="AI962" t="s">
        <v>10751</v>
      </c>
      <c r="AJ962" t="s">
        <v>10751</v>
      </c>
      <c r="AK962" t="s">
        <v>10751</v>
      </c>
      <c r="AL962" t="s">
        <v>10751</v>
      </c>
      <c r="AM962" t="s">
        <v>10751</v>
      </c>
      <c r="AN962" t="s">
        <v>10751</v>
      </c>
      <c r="AO962" t="s">
        <v>10751</v>
      </c>
      <c r="AP962" t="s">
        <v>10751</v>
      </c>
      <c r="AQ962" t="s">
        <v>10751</v>
      </c>
      <c r="AR962" t="s">
        <v>10751</v>
      </c>
      <c r="AS962" t="s">
        <v>10751</v>
      </c>
      <c r="AT962" t="s">
        <v>10751</v>
      </c>
      <c r="AU962" t="s">
        <v>10751</v>
      </c>
      <c r="AV962" t="s">
        <v>10751</v>
      </c>
      <c r="AW962" t="s">
        <v>10751</v>
      </c>
      <c r="AX962" t="s">
        <v>10751</v>
      </c>
      <c r="AY962" t="s">
        <v>10751</v>
      </c>
      <c r="AZ962" t="s">
        <v>10751</v>
      </c>
      <c r="BA962" t="s">
        <v>10751</v>
      </c>
      <c r="BB962" t="s">
        <v>10751</v>
      </c>
      <c r="BC962" t="s">
        <v>10751</v>
      </c>
      <c r="BD962" t="s">
        <v>10751</v>
      </c>
    </row>
    <row r="963" spans="1:56">
      <c r="A963" t="s">
        <v>10756</v>
      </c>
      <c r="B963">
        <v>2500</v>
      </c>
      <c r="C963">
        <v>2012</v>
      </c>
      <c r="D963" t="s">
        <v>10751</v>
      </c>
      <c r="E963" t="s">
        <v>10751</v>
      </c>
      <c r="F963" t="s">
        <v>10751</v>
      </c>
      <c r="H963" t="s">
        <v>10751</v>
      </c>
      <c r="I963" t="str">
        <f t="shared" si="21"/>
        <v/>
      </c>
      <c r="K963" t="s">
        <v>10751</v>
      </c>
      <c r="L963" t="s">
        <v>10751</v>
      </c>
      <c r="M963" t="s">
        <v>10751</v>
      </c>
      <c r="N963" t="s">
        <v>10751</v>
      </c>
      <c r="O963" t="s">
        <v>10751</v>
      </c>
      <c r="P963" t="s">
        <v>10751</v>
      </c>
      <c r="Q963" t="s">
        <v>10751</v>
      </c>
      <c r="R963" t="s">
        <v>10751</v>
      </c>
      <c r="S963" t="s">
        <v>10751</v>
      </c>
      <c r="T963" t="s">
        <v>10751</v>
      </c>
      <c r="U963" t="s">
        <v>10751</v>
      </c>
      <c r="V963" t="s">
        <v>10751</v>
      </c>
      <c r="W963" t="s">
        <v>10751</v>
      </c>
      <c r="X963" t="s">
        <v>10751</v>
      </c>
      <c r="Y963" t="s">
        <v>10751</v>
      </c>
      <c r="Z963" t="s">
        <v>10751</v>
      </c>
      <c r="AA963" t="s">
        <v>10751</v>
      </c>
      <c r="AB963" t="s">
        <v>10751</v>
      </c>
      <c r="AC963" t="s">
        <v>10751</v>
      </c>
      <c r="AD963" t="s">
        <v>10751</v>
      </c>
      <c r="AE963" t="s">
        <v>10751</v>
      </c>
      <c r="AF963" t="s">
        <v>10751</v>
      </c>
      <c r="AG963" t="s">
        <v>10751</v>
      </c>
      <c r="AH963" t="s">
        <v>10751</v>
      </c>
      <c r="AI963" t="s">
        <v>10751</v>
      </c>
      <c r="AJ963" t="s">
        <v>10751</v>
      </c>
      <c r="AK963" t="s">
        <v>10751</v>
      </c>
      <c r="AL963" t="s">
        <v>10751</v>
      </c>
      <c r="AM963" t="s">
        <v>10751</v>
      </c>
      <c r="AN963" t="s">
        <v>10751</v>
      </c>
      <c r="AO963" t="s">
        <v>10751</v>
      </c>
      <c r="AP963" t="s">
        <v>10751</v>
      </c>
      <c r="AQ963" t="s">
        <v>10751</v>
      </c>
      <c r="AR963" t="s">
        <v>10751</v>
      </c>
      <c r="AS963" t="s">
        <v>10751</v>
      </c>
      <c r="AT963" t="s">
        <v>10751</v>
      </c>
      <c r="AU963" t="s">
        <v>10751</v>
      </c>
      <c r="AV963" t="s">
        <v>10751</v>
      </c>
      <c r="AW963" t="s">
        <v>10751</v>
      </c>
      <c r="AX963" t="s">
        <v>10751</v>
      </c>
      <c r="AY963" t="s">
        <v>10751</v>
      </c>
      <c r="AZ963" t="s">
        <v>10751</v>
      </c>
      <c r="BA963" t="s">
        <v>10751</v>
      </c>
      <c r="BB963" t="s">
        <v>10751</v>
      </c>
      <c r="BC963" t="s">
        <v>10751</v>
      </c>
      <c r="BD963" t="s">
        <v>10751</v>
      </c>
    </row>
    <row r="964" spans="1:56">
      <c r="A964" t="s">
        <v>10756</v>
      </c>
      <c r="B964">
        <v>2500</v>
      </c>
      <c r="C964">
        <v>2013</v>
      </c>
      <c r="D964" t="s">
        <v>10751</v>
      </c>
      <c r="E964" t="s">
        <v>10751</v>
      </c>
      <c r="F964" t="s">
        <v>10751</v>
      </c>
      <c r="H964" t="s">
        <v>10751</v>
      </c>
      <c r="I964" t="str">
        <f t="shared" si="21"/>
        <v/>
      </c>
      <c r="K964" t="s">
        <v>10751</v>
      </c>
      <c r="L964" t="s">
        <v>10751</v>
      </c>
      <c r="M964" t="s">
        <v>10751</v>
      </c>
      <c r="N964" t="s">
        <v>10751</v>
      </c>
      <c r="O964" t="s">
        <v>10751</v>
      </c>
      <c r="P964" t="s">
        <v>10751</v>
      </c>
      <c r="Q964" t="s">
        <v>10751</v>
      </c>
      <c r="R964" t="s">
        <v>10751</v>
      </c>
      <c r="S964" t="s">
        <v>10751</v>
      </c>
      <c r="T964" t="s">
        <v>10751</v>
      </c>
      <c r="U964" t="s">
        <v>10751</v>
      </c>
      <c r="V964" t="s">
        <v>10751</v>
      </c>
      <c r="W964" t="s">
        <v>10751</v>
      </c>
      <c r="X964" t="s">
        <v>10751</v>
      </c>
      <c r="Y964" t="s">
        <v>10751</v>
      </c>
      <c r="Z964" t="s">
        <v>10751</v>
      </c>
      <c r="AA964" t="s">
        <v>10751</v>
      </c>
      <c r="AB964" t="s">
        <v>10751</v>
      </c>
      <c r="AC964" t="s">
        <v>10751</v>
      </c>
      <c r="AD964" t="s">
        <v>10751</v>
      </c>
      <c r="AE964" t="s">
        <v>10751</v>
      </c>
      <c r="AF964" t="s">
        <v>10751</v>
      </c>
      <c r="AG964" t="s">
        <v>10751</v>
      </c>
      <c r="AH964" t="s">
        <v>10751</v>
      </c>
      <c r="AI964" t="s">
        <v>10751</v>
      </c>
      <c r="AJ964" t="s">
        <v>10751</v>
      </c>
      <c r="AK964" t="s">
        <v>10751</v>
      </c>
      <c r="AL964" t="s">
        <v>10751</v>
      </c>
      <c r="AM964" t="s">
        <v>10751</v>
      </c>
      <c r="AN964" t="s">
        <v>10751</v>
      </c>
      <c r="AO964" t="s">
        <v>10751</v>
      </c>
      <c r="AP964" t="s">
        <v>10751</v>
      </c>
      <c r="AQ964" t="s">
        <v>10751</v>
      </c>
      <c r="AR964" t="s">
        <v>10751</v>
      </c>
      <c r="AS964" t="s">
        <v>10751</v>
      </c>
      <c r="AT964" t="s">
        <v>10751</v>
      </c>
      <c r="AU964" t="s">
        <v>10751</v>
      </c>
      <c r="AV964" t="s">
        <v>10751</v>
      </c>
      <c r="AW964" t="s">
        <v>10751</v>
      </c>
      <c r="AX964" t="s">
        <v>10751</v>
      </c>
      <c r="AY964" t="s">
        <v>10751</v>
      </c>
      <c r="AZ964" t="s">
        <v>10751</v>
      </c>
      <c r="BA964" t="s">
        <v>10751</v>
      </c>
      <c r="BB964" t="s">
        <v>10751</v>
      </c>
      <c r="BC964" t="s">
        <v>10751</v>
      </c>
      <c r="BD964" t="s">
        <v>10751</v>
      </c>
    </row>
    <row r="965" spans="1:56">
      <c r="A965" t="s">
        <v>10756</v>
      </c>
      <c r="B965">
        <v>2500</v>
      </c>
      <c r="C965">
        <v>2014</v>
      </c>
      <c r="D965" t="s">
        <v>10751</v>
      </c>
      <c r="E965" t="s">
        <v>10751</v>
      </c>
      <c r="F965" t="s">
        <v>10751</v>
      </c>
      <c r="H965" t="s">
        <v>10751</v>
      </c>
      <c r="I965" t="str">
        <f t="shared" si="21"/>
        <v/>
      </c>
      <c r="K965" t="s">
        <v>10751</v>
      </c>
      <c r="L965" t="s">
        <v>10751</v>
      </c>
      <c r="M965" t="s">
        <v>10751</v>
      </c>
      <c r="N965" t="s">
        <v>10751</v>
      </c>
      <c r="O965" t="s">
        <v>10751</v>
      </c>
      <c r="P965" t="s">
        <v>10751</v>
      </c>
      <c r="Q965" t="s">
        <v>10751</v>
      </c>
      <c r="R965" t="s">
        <v>10751</v>
      </c>
      <c r="S965" t="s">
        <v>10751</v>
      </c>
      <c r="T965" t="s">
        <v>10751</v>
      </c>
      <c r="U965" t="s">
        <v>10751</v>
      </c>
      <c r="V965" t="s">
        <v>10751</v>
      </c>
      <c r="W965" t="s">
        <v>10751</v>
      </c>
      <c r="X965" t="s">
        <v>10751</v>
      </c>
      <c r="Y965" t="s">
        <v>10751</v>
      </c>
      <c r="Z965" t="s">
        <v>10751</v>
      </c>
      <c r="AA965" t="s">
        <v>10751</v>
      </c>
      <c r="AB965" t="s">
        <v>10751</v>
      </c>
      <c r="AC965" t="s">
        <v>10751</v>
      </c>
      <c r="AD965" t="s">
        <v>10751</v>
      </c>
      <c r="AE965" t="s">
        <v>10751</v>
      </c>
      <c r="AF965" t="s">
        <v>10751</v>
      </c>
      <c r="AG965" t="s">
        <v>10751</v>
      </c>
      <c r="AH965" t="s">
        <v>10751</v>
      </c>
      <c r="AI965" t="s">
        <v>10751</v>
      </c>
      <c r="AJ965" t="s">
        <v>10751</v>
      </c>
      <c r="AK965" t="s">
        <v>10751</v>
      </c>
      <c r="AL965" t="s">
        <v>10751</v>
      </c>
      <c r="AM965" t="s">
        <v>10751</v>
      </c>
      <c r="AN965" t="s">
        <v>10751</v>
      </c>
      <c r="AO965" t="s">
        <v>10751</v>
      </c>
      <c r="AP965" t="s">
        <v>10751</v>
      </c>
      <c r="AQ965" t="s">
        <v>10751</v>
      </c>
      <c r="AR965" t="s">
        <v>10751</v>
      </c>
      <c r="AS965" t="s">
        <v>10751</v>
      </c>
      <c r="AT965" t="s">
        <v>10751</v>
      </c>
      <c r="AU965" t="s">
        <v>10751</v>
      </c>
      <c r="AV965" t="s">
        <v>10751</v>
      </c>
      <c r="AW965" t="s">
        <v>10751</v>
      </c>
      <c r="AX965" t="s">
        <v>10751</v>
      </c>
      <c r="AY965" t="s">
        <v>10751</v>
      </c>
      <c r="AZ965" t="s">
        <v>10751</v>
      </c>
      <c r="BA965" t="s">
        <v>10751</v>
      </c>
      <c r="BB965" t="s">
        <v>10751</v>
      </c>
      <c r="BC965" t="s">
        <v>10751</v>
      </c>
      <c r="BD965" t="s">
        <v>10751</v>
      </c>
    </row>
    <row r="966" spans="1:56">
      <c r="A966" t="s">
        <v>10756</v>
      </c>
      <c r="B966">
        <v>2500</v>
      </c>
      <c r="C966">
        <v>2015</v>
      </c>
      <c r="D966" t="s">
        <v>10751</v>
      </c>
      <c r="E966" t="s">
        <v>10751</v>
      </c>
      <c r="F966" t="s">
        <v>10751</v>
      </c>
      <c r="H966" t="s">
        <v>10751</v>
      </c>
      <c r="I966" t="str">
        <f t="shared" si="21"/>
        <v/>
      </c>
      <c r="K966" t="s">
        <v>10751</v>
      </c>
      <c r="L966" t="s">
        <v>10751</v>
      </c>
      <c r="M966" t="s">
        <v>10751</v>
      </c>
      <c r="N966" t="s">
        <v>10751</v>
      </c>
      <c r="O966" t="s">
        <v>10751</v>
      </c>
      <c r="P966" t="s">
        <v>10751</v>
      </c>
      <c r="Q966" t="s">
        <v>10751</v>
      </c>
      <c r="R966" t="s">
        <v>10751</v>
      </c>
      <c r="S966" t="s">
        <v>10751</v>
      </c>
      <c r="T966" t="s">
        <v>10751</v>
      </c>
      <c r="U966" t="s">
        <v>10751</v>
      </c>
      <c r="V966" t="s">
        <v>10751</v>
      </c>
      <c r="W966" t="s">
        <v>10751</v>
      </c>
      <c r="X966" t="s">
        <v>10751</v>
      </c>
      <c r="Y966" t="s">
        <v>10751</v>
      </c>
      <c r="Z966" t="s">
        <v>10751</v>
      </c>
      <c r="AA966" t="s">
        <v>10751</v>
      </c>
      <c r="AB966" t="s">
        <v>10751</v>
      </c>
      <c r="AC966" t="s">
        <v>10751</v>
      </c>
      <c r="AD966" t="s">
        <v>10751</v>
      </c>
      <c r="AE966" t="s">
        <v>10751</v>
      </c>
      <c r="AF966" t="s">
        <v>10751</v>
      </c>
      <c r="AG966" t="s">
        <v>10751</v>
      </c>
      <c r="AH966" t="s">
        <v>10751</v>
      </c>
      <c r="AI966" t="s">
        <v>10751</v>
      </c>
      <c r="AJ966" t="s">
        <v>10751</v>
      </c>
      <c r="AK966" t="s">
        <v>10751</v>
      </c>
      <c r="AL966" t="s">
        <v>10751</v>
      </c>
      <c r="AM966" t="s">
        <v>10751</v>
      </c>
      <c r="AN966" t="s">
        <v>10751</v>
      </c>
      <c r="AO966" t="s">
        <v>10751</v>
      </c>
      <c r="AP966" t="s">
        <v>10751</v>
      </c>
      <c r="AQ966" t="s">
        <v>10751</v>
      </c>
      <c r="AR966" t="s">
        <v>10751</v>
      </c>
      <c r="AS966" t="s">
        <v>10751</v>
      </c>
      <c r="AT966" t="s">
        <v>10751</v>
      </c>
      <c r="AU966" t="s">
        <v>10751</v>
      </c>
      <c r="AV966" t="s">
        <v>10751</v>
      </c>
      <c r="AW966" t="s">
        <v>10751</v>
      </c>
      <c r="AX966" t="s">
        <v>10751</v>
      </c>
      <c r="AY966" t="s">
        <v>10751</v>
      </c>
      <c r="AZ966" t="s">
        <v>10751</v>
      </c>
      <c r="BA966" t="s">
        <v>10751</v>
      </c>
      <c r="BB966" t="s">
        <v>10751</v>
      </c>
      <c r="BC966" t="s">
        <v>10751</v>
      </c>
      <c r="BD966" t="s">
        <v>10751</v>
      </c>
    </row>
    <row r="967" spans="1:56">
      <c r="A967" t="s">
        <v>10756</v>
      </c>
      <c r="B967">
        <v>2500</v>
      </c>
      <c r="C967">
        <v>2016</v>
      </c>
      <c r="D967" t="s">
        <v>10751</v>
      </c>
      <c r="E967" t="s">
        <v>10751</v>
      </c>
      <c r="F967" t="s">
        <v>10751</v>
      </c>
      <c r="H967" t="s">
        <v>10751</v>
      </c>
      <c r="I967" t="str">
        <f t="shared" si="21"/>
        <v/>
      </c>
      <c r="K967" t="s">
        <v>10751</v>
      </c>
      <c r="L967" t="s">
        <v>10751</v>
      </c>
      <c r="M967" t="s">
        <v>10751</v>
      </c>
      <c r="N967" t="s">
        <v>10751</v>
      </c>
      <c r="O967" t="s">
        <v>10751</v>
      </c>
      <c r="P967" t="s">
        <v>10751</v>
      </c>
      <c r="Q967" t="s">
        <v>10751</v>
      </c>
      <c r="R967" t="s">
        <v>10751</v>
      </c>
      <c r="S967" t="s">
        <v>10751</v>
      </c>
      <c r="T967" t="s">
        <v>10751</v>
      </c>
      <c r="U967" t="s">
        <v>10751</v>
      </c>
      <c r="V967" t="s">
        <v>10751</v>
      </c>
      <c r="W967" t="s">
        <v>10751</v>
      </c>
      <c r="X967" t="s">
        <v>10751</v>
      </c>
      <c r="Y967" t="s">
        <v>10751</v>
      </c>
      <c r="Z967" t="s">
        <v>10751</v>
      </c>
      <c r="AA967" t="s">
        <v>10751</v>
      </c>
      <c r="AB967" t="s">
        <v>10751</v>
      </c>
      <c r="AC967" t="s">
        <v>10751</v>
      </c>
      <c r="AD967" t="s">
        <v>10751</v>
      </c>
      <c r="AE967" t="s">
        <v>10751</v>
      </c>
      <c r="AF967" t="s">
        <v>10751</v>
      </c>
      <c r="AG967" t="s">
        <v>10751</v>
      </c>
      <c r="AH967" t="s">
        <v>10751</v>
      </c>
      <c r="AI967" t="s">
        <v>10751</v>
      </c>
      <c r="AJ967" t="s">
        <v>10751</v>
      </c>
      <c r="AK967" t="s">
        <v>10751</v>
      </c>
      <c r="AL967" t="s">
        <v>10751</v>
      </c>
      <c r="AM967" t="s">
        <v>10751</v>
      </c>
      <c r="AN967" t="s">
        <v>10751</v>
      </c>
      <c r="AO967" t="s">
        <v>10751</v>
      </c>
      <c r="AP967" t="s">
        <v>10751</v>
      </c>
      <c r="AQ967" t="s">
        <v>10751</v>
      </c>
      <c r="AR967" t="s">
        <v>10751</v>
      </c>
      <c r="AS967" t="s">
        <v>10751</v>
      </c>
      <c r="AT967" t="s">
        <v>10751</v>
      </c>
      <c r="AU967" t="s">
        <v>10751</v>
      </c>
      <c r="AV967" t="s">
        <v>10751</v>
      </c>
      <c r="AW967" t="s">
        <v>10751</v>
      </c>
      <c r="AX967" t="s">
        <v>10751</v>
      </c>
      <c r="AY967" t="s">
        <v>10751</v>
      </c>
      <c r="AZ967" t="s">
        <v>10751</v>
      </c>
      <c r="BA967" t="s">
        <v>10751</v>
      </c>
      <c r="BB967" t="s">
        <v>10751</v>
      </c>
      <c r="BC967" t="s">
        <v>10751</v>
      </c>
      <c r="BD967" t="s">
        <v>10751</v>
      </c>
    </row>
    <row r="968" spans="1:56">
      <c r="A968" t="s">
        <v>10756</v>
      </c>
      <c r="B968">
        <v>2500</v>
      </c>
      <c r="C968">
        <v>2017</v>
      </c>
      <c r="D968" t="s">
        <v>10751</v>
      </c>
      <c r="E968" t="s">
        <v>10751</v>
      </c>
      <c r="F968" t="s">
        <v>10751</v>
      </c>
      <c r="H968" t="s">
        <v>10751</v>
      </c>
      <c r="I968" t="str">
        <f t="shared" si="21"/>
        <v/>
      </c>
      <c r="K968" t="s">
        <v>10751</v>
      </c>
      <c r="L968" t="s">
        <v>10751</v>
      </c>
      <c r="M968" t="s">
        <v>10751</v>
      </c>
      <c r="N968" t="s">
        <v>10751</v>
      </c>
      <c r="O968" t="s">
        <v>10751</v>
      </c>
      <c r="P968" t="s">
        <v>10751</v>
      </c>
      <c r="Q968" t="s">
        <v>10751</v>
      </c>
      <c r="R968" t="s">
        <v>10751</v>
      </c>
      <c r="S968" t="s">
        <v>10751</v>
      </c>
      <c r="T968" t="s">
        <v>10751</v>
      </c>
      <c r="U968" t="s">
        <v>10751</v>
      </c>
      <c r="V968" t="s">
        <v>10751</v>
      </c>
      <c r="W968" t="s">
        <v>10751</v>
      </c>
      <c r="X968" t="s">
        <v>10751</v>
      </c>
      <c r="Y968" t="s">
        <v>10751</v>
      </c>
      <c r="Z968" t="s">
        <v>10751</v>
      </c>
      <c r="AA968" t="s">
        <v>10751</v>
      </c>
      <c r="AB968" t="s">
        <v>10751</v>
      </c>
      <c r="AC968" t="s">
        <v>10751</v>
      </c>
      <c r="AD968" t="s">
        <v>10751</v>
      </c>
      <c r="AE968" t="s">
        <v>10751</v>
      </c>
      <c r="AF968" t="s">
        <v>10751</v>
      </c>
      <c r="AG968" t="s">
        <v>10751</v>
      </c>
      <c r="AH968" t="s">
        <v>10751</v>
      </c>
      <c r="AI968" t="s">
        <v>10751</v>
      </c>
      <c r="AJ968" t="s">
        <v>10751</v>
      </c>
      <c r="AK968" t="s">
        <v>10751</v>
      </c>
      <c r="AL968" t="s">
        <v>10751</v>
      </c>
      <c r="AM968" t="s">
        <v>10751</v>
      </c>
      <c r="AN968" t="s">
        <v>10751</v>
      </c>
      <c r="AO968" t="s">
        <v>10751</v>
      </c>
      <c r="AP968" t="s">
        <v>10751</v>
      </c>
      <c r="AQ968" t="s">
        <v>10751</v>
      </c>
      <c r="AR968" t="s">
        <v>10751</v>
      </c>
      <c r="AS968" t="s">
        <v>10751</v>
      </c>
      <c r="AT968" t="s">
        <v>10751</v>
      </c>
      <c r="AU968" t="s">
        <v>10751</v>
      </c>
      <c r="AV968" t="s">
        <v>10751</v>
      </c>
      <c r="AW968" t="s">
        <v>10751</v>
      </c>
      <c r="AX968" t="s">
        <v>10751</v>
      </c>
      <c r="AY968" t="s">
        <v>10751</v>
      </c>
      <c r="AZ968" t="s">
        <v>10751</v>
      </c>
      <c r="BA968" t="s">
        <v>10751</v>
      </c>
      <c r="BB968" t="s">
        <v>10751</v>
      </c>
      <c r="BC968" t="s">
        <v>10751</v>
      </c>
      <c r="BD968" t="s">
        <v>10751</v>
      </c>
    </row>
    <row r="969" spans="1:56">
      <c r="A969" t="s">
        <v>10756</v>
      </c>
      <c r="B969">
        <v>2500</v>
      </c>
      <c r="C969">
        <v>2018</v>
      </c>
      <c r="D969" t="s">
        <v>10751</v>
      </c>
      <c r="E969" t="s">
        <v>10751</v>
      </c>
      <c r="F969" t="s">
        <v>10751</v>
      </c>
      <c r="H969" t="s">
        <v>10751</v>
      </c>
      <c r="I969" t="str">
        <f t="shared" si="21"/>
        <v/>
      </c>
      <c r="K969" t="s">
        <v>10751</v>
      </c>
      <c r="L969" t="s">
        <v>10751</v>
      </c>
      <c r="M969" t="s">
        <v>10751</v>
      </c>
      <c r="N969" t="s">
        <v>10751</v>
      </c>
      <c r="O969" t="s">
        <v>10751</v>
      </c>
      <c r="P969" t="s">
        <v>10751</v>
      </c>
      <c r="Q969" t="s">
        <v>10751</v>
      </c>
      <c r="R969" t="s">
        <v>10751</v>
      </c>
      <c r="S969" t="s">
        <v>10751</v>
      </c>
      <c r="T969" t="s">
        <v>10751</v>
      </c>
      <c r="U969" t="s">
        <v>10751</v>
      </c>
      <c r="V969" t="s">
        <v>10751</v>
      </c>
      <c r="W969" t="s">
        <v>10751</v>
      </c>
      <c r="X969" t="s">
        <v>10751</v>
      </c>
      <c r="Y969" t="s">
        <v>10751</v>
      </c>
      <c r="Z969" t="s">
        <v>10751</v>
      </c>
      <c r="AA969" t="s">
        <v>10751</v>
      </c>
      <c r="AB969" t="s">
        <v>10751</v>
      </c>
      <c r="AC969" t="s">
        <v>10751</v>
      </c>
      <c r="AD969" t="s">
        <v>10751</v>
      </c>
      <c r="AE969" t="s">
        <v>10751</v>
      </c>
      <c r="AF969" t="s">
        <v>10751</v>
      </c>
      <c r="AG969" t="s">
        <v>10751</v>
      </c>
      <c r="AH969" t="s">
        <v>10751</v>
      </c>
      <c r="AI969" t="s">
        <v>10751</v>
      </c>
      <c r="AJ969" t="s">
        <v>10751</v>
      </c>
      <c r="AK969" t="s">
        <v>10751</v>
      </c>
      <c r="AL969" t="s">
        <v>10751</v>
      </c>
      <c r="AM969" t="s">
        <v>10751</v>
      </c>
      <c r="AN969" t="s">
        <v>10751</v>
      </c>
      <c r="AO969" t="s">
        <v>10751</v>
      </c>
      <c r="AP969" t="s">
        <v>10751</v>
      </c>
      <c r="AQ969" t="s">
        <v>10751</v>
      </c>
      <c r="AR969" t="s">
        <v>10751</v>
      </c>
      <c r="AS969" t="s">
        <v>10751</v>
      </c>
      <c r="AT969" t="s">
        <v>10751</v>
      </c>
      <c r="AU969" t="s">
        <v>10751</v>
      </c>
      <c r="AV969" t="s">
        <v>10751</v>
      </c>
      <c r="AW969" t="s">
        <v>10751</v>
      </c>
      <c r="AX969" t="s">
        <v>10751</v>
      </c>
      <c r="AY969" t="s">
        <v>10751</v>
      </c>
      <c r="AZ969" t="s">
        <v>10751</v>
      </c>
      <c r="BA969" t="s">
        <v>10751</v>
      </c>
      <c r="BB969" t="s">
        <v>10751</v>
      </c>
      <c r="BC969" t="s">
        <v>10751</v>
      </c>
      <c r="BD969" t="s">
        <v>10751</v>
      </c>
    </row>
    <row r="970" spans="1:56">
      <c r="A970" t="s">
        <v>10756</v>
      </c>
      <c r="B970">
        <v>2500</v>
      </c>
      <c r="C970">
        <v>2019</v>
      </c>
      <c r="D970" t="s">
        <v>10751</v>
      </c>
      <c r="E970" t="s">
        <v>10751</v>
      </c>
      <c r="F970" t="s">
        <v>10751</v>
      </c>
      <c r="H970" t="s">
        <v>10751</v>
      </c>
      <c r="I970" t="str">
        <f t="shared" ref="I970:I1033" si="22">IFERROR(H970*E970,"")</f>
        <v/>
      </c>
      <c r="K970" t="s">
        <v>10751</v>
      </c>
      <c r="L970" t="s">
        <v>10751</v>
      </c>
      <c r="M970" t="s">
        <v>10751</v>
      </c>
      <c r="N970" t="s">
        <v>10751</v>
      </c>
      <c r="O970" t="s">
        <v>10751</v>
      </c>
      <c r="P970" t="s">
        <v>10751</v>
      </c>
      <c r="Q970" t="s">
        <v>10751</v>
      </c>
      <c r="R970" t="s">
        <v>10751</v>
      </c>
      <c r="S970" t="s">
        <v>10751</v>
      </c>
      <c r="T970" t="s">
        <v>10751</v>
      </c>
      <c r="U970" t="s">
        <v>10751</v>
      </c>
      <c r="V970" t="s">
        <v>10751</v>
      </c>
      <c r="W970" t="s">
        <v>10751</v>
      </c>
      <c r="X970" t="s">
        <v>10751</v>
      </c>
      <c r="Y970" t="s">
        <v>10751</v>
      </c>
      <c r="Z970" t="s">
        <v>10751</v>
      </c>
      <c r="AA970" t="s">
        <v>10751</v>
      </c>
      <c r="AB970" t="s">
        <v>10751</v>
      </c>
      <c r="AC970" t="s">
        <v>10751</v>
      </c>
      <c r="AD970" t="s">
        <v>10751</v>
      </c>
      <c r="AE970" t="s">
        <v>10751</v>
      </c>
      <c r="AF970" t="s">
        <v>10751</v>
      </c>
      <c r="AG970" t="s">
        <v>10751</v>
      </c>
      <c r="AH970" t="s">
        <v>10751</v>
      </c>
      <c r="AI970" t="s">
        <v>10751</v>
      </c>
      <c r="AJ970" t="s">
        <v>10751</v>
      </c>
      <c r="AK970" t="s">
        <v>10751</v>
      </c>
      <c r="AL970" t="s">
        <v>10751</v>
      </c>
      <c r="AM970" t="s">
        <v>10751</v>
      </c>
      <c r="AN970" t="s">
        <v>10751</v>
      </c>
      <c r="AO970" t="s">
        <v>10751</v>
      </c>
      <c r="AP970" t="s">
        <v>10751</v>
      </c>
      <c r="AQ970" t="s">
        <v>10751</v>
      </c>
      <c r="AR970" t="s">
        <v>10751</v>
      </c>
      <c r="AS970" t="s">
        <v>10751</v>
      </c>
      <c r="AT970" t="s">
        <v>10751</v>
      </c>
      <c r="AU970" t="s">
        <v>10751</v>
      </c>
      <c r="AV970" t="s">
        <v>10751</v>
      </c>
      <c r="AW970" t="s">
        <v>10751</v>
      </c>
      <c r="AX970" t="s">
        <v>10751</v>
      </c>
      <c r="AY970" t="s">
        <v>10751</v>
      </c>
      <c r="AZ970" t="s">
        <v>10751</v>
      </c>
      <c r="BA970" t="s">
        <v>10751</v>
      </c>
      <c r="BB970" t="s">
        <v>10751</v>
      </c>
      <c r="BC970" t="s">
        <v>10751</v>
      </c>
      <c r="BD970" t="s">
        <v>10751</v>
      </c>
    </row>
    <row r="971" spans="1:56">
      <c r="A971" t="s">
        <v>10756</v>
      </c>
      <c r="B971">
        <v>2500</v>
      </c>
      <c r="C971">
        <v>2020</v>
      </c>
      <c r="D971" t="s">
        <v>10751</v>
      </c>
      <c r="E971" t="s">
        <v>10751</v>
      </c>
      <c r="F971" t="s">
        <v>10751</v>
      </c>
      <c r="H971" t="s">
        <v>10751</v>
      </c>
      <c r="I971" t="str">
        <f t="shared" si="22"/>
        <v/>
      </c>
      <c r="K971" t="s">
        <v>10751</v>
      </c>
      <c r="L971" t="s">
        <v>10751</v>
      </c>
      <c r="M971" t="s">
        <v>10751</v>
      </c>
      <c r="N971" t="s">
        <v>10751</v>
      </c>
      <c r="O971" t="s">
        <v>10751</v>
      </c>
      <c r="P971" t="s">
        <v>10751</v>
      </c>
      <c r="Q971" t="s">
        <v>10751</v>
      </c>
      <c r="R971" t="s">
        <v>10751</v>
      </c>
      <c r="S971" t="s">
        <v>10751</v>
      </c>
      <c r="T971" t="s">
        <v>10751</v>
      </c>
      <c r="U971" t="s">
        <v>10751</v>
      </c>
      <c r="V971" t="s">
        <v>10751</v>
      </c>
      <c r="W971" t="s">
        <v>10751</v>
      </c>
      <c r="X971" t="s">
        <v>10751</v>
      </c>
      <c r="Y971" t="s">
        <v>10751</v>
      </c>
      <c r="Z971" t="s">
        <v>10751</v>
      </c>
      <c r="AA971" t="s">
        <v>10751</v>
      </c>
      <c r="AB971" t="s">
        <v>10751</v>
      </c>
      <c r="AC971" t="s">
        <v>10751</v>
      </c>
      <c r="AD971" t="s">
        <v>10751</v>
      </c>
      <c r="AE971" t="s">
        <v>10751</v>
      </c>
      <c r="AF971" t="s">
        <v>10751</v>
      </c>
      <c r="AG971" t="s">
        <v>10751</v>
      </c>
      <c r="AH971" t="s">
        <v>10751</v>
      </c>
      <c r="AI971" t="s">
        <v>10751</v>
      </c>
      <c r="AJ971" t="s">
        <v>10751</v>
      </c>
      <c r="AK971" t="s">
        <v>10751</v>
      </c>
      <c r="AL971" t="s">
        <v>10751</v>
      </c>
      <c r="AM971" t="s">
        <v>10751</v>
      </c>
      <c r="AN971" t="s">
        <v>10751</v>
      </c>
      <c r="AO971" t="s">
        <v>10751</v>
      </c>
      <c r="AP971" t="s">
        <v>10751</v>
      </c>
      <c r="AQ971" t="s">
        <v>10751</v>
      </c>
      <c r="AR971" t="s">
        <v>10751</v>
      </c>
      <c r="AS971" t="s">
        <v>10751</v>
      </c>
      <c r="AT971" t="s">
        <v>10751</v>
      </c>
      <c r="AU971" t="s">
        <v>10751</v>
      </c>
      <c r="AV971" t="s">
        <v>10751</v>
      </c>
      <c r="AW971" t="s">
        <v>10751</v>
      </c>
      <c r="AX971" t="s">
        <v>10751</v>
      </c>
      <c r="AY971" t="s">
        <v>10751</v>
      </c>
      <c r="AZ971" t="s">
        <v>10751</v>
      </c>
      <c r="BA971" t="s">
        <v>10751</v>
      </c>
      <c r="BB971" t="s">
        <v>10751</v>
      </c>
      <c r="BC971" t="s">
        <v>10751</v>
      </c>
      <c r="BD971" t="s">
        <v>10751</v>
      </c>
    </row>
    <row r="972" spans="1:56">
      <c r="A972" t="s">
        <v>10756</v>
      </c>
      <c r="B972">
        <v>2500</v>
      </c>
      <c r="C972">
        <v>2021</v>
      </c>
      <c r="D972" t="s">
        <v>10751</v>
      </c>
      <c r="E972" t="s">
        <v>10751</v>
      </c>
      <c r="F972" t="s">
        <v>10751</v>
      </c>
      <c r="G972" t="str">
        <f>IFERROR(F972*E972,"")</f>
        <v/>
      </c>
      <c r="H972" t="s">
        <v>10751</v>
      </c>
      <c r="I972" t="str">
        <f t="shared" si="22"/>
        <v/>
      </c>
      <c r="J972" t="str">
        <f>IFERROR(M972*E972,"")</f>
        <v/>
      </c>
      <c r="K972" t="s">
        <v>10751</v>
      </c>
      <c r="L972" t="s">
        <v>10751</v>
      </c>
      <c r="M972" t="s">
        <v>10751</v>
      </c>
      <c r="N972" t="s">
        <v>10751</v>
      </c>
      <c r="O972" t="s">
        <v>10751</v>
      </c>
      <c r="P972" t="s">
        <v>10751</v>
      </c>
      <c r="Q972" t="s">
        <v>10751</v>
      </c>
      <c r="R972" t="s">
        <v>10751</v>
      </c>
      <c r="S972" t="s">
        <v>10751</v>
      </c>
      <c r="T972" t="s">
        <v>10751</v>
      </c>
      <c r="U972" t="s">
        <v>10751</v>
      </c>
      <c r="V972" t="s">
        <v>10751</v>
      </c>
      <c r="W972" t="s">
        <v>10751</v>
      </c>
      <c r="X972" t="s">
        <v>10751</v>
      </c>
      <c r="Y972" t="s">
        <v>10751</v>
      </c>
      <c r="Z972" t="s">
        <v>10751</v>
      </c>
      <c r="AA972" t="s">
        <v>10751</v>
      </c>
      <c r="AB972" t="s">
        <v>10751</v>
      </c>
      <c r="AC972" t="s">
        <v>10751</v>
      </c>
      <c r="AD972" t="s">
        <v>10751</v>
      </c>
      <c r="AE972" t="s">
        <v>10751</v>
      </c>
      <c r="AF972" t="s">
        <v>10751</v>
      </c>
      <c r="AG972" t="s">
        <v>10751</v>
      </c>
      <c r="AH972" t="s">
        <v>10751</v>
      </c>
      <c r="AI972" t="s">
        <v>10751</v>
      </c>
      <c r="AJ972" t="s">
        <v>10751</v>
      </c>
      <c r="AK972" t="s">
        <v>10751</v>
      </c>
      <c r="AL972" t="s">
        <v>10751</v>
      </c>
      <c r="AM972" t="s">
        <v>10751</v>
      </c>
      <c r="AN972" t="s">
        <v>10751</v>
      </c>
      <c r="AO972" t="s">
        <v>10751</v>
      </c>
      <c r="AP972" t="s">
        <v>10751</v>
      </c>
      <c r="AQ972" t="s">
        <v>10751</v>
      </c>
      <c r="AR972" t="s">
        <v>10751</v>
      </c>
      <c r="AS972" t="s">
        <v>10751</v>
      </c>
      <c r="AT972" t="s">
        <v>10751</v>
      </c>
      <c r="AU972" t="s">
        <v>10751</v>
      </c>
      <c r="AV972" t="s">
        <v>10751</v>
      </c>
      <c r="AW972" t="s">
        <v>10751</v>
      </c>
      <c r="AX972" t="s">
        <v>10751</v>
      </c>
      <c r="AY972" t="s">
        <v>10751</v>
      </c>
      <c r="AZ972" t="s">
        <v>10751</v>
      </c>
      <c r="BA972" t="s">
        <v>10751</v>
      </c>
      <c r="BB972" t="s">
        <v>10751</v>
      </c>
      <c r="BC972" t="s">
        <v>10751</v>
      </c>
      <c r="BD972" t="s">
        <v>10751</v>
      </c>
    </row>
    <row r="973" spans="1:56">
      <c r="A973" t="s">
        <v>10756</v>
      </c>
      <c r="B973">
        <v>2500</v>
      </c>
      <c r="C973" t="s">
        <v>10752</v>
      </c>
      <c r="D973" t="s">
        <v>10751</v>
      </c>
      <c r="E973" t="s">
        <v>10751</v>
      </c>
      <c r="F973" t="s">
        <v>10751</v>
      </c>
      <c r="H973" t="s">
        <v>10751</v>
      </c>
      <c r="I973" t="str">
        <f t="shared" si="22"/>
        <v/>
      </c>
      <c r="K973" t="s">
        <v>10751</v>
      </c>
      <c r="L973" t="s">
        <v>10751</v>
      </c>
      <c r="M973" t="s">
        <v>10751</v>
      </c>
      <c r="N973" t="s">
        <v>10751</v>
      </c>
      <c r="O973" t="s">
        <v>10751</v>
      </c>
      <c r="P973" t="s">
        <v>10751</v>
      </c>
      <c r="Q973" t="s">
        <v>10751</v>
      </c>
      <c r="R973" t="s">
        <v>10751</v>
      </c>
      <c r="S973" t="s">
        <v>10751</v>
      </c>
      <c r="T973" t="s">
        <v>10751</v>
      </c>
      <c r="U973" t="s">
        <v>10751</v>
      </c>
      <c r="V973" t="s">
        <v>10751</v>
      </c>
      <c r="W973" t="s">
        <v>10751</v>
      </c>
      <c r="X973" t="s">
        <v>10751</v>
      </c>
      <c r="Y973" t="s">
        <v>10751</v>
      </c>
      <c r="Z973" t="s">
        <v>10751</v>
      </c>
      <c r="AA973" t="s">
        <v>10751</v>
      </c>
      <c r="AB973" t="s">
        <v>10751</v>
      </c>
      <c r="AC973" t="s">
        <v>10751</v>
      </c>
      <c r="AD973" t="s">
        <v>10751</v>
      </c>
      <c r="AE973" t="s">
        <v>10751</v>
      </c>
      <c r="AF973" t="s">
        <v>10751</v>
      </c>
      <c r="AG973" t="s">
        <v>10751</v>
      </c>
      <c r="AH973" t="s">
        <v>10751</v>
      </c>
      <c r="AI973" t="s">
        <v>10751</v>
      </c>
      <c r="AJ973" t="s">
        <v>10751</v>
      </c>
      <c r="AK973" t="s">
        <v>10751</v>
      </c>
      <c r="AL973" t="s">
        <v>10751</v>
      </c>
      <c r="AM973" t="s">
        <v>10751</v>
      </c>
      <c r="AN973" t="s">
        <v>10751</v>
      </c>
      <c r="AO973" t="s">
        <v>10751</v>
      </c>
      <c r="AP973" t="s">
        <v>10751</v>
      </c>
      <c r="AQ973" t="s">
        <v>10751</v>
      </c>
      <c r="AR973" t="s">
        <v>10751</v>
      </c>
      <c r="AS973" t="s">
        <v>10751</v>
      </c>
      <c r="AT973" t="s">
        <v>10751</v>
      </c>
      <c r="AU973" t="s">
        <v>10751</v>
      </c>
      <c r="AV973" t="s">
        <v>10751</v>
      </c>
      <c r="AW973" t="s">
        <v>10751</v>
      </c>
      <c r="AX973" t="s">
        <v>10751</v>
      </c>
      <c r="AY973" t="s">
        <v>10751</v>
      </c>
      <c r="AZ973" t="s">
        <v>10751</v>
      </c>
      <c r="BA973" t="s">
        <v>10751</v>
      </c>
      <c r="BB973" t="s">
        <v>10751</v>
      </c>
      <c r="BC973" t="s">
        <v>10751</v>
      </c>
      <c r="BD973" t="s">
        <v>10751</v>
      </c>
    </row>
    <row r="974" spans="1:56">
      <c r="A974" t="s">
        <v>10753</v>
      </c>
      <c r="B974">
        <v>2500</v>
      </c>
      <c r="C974">
        <v>1975</v>
      </c>
      <c r="D974" t="s">
        <v>10751</v>
      </c>
      <c r="E974" t="s">
        <v>10751</v>
      </c>
      <c r="F974" t="s">
        <v>10751</v>
      </c>
      <c r="H974" t="s">
        <v>10751</v>
      </c>
      <c r="I974" t="str">
        <f t="shared" si="22"/>
        <v/>
      </c>
      <c r="K974" t="s">
        <v>10751</v>
      </c>
      <c r="L974" t="s">
        <v>10751</v>
      </c>
      <c r="M974" t="s">
        <v>10751</v>
      </c>
      <c r="N974" t="s">
        <v>10751</v>
      </c>
      <c r="O974" t="s">
        <v>10751</v>
      </c>
      <c r="P974" t="s">
        <v>10751</v>
      </c>
      <c r="Q974" t="s">
        <v>10751</v>
      </c>
      <c r="R974" t="s">
        <v>10751</v>
      </c>
      <c r="S974" t="s">
        <v>10751</v>
      </c>
      <c r="T974" t="s">
        <v>10751</v>
      </c>
      <c r="U974" t="s">
        <v>10751</v>
      </c>
      <c r="V974" t="s">
        <v>10751</v>
      </c>
      <c r="W974" t="s">
        <v>10751</v>
      </c>
      <c r="X974" t="s">
        <v>10751</v>
      </c>
      <c r="Y974" t="s">
        <v>10751</v>
      </c>
      <c r="Z974" t="s">
        <v>10751</v>
      </c>
      <c r="AA974" t="s">
        <v>10751</v>
      </c>
      <c r="AB974" t="s">
        <v>10751</v>
      </c>
      <c r="AC974" t="s">
        <v>10751</v>
      </c>
      <c r="AD974" t="s">
        <v>10751</v>
      </c>
      <c r="AE974" t="s">
        <v>10751</v>
      </c>
      <c r="AF974" t="s">
        <v>10751</v>
      </c>
      <c r="AG974" t="s">
        <v>10751</v>
      </c>
      <c r="AH974" t="s">
        <v>10751</v>
      </c>
      <c r="AI974" t="s">
        <v>10751</v>
      </c>
      <c r="AJ974" t="s">
        <v>10751</v>
      </c>
      <c r="AK974" t="s">
        <v>10751</v>
      </c>
      <c r="AL974" t="s">
        <v>10751</v>
      </c>
      <c r="AM974" t="s">
        <v>10751</v>
      </c>
      <c r="AN974" t="s">
        <v>10751</v>
      </c>
      <c r="AO974" t="s">
        <v>10751</v>
      </c>
      <c r="AP974" t="s">
        <v>10751</v>
      </c>
      <c r="AQ974" t="s">
        <v>10751</v>
      </c>
      <c r="AR974" t="s">
        <v>10751</v>
      </c>
      <c r="AS974" t="s">
        <v>10751</v>
      </c>
      <c r="AT974" t="s">
        <v>10751</v>
      </c>
      <c r="AU974" t="s">
        <v>10751</v>
      </c>
      <c r="AV974" t="s">
        <v>10751</v>
      </c>
      <c r="AW974" t="s">
        <v>10751</v>
      </c>
      <c r="AX974" t="s">
        <v>10751</v>
      </c>
      <c r="AY974" t="s">
        <v>10751</v>
      </c>
      <c r="AZ974" t="s">
        <v>10751</v>
      </c>
      <c r="BA974" t="s">
        <v>10751</v>
      </c>
      <c r="BB974" t="s">
        <v>10751</v>
      </c>
      <c r="BC974" t="s">
        <v>10751</v>
      </c>
      <c r="BD974" t="s">
        <v>10751</v>
      </c>
    </row>
    <row r="975" spans="1:56">
      <c r="A975" t="s">
        <v>10753</v>
      </c>
      <c r="B975">
        <v>2500</v>
      </c>
      <c r="C975">
        <v>1976</v>
      </c>
      <c r="D975" t="s">
        <v>10751</v>
      </c>
      <c r="E975" t="s">
        <v>10751</v>
      </c>
      <c r="F975" t="s">
        <v>10751</v>
      </c>
      <c r="H975" t="s">
        <v>10751</v>
      </c>
      <c r="I975" t="str">
        <f t="shared" si="22"/>
        <v/>
      </c>
      <c r="K975" t="s">
        <v>10751</v>
      </c>
      <c r="L975" t="s">
        <v>10751</v>
      </c>
      <c r="M975" t="s">
        <v>10751</v>
      </c>
      <c r="N975" t="s">
        <v>10751</v>
      </c>
      <c r="O975" t="s">
        <v>10751</v>
      </c>
      <c r="P975" t="s">
        <v>10751</v>
      </c>
      <c r="Q975" t="s">
        <v>10751</v>
      </c>
      <c r="R975" t="s">
        <v>10751</v>
      </c>
      <c r="S975" t="s">
        <v>10751</v>
      </c>
      <c r="T975" t="s">
        <v>10751</v>
      </c>
      <c r="U975" t="s">
        <v>10751</v>
      </c>
      <c r="V975" t="s">
        <v>10751</v>
      </c>
      <c r="W975" t="s">
        <v>10751</v>
      </c>
      <c r="X975" t="s">
        <v>10751</v>
      </c>
      <c r="Y975" t="s">
        <v>10751</v>
      </c>
      <c r="Z975" t="s">
        <v>10751</v>
      </c>
      <c r="AA975" t="s">
        <v>10751</v>
      </c>
      <c r="AB975" t="s">
        <v>10751</v>
      </c>
      <c r="AC975" t="s">
        <v>10751</v>
      </c>
      <c r="AD975" t="s">
        <v>10751</v>
      </c>
      <c r="AE975" t="s">
        <v>10751</v>
      </c>
      <c r="AF975" t="s">
        <v>10751</v>
      </c>
      <c r="AG975" t="s">
        <v>10751</v>
      </c>
      <c r="AH975" t="s">
        <v>10751</v>
      </c>
      <c r="AI975" t="s">
        <v>10751</v>
      </c>
      <c r="AJ975" t="s">
        <v>10751</v>
      </c>
      <c r="AK975" t="s">
        <v>10751</v>
      </c>
      <c r="AL975" t="s">
        <v>10751</v>
      </c>
      <c r="AM975" t="s">
        <v>10751</v>
      </c>
      <c r="AN975" t="s">
        <v>10751</v>
      </c>
      <c r="AO975" t="s">
        <v>10751</v>
      </c>
      <c r="AP975" t="s">
        <v>10751</v>
      </c>
      <c r="AQ975" t="s">
        <v>10751</v>
      </c>
      <c r="AR975" t="s">
        <v>10751</v>
      </c>
      <c r="AS975" t="s">
        <v>10751</v>
      </c>
      <c r="AT975" t="s">
        <v>10751</v>
      </c>
      <c r="AU975" t="s">
        <v>10751</v>
      </c>
      <c r="AV975" t="s">
        <v>10751</v>
      </c>
      <c r="AW975" t="s">
        <v>10751</v>
      </c>
      <c r="AX975" t="s">
        <v>10751</v>
      </c>
      <c r="AY975" t="s">
        <v>10751</v>
      </c>
      <c r="AZ975" t="s">
        <v>10751</v>
      </c>
      <c r="BA975" t="s">
        <v>10751</v>
      </c>
      <c r="BB975" t="s">
        <v>10751</v>
      </c>
      <c r="BC975" t="s">
        <v>10751</v>
      </c>
      <c r="BD975" t="s">
        <v>10751</v>
      </c>
    </row>
    <row r="976" spans="1:56">
      <c r="A976" t="s">
        <v>10753</v>
      </c>
      <c r="B976">
        <v>2500</v>
      </c>
      <c r="C976">
        <v>1977</v>
      </c>
      <c r="D976" t="s">
        <v>10751</v>
      </c>
      <c r="E976" t="s">
        <v>10751</v>
      </c>
      <c r="F976" t="s">
        <v>10751</v>
      </c>
      <c r="H976" t="s">
        <v>10751</v>
      </c>
      <c r="I976" t="str">
        <f t="shared" si="22"/>
        <v/>
      </c>
      <c r="K976" t="s">
        <v>10751</v>
      </c>
      <c r="L976" t="s">
        <v>10751</v>
      </c>
      <c r="M976" t="s">
        <v>10751</v>
      </c>
      <c r="N976" t="s">
        <v>10751</v>
      </c>
      <c r="O976" t="s">
        <v>10751</v>
      </c>
      <c r="P976" t="s">
        <v>10751</v>
      </c>
      <c r="Q976" t="s">
        <v>10751</v>
      </c>
      <c r="R976" t="s">
        <v>10751</v>
      </c>
      <c r="S976" t="s">
        <v>10751</v>
      </c>
      <c r="T976" t="s">
        <v>10751</v>
      </c>
      <c r="U976" t="s">
        <v>10751</v>
      </c>
      <c r="V976" t="s">
        <v>10751</v>
      </c>
      <c r="W976" t="s">
        <v>10751</v>
      </c>
      <c r="X976" t="s">
        <v>10751</v>
      </c>
      <c r="Y976" t="s">
        <v>10751</v>
      </c>
      <c r="Z976" t="s">
        <v>10751</v>
      </c>
      <c r="AA976" t="s">
        <v>10751</v>
      </c>
      <c r="AB976" t="s">
        <v>10751</v>
      </c>
      <c r="AC976" t="s">
        <v>10751</v>
      </c>
      <c r="AD976" t="s">
        <v>10751</v>
      </c>
      <c r="AE976" t="s">
        <v>10751</v>
      </c>
      <c r="AF976" t="s">
        <v>10751</v>
      </c>
      <c r="AG976" t="s">
        <v>10751</v>
      </c>
      <c r="AH976" t="s">
        <v>10751</v>
      </c>
      <c r="AI976" t="s">
        <v>10751</v>
      </c>
      <c r="AJ976" t="s">
        <v>10751</v>
      </c>
      <c r="AK976" t="s">
        <v>10751</v>
      </c>
      <c r="AL976" t="s">
        <v>10751</v>
      </c>
      <c r="AM976" t="s">
        <v>10751</v>
      </c>
      <c r="AN976" t="s">
        <v>10751</v>
      </c>
      <c r="AO976" t="s">
        <v>10751</v>
      </c>
      <c r="AP976" t="s">
        <v>10751</v>
      </c>
      <c r="AQ976" t="s">
        <v>10751</v>
      </c>
      <c r="AR976" t="s">
        <v>10751</v>
      </c>
      <c r="AS976" t="s">
        <v>10751</v>
      </c>
      <c r="AT976" t="s">
        <v>10751</v>
      </c>
      <c r="AU976" t="s">
        <v>10751</v>
      </c>
      <c r="AV976" t="s">
        <v>10751</v>
      </c>
      <c r="AW976" t="s">
        <v>10751</v>
      </c>
      <c r="AX976" t="s">
        <v>10751</v>
      </c>
      <c r="AY976" t="s">
        <v>10751</v>
      </c>
      <c r="AZ976" t="s">
        <v>10751</v>
      </c>
      <c r="BA976" t="s">
        <v>10751</v>
      </c>
      <c r="BB976" t="s">
        <v>10751</v>
      </c>
      <c r="BC976" t="s">
        <v>10751</v>
      </c>
      <c r="BD976" t="s">
        <v>10751</v>
      </c>
    </row>
    <row r="977" spans="1:56">
      <c r="A977" t="s">
        <v>10753</v>
      </c>
      <c r="B977">
        <v>2500</v>
      </c>
      <c r="C977">
        <v>1978</v>
      </c>
      <c r="D977" t="s">
        <v>10751</v>
      </c>
      <c r="E977" t="s">
        <v>10751</v>
      </c>
      <c r="F977" t="s">
        <v>10751</v>
      </c>
      <c r="H977" t="s">
        <v>10751</v>
      </c>
      <c r="I977" t="str">
        <f t="shared" si="22"/>
        <v/>
      </c>
      <c r="K977" t="s">
        <v>10751</v>
      </c>
      <c r="L977" t="s">
        <v>10751</v>
      </c>
      <c r="M977" t="s">
        <v>10751</v>
      </c>
      <c r="N977" t="s">
        <v>10751</v>
      </c>
      <c r="O977" t="s">
        <v>10751</v>
      </c>
      <c r="P977" t="s">
        <v>10751</v>
      </c>
      <c r="Q977" t="s">
        <v>10751</v>
      </c>
      <c r="R977" t="s">
        <v>10751</v>
      </c>
      <c r="S977" t="s">
        <v>10751</v>
      </c>
      <c r="T977" t="s">
        <v>10751</v>
      </c>
      <c r="U977" t="s">
        <v>10751</v>
      </c>
      <c r="V977" t="s">
        <v>10751</v>
      </c>
      <c r="W977" t="s">
        <v>10751</v>
      </c>
      <c r="X977" t="s">
        <v>10751</v>
      </c>
      <c r="Y977" t="s">
        <v>10751</v>
      </c>
      <c r="Z977" t="s">
        <v>10751</v>
      </c>
      <c r="AA977" t="s">
        <v>10751</v>
      </c>
      <c r="AB977" t="s">
        <v>10751</v>
      </c>
      <c r="AC977" t="s">
        <v>10751</v>
      </c>
      <c r="AD977" t="s">
        <v>10751</v>
      </c>
      <c r="AE977" t="s">
        <v>10751</v>
      </c>
      <c r="AF977" t="s">
        <v>10751</v>
      </c>
      <c r="AG977" t="s">
        <v>10751</v>
      </c>
      <c r="AH977" t="s">
        <v>10751</v>
      </c>
      <c r="AI977" t="s">
        <v>10751</v>
      </c>
      <c r="AJ977" t="s">
        <v>10751</v>
      </c>
      <c r="AK977" t="s">
        <v>10751</v>
      </c>
      <c r="AL977" t="s">
        <v>10751</v>
      </c>
      <c r="AM977" t="s">
        <v>10751</v>
      </c>
      <c r="AN977" t="s">
        <v>10751</v>
      </c>
      <c r="AO977" t="s">
        <v>10751</v>
      </c>
      <c r="AP977" t="s">
        <v>10751</v>
      </c>
      <c r="AQ977" t="s">
        <v>10751</v>
      </c>
      <c r="AR977" t="s">
        <v>10751</v>
      </c>
      <c r="AS977" t="s">
        <v>10751</v>
      </c>
      <c r="AT977" t="s">
        <v>10751</v>
      </c>
      <c r="AU977" t="s">
        <v>10751</v>
      </c>
      <c r="AV977" t="s">
        <v>10751</v>
      </c>
      <c r="AW977" t="s">
        <v>10751</v>
      </c>
      <c r="AX977" t="s">
        <v>10751</v>
      </c>
      <c r="AY977" t="s">
        <v>10751</v>
      </c>
      <c r="AZ977" t="s">
        <v>10751</v>
      </c>
      <c r="BA977" t="s">
        <v>10751</v>
      </c>
      <c r="BB977" t="s">
        <v>10751</v>
      </c>
      <c r="BC977" t="s">
        <v>10751</v>
      </c>
      <c r="BD977" t="s">
        <v>10751</v>
      </c>
    </row>
    <row r="978" spans="1:56">
      <c r="A978" t="s">
        <v>10753</v>
      </c>
      <c r="B978">
        <v>2500</v>
      </c>
      <c r="C978">
        <v>1979</v>
      </c>
      <c r="D978" t="s">
        <v>10751</v>
      </c>
      <c r="E978" t="s">
        <v>10751</v>
      </c>
      <c r="F978" t="s">
        <v>10751</v>
      </c>
      <c r="H978" t="s">
        <v>10751</v>
      </c>
      <c r="I978" t="str">
        <f t="shared" si="22"/>
        <v/>
      </c>
      <c r="K978" t="s">
        <v>10751</v>
      </c>
      <c r="L978" t="s">
        <v>10751</v>
      </c>
      <c r="M978" t="s">
        <v>10751</v>
      </c>
      <c r="N978" t="s">
        <v>10751</v>
      </c>
      <c r="O978" t="s">
        <v>10751</v>
      </c>
      <c r="P978" t="s">
        <v>10751</v>
      </c>
      <c r="Q978" t="s">
        <v>10751</v>
      </c>
      <c r="R978" t="s">
        <v>10751</v>
      </c>
      <c r="S978" t="s">
        <v>10751</v>
      </c>
      <c r="T978" t="s">
        <v>10751</v>
      </c>
      <c r="U978" t="s">
        <v>10751</v>
      </c>
      <c r="V978" t="s">
        <v>10751</v>
      </c>
      <c r="W978" t="s">
        <v>10751</v>
      </c>
      <c r="X978" t="s">
        <v>10751</v>
      </c>
      <c r="Y978" t="s">
        <v>10751</v>
      </c>
      <c r="Z978" t="s">
        <v>10751</v>
      </c>
      <c r="AA978" t="s">
        <v>10751</v>
      </c>
      <c r="AB978" t="s">
        <v>10751</v>
      </c>
      <c r="AC978" t="s">
        <v>10751</v>
      </c>
      <c r="AD978" t="s">
        <v>10751</v>
      </c>
      <c r="AE978" t="s">
        <v>10751</v>
      </c>
      <c r="AF978" t="s">
        <v>10751</v>
      </c>
      <c r="AG978" t="s">
        <v>10751</v>
      </c>
      <c r="AH978" t="s">
        <v>10751</v>
      </c>
      <c r="AI978" t="s">
        <v>10751</v>
      </c>
      <c r="AJ978" t="s">
        <v>10751</v>
      </c>
      <c r="AK978" t="s">
        <v>10751</v>
      </c>
      <c r="AL978" t="s">
        <v>10751</v>
      </c>
      <c r="AM978" t="s">
        <v>10751</v>
      </c>
      <c r="AN978" t="s">
        <v>10751</v>
      </c>
      <c r="AO978" t="s">
        <v>10751</v>
      </c>
      <c r="AP978" t="s">
        <v>10751</v>
      </c>
      <c r="AQ978" t="s">
        <v>10751</v>
      </c>
      <c r="AR978" t="s">
        <v>10751</v>
      </c>
      <c r="AS978" t="s">
        <v>10751</v>
      </c>
      <c r="AT978" t="s">
        <v>10751</v>
      </c>
      <c r="AU978" t="s">
        <v>10751</v>
      </c>
      <c r="AV978" t="s">
        <v>10751</v>
      </c>
      <c r="AW978" t="s">
        <v>10751</v>
      </c>
      <c r="AX978" t="s">
        <v>10751</v>
      </c>
      <c r="AY978" t="s">
        <v>10751</v>
      </c>
      <c r="AZ978" t="s">
        <v>10751</v>
      </c>
      <c r="BA978" t="s">
        <v>10751</v>
      </c>
      <c r="BB978" t="s">
        <v>10751</v>
      </c>
      <c r="BC978" t="s">
        <v>10751</v>
      </c>
      <c r="BD978" t="s">
        <v>10751</v>
      </c>
    </row>
    <row r="979" spans="1:56">
      <c r="A979" t="s">
        <v>10753</v>
      </c>
      <c r="B979">
        <v>2500</v>
      </c>
      <c r="C979">
        <v>1980</v>
      </c>
      <c r="D979" t="s">
        <v>10751</v>
      </c>
      <c r="E979" t="s">
        <v>10751</v>
      </c>
      <c r="F979" t="s">
        <v>10751</v>
      </c>
      <c r="H979" t="s">
        <v>10751</v>
      </c>
      <c r="I979" t="str">
        <f t="shared" si="22"/>
        <v/>
      </c>
      <c r="K979" t="s">
        <v>10751</v>
      </c>
      <c r="L979" t="s">
        <v>10751</v>
      </c>
      <c r="M979" t="s">
        <v>10751</v>
      </c>
      <c r="N979" t="s">
        <v>10751</v>
      </c>
      <c r="O979" t="s">
        <v>10751</v>
      </c>
      <c r="P979" t="s">
        <v>10751</v>
      </c>
      <c r="Q979" t="s">
        <v>10751</v>
      </c>
      <c r="R979" t="s">
        <v>10751</v>
      </c>
      <c r="S979" t="s">
        <v>10751</v>
      </c>
      <c r="T979" t="s">
        <v>10751</v>
      </c>
      <c r="U979" t="s">
        <v>10751</v>
      </c>
      <c r="V979" t="s">
        <v>10751</v>
      </c>
      <c r="W979" t="s">
        <v>10751</v>
      </c>
      <c r="X979" t="s">
        <v>10751</v>
      </c>
      <c r="Y979" t="s">
        <v>10751</v>
      </c>
      <c r="Z979" t="s">
        <v>10751</v>
      </c>
      <c r="AA979" t="s">
        <v>10751</v>
      </c>
      <c r="AB979" t="s">
        <v>10751</v>
      </c>
      <c r="AC979" t="s">
        <v>10751</v>
      </c>
      <c r="AD979" t="s">
        <v>10751</v>
      </c>
      <c r="AE979" t="s">
        <v>10751</v>
      </c>
      <c r="AF979" t="s">
        <v>10751</v>
      </c>
      <c r="AG979" t="s">
        <v>10751</v>
      </c>
      <c r="AH979" t="s">
        <v>10751</v>
      </c>
      <c r="AI979" t="s">
        <v>10751</v>
      </c>
      <c r="AJ979" t="s">
        <v>10751</v>
      </c>
      <c r="AK979" t="s">
        <v>10751</v>
      </c>
      <c r="AL979" t="s">
        <v>10751</v>
      </c>
      <c r="AM979" t="s">
        <v>10751</v>
      </c>
      <c r="AN979" t="s">
        <v>10751</v>
      </c>
      <c r="AO979" t="s">
        <v>10751</v>
      </c>
      <c r="AP979" t="s">
        <v>10751</v>
      </c>
      <c r="AQ979" t="s">
        <v>10751</v>
      </c>
      <c r="AR979" t="s">
        <v>10751</v>
      </c>
      <c r="AS979" t="s">
        <v>10751</v>
      </c>
      <c r="AT979" t="s">
        <v>10751</v>
      </c>
      <c r="AU979" t="s">
        <v>10751</v>
      </c>
      <c r="AV979" t="s">
        <v>10751</v>
      </c>
      <c r="AW979" t="s">
        <v>10751</v>
      </c>
      <c r="AX979" t="s">
        <v>10751</v>
      </c>
      <c r="AY979" t="s">
        <v>10751</v>
      </c>
      <c r="AZ979" t="s">
        <v>10751</v>
      </c>
      <c r="BA979" t="s">
        <v>10751</v>
      </c>
      <c r="BB979" t="s">
        <v>10751</v>
      </c>
      <c r="BC979" t="s">
        <v>10751</v>
      </c>
      <c r="BD979" t="s">
        <v>10751</v>
      </c>
    </row>
    <row r="980" spans="1:56">
      <c r="A980" t="s">
        <v>10753</v>
      </c>
      <c r="B980">
        <v>2500</v>
      </c>
      <c r="C980">
        <v>1981</v>
      </c>
      <c r="D980" t="s">
        <v>10751</v>
      </c>
      <c r="E980" t="s">
        <v>10751</v>
      </c>
      <c r="F980" t="s">
        <v>10751</v>
      </c>
      <c r="H980" t="s">
        <v>10751</v>
      </c>
      <c r="I980" t="str">
        <f t="shared" si="22"/>
        <v/>
      </c>
      <c r="K980" t="s">
        <v>10751</v>
      </c>
      <c r="L980" t="s">
        <v>10751</v>
      </c>
      <c r="M980" t="s">
        <v>10751</v>
      </c>
      <c r="N980" t="s">
        <v>10751</v>
      </c>
      <c r="O980" t="s">
        <v>10751</v>
      </c>
      <c r="P980" t="s">
        <v>10751</v>
      </c>
      <c r="Q980" t="s">
        <v>10751</v>
      </c>
      <c r="R980" t="s">
        <v>10751</v>
      </c>
      <c r="S980" t="s">
        <v>10751</v>
      </c>
      <c r="T980" t="s">
        <v>10751</v>
      </c>
      <c r="U980" t="s">
        <v>10751</v>
      </c>
      <c r="V980" t="s">
        <v>10751</v>
      </c>
      <c r="W980" t="s">
        <v>10751</v>
      </c>
      <c r="X980" t="s">
        <v>10751</v>
      </c>
      <c r="Y980" t="s">
        <v>10751</v>
      </c>
      <c r="Z980" t="s">
        <v>10751</v>
      </c>
      <c r="AA980" t="s">
        <v>10751</v>
      </c>
      <c r="AB980" t="s">
        <v>10751</v>
      </c>
      <c r="AC980" t="s">
        <v>10751</v>
      </c>
      <c r="AD980" t="s">
        <v>10751</v>
      </c>
      <c r="AE980" t="s">
        <v>10751</v>
      </c>
      <c r="AF980" t="s">
        <v>10751</v>
      </c>
      <c r="AG980" t="s">
        <v>10751</v>
      </c>
      <c r="AH980" t="s">
        <v>10751</v>
      </c>
      <c r="AI980" t="s">
        <v>10751</v>
      </c>
      <c r="AJ980" t="s">
        <v>10751</v>
      </c>
      <c r="AK980" t="s">
        <v>10751</v>
      </c>
      <c r="AL980" t="s">
        <v>10751</v>
      </c>
      <c r="AM980" t="s">
        <v>10751</v>
      </c>
      <c r="AN980" t="s">
        <v>10751</v>
      </c>
      <c r="AO980" t="s">
        <v>10751</v>
      </c>
      <c r="AP980" t="s">
        <v>10751</v>
      </c>
      <c r="AQ980" t="s">
        <v>10751</v>
      </c>
      <c r="AR980" t="s">
        <v>10751</v>
      </c>
      <c r="AS980" t="s">
        <v>10751</v>
      </c>
      <c r="AT980" t="s">
        <v>10751</v>
      </c>
      <c r="AU980" t="s">
        <v>10751</v>
      </c>
      <c r="AV980" t="s">
        <v>10751</v>
      </c>
      <c r="AW980" t="s">
        <v>10751</v>
      </c>
      <c r="AX980" t="s">
        <v>10751</v>
      </c>
      <c r="AY980" t="s">
        <v>10751</v>
      </c>
      <c r="AZ980" t="s">
        <v>10751</v>
      </c>
      <c r="BA980" t="s">
        <v>10751</v>
      </c>
      <c r="BB980" t="s">
        <v>10751</v>
      </c>
      <c r="BC980" t="s">
        <v>10751</v>
      </c>
      <c r="BD980" t="s">
        <v>10751</v>
      </c>
    </row>
    <row r="981" spans="1:56">
      <c r="A981" t="s">
        <v>10753</v>
      </c>
      <c r="B981">
        <v>2500</v>
      </c>
      <c r="C981">
        <v>1982</v>
      </c>
      <c r="D981" t="s">
        <v>10751</v>
      </c>
      <c r="E981" t="s">
        <v>10751</v>
      </c>
      <c r="F981" t="s">
        <v>10751</v>
      </c>
      <c r="H981" t="s">
        <v>10751</v>
      </c>
      <c r="I981" t="str">
        <f t="shared" si="22"/>
        <v/>
      </c>
      <c r="K981" t="s">
        <v>10751</v>
      </c>
      <c r="L981" t="s">
        <v>10751</v>
      </c>
      <c r="M981" t="s">
        <v>10751</v>
      </c>
      <c r="N981" t="s">
        <v>10751</v>
      </c>
      <c r="O981" t="s">
        <v>10751</v>
      </c>
      <c r="P981" t="s">
        <v>10751</v>
      </c>
      <c r="Q981" t="s">
        <v>10751</v>
      </c>
      <c r="R981" t="s">
        <v>10751</v>
      </c>
      <c r="S981" t="s">
        <v>10751</v>
      </c>
      <c r="T981" t="s">
        <v>10751</v>
      </c>
      <c r="U981" t="s">
        <v>10751</v>
      </c>
      <c r="V981" t="s">
        <v>10751</v>
      </c>
      <c r="W981" t="s">
        <v>10751</v>
      </c>
      <c r="X981" t="s">
        <v>10751</v>
      </c>
      <c r="Y981" t="s">
        <v>10751</v>
      </c>
      <c r="Z981" t="s">
        <v>10751</v>
      </c>
      <c r="AA981" t="s">
        <v>10751</v>
      </c>
      <c r="AB981" t="s">
        <v>10751</v>
      </c>
      <c r="AC981" t="s">
        <v>10751</v>
      </c>
      <c r="AD981" t="s">
        <v>10751</v>
      </c>
      <c r="AE981" t="s">
        <v>10751</v>
      </c>
      <c r="AF981" t="s">
        <v>10751</v>
      </c>
      <c r="AG981" t="s">
        <v>10751</v>
      </c>
      <c r="AH981" t="s">
        <v>10751</v>
      </c>
      <c r="AI981" t="s">
        <v>10751</v>
      </c>
      <c r="AJ981" t="s">
        <v>10751</v>
      </c>
      <c r="AK981" t="s">
        <v>10751</v>
      </c>
      <c r="AL981" t="s">
        <v>10751</v>
      </c>
      <c r="AM981" t="s">
        <v>10751</v>
      </c>
      <c r="AN981" t="s">
        <v>10751</v>
      </c>
      <c r="AO981" t="s">
        <v>10751</v>
      </c>
      <c r="AP981" t="s">
        <v>10751</v>
      </c>
      <c r="AQ981" t="s">
        <v>10751</v>
      </c>
      <c r="AR981" t="s">
        <v>10751</v>
      </c>
      <c r="AS981" t="s">
        <v>10751</v>
      </c>
      <c r="AT981" t="s">
        <v>10751</v>
      </c>
      <c r="AU981" t="s">
        <v>10751</v>
      </c>
      <c r="AV981" t="s">
        <v>10751</v>
      </c>
      <c r="AW981" t="s">
        <v>10751</v>
      </c>
      <c r="AX981" t="s">
        <v>10751</v>
      </c>
      <c r="AY981" t="s">
        <v>10751</v>
      </c>
      <c r="AZ981" t="s">
        <v>10751</v>
      </c>
      <c r="BA981" t="s">
        <v>10751</v>
      </c>
      <c r="BB981" t="s">
        <v>10751</v>
      </c>
      <c r="BC981" t="s">
        <v>10751</v>
      </c>
      <c r="BD981" t="s">
        <v>10751</v>
      </c>
    </row>
    <row r="982" spans="1:56">
      <c r="A982" t="s">
        <v>10753</v>
      </c>
      <c r="B982">
        <v>2500</v>
      </c>
      <c r="C982">
        <v>1983</v>
      </c>
      <c r="D982" t="s">
        <v>10751</v>
      </c>
      <c r="E982" t="s">
        <v>10751</v>
      </c>
      <c r="F982" t="s">
        <v>10751</v>
      </c>
      <c r="H982" t="s">
        <v>10751</v>
      </c>
      <c r="I982" t="str">
        <f t="shared" si="22"/>
        <v/>
      </c>
      <c r="K982" t="s">
        <v>10751</v>
      </c>
      <c r="L982" t="s">
        <v>10751</v>
      </c>
      <c r="M982" t="s">
        <v>10751</v>
      </c>
      <c r="N982" t="s">
        <v>10751</v>
      </c>
      <c r="O982" t="s">
        <v>10751</v>
      </c>
      <c r="P982" t="s">
        <v>10751</v>
      </c>
      <c r="Q982" t="s">
        <v>10751</v>
      </c>
      <c r="R982" t="s">
        <v>10751</v>
      </c>
      <c r="S982" t="s">
        <v>10751</v>
      </c>
      <c r="T982" t="s">
        <v>10751</v>
      </c>
      <c r="U982" t="s">
        <v>10751</v>
      </c>
      <c r="V982" t="s">
        <v>10751</v>
      </c>
      <c r="W982" t="s">
        <v>10751</v>
      </c>
      <c r="X982" t="s">
        <v>10751</v>
      </c>
      <c r="Y982" t="s">
        <v>10751</v>
      </c>
      <c r="Z982" t="s">
        <v>10751</v>
      </c>
      <c r="AA982" t="s">
        <v>10751</v>
      </c>
      <c r="AB982" t="s">
        <v>10751</v>
      </c>
      <c r="AC982" t="s">
        <v>10751</v>
      </c>
      <c r="AD982" t="s">
        <v>10751</v>
      </c>
      <c r="AE982" t="s">
        <v>10751</v>
      </c>
      <c r="AF982" t="s">
        <v>10751</v>
      </c>
      <c r="AG982" t="s">
        <v>10751</v>
      </c>
      <c r="AH982" t="s">
        <v>10751</v>
      </c>
      <c r="AI982" t="s">
        <v>10751</v>
      </c>
      <c r="AJ982" t="s">
        <v>10751</v>
      </c>
      <c r="AK982" t="s">
        <v>10751</v>
      </c>
      <c r="AL982" t="s">
        <v>10751</v>
      </c>
      <c r="AM982" t="s">
        <v>10751</v>
      </c>
      <c r="AN982" t="s">
        <v>10751</v>
      </c>
      <c r="AO982" t="s">
        <v>10751</v>
      </c>
      <c r="AP982" t="s">
        <v>10751</v>
      </c>
      <c r="AQ982" t="s">
        <v>10751</v>
      </c>
      <c r="AR982" t="s">
        <v>10751</v>
      </c>
      <c r="AS982" t="s">
        <v>10751</v>
      </c>
      <c r="AT982" t="s">
        <v>10751</v>
      </c>
      <c r="AU982" t="s">
        <v>10751</v>
      </c>
      <c r="AV982" t="s">
        <v>10751</v>
      </c>
      <c r="AW982" t="s">
        <v>10751</v>
      </c>
      <c r="AX982" t="s">
        <v>10751</v>
      </c>
      <c r="AY982" t="s">
        <v>10751</v>
      </c>
      <c r="AZ982" t="s">
        <v>10751</v>
      </c>
      <c r="BA982" t="s">
        <v>10751</v>
      </c>
      <c r="BB982" t="s">
        <v>10751</v>
      </c>
      <c r="BC982" t="s">
        <v>10751</v>
      </c>
      <c r="BD982" t="s">
        <v>10751</v>
      </c>
    </row>
    <row r="983" spans="1:56">
      <c r="A983" t="s">
        <v>10753</v>
      </c>
      <c r="B983">
        <v>2500</v>
      </c>
      <c r="C983">
        <v>1984</v>
      </c>
      <c r="D983" t="s">
        <v>10751</v>
      </c>
      <c r="E983" t="s">
        <v>10751</v>
      </c>
      <c r="F983" t="s">
        <v>10751</v>
      </c>
      <c r="H983" t="s">
        <v>10751</v>
      </c>
      <c r="I983" t="str">
        <f t="shared" si="22"/>
        <v/>
      </c>
      <c r="K983" t="s">
        <v>10751</v>
      </c>
      <c r="L983" t="s">
        <v>10751</v>
      </c>
      <c r="M983" t="s">
        <v>10751</v>
      </c>
      <c r="N983" t="s">
        <v>10751</v>
      </c>
      <c r="O983" t="s">
        <v>10751</v>
      </c>
      <c r="P983" t="s">
        <v>10751</v>
      </c>
      <c r="Q983" t="s">
        <v>10751</v>
      </c>
      <c r="R983" t="s">
        <v>10751</v>
      </c>
      <c r="S983" t="s">
        <v>10751</v>
      </c>
      <c r="T983" t="s">
        <v>10751</v>
      </c>
      <c r="U983" t="s">
        <v>10751</v>
      </c>
      <c r="V983" t="s">
        <v>10751</v>
      </c>
      <c r="W983" t="s">
        <v>10751</v>
      </c>
      <c r="X983" t="s">
        <v>10751</v>
      </c>
      <c r="Y983" t="s">
        <v>10751</v>
      </c>
      <c r="Z983" t="s">
        <v>10751</v>
      </c>
      <c r="AA983" t="s">
        <v>10751</v>
      </c>
      <c r="AB983" t="s">
        <v>10751</v>
      </c>
      <c r="AC983" t="s">
        <v>10751</v>
      </c>
      <c r="AD983" t="s">
        <v>10751</v>
      </c>
      <c r="AE983" t="s">
        <v>10751</v>
      </c>
      <c r="AF983" t="s">
        <v>10751</v>
      </c>
      <c r="AG983" t="s">
        <v>10751</v>
      </c>
      <c r="AH983" t="s">
        <v>10751</v>
      </c>
      <c r="AI983" t="s">
        <v>10751</v>
      </c>
      <c r="AJ983" t="s">
        <v>10751</v>
      </c>
      <c r="AK983" t="s">
        <v>10751</v>
      </c>
      <c r="AL983" t="s">
        <v>10751</v>
      </c>
      <c r="AM983" t="s">
        <v>10751</v>
      </c>
      <c r="AN983" t="s">
        <v>10751</v>
      </c>
      <c r="AO983" t="s">
        <v>10751</v>
      </c>
      <c r="AP983" t="s">
        <v>10751</v>
      </c>
      <c r="AQ983" t="s">
        <v>10751</v>
      </c>
      <c r="AR983" t="s">
        <v>10751</v>
      </c>
      <c r="AS983" t="s">
        <v>10751</v>
      </c>
      <c r="AT983" t="s">
        <v>10751</v>
      </c>
      <c r="AU983" t="s">
        <v>10751</v>
      </c>
      <c r="AV983" t="s">
        <v>10751</v>
      </c>
      <c r="AW983" t="s">
        <v>10751</v>
      </c>
      <c r="AX983" t="s">
        <v>10751</v>
      </c>
      <c r="AY983" t="s">
        <v>10751</v>
      </c>
      <c r="AZ983" t="s">
        <v>10751</v>
      </c>
      <c r="BA983" t="s">
        <v>10751</v>
      </c>
      <c r="BB983" t="s">
        <v>10751</v>
      </c>
      <c r="BC983" t="s">
        <v>10751</v>
      </c>
      <c r="BD983" t="s">
        <v>10751</v>
      </c>
    </row>
    <row r="984" spans="1:56">
      <c r="A984" t="s">
        <v>10753</v>
      </c>
      <c r="B984">
        <v>2500</v>
      </c>
      <c r="C984">
        <v>1985</v>
      </c>
      <c r="D984" t="s">
        <v>10751</v>
      </c>
      <c r="E984" t="s">
        <v>10751</v>
      </c>
      <c r="F984" t="s">
        <v>10751</v>
      </c>
      <c r="H984" t="s">
        <v>10751</v>
      </c>
      <c r="I984" t="str">
        <f t="shared" si="22"/>
        <v/>
      </c>
      <c r="K984" t="s">
        <v>10751</v>
      </c>
      <c r="L984" t="s">
        <v>10751</v>
      </c>
      <c r="M984" t="s">
        <v>10751</v>
      </c>
      <c r="N984" t="s">
        <v>10751</v>
      </c>
      <c r="O984" t="s">
        <v>10751</v>
      </c>
      <c r="P984" t="s">
        <v>10751</v>
      </c>
      <c r="Q984" t="s">
        <v>10751</v>
      </c>
      <c r="R984" t="s">
        <v>10751</v>
      </c>
      <c r="S984" t="s">
        <v>10751</v>
      </c>
      <c r="T984" t="s">
        <v>10751</v>
      </c>
      <c r="U984" t="s">
        <v>10751</v>
      </c>
      <c r="V984" t="s">
        <v>10751</v>
      </c>
      <c r="W984" t="s">
        <v>10751</v>
      </c>
      <c r="X984" t="s">
        <v>10751</v>
      </c>
      <c r="Y984" t="s">
        <v>10751</v>
      </c>
      <c r="Z984" t="s">
        <v>10751</v>
      </c>
      <c r="AA984" t="s">
        <v>10751</v>
      </c>
      <c r="AB984" t="s">
        <v>10751</v>
      </c>
      <c r="AC984" t="s">
        <v>10751</v>
      </c>
      <c r="AD984" t="s">
        <v>10751</v>
      </c>
      <c r="AE984" t="s">
        <v>10751</v>
      </c>
      <c r="AF984" t="s">
        <v>10751</v>
      </c>
      <c r="AG984" t="s">
        <v>10751</v>
      </c>
      <c r="AH984" t="s">
        <v>10751</v>
      </c>
      <c r="AI984" t="s">
        <v>10751</v>
      </c>
      <c r="AJ984" t="s">
        <v>10751</v>
      </c>
      <c r="AK984" t="s">
        <v>10751</v>
      </c>
      <c r="AL984" t="s">
        <v>10751</v>
      </c>
      <c r="AM984" t="s">
        <v>10751</v>
      </c>
      <c r="AN984" t="s">
        <v>10751</v>
      </c>
      <c r="AO984" t="s">
        <v>10751</v>
      </c>
      <c r="AP984" t="s">
        <v>10751</v>
      </c>
      <c r="AQ984" t="s">
        <v>10751</v>
      </c>
      <c r="AR984" t="s">
        <v>10751</v>
      </c>
      <c r="AS984" t="s">
        <v>10751</v>
      </c>
      <c r="AT984" t="s">
        <v>10751</v>
      </c>
      <c r="AU984" t="s">
        <v>10751</v>
      </c>
      <c r="AV984" t="s">
        <v>10751</v>
      </c>
      <c r="AW984" t="s">
        <v>10751</v>
      </c>
      <c r="AX984" t="s">
        <v>10751</v>
      </c>
      <c r="AY984" t="s">
        <v>10751</v>
      </c>
      <c r="AZ984" t="s">
        <v>10751</v>
      </c>
      <c r="BA984" t="s">
        <v>10751</v>
      </c>
      <c r="BB984" t="s">
        <v>10751</v>
      </c>
      <c r="BC984" t="s">
        <v>10751</v>
      </c>
      <c r="BD984" t="s">
        <v>10751</v>
      </c>
    </row>
    <row r="985" spans="1:56">
      <c r="A985" t="s">
        <v>10753</v>
      </c>
      <c r="B985">
        <v>2500</v>
      </c>
      <c r="C985">
        <v>1986</v>
      </c>
      <c r="D985" t="s">
        <v>10751</v>
      </c>
      <c r="E985" t="s">
        <v>10751</v>
      </c>
      <c r="F985" t="s">
        <v>10751</v>
      </c>
      <c r="H985" t="s">
        <v>10751</v>
      </c>
      <c r="I985" t="str">
        <f t="shared" si="22"/>
        <v/>
      </c>
      <c r="K985" t="s">
        <v>10751</v>
      </c>
      <c r="L985" t="s">
        <v>10751</v>
      </c>
      <c r="M985" t="s">
        <v>10751</v>
      </c>
      <c r="N985" t="s">
        <v>10751</v>
      </c>
      <c r="O985" t="s">
        <v>10751</v>
      </c>
      <c r="P985" t="s">
        <v>10751</v>
      </c>
      <c r="Q985" t="s">
        <v>10751</v>
      </c>
      <c r="R985" t="s">
        <v>10751</v>
      </c>
      <c r="S985" t="s">
        <v>10751</v>
      </c>
      <c r="T985" t="s">
        <v>10751</v>
      </c>
      <c r="U985" t="s">
        <v>10751</v>
      </c>
      <c r="V985" t="s">
        <v>10751</v>
      </c>
      <c r="W985" t="s">
        <v>10751</v>
      </c>
      <c r="X985" t="s">
        <v>10751</v>
      </c>
      <c r="Y985" t="s">
        <v>10751</v>
      </c>
      <c r="Z985" t="s">
        <v>10751</v>
      </c>
      <c r="AA985" t="s">
        <v>10751</v>
      </c>
      <c r="AB985" t="s">
        <v>10751</v>
      </c>
      <c r="AC985" t="s">
        <v>10751</v>
      </c>
      <c r="AD985" t="s">
        <v>10751</v>
      </c>
      <c r="AE985" t="s">
        <v>10751</v>
      </c>
      <c r="AF985" t="s">
        <v>10751</v>
      </c>
      <c r="AG985" t="s">
        <v>10751</v>
      </c>
      <c r="AH985" t="s">
        <v>10751</v>
      </c>
      <c r="AI985" t="s">
        <v>10751</v>
      </c>
      <c r="AJ985" t="s">
        <v>10751</v>
      </c>
      <c r="AK985" t="s">
        <v>10751</v>
      </c>
      <c r="AL985" t="s">
        <v>10751</v>
      </c>
      <c r="AM985" t="s">
        <v>10751</v>
      </c>
      <c r="AN985" t="s">
        <v>10751</v>
      </c>
      <c r="AO985" t="s">
        <v>10751</v>
      </c>
      <c r="AP985" t="s">
        <v>10751</v>
      </c>
      <c r="AQ985" t="s">
        <v>10751</v>
      </c>
      <c r="AR985" t="s">
        <v>10751</v>
      </c>
      <c r="AS985" t="s">
        <v>10751</v>
      </c>
      <c r="AT985" t="s">
        <v>10751</v>
      </c>
      <c r="AU985" t="s">
        <v>10751</v>
      </c>
      <c r="AV985" t="s">
        <v>10751</v>
      </c>
      <c r="AW985" t="s">
        <v>10751</v>
      </c>
      <c r="AX985" t="s">
        <v>10751</v>
      </c>
      <c r="AY985" t="s">
        <v>10751</v>
      </c>
      <c r="AZ985" t="s">
        <v>10751</v>
      </c>
      <c r="BA985" t="s">
        <v>10751</v>
      </c>
      <c r="BB985" t="s">
        <v>10751</v>
      </c>
      <c r="BC985" t="s">
        <v>10751</v>
      </c>
      <c r="BD985" t="s">
        <v>10751</v>
      </c>
    </row>
    <row r="986" spans="1:56">
      <c r="A986" t="s">
        <v>10753</v>
      </c>
      <c r="B986">
        <v>2500</v>
      </c>
      <c r="C986">
        <v>1987</v>
      </c>
      <c r="D986" t="s">
        <v>10751</v>
      </c>
      <c r="E986" t="s">
        <v>10751</v>
      </c>
      <c r="F986" t="s">
        <v>10751</v>
      </c>
      <c r="H986" t="s">
        <v>10751</v>
      </c>
      <c r="I986" t="str">
        <f t="shared" si="22"/>
        <v/>
      </c>
      <c r="K986" t="s">
        <v>10751</v>
      </c>
      <c r="L986" t="s">
        <v>10751</v>
      </c>
      <c r="M986" t="s">
        <v>10751</v>
      </c>
      <c r="N986" t="s">
        <v>10751</v>
      </c>
      <c r="O986" t="s">
        <v>10751</v>
      </c>
      <c r="P986" t="s">
        <v>10751</v>
      </c>
      <c r="Q986" t="s">
        <v>10751</v>
      </c>
      <c r="R986" t="s">
        <v>10751</v>
      </c>
      <c r="S986" t="s">
        <v>10751</v>
      </c>
      <c r="T986" t="s">
        <v>10751</v>
      </c>
      <c r="U986" t="s">
        <v>10751</v>
      </c>
      <c r="V986" t="s">
        <v>10751</v>
      </c>
      <c r="W986" t="s">
        <v>10751</v>
      </c>
      <c r="X986" t="s">
        <v>10751</v>
      </c>
      <c r="Y986" t="s">
        <v>10751</v>
      </c>
      <c r="Z986" t="s">
        <v>10751</v>
      </c>
      <c r="AA986" t="s">
        <v>10751</v>
      </c>
      <c r="AB986" t="s">
        <v>10751</v>
      </c>
      <c r="AC986" t="s">
        <v>10751</v>
      </c>
      <c r="AD986" t="s">
        <v>10751</v>
      </c>
      <c r="AE986" t="s">
        <v>10751</v>
      </c>
      <c r="AF986" t="s">
        <v>10751</v>
      </c>
      <c r="AG986" t="s">
        <v>10751</v>
      </c>
      <c r="AH986" t="s">
        <v>10751</v>
      </c>
      <c r="AI986" t="s">
        <v>10751</v>
      </c>
      <c r="AJ986" t="s">
        <v>10751</v>
      </c>
      <c r="AK986" t="s">
        <v>10751</v>
      </c>
      <c r="AL986" t="s">
        <v>10751</v>
      </c>
      <c r="AM986" t="s">
        <v>10751</v>
      </c>
      <c r="AN986" t="s">
        <v>10751</v>
      </c>
      <c r="AO986" t="s">
        <v>10751</v>
      </c>
      <c r="AP986" t="s">
        <v>10751</v>
      </c>
      <c r="AQ986" t="s">
        <v>10751</v>
      </c>
      <c r="AR986" t="s">
        <v>10751</v>
      </c>
      <c r="AS986" t="s">
        <v>10751</v>
      </c>
      <c r="AT986" t="s">
        <v>10751</v>
      </c>
      <c r="AU986" t="s">
        <v>10751</v>
      </c>
      <c r="AV986" t="s">
        <v>10751</v>
      </c>
      <c r="AW986" t="s">
        <v>10751</v>
      </c>
      <c r="AX986" t="s">
        <v>10751</v>
      </c>
      <c r="AY986" t="s">
        <v>10751</v>
      </c>
      <c r="AZ986" t="s">
        <v>10751</v>
      </c>
      <c r="BA986" t="s">
        <v>10751</v>
      </c>
      <c r="BB986" t="s">
        <v>10751</v>
      </c>
      <c r="BC986" t="s">
        <v>10751</v>
      </c>
      <c r="BD986" t="s">
        <v>10751</v>
      </c>
    </row>
    <row r="987" spans="1:56">
      <c r="A987" t="s">
        <v>10753</v>
      </c>
      <c r="B987">
        <v>2500</v>
      </c>
      <c r="C987">
        <v>1988</v>
      </c>
      <c r="D987" t="s">
        <v>10751</v>
      </c>
      <c r="E987" t="s">
        <v>10751</v>
      </c>
      <c r="F987" t="s">
        <v>10751</v>
      </c>
      <c r="H987" t="s">
        <v>10751</v>
      </c>
      <c r="I987" t="str">
        <f t="shared" si="22"/>
        <v/>
      </c>
      <c r="K987" t="s">
        <v>10751</v>
      </c>
      <c r="L987" t="s">
        <v>10751</v>
      </c>
      <c r="M987" t="s">
        <v>10751</v>
      </c>
      <c r="N987" t="s">
        <v>10751</v>
      </c>
      <c r="O987" t="s">
        <v>10751</v>
      </c>
      <c r="P987" t="s">
        <v>10751</v>
      </c>
      <c r="Q987" t="s">
        <v>10751</v>
      </c>
      <c r="R987" t="s">
        <v>10751</v>
      </c>
      <c r="S987" t="s">
        <v>10751</v>
      </c>
      <c r="T987" t="s">
        <v>10751</v>
      </c>
      <c r="U987" t="s">
        <v>10751</v>
      </c>
      <c r="V987" t="s">
        <v>10751</v>
      </c>
      <c r="W987" t="s">
        <v>10751</v>
      </c>
      <c r="X987" t="s">
        <v>10751</v>
      </c>
      <c r="Y987" t="s">
        <v>10751</v>
      </c>
      <c r="Z987" t="s">
        <v>10751</v>
      </c>
      <c r="AA987" t="s">
        <v>10751</v>
      </c>
      <c r="AB987" t="s">
        <v>10751</v>
      </c>
      <c r="AC987" t="s">
        <v>10751</v>
      </c>
      <c r="AD987" t="s">
        <v>10751</v>
      </c>
      <c r="AE987" t="s">
        <v>10751</v>
      </c>
      <c r="AF987" t="s">
        <v>10751</v>
      </c>
      <c r="AG987" t="s">
        <v>10751</v>
      </c>
      <c r="AH987" t="s">
        <v>10751</v>
      </c>
      <c r="AI987" t="s">
        <v>10751</v>
      </c>
      <c r="AJ987" t="s">
        <v>10751</v>
      </c>
      <c r="AK987" t="s">
        <v>10751</v>
      </c>
      <c r="AL987" t="s">
        <v>10751</v>
      </c>
      <c r="AM987" t="s">
        <v>10751</v>
      </c>
      <c r="AN987" t="s">
        <v>10751</v>
      </c>
      <c r="AO987" t="s">
        <v>10751</v>
      </c>
      <c r="AP987" t="s">
        <v>10751</v>
      </c>
      <c r="AQ987" t="s">
        <v>10751</v>
      </c>
      <c r="AR987" t="s">
        <v>10751</v>
      </c>
      <c r="AS987" t="s">
        <v>10751</v>
      </c>
      <c r="AT987" t="s">
        <v>10751</v>
      </c>
      <c r="AU987" t="s">
        <v>10751</v>
      </c>
      <c r="AV987" t="s">
        <v>10751</v>
      </c>
      <c r="AW987" t="s">
        <v>10751</v>
      </c>
      <c r="AX987" t="s">
        <v>10751</v>
      </c>
      <c r="AY987" t="s">
        <v>10751</v>
      </c>
      <c r="AZ987" t="s">
        <v>10751</v>
      </c>
      <c r="BA987" t="s">
        <v>10751</v>
      </c>
      <c r="BB987" t="s">
        <v>10751</v>
      </c>
      <c r="BC987" t="s">
        <v>10751</v>
      </c>
      <c r="BD987" t="s">
        <v>10751</v>
      </c>
    </row>
    <row r="988" spans="1:56">
      <c r="A988" t="s">
        <v>10753</v>
      </c>
      <c r="B988">
        <v>2500</v>
      </c>
      <c r="C988">
        <v>1989</v>
      </c>
      <c r="D988">
        <v>40</v>
      </c>
      <c r="E988">
        <v>2.738E-3</v>
      </c>
      <c r="F988">
        <v>31.284300000000002</v>
      </c>
      <c r="H988">
        <v>25.999639999999999</v>
      </c>
      <c r="I988">
        <f t="shared" si="22"/>
        <v>7.1187014319999992E-2</v>
      </c>
      <c r="K988">
        <v>25.267800000000001</v>
      </c>
      <c r="L988">
        <v>26.820260000000001</v>
      </c>
      <c r="M988">
        <v>341.81238000000002</v>
      </c>
      <c r="N988">
        <v>351.71244999999999</v>
      </c>
      <c r="O988">
        <v>331.35395</v>
      </c>
      <c r="P988" t="s">
        <v>10751</v>
      </c>
      <c r="Q988">
        <v>97</v>
      </c>
      <c r="R988">
        <v>80</v>
      </c>
      <c r="S988">
        <v>15.162699999999999</v>
      </c>
      <c r="T988">
        <v>0.82474199999999998</v>
      </c>
      <c r="U988">
        <v>3.2000000000000001E-2</v>
      </c>
      <c r="V988">
        <v>32.576189999999997</v>
      </c>
      <c r="W988" t="s">
        <v>10751</v>
      </c>
      <c r="X988">
        <v>1</v>
      </c>
      <c r="Y988" t="s">
        <v>10751</v>
      </c>
      <c r="Z988">
        <v>0.56200000000000006</v>
      </c>
      <c r="AA988" t="s">
        <v>10751</v>
      </c>
      <c r="AB988">
        <v>0.438</v>
      </c>
      <c r="AC988" t="s">
        <v>10751</v>
      </c>
      <c r="AD988" t="s">
        <v>10751</v>
      </c>
      <c r="AE988" t="s">
        <v>10751</v>
      </c>
      <c r="AF988" t="s">
        <v>10751</v>
      </c>
      <c r="AG988" t="s">
        <v>10751</v>
      </c>
      <c r="AH988">
        <v>1</v>
      </c>
      <c r="AI988" t="s">
        <v>10751</v>
      </c>
      <c r="AJ988" t="s">
        <v>10751</v>
      </c>
      <c r="AK988" t="s">
        <v>10751</v>
      </c>
      <c r="AL988" t="s">
        <v>10751</v>
      </c>
      <c r="AM988" t="s">
        <v>10751</v>
      </c>
      <c r="AN988" t="s">
        <v>10751</v>
      </c>
      <c r="AO988" t="s">
        <v>10751</v>
      </c>
      <c r="AP988">
        <v>1</v>
      </c>
      <c r="AQ988" t="s">
        <v>10751</v>
      </c>
      <c r="AR988" t="s">
        <v>10751</v>
      </c>
      <c r="AS988" t="s">
        <v>10751</v>
      </c>
      <c r="AT988" t="s">
        <v>10751</v>
      </c>
      <c r="AU988" t="s">
        <v>10751</v>
      </c>
      <c r="AV988">
        <v>4.0999999999999996</v>
      </c>
      <c r="AW988" t="s">
        <v>10751</v>
      </c>
      <c r="AX988">
        <v>4</v>
      </c>
      <c r="AY988">
        <v>0.438</v>
      </c>
      <c r="AZ988">
        <v>0.56200000000000006</v>
      </c>
      <c r="BA988" t="s">
        <v>10751</v>
      </c>
      <c r="BB988" t="s">
        <v>10751</v>
      </c>
      <c r="BC988" t="s">
        <v>10751</v>
      </c>
      <c r="BD988" t="s">
        <v>10751</v>
      </c>
    </row>
    <row r="989" spans="1:56">
      <c r="A989" t="s">
        <v>10753</v>
      </c>
      <c r="B989">
        <v>2500</v>
      </c>
      <c r="C989">
        <v>1990</v>
      </c>
      <c r="D989">
        <v>32</v>
      </c>
      <c r="E989">
        <v>2.5539999999999998E-3</v>
      </c>
      <c r="F989">
        <v>31.83878</v>
      </c>
      <c r="H989">
        <v>26.343779999999999</v>
      </c>
      <c r="I989">
        <f t="shared" si="22"/>
        <v>6.7282014119999997E-2</v>
      </c>
      <c r="K989">
        <v>25.399619999999999</v>
      </c>
      <c r="L989">
        <v>27.399550000000001</v>
      </c>
      <c r="M989">
        <v>337.34719000000001</v>
      </c>
      <c r="N989">
        <v>349.88709999999998</v>
      </c>
      <c r="O989">
        <v>324.34843999999998</v>
      </c>
      <c r="P989" t="s">
        <v>10751</v>
      </c>
      <c r="Q989">
        <v>93.770300000000006</v>
      </c>
      <c r="R989">
        <v>77.488</v>
      </c>
      <c r="S989">
        <v>13.8971</v>
      </c>
      <c r="T989">
        <v>0.82666200000000001</v>
      </c>
      <c r="U989">
        <v>3.0995000000000002E-2</v>
      </c>
      <c r="V989">
        <v>32.948770000000003</v>
      </c>
      <c r="W989" t="s">
        <v>10751</v>
      </c>
      <c r="X989">
        <v>1</v>
      </c>
      <c r="Y989" t="s">
        <v>10751</v>
      </c>
      <c r="Z989">
        <v>1</v>
      </c>
      <c r="AA989" t="s">
        <v>10751</v>
      </c>
      <c r="AB989" t="s">
        <v>10751</v>
      </c>
      <c r="AC989" t="s">
        <v>10751</v>
      </c>
      <c r="AD989" t="s">
        <v>10751</v>
      </c>
      <c r="AE989" t="s">
        <v>10751</v>
      </c>
      <c r="AF989" t="s">
        <v>10751</v>
      </c>
      <c r="AG989" t="s">
        <v>10751</v>
      </c>
      <c r="AH989">
        <v>1</v>
      </c>
      <c r="AI989" t="s">
        <v>10751</v>
      </c>
      <c r="AJ989" t="s">
        <v>10751</v>
      </c>
      <c r="AK989" t="s">
        <v>10751</v>
      </c>
      <c r="AL989" t="s">
        <v>10751</v>
      </c>
      <c r="AM989" t="s">
        <v>10751</v>
      </c>
      <c r="AN989" t="s">
        <v>10751</v>
      </c>
      <c r="AO989" t="s">
        <v>10751</v>
      </c>
      <c r="AP989">
        <v>1</v>
      </c>
      <c r="AQ989" t="s">
        <v>10751</v>
      </c>
      <c r="AR989" t="s">
        <v>10751</v>
      </c>
      <c r="AS989" t="s">
        <v>10751</v>
      </c>
      <c r="AT989" t="s">
        <v>10751</v>
      </c>
      <c r="AU989" t="s">
        <v>10751</v>
      </c>
      <c r="AV989">
        <v>5</v>
      </c>
      <c r="AW989" t="s">
        <v>10751</v>
      </c>
      <c r="AX989">
        <v>4</v>
      </c>
      <c r="AY989" t="s">
        <v>10751</v>
      </c>
      <c r="AZ989">
        <v>1</v>
      </c>
      <c r="BA989" t="s">
        <v>10751</v>
      </c>
      <c r="BB989" t="s">
        <v>10751</v>
      </c>
      <c r="BC989" t="s">
        <v>10751</v>
      </c>
      <c r="BD989" t="s">
        <v>10751</v>
      </c>
    </row>
    <row r="990" spans="1:56">
      <c r="A990" t="s">
        <v>10753</v>
      </c>
      <c r="B990">
        <v>2500</v>
      </c>
      <c r="C990">
        <v>1991</v>
      </c>
      <c r="D990">
        <v>3</v>
      </c>
      <c r="E990">
        <v>2.5000000000000001E-4</v>
      </c>
      <c r="F990">
        <v>33.51</v>
      </c>
      <c r="H990">
        <v>27.483930000000001</v>
      </c>
      <c r="I990">
        <f t="shared" si="22"/>
        <v>6.8709825E-3</v>
      </c>
      <c r="K990">
        <v>27.006789999999999</v>
      </c>
      <c r="L990">
        <v>27.941400000000002</v>
      </c>
      <c r="M990">
        <v>323.35261000000003</v>
      </c>
      <c r="N990">
        <v>329.06544000000002</v>
      </c>
      <c r="O990">
        <v>318.05847</v>
      </c>
      <c r="P990" t="s">
        <v>10751</v>
      </c>
      <c r="Q990">
        <v>79</v>
      </c>
      <c r="R990">
        <v>66</v>
      </c>
      <c r="S990">
        <v>15.8355</v>
      </c>
      <c r="T990">
        <v>0.83544300000000005</v>
      </c>
      <c r="U990">
        <v>2.64E-2</v>
      </c>
      <c r="V990">
        <v>34.354909999999997</v>
      </c>
      <c r="W990" t="s">
        <v>10751</v>
      </c>
      <c r="X990">
        <v>1</v>
      </c>
      <c r="Y990" t="s">
        <v>10751</v>
      </c>
      <c r="Z990">
        <v>1</v>
      </c>
      <c r="AA990" t="s">
        <v>10751</v>
      </c>
      <c r="AB990" t="s">
        <v>10751</v>
      </c>
      <c r="AC990" t="s">
        <v>10751</v>
      </c>
      <c r="AD990" t="s">
        <v>10751</v>
      </c>
      <c r="AE990" t="s">
        <v>10751</v>
      </c>
      <c r="AF990" t="s">
        <v>10751</v>
      </c>
      <c r="AG990" t="s">
        <v>10751</v>
      </c>
      <c r="AH990">
        <v>1</v>
      </c>
      <c r="AI990" t="s">
        <v>10751</v>
      </c>
      <c r="AJ990" t="s">
        <v>10751</v>
      </c>
      <c r="AK990" t="s">
        <v>10751</v>
      </c>
      <c r="AL990" t="s">
        <v>10751</v>
      </c>
      <c r="AM990" t="s">
        <v>10751</v>
      </c>
      <c r="AN990" t="s">
        <v>10751</v>
      </c>
      <c r="AO990" t="s">
        <v>10751</v>
      </c>
      <c r="AP990">
        <v>1</v>
      </c>
      <c r="AQ990" t="s">
        <v>10751</v>
      </c>
      <c r="AR990" t="s">
        <v>10751</v>
      </c>
      <c r="AS990" t="s">
        <v>10751</v>
      </c>
      <c r="AT990" t="s">
        <v>10751</v>
      </c>
      <c r="AU990" t="s">
        <v>10751</v>
      </c>
      <c r="AV990">
        <v>5</v>
      </c>
      <c r="AW990" t="s">
        <v>10751</v>
      </c>
      <c r="AX990">
        <v>4</v>
      </c>
      <c r="AY990" t="s">
        <v>10751</v>
      </c>
      <c r="AZ990">
        <v>1</v>
      </c>
      <c r="BA990" t="s">
        <v>10751</v>
      </c>
      <c r="BB990" t="s">
        <v>10751</v>
      </c>
      <c r="BC990" t="s">
        <v>10751</v>
      </c>
      <c r="BD990" t="s">
        <v>10751</v>
      </c>
    </row>
    <row r="991" spans="1:56">
      <c r="A991" t="s">
        <v>10753</v>
      </c>
      <c r="B991">
        <v>2500</v>
      </c>
      <c r="C991">
        <v>1992</v>
      </c>
      <c r="D991">
        <v>2</v>
      </c>
      <c r="E991">
        <v>1.84E-4</v>
      </c>
      <c r="F991">
        <v>33.5</v>
      </c>
      <c r="H991">
        <v>27.331009999999999</v>
      </c>
      <c r="I991">
        <f t="shared" si="22"/>
        <v>5.0289058399999994E-3</v>
      </c>
      <c r="K991">
        <v>26.79383</v>
      </c>
      <c r="L991">
        <v>27.838370000000001</v>
      </c>
      <c r="M991">
        <v>325.16180000000003</v>
      </c>
      <c r="N991">
        <v>331.68085000000002</v>
      </c>
      <c r="O991">
        <v>319.23561000000001</v>
      </c>
      <c r="P991" t="s">
        <v>10751</v>
      </c>
      <c r="Q991">
        <v>79</v>
      </c>
      <c r="R991">
        <v>66</v>
      </c>
      <c r="S991">
        <v>15.4938</v>
      </c>
      <c r="T991">
        <v>0.83544300000000005</v>
      </c>
      <c r="U991">
        <v>2.64E-2</v>
      </c>
      <c r="V991">
        <v>34.163760000000003</v>
      </c>
      <c r="W991" t="s">
        <v>10751</v>
      </c>
      <c r="X991">
        <v>1</v>
      </c>
      <c r="Y991" t="s">
        <v>10751</v>
      </c>
      <c r="Z991">
        <v>1</v>
      </c>
      <c r="AA991" t="s">
        <v>10751</v>
      </c>
      <c r="AB991" t="s">
        <v>10751</v>
      </c>
      <c r="AC991" t="s">
        <v>10751</v>
      </c>
      <c r="AD991" t="s">
        <v>10751</v>
      </c>
      <c r="AE991" t="s">
        <v>10751</v>
      </c>
      <c r="AF991" t="s">
        <v>10751</v>
      </c>
      <c r="AG991" t="s">
        <v>10751</v>
      </c>
      <c r="AH991">
        <v>1</v>
      </c>
      <c r="AI991" t="s">
        <v>10751</v>
      </c>
      <c r="AJ991" t="s">
        <v>10751</v>
      </c>
      <c r="AK991" t="s">
        <v>10751</v>
      </c>
      <c r="AL991" t="s">
        <v>10751</v>
      </c>
      <c r="AM991" t="s">
        <v>10751</v>
      </c>
      <c r="AN991" t="s">
        <v>10751</v>
      </c>
      <c r="AO991" t="s">
        <v>10751</v>
      </c>
      <c r="AP991">
        <v>1</v>
      </c>
      <c r="AQ991" t="s">
        <v>10751</v>
      </c>
      <c r="AR991" t="s">
        <v>10751</v>
      </c>
      <c r="AS991" t="s">
        <v>10751</v>
      </c>
      <c r="AT991" t="s">
        <v>10751</v>
      </c>
      <c r="AU991" t="s">
        <v>10751</v>
      </c>
      <c r="AV991">
        <v>5</v>
      </c>
      <c r="AW991" t="s">
        <v>10751</v>
      </c>
      <c r="AX991">
        <v>4</v>
      </c>
      <c r="AY991" t="s">
        <v>10751</v>
      </c>
      <c r="AZ991">
        <v>1</v>
      </c>
      <c r="BA991" t="s">
        <v>10751</v>
      </c>
      <c r="BB991" t="s">
        <v>10751</v>
      </c>
      <c r="BC991" t="s">
        <v>10751</v>
      </c>
      <c r="BD991" t="s">
        <v>10751</v>
      </c>
    </row>
    <row r="992" spans="1:56">
      <c r="A992" t="s">
        <v>10753</v>
      </c>
      <c r="B992">
        <v>2500</v>
      </c>
      <c r="C992">
        <v>1993</v>
      </c>
      <c r="D992">
        <v>0</v>
      </c>
      <c r="E992">
        <v>3.4999999999999997E-5</v>
      </c>
      <c r="F992">
        <v>33.49</v>
      </c>
      <c r="H992">
        <v>27.18383</v>
      </c>
      <c r="I992">
        <f t="shared" si="22"/>
        <v>9.5143404999999993E-4</v>
      </c>
      <c r="K992">
        <v>26.59796</v>
      </c>
      <c r="L992">
        <v>27.727720000000001</v>
      </c>
      <c r="M992">
        <v>326.92230999999998</v>
      </c>
      <c r="N992">
        <v>334.12335999999999</v>
      </c>
      <c r="O992">
        <v>320.50956000000002</v>
      </c>
      <c r="P992" t="s">
        <v>10751</v>
      </c>
      <c r="Q992">
        <v>79</v>
      </c>
      <c r="R992">
        <v>66</v>
      </c>
      <c r="S992">
        <v>14.5168</v>
      </c>
      <c r="T992">
        <v>0.83544300000000005</v>
      </c>
      <c r="U992">
        <v>2.64E-2</v>
      </c>
      <c r="V992">
        <v>33.979779999999998</v>
      </c>
      <c r="W992" t="s">
        <v>10751</v>
      </c>
      <c r="X992">
        <v>1</v>
      </c>
      <c r="Y992" t="s">
        <v>10751</v>
      </c>
      <c r="Z992">
        <v>1</v>
      </c>
      <c r="AA992" t="s">
        <v>10751</v>
      </c>
      <c r="AB992" t="s">
        <v>10751</v>
      </c>
      <c r="AC992" t="s">
        <v>10751</v>
      </c>
      <c r="AD992" t="s">
        <v>10751</v>
      </c>
      <c r="AE992" t="s">
        <v>10751</v>
      </c>
      <c r="AF992" t="s">
        <v>10751</v>
      </c>
      <c r="AG992" t="s">
        <v>10751</v>
      </c>
      <c r="AH992">
        <v>1</v>
      </c>
      <c r="AI992" t="s">
        <v>10751</v>
      </c>
      <c r="AJ992" t="s">
        <v>10751</v>
      </c>
      <c r="AK992" t="s">
        <v>10751</v>
      </c>
      <c r="AL992" t="s">
        <v>10751</v>
      </c>
      <c r="AM992" t="s">
        <v>10751</v>
      </c>
      <c r="AN992" t="s">
        <v>10751</v>
      </c>
      <c r="AO992" t="s">
        <v>10751</v>
      </c>
      <c r="AP992">
        <v>1</v>
      </c>
      <c r="AQ992" t="s">
        <v>10751</v>
      </c>
      <c r="AR992" t="s">
        <v>10751</v>
      </c>
      <c r="AS992" t="s">
        <v>10751</v>
      </c>
      <c r="AT992" t="s">
        <v>10751</v>
      </c>
      <c r="AU992" t="s">
        <v>10751</v>
      </c>
      <c r="AV992">
        <v>5</v>
      </c>
      <c r="AW992" t="s">
        <v>10751</v>
      </c>
      <c r="AX992">
        <v>4</v>
      </c>
      <c r="AY992" t="s">
        <v>10751</v>
      </c>
      <c r="AZ992">
        <v>1</v>
      </c>
      <c r="BA992" t="s">
        <v>10751</v>
      </c>
      <c r="BB992" t="s">
        <v>10751</v>
      </c>
      <c r="BC992" t="s">
        <v>10751</v>
      </c>
      <c r="BD992" t="s">
        <v>10751</v>
      </c>
    </row>
    <row r="993" spans="1:56">
      <c r="A993" t="s">
        <v>10753</v>
      </c>
      <c r="B993">
        <v>2500</v>
      </c>
      <c r="C993">
        <v>1994</v>
      </c>
      <c r="D993">
        <v>3</v>
      </c>
      <c r="E993">
        <v>2.32E-4</v>
      </c>
      <c r="F993">
        <v>33.49</v>
      </c>
      <c r="H993">
        <v>27.037579999999998</v>
      </c>
      <c r="I993">
        <f t="shared" si="22"/>
        <v>6.2727185599999995E-3</v>
      </c>
      <c r="K993">
        <v>26.41046</v>
      </c>
      <c r="L993">
        <v>27.609590000000001</v>
      </c>
      <c r="M993">
        <v>328.69060999999999</v>
      </c>
      <c r="N993">
        <v>336.49551000000002</v>
      </c>
      <c r="O993">
        <v>321.88094000000001</v>
      </c>
      <c r="P993" t="s">
        <v>10751</v>
      </c>
      <c r="Q993">
        <v>79</v>
      </c>
      <c r="R993">
        <v>66</v>
      </c>
      <c r="S993">
        <v>14.4183</v>
      </c>
      <c r="T993">
        <v>0.83544300000000005</v>
      </c>
      <c r="U993">
        <v>2.64E-2</v>
      </c>
      <c r="V993">
        <v>33.796979999999998</v>
      </c>
      <c r="W993" t="s">
        <v>10751</v>
      </c>
      <c r="X993">
        <v>1</v>
      </c>
      <c r="Y993" t="s">
        <v>10751</v>
      </c>
      <c r="Z993">
        <v>1</v>
      </c>
      <c r="AA993" t="s">
        <v>10751</v>
      </c>
      <c r="AB993" t="s">
        <v>10751</v>
      </c>
      <c r="AC993" t="s">
        <v>10751</v>
      </c>
      <c r="AD993" t="s">
        <v>10751</v>
      </c>
      <c r="AE993" t="s">
        <v>10751</v>
      </c>
      <c r="AF993" t="s">
        <v>10751</v>
      </c>
      <c r="AG993" t="s">
        <v>10751</v>
      </c>
      <c r="AH993">
        <v>1</v>
      </c>
      <c r="AI993" t="s">
        <v>10751</v>
      </c>
      <c r="AJ993" t="s">
        <v>10751</v>
      </c>
      <c r="AK993" t="s">
        <v>10751</v>
      </c>
      <c r="AL993" t="s">
        <v>10751</v>
      </c>
      <c r="AM993" t="s">
        <v>10751</v>
      </c>
      <c r="AN993" t="s">
        <v>10751</v>
      </c>
      <c r="AO993" t="s">
        <v>10751</v>
      </c>
      <c r="AP993">
        <v>1</v>
      </c>
      <c r="AQ993" t="s">
        <v>10751</v>
      </c>
      <c r="AR993" t="s">
        <v>10751</v>
      </c>
      <c r="AS993" t="s">
        <v>10751</v>
      </c>
      <c r="AT993" t="s">
        <v>10751</v>
      </c>
      <c r="AU993" t="s">
        <v>10751</v>
      </c>
      <c r="AV993">
        <v>5</v>
      </c>
      <c r="AW993" t="s">
        <v>10751</v>
      </c>
      <c r="AX993">
        <v>4</v>
      </c>
      <c r="AY993" t="s">
        <v>10751</v>
      </c>
      <c r="AZ993">
        <v>1</v>
      </c>
      <c r="BA993" t="s">
        <v>10751</v>
      </c>
      <c r="BB993" t="s">
        <v>10751</v>
      </c>
      <c r="BC993" t="s">
        <v>10751</v>
      </c>
      <c r="BD993" t="s">
        <v>10751</v>
      </c>
    </row>
    <row r="994" spans="1:56">
      <c r="A994" t="s">
        <v>10753</v>
      </c>
      <c r="B994">
        <v>2500</v>
      </c>
      <c r="C994">
        <v>1995</v>
      </c>
      <c r="D994">
        <v>1</v>
      </c>
      <c r="E994">
        <v>7.8999999999999996E-5</v>
      </c>
      <c r="F994">
        <v>30.545300000000001</v>
      </c>
      <c r="H994">
        <v>24.727239999999998</v>
      </c>
      <c r="I994">
        <f t="shared" si="22"/>
        <v>1.9534519599999998E-3</v>
      </c>
      <c r="K994">
        <v>23.36796</v>
      </c>
      <c r="L994">
        <v>26.134889999999999</v>
      </c>
      <c r="M994">
        <v>359.40122000000002</v>
      </c>
      <c r="N994">
        <v>380.30705</v>
      </c>
      <c r="O994">
        <v>340.04358000000002</v>
      </c>
      <c r="P994" t="s">
        <v>10751</v>
      </c>
      <c r="Q994">
        <v>90.355699999999999</v>
      </c>
      <c r="R994">
        <v>84.295299999999997</v>
      </c>
      <c r="S994">
        <v>12.5899</v>
      </c>
      <c r="T994">
        <v>0.92625000000000002</v>
      </c>
      <c r="U994">
        <v>3.3717999999999998E-2</v>
      </c>
      <c r="V994">
        <v>31.035789999999999</v>
      </c>
      <c r="W994" t="s">
        <v>10751</v>
      </c>
      <c r="X994">
        <v>1</v>
      </c>
      <c r="Y994" t="s">
        <v>10751</v>
      </c>
      <c r="Z994">
        <v>1</v>
      </c>
      <c r="AA994" t="s">
        <v>10751</v>
      </c>
      <c r="AB994" t="s">
        <v>10751</v>
      </c>
      <c r="AC994" t="s">
        <v>10751</v>
      </c>
      <c r="AD994" t="s">
        <v>10751</v>
      </c>
      <c r="AE994" t="s">
        <v>10751</v>
      </c>
      <c r="AF994" t="s">
        <v>10751</v>
      </c>
      <c r="AG994">
        <v>0.63100000000000001</v>
      </c>
      <c r="AH994">
        <v>0.36899999999999999</v>
      </c>
      <c r="AI994" t="s">
        <v>10751</v>
      </c>
      <c r="AJ994" t="s">
        <v>10751</v>
      </c>
      <c r="AK994" t="s">
        <v>10751</v>
      </c>
      <c r="AL994" t="s">
        <v>10751</v>
      </c>
      <c r="AM994" t="s">
        <v>10751</v>
      </c>
      <c r="AN994" t="s">
        <v>10751</v>
      </c>
      <c r="AO994" t="s">
        <v>10751</v>
      </c>
      <c r="AP994">
        <v>1</v>
      </c>
      <c r="AQ994" t="s">
        <v>10751</v>
      </c>
      <c r="AR994" t="s">
        <v>10751</v>
      </c>
      <c r="AS994" t="s">
        <v>10751</v>
      </c>
      <c r="AT994" t="s">
        <v>10751</v>
      </c>
      <c r="AU994" t="s">
        <v>10751</v>
      </c>
      <c r="AV994">
        <v>5</v>
      </c>
      <c r="AW994" t="s">
        <v>10751</v>
      </c>
      <c r="AX994">
        <v>4</v>
      </c>
      <c r="AY994" t="s">
        <v>10751</v>
      </c>
      <c r="AZ994">
        <v>1</v>
      </c>
      <c r="BA994" t="s">
        <v>10751</v>
      </c>
      <c r="BB994" t="s">
        <v>10751</v>
      </c>
      <c r="BC994" t="s">
        <v>10751</v>
      </c>
      <c r="BD994" t="s">
        <v>10751</v>
      </c>
    </row>
    <row r="995" spans="1:56">
      <c r="A995" t="s">
        <v>10753</v>
      </c>
      <c r="B995">
        <v>2500</v>
      </c>
      <c r="C995">
        <v>1996</v>
      </c>
      <c r="D995" t="s">
        <v>10751</v>
      </c>
      <c r="E995" t="s">
        <v>10751</v>
      </c>
      <c r="F995" t="s">
        <v>10751</v>
      </c>
      <c r="H995" t="s">
        <v>10751</v>
      </c>
      <c r="I995" t="str">
        <f t="shared" si="22"/>
        <v/>
      </c>
      <c r="K995" t="s">
        <v>10751</v>
      </c>
      <c r="L995" t="s">
        <v>10751</v>
      </c>
      <c r="M995" t="s">
        <v>10751</v>
      </c>
      <c r="N995" t="s">
        <v>10751</v>
      </c>
      <c r="O995" t="s">
        <v>10751</v>
      </c>
      <c r="P995" t="s">
        <v>10751</v>
      </c>
      <c r="Q995" t="s">
        <v>10751</v>
      </c>
      <c r="R995" t="s">
        <v>10751</v>
      </c>
      <c r="S995" t="s">
        <v>10751</v>
      </c>
      <c r="T995" t="s">
        <v>10751</v>
      </c>
      <c r="U995" t="s">
        <v>10751</v>
      </c>
      <c r="V995" t="s">
        <v>10751</v>
      </c>
      <c r="W995" t="s">
        <v>10751</v>
      </c>
      <c r="X995" t="s">
        <v>10751</v>
      </c>
      <c r="Y995" t="s">
        <v>10751</v>
      </c>
      <c r="Z995" t="s">
        <v>10751</v>
      </c>
      <c r="AA995" t="s">
        <v>10751</v>
      </c>
      <c r="AB995" t="s">
        <v>10751</v>
      </c>
      <c r="AC995" t="s">
        <v>10751</v>
      </c>
      <c r="AD995" t="s">
        <v>10751</v>
      </c>
      <c r="AE995" t="s">
        <v>10751</v>
      </c>
      <c r="AF995" t="s">
        <v>10751</v>
      </c>
      <c r="AG995" t="s">
        <v>10751</v>
      </c>
      <c r="AH995" t="s">
        <v>10751</v>
      </c>
      <c r="AI995" t="s">
        <v>10751</v>
      </c>
      <c r="AJ995" t="s">
        <v>10751</v>
      </c>
      <c r="AK995" t="s">
        <v>10751</v>
      </c>
      <c r="AL995" t="s">
        <v>10751</v>
      </c>
      <c r="AM995" t="s">
        <v>10751</v>
      </c>
      <c r="AN995" t="s">
        <v>10751</v>
      </c>
      <c r="AO995" t="s">
        <v>10751</v>
      </c>
      <c r="AP995" t="s">
        <v>10751</v>
      </c>
      <c r="AQ995" t="s">
        <v>10751</v>
      </c>
      <c r="AR995" t="s">
        <v>10751</v>
      </c>
      <c r="AS995" t="s">
        <v>10751</v>
      </c>
      <c r="AT995" t="s">
        <v>10751</v>
      </c>
      <c r="AU995" t="s">
        <v>10751</v>
      </c>
      <c r="AV995" t="s">
        <v>10751</v>
      </c>
      <c r="AW995" t="s">
        <v>10751</v>
      </c>
      <c r="AX995" t="s">
        <v>10751</v>
      </c>
      <c r="AY995" t="s">
        <v>10751</v>
      </c>
      <c r="AZ995" t="s">
        <v>10751</v>
      </c>
      <c r="BA995" t="s">
        <v>10751</v>
      </c>
      <c r="BB995" t="s">
        <v>10751</v>
      </c>
      <c r="BC995" t="s">
        <v>10751</v>
      </c>
      <c r="BD995" t="s">
        <v>10751</v>
      </c>
    </row>
    <row r="996" spans="1:56">
      <c r="A996" t="s">
        <v>10753</v>
      </c>
      <c r="B996">
        <v>2500</v>
      </c>
      <c r="C996">
        <v>1997</v>
      </c>
      <c r="D996" t="s">
        <v>10751</v>
      </c>
      <c r="E996" t="s">
        <v>10751</v>
      </c>
      <c r="F996" t="s">
        <v>10751</v>
      </c>
      <c r="H996" t="s">
        <v>10751</v>
      </c>
      <c r="I996" t="str">
        <f t="shared" si="22"/>
        <v/>
      </c>
      <c r="K996" t="s">
        <v>10751</v>
      </c>
      <c r="L996" t="s">
        <v>10751</v>
      </c>
      <c r="M996" t="s">
        <v>10751</v>
      </c>
      <c r="N996" t="s">
        <v>10751</v>
      </c>
      <c r="O996" t="s">
        <v>10751</v>
      </c>
      <c r="P996" t="s">
        <v>10751</v>
      </c>
      <c r="Q996" t="s">
        <v>10751</v>
      </c>
      <c r="R996" t="s">
        <v>10751</v>
      </c>
      <c r="S996" t="s">
        <v>10751</v>
      </c>
      <c r="T996" t="s">
        <v>10751</v>
      </c>
      <c r="U996" t="s">
        <v>10751</v>
      </c>
      <c r="V996" t="s">
        <v>10751</v>
      </c>
      <c r="W996" t="s">
        <v>10751</v>
      </c>
      <c r="X996" t="s">
        <v>10751</v>
      </c>
      <c r="Y996" t="s">
        <v>10751</v>
      </c>
      <c r="Z996" t="s">
        <v>10751</v>
      </c>
      <c r="AA996" t="s">
        <v>10751</v>
      </c>
      <c r="AB996" t="s">
        <v>10751</v>
      </c>
      <c r="AC996" t="s">
        <v>10751</v>
      </c>
      <c r="AD996" t="s">
        <v>10751</v>
      </c>
      <c r="AE996" t="s">
        <v>10751</v>
      </c>
      <c r="AF996" t="s">
        <v>10751</v>
      </c>
      <c r="AG996" t="s">
        <v>10751</v>
      </c>
      <c r="AH996" t="s">
        <v>10751</v>
      </c>
      <c r="AI996" t="s">
        <v>10751</v>
      </c>
      <c r="AJ996" t="s">
        <v>10751</v>
      </c>
      <c r="AK996" t="s">
        <v>10751</v>
      </c>
      <c r="AL996" t="s">
        <v>10751</v>
      </c>
      <c r="AM996" t="s">
        <v>10751</v>
      </c>
      <c r="AN996" t="s">
        <v>10751</v>
      </c>
      <c r="AO996" t="s">
        <v>10751</v>
      </c>
      <c r="AP996" t="s">
        <v>10751</v>
      </c>
      <c r="AQ996" t="s">
        <v>10751</v>
      </c>
      <c r="AR996" t="s">
        <v>10751</v>
      </c>
      <c r="AS996" t="s">
        <v>10751</v>
      </c>
      <c r="AT996" t="s">
        <v>10751</v>
      </c>
      <c r="AU996" t="s">
        <v>10751</v>
      </c>
      <c r="AV996" t="s">
        <v>10751</v>
      </c>
      <c r="AW996" t="s">
        <v>10751</v>
      </c>
      <c r="AX996" t="s">
        <v>10751</v>
      </c>
      <c r="AY996" t="s">
        <v>10751</v>
      </c>
      <c r="AZ996" t="s">
        <v>10751</v>
      </c>
      <c r="BA996" t="s">
        <v>10751</v>
      </c>
      <c r="BB996" t="s">
        <v>10751</v>
      </c>
      <c r="BC996" t="s">
        <v>10751</v>
      </c>
      <c r="BD996" t="s">
        <v>10751</v>
      </c>
    </row>
    <row r="997" spans="1:56">
      <c r="A997" t="s">
        <v>10753</v>
      </c>
      <c r="B997">
        <v>2500</v>
      </c>
      <c r="C997">
        <v>1998</v>
      </c>
      <c r="D997" t="s">
        <v>10751</v>
      </c>
      <c r="E997" t="s">
        <v>10751</v>
      </c>
      <c r="F997" t="s">
        <v>10751</v>
      </c>
      <c r="H997" t="s">
        <v>10751</v>
      </c>
      <c r="I997" t="str">
        <f t="shared" si="22"/>
        <v/>
      </c>
      <c r="K997" t="s">
        <v>10751</v>
      </c>
      <c r="L997" t="s">
        <v>10751</v>
      </c>
      <c r="M997" t="s">
        <v>10751</v>
      </c>
      <c r="N997" t="s">
        <v>10751</v>
      </c>
      <c r="O997" t="s">
        <v>10751</v>
      </c>
      <c r="P997" t="s">
        <v>10751</v>
      </c>
      <c r="Q997" t="s">
        <v>10751</v>
      </c>
      <c r="R997" t="s">
        <v>10751</v>
      </c>
      <c r="S997" t="s">
        <v>10751</v>
      </c>
      <c r="T997" t="s">
        <v>10751</v>
      </c>
      <c r="U997" t="s">
        <v>10751</v>
      </c>
      <c r="V997" t="s">
        <v>10751</v>
      </c>
      <c r="W997" t="s">
        <v>10751</v>
      </c>
      <c r="X997" t="s">
        <v>10751</v>
      </c>
      <c r="Y997" t="s">
        <v>10751</v>
      </c>
      <c r="Z997" t="s">
        <v>10751</v>
      </c>
      <c r="AA997" t="s">
        <v>10751</v>
      </c>
      <c r="AB997" t="s">
        <v>10751</v>
      </c>
      <c r="AC997" t="s">
        <v>10751</v>
      </c>
      <c r="AD997" t="s">
        <v>10751</v>
      </c>
      <c r="AE997" t="s">
        <v>10751</v>
      </c>
      <c r="AF997" t="s">
        <v>10751</v>
      </c>
      <c r="AG997" t="s">
        <v>10751</v>
      </c>
      <c r="AH997" t="s">
        <v>10751</v>
      </c>
      <c r="AI997" t="s">
        <v>10751</v>
      </c>
      <c r="AJ997" t="s">
        <v>10751</v>
      </c>
      <c r="AK997" t="s">
        <v>10751</v>
      </c>
      <c r="AL997" t="s">
        <v>10751</v>
      </c>
      <c r="AM997" t="s">
        <v>10751</v>
      </c>
      <c r="AN997" t="s">
        <v>10751</v>
      </c>
      <c r="AO997" t="s">
        <v>10751</v>
      </c>
      <c r="AP997" t="s">
        <v>10751</v>
      </c>
      <c r="AQ997" t="s">
        <v>10751</v>
      </c>
      <c r="AR997" t="s">
        <v>10751</v>
      </c>
      <c r="AS997" t="s">
        <v>10751</v>
      </c>
      <c r="AT997" t="s">
        <v>10751</v>
      </c>
      <c r="AU997" t="s">
        <v>10751</v>
      </c>
      <c r="AV997" t="s">
        <v>10751</v>
      </c>
      <c r="AW997" t="s">
        <v>10751</v>
      </c>
      <c r="AX997" t="s">
        <v>10751</v>
      </c>
      <c r="AY997" t="s">
        <v>10751</v>
      </c>
      <c r="AZ997" t="s">
        <v>10751</v>
      </c>
      <c r="BA997" t="s">
        <v>10751</v>
      </c>
      <c r="BB997" t="s">
        <v>10751</v>
      </c>
      <c r="BC997" t="s">
        <v>10751</v>
      </c>
      <c r="BD997" t="s">
        <v>10751</v>
      </c>
    </row>
    <row r="998" spans="1:56">
      <c r="A998" t="s">
        <v>10753</v>
      </c>
      <c r="B998">
        <v>2500</v>
      </c>
      <c r="C998">
        <v>1999</v>
      </c>
      <c r="D998" t="s">
        <v>10751</v>
      </c>
      <c r="E998" t="s">
        <v>10751</v>
      </c>
      <c r="F998" t="s">
        <v>10751</v>
      </c>
      <c r="H998" t="s">
        <v>10751</v>
      </c>
      <c r="I998" t="str">
        <f t="shared" si="22"/>
        <v/>
      </c>
      <c r="K998" t="s">
        <v>10751</v>
      </c>
      <c r="L998" t="s">
        <v>10751</v>
      </c>
      <c r="M998" t="s">
        <v>10751</v>
      </c>
      <c r="N998" t="s">
        <v>10751</v>
      </c>
      <c r="O998" t="s">
        <v>10751</v>
      </c>
      <c r="P998" t="s">
        <v>10751</v>
      </c>
      <c r="Q998" t="s">
        <v>10751</v>
      </c>
      <c r="R998" t="s">
        <v>10751</v>
      </c>
      <c r="S998" t="s">
        <v>10751</v>
      </c>
      <c r="T998" t="s">
        <v>10751</v>
      </c>
      <c r="U998" t="s">
        <v>10751</v>
      </c>
      <c r="V998" t="s">
        <v>10751</v>
      </c>
      <c r="W998" t="s">
        <v>10751</v>
      </c>
      <c r="X998" t="s">
        <v>10751</v>
      </c>
      <c r="Y998" t="s">
        <v>10751</v>
      </c>
      <c r="Z998" t="s">
        <v>10751</v>
      </c>
      <c r="AA998" t="s">
        <v>10751</v>
      </c>
      <c r="AB998" t="s">
        <v>10751</v>
      </c>
      <c r="AC998" t="s">
        <v>10751</v>
      </c>
      <c r="AD998" t="s">
        <v>10751</v>
      </c>
      <c r="AE998" t="s">
        <v>10751</v>
      </c>
      <c r="AF998" t="s">
        <v>10751</v>
      </c>
      <c r="AG998" t="s">
        <v>10751</v>
      </c>
      <c r="AH998" t="s">
        <v>10751</v>
      </c>
      <c r="AI998" t="s">
        <v>10751</v>
      </c>
      <c r="AJ998" t="s">
        <v>10751</v>
      </c>
      <c r="AK998" t="s">
        <v>10751</v>
      </c>
      <c r="AL998" t="s">
        <v>10751</v>
      </c>
      <c r="AM998" t="s">
        <v>10751</v>
      </c>
      <c r="AN998" t="s">
        <v>10751</v>
      </c>
      <c r="AO998" t="s">
        <v>10751</v>
      </c>
      <c r="AP998" t="s">
        <v>10751</v>
      </c>
      <c r="AQ998" t="s">
        <v>10751</v>
      </c>
      <c r="AR998" t="s">
        <v>10751</v>
      </c>
      <c r="AS998" t="s">
        <v>10751</v>
      </c>
      <c r="AT998" t="s">
        <v>10751</v>
      </c>
      <c r="AU998" t="s">
        <v>10751</v>
      </c>
      <c r="AV998" t="s">
        <v>10751</v>
      </c>
      <c r="AW998" t="s">
        <v>10751</v>
      </c>
      <c r="AX998" t="s">
        <v>10751</v>
      </c>
      <c r="AY998" t="s">
        <v>10751</v>
      </c>
      <c r="AZ998" t="s">
        <v>10751</v>
      </c>
      <c r="BA998" t="s">
        <v>10751</v>
      </c>
      <c r="BB998" t="s">
        <v>10751</v>
      </c>
      <c r="BC998" t="s">
        <v>10751</v>
      </c>
      <c r="BD998" t="s">
        <v>10751</v>
      </c>
    </row>
    <row r="999" spans="1:56">
      <c r="A999" t="s">
        <v>10753</v>
      </c>
      <c r="B999">
        <v>2500</v>
      </c>
      <c r="C999">
        <v>2000</v>
      </c>
      <c r="D999" t="s">
        <v>10751</v>
      </c>
      <c r="E999" t="s">
        <v>10751</v>
      </c>
      <c r="F999" t="s">
        <v>10751</v>
      </c>
      <c r="H999" t="s">
        <v>10751</v>
      </c>
      <c r="I999" t="str">
        <f t="shared" si="22"/>
        <v/>
      </c>
      <c r="K999" t="s">
        <v>10751</v>
      </c>
      <c r="L999" t="s">
        <v>10751</v>
      </c>
      <c r="M999" t="s">
        <v>10751</v>
      </c>
      <c r="N999" t="s">
        <v>10751</v>
      </c>
      <c r="O999" t="s">
        <v>10751</v>
      </c>
      <c r="P999" t="s">
        <v>10751</v>
      </c>
      <c r="Q999" t="s">
        <v>10751</v>
      </c>
      <c r="R999" t="s">
        <v>10751</v>
      </c>
      <c r="S999" t="s">
        <v>10751</v>
      </c>
      <c r="T999" t="s">
        <v>10751</v>
      </c>
      <c r="U999" t="s">
        <v>10751</v>
      </c>
      <c r="V999" t="s">
        <v>10751</v>
      </c>
      <c r="W999" t="s">
        <v>10751</v>
      </c>
      <c r="X999" t="s">
        <v>10751</v>
      </c>
      <c r="Y999" t="s">
        <v>10751</v>
      </c>
      <c r="Z999" t="s">
        <v>10751</v>
      </c>
      <c r="AA999" t="s">
        <v>10751</v>
      </c>
      <c r="AB999" t="s">
        <v>10751</v>
      </c>
      <c r="AC999" t="s">
        <v>10751</v>
      </c>
      <c r="AD999" t="s">
        <v>10751</v>
      </c>
      <c r="AE999" t="s">
        <v>10751</v>
      </c>
      <c r="AF999" t="s">
        <v>10751</v>
      </c>
      <c r="AG999" t="s">
        <v>10751</v>
      </c>
      <c r="AH999" t="s">
        <v>10751</v>
      </c>
      <c r="AI999" t="s">
        <v>10751</v>
      </c>
      <c r="AJ999" t="s">
        <v>10751</v>
      </c>
      <c r="AK999" t="s">
        <v>10751</v>
      </c>
      <c r="AL999" t="s">
        <v>10751</v>
      </c>
      <c r="AM999" t="s">
        <v>10751</v>
      </c>
      <c r="AN999" t="s">
        <v>10751</v>
      </c>
      <c r="AO999" t="s">
        <v>10751</v>
      </c>
      <c r="AP999" t="s">
        <v>10751</v>
      </c>
      <c r="AQ999" t="s">
        <v>10751</v>
      </c>
      <c r="AR999" t="s">
        <v>10751</v>
      </c>
      <c r="AS999" t="s">
        <v>10751</v>
      </c>
      <c r="AT999" t="s">
        <v>10751</v>
      </c>
      <c r="AU999" t="s">
        <v>10751</v>
      </c>
      <c r="AV999" t="s">
        <v>10751</v>
      </c>
      <c r="AW999" t="s">
        <v>10751</v>
      </c>
      <c r="AX999" t="s">
        <v>10751</v>
      </c>
      <c r="AY999" t="s">
        <v>10751</v>
      </c>
      <c r="AZ999" t="s">
        <v>10751</v>
      </c>
      <c r="BA999" t="s">
        <v>10751</v>
      </c>
      <c r="BB999" t="s">
        <v>10751</v>
      </c>
      <c r="BC999" t="s">
        <v>10751</v>
      </c>
      <c r="BD999" t="s">
        <v>10751</v>
      </c>
    </row>
    <row r="1000" spans="1:56">
      <c r="A1000" t="s">
        <v>10753</v>
      </c>
      <c r="B1000">
        <v>2500</v>
      </c>
      <c r="C1000">
        <v>2001</v>
      </c>
      <c r="D1000" t="s">
        <v>10751</v>
      </c>
      <c r="E1000" t="s">
        <v>10751</v>
      </c>
      <c r="F1000" t="s">
        <v>10751</v>
      </c>
      <c r="H1000" t="s">
        <v>10751</v>
      </c>
      <c r="I1000" t="str">
        <f t="shared" si="22"/>
        <v/>
      </c>
      <c r="K1000" t="s">
        <v>10751</v>
      </c>
      <c r="L1000" t="s">
        <v>10751</v>
      </c>
      <c r="M1000" t="s">
        <v>10751</v>
      </c>
      <c r="N1000" t="s">
        <v>10751</v>
      </c>
      <c r="O1000" t="s">
        <v>10751</v>
      </c>
      <c r="P1000" t="s">
        <v>10751</v>
      </c>
      <c r="Q1000" t="s">
        <v>10751</v>
      </c>
      <c r="R1000" t="s">
        <v>10751</v>
      </c>
      <c r="S1000" t="s">
        <v>10751</v>
      </c>
      <c r="T1000" t="s">
        <v>10751</v>
      </c>
      <c r="U1000" t="s">
        <v>10751</v>
      </c>
      <c r="V1000" t="s">
        <v>10751</v>
      </c>
      <c r="W1000" t="s">
        <v>10751</v>
      </c>
      <c r="X1000" t="s">
        <v>10751</v>
      </c>
      <c r="Y1000" t="s">
        <v>10751</v>
      </c>
      <c r="Z1000" t="s">
        <v>10751</v>
      </c>
      <c r="AA1000" t="s">
        <v>10751</v>
      </c>
      <c r="AB1000" t="s">
        <v>10751</v>
      </c>
      <c r="AC1000" t="s">
        <v>10751</v>
      </c>
      <c r="AD1000" t="s">
        <v>10751</v>
      </c>
      <c r="AE1000" t="s">
        <v>10751</v>
      </c>
      <c r="AF1000" t="s">
        <v>10751</v>
      </c>
      <c r="AG1000" t="s">
        <v>10751</v>
      </c>
      <c r="AH1000" t="s">
        <v>10751</v>
      </c>
      <c r="AI1000" t="s">
        <v>10751</v>
      </c>
      <c r="AJ1000" t="s">
        <v>10751</v>
      </c>
      <c r="AK1000" t="s">
        <v>10751</v>
      </c>
      <c r="AL1000" t="s">
        <v>10751</v>
      </c>
      <c r="AM1000" t="s">
        <v>10751</v>
      </c>
      <c r="AN1000" t="s">
        <v>10751</v>
      </c>
      <c r="AO1000" t="s">
        <v>10751</v>
      </c>
      <c r="AP1000" t="s">
        <v>10751</v>
      </c>
      <c r="AQ1000" t="s">
        <v>10751</v>
      </c>
      <c r="AR1000" t="s">
        <v>10751</v>
      </c>
      <c r="AS1000" t="s">
        <v>10751</v>
      </c>
      <c r="AT1000" t="s">
        <v>10751</v>
      </c>
      <c r="AU1000" t="s">
        <v>10751</v>
      </c>
      <c r="AV1000" t="s">
        <v>10751</v>
      </c>
      <c r="AW1000" t="s">
        <v>10751</v>
      </c>
      <c r="AX1000" t="s">
        <v>10751</v>
      </c>
      <c r="AY1000" t="s">
        <v>10751</v>
      </c>
      <c r="AZ1000" t="s">
        <v>10751</v>
      </c>
      <c r="BA1000" t="s">
        <v>10751</v>
      </c>
      <c r="BB1000" t="s">
        <v>10751</v>
      </c>
      <c r="BC1000" t="s">
        <v>10751</v>
      </c>
      <c r="BD1000" t="s">
        <v>10751</v>
      </c>
    </row>
    <row r="1001" spans="1:56">
      <c r="A1001" t="s">
        <v>10753</v>
      </c>
      <c r="B1001">
        <v>2500</v>
      </c>
      <c r="C1001">
        <v>2002</v>
      </c>
      <c r="D1001" t="s">
        <v>10751</v>
      </c>
      <c r="E1001" t="s">
        <v>10751</v>
      </c>
      <c r="F1001" t="s">
        <v>10751</v>
      </c>
      <c r="H1001" t="s">
        <v>10751</v>
      </c>
      <c r="I1001" t="str">
        <f t="shared" si="22"/>
        <v/>
      </c>
      <c r="K1001" t="s">
        <v>10751</v>
      </c>
      <c r="L1001" t="s">
        <v>10751</v>
      </c>
      <c r="M1001" t="s">
        <v>10751</v>
      </c>
      <c r="N1001" t="s">
        <v>10751</v>
      </c>
      <c r="O1001" t="s">
        <v>10751</v>
      </c>
      <c r="P1001" t="s">
        <v>10751</v>
      </c>
      <c r="Q1001" t="s">
        <v>10751</v>
      </c>
      <c r="R1001" t="s">
        <v>10751</v>
      </c>
      <c r="S1001" t="s">
        <v>10751</v>
      </c>
      <c r="T1001" t="s">
        <v>10751</v>
      </c>
      <c r="U1001" t="s">
        <v>10751</v>
      </c>
      <c r="V1001" t="s">
        <v>10751</v>
      </c>
      <c r="W1001" t="s">
        <v>10751</v>
      </c>
      <c r="X1001" t="s">
        <v>10751</v>
      </c>
      <c r="Y1001" t="s">
        <v>10751</v>
      </c>
      <c r="Z1001" t="s">
        <v>10751</v>
      </c>
      <c r="AA1001" t="s">
        <v>10751</v>
      </c>
      <c r="AB1001" t="s">
        <v>10751</v>
      </c>
      <c r="AC1001" t="s">
        <v>10751</v>
      </c>
      <c r="AD1001" t="s">
        <v>10751</v>
      </c>
      <c r="AE1001" t="s">
        <v>10751</v>
      </c>
      <c r="AF1001" t="s">
        <v>10751</v>
      </c>
      <c r="AG1001" t="s">
        <v>10751</v>
      </c>
      <c r="AH1001" t="s">
        <v>10751</v>
      </c>
      <c r="AI1001" t="s">
        <v>10751</v>
      </c>
      <c r="AJ1001" t="s">
        <v>10751</v>
      </c>
      <c r="AK1001" t="s">
        <v>10751</v>
      </c>
      <c r="AL1001" t="s">
        <v>10751</v>
      </c>
      <c r="AM1001" t="s">
        <v>10751</v>
      </c>
      <c r="AN1001" t="s">
        <v>10751</v>
      </c>
      <c r="AO1001" t="s">
        <v>10751</v>
      </c>
      <c r="AP1001" t="s">
        <v>10751</v>
      </c>
      <c r="AQ1001" t="s">
        <v>10751</v>
      </c>
      <c r="AR1001" t="s">
        <v>10751</v>
      </c>
      <c r="AS1001" t="s">
        <v>10751</v>
      </c>
      <c r="AT1001" t="s">
        <v>10751</v>
      </c>
      <c r="AU1001" t="s">
        <v>10751</v>
      </c>
      <c r="AV1001" t="s">
        <v>10751</v>
      </c>
      <c r="AW1001" t="s">
        <v>10751</v>
      </c>
      <c r="AX1001" t="s">
        <v>10751</v>
      </c>
      <c r="AY1001" t="s">
        <v>10751</v>
      </c>
      <c r="AZ1001" t="s">
        <v>10751</v>
      </c>
      <c r="BA1001" t="s">
        <v>10751</v>
      </c>
      <c r="BB1001" t="s">
        <v>10751</v>
      </c>
      <c r="BC1001" t="s">
        <v>10751</v>
      </c>
      <c r="BD1001" t="s">
        <v>10751</v>
      </c>
    </row>
    <row r="1002" spans="1:56">
      <c r="A1002" t="s">
        <v>10753</v>
      </c>
      <c r="B1002">
        <v>2500</v>
      </c>
      <c r="C1002">
        <v>2003</v>
      </c>
      <c r="D1002" t="s">
        <v>10751</v>
      </c>
      <c r="E1002" t="s">
        <v>10751</v>
      </c>
      <c r="F1002" t="s">
        <v>10751</v>
      </c>
      <c r="H1002" t="s">
        <v>10751</v>
      </c>
      <c r="I1002" t="str">
        <f t="shared" si="22"/>
        <v/>
      </c>
      <c r="K1002" t="s">
        <v>10751</v>
      </c>
      <c r="L1002" t="s">
        <v>10751</v>
      </c>
      <c r="M1002" t="s">
        <v>10751</v>
      </c>
      <c r="N1002" t="s">
        <v>10751</v>
      </c>
      <c r="O1002" t="s">
        <v>10751</v>
      </c>
      <c r="P1002" t="s">
        <v>10751</v>
      </c>
      <c r="Q1002" t="s">
        <v>10751</v>
      </c>
      <c r="R1002" t="s">
        <v>10751</v>
      </c>
      <c r="S1002" t="s">
        <v>10751</v>
      </c>
      <c r="T1002" t="s">
        <v>10751</v>
      </c>
      <c r="U1002" t="s">
        <v>10751</v>
      </c>
      <c r="V1002" t="s">
        <v>10751</v>
      </c>
      <c r="W1002" t="s">
        <v>10751</v>
      </c>
      <c r="X1002" t="s">
        <v>10751</v>
      </c>
      <c r="Y1002" t="s">
        <v>10751</v>
      </c>
      <c r="Z1002" t="s">
        <v>10751</v>
      </c>
      <c r="AA1002" t="s">
        <v>10751</v>
      </c>
      <c r="AB1002" t="s">
        <v>10751</v>
      </c>
      <c r="AC1002" t="s">
        <v>10751</v>
      </c>
      <c r="AD1002" t="s">
        <v>10751</v>
      </c>
      <c r="AE1002" t="s">
        <v>10751</v>
      </c>
      <c r="AF1002" t="s">
        <v>10751</v>
      </c>
      <c r="AG1002" t="s">
        <v>10751</v>
      </c>
      <c r="AH1002" t="s">
        <v>10751</v>
      </c>
      <c r="AI1002" t="s">
        <v>10751</v>
      </c>
      <c r="AJ1002" t="s">
        <v>10751</v>
      </c>
      <c r="AK1002" t="s">
        <v>10751</v>
      </c>
      <c r="AL1002" t="s">
        <v>10751</v>
      </c>
      <c r="AM1002" t="s">
        <v>10751</v>
      </c>
      <c r="AN1002" t="s">
        <v>10751</v>
      </c>
      <c r="AO1002" t="s">
        <v>10751</v>
      </c>
      <c r="AP1002" t="s">
        <v>10751</v>
      </c>
      <c r="AQ1002" t="s">
        <v>10751</v>
      </c>
      <c r="AR1002" t="s">
        <v>10751</v>
      </c>
      <c r="AS1002" t="s">
        <v>10751</v>
      </c>
      <c r="AT1002" t="s">
        <v>10751</v>
      </c>
      <c r="AU1002" t="s">
        <v>10751</v>
      </c>
      <c r="AV1002" t="s">
        <v>10751</v>
      </c>
      <c r="AW1002" t="s">
        <v>10751</v>
      </c>
      <c r="AX1002" t="s">
        <v>10751</v>
      </c>
      <c r="AY1002" t="s">
        <v>10751</v>
      </c>
      <c r="AZ1002" t="s">
        <v>10751</v>
      </c>
      <c r="BA1002" t="s">
        <v>10751</v>
      </c>
      <c r="BB1002" t="s">
        <v>10751</v>
      </c>
      <c r="BC1002" t="s">
        <v>10751</v>
      </c>
      <c r="BD1002" t="s">
        <v>10751</v>
      </c>
    </row>
    <row r="1003" spans="1:56">
      <c r="A1003" t="s">
        <v>10753</v>
      </c>
      <c r="B1003">
        <v>2500</v>
      </c>
      <c r="C1003">
        <v>2004</v>
      </c>
      <c r="D1003" t="s">
        <v>10751</v>
      </c>
      <c r="E1003" t="s">
        <v>10751</v>
      </c>
      <c r="F1003" t="s">
        <v>10751</v>
      </c>
      <c r="H1003" t="s">
        <v>10751</v>
      </c>
      <c r="I1003" t="str">
        <f t="shared" si="22"/>
        <v/>
      </c>
      <c r="K1003" t="s">
        <v>10751</v>
      </c>
      <c r="L1003" t="s">
        <v>10751</v>
      </c>
      <c r="M1003" t="s">
        <v>10751</v>
      </c>
      <c r="N1003" t="s">
        <v>10751</v>
      </c>
      <c r="O1003" t="s">
        <v>10751</v>
      </c>
      <c r="P1003" t="s">
        <v>10751</v>
      </c>
      <c r="Q1003" t="s">
        <v>10751</v>
      </c>
      <c r="R1003" t="s">
        <v>10751</v>
      </c>
      <c r="S1003" t="s">
        <v>10751</v>
      </c>
      <c r="T1003" t="s">
        <v>10751</v>
      </c>
      <c r="U1003" t="s">
        <v>10751</v>
      </c>
      <c r="V1003" t="s">
        <v>10751</v>
      </c>
      <c r="W1003" t="s">
        <v>10751</v>
      </c>
      <c r="X1003" t="s">
        <v>10751</v>
      </c>
      <c r="Y1003" t="s">
        <v>10751</v>
      </c>
      <c r="Z1003" t="s">
        <v>10751</v>
      </c>
      <c r="AA1003" t="s">
        <v>10751</v>
      </c>
      <c r="AB1003" t="s">
        <v>10751</v>
      </c>
      <c r="AC1003" t="s">
        <v>10751</v>
      </c>
      <c r="AD1003" t="s">
        <v>10751</v>
      </c>
      <c r="AE1003" t="s">
        <v>10751</v>
      </c>
      <c r="AF1003" t="s">
        <v>10751</v>
      </c>
      <c r="AG1003" t="s">
        <v>10751</v>
      </c>
      <c r="AH1003" t="s">
        <v>10751</v>
      </c>
      <c r="AI1003" t="s">
        <v>10751</v>
      </c>
      <c r="AJ1003" t="s">
        <v>10751</v>
      </c>
      <c r="AK1003" t="s">
        <v>10751</v>
      </c>
      <c r="AL1003" t="s">
        <v>10751</v>
      </c>
      <c r="AM1003" t="s">
        <v>10751</v>
      </c>
      <c r="AN1003" t="s">
        <v>10751</v>
      </c>
      <c r="AO1003" t="s">
        <v>10751</v>
      </c>
      <c r="AP1003" t="s">
        <v>10751</v>
      </c>
      <c r="AQ1003" t="s">
        <v>10751</v>
      </c>
      <c r="AR1003" t="s">
        <v>10751</v>
      </c>
      <c r="AS1003" t="s">
        <v>10751</v>
      </c>
      <c r="AT1003" t="s">
        <v>10751</v>
      </c>
      <c r="AU1003" t="s">
        <v>10751</v>
      </c>
      <c r="AV1003" t="s">
        <v>10751</v>
      </c>
      <c r="AW1003" t="s">
        <v>10751</v>
      </c>
      <c r="AX1003" t="s">
        <v>10751</v>
      </c>
      <c r="AY1003" t="s">
        <v>10751</v>
      </c>
      <c r="AZ1003" t="s">
        <v>10751</v>
      </c>
      <c r="BA1003" t="s">
        <v>10751</v>
      </c>
      <c r="BB1003" t="s">
        <v>10751</v>
      </c>
      <c r="BC1003" t="s">
        <v>10751</v>
      </c>
      <c r="BD1003" t="s">
        <v>10751</v>
      </c>
    </row>
    <row r="1004" spans="1:56">
      <c r="A1004" t="s">
        <v>10753</v>
      </c>
      <c r="B1004">
        <v>2500</v>
      </c>
      <c r="C1004">
        <v>2005</v>
      </c>
      <c r="D1004" t="s">
        <v>10751</v>
      </c>
      <c r="E1004" t="s">
        <v>10751</v>
      </c>
      <c r="F1004" t="s">
        <v>10751</v>
      </c>
      <c r="H1004" t="s">
        <v>10751</v>
      </c>
      <c r="I1004" t="str">
        <f t="shared" si="22"/>
        <v/>
      </c>
      <c r="K1004" t="s">
        <v>10751</v>
      </c>
      <c r="L1004" t="s">
        <v>10751</v>
      </c>
      <c r="M1004" t="s">
        <v>10751</v>
      </c>
      <c r="N1004" t="s">
        <v>10751</v>
      </c>
      <c r="O1004" t="s">
        <v>10751</v>
      </c>
      <c r="P1004" t="s">
        <v>10751</v>
      </c>
      <c r="Q1004" t="s">
        <v>10751</v>
      </c>
      <c r="R1004" t="s">
        <v>10751</v>
      </c>
      <c r="S1004" t="s">
        <v>10751</v>
      </c>
      <c r="T1004" t="s">
        <v>10751</v>
      </c>
      <c r="U1004" t="s">
        <v>10751</v>
      </c>
      <c r="V1004" t="s">
        <v>10751</v>
      </c>
      <c r="W1004" t="s">
        <v>10751</v>
      </c>
      <c r="X1004" t="s">
        <v>10751</v>
      </c>
      <c r="Y1004" t="s">
        <v>10751</v>
      </c>
      <c r="Z1004" t="s">
        <v>10751</v>
      </c>
      <c r="AA1004" t="s">
        <v>10751</v>
      </c>
      <c r="AB1004" t="s">
        <v>10751</v>
      </c>
      <c r="AC1004" t="s">
        <v>10751</v>
      </c>
      <c r="AD1004" t="s">
        <v>10751</v>
      </c>
      <c r="AE1004" t="s">
        <v>10751</v>
      </c>
      <c r="AF1004" t="s">
        <v>10751</v>
      </c>
      <c r="AG1004" t="s">
        <v>10751</v>
      </c>
      <c r="AH1004" t="s">
        <v>10751</v>
      </c>
      <c r="AI1004" t="s">
        <v>10751</v>
      </c>
      <c r="AJ1004" t="s">
        <v>10751</v>
      </c>
      <c r="AK1004" t="s">
        <v>10751</v>
      </c>
      <c r="AL1004" t="s">
        <v>10751</v>
      </c>
      <c r="AM1004" t="s">
        <v>10751</v>
      </c>
      <c r="AN1004" t="s">
        <v>10751</v>
      </c>
      <c r="AO1004" t="s">
        <v>10751</v>
      </c>
      <c r="AP1004" t="s">
        <v>10751</v>
      </c>
      <c r="AQ1004" t="s">
        <v>10751</v>
      </c>
      <c r="AR1004" t="s">
        <v>10751</v>
      </c>
      <c r="AS1004" t="s">
        <v>10751</v>
      </c>
      <c r="AT1004" t="s">
        <v>10751</v>
      </c>
      <c r="AU1004" t="s">
        <v>10751</v>
      </c>
      <c r="AV1004" t="s">
        <v>10751</v>
      </c>
      <c r="AW1004" t="s">
        <v>10751</v>
      </c>
      <c r="AX1004" t="s">
        <v>10751</v>
      </c>
      <c r="AY1004" t="s">
        <v>10751</v>
      </c>
      <c r="AZ1004" t="s">
        <v>10751</v>
      </c>
      <c r="BA1004" t="s">
        <v>10751</v>
      </c>
      <c r="BB1004" t="s">
        <v>10751</v>
      </c>
      <c r="BC1004" t="s">
        <v>10751</v>
      </c>
      <c r="BD1004" t="s">
        <v>10751</v>
      </c>
    </row>
    <row r="1005" spans="1:56">
      <c r="A1005" t="s">
        <v>10753</v>
      </c>
      <c r="B1005">
        <v>2500</v>
      </c>
      <c r="C1005">
        <v>2006</v>
      </c>
      <c r="D1005" t="s">
        <v>10751</v>
      </c>
      <c r="E1005" t="s">
        <v>10751</v>
      </c>
      <c r="F1005" t="s">
        <v>10751</v>
      </c>
      <c r="H1005" t="s">
        <v>10751</v>
      </c>
      <c r="I1005" t="str">
        <f t="shared" si="22"/>
        <v/>
      </c>
      <c r="K1005" t="s">
        <v>10751</v>
      </c>
      <c r="L1005" t="s">
        <v>10751</v>
      </c>
      <c r="M1005" t="s">
        <v>10751</v>
      </c>
      <c r="N1005" t="s">
        <v>10751</v>
      </c>
      <c r="O1005" t="s">
        <v>10751</v>
      </c>
      <c r="P1005" t="s">
        <v>10751</v>
      </c>
      <c r="Q1005" t="s">
        <v>10751</v>
      </c>
      <c r="R1005" t="s">
        <v>10751</v>
      </c>
      <c r="S1005" t="s">
        <v>10751</v>
      </c>
      <c r="T1005" t="s">
        <v>10751</v>
      </c>
      <c r="U1005" t="s">
        <v>10751</v>
      </c>
      <c r="V1005" t="s">
        <v>10751</v>
      </c>
      <c r="W1005" t="s">
        <v>10751</v>
      </c>
      <c r="X1005" t="s">
        <v>10751</v>
      </c>
      <c r="Y1005" t="s">
        <v>10751</v>
      </c>
      <c r="Z1005" t="s">
        <v>10751</v>
      </c>
      <c r="AA1005" t="s">
        <v>10751</v>
      </c>
      <c r="AB1005" t="s">
        <v>10751</v>
      </c>
      <c r="AC1005" t="s">
        <v>10751</v>
      </c>
      <c r="AD1005" t="s">
        <v>10751</v>
      </c>
      <c r="AE1005" t="s">
        <v>10751</v>
      </c>
      <c r="AF1005" t="s">
        <v>10751</v>
      </c>
      <c r="AG1005" t="s">
        <v>10751</v>
      </c>
      <c r="AH1005" t="s">
        <v>10751</v>
      </c>
      <c r="AI1005" t="s">
        <v>10751</v>
      </c>
      <c r="AJ1005" t="s">
        <v>10751</v>
      </c>
      <c r="AK1005" t="s">
        <v>10751</v>
      </c>
      <c r="AL1005" t="s">
        <v>10751</v>
      </c>
      <c r="AM1005" t="s">
        <v>10751</v>
      </c>
      <c r="AN1005" t="s">
        <v>10751</v>
      </c>
      <c r="AO1005" t="s">
        <v>10751</v>
      </c>
      <c r="AP1005" t="s">
        <v>10751</v>
      </c>
      <c r="AQ1005" t="s">
        <v>10751</v>
      </c>
      <c r="AR1005" t="s">
        <v>10751</v>
      </c>
      <c r="AS1005" t="s">
        <v>10751</v>
      </c>
      <c r="AT1005" t="s">
        <v>10751</v>
      </c>
      <c r="AU1005" t="s">
        <v>10751</v>
      </c>
      <c r="AV1005" t="s">
        <v>10751</v>
      </c>
      <c r="AW1005" t="s">
        <v>10751</v>
      </c>
      <c r="AX1005" t="s">
        <v>10751</v>
      </c>
      <c r="AY1005" t="s">
        <v>10751</v>
      </c>
      <c r="AZ1005" t="s">
        <v>10751</v>
      </c>
      <c r="BA1005" t="s">
        <v>10751</v>
      </c>
      <c r="BB1005" t="s">
        <v>10751</v>
      </c>
      <c r="BC1005" t="s">
        <v>10751</v>
      </c>
      <c r="BD1005" t="s">
        <v>10751</v>
      </c>
    </row>
    <row r="1006" spans="1:56">
      <c r="A1006" t="s">
        <v>10753</v>
      </c>
      <c r="B1006">
        <v>2500</v>
      </c>
      <c r="C1006">
        <v>2007</v>
      </c>
      <c r="D1006" t="s">
        <v>10751</v>
      </c>
      <c r="E1006" t="s">
        <v>10751</v>
      </c>
      <c r="F1006" t="s">
        <v>10751</v>
      </c>
      <c r="H1006" t="s">
        <v>10751</v>
      </c>
      <c r="I1006" t="str">
        <f t="shared" si="22"/>
        <v/>
      </c>
      <c r="K1006" t="s">
        <v>10751</v>
      </c>
      <c r="L1006" t="s">
        <v>10751</v>
      </c>
      <c r="M1006" t="s">
        <v>10751</v>
      </c>
      <c r="N1006" t="s">
        <v>10751</v>
      </c>
      <c r="O1006" t="s">
        <v>10751</v>
      </c>
      <c r="P1006" t="s">
        <v>10751</v>
      </c>
      <c r="Q1006" t="s">
        <v>10751</v>
      </c>
      <c r="R1006" t="s">
        <v>10751</v>
      </c>
      <c r="S1006" t="s">
        <v>10751</v>
      </c>
      <c r="T1006" t="s">
        <v>10751</v>
      </c>
      <c r="U1006" t="s">
        <v>10751</v>
      </c>
      <c r="V1006" t="s">
        <v>10751</v>
      </c>
      <c r="W1006" t="s">
        <v>10751</v>
      </c>
      <c r="X1006" t="s">
        <v>10751</v>
      </c>
      <c r="Y1006" t="s">
        <v>10751</v>
      </c>
      <c r="Z1006" t="s">
        <v>10751</v>
      </c>
      <c r="AA1006" t="s">
        <v>10751</v>
      </c>
      <c r="AB1006" t="s">
        <v>10751</v>
      </c>
      <c r="AC1006" t="s">
        <v>10751</v>
      </c>
      <c r="AD1006" t="s">
        <v>10751</v>
      </c>
      <c r="AE1006" t="s">
        <v>10751</v>
      </c>
      <c r="AF1006" t="s">
        <v>10751</v>
      </c>
      <c r="AG1006" t="s">
        <v>10751</v>
      </c>
      <c r="AH1006" t="s">
        <v>10751</v>
      </c>
      <c r="AI1006" t="s">
        <v>10751</v>
      </c>
      <c r="AJ1006" t="s">
        <v>10751</v>
      </c>
      <c r="AK1006" t="s">
        <v>10751</v>
      </c>
      <c r="AL1006" t="s">
        <v>10751</v>
      </c>
      <c r="AM1006" t="s">
        <v>10751</v>
      </c>
      <c r="AN1006" t="s">
        <v>10751</v>
      </c>
      <c r="AO1006" t="s">
        <v>10751</v>
      </c>
      <c r="AP1006" t="s">
        <v>10751</v>
      </c>
      <c r="AQ1006" t="s">
        <v>10751</v>
      </c>
      <c r="AR1006" t="s">
        <v>10751</v>
      </c>
      <c r="AS1006" t="s">
        <v>10751</v>
      </c>
      <c r="AT1006" t="s">
        <v>10751</v>
      </c>
      <c r="AU1006" t="s">
        <v>10751</v>
      </c>
      <c r="AV1006" t="s">
        <v>10751</v>
      </c>
      <c r="AW1006" t="s">
        <v>10751</v>
      </c>
      <c r="AX1006" t="s">
        <v>10751</v>
      </c>
      <c r="AY1006" t="s">
        <v>10751</v>
      </c>
      <c r="AZ1006" t="s">
        <v>10751</v>
      </c>
      <c r="BA1006" t="s">
        <v>10751</v>
      </c>
      <c r="BB1006" t="s">
        <v>10751</v>
      </c>
      <c r="BC1006" t="s">
        <v>10751</v>
      </c>
      <c r="BD1006" t="s">
        <v>10751</v>
      </c>
    </row>
    <row r="1007" spans="1:56">
      <c r="A1007" t="s">
        <v>10753</v>
      </c>
      <c r="B1007">
        <v>2500</v>
      </c>
      <c r="C1007">
        <v>2008</v>
      </c>
      <c r="D1007" t="s">
        <v>10751</v>
      </c>
      <c r="E1007" t="s">
        <v>10751</v>
      </c>
      <c r="F1007" t="s">
        <v>10751</v>
      </c>
      <c r="H1007" t="s">
        <v>10751</v>
      </c>
      <c r="I1007" t="str">
        <f t="shared" si="22"/>
        <v/>
      </c>
      <c r="K1007" t="s">
        <v>10751</v>
      </c>
      <c r="L1007" t="s">
        <v>10751</v>
      </c>
      <c r="M1007" t="s">
        <v>10751</v>
      </c>
      <c r="N1007" t="s">
        <v>10751</v>
      </c>
      <c r="O1007" t="s">
        <v>10751</v>
      </c>
      <c r="P1007" t="s">
        <v>10751</v>
      </c>
      <c r="Q1007" t="s">
        <v>10751</v>
      </c>
      <c r="R1007" t="s">
        <v>10751</v>
      </c>
      <c r="S1007" t="s">
        <v>10751</v>
      </c>
      <c r="T1007" t="s">
        <v>10751</v>
      </c>
      <c r="U1007" t="s">
        <v>10751</v>
      </c>
      <c r="V1007" t="s">
        <v>10751</v>
      </c>
      <c r="W1007" t="s">
        <v>10751</v>
      </c>
      <c r="X1007" t="s">
        <v>10751</v>
      </c>
      <c r="Y1007" t="s">
        <v>10751</v>
      </c>
      <c r="Z1007" t="s">
        <v>10751</v>
      </c>
      <c r="AA1007" t="s">
        <v>10751</v>
      </c>
      <c r="AB1007" t="s">
        <v>10751</v>
      </c>
      <c r="AC1007" t="s">
        <v>10751</v>
      </c>
      <c r="AD1007" t="s">
        <v>10751</v>
      </c>
      <c r="AE1007" t="s">
        <v>10751</v>
      </c>
      <c r="AF1007" t="s">
        <v>10751</v>
      </c>
      <c r="AG1007" t="s">
        <v>10751</v>
      </c>
      <c r="AH1007" t="s">
        <v>10751</v>
      </c>
      <c r="AI1007" t="s">
        <v>10751</v>
      </c>
      <c r="AJ1007" t="s">
        <v>10751</v>
      </c>
      <c r="AK1007" t="s">
        <v>10751</v>
      </c>
      <c r="AL1007" t="s">
        <v>10751</v>
      </c>
      <c r="AM1007" t="s">
        <v>10751</v>
      </c>
      <c r="AN1007" t="s">
        <v>10751</v>
      </c>
      <c r="AO1007" t="s">
        <v>10751</v>
      </c>
      <c r="AP1007" t="s">
        <v>10751</v>
      </c>
      <c r="AQ1007" t="s">
        <v>10751</v>
      </c>
      <c r="AR1007" t="s">
        <v>10751</v>
      </c>
      <c r="AS1007" t="s">
        <v>10751</v>
      </c>
      <c r="AT1007" t="s">
        <v>10751</v>
      </c>
      <c r="AU1007" t="s">
        <v>10751</v>
      </c>
      <c r="AV1007" t="s">
        <v>10751</v>
      </c>
      <c r="AW1007" t="s">
        <v>10751</v>
      </c>
      <c r="AX1007" t="s">
        <v>10751</v>
      </c>
      <c r="AY1007" t="s">
        <v>10751</v>
      </c>
      <c r="AZ1007" t="s">
        <v>10751</v>
      </c>
      <c r="BA1007" t="s">
        <v>10751</v>
      </c>
      <c r="BB1007" t="s">
        <v>10751</v>
      </c>
      <c r="BC1007" t="s">
        <v>10751</v>
      </c>
      <c r="BD1007" t="s">
        <v>10751</v>
      </c>
    </row>
    <row r="1008" spans="1:56">
      <c r="A1008" t="s">
        <v>10753</v>
      </c>
      <c r="B1008">
        <v>2500</v>
      </c>
      <c r="C1008">
        <v>2009</v>
      </c>
      <c r="D1008" t="s">
        <v>10751</v>
      </c>
      <c r="E1008" t="s">
        <v>10751</v>
      </c>
      <c r="F1008" t="s">
        <v>10751</v>
      </c>
      <c r="H1008" t="s">
        <v>10751</v>
      </c>
      <c r="I1008" t="str">
        <f t="shared" si="22"/>
        <v/>
      </c>
      <c r="K1008" t="s">
        <v>10751</v>
      </c>
      <c r="L1008" t="s">
        <v>10751</v>
      </c>
      <c r="M1008" t="s">
        <v>10751</v>
      </c>
      <c r="N1008" t="s">
        <v>10751</v>
      </c>
      <c r="O1008" t="s">
        <v>10751</v>
      </c>
      <c r="P1008" t="s">
        <v>10751</v>
      </c>
      <c r="Q1008" t="s">
        <v>10751</v>
      </c>
      <c r="R1008" t="s">
        <v>10751</v>
      </c>
      <c r="S1008" t="s">
        <v>10751</v>
      </c>
      <c r="T1008" t="s">
        <v>10751</v>
      </c>
      <c r="U1008" t="s">
        <v>10751</v>
      </c>
      <c r="V1008" t="s">
        <v>10751</v>
      </c>
      <c r="W1008" t="s">
        <v>10751</v>
      </c>
      <c r="X1008" t="s">
        <v>10751</v>
      </c>
      <c r="Y1008" t="s">
        <v>10751</v>
      </c>
      <c r="Z1008" t="s">
        <v>10751</v>
      </c>
      <c r="AA1008" t="s">
        <v>10751</v>
      </c>
      <c r="AB1008" t="s">
        <v>10751</v>
      </c>
      <c r="AC1008" t="s">
        <v>10751</v>
      </c>
      <c r="AD1008" t="s">
        <v>10751</v>
      </c>
      <c r="AE1008" t="s">
        <v>10751</v>
      </c>
      <c r="AF1008" t="s">
        <v>10751</v>
      </c>
      <c r="AG1008" t="s">
        <v>10751</v>
      </c>
      <c r="AH1008" t="s">
        <v>10751</v>
      </c>
      <c r="AI1008" t="s">
        <v>10751</v>
      </c>
      <c r="AJ1008" t="s">
        <v>10751</v>
      </c>
      <c r="AK1008" t="s">
        <v>10751</v>
      </c>
      <c r="AL1008" t="s">
        <v>10751</v>
      </c>
      <c r="AM1008" t="s">
        <v>10751</v>
      </c>
      <c r="AN1008" t="s">
        <v>10751</v>
      </c>
      <c r="AO1008" t="s">
        <v>10751</v>
      </c>
      <c r="AP1008" t="s">
        <v>10751</v>
      </c>
      <c r="AQ1008" t="s">
        <v>10751</v>
      </c>
      <c r="AR1008" t="s">
        <v>10751</v>
      </c>
      <c r="AS1008" t="s">
        <v>10751</v>
      </c>
      <c r="AT1008" t="s">
        <v>10751</v>
      </c>
      <c r="AU1008" t="s">
        <v>10751</v>
      </c>
      <c r="AV1008" t="s">
        <v>10751</v>
      </c>
      <c r="AW1008" t="s">
        <v>10751</v>
      </c>
      <c r="AX1008" t="s">
        <v>10751</v>
      </c>
      <c r="AY1008" t="s">
        <v>10751</v>
      </c>
      <c r="AZ1008" t="s">
        <v>10751</v>
      </c>
      <c r="BA1008" t="s">
        <v>10751</v>
      </c>
      <c r="BB1008" t="s">
        <v>10751</v>
      </c>
      <c r="BC1008" t="s">
        <v>10751</v>
      </c>
      <c r="BD1008" t="s">
        <v>10751</v>
      </c>
    </row>
    <row r="1009" spans="1:56">
      <c r="A1009" t="s">
        <v>10753</v>
      </c>
      <c r="B1009">
        <v>2500</v>
      </c>
      <c r="C1009">
        <v>2010</v>
      </c>
      <c r="D1009" t="s">
        <v>10751</v>
      </c>
      <c r="E1009" t="s">
        <v>10751</v>
      </c>
      <c r="F1009" t="s">
        <v>10751</v>
      </c>
      <c r="H1009" t="s">
        <v>10751</v>
      </c>
      <c r="I1009" t="str">
        <f t="shared" si="22"/>
        <v/>
      </c>
      <c r="K1009" t="s">
        <v>10751</v>
      </c>
      <c r="L1009" t="s">
        <v>10751</v>
      </c>
      <c r="M1009" t="s">
        <v>10751</v>
      </c>
      <c r="N1009" t="s">
        <v>10751</v>
      </c>
      <c r="O1009" t="s">
        <v>10751</v>
      </c>
      <c r="P1009" t="s">
        <v>10751</v>
      </c>
      <c r="Q1009" t="s">
        <v>10751</v>
      </c>
      <c r="R1009" t="s">
        <v>10751</v>
      </c>
      <c r="S1009" t="s">
        <v>10751</v>
      </c>
      <c r="T1009" t="s">
        <v>10751</v>
      </c>
      <c r="U1009" t="s">
        <v>10751</v>
      </c>
      <c r="V1009" t="s">
        <v>10751</v>
      </c>
      <c r="W1009" t="s">
        <v>10751</v>
      </c>
      <c r="X1009" t="s">
        <v>10751</v>
      </c>
      <c r="Y1009" t="s">
        <v>10751</v>
      </c>
      <c r="Z1009" t="s">
        <v>10751</v>
      </c>
      <c r="AA1009" t="s">
        <v>10751</v>
      </c>
      <c r="AB1009" t="s">
        <v>10751</v>
      </c>
      <c r="AC1009" t="s">
        <v>10751</v>
      </c>
      <c r="AD1009" t="s">
        <v>10751</v>
      </c>
      <c r="AE1009" t="s">
        <v>10751</v>
      </c>
      <c r="AF1009" t="s">
        <v>10751</v>
      </c>
      <c r="AG1009" t="s">
        <v>10751</v>
      </c>
      <c r="AH1009" t="s">
        <v>10751</v>
      </c>
      <c r="AI1009" t="s">
        <v>10751</v>
      </c>
      <c r="AJ1009" t="s">
        <v>10751</v>
      </c>
      <c r="AK1009" t="s">
        <v>10751</v>
      </c>
      <c r="AL1009" t="s">
        <v>10751</v>
      </c>
      <c r="AM1009" t="s">
        <v>10751</v>
      </c>
      <c r="AN1009" t="s">
        <v>10751</v>
      </c>
      <c r="AO1009" t="s">
        <v>10751</v>
      </c>
      <c r="AP1009" t="s">
        <v>10751</v>
      </c>
      <c r="AQ1009" t="s">
        <v>10751</v>
      </c>
      <c r="AR1009" t="s">
        <v>10751</v>
      </c>
      <c r="AS1009" t="s">
        <v>10751</v>
      </c>
      <c r="AT1009" t="s">
        <v>10751</v>
      </c>
      <c r="AU1009" t="s">
        <v>10751</v>
      </c>
      <c r="AV1009" t="s">
        <v>10751</v>
      </c>
      <c r="AW1009" t="s">
        <v>10751</v>
      </c>
      <c r="AX1009" t="s">
        <v>10751</v>
      </c>
      <c r="AY1009" t="s">
        <v>10751</v>
      </c>
      <c r="AZ1009" t="s">
        <v>10751</v>
      </c>
      <c r="BA1009" t="s">
        <v>10751</v>
      </c>
      <c r="BB1009" t="s">
        <v>10751</v>
      </c>
      <c r="BC1009" t="s">
        <v>10751</v>
      </c>
      <c r="BD1009" t="s">
        <v>10751</v>
      </c>
    </row>
    <row r="1010" spans="1:56">
      <c r="A1010" t="s">
        <v>10753</v>
      </c>
      <c r="B1010">
        <v>2500</v>
      </c>
      <c r="C1010">
        <v>2011</v>
      </c>
      <c r="D1010" t="s">
        <v>10751</v>
      </c>
      <c r="E1010" t="s">
        <v>10751</v>
      </c>
      <c r="F1010" t="s">
        <v>10751</v>
      </c>
      <c r="H1010" t="s">
        <v>10751</v>
      </c>
      <c r="I1010" t="str">
        <f t="shared" si="22"/>
        <v/>
      </c>
      <c r="K1010" t="s">
        <v>10751</v>
      </c>
      <c r="L1010" t="s">
        <v>10751</v>
      </c>
      <c r="M1010" t="s">
        <v>10751</v>
      </c>
      <c r="N1010" t="s">
        <v>10751</v>
      </c>
      <c r="O1010" t="s">
        <v>10751</v>
      </c>
      <c r="P1010" t="s">
        <v>10751</v>
      </c>
      <c r="Q1010" t="s">
        <v>10751</v>
      </c>
      <c r="R1010" t="s">
        <v>10751</v>
      </c>
      <c r="S1010" t="s">
        <v>10751</v>
      </c>
      <c r="T1010" t="s">
        <v>10751</v>
      </c>
      <c r="U1010" t="s">
        <v>10751</v>
      </c>
      <c r="V1010" t="s">
        <v>10751</v>
      </c>
      <c r="W1010" t="s">
        <v>10751</v>
      </c>
      <c r="X1010" t="s">
        <v>10751</v>
      </c>
      <c r="Y1010" t="s">
        <v>10751</v>
      </c>
      <c r="Z1010" t="s">
        <v>10751</v>
      </c>
      <c r="AA1010" t="s">
        <v>10751</v>
      </c>
      <c r="AB1010" t="s">
        <v>10751</v>
      </c>
      <c r="AC1010" t="s">
        <v>10751</v>
      </c>
      <c r="AD1010" t="s">
        <v>10751</v>
      </c>
      <c r="AE1010" t="s">
        <v>10751</v>
      </c>
      <c r="AF1010" t="s">
        <v>10751</v>
      </c>
      <c r="AG1010" t="s">
        <v>10751</v>
      </c>
      <c r="AH1010" t="s">
        <v>10751</v>
      </c>
      <c r="AI1010" t="s">
        <v>10751</v>
      </c>
      <c r="AJ1010" t="s">
        <v>10751</v>
      </c>
      <c r="AK1010" t="s">
        <v>10751</v>
      </c>
      <c r="AL1010" t="s">
        <v>10751</v>
      </c>
      <c r="AM1010" t="s">
        <v>10751</v>
      </c>
      <c r="AN1010" t="s">
        <v>10751</v>
      </c>
      <c r="AO1010" t="s">
        <v>10751</v>
      </c>
      <c r="AP1010" t="s">
        <v>10751</v>
      </c>
      <c r="AQ1010" t="s">
        <v>10751</v>
      </c>
      <c r="AR1010" t="s">
        <v>10751</v>
      </c>
      <c r="AS1010" t="s">
        <v>10751</v>
      </c>
      <c r="AT1010" t="s">
        <v>10751</v>
      </c>
      <c r="AU1010" t="s">
        <v>10751</v>
      </c>
      <c r="AV1010" t="s">
        <v>10751</v>
      </c>
      <c r="AW1010" t="s">
        <v>10751</v>
      </c>
      <c r="AX1010" t="s">
        <v>10751</v>
      </c>
      <c r="AY1010" t="s">
        <v>10751</v>
      </c>
      <c r="AZ1010" t="s">
        <v>10751</v>
      </c>
      <c r="BA1010" t="s">
        <v>10751</v>
      </c>
      <c r="BB1010" t="s">
        <v>10751</v>
      </c>
      <c r="BC1010" t="s">
        <v>10751</v>
      </c>
      <c r="BD1010" t="s">
        <v>10751</v>
      </c>
    </row>
    <row r="1011" spans="1:56">
      <c r="A1011" t="s">
        <v>10753</v>
      </c>
      <c r="B1011">
        <v>2500</v>
      </c>
      <c r="C1011">
        <v>2012</v>
      </c>
      <c r="D1011" t="s">
        <v>10751</v>
      </c>
      <c r="E1011" t="s">
        <v>10751</v>
      </c>
      <c r="F1011" t="s">
        <v>10751</v>
      </c>
      <c r="H1011" t="s">
        <v>10751</v>
      </c>
      <c r="I1011" t="str">
        <f t="shared" si="22"/>
        <v/>
      </c>
      <c r="K1011" t="s">
        <v>10751</v>
      </c>
      <c r="L1011" t="s">
        <v>10751</v>
      </c>
      <c r="M1011" t="s">
        <v>10751</v>
      </c>
      <c r="N1011" t="s">
        <v>10751</v>
      </c>
      <c r="O1011" t="s">
        <v>10751</v>
      </c>
      <c r="P1011" t="s">
        <v>10751</v>
      </c>
      <c r="Q1011" t="s">
        <v>10751</v>
      </c>
      <c r="R1011" t="s">
        <v>10751</v>
      </c>
      <c r="S1011" t="s">
        <v>10751</v>
      </c>
      <c r="T1011" t="s">
        <v>10751</v>
      </c>
      <c r="U1011" t="s">
        <v>10751</v>
      </c>
      <c r="V1011" t="s">
        <v>10751</v>
      </c>
      <c r="W1011" t="s">
        <v>10751</v>
      </c>
      <c r="X1011" t="s">
        <v>10751</v>
      </c>
      <c r="Y1011" t="s">
        <v>10751</v>
      </c>
      <c r="Z1011" t="s">
        <v>10751</v>
      </c>
      <c r="AA1011" t="s">
        <v>10751</v>
      </c>
      <c r="AB1011" t="s">
        <v>10751</v>
      </c>
      <c r="AC1011" t="s">
        <v>10751</v>
      </c>
      <c r="AD1011" t="s">
        <v>10751</v>
      </c>
      <c r="AE1011" t="s">
        <v>10751</v>
      </c>
      <c r="AF1011" t="s">
        <v>10751</v>
      </c>
      <c r="AG1011" t="s">
        <v>10751</v>
      </c>
      <c r="AH1011" t="s">
        <v>10751</v>
      </c>
      <c r="AI1011" t="s">
        <v>10751</v>
      </c>
      <c r="AJ1011" t="s">
        <v>10751</v>
      </c>
      <c r="AK1011" t="s">
        <v>10751</v>
      </c>
      <c r="AL1011" t="s">
        <v>10751</v>
      </c>
      <c r="AM1011" t="s">
        <v>10751</v>
      </c>
      <c r="AN1011" t="s">
        <v>10751</v>
      </c>
      <c r="AO1011" t="s">
        <v>10751</v>
      </c>
      <c r="AP1011" t="s">
        <v>10751</v>
      </c>
      <c r="AQ1011" t="s">
        <v>10751</v>
      </c>
      <c r="AR1011" t="s">
        <v>10751</v>
      </c>
      <c r="AS1011" t="s">
        <v>10751</v>
      </c>
      <c r="AT1011" t="s">
        <v>10751</v>
      </c>
      <c r="AU1011" t="s">
        <v>10751</v>
      </c>
      <c r="AV1011" t="s">
        <v>10751</v>
      </c>
      <c r="AW1011" t="s">
        <v>10751</v>
      </c>
      <c r="AX1011" t="s">
        <v>10751</v>
      </c>
      <c r="AY1011" t="s">
        <v>10751</v>
      </c>
      <c r="AZ1011" t="s">
        <v>10751</v>
      </c>
      <c r="BA1011" t="s">
        <v>10751</v>
      </c>
      <c r="BB1011" t="s">
        <v>10751</v>
      </c>
      <c r="BC1011" t="s">
        <v>10751</v>
      </c>
      <c r="BD1011" t="s">
        <v>10751</v>
      </c>
    </row>
    <row r="1012" spans="1:56">
      <c r="A1012" t="s">
        <v>10753</v>
      </c>
      <c r="B1012">
        <v>2500</v>
      </c>
      <c r="C1012">
        <v>2013</v>
      </c>
      <c r="D1012" t="s">
        <v>10751</v>
      </c>
      <c r="E1012" t="s">
        <v>10751</v>
      </c>
      <c r="F1012" t="s">
        <v>10751</v>
      </c>
      <c r="H1012" t="s">
        <v>10751</v>
      </c>
      <c r="I1012" t="str">
        <f t="shared" si="22"/>
        <v/>
      </c>
      <c r="K1012" t="s">
        <v>10751</v>
      </c>
      <c r="L1012" t="s">
        <v>10751</v>
      </c>
      <c r="M1012" t="s">
        <v>10751</v>
      </c>
      <c r="N1012" t="s">
        <v>10751</v>
      </c>
      <c r="O1012" t="s">
        <v>10751</v>
      </c>
      <c r="P1012" t="s">
        <v>10751</v>
      </c>
      <c r="Q1012" t="s">
        <v>10751</v>
      </c>
      <c r="R1012" t="s">
        <v>10751</v>
      </c>
      <c r="S1012" t="s">
        <v>10751</v>
      </c>
      <c r="T1012" t="s">
        <v>10751</v>
      </c>
      <c r="U1012" t="s">
        <v>10751</v>
      </c>
      <c r="V1012" t="s">
        <v>10751</v>
      </c>
      <c r="W1012" t="s">
        <v>10751</v>
      </c>
      <c r="X1012" t="s">
        <v>10751</v>
      </c>
      <c r="Y1012" t="s">
        <v>10751</v>
      </c>
      <c r="Z1012" t="s">
        <v>10751</v>
      </c>
      <c r="AA1012" t="s">
        <v>10751</v>
      </c>
      <c r="AB1012" t="s">
        <v>10751</v>
      </c>
      <c r="AC1012" t="s">
        <v>10751</v>
      </c>
      <c r="AD1012" t="s">
        <v>10751</v>
      </c>
      <c r="AE1012" t="s">
        <v>10751</v>
      </c>
      <c r="AF1012" t="s">
        <v>10751</v>
      </c>
      <c r="AG1012" t="s">
        <v>10751</v>
      </c>
      <c r="AH1012" t="s">
        <v>10751</v>
      </c>
      <c r="AI1012" t="s">
        <v>10751</v>
      </c>
      <c r="AJ1012" t="s">
        <v>10751</v>
      </c>
      <c r="AK1012" t="s">
        <v>10751</v>
      </c>
      <c r="AL1012" t="s">
        <v>10751</v>
      </c>
      <c r="AM1012" t="s">
        <v>10751</v>
      </c>
      <c r="AN1012" t="s">
        <v>10751</v>
      </c>
      <c r="AO1012" t="s">
        <v>10751</v>
      </c>
      <c r="AP1012" t="s">
        <v>10751</v>
      </c>
      <c r="AQ1012" t="s">
        <v>10751</v>
      </c>
      <c r="AR1012" t="s">
        <v>10751</v>
      </c>
      <c r="AS1012" t="s">
        <v>10751</v>
      </c>
      <c r="AT1012" t="s">
        <v>10751</v>
      </c>
      <c r="AU1012" t="s">
        <v>10751</v>
      </c>
      <c r="AV1012" t="s">
        <v>10751</v>
      </c>
      <c r="AW1012" t="s">
        <v>10751</v>
      </c>
      <c r="AX1012" t="s">
        <v>10751</v>
      </c>
      <c r="AY1012" t="s">
        <v>10751</v>
      </c>
      <c r="AZ1012" t="s">
        <v>10751</v>
      </c>
      <c r="BA1012" t="s">
        <v>10751</v>
      </c>
      <c r="BB1012" t="s">
        <v>10751</v>
      </c>
      <c r="BC1012" t="s">
        <v>10751</v>
      </c>
      <c r="BD1012" t="s">
        <v>10751</v>
      </c>
    </row>
    <row r="1013" spans="1:56">
      <c r="A1013" t="s">
        <v>10753</v>
      </c>
      <c r="B1013">
        <v>2500</v>
      </c>
      <c r="C1013">
        <v>2014</v>
      </c>
      <c r="D1013" t="s">
        <v>10751</v>
      </c>
      <c r="E1013" t="s">
        <v>10751</v>
      </c>
      <c r="F1013" t="s">
        <v>10751</v>
      </c>
      <c r="H1013" t="s">
        <v>10751</v>
      </c>
      <c r="I1013" t="str">
        <f t="shared" si="22"/>
        <v/>
      </c>
      <c r="K1013" t="s">
        <v>10751</v>
      </c>
      <c r="L1013" t="s">
        <v>10751</v>
      </c>
      <c r="M1013" t="s">
        <v>10751</v>
      </c>
      <c r="N1013" t="s">
        <v>10751</v>
      </c>
      <c r="O1013" t="s">
        <v>10751</v>
      </c>
      <c r="P1013" t="s">
        <v>10751</v>
      </c>
      <c r="Q1013" t="s">
        <v>10751</v>
      </c>
      <c r="R1013" t="s">
        <v>10751</v>
      </c>
      <c r="S1013" t="s">
        <v>10751</v>
      </c>
      <c r="T1013" t="s">
        <v>10751</v>
      </c>
      <c r="U1013" t="s">
        <v>10751</v>
      </c>
      <c r="V1013" t="s">
        <v>10751</v>
      </c>
      <c r="W1013" t="s">
        <v>10751</v>
      </c>
      <c r="X1013" t="s">
        <v>10751</v>
      </c>
      <c r="Y1013" t="s">
        <v>10751</v>
      </c>
      <c r="Z1013" t="s">
        <v>10751</v>
      </c>
      <c r="AA1013" t="s">
        <v>10751</v>
      </c>
      <c r="AB1013" t="s">
        <v>10751</v>
      </c>
      <c r="AC1013" t="s">
        <v>10751</v>
      </c>
      <c r="AD1013" t="s">
        <v>10751</v>
      </c>
      <c r="AE1013" t="s">
        <v>10751</v>
      </c>
      <c r="AF1013" t="s">
        <v>10751</v>
      </c>
      <c r="AG1013" t="s">
        <v>10751</v>
      </c>
      <c r="AH1013" t="s">
        <v>10751</v>
      </c>
      <c r="AI1013" t="s">
        <v>10751</v>
      </c>
      <c r="AJ1013" t="s">
        <v>10751</v>
      </c>
      <c r="AK1013" t="s">
        <v>10751</v>
      </c>
      <c r="AL1013" t="s">
        <v>10751</v>
      </c>
      <c r="AM1013" t="s">
        <v>10751</v>
      </c>
      <c r="AN1013" t="s">
        <v>10751</v>
      </c>
      <c r="AO1013" t="s">
        <v>10751</v>
      </c>
      <c r="AP1013" t="s">
        <v>10751</v>
      </c>
      <c r="AQ1013" t="s">
        <v>10751</v>
      </c>
      <c r="AR1013" t="s">
        <v>10751</v>
      </c>
      <c r="AS1013" t="s">
        <v>10751</v>
      </c>
      <c r="AT1013" t="s">
        <v>10751</v>
      </c>
      <c r="AU1013" t="s">
        <v>10751</v>
      </c>
      <c r="AV1013" t="s">
        <v>10751</v>
      </c>
      <c r="AW1013" t="s">
        <v>10751</v>
      </c>
      <c r="AX1013" t="s">
        <v>10751</v>
      </c>
      <c r="AY1013" t="s">
        <v>10751</v>
      </c>
      <c r="AZ1013" t="s">
        <v>10751</v>
      </c>
      <c r="BA1013" t="s">
        <v>10751</v>
      </c>
      <c r="BB1013" t="s">
        <v>10751</v>
      </c>
      <c r="BC1013" t="s">
        <v>10751</v>
      </c>
      <c r="BD1013" t="s">
        <v>10751</v>
      </c>
    </row>
    <row r="1014" spans="1:56">
      <c r="A1014" t="s">
        <v>10753</v>
      </c>
      <c r="B1014">
        <v>2500</v>
      </c>
      <c r="C1014">
        <v>2015</v>
      </c>
      <c r="D1014" t="s">
        <v>10751</v>
      </c>
      <c r="E1014" t="s">
        <v>10751</v>
      </c>
      <c r="F1014" t="s">
        <v>10751</v>
      </c>
      <c r="H1014" t="s">
        <v>10751</v>
      </c>
      <c r="I1014" t="str">
        <f t="shared" si="22"/>
        <v/>
      </c>
      <c r="K1014" t="s">
        <v>10751</v>
      </c>
      <c r="L1014" t="s">
        <v>10751</v>
      </c>
      <c r="M1014" t="s">
        <v>10751</v>
      </c>
      <c r="N1014" t="s">
        <v>10751</v>
      </c>
      <c r="O1014" t="s">
        <v>10751</v>
      </c>
      <c r="P1014" t="s">
        <v>10751</v>
      </c>
      <c r="Q1014" t="s">
        <v>10751</v>
      </c>
      <c r="R1014" t="s">
        <v>10751</v>
      </c>
      <c r="S1014" t="s">
        <v>10751</v>
      </c>
      <c r="T1014" t="s">
        <v>10751</v>
      </c>
      <c r="U1014" t="s">
        <v>10751</v>
      </c>
      <c r="V1014" t="s">
        <v>10751</v>
      </c>
      <c r="W1014" t="s">
        <v>10751</v>
      </c>
      <c r="X1014" t="s">
        <v>10751</v>
      </c>
      <c r="Y1014" t="s">
        <v>10751</v>
      </c>
      <c r="Z1014" t="s">
        <v>10751</v>
      </c>
      <c r="AA1014" t="s">
        <v>10751</v>
      </c>
      <c r="AB1014" t="s">
        <v>10751</v>
      </c>
      <c r="AC1014" t="s">
        <v>10751</v>
      </c>
      <c r="AD1014" t="s">
        <v>10751</v>
      </c>
      <c r="AE1014" t="s">
        <v>10751</v>
      </c>
      <c r="AF1014" t="s">
        <v>10751</v>
      </c>
      <c r="AG1014" t="s">
        <v>10751</v>
      </c>
      <c r="AH1014" t="s">
        <v>10751</v>
      </c>
      <c r="AI1014" t="s">
        <v>10751</v>
      </c>
      <c r="AJ1014" t="s">
        <v>10751</v>
      </c>
      <c r="AK1014" t="s">
        <v>10751</v>
      </c>
      <c r="AL1014" t="s">
        <v>10751</v>
      </c>
      <c r="AM1014" t="s">
        <v>10751</v>
      </c>
      <c r="AN1014" t="s">
        <v>10751</v>
      </c>
      <c r="AO1014" t="s">
        <v>10751</v>
      </c>
      <c r="AP1014" t="s">
        <v>10751</v>
      </c>
      <c r="AQ1014" t="s">
        <v>10751</v>
      </c>
      <c r="AR1014" t="s">
        <v>10751</v>
      </c>
      <c r="AS1014" t="s">
        <v>10751</v>
      </c>
      <c r="AT1014" t="s">
        <v>10751</v>
      </c>
      <c r="AU1014" t="s">
        <v>10751</v>
      </c>
      <c r="AV1014" t="s">
        <v>10751</v>
      </c>
      <c r="AW1014" t="s">
        <v>10751</v>
      </c>
      <c r="AX1014" t="s">
        <v>10751</v>
      </c>
      <c r="AY1014" t="s">
        <v>10751</v>
      </c>
      <c r="AZ1014" t="s">
        <v>10751</v>
      </c>
      <c r="BA1014" t="s">
        <v>10751</v>
      </c>
      <c r="BB1014" t="s">
        <v>10751</v>
      </c>
      <c r="BC1014" t="s">
        <v>10751</v>
      </c>
      <c r="BD1014" t="s">
        <v>10751</v>
      </c>
    </row>
    <row r="1015" spans="1:56">
      <c r="A1015" t="s">
        <v>10753</v>
      </c>
      <c r="B1015">
        <v>2500</v>
      </c>
      <c r="C1015">
        <v>2016</v>
      </c>
      <c r="D1015" t="s">
        <v>10751</v>
      </c>
      <c r="E1015" t="s">
        <v>10751</v>
      </c>
      <c r="F1015" t="s">
        <v>10751</v>
      </c>
      <c r="H1015" t="s">
        <v>10751</v>
      </c>
      <c r="I1015" t="str">
        <f t="shared" si="22"/>
        <v/>
      </c>
      <c r="K1015" t="s">
        <v>10751</v>
      </c>
      <c r="L1015" t="s">
        <v>10751</v>
      </c>
      <c r="M1015" t="s">
        <v>10751</v>
      </c>
      <c r="N1015" t="s">
        <v>10751</v>
      </c>
      <c r="O1015" t="s">
        <v>10751</v>
      </c>
      <c r="P1015" t="s">
        <v>10751</v>
      </c>
      <c r="Q1015" t="s">
        <v>10751</v>
      </c>
      <c r="R1015" t="s">
        <v>10751</v>
      </c>
      <c r="S1015" t="s">
        <v>10751</v>
      </c>
      <c r="T1015" t="s">
        <v>10751</v>
      </c>
      <c r="U1015" t="s">
        <v>10751</v>
      </c>
      <c r="V1015" t="s">
        <v>10751</v>
      </c>
      <c r="W1015" t="s">
        <v>10751</v>
      </c>
      <c r="X1015" t="s">
        <v>10751</v>
      </c>
      <c r="Y1015" t="s">
        <v>10751</v>
      </c>
      <c r="Z1015" t="s">
        <v>10751</v>
      </c>
      <c r="AA1015" t="s">
        <v>10751</v>
      </c>
      <c r="AB1015" t="s">
        <v>10751</v>
      </c>
      <c r="AC1015" t="s">
        <v>10751</v>
      </c>
      <c r="AD1015" t="s">
        <v>10751</v>
      </c>
      <c r="AE1015" t="s">
        <v>10751</v>
      </c>
      <c r="AF1015" t="s">
        <v>10751</v>
      </c>
      <c r="AG1015" t="s">
        <v>10751</v>
      </c>
      <c r="AH1015" t="s">
        <v>10751</v>
      </c>
      <c r="AI1015" t="s">
        <v>10751</v>
      </c>
      <c r="AJ1015" t="s">
        <v>10751</v>
      </c>
      <c r="AK1015" t="s">
        <v>10751</v>
      </c>
      <c r="AL1015" t="s">
        <v>10751</v>
      </c>
      <c r="AM1015" t="s">
        <v>10751</v>
      </c>
      <c r="AN1015" t="s">
        <v>10751</v>
      </c>
      <c r="AO1015" t="s">
        <v>10751</v>
      </c>
      <c r="AP1015" t="s">
        <v>10751</v>
      </c>
      <c r="AQ1015" t="s">
        <v>10751</v>
      </c>
      <c r="AR1015" t="s">
        <v>10751</v>
      </c>
      <c r="AS1015" t="s">
        <v>10751</v>
      </c>
      <c r="AT1015" t="s">
        <v>10751</v>
      </c>
      <c r="AU1015" t="s">
        <v>10751</v>
      </c>
      <c r="AV1015" t="s">
        <v>10751</v>
      </c>
      <c r="AW1015" t="s">
        <v>10751</v>
      </c>
      <c r="AX1015" t="s">
        <v>10751</v>
      </c>
      <c r="AY1015" t="s">
        <v>10751</v>
      </c>
      <c r="AZ1015" t="s">
        <v>10751</v>
      </c>
      <c r="BA1015" t="s">
        <v>10751</v>
      </c>
      <c r="BB1015" t="s">
        <v>10751</v>
      </c>
      <c r="BC1015" t="s">
        <v>10751</v>
      </c>
      <c r="BD1015" t="s">
        <v>10751</v>
      </c>
    </row>
    <row r="1016" spans="1:56">
      <c r="A1016" t="s">
        <v>10753</v>
      </c>
      <c r="B1016">
        <v>2500</v>
      </c>
      <c r="C1016">
        <v>2017</v>
      </c>
      <c r="D1016" t="s">
        <v>10751</v>
      </c>
      <c r="E1016" t="s">
        <v>10751</v>
      </c>
      <c r="F1016" t="s">
        <v>10751</v>
      </c>
      <c r="H1016" t="s">
        <v>10751</v>
      </c>
      <c r="I1016" t="str">
        <f t="shared" si="22"/>
        <v/>
      </c>
      <c r="K1016" t="s">
        <v>10751</v>
      </c>
      <c r="L1016" t="s">
        <v>10751</v>
      </c>
      <c r="M1016" t="s">
        <v>10751</v>
      </c>
      <c r="N1016" t="s">
        <v>10751</v>
      </c>
      <c r="O1016" t="s">
        <v>10751</v>
      </c>
      <c r="P1016" t="s">
        <v>10751</v>
      </c>
      <c r="Q1016" t="s">
        <v>10751</v>
      </c>
      <c r="R1016" t="s">
        <v>10751</v>
      </c>
      <c r="S1016" t="s">
        <v>10751</v>
      </c>
      <c r="T1016" t="s">
        <v>10751</v>
      </c>
      <c r="U1016" t="s">
        <v>10751</v>
      </c>
      <c r="V1016" t="s">
        <v>10751</v>
      </c>
      <c r="W1016" t="s">
        <v>10751</v>
      </c>
      <c r="X1016" t="s">
        <v>10751</v>
      </c>
      <c r="Y1016" t="s">
        <v>10751</v>
      </c>
      <c r="Z1016" t="s">
        <v>10751</v>
      </c>
      <c r="AA1016" t="s">
        <v>10751</v>
      </c>
      <c r="AB1016" t="s">
        <v>10751</v>
      </c>
      <c r="AC1016" t="s">
        <v>10751</v>
      </c>
      <c r="AD1016" t="s">
        <v>10751</v>
      </c>
      <c r="AE1016" t="s">
        <v>10751</v>
      </c>
      <c r="AF1016" t="s">
        <v>10751</v>
      </c>
      <c r="AG1016" t="s">
        <v>10751</v>
      </c>
      <c r="AH1016" t="s">
        <v>10751</v>
      </c>
      <c r="AI1016" t="s">
        <v>10751</v>
      </c>
      <c r="AJ1016" t="s">
        <v>10751</v>
      </c>
      <c r="AK1016" t="s">
        <v>10751</v>
      </c>
      <c r="AL1016" t="s">
        <v>10751</v>
      </c>
      <c r="AM1016" t="s">
        <v>10751</v>
      </c>
      <c r="AN1016" t="s">
        <v>10751</v>
      </c>
      <c r="AO1016" t="s">
        <v>10751</v>
      </c>
      <c r="AP1016" t="s">
        <v>10751</v>
      </c>
      <c r="AQ1016" t="s">
        <v>10751</v>
      </c>
      <c r="AR1016" t="s">
        <v>10751</v>
      </c>
      <c r="AS1016" t="s">
        <v>10751</v>
      </c>
      <c r="AT1016" t="s">
        <v>10751</v>
      </c>
      <c r="AU1016" t="s">
        <v>10751</v>
      </c>
      <c r="AV1016" t="s">
        <v>10751</v>
      </c>
      <c r="AW1016" t="s">
        <v>10751</v>
      </c>
      <c r="AX1016" t="s">
        <v>10751</v>
      </c>
      <c r="AY1016" t="s">
        <v>10751</v>
      </c>
      <c r="AZ1016" t="s">
        <v>10751</v>
      </c>
      <c r="BA1016" t="s">
        <v>10751</v>
      </c>
      <c r="BB1016" t="s">
        <v>10751</v>
      </c>
      <c r="BC1016" t="s">
        <v>10751</v>
      </c>
      <c r="BD1016" t="s">
        <v>10751</v>
      </c>
    </row>
    <row r="1017" spans="1:56">
      <c r="A1017" t="s">
        <v>10753</v>
      </c>
      <c r="B1017">
        <v>2500</v>
      </c>
      <c r="C1017">
        <v>2018</v>
      </c>
      <c r="D1017" t="s">
        <v>10751</v>
      </c>
      <c r="E1017" t="s">
        <v>10751</v>
      </c>
      <c r="F1017" t="s">
        <v>10751</v>
      </c>
      <c r="H1017" t="s">
        <v>10751</v>
      </c>
      <c r="I1017" t="str">
        <f t="shared" si="22"/>
        <v/>
      </c>
      <c r="K1017" t="s">
        <v>10751</v>
      </c>
      <c r="L1017" t="s">
        <v>10751</v>
      </c>
      <c r="M1017" t="s">
        <v>10751</v>
      </c>
      <c r="N1017" t="s">
        <v>10751</v>
      </c>
      <c r="O1017" t="s">
        <v>10751</v>
      </c>
      <c r="P1017" t="s">
        <v>10751</v>
      </c>
      <c r="Q1017" t="s">
        <v>10751</v>
      </c>
      <c r="R1017" t="s">
        <v>10751</v>
      </c>
      <c r="S1017" t="s">
        <v>10751</v>
      </c>
      <c r="T1017" t="s">
        <v>10751</v>
      </c>
      <c r="U1017" t="s">
        <v>10751</v>
      </c>
      <c r="V1017" t="s">
        <v>10751</v>
      </c>
      <c r="W1017" t="s">
        <v>10751</v>
      </c>
      <c r="X1017" t="s">
        <v>10751</v>
      </c>
      <c r="Y1017" t="s">
        <v>10751</v>
      </c>
      <c r="Z1017" t="s">
        <v>10751</v>
      </c>
      <c r="AA1017" t="s">
        <v>10751</v>
      </c>
      <c r="AB1017" t="s">
        <v>10751</v>
      </c>
      <c r="AC1017" t="s">
        <v>10751</v>
      </c>
      <c r="AD1017" t="s">
        <v>10751</v>
      </c>
      <c r="AE1017" t="s">
        <v>10751</v>
      </c>
      <c r="AF1017" t="s">
        <v>10751</v>
      </c>
      <c r="AG1017" t="s">
        <v>10751</v>
      </c>
      <c r="AH1017" t="s">
        <v>10751</v>
      </c>
      <c r="AI1017" t="s">
        <v>10751</v>
      </c>
      <c r="AJ1017" t="s">
        <v>10751</v>
      </c>
      <c r="AK1017" t="s">
        <v>10751</v>
      </c>
      <c r="AL1017" t="s">
        <v>10751</v>
      </c>
      <c r="AM1017" t="s">
        <v>10751</v>
      </c>
      <c r="AN1017" t="s">
        <v>10751</v>
      </c>
      <c r="AO1017" t="s">
        <v>10751</v>
      </c>
      <c r="AP1017" t="s">
        <v>10751</v>
      </c>
      <c r="AQ1017" t="s">
        <v>10751</v>
      </c>
      <c r="AR1017" t="s">
        <v>10751</v>
      </c>
      <c r="AS1017" t="s">
        <v>10751</v>
      </c>
      <c r="AT1017" t="s">
        <v>10751</v>
      </c>
      <c r="AU1017" t="s">
        <v>10751</v>
      </c>
      <c r="AV1017" t="s">
        <v>10751</v>
      </c>
      <c r="AW1017" t="s">
        <v>10751</v>
      </c>
      <c r="AX1017" t="s">
        <v>10751</v>
      </c>
      <c r="AY1017" t="s">
        <v>10751</v>
      </c>
      <c r="AZ1017" t="s">
        <v>10751</v>
      </c>
      <c r="BA1017" t="s">
        <v>10751</v>
      </c>
      <c r="BB1017" t="s">
        <v>10751</v>
      </c>
      <c r="BC1017" t="s">
        <v>10751</v>
      </c>
      <c r="BD1017" t="s">
        <v>10751</v>
      </c>
    </row>
    <row r="1018" spans="1:56">
      <c r="A1018" t="s">
        <v>10753</v>
      </c>
      <c r="B1018">
        <v>2500</v>
      </c>
      <c r="C1018">
        <v>2019</v>
      </c>
      <c r="D1018" t="s">
        <v>10751</v>
      </c>
      <c r="E1018" t="s">
        <v>10751</v>
      </c>
      <c r="F1018" t="s">
        <v>10751</v>
      </c>
      <c r="H1018" t="s">
        <v>10751</v>
      </c>
      <c r="I1018" t="str">
        <f t="shared" si="22"/>
        <v/>
      </c>
      <c r="K1018" t="s">
        <v>10751</v>
      </c>
      <c r="L1018" t="s">
        <v>10751</v>
      </c>
      <c r="M1018" t="s">
        <v>10751</v>
      </c>
      <c r="N1018" t="s">
        <v>10751</v>
      </c>
      <c r="O1018" t="s">
        <v>10751</v>
      </c>
      <c r="P1018" t="s">
        <v>10751</v>
      </c>
      <c r="Q1018" t="s">
        <v>10751</v>
      </c>
      <c r="R1018" t="s">
        <v>10751</v>
      </c>
      <c r="S1018" t="s">
        <v>10751</v>
      </c>
      <c r="T1018" t="s">
        <v>10751</v>
      </c>
      <c r="U1018" t="s">
        <v>10751</v>
      </c>
      <c r="V1018" t="s">
        <v>10751</v>
      </c>
      <c r="W1018" t="s">
        <v>10751</v>
      </c>
      <c r="X1018" t="s">
        <v>10751</v>
      </c>
      <c r="Y1018" t="s">
        <v>10751</v>
      </c>
      <c r="Z1018" t="s">
        <v>10751</v>
      </c>
      <c r="AA1018" t="s">
        <v>10751</v>
      </c>
      <c r="AB1018" t="s">
        <v>10751</v>
      </c>
      <c r="AC1018" t="s">
        <v>10751</v>
      </c>
      <c r="AD1018" t="s">
        <v>10751</v>
      </c>
      <c r="AE1018" t="s">
        <v>10751</v>
      </c>
      <c r="AF1018" t="s">
        <v>10751</v>
      </c>
      <c r="AG1018" t="s">
        <v>10751</v>
      </c>
      <c r="AH1018" t="s">
        <v>10751</v>
      </c>
      <c r="AI1018" t="s">
        <v>10751</v>
      </c>
      <c r="AJ1018" t="s">
        <v>10751</v>
      </c>
      <c r="AK1018" t="s">
        <v>10751</v>
      </c>
      <c r="AL1018" t="s">
        <v>10751</v>
      </c>
      <c r="AM1018" t="s">
        <v>10751</v>
      </c>
      <c r="AN1018" t="s">
        <v>10751</v>
      </c>
      <c r="AO1018" t="s">
        <v>10751</v>
      </c>
      <c r="AP1018" t="s">
        <v>10751</v>
      </c>
      <c r="AQ1018" t="s">
        <v>10751</v>
      </c>
      <c r="AR1018" t="s">
        <v>10751</v>
      </c>
      <c r="AS1018" t="s">
        <v>10751</v>
      </c>
      <c r="AT1018" t="s">
        <v>10751</v>
      </c>
      <c r="AU1018" t="s">
        <v>10751</v>
      </c>
      <c r="AV1018" t="s">
        <v>10751</v>
      </c>
      <c r="AW1018" t="s">
        <v>10751</v>
      </c>
      <c r="AX1018" t="s">
        <v>10751</v>
      </c>
      <c r="AY1018" t="s">
        <v>10751</v>
      </c>
      <c r="AZ1018" t="s">
        <v>10751</v>
      </c>
      <c r="BA1018" t="s">
        <v>10751</v>
      </c>
      <c r="BB1018" t="s">
        <v>10751</v>
      </c>
      <c r="BC1018" t="s">
        <v>10751</v>
      </c>
      <c r="BD1018" t="s">
        <v>10751</v>
      </c>
    </row>
    <row r="1019" spans="1:56">
      <c r="A1019" t="s">
        <v>10753</v>
      </c>
      <c r="B1019">
        <v>2500</v>
      </c>
      <c r="C1019">
        <v>2020</v>
      </c>
      <c r="D1019" t="s">
        <v>10751</v>
      </c>
      <c r="E1019" t="s">
        <v>10751</v>
      </c>
      <c r="F1019" t="s">
        <v>10751</v>
      </c>
      <c r="H1019" t="s">
        <v>10751</v>
      </c>
      <c r="I1019" t="str">
        <f t="shared" si="22"/>
        <v/>
      </c>
      <c r="K1019" t="s">
        <v>10751</v>
      </c>
      <c r="L1019" t="s">
        <v>10751</v>
      </c>
      <c r="M1019" t="s">
        <v>10751</v>
      </c>
      <c r="N1019" t="s">
        <v>10751</v>
      </c>
      <c r="O1019" t="s">
        <v>10751</v>
      </c>
      <c r="P1019" t="s">
        <v>10751</v>
      </c>
      <c r="Q1019" t="s">
        <v>10751</v>
      </c>
      <c r="R1019" t="s">
        <v>10751</v>
      </c>
      <c r="S1019" t="s">
        <v>10751</v>
      </c>
      <c r="T1019" t="s">
        <v>10751</v>
      </c>
      <c r="U1019" t="s">
        <v>10751</v>
      </c>
      <c r="V1019" t="s">
        <v>10751</v>
      </c>
      <c r="W1019" t="s">
        <v>10751</v>
      </c>
      <c r="X1019" t="s">
        <v>10751</v>
      </c>
      <c r="Y1019" t="s">
        <v>10751</v>
      </c>
      <c r="Z1019" t="s">
        <v>10751</v>
      </c>
      <c r="AA1019" t="s">
        <v>10751</v>
      </c>
      <c r="AB1019" t="s">
        <v>10751</v>
      </c>
      <c r="AC1019" t="s">
        <v>10751</v>
      </c>
      <c r="AD1019" t="s">
        <v>10751</v>
      </c>
      <c r="AE1019" t="s">
        <v>10751</v>
      </c>
      <c r="AF1019" t="s">
        <v>10751</v>
      </c>
      <c r="AG1019" t="s">
        <v>10751</v>
      </c>
      <c r="AH1019" t="s">
        <v>10751</v>
      </c>
      <c r="AI1019" t="s">
        <v>10751</v>
      </c>
      <c r="AJ1019" t="s">
        <v>10751</v>
      </c>
      <c r="AK1019" t="s">
        <v>10751</v>
      </c>
      <c r="AL1019" t="s">
        <v>10751</v>
      </c>
      <c r="AM1019" t="s">
        <v>10751</v>
      </c>
      <c r="AN1019" t="s">
        <v>10751</v>
      </c>
      <c r="AO1019" t="s">
        <v>10751</v>
      </c>
      <c r="AP1019" t="s">
        <v>10751</v>
      </c>
      <c r="AQ1019" t="s">
        <v>10751</v>
      </c>
      <c r="AR1019" t="s">
        <v>10751</v>
      </c>
      <c r="AS1019" t="s">
        <v>10751</v>
      </c>
      <c r="AT1019" t="s">
        <v>10751</v>
      </c>
      <c r="AU1019" t="s">
        <v>10751</v>
      </c>
      <c r="AV1019" t="s">
        <v>10751</v>
      </c>
      <c r="AW1019" t="s">
        <v>10751</v>
      </c>
      <c r="AX1019" t="s">
        <v>10751</v>
      </c>
      <c r="AY1019" t="s">
        <v>10751</v>
      </c>
      <c r="AZ1019" t="s">
        <v>10751</v>
      </c>
      <c r="BA1019" t="s">
        <v>10751</v>
      </c>
      <c r="BB1019" t="s">
        <v>10751</v>
      </c>
      <c r="BC1019" t="s">
        <v>10751</v>
      </c>
      <c r="BD1019" t="s">
        <v>10751</v>
      </c>
    </row>
    <row r="1020" spans="1:56">
      <c r="A1020" t="s">
        <v>10753</v>
      </c>
      <c r="B1020">
        <v>2500</v>
      </c>
      <c r="C1020">
        <v>2021</v>
      </c>
      <c r="D1020" t="s">
        <v>10751</v>
      </c>
      <c r="E1020" t="s">
        <v>10751</v>
      </c>
      <c r="F1020" t="s">
        <v>10751</v>
      </c>
      <c r="G1020" t="str">
        <f>IFERROR(F1020*E1020,"")</f>
        <v/>
      </c>
      <c r="H1020" t="s">
        <v>10751</v>
      </c>
      <c r="I1020" t="str">
        <f t="shared" si="22"/>
        <v/>
      </c>
      <c r="J1020" t="str">
        <f>IFERROR(M1020*E1020,"")</f>
        <v/>
      </c>
      <c r="K1020" t="s">
        <v>10751</v>
      </c>
      <c r="L1020" t="s">
        <v>10751</v>
      </c>
      <c r="M1020" t="s">
        <v>10751</v>
      </c>
      <c r="N1020" t="s">
        <v>10751</v>
      </c>
      <c r="O1020" t="s">
        <v>10751</v>
      </c>
      <c r="P1020" t="s">
        <v>10751</v>
      </c>
      <c r="Q1020" t="s">
        <v>10751</v>
      </c>
      <c r="R1020" t="s">
        <v>10751</v>
      </c>
      <c r="S1020" t="s">
        <v>10751</v>
      </c>
      <c r="T1020" t="s">
        <v>10751</v>
      </c>
      <c r="U1020" t="s">
        <v>10751</v>
      </c>
      <c r="V1020" t="s">
        <v>10751</v>
      </c>
      <c r="W1020" t="s">
        <v>10751</v>
      </c>
      <c r="X1020" t="s">
        <v>10751</v>
      </c>
      <c r="Y1020" t="s">
        <v>10751</v>
      </c>
      <c r="Z1020" t="s">
        <v>10751</v>
      </c>
      <c r="AA1020" t="s">
        <v>10751</v>
      </c>
      <c r="AB1020" t="s">
        <v>10751</v>
      </c>
      <c r="AC1020" t="s">
        <v>10751</v>
      </c>
      <c r="AD1020" t="s">
        <v>10751</v>
      </c>
      <c r="AE1020" t="s">
        <v>10751</v>
      </c>
      <c r="AF1020" t="s">
        <v>10751</v>
      </c>
      <c r="AG1020" t="s">
        <v>10751</v>
      </c>
      <c r="AH1020" t="s">
        <v>10751</v>
      </c>
      <c r="AI1020" t="s">
        <v>10751</v>
      </c>
      <c r="AJ1020" t="s">
        <v>10751</v>
      </c>
      <c r="AK1020" t="s">
        <v>10751</v>
      </c>
      <c r="AL1020" t="s">
        <v>10751</v>
      </c>
      <c r="AM1020" t="s">
        <v>10751</v>
      </c>
      <c r="AN1020" t="s">
        <v>10751</v>
      </c>
      <c r="AO1020" t="s">
        <v>10751</v>
      </c>
      <c r="AP1020" t="s">
        <v>10751</v>
      </c>
      <c r="AQ1020" t="s">
        <v>10751</v>
      </c>
      <c r="AR1020" t="s">
        <v>10751</v>
      </c>
      <c r="AS1020" t="s">
        <v>10751</v>
      </c>
      <c r="AT1020" t="s">
        <v>10751</v>
      </c>
      <c r="AU1020" t="s">
        <v>10751</v>
      </c>
      <c r="AV1020" t="s">
        <v>10751</v>
      </c>
      <c r="AW1020" t="s">
        <v>10751</v>
      </c>
      <c r="AX1020" t="s">
        <v>10751</v>
      </c>
      <c r="AY1020" t="s">
        <v>10751</v>
      </c>
      <c r="AZ1020" t="s">
        <v>10751</v>
      </c>
      <c r="BA1020" t="s">
        <v>10751</v>
      </c>
      <c r="BB1020" t="s">
        <v>10751</v>
      </c>
      <c r="BC1020" t="s">
        <v>10751</v>
      </c>
      <c r="BD1020" t="s">
        <v>10751</v>
      </c>
    </row>
    <row r="1021" spans="1:56">
      <c r="A1021" t="s">
        <v>10753</v>
      </c>
      <c r="B1021">
        <v>2500</v>
      </c>
      <c r="C1021" t="s">
        <v>10752</v>
      </c>
      <c r="D1021" t="s">
        <v>10751</v>
      </c>
      <c r="E1021" t="s">
        <v>10751</v>
      </c>
      <c r="F1021" t="s">
        <v>10751</v>
      </c>
      <c r="H1021" t="s">
        <v>10751</v>
      </c>
      <c r="I1021" t="str">
        <f t="shared" si="22"/>
        <v/>
      </c>
      <c r="K1021" t="s">
        <v>10751</v>
      </c>
      <c r="L1021" t="s">
        <v>10751</v>
      </c>
      <c r="M1021" t="s">
        <v>10751</v>
      </c>
      <c r="N1021" t="s">
        <v>10751</v>
      </c>
      <c r="O1021" t="s">
        <v>10751</v>
      </c>
      <c r="P1021" t="s">
        <v>10751</v>
      </c>
      <c r="Q1021" t="s">
        <v>10751</v>
      </c>
      <c r="R1021" t="s">
        <v>10751</v>
      </c>
      <c r="S1021" t="s">
        <v>10751</v>
      </c>
      <c r="T1021" t="s">
        <v>10751</v>
      </c>
      <c r="U1021" t="s">
        <v>10751</v>
      </c>
      <c r="V1021" t="s">
        <v>10751</v>
      </c>
      <c r="W1021" t="s">
        <v>10751</v>
      </c>
      <c r="X1021" t="s">
        <v>10751</v>
      </c>
      <c r="Y1021" t="s">
        <v>10751</v>
      </c>
      <c r="Z1021" t="s">
        <v>10751</v>
      </c>
      <c r="AA1021" t="s">
        <v>10751</v>
      </c>
      <c r="AB1021" t="s">
        <v>10751</v>
      </c>
      <c r="AC1021" t="s">
        <v>10751</v>
      </c>
      <c r="AD1021" t="s">
        <v>10751</v>
      </c>
      <c r="AE1021" t="s">
        <v>10751</v>
      </c>
      <c r="AF1021" t="s">
        <v>10751</v>
      </c>
      <c r="AG1021" t="s">
        <v>10751</v>
      </c>
      <c r="AH1021" t="s">
        <v>10751</v>
      </c>
      <c r="AI1021" t="s">
        <v>10751</v>
      </c>
      <c r="AJ1021" t="s">
        <v>10751</v>
      </c>
      <c r="AK1021" t="s">
        <v>10751</v>
      </c>
      <c r="AL1021" t="s">
        <v>10751</v>
      </c>
      <c r="AM1021" t="s">
        <v>10751</v>
      </c>
      <c r="AN1021" t="s">
        <v>10751</v>
      </c>
      <c r="AO1021" t="s">
        <v>10751</v>
      </c>
      <c r="AP1021" t="s">
        <v>10751</v>
      </c>
      <c r="AQ1021" t="s">
        <v>10751</v>
      </c>
      <c r="AR1021" t="s">
        <v>10751</v>
      </c>
      <c r="AS1021" t="s">
        <v>10751</v>
      </c>
      <c r="AT1021" t="s">
        <v>10751</v>
      </c>
      <c r="AU1021" t="s">
        <v>10751</v>
      </c>
      <c r="AV1021" t="s">
        <v>10751</v>
      </c>
      <c r="AW1021" t="s">
        <v>10751</v>
      </c>
      <c r="AX1021" t="s">
        <v>10751</v>
      </c>
      <c r="AY1021" t="s">
        <v>10751</v>
      </c>
      <c r="AZ1021" t="s">
        <v>10751</v>
      </c>
      <c r="BA1021" t="s">
        <v>10751</v>
      </c>
      <c r="BB1021" t="s">
        <v>10751</v>
      </c>
      <c r="BC1021" t="s">
        <v>10751</v>
      </c>
      <c r="BD1021" t="s">
        <v>10751</v>
      </c>
    </row>
    <row r="1022" spans="1:56">
      <c r="A1022" t="s">
        <v>10754</v>
      </c>
      <c r="B1022">
        <v>2500</v>
      </c>
      <c r="C1022">
        <v>1975</v>
      </c>
      <c r="D1022" t="s">
        <v>10751</v>
      </c>
      <c r="E1022" t="s">
        <v>10751</v>
      </c>
      <c r="F1022" t="s">
        <v>10751</v>
      </c>
      <c r="H1022" t="s">
        <v>10751</v>
      </c>
      <c r="I1022" t="str">
        <f t="shared" si="22"/>
        <v/>
      </c>
      <c r="K1022" t="s">
        <v>10751</v>
      </c>
      <c r="L1022" t="s">
        <v>10751</v>
      </c>
      <c r="M1022" t="s">
        <v>10751</v>
      </c>
      <c r="N1022" t="s">
        <v>10751</v>
      </c>
      <c r="O1022" t="s">
        <v>10751</v>
      </c>
      <c r="P1022" t="s">
        <v>10751</v>
      </c>
      <c r="Q1022" t="s">
        <v>10751</v>
      </c>
      <c r="R1022" t="s">
        <v>10751</v>
      </c>
      <c r="S1022" t="s">
        <v>10751</v>
      </c>
      <c r="T1022" t="s">
        <v>10751</v>
      </c>
      <c r="U1022" t="s">
        <v>10751</v>
      </c>
      <c r="V1022" t="s">
        <v>10751</v>
      </c>
      <c r="W1022" t="s">
        <v>10751</v>
      </c>
      <c r="X1022" t="s">
        <v>10751</v>
      </c>
      <c r="Y1022" t="s">
        <v>10751</v>
      </c>
      <c r="Z1022" t="s">
        <v>10751</v>
      </c>
      <c r="AA1022" t="s">
        <v>10751</v>
      </c>
      <c r="AB1022" t="s">
        <v>10751</v>
      </c>
      <c r="AC1022" t="s">
        <v>10751</v>
      </c>
      <c r="AD1022" t="s">
        <v>10751</v>
      </c>
      <c r="AE1022" t="s">
        <v>10751</v>
      </c>
      <c r="AF1022" t="s">
        <v>10751</v>
      </c>
      <c r="AG1022" t="s">
        <v>10751</v>
      </c>
      <c r="AH1022" t="s">
        <v>10751</v>
      </c>
      <c r="AI1022" t="s">
        <v>10751</v>
      </c>
      <c r="AJ1022" t="s">
        <v>10751</v>
      </c>
      <c r="AK1022" t="s">
        <v>10751</v>
      </c>
      <c r="AL1022" t="s">
        <v>10751</v>
      </c>
      <c r="AM1022" t="s">
        <v>10751</v>
      </c>
      <c r="AN1022" t="s">
        <v>10751</v>
      </c>
      <c r="AO1022" t="s">
        <v>10751</v>
      </c>
      <c r="AP1022" t="s">
        <v>10751</v>
      </c>
      <c r="AQ1022" t="s">
        <v>10751</v>
      </c>
      <c r="AR1022" t="s">
        <v>10751</v>
      </c>
      <c r="AS1022" t="s">
        <v>10751</v>
      </c>
      <c r="AT1022" t="s">
        <v>10751</v>
      </c>
      <c r="AU1022" t="s">
        <v>10751</v>
      </c>
      <c r="AV1022" t="s">
        <v>10751</v>
      </c>
      <c r="AW1022" t="s">
        <v>10751</v>
      </c>
      <c r="AX1022" t="s">
        <v>10751</v>
      </c>
      <c r="AY1022" t="s">
        <v>10751</v>
      </c>
      <c r="AZ1022" t="s">
        <v>10751</v>
      </c>
      <c r="BA1022" t="s">
        <v>10751</v>
      </c>
      <c r="BB1022" t="s">
        <v>10751</v>
      </c>
      <c r="BC1022" t="s">
        <v>10751</v>
      </c>
      <c r="BD1022" t="s">
        <v>10751</v>
      </c>
    </row>
    <row r="1023" spans="1:56">
      <c r="A1023" t="s">
        <v>10754</v>
      </c>
      <c r="B1023">
        <v>2500</v>
      </c>
      <c r="C1023">
        <v>1976</v>
      </c>
      <c r="D1023" t="s">
        <v>10751</v>
      </c>
      <c r="E1023" t="s">
        <v>10751</v>
      </c>
      <c r="F1023" t="s">
        <v>10751</v>
      </c>
      <c r="H1023" t="s">
        <v>10751</v>
      </c>
      <c r="I1023" t="str">
        <f t="shared" si="22"/>
        <v/>
      </c>
      <c r="K1023" t="s">
        <v>10751</v>
      </c>
      <c r="L1023" t="s">
        <v>10751</v>
      </c>
      <c r="M1023" t="s">
        <v>10751</v>
      </c>
      <c r="N1023" t="s">
        <v>10751</v>
      </c>
      <c r="O1023" t="s">
        <v>10751</v>
      </c>
      <c r="P1023" t="s">
        <v>10751</v>
      </c>
      <c r="Q1023" t="s">
        <v>10751</v>
      </c>
      <c r="R1023" t="s">
        <v>10751</v>
      </c>
      <c r="S1023" t="s">
        <v>10751</v>
      </c>
      <c r="T1023" t="s">
        <v>10751</v>
      </c>
      <c r="U1023" t="s">
        <v>10751</v>
      </c>
      <c r="V1023" t="s">
        <v>10751</v>
      </c>
      <c r="W1023" t="s">
        <v>10751</v>
      </c>
      <c r="X1023" t="s">
        <v>10751</v>
      </c>
      <c r="Y1023" t="s">
        <v>10751</v>
      </c>
      <c r="Z1023" t="s">
        <v>10751</v>
      </c>
      <c r="AA1023" t="s">
        <v>10751</v>
      </c>
      <c r="AB1023" t="s">
        <v>10751</v>
      </c>
      <c r="AC1023" t="s">
        <v>10751</v>
      </c>
      <c r="AD1023" t="s">
        <v>10751</v>
      </c>
      <c r="AE1023" t="s">
        <v>10751</v>
      </c>
      <c r="AF1023" t="s">
        <v>10751</v>
      </c>
      <c r="AG1023" t="s">
        <v>10751</v>
      </c>
      <c r="AH1023" t="s">
        <v>10751</v>
      </c>
      <c r="AI1023" t="s">
        <v>10751</v>
      </c>
      <c r="AJ1023" t="s">
        <v>10751</v>
      </c>
      <c r="AK1023" t="s">
        <v>10751</v>
      </c>
      <c r="AL1023" t="s">
        <v>10751</v>
      </c>
      <c r="AM1023" t="s">
        <v>10751</v>
      </c>
      <c r="AN1023" t="s">
        <v>10751</v>
      </c>
      <c r="AO1023" t="s">
        <v>10751</v>
      </c>
      <c r="AP1023" t="s">
        <v>10751</v>
      </c>
      <c r="AQ1023" t="s">
        <v>10751</v>
      </c>
      <c r="AR1023" t="s">
        <v>10751</v>
      </c>
      <c r="AS1023" t="s">
        <v>10751</v>
      </c>
      <c r="AT1023" t="s">
        <v>10751</v>
      </c>
      <c r="AU1023" t="s">
        <v>10751</v>
      </c>
      <c r="AV1023" t="s">
        <v>10751</v>
      </c>
      <c r="AW1023" t="s">
        <v>10751</v>
      </c>
      <c r="AX1023" t="s">
        <v>10751</v>
      </c>
      <c r="AY1023" t="s">
        <v>10751</v>
      </c>
      <c r="AZ1023" t="s">
        <v>10751</v>
      </c>
      <c r="BA1023" t="s">
        <v>10751</v>
      </c>
      <c r="BB1023" t="s">
        <v>10751</v>
      </c>
      <c r="BC1023" t="s">
        <v>10751</v>
      </c>
      <c r="BD1023" t="s">
        <v>10751</v>
      </c>
    </row>
    <row r="1024" spans="1:56">
      <c r="A1024" t="s">
        <v>10754</v>
      </c>
      <c r="B1024">
        <v>2500</v>
      </c>
      <c r="C1024">
        <v>1977</v>
      </c>
      <c r="D1024" t="s">
        <v>10751</v>
      </c>
      <c r="E1024" t="s">
        <v>10751</v>
      </c>
      <c r="F1024" t="s">
        <v>10751</v>
      </c>
      <c r="H1024" t="s">
        <v>10751</v>
      </c>
      <c r="I1024" t="str">
        <f t="shared" si="22"/>
        <v/>
      </c>
      <c r="K1024" t="s">
        <v>10751</v>
      </c>
      <c r="L1024" t="s">
        <v>10751</v>
      </c>
      <c r="M1024" t="s">
        <v>10751</v>
      </c>
      <c r="N1024" t="s">
        <v>10751</v>
      </c>
      <c r="O1024" t="s">
        <v>10751</v>
      </c>
      <c r="P1024" t="s">
        <v>10751</v>
      </c>
      <c r="Q1024" t="s">
        <v>10751</v>
      </c>
      <c r="R1024" t="s">
        <v>10751</v>
      </c>
      <c r="S1024" t="s">
        <v>10751</v>
      </c>
      <c r="T1024" t="s">
        <v>10751</v>
      </c>
      <c r="U1024" t="s">
        <v>10751</v>
      </c>
      <c r="V1024" t="s">
        <v>10751</v>
      </c>
      <c r="W1024" t="s">
        <v>10751</v>
      </c>
      <c r="X1024" t="s">
        <v>10751</v>
      </c>
      <c r="Y1024" t="s">
        <v>10751</v>
      </c>
      <c r="Z1024" t="s">
        <v>10751</v>
      </c>
      <c r="AA1024" t="s">
        <v>10751</v>
      </c>
      <c r="AB1024" t="s">
        <v>10751</v>
      </c>
      <c r="AC1024" t="s">
        <v>10751</v>
      </c>
      <c r="AD1024" t="s">
        <v>10751</v>
      </c>
      <c r="AE1024" t="s">
        <v>10751</v>
      </c>
      <c r="AF1024" t="s">
        <v>10751</v>
      </c>
      <c r="AG1024" t="s">
        <v>10751</v>
      </c>
      <c r="AH1024" t="s">
        <v>10751</v>
      </c>
      <c r="AI1024" t="s">
        <v>10751</v>
      </c>
      <c r="AJ1024" t="s">
        <v>10751</v>
      </c>
      <c r="AK1024" t="s">
        <v>10751</v>
      </c>
      <c r="AL1024" t="s">
        <v>10751</v>
      </c>
      <c r="AM1024" t="s">
        <v>10751</v>
      </c>
      <c r="AN1024" t="s">
        <v>10751</v>
      </c>
      <c r="AO1024" t="s">
        <v>10751</v>
      </c>
      <c r="AP1024" t="s">
        <v>10751</v>
      </c>
      <c r="AQ1024" t="s">
        <v>10751</v>
      </c>
      <c r="AR1024" t="s">
        <v>10751</v>
      </c>
      <c r="AS1024" t="s">
        <v>10751</v>
      </c>
      <c r="AT1024" t="s">
        <v>10751</v>
      </c>
      <c r="AU1024" t="s">
        <v>10751</v>
      </c>
      <c r="AV1024" t="s">
        <v>10751</v>
      </c>
      <c r="AW1024" t="s">
        <v>10751</v>
      </c>
      <c r="AX1024" t="s">
        <v>10751</v>
      </c>
      <c r="AY1024" t="s">
        <v>10751</v>
      </c>
      <c r="AZ1024" t="s">
        <v>10751</v>
      </c>
      <c r="BA1024" t="s">
        <v>10751</v>
      </c>
      <c r="BB1024" t="s">
        <v>10751</v>
      </c>
      <c r="BC1024" t="s">
        <v>10751</v>
      </c>
      <c r="BD1024" t="s">
        <v>10751</v>
      </c>
    </row>
    <row r="1025" spans="1:56">
      <c r="A1025" t="s">
        <v>10754</v>
      </c>
      <c r="B1025">
        <v>2500</v>
      </c>
      <c r="C1025">
        <v>1978</v>
      </c>
      <c r="D1025">
        <v>23</v>
      </c>
      <c r="E1025">
        <v>1.6130000000000001E-3</v>
      </c>
      <c r="F1025">
        <v>27.232700000000001</v>
      </c>
      <c r="H1025">
        <v>23.215</v>
      </c>
      <c r="I1025">
        <f t="shared" si="22"/>
        <v>3.7445795000000004E-2</v>
      </c>
      <c r="K1025">
        <v>21.184850000000001</v>
      </c>
      <c r="L1025">
        <v>26.294809999999998</v>
      </c>
      <c r="M1025">
        <v>382.81279000000001</v>
      </c>
      <c r="N1025">
        <v>419.49786999999998</v>
      </c>
      <c r="O1025">
        <v>337.97546999999997</v>
      </c>
      <c r="P1025" t="s">
        <v>10751</v>
      </c>
      <c r="Q1025">
        <v>97</v>
      </c>
      <c r="R1025">
        <v>67</v>
      </c>
      <c r="S1025">
        <v>15.98</v>
      </c>
      <c r="T1025">
        <v>0.69072199999999995</v>
      </c>
      <c r="U1025">
        <v>2.6800000000000001E-2</v>
      </c>
      <c r="V1025">
        <v>29.12171</v>
      </c>
      <c r="W1025" t="s">
        <v>10751</v>
      </c>
      <c r="X1025">
        <v>1</v>
      </c>
      <c r="Y1025" t="s">
        <v>10751</v>
      </c>
      <c r="Z1025">
        <v>1</v>
      </c>
      <c r="AA1025" t="s">
        <v>10751</v>
      </c>
      <c r="AB1025" t="s">
        <v>10751</v>
      </c>
      <c r="AC1025" t="s">
        <v>10751</v>
      </c>
      <c r="AD1025" t="s">
        <v>10751</v>
      </c>
      <c r="AE1025">
        <v>1</v>
      </c>
      <c r="AF1025" t="s">
        <v>10751</v>
      </c>
      <c r="AG1025" t="s">
        <v>10751</v>
      </c>
      <c r="AH1025" t="s">
        <v>10751</v>
      </c>
      <c r="AI1025" t="s">
        <v>10751</v>
      </c>
      <c r="AJ1025" t="s">
        <v>10751</v>
      </c>
      <c r="AK1025" t="s">
        <v>10751</v>
      </c>
      <c r="AL1025" t="s">
        <v>10751</v>
      </c>
      <c r="AM1025" t="s">
        <v>10751</v>
      </c>
      <c r="AN1025" t="s">
        <v>10751</v>
      </c>
      <c r="AO1025" t="s">
        <v>10751</v>
      </c>
      <c r="AP1025">
        <v>1</v>
      </c>
      <c r="AQ1025" t="s">
        <v>10751</v>
      </c>
      <c r="AR1025" t="s">
        <v>10751</v>
      </c>
      <c r="AS1025" t="s">
        <v>10751</v>
      </c>
      <c r="AT1025" t="s">
        <v>10751</v>
      </c>
      <c r="AU1025" t="s">
        <v>10751</v>
      </c>
      <c r="AV1025">
        <v>5</v>
      </c>
      <c r="AW1025" t="s">
        <v>10751</v>
      </c>
      <c r="AX1025">
        <v>4</v>
      </c>
      <c r="AY1025" t="s">
        <v>10751</v>
      </c>
      <c r="AZ1025">
        <v>1</v>
      </c>
      <c r="BA1025" t="s">
        <v>10751</v>
      </c>
      <c r="BB1025" t="s">
        <v>10751</v>
      </c>
      <c r="BC1025" t="s">
        <v>10751</v>
      </c>
      <c r="BD1025" t="s">
        <v>10751</v>
      </c>
    </row>
    <row r="1026" spans="1:56">
      <c r="A1026" t="s">
        <v>10754</v>
      </c>
      <c r="B1026">
        <v>2500</v>
      </c>
      <c r="C1026">
        <v>1979</v>
      </c>
      <c r="D1026">
        <v>39</v>
      </c>
      <c r="E1026">
        <v>2.7929999999999999E-3</v>
      </c>
      <c r="F1026">
        <v>27.548680000000001</v>
      </c>
      <c r="H1026">
        <v>23.455410000000001</v>
      </c>
      <c r="I1026">
        <f t="shared" si="22"/>
        <v>6.5510960130000004E-2</v>
      </c>
      <c r="K1026">
        <v>21.652059999999999</v>
      </c>
      <c r="L1026">
        <v>26.113689999999998</v>
      </c>
      <c r="M1026">
        <v>378.88907999999998</v>
      </c>
      <c r="N1026">
        <v>410.44594999999998</v>
      </c>
      <c r="O1026">
        <v>340.31957999999997</v>
      </c>
      <c r="P1026" t="s">
        <v>10751</v>
      </c>
      <c r="Q1026">
        <v>97</v>
      </c>
      <c r="R1026">
        <v>67</v>
      </c>
      <c r="S1026">
        <v>18.285399999999999</v>
      </c>
      <c r="T1026">
        <v>0.69072199999999995</v>
      </c>
      <c r="U1026">
        <v>2.6800000000000001E-2</v>
      </c>
      <c r="V1026">
        <v>29.35087</v>
      </c>
      <c r="W1026" t="s">
        <v>10751</v>
      </c>
      <c r="X1026">
        <v>1</v>
      </c>
      <c r="Y1026" t="s">
        <v>10751</v>
      </c>
      <c r="Z1026">
        <v>1</v>
      </c>
      <c r="AA1026" t="s">
        <v>10751</v>
      </c>
      <c r="AB1026" t="s">
        <v>10751</v>
      </c>
      <c r="AC1026" t="s">
        <v>10751</v>
      </c>
      <c r="AD1026" t="s">
        <v>10751</v>
      </c>
      <c r="AE1026">
        <v>1</v>
      </c>
      <c r="AF1026" t="s">
        <v>10751</v>
      </c>
      <c r="AG1026" t="s">
        <v>10751</v>
      </c>
      <c r="AH1026" t="s">
        <v>10751</v>
      </c>
      <c r="AI1026" t="s">
        <v>10751</v>
      </c>
      <c r="AJ1026" t="s">
        <v>10751</v>
      </c>
      <c r="AK1026" t="s">
        <v>10751</v>
      </c>
      <c r="AL1026" t="s">
        <v>10751</v>
      </c>
      <c r="AM1026" t="s">
        <v>10751</v>
      </c>
      <c r="AN1026" t="s">
        <v>10751</v>
      </c>
      <c r="AO1026" t="s">
        <v>10751</v>
      </c>
      <c r="AP1026">
        <v>1</v>
      </c>
      <c r="AQ1026" t="s">
        <v>10751</v>
      </c>
      <c r="AR1026" t="s">
        <v>10751</v>
      </c>
      <c r="AS1026" t="s">
        <v>10751</v>
      </c>
      <c r="AT1026" t="s">
        <v>10751</v>
      </c>
      <c r="AU1026" t="s">
        <v>10751</v>
      </c>
      <c r="AV1026">
        <v>4</v>
      </c>
      <c r="AW1026" t="s">
        <v>10751</v>
      </c>
      <c r="AX1026">
        <v>4</v>
      </c>
      <c r="AY1026">
        <v>1</v>
      </c>
      <c r="AZ1026" t="s">
        <v>10751</v>
      </c>
      <c r="BA1026" t="s">
        <v>10751</v>
      </c>
      <c r="BB1026" t="s">
        <v>10751</v>
      </c>
      <c r="BC1026" t="s">
        <v>10751</v>
      </c>
      <c r="BD1026" t="s">
        <v>10751</v>
      </c>
    </row>
    <row r="1027" spans="1:56">
      <c r="A1027" t="s">
        <v>10754</v>
      </c>
      <c r="B1027">
        <v>2500</v>
      </c>
      <c r="C1027">
        <v>1980</v>
      </c>
      <c r="D1027">
        <v>17</v>
      </c>
      <c r="E1027">
        <v>1.4610000000000001E-3</v>
      </c>
      <c r="F1027">
        <v>25.77364</v>
      </c>
      <c r="H1027">
        <v>21.981359999999999</v>
      </c>
      <c r="I1027">
        <f t="shared" si="22"/>
        <v>3.2114766959999999E-2</v>
      </c>
      <c r="K1027">
        <v>19.910530000000001</v>
      </c>
      <c r="L1027">
        <v>25.182569999999998</v>
      </c>
      <c r="M1027">
        <v>404.29700000000003</v>
      </c>
      <c r="N1027">
        <v>446.34672999999998</v>
      </c>
      <c r="O1027">
        <v>352.90289000000001</v>
      </c>
      <c r="P1027" t="s">
        <v>10751</v>
      </c>
      <c r="Q1027">
        <v>97</v>
      </c>
      <c r="R1027">
        <v>68.042299999999997</v>
      </c>
      <c r="S1027">
        <v>18.588699999999999</v>
      </c>
      <c r="T1027">
        <v>0.70146699999999995</v>
      </c>
      <c r="U1027">
        <v>2.7217000000000002E-2</v>
      </c>
      <c r="V1027">
        <v>27.511240000000001</v>
      </c>
      <c r="W1027">
        <v>9.5000000000000001E-2</v>
      </c>
      <c r="X1027">
        <v>0.90500000000000003</v>
      </c>
      <c r="Y1027" t="s">
        <v>10751</v>
      </c>
      <c r="Z1027">
        <v>0.90500000000000003</v>
      </c>
      <c r="AA1027">
        <v>9.5000000000000001E-2</v>
      </c>
      <c r="AB1027" t="s">
        <v>10751</v>
      </c>
      <c r="AC1027" t="s">
        <v>10751</v>
      </c>
      <c r="AD1027" t="s">
        <v>10751</v>
      </c>
      <c r="AE1027">
        <v>0.90500000000000003</v>
      </c>
      <c r="AF1027" t="s">
        <v>10751</v>
      </c>
      <c r="AG1027" t="s">
        <v>10751</v>
      </c>
      <c r="AH1027">
        <v>9.5000000000000001E-2</v>
      </c>
      <c r="AI1027" t="s">
        <v>10751</v>
      </c>
      <c r="AJ1027" t="s">
        <v>10751</v>
      </c>
      <c r="AK1027" t="s">
        <v>10751</v>
      </c>
      <c r="AL1027" t="s">
        <v>10751</v>
      </c>
      <c r="AM1027" t="s">
        <v>10751</v>
      </c>
      <c r="AN1027" t="s">
        <v>10751</v>
      </c>
      <c r="AO1027" t="s">
        <v>10751</v>
      </c>
      <c r="AP1027">
        <v>1</v>
      </c>
      <c r="AQ1027" t="s">
        <v>10751</v>
      </c>
      <c r="AR1027" t="s">
        <v>10751</v>
      </c>
      <c r="AS1027" t="s">
        <v>10751</v>
      </c>
      <c r="AT1027" t="s">
        <v>10751</v>
      </c>
      <c r="AU1027" t="s">
        <v>10751</v>
      </c>
      <c r="AV1027">
        <v>3.9</v>
      </c>
      <c r="AW1027" t="s">
        <v>10751</v>
      </c>
      <c r="AX1027">
        <v>4</v>
      </c>
      <c r="AY1027">
        <v>1</v>
      </c>
      <c r="AZ1027" t="s">
        <v>10751</v>
      </c>
      <c r="BA1027" t="s">
        <v>10751</v>
      </c>
      <c r="BB1027" t="s">
        <v>10751</v>
      </c>
      <c r="BC1027" t="s">
        <v>10751</v>
      </c>
      <c r="BD1027" t="s">
        <v>10751</v>
      </c>
    </row>
    <row r="1028" spans="1:56">
      <c r="A1028" t="s">
        <v>10754</v>
      </c>
      <c r="B1028">
        <v>2500</v>
      </c>
      <c r="C1028">
        <v>1981</v>
      </c>
      <c r="D1028">
        <v>27</v>
      </c>
      <c r="E1028">
        <v>2.5209999999999998E-3</v>
      </c>
      <c r="F1028">
        <v>28.394549999999999</v>
      </c>
      <c r="H1028">
        <v>24.166360000000001</v>
      </c>
      <c r="I1028">
        <f t="shared" si="22"/>
        <v>6.0923393559999997E-2</v>
      </c>
      <c r="K1028">
        <v>22.434699999999999</v>
      </c>
      <c r="L1028">
        <v>26.683689999999999</v>
      </c>
      <c r="M1028">
        <v>367.74252999999999</v>
      </c>
      <c r="N1028">
        <v>396.12738999999999</v>
      </c>
      <c r="O1028">
        <v>333.04991000000001</v>
      </c>
      <c r="P1028" t="s">
        <v>10751</v>
      </c>
      <c r="Q1028">
        <v>107.6337</v>
      </c>
      <c r="R1028">
        <v>73.391000000000005</v>
      </c>
      <c r="S1028">
        <v>17.140999999999998</v>
      </c>
      <c r="T1028">
        <v>0.68262400000000001</v>
      </c>
      <c r="U1028">
        <v>2.9356E-2</v>
      </c>
      <c r="V1028">
        <v>30.209700000000002</v>
      </c>
      <c r="W1028">
        <v>0.34200000000000003</v>
      </c>
      <c r="X1028">
        <v>0.65800000000000003</v>
      </c>
      <c r="Y1028" t="s">
        <v>10751</v>
      </c>
      <c r="Z1028">
        <v>1</v>
      </c>
      <c r="AA1028" t="s">
        <v>10751</v>
      </c>
      <c r="AB1028" t="s">
        <v>10751</v>
      </c>
      <c r="AC1028" t="s">
        <v>10751</v>
      </c>
      <c r="AD1028" t="s">
        <v>10751</v>
      </c>
      <c r="AE1028">
        <v>0.65800000000000003</v>
      </c>
      <c r="AF1028" t="s">
        <v>10751</v>
      </c>
      <c r="AG1028" t="s">
        <v>10751</v>
      </c>
      <c r="AH1028">
        <v>0.34200000000000003</v>
      </c>
      <c r="AI1028" t="s">
        <v>10751</v>
      </c>
      <c r="AJ1028" t="s">
        <v>10751</v>
      </c>
      <c r="AK1028" t="s">
        <v>10751</v>
      </c>
      <c r="AL1028" t="s">
        <v>10751</v>
      </c>
      <c r="AM1028" t="s">
        <v>10751</v>
      </c>
      <c r="AN1028" t="s">
        <v>10751</v>
      </c>
      <c r="AO1028" t="s">
        <v>10751</v>
      </c>
      <c r="AP1028">
        <v>1</v>
      </c>
      <c r="AQ1028" t="s">
        <v>10751</v>
      </c>
      <c r="AR1028" t="s">
        <v>10751</v>
      </c>
      <c r="AS1028" t="s">
        <v>10751</v>
      </c>
      <c r="AT1028" t="s">
        <v>10751</v>
      </c>
      <c r="AU1028" t="s">
        <v>10751</v>
      </c>
      <c r="AV1028">
        <v>4.2</v>
      </c>
      <c r="AW1028" t="s">
        <v>10751</v>
      </c>
      <c r="AX1028">
        <v>4</v>
      </c>
      <c r="AY1028">
        <v>0.84299999999999997</v>
      </c>
      <c r="AZ1028">
        <v>0.157</v>
      </c>
      <c r="BA1028" t="s">
        <v>10751</v>
      </c>
      <c r="BB1028" t="s">
        <v>10751</v>
      </c>
      <c r="BC1028" t="s">
        <v>10751</v>
      </c>
      <c r="BD1028" t="s">
        <v>10751</v>
      </c>
    </row>
    <row r="1029" spans="1:56">
      <c r="A1029" t="s">
        <v>10754</v>
      </c>
      <c r="B1029">
        <v>2500</v>
      </c>
      <c r="C1029">
        <v>1982</v>
      </c>
      <c r="D1029">
        <v>25</v>
      </c>
      <c r="E1029">
        <v>2.611E-3</v>
      </c>
      <c r="F1029">
        <v>29.730889999999999</v>
      </c>
      <c r="H1029">
        <v>25.34572</v>
      </c>
      <c r="I1029">
        <f t="shared" si="22"/>
        <v>6.6177674919999999E-2</v>
      </c>
      <c r="K1029">
        <v>23.074259999999999</v>
      </c>
      <c r="L1029">
        <v>28.812329999999999</v>
      </c>
      <c r="M1029">
        <v>350.63119</v>
      </c>
      <c r="N1029">
        <v>385.14773000000002</v>
      </c>
      <c r="O1029">
        <v>308.4443</v>
      </c>
      <c r="P1029" t="s">
        <v>10751</v>
      </c>
      <c r="Q1029">
        <v>123.45740000000001</v>
      </c>
      <c r="R1029">
        <v>80.356700000000004</v>
      </c>
      <c r="S1029">
        <v>17.137799999999999</v>
      </c>
      <c r="T1029">
        <v>0.65525599999999995</v>
      </c>
      <c r="U1029">
        <v>3.2142999999999998E-2</v>
      </c>
      <c r="V1029">
        <v>31.733820000000001</v>
      </c>
      <c r="W1029">
        <v>0.71199999999999997</v>
      </c>
      <c r="X1029">
        <v>0.28799999999999998</v>
      </c>
      <c r="Y1029" t="s">
        <v>10751</v>
      </c>
      <c r="Z1029">
        <v>0.83599999999999997</v>
      </c>
      <c r="AA1029">
        <v>0.16400000000000001</v>
      </c>
      <c r="AB1029" t="s">
        <v>10751</v>
      </c>
      <c r="AC1029" t="s">
        <v>10751</v>
      </c>
      <c r="AD1029" t="s">
        <v>10751</v>
      </c>
      <c r="AE1029">
        <v>0.86499999999999999</v>
      </c>
      <c r="AF1029" t="s">
        <v>10751</v>
      </c>
      <c r="AG1029" t="s">
        <v>10751</v>
      </c>
      <c r="AH1029">
        <v>0.13500000000000001</v>
      </c>
      <c r="AI1029" t="s">
        <v>10751</v>
      </c>
      <c r="AJ1029" t="s">
        <v>10751</v>
      </c>
      <c r="AK1029" t="s">
        <v>10751</v>
      </c>
      <c r="AL1029" t="s">
        <v>10751</v>
      </c>
      <c r="AM1029" t="s">
        <v>10751</v>
      </c>
      <c r="AN1029" t="s">
        <v>10751</v>
      </c>
      <c r="AO1029" t="s">
        <v>10751</v>
      </c>
      <c r="AP1029">
        <v>1</v>
      </c>
      <c r="AQ1029" t="s">
        <v>10751</v>
      </c>
      <c r="AR1029" t="s">
        <v>10751</v>
      </c>
      <c r="AS1029" t="s">
        <v>10751</v>
      </c>
      <c r="AT1029" t="s">
        <v>10751</v>
      </c>
      <c r="AU1029" t="s">
        <v>10751</v>
      </c>
      <c r="AV1029">
        <v>3.9</v>
      </c>
      <c r="AW1029" t="s">
        <v>10751</v>
      </c>
      <c r="AX1029">
        <v>4</v>
      </c>
      <c r="AY1029">
        <v>0.92200000000000004</v>
      </c>
      <c r="AZ1029">
        <v>7.8E-2</v>
      </c>
      <c r="BA1029" t="s">
        <v>10751</v>
      </c>
      <c r="BB1029" t="s">
        <v>10751</v>
      </c>
      <c r="BC1029" t="s">
        <v>10751</v>
      </c>
      <c r="BD1029" t="s">
        <v>10751</v>
      </c>
    </row>
    <row r="1030" spans="1:56">
      <c r="A1030" t="s">
        <v>10754</v>
      </c>
      <c r="B1030">
        <v>2500</v>
      </c>
      <c r="C1030">
        <v>1983</v>
      </c>
      <c r="D1030">
        <v>21</v>
      </c>
      <c r="E1030">
        <v>2.0040000000000001E-3</v>
      </c>
      <c r="F1030">
        <v>32.568820000000002</v>
      </c>
      <c r="H1030">
        <v>27.832940000000001</v>
      </c>
      <c r="I1030">
        <f t="shared" si="22"/>
        <v>5.5777211760000008E-2</v>
      </c>
      <c r="K1030">
        <v>24.632750000000001</v>
      </c>
      <c r="L1030">
        <v>33.086640000000003</v>
      </c>
      <c r="M1030">
        <v>319.29793999999998</v>
      </c>
      <c r="N1030">
        <v>360.77985999999999</v>
      </c>
      <c r="O1030">
        <v>268.59780999999998</v>
      </c>
      <c r="P1030" t="s">
        <v>10751</v>
      </c>
      <c r="Q1030">
        <v>128.22489999999999</v>
      </c>
      <c r="R1030">
        <v>85.865899999999996</v>
      </c>
      <c r="S1030">
        <v>14.6172</v>
      </c>
      <c r="T1030">
        <v>0.67028600000000005</v>
      </c>
      <c r="U1030">
        <v>3.4346000000000002E-2</v>
      </c>
      <c r="V1030">
        <v>34.93873</v>
      </c>
      <c r="W1030">
        <v>0.78800000000000003</v>
      </c>
      <c r="X1030">
        <v>0.21199999999999999</v>
      </c>
      <c r="Y1030" t="s">
        <v>10751</v>
      </c>
      <c r="Z1030">
        <v>0.95699999999999996</v>
      </c>
      <c r="AA1030" t="s">
        <v>10751</v>
      </c>
      <c r="AB1030">
        <v>4.2999999999999997E-2</v>
      </c>
      <c r="AC1030" t="s">
        <v>10751</v>
      </c>
      <c r="AD1030" t="s">
        <v>10751</v>
      </c>
      <c r="AE1030">
        <v>0.95799999999999996</v>
      </c>
      <c r="AF1030" t="s">
        <v>10751</v>
      </c>
      <c r="AG1030" t="s">
        <v>10751</v>
      </c>
      <c r="AH1030">
        <v>4.2000000000000003E-2</v>
      </c>
      <c r="AI1030" t="s">
        <v>10751</v>
      </c>
      <c r="AJ1030" t="s">
        <v>10751</v>
      </c>
      <c r="AK1030" t="s">
        <v>10751</v>
      </c>
      <c r="AL1030" t="s">
        <v>10751</v>
      </c>
      <c r="AM1030" t="s">
        <v>10751</v>
      </c>
      <c r="AN1030" t="s">
        <v>10751</v>
      </c>
      <c r="AO1030" t="s">
        <v>10751</v>
      </c>
      <c r="AP1030">
        <v>1</v>
      </c>
      <c r="AQ1030" t="s">
        <v>10751</v>
      </c>
      <c r="AR1030" t="s">
        <v>10751</v>
      </c>
      <c r="AS1030" t="s">
        <v>10751</v>
      </c>
      <c r="AT1030" t="s">
        <v>10751</v>
      </c>
      <c r="AU1030" t="s">
        <v>10751</v>
      </c>
      <c r="AV1030">
        <v>4.5</v>
      </c>
      <c r="AW1030" t="s">
        <v>10751</v>
      </c>
      <c r="AX1030">
        <v>4</v>
      </c>
      <c r="AY1030">
        <v>0.40899999999999997</v>
      </c>
      <c r="AZ1030">
        <v>0.59099999999999997</v>
      </c>
      <c r="BA1030" t="s">
        <v>10751</v>
      </c>
      <c r="BB1030" t="s">
        <v>10751</v>
      </c>
      <c r="BC1030" t="s">
        <v>10751</v>
      </c>
      <c r="BD1030" t="s">
        <v>10751</v>
      </c>
    </row>
    <row r="1031" spans="1:56">
      <c r="A1031" t="s">
        <v>10754</v>
      </c>
      <c r="B1031">
        <v>2500</v>
      </c>
      <c r="C1031">
        <v>1984</v>
      </c>
      <c r="D1031">
        <v>15</v>
      </c>
      <c r="E1031">
        <v>1.0740000000000001E-3</v>
      </c>
      <c r="F1031">
        <v>28.064039999999999</v>
      </c>
      <c r="H1031">
        <v>23.880369999999999</v>
      </c>
      <c r="I1031">
        <f t="shared" si="22"/>
        <v>2.5647517380000002E-2</v>
      </c>
      <c r="K1031">
        <v>22.23227</v>
      </c>
      <c r="L1031">
        <v>26.259589999999999</v>
      </c>
      <c r="M1031">
        <v>372.14672999999999</v>
      </c>
      <c r="N1031">
        <v>399.73421000000002</v>
      </c>
      <c r="O1031">
        <v>338.42869999999999</v>
      </c>
      <c r="P1031" t="s">
        <v>10751</v>
      </c>
      <c r="Q1031">
        <v>101.7659</v>
      </c>
      <c r="R1031">
        <v>69.828199999999995</v>
      </c>
      <c r="S1031">
        <v>18.462299999999999</v>
      </c>
      <c r="T1031">
        <v>0.69950100000000004</v>
      </c>
      <c r="U1031">
        <v>2.7931000000000001E-2</v>
      </c>
      <c r="V1031">
        <v>30.12097</v>
      </c>
      <c r="W1031">
        <v>0.36</v>
      </c>
      <c r="X1031">
        <v>0.64</v>
      </c>
      <c r="Y1031" t="s">
        <v>10751</v>
      </c>
      <c r="Z1031">
        <v>0.96</v>
      </c>
      <c r="AA1031" t="s">
        <v>10751</v>
      </c>
      <c r="AB1031">
        <v>0.04</v>
      </c>
      <c r="AC1031" t="s">
        <v>10751</v>
      </c>
      <c r="AD1031" t="s">
        <v>10751</v>
      </c>
      <c r="AE1031">
        <v>1</v>
      </c>
      <c r="AF1031" t="s">
        <v>10751</v>
      </c>
      <c r="AG1031" t="s">
        <v>10751</v>
      </c>
      <c r="AH1031" t="s">
        <v>10751</v>
      </c>
      <c r="AI1031" t="s">
        <v>10751</v>
      </c>
      <c r="AJ1031" t="s">
        <v>10751</v>
      </c>
      <c r="AK1031" t="s">
        <v>10751</v>
      </c>
      <c r="AL1031" t="s">
        <v>10751</v>
      </c>
      <c r="AM1031" t="s">
        <v>10751</v>
      </c>
      <c r="AN1031" t="s">
        <v>10751</v>
      </c>
      <c r="AO1031" t="s">
        <v>10751</v>
      </c>
      <c r="AP1031">
        <v>1</v>
      </c>
      <c r="AQ1031" t="s">
        <v>10751</v>
      </c>
      <c r="AR1031" t="s">
        <v>10751</v>
      </c>
      <c r="AS1031" t="s">
        <v>10751</v>
      </c>
      <c r="AT1031" t="s">
        <v>10751</v>
      </c>
      <c r="AU1031" t="s">
        <v>10751</v>
      </c>
      <c r="AV1031">
        <v>4.2</v>
      </c>
      <c r="AW1031" t="s">
        <v>10751</v>
      </c>
      <c r="AX1031">
        <v>4</v>
      </c>
      <c r="AY1031">
        <v>0.77500000000000002</v>
      </c>
      <c r="AZ1031">
        <v>0.22500000000000001</v>
      </c>
      <c r="BA1031" t="s">
        <v>10751</v>
      </c>
      <c r="BB1031" t="s">
        <v>10751</v>
      </c>
      <c r="BC1031" t="s">
        <v>10751</v>
      </c>
      <c r="BD1031" t="s">
        <v>10751</v>
      </c>
    </row>
    <row r="1032" spans="1:56">
      <c r="A1032" t="s">
        <v>10754</v>
      </c>
      <c r="B1032">
        <v>2500</v>
      </c>
      <c r="C1032">
        <v>1985</v>
      </c>
      <c r="D1032">
        <v>4</v>
      </c>
      <c r="E1032">
        <v>2.9599999999999998E-4</v>
      </c>
      <c r="F1032">
        <v>29.575489999999999</v>
      </c>
      <c r="H1032">
        <v>25.152809999999999</v>
      </c>
      <c r="I1032">
        <f t="shared" si="22"/>
        <v>7.4452317599999996E-3</v>
      </c>
      <c r="K1032">
        <v>23.545179999999998</v>
      </c>
      <c r="L1032">
        <v>27.442969999999999</v>
      </c>
      <c r="M1032">
        <v>353.32031999999998</v>
      </c>
      <c r="N1032">
        <v>377.44452999999999</v>
      </c>
      <c r="O1032">
        <v>323.83517000000001</v>
      </c>
      <c r="P1032" t="s">
        <v>10751</v>
      </c>
      <c r="Q1032">
        <v>109</v>
      </c>
      <c r="R1032">
        <v>73</v>
      </c>
      <c r="S1032">
        <v>16.707999999999998</v>
      </c>
      <c r="T1032">
        <v>0.66972500000000001</v>
      </c>
      <c r="U1032">
        <v>2.92E-2</v>
      </c>
      <c r="V1032">
        <v>31.474209999999999</v>
      </c>
      <c r="W1032" t="s">
        <v>10751</v>
      </c>
      <c r="X1032">
        <v>1</v>
      </c>
      <c r="Y1032" t="s">
        <v>10751</v>
      </c>
      <c r="Z1032">
        <v>0.95599999999999996</v>
      </c>
      <c r="AA1032" t="s">
        <v>10751</v>
      </c>
      <c r="AB1032">
        <v>4.3999999999999997E-2</v>
      </c>
      <c r="AC1032" t="s">
        <v>10751</v>
      </c>
      <c r="AD1032" t="s">
        <v>10751</v>
      </c>
      <c r="AE1032">
        <v>1</v>
      </c>
      <c r="AF1032" t="s">
        <v>10751</v>
      </c>
      <c r="AG1032" t="s">
        <v>10751</v>
      </c>
      <c r="AH1032" t="s">
        <v>10751</v>
      </c>
      <c r="AI1032" t="s">
        <v>10751</v>
      </c>
      <c r="AJ1032" t="s">
        <v>10751</v>
      </c>
      <c r="AK1032" t="s">
        <v>10751</v>
      </c>
      <c r="AL1032" t="s">
        <v>10751</v>
      </c>
      <c r="AM1032" t="s">
        <v>10751</v>
      </c>
      <c r="AN1032" t="s">
        <v>10751</v>
      </c>
      <c r="AO1032" t="s">
        <v>10751</v>
      </c>
      <c r="AP1032">
        <v>1</v>
      </c>
      <c r="AQ1032" t="s">
        <v>10751</v>
      </c>
      <c r="AR1032" t="s">
        <v>10751</v>
      </c>
      <c r="AS1032" t="s">
        <v>10751</v>
      </c>
      <c r="AT1032" t="s">
        <v>10751</v>
      </c>
      <c r="AU1032" t="s">
        <v>10751</v>
      </c>
      <c r="AV1032">
        <v>4</v>
      </c>
      <c r="AW1032" t="s">
        <v>10751</v>
      </c>
      <c r="AX1032">
        <v>4</v>
      </c>
      <c r="AY1032">
        <v>1</v>
      </c>
      <c r="AZ1032" t="s">
        <v>10751</v>
      </c>
      <c r="BA1032" t="s">
        <v>10751</v>
      </c>
      <c r="BB1032" t="s">
        <v>10751</v>
      </c>
      <c r="BC1032" t="s">
        <v>10751</v>
      </c>
      <c r="BD1032" t="s">
        <v>10751</v>
      </c>
    </row>
    <row r="1033" spans="1:56">
      <c r="A1033" t="s">
        <v>10754</v>
      </c>
      <c r="B1033">
        <v>2500</v>
      </c>
      <c r="C1033">
        <v>1986</v>
      </c>
      <c r="D1033">
        <v>5</v>
      </c>
      <c r="E1033">
        <v>3.0299999999999999E-4</v>
      </c>
      <c r="F1033">
        <v>29.98</v>
      </c>
      <c r="H1033">
        <v>25.400690000000001</v>
      </c>
      <c r="I1033">
        <f t="shared" si="22"/>
        <v>7.6964090700000001E-3</v>
      </c>
      <c r="K1033">
        <v>23.60529</v>
      </c>
      <c r="L1033">
        <v>27.926490000000001</v>
      </c>
      <c r="M1033">
        <v>349.87232</v>
      </c>
      <c r="N1033">
        <v>376.48334999999997</v>
      </c>
      <c r="O1033">
        <v>318.22825999999998</v>
      </c>
      <c r="P1033" t="s">
        <v>10751</v>
      </c>
      <c r="Q1033">
        <v>109</v>
      </c>
      <c r="R1033">
        <v>73</v>
      </c>
      <c r="S1033">
        <v>15.9138</v>
      </c>
      <c r="T1033">
        <v>0.66972500000000001</v>
      </c>
      <c r="U1033">
        <v>2.92E-2</v>
      </c>
      <c r="V1033">
        <v>31.750869999999999</v>
      </c>
      <c r="W1033" t="s">
        <v>10751</v>
      </c>
      <c r="X1033">
        <v>1</v>
      </c>
      <c r="Y1033" t="s">
        <v>10751</v>
      </c>
      <c r="Z1033">
        <v>1</v>
      </c>
      <c r="AA1033" t="s">
        <v>10751</v>
      </c>
      <c r="AB1033" t="s">
        <v>10751</v>
      </c>
      <c r="AC1033" t="s">
        <v>10751</v>
      </c>
      <c r="AD1033" t="s">
        <v>10751</v>
      </c>
      <c r="AE1033">
        <v>1</v>
      </c>
      <c r="AF1033" t="s">
        <v>10751</v>
      </c>
      <c r="AG1033" t="s">
        <v>10751</v>
      </c>
      <c r="AH1033" t="s">
        <v>10751</v>
      </c>
      <c r="AI1033" t="s">
        <v>10751</v>
      </c>
      <c r="AJ1033" t="s">
        <v>10751</v>
      </c>
      <c r="AK1033" t="s">
        <v>10751</v>
      </c>
      <c r="AL1033" t="s">
        <v>10751</v>
      </c>
      <c r="AM1033" t="s">
        <v>10751</v>
      </c>
      <c r="AN1033" t="s">
        <v>10751</v>
      </c>
      <c r="AO1033" t="s">
        <v>10751</v>
      </c>
      <c r="AP1033">
        <v>1</v>
      </c>
      <c r="AQ1033" t="s">
        <v>10751</v>
      </c>
      <c r="AR1033" t="s">
        <v>10751</v>
      </c>
      <c r="AS1033" t="s">
        <v>10751</v>
      </c>
      <c r="AT1033" t="s">
        <v>10751</v>
      </c>
      <c r="AU1033" t="s">
        <v>10751</v>
      </c>
      <c r="AV1033">
        <v>4</v>
      </c>
      <c r="AW1033" t="s">
        <v>10751</v>
      </c>
      <c r="AX1033">
        <v>4</v>
      </c>
      <c r="AY1033">
        <v>1</v>
      </c>
      <c r="AZ1033" t="s">
        <v>10751</v>
      </c>
      <c r="BA1033" t="s">
        <v>10751</v>
      </c>
      <c r="BB1033" t="s">
        <v>10751</v>
      </c>
      <c r="BC1033" t="s">
        <v>10751</v>
      </c>
      <c r="BD1033" t="s">
        <v>10751</v>
      </c>
    </row>
    <row r="1034" spans="1:56">
      <c r="A1034" t="s">
        <v>10754</v>
      </c>
      <c r="B1034">
        <v>2500</v>
      </c>
      <c r="C1034">
        <v>1987</v>
      </c>
      <c r="D1034">
        <v>1</v>
      </c>
      <c r="E1034">
        <v>6.4999999999999994E-5</v>
      </c>
      <c r="F1034">
        <v>29.790759999999999</v>
      </c>
      <c r="H1034">
        <v>25.12574</v>
      </c>
      <c r="I1034">
        <f t="shared" ref="I1034:I1097" si="23">IFERROR(H1034*E1034,"")</f>
        <v>1.6331731E-3</v>
      </c>
      <c r="K1034">
        <v>23.393619999999999</v>
      </c>
      <c r="L1034">
        <v>27.479399999999998</v>
      </c>
      <c r="M1034">
        <v>353.70096000000001</v>
      </c>
      <c r="N1034">
        <v>379.88986</v>
      </c>
      <c r="O1034">
        <v>323.40588000000002</v>
      </c>
      <c r="P1034" t="s">
        <v>10751</v>
      </c>
      <c r="Q1034">
        <v>109</v>
      </c>
      <c r="R1034">
        <v>73</v>
      </c>
      <c r="S1034">
        <v>16.1494</v>
      </c>
      <c r="T1034">
        <v>0.66972500000000001</v>
      </c>
      <c r="U1034">
        <v>2.92E-2</v>
      </c>
      <c r="V1034">
        <v>31.413869999999999</v>
      </c>
      <c r="W1034" t="s">
        <v>10751</v>
      </c>
      <c r="X1034">
        <v>1</v>
      </c>
      <c r="Y1034" t="s">
        <v>10751</v>
      </c>
      <c r="Z1034">
        <v>1</v>
      </c>
      <c r="AA1034" t="s">
        <v>10751</v>
      </c>
      <c r="AB1034" t="s">
        <v>10751</v>
      </c>
      <c r="AC1034" t="s">
        <v>10751</v>
      </c>
      <c r="AD1034" t="s">
        <v>10751</v>
      </c>
      <c r="AE1034">
        <v>1</v>
      </c>
      <c r="AF1034" t="s">
        <v>10751</v>
      </c>
      <c r="AG1034" t="s">
        <v>10751</v>
      </c>
      <c r="AH1034" t="s">
        <v>10751</v>
      </c>
      <c r="AI1034" t="s">
        <v>10751</v>
      </c>
      <c r="AJ1034" t="s">
        <v>10751</v>
      </c>
      <c r="AK1034" t="s">
        <v>10751</v>
      </c>
      <c r="AL1034" t="s">
        <v>10751</v>
      </c>
      <c r="AM1034" t="s">
        <v>10751</v>
      </c>
      <c r="AN1034" t="s">
        <v>10751</v>
      </c>
      <c r="AO1034" t="s">
        <v>10751</v>
      </c>
      <c r="AP1034">
        <v>1</v>
      </c>
      <c r="AQ1034" t="s">
        <v>10751</v>
      </c>
      <c r="AR1034" t="s">
        <v>10751</v>
      </c>
      <c r="AS1034" t="s">
        <v>10751</v>
      </c>
      <c r="AT1034" t="s">
        <v>10751</v>
      </c>
      <c r="AU1034" t="s">
        <v>10751</v>
      </c>
      <c r="AV1034">
        <v>4</v>
      </c>
      <c r="AW1034" t="s">
        <v>10751</v>
      </c>
      <c r="AX1034">
        <v>4</v>
      </c>
      <c r="AY1034">
        <v>1</v>
      </c>
      <c r="AZ1034" t="s">
        <v>10751</v>
      </c>
      <c r="BA1034" t="s">
        <v>10751</v>
      </c>
      <c r="BB1034" t="s">
        <v>10751</v>
      </c>
      <c r="BC1034" t="s">
        <v>10751</v>
      </c>
      <c r="BD1034" t="s">
        <v>10751</v>
      </c>
    </row>
    <row r="1035" spans="1:56">
      <c r="A1035" t="s">
        <v>10754</v>
      </c>
      <c r="B1035">
        <v>2500</v>
      </c>
      <c r="C1035">
        <v>1988</v>
      </c>
      <c r="D1035" t="s">
        <v>10751</v>
      </c>
      <c r="E1035" t="s">
        <v>10751</v>
      </c>
      <c r="F1035" t="s">
        <v>10751</v>
      </c>
      <c r="H1035" t="s">
        <v>10751</v>
      </c>
      <c r="I1035" t="str">
        <f t="shared" si="23"/>
        <v/>
      </c>
      <c r="K1035" t="s">
        <v>10751</v>
      </c>
      <c r="L1035" t="s">
        <v>10751</v>
      </c>
      <c r="M1035" t="s">
        <v>10751</v>
      </c>
      <c r="N1035" t="s">
        <v>10751</v>
      </c>
      <c r="O1035" t="s">
        <v>10751</v>
      </c>
      <c r="P1035" t="s">
        <v>10751</v>
      </c>
      <c r="Q1035" t="s">
        <v>10751</v>
      </c>
      <c r="R1035" t="s">
        <v>10751</v>
      </c>
      <c r="S1035" t="s">
        <v>10751</v>
      </c>
      <c r="T1035" t="s">
        <v>10751</v>
      </c>
      <c r="U1035" t="s">
        <v>10751</v>
      </c>
      <c r="V1035" t="s">
        <v>10751</v>
      </c>
      <c r="W1035" t="s">
        <v>10751</v>
      </c>
      <c r="X1035" t="s">
        <v>10751</v>
      </c>
      <c r="Y1035" t="s">
        <v>10751</v>
      </c>
      <c r="Z1035" t="s">
        <v>10751</v>
      </c>
      <c r="AA1035" t="s">
        <v>10751</v>
      </c>
      <c r="AB1035" t="s">
        <v>10751</v>
      </c>
      <c r="AC1035" t="s">
        <v>10751</v>
      </c>
      <c r="AD1035" t="s">
        <v>10751</v>
      </c>
      <c r="AE1035" t="s">
        <v>10751</v>
      </c>
      <c r="AF1035" t="s">
        <v>10751</v>
      </c>
      <c r="AG1035" t="s">
        <v>10751</v>
      </c>
      <c r="AH1035" t="s">
        <v>10751</v>
      </c>
      <c r="AI1035" t="s">
        <v>10751</v>
      </c>
      <c r="AJ1035" t="s">
        <v>10751</v>
      </c>
      <c r="AK1035" t="s">
        <v>10751</v>
      </c>
      <c r="AL1035" t="s">
        <v>10751</v>
      </c>
      <c r="AM1035" t="s">
        <v>10751</v>
      </c>
      <c r="AN1035" t="s">
        <v>10751</v>
      </c>
      <c r="AO1035" t="s">
        <v>10751</v>
      </c>
      <c r="AP1035" t="s">
        <v>10751</v>
      </c>
      <c r="AQ1035" t="s">
        <v>10751</v>
      </c>
      <c r="AR1035" t="s">
        <v>10751</v>
      </c>
      <c r="AS1035" t="s">
        <v>10751</v>
      </c>
      <c r="AT1035" t="s">
        <v>10751</v>
      </c>
      <c r="AU1035" t="s">
        <v>10751</v>
      </c>
      <c r="AV1035" t="s">
        <v>10751</v>
      </c>
      <c r="AW1035" t="s">
        <v>10751</v>
      </c>
      <c r="AX1035" t="s">
        <v>10751</v>
      </c>
      <c r="AY1035" t="s">
        <v>10751</v>
      </c>
      <c r="AZ1035" t="s">
        <v>10751</v>
      </c>
      <c r="BA1035" t="s">
        <v>10751</v>
      </c>
      <c r="BB1035" t="s">
        <v>10751</v>
      </c>
      <c r="BC1035" t="s">
        <v>10751</v>
      </c>
      <c r="BD1035" t="s">
        <v>10751</v>
      </c>
    </row>
    <row r="1036" spans="1:56">
      <c r="A1036" t="s">
        <v>10754</v>
      </c>
      <c r="B1036">
        <v>2500</v>
      </c>
      <c r="C1036">
        <v>1989</v>
      </c>
      <c r="D1036" t="s">
        <v>10751</v>
      </c>
      <c r="E1036" t="s">
        <v>10751</v>
      </c>
      <c r="F1036" t="s">
        <v>10751</v>
      </c>
      <c r="H1036" t="s">
        <v>10751</v>
      </c>
      <c r="I1036" t="str">
        <f t="shared" si="23"/>
        <v/>
      </c>
      <c r="K1036" t="s">
        <v>10751</v>
      </c>
      <c r="L1036" t="s">
        <v>10751</v>
      </c>
      <c r="M1036" t="s">
        <v>10751</v>
      </c>
      <c r="N1036" t="s">
        <v>10751</v>
      </c>
      <c r="O1036" t="s">
        <v>10751</v>
      </c>
      <c r="P1036" t="s">
        <v>10751</v>
      </c>
      <c r="Q1036" t="s">
        <v>10751</v>
      </c>
      <c r="R1036" t="s">
        <v>10751</v>
      </c>
      <c r="S1036" t="s">
        <v>10751</v>
      </c>
      <c r="T1036" t="s">
        <v>10751</v>
      </c>
      <c r="U1036" t="s">
        <v>10751</v>
      </c>
      <c r="V1036" t="s">
        <v>10751</v>
      </c>
      <c r="W1036" t="s">
        <v>10751</v>
      </c>
      <c r="X1036" t="s">
        <v>10751</v>
      </c>
      <c r="Y1036" t="s">
        <v>10751</v>
      </c>
      <c r="Z1036" t="s">
        <v>10751</v>
      </c>
      <c r="AA1036" t="s">
        <v>10751</v>
      </c>
      <c r="AB1036" t="s">
        <v>10751</v>
      </c>
      <c r="AC1036" t="s">
        <v>10751</v>
      </c>
      <c r="AD1036" t="s">
        <v>10751</v>
      </c>
      <c r="AE1036" t="s">
        <v>10751</v>
      </c>
      <c r="AF1036" t="s">
        <v>10751</v>
      </c>
      <c r="AG1036" t="s">
        <v>10751</v>
      </c>
      <c r="AH1036" t="s">
        <v>10751</v>
      </c>
      <c r="AI1036" t="s">
        <v>10751</v>
      </c>
      <c r="AJ1036" t="s">
        <v>10751</v>
      </c>
      <c r="AK1036" t="s">
        <v>10751</v>
      </c>
      <c r="AL1036" t="s">
        <v>10751</v>
      </c>
      <c r="AM1036" t="s">
        <v>10751</v>
      </c>
      <c r="AN1036" t="s">
        <v>10751</v>
      </c>
      <c r="AO1036" t="s">
        <v>10751</v>
      </c>
      <c r="AP1036" t="s">
        <v>10751</v>
      </c>
      <c r="AQ1036" t="s">
        <v>10751</v>
      </c>
      <c r="AR1036" t="s">
        <v>10751</v>
      </c>
      <c r="AS1036" t="s">
        <v>10751</v>
      </c>
      <c r="AT1036" t="s">
        <v>10751</v>
      </c>
      <c r="AU1036" t="s">
        <v>10751</v>
      </c>
      <c r="AV1036" t="s">
        <v>10751</v>
      </c>
      <c r="AW1036" t="s">
        <v>10751</v>
      </c>
      <c r="AX1036" t="s">
        <v>10751</v>
      </c>
      <c r="AY1036" t="s">
        <v>10751</v>
      </c>
      <c r="AZ1036" t="s">
        <v>10751</v>
      </c>
      <c r="BA1036" t="s">
        <v>10751</v>
      </c>
      <c r="BB1036" t="s">
        <v>10751</v>
      </c>
      <c r="BC1036" t="s">
        <v>10751</v>
      </c>
      <c r="BD1036" t="s">
        <v>10751</v>
      </c>
    </row>
    <row r="1037" spans="1:56">
      <c r="A1037" t="s">
        <v>10754</v>
      </c>
      <c r="B1037">
        <v>2500</v>
      </c>
      <c r="C1037">
        <v>1990</v>
      </c>
      <c r="D1037" t="s">
        <v>10751</v>
      </c>
      <c r="E1037" t="s">
        <v>10751</v>
      </c>
      <c r="F1037" t="s">
        <v>10751</v>
      </c>
      <c r="H1037" t="s">
        <v>10751</v>
      </c>
      <c r="I1037" t="str">
        <f t="shared" si="23"/>
        <v/>
      </c>
      <c r="K1037" t="s">
        <v>10751</v>
      </c>
      <c r="L1037" t="s">
        <v>10751</v>
      </c>
      <c r="M1037" t="s">
        <v>10751</v>
      </c>
      <c r="N1037" t="s">
        <v>10751</v>
      </c>
      <c r="O1037" t="s">
        <v>10751</v>
      </c>
      <c r="P1037" t="s">
        <v>10751</v>
      </c>
      <c r="Q1037" t="s">
        <v>10751</v>
      </c>
      <c r="R1037" t="s">
        <v>10751</v>
      </c>
      <c r="S1037" t="s">
        <v>10751</v>
      </c>
      <c r="T1037" t="s">
        <v>10751</v>
      </c>
      <c r="U1037" t="s">
        <v>10751</v>
      </c>
      <c r="V1037" t="s">
        <v>10751</v>
      </c>
      <c r="W1037" t="s">
        <v>10751</v>
      </c>
      <c r="X1037" t="s">
        <v>10751</v>
      </c>
      <c r="Y1037" t="s">
        <v>10751</v>
      </c>
      <c r="Z1037" t="s">
        <v>10751</v>
      </c>
      <c r="AA1037" t="s">
        <v>10751</v>
      </c>
      <c r="AB1037" t="s">
        <v>10751</v>
      </c>
      <c r="AC1037" t="s">
        <v>10751</v>
      </c>
      <c r="AD1037" t="s">
        <v>10751</v>
      </c>
      <c r="AE1037" t="s">
        <v>10751</v>
      </c>
      <c r="AF1037" t="s">
        <v>10751</v>
      </c>
      <c r="AG1037" t="s">
        <v>10751</v>
      </c>
      <c r="AH1037" t="s">
        <v>10751</v>
      </c>
      <c r="AI1037" t="s">
        <v>10751</v>
      </c>
      <c r="AJ1037" t="s">
        <v>10751</v>
      </c>
      <c r="AK1037" t="s">
        <v>10751</v>
      </c>
      <c r="AL1037" t="s">
        <v>10751</v>
      </c>
      <c r="AM1037" t="s">
        <v>10751</v>
      </c>
      <c r="AN1037" t="s">
        <v>10751</v>
      </c>
      <c r="AO1037" t="s">
        <v>10751</v>
      </c>
      <c r="AP1037" t="s">
        <v>10751</v>
      </c>
      <c r="AQ1037" t="s">
        <v>10751</v>
      </c>
      <c r="AR1037" t="s">
        <v>10751</v>
      </c>
      <c r="AS1037" t="s">
        <v>10751</v>
      </c>
      <c r="AT1037" t="s">
        <v>10751</v>
      </c>
      <c r="AU1037" t="s">
        <v>10751</v>
      </c>
      <c r="AV1037" t="s">
        <v>10751</v>
      </c>
      <c r="AW1037" t="s">
        <v>10751</v>
      </c>
      <c r="AX1037" t="s">
        <v>10751</v>
      </c>
      <c r="AY1037" t="s">
        <v>10751</v>
      </c>
      <c r="AZ1037" t="s">
        <v>10751</v>
      </c>
      <c r="BA1037" t="s">
        <v>10751</v>
      </c>
      <c r="BB1037" t="s">
        <v>10751</v>
      </c>
      <c r="BC1037" t="s">
        <v>10751</v>
      </c>
      <c r="BD1037" t="s">
        <v>10751</v>
      </c>
    </row>
    <row r="1038" spans="1:56">
      <c r="A1038" t="s">
        <v>10754</v>
      </c>
      <c r="B1038">
        <v>2500</v>
      </c>
      <c r="C1038">
        <v>1991</v>
      </c>
      <c r="D1038" t="s">
        <v>10751</v>
      </c>
      <c r="E1038" t="s">
        <v>10751</v>
      </c>
      <c r="F1038" t="s">
        <v>10751</v>
      </c>
      <c r="H1038" t="s">
        <v>10751</v>
      </c>
      <c r="I1038" t="str">
        <f t="shared" si="23"/>
        <v/>
      </c>
      <c r="K1038" t="s">
        <v>10751</v>
      </c>
      <c r="L1038" t="s">
        <v>10751</v>
      </c>
      <c r="M1038" t="s">
        <v>10751</v>
      </c>
      <c r="N1038" t="s">
        <v>10751</v>
      </c>
      <c r="O1038" t="s">
        <v>10751</v>
      </c>
      <c r="P1038" t="s">
        <v>10751</v>
      </c>
      <c r="Q1038" t="s">
        <v>10751</v>
      </c>
      <c r="R1038" t="s">
        <v>10751</v>
      </c>
      <c r="S1038" t="s">
        <v>10751</v>
      </c>
      <c r="T1038" t="s">
        <v>10751</v>
      </c>
      <c r="U1038" t="s">
        <v>10751</v>
      </c>
      <c r="V1038" t="s">
        <v>10751</v>
      </c>
      <c r="W1038" t="s">
        <v>10751</v>
      </c>
      <c r="X1038" t="s">
        <v>10751</v>
      </c>
      <c r="Y1038" t="s">
        <v>10751</v>
      </c>
      <c r="Z1038" t="s">
        <v>10751</v>
      </c>
      <c r="AA1038" t="s">
        <v>10751</v>
      </c>
      <c r="AB1038" t="s">
        <v>10751</v>
      </c>
      <c r="AC1038" t="s">
        <v>10751</v>
      </c>
      <c r="AD1038" t="s">
        <v>10751</v>
      </c>
      <c r="AE1038" t="s">
        <v>10751</v>
      </c>
      <c r="AF1038" t="s">
        <v>10751</v>
      </c>
      <c r="AG1038" t="s">
        <v>10751</v>
      </c>
      <c r="AH1038" t="s">
        <v>10751</v>
      </c>
      <c r="AI1038" t="s">
        <v>10751</v>
      </c>
      <c r="AJ1038" t="s">
        <v>10751</v>
      </c>
      <c r="AK1038" t="s">
        <v>10751</v>
      </c>
      <c r="AL1038" t="s">
        <v>10751</v>
      </c>
      <c r="AM1038" t="s">
        <v>10751</v>
      </c>
      <c r="AN1038" t="s">
        <v>10751</v>
      </c>
      <c r="AO1038" t="s">
        <v>10751</v>
      </c>
      <c r="AP1038" t="s">
        <v>10751</v>
      </c>
      <c r="AQ1038" t="s">
        <v>10751</v>
      </c>
      <c r="AR1038" t="s">
        <v>10751</v>
      </c>
      <c r="AS1038" t="s">
        <v>10751</v>
      </c>
      <c r="AT1038" t="s">
        <v>10751</v>
      </c>
      <c r="AU1038" t="s">
        <v>10751</v>
      </c>
      <c r="AV1038" t="s">
        <v>10751</v>
      </c>
      <c r="AW1038" t="s">
        <v>10751</v>
      </c>
      <c r="AX1038" t="s">
        <v>10751</v>
      </c>
      <c r="AY1038" t="s">
        <v>10751</v>
      </c>
      <c r="AZ1038" t="s">
        <v>10751</v>
      </c>
      <c r="BA1038" t="s">
        <v>10751</v>
      </c>
      <c r="BB1038" t="s">
        <v>10751</v>
      </c>
      <c r="BC1038" t="s">
        <v>10751</v>
      </c>
      <c r="BD1038" t="s">
        <v>10751</v>
      </c>
    </row>
    <row r="1039" spans="1:56">
      <c r="A1039" t="s">
        <v>10754</v>
      </c>
      <c r="B1039">
        <v>2500</v>
      </c>
      <c r="C1039">
        <v>1992</v>
      </c>
      <c r="D1039" t="s">
        <v>10751</v>
      </c>
      <c r="E1039" t="s">
        <v>10751</v>
      </c>
      <c r="F1039" t="s">
        <v>10751</v>
      </c>
      <c r="H1039" t="s">
        <v>10751</v>
      </c>
      <c r="I1039" t="str">
        <f t="shared" si="23"/>
        <v/>
      </c>
      <c r="K1039" t="s">
        <v>10751</v>
      </c>
      <c r="L1039" t="s">
        <v>10751</v>
      </c>
      <c r="M1039" t="s">
        <v>10751</v>
      </c>
      <c r="N1039" t="s">
        <v>10751</v>
      </c>
      <c r="O1039" t="s">
        <v>10751</v>
      </c>
      <c r="P1039" t="s">
        <v>10751</v>
      </c>
      <c r="Q1039" t="s">
        <v>10751</v>
      </c>
      <c r="R1039" t="s">
        <v>10751</v>
      </c>
      <c r="S1039" t="s">
        <v>10751</v>
      </c>
      <c r="T1039" t="s">
        <v>10751</v>
      </c>
      <c r="U1039" t="s">
        <v>10751</v>
      </c>
      <c r="V1039" t="s">
        <v>10751</v>
      </c>
      <c r="W1039" t="s">
        <v>10751</v>
      </c>
      <c r="X1039" t="s">
        <v>10751</v>
      </c>
      <c r="Y1039" t="s">
        <v>10751</v>
      </c>
      <c r="Z1039" t="s">
        <v>10751</v>
      </c>
      <c r="AA1039" t="s">
        <v>10751</v>
      </c>
      <c r="AB1039" t="s">
        <v>10751</v>
      </c>
      <c r="AC1039" t="s">
        <v>10751</v>
      </c>
      <c r="AD1039" t="s">
        <v>10751</v>
      </c>
      <c r="AE1039" t="s">
        <v>10751</v>
      </c>
      <c r="AF1039" t="s">
        <v>10751</v>
      </c>
      <c r="AG1039" t="s">
        <v>10751</v>
      </c>
      <c r="AH1039" t="s">
        <v>10751</v>
      </c>
      <c r="AI1039" t="s">
        <v>10751</v>
      </c>
      <c r="AJ1039" t="s">
        <v>10751</v>
      </c>
      <c r="AK1039" t="s">
        <v>10751</v>
      </c>
      <c r="AL1039" t="s">
        <v>10751</v>
      </c>
      <c r="AM1039" t="s">
        <v>10751</v>
      </c>
      <c r="AN1039" t="s">
        <v>10751</v>
      </c>
      <c r="AO1039" t="s">
        <v>10751</v>
      </c>
      <c r="AP1039" t="s">
        <v>10751</v>
      </c>
      <c r="AQ1039" t="s">
        <v>10751</v>
      </c>
      <c r="AR1039" t="s">
        <v>10751</v>
      </c>
      <c r="AS1039" t="s">
        <v>10751</v>
      </c>
      <c r="AT1039" t="s">
        <v>10751</v>
      </c>
      <c r="AU1039" t="s">
        <v>10751</v>
      </c>
      <c r="AV1039" t="s">
        <v>10751</v>
      </c>
      <c r="AW1039" t="s">
        <v>10751</v>
      </c>
      <c r="AX1039" t="s">
        <v>10751</v>
      </c>
      <c r="AY1039" t="s">
        <v>10751</v>
      </c>
      <c r="AZ1039" t="s">
        <v>10751</v>
      </c>
      <c r="BA1039" t="s">
        <v>10751</v>
      </c>
      <c r="BB1039" t="s">
        <v>10751</v>
      </c>
      <c r="BC1039" t="s">
        <v>10751</v>
      </c>
      <c r="BD1039" t="s">
        <v>10751</v>
      </c>
    </row>
    <row r="1040" spans="1:56">
      <c r="A1040" t="s">
        <v>10754</v>
      </c>
      <c r="B1040">
        <v>2500</v>
      </c>
      <c r="C1040">
        <v>1993</v>
      </c>
      <c r="D1040" t="s">
        <v>10751</v>
      </c>
      <c r="E1040" t="s">
        <v>10751</v>
      </c>
      <c r="F1040" t="s">
        <v>10751</v>
      </c>
      <c r="H1040" t="s">
        <v>10751</v>
      </c>
      <c r="I1040" t="str">
        <f t="shared" si="23"/>
        <v/>
      </c>
      <c r="K1040" t="s">
        <v>10751</v>
      </c>
      <c r="L1040" t="s">
        <v>10751</v>
      </c>
      <c r="M1040" t="s">
        <v>10751</v>
      </c>
      <c r="N1040" t="s">
        <v>10751</v>
      </c>
      <c r="O1040" t="s">
        <v>10751</v>
      </c>
      <c r="P1040" t="s">
        <v>10751</v>
      </c>
      <c r="Q1040" t="s">
        <v>10751</v>
      </c>
      <c r="R1040" t="s">
        <v>10751</v>
      </c>
      <c r="S1040" t="s">
        <v>10751</v>
      </c>
      <c r="T1040" t="s">
        <v>10751</v>
      </c>
      <c r="U1040" t="s">
        <v>10751</v>
      </c>
      <c r="V1040" t="s">
        <v>10751</v>
      </c>
      <c r="W1040" t="s">
        <v>10751</v>
      </c>
      <c r="X1040" t="s">
        <v>10751</v>
      </c>
      <c r="Y1040" t="s">
        <v>10751</v>
      </c>
      <c r="Z1040" t="s">
        <v>10751</v>
      </c>
      <c r="AA1040" t="s">
        <v>10751</v>
      </c>
      <c r="AB1040" t="s">
        <v>10751</v>
      </c>
      <c r="AC1040" t="s">
        <v>10751</v>
      </c>
      <c r="AD1040" t="s">
        <v>10751</v>
      </c>
      <c r="AE1040" t="s">
        <v>10751</v>
      </c>
      <c r="AF1040" t="s">
        <v>10751</v>
      </c>
      <c r="AG1040" t="s">
        <v>10751</v>
      </c>
      <c r="AH1040" t="s">
        <v>10751</v>
      </c>
      <c r="AI1040" t="s">
        <v>10751</v>
      </c>
      <c r="AJ1040" t="s">
        <v>10751</v>
      </c>
      <c r="AK1040" t="s">
        <v>10751</v>
      </c>
      <c r="AL1040" t="s">
        <v>10751</v>
      </c>
      <c r="AM1040" t="s">
        <v>10751</v>
      </c>
      <c r="AN1040" t="s">
        <v>10751</v>
      </c>
      <c r="AO1040" t="s">
        <v>10751</v>
      </c>
      <c r="AP1040" t="s">
        <v>10751</v>
      </c>
      <c r="AQ1040" t="s">
        <v>10751</v>
      </c>
      <c r="AR1040" t="s">
        <v>10751</v>
      </c>
      <c r="AS1040" t="s">
        <v>10751</v>
      </c>
      <c r="AT1040" t="s">
        <v>10751</v>
      </c>
      <c r="AU1040" t="s">
        <v>10751</v>
      </c>
      <c r="AV1040" t="s">
        <v>10751</v>
      </c>
      <c r="AW1040" t="s">
        <v>10751</v>
      </c>
      <c r="AX1040" t="s">
        <v>10751</v>
      </c>
      <c r="AY1040" t="s">
        <v>10751</v>
      </c>
      <c r="AZ1040" t="s">
        <v>10751</v>
      </c>
      <c r="BA1040" t="s">
        <v>10751</v>
      </c>
      <c r="BB1040" t="s">
        <v>10751</v>
      </c>
      <c r="BC1040" t="s">
        <v>10751</v>
      </c>
      <c r="BD1040" t="s">
        <v>10751</v>
      </c>
    </row>
    <row r="1041" spans="1:56">
      <c r="A1041" t="s">
        <v>10754</v>
      </c>
      <c r="B1041">
        <v>2500</v>
      </c>
      <c r="C1041">
        <v>1994</v>
      </c>
      <c r="D1041" t="s">
        <v>10751</v>
      </c>
      <c r="E1041" t="s">
        <v>10751</v>
      </c>
      <c r="F1041" t="s">
        <v>10751</v>
      </c>
      <c r="H1041" t="s">
        <v>10751</v>
      </c>
      <c r="I1041" t="str">
        <f t="shared" si="23"/>
        <v/>
      </c>
      <c r="K1041" t="s">
        <v>10751</v>
      </c>
      <c r="L1041" t="s">
        <v>10751</v>
      </c>
      <c r="M1041" t="s">
        <v>10751</v>
      </c>
      <c r="N1041" t="s">
        <v>10751</v>
      </c>
      <c r="O1041" t="s">
        <v>10751</v>
      </c>
      <c r="P1041" t="s">
        <v>10751</v>
      </c>
      <c r="Q1041" t="s">
        <v>10751</v>
      </c>
      <c r="R1041" t="s">
        <v>10751</v>
      </c>
      <c r="S1041" t="s">
        <v>10751</v>
      </c>
      <c r="T1041" t="s">
        <v>10751</v>
      </c>
      <c r="U1041" t="s">
        <v>10751</v>
      </c>
      <c r="V1041" t="s">
        <v>10751</v>
      </c>
      <c r="W1041" t="s">
        <v>10751</v>
      </c>
      <c r="X1041" t="s">
        <v>10751</v>
      </c>
      <c r="Y1041" t="s">
        <v>10751</v>
      </c>
      <c r="Z1041" t="s">
        <v>10751</v>
      </c>
      <c r="AA1041" t="s">
        <v>10751</v>
      </c>
      <c r="AB1041" t="s">
        <v>10751</v>
      </c>
      <c r="AC1041" t="s">
        <v>10751</v>
      </c>
      <c r="AD1041" t="s">
        <v>10751</v>
      </c>
      <c r="AE1041" t="s">
        <v>10751</v>
      </c>
      <c r="AF1041" t="s">
        <v>10751</v>
      </c>
      <c r="AG1041" t="s">
        <v>10751</v>
      </c>
      <c r="AH1041" t="s">
        <v>10751</v>
      </c>
      <c r="AI1041" t="s">
        <v>10751</v>
      </c>
      <c r="AJ1041" t="s">
        <v>10751</v>
      </c>
      <c r="AK1041" t="s">
        <v>10751</v>
      </c>
      <c r="AL1041" t="s">
        <v>10751</v>
      </c>
      <c r="AM1041" t="s">
        <v>10751</v>
      </c>
      <c r="AN1041" t="s">
        <v>10751</v>
      </c>
      <c r="AO1041" t="s">
        <v>10751</v>
      </c>
      <c r="AP1041" t="s">
        <v>10751</v>
      </c>
      <c r="AQ1041" t="s">
        <v>10751</v>
      </c>
      <c r="AR1041" t="s">
        <v>10751</v>
      </c>
      <c r="AS1041" t="s">
        <v>10751</v>
      </c>
      <c r="AT1041" t="s">
        <v>10751</v>
      </c>
      <c r="AU1041" t="s">
        <v>10751</v>
      </c>
      <c r="AV1041" t="s">
        <v>10751</v>
      </c>
      <c r="AW1041" t="s">
        <v>10751</v>
      </c>
      <c r="AX1041" t="s">
        <v>10751</v>
      </c>
      <c r="AY1041" t="s">
        <v>10751</v>
      </c>
      <c r="AZ1041" t="s">
        <v>10751</v>
      </c>
      <c r="BA1041" t="s">
        <v>10751</v>
      </c>
      <c r="BB1041" t="s">
        <v>10751</v>
      </c>
      <c r="BC1041" t="s">
        <v>10751</v>
      </c>
      <c r="BD1041" t="s">
        <v>10751</v>
      </c>
    </row>
    <row r="1042" spans="1:56">
      <c r="A1042" t="s">
        <v>10754</v>
      </c>
      <c r="B1042">
        <v>2500</v>
      </c>
      <c r="C1042">
        <v>1995</v>
      </c>
      <c r="D1042" t="s">
        <v>10751</v>
      </c>
      <c r="E1042" t="s">
        <v>10751</v>
      </c>
      <c r="F1042" t="s">
        <v>10751</v>
      </c>
      <c r="H1042" t="s">
        <v>10751</v>
      </c>
      <c r="I1042" t="str">
        <f t="shared" si="23"/>
        <v/>
      </c>
      <c r="K1042" t="s">
        <v>10751</v>
      </c>
      <c r="L1042" t="s">
        <v>10751</v>
      </c>
      <c r="M1042" t="s">
        <v>10751</v>
      </c>
      <c r="N1042" t="s">
        <v>10751</v>
      </c>
      <c r="O1042" t="s">
        <v>10751</v>
      </c>
      <c r="P1042" t="s">
        <v>10751</v>
      </c>
      <c r="Q1042" t="s">
        <v>10751</v>
      </c>
      <c r="R1042" t="s">
        <v>10751</v>
      </c>
      <c r="S1042" t="s">
        <v>10751</v>
      </c>
      <c r="T1042" t="s">
        <v>10751</v>
      </c>
      <c r="U1042" t="s">
        <v>10751</v>
      </c>
      <c r="V1042" t="s">
        <v>10751</v>
      </c>
      <c r="W1042" t="s">
        <v>10751</v>
      </c>
      <c r="X1042" t="s">
        <v>10751</v>
      </c>
      <c r="Y1042" t="s">
        <v>10751</v>
      </c>
      <c r="Z1042" t="s">
        <v>10751</v>
      </c>
      <c r="AA1042" t="s">
        <v>10751</v>
      </c>
      <c r="AB1042" t="s">
        <v>10751</v>
      </c>
      <c r="AC1042" t="s">
        <v>10751</v>
      </c>
      <c r="AD1042" t="s">
        <v>10751</v>
      </c>
      <c r="AE1042" t="s">
        <v>10751</v>
      </c>
      <c r="AF1042" t="s">
        <v>10751</v>
      </c>
      <c r="AG1042" t="s">
        <v>10751</v>
      </c>
      <c r="AH1042" t="s">
        <v>10751</v>
      </c>
      <c r="AI1042" t="s">
        <v>10751</v>
      </c>
      <c r="AJ1042" t="s">
        <v>10751</v>
      </c>
      <c r="AK1042" t="s">
        <v>10751</v>
      </c>
      <c r="AL1042" t="s">
        <v>10751</v>
      </c>
      <c r="AM1042" t="s">
        <v>10751</v>
      </c>
      <c r="AN1042" t="s">
        <v>10751</v>
      </c>
      <c r="AO1042" t="s">
        <v>10751</v>
      </c>
      <c r="AP1042" t="s">
        <v>10751</v>
      </c>
      <c r="AQ1042" t="s">
        <v>10751</v>
      </c>
      <c r="AR1042" t="s">
        <v>10751</v>
      </c>
      <c r="AS1042" t="s">
        <v>10751</v>
      </c>
      <c r="AT1042" t="s">
        <v>10751</v>
      </c>
      <c r="AU1042" t="s">
        <v>10751</v>
      </c>
      <c r="AV1042" t="s">
        <v>10751</v>
      </c>
      <c r="AW1042" t="s">
        <v>10751</v>
      </c>
      <c r="AX1042" t="s">
        <v>10751</v>
      </c>
      <c r="AY1042" t="s">
        <v>10751</v>
      </c>
      <c r="AZ1042" t="s">
        <v>10751</v>
      </c>
      <c r="BA1042" t="s">
        <v>10751</v>
      </c>
      <c r="BB1042" t="s">
        <v>10751</v>
      </c>
      <c r="BC1042" t="s">
        <v>10751</v>
      </c>
      <c r="BD1042" t="s">
        <v>10751</v>
      </c>
    </row>
    <row r="1043" spans="1:56">
      <c r="A1043" t="s">
        <v>10754</v>
      </c>
      <c r="B1043">
        <v>2500</v>
      </c>
      <c r="C1043">
        <v>1996</v>
      </c>
      <c r="D1043" t="s">
        <v>10751</v>
      </c>
      <c r="E1043" t="s">
        <v>10751</v>
      </c>
      <c r="F1043" t="s">
        <v>10751</v>
      </c>
      <c r="H1043" t="s">
        <v>10751</v>
      </c>
      <c r="I1043" t="str">
        <f t="shared" si="23"/>
        <v/>
      </c>
      <c r="K1043" t="s">
        <v>10751</v>
      </c>
      <c r="L1043" t="s">
        <v>10751</v>
      </c>
      <c r="M1043" t="s">
        <v>10751</v>
      </c>
      <c r="N1043" t="s">
        <v>10751</v>
      </c>
      <c r="O1043" t="s">
        <v>10751</v>
      </c>
      <c r="P1043" t="s">
        <v>10751</v>
      </c>
      <c r="Q1043" t="s">
        <v>10751</v>
      </c>
      <c r="R1043" t="s">
        <v>10751</v>
      </c>
      <c r="S1043" t="s">
        <v>10751</v>
      </c>
      <c r="T1043" t="s">
        <v>10751</v>
      </c>
      <c r="U1043" t="s">
        <v>10751</v>
      </c>
      <c r="V1043" t="s">
        <v>10751</v>
      </c>
      <c r="W1043" t="s">
        <v>10751</v>
      </c>
      <c r="X1043" t="s">
        <v>10751</v>
      </c>
      <c r="Y1043" t="s">
        <v>10751</v>
      </c>
      <c r="Z1043" t="s">
        <v>10751</v>
      </c>
      <c r="AA1043" t="s">
        <v>10751</v>
      </c>
      <c r="AB1043" t="s">
        <v>10751</v>
      </c>
      <c r="AC1043" t="s">
        <v>10751</v>
      </c>
      <c r="AD1043" t="s">
        <v>10751</v>
      </c>
      <c r="AE1043" t="s">
        <v>10751</v>
      </c>
      <c r="AF1043" t="s">
        <v>10751</v>
      </c>
      <c r="AG1043" t="s">
        <v>10751</v>
      </c>
      <c r="AH1043" t="s">
        <v>10751</v>
      </c>
      <c r="AI1043" t="s">
        <v>10751</v>
      </c>
      <c r="AJ1043" t="s">
        <v>10751</v>
      </c>
      <c r="AK1043" t="s">
        <v>10751</v>
      </c>
      <c r="AL1043" t="s">
        <v>10751</v>
      </c>
      <c r="AM1043" t="s">
        <v>10751</v>
      </c>
      <c r="AN1043" t="s">
        <v>10751</v>
      </c>
      <c r="AO1043" t="s">
        <v>10751</v>
      </c>
      <c r="AP1043" t="s">
        <v>10751</v>
      </c>
      <c r="AQ1043" t="s">
        <v>10751</v>
      </c>
      <c r="AR1043" t="s">
        <v>10751</v>
      </c>
      <c r="AS1043" t="s">
        <v>10751</v>
      </c>
      <c r="AT1043" t="s">
        <v>10751</v>
      </c>
      <c r="AU1043" t="s">
        <v>10751</v>
      </c>
      <c r="AV1043" t="s">
        <v>10751</v>
      </c>
      <c r="AW1043" t="s">
        <v>10751</v>
      </c>
      <c r="AX1043" t="s">
        <v>10751</v>
      </c>
      <c r="AY1043" t="s">
        <v>10751</v>
      </c>
      <c r="AZ1043" t="s">
        <v>10751</v>
      </c>
      <c r="BA1043" t="s">
        <v>10751</v>
      </c>
      <c r="BB1043" t="s">
        <v>10751</v>
      </c>
      <c r="BC1043" t="s">
        <v>10751</v>
      </c>
      <c r="BD1043" t="s">
        <v>10751</v>
      </c>
    </row>
    <row r="1044" spans="1:56">
      <c r="A1044" t="s">
        <v>10754</v>
      </c>
      <c r="B1044">
        <v>2500</v>
      </c>
      <c r="C1044">
        <v>1997</v>
      </c>
      <c r="D1044" t="s">
        <v>10751</v>
      </c>
      <c r="E1044" t="s">
        <v>10751</v>
      </c>
      <c r="F1044" t="s">
        <v>10751</v>
      </c>
      <c r="H1044" t="s">
        <v>10751</v>
      </c>
      <c r="I1044" t="str">
        <f t="shared" si="23"/>
        <v/>
      </c>
      <c r="K1044" t="s">
        <v>10751</v>
      </c>
      <c r="L1044" t="s">
        <v>10751</v>
      </c>
      <c r="M1044" t="s">
        <v>10751</v>
      </c>
      <c r="N1044" t="s">
        <v>10751</v>
      </c>
      <c r="O1044" t="s">
        <v>10751</v>
      </c>
      <c r="P1044" t="s">
        <v>10751</v>
      </c>
      <c r="Q1044" t="s">
        <v>10751</v>
      </c>
      <c r="R1044" t="s">
        <v>10751</v>
      </c>
      <c r="S1044" t="s">
        <v>10751</v>
      </c>
      <c r="T1044" t="s">
        <v>10751</v>
      </c>
      <c r="U1044" t="s">
        <v>10751</v>
      </c>
      <c r="V1044" t="s">
        <v>10751</v>
      </c>
      <c r="W1044" t="s">
        <v>10751</v>
      </c>
      <c r="X1044" t="s">
        <v>10751</v>
      </c>
      <c r="Y1044" t="s">
        <v>10751</v>
      </c>
      <c r="Z1044" t="s">
        <v>10751</v>
      </c>
      <c r="AA1044" t="s">
        <v>10751</v>
      </c>
      <c r="AB1044" t="s">
        <v>10751</v>
      </c>
      <c r="AC1044" t="s">
        <v>10751</v>
      </c>
      <c r="AD1044" t="s">
        <v>10751</v>
      </c>
      <c r="AE1044" t="s">
        <v>10751</v>
      </c>
      <c r="AF1044" t="s">
        <v>10751</v>
      </c>
      <c r="AG1044" t="s">
        <v>10751</v>
      </c>
      <c r="AH1044" t="s">
        <v>10751</v>
      </c>
      <c r="AI1044" t="s">
        <v>10751</v>
      </c>
      <c r="AJ1044" t="s">
        <v>10751</v>
      </c>
      <c r="AK1044" t="s">
        <v>10751</v>
      </c>
      <c r="AL1044" t="s">
        <v>10751</v>
      </c>
      <c r="AM1044" t="s">
        <v>10751</v>
      </c>
      <c r="AN1044" t="s">
        <v>10751</v>
      </c>
      <c r="AO1044" t="s">
        <v>10751</v>
      </c>
      <c r="AP1044" t="s">
        <v>10751</v>
      </c>
      <c r="AQ1044" t="s">
        <v>10751</v>
      </c>
      <c r="AR1044" t="s">
        <v>10751</v>
      </c>
      <c r="AS1044" t="s">
        <v>10751</v>
      </c>
      <c r="AT1044" t="s">
        <v>10751</v>
      </c>
      <c r="AU1044" t="s">
        <v>10751</v>
      </c>
      <c r="AV1044" t="s">
        <v>10751</v>
      </c>
      <c r="AW1044" t="s">
        <v>10751</v>
      </c>
      <c r="AX1044" t="s">
        <v>10751</v>
      </c>
      <c r="AY1044" t="s">
        <v>10751</v>
      </c>
      <c r="AZ1044" t="s">
        <v>10751</v>
      </c>
      <c r="BA1044" t="s">
        <v>10751</v>
      </c>
      <c r="BB1044" t="s">
        <v>10751</v>
      </c>
      <c r="BC1044" t="s">
        <v>10751</v>
      </c>
      <c r="BD1044" t="s">
        <v>10751</v>
      </c>
    </row>
    <row r="1045" spans="1:56">
      <c r="A1045" t="s">
        <v>10754</v>
      </c>
      <c r="B1045">
        <v>2500</v>
      </c>
      <c r="C1045">
        <v>1998</v>
      </c>
      <c r="D1045" t="s">
        <v>10751</v>
      </c>
      <c r="E1045" t="s">
        <v>10751</v>
      </c>
      <c r="F1045" t="s">
        <v>10751</v>
      </c>
      <c r="H1045" t="s">
        <v>10751</v>
      </c>
      <c r="I1045" t="str">
        <f t="shared" si="23"/>
        <v/>
      </c>
      <c r="K1045" t="s">
        <v>10751</v>
      </c>
      <c r="L1045" t="s">
        <v>10751</v>
      </c>
      <c r="M1045" t="s">
        <v>10751</v>
      </c>
      <c r="N1045" t="s">
        <v>10751</v>
      </c>
      <c r="O1045" t="s">
        <v>10751</v>
      </c>
      <c r="P1045" t="s">
        <v>10751</v>
      </c>
      <c r="Q1045" t="s">
        <v>10751</v>
      </c>
      <c r="R1045" t="s">
        <v>10751</v>
      </c>
      <c r="S1045" t="s">
        <v>10751</v>
      </c>
      <c r="T1045" t="s">
        <v>10751</v>
      </c>
      <c r="U1045" t="s">
        <v>10751</v>
      </c>
      <c r="V1045" t="s">
        <v>10751</v>
      </c>
      <c r="W1045" t="s">
        <v>10751</v>
      </c>
      <c r="X1045" t="s">
        <v>10751</v>
      </c>
      <c r="Y1045" t="s">
        <v>10751</v>
      </c>
      <c r="Z1045" t="s">
        <v>10751</v>
      </c>
      <c r="AA1045" t="s">
        <v>10751</v>
      </c>
      <c r="AB1045" t="s">
        <v>10751</v>
      </c>
      <c r="AC1045" t="s">
        <v>10751</v>
      </c>
      <c r="AD1045" t="s">
        <v>10751</v>
      </c>
      <c r="AE1045" t="s">
        <v>10751</v>
      </c>
      <c r="AF1045" t="s">
        <v>10751</v>
      </c>
      <c r="AG1045" t="s">
        <v>10751</v>
      </c>
      <c r="AH1045" t="s">
        <v>10751</v>
      </c>
      <c r="AI1045" t="s">
        <v>10751</v>
      </c>
      <c r="AJ1045" t="s">
        <v>10751</v>
      </c>
      <c r="AK1045" t="s">
        <v>10751</v>
      </c>
      <c r="AL1045" t="s">
        <v>10751</v>
      </c>
      <c r="AM1045" t="s">
        <v>10751</v>
      </c>
      <c r="AN1045" t="s">
        <v>10751</v>
      </c>
      <c r="AO1045" t="s">
        <v>10751</v>
      </c>
      <c r="AP1045" t="s">
        <v>10751</v>
      </c>
      <c r="AQ1045" t="s">
        <v>10751</v>
      </c>
      <c r="AR1045" t="s">
        <v>10751</v>
      </c>
      <c r="AS1045" t="s">
        <v>10751</v>
      </c>
      <c r="AT1045" t="s">
        <v>10751</v>
      </c>
      <c r="AU1045" t="s">
        <v>10751</v>
      </c>
      <c r="AV1045" t="s">
        <v>10751</v>
      </c>
      <c r="AW1045" t="s">
        <v>10751</v>
      </c>
      <c r="AX1045" t="s">
        <v>10751</v>
      </c>
      <c r="AY1045" t="s">
        <v>10751</v>
      </c>
      <c r="AZ1045" t="s">
        <v>10751</v>
      </c>
      <c r="BA1045" t="s">
        <v>10751</v>
      </c>
      <c r="BB1045" t="s">
        <v>10751</v>
      </c>
      <c r="BC1045" t="s">
        <v>10751</v>
      </c>
      <c r="BD1045" t="s">
        <v>10751</v>
      </c>
    </row>
    <row r="1046" spans="1:56">
      <c r="A1046" t="s">
        <v>10754</v>
      </c>
      <c r="B1046">
        <v>2500</v>
      </c>
      <c r="C1046">
        <v>1999</v>
      </c>
      <c r="D1046" t="s">
        <v>10751</v>
      </c>
      <c r="E1046" t="s">
        <v>10751</v>
      </c>
      <c r="F1046" t="s">
        <v>10751</v>
      </c>
      <c r="H1046" t="s">
        <v>10751</v>
      </c>
      <c r="I1046" t="str">
        <f t="shared" si="23"/>
        <v/>
      </c>
      <c r="K1046" t="s">
        <v>10751</v>
      </c>
      <c r="L1046" t="s">
        <v>10751</v>
      </c>
      <c r="M1046" t="s">
        <v>10751</v>
      </c>
      <c r="N1046" t="s">
        <v>10751</v>
      </c>
      <c r="O1046" t="s">
        <v>10751</v>
      </c>
      <c r="P1046" t="s">
        <v>10751</v>
      </c>
      <c r="Q1046" t="s">
        <v>10751</v>
      </c>
      <c r="R1046" t="s">
        <v>10751</v>
      </c>
      <c r="S1046" t="s">
        <v>10751</v>
      </c>
      <c r="T1046" t="s">
        <v>10751</v>
      </c>
      <c r="U1046" t="s">
        <v>10751</v>
      </c>
      <c r="V1046" t="s">
        <v>10751</v>
      </c>
      <c r="W1046" t="s">
        <v>10751</v>
      </c>
      <c r="X1046" t="s">
        <v>10751</v>
      </c>
      <c r="Y1046" t="s">
        <v>10751</v>
      </c>
      <c r="Z1046" t="s">
        <v>10751</v>
      </c>
      <c r="AA1046" t="s">
        <v>10751</v>
      </c>
      <c r="AB1046" t="s">
        <v>10751</v>
      </c>
      <c r="AC1046" t="s">
        <v>10751</v>
      </c>
      <c r="AD1046" t="s">
        <v>10751</v>
      </c>
      <c r="AE1046" t="s">
        <v>10751</v>
      </c>
      <c r="AF1046" t="s">
        <v>10751</v>
      </c>
      <c r="AG1046" t="s">
        <v>10751</v>
      </c>
      <c r="AH1046" t="s">
        <v>10751</v>
      </c>
      <c r="AI1046" t="s">
        <v>10751</v>
      </c>
      <c r="AJ1046" t="s">
        <v>10751</v>
      </c>
      <c r="AK1046" t="s">
        <v>10751</v>
      </c>
      <c r="AL1046" t="s">
        <v>10751</v>
      </c>
      <c r="AM1046" t="s">
        <v>10751</v>
      </c>
      <c r="AN1046" t="s">
        <v>10751</v>
      </c>
      <c r="AO1046" t="s">
        <v>10751</v>
      </c>
      <c r="AP1046" t="s">
        <v>10751</v>
      </c>
      <c r="AQ1046" t="s">
        <v>10751</v>
      </c>
      <c r="AR1046" t="s">
        <v>10751</v>
      </c>
      <c r="AS1046" t="s">
        <v>10751</v>
      </c>
      <c r="AT1046" t="s">
        <v>10751</v>
      </c>
      <c r="AU1046" t="s">
        <v>10751</v>
      </c>
      <c r="AV1046" t="s">
        <v>10751</v>
      </c>
      <c r="AW1046" t="s">
        <v>10751</v>
      </c>
      <c r="AX1046" t="s">
        <v>10751</v>
      </c>
      <c r="AY1046" t="s">
        <v>10751</v>
      </c>
      <c r="AZ1046" t="s">
        <v>10751</v>
      </c>
      <c r="BA1046" t="s">
        <v>10751</v>
      </c>
      <c r="BB1046" t="s">
        <v>10751</v>
      </c>
      <c r="BC1046" t="s">
        <v>10751</v>
      </c>
      <c r="BD1046" t="s">
        <v>10751</v>
      </c>
    </row>
    <row r="1047" spans="1:56">
      <c r="A1047" t="s">
        <v>10754</v>
      </c>
      <c r="B1047">
        <v>2500</v>
      </c>
      <c r="C1047">
        <v>2000</v>
      </c>
      <c r="D1047" t="s">
        <v>10751</v>
      </c>
      <c r="E1047" t="s">
        <v>10751</v>
      </c>
      <c r="F1047" t="s">
        <v>10751</v>
      </c>
      <c r="H1047" t="s">
        <v>10751</v>
      </c>
      <c r="I1047" t="str">
        <f t="shared" si="23"/>
        <v/>
      </c>
      <c r="K1047" t="s">
        <v>10751</v>
      </c>
      <c r="L1047" t="s">
        <v>10751</v>
      </c>
      <c r="M1047" t="s">
        <v>10751</v>
      </c>
      <c r="N1047" t="s">
        <v>10751</v>
      </c>
      <c r="O1047" t="s">
        <v>10751</v>
      </c>
      <c r="P1047" t="s">
        <v>10751</v>
      </c>
      <c r="Q1047" t="s">
        <v>10751</v>
      </c>
      <c r="R1047" t="s">
        <v>10751</v>
      </c>
      <c r="S1047" t="s">
        <v>10751</v>
      </c>
      <c r="T1047" t="s">
        <v>10751</v>
      </c>
      <c r="U1047" t="s">
        <v>10751</v>
      </c>
      <c r="V1047" t="s">
        <v>10751</v>
      </c>
      <c r="W1047" t="s">
        <v>10751</v>
      </c>
      <c r="X1047" t="s">
        <v>10751</v>
      </c>
      <c r="Y1047" t="s">
        <v>10751</v>
      </c>
      <c r="Z1047" t="s">
        <v>10751</v>
      </c>
      <c r="AA1047" t="s">
        <v>10751</v>
      </c>
      <c r="AB1047" t="s">
        <v>10751</v>
      </c>
      <c r="AC1047" t="s">
        <v>10751</v>
      </c>
      <c r="AD1047" t="s">
        <v>10751</v>
      </c>
      <c r="AE1047" t="s">
        <v>10751</v>
      </c>
      <c r="AF1047" t="s">
        <v>10751</v>
      </c>
      <c r="AG1047" t="s">
        <v>10751</v>
      </c>
      <c r="AH1047" t="s">
        <v>10751</v>
      </c>
      <c r="AI1047" t="s">
        <v>10751</v>
      </c>
      <c r="AJ1047" t="s">
        <v>10751</v>
      </c>
      <c r="AK1047" t="s">
        <v>10751</v>
      </c>
      <c r="AL1047" t="s">
        <v>10751</v>
      </c>
      <c r="AM1047" t="s">
        <v>10751</v>
      </c>
      <c r="AN1047" t="s">
        <v>10751</v>
      </c>
      <c r="AO1047" t="s">
        <v>10751</v>
      </c>
      <c r="AP1047" t="s">
        <v>10751</v>
      </c>
      <c r="AQ1047" t="s">
        <v>10751</v>
      </c>
      <c r="AR1047" t="s">
        <v>10751</v>
      </c>
      <c r="AS1047" t="s">
        <v>10751</v>
      </c>
      <c r="AT1047" t="s">
        <v>10751</v>
      </c>
      <c r="AU1047" t="s">
        <v>10751</v>
      </c>
      <c r="AV1047" t="s">
        <v>10751</v>
      </c>
      <c r="AW1047" t="s">
        <v>10751</v>
      </c>
      <c r="AX1047" t="s">
        <v>10751</v>
      </c>
      <c r="AY1047" t="s">
        <v>10751</v>
      </c>
      <c r="AZ1047" t="s">
        <v>10751</v>
      </c>
      <c r="BA1047" t="s">
        <v>10751</v>
      </c>
      <c r="BB1047" t="s">
        <v>10751</v>
      </c>
      <c r="BC1047" t="s">
        <v>10751</v>
      </c>
      <c r="BD1047" t="s">
        <v>10751</v>
      </c>
    </row>
    <row r="1048" spans="1:56">
      <c r="A1048" t="s">
        <v>10754</v>
      </c>
      <c r="B1048">
        <v>2500</v>
      </c>
      <c r="C1048">
        <v>2001</v>
      </c>
      <c r="D1048" t="s">
        <v>10751</v>
      </c>
      <c r="E1048" t="s">
        <v>10751</v>
      </c>
      <c r="F1048" t="s">
        <v>10751</v>
      </c>
      <c r="H1048" t="s">
        <v>10751</v>
      </c>
      <c r="I1048" t="str">
        <f t="shared" si="23"/>
        <v/>
      </c>
      <c r="K1048" t="s">
        <v>10751</v>
      </c>
      <c r="L1048" t="s">
        <v>10751</v>
      </c>
      <c r="M1048" t="s">
        <v>10751</v>
      </c>
      <c r="N1048" t="s">
        <v>10751</v>
      </c>
      <c r="O1048" t="s">
        <v>10751</v>
      </c>
      <c r="P1048" t="s">
        <v>10751</v>
      </c>
      <c r="Q1048" t="s">
        <v>10751</v>
      </c>
      <c r="R1048" t="s">
        <v>10751</v>
      </c>
      <c r="S1048" t="s">
        <v>10751</v>
      </c>
      <c r="T1048" t="s">
        <v>10751</v>
      </c>
      <c r="U1048" t="s">
        <v>10751</v>
      </c>
      <c r="V1048" t="s">
        <v>10751</v>
      </c>
      <c r="W1048" t="s">
        <v>10751</v>
      </c>
      <c r="X1048" t="s">
        <v>10751</v>
      </c>
      <c r="Y1048" t="s">
        <v>10751</v>
      </c>
      <c r="Z1048" t="s">
        <v>10751</v>
      </c>
      <c r="AA1048" t="s">
        <v>10751</v>
      </c>
      <c r="AB1048" t="s">
        <v>10751</v>
      </c>
      <c r="AC1048" t="s">
        <v>10751</v>
      </c>
      <c r="AD1048" t="s">
        <v>10751</v>
      </c>
      <c r="AE1048" t="s">
        <v>10751</v>
      </c>
      <c r="AF1048" t="s">
        <v>10751</v>
      </c>
      <c r="AG1048" t="s">
        <v>10751</v>
      </c>
      <c r="AH1048" t="s">
        <v>10751</v>
      </c>
      <c r="AI1048" t="s">
        <v>10751</v>
      </c>
      <c r="AJ1048" t="s">
        <v>10751</v>
      </c>
      <c r="AK1048" t="s">
        <v>10751</v>
      </c>
      <c r="AL1048" t="s">
        <v>10751</v>
      </c>
      <c r="AM1048" t="s">
        <v>10751</v>
      </c>
      <c r="AN1048" t="s">
        <v>10751</v>
      </c>
      <c r="AO1048" t="s">
        <v>10751</v>
      </c>
      <c r="AP1048" t="s">
        <v>10751</v>
      </c>
      <c r="AQ1048" t="s">
        <v>10751</v>
      </c>
      <c r="AR1048" t="s">
        <v>10751</v>
      </c>
      <c r="AS1048" t="s">
        <v>10751</v>
      </c>
      <c r="AT1048" t="s">
        <v>10751</v>
      </c>
      <c r="AU1048" t="s">
        <v>10751</v>
      </c>
      <c r="AV1048" t="s">
        <v>10751</v>
      </c>
      <c r="AW1048" t="s">
        <v>10751</v>
      </c>
      <c r="AX1048" t="s">
        <v>10751</v>
      </c>
      <c r="AY1048" t="s">
        <v>10751</v>
      </c>
      <c r="AZ1048" t="s">
        <v>10751</v>
      </c>
      <c r="BA1048" t="s">
        <v>10751</v>
      </c>
      <c r="BB1048" t="s">
        <v>10751</v>
      </c>
      <c r="BC1048" t="s">
        <v>10751</v>
      </c>
      <c r="BD1048" t="s">
        <v>10751</v>
      </c>
    </row>
    <row r="1049" spans="1:56">
      <c r="A1049" t="s">
        <v>10754</v>
      </c>
      <c r="B1049">
        <v>2500</v>
      </c>
      <c r="C1049">
        <v>2002</v>
      </c>
      <c r="D1049" t="s">
        <v>10751</v>
      </c>
      <c r="E1049" t="s">
        <v>10751</v>
      </c>
      <c r="F1049" t="s">
        <v>10751</v>
      </c>
      <c r="H1049" t="s">
        <v>10751</v>
      </c>
      <c r="I1049" t="str">
        <f t="shared" si="23"/>
        <v/>
      </c>
      <c r="K1049" t="s">
        <v>10751</v>
      </c>
      <c r="L1049" t="s">
        <v>10751</v>
      </c>
      <c r="M1049" t="s">
        <v>10751</v>
      </c>
      <c r="N1049" t="s">
        <v>10751</v>
      </c>
      <c r="O1049" t="s">
        <v>10751</v>
      </c>
      <c r="P1049" t="s">
        <v>10751</v>
      </c>
      <c r="Q1049" t="s">
        <v>10751</v>
      </c>
      <c r="R1049" t="s">
        <v>10751</v>
      </c>
      <c r="S1049" t="s">
        <v>10751</v>
      </c>
      <c r="T1049" t="s">
        <v>10751</v>
      </c>
      <c r="U1049" t="s">
        <v>10751</v>
      </c>
      <c r="V1049" t="s">
        <v>10751</v>
      </c>
      <c r="W1049" t="s">
        <v>10751</v>
      </c>
      <c r="X1049" t="s">
        <v>10751</v>
      </c>
      <c r="Y1049" t="s">
        <v>10751</v>
      </c>
      <c r="Z1049" t="s">
        <v>10751</v>
      </c>
      <c r="AA1049" t="s">
        <v>10751</v>
      </c>
      <c r="AB1049" t="s">
        <v>10751</v>
      </c>
      <c r="AC1049" t="s">
        <v>10751</v>
      </c>
      <c r="AD1049" t="s">
        <v>10751</v>
      </c>
      <c r="AE1049" t="s">
        <v>10751</v>
      </c>
      <c r="AF1049" t="s">
        <v>10751</v>
      </c>
      <c r="AG1049" t="s">
        <v>10751</v>
      </c>
      <c r="AH1049" t="s">
        <v>10751</v>
      </c>
      <c r="AI1049" t="s">
        <v>10751</v>
      </c>
      <c r="AJ1049" t="s">
        <v>10751</v>
      </c>
      <c r="AK1049" t="s">
        <v>10751</v>
      </c>
      <c r="AL1049" t="s">
        <v>10751</v>
      </c>
      <c r="AM1049" t="s">
        <v>10751</v>
      </c>
      <c r="AN1049" t="s">
        <v>10751</v>
      </c>
      <c r="AO1049" t="s">
        <v>10751</v>
      </c>
      <c r="AP1049" t="s">
        <v>10751</v>
      </c>
      <c r="AQ1049" t="s">
        <v>10751</v>
      </c>
      <c r="AR1049" t="s">
        <v>10751</v>
      </c>
      <c r="AS1049" t="s">
        <v>10751</v>
      </c>
      <c r="AT1049" t="s">
        <v>10751</v>
      </c>
      <c r="AU1049" t="s">
        <v>10751</v>
      </c>
      <c r="AV1049" t="s">
        <v>10751</v>
      </c>
      <c r="AW1049" t="s">
        <v>10751</v>
      </c>
      <c r="AX1049" t="s">
        <v>10751</v>
      </c>
      <c r="AY1049" t="s">
        <v>10751</v>
      </c>
      <c r="AZ1049" t="s">
        <v>10751</v>
      </c>
      <c r="BA1049" t="s">
        <v>10751</v>
      </c>
      <c r="BB1049" t="s">
        <v>10751</v>
      </c>
      <c r="BC1049" t="s">
        <v>10751</v>
      </c>
      <c r="BD1049" t="s">
        <v>10751</v>
      </c>
    </row>
    <row r="1050" spans="1:56">
      <c r="A1050" t="s">
        <v>10754</v>
      </c>
      <c r="B1050">
        <v>2500</v>
      </c>
      <c r="C1050">
        <v>2003</v>
      </c>
      <c r="D1050" t="s">
        <v>10751</v>
      </c>
      <c r="E1050" t="s">
        <v>10751</v>
      </c>
      <c r="F1050" t="s">
        <v>10751</v>
      </c>
      <c r="H1050" t="s">
        <v>10751</v>
      </c>
      <c r="I1050" t="str">
        <f t="shared" si="23"/>
        <v/>
      </c>
      <c r="K1050" t="s">
        <v>10751</v>
      </c>
      <c r="L1050" t="s">
        <v>10751</v>
      </c>
      <c r="M1050" t="s">
        <v>10751</v>
      </c>
      <c r="N1050" t="s">
        <v>10751</v>
      </c>
      <c r="O1050" t="s">
        <v>10751</v>
      </c>
      <c r="P1050" t="s">
        <v>10751</v>
      </c>
      <c r="Q1050" t="s">
        <v>10751</v>
      </c>
      <c r="R1050" t="s">
        <v>10751</v>
      </c>
      <c r="S1050" t="s">
        <v>10751</v>
      </c>
      <c r="T1050" t="s">
        <v>10751</v>
      </c>
      <c r="U1050" t="s">
        <v>10751</v>
      </c>
      <c r="V1050" t="s">
        <v>10751</v>
      </c>
      <c r="W1050" t="s">
        <v>10751</v>
      </c>
      <c r="X1050" t="s">
        <v>10751</v>
      </c>
      <c r="Y1050" t="s">
        <v>10751</v>
      </c>
      <c r="Z1050" t="s">
        <v>10751</v>
      </c>
      <c r="AA1050" t="s">
        <v>10751</v>
      </c>
      <c r="AB1050" t="s">
        <v>10751</v>
      </c>
      <c r="AC1050" t="s">
        <v>10751</v>
      </c>
      <c r="AD1050" t="s">
        <v>10751</v>
      </c>
      <c r="AE1050" t="s">
        <v>10751</v>
      </c>
      <c r="AF1050" t="s">
        <v>10751</v>
      </c>
      <c r="AG1050" t="s">
        <v>10751</v>
      </c>
      <c r="AH1050" t="s">
        <v>10751</v>
      </c>
      <c r="AI1050" t="s">
        <v>10751</v>
      </c>
      <c r="AJ1050" t="s">
        <v>10751</v>
      </c>
      <c r="AK1050" t="s">
        <v>10751</v>
      </c>
      <c r="AL1050" t="s">
        <v>10751</v>
      </c>
      <c r="AM1050" t="s">
        <v>10751</v>
      </c>
      <c r="AN1050" t="s">
        <v>10751</v>
      </c>
      <c r="AO1050" t="s">
        <v>10751</v>
      </c>
      <c r="AP1050" t="s">
        <v>10751</v>
      </c>
      <c r="AQ1050" t="s">
        <v>10751</v>
      </c>
      <c r="AR1050" t="s">
        <v>10751</v>
      </c>
      <c r="AS1050" t="s">
        <v>10751</v>
      </c>
      <c r="AT1050" t="s">
        <v>10751</v>
      </c>
      <c r="AU1050" t="s">
        <v>10751</v>
      </c>
      <c r="AV1050" t="s">
        <v>10751</v>
      </c>
      <c r="AW1050" t="s">
        <v>10751</v>
      </c>
      <c r="AX1050" t="s">
        <v>10751</v>
      </c>
      <c r="AY1050" t="s">
        <v>10751</v>
      </c>
      <c r="AZ1050" t="s">
        <v>10751</v>
      </c>
      <c r="BA1050" t="s">
        <v>10751</v>
      </c>
      <c r="BB1050" t="s">
        <v>10751</v>
      </c>
      <c r="BC1050" t="s">
        <v>10751</v>
      </c>
      <c r="BD1050" t="s">
        <v>10751</v>
      </c>
    </row>
    <row r="1051" spans="1:56">
      <c r="A1051" t="s">
        <v>10754</v>
      </c>
      <c r="B1051">
        <v>2500</v>
      </c>
      <c r="C1051">
        <v>2004</v>
      </c>
      <c r="D1051" t="s">
        <v>10751</v>
      </c>
      <c r="E1051" t="s">
        <v>10751</v>
      </c>
      <c r="F1051" t="s">
        <v>10751</v>
      </c>
      <c r="H1051" t="s">
        <v>10751</v>
      </c>
      <c r="I1051" t="str">
        <f t="shared" si="23"/>
        <v/>
      </c>
      <c r="K1051" t="s">
        <v>10751</v>
      </c>
      <c r="L1051" t="s">
        <v>10751</v>
      </c>
      <c r="M1051" t="s">
        <v>10751</v>
      </c>
      <c r="N1051" t="s">
        <v>10751</v>
      </c>
      <c r="O1051" t="s">
        <v>10751</v>
      </c>
      <c r="P1051" t="s">
        <v>10751</v>
      </c>
      <c r="Q1051" t="s">
        <v>10751</v>
      </c>
      <c r="R1051" t="s">
        <v>10751</v>
      </c>
      <c r="S1051" t="s">
        <v>10751</v>
      </c>
      <c r="T1051" t="s">
        <v>10751</v>
      </c>
      <c r="U1051" t="s">
        <v>10751</v>
      </c>
      <c r="V1051" t="s">
        <v>10751</v>
      </c>
      <c r="W1051" t="s">
        <v>10751</v>
      </c>
      <c r="X1051" t="s">
        <v>10751</v>
      </c>
      <c r="Y1051" t="s">
        <v>10751</v>
      </c>
      <c r="Z1051" t="s">
        <v>10751</v>
      </c>
      <c r="AA1051" t="s">
        <v>10751</v>
      </c>
      <c r="AB1051" t="s">
        <v>10751</v>
      </c>
      <c r="AC1051" t="s">
        <v>10751</v>
      </c>
      <c r="AD1051" t="s">
        <v>10751</v>
      </c>
      <c r="AE1051" t="s">
        <v>10751</v>
      </c>
      <c r="AF1051" t="s">
        <v>10751</v>
      </c>
      <c r="AG1051" t="s">
        <v>10751</v>
      </c>
      <c r="AH1051" t="s">
        <v>10751</v>
      </c>
      <c r="AI1051" t="s">
        <v>10751</v>
      </c>
      <c r="AJ1051" t="s">
        <v>10751</v>
      </c>
      <c r="AK1051" t="s">
        <v>10751</v>
      </c>
      <c r="AL1051" t="s">
        <v>10751</v>
      </c>
      <c r="AM1051" t="s">
        <v>10751</v>
      </c>
      <c r="AN1051" t="s">
        <v>10751</v>
      </c>
      <c r="AO1051" t="s">
        <v>10751</v>
      </c>
      <c r="AP1051" t="s">
        <v>10751</v>
      </c>
      <c r="AQ1051" t="s">
        <v>10751</v>
      </c>
      <c r="AR1051" t="s">
        <v>10751</v>
      </c>
      <c r="AS1051" t="s">
        <v>10751</v>
      </c>
      <c r="AT1051" t="s">
        <v>10751</v>
      </c>
      <c r="AU1051" t="s">
        <v>10751</v>
      </c>
      <c r="AV1051" t="s">
        <v>10751</v>
      </c>
      <c r="AW1051" t="s">
        <v>10751</v>
      </c>
      <c r="AX1051" t="s">
        <v>10751</v>
      </c>
      <c r="AY1051" t="s">
        <v>10751</v>
      </c>
      <c r="AZ1051" t="s">
        <v>10751</v>
      </c>
      <c r="BA1051" t="s">
        <v>10751</v>
      </c>
      <c r="BB1051" t="s">
        <v>10751</v>
      </c>
      <c r="BC1051" t="s">
        <v>10751</v>
      </c>
      <c r="BD1051" t="s">
        <v>10751</v>
      </c>
    </row>
    <row r="1052" spans="1:56">
      <c r="A1052" t="s">
        <v>10754</v>
      </c>
      <c r="B1052">
        <v>2500</v>
      </c>
      <c r="C1052">
        <v>2005</v>
      </c>
      <c r="D1052" t="s">
        <v>10751</v>
      </c>
      <c r="E1052" t="s">
        <v>10751</v>
      </c>
      <c r="F1052" t="s">
        <v>10751</v>
      </c>
      <c r="H1052" t="s">
        <v>10751</v>
      </c>
      <c r="I1052" t="str">
        <f t="shared" si="23"/>
        <v/>
      </c>
      <c r="K1052" t="s">
        <v>10751</v>
      </c>
      <c r="L1052" t="s">
        <v>10751</v>
      </c>
      <c r="M1052" t="s">
        <v>10751</v>
      </c>
      <c r="N1052" t="s">
        <v>10751</v>
      </c>
      <c r="O1052" t="s">
        <v>10751</v>
      </c>
      <c r="P1052" t="s">
        <v>10751</v>
      </c>
      <c r="Q1052" t="s">
        <v>10751</v>
      </c>
      <c r="R1052" t="s">
        <v>10751</v>
      </c>
      <c r="S1052" t="s">
        <v>10751</v>
      </c>
      <c r="T1052" t="s">
        <v>10751</v>
      </c>
      <c r="U1052" t="s">
        <v>10751</v>
      </c>
      <c r="V1052" t="s">
        <v>10751</v>
      </c>
      <c r="W1052" t="s">
        <v>10751</v>
      </c>
      <c r="X1052" t="s">
        <v>10751</v>
      </c>
      <c r="Y1052" t="s">
        <v>10751</v>
      </c>
      <c r="Z1052" t="s">
        <v>10751</v>
      </c>
      <c r="AA1052" t="s">
        <v>10751</v>
      </c>
      <c r="AB1052" t="s">
        <v>10751</v>
      </c>
      <c r="AC1052" t="s">
        <v>10751</v>
      </c>
      <c r="AD1052" t="s">
        <v>10751</v>
      </c>
      <c r="AE1052" t="s">
        <v>10751</v>
      </c>
      <c r="AF1052" t="s">
        <v>10751</v>
      </c>
      <c r="AG1052" t="s">
        <v>10751</v>
      </c>
      <c r="AH1052" t="s">
        <v>10751</v>
      </c>
      <c r="AI1052" t="s">
        <v>10751</v>
      </c>
      <c r="AJ1052" t="s">
        <v>10751</v>
      </c>
      <c r="AK1052" t="s">
        <v>10751</v>
      </c>
      <c r="AL1052" t="s">
        <v>10751</v>
      </c>
      <c r="AM1052" t="s">
        <v>10751</v>
      </c>
      <c r="AN1052" t="s">
        <v>10751</v>
      </c>
      <c r="AO1052" t="s">
        <v>10751</v>
      </c>
      <c r="AP1052" t="s">
        <v>10751</v>
      </c>
      <c r="AQ1052" t="s">
        <v>10751</v>
      </c>
      <c r="AR1052" t="s">
        <v>10751</v>
      </c>
      <c r="AS1052" t="s">
        <v>10751</v>
      </c>
      <c r="AT1052" t="s">
        <v>10751</v>
      </c>
      <c r="AU1052" t="s">
        <v>10751</v>
      </c>
      <c r="AV1052" t="s">
        <v>10751</v>
      </c>
      <c r="AW1052" t="s">
        <v>10751</v>
      </c>
      <c r="AX1052" t="s">
        <v>10751</v>
      </c>
      <c r="AY1052" t="s">
        <v>10751</v>
      </c>
      <c r="AZ1052" t="s">
        <v>10751</v>
      </c>
      <c r="BA1052" t="s">
        <v>10751</v>
      </c>
      <c r="BB1052" t="s">
        <v>10751</v>
      </c>
      <c r="BC1052" t="s">
        <v>10751</v>
      </c>
      <c r="BD1052" t="s">
        <v>10751</v>
      </c>
    </row>
    <row r="1053" spans="1:56">
      <c r="A1053" t="s">
        <v>10754</v>
      </c>
      <c r="B1053">
        <v>2500</v>
      </c>
      <c r="C1053">
        <v>2006</v>
      </c>
      <c r="D1053" t="s">
        <v>10751</v>
      </c>
      <c r="E1053" t="s">
        <v>10751</v>
      </c>
      <c r="F1053" t="s">
        <v>10751</v>
      </c>
      <c r="H1053" t="s">
        <v>10751</v>
      </c>
      <c r="I1053" t="str">
        <f t="shared" si="23"/>
        <v/>
      </c>
      <c r="K1053" t="s">
        <v>10751</v>
      </c>
      <c r="L1053" t="s">
        <v>10751</v>
      </c>
      <c r="M1053" t="s">
        <v>10751</v>
      </c>
      <c r="N1053" t="s">
        <v>10751</v>
      </c>
      <c r="O1053" t="s">
        <v>10751</v>
      </c>
      <c r="P1053" t="s">
        <v>10751</v>
      </c>
      <c r="Q1053" t="s">
        <v>10751</v>
      </c>
      <c r="R1053" t="s">
        <v>10751</v>
      </c>
      <c r="S1053" t="s">
        <v>10751</v>
      </c>
      <c r="T1053" t="s">
        <v>10751</v>
      </c>
      <c r="U1053" t="s">
        <v>10751</v>
      </c>
      <c r="V1053" t="s">
        <v>10751</v>
      </c>
      <c r="W1053" t="s">
        <v>10751</v>
      </c>
      <c r="X1053" t="s">
        <v>10751</v>
      </c>
      <c r="Y1053" t="s">
        <v>10751</v>
      </c>
      <c r="Z1053" t="s">
        <v>10751</v>
      </c>
      <c r="AA1053" t="s">
        <v>10751</v>
      </c>
      <c r="AB1053" t="s">
        <v>10751</v>
      </c>
      <c r="AC1053" t="s">
        <v>10751</v>
      </c>
      <c r="AD1053" t="s">
        <v>10751</v>
      </c>
      <c r="AE1053" t="s">
        <v>10751</v>
      </c>
      <c r="AF1053" t="s">
        <v>10751</v>
      </c>
      <c r="AG1053" t="s">
        <v>10751</v>
      </c>
      <c r="AH1053" t="s">
        <v>10751</v>
      </c>
      <c r="AI1053" t="s">
        <v>10751</v>
      </c>
      <c r="AJ1053" t="s">
        <v>10751</v>
      </c>
      <c r="AK1053" t="s">
        <v>10751</v>
      </c>
      <c r="AL1053" t="s">
        <v>10751</v>
      </c>
      <c r="AM1053" t="s">
        <v>10751</v>
      </c>
      <c r="AN1053" t="s">
        <v>10751</v>
      </c>
      <c r="AO1053" t="s">
        <v>10751</v>
      </c>
      <c r="AP1053" t="s">
        <v>10751</v>
      </c>
      <c r="AQ1053" t="s">
        <v>10751</v>
      </c>
      <c r="AR1053" t="s">
        <v>10751</v>
      </c>
      <c r="AS1053" t="s">
        <v>10751</v>
      </c>
      <c r="AT1053" t="s">
        <v>10751</v>
      </c>
      <c r="AU1053" t="s">
        <v>10751</v>
      </c>
      <c r="AV1053" t="s">
        <v>10751</v>
      </c>
      <c r="AW1053" t="s">
        <v>10751</v>
      </c>
      <c r="AX1053" t="s">
        <v>10751</v>
      </c>
      <c r="AY1053" t="s">
        <v>10751</v>
      </c>
      <c r="AZ1053" t="s">
        <v>10751</v>
      </c>
      <c r="BA1053" t="s">
        <v>10751</v>
      </c>
      <c r="BB1053" t="s">
        <v>10751</v>
      </c>
      <c r="BC1053" t="s">
        <v>10751</v>
      </c>
      <c r="BD1053" t="s">
        <v>10751</v>
      </c>
    </row>
    <row r="1054" spans="1:56">
      <c r="A1054" t="s">
        <v>10754</v>
      </c>
      <c r="B1054">
        <v>2500</v>
      </c>
      <c r="C1054">
        <v>2007</v>
      </c>
      <c r="D1054" t="s">
        <v>10751</v>
      </c>
      <c r="E1054" t="s">
        <v>10751</v>
      </c>
      <c r="F1054" t="s">
        <v>10751</v>
      </c>
      <c r="H1054" t="s">
        <v>10751</v>
      </c>
      <c r="I1054" t="str">
        <f t="shared" si="23"/>
        <v/>
      </c>
      <c r="K1054" t="s">
        <v>10751</v>
      </c>
      <c r="L1054" t="s">
        <v>10751</v>
      </c>
      <c r="M1054" t="s">
        <v>10751</v>
      </c>
      <c r="N1054" t="s">
        <v>10751</v>
      </c>
      <c r="O1054" t="s">
        <v>10751</v>
      </c>
      <c r="P1054" t="s">
        <v>10751</v>
      </c>
      <c r="Q1054" t="s">
        <v>10751</v>
      </c>
      <c r="R1054" t="s">
        <v>10751</v>
      </c>
      <c r="S1054" t="s">
        <v>10751</v>
      </c>
      <c r="T1054" t="s">
        <v>10751</v>
      </c>
      <c r="U1054" t="s">
        <v>10751</v>
      </c>
      <c r="V1054" t="s">
        <v>10751</v>
      </c>
      <c r="W1054" t="s">
        <v>10751</v>
      </c>
      <c r="X1054" t="s">
        <v>10751</v>
      </c>
      <c r="Y1054" t="s">
        <v>10751</v>
      </c>
      <c r="Z1054" t="s">
        <v>10751</v>
      </c>
      <c r="AA1054" t="s">
        <v>10751</v>
      </c>
      <c r="AB1054" t="s">
        <v>10751</v>
      </c>
      <c r="AC1054" t="s">
        <v>10751</v>
      </c>
      <c r="AD1054" t="s">
        <v>10751</v>
      </c>
      <c r="AE1054" t="s">
        <v>10751</v>
      </c>
      <c r="AF1054" t="s">
        <v>10751</v>
      </c>
      <c r="AG1054" t="s">
        <v>10751</v>
      </c>
      <c r="AH1054" t="s">
        <v>10751</v>
      </c>
      <c r="AI1054" t="s">
        <v>10751</v>
      </c>
      <c r="AJ1054" t="s">
        <v>10751</v>
      </c>
      <c r="AK1054" t="s">
        <v>10751</v>
      </c>
      <c r="AL1054" t="s">
        <v>10751</v>
      </c>
      <c r="AM1054" t="s">
        <v>10751</v>
      </c>
      <c r="AN1054" t="s">
        <v>10751</v>
      </c>
      <c r="AO1054" t="s">
        <v>10751</v>
      </c>
      <c r="AP1054" t="s">
        <v>10751</v>
      </c>
      <c r="AQ1054" t="s">
        <v>10751</v>
      </c>
      <c r="AR1054" t="s">
        <v>10751</v>
      </c>
      <c r="AS1054" t="s">
        <v>10751</v>
      </c>
      <c r="AT1054" t="s">
        <v>10751</v>
      </c>
      <c r="AU1054" t="s">
        <v>10751</v>
      </c>
      <c r="AV1054" t="s">
        <v>10751</v>
      </c>
      <c r="AW1054" t="s">
        <v>10751</v>
      </c>
      <c r="AX1054" t="s">
        <v>10751</v>
      </c>
      <c r="AY1054" t="s">
        <v>10751</v>
      </c>
      <c r="AZ1054" t="s">
        <v>10751</v>
      </c>
      <c r="BA1054" t="s">
        <v>10751</v>
      </c>
      <c r="BB1054" t="s">
        <v>10751</v>
      </c>
      <c r="BC1054" t="s">
        <v>10751</v>
      </c>
      <c r="BD1054" t="s">
        <v>10751</v>
      </c>
    </row>
    <row r="1055" spans="1:56">
      <c r="A1055" t="s">
        <v>10754</v>
      </c>
      <c r="B1055">
        <v>2500</v>
      </c>
      <c r="C1055">
        <v>2008</v>
      </c>
      <c r="D1055" t="s">
        <v>10751</v>
      </c>
      <c r="E1055" t="s">
        <v>10751</v>
      </c>
      <c r="F1055" t="s">
        <v>10751</v>
      </c>
      <c r="H1055" t="s">
        <v>10751</v>
      </c>
      <c r="I1055" t="str">
        <f t="shared" si="23"/>
        <v/>
      </c>
      <c r="K1055" t="s">
        <v>10751</v>
      </c>
      <c r="L1055" t="s">
        <v>10751</v>
      </c>
      <c r="M1055" t="s">
        <v>10751</v>
      </c>
      <c r="N1055" t="s">
        <v>10751</v>
      </c>
      <c r="O1055" t="s">
        <v>10751</v>
      </c>
      <c r="P1055" t="s">
        <v>10751</v>
      </c>
      <c r="Q1055" t="s">
        <v>10751</v>
      </c>
      <c r="R1055" t="s">
        <v>10751</v>
      </c>
      <c r="S1055" t="s">
        <v>10751</v>
      </c>
      <c r="T1055" t="s">
        <v>10751</v>
      </c>
      <c r="U1055" t="s">
        <v>10751</v>
      </c>
      <c r="V1055" t="s">
        <v>10751</v>
      </c>
      <c r="W1055" t="s">
        <v>10751</v>
      </c>
      <c r="X1055" t="s">
        <v>10751</v>
      </c>
      <c r="Y1055" t="s">
        <v>10751</v>
      </c>
      <c r="Z1055" t="s">
        <v>10751</v>
      </c>
      <c r="AA1055" t="s">
        <v>10751</v>
      </c>
      <c r="AB1055" t="s">
        <v>10751</v>
      </c>
      <c r="AC1055" t="s">
        <v>10751</v>
      </c>
      <c r="AD1055" t="s">
        <v>10751</v>
      </c>
      <c r="AE1055" t="s">
        <v>10751</v>
      </c>
      <c r="AF1055" t="s">
        <v>10751</v>
      </c>
      <c r="AG1055" t="s">
        <v>10751</v>
      </c>
      <c r="AH1055" t="s">
        <v>10751</v>
      </c>
      <c r="AI1055" t="s">
        <v>10751</v>
      </c>
      <c r="AJ1055" t="s">
        <v>10751</v>
      </c>
      <c r="AK1055" t="s">
        <v>10751</v>
      </c>
      <c r="AL1055" t="s">
        <v>10751</v>
      </c>
      <c r="AM1055" t="s">
        <v>10751</v>
      </c>
      <c r="AN1055" t="s">
        <v>10751</v>
      </c>
      <c r="AO1055" t="s">
        <v>10751</v>
      </c>
      <c r="AP1055" t="s">
        <v>10751</v>
      </c>
      <c r="AQ1055" t="s">
        <v>10751</v>
      </c>
      <c r="AR1055" t="s">
        <v>10751</v>
      </c>
      <c r="AS1055" t="s">
        <v>10751</v>
      </c>
      <c r="AT1055" t="s">
        <v>10751</v>
      </c>
      <c r="AU1055" t="s">
        <v>10751</v>
      </c>
      <c r="AV1055" t="s">
        <v>10751</v>
      </c>
      <c r="AW1055" t="s">
        <v>10751</v>
      </c>
      <c r="AX1055" t="s">
        <v>10751</v>
      </c>
      <c r="AY1055" t="s">
        <v>10751</v>
      </c>
      <c r="AZ1055" t="s">
        <v>10751</v>
      </c>
      <c r="BA1055" t="s">
        <v>10751</v>
      </c>
      <c r="BB1055" t="s">
        <v>10751</v>
      </c>
      <c r="BC1055" t="s">
        <v>10751</v>
      </c>
      <c r="BD1055" t="s">
        <v>10751</v>
      </c>
    </row>
    <row r="1056" spans="1:56">
      <c r="A1056" t="s">
        <v>10754</v>
      </c>
      <c r="B1056">
        <v>2500</v>
      </c>
      <c r="C1056">
        <v>2009</v>
      </c>
      <c r="D1056" t="s">
        <v>10751</v>
      </c>
      <c r="E1056" t="s">
        <v>10751</v>
      </c>
      <c r="F1056" t="s">
        <v>10751</v>
      </c>
      <c r="H1056" t="s">
        <v>10751</v>
      </c>
      <c r="I1056" t="str">
        <f t="shared" si="23"/>
        <v/>
      </c>
      <c r="K1056" t="s">
        <v>10751</v>
      </c>
      <c r="L1056" t="s">
        <v>10751</v>
      </c>
      <c r="M1056" t="s">
        <v>10751</v>
      </c>
      <c r="N1056" t="s">
        <v>10751</v>
      </c>
      <c r="O1056" t="s">
        <v>10751</v>
      </c>
      <c r="P1056" t="s">
        <v>10751</v>
      </c>
      <c r="Q1056" t="s">
        <v>10751</v>
      </c>
      <c r="R1056" t="s">
        <v>10751</v>
      </c>
      <c r="S1056" t="s">
        <v>10751</v>
      </c>
      <c r="T1056" t="s">
        <v>10751</v>
      </c>
      <c r="U1056" t="s">
        <v>10751</v>
      </c>
      <c r="V1056" t="s">
        <v>10751</v>
      </c>
      <c r="W1056" t="s">
        <v>10751</v>
      </c>
      <c r="X1056" t="s">
        <v>10751</v>
      </c>
      <c r="Y1056" t="s">
        <v>10751</v>
      </c>
      <c r="Z1056" t="s">
        <v>10751</v>
      </c>
      <c r="AA1056" t="s">
        <v>10751</v>
      </c>
      <c r="AB1056" t="s">
        <v>10751</v>
      </c>
      <c r="AC1056" t="s">
        <v>10751</v>
      </c>
      <c r="AD1056" t="s">
        <v>10751</v>
      </c>
      <c r="AE1056" t="s">
        <v>10751</v>
      </c>
      <c r="AF1056" t="s">
        <v>10751</v>
      </c>
      <c r="AG1056" t="s">
        <v>10751</v>
      </c>
      <c r="AH1056" t="s">
        <v>10751</v>
      </c>
      <c r="AI1056" t="s">
        <v>10751</v>
      </c>
      <c r="AJ1056" t="s">
        <v>10751</v>
      </c>
      <c r="AK1056" t="s">
        <v>10751</v>
      </c>
      <c r="AL1056" t="s">
        <v>10751</v>
      </c>
      <c r="AM1056" t="s">
        <v>10751</v>
      </c>
      <c r="AN1056" t="s">
        <v>10751</v>
      </c>
      <c r="AO1056" t="s">
        <v>10751</v>
      </c>
      <c r="AP1056" t="s">
        <v>10751</v>
      </c>
      <c r="AQ1056" t="s">
        <v>10751</v>
      </c>
      <c r="AR1056" t="s">
        <v>10751</v>
      </c>
      <c r="AS1056" t="s">
        <v>10751</v>
      </c>
      <c r="AT1056" t="s">
        <v>10751</v>
      </c>
      <c r="AU1056" t="s">
        <v>10751</v>
      </c>
      <c r="AV1056" t="s">
        <v>10751</v>
      </c>
      <c r="AW1056" t="s">
        <v>10751</v>
      </c>
      <c r="AX1056" t="s">
        <v>10751</v>
      </c>
      <c r="AY1056" t="s">
        <v>10751</v>
      </c>
      <c r="AZ1056" t="s">
        <v>10751</v>
      </c>
      <c r="BA1056" t="s">
        <v>10751</v>
      </c>
      <c r="BB1056" t="s">
        <v>10751</v>
      </c>
      <c r="BC1056" t="s">
        <v>10751</v>
      </c>
      <c r="BD1056" t="s">
        <v>10751</v>
      </c>
    </row>
    <row r="1057" spans="1:56">
      <c r="A1057" t="s">
        <v>10754</v>
      </c>
      <c r="B1057">
        <v>2500</v>
      </c>
      <c r="C1057">
        <v>2010</v>
      </c>
      <c r="D1057" t="s">
        <v>10751</v>
      </c>
      <c r="E1057" t="s">
        <v>10751</v>
      </c>
      <c r="F1057" t="s">
        <v>10751</v>
      </c>
      <c r="H1057" t="s">
        <v>10751</v>
      </c>
      <c r="I1057" t="str">
        <f t="shared" si="23"/>
        <v/>
      </c>
      <c r="K1057" t="s">
        <v>10751</v>
      </c>
      <c r="L1057" t="s">
        <v>10751</v>
      </c>
      <c r="M1057" t="s">
        <v>10751</v>
      </c>
      <c r="N1057" t="s">
        <v>10751</v>
      </c>
      <c r="O1057" t="s">
        <v>10751</v>
      </c>
      <c r="P1057" t="s">
        <v>10751</v>
      </c>
      <c r="Q1057" t="s">
        <v>10751</v>
      </c>
      <c r="R1057" t="s">
        <v>10751</v>
      </c>
      <c r="S1057" t="s">
        <v>10751</v>
      </c>
      <c r="T1057" t="s">
        <v>10751</v>
      </c>
      <c r="U1057" t="s">
        <v>10751</v>
      </c>
      <c r="V1057" t="s">
        <v>10751</v>
      </c>
      <c r="W1057" t="s">
        <v>10751</v>
      </c>
      <c r="X1057" t="s">
        <v>10751</v>
      </c>
      <c r="Y1057" t="s">
        <v>10751</v>
      </c>
      <c r="Z1057" t="s">
        <v>10751</v>
      </c>
      <c r="AA1057" t="s">
        <v>10751</v>
      </c>
      <c r="AB1057" t="s">
        <v>10751</v>
      </c>
      <c r="AC1057" t="s">
        <v>10751</v>
      </c>
      <c r="AD1057" t="s">
        <v>10751</v>
      </c>
      <c r="AE1057" t="s">
        <v>10751</v>
      </c>
      <c r="AF1057" t="s">
        <v>10751</v>
      </c>
      <c r="AG1057" t="s">
        <v>10751</v>
      </c>
      <c r="AH1057" t="s">
        <v>10751</v>
      </c>
      <c r="AI1057" t="s">
        <v>10751</v>
      </c>
      <c r="AJ1057" t="s">
        <v>10751</v>
      </c>
      <c r="AK1057" t="s">
        <v>10751</v>
      </c>
      <c r="AL1057" t="s">
        <v>10751</v>
      </c>
      <c r="AM1057" t="s">
        <v>10751</v>
      </c>
      <c r="AN1057" t="s">
        <v>10751</v>
      </c>
      <c r="AO1057" t="s">
        <v>10751</v>
      </c>
      <c r="AP1057" t="s">
        <v>10751</v>
      </c>
      <c r="AQ1057" t="s">
        <v>10751</v>
      </c>
      <c r="AR1057" t="s">
        <v>10751</v>
      </c>
      <c r="AS1057" t="s">
        <v>10751</v>
      </c>
      <c r="AT1057" t="s">
        <v>10751</v>
      </c>
      <c r="AU1057" t="s">
        <v>10751</v>
      </c>
      <c r="AV1057" t="s">
        <v>10751</v>
      </c>
      <c r="AW1057" t="s">
        <v>10751</v>
      </c>
      <c r="AX1057" t="s">
        <v>10751</v>
      </c>
      <c r="AY1057" t="s">
        <v>10751</v>
      </c>
      <c r="AZ1057" t="s">
        <v>10751</v>
      </c>
      <c r="BA1057" t="s">
        <v>10751</v>
      </c>
      <c r="BB1057" t="s">
        <v>10751</v>
      </c>
      <c r="BC1057" t="s">
        <v>10751</v>
      </c>
      <c r="BD1057" t="s">
        <v>10751</v>
      </c>
    </row>
    <row r="1058" spans="1:56">
      <c r="A1058" t="s">
        <v>10755</v>
      </c>
      <c r="B1058">
        <v>3000</v>
      </c>
      <c r="C1058">
        <v>2003</v>
      </c>
      <c r="D1058" t="s">
        <v>10751</v>
      </c>
      <c r="E1058" t="s">
        <v>10751</v>
      </c>
      <c r="F1058" t="s">
        <v>10751</v>
      </c>
      <c r="H1058" t="s">
        <v>10751</v>
      </c>
      <c r="I1058" t="str">
        <f t="shared" si="23"/>
        <v/>
      </c>
      <c r="K1058" t="s">
        <v>10751</v>
      </c>
      <c r="L1058" t="s">
        <v>10751</v>
      </c>
      <c r="M1058" t="s">
        <v>10751</v>
      </c>
      <c r="N1058" t="s">
        <v>10751</v>
      </c>
      <c r="O1058" t="s">
        <v>10751</v>
      </c>
      <c r="P1058" t="s">
        <v>10751</v>
      </c>
      <c r="Q1058" t="s">
        <v>10751</v>
      </c>
      <c r="R1058" t="s">
        <v>10751</v>
      </c>
      <c r="S1058" t="s">
        <v>10751</v>
      </c>
      <c r="T1058" t="s">
        <v>10751</v>
      </c>
      <c r="U1058" t="s">
        <v>10751</v>
      </c>
      <c r="V1058" t="s">
        <v>10751</v>
      </c>
      <c r="W1058" t="s">
        <v>10751</v>
      </c>
      <c r="X1058" t="s">
        <v>10751</v>
      </c>
      <c r="Y1058" t="s">
        <v>10751</v>
      </c>
      <c r="Z1058" t="s">
        <v>10751</v>
      </c>
      <c r="AA1058" t="s">
        <v>10751</v>
      </c>
      <c r="AB1058" t="s">
        <v>10751</v>
      </c>
      <c r="AC1058" t="s">
        <v>10751</v>
      </c>
      <c r="AD1058" t="s">
        <v>10751</v>
      </c>
      <c r="AE1058" t="s">
        <v>10751</v>
      </c>
      <c r="AF1058" t="s">
        <v>10751</v>
      </c>
      <c r="AG1058" t="s">
        <v>10751</v>
      </c>
      <c r="AH1058" t="s">
        <v>10751</v>
      </c>
      <c r="AI1058" t="s">
        <v>10751</v>
      </c>
      <c r="AJ1058" t="s">
        <v>10751</v>
      </c>
      <c r="AK1058" t="s">
        <v>10751</v>
      </c>
      <c r="AL1058" t="s">
        <v>10751</v>
      </c>
      <c r="AM1058" t="s">
        <v>10751</v>
      </c>
      <c r="AN1058" t="s">
        <v>10751</v>
      </c>
      <c r="AO1058" t="s">
        <v>10751</v>
      </c>
      <c r="AP1058" t="s">
        <v>10751</v>
      </c>
      <c r="AQ1058" t="s">
        <v>10751</v>
      </c>
      <c r="AR1058" t="s">
        <v>10751</v>
      </c>
      <c r="AS1058" t="s">
        <v>10751</v>
      </c>
      <c r="AT1058" t="s">
        <v>10751</v>
      </c>
      <c r="AU1058" t="s">
        <v>10751</v>
      </c>
      <c r="AV1058" t="s">
        <v>10751</v>
      </c>
      <c r="AW1058" t="s">
        <v>10751</v>
      </c>
      <c r="AX1058" t="s">
        <v>10751</v>
      </c>
      <c r="AY1058" t="s">
        <v>10751</v>
      </c>
      <c r="AZ1058" t="s">
        <v>10751</v>
      </c>
      <c r="BA1058" t="s">
        <v>10751</v>
      </c>
      <c r="BB1058" t="s">
        <v>10751</v>
      </c>
      <c r="BC1058" t="s">
        <v>10751</v>
      </c>
      <c r="BD1058" t="s">
        <v>10751</v>
      </c>
    </row>
    <row r="1059" spans="1:56">
      <c r="A1059" t="s">
        <v>10755</v>
      </c>
      <c r="B1059">
        <v>3000</v>
      </c>
      <c r="C1059">
        <v>2004</v>
      </c>
      <c r="D1059" t="s">
        <v>10751</v>
      </c>
      <c r="E1059" t="s">
        <v>10751</v>
      </c>
      <c r="F1059" t="s">
        <v>10751</v>
      </c>
      <c r="H1059" t="s">
        <v>10751</v>
      </c>
      <c r="I1059" t="str">
        <f t="shared" si="23"/>
        <v/>
      </c>
      <c r="K1059" t="s">
        <v>10751</v>
      </c>
      <c r="L1059" t="s">
        <v>10751</v>
      </c>
      <c r="M1059" t="s">
        <v>10751</v>
      </c>
      <c r="N1059" t="s">
        <v>10751</v>
      </c>
      <c r="O1059" t="s">
        <v>10751</v>
      </c>
      <c r="P1059" t="s">
        <v>10751</v>
      </c>
      <c r="Q1059" t="s">
        <v>10751</v>
      </c>
      <c r="R1059" t="s">
        <v>10751</v>
      </c>
      <c r="S1059" t="s">
        <v>10751</v>
      </c>
      <c r="T1059" t="s">
        <v>10751</v>
      </c>
      <c r="U1059" t="s">
        <v>10751</v>
      </c>
      <c r="V1059" t="s">
        <v>10751</v>
      </c>
      <c r="W1059" t="s">
        <v>10751</v>
      </c>
      <c r="X1059" t="s">
        <v>10751</v>
      </c>
      <c r="Y1059" t="s">
        <v>10751</v>
      </c>
      <c r="Z1059" t="s">
        <v>10751</v>
      </c>
      <c r="AA1059" t="s">
        <v>10751</v>
      </c>
      <c r="AB1059" t="s">
        <v>10751</v>
      </c>
      <c r="AC1059" t="s">
        <v>10751</v>
      </c>
      <c r="AD1059" t="s">
        <v>10751</v>
      </c>
      <c r="AE1059" t="s">
        <v>10751</v>
      </c>
      <c r="AF1059" t="s">
        <v>10751</v>
      </c>
      <c r="AG1059" t="s">
        <v>10751</v>
      </c>
      <c r="AH1059" t="s">
        <v>10751</v>
      </c>
      <c r="AI1059" t="s">
        <v>10751</v>
      </c>
      <c r="AJ1059" t="s">
        <v>10751</v>
      </c>
      <c r="AK1059" t="s">
        <v>10751</v>
      </c>
      <c r="AL1059" t="s">
        <v>10751</v>
      </c>
      <c r="AM1059" t="s">
        <v>10751</v>
      </c>
      <c r="AN1059" t="s">
        <v>10751</v>
      </c>
      <c r="AO1059" t="s">
        <v>10751</v>
      </c>
      <c r="AP1059" t="s">
        <v>10751</v>
      </c>
      <c r="AQ1059" t="s">
        <v>10751</v>
      </c>
      <c r="AR1059" t="s">
        <v>10751</v>
      </c>
      <c r="AS1059" t="s">
        <v>10751</v>
      </c>
      <c r="AT1059" t="s">
        <v>10751</v>
      </c>
      <c r="AU1059" t="s">
        <v>10751</v>
      </c>
      <c r="AV1059" t="s">
        <v>10751</v>
      </c>
      <c r="AW1059" t="s">
        <v>10751</v>
      </c>
      <c r="AX1059" t="s">
        <v>10751</v>
      </c>
      <c r="AY1059" t="s">
        <v>10751</v>
      </c>
      <c r="AZ1059" t="s">
        <v>10751</v>
      </c>
      <c r="BA1059" t="s">
        <v>10751</v>
      </c>
      <c r="BB1059" t="s">
        <v>10751</v>
      </c>
      <c r="BC1059" t="s">
        <v>10751</v>
      </c>
      <c r="BD1059" t="s">
        <v>10751</v>
      </c>
    </row>
    <row r="1060" spans="1:56">
      <c r="A1060" t="s">
        <v>10755</v>
      </c>
      <c r="B1060">
        <v>3000</v>
      </c>
      <c r="C1060">
        <v>2005</v>
      </c>
      <c r="D1060" t="s">
        <v>10751</v>
      </c>
      <c r="E1060" t="s">
        <v>10751</v>
      </c>
      <c r="F1060" t="s">
        <v>10751</v>
      </c>
      <c r="H1060" t="s">
        <v>10751</v>
      </c>
      <c r="I1060" t="str">
        <f t="shared" si="23"/>
        <v/>
      </c>
      <c r="K1060" t="s">
        <v>10751</v>
      </c>
      <c r="L1060" t="s">
        <v>10751</v>
      </c>
      <c r="M1060" t="s">
        <v>10751</v>
      </c>
      <c r="N1060" t="s">
        <v>10751</v>
      </c>
      <c r="O1060" t="s">
        <v>10751</v>
      </c>
      <c r="P1060" t="s">
        <v>10751</v>
      </c>
      <c r="Q1060" t="s">
        <v>10751</v>
      </c>
      <c r="R1060" t="s">
        <v>10751</v>
      </c>
      <c r="S1060" t="s">
        <v>10751</v>
      </c>
      <c r="T1060" t="s">
        <v>10751</v>
      </c>
      <c r="U1060" t="s">
        <v>10751</v>
      </c>
      <c r="V1060" t="s">
        <v>10751</v>
      </c>
      <c r="W1060" t="s">
        <v>10751</v>
      </c>
      <c r="X1060" t="s">
        <v>10751</v>
      </c>
      <c r="Y1060" t="s">
        <v>10751</v>
      </c>
      <c r="Z1060" t="s">
        <v>10751</v>
      </c>
      <c r="AA1060" t="s">
        <v>10751</v>
      </c>
      <c r="AB1060" t="s">
        <v>10751</v>
      </c>
      <c r="AC1060" t="s">
        <v>10751</v>
      </c>
      <c r="AD1060" t="s">
        <v>10751</v>
      </c>
      <c r="AE1060" t="s">
        <v>10751</v>
      </c>
      <c r="AF1060" t="s">
        <v>10751</v>
      </c>
      <c r="AG1060" t="s">
        <v>10751</v>
      </c>
      <c r="AH1060" t="s">
        <v>10751</v>
      </c>
      <c r="AI1060" t="s">
        <v>10751</v>
      </c>
      <c r="AJ1060" t="s">
        <v>10751</v>
      </c>
      <c r="AK1060" t="s">
        <v>10751</v>
      </c>
      <c r="AL1060" t="s">
        <v>10751</v>
      </c>
      <c r="AM1060" t="s">
        <v>10751</v>
      </c>
      <c r="AN1060" t="s">
        <v>10751</v>
      </c>
      <c r="AO1060" t="s">
        <v>10751</v>
      </c>
      <c r="AP1060" t="s">
        <v>10751</v>
      </c>
      <c r="AQ1060" t="s">
        <v>10751</v>
      </c>
      <c r="AR1060" t="s">
        <v>10751</v>
      </c>
      <c r="AS1060" t="s">
        <v>10751</v>
      </c>
      <c r="AT1060" t="s">
        <v>10751</v>
      </c>
      <c r="AU1060" t="s">
        <v>10751</v>
      </c>
      <c r="AV1060" t="s">
        <v>10751</v>
      </c>
      <c r="AW1060" t="s">
        <v>10751</v>
      </c>
      <c r="AX1060" t="s">
        <v>10751</v>
      </c>
      <c r="AY1060" t="s">
        <v>10751</v>
      </c>
      <c r="AZ1060" t="s">
        <v>10751</v>
      </c>
      <c r="BA1060" t="s">
        <v>10751</v>
      </c>
      <c r="BB1060" t="s">
        <v>10751</v>
      </c>
      <c r="BC1060" t="s">
        <v>10751</v>
      </c>
      <c r="BD1060" t="s">
        <v>10751</v>
      </c>
    </row>
    <row r="1061" spans="1:56">
      <c r="A1061" t="s">
        <v>10755</v>
      </c>
      <c r="B1061">
        <v>3000</v>
      </c>
      <c r="C1061">
        <v>2006</v>
      </c>
      <c r="D1061" t="s">
        <v>10751</v>
      </c>
      <c r="E1061" t="s">
        <v>10751</v>
      </c>
      <c r="F1061" t="s">
        <v>10751</v>
      </c>
      <c r="H1061" t="s">
        <v>10751</v>
      </c>
      <c r="I1061" t="str">
        <f t="shared" si="23"/>
        <v/>
      </c>
      <c r="K1061" t="s">
        <v>10751</v>
      </c>
      <c r="L1061" t="s">
        <v>10751</v>
      </c>
      <c r="M1061" t="s">
        <v>10751</v>
      </c>
      <c r="N1061" t="s">
        <v>10751</v>
      </c>
      <c r="O1061" t="s">
        <v>10751</v>
      </c>
      <c r="P1061" t="s">
        <v>10751</v>
      </c>
      <c r="Q1061" t="s">
        <v>10751</v>
      </c>
      <c r="R1061" t="s">
        <v>10751</v>
      </c>
      <c r="S1061" t="s">
        <v>10751</v>
      </c>
      <c r="T1061" t="s">
        <v>10751</v>
      </c>
      <c r="U1061" t="s">
        <v>10751</v>
      </c>
      <c r="V1061" t="s">
        <v>10751</v>
      </c>
      <c r="W1061" t="s">
        <v>10751</v>
      </c>
      <c r="X1061" t="s">
        <v>10751</v>
      </c>
      <c r="Y1061" t="s">
        <v>10751</v>
      </c>
      <c r="Z1061" t="s">
        <v>10751</v>
      </c>
      <c r="AA1061" t="s">
        <v>10751</v>
      </c>
      <c r="AB1061" t="s">
        <v>10751</v>
      </c>
      <c r="AC1061" t="s">
        <v>10751</v>
      </c>
      <c r="AD1061" t="s">
        <v>10751</v>
      </c>
      <c r="AE1061" t="s">
        <v>10751</v>
      </c>
      <c r="AF1061" t="s">
        <v>10751</v>
      </c>
      <c r="AG1061" t="s">
        <v>10751</v>
      </c>
      <c r="AH1061" t="s">
        <v>10751</v>
      </c>
      <c r="AI1061" t="s">
        <v>10751</v>
      </c>
      <c r="AJ1061" t="s">
        <v>10751</v>
      </c>
      <c r="AK1061" t="s">
        <v>10751</v>
      </c>
      <c r="AL1061" t="s">
        <v>10751</v>
      </c>
      <c r="AM1061" t="s">
        <v>10751</v>
      </c>
      <c r="AN1061" t="s">
        <v>10751</v>
      </c>
      <c r="AO1061" t="s">
        <v>10751</v>
      </c>
      <c r="AP1061" t="s">
        <v>10751</v>
      </c>
      <c r="AQ1061" t="s">
        <v>10751</v>
      </c>
      <c r="AR1061" t="s">
        <v>10751</v>
      </c>
      <c r="AS1061" t="s">
        <v>10751</v>
      </c>
      <c r="AT1061" t="s">
        <v>10751</v>
      </c>
      <c r="AU1061" t="s">
        <v>10751</v>
      </c>
      <c r="AV1061" t="s">
        <v>10751</v>
      </c>
      <c r="AW1061" t="s">
        <v>10751</v>
      </c>
      <c r="AX1061" t="s">
        <v>10751</v>
      </c>
      <c r="AY1061" t="s">
        <v>10751</v>
      </c>
      <c r="AZ1061" t="s">
        <v>10751</v>
      </c>
      <c r="BA1061" t="s">
        <v>10751</v>
      </c>
      <c r="BB1061" t="s">
        <v>10751</v>
      </c>
      <c r="BC1061" t="s">
        <v>10751</v>
      </c>
      <c r="BD1061" t="s">
        <v>10751</v>
      </c>
    </row>
    <row r="1062" spans="1:56">
      <c r="A1062" t="s">
        <v>10755</v>
      </c>
      <c r="B1062">
        <v>3000</v>
      </c>
      <c r="C1062">
        <v>2007</v>
      </c>
      <c r="D1062" t="s">
        <v>10751</v>
      </c>
      <c r="E1062" t="s">
        <v>10751</v>
      </c>
      <c r="F1062" t="s">
        <v>10751</v>
      </c>
      <c r="H1062" t="s">
        <v>10751</v>
      </c>
      <c r="I1062" t="str">
        <f t="shared" si="23"/>
        <v/>
      </c>
      <c r="K1062" t="s">
        <v>10751</v>
      </c>
      <c r="L1062" t="s">
        <v>10751</v>
      </c>
      <c r="M1062" t="s">
        <v>10751</v>
      </c>
      <c r="N1062" t="s">
        <v>10751</v>
      </c>
      <c r="O1062" t="s">
        <v>10751</v>
      </c>
      <c r="P1062" t="s">
        <v>10751</v>
      </c>
      <c r="Q1062" t="s">
        <v>10751</v>
      </c>
      <c r="R1062" t="s">
        <v>10751</v>
      </c>
      <c r="S1062" t="s">
        <v>10751</v>
      </c>
      <c r="T1062" t="s">
        <v>10751</v>
      </c>
      <c r="U1062" t="s">
        <v>10751</v>
      </c>
      <c r="V1062" t="s">
        <v>10751</v>
      </c>
      <c r="W1062" t="s">
        <v>10751</v>
      </c>
      <c r="X1062" t="s">
        <v>10751</v>
      </c>
      <c r="Y1062" t="s">
        <v>10751</v>
      </c>
      <c r="Z1062" t="s">
        <v>10751</v>
      </c>
      <c r="AA1062" t="s">
        <v>10751</v>
      </c>
      <c r="AB1062" t="s">
        <v>10751</v>
      </c>
      <c r="AC1062" t="s">
        <v>10751</v>
      </c>
      <c r="AD1062" t="s">
        <v>10751</v>
      </c>
      <c r="AE1062" t="s">
        <v>10751</v>
      </c>
      <c r="AF1062" t="s">
        <v>10751</v>
      </c>
      <c r="AG1062" t="s">
        <v>10751</v>
      </c>
      <c r="AH1062" t="s">
        <v>10751</v>
      </c>
      <c r="AI1062" t="s">
        <v>10751</v>
      </c>
      <c r="AJ1062" t="s">
        <v>10751</v>
      </c>
      <c r="AK1062" t="s">
        <v>10751</v>
      </c>
      <c r="AL1062" t="s">
        <v>10751</v>
      </c>
      <c r="AM1062" t="s">
        <v>10751</v>
      </c>
      <c r="AN1062" t="s">
        <v>10751</v>
      </c>
      <c r="AO1062" t="s">
        <v>10751</v>
      </c>
      <c r="AP1062" t="s">
        <v>10751</v>
      </c>
      <c r="AQ1062" t="s">
        <v>10751</v>
      </c>
      <c r="AR1062" t="s">
        <v>10751</v>
      </c>
      <c r="AS1062" t="s">
        <v>10751</v>
      </c>
      <c r="AT1062" t="s">
        <v>10751</v>
      </c>
      <c r="AU1062" t="s">
        <v>10751</v>
      </c>
      <c r="AV1062" t="s">
        <v>10751</v>
      </c>
      <c r="AW1062" t="s">
        <v>10751</v>
      </c>
      <c r="AX1062" t="s">
        <v>10751</v>
      </c>
      <c r="AY1062" t="s">
        <v>10751</v>
      </c>
      <c r="AZ1062" t="s">
        <v>10751</v>
      </c>
      <c r="BA1062" t="s">
        <v>10751</v>
      </c>
      <c r="BB1062" t="s">
        <v>10751</v>
      </c>
      <c r="BC1062" t="s">
        <v>10751</v>
      </c>
      <c r="BD1062" t="s">
        <v>10751</v>
      </c>
    </row>
    <row r="1063" spans="1:56">
      <c r="A1063" t="s">
        <v>10755</v>
      </c>
      <c r="B1063">
        <v>3000</v>
      </c>
      <c r="C1063">
        <v>2008</v>
      </c>
      <c r="D1063" t="s">
        <v>10751</v>
      </c>
      <c r="E1063" t="s">
        <v>10751</v>
      </c>
      <c r="F1063" t="s">
        <v>10751</v>
      </c>
      <c r="H1063" t="s">
        <v>10751</v>
      </c>
      <c r="I1063" t="str">
        <f t="shared" si="23"/>
        <v/>
      </c>
      <c r="K1063" t="s">
        <v>10751</v>
      </c>
      <c r="L1063" t="s">
        <v>10751</v>
      </c>
      <c r="M1063" t="s">
        <v>10751</v>
      </c>
      <c r="N1063" t="s">
        <v>10751</v>
      </c>
      <c r="O1063" t="s">
        <v>10751</v>
      </c>
      <c r="P1063" t="s">
        <v>10751</v>
      </c>
      <c r="Q1063" t="s">
        <v>10751</v>
      </c>
      <c r="R1063" t="s">
        <v>10751</v>
      </c>
      <c r="S1063" t="s">
        <v>10751</v>
      </c>
      <c r="T1063" t="s">
        <v>10751</v>
      </c>
      <c r="U1063" t="s">
        <v>10751</v>
      </c>
      <c r="V1063" t="s">
        <v>10751</v>
      </c>
      <c r="W1063" t="s">
        <v>10751</v>
      </c>
      <c r="X1063" t="s">
        <v>10751</v>
      </c>
      <c r="Y1063" t="s">
        <v>10751</v>
      </c>
      <c r="Z1063" t="s">
        <v>10751</v>
      </c>
      <c r="AA1063" t="s">
        <v>10751</v>
      </c>
      <c r="AB1063" t="s">
        <v>10751</v>
      </c>
      <c r="AC1063" t="s">
        <v>10751</v>
      </c>
      <c r="AD1063" t="s">
        <v>10751</v>
      </c>
      <c r="AE1063" t="s">
        <v>10751</v>
      </c>
      <c r="AF1063" t="s">
        <v>10751</v>
      </c>
      <c r="AG1063" t="s">
        <v>10751</v>
      </c>
      <c r="AH1063" t="s">
        <v>10751</v>
      </c>
      <c r="AI1063" t="s">
        <v>10751</v>
      </c>
      <c r="AJ1063" t="s">
        <v>10751</v>
      </c>
      <c r="AK1063" t="s">
        <v>10751</v>
      </c>
      <c r="AL1063" t="s">
        <v>10751</v>
      </c>
      <c r="AM1063" t="s">
        <v>10751</v>
      </c>
      <c r="AN1063" t="s">
        <v>10751</v>
      </c>
      <c r="AO1063" t="s">
        <v>10751</v>
      </c>
      <c r="AP1063" t="s">
        <v>10751</v>
      </c>
      <c r="AQ1063" t="s">
        <v>10751</v>
      </c>
      <c r="AR1063" t="s">
        <v>10751</v>
      </c>
      <c r="AS1063" t="s">
        <v>10751</v>
      </c>
      <c r="AT1063" t="s">
        <v>10751</v>
      </c>
      <c r="AU1063" t="s">
        <v>10751</v>
      </c>
      <c r="AV1063" t="s">
        <v>10751</v>
      </c>
      <c r="AW1063" t="s">
        <v>10751</v>
      </c>
      <c r="AX1063" t="s">
        <v>10751</v>
      </c>
      <c r="AY1063" t="s">
        <v>10751</v>
      </c>
      <c r="AZ1063" t="s">
        <v>10751</v>
      </c>
      <c r="BA1063" t="s">
        <v>10751</v>
      </c>
      <c r="BB1063" t="s">
        <v>10751</v>
      </c>
      <c r="BC1063" t="s">
        <v>10751</v>
      </c>
      <c r="BD1063" t="s">
        <v>10751</v>
      </c>
    </row>
    <row r="1064" spans="1:56">
      <c r="A1064" t="s">
        <v>10755</v>
      </c>
      <c r="B1064">
        <v>3000</v>
      </c>
      <c r="C1064">
        <v>2009</v>
      </c>
      <c r="D1064" t="s">
        <v>10751</v>
      </c>
      <c r="E1064" t="s">
        <v>10751</v>
      </c>
      <c r="F1064" t="s">
        <v>10751</v>
      </c>
      <c r="H1064" t="s">
        <v>10751</v>
      </c>
      <c r="I1064" t="str">
        <f t="shared" si="23"/>
        <v/>
      </c>
      <c r="K1064" t="s">
        <v>10751</v>
      </c>
      <c r="L1064" t="s">
        <v>10751</v>
      </c>
      <c r="M1064" t="s">
        <v>10751</v>
      </c>
      <c r="N1064" t="s">
        <v>10751</v>
      </c>
      <c r="O1064" t="s">
        <v>10751</v>
      </c>
      <c r="P1064" t="s">
        <v>10751</v>
      </c>
      <c r="Q1064" t="s">
        <v>10751</v>
      </c>
      <c r="R1064" t="s">
        <v>10751</v>
      </c>
      <c r="S1064" t="s">
        <v>10751</v>
      </c>
      <c r="T1064" t="s">
        <v>10751</v>
      </c>
      <c r="U1064" t="s">
        <v>10751</v>
      </c>
      <c r="V1064" t="s">
        <v>10751</v>
      </c>
      <c r="W1064" t="s">
        <v>10751</v>
      </c>
      <c r="X1064" t="s">
        <v>10751</v>
      </c>
      <c r="Y1064" t="s">
        <v>10751</v>
      </c>
      <c r="Z1064" t="s">
        <v>10751</v>
      </c>
      <c r="AA1064" t="s">
        <v>10751</v>
      </c>
      <c r="AB1064" t="s">
        <v>10751</v>
      </c>
      <c r="AC1064" t="s">
        <v>10751</v>
      </c>
      <c r="AD1064" t="s">
        <v>10751</v>
      </c>
      <c r="AE1064" t="s">
        <v>10751</v>
      </c>
      <c r="AF1064" t="s">
        <v>10751</v>
      </c>
      <c r="AG1064" t="s">
        <v>10751</v>
      </c>
      <c r="AH1064" t="s">
        <v>10751</v>
      </c>
      <c r="AI1064" t="s">
        <v>10751</v>
      </c>
      <c r="AJ1064" t="s">
        <v>10751</v>
      </c>
      <c r="AK1064" t="s">
        <v>10751</v>
      </c>
      <c r="AL1064" t="s">
        <v>10751</v>
      </c>
      <c r="AM1064" t="s">
        <v>10751</v>
      </c>
      <c r="AN1064" t="s">
        <v>10751</v>
      </c>
      <c r="AO1064" t="s">
        <v>10751</v>
      </c>
      <c r="AP1064" t="s">
        <v>10751</v>
      </c>
      <c r="AQ1064" t="s">
        <v>10751</v>
      </c>
      <c r="AR1064" t="s">
        <v>10751</v>
      </c>
      <c r="AS1064" t="s">
        <v>10751</v>
      </c>
      <c r="AT1064" t="s">
        <v>10751</v>
      </c>
      <c r="AU1064" t="s">
        <v>10751</v>
      </c>
      <c r="AV1064" t="s">
        <v>10751</v>
      </c>
      <c r="AW1064" t="s">
        <v>10751</v>
      </c>
      <c r="AX1064" t="s">
        <v>10751</v>
      </c>
      <c r="AY1064" t="s">
        <v>10751</v>
      </c>
      <c r="AZ1064" t="s">
        <v>10751</v>
      </c>
      <c r="BA1064" t="s">
        <v>10751</v>
      </c>
      <c r="BB1064" t="s">
        <v>10751</v>
      </c>
      <c r="BC1064" t="s">
        <v>10751</v>
      </c>
      <c r="BD1064" t="s">
        <v>10751</v>
      </c>
    </row>
    <row r="1065" spans="1:56">
      <c r="A1065" t="s">
        <v>10755</v>
      </c>
      <c r="B1065">
        <v>3000</v>
      </c>
      <c r="C1065">
        <v>2010</v>
      </c>
      <c r="D1065" t="s">
        <v>10751</v>
      </c>
      <c r="E1065" t="s">
        <v>10751</v>
      </c>
      <c r="F1065" t="s">
        <v>10751</v>
      </c>
      <c r="H1065" t="s">
        <v>10751</v>
      </c>
      <c r="I1065" t="str">
        <f t="shared" si="23"/>
        <v/>
      </c>
      <c r="K1065" t="s">
        <v>10751</v>
      </c>
      <c r="L1065" t="s">
        <v>10751</v>
      </c>
      <c r="M1065" t="s">
        <v>10751</v>
      </c>
      <c r="N1065" t="s">
        <v>10751</v>
      </c>
      <c r="O1065" t="s">
        <v>10751</v>
      </c>
      <c r="P1065" t="s">
        <v>10751</v>
      </c>
      <c r="Q1065" t="s">
        <v>10751</v>
      </c>
      <c r="R1065" t="s">
        <v>10751</v>
      </c>
      <c r="S1065" t="s">
        <v>10751</v>
      </c>
      <c r="T1065" t="s">
        <v>10751</v>
      </c>
      <c r="U1065" t="s">
        <v>10751</v>
      </c>
      <c r="V1065" t="s">
        <v>10751</v>
      </c>
      <c r="W1065" t="s">
        <v>10751</v>
      </c>
      <c r="X1065" t="s">
        <v>10751</v>
      </c>
      <c r="Y1065" t="s">
        <v>10751</v>
      </c>
      <c r="Z1065" t="s">
        <v>10751</v>
      </c>
      <c r="AA1065" t="s">
        <v>10751</v>
      </c>
      <c r="AB1065" t="s">
        <v>10751</v>
      </c>
      <c r="AC1065" t="s">
        <v>10751</v>
      </c>
      <c r="AD1065" t="s">
        <v>10751</v>
      </c>
      <c r="AE1065" t="s">
        <v>10751</v>
      </c>
      <c r="AF1065" t="s">
        <v>10751</v>
      </c>
      <c r="AG1065" t="s">
        <v>10751</v>
      </c>
      <c r="AH1065" t="s">
        <v>10751</v>
      </c>
      <c r="AI1065" t="s">
        <v>10751</v>
      </c>
      <c r="AJ1065" t="s">
        <v>10751</v>
      </c>
      <c r="AK1065" t="s">
        <v>10751</v>
      </c>
      <c r="AL1065" t="s">
        <v>10751</v>
      </c>
      <c r="AM1065" t="s">
        <v>10751</v>
      </c>
      <c r="AN1065" t="s">
        <v>10751</v>
      </c>
      <c r="AO1065" t="s">
        <v>10751</v>
      </c>
      <c r="AP1065" t="s">
        <v>10751</v>
      </c>
      <c r="AQ1065" t="s">
        <v>10751</v>
      </c>
      <c r="AR1065" t="s">
        <v>10751</v>
      </c>
      <c r="AS1065" t="s">
        <v>10751</v>
      </c>
      <c r="AT1065" t="s">
        <v>10751</v>
      </c>
      <c r="AU1065" t="s">
        <v>10751</v>
      </c>
      <c r="AV1065" t="s">
        <v>10751</v>
      </c>
      <c r="AW1065" t="s">
        <v>10751</v>
      </c>
      <c r="AX1065" t="s">
        <v>10751</v>
      </c>
      <c r="AY1065" t="s">
        <v>10751</v>
      </c>
      <c r="AZ1065" t="s">
        <v>10751</v>
      </c>
      <c r="BA1065" t="s">
        <v>10751</v>
      </c>
      <c r="BB1065" t="s">
        <v>10751</v>
      </c>
      <c r="BC1065" t="s">
        <v>10751</v>
      </c>
      <c r="BD1065" t="s">
        <v>10751</v>
      </c>
    </row>
    <row r="1066" spans="1:56">
      <c r="A1066" t="s">
        <v>10755</v>
      </c>
      <c r="B1066">
        <v>3000</v>
      </c>
      <c r="C1066">
        <v>2011</v>
      </c>
      <c r="D1066" t="s">
        <v>10751</v>
      </c>
      <c r="E1066" t="s">
        <v>10751</v>
      </c>
      <c r="F1066" t="s">
        <v>10751</v>
      </c>
      <c r="H1066" t="s">
        <v>10751</v>
      </c>
      <c r="I1066" t="str">
        <f t="shared" si="23"/>
        <v/>
      </c>
      <c r="K1066" t="s">
        <v>10751</v>
      </c>
      <c r="L1066" t="s">
        <v>10751</v>
      </c>
      <c r="M1066" t="s">
        <v>10751</v>
      </c>
      <c r="N1066" t="s">
        <v>10751</v>
      </c>
      <c r="O1066" t="s">
        <v>10751</v>
      </c>
      <c r="P1066" t="s">
        <v>10751</v>
      </c>
      <c r="Q1066" t="s">
        <v>10751</v>
      </c>
      <c r="R1066" t="s">
        <v>10751</v>
      </c>
      <c r="S1066" t="s">
        <v>10751</v>
      </c>
      <c r="T1066" t="s">
        <v>10751</v>
      </c>
      <c r="U1066" t="s">
        <v>10751</v>
      </c>
      <c r="V1066" t="s">
        <v>10751</v>
      </c>
      <c r="W1066" t="s">
        <v>10751</v>
      </c>
      <c r="X1066" t="s">
        <v>10751</v>
      </c>
      <c r="Y1066" t="s">
        <v>10751</v>
      </c>
      <c r="Z1066" t="s">
        <v>10751</v>
      </c>
      <c r="AA1066" t="s">
        <v>10751</v>
      </c>
      <c r="AB1066" t="s">
        <v>10751</v>
      </c>
      <c r="AC1066" t="s">
        <v>10751</v>
      </c>
      <c r="AD1066" t="s">
        <v>10751</v>
      </c>
      <c r="AE1066" t="s">
        <v>10751</v>
      </c>
      <c r="AF1066" t="s">
        <v>10751</v>
      </c>
      <c r="AG1066" t="s">
        <v>10751</v>
      </c>
      <c r="AH1066" t="s">
        <v>10751</v>
      </c>
      <c r="AI1066" t="s">
        <v>10751</v>
      </c>
      <c r="AJ1066" t="s">
        <v>10751</v>
      </c>
      <c r="AK1066" t="s">
        <v>10751</v>
      </c>
      <c r="AL1066" t="s">
        <v>10751</v>
      </c>
      <c r="AM1066" t="s">
        <v>10751</v>
      </c>
      <c r="AN1066" t="s">
        <v>10751</v>
      </c>
      <c r="AO1066" t="s">
        <v>10751</v>
      </c>
      <c r="AP1066" t="s">
        <v>10751</v>
      </c>
      <c r="AQ1066" t="s">
        <v>10751</v>
      </c>
      <c r="AR1066" t="s">
        <v>10751</v>
      </c>
      <c r="AS1066" t="s">
        <v>10751</v>
      </c>
      <c r="AT1066" t="s">
        <v>10751</v>
      </c>
      <c r="AU1066" t="s">
        <v>10751</v>
      </c>
      <c r="AV1066" t="s">
        <v>10751</v>
      </c>
      <c r="AW1066" t="s">
        <v>10751</v>
      </c>
      <c r="AX1066" t="s">
        <v>10751</v>
      </c>
      <c r="AY1066" t="s">
        <v>10751</v>
      </c>
      <c r="AZ1066" t="s">
        <v>10751</v>
      </c>
      <c r="BA1066" t="s">
        <v>10751</v>
      </c>
      <c r="BB1066" t="s">
        <v>10751</v>
      </c>
      <c r="BC1066" t="s">
        <v>10751</v>
      </c>
      <c r="BD1066" t="s">
        <v>10751</v>
      </c>
    </row>
    <row r="1067" spans="1:56">
      <c r="A1067" t="s">
        <v>10755</v>
      </c>
      <c r="B1067">
        <v>3000</v>
      </c>
      <c r="C1067">
        <v>2012</v>
      </c>
      <c r="D1067" t="s">
        <v>10751</v>
      </c>
      <c r="E1067" t="s">
        <v>10751</v>
      </c>
      <c r="F1067" t="s">
        <v>10751</v>
      </c>
      <c r="H1067" t="s">
        <v>10751</v>
      </c>
      <c r="I1067" t="str">
        <f t="shared" si="23"/>
        <v/>
      </c>
      <c r="K1067" t="s">
        <v>10751</v>
      </c>
      <c r="L1067" t="s">
        <v>10751</v>
      </c>
      <c r="M1067" t="s">
        <v>10751</v>
      </c>
      <c r="N1067" t="s">
        <v>10751</v>
      </c>
      <c r="O1067" t="s">
        <v>10751</v>
      </c>
      <c r="P1067" t="s">
        <v>10751</v>
      </c>
      <c r="Q1067" t="s">
        <v>10751</v>
      </c>
      <c r="R1067" t="s">
        <v>10751</v>
      </c>
      <c r="S1067" t="s">
        <v>10751</v>
      </c>
      <c r="T1067" t="s">
        <v>10751</v>
      </c>
      <c r="U1067" t="s">
        <v>10751</v>
      </c>
      <c r="V1067" t="s">
        <v>10751</v>
      </c>
      <c r="W1067" t="s">
        <v>10751</v>
      </c>
      <c r="X1067" t="s">
        <v>10751</v>
      </c>
      <c r="Y1067" t="s">
        <v>10751</v>
      </c>
      <c r="Z1067" t="s">
        <v>10751</v>
      </c>
      <c r="AA1067" t="s">
        <v>10751</v>
      </c>
      <c r="AB1067" t="s">
        <v>10751</v>
      </c>
      <c r="AC1067" t="s">
        <v>10751</v>
      </c>
      <c r="AD1067" t="s">
        <v>10751</v>
      </c>
      <c r="AE1067" t="s">
        <v>10751</v>
      </c>
      <c r="AF1067" t="s">
        <v>10751</v>
      </c>
      <c r="AG1067" t="s">
        <v>10751</v>
      </c>
      <c r="AH1067" t="s">
        <v>10751</v>
      </c>
      <c r="AI1067" t="s">
        <v>10751</v>
      </c>
      <c r="AJ1067" t="s">
        <v>10751</v>
      </c>
      <c r="AK1067" t="s">
        <v>10751</v>
      </c>
      <c r="AL1067" t="s">
        <v>10751</v>
      </c>
      <c r="AM1067" t="s">
        <v>10751</v>
      </c>
      <c r="AN1067" t="s">
        <v>10751</v>
      </c>
      <c r="AO1067" t="s">
        <v>10751</v>
      </c>
      <c r="AP1067" t="s">
        <v>10751</v>
      </c>
      <c r="AQ1067" t="s">
        <v>10751</v>
      </c>
      <c r="AR1067" t="s">
        <v>10751</v>
      </c>
      <c r="AS1067" t="s">
        <v>10751</v>
      </c>
      <c r="AT1067" t="s">
        <v>10751</v>
      </c>
      <c r="AU1067" t="s">
        <v>10751</v>
      </c>
      <c r="AV1067" t="s">
        <v>10751</v>
      </c>
      <c r="AW1067" t="s">
        <v>10751</v>
      </c>
      <c r="AX1067" t="s">
        <v>10751</v>
      </c>
      <c r="AY1067" t="s">
        <v>10751</v>
      </c>
      <c r="AZ1067" t="s">
        <v>10751</v>
      </c>
      <c r="BA1067" t="s">
        <v>10751</v>
      </c>
      <c r="BB1067" t="s">
        <v>10751</v>
      </c>
      <c r="BC1067" t="s">
        <v>10751</v>
      </c>
      <c r="BD1067" t="s">
        <v>10751</v>
      </c>
    </row>
    <row r="1068" spans="1:56">
      <c r="A1068" t="s">
        <v>10755</v>
      </c>
      <c r="B1068">
        <v>3000</v>
      </c>
      <c r="C1068">
        <v>2013</v>
      </c>
      <c r="D1068" t="s">
        <v>10751</v>
      </c>
      <c r="E1068" t="s">
        <v>10751</v>
      </c>
      <c r="F1068" t="s">
        <v>10751</v>
      </c>
      <c r="H1068" t="s">
        <v>10751</v>
      </c>
      <c r="I1068" t="str">
        <f t="shared" si="23"/>
        <v/>
      </c>
      <c r="K1068" t="s">
        <v>10751</v>
      </c>
      <c r="L1068" t="s">
        <v>10751</v>
      </c>
      <c r="M1068" t="s">
        <v>10751</v>
      </c>
      <c r="N1068" t="s">
        <v>10751</v>
      </c>
      <c r="O1068" t="s">
        <v>10751</v>
      </c>
      <c r="P1068" t="s">
        <v>10751</v>
      </c>
      <c r="Q1068" t="s">
        <v>10751</v>
      </c>
      <c r="R1068" t="s">
        <v>10751</v>
      </c>
      <c r="S1068" t="s">
        <v>10751</v>
      </c>
      <c r="T1068" t="s">
        <v>10751</v>
      </c>
      <c r="U1068" t="s">
        <v>10751</v>
      </c>
      <c r="V1068" t="s">
        <v>10751</v>
      </c>
      <c r="W1068" t="s">
        <v>10751</v>
      </c>
      <c r="X1068" t="s">
        <v>10751</v>
      </c>
      <c r="Y1068" t="s">
        <v>10751</v>
      </c>
      <c r="Z1068" t="s">
        <v>10751</v>
      </c>
      <c r="AA1068" t="s">
        <v>10751</v>
      </c>
      <c r="AB1068" t="s">
        <v>10751</v>
      </c>
      <c r="AC1068" t="s">
        <v>10751</v>
      </c>
      <c r="AD1068" t="s">
        <v>10751</v>
      </c>
      <c r="AE1068" t="s">
        <v>10751</v>
      </c>
      <c r="AF1068" t="s">
        <v>10751</v>
      </c>
      <c r="AG1068" t="s">
        <v>10751</v>
      </c>
      <c r="AH1068" t="s">
        <v>10751</v>
      </c>
      <c r="AI1068" t="s">
        <v>10751</v>
      </c>
      <c r="AJ1068" t="s">
        <v>10751</v>
      </c>
      <c r="AK1068" t="s">
        <v>10751</v>
      </c>
      <c r="AL1068" t="s">
        <v>10751</v>
      </c>
      <c r="AM1068" t="s">
        <v>10751</v>
      </c>
      <c r="AN1068" t="s">
        <v>10751</v>
      </c>
      <c r="AO1068" t="s">
        <v>10751</v>
      </c>
      <c r="AP1068" t="s">
        <v>10751</v>
      </c>
      <c r="AQ1068" t="s">
        <v>10751</v>
      </c>
      <c r="AR1068" t="s">
        <v>10751</v>
      </c>
      <c r="AS1068" t="s">
        <v>10751</v>
      </c>
      <c r="AT1068" t="s">
        <v>10751</v>
      </c>
      <c r="AU1068" t="s">
        <v>10751</v>
      </c>
      <c r="AV1068" t="s">
        <v>10751</v>
      </c>
      <c r="AW1068" t="s">
        <v>10751</v>
      </c>
      <c r="AX1068" t="s">
        <v>10751</v>
      </c>
      <c r="AY1068" t="s">
        <v>10751</v>
      </c>
      <c r="AZ1068" t="s">
        <v>10751</v>
      </c>
      <c r="BA1068" t="s">
        <v>10751</v>
      </c>
      <c r="BB1068" t="s">
        <v>10751</v>
      </c>
      <c r="BC1068" t="s">
        <v>10751</v>
      </c>
      <c r="BD1068" t="s">
        <v>10751</v>
      </c>
    </row>
    <row r="1069" spans="1:56">
      <c r="A1069" t="s">
        <v>10755</v>
      </c>
      <c r="B1069">
        <v>3000</v>
      </c>
      <c r="C1069">
        <v>2014</v>
      </c>
      <c r="D1069" t="s">
        <v>10751</v>
      </c>
      <c r="E1069" t="s">
        <v>10751</v>
      </c>
      <c r="F1069" t="s">
        <v>10751</v>
      </c>
      <c r="H1069" t="s">
        <v>10751</v>
      </c>
      <c r="I1069" t="str">
        <f t="shared" si="23"/>
        <v/>
      </c>
      <c r="K1069" t="s">
        <v>10751</v>
      </c>
      <c r="L1069" t="s">
        <v>10751</v>
      </c>
      <c r="M1069" t="s">
        <v>10751</v>
      </c>
      <c r="N1069" t="s">
        <v>10751</v>
      </c>
      <c r="O1069" t="s">
        <v>10751</v>
      </c>
      <c r="P1069" t="s">
        <v>10751</v>
      </c>
      <c r="Q1069" t="s">
        <v>10751</v>
      </c>
      <c r="R1069" t="s">
        <v>10751</v>
      </c>
      <c r="S1069" t="s">
        <v>10751</v>
      </c>
      <c r="T1069" t="s">
        <v>10751</v>
      </c>
      <c r="U1069" t="s">
        <v>10751</v>
      </c>
      <c r="V1069" t="s">
        <v>10751</v>
      </c>
      <c r="W1069" t="s">
        <v>10751</v>
      </c>
      <c r="X1069" t="s">
        <v>10751</v>
      </c>
      <c r="Y1069" t="s">
        <v>10751</v>
      </c>
      <c r="Z1069" t="s">
        <v>10751</v>
      </c>
      <c r="AA1069" t="s">
        <v>10751</v>
      </c>
      <c r="AB1069" t="s">
        <v>10751</v>
      </c>
      <c r="AC1069" t="s">
        <v>10751</v>
      </c>
      <c r="AD1069" t="s">
        <v>10751</v>
      </c>
      <c r="AE1069" t="s">
        <v>10751</v>
      </c>
      <c r="AF1069" t="s">
        <v>10751</v>
      </c>
      <c r="AG1069" t="s">
        <v>10751</v>
      </c>
      <c r="AH1069" t="s">
        <v>10751</v>
      </c>
      <c r="AI1069" t="s">
        <v>10751</v>
      </c>
      <c r="AJ1069" t="s">
        <v>10751</v>
      </c>
      <c r="AK1069" t="s">
        <v>10751</v>
      </c>
      <c r="AL1069" t="s">
        <v>10751</v>
      </c>
      <c r="AM1069" t="s">
        <v>10751</v>
      </c>
      <c r="AN1069" t="s">
        <v>10751</v>
      </c>
      <c r="AO1069" t="s">
        <v>10751</v>
      </c>
      <c r="AP1069" t="s">
        <v>10751</v>
      </c>
      <c r="AQ1069" t="s">
        <v>10751</v>
      </c>
      <c r="AR1069" t="s">
        <v>10751</v>
      </c>
      <c r="AS1069" t="s">
        <v>10751</v>
      </c>
      <c r="AT1069" t="s">
        <v>10751</v>
      </c>
      <c r="AU1069" t="s">
        <v>10751</v>
      </c>
      <c r="AV1069" t="s">
        <v>10751</v>
      </c>
      <c r="AW1069" t="s">
        <v>10751</v>
      </c>
      <c r="AX1069" t="s">
        <v>10751</v>
      </c>
      <c r="AY1069" t="s">
        <v>10751</v>
      </c>
      <c r="AZ1069" t="s">
        <v>10751</v>
      </c>
      <c r="BA1069" t="s">
        <v>10751</v>
      </c>
      <c r="BB1069" t="s">
        <v>10751</v>
      </c>
      <c r="BC1069" t="s">
        <v>10751</v>
      </c>
      <c r="BD1069" t="s">
        <v>10751</v>
      </c>
    </row>
    <row r="1070" spans="1:56">
      <c r="A1070" t="s">
        <v>10755</v>
      </c>
      <c r="B1070">
        <v>3000</v>
      </c>
      <c r="C1070">
        <v>2015</v>
      </c>
      <c r="D1070" t="s">
        <v>10751</v>
      </c>
      <c r="E1070" t="s">
        <v>10751</v>
      </c>
      <c r="F1070" t="s">
        <v>10751</v>
      </c>
      <c r="H1070" t="s">
        <v>10751</v>
      </c>
      <c r="I1070" t="str">
        <f t="shared" si="23"/>
        <v/>
      </c>
      <c r="K1070" t="s">
        <v>10751</v>
      </c>
      <c r="L1070" t="s">
        <v>10751</v>
      </c>
      <c r="M1070" t="s">
        <v>10751</v>
      </c>
      <c r="N1070" t="s">
        <v>10751</v>
      </c>
      <c r="O1070" t="s">
        <v>10751</v>
      </c>
      <c r="P1070" t="s">
        <v>10751</v>
      </c>
      <c r="Q1070" t="s">
        <v>10751</v>
      </c>
      <c r="R1070" t="s">
        <v>10751</v>
      </c>
      <c r="S1070" t="s">
        <v>10751</v>
      </c>
      <c r="T1070" t="s">
        <v>10751</v>
      </c>
      <c r="U1070" t="s">
        <v>10751</v>
      </c>
      <c r="V1070" t="s">
        <v>10751</v>
      </c>
      <c r="W1070" t="s">
        <v>10751</v>
      </c>
      <c r="X1070" t="s">
        <v>10751</v>
      </c>
      <c r="Y1070" t="s">
        <v>10751</v>
      </c>
      <c r="Z1070" t="s">
        <v>10751</v>
      </c>
      <c r="AA1070" t="s">
        <v>10751</v>
      </c>
      <c r="AB1070" t="s">
        <v>10751</v>
      </c>
      <c r="AC1070" t="s">
        <v>10751</v>
      </c>
      <c r="AD1070" t="s">
        <v>10751</v>
      </c>
      <c r="AE1070" t="s">
        <v>10751</v>
      </c>
      <c r="AF1070" t="s">
        <v>10751</v>
      </c>
      <c r="AG1070" t="s">
        <v>10751</v>
      </c>
      <c r="AH1070" t="s">
        <v>10751</v>
      </c>
      <c r="AI1070" t="s">
        <v>10751</v>
      </c>
      <c r="AJ1070" t="s">
        <v>10751</v>
      </c>
      <c r="AK1070" t="s">
        <v>10751</v>
      </c>
      <c r="AL1070" t="s">
        <v>10751</v>
      </c>
      <c r="AM1070" t="s">
        <v>10751</v>
      </c>
      <c r="AN1070" t="s">
        <v>10751</v>
      </c>
      <c r="AO1070" t="s">
        <v>10751</v>
      </c>
      <c r="AP1070" t="s">
        <v>10751</v>
      </c>
      <c r="AQ1070" t="s">
        <v>10751</v>
      </c>
      <c r="AR1070" t="s">
        <v>10751</v>
      </c>
      <c r="AS1070" t="s">
        <v>10751</v>
      </c>
      <c r="AT1070" t="s">
        <v>10751</v>
      </c>
      <c r="AU1070" t="s">
        <v>10751</v>
      </c>
      <c r="AV1070" t="s">
        <v>10751</v>
      </c>
      <c r="AW1070" t="s">
        <v>10751</v>
      </c>
      <c r="AX1070" t="s">
        <v>10751</v>
      </c>
      <c r="AY1070" t="s">
        <v>10751</v>
      </c>
      <c r="AZ1070" t="s">
        <v>10751</v>
      </c>
      <c r="BA1070" t="s">
        <v>10751</v>
      </c>
      <c r="BB1070" t="s">
        <v>10751</v>
      </c>
      <c r="BC1070" t="s">
        <v>10751</v>
      </c>
      <c r="BD1070" t="s">
        <v>10751</v>
      </c>
    </row>
    <row r="1071" spans="1:56">
      <c r="A1071" t="s">
        <v>10755</v>
      </c>
      <c r="B1071">
        <v>3000</v>
      </c>
      <c r="C1071">
        <v>2016</v>
      </c>
      <c r="D1071" t="s">
        <v>10751</v>
      </c>
      <c r="E1071" t="s">
        <v>10751</v>
      </c>
      <c r="F1071" t="s">
        <v>10751</v>
      </c>
      <c r="H1071" t="s">
        <v>10751</v>
      </c>
      <c r="I1071" t="str">
        <f t="shared" si="23"/>
        <v/>
      </c>
      <c r="K1071" t="s">
        <v>10751</v>
      </c>
      <c r="L1071" t="s">
        <v>10751</v>
      </c>
      <c r="M1071" t="s">
        <v>10751</v>
      </c>
      <c r="N1071" t="s">
        <v>10751</v>
      </c>
      <c r="O1071" t="s">
        <v>10751</v>
      </c>
      <c r="P1071" t="s">
        <v>10751</v>
      </c>
      <c r="Q1071" t="s">
        <v>10751</v>
      </c>
      <c r="R1071" t="s">
        <v>10751</v>
      </c>
      <c r="S1071" t="s">
        <v>10751</v>
      </c>
      <c r="T1071" t="s">
        <v>10751</v>
      </c>
      <c r="U1071" t="s">
        <v>10751</v>
      </c>
      <c r="V1071" t="s">
        <v>10751</v>
      </c>
      <c r="W1071" t="s">
        <v>10751</v>
      </c>
      <c r="X1071" t="s">
        <v>10751</v>
      </c>
      <c r="Y1071" t="s">
        <v>10751</v>
      </c>
      <c r="Z1071" t="s">
        <v>10751</v>
      </c>
      <c r="AA1071" t="s">
        <v>10751</v>
      </c>
      <c r="AB1071" t="s">
        <v>10751</v>
      </c>
      <c r="AC1071" t="s">
        <v>10751</v>
      </c>
      <c r="AD1071" t="s">
        <v>10751</v>
      </c>
      <c r="AE1071" t="s">
        <v>10751</v>
      </c>
      <c r="AF1071" t="s">
        <v>10751</v>
      </c>
      <c r="AG1071" t="s">
        <v>10751</v>
      </c>
      <c r="AH1071" t="s">
        <v>10751</v>
      </c>
      <c r="AI1071" t="s">
        <v>10751</v>
      </c>
      <c r="AJ1071" t="s">
        <v>10751</v>
      </c>
      <c r="AK1071" t="s">
        <v>10751</v>
      </c>
      <c r="AL1071" t="s">
        <v>10751</v>
      </c>
      <c r="AM1071" t="s">
        <v>10751</v>
      </c>
      <c r="AN1071" t="s">
        <v>10751</v>
      </c>
      <c r="AO1071" t="s">
        <v>10751</v>
      </c>
      <c r="AP1071" t="s">
        <v>10751</v>
      </c>
      <c r="AQ1071" t="s">
        <v>10751</v>
      </c>
      <c r="AR1071" t="s">
        <v>10751</v>
      </c>
      <c r="AS1071" t="s">
        <v>10751</v>
      </c>
      <c r="AT1071" t="s">
        <v>10751</v>
      </c>
      <c r="AU1071" t="s">
        <v>10751</v>
      </c>
      <c r="AV1071" t="s">
        <v>10751</v>
      </c>
      <c r="AW1071" t="s">
        <v>10751</v>
      </c>
      <c r="AX1071" t="s">
        <v>10751</v>
      </c>
      <c r="AY1071" t="s">
        <v>10751</v>
      </c>
      <c r="AZ1071" t="s">
        <v>10751</v>
      </c>
      <c r="BA1071" t="s">
        <v>10751</v>
      </c>
      <c r="BB1071" t="s">
        <v>10751</v>
      </c>
      <c r="BC1071" t="s">
        <v>10751</v>
      </c>
      <c r="BD1071" t="s">
        <v>10751</v>
      </c>
    </row>
    <row r="1072" spans="1:56">
      <c r="A1072" t="s">
        <v>10755</v>
      </c>
      <c r="B1072">
        <v>3000</v>
      </c>
      <c r="C1072">
        <v>2017</v>
      </c>
      <c r="D1072" t="s">
        <v>10751</v>
      </c>
      <c r="E1072" t="s">
        <v>10751</v>
      </c>
      <c r="F1072" t="s">
        <v>10751</v>
      </c>
      <c r="H1072" t="s">
        <v>10751</v>
      </c>
      <c r="I1072" t="str">
        <f t="shared" si="23"/>
        <v/>
      </c>
      <c r="K1072" t="s">
        <v>10751</v>
      </c>
      <c r="L1072" t="s">
        <v>10751</v>
      </c>
      <c r="M1072" t="s">
        <v>10751</v>
      </c>
      <c r="N1072" t="s">
        <v>10751</v>
      </c>
      <c r="O1072" t="s">
        <v>10751</v>
      </c>
      <c r="P1072" t="s">
        <v>10751</v>
      </c>
      <c r="Q1072" t="s">
        <v>10751</v>
      </c>
      <c r="R1072" t="s">
        <v>10751</v>
      </c>
      <c r="S1072" t="s">
        <v>10751</v>
      </c>
      <c r="T1072" t="s">
        <v>10751</v>
      </c>
      <c r="U1072" t="s">
        <v>10751</v>
      </c>
      <c r="V1072" t="s">
        <v>10751</v>
      </c>
      <c r="W1072" t="s">
        <v>10751</v>
      </c>
      <c r="X1072" t="s">
        <v>10751</v>
      </c>
      <c r="Y1072" t="s">
        <v>10751</v>
      </c>
      <c r="Z1072" t="s">
        <v>10751</v>
      </c>
      <c r="AA1072" t="s">
        <v>10751</v>
      </c>
      <c r="AB1072" t="s">
        <v>10751</v>
      </c>
      <c r="AC1072" t="s">
        <v>10751</v>
      </c>
      <c r="AD1072" t="s">
        <v>10751</v>
      </c>
      <c r="AE1072" t="s">
        <v>10751</v>
      </c>
      <c r="AF1072" t="s">
        <v>10751</v>
      </c>
      <c r="AG1072" t="s">
        <v>10751</v>
      </c>
      <c r="AH1072" t="s">
        <v>10751</v>
      </c>
      <c r="AI1072" t="s">
        <v>10751</v>
      </c>
      <c r="AJ1072" t="s">
        <v>10751</v>
      </c>
      <c r="AK1072" t="s">
        <v>10751</v>
      </c>
      <c r="AL1072" t="s">
        <v>10751</v>
      </c>
      <c r="AM1072" t="s">
        <v>10751</v>
      </c>
      <c r="AN1072" t="s">
        <v>10751</v>
      </c>
      <c r="AO1072" t="s">
        <v>10751</v>
      </c>
      <c r="AP1072" t="s">
        <v>10751</v>
      </c>
      <c r="AQ1072" t="s">
        <v>10751</v>
      </c>
      <c r="AR1072" t="s">
        <v>10751</v>
      </c>
      <c r="AS1072" t="s">
        <v>10751</v>
      </c>
      <c r="AT1072" t="s">
        <v>10751</v>
      </c>
      <c r="AU1072" t="s">
        <v>10751</v>
      </c>
      <c r="AV1072" t="s">
        <v>10751</v>
      </c>
      <c r="AW1072" t="s">
        <v>10751</v>
      </c>
      <c r="AX1072" t="s">
        <v>10751</v>
      </c>
      <c r="AY1072" t="s">
        <v>10751</v>
      </c>
      <c r="AZ1072" t="s">
        <v>10751</v>
      </c>
      <c r="BA1072" t="s">
        <v>10751</v>
      </c>
      <c r="BB1072" t="s">
        <v>10751</v>
      </c>
      <c r="BC1072" t="s">
        <v>10751</v>
      </c>
      <c r="BD1072" t="s">
        <v>10751</v>
      </c>
    </row>
    <row r="1073" spans="1:56">
      <c r="A1073" t="s">
        <v>10755</v>
      </c>
      <c r="B1073">
        <v>3000</v>
      </c>
      <c r="C1073">
        <v>2018</v>
      </c>
      <c r="D1073" t="s">
        <v>10751</v>
      </c>
      <c r="E1073" t="s">
        <v>10751</v>
      </c>
      <c r="F1073" t="s">
        <v>10751</v>
      </c>
      <c r="H1073" t="s">
        <v>10751</v>
      </c>
      <c r="I1073" t="str">
        <f t="shared" si="23"/>
        <v/>
      </c>
      <c r="K1073" t="s">
        <v>10751</v>
      </c>
      <c r="L1073" t="s">
        <v>10751</v>
      </c>
      <c r="M1073" t="s">
        <v>10751</v>
      </c>
      <c r="N1073" t="s">
        <v>10751</v>
      </c>
      <c r="O1073" t="s">
        <v>10751</v>
      </c>
      <c r="P1073" t="s">
        <v>10751</v>
      </c>
      <c r="Q1073" t="s">
        <v>10751</v>
      </c>
      <c r="R1073" t="s">
        <v>10751</v>
      </c>
      <c r="S1073" t="s">
        <v>10751</v>
      </c>
      <c r="T1073" t="s">
        <v>10751</v>
      </c>
      <c r="U1073" t="s">
        <v>10751</v>
      </c>
      <c r="V1073" t="s">
        <v>10751</v>
      </c>
      <c r="W1073" t="s">
        <v>10751</v>
      </c>
      <c r="X1073" t="s">
        <v>10751</v>
      </c>
      <c r="Y1073" t="s">
        <v>10751</v>
      </c>
      <c r="Z1073" t="s">
        <v>10751</v>
      </c>
      <c r="AA1073" t="s">
        <v>10751</v>
      </c>
      <c r="AB1073" t="s">
        <v>10751</v>
      </c>
      <c r="AC1073" t="s">
        <v>10751</v>
      </c>
      <c r="AD1073" t="s">
        <v>10751</v>
      </c>
      <c r="AE1073" t="s">
        <v>10751</v>
      </c>
      <c r="AF1073" t="s">
        <v>10751</v>
      </c>
      <c r="AG1073" t="s">
        <v>10751</v>
      </c>
      <c r="AH1073" t="s">
        <v>10751</v>
      </c>
      <c r="AI1073" t="s">
        <v>10751</v>
      </c>
      <c r="AJ1073" t="s">
        <v>10751</v>
      </c>
      <c r="AK1073" t="s">
        <v>10751</v>
      </c>
      <c r="AL1073" t="s">
        <v>10751</v>
      </c>
      <c r="AM1073" t="s">
        <v>10751</v>
      </c>
      <c r="AN1073" t="s">
        <v>10751</v>
      </c>
      <c r="AO1073" t="s">
        <v>10751</v>
      </c>
      <c r="AP1073" t="s">
        <v>10751</v>
      </c>
      <c r="AQ1073" t="s">
        <v>10751</v>
      </c>
      <c r="AR1073" t="s">
        <v>10751</v>
      </c>
      <c r="AS1073" t="s">
        <v>10751</v>
      </c>
      <c r="AT1073" t="s">
        <v>10751</v>
      </c>
      <c r="AU1073" t="s">
        <v>10751</v>
      </c>
      <c r="AV1073" t="s">
        <v>10751</v>
      </c>
      <c r="AW1073" t="s">
        <v>10751</v>
      </c>
      <c r="AX1073" t="s">
        <v>10751</v>
      </c>
      <c r="AY1073" t="s">
        <v>10751</v>
      </c>
      <c r="AZ1073" t="s">
        <v>10751</v>
      </c>
      <c r="BA1073" t="s">
        <v>10751</v>
      </c>
      <c r="BB1073" t="s">
        <v>10751</v>
      </c>
      <c r="BC1073" t="s">
        <v>10751</v>
      </c>
      <c r="BD1073" t="s">
        <v>10751</v>
      </c>
    </row>
    <row r="1074" spans="1:56">
      <c r="A1074" t="s">
        <v>10755</v>
      </c>
      <c r="B1074">
        <v>3000</v>
      </c>
      <c r="C1074">
        <v>2019</v>
      </c>
      <c r="D1074" t="s">
        <v>10751</v>
      </c>
      <c r="E1074" t="s">
        <v>10751</v>
      </c>
      <c r="F1074" t="s">
        <v>10751</v>
      </c>
      <c r="H1074" t="s">
        <v>10751</v>
      </c>
      <c r="I1074" t="str">
        <f t="shared" si="23"/>
        <v/>
      </c>
      <c r="K1074" t="s">
        <v>10751</v>
      </c>
      <c r="L1074" t="s">
        <v>10751</v>
      </c>
      <c r="M1074" t="s">
        <v>10751</v>
      </c>
      <c r="N1074" t="s">
        <v>10751</v>
      </c>
      <c r="O1074" t="s">
        <v>10751</v>
      </c>
      <c r="P1074" t="s">
        <v>10751</v>
      </c>
      <c r="Q1074" t="s">
        <v>10751</v>
      </c>
      <c r="R1074" t="s">
        <v>10751</v>
      </c>
      <c r="S1074" t="s">
        <v>10751</v>
      </c>
      <c r="T1074" t="s">
        <v>10751</v>
      </c>
      <c r="U1074" t="s">
        <v>10751</v>
      </c>
      <c r="V1074" t="s">
        <v>10751</v>
      </c>
      <c r="W1074" t="s">
        <v>10751</v>
      </c>
      <c r="X1074" t="s">
        <v>10751</v>
      </c>
      <c r="Y1074" t="s">
        <v>10751</v>
      </c>
      <c r="Z1074" t="s">
        <v>10751</v>
      </c>
      <c r="AA1074" t="s">
        <v>10751</v>
      </c>
      <c r="AB1074" t="s">
        <v>10751</v>
      </c>
      <c r="AC1074" t="s">
        <v>10751</v>
      </c>
      <c r="AD1074" t="s">
        <v>10751</v>
      </c>
      <c r="AE1074" t="s">
        <v>10751</v>
      </c>
      <c r="AF1074" t="s">
        <v>10751</v>
      </c>
      <c r="AG1074" t="s">
        <v>10751</v>
      </c>
      <c r="AH1074" t="s">
        <v>10751</v>
      </c>
      <c r="AI1074" t="s">
        <v>10751</v>
      </c>
      <c r="AJ1074" t="s">
        <v>10751</v>
      </c>
      <c r="AK1074" t="s">
        <v>10751</v>
      </c>
      <c r="AL1074" t="s">
        <v>10751</v>
      </c>
      <c r="AM1074" t="s">
        <v>10751</v>
      </c>
      <c r="AN1074" t="s">
        <v>10751</v>
      </c>
      <c r="AO1074" t="s">
        <v>10751</v>
      </c>
      <c r="AP1074" t="s">
        <v>10751</v>
      </c>
      <c r="AQ1074" t="s">
        <v>10751</v>
      </c>
      <c r="AR1074" t="s">
        <v>10751</v>
      </c>
      <c r="AS1074" t="s">
        <v>10751</v>
      </c>
      <c r="AT1074" t="s">
        <v>10751</v>
      </c>
      <c r="AU1074" t="s">
        <v>10751</v>
      </c>
      <c r="AV1074" t="s">
        <v>10751</v>
      </c>
      <c r="AW1074" t="s">
        <v>10751</v>
      </c>
      <c r="AX1074" t="s">
        <v>10751</v>
      </c>
      <c r="AY1074" t="s">
        <v>10751</v>
      </c>
      <c r="AZ1074" t="s">
        <v>10751</v>
      </c>
      <c r="BA1074" t="s">
        <v>10751</v>
      </c>
      <c r="BB1074" t="s">
        <v>10751</v>
      </c>
      <c r="BC1074" t="s">
        <v>10751</v>
      </c>
      <c r="BD1074" t="s">
        <v>10751</v>
      </c>
    </row>
    <row r="1075" spans="1:56">
      <c r="A1075" t="s">
        <v>10755</v>
      </c>
      <c r="B1075">
        <v>3000</v>
      </c>
      <c r="C1075">
        <v>2020</v>
      </c>
      <c r="D1075" t="s">
        <v>10751</v>
      </c>
      <c r="E1075" t="s">
        <v>10751</v>
      </c>
      <c r="F1075" t="s">
        <v>10751</v>
      </c>
      <c r="H1075" t="s">
        <v>10751</v>
      </c>
      <c r="I1075" t="str">
        <f t="shared" si="23"/>
        <v/>
      </c>
      <c r="K1075" t="s">
        <v>10751</v>
      </c>
      <c r="L1075" t="s">
        <v>10751</v>
      </c>
      <c r="M1075" t="s">
        <v>10751</v>
      </c>
      <c r="N1075" t="s">
        <v>10751</v>
      </c>
      <c r="O1075" t="s">
        <v>10751</v>
      </c>
      <c r="P1075" t="s">
        <v>10751</v>
      </c>
      <c r="Q1075" t="s">
        <v>10751</v>
      </c>
      <c r="R1075" t="s">
        <v>10751</v>
      </c>
      <c r="S1075" t="s">
        <v>10751</v>
      </c>
      <c r="T1075" t="s">
        <v>10751</v>
      </c>
      <c r="U1075" t="s">
        <v>10751</v>
      </c>
      <c r="V1075" t="s">
        <v>10751</v>
      </c>
      <c r="W1075" t="s">
        <v>10751</v>
      </c>
      <c r="X1075" t="s">
        <v>10751</v>
      </c>
      <c r="Y1075" t="s">
        <v>10751</v>
      </c>
      <c r="Z1075" t="s">
        <v>10751</v>
      </c>
      <c r="AA1075" t="s">
        <v>10751</v>
      </c>
      <c r="AB1075" t="s">
        <v>10751</v>
      </c>
      <c r="AC1075" t="s">
        <v>10751</v>
      </c>
      <c r="AD1075" t="s">
        <v>10751</v>
      </c>
      <c r="AE1075" t="s">
        <v>10751</v>
      </c>
      <c r="AF1075" t="s">
        <v>10751</v>
      </c>
      <c r="AG1075" t="s">
        <v>10751</v>
      </c>
      <c r="AH1075" t="s">
        <v>10751</v>
      </c>
      <c r="AI1075" t="s">
        <v>10751</v>
      </c>
      <c r="AJ1075" t="s">
        <v>10751</v>
      </c>
      <c r="AK1075" t="s">
        <v>10751</v>
      </c>
      <c r="AL1075" t="s">
        <v>10751</v>
      </c>
      <c r="AM1075" t="s">
        <v>10751</v>
      </c>
      <c r="AN1075" t="s">
        <v>10751</v>
      </c>
      <c r="AO1075" t="s">
        <v>10751</v>
      </c>
      <c r="AP1075" t="s">
        <v>10751</v>
      </c>
      <c r="AQ1075" t="s">
        <v>10751</v>
      </c>
      <c r="AR1075" t="s">
        <v>10751</v>
      </c>
      <c r="AS1075" t="s">
        <v>10751</v>
      </c>
      <c r="AT1075" t="s">
        <v>10751</v>
      </c>
      <c r="AU1075" t="s">
        <v>10751</v>
      </c>
      <c r="AV1075" t="s">
        <v>10751</v>
      </c>
      <c r="AW1075" t="s">
        <v>10751</v>
      </c>
      <c r="AX1075" t="s">
        <v>10751</v>
      </c>
      <c r="AY1075" t="s">
        <v>10751</v>
      </c>
      <c r="AZ1075" t="s">
        <v>10751</v>
      </c>
      <c r="BA1075" t="s">
        <v>10751</v>
      </c>
      <c r="BB1075" t="s">
        <v>10751</v>
      </c>
      <c r="BC1075" t="s">
        <v>10751</v>
      </c>
      <c r="BD1075" t="s">
        <v>10751</v>
      </c>
    </row>
    <row r="1076" spans="1:56">
      <c r="A1076" t="s">
        <v>10755</v>
      </c>
      <c r="B1076">
        <v>3000</v>
      </c>
      <c r="C1076">
        <v>2021</v>
      </c>
      <c r="D1076" t="s">
        <v>10751</v>
      </c>
      <c r="E1076" t="s">
        <v>10751</v>
      </c>
      <c r="F1076" t="s">
        <v>10751</v>
      </c>
      <c r="G1076" t="str">
        <f>IFERROR(F1076*E1076,"")</f>
        <v/>
      </c>
      <c r="H1076" t="s">
        <v>10751</v>
      </c>
      <c r="I1076" t="str">
        <f t="shared" si="23"/>
        <v/>
      </c>
      <c r="J1076" t="str">
        <f>IFERROR(M1076*E1076,"")</f>
        <v/>
      </c>
      <c r="K1076" t="s">
        <v>10751</v>
      </c>
      <c r="L1076" t="s">
        <v>10751</v>
      </c>
      <c r="M1076" t="s">
        <v>10751</v>
      </c>
      <c r="N1076" t="s">
        <v>10751</v>
      </c>
      <c r="O1076" t="s">
        <v>10751</v>
      </c>
      <c r="P1076" t="s">
        <v>10751</v>
      </c>
      <c r="Q1076" t="s">
        <v>10751</v>
      </c>
      <c r="R1076" t="s">
        <v>10751</v>
      </c>
      <c r="S1076" t="s">
        <v>10751</v>
      </c>
      <c r="T1076" t="s">
        <v>10751</v>
      </c>
      <c r="U1076" t="s">
        <v>10751</v>
      </c>
      <c r="V1076" t="s">
        <v>10751</v>
      </c>
      <c r="W1076" t="s">
        <v>10751</v>
      </c>
      <c r="X1076" t="s">
        <v>10751</v>
      </c>
      <c r="Y1076" t="s">
        <v>10751</v>
      </c>
      <c r="Z1076" t="s">
        <v>10751</v>
      </c>
      <c r="AA1076" t="s">
        <v>10751</v>
      </c>
      <c r="AB1076" t="s">
        <v>10751</v>
      </c>
      <c r="AC1076" t="s">
        <v>10751</v>
      </c>
      <c r="AD1076" t="s">
        <v>10751</v>
      </c>
      <c r="AE1076" t="s">
        <v>10751</v>
      </c>
      <c r="AF1076" t="s">
        <v>10751</v>
      </c>
      <c r="AG1076" t="s">
        <v>10751</v>
      </c>
      <c r="AH1076" t="s">
        <v>10751</v>
      </c>
      <c r="AI1076" t="s">
        <v>10751</v>
      </c>
      <c r="AJ1076" t="s">
        <v>10751</v>
      </c>
      <c r="AK1076" t="s">
        <v>10751</v>
      </c>
      <c r="AL1076" t="s">
        <v>10751</v>
      </c>
      <c r="AM1076" t="s">
        <v>10751</v>
      </c>
      <c r="AN1076" t="s">
        <v>10751</v>
      </c>
      <c r="AO1076" t="s">
        <v>10751</v>
      </c>
      <c r="AP1076" t="s">
        <v>10751</v>
      </c>
      <c r="AQ1076" t="s">
        <v>10751</v>
      </c>
      <c r="AR1076" t="s">
        <v>10751</v>
      </c>
      <c r="AS1076" t="s">
        <v>10751</v>
      </c>
      <c r="AT1076" t="s">
        <v>10751</v>
      </c>
      <c r="AU1076" t="s">
        <v>10751</v>
      </c>
      <c r="AV1076" t="s">
        <v>10751</v>
      </c>
      <c r="AW1076" t="s">
        <v>10751</v>
      </c>
      <c r="AX1076" t="s">
        <v>10751</v>
      </c>
      <c r="AY1076" t="s">
        <v>10751</v>
      </c>
      <c r="AZ1076" t="s">
        <v>10751</v>
      </c>
      <c r="BA1076" t="s">
        <v>10751</v>
      </c>
      <c r="BB1076" t="s">
        <v>10751</v>
      </c>
      <c r="BC1076" t="s">
        <v>10751</v>
      </c>
      <c r="BD1076" t="s">
        <v>10751</v>
      </c>
    </row>
    <row r="1077" spans="1:56">
      <c r="A1077" t="s">
        <v>10755</v>
      </c>
      <c r="B1077">
        <v>3000</v>
      </c>
      <c r="C1077" t="s">
        <v>10752</v>
      </c>
      <c r="D1077" t="s">
        <v>10751</v>
      </c>
      <c r="E1077" t="s">
        <v>10751</v>
      </c>
      <c r="F1077" t="s">
        <v>10751</v>
      </c>
      <c r="H1077" t="s">
        <v>10751</v>
      </c>
      <c r="I1077" t="str">
        <f t="shared" si="23"/>
        <v/>
      </c>
      <c r="K1077" t="s">
        <v>10751</v>
      </c>
      <c r="L1077" t="s">
        <v>10751</v>
      </c>
      <c r="M1077" t="s">
        <v>10751</v>
      </c>
      <c r="N1077" t="s">
        <v>10751</v>
      </c>
      <c r="O1077" t="s">
        <v>10751</v>
      </c>
      <c r="P1077" t="s">
        <v>10751</v>
      </c>
      <c r="Q1077" t="s">
        <v>10751</v>
      </c>
      <c r="R1077" t="s">
        <v>10751</v>
      </c>
      <c r="S1077" t="s">
        <v>10751</v>
      </c>
      <c r="T1077" t="s">
        <v>10751</v>
      </c>
      <c r="U1077" t="s">
        <v>10751</v>
      </c>
      <c r="V1077" t="s">
        <v>10751</v>
      </c>
      <c r="W1077" t="s">
        <v>10751</v>
      </c>
      <c r="X1077" t="s">
        <v>10751</v>
      </c>
      <c r="Y1077" t="s">
        <v>10751</v>
      </c>
      <c r="Z1077" t="s">
        <v>10751</v>
      </c>
      <c r="AA1077" t="s">
        <v>10751</v>
      </c>
      <c r="AB1077" t="s">
        <v>10751</v>
      </c>
      <c r="AC1077" t="s">
        <v>10751</v>
      </c>
      <c r="AD1077" t="s">
        <v>10751</v>
      </c>
      <c r="AE1077" t="s">
        <v>10751</v>
      </c>
      <c r="AF1077" t="s">
        <v>10751</v>
      </c>
      <c r="AG1077" t="s">
        <v>10751</v>
      </c>
      <c r="AH1077" t="s">
        <v>10751</v>
      </c>
      <c r="AI1077" t="s">
        <v>10751</v>
      </c>
      <c r="AJ1077" t="s">
        <v>10751</v>
      </c>
      <c r="AK1077" t="s">
        <v>10751</v>
      </c>
      <c r="AL1077" t="s">
        <v>10751</v>
      </c>
      <c r="AM1077" t="s">
        <v>10751</v>
      </c>
      <c r="AN1077" t="s">
        <v>10751</v>
      </c>
      <c r="AO1077" t="s">
        <v>10751</v>
      </c>
      <c r="AP1077" t="s">
        <v>10751</v>
      </c>
      <c r="AQ1077" t="s">
        <v>10751</v>
      </c>
      <c r="AR1077" t="s">
        <v>10751</v>
      </c>
      <c r="AS1077" t="s">
        <v>10751</v>
      </c>
      <c r="AT1077" t="s">
        <v>10751</v>
      </c>
      <c r="AU1077" t="s">
        <v>10751</v>
      </c>
      <c r="AV1077" t="s">
        <v>10751</v>
      </c>
      <c r="AW1077" t="s">
        <v>10751</v>
      </c>
      <c r="AX1077" t="s">
        <v>10751</v>
      </c>
      <c r="AY1077" t="s">
        <v>10751</v>
      </c>
      <c r="AZ1077" t="s">
        <v>10751</v>
      </c>
      <c r="BA1077" t="s">
        <v>10751</v>
      </c>
      <c r="BB1077" t="s">
        <v>10751</v>
      </c>
      <c r="BC1077" t="s">
        <v>10751</v>
      </c>
      <c r="BD1077" t="s">
        <v>10751</v>
      </c>
    </row>
    <row r="1078" spans="1:56">
      <c r="A1078" t="s">
        <v>10753</v>
      </c>
      <c r="B1078">
        <v>3000</v>
      </c>
      <c r="C1078">
        <v>1975</v>
      </c>
      <c r="D1078" t="s">
        <v>10751</v>
      </c>
      <c r="E1078" t="s">
        <v>10751</v>
      </c>
      <c r="F1078" t="s">
        <v>10751</v>
      </c>
      <c r="H1078" t="s">
        <v>10751</v>
      </c>
      <c r="I1078" t="str">
        <f t="shared" si="23"/>
        <v/>
      </c>
      <c r="K1078" t="s">
        <v>10751</v>
      </c>
      <c r="L1078" t="s">
        <v>10751</v>
      </c>
      <c r="M1078" t="s">
        <v>10751</v>
      </c>
      <c r="N1078" t="s">
        <v>10751</v>
      </c>
      <c r="O1078" t="s">
        <v>10751</v>
      </c>
      <c r="P1078" t="s">
        <v>10751</v>
      </c>
      <c r="Q1078" t="s">
        <v>10751</v>
      </c>
      <c r="R1078" t="s">
        <v>10751</v>
      </c>
      <c r="S1078" t="s">
        <v>10751</v>
      </c>
      <c r="T1078" t="s">
        <v>10751</v>
      </c>
      <c r="U1078" t="s">
        <v>10751</v>
      </c>
      <c r="V1078" t="s">
        <v>10751</v>
      </c>
      <c r="W1078" t="s">
        <v>10751</v>
      </c>
      <c r="X1078" t="s">
        <v>10751</v>
      </c>
      <c r="Y1078" t="s">
        <v>10751</v>
      </c>
      <c r="Z1078" t="s">
        <v>10751</v>
      </c>
      <c r="AA1078" t="s">
        <v>10751</v>
      </c>
      <c r="AB1078" t="s">
        <v>10751</v>
      </c>
      <c r="AC1078" t="s">
        <v>10751</v>
      </c>
      <c r="AD1078" t="s">
        <v>10751</v>
      </c>
      <c r="AE1078" t="s">
        <v>10751</v>
      </c>
      <c r="AF1078" t="s">
        <v>10751</v>
      </c>
      <c r="AG1078" t="s">
        <v>10751</v>
      </c>
      <c r="AH1078" t="s">
        <v>10751</v>
      </c>
      <c r="AI1078" t="s">
        <v>10751</v>
      </c>
      <c r="AJ1078" t="s">
        <v>10751</v>
      </c>
      <c r="AK1078" t="s">
        <v>10751</v>
      </c>
      <c r="AL1078" t="s">
        <v>10751</v>
      </c>
      <c r="AM1078" t="s">
        <v>10751</v>
      </c>
      <c r="AN1078" t="s">
        <v>10751</v>
      </c>
      <c r="AO1078" t="s">
        <v>10751</v>
      </c>
      <c r="AP1078" t="s">
        <v>10751</v>
      </c>
      <c r="AQ1078" t="s">
        <v>10751</v>
      </c>
      <c r="AR1078" t="s">
        <v>10751</v>
      </c>
      <c r="AS1078" t="s">
        <v>10751</v>
      </c>
      <c r="AT1078" t="s">
        <v>10751</v>
      </c>
      <c r="AU1078" t="s">
        <v>10751</v>
      </c>
      <c r="AV1078" t="s">
        <v>10751</v>
      </c>
      <c r="AW1078" t="s">
        <v>10751</v>
      </c>
      <c r="AX1078" t="s">
        <v>10751</v>
      </c>
      <c r="AY1078" t="s">
        <v>10751</v>
      </c>
      <c r="AZ1078" t="s">
        <v>10751</v>
      </c>
      <c r="BA1078" t="s">
        <v>10751</v>
      </c>
      <c r="BB1078" t="s">
        <v>10751</v>
      </c>
      <c r="BC1078" t="s">
        <v>10751</v>
      </c>
      <c r="BD1078" t="s">
        <v>10751</v>
      </c>
    </row>
    <row r="1079" spans="1:56">
      <c r="A1079" t="s">
        <v>10753</v>
      </c>
      <c r="B1079">
        <v>3000</v>
      </c>
      <c r="C1079">
        <v>1976</v>
      </c>
      <c r="D1079">
        <v>10</v>
      </c>
      <c r="E1079">
        <v>8.4800000000000001E-4</v>
      </c>
      <c r="F1079">
        <v>15.38266</v>
      </c>
      <c r="H1079">
        <v>13.07906</v>
      </c>
      <c r="I1079">
        <f t="shared" si="23"/>
        <v>1.1091042880000001E-2</v>
      </c>
      <c r="K1079">
        <v>12.27642</v>
      </c>
      <c r="L1079">
        <v>14.214980000000001</v>
      </c>
      <c r="M1079">
        <v>679.48289</v>
      </c>
      <c r="N1079">
        <v>723.90796999999998</v>
      </c>
      <c r="O1079">
        <v>625.18556000000001</v>
      </c>
      <c r="P1079" t="s">
        <v>10751</v>
      </c>
      <c r="Q1079">
        <v>304</v>
      </c>
      <c r="R1079">
        <v>120</v>
      </c>
      <c r="S1079" t="s">
        <v>10751</v>
      </c>
      <c r="T1079">
        <v>0.394737</v>
      </c>
      <c r="U1079">
        <v>0.04</v>
      </c>
      <c r="V1079">
        <v>19.742570000000001</v>
      </c>
      <c r="W1079" t="s">
        <v>10751</v>
      </c>
      <c r="X1079">
        <v>1</v>
      </c>
      <c r="Y1079" t="s">
        <v>10751</v>
      </c>
      <c r="Z1079">
        <v>0.54600000000000004</v>
      </c>
      <c r="AA1079">
        <v>0.45400000000000001</v>
      </c>
      <c r="AB1079" t="s">
        <v>10751</v>
      </c>
      <c r="AC1079" t="s">
        <v>10751</v>
      </c>
      <c r="AD1079" t="s">
        <v>10751</v>
      </c>
      <c r="AE1079">
        <v>1</v>
      </c>
      <c r="AF1079" t="s">
        <v>10751</v>
      </c>
      <c r="AG1079" t="s">
        <v>10751</v>
      </c>
      <c r="AH1079" t="s">
        <v>10751</v>
      </c>
      <c r="AI1079" t="s">
        <v>10751</v>
      </c>
      <c r="AJ1079" t="s">
        <v>10751</v>
      </c>
      <c r="AK1079" t="s">
        <v>10751</v>
      </c>
      <c r="AL1079" t="s">
        <v>10751</v>
      </c>
      <c r="AM1079" t="s">
        <v>10751</v>
      </c>
      <c r="AN1079" t="s">
        <v>10751</v>
      </c>
      <c r="AO1079" t="s">
        <v>10751</v>
      </c>
      <c r="AP1079">
        <v>1</v>
      </c>
      <c r="AQ1079" t="s">
        <v>10751</v>
      </c>
      <c r="AR1079" t="s">
        <v>10751</v>
      </c>
      <c r="AS1079" t="s">
        <v>10751</v>
      </c>
      <c r="AT1079" t="s">
        <v>10751</v>
      </c>
      <c r="AU1079" t="s">
        <v>10751</v>
      </c>
      <c r="AV1079" t="s">
        <v>10751</v>
      </c>
      <c r="AW1079" t="s">
        <v>10751</v>
      </c>
      <c r="AX1079">
        <v>8</v>
      </c>
      <c r="AY1079" t="s">
        <v>10751</v>
      </c>
      <c r="AZ1079" t="s">
        <v>10751</v>
      </c>
      <c r="BA1079" t="s">
        <v>10751</v>
      </c>
      <c r="BB1079" t="s">
        <v>10751</v>
      </c>
      <c r="BC1079" t="s">
        <v>10751</v>
      </c>
      <c r="BD1079" t="s">
        <v>10751</v>
      </c>
    </row>
    <row r="1080" spans="1:56">
      <c r="A1080" t="s">
        <v>10753</v>
      </c>
      <c r="B1080">
        <v>3000</v>
      </c>
      <c r="C1080">
        <v>1977</v>
      </c>
      <c r="D1080">
        <v>13</v>
      </c>
      <c r="E1080">
        <v>8.9899999999999995E-4</v>
      </c>
      <c r="F1080">
        <v>16.828749999999999</v>
      </c>
      <c r="H1080">
        <v>14.28153</v>
      </c>
      <c r="I1080">
        <f t="shared" si="23"/>
        <v>1.2839095469999999E-2</v>
      </c>
      <c r="K1080">
        <v>13.685040000000001</v>
      </c>
      <c r="L1080">
        <v>15.085150000000001</v>
      </c>
      <c r="M1080">
        <v>622.27242999999999</v>
      </c>
      <c r="N1080">
        <v>649.39518999999996</v>
      </c>
      <c r="O1080">
        <v>589.12238000000002</v>
      </c>
      <c r="P1080" t="s">
        <v>10751</v>
      </c>
      <c r="Q1080">
        <v>304</v>
      </c>
      <c r="R1080">
        <v>120</v>
      </c>
      <c r="S1080" t="s">
        <v>10751</v>
      </c>
      <c r="T1080">
        <v>0.394737</v>
      </c>
      <c r="U1080">
        <v>0.04</v>
      </c>
      <c r="V1080">
        <v>21.506460000000001</v>
      </c>
      <c r="W1080" t="s">
        <v>10751</v>
      </c>
      <c r="X1080">
        <v>1</v>
      </c>
      <c r="Y1080" t="s">
        <v>10751</v>
      </c>
      <c r="Z1080">
        <v>0.70199999999999996</v>
      </c>
      <c r="AA1080">
        <v>0.29799999999999999</v>
      </c>
      <c r="AB1080" t="s">
        <v>10751</v>
      </c>
      <c r="AC1080" t="s">
        <v>10751</v>
      </c>
      <c r="AD1080" t="s">
        <v>10751</v>
      </c>
      <c r="AE1080">
        <v>1</v>
      </c>
      <c r="AF1080" t="s">
        <v>10751</v>
      </c>
      <c r="AG1080" t="s">
        <v>10751</v>
      </c>
      <c r="AH1080" t="s">
        <v>10751</v>
      </c>
      <c r="AI1080" t="s">
        <v>10751</v>
      </c>
      <c r="AJ1080" t="s">
        <v>10751</v>
      </c>
      <c r="AK1080" t="s">
        <v>10751</v>
      </c>
      <c r="AL1080" t="s">
        <v>10751</v>
      </c>
      <c r="AM1080" t="s">
        <v>10751</v>
      </c>
      <c r="AN1080" t="s">
        <v>10751</v>
      </c>
      <c r="AO1080" t="s">
        <v>10751</v>
      </c>
      <c r="AP1080">
        <v>1</v>
      </c>
      <c r="AQ1080" t="s">
        <v>10751</v>
      </c>
      <c r="AR1080" t="s">
        <v>10751</v>
      </c>
      <c r="AS1080" t="s">
        <v>10751</v>
      </c>
      <c r="AT1080" t="s">
        <v>10751</v>
      </c>
      <c r="AU1080" t="s">
        <v>10751</v>
      </c>
      <c r="AV1080" t="s">
        <v>10751</v>
      </c>
      <c r="AW1080" t="s">
        <v>10751</v>
      </c>
      <c r="AX1080">
        <v>8</v>
      </c>
      <c r="AY1080" t="s">
        <v>10751</v>
      </c>
      <c r="AZ1080" t="s">
        <v>10751</v>
      </c>
      <c r="BA1080" t="s">
        <v>10751</v>
      </c>
      <c r="BB1080" t="s">
        <v>10751</v>
      </c>
      <c r="BC1080" t="s">
        <v>10751</v>
      </c>
      <c r="BD1080" t="s">
        <v>10751</v>
      </c>
    </row>
    <row r="1081" spans="1:56">
      <c r="A1081" t="s">
        <v>10753</v>
      </c>
      <c r="B1081">
        <v>3000</v>
      </c>
      <c r="C1081">
        <v>1978</v>
      </c>
      <c r="D1081">
        <v>20</v>
      </c>
      <c r="E1081">
        <v>1.3730000000000001E-3</v>
      </c>
      <c r="F1081">
        <v>16.770119999999999</v>
      </c>
      <c r="H1081">
        <v>14.24419</v>
      </c>
      <c r="I1081">
        <f t="shared" si="23"/>
        <v>1.955727287E-2</v>
      </c>
      <c r="K1081">
        <v>13.50868</v>
      </c>
      <c r="L1081">
        <v>15.259679999999999</v>
      </c>
      <c r="M1081">
        <v>623.90328</v>
      </c>
      <c r="N1081">
        <v>657.87336000000005</v>
      </c>
      <c r="O1081">
        <v>582.38430000000005</v>
      </c>
      <c r="P1081" t="s">
        <v>10751</v>
      </c>
      <c r="Q1081">
        <v>304</v>
      </c>
      <c r="R1081">
        <v>120</v>
      </c>
      <c r="S1081">
        <v>11.773999999999999</v>
      </c>
      <c r="T1081">
        <v>0.394737</v>
      </c>
      <c r="U1081">
        <v>0.04</v>
      </c>
      <c r="V1081">
        <v>21.42108</v>
      </c>
      <c r="W1081" t="s">
        <v>10751</v>
      </c>
      <c r="X1081">
        <v>1</v>
      </c>
      <c r="Y1081" t="s">
        <v>10751</v>
      </c>
      <c r="Z1081">
        <v>0.7</v>
      </c>
      <c r="AA1081">
        <v>0.3</v>
      </c>
      <c r="AB1081" t="s">
        <v>10751</v>
      </c>
      <c r="AC1081" t="s">
        <v>10751</v>
      </c>
      <c r="AD1081" t="s">
        <v>10751</v>
      </c>
      <c r="AE1081">
        <v>1</v>
      </c>
      <c r="AF1081" t="s">
        <v>10751</v>
      </c>
      <c r="AG1081" t="s">
        <v>10751</v>
      </c>
      <c r="AH1081" t="s">
        <v>10751</v>
      </c>
      <c r="AI1081" t="s">
        <v>10751</v>
      </c>
      <c r="AJ1081" t="s">
        <v>10751</v>
      </c>
      <c r="AK1081" t="s">
        <v>10751</v>
      </c>
      <c r="AL1081" t="s">
        <v>10751</v>
      </c>
      <c r="AM1081" t="s">
        <v>10751</v>
      </c>
      <c r="AN1081" t="s">
        <v>10751</v>
      </c>
      <c r="AO1081" t="s">
        <v>10751</v>
      </c>
      <c r="AP1081">
        <v>1</v>
      </c>
      <c r="AQ1081" t="s">
        <v>10751</v>
      </c>
      <c r="AR1081" t="s">
        <v>10751</v>
      </c>
      <c r="AS1081" t="s">
        <v>10751</v>
      </c>
      <c r="AT1081" t="s">
        <v>10751</v>
      </c>
      <c r="AU1081" t="s">
        <v>10751</v>
      </c>
      <c r="AV1081" t="s">
        <v>10751</v>
      </c>
      <c r="AW1081" t="s">
        <v>10751</v>
      </c>
      <c r="AX1081">
        <v>8</v>
      </c>
      <c r="AY1081" t="s">
        <v>10751</v>
      </c>
      <c r="AZ1081" t="s">
        <v>10751</v>
      </c>
      <c r="BA1081" t="s">
        <v>10751</v>
      </c>
      <c r="BB1081" t="s">
        <v>10751</v>
      </c>
      <c r="BC1081" t="s">
        <v>10751</v>
      </c>
      <c r="BD1081" t="s">
        <v>10751</v>
      </c>
    </row>
    <row r="1082" spans="1:56">
      <c r="A1082" t="s">
        <v>10753</v>
      </c>
      <c r="B1082">
        <v>3000</v>
      </c>
      <c r="C1082">
        <v>1979</v>
      </c>
      <c r="D1082">
        <v>52</v>
      </c>
      <c r="E1082">
        <v>3.7360000000000002E-3</v>
      </c>
      <c r="F1082">
        <v>17.206040000000002</v>
      </c>
      <c r="H1082">
        <v>14.577730000000001</v>
      </c>
      <c r="I1082">
        <f t="shared" si="23"/>
        <v>5.4462399280000004E-2</v>
      </c>
      <c r="K1082">
        <v>14.32466</v>
      </c>
      <c r="L1082">
        <v>14.89945</v>
      </c>
      <c r="M1082">
        <v>609.62850000000003</v>
      </c>
      <c r="N1082">
        <v>620.39865999999995</v>
      </c>
      <c r="O1082">
        <v>596.46497999999997</v>
      </c>
      <c r="P1082" t="s">
        <v>10751</v>
      </c>
      <c r="Q1082">
        <v>258</v>
      </c>
      <c r="R1082">
        <v>120</v>
      </c>
      <c r="S1082">
        <v>13.063499999999999</v>
      </c>
      <c r="T1082">
        <v>0.46511599999999997</v>
      </c>
      <c r="U1082">
        <v>0.04</v>
      </c>
      <c r="V1082">
        <v>21.923390000000001</v>
      </c>
      <c r="W1082" t="s">
        <v>10751</v>
      </c>
      <c r="X1082">
        <v>1</v>
      </c>
      <c r="Y1082" t="s">
        <v>10751</v>
      </c>
      <c r="Z1082">
        <v>0.88600000000000001</v>
      </c>
      <c r="AA1082">
        <v>0.114</v>
      </c>
      <c r="AB1082" t="s">
        <v>10751</v>
      </c>
      <c r="AC1082" t="s">
        <v>10751</v>
      </c>
      <c r="AD1082" t="s">
        <v>10751</v>
      </c>
      <c r="AE1082">
        <v>1</v>
      </c>
      <c r="AF1082" t="s">
        <v>10751</v>
      </c>
      <c r="AG1082" t="s">
        <v>10751</v>
      </c>
      <c r="AH1082" t="s">
        <v>10751</v>
      </c>
      <c r="AI1082" t="s">
        <v>10751</v>
      </c>
      <c r="AJ1082" t="s">
        <v>10751</v>
      </c>
      <c r="AK1082" t="s">
        <v>10751</v>
      </c>
      <c r="AL1082" t="s">
        <v>10751</v>
      </c>
      <c r="AM1082" t="s">
        <v>10751</v>
      </c>
      <c r="AN1082" t="s">
        <v>10751</v>
      </c>
      <c r="AO1082" t="s">
        <v>10751</v>
      </c>
      <c r="AP1082">
        <v>1</v>
      </c>
      <c r="AQ1082" t="s">
        <v>10751</v>
      </c>
      <c r="AR1082" t="s">
        <v>10751</v>
      </c>
      <c r="AS1082" t="s">
        <v>10751</v>
      </c>
      <c r="AT1082" t="s">
        <v>10751</v>
      </c>
      <c r="AU1082" t="s">
        <v>10751</v>
      </c>
      <c r="AV1082">
        <v>3</v>
      </c>
      <c r="AW1082" t="s">
        <v>10751</v>
      </c>
      <c r="AX1082">
        <v>6</v>
      </c>
      <c r="AY1082">
        <v>1</v>
      </c>
      <c r="AZ1082" t="s">
        <v>10751</v>
      </c>
      <c r="BA1082" t="s">
        <v>10751</v>
      </c>
      <c r="BB1082" t="s">
        <v>10751</v>
      </c>
      <c r="BC1082" t="s">
        <v>10751</v>
      </c>
      <c r="BD1082" t="s">
        <v>10751</v>
      </c>
    </row>
    <row r="1083" spans="1:56">
      <c r="A1083" t="s">
        <v>10753</v>
      </c>
      <c r="B1083">
        <v>3000</v>
      </c>
      <c r="C1083">
        <v>1980</v>
      </c>
      <c r="D1083">
        <v>43</v>
      </c>
      <c r="E1083">
        <v>3.8210000000000002E-3</v>
      </c>
      <c r="F1083">
        <v>19.680499999999999</v>
      </c>
      <c r="H1083">
        <v>16.705760000000001</v>
      </c>
      <c r="I1083">
        <f t="shared" si="23"/>
        <v>6.3832708960000012E-2</v>
      </c>
      <c r="K1083">
        <v>16.006440000000001</v>
      </c>
      <c r="L1083">
        <v>17.648150000000001</v>
      </c>
      <c r="M1083">
        <v>531.97220000000004</v>
      </c>
      <c r="N1083">
        <v>555.21391000000006</v>
      </c>
      <c r="O1083">
        <v>503.56565999999998</v>
      </c>
      <c r="P1083" t="s">
        <v>10751</v>
      </c>
      <c r="Q1083">
        <v>221.75470000000001</v>
      </c>
      <c r="R1083">
        <v>91.983800000000002</v>
      </c>
      <c r="S1083">
        <v>15.598100000000001</v>
      </c>
      <c r="T1083">
        <v>0.44025999999999998</v>
      </c>
      <c r="U1083">
        <v>3.0661000000000001E-2</v>
      </c>
      <c r="V1083">
        <v>25.343409999999999</v>
      </c>
      <c r="W1083" t="s">
        <v>10751</v>
      </c>
      <c r="X1083">
        <v>1</v>
      </c>
      <c r="Y1083" t="s">
        <v>10751</v>
      </c>
      <c r="Z1083">
        <v>1</v>
      </c>
      <c r="AA1083" t="s">
        <v>10751</v>
      </c>
      <c r="AB1083" t="s">
        <v>10751</v>
      </c>
      <c r="AC1083" t="s">
        <v>10751</v>
      </c>
      <c r="AD1083" t="s">
        <v>10751</v>
      </c>
      <c r="AE1083">
        <v>1</v>
      </c>
      <c r="AF1083" t="s">
        <v>10751</v>
      </c>
      <c r="AG1083" t="s">
        <v>10751</v>
      </c>
      <c r="AH1083" t="s">
        <v>10751</v>
      </c>
      <c r="AI1083" t="s">
        <v>10751</v>
      </c>
      <c r="AJ1083" t="s">
        <v>10751</v>
      </c>
      <c r="AK1083" t="s">
        <v>10751</v>
      </c>
      <c r="AL1083" t="s">
        <v>10751</v>
      </c>
      <c r="AM1083" t="s">
        <v>10751</v>
      </c>
      <c r="AN1083" t="s">
        <v>10751</v>
      </c>
      <c r="AO1083" t="s">
        <v>10751</v>
      </c>
      <c r="AP1083">
        <v>1</v>
      </c>
      <c r="AQ1083" t="s">
        <v>10751</v>
      </c>
      <c r="AR1083" t="s">
        <v>10751</v>
      </c>
      <c r="AS1083" t="s">
        <v>10751</v>
      </c>
      <c r="AT1083" t="s">
        <v>10751</v>
      </c>
      <c r="AU1083" t="s">
        <v>10751</v>
      </c>
      <c r="AV1083">
        <v>4</v>
      </c>
      <c r="AW1083" t="s">
        <v>10751</v>
      </c>
      <c r="AX1083">
        <v>5.3</v>
      </c>
      <c r="AY1083">
        <v>1</v>
      </c>
      <c r="AZ1083" t="s">
        <v>10751</v>
      </c>
      <c r="BA1083" t="s">
        <v>10751</v>
      </c>
      <c r="BB1083" t="s">
        <v>10751</v>
      </c>
      <c r="BC1083" t="s">
        <v>10751</v>
      </c>
      <c r="BD1083" t="s">
        <v>10751</v>
      </c>
    </row>
    <row r="1084" spans="1:56">
      <c r="A1084" t="s">
        <v>10753</v>
      </c>
      <c r="B1084">
        <v>3000</v>
      </c>
      <c r="C1084">
        <v>1981</v>
      </c>
      <c r="D1084">
        <v>38</v>
      </c>
      <c r="E1084">
        <v>3.6229999999999999E-3</v>
      </c>
      <c r="F1084">
        <v>20.876909999999999</v>
      </c>
      <c r="H1084">
        <v>17.741019999999999</v>
      </c>
      <c r="I1084">
        <f t="shared" si="23"/>
        <v>6.4275715459999994E-2</v>
      </c>
      <c r="K1084">
        <v>16.797740000000001</v>
      </c>
      <c r="L1084">
        <v>19.048390000000001</v>
      </c>
      <c r="M1084">
        <v>500.92948999999999</v>
      </c>
      <c r="N1084">
        <v>529.05924000000005</v>
      </c>
      <c r="O1084">
        <v>466.54869000000002</v>
      </c>
      <c r="P1084" t="s">
        <v>10751</v>
      </c>
      <c r="Q1084">
        <v>222.8203</v>
      </c>
      <c r="R1084">
        <v>101.4517</v>
      </c>
      <c r="S1084">
        <v>14.8217</v>
      </c>
      <c r="T1084">
        <v>0.46907700000000002</v>
      </c>
      <c r="U1084">
        <v>3.3817E-2</v>
      </c>
      <c r="V1084">
        <v>26.917490000000001</v>
      </c>
      <c r="W1084" t="s">
        <v>10751</v>
      </c>
      <c r="X1084">
        <v>1</v>
      </c>
      <c r="Y1084" t="s">
        <v>10751</v>
      </c>
      <c r="Z1084">
        <v>0.90600000000000003</v>
      </c>
      <c r="AA1084">
        <v>7.0000000000000001E-3</v>
      </c>
      <c r="AB1084">
        <v>8.6999999999999994E-2</v>
      </c>
      <c r="AC1084" t="s">
        <v>10751</v>
      </c>
      <c r="AD1084" t="s">
        <v>10751</v>
      </c>
      <c r="AE1084">
        <v>1</v>
      </c>
      <c r="AF1084" t="s">
        <v>10751</v>
      </c>
      <c r="AG1084" t="s">
        <v>10751</v>
      </c>
      <c r="AH1084" t="s">
        <v>10751</v>
      </c>
      <c r="AI1084" t="s">
        <v>10751</v>
      </c>
      <c r="AJ1084" t="s">
        <v>10751</v>
      </c>
      <c r="AK1084" t="s">
        <v>10751</v>
      </c>
      <c r="AL1084" t="s">
        <v>10751</v>
      </c>
      <c r="AM1084" t="s">
        <v>10751</v>
      </c>
      <c r="AN1084" t="s">
        <v>10751</v>
      </c>
      <c r="AO1084" t="s">
        <v>10751</v>
      </c>
      <c r="AP1084">
        <v>1</v>
      </c>
      <c r="AQ1084" t="s">
        <v>10751</v>
      </c>
      <c r="AR1084" t="s">
        <v>10751</v>
      </c>
      <c r="AS1084" t="s">
        <v>10751</v>
      </c>
      <c r="AT1084" t="s">
        <v>10751</v>
      </c>
      <c r="AU1084" t="s">
        <v>10751</v>
      </c>
      <c r="AV1084">
        <v>3.9</v>
      </c>
      <c r="AW1084" t="s">
        <v>10751</v>
      </c>
      <c r="AX1084">
        <v>5.3</v>
      </c>
      <c r="AY1084">
        <v>1</v>
      </c>
      <c r="AZ1084" t="s">
        <v>10751</v>
      </c>
      <c r="BA1084" t="s">
        <v>10751</v>
      </c>
      <c r="BB1084" t="s">
        <v>10751</v>
      </c>
      <c r="BC1084" t="s">
        <v>10751</v>
      </c>
      <c r="BD1084" t="s">
        <v>10751</v>
      </c>
    </row>
    <row r="1085" spans="1:56">
      <c r="A1085" t="s">
        <v>10753</v>
      </c>
      <c r="B1085">
        <v>3000</v>
      </c>
      <c r="C1085">
        <v>1982</v>
      </c>
      <c r="D1085">
        <v>25</v>
      </c>
      <c r="E1085">
        <v>2.598E-3</v>
      </c>
      <c r="F1085">
        <v>20.19117</v>
      </c>
      <c r="H1085">
        <v>17.187560000000001</v>
      </c>
      <c r="I1085">
        <f t="shared" si="23"/>
        <v>4.4653280880000007E-2</v>
      </c>
      <c r="K1085">
        <v>15.9305</v>
      </c>
      <c r="L1085">
        <v>19.022130000000001</v>
      </c>
      <c r="M1085">
        <v>517.06006000000002</v>
      </c>
      <c r="N1085">
        <v>557.86055999999996</v>
      </c>
      <c r="O1085">
        <v>467.19279</v>
      </c>
      <c r="P1085" t="s">
        <v>10751</v>
      </c>
      <c r="Q1085">
        <v>241.10820000000001</v>
      </c>
      <c r="R1085">
        <v>104.21120000000001</v>
      </c>
      <c r="S1085">
        <v>15.192</v>
      </c>
      <c r="T1085">
        <v>0.44034099999999998</v>
      </c>
      <c r="U1085">
        <v>3.4736999999999997E-2</v>
      </c>
      <c r="V1085">
        <v>25.938580000000002</v>
      </c>
      <c r="W1085" t="s">
        <v>10751</v>
      </c>
      <c r="X1085">
        <v>1</v>
      </c>
      <c r="Y1085" t="s">
        <v>10751</v>
      </c>
      <c r="Z1085">
        <v>0.88600000000000001</v>
      </c>
      <c r="AA1085" t="s">
        <v>10751</v>
      </c>
      <c r="AB1085">
        <v>0.114</v>
      </c>
      <c r="AC1085" t="s">
        <v>10751</v>
      </c>
      <c r="AD1085" t="s">
        <v>10751</v>
      </c>
      <c r="AE1085">
        <v>1</v>
      </c>
      <c r="AF1085" t="s">
        <v>10751</v>
      </c>
      <c r="AG1085" t="s">
        <v>10751</v>
      </c>
      <c r="AH1085" t="s">
        <v>10751</v>
      </c>
      <c r="AI1085" t="s">
        <v>10751</v>
      </c>
      <c r="AJ1085" t="s">
        <v>10751</v>
      </c>
      <c r="AK1085" t="s">
        <v>10751</v>
      </c>
      <c r="AL1085" t="s">
        <v>10751</v>
      </c>
      <c r="AM1085" t="s">
        <v>10751</v>
      </c>
      <c r="AN1085" t="s">
        <v>10751</v>
      </c>
      <c r="AO1085" t="s">
        <v>10751</v>
      </c>
      <c r="AP1085">
        <v>1</v>
      </c>
      <c r="AQ1085" t="s">
        <v>10751</v>
      </c>
      <c r="AR1085" t="s">
        <v>10751</v>
      </c>
      <c r="AS1085" t="s">
        <v>10751</v>
      </c>
      <c r="AT1085" t="s">
        <v>10751</v>
      </c>
      <c r="AU1085" t="s">
        <v>10751</v>
      </c>
      <c r="AV1085">
        <v>4.3</v>
      </c>
      <c r="AW1085" t="s">
        <v>10751</v>
      </c>
      <c r="AX1085">
        <v>5.7</v>
      </c>
      <c r="AY1085">
        <v>0.61</v>
      </c>
      <c r="AZ1085">
        <v>0.39</v>
      </c>
      <c r="BA1085" t="s">
        <v>10751</v>
      </c>
      <c r="BB1085" t="s">
        <v>10751</v>
      </c>
      <c r="BC1085" t="s">
        <v>10751</v>
      </c>
      <c r="BD1085" t="s">
        <v>10751</v>
      </c>
    </row>
    <row r="1086" spans="1:56">
      <c r="A1086" t="s">
        <v>10753</v>
      </c>
      <c r="B1086">
        <v>3000</v>
      </c>
      <c r="C1086">
        <v>1983</v>
      </c>
      <c r="D1086">
        <v>37</v>
      </c>
      <c r="E1086">
        <v>3.5929999999999998E-3</v>
      </c>
      <c r="F1086">
        <v>20.467110000000002</v>
      </c>
      <c r="H1086">
        <v>17.410219999999999</v>
      </c>
      <c r="I1086">
        <f t="shared" si="23"/>
        <v>6.2554920459999996E-2</v>
      </c>
      <c r="K1086">
        <v>16.265370000000001</v>
      </c>
      <c r="L1086">
        <v>19.048940000000002</v>
      </c>
      <c r="M1086">
        <v>510.44720999999998</v>
      </c>
      <c r="N1086">
        <v>546.37535000000003</v>
      </c>
      <c r="O1086">
        <v>466.53503000000001</v>
      </c>
      <c r="P1086" t="s">
        <v>10751</v>
      </c>
      <c r="Q1086">
        <v>250.52869999999999</v>
      </c>
      <c r="R1086">
        <v>110.23779999999999</v>
      </c>
      <c r="S1086">
        <v>13.3095</v>
      </c>
      <c r="T1086">
        <v>0.44394499999999998</v>
      </c>
      <c r="U1086">
        <v>3.6746000000000001E-2</v>
      </c>
      <c r="V1086">
        <v>26.175660000000001</v>
      </c>
      <c r="W1086" t="s">
        <v>10751</v>
      </c>
      <c r="X1086">
        <v>1</v>
      </c>
      <c r="Y1086" t="s">
        <v>10751</v>
      </c>
      <c r="Z1086">
        <v>0.90100000000000002</v>
      </c>
      <c r="AA1086" t="s">
        <v>10751</v>
      </c>
      <c r="AB1086">
        <v>9.9000000000000005E-2</v>
      </c>
      <c r="AC1086" t="s">
        <v>10751</v>
      </c>
      <c r="AD1086" t="s">
        <v>10751</v>
      </c>
      <c r="AE1086">
        <v>1</v>
      </c>
      <c r="AF1086" t="s">
        <v>10751</v>
      </c>
      <c r="AG1086" t="s">
        <v>10751</v>
      </c>
      <c r="AH1086" t="s">
        <v>10751</v>
      </c>
      <c r="AI1086" t="s">
        <v>10751</v>
      </c>
      <c r="AJ1086" t="s">
        <v>10751</v>
      </c>
      <c r="AK1086" t="s">
        <v>10751</v>
      </c>
      <c r="AL1086" t="s">
        <v>10751</v>
      </c>
      <c r="AM1086" t="s">
        <v>10751</v>
      </c>
      <c r="AN1086" t="s">
        <v>10751</v>
      </c>
      <c r="AO1086" t="s">
        <v>10751</v>
      </c>
      <c r="AP1086">
        <v>1</v>
      </c>
      <c r="AQ1086" t="s">
        <v>10751</v>
      </c>
      <c r="AR1086" t="s">
        <v>10751</v>
      </c>
      <c r="AS1086" t="s">
        <v>10751</v>
      </c>
      <c r="AT1086" t="s">
        <v>10751</v>
      </c>
      <c r="AU1086" t="s">
        <v>10751</v>
      </c>
      <c r="AV1086">
        <v>4.3</v>
      </c>
      <c r="AW1086" t="s">
        <v>10751</v>
      </c>
      <c r="AX1086">
        <v>5.9</v>
      </c>
      <c r="AY1086">
        <v>0.626</v>
      </c>
      <c r="AZ1086">
        <v>0.374</v>
      </c>
      <c r="BA1086" t="s">
        <v>10751</v>
      </c>
      <c r="BB1086" t="s">
        <v>10751</v>
      </c>
      <c r="BC1086" t="s">
        <v>10751</v>
      </c>
      <c r="BD1086" t="s">
        <v>10751</v>
      </c>
    </row>
    <row r="1087" spans="1:56">
      <c r="A1087" t="s">
        <v>10753</v>
      </c>
      <c r="B1087">
        <v>3000</v>
      </c>
      <c r="C1087">
        <v>1984</v>
      </c>
      <c r="D1087">
        <v>69</v>
      </c>
      <c r="E1087">
        <v>4.9090000000000002E-3</v>
      </c>
      <c r="F1087">
        <v>22.64386</v>
      </c>
      <c r="H1087">
        <v>19.23779</v>
      </c>
      <c r="I1087">
        <f t="shared" si="23"/>
        <v>9.4438311110000006E-2</v>
      </c>
      <c r="K1087">
        <v>18.275700000000001</v>
      </c>
      <c r="L1087">
        <v>20.56071</v>
      </c>
      <c r="M1087">
        <v>461.95533999999998</v>
      </c>
      <c r="N1087">
        <v>486.27424999999999</v>
      </c>
      <c r="O1087">
        <v>432.23221999999998</v>
      </c>
      <c r="P1087" t="s">
        <v>10751</v>
      </c>
      <c r="Q1087">
        <v>202.9753</v>
      </c>
      <c r="R1087">
        <v>101.91679999999999</v>
      </c>
      <c r="S1087">
        <v>14.4056</v>
      </c>
      <c r="T1087">
        <v>0.52613200000000004</v>
      </c>
      <c r="U1087">
        <v>3.3972000000000002E-2</v>
      </c>
      <c r="V1087">
        <v>28.986149999999999</v>
      </c>
      <c r="W1087" t="s">
        <v>10751</v>
      </c>
      <c r="X1087">
        <v>1</v>
      </c>
      <c r="Y1087" t="s">
        <v>10751</v>
      </c>
      <c r="Z1087">
        <v>0.76300000000000001</v>
      </c>
      <c r="AA1087" t="s">
        <v>10751</v>
      </c>
      <c r="AB1087">
        <v>0.23699999999999999</v>
      </c>
      <c r="AC1087" t="s">
        <v>10751</v>
      </c>
      <c r="AD1087" t="s">
        <v>10751</v>
      </c>
      <c r="AE1087">
        <v>1</v>
      </c>
      <c r="AF1087" t="s">
        <v>10751</v>
      </c>
      <c r="AG1087" t="s">
        <v>10751</v>
      </c>
      <c r="AH1087" t="s">
        <v>10751</v>
      </c>
      <c r="AI1087" t="s">
        <v>10751</v>
      </c>
      <c r="AJ1087" t="s">
        <v>10751</v>
      </c>
      <c r="AK1087" t="s">
        <v>10751</v>
      </c>
      <c r="AL1087" t="s">
        <v>10751</v>
      </c>
      <c r="AM1087" t="s">
        <v>10751</v>
      </c>
      <c r="AN1087" t="s">
        <v>10751</v>
      </c>
      <c r="AO1087" t="s">
        <v>10751</v>
      </c>
      <c r="AP1087">
        <v>1</v>
      </c>
      <c r="AQ1087" t="s">
        <v>10751</v>
      </c>
      <c r="AR1087" t="s">
        <v>10751</v>
      </c>
      <c r="AS1087" t="s">
        <v>10751</v>
      </c>
      <c r="AT1087" t="s">
        <v>10751</v>
      </c>
      <c r="AU1087" t="s">
        <v>10751</v>
      </c>
      <c r="AV1087">
        <v>4.2</v>
      </c>
      <c r="AW1087" t="s">
        <v>10751</v>
      </c>
      <c r="AX1087">
        <v>5</v>
      </c>
      <c r="AY1087">
        <v>0.6</v>
      </c>
      <c r="AZ1087">
        <v>0.4</v>
      </c>
      <c r="BA1087" t="s">
        <v>10751</v>
      </c>
      <c r="BB1087" t="s">
        <v>10751</v>
      </c>
      <c r="BC1087" t="s">
        <v>10751</v>
      </c>
      <c r="BD1087" t="s">
        <v>10751</v>
      </c>
    </row>
    <row r="1088" spans="1:56">
      <c r="A1088" t="s">
        <v>10753</v>
      </c>
      <c r="B1088">
        <v>3000</v>
      </c>
      <c r="C1088">
        <v>1985</v>
      </c>
      <c r="D1088">
        <v>15</v>
      </c>
      <c r="E1088">
        <v>1.0219999999999999E-3</v>
      </c>
      <c r="F1088">
        <v>24.475960000000001</v>
      </c>
      <c r="H1088">
        <v>20.84177</v>
      </c>
      <c r="I1088">
        <f t="shared" si="23"/>
        <v>2.1300288939999999E-2</v>
      </c>
      <c r="K1088">
        <v>19.233229999999999</v>
      </c>
      <c r="L1088">
        <v>23.214759999999998</v>
      </c>
      <c r="M1088">
        <v>426.40330999999998</v>
      </c>
      <c r="N1088">
        <v>462.06495000000001</v>
      </c>
      <c r="O1088">
        <v>382.81686999999999</v>
      </c>
      <c r="P1088" t="s">
        <v>10751</v>
      </c>
      <c r="Q1088">
        <v>150</v>
      </c>
      <c r="R1088">
        <v>93.635999999999996</v>
      </c>
      <c r="S1088">
        <v>15.2888</v>
      </c>
      <c r="T1088">
        <v>0.62424000000000002</v>
      </c>
      <c r="U1088">
        <v>3.1212E-2</v>
      </c>
      <c r="V1088">
        <v>31.320209999999999</v>
      </c>
      <c r="W1088" t="s">
        <v>10751</v>
      </c>
      <c r="X1088">
        <v>1</v>
      </c>
      <c r="Y1088" t="s">
        <v>10751</v>
      </c>
      <c r="Z1088">
        <v>0.71599999999999997</v>
      </c>
      <c r="AA1088" t="s">
        <v>10751</v>
      </c>
      <c r="AB1088">
        <v>0.28399999999999997</v>
      </c>
      <c r="AC1088" t="s">
        <v>10751</v>
      </c>
      <c r="AD1088" t="s">
        <v>10751</v>
      </c>
      <c r="AE1088">
        <v>1</v>
      </c>
      <c r="AF1088" t="s">
        <v>10751</v>
      </c>
      <c r="AG1088" t="s">
        <v>10751</v>
      </c>
      <c r="AH1088" t="s">
        <v>10751</v>
      </c>
      <c r="AI1088" t="s">
        <v>10751</v>
      </c>
      <c r="AJ1088" t="s">
        <v>10751</v>
      </c>
      <c r="AK1088" t="s">
        <v>10751</v>
      </c>
      <c r="AL1088" t="s">
        <v>10751</v>
      </c>
      <c r="AM1088" t="s">
        <v>10751</v>
      </c>
      <c r="AN1088" t="s">
        <v>10751</v>
      </c>
      <c r="AO1088" t="s">
        <v>10751</v>
      </c>
      <c r="AP1088">
        <v>1</v>
      </c>
      <c r="AQ1088" t="s">
        <v>10751</v>
      </c>
      <c r="AR1088" t="s">
        <v>10751</v>
      </c>
      <c r="AS1088" t="s">
        <v>10751</v>
      </c>
      <c r="AT1088" t="s">
        <v>10751</v>
      </c>
      <c r="AU1088" t="s">
        <v>10751</v>
      </c>
      <c r="AV1088">
        <v>4.2</v>
      </c>
      <c r="AW1088" t="s">
        <v>10751</v>
      </c>
      <c r="AX1088">
        <v>4</v>
      </c>
      <c r="AY1088">
        <v>0.54700000000000004</v>
      </c>
      <c r="AZ1088">
        <v>0.45300000000000001</v>
      </c>
      <c r="BA1088" t="s">
        <v>10751</v>
      </c>
      <c r="BB1088" t="s">
        <v>10751</v>
      </c>
      <c r="BC1088" t="s">
        <v>10751</v>
      </c>
      <c r="BD1088" t="s">
        <v>10751</v>
      </c>
    </row>
    <row r="1089" spans="1:56">
      <c r="A1089" t="s">
        <v>10753</v>
      </c>
      <c r="B1089">
        <v>3000</v>
      </c>
      <c r="C1089">
        <v>1986</v>
      </c>
      <c r="D1089">
        <v>3</v>
      </c>
      <c r="E1089">
        <v>1.9100000000000001E-4</v>
      </c>
      <c r="F1089">
        <v>22.76548</v>
      </c>
      <c r="H1089">
        <v>19.233460000000001</v>
      </c>
      <c r="I1089">
        <f t="shared" si="23"/>
        <v>3.6735908600000005E-3</v>
      </c>
      <c r="K1089">
        <v>18.54682</v>
      </c>
      <c r="L1089">
        <v>20.11487</v>
      </c>
      <c r="M1089">
        <v>462.05925999999999</v>
      </c>
      <c r="N1089">
        <v>479.16563000000002</v>
      </c>
      <c r="O1089">
        <v>441.81240000000003</v>
      </c>
      <c r="P1089" t="s">
        <v>10751</v>
      </c>
      <c r="Q1089">
        <v>150</v>
      </c>
      <c r="R1089">
        <v>105.4207</v>
      </c>
      <c r="S1089">
        <v>13.237299999999999</v>
      </c>
      <c r="T1089">
        <v>0.70280500000000001</v>
      </c>
      <c r="U1089">
        <v>3.5139999999999998E-2</v>
      </c>
      <c r="V1089">
        <v>28.915179999999999</v>
      </c>
      <c r="W1089" t="s">
        <v>10751</v>
      </c>
      <c r="X1089">
        <v>1</v>
      </c>
      <c r="Y1089" t="s">
        <v>10751</v>
      </c>
      <c r="Z1089">
        <v>1</v>
      </c>
      <c r="AA1089" t="s">
        <v>10751</v>
      </c>
      <c r="AB1089" t="s">
        <v>10751</v>
      </c>
      <c r="AC1089" t="s">
        <v>10751</v>
      </c>
      <c r="AD1089" t="s">
        <v>10751</v>
      </c>
      <c r="AE1089">
        <v>0.96499999999999997</v>
      </c>
      <c r="AF1089" t="s">
        <v>10751</v>
      </c>
      <c r="AG1089" t="s">
        <v>10751</v>
      </c>
      <c r="AH1089">
        <v>3.5000000000000003E-2</v>
      </c>
      <c r="AI1089" t="s">
        <v>10751</v>
      </c>
      <c r="AJ1089" t="s">
        <v>10751</v>
      </c>
      <c r="AK1089" t="s">
        <v>10751</v>
      </c>
      <c r="AL1089" t="s">
        <v>10751</v>
      </c>
      <c r="AM1089" t="s">
        <v>10751</v>
      </c>
      <c r="AN1089" t="s">
        <v>10751</v>
      </c>
      <c r="AO1089" t="s">
        <v>10751</v>
      </c>
      <c r="AP1089">
        <v>1</v>
      </c>
      <c r="AQ1089" t="s">
        <v>10751</v>
      </c>
      <c r="AR1089" t="s">
        <v>10751</v>
      </c>
      <c r="AS1089" t="s">
        <v>10751</v>
      </c>
      <c r="AT1089" t="s">
        <v>10751</v>
      </c>
      <c r="AU1089" t="s">
        <v>10751</v>
      </c>
      <c r="AV1089">
        <v>4.2</v>
      </c>
      <c r="AW1089" t="s">
        <v>10751</v>
      </c>
      <c r="AX1089">
        <v>4</v>
      </c>
      <c r="AY1089">
        <v>0.81499999999999995</v>
      </c>
      <c r="AZ1089">
        <v>0.185</v>
      </c>
      <c r="BA1089" t="s">
        <v>10751</v>
      </c>
      <c r="BB1089" t="s">
        <v>10751</v>
      </c>
      <c r="BC1089" t="s">
        <v>10751</v>
      </c>
      <c r="BD1089" t="s">
        <v>10751</v>
      </c>
    </row>
    <row r="1090" spans="1:56">
      <c r="A1090" t="s">
        <v>10753</v>
      </c>
      <c r="B1090">
        <v>3000</v>
      </c>
      <c r="C1090">
        <v>1987</v>
      </c>
      <c r="D1090">
        <v>11</v>
      </c>
      <c r="E1090">
        <v>7.2000000000000005E-4</v>
      </c>
      <c r="F1090">
        <v>22.37</v>
      </c>
      <c r="H1090">
        <v>18.851520000000001</v>
      </c>
      <c r="I1090">
        <f t="shared" si="23"/>
        <v>1.3573094400000001E-2</v>
      </c>
      <c r="K1090">
        <v>17.903020000000001</v>
      </c>
      <c r="L1090">
        <v>20.078749999999999</v>
      </c>
      <c r="M1090">
        <v>471.42093999999997</v>
      </c>
      <c r="N1090">
        <v>496.39684</v>
      </c>
      <c r="O1090">
        <v>442.60730999999998</v>
      </c>
      <c r="P1090" t="s">
        <v>10751</v>
      </c>
      <c r="Q1090">
        <v>150</v>
      </c>
      <c r="R1090">
        <v>117</v>
      </c>
      <c r="S1090">
        <v>12.222099999999999</v>
      </c>
      <c r="T1090">
        <v>0.78</v>
      </c>
      <c r="U1090">
        <v>3.9E-2</v>
      </c>
      <c r="V1090">
        <v>28.277280000000001</v>
      </c>
      <c r="W1090" t="s">
        <v>10751</v>
      </c>
      <c r="X1090">
        <v>1</v>
      </c>
      <c r="Y1090" t="s">
        <v>10751</v>
      </c>
      <c r="Z1090">
        <v>1</v>
      </c>
      <c r="AA1090" t="s">
        <v>10751</v>
      </c>
      <c r="AB1090" t="s">
        <v>10751</v>
      </c>
      <c r="AC1090" t="s">
        <v>10751</v>
      </c>
      <c r="AD1090" t="s">
        <v>10751</v>
      </c>
      <c r="AE1090" t="s">
        <v>10751</v>
      </c>
      <c r="AF1090" t="s">
        <v>10751</v>
      </c>
      <c r="AG1090" t="s">
        <v>10751</v>
      </c>
      <c r="AH1090">
        <v>1</v>
      </c>
      <c r="AI1090" t="s">
        <v>10751</v>
      </c>
      <c r="AJ1090" t="s">
        <v>10751</v>
      </c>
      <c r="AK1090" t="s">
        <v>10751</v>
      </c>
      <c r="AL1090" t="s">
        <v>10751</v>
      </c>
      <c r="AM1090" t="s">
        <v>10751</v>
      </c>
      <c r="AN1090" t="s">
        <v>10751</v>
      </c>
      <c r="AO1090" t="s">
        <v>10751</v>
      </c>
      <c r="AP1090">
        <v>1</v>
      </c>
      <c r="AQ1090" t="s">
        <v>10751</v>
      </c>
      <c r="AR1090" t="s">
        <v>10751</v>
      </c>
      <c r="AS1090" t="s">
        <v>10751</v>
      </c>
      <c r="AT1090" t="s">
        <v>10751</v>
      </c>
      <c r="AU1090" t="s">
        <v>10751</v>
      </c>
      <c r="AV1090">
        <v>5</v>
      </c>
      <c r="AW1090" t="s">
        <v>10751</v>
      </c>
      <c r="AX1090">
        <v>4</v>
      </c>
      <c r="AY1090" t="s">
        <v>10751</v>
      </c>
      <c r="AZ1090">
        <v>1</v>
      </c>
      <c r="BA1090" t="s">
        <v>10751</v>
      </c>
      <c r="BB1090" t="s">
        <v>10751</v>
      </c>
      <c r="BC1090" t="s">
        <v>10751</v>
      </c>
      <c r="BD1090" t="s">
        <v>10751</v>
      </c>
    </row>
    <row r="1091" spans="1:56">
      <c r="A1091" t="s">
        <v>10753</v>
      </c>
      <c r="B1091">
        <v>3000</v>
      </c>
      <c r="C1091">
        <v>1988</v>
      </c>
      <c r="D1091">
        <v>7</v>
      </c>
      <c r="E1091">
        <v>4.4200000000000001E-4</v>
      </c>
      <c r="F1091">
        <v>22.32</v>
      </c>
      <c r="H1091">
        <v>18.731999999999999</v>
      </c>
      <c r="I1091">
        <f t="shared" si="23"/>
        <v>8.2795439999999998E-3</v>
      </c>
      <c r="K1091">
        <v>17.796230000000001</v>
      </c>
      <c r="L1091">
        <v>19.905480000000001</v>
      </c>
      <c r="M1091">
        <v>474.42874</v>
      </c>
      <c r="N1091">
        <v>499.37538000000001</v>
      </c>
      <c r="O1091">
        <v>446.45985000000002</v>
      </c>
      <c r="P1091" t="s">
        <v>10751</v>
      </c>
      <c r="Q1091">
        <v>150</v>
      </c>
      <c r="R1091">
        <v>117</v>
      </c>
      <c r="S1091">
        <v>12.378399999999999</v>
      </c>
      <c r="T1091">
        <v>0.78</v>
      </c>
      <c r="U1091">
        <v>3.9E-2</v>
      </c>
      <c r="V1091">
        <v>28.097999999999999</v>
      </c>
      <c r="W1091" t="s">
        <v>10751</v>
      </c>
      <c r="X1091">
        <v>1</v>
      </c>
      <c r="Y1091" t="s">
        <v>10751</v>
      </c>
      <c r="Z1091">
        <v>1</v>
      </c>
      <c r="AA1091" t="s">
        <v>10751</v>
      </c>
      <c r="AB1091" t="s">
        <v>10751</v>
      </c>
      <c r="AC1091" t="s">
        <v>10751</v>
      </c>
      <c r="AD1091" t="s">
        <v>10751</v>
      </c>
      <c r="AE1091" t="s">
        <v>10751</v>
      </c>
      <c r="AF1091" t="s">
        <v>10751</v>
      </c>
      <c r="AG1091" t="s">
        <v>10751</v>
      </c>
      <c r="AH1091">
        <v>1</v>
      </c>
      <c r="AI1091" t="s">
        <v>10751</v>
      </c>
      <c r="AJ1091" t="s">
        <v>10751</v>
      </c>
      <c r="AK1091" t="s">
        <v>10751</v>
      </c>
      <c r="AL1091" t="s">
        <v>10751</v>
      </c>
      <c r="AM1091" t="s">
        <v>10751</v>
      </c>
      <c r="AN1091" t="s">
        <v>10751</v>
      </c>
      <c r="AO1091" t="s">
        <v>10751</v>
      </c>
      <c r="AP1091">
        <v>1</v>
      </c>
      <c r="AQ1091" t="s">
        <v>10751</v>
      </c>
      <c r="AR1091" t="s">
        <v>10751</v>
      </c>
      <c r="AS1091" t="s">
        <v>10751</v>
      </c>
      <c r="AT1091" t="s">
        <v>10751</v>
      </c>
      <c r="AU1091" t="s">
        <v>10751</v>
      </c>
      <c r="AV1091">
        <v>5</v>
      </c>
      <c r="AW1091" t="s">
        <v>10751</v>
      </c>
      <c r="AX1091">
        <v>4</v>
      </c>
      <c r="AY1091" t="s">
        <v>10751</v>
      </c>
      <c r="AZ1091">
        <v>1</v>
      </c>
      <c r="BA1091" t="s">
        <v>10751</v>
      </c>
      <c r="BB1091" t="s">
        <v>10751</v>
      </c>
      <c r="BC1091" t="s">
        <v>10751</v>
      </c>
      <c r="BD1091" t="s">
        <v>10751</v>
      </c>
    </row>
    <row r="1092" spans="1:56">
      <c r="A1092" t="s">
        <v>10753</v>
      </c>
      <c r="B1092">
        <v>3000</v>
      </c>
      <c r="C1092">
        <v>1989</v>
      </c>
      <c r="D1092">
        <v>20</v>
      </c>
      <c r="E1092">
        <v>1.359E-3</v>
      </c>
      <c r="F1092">
        <v>22.103960000000001</v>
      </c>
      <c r="H1092">
        <v>18.498650000000001</v>
      </c>
      <c r="I1092">
        <f t="shared" si="23"/>
        <v>2.513966535E-2</v>
      </c>
      <c r="K1092">
        <v>17.405380000000001</v>
      </c>
      <c r="L1092">
        <v>19.86429</v>
      </c>
      <c r="M1092">
        <v>480.41336000000001</v>
      </c>
      <c r="N1092">
        <v>510.58938999999998</v>
      </c>
      <c r="O1092">
        <v>447.38569000000001</v>
      </c>
      <c r="P1092" t="s">
        <v>10751</v>
      </c>
      <c r="Q1092">
        <v>150</v>
      </c>
      <c r="R1092">
        <v>117</v>
      </c>
      <c r="S1092">
        <v>11.932600000000001</v>
      </c>
      <c r="T1092">
        <v>0.78</v>
      </c>
      <c r="U1092">
        <v>3.9E-2</v>
      </c>
      <c r="V1092">
        <v>27.76286</v>
      </c>
      <c r="W1092" t="s">
        <v>10751</v>
      </c>
      <c r="X1092">
        <v>1</v>
      </c>
      <c r="Y1092" t="s">
        <v>10751</v>
      </c>
      <c r="Z1092">
        <v>1</v>
      </c>
      <c r="AA1092" t="s">
        <v>10751</v>
      </c>
      <c r="AB1092" t="s">
        <v>10751</v>
      </c>
      <c r="AC1092" t="s">
        <v>10751</v>
      </c>
      <c r="AD1092" t="s">
        <v>10751</v>
      </c>
      <c r="AE1092" t="s">
        <v>10751</v>
      </c>
      <c r="AF1092" t="s">
        <v>10751</v>
      </c>
      <c r="AG1092" t="s">
        <v>10751</v>
      </c>
      <c r="AH1092">
        <v>1</v>
      </c>
      <c r="AI1092" t="s">
        <v>10751</v>
      </c>
      <c r="AJ1092" t="s">
        <v>10751</v>
      </c>
      <c r="AK1092" t="s">
        <v>10751</v>
      </c>
      <c r="AL1092" t="s">
        <v>10751</v>
      </c>
      <c r="AM1092" t="s">
        <v>10751</v>
      </c>
      <c r="AN1092" t="s">
        <v>10751</v>
      </c>
      <c r="AO1092" t="s">
        <v>10751</v>
      </c>
      <c r="AP1092">
        <v>1</v>
      </c>
      <c r="AQ1092" t="s">
        <v>10751</v>
      </c>
      <c r="AR1092" t="s">
        <v>10751</v>
      </c>
      <c r="AS1092" t="s">
        <v>10751</v>
      </c>
      <c r="AT1092" t="s">
        <v>10751</v>
      </c>
      <c r="AU1092" t="s">
        <v>10751</v>
      </c>
      <c r="AV1092">
        <v>5</v>
      </c>
      <c r="AW1092" t="s">
        <v>10751</v>
      </c>
      <c r="AX1092">
        <v>4</v>
      </c>
      <c r="AY1092" t="s">
        <v>10751</v>
      </c>
      <c r="AZ1092">
        <v>1</v>
      </c>
      <c r="BA1092" t="s">
        <v>10751</v>
      </c>
      <c r="BB1092" t="s">
        <v>10751</v>
      </c>
      <c r="BC1092" t="s">
        <v>10751</v>
      </c>
      <c r="BD1092" t="s">
        <v>10751</v>
      </c>
    </row>
    <row r="1093" spans="1:56">
      <c r="A1093" t="s">
        <v>10753</v>
      </c>
      <c r="B1093">
        <v>3000</v>
      </c>
      <c r="C1093">
        <v>1990</v>
      </c>
      <c r="D1093">
        <v>28</v>
      </c>
      <c r="E1093">
        <v>2.2160000000000001E-3</v>
      </c>
      <c r="F1093">
        <v>23.313890000000001</v>
      </c>
      <c r="H1093">
        <v>19.398129999999998</v>
      </c>
      <c r="I1093">
        <f t="shared" si="23"/>
        <v>4.298625608E-2</v>
      </c>
      <c r="K1093">
        <v>18.423570000000002</v>
      </c>
      <c r="L1093">
        <v>20.549389999999999</v>
      </c>
      <c r="M1093">
        <v>458.13690000000003</v>
      </c>
      <c r="N1093">
        <v>482.37133</v>
      </c>
      <c r="O1093">
        <v>432.47023999999999</v>
      </c>
      <c r="P1093" t="s">
        <v>10751</v>
      </c>
      <c r="Q1093">
        <v>135.7516</v>
      </c>
      <c r="R1093">
        <v>110.8167</v>
      </c>
      <c r="S1093">
        <v>11.7889</v>
      </c>
      <c r="T1093">
        <v>0.83082999999999996</v>
      </c>
      <c r="U1093">
        <v>3.6939E-2</v>
      </c>
      <c r="V1093">
        <v>29.343610000000002</v>
      </c>
      <c r="W1093" t="s">
        <v>10751</v>
      </c>
      <c r="X1093">
        <v>1</v>
      </c>
      <c r="Y1093" t="s">
        <v>10751</v>
      </c>
      <c r="Z1093">
        <v>1</v>
      </c>
      <c r="AA1093" t="s">
        <v>10751</v>
      </c>
      <c r="AB1093" t="s">
        <v>10751</v>
      </c>
      <c r="AC1093" t="s">
        <v>10751</v>
      </c>
      <c r="AD1093" t="s">
        <v>10751</v>
      </c>
      <c r="AE1093" t="s">
        <v>10751</v>
      </c>
      <c r="AF1093" t="s">
        <v>10751</v>
      </c>
      <c r="AG1093">
        <v>0.26900000000000002</v>
      </c>
      <c r="AH1093">
        <v>0.73099999999999998</v>
      </c>
      <c r="AI1093" t="s">
        <v>10751</v>
      </c>
      <c r="AJ1093" t="s">
        <v>10751</v>
      </c>
      <c r="AK1093" t="s">
        <v>10751</v>
      </c>
      <c r="AL1093" t="s">
        <v>10751</v>
      </c>
      <c r="AM1093" t="s">
        <v>10751</v>
      </c>
      <c r="AN1093" t="s">
        <v>10751</v>
      </c>
      <c r="AO1093" t="s">
        <v>10751</v>
      </c>
      <c r="AP1093">
        <v>1</v>
      </c>
      <c r="AQ1093" t="s">
        <v>10751</v>
      </c>
      <c r="AR1093" t="s">
        <v>10751</v>
      </c>
      <c r="AS1093" t="s">
        <v>10751</v>
      </c>
      <c r="AT1093" t="s">
        <v>10751</v>
      </c>
      <c r="AU1093" t="s">
        <v>10751</v>
      </c>
      <c r="AV1093">
        <v>5</v>
      </c>
      <c r="AW1093" t="s">
        <v>10751</v>
      </c>
      <c r="AX1093">
        <v>4</v>
      </c>
      <c r="AY1093" t="s">
        <v>10751</v>
      </c>
      <c r="AZ1093">
        <v>1</v>
      </c>
      <c r="BA1093" t="s">
        <v>10751</v>
      </c>
      <c r="BB1093" t="s">
        <v>10751</v>
      </c>
      <c r="BC1093" t="s">
        <v>10751</v>
      </c>
      <c r="BD1093" t="s">
        <v>10751</v>
      </c>
    </row>
    <row r="1094" spans="1:56">
      <c r="A1094" t="s">
        <v>10753</v>
      </c>
      <c r="B1094">
        <v>3000</v>
      </c>
      <c r="C1094">
        <v>1991</v>
      </c>
      <c r="D1094">
        <v>11</v>
      </c>
      <c r="E1094">
        <v>8.8099999999999995E-4</v>
      </c>
      <c r="F1094">
        <v>27.11767</v>
      </c>
      <c r="H1094">
        <v>22.340859999999999</v>
      </c>
      <c r="I1094">
        <f t="shared" si="23"/>
        <v>1.9682297659999997E-2</v>
      </c>
      <c r="K1094">
        <v>21.77608</v>
      </c>
      <c r="L1094">
        <v>22.92604</v>
      </c>
      <c r="M1094">
        <v>397.79140000000001</v>
      </c>
      <c r="N1094">
        <v>408.10840999999999</v>
      </c>
      <c r="O1094">
        <v>387.63783000000001</v>
      </c>
      <c r="P1094" t="s">
        <v>10751</v>
      </c>
      <c r="Q1094">
        <v>97</v>
      </c>
      <c r="R1094">
        <v>85.052099999999996</v>
      </c>
      <c r="S1094">
        <v>15.0862</v>
      </c>
      <c r="T1094">
        <v>0.87682599999999999</v>
      </c>
      <c r="U1094">
        <v>2.8351000000000001E-2</v>
      </c>
      <c r="V1094">
        <v>33.545560000000002</v>
      </c>
      <c r="W1094" t="s">
        <v>10751</v>
      </c>
      <c r="X1094">
        <v>1</v>
      </c>
      <c r="Y1094" t="s">
        <v>10751</v>
      </c>
      <c r="Z1094">
        <v>0.70399999999999996</v>
      </c>
      <c r="AA1094" t="s">
        <v>10751</v>
      </c>
      <c r="AB1094">
        <v>0.29599999999999999</v>
      </c>
      <c r="AC1094" t="s">
        <v>10751</v>
      </c>
      <c r="AD1094" t="s">
        <v>10751</v>
      </c>
      <c r="AE1094" t="s">
        <v>10751</v>
      </c>
      <c r="AF1094" t="s">
        <v>10751</v>
      </c>
      <c r="AG1094">
        <v>0.36099999999999999</v>
      </c>
      <c r="AH1094">
        <v>0.63900000000000001</v>
      </c>
      <c r="AI1094" t="s">
        <v>10751</v>
      </c>
      <c r="AJ1094" t="s">
        <v>10751</v>
      </c>
      <c r="AK1094" t="s">
        <v>10751</v>
      </c>
      <c r="AL1094" t="s">
        <v>10751</v>
      </c>
      <c r="AM1094" t="s">
        <v>10751</v>
      </c>
      <c r="AN1094" t="s">
        <v>10751</v>
      </c>
      <c r="AO1094" t="s">
        <v>10751</v>
      </c>
      <c r="AP1094">
        <v>1</v>
      </c>
      <c r="AQ1094" t="s">
        <v>10751</v>
      </c>
      <c r="AR1094" t="s">
        <v>10751</v>
      </c>
      <c r="AS1094" t="s">
        <v>10751</v>
      </c>
      <c r="AT1094" t="s">
        <v>10751</v>
      </c>
      <c r="AU1094" t="s">
        <v>10751</v>
      </c>
      <c r="AV1094">
        <v>4.4000000000000004</v>
      </c>
      <c r="AW1094" t="s">
        <v>10751</v>
      </c>
      <c r="AX1094">
        <v>4</v>
      </c>
      <c r="AY1094">
        <v>0.29599999999999999</v>
      </c>
      <c r="AZ1094">
        <v>0.70399999999999996</v>
      </c>
      <c r="BA1094" t="s">
        <v>10751</v>
      </c>
      <c r="BB1094" t="s">
        <v>10751</v>
      </c>
      <c r="BC1094" t="s">
        <v>10751</v>
      </c>
      <c r="BD1094" t="s">
        <v>10751</v>
      </c>
    </row>
    <row r="1095" spans="1:56">
      <c r="A1095" t="s">
        <v>10753</v>
      </c>
      <c r="B1095">
        <v>3000</v>
      </c>
      <c r="C1095">
        <v>1992</v>
      </c>
      <c r="D1095">
        <v>29</v>
      </c>
      <c r="E1095">
        <v>2.372E-3</v>
      </c>
      <c r="F1095">
        <v>23.6572</v>
      </c>
      <c r="H1095">
        <v>19.526289999999999</v>
      </c>
      <c r="I1095">
        <f t="shared" si="23"/>
        <v>4.6316359879999998E-2</v>
      </c>
      <c r="K1095">
        <v>18.453499999999998</v>
      </c>
      <c r="L1095">
        <v>20.740269999999999</v>
      </c>
      <c r="M1095">
        <v>455.12997000000001</v>
      </c>
      <c r="N1095">
        <v>481.58882</v>
      </c>
      <c r="O1095">
        <v>428.49006000000003</v>
      </c>
      <c r="P1095" t="s">
        <v>10751</v>
      </c>
      <c r="Q1095">
        <v>138.6463</v>
      </c>
      <c r="R1095">
        <v>122.50230000000001</v>
      </c>
      <c r="S1095">
        <v>10.949299999999999</v>
      </c>
      <c r="T1095">
        <v>0.89081299999999997</v>
      </c>
      <c r="U1095">
        <v>4.0834000000000002E-2</v>
      </c>
      <c r="V1095">
        <v>29.6007</v>
      </c>
      <c r="W1095" t="s">
        <v>10751</v>
      </c>
      <c r="X1095">
        <v>1</v>
      </c>
      <c r="Y1095" t="s">
        <v>10751</v>
      </c>
      <c r="Z1095">
        <v>0.97799999999999998</v>
      </c>
      <c r="AA1095" t="s">
        <v>10751</v>
      </c>
      <c r="AB1095">
        <v>2.1999999999999999E-2</v>
      </c>
      <c r="AC1095" t="s">
        <v>10751</v>
      </c>
      <c r="AD1095" t="s">
        <v>10751</v>
      </c>
      <c r="AE1095" t="s">
        <v>10751</v>
      </c>
      <c r="AF1095" t="s">
        <v>10751</v>
      </c>
      <c r="AG1095">
        <v>1</v>
      </c>
      <c r="AH1095" t="s">
        <v>10751</v>
      </c>
      <c r="AI1095" t="s">
        <v>10751</v>
      </c>
      <c r="AJ1095" t="s">
        <v>10751</v>
      </c>
      <c r="AK1095" t="s">
        <v>10751</v>
      </c>
      <c r="AL1095" t="s">
        <v>10751</v>
      </c>
      <c r="AM1095" t="s">
        <v>10751</v>
      </c>
      <c r="AN1095" t="s">
        <v>10751</v>
      </c>
      <c r="AO1095" t="s">
        <v>10751</v>
      </c>
      <c r="AP1095">
        <v>1</v>
      </c>
      <c r="AQ1095" t="s">
        <v>10751</v>
      </c>
      <c r="AR1095" t="s">
        <v>10751</v>
      </c>
      <c r="AS1095" t="s">
        <v>10751</v>
      </c>
      <c r="AT1095" t="s">
        <v>10751</v>
      </c>
      <c r="AU1095" t="s">
        <v>10751</v>
      </c>
      <c r="AV1095">
        <v>5</v>
      </c>
      <c r="AW1095" t="s">
        <v>10751</v>
      </c>
      <c r="AX1095">
        <v>4</v>
      </c>
      <c r="AY1095">
        <v>2.1999999999999999E-2</v>
      </c>
      <c r="AZ1095">
        <v>0.97799999999999998</v>
      </c>
      <c r="BA1095" t="s">
        <v>10751</v>
      </c>
      <c r="BB1095" t="s">
        <v>10751</v>
      </c>
      <c r="BC1095" t="s">
        <v>10751</v>
      </c>
      <c r="BD1095" t="s">
        <v>10751</v>
      </c>
    </row>
    <row r="1096" spans="1:56">
      <c r="A1096" t="s">
        <v>10753</v>
      </c>
      <c r="B1096">
        <v>3000</v>
      </c>
      <c r="C1096">
        <v>1993</v>
      </c>
      <c r="D1096">
        <v>39</v>
      </c>
      <c r="E1096">
        <v>2.9619999999999998E-3</v>
      </c>
      <c r="F1096">
        <v>24.047170000000001</v>
      </c>
      <c r="H1096">
        <v>19.74249</v>
      </c>
      <c r="I1096">
        <f t="shared" si="23"/>
        <v>5.8477255379999996E-2</v>
      </c>
      <c r="K1096">
        <v>18.739850000000001</v>
      </c>
      <c r="L1096">
        <v>20.831530000000001</v>
      </c>
      <c r="M1096">
        <v>450.14578999999998</v>
      </c>
      <c r="N1096">
        <v>474.23003</v>
      </c>
      <c r="O1096">
        <v>426.61302000000001</v>
      </c>
      <c r="P1096" t="s">
        <v>10751</v>
      </c>
      <c r="Q1096">
        <v>133.4554</v>
      </c>
      <c r="R1096">
        <v>119.07429999999999</v>
      </c>
      <c r="S1096">
        <v>10.651899999999999</v>
      </c>
      <c r="T1096">
        <v>0.90185199999999999</v>
      </c>
      <c r="U1096">
        <v>3.9690999999999997E-2</v>
      </c>
      <c r="V1096">
        <v>29.971340000000001</v>
      </c>
      <c r="W1096" t="s">
        <v>10751</v>
      </c>
      <c r="X1096">
        <v>1</v>
      </c>
      <c r="Y1096" t="s">
        <v>10751</v>
      </c>
      <c r="Z1096">
        <v>0.85599999999999998</v>
      </c>
      <c r="AA1096" t="s">
        <v>10751</v>
      </c>
      <c r="AB1096">
        <v>0.14399999999999999</v>
      </c>
      <c r="AC1096" t="s">
        <v>10751</v>
      </c>
      <c r="AD1096" t="s">
        <v>10751</v>
      </c>
      <c r="AE1096" t="s">
        <v>10751</v>
      </c>
      <c r="AF1096" t="s">
        <v>10751</v>
      </c>
      <c r="AG1096">
        <v>1</v>
      </c>
      <c r="AH1096" t="s">
        <v>10751</v>
      </c>
      <c r="AI1096" t="s">
        <v>10751</v>
      </c>
      <c r="AJ1096" t="s">
        <v>10751</v>
      </c>
      <c r="AK1096" t="s">
        <v>10751</v>
      </c>
      <c r="AL1096" t="s">
        <v>10751</v>
      </c>
      <c r="AM1096" t="s">
        <v>10751</v>
      </c>
      <c r="AN1096" t="s">
        <v>10751</v>
      </c>
      <c r="AO1096" t="s">
        <v>10751</v>
      </c>
      <c r="AP1096">
        <v>1</v>
      </c>
      <c r="AQ1096" t="s">
        <v>10751</v>
      </c>
      <c r="AR1096" t="s">
        <v>10751</v>
      </c>
      <c r="AS1096" t="s">
        <v>10751</v>
      </c>
      <c r="AT1096" t="s">
        <v>10751</v>
      </c>
      <c r="AU1096" t="s">
        <v>10751</v>
      </c>
      <c r="AV1096">
        <v>4.9000000000000004</v>
      </c>
      <c r="AW1096" t="s">
        <v>10751</v>
      </c>
      <c r="AX1096">
        <v>4</v>
      </c>
      <c r="AY1096">
        <v>0.14399999999999999</v>
      </c>
      <c r="AZ1096">
        <v>0.85599999999999998</v>
      </c>
      <c r="BA1096" t="s">
        <v>10751</v>
      </c>
      <c r="BB1096" t="s">
        <v>10751</v>
      </c>
      <c r="BC1096" t="s">
        <v>10751</v>
      </c>
      <c r="BD1096" t="s">
        <v>10751</v>
      </c>
    </row>
    <row r="1097" spans="1:56">
      <c r="A1097" t="s">
        <v>10753</v>
      </c>
      <c r="B1097">
        <v>3000</v>
      </c>
      <c r="C1097">
        <v>1994</v>
      </c>
      <c r="D1097">
        <v>51</v>
      </c>
      <c r="E1097">
        <v>3.6080000000000001E-3</v>
      </c>
      <c r="F1097">
        <v>23.535229999999999</v>
      </c>
      <c r="H1097">
        <v>19.228940000000001</v>
      </c>
      <c r="I1097">
        <f t="shared" si="23"/>
        <v>6.9378015520000003E-2</v>
      </c>
      <c r="K1097">
        <v>18.308869999999999</v>
      </c>
      <c r="L1097">
        <v>20.192609999999998</v>
      </c>
      <c r="M1097">
        <v>462.16800999999998</v>
      </c>
      <c r="N1097">
        <v>485.39305000000002</v>
      </c>
      <c r="O1097">
        <v>440.11146000000002</v>
      </c>
      <c r="P1097" t="s">
        <v>10751</v>
      </c>
      <c r="Q1097">
        <v>134.8467</v>
      </c>
      <c r="R1097">
        <v>115.48779999999999</v>
      </c>
      <c r="S1097">
        <v>10.9618</v>
      </c>
      <c r="T1097">
        <v>0.86024999999999996</v>
      </c>
      <c r="U1097">
        <v>3.8496000000000002E-2</v>
      </c>
      <c r="V1097">
        <v>29.200289999999999</v>
      </c>
      <c r="W1097" t="s">
        <v>10751</v>
      </c>
      <c r="X1097">
        <v>1</v>
      </c>
      <c r="Y1097" t="s">
        <v>10751</v>
      </c>
      <c r="Z1097">
        <v>0.77100000000000002</v>
      </c>
      <c r="AA1097" t="s">
        <v>10751</v>
      </c>
      <c r="AB1097">
        <v>0.22900000000000001</v>
      </c>
      <c r="AC1097" t="s">
        <v>10751</v>
      </c>
      <c r="AD1097" t="s">
        <v>10751</v>
      </c>
      <c r="AE1097" t="s">
        <v>10751</v>
      </c>
      <c r="AF1097" t="s">
        <v>10751</v>
      </c>
      <c r="AG1097">
        <v>0.84199999999999997</v>
      </c>
      <c r="AH1097">
        <v>0.158</v>
      </c>
      <c r="AI1097" t="s">
        <v>10751</v>
      </c>
      <c r="AJ1097" t="s">
        <v>10751</v>
      </c>
      <c r="AK1097" t="s">
        <v>10751</v>
      </c>
      <c r="AL1097" t="s">
        <v>10751</v>
      </c>
      <c r="AM1097" t="s">
        <v>10751</v>
      </c>
      <c r="AN1097" t="s">
        <v>10751</v>
      </c>
      <c r="AO1097" t="s">
        <v>10751</v>
      </c>
      <c r="AP1097">
        <v>1</v>
      </c>
      <c r="AQ1097" t="s">
        <v>10751</v>
      </c>
      <c r="AR1097" t="s">
        <v>10751</v>
      </c>
      <c r="AS1097" t="s">
        <v>10751</v>
      </c>
      <c r="AT1097">
        <v>0.128</v>
      </c>
      <c r="AU1097" t="s">
        <v>10751</v>
      </c>
      <c r="AV1097">
        <v>4.7</v>
      </c>
      <c r="AW1097" t="s">
        <v>10751</v>
      </c>
      <c r="AX1097">
        <v>4</v>
      </c>
      <c r="AY1097">
        <v>0.22900000000000001</v>
      </c>
      <c r="AZ1097">
        <v>0.77100000000000002</v>
      </c>
      <c r="BA1097" t="s">
        <v>10751</v>
      </c>
      <c r="BB1097" t="s">
        <v>10751</v>
      </c>
      <c r="BC1097" t="s">
        <v>10751</v>
      </c>
      <c r="BD1097" t="s">
        <v>10751</v>
      </c>
    </row>
    <row r="1098" spans="1:56">
      <c r="A1098" t="s">
        <v>10753</v>
      </c>
      <c r="B1098">
        <v>3000</v>
      </c>
      <c r="C1098">
        <v>1995</v>
      </c>
      <c r="D1098">
        <v>105</v>
      </c>
      <c r="E1098">
        <v>6.9059999999999998E-3</v>
      </c>
      <c r="F1098">
        <v>23.28265</v>
      </c>
      <c r="H1098">
        <v>18.94792</v>
      </c>
      <c r="I1098">
        <f t="shared" ref="I1098:I1161" si="24">IFERROR(H1098*E1098,"")</f>
        <v>0.13085433552</v>
      </c>
      <c r="K1098">
        <v>18.002870000000001</v>
      </c>
      <c r="L1098">
        <v>19.918279999999999</v>
      </c>
      <c r="M1098">
        <v>469.02237000000002</v>
      </c>
      <c r="N1098">
        <v>493.64366000000001</v>
      </c>
      <c r="O1098">
        <v>446.17302999999998</v>
      </c>
      <c r="P1098" t="s">
        <v>10751</v>
      </c>
      <c r="Q1098">
        <v>140.15170000000001</v>
      </c>
      <c r="R1098">
        <v>118.3728</v>
      </c>
      <c r="S1098">
        <v>11.0038</v>
      </c>
      <c r="T1098">
        <v>0.84330099999999997</v>
      </c>
      <c r="U1098">
        <v>3.9458E-2</v>
      </c>
      <c r="V1098">
        <v>28.668199999999999</v>
      </c>
      <c r="W1098" t="s">
        <v>10751</v>
      </c>
      <c r="X1098">
        <v>1</v>
      </c>
      <c r="Y1098" t="s">
        <v>10751</v>
      </c>
      <c r="Z1098">
        <v>0.79700000000000004</v>
      </c>
      <c r="AA1098" t="s">
        <v>10751</v>
      </c>
      <c r="AB1098">
        <v>0.20300000000000001</v>
      </c>
      <c r="AC1098" t="s">
        <v>10751</v>
      </c>
      <c r="AD1098" t="s">
        <v>10751</v>
      </c>
      <c r="AE1098" t="s">
        <v>10751</v>
      </c>
      <c r="AF1098" t="s">
        <v>10751</v>
      </c>
      <c r="AG1098">
        <v>0.81399999999999995</v>
      </c>
      <c r="AH1098">
        <v>0.186</v>
      </c>
      <c r="AI1098" t="s">
        <v>10751</v>
      </c>
      <c r="AJ1098" t="s">
        <v>10751</v>
      </c>
      <c r="AK1098" t="s">
        <v>10751</v>
      </c>
      <c r="AL1098" t="s">
        <v>10751</v>
      </c>
      <c r="AM1098" t="s">
        <v>10751</v>
      </c>
      <c r="AN1098" t="s">
        <v>10751</v>
      </c>
      <c r="AO1098" t="s">
        <v>10751</v>
      </c>
      <c r="AP1098">
        <v>1</v>
      </c>
      <c r="AQ1098" t="s">
        <v>10751</v>
      </c>
      <c r="AR1098" t="s">
        <v>10751</v>
      </c>
      <c r="AS1098" t="s">
        <v>10751</v>
      </c>
      <c r="AT1098" t="s">
        <v>10751</v>
      </c>
      <c r="AU1098" t="s">
        <v>10751</v>
      </c>
      <c r="AV1098">
        <v>4.7</v>
      </c>
      <c r="AW1098" t="s">
        <v>10751</v>
      </c>
      <c r="AX1098">
        <v>4</v>
      </c>
      <c r="AY1098">
        <v>0.20300000000000001</v>
      </c>
      <c r="AZ1098">
        <v>0.79700000000000004</v>
      </c>
      <c r="BA1098" t="s">
        <v>10751</v>
      </c>
      <c r="BB1098" t="s">
        <v>10751</v>
      </c>
      <c r="BC1098" t="s">
        <v>10751</v>
      </c>
      <c r="BD1098" t="s">
        <v>10751</v>
      </c>
    </row>
    <row r="1099" spans="1:56">
      <c r="A1099" t="s">
        <v>10753</v>
      </c>
      <c r="B1099">
        <v>3000</v>
      </c>
      <c r="C1099">
        <v>1996</v>
      </c>
      <c r="D1099">
        <v>53</v>
      </c>
      <c r="E1099">
        <v>4.0049999999999999E-3</v>
      </c>
      <c r="F1099">
        <v>28.030419999999999</v>
      </c>
      <c r="H1099">
        <v>22.775490000000001</v>
      </c>
      <c r="I1099">
        <f t="shared" si="24"/>
        <v>9.1215837450000004E-2</v>
      </c>
      <c r="K1099">
        <v>20.833749999999998</v>
      </c>
      <c r="L1099">
        <v>24.918040000000001</v>
      </c>
      <c r="M1099">
        <v>390.20017000000001</v>
      </c>
      <c r="N1099">
        <v>426.56749000000002</v>
      </c>
      <c r="O1099">
        <v>356.64918999999998</v>
      </c>
      <c r="P1099" t="s">
        <v>10751</v>
      </c>
      <c r="Q1099">
        <v>111.49630000000001</v>
      </c>
      <c r="R1099">
        <v>111.34310000000001</v>
      </c>
      <c r="S1099">
        <v>12.422499999999999</v>
      </c>
      <c r="T1099">
        <v>0.99836199999999997</v>
      </c>
      <c r="U1099">
        <v>3.7114000000000001E-2</v>
      </c>
      <c r="V1099">
        <v>34.17942</v>
      </c>
      <c r="W1099" t="s">
        <v>10751</v>
      </c>
      <c r="X1099">
        <v>1</v>
      </c>
      <c r="Y1099" t="s">
        <v>10751</v>
      </c>
      <c r="Z1099">
        <v>0.34599999999999997</v>
      </c>
      <c r="AA1099" t="s">
        <v>10751</v>
      </c>
      <c r="AB1099">
        <v>0.65400000000000003</v>
      </c>
      <c r="AC1099" t="s">
        <v>10751</v>
      </c>
      <c r="AD1099" t="s">
        <v>10751</v>
      </c>
      <c r="AE1099" t="s">
        <v>10751</v>
      </c>
      <c r="AF1099" t="s">
        <v>10751</v>
      </c>
      <c r="AG1099">
        <v>1</v>
      </c>
      <c r="AH1099" t="s">
        <v>10751</v>
      </c>
      <c r="AI1099" t="s">
        <v>10751</v>
      </c>
      <c r="AJ1099" t="s">
        <v>10751</v>
      </c>
      <c r="AK1099" t="s">
        <v>10751</v>
      </c>
      <c r="AL1099" t="s">
        <v>10751</v>
      </c>
      <c r="AM1099" t="s">
        <v>10751</v>
      </c>
      <c r="AN1099" t="s">
        <v>10751</v>
      </c>
      <c r="AO1099" t="s">
        <v>10751</v>
      </c>
      <c r="AP1099">
        <v>1</v>
      </c>
      <c r="AQ1099" t="s">
        <v>10751</v>
      </c>
      <c r="AR1099" t="s">
        <v>10751</v>
      </c>
      <c r="AS1099" t="s">
        <v>10751</v>
      </c>
      <c r="AT1099">
        <v>1</v>
      </c>
      <c r="AU1099" t="s">
        <v>10751</v>
      </c>
      <c r="AV1099">
        <v>4.3</v>
      </c>
      <c r="AW1099" t="s">
        <v>10751</v>
      </c>
      <c r="AX1099">
        <v>4</v>
      </c>
      <c r="AY1099">
        <v>0.65400000000000003</v>
      </c>
      <c r="AZ1099">
        <v>0.34599999999999997</v>
      </c>
      <c r="BA1099" t="s">
        <v>10751</v>
      </c>
      <c r="BB1099" t="s">
        <v>10751</v>
      </c>
      <c r="BC1099" t="s">
        <v>10751</v>
      </c>
      <c r="BD1099" t="s">
        <v>10751</v>
      </c>
    </row>
    <row r="1100" spans="1:56">
      <c r="A1100" t="s">
        <v>10753</v>
      </c>
      <c r="B1100">
        <v>3000</v>
      </c>
      <c r="C1100">
        <v>1997</v>
      </c>
      <c r="D1100">
        <v>16</v>
      </c>
      <c r="E1100">
        <v>1.132E-3</v>
      </c>
      <c r="F1100">
        <v>27.787839999999999</v>
      </c>
      <c r="H1100">
        <v>22.479469999999999</v>
      </c>
      <c r="I1100">
        <f t="shared" si="24"/>
        <v>2.5446760039999999E-2</v>
      </c>
      <c r="K1100">
        <v>20.556329999999999</v>
      </c>
      <c r="L1100">
        <v>24.54806</v>
      </c>
      <c r="M1100">
        <v>395.33857</v>
      </c>
      <c r="N1100">
        <v>432.32414999999997</v>
      </c>
      <c r="O1100">
        <v>362.02447000000001</v>
      </c>
      <c r="P1100" t="s">
        <v>10751</v>
      </c>
      <c r="Q1100">
        <v>98.380600000000001</v>
      </c>
      <c r="R1100">
        <v>97.301000000000002</v>
      </c>
      <c r="S1100">
        <v>13.704000000000001</v>
      </c>
      <c r="T1100">
        <v>0.98785400000000001</v>
      </c>
      <c r="U1100">
        <v>3.2433999999999998E-2</v>
      </c>
      <c r="V1100">
        <v>33.728949999999998</v>
      </c>
      <c r="W1100" t="s">
        <v>10751</v>
      </c>
      <c r="X1100">
        <v>1</v>
      </c>
      <c r="Y1100" t="s">
        <v>10751</v>
      </c>
      <c r="Z1100">
        <v>0.27300000000000002</v>
      </c>
      <c r="AA1100" t="s">
        <v>10751</v>
      </c>
      <c r="AB1100">
        <v>0.72699999999999998</v>
      </c>
      <c r="AC1100" t="s">
        <v>10751</v>
      </c>
      <c r="AD1100" t="s">
        <v>10751</v>
      </c>
      <c r="AE1100" t="s">
        <v>10751</v>
      </c>
      <c r="AF1100" t="s">
        <v>10751</v>
      </c>
      <c r="AG1100">
        <v>1</v>
      </c>
      <c r="AH1100" t="s">
        <v>10751</v>
      </c>
      <c r="AI1100" t="s">
        <v>10751</v>
      </c>
      <c r="AJ1100" t="s">
        <v>10751</v>
      </c>
      <c r="AK1100" t="s">
        <v>10751</v>
      </c>
      <c r="AL1100" t="s">
        <v>10751</v>
      </c>
      <c r="AM1100" t="s">
        <v>10751</v>
      </c>
      <c r="AN1100" t="s">
        <v>10751</v>
      </c>
      <c r="AO1100" t="s">
        <v>10751</v>
      </c>
      <c r="AP1100">
        <v>1</v>
      </c>
      <c r="AQ1100" t="s">
        <v>10751</v>
      </c>
      <c r="AR1100" t="s">
        <v>10751</v>
      </c>
      <c r="AS1100" t="s">
        <v>10751</v>
      </c>
      <c r="AT1100">
        <v>1</v>
      </c>
      <c r="AU1100" t="s">
        <v>10751</v>
      </c>
      <c r="AV1100">
        <v>4.3</v>
      </c>
      <c r="AW1100" t="s">
        <v>10751</v>
      </c>
      <c r="AX1100">
        <v>4</v>
      </c>
      <c r="AY1100">
        <v>0.72699999999999998</v>
      </c>
      <c r="AZ1100">
        <v>0.27300000000000002</v>
      </c>
      <c r="BA1100" t="s">
        <v>10751</v>
      </c>
      <c r="BB1100" t="s">
        <v>10751</v>
      </c>
      <c r="BC1100" t="s">
        <v>10751</v>
      </c>
      <c r="BD1100" t="s">
        <v>10751</v>
      </c>
    </row>
    <row r="1101" spans="1:56">
      <c r="A1101" t="s">
        <v>10753</v>
      </c>
      <c r="B1101">
        <v>3000</v>
      </c>
      <c r="C1101">
        <v>1998</v>
      </c>
      <c r="D1101">
        <v>19</v>
      </c>
      <c r="E1101">
        <v>1.3029999999999999E-3</v>
      </c>
      <c r="F1101">
        <v>27.414660000000001</v>
      </c>
      <c r="H1101">
        <v>22.05546</v>
      </c>
      <c r="I1101">
        <f t="shared" si="24"/>
        <v>2.873826438E-2</v>
      </c>
      <c r="K1101">
        <v>20.27844</v>
      </c>
      <c r="L1101">
        <v>23.893910000000002</v>
      </c>
      <c r="M1101">
        <v>402.93871999999999</v>
      </c>
      <c r="N1101">
        <v>438.24865</v>
      </c>
      <c r="O1101">
        <v>371.93581</v>
      </c>
      <c r="P1101" t="s">
        <v>10751</v>
      </c>
      <c r="Q1101">
        <v>105.12609999999999</v>
      </c>
      <c r="R1101">
        <v>108.0264</v>
      </c>
      <c r="S1101">
        <v>13.1074</v>
      </c>
      <c r="T1101">
        <v>1.0243359999999999</v>
      </c>
      <c r="U1101">
        <v>3.6008999999999999E-2</v>
      </c>
      <c r="V1101">
        <v>33.097070000000002</v>
      </c>
      <c r="W1101" t="s">
        <v>10751</v>
      </c>
      <c r="X1101">
        <v>1</v>
      </c>
      <c r="Y1101" t="s">
        <v>10751</v>
      </c>
      <c r="Z1101">
        <v>0.32600000000000001</v>
      </c>
      <c r="AA1101" t="s">
        <v>10751</v>
      </c>
      <c r="AB1101">
        <v>0.67400000000000004</v>
      </c>
      <c r="AC1101" t="s">
        <v>10751</v>
      </c>
      <c r="AD1101" t="s">
        <v>10751</v>
      </c>
      <c r="AE1101" t="s">
        <v>10751</v>
      </c>
      <c r="AF1101" t="s">
        <v>10751</v>
      </c>
      <c r="AG1101">
        <v>1</v>
      </c>
      <c r="AH1101" t="s">
        <v>10751</v>
      </c>
      <c r="AI1101" t="s">
        <v>10751</v>
      </c>
      <c r="AJ1101" t="s">
        <v>10751</v>
      </c>
      <c r="AK1101" t="s">
        <v>10751</v>
      </c>
      <c r="AL1101" t="s">
        <v>10751</v>
      </c>
      <c r="AM1101" t="s">
        <v>10751</v>
      </c>
      <c r="AN1101" t="s">
        <v>10751</v>
      </c>
      <c r="AO1101" t="s">
        <v>10751</v>
      </c>
      <c r="AP1101">
        <v>1</v>
      </c>
      <c r="AQ1101" t="s">
        <v>10751</v>
      </c>
      <c r="AR1101" t="s">
        <v>10751</v>
      </c>
      <c r="AS1101" t="s">
        <v>10751</v>
      </c>
      <c r="AT1101">
        <v>1</v>
      </c>
      <c r="AU1101" t="s">
        <v>10751</v>
      </c>
      <c r="AV1101">
        <v>4.3</v>
      </c>
      <c r="AW1101" t="s">
        <v>10751</v>
      </c>
      <c r="AX1101">
        <v>4</v>
      </c>
      <c r="AY1101">
        <v>0.67400000000000004</v>
      </c>
      <c r="AZ1101">
        <v>0.32600000000000001</v>
      </c>
      <c r="BA1101" t="s">
        <v>10751</v>
      </c>
      <c r="BB1101" t="s">
        <v>10751</v>
      </c>
      <c r="BC1101" t="s">
        <v>10751</v>
      </c>
      <c r="BD1101" t="s">
        <v>10751</v>
      </c>
    </row>
    <row r="1102" spans="1:56">
      <c r="A1102" t="s">
        <v>10753</v>
      </c>
      <c r="B1102">
        <v>3000</v>
      </c>
      <c r="C1102">
        <v>1999</v>
      </c>
      <c r="D1102">
        <v>17</v>
      </c>
      <c r="E1102">
        <v>1.1199999999999999E-3</v>
      </c>
      <c r="F1102">
        <v>28.319140000000001</v>
      </c>
      <c r="H1102">
        <v>22.556229999999999</v>
      </c>
      <c r="I1102">
        <f t="shared" si="24"/>
        <v>2.5262977599999997E-2</v>
      </c>
      <c r="K1102">
        <v>21.11083</v>
      </c>
      <c r="L1102">
        <v>23.95064</v>
      </c>
      <c r="M1102">
        <v>393.99317000000002</v>
      </c>
      <c r="N1102">
        <v>420.96870000000001</v>
      </c>
      <c r="O1102">
        <v>371.05477999999999</v>
      </c>
      <c r="P1102" t="s">
        <v>10751</v>
      </c>
      <c r="Q1102">
        <v>120.0389</v>
      </c>
      <c r="R1102">
        <v>120.8695</v>
      </c>
      <c r="S1102">
        <v>11.6404</v>
      </c>
      <c r="T1102">
        <v>1.0068079999999999</v>
      </c>
      <c r="U1102">
        <v>4.0289999999999999E-2</v>
      </c>
      <c r="V1102">
        <v>33.904589999999999</v>
      </c>
      <c r="W1102" t="s">
        <v>10751</v>
      </c>
      <c r="X1102">
        <v>1</v>
      </c>
      <c r="Y1102" t="s">
        <v>10751</v>
      </c>
      <c r="Z1102">
        <v>0.64500000000000002</v>
      </c>
      <c r="AA1102" t="s">
        <v>10751</v>
      </c>
      <c r="AB1102">
        <v>0.35499999999999998</v>
      </c>
      <c r="AC1102" t="s">
        <v>10751</v>
      </c>
      <c r="AD1102" t="s">
        <v>10751</v>
      </c>
      <c r="AE1102" t="s">
        <v>10751</v>
      </c>
      <c r="AF1102" t="s">
        <v>10751</v>
      </c>
      <c r="AG1102">
        <v>1</v>
      </c>
      <c r="AH1102" t="s">
        <v>10751</v>
      </c>
      <c r="AI1102" t="s">
        <v>10751</v>
      </c>
      <c r="AJ1102" t="s">
        <v>10751</v>
      </c>
      <c r="AK1102" t="s">
        <v>10751</v>
      </c>
      <c r="AL1102" t="s">
        <v>10751</v>
      </c>
      <c r="AM1102" t="s">
        <v>10751</v>
      </c>
      <c r="AN1102" t="s">
        <v>10751</v>
      </c>
      <c r="AO1102" t="s">
        <v>10751</v>
      </c>
      <c r="AP1102">
        <v>1</v>
      </c>
      <c r="AQ1102" t="s">
        <v>10751</v>
      </c>
      <c r="AR1102" t="s">
        <v>10751</v>
      </c>
      <c r="AS1102" t="s">
        <v>10751</v>
      </c>
      <c r="AT1102">
        <v>0.17599999999999999</v>
      </c>
      <c r="AU1102" t="s">
        <v>10751</v>
      </c>
      <c r="AV1102">
        <v>4.5999999999999996</v>
      </c>
      <c r="AW1102" t="s">
        <v>10751</v>
      </c>
      <c r="AX1102">
        <v>4</v>
      </c>
      <c r="AY1102">
        <v>0.35499999999999998</v>
      </c>
      <c r="AZ1102">
        <v>0.64500000000000002</v>
      </c>
      <c r="BA1102" t="s">
        <v>10751</v>
      </c>
      <c r="BB1102" t="s">
        <v>10751</v>
      </c>
      <c r="BC1102" t="s">
        <v>10751</v>
      </c>
      <c r="BD1102" t="s">
        <v>10751</v>
      </c>
    </row>
    <row r="1103" spans="1:56">
      <c r="A1103" t="s">
        <v>10753</v>
      </c>
      <c r="B1103">
        <v>3000</v>
      </c>
      <c r="C1103">
        <v>2000</v>
      </c>
      <c r="D1103">
        <v>11</v>
      </c>
      <c r="E1103">
        <v>6.7500000000000004E-4</v>
      </c>
      <c r="F1103">
        <v>27.99335</v>
      </c>
      <c r="H1103">
        <v>22.231310000000001</v>
      </c>
      <c r="I1103">
        <f t="shared" si="24"/>
        <v>1.5006134250000001E-2</v>
      </c>
      <c r="K1103">
        <v>20.650490000000001</v>
      </c>
      <c r="L1103">
        <v>23.74934</v>
      </c>
      <c r="M1103">
        <v>399.75148000000002</v>
      </c>
      <c r="N1103">
        <v>430.35288000000003</v>
      </c>
      <c r="O1103">
        <v>374.19990000000001</v>
      </c>
      <c r="P1103" t="s">
        <v>10751</v>
      </c>
      <c r="Q1103">
        <v>118.2895</v>
      </c>
      <c r="R1103">
        <v>123.61150000000001</v>
      </c>
      <c r="S1103">
        <v>10.9945</v>
      </c>
      <c r="T1103">
        <v>1.043984</v>
      </c>
      <c r="U1103">
        <v>4.1203999999999998E-2</v>
      </c>
      <c r="V1103">
        <v>33.378729999999997</v>
      </c>
      <c r="W1103" t="s">
        <v>10751</v>
      </c>
      <c r="X1103">
        <v>1</v>
      </c>
      <c r="Y1103" t="s">
        <v>10751</v>
      </c>
      <c r="Z1103">
        <v>0.59299999999999997</v>
      </c>
      <c r="AA1103" t="s">
        <v>10751</v>
      </c>
      <c r="AB1103">
        <v>0.40699999999999997</v>
      </c>
      <c r="AC1103" t="s">
        <v>10751</v>
      </c>
      <c r="AD1103" t="s">
        <v>10751</v>
      </c>
      <c r="AE1103" t="s">
        <v>10751</v>
      </c>
      <c r="AF1103" t="s">
        <v>10751</v>
      </c>
      <c r="AG1103">
        <v>1</v>
      </c>
      <c r="AH1103" t="s">
        <v>10751</v>
      </c>
      <c r="AI1103" t="s">
        <v>10751</v>
      </c>
      <c r="AJ1103" t="s">
        <v>10751</v>
      </c>
      <c r="AK1103" t="s">
        <v>10751</v>
      </c>
      <c r="AL1103" t="s">
        <v>10751</v>
      </c>
      <c r="AM1103" t="s">
        <v>10751</v>
      </c>
      <c r="AN1103" t="s">
        <v>10751</v>
      </c>
      <c r="AO1103" t="s">
        <v>10751</v>
      </c>
      <c r="AP1103">
        <v>1</v>
      </c>
      <c r="AQ1103" t="s">
        <v>10751</v>
      </c>
      <c r="AR1103" t="s">
        <v>10751</v>
      </c>
      <c r="AS1103" t="s">
        <v>10751</v>
      </c>
      <c r="AT1103">
        <v>0</v>
      </c>
      <c r="AU1103" t="s">
        <v>10751</v>
      </c>
      <c r="AV1103">
        <v>4.5999999999999996</v>
      </c>
      <c r="AW1103" t="s">
        <v>10751</v>
      </c>
      <c r="AX1103">
        <v>4</v>
      </c>
      <c r="AY1103">
        <v>0.40699999999999997</v>
      </c>
      <c r="AZ1103">
        <v>0.59299999999999997</v>
      </c>
      <c r="BA1103" t="s">
        <v>10751</v>
      </c>
      <c r="BB1103" t="s">
        <v>10751</v>
      </c>
      <c r="BC1103" t="s">
        <v>10751</v>
      </c>
      <c r="BD1103" t="s">
        <v>10751</v>
      </c>
    </row>
    <row r="1104" spans="1:56">
      <c r="A1104" t="s">
        <v>10753</v>
      </c>
      <c r="B1104">
        <v>3000</v>
      </c>
      <c r="C1104">
        <v>2001</v>
      </c>
      <c r="D1104">
        <v>8</v>
      </c>
      <c r="E1104">
        <v>5.0000000000000001E-4</v>
      </c>
      <c r="F1104">
        <v>27.708780000000001</v>
      </c>
      <c r="H1104">
        <v>21.880050000000001</v>
      </c>
      <c r="I1104">
        <f t="shared" si="24"/>
        <v>1.0940025000000001E-2</v>
      </c>
      <c r="K1104">
        <v>20.407640000000001</v>
      </c>
      <c r="L1104">
        <v>23.248360000000002</v>
      </c>
      <c r="M1104">
        <v>406.16904</v>
      </c>
      <c r="N1104">
        <v>435.47408999999999</v>
      </c>
      <c r="O1104">
        <v>382.26355000000001</v>
      </c>
      <c r="P1104" t="s">
        <v>10751</v>
      </c>
      <c r="Q1104">
        <v>122</v>
      </c>
      <c r="R1104">
        <v>127</v>
      </c>
      <c r="S1104">
        <v>10.8156</v>
      </c>
      <c r="T1104">
        <v>1.0409839999999999</v>
      </c>
      <c r="U1104">
        <v>4.2333000000000003E-2</v>
      </c>
      <c r="V1104">
        <v>32.820239999999998</v>
      </c>
      <c r="W1104" t="s">
        <v>10751</v>
      </c>
      <c r="X1104">
        <v>1</v>
      </c>
      <c r="Y1104" t="s">
        <v>10751</v>
      </c>
      <c r="Z1104">
        <v>0.33</v>
      </c>
      <c r="AA1104" t="s">
        <v>10751</v>
      </c>
      <c r="AB1104">
        <v>0.67</v>
      </c>
      <c r="AC1104" t="s">
        <v>10751</v>
      </c>
      <c r="AD1104" t="s">
        <v>10751</v>
      </c>
      <c r="AE1104" t="s">
        <v>10751</v>
      </c>
      <c r="AF1104" t="s">
        <v>10751</v>
      </c>
      <c r="AG1104">
        <v>1</v>
      </c>
      <c r="AH1104" t="s">
        <v>10751</v>
      </c>
      <c r="AI1104" t="s">
        <v>10751</v>
      </c>
      <c r="AJ1104" t="s">
        <v>10751</v>
      </c>
      <c r="AK1104" t="s">
        <v>10751</v>
      </c>
      <c r="AL1104" t="s">
        <v>10751</v>
      </c>
      <c r="AM1104" t="s">
        <v>10751</v>
      </c>
      <c r="AN1104" t="s">
        <v>10751</v>
      </c>
      <c r="AO1104" t="s">
        <v>10751</v>
      </c>
      <c r="AP1104">
        <v>1</v>
      </c>
      <c r="AQ1104" t="s">
        <v>10751</v>
      </c>
      <c r="AR1104" t="s">
        <v>10751</v>
      </c>
      <c r="AS1104" t="s">
        <v>10751</v>
      </c>
      <c r="AT1104" t="s">
        <v>10751</v>
      </c>
      <c r="AU1104" t="s">
        <v>10751</v>
      </c>
      <c r="AV1104">
        <v>4.3</v>
      </c>
      <c r="AW1104" t="s">
        <v>10751</v>
      </c>
      <c r="AX1104">
        <v>4</v>
      </c>
      <c r="AY1104">
        <v>0.67</v>
      </c>
      <c r="AZ1104">
        <v>0.33</v>
      </c>
      <c r="BA1104" t="s">
        <v>10751</v>
      </c>
      <c r="BB1104" t="s">
        <v>10751</v>
      </c>
      <c r="BC1104" t="s">
        <v>10751</v>
      </c>
      <c r="BD1104" t="s">
        <v>10751</v>
      </c>
    </row>
    <row r="1105" spans="1:56">
      <c r="A1105" t="s">
        <v>10753</v>
      </c>
      <c r="B1105">
        <v>3000</v>
      </c>
      <c r="C1105">
        <v>2002</v>
      </c>
      <c r="D1105">
        <v>7</v>
      </c>
      <c r="E1105">
        <v>4.2900000000000002E-4</v>
      </c>
      <c r="F1105">
        <v>27.788699999999999</v>
      </c>
      <c r="H1105">
        <v>21.894829999999999</v>
      </c>
      <c r="I1105">
        <f t="shared" si="24"/>
        <v>9.3928820700000006E-3</v>
      </c>
      <c r="K1105">
        <v>20.17455</v>
      </c>
      <c r="L1105">
        <v>23.501529999999999</v>
      </c>
      <c r="M1105">
        <v>405.89488999999998</v>
      </c>
      <c r="N1105">
        <v>440.50558000000001</v>
      </c>
      <c r="O1105">
        <v>378.14562000000001</v>
      </c>
      <c r="P1105" t="s">
        <v>10751</v>
      </c>
      <c r="Q1105">
        <v>118</v>
      </c>
      <c r="R1105">
        <v>124.6031</v>
      </c>
      <c r="S1105">
        <v>10.9025</v>
      </c>
      <c r="T1105">
        <v>1.0559590000000001</v>
      </c>
      <c r="U1105">
        <v>4.1534000000000001E-2</v>
      </c>
      <c r="V1105">
        <v>32.84722</v>
      </c>
      <c r="W1105" t="s">
        <v>10751</v>
      </c>
      <c r="X1105">
        <v>1</v>
      </c>
      <c r="Y1105" t="s">
        <v>10751</v>
      </c>
      <c r="Z1105">
        <v>0.60099999999999998</v>
      </c>
      <c r="AA1105" t="s">
        <v>10751</v>
      </c>
      <c r="AB1105">
        <v>0.39900000000000002</v>
      </c>
      <c r="AC1105" t="s">
        <v>10751</v>
      </c>
      <c r="AD1105" t="s">
        <v>10751</v>
      </c>
      <c r="AE1105" t="s">
        <v>10751</v>
      </c>
      <c r="AF1105" t="s">
        <v>10751</v>
      </c>
      <c r="AG1105">
        <v>1</v>
      </c>
      <c r="AH1105" t="s">
        <v>10751</v>
      </c>
      <c r="AI1105" t="s">
        <v>10751</v>
      </c>
      <c r="AJ1105" t="s">
        <v>10751</v>
      </c>
      <c r="AK1105" t="s">
        <v>10751</v>
      </c>
      <c r="AL1105" t="s">
        <v>10751</v>
      </c>
      <c r="AM1105" t="s">
        <v>10751</v>
      </c>
      <c r="AN1105" t="s">
        <v>10751</v>
      </c>
      <c r="AO1105" t="s">
        <v>10751</v>
      </c>
      <c r="AP1105">
        <v>1</v>
      </c>
      <c r="AQ1105" t="s">
        <v>10751</v>
      </c>
      <c r="AR1105" t="s">
        <v>10751</v>
      </c>
      <c r="AS1105" t="s">
        <v>10751</v>
      </c>
      <c r="AT1105" t="s">
        <v>10751</v>
      </c>
      <c r="AU1105" t="s">
        <v>10751</v>
      </c>
      <c r="AV1105">
        <v>4.5999999999999996</v>
      </c>
      <c r="AW1105" t="s">
        <v>10751</v>
      </c>
      <c r="AX1105">
        <v>4</v>
      </c>
      <c r="AY1105">
        <v>0.39900000000000002</v>
      </c>
      <c r="AZ1105">
        <v>0.60099999999999998</v>
      </c>
      <c r="BA1105" t="s">
        <v>10751</v>
      </c>
      <c r="BB1105" t="s">
        <v>10751</v>
      </c>
      <c r="BC1105" t="s">
        <v>10751</v>
      </c>
      <c r="BD1105" t="s">
        <v>10751</v>
      </c>
    </row>
    <row r="1106" spans="1:56">
      <c r="A1106" t="s">
        <v>10753</v>
      </c>
      <c r="B1106">
        <v>3000</v>
      </c>
      <c r="C1106">
        <v>2003</v>
      </c>
      <c r="D1106">
        <v>6</v>
      </c>
      <c r="E1106">
        <v>4.0499999999999998E-4</v>
      </c>
      <c r="F1106">
        <v>27.823340000000002</v>
      </c>
      <c r="H1106">
        <v>21.827809999999999</v>
      </c>
      <c r="I1106">
        <f t="shared" si="24"/>
        <v>8.8402630499999999E-3</v>
      </c>
      <c r="K1106">
        <v>20.045059999999999</v>
      </c>
      <c r="L1106">
        <v>23.467369999999999</v>
      </c>
      <c r="M1106">
        <v>407.14107999999999</v>
      </c>
      <c r="N1106">
        <v>443.35118999999997</v>
      </c>
      <c r="O1106">
        <v>378.69601</v>
      </c>
      <c r="P1106" t="s">
        <v>10751</v>
      </c>
      <c r="Q1106">
        <v>122</v>
      </c>
      <c r="R1106">
        <v>127</v>
      </c>
      <c r="S1106">
        <v>10.7974</v>
      </c>
      <c r="T1106">
        <v>1.0409839999999999</v>
      </c>
      <c r="U1106">
        <v>4.2333000000000003E-2</v>
      </c>
      <c r="V1106">
        <v>32.743789999999997</v>
      </c>
      <c r="W1106" t="s">
        <v>10751</v>
      </c>
      <c r="X1106">
        <v>1</v>
      </c>
      <c r="Y1106" t="s">
        <v>10751</v>
      </c>
      <c r="Z1106">
        <v>0.42599999999999999</v>
      </c>
      <c r="AA1106" t="s">
        <v>10751</v>
      </c>
      <c r="AB1106">
        <v>0.57399999999999995</v>
      </c>
      <c r="AC1106" t="s">
        <v>10751</v>
      </c>
      <c r="AD1106" t="s">
        <v>10751</v>
      </c>
      <c r="AE1106" t="s">
        <v>10751</v>
      </c>
      <c r="AF1106" t="s">
        <v>10751</v>
      </c>
      <c r="AG1106">
        <v>1</v>
      </c>
      <c r="AH1106" t="s">
        <v>10751</v>
      </c>
      <c r="AI1106" t="s">
        <v>10751</v>
      </c>
      <c r="AJ1106" t="s">
        <v>10751</v>
      </c>
      <c r="AK1106" t="s">
        <v>10751</v>
      </c>
      <c r="AL1106" t="s">
        <v>10751</v>
      </c>
      <c r="AM1106" t="s">
        <v>10751</v>
      </c>
      <c r="AN1106" t="s">
        <v>10751</v>
      </c>
      <c r="AO1106" t="s">
        <v>10751</v>
      </c>
      <c r="AP1106">
        <v>1</v>
      </c>
      <c r="AQ1106" t="s">
        <v>10751</v>
      </c>
      <c r="AR1106" t="s">
        <v>10751</v>
      </c>
      <c r="AS1106" t="s">
        <v>10751</v>
      </c>
      <c r="AT1106" t="s">
        <v>10751</v>
      </c>
      <c r="AU1106" t="s">
        <v>10751</v>
      </c>
      <c r="AV1106">
        <v>4.4000000000000004</v>
      </c>
      <c r="AW1106" t="s">
        <v>10751</v>
      </c>
      <c r="AX1106">
        <v>4</v>
      </c>
      <c r="AY1106">
        <v>0.57399999999999995</v>
      </c>
      <c r="AZ1106">
        <v>0.42599999999999999</v>
      </c>
      <c r="BA1106" t="s">
        <v>10751</v>
      </c>
      <c r="BB1106" t="s">
        <v>10751</v>
      </c>
      <c r="BC1106" t="s">
        <v>10751</v>
      </c>
      <c r="BD1106" t="s">
        <v>10751</v>
      </c>
    </row>
    <row r="1107" spans="1:56">
      <c r="A1107" t="s">
        <v>10753</v>
      </c>
      <c r="B1107">
        <v>3000</v>
      </c>
      <c r="C1107">
        <v>2004</v>
      </c>
      <c r="D1107">
        <v>1</v>
      </c>
      <c r="E1107">
        <v>3.3000000000000003E-5</v>
      </c>
      <c r="F1107">
        <v>23.678799999999999</v>
      </c>
      <c r="H1107">
        <v>18.75722</v>
      </c>
      <c r="I1107">
        <f t="shared" si="24"/>
        <v>6.1898826000000005E-4</v>
      </c>
      <c r="K1107">
        <v>16.765689999999999</v>
      </c>
      <c r="L1107">
        <v>20.64873</v>
      </c>
      <c r="M1107">
        <v>473.79097000000002</v>
      </c>
      <c r="N1107">
        <v>530.07061999999996</v>
      </c>
      <c r="O1107">
        <v>430.38974999999999</v>
      </c>
      <c r="P1107" t="s">
        <v>10751</v>
      </c>
      <c r="Q1107">
        <v>165</v>
      </c>
      <c r="R1107">
        <v>165</v>
      </c>
      <c r="S1107">
        <v>8.3276000000000003</v>
      </c>
      <c r="T1107">
        <v>1</v>
      </c>
      <c r="U1107">
        <v>5.5E-2</v>
      </c>
      <c r="V1107">
        <v>28.135829999999999</v>
      </c>
      <c r="W1107" t="s">
        <v>10751</v>
      </c>
      <c r="X1107" t="s">
        <v>10751</v>
      </c>
      <c r="Y1107">
        <v>1</v>
      </c>
      <c r="Z1107">
        <v>1</v>
      </c>
      <c r="AA1107" t="s">
        <v>10751</v>
      </c>
      <c r="AB1107" t="s">
        <v>10751</v>
      </c>
      <c r="AC1107" t="s">
        <v>10751</v>
      </c>
      <c r="AD1107" t="s">
        <v>10751</v>
      </c>
      <c r="AE1107" t="s">
        <v>10751</v>
      </c>
      <c r="AF1107" t="s">
        <v>10751</v>
      </c>
      <c r="AG1107">
        <v>1</v>
      </c>
      <c r="AH1107" t="s">
        <v>10751</v>
      </c>
      <c r="AI1107" t="s">
        <v>10751</v>
      </c>
      <c r="AJ1107" t="s">
        <v>10751</v>
      </c>
      <c r="AK1107" t="s">
        <v>10751</v>
      </c>
      <c r="AL1107" t="s">
        <v>10751</v>
      </c>
      <c r="AM1107" t="s">
        <v>10751</v>
      </c>
      <c r="AN1107" t="s">
        <v>10751</v>
      </c>
      <c r="AO1107" t="s">
        <v>10751</v>
      </c>
      <c r="AP1107">
        <v>1</v>
      </c>
      <c r="AQ1107" t="s">
        <v>10751</v>
      </c>
      <c r="AR1107" t="s">
        <v>10751</v>
      </c>
      <c r="AS1107" t="s">
        <v>10751</v>
      </c>
      <c r="AT1107">
        <v>1</v>
      </c>
      <c r="AU1107" t="s">
        <v>10751</v>
      </c>
      <c r="AV1107">
        <v>5</v>
      </c>
      <c r="AW1107" t="s">
        <v>10751</v>
      </c>
      <c r="AX1107">
        <v>6</v>
      </c>
      <c r="AY1107" t="s">
        <v>10751</v>
      </c>
      <c r="AZ1107">
        <v>1</v>
      </c>
      <c r="BA1107" t="s">
        <v>10751</v>
      </c>
      <c r="BB1107" t="s">
        <v>10751</v>
      </c>
      <c r="BC1107" t="s">
        <v>10751</v>
      </c>
      <c r="BD1107" t="s">
        <v>10751</v>
      </c>
    </row>
    <row r="1108" spans="1:56">
      <c r="A1108" t="s">
        <v>10753</v>
      </c>
      <c r="B1108">
        <v>3000</v>
      </c>
      <c r="C1108">
        <v>2005</v>
      </c>
      <c r="D1108">
        <v>0</v>
      </c>
      <c r="E1108">
        <v>2.3E-5</v>
      </c>
      <c r="F1108">
        <v>23.535799999999998</v>
      </c>
      <c r="H1108">
        <v>18.601469999999999</v>
      </c>
      <c r="I1108">
        <f t="shared" si="24"/>
        <v>4.2783380999999998E-4</v>
      </c>
      <c r="K1108">
        <v>16.511230000000001</v>
      </c>
      <c r="L1108">
        <v>20.5655</v>
      </c>
      <c r="M1108">
        <v>477.75796000000003</v>
      </c>
      <c r="N1108">
        <v>538.2396</v>
      </c>
      <c r="O1108">
        <v>432.13146999999998</v>
      </c>
      <c r="P1108" t="s">
        <v>10751</v>
      </c>
      <c r="Q1108">
        <v>152</v>
      </c>
      <c r="R1108">
        <v>165</v>
      </c>
      <c r="S1108">
        <v>8.3242999999999991</v>
      </c>
      <c r="T1108">
        <v>1.085526</v>
      </c>
      <c r="U1108">
        <v>5.5E-2</v>
      </c>
      <c r="V1108">
        <v>27.902200000000001</v>
      </c>
      <c r="W1108" t="s">
        <v>10751</v>
      </c>
      <c r="X1108" t="s">
        <v>10751</v>
      </c>
      <c r="Y1108">
        <v>1</v>
      </c>
      <c r="Z1108">
        <v>1</v>
      </c>
      <c r="AA1108" t="s">
        <v>10751</v>
      </c>
      <c r="AB1108" t="s">
        <v>10751</v>
      </c>
      <c r="AC1108" t="s">
        <v>10751</v>
      </c>
      <c r="AD1108" t="s">
        <v>10751</v>
      </c>
      <c r="AE1108" t="s">
        <v>10751</v>
      </c>
      <c r="AF1108" t="s">
        <v>10751</v>
      </c>
      <c r="AG1108">
        <v>1</v>
      </c>
      <c r="AH1108" t="s">
        <v>10751</v>
      </c>
      <c r="AI1108" t="s">
        <v>10751</v>
      </c>
      <c r="AJ1108" t="s">
        <v>10751</v>
      </c>
      <c r="AK1108" t="s">
        <v>10751</v>
      </c>
      <c r="AL1108" t="s">
        <v>10751</v>
      </c>
      <c r="AM1108" t="s">
        <v>10751</v>
      </c>
      <c r="AN1108" t="s">
        <v>10751</v>
      </c>
      <c r="AO1108" t="s">
        <v>10751</v>
      </c>
      <c r="AP1108">
        <v>1</v>
      </c>
      <c r="AQ1108" t="s">
        <v>10751</v>
      </c>
      <c r="AR1108" t="s">
        <v>10751</v>
      </c>
      <c r="AS1108" t="s">
        <v>10751</v>
      </c>
      <c r="AT1108">
        <v>1</v>
      </c>
      <c r="AU1108" t="s">
        <v>10751</v>
      </c>
      <c r="AV1108">
        <v>5</v>
      </c>
      <c r="AW1108" t="s">
        <v>10751</v>
      </c>
      <c r="AX1108">
        <v>6</v>
      </c>
      <c r="AY1108" t="s">
        <v>10751</v>
      </c>
      <c r="AZ1108">
        <v>1</v>
      </c>
      <c r="BA1108" t="s">
        <v>10751</v>
      </c>
      <c r="BB1108" t="s">
        <v>10751</v>
      </c>
      <c r="BC1108" t="s">
        <v>10751</v>
      </c>
      <c r="BD1108" t="s">
        <v>10751</v>
      </c>
    </row>
    <row r="1109" spans="1:56">
      <c r="A1109" t="s">
        <v>10753</v>
      </c>
      <c r="B1109">
        <v>3000</v>
      </c>
      <c r="C1109">
        <v>2006</v>
      </c>
      <c r="D1109" t="s">
        <v>10751</v>
      </c>
      <c r="E1109" t="s">
        <v>10751</v>
      </c>
      <c r="F1109" t="s">
        <v>10751</v>
      </c>
      <c r="H1109" t="s">
        <v>10751</v>
      </c>
      <c r="I1109" t="str">
        <f t="shared" si="24"/>
        <v/>
      </c>
      <c r="K1109" t="s">
        <v>10751</v>
      </c>
      <c r="L1109" t="s">
        <v>10751</v>
      </c>
      <c r="M1109" t="s">
        <v>10751</v>
      </c>
      <c r="N1109" t="s">
        <v>10751</v>
      </c>
      <c r="O1109" t="s">
        <v>10751</v>
      </c>
      <c r="P1109" t="s">
        <v>10751</v>
      </c>
      <c r="Q1109" t="s">
        <v>10751</v>
      </c>
      <c r="R1109" t="s">
        <v>10751</v>
      </c>
      <c r="S1109" t="s">
        <v>10751</v>
      </c>
      <c r="T1109" t="s">
        <v>10751</v>
      </c>
      <c r="U1109" t="s">
        <v>10751</v>
      </c>
      <c r="V1109" t="s">
        <v>10751</v>
      </c>
      <c r="W1109" t="s">
        <v>10751</v>
      </c>
      <c r="X1109" t="s">
        <v>10751</v>
      </c>
      <c r="Y1109" t="s">
        <v>10751</v>
      </c>
      <c r="Z1109" t="s">
        <v>10751</v>
      </c>
      <c r="AA1109" t="s">
        <v>10751</v>
      </c>
      <c r="AB1109" t="s">
        <v>10751</v>
      </c>
      <c r="AC1109" t="s">
        <v>10751</v>
      </c>
      <c r="AD1109" t="s">
        <v>10751</v>
      </c>
      <c r="AE1109" t="s">
        <v>10751</v>
      </c>
      <c r="AF1109" t="s">
        <v>10751</v>
      </c>
      <c r="AG1109" t="s">
        <v>10751</v>
      </c>
      <c r="AH1109" t="s">
        <v>10751</v>
      </c>
      <c r="AI1109" t="s">
        <v>10751</v>
      </c>
      <c r="AJ1109" t="s">
        <v>10751</v>
      </c>
      <c r="AK1109" t="s">
        <v>10751</v>
      </c>
      <c r="AL1109" t="s">
        <v>10751</v>
      </c>
      <c r="AM1109" t="s">
        <v>10751</v>
      </c>
      <c r="AN1109" t="s">
        <v>10751</v>
      </c>
      <c r="AO1109" t="s">
        <v>10751</v>
      </c>
      <c r="AP1109" t="s">
        <v>10751</v>
      </c>
      <c r="AQ1109" t="s">
        <v>10751</v>
      </c>
      <c r="AR1109" t="s">
        <v>10751</v>
      </c>
      <c r="AS1109" t="s">
        <v>10751</v>
      </c>
      <c r="AT1109" t="s">
        <v>10751</v>
      </c>
      <c r="AU1109" t="s">
        <v>10751</v>
      </c>
      <c r="AV1109" t="s">
        <v>10751</v>
      </c>
      <c r="AW1109" t="s">
        <v>10751</v>
      </c>
      <c r="AX1109" t="s">
        <v>10751</v>
      </c>
      <c r="AY1109" t="s">
        <v>10751</v>
      </c>
      <c r="AZ1109" t="s">
        <v>10751</v>
      </c>
      <c r="BA1109" t="s">
        <v>10751</v>
      </c>
      <c r="BB1109" t="s">
        <v>10751</v>
      </c>
      <c r="BC1109" t="s">
        <v>10751</v>
      </c>
      <c r="BD1109" t="s">
        <v>10751</v>
      </c>
    </row>
    <row r="1110" spans="1:56">
      <c r="A1110" t="s">
        <v>10753</v>
      </c>
      <c r="B1110">
        <v>3000</v>
      </c>
      <c r="C1110">
        <v>2007</v>
      </c>
      <c r="D1110" t="s">
        <v>10751</v>
      </c>
      <c r="E1110" t="s">
        <v>10751</v>
      </c>
      <c r="F1110" t="s">
        <v>10751</v>
      </c>
      <c r="H1110" t="s">
        <v>10751</v>
      </c>
      <c r="I1110" t="str">
        <f t="shared" si="24"/>
        <v/>
      </c>
      <c r="K1110" t="s">
        <v>10751</v>
      </c>
      <c r="L1110" t="s">
        <v>10751</v>
      </c>
      <c r="M1110" t="s">
        <v>10751</v>
      </c>
      <c r="N1110" t="s">
        <v>10751</v>
      </c>
      <c r="O1110" t="s">
        <v>10751</v>
      </c>
      <c r="P1110" t="s">
        <v>10751</v>
      </c>
      <c r="Q1110" t="s">
        <v>10751</v>
      </c>
      <c r="R1110" t="s">
        <v>10751</v>
      </c>
      <c r="S1110" t="s">
        <v>10751</v>
      </c>
      <c r="T1110" t="s">
        <v>10751</v>
      </c>
      <c r="U1110" t="s">
        <v>10751</v>
      </c>
      <c r="V1110" t="s">
        <v>10751</v>
      </c>
      <c r="W1110" t="s">
        <v>10751</v>
      </c>
      <c r="X1110" t="s">
        <v>10751</v>
      </c>
      <c r="Y1110" t="s">
        <v>10751</v>
      </c>
      <c r="Z1110" t="s">
        <v>10751</v>
      </c>
      <c r="AA1110" t="s">
        <v>10751</v>
      </c>
      <c r="AB1110" t="s">
        <v>10751</v>
      </c>
      <c r="AC1110" t="s">
        <v>10751</v>
      </c>
      <c r="AD1110" t="s">
        <v>10751</v>
      </c>
      <c r="AE1110" t="s">
        <v>10751</v>
      </c>
      <c r="AF1110" t="s">
        <v>10751</v>
      </c>
      <c r="AG1110" t="s">
        <v>10751</v>
      </c>
      <c r="AH1110" t="s">
        <v>10751</v>
      </c>
      <c r="AI1110" t="s">
        <v>10751</v>
      </c>
      <c r="AJ1110" t="s">
        <v>10751</v>
      </c>
      <c r="AK1110" t="s">
        <v>10751</v>
      </c>
      <c r="AL1110" t="s">
        <v>10751</v>
      </c>
      <c r="AM1110" t="s">
        <v>10751</v>
      </c>
      <c r="AN1110" t="s">
        <v>10751</v>
      </c>
      <c r="AO1110" t="s">
        <v>10751</v>
      </c>
      <c r="AP1110" t="s">
        <v>10751</v>
      </c>
      <c r="AQ1110" t="s">
        <v>10751</v>
      </c>
      <c r="AR1110" t="s">
        <v>10751</v>
      </c>
      <c r="AS1110" t="s">
        <v>10751</v>
      </c>
      <c r="AT1110" t="s">
        <v>10751</v>
      </c>
      <c r="AU1110" t="s">
        <v>10751</v>
      </c>
      <c r="AV1110" t="s">
        <v>10751</v>
      </c>
      <c r="AW1110" t="s">
        <v>10751</v>
      </c>
      <c r="AX1110" t="s">
        <v>10751</v>
      </c>
      <c r="AY1110" t="s">
        <v>10751</v>
      </c>
      <c r="AZ1110" t="s">
        <v>10751</v>
      </c>
      <c r="BA1110" t="s">
        <v>10751</v>
      </c>
      <c r="BB1110" t="s">
        <v>10751</v>
      </c>
      <c r="BC1110" t="s">
        <v>10751</v>
      </c>
      <c r="BD1110" t="s">
        <v>10751</v>
      </c>
    </row>
    <row r="1111" spans="1:56">
      <c r="A1111" t="s">
        <v>10753</v>
      </c>
      <c r="B1111">
        <v>3000</v>
      </c>
      <c r="C1111">
        <v>2008</v>
      </c>
      <c r="D1111" t="s">
        <v>10751</v>
      </c>
      <c r="E1111" t="s">
        <v>10751</v>
      </c>
      <c r="F1111" t="s">
        <v>10751</v>
      </c>
      <c r="H1111" t="s">
        <v>10751</v>
      </c>
      <c r="I1111" t="str">
        <f t="shared" si="24"/>
        <v/>
      </c>
      <c r="K1111" t="s">
        <v>10751</v>
      </c>
      <c r="L1111" t="s">
        <v>10751</v>
      </c>
      <c r="M1111" t="s">
        <v>10751</v>
      </c>
      <c r="N1111" t="s">
        <v>10751</v>
      </c>
      <c r="O1111" t="s">
        <v>10751</v>
      </c>
      <c r="P1111" t="s">
        <v>10751</v>
      </c>
      <c r="Q1111" t="s">
        <v>10751</v>
      </c>
      <c r="R1111" t="s">
        <v>10751</v>
      </c>
      <c r="S1111" t="s">
        <v>10751</v>
      </c>
      <c r="T1111" t="s">
        <v>10751</v>
      </c>
      <c r="U1111" t="s">
        <v>10751</v>
      </c>
      <c r="V1111" t="s">
        <v>10751</v>
      </c>
      <c r="W1111" t="s">
        <v>10751</v>
      </c>
      <c r="X1111" t="s">
        <v>10751</v>
      </c>
      <c r="Y1111" t="s">
        <v>10751</v>
      </c>
      <c r="Z1111" t="s">
        <v>10751</v>
      </c>
      <c r="AA1111" t="s">
        <v>10751</v>
      </c>
      <c r="AB1111" t="s">
        <v>10751</v>
      </c>
      <c r="AC1111" t="s">
        <v>10751</v>
      </c>
      <c r="AD1111" t="s">
        <v>10751</v>
      </c>
      <c r="AE1111" t="s">
        <v>10751</v>
      </c>
      <c r="AF1111" t="s">
        <v>10751</v>
      </c>
      <c r="AG1111" t="s">
        <v>10751</v>
      </c>
      <c r="AH1111" t="s">
        <v>10751</v>
      </c>
      <c r="AI1111" t="s">
        <v>10751</v>
      </c>
      <c r="AJ1111" t="s">
        <v>10751</v>
      </c>
      <c r="AK1111" t="s">
        <v>10751</v>
      </c>
      <c r="AL1111" t="s">
        <v>10751</v>
      </c>
      <c r="AM1111" t="s">
        <v>10751</v>
      </c>
      <c r="AN1111" t="s">
        <v>10751</v>
      </c>
      <c r="AO1111" t="s">
        <v>10751</v>
      </c>
      <c r="AP1111" t="s">
        <v>10751</v>
      </c>
      <c r="AQ1111" t="s">
        <v>10751</v>
      </c>
      <c r="AR1111" t="s">
        <v>10751</v>
      </c>
      <c r="AS1111" t="s">
        <v>10751</v>
      </c>
      <c r="AT1111" t="s">
        <v>10751</v>
      </c>
      <c r="AU1111" t="s">
        <v>10751</v>
      </c>
      <c r="AV1111" t="s">
        <v>10751</v>
      </c>
      <c r="AW1111" t="s">
        <v>10751</v>
      </c>
      <c r="AX1111" t="s">
        <v>10751</v>
      </c>
      <c r="AY1111" t="s">
        <v>10751</v>
      </c>
      <c r="AZ1111" t="s">
        <v>10751</v>
      </c>
      <c r="BA1111" t="s">
        <v>10751</v>
      </c>
      <c r="BB1111" t="s">
        <v>10751</v>
      </c>
      <c r="BC1111" t="s">
        <v>10751</v>
      </c>
      <c r="BD1111" t="s">
        <v>10751</v>
      </c>
    </row>
    <row r="1112" spans="1:56">
      <c r="A1112" t="s">
        <v>10753</v>
      </c>
      <c r="B1112">
        <v>3000</v>
      </c>
      <c r="C1112">
        <v>2009</v>
      </c>
      <c r="D1112" t="s">
        <v>10751</v>
      </c>
      <c r="E1112" t="s">
        <v>10751</v>
      </c>
      <c r="F1112" t="s">
        <v>10751</v>
      </c>
      <c r="H1112" t="s">
        <v>10751</v>
      </c>
      <c r="I1112" t="str">
        <f t="shared" si="24"/>
        <v/>
      </c>
      <c r="K1112" t="s">
        <v>10751</v>
      </c>
      <c r="L1112" t="s">
        <v>10751</v>
      </c>
      <c r="M1112" t="s">
        <v>10751</v>
      </c>
      <c r="N1112" t="s">
        <v>10751</v>
      </c>
      <c r="O1112" t="s">
        <v>10751</v>
      </c>
      <c r="P1112" t="s">
        <v>10751</v>
      </c>
      <c r="Q1112" t="s">
        <v>10751</v>
      </c>
      <c r="R1112" t="s">
        <v>10751</v>
      </c>
      <c r="S1112" t="s">
        <v>10751</v>
      </c>
      <c r="T1112" t="s">
        <v>10751</v>
      </c>
      <c r="U1112" t="s">
        <v>10751</v>
      </c>
      <c r="V1112" t="s">
        <v>10751</v>
      </c>
      <c r="W1112" t="s">
        <v>10751</v>
      </c>
      <c r="X1112" t="s">
        <v>10751</v>
      </c>
      <c r="Y1112" t="s">
        <v>10751</v>
      </c>
      <c r="Z1112" t="s">
        <v>10751</v>
      </c>
      <c r="AA1112" t="s">
        <v>10751</v>
      </c>
      <c r="AB1112" t="s">
        <v>10751</v>
      </c>
      <c r="AC1112" t="s">
        <v>10751</v>
      </c>
      <c r="AD1112" t="s">
        <v>10751</v>
      </c>
      <c r="AE1112" t="s">
        <v>10751</v>
      </c>
      <c r="AF1112" t="s">
        <v>10751</v>
      </c>
      <c r="AG1112" t="s">
        <v>10751</v>
      </c>
      <c r="AH1112" t="s">
        <v>10751</v>
      </c>
      <c r="AI1112" t="s">
        <v>10751</v>
      </c>
      <c r="AJ1112" t="s">
        <v>10751</v>
      </c>
      <c r="AK1112" t="s">
        <v>10751</v>
      </c>
      <c r="AL1112" t="s">
        <v>10751</v>
      </c>
      <c r="AM1112" t="s">
        <v>10751</v>
      </c>
      <c r="AN1112" t="s">
        <v>10751</v>
      </c>
      <c r="AO1112" t="s">
        <v>10751</v>
      </c>
      <c r="AP1112" t="s">
        <v>10751</v>
      </c>
      <c r="AQ1112" t="s">
        <v>10751</v>
      </c>
      <c r="AR1112" t="s">
        <v>10751</v>
      </c>
      <c r="AS1112" t="s">
        <v>10751</v>
      </c>
      <c r="AT1112" t="s">
        <v>10751</v>
      </c>
      <c r="AU1112" t="s">
        <v>10751</v>
      </c>
      <c r="AV1112" t="s">
        <v>10751</v>
      </c>
      <c r="AW1112" t="s">
        <v>10751</v>
      </c>
      <c r="AX1112" t="s">
        <v>10751</v>
      </c>
      <c r="AY1112" t="s">
        <v>10751</v>
      </c>
      <c r="AZ1112" t="s">
        <v>10751</v>
      </c>
      <c r="BA1112" t="s">
        <v>10751</v>
      </c>
      <c r="BB1112" t="s">
        <v>10751</v>
      </c>
      <c r="BC1112" t="s">
        <v>10751</v>
      </c>
      <c r="BD1112" t="s">
        <v>10751</v>
      </c>
    </row>
    <row r="1113" spans="1:56">
      <c r="A1113" t="s">
        <v>10753</v>
      </c>
      <c r="B1113">
        <v>3000</v>
      </c>
      <c r="C1113">
        <v>2010</v>
      </c>
      <c r="D1113" t="s">
        <v>10751</v>
      </c>
      <c r="E1113" t="s">
        <v>10751</v>
      </c>
      <c r="F1113" t="s">
        <v>10751</v>
      </c>
      <c r="H1113" t="s">
        <v>10751</v>
      </c>
      <c r="I1113" t="str">
        <f t="shared" si="24"/>
        <v/>
      </c>
      <c r="K1113" t="s">
        <v>10751</v>
      </c>
      <c r="L1113" t="s">
        <v>10751</v>
      </c>
      <c r="M1113" t="s">
        <v>10751</v>
      </c>
      <c r="N1113" t="s">
        <v>10751</v>
      </c>
      <c r="O1113" t="s">
        <v>10751</v>
      </c>
      <c r="P1113" t="s">
        <v>10751</v>
      </c>
      <c r="Q1113" t="s">
        <v>10751</v>
      </c>
      <c r="R1113" t="s">
        <v>10751</v>
      </c>
      <c r="S1113" t="s">
        <v>10751</v>
      </c>
      <c r="T1113" t="s">
        <v>10751</v>
      </c>
      <c r="U1113" t="s">
        <v>10751</v>
      </c>
      <c r="V1113" t="s">
        <v>10751</v>
      </c>
      <c r="W1113" t="s">
        <v>10751</v>
      </c>
      <c r="X1113" t="s">
        <v>10751</v>
      </c>
      <c r="Y1113" t="s">
        <v>10751</v>
      </c>
      <c r="Z1113" t="s">
        <v>10751</v>
      </c>
      <c r="AA1113" t="s">
        <v>10751</v>
      </c>
      <c r="AB1113" t="s">
        <v>10751</v>
      </c>
      <c r="AC1113" t="s">
        <v>10751</v>
      </c>
      <c r="AD1113" t="s">
        <v>10751</v>
      </c>
      <c r="AE1113" t="s">
        <v>10751</v>
      </c>
      <c r="AF1113" t="s">
        <v>10751</v>
      </c>
      <c r="AG1113" t="s">
        <v>10751</v>
      </c>
      <c r="AH1113" t="s">
        <v>10751</v>
      </c>
      <c r="AI1113" t="s">
        <v>10751</v>
      </c>
      <c r="AJ1113" t="s">
        <v>10751</v>
      </c>
      <c r="AK1113" t="s">
        <v>10751</v>
      </c>
      <c r="AL1113" t="s">
        <v>10751</v>
      </c>
      <c r="AM1113" t="s">
        <v>10751</v>
      </c>
      <c r="AN1113" t="s">
        <v>10751</v>
      </c>
      <c r="AO1113" t="s">
        <v>10751</v>
      </c>
      <c r="AP1113" t="s">
        <v>10751</v>
      </c>
      <c r="AQ1113" t="s">
        <v>10751</v>
      </c>
      <c r="AR1113" t="s">
        <v>10751</v>
      </c>
      <c r="AS1113" t="s">
        <v>10751</v>
      </c>
      <c r="AT1113" t="s">
        <v>10751</v>
      </c>
      <c r="AU1113" t="s">
        <v>10751</v>
      </c>
      <c r="AV1113" t="s">
        <v>10751</v>
      </c>
      <c r="AW1113" t="s">
        <v>10751</v>
      </c>
      <c r="AX1113" t="s">
        <v>10751</v>
      </c>
      <c r="AY1113" t="s">
        <v>10751</v>
      </c>
      <c r="AZ1113" t="s">
        <v>10751</v>
      </c>
      <c r="BA1113" t="s">
        <v>10751</v>
      </c>
      <c r="BB1113" t="s">
        <v>10751</v>
      </c>
      <c r="BC1113" t="s">
        <v>10751</v>
      </c>
      <c r="BD1113" t="s">
        <v>10751</v>
      </c>
    </row>
    <row r="1114" spans="1:56">
      <c r="A1114" t="s">
        <v>10753</v>
      </c>
      <c r="B1114">
        <v>3000</v>
      </c>
      <c r="C1114">
        <v>2011</v>
      </c>
      <c r="D1114" t="s">
        <v>10751</v>
      </c>
      <c r="E1114" t="s">
        <v>10751</v>
      </c>
      <c r="F1114" t="s">
        <v>10751</v>
      </c>
      <c r="H1114" t="s">
        <v>10751</v>
      </c>
      <c r="I1114" t="str">
        <f t="shared" si="24"/>
        <v/>
      </c>
      <c r="K1114" t="s">
        <v>10751</v>
      </c>
      <c r="L1114" t="s">
        <v>10751</v>
      </c>
      <c r="M1114" t="s">
        <v>10751</v>
      </c>
      <c r="N1114" t="s">
        <v>10751</v>
      </c>
      <c r="O1114" t="s">
        <v>10751</v>
      </c>
      <c r="P1114" t="s">
        <v>10751</v>
      </c>
      <c r="Q1114" t="s">
        <v>10751</v>
      </c>
      <c r="R1114" t="s">
        <v>10751</v>
      </c>
      <c r="S1114" t="s">
        <v>10751</v>
      </c>
      <c r="T1114" t="s">
        <v>10751</v>
      </c>
      <c r="U1114" t="s">
        <v>10751</v>
      </c>
      <c r="V1114" t="s">
        <v>10751</v>
      </c>
      <c r="W1114" t="s">
        <v>10751</v>
      </c>
      <c r="X1114" t="s">
        <v>10751</v>
      </c>
      <c r="Y1114" t="s">
        <v>10751</v>
      </c>
      <c r="Z1114" t="s">
        <v>10751</v>
      </c>
      <c r="AA1114" t="s">
        <v>10751</v>
      </c>
      <c r="AB1114" t="s">
        <v>10751</v>
      </c>
      <c r="AC1114" t="s">
        <v>10751</v>
      </c>
      <c r="AD1114" t="s">
        <v>10751</v>
      </c>
      <c r="AE1114" t="s">
        <v>10751</v>
      </c>
      <c r="AF1114" t="s">
        <v>10751</v>
      </c>
      <c r="AG1114" t="s">
        <v>10751</v>
      </c>
      <c r="AH1114" t="s">
        <v>10751</v>
      </c>
      <c r="AI1114" t="s">
        <v>10751</v>
      </c>
      <c r="AJ1114" t="s">
        <v>10751</v>
      </c>
      <c r="AK1114" t="s">
        <v>10751</v>
      </c>
      <c r="AL1114" t="s">
        <v>10751</v>
      </c>
      <c r="AM1114" t="s">
        <v>10751</v>
      </c>
      <c r="AN1114" t="s">
        <v>10751</v>
      </c>
      <c r="AO1114" t="s">
        <v>10751</v>
      </c>
      <c r="AP1114" t="s">
        <v>10751</v>
      </c>
      <c r="AQ1114" t="s">
        <v>10751</v>
      </c>
      <c r="AR1114" t="s">
        <v>10751</v>
      </c>
      <c r="AS1114" t="s">
        <v>10751</v>
      </c>
      <c r="AT1114" t="s">
        <v>10751</v>
      </c>
      <c r="AU1114" t="s">
        <v>10751</v>
      </c>
      <c r="AV1114" t="s">
        <v>10751</v>
      </c>
      <c r="AW1114" t="s">
        <v>10751</v>
      </c>
      <c r="AX1114" t="s">
        <v>10751</v>
      </c>
      <c r="AY1114" t="s">
        <v>10751</v>
      </c>
      <c r="AZ1114" t="s">
        <v>10751</v>
      </c>
      <c r="BA1114" t="s">
        <v>10751</v>
      </c>
      <c r="BB1114" t="s">
        <v>10751</v>
      </c>
      <c r="BC1114" t="s">
        <v>10751</v>
      </c>
      <c r="BD1114" t="s">
        <v>10751</v>
      </c>
    </row>
    <row r="1115" spans="1:56">
      <c r="A1115" t="s">
        <v>10753</v>
      </c>
      <c r="B1115">
        <v>3000</v>
      </c>
      <c r="C1115">
        <v>2012</v>
      </c>
      <c r="D1115" t="s">
        <v>10751</v>
      </c>
      <c r="E1115" t="s">
        <v>10751</v>
      </c>
      <c r="F1115" t="s">
        <v>10751</v>
      </c>
      <c r="H1115" t="s">
        <v>10751</v>
      </c>
      <c r="I1115" t="str">
        <f t="shared" si="24"/>
        <v/>
      </c>
      <c r="K1115" t="s">
        <v>10751</v>
      </c>
      <c r="L1115" t="s">
        <v>10751</v>
      </c>
      <c r="M1115" t="s">
        <v>10751</v>
      </c>
      <c r="N1115" t="s">
        <v>10751</v>
      </c>
      <c r="O1115" t="s">
        <v>10751</v>
      </c>
      <c r="P1115" t="s">
        <v>10751</v>
      </c>
      <c r="Q1115" t="s">
        <v>10751</v>
      </c>
      <c r="R1115" t="s">
        <v>10751</v>
      </c>
      <c r="S1115" t="s">
        <v>10751</v>
      </c>
      <c r="T1115" t="s">
        <v>10751</v>
      </c>
      <c r="U1115" t="s">
        <v>10751</v>
      </c>
      <c r="V1115" t="s">
        <v>10751</v>
      </c>
      <c r="W1115" t="s">
        <v>10751</v>
      </c>
      <c r="X1115" t="s">
        <v>10751</v>
      </c>
      <c r="Y1115" t="s">
        <v>10751</v>
      </c>
      <c r="Z1115" t="s">
        <v>10751</v>
      </c>
      <c r="AA1115" t="s">
        <v>10751</v>
      </c>
      <c r="AB1115" t="s">
        <v>10751</v>
      </c>
      <c r="AC1115" t="s">
        <v>10751</v>
      </c>
      <c r="AD1115" t="s">
        <v>10751</v>
      </c>
      <c r="AE1115" t="s">
        <v>10751</v>
      </c>
      <c r="AF1115" t="s">
        <v>10751</v>
      </c>
      <c r="AG1115" t="s">
        <v>10751</v>
      </c>
      <c r="AH1115" t="s">
        <v>10751</v>
      </c>
      <c r="AI1115" t="s">
        <v>10751</v>
      </c>
      <c r="AJ1115" t="s">
        <v>10751</v>
      </c>
      <c r="AK1115" t="s">
        <v>10751</v>
      </c>
      <c r="AL1115" t="s">
        <v>10751</v>
      </c>
      <c r="AM1115" t="s">
        <v>10751</v>
      </c>
      <c r="AN1115" t="s">
        <v>10751</v>
      </c>
      <c r="AO1115" t="s">
        <v>10751</v>
      </c>
      <c r="AP1115" t="s">
        <v>10751</v>
      </c>
      <c r="AQ1115" t="s">
        <v>10751</v>
      </c>
      <c r="AR1115" t="s">
        <v>10751</v>
      </c>
      <c r="AS1115" t="s">
        <v>10751</v>
      </c>
      <c r="AT1115" t="s">
        <v>10751</v>
      </c>
      <c r="AU1115" t="s">
        <v>10751</v>
      </c>
      <c r="AV1115" t="s">
        <v>10751</v>
      </c>
      <c r="AW1115" t="s">
        <v>10751</v>
      </c>
      <c r="AX1115" t="s">
        <v>10751</v>
      </c>
      <c r="AY1115" t="s">
        <v>10751</v>
      </c>
      <c r="AZ1115" t="s">
        <v>10751</v>
      </c>
      <c r="BA1115" t="s">
        <v>10751</v>
      </c>
      <c r="BB1115" t="s">
        <v>10751</v>
      </c>
      <c r="BC1115" t="s">
        <v>10751</v>
      </c>
      <c r="BD1115" t="s">
        <v>10751</v>
      </c>
    </row>
    <row r="1116" spans="1:56">
      <c r="A1116" t="s">
        <v>10753</v>
      </c>
      <c r="B1116">
        <v>3000</v>
      </c>
      <c r="C1116">
        <v>2013</v>
      </c>
      <c r="D1116" t="s">
        <v>10751</v>
      </c>
      <c r="E1116" t="s">
        <v>10751</v>
      </c>
      <c r="F1116" t="s">
        <v>10751</v>
      </c>
      <c r="H1116" t="s">
        <v>10751</v>
      </c>
      <c r="I1116" t="str">
        <f t="shared" si="24"/>
        <v/>
      </c>
      <c r="K1116" t="s">
        <v>10751</v>
      </c>
      <c r="L1116" t="s">
        <v>10751</v>
      </c>
      <c r="M1116" t="s">
        <v>10751</v>
      </c>
      <c r="N1116" t="s">
        <v>10751</v>
      </c>
      <c r="O1116" t="s">
        <v>10751</v>
      </c>
      <c r="P1116" t="s">
        <v>10751</v>
      </c>
      <c r="Q1116" t="s">
        <v>10751</v>
      </c>
      <c r="R1116" t="s">
        <v>10751</v>
      </c>
      <c r="S1116" t="s">
        <v>10751</v>
      </c>
      <c r="T1116" t="s">
        <v>10751</v>
      </c>
      <c r="U1116" t="s">
        <v>10751</v>
      </c>
      <c r="V1116" t="s">
        <v>10751</v>
      </c>
      <c r="W1116" t="s">
        <v>10751</v>
      </c>
      <c r="X1116" t="s">
        <v>10751</v>
      </c>
      <c r="Y1116" t="s">
        <v>10751</v>
      </c>
      <c r="Z1116" t="s">
        <v>10751</v>
      </c>
      <c r="AA1116" t="s">
        <v>10751</v>
      </c>
      <c r="AB1116" t="s">
        <v>10751</v>
      </c>
      <c r="AC1116" t="s">
        <v>10751</v>
      </c>
      <c r="AD1116" t="s">
        <v>10751</v>
      </c>
      <c r="AE1116" t="s">
        <v>10751</v>
      </c>
      <c r="AF1116" t="s">
        <v>10751</v>
      </c>
      <c r="AG1116" t="s">
        <v>10751</v>
      </c>
      <c r="AH1116" t="s">
        <v>10751</v>
      </c>
      <c r="AI1116" t="s">
        <v>10751</v>
      </c>
      <c r="AJ1116" t="s">
        <v>10751</v>
      </c>
      <c r="AK1116" t="s">
        <v>10751</v>
      </c>
      <c r="AL1116" t="s">
        <v>10751</v>
      </c>
      <c r="AM1116" t="s">
        <v>10751</v>
      </c>
      <c r="AN1116" t="s">
        <v>10751</v>
      </c>
      <c r="AO1116" t="s">
        <v>10751</v>
      </c>
      <c r="AP1116" t="s">
        <v>10751</v>
      </c>
      <c r="AQ1116" t="s">
        <v>10751</v>
      </c>
      <c r="AR1116" t="s">
        <v>10751</v>
      </c>
      <c r="AS1116" t="s">
        <v>10751</v>
      </c>
      <c r="AT1116" t="s">
        <v>10751</v>
      </c>
      <c r="AU1116" t="s">
        <v>10751</v>
      </c>
      <c r="AV1116" t="s">
        <v>10751</v>
      </c>
      <c r="AW1116" t="s">
        <v>10751</v>
      </c>
      <c r="AX1116" t="s">
        <v>10751</v>
      </c>
      <c r="AY1116" t="s">
        <v>10751</v>
      </c>
      <c r="AZ1116" t="s">
        <v>10751</v>
      </c>
      <c r="BA1116" t="s">
        <v>10751</v>
      </c>
      <c r="BB1116" t="s">
        <v>10751</v>
      </c>
      <c r="BC1116" t="s">
        <v>10751</v>
      </c>
      <c r="BD1116" t="s">
        <v>10751</v>
      </c>
    </row>
    <row r="1117" spans="1:56">
      <c r="A1117" t="s">
        <v>10753</v>
      </c>
      <c r="B1117">
        <v>3000</v>
      </c>
      <c r="C1117">
        <v>2014</v>
      </c>
      <c r="D1117" t="s">
        <v>10751</v>
      </c>
      <c r="E1117" t="s">
        <v>10751</v>
      </c>
      <c r="F1117" t="s">
        <v>10751</v>
      </c>
      <c r="H1117" t="s">
        <v>10751</v>
      </c>
      <c r="I1117" t="str">
        <f t="shared" si="24"/>
        <v/>
      </c>
      <c r="K1117" t="s">
        <v>10751</v>
      </c>
      <c r="L1117" t="s">
        <v>10751</v>
      </c>
      <c r="M1117" t="s">
        <v>10751</v>
      </c>
      <c r="N1117" t="s">
        <v>10751</v>
      </c>
      <c r="O1117" t="s">
        <v>10751</v>
      </c>
      <c r="P1117" t="s">
        <v>10751</v>
      </c>
      <c r="Q1117" t="s">
        <v>10751</v>
      </c>
      <c r="R1117" t="s">
        <v>10751</v>
      </c>
      <c r="S1117" t="s">
        <v>10751</v>
      </c>
      <c r="T1117" t="s">
        <v>10751</v>
      </c>
      <c r="U1117" t="s">
        <v>10751</v>
      </c>
      <c r="V1117" t="s">
        <v>10751</v>
      </c>
      <c r="W1117" t="s">
        <v>10751</v>
      </c>
      <c r="X1117" t="s">
        <v>10751</v>
      </c>
      <c r="Y1117" t="s">
        <v>10751</v>
      </c>
      <c r="Z1117" t="s">
        <v>10751</v>
      </c>
      <c r="AA1117" t="s">
        <v>10751</v>
      </c>
      <c r="AB1117" t="s">
        <v>10751</v>
      </c>
      <c r="AC1117" t="s">
        <v>10751</v>
      </c>
      <c r="AD1117" t="s">
        <v>10751</v>
      </c>
      <c r="AE1117" t="s">
        <v>10751</v>
      </c>
      <c r="AF1117" t="s">
        <v>10751</v>
      </c>
      <c r="AG1117" t="s">
        <v>10751</v>
      </c>
      <c r="AH1117" t="s">
        <v>10751</v>
      </c>
      <c r="AI1117" t="s">
        <v>10751</v>
      </c>
      <c r="AJ1117" t="s">
        <v>10751</v>
      </c>
      <c r="AK1117" t="s">
        <v>10751</v>
      </c>
      <c r="AL1117" t="s">
        <v>10751</v>
      </c>
      <c r="AM1117" t="s">
        <v>10751</v>
      </c>
      <c r="AN1117" t="s">
        <v>10751</v>
      </c>
      <c r="AO1117" t="s">
        <v>10751</v>
      </c>
      <c r="AP1117" t="s">
        <v>10751</v>
      </c>
      <c r="AQ1117" t="s">
        <v>10751</v>
      </c>
      <c r="AR1117" t="s">
        <v>10751</v>
      </c>
      <c r="AS1117" t="s">
        <v>10751</v>
      </c>
      <c r="AT1117" t="s">
        <v>10751</v>
      </c>
      <c r="AU1117" t="s">
        <v>10751</v>
      </c>
      <c r="AV1117" t="s">
        <v>10751</v>
      </c>
      <c r="AW1117" t="s">
        <v>10751</v>
      </c>
      <c r="AX1117" t="s">
        <v>10751</v>
      </c>
      <c r="AY1117" t="s">
        <v>10751</v>
      </c>
      <c r="AZ1117" t="s">
        <v>10751</v>
      </c>
      <c r="BA1117" t="s">
        <v>10751</v>
      </c>
      <c r="BB1117" t="s">
        <v>10751</v>
      </c>
      <c r="BC1117" t="s">
        <v>10751</v>
      </c>
      <c r="BD1117" t="s">
        <v>10751</v>
      </c>
    </row>
    <row r="1118" spans="1:56">
      <c r="A1118" t="s">
        <v>10753</v>
      </c>
      <c r="B1118">
        <v>3000</v>
      </c>
      <c r="C1118">
        <v>2015</v>
      </c>
      <c r="D1118" t="s">
        <v>10751</v>
      </c>
      <c r="E1118" t="s">
        <v>10751</v>
      </c>
      <c r="F1118" t="s">
        <v>10751</v>
      </c>
      <c r="H1118" t="s">
        <v>10751</v>
      </c>
      <c r="I1118" t="str">
        <f t="shared" si="24"/>
        <v/>
      </c>
      <c r="K1118" t="s">
        <v>10751</v>
      </c>
      <c r="L1118" t="s">
        <v>10751</v>
      </c>
      <c r="M1118" t="s">
        <v>10751</v>
      </c>
      <c r="N1118" t="s">
        <v>10751</v>
      </c>
      <c r="O1118" t="s">
        <v>10751</v>
      </c>
      <c r="P1118" t="s">
        <v>10751</v>
      </c>
      <c r="Q1118" t="s">
        <v>10751</v>
      </c>
      <c r="R1118" t="s">
        <v>10751</v>
      </c>
      <c r="S1118" t="s">
        <v>10751</v>
      </c>
      <c r="T1118" t="s">
        <v>10751</v>
      </c>
      <c r="U1118" t="s">
        <v>10751</v>
      </c>
      <c r="V1118" t="s">
        <v>10751</v>
      </c>
      <c r="W1118" t="s">
        <v>10751</v>
      </c>
      <c r="X1118" t="s">
        <v>10751</v>
      </c>
      <c r="Y1118" t="s">
        <v>10751</v>
      </c>
      <c r="Z1118" t="s">
        <v>10751</v>
      </c>
      <c r="AA1118" t="s">
        <v>10751</v>
      </c>
      <c r="AB1118" t="s">
        <v>10751</v>
      </c>
      <c r="AC1118" t="s">
        <v>10751</v>
      </c>
      <c r="AD1118" t="s">
        <v>10751</v>
      </c>
      <c r="AE1118" t="s">
        <v>10751</v>
      </c>
      <c r="AF1118" t="s">
        <v>10751</v>
      </c>
      <c r="AG1118" t="s">
        <v>10751</v>
      </c>
      <c r="AH1118" t="s">
        <v>10751</v>
      </c>
      <c r="AI1118" t="s">
        <v>10751</v>
      </c>
      <c r="AJ1118" t="s">
        <v>10751</v>
      </c>
      <c r="AK1118" t="s">
        <v>10751</v>
      </c>
      <c r="AL1118" t="s">
        <v>10751</v>
      </c>
      <c r="AM1118" t="s">
        <v>10751</v>
      </c>
      <c r="AN1118" t="s">
        <v>10751</v>
      </c>
      <c r="AO1118" t="s">
        <v>10751</v>
      </c>
      <c r="AP1118" t="s">
        <v>10751</v>
      </c>
      <c r="AQ1118" t="s">
        <v>10751</v>
      </c>
      <c r="AR1118" t="s">
        <v>10751</v>
      </c>
      <c r="AS1118" t="s">
        <v>10751</v>
      </c>
      <c r="AT1118" t="s">
        <v>10751</v>
      </c>
      <c r="AU1118" t="s">
        <v>10751</v>
      </c>
      <c r="AV1118" t="s">
        <v>10751</v>
      </c>
      <c r="AW1118" t="s">
        <v>10751</v>
      </c>
      <c r="AX1118" t="s">
        <v>10751</v>
      </c>
      <c r="AY1118" t="s">
        <v>10751</v>
      </c>
      <c r="AZ1118" t="s">
        <v>10751</v>
      </c>
      <c r="BA1118" t="s">
        <v>10751</v>
      </c>
      <c r="BB1118" t="s">
        <v>10751</v>
      </c>
      <c r="BC1118" t="s">
        <v>10751</v>
      </c>
      <c r="BD1118" t="s">
        <v>10751</v>
      </c>
    </row>
    <row r="1119" spans="1:56">
      <c r="A1119" t="s">
        <v>10753</v>
      </c>
      <c r="B1119">
        <v>3000</v>
      </c>
      <c r="C1119">
        <v>2016</v>
      </c>
      <c r="D1119" t="s">
        <v>10751</v>
      </c>
      <c r="E1119" t="s">
        <v>10751</v>
      </c>
      <c r="F1119" t="s">
        <v>10751</v>
      </c>
      <c r="H1119" t="s">
        <v>10751</v>
      </c>
      <c r="I1119" t="str">
        <f t="shared" si="24"/>
        <v/>
      </c>
      <c r="K1119" t="s">
        <v>10751</v>
      </c>
      <c r="L1119" t="s">
        <v>10751</v>
      </c>
      <c r="M1119" t="s">
        <v>10751</v>
      </c>
      <c r="N1119" t="s">
        <v>10751</v>
      </c>
      <c r="O1119" t="s">
        <v>10751</v>
      </c>
      <c r="P1119" t="s">
        <v>10751</v>
      </c>
      <c r="Q1119" t="s">
        <v>10751</v>
      </c>
      <c r="R1119" t="s">
        <v>10751</v>
      </c>
      <c r="S1119" t="s">
        <v>10751</v>
      </c>
      <c r="T1119" t="s">
        <v>10751</v>
      </c>
      <c r="U1119" t="s">
        <v>10751</v>
      </c>
      <c r="V1119" t="s">
        <v>10751</v>
      </c>
      <c r="W1119" t="s">
        <v>10751</v>
      </c>
      <c r="X1119" t="s">
        <v>10751</v>
      </c>
      <c r="Y1119" t="s">
        <v>10751</v>
      </c>
      <c r="Z1119" t="s">
        <v>10751</v>
      </c>
      <c r="AA1119" t="s">
        <v>10751</v>
      </c>
      <c r="AB1119" t="s">
        <v>10751</v>
      </c>
      <c r="AC1119" t="s">
        <v>10751</v>
      </c>
      <c r="AD1119" t="s">
        <v>10751</v>
      </c>
      <c r="AE1119" t="s">
        <v>10751</v>
      </c>
      <c r="AF1119" t="s">
        <v>10751</v>
      </c>
      <c r="AG1119" t="s">
        <v>10751</v>
      </c>
      <c r="AH1119" t="s">
        <v>10751</v>
      </c>
      <c r="AI1119" t="s">
        <v>10751</v>
      </c>
      <c r="AJ1119" t="s">
        <v>10751</v>
      </c>
      <c r="AK1119" t="s">
        <v>10751</v>
      </c>
      <c r="AL1119" t="s">
        <v>10751</v>
      </c>
      <c r="AM1119" t="s">
        <v>10751</v>
      </c>
      <c r="AN1119" t="s">
        <v>10751</v>
      </c>
      <c r="AO1119" t="s">
        <v>10751</v>
      </c>
      <c r="AP1119" t="s">
        <v>10751</v>
      </c>
      <c r="AQ1119" t="s">
        <v>10751</v>
      </c>
      <c r="AR1119" t="s">
        <v>10751</v>
      </c>
      <c r="AS1119" t="s">
        <v>10751</v>
      </c>
      <c r="AT1119" t="s">
        <v>10751</v>
      </c>
      <c r="AU1119" t="s">
        <v>10751</v>
      </c>
      <c r="AV1119" t="s">
        <v>10751</v>
      </c>
      <c r="AW1119" t="s">
        <v>10751</v>
      </c>
      <c r="AX1119" t="s">
        <v>10751</v>
      </c>
      <c r="AY1119" t="s">
        <v>10751</v>
      </c>
      <c r="AZ1119" t="s">
        <v>10751</v>
      </c>
      <c r="BA1119" t="s">
        <v>10751</v>
      </c>
      <c r="BB1119" t="s">
        <v>10751</v>
      </c>
      <c r="BC1119" t="s">
        <v>10751</v>
      </c>
      <c r="BD1119" t="s">
        <v>10751</v>
      </c>
    </row>
    <row r="1120" spans="1:56">
      <c r="A1120" t="s">
        <v>10753</v>
      </c>
      <c r="B1120">
        <v>3000</v>
      </c>
      <c r="C1120">
        <v>2017</v>
      </c>
      <c r="D1120" t="s">
        <v>10751</v>
      </c>
      <c r="E1120" t="s">
        <v>10751</v>
      </c>
      <c r="F1120" t="s">
        <v>10751</v>
      </c>
      <c r="H1120" t="s">
        <v>10751</v>
      </c>
      <c r="I1120" t="str">
        <f t="shared" si="24"/>
        <v/>
      </c>
      <c r="K1120" t="s">
        <v>10751</v>
      </c>
      <c r="L1120" t="s">
        <v>10751</v>
      </c>
      <c r="M1120" t="s">
        <v>10751</v>
      </c>
      <c r="N1120" t="s">
        <v>10751</v>
      </c>
      <c r="O1120" t="s">
        <v>10751</v>
      </c>
      <c r="P1120" t="s">
        <v>10751</v>
      </c>
      <c r="Q1120" t="s">
        <v>10751</v>
      </c>
      <c r="R1120" t="s">
        <v>10751</v>
      </c>
      <c r="S1120" t="s">
        <v>10751</v>
      </c>
      <c r="T1120" t="s">
        <v>10751</v>
      </c>
      <c r="U1120" t="s">
        <v>10751</v>
      </c>
      <c r="V1120" t="s">
        <v>10751</v>
      </c>
      <c r="W1120" t="s">
        <v>10751</v>
      </c>
      <c r="X1120" t="s">
        <v>10751</v>
      </c>
      <c r="Y1120" t="s">
        <v>10751</v>
      </c>
      <c r="Z1120" t="s">
        <v>10751</v>
      </c>
      <c r="AA1120" t="s">
        <v>10751</v>
      </c>
      <c r="AB1120" t="s">
        <v>10751</v>
      </c>
      <c r="AC1120" t="s">
        <v>10751</v>
      </c>
      <c r="AD1120" t="s">
        <v>10751</v>
      </c>
      <c r="AE1120" t="s">
        <v>10751</v>
      </c>
      <c r="AF1120" t="s">
        <v>10751</v>
      </c>
      <c r="AG1120" t="s">
        <v>10751</v>
      </c>
      <c r="AH1120" t="s">
        <v>10751</v>
      </c>
      <c r="AI1120" t="s">
        <v>10751</v>
      </c>
      <c r="AJ1120" t="s">
        <v>10751</v>
      </c>
      <c r="AK1120" t="s">
        <v>10751</v>
      </c>
      <c r="AL1120" t="s">
        <v>10751</v>
      </c>
      <c r="AM1120" t="s">
        <v>10751</v>
      </c>
      <c r="AN1120" t="s">
        <v>10751</v>
      </c>
      <c r="AO1120" t="s">
        <v>10751</v>
      </c>
      <c r="AP1120" t="s">
        <v>10751</v>
      </c>
      <c r="AQ1120" t="s">
        <v>10751</v>
      </c>
      <c r="AR1120" t="s">
        <v>10751</v>
      </c>
      <c r="AS1120" t="s">
        <v>10751</v>
      </c>
      <c r="AT1120" t="s">
        <v>10751</v>
      </c>
      <c r="AU1120" t="s">
        <v>10751</v>
      </c>
      <c r="AV1120" t="s">
        <v>10751</v>
      </c>
      <c r="AW1120" t="s">
        <v>10751</v>
      </c>
      <c r="AX1120" t="s">
        <v>10751</v>
      </c>
      <c r="AY1120" t="s">
        <v>10751</v>
      </c>
      <c r="AZ1120" t="s">
        <v>10751</v>
      </c>
      <c r="BA1120" t="s">
        <v>10751</v>
      </c>
      <c r="BB1120" t="s">
        <v>10751</v>
      </c>
      <c r="BC1120" t="s">
        <v>10751</v>
      </c>
      <c r="BD1120" t="s">
        <v>10751</v>
      </c>
    </row>
    <row r="1121" spans="1:56">
      <c r="A1121" t="s">
        <v>10753</v>
      </c>
      <c r="B1121">
        <v>3000</v>
      </c>
      <c r="C1121">
        <v>2018</v>
      </c>
      <c r="D1121" t="s">
        <v>10751</v>
      </c>
      <c r="E1121" t="s">
        <v>10751</v>
      </c>
      <c r="F1121" t="s">
        <v>10751</v>
      </c>
      <c r="H1121" t="s">
        <v>10751</v>
      </c>
      <c r="I1121" t="str">
        <f t="shared" si="24"/>
        <v/>
      </c>
      <c r="K1121" t="s">
        <v>10751</v>
      </c>
      <c r="L1121" t="s">
        <v>10751</v>
      </c>
      <c r="M1121" t="s">
        <v>10751</v>
      </c>
      <c r="N1121" t="s">
        <v>10751</v>
      </c>
      <c r="O1121" t="s">
        <v>10751</v>
      </c>
      <c r="P1121" t="s">
        <v>10751</v>
      </c>
      <c r="Q1121" t="s">
        <v>10751</v>
      </c>
      <c r="R1121" t="s">
        <v>10751</v>
      </c>
      <c r="S1121" t="s">
        <v>10751</v>
      </c>
      <c r="T1121" t="s">
        <v>10751</v>
      </c>
      <c r="U1121" t="s">
        <v>10751</v>
      </c>
      <c r="V1121" t="s">
        <v>10751</v>
      </c>
      <c r="W1121" t="s">
        <v>10751</v>
      </c>
      <c r="X1121" t="s">
        <v>10751</v>
      </c>
      <c r="Y1121" t="s">
        <v>10751</v>
      </c>
      <c r="Z1121" t="s">
        <v>10751</v>
      </c>
      <c r="AA1121" t="s">
        <v>10751</v>
      </c>
      <c r="AB1121" t="s">
        <v>10751</v>
      </c>
      <c r="AC1121" t="s">
        <v>10751</v>
      </c>
      <c r="AD1121" t="s">
        <v>10751</v>
      </c>
      <c r="AE1121" t="s">
        <v>10751</v>
      </c>
      <c r="AF1121" t="s">
        <v>10751</v>
      </c>
      <c r="AG1121" t="s">
        <v>10751</v>
      </c>
      <c r="AH1121" t="s">
        <v>10751</v>
      </c>
      <c r="AI1121" t="s">
        <v>10751</v>
      </c>
      <c r="AJ1121" t="s">
        <v>10751</v>
      </c>
      <c r="AK1121" t="s">
        <v>10751</v>
      </c>
      <c r="AL1121" t="s">
        <v>10751</v>
      </c>
      <c r="AM1121" t="s">
        <v>10751</v>
      </c>
      <c r="AN1121" t="s">
        <v>10751</v>
      </c>
      <c r="AO1121" t="s">
        <v>10751</v>
      </c>
      <c r="AP1121" t="s">
        <v>10751</v>
      </c>
      <c r="AQ1121" t="s">
        <v>10751</v>
      </c>
      <c r="AR1121" t="s">
        <v>10751</v>
      </c>
      <c r="AS1121" t="s">
        <v>10751</v>
      </c>
      <c r="AT1121" t="s">
        <v>10751</v>
      </c>
      <c r="AU1121" t="s">
        <v>10751</v>
      </c>
      <c r="AV1121" t="s">
        <v>10751</v>
      </c>
      <c r="AW1121" t="s">
        <v>10751</v>
      </c>
      <c r="AX1121" t="s">
        <v>10751</v>
      </c>
      <c r="AY1121" t="s">
        <v>10751</v>
      </c>
      <c r="AZ1121" t="s">
        <v>10751</v>
      </c>
      <c r="BA1121" t="s">
        <v>10751</v>
      </c>
      <c r="BB1121" t="s">
        <v>10751</v>
      </c>
      <c r="BC1121" t="s">
        <v>10751</v>
      </c>
      <c r="BD1121" t="s">
        <v>10751</v>
      </c>
    </row>
    <row r="1122" spans="1:56">
      <c r="A1122" t="s">
        <v>10753</v>
      </c>
      <c r="B1122">
        <v>3000</v>
      </c>
      <c r="C1122">
        <v>2019</v>
      </c>
      <c r="D1122" t="s">
        <v>10751</v>
      </c>
      <c r="E1122" t="s">
        <v>10751</v>
      </c>
      <c r="F1122" t="s">
        <v>10751</v>
      </c>
      <c r="H1122" t="s">
        <v>10751</v>
      </c>
      <c r="I1122" t="str">
        <f t="shared" si="24"/>
        <v/>
      </c>
      <c r="K1122" t="s">
        <v>10751</v>
      </c>
      <c r="L1122" t="s">
        <v>10751</v>
      </c>
      <c r="M1122" t="s">
        <v>10751</v>
      </c>
      <c r="N1122" t="s">
        <v>10751</v>
      </c>
      <c r="O1122" t="s">
        <v>10751</v>
      </c>
      <c r="P1122" t="s">
        <v>10751</v>
      </c>
      <c r="Q1122" t="s">
        <v>10751</v>
      </c>
      <c r="R1122" t="s">
        <v>10751</v>
      </c>
      <c r="S1122" t="s">
        <v>10751</v>
      </c>
      <c r="T1122" t="s">
        <v>10751</v>
      </c>
      <c r="U1122" t="s">
        <v>10751</v>
      </c>
      <c r="V1122" t="s">
        <v>10751</v>
      </c>
      <c r="W1122" t="s">
        <v>10751</v>
      </c>
      <c r="X1122" t="s">
        <v>10751</v>
      </c>
      <c r="Y1122" t="s">
        <v>10751</v>
      </c>
      <c r="Z1122" t="s">
        <v>10751</v>
      </c>
      <c r="AA1122" t="s">
        <v>10751</v>
      </c>
      <c r="AB1122" t="s">
        <v>10751</v>
      </c>
      <c r="AC1122" t="s">
        <v>10751</v>
      </c>
      <c r="AD1122" t="s">
        <v>10751</v>
      </c>
      <c r="AE1122" t="s">
        <v>10751</v>
      </c>
      <c r="AF1122" t="s">
        <v>10751</v>
      </c>
      <c r="AG1122" t="s">
        <v>10751</v>
      </c>
      <c r="AH1122" t="s">
        <v>10751</v>
      </c>
      <c r="AI1122" t="s">
        <v>10751</v>
      </c>
      <c r="AJ1122" t="s">
        <v>10751</v>
      </c>
      <c r="AK1122" t="s">
        <v>10751</v>
      </c>
      <c r="AL1122" t="s">
        <v>10751</v>
      </c>
      <c r="AM1122" t="s">
        <v>10751</v>
      </c>
      <c r="AN1122" t="s">
        <v>10751</v>
      </c>
      <c r="AO1122" t="s">
        <v>10751</v>
      </c>
      <c r="AP1122" t="s">
        <v>10751</v>
      </c>
      <c r="AQ1122" t="s">
        <v>10751</v>
      </c>
      <c r="AR1122" t="s">
        <v>10751</v>
      </c>
      <c r="AS1122" t="s">
        <v>10751</v>
      </c>
      <c r="AT1122" t="s">
        <v>10751</v>
      </c>
      <c r="AU1122" t="s">
        <v>10751</v>
      </c>
      <c r="AV1122" t="s">
        <v>10751</v>
      </c>
      <c r="AW1122" t="s">
        <v>10751</v>
      </c>
      <c r="AX1122" t="s">
        <v>10751</v>
      </c>
      <c r="AY1122" t="s">
        <v>10751</v>
      </c>
      <c r="AZ1122" t="s">
        <v>10751</v>
      </c>
      <c r="BA1122" t="s">
        <v>10751</v>
      </c>
      <c r="BB1122" t="s">
        <v>10751</v>
      </c>
      <c r="BC1122" t="s">
        <v>10751</v>
      </c>
      <c r="BD1122" t="s">
        <v>10751</v>
      </c>
    </row>
    <row r="1123" spans="1:56">
      <c r="A1123" t="s">
        <v>10753</v>
      </c>
      <c r="B1123">
        <v>3000</v>
      </c>
      <c r="C1123">
        <v>2020</v>
      </c>
      <c r="D1123" t="s">
        <v>10751</v>
      </c>
      <c r="E1123" t="s">
        <v>10751</v>
      </c>
      <c r="F1123" t="s">
        <v>10751</v>
      </c>
      <c r="H1123" t="s">
        <v>10751</v>
      </c>
      <c r="I1123" t="str">
        <f t="shared" si="24"/>
        <v/>
      </c>
      <c r="K1123" t="s">
        <v>10751</v>
      </c>
      <c r="L1123" t="s">
        <v>10751</v>
      </c>
      <c r="M1123" t="s">
        <v>10751</v>
      </c>
      <c r="N1123" t="s">
        <v>10751</v>
      </c>
      <c r="O1123" t="s">
        <v>10751</v>
      </c>
      <c r="P1123" t="s">
        <v>10751</v>
      </c>
      <c r="Q1123" t="s">
        <v>10751</v>
      </c>
      <c r="R1123" t="s">
        <v>10751</v>
      </c>
      <c r="S1123" t="s">
        <v>10751</v>
      </c>
      <c r="T1123" t="s">
        <v>10751</v>
      </c>
      <c r="U1123" t="s">
        <v>10751</v>
      </c>
      <c r="V1123" t="s">
        <v>10751</v>
      </c>
      <c r="W1123" t="s">
        <v>10751</v>
      </c>
      <c r="X1123" t="s">
        <v>10751</v>
      </c>
      <c r="Y1123" t="s">
        <v>10751</v>
      </c>
      <c r="Z1123" t="s">
        <v>10751</v>
      </c>
      <c r="AA1123" t="s">
        <v>10751</v>
      </c>
      <c r="AB1123" t="s">
        <v>10751</v>
      </c>
      <c r="AC1123" t="s">
        <v>10751</v>
      </c>
      <c r="AD1123" t="s">
        <v>10751</v>
      </c>
      <c r="AE1123" t="s">
        <v>10751</v>
      </c>
      <c r="AF1123" t="s">
        <v>10751</v>
      </c>
      <c r="AG1123" t="s">
        <v>10751</v>
      </c>
      <c r="AH1123" t="s">
        <v>10751</v>
      </c>
      <c r="AI1123" t="s">
        <v>10751</v>
      </c>
      <c r="AJ1123" t="s">
        <v>10751</v>
      </c>
      <c r="AK1123" t="s">
        <v>10751</v>
      </c>
      <c r="AL1123" t="s">
        <v>10751</v>
      </c>
      <c r="AM1123" t="s">
        <v>10751</v>
      </c>
      <c r="AN1123" t="s">
        <v>10751</v>
      </c>
      <c r="AO1123" t="s">
        <v>10751</v>
      </c>
      <c r="AP1123" t="s">
        <v>10751</v>
      </c>
      <c r="AQ1123" t="s">
        <v>10751</v>
      </c>
      <c r="AR1123" t="s">
        <v>10751</v>
      </c>
      <c r="AS1123" t="s">
        <v>10751</v>
      </c>
      <c r="AT1123" t="s">
        <v>10751</v>
      </c>
      <c r="AU1123" t="s">
        <v>10751</v>
      </c>
      <c r="AV1123" t="s">
        <v>10751</v>
      </c>
      <c r="AW1123" t="s">
        <v>10751</v>
      </c>
      <c r="AX1123" t="s">
        <v>10751</v>
      </c>
      <c r="AY1123" t="s">
        <v>10751</v>
      </c>
      <c r="AZ1123" t="s">
        <v>10751</v>
      </c>
      <c r="BA1123" t="s">
        <v>10751</v>
      </c>
      <c r="BB1123" t="s">
        <v>10751</v>
      </c>
      <c r="BC1123" t="s">
        <v>10751</v>
      </c>
      <c r="BD1123" t="s">
        <v>10751</v>
      </c>
    </row>
    <row r="1124" spans="1:56">
      <c r="A1124" t="s">
        <v>10753</v>
      </c>
      <c r="B1124">
        <v>3000</v>
      </c>
      <c r="C1124">
        <v>2021</v>
      </c>
      <c r="D1124" t="s">
        <v>10751</v>
      </c>
      <c r="E1124" t="s">
        <v>10751</v>
      </c>
      <c r="F1124" t="s">
        <v>10751</v>
      </c>
      <c r="G1124" t="str">
        <f>IFERROR(F1124*E1124,"")</f>
        <v/>
      </c>
      <c r="H1124" t="s">
        <v>10751</v>
      </c>
      <c r="I1124" t="str">
        <f t="shared" si="24"/>
        <v/>
      </c>
      <c r="J1124" t="str">
        <f>IFERROR(M1124*E1124,"")</f>
        <v/>
      </c>
      <c r="K1124" t="s">
        <v>10751</v>
      </c>
      <c r="L1124" t="s">
        <v>10751</v>
      </c>
      <c r="M1124" t="s">
        <v>10751</v>
      </c>
      <c r="N1124" t="s">
        <v>10751</v>
      </c>
      <c r="O1124" t="s">
        <v>10751</v>
      </c>
      <c r="P1124" t="s">
        <v>10751</v>
      </c>
      <c r="Q1124" t="s">
        <v>10751</v>
      </c>
      <c r="R1124" t="s">
        <v>10751</v>
      </c>
      <c r="S1124" t="s">
        <v>10751</v>
      </c>
      <c r="T1124" t="s">
        <v>10751</v>
      </c>
      <c r="U1124" t="s">
        <v>10751</v>
      </c>
      <c r="V1124" t="s">
        <v>10751</v>
      </c>
      <c r="W1124" t="s">
        <v>10751</v>
      </c>
      <c r="X1124" t="s">
        <v>10751</v>
      </c>
      <c r="Y1124" t="s">
        <v>10751</v>
      </c>
      <c r="Z1124" t="s">
        <v>10751</v>
      </c>
      <c r="AA1124" t="s">
        <v>10751</v>
      </c>
      <c r="AB1124" t="s">
        <v>10751</v>
      </c>
      <c r="AC1124" t="s">
        <v>10751</v>
      </c>
      <c r="AD1124" t="s">
        <v>10751</v>
      </c>
      <c r="AE1124" t="s">
        <v>10751</v>
      </c>
      <c r="AF1124" t="s">
        <v>10751</v>
      </c>
      <c r="AG1124" t="s">
        <v>10751</v>
      </c>
      <c r="AH1124" t="s">
        <v>10751</v>
      </c>
      <c r="AI1124" t="s">
        <v>10751</v>
      </c>
      <c r="AJ1124" t="s">
        <v>10751</v>
      </c>
      <c r="AK1124" t="s">
        <v>10751</v>
      </c>
      <c r="AL1124" t="s">
        <v>10751</v>
      </c>
      <c r="AM1124" t="s">
        <v>10751</v>
      </c>
      <c r="AN1124" t="s">
        <v>10751</v>
      </c>
      <c r="AO1124" t="s">
        <v>10751</v>
      </c>
      <c r="AP1124" t="s">
        <v>10751</v>
      </c>
      <c r="AQ1124" t="s">
        <v>10751</v>
      </c>
      <c r="AR1124" t="s">
        <v>10751</v>
      </c>
      <c r="AS1124" t="s">
        <v>10751</v>
      </c>
      <c r="AT1124" t="s">
        <v>10751</v>
      </c>
      <c r="AU1124" t="s">
        <v>10751</v>
      </c>
      <c r="AV1124" t="s">
        <v>10751</v>
      </c>
      <c r="AW1124" t="s">
        <v>10751</v>
      </c>
      <c r="AX1124" t="s">
        <v>10751</v>
      </c>
      <c r="AY1124" t="s">
        <v>10751</v>
      </c>
      <c r="AZ1124" t="s">
        <v>10751</v>
      </c>
      <c r="BA1124" t="s">
        <v>10751</v>
      </c>
      <c r="BB1124" t="s">
        <v>10751</v>
      </c>
      <c r="BC1124" t="s">
        <v>10751</v>
      </c>
      <c r="BD1124" t="s">
        <v>10751</v>
      </c>
    </row>
    <row r="1125" spans="1:56">
      <c r="A1125" t="s">
        <v>10753</v>
      </c>
      <c r="B1125">
        <v>3000</v>
      </c>
      <c r="C1125" t="s">
        <v>10752</v>
      </c>
      <c r="D1125" t="s">
        <v>10751</v>
      </c>
      <c r="E1125" t="s">
        <v>10751</v>
      </c>
      <c r="F1125" t="s">
        <v>10751</v>
      </c>
      <c r="H1125" t="s">
        <v>10751</v>
      </c>
      <c r="I1125" t="str">
        <f t="shared" si="24"/>
        <v/>
      </c>
      <c r="K1125" t="s">
        <v>10751</v>
      </c>
      <c r="L1125" t="s">
        <v>10751</v>
      </c>
      <c r="M1125" t="s">
        <v>10751</v>
      </c>
      <c r="N1125" t="s">
        <v>10751</v>
      </c>
      <c r="O1125" t="s">
        <v>10751</v>
      </c>
      <c r="P1125" t="s">
        <v>10751</v>
      </c>
      <c r="Q1125" t="s">
        <v>10751</v>
      </c>
      <c r="R1125" t="s">
        <v>10751</v>
      </c>
      <c r="S1125" t="s">
        <v>10751</v>
      </c>
      <c r="T1125" t="s">
        <v>10751</v>
      </c>
      <c r="U1125" t="s">
        <v>10751</v>
      </c>
      <c r="V1125" t="s">
        <v>10751</v>
      </c>
      <c r="W1125" t="s">
        <v>10751</v>
      </c>
      <c r="X1125" t="s">
        <v>10751</v>
      </c>
      <c r="Y1125" t="s">
        <v>10751</v>
      </c>
      <c r="Z1125" t="s">
        <v>10751</v>
      </c>
      <c r="AA1125" t="s">
        <v>10751</v>
      </c>
      <c r="AB1125" t="s">
        <v>10751</v>
      </c>
      <c r="AC1125" t="s">
        <v>10751</v>
      </c>
      <c r="AD1125" t="s">
        <v>10751</v>
      </c>
      <c r="AE1125" t="s">
        <v>10751</v>
      </c>
      <c r="AF1125" t="s">
        <v>10751</v>
      </c>
      <c r="AG1125" t="s">
        <v>10751</v>
      </c>
      <c r="AH1125" t="s">
        <v>10751</v>
      </c>
      <c r="AI1125" t="s">
        <v>10751</v>
      </c>
      <c r="AJ1125" t="s">
        <v>10751</v>
      </c>
      <c r="AK1125" t="s">
        <v>10751</v>
      </c>
      <c r="AL1125" t="s">
        <v>10751</v>
      </c>
      <c r="AM1125" t="s">
        <v>10751</v>
      </c>
      <c r="AN1125" t="s">
        <v>10751</v>
      </c>
      <c r="AO1125" t="s">
        <v>10751</v>
      </c>
      <c r="AP1125" t="s">
        <v>10751</v>
      </c>
      <c r="AQ1125" t="s">
        <v>10751</v>
      </c>
      <c r="AR1125" t="s">
        <v>10751</v>
      </c>
      <c r="AS1125" t="s">
        <v>10751</v>
      </c>
      <c r="AT1125" t="s">
        <v>10751</v>
      </c>
      <c r="AU1125" t="s">
        <v>10751</v>
      </c>
      <c r="AV1125" t="s">
        <v>10751</v>
      </c>
      <c r="AW1125" t="s">
        <v>10751</v>
      </c>
      <c r="AX1125" t="s">
        <v>10751</v>
      </c>
      <c r="AY1125" t="s">
        <v>10751</v>
      </c>
      <c r="AZ1125" t="s">
        <v>10751</v>
      </c>
      <c r="BA1125" t="s">
        <v>10751</v>
      </c>
      <c r="BB1125" t="s">
        <v>10751</v>
      </c>
      <c r="BC1125" t="s">
        <v>10751</v>
      </c>
      <c r="BD1125" t="s">
        <v>10751</v>
      </c>
    </row>
    <row r="1126" spans="1:56">
      <c r="A1126" t="s">
        <v>10754</v>
      </c>
      <c r="B1126">
        <v>3000</v>
      </c>
      <c r="C1126">
        <v>1975</v>
      </c>
      <c r="D1126">
        <v>60</v>
      </c>
      <c r="E1126">
        <v>5.8780000000000004E-3</v>
      </c>
      <c r="F1126">
        <v>20.729389999999999</v>
      </c>
      <c r="H1126">
        <v>17.638909999999999</v>
      </c>
      <c r="I1126">
        <f t="shared" si="24"/>
        <v>0.10368151298</v>
      </c>
      <c r="K1126">
        <v>16.413979999999999</v>
      </c>
      <c r="L1126">
        <v>19.40924</v>
      </c>
      <c r="M1126">
        <v>503.82940000000002</v>
      </c>
      <c r="N1126">
        <v>541.42871000000002</v>
      </c>
      <c r="O1126">
        <v>457.87470000000002</v>
      </c>
      <c r="P1126" t="s">
        <v>10751</v>
      </c>
      <c r="Q1126">
        <v>107.36669999999999</v>
      </c>
      <c r="R1126">
        <v>70.177899999999994</v>
      </c>
      <c r="S1126" t="s">
        <v>10751</v>
      </c>
      <c r="T1126">
        <v>0.66674900000000004</v>
      </c>
      <c r="U1126">
        <v>2.3393000000000001E-2</v>
      </c>
      <c r="V1126">
        <v>26.57039</v>
      </c>
      <c r="W1126" t="s">
        <v>10751</v>
      </c>
      <c r="X1126" t="s">
        <v>10751</v>
      </c>
      <c r="Y1126">
        <v>1</v>
      </c>
      <c r="Z1126">
        <v>0.69299999999999995</v>
      </c>
      <c r="AA1126">
        <v>0.307</v>
      </c>
      <c r="AB1126" t="s">
        <v>10751</v>
      </c>
      <c r="AC1126" t="s">
        <v>10751</v>
      </c>
      <c r="AD1126" t="s">
        <v>10751</v>
      </c>
      <c r="AE1126">
        <v>1</v>
      </c>
      <c r="AF1126" t="s">
        <v>10751</v>
      </c>
      <c r="AG1126" t="s">
        <v>10751</v>
      </c>
      <c r="AH1126" t="s">
        <v>10751</v>
      </c>
      <c r="AI1126" t="s">
        <v>10751</v>
      </c>
      <c r="AJ1126" t="s">
        <v>10751</v>
      </c>
      <c r="AK1126" t="s">
        <v>10751</v>
      </c>
      <c r="AL1126" t="s">
        <v>10751</v>
      </c>
      <c r="AM1126" t="s">
        <v>10751</v>
      </c>
      <c r="AN1126" t="s">
        <v>10751</v>
      </c>
      <c r="AO1126" t="s">
        <v>10751</v>
      </c>
      <c r="AP1126">
        <v>1</v>
      </c>
      <c r="AQ1126" t="s">
        <v>10751</v>
      </c>
      <c r="AR1126" t="s">
        <v>10751</v>
      </c>
      <c r="AS1126" t="s">
        <v>10751</v>
      </c>
      <c r="AT1126" t="s">
        <v>10751</v>
      </c>
      <c r="AU1126" t="s">
        <v>10751</v>
      </c>
      <c r="AV1126" t="s">
        <v>10751</v>
      </c>
      <c r="AW1126" t="s">
        <v>10751</v>
      </c>
      <c r="AX1126">
        <v>3.9</v>
      </c>
      <c r="AY1126" t="s">
        <v>10751</v>
      </c>
      <c r="AZ1126" t="s">
        <v>10751</v>
      </c>
      <c r="BA1126" t="s">
        <v>10751</v>
      </c>
      <c r="BB1126" t="s">
        <v>10751</v>
      </c>
      <c r="BC1126" t="s">
        <v>10751</v>
      </c>
      <c r="BD1126" t="s">
        <v>10751</v>
      </c>
    </row>
    <row r="1127" spans="1:56">
      <c r="A1127" t="s">
        <v>10754</v>
      </c>
      <c r="B1127">
        <v>3000</v>
      </c>
      <c r="C1127">
        <v>1976</v>
      </c>
      <c r="D1127">
        <v>63</v>
      </c>
      <c r="E1127">
        <v>5.0990000000000002E-3</v>
      </c>
      <c r="F1127">
        <v>22.30114</v>
      </c>
      <c r="H1127">
        <v>18.99241</v>
      </c>
      <c r="I1127">
        <f t="shared" si="24"/>
        <v>9.6842298590000001E-2</v>
      </c>
      <c r="K1127">
        <v>17.503299999999999</v>
      </c>
      <c r="L1127">
        <v>21.196449999999999</v>
      </c>
      <c r="M1127">
        <v>467.92374000000001</v>
      </c>
      <c r="N1127">
        <v>507.73271999999997</v>
      </c>
      <c r="O1127">
        <v>419.26830999999999</v>
      </c>
      <c r="P1127" t="s">
        <v>10751</v>
      </c>
      <c r="Q1127">
        <v>107.84010000000001</v>
      </c>
      <c r="R1127">
        <v>70.173599999999993</v>
      </c>
      <c r="S1127" t="s">
        <v>10751</v>
      </c>
      <c r="T1127">
        <v>0.66708800000000001</v>
      </c>
      <c r="U1127">
        <v>2.3390999999999999E-2</v>
      </c>
      <c r="V1127">
        <v>29.040030000000002</v>
      </c>
      <c r="W1127" t="s">
        <v>10751</v>
      </c>
      <c r="X1127" t="s">
        <v>10751</v>
      </c>
      <c r="Y1127">
        <v>1</v>
      </c>
      <c r="Z1127">
        <v>0.84499999999999997</v>
      </c>
      <c r="AA1127">
        <v>0.155</v>
      </c>
      <c r="AB1127" t="s">
        <v>10751</v>
      </c>
      <c r="AC1127" t="s">
        <v>10751</v>
      </c>
      <c r="AD1127" t="s">
        <v>10751</v>
      </c>
      <c r="AE1127">
        <v>1</v>
      </c>
      <c r="AF1127" t="s">
        <v>10751</v>
      </c>
      <c r="AG1127" t="s">
        <v>10751</v>
      </c>
      <c r="AH1127" t="s">
        <v>10751</v>
      </c>
      <c r="AI1127" t="s">
        <v>10751</v>
      </c>
      <c r="AJ1127" t="s">
        <v>10751</v>
      </c>
      <c r="AK1127" t="s">
        <v>10751</v>
      </c>
      <c r="AL1127" t="s">
        <v>10751</v>
      </c>
      <c r="AM1127" t="s">
        <v>10751</v>
      </c>
      <c r="AN1127" t="s">
        <v>10751</v>
      </c>
      <c r="AO1127" t="s">
        <v>10751</v>
      </c>
      <c r="AP1127">
        <v>1</v>
      </c>
      <c r="AQ1127" t="s">
        <v>10751</v>
      </c>
      <c r="AR1127" t="s">
        <v>10751</v>
      </c>
      <c r="AS1127" t="s">
        <v>10751</v>
      </c>
      <c r="AT1127" t="s">
        <v>10751</v>
      </c>
      <c r="AU1127" t="s">
        <v>10751</v>
      </c>
      <c r="AV1127" t="s">
        <v>10751</v>
      </c>
      <c r="AW1127" t="s">
        <v>10751</v>
      </c>
      <c r="AX1127">
        <v>3.9</v>
      </c>
      <c r="AY1127" t="s">
        <v>10751</v>
      </c>
      <c r="AZ1127" t="s">
        <v>10751</v>
      </c>
      <c r="BA1127" t="s">
        <v>10751</v>
      </c>
      <c r="BB1127" t="s">
        <v>10751</v>
      </c>
      <c r="BC1127" t="s">
        <v>10751</v>
      </c>
      <c r="BD1127" t="s">
        <v>10751</v>
      </c>
    </row>
    <row r="1128" spans="1:56">
      <c r="A1128" t="s">
        <v>10754</v>
      </c>
      <c r="B1128">
        <v>3000</v>
      </c>
      <c r="C1128">
        <v>1977</v>
      </c>
      <c r="D1128">
        <v>78</v>
      </c>
      <c r="E1128">
        <v>5.5279999999999999E-3</v>
      </c>
      <c r="F1128">
        <v>28.576650000000001</v>
      </c>
      <c r="H1128">
        <v>24.336030000000001</v>
      </c>
      <c r="I1128">
        <f t="shared" si="24"/>
        <v>0.13452957384</v>
      </c>
      <c r="K1128">
        <v>22.428229999999999</v>
      </c>
      <c r="L1128">
        <v>27.159680000000002</v>
      </c>
      <c r="M1128">
        <v>365.17876999999999</v>
      </c>
      <c r="N1128">
        <v>396.24167</v>
      </c>
      <c r="O1128">
        <v>327.21298999999999</v>
      </c>
      <c r="P1128" t="s">
        <v>10751</v>
      </c>
      <c r="Q1128">
        <v>121.88200000000001</v>
      </c>
      <c r="R1128">
        <v>74.665800000000004</v>
      </c>
      <c r="S1128" t="s">
        <v>10751</v>
      </c>
      <c r="T1128">
        <v>0.62892499999999996</v>
      </c>
      <c r="U1128">
        <v>2.4889000000000001E-2</v>
      </c>
      <c r="V1128">
        <v>37.000369999999997</v>
      </c>
      <c r="W1128" t="s">
        <v>10751</v>
      </c>
      <c r="X1128" t="s">
        <v>10751</v>
      </c>
      <c r="Y1128">
        <v>1</v>
      </c>
      <c r="Z1128">
        <v>0.88800000000000001</v>
      </c>
      <c r="AA1128">
        <v>0.112</v>
      </c>
      <c r="AB1128" t="s">
        <v>10751</v>
      </c>
      <c r="AC1128" t="s">
        <v>10751</v>
      </c>
      <c r="AD1128" t="s">
        <v>10751</v>
      </c>
      <c r="AE1128">
        <v>1</v>
      </c>
      <c r="AF1128" t="s">
        <v>10751</v>
      </c>
      <c r="AG1128" t="s">
        <v>10751</v>
      </c>
      <c r="AH1128" t="s">
        <v>10751</v>
      </c>
      <c r="AI1128" t="s">
        <v>10751</v>
      </c>
      <c r="AJ1128" t="s">
        <v>10751</v>
      </c>
      <c r="AK1128" t="s">
        <v>10751</v>
      </c>
      <c r="AL1128" t="s">
        <v>10751</v>
      </c>
      <c r="AM1128" t="s">
        <v>10751</v>
      </c>
      <c r="AN1128" t="s">
        <v>10751</v>
      </c>
      <c r="AO1128" t="s">
        <v>10751</v>
      </c>
      <c r="AP1128">
        <v>1</v>
      </c>
      <c r="AQ1128" t="s">
        <v>10751</v>
      </c>
      <c r="AR1128" t="s">
        <v>10751</v>
      </c>
      <c r="AS1128" t="s">
        <v>10751</v>
      </c>
      <c r="AT1128" t="s">
        <v>10751</v>
      </c>
      <c r="AU1128" t="s">
        <v>10751</v>
      </c>
      <c r="AV1128" t="s">
        <v>10751</v>
      </c>
      <c r="AW1128" t="s">
        <v>10751</v>
      </c>
      <c r="AX1128">
        <v>3.9</v>
      </c>
      <c r="AY1128" t="s">
        <v>10751</v>
      </c>
      <c r="AZ1128" t="s">
        <v>10751</v>
      </c>
      <c r="BA1128" t="s">
        <v>10751</v>
      </c>
      <c r="BB1128" t="s">
        <v>10751</v>
      </c>
      <c r="BC1128" t="s">
        <v>10751</v>
      </c>
      <c r="BD1128" t="s">
        <v>10751</v>
      </c>
    </row>
    <row r="1129" spans="1:56">
      <c r="A1129" t="s">
        <v>10754</v>
      </c>
      <c r="B1129">
        <v>3000</v>
      </c>
      <c r="C1129">
        <v>1978</v>
      </c>
      <c r="D1129">
        <v>124</v>
      </c>
      <c r="E1129">
        <v>8.574E-3</v>
      </c>
      <c r="F1129">
        <v>27.466249999999999</v>
      </c>
      <c r="H1129">
        <v>23.35979</v>
      </c>
      <c r="I1129">
        <f t="shared" si="24"/>
        <v>0.20028683946</v>
      </c>
      <c r="K1129">
        <v>21.854420000000001</v>
      </c>
      <c r="L1129">
        <v>25.507210000000001</v>
      </c>
      <c r="M1129">
        <v>380.44004000000001</v>
      </c>
      <c r="N1129">
        <v>406.64537999999999</v>
      </c>
      <c r="O1129">
        <v>348.41129999999998</v>
      </c>
      <c r="P1129" t="s">
        <v>10751</v>
      </c>
      <c r="Q1129">
        <v>123.1985</v>
      </c>
      <c r="R1129">
        <v>77.388900000000007</v>
      </c>
      <c r="S1129">
        <v>16.676100000000002</v>
      </c>
      <c r="T1129">
        <v>0.63115699999999997</v>
      </c>
      <c r="U1129">
        <v>2.5795999999999999E-2</v>
      </c>
      <c r="V1129">
        <v>35.500599999999999</v>
      </c>
      <c r="W1129" t="s">
        <v>10751</v>
      </c>
      <c r="X1129" t="s">
        <v>10751</v>
      </c>
      <c r="Y1129">
        <v>1</v>
      </c>
      <c r="Z1129">
        <v>0.88100000000000001</v>
      </c>
      <c r="AA1129">
        <v>0.11899999999999999</v>
      </c>
      <c r="AB1129" t="s">
        <v>10751</v>
      </c>
      <c r="AC1129" t="s">
        <v>10751</v>
      </c>
      <c r="AD1129" t="s">
        <v>10751</v>
      </c>
      <c r="AE1129">
        <v>1</v>
      </c>
      <c r="AF1129" t="s">
        <v>10751</v>
      </c>
      <c r="AG1129" t="s">
        <v>10751</v>
      </c>
      <c r="AH1129" t="s">
        <v>10751</v>
      </c>
      <c r="AI1129" t="s">
        <v>10751</v>
      </c>
      <c r="AJ1129" t="s">
        <v>10751</v>
      </c>
      <c r="AK1129" t="s">
        <v>10751</v>
      </c>
      <c r="AL1129" t="s">
        <v>10751</v>
      </c>
      <c r="AM1129" t="s">
        <v>10751</v>
      </c>
      <c r="AN1129" t="s">
        <v>10751</v>
      </c>
      <c r="AO1129" t="s">
        <v>10751</v>
      </c>
      <c r="AP1129">
        <v>1</v>
      </c>
      <c r="AQ1129" t="s">
        <v>10751</v>
      </c>
      <c r="AR1129" t="s">
        <v>10751</v>
      </c>
      <c r="AS1129" t="s">
        <v>10751</v>
      </c>
      <c r="AT1129" t="s">
        <v>10751</v>
      </c>
      <c r="AU1129" t="s">
        <v>10751</v>
      </c>
      <c r="AV1129" t="s">
        <v>10751</v>
      </c>
      <c r="AW1129" t="s">
        <v>10751</v>
      </c>
      <c r="AX1129">
        <v>4</v>
      </c>
      <c r="AY1129" t="s">
        <v>10751</v>
      </c>
      <c r="AZ1129" t="s">
        <v>10751</v>
      </c>
      <c r="BA1129" t="s">
        <v>10751</v>
      </c>
      <c r="BB1129" t="s">
        <v>10751</v>
      </c>
      <c r="BC1129" t="s">
        <v>10751</v>
      </c>
      <c r="BD1129" t="s">
        <v>10751</v>
      </c>
    </row>
    <row r="1130" spans="1:56">
      <c r="A1130" t="s">
        <v>10754</v>
      </c>
      <c r="B1130">
        <v>3000</v>
      </c>
      <c r="C1130">
        <v>1979</v>
      </c>
      <c r="D1130">
        <v>174</v>
      </c>
      <c r="E1130">
        <v>1.2563E-2</v>
      </c>
      <c r="F1130">
        <v>23.908940000000001</v>
      </c>
      <c r="H1130">
        <v>20.34225</v>
      </c>
      <c r="I1130">
        <f t="shared" si="24"/>
        <v>0.25555968675000001</v>
      </c>
      <c r="K1130">
        <v>18.94923</v>
      </c>
      <c r="L1130">
        <v>22.35041</v>
      </c>
      <c r="M1130">
        <v>436.87407000000002</v>
      </c>
      <c r="N1130">
        <v>468.98998</v>
      </c>
      <c r="O1130">
        <v>397.62128999999999</v>
      </c>
      <c r="P1130" t="s">
        <v>10751</v>
      </c>
      <c r="Q1130">
        <v>123.72020000000001</v>
      </c>
      <c r="R1130">
        <v>79.820700000000002</v>
      </c>
      <c r="S1130">
        <v>17.544699999999999</v>
      </c>
      <c r="T1130">
        <v>0.64939999999999998</v>
      </c>
      <c r="U1130">
        <v>2.6606999999999999E-2</v>
      </c>
      <c r="V1130">
        <v>31.193190000000001</v>
      </c>
      <c r="W1130" t="s">
        <v>10751</v>
      </c>
      <c r="X1130">
        <v>0.317</v>
      </c>
      <c r="Y1130">
        <v>0.68300000000000005</v>
      </c>
      <c r="Z1130">
        <v>0.88100000000000001</v>
      </c>
      <c r="AA1130">
        <v>0.11899999999999999</v>
      </c>
      <c r="AB1130" t="s">
        <v>10751</v>
      </c>
      <c r="AC1130" t="s">
        <v>10751</v>
      </c>
      <c r="AD1130" t="s">
        <v>10751</v>
      </c>
      <c r="AE1130">
        <v>1</v>
      </c>
      <c r="AF1130" t="s">
        <v>10751</v>
      </c>
      <c r="AG1130" t="s">
        <v>10751</v>
      </c>
      <c r="AH1130" t="s">
        <v>10751</v>
      </c>
      <c r="AI1130" t="s">
        <v>10751</v>
      </c>
      <c r="AJ1130" t="s">
        <v>10751</v>
      </c>
      <c r="AK1130" t="s">
        <v>10751</v>
      </c>
      <c r="AL1130" t="s">
        <v>10751</v>
      </c>
      <c r="AM1130" t="s">
        <v>10751</v>
      </c>
      <c r="AN1130" t="s">
        <v>10751</v>
      </c>
      <c r="AO1130" t="s">
        <v>10751</v>
      </c>
      <c r="AP1130">
        <v>1</v>
      </c>
      <c r="AQ1130" t="s">
        <v>10751</v>
      </c>
      <c r="AR1130" t="s">
        <v>10751</v>
      </c>
      <c r="AS1130" t="s">
        <v>10751</v>
      </c>
      <c r="AT1130" t="s">
        <v>10751</v>
      </c>
      <c r="AU1130" t="s">
        <v>10751</v>
      </c>
      <c r="AV1130">
        <v>4.0999999999999996</v>
      </c>
      <c r="AW1130" t="s">
        <v>10751</v>
      </c>
      <c r="AX1130">
        <v>4</v>
      </c>
      <c r="AY1130">
        <v>0.82799999999999996</v>
      </c>
      <c r="AZ1130">
        <v>0.17199999999999999</v>
      </c>
      <c r="BA1130" t="s">
        <v>10751</v>
      </c>
      <c r="BB1130" t="s">
        <v>10751</v>
      </c>
      <c r="BC1130" t="s">
        <v>10751</v>
      </c>
      <c r="BD1130" t="s">
        <v>10751</v>
      </c>
    </row>
    <row r="1131" spans="1:56">
      <c r="A1131" t="s">
        <v>10754</v>
      </c>
      <c r="B1131">
        <v>3000</v>
      </c>
      <c r="C1131">
        <v>1980</v>
      </c>
      <c r="D1131">
        <v>169</v>
      </c>
      <c r="E1131">
        <v>1.4923000000000001E-2</v>
      </c>
      <c r="F1131">
        <v>23.634599999999999</v>
      </c>
      <c r="H1131">
        <v>20.098490000000002</v>
      </c>
      <c r="I1131">
        <f t="shared" si="24"/>
        <v>0.29992976627000001</v>
      </c>
      <c r="K1131">
        <v>18.839479999999998</v>
      </c>
      <c r="L1131">
        <v>21.886109999999999</v>
      </c>
      <c r="M1131">
        <v>442.17261999999999</v>
      </c>
      <c r="N1131">
        <v>471.72208999999998</v>
      </c>
      <c r="O1131">
        <v>406.0566</v>
      </c>
      <c r="P1131" t="s">
        <v>10751</v>
      </c>
      <c r="Q1131">
        <v>127.1357</v>
      </c>
      <c r="R1131">
        <v>84.218000000000004</v>
      </c>
      <c r="S1131">
        <v>17.229299999999999</v>
      </c>
      <c r="T1131">
        <v>0.665794</v>
      </c>
      <c r="U1131">
        <v>2.8073000000000001E-2</v>
      </c>
      <c r="V1131">
        <v>30.727119999999999</v>
      </c>
      <c r="W1131" t="s">
        <v>10751</v>
      </c>
      <c r="X1131">
        <v>0.56899999999999995</v>
      </c>
      <c r="Y1131">
        <v>0.43099999999999999</v>
      </c>
      <c r="Z1131">
        <v>0.93200000000000005</v>
      </c>
      <c r="AA1131">
        <v>6.8000000000000005E-2</v>
      </c>
      <c r="AB1131" t="s">
        <v>10751</v>
      </c>
      <c r="AC1131" t="s">
        <v>10751</v>
      </c>
      <c r="AD1131" t="s">
        <v>10751</v>
      </c>
      <c r="AE1131">
        <v>1</v>
      </c>
      <c r="AF1131" t="s">
        <v>10751</v>
      </c>
      <c r="AG1131" t="s">
        <v>10751</v>
      </c>
      <c r="AH1131" t="s">
        <v>10751</v>
      </c>
      <c r="AI1131" t="s">
        <v>10751</v>
      </c>
      <c r="AJ1131" t="s">
        <v>10751</v>
      </c>
      <c r="AK1131" t="s">
        <v>10751</v>
      </c>
      <c r="AL1131" t="s">
        <v>10751</v>
      </c>
      <c r="AM1131" t="s">
        <v>10751</v>
      </c>
      <c r="AN1131" t="s">
        <v>10751</v>
      </c>
      <c r="AO1131" t="s">
        <v>10751</v>
      </c>
      <c r="AP1131">
        <v>1</v>
      </c>
      <c r="AQ1131" t="s">
        <v>10751</v>
      </c>
      <c r="AR1131" t="s">
        <v>10751</v>
      </c>
      <c r="AS1131" t="s">
        <v>10751</v>
      </c>
      <c r="AT1131" t="s">
        <v>10751</v>
      </c>
      <c r="AU1131" t="s">
        <v>10751</v>
      </c>
      <c r="AV1131">
        <v>4.2</v>
      </c>
      <c r="AW1131" t="s">
        <v>10751</v>
      </c>
      <c r="AX1131">
        <v>4</v>
      </c>
      <c r="AY1131">
        <v>0.77</v>
      </c>
      <c r="AZ1131">
        <v>0.23</v>
      </c>
      <c r="BA1131" t="s">
        <v>10751</v>
      </c>
      <c r="BB1131" t="s">
        <v>10751</v>
      </c>
      <c r="BC1131" t="s">
        <v>10751</v>
      </c>
      <c r="BD1131" t="s">
        <v>10751</v>
      </c>
    </row>
    <row r="1132" spans="1:56">
      <c r="A1132" t="s">
        <v>10754</v>
      </c>
      <c r="B1132">
        <v>3000</v>
      </c>
      <c r="C1132">
        <v>1981</v>
      </c>
      <c r="D1132">
        <v>211</v>
      </c>
      <c r="E1132">
        <v>1.9956000000000002E-2</v>
      </c>
      <c r="F1132">
        <v>27.101130000000001</v>
      </c>
      <c r="H1132">
        <v>23.050989999999999</v>
      </c>
      <c r="I1132">
        <f t="shared" si="24"/>
        <v>0.46000555644000002</v>
      </c>
      <c r="K1132">
        <v>21.563739999999999</v>
      </c>
      <c r="L1132">
        <v>25.172979999999999</v>
      </c>
      <c r="M1132">
        <v>396.64954</v>
      </c>
      <c r="N1132">
        <v>423.66493000000003</v>
      </c>
      <c r="O1132">
        <v>363.63074</v>
      </c>
      <c r="P1132" t="s">
        <v>10751</v>
      </c>
      <c r="Q1132">
        <v>136.30869999999999</v>
      </c>
      <c r="R1132">
        <v>83.262500000000003</v>
      </c>
      <c r="S1132">
        <v>17.344899999999999</v>
      </c>
      <c r="T1132">
        <v>0.61281200000000002</v>
      </c>
      <c r="U1132">
        <v>2.7754000000000001E-2</v>
      </c>
      <c r="V1132">
        <v>35.563110000000002</v>
      </c>
      <c r="W1132" t="s">
        <v>10751</v>
      </c>
      <c r="X1132">
        <v>0.44</v>
      </c>
      <c r="Y1132">
        <v>0.56000000000000005</v>
      </c>
      <c r="Z1132">
        <v>0.93700000000000006</v>
      </c>
      <c r="AA1132">
        <v>6.2E-2</v>
      </c>
      <c r="AB1132">
        <v>1E-3</v>
      </c>
      <c r="AC1132" t="s">
        <v>10751</v>
      </c>
      <c r="AD1132" t="s">
        <v>10751</v>
      </c>
      <c r="AE1132">
        <v>0.745</v>
      </c>
      <c r="AF1132" t="s">
        <v>10751</v>
      </c>
      <c r="AG1132" t="s">
        <v>10751</v>
      </c>
      <c r="AH1132" t="s">
        <v>10751</v>
      </c>
      <c r="AI1132">
        <v>0.255</v>
      </c>
      <c r="AJ1132">
        <v>0.255</v>
      </c>
      <c r="AK1132" t="s">
        <v>10751</v>
      </c>
      <c r="AL1132" t="s">
        <v>10751</v>
      </c>
      <c r="AM1132" t="s">
        <v>10751</v>
      </c>
      <c r="AN1132" t="s">
        <v>10751</v>
      </c>
      <c r="AO1132" t="s">
        <v>10751</v>
      </c>
      <c r="AP1132">
        <v>0.745</v>
      </c>
      <c r="AQ1132" t="s">
        <v>10751</v>
      </c>
      <c r="AR1132" t="s">
        <v>10751</v>
      </c>
      <c r="AS1132" t="s">
        <v>10751</v>
      </c>
      <c r="AT1132" t="s">
        <v>10751</v>
      </c>
      <c r="AU1132" t="s">
        <v>10751</v>
      </c>
      <c r="AV1132">
        <v>4.5999999999999996</v>
      </c>
      <c r="AW1132" t="s">
        <v>10751</v>
      </c>
      <c r="AX1132">
        <v>4</v>
      </c>
      <c r="AY1132">
        <v>0.371</v>
      </c>
      <c r="AZ1132">
        <v>0.629</v>
      </c>
      <c r="BA1132" t="s">
        <v>10751</v>
      </c>
      <c r="BB1132" t="s">
        <v>10751</v>
      </c>
      <c r="BC1132" t="s">
        <v>10751</v>
      </c>
      <c r="BD1132" t="s">
        <v>10751</v>
      </c>
    </row>
    <row r="1133" spans="1:56">
      <c r="A1133" t="s">
        <v>10754</v>
      </c>
      <c r="B1133">
        <v>3000</v>
      </c>
      <c r="C1133">
        <v>1982</v>
      </c>
      <c r="D1133">
        <v>353</v>
      </c>
      <c r="E1133">
        <v>3.6297999999999997E-2</v>
      </c>
      <c r="F1133">
        <v>26.40024</v>
      </c>
      <c r="H1133">
        <v>22.47749</v>
      </c>
      <c r="I1133">
        <f t="shared" si="24"/>
        <v>0.81588793201999987</v>
      </c>
      <c r="K1133">
        <v>20.767779999999998</v>
      </c>
      <c r="L1133">
        <v>24.9922</v>
      </c>
      <c r="M1133">
        <v>402.80691000000002</v>
      </c>
      <c r="N1133">
        <v>435.57035999999999</v>
      </c>
      <c r="O1133">
        <v>362.76267999999999</v>
      </c>
      <c r="P1133" t="s">
        <v>10751</v>
      </c>
      <c r="Q1133">
        <v>156.58330000000001</v>
      </c>
      <c r="R1133">
        <v>96.459400000000002</v>
      </c>
      <c r="S1133">
        <v>16.892700000000001</v>
      </c>
      <c r="T1133">
        <v>0.61555199999999999</v>
      </c>
      <c r="U1133">
        <v>3.2153000000000001E-2</v>
      </c>
      <c r="V1133">
        <v>34.425840000000001</v>
      </c>
      <c r="W1133" t="s">
        <v>10751</v>
      </c>
      <c r="X1133">
        <v>0.21</v>
      </c>
      <c r="Y1133">
        <v>0.79</v>
      </c>
      <c r="Z1133">
        <v>0.74099999999999999</v>
      </c>
      <c r="AA1133">
        <v>3.2000000000000001E-2</v>
      </c>
      <c r="AB1133">
        <v>0.22700000000000001</v>
      </c>
      <c r="AC1133" t="s">
        <v>10751</v>
      </c>
      <c r="AD1133" t="s">
        <v>10751</v>
      </c>
      <c r="AE1133">
        <v>0.83</v>
      </c>
      <c r="AF1133" t="s">
        <v>10751</v>
      </c>
      <c r="AG1133" t="s">
        <v>10751</v>
      </c>
      <c r="AH1133" t="s">
        <v>10751</v>
      </c>
      <c r="AI1133">
        <v>0.17</v>
      </c>
      <c r="AJ1133">
        <v>0.17</v>
      </c>
      <c r="AK1133" t="s">
        <v>10751</v>
      </c>
      <c r="AL1133" t="s">
        <v>10751</v>
      </c>
      <c r="AM1133" t="s">
        <v>10751</v>
      </c>
      <c r="AN1133" t="s">
        <v>10751</v>
      </c>
      <c r="AO1133" t="s">
        <v>10751</v>
      </c>
      <c r="AP1133">
        <v>0.83</v>
      </c>
      <c r="AQ1133" t="s">
        <v>10751</v>
      </c>
      <c r="AR1133" t="s">
        <v>10751</v>
      </c>
      <c r="AS1133" t="s">
        <v>10751</v>
      </c>
      <c r="AT1133" t="s">
        <v>10751</v>
      </c>
      <c r="AU1133" t="s">
        <v>10751</v>
      </c>
      <c r="AV1133">
        <v>4.2</v>
      </c>
      <c r="AW1133" t="s">
        <v>10751</v>
      </c>
      <c r="AX1133">
        <v>5</v>
      </c>
      <c r="AY1133">
        <v>0.54800000000000004</v>
      </c>
      <c r="AZ1133">
        <v>0.45200000000000001</v>
      </c>
      <c r="BA1133" t="s">
        <v>10751</v>
      </c>
      <c r="BB1133" t="s">
        <v>10751</v>
      </c>
      <c r="BC1133" t="s">
        <v>10751</v>
      </c>
      <c r="BD1133" t="s">
        <v>10751</v>
      </c>
    </row>
    <row r="1134" spans="1:56">
      <c r="A1134" t="s">
        <v>10754</v>
      </c>
      <c r="B1134">
        <v>3000</v>
      </c>
      <c r="C1134">
        <v>1983</v>
      </c>
      <c r="D1134">
        <v>378</v>
      </c>
      <c r="E1134">
        <v>3.6644000000000003E-2</v>
      </c>
      <c r="F1134">
        <v>26.369540000000001</v>
      </c>
      <c r="H1134">
        <v>22.453749999999999</v>
      </c>
      <c r="I1134">
        <f t="shared" si="24"/>
        <v>0.82279521500000008</v>
      </c>
      <c r="K1134">
        <v>20.723220000000001</v>
      </c>
      <c r="L1134">
        <v>25.005960000000002</v>
      </c>
      <c r="M1134">
        <v>399.46147999999999</v>
      </c>
      <c r="N1134">
        <v>432.61626999999999</v>
      </c>
      <c r="O1134">
        <v>358.93894999999998</v>
      </c>
      <c r="P1134" t="s">
        <v>10751</v>
      </c>
      <c r="Q1134">
        <v>148.75030000000001</v>
      </c>
      <c r="R1134">
        <v>92.857900000000001</v>
      </c>
      <c r="S1134">
        <v>15.746700000000001</v>
      </c>
      <c r="T1134">
        <v>0.62576299999999996</v>
      </c>
      <c r="U1134">
        <v>3.0953000000000001E-2</v>
      </c>
      <c r="V1134">
        <v>34.287869999999998</v>
      </c>
      <c r="W1134" t="s">
        <v>10751</v>
      </c>
      <c r="X1134">
        <v>0.16400000000000001</v>
      </c>
      <c r="Y1134">
        <v>0.83599999999999997</v>
      </c>
      <c r="Z1134">
        <v>0.73599999999999999</v>
      </c>
      <c r="AA1134">
        <v>0.16800000000000001</v>
      </c>
      <c r="AB1134">
        <v>9.6000000000000002E-2</v>
      </c>
      <c r="AC1134" t="s">
        <v>10751</v>
      </c>
      <c r="AD1134" t="s">
        <v>10751</v>
      </c>
      <c r="AE1134">
        <v>0.91200000000000003</v>
      </c>
      <c r="AF1134" t="s">
        <v>10751</v>
      </c>
      <c r="AG1134" t="s">
        <v>10751</v>
      </c>
      <c r="AH1134" t="s">
        <v>10751</v>
      </c>
      <c r="AI1134">
        <v>8.7999999999999995E-2</v>
      </c>
      <c r="AJ1134">
        <v>8.7999999999999995E-2</v>
      </c>
      <c r="AK1134" t="s">
        <v>10751</v>
      </c>
      <c r="AL1134" t="s">
        <v>10751</v>
      </c>
      <c r="AM1134" t="s">
        <v>10751</v>
      </c>
      <c r="AN1134" t="s">
        <v>10751</v>
      </c>
      <c r="AO1134" t="s">
        <v>10751</v>
      </c>
      <c r="AP1134">
        <v>0.91200000000000003</v>
      </c>
      <c r="AQ1134" t="s">
        <v>10751</v>
      </c>
      <c r="AR1134" t="s">
        <v>10751</v>
      </c>
      <c r="AS1134" t="s">
        <v>10751</v>
      </c>
      <c r="AT1134" t="s">
        <v>10751</v>
      </c>
      <c r="AU1134" t="s">
        <v>10751</v>
      </c>
      <c r="AV1134">
        <v>4.3</v>
      </c>
      <c r="AW1134" t="s">
        <v>10751</v>
      </c>
      <c r="AX1134">
        <v>4.5999999999999996</v>
      </c>
      <c r="AY1134">
        <v>0.501</v>
      </c>
      <c r="AZ1134">
        <v>0.499</v>
      </c>
      <c r="BA1134" t="s">
        <v>10751</v>
      </c>
      <c r="BB1134" t="s">
        <v>10751</v>
      </c>
      <c r="BC1134" t="s">
        <v>10751</v>
      </c>
      <c r="BD1134" t="s">
        <v>10751</v>
      </c>
    </row>
    <row r="1135" spans="1:56">
      <c r="A1135" t="s">
        <v>10754</v>
      </c>
      <c r="B1135">
        <v>3000</v>
      </c>
      <c r="C1135">
        <v>1984</v>
      </c>
      <c r="D1135">
        <v>475</v>
      </c>
      <c r="E1135">
        <v>3.3883000000000003E-2</v>
      </c>
      <c r="F1135">
        <v>26.56673</v>
      </c>
      <c r="H1135">
        <v>22.634070000000001</v>
      </c>
      <c r="I1135">
        <f t="shared" si="24"/>
        <v>0.76691019381000014</v>
      </c>
      <c r="K1135">
        <v>20.756630000000001</v>
      </c>
      <c r="L1135">
        <v>25.44726</v>
      </c>
      <c r="M1135">
        <v>394.56781999999998</v>
      </c>
      <c r="N1135">
        <v>430.14251999999999</v>
      </c>
      <c r="O1135">
        <v>351.08762999999999</v>
      </c>
      <c r="P1135" t="s">
        <v>10751</v>
      </c>
      <c r="Q1135">
        <v>146.73310000000001</v>
      </c>
      <c r="R1135">
        <v>92.995699999999999</v>
      </c>
      <c r="S1135">
        <v>15.5182</v>
      </c>
      <c r="T1135">
        <v>0.63565000000000005</v>
      </c>
      <c r="U1135">
        <v>3.0998999999999999E-2</v>
      </c>
      <c r="V1135">
        <v>34.467919999999999</v>
      </c>
      <c r="W1135" t="s">
        <v>10751</v>
      </c>
      <c r="X1135">
        <v>9.4E-2</v>
      </c>
      <c r="Y1135">
        <v>0.90600000000000003</v>
      </c>
      <c r="Z1135">
        <v>0.748</v>
      </c>
      <c r="AA1135">
        <v>0.13700000000000001</v>
      </c>
      <c r="AB1135">
        <v>0.115</v>
      </c>
      <c r="AC1135" t="s">
        <v>10751</v>
      </c>
      <c r="AD1135" t="s">
        <v>10751</v>
      </c>
      <c r="AE1135">
        <v>0.92</v>
      </c>
      <c r="AF1135" t="s">
        <v>10751</v>
      </c>
      <c r="AG1135">
        <v>3.4000000000000002E-2</v>
      </c>
      <c r="AH1135" t="s">
        <v>10751</v>
      </c>
      <c r="AI1135">
        <v>4.7E-2</v>
      </c>
      <c r="AJ1135">
        <v>4.7E-2</v>
      </c>
      <c r="AK1135" t="s">
        <v>10751</v>
      </c>
      <c r="AL1135" t="s">
        <v>10751</v>
      </c>
      <c r="AM1135" t="s">
        <v>10751</v>
      </c>
      <c r="AN1135" t="s">
        <v>10751</v>
      </c>
      <c r="AO1135" t="s">
        <v>10751</v>
      </c>
      <c r="AP1135">
        <v>0.95299999999999996</v>
      </c>
      <c r="AQ1135" t="s">
        <v>10751</v>
      </c>
      <c r="AR1135" t="s">
        <v>10751</v>
      </c>
      <c r="AS1135" t="s">
        <v>10751</v>
      </c>
      <c r="AT1135" t="s">
        <v>10751</v>
      </c>
      <c r="AU1135" t="s">
        <v>10751</v>
      </c>
      <c r="AV1135">
        <v>4.4000000000000004</v>
      </c>
      <c r="AW1135" t="s">
        <v>10751</v>
      </c>
      <c r="AX1135">
        <v>4.5999999999999996</v>
      </c>
      <c r="AY1135">
        <v>0.48299999999999998</v>
      </c>
      <c r="AZ1135">
        <v>0.51700000000000002</v>
      </c>
      <c r="BA1135" t="s">
        <v>10751</v>
      </c>
      <c r="BB1135" t="s">
        <v>10751</v>
      </c>
      <c r="BC1135" t="s">
        <v>10751</v>
      </c>
      <c r="BD1135" t="s">
        <v>10751</v>
      </c>
    </row>
    <row r="1136" spans="1:56">
      <c r="A1136" t="s">
        <v>10754</v>
      </c>
      <c r="B1136">
        <v>3000</v>
      </c>
      <c r="C1136">
        <v>1985</v>
      </c>
      <c r="D1136">
        <v>583</v>
      </c>
      <c r="E1136">
        <v>4.0285000000000001E-2</v>
      </c>
      <c r="F1136">
        <v>26.28191</v>
      </c>
      <c r="H1136">
        <v>22.383019999999998</v>
      </c>
      <c r="I1136">
        <f t="shared" si="24"/>
        <v>0.90169996069999991</v>
      </c>
      <c r="K1136">
        <v>20.61328</v>
      </c>
      <c r="L1136">
        <v>25.007100000000001</v>
      </c>
      <c r="M1136">
        <v>397.76459</v>
      </c>
      <c r="N1136">
        <v>431.87731000000002</v>
      </c>
      <c r="O1136">
        <v>356.07125000000002</v>
      </c>
      <c r="P1136" t="s">
        <v>10751</v>
      </c>
      <c r="Q1136">
        <v>153.4889</v>
      </c>
      <c r="R1136">
        <v>100.3096</v>
      </c>
      <c r="S1136">
        <v>14.3369</v>
      </c>
      <c r="T1136">
        <v>0.65620699999999998</v>
      </c>
      <c r="U1136">
        <v>3.3437000000000001E-2</v>
      </c>
      <c r="V1136">
        <v>33.947620000000001</v>
      </c>
      <c r="W1136" t="s">
        <v>10751</v>
      </c>
      <c r="X1136">
        <v>9.9000000000000005E-2</v>
      </c>
      <c r="Y1136">
        <v>0.90100000000000002</v>
      </c>
      <c r="Z1136">
        <v>0.68799999999999994</v>
      </c>
      <c r="AA1136">
        <v>5.0999999999999997E-2</v>
      </c>
      <c r="AB1136">
        <v>0.26</v>
      </c>
      <c r="AC1136" t="s">
        <v>10751</v>
      </c>
      <c r="AD1136" t="s">
        <v>10751</v>
      </c>
      <c r="AE1136">
        <v>0.67400000000000004</v>
      </c>
      <c r="AF1136" t="s">
        <v>10751</v>
      </c>
      <c r="AG1136">
        <v>0.16800000000000001</v>
      </c>
      <c r="AH1136">
        <v>0.14000000000000001</v>
      </c>
      <c r="AI1136">
        <v>1.7999999999999999E-2</v>
      </c>
      <c r="AJ1136">
        <v>1.7999999999999999E-2</v>
      </c>
      <c r="AK1136" t="s">
        <v>10751</v>
      </c>
      <c r="AL1136" t="s">
        <v>10751</v>
      </c>
      <c r="AM1136" t="s">
        <v>10751</v>
      </c>
      <c r="AN1136" t="s">
        <v>10751</v>
      </c>
      <c r="AO1136" t="s">
        <v>10751</v>
      </c>
      <c r="AP1136">
        <v>0.98199999999999998</v>
      </c>
      <c r="AQ1136" t="s">
        <v>10751</v>
      </c>
      <c r="AR1136" t="s">
        <v>10751</v>
      </c>
      <c r="AS1136" t="s">
        <v>10751</v>
      </c>
      <c r="AT1136" t="s">
        <v>10751</v>
      </c>
      <c r="AU1136" t="s">
        <v>10751</v>
      </c>
      <c r="AV1136">
        <v>4.5</v>
      </c>
      <c r="AW1136" t="s">
        <v>10751</v>
      </c>
      <c r="AX1136">
        <v>4.5999999999999996</v>
      </c>
      <c r="AY1136">
        <v>0.44600000000000001</v>
      </c>
      <c r="AZ1136">
        <v>0.55400000000000005</v>
      </c>
      <c r="BA1136" t="s">
        <v>10751</v>
      </c>
      <c r="BB1136" t="s">
        <v>10751</v>
      </c>
      <c r="BC1136" t="s">
        <v>10751</v>
      </c>
      <c r="BD1136" t="s">
        <v>10751</v>
      </c>
    </row>
    <row r="1137" spans="1:56">
      <c r="A1137" t="s">
        <v>10754</v>
      </c>
      <c r="B1137">
        <v>3000</v>
      </c>
      <c r="C1137">
        <v>1986</v>
      </c>
      <c r="D1137">
        <v>785</v>
      </c>
      <c r="E1137">
        <v>5.1061000000000002E-2</v>
      </c>
      <c r="F1137">
        <v>26.772659999999998</v>
      </c>
      <c r="H1137">
        <v>22.712499999999999</v>
      </c>
      <c r="I1137">
        <f t="shared" si="24"/>
        <v>1.1597229625000001</v>
      </c>
      <c r="K1137">
        <v>20.900880000000001</v>
      </c>
      <c r="L1137">
        <v>25.324860000000001</v>
      </c>
      <c r="M1137">
        <v>391.62734999999998</v>
      </c>
      <c r="N1137">
        <v>425.55671999999998</v>
      </c>
      <c r="O1137">
        <v>351.24799000000002</v>
      </c>
      <c r="P1137" t="s">
        <v>10751</v>
      </c>
      <c r="Q1137">
        <v>144.42330000000001</v>
      </c>
      <c r="R1137">
        <v>99.861400000000003</v>
      </c>
      <c r="S1137">
        <v>13.794700000000001</v>
      </c>
      <c r="T1137">
        <v>0.68863099999999999</v>
      </c>
      <c r="U1137">
        <v>3.3286999999999997E-2</v>
      </c>
      <c r="V1137">
        <v>34.28201</v>
      </c>
      <c r="W1137" t="s">
        <v>10751</v>
      </c>
      <c r="X1137">
        <v>4.1000000000000002E-2</v>
      </c>
      <c r="Y1137">
        <v>0.95899999999999996</v>
      </c>
      <c r="Z1137">
        <v>0.78900000000000003</v>
      </c>
      <c r="AA1137">
        <v>4.3999999999999997E-2</v>
      </c>
      <c r="AB1137">
        <v>0.16700000000000001</v>
      </c>
      <c r="AC1137" t="s">
        <v>10751</v>
      </c>
      <c r="AD1137" t="s">
        <v>10751</v>
      </c>
      <c r="AE1137">
        <v>0.46200000000000002</v>
      </c>
      <c r="AF1137" t="s">
        <v>10751</v>
      </c>
      <c r="AG1137">
        <v>0.193</v>
      </c>
      <c r="AH1137">
        <v>0.33600000000000002</v>
      </c>
      <c r="AI1137">
        <v>8.9999999999999993E-3</v>
      </c>
      <c r="AJ1137">
        <v>8.9999999999999993E-3</v>
      </c>
      <c r="AK1137" t="s">
        <v>10751</v>
      </c>
      <c r="AL1137" t="s">
        <v>10751</v>
      </c>
      <c r="AM1137" t="s">
        <v>10751</v>
      </c>
      <c r="AN1137" t="s">
        <v>10751</v>
      </c>
      <c r="AO1137" t="s">
        <v>10751</v>
      </c>
      <c r="AP1137">
        <v>0.99099999999999999</v>
      </c>
      <c r="AQ1137" t="s">
        <v>10751</v>
      </c>
      <c r="AR1137" t="s">
        <v>10751</v>
      </c>
      <c r="AS1137" t="s">
        <v>10751</v>
      </c>
      <c r="AT1137" t="s">
        <v>10751</v>
      </c>
      <c r="AU1137" t="s">
        <v>10751</v>
      </c>
      <c r="AV1137">
        <v>4.7</v>
      </c>
      <c r="AW1137" t="s">
        <v>10751</v>
      </c>
      <c r="AX1137">
        <v>4.3</v>
      </c>
      <c r="AY1137">
        <v>0.30499999999999999</v>
      </c>
      <c r="AZ1137">
        <v>0.69499999999999995</v>
      </c>
      <c r="BA1137" t="s">
        <v>10751</v>
      </c>
      <c r="BB1137" t="s">
        <v>10751</v>
      </c>
      <c r="BC1137" t="s">
        <v>10751</v>
      </c>
      <c r="BD1137" t="s">
        <v>10751</v>
      </c>
    </row>
    <row r="1138" spans="1:56">
      <c r="A1138" t="s">
        <v>10754</v>
      </c>
      <c r="B1138">
        <v>3000</v>
      </c>
      <c r="C1138">
        <v>1987</v>
      </c>
      <c r="D1138">
        <v>728</v>
      </c>
      <c r="E1138">
        <v>4.8958000000000002E-2</v>
      </c>
      <c r="F1138">
        <v>26.972549999999998</v>
      </c>
      <c r="H1138">
        <v>22.81221</v>
      </c>
      <c r="I1138">
        <f t="shared" si="24"/>
        <v>1.1168401771800001</v>
      </c>
      <c r="K1138">
        <v>20.794450000000001</v>
      </c>
      <c r="L1138">
        <v>25.705649999999999</v>
      </c>
      <c r="M1138">
        <v>389.71436</v>
      </c>
      <c r="N1138">
        <v>427.52235999999999</v>
      </c>
      <c r="O1138">
        <v>345.85665</v>
      </c>
      <c r="P1138" t="s">
        <v>10751</v>
      </c>
      <c r="Q1138">
        <v>145.8184</v>
      </c>
      <c r="R1138">
        <v>100.255</v>
      </c>
      <c r="S1138">
        <v>13.997</v>
      </c>
      <c r="T1138">
        <v>0.68441600000000002</v>
      </c>
      <c r="U1138">
        <v>3.3418000000000003E-2</v>
      </c>
      <c r="V1138">
        <v>34.386710000000001</v>
      </c>
      <c r="W1138" t="s">
        <v>10751</v>
      </c>
      <c r="X1138">
        <v>4.5999999999999999E-2</v>
      </c>
      <c r="Y1138">
        <v>0.95399999999999996</v>
      </c>
      <c r="Z1138">
        <v>0.77400000000000002</v>
      </c>
      <c r="AA1138">
        <v>6.7000000000000004E-2</v>
      </c>
      <c r="AB1138">
        <v>0.159</v>
      </c>
      <c r="AC1138" t="s">
        <v>10751</v>
      </c>
      <c r="AD1138" t="s">
        <v>10751</v>
      </c>
      <c r="AE1138">
        <v>0.39400000000000002</v>
      </c>
      <c r="AF1138" t="s">
        <v>10751</v>
      </c>
      <c r="AG1138">
        <v>0.20300000000000001</v>
      </c>
      <c r="AH1138">
        <v>0.39900000000000002</v>
      </c>
      <c r="AI1138">
        <v>4.0000000000000001E-3</v>
      </c>
      <c r="AJ1138">
        <v>4.0000000000000001E-3</v>
      </c>
      <c r="AK1138" t="s">
        <v>10751</v>
      </c>
      <c r="AL1138" t="s">
        <v>10751</v>
      </c>
      <c r="AM1138" t="s">
        <v>10751</v>
      </c>
      <c r="AN1138" t="s">
        <v>10751</v>
      </c>
      <c r="AO1138" t="s">
        <v>10751</v>
      </c>
      <c r="AP1138">
        <v>0.996</v>
      </c>
      <c r="AQ1138" t="s">
        <v>10751</v>
      </c>
      <c r="AR1138" t="s">
        <v>10751</v>
      </c>
      <c r="AS1138" t="s">
        <v>10751</v>
      </c>
      <c r="AT1138" t="s">
        <v>10751</v>
      </c>
      <c r="AU1138" t="s">
        <v>10751</v>
      </c>
      <c r="AV1138">
        <v>4.5999999999999996</v>
      </c>
      <c r="AW1138" t="s">
        <v>10751</v>
      </c>
      <c r="AX1138">
        <v>4.3</v>
      </c>
      <c r="AY1138">
        <v>0.35599999999999998</v>
      </c>
      <c r="AZ1138">
        <v>0.64400000000000002</v>
      </c>
      <c r="BA1138" t="s">
        <v>10751</v>
      </c>
      <c r="BB1138" t="s">
        <v>10751</v>
      </c>
      <c r="BC1138" t="s">
        <v>10751</v>
      </c>
      <c r="BD1138" t="s">
        <v>10751</v>
      </c>
    </row>
    <row r="1139" spans="1:56">
      <c r="A1139" t="s">
        <v>10754</v>
      </c>
      <c r="B1139">
        <v>3000</v>
      </c>
      <c r="C1139">
        <v>1988</v>
      </c>
      <c r="D1139">
        <v>715</v>
      </c>
      <c r="E1139">
        <v>4.6764E-2</v>
      </c>
      <c r="F1139">
        <v>27.445070000000001</v>
      </c>
      <c r="H1139">
        <v>23.109020000000001</v>
      </c>
      <c r="I1139">
        <f t="shared" si="24"/>
        <v>1.08067021128</v>
      </c>
      <c r="K1139">
        <v>21.123660000000001</v>
      </c>
      <c r="L1139">
        <v>25.854430000000001</v>
      </c>
      <c r="M1139">
        <v>384.56849</v>
      </c>
      <c r="N1139">
        <v>420.71312</v>
      </c>
      <c r="O1139">
        <v>343.73221000000001</v>
      </c>
      <c r="P1139" t="s">
        <v>10751</v>
      </c>
      <c r="Q1139">
        <v>145.82669999999999</v>
      </c>
      <c r="R1139">
        <v>98.426900000000003</v>
      </c>
      <c r="S1139">
        <v>14.284700000000001</v>
      </c>
      <c r="T1139">
        <v>0.67160699999999995</v>
      </c>
      <c r="U1139">
        <v>3.2808999999999998E-2</v>
      </c>
      <c r="V1139">
        <v>34.904899999999998</v>
      </c>
      <c r="W1139" t="s">
        <v>10751</v>
      </c>
      <c r="X1139">
        <v>0.01</v>
      </c>
      <c r="Y1139">
        <v>0.99</v>
      </c>
      <c r="Z1139">
        <v>0.77900000000000003</v>
      </c>
      <c r="AA1139">
        <v>6.2E-2</v>
      </c>
      <c r="AB1139">
        <v>0.159</v>
      </c>
      <c r="AC1139" t="s">
        <v>10751</v>
      </c>
      <c r="AD1139" t="s">
        <v>10751</v>
      </c>
      <c r="AE1139">
        <v>0.34699999999999998</v>
      </c>
      <c r="AF1139" t="s">
        <v>10751</v>
      </c>
      <c r="AG1139">
        <v>0.28299999999999997</v>
      </c>
      <c r="AH1139">
        <v>0.37</v>
      </c>
      <c r="AI1139" t="s">
        <v>10751</v>
      </c>
      <c r="AJ1139" t="s">
        <v>10751</v>
      </c>
      <c r="AK1139" t="s">
        <v>10751</v>
      </c>
      <c r="AL1139" t="s">
        <v>10751</v>
      </c>
      <c r="AM1139" t="s">
        <v>10751</v>
      </c>
      <c r="AN1139" t="s">
        <v>10751</v>
      </c>
      <c r="AO1139" t="s">
        <v>10751</v>
      </c>
      <c r="AP1139">
        <v>1</v>
      </c>
      <c r="AQ1139" t="s">
        <v>10751</v>
      </c>
      <c r="AR1139" t="s">
        <v>10751</v>
      </c>
      <c r="AS1139" t="s">
        <v>10751</v>
      </c>
      <c r="AT1139" t="s">
        <v>10751</v>
      </c>
      <c r="AU1139" t="s">
        <v>10751</v>
      </c>
      <c r="AV1139">
        <v>4.7</v>
      </c>
      <c r="AW1139" t="s">
        <v>10751</v>
      </c>
      <c r="AX1139">
        <v>4.3</v>
      </c>
      <c r="AY1139">
        <v>0.26400000000000001</v>
      </c>
      <c r="AZ1139">
        <v>0.73599999999999999</v>
      </c>
      <c r="BA1139" t="s">
        <v>10751</v>
      </c>
      <c r="BB1139" t="s">
        <v>10751</v>
      </c>
      <c r="BC1139" t="s">
        <v>10751</v>
      </c>
      <c r="BD1139" t="s">
        <v>10751</v>
      </c>
    </row>
    <row r="1140" spans="1:56">
      <c r="A1140" t="s">
        <v>10754</v>
      </c>
      <c r="B1140">
        <v>3000</v>
      </c>
      <c r="C1140">
        <v>1989</v>
      </c>
      <c r="D1140">
        <v>575</v>
      </c>
      <c r="E1140">
        <v>3.9813000000000001E-2</v>
      </c>
      <c r="F1140">
        <v>27.63505</v>
      </c>
      <c r="H1140">
        <v>23.16649</v>
      </c>
      <c r="I1140">
        <f t="shared" si="24"/>
        <v>0.92232746636999996</v>
      </c>
      <c r="K1140">
        <v>21.21799</v>
      </c>
      <c r="L1140">
        <v>25.770790000000002</v>
      </c>
      <c r="M1140">
        <v>383.61439000000001</v>
      </c>
      <c r="N1140">
        <v>418.84271999999999</v>
      </c>
      <c r="O1140">
        <v>344.84777000000003</v>
      </c>
      <c r="P1140" t="s">
        <v>10751</v>
      </c>
      <c r="Q1140">
        <v>145.67429999999999</v>
      </c>
      <c r="R1140">
        <v>101.9585</v>
      </c>
      <c r="S1140">
        <v>13.2689</v>
      </c>
      <c r="T1140">
        <v>0.69934399999999997</v>
      </c>
      <c r="U1140">
        <v>3.3986000000000002E-2</v>
      </c>
      <c r="V1140">
        <v>34.866880000000002</v>
      </c>
      <c r="W1140" t="s">
        <v>10751</v>
      </c>
      <c r="X1140" t="s">
        <v>10751</v>
      </c>
      <c r="Y1140">
        <v>1</v>
      </c>
      <c r="Z1140">
        <v>0.82699999999999996</v>
      </c>
      <c r="AA1140">
        <v>5.7000000000000002E-2</v>
      </c>
      <c r="AB1140">
        <v>0.11600000000000001</v>
      </c>
      <c r="AC1140" t="s">
        <v>10751</v>
      </c>
      <c r="AD1140" t="s">
        <v>10751</v>
      </c>
      <c r="AE1140">
        <v>0.23799999999999999</v>
      </c>
      <c r="AF1140" t="s">
        <v>10751</v>
      </c>
      <c r="AG1140">
        <v>0.31</v>
      </c>
      <c r="AH1140">
        <v>0.45200000000000001</v>
      </c>
      <c r="AI1140" t="s">
        <v>10751</v>
      </c>
      <c r="AJ1140" t="s">
        <v>10751</v>
      </c>
      <c r="AK1140" t="s">
        <v>10751</v>
      </c>
      <c r="AL1140" t="s">
        <v>10751</v>
      </c>
      <c r="AM1140" t="s">
        <v>10751</v>
      </c>
      <c r="AN1140" t="s">
        <v>10751</v>
      </c>
      <c r="AO1140" t="s">
        <v>10751</v>
      </c>
      <c r="AP1140">
        <v>1</v>
      </c>
      <c r="AQ1140" t="s">
        <v>10751</v>
      </c>
      <c r="AR1140" t="s">
        <v>10751</v>
      </c>
      <c r="AS1140" t="s">
        <v>10751</v>
      </c>
      <c r="AT1140" t="s">
        <v>10751</v>
      </c>
      <c r="AU1140" t="s">
        <v>10751</v>
      </c>
      <c r="AV1140">
        <v>4.8</v>
      </c>
      <c r="AW1140" t="s">
        <v>10751</v>
      </c>
      <c r="AX1140">
        <v>4.0999999999999996</v>
      </c>
      <c r="AY1140">
        <v>0.185</v>
      </c>
      <c r="AZ1140">
        <v>0.81499999999999995</v>
      </c>
      <c r="BA1140" t="s">
        <v>10751</v>
      </c>
      <c r="BB1140" t="s">
        <v>10751</v>
      </c>
      <c r="BC1140" t="s">
        <v>10751</v>
      </c>
      <c r="BD1140" t="s">
        <v>10751</v>
      </c>
    </row>
    <row r="1141" spans="1:56">
      <c r="A1141" t="s">
        <v>10754</v>
      </c>
      <c r="B1141">
        <v>3000</v>
      </c>
      <c r="C1141">
        <v>1990</v>
      </c>
      <c r="D1141">
        <v>413</v>
      </c>
      <c r="E1141">
        <v>3.2758000000000002E-2</v>
      </c>
      <c r="F1141">
        <v>28.17221</v>
      </c>
      <c r="H1141">
        <v>23.499320000000001</v>
      </c>
      <c r="I1141">
        <f t="shared" si="24"/>
        <v>0.76979072456000008</v>
      </c>
      <c r="K1141">
        <v>21.598140000000001</v>
      </c>
      <c r="L1141">
        <v>25.946169999999999</v>
      </c>
      <c r="M1141">
        <v>378.18117999999998</v>
      </c>
      <c r="N1141">
        <v>411.47070000000002</v>
      </c>
      <c r="O1141">
        <v>342.51677000000001</v>
      </c>
      <c r="P1141" t="s">
        <v>10751</v>
      </c>
      <c r="Q1141">
        <v>142.8648</v>
      </c>
      <c r="R1141">
        <v>109.5395</v>
      </c>
      <c r="S1141">
        <v>11.917199999999999</v>
      </c>
      <c r="T1141">
        <v>0.76539299999999999</v>
      </c>
      <c r="U1141">
        <v>3.6512999999999997E-2</v>
      </c>
      <c r="V1141">
        <v>35.402169999999998</v>
      </c>
      <c r="W1141" t="s">
        <v>10751</v>
      </c>
      <c r="X1141" t="s">
        <v>10751</v>
      </c>
      <c r="Y1141">
        <v>1</v>
      </c>
      <c r="Z1141">
        <v>0.86299999999999999</v>
      </c>
      <c r="AA1141">
        <v>2.9000000000000001E-2</v>
      </c>
      <c r="AB1141">
        <v>0.107</v>
      </c>
      <c r="AC1141" t="s">
        <v>10751</v>
      </c>
      <c r="AD1141" t="s">
        <v>10751</v>
      </c>
      <c r="AE1141">
        <v>0.191</v>
      </c>
      <c r="AF1141" t="s">
        <v>10751</v>
      </c>
      <c r="AG1141">
        <v>0.70799999999999996</v>
      </c>
      <c r="AH1141">
        <v>0.10100000000000001</v>
      </c>
      <c r="AI1141" t="s">
        <v>10751</v>
      </c>
      <c r="AJ1141" t="s">
        <v>10751</v>
      </c>
      <c r="AK1141" t="s">
        <v>10751</v>
      </c>
      <c r="AL1141" t="s">
        <v>10751</v>
      </c>
      <c r="AM1141" t="s">
        <v>10751</v>
      </c>
      <c r="AN1141" t="s">
        <v>10751</v>
      </c>
      <c r="AO1141" t="s">
        <v>10751</v>
      </c>
      <c r="AP1141">
        <v>1</v>
      </c>
      <c r="AQ1141" t="s">
        <v>10751</v>
      </c>
      <c r="AR1141" t="s">
        <v>10751</v>
      </c>
      <c r="AS1141" t="s">
        <v>10751</v>
      </c>
      <c r="AT1141" t="s">
        <v>10751</v>
      </c>
      <c r="AU1141" t="s">
        <v>10751</v>
      </c>
      <c r="AV1141">
        <v>4.8</v>
      </c>
      <c r="AW1141" t="s">
        <v>10751</v>
      </c>
      <c r="AX1141">
        <v>4</v>
      </c>
      <c r="AY1141">
        <v>0.17699999999999999</v>
      </c>
      <c r="AZ1141">
        <v>0.82299999999999995</v>
      </c>
      <c r="BA1141" t="s">
        <v>10751</v>
      </c>
      <c r="BB1141" t="s">
        <v>10751</v>
      </c>
      <c r="BC1141" t="s">
        <v>10751</v>
      </c>
      <c r="BD1141" t="s">
        <v>10751</v>
      </c>
    </row>
    <row r="1142" spans="1:56">
      <c r="A1142" t="s">
        <v>10754</v>
      </c>
      <c r="B1142">
        <v>3000</v>
      </c>
      <c r="C1142">
        <v>1991</v>
      </c>
      <c r="D1142">
        <v>577</v>
      </c>
      <c r="E1142">
        <v>4.5914999999999997E-2</v>
      </c>
      <c r="F1142">
        <v>27.52281</v>
      </c>
      <c r="H1142">
        <v>22.90164</v>
      </c>
      <c r="I1142">
        <f t="shared" si="24"/>
        <v>1.0515288005999999</v>
      </c>
      <c r="K1142">
        <v>20.821529999999999</v>
      </c>
      <c r="L1142">
        <v>25.57647</v>
      </c>
      <c r="M1142">
        <v>388.05090000000001</v>
      </c>
      <c r="N1142">
        <v>426.81788999999998</v>
      </c>
      <c r="O1142">
        <v>347.46787</v>
      </c>
      <c r="P1142" t="s">
        <v>10751</v>
      </c>
      <c r="Q1142">
        <v>148.9752</v>
      </c>
      <c r="R1142">
        <v>109.3073</v>
      </c>
      <c r="S1142">
        <v>11.9856</v>
      </c>
      <c r="T1142">
        <v>0.73467800000000005</v>
      </c>
      <c r="U1142">
        <v>3.6436000000000003E-2</v>
      </c>
      <c r="V1142">
        <v>34.497149999999998</v>
      </c>
      <c r="W1142" t="s">
        <v>10751</v>
      </c>
      <c r="X1142" t="s">
        <v>10751</v>
      </c>
      <c r="Y1142">
        <v>1</v>
      </c>
      <c r="Z1142">
        <v>0.88100000000000001</v>
      </c>
      <c r="AA1142">
        <v>2.9000000000000001E-2</v>
      </c>
      <c r="AB1142">
        <v>0.09</v>
      </c>
      <c r="AC1142" t="s">
        <v>10751</v>
      </c>
      <c r="AD1142" t="s">
        <v>10751</v>
      </c>
      <c r="AE1142">
        <v>0.106</v>
      </c>
      <c r="AF1142" t="s">
        <v>10751</v>
      </c>
      <c r="AG1142">
        <v>0.51500000000000001</v>
      </c>
      <c r="AH1142">
        <v>0.379</v>
      </c>
      <c r="AI1142" t="s">
        <v>10751</v>
      </c>
      <c r="AJ1142" t="s">
        <v>10751</v>
      </c>
      <c r="AK1142" t="s">
        <v>10751</v>
      </c>
      <c r="AL1142" t="s">
        <v>10751</v>
      </c>
      <c r="AM1142" t="s">
        <v>10751</v>
      </c>
      <c r="AN1142" t="s">
        <v>10751</v>
      </c>
      <c r="AO1142" t="s">
        <v>10751</v>
      </c>
      <c r="AP1142">
        <v>1</v>
      </c>
      <c r="AQ1142" t="s">
        <v>10751</v>
      </c>
      <c r="AR1142" t="s">
        <v>10751</v>
      </c>
      <c r="AS1142" t="s">
        <v>10751</v>
      </c>
      <c r="AT1142" t="s">
        <v>10751</v>
      </c>
      <c r="AU1142" t="s">
        <v>10751</v>
      </c>
      <c r="AV1142">
        <v>4.9000000000000004</v>
      </c>
      <c r="AW1142" t="s">
        <v>10751</v>
      </c>
      <c r="AX1142">
        <v>4.3</v>
      </c>
      <c r="AY1142">
        <v>0.122</v>
      </c>
      <c r="AZ1142">
        <v>0.878</v>
      </c>
      <c r="BA1142" t="s">
        <v>10751</v>
      </c>
      <c r="BB1142" t="s">
        <v>10751</v>
      </c>
      <c r="BC1142" t="s">
        <v>10751</v>
      </c>
      <c r="BD1142" t="s">
        <v>10751</v>
      </c>
    </row>
    <row r="1143" spans="1:56">
      <c r="A1143" t="s">
        <v>10754</v>
      </c>
      <c r="B1143">
        <v>3000</v>
      </c>
      <c r="C1143">
        <v>1992</v>
      </c>
      <c r="D1143">
        <v>318</v>
      </c>
      <c r="E1143">
        <v>2.6145000000000002E-2</v>
      </c>
      <c r="F1143">
        <v>27.115130000000001</v>
      </c>
      <c r="H1143">
        <v>22.48658</v>
      </c>
      <c r="I1143">
        <f t="shared" si="24"/>
        <v>0.58791163410000002</v>
      </c>
      <c r="K1143">
        <v>20.368960000000001</v>
      </c>
      <c r="L1143">
        <v>25.158770000000001</v>
      </c>
      <c r="M1143">
        <v>395.21355999999997</v>
      </c>
      <c r="N1143">
        <v>436.30113999999998</v>
      </c>
      <c r="O1143">
        <v>353.23662999999999</v>
      </c>
      <c r="P1143" t="s">
        <v>10751</v>
      </c>
      <c r="Q1143">
        <v>147.87710000000001</v>
      </c>
      <c r="R1143">
        <v>112.3741</v>
      </c>
      <c r="S1143">
        <v>11.505800000000001</v>
      </c>
      <c r="T1143">
        <v>0.75998500000000002</v>
      </c>
      <c r="U1143">
        <v>3.7457999999999998E-2</v>
      </c>
      <c r="V1143">
        <v>33.869970000000002</v>
      </c>
      <c r="W1143" t="s">
        <v>10751</v>
      </c>
      <c r="X1143" t="s">
        <v>10751</v>
      </c>
      <c r="Y1143">
        <v>1</v>
      </c>
      <c r="Z1143">
        <v>0.85899999999999999</v>
      </c>
      <c r="AA1143">
        <v>4.7E-2</v>
      </c>
      <c r="AB1143">
        <v>9.4E-2</v>
      </c>
      <c r="AC1143" t="s">
        <v>10751</v>
      </c>
      <c r="AD1143" t="s">
        <v>10751</v>
      </c>
      <c r="AE1143">
        <v>0.187</v>
      </c>
      <c r="AF1143" t="s">
        <v>10751</v>
      </c>
      <c r="AG1143">
        <v>0.53100000000000003</v>
      </c>
      <c r="AH1143">
        <v>0.28199999999999997</v>
      </c>
      <c r="AI1143" t="s">
        <v>10751</v>
      </c>
      <c r="AJ1143" t="s">
        <v>10751</v>
      </c>
      <c r="AK1143" t="s">
        <v>10751</v>
      </c>
      <c r="AL1143" t="s">
        <v>10751</v>
      </c>
      <c r="AM1143" t="s">
        <v>10751</v>
      </c>
      <c r="AN1143" t="s">
        <v>10751</v>
      </c>
      <c r="AO1143" t="s">
        <v>10751</v>
      </c>
      <c r="AP1143">
        <v>1</v>
      </c>
      <c r="AQ1143" t="s">
        <v>10751</v>
      </c>
      <c r="AR1143" t="s">
        <v>10751</v>
      </c>
      <c r="AS1143" t="s">
        <v>10751</v>
      </c>
      <c r="AT1143" t="s">
        <v>10751</v>
      </c>
      <c r="AU1143" t="s">
        <v>10751</v>
      </c>
      <c r="AV1143">
        <v>4.9000000000000004</v>
      </c>
      <c r="AW1143" t="s">
        <v>10751</v>
      </c>
      <c r="AX1143">
        <v>4.3</v>
      </c>
      <c r="AY1143">
        <v>0.14199999999999999</v>
      </c>
      <c r="AZ1143">
        <v>0.85799999999999998</v>
      </c>
      <c r="BA1143" t="s">
        <v>10751</v>
      </c>
      <c r="BB1143" t="s">
        <v>10751</v>
      </c>
      <c r="BC1143" t="s">
        <v>10751</v>
      </c>
      <c r="BD1143" t="s">
        <v>10751</v>
      </c>
    </row>
    <row r="1144" spans="1:56">
      <c r="A1144" t="s">
        <v>10754</v>
      </c>
      <c r="B1144">
        <v>3000</v>
      </c>
      <c r="C1144">
        <v>1993</v>
      </c>
      <c r="D1144">
        <v>364</v>
      </c>
      <c r="E1144">
        <v>2.7543000000000002E-2</v>
      </c>
      <c r="F1144">
        <v>27.386690000000002</v>
      </c>
      <c r="H1144">
        <v>22.637979999999999</v>
      </c>
      <c r="I1144">
        <f t="shared" si="24"/>
        <v>0.62351788314000001</v>
      </c>
      <c r="K1144">
        <v>20.355370000000001</v>
      </c>
      <c r="L1144">
        <v>25.490600000000001</v>
      </c>
      <c r="M1144">
        <v>392.57035999999999</v>
      </c>
      <c r="N1144">
        <v>436.59242999999998</v>
      </c>
      <c r="O1144">
        <v>348.63833</v>
      </c>
      <c r="P1144" t="s">
        <v>10751</v>
      </c>
      <c r="Q1144">
        <v>150.05930000000001</v>
      </c>
      <c r="R1144">
        <v>115.4178</v>
      </c>
      <c r="S1144">
        <v>10.561500000000001</v>
      </c>
      <c r="T1144">
        <v>0.77119599999999999</v>
      </c>
      <c r="U1144">
        <v>3.8473E-2</v>
      </c>
      <c r="V1144">
        <v>34.107480000000002</v>
      </c>
      <c r="W1144" t="s">
        <v>10751</v>
      </c>
      <c r="X1144" t="s">
        <v>10751</v>
      </c>
      <c r="Y1144">
        <v>1</v>
      </c>
      <c r="Z1144">
        <v>0.873</v>
      </c>
      <c r="AA1144">
        <v>4.3999999999999997E-2</v>
      </c>
      <c r="AB1144">
        <v>8.3000000000000004E-2</v>
      </c>
      <c r="AC1144" t="s">
        <v>10751</v>
      </c>
      <c r="AD1144" t="s">
        <v>10751</v>
      </c>
      <c r="AE1144">
        <v>0.11600000000000001</v>
      </c>
      <c r="AF1144" t="s">
        <v>10751</v>
      </c>
      <c r="AG1144">
        <v>0.63200000000000001</v>
      </c>
      <c r="AH1144">
        <v>0.252</v>
      </c>
      <c r="AI1144" t="s">
        <v>10751</v>
      </c>
      <c r="AJ1144" t="s">
        <v>10751</v>
      </c>
      <c r="AK1144" t="s">
        <v>10751</v>
      </c>
      <c r="AL1144" t="s">
        <v>10751</v>
      </c>
      <c r="AM1144" t="s">
        <v>10751</v>
      </c>
      <c r="AN1144" t="s">
        <v>10751</v>
      </c>
      <c r="AO1144" t="s">
        <v>10751</v>
      </c>
      <c r="AP1144">
        <v>1</v>
      </c>
      <c r="AQ1144" t="s">
        <v>10751</v>
      </c>
      <c r="AR1144" t="s">
        <v>10751</v>
      </c>
      <c r="AS1144" t="s">
        <v>10751</v>
      </c>
      <c r="AT1144" t="s">
        <v>10751</v>
      </c>
      <c r="AU1144" t="s">
        <v>10751</v>
      </c>
      <c r="AV1144">
        <v>4.9000000000000004</v>
      </c>
      <c r="AW1144" t="s">
        <v>10751</v>
      </c>
      <c r="AX1144">
        <v>4.4000000000000004</v>
      </c>
      <c r="AY1144">
        <v>0.127</v>
      </c>
      <c r="AZ1144">
        <v>0.873</v>
      </c>
      <c r="BA1144" t="s">
        <v>10751</v>
      </c>
      <c r="BB1144" t="s">
        <v>10751</v>
      </c>
      <c r="BC1144" t="s">
        <v>10751</v>
      </c>
      <c r="BD1144" t="s">
        <v>10751</v>
      </c>
    </row>
    <row r="1145" spans="1:56">
      <c r="A1145" t="s">
        <v>10754</v>
      </c>
      <c r="B1145">
        <v>3000</v>
      </c>
      <c r="C1145">
        <v>1994</v>
      </c>
      <c r="D1145">
        <v>275</v>
      </c>
      <c r="E1145">
        <v>1.9460000000000002E-2</v>
      </c>
      <c r="F1145">
        <v>28.039169999999999</v>
      </c>
      <c r="H1145">
        <v>23.020109999999999</v>
      </c>
      <c r="I1145">
        <f t="shared" si="24"/>
        <v>0.44797134059999999</v>
      </c>
      <c r="K1145">
        <v>20.933350000000001</v>
      </c>
      <c r="L1145">
        <v>25.486820000000002</v>
      </c>
      <c r="M1145">
        <v>386.05374999999998</v>
      </c>
      <c r="N1145">
        <v>424.53795000000002</v>
      </c>
      <c r="O1145">
        <v>348.69</v>
      </c>
      <c r="P1145" t="s">
        <v>10751</v>
      </c>
      <c r="Q1145">
        <v>143.0162</v>
      </c>
      <c r="R1145">
        <v>117.1153</v>
      </c>
      <c r="S1145">
        <v>10.3904</v>
      </c>
      <c r="T1145">
        <v>0.81837700000000002</v>
      </c>
      <c r="U1145">
        <v>3.9038000000000003E-2</v>
      </c>
      <c r="V1145">
        <v>34.59169</v>
      </c>
      <c r="W1145" t="s">
        <v>10751</v>
      </c>
      <c r="X1145" t="s">
        <v>10751</v>
      </c>
      <c r="Y1145">
        <v>1</v>
      </c>
      <c r="Z1145">
        <v>0.85499999999999998</v>
      </c>
      <c r="AA1145">
        <v>9.1999999999999998E-2</v>
      </c>
      <c r="AB1145">
        <v>5.2999999999999999E-2</v>
      </c>
      <c r="AC1145" t="s">
        <v>10751</v>
      </c>
      <c r="AD1145" t="s">
        <v>10751</v>
      </c>
      <c r="AE1145">
        <v>7.4999999999999997E-2</v>
      </c>
      <c r="AF1145" t="s">
        <v>10751</v>
      </c>
      <c r="AG1145">
        <v>0.92500000000000004</v>
      </c>
      <c r="AH1145" t="s">
        <v>10751</v>
      </c>
      <c r="AI1145" t="s">
        <v>10751</v>
      </c>
      <c r="AJ1145" t="s">
        <v>10751</v>
      </c>
      <c r="AK1145" t="s">
        <v>10751</v>
      </c>
      <c r="AL1145" t="s">
        <v>10751</v>
      </c>
      <c r="AM1145" t="s">
        <v>10751</v>
      </c>
      <c r="AN1145" t="s">
        <v>10751</v>
      </c>
      <c r="AO1145" t="s">
        <v>10751</v>
      </c>
      <c r="AP1145">
        <v>1</v>
      </c>
      <c r="AQ1145" t="s">
        <v>10751</v>
      </c>
      <c r="AR1145" t="s">
        <v>10751</v>
      </c>
      <c r="AS1145" t="s">
        <v>10751</v>
      </c>
      <c r="AT1145" t="s">
        <v>10751</v>
      </c>
      <c r="AU1145" t="s">
        <v>10751</v>
      </c>
      <c r="AV1145">
        <v>4.9000000000000004</v>
      </c>
      <c r="AW1145" t="s">
        <v>10751</v>
      </c>
      <c r="AX1145">
        <v>4</v>
      </c>
      <c r="AY1145">
        <v>0.14499999999999999</v>
      </c>
      <c r="AZ1145">
        <v>0.85499999999999998</v>
      </c>
      <c r="BA1145" t="s">
        <v>10751</v>
      </c>
      <c r="BB1145" t="s">
        <v>10751</v>
      </c>
      <c r="BC1145" t="s">
        <v>10751</v>
      </c>
      <c r="BD1145" t="s">
        <v>10751</v>
      </c>
    </row>
    <row r="1146" spans="1:56">
      <c r="A1146" t="s">
        <v>10754</v>
      </c>
      <c r="B1146">
        <v>3000</v>
      </c>
      <c r="C1146">
        <v>1995</v>
      </c>
      <c r="D1146">
        <v>172</v>
      </c>
      <c r="E1146">
        <v>1.1325999999999999E-2</v>
      </c>
      <c r="F1146">
        <v>27.32443</v>
      </c>
      <c r="H1146">
        <v>22.33418</v>
      </c>
      <c r="I1146">
        <f t="shared" si="24"/>
        <v>0.25295692267999997</v>
      </c>
      <c r="K1146">
        <v>20.36703</v>
      </c>
      <c r="L1146">
        <v>24.58165</v>
      </c>
      <c r="M1146">
        <v>397.91028999999997</v>
      </c>
      <c r="N1146">
        <v>436.34253999999999</v>
      </c>
      <c r="O1146">
        <v>361.52980000000002</v>
      </c>
      <c r="P1146" t="s">
        <v>10751</v>
      </c>
      <c r="Q1146">
        <v>145.41130000000001</v>
      </c>
      <c r="R1146">
        <v>128.56549999999999</v>
      </c>
      <c r="S1146">
        <v>10.0909</v>
      </c>
      <c r="T1146">
        <v>0.882857</v>
      </c>
      <c r="U1146">
        <v>4.2854999999999997E-2</v>
      </c>
      <c r="V1146">
        <v>33.527610000000003</v>
      </c>
      <c r="W1146" t="s">
        <v>10751</v>
      </c>
      <c r="X1146" t="s">
        <v>10751</v>
      </c>
      <c r="Y1146">
        <v>1</v>
      </c>
      <c r="Z1146">
        <v>0.79</v>
      </c>
      <c r="AA1146">
        <v>0.11799999999999999</v>
      </c>
      <c r="AB1146">
        <v>9.1999999999999998E-2</v>
      </c>
      <c r="AC1146" t="s">
        <v>10751</v>
      </c>
      <c r="AD1146" t="s">
        <v>10751</v>
      </c>
      <c r="AE1146" t="s">
        <v>10751</v>
      </c>
      <c r="AF1146" t="s">
        <v>10751</v>
      </c>
      <c r="AG1146">
        <v>1</v>
      </c>
      <c r="AH1146" t="s">
        <v>10751</v>
      </c>
      <c r="AI1146" t="s">
        <v>10751</v>
      </c>
      <c r="AJ1146" t="s">
        <v>10751</v>
      </c>
      <c r="AK1146" t="s">
        <v>10751</v>
      </c>
      <c r="AL1146" t="s">
        <v>10751</v>
      </c>
      <c r="AM1146" t="s">
        <v>10751</v>
      </c>
      <c r="AN1146" t="s">
        <v>10751</v>
      </c>
      <c r="AO1146" t="s">
        <v>10751</v>
      </c>
      <c r="AP1146">
        <v>1</v>
      </c>
      <c r="AQ1146" t="s">
        <v>10751</v>
      </c>
      <c r="AR1146" t="s">
        <v>10751</v>
      </c>
      <c r="AS1146" t="s">
        <v>10751</v>
      </c>
      <c r="AT1146">
        <v>0.18099999999999999</v>
      </c>
      <c r="AU1146" t="s">
        <v>10751</v>
      </c>
      <c r="AV1146">
        <v>4.8</v>
      </c>
      <c r="AW1146" t="s">
        <v>10751</v>
      </c>
      <c r="AX1146">
        <v>4</v>
      </c>
      <c r="AY1146">
        <v>0.21</v>
      </c>
      <c r="AZ1146">
        <v>0.79</v>
      </c>
      <c r="BA1146" t="s">
        <v>10751</v>
      </c>
      <c r="BB1146" t="s">
        <v>10751</v>
      </c>
      <c r="BC1146" t="s">
        <v>10751</v>
      </c>
      <c r="BD1146" t="s">
        <v>10751</v>
      </c>
    </row>
    <row r="1147" spans="1:56">
      <c r="A1147" t="s">
        <v>10754</v>
      </c>
      <c r="B1147">
        <v>3000</v>
      </c>
      <c r="C1147">
        <v>1996</v>
      </c>
      <c r="D1147">
        <v>103</v>
      </c>
      <c r="E1147">
        <v>7.8729999999999998E-3</v>
      </c>
      <c r="F1147">
        <v>27.179829999999999</v>
      </c>
      <c r="H1147">
        <v>22.14048</v>
      </c>
      <c r="I1147">
        <f t="shared" si="24"/>
        <v>0.17431199904</v>
      </c>
      <c r="K1147">
        <v>20.081420000000001</v>
      </c>
      <c r="L1147">
        <v>24.461310000000001</v>
      </c>
      <c r="M1147">
        <v>401.39148999999998</v>
      </c>
      <c r="N1147">
        <v>442.54833000000002</v>
      </c>
      <c r="O1147">
        <v>363.30846000000003</v>
      </c>
      <c r="P1147" t="s">
        <v>10751</v>
      </c>
      <c r="Q1147">
        <v>147.792</v>
      </c>
      <c r="R1147">
        <v>138.68639999999999</v>
      </c>
      <c r="S1147">
        <v>9.9824000000000002</v>
      </c>
      <c r="T1147">
        <v>0.93818699999999999</v>
      </c>
      <c r="U1147">
        <v>4.6228999999999999E-2</v>
      </c>
      <c r="V1147">
        <v>33.259880000000003</v>
      </c>
      <c r="W1147" t="s">
        <v>10751</v>
      </c>
      <c r="X1147" t="s">
        <v>10751</v>
      </c>
      <c r="Y1147">
        <v>1</v>
      </c>
      <c r="Z1147">
        <v>0.72199999999999998</v>
      </c>
      <c r="AA1147">
        <v>0.25700000000000001</v>
      </c>
      <c r="AB1147">
        <v>2.1000000000000001E-2</v>
      </c>
      <c r="AC1147" t="s">
        <v>10751</v>
      </c>
      <c r="AD1147" t="s">
        <v>10751</v>
      </c>
      <c r="AE1147" t="s">
        <v>10751</v>
      </c>
      <c r="AF1147" t="s">
        <v>10751</v>
      </c>
      <c r="AG1147">
        <v>1</v>
      </c>
      <c r="AH1147" t="s">
        <v>10751</v>
      </c>
      <c r="AI1147" t="s">
        <v>10751</v>
      </c>
      <c r="AJ1147" t="s">
        <v>10751</v>
      </c>
      <c r="AK1147" t="s">
        <v>10751</v>
      </c>
      <c r="AL1147" t="s">
        <v>10751</v>
      </c>
      <c r="AM1147" t="s">
        <v>10751</v>
      </c>
      <c r="AN1147" t="s">
        <v>10751</v>
      </c>
      <c r="AO1147" t="s">
        <v>10751</v>
      </c>
      <c r="AP1147">
        <v>1</v>
      </c>
      <c r="AQ1147" t="s">
        <v>10751</v>
      </c>
      <c r="AR1147" t="s">
        <v>10751</v>
      </c>
      <c r="AS1147" t="s">
        <v>10751</v>
      </c>
      <c r="AT1147">
        <v>0.999</v>
      </c>
      <c r="AU1147" t="s">
        <v>10751</v>
      </c>
      <c r="AV1147">
        <v>4.7</v>
      </c>
      <c r="AW1147" t="s">
        <v>10751</v>
      </c>
      <c r="AX1147">
        <v>4</v>
      </c>
      <c r="AY1147">
        <v>0.27800000000000002</v>
      </c>
      <c r="AZ1147">
        <v>0.72199999999999998</v>
      </c>
      <c r="BA1147" t="s">
        <v>10751</v>
      </c>
      <c r="BB1147" t="s">
        <v>10751</v>
      </c>
      <c r="BC1147" t="s">
        <v>10751</v>
      </c>
      <c r="BD1147" t="s">
        <v>10751</v>
      </c>
    </row>
    <row r="1148" spans="1:56">
      <c r="A1148" t="s">
        <v>10754</v>
      </c>
      <c r="B1148">
        <v>3000</v>
      </c>
      <c r="C1148">
        <v>1997</v>
      </c>
      <c r="D1148">
        <v>66</v>
      </c>
      <c r="E1148">
        <v>4.5409999999999999E-3</v>
      </c>
      <c r="F1148">
        <v>26.647780000000001</v>
      </c>
      <c r="H1148">
        <v>21.626080000000002</v>
      </c>
      <c r="I1148">
        <f t="shared" si="24"/>
        <v>9.8204029280000008E-2</v>
      </c>
      <c r="K1148">
        <v>19.59196</v>
      </c>
      <c r="L1148">
        <v>23.865269999999999</v>
      </c>
      <c r="M1148">
        <v>410.93900000000002</v>
      </c>
      <c r="N1148">
        <v>453.60437999999999</v>
      </c>
      <c r="O1148">
        <v>372.38204999999999</v>
      </c>
      <c r="P1148" t="s">
        <v>10751</v>
      </c>
      <c r="Q1148">
        <v>145.88720000000001</v>
      </c>
      <c r="R1148">
        <v>133.84960000000001</v>
      </c>
      <c r="S1148">
        <v>10.1091</v>
      </c>
      <c r="T1148">
        <v>0.91745900000000002</v>
      </c>
      <c r="U1148">
        <v>4.4616999999999997E-2</v>
      </c>
      <c r="V1148">
        <v>32.517130000000002</v>
      </c>
      <c r="W1148" t="s">
        <v>10751</v>
      </c>
      <c r="X1148" t="s">
        <v>10751</v>
      </c>
      <c r="Y1148">
        <v>1</v>
      </c>
      <c r="Z1148">
        <v>0.82</v>
      </c>
      <c r="AA1148" t="s">
        <v>10751</v>
      </c>
      <c r="AB1148">
        <v>0.18</v>
      </c>
      <c r="AC1148" t="s">
        <v>10751</v>
      </c>
      <c r="AD1148" t="s">
        <v>10751</v>
      </c>
      <c r="AE1148" t="s">
        <v>10751</v>
      </c>
      <c r="AF1148" t="s">
        <v>10751</v>
      </c>
      <c r="AG1148">
        <v>1</v>
      </c>
      <c r="AH1148" t="s">
        <v>10751</v>
      </c>
      <c r="AI1148" t="s">
        <v>10751</v>
      </c>
      <c r="AJ1148" t="s">
        <v>10751</v>
      </c>
      <c r="AK1148" t="s">
        <v>10751</v>
      </c>
      <c r="AL1148" t="s">
        <v>10751</v>
      </c>
      <c r="AM1148" t="s">
        <v>10751</v>
      </c>
      <c r="AN1148" t="s">
        <v>10751</v>
      </c>
      <c r="AO1148" t="s">
        <v>10751</v>
      </c>
      <c r="AP1148">
        <v>1</v>
      </c>
      <c r="AQ1148" t="s">
        <v>10751</v>
      </c>
      <c r="AR1148" t="s">
        <v>10751</v>
      </c>
      <c r="AS1148" t="s">
        <v>10751</v>
      </c>
      <c r="AT1148">
        <v>0.99099999999999999</v>
      </c>
      <c r="AU1148" t="s">
        <v>10751</v>
      </c>
      <c r="AV1148">
        <v>4.8</v>
      </c>
      <c r="AW1148" t="s">
        <v>10751</v>
      </c>
      <c r="AX1148">
        <v>4</v>
      </c>
      <c r="AY1148">
        <v>0.18</v>
      </c>
      <c r="AZ1148">
        <v>0.82</v>
      </c>
      <c r="BA1148" t="s">
        <v>10751</v>
      </c>
      <c r="BB1148" t="s">
        <v>10751</v>
      </c>
      <c r="BC1148" t="s">
        <v>10751</v>
      </c>
      <c r="BD1148" t="s">
        <v>10751</v>
      </c>
    </row>
    <row r="1149" spans="1:56">
      <c r="A1149" t="s">
        <v>10754</v>
      </c>
      <c r="B1149">
        <v>3000</v>
      </c>
      <c r="C1149">
        <v>1998</v>
      </c>
      <c r="D1149">
        <v>81</v>
      </c>
      <c r="E1149">
        <v>5.5750000000000001E-3</v>
      </c>
      <c r="F1149">
        <v>27.28895</v>
      </c>
      <c r="H1149">
        <v>22.016729999999999</v>
      </c>
      <c r="I1149">
        <f t="shared" si="24"/>
        <v>0.12274326974999999</v>
      </c>
      <c r="K1149">
        <v>19.997699999999998</v>
      </c>
      <c r="L1149">
        <v>24.167739999999998</v>
      </c>
      <c r="M1149">
        <v>403.64758</v>
      </c>
      <c r="N1149">
        <v>444.40109000000001</v>
      </c>
      <c r="O1149">
        <v>367.72154999999998</v>
      </c>
      <c r="P1149" t="s">
        <v>10751</v>
      </c>
      <c r="Q1149">
        <v>148.87090000000001</v>
      </c>
      <c r="R1149">
        <v>142</v>
      </c>
      <c r="S1149">
        <v>10.236499999999999</v>
      </c>
      <c r="T1149">
        <v>0.95386300000000002</v>
      </c>
      <c r="U1149">
        <v>4.7333E-2</v>
      </c>
      <c r="V1149">
        <v>33.057429999999997</v>
      </c>
      <c r="W1149" t="s">
        <v>10751</v>
      </c>
      <c r="X1149" t="s">
        <v>10751</v>
      </c>
      <c r="Y1149">
        <v>1</v>
      </c>
      <c r="Z1149">
        <v>0.54300000000000004</v>
      </c>
      <c r="AA1149">
        <v>0.45700000000000002</v>
      </c>
      <c r="AB1149" t="s">
        <v>10751</v>
      </c>
      <c r="AC1149" t="s">
        <v>10751</v>
      </c>
      <c r="AD1149" t="s">
        <v>10751</v>
      </c>
      <c r="AE1149" t="s">
        <v>10751</v>
      </c>
      <c r="AF1149" t="s">
        <v>10751</v>
      </c>
      <c r="AG1149">
        <v>1</v>
      </c>
      <c r="AH1149" t="s">
        <v>10751</v>
      </c>
      <c r="AI1149" t="s">
        <v>10751</v>
      </c>
      <c r="AJ1149" t="s">
        <v>10751</v>
      </c>
      <c r="AK1149" t="s">
        <v>10751</v>
      </c>
      <c r="AL1149" t="s">
        <v>10751</v>
      </c>
      <c r="AM1149" t="s">
        <v>10751</v>
      </c>
      <c r="AN1149" t="s">
        <v>10751</v>
      </c>
      <c r="AO1149" t="s">
        <v>10751</v>
      </c>
      <c r="AP1149">
        <v>1</v>
      </c>
      <c r="AQ1149" t="s">
        <v>10751</v>
      </c>
      <c r="AR1149" t="s">
        <v>10751</v>
      </c>
      <c r="AS1149" t="s">
        <v>10751</v>
      </c>
      <c r="AT1149">
        <v>1</v>
      </c>
      <c r="AU1149" t="s">
        <v>10751</v>
      </c>
      <c r="AV1149">
        <v>4.5</v>
      </c>
      <c r="AW1149" t="s">
        <v>10751</v>
      </c>
      <c r="AX1149">
        <v>4</v>
      </c>
      <c r="AY1149">
        <v>0.45700000000000002</v>
      </c>
      <c r="AZ1149">
        <v>0.54300000000000004</v>
      </c>
      <c r="BA1149" t="s">
        <v>10751</v>
      </c>
      <c r="BB1149" t="s">
        <v>10751</v>
      </c>
      <c r="BC1149" t="s">
        <v>10751</v>
      </c>
      <c r="BD1149" t="s">
        <v>10751</v>
      </c>
    </row>
    <row r="1150" spans="1:56">
      <c r="A1150" t="s">
        <v>10754</v>
      </c>
      <c r="B1150">
        <v>3000</v>
      </c>
      <c r="C1150">
        <v>1999</v>
      </c>
      <c r="D1150">
        <v>50</v>
      </c>
      <c r="E1150">
        <v>3.2750000000000001E-3</v>
      </c>
      <c r="F1150">
        <v>27.212890000000002</v>
      </c>
      <c r="H1150">
        <v>21.860050000000001</v>
      </c>
      <c r="I1150">
        <f t="shared" si="24"/>
        <v>7.1591663750000006E-2</v>
      </c>
      <c r="K1150">
        <v>19.833069999999999</v>
      </c>
      <c r="L1150">
        <v>23.970140000000001</v>
      </c>
      <c r="M1150">
        <v>406.54070999999999</v>
      </c>
      <c r="N1150">
        <v>448.09001000000001</v>
      </c>
      <c r="O1150">
        <v>370.75299000000001</v>
      </c>
      <c r="P1150" t="s">
        <v>10751</v>
      </c>
      <c r="Q1150">
        <v>149</v>
      </c>
      <c r="R1150">
        <v>142</v>
      </c>
      <c r="S1150">
        <v>10.218999999999999</v>
      </c>
      <c r="T1150">
        <v>0.95301999999999998</v>
      </c>
      <c r="U1150">
        <v>4.7333E-2</v>
      </c>
      <c r="V1150">
        <v>32.818019999999997</v>
      </c>
      <c r="W1150" t="s">
        <v>10751</v>
      </c>
      <c r="X1150" t="s">
        <v>10751</v>
      </c>
      <c r="Y1150">
        <v>1</v>
      </c>
      <c r="Z1150">
        <v>0.52200000000000002</v>
      </c>
      <c r="AA1150">
        <v>0.47799999999999998</v>
      </c>
      <c r="AB1150" t="s">
        <v>10751</v>
      </c>
      <c r="AC1150" t="s">
        <v>10751</v>
      </c>
      <c r="AD1150" t="s">
        <v>10751</v>
      </c>
      <c r="AE1150" t="s">
        <v>10751</v>
      </c>
      <c r="AF1150" t="s">
        <v>10751</v>
      </c>
      <c r="AG1150">
        <v>1</v>
      </c>
      <c r="AH1150" t="s">
        <v>10751</v>
      </c>
      <c r="AI1150" t="s">
        <v>10751</v>
      </c>
      <c r="AJ1150" t="s">
        <v>10751</v>
      </c>
      <c r="AK1150" t="s">
        <v>10751</v>
      </c>
      <c r="AL1150" t="s">
        <v>10751</v>
      </c>
      <c r="AM1150" t="s">
        <v>10751</v>
      </c>
      <c r="AN1150" t="s">
        <v>10751</v>
      </c>
      <c r="AO1150" t="s">
        <v>10751</v>
      </c>
      <c r="AP1150">
        <v>1</v>
      </c>
      <c r="AQ1150" t="s">
        <v>10751</v>
      </c>
      <c r="AR1150" t="s">
        <v>10751</v>
      </c>
      <c r="AS1150" t="s">
        <v>10751</v>
      </c>
      <c r="AT1150">
        <v>1</v>
      </c>
      <c r="AU1150" t="s">
        <v>10751</v>
      </c>
      <c r="AV1150">
        <v>4.5</v>
      </c>
      <c r="AW1150" t="s">
        <v>10751</v>
      </c>
      <c r="AX1150">
        <v>4</v>
      </c>
      <c r="AY1150">
        <v>0.47799999999999998</v>
      </c>
      <c r="AZ1150">
        <v>0.52200000000000002</v>
      </c>
      <c r="BA1150" t="s">
        <v>10751</v>
      </c>
      <c r="BB1150" t="s">
        <v>10751</v>
      </c>
      <c r="BC1150" t="s">
        <v>10751</v>
      </c>
      <c r="BD1150" t="s">
        <v>10751</v>
      </c>
    </row>
    <row r="1151" spans="1:56">
      <c r="A1151" t="s">
        <v>10754</v>
      </c>
      <c r="B1151">
        <v>3000</v>
      </c>
      <c r="C1151">
        <v>2000</v>
      </c>
      <c r="D1151">
        <v>40</v>
      </c>
      <c r="E1151">
        <v>2.3960000000000001E-3</v>
      </c>
      <c r="F1151">
        <v>26.694769999999998</v>
      </c>
      <c r="H1151">
        <v>21.322659999999999</v>
      </c>
      <c r="I1151">
        <f t="shared" si="24"/>
        <v>5.1089093359999997E-2</v>
      </c>
      <c r="K1151">
        <v>19.475919999999999</v>
      </c>
      <c r="L1151">
        <v>23.16874</v>
      </c>
      <c r="M1151">
        <v>416.78674000000001</v>
      </c>
      <c r="N1151">
        <v>456.30716999999999</v>
      </c>
      <c r="O1151">
        <v>383.57715000000002</v>
      </c>
      <c r="P1151" t="s">
        <v>10751</v>
      </c>
      <c r="Q1151">
        <v>149</v>
      </c>
      <c r="R1151">
        <v>142</v>
      </c>
      <c r="S1151">
        <v>9.8081999999999994</v>
      </c>
      <c r="T1151">
        <v>0.95301999999999998</v>
      </c>
      <c r="U1151">
        <v>4.7333E-2</v>
      </c>
      <c r="V1151">
        <v>31.998560000000001</v>
      </c>
      <c r="W1151" t="s">
        <v>10751</v>
      </c>
      <c r="X1151" t="s">
        <v>10751</v>
      </c>
      <c r="Y1151">
        <v>1</v>
      </c>
      <c r="Z1151">
        <v>0.47599999999999998</v>
      </c>
      <c r="AA1151">
        <v>0.52400000000000002</v>
      </c>
      <c r="AB1151" t="s">
        <v>10751</v>
      </c>
      <c r="AC1151" t="s">
        <v>10751</v>
      </c>
      <c r="AD1151" t="s">
        <v>10751</v>
      </c>
      <c r="AE1151" t="s">
        <v>10751</v>
      </c>
      <c r="AF1151" t="s">
        <v>10751</v>
      </c>
      <c r="AG1151">
        <v>1</v>
      </c>
      <c r="AH1151" t="s">
        <v>10751</v>
      </c>
      <c r="AI1151" t="s">
        <v>10751</v>
      </c>
      <c r="AJ1151" t="s">
        <v>10751</v>
      </c>
      <c r="AK1151" t="s">
        <v>10751</v>
      </c>
      <c r="AL1151" t="s">
        <v>10751</v>
      </c>
      <c r="AM1151" t="s">
        <v>10751</v>
      </c>
      <c r="AN1151" t="s">
        <v>10751</v>
      </c>
      <c r="AO1151" t="s">
        <v>10751</v>
      </c>
      <c r="AP1151">
        <v>1</v>
      </c>
      <c r="AQ1151" t="s">
        <v>10751</v>
      </c>
      <c r="AR1151" t="s">
        <v>10751</v>
      </c>
      <c r="AS1151" t="s">
        <v>10751</v>
      </c>
      <c r="AT1151">
        <v>1</v>
      </c>
      <c r="AU1151" t="s">
        <v>10751</v>
      </c>
      <c r="AV1151">
        <v>4.5</v>
      </c>
      <c r="AW1151" t="s">
        <v>10751</v>
      </c>
      <c r="AX1151">
        <v>4</v>
      </c>
      <c r="AY1151">
        <v>0.52400000000000002</v>
      </c>
      <c r="AZ1151">
        <v>0.47599999999999998</v>
      </c>
      <c r="BA1151" t="s">
        <v>10751</v>
      </c>
      <c r="BB1151" t="s">
        <v>10751</v>
      </c>
      <c r="BC1151" t="s">
        <v>10751</v>
      </c>
      <c r="BD1151" t="s">
        <v>10751</v>
      </c>
    </row>
    <row r="1152" spans="1:56">
      <c r="A1152" t="s">
        <v>10754</v>
      </c>
      <c r="B1152">
        <v>3000</v>
      </c>
      <c r="C1152">
        <v>2001</v>
      </c>
      <c r="D1152">
        <v>23</v>
      </c>
      <c r="E1152">
        <v>1.4920000000000001E-3</v>
      </c>
      <c r="F1152">
        <v>27.081109999999999</v>
      </c>
      <c r="H1152">
        <v>21.49924</v>
      </c>
      <c r="I1152">
        <f t="shared" si="24"/>
        <v>3.2076866080000002E-2</v>
      </c>
      <c r="K1152">
        <v>19.694739999999999</v>
      </c>
      <c r="L1152">
        <v>23.247710000000001</v>
      </c>
      <c r="M1152">
        <v>413.36349999999999</v>
      </c>
      <c r="N1152">
        <v>451.23723999999999</v>
      </c>
      <c r="O1152">
        <v>382.27429999999998</v>
      </c>
      <c r="P1152" t="s">
        <v>10751</v>
      </c>
      <c r="Q1152">
        <v>149</v>
      </c>
      <c r="R1152">
        <v>142</v>
      </c>
      <c r="S1152">
        <v>9.6630000000000003</v>
      </c>
      <c r="T1152">
        <v>0.95301999999999998</v>
      </c>
      <c r="U1152">
        <v>4.7333E-2</v>
      </c>
      <c r="V1152">
        <v>32.29307</v>
      </c>
      <c r="W1152" t="s">
        <v>10751</v>
      </c>
      <c r="X1152" t="s">
        <v>10751</v>
      </c>
      <c r="Y1152">
        <v>1</v>
      </c>
      <c r="Z1152">
        <v>0.47599999999999998</v>
      </c>
      <c r="AA1152">
        <v>0.52400000000000002</v>
      </c>
      <c r="AB1152" t="s">
        <v>10751</v>
      </c>
      <c r="AC1152" t="s">
        <v>10751</v>
      </c>
      <c r="AD1152" t="s">
        <v>10751</v>
      </c>
      <c r="AE1152" t="s">
        <v>10751</v>
      </c>
      <c r="AF1152" t="s">
        <v>10751</v>
      </c>
      <c r="AG1152">
        <v>1</v>
      </c>
      <c r="AH1152" t="s">
        <v>10751</v>
      </c>
      <c r="AI1152" t="s">
        <v>10751</v>
      </c>
      <c r="AJ1152" t="s">
        <v>10751</v>
      </c>
      <c r="AK1152" t="s">
        <v>10751</v>
      </c>
      <c r="AL1152" t="s">
        <v>10751</v>
      </c>
      <c r="AM1152" t="s">
        <v>10751</v>
      </c>
      <c r="AN1152" t="s">
        <v>10751</v>
      </c>
      <c r="AO1152" t="s">
        <v>10751</v>
      </c>
      <c r="AP1152">
        <v>1</v>
      </c>
      <c r="AQ1152" t="s">
        <v>10751</v>
      </c>
      <c r="AR1152" t="s">
        <v>10751</v>
      </c>
      <c r="AS1152" t="s">
        <v>10751</v>
      </c>
      <c r="AT1152">
        <v>1</v>
      </c>
      <c r="AU1152" t="s">
        <v>10751</v>
      </c>
      <c r="AV1152">
        <v>4.5</v>
      </c>
      <c r="AW1152" t="s">
        <v>10751</v>
      </c>
      <c r="AX1152">
        <v>4</v>
      </c>
      <c r="AY1152">
        <v>0.52400000000000002</v>
      </c>
      <c r="AZ1152">
        <v>0.47599999999999998</v>
      </c>
      <c r="BA1152" t="s">
        <v>10751</v>
      </c>
      <c r="BB1152" t="s">
        <v>10751</v>
      </c>
      <c r="BC1152" t="s">
        <v>10751</v>
      </c>
      <c r="BD1152" t="s">
        <v>10751</v>
      </c>
    </row>
    <row r="1153" spans="1:56">
      <c r="A1153" t="s">
        <v>10754</v>
      </c>
      <c r="B1153">
        <v>3000</v>
      </c>
      <c r="C1153">
        <v>2002</v>
      </c>
      <c r="D1153">
        <v>21</v>
      </c>
      <c r="E1153">
        <v>1.276E-3</v>
      </c>
      <c r="F1153">
        <v>27.652090000000001</v>
      </c>
      <c r="H1153">
        <v>21.95861</v>
      </c>
      <c r="I1153">
        <f t="shared" si="24"/>
        <v>2.801918636E-2</v>
      </c>
      <c r="K1153">
        <v>19.6478</v>
      </c>
      <c r="L1153">
        <v>24.258120000000002</v>
      </c>
      <c r="M1153">
        <v>404.71589999999998</v>
      </c>
      <c r="N1153">
        <v>452.31524999999999</v>
      </c>
      <c r="O1153">
        <v>366.35151999999999</v>
      </c>
      <c r="P1153" t="s">
        <v>10751</v>
      </c>
      <c r="Q1153">
        <v>149</v>
      </c>
      <c r="R1153">
        <v>142</v>
      </c>
      <c r="S1153">
        <v>9.8141999999999996</v>
      </c>
      <c r="T1153">
        <v>0.95301999999999998</v>
      </c>
      <c r="U1153">
        <v>4.7333E-2</v>
      </c>
      <c r="V1153">
        <v>32.958530000000003</v>
      </c>
      <c r="W1153" t="s">
        <v>10751</v>
      </c>
      <c r="X1153" t="s">
        <v>10751</v>
      </c>
      <c r="Y1153">
        <v>1</v>
      </c>
      <c r="Z1153">
        <v>0.47199999999999998</v>
      </c>
      <c r="AA1153">
        <v>0.52800000000000002</v>
      </c>
      <c r="AB1153" t="s">
        <v>10751</v>
      </c>
      <c r="AC1153" t="s">
        <v>10751</v>
      </c>
      <c r="AD1153" t="s">
        <v>10751</v>
      </c>
      <c r="AE1153" t="s">
        <v>10751</v>
      </c>
      <c r="AF1153" t="s">
        <v>10751</v>
      </c>
      <c r="AG1153">
        <v>1</v>
      </c>
      <c r="AH1153" t="s">
        <v>10751</v>
      </c>
      <c r="AI1153" t="s">
        <v>10751</v>
      </c>
      <c r="AJ1153" t="s">
        <v>10751</v>
      </c>
      <c r="AK1153" t="s">
        <v>10751</v>
      </c>
      <c r="AL1153" t="s">
        <v>10751</v>
      </c>
      <c r="AM1153" t="s">
        <v>10751</v>
      </c>
      <c r="AN1153" t="s">
        <v>10751</v>
      </c>
      <c r="AO1153" t="s">
        <v>10751</v>
      </c>
      <c r="AP1153">
        <v>1</v>
      </c>
      <c r="AQ1153" t="s">
        <v>10751</v>
      </c>
      <c r="AR1153" t="s">
        <v>10751</v>
      </c>
      <c r="AS1153" t="s">
        <v>10751</v>
      </c>
      <c r="AT1153">
        <v>1</v>
      </c>
      <c r="AU1153" t="s">
        <v>10751</v>
      </c>
      <c r="AV1153">
        <v>4.5</v>
      </c>
      <c r="AW1153" t="s">
        <v>10751</v>
      </c>
      <c r="AX1153">
        <v>4</v>
      </c>
      <c r="AY1153">
        <v>0.52800000000000002</v>
      </c>
      <c r="AZ1153">
        <v>0.47199999999999998</v>
      </c>
      <c r="BA1153" t="s">
        <v>10751</v>
      </c>
      <c r="BB1153" t="s">
        <v>10751</v>
      </c>
      <c r="BC1153" t="s">
        <v>10751</v>
      </c>
      <c r="BD1153" t="s">
        <v>10751</v>
      </c>
    </row>
    <row r="1154" spans="1:56">
      <c r="A1154" t="s">
        <v>10754</v>
      </c>
      <c r="B1154">
        <v>3000</v>
      </c>
      <c r="C1154">
        <v>2003</v>
      </c>
      <c r="D1154">
        <v>21</v>
      </c>
      <c r="E1154">
        <v>1.3500000000000001E-3</v>
      </c>
      <c r="F1154">
        <v>27.663689999999999</v>
      </c>
      <c r="H1154">
        <v>21.85838</v>
      </c>
      <c r="I1154">
        <f t="shared" si="24"/>
        <v>2.9508813000000002E-2</v>
      </c>
      <c r="K1154">
        <v>19.565660000000001</v>
      </c>
      <c r="L1154">
        <v>24.08229</v>
      </c>
      <c r="M1154">
        <v>406.57175000000001</v>
      </c>
      <c r="N1154">
        <v>454.21411999999998</v>
      </c>
      <c r="O1154">
        <v>369.02632999999997</v>
      </c>
      <c r="P1154" t="s">
        <v>10751</v>
      </c>
      <c r="Q1154">
        <v>149</v>
      </c>
      <c r="R1154">
        <v>142</v>
      </c>
      <c r="S1154">
        <v>9.7464999999999993</v>
      </c>
      <c r="T1154">
        <v>0.95301999999999998</v>
      </c>
      <c r="U1154">
        <v>4.7333E-2</v>
      </c>
      <c r="V1154">
        <v>32.809579999999997</v>
      </c>
      <c r="W1154" t="s">
        <v>10751</v>
      </c>
      <c r="X1154" t="s">
        <v>10751</v>
      </c>
      <c r="Y1154">
        <v>1</v>
      </c>
      <c r="Z1154">
        <v>0.45100000000000001</v>
      </c>
      <c r="AA1154">
        <v>0.54900000000000004</v>
      </c>
      <c r="AB1154" t="s">
        <v>10751</v>
      </c>
      <c r="AC1154" t="s">
        <v>10751</v>
      </c>
      <c r="AD1154" t="s">
        <v>10751</v>
      </c>
      <c r="AE1154" t="s">
        <v>10751</v>
      </c>
      <c r="AF1154" t="s">
        <v>10751</v>
      </c>
      <c r="AG1154">
        <v>1</v>
      </c>
      <c r="AH1154" t="s">
        <v>10751</v>
      </c>
      <c r="AI1154" t="s">
        <v>10751</v>
      </c>
      <c r="AJ1154" t="s">
        <v>10751</v>
      </c>
      <c r="AK1154" t="s">
        <v>10751</v>
      </c>
      <c r="AL1154" t="s">
        <v>10751</v>
      </c>
      <c r="AM1154" t="s">
        <v>10751</v>
      </c>
      <c r="AN1154" t="s">
        <v>10751</v>
      </c>
      <c r="AO1154" t="s">
        <v>10751</v>
      </c>
      <c r="AP1154">
        <v>1</v>
      </c>
      <c r="AQ1154" t="s">
        <v>10751</v>
      </c>
      <c r="AR1154" t="s">
        <v>10751</v>
      </c>
      <c r="AS1154" t="s">
        <v>10751</v>
      </c>
      <c r="AT1154">
        <v>1</v>
      </c>
      <c r="AU1154" t="s">
        <v>10751</v>
      </c>
      <c r="AV1154">
        <v>4.5</v>
      </c>
      <c r="AW1154" t="s">
        <v>10751</v>
      </c>
      <c r="AX1154">
        <v>4</v>
      </c>
      <c r="AY1154">
        <v>0.54900000000000004</v>
      </c>
      <c r="AZ1154">
        <v>0.45100000000000001</v>
      </c>
      <c r="BA1154" t="s">
        <v>10751</v>
      </c>
      <c r="BB1154" t="s">
        <v>10751</v>
      </c>
      <c r="BC1154" t="s">
        <v>10751</v>
      </c>
      <c r="BD1154" t="s">
        <v>10751</v>
      </c>
    </row>
    <row r="1155" spans="1:56">
      <c r="A1155" t="s">
        <v>10754</v>
      </c>
      <c r="B1155">
        <v>3000</v>
      </c>
      <c r="C1155">
        <v>2004</v>
      </c>
      <c r="D1155">
        <v>23</v>
      </c>
      <c r="E1155">
        <v>1.493E-3</v>
      </c>
      <c r="F1155">
        <v>27.63701</v>
      </c>
      <c r="H1155">
        <v>21.740629999999999</v>
      </c>
      <c r="I1155">
        <f t="shared" si="24"/>
        <v>3.2458760589999996E-2</v>
      </c>
      <c r="K1155">
        <v>19.42849</v>
      </c>
      <c r="L1155">
        <v>23.936789999999998</v>
      </c>
      <c r="M1155">
        <v>408.77382999999998</v>
      </c>
      <c r="N1155">
        <v>457.42101000000002</v>
      </c>
      <c r="O1155">
        <v>371.26954999999998</v>
      </c>
      <c r="P1155" t="s">
        <v>10751</v>
      </c>
      <c r="Q1155">
        <v>149</v>
      </c>
      <c r="R1155">
        <v>142</v>
      </c>
      <c r="S1155">
        <v>9.7821999999999996</v>
      </c>
      <c r="T1155">
        <v>0.95301999999999998</v>
      </c>
      <c r="U1155">
        <v>4.7333E-2</v>
      </c>
      <c r="V1155">
        <v>32.632840000000002</v>
      </c>
      <c r="W1155" t="s">
        <v>10751</v>
      </c>
      <c r="X1155" t="s">
        <v>10751</v>
      </c>
      <c r="Y1155">
        <v>1</v>
      </c>
      <c r="Z1155">
        <v>0.42899999999999999</v>
      </c>
      <c r="AA1155">
        <v>0.57099999999999995</v>
      </c>
      <c r="AB1155" t="s">
        <v>10751</v>
      </c>
      <c r="AC1155" t="s">
        <v>10751</v>
      </c>
      <c r="AD1155" t="s">
        <v>10751</v>
      </c>
      <c r="AE1155" t="s">
        <v>10751</v>
      </c>
      <c r="AF1155" t="s">
        <v>10751</v>
      </c>
      <c r="AG1155">
        <v>1</v>
      </c>
      <c r="AH1155" t="s">
        <v>10751</v>
      </c>
      <c r="AI1155" t="s">
        <v>10751</v>
      </c>
      <c r="AJ1155" t="s">
        <v>10751</v>
      </c>
      <c r="AK1155" t="s">
        <v>10751</v>
      </c>
      <c r="AL1155" t="s">
        <v>10751</v>
      </c>
      <c r="AM1155" t="s">
        <v>10751</v>
      </c>
      <c r="AN1155" t="s">
        <v>10751</v>
      </c>
      <c r="AO1155" t="s">
        <v>10751</v>
      </c>
      <c r="AP1155">
        <v>1</v>
      </c>
      <c r="AQ1155" t="s">
        <v>10751</v>
      </c>
      <c r="AR1155" t="s">
        <v>10751</v>
      </c>
      <c r="AS1155" t="s">
        <v>10751</v>
      </c>
      <c r="AT1155">
        <v>1</v>
      </c>
      <c r="AU1155" t="s">
        <v>10751</v>
      </c>
      <c r="AV1155">
        <v>4.4000000000000004</v>
      </c>
      <c r="AW1155" t="s">
        <v>10751</v>
      </c>
      <c r="AX1155">
        <v>4</v>
      </c>
      <c r="AY1155">
        <v>0.57099999999999995</v>
      </c>
      <c r="AZ1155">
        <v>0.42899999999999999</v>
      </c>
      <c r="BA1155" t="s">
        <v>10751</v>
      </c>
      <c r="BB1155" t="s">
        <v>10751</v>
      </c>
      <c r="BC1155" t="s">
        <v>10751</v>
      </c>
      <c r="BD1155" t="s">
        <v>10751</v>
      </c>
    </row>
    <row r="1156" spans="1:56">
      <c r="A1156" t="s">
        <v>10754</v>
      </c>
      <c r="B1156">
        <v>3000</v>
      </c>
      <c r="C1156">
        <v>2005</v>
      </c>
      <c r="D1156" t="s">
        <v>10751</v>
      </c>
      <c r="E1156" t="s">
        <v>10751</v>
      </c>
      <c r="F1156" t="s">
        <v>10751</v>
      </c>
      <c r="H1156" t="s">
        <v>10751</v>
      </c>
      <c r="I1156" t="str">
        <f t="shared" si="24"/>
        <v/>
      </c>
      <c r="K1156" t="s">
        <v>10751</v>
      </c>
      <c r="L1156" t="s">
        <v>10751</v>
      </c>
      <c r="M1156" t="s">
        <v>10751</v>
      </c>
      <c r="N1156" t="s">
        <v>10751</v>
      </c>
      <c r="O1156" t="s">
        <v>10751</v>
      </c>
      <c r="P1156" t="s">
        <v>10751</v>
      </c>
      <c r="Q1156" t="s">
        <v>10751</v>
      </c>
      <c r="R1156" t="s">
        <v>10751</v>
      </c>
      <c r="S1156" t="s">
        <v>10751</v>
      </c>
      <c r="T1156" t="s">
        <v>10751</v>
      </c>
      <c r="U1156" t="s">
        <v>10751</v>
      </c>
      <c r="V1156" t="s">
        <v>10751</v>
      </c>
      <c r="W1156" t="s">
        <v>10751</v>
      </c>
      <c r="X1156" t="s">
        <v>10751</v>
      </c>
      <c r="Y1156" t="s">
        <v>10751</v>
      </c>
      <c r="Z1156" t="s">
        <v>10751</v>
      </c>
      <c r="AA1156" t="s">
        <v>10751</v>
      </c>
      <c r="AB1156" t="s">
        <v>10751</v>
      </c>
      <c r="AC1156" t="s">
        <v>10751</v>
      </c>
      <c r="AD1156" t="s">
        <v>10751</v>
      </c>
      <c r="AE1156" t="s">
        <v>10751</v>
      </c>
      <c r="AF1156" t="s">
        <v>10751</v>
      </c>
      <c r="AG1156" t="s">
        <v>10751</v>
      </c>
      <c r="AH1156" t="s">
        <v>10751</v>
      </c>
      <c r="AI1156" t="s">
        <v>10751</v>
      </c>
      <c r="AJ1156" t="s">
        <v>10751</v>
      </c>
      <c r="AK1156" t="s">
        <v>10751</v>
      </c>
      <c r="AL1156" t="s">
        <v>10751</v>
      </c>
      <c r="AM1156" t="s">
        <v>10751</v>
      </c>
      <c r="AN1156" t="s">
        <v>10751</v>
      </c>
      <c r="AO1156" t="s">
        <v>10751</v>
      </c>
      <c r="AP1156" t="s">
        <v>10751</v>
      </c>
      <c r="AQ1156" t="s">
        <v>10751</v>
      </c>
      <c r="AR1156" t="s">
        <v>10751</v>
      </c>
      <c r="AS1156" t="s">
        <v>10751</v>
      </c>
      <c r="AT1156" t="s">
        <v>10751</v>
      </c>
      <c r="AU1156" t="s">
        <v>10751</v>
      </c>
      <c r="AV1156" t="s">
        <v>10751</v>
      </c>
      <c r="AW1156" t="s">
        <v>10751</v>
      </c>
      <c r="AX1156" t="s">
        <v>10751</v>
      </c>
      <c r="AY1156" t="s">
        <v>10751</v>
      </c>
      <c r="AZ1156" t="s">
        <v>10751</v>
      </c>
      <c r="BA1156" t="s">
        <v>10751</v>
      </c>
      <c r="BB1156" t="s">
        <v>10751</v>
      </c>
      <c r="BC1156" t="s">
        <v>10751</v>
      </c>
      <c r="BD1156" t="s">
        <v>10751</v>
      </c>
    </row>
    <row r="1157" spans="1:56">
      <c r="A1157" t="s">
        <v>10754</v>
      </c>
      <c r="B1157">
        <v>3000</v>
      </c>
      <c r="C1157">
        <v>2006</v>
      </c>
      <c r="D1157" t="s">
        <v>10751</v>
      </c>
      <c r="E1157" t="s">
        <v>10751</v>
      </c>
      <c r="F1157" t="s">
        <v>10751</v>
      </c>
      <c r="H1157" t="s">
        <v>10751</v>
      </c>
      <c r="I1157" t="str">
        <f t="shared" si="24"/>
        <v/>
      </c>
      <c r="K1157" t="s">
        <v>10751</v>
      </c>
      <c r="L1157" t="s">
        <v>10751</v>
      </c>
      <c r="M1157" t="s">
        <v>10751</v>
      </c>
      <c r="N1157" t="s">
        <v>10751</v>
      </c>
      <c r="O1157" t="s">
        <v>10751</v>
      </c>
      <c r="P1157" t="s">
        <v>10751</v>
      </c>
      <c r="Q1157" t="s">
        <v>10751</v>
      </c>
      <c r="R1157" t="s">
        <v>10751</v>
      </c>
      <c r="S1157" t="s">
        <v>10751</v>
      </c>
      <c r="T1157" t="s">
        <v>10751</v>
      </c>
      <c r="U1157" t="s">
        <v>10751</v>
      </c>
      <c r="V1157" t="s">
        <v>10751</v>
      </c>
      <c r="W1157" t="s">
        <v>10751</v>
      </c>
      <c r="X1157" t="s">
        <v>10751</v>
      </c>
      <c r="Y1157" t="s">
        <v>10751</v>
      </c>
      <c r="Z1157" t="s">
        <v>10751</v>
      </c>
      <c r="AA1157" t="s">
        <v>10751</v>
      </c>
      <c r="AB1157" t="s">
        <v>10751</v>
      </c>
      <c r="AC1157" t="s">
        <v>10751</v>
      </c>
      <c r="AD1157" t="s">
        <v>10751</v>
      </c>
      <c r="AE1157" t="s">
        <v>10751</v>
      </c>
      <c r="AF1157" t="s">
        <v>10751</v>
      </c>
      <c r="AG1157" t="s">
        <v>10751</v>
      </c>
      <c r="AH1157" t="s">
        <v>10751</v>
      </c>
      <c r="AI1157" t="s">
        <v>10751</v>
      </c>
      <c r="AJ1157" t="s">
        <v>10751</v>
      </c>
      <c r="AK1157" t="s">
        <v>10751</v>
      </c>
      <c r="AL1157" t="s">
        <v>10751</v>
      </c>
      <c r="AM1157" t="s">
        <v>10751</v>
      </c>
      <c r="AN1157" t="s">
        <v>10751</v>
      </c>
      <c r="AO1157" t="s">
        <v>10751</v>
      </c>
      <c r="AP1157" t="s">
        <v>10751</v>
      </c>
      <c r="AQ1157" t="s">
        <v>10751</v>
      </c>
      <c r="AR1157" t="s">
        <v>10751</v>
      </c>
      <c r="AS1157" t="s">
        <v>10751</v>
      </c>
      <c r="AT1157" t="s">
        <v>10751</v>
      </c>
      <c r="AU1157" t="s">
        <v>10751</v>
      </c>
      <c r="AV1157" t="s">
        <v>10751</v>
      </c>
      <c r="AW1157" t="s">
        <v>10751</v>
      </c>
      <c r="AX1157" t="s">
        <v>10751</v>
      </c>
      <c r="AY1157" t="s">
        <v>10751</v>
      </c>
      <c r="AZ1157" t="s">
        <v>10751</v>
      </c>
      <c r="BA1157" t="s">
        <v>10751</v>
      </c>
      <c r="BB1157" t="s">
        <v>10751</v>
      </c>
      <c r="BC1157" t="s">
        <v>10751</v>
      </c>
      <c r="BD1157" t="s">
        <v>10751</v>
      </c>
    </row>
    <row r="1158" spans="1:56">
      <c r="A1158" t="s">
        <v>10754</v>
      </c>
      <c r="B1158">
        <v>3000</v>
      </c>
      <c r="C1158">
        <v>2007</v>
      </c>
      <c r="D1158" t="s">
        <v>10751</v>
      </c>
      <c r="E1158" t="s">
        <v>10751</v>
      </c>
      <c r="F1158" t="s">
        <v>10751</v>
      </c>
      <c r="H1158" t="s">
        <v>10751</v>
      </c>
      <c r="I1158" t="str">
        <f t="shared" si="24"/>
        <v/>
      </c>
      <c r="K1158" t="s">
        <v>10751</v>
      </c>
      <c r="L1158" t="s">
        <v>10751</v>
      </c>
      <c r="M1158" t="s">
        <v>10751</v>
      </c>
      <c r="N1158" t="s">
        <v>10751</v>
      </c>
      <c r="O1158" t="s">
        <v>10751</v>
      </c>
      <c r="P1158" t="s">
        <v>10751</v>
      </c>
      <c r="Q1158" t="s">
        <v>10751</v>
      </c>
      <c r="R1158" t="s">
        <v>10751</v>
      </c>
      <c r="S1158" t="s">
        <v>10751</v>
      </c>
      <c r="T1158" t="s">
        <v>10751</v>
      </c>
      <c r="U1158" t="s">
        <v>10751</v>
      </c>
      <c r="V1158" t="s">
        <v>10751</v>
      </c>
      <c r="W1158" t="s">
        <v>10751</v>
      </c>
      <c r="X1158" t="s">
        <v>10751</v>
      </c>
      <c r="Y1158" t="s">
        <v>10751</v>
      </c>
      <c r="Z1158" t="s">
        <v>10751</v>
      </c>
      <c r="AA1158" t="s">
        <v>10751</v>
      </c>
      <c r="AB1158" t="s">
        <v>10751</v>
      </c>
      <c r="AC1158" t="s">
        <v>10751</v>
      </c>
      <c r="AD1158" t="s">
        <v>10751</v>
      </c>
      <c r="AE1158" t="s">
        <v>10751</v>
      </c>
      <c r="AF1158" t="s">
        <v>10751</v>
      </c>
      <c r="AG1158" t="s">
        <v>10751</v>
      </c>
      <c r="AH1158" t="s">
        <v>10751</v>
      </c>
      <c r="AI1158" t="s">
        <v>10751</v>
      </c>
      <c r="AJ1158" t="s">
        <v>10751</v>
      </c>
      <c r="AK1158" t="s">
        <v>10751</v>
      </c>
      <c r="AL1158" t="s">
        <v>10751</v>
      </c>
      <c r="AM1158" t="s">
        <v>10751</v>
      </c>
      <c r="AN1158" t="s">
        <v>10751</v>
      </c>
      <c r="AO1158" t="s">
        <v>10751</v>
      </c>
      <c r="AP1158" t="s">
        <v>10751</v>
      </c>
      <c r="AQ1158" t="s">
        <v>10751</v>
      </c>
      <c r="AR1158" t="s">
        <v>10751</v>
      </c>
      <c r="AS1158" t="s">
        <v>10751</v>
      </c>
      <c r="AT1158" t="s">
        <v>10751</v>
      </c>
      <c r="AU1158" t="s">
        <v>10751</v>
      </c>
      <c r="AV1158" t="s">
        <v>10751</v>
      </c>
      <c r="AW1158" t="s">
        <v>10751</v>
      </c>
      <c r="AX1158" t="s">
        <v>10751</v>
      </c>
      <c r="AY1158" t="s">
        <v>10751</v>
      </c>
      <c r="AZ1158" t="s">
        <v>10751</v>
      </c>
      <c r="BA1158" t="s">
        <v>10751</v>
      </c>
      <c r="BB1158" t="s">
        <v>10751</v>
      </c>
      <c r="BC1158" t="s">
        <v>10751</v>
      </c>
      <c r="BD1158" t="s">
        <v>10751</v>
      </c>
    </row>
    <row r="1159" spans="1:56">
      <c r="A1159" t="s">
        <v>10754</v>
      </c>
      <c r="B1159">
        <v>3000</v>
      </c>
      <c r="C1159">
        <v>2008</v>
      </c>
      <c r="D1159" t="s">
        <v>10751</v>
      </c>
      <c r="E1159" t="s">
        <v>10751</v>
      </c>
      <c r="F1159" t="s">
        <v>10751</v>
      </c>
      <c r="H1159" t="s">
        <v>10751</v>
      </c>
      <c r="I1159" t="str">
        <f t="shared" si="24"/>
        <v/>
      </c>
      <c r="K1159" t="s">
        <v>10751</v>
      </c>
      <c r="L1159" t="s">
        <v>10751</v>
      </c>
      <c r="M1159" t="s">
        <v>10751</v>
      </c>
      <c r="N1159" t="s">
        <v>10751</v>
      </c>
      <c r="O1159" t="s">
        <v>10751</v>
      </c>
      <c r="P1159" t="s">
        <v>10751</v>
      </c>
      <c r="Q1159" t="s">
        <v>10751</v>
      </c>
      <c r="R1159" t="s">
        <v>10751</v>
      </c>
      <c r="S1159" t="s">
        <v>10751</v>
      </c>
      <c r="T1159" t="s">
        <v>10751</v>
      </c>
      <c r="U1159" t="s">
        <v>10751</v>
      </c>
      <c r="V1159" t="s">
        <v>10751</v>
      </c>
      <c r="W1159" t="s">
        <v>10751</v>
      </c>
      <c r="X1159" t="s">
        <v>10751</v>
      </c>
      <c r="Y1159" t="s">
        <v>10751</v>
      </c>
      <c r="Z1159" t="s">
        <v>10751</v>
      </c>
      <c r="AA1159" t="s">
        <v>10751</v>
      </c>
      <c r="AB1159" t="s">
        <v>10751</v>
      </c>
      <c r="AC1159" t="s">
        <v>10751</v>
      </c>
      <c r="AD1159" t="s">
        <v>10751</v>
      </c>
      <c r="AE1159" t="s">
        <v>10751</v>
      </c>
      <c r="AF1159" t="s">
        <v>10751</v>
      </c>
      <c r="AG1159" t="s">
        <v>10751</v>
      </c>
      <c r="AH1159" t="s">
        <v>10751</v>
      </c>
      <c r="AI1159" t="s">
        <v>10751</v>
      </c>
      <c r="AJ1159" t="s">
        <v>10751</v>
      </c>
      <c r="AK1159" t="s">
        <v>10751</v>
      </c>
      <c r="AL1159" t="s">
        <v>10751</v>
      </c>
      <c r="AM1159" t="s">
        <v>10751</v>
      </c>
      <c r="AN1159" t="s">
        <v>10751</v>
      </c>
      <c r="AO1159" t="s">
        <v>10751</v>
      </c>
      <c r="AP1159" t="s">
        <v>10751</v>
      </c>
      <c r="AQ1159" t="s">
        <v>10751</v>
      </c>
      <c r="AR1159" t="s">
        <v>10751</v>
      </c>
      <c r="AS1159" t="s">
        <v>10751</v>
      </c>
      <c r="AT1159" t="s">
        <v>10751</v>
      </c>
      <c r="AU1159" t="s">
        <v>10751</v>
      </c>
      <c r="AV1159" t="s">
        <v>10751</v>
      </c>
      <c r="AW1159" t="s">
        <v>10751</v>
      </c>
      <c r="AX1159" t="s">
        <v>10751</v>
      </c>
      <c r="AY1159" t="s">
        <v>10751</v>
      </c>
      <c r="AZ1159" t="s">
        <v>10751</v>
      </c>
      <c r="BA1159" t="s">
        <v>10751</v>
      </c>
      <c r="BB1159" t="s">
        <v>10751</v>
      </c>
      <c r="BC1159" t="s">
        <v>10751</v>
      </c>
      <c r="BD1159" t="s">
        <v>10751</v>
      </c>
    </row>
    <row r="1160" spans="1:56">
      <c r="A1160" t="s">
        <v>10754</v>
      </c>
      <c r="B1160">
        <v>3000</v>
      </c>
      <c r="C1160">
        <v>2009</v>
      </c>
      <c r="D1160" t="s">
        <v>10751</v>
      </c>
      <c r="E1160" t="s">
        <v>10751</v>
      </c>
      <c r="F1160" t="s">
        <v>10751</v>
      </c>
      <c r="H1160" t="s">
        <v>10751</v>
      </c>
      <c r="I1160" t="str">
        <f t="shared" si="24"/>
        <v/>
      </c>
      <c r="K1160" t="s">
        <v>10751</v>
      </c>
      <c r="L1160" t="s">
        <v>10751</v>
      </c>
      <c r="M1160" t="s">
        <v>10751</v>
      </c>
      <c r="N1160" t="s">
        <v>10751</v>
      </c>
      <c r="O1160" t="s">
        <v>10751</v>
      </c>
      <c r="P1160" t="s">
        <v>10751</v>
      </c>
      <c r="Q1160" t="s">
        <v>10751</v>
      </c>
      <c r="R1160" t="s">
        <v>10751</v>
      </c>
      <c r="S1160" t="s">
        <v>10751</v>
      </c>
      <c r="T1160" t="s">
        <v>10751</v>
      </c>
      <c r="U1160" t="s">
        <v>10751</v>
      </c>
      <c r="V1160" t="s">
        <v>10751</v>
      </c>
      <c r="W1160" t="s">
        <v>10751</v>
      </c>
      <c r="X1160" t="s">
        <v>10751</v>
      </c>
      <c r="Y1160" t="s">
        <v>10751</v>
      </c>
      <c r="Z1160" t="s">
        <v>10751</v>
      </c>
      <c r="AA1160" t="s">
        <v>10751</v>
      </c>
      <c r="AB1160" t="s">
        <v>10751</v>
      </c>
      <c r="AC1160" t="s">
        <v>10751</v>
      </c>
      <c r="AD1160" t="s">
        <v>10751</v>
      </c>
      <c r="AE1160" t="s">
        <v>10751</v>
      </c>
      <c r="AF1160" t="s">
        <v>10751</v>
      </c>
      <c r="AG1160" t="s">
        <v>10751</v>
      </c>
      <c r="AH1160" t="s">
        <v>10751</v>
      </c>
      <c r="AI1160" t="s">
        <v>10751</v>
      </c>
      <c r="AJ1160" t="s">
        <v>10751</v>
      </c>
      <c r="AK1160" t="s">
        <v>10751</v>
      </c>
      <c r="AL1160" t="s">
        <v>10751</v>
      </c>
      <c r="AM1160" t="s">
        <v>10751</v>
      </c>
      <c r="AN1160" t="s">
        <v>10751</v>
      </c>
      <c r="AO1160" t="s">
        <v>10751</v>
      </c>
      <c r="AP1160" t="s">
        <v>10751</v>
      </c>
      <c r="AQ1160" t="s">
        <v>10751</v>
      </c>
      <c r="AR1160" t="s">
        <v>10751</v>
      </c>
      <c r="AS1160" t="s">
        <v>10751</v>
      </c>
      <c r="AT1160" t="s">
        <v>10751</v>
      </c>
      <c r="AU1160" t="s">
        <v>10751</v>
      </c>
      <c r="AV1160" t="s">
        <v>10751</v>
      </c>
      <c r="AW1160" t="s">
        <v>10751</v>
      </c>
      <c r="AX1160" t="s">
        <v>10751</v>
      </c>
      <c r="AY1160" t="s">
        <v>10751</v>
      </c>
      <c r="AZ1160" t="s">
        <v>10751</v>
      </c>
      <c r="BA1160" t="s">
        <v>10751</v>
      </c>
      <c r="BB1160" t="s">
        <v>10751</v>
      </c>
      <c r="BC1160" t="s">
        <v>10751</v>
      </c>
      <c r="BD1160" t="s">
        <v>10751</v>
      </c>
    </row>
    <row r="1161" spans="1:56">
      <c r="A1161" t="s">
        <v>10754</v>
      </c>
      <c r="B1161">
        <v>3000</v>
      </c>
      <c r="C1161">
        <v>2010</v>
      </c>
      <c r="D1161" t="s">
        <v>10751</v>
      </c>
      <c r="E1161" t="s">
        <v>10751</v>
      </c>
      <c r="F1161" t="s">
        <v>10751</v>
      </c>
      <c r="H1161" t="s">
        <v>10751</v>
      </c>
      <c r="I1161" t="str">
        <f t="shared" si="24"/>
        <v/>
      </c>
      <c r="K1161" t="s">
        <v>10751</v>
      </c>
      <c r="L1161" t="s">
        <v>10751</v>
      </c>
      <c r="M1161" t="s">
        <v>10751</v>
      </c>
      <c r="N1161" t="s">
        <v>10751</v>
      </c>
      <c r="O1161" t="s">
        <v>10751</v>
      </c>
      <c r="P1161" t="s">
        <v>10751</v>
      </c>
      <c r="Q1161" t="s">
        <v>10751</v>
      </c>
      <c r="R1161" t="s">
        <v>10751</v>
      </c>
      <c r="S1161" t="s">
        <v>10751</v>
      </c>
      <c r="T1161" t="s">
        <v>10751</v>
      </c>
      <c r="U1161" t="s">
        <v>10751</v>
      </c>
      <c r="V1161" t="s">
        <v>10751</v>
      </c>
      <c r="W1161" t="s">
        <v>10751</v>
      </c>
      <c r="X1161" t="s">
        <v>10751</v>
      </c>
      <c r="Y1161" t="s">
        <v>10751</v>
      </c>
      <c r="Z1161" t="s">
        <v>10751</v>
      </c>
      <c r="AA1161" t="s">
        <v>10751</v>
      </c>
      <c r="AB1161" t="s">
        <v>10751</v>
      </c>
      <c r="AC1161" t="s">
        <v>10751</v>
      </c>
      <c r="AD1161" t="s">
        <v>10751</v>
      </c>
      <c r="AE1161" t="s">
        <v>10751</v>
      </c>
      <c r="AF1161" t="s">
        <v>10751</v>
      </c>
      <c r="AG1161" t="s">
        <v>10751</v>
      </c>
      <c r="AH1161" t="s">
        <v>10751</v>
      </c>
      <c r="AI1161" t="s">
        <v>10751</v>
      </c>
      <c r="AJ1161" t="s">
        <v>10751</v>
      </c>
      <c r="AK1161" t="s">
        <v>10751</v>
      </c>
      <c r="AL1161" t="s">
        <v>10751</v>
      </c>
      <c r="AM1161" t="s">
        <v>10751</v>
      </c>
      <c r="AN1161" t="s">
        <v>10751</v>
      </c>
      <c r="AO1161" t="s">
        <v>10751</v>
      </c>
      <c r="AP1161" t="s">
        <v>10751</v>
      </c>
      <c r="AQ1161" t="s">
        <v>10751</v>
      </c>
      <c r="AR1161" t="s">
        <v>10751</v>
      </c>
      <c r="AS1161" t="s">
        <v>10751</v>
      </c>
      <c r="AT1161" t="s">
        <v>10751</v>
      </c>
      <c r="AU1161" t="s">
        <v>10751</v>
      </c>
      <c r="AV1161" t="s">
        <v>10751</v>
      </c>
      <c r="AW1161" t="s">
        <v>10751</v>
      </c>
      <c r="AX1161" t="s">
        <v>10751</v>
      </c>
      <c r="AY1161" t="s">
        <v>10751</v>
      </c>
      <c r="AZ1161" t="s">
        <v>10751</v>
      </c>
      <c r="BA1161" t="s">
        <v>10751</v>
      </c>
      <c r="BB1161" t="s">
        <v>10751</v>
      </c>
      <c r="BC1161" t="s">
        <v>10751</v>
      </c>
      <c r="BD1161" t="s">
        <v>10751</v>
      </c>
    </row>
    <row r="1162" spans="1:56">
      <c r="A1162" t="s">
        <v>10754</v>
      </c>
      <c r="B1162">
        <v>3000</v>
      </c>
      <c r="C1162">
        <v>2011</v>
      </c>
      <c r="D1162" t="s">
        <v>10751</v>
      </c>
      <c r="E1162" t="s">
        <v>10751</v>
      </c>
      <c r="F1162" t="s">
        <v>10751</v>
      </c>
      <c r="H1162" t="s">
        <v>10751</v>
      </c>
      <c r="I1162" t="str">
        <f t="shared" ref="I1162:I1225" si="25">IFERROR(H1162*E1162,"")</f>
        <v/>
      </c>
      <c r="K1162" t="s">
        <v>10751</v>
      </c>
      <c r="L1162" t="s">
        <v>10751</v>
      </c>
      <c r="M1162" t="s">
        <v>10751</v>
      </c>
      <c r="N1162" t="s">
        <v>10751</v>
      </c>
      <c r="O1162" t="s">
        <v>10751</v>
      </c>
      <c r="P1162" t="s">
        <v>10751</v>
      </c>
      <c r="Q1162" t="s">
        <v>10751</v>
      </c>
      <c r="R1162" t="s">
        <v>10751</v>
      </c>
      <c r="S1162" t="s">
        <v>10751</v>
      </c>
      <c r="T1162" t="s">
        <v>10751</v>
      </c>
      <c r="U1162" t="s">
        <v>10751</v>
      </c>
      <c r="V1162" t="s">
        <v>10751</v>
      </c>
      <c r="W1162" t="s">
        <v>10751</v>
      </c>
      <c r="X1162" t="s">
        <v>10751</v>
      </c>
      <c r="Y1162" t="s">
        <v>10751</v>
      </c>
      <c r="Z1162" t="s">
        <v>10751</v>
      </c>
      <c r="AA1162" t="s">
        <v>10751</v>
      </c>
      <c r="AB1162" t="s">
        <v>10751</v>
      </c>
      <c r="AC1162" t="s">
        <v>10751</v>
      </c>
      <c r="AD1162" t="s">
        <v>10751</v>
      </c>
      <c r="AE1162" t="s">
        <v>10751</v>
      </c>
      <c r="AF1162" t="s">
        <v>10751</v>
      </c>
      <c r="AG1162" t="s">
        <v>10751</v>
      </c>
      <c r="AH1162" t="s">
        <v>10751</v>
      </c>
      <c r="AI1162" t="s">
        <v>10751</v>
      </c>
      <c r="AJ1162" t="s">
        <v>10751</v>
      </c>
      <c r="AK1162" t="s">
        <v>10751</v>
      </c>
      <c r="AL1162" t="s">
        <v>10751</v>
      </c>
      <c r="AM1162" t="s">
        <v>10751</v>
      </c>
      <c r="AN1162" t="s">
        <v>10751</v>
      </c>
      <c r="AO1162" t="s">
        <v>10751</v>
      </c>
      <c r="AP1162" t="s">
        <v>10751</v>
      </c>
      <c r="AQ1162" t="s">
        <v>10751</v>
      </c>
      <c r="AR1162" t="s">
        <v>10751</v>
      </c>
      <c r="AS1162" t="s">
        <v>10751</v>
      </c>
      <c r="AT1162" t="s">
        <v>10751</v>
      </c>
      <c r="AU1162" t="s">
        <v>10751</v>
      </c>
      <c r="AV1162" t="s">
        <v>10751</v>
      </c>
      <c r="AW1162" t="s">
        <v>10751</v>
      </c>
      <c r="AX1162" t="s">
        <v>10751</v>
      </c>
      <c r="AY1162" t="s">
        <v>10751</v>
      </c>
      <c r="AZ1162" t="s">
        <v>10751</v>
      </c>
      <c r="BA1162" t="s">
        <v>10751</v>
      </c>
      <c r="BB1162" t="s">
        <v>10751</v>
      </c>
      <c r="BC1162" t="s">
        <v>10751</v>
      </c>
      <c r="BD1162" t="s">
        <v>10751</v>
      </c>
    </row>
    <row r="1163" spans="1:56">
      <c r="A1163" t="s">
        <v>10754</v>
      </c>
      <c r="B1163">
        <v>3000</v>
      </c>
      <c r="C1163">
        <v>2012</v>
      </c>
      <c r="D1163" t="s">
        <v>10751</v>
      </c>
      <c r="E1163" t="s">
        <v>10751</v>
      </c>
      <c r="F1163" t="s">
        <v>10751</v>
      </c>
      <c r="H1163" t="s">
        <v>10751</v>
      </c>
      <c r="I1163" t="str">
        <f t="shared" si="25"/>
        <v/>
      </c>
      <c r="K1163" t="s">
        <v>10751</v>
      </c>
      <c r="L1163" t="s">
        <v>10751</v>
      </c>
      <c r="M1163" t="s">
        <v>10751</v>
      </c>
      <c r="N1163" t="s">
        <v>10751</v>
      </c>
      <c r="O1163" t="s">
        <v>10751</v>
      </c>
      <c r="P1163" t="s">
        <v>10751</v>
      </c>
      <c r="Q1163" t="s">
        <v>10751</v>
      </c>
      <c r="R1163" t="s">
        <v>10751</v>
      </c>
      <c r="S1163" t="s">
        <v>10751</v>
      </c>
      <c r="T1163" t="s">
        <v>10751</v>
      </c>
      <c r="U1163" t="s">
        <v>10751</v>
      </c>
      <c r="V1163" t="s">
        <v>10751</v>
      </c>
      <c r="W1163" t="s">
        <v>10751</v>
      </c>
      <c r="X1163" t="s">
        <v>10751</v>
      </c>
      <c r="Y1163" t="s">
        <v>10751</v>
      </c>
      <c r="Z1163" t="s">
        <v>10751</v>
      </c>
      <c r="AA1163" t="s">
        <v>10751</v>
      </c>
      <c r="AB1163" t="s">
        <v>10751</v>
      </c>
      <c r="AC1163" t="s">
        <v>10751</v>
      </c>
      <c r="AD1163" t="s">
        <v>10751</v>
      </c>
      <c r="AE1163" t="s">
        <v>10751</v>
      </c>
      <c r="AF1163" t="s">
        <v>10751</v>
      </c>
      <c r="AG1163" t="s">
        <v>10751</v>
      </c>
      <c r="AH1163" t="s">
        <v>10751</v>
      </c>
      <c r="AI1163" t="s">
        <v>10751</v>
      </c>
      <c r="AJ1163" t="s">
        <v>10751</v>
      </c>
      <c r="AK1163" t="s">
        <v>10751</v>
      </c>
      <c r="AL1163" t="s">
        <v>10751</v>
      </c>
      <c r="AM1163" t="s">
        <v>10751</v>
      </c>
      <c r="AN1163" t="s">
        <v>10751</v>
      </c>
      <c r="AO1163" t="s">
        <v>10751</v>
      </c>
      <c r="AP1163" t="s">
        <v>10751</v>
      </c>
      <c r="AQ1163" t="s">
        <v>10751</v>
      </c>
      <c r="AR1163" t="s">
        <v>10751</v>
      </c>
      <c r="AS1163" t="s">
        <v>10751</v>
      </c>
      <c r="AT1163" t="s">
        <v>10751</v>
      </c>
      <c r="AU1163" t="s">
        <v>10751</v>
      </c>
      <c r="AV1163" t="s">
        <v>10751</v>
      </c>
      <c r="AW1163" t="s">
        <v>10751</v>
      </c>
      <c r="AX1163" t="s">
        <v>10751</v>
      </c>
      <c r="AY1163" t="s">
        <v>10751</v>
      </c>
      <c r="AZ1163" t="s">
        <v>10751</v>
      </c>
      <c r="BA1163" t="s">
        <v>10751</v>
      </c>
      <c r="BB1163" t="s">
        <v>10751</v>
      </c>
      <c r="BC1163" t="s">
        <v>10751</v>
      </c>
      <c r="BD1163" t="s">
        <v>10751</v>
      </c>
    </row>
    <row r="1164" spans="1:56">
      <c r="A1164" t="s">
        <v>10754</v>
      </c>
      <c r="B1164">
        <v>3000</v>
      </c>
      <c r="C1164">
        <v>2013</v>
      </c>
      <c r="D1164" t="s">
        <v>10751</v>
      </c>
      <c r="E1164" t="s">
        <v>10751</v>
      </c>
      <c r="F1164" t="s">
        <v>10751</v>
      </c>
      <c r="H1164" t="s">
        <v>10751</v>
      </c>
      <c r="I1164" t="str">
        <f t="shared" si="25"/>
        <v/>
      </c>
      <c r="K1164" t="s">
        <v>10751</v>
      </c>
      <c r="L1164" t="s">
        <v>10751</v>
      </c>
      <c r="M1164" t="s">
        <v>10751</v>
      </c>
      <c r="N1164" t="s">
        <v>10751</v>
      </c>
      <c r="O1164" t="s">
        <v>10751</v>
      </c>
      <c r="P1164" t="s">
        <v>10751</v>
      </c>
      <c r="Q1164" t="s">
        <v>10751</v>
      </c>
      <c r="R1164" t="s">
        <v>10751</v>
      </c>
      <c r="S1164" t="s">
        <v>10751</v>
      </c>
      <c r="T1164" t="s">
        <v>10751</v>
      </c>
      <c r="U1164" t="s">
        <v>10751</v>
      </c>
      <c r="V1164" t="s">
        <v>10751</v>
      </c>
      <c r="W1164" t="s">
        <v>10751</v>
      </c>
      <c r="X1164" t="s">
        <v>10751</v>
      </c>
      <c r="Y1164" t="s">
        <v>10751</v>
      </c>
      <c r="Z1164" t="s">
        <v>10751</v>
      </c>
      <c r="AA1164" t="s">
        <v>10751</v>
      </c>
      <c r="AB1164" t="s">
        <v>10751</v>
      </c>
      <c r="AC1164" t="s">
        <v>10751</v>
      </c>
      <c r="AD1164" t="s">
        <v>10751</v>
      </c>
      <c r="AE1164" t="s">
        <v>10751</v>
      </c>
      <c r="AF1164" t="s">
        <v>10751</v>
      </c>
      <c r="AG1164" t="s">
        <v>10751</v>
      </c>
      <c r="AH1164" t="s">
        <v>10751</v>
      </c>
      <c r="AI1164" t="s">
        <v>10751</v>
      </c>
      <c r="AJ1164" t="s">
        <v>10751</v>
      </c>
      <c r="AK1164" t="s">
        <v>10751</v>
      </c>
      <c r="AL1164" t="s">
        <v>10751</v>
      </c>
      <c r="AM1164" t="s">
        <v>10751</v>
      </c>
      <c r="AN1164" t="s">
        <v>10751</v>
      </c>
      <c r="AO1164" t="s">
        <v>10751</v>
      </c>
      <c r="AP1164" t="s">
        <v>10751</v>
      </c>
      <c r="AQ1164" t="s">
        <v>10751</v>
      </c>
      <c r="AR1164" t="s">
        <v>10751</v>
      </c>
      <c r="AS1164" t="s">
        <v>10751</v>
      </c>
      <c r="AT1164" t="s">
        <v>10751</v>
      </c>
      <c r="AU1164" t="s">
        <v>10751</v>
      </c>
      <c r="AV1164" t="s">
        <v>10751</v>
      </c>
      <c r="AW1164" t="s">
        <v>10751</v>
      </c>
      <c r="AX1164" t="s">
        <v>10751</v>
      </c>
      <c r="AY1164" t="s">
        <v>10751</v>
      </c>
      <c r="AZ1164" t="s">
        <v>10751</v>
      </c>
      <c r="BA1164" t="s">
        <v>10751</v>
      </c>
      <c r="BB1164" t="s">
        <v>10751</v>
      </c>
      <c r="BC1164" t="s">
        <v>10751</v>
      </c>
      <c r="BD1164" t="s">
        <v>10751</v>
      </c>
    </row>
    <row r="1165" spans="1:56">
      <c r="A1165" t="s">
        <v>10754</v>
      </c>
      <c r="B1165">
        <v>3000</v>
      </c>
      <c r="C1165">
        <v>2014</v>
      </c>
      <c r="D1165" t="s">
        <v>10751</v>
      </c>
      <c r="E1165" t="s">
        <v>10751</v>
      </c>
      <c r="F1165" t="s">
        <v>10751</v>
      </c>
      <c r="H1165" t="s">
        <v>10751</v>
      </c>
      <c r="I1165" t="str">
        <f t="shared" si="25"/>
        <v/>
      </c>
      <c r="K1165" t="s">
        <v>10751</v>
      </c>
      <c r="L1165" t="s">
        <v>10751</v>
      </c>
      <c r="M1165" t="s">
        <v>10751</v>
      </c>
      <c r="N1165" t="s">
        <v>10751</v>
      </c>
      <c r="O1165" t="s">
        <v>10751</v>
      </c>
      <c r="P1165" t="s">
        <v>10751</v>
      </c>
      <c r="Q1165" t="s">
        <v>10751</v>
      </c>
      <c r="R1165" t="s">
        <v>10751</v>
      </c>
      <c r="S1165" t="s">
        <v>10751</v>
      </c>
      <c r="T1165" t="s">
        <v>10751</v>
      </c>
      <c r="U1165" t="s">
        <v>10751</v>
      </c>
      <c r="V1165" t="s">
        <v>10751</v>
      </c>
      <c r="W1165" t="s">
        <v>10751</v>
      </c>
      <c r="X1165" t="s">
        <v>10751</v>
      </c>
      <c r="Y1165" t="s">
        <v>10751</v>
      </c>
      <c r="Z1165" t="s">
        <v>10751</v>
      </c>
      <c r="AA1165" t="s">
        <v>10751</v>
      </c>
      <c r="AB1165" t="s">
        <v>10751</v>
      </c>
      <c r="AC1165" t="s">
        <v>10751</v>
      </c>
      <c r="AD1165" t="s">
        <v>10751</v>
      </c>
      <c r="AE1165" t="s">
        <v>10751</v>
      </c>
      <c r="AF1165" t="s">
        <v>10751</v>
      </c>
      <c r="AG1165" t="s">
        <v>10751</v>
      </c>
      <c r="AH1165" t="s">
        <v>10751</v>
      </c>
      <c r="AI1165" t="s">
        <v>10751</v>
      </c>
      <c r="AJ1165" t="s">
        <v>10751</v>
      </c>
      <c r="AK1165" t="s">
        <v>10751</v>
      </c>
      <c r="AL1165" t="s">
        <v>10751</v>
      </c>
      <c r="AM1165" t="s">
        <v>10751</v>
      </c>
      <c r="AN1165" t="s">
        <v>10751</v>
      </c>
      <c r="AO1165" t="s">
        <v>10751</v>
      </c>
      <c r="AP1165" t="s">
        <v>10751</v>
      </c>
      <c r="AQ1165" t="s">
        <v>10751</v>
      </c>
      <c r="AR1165" t="s">
        <v>10751</v>
      </c>
      <c r="AS1165" t="s">
        <v>10751</v>
      </c>
      <c r="AT1165" t="s">
        <v>10751</v>
      </c>
      <c r="AU1165" t="s">
        <v>10751</v>
      </c>
      <c r="AV1165" t="s">
        <v>10751</v>
      </c>
      <c r="AW1165" t="s">
        <v>10751</v>
      </c>
      <c r="AX1165" t="s">
        <v>10751</v>
      </c>
      <c r="AY1165" t="s">
        <v>10751</v>
      </c>
      <c r="AZ1165" t="s">
        <v>10751</v>
      </c>
      <c r="BA1165" t="s">
        <v>10751</v>
      </c>
      <c r="BB1165" t="s">
        <v>10751</v>
      </c>
      <c r="BC1165" t="s">
        <v>10751</v>
      </c>
      <c r="BD1165" t="s">
        <v>10751</v>
      </c>
    </row>
    <row r="1166" spans="1:56">
      <c r="A1166" t="s">
        <v>10754</v>
      </c>
      <c r="B1166">
        <v>3000</v>
      </c>
      <c r="C1166">
        <v>2015</v>
      </c>
      <c r="D1166" t="s">
        <v>10751</v>
      </c>
      <c r="E1166" t="s">
        <v>10751</v>
      </c>
      <c r="F1166" t="s">
        <v>10751</v>
      </c>
      <c r="H1166" t="s">
        <v>10751</v>
      </c>
      <c r="I1166" t="str">
        <f t="shared" si="25"/>
        <v/>
      </c>
      <c r="K1166" t="s">
        <v>10751</v>
      </c>
      <c r="L1166" t="s">
        <v>10751</v>
      </c>
      <c r="M1166" t="s">
        <v>10751</v>
      </c>
      <c r="N1166" t="s">
        <v>10751</v>
      </c>
      <c r="O1166" t="s">
        <v>10751</v>
      </c>
      <c r="P1166" t="s">
        <v>10751</v>
      </c>
      <c r="Q1166" t="s">
        <v>10751</v>
      </c>
      <c r="R1166" t="s">
        <v>10751</v>
      </c>
      <c r="S1166" t="s">
        <v>10751</v>
      </c>
      <c r="T1166" t="s">
        <v>10751</v>
      </c>
      <c r="U1166" t="s">
        <v>10751</v>
      </c>
      <c r="V1166" t="s">
        <v>10751</v>
      </c>
      <c r="W1166" t="s">
        <v>10751</v>
      </c>
      <c r="X1166" t="s">
        <v>10751</v>
      </c>
      <c r="Y1166" t="s">
        <v>10751</v>
      </c>
      <c r="Z1166" t="s">
        <v>10751</v>
      </c>
      <c r="AA1166" t="s">
        <v>10751</v>
      </c>
      <c r="AB1166" t="s">
        <v>10751</v>
      </c>
      <c r="AC1166" t="s">
        <v>10751</v>
      </c>
      <c r="AD1166" t="s">
        <v>10751</v>
      </c>
      <c r="AE1166" t="s">
        <v>10751</v>
      </c>
      <c r="AF1166" t="s">
        <v>10751</v>
      </c>
      <c r="AG1166" t="s">
        <v>10751</v>
      </c>
      <c r="AH1166" t="s">
        <v>10751</v>
      </c>
      <c r="AI1166" t="s">
        <v>10751</v>
      </c>
      <c r="AJ1166" t="s">
        <v>10751</v>
      </c>
      <c r="AK1166" t="s">
        <v>10751</v>
      </c>
      <c r="AL1166" t="s">
        <v>10751</v>
      </c>
      <c r="AM1166" t="s">
        <v>10751</v>
      </c>
      <c r="AN1166" t="s">
        <v>10751</v>
      </c>
      <c r="AO1166" t="s">
        <v>10751</v>
      </c>
      <c r="AP1166" t="s">
        <v>10751</v>
      </c>
      <c r="AQ1166" t="s">
        <v>10751</v>
      </c>
      <c r="AR1166" t="s">
        <v>10751</v>
      </c>
      <c r="AS1166" t="s">
        <v>10751</v>
      </c>
      <c r="AT1166" t="s">
        <v>10751</v>
      </c>
      <c r="AU1166" t="s">
        <v>10751</v>
      </c>
      <c r="AV1166" t="s">
        <v>10751</v>
      </c>
      <c r="AW1166" t="s">
        <v>10751</v>
      </c>
      <c r="AX1166" t="s">
        <v>10751</v>
      </c>
      <c r="AY1166" t="s">
        <v>10751</v>
      </c>
      <c r="AZ1166" t="s">
        <v>10751</v>
      </c>
      <c r="BA1166" t="s">
        <v>10751</v>
      </c>
      <c r="BB1166" t="s">
        <v>10751</v>
      </c>
      <c r="BC1166" t="s">
        <v>10751</v>
      </c>
      <c r="BD1166" t="s">
        <v>10751</v>
      </c>
    </row>
    <row r="1167" spans="1:56">
      <c r="A1167" t="s">
        <v>10754</v>
      </c>
      <c r="B1167">
        <v>3000</v>
      </c>
      <c r="C1167">
        <v>2016</v>
      </c>
      <c r="D1167" t="s">
        <v>10751</v>
      </c>
      <c r="E1167" t="s">
        <v>10751</v>
      </c>
      <c r="F1167" t="s">
        <v>10751</v>
      </c>
      <c r="H1167" t="s">
        <v>10751</v>
      </c>
      <c r="I1167" t="str">
        <f t="shared" si="25"/>
        <v/>
      </c>
      <c r="K1167" t="s">
        <v>10751</v>
      </c>
      <c r="L1167" t="s">
        <v>10751</v>
      </c>
      <c r="M1167" t="s">
        <v>10751</v>
      </c>
      <c r="N1167" t="s">
        <v>10751</v>
      </c>
      <c r="O1167" t="s">
        <v>10751</v>
      </c>
      <c r="P1167" t="s">
        <v>10751</v>
      </c>
      <c r="Q1167" t="s">
        <v>10751</v>
      </c>
      <c r="R1167" t="s">
        <v>10751</v>
      </c>
      <c r="S1167" t="s">
        <v>10751</v>
      </c>
      <c r="T1167" t="s">
        <v>10751</v>
      </c>
      <c r="U1167" t="s">
        <v>10751</v>
      </c>
      <c r="V1167" t="s">
        <v>10751</v>
      </c>
      <c r="W1167" t="s">
        <v>10751</v>
      </c>
      <c r="X1167" t="s">
        <v>10751</v>
      </c>
      <c r="Y1167" t="s">
        <v>10751</v>
      </c>
      <c r="Z1167" t="s">
        <v>10751</v>
      </c>
      <c r="AA1167" t="s">
        <v>10751</v>
      </c>
      <c r="AB1167" t="s">
        <v>10751</v>
      </c>
      <c r="AC1167" t="s">
        <v>10751</v>
      </c>
      <c r="AD1167" t="s">
        <v>10751</v>
      </c>
      <c r="AE1167" t="s">
        <v>10751</v>
      </c>
      <c r="AF1167" t="s">
        <v>10751</v>
      </c>
      <c r="AG1167" t="s">
        <v>10751</v>
      </c>
      <c r="AH1167" t="s">
        <v>10751</v>
      </c>
      <c r="AI1167" t="s">
        <v>10751</v>
      </c>
      <c r="AJ1167" t="s">
        <v>10751</v>
      </c>
      <c r="AK1167" t="s">
        <v>10751</v>
      </c>
      <c r="AL1167" t="s">
        <v>10751</v>
      </c>
      <c r="AM1167" t="s">
        <v>10751</v>
      </c>
      <c r="AN1167" t="s">
        <v>10751</v>
      </c>
      <c r="AO1167" t="s">
        <v>10751</v>
      </c>
      <c r="AP1167" t="s">
        <v>10751</v>
      </c>
      <c r="AQ1167" t="s">
        <v>10751</v>
      </c>
      <c r="AR1167" t="s">
        <v>10751</v>
      </c>
      <c r="AS1167" t="s">
        <v>10751</v>
      </c>
      <c r="AT1167" t="s">
        <v>10751</v>
      </c>
      <c r="AU1167" t="s">
        <v>10751</v>
      </c>
      <c r="AV1167" t="s">
        <v>10751</v>
      </c>
      <c r="AW1167" t="s">
        <v>10751</v>
      </c>
      <c r="AX1167" t="s">
        <v>10751</v>
      </c>
      <c r="AY1167" t="s">
        <v>10751</v>
      </c>
      <c r="AZ1167" t="s">
        <v>10751</v>
      </c>
      <c r="BA1167" t="s">
        <v>10751</v>
      </c>
      <c r="BB1167" t="s">
        <v>10751</v>
      </c>
      <c r="BC1167" t="s">
        <v>10751</v>
      </c>
      <c r="BD1167" t="s">
        <v>10751</v>
      </c>
    </row>
    <row r="1168" spans="1:56">
      <c r="A1168" t="s">
        <v>10754</v>
      </c>
      <c r="B1168">
        <v>3000</v>
      </c>
      <c r="C1168">
        <v>2017</v>
      </c>
      <c r="D1168" t="s">
        <v>10751</v>
      </c>
      <c r="E1168" t="s">
        <v>10751</v>
      </c>
      <c r="F1168" t="s">
        <v>10751</v>
      </c>
      <c r="H1168" t="s">
        <v>10751</v>
      </c>
      <c r="I1168" t="str">
        <f t="shared" si="25"/>
        <v/>
      </c>
      <c r="K1168" t="s">
        <v>10751</v>
      </c>
      <c r="L1168" t="s">
        <v>10751</v>
      </c>
      <c r="M1168" t="s">
        <v>10751</v>
      </c>
      <c r="N1168" t="s">
        <v>10751</v>
      </c>
      <c r="O1168" t="s">
        <v>10751</v>
      </c>
      <c r="P1168" t="s">
        <v>10751</v>
      </c>
      <c r="Q1168" t="s">
        <v>10751</v>
      </c>
      <c r="R1168" t="s">
        <v>10751</v>
      </c>
      <c r="S1168" t="s">
        <v>10751</v>
      </c>
      <c r="T1168" t="s">
        <v>10751</v>
      </c>
      <c r="U1168" t="s">
        <v>10751</v>
      </c>
      <c r="V1168" t="s">
        <v>10751</v>
      </c>
      <c r="W1168" t="s">
        <v>10751</v>
      </c>
      <c r="X1168" t="s">
        <v>10751</v>
      </c>
      <c r="Y1168" t="s">
        <v>10751</v>
      </c>
      <c r="Z1168" t="s">
        <v>10751</v>
      </c>
      <c r="AA1168" t="s">
        <v>10751</v>
      </c>
      <c r="AB1168" t="s">
        <v>10751</v>
      </c>
      <c r="AC1168" t="s">
        <v>10751</v>
      </c>
      <c r="AD1168" t="s">
        <v>10751</v>
      </c>
      <c r="AE1168" t="s">
        <v>10751</v>
      </c>
      <c r="AF1168" t="s">
        <v>10751</v>
      </c>
      <c r="AG1168" t="s">
        <v>10751</v>
      </c>
      <c r="AH1168" t="s">
        <v>10751</v>
      </c>
      <c r="AI1168" t="s">
        <v>10751</v>
      </c>
      <c r="AJ1168" t="s">
        <v>10751</v>
      </c>
      <c r="AK1168" t="s">
        <v>10751</v>
      </c>
      <c r="AL1168" t="s">
        <v>10751</v>
      </c>
      <c r="AM1168" t="s">
        <v>10751</v>
      </c>
      <c r="AN1168" t="s">
        <v>10751</v>
      </c>
      <c r="AO1168" t="s">
        <v>10751</v>
      </c>
      <c r="AP1168" t="s">
        <v>10751</v>
      </c>
      <c r="AQ1168" t="s">
        <v>10751</v>
      </c>
      <c r="AR1168" t="s">
        <v>10751</v>
      </c>
      <c r="AS1168" t="s">
        <v>10751</v>
      </c>
      <c r="AT1168" t="s">
        <v>10751</v>
      </c>
      <c r="AU1168" t="s">
        <v>10751</v>
      </c>
      <c r="AV1168" t="s">
        <v>10751</v>
      </c>
      <c r="AW1168" t="s">
        <v>10751</v>
      </c>
      <c r="AX1168" t="s">
        <v>10751</v>
      </c>
      <c r="AY1168" t="s">
        <v>10751</v>
      </c>
      <c r="AZ1168" t="s">
        <v>10751</v>
      </c>
      <c r="BA1168" t="s">
        <v>10751</v>
      </c>
      <c r="BB1168" t="s">
        <v>10751</v>
      </c>
      <c r="BC1168" t="s">
        <v>10751</v>
      </c>
      <c r="BD1168" t="s">
        <v>10751</v>
      </c>
    </row>
    <row r="1169" spans="1:56">
      <c r="A1169" t="s">
        <v>10754</v>
      </c>
      <c r="B1169">
        <v>3000</v>
      </c>
      <c r="C1169">
        <v>2018</v>
      </c>
      <c r="D1169" t="s">
        <v>10751</v>
      </c>
      <c r="E1169" t="s">
        <v>10751</v>
      </c>
      <c r="F1169" t="s">
        <v>10751</v>
      </c>
      <c r="H1169" t="s">
        <v>10751</v>
      </c>
      <c r="I1169" t="str">
        <f t="shared" si="25"/>
        <v/>
      </c>
      <c r="K1169" t="s">
        <v>10751</v>
      </c>
      <c r="L1169" t="s">
        <v>10751</v>
      </c>
      <c r="M1169" t="s">
        <v>10751</v>
      </c>
      <c r="N1169" t="s">
        <v>10751</v>
      </c>
      <c r="O1169" t="s">
        <v>10751</v>
      </c>
      <c r="P1169" t="s">
        <v>10751</v>
      </c>
      <c r="Q1169" t="s">
        <v>10751</v>
      </c>
      <c r="R1169" t="s">
        <v>10751</v>
      </c>
      <c r="S1169" t="s">
        <v>10751</v>
      </c>
      <c r="T1169" t="s">
        <v>10751</v>
      </c>
      <c r="U1169" t="s">
        <v>10751</v>
      </c>
      <c r="V1169" t="s">
        <v>10751</v>
      </c>
      <c r="W1169" t="s">
        <v>10751</v>
      </c>
      <c r="X1169" t="s">
        <v>10751</v>
      </c>
      <c r="Y1169" t="s">
        <v>10751</v>
      </c>
      <c r="Z1169" t="s">
        <v>10751</v>
      </c>
      <c r="AA1169" t="s">
        <v>10751</v>
      </c>
      <c r="AB1169" t="s">
        <v>10751</v>
      </c>
      <c r="AC1169" t="s">
        <v>10751</v>
      </c>
      <c r="AD1169" t="s">
        <v>10751</v>
      </c>
      <c r="AE1169" t="s">
        <v>10751</v>
      </c>
      <c r="AF1169" t="s">
        <v>10751</v>
      </c>
      <c r="AG1169" t="s">
        <v>10751</v>
      </c>
      <c r="AH1169" t="s">
        <v>10751</v>
      </c>
      <c r="AI1169" t="s">
        <v>10751</v>
      </c>
      <c r="AJ1169" t="s">
        <v>10751</v>
      </c>
      <c r="AK1169" t="s">
        <v>10751</v>
      </c>
      <c r="AL1169" t="s">
        <v>10751</v>
      </c>
      <c r="AM1169" t="s">
        <v>10751</v>
      </c>
      <c r="AN1169" t="s">
        <v>10751</v>
      </c>
      <c r="AO1169" t="s">
        <v>10751</v>
      </c>
      <c r="AP1169" t="s">
        <v>10751</v>
      </c>
      <c r="AQ1169" t="s">
        <v>10751</v>
      </c>
      <c r="AR1169" t="s">
        <v>10751</v>
      </c>
      <c r="AS1169" t="s">
        <v>10751</v>
      </c>
      <c r="AT1169" t="s">
        <v>10751</v>
      </c>
      <c r="AU1169" t="s">
        <v>10751</v>
      </c>
      <c r="AV1169" t="s">
        <v>10751</v>
      </c>
      <c r="AW1169" t="s">
        <v>10751</v>
      </c>
      <c r="AX1169" t="s">
        <v>10751</v>
      </c>
      <c r="AY1169" t="s">
        <v>10751</v>
      </c>
      <c r="AZ1169" t="s">
        <v>10751</v>
      </c>
      <c r="BA1169" t="s">
        <v>10751</v>
      </c>
      <c r="BB1169" t="s">
        <v>10751</v>
      </c>
      <c r="BC1169" t="s">
        <v>10751</v>
      </c>
      <c r="BD1169" t="s">
        <v>10751</v>
      </c>
    </row>
    <row r="1170" spans="1:56">
      <c r="A1170" t="s">
        <v>10754</v>
      </c>
      <c r="B1170">
        <v>3000</v>
      </c>
      <c r="C1170">
        <v>2019</v>
      </c>
      <c r="D1170" t="s">
        <v>10751</v>
      </c>
      <c r="E1170" t="s">
        <v>10751</v>
      </c>
      <c r="F1170" t="s">
        <v>10751</v>
      </c>
      <c r="H1170" t="s">
        <v>10751</v>
      </c>
      <c r="I1170" t="str">
        <f t="shared" si="25"/>
        <v/>
      </c>
      <c r="K1170" t="s">
        <v>10751</v>
      </c>
      <c r="L1170" t="s">
        <v>10751</v>
      </c>
      <c r="M1170" t="s">
        <v>10751</v>
      </c>
      <c r="N1170" t="s">
        <v>10751</v>
      </c>
      <c r="O1170" t="s">
        <v>10751</v>
      </c>
      <c r="P1170" t="s">
        <v>10751</v>
      </c>
      <c r="Q1170" t="s">
        <v>10751</v>
      </c>
      <c r="R1170" t="s">
        <v>10751</v>
      </c>
      <c r="S1170" t="s">
        <v>10751</v>
      </c>
      <c r="T1170" t="s">
        <v>10751</v>
      </c>
      <c r="U1170" t="s">
        <v>10751</v>
      </c>
      <c r="V1170" t="s">
        <v>10751</v>
      </c>
      <c r="W1170" t="s">
        <v>10751</v>
      </c>
      <c r="X1170" t="s">
        <v>10751</v>
      </c>
      <c r="Y1170" t="s">
        <v>10751</v>
      </c>
      <c r="Z1170" t="s">
        <v>10751</v>
      </c>
      <c r="AA1170" t="s">
        <v>10751</v>
      </c>
      <c r="AB1170" t="s">
        <v>10751</v>
      </c>
      <c r="AC1170" t="s">
        <v>10751</v>
      </c>
      <c r="AD1170" t="s">
        <v>10751</v>
      </c>
      <c r="AE1170" t="s">
        <v>10751</v>
      </c>
      <c r="AF1170" t="s">
        <v>10751</v>
      </c>
      <c r="AG1170" t="s">
        <v>10751</v>
      </c>
      <c r="AH1170" t="s">
        <v>10751</v>
      </c>
      <c r="AI1170" t="s">
        <v>10751</v>
      </c>
      <c r="AJ1170" t="s">
        <v>10751</v>
      </c>
      <c r="AK1170" t="s">
        <v>10751</v>
      </c>
      <c r="AL1170" t="s">
        <v>10751</v>
      </c>
      <c r="AM1170" t="s">
        <v>10751</v>
      </c>
      <c r="AN1170" t="s">
        <v>10751</v>
      </c>
      <c r="AO1170" t="s">
        <v>10751</v>
      </c>
      <c r="AP1170" t="s">
        <v>10751</v>
      </c>
      <c r="AQ1170" t="s">
        <v>10751</v>
      </c>
      <c r="AR1170" t="s">
        <v>10751</v>
      </c>
      <c r="AS1170" t="s">
        <v>10751</v>
      </c>
      <c r="AT1170" t="s">
        <v>10751</v>
      </c>
      <c r="AU1170" t="s">
        <v>10751</v>
      </c>
      <c r="AV1170" t="s">
        <v>10751</v>
      </c>
      <c r="AW1170" t="s">
        <v>10751</v>
      </c>
      <c r="AX1170" t="s">
        <v>10751</v>
      </c>
      <c r="AY1170" t="s">
        <v>10751</v>
      </c>
      <c r="AZ1170" t="s">
        <v>10751</v>
      </c>
      <c r="BA1170" t="s">
        <v>10751</v>
      </c>
      <c r="BB1170" t="s">
        <v>10751</v>
      </c>
      <c r="BC1170" t="s">
        <v>10751</v>
      </c>
      <c r="BD1170" t="s">
        <v>10751</v>
      </c>
    </row>
    <row r="1171" spans="1:56">
      <c r="A1171" t="s">
        <v>10754</v>
      </c>
      <c r="B1171">
        <v>3000</v>
      </c>
      <c r="C1171">
        <v>2020</v>
      </c>
      <c r="D1171" t="s">
        <v>10751</v>
      </c>
      <c r="E1171" t="s">
        <v>10751</v>
      </c>
      <c r="F1171" t="s">
        <v>10751</v>
      </c>
      <c r="H1171" t="s">
        <v>10751</v>
      </c>
      <c r="I1171" t="str">
        <f t="shared" si="25"/>
        <v/>
      </c>
      <c r="K1171" t="s">
        <v>10751</v>
      </c>
      <c r="L1171" t="s">
        <v>10751</v>
      </c>
      <c r="M1171" t="s">
        <v>10751</v>
      </c>
      <c r="N1171" t="s">
        <v>10751</v>
      </c>
      <c r="O1171" t="s">
        <v>10751</v>
      </c>
      <c r="P1171" t="s">
        <v>10751</v>
      </c>
      <c r="Q1171" t="s">
        <v>10751</v>
      </c>
      <c r="R1171" t="s">
        <v>10751</v>
      </c>
      <c r="S1171" t="s">
        <v>10751</v>
      </c>
      <c r="T1171" t="s">
        <v>10751</v>
      </c>
      <c r="U1171" t="s">
        <v>10751</v>
      </c>
      <c r="V1171" t="s">
        <v>10751</v>
      </c>
      <c r="W1171" t="s">
        <v>10751</v>
      </c>
      <c r="X1171" t="s">
        <v>10751</v>
      </c>
      <c r="Y1171" t="s">
        <v>10751</v>
      </c>
      <c r="Z1171" t="s">
        <v>10751</v>
      </c>
      <c r="AA1171" t="s">
        <v>10751</v>
      </c>
      <c r="AB1171" t="s">
        <v>10751</v>
      </c>
      <c r="AC1171" t="s">
        <v>10751</v>
      </c>
      <c r="AD1171" t="s">
        <v>10751</v>
      </c>
      <c r="AE1171" t="s">
        <v>10751</v>
      </c>
      <c r="AF1171" t="s">
        <v>10751</v>
      </c>
      <c r="AG1171" t="s">
        <v>10751</v>
      </c>
      <c r="AH1171" t="s">
        <v>10751</v>
      </c>
      <c r="AI1171" t="s">
        <v>10751</v>
      </c>
      <c r="AJ1171" t="s">
        <v>10751</v>
      </c>
      <c r="AK1171" t="s">
        <v>10751</v>
      </c>
      <c r="AL1171" t="s">
        <v>10751</v>
      </c>
      <c r="AM1171" t="s">
        <v>10751</v>
      </c>
      <c r="AN1171" t="s">
        <v>10751</v>
      </c>
      <c r="AO1171" t="s">
        <v>10751</v>
      </c>
      <c r="AP1171" t="s">
        <v>10751</v>
      </c>
      <c r="AQ1171" t="s">
        <v>10751</v>
      </c>
      <c r="AR1171" t="s">
        <v>10751</v>
      </c>
      <c r="AS1171" t="s">
        <v>10751</v>
      </c>
      <c r="AT1171" t="s">
        <v>10751</v>
      </c>
      <c r="AU1171" t="s">
        <v>10751</v>
      </c>
      <c r="AV1171" t="s">
        <v>10751</v>
      </c>
      <c r="AW1171" t="s">
        <v>10751</v>
      </c>
      <c r="AX1171" t="s">
        <v>10751</v>
      </c>
      <c r="AY1171" t="s">
        <v>10751</v>
      </c>
      <c r="AZ1171" t="s">
        <v>10751</v>
      </c>
      <c r="BA1171" t="s">
        <v>10751</v>
      </c>
      <c r="BB1171" t="s">
        <v>10751</v>
      </c>
      <c r="BC1171" t="s">
        <v>10751</v>
      </c>
      <c r="BD1171" t="s">
        <v>10751</v>
      </c>
    </row>
    <row r="1172" spans="1:56">
      <c r="A1172" t="s">
        <v>10754</v>
      </c>
      <c r="B1172">
        <v>3000</v>
      </c>
      <c r="C1172">
        <v>2021</v>
      </c>
      <c r="D1172" t="s">
        <v>10751</v>
      </c>
      <c r="E1172" t="s">
        <v>10751</v>
      </c>
      <c r="F1172" t="s">
        <v>10751</v>
      </c>
      <c r="G1172" t="str">
        <f>IFERROR(F1172*E1172,"")</f>
        <v/>
      </c>
      <c r="H1172" t="s">
        <v>10751</v>
      </c>
      <c r="I1172" t="str">
        <f t="shared" si="25"/>
        <v/>
      </c>
      <c r="J1172" t="str">
        <f>IFERROR(M1172*E1172,"")</f>
        <v/>
      </c>
      <c r="K1172" t="s">
        <v>10751</v>
      </c>
      <c r="L1172" t="s">
        <v>10751</v>
      </c>
      <c r="M1172" t="s">
        <v>10751</v>
      </c>
      <c r="N1172" t="s">
        <v>10751</v>
      </c>
      <c r="O1172" t="s">
        <v>10751</v>
      </c>
      <c r="P1172" t="s">
        <v>10751</v>
      </c>
      <c r="Q1172" t="s">
        <v>10751</v>
      </c>
      <c r="R1172" t="s">
        <v>10751</v>
      </c>
      <c r="S1172" t="s">
        <v>10751</v>
      </c>
      <c r="T1172" t="s">
        <v>10751</v>
      </c>
      <c r="U1172" t="s">
        <v>10751</v>
      </c>
      <c r="V1172" t="s">
        <v>10751</v>
      </c>
      <c r="W1172" t="s">
        <v>10751</v>
      </c>
      <c r="X1172" t="s">
        <v>10751</v>
      </c>
      <c r="Y1172" t="s">
        <v>10751</v>
      </c>
      <c r="Z1172" t="s">
        <v>10751</v>
      </c>
      <c r="AA1172" t="s">
        <v>10751</v>
      </c>
      <c r="AB1172" t="s">
        <v>10751</v>
      </c>
      <c r="AC1172" t="s">
        <v>10751</v>
      </c>
      <c r="AD1172" t="s">
        <v>10751</v>
      </c>
      <c r="AE1172" t="s">
        <v>10751</v>
      </c>
      <c r="AF1172" t="s">
        <v>10751</v>
      </c>
      <c r="AG1172" t="s">
        <v>10751</v>
      </c>
      <c r="AH1172" t="s">
        <v>10751</v>
      </c>
      <c r="AI1172" t="s">
        <v>10751</v>
      </c>
      <c r="AJ1172" t="s">
        <v>10751</v>
      </c>
      <c r="AK1172" t="s">
        <v>10751</v>
      </c>
      <c r="AL1172" t="s">
        <v>10751</v>
      </c>
      <c r="AM1172" t="s">
        <v>10751</v>
      </c>
      <c r="AN1172" t="s">
        <v>10751</v>
      </c>
      <c r="AO1172" t="s">
        <v>10751</v>
      </c>
      <c r="AP1172" t="s">
        <v>10751</v>
      </c>
      <c r="AQ1172" t="s">
        <v>10751</v>
      </c>
      <c r="AR1172" t="s">
        <v>10751</v>
      </c>
      <c r="AS1172" t="s">
        <v>10751</v>
      </c>
      <c r="AT1172" t="s">
        <v>10751</v>
      </c>
      <c r="AU1172" t="s">
        <v>10751</v>
      </c>
      <c r="AV1172" t="s">
        <v>10751</v>
      </c>
      <c r="AW1172" t="s">
        <v>10751</v>
      </c>
      <c r="AX1172" t="s">
        <v>10751</v>
      </c>
      <c r="AY1172" t="s">
        <v>10751</v>
      </c>
      <c r="AZ1172" t="s">
        <v>10751</v>
      </c>
      <c r="BA1172" t="s">
        <v>10751</v>
      </c>
      <c r="BB1172" t="s">
        <v>10751</v>
      </c>
      <c r="BC1172" t="s">
        <v>10751</v>
      </c>
      <c r="BD1172" t="s">
        <v>10751</v>
      </c>
    </row>
    <row r="1173" spans="1:56">
      <c r="A1173" t="s">
        <v>10754</v>
      </c>
      <c r="B1173">
        <v>3000</v>
      </c>
      <c r="C1173" t="s">
        <v>10752</v>
      </c>
      <c r="D1173" t="s">
        <v>10751</v>
      </c>
      <c r="E1173" t="s">
        <v>10751</v>
      </c>
      <c r="F1173" t="s">
        <v>10751</v>
      </c>
      <c r="H1173" t="s">
        <v>10751</v>
      </c>
      <c r="I1173" t="str">
        <f t="shared" si="25"/>
        <v/>
      </c>
      <c r="K1173" t="s">
        <v>10751</v>
      </c>
      <c r="L1173" t="s">
        <v>10751</v>
      </c>
      <c r="M1173" t="s">
        <v>10751</v>
      </c>
      <c r="N1173" t="s">
        <v>10751</v>
      </c>
      <c r="O1173" t="s">
        <v>10751</v>
      </c>
      <c r="P1173" t="s">
        <v>10751</v>
      </c>
      <c r="Q1173" t="s">
        <v>10751</v>
      </c>
      <c r="R1173" t="s">
        <v>10751</v>
      </c>
      <c r="S1173" t="s">
        <v>10751</v>
      </c>
      <c r="T1173" t="s">
        <v>10751</v>
      </c>
      <c r="U1173" t="s">
        <v>10751</v>
      </c>
      <c r="V1173" t="s">
        <v>10751</v>
      </c>
      <c r="W1173" t="s">
        <v>10751</v>
      </c>
      <c r="X1173" t="s">
        <v>10751</v>
      </c>
      <c r="Y1173" t="s">
        <v>10751</v>
      </c>
      <c r="Z1173" t="s">
        <v>10751</v>
      </c>
      <c r="AA1173" t="s">
        <v>10751</v>
      </c>
      <c r="AB1173" t="s">
        <v>10751</v>
      </c>
      <c r="AC1173" t="s">
        <v>10751</v>
      </c>
      <c r="AD1173" t="s">
        <v>10751</v>
      </c>
      <c r="AE1173" t="s">
        <v>10751</v>
      </c>
      <c r="AF1173" t="s">
        <v>10751</v>
      </c>
      <c r="AG1173" t="s">
        <v>10751</v>
      </c>
      <c r="AH1173" t="s">
        <v>10751</v>
      </c>
      <c r="AI1173" t="s">
        <v>10751</v>
      </c>
      <c r="AJ1173" t="s">
        <v>10751</v>
      </c>
      <c r="AK1173" t="s">
        <v>10751</v>
      </c>
      <c r="AL1173" t="s">
        <v>10751</v>
      </c>
      <c r="AM1173" t="s">
        <v>10751</v>
      </c>
      <c r="AN1173" t="s">
        <v>10751</v>
      </c>
      <c r="AO1173" t="s">
        <v>10751</v>
      </c>
      <c r="AP1173" t="s">
        <v>10751</v>
      </c>
      <c r="AQ1173" t="s">
        <v>10751</v>
      </c>
      <c r="AR1173" t="s">
        <v>10751</v>
      </c>
      <c r="AS1173" t="s">
        <v>10751</v>
      </c>
      <c r="AT1173" t="s">
        <v>10751</v>
      </c>
      <c r="AU1173" t="s">
        <v>10751</v>
      </c>
      <c r="AV1173" t="s">
        <v>10751</v>
      </c>
      <c r="AW1173" t="s">
        <v>10751</v>
      </c>
      <c r="AX1173" t="s">
        <v>10751</v>
      </c>
      <c r="AY1173" t="s">
        <v>10751</v>
      </c>
      <c r="AZ1173" t="s">
        <v>10751</v>
      </c>
      <c r="BA1173" t="s">
        <v>10751</v>
      </c>
      <c r="BB1173" t="s">
        <v>10751</v>
      </c>
      <c r="BC1173" t="s">
        <v>10751</v>
      </c>
      <c r="BD1173" t="s">
        <v>10751</v>
      </c>
    </row>
    <row r="1174" spans="1:56">
      <c r="A1174" t="s">
        <v>10750</v>
      </c>
      <c r="B1174">
        <v>3500</v>
      </c>
      <c r="C1174">
        <v>1975</v>
      </c>
      <c r="D1174" s="7">
        <v>1029</v>
      </c>
      <c r="E1174">
        <v>0.100673</v>
      </c>
      <c r="F1174">
        <v>18.168430000000001</v>
      </c>
      <c r="H1174">
        <v>15.466139999999999</v>
      </c>
      <c r="I1174">
        <f t="shared" si="25"/>
        <v>1.55702271222</v>
      </c>
      <c r="K1174">
        <v>14.316990000000001</v>
      </c>
      <c r="L1174">
        <v>17.148430000000001</v>
      </c>
      <c r="M1174">
        <v>575.66137000000003</v>
      </c>
      <c r="N1174">
        <v>621.83807999999999</v>
      </c>
      <c r="O1174">
        <v>519.22316999999998</v>
      </c>
      <c r="P1174" t="s">
        <v>10751</v>
      </c>
      <c r="Q1174">
        <v>226.876</v>
      </c>
      <c r="R1174">
        <v>102.1983</v>
      </c>
      <c r="S1174" t="s">
        <v>10751</v>
      </c>
      <c r="T1174">
        <v>0.46252599999999999</v>
      </c>
      <c r="U1174">
        <v>2.92E-2</v>
      </c>
      <c r="V1174">
        <v>27.58426</v>
      </c>
      <c r="W1174" t="s">
        <v>10751</v>
      </c>
      <c r="X1174" t="s">
        <v>10751</v>
      </c>
      <c r="Y1174">
        <v>1</v>
      </c>
      <c r="Z1174">
        <v>0.193</v>
      </c>
      <c r="AA1174">
        <v>0.80700000000000005</v>
      </c>
      <c r="AB1174" t="s">
        <v>10751</v>
      </c>
      <c r="AC1174" t="s">
        <v>10751</v>
      </c>
      <c r="AD1174" t="s">
        <v>10751</v>
      </c>
      <c r="AE1174">
        <v>0.91600000000000004</v>
      </c>
      <c r="AF1174" t="s">
        <v>10751</v>
      </c>
      <c r="AG1174">
        <v>6.5000000000000002E-2</v>
      </c>
      <c r="AH1174" t="s">
        <v>10751</v>
      </c>
      <c r="AI1174">
        <v>1.9E-2</v>
      </c>
      <c r="AJ1174">
        <v>1.9E-2</v>
      </c>
      <c r="AK1174" t="s">
        <v>10751</v>
      </c>
      <c r="AL1174" t="s">
        <v>10751</v>
      </c>
      <c r="AM1174" t="s">
        <v>10751</v>
      </c>
      <c r="AN1174" t="s">
        <v>10751</v>
      </c>
      <c r="AO1174" t="s">
        <v>10751</v>
      </c>
      <c r="AP1174">
        <v>0.98099999999999998</v>
      </c>
      <c r="AQ1174" t="s">
        <v>10751</v>
      </c>
      <c r="AR1174" t="s">
        <v>10751</v>
      </c>
      <c r="AS1174" t="s">
        <v>10751</v>
      </c>
      <c r="AT1174" t="s">
        <v>10751</v>
      </c>
      <c r="AU1174" t="s">
        <v>10751</v>
      </c>
      <c r="AV1174" t="s">
        <v>10751</v>
      </c>
      <c r="AW1174" t="s">
        <v>10751</v>
      </c>
      <c r="AX1174">
        <v>6.1</v>
      </c>
      <c r="AY1174">
        <v>0.19</v>
      </c>
      <c r="AZ1174">
        <v>4.0000000000000001E-3</v>
      </c>
      <c r="BA1174" t="s">
        <v>10751</v>
      </c>
      <c r="BB1174" t="s">
        <v>10751</v>
      </c>
      <c r="BC1174" t="s">
        <v>10751</v>
      </c>
      <c r="BD1174" t="s">
        <v>10751</v>
      </c>
    </row>
    <row r="1175" spans="1:56">
      <c r="A1175" t="s">
        <v>10750</v>
      </c>
      <c r="B1175">
        <v>3500</v>
      </c>
      <c r="C1175">
        <v>1976</v>
      </c>
      <c r="D1175">
        <v>934</v>
      </c>
      <c r="E1175">
        <v>7.5687000000000004E-2</v>
      </c>
      <c r="F1175">
        <v>19.416799999999999</v>
      </c>
      <c r="H1175">
        <v>16.513390000000001</v>
      </c>
      <c r="I1175">
        <f t="shared" si="25"/>
        <v>1.2498489489300002</v>
      </c>
      <c r="K1175">
        <v>15.47231</v>
      </c>
      <c r="L1175">
        <v>17.99314</v>
      </c>
      <c r="M1175">
        <v>538.91079000000002</v>
      </c>
      <c r="N1175">
        <v>575.15369999999996</v>
      </c>
      <c r="O1175">
        <v>494.6139</v>
      </c>
      <c r="P1175" t="s">
        <v>10751</v>
      </c>
      <c r="Q1175">
        <v>230.65950000000001</v>
      </c>
      <c r="R1175">
        <v>100.1212</v>
      </c>
      <c r="S1175" t="s">
        <v>10751</v>
      </c>
      <c r="T1175">
        <v>0.44731799999999999</v>
      </c>
      <c r="U1175">
        <v>2.8605999999999999E-2</v>
      </c>
      <c r="V1175">
        <v>29.16366</v>
      </c>
      <c r="W1175" t="s">
        <v>10751</v>
      </c>
      <c r="X1175" t="s">
        <v>10751</v>
      </c>
      <c r="Y1175">
        <v>1</v>
      </c>
      <c r="Z1175">
        <v>0.17199999999999999</v>
      </c>
      <c r="AA1175">
        <v>0.82799999999999996</v>
      </c>
      <c r="AB1175" t="s">
        <v>10751</v>
      </c>
      <c r="AC1175" t="s">
        <v>10751</v>
      </c>
      <c r="AD1175" t="s">
        <v>10751</v>
      </c>
      <c r="AE1175">
        <v>0.92900000000000005</v>
      </c>
      <c r="AF1175" t="s">
        <v>10751</v>
      </c>
      <c r="AG1175">
        <v>5.7000000000000002E-2</v>
      </c>
      <c r="AH1175" t="s">
        <v>10751</v>
      </c>
      <c r="AI1175">
        <v>1.4E-2</v>
      </c>
      <c r="AJ1175">
        <v>1.4E-2</v>
      </c>
      <c r="AK1175" t="s">
        <v>10751</v>
      </c>
      <c r="AL1175" t="s">
        <v>10751</v>
      </c>
      <c r="AM1175" t="s">
        <v>10751</v>
      </c>
      <c r="AN1175" t="s">
        <v>10751</v>
      </c>
      <c r="AO1175" t="s">
        <v>10751</v>
      </c>
      <c r="AP1175">
        <v>0.98599999999999999</v>
      </c>
      <c r="AQ1175" t="s">
        <v>10751</v>
      </c>
      <c r="AR1175" t="s">
        <v>10751</v>
      </c>
      <c r="AS1175" t="s">
        <v>10751</v>
      </c>
      <c r="AT1175" t="s">
        <v>10751</v>
      </c>
      <c r="AU1175" t="s">
        <v>10751</v>
      </c>
      <c r="AV1175">
        <v>3</v>
      </c>
      <c r="AW1175" t="s">
        <v>10751</v>
      </c>
      <c r="AX1175">
        <v>6.1</v>
      </c>
      <c r="AY1175">
        <v>1</v>
      </c>
      <c r="AZ1175" t="s">
        <v>10751</v>
      </c>
      <c r="BA1175" t="s">
        <v>10751</v>
      </c>
      <c r="BB1175" t="s">
        <v>10751</v>
      </c>
      <c r="BC1175" t="s">
        <v>10751</v>
      </c>
      <c r="BD1175" t="s">
        <v>10751</v>
      </c>
    </row>
    <row r="1176" spans="1:56">
      <c r="A1176" t="s">
        <v>10750</v>
      </c>
      <c r="B1176">
        <v>3500</v>
      </c>
      <c r="C1176">
        <v>1977</v>
      </c>
      <c r="D1176">
        <v>724</v>
      </c>
      <c r="E1176">
        <v>5.1296000000000001E-2</v>
      </c>
      <c r="F1176">
        <v>20.232299999999999</v>
      </c>
      <c r="H1176">
        <v>17.207979999999999</v>
      </c>
      <c r="I1176">
        <f t="shared" si="25"/>
        <v>0.88270054207999993</v>
      </c>
      <c r="K1176">
        <v>16.117229999999999</v>
      </c>
      <c r="L1176">
        <v>18.759699999999999</v>
      </c>
      <c r="M1176">
        <v>517.93598999999995</v>
      </c>
      <c r="N1176">
        <v>552.93389000000002</v>
      </c>
      <c r="O1176">
        <v>475.16077000000001</v>
      </c>
      <c r="P1176" t="s">
        <v>10751</v>
      </c>
      <c r="Q1176">
        <v>232.0796</v>
      </c>
      <c r="R1176">
        <v>104.02290000000001</v>
      </c>
      <c r="S1176" t="s">
        <v>10751</v>
      </c>
      <c r="T1176">
        <v>0.45838800000000002</v>
      </c>
      <c r="U1176">
        <v>2.9721000000000001E-2</v>
      </c>
      <c r="V1176">
        <v>30.49333</v>
      </c>
      <c r="W1176" t="s">
        <v>10751</v>
      </c>
      <c r="X1176" t="s">
        <v>10751</v>
      </c>
      <c r="Y1176">
        <v>1</v>
      </c>
      <c r="Z1176">
        <v>0.16200000000000001</v>
      </c>
      <c r="AA1176">
        <v>0.83799999999999997</v>
      </c>
      <c r="AB1176" t="s">
        <v>10751</v>
      </c>
      <c r="AC1176" t="s">
        <v>10751</v>
      </c>
      <c r="AD1176" t="s">
        <v>10751</v>
      </c>
      <c r="AE1176">
        <v>0.91100000000000003</v>
      </c>
      <c r="AF1176" t="s">
        <v>10751</v>
      </c>
      <c r="AG1176">
        <v>6.0999999999999999E-2</v>
      </c>
      <c r="AH1176" t="s">
        <v>10751</v>
      </c>
      <c r="AI1176">
        <v>2.7E-2</v>
      </c>
      <c r="AJ1176">
        <v>2.7E-2</v>
      </c>
      <c r="AK1176" t="s">
        <v>10751</v>
      </c>
      <c r="AL1176" t="s">
        <v>10751</v>
      </c>
      <c r="AM1176" t="s">
        <v>10751</v>
      </c>
      <c r="AN1176" t="s">
        <v>10751</v>
      </c>
      <c r="AO1176" t="s">
        <v>10751</v>
      </c>
      <c r="AP1176">
        <v>0.97299999999999998</v>
      </c>
      <c r="AQ1176" t="s">
        <v>10751</v>
      </c>
      <c r="AR1176" t="s">
        <v>10751</v>
      </c>
      <c r="AS1176" t="s">
        <v>10751</v>
      </c>
      <c r="AT1176" t="s">
        <v>10751</v>
      </c>
      <c r="AU1176" t="s">
        <v>10751</v>
      </c>
      <c r="AV1176" t="s">
        <v>10751</v>
      </c>
      <c r="AW1176" t="s">
        <v>10751</v>
      </c>
      <c r="AX1176">
        <v>6</v>
      </c>
      <c r="AY1176" t="s">
        <v>10751</v>
      </c>
      <c r="AZ1176" t="s">
        <v>10751</v>
      </c>
      <c r="BA1176" t="s">
        <v>10751</v>
      </c>
      <c r="BB1176" t="s">
        <v>10751</v>
      </c>
      <c r="BC1176" t="s">
        <v>10751</v>
      </c>
      <c r="BD1176" t="s">
        <v>10751</v>
      </c>
    </row>
    <row r="1177" spans="1:56">
      <c r="A1177" t="s">
        <v>10750</v>
      </c>
      <c r="B1177">
        <v>3500</v>
      </c>
      <c r="C1177">
        <v>1978</v>
      </c>
      <c r="D1177" s="7">
        <v>2992</v>
      </c>
      <c r="E1177">
        <v>0.20705200000000001</v>
      </c>
      <c r="F1177">
        <v>20.17118</v>
      </c>
      <c r="H1177">
        <v>17.17897</v>
      </c>
      <c r="I1177">
        <f t="shared" si="25"/>
        <v>3.55694009644</v>
      </c>
      <c r="K1177">
        <v>15.82109</v>
      </c>
      <c r="L1177">
        <v>19.192240000000002</v>
      </c>
      <c r="M1177">
        <v>517.58396000000005</v>
      </c>
      <c r="N1177">
        <v>561.99094000000002</v>
      </c>
      <c r="O1177">
        <v>463.30876999999998</v>
      </c>
      <c r="P1177" t="s">
        <v>10751</v>
      </c>
      <c r="Q1177">
        <v>256.95269999999999</v>
      </c>
      <c r="R1177">
        <v>119.56699999999999</v>
      </c>
      <c r="S1177">
        <v>13.7875</v>
      </c>
      <c r="T1177">
        <v>0.46783400000000003</v>
      </c>
      <c r="U1177">
        <v>3.4161999999999998E-2</v>
      </c>
      <c r="V1177">
        <v>30.212579999999999</v>
      </c>
      <c r="W1177" t="s">
        <v>10751</v>
      </c>
      <c r="X1177" t="s">
        <v>10751</v>
      </c>
      <c r="Y1177">
        <v>1</v>
      </c>
      <c r="Z1177">
        <v>4.7E-2</v>
      </c>
      <c r="AA1177">
        <v>0.88900000000000001</v>
      </c>
      <c r="AB1177">
        <v>6.4000000000000001E-2</v>
      </c>
      <c r="AC1177" t="s">
        <v>10751</v>
      </c>
      <c r="AD1177" t="s">
        <v>10751</v>
      </c>
      <c r="AE1177">
        <v>0.98099999999999998</v>
      </c>
      <c r="AF1177" t="s">
        <v>10751</v>
      </c>
      <c r="AG1177">
        <v>1.4E-2</v>
      </c>
      <c r="AH1177" t="s">
        <v>10751</v>
      </c>
      <c r="AI1177">
        <v>5.0000000000000001E-3</v>
      </c>
      <c r="AJ1177">
        <v>5.0000000000000001E-3</v>
      </c>
      <c r="AK1177" t="s">
        <v>10751</v>
      </c>
      <c r="AL1177" t="s">
        <v>10751</v>
      </c>
      <c r="AM1177" t="s">
        <v>10751</v>
      </c>
      <c r="AN1177" t="s">
        <v>10751</v>
      </c>
      <c r="AO1177" t="s">
        <v>10751</v>
      </c>
      <c r="AP1177">
        <v>0.995</v>
      </c>
      <c r="AQ1177" t="s">
        <v>10751</v>
      </c>
      <c r="AR1177" t="s">
        <v>10751</v>
      </c>
      <c r="AS1177" t="s">
        <v>10751</v>
      </c>
      <c r="AT1177" t="s">
        <v>10751</v>
      </c>
      <c r="AU1177" t="s">
        <v>10751</v>
      </c>
      <c r="AV1177">
        <v>3.1</v>
      </c>
      <c r="AW1177" t="s">
        <v>10751</v>
      </c>
      <c r="AX1177">
        <v>6.9</v>
      </c>
      <c r="AY1177">
        <v>0.98599999999999999</v>
      </c>
      <c r="AZ1177">
        <v>1.4E-2</v>
      </c>
      <c r="BA1177" t="s">
        <v>10751</v>
      </c>
      <c r="BB1177" t="s">
        <v>10751</v>
      </c>
      <c r="BC1177" t="s">
        <v>10751</v>
      </c>
      <c r="BD1177" t="s">
        <v>10751</v>
      </c>
    </row>
    <row r="1178" spans="1:56">
      <c r="A1178" t="s">
        <v>10750</v>
      </c>
      <c r="B1178">
        <v>3500</v>
      </c>
      <c r="C1178">
        <v>1979</v>
      </c>
      <c r="D1178" s="7">
        <v>2684</v>
      </c>
      <c r="E1178">
        <v>0.19331999999999999</v>
      </c>
      <c r="F1178">
        <v>20.159690000000001</v>
      </c>
      <c r="H1178">
        <v>17.1524</v>
      </c>
      <c r="I1178">
        <f t="shared" si="25"/>
        <v>3.3159019679999999</v>
      </c>
      <c r="K1178">
        <v>15.98916</v>
      </c>
      <c r="L1178">
        <v>18.826419999999999</v>
      </c>
      <c r="M1178">
        <v>518.53018999999995</v>
      </c>
      <c r="N1178">
        <v>556.22970999999995</v>
      </c>
      <c r="O1178">
        <v>472.45301000000001</v>
      </c>
      <c r="P1178" t="s">
        <v>10751</v>
      </c>
      <c r="Q1178">
        <v>252.4676</v>
      </c>
      <c r="R1178">
        <v>119.7311</v>
      </c>
      <c r="S1178">
        <v>14.388</v>
      </c>
      <c r="T1178">
        <v>0.476906</v>
      </c>
      <c r="U1178">
        <v>3.4209000000000003E-2</v>
      </c>
      <c r="V1178">
        <v>30.14385</v>
      </c>
      <c r="W1178" t="s">
        <v>10751</v>
      </c>
      <c r="X1178" t="s">
        <v>10751</v>
      </c>
      <c r="Y1178">
        <v>1</v>
      </c>
      <c r="Z1178">
        <v>0.04</v>
      </c>
      <c r="AA1178">
        <v>0.79100000000000004</v>
      </c>
      <c r="AB1178">
        <v>0.16900000000000001</v>
      </c>
      <c r="AC1178" t="s">
        <v>10751</v>
      </c>
      <c r="AD1178" t="s">
        <v>10751</v>
      </c>
      <c r="AE1178">
        <v>0.97899999999999998</v>
      </c>
      <c r="AF1178" t="s">
        <v>10751</v>
      </c>
      <c r="AG1178">
        <v>1.2999999999999999E-2</v>
      </c>
      <c r="AH1178" t="s">
        <v>10751</v>
      </c>
      <c r="AI1178">
        <v>8.0000000000000002E-3</v>
      </c>
      <c r="AJ1178">
        <v>8.0000000000000002E-3</v>
      </c>
      <c r="AK1178" t="s">
        <v>10751</v>
      </c>
      <c r="AL1178" t="s">
        <v>10751</v>
      </c>
      <c r="AM1178" t="s">
        <v>10751</v>
      </c>
      <c r="AN1178" t="s">
        <v>10751</v>
      </c>
      <c r="AO1178" t="s">
        <v>10751</v>
      </c>
      <c r="AP1178">
        <v>0.99199999999999999</v>
      </c>
      <c r="AQ1178" t="s">
        <v>10751</v>
      </c>
      <c r="AR1178" t="s">
        <v>10751</v>
      </c>
      <c r="AS1178" t="s">
        <v>10751</v>
      </c>
      <c r="AT1178" t="s">
        <v>10751</v>
      </c>
      <c r="AU1178" t="s">
        <v>10751</v>
      </c>
      <c r="AV1178">
        <v>3</v>
      </c>
      <c r="AW1178" t="s">
        <v>10751</v>
      </c>
      <c r="AX1178">
        <v>6.9</v>
      </c>
      <c r="AY1178">
        <v>0.996</v>
      </c>
      <c r="AZ1178">
        <v>4.0000000000000001E-3</v>
      </c>
      <c r="BA1178" t="s">
        <v>10751</v>
      </c>
      <c r="BB1178" t="s">
        <v>10751</v>
      </c>
      <c r="BC1178" t="s">
        <v>10751</v>
      </c>
      <c r="BD1178" t="s">
        <v>10751</v>
      </c>
    </row>
    <row r="1179" spans="1:56">
      <c r="A1179" t="s">
        <v>10750</v>
      </c>
      <c r="B1179">
        <v>3500</v>
      </c>
      <c r="C1179">
        <v>1980</v>
      </c>
      <c r="D1179" s="7">
        <v>2148</v>
      </c>
      <c r="E1179">
        <v>0.189941</v>
      </c>
      <c r="F1179">
        <v>20.747730000000001</v>
      </c>
      <c r="H1179">
        <v>17.67137</v>
      </c>
      <c r="I1179">
        <f t="shared" si="25"/>
        <v>3.3565176891699999</v>
      </c>
      <c r="K1179">
        <v>16.263269999999999</v>
      </c>
      <c r="L1179">
        <v>19.762699999999999</v>
      </c>
      <c r="M1179">
        <v>503.81263999999999</v>
      </c>
      <c r="N1179">
        <v>547.36749999999995</v>
      </c>
      <c r="O1179">
        <v>450.57893000000001</v>
      </c>
      <c r="P1179" t="s">
        <v>10751</v>
      </c>
      <c r="Q1179">
        <v>243.65559999999999</v>
      </c>
      <c r="R1179">
        <v>115.3135</v>
      </c>
      <c r="S1179">
        <v>15.0524</v>
      </c>
      <c r="T1179">
        <v>0.47716999999999998</v>
      </c>
      <c r="U1179">
        <v>3.2946999999999997E-2</v>
      </c>
      <c r="V1179">
        <v>31.076830000000001</v>
      </c>
      <c r="W1179">
        <v>2E-3</v>
      </c>
      <c r="X1179">
        <v>4.0000000000000001E-3</v>
      </c>
      <c r="Y1179">
        <v>0.99399999999999999</v>
      </c>
      <c r="Z1179">
        <v>3.1E-2</v>
      </c>
      <c r="AA1179">
        <v>0.59</v>
      </c>
      <c r="AB1179">
        <v>0.379</v>
      </c>
      <c r="AC1179" t="s">
        <v>10751</v>
      </c>
      <c r="AD1179" t="s">
        <v>10751</v>
      </c>
      <c r="AE1179">
        <v>0.96199999999999997</v>
      </c>
      <c r="AF1179" t="s">
        <v>10751</v>
      </c>
      <c r="AG1179">
        <v>2.1999999999999999E-2</v>
      </c>
      <c r="AH1179" t="s">
        <v>10751</v>
      </c>
      <c r="AI1179">
        <v>1.7000000000000001E-2</v>
      </c>
      <c r="AJ1179">
        <v>1.7000000000000001E-2</v>
      </c>
      <c r="AK1179" t="s">
        <v>10751</v>
      </c>
      <c r="AL1179" t="s">
        <v>10751</v>
      </c>
      <c r="AM1179" t="s">
        <v>10751</v>
      </c>
      <c r="AN1179" t="s">
        <v>10751</v>
      </c>
      <c r="AO1179" t="s">
        <v>10751</v>
      </c>
      <c r="AP1179">
        <v>0.98299999999999998</v>
      </c>
      <c r="AQ1179" t="s">
        <v>10751</v>
      </c>
      <c r="AR1179" t="s">
        <v>10751</v>
      </c>
      <c r="AS1179" t="s">
        <v>10751</v>
      </c>
      <c r="AT1179" t="s">
        <v>10751</v>
      </c>
      <c r="AU1179" t="s">
        <v>10751</v>
      </c>
      <c r="AV1179">
        <v>3.1</v>
      </c>
      <c r="AW1179" t="s">
        <v>10751</v>
      </c>
      <c r="AX1179">
        <v>6.6</v>
      </c>
      <c r="AY1179">
        <v>0.997</v>
      </c>
      <c r="AZ1179">
        <v>3.0000000000000001E-3</v>
      </c>
      <c r="BA1179" t="s">
        <v>10751</v>
      </c>
      <c r="BB1179" t="s">
        <v>10751</v>
      </c>
      <c r="BC1179" t="s">
        <v>10751</v>
      </c>
      <c r="BD1179" t="s">
        <v>10751</v>
      </c>
    </row>
    <row r="1180" spans="1:56">
      <c r="A1180" t="s">
        <v>10750</v>
      </c>
      <c r="B1180">
        <v>3500</v>
      </c>
      <c r="C1180">
        <v>1981</v>
      </c>
      <c r="D1180" s="7">
        <v>1829</v>
      </c>
      <c r="E1180">
        <v>0.173291</v>
      </c>
      <c r="F1180">
        <v>22.195689999999999</v>
      </c>
      <c r="H1180">
        <v>18.91685</v>
      </c>
      <c r="I1180">
        <f t="shared" si="25"/>
        <v>3.2781198533500002</v>
      </c>
      <c r="K1180">
        <v>17.273440000000001</v>
      </c>
      <c r="L1180">
        <v>21.406020000000002</v>
      </c>
      <c r="M1180">
        <v>471.15183999999999</v>
      </c>
      <c r="N1180">
        <v>515.86616000000004</v>
      </c>
      <c r="O1180">
        <v>416.50099999999998</v>
      </c>
      <c r="P1180" t="s">
        <v>10751</v>
      </c>
      <c r="Q1180">
        <v>233.96549999999999</v>
      </c>
      <c r="R1180">
        <v>112.6739</v>
      </c>
      <c r="S1180">
        <v>15.2437</v>
      </c>
      <c r="T1180">
        <v>0.48652200000000001</v>
      </c>
      <c r="U1180">
        <v>3.2192999999999999E-2</v>
      </c>
      <c r="V1180">
        <v>33.309229999999999</v>
      </c>
      <c r="W1180" t="s">
        <v>10751</v>
      </c>
      <c r="X1180">
        <v>5.0000000000000001E-3</v>
      </c>
      <c r="Y1180">
        <v>0.995</v>
      </c>
      <c r="Z1180">
        <v>3.4000000000000002E-2</v>
      </c>
      <c r="AA1180">
        <v>0.122</v>
      </c>
      <c r="AB1180">
        <v>0.84399999999999997</v>
      </c>
      <c r="AC1180" t="s">
        <v>10751</v>
      </c>
      <c r="AD1180" t="s">
        <v>10751</v>
      </c>
      <c r="AE1180">
        <v>0.94499999999999995</v>
      </c>
      <c r="AF1180" t="s">
        <v>10751</v>
      </c>
      <c r="AG1180">
        <v>0.03</v>
      </c>
      <c r="AH1180" t="s">
        <v>10751</v>
      </c>
      <c r="AI1180">
        <v>2.5000000000000001E-2</v>
      </c>
      <c r="AJ1180">
        <v>2.5000000000000001E-2</v>
      </c>
      <c r="AK1180" t="s">
        <v>10751</v>
      </c>
      <c r="AL1180" t="s">
        <v>10751</v>
      </c>
      <c r="AM1180" t="s">
        <v>10751</v>
      </c>
      <c r="AN1180" t="s">
        <v>10751</v>
      </c>
      <c r="AO1180" t="s">
        <v>10751</v>
      </c>
      <c r="AP1180">
        <v>0.97499999999999998</v>
      </c>
      <c r="AQ1180" t="s">
        <v>10751</v>
      </c>
      <c r="AR1180" t="s">
        <v>10751</v>
      </c>
      <c r="AS1180" t="s">
        <v>10751</v>
      </c>
      <c r="AT1180" t="s">
        <v>10751</v>
      </c>
      <c r="AU1180" t="s">
        <v>10751</v>
      </c>
      <c r="AV1180">
        <v>3.1</v>
      </c>
      <c r="AW1180" t="s">
        <v>10751</v>
      </c>
      <c r="AX1180">
        <v>6.3</v>
      </c>
      <c r="AY1180">
        <v>0.996</v>
      </c>
      <c r="AZ1180">
        <v>4.0000000000000001E-3</v>
      </c>
      <c r="BA1180" t="s">
        <v>10751</v>
      </c>
      <c r="BB1180" t="s">
        <v>10751</v>
      </c>
      <c r="BC1180" t="s">
        <v>10751</v>
      </c>
      <c r="BD1180" t="s">
        <v>10751</v>
      </c>
    </row>
    <row r="1181" spans="1:56">
      <c r="A1181" t="s">
        <v>10750</v>
      </c>
      <c r="B1181">
        <v>3500</v>
      </c>
      <c r="C1181">
        <v>1982</v>
      </c>
      <c r="D1181" s="7">
        <v>1421</v>
      </c>
      <c r="E1181">
        <v>0.14596700000000001</v>
      </c>
      <c r="F1181">
        <v>22.38063</v>
      </c>
      <c r="H1181">
        <v>19.082129999999999</v>
      </c>
      <c r="I1181">
        <f t="shared" si="25"/>
        <v>2.7853612697100001</v>
      </c>
      <c r="K1181">
        <v>17.329599999999999</v>
      </c>
      <c r="L1181">
        <v>21.77338</v>
      </c>
      <c r="M1181">
        <v>468.214</v>
      </c>
      <c r="N1181">
        <v>515.45988</v>
      </c>
      <c r="O1181">
        <v>410.46902</v>
      </c>
      <c r="P1181" t="s">
        <v>10751</v>
      </c>
      <c r="Q1181">
        <v>237.40790000000001</v>
      </c>
      <c r="R1181">
        <v>118.2594</v>
      </c>
      <c r="S1181">
        <v>15.8467</v>
      </c>
      <c r="T1181">
        <v>0.50458000000000003</v>
      </c>
      <c r="U1181">
        <v>3.3787999999999999E-2</v>
      </c>
      <c r="V1181">
        <v>33.777360000000002</v>
      </c>
      <c r="W1181">
        <v>5.0000000000000001E-3</v>
      </c>
      <c r="X1181">
        <v>6.0000000000000001E-3</v>
      </c>
      <c r="Y1181">
        <v>0.98899999999999999</v>
      </c>
      <c r="Z1181">
        <v>6.9000000000000006E-2</v>
      </c>
      <c r="AA1181">
        <v>4.7E-2</v>
      </c>
      <c r="AB1181">
        <v>0.88400000000000001</v>
      </c>
      <c r="AC1181" t="s">
        <v>10751</v>
      </c>
      <c r="AD1181" t="s">
        <v>10751</v>
      </c>
      <c r="AE1181">
        <v>0.85599999999999998</v>
      </c>
      <c r="AF1181" t="s">
        <v>10751</v>
      </c>
      <c r="AG1181">
        <v>5.0999999999999997E-2</v>
      </c>
      <c r="AH1181">
        <v>4.3999999999999997E-2</v>
      </c>
      <c r="AI1181">
        <v>4.9000000000000002E-2</v>
      </c>
      <c r="AJ1181">
        <v>4.9000000000000002E-2</v>
      </c>
      <c r="AK1181" t="s">
        <v>10751</v>
      </c>
      <c r="AL1181" t="s">
        <v>10751</v>
      </c>
      <c r="AM1181" t="s">
        <v>10751</v>
      </c>
      <c r="AN1181" t="s">
        <v>10751</v>
      </c>
      <c r="AO1181" t="s">
        <v>10751</v>
      </c>
      <c r="AP1181">
        <v>0.95099999999999996</v>
      </c>
      <c r="AQ1181" t="s">
        <v>10751</v>
      </c>
      <c r="AR1181" t="s">
        <v>10751</v>
      </c>
      <c r="AS1181" t="s">
        <v>10751</v>
      </c>
      <c r="AT1181" t="s">
        <v>10751</v>
      </c>
      <c r="AU1181" t="s">
        <v>10751</v>
      </c>
      <c r="AV1181">
        <v>3.2</v>
      </c>
      <c r="AW1181" t="s">
        <v>10751</v>
      </c>
      <c r="AX1181">
        <v>6.4</v>
      </c>
      <c r="AY1181">
        <v>0.98699999999999999</v>
      </c>
      <c r="AZ1181">
        <v>1.2999999999999999E-2</v>
      </c>
      <c r="BA1181" t="s">
        <v>10751</v>
      </c>
      <c r="BB1181" t="s">
        <v>10751</v>
      </c>
      <c r="BC1181" t="s">
        <v>10751</v>
      </c>
      <c r="BD1181" t="s">
        <v>10751</v>
      </c>
    </row>
    <row r="1182" spans="1:56">
      <c r="A1182" t="s">
        <v>10750</v>
      </c>
      <c r="B1182">
        <v>3500</v>
      </c>
      <c r="C1182">
        <v>1983</v>
      </c>
      <c r="D1182" s="7">
        <v>1669</v>
      </c>
      <c r="E1182">
        <v>0.16201699999999999</v>
      </c>
      <c r="F1182">
        <v>22.825369999999999</v>
      </c>
      <c r="H1182">
        <v>19.481660000000002</v>
      </c>
      <c r="I1182">
        <f t="shared" si="25"/>
        <v>3.1563601082200003</v>
      </c>
      <c r="K1182">
        <v>17.494129999999998</v>
      </c>
      <c r="L1182">
        <v>22.623059999999999</v>
      </c>
      <c r="M1182">
        <v>457.47708</v>
      </c>
      <c r="N1182">
        <v>509.40634999999997</v>
      </c>
      <c r="O1182">
        <v>394.00797</v>
      </c>
      <c r="P1182" t="s">
        <v>10751</v>
      </c>
      <c r="Q1182">
        <v>238.20679999999999</v>
      </c>
      <c r="R1182">
        <v>121.7204</v>
      </c>
      <c r="S1182">
        <v>14.066800000000001</v>
      </c>
      <c r="T1182">
        <v>0.52430900000000003</v>
      </c>
      <c r="U1182">
        <v>3.4777000000000002E-2</v>
      </c>
      <c r="V1182">
        <v>34.340679999999999</v>
      </c>
      <c r="W1182">
        <v>8.9999999999999993E-3</v>
      </c>
      <c r="X1182">
        <v>8.0000000000000002E-3</v>
      </c>
      <c r="Y1182">
        <v>0.98199999999999998</v>
      </c>
      <c r="Z1182">
        <v>8.6999999999999994E-2</v>
      </c>
      <c r="AA1182">
        <v>7.9000000000000001E-2</v>
      </c>
      <c r="AB1182">
        <v>0.83399999999999996</v>
      </c>
      <c r="AC1182" t="s">
        <v>10751</v>
      </c>
      <c r="AD1182" t="s">
        <v>10751</v>
      </c>
      <c r="AE1182">
        <v>0.83</v>
      </c>
      <c r="AF1182" t="s">
        <v>10751</v>
      </c>
      <c r="AG1182">
        <v>9.0999999999999998E-2</v>
      </c>
      <c r="AH1182">
        <v>5.2999999999999999E-2</v>
      </c>
      <c r="AI1182">
        <v>2.5999999999999999E-2</v>
      </c>
      <c r="AJ1182">
        <v>2.5999999999999999E-2</v>
      </c>
      <c r="AK1182" t="s">
        <v>10751</v>
      </c>
      <c r="AL1182" t="s">
        <v>10751</v>
      </c>
      <c r="AM1182" t="s">
        <v>10751</v>
      </c>
      <c r="AN1182" t="s">
        <v>10751</v>
      </c>
      <c r="AO1182" t="s">
        <v>10751</v>
      </c>
      <c r="AP1182">
        <v>0.97399999999999998</v>
      </c>
      <c r="AQ1182" t="s">
        <v>10751</v>
      </c>
      <c r="AR1182" t="s">
        <v>10751</v>
      </c>
      <c r="AS1182" t="s">
        <v>10751</v>
      </c>
      <c r="AT1182" t="s">
        <v>10751</v>
      </c>
      <c r="AU1182" t="s">
        <v>10751</v>
      </c>
      <c r="AV1182">
        <v>3.4</v>
      </c>
      <c r="AW1182" t="s">
        <v>10751</v>
      </c>
      <c r="AX1182">
        <v>6.3</v>
      </c>
      <c r="AY1182">
        <v>0.93799999999999994</v>
      </c>
      <c r="AZ1182">
        <v>6.2E-2</v>
      </c>
      <c r="BA1182" t="s">
        <v>10751</v>
      </c>
      <c r="BB1182" t="s">
        <v>10751</v>
      </c>
      <c r="BC1182" t="s">
        <v>10751</v>
      </c>
      <c r="BD1182" t="s">
        <v>10751</v>
      </c>
    </row>
    <row r="1183" spans="1:56">
      <c r="A1183" t="s">
        <v>10750</v>
      </c>
      <c r="B1183">
        <v>3500</v>
      </c>
      <c r="C1183">
        <v>1984</v>
      </c>
      <c r="D1183" s="7">
        <v>2220</v>
      </c>
      <c r="E1183">
        <v>0.15837999999999999</v>
      </c>
      <c r="F1183">
        <v>22.893329999999999</v>
      </c>
      <c r="H1183">
        <v>19.545870000000001</v>
      </c>
      <c r="I1183">
        <f t="shared" si="25"/>
        <v>3.0956748905999998</v>
      </c>
      <c r="K1183">
        <v>17.49512</v>
      </c>
      <c r="L1183">
        <v>22.814419999999998</v>
      </c>
      <c r="M1183">
        <v>455.32902000000001</v>
      </c>
      <c r="N1183">
        <v>508.68682999999999</v>
      </c>
      <c r="O1183">
        <v>390.11390999999998</v>
      </c>
      <c r="P1183" t="s">
        <v>10751</v>
      </c>
      <c r="Q1183">
        <v>236.2517</v>
      </c>
      <c r="R1183">
        <v>126.8989</v>
      </c>
      <c r="S1183">
        <v>13.5939</v>
      </c>
      <c r="T1183">
        <v>0.55605400000000005</v>
      </c>
      <c r="U1183">
        <v>3.6256999999999998E-2</v>
      </c>
      <c r="V1183">
        <v>34.465850000000003</v>
      </c>
      <c r="W1183">
        <v>8.2000000000000003E-2</v>
      </c>
      <c r="X1183">
        <v>2E-3</v>
      </c>
      <c r="Y1183">
        <v>0.91600000000000004</v>
      </c>
      <c r="Z1183">
        <v>7.6999999999999999E-2</v>
      </c>
      <c r="AA1183">
        <v>3.5000000000000003E-2</v>
      </c>
      <c r="AB1183">
        <v>0.88900000000000001</v>
      </c>
      <c r="AC1183" t="s">
        <v>10751</v>
      </c>
      <c r="AD1183" t="s">
        <v>10751</v>
      </c>
      <c r="AE1183">
        <v>0.63</v>
      </c>
      <c r="AF1183" t="s">
        <v>10751</v>
      </c>
      <c r="AG1183">
        <v>0.23499999999999999</v>
      </c>
      <c r="AH1183">
        <v>0.121</v>
      </c>
      <c r="AI1183">
        <v>1.4E-2</v>
      </c>
      <c r="AJ1183">
        <v>1.4E-2</v>
      </c>
      <c r="AK1183" t="s">
        <v>10751</v>
      </c>
      <c r="AL1183" t="s">
        <v>10751</v>
      </c>
      <c r="AM1183" t="s">
        <v>10751</v>
      </c>
      <c r="AN1183" t="s">
        <v>10751</v>
      </c>
      <c r="AO1183" t="s">
        <v>10751</v>
      </c>
      <c r="AP1183">
        <v>0.98599999999999999</v>
      </c>
      <c r="AQ1183" t="s">
        <v>10751</v>
      </c>
      <c r="AR1183" t="s">
        <v>10751</v>
      </c>
      <c r="AS1183" t="s">
        <v>10751</v>
      </c>
      <c r="AT1183" t="s">
        <v>10751</v>
      </c>
      <c r="AU1183" t="s">
        <v>10751</v>
      </c>
      <c r="AV1183">
        <v>3.4</v>
      </c>
      <c r="AW1183" t="s">
        <v>10751</v>
      </c>
      <c r="AX1183">
        <v>6.4</v>
      </c>
      <c r="AY1183">
        <v>0.93400000000000005</v>
      </c>
      <c r="AZ1183">
        <v>6.6000000000000003E-2</v>
      </c>
      <c r="BA1183" t="s">
        <v>10751</v>
      </c>
      <c r="BB1183" t="s">
        <v>10751</v>
      </c>
      <c r="BC1183" t="s">
        <v>10751</v>
      </c>
      <c r="BD1183" t="s">
        <v>10751</v>
      </c>
    </row>
    <row r="1184" spans="1:56">
      <c r="A1184" t="s">
        <v>10750</v>
      </c>
      <c r="B1184">
        <v>3500</v>
      </c>
      <c r="C1184">
        <v>1985</v>
      </c>
      <c r="D1184" s="7">
        <v>2461</v>
      </c>
      <c r="E1184">
        <v>0.17022599999999999</v>
      </c>
      <c r="F1184">
        <v>23.368390000000002</v>
      </c>
      <c r="H1184">
        <v>19.96809</v>
      </c>
      <c r="I1184">
        <f t="shared" si="25"/>
        <v>3.3990880883399996</v>
      </c>
      <c r="K1184">
        <v>17.705269999999999</v>
      </c>
      <c r="L1184">
        <v>23.664660000000001</v>
      </c>
      <c r="M1184">
        <v>445.39136999999999</v>
      </c>
      <c r="N1184">
        <v>502.29915999999997</v>
      </c>
      <c r="O1184">
        <v>375.83740999999998</v>
      </c>
      <c r="P1184" t="s">
        <v>10751</v>
      </c>
      <c r="Q1184">
        <v>227.643</v>
      </c>
      <c r="R1184">
        <v>132.727</v>
      </c>
      <c r="S1184">
        <v>12.9489</v>
      </c>
      <c r="T1184">
        <v>0.60272599999999998</v>
      </c>
      <c r="U1184">
        <v>3.7921999999999997E-2</v>
      </c>
      <c r="V1184">
        <v>35.05104</v>
      </c>
      <c r="W1184">
        <v>0.35199999999999998</v>
      </c>
      <c r="X1184">
        <v>0</v>
      </c>
      <c r="Y1184">
        <v>0.64800000000000002</v>
      </c>
      <c r="Z1184">
        <v>8.3000000000000004E-2</v>
      </c>
      <c r="AA1184">
        <v>2.9000000000000001E-2</v>
      </c>
      <c r="AB1184">
        <v>0.88800000000000001</v>
      </c>
      <c r="AC1184" t="s">
        <v>10751</v>
      </c>
      <c r="AD1184" t="s">
        <v>10751</v>
      </c>
      <c r="AE1184">
        <v>0.29499999999999998</v>
      </c>
      <c r="AF1184" t="s">
        <v>10751</v>
      </c>
      <c r="AG1184">
        <v>0.376</v>
      </c>
      <c r="AH1184">
        <v>0.32300000000000001</v>
      </c>
      <c r="AI1184">
        <v>7.0000000000000001E-3</v>
      </c>
      <c r="AJ1184">
        <v>7.0000000000000001E-3</v>
      </c>
      <c r="AK1184" t="s">
        <v>10751</v>
      </c>
      <c r="AL1184" t="s">
        <v>10751</v>
      </c>
      <c r="AM1184" t="s">
        <v>10751</v>
      </c>
      <c r="AN1184" t="s">
        <v>10751</v>
      </c>
      <c r="AO1184" t="s">
        <v>10751</v>
      </c>
      <c r="AP1184">
        <v>0.99299999999999999</v>
      </c>
      <c r="AQ1184" t="s">
        <v>10751</v>
      </c>
      <c r="AR1184" t="s">
        <v>10751</v>
      </c>
      <c r="AS1184" t="s">
        <v>10751</v>
      </c>
      <c r="AT1184" t="s">
        <v>10751</v>
      </c>
      <c r="AU1184" t="s">
        <v>10751</v>
      </c>
      <c r="AV1184">
        <v>3.7</v>
      </c>
      <c r="AW1184" t="s">
        <v>10751</v>
      </c>
      <c r="AX1184">
        <v>6.4</v>
      </c>
      <c r="AY1184">
        <v>0.92200000000000004</v>
      </c>
      <c r="AZ1184">
        <v>7.8E-2</v>
      </c>
      <c r="BA1184" t="s">
        <v>10751</v>
      </c>
      <c r="BB1184" t="s">
        <v>10751</v>
      </c>
      <c r="BC1184" t="s">
        <v>10751</v>
      </c>
      <c r="BD1184" t="s">
        <v>10751</v>
      </c>
    </row>
    <row r="1185" spans="1:56">
      <c r="A1185" t="s">
        <v>10750</v>
      </c>
      <c r="B1185">
        <v>3500</v>
      </c>
      <c r="C1185">
        <v>1986</v>
      </c>
      <c r="D1185" s="7">
        <v>2760</v>
      </c>
      <c r="E1185">
        <v>0.17963699999999999</v>
      </c>
      <c r="F1185">
        <v>24.419910000000002</v>
      </c>
      <c r="H1185">
        <v>20.824629999999999</v>
      </c>
      <c r="I1185">
        <f t="shared" si="25"/>
        <v>3.7408740593099998</v>
      </c>
      <c r="K1185">
        <v>18.20533</v>
      </c>
      <c r="L1185">
        <v>25.135860000000001</v>
      </c>
      <c r="M1185">
        <v>426.80525</v>
      </c>
      <c r="N1185">
        <v>488.20817</v>
      </c>
      <c r="O1185">
        <v>353.60543999999999</v>
      </c>
      <c r="P1185" t="s">
        <v>10751</v>
      </c>
      <c r="Q1185">
        <v>225.48689999999999</v>
      </c>
      <c r="R1185">
        <v>141.471</v>
      </c>
      <c r="S1185">
        <v>11.7615</v>
      </c>
      <c r="T1185">
        <v>0.65378099999999995</v>
      </c>
      <c r="U1185">
        <v>4.0419999999999998E-2</v>
      </c>
      <c r="V1185">
        <v>36.54618</v>
      </c>
      <c r="W1185">
        <v>0.49199999999999999</v>
      </c>
      <c r="X1185">
        <v>5.0000000000000001E-3</v>
      </c>
      <c r="Y1185">
        <v>0.504</v>
      </c>
      <c r="Z1185">
        <v>8.5999999999999993E-2</v>
      </c>
      <c r="AA1185">
        <v>2.9000000000000001E-2</v>
      </c>
      <c r="AB1185">
        <v>0.88500000000000001</v>
      </c>
      <c r="AC1185" t="s">
        <v>10751</v>
      </c>
      <c r="AD1185" t="s">
        <v>10751</v>
      </c>
      <c r="AE1185">
        <v>0.19900000000000001</v>
      </c>
      <c r="AF1185" t="s">
        <v>10751</v>
      </c>
      <c r="AG1185">
        <v>0.59399999999999997</v>
      </c>
      <c r="AH1185">
        <v>0.20699999999999999</v>
      </c>
      <c r="AI1185">
        <v>1E-3</v>
      </c>
      <c r="AJ1185">
        <v>1E-3</v>
      </c>
      <c r="AK1185" t="s">
        <v>10751</v>
      </c>
      <c r="AL1185" t="s">
        <v>10751</v>
      </c>
      <c r="AM1185" t="s">
        <v>10751</v>
      </c>
      <c r="AN1185" t="s">
        <v>10751</v>
      </c>
      <c r="AO1185" t="s">
        <v>10751</v>
      </c>
      <c r="AP1185">
        <v>0.999</v>
      </c>
      <c r="AQ1185" t="s">
        <v>10751</v>
      </c>
      <c r="AR1185" t="s">
        <v>10751</v>
      </c>
      <c r="AS1185" t="s">
        <v>10751</v>
      </c>
      <c r="AT1185">
        <v>1.0999999999999999E-2</v>
      </c>
      <c r="AU1185" t="s">
        <v>10751</v>
      </c>
      <c r="AV1185">
        <v>3.8</v>
      </c>
      <c r="AW1185" t="s">
        <v>10751</v>
      </c>
      <c r="AX1185">
        <v>6.4</v>
      </c>
      <c r="AY1185">
        <v>0.92</v>
      </c>
      <c r="AZ1185">
        <v>0.08</v>
      </c>
      <c r="BA1185" t="s">
        <v>10751</v>
      </c>
      <c r="BB1185" t="s">
        <v>10751</v>
      </c>
      <c r="BC1185" t="s">
        <v>10751</v>
      </c>
      <c r="BD1185" t="s">
        <v>10751</v>
      </c>
    </row>
    <row r="1186" spans="1:56">
      <c r="A1186" t="s">
        <v>10750</v>
      </c>
      <c r="B1186">
        <v>3500</v>
      </c>
      <c r="C1186">
        <v>1987</v>
      </c>
      <c r="D1186" s="7">
        <v>2521</v>
      </c>
      <c r="E1186">
        <v>0.16955899999999999</v>
      </c>
      <c r="F1186">
        <v>24.575710000000001</v>
      </c>
      <c r="H1186">
        <v>20.92503</v>
      </c>
      <c r="I1186">
        <f t="shared" si="25"/>
        <v>3.5480271617699999</v>
      </c>
      <c r="K1186">
        <v>18.032050000000002</v>
      </c>
      <c r="L1186">
        <v>25.72653</v>
      </c>
      <c r="M1186">
        <v>424.92527999999999</v>
      </c>
      <c r="N1186">
        <v>493.07812999999999</v>
      </c>
      <c r="O1186">
        <v>345.64249999999998</v>
      </c>
      <c r="P1186" t="s">
        <v>10751</v>
      </c>
      <c r="Q1186">
        <v>217.327</v>
      </c>
      <c r="R1186">
        <v>147.1893</v>
      </c>
      <c r="S1186">
        <v>11.558999999999999</v>
      </c>
      <c r="T1186">
        <v>0.70313599999999998</v>
      </c>
      <c r="U1186">
        <v>4.2054000000000001E-2</v>
      </c>
      <c r="V1186">
        <v>36.725479999999997</v>
      </c>
      <c r="W1186">
        <v>0.64100000000000001</v>
      </c>
      <c r="X1186">
        <v>4.0000000000000001E-3</v>
      </c>
      <c r="Y1186">
        <v>0.35499999999999998</v>
      </c>
      <c r="Z1186">
        <v>8.7999999999999995E-2</v>
      </c>
      <c r="AA1186">
        <v>3.4000000000000002E-2</v>
      </c>
      <c r="AB1186">
        <v>0.878</v>
      </c>
      <c r="AC1186" t="s">
        <v>10751</v>
      </c>
      <c r="AD1186" t="s">
        <v>10751</v>
      </c>
      <c r="AE1186">
        <v>7.3999999999999996E-2</v>
      </c>
      <c r="AF1186" t="s">
        <v>10751</v>
      </c>
      <c r="AG1186">
        <v>0.77100000000000002</v>
      </c>
      <c r="AH1186">
        <v>0.15</v>
      </c>
      <c r="AI1186">
        <v>4.0000000000000001E-3</v>
      </c>
      <c r="AJ1186">
        <v>4.0000000000000001E-3</v>
      </c>
      <c r="AK1186" t="s">
        <v>10751</v>
      </c>
      <c r="AL1186" t="s">
        <v>10751</v>
      </c>
      <c r="AM1186" t="s">
        <v>10751</v>
      </c>
      <c r="AN1186" t="s">
        <v>10751</v>
      </c>
      <c r="AO1186" t="s">
        <v>10751</v>
      </c>
      <c r="AP1186">
        <v>0.996</v>
      </c>
      <c r="AQ1186" t="s">
        <v>10751</v>
      </c>
      <c r="AR1186" t="s">
        <v>10751</v>
      </c>
      <c r="AS1186" t="s">
        <v>10751</v>
      </c>
      <c r="AT1186">
        <v>3.1E-2</v>
      </c>
      <c r="AU1186" t="s">
        <v>10751</v>
      </c>
      <c r="AV1186">
        <v>4</v>
      </c>
      <c r="AW1186" t="s">
        <v>10751</v>
      </c>
      <c r="AX1186">
        <v>6.3</v>
      </c>
      <c r="AY1186">
        <v>0.91700000000000004</v>
      </c>
      <c r="AZ1186">
        <v>8.3000000000000004E-2</v>
      </c>
      <c r="BA1186" t="s">
        <v>10751</v>
      </c>
      <c r="BB1186" t="s">
        <v>10751</v>
      </c>
      <c r="BC1186" t="s">
        <v>10751</v>
      </c>
      <c r="BD1186" t="s">
        <v>10751</v>
      </c>
    </row>
    <row r="1187" spans="1:56">
      <c r="A1187" t="s">
        <v>10750</v>
      </c>
      <c r="B1187">
        <v>3500</v>
      </c>
      <c r="C1187">
        <v>1988</v>
      </c>
      <c r="D1187" s="7">
        <v>2693</v>
      </c>
      <c r="E1187">
        <v>0.17607700000000001</v>
      </c>
      <c r="F1187">
        <v>25.351839999999999</v>
      </c>
      <c r="H1187">
        <v>21.524039999999999</v>
      </c>
      <c r="I1187">
        <f t="shared" si="25"/>
        <v>3.7898883910800003</v>
      </c>
      <c r="K1187">
        <v>18.478190000000001</v>
      </c>
      <c r="L1187">
        <v>26.478560000000002</v>
      </c>
      <c r="M1187">
        <v>412.88724000000002</v>
      </c>
      <c r="N1187">
        <v>480.94531000000001</v>
      </c>
      <c r="O1187">
        <v>335.63006999999999</v>
      </c>
      <c r="P1187" t="s">
        <v>10751</v>
      </c>
      <c r="Q1187">
        <v>212.3663</v>
      </c>
      <c r="R1187">
        <v>150.70009999999999</v>
      </c>
      <c r="S1187">
        <v>11.545199999999999</v>
      </c>
      <c r="T1187">
        <v>0.73155400000000004</v>
      </c>
      <c r="U1187">
        <v>4.3056999999999998E-2</v>
      </c>
      <c r="V1187">
        <v>37.865760000000002</v>
      </c>
      <c r="W1187">
        <v>0.72799999999999998</v>
      </c>
      <c r="X1187">
        <v>2E-3</v>
      </c>
      <c r="Y1187">
        <v>0.27</v>
      </c>
      <c r="Z1187">
        <v>7.9000000000000001E-2</v>
      </c>
      <c r="AA1187">
        <v>2.4E-2</v>
      </c>
      <c r="AB1187">
        <v>0.89700000000000002</v>
      </c>
      <c r="AC1187" t="s">
        <v>10751</v>
      </c>
      <c r="AD1187" t="s">
        <v>10751</v>
      </c>
      <c r="AE1187">
        <v>3.0000000000000001E-3</v>
      </c>
      <c r="AF1187" t="s">
        <v>10751</v>
      </c>
      <c r="AG1187">
        <v>0.88200000000000001</v>
      </c>
      <c r="AH1187">
        <v>0.114</v>
      </c>
      <c r="AI1187" t="s">
        <v>10751</v>
      </c>
      <c r="AJ1187" t="s">
        <v>10751</v>
      </c>
      <c r="AK1187" t="s">
        <v>10751</v>
      </c>
      <c r="AL1187" t="s">
        <v>10751</v>
      </c>
      <c r="AM1187" t="s">
        <v>10751</v>
      </c>
      <c r="AN1187" t="s">
        <v>10751</v>
      </c>
      <c r="AO1187" t="s">
        <v>10751</v>
      </c>
      <c r="AP1187">
        <v>1</v>
      </c>
      <c r="AQ1187" t="s">
        <v>10751</v>
      </c>
      <c r="AR1187" t="s">
        <v>10751</v>
      </c>
      <c r="AS1187" t="s">
        <v>10751</v>
      </c>
      <c r="AT1187">
        <v>6.0999999999999999E-2</v>
      </c>
      <c r="AU1187" t="s">
        <v>10751</v>
      </c>
      <c r="AV1187">
        <v>4</v>
      </c>
      <c r="AW1187" t="s">
        <v>10751</v>
      </c>
      <c r="AX1187">
        <v>6.2</v>
      </c>
      <c r="AY1187">
        <v>0.92300000000000004</v>
      </c>
      <c r="AZ1187">
        <v>7.6999999999999999E-2</v>
      </c>
      <c r="BA1187" t="s">
        <v>10751</v>
      </c>
      <c r="BB1187" t="s">
        <v>10751</v>
      </c>
      <c r="BC1187" t="s">
        <v>10751</v>
      </c>
      <c r="BD1187" t="s">
        <v>10751</v>
      </c>
    </row>
    <row r="1188" spans="1:56">
      <c r="A1188" t="s">
        <v>10750</v>
      </c>
      <c r="B1188">
        <v>3500</v>
      </c>
      <c r="C1188">
        <v>1989</v>
      </c>
      <c r="D1188" s="7">
        <v>2688</v>
      </c>
      <c r="E1188">
        <v>0.185997</v>
      </c>
      <c r="F1188">
        <v>25.142009999999999</v>
      </c>
      <c r="H1188">
        <v>21.286919999999999</v>
      </c>
      <c r="I1188">
        <f t="shared" si="25"/>
        <v>3.9593032592399995</v>
      </c>
      <c r="K1188">
        <v>18.215789999999998</v>
      </c>
      <c r="L1188">
        <v>26.175650000000001</v>
      </c>
      <c r="M1188">
        <v>417.49216000000001</v>
      </c>
      <c r="N1188">
        <v>487.87961000000001</v>
      </c>
      <c r="O1188">
        <v>339.51931000000002</v>
      </c>
      <c r="P1188" t="s">
        <v>10751</v>
      </c>
      <c r="Q1188">
        <v>207.33670000000001</v>
      </c>
      <c r="R1188">
        <v>150.71770000000001</v>
      </c>
      <c r="S1188">
        <v>11.149100000000001</v>
      </c>
      <c r="T1188">
        <v>0.75076200000000004</v>
      </c>
      <c r="U1188">
        <v>4.3062000000000003E-2</v>
      </c>
      <c r="V1188">
        <v>37.3964</v>
      </c>
      <c r="W1188">
        <v>0.80600000000000005</v>
      </c>
      <c r="X1188">
        <v>2E-3</v>
      </c>
      <c r="Y1188">
        <v>0.192</v>
      </c>
      <c r="Z1188">
        <v>6.8000000000000005E-2</v>
      </c>
      <c r="AA1188">
        <v>0.05</v>
      </c>
      <c r="AB1188">
        <v>0.88200000000000001</v>
      </c>
      <c r="AC1188" t="s">
        <v>10751</v>
      </c>
      <c r="AD1188" t="s">
        <v>10751</v>
      </c>
      <c r="AE1188" t="s">
        <v>10751</v>
      </c>
      <c r="AF1188" t="s">
        <v>10751</v>
      </c>
      <c r="AG1188">
        <v>0.878</v>
      </c>
      <c r="AH1188">
        <v>0.122</v>
      </c>
      <c r="AI1188">
        <v>0</v>
      </c>
      <c r="AJ1188">
        <v>0</v>
      </c>
      <c r="AK1188" t="s">
        <v>10751</v>
      </c>
      <c r="AL1188" t="s">
        <v>10751</v>
      </c>
      <c r="AM1188" t="s">
        <v>10751</v>
      </c>
      <c r="AN1188" t="s">
        <v>10751</v>
      </c>
      <c r="AO1188" t="s">
        <v>10751</v>
      </c>
      <c r="AP1188">
        <v>1</v>
      </c>
      <c r="AQ1188" t="s">
        <v>10751</v>
      </c>
      <c r="AR1188" t="s">
        <v>10751</v>
      </c>
      <c r="AS1188" t="s">
        <v>10751</v>
      </c>
      <c r="AT1188">
        <v>7.6999999999999999E-2</v>
      </c>
      <c r="AU1188" t="s">
        <v>10751</v>
      </c>
      <c r="AV1188">
        <v>4</v>
      </c>
      <c r="AW1188" t="s">
        <v>10751</v>
      </c>
      <c r="AX1188">
        <v>6.2</v>
      </c>
      <c r="AY1188">
        <v>0.93200000000000005</v>
      </c>
      <c r="AZ1188">
        <v>6.6000000000000003E-2</v>
      </c>
      <c r="BA1188">
        <v>1E-3</v>
      </c>
      <c r="BB1188" t="s">
        <v>10751</v>
      </c>
      <c r="BC1188" t="s">
        <v>10751</v>
      </c>
      <c r="BD1188" t="s">
        <v>10751</v>
      </c>
    </row>
    <row r="1189" spans="1:56">
      <c r="A1189" t="s">
        <v>10750</v>
      </c>
      <c r="B1189">
        <v>3500</v>
      </c>
      <c r="C1189">
        <v>1990</v>
      </c>
      <c r="D1189" s="7">
        <v>2704</v>
      </c>
      <c r="E1189">
        <v>0.21434900000000001</v>
      </c>
      <c r="F1189">
        <v>25.45804</v>
      </c>
      <c r="H1189">
        <v>21.490130000000001</v>
      </c>
      <c r="I1189">
        <f t="shared" si="25"/>
        <v>4.6063878753700003</v>
      </c>
      <c r="K1189">
        <v>18.34629</v>
      </c>
      <c r="L1189">
        <v>26.376449999999998</v>
      </c>
      <c r="M1189">
        <v>413.55826999999999</v>
      </c>
      <c r="N1189">
        <v>484.42469999999997</v>
      </c>
      <c r="O1189">
        <v>336.94675999999998</v>
      </c>
      <c r="P1189" t="s">
        <v>10751</v>
      </c>
      <c r="Q1189">
        <v>193.66499999999999</v>
      </c>
      <c r="R1189">
        <v>150.32419999999999</v>
      </c>
      <c r="S1189">
        <v>10.5382</v>
      </c>
      <c r="T1189">
        <v>0.79547299999999999</v>
      </c>
      <c r="U1189">
        <v>4.2950000000000002E-2</v>
      </c>
      <c r="V1189">
        <v>37.722999999999999</v>
      </c>
      <c r="W1189">
        <v>0.84499999999999997</v>
      </c>
      <c r="X1189">
        <v>1.9E-2</v>
      </c>
      <c r="Y1189">
        <v>0.13600000000000001</v>
      </c>
      <c r="Z1189">
        <v>6.3E-2</v>
      </c>
      <c r="AA1189">
        <v>4.1000000000000002E-2</v>
      </c>
      <c r="AB1189">
        <v>0.89600000000000002</v>
      </c>
      <c r="AC1189" t="s">
        <v>10751</v>
      </c>
      <c r="AD1189" t="s">
        <v>10751</v>
      </c>
      <c r="AE1189" t="s">
        <v>10751</v>
      </c>
      <c r="AF1189" t="s">
        <v>10751</v>
      </c>
      <c r="AG1189">
        <v>0.97199999999999998</v>
      </c>
      <c r="AH1189">
        <v>2.8000000000000001E-2</v>
      </c>
      <c r="AI1189">
        <v>0</v>
      </c>
      <c r="AJ1189">
        <v>0</v>
      </c>
      <c r="AK1189" t="s">
        <v>10751</v>
      </c>
      <c r="AL1189" t="s">
        <v>10751</v>
      </c>
      <c r="AM1189" t="s">
        <v>10751</v>
      </c>
      <c r="AN1189" t="s">
        <v>10751</v>
      </c>
      <c r="AO1189" t="s">
        <v>10751</v>
      </c>
      <c r="AP1189">
        <v>1</v>
      </c>
      <c r="AQ1189" t="s">
        <v>10751</v>
      </c>
      <c r="AR1189" t="s">
        <v>10751</v>
      </c>
      <c r="AS1189" t="s">
        <v>10751</v>
      </c>
      <c r="AT1189">
        <v>0.126</v>
      </c>
      <c r="AU1189" t="s">
        <v>10751</v>
      </c>
      <c r="AV1189">
        <v>4</v>
      </c>
      <c r="AW1189" t="s">
        <v>10751</v>
      </c>
      <c r="AX1189">
        <v>5.9</v>
      </c>
      <c r="AY1189">
        <v>0.93700000000000006</v>
      </c>
      <c r="AZ1189">
        <v>0.06</v>
      </c>
      <c r="BA1189">
        <v>3.0000000000000001E-3</v>
      </c>
      <c r="BB1189" t="s">
        <v>10751</v>
      </c>
      <c r="BC1189" t="s">
        <v>10751</v>
      </c>
      <c r="BD1189" t="s">
        <v>10751</v>
      </c>
    </row>
    <row r="1190" spans="1:56">
      <c r="A1190" t="s">
        <v>10750</v>
      </c>
      <c r="B1190">
        <v>3500</v>
      </c>
      <c r="C1190">
        <v>1991</v>
      </c>
      <c r="D1190" s="7">
        <v>2137</v>
      </c>
      <c r="E1190">
        <v>0.17000799999999999</v>
      </c>
      <c r="F1190">
        <v>25.352779999999999</v>
      </c>
      <c r="H1190">
        <v>21.325030000000002</v>
      </c>
      <c r="I1190">
        <f t="shared" si="25"/>
        <v>3.6254257002400001</v>
      </c>
      <c r="K1190">
        <v>18.226150000000001</v>
      </c>
      <c r="L1190">
        <v>25.98564</v>
      </c>
      <c r="M1190">
        <v>416.78667999999999</v>
      </c>
      <c r="N1190">
        <v>487.64720999999997</v>
      </c>
      <c r="O1190">
        <v>342.03793000000002</v>
      </c>
      <c r="P1190" t="s">
        <v>10751</v>
      </c>
      <c r="Q1190">
        <v>194.8287</v>
      </c>
      <c r="R1190">
        <v>156.0112</v>
      </c>
      <c r="S1190">
        <v>10.408300000000001</v>
      </c>
      <c r="T1190">
        <v>0.821519</v>
      </c>
      <c r="U1190">
        <v>4.4574999999999997E-2</v>
      </c>
      <c r="V1190">
        <v>37.425020000000004</v>
      </c>
      <c r="W1190">
        <v>0.79700000000000004</v>
      </c>
      <c r="X1190">
        <v>2.7E-2</v>
      </c>
      <c r="Y1190">
        <v>0.17599999999999999</v>
      </c>
      <c r="Z1190">
        <v>7.3999999999999996E-2</v>
      </c>
      <c r="AA1190">
        <v>4.3999999999999997E-2</v>
      </c>
      <c r="AB1190">
        <v>0.88300000000000001</v>
      </c>
      <c r="AC1190" t="s">
        <v>10751</v>
      </c>
      <c r="AD1190" t="s">
        <v>10751</v>
      </c>
      <c r="AE1190" t="s">
        <v>10751</v>
      </c>
      <c r="AF1190" t="s">
        <v>10751</v>
      </c>
      <c r="AG1190">
        <v>0.96</v>
      </c>
      <c r="AH1190">
        <v>3.9E-2</v>
      </c>
      <c r="AI1190">
        <v>1E-3</v>
      </c>
      <c r="AJ1190">
        <v>1E-3</v>
      </c>
      <c r="AK1190" t="s">
        <v>10751</v>
      </c>
      <c r="AL1190" t="s">
        <v>10751</v>
      </c>
      <c r="AM1190" t="s">
        <v>10751</v>
      </c>
      <c r="AN1190" t="s">
        <v>10751</v>
      </c>
      <c r="AO1190" t="s">
        <v>10751</v>
      </c>
      <c r="AP1190">
        <v>0.999</v>
      </c>
      <c r="AQ1190" t="s">
        <v>10751</v>
      </c>
      <c r="AR1190" t="s">
        <v>10751</v>
      </c>
      <c r="AS1190" t="s">
        <v>10751</v>
      </c>
      <c r="AT1190">
        <v>0.16400000000000001</v>
      </c>
      <c r="AU1190" t="s">
        <v>10751</v>
      </c>
      <c r="AV1190">
        <v>4</v>
      </c>
      <c r="AW1190" t="s">
        <v>10751</v>
      </c>
      <c r="AX1190">
        <v>5.9</v>
      </c>
      <c r="AY1190">
        <v>0.92600000000000005</v>
      </c>
      <c r="AZ1190">
        <v>7.0999999999999994E-2</v>
      </c>
      <c r="BA1190">
        <v>3.0000000000000001E-3</v>
      </c>
      <c r="BB1190" t="s">
        <v>10751</v>
      </c>
      <c r="BC1190" t="s">
        <v>10751</v>
      </c>
      <c r="BD1190" t="s">
        <v>10751</v>
      </c>
    </row>
    <row r="1191" spans="1:56">
      <c r="A1191" t="s">
        <v>10750</v>
      </c>
      <c r="B1191">
        <v>3500</v>
      </c>
      <c r="C1191">
        <v>1992</v>
      </c>
      <c r="D1191" s="7">
        <v>2822</v>
      </c>
      <c r="E1191">
        <v>0.23182900000000001</v>
      </c>
      <c r="F1191">
        <v>25.57178</v>
      </c>
      <c r="H1191">
        <v>21.45486</v>
      </c>
      <c r="I1191">
        <f t="shared" si="25"/>
        <v>4.9738587389399997</v>
      </c>
      <c r="K1191">
        <v>18.229659999999999</v>
      </c>
      <c r="L1191">
        <v>26.234570000000001</v>
      </c>
      <c r="M1191">
        <v>414.26584000000003</v>
      </c>
      <c r="N1191">
        <v>487.55435999999997</v>
      </c>
      <c r="O1191">
        <v>338.79428000000001</v>
      </c>
      <c r="P1191" t="s">
        <v>10751</v>
      </c>
      <c r="Q1191">
        <v>191.7706</v>
      </c>
      <c r="R1191">
        <v>154.72470000000001</v>
      </c>
      <c r="S1191">
        <v>10.2658</v>
      </c>
      <c r="T1191">
        <v>0.82872000000000001</v>
      </c>
      <c r="U1191">
        <v>4.4207000000000003E-2</v>
      </c>
      <c r="V1191">
        <v>37.635770000000001</v>
      </c>
      <c r="W1191">
        <v>0.78600000000000003</v>
      </c>
      <c r="X1191">
        <v>1.7000000000000001E-2</v>
      </c>
      <c r="Y1191">
        <v>0.19700000000000001</v>
      </c>
      <c r="Z1191">
        <v>5.1999999999999998E-2</v>
      </c>
      <c r="AA1191">
        <v>2.5000000000000001E-2</v>
      </c>
      <c r="AB1191">
        <v>0.92200000000000004</v>
      </c>
      <c r="AC1191" t="s">
        <v>10751</v>
      </c>
      <c r="AD1191" t="s">
        <v>10751</v>
      </c>
      <c r="AE1191" t="s">
        <v>10751</v>
      </c>
      <c r="AF1191" t="s">
        <v>10751</v>
      </c>
      <c r="AG1191">
        <v>0.98</v>
      </c>
      <c r="AH1191">
        <v>1.9E-2</v>
      </c>
      <c r="AI1191">
        <v>1E-3</v>
      </c>
      <c r="AJ1191">
        <v>1E-3</v>
      </c>
      <c r="AK1191" t="s">
        <v>10751</v>
      </c>
      <c r="AL1191" t="s">
        <v>10751</v>
      </c>
      <c r="AM1191" t="s">
        <v>10751</v>
      </c>
      <c r="AN1191" t="s">
        <v>10751</v>
      </c>
      <c r="AO1191" t="s">
        <v>10751</v>
      </c>
      <c r="AP1191">
        <v>0.999</v>
      </c>
      <c r="AQ1191" t="s">
        <v>10751</v>
      </c>
      <c r="AR1191" t="s">
        <v>10751</v>
      </c>
      <c r="AS1191" t="s">
        <v>10751</v>
      </c>
      <c r="AT1191">
        <v>0.24</v>
      </c>
      <c r="AU1191" t="s">
        <v>10751</v>
      </c>
      <c r="AV1191">
        <v>3.9</v>
      </c>
      <c r="AW1191" t="s">
        <v>10751</v>
      </c>
      <c r="AX1191">
        <v>5.7</v>
      </c>
      <c r="AY1191">
        <v>0.94799999999999995</v>
      </c>
      <c r="AZ1191">
        <v>0.05</v>
      </c>
      <c r="BA1191">
        <v>2E-3</v>
      </c>
      <c r="BB1191" t="s">
        <v>10751</v>
      </c>
      <c r="BC1191" t="s">
        <v>10751</v>
      </c>
      <c r="BD1191" t="s">
        <v>10751</v>
      </c>
    </row>
    <row r="1192" spans="1:56">
      <c r="A1192" t="s">
        <v>10750</v>
      </c>
      <c r="B1192">
        <v>3500</v>
      </c>
      <c r="C1192">
        <v>1993</v>
      </c>
      <c r="D1192" s="7">
        <v>2848</v>
      </c>
      <c r="E1192">
        <v>0.215615</v>
      </c>
      <c r="F1192">
        <v>26.006779999999999</v>
      </c>
      <c r="H1192">
        <v>21.73743</v>
      </c>
      <c r="I1192">
        <f t="shared" si="25"/>
        <v>4.6869159694500002</v>
      </c>
      <c r="K1192">
        <v>18.463899999999999</v>
      </c>
      <c r="L1192">
        <v>26.451000000000001</v>
      </c>
      <c r="M1192">
        <v>408.83393999999998</v>
      </c>
      <c r="N1192">
        <v>481.31759</v>
      </c>
      <c r="O1192">
        <v>335.97973999999999</v>
      </c>
      <c r="P1192" t="s">
        <v>10751</v>
      </c>
      <c r="Q1192">
        <v>193.75569999999999</v>
      </c>
      <c r="R1192">
        <v>156.47579999999999</v>
      </c>
      <c r="S1192">
        <v>9.5777000000000001</v>
      </c>
      <c r="T1192">
        <v>0.82533199999999995</v>
      </c>
      <c r="U1192">
        <v>4.4706999999999997E-2</v>
      </c>
      <c r="V1192">
        <v>38.150590000000001</v>
      </c>
      <c r="W1192">
        <v>0.875</v>
      </c>
      <c r="X1192">
        <v>1.6E-2</v>
      </c>
      <c r="Y1192">
        <v>0.108</v>
      </c>
      <c r="Z1192">
        <v>4.5999999999999999E-2</v>
      </c>
      <c r="AA1192">
        <v>1.7000000000000001E-2</v>
      </c>
      <c r="AB1192">
        <v>0.93700000000000006</v>
      </c>
      <c r="AC1192" t="s">
        <v>10751</v>
      </c>
      <c r="AD1192" t="s">
        <v>10751</v>
      </c>
      <c r="AE1192" t="s">
        <v>10751</v>
      </c>
      <c r="AF1192" t="s">
        <v>10751</v>
      </c>
      <c r="AG1192">
        <v>0.996</v>
      </c>
      <c r="AH1192">
        <v>4.0000000000000001E-3</v>
      </c>
      <c r="AI1192" t="s">
        <v>10751</v>
      </c>
      <c r="AJ1192" t="s">
        <v>10751</v>
      </c>
      <c r="AK1192" t="s">
        <v>10751</v>
      </c>
      <c r="AL1192" t="s">
        <v>10751</v>
      </c>
      <c r="AM1192" t="s">
        <v>10751</v>
      </c>
      <c r="AN1192" t="s">
        <v>10751</v>
      </c>
      <c r="AO1192" t="s">
        <v>10751</v>
      </c>
      <c r="AP1192">
        <v>1</v>
      </c>
      <c r="AQ1192" t="s">
        <v>10751</v>
      </c>
      <c r="AR1192" t="s">
        <v>10751</v>
      </c>
      <c r="AS1192" t="s">
        <v>10751</v>
      </c>
      <c r="AT1192">
        <v>0.24399999999999999</v>
      </c>
      <c r="AU1192" t="s">
        <v>10751</v>
      </c>
      <c r="AV1192">
        <v>4</v>
      </c>
      <c r="AW1192" t="s">
        <v>10751</v>
      </c>
      <c r="AX1192">
        <v>5.7</v>
      </c>
      <c r="AY1192">
        <v>0.95399999999999996</v>
      </c>
      <c r="AZ1192">
        <v>4.2000000000000003E-2</v>
      </c>
      <c r="BA1192">
        <v>4.0000000000000001E-3</v>
      </c>
      <c r="BB1192" t="s">
        <v>10751</v>
      </c>
      <c r="BC1192" t="s">
        <v>10751</v>
      </c>
      <c r="BD1192" t="s">
        <v>10751</v>
      </c>
    </row>
    <row r="1193" spans="1:56">
      <c r="A1193" t="s">
        <v>10750</v>
      </c>
      <c r="B1193">
        <v>3500</v>
      </c>
      <c r="C1193">
        <v>1994</v>
      </c>
      <c r="D1193" s="7">
        <v>2770</v>
      </c>
      <c r="E1193">
        <v>0.19609199999999999</v>
      </c>
      <c r="F1193">
        <v>26.066890000000001</v>
      </c>
      <c r="H1193">
        <v>21.73075</v>
      </c>
      <c r="I1193">
        <f t="shared" si="25"/>
        <v>4.261226229</v>
      </c>
      <c r="K1193">
        <v>18.380739999999999</v>
      </c>
      <c r="L1193">
        <v>26.463550000000001</v>
      </c>
      <c r="M1193">
        <v>408.95956999999999</v>
      </c>
      <c r="N1193">
        <v>483.49529999999999</v>
      </c>
      <c r="O1193">
        <v>335.82046000000003</v>
      </c>
      <c r="P1193" t="s">
        <v>10751</v>
      </c>
      <c r="Q1193">
        <v>191.0333</v>
      </c>
      <c r="R1193">
        <v>155.64160000000001</v>
      </c>
      <c r="S1193">
        <v>9.4939999999999998</v>
      </c>
      <c r="T1193">
        <v>0.83714</v>
      </c>
      <c r="U1193">
        <v>4.4469000000000002E-2</v>
      </c>
      <c r="V1193">
        <v>38.151719999999997</v>
      </c>
      <c r="W1193">
        <v>0.84799999999999998</v>
      </c>
      <c r="X1193">
        <v>8.9999999999999993E-3</v>
      </c>
      <c r="Y1193">
        <v>0.14199999999999999</v>
      </c>
      <c r="Z1193">
        <v>7.3999999999999996E-2</v>
      </c>
      <c r="AA1193">
        <v>0.01</v>
      </c>
      <c r="AB1193">
        <v>0.91500000000000004</v>
      </c>
      <c r="AC1193" t="s">
        <v>10751</v>
      </c>
      <c r="AD1193" t="s">
        <v>10751</v>
      </c>
      <c r="AE1193" t="s">
        <v>10751</v>
      </c>
      <c r="AF1193" t="s">
        <v>10751</v>
      </c>
      <c r="AG1193">
        <v>1</v>
      </c>
      <c r="AH1193" t="s">
        <v>10751</v>
      </c>
      <c r="AI1193" t="s">
        <v>10751</v>
      </c>
      <c r="AJ1193" t="s">
        <v>10751</v>
      </c>
      <c r="AK1193" t="s">
        <v>10751</v>
      </c>
      <c r="AL1193" t="s">
        <v>10751</v>
      </c>
      <c r="AM1193" t="s">
        <v>10751</v>
      </c>
      <c r="AN1193" t="s">
        <v>10751</v>
      </c>
      <c r="AO1193" t="s">
        <v>10751</v>
      </c>
      <c r="AP1193">
        <v>1</v>
      </c>
      <c r="AQ1193" t="s">
        <v>10751</v>
      </c>
      <c r="AR1193" t="s">
        <v>10751</v>
      </c>
      <c r="AS1193" t="s">
        <v>10751</v>
      </c>
      <c r="AT1193">
        <v>0.26200000000000001</v>
      </c>
      <c r="AU1193" t="s">
        <v>10751</v>
      </c>
      <c r="AV1193">
        <v>4.0999999999999996</v>
      </c>
      <c r="AW1193" t="s">
        <v>10751</v>
      </c>
      <c r="AX1193">
        <v>5.7</v>
      </c>
      <c r="AY1193">
        <v>0.92600000000000005</v>
      </c>
      <c r="AZ1193">
        <v>6.6000000000000003E-2</v>
      </c>
      <c r="BA1193">
        <v>8.0000000000000002E-3</v>
      </c>
      <c r="BB1193" t="s">
        <v>10751</v>
      </c>
      <c r="BC1193" t="s">
        <v>10751</v>
      </c>
      <c r="BD1193" t="s">
        <v>10751</v>
      </c>
    </row>
    <row r="1194" spans="1:56">
      <c r="A1194" t="s">
        <v>10750</v>
      </c>
      <c r="B1194">
        <v>3500</v>
      </c>
      <c r="C1194">
        <v>1995</v>
      </c>
      <c r="D1194" s="7">
        <v>3628</v>
      </c>
      <c r="E1194">
        <v>0.23954</v>
      </c>
      <c r="F1194">
        <v>26.413689999999999</v>
      </c>
      <c r="H1194">
        <v>21.962589999999999</v>
      </c>
      <c r="I1194">
        <f t="shared" si="25"/>
        <v>5.2609188085999996</v>
      </c>
      <c r="K1194">
        <v>18.45467</v>
      </c>
      <c r="L1194">
        <v>26.853429999999999</v>
      </c>
      <c r="M1194">
        <v>404.64267999999998</v>
      </c>
      <c r="N1194">
        <v>481.55844000000002</v>
      </c>
      <c r="O1194">
        <v>330.94475</v>
      </c>
      <c r="P1194" t="s">
        <v>10751</v>
      </c>
      <c r="Q1194">
        <v>187.74350000000001</v>
      </c>
      <c r="R1194">
        <v>165.6542</v>
      </c>
      <c r="S1194">
        <v>9.4139999999999997</v>
      </c>
      <c r="T1194">
        <v>0.90551800000000005</v>
      </c>
      <c r="U1194">
        <v>4.7329999999999997E-2</v>
      </c>
      <c r="V1194">
        <v>38.542079999999999</v>
      </c>
      <c r="W1194">
        <v>0.79400000000000004</v>
      </c>
      <c r="X1194">
        <v>1.4E-2</v>
      </c>
      <c r="Y1194">
        <v>0.192</v>
      </c>
      <c r="Z1194">
        <v>7.0999999999999994E-2</v>
      </c>
      <c r="AA1194">
        <v>0.01</v>
      </c>
      <c r="AB1194">
        <v>0.91800000000000004</v>
      </c>
      <c r="AC1194" t="s">
        <v>10751</v>
      </c>
      <c r="AD1194" t="s">
        <v>10751</v>
      </c>
      <c r="AE1194" t="s">
        <v>10751</v>
      </c>
      <c r="AF1194" t="s">
        <v>10751</v>
      </c>
      <c r="AG1194">
        <v>1</v>
      </c>
      <c r="AH1194" t="s">
        <v>10751</v>
      </c>
      <c r="AI1194" t="s">
        <v>10751</v>
      </c>
      <c r="AJ1194" t="s">
        <v>10751</v>
      </c>
      <c r="AK1194" t="s">
        <v>10751</v>
      </c>
      <c r="AL1194" t="s">
        <v>10751</v>
      </c>
      <c r="AM1194" t="s">
        <v>10751</v>
      </c>
      <c r="AN1194" t="s">
        <v>10751</v>
      </c>
      <c r="AO1194" t="s">
        <v>10751</v>
      </c>
      <c r="AP1194">
        <v>1</v>
      </c>
      <c r="AQ1194" t="s">
        <v>10751</v>
      </c>
      <c r="AR1194" t="s">
        <v>10751</v>
      </c>
      <c r="AS1194" t="s">
        <v>10751</v>
      </c>
      <c r="AT1194">
        <v>0.374</v>
      </c>
      <c r="AU1194" t="s">
        <v>10751</v>
      </c>
      <c r="AV1194">
        <v>4.0999999999999996</v>
      </c>
      <c r="AW1194" t="s">
        <v>10751</v>
      </c>
      <c r="AX1194">
        <v>5.7</v>
      </c>
      <c r="AY1194">
        <v>0.92800000000000005</v>
      </c>
      <c r="AZ1194">
        <v>6.4000000000000001E-2</v>
      </c>
      <c r="BA1194">
        <v>7.0000000000000001E-3</v>
      </c>
      <c r="BB1194" t="s">
        <v>10751</v>
      </c>
      <c r="BC1194" t="s">
        <v>10751</v>
      </c>
      <c r="BD1194" t="s">
        <v>10751</v>
      </c>
    </row>
    <row r="1195" spans="1:56">
      <c r="A1195" t="s">
        <v>10750</v>
      </c>
      <c r="B1195">
        <v>3500</v>
      </c>
      <c r="C1195">
        <v>1996</v>
      </c>
      <c r="D1195" s="7">
        <v>3154</v>
      </c>
      <c r="E1195">
        <v>0.23993300000000001</v>
      </c>
      <c r="F1195">
        <v>26.513999999999999</v>
      </c>
      <c r="H1195">
        <v>21.9557</v>
      </c>
      <c r="I1195">
        <f t="shared" si="25"/>
        <v>5.2678969681000005</v>
      </c>
      <c r="K1195">
        <v>18.476179999999999</v>
      </c>
      <c r="L1195">
        <v>26.648990000000001</v>
      </c>
      <c r="M1195">
        <v>404.82364000000001</v>
      </c>
      <c r="N1195">
        <v>481.05822000000001</v>
      </c>
      <c r="O1195">
        <v>333.53147000000001</v>
      </c>
      <c r="P1195" t="s">
        <v>10751</v>
      </c>
      <c r="Q1195">
        <v>180.85409999999999</v>
      </c>
      <c r="R1195">
        <v>164.4759</v>
      </c>
      <c r="S1195">
        <v>9.8391000000000002</v>
      </c>
      <c r="T1195">
        <v>0.92451399999999995</v>
      </c>
      <c r="U1195">
        <v>4.6993E-2</v>
      </c>
      <c r="V1195">
        <v>38.521140000000003</v>
      </c>
      <c r="W1195">
        <v>0.89</v>
      </c>
      <c r="X1195">
        <v>2.5000000000000001E-2</v>
      </c>
      <c r="Y1195">
        <v>8.5999999999999993E-2</v>
      </c>
      <c r="Z1195">
        <v>7.4999999999999997E-2</v>
      </c>
      <c r="AA1195">
        <v>8.0000000000000002E-3</v>
      </c>
      <c r="AB1195">
        <v>0.91800000000000004</v>
      </c>
      <c r="AC1195" t="s">
        <v>10751</v>
      </c>
      <c r="AD1195" t="s">
        <v>10751</v>
      </c>
      <c r="AE1195" t="s">
        <v>10751</v>
      </c>
      <c r="AF1195" t="s">
        <v>10751</v>
      </c>
      <c r="AG1195">
        <v>0.998</v>
      </c>
      <c r="AH1195" t="s">
        <v>10751</v>
      </c>
      <c r="AI1195">
        <v>2E-3</v>
      </c>
      <c r="AJ1195">
        <v>2E-3</v>
      </c>
      <c r="AK1195" t="s">
        <v>10751</v>
      </c>
      <c r="AL1195" t="s">
        <v>10751</v>
      </c>
      <c r="AM1195" t="s">
        <v>10751</v>
      </c>
      <c r="AN1195" t="s">
        <v>10751</v>
      </c>
      <c r="AO1195" t="s">
        <v>10751</v>
      </c>
      <c r="AP1195">
        <v>0.998</v>
      </c>
      <c r="AQ1195">
        <v>8.0000000000000002E-3</v>
      </c>
      <c r="AR1195" t="s">
        <v>10751</v>
      </c>
      <c r="AS1195" t="s">
        <v>10751</v>
      </c>
      <c r="AT1195">
        <v>0.47</v>
      </c>
      <c r="AU1195" t="s">
        <v>10751</v>
      </c>
      <c r="AV1195">
        <v>4.0999999999999996</v>
      </c>
      <c r="AW1195" t="s">
        <v>10751</v>
      </c>
      <c r="AX1195">
        <v>5.6</v>
      </c>
      <c r="AY1195">
        <v>0.92300000000000004</v>
      </c>
      <c r="AZ1195">
        <v>7.0000000000000007E-2</v>
      </c>
      <c r="BA1195">
        <v>7.0000000000000001E-3</v>
      </c>
      <c r="BB1195" t="s">
        <v>10751</v>
      </c>
      <c r="BC1195" t="s">
        <v>10751</v>
      </c>
      <c r="BD1195" t="s">
        <v>10751</v>
      </c>
    </row>
    <row r="1196" spans="1:56">
      <c r="A1196" t="s">
        <v>10750</v>
      </c>
      <c r="B1196">
        <v>3500</v>
      </c>
      <c r="C1196">
        <v>1997</v>
      </c>
      <c r="D1196" s="7">
        <v>3196</v>
      </c>
      <c r="E1196">
        <v>0.22109000000000001</v>
      </c>
      <c r="F1196">
        <v>26.702929999999999</v>
      </c>
      <c r="H1196">
        <v>22.0502</v>
      </c>
      <c r="I1196">
        <f t="shared" si="25"/>
        <v>4.8750787180000001</v>
      </c>
      <c r="K1196">
        <v>18.462959999999999</v>
      </c>
      <c r="L1196">
        <v>26.80611</v>
      </c>
      <c r="M1196">
        <v>403.05896999999999</v>
      </c>
      <c r="N1196">
        <v>481.36923999999999</v>
      </c>
      <c r="O1196">
        <v>331.55016000000001</v>
      </c>
      <c r="P1196" t="s">
        <v>10751</v>
      </c>
      <c r="Q1196">
        <v>181.00970000000001</v>
      </c>
      <c r="R1196">
        <v>170.05690000000001</v>
      </c>
      <c r="S1196">
        <v>9.6056000000000008</v>
      </c>
      <c r="T1196">
        <v>0.95669599999999999</v>
      </c>
      <c r="U1196">
        <v>4.8587999999999999E-2</v>
      </c>
      <c r="V1196">
        <v>38.723030000000001</v>
      </c>
      <c r="W1196">
        <v>0.88800000000000001</v>
      </c>
      <c r="X1196">
        <v>2.9000000000000001E-2</v>
      </c>
      <c r="Y1196">
        <v>8.3000000000000004E-2</v>
      </c>
      <c r="Z1196">
        <v>6.2E-2</v>
      </c>
      <c r="AA1196">
        <v>0</v>
      </c>
      <c r="AB1196">
        <v>0.93799999999999994</v>
      </c>
      <c r="AC1196" t="s">
        <v>10751</v>
      </c>
      <c r="AD1196" t="s">
        <v>10751</v>
      </c>
      <c r="AE1196" t="s">
        <v>10751</v>
      </c>
      <c r="AF1196" t="s">
        <v>10751</v>
      </c>
      <c r="AG1196">
        <v>0.999</v>
      </c>
      <c r="AH1196" t="s">
        <v>10751</v>
      </c>
      <c r="AI1196">
        <v>1E-3</v>
      </c>
      <c r="AJ1196">
        <v>1E-3</v>
      </c>
      <c r="AK1196" t="s">
        <v>10751</v>
      </c>
      <c r="AL1196" t="s">
        <v>10751</v>
      </c>
      <c r="AM1196" t="s">
        <v>10751</v>
      </c>
      <c r="AN1196" t="s">
        <v>10751</v>
      </c>
      <c r="AO1196" t="s">
        <v>10751</v>
      </c>
      <c r="AP1196">
        <v>0.999</v>
      </c>
      <c r="AQ1196">
        <v>1.7000000000000001E-2</v>
      </c>
      <c r="AR1196" t="s">
        <v>10751</v>
      </c>
      <c r="AS1196" t="s">
        <v>10751</v>
      </c>
      <c r="AT1196">
        <v>0.48699999999999999</v>
      </c>
      <c r="AU1196" t="s">
        <v>10751</v>
      </c>
      <c r="AV1196">
        <v>4.0999999999999996</v>
      </c>
      <c r="AW1196" t="s">
        <v>10751</v>
      </c>
      <c r="AX1196">
        <v>5.5</v>
      </c>
      <c r="AY1196">
        <v>0.92700000000000005</v>
      </c>
      <c r="AZ1196">
        <v>6.8000000000000005E-2</v>
      </c>
      <c r="BA1196">
        <v>5.0000000000000001E-3</v>
      </c>
      <c r="BB1196" t="s">
        <v>10751</v>
      </c>
      <c r="BC1196" t="s">
        <v>10751</v>
      </c>
      <c r="BD1196" t="s">
        <v>10751</v>
      </c>
    </row>
    <row r="1197" spans="1:56">
      <c r="A1197" t="s">
        <v>10750</v>
      </c>
      <c r="B1197">
        <v>3500</v>
      </c>
      <c r="C1197">
        <v>1998</v>
      </c>
      <c r="D1197" s="7">
        <v>3995</v>
      </c>
      <c r="E1197">
        <v>0.27635300000000002</v>
      </c>
      <c r="F1197">
        <v>27.1035</v>
      </c>
      <c r="H1197">
        <v>22.290479999999999</v>
      </c>
      <c r="I1197">
        <f t="shared" si="25"/>
        <v>6.1600410194400004</v>
      </c>
      <c r="K1197">
        <v>18.648019999999999</v>
      </c>
      <c r="L1197">
        <v>26.989909999999998</v>
      </c>
      <c r="M1197">
        <v>398.69036</v>
      </c>
      <c r="N1197">
        <v>476.56531999999999</v>
      </c>
      <c r="O1197">
        <v>329.27121</v>
      </c>
      <c r="P1197" t="s">
        <v>10751</v>
      </c>
      <c r="Q1197">
        <v>178.49109999999999</v>
      </c>
      <c r="R1197">
        <v>169.72839999999999</v>
      </c>
      <c r="S1197">
        <v>9.9115000000000002</v>
      </c>
      <c r="T1197">
        <v>0.96899199999999996</v>
      </c>
      <c r="U1197">
        <v>4.8494000000000002E-2</v>
      </c>
      <c r="V1197">
        <v>39.152639999999998</v>
      </c>
      <c r="W1197">
        <v>0.88</v>
      </c>
      <c r="X1197">
        <v>2.7E-2</v>
      </c>
      <c r="Y1197">
        <v>9.2999999999999999E-2</v>
      </c>
      <c r="Z1197">
        <v>5.7000000000000002E-2</v>
      </c>
      <c r="AA1197">
        <v>0</v>
      </c>
      <c r="AB1197">
        <v>0.94199999999999995</v>
      </c>
      <c r="AC1197" t="s">
        <v>10751</v>
      </c>
      <c r="AD1197" t="s">
        <v>10751</v>
      </c>
      <c r="AE1197" t="s">
        <v>10751</v>
      </c>
      <c r="AF1197" t="s">
        <v>10751</v>
      </c>
      <c r="AG1197">
        <v>1</v>
      </c>
      <c r="AH1197" t="s">
        <v>10751</v>
      </c>
      <c r="AI1197" t="s">
        <v>10751</v>
      </c>
      <c r="AJ1197" t="s">
        <v>10751</v>
      </c>
      <c r="AK1197" t="s">
        <v>10751</v>
      </c>
      <c r="AL1197" t="s">
        <v>10751</v>
      </c>
      <c r="AM1197" t="s">
        <v>10751</v>
      </c>
      <c r="AN1197" t="s">
        <v>10751</v>
      </c>
      <c r="AO1197" t="s">
        <v>10751</v>
      </c>
      <c r="AP1197">
        <v>1</v>
      </c>
      <c r="AQ1197">
        <v>0.02</v>
      </c>
      <c r="AR1197" t="s">
        <v>10751</v>
      </c>
      <c r="AS1197" t="s">
        <v>10751</v>
      </c>
      <c r="AT1197">
        <v>0.55100000000000005</v>
      </c>
      <c r="AU1197" t="s">
        <v>10751</v>
      </c>
      <c r="AV1197">
        <v>4.0999999999999996</v>
      </c>
      <c r="AW1197" t="s">
        <v>10751</v>
      </c>
      <c r="AX1197">
        <v>5.4</v>
      </c>
      <c r="AY1197">
        <v>0.92300000000000004</v>
      </c>
      <c r="AZ1197">
        <v>7.2999999999999995E-2</v>
      </c>
      <c r="BA1197">
        <v>4.0000000000000001E-3</v>
      </c>
      <c r="BB1197" t="s">
        <v>10751</v>
      </c>
      <c r="BC1197" t="s">
        <v>10751</v>
      </c>
      <c r="BD1197" t="s">
        <v>10751</v>
      </c>
    </row>
    <row r="1198" spans="1:56">
      <c r="A1198" t="s">
        <v>10750</v>
      </c>
      <c r="B1198">
        <v>3500</v>
      </c>
      <c r="C1198">
        <v>1999</v>
      </c>
      <c r="D1198" s="7">
        <v>4610</v>
      </c>
      <c r="E1198">
        <v>0.30296400000000001</v>
      </c>
      <c r="F1198">
        <v>27.169840000000001</v>
      </c>
      <c r="H1198">
        <v>22.257760000000001</v>
      </c>
      <c r="I1198">
        <f t="shared" si="25"/>
        <v>6.7433000006400006</v>
      </c>
      <c r="K1198">
        <v>18.615349999999999</v>
      </c>
      <c r="L1198">
        <v>26.825690000000002</v>
      </c>
      <c r="M1198">
        <v>399.27654999999999</v>
      </c>
      <c r="N1198">
        <v>477.40170999999998</v>
      </c>
      <c r="O1198">
        <v>331.28694000000002</v>
      </c>
      <c r="P1198" t="s">
        <v>10751</v>
      </c>
      <c r="Q1198">
        <v>174.38630000000001</v>
      </c>
      <c r="R1198">
        <v>170.23089999999999</v>
      </c>
      <c r="S1198">
        <v>9.8702000000000005</v>
      </c>
      <c r="T1198">
        <v>0.99324500000000004</v>
      </c>
      <c r="U1198">
        <v>4.8637E-2</v>
      </c>
      <c r="V1198">
        <v>39.075749999999999</v>
      </c>
      <c r="W1198">
        <v>0.9</v>
      </c>
      <c r="X1198">
        <v>2.5999999999999999E-2</v>
      </c>
      <c r="Y1198">
        <v>7.3999999999999996E-2</v>
      </c>
      <c r="Z1198">
        <v>5.8999999999999997E-2</v>
      </c>
      <c r="AA1198">
        <v>4.0000000000000001E-3</v>
      </c>
      <c r="AB1198">
        <v>0.93700000000000006</v>
      </c>
      <c r="AC1198" t="s">
        <v>10751</v>
      </c>
      <c r="AD1198" t="s">
        <v>10751</v>
      </c>
      <c r="AE1198" t="s">
        <v>10751</v>
      </c>
      <c r="AF1198" t="s">
        <v>10751</v>
      </c>
      <c r="AG1198">
        <v>1</v>
      </c>
      <c r="AH1198" t="s">
        <v>10751</v>
      </c>
      <c r="AI1198" t="s">
        <v>10751</v>
      </c>
      <c r="AJ1198" t="s">
        <v>10751</v>
      </c>
      <c r="AK1198" t="s">
        <v>10751</v>
      </c>
      <c r="AL1198" t="s">
        <v>10751</v>
      </c>
      <c r="AM1198" t="s">
        <v>10751</v>
      </c>
      <c r="AN1198" t="s">
        <v>10751</v>
      </c>
      <c r="AO1198" t="s">
        <v>10751</v>
      </c>
      <c r="AP1198">
        <v>1</v>
      </c>
      <c r="AQ1198">
        <v>2.7E-2</v>
      </c>
      <c r="AR1198" t="s">
        <v>10751</v>
      </c>
      <c r="AS1198" t="s">
        <v>10751</v>
      </c>
      <c r="AT1198">
        <v>0.63400000000000001</v>
      </c>
      <c r="AU1198" t="s">
        <v>10751</v>
      </c>
      <c r="AV1198">
        <v>4.0999999999999996</v>
      </c>
      <c r="AW1198" t="s">
        <v>10751</v>
      </c>
      <c r="AX1198">
        <v>5.4</v>
      </c>
      <c r="AY1198">
        <v>0.90400000000000003</v>
      </c>
      <c r="AZ1198">
        <v>8.8999999999999996E-2</v>
      </c>
      <c r="BA1198">
        <v>7.0000000000000001E-3</v>
      </c>
      <c r="BB1198" t="s">
        <v>10751</v>
      </c>
      <c r="BC1198" t="s">
        <v>10751</v>
      </c>
      <c r="BD1198" t="s">
        <v>10751</v>
      </c>
    </row>
    <row r="1199" spans="1:56">
      <c r="A1199" t="s">
        <v>10750</v>
      </c>
      <c r="B1199">
        <v>3500</v>
      </c>
      <c r="C1199">
        <v>2000</v>
      </c>
      <c r="D1199" s="7">
        <v>4665</v>
      </c>
      <c r="E1199">
        <v>0.28151300000000001</v>
      </c>
      <c r="F1199">
        <v>27.147829999999999</v>
      </c>
      <c r="H1199">
        <v>22.16648</v>
      </c>
      <c r="I1199">
        <f t="shared" si="25"/>
        <v>6.2401522842400006</v>
      </c>
      <c r="K1199">
        <v>18.49231</v>
      </c>
      <c r="L1199">
        <v>26.669060000000002</v>
      </c>
      <c r="M1199">
        <v>400.92068999999998</v>
      </c>
      <c r="N1199">
        <v>480.57826</v>
      </c>
      <c r="O1199">
        <v>333.23264</v>
      </c>
      <c r="P1199" t="s">
        <v>10751</v>
      </c>
      <c r="Q1199">
        <v>174.9759</v>
      </c>
      <c r="R1199">
        <v>174.41159999999999</v>
      </c>
      <c r="S1199">
        <v>9.2843</v>
      </c>
      <c r="T1199">
        <v>1.013215</v>
      </c>
      <c r="U1199">
        <v>4.9832000000000001E-2</v>
      </c>
      <c r="V1199">
        <v>38.897060000000003</v>
      </c>
      <c r="W1199">
        <v>0.88400000000000001</v>
      </c>
      <c r="X1199">
        <v>2.5000000000000001E-2</v>
      </c>
      <c r="Y1199">
        <v>9.0999999999999998E-2</v>
      </c>
      <c r="Z1199">
        <v>6.4000000000000001E-2</v>
      </c>
      <c r="AA1199">
        <v>6.0000000000000001E-3</v>
      </c>
      <c r="AB1199">
        <v>0.93</v>
      </c>
      <c r="AC1199" t="s">
        <v>10751</v>
      </c>
      <c r="AD1199" t="s">
        <v>10751</v>
      </c>
      <c r="AE1199" t="s">
        <v>10751</v>
      </c>
      <c r="AF1199" t="s">
        <v>10751</v>
      </c>
      <c r="AG1199">
        <v>1</v>
      </c>
      <c r="AH1199" t="s">
        <v>10751</v>
      </c>
      <c r="AI1199" t="s">
        <v>10751</v>
      </c>
      <c r="AJ1199" t="s">
        <v>10751</v>
      </c>
      <c r="AK1199" t="s">
        <v>10751</v>
      </c>
      <c r="AL1199" t="s">
        <v>10751</v>
      </c>
      <c r="AM1199" t="s">
        <v>10751</v>
      </c>
      <c r="AN1199" t="s">
        <v>10751</v>
      </c>
      <c r="AO1199" t="s">
        <v>10751</v>
      </c>
      <c r="AP1199">
        <v>1</v>
      </c>
      <c r="AQ1199">
        <v>2.1999999999999999E-2</v>
      </c>
      <c r="AR1199" t="s">
        <v>10751</v>
      </c>
      <c r="AS1199" t="s">
        <v>10751</v>
      </c>
      <c r="AT1199">
        <v>0.65700000000000003</v>
      </c>
      <c r="AU1199">
        <v>0.22500000000000001</v>
      </c>
      <c r="AV1199">
        <v>4.0999999999999996</v>
      </c>
      <c r="AW1199" t="s">
        <v>10751</v>
      </c>
      <c r="AX1199">
        <v>5.4</v>
      </c>
      <c r="AY1199">
        <v>0.879</v>
      </c>
      <c r="AZ1199">
        <v>0.115</v>
      </c>
      <c r="BA1199">
        <v>6.0000000000000001E-3</v>
      </c>
      <c r="BB1199" t="s">
        <v>10751</v>
      </c>
      <c r="BC1199" t="s">
        <v>10751</v>
      </c>
      <c r="BD1199" t="s">
        <v>10751</v>
      </c>
    </row>
    <row r="1200" spans="1:56">
      <c r="A1200" t="s">
        <v>10750</v>
      </c>
      <c r="B1200">
        <v>3500</v>
      </c>
      <c r="C1200">
        <v>2001</v>
      </c>
      <c r="D1200" s="7">
        <v>4313</v>
      </c>
      <c r="E1200">
        <v>0.27637099999999998</v>
      </c>
      <c r="F1200">
        <v>27.230810000000002</v>
      </c>
      <c r="H1200">
        <v>22.139790000000001</v>
      </c>
      <c r="I1200">
        <f t="shared" si="25"/>
        <v>6.1187959020899996</v>
      </c>
      <c r="K1200">
        <v>18.477350000000001</v>
      </c>
      <c r="L1200">
        <v>26.496919999999999</v>
      </c>
      <c r="M1200">
        <v>401.44344000000001</v>
      </c>
      <c r="N1200">
        <v>481.01334000000003</v>
      </c>
      <c r="O1200">
        <v>335.43144999999998</v>
      </c>
      <c r="P1200" t="s">
        <v>10751</v>
      </c>
      <c r="Q1200">
        <v>174.07089999999999</v>
      </c>
      <c r="R1200">
        <v>176.7407</v>
      </c>
      <c r="S1200">
        <v>9.0755999999999997</v>
      </c>
      <c r="T1200">
        <v>1.0291490000000001</v>
      </c>
      <c r="U1200">
        <v>5.0497E-2</v>
      </c>
      <c r="V1200">
        <v>38.905189999999997</v>
      </c>
      <c r="W1200">
        <v>0.88800000000000001</v>
      </c>
      <c r="X1200">
        <v>1.9E-2</v>
      </c>
      <c r="Y1200">
        <v>9.2999999999999999E-2</v>
      </c>
      <c r="Z1200">
        <v>7.0999999999999994E-2</v>
      </c>
      <c r="AA1200">
        <v>5.0000000000000001E-3</v>
      </c>
      <c r="AB1200">
        <v>0.92400000000000004</v>
      </c>
      <c r="AC1200" t="s">
        <v>10751</v>
      </c>
      <c r="AD1200" t="s">
        <v>10751</v>
      </c>
      <c r="AE1200" t="s">
        <v>10751</v>
      </c>
      <c r="AF1200" t="s">
        <v>10751</v>
      </c>
      <c r="AG1200">
        <v>0.999</v>
      </c>
      <c r="AH1200" t="s">
        <v>10751</v>
      </c>
      <c r="AI1200">
        <v>1E-3</v>
      </c>
      <c r="AJ1200">
        <v>1E-3</v>
      </c>
      <c r="AK1200" t="s">
        <v>10751</v>
      </c>
      <c r="AL1200" t="s">
        <v>10751</v>
      </c>
      <c r="AM1200" t="s">
        <v>10751</v>
      </c>
      <c r="AN1200" t="s">
        <v>10751</v>
      </c>
      <c r="AO1200" t="s">
        <v>10751</v>
      </c>
      <c r="AP1200">
        <v>0.999</v>
      </c>
      <c r="AQ1200">
        <v>3.3000000000000002E-2</v>
      </c>
      <c r="AR1200" t="s">
        <v>10751</v>
      </c>
      <c r="AS1200" t="s">
        <v>10751</v>
      </c>
      <c r="AT1200">
        <v>0.64800000000000002</v>
      </c>
      <c r="AU1200">
        <v>0.214</v>
      </c>
      <c r="AV1200">
        <v>4.2</v>
      </c>
      <c r="AW1200" t="s">
        <v>10751</v>
      </c>
      <c r="AX1200">
        <v>5.3</v>
      </c>
      <c r="AY1200">
        <v>0.84599999999999997</v>
      </c>
      <c r="AZ1200">
        <v>0.14299999999999999</v>
      </c>
      <c r="BA1200">
        <v>1.0999999999999999E-2</v>
      </c>
      <c r="BB1200" t="s">
        <v>10751</v>
      </c>
      <c r="BC1200" t="s">
        <v>10751</v>
      </c>
      <c r="BD1200" t="s">
        <v>10751</v>
      </c>
    </row>
    <row r="1201" spans="1:56">
      <c r="A1201" t="s">
        <v>10750</v>
      </c>
      <c r="B1201">
        <v>3500</v>
      </c>
      <c r="C1201">
        <v>2002</v>
      </c>
      <c r="D1201" s="7">
        <v>4294</v>
      </c>
      <c r="E1201">
        <v>0.26643699999999998</v>
      </c>
      <c r="F1201">
        <v>27.689579999999999</v>
      </c>
      <c r="H1201">
        <v>22.38608</v>
      </c>
      <c r="I1201">
        <f t="shared" si="25"/>
        <v>5.9644799969599998</v>
      </c>
      <c r="K1201">
        <v>18.737639999999999</v>
      </c>
      <c r="L1201">
        <v>26.577359999999999</v>
      </c>
      <c r="M1201">
        <v>397.11547999999999</v>
      </c>
      <c r="N1201">
        <v>474.43540000000002</v>
      </c>
      <c r="O1201">
        <v>334.49257999999998</v>
      </c>
      <c r="P1201" t="s">
        <v>10751</v>
      </c>
      <c r="Q1201">
        <v>176.0889</v>
      </c>
      <c r="R1201">
        <v>183.29400000000001</v>
      </c>
      <c r="S1201">
        <v>8.9860000000000007</v>
      </c>
      <c r="T1201">
        <v>1.0633090000000001</v>
      </c>
      <c r="U1201">
        <v>5.237E-2</v>
      </c>
      <c r="V1201">
        <v>39.362169999999999</v>
      </c>
      <c r="W1201">
        <v>0.88300000000000001</v>
      </c>
      <c r="X1201">
        <v>2.5999999999999999E-2</v>
      </c>
      <c r="Y1201">
        <v>9.0999999999999998E-2</v>
      </c>
      <c r="Z1201">
        <v>7.6999999999999999E-2</v>
      </c>
      <c r="AA1201">
        <v>2E-3</v>
      </c>
      <c r="AB1201">
        <v>0.92</v>
      </c>
      <c r="AC1201" t="s">
        <v>10751</v>
      </c>
      <c r="AD1201" t="s">
        <v>10751</v>
      </c>
      <c r="AE1201" t="s">
        <v>10751</v>
      </c>
      <c r="AF1201" t="s">
        <v>10751</v>
      </c>
      <c r="AG1201">
        <v>0.997</v>
      </c>
      <c r="AH1201" t="s">
        <v>10751</v>
      </c>
      <c r="AI1201">
        <v>3.0000000000000001E-3</v>
      </c>
      <c r="AJ1201">
        <v>3.0000000000000001E-3</v>
      </c>
      <c r="AK1201" t="s">
        <v>10751</v>
      </c>
      <c r="AL1201" t="s">
        <v>10751</v>
      </c>
      <c r="AM1201" t="s">
        <v>10751</v>
      </c>
      <c r="AN1201" t="s">
        <v>10751</v>
      </c>
      <c r="AO1201" t="s">
        <v>10751</v>
      </c>
      <c r="AP1201">
        <v>0.997</v>
      </c>
      <c r="AQ1201">
        <v>5.2999999999999999E-2</v>
      </c>
      <c r="AR1201" t="s">
        <v>10751</v>
      </c>
      <c r="AS1201" t="s">
        <v>10751</v>
      </c>
      <c r="AT1201">
        <v>0.67800000000000005</v>
      </c>
      <c r="AU1201">
        <v>0.33600000000000002</v>
      </c>
      <c r="AV1201">
        <v>4.2</v>
      </c>
      <c r="AW1201">
        <v>1E-3</v>
      </c>
      <c r="AX1201">
        <v>5.3</v>
      </c>
      <c r="AY1201">
        <v>0.82699999999999996</v>
      </c>
      <c r="AZ1201">
        <v>0.157</v>
      </c>
      <c r="BA1201">
        <v>1.4999999999999999E-2</v>
      </c>
      <c r="BB1201" t="s">
        <v>10751</v>
      </c>
      <c r="BC1201" t="s">
        <v>10751</v>
      </c>
      <c r="BD1201" t="s">
        <v>10751</v>
      </c>
    </row>
    <row r="1202" spans="1:56">
      <c r="A1202" t="s">
        <v>10750</v>
      </c>
      <c r="B1202">
        <v>3500</v>
      </c>
      <c r="C1202">
        <v>2003</v>
      </c>
      <c r="D1202" s="7">
        <v>4119</v>
      </c>
      <c r="E1202">
        <v>0.26116099999999998</v>
      </c>
      <c r="F1202">
        <v>27.99793</v>
      </c>
      <c r="H1202">
        <v>22.580300000000001</v>
      </c>
      <c r="I1202">
        <f t="shared" si="25"/>
        <v>5.8970937282999998</v>
      </c>
      <c r="K1202">
        <v>18.74615</v>
      </c>
      <c r="L1202">
        <v>26.938960000000002</v>
      </c>
      <c r="M1202">
        <v>393.67806000000002</v>
      </c>
      <c r="N1202">
        <v>474.19270999999998</v>
      </c>
      <c r="O1202">
        <v>329.98552999999998</v>
      </c>
      <c r="P1202" t="s">
        <v>10751</v>
      </c>
      <c r="Q1202">
        <v>174.85329999999999</v>
      </c>
      <c r="R1202">
        <v>184.7662</v>
      </c>
      <c r="S1202">
        <v>8.8260000000000005</v>
      </c>
      <c r="T1202">
        <v>1.0757239999999999</v>
      </c>
      <c r="U1202">
        <v>5.2789999999999997E-2</v>
      </c>
      <c r="V1202">
        <v>39.74344</v>
      </c>
      <c r="W1202">
        <v>0.871</v>
      </c>
      <c r="X1202">
        <v>1.7000000000000001E-2</v>
      </c>
      <c r="Y1202">
        <v>0.112</v>
      </c>
      <c r="Z1202">
        <v>8.5000000000000006E-2</v>
      </c>
      <c r="AA1202" t="s">
        <v>10751</v>
      </c>
      <c r="AB1202">
        <v>0.91300000000000003</v>
      </c>
      <c r="AC1202" t="s">
        <v>10751</v>
      </c>
      <c r="AD1202" t="s">
        <v>10751</v>
      </c>
      <c r="AE1202" t="s">
        <v>10751</v>
      </c>
      <c r="AF1202" t="s">
        <v>10751</v>
      </c>
      <c r="AG1202">
        <v>0.997</v>
      </c>
      <c r="AH1202" t="s">
        <v>10751</v>
      </c>
      <c r="AI1202">
        <v>3.0000000000000001E-3</v>
      </c>
      <c r="AJ1202">
        <v>3.0000000000000001E-3</v>
      </c>
      <c r="AK1202" t="s">
        <v>10751</v>
      </c>
      <c r="AL1202" t="s">
        <v>10751</v>
      </c>
      <c r="AM1202" t="s">
        <v>10751</v>
      </c>
      <c r="AN1202" t="s">
        <v>10751</v>
      </c>
      <c r="AO1202" t="s">
        <v>10751</v>
      </c>
      <c r="AP1202">
        <v>0.997</v>
      </c>
      <c r="AQ1202">
        <v>2.4E-2</v>
      </c>
      <c r="AR1202" t="s">
        <v>10751</v>
      </c>
      <c r="AS1202" t="s">
        <v>10751</v>
      </c>
      <c r="AT1202">
        <v>0.66600000000000004</v>
      </c>
      <c r="AU1202">
        <v>0.40699999999999997</v>
      </c>
      <c r="AV1202">
        <v>4.4000000000000004</v>
      </c>
      <c r="AW1202">
        <v>2E-3</v>
      </c>
      <c r="AX1202">
        <v>5.3</v>
      </c>
      <c r="AY1202">
        <v>0.67700000000000005</v>
      </c>
      <c r="AZ1202">
        <v>0.29299999999999998</v>
      </c>
      <c r="BA1202">
        <v>2.8000000000000001E-2</v>
      </c>
      <c r="BB1202" t="s">
        <v>10751</v>
      </c>
      <c r="BC1202" t="s">
        <v>10751</v>
      </c>
      <c r="BD1202" t="s">
        <v>10751</v>
      </c>
    </row>
    <row r="1203" spans="1:56">
      <c r="A1203" t="s">
        <v>10750</v>
      </c>
      <c r="B1203">
        <v>3500</v>
      </c>
      <c r="C1203">
        <v>2004</v>
      </c>
      <c r="D1203" s="7">
        <v>3561</v>
      </c>
      <c r="E1203">
        <v>0.22667300000000001</v>
      </c>
      <c r="F1203">
        <v>28.113009999999999</v>
      </c>
      <c r="H1203">
        <v>22.589479999999998</v>
      </c>
      <c r="I1203">
        <f t="shared" si="25"/>
        <v>5.1204252000399997</v>
      </c>
      <c r="K1203">
        <v>18.702590000000001</v>
      </c>
      <c r="L1203">
        <v>26.90972</v>
      </c>
      <c r="M1203">
        <v>393.55140999999998</v>
      </c>
      <c r="N1203">
        <v>475.33931999999999</v>
      </c>
      <c r="O1203">
        <v>330.37018</v>
      </c>
      <c r="P1203" t="s">
        <v>10751</v>
      </c>
      <c r="Q1203">
        <v>175.88120000000001</v>
      </c>
      <c r="R1203">
        <v>188.41540000000001</v>
      </c>
      <c r="S1203">
        <v>8.7006999999999994</v>
      </c>
      <c r="T1203">
        <v>1.0973729999999999</v>
      </c>
      <c r="U1203">
        <v>5.3832999999999999E-2</v>
      </c>
      <c r="V1203">
        <v>39.774520000000003</v>
      </c>
      <c r="W1203">
        <v>0.84099999999999997</v>
      </c>
      <c r="X1203">
        <v>2.5999999999999999E-2</v>
      </c>
      <c r="Y1203">
        <v>0.13300000000000001</v>
      </c>
      <c r="Z1203">
        <v>8.5999999999999993E-2</v>
      </c>
      <c r="AA1203">
        <v>5.0000000000000001E-3</v>
      </c>
      <c r="AB1203">
        <v>0.90700000000000003</v>
      </c>
      <c r="AC1203" t="s">
        <v>10751</v>
      </c>
      <c r="AD1203" t="s">
        <v>10751</v>
      </c>
      <c r="AE1203" t="s">
        <v>10751</v>
      </c>
      <c r="AF1203" t="s">
        <v>10751</v>
      </c>
      <c r="AG1203">
        <v>0.996</v>
      </c>
      <c r="AH1203" t="s">
        <v>10751</v>
      </c>
      <c r="AI1203">
        <v>4.0000000000000001E-3</v>
      </c>
      <c r="AJ1203">
        <v>4.0000000000000001E-3</v>
      </c>
      <c r="AK1203" t="s">
        <v>10751</v>
      </c>
      <c r="AL1203" t="s">
        <v>10751</v>
      </c>
      <c r="AM1203" t="s">
        <v>10751</v>
      </c>
      <c r="AN1203" t="s">
        <v>10751</v>
      </c>
      <c r="AO1203" t="s">
        <v>10751</v>
      </c>
      <c r="AP1203">
        <v>0.996</v>
      </c>
      <c r="AQ1203">
        <v>4.8000000000000001E-2</v>
      </c>
      <c r="AR1203" t="s">
        <v>10751</v>
      </c>
      <c r="AS1203" t="s">
        <v>10751</v>
      </c>
      <c r="AT1203">
        <v>0.66600000000000004</v>
      </c>
      <c r="AU1203">
        <v>0.376</v>
      </c>
      <c r="AV1203">
        <v>4.4000000000000004</v>
      </c>
      <c r="AW1203">
        <v>2E-3</v>
      </c>
      <c r="AX1203">
        <v>5.2</v>
      </c>
      <c r="AY1203">
        <v>0.67300000000000004</v>
      </c>
      <c r="AZ1203">
        <v>0.26700000000000002</v>
      </c>
      <c r="BA1203">
        <v>5.8000000000000003E-2</v>
      </c>
      <c r="BB1203" t="s">
        <v>10751</v>
      </c>
      <c r="BC1203" t="s">
        <v>10751</v>
      </c>
      <c r="BD1203" t="s">
        <v>10751</v>
      </c>
    </row>
    <row r="1204" spans="1:56">
      <c r="A1204" t="s">
        <v>10750</v>
      </c>
      <c r="B1204">
        <v>3500</v>
      </c>
      <c r="C1204">
        <v>2005</v>
      </c>
      <c r="D1204" s="7">
        <v>3265</v>
      </c>
      <c r="E1204">
        <v>0.20542099999999999</v>
      </c>
      <c r="F1204">
        <v>28.90718</v>
      </c>
      <c r="H1204">
        <v>23.074919999999999</v>
      </c>
      <c r="I1204">
        <f t="shared" si="25"/>
        <v>4.7400731413199999</v>
      </c>
      <c r="K1204">
        <v>19.1509</v>
      </c>
      <c r="L1204">
        <v>27.293839999999999</v>
      </c>
      <c r="M1204">
        <v>385.39697999999999</v>
      </c>
      <c r="N1204">
        <v>464.35977000000003</v>
      </c>
      <c r="O1204">
        <v>325.82855000000001</v>
      </c>
      <c r="P1204" t="s">
        <v>10751</v>
      </c>
      <c r="Q1204">
        <v>169.93610000000001</v>
      </c>
      <c r="R1204">
        <v>184.64949999999999</v>
      </c>
      <c r="S1204">
        <v>8.7827000000000002</v>
      </c>
      <c r="T1204">
        <v>1.1106720000000001</v>
      </c>
      <c r="U1204">
        <v>5.2756999999999998E-2</v>
      </c>
      <c r="V1204">
        <v>40.664110000000001</v>
      </c>
      <c r="W1204">
        <v>0.85899999999999999</v>
      </c>
      <c r="X1204">
        <v>4.3999999999999997E-2</v>
      </c>
      <c r="Y1204">
        <v>9.7000000000000003E-2</v>
      </c>
      <c r="Z1204">
        <v>7.1999999999999995E-2</v>
      </c>
      <c r="AA1204">
        <v>3.0000000000000001E-3</v>
      </c>
      <c r="AB1204">
        <v>0.92400000000000004</v>
      </c>
      <c r="AC1204" t="s">
        <v>10751</v>
      </c>
      <c r="AD1204" t="s">
        <v>10751</v>
      </c>
      <c r="AE1204" t="s">
        <v>10751</v>
      </c>
      <c r="AF1204" t="s">
        <v>10751</v>
      </c>
      <c r="AG1204">
        <v>0.99399999999999999</v>
      </c>
      <c r="AH1204" t="s">
        <v>10751</v>
      </c>
      <c r="AI1204">
        <v>6.0000000000000001E-3</v>
      </c>
      <c r="AJ1204">
        <v>6.0000000000000001E-3</v>
      </c>
      <c r="AK1204" t="s">
        <v>10751</v>
      </c>
      <c r="AL1204" t="s">
        <v>10751</v>
      </c>
      <c r="AM1204" t="s">
        <v>10751</v>
      </c>
      <c r="AN1204" t="s">
        <v>10751</v>
      </c>
      <c r="AO1204">
        <v>6.0000000000000001E-3</v>
      </c>
      <c r="AP1204">
        <v>0.98799999999999999</v>
      </c>
      <c r="AQ1204">
        <v>0.04</v>
      </c>
      <c r="AR1204" t="s">
        <v>10751</v>
      </c>
      <c r="AS1204" t="s">
        <v>10751</v>
      </c>
      <c r="AT1204">
        <v>0.70599999999999996</v>
      </c>
      <c r="AU1204">
        <v>0.47299999999999998</v>
      </c>
      <c r="AV1204">
        <v>4.5</v>
      </c>
      <c r="AW1204">
        <v>1E-3</v>
      </c>
      <c r="AX1204">
        <v>5</v>
      </c>
      <c r="AY1204">
        <v>0.55200000000000005</v>
      </c>
      <c r="AZ1204">
        <v>0.38600000000000001</v>
      </c>
      <c r="BA1204">
        <v>5.8000000000000003E-2</v>
      </c>
      <c r="BB1204">
        <v>3.0000000000000001E-3</v>
      </c>
      <c r="BC1204" t="s">
        <v>10751</v>
      </c>
      <c r="BD1204" t="s">
        <v>10751</v>
      </c>
    </row>
    <row r="1205" spans="1:56">
      <c r="A1205" t="s">
        <v>10750</v>
      </c>
      <c r="B1205">
        <v>3500</v>
      </c>
      <c r="C1205">
        <v>2006</v>
      </c>
      <c r="D1205" s="7">
        <v>3024</v>
      </c>
      <c r="E1205">
        <v>0.200207</v>
      </c>
      <c r="F1205">
        <v>29.154</v>
      </c>
      <c r="H1205">
        <v>23.24484</v>
      </c>
      <c r="I1205">
        <f t="shared" si="25"/>
        <v>4.6537796818799997</v>
      </c>
      <c r="K1205">
        <v>19.33644</v>
      </c>
      <c r="L1205">
        <v>27.426909999999999</v>
      </c>
      <c r="M1205">
        <v>382.86547000000002</v>
      </c>
      <c r="N1205">
        <v>460.21467999999999</v>
      </c>
      <c r="O1205">
        <v>324.51432</v>
      </c>
      <c r="P1205" t="s">
        <v>10751</v>
      </c>
      <c r="Q1205">
        <v>166.95750000000001</v>
      </c>
      <c r="R1205">
        <v>188.08240000000001</v>
      </c>
      <c r="S1205">
        <v>8.7382000000000009</v>
      </c>
      <c r="T1205">
        <v>1.144493</v>
      </c>
      <c r="U1205">
        <v>5.3738000000000001E-2</v>
      </c>
      <c r="V1205">
        <v>40.995289999999997</v>
      </c>
      <c r="W1205">
        <v>0.85399999999999998</v>
      </c>
      <c r="X1205">
        <v>4.1000000000000002E-2</v>
      </c>
      <c r="Y1205">
        <v>0.105</v>
      </c>
      <c r="Z1205">
        <v>8.7999999999999995E-2</v>
      </c>
      <c r="AA1205">
        <v>2E-3</v>
      </c>
      <c r="AB1205">
        <v>0.91</v>
      </c>
      <c r="AC1205" t="s">
        <v>10751</v>
      </c>
      <c r="AD1205" t="s">
        <v>10751</v>
      </c>
      <c r="AE1205" t="s">
        <v>10751</v>
      </c>
      <c r="AF1205" t="s">
        <v>10751</v>
      </c>
      <c r="AG1205">
        <v>0.98599999999999999</v>
      </c>
      <c r="AH1205" t="s">
        <v>10751</v>
      </c>
      <c r="AI1205">
        <v>1.4E-2</v>
      </c>
      <c r="AJ1205">
        <v>1.4E-2</v>
      </c>
      <c r="AK1205" t="s">
        <v>10751</v>
      </c>
      <c r="AL1205" t="s">
        <v>10751</v>
      </c>
      <c r="AM1205" t="s">
        <v>10751</v>
      </c>
      <c r="AN1205" t="s">
        <v>10751</v>
      </c>
      <c r="AO1205" t="s">
        <v>10751</v>
      </c>
      <c r="AP1205">
        <v>0.98599999999999999</v>
      </c>
      <c r="AQ1205">
        <v>6.0999999999999999E-2</v>
      </c>
      <c r="AR1205" t="s">
        <v>10751</v>
      </c>
      <c r="AS1205" t="s">
        <v>10751</v>
      </c>
      <c r="AT1205">
        <v>0.78500000000000003</v>
      </c>
      <c r="AU1205">
        <v>0.57399999999999995</v>
      </c>
      <c r="AV1205">
        <v>4.7</v>
      </c>
      <c r="AW1205" t="s">
        <v>10751</v>
      </c>
      <c r="AX1205">
        <v>4.9000000000000004</v>
      </c>
      <c r="AY1205">
        <v>0.48599999999999999</v>
      </c>
      <c r="AZ1205">
        <v>0.32300000000000001</v>
      </c>
      <c r="BA1205">
        <v>0.187</v>
      </c>
      <c r="BB1205">
        <v>4.0000000000000001E-3</v>
      </c>
      <c r="BC1205" t="s">
        <v>10751</v>
      </c>
      <c r="BD1205" t="s">
        <v>10751</v>
      </c>
    </row>
    <row r="1206" spans="1:56">
      <c r="A1206" t="s">
        <v>10750</v>
      </c>
      <c r="B1206">
        <v>3500</v>
      </c>
      <c r="C1206">
        <v>2007</v>
      </c>
      <c r="D1206" s="7">
        <v>3016</v>
      </c>
      <c r="E1206">
        <v>0.197411</v>
      </c>
      <c r="F1206">
        <v>29.938970000000001</v>
      </c>
      <c r="H1206">
        <v>23.816379999999999</v>
      </c>
      <c r="I1206">
        <f t="shared" si="25"/>
        <v>4.7016153921799999</v>
      </c>
      <c r="K1206">
        <v>19.86476</v>
      </c>
      <c r="L1206">
        <v>28.021470000000001</v>
      </c>
      <c r="M1206">
        <v>373.14661000000001</v>
      </c>
      <c r="N1206">
        <v>447.37509999999997</v>
      </c>
      <c r="O1206">
        <v>317.14967999999999</v>
      </c>
      <c r="P1206" t="s">
        <v>10751</v>
      </c>
      <c r="Q1206">
        <v>160.251</v>
      </c>
      <c r="R1206">
        <v>183.75460000000001</v>
      </c>
      <c r="S1206">
        <v>8.8829999999999991</v>
      </c>
      <c r="T1206">
        <v>1.16296</v>
      </c>
      <c r="U1206">
        <v>5.2500999999999999E-2</v>
      </c>
      <c r="V1206">
        <v>41.98433</v>
      </c>
      <c r="W1206">
        <v>0.86699999999999999</v>
      </c>
      <c r="X1206">
        <v>3.6999999999999998E-2</v>
      </c>
      <c r="Y1206">
        <v>9.5000000000000001E-2</v>
      </c>
      <c r="Z1206">
        <v>8.1000000000000003E-2</v>
      </c>
      <c r="AA1206" t="s">
        <v>10751</v>
      </c>
      <c r="AB1206">
        <v>0.79700000000000004</v>
      </c>
      <c r="AC1206">
        <v>2E-3</v>
      </c>
      <c r="AD1206" t="s">
        <v>10751</v>
      </c>
      <c r="AE1206" t="s">
        <v>10751</v>
      </c>
      <c r="AF1206" t="s">
        <v>10751</v>
      </c>
      <c r="AG1206">
        <v>0.998</v>
      </c>
      <c r="AH1206" t="s">
        <v>10751</v>
      </c>
      <c r="AI1206" t="s">
        <v>10751</v>
      </c>
      <c r="AJ1206" t="s">
        <v>10751</v>
      </c>
      <c r="AK1206" t="s">
        <v>10751</v>
      </c>
      <c r="AL1206" t="s">
        <v>10751</v>
      </c>
      <c r="AM1206" t="s">
        <v>10751</v>
      </c>
      <c r="AN1206" t="s">
        <v>10751</v>
      </c>
      <c r="AO1206">
        <v>2E-3</v>
      </c>
      <c r="AP1206">
        <v>0.998</v>
      </c>
      <c r="AQ1206">
        <v>3.7999999999999999E-2</v>
      </c>
      <c r="AR1206" t="s">
        <v>10751</v>
      </c>
      <c r="AS1206" t="s">
        <v>10751</v>
      </c>
      <c r="AT1206">
        <v>0.871</v>
      </c>
      <c r="AU1206">
        <v>0.67800000000000005</v>
      </c>
      <c r="AV1206">
        <v>4.8</v>
      </c>
      <c r="AW1206">
        <v>0.11899999999999999</v>
      </c>
      <c r="AX1206">
        <v>4.5999999999999996</v>
      </c>
      <c r="AY1206">
        <v>0.29499999999999998</v>
      </c>
      <c r="AZ1206">
        <v>0.443</v>
      </c>
      <c r="BA1206">
        <v>0.13800000000000001</v>
      </c>
      <c r="BB1206">
        <v>2E-3</v>
      </c>
      <c r="BC1206" t="s">
        <v>10751</v>
      </c>
      <c r="BD1206" t="s">
        <v>10751</v>
      </c>
    </row>
    <row r="1207" spans="1:56">
      <c r="A1207" t="s">
        <v>10750</v>
      </c>
      <c r="B1207">
        <v>3500</v>
      </c>
      <c r="C1207">
        <v>2008</v>
      </c>
      <c r="D1207" s="7">
        <v>2458</v>
      </c>
      <c r="E1207">
        <v>0.17685300000000001</v>
      </c>
      <c r="F1207">
        <v>30.590520000000001</v>
      </c>
      <c r="H1207">
        <v>24.27338</v>
      </c>
      <c r="I1207">
        <f t="shared" si="25"/>
        <v>4.2928200731400006</v>
      </c>
      <c r="K1207">
        <v>20.33315</v>
      </c>
      <c r="L1207">
        <v>28.429400000000001</v>
      </c>
      <c r="M1207">
        <v>366.12126999999998</v>
      </c>
      <c r="N1207">
        <v>437.06943999999999</v>
      </c>
      <c r="O1207">
        <v>312.59897000000001</v>
      </c>
      <c r="P1207">
        <v>45.175879999999999</v>
      </c>
      <c r="Q1207">
        <v>155.3409</v>
      </c>
      <c r="R1207">
        <v>183.60300000000001</v>
      </c>
      <c r="S1207">
        <v>8.9275000000000002</v>
      </c>
      <c r="T1207">
        <v>1.1951160000000001</v>
      </c>
      <c r="U1207">
        <v>5.2457999999999998E-2</v>
      </c>
      <c r="V1207">
        <v>42.752360000000003</v>
      </c>
      <c r="W1207">
        <v>0.86699999999999999</v>
      </c>
      <c r="X1207">
        <v>6.0999999999999999E-2</v>
      </c>
      <c r="Y1207">
        <v>7.1999999999999995E-2</v>
      </c>
      <c r="Z1207">
        <v>7.8E-2</v>
      </c>
      <c r="AA1207" t="s">
        <v>10751</v>
      </c>
      <c r="AB1207">
        <v>0.75700000000000001</v>
      </c>
      <c r="AC1207">
        <v>3.0000000000000001E-3</v>
      </c>
      <c r="AD1207" t="s">
        <v>10751</v>
      </c>
      <c r="AE1207" t="s">
        <v>10751</v>
      </c>
      <c r="AF1207">
        <v>2.5000000000000001E-2</v>
      </c>
      <c r="AG1207">
        <v>0.97499999999999998</v>
      </c>
      <c r="AH1207" t="s">
        <v>10751</v>
      </c>
      <c r="AI1207" t="s">
        <v>10751</v>
      </c>
      <c r="AJ1207" t="s">
        <v>10751</v>
      </c>
      <c r="AK1207" t="s">
        <v>10751</v>
      </c>
      <c r="AL1207" t="s">
        <v>10751</v>
      </c>
      <c r="AM1207" t="s">
        <v>10751</v>
      </c>
      <c r="AN1207" t="s">
        <v>10751</v>
      </c>
      <c r="AO1207">
        <v>3.0000000000000001E-3</v>
      </c>
      <c r="AP1207">
        <v>0.997</v>
      </c>
      <c r="AQ1207">
        <v>5.8999999999999997E-2</v>
      </c>
      <c r="AR1207" t="s">
        <v>10751</v>
      </c>
      <c r="AS1207" t="s">
        <v>10751</v>
      </c>
      <c r="AT1207">
        <v>0.93899999999999995</v>
      </c>
      <c r="AU1207">
        <v>0.63300000000000001</v>
      </c>
      <c r="AV1207">
        <v>4.8</v>
      </c>
      <c r="AW1207">
        <v>0.16200000000000001</v>
      </c>
      <c r="AX1207">
        <v>4.4000000000000004</v>
      </c>
      <c r="AY1207">
        <v>0.34100000000000003</v>
      </c>
      <c r="AZ1207">
        <v>0.33900000000000002</v>
      </c>
      <c r="BA1207">
        <v>0.154</v>
      </c>
      <c r="BB1207">
        <v>2E-3</v>
      </c>
      <c r="BC1207" t="s">
        <v>10751</v>
      </c>
      <c r="BD1207" t="s">
        <v>10751</v>
      </c>
    </row>
    <row r="1208" spans="1:56">
      <c r="A1208" t="s">
        <v>10750</v>
      </c>
      <c r="B1208">
        <v>3500</v>
      </c>
      <c r="C1208">
        <v>2009</v>
      </c>
      <c r="D1208" s="7">
        <v>2191</v>
      </c>
      <c r="E1208">
        <v>0.23513899999999999</v>
      </c>
      <c r="F1208">
        <v>31.741219999999998</v>
      </c>
      <c r="H1208">
        <v>25.064509999999999</v>
      </c>
      <c r="I1208">
        <f t="shared" si="25"/>
        <v>5.8936438168899992</v>
      </c>
      <c r="K1208">
        <v>20.972560000000001</v>
      </c>
      <c r="L1208">
        <v>29.47006</v>
      </c>
      <c r="M1208">
        <v>355.21042</v>
      </c>
      <c r="N1208">
        <v>424.50362000000001</v>
      </c>
      <c r="O1208">
        <v>302.11962</v>
      </c>
      <c r="P1208">
        <v>45.581440000000001</v>
      </c>
      <c r="Q1208">
        <v>149.16139999999999</v>
      </c>
      <c r="R1208">
        <v>177.29560000000001</v>
      </c>
      <c r="S1208">
        <v>8.8802000000000003</v>
      </c>
      <c r="T1208">
        <v>1.1927099999999999</v>
      </c>
      <c r="U1208">
        <v>5.0656E-2</v>
      </c>
      <c r="V1208">
        <v>44.17897</v>
      </c>
      <c r="W1208">
        <v>0.89400000000000002</v>
      </c>
      <c r="X1208">
        <v>5.6000000000000001E-2</v>
      </c>
      <c r="Y1208">
        <v>0.05</v>
      </c>
      <c r="Z1208">
        <v>5.6000000000000001E-2</v>
      </c>
      <c r="AA1208">
        <v>2E-3</v>
      </c>
      <c r="AB1208">
        <v>0.80700000000000005</v>
      </c>
      <c r="AC1208">
        <v>5.0000000000000001E-3</v>
      </c>
      <c r="AD1208" t="s">
        <v>10751</v>
      </c>
      <c r="AE1208" t="s">
        <v>10751</v>
      </c>
      <c r="AF1208">
        <v>0.03</v>
      </c>
      <c r="AG1208">
        <v>0.95299999999999996</v>
      </c>
      <c r="AH1208" t="s">
        <v>10751</v>
      </c>
      <c r="AI1208">
        <v>1.7000000000000001E-2</v>
      </c>
      <c r="AJ1208">
        <v>1.7000000000000001E-2</v>
      </c>
      <c r="AK1208" t="s">
        <v>10751</v>
      </c>
      <c r="AL1208" t="s">
        <v>10751</v>
      </c>
      <c r="AM1208" t="s">
        <v>10751</v>
      </c>
      <c r="AN1208" t="s">
        <v>10751</v>
      </c>
      <c r="AO1208">
        <v>5.0000000000000001E-3</v>
      </c>
      <c r="AP1208">
        <v>0.97799999999999998</v>
      </c>
      <c r="AQ1208">
        <v>5.3999999999999999E-2</v>
      </c>
      <c r="AR1208" t="s">
        <v>10751</v>
      </c>
      <c r="AS1208" t="s">
        <v>10751</v>
      </c>
      <c r="AT1208">
        <v>0.98099999999999998</v>
      </c>
      <c r="AU1208">
        <v>0.78400000000000003</v>
      </c>
      <c r="AV1208">
        <v>5</v>
      </c>
      <c r="AW1208">
        <v>0.13100000000000001</v>
      </c>
      <c r="AX1208">
        <v>4.2</v>
      </c>
      <c r="AY1208">
        <v>0.216</v>
      </c>
      <c r="AZ1208">
        <v>0.47299999999999998</v>
      </c>
      <c r="BA1208">
        <v>0.16800000000000001</v>
      </c>
      <c r="BB1208">
        <v>7.0000000000000001E-3</v>
      </c>
      <c r="BC1208" t="s">
        <v>10751</v>
      </c>
      <c r="BD1208" t="s">
        <v>10751</v>
      </c>
    </row>
    <row r="1209" spans="1:56">
      <c r="A1209" t="s">
        <v>10750</v>
      </c>
      <c r="B1209">
        <v>3500</v>
      </c>
      <c r="C1209">
        <v>2010</v>
      </c>
      <c r="D1209" s="7">
        <v>2345</v>
      </c>
      <c r="E1209">
        <v>0.21094499999999999</v>
      </c>
      <c r="F1209">
        <v>34.590890000000002</v>
      </c>
      <c r="H1209">
        <v>27.17934</v>
      </c>
      <c r="I1209">
        <f t="shared" si="25"/>
        <v>5.7333458762999996</v>
      </c>
      <c r="K1209">
        <v>22.947959999999998</v>
      </c>
      <c r="L1209">
        <v>31.570910000000001</v>
      </c>
      <c r="M1209">
        <v>327.91552999999999</v>
      </c>
      <c r="N1209">
        <v>388.38720000000001</v>
      </c>
      <c r="O1209">
        <v>282.29653999999999</v>
      </c>
      <c r="P1209">
        <v>45.590910000000001</v>
      </c>
      <c r="Q1209">
        <v>147.29400000000001</v>
      </c>
      <c r="R1209">
        <v>173.23400000000001</v>
      </c>
      <c r="S1209">
        <v>8.8536999999999999</v>
      </c>
      <c r="T1209">
        <v>1.172388</v>
      </c>
      <c r="U1209">
        <v>4.9494999999999997E-2</v>
      </c>
      <c r="V1209">
        <v>49.84</v>
      </c>
      <c r="W1209">
        <v>0.92100000000000004</v>
      </c>
      <c r="X1209">
        <v>3.5999999999999997E-2</v>
      </c>
      <c r="Y1209">
        <v>4.2999999999999997E-2</v>
      </c>
      <c r="Z1209">
        <v>4.7E-2</v>
      </c>
      <c r="AA1209">
        <v>4.2000000000000003E-2</v>
      </c>
      <c r="AB1209">
        <v>0.66900000000000004</v>
      </c>
      <c r="AC1209">
        <v>0.109</v>
      </c>
      <c r="AD1209" t="s">
        <v>10751</v>
      </c>
      <c r="AE1209" t="s">
        <v>10751</v>
      </c>
      <c r="AF1209">
        <v>3.2000000000000001E-2</v>
      </c>
      <c r="AG1209">
        <v>0.94299999999999995</v>
      </c>
      <c r="AH1209" t="s">
        <v>10751</v>
      </c>
      <c r="AI1209">
        <v>2.5999999999999999E-2</v>
      </c>
      <c r="AJ1209">
        <v>2.5999999999999999E-2</v>
      </c>
      <c r="AK1209" t="s">
        <v>10751</v>
      </c>
      <c r="AL1209" t="s">
        <v>10751</v>
      </c>
      <c r="AM1209" t="s">
        <v>10751</v>
      </c>
      <c r="AN1209" t="s">
        <v>10751</v>
      </c>
      <c r="AO1209">
        <v>0.109</v>
      </c>
      <c r="AP1209">
        <v>0.86499999999999999</v>
      </c>
      <c r="AQ1209">
        <v>6.5000000000000002E-2</v>
      </c>
      <c r="AR1209" t="s">
        <v>10751</v>
      </c>
      <c r="AS1209">
        <v>0</v>
      </c>
      <c r="AT1209">
        <v>0.98099999999999998</v>
      </c>
      <c r="AU1209">
        <v>0.94899999999999995</v>
      </c>
      <c r="AV1209">
        <v>5.3</v>
      </c>
      <c r="AW1209">
        <v>0.13200000000000001</v>
      </c>
      <c r="AX1209">
        <v>4.2</v>
      </c>
      <c r="AY1209">
        <v>0.14299999999999999</v>
      </c>
      <c r="AZ1209">
        <v>0.22500000000000001</v>
      </c>
      <c r="BA1209">
        <v>0.38700000000000001</v>
      </c>
      <c r="BB1209">
        <v>3.0000000000000001E-3</v>
      </c>
      <c r="BC1209" t="s">
        <v>10751</v>
      </c>
      <c r="BD1209" t="s">
        <v>10751</v>
      </c>
    </row>
    <row r="1210" spans="1:56">
      <c r="A1210" t="s">
        <v>10750</v>
      </c>
      <c r="B1210">
        <v>3500</v>
      </c>
      <c r="C1210">
        <v>2011</v>
      </c>
      <c r="D1210" s="7">
        <v>2546</v>
      </c>
      <c r="E1210">
        <v>0.21180299999999999</v>
      </c>
      <c r="F1210">
        <v>34.88044</v>
      </c>
      <c r="H1210">
        <v>27.260249999999999</v>
      </c>
      <c r="I1210">
        <f t="shared" si="25"/>
        <v>5.7738027307499999</v>
      </c>
      <c r="K1210">
        <v>22.81671</v>
      </c>
      <c r="L1210">
        <v>31.95496</v>
      </c>
      <c r="M1210">
        <v>326.52062999999998</v>
      </c>
      <c r="N1210">
        <v>390.17700000000002</v>
      </c>
      <c r="O1210">
        <v>278.49914999999999</v>
      </c>
      <c r="P1210">
        <v>46.011620000000001</v>
      </c>
      <c r="Q1210">
        <v>144.32220000000001</v>
      </c>
      <c r="R1210">
        <v>178.5153</v>
      </c>
      <c r="S1210">
        <v>8.6918000000000006</v>
      </c>
      <c r="T1210">
        <v>1.2482789999999999</v>
      </c>
      <c r="U1210">
        <v>5.1004000000000001E-2</v>
      </c>
      <c r="V1210">
        <v>49.145609999999998</v>
      </c>
      <c r="W1210">
        <v>0.89400000000000002</v>
      </c>
      <c r="X1210">
        <v>5.1999999999999998E-2</v>
      </c>
      <c r="Y1210">
        <v>5.3999999999999999E-2</v>
      </c>
      <c r="Z1210">
        <v>4.9000000000000002E-2</v>
      </c>
      <c r="AA1210">
        <v>7.0000000000000001E-3</v>
      </c>
      <c r="AB1210">
        <v>0.77</v>
      </c>
      <c r="AC1210">
        <v>5.8000000000000003E-2</v>
      </c>
      <c r="AD1210" t="s">
        <v>10751</v>
      </c>
      <c r="AE1210" t="s">
        <v>10751</v>
      </c>
      <c r="AF1210">
        <v>0.16800000000000001</v>
      </c>
      <c r="AG1210">
        <v>0.80700000000000005</v>
      </c>
      <c r="AH1210" t="s">
        <v>10751</v>
      </c>
      <c r="AI1210">
        <v>2.5000000000000001E-2</v>
      </c>
      <c r="AJ1210">
        <v>2.1999999999999999E-2</v>
      </c>
      <c r="AK1210">
        <v>3.0000000000000001E-3</v>
      </c>
      <c r="AL1210" t="s">
        <v>10751</v>
      </c>
      <c r="AM1210" t="s">
        <v>10751</v>
      </c>
      <c r="AN1210" t="s">
        <v>10751</v>
      </c>
      <c r="AO1210">
        <v>6.4000000000000001E-2</v>
      </c>
      <c r="AP1210">
        <v>0.91100000000000003</v>
      </c>
      <c r="AQ1210">
        <v>0.127</v>
      </c>
      <c r="AR1210" t="s">
        <v>10751</v>
      </c>
      <c r="AS1210">
        <v>0</v>
      </c>
      <c r="AT1210">
        <v>0.99199999999999999</v>
      </c>
      <c r="AU1210">
        <v>0.96499999999999997</v>
      </c>
      <c r="AV1210">
        <v>5.8</v>
      </c>
      <c r="AW1210">
        <v>0.11700000000000001</v>
      </c>
      <c r="AX1210">
        <v>4.2</v>
      </c>
      <c r="AY1210">
        <v>4.2999999999999997E-2</v>
      </c>
      <c r="AZ1210">
        <v>0.113</v>
      </c>
      <c r="BA1210">
        <v>0.66500000000000004</v>
      </c>
      <c r="BB1210">
        <v>4.0000000000000001E-3</v>
      </c>
      <c r="BC1210" t="s">
        <v>10751</v>
      </c>
      <c r="BD1210" t="s">
        <v>10751</v>
      </c>
    </row>
    <row r="1211" spans="1:56">
      <c r="A1211" t="s">
        <v>10750</v>
      </c>
      <c r="B1211">
        <v>3500</v>
      </c>
      <c r="C1211">
        <v>2012</v>
      </c>
      <c r="D1211" s="7">
        <v>3348</v>
      </c>
      <c r="E1211">
        <v>0.248913</v>
      </c>
      <c r="F1211">
        <v>36.049259999999997</v>
      </c>
      <c r="H1211">
        <v>28.100100000000001</v>
      </c>
      <c r="I1211">
        <f t="shared" si="25"/>
        <v>6.9944801913000001</v>
      </c>
      <c r="K1211">
        <v>23.70665</v>
      </c>
      <c r="L1211">
        <v>32.667209999999997</v>
      </c>
      <c r="M1211">
        <v>316.90235999999999</v>
      </c>
      <c r="N1211">
        <v>375.70370000000003</v>
      </c>
      <c r="O1211">
        <v>272.54345000000001</v>
      </c>
      <c r="P1211">
        <v>46.02129</v>
      </c>
      <c r="Q1211">
        <v>141.95099999999999</v>
      </c>
      <c r="R1211">
        <v>175.10990000000001</v>
      </c>
      <c r="S1211">
        <v>8.7728000000000002</v>
      </c>
      <c r="T1211">
        <v>1.24949</v>
      </c>
      <c r="U1211">
        <v>5.0030999999999999E-2</v>
      </c>
      <c r="V1211">
        <v>50.608750000000001</v>
      </c>
      <c r="W1211">
        <v>0.92600000000000005</v>
      </c>
      <c r="X1211">
        <v>4.2000000000000003E-2</v>
      </c>
      <c r="Y1211">
        <v>3.1E-2</v>
      </c>
      <c r="Z1211">
        <v>3.9E-2</v>
      </c>
      <c r="AA1211">
        <v>2.5000000000000001E-2</v>
      </c>
      <c r="AB1211">
        <v>0.73399999999999999</v>
      </c>
      <c r="AC1211">
        <v>6.4000000000000001E-2</v>
      </c>
      <c r="AD1211" t="s">
        <v>10751</v>
      </c>
      <c r="AE1211" t="s">
        <v>10751</v>
      </c>
      <c r="AF1211">
        <v>0.16900000000000001</v>
      </c>
      <c r="AG1211">
        <v>0.80200000000000005</v>
      </c>
      <c r="AH1211" t="s">
        <v>10751</v>
      </c>
      <c r="AI1211">
        <v>2.9000000000000001E-2</v>
      </c>
      <c r="AJ1211">
        <v>2.5999999999999999E-2</v>
      </c>
      <c r="AK1211">
        <v>3.0000000000000001E-3</v>
      </c>
      <c r="AL1211">
        <v>4.0000000000000001E-3</v>
      </c>
      <c r="AM1211" t="s">
        <v>10751</v>
      </c>
      <c r="AN1211" t="s">
        <v>10751</v>
      </c>
      <c r="AO1211">
        <v>7.0999999999999994E-2</v>
      </c>
      <c r="AP1211">
        <v>0.89600000000000002</v>
      </c>
      <c r="AQ1211">
        <v>0.156</v>
      </c>
      <c r="AR1211">
        <v>7.0000000000000001E-3</v>
      </c>
      <c r="AS1211" t="s">
        <v>10751</v>
      </c>
      <c r="AT1211">
        <v>0.99299999999999999</v>
      </c>
      <c r="AU1211">
        <v>0.96399999999999997</v>
      </c>
      <c r="AV1211">
        <v>5.2</v>
      </c>
      <c r="AW1211">
        <v>0.13800000000000001</v>
      </c>
      <c r="AX1211">
        <v>4.2</v>
      </c>
      <c r="AY1211">
        <v>5.0999999999999997E-2</v>
      </c>
      <c r="AZ1211">
        <v>0.114</v>
      </c>
      <c r="BA1211">
        <v>0.61199999999999999</v>
      </c>
      <c r="BB1211">
        <v>1.4999999999999999E-2</v>
      </c>
      <c r="BC1211">
        <v>7.0000000000000001E-3</v>
      </c>
      <c r="BD1211" t="s">
        <v>10751</v>
      </c>
    </row>
    <row r="1212" spans="1:56">
      <c r="A1212" t="s">
        <v>10750</v>
      </c>
      <c r="B1212">
        <v>3500</v>
      </c>
      <c r="C1212">
        <v>2013</v>
      </c>
      <c r="D1212" s="7">
        <v>3446</v>
      </c>
      <c r="E1212">
        <v>0.226771</v>
      </c>
      <c r="F1212">
        <v>37.499699999999997</v>
      </c>
      <c r="H1212">
        <v>29.104769999999998</v>
      </c>
      <c r="I1212">
        <f t="shared" si="25"/>
        <v>6.6001177976699994</v>
      </c>
      <c r="K1212">
        <v>24.61027</v>
      </c>
      <c r="L1212">
        <v>33.755270000000003</v>
      </c>
      <c r="M1212">
        <v>305.89666</v>
      </c>
      <c r="N1212">
        <v>361.93594000000002</v>
      </c>
      <c r="O1212">
        <v>263.62141000000003</v>
      </c>
      <c r="P1212">
        <v>46.316659999999999</v>
      </c>
      <c r="Q1212">
        <v>139.52369999999999</v>
      </c>
      <c r="R1212">
        <v>181.9151</v>
      </c>
      <c r="S1212">
        <v>8.5411999999999999</v>
      </c>
      <c r="T1212">
        <v>1.3270839999999999</v>
      </c>
      <c r="U1212">
        <v>5.1976000000000001E-2</v>
      </c>
      <c r="V1212">
        <v>52.969650000000001</v>
      </c>
      <c r="W1212">
        <v>0.89800000000000002</v>
      </c>
      <c r="X1212">
        <v>4.7E-2</v>
      </c>
      <c r="Y1212">
        <v>5.5E-2</v>
      </c>
      <c r="Z1212">
        <v>4.2999999999999997E-2</v>
      </c>
      <c r="AA1212">
        <v>1.4999999999999999E-2</v>
      </c>
      <c r="AB1212">
        <v>0.63600000000000001</v>
      </c>
      <c r="AC1212">
        <v>6.0999999999999999E-2</v>
      </c>
      <c r="AD1212" t="s">
        <v>10751</v>
      </c>
      <c r="AE1212" t="s">
        <v>10751</v>
      </c>
      <c r="AF1212">
        <v>0.38800000000000001</v>
      </c>
      <c r="AG1212">
        <v>0.57299999999999995</v>
      </c>
      <c r="AH1212" t="s">
        <v>10751</v>
      </c>
      <c r="AI1212">
        <v>3.9E-2</v>
      </c>
      <c r="AJ1212">
        <v>3.1E-2</v>
      </c>
      <c r="AK1212">
        <v>8.0000000000000002E-3</v>
      </c>
      <c r="AL1212">
        <v>3.0000000000000001E-3</v>
      </c>
      <c r="AM1212" t="s">
        <v>10751</v>
      </c>
      <c r="AN1212" t="s">
        <v>10751</v>
      </c>
      <c r="AO1212">
        <v>6.8000000000000005E-2</v>
      </c>
      <c r="AP1212">
        <v>0.89</v>
      </c>
      <c r="AQ1212">
        <v>0.21</v>
      </c>
      <c r="AR1212">
        <v>1.6E-2</v>
      </c>
      <c r="AS1212">
        <v>0</v>
      </c>
      <c r="AT1212">
        <v>0.98799999999999999</v>
      </c>
      <c r="AU1212">
        <v>0.95599999999999996</v>
      </c>
      <c r="AV1212">
        <v>5</v>
      </c>
      <c r="AW1212">
        <v>0.245</v>
      </c>
      <c r="AX1212">
        <v>4.0999999999999996</v>
      </c>
      <c r="AY1212">
        <v>4.2999999999999997E-2</v>
      </c>
      <c r="AZ1212">
        <v>1.6E-2</v>
      </c>
      <c r="BA1212">
        <v>0.59399999999999997</v>
      </c>
      <c r="BB1212">
        <v>2.1999999999999999E-2</v>
      </c>
      <c r="BC1212">
        <v>1.9E-2</v>
      </c>
      <c r="BD1212" t="s">
        <v>10751</v>
      </c>
    </row>
    <row r="1213" spans="1:56">
      <c r="A1213" t="s">
        <v>10750</v>
      </c>
      <c r="B1213">
        <v>3500</v>
      </c>
      <c r="C1213">
        <v>2014</v>
      </c>
      <c r="D1213" s="7">
        <v>3174</v>
      </c>
      <c r="E1213">
        <v>0.20461399999999999</v>
      </c>
      <c r="F1213">
        <v>37.911670000000001</v>
      </c>
      <c r="H1213">
        <v>29.30977</v>
      </c>
      <c r="I1213">
        <f t="shared" si="25"/>
        <v>5.9971892787799996</v>
      </c>
      <c r="K1213">
        <v>24.822569999999999</v>
      </c>
      <c r="L1213">
        <v>33.937919999999998</v>
      </c>
      <c r="M1213">
        <v>303.99777</v>
      </c>
      <c r="N1213">
        <v>359.03987000000001</v>
      </c>
      <c r="O1213">
        <v>262.47478999999998</v>
      </c>
      <c r="P1213">
        <v>46.290619999999997</v>
      </c>
      <c r="Q1213">
        <v>137.69720000000001</v>
      </c>
      <c r="R1213">
        <v>179.93350000000001</v>
      </c>
      <c r="S1213">
        <v>8.6064000000000007</v>
      </c>
      <c r="T1213">
        <v>1.3431299999999999</v>
      </c>
      <c r="U1213">
        <v>5.1409999999999997E-2</v>
      </c>
      <c r="V1213">
        <v>52.735340000000001</v>
      </c>
      <c r="W1213">
        <v>0.89200000000000002</v>
      </c>
      <c r="X1213">
        <v>4.7E-2</v>
      </c>
      <c r="Y1213">
        <v>6.0999999999999999E-2</v>
      </c>
      <c r="Z1213">
        <v>3.9E-2</v>
      </c>
      <c r="AA1213">
        <v>0.01</v>
      </c>
      <c r="AB1213">
        <v>0.67400000000000004</v>
      </c>
      <c r="AC1213">
        <v>0.05</v>
      </c>
      <c r="AD1213" t="s">
        <v>10751</v>
      </c>
      <c r="AE1213" t="s">
        <v>10751</v>
      </c>
      <c r="AF1213">
        <v>0.41199999999999998</v>
      </c>
      <c r="AG1213">
        <v>0.55300000000000005</v>
      </c>
      <c r="AH1213" t="s">
        <v>10751</v>
      </c>
      <c r="AI1213">
        <v>3.5000000000000003E-2</v>
      </c>
      <c r="AJ1213">
        <v>3.1E-2</v>
      </c>
      <c r="AK1213">
        <v>3.0000000000000001E-3</v>
      </c>
      <c r="AL1213">
        <v>6.0000000000000001E-3</v>
      </c>
      <c r="AM1213" t="s">
        <v>10751</v>
      </c>
      <c r="AN1213" t="s">
        <v>10751</v>
      </c>
      <c r="AO1213">
        <v>5.3999999999999999E-2</v>
      </c>
      <c r="AP1213">
        <v>0.90500000000000003</v>
      </c>
      <c r="AQ1213">
        <v>0.27500000000000002</v>
      </c>
      <c r="AR1213">
        <v>7.6999999999999999E-2</v>
      </c>
      <c r="AS1213">
        <v>1.0999999999999999E-2</v>
      </c>
      <c r="AT1213">
        <v>0.98499999999999999</v>
      </c>
      <c r="AU1213">
        <v>0.96299999999999997</v>
      </c>
      <c r="AV1213">
        <v>5.7</v>
      </c>
      <c r="AW1213">
        <v>0.22800000000000001</v>
      </c>
      <c r="AX1213">
        <v>4.0999999999999996</v>
      </c>
      <c r="AY1213">
        <v>3.6999999999999998E-2</v>
      </c>
      <c r="AZ1213">
        <v>8.0000000000000002E-3</v>
      </c>
      <c r="BA1213">
        <v>0.61699999999999999</v>
      </c>
      <c r="BB1213">
        <v>3.6999999999999998E-2</v>
      </c>
      <c r="BC1213">
        <v>2.3E-2</v>
      </c>
      <c r="BD1213" t="s">
        <v>10751</v>
      </c>
    </row>
    <row r="1214" spans="1:56">
      <c r="A1214" t="s">
        <v>10750</v>
      </c>
      <c r="B1214">
        <v>3500</v>
      </c>
      <c r="C1214">
        <v>2015</v>
      </c>
      <c r="D1214" s="7">
        <v>3459</v>
      </c>
      <c r="E1214">
        <v>0.20662800000000001</v>
      </c>
      <c r="F1214">
        <v>39.156440000000003</v>
      </c>
      <c r="H1214">
        <v>30.173829999999999</v>
      </c>
      <c r="I1214">
        <f t="shared" si="25"/>
        <v>6.2347581452399998</v>
      </c>
      <c r="K1214">
        <v>25.44839</v>
      </c>
      <c r="L1214">
        <v>35.089109999999998</v>
      </c>
      <c r="M1214">
        <v>294.07686000000001</v>
      </c>
      <c r="N1214">
        <v>348.95817</v>
      </c>
      <c r="O1214">
        <v>252.67517000000001</v>
      </c>
      <c r="P1214">
        <v>46.500140000000002</v>
      </c>
      <c r="Q1214">
        <v>139.44479999999999</v>
      </c>
      <c r="R1214">
        <v>181.0514</v>
      </c>
      <c r="S1214">
        <v>8.4577000000000009</v>
      </c>
      <c r="T1214">
        <v>1.3300209999999999</v>
      </c>
      <c r="U1214">
        <v>5.1728999999999997E-2</v>
      </c>
      <c r="V1214">
        <v>54.941920000000003</v>
      </c>
      <c r="W1214">
        <v>0.89500000000000002</v>
      </c>
      <c r="X1214">
        <v>6.2E-2</v>
      </c>
      <c r="Y1214">
        <v>4.2999999999999997E-2</v>
      </c>
      <c r="Z1214">
        <v>3.4000000000000002E-2</v>
      </c>
      <c r="AA1214">
        <v>1.0999999999999999E-2</v>
      </c>
      <c r="AB1214">
        <v>0.64400000000000002</v>
      </c>
      <c r="AC1214">
        <v>5.6000000000000001E-2</v>
      </c>
      <c r="AD1214" t="s">
        <v>10751</v>
      </c>
      <c r="AE1214" t="s">
        <v>10751</v>
      </c>
      <c r="AF1214">
        <v>0.47099999999999997</v>
      </c>
      <c r="AG1214">
        <v>0.504</v>
      </c>
      <c r="AH1214" t="s">
        <v>10751</v>
      </c>
      <c r="AI1214">
        <v>2.5999999999999999E-2</v>
      </c>
      <c r="AJ1214">
        <v>1.4999999999999999E-2</v>
      </c>
      <c r="AK1214">
        <v>1.0999999999999999E-2</v>
      </c>
      <c r="AL1214">
        <v>4.0000000000000001E-3</v>
      </c>
      <c r="AM1214" t="s">
        <v>10751</v>
      </c>
      <c r="AN1214" t="s">
        <v>10751</v>
      </c>
      <c r="AO1214">
        <v>6.0999999999999999E-2</v>
      </c>
      <c r="AP1214">
        <v>0.90900000000000003</v>
      </c>
      <c r="AQ1214">
        <v>0.214</v>
      </c>
      <c r="AR1214">
        <v>9.1999999999999998E-2</v>
      </c>
      <c r="AS1214">
        <v>7.0000000000000001E-3</v>
      </c>
      <c r="AT1214">
        <v>0.98199999999999998</v>
      </c>
      <c r="AU1214">
        <v>0.97199999999999998</v>
      </c>
      <c r="AV1214">
        <v>5.8</v>
      </c>
      <c r="AW1214">
        <v>0.255</v>
      </c>
      <c r="AX1214">
        <v>4</v>
      </c>
      <c r="AY1214">
        <v>1.7000000000000001E-2</v>
      </c>
      <c r="AZ1214">
        <v>4.0000000000000001E-3</v>
      </c>
      <c r="BA1214">
        <v>0.55100000000000005</v>
      </c>
      <c r="BB1214">
        <v>2.8000000000000001E-2</v>
      </c>
      <c r="BC1214">
        <v>3.3000000000000002E-2</v>
      </c>
      <c r="BD1214">
        <v>5.6000000000000001E-2</v>
      </c>
    </row>
    <row r="1215" spans="1:56">
      <c r="A1215" t="s">
        <v>10750</v>
      </c>
      <c r="B1215">
        <v>3500</v>
      </c>
      <c r="C1215">
        <v>2016</v>
      </c>
      <c r="D1215" s="7">
        <v>2857</v>
      </c>
      <c r="E1215">
        <v>0.17549000000000001</v>
      </c>
      <c r="F1215">
        <v>38.8932</v>
      </c>
      <c r="H1215">
        <v>29.979990000000001</v>
      </c>
      <c r="I1215">
        <f t="shared" si="25"/>
        <v>5.2611884451000002</v>
      </c>
      <c r="K1215">
        <v>25.209389999999999</v>
      </c>
      <c r="L1215">
        <v>34.972659999999998</v>
      </c>
      <c r="M1215">
        <v>295.71656000000002</v>
      </c>
      <c r="N1215">
        <v>351.87567999999999</v>
      </c>
      <c r="O1215">
        <v>253.35091</v>
      </c>
      <c r="P1215">
        <v>46.657029999999999</v>
      </c>
      <c r="Q1215">
        <v>137.124</v>
      </c>
      <c r="R1215">
        <v>184.2585</v>
      </c>
      <c r="S1215">
        <v>8.4042999999999992</v>
      </c>
      <c r="T1215">
        <v>1.380063</v>
      </c>
      <c r="U1215">
        <v>5.2644999999999997E-2</v>
      </c>
      <c r="V1215">
        <v>54.249899999999997</v>
      </c>
      <c r="W1215">
        <v>0.874</v>
      </c>
      <c r="X1215">
        <v>6.6000000000000003E-2</v>
      </c>
      <c r="Y1215">
        <v>5.8999999999999997E-2</v>
      </c>
      <c r="Z1215">
        <v>3.7999999999999999E-2</v>
      </c>
      <c r="AA1215">
        <v>2.9000000000000001E-2</v>
      </c>
      <c r="AB1215">
        <v>0.65700000000000003</v>
      </c>
      <c r="AC1215">
        <v>0.04</v>
      </c>
      <c r="AD1215" t="s">
        <v>10751</v>
      </c>
      <c r="AE1215" t="s">
        <v>10751</v>
      </c>
      <c r="AF1215">
        <v>0.53800000000000003</v>
      </c>
      <c r="AG1215">
        <v>0.45400000000000001</v>
      </c>
      <c r="AH1215" t="s">
        <v>10751</v>
      </c>
      <c r="AI1215">
        <v>8.0000000000000002E-3</v>
      </c>
      <c r="AJ1215">
        <v>0</v>
      </c>
      <c r="AK1215">
        <v>8.0000000000000002E-3</v>
      </c>
      <c r="AL1215">
        <v>2E-3</v>
      </c>
      <c r="AM1215" t="s">
        <v>10751</v>
      </c>
      <c r="AN1215" t="s">
        <v>10751</v>
      </c>
      <c r="AO1215">
        <v>4.4999999999999998E-2</v>
      </c>
      <c r="AP1215">
        <v>0.94499999999999995</v>
      </c>
      <c r="AQ1215">
        <v>0.28599999999999998</v>
      </c>
      <c r="AR1215">
        <v>0.10199999999999999</v>
      </c>
      <c r="AS1215">
        <v>1.4999999999999999E-2</v>
      </c>
      <c r="AT1215">
        <v>0.98299999999999998</v>
      </c>
      <c r="AU1215">
        <v>0.99099999999999999</v>
      </c>
      <c r="AV1215">
        <v>5.6</v>
      </c>
      <c r="AW1215">
        <v>0.23599999999999999</v>
      </c>
      <c r="AX1215">
        <v>4.0999999999999996</v>
      </c>
      <c r="AY1215">
        <v>8.9999999999999993E-3</v>
      </c>
      <c r="AZ1215">
        <v>5.0000000000000001E-3</v>
      </c>
      <c r="BA1215">
        <v>0.58899999999999997</v>
      </c>
      <c r="BB1215">
        <v>3.3000000000000002E-2</v>
      </c>
      <c r="BC1215">
        <v>6.0999999999999999E-2</v>
      </c>
      <c r="BD1215">
        <v>2.7E-2</v>
      </c>
    </row>
    <row r="1216" spans="1:56">
      <c r="A1216" t="s">
        <v>10750</v>
      </c>
      <c r="B1216">
        <v>3500</v>
      </c>
      <c r="C1216">
        <v>2017</v>
      </c>
      <c r="D1216" s="7">
        <v>2764</v>
      </c>
      <c r="E1216">
        <v>0.162467</v>
      </c>
      <c r="F1216">
        <v>39.621409999999997</v>
      </c>
      <c r="H1216">
        <v>30.672830000000001</v>
      </c>
      <c r="I1216">
        <f t="shared" si="25"/>
        <v>4.9833226716099999</v>
      </c>
      <c r="K1216">
        <v>25.8932</v>
      </c>
      <c r="L1216">
        <v>35.635089999999998</v>
      </c>
      <c r="M1216">
        <v>288.77224000000001</v>
      </c>
      <c r="N1216">
        <v>342.15541999999999</v>
      </c>
      <c r="O1216">
        <v>248.50072</v>
      </c>
      <c r="P1216">
        <v>46.50282</v>
      </c>
      <c r="Q1216">
        <v>134.64779999999999</v>
      </c>
      <c r="R1216">
        <v>179.69659999999999</v>
      </c>
      <c r="S1216">
        <v>8.5296000000000003</v>
      </c>
      <c r="T1216">
        <v>1.368679</v>
      </c>
      <c r="U1216">
        <v>5.1341999999999999E-2</v>
      </c>
      <c r="V1216">
        <v>56.00703</v>
      </c>
      <c r="W1216">
        <v>0.86599999999999999</v>
      </c>
      <c r="X1216">
        <v>9.7000000000000003E-2</v>
      </c>
      <c r="Y1216">
        <v>3.6999999999999998E-2</v>
      </c>
      <c r="Z1216">
        <v>4.3999999999999997E-2</v>
      </c>
      <c r="AA1216">
        <v>6.9000000000000006E-2</v>
      </c>
      <c r="AB1216">
        <v>0.53200000000000003</v>
      </c>
      <c r="AC1216">
        <v>0.04</v>
      </c>
      <c r="AD1216" t="s">
        <v>10751</v>
      </c>
      <c r="AE1216" t="s">
        <v>10751</v>
      </c>
      <c r="AF1216">
        <v>0.625</v>
      </c>
      <c r="AG1216">
        <v>0.36899999999999999</v>
      </c>
      <c r="AH1216" t="s">
        <v>10751</v>
      </c>
      <c r="AI1216">
        <v>6.0000000000000001E-3</v>
      </c>
      <c r="AJ1216">
        <v>1E-3</v>
      </c>
      <c r="AK1216">
        <v>5.0000000000000001E-3</v>
      </c>
      <c r="AL1216">
        <v>1.4999999999999999E-2</v>
      </c>
      <c r="AM1216" t="s">
        <v>10751</v>
      </c>
      <c r="AN1216" t="s">
        <v>10751</v>
      </c>
      <c r="AO1216">
        <v>5.7000000000000002E-2</v>
      </c>
      <c r="AP1216">
        <v>0.92200000000000004</v>
      </c>
      <c r="AQ1216">
        <v>0.28000000000000003</v>
      </c>
      <c r="AR1216">
        <v>0.126</v>
      </c>
      <c r="AS1216">
        <v>1.2999999999999999E-2</v>
      </c>
      <c r="AT1216">
        <v>0.98899999999999999</v>
      </c>
      <c r="AU1216">
        <v>0.99099999999999999</v>
      </c>
      <c r="AV1216">
        <v>5.0999999999999996</v>
      </c>
      <c r="AW1216">
        <v>0.315</v>
      </c>
      <c r="AX1216">
        <v>4.0999999999999996</v>
      </c>
      <c r="AY1216">
        <v>8.0000000000000002E-3</v>
      </c>
      <c r="AZ1216">
        <v>4.0000000000000001E-3</v>
      </c>
      <c r="BA1216">
        <v>0.56200000000000006</v>
      </c>
      <c r="BB1216">
        <v>2.1999999999999999E-2</v>
      </c>
      <c r="BC1216">
        <v>3.9E-2</v>
      </c>
      <c r="BD1216">
        <v>1.0999999999999999E-2</v>
      </c>
    </row>
    <row r="1217" spans="1:56">
      <c r="A1217" t="s">
        <v>10750</v>
      </c>
      <c r="B1217">
        <v>3500</v>
      </c>
      <c r="C1217">
        <v>2018</v>
      </c>
      <c r="D1217" s="7">
        <v>2388</v>
      </c>
      <c r="E1217">
        <v>0.14685999999999999</v>
      </c>
      <c r="F1217">
        <v>41.00658</v>
      </c>
      <c r="H1217">
        <v>31.627949999999998</v>
      </c>
      <c r="I1217">
        <f t="shared" si="25"/>
        <v>4.6448807369999994</v>
      </c>
      <c r="K1217">
        <v>26.875830000000001</v>
      </c>
      <c r="L1217">
        <v>36.496130000000001</v>
      </c>
      <c r="M1217">
        <v>280.23858999999999</v>
      </c>
      <c r="N1217">
        <v>329.85169999999999</v>
      </c>
      <c r="O1217">
        <v>242.81115</v>
      </c>
      <c r="P1217">
        <v>46.904290000000003</v>
      </c>
      <c r="Q1217">
        <v>127.8823</v>
      </c>
      <c r="R1217">
        <v>184.9469</v>
      </c>
      <c r="S1217">
        <v>8.2891999999999992</v>
      </c>
      <c r="T1217">
        <v>1.4904809999999999</v>
      </c>
      <c r="U1217">
        <v>5.2842E-2</v>
      </c>
      <c r="V1217">
        <v>57.374929999999999</v>
      </c>
      <c r="W1217">
        <v>0.86799999999999999</v>
      </c>
      <c r="X1217">
        <v>0.1</v>
      </c>
      <c r="Y1217">
        <v>3.2000000000000001E-2</v>
      </c>
      <c r="Z1217">
        <v>3.6999999999999998E-2</v>
      </c>
      <c r="AA1217">
        <v>7.1999999999999995E-2</v>
      </c>
      <c r="AB1217">
        <v>0.53300000000000003</v>
      </c>
      <c r="AC1217">
        <v>3.3000000000000002E-2</v>
      </c>
      <c r="AD1217" t="s">
        <v>10751</v>
      </c>
      <c r="AE1217" t="s">
        <v>10751</v>
      </c>
      <c r="AF1217">
        <v>0.625</v>
      </c>
      <c r="AG1217">
        <v>0.36899999999999999</v>
      </c>
      <c r="AH1217" t="s">
        <v>10751</v>
      </c>
      <c r="AI1217">
        <v>6.0000000000000001E-3</v>
      </c>
      <c r="AJ1217">
        <v>1E-3</v>
      </c>
      <c r="AK1217">
        <v>5.0000000000000001E-3</v>
      </c>
      <c r="AL1217">
        <v>1.0999999999999999E-2</v>
      </c>
      <c r="AM1217" t="s">
        <v>10751</v>
      </c>
      <c r="AN1217" t="s">
        <v>10751</v>
      </c>
      <c r="AO1217">
        <v>4.5999999999999999E-2</v>
      </c>
      <c r="AP1217">
        <v>0.93600000000000005</v>
      </c>
      <c r="AQ1217">
        <v>0.372</v>
      </c>
      <c r="AR1217">
        <v>0.156</v>
      </c>
      <c r="AS1217">
        <v>1.7000000000000001E-2</v>
      </c>
      <c r="AT1217">
        <v>0.99299999999999999</v>
      </c>
      <c r="AU1217">
        <v>0.99299999999999999</v>
      </c>
      <c r="AV1217">
        <v>5.4</v>
      </c>
      <c r="AW1217">
        <v>0.32600000000000001</v>
      </c>
      <c r="AX1217">
        <v>4.0999999999999996</v>
      </c>
      <c r="AY1217">
        <v>6.0000000000000001E-3</v>
      </c>
      <c r="AZ1217">
        <v>3.0000000000000001E-3</v>
      </c>
      <c r="BA1217">
        <v>0.372</v>
      </c>
      <c r="BB1217">
        <v>4.2000000000000003E-2</v>
      </c>
      <c r="BC1217">
        <v>0.191</v>
      </c>
      <c r="BD1217">
        <v>2.8000000000000001E-2</v>
      </c>
    </row>
    <row r="1218" spans="1:56">
      <c r="A1218" t="s">
        <v>10750</v>
      </c>
      <c r="B1218">
        <v>3500</v>
      </c>
      <c r="C1218">
        <v>2019</v>
      </c>
      <c r="D1218" s="7">
        <v>2026</v>
      </c>
      <c r="E1218">
        <v>0.12550700000000001</v>
      </c>
      <c r="F1218">
        <v>41.79439</v>
      </c>
      <c r="H1218">
        <v>32.046419999999998</v>
      </c>
      <c r="I1218">
        <f t="shared" si="25"/>
        <v>4.0220500349400004</v>
      </c>
      <c r="K1218">
        <v>27.524699999999999</v>
      </c>
      <c r="L1218">
        <v>36.579729999999998</v>
      </c>
      <c r="M1218">
        <v>276.39663999999999</v>
      </c>
      <c r="N1218">
        <v>321.85351000000003</v>
      </c>
      <c r="O1218">
        <v>242.10461000000001</v>
      </c>
      <c r="P1218">
        <v>46.722549999999998</v>
      </c>
      <c r="Q1218">
        <v>126.87779999999999</v>
      </c>
      <c r="R1218">
        <v>181.87180000000001</v>
      </c>
      <c r="S1218">
        <v>8.3120999999999992</v>
      </c>
      <c r="T1218">
        <v>1.483439</v>
      </c>
      <c r="U1218">
        <v>5.1963000000000002E-2</v>
      </c>
      <c r="V1218">
        <v>58.500450000000001</v>
      </c>
      <c r="W1218">
        <v>0.81699999999999995</v>
      </c>
      <c r="X1218">
        <v>0.153</v>
      </c>
      <c r="Y1218">
        <v>3.1E-2</v>
      </c>
      <c r="Z1218">
        <v>3.7999999999999999E-2</v>
      </c>
      <c r="AA1218">
        <v>3.9E-2</v>
      </c>
      <c r="AB1218">
        <v>0.49199999999999999</v>
      </c>
      <c r="AC1218">
        <v>4.2000000000000003E-2</v>
      </c>
      <c r="AD1218" t="s">
        <v>10751</v>
      </c>
      <c r="AE1218" t="s">
        <v>10751</v>
      </c>
      <c r="AF1218">
        <v>0.68400000000000005</v>
      </c>
      <c r="AG1218">
        <v>0.31</v>
      </c>
      <c r="AH1218" t="s">
        <v>10751</v>
      </c>
      <c r="AI1218">
        <v>6.0000000000000001E-3</v>
      </c>
      <c r="AJ1218">
        <v>0</v>
      </c>
      <c r="AK1218">
        <v>6.0000000000000001E-3</v>
      </c>
      <c r="AL1218">
        <v>1.2E-2</v>
      </c>
      <c r="AM1218" t="s">
        <v>10751</v>
      </c>
      <c r="AN1218" t="s">
        <v>10751</v>
      </c>
      <c r="AO1218">
        <v>0.06</v>
      </c>
      <c r="AP1218">
        <v>0.92200000000000004</v>
      </c>
      <c r="AQ1218">
        <v>0.36799999999999999</v>
      </c>
      <c r="AR1218">
        <v>0.20100000000000001</v>
      </c>
      <c r="AS1218">
        <v>2.8000000000000001E-2</v>
      </c>
      <c r="AT1218">
        <v>0.98399999999999999</v>
      </c>
      <c r="AU1218">
        <v>0.99299999999999999</v>
      </c>
      <c r="AV1218">
        <v>5.5</v>
      </c>
      <c r="AW1218">
        <v>0.38900000000000001</v>
      </c>
      <c r="AX1218">
        <v>4.0999999999999996</v>
      </c>
      <c r="AY1218">
        <v>7.0000000000000001E-3</v>
      </c>
      <c r="AZ1218">
        <v>2E-3</v>
      </c>
      <c r="BA1218">
        <v>0.22700000000000001</v>
      </c>
      <c r="BB1218">
        <v>5.0999999999999997E-2</v>
      </c>
      <c r="BC1218">
        <v>0.26200000000000001</v>
      </c>
      <c r="BD1218">
        <v>0.02</v>
      </c>
    </row>
    <row r="1219" spans="1:56">
      <c r="A1219" t="s">
        <v>10750</v>
      </c>
      <c r="B1219">
        <v>3500</v>
      </c>
      <c r="C1219">
        <v>2020</v>
      </c>
      <c r="D1219" s="7">
        <v>1807</v>
      </c>
      <c r="E1219">
        <v>0.13170599999999999</v>
      </c>
      <c r="F1219">
        <v>42.610059999999997</v>
      </c>
      <c r="H1219">
        <v>32.65992</v>
      </c>
      <c r="I1219">
        <f t="shared" si="25"/>
        <v>4.3015074235199995</v>
      </c>
      <c r="K1219">
        <v>28.00741</v>
      </c>
      <c r="L1219">
        <v>37.339109999999998</v>
      </c>
      <c r="M1219">
        <v>271.47403000000003</v>
      </c>
      <c r="N1219">
        <v>316.50281999999999</v>
      </c>
      <c r="O1219">
        <v>237.50494</v>
      </c>
      <c r="P1219">
        <v>47.035350000000001</v>
      </c>
      <c r="Q1219">
        <v>124.39709999999999</v>
      </c>
      <c r="R1219">
        <v>179.2577</v>
      </c>
      <c r="S1219">
        <v>8.2562999999999995</v>
      </c>
      <c r="T1219">
        <v>1.4822869999999999</v>
      </c>
      <c r="U1219">
        <v>5.1215999999999998E-2</v>
      </c>
      <c r="V1219">
        <v>59.226370000000003</v>
      </c>
      <c r="W1219">
        <v>0.85799999999999998</v>
      </c>
      <c r="X1219">
        <v>0.114</v>
      </c>
      <c r="Y1219">
        <v>2.8000000000000001E-2</v>
      </c>
      <c r="Z1219">
        <v>2.5999999999999999E-2</v>
      </c>
      <c r="AA1219">
        <v>3.3000000000000002E-2</v>
      </c>
      <c r="AB1219">
        <v>0.39600000000000002</v>
      </c>
      <c r="AC1219">
        <v>4.9000000000000002E-2</v>
      </c>
      <c r="AD1219" t="s">
        <v>10751</v>
      </c>
      <c r="AE1219" t="s">
        <v>10751</v>
      </c>
      <c r="AF1219">
        <v>0.65200000000000002</v>
      </c>
      <c r="AG1219">
        <v>0.34599999999999997</v>
      </c>
      <c r="AH1219" t="s">
        <v>10751</v>
      </c>
      <c r="AI1219">
        <v>2E-3</v>
      </c>
      <c r="AJ1219" t="s">
        <v>10751</v>
      </c>
      <c r="AK1219">
        <v>2E-3</v>
      </c>
      <c r="AL1219">
        <v>1.4999999999999999E-2</v>
      </c>
      <c r="AM1219" t="s">
        <v>10751</v>
      </c>
      <c r="AN1219" t="s">
        <v>10751</v>
      </c>
      <c r="AO1219">
        <v>6.0999999999999999E-2</v>
      </c>
      <c r="AP1219">
        <v>0.92200000000000004</v>
      </c>
      <c r="AQ1219">
        <v>0.35699999999999998</v>
      </c>
      <c r="AR1219">
        <v>0.20399999999999999</v>
      </c>
      <c r="AS1219">
        <v>1.6E-2</v>
      </c>
      <c r="AT1219">
        <v>0.998</v>
      </c>
      <c r="AU1219">
        <v>0.998</v>
      </c>
      <c r="AV1219">
        <v>5.2</v>
      </c>
      <c r="AW1219">
        <v>0.496</v>
      </c>
      <c r="AX1219">
        <v>4</v>
      </c>
      <c r="AY1219">
        <v>2E-3</v>
      </c>
      <c r="AZ1219">
        <v>1E-3</v>
      </c>
      <c r="BA1219">
        <v>0.161</v>
      </c>
      <c r="BB1219">
        <v>3.5999999999999997E-2</v>
      </c>
      <c r="BC1219">
        <v>0.221</v>
      </c>
      <c r="BD1219">
        <v>3.3000000000000002E-2</v>
      </c>
    </row>
    <row r="1220" spans="1:56">
      <c r="A1220" t="s">
        <v>10750</v>
      </c>
      <c r="B1220">
        <v>3500</v>
      </c>
      <c r="C1220">
        <v>2021</v>
      </c>
      <c r="D1220" s="7">
        <v>1476</v>
      </c>
      <c r="E1220">
        <v>0.10684299999999999</v>
      </c>
      <c r="F1220">
        <v>43.198009999999996</v>
      </c>
      <c r="G1220">
        <f>IFERROR(F1220*E1220,"")</f>
        <v>4.6154049824299994</v>
      </c>
      <c r="H1220">
        <v>32.964280000000002</v>
      </c>
      <c r="I1220">
        <f t="shared" si="25"/>
        <v>3.52200256804</v>
      </c>
      <c r="J1220">
        <f>IFERROR(M1220*E1220,"")</f>
        <v>28.731230193819997</v>
      </c>
      <c r="K1220">
        <v>28.42089</v>
      </c>
      <c r="L1220">
        <v>37.484839999999998</v>
      </c>
      <c r="M1220">
        <v>268.91073999999998</v>
      </c>
      <c r="N1220">
        <v>311.81857000000002</v>
      </c>
      <c r="O1220">
        <v>236.54168000000001</v>
      </c>
      <c r="P1220">
        <v>46.87238</v>
      </c>
      <c r="Q1220">
        <v>123.21299999999999</v>
      </c>
      <c r="R1220">
        <v>178.4212</v>
      </c>
      <c r="S1220">
        <v>8.3440999999999992</v>
      </c>
      <c r="T1220">
        <v>1.482583</v>
      </c>
      <c r="U1220">
        <v>5.0977000000000001E-2</v>
      </c>
      <c r="V1220">
        <v>59.889049999999997</v>
      </c>
      <c r="W1220">
        <v>0.83599999999999997</v>
      </c>
      <c r="X1220">
        <v>0.13400000000000001</v>
      </c>
      <c r="Y1220">
        <v>0.03</v>
      </c>
      <c r="Z1220">
        <v>2.7E-2</v>
      </c>
      <c r="AA1220">
        <v>3.1E-2</v>
      </c>
      <c r="AB1220">
        <v>0.40200000000000002</v>
      </c>
      <c r="AC1220">
        <v>6.2E-2</v>
      </c>
      <c r="AD1220" t="s">
        <v>10751</v>
      </c>
      <c r="AE1220" t="s">
        <v>10751</v>
      </c>
      <c r="AF1220">
        <v>0.61799999999999999</v>
      </c>
      <c r="AG1220">
        <v>0.38100000000000001</v>
      </c>
      <c r="AH1220" t="s">
        <v>10751</v>
      </c>
      <c r="AI1220">
        <v>2E-3</v>
      </c>
      <c r="AJ1220" t="s">
        <v>10751</v>
      </c>
      <c r="AK1220">
        <v>2E-3</v>
      </c>
      <c r="AL1220">
        <v>1.7000000000000001E-2</v>
      </c>
      <c r="AM1220" t="s">
        <v>10751</v>
      </c>
      <c r="AN1220" t="s">
        <v>10751</v>
      </c>
      <c r="AO1220">
        <v>7.5999999999999998E-2</v>
      </c>
      <c r="AP1220">
        <v>0.90500000000000003</v>
      </c>
      <c r="AQ1220">
        <v>0.36</v>
      </c>
      <c r="AR1220">
        <v>0.23799999999999999</v>
      </c>
      <c r="AS1220">
        <v>1.4999999999999999E-2</v>
      </c>
      <c r="AT1220">
        <v>0.998</v>
      </c>
      <c r="AU1220">
        <v>0.998</v>
      </c>
      <c r="AV1220">
        <v>5.4</v>
      </c>
      <c r="AW1220">
        <v>0.47699999999999998</v>
      </c>
      <c r="AX1220">
        <v>4</v>
      </c>
      <c r="AY1220">
        <v>2E-3</v>
      </c>
      <c r="AZ1220">
        <v>1E-3</v>
      </c>
      <c r="BA1220">
        <v>8.7999999999999995E-2</v>
      </c>
      <c r="BB1220">
        <v>2.8000000000000001E-2</v>
      </c>
      <c r="BC1220">
        <v>0.30399999999999999</v>
      </c>
      <c r="BD1220">
        <v>3.7999999999999999E-2</v>
      </c>
    </row>
    <row r="1221" spans="1:56">
      <c r="A1221" t="s">
        <v>10750</v>
      </c>
      <c r="B1221">
        <v>3500</v>
      </c>
      <c r="C1221" t="s">
        <v>10752</v>
      </c>
      <c r="D1221" t="s">
        <v>10751</v>
      </c>
      <c r="E1221">
        <v>0.109496</v>
      </c>
      <c r="F1221">
        <v>44.276269999999997</v>
      </c>
      <c r="H1221">
        <v>33.18242</v>
      </c>
      <c r="I1221">
        <f t="shared" si="25"/>
        <v>3.6333422603200001</v>
      </c>
      <c r="K1221">
        <v>28.891970000000001</v>
      </c>
      <c r="L1221">
        <v>37.368690000000001</v>
      </c>
      <c r="M1221">
        <v>267.32305000000002</v>
      </c>
      <c r="N1221">
        <v>306.92822000000001</v>
      </c>
      <c r="O1221">
        <v>237.44547</v>
      </c>
      <c r="P1221">
        <v>47.051850000000002</v>
      </c>
      <c r="Q1221">
        <v>121.30240000000001</v>
      </c>
      <c r="R1221">
        <v>178.78059999999999</v>
      </c>
      <c r="S1221">
        <v>8.3030000000000008</v>
      </c>
      <c r="T1221">
        <v>1.511317</v>
      </c>
      <c r="U1221">
        <v>5.108E-2</v>
      </c>
      <c r="V1221">
        <v>60.052439999999997</v>
      </c>
      <c r="W1221">
        <v>0.85599999999999998</v>
      </c>
      <c r="X1221">
        <v>0.125</v>
      </c>
      <c r="Y1221">
        <v>0.02</v>
      </c>
      <c r="Z1221">
        <v>2.9000000000000001E-2</v>
      </c>
      <c r="AA1221">
        <v>4.2999999999999997E-2</v>
      </c>
      <c r="AB1221">
        <v>0.34</v>
      </c>
      <c r="AC1221">
        <v>8.7999999999999995E-2</v>
      </c>
      <c r="AD1221" t="s">
        <v>10751</v>
      </c>
      <c r="AE1221" t="s">
        <v>10751</v>
      </c>
      <c r="AF1221">
        <v>0.64800000000000002</v>
      </c>
      <c r="AG1221">
        <v>0.35099999999999998</v>
      </c>
      <c r="AH1221" t="s">
        <v>10751</v>
      </c>
      <c r="AI1221">
        <v>1E-3</v>
      </c>
      <c r="AJ1221" t="s">
        <v>10751</v>
      </c>
      <c r="AK1221">
        <v>1E-3</v>
      </c>
      <c r="AL1221">
        <v>1.2999999999999999E-2</v>
      </c>
      <c r="AM1221" t="s">
        <v>10751</v>
      </c>
      <c r="AN1221" t="s">
        <v>10751</v>
      </c>
      <c r="AO1221">
        <v>0.111</v>
      </c>
      <c r="AP1221">
        <v>0.875</v>
      </c>
      <c r="AQ1221">
        <v>0.40300000000000002</v>
      </c>
      <c r="AR1221">
        <v>0.29699999999999999</v>
      </c>
      <c r="AS1221">
        <v>5.0000000000000001E-3</v>
      </c>
      <c r="AT1221">
        <v>0.999</v>
      </c>
      <c r="AU1221">
        <v>0.999</v>
      </c>
      <c r="AV1221">
        <v>5.5</v>
      </c>
      <c r="AW1221">
        <v>0.5</v>
      </c>
      <c r="AX1221">
        <v>4</v>
      </c>
      <c r="AY1221">
        <v>1E-3</v>
      </c>
      <c r="AZ1221">
        <v>2E-3</v>
      </c>
      <c r="BA1221">
        <v>7.0000000000000007E-2</v>
      </c>
      <c r="BB1221">
        <v>3.5000000000000003E-2</v>
      </c>
      <c r="BC1221">
        <v>0.27500000000000002</v>
      </c>
      <c r="BD1221">
        <v>0.03</v>
      </c>
    </row>
    <row r="1222" spans="1:56">
      <c r="A1222" t="s">
        <v>10756</v>
      </c>
      <c r="B1222">
        <v>3500</v>
      </c>
      <c r="C1222">
        <v>1975</v>
      </c>
      <c r="D1222" t="s">
        <v>10751</v>
      </c>
      <c r="E1222" t="s">
        <v>10751</v>
      </c>
      <c r="F1222" t="s">
        <v>10751</v>
      </c>
      <c r="H1222" t="s">
        <v>10751</v>
      </c>
      <c r="I1222" t="str">
        <f t="shared" si="25"/>
        <v/>
      </c>
      <c r="K1222" t="s">
        <v>10751</v>
      </c>
      <c r="L1222" t="s">
        <v>10751</v>
      </c>
      <c r="M1222" t="s">
        <v>10751</v>
      </c>
      <c r="N1222" t="s">
        <v>10751</v>
      </c>
      <c r="O1222" t="s">
        <v>10751</v>
      </c>
      <c r="P1222" t="s">
        <v>10751</v>
      </c>
      <c r="Q1222" t="s">
        <v>10751</v>
      </c>
      <c r="R1222" t="s">
        <v>10751</v>
      </c>
      <c r="S1222" t="s">
        <v>10751</v>
      </c>
      <c r="T1222" t="s">
        <v>10751</v>
      </c>
      <c r="U1222" t="s">
        <v>10751</v>
      </c>
      <c r="V1222" t="s">
        <v>10751</v>
      </c>
      <c r="W1222" t="s">
        <v>10751</v>
      </c>
      <c r="X1222" t="s">
        <v>10751</v>
      </c>
      <c r="Y1222" t="s">
        <v>10751</v>
      </c>
      <c r="Z1222" t="s">
        <v>10751</v>
      </c>
      <c r="AA1222" t="s">
        <v>10751</v>
      </c>
      <c r="AB1222" t="s">
        <v>10751</v>
      </c>
      <c r="AC1222" t="s">
        <v>10751</v>
      </c>
      <c r="AD1222" t="s">
        <v>10751</v>
      </c>
      <c r="AE1222" t="s">
        <v>10751</v>
      </c>
      <c r="AF1222" t="s">
        <v>10751</v>
      </c>
      <c r="AG1222" t="s">
        <v>10751</v>
      </c>
      <c r="AH1222" t="s">
        <v>10751</v>
      </c>
      <c r="AI1222" t="s">
        <v>10751</v>
      </c>
      <c r="AJ1222" t="s">
        <v>10751</v>
      </c>
      <c r="AK1222" t="s">
        <v>10751</v>
      </c>
      <c r="AL1222" t="s">
        <v>10751</v>
      </c>
      <c r="AM1222" t="s">
        <v>10751</v>
      </c>
      <c r="AN1222" t="s">
        <v>10751</v>
      </c>
      <c r="AO1222" t="s">
        <v>10751</v>
      </c>
      <c r="AP1222" t="s">
        <v>10751</v>
      </c>
      <c r="AQ1222" t="s">
        <v>10751</v>
      </c>
      <c r="AR1222" t="s">
        <v>10751</v>
      </c>
      <c r="AS1222" t="s">
        <v>10751</v>
      </c>
      <c r="AT1222" t="s">
        <v>10751</v>
      </c>
      <c r="AU1222" t="s">
        <v>10751</v>
      </c>
      <c r="AV1222" t="s">
        <v>10751</v>
      </c>
      <c r="AW1222" t="s">
        <v>10751</v>
      </c>
      <c r="AX1222" t="s">
        <v>10751</v>
      </c>
      <c r="AY1222" t="s">
        <v>10751</v>
      </c>
      <c r="AZ1222" t="s">
        <v>10751</v>
      </c>
      <c r="BA1222" t="s">
        <v>10751</v>
      </c>
      <c r="BB1222" t="s">
        <v>10751</v>
      </c>
      <c r="BC1222" t="s">
        <v>10751</v>
      </c>
      <c r="BD1222" t="s">
        <v>10751</v>
      </c>
    </row>
    <row r="1223" spans="1:56">
      <c r="A1223" t="s">
        <v>10756</v>
      </c>
      <c r="B1223">
        <v>3500</v>
      </c>
      <c r="C1223">
        <v>1976</v>
      </c>
      <c r="D1223">
        <v>0</v>
      </c>
      <c r="E1223">
        <v>2.5000000000000001E-5</v>
      </c>
      <c r="F1223">
        <v>14.31626</v>
      </c>
      <c r="H1223">
        <v>12.176349999999999</v>
      </c>
      <c r="I1223">
        <f t="shared" si="25"/>
        <v>3.0440874999999997E-4</v>
      </c>
      <c r="K1223">
        <v>11.394349999999999</v>
      </c>
      <c r="L1223">
        <v>13.29125</v>
      </c>
      <c r="M1223">
        <v>729.85736999999995</v>
      </c>
      <c r="N1223">
        <v>779.94826</v>
      </c>
      <c r="O1223">
        <v>668.63517999999999</v>
      </c>
      <c r="P1223" t="s">
        <v>10751</v>
      </c>
      <c r="Q1223">
        <v>350</v>
      </c>
      <c r="R1223">
        <v>160.78030000000001</v>
      </c>
      <c r="S1223" t="s">
        <v>10751</v>
      </c>
      <c r="T1223">
        <v>0.459372</v>
      </c>
      <c r="U1223">
        <v>4.5936999999999999E-2</v>
      </c>
      <c r="V1223">
        <v>21.308920000000001</v>
      </c>
      <c r="W1223" t="s">
        <v>10751</v>
      </c>
      <c r="X1223" t="s">
        <v>10751</v>
      </c>
      <c r="Y1223">
        <v>1</v>
      </c>
      <c r="Z1223">
        <v>0.156</v>
      </c>
      <c r="AA1223">
        <v>0.84399999999999997</v>
      </c>
      <c r="AB1223" t="s">
        <v>10751</v>
      </c>
      <c r="AC1223" t="s">
        <v>10751</v>
      </c>
      <c r="AD1223" t="s">
        <v>10751</v>
      </c>
      <c r="AE1223">
        <v>1</v>
      </c>
      <c r="AF1223" t="s">
        <v>10751</v>
      </c>
      <c r="AG1223" t="s">
        <v>10751</v>
      </c>
      <c r="AH1223" t="s">
        <v>10751</v>
      </c>
      <c r="AI1223" t="s">
        <v>10751</v>
      </c>
      <c r="AJ1223" t="s">
        <v>10751</v>
      </c>
      <c r="AK1223" t="s">
        <v>10751</v>
      </c>
      <c r="AL1223" t="s">
        <v>10751</v>
      </c>
      <c r="AM1223" t="s">
        <v>10751</v>
      </c>
      <c r="AN1223" t="s">
        <v>10751</v>
      </c>
      <c r="AO1223" t="s">
        <v>10751</v>
      </c>
      <c r="AP1223">
        <v>1</v>
      </c>
      <c r="AQ1223" t="s">
        <v>10751</v>
      </c>
      <c r="AR1223" t="s">
        <v>10751</v>
      </c>
      <c r="AS1223" t="s">
        <v>10751</v>
      </c>
      <c r="AT1223" t="s">
        <v>10751</v>
      </c>
      <c r="AU1223" t="s">
        <v>10751</v>
      </c>
      <c r="AV1223" t="s">
        <v>10751</v>
      </c>
      <c r="AW1223" t="s">
        <v>10751</v>
      </c>
      <c r="AX1223">
        <v>8</v>
      </c>
      <c r="AY1223" t="s">
        <v>10751</v>
      </c>
      <c r="AZ1223" t="s">
        <v>10751</v>
      </c>
      <c r="BA1223" t="s">
        <v>10751</v>
      </c>
      <c r="BB1223" t="s">
        <v>10751</v>
      </c>
      <c r="BC1223" t="s">
        <v>10751</v>
      </c>
      <c r="BD1223" t="s">
        <v>10751</v>
      </c>
    </row>
    <row r="1224" spans="1:56">
      <c r="A1224" t="s">
        <v>10756</v>
      </c>
      <c r="B1224">
        <v>3500</v>
      </c>
      <c r="C1224">
        <v>1977</v>
      </c>
      <c r="D1224" t="s">
        <v>10751</v>
      </c>
      <c r="E1224" t="s">
        <v>10751</v>
      </c>
      <c r="F1224" t="s">
        <v>10751</v>
      </c>
      <c r="H1224" t="s">
        <v>10751</v>
      </c>
      <c r="I1224" t="str">
        <f t="shared" si="25"/>
        <v/>
      </c>
      <c r="K1224" t="s">
        <v>10751</v>
      </c>
      <c r="L1224" t="s">
        <v>10751</v>
      </c>
      <c r="M1224" t="s">
        <v>10751</v>
      </c>
      <c r="N1224" t="s">
        <v>10751</v>
      </c>
      <c r="O1224" t="s">
        <v>10751</v>
      </c>
      <c r="P1224" t="s">
        <v>10751</v>
      </c>
      <c r="Q1224" t="s">
        <v>10751</v>
      </c>
      <c r="R1224" t="s">
        <v>10751</v>
      </c>
      <c r="S1224" t="s">
        <v>10751</v>
      </c>
      <c r="T1224" t="s">
        <v>10751</v>
      </c>
      <c r="U1224" t="s">
        <v>10751</v>
      </c>
      <c r="V1224" t="s">
        <v>10751</v>
      </c>
      <c r="W1224" t="s">
        <v>10751</v>
      </c>
      <c r="X1224" t="s">
        <v>10751</v>
      </c>
      <c r="Y1224" t="s">
        <v>10751</v>
      </c>
      <c r="Z1224" t="s">
        <v>10751</v>
      </c>
      <c r="AA1224" t="s">
        <v>10751</v>
      </c>
      <c r="AB1224" t="s">
        <v>10751</v>
      </c>
      <c r="AC1224" t="s">
        <v>10751</v>
      </c>
      <c r="AD1224" t="s">
        <v>10751</v>
      </c>
      <c r="AE1224" t="s">
        <v>10751</v>
      </c>
      <c r="AF1224" t="s">
        <v>10751</v>
      </c>
      <c r="AG1224" t="s">
        <v>10751</v>
      </c>
      <c r="AH1224" t="s">
        <v>10751</v>
      </c>
      <c r="AI1224" t="s">
        <v>10751</v>
      </c>
      <c r="AJ1224" t="s">
        <v>10751</v>
      </c>
      <c r="AK1224" t="s">
        <v>10751</v>
      </c>
      <c r="AL1224" t="s">
        <v>10751</v>
      </c>
      <c r="AM1224" t="s">
        <v>10751</v>
      </c>
      <c r="AN1224" t="s">
        <v>10751</v>
      </c>
      <c r="AO1224" t="s">
        <v>10751</v>
      </c>
      <c r="AP1224" t="s">
        <v>10751</v>
      </c>
      <c r="AQ1224" t="s">
        <v>10751</v>
      </c>
      <c r="AR1224" t="s">
        <v>10751</v>
      </c>
      <c r="AS1224" t="s">
        <v>10751</v>
      </c>
      <c r="AT1224" t="s">
        <v>10751</v>
      </c>
      <c r="AU1224" t="s">
        <v>10751</v>
      </c>
      <c r="AV1224" t="s">
        <v>10751</v>
      </c>
      <c r="AW1224" t="s">
        <v>10751</v>
      </c>
      <c r="AX1224" t="s">
        <v>10751</v>
      </c>
      <c r="AY1224" t="s">
        <v>10751</v>
      </c>
      <c r="AZ1224" t="s">
        <v>10751</v>
      </c>
      <c r="BA1224" t="s">
        <v>10751</v>
      </c>
      <c r="BB1224" t="s">
        <v>10751</v>
      </c>
      <c r="BC1224" t="s">
        <v>10751</v>
      </c>
      <c r="BD1224" t="s">
        <v>10751</v>
      </c>
    </row>
    <row r="1225" spans="1:56">
      <c r="A1225" t="s">
        <v>10756</v>
      </c>
      <c r="B1225">
        <v>3500</v>
      </c>
      <c r="C1225">
        <v>1978</v>
      </c>
      <c r="D1225" t="s">
        <v>10751</v>
      </c>
      <c r="E1225" t="s">
        <v>10751</v>
      </c>
      <c r="F1225" t="s">
        <v>10751</v>
      </c>
      <c r="H1225" t="s">
        <v>10751</v>
      </c>
      <c r="I1225" t="str">
        <f t="shared" si="25"/>
        <v/>
      </c>
      <c r="K1225" t="s">
        <v>10751</v>
      </c>
      <c r="L1225" t="s">
        <v>10751</v>
      </c>
      <c r="M1225" t="s">
        <v>10751</v>
      </c>
      <c r="N1225" t="s">
        <v>10751</v>
      </c>
      <c r="O1225" t="s">
        <v>10751</v>
      </c>
      <c r="P1225" t="s">
        <v>10751</v>
      </c>
      <c r="Q1225" t="s">
        <v>10751</v>
      </c>
      <c r="R1225" t="s">
        <v>10751</v>
      </c>
      <c r="S1225" t="s">
        <v>10751</v>
      </c>
      <c r="T1225" t="s">
        <v>10751</v>
      </c>
      <c r="U1225" t="s">
        <v>10751</v>
      </c>
      <c r="V1225" t="s">
        <v>10751</v>
      </c>
      <c r="W1225" t="s">
        <v>10751</v>
      </c>
      <c r="X1225" t="s">
        <v>10751</v>
      </c>
      <c r="Y1225" t="s">
        <v>10751</v>
      </c>
      <c r="Z1225" t="s">
        <v>10751</v>
      </c>
      <c r="AA1225" t="s">
        <v>10751</v>
      </c>
      <c r="AB1225" t="s">
        <v>10751</v>
      </c>
      <c r="AC1225" t="s">
        <v>10751</v>
      </c>
      <c r="AD1225" t="s">
        <v>10751</v>
      </c>
      <c r="AE1225" t="s">
        <v>10751</v>
      </c>
      <c r="AF1225" t="s">
        <v>10751</v>
      </c>
      <c r="AG1225" t="s">
        <v>10751</v>
      </c>
      <c r="AH1225" t="s">
        <v>10751</v>
      </c>
      <c r="AI1225" t="s">
        <v>10751</v>
      </c>
      <c r="AJ1225" t="s">
        <v>10751</v>
      </c>
      <c r="AK1225" t="s">
        <v>10751</v>
      </c>
      <c r="AL1225" t="s">
        <v>10751</v>
      </c>
      <c r="AM1225" t="s">
        <v>10751</v>
      </c>
      <c r="AN1225" t="s">
        <v>10751</v>
      </c>
      <c r="AO1225" t="s">
        <v>10751</v>
      </c>
      <c r="AP1225" t="s">
        <v>10751</v>
      </c>
      <c r="AQ1225" t="s">
        <v>10751</v>
      </c>
      <c r="AR1225" t="s">
        <v>10751</v>
      </c>
      <c r="AS1225" t="s">
        <v>10751</v>
      </c>
      <c r="AT1225" t="s">
        <v>10751</v>
      </c>
      <c r="AU1225" t="s">
        <v>10751</v>
      </c>
      <c r="AV1225" t="s">
        <v>10751</v>
      </c>
      <c r="AW1225" t="s">
        <v>10751</v>
      </c>
      <c r="AX1225" t="s">
        <v>10751</v>
      </c>
      <c r="AY1225" t="s">
        <v>10751</v>
      </c>
      <c r="AZ1225" t="s">
        <v>10751</v>
      </c>
      <c r="BA1225" t="s">
        <v>10751</v>
      </c>
      <c r="BB1225" t="s">
        <v>10751</v>
      </c>
      <c r="BC1225" t="s">
        <v>10751</v>
      </c>
      <c r="BD1225" t="s">
        <v>10751</v>
      </c>
    </row>
    <row r="1226" spans="1:56">
      <c r="A1226" t="s">
        <v>10756</v>
      </c>
      <c r="B1226">
        <v>3500</v>
      </c>
      <c r="C1226">
        <v>1979</v>
      </c>
      <c r="D1226" t="s">
        <v>10751</v>
      </c>
      <c r="E1226" t="s">
        <v>10751</v>
      </c>
      <c r="F1226" t="s">
        <v>10751</v>
      </c>
      <c r="H1226" t="s">
        <v>10751</v>
      </c>
      <c r="I1226" t="str">
        <f t="shared" ref="I1226:I1289" si="26">IFERROR(H1226*E1226,"")</f>
        <v/>
      </c>
      <c r="K1226" t="s">
        <v>10751</v>
      </c>
      <c r="L1226" t="s">
        <v>10751</v>
      </c>
      <c r="M1226" t="s">
        <v>10751</v>
      </c>
      <c r="N1226" t="s">
        <v>10751</v>
      </c>
      <c r="O1226" t="s">
        <v>10751</v>
      </c>
      <c r="P1226" t="s">
        <v>10751</v>
      </c>
      <c r="Q1226" t="s">
        <v>10751</v>
      </c>
      <c r="R1226" t="s">
        <v>10751</v>
      </c>
      <c r="S1226" t="s">
        <v>10751</v>
      </c>
      <c r="T1226" t="s">
        <v>10751</v>
      </c>
      <c r="U1226" t="s">
        <v>10751</v>
      </c>
      <c r="V1226" t="s">
        <v>10751</v>
      </c>
      <c r="W1226" t="s">
        <v>10751</v>
      </c>
      <c r="X1226" t="s">
        <v>10751</v>
      </c>
      <c r="Y1226" t="s">
        <v>10751</v>
      </c>
      <c r="Z1226" t="s">
        <v>10751</v>
      </c>
      <c r="AA1226" t="s">
        <v>10751</v>
      </c>
      <c r="AB1226" t="s">
        <v>10751</v>
      </c>
      <c r="AC1226" t="s">
        <v>10751</v>
      </c>
      <c r="AD1226" t="s">
        <v>10751</v>
      </c>
      <c r="AE1226" t="s">
        <v>10751</v>
      </c>
      <c r="AF1226" t="s">
        <v>10751</v>
      </c>
      <c r="AG1226" t="s">
        <v>10751</v>
      </c>
      <c r="AH1226" t="s">
        <v>10751</v>
      </c>
      <c r="AI1226" t="s">
        <v>10751</v>
      </c>
      <c r="AJ1226" t="s">
        <v>10751</v>
      </c>
      <c r="AK1226" t="s">
        <v>10751</v>
      </c>
      <c r="AL1226" t="s">
        <v>10751</v>
      </c>
      <c r="AM1226" t="s">
        <v>10751</v>
      </c>
      <c r="AN1226" t="s">
        <v>10751</v>
      </c>
      <c r="AO1226" t="s">
        <v>10751</v>
      </c>
      <c r="AP1226" t="s">
        <v>10751</v>
      </c>
      <c r="AQ1226" t="s">
        <v>10751</v>
      </c>
      <c r="AR1226" t="s">
        <v>10751</v>
      </c>
      <c r="AS1226" t="s">
        <v>10751</v>
      </c>
      <c r="AT1226" t="s">
        <v>10751</v>
      </c>
      <c r="AU1226" t="s">
        <v>10751</v>
      </c>
      <c r="AV1226" t="s">
        <v>10751</v>
      </c>
      <c r="AW1226" t="s">
        <v>10751</v>
      </c>
      <c r="AX1226" t="s">
        <v>10751</v>
      </c>
      <c r="AY1226" t="s">
        <v>10751</v>
      </c>
      <c r="AZ1226" t="s">
        <v>10751</v>
      </c>
      <c r="BA1226" t="s">
        <v>10751</v>
      </c>
      <c r="BB1226" t="s">
        <v>10751</v>
      </c>
      <c r="BC1226" t="s">
        <v>10751</v>
      </c>
      <c r="BD1226" t="s">
        <v>10751</v>
      </c>
    </row>
    <row r="1227" spans="1:56">
      <c r="A1227" t="s">
        <v>10756</v>
      </c>
      <c r="B1227">
        <v>3500</v>
      </c>
      <c r="C1227">
        <v>1980</v>
      </c>
      <c r="D1227" t="s">
        <v>10751</v>
      </c>
      <c r="E1227" t="s">
        <v>10751</v>
      </c>
      <c r="F1227" t="s">
        <v>10751</v>
      </c>
      <c r="H1227" t="s">
        <v>10751</v>
      </c>
      <c r="I1227" t="str">
        <f t="shared" si="26"/>
        <v/>
      </c>
      <c r="K1227" t="s">
        <v>10751</v>
      </c>
      <c r="L1227" t="s">
        <v>10751</v>
      </c>
      <c r="M1227" t="s">
        <v>10751</v>
      </c>
      <c r="N1227" t="s">
        <v>10751</v>
      </c>
      <c r="O1227" t="s">
        <v>10751</v>
      </c>
      <c r="P1227" t="s">
        <v>10751</v>
      </c>
      <c r="Q1227" t="s">
        <v>10751</v>
      </c>
      <c r="R1227" t="s">
        <v>10751</v>
      </c>
      <c r="S1227" t="s">
        <v>10751</v>
      </c>
      <c r="T1227" t="s">
        <v>10751</v>
      </c>
      <c r="U1227" t="s">
        <v>10751</v>
      </c>
      <c r="V1227" t="s">
        <v>10751</v>
      </c>
      <c r="W1227" t="s">
        <v>10751</v>
      </c>
      <c r="X1227" t="s">
        <v>10751</v>
      </c>
      <c r="Y1227" t="s">
        <v>10751</v>
      </c>
      <c r="Z1227" t="s">
        <v>10751</v>
      </c>
      <c r="AA1227" t="s">
        <v>10751</v>
      </c>
      <c r="AB1227" t="s">
        <v>10751</v>
      </c>
      <c r="AC1227" t="s">
        <v>10751</v>
      </c>
      <c r="AD1227" t="s">
        <v>10751</v>
      </c>
      <c r="AE1227" t="s">
        <v>10751</v>
      </c>
      <c r="AF1227" t="s">
        <v>10751</v>
      </c>
      <c r="AG1227" t="s">
        <v>10751</v>
      </c>
      <c r="AH1227" t="s">
        <v>10751</v>
      </c>
      <c r="AI1227" t="s">
        <v>10751</v>
      </c>
      <c r="AJ1227" t="s">
        <v>10751</v>
      </c>
      <c r="AK1227" t="s">
        <v>10751</v>
      </c>
      <c r="AL1227" t="s">
        <v>10751</v>
      </c>
      <c r="AM1227" t="s">
        <v>10751</v>
      </c>
      <c r="AN1227" t="s">
        <v>10751</v>
      </c>
      <c r="AO1227" t="s">
        <v>10751</v>
      </c>
      <c r="AP1227" t="s">
        <v>10751</v>
      </c>
      <c r="AQ1227" t="s">
        <v>10751</v>
      </c>
      <c r="AR1227" t="s">
        <v>10751</v>
      </c>
      <c r="AS1227" t="s">
        <v>10751</v>
      </c>
      <c r="AT1227" t="s">
        <v>10751</v>
      </c>
      <c r="AU1227" t="s">
        <v>10751</v>
      </c>
      <c r="AV1227" t="s">
        <v>10751</v>
      </c>
      <c r="AW1227" t="s">
        <v>10751</v>
      </c>
      <c r="AX1227" t="s">
        <v>10751</v>
      </c>
      <c r="AY1227" t="s">
        <v>10751</v>
      </c>
      <c r="AZ1227" t="s">
        <v>10751</v>
      </c>
      <c r="BA1227" t="s">
        <v>10751</v>
      </c>
      <c r="BB1227" t="s">
        <v>10751</v>
      </c>
      <c r="BC1227" t="s">
        <v>10751</v>
      </c>
      <c r="BD1227" t="s">
        <v>10751</v>
      </c>
    </row>
    <row r="1228" spans="1:56">
      <c r="A1228" t="s">
        <v>10756</v>
      </c>
      <c r="B1228">
        <v>3500</v>
      </c>
      <c r="C1228">
        <v>1981</v>
      </c>
      <c r="D1228" t="s">
        <v>10751</v>
      </c>
      <c r="E1228" t="s">
        <v>10751</v>
      </c>
      <c r="F1228" t="s">
        <v>10751</v>
      </c>
      <c r="H1228" t="s">
        <v>10751</v>
      </c>
      <c r="I1228" t="str">
        <f t="shared" si="26"/>
        <v/>
      </c>
      <c r="K1228" t="s">
        <v>10751</v>
      </c>
      <c r="L1228" t="s">
        <v>10751</v>
      </c>
      <c r="M1228" t="s">
        <v>10751</v>
      </c>
      <c r="N1228" t="s">
        <v>10751</v>
      </c>
      <c r="O1228" t="s">
        <v>10751</v>
      </c>
      <c r="P1228" t="s">
        <v>10751</v>
      </c>
      <c r="Q1228" t="s">
        <v>10751</v>
      </c>
      <c r="R1228" t="s">
        <v>10751</v>
      </c>
      <c r="S1228" t="s">
        <v>10751</v>
      </c>
      <c r="T1228" t="s">
        <v>10751</v>
      </c>
      <c r="U1228" t="s">
        <v>10751</v>
      </c>
      <c r="V1228" t="s">
        <v>10751</v>
      </c>
      <c r="W1228" t="s">
        <v>10751</v>
      </c>
      <c r="X1228" t="s">
        <v>10751</v>
      </c>
      <c r="Y1228" t="s">
        <v>10751</v>
      </c>
      <c r="Z1228" t="s">
        <v>10751</v>
      </c>
      <c r="AA1228" t="s">
        <v>10751</v>
      </c>
      <c r="AB1228" t="s">
        <v>10751</v>
      </c>
      <c r="AC1228" t="s">
        <v>10751</v>
      </c>
      <c r="AD1228" t="s">
        <v>10751</v>
      </c>
      <c r="AE1228" t="s">
        <v>10751</v>
      </c>
      <c r="AF1228" t="s">
        <v>10751</v>
      </c>
      <c r="AG1228" t="s">
        <v>10751</v>
      </c>
      <c r="AH1228" t="s">
        <v>10751</v>
      </c>
      <c r="AI1228" t="s">
        <v>10751</v>
      </c>
      <c r="AJ1228" t="s">
        <v>10751</v>
      </c>
      <c r="AK1228" t="s">
        <v>10751</v>
      </c>
      <c r="AL1228" t="s">
        <v>10751</v>
      </c>
      <c r="AM1228" t="s">
        <v>10751</v>
      </c>
      <c r="AN1228" t="s">
        <v>10751</v>
      </c>
      <c r="AO1228" t="s">
        <v>10751</v>
      </c>
      <c r="AP1228" t="s">
        <v>10751</v>
      </c>
      <c r="AQ1228" t="s">
        <v>10751</v>
      </c>
      <c r="AR1228" t="s">
        <v>10751</v>
      </c>
      <c r="AS1228" t="s">
        <v>10751</v>
      </c>
      <c r="AT1228" t="s">
        <v>10751</v>
      </c>
      <c r="AU1228" t="s">
        <v>10751</v>
      </c>
      <c r="AV1228" t="s">
        <v>10751</v>
      </c>
      <c r="AW1228" t="s">
        <v>10751</v>
      </c>
      <c r="AX1228" t="s">
        <v>10751</v>
      </c>
      <c r="AY1228" t="s">
        <v>10751</v>
      </c>
      <c r="AZ1228" t="s">
        <v>10751</v>
      </c>
      <c r="BA1228" t="s">
        <v>10751</v>
      </c>
      <c r="BB1228" t="s">
        <v>10751</v>
      </c>
      <c r="BC1228" t="s">
        <v>10751</v>
      </c>
      <c r="BD1228" t="s">
        <v>10751</v>
      </c>
    </row>
    <row r="1229" spans="1:56">
      <c r="A1229" t="s">
        <v>10756</v>
      </c>
      <c r="B1229">
        <v>3500</v>
      </c>
      <c r="C1229">
        <v>1982</v>
      </c>
      <c r="D1229">
        <v>0</v>
      </c>
      <c r="E1229">
        <v>6.9999999999999999E-6</v>
      </c>
      <c r="F1229">
        <v>16.63</v>
      </c>
      <c r="H1229">
        <v>14.027559999999999</v>
      </c>
      <c r="I1229">
        <f t="shared" si="26"/>
        <v>9.8192919999999994E-5</v>
      </c>
      <c r="K1229">
        <v>14.571</v>
      </c>
      <c r="L1229">
        <v>13.416</v>
      </c>
      <c r="M1229">
        <v>633.53866000000005</v>
      </c>
      <c r="N1229">
        <v>609.91008999999997</v>
      </c>
      <c r="O1229">
        <v>662.41800999999998</v>
      </c>
      <c r="P1229" t="s">
        <v>10751</v>
      </c>
      <c r="Q1229">
        <v>173</v>
      </c>
      <c r="R1229">
        <v>110</v>
      </c>
      <c r="S1229">
        <v>17.386500000000002</v>
      </c>
      <c r="T1229">
        <v>0.63583800000000001</v>
      </c>
      <c r="U1229">
        <v>3.1428999999999999E-2</v>
      </c>
      <c r="V1229">
        <v>24.54823</v>
      </c>
      <c r="W1229" t="s">
        <v>10751</v>
      </c>
      <c r="X1229" t="s">
        <v>10751</v>
      </c>
      <c r="Y1229">
        <v>1</v>
      </c>
      <c r="Z1229" t="s">
        <v>10751</v>
      </c>
      <c r="AA1229" t="s">
        <v>10751</v>
      </c>
      <c r="AB1229">
        <v>1</v>
      </c>
      <c r="AC1229" t="s">
        <v>10751</v>
      </c>
      <c r="AD1229" t="s">
        <v>10751</v>
      </c>
      <c r="AE1229">
        <v>1</v>
      </c>
      <c r="AF1229" t="s">
        <v>10751</v>
      </c>
      <c r="AG1229" t="s">
        <v>10751</v>
      </c>
      <c r="AH1229" t="s">
        <v>10751</v>
      </c>
      <c r="AI1229" t="s">
        <v>10751</v>
      </c>
      <c r="AJ1229" t="s">
        <v>10751</v>
      </c>
      <c r="AK1229" t="s">
        <v>10751</v>
      </c>
      <c r="AL1229" t="s">
        <v>10751</v>
      </c>
      <c r="AM1229" t="s">
        <v>10751</v>
      </c>
      <c r="AN1229" t="s">
        <v>10751</v>
      </c>
      <c r="AO1229" t="s">
        <v>10751</v>
      </c>
      <c r="AP1229">
        <v>1</v>
      </c>
      <c r="AQ1229" t="s">
        <v>10751</v>
      </c>
      <c r="AR1229" t="s">
        <v>10751</v>
      </c>
      <c r="AS1229" t="s">
        <v>10751</v>
      </c>
      <c r="AT1229" t="s">
        <v>10751</v>
      </c>
      <c r="AU1229" t="s">
        <v>10751</v>
      </c>
      <c r="AV1229">
        <v>3</v>
      </c>
      <c r="AW1229" t="s">
        <v>10751</v>
      </c>
      <c r="AX1229">
        <v>6</v>
      </c>
      <c r="AY1229">
        <v>1</v>
      </c>
      <c r="AZ1229" t="s">
        <v>10751</v>
      </c>
      <c r="BA1229" t="s">
        <v>10751</v>
      </c>
      <c r="BB1229" t="s">
        <v>10751</v>
      </c>
      <c r="BC1229" t="s">
        <v>10751</v>
      </c>
      <c r="BD1229" t="s">
        <v>10751</v>
      </c>
    </row>
    <row r="1230" spans="1:56">
      <c r="A1230" t="s">
        <v>10756</v>
      </c>
      <c r="B1230">
        <v>3500</v>
      </c>
      <c r="C1230">
        <v>1983</v>
      </c>
      <c r="D1230">
        <v>21</v>
      </c>
      <c r="E1230">
        <v>2.0370000000000002E-3</v>
      </c>
      <c r="F1230">
        <v>25.07404</v>
      </c>
      <c r="H1230">
        <v>21.425470000000001</v>
      </c>
      <c r="I1230">
        <f t="shared" si="26"/>
        <v>4.3643682390000008E-2</v>
      </c>
      <c r="K1230">
        <v>19.00356</v>
      </c>
      <c r="L1230">
        <v>25.378599999999999</v>
      </c>
      <c r="M1230">
        <v>414.78663</v>
      </c>
      <c r="N1230">
        <v>467.64913999999999</v>
      </c>
      <c r="O1230">
        <v>350.17689000000001</v>
      </c>
      <c r="P1230" t="s">
        <v>10751</v>
      </c>
      <c r="Q1230">
        <v>170.3717</v>
      </c>
      <c r="R1230">
        <v>108.7732</v>
      </c>
      <c r="S1230">
        <v>15.2906</v>
      </c>
      <c r="T1230">
        <v>0.63951400000000003</v>
      </c>
      <c r="U1230">
        <v>3.1078000000000001E-2</v>
      </c>
      <c r="V1230">
        <v>37.584330000000001</v>
      </c>
      <c r="W1230" t="s">
        <v>10751</v>
      </c>
      <c r="X1230" t="s">
        <v>10751</v>
      </c>
      <c r="Y1230">
        <v>1</v>
      </c>
      <c r="Z1230">
        <v>0.308</v>
      </c>
      <c r="AA1230" t="s">
        <v>10751</v>
      </c>
      <c r="AB1230">
        <v>0.69199999999999995</v>
      </c>
      <c r="AC1230" t="s">
        <v>10751</v>
      </c>
      <c r="AD1230" t="s">
        <v>10751</v>
      </c>
      <c r="AE1230">
        <v>1</v>
      </c>
      <c r="AF1230" t="s">
        <v>10751</v>
      </c>
      <c r="AG1230" t="s">
        <v>10751</v>
      </c>
      <c r="AH1230" t="s">
        <v>10751</v>
      </c>
      <c r="AI1230" t="s">
        <v>10751</v>
      </c>
      <c r="AJ1230" t="s">
        <v>10751</v>
      </c>
      <c r="AK1230" t="s">
        <v>10751</v>
      </c>
      <c r="AL1230" t="s">
        <v>10751</v>
      </c>
      <c r="AM1230" t="s">
        <v>10751</v>
      </c>
      <c r="AN1230" t="s">
        <v>10751</v>
      </c>
      <c r="AO1230" t="s">
        <v>10751</v>
      </c>
      <c r="AP1230">
        <v>1</v>
      </c>
      <c r="AQ1230" t="s">
        <v>10751</v>
      </c>
      <c r="AR1230" t="s">
        <v>10751</v>
      </c>
      <c r="AS1230" t="s">
        <v>10751</v>
      </c>
      <c r="AT1230" t="s">
        <v>10751</v>
      </c>
      <c r="AU1230" t="s">
        <v>10751</v>
      </c>
      <c r="AV1230">
        <v>4.2</v>
      </c>
      <c r="AW1230" t="s">
        <v>10751</v>
      </c>
      <c r="AX1230">
        <v>5.9</v>
      </c>
      <c r="AY1230">
        <v>0.82799999999999996</v>
      </c>
      <c r="AZ1230">
        <v>0.17199999999999999</v>
      </c>
      <c r="BA1230" t="s">
        <v>10751</v>
      </c>
      <c r="BB1230" t="s">
        <v>10751</v>
      </c>
      <c r="BC1230" t="s">
        <v>10751</v>
      </c>
      <c r="BD1230" t="s">
        <v>10751</v>
      </c>
    </row>
    <row r="1231" spans="1:56">
      <c r="A1231" t="s">
        <v>10756</v>
      </c>
      <c r="B1231">
        <v>3500</v>
      </c>
      <c r="C1231">
        <v>1984</v>
      </c>
      <c r="D1231">
        <v>46</v>
      </c>
      <c r="E1231">
        <v>3.2469999999999999E-3</v>
      </c>
      <c r="F1231">
        <v>23.540849999999999</v>
      </c>
      <c r="H1231">
        <v>20.12518</v>
      </c>
      <c r="I1231">
        <f t="shared" si="26"/>
        <v>6.5346459459999992E-2</v>
      </c>
      <c r="K1231">
        <v>17.762879999999999</v>
      </c>
      <c r="L1231">
        <v>24.03134</v>
      </c>
      <c r="M1231">
        <v>441.58605999999997</v>
      </c>
      <c r="N1231">
        <v>500.31292000000002</v>
      </c>
      <c r="O1231">
        <v>369.80878000000001</v>
      </c>
      <c r="P1231" t="s">
        <v>10751</v>
      </c>
      <c r="Q1231">
        <v>173</v>
      </c>
      <c r="R1231">
        <v>110</v>
      </c>
      <c r="S1231">
        <v>15.108000000000001</v>
      </c>
      <c r="T1231">
        <v>0.63583800000000001</v>
      </c>
      <c r="U1231">
        <v>3.1428999999999999E-2</v>
      </c>
      <c r="V1231">
        <v>35.224299999999999</v>
      </c>
      <c r="W1231" t="s">
        <v>10751</v>
      </c>
      <c r="X1231" t="s">
        <v>10751</v>
      </c>
      <c r="Y1231">
        <v>1</v>
      </c>
      <c r="Z1231">
        <v>0.214</v>
      </c>
      <c r="AA1231" t="s">
        <v>10751</v>
      </c>
      <c r="AB1231">
        <v>0.78600000000000003</v>
      </c>
      <c r="AC1231" t="s">
        <v>10751</v>
      </c>
      <c r="AD1231" t="s">
        <v>10751</v>
      </c>
      <c r="AE1231">
        <v>1</v>
      </c>
      <c r="AF1231" t="s">
        <v>10751</v>
      </c>
      <c r="AG1231" t="s">
        <v>10751</v>
      </c>
      <c r="AH1231" t="s">
        <v>10751</v>
      </c>
      <c r="AI1231" t="s">
        <v>10751</v>
      </c>
      <c r="AJ1231" t="s">
        <v>10751</v>
      </c>
      <c r="AK1231" t="s">
        <v>10751</v>
      </c>
      <c r="AL1231" t="s">
        <v>10751</v>
      </c>
      <c r="AM1231" t="s">
        <v>10751</v>
      </c>
      <c r="AN1231" t="s">
        <v>10751</v>
      </c>
      <c r="AO1231" t="s">
        <v>10751</v>
      </c>
      <c r="AP1231">
        <v>1</v>
      </c>
      <c r="AQ1231" t="s">
        <v>10751</v>
      </c>
      <c r="AR1231" t="s">
        <v>10751</v>
      </c>
      <c r="AS1231" t="s">
        <v>10751</v>
      </c>
      <c r="AT1231" t="s">
        <v>10751</v>
      </c>
      <c r="AU1231" t="s">
        <v>10751</v>
      </c>
      <c r="AV1231">
        <v>4.2</v>
      </c>
      <c r="AW1231" t="s">
        <v>10751</v>
      </c>
      <c r="AX1231">
        <v>6</v>
      </c>
      <c r="AY1231">
        <v>0.84899999999999998</v>
      </c>
      <c r="AZ1231">
        <v>0.151</v>
      </c>
      <c r="BA1231" t="s">
        <v>10751</v>
      </c>
      <c r="BB1231" t="s">
        <v>10751</v>
      </c>
      <c r="BC1231" t="s">
        <v>10751</v>
      </c>
      <c r="BD1231" t="s">
        <v>10751</v>
      </c>
    </row>
    <row r="1232" spans="1:56">
      <c r="A1232" t="s">
        <v>10756</v>
      </c>
      <c r="B1232">
        <v>3500</v>
      </c>
      <c r="C1232">
        <v>1985</v>
      </c>
      <c r="D1232">
        <v>82</v>
      </c>
      <c r="E1232">
        <v>5.7010000000000003E-3</v>
      </c>
      <c r="F1232">
        <v>23.488779999999998</v>
      </c>
      <c r="H1232">
        <v>20.090979999999998</v>
      </c>
      <c r="I1232">
        <f t="shared" si="26"/>
        <v>0.11453867698</v>
      </c>
      <c r="K1232">
        <v>17.56551</v>
      </c>
      <c r="L1232">
        <v>24.374089999999999</v>
      </c>
      <c r="M1232">
        <v>442.33780000000002</v>
      </c>
      <c r="N1232">
        <v>505.93452000000002</v>
      </c>
      <c r="O1232">
        <v>364.60847999999999</v>
      </c>
      <c r="P1232" t="s">
        <v>10751</v>
      </c>
      <c r="Q1232">
        <v>171.7482</v>
      </c>
      <c r="R1232">
        <v>108.97580000000001</v>
      </c>
      <c r="S1232">
        <v>15.1219</v>
      </c>
      <c r="T1232">
        <v>0.63432699999999997</v>
      </c>
      <c r="U1232">
        <v>3.1136E-2</v>
      </c>
      <c r="V1232">
        <v>35.192</v>
      </c>
      <c r="W1232" t="s">
        <v>10751</v>
      </c>
      <c r="X1232" t="s">
        <v>10751</v>
      </c>
      <c r="Y1232">
        <v>1</v>
      </c>
      <c r="Z1232">
        <v>0.14399999999999999</v>
      </c>
      <c r="AA1232" t="s">
        <v>10751</v>
      </c>
      <c r="AB1232">
        <v>0.85599999999999998</v>
      </c>
      <c r="AC1232" t="s">
        <v>10751</v>
      </c>
      <c r="AD1232" t="s">
        <v>10751</v>
      </c>
      <c r="AE1232">
        <v>0.94299999999999995</v>
      </c>
      <c r="AF1232" t="s">
        <v>10751</v>
      </c>
      <c r="AG1232" t="s">
        <v>10751</v>
      </c>
      <c r="AH1232">
        <v>5.7000000000000002E-2</v>
      </c>
      <c r="AI1232" t="s">
        <v>10751</v>
      </c>
      <c r="AJ1232" t="s">
        <v>10751</v>
      </c>
      <c r="AK1232" t="s">
        <v>10751</v>
      </c>
      <c r="AL1232" t="s">
        <v>10751</v>
      </c>
      <c r="AM1232" t="s">
        <v>10751</v>
      </c>
      <c r="AN1232" t="s">
        <v>10751</v>
      </c>
      <c r="AO1232" t="s">
        <v>10751</v>
      </c>
      <c r="AP1232">
        <v>1</v>
      </c>
      <c r="AQ1232" t="s">
        <v>10751</v>
      </c>
      <c r="AR1232" t="s">
        <v>10751</v>
      </c>
      <c r="AS1232" t="s">
        <v>10751</v>
      </c>
      <c r="AT1232" t="s">
        <v>10751</v>
      </c>
      <c r="AU1232" t="s">
        <v>10751</v>
      </c>
      <c r="AV1232">
        <v>4.0999999999999996</v>
      </c>
      <c r="AW1232" t="s">
        <v>10751</v>
      </c>
      <c r="AX1232">
        <v>5.9</v>
      </c>
      <c r="AY1232">
        <v>0.92900000000000005</v>
      </c>
      <c r="AZ1232">
        <v>7.0999999999999994E-2</v>
      </c>
      <c r="BA1232" t="s">
        <v>10751</v>
      </c>
      <c r="BB1232" t="s">
        <v>10751</v>
      </c>
      <c r="BC1232" t="s">
        <v>10751</v>
      </c>
      <c r="BD1232" t="s">
        <v>10751</v>
      </c>
    </row>
    <row r="1233" spans="1:56">
      <c r="A1233" t="s">
        <v>10756</v>
      </c>
      <c r="B1233">
        <v>3500</v>
      </c>
      <c r="C1233">
        <v>1986</v>
      </c>
      <c r="D1233">
        <v>57</v>
      </c>
      <c r="E1233">
        <v>3.7009999999999999E-3</v>
      </c>
      <c r="F1233">
        <v>22.137550000000001</v>
      </c>
      <c r="H1233">
        <v>18.819500000000001</v>
      </c>
      <c r="I1233">
        <f t="shared" si="26"/>
        <v>6.9650969500000007E-2</v>
      </c>
      <c r="K1233">
        <v>17.001609999999999</v>
      </c>
      <c r="L1233">
        <v>21.566610000000001</v>
      </c>
      <c r="M1233">
        <v>472.23442</v>
      </c>
      <c r="N1233">
        <v>522.72726999999998</v>
      </c>
      <c r="O1233">
        <v>412.08271000000002</v>
      </c>
      <c r="P1233" t="s">
        <v>10751</v>
      </c>
      <c r="Q1233">
        <v>170.5581</v>
      </c>
      <c r="R1233">
        <v>121.2638</v>
      </c>
      <c r="S1233">
        <v>13.5306</v>
      </c>
      <c r="T1233">
        <v>0.71063100000000001</v>
      </c>
      <c r="U1233">
        <v>3.4646999999999997E-2</v>
      </c>
      <c r="V1233">
        <v>33.047040000000003</v>
      </c>
      <c r="W1233" t="s">
        <v>10751</v>
      </c>
      <c r="X1233" t="s">
        <v>10751</v>
      </c>
      <c r="Y1233">
        <v>1</v>
      </c>
      <c r="Z1233">
        <v>0.161</v>
      </c>
      <c r="AA1233" t="s">
        <v>10751</v>
      </c>
      <c r="AB1233">
        <v>0.83899999999999997</v>
      </c>
      <c r="AC1233" t="s">
        <v>10751</v>
      </c>
      <c r="AD1233" t="s">
        <v>10751</v>
      </c>
      <c r="AE1233">
        <v>0.13500000000000001</v>
      </c>
      <c r="AF1233" t="s">
        <v>10751</v>
      </c>
      <c r="AG1233">
        <v>0</v>
      </c>
      <c r="AH1233">
        <v>0.86499999999999999</v>
      </c>
      <c r="AI1233">
        <v>0</v>
      </c>
      <c r="AJ1233">
        <v>0</v>
      </c>
      <c r="AK1233" t="s">
        <v>10751</v>
      </c>
      <c r="AL1233" t="s">
        <v>10751</v>
      </c>
      <c r="AM1233" t="s">
        <v>10751</v>
      </c>
      <c r="AN1233" t="s">
        <v>10751</v>
      </c>
      <c r="AO1233" t="s">
        <v>10751</v>
      </c>
      <c r="AP1233">
        <v>1</v>
      </c>
      <c r="AQ1233" t="s">
        <v>10751</v>
      </c>
      <c r="AR1233" t="s">
        <v>10751</v>
      </c>
      <c r="AS1233" t="s">
        <v>10751</v>
      </c>
      <c r="AT1233" t="s">
        <v>10751</v>
      </c>
      <c r="AU1233" t="s">
        <v>10751</v>
      </c>
      <c r="AV1233">
        <v>4</v>
      </c>
      <c r="AW1233" t="s">
        <v>10751</v>
      </c>
      <c r="AX1233">
        <v>5.8</v>
      </c>
      <c r="AY1233">
        <v>0.89700000000000002</v>
      </c>
      <c r="AZ1233">
        <v>0.10299999999999999</v>
      </c>
      <c r="BA1233" t="s">
        <v>10751</v>
      </c>
      <c r="BB1233" t="s">
        <v>10751</v>
      </c>
      <c r="BC1233" t="s">
        <v>10751</v>
      </c>
      <c r="BD1233" t="s">
        <v>10751</v>
      </c>
    </row>
    <row r="1234" spans="1:56">
      <c r="A1234" t="s">
        <v>10756</v>
      </c>
      <c r="B1234">
        <v>3500</v>
      </c>
      <c r="C1234">
        <v>1987</v>
      </c>
      <c r="D1234">
        <v>93</v>
      </c>
      <c r="E1234">
        <v>6.2639999999999996E-3</v>
      </c>
      <c r="F1234">
        <v>22.810120000000001</v>
      </c>
      <c r="H1234">
        <v>19.3825</v>
      </c>
      <c r="I1234">
        <f t="shared" si="26"/>
        <v>0.12141197999999999</v>
      </c>
      <c r="K1234">
        <v>17.059239999999999</v>
      </c>
      <c r="L1234">
        <v>23.028880000000001</v>
      </c>
      <c r="M1234">
        <v>458.50628999999998</v>
      </c>
      <c r="N1234">
        <v>520.94922999999994</v>
      </c>
      <c r="O1234">
        <v>385.90670999999998</v>
      </c>
      <c r="P1234" t="s">
        <v>10751</v>
      </c>
      <c r="Q1234">
        <v>179.3409</v>
      </c>
      <c r="R1234">
        <v>130.76929999999999</v>
      </c>
      <c r="S1234">
        <v>13.059799999999999</v>
      </c>
      <c r="T1234">
        <v>0.72901400000000005</v>
      </c>
      <c r="U1234">
        <v>3.7363E-2</v>
      </c>
      <c r="V1234">
        <v>34.005310000000001</v>
      </c>
      <c r="W1234" t="s">
        <v>10751</v>
      </c>
      <c r="X1234" t="s">
        <v>10751</v>
      </c>
      <c r="Y1234">
        <v>1</v>
      </c>
      <c r="Z1234">
        <v>0.13100000000000001</v>
      </c>
      <c r="AA1234" t="s">
        <v>10751</v>
      </c>
      <c r="AB1234">
        <v>0.86899999999999999</v>
      </c>
      <c r="AC1234" t="s">
        <v>10751</v>
      </c>
      <c r="AD1234" t="s">
        <v>10751</v>
      </c>
      <c r="AE1234" t="s">
        <v>10751</v>
      </c>
      <c r="AF1234" t="s">
        <v>10751</v>
      </c>
      <c r="AG1234">
        <v>0.33300000000000002</v>
      </c>
      <c r="AH1234">
        <v>0.66700000000000004</v>
      </c>
      <c r="AI1234" t="s">
        <v>10751</v>
      </c>
      <c r="AJ1234" t="s">
        <v>10751</v>
      </c>
      <c r="AK1234" t="s">
        <v>10751</v>
      </c>
      <c r="AL1234" t="s">
        <v>10751</v>
      </c>
      <c r="AM1234" t="s">
        <v>10751</v>
      </c>
      <c r="AN1234" t="s">
        <v>10751</v>
      </c>
      <c r="AO1234" t="s">
        <v>10751</v>
      </c>
      <c r="AP1234">
        <v>1</v>
      </c>
      <c r="AQ1234" t="s">
        <v>10751</v>
      </c>
      <c r="AR1234" t="s">
        <v>10751</v>
      </c>
      <c r="AS1234" t="s">
        <v>10751</v>
      </c>
      <c r="AT1234" t="s">
        <v>10751</v>
      </c>
      <c r="AU1234" t="s">
        <v>10751</v>
      </c>
      <c r="AV1234">
        <v>4.0999999999999996</v>
      </c>
      <c r="AW1234" t="s">
        <v>10751</v>
      </c>
      <c r="AX1234">
        <v>5.9</v>
      </c>
      <c r="AY1234">
        <v>0.90600000000000003</v>
      </c>
      <c r="AZ1234">
        <v>9.4E-2</v>
      </c>
      <c r="BA1234" t="s">
        <v>10751</v>
      </c>
      <c r="BB1234" t="s">
        <v>10751</v>
      </c>
      <c r="BC1234" t="s">
        <v>10751</v>
      </c>
      <c r="BD1234" t="s">
        <v>10751</v>
      </c>
    </row>
    <row r="1235" spans="1:56">
      <c r="A1235" t="s">
        <v>10756</v>
      </c>
      <c r="B1235">
        <v>3500</v>
      </c>
      <c r="C1235">
        <v>1988</v>
      </c>
      <c r="D1235">
        <v>108</v>
      </c>
      <c r="E1235">
        <v>7.0660000000000002E-3</v>
      </c>
      <c r="F1235">
        <v>22.714780000000001</v>
      </c>
      <c r="H1235">
        <v>19.221260000000001</v>
      </c>
      <c r="I1235">
        <f t="shared" si="26"/>
        <v>0.13581742316000001</v>
      </c>
      <c r="K1235">
        <v>17.024460000000001</v>
      </c>
      <c r="L1235">
        <v>22.514720000000001</v>
      </c>
      <c r="M1235">
        <v>462.35271</v>
      </c>
      <c r="N1235">
        <v>522.01346999999998</v>
      </c>
      <c r="O1235">
        <v>394.71955000000003</v>
      </c>
      <c r="P1235" t="s">
        <v>10751</v>
      </c>
      <c r="Q1235">
        <v>199.7062</v>
      </c>
      <c r="R1235">
        <v>141.8263</v>
      </c>
      <c r="S1235">
        <v>12.3499</v>
      </c>
      <c r="T1235">
        <v>0.71811100000000005</v>
      </c>
      <c r="U1235">
        <v>4.0522000000000002E-2</v>
      </c>
      <c r="V1235">
        <v>33.734450000000002</v>
      </c>
      <c r="W1235" t="s">
        <v>10751</v>
      </c>
      <c r="X1235" t="s">
        <v>10751</v>
      </c>
      <c r="Y1235">
        <v>1</v>
      </c>
      <c r="Z1235">
        <v>0.23899999999999999</v>
      </c>
      <c r="AA1235" t="s">
        <v>10751</v>
      </c>
      <c r="AB1235">
        <v>0.76100000000000001</v>
      </c>
      <c r="AC1235" t="s">
        <v>10751</v>
      </c>
      <c r="AD1235" t="s">
        <v>10751</v>
      </c>
      <c r="AE1235" t="s">
        <v>10751</v>
      </c>
      <c r="AF1235" t="s">
        <v>10751</v>
      </c>
      <c r="AG1235">
        <v>0.48699999999999999</v>
      </c>
      <c r="AH1235">
        <v>0.51300000000000001</v>
      </c>
      <c r="AI1235" t="s">
        <v>10751</v>
      </c>
      <c r="AJ1235" t="s">
        <v>10751</v>
      </c>
      <c r="AK1235" t="s">
        <v>10751</v>
      </c>
      <c r="AL1235" t="s">
        <v>10751</v>
      </c>
      <c r="AM1235" t="s">
        <v>10751</v>
      </c>
      <c r="AN1235" t="s">
        <v>10751</v>
      </c>
      <c r="AO1235" t="s">
        <v>10751</v>
      </c>
      <c r="AP1235">
        <v>1</v>
      </c>
      <c r="AQ1235" t="s">
        <v>10751</v>
      </c>
      <c r="AR1235" t="s">
        <v>10751</v>
      </c>
      <c r="AS1235" t="s">
        <v>10751</v>
      </c>
      <c r="AT1235" t="s">
        <v>10751</v>
      </c>
      <c r="AU1235" t="s">
        <v>10751</v>
      </c>
      <c r="AV1235">
        <v>4.2</v>
      </c>
      <c r="AW1235" t="s">
        <v>10751</v>
      </c>
      <c r="AX1235">
        <v>5.9</v>
      </c>
      <c r="AY1235">
        <v>0.76100000000000001</v>
      </c>
      <c r="AZ1235">
        <v>0.23899999999999999</v>
      </c>
      <c r="BA1235" t="s">
        <v>10751</v>
      </c>
      <c r="BB1235" t="s">
        <v>10751</v>
      </c>
      <c r="BC1235" t="s">
        <v>10751</v>
      </c>
      <c r="BD1235" t="s">
        <v>10751</v>
      </c>
    </row>
    <row r="1236" spans="1:56">
      <c r="A1236" t="s">
        <v>10756</v>
      </c>
      <c r="B1236">
        <v>3500</v>
      </c>
      <c r="C1236">
        <v>1989</v>
      </c>
      <c r="D1236">
        <v>107</v>
      </c>
      <c r="E1236">
        <v>7.4180000000000001E-3</v>
      </c>
      <c r="F1236">
        <v>22.674410000000002</v>
      </c>
      <c r="H1236">
        <v>19.102810000000002</v>
      </c>
      <c r="I1236">
        <f t="shared" si="26"/>
        <v>0.14170464458000001</v>
      </c>
      <c r="K1236">
        <v>17.042919999999999</v>
      </c>
      <c r="L1236">
        <v>22.04766</v>
      </c>
      <c r="M1236">
        <v>465.21947999999998</v>
      </c>
      <c r="N1236">
        <v>521.44830000000002</v>
      </c>
      <c r="O1236">
        <v>403.08134000000001</v>
      </c>
      <c r="P1236" t="s">
        <v>10751</v>
      </c>
      <c r="Q1236">
        <v>226.44319999999999</v>
      </c>
      <c r="R1236">
        <v>147.80529999999999</v>
      </c>
      <c r="S1236">
        <v>11.398</v>
      </c>
      <c r="T1236">
        <v>0.66747299999999998</v>
      </c>
      <c r="U1236">
        <v>4.2229999999999997E-2</v>
      </c>
      <c r="V1236">
        <v>33.504939999999998</v>
      </c>
      <c r="W1236" t="s">
        <v>10751</v>
      </c>
      <c r="X1236" t="s">
        <v>10751</v>
      </c>
      <c r="Y1236">
        <v>1</v>
      </c>
      <c r="Z1236">
        <v>0.27100000000000002</v>
      </c>
      <c r="AA1236" t="s">
        <v>10751</v>
      </c>
      <c r="AB1236">
        <v>0.72899999999999998</v>
      </c>
      <c r="AC1236" t="s">
        <v>10751</v>
      </c>
      <c r="AD1236" t="s">
        <v>10751</v>
      </c>
      <c r="AE1236">
        <v>1.4E-2</v>
      </c>
      <c r="AF1236" t="s">
        <v>10751</v>
      </c>
      <c r="AG1236">
        <v>0.45</v>
      </c>
      <c r="AH1236">
        <v>0.53600000000000003</v>
      </c>
      <c r="AI1236" t="s">
        <v>10751</v>
      </c>
      <c r="AJ1236" t="s">
        <v>10751</v>
      </c>
      <c r="AK1236" t="s">
        <v>10751</v>
      </c>
      <c r="AL1236" t="s">
        <v>10751</v>
      </c>
      <c r="AM1236" t="s">
        <v>10751</v>
      </c>
      <c r="AN1236" t="s">
        <v>10751</v>
      </c>
      <c r="AO1236" t="s">
        <v>10751</v>
      </c>
      <c r="AP1236">
        <v>1</v>
      </c>
      <c r="AQ1236" t="s">
        <v>10751</v>
      </c>
      <c r="AR1236" t="s">
        <v>10751</v>
      </c>
      <c r="AS1236" t="s">
        <v>10751</v>
      </c>
      <c r="AT1236" t="s">
        <v>10751</v>
      </c>
      <c r="AU1236" t="s">
        <v>10751</v>
      </c>
      <c r="AV1236">
        <v>4.3</v>
      </c>
      <c r="AW1236" t="s">
        <v>10751</v>
      </c>
      <c r="AX1236">
        <v>5.9</v>
      </c>
      <c r="AY1236">
        <v>0.72899999999999998</v>
      </c>
      <c r="AZ1236">
        <v>0.27100000000000002</v>
      </c>
      <c r="BA1236" t="s">
        <v>10751</v>
      </c>
      <c r="BB1236" t="s">
        <v>10751</v>
      </c>
      <c r="BC1236" t="s">
        <v>10751</v>
      </c>
      <c r="BD1236" t="s">
        <v>10751</v>
      </c>
    </row>
    <row r="1237" spans="1:56">
      <c r="A1237" t="s">
        <v>10756</v>
      </c>
      <c r="B1237">
        <v>3500</v>
      </c>
      <c r="C1237">
        <v>1990</v>
      </c>
      <c r="D1237">
        <v>57</v>
      </c>
      <c r="E1237">
        <v>4.5170000000000002E-3</v>
      </c>
      <c r="F1237">
        <v>22.432169999999999</v>
      </c>
      <c r="H1237">
        <v>18.837700000000002</v>
      </c>
      <c r="I1237">
        <f t="shared" si="26"/>
        <v>8.5089890900000006E-2</v>
      </c>
      <c r="K1237">
        <v>16.79617</v>
      </c>
      <c r="L1237">
        <v>21.677769999999999</v>
      </c>
      <c r="M1237">
        <v>471.76659999999998</v>
      </c>
      <c r="N1237">
        <v>529.10860000000002</v>
      </c>
      <c r="O1237">
        <v>409.95915000000002</v>
      </c>
      <c r="P1237" t="s">
        <v>10751</v>
      </c>
      <c r="Q1237">
        <v>216.31389999999999</v>
      </c>
      <c r="R1237">
        <v>148.1995</v>
      </c>
      <c r="S1237">
        <v>10.6975</v>
      </c>
      <c r="T1237">
        <v>0.69840599999999997</v>
      </c>
      <c r="U1237">
        <v>4.2342999999999999E-2</v>
      </c>
      <c r="V1237">
        <v>33.03116</v>
      </c>
      <c r="W1237" t="s">
        <v>10751</v>
      </c>
      <c r="X1237" t="s">
        <v>10751</v>
      </c>
      <c r="Y1237">
        <v>1</v>
      </c>
      <c r="Z1237">
        <v>0.36499999999999999</v>
      </c>
      <c r="AA1237" t="s">
        <v>10751</v>
      </c>
      <c r="AB1237">
        <v>0.63500000000000001</v>
      </c>
      <c r="AC1237" t="s">
        <v>10751</v>
      </c>
      <c r="AD1237" t="s">
        <v>10751</v>
      </c>
      <c r="AE1237">
        <v>5.8999999999999997E-2</v>
      </c>
      <c r="AF1237" t="s">
        <v>10751</v>
      </c>
      <c r="AG1237">
        <v>0.61799999999999999</v>
      </c>
      <c r="AH1237">
        <v>0.32300000000000001</v>
      </c>
      <c r="AI1237" t="s">
        <v>10751</v>
      </c>
      <c r="AJ1237" t="s">
        <v>10751</v>
      </c>
      <c r="AK1237" t="s">
        <v>10751</v>
      </c>
      <c r="AL1237" t="s">
        <v>10751</v>
      </c>
      <c r="AM1237" t="s">
        <v>10751</v>
      </c>
      <c r="AN1237" t="s">
        <v>10751</v>
      </c>
      <c r="AO1237" t="s">
        <v>10751</v>
      </c>
      <c r="AP1237">
        <v>1</v>
      </c>
      <c r="AQ1237" t="s">
        <v>10751</v>
      </c>
      <c r="AR1237" t="s">
        <v>10751</v>
      </c>
      <c r="AS1237" t="s">
        <v>10751</v>
      </c>
      <c r="AT1237" t="s">
        <v>10751</v>
      </c>
      <c r="AU1237" t="s">
        <v>10751</v>
      </c>
      <c r="AV1237">
        <v>4.4000000000000004</v>
      </c>
      <c r="AW1237" t="s">
        <v>10751</v>
      </c>
      <c r="AX1237">
        <v>5.8</v>
      </c>
      <c r="AY1237">
        <v>0.63500000000000001</v>
      </c>
      <c r="AZ1237">
        <v>0.36499999999999999</v>
      </c>
      <c r="BA1237" t="s">
        <v>10751</v>
      </c>
      <c r="BB1237" t="s">
        <v>10751</v>
      </c>
      <c r="BC1237" t="s">
        <v>10751</v>
      </c>
      <c r="BD1237" t="s">
        <v>10751</v>
      </c>
    </row>
    <row r="1238" spans="1:56">
      <c r="A1238" t="s">
        <v>10756</v>
      </c>
      <c r="B1238">
        <v>3500</v>
      </c>
      <c r="C1238">
        <v>1991</v>
      </c>
      <c r="D1238">
        <v>82</v>
      </c>
      <c r="E1238">
        <v>6.5560000000000002E-3</v>
      </c>
      <c r="F1238">
        <v>21.794239999999999</v>
      </c>
      <c r="H1238">
        <v>18.135169999999999</v>
      </c>
      <c r="I1238">
        <f t="shared" si="26"/>
        <v>0.11889417451999999</v>
      </c>
      <c r="K1238">
        <v>16.80584</v>
      </c>
      <c r="L1238">
        <v>19.765640000000001</v>
      </c>
      <c r="M1238">
        <v>490.04235</v>
      </c>
      <c r="N1238">
        <v>528.80440999999996</v>
      </c>
      <c r="O1238">
        <v>449.61869000000002</v>
      </c>
      <c r="P1238" t="s">
        <v>10751</v>
      </c>
      <c r="Q1238">
        <v>206.77420000000001</v>
      </c>
      <c r="R1238">
        <v>130.10290000000001</v>
      </c>
      <c r="S1238">
        <v>12.6189</v>
      </c>
      <c r="T1238">
        <v>0.63229400000000002</v>
      </c>
      <c r="U1238">
        <v>3.7171999999999997E-2</v>
      </c>
      <c r="V1238">
        <v>31.87323</v>
      </c>
      <c r="W1238" t="s">
        <v>10751</v>
      </c>
      <c r="X1238" t="s">
        <v>10751</v>
      </c>
      <c r="Y1238">
        <v>1</v>
      </c>
      <c r="Z1238">
        <v>0.15</v>
      </c>
      <c r="AA1238" t="s">
        <v>10751</v>
      </c>
      <c r="AB1238">
        <v>0.85</v>
      </c>
      <c r="AC1238" t="s">
        <v>10751</v>
      </c>
      <c r="AD1238" t="s">
        <v>10751</v>
      </c>
      <c r="AE1238">
        <v>2.1999999999999999E-2</v>
      </c>
      <c r="AF1238" t="s">
        <v>10751</v>
      </c>
      <c r="AG1238">
        <v>0.24199999999999999</v>
      </c>
      <c r="AH1238">
        <v>0.73599999999999999</v>
      </c>
      <c r="AI1238" t="s">
        <v>10751</v>
      </c>
      <c r="AJ1238" t="s">
        <v>10751</v>
      </c>
      <c r="AK1238" t="s">
        <v>10751</v>
      </c>
      <c r="AL1238" t="s">
        <v>10751</v>
      </c>
      <c r="AM1238" t="s">
        <v>10751</v>
      </c>
      <c r="AN1238" t="s">
        <v>10751</v>
      </c>
      <c r="AO1238" t="s">
        <v>10751</v>
      </c>
      <c r="AP1238">
        <v>1</v>
      </c>
      <c r="AQ1238" t="s">
        <v>10751</v>
      </c>
      <c r="AR1238" t="s">
        <v>10751</v>
      </c>
      <c r="AS1238" t="s">
        <v>10751</v>
      </c>
      <c r="AT1238" t="s">
        <v>10751</v>
      </c>
      <c r="AU1238" t="s">
        <v>10751</v>
      </c>
      <c r="AV1238">
        <v>3.8</v>
      </c>
      <c r="AW1238" t="s">
        <v>10751</v>
      </c>
      <c r="AX1238">
        <v>5.0999999999999996</v>
      </c>
      <c r="AY1238">
        <v>0.85</v>
      </c>
      <c r="AZ1238">
        <v>0.15</v>
      </c>
      <c r="BA1238" t="s">
        <v>10751</v>
      </c>
      <c r="BB1238" t="s">
        <v>10751</v>
      </c>
      <c r="BC1238" t="s">
        <v>10751</v>
      </c>
      <c r="BD1238" t="s">
        <v>10751</v>
      </c>
    </row>
    <row r="1239" spans="1:56">
      <c r="A1239" t="s">
        <v>10756</v>
      </c>
      <c r="B1239">
        <v>3500</v>
      </c>
      <c r="C1239">
        <v>1992</v>
      </c>
      <c r="D1239">
        <v>76</v>
      </c>
      <c r="E1239">
        <v>6.2529999999999999E-3</v>
      </c>
      <c r="F1239">
        <v>20.87078</v>
      </c>
      <c r="H1239">
        <v>17.3383</v>
      </c>
      <c r="I1239">
        <f t="shared" si="26"/>
        <v>0.10841638989999999</v>
      </c>
      <c r="K1239">
        <v>15.89237</v>
      </c>
      <c r="L1239">
        <v>19.111989999999999</v>
      </c>
      <c r="M1239">
        <v>512.56457</v>
      </c>
      <c r="N1239">
        <v>559.19905000000006</v>
      </c>
      <c r="O1239">
        <v>464.99606</v>
      </c>
      <c r="P1239" t="s">
        <v>10751</v>
      </c>
      <c r="Q1239">
        <v>205.49100000000001</v>
      </c>
      <c r="R1239">
        <v>150.68530000000001</v>
      </c>
      <c r="S1239">
        <v>11.087199999999999</v>
      </c>
      <c r="T1239">
        <v>0.73168</v>
      </c>
      <c r="U1239">
        <v>4.3053000000000001E-2</v>
      </c>
      <c r="V1239">
        <v>30.520150000000001</v>
      </c>
      <c r="W1239" t="s">
        <v>10751</v>
      </c>
      <c r="X1239" t="s">
        <v>10751</v>
      </c>
      <c r="Y1239">
        <v>1</v>
      </c>
      <c r="Z1239">
        <v>0.23499999999999999</v>
      </c>
      <c r="AA1239" t="s">
        <v>10751</v>
      </c>
      <c r="AB1239">
        <v>0.76500000000000001</v>
      </c>
      <c r="AC1239" t="s">
        <v>10751</v>
      </c>
      <c r="AD1239" t="s">
        <v>10751</v>
      </c>
      <c r="AE1239">
        <v>3.9E-2</v>
      </c>
      <c r="AF1239" t="s">
        <v>10751</v>
      </c>
      <c r="AG1239">
        <v>0.6</v>
      </c>
      <c r="AH1239">
        <v>0.36099999999999999</v>
      </c>
      <c r="AI1239" t="s">
        <v>10751</v>
      </c>
      <c r="AJ1239" t="s">
        <v>10751</v>
      </c>
      <c r="AK1239" t="s">
        <v>10751</v>
      </c>
      <c r="AL1239" t="s">
        <v>10751</v>
      </c>
      <c r="AM1239" t="s">
        <v>10751</v>
      </c>
      <c r="AN1239" t="s">
        <v>10751</v>
      </c>
      <c r="AO1239" t="s">
        <v>10751</v>
      </c>
      <c r="AP1239">
        <v>1</v>
      </c>
      <c r="AQ1239" t="s">
        <v>10751</v>
      </c>
      <c r="AR1239" t="s">
        <v>10751</v>
      </c>
      <c r="AS1239" t="s">
        <v>10751</v>
      </c>
      <c r="AT1239" t="s">
        <v>10751</v>
      </c>
      <c r="AU1239" t="s">
        <v>10751</v>
      </c>
      <c r="AV1239">
        <v>3.9</v>
      </c>
      <c r="AW1239" t="s">
        <v>10751</v>
      </c>
      <c r="AX1239">
        <v>5.0999999999999996</v>
      </c>
      <c r="AY1239">
        <v>0.82599999999999996</v>
      </c>
      <c r="AZ1239">
        <v>0.17399999999999999</v>
      </c>
      <c r="BA1239" t="s">
        <v>10751</v>
      </c>
      <c r="BB1239" t="s">
        <v>10751</v>
      </c>
      <c r="BC1239" t="s">
        <v>10751</v>
      </c>
      <c r="BD1239" t="s">
        <v>10751</v>
      </c>
    </row>
    <row r="1240" spans="1:56">
      <c r="A1240" t="s">
        <v>10756</v>
      </c>
      <c r="B1240">
        <v>3500</v>
      </c>
      <c r="C1240">
        <v>1993</v>
      </c>
      <c r="D1240">
        <v>78</v>
      </c>
      <c r="E1240">
        <v>5.8729999999999997E-3</v>
      </c>
      <c r="F1240">
        <v>20.270620000000001</v>
      </c>
      <c r="H1240">
        <v>16.811150000000001</v>
      </c>
      <c r="I1240">
        <f t="shared" si="26"/>
        <v>9.8731883950000002E-2</v>
      </c>
      <c r="K1240">
        <v>15.26885</v>
      </c>
      <c r="L1240">
        <v>18.693339999999999</v>
      </c>
      <c r="M1240">
        <v>528.63732000000005</v>
      </c>
      <c r="N1240">
        <v>582.03449999999998</v>
      </c>
      <c r="O1240">
        <v>475.40996999999999</v>
      </c>
      <c r="P1240" t="s">
        <v>10751</v>
      </c>
      <c r="Q1240">
        <v>210.6773</v>
      </c>
      <c r="R1240">
        <v>159.8167</v>
      </c>
      <c r="S1240">
        <v>10.1258</v>
      </c>
      <c r="T1240">
        <v>0.75108699999999995</v>
      </c>
      <c r="U1240">
        <v>4.5662000000000001E-2</v>
      </c>
      <c r="V1240">
        <v>29.546330000000001</v>
      </c>
      <c r="W1240" t="s">
        <v>10751</v>
      </c>
      <c r="X1240" t="s">
        <v>10751</v>
      </c>
      <c r="Y1240">
        <v>1</v>
      </c>
      <c r="Z1240">
        <v>0.114</v>
      </c>
      <c r="AA1240" t="s">
        <v>10751</v>
      </c>
      <c r="AB1240">
        <v>0.88600000000000001</v>
      </c>
      <c r="AC1240" t="s">
        <v>10751</v>
      </c>
      <c r="AD1240" t="s">
        <v>10751</v>
      </c>
      <c r="AE1240">
        <v>4.2000000000000003E-2</v>
      </c>
      <c r="AF1240" t="s">
        <v>10751</v>
      </c>
      <c r="AG1240">
        <v>0.66100000000000003</v>
      </c>
      <c r="AH1240">
        <v>0.29699999999999999</v>
      </c>
      <c r="AI1240" t="s">
        <v>10751</v>
      </c>
      <c r="AJ1240" t="s">
        <v>10751</v>
      </c>
      <c r="AK1240" t="s">
        <v>10751</v>
      </c>
      <c r="AL1240" t="s">
        <v>10751</v>
      </c>
      <c r="AM1240" t="s">
        <v>10751</v>
      </c>
      <c r="AN1240" t="s">
        <v>10751</v>
      </c>
      <c r="AO1240" t="s">
        <v>10751</v>
      </c>
      <c r="AP1240">
        <v>1</v>
      </c>
      <c r="AQ1240" t="s">
        <v>10751</v>
      </c>
      <c r="AR1240" t="s">
        <v>10751</v>
      </c>
      <c r="AS1240" t="s">
        <v>10751</v>
      </c>
      <c r="AT1240" t="s">
        <v>10751</v>
      </c>
      <c r="AU1240" t="s">
        <v>10751</v>
      </c>
      <c r="AV1240">
        <v>3.8</v>
      </c>
      <c r="AW1240" t="s">
        <v>10751</v>
      </c>
      <c r="AX1240">
        <v>5.3</v>
      </c>
      <c r="AY1240">
        <v>0.88600000000000001</v>
      </c>
      <c r="AZ1240">
        <v>0.114</v>
      </c>
      <c r="BA1240" t="s">
        <v>10751</v>
      </c>
      <c r="BB1240" t="s">
        <v>10751</v>
      </c>
      <c r="BC1240" t="s">
        <v>10751</v>
      </c>
      <c r="BD1240" t="s">
        <v>10751</v>
      </c>
    </row>
    <row r="1241" spans="1:56">
      <c r="A1241" t="s">
        <v>10756</v>
      </c>
      <c r="B1241">
        <v>3500</v>
      </c>
      <c r="C1241">
        <v>1994</v>
      </c>
      <c r="D1241">
        <v>75</v>
      </c>
      <c r="E1241">
        <v>5.2919999999999998E-3</v>
      </c>
      <c r="F1241">
        <v>21.384270000000001</v>
      </c>
      <c r="H1241">
        <v>17.693339999999999</v>
      </c>
      <c r="I1241">
        <f t="shared" si="26"/>
        <v>9.3633155279999991E-2</v>
      </c>
      <c r="K1241">
        <v>15.85745</v>
      </c>
      <c r="L1241">
        <v>19.945329999999998</v>
      </c>
      <c r="M1241">
        <v>502.27924999999999</v>
      </c>
      <c r="N1241">
        <v>560.43068000000005</v>
      </c>
      <c r="O1241">
        <v>445.56787000000003</v>
      </c>
      <c r="P1241" t="s">
        <v>10751</v>
      </c>
      <c r="Q1241">
        <v>201.44649999999999</v>
      </c>
      <c r="R1241">
        <v>161.19229999999999</v>
      </c>
      <c r="S1241">
        <v>9.8871000000000002</v>
      </c>
      <c r="T1241">
        <v>0.81201199999999996</v>
      </c>
      <c r="U1241">
        <v>4.6054999999999999E-2</v>
      </c>
      <c r="V1241">
        <v>31.000640000000001</v>
      </c>
      <c r="W1241" t="s">
        <v>10751</v>
      </c>
      <c r="X1241" t="s">
        <v>10751</v>
      </c>
      <c r="Y1241">
        <v>1</v>
      </c>
      <c r="Z1241">
        <v>0.14599999999999999</v>
      </c>
      <c r="AA1241">
        <v>0.33800000000000002</v>
      </c>
      <c r="AB1241">
        <v>0.51700000000000002</v>
      </c>
      <c r="AC1241" t="s">
        <v>10751</v>
      </c>
      <c r="AD1241" t="s">
        <v>10751</v>
      </c>
      <c r="AE1241" t="s">
        <v>10751</v>
      </c>
      <c r="AF1241" t="s">
        <v>10751</v>
      </c>
      <c r="AG1241">
        <v>0.98399999999999999</v>
      </c>
      <c r="AH1241">
        <v>1.6E-2</v>
      </c>
      <c r="AI1241" t="s">
        <v>10751</v>
      </c>
      <c r="AJ1241" t="s">
        <v>10751</v>
      </c>
      <c r="AK1241" t="s">
        <v>10751</v>
      </c>
      <c r="AL1241" t="s">
        <v>10751</v>
      </c>
      <c r="AM1241" t="s">
        <v>10751</v>
      </c>
      <c r="AN1241" t="s">
        <v>10751</v>
      </c>
      <c r="AO1241" t="s">
        <v>10751</v>
      </c>
      <c r="AP1241">
        <v>1</v>
      </c>
      <c r="AQ1241" t="s">
        <v>10751</v>
      </c>
      <c r="AR1241" t="s">
        <v>10751</v>
      </c>
      <c r="AS1241" t="s">
        <v>10751</v>
      </c>
      <c r="AT1241" t="s">
        <v>10751</v>
      </c>
      <c r="AU1241" t="s">
        <v>10751</v>
      </c>
      <c r="AV1241">
        <v>3.8</v>
      </c>
      <c r="AW1241" t="s">
        <v>10751</v>
      </c>
      <c r="AX1241">
        <v>5.2</v>
      </c>
      <c r="AY1241">
        <v>0.85399999999999998</v>
      </c>
      <c r="AZ1241">
        <v>0.14599999999999999</v>
      </c>
      <c r="BA1241" t="s">
        <v>10751</v>
      </c>
      <c r="BB1241" t="s">
        <v>10751</v>
      </c>
      <c r="BC1241" t="s">
        <v>10751</v>
      </c>
      <c r="BD1241" t="s">
        <v>10751</v>
      </c>
    </row>
    <row r="1242" spans="1:56">
      <c r="A1242" t="s">
        <v>10756</v>
      </c>
      <c r="B1242">
        <v>3500</v>
      </c>
      <c r="C1242">
        <v>1995</v>
      </c>
      <c r="D1242">
        <v>34</v>
      </c>
      <c r="E1242">
        <v>2.2460000000000002E-3</v>
      </c>
      <c r="F1242">
        <v>20.108149999999998</v>
      </c>
      <c r="H1242">
        <v>16.720410000000001</v>
      </c>
      <c r="I1242">
        <f t="shared" si="26"/>
        <v>3.7554040860000006E-2</v>
      </c>
      <c r="K1242">
        <v>14.43233</v>
      </c>
      <c r="L1242">
        <v>19.71001</v>
      </c>
      <c r="M1242">
        <v>531.50598000000002</v>
      </c>
      <c r="N1242">
        <v>615.77023999999994</v>
      </c>
      <c r="O1242">
        <v>450.88774000000001</v>
      </c>
      <c r="P1242" t="s">
        <v>10751</v>
      </c>
      <c r="Q1242">
        <v>240.89240000000001</v>
      </c>
      <c r="R1242">
        <v>189.1139</v>
      </c>
      <c r="S1242">
        <v>8.6460000000000008</v>
      </c>
      <c r="T1242">
        <v>0.78498900000000005</v>
      </c>
      <c r="U1242">
        <v>5.4032999999999998E-2</v>
      </c>
      <c r="V1242">
        <v>29.286460000000002</v>
      </c>
      <c r="W1242">
        <v>8.9999999999999993E-3</v>
      </c>
      <c r="X1242" t="s">
        <v>10751</v>
      </c>
      <c r="Y1242">
        <v>0.99099999999999999</v>
      </c>
      <c r="Z1242">
        <v>0.104</v>
      </c>
      <c r="AA1242" t="s">
        <v>10751</v>
      </c>
      <c r="AB1242">
        <v>0.89600000000000002</v>
      </c>
      <c r="AC1242" t="s">
        <v>10751</v>
      </c>
      <c r="AD1242" t="s">
        <v>10751</v>
      </c>
      <c r="AE1242" t="s">
        <v>10751</v>
      </c>
      <c r="AF1242" t="s">
        <v>10751</v>
      </c>
      <c r="AG1242">
        <v>1</v>
      </c>
      <c r="AH1242" t="s">
        <v>10751</v>
      </c>
      <c r="AI1242" t="s">
        <v>10751</v>
      </c>
      <c r="AJ1242" t="s">
        <v>10751</v>
      </c>
      <c r="AK1242" t="s">
        <v>10751</v>
      </c>
      <c r="AL1242" t="s">
        <v>10751</v>
      </c>
      <c r="AM1242" t="s">
        <v>10751</v>
      </c>
      <c r="AN1242" t="s">
        <v>10751</v>
      </c>
      <c r="AO1242" t="s">
        <v>10751</v>
      </c>
      <c r="AP1242">
        <v>1</v>
      </c>
      <c r="AQ1242" t="s">
        <v>10751</v>
      </c>
      <c r="AR1242" t="s">
        <v>10751</v>
      </c>
      <c r="AS1242" t="s">
        <v>10751</v>
      </c>
      <c r="AT1242" t="s">
        <v>10751</v>
      </c>
      <c r="AU1242" t="s">
        <v>10751</v>
      </c>
      <c r="AV1242">
        <v>4.0999999999999996</v>
      </c>
      <c r="AW1242" t="s">
        <v>10751</v>
      </c>
      <c r="AX1242">
        <v>6</v>
      </c>
      <c r="AY1242">
        <v>0.89600000000000002</v>
      </c>
      <c r="AZ1242">
        <v>0.104</v>
      </c>
      <c r="BA1242" t="s">
        <v>10751</v>
      </c>
      <c r="BB1242" t="s">
        <v>10751</v>
      </c>
      <c r="BC1242" t="s">
        <v>10751</v>
      </c>
      <c r="BD1242" t="s">
        <v>10751</v>
      </c>
    </row>
    <row r="1243" spans="1:56">
      <c r="A1243" t="s">
        <v>10756</v>
      </c>
      <c r="B1243">
        <v>3500</v>
      </c>
      <c r="C1243">
        <v>1996</v>
      </c>
      <c r="D1243">
        <v>63</v>
      </c>
      <c r="E1243">
        <v>4.7800000000000004E-3</v>
      </c>
      <c r="F1243">
        <v>21.5825</v>
      </c>
      <c r="H1243">
        <v>17.81936</v>
      </c>
      <c r="I1243">
        <f t="shared" si="26"/>
        <v>8.5176540800000006E-2</v>
      </c>
      <c r="K1243">
        <v>15.55057</v>
      </c>
      <c r="L1243">
        <v>20.62576</v>
      </c>
      <c r="M1243">
        <v>498.72721000000001</v>
      </c>
      <c r="N1243">
        <v>571.49024999999995</v>
      </c>
      <c r="O1243">
        <v>430.86887999999999</v>
      </c>
      <c r="P1243" t="s">
        <v>10751</v>
      </c>
      <c r="Q1243">
        <v>223.65110000000001</v>
      </c>
      <c r="R1243">
        <v>182.75579999999999</v>
      </c>
      <c r="S1243">
        <v>9.2914999999999992</v>
      </c>
      <c r="T1243">
        <v>0.82588899999999998</v>
      </c>
      <c r="U1243">
        <v>5.2215999999999999E-2</v>
      </c>
      <c r="V1243">
        <v>31.337</v>
      </c>
      <c r="W1243" t="s">
        <v>10751</v>
      </c>
      <c r="X1243" t="s">
        <v>10751</v>
      </c>
      <c r="Y1243">
        <v>1</v>
      </c>
      <c r="Z1243">
        <v>0.122</v>
      </c>
      <c r="AA1243" t="s">
        <v>10751</v>
      </c>
      <c r="AB1243">
        <v>0.878</v>
      </c>
      <c r="AC1243" t="s">
        <v>10751</v>
      </c>
      <c r="AD1243" t="s">
        <v>10751</v>
      </c>
      <c r="AE1243" t="s">
        <v>10751</v>
      </c>
      <c r="AF1243" t="s">
        <v>10751</v>
      </c>
      <c r="AG1243">
        <v>1</v>
      </c>
      <c r="AH1243" t="s">
        <v>10751</v>
      </c>
      <c r="AI1243" t="s">
        <v>10751</v>
      </c>
      <c r="AJ1243" t="s">
        <v>10751</v>
      </c>
      <c r="AK1243" t="s">
        <v>10751</v>
      </c>
      <c r="AL1243" t="s">
        <v>10751</v>
      </c>
      <c r="AM1243" t="s">
        <v>10751</v>
      </c>
      <c r="AN1243" t="s">
        <v>10751</v>
      </c>
      <c r="AO1243" t="s">
        <v>10751</v>
      </c>
      <c r="AP1243">
        <v>1</v>
      </c>
      <c r="AQ1243" t="s">
        <v>10751</v>
      </c>
      <c r="AR1243" t="s">
        <v>10751</v>
      </c>
      <c r="AS1243" t="s">
        <v>10751</v>
      </c>
      <c r="AT1243">
        <v>0.316</v>
      </c>
      <c r="AU1243" t="s">
        <v>10751</v>
      </c>
      <c r="AV1243">
        <v>4.0999999999999996</v>
      </c>
      <c r="AW1243" t="s">
        <v>10751</v>
      </c>
      <c r="AX1243">
        <v>5.7</v>
      </c>
      <c r="AY1243">
        <v>0.878</v>
      </c>
      <c r="AZ1243">
        <v>0.122</v>
      </c>
      <c r="BA1243" t="s">
        <v>10751</v>
      </c>
      <c r="BB1243" t="s">
        <v>10751</v>
      </c>
      <c r="BC1243" t="s">
        <v>10751</v>
      </c>
      <c r="BD1243" t="s">
        <v>10751</v>
      </c>
    </row>
    <row r="1244" spans="1:56">
      <c r="A1244" t="s">
        <v>10756</v>
      </c>
      <c r="B1244">
        <v>3500</v>
      </c>
      <c r="C1244">
        <v>1997</v>
      </c>
      <c r="D1244">
        <v>33</v>
      </c>
      <c r="E1244">
        <v>2.2920000000000002E-3</v>
      </c>
      <c r="F1244">
        <v>22.153359999999999</v>
      </c>
      <c r="H1244">
        <v>18.163080000000001</v>
      </c>
      <c r="I1244">
        <f t="shared" si="26"/>
        <v>4.1629779360000008E-2</v>
      </c>
      <c r="K1244">
        <v>16.050270000000001</v>
      </c>
      <c r="L1244">
        <v>20.631039999999999</v>
      </c>
      <c r="M1244">
        <v>489.28915000000001</v>
      </c>
      <c r="N1244">
        <v>553.69781</v>
      </c>
      <c r="O1244">
        <v>430.75871999999998</v>
      </c>
      <c r="P1244" t="s">
        <v>10751</v>
      </c>
      <c r="Q1244">
        <v>194.3527</v>
      </c>
      <c r="R1244">
        <v>166.45439999999999</v>
      </c>
      <c r="S1244">
        <v>10.1144</v>
      </c>
      <c r="T1244">
        <v>0.89113799999999999</v>
      </c>
      <c r="U1244">
        <v>4.7558000000000003E-2</v>
      </c>
      <c r="V1244">
        <v>31.945150000000002</v>
      </c>
      <c r="W1244">
        <v>8.8999999999999996E-2</v>
      </c>
      <c r="X1244" t="s">
        <v>10751</v>
      </c>
      <c r="Y1244">
        <v>0.91100000000000003</v>
      </c>
      <c r="Z1244">
        <v>0.158</v>
      </c>
      <c r="AA1244" t="s">
        <v>10751</v>
      </c>
      <c r="AB1244">
        <v>0.84199999999999997</v>
      </c>
      <c r="AC1244" t="s">
        <v>10751</v>
      </c>
      <c r="AD1244" t="s">
        <v>10751</v>
      </c>
      <c r="AE1244" t="s">
        <v>10751</v>
      </c>
      <c r="AF1244" t="s">
        <v>10751</v>
      </c>
      <c r="AG1244">
        <v>1</v>
      </c>
      <c r="AH1244" t="s">
        <v>10751</v>
      </c>
      <c r="AI1244" t="s">
        <v>10751</v>
      </c>
      <c r="AJ1244" t="s">
        <v>10751</v>
      </c>
      <c r="AK1244" t="s">
        <v>10751</v>
      </c>
      <c r="AL1244" t="s">
        <v>10751</v>
      </c>
      <c r="AM1244" t="s">
        <v>10751</v>
      </c>
      <c r="AN1244" t="s">
        <v>10751</v>
      </c>
      <c r="AO1244" t="s">
        <v>10751</v>
      </c>
      <c r="AP1244">
        <v>1</v>
      </c>
      <c r="AQ1244" t="s">
        <v>10751</v>
      </c>
      <c r="AR1244" t="s">
        <v>10751</v>
      </c>
      <c r="AS1244" t="s">
        <v>10751</v>
      </c>
      <c r="AT1244">
        <v>0.44400000000000001</v>
      </c>
      <c r="AU1244" t="s">
        <v>10751</v>
      </c>
      <c r="AV1244">
        <v>4.2</v>
      </c>
      <c r="AW1244" t="s">
        <v>10751</v>
      </c>
      <c r="AX1244">
        <v>5.2</v>
      </c>
      <c r="AY1244">
        <v>0.84199999999999997</v>
      </c>
      <c r="AZ1244">
        <v>0.158</v>
      </c>
      <c r="BA1244" t="s">
        <v>10751</v>
      </c>
      <c r="BB1244" t="s">
        <v>10751</v>
      </c>
      <c r="BC1244" t="s">
        <v>10751</v>
      </c>
      <c r="BD1244" t="s">
        <v>10751</v>
      </c>
    </row>
    <row r="1245" spans="1:56">
      <c r="A1245" t="s">
        <v>10756</v>
      </c>
      <c r="B1245">
        <v>3500</v>
      </c>
      <c r="C1245">
        <v>1998</v>
      </c>
      <c r="D1245">
        <v>71</v>
      </c>
      <c r="E1245">
        <v>4.9100000000000003E-3</v>
      </c>
      <c r="F1245">
        <v>23.965699999999998</v>
      </c>
      <c r="H1245">
        <v>19.514859999999999</v>
      </c>
      <c r="I1245">
        <f t="shared" si="26"/>
        <v>9.5817962600000001E-2</v>
      </c>
      <c r="K1245">
        <v>17.309560000000001</v>
      </c>
      <c r="L1245">
        <v>21.998819999999998</v>
      </c>
      <c r="M1245">
        <v>455.39645000000002</v>
      </c>
      <c r="N1245">
        <v>513.41569000000004</v>
      </c>
      <c r="O1245">
        <v>403.97620999999998</v>
      </c>
      <c r="P1245" t="s">
        <v>10751</v>
      </c>
      <c r="Q1245">
        <v>169.0719</v>
      </c>
      <c r="R1245">
        <v>150.67009999999999</v>
      </c>
      <c r="S1245">
        <v>11.059799999999999</v>
      </c>
      <c r="T1245">
        <v>0.92908900000000005</v>
      </c>
      <c r="U1245">
        <v>4.3048999999999997E-2</v>
      </c>
      <c r="V1245">
        <v>34.553510000000003</v>
      </c>
      <c r="W1245">
        <v>0.27</v>
      </c>
      <c r="X1245" t="s">
        <v>10751</v>
      </c>
      <c r="Y1245">
        <v>0.73</v>
      </c>
      <c r="Z1245">
        <v>0.29699999999999999</v>
      </c>
      <c r="AA1245" t="s">
        <v>10751</v>
      </c>
      <c r="AB1245">
        <v>0.70299999999999996</v>
      </c>
      <c r="AC1245" t="s">
        <v>10751</v>
      </c>
      <c r="AD1245" t="s">
        <v>10751</v>
      </c>
      <c r="AE1245" t="s">
        <v>10751</v>
      </c>
      <c r="AF1245" t="s">
        <v>10751</v>
      </c>
      <c r="AG1245">
        <v>1</v>
      </c>
      <c r="AH1245" t="s">
        <v>10751</v>
      </c>
      <c r="AI1245" t="s">
        <v>10751</v>
      </c>
      <c r="AJ1245" t="s">
        <v>10751</v>
      </c>
      <c r="AK1245" t="s">
        <v>10751</v>
      </c>
      <c r="AL1245" t="s">
        <v>10751</v>
      </c>
      <c r="AM1245" t="s">
        <v>10751</v>
      </c>
      <c r="AN1245" t="s">
        <v>10751</v>
      </c>
      <c r="AO1245" t="s">
        <v>10751</v>
      </c>
      <c r="AP1245">
        <v>1</v>
      </c>
      <c r="AQ1245" t="s">
        <v>10751</v>
      </c>
      <c r="AR1245" t="s">
        <v>10751</v>
      </c>
      <c r="AS1245" t="s">
        <v>10751</v>
      </c>
      <c r="AT1245">
        <v>0.60899999999999999</v>
      </c>
      <c r="AU1245" t="s">
        <v>10751</v>
      </c>
      <c r="AV1245">
        <v>4.3</v>
      </c>
      <c r="AW1245" t="s">
        <v>10751</v>
      </c>
      <c r="AX1245">
        <v>4.7</v>
      </c>
      <c r="AY1245">
        <v>0.70299999999999996</v>
      </c>
      <c r="AZ1245">
        <v>0.29699999999999999</v>
      </c>
      <c r="BA1245" t="s">
        <v>10751</v>
      </c>
      <c r="BB1245" t="s">
        <v>10751</v>
      </c>
      <c r="BC1245" t="s">
        <v>10751</v>
      </c>
      <c r="BD1245" t="s">
        <v>10751</v>
      </c>
    </row>
    <row r="1246" spans="1:56">
      <c r="A1246" t="s">
        <v>10754</v>
      </c>
      <c r="B1246">
        <v>4000</v>
      </c>
      <c r="C1246">
        <v>1991</v>
      </c>
      <c r="D1246">
        <v>353</v>
      </c>
      <c r="E1246">
        <v>2.8087000000000001E-2</v>
      </c>
      <c r="F1246">
        <v>20.363949999999999</v>
      </c>
      <c r="H1246">
        <v>17.062460000000002</v>
      </c>
      <c r="I1246">
        <f t="shared" si="26"/>
        <v>0.47923331402000008</v>
      </c>
      <c r="K1246">
        <v>15.19017</v>
      </c>
      <c r="L1246">
        <v>19.604179999999999</v>
      </c>
      <c r="M1246">
        <v>520.85104000000001</v>
      </c>
      <c r="N1246">
        <v>585.04927999999995</v>
      </c>
      <c r="O1246">
        <v>453.32177000000001</v>
      </c>
      <c r="P1246" t="s">
        <v>10751</v>
      </c>
      <c r="Q1246">
        <v>262.33929999999998</v>
      </c>
      <c r="R1246">
        <v>158.98840000000001</v>
      </c>
      <c r="S1246">
        <v>11.0855</v>
      </c>
      <c r="T1246">
        <v>0.62254299999999996</v>
      </c>
      <c r="U1246">
        <v>3.9746999999999998E-2</v>
      </c>
      <c r="V1246">
        <v>34.317729999999997</v>
      </c>
      <c r="W1246" t="s">
        <v>10751</v>
      </c>
      <c r="X1246">
        <v>0.4</v>
      </c>
      <c r="Y1246">
        <v>0.6</v>
      </c>
      <c r="Z1246">
        <v>0.42399999999999999</v>
      </c>
      <c r="AA1246">
        <v>0</v>
      </c>
      <c r="AB1246">
        <v>0.57599999999999996</v>
      </c>
      <c r="AC1246" t="s">
        <v>10751</v>
      </c>
      <c r="AD1246" t="s">
        <v>10751</v>
      </c>
      <c r="AE1246" t="s">
        <v>10751</v>
      </c>
      <c r="AF1246" t="s">
        <v>10751</v>
      </c>
      <c r="AG1246">
        <v>0.36</v>
      </c>
      <c r="AH1246">
        <v>0.64</v>
      </c>
      <c r="AI1246" t="s">
        <v>10751</v>
      </c>
      <c r="AJ1246" t="s">
        <v>10751</v>
      </c>
      <c r="AK1246" t="s">
        <v>10751</v>
      </c>
      <c r="AL1246" t="s">
        <v>10751</v>
      </c>
      <c r="AM1246" t="s">
        <v>10751</v>
      </c>
      <c r="AN1246" t="s">
        <v>10751</v>
      </c>
      <c r="AO1246" t="s">
        <v>10751</v>
      </c>
      <c r="AP1246">
        <v>1</v>
      </c>
      <c r="AQ1246" t="s">
        <v>10751</v>
      </c>
      <c r="AR1246" t="s">
        <v>10751</v>
      </c>
      <c r="AS1246" t="s">
        <v>10751</v>
      </c>
      <c r="AT1246" t="s">
        <v>10751</v>
      </c>
      <c r="AU1246" t="s">
        <v>10751</v>
      </c>
      <c r="AV1246">
        <v>4.4000000000000004</v>
      </c>
      <c r="AW1246" t="s">
        <v>10751</v>
      </c>
      <c r="AX1246">
        <v>6.5</v>
      </c>
      <c r="AY1246">
        <v>0.57899999999999996</v>
      </c>
      <c r="AZ1246">
        <v>0.42099999999999999</v>
      </c>
      <c r="BA1246" t="s">
        <v>10751</v>
      </c>
      <c r="BB1246" t="s">
        <v>10751</v>
      </c>
      <c r="BC1246" t="s">
        <v>10751</v>
      </c>
      <c r="BD1246" t="s">
        <v>10751</v>
      </c>
    </row>
    <row r="1247" spans="1:56">
      <c r="A1247" t="s">
        <v>10754</v>
      </c>
      <c r="B1247">
        <v>4000</v>
      </c>
      <c r="C1247">
        <v>1992</v>
      </c>
      <c r="D1247">
        <v>332</v>
      </c>
      <c r="E1247">
        <v>2.7276999999999999E-2</v>
      </c>
      <c r="F1247">
        <v>20.42408</v>
      </c>
      <c r="H1247">
        <v>17.071010000000001</v>
      </c>
      <c r="I1247">
        <f t="shared" si="26"/>
        <v>0.46564593977000002</v>
      </c>
      <c r="K1247">
        <v>15.1027</v>
      </c>
      <c r="L1247">
        <v>19.708760000000002</v>
      </c>
      <c r="M1247">
        <v>520.59019000000001</v>
      </c>
      <c r="N1247">
        <v>588.43795999999998</v>
      </c>
      <c r="O1247">
        <v>450.91620999999998</v>
      </c>
      <c r="P1247" t="s">
        <v>10751</v>
      </c>
      <c r="Q1247">
        <v>250.10310000000001</v>
      </c>
      <c r="R1247">
        <v>154.33779999999999</v>
      </c>
      <c r="S1247">
        <v>11.148400000000001</v>
      </c>
      <c r="T1247">
        <v>0.62813099999999999</v>
      </c>
      <c r="U1247">
        <v>3.8584E-2</v>
      </c>
      <c r="V1247">
        <v>34.318179999999998</v>
      </c>
      <c r="W1247" t="s">
        <v>10751</v>
      </c>
      <c r="X1247">
        <v>0.32</v>
      </c>
      <c r="Y1247">
        <v>0.68</v>
      </c>
      <c r="Z1247">
        <v>0.373</v>
      </c>
      <c r="AA1247" t="s">
        <v>10751</v>
      </c>
      <c r="AB1247">
        <v>0.627</v>
      </c>
      <c r="AC1247" t="s">
        <v>10751</v>
      </c>
      <c r="AD1247" t="s">
        <v>10751</v>
      </c>
      <c r="AE1247" t="s">
        <v>10751</v>
      </c>
      <c r="AF1247" t="s">
        <v>10751</v>
      </c>
      <c r="AG1247">
        <v>0.54400000000000004</v>
      </c>
      <c r="AH1247">
        <v>0.45600000000000002</v>
      </c>
      <c r="AI1247" t="s">
        <v>10751</v>
      </c>
      <c r="AJ1247" t="s">
        <v>10751</v>
      </c>
      <c r="AK1247" t="s">
        <v>10751</v>
      </c>
      <c r="AL1247" t="s">
        <v>10751</v>
      </c>
      <c r="AM1247" t="s">
        <v>10751</v>
      </c>
      <c r="AN1247" t="s">
        <v>10751</v>
      </c>
      <c r="AO1247" t="s">
        <v>10751</v>
      </c>
      <c r="AP1247">
        <v>1</v>
      </c>
      <c r="AQ1247" t="s">
        <v>10751</v>
      </c>
      <c r="AR1247" t="s">
        <v>10751</v>
      </c>
      <c r="AS1247" t="s">
        <v>10751</v>
      </c>
      <c r="AT1247" t="s">
        <v>10751</v>
      </c>
      <c r="AU1247" t="s">
        <v>10751</v>
      </c>
      <c r="AV1247">
        <v>4.3</v>
      </c>
      <c r="AW1247" t="s">
        <v>10751</v>
      </c>
      <c r="AX1247">
        <v>6.2</v>
      </c>
      <c r="AY1247">
        <v>0.66200000000000003</v>
      </c>
      <c r="AZ1247">
        <v>0.33800000000000002</v>
      </c>
      <c r="BA1247" t="s">
        <v>10751</v>
      </c>
      <c r="BB1247" t="s">
        <v>10751</v>
      </c>
      <c r="BC1247" t="s">
        <v>10751</v>
      </c>
      <c r="BD1247" t="s">
        <v>10751</v>
      </c>
    </row>
    <row r="1248" spans="1:56">
      <c r="A1248" t="s">
        <v>10754</v>
      </c>
      <c r="B1248">
        <v>4000</v>
      </c>
      <c r="C1248">
        <v>1993</v>
      </c>
      <c r="D1248">
        <v>313</v>
      </c>
      <c r="E1248">
        <v>2.3727000000000002E-2</v>
      </c>
      <c r="F1248">
        <v>20.531310000000001</v>
      </c>
      <c r="H1248">
        <v>17.083010000000002</v>
      </c>
      <c r="I1248">
        <f t="shared" si="26"/>
        <v>0.40532857827000007</v>
      </c>
      <c r="K1248">
        <v>15.204359999999999</v>
      </c>
      <c r="L1248">
        <v>19.494869999999999</v>
      </c>
      <c r="M1248">
        <v>520.22461999999996</v>
      </c>
      <c r="N1248">
        <v>584.50343999999996</v>
      </c>
      <c r="O1248">
        <v>455.86358000000001</v>
      </c>
      <c r="P1248" t="s">
        <v>10751</v>
      </c>
      <c r="Q1248">
        <v>236.46029999999999</v>
      </c>
      <c r="R1248">
        <v>155.20599999999999</v>
      </c>
      <c r="S1248">
        <v>10.429399999999999</v>
      </c>
      <c r="T1248">
        <v>0.66866199999999998</v>
      </c>
      <c r="U1248">
        <v>3.8802000000000003E-2</v>
      </c>
      <c r="V1248">
        <v>34.347900000000003</v>
      </c>
      <c r="W1248" t="s">
        <v>10751</v>
      </c>
      <c r="X1248">
        <v>0.42299999999999999</v>
      </c>
      <c r="Y1248">
        <v>0.57699999999999996</v>
      </c>
      <c r="Z1248">
        <v>0.38</v>
      </c>
      <c r="AA1248" t="s">
        <v>10751</v>
      </c>
      <c r="AB1248">
        <v>0.62</v>
      </c>
      <c r="AC1248" t="s">
        <v>10751</v>
      </c>
      <c r="AD1248" t="s">
        <v>10751</v>
      </c>
      <c r="AE1248" t="s">
        <v>10751</v>
      </c>
      <c r="AF1248" t="s">
        <v>10751</v>
      </c>
      <c r="AG1248">
        <v>0.68799999999999994</v>
      </c>
      <c r="AH1248">
        <v>0.312</v>
      </c>
      <c r="AI1248" t="s">
        <v>10751</v>
      </c>
      <c r="AJ1248" t="s">
        <v>10751</v>
      </c>
      <c r="AK1248" t="s">
        <v>10751</v>
      </c>
      <c r="AL1248" t="s">
        <v>10751</v>
      </c>
      <c r="AM1248" t="s">
        <v>10751</v>
      </c>
      <c r="AN1248" t="s">
        <v>10751</v>
      </c>
      <c r="AO1248" t="s">
        <v>10751</v>
      </c>
      <c r="AP1248">
        <v>1</v>
      </c>
      <c r="AQ1248" t="s">
        <v>10751</v>
      </c>
      <c r="AR1248" t="s">
        <v>10751</v>
      </c>
      <c r="AS1248" t="s">
        <v>10751</v>
      </c>
      <c r="AT1248" t="s">
        <v>10751</v>
      </c>
      <c r="AU1248" t="s">
        <v>10751</v>
      </c>
      <c r="AV1248">
        <v>4.4000000000000004</v>
      </c>
      <c r="AW1248" t="s">
        <v>10751</v>
      </c>
      <c r="AX1248">
        <v>6.1</v>
      </c>
      <c r="AY1248">
        <v>0.623</v>
      </c>
      <c r="AZ1248">
        <v>0.377</v>
      </c>
      <c r="BA1248" t="s">
        <v>10751</v>
      </c>
      <c r="BB1248" t="s">
        <v>10751</v>
      </c>
      <c r="BC1248" t="s">
        <v>10751</v>
      </c>
      <c r="BD1248" t="s">
        <v>10751</v>
      </c>
    </row>
    <row r="1249" spans="1:56">
      <c r="A1249" t="s">
        <v>10754</v>
      </c>
      <c r="B1249">
        <v>4000</v>
      </c>
      <c r="C1249">
        <v>1994</v>
      </c>
      <c r="D1249">
        <v>536</v>
      </c>
      <c r="E1249">
        <v>3.7921999999999997E-2</v>
      </c>
      <c r="F1249">
        <v>20.919139999999999</v>
      </c>
      <c r="H1249">
        <v>17.343640000000001</v>
      </c>
      <c r="I1249">
        <f t="shared" si="26"/>
        <v>0.65770551607999994</v>
      </c>
      <c r="K1249">
        <v>15.40931</v>
      </c>
      <c r="L1249">
        <v>19.76859</v>
      </c>
      <c r="M1249">
        <v>512.40675999999996</v>
      </c>
      <c r="N1249">
        <v>576.72937999999999</v>
      </c>
      <c r="O1249">
        <v>449.55155999999999</v>
      </c>
      <c r="P1249" t="s">
        <v>10751</v>
      </c>
      <c r="Q1249">
        <v>241.0933</v>
      </c>
      <c r="R1249">
        <v>169.07759999999999</v>
      </c>
      <c r="S1249">
        <v>9.8957999999999995</v>
      </c>
      <c r="T1249">
        <v>0.71524699999999997</v>
      </c>
      <c r="U1249">
        <v>4.2269000000000001E-2</v>
      </c>
      <c r="V1249">
        <v>34.858170000000001</v>
      </c>
      <c r="W1249" t="s">
        <v>10751</v>
      </c>
      <c r="X1249">
        <v>0.437</v>
      </c>
      <c r="Y1249">
        <v>0.56299999999999994</v>
      </c>
      <c r="Z1249">
        <v>0.38400000000000001</v>
      </c>
      <c r="AA1249" t="s">
        <v>10751</v>
      </c>
      <c r="AB1249">
        <v>0.61599999999999999</v>
      </c>
      <c r="AC1249" t="s">
        <v>10751</v>
      </c>
      <c r="AD1249" t="s">
        <v>10751</v>
      </c>
      <c r="AE1249" t="s">
        <v>10751</v>
      </c>
      <c r="AF1249" t="s">
        <v>10751</v>
      </c>
      <c r="AG1249">
        <v>0.66</v>
      </c>
      <c r="AH1249">
        <v>0.34</v>
      </c>
      <c r="AI1249" t="s">
        <v>10751</v>
      </c>
      <c r="AJ1249" t="s">
        <v>10751</v>
      </c>
      <c r="AK1249" t="s">
        <v>10751</v>
      </c>
      <c r="AL1249" t="s">
        <v>10751</v>
      </c>
      <c r="AM1249" t="s">
        <v>10751</v>
      </c>
      <c r="AN1249" t="s">
        <v>10751</v>
      </c>
      <c r="AO1249" t="s">
        <v>10751</v>
      </c>
      <c r="AP1249">
        <v>1</v>
      </c>
      <c r="AQ1249" t="s">
        <v>10751</v>
      </c>
      <c r="AR1249" t="s">
        <v>10751</v>
      </c>
      <c r="AS1249" t="s">
        <v>10751</v>
      </c>
      <c r="AT1249">
        <v>8.4000000000000005E-2</v>
      </c>
      <c r="AU1249" t="s">
        <v>10751</v>
      </c>
      <c r="AV1249">
        <v>4.4000000000000004</v>
      </c>
      <c r="AW1249" t="s">
        <v>10751</v>
      </c>
      <c r="AX1249">
        <v>6.1</v>
      </c>
      <c r="AY1249">
        <v>0.61599999999999999</v>
      </c>
      <c r="AZ1249">
        <v>0.38400000000000001</v>
      </c>
      <c r="BA1249" t="s">
        <v>10751</v>
      </c>
      <c r="BB1249" t="s">
        <v>10751</v>
      </c>
      <c r="BC1249" t="s">
        <v>10751</v>
      </c>
      <c r="BD1249" t="s">
        <v>10751</v>
      </c>
    </row>
    <row r="1250" spans="1:56">
      <c r="A1250" t="s">
        <v>10754</v>
      </c>
      <c r="B1250">
        <v>4000</v>
      </c>
      <c r="C1250">
        <v>1995</v>
      </c>
      <c r="D1250">
        <v>292</v>
      </c>
      <c r="E1250">
        <v>1.9261E-2</v>
      </c>
      <c r="F1250">
        <v>20.939039999999999</v>
      </c>
      <c r="H1250">
        <v>17.282129999999999</v>
      </c>
      <c r="I1250">
        <f t="shared" si="26"/>
        <v>0.33287110592999997</v>
      </c>
      <c r="K1250">
        <v>15.4224</v>
      </c>
      <c r="L1250">
        <v>19.52589</v>
      </c>
      <c r="M1250">
        <v>514.23062000000004</v>
      </c>
      <c r="N1250">
        <v>576.23960999999997</v>
      </c>
      <c r="O1250">
        <v>455.13920000000002</v>
      </c>
      <c r="P1250" t="s">
        <v>10751</v>
      </c>
      <c r="Q1250">
        <v>229.98670000000001</v>
      </c>
      <c r="R1250">
        <v>164.38919999999999</v>
      </c>
      <c r="S1250">
        <v>10.301</v>
      </c>
      <c r="T1250">
        <v>0.72692599999999996</v>
      </c>
      <c r="U1250">
        <v>4.1097000000000002E-2</v>
      </c>
      <c r="V1250">
        <v>34.684190000000001</v>
      </c>
      <c r="W1250" t="s">
        <v>10751</v>
      </c>
      <c r="X1250">
        <v>0.53800000000000003</v>
      </c>
      <c r="Y1250">
        <v>0.46200000000000002</v>
      </c>
      <c r="Z1250">
        <v>0.38400000000000001</v>
      </c>
      <c r="AA1250" t="s">
        <v>10751</v>
      </c>
      <c r="AB1250">
        <v>0.61599999999999999</v>
      </c>
      <c r="AC1250" t="s">
        <v>10751</v>
      </c>
      <c r="AD1250" t="s">
        <v>10751</v>
      </c>
      <c r="AE1250" t="s">
        <v>10751</v>
      </c>
      <c r="AF1250" t="s">
        <v>10751</v>
      </c>
      <c r="AG1250">
        <v>0.77200000000000002</v>
      </c>
      <c r="AH1250">
        <v>0.22800000000000001</v>
      </c>
      <c r="AI1250" t="s">
        <v>10751</v>
      </c>
      <c r="AJ1250" t="s">
        <v>10751</v>
      </c>
      <c r="AK1250" t="s">
        <v>10751</v>
      </c>
      <c r="AL1250" t="s">
        <v>10751</v>
      </c>
      <c r="AM1250" t="s">
        <v>10751</v>
      </c>
      <c r="AN1250" t="s">
        <v>10751</v>
      </c>
      <c r="AO1250" t="s">
        <v>10751</v>
      </c>
      <c r="AP1250">
        <v>1</v>
      </c>
      <c r="AQ1250" t="s">
        <v>10751</v>
      </c>
      <c r="AR1250" t="s">
        <v>10751</v>
      </c>
      <c r="AS1250" t="s">
        <v>10751</v>
      </c>
      <c r="AT1250">
        <v>0.17</v>
      </c>
      <c r="AU1250" t="s">
        <v>10751</v>
      </c>
      <c r="AV1250">
        <v>4.4000000000000004</v>
      </c>
      <c r="AW1250" t="s">
        <v>10751</v>
      </c>
      <c r="AX1250">
        <v>5.7</v>
      </c>
      <c r="AY1250">
        <v>0.61599999999999999</v>
      </c>
      <c r="AZ1250">
        <v>0.38400000000000001</v>
      </c>
      <c r="BA1250" t="s">
        <v>10751</v>
      </c>
      <c r="BB1250" t="s">
        <v>10751</v>
      </c>
      <c r="BC1250" t="s">
        <v>10751</v>
      </c>
      <c r="BD1250" t="s">
        <v>10751</v>
      </c>
    </row>
    <row r="1251" spans="1:56">
      <c r="A1251" t="s">
        <v>10754</v>
      </c>
      <c r="B1251">
        <v>4000</v>
      </c>
      <c r="C1251">
        <v>1996</v>
      </c>
      <c r="D1251">
        <v>286</v>
      </c>
      <c r="E1251">
        <v>2.1783E-2</v>
      </c>
      <c r="F1251">
        <v>21.596340000000001</v>
      </c>
      <c r="H1251">
        <v>17.789259999999999</v>
      </c>
      <c r="I1251">
        <f t="shared" si="26"/>
        <v>0.38750345057999996</v>
      </c>
      <c r="K1251">
        <v>15.6957</v>
      </c>
      <c r="L1251">
        <v>20.313099999999999</v>
      </c>
      <c r="M1251">
        <v>499.57121000000001</v>
      </c>
      <c r="N1251">
        <v>566.20595000000003</v>
      </c>
      <c r="O1251">
        <v>437.50094000000001</v>
      </c>
      <c r="P1251" t="s">
        <v>10751</v>
      </c>
      <c r="Q1251">
        <v>239.20150000000001</v>
      </c>
      <c r="R1251">
        <v>172.70869999999999</v>
      </c>
      <c r="S1251">
        <v>10.3188</v>
      </c>
      <c r="T1251">
        <v>0.73380699999999999</v>
      </c>
      <c r="U1251">
        <v>4.3177E-2</v>
      </c>
      <c r="V1251">
        <v>35.684930000000001</v>
      </c>
      <c r="W1251" t="s">
        <v>10751</v>
      </c>
      <c r="X1251">
        <v>0.44</v>
      </c>
      <c r="Y1251">
        <v>0.56000000000000005</v>
      </c>
      <c r="Z1251">
        <v>0.317</v>
      </c>
      <c r="AA1251" t="s">
        <v>10751</v>
      </c>
      <c r="AB1251">
        <v>0.68300000000000005</v>
      </c>
      <c r="AC1251" t="s">
        <v>10751</v>
      </c>
      <c r="AD1251" t="s">
        <v>10751</v>
      </c>
      <c r="AE1251" t="s">
        <v>10751</v>
      </c>
      <c r="AF1251" t="s">
        <v>10751</v>
      </c>
      <c r="AG1251">
        <v>1</v>
      </c>
      <c r="AH1251" t="s">
        <v>10751</v>
      </c>
      <c r="AI1251" t="s">
        <v>10751</v>
      </c>
      <c r="AJ1251" t="s">
        <v>10751</v>
      </c>
      <c r="AK1251" t="s">
        <v>10751</v>
      </c>
      <c r="AL1251" t="s">
        <v>10751</v>
      </c>
      <c r="AM1251" t="s">
        <v>10751</v>
      </c>
      <c r="AN1251" t="s">
        <v>10751</v>
      </c>
      <c r="AO1251" t="s">
        <v>10751</v>
      </c>
      <c r="AP1251">
        <v>1</v>
      </c>
      <c r="AQ1251" t="s">
        <v>10751</v>
      </c>
      <c r="AR1251" t="s">
        <v>10751</v>
      </c>
      <c r="AS1251" t="s">
        <v>10751</v>
      </c>
      <c r="AT1251">
        <v>0.224</v>
      </c>
      <c r="AU1251" t="s">
        <v>10751</v>
      </c>
      <c r="AV1251">
        <v>4.3</v>
      </c>
      <c r="AW1251" t="s">
        <v>10751</v>
      </c>
      <c r="AX1251">
        <v>6</v>
      </c>
      <c r="AY1251">
        <v>0.68300000000000005</v>
      </c>
      <c r="AZ1251">
        <v>0.317</v>
      </c>
      <c r="BA1251" t="s">
        <v>10751</v>
      </c>
      <c r="BB1251" t="s">
        <v>10751</v>
      </c>
      <c r="BC1251" t="s">
        <v>10751</v>
      </c>
      <c r="BD1251" t="s">
        <v>10751</v>
      </c>
    </row>
    <row r="1252" spans="1:56">
      <c r="A1252" t="s">
        <v>10754</v>
      </c>
      <c r="B1252">
        <v>4000</v>
      </c>
      <c r="C1252">
        <v>1997</v>
      </c>
      <c r="D1252">
        <v>425</v>
      </c>
      <c r="E1252">
        <v>2.9389999999999999E-2</v>
      </c>
      <c r="F1252">
        <v>21.45505</v>
      </c>
      <c r="H1252">
        <v>17.625209999999999</v>
      </c>
      <c r="I1252">
        <f t="shared" si="26"/>
        <v>0.51800492189999991</v>
      </c>
      <c r="K1252">
        <v>15.48756</v>
      </c>
      <c r="L1252">
        <v>20.15643</v>
      </c>
      <c r="M1252">
        <v>504.22091</v>
      </c>
      <c r="N1252">
        <v>573.81542000000002</v>
      </c>
      <c r="O1252">
        <v>440.90154999999999</v>
      </c>
      <c r="P1252" t="s">
        <v>10751</v>
      </c>
      <c r="Q1252">
        <v>246.01509999999999</v>
      </c>
      <c r="R1252">
        <v>184.57429999999999</v>
      </c>
      <c r="S1252">
        <v>9.8032000000000004</v>
      </c>
      <c r="T1252">
        <v>0.75646500000000005</v>
      </c>
      <c r="U1252">
        <v>4.6143999999999998E-2</v>
      </c>
      <c r="V1252">
        <v>35.332590000000003</v>
      </c>
      <c r="W1252" t="s">
        <v>10751</v>
      </c>
      <c r="X1252">
        <v>0.26</v>
      </c>
      <c r="Y1252">
        <v>0.74</v>
      </c>
      <c r="Z1252">
        <v>0.313</v>
      </c>
      <c r="AA1252" t="s">
        <v>10751</v>
      </c>
      <c r="AB1252">
        <v>0.68700000000000006</v>
      </c>
      <c r="AC1252" t="s">
        <v>10751</v>
      </c>
      <c r="AD1252" t="s">
        <v>10751</v>
      </c>
      <c r="AE1252" t="s">
        <v>10751</v>
      </c>
      <c r="AF1252" t="s">
        <v>10751</v>
      </c>
      <c r="AG1252">
        <v>1</v>
      </c>
      <c r="AH1252" t="s">
        <v>10751</v>
      </c>
      <c r="AI1252" t="s">
        <v>10751</v>
      </c>
      <c r="AJ1252" t="s">
        <v>10751</v>
      </c>
      <c r="AK1252" t="s">
        <v>10751</v>
      </c>
      <c r="AL1252" t="s">
        <v>10751</v>
      </c>
      <c r="AM1252" t="s">
        <v>10751</v>
      </c>
      <c r="AN1252" t="s">
        <v>10751</v>
      </c>
      <c r="AO1252" t="s">
        <v>10751</v>
      </c>
      <c r="AP1252">
        <v>1</v>
      </c>
      <c r="AQ1252" t="s">
        <v>10751</v>
      </c>
      <c r="AR1252" t="s">
        <v>10751</v>
      </c>
      <c r="AS1252" t="s">
        <v>10751</v>
      </c>
      <c r="AT1252">
        <v>0.109</v>
      </c>
      <c r="AU1252" t="s">
        <v>10751</v>
      </c>
      <c r="AV1252">
        <v>4.4000000000000004</v>
      </c>
      <c r="AW1252" t="s">
        <v>10751</v>
      </c>
      <c r="AX1252">
        <v>6</v>
      </c>
      <c r="AY1252">
        <v>0.57299999999999995</v>
      </c>
      <c r="AZ1252">
        <v>0.42699999999999999</v>
      </c>
      <c r="BA1252" t="s">
        <v>10751</v>
      </c>
      <c r="BB1252" t="s">
        <v>10751</v>
      </c>
      <c r="BC1252" t="s">
        <v>10751</v>
      </c>
      <c r="BD1252" t="s">
        <v>10751</v>
      </c>
    </row>
    <row r="1253" spans="1:56">
      <c r="A1253" t="s">
        <v>10754</v>
      </c>
      <c r="B1253">
        <v>4000</v>
      </c>
      <c r="C1253">
        <v>1998</v>
      </c>
      <c r="D1253">
        <v>437</v>
      </c>
      <c r="E1253">
        <v>3.0209E-2</v>
      </c>
      <c r="F1253">
        <v>21.288060000000002</v>
      </c>
      <c r="H1253">
        <v>17.42465</v>
      </c>
      <c r="I1253">
        <f t="shared" si="26"/>
        <v>0.52638125184999995</v>
      </c>
      <c r="K1253">
        <v>15.315989999999999</v>
      </c>
      <c r="L1253">
        <v>19.852450000000001</v>
      </c>
      <c r="M1253">
        <v>510.02454</v>
      </c>
      <c r="N1253">
        <v>580.24336000000005</v>
      </c>
      <c r="O1253">
        <v>447.65264999999999</v>
      </c>
      <c r="P1253" t="s">
        <v>10751</v>
      </c>
      <c r="Q1253">
        <v>235.7713</v>
      </c>
      <c r="R1253">
        <v>178.39660000000001</v>
      </c>
      <c r="S1253">
        <v>10.367100000000001</v>
      </c>
      <c r="T1253">
        <v>0.76638899999999999</v>
      </c>
      <c r="U1253">
        <v>4.4599E-2</v>
      </c>
      <c r="V1253">
        <v>34.943489999999997</v>
      </c>
      <c r="W1253" t="s">
        <v>10751</v>
      </c>
      <c r="X1253">
        <v>0.42099999999999999</v>
      </c>
      <c r="Y1253">
        <v>0.57899999999999996</v>
      </c>
      <c r="Z1253">
        <v>0.35499999999999998</v>
      </c>
      <c r="AA1253" t="s">
        <v>10751</v>
      </c>
      <c r="AB1253">
        <v>0.64500000000000002</v>
      </c>
      <c r="AC1253" t="s">
        <v>10751</v>
      </c>
      <c r="AD1253" t="s">
        <v>10751</v>
      </c>
      <c r="AE1253" t="s">
        <v>10751</v>
      </c>
      <c r="AF1253" t="s">
        <v>10751</v>
      </c>
      <c r="AG1253">
        <v>1</v>
      </c>
      <c r="AH1253" t="s">
        <v>10751</v>
      </c>
      <c r="AI1253" t="s">
        <v>10751</v>
      </c>
      <c r="AJ1253" t="s">
        <v>10751</v>
      </c>
      <c r="AK1253" t="s">
        <v>10751</v>
      </c>
      <c r="AL1253" t="s">
        <v>10751</v>
      </c>
      <c r="AM1253" t="s">
        <v>10751</v>
      </c>
      <c r="AN1253" t="s">
        <v>10751</v>
      </c>
      <c r="AO1253" t="s">
        <v>10751</v>
      </c>
      <c r="AP1253">
        <v>1</v>
      </c>
      <c r="AQ1253" t="s">
        <v>10751</v>
      </c>
      <c r="AR1253" t="s">
        <v>10751</v>
      </c>
      <c r="AS1253" t="s">
        <v>10751</v>
      </c>
      <c r="AT1253">
        <v>0.155</v>
      </c>
      <c r="AU1253" t="s">
        <v>10751</v>
      </c>
      <c r="AV1253">
        <v>4.4000000000000004</v>
      </c>
      <c r="AW1253" t="s">
        <v>10751</v>
      </c>
      <c r="AX1253">
        <v>5.9</v>
      </c>
      <c r="AY1253">
        <v>0.55400000000000005</v>
      </c>
      <c r="AZ1253">
        <v>0.44600000000000001</v>
      </c>
      <c r="BA1253" t="s">
        <v>10751</v>
      </c>
      <c r="BB1253" t="s">
        <v>10751</v>
      </c>
      <c r="BC1253" t="s">
        <v>10751</v>
      </c>
      <c r="BD1253" t="s">
        <v>10751</v>
      </c>
    </row>
    <row r="1254" spans="1:56">
      <c r="A1254" t="s">
        <v>10754</v>
      </c>
      <c r="B1254">
        <v>4000</v>
      </c>
      <c r="C1254">
        <v>1999</v>
      </c>
      <c r="D1254">
        <v>420</v>
      </c>
      <c r="E1254">
        <v>2.7622000000000001E-2</v>
      </c>
      <c r="F1254">
        <v>20.687049999999999</v>
      </c>
      <c r="H1254">
        <v>16.869039999999998</v>
      </c>
      <c r="I1254">
        <f t="shared" si="26"/>
        <v>0.46595662287999995</v>
      </c>
      <c r="K1254">
        <v>14.87148</v>
      </c>
      <c r="L1254">
        <v>19.092790000000001</v>
      </c>
      <c r="M1254">
        <v>526.82294999999999</v>
      </c>
      <c r="N1254">
        <v>597.58672999999999</v>
      </c>
      <c r="O1254">
        <v>465.46375</v>
      </c>
      <c r="P1254" t="s">
        <v>10751</v>
      </c>
      <c r="Q1254">
        <v>231.27449999999999</v>
      </c>
      <c r="R1254">
        <v>172.50550000000001</v>
      </c>
      <c r="S1254">
        <v>10.651199999999999</v>
      </c>
      <c r="T1254">
        <v>0.75502100000000005</v>
      </c>
      <c r="U1254">
        <v>4.3125999999999998E-2</v>
      </c>
      <c r="V1254">
        <v>33.826560000000001</v>
      </c>
      <c r="W1254" t="s">
        <v>10751</v>
      </c>
      <c r="X1254">
        <v>0.52400000000000002</v>
      </c>
      <c r="Y1254">
        <v>0.47599999999999998</v>
      </c>
      <c r="Z1254">
        <v>0.26100000000000001</v>
      </c>
      <c r="AA1254" t="s">
        <v>10751</v>
      </c>
      <c r="AB1254">
        <v>0.73899999999999999</v>
      </c>
      <c r="AC1254" t="s">
        <v>10751</v>
      </c>
      <c r="AD1254" t="s">
        <v>10751</v>
      </c>
      <c r="AE1254" t="s">
        <v>10751</v>
      </c>
      <c r="AF1254" t="s">
        <v>10751</v>
      </c>
      <c r="AG1254">
        <v>1</v>
      </c>
      <c r="AH1254" t="s">
        <v>10751</v>
      </c>
      <c r="AI1254" t="s">
        <v>10751</v>
      </c>
      <c r="AJ1254" t="s">
        <v>10751</v>
      </c>
      <c r="AK1254" t="s">
        <v>10751</v>
      </c>
      <c r="AL1254" t="s">
        <v>10751</v>
      </c>
      <c r="AM1254" t="s">
        <v>10751</v>
      </c>
      <c r="AN1254" t="s">
        <v>10751</v>
      </c>
      <c r="AO1254" t="s">
        <v>10751</v>
      </c>
      <c r="AP1254">
        <v>1</v>
      </c>
      <c r="AQ1254" t="s">
        <v>10751</v>
      </c>
      <c r="AR1254" t="s">
        <v>10751</v>
      </c>
      <c r="AS1254" t="s">
        <v>10751</v>
      </c>
      <c r="AT1254">
        <v>0.16</v>
      </c>
      <c r="AU1254" t="s">
        <v>10751</v>
      </c>
      <c r="AV1254">
        <v>4.4000000000000004</v>
      </c>
      <c r="AW1254" t="s">
        <v>10751</v>
      </c>
      <c r="AX1254">
        <v>6</v>
      </c>
      <c r="AY1254">
        <v>0.59699999999999998</v>
      </c>
      <c r="AZ1254">
        <v>0.40300000000000002</v>
      </c>
      <c r="BA1254" t="s">
        <v>10751</v>
      </c>
      <c r="BB1254" t="s">
        <v>10751</v>
      </c>
      <c r="BC1254" t="s">
        <v>10751</v>
      </c>
      <c r="BD1254" t="s">
        <v>10751</v>
      </c>
    </row>
    <row r="1255" spans="1:56">
      <c r="A1255" t="s">
        <v>10754</v>
      </c>
      <c r="B1255">
        <v>4000</v>
      </c>
      <c r="C1255">
        <v>2000</v>
      </c>
      <c r="D1255">
        <v>481</v>
      </c>
      <c r="E1255">
        <v>2.9049999999999999E-2</v>
      </c>
      <c r="F1255">
        <v>20.821680000000001</v>
      </c>
      <c r="H1255">
        <v>16.910599999999999</v>
      </c>
      <c r="I1255">
        <f t="shared" si="26"/>
        <v>0.49125292999999998</v>
      </c>
      <c r="K1255">
        <v>14.910119999999999</v>
      </c>
      <c r="L1255">
        <v>19.078130000000002</v>
      </c>
      <c r="M1255">
        <v>525.52824999999996</v>
      </c>
      <c r="N1255">
        <v>596.03812000000005</v>
      </c>
      <c r="O1255">
        <v>465.82137999999998</v>
      </c>
      <c r="P1255" t="s">
        <v>10751</v>
      </c>
      <c r="Q1255">
        <v>222.11660000000001</v>
      </c>
      <c r="R1255">
        <v>171.43100000000001</v>
      </c>
      <c r="S1255">
        <v>10.3041</v>
      </c>
      <c r="T1255">
        <v>0.77861999999999998</v>
      </c>
      <c r="U1255">
        <v>4.2858E-2</v>
      </c>
      <c r="V1255">
        <v>33.8932</v>
      </c>
      <c r="W1255" t="s">
        <v>10751</v>
      </c>
      <c r="X1255">
        <v>0.45</v>
      </c>
      <c r="Y1255">
        <v>0.55000000000000004</v>
      </c>
      <c r="Z1255">
        <v>0.21</v>
      </c>
      <c r="AA1255" t="s">
        <v>10751</v>
      </c>
      <c r="AB1255">
        <v>0.79</v>
      </c>
      <c r="AC1255" t="s">
        <v>10751</v>
      </c>
      <c r="AD1255" t="s">
        <v>10751</v>
      </c>
      <c r="AE1255" t="s">
        <v>10751</v>
      </c>
      <c r="AF1255" t="s">
        <v>10751</v>
      </c>
      <c r="AG1255">
        <v>1</v>
      </c>
      <c r="AH1255" t="s">
        <v>10751</v>
      </c>
      <c r="AI1255" t="s">
        <v>10751</v>
      </c>
      <c r="AJ1255" t="s">
        <v>10751</v>
      </c>
      <c r="AK1255" t="s">
        <v>10751</v>
      </c>
      <c r="AL1255" t="s">
        <v>10751</v>
      </c>
      <c r="AM1255" t="s">
        <v>10751</v>
      </c>
      <c r="AN1255" t="s">
        <v>10751</v>
      </c>
      <c r="AO1255" t="s">
        <v>10751</v>
      </c>
      <c r="AP1255">
        <v>1</v>
      </c>
      <c r="AQ1255" t="s">
        <v>10751</v>
      </c>
      <c r="AR1255" t="s">
        <v>10751</v>
      </c>
      <c r="AS1255" t="s">
        <v>10751</v>
      </c>
      <c r="AT1255">
        <v>0.13600000000000001</v>
      </c>
      <c r="AU1255" t="s">
        <v>10751</v>
      </c>
      <c r="AV1255">
        <v>4.3</v>
      </c>
      <c r="AW1255" t="s">
        <v>10751</v>
      </c>
      <c r="AX1255">
        <v>6</v>
      </c>
      <c r="AY1255">
        <v>0.67900000000000005</v>
      </c>
      <c r="AZ1255">
        <v>0.32100000000000001</v>
      </c>
      <c r="BA1255" t="s">
        <v>10751</v>
      </c>
      <c r="BB1255" t="s">
        <v>10751</v>
      </c>
      <c r="BC1255" t="s">
        <v>10751</v>
      </c>
      <c r="BD1255" t="s">
        <v>10751</v>
      </c>
    </row>
    <row r="1256" spans="1:56">
      <c r="A1256" t="s">
        <v>10754</v>
      </c>
      <c r="B1256">
        <v>4000</v>
      </c>
      <c r="C1256">
        <v>2001</v>
      </c>
      <c r="D1256">
        <v>437</v>
      </c>
      <c r="E1256">
        <v>2.7976000000000001E-2</v>
      </c>
      <c r="F1256">
        <v>20.690059999999999</v>
      </c>
      <c r="H1256">
        <v>16.735520000000001</v>
      </c>
      <c r="I1256">
        <f t="shared" si="26"/>
        <v>0.46819290752000003</v>
      </c>
      <c r="K1256">
        <v>14.776149999999999</v>
      </c>
      <c r="L1256">
        <v>18.79682</v>
      </c>
      <c r="M1256">
        <v>531.02634999999998</v>
      </c>
      <c r="N1256">
        <v>601.44235000000003</v>
      </c>
      <c r="O1256">
        <v>472.79268999999999</v>
      </c>
      <c r="P1256" t="s">
        <v>10751</v>
      </c>
      <c r="Q1256">
        <v>226.39099999999999</v>
      </c>
      <c r="R1256">
        <v>184.02260000000001</v>
      </c>
      <c r="S1256">
        <v>9.6479999999999997</v>
      </c>
      <c r="T1256">
        <v>0.81910300000000003</v>
      </c>
      <c r="U1256">
        <v>4.6005999999999998E-2</v>
      </c>
      <c r="V1256">
        <v>33.56711</v>
      </c>
      <c r="W1256" t="s">
        <v>10751</v>
      </c>
      <c r="X1256">
        <v>0.43099999999999999</v>
      </c>
      <c r="Y1256">
        <v>0.56899999999999995</v>
      </c>
      <c r="Z1256">
        <v>0.16700000000000001</v>
      </c>
      <c r="AA1256" t="s">
        <v>10751</v>
      </c>
      <c r="AB1256">
        <v>0.83299999999999996</v>
      </c>
      <c r="AC1256" t="s">
        <v>10751</v>
      </c>
      <c r="AD1256" t="s">
        <v>10751</v>
      </c>
      <c r="AE1256" t="s">
        <v>10751</v>
      </c>
      <c r="AF1256" t="s">
        <v>10751</v>
      </c>
      <c r="AG1256">
        <v>1</v>
      </c>
      <c r="AH1256" t="s">
        <v>10751</v>
      </c>
      <c r="AI1256" t="s">
        <v>10751</v>
      </c>
      <c r="AJ1256" t="s">
        <v>10751</v>
      </c>
      <c r="AK1256" t="s">
        <v>10751</v>
      </c>
      <c r="AL1256" t="s">
        <v>10751</v>
      </c>
      <c r="AM1256" t="s">
        <v>10751</v>
      </c>
      <c r="AN1256" t="s">
        <v>10751</v>
      </c>
      <c r="AO1256" t="s">
        <v>10751</v>
      </c>
      <c r="AP1256">
        <v>1</v>
      </c>
      <c r="AQ1256" t="s">
        <v>10751</v>
      </c>
      <c r="AR1256" t="s">
        <v>10751</v>
      </c>
      <c r="AS1256" t="s">
        <v>10751</v>
      </c>
      <c r="AT1256">
        <v>0.215</v>
      </c>
      <c r="AU1256" t="s">
        <v>10751</v>
      </c>
      <c r="AV1256">
        <v>4.5</v>
      </c>
      <c r="AW1256" t="s">
        <v>10751</v>
      </c>
      <c r="AX1256">
        <v>5.9</v>
      </c>
      <c r="AY1256">
        <v>0.51200000000000001</v>
      </c>
      <c r="AZ1256">
        <v>0.48799999999999999</v>
      </c>
      <c r="BA1256" t="s">
        <v>10751</v>
      </c>
      <c r="BB1256" t="s">
        <v>10751</v>
      </c>
      <c r="BC1256" t="s">
        <v>10751</v>
      </c>
      <c r="BD1256" t="s">
        <v>10751</v>
      </c>
    </row>
    <row r="1257" spans="1:56">
      <c r="A1257" t="s">
        <v>10754</v>
      </c>
      <c r="B1257">
        <v>4000</v>
      </c>
      <c r="C1257">
        <v>2002</v>
      </c>
      <c r="D1257">
        <v>386</v>
      </c>
      <c r="E1257">
        <v>2.3928000000000001E-2</v>
      </c>
      <c r="F1257">
        <v>20.89621</v>
      </c>
      <c r="H1257">
        <v>16.78895</v>
      </c>
      <c r="I1257">
        <f t="shared" si="26"/>
        <v>0.4017259956</v>
      </c>
      <c r="K1257">
        <v>14.960190000000001</v>
      </c>
      <c r="L1257">
        <v>18.627079999999999</v>
      </c>
      <c r="M1257">
        <v>529.33628999999996</v>
      </c>
      <c r="N1257">
        <v>594.04328999999996</v>
      </c>
      <c r="O1257">
        <v>477.10109999999997</v>
      </c>
      <c r="P1257" t="s">
        <v>10751</v>
      </c>
      <c r="Q1257">
        <v>219.7535</v>
      </c>
      <c r="R1257">
        <v>182.61189999999999</v>
      </c>
      <c r="S1257">
        <v>9.8451000000000004</v>
      </c>
      <c r="T1257">
        <v>0.83566499999999999</v>
      </c>
      <c r="U1257">
        <v>4.5652999999999999E-2</v>
      </c>
      <c r="V1257">
        <v>33.682830000000003</v>
      </c>
      <c r="W1257" t="s">
        <v>10751</v>
      </c>
      <c r="X1257">
        <v>0.38100000000000001</v>
      </c>
      <c r="Y1257">
        <v>0.61899999999999999</v>
      </c>
      <c r="Z1257">
        <v>0.19700000000000001</v>
      </c>
      <c r="AA1257" t="s">
        <v>10751</v>
      </c>
      <c r="AB1257">
        <v>0.80300000000000005</v>
      </c>
      <c r="AC1257" t="s">
        <v>10751</v>
      </c>
      <c r="AD1257" t="s">
        <v>10751</v>
      </c>
      <c r="AE1257" t="s">
        <v>10751</v>
      </c>
      <c r="AF1257" t="s">
        <v>10751</v>
      </c>
      <c r="AG1257">
        <v>1</v>
      </c>
      <c r="AH1257" t="s">
        <v>10751</v>
      </c>
      <c r="AI1257" t="s">
        <v>10751</v>
      </c>
      <c r="AJ1257" t="s">
        <v>10751</v>
      </c>
      <c r="AK1257" t="s">
        <v>10751</v>
      </c>
      <c r="AL1257" t="s">
        <v>10751</v>
      </c>
      <c r="AM1257" t="s">
        <v>10751</v>
      </c>
      <c r="AN1257" t="s">
        <v>10751</v>
      </c>
      <c r="AO1257" t="s">
        <v>10751</v>
      </c>
      <c r="AP1257">
        <v>1</v>
      </c>
      <c r="AQ1257" t="s">
        <v>10751</v>
      </c>
      <c r="AR1257" t="s">
        <v>10751</v>
      </c>
      <c r="AS1257" t="s">
        <v>10751</v>
      </c>
      <c r="AT1257">
        <v>0.4</v>
      </c>
      <c r="AU1257" t="s">
        <v>10751</v>
      </c>
      <c r="AV1257">
        <v>4.5</v>
      </c>
      <c r="AW1257" t="s">
        <v>10751</v>
      </c>
      <c r="AX1257">
        <v>5.9</v>
      </c>
      <c r="AY1257">
        <v>0.50600000000000001</v>
      </c>
      <c r="AZ1257">
        <v>0.49399999999999999</v>
      </c>
      <c r="BA1257" t="s">
        <v>10751</v>
      </c>
      <c r="BB1257" t="s">
        <v>10751</v>
      </c>
      <c r="BC1257" t="s">
        <v>10751</v>
      </c>
      <c r="BD1257" t="s">
        <v>10751</v>
      </c>
    </row>
    <row r="1258" spans="1:56">
      <c r="A1258" t="s">
        <v>10754</v>
      </c>
      <c r="B1258">
        <v>4000</v>
      </c>
      <c r="C1258">
        <v>2003</v>
      </c>
      <c r="D1258">
        <v>396</v>
      </c>
      <c r="E1258">
        <v>2.5106E-2</v>
      </c>
      <c r="F1258">
        <v>21.423999999999999</v>
      </c>
      <c r="H1258">
        <v>17.165569999999999</v>
      </c>
      <c r="I1258">
        <f t="shared" si="26"/>
        <v>0.43095880041999995</v>
      </c>
      <c r="K1258">
        <v>15.170070000000001</v>
      </c>
      <c r="L1258">
        <v>19.15455</v>
      </c>
      <c r="M1258">
        <v>517.72236999999996</v>
      </c>
      <c r="N1258">
        <v>585.82470999999998</v>
      </c>
      <c r="O1258">
        <v>463.96292</v>
      </c>
      <c r="P1258" t="s">
        <v>10751</v>
      </c>
      <c r="Q1258">
        <v>212.6439</v>
      </c>
      <c r="R1258">
        <v>177.9804</v>
      </c>
      <c r="S1258">
        <v>9.9674999999999994</v>
      </c>
      <c r="T1258">
        <v>0.84375299999999998</v>
      </c>
      <c r="U1258">
        <v>4.4495E-2</v>
      </c>
      <c r="V1258">
        <v>34.468600000000002</v>
      </c>
      <c r="W1258" t="s">
        <v>10751</v>
      </c>
      <c r="X1258">
        <v>0.36299999999999999</v>
      </c>
      <c r="Y1258">
        <v>0.63700000000000001</v>
      </c>
      <c r="Z1258">
        <v>0.154</v>
      </c>
      <c r="AA1258" t="s">
        <v>10751</v>
      </c>
      <c r="AB1258">
        <v>0.84599999999999997</v>
      </c>
      <c r="AC1258" t="s">
        <v>10751</v>
      </c>
      <c r="AD1258" t="s">
        <v>10751</v>
      </c>
      <c r="AE1258" t="s">
        <v>10751</v>
      </c>
      <c r="AF1258" t="s">
        <v>10751</v>
      </c>
      <c r="AG1258">
        <v>1</v>
      </c>
      <c r="AH1258" t="s">
        <v>10751</v>
      </c>
      <c r="AI1258" t="s">
        <v>10751</v>
      </c>
      <c r="AJ1258" t="s">
        <v>10751</v>
      </c>
      <c r="AK1258" t="s">
        <v>10751</v>
      </c>
      <c r="AL1258" t="s">
        <v>10751</v>
      </c>
      <c r="AM1258" t="s">
        <v>10751</v>
      </c>
      <c r="AN1258" t="s">
        <v>10751</v>
      </c>
      <c r="AO1258" t="s">
        <v>10751</v>
      </c>
      <c r="AP1258">
        <v>1</v>
      </c>
      <c r="AQ1258" t="s">
        <v>10751</v>
      </c>
      <c r="AR1258" t="s">
        <v>10751</v>
      </c>
      <c r="AS1258" t="s">
        <v>10751</v>
      </c>
      <c r="AT1258">
        <v>0.34499999999999997</v>
      </c>
      <c r="AU1258" t="s">
        <v>10751</v>
      </c>
      <c r="AV1258">
        <v>4.5</v>
      </c>
      <c r="AW1258" t="s">
        <v>10751</v>
      </c>
      <c r="AX1258">
        <v>5.8</v>
      </c>
      <c r="AY1258">
        <v>0.50900000000000001</v>
      </c>
      <c r="AZ1258">
        <v>0.49099999999999999</v>
      </c>
      <c r="BA1258" t="s">
        <v>10751</v>
      </c>
      <c r="BB1258" t="s">
        <v>10751</v>
      </c>
      <c r="BC1258" t="s">
        <v>10751</v>
      </c>
      <c r="BD1258" t="s">
        <v>10751</v>
      </c>
    </row>
    <row r="1259" spans="1:56">
      <c r="A1259" t="s">
        <v>10754</v>
      </c>
      <c r="B1259">
        <v>4000</v>
      </c>
      <c r="C1259">
        <v>2004</v>
      </c>
      <c r="D1259">
        <v>380</v>
      </c>
      <c r="E1259">
        <v>2.4191000000000001E-2</v>
      </c>
      <c r="F1259">
        <v>21.78472</v>
      </c>
      <c r="H1259">
        <v>17.424009999999999</v>
      </c>
      <c r="I1259">
        <f t="shared" si="26"/>
        <v>0.42150422590999997</v>
      </c>
      <c r="K1259">
        <v>15.233700000000001</v>
      </c>
      <c r="L1259">
        <v>19.59901</v>
      </c>
      <c r="M1259">
        <v>510.04329000000001</v>
      </c>
      <c r="N1259">
        <v>583.37779999999998</v>
      </c>
      <c r="O1259">
        <v>453.44128000000001</v>
      </c>
      <c r="P1259" t="s">
        <v>10751</v>
      </c>
      <c r="Q1259">
        <v>207.8092</v>
      </c>
      <c r="R1259">
        <v>189.0352</v>
      </c>
      <c r="S1259">
        <v>9.6472999999999995</v>
      </c>
      <c r="T1259">
        <v>0.91033600000000003</v>
      </c>
      <c r="U1259">
        <v>4.7259000000000002E-2</v>
      </c>
      <c r="V1259">
        <v>35.039409999999997</v>
      </c>
      <c r="W1259" t="s">
        <v>10751</v>
      </c>
      <c r="X1259">
        <v>0.41299999999999998</v>
      </c>
      <c r="Y1259">
        <v>0.58699999999999997</v>
      </c>
      <c r="Z1259">
        <v>0.16300000000000001</v>
      </c>
      <c r="AA1259" t="s">
        <v>10751</v>
      </c>
      <c r="AB1259">
        <v>0.83699999999999997</v>
      </c>
      <c r="AC1259" t="s">
        <v>10751</v>
      </c>
      <c r="AD1259" t="s">
        <v>10751</v>
      </c>
      <c r="AE1259" t="s">
        <v>10751</v>
      </c>
      <c r="AF1259" t="s">
        <v>10751</v>
      </c>
      <c r="AG1259">
        <v>1</v>
      </c>
      <c r="AH1259" t="s">
        <v>10751</v>
      </c>
      <c r="AI1259" t="s">
        <v>10751</v>
      </c>
      <c r="AJ1259" t="s">
        <v>10751</v>
      </c>
      <c r="AK1259" t="s">
        <v>10751</v>
      </c>
      <c r="AL1259" t="s">
        <v>10751</v>
      </c>
      <c r="AM1259" t="s">
        <v>10751</v>
      </c>
      <c r="AN1259" t="s">
        <v>10751</v>
      </c>
      <c r="AO1259" t="s">
        <v>10751</v>
      </c>
      <c r="AP1259">
        <v>1</v>
      </c>
      <c r="AQ1259" t="s">
        <v>10751</v>
      </c>
      <c r="AR1259" t="s">
        <v>10751</v>
      </c>
      <c r="AS1259" t="s">
        <v>10751</v>
      </c>
      <c r="AT1259">
        <v>0.53400000000000003</v>
      </c>
      <c r="AU1259">
        <v>0.20300000000000001</v>
      </c>
      <c r="AV1259">
        <v>4.4000000000000004</v>
      </c>
      <c r="AW1259" t="s">
        <v>10751</v>
      </c>
      <c r="AX1259">
        <v>5.6</v>
      </c>
      <c r="AY1259">
        <v>0.57299999999999995</v>
      </c>
      <c r="AZ1259">
        <v>0.42699999999999999</v>
      </c>
      <c r="BA1259" t="s">
        <v>10751</v>
      </c>
      <c r="BB1259" t="s">
        <v>10751</v>
      </c>
      <c r="BC1259" t="s">
        <v>10751</v>
      </c>
      <c r="BD1259" t="s">
        <v>10751</v>
      </c>
    </row>
    <row r="1260" spans="1:56">
      <c r="A1260" t="s">
        <v>10754</v>
      </c>
      <c r="B1260">
        <v>4000</v>
      </c>
      <c r="C1260">
        <v>2005</v>
      </c>
      <c r="D1260">
        <v>293</v>
      </c>
      <c r="E1260">
        <v>1.8453000000000001E-2</v>
      </c>
      <c r="F1260">
        <v>23.117239999999999</v>
      </c>
      <c r="H1260">
        <v>18.428039999999999</v>
      </c>
      <c r="I1260">
        <f t="shared" si="26"/>
        <v>0.34005262211999998</v>
      </c>
      <c r="K1260">
        <v>15.929259999999999</v>
      </c>
      <c r="L1260">
        <v>20.901489999999999</v>
      </c>
      <c r="M1260">
        <v>482.25430999999998</v>
      </c>
      <c r="N1260">
        <v>557.90423999999996</v>
      </c>
      <c r="O1260">
        <v>425.18507</v>
      </c>
      <c r="P1260" t="s">
        <v>10751</v>
      </c>
      <c r="Q1260">
        <v>211.40969999999999</v>
      </c>
      <c r="R1260">
        <v>206.33930000000001</v>
      </c>
      <c r="S1260">
        <v>9.0472000000000001</v>
      </c>
      <c r="T1260">
        <v>0.97763999999999995</v>
      </c>
      <c r="U1260">
        <v>5.1584999999999999E-2</v>
      </c>
      <c r="V1260">
        <v>37.079099999999997</v>
      </c>
      <c r="W1260" t="s">
        <v>10751</v>
      </c>
      <c r="X1260">
        <v>0.35199999999999998</v>
      </c>
      <c r="Y1260">
        <v>0.64800000000000002</v>
      </c>
      <c r="Z1260">
        <v>0.17100000000000001</v>
      </c>
      <c r="AA1260" t="s">
        <v>10751</v>
      </c>
      <c r="AB1260">
        <v>0.82899999999999996</v>
      </c>
      <c r="AC1260" t="s">
        <v>10751</v>
      </c>
      <c r="AD1260" t="s">
        <v>10751</v>
      </c>
      <c r="AE1260" t="s">
        <v>10751</v>
      </c>
      <c r="AF1260" t="s">
        <v>10751</v>
      </c>
      <c r="AG1260">
        <v>1</v>
      </c>
      <c r="AH1260" t="s">
        <v>10751</v>
      </c>
      <c r="AI1260" t="s">
        <v>10751</v>
      </c>
      <c r="AJ1260" t="s">
        <v>10751</v>
      </c>
      <c r="AK1260" t="s">
        <v>10751</v>
      </c>
      <c r="AL1260" t="s">
        <v>10751</v>
      </c>
      <c r="AM1260" t="s">
        <v>10751</v>
      </c>
      <c r="AN1260" t="s">
        <v>10751</v>
      </c>
      <c r="AO1260" t="s">
        <v>10751</v>
      </c>
      <c r="AP1260">
        <v>1</v>
      </c>
      <c r="AQ1260" t="s">
        <v>10751</v>
      </c>
      <c r="AR1260" t="s">
        <v>10751</v>
      </c>
      <c r="AS1260" t="s">
        <v>10751</v>
      </c>
      <c r="AT1260">
        <v>0.77900000000000003</v>
      </c>
      <c r="AU1260">
        <v>0.72499999999999998</v>
      </c>
      <c r="AV1260">
        <v>4.7</v>
      </c>
      <c r="AW1260" t="s">
        <v>10751</v>
      </c>
      <c r="AX1260">
        <v>5.3</v>
      </c>
      <c r="AY1260">
        <v>0.375</v>
      </c>
      <c r="AZ1260">
        <v>0.57599999999999996</v>
      </c>
      <c r="BA1260">
        <v>4.9000000000000002E-2</v>
      </c>
      <c r="BB1260" t="s">
        <v>10751</v>
      </c>
      <c r="BC1260" t="s">
        <v>10751</v>
      </c>
      <c r="BD1260" t="s">
        <v>10751</v>
      </c>
    </row>
    <row r="1261" spans="1:56">
      <c r="A1261" t="s">
        <v>10754</v>
      </c>
      <c r="B1261">
        <v>4000</v>
      </c>
      <c r="C1261">
        <v>2006</v>
      </c>
      <c r="D1261">
        <v>282</v>
      </c>
      <c r="E1261">
        <v>1.8647E-2</v>
      </c>
      <c r="F1261">
        <v>23.425070000000002</v>
      </c>
      <c r="H1261">
        <v>18.659130000000001</v>
      </c>
      <c r="I1261">
        <f t="shared" si="26"/>
        <v>0.34793679711000003</v>
      </c>
      <c r="K1261">
        <v>16.139600000000002</v>
      </c>
      <c r="L1261">
        <v>21.149850000000001</v>
      </c>
      <c r="M1261">
        <v>476.28169000000003</v>
      </c>
      <c r="N1261">
        <v>550.63306999999998</v>
      </c>
      <c r="O1261">
        <v>420.19206000000003</v>
      </c>
      <c r="P1261" t="s">
        <v>10751</v>
      </c>
      <c r="Q1261">
        <v>208.9025</v>
      </c>
      <c r="R1261">
        <v>202.059</v>
      </c>
      <c r="S1261">
        <v>9.2302999999999997</v>
      </c>
      <c r="T1261">
        <v>0.969912</v>
      </c>
      <c r="U1261">
        <v>5.0514999999999997E-2</v>
      </c>
      <c r="V1261">
        <v>37.532820000000001</v>
      </c>
      <c r="W1261" t="s">
        <v>10751</v>
      </c>
      <c r="X1261">
        <v>0.29799999999999999</v>
      </c>
      <c r="Y1261">
        <v>0.70199999999999996</v>
      </c>
      <c r="Z1261">
        <v>0.17100000000000001</v>
      </c>
      <c r="AA1261" t="s">
        <v>10751</v>
      </c>
      <c r="AB1261">
        <v>0.82899999999999996</v>
      </c>
      <c r="AC1261" t="s">
        <v>10751</v>
      </c>
      <c r="AD1261" t="s">
        <v>10751</v>
      </c>
      <c r="AE1261" t="s">
        <v>10751</v>
      </c>
      <c r="AF1261" t="s">
        <v>10751</v>
      </c>
      <c r="AG1261">
        <v>1</v>
      </c>
      <c r="AH1261" t="s">
        <v>10751</v>
      </c>
      <c r="AI1261" t="s">
        <v>10751</v>
      </c>
      <c r="AJ1261" t="s">
        <v>10751</v>
      </c>
      <c r="AK1261" t="s">
        <v>10751</v>
      </c>
      <c r="AL1261" t="s">
        <v>10751</v>
      </c>
      <c r="AM1261" t="s">
        <v>10751</v>
      </c>
      <c r="AN1261" t="s">
        <v>10751</v>
      </c>
      <c r="AO1261" t="s">
        <v>10751</v>
      </c>
      <c r="AP1261">
        <v>1</v>
      </c>
      <c r="AQ1261">
        <v>7.0000000000000001E-3</v>
      </c>
      <c r="AR1261" t="s">
        <v>10751</v>
      </c>
      <c r="AS1261" t="s">
        <v>10751</v>
      </c>
      <c r="AT1261">
        <v>0.82699999999999996</v>
      </c>
      <c r="AU1261">
        <v>0.80500000000000005</v>
      </c>
      <c r="AV1261">
        <v>4.7</v>
      </c>
      <c r="AW1261" t="s">
        <v>10751</v>
      </c>
      <c r="AX1261">
        <v>5.3</v>
      </c>
      <c r="AY1261">
        <v>0.30299999999999999</v>
      </c>
      <c r="AZ1261">
        <v>0.65400000000000003</v>
      </c>
      <c r="BA1261">
        <v>4.3999999999999997E-2</v>
      </c>
      <c r="BB1261" t="s">
        <v>10751</v>
      </c>
      <c r="BC1261" t="s">
        <v>10751</v>
      </c>
      <c r="BD1261" t="s">
        <v>10751</v>
      </c>
    </row>
    <row r="1262" spans="1:56">
      <c r="A1262" t="s">
        <v>10754</v>
      </c>
      <c r="B1262">
        <v>4000</v>
      </c>
      <c r="C1262">
        <v>2007</v>
      </c>
      <c r="D1262">
        <v>209</v>
      </c>
      <c r="E1262">
        <v>1.3697000000000001E-2</v>
      </c>
      <c r="F1262">
        <v>22.807269999999999</v>
      </c>
      <c r="H1262">
        <v>18.181529999999999</v>
      </c>
      <c r="I1262">
        <f t="shared" si="26"/>
        <v>0.24903241640999998</v>
      </c>
      <c r="K1262">
        <v>15.746130000000001</v>
      </c>
      <c r="L1262">
        <v>20.583130000000001</v>
      </c>
      <c r="M1262">
        <v>488.79286000000002</v>
      </c>
      <c r="N1262">
        <v>564.39279999999997</v>
      </c>
      <c r="O1262">
        <v>431.76132000000001</v>
      </c>
      <c r="P1262" t="s">
        <v>10751</v>
      </c>
      <c r="Q1262">
        <v>212.25790000000001</v>
      </c>
      <c r="R1262">
        <v>199.35669999999999</v>
      </c>
      <c r="S1262">
        <v>9.3895</v>
      </c>
      <c r="T1262">
        <v>0.94149799999999995</v>
      </c>
      <c r="U1262">
        <v>4.9839000000000001E-2</v>
      </c>
      <c r="V1262">
        <v>36.584440000000001</v>
      </c>
      <c r="W1262" t="s">
        <v>10751</v>
      </c>
      <c r="X1262">
        <v>0.27600000000000002</v>
      </c>
      <c r="Y1262">
        <v>0.72399999999999998</v>
      </c>
      <c r="Z1262">
        <v>0.14199999999999999</v>
      </c>
      <c r="AA1262" t="s">
        <v>10751</v>
      </c>
      <c r="AB1262">
        <v>0.85799999999999998</v>
      </c>
      <c r="AC1262" t="s">
        <v>10751</v>
      </c>
      <c r="AD1262" t="s">
        <v>10751</v>
      </c>
      <c r="AE1262" t="s">
        <v>10751</v>
      </c>
      <c r="AF1262" t="s">
        <v>10751</v>
      </c>
      <c r="AG1262">
        <v>1</v>
      </c>
      <c r="AH1262" t="s">
        <v>10751</v>
      </c>
      <c r="AI1262" t="s">
        <v>10751</v>
      </c>
      <c r="AJ1262" t="s">
        <v>10751</v>
      </c>
      <c r="AK1262" t="s">
        <v>10751</v>
      </c>
      <c r="AL1262" t="s">
        <v>10751</v>
      </c>
      <c r="AM1262" t="s">
        <v>10751</v>
      </c>
      <c r="AN1262" t="s">
        <v>10751</v>
      </c>
      <c r="AO1262" t="s">
        <v>10751</v>
      </c>
      <c r="AP1262">
        <v>1</v>
      </c>
      <c r="AQ1262" t="s">
        <v>10751</v>
      </c>
      <c r="AR1262" t="s">
        <v>10751</v>
      </c>
      <c r="AS1262" t="s">
        <v>10751</v>
      </c>
      <c r="AT1262">
        <v>0.65900000000000003</v>
      </c>
      <c r="AU1262">
        <v>0.53600000000000003</v>
      </c>
      <c r="AV1262">
        <v>4.7</v>
      </c>
      <c r="AW1262" t="s">
        <v>10751</v>
      </c>
      <c r="AX1262">
        <v>5.3</v>
      </c>
      <c r="AY1262">
        <v>0.312</v>
      </c>
      <c r="AZ1262">
        <v>0.65</v>
      </c>
      <c r="BA1262">
        <v>3.7999999999999999E-2</v>
      </c>
      <c r="BB1262" t="s">
        <v>10751</v>
      </c>
      <c r="BC1262" t="s">
        <v>10751</v>
      </c>
      <c r="BD1262" t="s">
        <v>10751</v>
      </c>
    </row>
    <row r="1263" spans="1:56">
      <c r="A1263" t="s">
        <v>10754</v>
      </c>
      <c r="B1263">
        <v>4000</v>
      </c>
      <c r="C1263">
        <v>2008</v>
      </c>
      <c r="D1263">
        <v>186</v>
      </c>
      <c r="E1263">
        <v>1.3367E-2</v>
      </c>
      <c r="F1263">
        <v>23.18187</v>
      </c>
      <c r="H1263">
        <v>18.452110000000001</v>
      </c>
      <c r="I1263">
        <f t="shared" si="26"/>
        <v>0.24664935437000002</v>
      </c>
      <c r="K1263">
        <v>16.024260000000002</v>
      </c>
      <c r="L1263">
        <v>20.833300000000001</v>
      </c>
      <c r="M1263">
        <v>481.62520000000001</v>
      </c>
      <c r="N1263">
        <v>554.59648000000004</v>
      </c>
      <c r="O1263">
        <v>426.57668999999999</v>
      </c>
      <c r="P1263">
        <v>50.475140000000003</v>
      </c>
      <c r="Q1263">
        <v>212.92189999999999</v>
      </c>
      <c r="R1263">
        <v>199.3235</v>
      </c>
      <c r="S1263">
        <v>9.4522999999999993</v>
      </c>
      <c r="T1263">
        <v>0.93837199999999998</v>
      </c>
      <c r="U1263">
        <v>4.9831E-2</v>
      </c>
      <c r="V1263">
        <v>37.142629999999997</v>
      </c>
      <c r="W1263" t="s">
        <v>10751</v>
      </c>
      <c r="X1263">
        <v>0.313</v>
      </c>
      <c r="Y1263">
        <v>0.68700000000000006</v>
      </c>
      <c r="Z1263">
        <v>0.13900000000000001</v>
      </c>
      <c r="AA1263" t="s">
        <v>10751</v>
      </c>
      <c r="AB1263">
        <v>0.86099999999999999</v>
      </c>
      <c r="AC1263" t="s">
        <v>10751</v>
      </c>
      <c r="AD1263" t="s">
        <v>10751</v>
      </c>
      <c r="AE1263" t="s">
        <v>10751</v>
      </c>
      <c r="AF1263" t="s">
        <v>10751</v>
      </c>
      <c r="AG1263">
        <v>1</v>
      </c>
      <c r="AH1263" t="s">
        <v>10751</v>
      </c>
      <c r="AI1263" t="s">
        <v>10751</v>
      </c>
      <c r="AJ1263" t="s">
        <v>10751</v>
      </c>
      <c r="AK1263" t="s">
        <v>10751</v>
      </c>
      <c r="AL1263" t="s">
        <v>10751</v>
      </c>
      <c r="AM1263" t="s">
        <v>10751</v>
      </c>
      <c r="AN1263" t="s">
        <v>10751</v>
      </c>
      <c r="AO1263" t="s">
        <v>10751</v>
      </c>
      <c r="AP1263">
        <v>1</v>
      </c>
      <c r="AQ1263" t="s">
        <v>10751</v>
      </c>
      <c r="AR1263" t="s">
        <v>10751</v>
      </c>
      <c r="AS1263" t="s">
        <v>10751</v>
      </c>
      <c r="AT1263">
        <v>0.63500000000000001</v>
      </c>
      <c r="AU1263">
        <v>0.44</v>
      </c>
      <c r="AV1263">
        <v>4.7</v>
      </c>
      <c r="AW1263" t="s">
        <v>10751</v>
      </c>
      <c r="AX1263">
        <v>5.3</v>
      </c>
      <c r="AY1263">
        <v>0.33400000000000002</v>
      </c>
      <c r="AZ1263">
        <v>0.63100000000000001</v>
      </c>
      <c r="BA1263">
        <v>3.5000000000000003E-2</v>
      </c>
      <c r="BB1263" t="s">
        <v>10751</v>
      </c>
      <c r="BC1263" t="s">
        <v>10751</v>
      </c>
      <c r="BD1263" t="s">
        <v>10751</v>
      </c>
    </row>
    <row r="1264" spans="1:56">
      <c r="A1264" t="s">
        <v>10754</v>
      </c>
      <c r="B1264">
        <v>4000</v>
      </c>
      <c r="C1264">
        <v>2009</v>
      </c>
      <c r="D1264">
        <v>97</v>
      </c>
      <c r="E1264">
        <v>1.0383E-2</v>
      </c>
      <c r="F1264">
        <v>24.191230000000001</v>
      </c>
      <c r="H1264">
        <v>19.193709999999999</v>
      </c>
      <c r="I1264">
        <f t="shared" si="26"/>
        <v>0.19928829093</v>
      </c>
      <c r="K1264">
        <v>16.742270000000001</v>
      </c>
      <c r="L1264">
        <v>21.577089999999998</v>
      </c>
      <c r="M1264">
        <v>463.01625000000001</v>
      </c>
      <c r="N1264">
        <v>530.81205999999997</v>
      </c>
      <c r="O1264">
        <v>411.87204000000003</v>
      </c>
      <c r="P1264">
        <v>51.364240000000002</v>
      </c>
      <c r="Q1264">
        <v>208.5471</v>
      </c>
      <c r="R1264">
        <v>202.2286</v>
      </c>
      <c r="S1264">
        <v>9.1311</v>
      </c>
      <c r="T1264">
        <v>0.97409699999999999</v>
      </c>
      <c r="U1264">
        <v>5.0556999999999998E-2</v>
      </c>
      <c r="V1264">
        <v>38.681539999999998</v>
      </c>
      <c r="W1264" t="s">
        <v>10751</v>
      </c>
      <c r="X1264">
        <v>0.255</v>
      </c>
      <c r="Y1264">
        <v>0.745</v>
      </c>
      <c r="Z1264">
        <v>0.221</v>
      </c>
      <c r="AA1264" t="s">
        <v>10751</v>
      </c>
      <c r="AB1264">
        <v>0.77900000000000003</v>
      </c>
      <c r="AC1264" t="s">
        <v>10751</v>
      </c>
      <c r="AD1264" t="s">
        <v>10751</v>
      </c>
      <c r="AE1264" t="s">
        <v>10751</v>
      </c>
      <c r="AF1264" t="s">
        <v>10751</v>
      </c>
      <c r="AG1264">
        <v>1</v>
      </c>
      <c r="AH1264" t="s">
        <v>10751</v>
      </c>
      <c r="AI1264" t="s">
        <v>10751</v>
      </c>
      <c r="AJ1264" t="s">
        <v>10751</v>
      </c>
      <c r="AK1264" t="s">
        <v>10751</v>
      </c>
      <c r="AL1264" t="s">
        <v>10751</v>
      </c>
      <c r="AM1264" t="s">
        <v>10751</v>
      </c>
      <c r="AN1264" t="s">
        <v>10751</v>
      </c>
      <c r="AO1264" t="s">
        <v>10751</v>
      </c>
      <c r="AP1264">
        <v>1</v>
      </c>
      <c r="AQ1264" t="s">
        <v>10751</v>
      </c>
      <c r="AR1264" t="s">
        <v>10751</v>
      </c>
      <c r="AS1264" t="s">
        <v>10751</v>
      </c>
      <c r="AT1264">
        <v>0.81299999999999994</v>
      </c>
      <c r="AU1264">
        <v>0.52700000000000002</v>
      </c>
      <c r="AV1264">
        <v>4.7</v>
      </c>
      <c r="AW1264" t="s">
        <v>10751</v>
      </c>
      <c r="AX1264">
        <v>5.0999999999999996</v>
      </c>
      <c r="AY1264">
        <v>0.30299999999999999</v>
      </c>
      <c r="AZ1264">
        <v>0.68899999999999995</v>
      </c>
      <c r="BA1264">
        <v>8.0000000000000002E-3</v>
      </c>
      <c r="BB1264" t="s">
        <v>10751</v>
      </c>
      <c r="BC1264" t="s">
        <v>10751</v>
      </c>
      <c r="BD1264" t="s">
        <v>10751</v>
      </c>
    </row>
    <row r="1265" spans="1:56">
      <c r="A1265" t="s">
        <v>10754</v>
      </c>
      <c r="B1265">
        <v>4000</v>
      </c>
      <c r="C1265">
        <v>2010</v>
      </c>
      <c r="D1265">
        <v>97</v>
      </c>
      <c r="E1265">
        <v>8.7019999999999997E-3</v>
      </c>
      <c r="F1265">
        <v>23.9345</v>
      </c>
      <c r="H1265">
        <v>18.992509999999999</v>
      </c>
      <c r="I1265">
        <f t="shared" si="26"/>
        <v>0.16527282201999999</v>
      </c>
      <c r="K1265">
        <v>16.586649999999999</v>
      </c>
      <c r="L1265">
        <v>21.326049999999999</v>
      </c>
      <c r="M1265">
        <v>467.92128000000002</v>
      </c>
      <c r="N1265">
        <v>535.79231000000004</v>
      </c>
      <c r="O1265">
        <v>416.72032000000002</v>
      </c>
      <c r="P1265">
        <v>52.08737</v>
      </c>
      <c r="Q1265">
        <v>213.2687</v>
      </c>
      <c r="R1265">
        <v>204.69659999999999</v>
      </c>
      <c r="S1265">
        <v>9.1534999999999993</v>
      </c>
      <c r="T1265">
        <v>0.96455599999999997</v>
      </c>
      <c r="U1265">
        <v>5.1173999999999997E-2</v>
      </c>
      <c r="V1265">
        <v>38.322859999999999</v>
      </c>
      <c r="W1265" t="s">
        <v>10751</v>
      </c>
      <c r="X1265">
        <v>0.24099999999999999</v>
      </c>
      <c r="Y1265">
        <v>0.75900000000000001</v>
      </c>
      <c r="Z1265">
        <v>0.16200000000000001</v>
      </c>
      <c r="AA1265" t="s">
        <v>10751</v>
      </c>
      <c r="AB1265">
        <v>0.83799999999999997</v>
      </c>
      <c r="AC1265" t="s">
        <v>10751</v>
      </c>
      <c r="AD1265" t="s">
        <v>10751</v>
      </c>
      <c r="AE1265" t="s">
        <v>10751</v>
      </c>
      <c r="AF1265" t="s">
        <v>10751</v>
      </c>
      <c r="AG1265">
        <v>1</v>
      </c>
      <c r="AH1265" t="s">
        <v>10751</v>
      </c>
      <c r="AI1265" t="s">
        <v>10751</v>
      </c>
      <c r="AJ1265" t="s">
        <v>10751</v>
      </c>
      <c r="AK1265" t="s">
        <v>10751</v>
      </c>
      <c r="AL1265" t="s">
        <v>10751</v>
      </c>
      <c r="AM1265" t="s">
        <v>10751</v>
      </c>
      <c r="AN1265" t="s">
        <v>10751</v>
      </c>
      <c r="AO1265" t="s">
        <v>10751</v>
      </c>
      <c r="AP1265">
        <v>1</v>
      </c>
      <c r="AQ1265" t="s">
        <v>10751</v>
      </c>
      <c r="AR1265" t="s">
        <v>10751</v>
      </c>
      <c r="AS1265" t="s">
        <v>10751</v>
      </c>
      <c r="AT1265">
        <v>0.75700000000000001</v>
      </c>
      <c r="AU1265">
        <v>0.76300000000000001</v>
      </c>
      <c r="AV1265">
        <v>4.8</v>
      </c>
      <c r="AW1265" t="s">
        <v>10751</v>
      </c>
      <c r="AX1265">
        <v>5.2</v>
      </c>
      <c r="AY1265">
        <v>0.24399999999999999</v>
      </c>
      <c r="AZ1265">
        <v>0.752</v>
      </c>
      <c r="BA1265">
        <v>4.0000000000000001E-3</v>
      </c>
      <c r="BB1265" t="s">
        <v>10751</v>
      </c>
      <c r="BC1265" t="s">
        <v>10751</v>
      </c>
      <c r="BD1265" t="s">
        <v>10751</v>
      </c>
    </row>
    <row r="1266" spans="1:56">
      <c r="A1266" t="s">
        <v>10754</v>
      </c>
      <c r="B1266">
        <v>4000</v>
      </c>
      <c r="C1266">
        <v>2011</v>
      </c>
      <c r="D1266">
        <v>128</v>
      </c>
      <c r="E1266">
        <v>1.0624E-2</v>
      </c>
      <c r="F1266">
        <v>23.502649999999999</v>
      </c>
      <c r="H1266">
        <v>18.67689</v>
      </c>
      <c r="I1266">
        <f t="shared" si="26"/>
        <v>0.19842327936000001</v>
      </c>
      <c r="K1266">
        <v>16.367439999999998</v>
      </c>
      <c r="L1266">
        <v>20.901769999999999</v>
      </c>
      <c r="M1266">
        <v>475.82862</v>
      </c>
      <c r="N1266">
        <v>542.96831999999995</v>
      </c>
      <c r="O1266">
        <v>425.17937999999998</v>
      </c>
      <c r="P1266">
        <v>52.814720000000001</v>
      </c>
      <c r="Q1266">
        <v>217.934</v>
      </c>
      <c r="R1266">
        <v>201.90809999999999</v>
      </c>
      <c r="S1266">
        <v>9.2471999999999994</v>
      </c>
      <c r="T1266">
        <v>0.93293599999999999</v>
      </c>
      <c r="U1266">
        <v>5.0477000000000001E-2</v>
      </c>
      <c r="V1266">
        <v>37.72889</v>
      </c>
      <c r="W1266" t="s">
        <v>10751</v>
      </c>
      <c r="X1266">
        <v>0.35699999999999998</v>
      </c>
      <c r="Y1266">
        <v>0.64300000000000002</v>
      </c>
      <c r="Z1266">
        <v>0.112</v>
      </c>
      <c r="AA1266" t="s">
        <v>10751</v>
      </c>
      <c r="AB1266">
        <v>0.88800000000000001</v>
      </c>
      <c r="AC1266" t="s">
        <v>10751</v>
      </c>
      <c r="AD1266" t="s">
        <v>10751</v>
      </c>
      <c r="AE1266" t="s">
        <v>10751</v>
      </c>
      <c r="AF1266" t="s">
        <v>10751</v>
      </c>
      <c r="AG1266">
        <v>1</v>
      </c>
      <c r="AH1266" t="s">
        <v>10751</v>
      </c>
      <c r="AI1266" t="s">
        <v>10751</v>
      </c>
      <c r="AJ1266" t="s">
        <v>10751</v>
      </c>
      <c r="AK1266" t="s">
        <v>10751</v>
      </c>
      <c r="AL1266" t="s">
        <v>10751</v>
      </c>
      <c r="AM1266" t="s">
        <v>10751</v>
      </c>
      <c r="AN1266" t="s">
        <v>10751</v>
      </c>
      <c r="AO1266" t="s">
        <v>10751</v>
      </c>
      <c r="AP1266">
        <v>1</v>
      </c>
      <c r="AQ1266" t="s">
        <v>10751</v>
      </c>
      <c r="AR1266" t="s">
        <v>10751</v>
      </c>
      <c r="AS1266" t="s">
        <v>10751</v>
      </c>
      <c r="AT1266">
        <v>0.59799999999999998</v>
      </c>
      <c r="AU1266">
        <v>0.60199999999999998</v>
      </c>
      <c r="AV1266">
        <v>4.7</v>
      </c>
      <c r="AW1266" t="s">
        <v>10751</v>
      </c>
      <c r="AX1266">
        <v>5.3</v>
      </c>
      <c r="AY1266">
        <v>0.26100000000000001</v>
      </c>
      <c r="AZ1266">
        <v>0.73699999999999999</v>
      </c>
      <c r="BA1266">
        <v>2E-3</v>
      </c>
      <c r="BB1266" t="s">
        <v>10751</v>
      </c>
      <c r="BC1266" t="s">
        <v>10751</v>
      </c>
      <c r="BD1266" t="s">
        <v>10751</v>
      </c>
    </row>
    <row r="1267" spans="1:56">
      <c r="A1267" t="s">
        <v>10754</v>
      </c>
      <c r="B1267">
        <v>4000</v>
      </c>
      <c r="C1267">
        <v>2012</v>
      </c>
      <c r="D1267">
        <v>92</v>
      </c>
      <c r="E1267">
        <v>6.8490000000000001E-3</v>
      </c>
      <c r="F1267">
        <v>25.768190000000001</v>
      </c>
      <c r="H1267">
        <v>20.17859</v>
      </c>
      <c r="I1267">
        <f t="shared" si="26"/>
        <v>0.13820316291000001</v>
      </c>
      <c r="K1267">
        <v>17.773299999999999</v>
      </c>
      <c r="L1267">
        <v>22.472909999999999</v>
      </c>
      <c r="M1267">
        <v>440.41719000000001</v>
      </c>
      <c r="N1267">
        <v>500.01956000000001</v>
      </c>
      <c r="O1267">
        <v>395.45398999999998</v>
      </c>
      <c r="P1267">
        <v>53.253839999999997</v>
      </c>
      <c r="Q1267">
        <v>197.6233</v>
      </c>
      <c r="R1267">
        <v>197.8278</v>
      </c>
      <c r="S1267">
        <v>9.5673999999999992</v>
      </c>
      <c r="T1267">
        <v>0.99976500000000001</v>
      </c>
      <c r="U1267">
        <v>4.9457000000000001E-2</v>
      </c>
      <c r="V1267">
        <v>40.46114</v>
      </c>
      <c r="W1267" t="s">
        <v>10751</v>
      </c>
      <c r="X1267">
        <v>0.187</v>
      </c>
      <c r="Y1267">
        <v>0.81299999999999994</v>
      </c>
      <c r="Z1267">
        <v>0.10199999999999999</v>
      </c>
      <c r="AA1267" t="s">
        <v>10751</v>
      </c>
      <c r="AB1267">
        <v>0.89800000000000002</v>
      </c>
      <c r="AC1267" t="s">
        <v>10751</v>
      </c>
      <c r="AD1267" t="s">
        <v>10751</v>
      </c>
      <c r="AE1267" t="s">
        <v>10751</v>
      </c>
      <c r="AF1267" t="s">
        <v>10751</v>
      </c>
      <c r="AG1267">
        <v>1</v>
      </c>
      <c r="AH1267" t="s">
        <v>10751</v>
      </c>
      <c r="AI1267" t="s">
        <v>10751</v>
      </c>
      <c r="AJ1267" t="s">
        <v>10751</v>
      </c>
      <c r="AK1267" t="s">
        <v>10751</v>
      </c>
      <c r="AL1267" t="s">
        <v>10751</v>
      </c>
      <c r="AM1267" t="s">
        <v>10751</v>
      </c>
      <c r="AN1267" t="s">
        <v>10751</v>
      </c>
      <c r="AO1267" t="s">
        <v>10751</v>
      </c>
      <c r="AP1267">
        <v>1</v>
      </c>
      <c r="AQ1267" t="s">
        <v>10751</v>
      </c>
      <c r="AR1267" t="s">
        <v>10751</v>
      </c>
      <c r="AS1267" t="s">
        <v>10751</v>
      </c>
      <c r="AT1267">
        <v>0.996</v>
      </c>
      <c r="AU1267">
        <v>1</v>
      </c>
      <c r="AV1267">
        <v>4.4000000000000004</v>
      </c>
      <c r="AW1267" t="s">
        <v>10751</v>
      </c>
      <c r="AX1267">
        <v>4.7</v>
      </c>
      <c r="AY1267">
        <v>0.57999999999999996</v>
      </c>
      <c r="AZ1267">
        <v>0.41699999999999998</v>
      </c>
      <c r="BA1267">
        <v>3.0000000000000001E-3</v>
      </c>
      <c r="BB1267" t="s">
        <v>10751</v>
      </c>
      <c r="BC1267" t="s">
        <v>10751</v>
      </c>
      <c r="BD1267" t="s">
        <v>10751</v>
      </c>
    </row>
    <row r="1268" spans="1:56">
      <c r="A1268" t="s">
        <v>10754</v>
      </c>
      <c r="B1268">
        <v>4000</v>
      </c>
      <c r="C1268">
        <v>2013</v>
      </c>
      <c r="D1268">
        <v>89</v>
      </c>
      <c r="E1268">
        <v>5.8320000000000004E-3</v>
      </c>
      <c r="F1268">
        <v>25.903359999999999</v>
      </c>
      <c r="H1268">
        <v>20.151710000000001</v>
      </c>
      <c r="I1268">
        <f t="shared" si="26"/>
        <v>0.11752477272000002</v>
      </c>
      <c r="K1268">
        <v>17.97494</v>
      </c>
      <c r="L1268">
        <v>22.177800000000001</v>
      </c>
      <c r="M1268">
        <v>441.00468000000001</v>
      </c>
      <c r="N1268">
        <v>494.41061999999999</v>
      </c>
      <c r="O1268">
        <v>400.71598999999998</v>
      </c>
      <c r="P1268">
        <v>54.104550000000003</v>
      </c>
      <c r="Q1268">
        <v>194.26730000000001</v>
      </c>
      <c r="R1268">
        <v>189.5641</v>
      </c>
      <c r="S1268">
        <v>9.8063000000000002</v>
      </c>
      <c r="T1268">
        <v>0.97565800000000003</v>
      </c>
      <c r="U1268">
        <v>4.7391000000000003E-2</v>
      </c>
      <c r="V1268">
        <v>40.408700000000003</v>
      </c>
      <c r="W1268" t="s">
        <v>10751</v>
      </c>
      <c r="X1268">
        <v>0.14499999999999999</v>
      </c>
      <c r="Y1268">
        <v>0.85499999999999998</v>
      </c>
      <c r="Z1268">
        <v>0.10100000000000001</v>
      </c>
      <c r="AA1268" t="s">
        <v>10751</v>
      </c>
      <c r="AB1268">
        <v>0.89900000000000002</v>
      </c>
      <c r="AC1268" t="s">
        <v>10751</v>
      </c>
      <c r="AD1268" t="s">
        <v>10751</v>
      </c>
      <c r="AE1268" t="s">
        <v>10751</v>
      </c>
      <c r="AF1268" t="s">
        <v>10751</v>
      </c>
      <c r="AG1268">
        <v>1</v>
      </c>
      <c r="AH1268" t="s">
        <v>10751</v>
      </c>
      <c r="AI1268" t="s">
        <v>10751</v>
      </c>
      <c r="AJ1268" t="s">
        <v>10751</v>
      </c>
      <c r="AK1268" t="s">
        <v>10751</v>
      </c>
      <c r="AL1268" t="s">
        <v>10751</v>
      </c>
      <c r="AM1268" t="s">
        <v>10751</v>
      </c>
      <c r="AN1268" t="s">
        <v>10751</v>
      </c>
      <c r="AO1268" t="s">
        <v>10751</v>
      </c>
      <c r="AP1268">
        <v>1</v>
      </c>
      <c r="AQ1268" t="s">
        <v>10751</v>
      </c>
      <c r="AR1268" t="s">
        <v>10751</v>
      </c>
      <c r="AS1268" t="s">
        <v>10751</v>
      </c>
      <c r="AT1268">
        <v>1</v>
      </c>
      <c r="AU1268">
        <v>1</v>
      </c>
      <c r="AV1268">
        <v>4.5999999999999996</v>
      </c>
      <c r="AW1268" t="s">
        <v>10751</v>
      </c>
      <c r="AX1268">
        <v>4.8</v>
      </c>
      <c r="AY1268">
        <v>0.375</v>
      </c>
      <c r="AZ1268">
        <v>0.621</v>
      </c>
      <c r="BA1268">
        <v>3.0000000000000001E-3</v>
      </c>
      <c r="BB1268" t="s">
        <v>10751</v>
      </c>
      <c r="BC1268" t="s">
        <v>10751</v>
      </c>
      <c r="BD1268" t="s">
        <v>10751</v>
      </c>
    </row>
    <row r="1269" spans="1:56">
      <c r="A1269" t="s">
        <v>10754</v>
      </c>
      <c r="B1269">
        <v>4000</v>
      </c>
      <c r="C1269">
        <v>2014</v>
      </c>
      <c r="D1269">
        <v>72</v>
      </c>
      <c r="E1269">
        <v>4.6740000000000002E-3</v>
      </c>
      <c r="F1269">
        <v>25.89959</v>
      </c>
      <c r="H1269">
        <v>20.156379999999999</v>
      </c>
      <c r="I1269">
        <f t="shared" si="26"/>
        <v>9.421092012E-2</v>
      </c>
      <c r="K1269">
        <v>17.961780000000001</v>
      </c>
      <c r="L1269">
        <v>22.202860000000001</v>
      </c>
      <c r="M1269">
        <v>440.90267</v>
      </c>
      <c r="N1269">
        <v>494.77280999999999</v>
      </c>
      <c r="O1269">
        <v>400.26378999999997</v>
      </c>
      <c r="P1269">
        <v>54.877760000000002</v>
      </c>
      <c r="Q1269">
        <v>191.5977</v>
      </c>
      <c r="R1269">
        <v>187.10659999999999</v>
      </c>
      <c r="S1269">
        <v>9.8968000000000007</v>
      </c>
      <c r="T1269">
        <v>0.97664399999999996</v>
      </c>
      <c r="U1269">
        <v>4.6776999999999999E-2</v>
      </c>
      <c r="V1269">
        <v>40.408479999999997</v>
      </c>
      <c r="W1269" t="s">
        <v>10751</v>
      </c>
      <c r="X1269">
        <v>0.14499999999999999</v>
      </c>
      <c r="Y1269">
        <v>0.85499999999999998</v>
      </c>
      <c r="Z1269">
        <v>9.2999999999999999E-2</v>
      </c>
      <c r="AA1269" t="s">
        <v>10751</v>
      </c>
      <c r="AB1269">
        <v>0.90700000000000003</v>
      </c>
      <c r="AC1269" t="s">
        <v>10751</v>
      </c>
      <c r="AD1269" t="s">
        <v>10751</v>
      </c>
      <c r="AE1269" t="s">
        <v>10751</v>
      </c>
      <c r="AF1269" t="s">
        <v>10751</v>
      </c>
      <c r="AG1269">
        <v>1</v>
      </c>
      <c r="AH1269" t="s">
        <v>10751</v>
      </c>
      <c r="AI1269" t="s">
        <v>10751</v>
      </c>
      <c r="AJ1269" t="s">
        <v>10751</v>
      </c>
      <c r="AK1269" t="s">
        <v>10751</v>
      </c>
      <c r="AL1269" t="s">
        <v>10751</v>
      </c>
      <c r="AM1269" t="s">
        <v>10751</v>
      </c>
      <c r="AN1269" t="s">
        <v>10751</v>
      </c>
      <c r="AO1269" t="s">
        <v>10751</v>
      </c>
      <c r="AP1269">
        <v>1</v>
      </c>
      <c r="AQ1269" t="s">
        <v>10751</v>
      </c>
      <c r="AR1269" t="s">
        <v>10751</v>
      </c>
      <c r="AS1269" t="s">
        <v>10751</v>
      </c>
      <c r="AT1269">
        <v>1</v>
      </c>
      <c r="AU1269">
        <v>1</v>
      </c>
      <c r="AV1269">
        <v>4.5999999999999996</v>
      </c>
      <c r="AW1269" t="s">
        <v>10751</v>
      </c>
      <c r="AX1269">
        <v>4.8</v>
      </c>
      <c r="AY1269">
        <v>0.36399999999999999</v>
      </c>
      <c r="AZ1269">
        <v>0.63500000000000001</v>
      </c>
      <c r="BA1269">
        <v>1E-3</v>
      </c>
      <c r="BB1269" t="s">
        <v>10751</v>
      </c>
      <c r="BC1269" t="s">
        <v>10751</v>
      </c>
      <c r="BD1269" t="s">
        <v>10751</v>
      </c>
    </row>
    <row r="1270" spans="1:56">
      <c r="A1270" t="s">
        <v>10754</v>
      </c>
      <c r="B1270">
        <v>4000</v>
      </c>
      <c r="C1270">
        <v>2015</v>
      </c>
      <c r="D1270">
        <v>123</v>
      </c>
      <c r="E1270">
        <v>7.3359999999999996E-3</v>
      </c>
      <c r="F1270">
        <v>26.38775</v>
      </c>
      <c r="H1270">
        <v>20.57985</v>
      </c>
      <c r="I1270">
        <f t="shared" si="26"/>
        <v>0.1509737796</v>
      </c>
      <c r="K1270">
        <v>18.221129999999999</v>
      </c>
      <c r="L1270">
        <v>22.807079999999999</v>
      </c>
      <c r="M1270">
        <v>431.83012000000002</v>
      </c>
      <c r="N1270">
        <v>487.73047000000003</v>
      </c>
      <c r="O1270">
        <v>389.65967999999998</v>
      </c>
      <c r="P1270">
        <v>55.572139999999997</v>
      </c>
      <c r="Q1270">
        <v>189.5453</v>
      </c>
      <c r="R1270">
        <v>193.1095</v>
      </c>
      <c r="S1270">
        <v>9.6327999999999996</v>
      </c>
      <c r="T1270">
        <v>1.0260450000000001</v>
      </c>
      <c r="U1270">
        <v>4.8277E-2</v>
      </c>
      <c r="V1270">
        <v>41.33578</v>
      </c>
      <c r="W1270" t="s">
        <v>10751</v>
      </c>
      <c r="X1270">
        <v>7.5999999999999998E-2</v>
      </c>
      <c r="Y1270">
        <v>0.92400000000000004</v>
      </c>
      <c r="Z1270">
        <v>7.0999999999999994E-2</v>
      </c>
      <c r="AA1270" t="s">
        <v>10751</v>
      </c>
      <c r="AB1270">
        <v>0.92900000000000005</v>
      </c>
      <c r="AC1270" t="s">
        <v>10751</v>
      </c>
      <c r="AD1270" t="s">
        <v>10751</v>
      </c>
      <c r="AE1270" t="s">
        <v>10751</v>
      </c>
      <c r="AF1270">
        <v>0.14399999999999999</v>
      </c>
      <c r="AG1270">
        <v>0.85599999999999998</v>
      </c>
      <c r="AH1270" t="s">
        <v>10751</v>
      </c>
      <c r="AI1270" t="s">
        <v>10751</v>
      </c>
      <c r="AJ1270" t="s">
        <v>10751</v>
      </c>
      <c r="AK1270" t="s">
        <v>10751</v>
      </c>
      <c r="AL1270" t="s">
        <v>10751</v>
      </c>
      <c r="AM1270" t="s">
        <v>10751</v>
      </c>
      <c r="AN1270" t="s">
        <v>10751</v>
      </c>
      <c r="AO1270" t="s">
        <v>10751</v>
      </c>
      <c r="AP1270">
        <v>1</v>
      </c>
      <c r="AQ1270" t="s">
        <v>10751</v>
      </c>
      <c r="AR1270" t="s">
        <v>10751</v>
      </c>
      <c r="AS1270" t="s">
        <v>10751</v>
      </c>
      <c r="AT1270">
        <v>1</v>
      </c>
      <c r="AU1270">
        <v>1</v>
      </c>
      <c r="AV1270">
        <v>4.9000000000000004</v>
      </c>
      <c r="AW1270" t="s">
        <v>10751</v>
      </c>
      <c r="AX1270">
        <v>4.8</v>
      </c>
      <c r="AY1270">
        <v>0.313</v>
      </c>
      <c r="AZ1270">
        <v>0.52</v>
      </c>
      <c r="BA1270">
        <v>0.16700000000000001</v>
      </c>
      <c r="BB1270" t="s">
        <v>10751</v>
      </c>
      <c r="BC1270" t="s">
        <v>10751</v>
      </c>
      <c r="BD1270" t="s">
        <v>10751</v>
      </c>
    </row>
    <row r="1271" spans="1:56">
      <c r="A1271" t="s">
        <v>10754</v>
      </c>
      <c r="B1271">
        <v>4000</v>
      </c>
      <c r="C1271">
        <v>2016</v>
      </c>
      <c r="D1271">
        <v>76</v>
      </c>
      <c r="E1271">
        <v>4.6649999999999999E-3</v>
      </c>
      <c r="F1271">
        <v>27.5336</v>
      </c>
      <c r="H1271">
        <v>21.662520000000001</v>
      </c>
      <c r="I1271">
        <f t="shared" si="26"/>
        <v>0.1010556558</v>
      </c>
      <c r="K1271">
        <v>18.890239999999999</v>
      </c>
      <c r="L1271">
        <v>24.359380000000002</v>
      </c>
      <c r="M1271">
        <v>410.24779000000001</v>
      </c>
      <c r="N1271">
        <v>470.45454999999998</v>
      </c>
      <c r="O1271">
        <v>364.82866000000001</v>
      </c>
      <c r="P1271">
        <v>55.846350000000001</v>
      </c>
      <c r="Q1271">
        <v>163.18960000000001</v>
      </c>
      <c r="R1271">
        <v>189.8252</v>
      </c>
      <c r="S1271">
        <v>9.5615000000000006</v>
      </c>
      <c r="T1271">
        <v>1.157278</v>
      </c>
      <c r="U1271">
        <v>4.7455999999999998E-2</v>
      </c>
      <c r="V1271">
        <v>43.475479999999997</v>
      </c>
      <c r="W1271" t="s">
        <v>10751</v>
      </c>
      <c r="X1271" t="s">
        <v>10751</v>
      </c>
      <c r="Y1271">
        <v>1</v>
      </c>
      <c r="Z1271">
        <v>0.06</v>
      </c>
      <c r="AA1271" t="s">
        <v>10751</v>
      </c>
      <c r="AB1271">
        <v>0.94</v>
      </c>
      <c r="AC1271" t="s">
        <v>10751</v>
      </c>
      <c r="AD1271" t="s">
        <v>10751</v>
      </c>
      <c r="AE1271" t="s">
        <v>10751</v>
      </c>
      <c r="AF1271">
        <v>0.441</v>
      </c>
      <c r="AG1271">
        <v>0.55900000000000005</v>
      </c>
      <c r="AH1271" t="s">
        <v>10751</v>
      </c>
      <c r="AI1271" t="s">
        <v>10751</v>
      </c>
      <c r="AJ1271" t="s">
        <v>10751</v>
      </c>
      <c r="AK1271" t="s">
        <v>10751</v>
      </c>
      <c r="AL1271" t="s">
        <v>10751</v>
      </c>
      <c r="AM1271" t="s">
        <v>10751</v>
      </c>
      <c r="AN1271" t="s">
        <v>10751</v>
      </c>
      <c r="AO1271" t="s">
        <v>10751</v>
      </c>
      <c r="AP1271">
        <v>1</v>
      </c>
      <c r="AQ1271" t="s">
        <v>10751</v>
      </c>
      <c r="AR1271" t="s">
        <v>10751</v>
      </c>
      <c r="AS1271" t="s">
        <v>10751</v>
      </c>
      <c r="AT1271">
        <v>1</v>
      </c>
      <c r="AU1271">
        <v>1</v>
      </c>
      <c r="AV1271">
        <v>5.8</v>
      </c>
      <c r="AW1271" t="s">
        <v>10751</v>
      </c>
      <c r="AX1271">
        <v>4.3</v>
      </c>
      <c r="AY1271" t="s">
        <v>10751</v>
      </c>
      <c r="AZ1271">
        <v>0.23799999999999999</v>
      </c>
      <c r="BA1271">
        <v>0.76200000000000001</v>
      </c>
      <c r="BB1271" t="s">
        <v>10751</v>
      </c>
      <c r="BC1271" t="s">
        <v>10751</v>
      </c>
      <c r="BD1271" t="s">
        <v>10751</v>
      </c>
    </row>
    <row r="1272" spans="1:56">
      <c r="A1272" t="s">
        <v>10754</v>
      </c>
      <c r="B1272">
        <v>4000</v>
      </c>
      <c r="C1272">
        <v>2017</v>
      </c>
      <c r="D1272">
        <v>63</v>
      </c>
      <c r="E1272">
        <v>3.6930000000000001E-3</v>
      </c>
      <c r="F1272">
        <v>27.007560000000002</v>
      </c>
      <c r="H1272">
        <v>21.27309</v>
      </c>
      <c r="I1272">
        <f t="shared" si="26"/>
        <v>7.8561521369999998E-2</v>
      </c>
      <c r="K1272">
        <v>18.68037</v>
      </c>
      <c r="L1272">
        <v>23.760960000000001</v>
      </c>
      <c r="M1272">
        <v>417.75790000000001</v>
      </c>
      <c r="N1272">
        <v>475.74007999999998</v>
      </c>
      <c r="O1272">
        <v>374.01695000000001</v>
      </c>
      <c r="P1272">
        <v>55.392910000000001</v>
      </c>
      <c r="Q1272">
        <v>162.19649999999999</v>
      </c>
      <c r="R1272">
        <v>179.13399999999999</v>
      </c>
      <c r="S1272">
        <v>9.9312000000000005</v>
      </c>
      <c r="T1272">
        <v>1.099146</v>
      </c>
      <c r="U1272">
        <v>4.4783999999999997E-2</v>
      </c>
      <c r="V1272">
        <v>42.684040000000003</v>
      </c>
      <c r="W1272" t="s">
        <v>10751</v>
      </c>
      <c r="X1272" t="s">
        <v>10751</v>
      </c>
      <c r="Y1272">
        <v>1</v>
      </c>
      <c r="Z1272">
        <v>4.2999999999999997E-2</v>
      </c>
      <c r="AA1272" t="s">
        <v>10751</v>
      </c>
      <c r="AB1272">
        <v>0.95699999999999996</v>
      </c>
      <c r="AC1272" t="s">
        <v>10751</v>
      </c>
      <c r="AD1272" t="s">
        <v>10751</v>
      </c>
      <c r="AE1272" t="s">
        <v>10751</v>
      </c>
      <c r="AF1272">
        <v>0.28999999999999998</v>
      </c>
      <c r="AG1272">
        <v>0.71</v>
      </c>
      <c r="AH1272" t="s">
        <v>10751</v>
      </c>
      <c r="AI1272" t="s">
        <v>10751</v>
      </c>
      <c r="AJ1272" t="s">
        <v>10751</v>
      </c>
      <c r="AK1272" t="s">
        <v>10751</v>
      </c>
      <c r="AL1272" t="s">
        <v>10751</v>
      </c>
      <c r="AM1272" t="s">
        <v>10751</v>
      </c>
      <c r="AN1272" t="s">
        <v>10751</v>
      </c>
      <c r="AO1272" t="s">
        <v>10751</v>
      </c>
      <c r="AP1272">
        <v>1</v>
      </c>
      <c r="AQ1272" t="s">
        <v>10751</v>
      </c>
      <c r="AR1272" t="s">
        <v>10751</v>
      </c>
      <c r="AS1272" t="s">
        <v>10751</v>
      </c>
      <c r="AT1272">
        <v>1</v>
      </c>
      <c r="AU1272">
        <v>1</v>
      </c>
      <c r="AV1272">
        <v>5.7</v>
      </c>
      <c r="AW1272" t="s">
        <v>10751</v>
      </c>
      <c r="AX1272">
        <v>4.2</v>
      </c>
      <c r="AY1272" t="s">
        <v>10751</v>
      </c>
      <c r="AZ1272">
        <v>0.307</v>
      </c>
      <c r="BA1272">
        <v>0.69299999999999995</v>
      </c>
      <c r="BB1272" t="s">
        <v>10751</v>
      </c>
      <c r="BC1272" t="s">
        <v>10751</v>
      </c>
      <c r="BD1272" t="s">
        <v>10751</v>
      </c>
    </row>
    <row r="1273" spans="1:56">
      <c r="A1273" t="s">
        <v>10754</v>
      </c>
      <c r="B1273">
        <v>4000</v>
      </c>
      <c r="C1273">
        <v>2018</v>
      </c>
      <c r="D1273">
        <v>76</v>
      </c>
      <c r="E1273">
        <v>4.7000000000000002E-3</v>
      </c>
      <c r="F1273">
        <v>27.503129999999999</v>
      </c>
      <c r="H1273">
        <v>21.62398</v>
      </c>
      <c r="I1273">
        <f t="shared" si="26"/>
        <v>0.101632706</v>
      </c>
      <c r="K1273">
        <v>19.042200000000001</v>
      </c>
      <c r="L1273">
        <v>24.087689999999998</v>
      </c>
      <c r="M1273">
        <v>410.97899999999998</v>
      </c>
      <c r="N1273">
        <v>466.70037000000002</v>
      </c>
      <c r="O1273">
        <v>368.94357000000002</v>
      </c>
      <c r="P1273">
        <v>55.599550000000001</v>
      </c>
      <c r="Q1273">
        <v>162.7534</v>
      </c>
      <c r="R1273">
        <v>183.3561</v>
      </c>
      <c r="S1273">
        <v>9.7578999999999994</v>
      </c>
      <c r="T1273">
        <v>1.120792</v>
      </c>
      <c r="U1273">
        <v>4.5838999999999998E-2</v>
      </c>
      <c r="V1273">
        <v>43.38091</v>
      </c>
      <c r="W1273" t="s">
        <v>10751</v>
      </c>
      <c r="X1273" t="s">
        <v>10751</v>
      </c>
      <c r="Y1273">
        <v>1</v>
      </c>
      <c r="Z1273">
        <v>4.2999999999999997E-2</v>
      </c>
      <c r="AA1273" t="s">
        <v>10751</v>
      </c>
      <c r="AB1273">
        <v>0.95699999999999996</v>
      </c>
      <c r="AC1273" t="s">
        <v>10751</v>
      </c>
      <c r="AD1273" t="s">
        <v>10751</v>
      </c>
      <c r="AE1273" t="s">
        <v>10751</v>
      </c>
      <c r="AF1273">
        <v>0.317</v>
      </c>
      <c r="AG1273">
        <v>0.68300000000000005</v>
      </c>
      <c r="AH1273" t="s">
        <v>10751</v>
      </c>
      <c r="AI1273" t="s">
        <v>10751</v>
      </c>
      <c r="AJ1273" t="s">
        <v>10751</v>
      </c>
      <c r="AK1273" t="s">
        <v>10751</v>
      </c>
      <c r="AL1273" t="s">
        <v>10751</v>
      </c>
      <c r="AM1273" t="s">
        <v>10751</v>
      </c>
      <c r="AN1273" t="s">
        <v>10751</v>
      </c>
      <c r="AO1273" t="s">
        <v>10751</v>
      </c>
      <c r="AP1273">
        <v>1</v>
      </c>
      <c r="AQ1273" t="s">
        <v>10751</v>
      </c>
      <c r="AR1273">
        <v>0.11899999999999999</v>
      </c>
      <c r="AS1273" t="s">
        <v>10751</v>
      </c>
      <c r="AT1273">
        <v>1</v>
      </c>
      <c r="AU1273">
        <v>1</v>
      </c>
      <c r="AV1273">
        <v>5.8</v>
      </c>
      <c r="AW1273" t="s">
        <v>10751</v>
      </c>
      <c r="AX1273">
        <v>4.2</v>
      </c>
      <c r="AY1273" t="s">
        <v>10751</v>
      </c>
      <c r="AZ1273">
        <v>0.192</v>
      </c>
      <c r="BA1273">
        <v>0.80800000000000005</v>
      </c>
      <c r="BB1273" t="s">
        <v>10751</v>
      </c>
      <c r="BC1273" t="s">
        <v>10751</v>
      </c>
      <c r="BD1273" t="s">
        <v>10751</v>
      </c>
    </row>
    <row r="1274" spans="1:56">
      <c r="A1274" t="s">
        <v>10754</v>
      </c>
      <c r="B1274">
        <v>4000</v>
      </c>
      <c r="C1274">
        <v>2019</v>
      </c>
      <c r="D1274">
        <v>80</v>
      </c>
      <c r="E1274">
        <v>4.9449999999999997E-3</v>
      </c>
      <c r="F1274">
        <v>27.452919999999999</v>
      </c>
      <c r="H1274">
        <v>21.57687</v>
      </c>
      <c r="I1274">
        <f t="shared" si="26"/>
        <v>0.10669762214999999</v>
      </c>
      <c r="K1274">
        <v>19.01906</v>
      </c>
      <c r="L1274">
        <v>24.013120000000001</v>
      </c>
      <c r="M1274">
        <v>411.87628000000001</v>
      </c>
      <c r="N1274">
        <v>467.26817999999997</v>
      </c>
      <c r="O1274">
        <v>370.08942000000002</v>
      </c>
      <c r="P1274">
        <v>55.757829999999998</v>
      </c>
      <c r="Q1274">
        <v>161.0652</v>
      </c>
      <c r="R1274">
        <v>178.11750000000001</v>
      </c>
      <c r="S1274">
        <v>9.8984000000000005</v>
      </c>
      <c r="T1274">
        <v>1.103299</v>
      </c>
      <c r="U1274">
        <v>4.4528999999999999E-2</v>
      </c>
      <c r="V1274">
        <v>43.266860000000001</v>
      </c>
      <c r="W1274" t="s">
        <v>10751</v>
      </c>
      <c r="X1274" t="s">
        <v>10751</v>
      </c>
      <c r="Y1274">
        <v>1</v>
      </c>
      <c r="Z1274">
        <v>3.4000000000000002E-2</v>
      </c>
      <c r="AA1274" t="s">
        <v>10751</v>
      </c>
      <c r="AB1274">
        <v>0.96599999999999997</v>
      </c>
      <c r="AC1274" t="s">
        <v>10751</v>
      </c>
      <c r="AD1274" t="s">
        <v>10751</v>
      </c>
      <c r="AE1274" t="s">
        <v>10751</v>
      </c>
      <c r="AF1274">
        <v>0.32300000000000001</v>
      </c>
      <c r="AG1274">
        <v>0.67700000000000005</v>
      </c>
      <c r="AH1274" t="s">
        <v>10751</v>
      </c>
      <c r="AI1274" t="s">
        <v>10751</v>
      </c>
      <c r="AJ1274" t="s">
        <v>10751</v>
      </c>
      <c r="AK1274" t="s">
        <v>10751</v>
      </c>
      <c r="AL1274" t="s">
        <v>10751</v>
      </c>
      <c r="AM1274" t="s">
        <v>10751</v>
      </c>
      <c r="AN1274" t="s">
        <v>10751</v>
      </c>
      <c r="AO1274" t="s">
        <v>10751</v>
      </c>
      <c r="AP1274">
        <v>1</v>
      </c>
      <c r="AQ1274" t="s">
        <v>10751</v>
      </c>
      <c r="AR1274">
        <v>7.3999999999999996E-2</v>
      </c>
      <c r="AS1274" t="s">
        <v>10751</v>
      </c>
      <c r="AT1274">
        <v>1</v>
      </c>
      <c r="AU1274">
        <v>1</v>
      </c>
      <c r="AV1274">
        <v>5.8</v>
      </c>
      <c r="AW1274" t="s">
        <v>10751</v>
      </c>
      <c r="AX1274">
        <v>4.0999999999999996</v>
      </c>
      <c r="AY1274" t="s">
        <v>10751</v>
      </c>
      <c r="AZ1274">
        <v>0.191</v>
      </c>
      <c r="BA1274">
        <v>0.80900000000000005</v>
      </c>
      <c r="BB1274" t="s">
        <v>10751</v>
      </c>
      <c r="BC1274" t="s">
        <v>10751</v>
      </c>
      <c r="BD1274" t="s">
        <v>10751</v>
      </c>
    </row>
    <row r="1275" spans="1:56">
      <c r="A1275" t="s">
        <v>10754</v>
      </c>
      <c r="B1275">
        <v>4000</v>
      </c>
      <c r="C1275">
        <v>2020</v>
      </c>
      <c r="D1275">
        <v>46</v>
      </c>
      <c r="E1275">
        <v>3.3180000000000002E-3</v>
      </c>
      <c r="F1275">
        <v>28.051600000000001</v>
      </c>
      <c r="H1275">
        <v>21.982569999999999</v>
      </c>
      <c r="I1275">
        <f t="shared" si="26"/>
        <v>7.2938167260000006E-2</v>
      </c>
      <c r="K1275">
        <v>19.51341</v>
      </c>
      <c r="L1275">
        <v>24.302409999999998</v>
      </c>
      <c r="M1275">
        <v>404.27483999999998</v>
      </c>
      <c r="N1275">
        <v>455.43034999999998</v>
      </c>
      <c r="O1275">
        <v>365.68383</v>
      </c>
      <c r="P1275">
        <v>56.00347</v>
      </c>
      <c r="Q1275">
        <v>160.0993</v>
      </c>
      <c r="R1275">
        <v>171.70830000000001</v>
      </c>
      <c r="S1275">
        <v>9.98</v>
      </c>
      <c r="T1275">
        <v>1.077717</v>
      </c>
      <c r="U1275">
        <v>4.2927E-2</v>
      </c>
      <c r="V1275">
        <v>43.989490000000004</v>
      </c>
      <c r="W1275" t="s">
        <v>10751</v>
      </c>
      <c r="X1275" t="s">
        <v>10751</v>
      </c>
      <c r="Y1275">
        <v>1</v>
      </c>
      <c r="Z1275" t="s">
        <v>10751</v>
      </c>
      <c r="AA1275" t="s">
        <v>10751</v>
      </c>
      <c r="AB1275">
        <v>1</v>
      </c>
      <c r="AC1275" t="s">
        <v>10751</v>
      </c>
      <c r="AD1275" t="s">
        <v>10751</v>
      </c>
      <c r="AE1275" t="s">
        <v>10751</v>
      </c>
      <c r="AF1275">
        <v>0.36299999999999999</v>
      </c>
      <c r="AG1275">
        <v>0.63700000000000001</v>
      </c>
      <c r="AH1275" t="s">
        <v>10751</v>
      </c>
      <c r="AI1275" t="s">
        <v>10751</v>
      </c>
      <c r="AJ1275" t="s">
        <v>10751</v>
      </c>
      <c r="AK1275" t="s">
        <v>10751</v>
      </c>
      <c r="AL1275" t="s">
        <v>10751</v>
      </c>
      <c r="AM1275" t="s">
        <v>10751</v>
      </c>
      <c r="AN1275" t="s">
        <v>10751</v>
      </c>
      <c r="AO1275" t="s">
        <v>10751</v>
      </c>
      <c r="AP1275">
        <v>1</v>
      </c>
      <c r="AQ1275" t="s">
        <v>10751</v>
      </c>
      <c r="AR1275" t="s">
        <v>10751</v>
      </c>
      <c r="AS1275" t="s">
        <v>10751</v>
      </c>
      <c r="AT1275">
        <v>1</v>
      </c>
      <c r="AU1275">
        <v>1</v>
      </c>
      <c r="AV1275">
        <v>6</v>
      </c>
      <c r="AW1275" t="s">
        <v>10751</v>
      </c>
      <c r="AX1275">
        <v>4</v>
      </c>
      <c r="AY1275" t="s">
        <v>10751</v>
      </c>
      <c r="AZ1275" t="s">
        <v>10751</v>
      </c>
      <c r="BA1275">
        <v>1</v>
      </c>
      <c r="BB1275" t="s">
        <v>10751</v>
      </c>
      <c r="BC1275" t="s">
        <v>10751</v>
      </c>
      <c r="BD1275" t="s">
        <v>10751</v>
      </c>
    </row>
    <row r="1276" spans="1:56">
      <c r="A1276" t="s">
        <v>10754</v>
      </c>
      <c r="B1276">
        <v>4000</v>
      </c>
      <c r="C1276">
        <v>2021</v>
      </c>
      <c r="D1276">
        <v>57</v>
      </c>
      <c r="E1276">
        <v>4.1479999999999998E-3</v>
      </c>
      <c r="F1276">
        <v>27.91741</v>
      </c>
      <c r="G1276">
        <f>IFERROR(F1276*E1276,"")</f>
        <v>0.11580141667999999</v>
      </c>
      <c r="H1276">
        <v>21.868829999999999</v>
      </c>
      <c r="I1276">
        <f t="shared" si="26"/>
        <v>9.0711906839999995E-2</v>
      </c>
      <c r="J1276">
        <f>IFERROR(M1276*E1276,"")</f>
        <v>1.6856541603599999</v>
      </c>
      <c r="K1276">
        <v>19.42803</v>
      </c>
      <c r="L1276">
        <v>24.158449999999998</v>
      </c>
      <c r="M1276">
        <v>406.37756999999999</v>
      </c>
      <c r="N1276">
        <v>457.43185999999997</v>
      </c>
      <c r="O1276">
        <v>367.86293000000001</v>
      </c>
      <c r="P1276">
        <v>56.308390000000003</v>
      </c>
      <c r="Q1276">
        <v>160.64340000000001</v>
      </c>
      <c r="R1276">
        <v>176.87520000000001</v>
      </c>
      <c r="S1276">
        <v>9.8170000000000002</v>
      </c>
      <c r="T1276">
        <v>1.1054459999999999</v>
      </c>
      <c r="U1276">
        <v>4.4219000000000001E-2</v>
      </c>
      <c r="V1276">
        <v>43.748289999999997</v>
      </c>
      <c r="W1276" t="s">
        <v>10751</v>
      </c>
      <c r="X1276" t="s">
        <v>10751</v>
      </c>
      <c r="Y1276">
        <v>1</v>
      </c>
      <c r="Z1276" t="s">
        <v>10751</v>
      </c>
      <c r="AA1276" t="s">
        <v>10751</v>
      </c>
      <c r="AB1276">
        <v>1</v>
      </c>
      <c r="AC1276" t="s">
        <v>10751</v>
      </c>
      <c r="AD1276" t="s">
        <v>10751</v>
      </c>
      <c r="AE1276" t="s">
        <v>10751</v>
      </c>
      <c r="AF1276">
        <v>0.378</v>
      </c>
      <c r="AG1276">
        <v>0.622</v>
      </c>
      <c r="AH1276" t="s">
        <v>10751</v>
      </c>
      <c r="AI1276" t="s">
        <v>10751</v>
      </c>
      <c r="AJ1276" t="s">
        <v>10751</v>
      </c>
      <c r="AK1276" t="s">
        <v>10751</v>
      </c>
      <c r="AL1276" t="s">
        <v>10751</v>
      </c>
      <c r="AM1276" t="s">
        <v>10751</v>
      </c>
      <c r="AN1276" t="s">
        <v>10751</v>
      </c>
      <c r="AO1276" t="s">
        <v>10751</v>
      </c>
      <c r="AP1276">
        <v>1</v>
      </c>
      <c r="AQ1276" t="s">
        <v>10751</v>
      </c>
      <c r="AR1276">
        <v>1.9E-2</v>
      </c>
      <c r="AS1276" t="s">
        <v>10751</v>
      </c>
      <c r="AT1276">
        <v>1</v>
      </c>
      <c r="AU1276">
        <v>1</v>
      </c>
      <c r="AV1276">
        <v>6.1</v>
      </c>
      <c r="AW1276" t="s">
        <v>10751</v>
      </c>
      <c r="AX1276">
        <v>4</v>
      </c>
      <c r="AY1276" t="s">
        <v>10751</v>
      </c>
      <c r="AZ1276" t="s">
        <v>10751</v>
      </c>
      <c r="BA1276">
        <v>0.98099999999999998</v>
      </c>
      <c r="BB1276" t="s">
        <v>10751</v>
      </c>
      <c r="BC1276" t="s">
        <v>10751</v>
      </c>
      <c r="BD1276">
        <v>1.9E-2</v>
      </c>
    </row>
    <row r="1277" spans="1:56">
      <c r="A1277" t="s">
        <v>10754</v>
      </c>
      <c r="B1277">
        <v>4000</v>
      </c>
      <c r="C1277" t="s">
        <v>10752</v>
      </c>
      <c r="D1277" t="s">
        <v>10751</v>
      </c>
      <c r="E1277">
        <v>1.0359999999999999E-2</v>
      </c>
      <c r="F1277">
        <v>34.398620000000001</v>
      </c>
      <c r="H1277">
        <v>25.968330000000002</v>
      </c>
      <c r="I1277">
        <f t="shared" si="26"/>
        <v>0.2690318988</v>
      </c>
      <c r="K1277">
        <v>23.70177</v>
      </c>
      <c r="L1277">
        <v>27.987359999999999</v>
      </c>
      <c r="M1277">
        <v>342.22453999999999</v>
      </c>
      <c r="N1277">
        <v>374.95087000000001</v>
      </c>
      <c r="O1277">
        <v>317.53625</v>
      </c>
      <c r="P1277">
        <v>54.892090000000003</v>
      </c>
      <c r="Q1277">
        <v>142.89840000000001</v>
      </c>
      <c r="R1277">
        <v>202.7226</v>
      </c>
      <c r="S1277">
        <v>8.2042000000000002</v>
      </c>
      <c r="T1277">
        <v>1.4724120000000001</v>
      </c>
      <c r="U1277">
        <v>5.0680999999999997E-2</v>
      </c>
      <c r="V1277">
        <v>53.977629999999998</v>
      </c>
      <c r="W1277">
        <v>0.378</v>
      </c>
      <c r="X1277">
        <v>0.254</v>
      </c>
      <c r="Y1277">
        <v>0.36799999999999999</v>
      </c>
      <c r="Z1277" t="s">
        <v>10751</v>
      </c>
      <c r="AA1277" t="s">
        <v>10751</v>
      </c>
      <c r="AB1277">
        <v>0.749</v>
      </c>
      <c r="AC1277">
        <v>0.251</v>
      </c>
      <c r="AD1277" t="s">
        <v>10751</v>
      </c>
      <c r="AE1277" t="s">
        <v>10751</v>
      </c>
      <c r="AF1277">
        <v>0.58399999999999996</v>
      </c>
      <c r="AG1277">
        <v>0.41599999999999998</v>
      </c>
      <c r="AH1277" t="s">
        <v>10751</v>
      </c>
      <c r="AI1277" t="s">
        <v>10751</v>
      </c>
      <c r="AJ1277" t="s">
        <v>10751</v>
      </c>
      <c r="AK1277" t="s">
        <v>10751</v>
      </c>
      <c r="AL1277" t="s">
        <v>10751</v>
      </c>
      <c r="AM1277" t="s">
        <v>10751</v>
      </c>
      <c r="AN1277" t="s">
        <v>10751</v>
      </c>
      <c r="AO1277">
        <v>0.251</v>
      </c>
      <c r="AP1277">
        <v>0.749</v>
      </c>
      <c r="AQ1277">
        <v>0.38100000000000001</v>
      </c>
      <c r="AR1277">
        <v>0.38100000000000001</v>
      </c>
      <c r="AS1277" t="s">
        <v>10751</v>
      </c>
      <c r="AT1277">
        <v>1</v>
      </c>
      <c r="AU1277">
        <v>1</v>
      </c>
      <c r="AV1277">
        <v>7</v>
      </c>
      <c r="AW1277" t="s">
        <v>10751</v>
      </c>
      <c r="AX1277">
        <v>4</v>
      </c>
      <c r="AY1277" t="s">
        <v>10751</v>
      </c>
      <c r="AZ1277" t="s">
        <v>10751</v>
      </c>
      <c r="BA1277">
        <v>0.36799999999999999</v>
      </c>
      <c r="BB1277" t="s">
        <v>10751</v>
      </c>
      <c r="BC1277">
        <v>0.38100000000000001</v>
      </c>
      <c r="BD1277" t="s">
        <v>10751</v>
      </c>
    </row>
    <row r="1278" spans="1:56">
      <c r="A1278" t="s">
        <v>10750</v>
      </c>
      <c r="B1278">
        <v>4500</v>
      </c>
      <c r="C1278">
        <v>1975</v>
      </c>
      <c r="D1278" s="7">
        <v>1791</v>
      </c>
      <c r="E1278">
        <v>0.17521500000000001</v>
      </c>
      <c r="F1278">
        <v>14.267049999999999</v>
      </c>
      <c r="H1278">
        <v>12.15616</v>
      </c>
      <c r="I1278">
        <f t="shared" si="26"/>
        <v>2.1299415744000001</v>
      </c>
      <c r="K1278">
        <v>11.131550000000001</v>
      </c>
      <c r="L1278">
        <v>13.69708</v>
      </c>
      <c r="M1278">
        <v>731.06979999999999</v>
      </c>
      <c r="N1278">
        <v>798.36131999999998</v>
      </c>
      <c r="O1278">
        <v>648.82461000000001</v>
      </c>
      <c r="P1278" t="s">
        <v>10751</v>
      </c>
      <c r="Q1278">
        <v>346.642</v>
      </c>
      <c r="R1278">
        <v>157.8844</v>
      </c>
      <c r="S1278" t="s">
        <v>10751</v>
      </c>
      <c r="T1278">
        <v>0.45508100000000001</v>
      </c>
      <c r="U1278">
        <v>3.5084999999999998E-2</v>
      </c>
      <c r="V1278">
        <v>27.6967</v>
      </c>
      <c r="W1278">
        <v>8.9999999999999993E-3</v>
      </c>
      <c r="X1278" t="s">
        <v>10751</v>
      </c>
      <c r="Y1278">
        <v>0.99099999999999999</v>
      </c>
      <c r="Z1278">
        <v>6.0000000000000001E-3</v>
      </c>
      <c r="AA1278">
        <v>0.99399999999999999</v>
      </c>
      <c r="AB1278" t="s">
        <v>10751</v>
      </c>
      <c r="AC1278" t="s">
        <v>10751</v>
      </c>
      <c r="AD1278" t="s">
        <v>10751</v>
      </c>
      <c r="AE1278">
        <v>0.98399999999999999</v>
      </c>
      <c r="AF1278" t="s">
        <v>10751</v>
      </c>
      <c r="AG1278">
        <v>1.6E-2</v>
      </c>
      <c r="AH1278" t="s">
        <v>10751</v>
      </c>
      <c r="AI1278" t="s">
        <v>10751</v>
      </c>
      <c r="AJ1278" t="s">
        <v>10751</v>
      </c>
      <c r="AK1278" t="s">
        <v>10751</v>
      </c>
      <c r="AL1278" t="s">
        <v>10751</v>
      </c>
      <c r="AM1278" t="s">
        <v>10751</v>
      </c>
      <c r="AN1278" t="s">
        <v>10751</v>
      </c>
      <c r="AO1278" t="s">
        <v>10751</v>
      </c>
      <c r="AP1278">
        <v>1</v>
      </c>
      <c r="AQ1278" t="s">
        <v>10751</v>
      </c>
      <c r="AR1278" t="s">
        <v>10751</v>
      </c>
      <c r="AS1278" t="s">
        <v>10751</v>
      </c>
      <c r="AT1278" t="s">
        <v>10751</v>
      </c>
      <c r="AU1278" t="s">
        <v>10751</v>
      </c>
      <c r="AV1278" t="s">
        <v>10751</v>
      </c>
      <c r="AW1278" t="s">
        <v>10751</v>
      </c>
      <c r="AX1278">
        <v>7.9</v>
      </c>
      <c r="AY1278">
        <v>6.0000000000000001E-3</v>
      </c>
      <c r="AZ1278" t="s">
        <v>10751</v>
      </c>
      <c r="BA1278" t="s">
        <v>10751</v>
      </c>
      <c r="BB1278" t="s">
        <v>10751</v>
      </c>
      <c r="BC1278" t="s">
        <v>10751</v>
      </c>
      <c r="BD1278" t="s">
        <v>10751</v>
      </c>
    </row>
    <row r="1279" spans="1:56">
      <c r="A1279" t="s">
        <v>10750</v>
      </c>
      <c r="B1279">
        <v>4500</v>
      </c>
      <c r="C1279">
        <v>1976</v>
      </c>
      <c r="D1279" s="7">
        <v>2223</v>
      </c>
      <c r="E1279">
        <v>0.18024499999999999</v>
      </c>
      <c r="F1279">
        <v>15.724399999999999</v>
      </c>
      <c r="H1279">
        <v>13.398009999999999</v>
      </c>
      <c r="I1279">
        <f t="shared" si="26"/>
        <v>2.4149243124499997</v>
      </c>
      <c r="K1279">
        <v>12.2796</v>
      </c>
      <c r="L1279">
        <v>15.07629</v>
      </c>
      <c r="M1279">
        <v>663.30727999999999</v>
      </c>
      <c r="N1279">
        <v>723.72082999999998</v>
      </c>
      <c r="O1279">
        <v>589.46848999999997</v>
      </c>
      <c r="P1279" t="s">
        <v>10751</v>
      </c>
      <c r="Q1279">
        <v>346.15809999999999</v>
      </c>
      <c r="R1279">
        <v>157.1703</v>
      </c>
      <c r="S1279" t="s">
        <v>10751</v>
      </c>
      <c r="T1279">
        <v>0.453681</v>
      </c>
      <c r="U1279">
        <v>3.4927E-2</v>
      </c>
      <c r="V1279">
        <v>30.361090000000001</v>
      </c>
      <c r="W1279">
        <v>0.02</v>
      </c>
      <c r="X1279" t="s">
        <v>10751</v>
      </c>
      <c r="Y1279">
        <v>0.98</v>
      </c>
      <c r="Z1279">
        <v>1E-3</v>
      </c>
      <c r="AA1279">
        <v>0.999</v>
      </c>
      <c r="AB1279" t="s">
        <v>10751</v>
      </c>
      <c r="AC1279" t="s">
        <v>10751</v>
      </c>
      <c r="AD1279" t="s">
        <v>10751</v>
      </c>
      <c r="AE1279">
        <v>0.97699999999999998</v>
      </c>
      <c r="AF1279" t="s">
        <v>10751</v>
      </c>
      <c r="AG1279">
        <v>2.3E-2</v>
      </c>
      <c r="AH1279" t="s">
        <v>10751</v>
      </c>
      <c r="AI1279" t="s">
        <v>10751</v>
      </c>
      <c r="AJ1279" t="s">
        <v>10751</v>
      </c>
      <c r="AK1279" t="s">
        <v>10751</v>
      </c>
      <c r="AL1279" t="s">
        <v>10751</v>
      </c>
      <c r="AM1279" t="s">
        <v>10751</v>
      </c>
      <c r="AN1279" t="s">
        <v>10751</v>
      </c>
      <c r="AO1279" t="s">
        <v>10751</v>
      </c>
      <c r="AP1279">
        <v>1</v>
      </c>
      <c r="AQ1279" t="s">
        <v>10751</v>
      </c>
      <c r="AR1279" t="s">
        <v>10751</v>
      </c>
      <c r="AS1279" t="s">
        <v>10751</v>
      </c>
      <c r="AT1279" t="s">
        <v>10751</v>
      </c>
      <c r="AU1279" t="s">
        <v>10751</v>
      </c>
      <c r="AV1279">
        <v>3</v>
      </c>
      <c r="AW1279" t="s">
        <v>10751</v>
      </c>
      <c r="AX1279">
        <v>8</v>
      </c>
      <c r="AY1279">
        <v>1</v>
      </c>
      <c r="AZ1279" t="s">
        <v>10751</v>
      </c>
      <c r="BA1279" t="s">
        <v>10751</v>
      </c>
      <c r="BB1279" t="s">
        <v>10751</v>
      </c>
      <c r="BC1279" t="s">
        <v>10751</v>
      </c>
      <c r="BD1279" t="s">
        <v>10751</v>
      </c>
    </row>
    <row r="1280" spans="1:56">
      <c r="A1280" t="s">
        <v>10750</v>
      </c>
      <c r="B1280">
        <v>4500</v>
      </c>
      <c r="C1280">
        <v>1977</v>
      </c>
      <c r="D1280" s="7">
        <v>3496</v>
      </c>
      <c r="E1280">
        <v>0.24756400000000001</v>
      </c>
      <c r="F1280">
        <v>16.531880000000001</v>
      </c>
      <c r="H1280">
        <v>14.074590000000001</v>
      </c>
      <c r="I1280">
        <f t="shared" si="26"/>
        <v>3.4843617987600002</v>
      </c>
      <c r="K1280">
        <v>13.01437</v>
      </c>
      <c r="L1280">
        <v>15.63095</v>
      </c>
      <c r="M1280">
        <v>631.42148999999995</v>
      </c>
      <c r="N1280">
        <v>682.86067000000003</v>
      </c>
      <c r="O1280">
        <v>568.55137999999999</v>
      </c>
      <c r="P1280" t="s">
        <v>10751</v>
      </c>
      <c r="Q1280">
        <v>345.65429999999998</v>
      </c>
      <c r="R1280">
        <v>156.85169999999999</v>
      </c>
      <c r="S1280" t="s">
        <v>10751</v>
      </c>
      <c r="T1280">
        <v>0.45396500000000001</v>
      </c>
      <c r="U1280">
        <v>3.4855999999999998E-2</v>
      </c>
      <c r="V1280">
        <v>31.8581</v>
      </c>
      <c r="W1280">
        <v>1.2999999999999999E-2</v>
      </c>
      <c r="X1280" t="s">
        <v>10751</v>
      </c>
      <c r="Y1280">
        <v>0.98699999999999999</v>
      </c>
      <c r="Z1280">
        <v>1E-3</v>
      </c>
      <c r="AA1280">
        <v>0.999</v>
      </c>
      <c r="AB1280" t="s">
        <v>10751</v>
      </c>
      <c r="AC1280" t="s">
        <v>10751</v>
      </c>
      <c r="AD1280" t="s">
        <v>10751</v>
      </c>
      <c r="AE1280">
        <v>0.98399999999999999</v>
      </c>
      <c r="AF1280" t="s">
        <v>10751</v>
      </c>
      <c r="AG1280">
        <v>1.6E-2</v>
      </c>
      <c r="AH1280" t="s">
        <v>10751</v>
      </c>
      <c r="AI1280" t="s">
        <v>10751</v>
      </c>
      <c r="AJ1280" t="s">
        <v>10751</v>
      </c>
      <c r="AK1280" t="s">
        <v>10751</v>
      </c>
      <c r="AL1280" t="s">
        <v>10751</v>
      </c>
      <c r="AM1280" t="s">
        <v>10751</v>
      </c>
      <c r="AN1280" t="s">
        <v>10751</v>
      </c>
      <c r="AO1280" t="s">
        <v>10751</v>
      </c>
      <c r="AP1280">
        <v>1</v>
      </c>
      <c r="AQ1280" t="s">
        <v>10751</v>
      </c>
      <c r="AR1280" t="s">
        <v>10751</v>
      </c>
      <c r="AS1280" t="s">
        <v>10751</v>
      </c>
      <c r="AT1280" t="s">
        <v>10751</v>
      </c>
      <c r="AU1280" t="s">
        <v>10751</v>
      </c>
      <c r="AV1280" t="s">
        <v>10751</v>
      </c>
      <c r="AW1280" t="s">
        <v>10751</v>
      </c>
      <c r="AX1280">
        <v>8</v>
      </c>
      <c r="AY1280" t="s">
        <v>10751</v>
      </c>
      <c r="AZ1280" t="s">
        <v>10751</v>
      </c>
      <c r="BA1280" t="s">
        <v>10751</v>
      </c>
      <c r="BB1280" t="s">
        <v>10751</v>
      </c>
      <c r="BC1280" t="s">
        <v>10751</v>
      </c>
      <c r="BD1280" t="s">
        <v>10751</v>
      </c>
    </row>
    <row r="1281" spans="1:56">
      <c r="A1281" t="s">
        <v>10750</v>
      </c>
      <c r="B1281">
        <v>4500</v>
      </c>
      <c r="C1281">
        <v>1978</v>
      </c>
      <c r="D1281" s="7">
        <v>1997</v>
      </c>
      <c r="E1281">
        <v>0.13824500000000001</v>
      </c>
      <c r="F1281">
        <v>16.330839999999998</v>
      </c>
      <c r="H1281">
        <v>13.932740000000001</v>
      </c>
      <c r="I1281">
        <f t="shared" si="26"/>
        <v>1.9261316413000003</v>
      </c>
      <c r="K1281">
        <v>12.574630000000001</v>
      </c>
      <c r="L1281">
        <v>16.051639999999999</v>
      </c>
      <c r="M1281">
        <v>638.83367999999996</v>
      </c>
      <c r="N1281">
        <v>707.81664000000001</v>
      </c>
      <c r="O1281">
        <v>554.52116999999998</v>
      </c>
      <c r="P1281" t="s">
        <v>10751</v>
      </c>
      <c r="Q1281">
        <v>356.32659999999998</v>
      </c>
      <c r="R1281">
        <v>161.26220000000001</v>
      </c>
      <c r="S1281">
        <v>13.121499999999999</v>
      </c>
      <c r="T1281">
        <v>0.453324</v>
      </c>
      <c r="U1281">
        <v>3.5836E-2</v>
      </c>
      <c r="V1281">
        <v>31.58699</v>
      </c>
      <c r="W1281">
        <v>2.7E-2</v>
      </c>
      <c r="X1281" t="s">
        <v>10751</v>
      </c>
      <c r="Y1281">
        <v>0.97299999999999998</v>
      </c>
      <c r="Z1281" t="s">
        <v>10751</v>
      </c>
      <c r="AA1281">
        <v>0.871</v>
      </c>
      <c r="AB1281">
        <v>0.129</v>
      </c>
      <c r="AC1281" t="s">
        <v>10751</v>
      </c>
      <c r="AD1281" t="s">
        <v>10751</v>
      </c>
      <c r="AE1281">
        <v>0.95299999999999996</v>
      </c>
      <c r="AF1281" t="s">
        <v>10751</v>
      </c>
      <c r="AG1281">
        <v>3.1E-2</v>
      </c>
      <c r="AH1281" t="s">
        <v>10751</v>
      </c>
      <c r="AI1281">
        <v>1.4999999999999999E-2</v>
      </c>
      <c r="AJ1281">
        <v>1.4999999999999999E-2</v>
      </c>
      <c r="AK1281" t="s">
        <v>10751</v>
      </c>
      <c r="AL1281" t="s">
        <v>10751</v>
      </c>
      <c r="AM1281" t="s">
        <v>10751</v>
      </c>
      <c r="AN1281" t="s">
        <v>10751</v>
      </c>
      <c r="AO1281" t="s">
        <v>10751</v>
      </c>
      <c r="AP1281">
        <v>0.98499999999999999</v>
      </c>
      <c r="AQ1281" t="s">
        <v>10751</v>
      </c>
      <c r="AR1281" t="s">
        <v>10751</v>
      </c>
      <c r="AS1281" t="s">
        <v>10751</v>
      </c>
      <c r="AT1281" t="s">
        <v>10751</v>
      </c>
      <c r="AU1281" t="s">
        <v>10751</v>
      </c>
      <c r="AV1281">
        <v>3</v>
      </c>
      <c r="AW1281" t="s">
        <v>10751</v>
      </c>
      <c r="AX1281">
        <v>8</v>
      </c>
      <c r="AY1281">
        <v>1</v>
      </c>
      <c r="AZ1281" t="s">
        <v>10751</v>
      </c>
      <c r="BA1281" t="s">
        <v>10751</v>
      </c>
      <c r="BB1281" t="s">
        <v>10751</v>
      </c>
      <c r="BC1281" t="s">
        <v>10751</v>
      </c>
      <c r="BD1281" t="s">
        <v>10751</v>
      </c>
    </row>
    <row r="1282" spans="1:56">
      <c r="A1282" t="s">
        <v>10750</v>
      </c>
      <c r="B1282">
        <v>4500</v>
      </c>
      <c r="C1282">
        <v>1979</v>
      </c>
      <c r="D1282" s="7">
        <v>1528</v>
      </c>
      <c r="E1282">
        <v>0.110039</v>
      </c>
      <c r="F1282">
        <v>16.478069999999999</v>
      </c>
      <c r="H1282">
        <v>14.04222</v>
      </c>
      <c r="I1282">
        <f t="shared" si="26"/>
        <v>1.5451918465800001</v>
      </c>
      <c r="K1282">
        <v>12.836130000000001</v>
      </c>
      <c r="L1282">
        <v>15.86407</v>
      </c>
      <c r="M1282">
        <v>636.41382999999996</v>
      </c>
      <c r="N1282">
        <v>696.14970000000005</v>
      </c>
      <c r="O1282">
        <v>563.40332000000001</v>
      </c>
      <c r="P1282" t="s">
        <v>10751</v>
      </c>
      <c r="Q1282">
        <v>353.41370000000001</v>
      </c>
      <c r="R1282">
        <v>156.9529</v>
      </c>
      <c r="S1282">
        <v>13.4923</v>
      </c>
      <c r="T1282">
        <v>0.44517499999999999</v>
      </c>
      <c r="U1282">
        <v>3.4877999999999999E-2</v>
      </c>
      <c r="V1282">
        <v>31.908470000000001</v>
      </c>
      <c r="W1282">
        <v>4.3999999999999997E-2</v>
      </c>
      <c r="X1282" t="s">
        <v>10751</v>
      </c>
      <c r="Y1282">
        <v>0.95599999999999996</v>
      </c>
      <c r="Z1282">
        <v>0</v>
      </c>
      <c r="AA1282">
        <v>0.90700000000000003</v>
      </c>
      <c r="AB1282">
        <v>9.2999999999999999E-2</v>
      </c>
      <c r="AC1282" t="s">
        <v>10751</v>
      </c>
      <c r="AD1282" t="s">
        <v>10751</v>
      </c>
      <c r="AE1282">
        <v>0.91100000000000003</v>
      </c>
      <c r="AF1282" t="s">
        <v>10751</v>
      </c>
      <c r="AG1282">
        <v>3.4000000000000002E-2</v>
      </c>
      <c r="AH1282" t="s">
        <v>10751</v>
      </c>
      <c r="AI1282">
        <v>5.5E-2</v>
      </c>
      <c r="AJ1282">
        <v>5.5E-2</v>
      </c>
      <c r="AK1282" t="s">
        <v>10751</v>
      </c>
      <c r="AL1282" t="s">
        <v>10751</v>
      </c>
      <c r="AM1282" t="s">
        <v>10751</v>
      </c>
      <c r="AN1282" t="s">
        <v>10751</v>
      </c>
      <c r="AO1282" t="s">
        <v>10751</v>
      </c>
      <c r="AP1282">
        <v>0.94499999999999995</v>
      </c>
      <c r="AQ1282" t="s">
        <v>10751</v>
      </c>
      <c r="AR1282" t="s">
        <v>10751</v>
      </c>
      <c r="AS1282" t="s">
        <v>10751</v>
      </c>
      <c r="AT1282" t="s">
        <v>10751</v>
      </c>
      <c r="AU1282" t="s">
        <v>10751</v>
      </c>
      <c r="AV1282">
        <v>3</v>
      </c>
      <c r="AW1282" t="s">
        <v>10751</v>
      </c>
      <c r="AX1282">
        <v>8</v>
      </c>
      <c r="AY1282">
        <v>1</v>
      </c>
      <c r="AZ1282">
        <v>0</v>
      </c>
      <c r="BA1282" t="s">
        <v>10751</v>
      </c>
      <c r="BB1282" t="s">
        <v>10751</v>
      </c>
      <c r="BC1282" t="s">
        <v>10751</v>
      </c>
      <c r="BD1282" t="s">
        <v>10751</v>
      </c>
    </row>
    <row r="1283" spans="1:56">
      <c r="A1283" t="s">
        <v>10750</v>
      </c>
      <c r="B1283">
        <v>4500</v>
      </c>
      <c r="C1283">
        <v>1980</v>
      </c>
      <c r="D1283">
        <v>363</v>
      </c>
      <c r="E1283">
        <v>3.2136999999999999E-2</v>
      </c>
      <c r="F1283">
        <v>18.96405</v>
      </c>
      <c r="H1283">
        <v>16.197289999999999</v>
      </c>
      <c r="I1283">
        <f t="shared" si="26"/>
        <v>0.52053230872999989</v>
      </c>
      <c r="K1283">
        <v>14.435320000000001</v>
      </c>
      <c r="L1283">
        <v>19.03735</v>
      </c>
      <c r="M1283">
        <v>566.50014999999996</v>
      </c>
      <c r="N1283">
        <v>635.62239</v>
      </c>
      <c r="O1283">
        <v>482.01740999999998</v>
      </c>
      <c r="P1283" t="s">
        <v>10751</v>
      </c>
      <c r="Q1283">
        <v>349.60739999999998</v>
      </c>
      <c r="R1283">
        <v>137.20959999999999</v>
      </c>
      <c r="S1283">
        <v>15.0823</v>
      </c>
      <c r="T1283">
        <v>0.39364100000000002</v>
      </c>
      <c r="U1283">
        <v>3.0491000000000001E-2</v>
      </c>
      <c r="V1283">
        <v>37.323860000000003</v>
      </c>
      <c r="W1283">
        <v>7.4999999999999997E-2</v>
      </c>
      <c r="X1283" t="s">
        <v>10751</v>
      </c>
      <c r="Y1283">
        <v>0.92500000000000004</v>
      </c>
      <c r="Z1283">
        <v>0</v>
      </c>
      <c r="AA1283">
        <v>0.45800000000000002</v>
      </c>
      <c r="AB1283">
        <v>0.54200000000000004</v>
      </c>
      <c r="AC1283" t="s">
        <v>10751</v>
      </c>
      <c r="AD1283" t="s">
        <v>10751</v>
      </c>
      <c r="AE1283">
        <v>0.71299999999999997</v>
      </c>
      <c r="AF1283" t="s">
        <v>10751</v>
      </c>
      <c r="AG1283">
        <v>0</v>
      </c>
      <c r="AH1283" t="s">
        <v>10751</v>
      </c>
      <c r="AI1283">
        <v>0.28699999999999998</v>
      </c>
      <c r="AJ1283">
        <v>0.28699999999999998</v>
      </c>
      <c r="AK1283" t="s">
        <v>10751</v>
      </c>
      <c r="AL1283" t="s">
        <v>10751</v>
      </c>
      <c r="AM1283" t="s">
        <v>10751</v>
      </c>
      <c r="AN1283" t="s">
        <v>10751</v>
      </c>
      <c r="AO1283" t="s">
        <v>10751</v>
      </c>
      <c r="AP1283">
        <v>0.71299999999999997</v>
      </c>
      <c r="AQ1283" t="s">
        <v>10751</v>
      </c>
      <c r="AR1283" t="s">
        <v>10751</v>
      </c>
      <c r="AS1283" t="s">
        <v>10751</v>
      </c>
      <c r="AT1283" t="s">
        <v>10751</v>
      </c>
      <c r="AU1283" t="s">
        <v>10751</v>
      </c>
      <c r="AV1283">
        <v>3.2</v>
      </c>
      <c r="AW1283" t="s">
        <v>10751</v>
      </c>
      <c r="AX1283">
        <v>8</v>
      </c>
      <c r="AY1283">
        <v>1</v>
      </c>
      <c r="AZ1283">
        <v>0</v>
      </c>
      <c r="BA1283" t="s">
        <v>10751</v>
      </c>
      <c r="BB1283" t="s">
        <v>10751</v>
      </c>
      <c r="BC1283" t="s">
        <v>10751</v>
      </c>
      <c r="BD1283" t="s">
        <v>10751</v>
      </c>
    </row>
    <row r="1284" spans="1:56">
      <c r="A1284" t="s">
        <v>10750</v>
      </c>
      <c r="B1284">
        <v>4500</v>
      </c>
      <c r="C1284">
        <v>1981</v>
      </c>
      <c r="D1284">
        <v>318</v>
      </c>
      <c r="E1284">
        <v>3.0155999999999999E-2</v>
      </c>
      <c r="F1284">
        <v>20.42127</v>
      </c>
      <c r="H1284">
        <v>17.458870000000001</v>
      </c>
      <c r="I1284">
        <f t="shared" si="26"/>
        <v>0.52648968372000005</v>
      </c>
      <c r="K1284">
        <v>15.374470000000001</v>
      </c>
      <c r="L1284">
        <v>20.926449999999999</v>
      </c>
      <c r="M1284">
        <v>535.95816000000002</v>
      </c>
      <c r="N1284">
        <v>608.39544000000001</v>
      </c>
      <c r="O1284">
        <v>447.42372</v>
      </c>
      <c r="P1284" t="s">
        <v>10751</v>
      </c>
      <c r="Q1284">
        <v>342.66340000000002</v>
      </c>
      <c r="R1284">
        <v>127.0232</v>
      </c>
      <c r="S1284">
        <v>15.8249</v>
      </c>
      <c r="T1284">
        <v>0.374168</v>
      </c>
      <c r="U1284">
        <v>2.8226999999999999E-2</v>
      </c>
      <c r="V1284">
        <v>40.423690000000001</v>
      </c>
      <c r="W1284">
        <v>8.5999999999999993E-2</v>
      </c>
      <c r="X1284" t="s">
        <v>10751</v>
      </c>
      <c r="Y1284">
        <v>0.91400000000000003</v>
      </c>
      <c r="Z1284" t="s">
        <v>10751</v>
      </c>
      <c r="AA1284">
        <v>0.38300000000000001</v>
      </c>
      <c r="AB1284">
        <v>0.61699999999999999</v>
      </c>
      <c r="AC1284" t="s">
        <v>10751</v>
      </c>
      <c r="AD1284" t="s">
        <v>10751</v>
      </c>
      <c r="AE1284">
        <v>0.26100000000000001</v>
      </c>
      <c r="AF1284" t="s">
        <v>10751</v>
      </c>
      <c r="AG1284" t="s">
        <v>10751</v>
      </c>
      <c r="AH1284">
        <v>0.29699999999999999</v>
      </c>
      <c r="AI1284">
        <v>0.442</v>
      </c>
      <c r="AJ1284">
        <v>0.442</v>
      </c>
      <c r="AK1284" t="s">
        <v>10751</v>
      </c>
      <c r="AL1284" t="s">
        <v>10751</v>
      </c>
      <c r="AM1284" t="s">
        <v>10751</v>
      </c>
      <c r="AN1284" t="s">
        <v>10751</v>
      </c>
      <c r="AO1284" t="s">
        <v>10751</v>
      </c>
      <c r="AP1284">
        <v>0.55800000000000005</v>
      </c>
      <c r="AQ1284" t="s">
        <v>10751</v>
      </c>
      <c r="AR1284" t="s">
        <v>10751</v>
      </c>
      <c r="AS1284" t="s">
        <v>10751</v>
      </c>
      <c r="AT1284" t="s">
        <v>10751</v>
      </c>
      <c r="AU1284" t="s">
        <v>10751</v>
      </c>
      <c r="AV1284">
        <v>3.2</v>
      </c>
      <c r="AW1284" t="s">
        <v>10751</v>
      </c>
      <c r="AX1284">
        <v>8</v>
      </c>
      <c r="AY1284">
        <v>1</v>
      </c>
      <c r="AZ1284" t="s">
        <v>10751</v>
      </c>
      <c r="BA1284" t="s">
        <v>10751</v>
      </c>
      <c r="BB1284" t="s">
        <v>10751</v>
      </c>
      <c r="BC1284" t="s">
        <v>10751</v>
      </c>
      <c r="BD1284" t="s">
        <v>10751</v>
      </c>
    </row>
    <row r="1285" spans="1:56">
      <c r="A1285" t="s">
        <v>10750</v>
      </c>
      <c r="B1285">
        <v>4500</v>
      </c>
      <c r="C1285">
        <v>1982</v>
      </c>
      <c r="D1285">
        <v>183</v>
      </c>
      <c r="E1285">
        <v>1.8790999999999999E-2</v>
      </c>
      <c r="F1285">
        <v>20.968910000000001</v>
      </c>
      <c r="H1285">
        <v>17.931419999999999</v>
      </c>
      <c r="I1285">
        <f t="shared" si="26"/>
        <v>0.33694931321999994</v>
      </c>
      <c r="K1285">
        <v>15.751519999999999</v>
      </c>
      <c r="L1285">
        <v>21.581959999999999</v>
      </c>
      <c r="M1285">
        <v>522.39958000000001</v>
      </c>
      <c r="N1285">
        <v>594.47942</v>
      </c>
      <c r="O1285">
        <v>434.30200000000002</v>
      </c>
      <c r="P1285" t="s">
        <v>10751</v>
      </c>
      <c r="Q1285">
        <v>322.71780000000001</v>
      </c>
      <c r="R1285">
        <v>127.1846</v>
      </c>
      <c r="S1285">
        <v>16.7014</v>
      </c>
      <c r="T1285">
        <v>0.40071699999999999</v>
      </c>
      <c r="U1285">
        <v>2.8263E-2</v>
      </c>
      <c r="V1285">
        <v>41.513509999999997</v>
      </c>
      <c r="W1285">
        <v>6.3E-2</v>
      </c>
      <c r="X1285" t="s">
        <v>10751</v>
      </c>
      <c r="Y1285">
        <v>0.93700000000000006</v>
      </c>
      <c r="Z1285">
        <v>0</v>
      </c>
      <c r="AA1285">
        <v>1E-3</v>
      </c>
      <c r="AB1285">
        <v>0.998</v>
      </c>
      <c r="AC1285" t="s">
        <v>10751</v>
      </c>
      <c r="AD1285" t="s">
        <v>10751</v>
      </c>
      <c r="AE1285">
        <v>0.54700000000000004</v>
      </c>
      <c r="AF1285" t="s">
        <v>10751</v>
      </c>
      <c r="AG1285" t="s">
        <v>10751</v>
      </c>
      <c r="AH1285" t="s">
        <v>10751</v>
      </c>
      <c r="AI1285">
        <v>0.45300000000000001</v>
      </c>
      <c r="AJ1285">
        <v>0.45300000000000001</v>
      </c>
      <c r="AK1285" t="s">
        <v>10751</v>
      </c>
      <c r="AL1285" t="s">
        <v>10751</v>
      </c>
      <c r="AM1285" t="s">
        <v>10751</v>
      </c>
      <c r="AN1285" t="s">
        <v>10751</v>
      </c>
      <c r="AO1285" t="s">
        <v>10751</v>
      </c>
      <c r="AP1285">
        <v>0.54700000000000004</v>
      </c>
      <c r="AQ1285" t="s">
        <v>10751</v>
      </c>
      <c r="AR1285" t="s">
        <v>10751</v>
      </c>
      <c r="AS1285" t="s">
        <v>10751</v>
      </c>
      <c r="AT1285" t="s">
        <v>10751</v>
      </c>
      <c r="AU1285" t="s">
        <v>10751</v>
      </c>
      <c r="AV1285">
        <v>3.7</v>
      </c>
      <c r="AW1285" t="s">
        <v>10751</v>
      </c>
      <c r="AX1285">
        <v>8</v>
      </c>
      <c r="AY1285">
        <v>1</v>
      </c>
      <c r="AZ1285">
        <v>0</v>
      </c>
      <c r="BA1285" t="s">
        <v>10751</v>
      </c>
      <c r="BB1285" t="s">
        <v>10751</v>
      </c>
      <c r="BC1285" t="s">
        <v>10751</v>
      </c>
      <c r="BD1285" t="s">
        <v>10751</v>
      </c>
    </row>
    <row r="1286" spans="1:56">
      <c r="A1286" t="s">
        <v>10750</v>
      </c>
      <c r="B1286">
        <v>4500</v>
      </c>
      <c r="C1286">
        <v>1983</v>
      </c>
      <c r="D1286">
        <v>188</v>
      </c>
      <c r="E1286">
        <v>1.822E-2</v>
      </c>
      <c r="F1286">
        <v>19.86393</v>
      </c>
      <c r="H1286">
        <v>17.001370000000001</v>
      </c>
      <c r="I1286">
        <f t="shared" si="26"/>
        <v>0.30976496140000004</v>
      </c>
      <c r="K1286">
        <v>14.7812</v>
      </c>
      <c r="L1286">
        <v>20.824310000000001</v>
      </c>
      <c r="M1286">
        <v>529.78545999999994</v>
      </c>
      <c r="N1286">
        <v>609.44519000000003</v>
      </c>
      <c r="O1286">
        <v>432.42356000000001</v>
      </c>
      <c r="P1286" t="s">
        <v>10751</v>
      </c>
      <c r="Q1286">
        <v>311.2869</v>
      </c>
      <c r="R1286">
        <v>143.2063</v>
      </c>
      <c r="S1286">
        <v>13.926399999999999</v>
      </c>
      <c r="T1286">
        <v>0.46295599999999998</v>
      </c>
      <c r="U1286">
        <v>3.1823999999999998E-2</v>
      </c>
      <c r="V1286">
        <v>38.659970000000001</v>
      </c>
      <c r="W1286">
        <v>1.4E-2</v>
      </c>
      <c r="X1286" t="s">
        <v>10751</v>
      </c>
      <c r="Y1286">
        <v>0.98599999999999999</v>
      </c>
      <c r="Z1286">
        <v>0</v>
      </c>
      <c r="AA1286" t="s">
        <v>10751</v>
      </c>
      <c r="AB1286">
        <v>1</v>
      </c>
      <c r="AC1286" t="s">
        <v>10751</v>
      </c>
      <c r="AD1286" t="s">
        <v>10751</v>
      </c>
      <c r="AE1286">
        <v>0.877</v>
      </c>
      <c r="AF1286" t="s">
        <v>10751</v>
      </c>
      <c r="AG1286" t="s">
        <v>10751</v>
      </c>
      <c r="AH1286" t="s">
        <v>10751</v>
      </c>
      <c r="AI1286">
        <v>0.123</v>
      </c>
      <c r="AJ1286">
        <v>0.123</v>
      </c>
      <c r="AK1286" t="s">
        <v>10751</v>
      </c>
      <c r="AL1286" t="s">
        <v>10751</v>
      </c>
      <c r="AM1286" t="s">
        <v>10751</v>
      </c>
      <c r="AN1286" t="s">
        <v>10751</v>
      </c>
      <c r="AO1286" t="s">
        <v>10751</v>
      </c>
      <c r="AP1286">
        <v>0.877</v>
      </c>
      <c r="AQ1286" t="s">
        <v>10751</v>
      </c>
      <c r="AR1286" t="s">
        <v>10751</v>
      </c>
      <c r="AS1286" t="s">
        <v>10751</v>
      </c>
      <c r="AT1286" t="s">
        <v>10751</v>
      </c>
      <c r="AU1286" t="s">
        <v>10751</v>
      </c>
      <c r="AV1286">
        <v>4</v>
      </c>
      <c r="AW1286" t="s">
        <v>10751</v>
      </c>
      <c r="AX1286">
        <v>8</v>
      </c>
      <c r="AY1286">
        <v>1</v>
      </c>
      <c r="AZ1286">
        <v>0</v>
      </c>
      <c r="BA1286" t="s">
        <v>10751</v>
      </c>
      <c r="BB1286" t="s">
        <v>10751</v>
      </c>
      <c r="BC1286" t="s">
        <v>10751</v>
      </c>
      <c r="BD1286" t="s">
        <v>10751</v>
      </c>
    </row>
    <row r="1287" spans="1:56">
      <c r="A1287" t="s">
        <v>10750</v>
      </c>
      <c r="B1287">
        <v>4500</v>
      </c>
      <c r="C1287">
        <v>1984</v>
      </c>
      <c r="D1287">
        <v>185</v>
      </c>
      <c r="E1287">
        <v>1.3218000000000001E-2</v>
      </c>
      <c r="F1287">
        <v>20.168410000000002</v>
      </c>
      <c r="H1287">
        <v>17.25497</v>
      </c>
      <c r="I1287">
        <f t="shared" si="26"/>
        <v>0.22807619346000002</v>
      </c>
      <c r="K1287">
        <v>15.07145</v>
      </c>
      <c r="L1287">
        <v>20.96781</v>
      </c>
      <c r="M1287">
        <v>517.34348999999997</v>
      </c>
      <c r="N1287">
        <v>592.29286999999999</v>
      </c>
      <c r="O1287">
        <v>425.73869999999999</v>
      </c>
      <c r="P1287" t="s">
        <v>10751</v>
      </c>
      <c r="Q1287">
        <v>307.93880000000001</v>
      </c>
      <c r="R1287">
        <v>148.1208</v>
      </c>
      <c r="S1287">
        <v>13.4719</v>
      </c>
      <c r="T1287">
        <v>0.48209999999999997</v>
      </c>
      <c r="U1287">
        <v>3.2916000000000001E-2</v>
      </c>
      <c r="V1287">
        <v>39.006189999999997</v>
      </c>
      <c r="W1287">
        <v>6.0000000000000001E-3</v>
      </c>
      <c r="X1287" t="s">
        <v>10751</v>
      </c>
      <c r="Y1287">
        <v>0.99399999999999999</v>
      </c>
      <c r="Z1287">
        <v>0</v>
      </c>
      <c r="AA1287" t="s">
        <v>10751</v>
      </c>
      <c r="AB1287">
        <v>1</v>
      </c>
      <c r="AC1287" t="s">
        <v>10751</v>
      </c>
      <c r="AD1287" t="s">
        <v>10751</v>
      </c>
      <c r="AE1287">
        <v>0.95799999999999996</v>
      </c>
      <c r="AF1287" t="s">
        <v>10751</v>
      </c>
      <c r="AG1287" t="s">
        <v>10751</v>
      </c>
      <c r="AH1287" t="s">
        <v>10751</v>
      </c>
      <c r="AI1287">
        <v>4.2000000000000003E-2</v>
      </c>
      <c r="AJ1287">
        <v>4.2000000000000003E-2</v>
      </c>
      <c r="AK1287" t="s">
        <v>10751</v>
      </c>
      <c r="AL1287" t="s">
        <v>10751</v>
      </c>
      <c r="AM1287" t="s">
        <v>10751</v>
      </c>
      <c r="AN1287" t="s">
        <v>10751</v>
      </c>
      <c r="AO1287" t="s">
        <v>10751</v>
      </c>
      <c r="AP1287">
        <v>0.95799999999999996</v>
      </c>
      <c r="AQ1287" t="s">
        <v>10751</v>
      </c>
      <c r="AR1287" t="s">
        <v>10751</v>
      </c>
      <c r="AS1287" t="s">
        <v>10751</v>
      </c>
      <c r="AT1287" t="s">
        <v>10751</v>
      </c>
      <c r="AU1287" t="s">
        <v>10751</v>
      </c>
      <c r="AV1287">
        <v>4</v>
      </c>
      <c r="AW1287" t="s">
        <v>10751</v>
      </c>
      <c r="AX1287">
        <v>8</v>
      </c>
      <c r="AY1287">
        <v>1</v>
      </c>
      <c r="AZ1287">
        <v>0</v>
      </c>
      <c r="BA1287" t="s">
        <v>10751</v>
      </c>
      <c r="BB1287" t="s">
        <v>10751</v>
      </c>
      <c r="BC1287" t="s">
        <v>10751</v>
      </c>
      <c r="BD1287" t="s">
        <v>10751</v>
      </c>
    </row>
    <row r="1288" spans="1:56">
      <c r="A1288" t="s">
        <v>10750</v>
      </c>
      <c r="B1288">
        <v>4500</v>
      </c>
      <c r="C1288">
        <v>1985</v>
      </c>
      <c r="D1288">
        <v>104</v>
      </c>
      <c r="E1288">
        <v>7.1679999999999999E-3</v>
      </c>
      <c r="F1288">
        <v>21.003779999999999</v>
      </c>
      <c r="H1288">
        <v>17.985019999999999</v>
      </c>
      <c r="I1288">
        <f t="shared" si="26"/>
        <v>0.12891662335999998</v>
      </c>
      <c r="K1288">
        <v>15.59224</v>
      </c>
      <c r="L1288">
        <v>22.137080000000001</v>
      </c>
      <c r="M1288">
        <v>494.74130000000002</v>
      </c>
      <c r="N1288">
        <v>570.66372000000001</v>
      </c>
      <c r="O1288">
        <v>401.94722999999999</v>
      </c>
      <c r="P1288" t="s">
        <v>10751</v>
      </c>
      <c r="Q1288">
        <v>306.13920000000002</v>
      </c>
      <c r="R1288">
        <v>149.75399999999999</v>
      </c>
      <c r="S1288">
        <v>13.200100000000001</v>
      </c>
      <c r="T1288">
        <v>0.489533</v>
      </c>
      <c r="U1288">
        <v>3.3279000000000003E-2</v>
      </c>
      <c r="V1288">
        <v>40.518380000000001</v>
      </c>
      <c r="W1288">
        <v>1E-3</v>
      </c>
      <c r="X1288" t="s">
        <v>10751</v>
      </c>
      <c r="Y1288">
        <v>0.999</v>
      </c>
      <c r="Z1288">
        <v>0</v>
      </c>
      <c r="AA1288" t="s">
        <v>10751</v>
      </c>
      <c r="AB1288">
        <v>1</v>
      </c>
      <c r="AC1288" t="s">
        <v>10751</v>
      </c>
      <c r="AD1288" t="s">
        <v>10751</v>
      </c>
      <c r="AE1288">
        <v>0.98899999999999999</v>
      </c>
      <c r="AF1288" t="s">
        <v>10751</v>
      </c>
      <c r="AG1288" t="s">
        <v>10751</v>
      </c>
      <c r="AH1288">
        <v>0</v>
      </c>
      <c r="AI1288">
        <v>1.0999999999999999E-2</v>
      </c>
      <c r="AJ1288">
        <v>1.0999999999999999E-2</v>
      </c>
      <c r="AK1288" t="s">
        <v>10751</v>
      </c>
      <c r="AL1288" t="s">
        <v>10751</v>
      </c>
      <c r="AM1288" t="s">
        <v>10751</v>
      </c>
      <c r="AN1288" t="s">
        <v>10751</v>
      </c>
      <c r="AO1288" t="s">
        <v>10751</v>
      </c>
      <c r="AP1288">
        <v>0.98899999999999999</v>
      </c>
      <c r="AQ1288" t="s">
        <v>10751</v>
      </c>
      <c r="AR1288" t="s">
        <v>10751</v>
      </c>
      <c r="AS1288" t="s">
        <v>10751</v>
      </c>
      <c r="AT1288" t="s">
        <v>10751</v>
      </c>
      <c r="AU1288" t="s">
        <v>10751</v>
      </c>
      <c r="AV1288">
        <v>4</v>
      </c>
      <c r="AW1288" t="s">
        <v>10751</v>
      </c>
      <c r="AX1288">
        <v>8</v>
      </c>
      <c r="AY1288">
        <v>1</v>
      </c>
      <c r="AZ1288">
        <v>0</v>
      </c>
      <c r="BA1288" t="s">
        <v>10751</v>
      </c>
      <c r="BB1288" t="s">
        <v>10751</v>
      </c>
      <c r="BC1288" t="s">
        <v>10751</v>
      </c>
      <c r="BD1288" t="s">
        <v>10751</v>
      </c>
    </row>
    <row r="1289" spans="1:56">
      <c r="A1289" t="s">
        <v>10750</v>
      </c>
      <c r="B1289">
        <v>4500</v>
      </c>
      <c r="C1289">
        <v>1986</v>
      </c>
      <c r="D1289">
        <v>101</v>
      </c>
      <c r="E1289">
        <v>6.5550000000000001E-3</v>
      </c>
      <c r="F1289">
        <v>21.450790000000001</v>
      </c>
      <c r="H1289">
        <v>18.31804</v>
      </c>
      <c r="I1289">
        <f t="shared" si="26"/>
        <v>0.1200747522</v>
      </c>
      <c r="K1289">
        <v>15.862259999999999</v>
      </c>
      <c r="L1289">
        <v>22.465</v>
      </c>
      <c r="M1289">
        <v>485.15021999999999</v>
      </c>
      <c r="N1289">
        <v>560.26063999999997</v>
      </c>
      <c r="O1289">
        <v>395.59307000000001</v>
      </c>
      <c r="P1289" t="s">
        <v>10751</v>
      </c>
      <c r="Q1289">
        <v>307.8929</v>
      </c>
      <c r="R1289">
        <v>149.82919999999999</v>
      </c>
      <c r="S1289">
        <v>12.757099999999999</v>
      </c>
      <c r="T1289">
        <v>0.48456700000000003</v>
      </c>
      <c r="U1289">
        <v>3.3294999999999998E-2</v>
      </c>
      <c r="V1289">
        <v>41.508400000000002</v>
      </c>
      <c r="W1289" t="s">
        <v>10751</v>
      </c>
      <c r="X1289" t="s">
        <v>10751</v>
      </c>
      <c r="Y1289">
        <v>1</v>
      </c>
      <c r="Z1289">
        <v>0</v>
      </c>
      <c r="AA1289">
        <v>8.6999999999999994E-2</v>
      </c>
      <c r="AB1289">
        <v>0.91200000000000003</v>
      </c>
      <c r="AC1289" t="s">
        <v>10751</v>
      </c>
      <c r="AD1289" t="s">
        <v>10751</v>
      </c>
      <c r="AE1289">
        <v>0.91300000000000003</v>
      </c>
      <c r="AF1289" t="s">
        <v>10751</v>
      </c>
      <c r="AG1289">
        <v>8.6999999999999994E-2</v>
      </c>
      <c r="AH1289" t="s">
        <v>10751</v>
      </c>
      <c r="AI1289" t="s">
        <v>10751</v>
      </c>
      <c r="AJ1289" t="s">
        <v>10751</v>
      </c>
      <c r="AK1289" t="s">
        <v>10751</v>
      </c>
      <c r="AL1289" t="s">
        <v>10751</v>
      </c>
      <c r="AM1289" t="s">
        <v>10751</v>
      </c>
      <c r="AN1289" t="s">
        <v>10751</v>
      </c>
      <c r="AO1289" t="s">
        <v>10751</v>
      </c>
      <c r="AP1289">
        <v>1</v>
      </c>
      <c r="AQ1289" t="s">
        <v>10751</v>
      </c>
      <c r="AR1289" t="s">
        <v>10751</v>
      </c>
      <c r="AS1289" t="s">
        <v>10751</v>
      </c>
      <c r="AT1289" t="s">
        <v>10751</v>
      </c>
      <c r="AU1289" t="s">
        <v>10751</v>
      </c>
      <c r="AV1289">
        <v>4</v>
      </c>
      <c r="AW1289" t="s">
        <v>10751</v>
      </c>
      <c r="AX1289">
        <v>8</v>
      </c>
      <c r="AY1289">
        <v>1</v>
      </c>
      <c r="AZ1289">
        <v>0</v>
      </c>
      <c r="BA1289" t="s">
        <v>10751</v>
      </c>
      <c r="BB1289" t="s">
        <v>10751</v>
      </c>
      <c r="BC1289" t="s">
        <v>10751</v>
      </c>
      <c r="BD1289" t="s">
        <v>10751</v>
      </c>
    </row>
    <row r="1290" spans="1:56">
      <c r="A1290" t="s">
        <v>10750</v>
      </c>
      <c r="B1290">
        <v>4500</v>
      </c>
      <c r="C1290">
        <v>1987</v>
      </c>
      <c r="D1290">
        <v>78</v>
      </c>
      <c r="E1290">
        <v>5.2719999999999998E-3</v>
      </c>
      <c r="F1290">
        <v>22.27552</v>
      </c>
      <c r="H1290">
        <v>18.9849</v>
      </c>
      <c r="I1290">
        <f t="shared" ref="I1290:I1353" si="27">IFERROR(H1290*E1290,"")</f>
        <v>0.1000883928</v>
      </c>
      <c r="K1290">
        <v>16.288830000000001</v>
      </c>
      <c r="L1290">
        <v>23.512920000000001</v>
      </c>
      <c r="M1290">
        <v>468.10892000000001</v>
      </c>
      <c r="N1290">
        <v>545.58866999999998</v>
      </c>
      <c r="O1290">
        <v>377.9624</v>
      </c>
      <c r="P1290" t="s">
        <v>10751</v>
      </c>
      <c r="Q1290">
        <v>305.74709999999999</v>
      </c>
      <c r="R1290">
        <v>140.0625</v>
      </c>
      <c r="S1290">
        <v>13.357799999999999</v>
      </c>
      <c r="T1290">
        <v>0.458092</v>
      </c>
      <c r="U1290">
        <v>3.1125E-2</v>
      </c>
      <c r="V1290">
        <v>42.73028</v>
      </c>
      <c r="W1290" t="s">
        <v>10751</v>
      </c>
      <c r="X1290" t="s">
        <v>10751</v>
      </c>
      <c r="Y1290">
        <v>1</v>
      </c>
      <c r="Z1290">
        <v>0</v>
      </c>
      <c r="AA1290" t="s">
        <v>10751</v>
      </c>
      <c r="AB1290">
        <v>1</v>
      </c>
      <c r="AC1290" t="s">
        <v>10751</v>
      </c>
      <c r="AD1290" t="s">
        <v>10751</v>
      </c>
      <c r="AE1290">
        <v>0.999</v>
      </c>
      <c r="AF1290" t="s">
        <v>10751</v>
      </c>
      <c r="AG1290">
        <v>1E-3</v>
      </c>
      <c r="AH1290" t="s">
        <v>10751</v>
      </c>
      <c r="AI1290" t="s">
        <v>10751</v>
      </c>
      <c r="AJ1290" t="s">
        <v>10751</v>
      </c>
      <c r="AK1290" t="s">
        <v>10751</v>
      </c>
      <c r="AL1290" t="s">
        <v>10751</v>
      </c>
      <c r="AM1290" t="s">
        <v>10751</v>
      </c>
      <c r="AN1290" t="s">
        <v>10751</v>
      </c>
      <c r="AO1290" t="s">
        <v>10751</v>
      </c>
      <c r="AP1290">
        <v>1</v>
      </c>
      <c r="AQ1290" t="s">
        <v>10751</v>
      </c>
      <c r="AR1290" t="s">
        <v>10751</v>
      </c>
      <c r="AS1290" t="s">
        <v>10751</v>
      </c>
      <c r="AT1290" t="s">
        <v>10751</v>
      </c>
      <c r="AU1290" t="s">
        <v>10751</v>
      </c>
      <c r="AV1290">
        <v>4</v>
      </c>
      <c r="AW1290" t="s">
        <v>10751</v>
      </c>
      <c r="AX1290">
        <v>8</v>
      </c>
      <c r="AY1290">
        <v>1</v>
      </c>
      <c r="AZ1290">
        <v>0</v>
      </c>
      <c r="BA1290" t="s">
        <v>10751</v>
      </c>
      <c r="BB1290" t="s">
        <v>10751</v>
      </c>
      <c r="BC1290" t="s">
        <v>10751</v>
      </c>
      <c r="BD1290" t="s">
        <v>10751</v>
      </c>
    </row>
    <row r="1291" spans="1:56">
      <c r="A1291" t="s">
        <v>10750</v>
      </c>
      <c r="B1291">
        <v>4500</v>
      </c>
      <c r="C1291">
        <v>1988</v>
      </c>
      <c r="D1291">
        <v>105</v>
      </c>
      <c r="E1291">
        <v>6.8440000000000003E-3</v>
      </c>
      <c r="F1291">
        <v>22.641690000000001</v>
      </c>
      <c r="H1291">
        <v>19.2135</v>
      </c>
      <c r="I1291">
        <f t="shared" si="27"/>
        <v>0.13149719400000001</v>
      </c>
      <c r="K1291">
        <v>16.629960000000001</v>
      </c>
      <c r="L1291">
        <v>23.326270000000001</v>
      </c>
      <c r="M1291">
        <v>462.53928999999999</v>
      </c>
      <c r="N1291">
        <v>534.39706999999999</v>
      </c>
      <c r="O1291">
        <v>380.98667</v>
      </c>
      <c r="P1291" t="s">
        <v>10751</v>
      </c>
      <c r="Q1291">
        <v>304.97500000000002</v>
      </c>
      <c r="R1291">
        <v>144.4213</v>
      </c>
      <c r="S1291">
        <v>13.3881</v>
      </c>
      <c r="T1291">
        <v>0.47359499999999999</v>
      </c>
      <c r="U1291">
        <v>3.2093999999999998E-2</v>
      </c>
      <c r="V1291">
        <v>43.375169999999997</v>
      </c>
      <c r="W1291" t="s">
        <v>10751</v>
      </c>
      <c r="X1291" t="s">
        <v>10751</v>
      </c>
      <c r="Y1291">
        <v>1</v>
      </c>
      <c r="Z1291">
        <v>0</v>
      </c>
      <c r="AA1291" t="s">
        <v>10751</v>
      </c>
      <c r="AB1291">
        <v>1</v>
      </c>
      <c r="AC1291" t="s">
        <v>10751</v>
      </c>
      <c r="AD1291" t="s">
        <v>10751</v>
      </c>
      <c r="AE1291">
        <v>0.97099999999999997</v>
      </c>
      <c r="AF1291" t="s">
        <v>10751</v>
      </c>
      <c r="AG1291">
        <v>2.9000000000000001E-2</v>
      </c>
      <c r="AH1291" t="s">
        <v>10751</v>
      </c>
      <c r="AI1291" t="s">
        <v>10751</v>
      </c>
      <c r="AJ1291" t="s">
        <v>10751</v>
      </c>
      <c r="AK1291" t="s">
        <v>10751</v>
      </c>
      <c r="AL1291" t="s">
        <v>10751</v>
      </c>
      <c r="AM1291" t="s">
        <v>10751</v>
      </c>
      <c r="AN1291" t="s">
        <v>10751</v>
      </c>
      <c r="AO1291" t="s">
        <v>10751</v>
      </c>
      <c r="AP1291">
        <v>1</v>
      </c>
      <c r="AQ1291" t="s">
        <v>10751</v>
      </c>
      <c r="AR1291" t="s">
        <v>10751</v>
      </c>
      <c r="AS1291" t="s">
        <v>10751</v>
      </c>
      <c r="AT1291" t="s">
        <v>10751</v>
      </c>
      <c r="AU1291" t="s">
        <v>10751</v>
      </c>
      <c r="AV1291">
        <v>4</v>
      </c>
      <c r="AW1291" t="s">
        <v>10751</v>
      </c>
      <c r="AX1291">
        <v>8.1</v>
      </c>
      <c r="AY1291">
        <v>1</v>
      </c>
      <c r="AZ1291">
        <v>0</v>
      </c>
      <c r="BA1291" t="s">
        <v>10751</v>
      </c>
      <c r="BB1291" t="s">
        <v>10751</v>
      </c>
      <c r="BC1291" t="s">
        <v>10751</v>
      </c>
      <c r="BD1291" t="s">
        <v>10751</v>
      </c>
    </row>
    <row r="1292" spans="1:56">
      <c r="A1292" t="s">
        <v>10750</v>
      </c>
      <c r="B1292">
        <v>4500</v>
      </c>
      <c r="C1292">
        <v>1989</v>
      </c>
      <c r="D1292">
        <v>87</v>
      </c>
      <c r="E1292">
        <v>6.0429999999999998E-3</v>
      </c>
      <c r="F1292">
        <v>21.765339999999998</v>
      </c>
      <c r="H1292">
        <v>18.416239999999998</v>
      </c>
      <c r="I1292">
        <f t="shared" si="27"/>
        <v>0.11128933831999999</v>
      </c>
      <c r="K1292">
        <v>15.962630000000001</v>
      </c>
      <c r="L1292">
        <v>22.1935</v>
      </c>
      <c r="M1292">
        <v>482.56317000000001</v>
      </c>
      <c r="N1292">
        <v>556.73767999999995</v>
      </c>
      <c r="O1292">
        <v>400.43248</v>
      </c>
      <c r="P1292" t="s">
        <v>10751</v>
      </c>
      <c r="Q1292">
        <v>305.75200000000001</v>
      </c>
      <c r="R1292">
        <v>151.1885</v>
      </c>
      <c r="S1292">
        <v>12.683999999999999</v>
      </c>
      <c r="T1292">
        <v>0.49373899999999998</v>
      </c>
      <c r="U1292">
        <v>3.3597000000000002E-2</v>
      </c>
      <c r="V1292">
        <v>41.72354</v>
      </c>
      <c r="W1292" t="s">
        <v>10751</v>
      </c>
      <c r="X1292" t="s">
        <v>10751</v>
      </c>
      <c r="Y1292">
        <v>1</v>
      </c>
      <c r="Z1292">
        <v>0</v>
      </c>
      <c r="AA1292">
        <v>3.7999999999999999E-2</v>
      </c>
      <c r="AB1292">
        <v>0.96199999999999997</v>
      </c>
      <c r="AC1292" t="s">
        <v>10751</v>
      </c>
      <c r="AD1292" t="s">
        <v>10751</v>
      </c>
      <c r="AE1292">
        <v>0.92</v>
      </c>
      <c r="AF1292" t="s">
        <v>10751</v>
      </c>
      <c r="AG1292">
        <v>0.08</v>
      </c>
      <c r="AH1292" t="s">
        <v>10751</v>
      </c>
      <c r="AI1292" t="s">
        <v>10751</v>
      </c>
      <c r="AJ1292" t="s">
        <v>10751</v>
      </c>
      <c r="AK1292" t="s">
        <v>10751</v>
      </c>
      <c r="AL1292" t="s">
        <v>10751</v>
      </c>
      <c r="AM1292" t="s">
        <v>10751</v>
      </c>
      <c r="AN1292" t="s">
        <v>10751</v>
      </c>
      <c r="AO1292" t="s">
        <v>10751</v>
      </c>
      <c r="AP1292">
        <v>1</v>
      </c>
      <c r="AQ1292" t="s">
        <v>10751</v>
      </c>
      <c r="AR1292" t="s">
        <v>10751</v>
      </c>
      <c r="AS1292" t="s">
        <v>10751</v>
      </c>
      <c r="AT1292" t="s">
        <v>10751</v>
      </c>
      <c r="AU1292" t="s">
        <v>10751</v>
      </c>
      <c r="AV1292">
        <v>4</v>
      </c>
      <c r="AW1292" t="s">
        <v>10751</v>
      </c>
      <c r="AX1292">
        <v>8.3000000000000007</v>
      </c>
      <c r="AY1292">
        <v>1</v>
      </c>
      <c r="AZ1292">
        <v>0</v>
      </c>
      <c r="BA1292" t="s">
        <v>10751</v>
      </c>
      <c r="BB1292" t="s">
        <v>10751</v>
      </c>
      <c r="BC1292" t="s">
        <v>10751</v>
      </c>
      <c r="BD1292" t="s">
        <v>10751</v>
      </c>
    </row>
    <row r="1293" spans="1:56">
      <c r="A1293" t="s">
        <v>10750</v>
      </c>
      <c r="B1293">
        <v>4500</v>
      </c>
      <c r="C1293">
        <v>1990</v>
      </c>
      <c r="D1293">
        <v>67</v>
      </c>
      <c r="E1293">
        <v>5.2979999999999998E-3</v>
      </c>
      <c r="F1293">
        <v>20.336510000000001</v>
      </c>
      <c r="H1293">
        <v>17.18778</v>
      </c>
      <c r="I1293">
        <f t="shared" si="27"/>
        <v>9.1060858439999989E-2</v>
      </c>
      <c r="K1293">
        <v>14.754630000000001</v>
      </c>
      <c r="L1293">
        <v>20.916029999999999</v>
      </c>
      <c r="M1293">
        <v>517.05337999999995</v>
      </c>
      <c r="N1293">
        <v>602.31955000000005</v>
      </c>
      <c r="O1293">
        <v>424.88943999999998</v>
      </c>
      <c r="P1293" t="s">
        <v>10751</v>
      </c>
      <c r="Q1293">
        <v>321.76159999999999</v>
      </c>
      <c r="R1293">
        <v>178.5025</v>
      </c>
      <c r="S1293">
        <v>10.849399999999999</v>
      </c>
      <c r="T1293">
        <v>0.55547800000000003</v>
      </c>
      <c r="U1293">
        <v>3.9667000000000001E-2</v>
      </c>
      <c r="V1293">
        <v>39.158299999999997</v>
      </c>
      <c r="W1293" t="s">
        <v>10751</v>
      </c>
      <c r="X1293" t="s">
        <v>10751</v>
      </c>
      <c r="Y1293">
        <v>1</v>
      </c>
      <c r="Z1293" t="s">
        <v>10751</v>
      </c>
      <c r="AA1293">
        <v>0.156</v>
      </c>
      <c r="AB1293">
        <v>0.84399999999999997</v>
      </c>
      <c r="AC1293" t="s">
        <v>10751</v>
      </c>
      <c r="AD1293" t="s">
        <v>10751</v>
      </c>
      <c r="AE1293">
        <v>0.48899999999999999</v>
      </c>
      <c r="AF1293" t="s">
        <v>10751</v>
      </c>
      <c r="AG1293">
        <v>0.20499999999999999</v>
      </c>
      <c r="AH1293">
        <v>0.30499999999999999</v>
      </c>
      <c r="AI1293" t="s">
        <v>10751</v>
      </c>
      <c r="AJ1293" t="s">
        <v>10751</v>
      </c>
      <c r="AK1293" t="s">
        <v>10751</v>
      </c>
      <c r="AL1293" t="s">
        <v>10751</v>
      </c>
      <c r="AM1293" t="s">
        <v>10751</v>
      </c>
      <c r="AN1293" t="s">
        <v>10751</v>
      </c>
      <c r="AO1293" t="s">
        <v>10751</v>
      </c>
      <c r="AP1293">
        <v>1</v>
      </c>
      <c r="AQ1293" t="s">
        <v>10751</v>
      </c>
      <c r="AR1293" t="s">
        <v>10751</v>
      </c>
      <c r="AS1293" t="s">
        <v>10751</v>
      </c>
      <c r="AT1293">
        <v>4.2000000000000003E-2</v>
      </c>
      <c r="AU1293" t="s">
        <v>10751</v>
      </c>
      <c r="AV1293">
        <v>3.9</v>
      </c>
      <c r="AW1293" t="s">
        <v>10751</v>
      </c>
      <c r="AX1293">
        <v>8.4</v>
      </c>
      <c r="AY1293">
        <v>1</v>
      </c>
      <c r="AZ1293" t="s">
        <v>10751</v>
      </c>
      <c r="BA1293" t="s">
        <v>10751</v>
      </c>
      <c r="BB1293" t="s">
        <v>10751</v>
      </c>
      <c r="BC1293" t="s">
        <v>10751</v>
      </c>
      <c r="BD1293" t="s">
        <v>10751</v>
      </c>
    </row>
    <row r="1294" spans="1:56">
      <c r="A1294" t="s">
        <v>10750</v>
      </c>
      <c r="B1294">
        <v>4500</v>
      </c>
      <c r="C1294">
        <v>1991</v>
      </c>
      <c r="D1294">
        <v>73</v>
      </c>
      <c r="E1294">
        <v>5.7689999999999998E-3</v>
      </c>
      <c r="F1294">
        <v>20.909199999999998</v>
      </c>
      <c r="H1294">
        <v>17.650010000000002</v>
      </c>
      <c r="I1294">
        <f t="shared" si="27"/>
        <v>0.10182290769000001</v>
      </c>
      <c r="K1294">
        <v>14.976900000000001</v>
      </c>
      <c r="L1294">
        <v>21.746500000000001</v>
      </c>
      <c r="M1294">
        <v>503.51254999999998</v>
      </c>
      <c r="N1294">
        <v>593.38040000000001</v>
      </c>
      <c r="O1294">
        <v>408.66356000000002</v>
      </c>
      <c r="P1294" t="s">
        <v>10751</v>
      </c>
      <c r="Q1294">
        <v>312.36739999999998</v>
      </c>
      <c r="R1294">
        <v>201.48929999999999</v>
      </c>
      <c r="S1294">
        <v>10.068899999999999</v>
      </c>
      <c r="T1294">
        <v>0.64832400000000001</v>
      </c>
      <c r="U1294">
        <v>4.4775000000000002E-2</v>
      </c>
      <c r="V1294">
        <v>40.232930000000003</v>
      </c>
      <c r="W1294" t="s">
        <v>10751</v>
      </c>
      <c r="X1294" t="s">
        <v>10751</v>
      </c>
      <c r="Y1294">
        <v>1</v>
      </c>
      <c r="Z1294">
        <v>7.0000000000000001E-3</v>
      </c>
      <c r="AA1294">
        <v>0.17199999999999999</v>
      </c>
      <c r="AB1294">
        <v>0.82099999999999995</v>
      </c>
      <c r="AC1294" t="s">
        <v>10751</v>
      </c>
      <c r="AD1294" t="s">
        <v>10751</v>
      </c>
      <c r="AE1294" t="s">
        <v>10751</v>
      </c>
      <c r="AF1294" t="s">
        <v>10751</v>
      </c>
      <c r="AG1294">
        <v>0.26200000000000001</v>
      </c>
      <c r="AH1294">
        <v>0.73799999999999999</v>
      </c>
      <c r="AI1294" t="s">
        <v>10751</v>
      </c>
      <c r="AJ1294" t="s">
        <v>10751</v>
      </c>
      <c r="AK1294" t="s">
        <v>10751</v>
      </c>
      <c r="AL1294" t="s">
        <v>10751</v>
      </c>
      <c r="AM1294" t="s">
        <v>10751</v>
      </c>
      <c r="AN1294" t="s">
        <v>10751</v>
      </c>
      <c r="AO1294" t="s">
        <v>10751</v>
      </c>
      <c r="AP1294">
        <v>1</v>
      </c>
      <c r="AQ1294" t="s">
        <v>10751</v>
      </c>
      <c r="AR1294" t="s">
        <v>10751</v>
      </c>
      <c r="AS1294" t="s">
        <v>10751</v>
      </c>
      <c r="AT1294">
        <v>0.11600000000000001</v>
      </c>
      <c r="AU1294" t="s">
        <v>10751</v>
      </c>
      <c r="AV1294">
        <v>4</v>
      </c>
      <c r="AW1294" t="s">
        <v>10751</v>
      </c>
      <c r="AX1294">
        <v>8.3000000000000007</v>
      </c>
      <c r="AY1294">
        <v>0.99299999999999999</v>
      </c>
      <c r="AZ1294">
        <v>0</v>
      </c>
      <c r="BA1294">
        <v>7.0000000000000001E-3</v>
      </c>
      <c r="BB1294" t="s">
        <v>10751</v>
      </c>
      <c r="BC1294" t="s">
        <v>10751</v>
      </c>
      <c r="BD1294" t="s">
        <v>10751</v>
      </c>
    </row>
    <row r="1295" spans="1:56">
      <c r="A1295" t="s">
        <v>10750</v>
      </c>
      <c r="B1295">
        <v>4500</v>
      </c>
      <c r="C1295">
        <v>1992</v>
      </c>
      <c r="D1295">
        <v>113</v>
      </c>
      <c r="E1295">
        <v>9.2519999999999998E-3</v>
      </c>
      <c r="F1295">
        <v>22.054210000000001</v>
      </c>
      <c r="H1295">
        <v>18.596789999999999</v>
      </c>
      <c r="I1295">
        <f t="shared" si="27"/>
        <v>0.17205750107999998</v>
      </c>
      <c r="K1295">
        <v>15.539</v>
      </c>
      <c r="L1295">
        <v>23.328530000000001</v>
      </c>
      <c r="M1295">
        <v>477.87813</v>
      </c>
      <c r="N1295">
        <v>571.91597999999999</v>
      </c>
      <c r="O1295">
        <v>380.94986999999998</v>
      </c>
      <c r="P1295" t="s">
        <v>10751</v>
      </c>
      <c r="Q1295">
        <v>334.05029999999999</v>
      </c>
      <c r="R1295">
        <v>190.69290000000001</v>
      </c>
      <c r="S1295">
        <v>9.9695999999999998</v>
      </c>
      <c r="T1295">
        <v>0.58656600000000003</v>
      </c>
      <c r="U1295">
        <v>4.2375999999999997E-2</v>
      </c>
      <c r="V1295">
        <v>42.061959999999999</v>
      </c>
      <c r="W1295" t="s">
        <v>10751</v>
      </c>
      <c r="X1295" t="s">
        <v>10751</v>
      </c>
      <c r="Y1295">
        <v>1</v>
      </c>
      <c r="Z1295">
        <v>2E-3</v>
      </c>
      <c r="AA1295">
        <v>0.10199999999999999</v>
      </c>
      <c r="AB1295">
        <v>0.89600000000000002</v>
      </c>
      <c r="AC1295" t="s">
        <v>10751</v>
      </c>
      <c r="AD1295" t="s">
        <v>10751</v>
      </c>
      <c r="AE1295" t="s">
        <v>10751</v>
      </c>
      <c r="AF1295" t="s">
        <v>10751</v>
      </c>
      <c r="AG1295">
        <v>0.122</v>
      </c>
      <c r="AH1295">
        <v>0.878</v>
      </c>
      <c r="AI1295" t="s">
        <v>10751</v>
      </c>
      <c r="AJ1295" t="s">
        <v>10751</v>
      </c>
      <c r="AK1295" t="s">
        <v>10751</v>
      </c>
      <c r="AL1295" t="s">
        <v>10751</v>
      </c>
      <c r="AM1295" t="s">
        <v>10751</v>
      </c>
      <c r="AN1295" t="s">
        <v>10751</v>
      </c>
      <c r="AO1295" t="s">
        <v>10751</v>
      </c>
      <c r="AP1295">
        <v>1</v>
      </c>
      <c r="AQ1295" t="s">
        <v>10751</v>
      </c>
      <c r="AR1295" t="s">
        <v>10751</v>
      </c>
      <c r="AS1295" t="s">
        <v>10751</v>
      </c>
      <c r="AT1295">
        <v>0.05</v>
      </c>
      <c r="AU1295" t="s">
        <v>10751</v>
      </c>
      <c r="AV1295">
        <v>4</v>
      </c>
      <c r="AW1295" t="s">
        <v>10751</v>
      </c>
      <c r="AX1295">
        <v>8</v>
      </c>
      <c r="AY1295">
        <v>0.95599999999999996</v>
      </c>
      <c r="AZ1295">
        <v>4.2000000000000003E-2</v>
      </c>
      <c r="BA1295">
        <v>2E-3</v>
      </c>
      <c r="BB1295" t="s">
        <v>10751</v>
      </c>
      <c r="BC1295" t="s">
        <v>10751</v>
      </c>
      <c r="BD1295" t="s">
        <v>10751</v>
      </c>
    </row>
    <row r="1296" spans="1:56">
      <c r="A1296" t="s">
        <v>10750</v>
      </c>
      <c r="B1296">
        <v>4500</v>
      </c>
      <c r="C1296">
        <v>1993</v>
      </c>
      <c r="D1296">
        <v>85</v>
      </c>
      <c r="E1296">
        <v>6.3969999999999999E-3</v>
      </c>
      <c r="F1296">
        <v>22.128309999999999</v>
      </c>
      <c r="H1296">
        <v>18.65361</v>
      </c>
      <c r="I1296">
        <f t="shared" si="27"/>
        <v>0.11932714317</v>
      </c>
      <c r="K1296">
        <v>15.36332</v>
      </c>
      <c r="L1296">
        <v>23.779910000000001</v>
      </c>
      <c r="M1296">
        <v>476.42263000000003</v>
      </c>
      <c r="N1296">
        <v>578.45579999999995</v>
      </c>
      <c r="O1296">
        <v>373.71877999999998</v>
      </c>
      <c r="P1296" t="s">
        <v>10751</v>
      </c>
      <c r="Q1296">
        <v>338.96460000000002</v>
      </c>
      <c r="R1296">
        <v>187.2114</v>
      </c>
      <c r="S1296">
        <v>9.4507999999999992</v>
      </c>
      <c r="T1296">
        <v>0.56720899999999996</v>
      </c>
      <c r="U1296">
        <v>4.1603000000000001E-2</v>
      </c>
      <c r="V1296">
        <v>42.077680000000001</v>
      </c>
      <c r="W1296" t="s">
        <v>10751</v>
      </c>
      <c r="X1296" t="s">
        <v>10751</v>
      </c>
      <c r="Y1296">
        <v>1</v>
      </c>
      <c r="Z1296">
        <v>2E-3</v>
      </c>
      <c r="AA1296">
        <v>3.7999999999999999E-2</v>
      </c>
      <c r="AB1296">
        <v>0.96</v>
      </c>
      <c r="AC1296" t="s">
        <v>10751</v>
      </c>
      <c r="AD1296" t="s">
        <v>10751</v>
      </c>
      <c r="AE1296" t="s">
        <v>10751</v>
      </c>
      <c r="AF1296" t="s">
        <v>10751</v>
      </c>
      <c r="AG1296">
        <v>0.106</v>
      </c>
      <c r="AH1296">
        <v>0.89400000000000002</v>
      </c>
      <c r="AI1296" t="s">
        <v>10751</v>
      </c>
      <c r="AJ1296" t="s">
        <v>10751</v>
      </c>
      <c r="AK1296" t="s">
        <v>10751</v>
      </c>
      <c r="AL1296" t="s">
        <v>10751</v>
      </c>
      <c r="AM1296" t="s">
        <v>10751</v>
      </c>
      <c r="AN1296" t="s">
        <v>10751</v>
      </c>
      <c r="AO1296" t="s">
        <v>10751</v>
      </c>
      <c r="AP1296">
        <v>1</v>
      </c>
      <c r="AQ1296" t="s">
        <v>10751</v>
      </c>
      <c r="AR1296" t="s">
        <v>10751</v>
      </c>
      <c r="AS1296" t="s">
        <v>10751</v>
      </c>
      <c r="AT1296">
        <v>9.2999999999999999E-2</v>
      </c>
      <c r="AU1296" t="s">
        <v>10751</v>
      </c>
      <c r="AV1296">
        <v>4.0999999999999996</v>
      </c>
      <c r="AW1296" t="s">
        <v>10751</v>
      </c>
      <c r="AX1296">
        <v>8.1</v>
      </c>
      <c r="AY1296">
        <v>0.93600000000000005</v>
      </c>
      <c r="AZ1296">
        <v>6.2E-2</v>
      </c>
      <c r="BA1296">
        <v>1E-3</v>
      </c>
      <c r="BB1296" t="s">
        <v>10751</v>
      </c>
      <c r="BC1296" t="s">
        <v>10751</v>
      </c>
      <c r="BD1296" t="s">
        <v>10751</v>
      </c>
    </row>
    <row r="1297" spans="1:56">
      <c r="A1297" t="s">
        <v>10750</v>
      </c>
      <c r="B1297">
        <v>4500</v>
      </c>
      <c r="C1297">
        <v>1994</v>
      </c>
      <c r="D1297">
        <v>88</v>
      </c>
      <c r="E1297">
        <v>6.2399999999999999E-3</v>
      </c>
      <c r="F1297">
        <v>22.382999999999999</v>
      </c>
      <c r="H1297">
        <v>18.76905</v>
      </c>
      <c r="I1297">
        <f t="shared" si="27"/>
        <v>0.117118872</v>
      </c>
      <c r="K1297">
        <v>15.6409</v>
      </c>
      <c r="L1297">
        <v>23.356940000000002</v>
      </c>
      <c r="M1297">
        <v>473.49234000000001</v>
      </c>
      <c r="N1297">
        <v>568.18993999999998</v>
      </c>
      <c r="O1297">
        <v>380.48642999999998</v>
      </c>
      <c r="P1297" t="s">
        <v>10751</v>
      </c>
      <c r="Q1297">
        <v>344.21530000000001</v>
      </c>
      <c r="R1297">
        <v>255.095</v>
      </c>
      <c r="S1297">
        <v>7.6340000000000003</v>
      </c>
      <c r="T1297">
        <v>0.74687099999999995</v>
      </c>
      <c r="U1297">
        <v>5.6688000000000002E-2</v>
      </c>
      <c r="V1297">
        <v>42.45346</v>
      </c>
      <c r="W1297" t="s">
        <v>10751</v>
      </c>
      <c r="X1297" t="s">
        <v>10751</v>
      </c>
      <c r="Y1297">
        <v>1</v>
      </c>
      <c r="Z1297">
        <v>2E-3</v>
      </c>
      <c r="AA1297">
        <v>6.3E-2</v>
      </c>
      <c r="AB1297">
        <v>0.93600000000000005</v>
      </c>
      <c r="AC1297" t="s">
        <v>10751</v>
      </c>
      <c r="AD1297" t="s">
        <v>10751</v>
      </c>
      <c r="AE1297" t="s">
        <v>10751</v>
      </c>
      <c r="AF1297" t="s">
        <v>10751</v>
      </c>
      <c r="AG1297">
        <v>1</v>
      </c>
      <c r="AH1297" t="s">
        <v>10751</v>
      </c>
      <c r="AI1297" t="s">
        <v>10751</v>
      </c>
      <c r="AJ1297" t="s">
        <v>10751</v>
      </c>
      <c r="AK1297" t="s">
        <v>10751</v>
      </c>
      <c r="AL1297" t="s">
        <v>10751</v>
      </c>
      <c r="AM1297" t="s">
        <v>10751</v>
      </c>
      <c r="AN1297" t="s">
        <v>10751</v>
      </c>
      <c r="AO1297" t="s">
        <v>10751</v>
      </c>
      <c r="AP1297">
        <v>1</v>
      </c>
      <c r="AQ1297" t="s">
        <v>10751</v>
      </c>
      <c r="AR1297" t="s">
        <v>10751</v>
      </c>
      <c r="AS1297" t="s">
        <v>10751</v>
      </c>
      <c r="AT1297">
        <v>8.8999999999999996E-2</v>
      </c>
      <c r="AU1297" t="s">
        <v>10751</v>
      </c>
      <c r="AV1297">
        <v>4</v>
      </c>
      <c r="AW1297" t="s">
        <v>10751</v>
      </c>
      <c r="AX1297">
        <v>8.1</v>
      </c>
      <c r="AY1297">
        <v>0.97699999999999998</v>
      </c>
      <c r="AZ1297">
        <v>2.1000000000000001E-2</v>
      </c>
      <c r="BA1297">
        <v>2E-3</v>
      </c>
      <c r="BB1297" t="s">
        <v>10751</v>
      </c>
      <c r="BC1297" t="s">
        <v>10751</v>
      </c>
      <c r="BD1297" t="s">
        <v>10751</v>
      </c>
    </row>
    <row r="1298" spans="1:56">
      <c r="A1298" t="s">
        <v>10750</v>
      </c>
      <c r="B1298">
        <v>4500</v>
      </c>
      <c r="C1298">
        <v>1995</v>
      </c>
      <c r="D1298">
        <v>111</v>
      </c>
      <c r="E1298">
        <v>7.3010000000000002E-3</v>
      </c>
      <c r="F1298">
        <v>22.426729999999999</v>
      </c>
      <c r="H1298">
        <v>18.744800000000001</v>
      </c>
      <c r="I1298">
        <f t="shared" si="27"/>
        <v>0.13685578480000002</v>
      </c>
      <c r="K1298">
        <v>15.628489999999999</v>
      </c>
      <c r="L1298">
        <v>23.174759999999999</v>
      </c>
      <c r="M1298">
        <v>474.10471999999999</v>
      </c>
      <c r="N1298">
        <v>568.64103999999998</v>
      </c>
      <c r="O1298">
        <v>383.47753999999998</v>
      </c>
      <c r="P1298" t="s">
        <v>10751</v>
      </c>
      <c r="Q1298">
        <v>309.79829999999998</v>
      </c>
      <c r="R1298">
        <v>257.23989999999998</v>
      </c>
      <c r="S1298">
        <v>7.8244999999999996</v>
      </c>
      <c r="T1298">
        <v>0.86676799999999998</v>
      </c>
      <c r="U1298">
        <v>5.7164E-2</v>
      </c>
      <c r="V1298">
        <v>42.29</v>
      </c>
      <c r="W1298" t="s">
        <v>10751</v>
      </c>
      <c r="X1298">
        <v>5.0000000000000001E-3</v>
      </c>
      <c r="Y1298">
        <v>0.995</v>
      </c>
      <c r="Z1298">
        <v>5.0000000000000001E-3</v>
      </c>
      <c r="AA1298">
        <v>0.17100000000000001</v>
      </c>
      <c r="AB1298">
        <v>0.82399999999999995</v>
      </c>
      <c r="AC1298" t="s">
        <v>10751</v>
      </c>
      <c r="AD1298" t="s">
        <v>10751</v>
      </c>
      <c r="AE1298" t="s">
        <v>10751</v>
      </c>
      <c r="AF1298" t="s">
        <v>10751</v>
      </c>
      <c r="AG1298">
        <v>1</v>
      </c>
      <c r="AH1298" t="s">
        <v>10751</v>
      </c>
      <c r="AI1298" t="s">
        <v>10751</v>
      </c>
      <c r="AJ1298" t="s">
        <v>10751</v>
      </c>
      <c r="AK1298" t="s">
        <v>10751</v>
      </c>
      <c r="AL1298" t="s">
        <v>10751</v>
      </c>
      <c r="AM1298" t="s">
        <v>10751</v>
      </c>
      <c r="AN1298" t="s">
        <v>10751</v>
      </c>
      <c r="AO1298" t="s">
        <v>10751</v>
      </c>
      <c r="AP1298">
        <v>1</v>
      </c>
      <c r="AQ1298" t="s">
        <v>10751</v>
      </c>
      <c r="AR1298" t="s">
        <v>10751</v>
      </c>
      <c r="AS1298" t="s">
        <v>10751</v>
      </c>
      <c r="AT1298">
        <v>0.35299999999999998</v>
      </c>
      <c r="AU1298" t="s">
        <v>10751</v>
      </c>
      <c r="AV1298">
        <v>4.3</v>
      </c>
      <c r="AW1298" t="s">
        <v>10751</v>
      </c>
      <c r="AX1298">
        <v>7.8</v>
      </c>
      <c r="AY1298">
        <v>0.70199999999999996</v>
      </c>
      <c r="AZ1298">
        <v>0.29299999999999998</v>
      </c>
      <c r="BA1298">
        <v>5.0000000000000001E-3</v>
      </c>
      <c r="BB1298" t="s">
        <v>10751</v>
      </c>
      <c r="BC1298" t="s">
        <v>10751</v>
      </c>
      <c r="BD1298" t="s">
        <v>10751</v>
      </c>
    </row>
    <row r="1299" spans="1:56">
      <c r="A1299" t="s">
        <v>10750</v>
      </c>
      <c r="B1299">
        <v>4500</v>
      </c>
      <c r="C1299">
        <v>1996</v>
      </c>
      <c r="D1299">
        <v>96</v>
      </c>
      <c r="E1299">
        <v>7.2740000000000001E-3</v>
      </c>
      <c r="F1299">
        <v>22.88897</v>
      </c>
      <c r="H1299">
        <v>19.1036</v>
      </c>
      <c r="I1299">
        <f t="shared" si="27"/>
        <v>0.1389595864</v>
      </c>
      <c r="K1299">
        <v>15.764939999999999</v>
      </c>
      <c r="L1299">
        <v>23.82779</v>
      </c>
      <c r="M1299">
        <v>465.20022999999998</v>
      </c>
      <c r="N1299">
        <v>563.71942000000001</v>
      </c>
      <c r="O1299">
        <v>372.96789999999999</v>
      </c>
      <c r="P1299" t="s">
        <v>10751</v>
      </c>
      <c r="Q1299">
        <v>323.70609999999999</v>
      </c>
      <c r="R1299">
        <v>260.41410000000002</v>
      </c>
      <c r="S1299">
        <v>8.0755999999999997</v>
      </c>
      <c r="T1299">
        <v>0.82647400000000004</v>
      </c>
      <c r="U1299">
        <v>5.7869999999999998E-2</v>
      </c>
      <c r="V1299">
        <v>43.07206</v>
      </c>
      <c r="W1299" t="s">
        <v>10751</v>
      </c>
      <c r="X1299">
        <v>4.0000000000000001E-3</v>
      </c>
      <c r="Y1299">
        <v>0.996</v>
      </c>
      <c r="Z1299">
        <v>4.0000000000000001E-3</v>
      </c>
      <c r="AA1299">
        <v>0.09</v>
      </c>
      <c r="AB1299">
        <v>0.90600000000000003</v>
      </c>
      <c r="AC1299" t="s">
        <v>10751</v>
      </c>
      <c r="AD1299" t="s">
        <v>10751</v>
      </c>
      <c r="AE1299" t="s">
        <v>10751</v>
      </c>
      <c r="AF1299" t="s">
        <v>10751</v>
      </c>
      <c r="AG1299">
        <v>1</v>
      </c>
      <c r="AH1299" t="s">
        <v>10751</v>
      </c>
      <c r="AI1299" t="s">
        <v>10751</v>
      </c>
      <c r="AJ1299" t="s">
        <v>10751</v>
      </c>
      <c r="AK1299" t="s">
        <v>10751</v>
      </c>
      <c r="AL1299" t="s">
        <v>10751</v>
      </c>
      <c r="AM1299" t="s">
        <v>10751</v>
      </c>
      <c r="AN1299" t="s">
        <v>10751</v>
      </c>
      <c r="AO1299" t="s">
        <v>10751</v>
      </c>
      <c r="AP1299">
        <v>1</v>
      </c>
      <c r="AQ1299" t="s">
        <v>10751</v>
      </c>
      <c r="AR1299" t="s">
        <v>10751</v>
      </c>
      <c r="AS1299" t="s">
        <v>10751</v>
      </c>
      <c r="AT1299">
        <v>0.23599999999999999</v>
      </c>
      <c r="AU1299" t="s">
        <v>10751</v>
      </c>
      <c r="AV1299">
        <v>4.2</v>
      </c>
      <c r="AW1299" t="s">
        <v>10751</v>
      </c>
      <c r="AX1299">
        <v>7.8</v>
      </c>
      <c r="AY1299">
        <v>0.80600000000000005</v>
      </c>
      <c r="AZ1299">
        <v>0.191</v>
      </c>
      <c r="BA1299">
        <v>4.0000000000000001E-3</v>
      </c>
      <c r="BB1299" t="s">
        <v>10751</v>
      </c>
      <c r="BC1299" t="s">
        <v>10751</v>
      </c>
      <c r="BD1299" t="s">
        <v>10751</v>
      </c>
    </row>
    <row r="1300" spans="1:56">
      <c r="A1300" t="s">
        <v>10750</v>
      </c>
      <c r="B1300">
        <v>4500</v>
      </c>
      <c r="C1300">
        <v>1997</v>
      </c>
      <c r="D1300">
        <v>37</v>
      </c>
      <c r="E1300">
        <v>2.575E-3</v>
      </c>
      <c r="F1300">
        <v>22.192</v>
      </c>
      <c r="H1300">
        <v>18.37932</v>
      </c>
      <c r="I1300">
        <f t="shared" si="27"/>
        <v>4.7326749000000001E-2</v>
      </c>
      <c r="K1300">
        <v>15.51938</v>
      </c>
      <c r="L1300">
        <v>22.096409999999999</v>
      </c>
      <c r="M1300">
        <v>483.53253999999998</v>
      </c>
      <c r="N1300">
        <v>572.63890000000004</v>
      </c>
      <c r="O1300">
        <v>402.19198999999998</v>
      </c>
      <c r="P1300" t="s">
        <v>10751</v>
      </c>
      <c r="Q1300">
        <v>257.24340000000001</v>
      </c>
      <c r="R1300">
        <v>271.95699999999999</v>
      </c>
      <c r="S1300">
        <v>7.8776999999999999</v>
      </c>
      <c r="T1300">
        <v>1.060746</v>
      </c>
      <c r="U1300">
        <v>6.0435000000000003E-2</v>
      </c>
      <c r="V1300">
        <v>41.484630000000003</v>
      </c>
      <c r="W1300" t="s">
        <v>10751</v>
      </c>
      <c r="X1300" t="s">
        <v>10751</v>
      </c>
      <c r="Y1300">
        <v>1</v>
      </c>
      <c r="Z1300">
        <v>1E-3</v>
      </c>
      <c r="AA1300" t="s">
        <v>10751</v>
      </c>
      <c r="AB1300">
        <v>0.999</v>
      </c>
      <c r="AC1300" t="s">
        <v>10751</v>
      </c>
      <c r="AD1300" t="s">
        <v>10751</v>
      </c>
      <c r="AE1300" t="s">
        <v>10751</v>
      </c>
      <c r="AF1300" t="s">
        <v>10751</v>
      </c>
      <c r="AG1300">
        <v>1</v>
      </c>
      <c r="AH1300" t="s">
        <v>10751</v>
      </c>
      <c r="AI1300" t="s">
        <v>10751</v>
      </c>
      <c r="AJ1300" t="s">
        <v>10751</v>
      </c>
      <c r="AK1300" t="s">
        <v>10751</v>
      </c>
      <c r="AL1300" t="s">
        <v>10751</v>
      </c>
      <c r="AM1300" t="s">
        <v>10751</v>
      </c>
      <c r="AN1300" t="s">
        <v>10751</v>
      </c>
      <c r="AO1300" t="s">
        <v>10751</v>
      </c>
      <c r="AP1300">
        <v>1</v>
      </c>
      <c r="AQ1300" t="s">
        <v>10751</v>
      </c>
      <c r="AR1300" t="s">
        <v>10751</v>
      </c>
      <c r="AS1300" t="s">
        <v>10751</v>
      </c>
      <c r="AT1300">
        <v>0.97699999999999998</v>
      </c>
      <c r="AU1300" t="s">
        <v>10751</v>
      </c>
      <c r="AV1300">
        <v>4.8</v>
      </c>
      <c r="AW1300" t="s">
        <v>10751</v>
      </c>
      <c r="AX1300">
        <v>7.4</v>
      </c>
      <c r="AY1300">
        <v>0.18099999999999999</v>
      </c>
      <c r="AZ1300">
        <v>0.81899999999999995</v>
      </c>
      <c r="BA1300">
        <v>0</v>
      </c>
      <c r="BB1300" t="s">
        <v>10751</v>
      </c>
      <c r="BC1300" t="s">
        <v>10751</v>
      </c>
      <c r="BD1300" t="s">
        <v>10751</v>
      </c>
    </row>
    <row r="1301" spans="1:56">
      <c r="A1301" t="s">
        <v>10750</v>
      </c>
      <c r="B1301">
        <v>4500</v>
      </c>
      <c r="C1301">
        <v>1998</v>
      </c>
      <c r="D1301">
        <v>30</v>
      </c>
      <c r="E1301">
        <v>2.0990000000000002E-3</v>
      </c>
      <c r="F1301">
        <v>22.033049999999999</v>
      </c>
      <c r="H1301">
        <v>18.213460000000001</v>
      </c>
      <c r="I1301">
        <f t="shared" si="27"/>
        <v>3.8230052540000004E-2</v>
      </c>
      <c r="K1301">
        <v>15.290749999999999</v>
      </c>
      <c r="L1301">
        <v>21.954260000000001</v>
      </c>
      <c r="M1301">
        <v>487.93585000000002</v>
      </c>
      <c r="N1301">
        <v>581.20114999999998</v>
      </c>
      <c r="O1301">
        <v>404.79615999999999</v>
      </c>
      <c r="P1301" t="s">
        <v>10751</v>
      </c>
      <c r="Q1301">
        <v>272.10300000000001</v>
      </c>
      <c r="R1301">
        <v>288.29140000000001</v>
      </c>
      <c r="S1301">
        <v>7.7187999999999999</v>
      </c>
      <c r="T1301">
        <v>1.0654129999999999</v>
      </c>
      <c r="U1301">
        <v>6.4064999999999997E-2</v>
      </c>
      <c r="V1301">
        <v>41.078679999999999</v>
      </c>
      <c r="W1301" t="s">
        <v>10751</v>
      </c>
      <c r="X1301">
        <v>0</v>
      </c>
      <c r="Y1301">
        <v>1</v>
      </c>
      <c r="Z1301">
        <v>2E-3</v>
      </c>
      <c r="AA1301" t="s">
        <v>10751</v>
      </c>
      <c r="AB1301">
        <v>0.998</v>
      </c>
      <c r="AC1301" t="s">
        <v>10751</v>
      </c>
      <c r="AD1301" t="s">
        <v>10751</v>
      </c>
      <c r="AE1301" t="s">
        <v>10751</v>
      </c>
      <c r="AF1301" t="s">
        <v>10751</v>
      </c>
      <c r="AG1301">
        <v>1</v>
      </c>
      <c r="AH1301" t="s">
        <v>10751</v>
      </c>
      <c r="AI1301" t="s">
        <v>10751</v>
      </c>
      <c r="AJ1301" t="s">
        <v>10751</v>
      </c>
      <c r="AK1301" t="s">
        <v>10751</v>
      </c>
      <c r="AL1301" t="s">
        <v>10751</v>
      </c>
      <c r="AM1301" t="s">
        <v>10751</v>
      </c>
      <c r="AN1301" t="s">
        <v>10751</v>
      </c>
      <c r="AO1301" t="s">
        <v>10751</v>
      </c>
      <c r="AP1301">
        <v>1</v>
      </c>
      <c r="AQ1301">
        <v>0</v>
      </c>
      <c r="AR1301" t="s">
        <v>10751</v>
      </c>
      <c r="AS1301" t="s">
        <v>10751</v>
      </c>
      <c r="AT1301">
        <v>0.95699999999999996</v>
      </c>
      <c r="AU1301" t="s">
        <v>10751</v>
      </c>
      <c r="AV1301">
        <v>5</v>
      </c>
      <c r="AW1301" t="s">
        <v>10751</v>
      </c>
      <c r="AX1301">
        <v>8</v>
      </c>
      <c r="AY1301">
        <v>6.0000000000000001E-3</v>
      </c>
      <c r="AZ1301">
        <v>0.99399999999999999</v>
      </c>
      <c r="BA1301">
        <v>0</v>
      </c>
      <c r="BB1301" t="s">
        <v>10751</v>
      </c>
      <c r="BC1301" t="s">
        <v>10751</v>
      </c>
      <c r="BD1301" t="s">
        <v>10751</v>
      </c>
    </row>
    <row r="1302" spans="1:56">
      <c r="A1302" t="s">
        <v>10750</v>
      </c>
      <c r="B1302">
        <v>4500</v>
      </c>
      <c r="C1302">
        <v>1999</v>
      </c>
      <c r="D1302">
        <v>24</v>
      </c>
      <c r="E1302">
        <v>1.601E-3</v>
      </c>
      <c r="F1302">
        <v>22.163119999999999</v>
      </c>
      <c r="H1302">
        <v>18.254809999999999</v>
      </c>
      <c r="I1302">
        <f t="shared" si="27"/>
        <v>2.9225950809999998E-2</v>
      </c>
      <c r="K1302">
        <v>15.3262</v>
      </c>
      <c r="L1302">
        <v>21.89603</v>
      </c>
      <c r="M1302">
        <v>486.83066000000002</v>
      </c>
      <c r="N1302">
        <v>579.85667000000001</v>
      </c>
      <c r="O1302">
        <v>405.87274000000002</v>
      </c>
      <c r="P1302" t="s">
        <v>10751</v>
      </c>
      <c r="Q1302">
        <v>263.71969999999999</v>
      </c>
      <c r="R1302">
        <v>278.33519999999999</v>
      </c>
      <c r="S1302">
        <v>7.9024999999999999</v>
      </c>
      <c r="T1302">
        <v>1.066433</v>
      </c>
      <c r="U1302">
        <v>6.1851999999999997E-2</v>
      </c>
      <c r="V1302">
        <v>41.186799999999998</v>
      </c>
      <c r="W1302" t="s">
        <v>10751</v>
      </c>
      <c r="X1302" t="s">
        <v>10751</v>
      </c>
      <c r="Y1302">
        <v>1</v>
      </c>
      <c r="Z1302">
        <v>1E-3</v>
      </c>
      <c r="AA1302" t="s">
        <v>10751</v>
      </c>
      <c r="AB1302">
        <v>0.999</v>
      </c>
      <c r="AC1302" t="s">
        <v>10751</v>
      </c>
      <c r="AD1302" t="s">
        <v>10751</v>
      </c>
      <c r="AE1302" t="s">
        <v>10751</v>
      </c>
      <c r="AF1302" t="s">
        <v>10751</v>
      </c>
      <c r="AG1302">
        <v>1</v>
      </c>
      <c r="AH1302" t="s">
        <v>10751</v>
      </c>
      <c r="AI1302" t="s">
        <v>10751</v>
      </c>
      <c r="AJ1302" t="s">
        <v>10751</v>
      </c>
      <c r="AK1302" t="s">
        <v>10751</v>
      </c>
      <c r="AL1302" t="s">
        <v>10751</v>
      </c>
      <c r="AM1302" t="s">
        <v>10751</v>
      </c>
      <c r="AN1302" t="s">
        <v>10751</v>
      </c>
      <c r="AO1302" t="s">
        <v>10751</v>
      </c>
      <c r="AP1302">
        <v>1</v>
      </c>
      <c r="AQ1302" t="s">
        <v>10751</v>
      </c>
      <c r="AR1302" t="s">
        <v>10751</v>
      </c>
      <c r="AS1302" t="s">
        <v>10751</v>
      </c>
      <c r="AT1302">
        <v>1</v>
      </c>
      <c r="AU1302" t="s">
        <v>10751</v>
      </c>
      <c r="AV1302">
        <v>5</v>
      </c>
      <c r="AW1302" t="s">
        <v>10751</v>
      </c>
      <c r="AX1302">
        <v>7.6</v>
      </c>
      <c r="AY1302">
        <v>4.0000000000000001E-3</v>
      </c>
      <c r="AZ1302">
        <v>0.995</v>
      </c>
      <c r="BA1302">
        <v>1E-3</v>
      </c>
      <c r="BB1302" t="s">
        <v>10751</v>
      </c>
      <c r="BC1302" t="s">
        <v>10751</v>
      </c>
      <c r="BD1302" t="s">
        <v>10751</v>
      </c>
    </row>
    <row r="1303" spans="1:56">
      <c r="A1303" t="s">
        <v>10750</v>
      </c>
      <c r="B1303">
        <v>4500</v>
      </c>
      <c r="C1303">
        <v>2000</v>
      </c>
      <c r="D1303">
        <v>67</v>
      </c>
      <c r="E1303">
        <v>4.0439999999999999E-3</v>
      </c>
      <c r="F1303">
        <v>21.933810000000001</v>
      </c>
      <c r="H1303">
        <v>18.013549999999999</v>
      </c>
      <c r="I1303">
        <f t="shared" si="27"/>
        <v>7.2846796199999994E-2</v>
      </c>
      <c r="K1303">
        <v>15.10609</v>
      </c>
      <c r="L1303">
        <v>21.535499999999999</v>
      </c>
      <c r="M1303">
        <v>493.35082</v>
      </c>
      <c r="N1303">
        <v>588.30579999999998</v>
      </c>
      <c r="O1303">
        <v>412.66744</v>
      </c>
      <c r="P1303" t="s">
        <v>10751</v>
      </c>
      <c r="Q1303">
        <v>281.1884</v>
      </c>
      <c r="R1303">
        <v>287.85329999999999</v>
      </c>
      <c r="S1303">
        <v>7.3239000000000001</v>
      </c>
      <c r="T1303">
        <v>1.0255460000000001</v>
      </c>
      <c r="U1303">
        <v>6.3966999999999996E-2</v>
      </c>
      <c r="V1303">
        <v>40.636020000000002</v>
      </c>
      <c r="W1303" t="s">
        <v>10751</v>
      </c>
      <c r="X1303">
        <v>0.01</v>
      </c>
      <c r="Y1303">
        <v>0.99</v>
      </c>
      <c r="Z1303">
        <v>3.0000000000000001E-3</v>
      </c>
      <c r="AA1303" t="s">
        <v>10751</v>
      </c>
      <c r="AB1303">
        <v>0.997</v>
      </c>
      <c r="AC1303" t="s">
        <v>10751</v>
      </c>
      <c r="AD1303" t="s">
        <v>10751</v>
      </c>
      <c r="AE1303" t="s">
        <v>10751</v>
      </c>
      <c r="AF1303" t="s">
        <v>10751</v>
      </c>
      <c r="AG1303">
        <v>1</v>
      </c>
      <c r="AH1303" t="s">
        <v>10751</v>
      </c>
      <c r="AI1303" t="s">
        <v>10751</v>
      </c>
      <c r="AJ1303" t="s">
        <v>10751</v>
      </c>
      <c r="AK1303" t="s">
        <v>10751</v>
      </c>
      <c r="AL1303" t="s">
        <v>10751</v>
      </c>
      <c r="AM1303" t="s">
        <v>10751</v>
      </c>
      <c r="AN1303" t="s">
        <v>10751</v>
      </c>
      <c r="AO1303" t="s">
        <v>10751</v>
      </c>
      <c r="AP1303">
        <v>1</v>
      </c>
      <c r="AQ1303" t="s">
        <v>10751</v>
      </c>
      <c r="AR1303" t="s">
        <v>10751</v>
      </c>
      <c r="AS1303" t="s">
        <v>10751</v>
      </c>
      <c r="AT1303">
        <v>0.96599999999999997</v>
      </c>
      <c r="AU1303">
        <v>0.26100000000000001</v>
      </c>
      <c r="AV1303">
        <v>5</v>
      </c>
      <c r="AW1303" t="s">
        <v>10751</v>
      </c>
      <c r="AX1303">
        <v>8.1</v>
      </c>
      <c r="AY1303">
        <v>3.5000000000000003E-2</v>
      </c>
      <c r="AZ1303">
        <v>0.96199999999999997</v>
      </c>
      <c r="BA1303">
        <v>3.0000000000000001E-3</v>
      </c>
      <c r="BB1303" t="s">
        <v>10751</v>
      </c>
      <c r="BC1303" t="s">
        <v>10751</v>
      </c>
      <c r="BD1303" t="s">
        <v>10751</v>
      </c>
    </row>
    <row r="1304" spans="1:56">
      <c r="A1304" t="s">
        <v>10750</v>
      </c>
      <c r="B1304">
        <v>4500</v>
      </c>
      <c r="C1304">
        <v>2001</v>
      </c>
      <c r="D1304">
        <v>78</v>
      </c>
      <c r="E1304">
        <v>4.973E-3</v>
      </c>
      <c r="F1304">
        <v>21.992439999999998</v>
      </c>
      <c r="H1304">
        <v>18.019739999999999</v>
      </c>
      <c r="I1304">
        <f t="shared" si="27"/>
        <v>8.9612167019999994E-2</v>
      </c>
      <c r="K1304">
        <v>15.03722</v>
      </c>
      <c r="L1304">
        <v>21.56963</v>
      </c>
      <c r="M1304">
        <v>493.18142</v>
      </c>
      <c r="N1304">
        <v>591.00032999999996</v>
      </c>
      <c r="O1304">
        <v>412.0145</v>
      </c>
      <c r="P1304" t="s">
        <v>10751</v>
      </c>
      <c r="Q1304">
        <v>270.4323</v>
      </c>
      <c r="R1304">
        <v>284.05889999999999</v>
      </c>
      <c r="S1304">
        <v>7.2960000000000003</v>
      </c>
      <c r="T1304">
        <v>1.0701179999999999</v>
      </c>
      <c r="U1304">
        <v>6.3124E-2</v>
      </c>
      <c r="V1304">
        <v>40.659509999999997</v>
      </c>
      <c r="W1304" t="s">
        <v>10751</v>
      </c>
      <c r="X1304">
        <v>0.114</v>
      </c>
      <c r="Y1304">
        <v>0.88600000000000001</v>
      </c>
      <c r="Z1304">
        <v>1.0999999999999999E-2</v>
      </c>
      <c r="AA1304" t="s">
        <v>10751</v>
      </c>
      <c r="AB1304">
        <v>0.98899999999999999</v>
      </c>
      <c r="AC1304" t="s">
        <v>10751</v>
      </c>
      <c r="AD1304" t="s">
        <v>10751</v>
      </c>
      <c r="AE1304" t="s">
        <v>10751</v>
      </c>
      <c r="AF1304" t="s">
        <v>10751</v>
      </c>
      <c r="AG1304">
        <v>1</v>
      </c>
      <c r="AH1304" t="s">
        <v>10751</v>
      </c>
      <c r="AI1304" t="s">
        <v>10751</v>
      </c>
      <c r="AJ1304" t="s">
        <v>10751</v>
      </c>
      <c r="AK1304" t="s">
        <v>10751</v>
      </c>
      <c r="AL1304" t="s">
        <v>10751</v>
      </c>
      <c r="AM1304" t="s">
        <v>10751</v>
      </c>
      <c r="AN1304" t="s">
        <v>10751</v>
      </c>
      <c r="AO1304" t="s">
        <v>10751</v>
      </c>
      <c r="AP1304">
        <v>1</v>
      </c>
      <c r="AQ1304">
        <v>8.7999999999999995E-2</v>
      </c>
      <c r="AR1304" t="s">
        <v>10751</v>
      </c>
      <c r="AS1304" t="s">
        <v>10751</v>
      </c>
      <c r="AT1304">
        <v>0.94599999999999995</v>
      </c>
      <c r="AU1304">
        <v>0.34799999999999998</v>
      </c>
      <c r="AV1304">
        <v>5</v>
      </c>
      <c r="AW1304" t="s">
        <v>10751</v>
      </c>
      <c r="AX1304">
        <v>8</v>
      </c>
      <c r="AY1304">
        <v>5.5E-2</v>
      </c>
      <c r="AZ1304">
        <v>0.93400000000000005</v>
      </c>
      <c r="BA1304">
        <v>1.0999999999999999E-2</v>
      </c>
      <c r="BB1304" t="s">
        <v>10751</v>
      </c>
      <c r="BC1304" t="s">
        <v>10751</v>
      </c>
      <c r="BD1304" t="s">
        <v>10751</v>
      </c>
    </row>
    <row r="1305" spans="1:56">
      <c r="A1305" t="s">
        <v>10750</v>
      </c>
      <c r="B1305">
        <v>4500</v>
      </c>
      <c r="C1305">
        <v>2002</v>
      </c>
      <c r="D1305">
        <v>95</v>
      </c>
      <c r="E1305">
        <v>5.9189999999999998E-3</v>
      </c>
      <c r="F1305">
        <v>22.292400000000001</v>
      </c>
      <c r="H1305">
        <v>18.183669999999999</v>
      </c>
      <c r="I1305">
        <f t="shared" si="27"/>
        <v>0.10762914272999999</v>
      </c>
      <c r="K1305">
        <v>15.197609999999999</v>
      </c>
      <c r="L1305">
        <v>21.625889999999998</v>
      </c>
      <c r="M1305">
        <v>488.73525000000001</v>
      </c>
      <c r="N1305">
        <v>584.76288999999997</v>
      </c>
      <c r="O1305">
        <v>410.94270999999998</v>
      </c>
      <c r="P1305" t="s">
        <v>10751</v>
      </c>
      <c r="Q1305">
        <v>274.02710000000002</v>
      </c>
      <c r="R1305">
        <v>267.0994</v>
      </c>
      <c r="S1305">
        <v>7.8467000000000002</v>
      </c>
      <c r="T1305">
        <v>0.99038599999999999</v>
      </c>
      <c r="U1305">
        <v>5.9354999999999998E-2</v>
      </c>
      <c r="V1305">
        <v>41.0107</v>
      </c>
      <c r="W1305" t="s">
        <v>10751</v>
      </c>
      <c r="X1305">
        <v>6.9000000000000006E-2</v>
      </c>
      <c r="Y1305">
        <v>0.93100000000000005</v>
      </c>
      <c r="Z1305">
        <v>7.0000000000000001E-3</v>
      </c>
      <c r="AA1305" t="s">
        <v>10751</v>
      </c>
      <c r="AB1305">
        <v>0.99299999999999999</v>
      </c>
      <c r="AC1305" t="s">
        <v>10751</v>
      </c>
      <c r="AD1305" t="s">
        <v>10751</v>
      </c>
      <c r="AE1305" t="s">
        <v>10751</v>
      </c>
      <c r="AF1305" t="s">
        <v>10751</v>
      </c>
      <c r="AG1305">
        <v>1</v>
      </c>
      <c r="AH1305" t="s">
        <v>10751</v>
      </c>
      <c r="AI1305" t="s">
        <v>10751</v>
      </c>
      <c r="AJ1305" t="s">
        <v>10751</v>
      </c>
      <c r="AK1305" t="s">
        <v>10751</v>
      </c>
      <c r="AL1305" t="s">
        <v>10751</v>
      </c>
      <c r="AM1305" t="s">
        <v>10751</v>
      </c>
      <c r="AN1305" t="s">
        <v>10751</v>
      </c>
      <c r="AO1305" t="s">
        <v>10751</v>
      </c>
      <c r="AP1305">
        <v>1</v>
      </c>
      <c r="AQ1305">
        <v>5.2999999999999999E-2</v>
      </c>
      <c r="AR1305" t="s">
        <v>10751</v>
      </c>
      <c r="AS1305" t="s">
        <v>10751</v>
      </c>
      <c r="AT1305">
        <v>0.61599999999999999</v>
      </c>
      <c r="AU1305">
        <v>0.20799999999999999</v>
      </c>
      <c r="AV1305">
        <v>4.8</v>
      </c>
      <c r="AW1305" t="s">
        <v>10751</v>
      </c>
      <c r="AX1305">
        <v>8</v>
      </c>
      <c r="AY1305">
        <v>0.38400000000000001</v>
      </c>
      <c r="AZ1305">
        <v>0.41799999999999998</v>
      </c>
      <c r="BA1305">
        <v>0.19800000000000001</v>
      </c>
      <c r="BB1305" t="s">
        <v>10751</v>
      </c>
      <c r="BC1305" t="s">
        <v>10751</v>
      </c>
      <c r="BD1305" t="s">
        <v>10751</v>
      </c>
    </row>
    <row r="1306" spans="1:56">
      <c r="A1306" t="s">
        <v>10750</v>
      </c>
      <c r="B1306">
        <v>4500</v>
      </c>
      <c r="C1306">
        <v>2003</v>
      </c>
      <c r="D1306">
        <v>278</v>
      </c>
      <c r="E1306">
        <v>1.7617000000000001E-2</v>
      </c>
      <c r="F1306">
        <v>23.168620000000001</v>
      </c>
      <c r="H1306">
        <v>18.91283</v>
      </c>
      <c r="I1306">
        <f t="shared" si="27"/>
        <v>0.33318732611000001</v>
      </c>
      <c r="K1306">
        <v>15.48488</v>
      </c>
      <c r="L1306">
        <v>22.929829999999999</v>
      </c>
      <c r="M1306">
        <v>469.89267999999998</v>
      </c>
      <c r="N1306">
        <v>573.91463999999996</v>
      </c>
      <c r="O1306">
        <v>387.57369</v>
      </c>
      <c r="P1306" t="s">
        <v>10751</v>
      </c>
      <c r="Q1306">
        <v>278.98630000000003</v>
      </c>
      <c r="R1306">
        <v>255.18440000000001</v>
      </c>
      <c r="S1306">
        <v>8.0701000000000001</v>
      </c>
      <c r="T1306">
        <v>0.918601</v>
      </c>
      <c r="U1306">
        <v>5.6708000000000001E-2</v>
      </c>
      <c r="V1306">
        <v>42.640059999999998</v>
      </c>
      <c r="W1306" t="s">
        <v>10751</v>
      </c>
      <c r="X1306">
        <v>3.5999999999999997E-2</v>
      </c>
      <c r="Y1306">
        <v>0.96399999999999997</v>
      </c>
      <c r="Z1306">
        <v>2E-3</v>
      </c>
      <c r="AA1306" t="s">
        <v>10751</v>
      </c>
      <c r="AB1306">
        <v>0.998</v>
      </c>
      <c r="AC1306" t="s">
        <v>10751</v>
      </c>
      <c r="AD1306" t="s">
        <v>10751</v>
      </c>
      <c r="AE1306" t="s">
        <v>10751</v>
      </c>
      <c r="AF1306" t="s">
        <v>10751</v>
      </c>
      <c r="AG1306">
        <v>1</v>
      </c>
      <c r="AH1306" t="s">
        <v>10751</v>
      </c>
      <c r="AI1306" t="s">
        <v>10751</v>
      </c>
      <c r="AJ1306" t="s">
        <v>10751</v>
      </c>
      <c r="AK1306" t="s">
        <v>10751</v>
      </c>
      <c r="AL1306" t="s">
        <v>10751</v>
      </c>
      <c r="AM1306" t="s">
        <v>10751</v>
      </c>
      <c r="AN1306" t="s">
        <v>10751</v>
      </c>
      <c r="AO1306" t="s">
        <v>10751</v>
      </c>
      <c r="AP1306">
        <v>1</v>
      </c>
      <c r="AQ1306">
        <v>2.7E-2</v>
      </c>
      <c r="AR1306" t="s">
        <v>10751</v>
      </c>
      <c r="AS1306" t="s">
        <v>10751</v>
      </c>
      <c r="AT1306">
        <v>0.22600000000000001</v>
      </c>
      <c r="AU1306">
        <v>8.3000000000000004E-2</v>
      </c>
      <c r="AV1306">
        <v>4.3</v>
      </c>
      <c r="AW1306" t="s">
        <v>10751</v>
      </c>
      <c r="AX1306">
        <v>8</v>
      </c>
      <c r="AY1306">
        <v>0.80100000000000005</v>
      </c>
      <c r="AZ1306">
        <v>0.123</v>
      </c>
      <c r="BA1306">
        <v>7.6999999999999999E-2</v>
      </c>
      <c r="BB1306" t="s">
        <v>10751</v>
      </c>
      <c r="BC1306" t="s">
        <v>10751</v>
      </c>
      <c r="BD1306" t="s">
        <v>10751</v>
      </c>
    </row>
    <row r="1307" spans="1:56">
      <c r="A1307" t="s">
        <v>10750</v>
      </c>
      <c r="B1307">
        <v>4500</v>
      </c>
      <c r="C1307">
        <v>2004</v>
      </c>
      <c r="D1307">
        <v>317</v>
      </c>
      <c r="E1307">
        <v>2.0208E-2</v>
      </c>
      <c r="F1307">
        <v>22.874749999999999</v>
      </c>
      <c r="H1307">
        <v>18.659300000000002</v>
      </c>
      <c r="I1307">
        <f t="shared" si="27"/>
        <v>0.37706713440000006</v>
      </c>
      <c r="K1307">
        <v>15.154730000000001</v>
      </c>
      <c r="L1307">
        <v>22.718859999999999</v>
      </c>
      <c r="M1307">
        <v>476.27712000000002</v>
      </c>
      <c r="N1307">
        <v>586.41774999999996</v>
      </c>
      <c r="O1307">
        <v>391.17271</v>
      </c>
      <c r="P1307" t="s">
        <v>10751</v>
      </c>
      <c r="Q1307">
        <v>266.91489999999999</v>
      </c>
      <c r="R1307">
        <v>251.86859999999999</v>
      </c>
      <c r="S1307">
        <v>8.1376000000000008</v>
      </c>
      <c r="T1307">
        <v>0.95589299999999999</v>
      </c>
      <c r="U1307">
        <v>5.5971E-2</v>
      </c>
      <c r="V1307">
        <v>42.052410000000002</v>
      </c>
      <c r="W1307">
        <v>0.14299999999999999</v>
      </c>
      <c r="X1307">
        <v>7.1999999999999995E-2</v>
      </c>
      <c r="Y1307">
        <v>0.78500000000000003</v>
      </c>
      <c r="Z1307">
        <v>4.0000000000000001E-3</v>
      </c>
      <c r="AA1307" t="s">
        <v>10751</v>
      </c>
      <c r="AB1307">
        <v>0.996</v>
      </c>
      <c r="AC1307" t="s">
        <v>10751</v>
      </c>
      <c r="AD1307" t="s">
        <v>10751</v>
      </c>
      <c r="AE1307" t="s">
        <v>10751</v>
      </c>
      <c r="AF1307" t="s">
        <v>10751</v>
      </c>
      <c r="AG1307">
        <v>1</v>
      </c>
      <c r="AH1307" t="s">
        <v>10751</v>
      </c>
      <c r="AI1307" t="s">
        <v>10751</v>
      </c>
      <c r="AJ1307" t="s">
        <v>10751</v>
      </c>
      <c r="AK1307" t="s">
        <v>10751</v>
      </c>
      <c r="AL1307" t="s">
        <v>10751</v>
      </c>
      <c r="AM1307" t="s">
        <v>10751</v>
      </c>
      <c r="AN1307" t="s">
        <v>10751</v>
      </c>
      <c r="AO1307" t="s">
        <v>10751</v>
      </c>
      <c r="AP1307">
        <v>1</v>
      </c>
      <c r="AQ1307">
        <v>1.9E-2</v>
      </c>
      <c r="AR1307" t="s">
        <v>10751</v>
      </c>
      <c r="AS1307" t="s">
        <v>10751</v>
      </c>
      <c r="AT1307">
        <v>0.442</v>
      </c>
      <c r="AU1307">
        <v>0.189</v>
      </c>
      <c r="AV1307">
        <v>4.5</v>
      </c>
      <c r="AW1307" t="s">
        <v>10751</v>
      </c>
      <c r="AX1307">
        <v>7.7</v>
      </c>
      <c r="AY1307">
        <v>0.71099999999999997</v>
      </c>
      <c r="AZ1307">
        <v>6.5000000000000002E-2</v>
      </c>
      <c r="BA1307">
        <v>0.188</v>
      </c>
      <c r="BB1307">
        <v>3.5000000000000003E-2</v>
      </c>
      <c r="BC1307" t="s">
        <v>10751</v>
      </c>
      <c r="BD1307" t="s">
        <v>10751</v>
      </c>
    </row>
    <row r="1308" spans="1:56">
      <c r="A1308" t="s">
        <v>10750</v>
      </c>
      <c r="B1308">
        <v>4500</v>
      </c>
      <c r="C1308">
        <v>2005</v>
      </c>
      <c r="D1308">
        <v>355</v>
      </c>
      <c r="E1308">
        <v>2.2367000000000001E-2</v>
      </c>
      <c r="F1308">
        <v>23.12688</v>
      </c>
      <c r="H1308">
        <v>18.724329999999998</v>
      </c>
      <c r="I1308">
        <f t="shared" si="27"/>
        <v>0.41880708910999997</v>
      </c>
      <c r="K1308">
        <v>15.37384</v>
      </c>
      <c r="L1308">
        <v>22.40842</v>
      </c>
      <c r="M1308">
        <v>474.62317000000002</v>
      </c>
      <c r="N1308">
        <v>578.05993000000001</v>
      </c>
      <c r="O1308">
        <v>396.59192999999999</v>
      </c>
      <c r="P1308" t="s">
        <v>10751</v>
      </c>
      <c r="Q1308">
        <v>283.47460000000001</v>
      </c>
      <c r="R1308">
        <v>272.07279999999997</v>
      </c>
      <c r="S1308">
        <v>7.71</v>
      </c>
      <c r="T1308">
        <v>0.96679599999999999</v>
      </c>
      <c r="U1308">
        <v>6.0461000000000001E-2</v>
      </c>
      <c r="V1308">
        <v>42.230820000000001</v>
      </c>
      <c r="W1308">
        <v>0.13900000000000001</v>
      </c>
      <c r="X1308">
        <v>9.6000000000000002E-2</v>
      </c>
      <c r="Y1308">
        <v>0.76500000000000001</v>
      </c>
      <c r="Z1308">
        <v>4.0000000000000001E-3</v>
      </c>
      <c r="AA1308">
        <v>4.0000000000000001E-3</v>
      </c>
      <c r="AB1308">
        <v>0.99299999999999999</v>
      </c>
      <c r="AC1308" t="s">
        <v>10751</v>
      </c>
      <c r="AD1308" t="s">
        <v>10751</v>
      </c>
      <c r="AE1308" t="s">
        <v>10751</v>
      </c>
      <c r="AF1308" t="s">
        <v>10751</v>
      </c>
      <c r="AG1308">
        <v>1</v>
      </c>
      <c r="AH1308" t="s">
        <v>10751</v>
      </c>
      <c r="AI1308" t="s">
        <v>10751</v>
      </c>
      <c r="AJ1308" t="s">
        <v>10751</v>
      </c>
      <c r="AK1308" t="s">
        <v>10751</v>
      </c>
      <c r="AL1308" t="s">
        <v>10751</v>
      </c>
      <c r="AM1308" t="s">
        <v>10751</v>
      </c>
      <c r="AN1308" t="s">
        <v>10751</v>
      </c>
      <c r="AO1308" t="s">
        <v>10751</v>
      </c>
      <c r="AP1308">
        <v>1</v>
      </c>
      <c r="AQ1308">
        <v>8.0000000000000002E-3</v>
      </c>
      <c r="AR1308" t="s">
        <v>10751</v>
      </c>
      <c r="AS1308">
        <v>0.23799999999999999</v>
      </c>
      <c r="AT1308">
        <v>0.33200000000000002</v>
      </c>
      <c r="AU1308">
        <v>0.16600000000000001</v>
      </c>
      <c r="AV1308">
        <v>4.7</v>
      </c>
      <c r="AW1308" t="s">
        <v>10751</v>
      </c>
      <c r="AX1308">
        <v>7.7</v>
      </c>
      <c r="AY1308">
        <v>0.52</v>
      </c>
      <c r="AZ1308">
        <v>0.31</v>
      </c>
      <c r="BA1308">
        <v>0.152</v>
      </c>
      <c r="BB1308">
        <v>1.7999999999999999E-2</v>
      </c>
      <c r="BC1308" t="s">
        <v>10751</v>
      </c>
      <c r="BD1308" t="s">
        <v>10751</v>
      </c>
    </row>
    <row r="1309" spans="1:56">
      <c r="A1309" t="s">
        <v>10750</v>
      </c>
      <c r="B1309">
        <v>4500</v>
      </c>
      <c r="C1309">
        <v>2006</v>
      </c>
      <c r="D1309">
        <v>371</v>
      </c>
      <c r="E1309">
        <v>2.4577999999999999E-2</v>
      </c>
      <c r="F1309">
        <v>22.623169999999998</v>
      </c>
      <c r="H1309">
        <v>18.393059999999998</v>
      </c>
      <c r="I1309">
        <f t="shared" si="27"/>
        <v>0.45206462867999997</v>
      </c>
      <c r="K1309">
        <v>14.94525</v>
      </c>
      <c r="L1309">
        <v>22.268560000000001</v>
      </c>
      <c r="M1309">
        <v>483.17126000000002</v>
      </c>
      <c r="N1309">
        <v>594.63720000000001</v>
      </c>
      <c r="O1309">
        <v>399.08292</v>
      </c>
      <c r="P1309" t="s">
        <v>10751</v>
      </c>
      <c r="Q1309">
        <v>289.37360000000001</v>
      </c>
      <c r="R1309">
        <v>296.18029999999999</v>
      </c>
      <c r="S1309">
        <v>7.3433999999999999</v>
      </c>
      <c r="T1309">
        <v>1.030232</v>
      </c>
      <c r="U1309">
        <v>6.5818000000000002E-2</v>
      </c>
      <c r="V1309">
        <v>41.528190000000002</v>
      </c>
      <c r="W1309">
        <v>0.158</v>
      </c>
      <c r="X1309">
        <v>9.9000000000000005E-2</v>
      </c>
      <c r="Y1309">
        <v>0.74199999999999999</v>
      </c>
      <c r="Z1309">
        <v>1E-3</v>
      </c>
      <c r="AA1309">
        <v>4.0000000000000001E-3</v>
      </c>
      <c r="AB1309">
        <v>0.99399999999999999</v>
      </c>
      <c r="AC1309" t="s">
        <v>10751</v>
      </c>
      <c r="AD1309" t="s">
        <v>10751</v>
      </c>
      <c r="AE1309" t="s">
        <v>10751</v>
      </c>
      <c r="AF1309" t="s">
        <v>10751</v>
      </c>
      <c r="AG1309">
        <v>1</v>
      </c>
      <c r="AH1309" t="s">
        <v>10751</v>
      </c>
      <c r="AI1309" t="s">
        <v>10751</v>
      </c>
      <c r="AJ1309" t="s">
        <v>10751</v>
      </c>
      <c r="AK1309" t="s">
        <v>10751</v>
      </c>
      <c r="AL1309" t="s">
        <v>10751</v>
      </c>
      <c r="AM1309" t="s">
        <v>10751</v>
      </c>
      <c r="AN1309" t="s">
        <v>10751</v>
      </c>
      <c r="AO1309" t="s">
        <v>10751</v>
      </c>
      <c r="AP1309">
        <v>1</v>
      </c>
      <c r="AQ1309">
        <v>0</v>
      </c>
      <c r="AR1309" t="s">
        <v>10751</v>
      </c>
      <c r="AS1309">
        <v>0.26400000000000001</v>
      </c>
      <c r="AT1309">
        <v>0.41899999999999998</v>
      </c>
      <c r="AU1309">
        <v>0.19900000000000001</v>
      </c>
      <c r="AV1309">
        <v>4.8</v>
      </c>
      <c r="AW1309" t="s">
        <v>10751</v>
      </c>
      <c r="AX1309">
        <v>7.6</v>
      </c>
      <c r="AY1309">
        <v>0.43</v>
      </c>
      <c r="AZ1309">
        <v>0.36599999999999999</v>
      </c>
      <c r="BA1309">
        <v>0.17299999999999999</v>
      </c>
      <c r="BB1309">
        <v>3.1E-2</v>
      </c>
      <c r="BC1309" t="s">
        <v>10751</v>
      </c>
      <c r="BD1309" t="s">
        <v>10751</v>
      </c>
    </row>
    <row r="1310" spans="1:56">
      <c r="A1310" t="s">
        <v>10750</v>
      </c>
      <c r="B1310">
        <v>4500</v>
      </c>
      <c r="C1310">
        <v>2007</v>
      </c>
      <c r="D1310">
        <v>328</v>
      </c>
      <c r="E1310">
        <v>2.1503999999999999E-2</v>
      </c>
      <c r="F1310">
        <v>22.505859999999998</v>
      </c>
      <c r="H1310">
        <v>18.32996</v>
      </c>
      <c r="I1310">
        <f t="shared" si="27"/>
        <v>0.39416745983999996</v>
      </c>
      <c r="K1310">
        <v>14.8202</v>
      </c>
      <c r="L1310">
        <v>22.317019999999999</v>
      </c>
      <c r="M1310">
        <v>484.83465999999999</v>
      </c>
      <c r="N1310">
        <v>599.65440000000001</v>
      </c>
      <c r="O1310">
        <v>398.21625</v>
      </c>
      <c r="P1310" t="s">
        <v>10751</v>
      </c>
      <c r="Q1310">
        <v>294.7534</v>
      </c>
      <c r="R1310">
        <v>312.3399</v>
      </c>
      <c r="S1310">
        <v>7.0537000000000001</v>
      </c>
      <c r="T1310">
        <v>1.060324</v>
      </c>
      <c r="U1310">
        <v>6.9408999999999998E-2</v>
      </c>
      <c r="V1310">
        <v>41.467599999999997</v>
      </c>
      <c r="W1310">
        <v>0.13300000000000001</v>
      </c>
      <c r="X1310">
        <v>0.08</v>
      </c>
      <c r="Y1310">
        <v>0.78700000000000003</v>
      </c>
      <c r="Z1310">
        <v>1E-3</v>
      </c>
      <c r="AA1310">
        <v>2E-3</v>
      </c>
      <c r="AB1310">
        <v>0.996</v>
      </c>
      <c r="AC1310" t="s">
        <v>10751</v>
      </c>
      <c r="AD1310" t="s">
        <v>10751</v>
      </c>
      <c r="AE1310" t="s">
        <v>10751</v>
      </c>
      <c r="AF1310" t="s">
        <v>10751</v>
      </c>
      <c r="AG1310">
        <v>1</v>
      </c>
      <c r="AH1310" t="s">
        <v>10751</v>
      </c>
      <c r="AI1310" t="s">
        <v>10751</v>
      </c>
      <c r="AJ1310" t="s">
        <v>10751</v>
      </c>
      <c r="AK1310" t="s">
        <v>10751</v>
      </c>
      <c r="AL1310" t="s">
        <v>10751</v>
      </c>
      <c r="AM1310" t="s">
        <v>10751</v>
      </c>
      <c r="AN1310" t="s">
        <v>10751</v>
      </c>
      <c r="AO1310">
        <v>0.01</v>
      </c>
      <c r="AP1310">
        <v>0.99</v>
      </c>
      <c r="AQ1310">
        <v>1E-3</v>
      </c>
      <c r="AR1310" t="s">
        <v>10751</v>
      </c>
      <c r="AS1310">
        <v>0.17299999999999999</v>
      </c>
      <c r="AT1310">
        <v>0.52300000000000002</v>
      </c>
      <c r="AU1310">
        <v>0.218</v>
      </c>
      <c r="AV1310">
        <v>5.6</v>
      </c>
      <c r="AW1310" t="s">
        <v>10751</v>
      </c>
      <c r="AX1310">
        <v>7.7</v>
      </c>
      <c r="AY1310">
        <v>0.27800000000000002</v>
      </c>
      <c r="AZ1310">
        <v>0.23699999999999999</v>
      </c>
      <c r="BA1310">
        <v>0.22</v>
      </c>
      <c r="BB1310">
        <v>0.158</v>
      </c>
      <c r="BC1310">
        <v>0.107</v>
      </c>
      <c r="BD1310" t="s">
        <v>10751</v>
      </c>
    </row>
    <row r="1311" spans="1:56">
      <c r="A1311" t="s">
        <v>10750</v>
      </c>
      <c r="B1311">
        <v>4500</v>
      </c>
      <c r="C1311">
        <v>2008</v>
      </c>
      <c r="D1311">
        <v>297</v>
      </c>
      <c r="E1311">
        <v>2.1371000000000001E-2</v>
      </c>
      <c r="F1311">
        <v>22.365960000000001</v>
      </c>
      <c r="H1311">
        <v>18.224360000000001</v>
      </c>
      <c r="I1311">
        <f t="shared" si="27"/>
        <v>0.38947279756000003</v>
      </c>
      <c r="K1311">
        <v>14.72569</v>
      </c>
      <c r="L1311">
        <v>22.20411</v>
      </c>
      <c r="M1311">
        <v>487.64389</v>
      </c>
      <c r="N1311">
        <v>603.50318000000004</v>
      </c>
      <c r="O1311">
        <v>400.24126000000001</v>
      </c>
      <c r="P1311">
        <v>51.18168</v>
      </c>
      <c r="Q1311">
        <v>283.9631</v>
      </c>
      <c r="R1311">
        <v>303.31970000000001</v>
      </c>
      <c r="S1311">
        <v>7.2910000000000004</v>
      </c>
      <c r="T1311">
        <v>1.0794680000000001</v>
      </c>
      <c r="U1311">
        <v>6.7404000000000006E-2</v>
      </c>
      <c r="V1311">
        <v>41.195459999999997</v>
      </c>
      <c r="W1311">
        <v>3.7999999999999999E-2</v>
      </c>
      <c r="X1311">
        <v>0.193</v>
      </c>
      <c r="Y1311">
        <v>0.76900000000000002</v>
      </c>
      <c r="Z1311">
        <v>8.0000000000000002E-3</v>
      </c>
      <c r="AA1311">
        <v>8.9999999999999993E-3</v>
      </c>
      <c r="AB1311">
        <v>0.98299999999999998</v>
      </c>
      <c r="AC1311" t="s">
        <v>10751</v>
      </c>
      <c r="AD1311" t="s">
        <v>10751</v>
      </c>
      <c r="AE1311" t="s">
        <v>10751</v>
      </c>
      <c r="AF1311">
        <v>0.06</v>
      </c>
      <c r="AG1311">
        <v>0.94</v>
      </c>
      <c r="AH1311" t="s">
        <v>10751</v>
      </c>
      <c r="AI1311" t="s">
        <v>10751</v>
      </c>
      <c r="AJ1311" t="s">
        <v>10751</v>
      </c>
      <c r="AK1311" t="s">
        <v>10751</v>
      </c>
      <c r="AL1311" t="s">
        <v>10751</v>
      </c>
      <c r="AM1311" t="s">
        <v>10751</v>
      </c>
      <c r="AN1311" t="s">
        <v>10751</v>
      </c>
      <c r="AO1311">
        <v>3.0000000000000001E-3</v>
      </c>
      <c r="AP1311">
        <v>0.997</v>
      </c>
      <c r="AQ1311">
        <v>8.9999999999999993E-3</v>
      </c>
      <c r="AR1311" t="s">
        <v>10751</v>
      </c>
      <c r="AS1311">
        <v>0.122</v>
      </c>
      <c r="AT1311">
        <v>0.51600000000000001</v>
      </c>
      <c r="AU1311">
        <v>0.34300000000000003</v>
      </c>
      <c r="AV1311">
        <v>5.3</v>
      </c>
      <c r="AW1311" t="s">
        <v>10751</v>
      </c>
      <c r="AX1311">
        <v>7.6</v>
      </c>
      <c r="AY1311">
        <v>0.378</v>
      </c>
      <c r="AZ1311">
        <v>0.17</v>
      </c>
      <c r="BA1311">
        <v>0.27200000000000002</v>
      </c>
      <c r="BB1311">
        <v>9.0999999999999998E-2</v>
      </c>
      <c r="BC1311">
        <v>0.09</v>
      </c>
      <c r="BD1311" t="s">
        <v>10751</v>
      </c>
    </row>
    <row r="1312" spans="1:56">
      <c r="A1312" t="s">
        <v>10750</v>
      </c>
      <c r="B1312">
        <v>4500</v>
      </c>
      <c r="C1312">
        <v>2009</v>
      </c>
      <c r="D1312">
        <v>183</v>
      </c>
      <c r="E1312">
        <v>1.9687E-2</v>
      </c>
      <c r="F1312">
        <v>23.2819</v>
      </c>
      <c r="H1312">
        <v>18.910250000000001</v>
      </c>
      <c r="I1312">
        <f t="shared" si="27"/>
        <v>0.37228609174999999</v>
      </c>
      <c r="K1312">
        <v>15.35178</v>
      </c>
      <c r="L1312">
        <v>22.917719999999999</v>
      </c>
      <c r="M1312">
        <v>469.95670999999999</v>
      </c>
      <c r="N1312">
        <v>578.89048000000003</v>
      </c>
      <c r="O1312">
        <v>387.77859999999998</v>
      </c>
      <c r="P1312">
        <v>50.342849999999999</v>
      </c>
      <c r="Q1312">
        <v>279.65039999999999</v>
      </c>
      <c r="R1312">
        <v>316.04379999999998</v>
      </c>
      <c r="S1312">
        <v>6.8792999999999997</v>
      </c>
      <c r="T1312">
        <v>1.148547</v>
      </c>
      <c r="U1312">
        <v>7.0232000000000003E-2</v>
      </c>
      <c r="V1312">
        <v>42.830100000000002</v>
      </c>
      <c r="W1312">
        <v>8.8999999999999996E-2</v>
      </c>
      <c r="X1312">
        <v>0.27800000000000002</v>
      </c>
      <c r="Y1312">
        <v>0.63300000000000001</v>
      </c>
      <c r="Z1312">
        <v>5.6000000000000001E-2</v>
      </c>
      <c r="AA1312">
        <v>1.0999999999999999E-2</v>
      </c>
      <c r="AB1312">
        <v>0.93300000000000005</v>
      </c>
      <c r="AC1312" t="s">
        <v>10751</v>
      </c>
      <c r="AD1312" t="s">
        <v>10751</v>
      </c>
      <c r="AE1312" t="s">
        <v>10751</v>
      </c>
      <c r="AF1312">
        <v>0.122</v>
      </c>
      <c r="AG1312">
        <v>0.878</v>
      </c>
      <c r="AH1312" t="s">
        <v>10751</v>
      </c>
      <c r="AI1312" t="s">
        <v>10751</v>
      </c>
      <c r="AJ1312" t="s">
        <v>10751</v>
      </c>
      <c r="AK1312" t="s">
        <v>10751</v>
      </c>
      <c r="AL1312" t="s">
        <v>10751</v>
      </c>
      <c r="AM1312" t="s">
        <v>10751</v>
      </c>
      <c r="AN1312" t="s">
        <v>10751</v>
      </c>
      <c r="AO1312">
        <v>3.0000000000000001E-3</v>
      </c>
      <c r="AP1312">
        <v>0.997</v>
      </c>
      <c r="AQ1312">
        <v>2.5000000000000001E-2</v>
      </c>
      <c r="AR1312" t="s">
        <v>10751</v>
      </c>
      <c r="AS1312">
        <v>0.14199999999999999</v>
      </c>
      <c r="AT1312">
        <v>0.59299999999999997</v>
      </c>
      <c r="AU1312">
        <v>0.68700000000000006</v>
      </c>
      <c r="AV1312">
        <v>5.6</v>
      </c>
      <c r="AW1312" t="s">
        <v>10751</v>
      </c>
      <c r="AX1312">
        <v>7.3</v>
      </c>
      <c r="AY1312">
        <v>0.189</v>
      </c>
      <c r="AZ1312">
        <v>0.20899999999999999</v>
      </c>
      <c r="BA1312">
        <v>0.46100000000000002</v>
      </c>
      <c r="BB1312">
        <v>0.113</v>
      </c>
      <c r="BC1312">
        <v>2.8000000000000001E-2</v>
      </c>
      <c r="BD1312" t="s">
        <v>10751</v>
      </c>
    </row>
    <row r="1313" spans="1:56">
      <c r="A1313" t="s">
        <v>10750</v>
      </c>
      <c r="B1313">
        <v>4500</v>
      </c>
      <c r="C1313">
        <v>2010</v>
      </c>
      <c r="D1313">
        <v>221</v>
      </c>
      <c r="E1313">
        <v>1.9918000000000002E-2</v>
      </c>
      <c r="F1313">
        <v>24.118210000000001</v>
      </c>
      <c r="H1313">
        <v>19.56213</v>
      </c>
      <c r="I1313">
        <f t="shared" si="27"/>
        <v>0.38963850534000005</v>
      </c>
      <c r="K1313">
        <v>15.871779999999999</v>
      </c>
      <c r="L1313">
        <v>23.723240000000001</v>
      </c>
      <c r="M1313">
        <v>454.2962</v>
      </c>
      <c r="N1313">
        <v>559.92457000000002</v>
      </c>
      <c r="O1313">
        <v>374.61162999999999</v>
      </c>
      <c r="P1313">
        <v>50.537880000000001</v>
      </c>
      <c r="Q1313">
        <v>266.7432</v>
      </c>
      <c r="R1313">
        <v>315.0591</v>
      </c>
      <c r="S1313">
        <v>6.9679000000000002</v>
      </c>
      <c r="T1313">
        <v>1.2135640000000001</v>
      </c>
      <c r="U1313">
        <v>7.0013000000000006E-2</v>
      </c>
      <c r="V1313">
        <v>44.291469999999997</v>
      </c>
      <c r="W1313">
        <v>3.5999999999999997E-2</v>
      </c>
      <c r="X1313">
        <v>0.41299999999999998</v>
      </c>
      <c r="Y1313">
        <v>0.55100000000000005</v>
      </c>
      <c r="Z1313">
        <v>5.3999999999999999E-2</v>
      </c>
      <c r="AA1313">
        <v>6.0000000000000001E-3</v>
      </c>
      <c r="AB1313">
        <v>0.93899999999999995</v>
      </c>
      <c r="AC1313">
        <v>1E-3</v>
      </c>
      <c r="AD1313" t="s">
        <v>10751</v>
      </c>
      <c r="AE1313" t="s">
        <v>10751</v>
      </c>
      <c r="AF1313">
        <v>0.24299999999999999</v>
      </c>
      <c r="AG1313">
        <v>0.75700000000000001</v>
      </c>
      <c r="AH1313" t="s">
        <v>10751</v>
      </c>
      <c r="AI1313" t="s">
        <v>10751</v>
      </c>
      <c r="AJ1313" t="s">
        <v>10751</v>
      </c>
      <c r="AK1313" t="s">
        <v>10751</v>
      </c>
      <c r="AL1313" t="s">
        <v>10751</v>
      </c>
      <c r="AM1313" t="s">
        <v>10751</v>
      </c>
      <c r="AN1313" t="s">
        <v>10751</v>
      </c>
      <c r="AO1313">
        <v>1E-3</v>
      </c>
      <c r="AP1313">
        <v>0.999</v>
      </c>
      <c r="AQ1313">
        <v>8.1000000000000003E-2</v>
      </c>
      <c r="AR1313" t="s">
        <v>10751</v>
      </c>
      <c r="AS1313">
        <v>0.14499999999999999</v>
      </c>
      <c r="AT1313">
        <v>0.629</v>
      </c>
      <c r="AU1313">
        <v>0.752</v>
      </c>
      <c r="AV1313">
        <v>5.8</v>
      </c>
      <c r="AW1313" t="s">
        <v>10751</v>
      </c>
      <c r="AX1313">
        <v>7.1</v>
      </c>
      <c r="AY1313">
        <v>0.17899999999999999</v>
      </c>
      <c r="AZ1313">
        <v>0.17799999999999999</v>
      </c>
      <c r="BA1313">
        <v>0.38200000000000001</v>
      </c>
      <c r="BB1313">
        <v>0.218</v>
      </c>
      <c r="BC1313">
        <v>4.2000000000000003E-2</v>
      </c>
      <c r="BD1313" t="s">
        <v>10751</v>
      </c>
    </row>
    <row r="1314" spans="1:56">
      <c r="A1314" t="s">
        <v>10750</v>
      </c>
      <c r="B1314">
        <v>4500</v>
      </c>
      <c r="C1314">
        <v>2011</v>
      </c>
      <c r="D1314">
        <v>326</v>
      </c>
      <c r="E1314">
        <v>2.7118E-2</v>
      </c>
      <c r="F1314">
        <v>24.843170000000001</v>
      </c>
      <c r="H1314">
        <v>20.134599999999999</v>
      </c>
      <c r="I1314">
        <f t="shared" si="27"/>
        <v>0.54601008279999996</v>
      </c>
      <c r="K1314">
        <v>16.371269999999999</v>
      </c>
      <c r="L1314">
        <v>24.358740000000001</v>
      </c>
      <c r="M1314">
        <v>441.88315</v>
      </c>
      <c r="N1314">
        <v>543.46262999999999</v>
      </c>
      <c r="O1314">
        <v>365.25303000000002</v>
      </c>
      <c r="P1314">
        <v>50.806060000000002</v>
      </c>
      <c r="Q1314">
        <v>258.51240000000001</v>
      </c>
      <c r="R1314">
        <v>323.39819999999997</v>
      </c>
      <c r="S1314">
        <v>6.7538</v>
      </c>
      <c r="T1314">
        <v>1.287542</v>
      </c>
      <c r="U1314">
        <v>7.1865999999999999E-2</v>
      </c>
      <c r="V1314">
        <v>45.745910000000002</v>
      </c>
      <c r="W1314">
        <v>7.5999999999999998E-2</v>
      </c>
      <c r="X1314">
        <v>0.39500000000000002</v>
      </c>
      <c r="Y1314">
        <v>0.52900000000000003</v>
      </c>
      <c r="Z1314">
        <v>2.8000000000000001E-2</v>
      </c>
      <c r="AA1314">
        <v>6.0000000000000001E-3</v>
      </c>
      <c r="AB1314">
        <v>0.96599999999999997</v>
      </c>
      <c r="AC1314">
        <v>1E-3</v>
      </c>
      <c r="AD1314" t="s">
        <v>10751</v>
      </c>
      <c r="AE1314" t="s">
        <v>10751</v>
      </c>
      <c r="AF1314">
        <v>0.42599999999999999</v>
      </c>
      <c r="AG1314">
        <v>0.56399999999999995</v>
      </c>
      <c r="AH1314" t="s">
        <v>10751</v>
      </c>
      <c r="AI1314">
        <v>0.01</v>
      </c>
      <c r="AJ1314">
        <v>0.01</v>
      </c>
      <c r="AK1314" t="s">
        <v>10751</v>
      </c>
      <c r="AL1314" t="s">
        <v>10751</v>
      </c>
      <c r="AM1314" t="s">
        <v>10751</v>
      </c>
      <c r="AN1314" t="s">
        <v>10751</v>
      </c>
      <c r="AO1314">
        <v>1E-3</v>
      </c>
      <c r="AP1314">
        <v>0.98799999999999999</v>
      </c>
      <c r="AQ1314">
        <v>0.188</v>
      </c>
      <c r="AR1314" t="s">
        <v>10751</v>
      </c>
      <c r="AS1314">
        <v>9.8000000000000004E-2</v>
      </c>
      <c r="AT1314">
        <v>0.70699999999999996</v>
      </c>
      <c r="AU1314">
        <v>0.81599999999999995</v>
      </c>
      <c r="AV1314">
        <v>6.2</v>
      </c>
      <c r="AW1314" t="s">
        <v>10751</v>
      </c>
      <c r="AX1314">
        <v>7</v>
      </c>
      <c r="AY1314">
        <v>0.13100000000000001</v>
      </c>
      <c r="AZ1314">
        <v>9.8000000000000004E-2</v>
      </c>
      <c r="BA1314">
        <v>0.39600000000000002</v>
      </c>
      <c r="BB1314">
        <v>0.20899999999999999</v>
      </c>
      <c r="BC1314">
        <v>0.16500000000000001</v>
      </c>
      <c r="BD1314" t="s">
        <v>10751</v>
      </c>
    </row>
    <row r="1315" spans="1:56">
      <c r="A1315" t="s">
        <v>10750</v>
      </c>
      <c r="B1315">
        <v>4500</v>
      </c>
      <c r="C1315">
        <v>2012</v>
      </c>
      <c r="D1315">
        <v>246</v>
      </c>
      <c r="E1315">
        <v>1.8263999999999999E-2</v>
      </c>
      <c r="F1315">
        <v>25.736709999999999</v>
      </c>
      <c r="H1315">
        <v>20.80686</v>
      </c>
      <c r="I1315">
        <f t="shared" si="27"/>
        <v>0.38001649103999996</v>
      </c>
      <c r="K1315">
        <v>16.877510000000001</v>
      </c>
      <c r="L1315">
        <v>25.239809999999999</v>
      </c>
      <c r="M1315">
        <v>426.37011999999999</v>
      </c>
      <c r="N1315">
        <v>525.89434000000006</v>
      </c>
      <c r="O1315">
        <v>351.29045000000002</v>
      </c>
      <c r="P1315">
        <v>50.825090000000003</v>
      </c>
      <c r="Q1315">
        <v>262.05889999999999</v>
      </c>
      <c r="R1315">
        <v>355.98469999999998</v>
      </c>
      <c r="S1315">
        <v>6.2183000000000002</v>
      </c>
      <c r="T1315">
        <v>1.3971020000000001</v>
      </c>
      <c r="U1315">
        <v>7.9107999999999998E-2</v>
      </c>
      <c r="V1315">
        <v>48.914720000000003</v>
      </c>
      <c r="W1315">
        <v>1.4999999999999999E-2</v>
      </c>
      <c r="X1315">
        <v>0.432</v>
      </c>
      <c r="Y1315">
        <v>0.55300000000000005</v>
      </c>
      <c r="Z1315">
        <v>4.5999999999999999E-2</v>
      </c>
      <c r="AA1315">
        <v>2.7E-2</v>
      </c>
      <c r="AB1315">
        <v>0.92700000000000005</v>
      </c>
      <c r="AC1315" t="s">
        <v>10751</v>
      </c>
      <c r="AD1315" t="s">
        <v>10751</v>
      </c>
      <c r="AE1315" t="s">
        <v>10751</v>
      </c>
      <c r="AF1315">
        <v>0.58199999999999996</v>
      </c>
      <c r="AG1315">
        <v>0.39700000000000002</v>
      </c>
      <c r="AH1315" t="s">
        <v>10751</v>
      </c>
      <c r="AI1315">
        <v>2.1000000000000001E-2</v>
      </c>
      <c r="AJ1315">
        <v>8.9999999999999993E-3</v>
      </c>
      <c r="AK1315">
        <v>1.2E-2</v>
      </c>
      <c r="AL1315" t="s">
        <v>10751</v>
      </c>
      <c r="AM1315" t="s">
        <v>10751</v>
      </c>
      <c r="AN1315" t="s">
        <v>10751</v>
      </c>
      <c r="AO1315">
        <v>6.0000000000000001E-3</v>
      </c>
      <c r="AP1315">
        <v>0.97199999999999998</v>
      </c>
      <c r="AQ1315">
        <v>0.20799999999999999</v>
      </c>
      <c r="AR1315">
        <v>0.10199999999999999</v>
      </c>
      <c r="AS1315">
        <v>0.183</v>
      </c>
      <c r="AT1315">
        <v>0.74299999999999999</v>
      </c>
      <c r="AU1315">
        <v>0.90200000000000002</v>
      </c>
      <c r="AV1315">
        <v>6.6</v>
      </c>
      <c r="AW1315" t="s">
        <v>10751</v>
      </c>
      <c r="AX1315">
        <v>7</v>
      </c>
      <c r="AY1315">
        <v>1.2E-2</v>
      </c>
      <c r="AZ1315">
        <v>0.16200000000000001</v>
      </c>
      <c r="BA1315">
        <v>0.29399999999999998</v>
      </c>
      <c r="BB1315">
        <v>0.27600000000000002</v>
      </c>
      <c r="BC1315">
        <v>0.25600000000000001</v>
      </c>
      <c r="BD1315" t="s">
        <v>10751</v>
      </c>
    </row>
    <row r="1316" spans="1:56">
      <c r="A1316" t="s">
        <v>10750</v>
      </c>
      <c r="B1316">
        <v>4500</v>
      </c>
      <c r="C1316">
        <v>2013</v>
      </c>
      <c r="D1316">
        <v>308</v>
      </c>
      <c r="E1316">
        <v>2.0278999999999998E-2</v>
      </c>
      <c r="F1316">
        <v>26.911670000000001</v>
      </c>
      <c r="H1316">
        <v>21.757470000000001</v>
      </c>
      <c r="I1316">
        <f t="shared" si="27"/>
        <v>0.44121973412999999</v>
      </c>
      <c r="K1316">
        <v>17.63475</v>
      </c>
      <c r="L1316">
        <v>26.416340000000002</v>
      </c>
      <c r="M1316">
        <v>402.99299999999999</v>
      </c>
      <c r="N1316">
        <v>498.44974000000002</v>
      </c>
      <c r="O1316">
        <v>330.98176999999998</v>
      </c>
      <c r="P1316">
        <v>51.125790000000002</v>
      </c>
      <c r="Q1316">
        <v>255.87719999999999</v>
      </c>
      <c r="R1316">
        <v>356.79259999999999</v>
      </c>
      <c r="S1316">
        <v>6.1681999999999997</v>
      </c>
      <c r="T1316">
        <v>1.43618</v>
      </c>
      <c r="U1316">
        <v>7.9286999999999996E-2</v>
      </c>
      <c r="V1316">
        <v>56.456020000000002</v>
      </c>
      <c r="W1316">
        <v>0.03</v>
      </c>
      <c r="X1316">
        <v>0.5</v>
      </c>
      <c r="Y1316">
        <v>0.47</v>
      </c>
      <c r="Z1316">
        <v>4.1000000000000002E-2</v>
      </c>
      <c r="AA1316">
        <v>7.4999999999999997E-2</v>
      </c>
      <c r="AB1316">
        <v>0.88</v>
      </c>
      <c r="AC1316">
        <v>4.0000000000000001E-3</v>
      </c>
      <c r="AD1316" t="s">
        <v>10751</v>
      </c>
      <c r="AE1316" t="s">
        <v>10751</v>
      </c>
      <c r="AF1316">
        <v>0.53100000000000003</v>
      </c>
      <c r="AG1316">
        <v>0.40699999999999997</v>
      </c>
      <c r="AH1316" t="s">
        <v>10751</v>
      </c>
      <c r="AI1316">
        <v>6.2E-2</v>
      </c>
      <c r="AJ1316">
        <v>4.0000000000000001E-3</v>
      </c>
      <c r="AK1316">
        <v>5.8000000000000003E-2</v>
      </c>
      <c r="AL1316" t="s">
        <v>10751</v>
      </c>
      <c r="AM1316" t="s">
        <v>10751</v>
      </c>
      <c r="AN1316" t="s">
        <v>10751</v>
      </c>
      <c r="AO1316">
        <v>8.9999999999999993E-3</v>
      </c>
      <c r="AP1316">
        <v>0.92900000000000005</v>
      </c>
      <c r="AQ1316">
        <v>0.22600000000000001</v>
      </c>
      <c r="AR1316">
        <v>0.20699999999999999</v>
      </c>
      <c r="AS1316">
        <v>0.186</v>
      </c>
      <c r="AT1316">
        <v>0.71</v>
      </c>
      <c r="AU1316">
        <v>0.89</v>
      </c>
      <c r="AV1316">
        <v>6.3</v>
      </c>
      <c r="AW1316" t="s">
        <v>10751</v>
      </c>
      <c r="AX1316">
        <v>6.8</v>
      </c>
      <c r="AY1316">
        <v>5.8000000000000003E-2</v>
      </c>
      <c r="AZ1316">
        <v>0.16600000000000001</v>
      </c>
      <c r="BA1316">
        <v>0.27200000000000002</v>
      </c>
      <c r="BB1316">
        <v>0.223</v>
      </c>
      <c r="BC1316">
        <v>0.27800000000000002</v>
      </c>
      <c r="BD1316" t="s">
        <v>10751</v>
      </c>
    </row>
    <row r="1317" spans="1:56">
      <c r="A1317" t="s">
        <v>10750</v>
      </c>
      <c r="B1317">
        <v>4500</v>
      </c>
      <c r="C1317">
        <v>2014</v>
      </c>
      <c r="D1317">
        <v>360</v>
      </c>
      <c r="E1317">
        <v>2.3229E-2</v>
      </c>
      <c r="F1317">
        <v>27.72814</v>
      </c>
      <c r="H1317">
        <v>22.331240000000001</v>
      </c>
      <c r="I1317">
        <f t="shared" si="27"/>
        <v>0.51873237396000005</v>
      </c>
      <c r="K1317">
        <v>18.207360000000001</v>
      </c>
      <c r="L1317">
        <v>26.933160000000001</v>
      </c>
      <c r="M1317">
        <v>395.21481999999997</v>
      </c>
      <c r="N1317">
        <v>485.63105000000002</v>
      </c>
      <c r="O1317">
        <v>327.00608</v>
      </c>
      <c r="P1317">
        <v>50.756860000000003</v>
      </c>
      <c r="Q1317">
        <v>245.40860000000001</v>
      </c>
      <c r="R1317">
        <v>341.7962</v>
      </c>
      <c r="S1317">
        <v>6.3121999999999998</v>
      </c>
      <c r="T1317">
        <v>1.437967</v>
      </c>
      <c r="U1317">
        <v>7.5954999999999995E-2</v>
      </c>
      <c r="V1317">
        <v>56.116329999999998</v>
      </c>
      <c r="W1317">
        <v>1.4999999999999999E-2</v>
      </c>
      <c r="X1317">
        <v>0.45600000000000002</v>
      </c>
      <c r="Y1317">
        <v>0.52800000000000002</v>
      </c>
      <c r="Z1317">
        <v>2.8000000000000001E-2</v>
      </c>
      <c r="AA1317">
        <v>6.7000000000000004E-2</v>
      </c>
      <c r="AB1317">
        <v>0.90600000000000003</v>
      </c>
      <c r="AC1317">
        <v>0</v>
      </c>
      <c r="AD1317" t="s">
        <v>10751</v>
      </c>
      <c r="AE1317" t="s">
        <v>10751</v>
      </c>
      <c r="AF1317">
        <v>0.57999999999999996</v>
      </c>
      <c r="AG1317">
        <v>0.34</v>
      </c>
      <c r="AH1317" t="s">
        <v>10751</v>
      </c>
      <c r="AI1317">
        <v>0.08</v>
      </c>
      <c r="AJ1317">
        <v>3.6999999999999998E-2</v>
      </c>
      <c r="AK1317">
        <v>4.2999999999999997E-2</v>
      </c>
      <c r="AL1317" t="s">
        <v>10751</v>
      </c>
      <c r="AM1317" t="s">
        <v>10751</v>
      </c>
      <c r="AN1317" t="s">
        <v>10751</v>
      </c>
      <c r="AO1317">
        <v>0.01</v>
      </c>
      <c r="AP1317">
        <v>0.91</v>
      </c>
      <c r="AQ1317">
        <v>0.26600000000000001</v>
      </c>
      <c r="AR1317">
        <v>0.46899999999999997</v>
      </c>
      <c r="AS1317">
        <v>0.16400000000000001</v>
      </c>
      <c r="AT1317">
        <v>0.77</v>
      </c>
      <c r="AU1317">
        <v>0.90800000000000003</v>
      </c>
      <c r="AV1317">
        <v>6.6</v>
      </c>
      <c r="AW1317" t="s">
        <v>10751</v>
      </c>
      <c r="AX1317">
        <v>6.7</v>
      </c>
      <c r="AY1317">
        <v>4.2999999999999997E-2</v>
      </c>
      <c r="AZ1317">
        <v>0.14499999999999999</v>
      </c>
      <c r="BA1317">
        <v>0.16</v>
      </c>
      <c r="BB1317">
        <v>0.35</v>
      </c>
      <c r="BC1317">
        <v>0.30099999999999999</v>
      </c>
      <c r="BD1317" t="s">
        <v>10751</v>
      </c>
    </row>
    <row r="1318" spans="1:56">
      <c r="A1318" t="s">
        <v>10750</v>
      </c>
      <c r="B1318">
        <v>4500</v>
      </c>
      <c r="C1318">
        <v>2015</v>
      </c>
      <c r="D1318">
        <v>275</v>
      </c>
      <c r="E1318">
        <v>1.6438000000000001E-2</v>
      </c>
      <c r="F1318">
        <v>26.365410000000001</v>
      </c>
      <c r="H1318">
        <v>21.32882</v>
      </c>
      <c r="I1318">
        <f t="shared" si="27"/>
        <v>0.35060314316000002</v>
      </c>
      <c r="K1318">
        <v>17.232990000000001</v>
      </c>
      <c r="L1318">
        <v>25.988489999999999</v>
      </c>
      <c r="M1318">
        <v>415.51053000000002</v>
      </c>
      <c r="N1318">
        <v>514.64761999999996</v>
      </c>
      <c r="O1318">
        <v>340.72289999999998</v>
      </c>
      <c r="P1318">
        <v>51.549619999999997</v>
      </c>
      <c r="Q1318">
        <v>251.107</v>
      </c>
      <c r="R1318">
        <v>359.88799999999998</v>
      </c>
      <c r="S1318">
        <v>6.0541</v>
      </c>
      <c r="T1318">
        <v>1.4836910000000001</v>
      </c>
      <c r="U1318">
        <v>7.9975000000000004E-2</v>
      </c>
      <c r="V1318">
        <v>50.679900000000004</v>
      </c>
      <c r="W1318">
        <v>1.4E-2</v>
      </c>
      <c r="X1318">
        <v>0.436</v>
      </c>
      <c r="Y1318">
        <v>0.55000000000000004</v>
      </c>
      <c r="Z1318">
        <v>5.1999999999999998E-2</v>
      </c>
      <c r="AA1318">
        <v>4.5999999999999999E-2</v>
      </c>
      <c r="AB1318">
        <v>0.90200000000000002</v>
      </c>
      <c r="AC1318">
        <v>0</v>
      </c>
      <c r="AD1318" t="s">
        <v>10751</v>
      </c>
      <c r="AE1318" t="s">
        <v>10751</v>
      </c>
      <c r="AF1318">
        <v>0.58399999999999996</v>
      </c>
      <c r="AG1318">
        <v>0.38500000000000001</v>
      </c>
      <c r="AH1318" t="s">
        <v>10751</v>
      </c>
      <c r="AI1318">
        <v>3.1E-2</v>
      </c>
      <c r="AJ1318">
        <v>1.4E-2</v>
      </c>
      <c r="AK1318">
        <v>1.7000000000000001E-2</v>
      </c>
      <c r="AL1318" t="s">
        <v>10751</v>
      </c>
      <c r="AM1318" t="s">
        <v>10751</v>
      </c>
      <c r="AN1318">
        <v>1E-3</v>
      </c>
      <c r="AO1318">
        <v>3.0000000000000001E-3</v>
      </c>
      <c r="AP1318">
        <v>0.96499999999999997</v>
      </c>
      <c r="AQ1318">
        <v>0.29699999999999999</v>
      </c>
      <c r="AR1318">
        <v>0.29199999999999998</v>
      </c>
      <c r="AS1318">
        <v>0.16500000000000001</v>
      </c>
      <c r="AT1318">
        <v>0.75600000000000001</v>
      </c>
      <c r="AU1318">
        <v>0.95099999999999996</v>
      </c>
      <c r="AV1318">
        <v>7.4</v>
      </c>
      <c r="AW1318" t="s">
        <v>10751</v>
      </c>
      <c r="AX1318">
        <v>6.7</v>
      </c>
      <c r="AY1318">
        <v>1.7000000000000001E-2</v>
      </c>
      <c r="AZ1318" t="s">
        <v>10751</v>
      </c>
      <c r="BA1318">
        <v>0.189</v>
      </c>
      <c r="BB1318">
        <v>0.126</v>
      </c>
      <c r="BC1318">
        <v>0.66500000000000004</v>
      </c>
      <c r="BD1318">
        <v>2E-3</v>
      </c>
    </row>
    <row r="1319" spans="1:56">
      <c r="A1319" t="s">
        <v>10750</v>
      </c>
      <c r="B1319">
        <v>4500</v>
      </c>
      <c r="C1319">
        <v>2016</v>
      </c>
      <c r="D1319">
        <v>287</v>
      </c>
      <c r="E1319">
        <v>1.7604000000000002E-2</v>
      </c>
      <c r="F1319">
        <v>26.773250000000001</v>
      </c>
      <c r="H1319">
        <v>21.613859999999999</v>
      </c>
      <c r="I1319">
        <f t="shared" si="27"/>
        <v>0.38049039144000002</v>
      </c>
      <c r="K1319">
        <v>17.52459</v>
      </c>
      <c r="L1319">
        <v>26.231439999999999</v>
      </c>
      <c r="M1319">
        <v>410.84825000000001</v>
      </c>
      <c r="N1319">
        <v>506.87621000000001</v>
      </c>
      <c r="O1319">
        <v>338.40609999999998</v>
      </c>
      <c r="P1319">
        <v>51.418109999999999</v>
      </c>
      <c r="Q1319">
        <v>250.4442</v>
      </c>
      <c r="R1319">
        <v>367.20710000000003</v>
      </c>
      <c r="S1319">
        <v>5.9976000000000003</v>
      </c>
      <c r="T1319">
        <v>1.518283</v>
      </c>
      <c r="U1319">
        <v>8.1601999999999994E-2</v>
      </c>
      <c r="V1319">
        <v>50.309930000000001</v>
      </c>
      <c r="W1319">
        <v>7.0000000000000001E-3</v>
      </c>
      <c r="X1319">
        <v>0.51800000000000002</v>
      </c>
      <c r="Y1319">
        <v>0.47499999999999998</v>
      </c>
      <c r="Z1319">
        <v>4.3999999999999997E-2</v>
      </c>
      <c r="AA1319">
        <v>3.5000000000000003E-2</v>
      </c>
      <c r="AB1319">
        <v>0.91900000000000004</v>
      </c>
      <c r="AC1319">
        <v>2E-3</v>
      </c>
      <c r="AD1319" t="s">
        <v>10751</v>
      </c>
      <c r="AE1319" t="s">
        <v>10751</v>
      </c>
      <c r="AF1319">
        <v>0.56599999999999995</v>
      </c>
      <c r="AG1319">
        <v>0.41099999999999998</v>
      </c>
      <c r="AH1319" t="s">
        <v>10751</v>
      </c>
      <c r="AI1319">
        <v>2.3E-2</v>
      </c>
      <c r="AJ1319">
        <v>1.4E-2</v>
      </c>
      <c r="AK1319">
        <v>8.0000000000000002E-3</v>
      </c>
      <c r="AL1319">
        <v>2E-3</v>
      </c>
      <c r="AM1319" t="s">
        <v>10751</v>
      </c>
      <c r="AN1319">
        <v>0</v>
      </c>
      <c r="AO1319">
        <v>4.0000000000000001E-3</v>
      </c>
      <c r="AP1319">
        <v>0.97199999999999998</v>
      </c>
      <c r="AQ1319">
        <v>0.28799999999999998</v>
      </c>
      <c r="AR1319">
        <v>0.377</v>
      </c>
      <c r="AS1319">
        <v>0.21</v>
      </c>
      <c r="AT1319">
        <v>0.73399999999999999</v>
      </c>
      <c r="AU1319">
        <v>0.97699999999999998</v>
      </c>
      <c r="AV1319">
        <v>7.5</v>
      </c>
      <c r="AW1319" t="s">
        <v>10751</v>
      </c>
      <c r="AX1319">
        <v>6.7</v>
      </c>
      <c r="AY1319">
        <v>8.0000000000000002E-3</v>
      </c>
      <c r="AZ1319" t="s">
        <v>10751</v>
      </c>
      <c r="BA1319">
        <v>0.114</v>
      </c>
      <c r="BB1319">
        <v>0.17399999999999999</v>
      </c>
      <c r="BC1319">
        <v>0.69799999999999995</v>
      </c>
      <c r="BD1319">
        <v>4.0000000000000001E-3</v>
      </c>
    </row>
    <row r="1320" spans="1:56">
      <c r="A1320" t="s">
        <v>10750</v>
      </c>
      <c r="B1320">
        <v>4500</v>
      </c>
      <c r="C1320">
        <v>2017</v>
      </c>
      <c r="D1320">
        <v>201</v>
      </c>
      <c r="E1320">
        <v>1.1821999999999999E-2</v>
      </c>
      <c r="F1320">
        <v>26.474260000000001</v>
      </c>
      <c r="H1320">
        <v>21.40962</v>
      </c>
      <c r="I1320">
        <f t="shared" si="27"/>
        <v>0.25310452763999997</v>
      </c>
      <c r="K1320">
        <v>17.26972</v>
      </c>
      <c r="L1320">
        <v>26.136099999999999</v>
      </c>
      <c r="M1320">
        <v>414.28438</v>
      </c>
      <c r="N1320">
        <v>513.69241</v>
      </c>
      <c r="O1320">
        <v>339.29235</v>
      </c>
      <c r="P1320">
        <v>51.67839</v>
      </c>
      <c r="Q1320">
        <v>244.48159999999999</v>
      </c>
      <c r="R1320">
        <v>365.6352</v>
      </c>
      <c r="S1320">
        <v>5.9741</v>
      </c>
      <c r="T1320">
        <v>1.586935</v>
      </c>
      <c r="U1320">
        <v>8.1252000000000005E-2</v>
      </c>
      <c r="V1320">
        <v>49.00947</v>
      </c>
      <c r="W1320">
        <v>5.7000000000000002E-2</v>
      </c>
      <c r="X1320">
        <v>0.53300000000000003</v>
      </c>
      <c r="Y1320">
        <v>0.41</v>
      </c>
      <c r="Z1320">
        <v>0.02</v>
      </c>
      <c r="AA1320">
        <v>2.5000000000000001E-2</v>
      </c>
      <c r="AB1320">
        <v>0.95299999999999996</v>
      </c>
      <c r="AC1320">
        <v>0</v>
      </c>
      <c r="AD1320" t="s">
        <v>10751</v>
      </c>
      <c r="AE1320" t="s">
        <v>10751</v>
      </c>
      <c r="AF1320">
        <v>0.59499999999999997</v>
      </c>
      <c r="AG1320">
        <v>0.40100000000000002</v>
      </c>
      <c r="AH1320" t="s">
        <v>10751</v>
      </c>
      <c r="AI1320">
        <v>5.0000000000000001E-3</v>
      </c>
      <c r="AJ1320" t="s">
        <v>10751</v>
      </c>
      <c r="AK1320" t="s">
        <v>10751</v>
      </c>
      <c r="AL1320">
        <v>4.0000000000000001E-3</v>
      </c>
      <c r="AM1320">
        <v>5.0000000000000001E-3</v>
      </c>
      <c r="AN1320" t="s">
        <v>10751</v>
      </c>
      <c r="AO1320">
        <v>2E-3</v>
      </c>
      <c r="AP1320">
        <v>0.99</v>
      </c>
      <c r="AQ1320">
        <v>0.316</v>
      </c>
      <c r="AR1320">
        <v>0.3</v>
      </c>
      <c r="AS1320">
        <v>0.26700000000000002</v>
      </c>
      <c r="AT1320">
        <v>0.76</v>
      </c>
      <c r="AU1320">
        <v>0.91900000000000004</v>
      </c>
      <c r="AV1320">
        <v>7.6</v>
      </c>
      <c r="AW1320">
        <v>2E-3</v>
      </c>
      <c r="AX1320">
        <v>6.6</v>
      </c>
      <c r="AY1320">
        <v>5.0000000000000001E-3</v>
      </c>
      <c r="AZ1320" t="s">
        <v>10751</v>
      </c>
      <c r="BA1320">
        <v>0.185</v>
      </c>
      <c r="BB1320">
        <v>7.1999999999999995E-2</v>
      </c>
      <c r="BC1320">
        <v>0.70499999999999996</v>
      </c>
      <c r="BD1320">
        <v>3.2000000000000001E-2</v>
      </c>
    </row>
    <row r="1321" spans="1:56">
      <c r="A1321" t="s">
        <v>10750</v>
      </c>
      <c r="B1321">
        <v>4500</v>
      </c>
      <c r="C1321">
        <v>2018</v>
      </c>
      <c r="D1321">
        <v>315</v>
      </c>
      <c r="E1321">
        <v>1.9366000000000001E-2</v>
      </c>
      <c r="F1321">
        <v>32.419040000000003</v>
      </c>
      <c r="H1321">
        <v>25.971730000000001</v>
      </c>
      <c r="I1321">
        <f t="shared" si="27"/>
        <v>0.50296852318000007</v>
      </c>
      <c r="K1321">
        <v>21.353069999999999</v>
      </c>
      <c r="L1321">
        <v>31.035979999999999</v>
      </c>
      <c r="M1321">
        <v>325.10333000000003</v>
      </c>
      <c r="N1321">
        <v>398.97077999999999</v>
      </c>
      <c r="O1321">
        <v>269.37876999999997</v>
      </c>
      <c r="P1321">
        <v>51.27552</v>
      </c>
      <c r="Q1321">
        <v>250.62029999999999</v>
      </c>
      <c r="R1321">
        <v>385.9171</v>
      </c>
      <c r="S1321">
        <v>5.6566000000000001</v>
      </c>
      <c r="T1321">
        <v>1.579332</v>
      </c>
      <c r="U1321">
        <v>8.5759000000000002E-2</v>
      </c>
      <c r="V1321">
        <v>92.407870000000003</v>
      </c>
      <c r="W1321">
        <v>1.7999999999999999E-2</v>
      </c>
      <c r="X1321">
        <v>0.61499999999999999</v>
      </c>
      <c r="Y1321">
        <v>0.36699999999999999</v>
      </c>
      <c r="Z1321">
        <v>1.4E-2</v>
      </c>
      <c r="AA1321">
        <v>0.24099999999999999</v>
      </c>
      <c r="AB1321">
        <v>0.74299999999999999</v>
      </c>
      <c r="AC1321">
        <v>1E-3</v>
      </c>
      <c r="AD1321" t="s">
        <v>10751</v>
      </c>
      <c r="AE1321" t="s">
        <v>10751</v>
      </c>
      <c r="AF1321">
        <v>0.44500000000000001</v>
      </c>
      <c r="AG1321">
        <v>0.35099999999999998</v>
      </c>
      <c r="AH1321" t="s">
        <v>10751</v>
      </c>
      <c r="AI1321">
        <v>0.20399999999999999</v>
      </c>
      <c r="AJ1321">
        <v>1E-3</v>
      </c>
      <c r="AK1321">
        <v>0.20200000000000001</v>
      </c>
      <c r="AL1321">
        <v>3.6999999999999998E-2</v>
      </c>
      <c r="AM1321">
        <v>1E-3</v>
      </c>
      <c r="AN1321" t="s">
        <v>10751</v>
      </c>
      <c r="AO1321">
        <v>3.0000000000000001E-3</v>
      </c>
      <c r="AP1321">
        <v>0.75600000000000001</v>
      </c>
      <c r="AQ1321">
        <v>0.311</v>
      </c>
      <c r="AR1321">
        <v>0.28699999999999998</v>
      </c>
      <c r="AS1321">
        <v>0.20599999999999999</v>
      </c>
      <c r="AT1321">
        <v>0.59499999999999997</v>
      </c>
      <c r="AU1321">
        <v>0.72499999999999998</v>
      </c>
      <c r="AV1321">
        <v>6.5</v>
      </c>
      <c r="AW1321">
        <v>1E-3</v>
      </c>
      <c r="AX1321">
        <v>6.5</v>
      </c>
      <c r="AY1321">
        <v>0.20300000000000001</v>
      </c>
      <c r="AZ1321" t="s">
        <v>10751</v>
      </c>
      <c r="BA1321">
        <v>7.6999999999999999E-2</v>
      </c>
      <c r="BB1321">
        <v>2.9000000000000001E-2</v>
      </c>
      <c r="BC1321">
        <v>0.60799999999999998</v>
      </c>
      <c r="BD1321">
        <v>8.2000000000000003E-2</v>
      </c>
    </row>
    <row r="1322" spans="1:56">
      <c r="A1322" t="s">
        <v>10750</v>
      </c>
      <c r="B1322">
        <v>4500</v>
      </c>
      <c r="C1322">
        <v>2019</v>
      </c>
      <c r="D1322">
        <v>295</v>
      </c>
      <c r="E1322">
        <v>1.8277999999999999E-2</v>
      </c>
      <c r="F1322">
        <v>31.507739999999998</v>
      </c>
      <c r="H1322">
        <v>25.26454</v>
      </c>
      <c r="I1322">
        <f t="shared" si="27"/>
        <v>0.46178526211999998</v>
      </c>
      <c r="K1322">
        <v>20.760300000000001</v>
      </c>
      <c r="L1322">
        <v>30.208970000000001</v>
      </c>
      <c r="M1322">
        <v>337.85160000000002</v>
      </c>
      <c r="N1322">
        <v>414.04093</v>
      </c>
      <c r="O1322">
        <v>280.37542999999999</v>
      </c>
      <c r="P1322">
        <v>51.176679999999998</v>
      </c>
      <c r="Q1322">
        <v>253.31710000000001</v>
      </c>
      <c r="R1322">
        <v>384.16230000000002</v>
      </c>
      <c r="S1322">
        <v>5.5083000000000002</v>
      </c>
      <c r="T1322">
        <v>1.5636890000000001</v>
      </c>
      <c r="U1322">
        <v>8.5369E-2</v>
      </c>
      <c r="V1322">
        <v>84.674199999999999</v>
      </c>
      <c r="W1322">
        <v>1.6E-2</v>
      </c>
      <c r="X1322">
        <v>0.626</v>
      </c>
      <c r="Y1322">
        <v>0.35799999999999998</v>
      </c>
      <c r="Z1322">
        <v>1.6E-2</v>
      </c>
      <c r="AA1322">
        <v>0.253</v>
      </c>
      <c r="AB1322">
        <v>0.64700000000000002</v>
      </c>
      <c r="AC1322">
        <v>0</v>
      </c>
      <c r="AD1322" t="s">
        <v>10751</v>
      </c>
      <c r="AE1322" t="s">
        <v>10751</v>
      </c>
      <c r="AF1322">
        <v>0.39600000000000002</v>
      </c>
      <c r="AG1322">
        <v>0.44</v>
      </c>
      <c r="AH1322" t="s">
        <v>10751</v>
      </c>
      <c r="AI1322">
        <v>0.16400000000000001</v>
      </c>
      <c r="AJ1322" t="s">
        <v>10751</v>
      </c>
      <c r="AK1322">
        <v>0.16300000000000001</v>
      </c>
      <c r="AL1322">
        <v>0.03</v>
      </c>
      <c r="AM1322">
        <v>1E-3</v>
      </c>
      <c r="AN1322" t="s">
        <v>10751</v>
      </c>
      <c r="AO1322">
        <v>0.113</v>
      </c>
      <c r="AP1322">
        <v>0.69299999999999995</v>
      </c>
      <c r="AQ1322">
        <v>0.34</v>
      </c>
      <c r="AR1322">
        <v>0.192</v>
      </c>
      <c r="AS1322">
        <v>0.13500000000000001</v>
      </c>
      <c r="AT1322">
        <v>0.59699999999999998</v>
      </c>
      <c r="AU1322">
        <v>0.83599999999999997</v>
      </c>
      <c r="AV1322">
        <v>6.2</v>
      </c>
      <c r="AW1322">
        <v>8.3000000000000004E-2</v>
      </c>
      <c r="AX1322">
        <v>6.6</v>
      </c>
      <c r="AY1322">
        <v>0.16400000000000001</v>
      </c>
      <c r="AZ1322" t="s">
        <v>10751</v>
      </c>
      <c r="BA1322">
        <v>5.3999999999999999E-2</v>
      </c>
      <c r="BB1322">
        <v>9.2999999999999999E-2</v>
      </c>
      <c r="BC1322">
        <v>0.499</v>
      </c>
      <c r="BD1322">
        <v>0.108</v>
      </c>
    </row>
    <row r="1323" spans="1:56">
      <c r="A1323" t="s">
        <v>10750</v>
      </c>
      <c r="B1323">
        <v>4500</v>
      </c>
      <c r="C1323">
        <v>2020</v>
      </c>
      <c r="D1323">
        <v>164</v>
      </c>
      <c r="E1323">
        <v>1.1957000000000001E-2</v>
      </c>
      <c r="F1323">
        <v>26.55189</v>
      </c>
      <c r="H1323">
        <v>21.454789999999999</v>
      </c>
      <c r="I1323">
        <f t="shared" si="27"/>
        <v>0.25653492403</v>
      </c>
      <c r="K1323">
        <v>17.37499</v>
      </c>
      <c r="L1323">
        <v>26.073329999999999</v>
      </c>
      <c r="M1323">
        <v>412.76799999999997</v>
      </c>
      <c r="N1323">
        <v>509.56966999999997</v>
      </c>
      <c r="O1323">
        <v>339.74216999999999</v>
      </c>
      <c r="P1323">
        <v>51.418640000000003</v>
      </c>
      <c r="Q1323">
        <v>263.41419999999999</v>
      </c>
      <c r="R1323">
        <v>391.18290000000002</v>
      </c>
      <c r="S1323">
        <v>5.7179000000000002</v>
      </c>
      <c r="T1323">
        <v>1.5598479999999999</v>
      </c>
      <c r="U1323">
        <v>8.6929999999999993E-2</v>
      </c>
      <c r="V1323">
        <v>50.750920000000001</v>
      </c>
      <c r="W1323">
        <v>2.1999999999999999E-2</v>
      </c>
      <c r="X1323">
        <v>0.51200000000000001</v>
      </c>
      <c r="Y1323">
        <v>0.46500000000000002</v>
      </c>
      <c r="Z1323">
        <v>1.9E-2</v>
      </c>
      <c r="AA1323">
        <v>0.107</v>
      </c>
      <c r="AB1323">
        <v>0.69799999999999995</v>
      </c>
      <c r="AC1323">
        <v>0</v>
      </c>
      <c r="AD1323" t="s">
        <v>10751</v>
      </c>
      <c r="AE1323" t="s">
        <v>10751</v>
      </c>
      <c r="AF1323">
        <v>0.378</v>
      </c>
      <c r="AG1323">
        <v>0.61299999999999999</v>
      </c>
      <c r="AH1323" t="s">
        <v>10751</v>
      </c>
      <c r="AI1323">
        <v>8.9999999999999993E-3</v>
      </c>
      <c r="AJ1323" t="s">
        <v>10751</v>
      </c>
      <c r="AK1323">
        <v>7.0000000000000001E-3</v>
      </c>
      <c r="AL1323">
        <v>1.4E-2</v>
      </c>
      <c r="AM1323">
        <v>2E-3</v>
      </c>
      <c r="AN1323" t="s">
        <v>10751</v>
      </c>
      <c r="AO1323">
        <v>7.2999999999999995E-2</v>
      </c>
      <c r="AP1323">
        <v>0.90500000000000003</v>
      </c>
      <c r="AQ1323">
        <v>0.32200000000000001</v>
      </c>
      <c r="AR1323">
        <v>0.26200000000000001</v>
      </c>
      <c r="AS1323">
        <v>0.308</v>
      </c>
      <c r="AT1323">
        <v>0.67300000000000004</v>
      </c>
      <c r="AU1323">
        <v>0.81699999999999995</v>
      </c>
      <c r="AV1323">
        <v>6.7</v>
      </c>
      <c r="AW1323">
        <v>0.17699999999999999</v>
      </c>
      <c r="AX1323">
        <v>6.8</v>
      </c>
      <c r="AY1323">
        <v>8.9999999999999993E-3</v>
      </c>
      <c r="AZ1323" t="s">
        <v>10751</v>
      </c>
      <c r="BA1323">
        <v>4.9000000000000002E-2</v>
      </c>
      <c r="BB1323">
        <v>8.5999999999999993E-2</v>
      </c>
      <c r="BC1323">
        <v>0.56499999999999995</v>
      </c>
      <c r="BD1323">
        <v>0.113</v>
      </c>
    </row>
    <row r="1324" spans="1:56">
      <c r="A1324" t="s">
        <v>10750</v>
      </c>
      <c r="B1324">
        <v>4500</v>
      </c>
      <c r="C1324">
        <v>2021</v>
      </c>
      <c r="D1324">
        <v>184</v>
      </c>
      <c r="E1324">
        <v>1.3349E-2</v>
      </c>
      <c r="F1324">
        <v>29.586510000000001</v>
      </c>
      <c r="G1324">
        <f>IFERROR(F1324*E1324,"")</f>
        <v>0.39495032199000002</v>
      </c>
      <c r="H1324">
        <v>23.795870000000001</v>
      </c>
      <c r="I1324">
        <f t="shared" si="27"/>
        <v>0.31765106862999998</v>
      </c>
      <c r="J1324">
        <f>IFERROR(M1324*E1324,"")</f>
        <v>4.8023014151000005</v>
      </c>
      <c r="K1324">
        <v>19.390070000000001</v>
      </c>
      <c r="L1324">
        <v>28.71856</v>
      </c>
      <c r="M1324">
        <v>359.74990000000003</v>
      </c>
      <c r="N1324">
        <v>444.73581999999999</v>
      </c>
      <c r="O1324">
        <v>295.63771000000003</v>
      </c>
      <c r="P1324">
        <v>51.69258</v>
      </c>
      <c r="Q1324">
        <v>276.7371</v>
      </c>
      <c r="R1324">
        <v>395.03309999999999</v>
      </c>
      <c r="S1324">
        <v>5.3898000000000001</v>
      </c>
      <c r="T1324">
        <v>1.5365740000000001</v>
      </c>
      <c r="U1324">
        <v>8.7785000000000002E-2</v>
      </c>
      <c r="V1324">
        <v>72.855069999999998</v>
      </c>
      <c r="W1324">
        <v>2E-3</v>
      </c>
      <c r="X1324">
        <v>0.48699999999999999</v>
      </c>
      <c r="Y1324">
        <v>0.51100000000000001</v>
      </c>
      <c r="Z1324">
        <v>2.9000000000000001E-2</v>
      </c>
      <c r="AA1324">
        <v>0.23400000000000001</v>
      </c>
      <c r="AB1324">
        <v>0.622</v>
      </c>
      <c r="AC1324">
        <v>0</v>
      </c>
      <c r="AD1324" t="s">
        <v>10751</v>
      </c>
      <c r="AE1324" t="s">
        <v>10751</v>
      </c>
      <c r="AF1324">
        <v>0.27500000000000002</v>
      </c>
      <c r="AG1324">
        <v>0.59199999999999997</v>
      </c>
      <c r="AH1324" t="s">
        <v>10751</v>
      </c>
      <c r="AI1324">
        <v>0.13400000000000001</v>
      </c>
      <c r="AJ1324" t="s">
        <v>10751</v>
      </c>
      <c r="AK1324">
        <v>0.11799999999999999</v>
      </c>
      <c r="AL1324">
        <v>2.8000000000000001E-2</v>
      </c>
      <c r="AM1324">
        <v>1.6E-2</v>
      </c>
      <c r="AN1324" t="s">
        <v>10751</v>
      </c>
      <c r="AO1324">
        <v>0.111</v>
      </c>
      <c r="AP1324">
        <v>0.72799999999999998</v>
      </c>
      <c r="AQ1324">
        <v>0.28100000000000003</v>
      </c>
      <c r="AR1324">
        <v>0.158</v>
      </c>
      <c r="AS1324">
        <v>0.34599999999999997</v>
      </c>
      <c r="AT1324">
        <v>0.51900000000000002</v>
      </c>
      <c r="AU1324">
        <v>0.67400000000000004</v>
      </c>
      <c r="AV1324">
        <v>6.4</v>
      </c>
      <c r="AW1324">
        <v>0.115</v>
      </c>
      <c r="AX1324">
        <v>6.8</v>
      </c>
      <c r="AY1324">
        <v>0.12</v>
      </c>
      <c r="AZ1324" t="s">
        <v>10751</v>
      </c>
      <c r="BA1324">
        <v>2.9000000000000001E-2</v>
      </c>
      <c r="BB1324">
        <v>8.5000000000000006E-2</v>
      </c>
      <c r="BC1324">
        <v>0.55900000000000005</v>
      </c>
      <c r="BD1324">
        <v>9.2999999999999999E-2</v>
      </c>
    </row>
    <row r="1325" spans="1:56">
      <c r="A1325" t="s">
        <v>10750</v>
      </c>
      <c r="B1325">
        <v>4500</v>
      </c>
      <c r="C1325" t="s">
        <v>10752</v>
      </c>
      <c r="D1325" t="s">
        <v>10751</v>
      </c>
      <c r="E1325">
        <v>1.5900999999999998E-2</v>
      </c>
      <c r="F1325">
        <v>36.095030000000001</v>
      </c>
      <c r="H1325">
        <v>28.60059</v>
      </c>
      <c r="I1325">
        <f t="shared" si="27"/>
        <v>0.45477798158999994</v>
      </c>
      <c r="K1325">
        <v>23.967400000000001</v>
      </c>
      <c r="L1325">
        <v>33.48357</v>
      </c>
      <c r="M1325">
        <v>285.58033</v>
      </c>
      <c r="N1325">
        <v>346.99725999999998</v>
      </c>
      <c r="O1325">
        <v>239.24826999999999</v>
      </c>
      <c r="P1325">
        <v>51.178440000000002</v>
      </c>
      <c r="Q1325">
        <v>239.52260000000001</v>
      </c>
      <c r="R1325">
        <v>352.17259999999999</v>
      </c>
      <c r="S1325">
        <v>5.3345000000000002</v>
      </c>
      <c r="T1325">
        <v>1.6911259999999999</v>
      </c>
      <c r="U1325">
        <v>7.8260999999999997E-2</v>
      </c>
      <c r="V1325">
        <v>105.35308999999999</v>
      </c>
      <c r="W1325">
        <v>2.3E-2</v>
      </c>
      <c r="X1325">
        <v>0.65100000000000002</v>
      </c>
      <c r="Y1325">
        <v>0.32600000000000001</v>
      </c>
      <c r="Z1325">
        <v>1.4999999999999999E-2</v>
      </c>
      <c r="AA1325">
        <v>0.42399999999999999</v>
      </c>
      <c r="AB1325">
        <v>0.48099999999999998</v>
      </c>
      <c r="AC1325">
        <v>0</v>
      </c>
      <c r="AD1325" t="s">
        <v>10751</v>
      </c>
      <c r="AE1325" t="s">
        <v>10751</v>
      </c>
      <c r="AF1325">
        <v>0.38</v>
      </c>
      <c r="AG1325">
        <v>0.34100000000000003</v>
      </c>
      <c r="AH1325" t="s">
        <v>10751</v>
      </c>
      <c r="AI1325">
        <v>0.27900000000000003</v>
      </c>
      <c r="AJ1325" t="s">
        <v>10751</v>
      </c>
      <c r="AK1325">
        <v>0.26200000000000001</v>
      </c>
      <c r="AL1325">
        <v>0.03</v>
      </c>
      <c r="AM1325">
        <v>1.7000000000000001E-2</v>
      </c>
      <c r="AN1325" t="s">
        <v>10751</v>
      </c>
      <c r="AO1325">
        <v>0.193</v>
      </c>
      <c r="AP1325">
        <v>0.497</v>
      </c>
      <c r="AQ1325">
        <v>0.36299999999999999</v>
      </c>
      <c r="AR1325">
        <v>0.16</v>
      </c>
      <c r="AS1325">
        <v>0.188</v>
      </c>
      <c r="AT1325">
        <v>0.54700000000000004</v>
      </c>
      <c r="AU1325">
        <v>0.64400000000000002</v>
      </c>
      <c r="AV1325">
        <v>5.6</v>
      </c>
      <c r="AW1325">
        <v>7.9000000000000001E-2</v>
      </c>
      <c r="AX1325">
        <v>6.4</v>
      </c>
      <c r="AY1325">
        <v>0.26200000000000001</v>
      </c>
      <c r="AZ1325" t="s">
        <v>10751</v>
      </c>
      <c r="BA1325">
        <v>1.4999999999999999E-2</v>
      </c>
      <c r="BB1325">
        <v>0.15</v>
      </c>
      <c r="BC1325">
        <v>0.41399999999999998</v>
      </c>
      <c r="BD1325">
        <v>0.08</v>
      </c>
    </row>
    <row r="1326" spans="1:56">
      <c r="A1326" t="s">
        <v>10756</v>
      </c>
      <c r="B1326">
        <v>4500</v>
      </c>
      <c r="C1326">
        <v>1975</v>
      </c>
      <c r="D1326" t="s">
        <v>10751</v>
      </c>
      <c r="E1326" t="s">
        <v>10751</v>
      </c>
      <c r="F1326" t="s">
        <v>10751</v>
      </c>
      <c r="H1326" t="s">
        <v>10751</v>
      </c>
      <c r="I1326" t="str">
        <f t="shared" si="27"/>
        <v/>
      </c>
      <c r="K1326" t="s">
        <v>10751</v>
      </c>
      <c r="L1326" t="s">
        <v>10751</v>
      </c>
      <c r="M1326" t="s">
        <v>10751</v>
      </c>
      <c r="N1326" t="s">
        <v>10751</v>
      </c>
      <c r="O1326" t="s">
        <v>10751</v>
      </c>
      <c r="P1326" t="s">
        <v>10751</v>
      </c>
      <c r="Q1326" t="s">
        <v>10751</v>
      </c>
      <c r="R1326" t="s">
        <v>10751</v>
      </c>
      <c r="S1326" t="s">
        <v>10751</v>
      </c>
      <c r="T1326" t="s">
        <v>10751</v>
      </c>
      <c r="U1326" t="s">
        <v>10751</v>
      </c>
      <c r="V1326" t="s">
        <v>10751</v>
      </c>
      <c r="W1326" t="s">
        <v>10751</v>
      </c>
      <c r="X1326" t="s">
        <v>10751</v>
      </c>
      <c r="Y1326" t="s">
        <v>10751</v>
      </c>
      <c r="Z1326" t="s">
        <v>10751</v>
      </c>
      <c r="AA1326" t="s">
        <v>10751</v>
      </c>
      <c r="AB1326" t="s">
        <v>10751</v>
      </c>
      <c r="AC1326" t="s">
        <v>10751</v>
      </c>
      <c r="AD1326" t="s">
        <v>10751</v>
      </c>
      <c r="AE1326" t="s">
        <v>10751</v>
      </c>
      <c r="AF1326" t="s">
        <v>10751</v>
      </c>
      <c r="AG1326" t="s">
        <v>10751</v>
      </c>
      <c r="AH1326" t="s">
        <v>10751</v>
      </c>
      <c r="AI1326" t="s">
        <v>10751</v>
      </c>
      <c r="AJ1326" t="s">
        <v>10751</v>
      </c>
      <c r="AK1326" t="s">
        <v>10751</v>
      </c>
      <c r="AL1326" t="s">
        <v>10751</v>
      </c>
      <c r="AM1326" t="s">
        <v>10751</v>
      </c>
      <c r="AN1326" t="s">
        <v>10751</v>
      </c>
      <c r="AO1326" t="s">
        <v>10751</v>
      </c>
      <c r="AP1326" t="s">
        <v>10751</v>
      </c>
      <c r="AQ1326" t="s">
        <v>10751</v>
      </c>
      <c r="AR1326" t="s">
        <v>10751</v>
      </c>
      <c r="AS1326" t="s">
        <v>10751</v>
      </c>
      <c r="AT1326" t="s">
        <v>10751</v>
      </c>
      <c r="AU1326" t="s">
        <v>10751</v>
      </c>
      <c r="AV1326" t="s">
        <v>10751</v>
      </c>
      <c r="AW1326" t="s">
        <v>10751</v>
      </c>
      <c r="AX1326" t="s">
        <v>10751</v>
      </c>
      <c r="AY1326" t="s">
        <v>10751</v>
      </c>
      <c r="AZ1326" t="s">
        <v>10751</v>
      </c>
      <c r="BA1326" t="s">
        <v>10751</v>
      </c>
      <c r="BB1326" t="s">
        <v>10751</v>
      </c>
      <c r="BC1326" t="s">
        <v>10751</v>
      </c>
      <c r="BD1326" t="s">
        <v>10751</v>
      </c>
    </row>
    <row r="1327" spans="1:56">
      <c r="A1327" t="s">
        <v>10756</v>
      </c>
      <c r="B1327">
        <v>4500</v>
      </c>
      <c r="C1327">
        <v>1976</v>
      </c>
      <c r="D1327" t="s">
        <v>10751</v>
      </c>
      <c r="E1327" t="s">
        <v>10751</v>
      </c>
      <c r="F1327" t="s">
        <v>10751</v>
      </c>
      <c r="H1327" t="s">
        <v>10751</v>
      </c>
      <c r="I1327" t="str">
        <f t="shared" si="27"/>
        <v/>
      </c>
      <c r="K1327" t="s">
        <v>10751</v>
      </c>
      <c r="L1327" t="s">
        <v>10751</v>
      </c>
      <c r="M1327" t="s">
        <v>10751</v>
      </c>
      <c r="N1327" t="s">
        <v>10751</v>
      </c>
      <c r="O1327" t="s">
        <v>10751</v>
      </c>
      <c r="P1327" t="s">
        <v>10751</v>
      </c>
      <c r="Q1327" t="s">
        <v>10751</v>
      </c>
      <c r="R1327" t="s">
        <v>10751</v>
      </c>
      <c r="S1327" t="s">
        <v>10751</v>
      </c>
      <c r="T1327" t="s">
        <v>10751</v>
      </c>
      <c r="U1327" t="s">
        <v>10751</v>
      </c>
      <c r="V1327" t="s">
        <v>10751</v>
      </c>
      <c r="W1327" t="s">
        <v>10751</v>
      </c>
      <c r="X1327" t="s">
        <v>10751</v>
      </c>
      <c r="Y1327" t="s">
        <v>10751</v>
      </c>
      <c r="Z1327" t="s">
        <v>10751</v>
      </c>
      <c r="AA1327" t="s">
        <v>10751</v>
      </c>
      <c r="AB1327" t="s">
        <v>10751</v>
      </c>
      <c r="AC1327" t="s">
        <v>10751</v>
      </c>
      <c r="AD1327" t="s">
        <v>10751</v>
      </c>
      <c r="AE1327" t="s">
        <v>10751</v>
      </c>
      <c r="AF1327" t="s">
        <v>10751</v>
      </c>
      <c r="AG1327" t="s">
        <v>10751</v>
      </c>
      <c r="AH1327" t="s">
        <v>10751</v>
      </c>
      <c r="AI1327" t="s">
        <v>10751</v>
      </c>
      <c r="AJ1327" t="s">
        <v>10751</v>
      </c>
      <c r="AK1327" t="s">
        <v>10751</v>
      </c>
      <c r="AL1327" t="s">
        <v>10751</v>
      </c>
      <c r="AM1327" t="s">
        <v>10751</v>
      </c>
      <c r="AN1327" t="s">
        <v>10751</v>
      </c>
      <c r="AO1327" t="s">
        <v>10751</v>
      </c>
      <c r="AP1327" t="s">
        <v>10751</v>
      </c>
      <c r="AQ1327" t="s">
        <v>10751</v>
      </c>
      <c r="AR1327" t="s">
        <v>10751</v>
      </c>
      <c r="AS1327" t="s">
        <v>10751</v>
      </c>
      <c r="AT1327" t="s">
        <v>10751</v>
      </c>
      <c r="AU1327" t="s">
        <v>10751</v>
      </c>
      <c r="AV1327" t="s">
        <v>10751</v>
      </c>
      <c r="AW1327" t="s">
        <v>10751</v>
      </c>
      <c r="AX1327" t="s">
        <v>10751</v>
      </c>
      <c r="AY1327" t="s">
        <v>10751</v>
      </c>
      <c r="AZ1327" t="s">
        <v>10751</v>
      </c>
      <c r="BA1327" t="s">
        <v>10751</v>
      </c>
      <c r="BB1327" t="s">
        <v>10751</v>
      </c>
      <c r="BC1327" t="s">
        <v>10751</v>
      </c>
      <c r="BD1327" t="s">
        <v>10751</v>
      </c>
    </row>
    <row r="1328" spans="1:56">
      <c r="A1328" t="s">
        <v>10756</v>
      </c>
      <c r="B1328">
        <v>4500</v>
      </c>
      <c r="C1328">
        <v>1977</v>
      </c>
      <c r="D1328" t="s">
        <v>10751</v>
      </c>
      <c r="E1328" t="s">
        <v>10751</v>
      </c>
      <c r="F1328" t="s">
        <v>10751</v>
      </c>
      <c r="H1328" t="s">
        <v>10751</v>
      </c>
      <c r="I1328" t="str">
        <f t="shared" si="27"/>
        <v/>
      </c>
      <c r="K1328" t="s">
        <v>10751</v>
      </c>
      <c r="L1328" t="s">
        <v>10751</v>
      </c>
      <c r="M1328" t="s">
        <v>10751</v>
      </c>
      <c r="N1328" t="s">
        <v>10751</v>
      </c>
      <c r="O1328" t="s">
        <v>10751</v>
      </c>
      <c r="P1328" t="s">
        <v>10751</v>
      </c>
      <c r="Q1328" t="s">
        <v>10751</v>
      </c>
      <c r="R1328" t="s">
        <v>10751</v>
      </c>
      <c r="S1328" t="s">
        <v>10751</v>
      </c>
      <c r="T1328" t="s">
        <v>10751</v>
      </c>
      <c r="U1328" t="s">
        <v>10751</v>
      </c>
      <c r="V1328" t="s">
        <v>10751</v>
      </c>
      <c r="W1328" t="s">
        <v>10751</v>
      </c>
      <c r="X1328" t="s">
        <v>10751</v>
      </c>
      <c r="Y1328" t="s">
        <v>10751</v>
      </c>
      <c r="Z1328" t="s">
        <v>10751</v>
      </c>
      <c r="AA1328" t="s">
        <v>10751</v>
      </c>
      <c r="AB1328" t="s">
        <v>10751</v>
      </c>
      <c r="AC1328" t="s">
        <v>10751</v>
      </c>
      <c r="AD1328" t="s">
        <v>10751</v>
      </c>
      <c r="AE1328" t="s">
        <v>10751</v>
      </c>
      <c r="AF1328" t="s">
        <v>10751</v>
      </c>
      <c r="AG1328" t="s">
        <v>10751</v>
      </c>
      <c r="AH1328" t="s">
        <v>10751</v>
      </c>
      <c r="AI1328" t="s">
        <v>10751</v>
      </c>
      <c r="AJ1328" t="s">
        <v>10751</v>
      </c>
      <c r="AK1328" t="s">
        <v>10751</v>
      </c>
      <c r="AL1328" t="s">
        <v>10751</v>
      </c>
      <c r="AM1328" t="s">
        <v>10751</v>
      </c>
      <c r="AN1328" t="s">
        <v>10751</v>
      </c>
      <c r="AO1328" t="s">
        <v>10751</v>
      </c>
      <c r="AP1328" t="s">
        <v>10751</v>
      </c>
      <c r="AQ1328" t="s">
        <v>10751</v>
      </c>
      <c r="AR1328" t="s">
        <v>10751</v>
      </c>
      <c r="AS1328" t="s">
        <v>10751</v>
      </c>
      <c r="AT1328" t="s">
        <v>10751</v>
      </c>
      <c r="AU1328" t="s">
        <v>10751</v>
      </c>
      <c r="AV1328" t="s">
        <v>10751</v>
      </c>
      <c r="AW1328" t="s">
        <v>10751</v>
      </c>
      <c r="AX1328" t="s">
        <v>10751</v>
      </c>
      <c r="AY1328" t="s">
        <v>10751</v>
      </c>
      <c r="AZ1328" t="s">
        <v>10751</v>
      </c>
      <c r="BA1328" t="s">
        <v>10751</v>
      </c>
      <c r="BB1328" t="s">
        <v>10751</v>
      </c>
      <c r="BC1328" t="s">
        <v>10751</v>
      </c>
      <c r="BD1328" t="s">
        <v>10751</v>
      </c>
    </row>
    <row r="1329" spans="1:56">
      <c r="A1329" t="s">
        <v>10756</v>
      </c>
      <c r="B1329">
        <v>4500</v>
      </c>
      <c r="C1329">
        <v>1978</v>
      </c>
      <c r="D1329" t="s">
        <v>10751</v>
      </c>
      <c r="E1329" t="s">
        <v>10751</v>
      </c>
      <c r="F1329" t="s">
        <v>10751</v>
      </c>
      <c r="H1329" t="s">
        <v>10751</v>
      </c>
      <c r="I1329" t="str">
        <f t="shared" si="27"/>
        <v/>
      </c>
      <c r="K1329" t="s">
        <v>10751</v>
      </c>
      <c r="L1329" t="s">
        <v>10751</v>
      </c>
      <c r="M1329" t="s">
        <v>10751</v>
      </c>
      <c r="N1329" t="s">
        <v>10751</v>
      </c>
      <c r="O1329" t="s">
        <v>10751</v>
      </c>
      <c r="P1329" t="s">
        <v>10751</v>
      </c>
      <c r="Q1329" t="s">
        <v>10751</v>
      </c>
      <c r="R1329" t="s">
        <v>10751</v>
      </c>
      <c r="S1329" t="s">
        <v>10751</v>
      </c>
      <c r="T1329" t="s">
        <v>10751</v>
      </c>
      <c r="U1329" t="s">
        <v>10751</v>
      </c>
      <c r="V1329" t="s">
        <v>10751</v>
      </c>
      <c r="W1329" t="s">
        <v>10751</v>
      </c>
      <c r="X1329" t="s">
        <v>10751</v>
      </c>
      <c r="Y1329" t="s">
        <v>10751</v>
      </c>
      <c r="Z1329" t="s">
        <v>10751</v>
      </c>
      <c r="AA1329" t="s">
        <v>10751</v>
      </c>
      <c r="AB1329" t="s">
        <v>10751</v>
      </c>
      <c r="AC1329" t="s">
        <v>10751</v>
      </c>
      <c r="AD1329" t="s">
        <v>10751</v>
      </c>
      <c r="AE1329" t="s">
        <v>10751</v>
      </c>
      <c r="AF1329" t="s">
        <v>10751</v>
      </c>
      <c r="AG1329" t="s">
        <v>10751</v>
      </c>
      <c r="AH1329" t="s">
        <v>10751</v>
      </c>
      <c r="AI1329" t="s">
        <v>10751</v>
      </c>
      <c r="AJ1329" t="s">
        <v>10751</v>
      </c>
      <c r="AK1329" t="s">
        <v>10751</v>
      </c>
      <c r="AL1329" t="s">
        <v>10751</v>
      </c>
      <c r="AM1329" t="s">
        <v>10751</v>
      </c>
      <c r="AN1329" t="s">
        <v>10751</v>
      </c>
      <c r="AO1329" t="s">
        <v>10751</v>
      </c>
      <c r="AP1329" t="s">
        <v>10751</v>
      </c>
      <c r="AQ1329" t="s">
        <v>10751</v>
      </c>
      <c r="AR1329" t="s">
        <v>10751</v>
      </c>
      <c r="AS1329" t="s">
        <v>10751</v>
      </c>
      <c r="AT1329" t="s">
        <v>10751</v>
      </c>
      <c r="AU1329" t="s">
        <v>10751</v>
      </c>
      <c r="AV1329" t="s">
        <v>10751</v>
      </c>
      <c r="AW1329" t="s">
        <v>10751</v>
      </c>
      <c r="AX1329" t="s">
        <v>10751</v>
      </c>
      <c r="AY1329" t="s">
        <v>10751</v>
      </c>
      <c r="AZ1329" t="s">
        <v>10751</v>
      </c>
      <c r="BA1329" t="s">
        <v>10751</v>
      </c>
      <c r="BB1329" t="s">
        <v>10751</v>
      </c>
      <c r="BC1329" t="s">
        <v>10751</v>
      </c>
      <c r="BD1329" t="s">
        <v>10751</v>
      </c>
    </row>
    <row r="1330" spans="1:56">
      <c r="A1330" t="s">
        <v>10756</v>
      </c>
      <c r="B1330">
        <v>4500</v>
      </c>
      <c r="C1330">
        <v>1979</v>
      </c>
      <c r="D1330" t="s">
        <v>10751</v>
      </c>
      <c r="E1330" t="s">
        <v>10751</v>
      </c>
      <c r="F1330" t="s">
        <v>10751</v>
      </c>
      <c r="H1330" t="s">
        <v>10751</v>
      </c>
      <c r="I1330" t="str">
        <f t="shared" si="27"/>
        <v/>
      </c>
      <c r="K1330" t="s">
        <v>10751</v>
      </c>
      <c r="L1330" t="s">
        <v>10751</v>
      </c>
      <c r="M1330" t="s">
        <v>10751</v>
      </c>
      <c r="N1330" t="s">
        <v>10751</v>
      </c>
      <c r="O1330" t="s">
        <v>10751</v>
      </c>
      <c r="P1330" t="s">
        <v>10751</v>
      </c>
      <c r="Q1330" t="s">
        <v>10751</v>
      </c>
      <c r="R1330" t="s">
        <v>10751</v>
      </c>
      <c r="S1330" t="s">
        <v>10751</v>
      </c>
      <c r="T1330" t="s">
        <v>10751</v>
      </c>
      <c r="U1330" t="s">
        <v>10751</v>
      </c>
      <c r="V1330" t="s">
        <v>10751</v>
      </c>
      <c r="W1330" t="s">
        <v>10751</v>
      </c>
      <c r="X1330" t="s">
        <v>10751</v>
      </c>
      <c r="Y1330" t="s">
        <v>10751</v>
      </c>
      <c r="Z1330" t="s">
        <v>10751</v>
      </c>
      <c r="AA1330" t="s">
        <v>10751</v>
      </c>
      <c r="AB1330" t="s">
        <v>10751</v>
      </c>
      <c r="AC1330" t="s">
        <v>10751</v>
      </c>
      <c r="AD1330" t="s">
        <v>10751</v>
      </c>
      <c r="AE1330" t="s">
        <v>10751</v>
      </c>
      <c r="AF1330" t="s">
        <v>10751</v>
      </c>
      <c r="AG1330" t="s">
        <v>10751</v>
      </c>
      <c r="AH1330" t="s">
        <v>10751</v>
      </c>
      <c r="AI1330" t="s">
        <v>10751</v>
      </c>
      <c r="AJ1330" t="s">
        <v>10751</v>
      </c>
      <c r="AK1330" t="s">
        <v>10751</v>
      </c>
      <c r="AL1330" t="s">
        <v>10751</v>
      </c>
      <c r="AM1330" t="s">
        <v>10751</v>
      </c>
      <c r="AN1330" t="s">
        <v>10751</v>
      </c>
      <c r="AO1330" t="s">
        <v>10751</v>
      </c>
      <c r="AP1330" t="s">
        <v>10751</v>
      </c>
      <c r="AQ1330" t="s">
        <v>10751</v>
      </c>
      <c r="AR1330" t="s">
        <v>10751</v>
      </c>
      <c r="AS1330" t="s">
        <v>10751</v>
      </c>
      <c r="AT1330" t="s">
        <v>10751</v>
      </c>
      <c r="AU1330" t="s">
        <v>10751</v>
      </c>
      <c r="AV1330" t="s">
        <v>10751</v>
      </c>
      <c r="AW1330" t="s">
        <v>10751</v>
      </c>
      <c r="AX1330" t="s">
        <v>10751</v>
      </c>
      <c r="AY1330" t="s">
        <v>10751</v>
      </c>
      <c r="AZ1330" t="s">
        <v>10751</v>
      </c>
      <c r="BA1330" t="s">
        <v>10751</v>
      </c>
      <c r="BB1330" t="s">
        <v>10751</v>
      </c>
      <c r="BC1330" t="s">
        <v>10751</v>
      </c>
      <c r="BD1330" t="s">
        <v>10751</v>
      </c>
    </row>
    <row r="1331" spans="1:56">
      <c r="A1331" t="s">
        <v>10756</v>
      </c>
      <c r="B1331">
        <v>4500</v>
      </c>
      <c r="C1331">
        <v>1980</v>
      </c>
      <c r="D1331" t="s">
        <v>10751</v>
      </c>
      <c r="E1331" t="s">
        <v>10751</v>
      </c>
      <c r="F1331" t="s">
        <v>10751</v>
      </c>
      <c r="H1331" t="s">
        <v>10751</v>
      </c>
      <c r="I1331" t="str">
        <f t="shared" si="27"/>
        <v/>
      </c>
      <c r="K1331" t="s">
        <v>10751</v>
      </c>
      <c r="L1331" t="s">
        <v>10751</v>
      </c>
      <c r="M1331" t="s">
        <v>10751</v>
      </c>
      <c r="N1331" t="s">
        <v>10751</v>
      </c>
      <c r="O1331" t="s">
        <v>10751</v>
      </c>
      <c r="P1331" t="s">
        <v>10751</v>
      </c>
      <c r="Q1331" t="s">
        <v>10751</v>
      </c>
      <c r="R1331" t="s">
        <v>10751</v>
      </c>
      <c r="S1331" t="s">
        <v>10751</v>
      </c>
      <c r="T1331" t="s">
        <v>10751</v>
      </c>
      <c r="U1331" t="s">
        <v>10751</v>
      </c>
      <c r="V1331" t="s">
        <v>10751</v>
      </c>
      <c r="W1331" t="s">
        <v>10751</v>
      </c>
      <c r="X1331" t="s">
        <v>10751</v>
      </c>
      <c r="Y1331" t="s">
        <v>10751</v>
      </c>
      <c r="Z1331" t="s">
        <v>10751</v>
      </c>
      <c r="AA1331" t="s">
        <v>10751</v>
      </c>
      <c r="AB1331" t="s">
        <v>10751</v>
      </c>
      <c r="AC1331" t="s">
        <v>10751</v>
      </c>
      <c r="AD1331" t="s">
        <v>10751</v>
      </c>
      <c r="AE1331" t="s">
        <v>10751</v>
      </c>
      <c r="AF1331" t="s">
        <v>10751</v>
      </c>
      <c r="AG1331" t="s">
        <v>10751</v>
      </c>
      <c r="AH1331" t="s">
        <v>10751</v>
      </c>
      <c r="AI1331" t="s">
        <v>10751</v>
      </c>
      <c r="AJ1331" t="s">
        <v>10751</v>
      </c>
      <c r="AK1331" t="s">
        <v>10751</v>
      </c>
      <c r="AL1331" t="s">
        <v>10751</v>
      </c>
      <c r="AM1331" t="s">
        <v>10751</v>
      </c>
      <c r="AN1331" t="s">
        <v>10751</v>
      </c>
      <c r="AO1331" t="s">
        <v>10751</v>
      </c>
      <c r="AP1331" t="s">
        <v>10751</v>
      </c>
      <c r="AQ1331" t="s">
        <v>10751</v>
      </c>
      <c r="AR1331" t="s">
        <v>10751</v>
      </c>
      <c r="AS1331" t="s">
        <v>10751</v>
      </c>
      <c r="AT1331" t="s">
        <v>10751</v>
      </c>
      <c r="AU1331" t="s">
        <v>10751</v>
      </c>
      <c r="AV1331" t="s">
        <v>10751</v>
      </c>
      <c r="AW1331" t="s">
        <v>10751</v>
      </c>
      <c r="AX1331" t="s">
        <v>10751</v>
      </c>
      <c r="AY1331" t="s">
        <v>10751</v>
      </c>
      <c r="AZ1331" t="s">
        <v>10751</v>
      </c>
      <c r="BA1331" t="s">
        <v>10751</v>
      </c>
      <c r="BB1331" t="s">
        <v>10751</v>
      </c>
      <c r="BC1331" t="s">
        <v>10751</v>
      </c>
      <c r="BD1331" t="s">
        <v>10751</v>
      </c>
    </row>
    <row r="1332" spans="1:56">
      <c r="A1332" t="s">
        <v>10756</v>
      </c>
      <c r="B1332">
        <v>4500</v>
      </c>
      <c r="C1332">
        <v>1981</v>
      </c>
      <c r="D1332" t="s">
        <v>10751</v>
      </c>
      <c r="E1332" t="s">
        <v>10751</v>
      </c>
      <c r="F1332" t="s">
        <v>10751</v>
      </c>
      <c r="H1332" t="s">
        <v>10751</v>
      </c>
      <c r="I1332" t="str">
        <f t="shared" si="27"/>
        <v/>
      </c>
      <c r="K1332" t="s">
        <v>10751</v>
      </c>
      <c r="L1332" t="s">
        <v>10751</v>
      </c>
      <c r="M1332" t="s">
        <v>10751</v>
      </c>
      <c r="N1332" t="s">
        <v>10751</v>
      </c>
      <c r="O1332" t="s">
        <v>10751</v>
      </c>
      <c r="P1332" t="s">
        <v>10751</v>
      </c>
      <c r="Q1332" t="s">
        <v>10751</v>
      </c>
      <c r="R1332" t="s">
        <v>10751</v>
      </c>
      <c r="S1332" t="s">
        <v>10751</v>
      </c>
      <c r="T1332" t="s">
        <v>10751</v>
      </c>
      <c r="U1332" t="s">
        <v>10751</v>
      </c>
      <c r="V1332" t="s">
        <v>10751</v>
      </c>
      <c r="W1332" t="s">
        <v>10751</v>
      </c>
      <c r="X1332" t="s">
        <v>10751</v>
      </c>
      <c r="Y1332" t="s">
        <v>10751</v>
      </c>
      <c r="Z1332" t="s">
        <v>10751</v>
      </c>
      <c r="AA1332" t="s">
        <v>10751</v>
      </c>
      <c r="AB1332" t="s">
        <v>10751</v>
      </c>
      <c r="AC1332" t="s">
        <v>10751</v>
      </c>
      <c r="AD1332" t="s">
        <v>10751</v>
      </c>
      <c r="AE1332" t="s">
        <v>10751</v>
      </c>
      <c r="AF1332" t="s">
        <v>10751</v>
      </c>
      <c r="AG1332" t="s">
        <v>10751</v>
      </c>
      <c r="AH1332" t="s">
        <v>10751</v>
      </c>
      <c r="AI1332" t="s">
        <v>10751</v>
      </c>
      <c r="AJ1332" t="s">
        <v>10751</v>
      </c>
      <c r="AK1332" t="s">
        <v>10751</v>
      </c>
      <c r="AL1332" t="s">
        <v>10751</v>
      </c>
      <c r="AM1332" t="s">
        <v>10751</v>
      </c>
      <c r="AN1332" t="s">
        <v>10751</v>
      </c>
      <c r="AO1332" t="s">
        <v>10751</v>
      </c>
      <c r="AP1332" t="s">
        <v>10751</v>
      </c>
      <c r="AQ1332" t="s">
        <v>10751</v>
      </c>
      <c r="AR1332" t="s">
        <v>10751</v>
      </c>
      <c r="AS1332" t="s">
        <v>10751</v>
      </c>
      <c r="AT1332" t="s">
        <v>10751</v>
      </c>
      <c r="AU1332" t="s">
        <v>10751</v>
      </c>
      <c r="AV1332" t="s">
        <v>10751</v>
      </c>
      <c r="AW1332" t="s">
        <v>10751</v>
      </c>
      <c r="AX1332" t="s">
        <v>10751</v>
      </c>
      <c r="AY1332" t="s">
        <v>10751</v>
      </c>
      <c r="AZ1332" t="s">
        <v>10751</v>
      </c>
      <c r="BA1332" t="s">
        <v>10751</v>
      </c>
      <c r="BB1332" t="s">
        <v>10751</v>
      </c>
      <c r="BC1332" t="s">
        <v>10751</v>
      </c>
      <c r="BD1332" t="s">
        <v>10751</v>
      </c>
    </row>
    <row r="1333" spans="1:56">
      <c r="A1333" t="s">
        <v>10756</v>
      </c>
      <c r="B1333">
        <v>4500</v>
      </c>
      <c r="C1333">
        <v>1982</v>
      </c>
      <c r="D1333" t="s">
        <v>10751</v>
      </c>
      <c r="E1333" t="s">
        <v>10751</v>
      </c>
      <c r="F1333" t="s">
        <v>10751</v>
      </c>
      <c r="H1333" t="s">
        <v>10751</v>
      </c>
      <c r="I1333" t="str">
        <f t="shared" si="27"/>
        <v/>
      </c>
      <c r="K1333" t="s">
        <v>10751</v>
      </c>
      <c r="L1333" t="s">
        <v>10751</v>
      </c>
      <c r="M1333" t="s">
        <v>10751</v>
      </c>
      <c r="N1333" t="s">
        <v>10751</v>
      </c>
      <c r="O1333" t="s">
        <v>10751</v>
      </c>
      <c r="P1333" t="s">
        <v>10751</v>
      </c>
      <c r="Q1333" t="s">
        <v>10751</v>
      </c>
      <c r="R1333" t="s">
        <v>10751</v>
      </c>
      <c r="S1333" t="s">
        <v>10751</v>
      </c>
      <c r="T1333" t="s">
        <v>10751</v>
      </c>
      <c r="U1333" t="s">
        <v>10751</v>
      </c>
      <c r="V1333" t="s">
        <v>10751</v>
      </c>
      <c r="W1333" t="s">
        <v>10751</v>
      </c>
      <c r="X1333" t="s">
        <v>10751</v>
      </c>
      <c r="Y1333" t="s">
        <v>10751</v>
      </c>
      <c r="Z1333" t="s">
        <v>10751</v>
      </c>
      <c r="AA1333" t="s">
        <v>10751</v>
      </c>
      <c r="AB1333" t="s">
        <v>10751</v>
      </c>
      <c r="AC1333" t="s">
        <v>10751</v>
      </c>
      <c r="AD1333" t="s">
        <v>10751</v>
      </c>
      <c r="AE1333" t="s">
        <v>10751</v>
      </c>
      <c r="AF1333" t="s">
        <v>10751</v>
      </c>
      <c r="AG1333" t="s">
        <v>10751</v>
      </c>
      <c r="AH1333" t="s">
        <v>10751</v>
      </c>
      <c r="AI1333" t="s">
        <v>10751</v>
      </c>
      <c r="AJ1333" t="s">
        <v>10751</v>
      </c>
      <c r="AK1333" t="s">
        <v>10751</v>
      </c>
      <c r="AL1333" t="s">
        <v>10751</v>
      </c>
      <c r="AM1333" t="s">
        <v>10751</v>
      </c>
      <c r="AN1333" t="s">
        <v>10751</v>
      </c>
      <c r="AO1333" t="s">
        <v>10751</v>
      </c>
      <c r="AP1333" t="s">
        <v>10751</v>
      </c>
      <c r="AQ1333" t="s">
        <v>10751</v>
      </c>
      <c r="AR1333" t="s">
        <v>10751</v>
      </c>
      <c r="AS1333" t="s">
        <v>10751</v>
      </c>
      <c r="AT1333" t="s">
        <v>10751</v>
      </c>
      <c r="AU1333" t="s">
        <v>10751</v>
      </c>
      <c r="AV1333" t="s">
        <v>10751</v>
      </c>
      <c r="AW1333" t="s">
        <v>10751</v>
      </c>
      <c r="AX1333" t="s">
        <v>10751</v>
      </c>
      <c r="AY1333" t="s">
        <v>10751</v>
      </c>
      <c r="AZ1333" t="s">
        <v>10751</v>
      </c>
      <c r="BA1333" t="s">
        <v>10751</v>
      </c>
      <c r="BB1333" t="s">
        <v>10751</v>
      </c>
      <c r="BC1333" t="s">
        <v>10751</v>
      </c>
      <c r="BD1333" t="s">
        <v>10751</v>
      </c>
    </row>
    <row r="1334" spans="1:56">
      <c r="A1334" t="s">
        <v>10756</v>
      </c>
      <c r="B1334">
        <v>4500</v>
      </c>
      <c r="C1334">
        <v>1983</v>
      </c>
      <c r="D1334" t="s">
        <v>10751</v>
      </c>
      <c r="E1334" t="s">
        <v>10751</v>
      </c>
      <c r="F1334" t="s">
        <v>10751</v>
      </c>
      <c r="H1334" t="s">
        <v>10751</v>
      </c>
      <c r="I1334" t="str">
        <f t="shared" si="27"/>
        <v/>
      </c>
      <c r="K1334" t="s">
        <v>10751</v>
      </c>
      <c r="L1334" t="s">
        <v>10751</v>
      </c>
      <c r="M1334" t="s">
        <v>10751</v>
      </c>
      <c r="N1334" t="s">
        <v>10751</v>
      </c>
      <c r="O1334" t="s">
        <v>10751</v>
      </c>
      <c r="P1334" t="s">
        <v>10751</v>
      </c>
      <c r="Q1334" t="s">
        <v>10751</v>
      </c>
      <c r="R1334" t="s">
        <v>10751</v>
      </c>
      <c r="S1334" t="s">
        <v>10751</v>
      </c>
      <c r="T1334" t="s">
        <v>10751</v>
      </c>
      <c r="U1334" t="s">
        <v>10751</v>
      </c>
      <c r="V1334" t="s">
        <v>10751</v>
      </c>
      <c r="W1334" t="s">
        <v>10751</v>
      </c>
      <c r="X1334" t="s">
        <v>10751</v>
      </c>
      <c r="Y1334" t="s">
        <v>10751</v>
      </c>
      <c r="Z1334" t="s">
        <v>10751</v>
      </c>
      <c r="AA1334" t="s">
        <v>10751</v>
      </c>
      <c r="AB1334" t="s">
        <v>10751</v>
      </c>
      <c r="AC1334" t="s">
        <v>10751</v>
      </c>
      <c r="AD1334" t="s">
        <v>10751</v>
      </c>
      <c r="AE1334" t="s">
        <v>10751</v>
      </c>
      <c r="AF1334" t="s">
        <v>10751</v>
      </c>
      <c r="AG1334" t="s">
        <v>10751</v>
      </c>
      <c r="AH1334" t="s">
        <v>10751</v>
      </c>
      <c r="AI1334" t="s">
        <v>10751</v>
      </c>
      <c r="AJ1334" t="s">
        <v>10751</v>
      </c>
      <c r="AK1334" t="s">
        <v>10751</v>
      </c>
      <c r="AL1334" t="s">
        <v>10751</v>
      </c>
      <c r="AM1334" t="s">
        <v>10751</v>
      </c>
      <c r="AN1334" t="s">
        <v>10751</v>
      </c>
      <c r="AO1334" t="s">
        <v>10751</v>
      </c>
      <c r="AP1334" t="s">
        <v>10751</v>
      </c>
      <c r="AQ1334" t="s">
        <v>10751</v>
      </c>
      <c r="AR1334" t="s">
        <v>10751</v>
      </c>
      <c r="AS1334" t="s">
        <v>10751</v>
      </c>
      <c r="AT1334" t="s">
        <v>10751</v>
      </c>
      <c r="AU1334" t="s">
        <v>10751</v>
      </c>
      <c r="AV1334" t="s">
        <v>10751</v>
      </c>
      <c r="AW1334" t="s">
        <v>10751</v>
      </c>
      <c r="AX1334" t="s">
        <v>10751</v>
      </c>
      <c r="AY1334" t="s">
        <v>10751</v>
      </c>
      <c r="AZ1334" t="s">
        <v>10751</v>
      </c>
      <c r="BA1334" t="s">
        <v>10751</v>
      </c>
      <c r="BB1334" t="s">
        <v>10751</v>
      </c>
      <c r="BC1334" t="s">
        <v>10751</v>
      </c>
      <c r="BD1334" t="s">
        <v>10751</v>
      </c>
    </row>
    <row r="1335" spans="1:56">
      <c r="A1335" t="s">
        <v>10756</v>
      </c>
      <c r="B1335">
        <v>4500</v>
      </c>
      <c r="C1335">
        <v>1984</v>
      </c>
      <c r="D1335" t="s">
        <v>10751</v>
      </c>
      <c r="E1335" t="s">
        <v>10751</v>
      </c>
      <c r="F1335" t="s">
        <v>10751</v>
      </c>
      <c r="H1335" t="s">
        <v>10751</v>
      </c>
      <c r="I1335" t="str">
        <f t="shared" si="27"/>
        <v/>
      </c>
      <c r="K1335" t="s">
        <v>10751</v>
      </c>
      <c r="L1335" t="s">
        <v>10751</v>
      </c>
      <c r="M1335" t="s">
        <v>10751</v>
      </c>
      <c r="N1335" t="s">
        <v>10751</v>
      </c>
      <c r="O1335" t="s">
        <v>10751</v>
      </c>
      <c r="P1335" t="s">
        <v>10751</v>
      </c>
      <c r="Q1335" t="s">
        <v>10751</v>
      </c>
      <c r="R1335" t="s">
        <v>10751</v>
      </c>
      <c r="S1335" t="s">
        <v>10751</v>
      </c>
      <c r="T1335" t="s">
        <v>10751</v>
      </c>
      <c r="U1335" t="s">
        <v>10751</v>
      </c>
      <c r="V1335" t="s">
        <v>10751</v>
      </c>
      <c r="W1335" t="s">
        <v>10751</v>
      </c>
      <c r="X1335" t="s">
        <v>10751</v>
      </c>
      <c r="Y1335" t="s">
        <v>10751</v>
      </c>
      <c r="Z1335" t="s">
        <v>10751</v>
      </c>
      <c r="AA1335" t="s">
        <v>10751</v>
      </c>
      <c r="AB1335" t="s">
        <v>10751</v>
      </c>
      <c r="AC1335" t="s">
        <v>10751</v>
      </c>
      <c r="AD1335" t="s">
        <v>10751</v>
      </c>
      <c r="AE1335" t="s">
        <v>10751</v>
      </c>
      <c r="AF1335" t="s">
        <v>10751</v>
      </c>
      <c r="AG1335" t="s">
        <v>10751</v>
      </c>
      <c r="AH1335" t="s">
        <v>10751</v>
      </c>
      <c r="AI1335" t="s">
        <v>10751</v>
      </c>
      <c r="AJ1335" t="s">
        <v>10751</v>
      </c>
      <c r="AK1335" t="s">
        <v>10751</v>
      </c>
      <c r="AL1335" t="s">
        <v>10751</v>
      </c>
      <c r="AM1335" t="s">
        <v>10751</v>
      </c>
      <c r="AN1335" t="s">
        <v>10751</v>
      </c>
      <c r="AO1335" t="s">
        <v>10751</v>
      </c>
      <c r="AP1335" t="s">
        <v>10751</v>
      </c>
      <c r="AQ1335" t="s">
        <v>10751</v>
      </c>
      <c r="AR1335" t="s">
        <v>10751</v>
      </c>
      <c r="AS1335" t="s">
        <v>10751</v>
      </c>
      <c r="AT1335" t="s">
        <v>10751</v>
      </c>
      <c r="AU1335" t="s">
        <v>10751</v>
      </c>
      <c r="AV1335" t="s">
        <v>10751</v>
      </c>
      <c r="AW1335" t="s">
        <v>10751</v>
      </c>
      <c r="AX1335" t="s">
        <v>10751</v>
      </c>
      <c r="AY1335" t="s">
        <v>10751</v>
      </c>
      <c r="AZ1335" t="s">
        <v>10751</v>
      </c>
      <c r="BA1335" t="s">
        <v>10751</v>
      </c>
      <c r="BB1335" t="s">
        <v>10751</v>
      </c>
      <c r="BC1335" t="s">
        <v>10751</v>
      </c>
      <c r="BD1335" t="s">
        <v>10751</v>
      </c>
    </row>
    <row r="1336" spans="1:56">
      <c r="A1336" t="s">
        <v>10756</v>
      </c>
      <c r="B1336">
        <v>4500</v>
      </c>
      <c r="C1336">
        <v>1985</v>
      </c>
      <c r="D1336" t="s">
        <v>10751</v>
      </c>
      <c r="E1336" t="s">
        <v>10751</v>
      </c>
      <c r="F1336" t="s">
        <v>10751</v>
      </c>
      <c r="H1336" t="s">
        <v>10751</v>
      </c>
      <c r="I1336" t="str">
        <f t="shared" si="27"/>
        <v/>
      </c>
      <c r="K1336" t="s">
        <v>10751</v>
      </c>
      <c r="L1336" t="s">
        <v>10751</v>
      </c>
      <c r="M1336" t="s">
        <v>10751</v>
      </c>
      <c r="N1336" t="s">
        <v>10751</v>
      </c>
      <c r="O1336" t="s">
        <v>10751</v>
      </c>
      <c r="P1336" t="s">
        <v>10751</v>
      </c>
      <c r="Q1336" t="s">
        <v>10751</v>
      </c>
      <c r="R1336" t="s">
        <v>10751</v>
      </c>
      <c r="S1336" t="s">
        <v>10751</v>
      </c>
      <c r="T1336" t="s">
        <v>10751</v>
      </c>
      <c r="U1336" t="s">
        <v>10751</v>
      </c>
      <c r="V1336" t="s">
        <v>10751</v>
      </c>
      <c r="W1336" t="s">
        <v>10751</v>
      </c>
      <c r="X1336" t="s">
        <v>10751</v>
      </c>
      <c r="Y1336" t="s">
        <v>10751</v>
      </c>
      <c r="Z1336" t="s">
        <v>10751</v>
      </c>
      <c r="AA1336" t="s">
        <v>10751</v>
      </c>
      <c r="AB1336" t="s">
        <v>10751</v>
      </c>
      <c r="AC1336" t="s">
        <v>10751</v>
      </c>
      <c r="AD1336" t="s">
        <v>10751</v>
      </c>
      <c r="AE1336" t="s">
        <v>10751</v>
      </c>
      <c r="AF1336" t="s">
        <v>10751</v>
      </c>
      <c r="AG1336" t="s">
        <v>10751</v>
      </c>
      <c r="AH1336" t="s">
        <v>10751</v>
      </c>
      <c r="AI1336" t="s">
        <v>10751</v>
      </c>
      <c r="AJ1336" t="s">
        <v>10751</v>
      </c>
      <c r="AK1336" t="s">
        <v>10751</v>
      </c>
      <c r="AL1336" t="s">
        <v>10751</v>
      </c>
      <c r="AM1336" t="s">
        <v>10751</v>
      </c>
      <c r="AN1336" t="s">
        <v>10751</v>
      </c>
      <c r="AO1336" t="s">
        <v>10751</v>
      </c>
      <c r="AP1336" t="s">
        <v>10751</v>
      </c>
      <c r="AQ1336" t="s">
        <v>10751</v>
      </c>
      <c r="AR1336" t="s">
        <v>10751</v>
      </c>
      <c r="AS1336" t="s">
        <v>10751</v>
      </c>
      <c r="AT1336" t="s">
        <v>10751</v>
      </c>
      <c r="AU1336" t="s">
        <v>10751</v>
      </c>
      <c r="AV1336" t="s">
        <v>10751</v>
      </c>
      <c r="AW1336" t="s">
        <v>10751</v>
      </c>
      <c r="AX1336" t="s">
        <v>10751</v>
      </c>
      <c r="AY1336" t="s">
        <v>10751</v>
      </c>
      <c r="AZ1336" t="s">
        <v>10751</v>
      </c>
      <c r="BA1336" t="s">
        <v>10751</v>
      </c>
      <c r="BB1336" t="s">
        <v>10751</v>
      </c>
      <c r="BC1336" t="s">
        <v>10751</v>
      </c>
      <c r="BD1336" t="s">
        <v>10751</v>
      </c>
    </row>
    <row r="1337" spans="1:56">
      <c r="A1337" t="s">
        <v>10756</v>
      </c>
      <c r="B1337">
        <v>4500</v>
      </c>
      <c r="C1337">
        <v>1986</v>
      </c>
      <c r="D1337" t="s">
        <v>10751</v>
      </c>
      <c r="E1337" t="s">
        <v>10751</v>
      </c>
      <c r="F1337" t="s">
        <v>10751</v>
      </c>
      <c r="H1337" t="s">
        <v>10751</v>
      </c>
      <c r="I1337" t="str">
        <f t="shared" si="27"/>
        <v/>
      </c>
      <c r="K1337" t="s">
        <v>10751</v>
      </c>
      <c r="L1337" t="s">
        <v>10751</v>
      </c>
      <c r="M1337" t="s">
        <v>10751</v>
      </c>
      <c r="N1337" t="s">
        <v>10751</v>
      </c>
      <c r="O1337" t="s">
        <v>10751</v>
      </c>
      <c r="P1337" t="s">
        <v>10751</v>
      </c>
      <c r="Q1337" t="s">
        <v>10751</v>
      </c>
      <c r="R1337" t="s">
        <v>10751</v>
      </c>
      <c r="S1337" t="s">
        <v>10751</v>
      </c>
      <c r="T1337" t="s">
        <v>10751</v>
      </c>
      <c r="U1337" t="s">
        <v>10751</v>
      </c>
      <c r="V1337" t="s">
        <v>10751</v>
      </c>
      <c r="W1337" t="s">
        <v>10751</v>
      </c>
      <c r="X1337" t="s">
        <v>10751</v>
      </c>
      <c r="Y1337" t="s">
        <v>10751</v>
      </c>
      <c r="Z1337" t="s">
        <v>10751</v>
      </c>
      <c r="AA1337" t="s">
        <v>10751</v>
      </c>
      <c r="AB1337" t="s">
        <v>10751</v>
      </c>
      <c r="AC1337" t="s">
        <v>10751</v>
      </c>
      <c r="AD1337" t="s">
        <v>10751</v>
      </c>
      <c r="AE1337" t="s">
        <v>10751</v>
      </c>
      <c r="AF1337" t="s">
        <v>10751</v>
      </c>
      <c r="AG1337" t="s">
        <v>10751</v>
      </c>
      <c r="AH1337" t="s">
        <v>10751</v>
      </c>
      <c r="AI1337" t="s">
        <v>10751</v>
      </c>
      <c r="AJ1337" t="s">
        <v>10751</v>
      </c>
      <c r="AK1337" t="s">
        <v>10751</v>
      </c>
      <c r="AL1337" t="s">
        <v>10751</v>
      </c>
      <c r="AM1337" t="s">
        <v>10751</v>
      </c>
      <c r="AN1337" t="s">
        <v>10751</v>
      </c>
      <c r="AO1337" t="s">
        <v>10751</v>
      </c>
      <c r="AP1337" t="s">
        <v>10751</v>
      </c>
      <c r="AQ1337" t="s">
        <v>10751</v>
      </c>
      <c r="AR1337" t="s">
        <v>10751</v>
      </c>
      <c r="AS1337" t="s">
        <v>10751</v>
      </c>
      <c r="AT1337" t="s">
        <v>10751</v>
      </c>
      <c r="AU1337" t="s">
        <v>10751</v>
      </c>
      <c r="AV1337" t="s">
        <v>10751</v>
      </c>
      <c r="AW1337" t="s">
        <v>10751</v>
      </c>
      <c r="AX1337" t="s">
        <v>10751</v>
      </c>
      <c r="AY1337" t="s">
        <v>10751</v>
      </c>
      <c r="AZ1337" t="s">
        <v>10751</v>
      </c>
      <c r="BA1337" t="s">
        <v>10751</v>
      </c>
      <c r="BB1337" t="s">
        <v>10751</v>
      </c>
      <c r="BC1337" t="s">
        <v>10751</v>
      </c>
      <c r="BD1337" t="s">
        <v>10751</v>
      </c>
    </row>
    <row r="1338" spans="1:56">
      <c r="A1338" t="s">
        <v>10756</v>
      </c>
      <c r="B1338">
        <v>4500</v>
      </c>
      <c r="C1338">
        <v>1987</v>
      </c>
      <c r="D1338" t="s">
        <v>10751</v>
      </c>
      <c r="E1338" t="s">
        <v>10751</v>
      </c>
      <c r="F1338" t="s">
        <v>10751</v>
      </c>
      <c r="H1338" t="s">
        <v>10751</v>
      </c>
      <c r="I1338" t="str">
        <f t="shared" si="27"/>
        <v/>
      </c>
      <c r="K1338" t="s">
        <v>10751</v>
      </c>
      <c r="L1338" t="s">
        <v>10751</v>
      </c>
      <c r="M1338" t="s">
        <v>10751</v>
      </c>
      <c r="N1338" t="s">
        <v>10751</v>
      </c>
      <c r="O1338" t="s">
        <v>10751</v>
      </c>
      <c r="P1338" t="s">
        <v>10751</v>
      </c>
      <c r="Q1338" t="s">
        <v>10751</v>
      </c>
      <c r="R1338" t="s">
        <v>10751</v>
      </c>
      <c r="S1338" t="s">
        <v>10751</v>
      </c>
      <c r="T1338" t="s">
        <v>10751</v>
      </c>
      <c r="U1338" t="s">
        <v>10751</v>
      </c>
      <c r="V1338" t="s">
        <v>10751</v>
      </c>
      <c r="W1338" t="s">
        <v>10751</v>
      </c>
      <c r="X1338" t="s">
        <v>10751</v>
      </c>
      <c r="Y1338" t="s">
        <v>10751</v>
      </c>
      <c r="Z1338" t="s">
        <v>10751</v>
      </c>
      <c r="AA1338" t="s">
        <v>10751</v>
      </c>
      <c r="AB1338" t="s">
        <v>10751</v>
      </c>
      <c r="AC1338" t="s">
        <v>10751</v>
      </c>
      <c r="AD1338" t="s">
        <v>10751</v>
      </c>
      <c r="AE1338" t="s">
        <v>10751</v>
      </c>
      <c r="AF1338" t="s">
        <v>10751</v>
      </c>
      <c r="AG1338" t="s">
        <v>10751</v>
      </c>
      <c r="AH1338" t="s">
        <v>10751</v>
      </c>
      <c r="AI1338" t="s">
        <v>10751</v>
      </c>
      <c r="AJ1338" t="s">
        <v>10751</v>
      </c>
      <c r="AK1338" t="s">
        <v>10751</v>
      </c>
      <c r="AL1338" t="s">
        <v>10751</v>
      </c>
      <c r="AM1338" t="s">
        <v>10751</v>
      </c>
      <c r="AN1338" t="s">
        <v>10751</v>
      </c>
      <c r="AO1338" t="s">
        <v>10751</v>
      </c>
      <c r="AP1338" t="s">
        <v>10751</v>
      </c>
      <c r="AQ1338" t="s">
        <v>10751</v>
      </c>
      <c r="AR1338" t="s">
        <v>10751</v>
      </c>
      <c r="AS1338" t="s">
        <v>10751</v>
      </c>
      <c r="AT1338" t="s">
        <v>10751</v>
      </c>
      <c r="AU1338" t="s">
        <v>10751</v>
      </c>
      <c r="AV1338" t="s">
        <v>10751</v>
      </c>
      <c r="AW1338" t="s">
        <v>10751</v>
      </c>
      <c r="AX1338" t="s">
        <v>10751</v>
      </c>
      <c r="AY1338" t="s">
        <v>10751</v>
      </c>
      <c r="AZ1338" t="s">
        <v>10751</v>
      </c>
      <c r="BA1338" t="s">
        <v>10751</v>
      </c>
      <c r="BB1338" t="s">
        <v>10751</v>
      </c>
      <c r="BC1338" t="s">
        <v>10751</v>
      </c>
      <c r="BD1338" t="s">
        <v>10751</v>
      </c>
    </row>
    <row r="1339" spans="1:56">
      <c r="A1339" t="s">
        <v>10756</v>
      </c>
      <c r="B1339">
        <v>4500</v>
      </c>
      <c r="C1339">
        <v>1988</v>
      </c>
      <c r="D1339" t="s">
        <v>10751</v>
      </c>
      <c r="E1339" t="s">
        <v>10751</v>
      </c>
      <c r="F1339" t="s">
        <v>10751</v>
      </c>
      <c r="H1339" t="s">
        <v>10751</v>
      </c>
      <c r="I1339" t="str">
        <f t="shared" si="27"/>
        <v/>
      </c>
      <c r="K1339" t="s">
        <v>10751</v>
      </c>
      <c r="L1339" t="s">
        <v>10751</v>
      </c>
      <c r="M1339" t="s">
        <v>10751</v>
      </c>
      <c r="N1339" t="s">
        <v>10751</v>
      </c>
      <c r="O1339" t="s">
        <v>10751</v>
      </c>
      <c r="P1339" t="s">
        <v>10751</v>
      </c>
      <c r="Q1339" t="s">
        <v>10751</v>
      </c>
      <c r="R1339" t="s">
        <v>10751</v>
      </c>
      <c r="S1339" t="s">
        <v>10751</v>
      </c>
      <c r="T1339" t="s">
        <v>10751</v>
      </c>
      <c r="U1339" t="s">
        <v>10751</v>
      </c>
      <c r="V1339" t="s">
        <v>10751</v>
      </c>
      <c r="W1339" t="s">
        <v>10751</v>
      </c>
      <c r="X1339" t="s">
        <v>10751</v>
      </c>
      <c r="Y1339" t="s">
        <v>10751</v>
      </c>
      <c r="Z1339" t="s">
        <v>10751</v>
      </c>
      <c r="AA1339" t="s">
        <v>10751</v>
      </c>
      <c r="AB1339" t="s">
        <v>10751</v>
      </c>
      <c r="AC1339" t="s">
        <v>10751</v>
      </c>
      <c r="AD1339" t="s">
        <v>10751</v>
      </c>
      <c r="AE1339" t="s">
        <v>10751</v>
      </c>
      <c r="AF1339" t="s">
        <v>10751</v>
      </c>
      <c r="AG1339" t="s">
        <v>10751</v>
      </c>
      <c r="AH1339" t="s">
        <v>10751</v>
      </c>
      <c r="AI1339" t="s">
        <v>10751</v>
      </c>
      <c r="AJ1339" t="s">
        <v>10751</v>
      </c>
      <c r="AK1339" t="s">
        <v>10751</v>
      </c>
      <c r="AL1339" t="s">
        <v>10751</v>
      </c>
      <c r="AM1339" t="s">
        <v>10751</v>
      </c>
      <c r="AN1339" t="s">
        <v>10751</v>
      </c>
      <c r="AO1339" t="s">
        <v>10751</v>
      </c>
      <c r="AP1339" t="s">
        <v>10751</v>
      </c>
      <c r="AQ1339" t="s">
        <v>10751</v>
      </c>
      <c r="AR1339" t="s">
        <v>10751</v>
      </c>
      <c r="AS1339" t="s">
        <v>10751</v>
      </c>
      <c r="AT1339" t="s">
        <v>10751</v>
      </c>
      <c r="AU1339" t="s">
        <v>10751</v>
      </c>
      <c r="AV1339" t="s">
        <v>10751</v>
      </c>
      <c r="AW1339" t="s">
        <v>10751</v>
      </c>
      <c r="AX1339" t="s">
        <v>10751</v>
      </c>
      <c r="AY1339" t="s">
        <v>10751</v>
      </c>
      <c r="AZ1339" t="s">
        <v>10751</v>
      </c>
      <c r="BA1339" t="s">
        <v>10751</v>
      </c>
      <c r="BB1339" t="s">
        <v>10751</v>
      </c>
      <c r="BC1339" t="s">
        <v>10751</v>
      </c>
      <c r="BD1339" t="s">
        <v>10751</v>
      </c>
    </row>
    <row r="1340" spans="1:56">
      <c r="A1340" t="s">
        <v>10756</v>
      </c>
      <c r="B1340">
        <v>4500</v>
      </c>
      <c r="C1340">
        <v>1989</v>
      </c>
      <c r="D1340" t="s">
        <v>10751</v>
      </c>
      <c r="E1340" t="s">
        <v>10751</v>
      </c>
      <c r="F1340" t="s">
        <v>10751</v>
      </c>
      <c r="H1340" t="s">
        <v>10751</v>
      </c>
      <c r="I1340" t="str">
        <f t="shared" si="27"/>
        <v/>
      </c>
      <c r="K1340" t="s">
        <v>10751</v>
      </c>
      <c r="L1340" t="s">
        <v>10751</v>
      </c>
      <c r="M1340" t="s">
        <v>10751</v>
      </c>
      <c r="N1340" t="s">
        <v>10751</v>
      </c>
      <c r="O1340" t="s">
        <v>10751</v>
      </c>
      <c r="P1340" t="s">
        <v>10751</v>
      </c>
      <c r="Q1340" t="s">
        <v>10751</v>
      </c>
      <c r="R1340" t="s">
        <v>10751</v>
      </c>
      <c r="S1340" t="s">
        <v>10751</v>
      </c>
      <c r="T1340" t="s">
        <v>10751</v>
      </c>
      <c r="U1340" t="s">
        <v>10751</v>
      </c>
      <c r="V1340" t="s">
        <v>10751</v>
      </c>
      <c r="W1340" t="s">
        <v>10751</v>
      </c>
      <c r="X1340" t="s">
        <v>10751</v>
      </c>
      <c r="Y1340" t="s">
        <v>10751</v>
      </c>
      <c r="Z1340" t="s">
        <v>10751</v>
      </c>
      <c r="AA1340" t="s">
        <v>10751</v>
      </c>
      <c r="AB1340" t="s">
        <v>10751</v>
      </c>
      <c r="AC1340" t="s">
        <v>10751</v>
      </c>
      <c r="AD1340" t="s">
        <v>10751</v>
      </c>
      <c r="AE1340" t="s">
        <v>10751</v>
      </c>
      <c r="AF1340" t="s">
        <v>10751</v>
      </c>
      <c r="AG1340" t="s">
        <v>10751</v>
      </c>
      <c r="AH1340" t="s">
        <v>10751</v>
      </c>
      <c r="AI1340" t="s">
        <v>10751</v>
      </c>
      <c r="AJ1340" t="s">
        <v>10751</v>
      </c>
      <c r="AK1340" t="s">
        <v>10751</v>
      </c>
      <c r="AL1340" t="s">
        <v>10751</v>
      </c>
      <c r="AM1340" t="s">
        <v>10751</v>
      </c>
      <c r="AN1340" t="s">
        <v>10751</v>
      </c>
      <c r="AO1340" t="s">
        <v>10751</v>
      </c>
      <c r="AP1340" t="s">
        <v>10751</v>
      </c>
      <c r="AQ1340" t="s">
        <v>10751</v>
      </c>
      <c r="AR1340" t="s">
        <v>10751</v>
      </c>
      <c r="AS1340" t="s">
        <v>10751</v>
      </c>
      <c r="AT1340" t="s">
        <v>10751</v>
      </c>
      <c r="AU1340" t="s">
        <v>10751</v>
      </c>
      <c r="AV1340" t="s">
        <v>10751</v>
      </c>
      <c r="AW1340" t="s">
        <v>10751</v>
      </c>
      <c r="AX1340" t="s">
        <v>10751</v>
      </c>
      <c r="AY1340" t="s">
        <v>10751</v>
      </c>
      <c r="AZ1340" t="s">
        <v>10751</v>
      </c>
      <c r="BA1340" t="s">
        <v>10751</v>
      </c>
      <c r="BB1340" t="s">
        <v>10751</v>
      </c>
      <c r="BC1340" t="s">
        <v>10751</v>
      </c>
      <c r="BD1340" t="s">
        <v>10751</v>
      </c>
    </row>
    <row r="1341" spans="1:56">
      <c r="A1341" t="s">
        <v>10756</v>
      </c>
      <c r="B1341">
        <v>4500</v>
      </c>
      <c r="C1341">
        <v>1990</v>
      </c>
      <c r="D1341" t="s">
        <v>10751</v>
      </c>
      <c r="E1341" t="s">
        <v>10751</v>
      </c>
      <c r="F1341" t="s">
        <v>10751</v>
      </c>
      <c r="H1341" t="s">
        <v>10751</v>
      </c>
      <c r="I1341" t="str">
        <f t="shared" si="27"/>
        <v/>
      </c>
      <c r="K1341" t="s">
        <v>10751</v>
      </c>
      <c r="L1341" t="s">
        <v>10751</v>
      </c>
      <c r="M1341" t="s">
        <v>10751</v>
      </c>
      <c r="N1341" t="s">
        <v>10751</v>
      </c>
      <c r="O1341" t="s">
        <v>10751</v>
      </c>
      <c r="P1341" t="s">
        <v>10751</v>
      </c>
      <c r="Q1341" t="s">
        <v>10751</v>
      </c>
      <c r="R1341" t="s">
        <v>10751</v>
      </c>
      <c r="S1341" t="s">
        <v>10751</v>
      </c>
      <c r="T1341" t="s">
        <v>10751</v>
      </c>
      <c r="U1341" t="s">
        <v>10751</v>
      </c>
      <c r="V1341" t="s">
        <v>10751</v>
      </c>
      <c r="W1341" t="s">
        <v>10751</v>
      </c>
      <c r="X1341" t="s">
        <v>10751</v>
      </c>
      <c r="Y1341" t="s">
        <v>10751</v>
      </c>
      <c r="Z1341" t="s">
        <v>10751</v>
      </c>
      <c r="AA1341" t="s">
        <v>10751</v>
      </c>
      <c r="AB1341" t="s">
        <v>10751</v>
      </c>
      <c r="AC1341" t="s">
        <v>10751</v>
      </c>
      <c r="AD1341" t="s">
        <v>10751</v>
      </c>
      <c r="AE1341" t="s">
        <v>10751</v>
      </c>
      <c r="AF1341" t="s">
        <v>10751</v>
      </c>
      <c r="AG1341" t="s">
        <v>10751</v>
      </c>
      <c r="AH1341" t="s">
        <v>10751</v>
      </c>
      <c r="AI1341" t="s">
        <v>10751</v>
      </c>
      <c r="AJ1341" t="s">
        <v>10751</v>
      </c>
      <c r="AK1341" t="s">
        <v>10751</v>
      </c>
      <c r="AL1341" t="s">
        <v>10751</v>
      </c>
      <c r="AM1341" t="s">
        <v>10751</v>
      </c>
      <c r="AN1341" t="s">
        <v>10751</v>
      </c>
      <c r="AO1341" t="s">
        <v>10751</v>
      </c>
      <c r="AP1341" t="s">
        <v>10751</v>
      </c>
      <c r="AQ1341" t="s">
        <v>10751</v>
      </c>
      <c r="AR1341" t="s">
        <v>10751</v>
      </c>
      <c r="AS1341" t="s">
        <v>10751</v>
      </c>
      <c r="AT1341" t="s">
        <v>10751</v>
      </c>
      <c r="AU1341" t="s">
        <v>10751</v>
      </c>
      <c r="AV1341" t="s">
        <v>10751</v>
      </c>
      <c r="AW1341" t="s">
        <v>10751</v>
      </c>
      <c r="AX1341" t="s">
        <v>10751</v>
      </c>
      <c r="AY1341" t="s">
        <v>10751</v>
      </c>
      <c r="AZ1341" t="s">
        <v>10751</v>
      </c>
      <c r="BA1341" t="s">
        <v>10751</v>
      </c>
      <c r="BB1341" t="s">
        <v>10751</v>
      </c>
      <c r="BC1341" t="s">
        <v>10751</v>
      </c>
      <c r="BD1341" t="s">
        <v>10751</v>
      </c>
    </row>
    <row r="1342" spans="1:56">
      <c r="A1342" t="s">
        <v>10756</v>
      </c>
      <c r="B1342">
        <v>4500</v>
      </c>
      <c r="C1342">
        <v>1991</v>
      </c>
      <c r="D1342" t="s">
        <v>10751</v>
      </c>
      <c r="E1342" t="s">
        <v>10751</v>
      </c>
      <c r="F1342" t="s">
        <v>10751</v>
      </c>
      <c r="H1342" t="s">
        <v>10751</v>
      </c>
      <c r="I1342" t="str">
        <f t="shared" si="27"/>
        <v/>
      </c>
      <c r="K1342" t="s">
        <v>10751</v>
      </c>
      <c r="L1342" t="s">
        <v>10751</v>
      </c>
      <c r="M1342" t="s">
        <v>10751</v>
      </c>
      <c r="N1342" t="s">
        <v>10751</v>
      </c>
      <c r="O1342" t="s">
        <v>10751</v>
      </c>
      <c r="P1342" t="s">
        <v>10751</v>
      </c>
      <c r="Q1342" t="s">
        <v>10751</v>
      </c>
      <c r="R1342" t="s">
        <v>10751</v>
      </c>
      <c r="S1342" t="s">
        <v>10751</v>
      </c>
      <c r="T1342" t="s">
        <v>10751</v>
      </c>
      <c r="U1342" t="s">
        <v>10751</v>
      </c>
      <c r="V1342" t="s">
        <v>10751</v>
      </c>
      <c r="W1342" t="s">
        <v>10751</v>
      </c>
      <c r="X1342" t="s">
        <v>10751</v>
      </c>
      <c r="Y1342" t="s">
        <v>10751</v>
      </c>
      <c r="Z1342" t="s">
        <v>10751</v>
      </c>
      <c r="AA1342" t="s">
        <v>10751</v>
      </c>
      <c r="AB1342" t="s">
        <v>10751</v>
      </c>
      <c r="AC1342" t="s">
        <v>10751</v>
      </c>
      <c r="AD1342" t="s">
        <v>10751</v>
      </c>
      <c r="AE1342" t="s">
        <v>10751</v>
      </c>
      <c r="AF1342" t="s">
        <v>10751</v>
      </c>
      <c r="AG1342" t="s">
        <v>10751</v>
      </c>
      <c r="AH1342" t="s">
        <v>10751</v>
      </c>
      <c r="AI1342" t="s">
        <v>10751</v>
      </c>
      <c r="AJ1342" t="s">
        <v>10751</v>
      </c>
      <c r="AK1342" t="s">
        <v>10751</v>
      </c>
      <c r="AL1342" t="s">
        <v>10751</v>
      </c>
      <c r="AM1342" t="s">
        <v>10751</v>
      </c>
      <c r="AN1342" t="s">
        <v>10751</v>
      </c>
      <c r="AO1342" t="s">
        <v>10751</v>
      </c>
      <c r="AP1342" t="s">
        <v>10751</v>
      </c>
      <c r="AQ1342" t="s">
        <v>10751</v>
      </c>
      <c r="AR1342" t="s">
        <v>10751</v>
      </c>
      <c r="AS1342" t="s">
        <v>10751</v>
      </c>
      <c r="AT1342" t="s">
        <v>10751</v>
      </c>
      <c r="AU1342" t="s">
        <v>10751</v>
      </c>
      <c r="AV1342" t="s">
        <v>10751</v>
      </c>
      <c r="AW1342" t="s">
        <v>10751</v>
      </c>
      <c r="AX1342" t="s">
        <v>10751</v>
      </c>
      <c r="AY1342" t="s">
        <v>10751</v>
      </c>
      <c r="AZ1342" t="s">
        <v>10751</v>
      </c>
      <c r="BA1342" t="s">
        <v>10751</v>
      </c>
      <c r="BB1342" t="s">
        <v>10751</v>
      </c>
      <c r="BC1342" t="s">
        <v>10751</v>
      </c>
      <c r="BD1342" t="s">
        <v>10751</v>
      </c>
    </row>
    <row r="1343" spans="1:56">
      <c r="A1343" t="s">
        <v>10756</v>
      </c>
      <c r="B1343">
        <v>4500</v>
      </c>
      <c r="C1343">
        <v>1992</v>
      </c>
      <c r="D1343" t="s">
        <v>10751</v>
      </c>
      <c r="E1343" t="s">
        <v>10751</v>
      </c>
      <c r="F1343" t="s">
        <v>10751</v>
      </c>
      <c r="H1343" t="s">
        <v>10751</v>
      </c>
      <c r="I1343" t="str">
        <f t="shared" si="27"/>
        <v/>
      </c>
      <c r="K1343" t="s">
        <v>10751</v>
      </c>
      <c r="L1343" t="s">
        <v>10751</v>
      </c>
      <c r="M1343" t="s">
        <v>10751</v>
      </c>
      <c r="N1343" t="s">
        <v>10751</v>
      </c>
      <c r="O1343" t="s">
        <v>10751</v>
      </c>
      <c r="P1343" t="s">
        <v>10751</v>
      </c>
      <c r="Q1343" t="s">
        <v>10751</v>
      </c>
      <c r="R1343" t="s">
        <v>10751</v>
      </c>
      <c r="S1343" t="s">
        <v>10751</v>
      </c>
      <c r="T1343" t="s">
        <v>10751</v>
      </c>
      <c r="U1343" t="s">
        <v>10751</v>
      </c>
      <c r="V1343" t="s">
        <v>10751</v>
      </c>
      <c r="W1343" t="s">
        <v>10751</v>
      </c>
      <c r="X1343" t="s">
        <v>10751</v>
      </c>
      <c r="Y1343" t="s">
        <v>10751</v>
      </c>
      <c r="Z1343" t="s">
        <v>10751</v>
      </c>
      <c r="AA1343" t="s">
        <v>10751</v>
      </c>
      <c r="AB1343" t="s">
        <v>10751</v>
      </c>
      <c r="AC1343" t="s">
        <v>10751</v>
      </c>
      <c r="AD1343" t="s">
        <v>10751</v>
      </c>
      <c r="AE1343" t="s">
        <v>10751</v>
      </c>
      <c r="AF1343" t="s">
        <v>10751</v>
      </c>
      <c r="AG1343" t="s">
        <v>10751</v>
      </c>
      <c r="AH1343" t="s">
        <v>10751</v>
      </c>
      <c r="AI1343" t="s">
        <v>10751</v>
      </c>
      <c r="AJ1343" t="s">
        <v>10751</v>
      </c>
      <c r="AK1343" t="s">
        <v>10751</v>
      </c>
      <c r="AL1343" t="s">
        <v>10751</v>
      </c>
      <c r="AM1343" t="s">
        <v>10751</v>
      </c>
      <c r="AN1343" t="s">
        <v>10751</v>
      </c>
      <c r="AO1343" t="s">
        <v>10751</v>
      </c>
      <c r="AP1343" t="s">
        <v>10751</v>
      </c>
      <c r="AQ1343" t="s">
        <v>10751</v>
      </c>
      <c r="AR1343" t="s">
        <v>10751</v>
      </c>
      <c r="AS1343" t="s">
        <v>10751</v>
      </c>
      <c r="AT1343" t="s">
        <v>10751</v>
      </c>
      <c r="AU1343" t="s">
        <v>10751</v>
      </c>
      <c r="AV1343" t="s">
        <v>10751</v>
      </c>
      <c r="AW1343" t="s">
        <v>10751</v>
      </c>
      <c r="AX1343" t="s">
        <v>10751</v>
      </c>
      <c r="AY1343" t="s">
        <v>10751</v>
      </c>
      <c r="AZ1343" t="s">
        <v>10751</v>
      </c>
      <c r="BA1343" t="s">
        <v>10751</v>
      </c>
      <c r="BB1343" t="s">
        <v>10751</v>
      </c>
      <c r="BC1343" t="s">
        <v>10751</v>
      </c>
      <c r="BD1343" t="s">
        <v>10751</v>
      </c>
    </row>
    <row r="1344" spans="1:56">
      <c r="A1344" t="s">
        <v>10756</v>
      </c>
      <c r="B1344">
        <v>4500</v>
      </c>
      <c r="C1344">
        <v>1993</v>
      </c>
      <c r="D1344" t="s">
        <v>10751</v>
      </c>
      <c r="E1344" t="s">
        <v>10751</v>
      </c>
      <c r="F1344" t="s">
        <v>10751</v>
      </c>
      <c r="H1344" t="s">
        <v>10751</v>
      </c>
      <c r="I1344" t="str">
        <f t="shared" si="27"/>
        <v/>
      </c>
      <c r="K1344" t="s">
        <v>10751</v>
      </c>
      <c r="L1344" t="s">
        <v>10751</v>
      </c>
      <c r="M1344" t="s">
        <v>10751</v>
      </c>
      <c r="N1344" t="s">
        <v>10751</v>
      </c>
      <c r="O1344" t="s">
        <v>10751</v>
      </c>
      <c r="P1344" t="s">
        <v>10751</v>
      </c>
      <c r="Q1344" t="s">
        <v>10751</v>
      </c>
      <c r="R1344" t="s">
        <v>10751</v>
      </c>
      <c r="S1344" t="s">
        <v>10751</v>
      </c>
      <c r="T1344" t="s">
        <v>10751</v>
      </c>
      <c r="U1344" t="s">
        <v>10751</v>
      </c>
      <c r="V1344" t="s">
        <v>10751</v>
      </c>
      <c r="W1344" t="s">
        <v>10751</v>
      </c>
      <c r="X1344" t="s">
        <v>10751</v>
      </c>
      <c r="Y1344" t="s">
        <v>10751</v>
      </c>
      <c r="Z1344" t="s">
        <v>10751</v>
      </c>
      <c r="AA1344" t="s">
        <v>10751</v>
      </c>
      <c r="AB1344" t="s">
        <v>10751</v>
      </c>
      <c r="AC1344" t="s">
        <v>10751</v>
      </c>
      <c r="AD1344" t="s">
        <v>10751</v>
      </c>
      <c r="AE1344" t="s">
        <v>10751</v>
      </c>
      <c r="AF1344" t="s">
        <v>10751</v>
      </c>
      <c r="AG1344" t="s">
        <v>10751</v>
      </c>
      <c r="AH1344" t="s">
        <v>10751</v>
      </c>
      <c r="AI1344" t="s">
        <v>10751</v>
      </c>
      <c r="AJ1344" t="s">
        <v>10751</v>
      </c>
      <c r="AK1344" t="s">
        <v>10751</v>
      </c>
      <c r="AL1344" t="s">
        <v>10751</v>
      </c>
      <c r="AM1344" t="s">
        <v>10751</v>
      </c>
      <c r="AN1344" t="s">
        <v>10751</v>
      </c>
      <c r="AO1344" t="s">
        <v>10751</v>
      </c>
      <c r="AP1344" t="s">
        <v>10751</v>
      </c>
      <c r="AQ1344" t="s">
        <v>10751</v>
      </c>
      <c r="AR1344" t="s">
        <v>10751</v>
      </c>
      <c r="AS1344" t="s">
        <v>10751</v>
      </c>
      <c r="AT1344" t="s">
        <v>10751</v>
      </c>
      <c r="AU1344" t="s">
        <v>10751</v>
      </c>
      <c r="AV1344" t="s">
        <v>10751</v>
      </c>
      <c r="AW1344" t="s">
        <v>10751</v>
      </c>
      <c r="AX1344" t="s">
        <v>10751</v>
      </c>
      <c r="AY1344" t="s">
        <v>10751</v>
      </c>
      <c r="AZ1344" t="s">
        <v>10751</v>
      </c>
      <c r="BA1344" t="s">
        <v>10751</v>
      </c>
      <c r="BB1344" t="s">
        <v>10751</v>
      </c>
      <c r="BC1344" t="s">
        <v>10751</v>
      </c>
      <c r="BD1344" t="s">
        <v>10751</v>
      </c>
    </row>
    <row r="1345" spans="1:56">
      <c r="A1345" t="s">
        <v>10756</v>
      </c>
      <c r="B1345">
        <v>4500</v>
      </c>
      <c r="C1345">
        <v>1994</v>
      </c>
      <c r="D1345" t="s">
        <v>10751</v>
      </c>
      <c r="E1345" t="s">
        <v>10751</v>
      </c>
      <c r="F1345" t="s">
        <v>10751</v>
      </c>
      <c r="H1345" t="s">
        <v>10751</v>
      </c>
      <c r="I1345" t="str">
        <f t="shared" si="27"/>
        <v/>
      </c>
      <c r="K1345" t="s">
        <v>10751</v>
      </c>
      <c r="L1345" t="s">
        <v>10751</v>
      </c>
      <c r="M1345" t="s">
        <v>10751</v>
      </c>
      <c r="N1345" t="s">
        <v>10751</v>
      </c>
      <c r="O1345" t="s">
        <v>10751</v>
      </c>
      <c r="P1345" t="s">
        <v>10751</v>
      </c>
      <c r="Q1345" t="s">
        <v>10751</v>
      </c>
      <c r="R1345" t="s">
        <v>10751</v>
      </c>
      <c r="S1345" t="s">
        <v>10751</v>
      </c>
      <c r="T1345" t="s">
        <v>10751</v>
      </c>
      <c r="U1345" t="s">
        <v>10751</v>
      </c>
      <c r="V1345" t="s">
        <v>10751</v>
      </c>
      <c r="W1345" t="s">
        <v>10751</v>
      </c>
      <c r="X1345" t="s">
        <v>10751</v>
      </c>
      <c r="Y1345" t="s">
        <v>10751</v>
      </c>
      <c r="Z1345" t="s">
        <v>10751</v>
      </c>
      <c r="AA1345" t="s">
        <v>10751</v>
      </c>
      <c r="AB1345" t="s">
        <v>10751</v>
      </c>
      <c r="AC1345" t="s">
        <v>10751</v>
      </c>
      <c r="AD1345" t="s">
        <v>10751</v>
      </c>
      <c r="AE1345" t="s">
        <v>10751</v>
      </c>
      <c r="AF1345" t="s">
        <v>10751</v>
      </c>
      <c r="AG1345" t="s">
        <v>10751</v>
      </c>
      <c r="AH1345" t="s">
        <v>10751</v>
      </c>
      <c r="AI1345" t="s">
        <v>10751</v>
      </c>
      <c r="AJ1345" t="s">
        <v>10751</v>
      </c>
      <c r="AK1345" t="s">
        <v>10751</v>
      </c>
      <c r="AL1345" t="s">
        <v>10751</v>
      </c>
      <c r="AM1345" t="s">
        <v>10751</v>
      </c>
      <c r="AN1345" t="s">
        <v>10751</v>
      </c>
      <c r="AO1345" t="s">
        <v>10751</v>
      </c>
      <c r="AP1345" t="s">
        <v>10751</v>
      </c>
      <c r="AQ1345" t="s">
        <v>10751</v>
      </c>
      <c r="AR1345" t="s">
        <v>10751</v>
      </c>
      <c r="AS1345" t="s">
        <v>10751</v>
      </c>
      <c r="AT1345" t="s">
        <v>10751</v>
      </c>
      <c r="AU1345" t="s">
        <v>10751</v>
      </c>
      <c r="AV1345" t="s">
        <v>10751</v>
      </c>
      <c r="AW1345" t="s">
        <v>10751</v>
      </c>
      <c r="AX1345" t="s">
        <v>10751</v>
      </c>
      <c r="AY1345" t="s">
        <v>10751</v>
      </c>
      <c r="AZ1345" t="s">
        <v>10751</v>
      </c>
      <c r="BA1345" t="s">
        <v>10751</v>
      </c>
      <c r="BB1345" t="s">
        <v>10751</v>
      </c>
      <c r="BC1345" t="s">
        <v>10751</v>
      </c>
      <c r="BD1345" t="s">
        <v>10751</v>
      </c>
    </row>
    <row r="1346" spans="1:56">
      <c r="A1346" t="s">
        <v>10756</v>
      </c>
      <c r="B1346">
        <v>4500</v>
      </c>
      <c r="C1346">
        <v>1995</v>
      </c>
      <c r="D1346" t="s">
        <v>10751</v>
      </c>
      <c r="E1346" t="s">
        <v>10751</v>
      </c>
      <c r="F1346" t="s">
        <v>10751</v>
      </c>
      <c r="H1346" t="s">
        <v>10751</v>
      </c>
      <c r="I1346" t="str">
        <f t="shared" si="27"/>
        <v/>
      </c>
      <c r="K1346" t="s">
        <v>10751</v>
      </c>
      <c r="L1346" t="s">
        <v>10751</v>
      </c>
      <c r="M1346" t="s">
        <v>10751</v>
      </c>
      <c r="N1346" t="s">
        <v>10751</v>
      </c>
      <c r="O1346" t="s">
        <v>10751</v>
      </c>
      <c r="P1346" t="s">
        <v>10751</v>
      </c>
      <c r="Q1346" t="s">
        <v>10751</v>
      </c>
      <c r="R1346" t="s">
        <v>10751</v>
      </c>
      <c r="S1346" t="s">
        <v>10751</v>
      </c>
      <c r="T1346" t="s">
        <v>10751</v>
      </c>
      <c r="U1346" t="s">
        <v>10751</v>
      </c>
      <c r="V1346" t="s">
        <v>10751</v>
      </c>
      <c r="W1346" t="s">
        <v>10751</v>
      </c>
      <c r="X1346" t="s">
        <v>10751</v>
      </c>
      <c r="Y1346" t="s">
        <v>10751</v>
      </c>
      <c r="Z1346" t="s">
        <v>10751</v>
      </c>
      <c r="AA1346" t="s">
        <v>10751</v>
      </c>
      <c r="AB1346" t="s">
        <v>10751</v>
      </c>
      <c r="AC1346" t="s">
        <v>10751</v>
      </c>
      <c r="AD1346" t="s">
        <v>10751</v>
      </c>
      <c r="AE1346" t="s">
        <v>10751</v>
      </c>
      <c r="AF1346" t="s">
        <v>10751</v>
      </c>
      <c r="AG1346" t="s">
        <v>10751</v>
      </c>
      <c r="AH1346" t="s">
        <v>10751</v>
      </c>
      <c r="AI1346" t="s">
        <v>10751</v>
      </c>
      <c r="AJ1346" t="s">
        <v>10751</v>
      </c>
      <c r="AK1346" t="s">
        <v>10751</v>
      </c>
      <c r="AL1346" t="s">
        <v>10751</v>
      </c>
      <c r="AM1346" t="s">
        <v>10751</v>
      </c>
      <c r="AN1346" t="s">
        <v>10751</v>
      </c>
      <c r="AO1346" t="s">
        <v>10751</v>
      </c>
      <c r="AP1346" t="s">
        <v>10751</v>
      </c>
      <c r="AQ1346" t="s">
        <v>10751</v>
      </c>
      <c r="AR1346" t="s">
        <v>10751</v>
      </c>
      <c r="AS1346" t="s">
        <v>10751</v>
      </c>
      <c r="AT1346" t="s">
        <v>10751</v>
      </c>
      <c r="AU1346" t="s">
        <v>10751</v>
      </c>
      <c r="AV1346" t="s">
        <v>10751</v>
      </c>
      <c r="AW1346" t="s">
        <v>10751</v>
      </c>
      <c r="AX1346" t="s">
        <v>10751</v>
      </c>
      <c r="AY1346" t="s">
        <v>10751</v>
      </c>
      <c r="AZ1346" t="s">
        <v>10751</v>
      </c>
      <c r="BA1346" t="s">
        <v>10751</v>
      </c>
      <c r="BB1346" t="s">
        <v>10751</v>
      </c>
      <c r="BC1346" t="s">
        <v>10751</v>
      </c>
      <c r="BD1346" t="s">
        <v>10751</v>
      </c>
    </row>
    <row r="1347" spans="1:56">
      <c r="A1347" t="s">
        <v>10756</v>
      </c>
      <c r="B1347">
        <v>4500</v>
      </c>
      <c r="C1347">
        <v>1996</v>
      </c>
      <c r="D1347" t="s">
        <v>10751</v>
      </c>
      <c r="E1347" t="s">
        <v>10751</v>
      </c>
      <c r="F1347" t="s">
        <v>10751</v>
      </c>
      <c r="H1347" t="s">
        <v>10751</v>
      </c>
      <c r="I1347" t="str">
        <f t="shared" si="27"/>
        <v/>
      </c>
      <c r="K1347" t="s">
        <v>10751</v>
      </c>
      <c r="L1347" t="s">
        <v>10751</v>
      </c>
      <c r="M1347" t="s">
        <v>10751</v>
      </c>
      <c r="N1347" t="s">
        <v>10751</v>
      </c>
      <c r="O1347" t="s">
        <v>10751</v>
      </c>
      <c r="P1347" t="s">
        <v>10751</v>
      </c>
      <c r="Q1347" t="s">
        <v>10751</v>
      </c>
      <c r="R1347" t="s">
        <v>10751</v>
      </c>
      <c r="S1347" t="s">
        <v>10751</v>
      </c>
      <c r="T1347" t="s">
        <v>10751</v>
      </c>
      <c r="U1347" t="s">
        <v>10751</v>
      </c>
      <c r="V1347" t="s">
        <v>10751</v>
      </c>
      <c r="W1347" t="s">
        <v>10751</v>
      </c>
      <c r="X1347" t="s">
        <v>10751</v>
      </c>
      <c r="Y1347" t="s">
        <v>10751</v>
      </c>
      <c r="Z1347" t="s">
        <v>10751</v>
      </c>
      <c r="AA1347" t="s">
        <v>10751</v>
      </c>
      <c r="AB1347" t="s">
        <v>10751</v>
      </c>
      <c r="AC1347" t="s">
        <v>10751</v>
      </c>
      <c r="AD1347" t="s">
        <v>10751</v>
      </c>
      <c r="AE1347" t="s">
        <v>10751</v>
      </c>
      <c r="AF1347" t="s">
        <v>10751</v>
      </c>
      <c r="AG1347" t="s">
        <v>10751</v>
      </c>
      <c r="AH1347" t="s">
        <v>10751</v>
      </c>
      <c r="AI1347" t="s">
        <v>10751</v>
      </c>
      <c r="AJ1347" t="s">
        <v>10751</v>
      </c>
      <c r="AK1347" t="s">
        <v>10751</v>
      </c>
      <c r="AL1347" t="s">
        <v>10751</v>
      </c>
      <c r="AM1347" t="s">
        <v>10751</v>
      </c>
      <c r="AN1347" t="s">
        <v>10751</v>
      </c>
      <c r="AO1347" t="s">
        <v>10751</v>
      </c>
      <c r="AP1347" t="s">
        <v>10751</v>
      </c>
      <c r="AQ1347" t="s">
        <v>10751</v>
      </c>
      <c r="AR1347" t="s">
        <v>10751</v>
      </c>
      <c r="AS1347" t="s">
        <v>10751</v>
      </c>
      <c r="AT1347" t="s">
        <v>10751</v>
      </c>
      <c r="AU1347" t="s">
        <v>10751</v>
      </c>
      <c r="AV1347" t="s">
        <v>10751</v>
      </c>
      <c r="AW1347" t="s">
        <v>10751</v>
      </c>
      <c r="AX1347" t="s">
        <v>10751</v>
      </c>
      <c r="AY1347" t="s">
        <v>10751</v>
      </c>
      <c r="AZ1347" t="s">
        <v>10751</v>
      </c>
      <c r="BA1347" t="s">
        <v>10751</v>
      </c>
      <c r="BB1347" t="s">
        <v>10751</v>
      </c>
      <c r="BC1347" t="s">
        <v>10751</v>
      </c>
      <c r="BD1347" t="s">
        <v>10751</v>
      </c>
    </row>
    <row r="1348" spans="1:56">
      <c r="A1348" t="s">
        <v>10756</v>
      </c>
      <c r="B1348">
        <v>4500</v>
      </c>
      <c r="C1348">
        <v>1997</v>
      </c>
      <c r="D1348" t="s">
        <v>10751</v>
      </c>
      <c r="E1348" t="s">
        <v>10751</v>
      </c>
      <c r="F1348" t="s">
        <v>10751</v>
      </c>
      <c r="H1348" t="s">
        <v>10751</v>
      </c>
      <c r="I1348" t="str">
        <f t="shared" si="27"/>
        <v/>
      </c>
      <c r="K1348" t="s">
        <v>10751</v>
      </c>
      <c r="L1348" t="s">
        <v>10751</v>
      </c>
      <c r="M1348" t="s">
        <v>10751</v>
      </c>
      <c r="N1348" t="s">
        <v>10751</v>
      </c>
      <c r="O1348" t="s">
        <v>10751</v>
      </c>
      <c r="P1348" t="s">
        <v>10751</v>
      </c>
      <c r="Q1348" t="s">
        <v>10751</v>
      </c>
      <c r="R1348" t="s">
        <v>10751</v>
      </c>
      <c r="S1348" t="s">
        <v>10751</v>
      </c>
      <c r="T1348" t="s">
        <v>10751</v>
      </c>
      <c r="U1348" t="s">
        <v>10751</v>
      </c>
      <c r="V1348" t="s">
        <v>10751</v>
      </c>
      <c r="W1348" t="s">
        <v>10751</v>
      </c>
      <c r="X1348" t="s">
        <v>10751</v>
      </c>
      <c r="Y1348" t="s">
        <v>10751</v>
      </c>
      <c r="Z1348" t="s">
        <v>10751</v>
      </c>
      <c r="AA1348" t="s">
        <v>10751</v>
      </c>
      <c r="AB1348" t="s">
        <v>10751</v>
      </c>
      <c r="AC1348" t="s">
        <v>10751</v>
      </c>
      <c r="AD1348" t="s">
        <v>10751</v>
      </c>
      <c r="AE1348" t="s">
        <v>10751</v>
      </c>
      <c r="AF1348" t="s">
        <v>10751</v>
      </c>
      <c r="AG1348" t="s">
        <v>10751</v>
      </c>
      <c r="AH1348" t="s">
        <v>10751</v>
      </c>
      <c r="AI1348" t="s">
        <v>10751</v>
      </c>
      <c r="AJ1348" t="s">
        <v>10751</v>
      </c>
      <c r="AK1348" t="s">
        <v>10751</v>
      </c>
      <c r="AL1348" t="s">
        <v>10751</v>
      </c>
      <c r="AM1348" t="s">
        <v>10751</v>
      </c>
      <c r="AN1348" t="s">
        <v>10751</v>
      </c>
      <c r="AO1348" t="s">
        <v>10751</v>
      </c>
      <c r="AP1348" t="s">
        <v>10751</v>
      </c>
      <c r="AQ1348" t="s">
        <v>10751</v>
      </c>
      <c r="AR1348" t="s">
        <v>10751</v>
      </c>
      <c r="AS1348" t="s">
        <v>10751</v>
      </c>
      <c r="AT1348" t="s">
        <v>10751</v>
      </c>
      <c r="AU1348" t="s">
        <v>10751</v>
      </c>
      <c r="AV1348" t="s">
        <v>10751</v>
      </c>
      <c r="AW1348" t="s">
        <v>10751</v>
      </c>
      <c r="AX1348" t="s">
        <v>10751</v>
      </c>
      <c r="AY1348" t="s">
        <v>10751</v>
      </c>
      <c r="AZ1348" t="s">
        <v>10751</v>
      </c>
      <c r="BA1348" t="s">
        <v>10751</v>
      </c>
      <c r="BB1348" t="s">
        <v>10751</v>
      </c>
      <c r="BC1348" t="s">
        <v>10751</v>
      </c>
      <c r="BD1348" t="s">
        <v>10751</v>
      </c>
    </row>
    <row r="1349" spans="1:56">
      <c r="A1349" t="s">
        <v>10756</v>
      </c>
      <c r="B1349">
        <v>4500</v>
      </c>
      <c r="C1349">
        <v>1998</v>
      </c>
      <c r="D1349" t="s">
        <v>10751</v>
      </c>
      <c r="E1349" t="s">
        <v>10751</v>
      </c>
      <c r="F1349" t="s">
        <v>10751</v>
      </c>
      <c r="H1349" t="s">
        <v>10751</v>
      </c>
      <c r="I1349" t="str">
        <f t="shared" si="27"/>
        <v/>
      </c>
      <c r="K1349" t="s">
        <v>10751</v>
      </c>
      <c r="L1349" t="s">
        <v>10751</v>
      </c>
      <c r="M1349" t="s">
        <v>10751</v>
      </c>
      <c r="N1349" t="s">
        <v>10751</v>
      </c>
      <c r="O1349" t="s">
        <v>10751</v>
      </c>
      <c r="P1349" t="s">
        <v>10751</v>
      </c>
      <c r="Q1349" t="s">
        <v>10751</v>
      </c>
      <c r="R1349" t="s">
        <v>10751</v>
      </c>
      <c r="S1349" t="s">
        <v>10751</v>
      </c>
      <c r="T1349" t="s">
        <v>10751</v>
      </c>
      <c r="U1349" t="s">
        <v>10751</v>
      </c>
      <c r="V1349" t="s">
        <v>10751</v>
      </c>
      <c r="W1349" t="s">
        <v>10751</v>
      </c>
      <c r="X1349" t="s">
        <v>10751</v>
      </c>
      <c r="Y1349" t="s">
        <v>10751</v>
      </c>
      <c r="Z1349" t="s">
        <v>10751</v>
      </c>
      <c r="AA1349" t="s">
        <v>10751</v>
      </c>
      <c r="AB1349" t="s">
        <v>10751</v>
      </c>
      <c r="AC1349" t="s">
        <v>10751</v>
      </c>
      <c r="AD1349" t="s">
        <v>10751</v>
      </c>
      <c r="AE1349" t="s">
        <v>10751</v>
      </c>
      <c r="AF1349" t="s">
        <v>10751</v>
      </c>
      <c r="AG1349" t="s">
        <v>10751</v>
      </c>
      <c r="AH1349" t="s">
        <v>10751</v>
      </c>
      <c r="AI1349" t="s">
        <v>10751</v>
      </c>
      <c r="AJ1349" t="s">
        <v>10751</v>
      </c>
      <c r="AK1349" t="s">
        <v>10751</v>
      </c>
      <c r="AL1349" t="s">
        <v>10751</v>
      </c>
      <c r="AM1349" t="s">
        <v>10751</v>
      </c>
      <c r="AN1349" t="s">
        <v>10751</v>
      </c>
      <c r="AO1349" t="s">
        <v>10751</v>
      </c>
      <c r="AP1349" t="s">
        <v>10751</v>
      </c>
      <c r="AQ1349" t="s">
        <v>10751</v>
      </c>
      <c r="AR1349" t="s">
        <v>10751</v>
      </c>
      <c r="AS1349" t="s">
        <v>10751</v>
      </c>
      <c r="AT1349" t="s">
        <v>10751</v>
      </c>
      <c r="AU1349" t="s">
        <v>10751</v>
      </c>
      <c r="AV1349" t="s">
        <v>10751</v>
      </c>
      <c r="AW1349" t="s">
        <v>10751</v>
      </c>
      <c r="AX1349" t="s">
        <v>10751</v>
      </c>
      <c r="AY1349" t="s">
        <v>10751</v>
      </c>
      <c r="AZ1349" t="s">
        <v>10751</v>
      </c>
      <c r="BA1349" t="s">
        <v>10751</v>
      </c>
      <c r="BB1349" t="s">
        <v>10751</v>
      </c>
      <c r="BC1349" t="s">
        <v>10751</v>
      </c>
      <c r="BD1349" t="s">
        <v>10751</v>
      </c>
    </row>
    <row r="1350" spans="1:56">
      <c r="A1350" t="s">
        <v>10756</v>
      </c>
      <c r="B1350">
        <v>4500</v>
      </c>
      <c r="C1350">
        <v>1999</v>
      </c>
      <c r="D1350" t="s">
        <v>10751</v>
      </c>
      <c r="E1350" t="s">
        <v>10751</v>
      </c>
      <c r="F1350" t="s">
        <v>10751</v>
      </c>
      <c r="H1350" t="s">
        <v>10751</v>
      </c>
      <c r="I1350" t="str">
        <f t="shared" si="27"/>
        <v/>
      </c>
      <c r="K1350" t="s">
        <v>10751</v>
      </c>
      <c r="L1350" t="s">
        <v>10751</v>
      </c>
      <c r="M1350" t="s">
        <v>10751</v>
      </c>
      <c r="N1350" t="s">
        <v>10751</v>
      </c>
      <c r="O1350" t="s">
        <v>10751</v>
      </c>
      <c r="P1350" t="s">
        <v>10751</v>
      </c>
      <c r="Q1350" t="s">
        <v>10751</v>
      </c>
      <c r="R1350" t="s">
        <v>10751</v>
      </c>
      <c r="S1350" t="s">
        <v>10751</v>
      </c>
      <c r="T1350" t="s">
        <v>10751</v>
      </c>
      <c r="U1350" t="s">
        <v>10751</v>
      </c>
      <c r="V1350" t="s">
        <v>10751</v>
      </c>
      <c r="W1350" t="s">
        <v>10751</v>
      </c>
      <c r="X1350" t="s">
        <v>10751</v>
      </c>
      <c r="Y1350" t="s">
        <v>10751</v>
      </c>
      <c r="Z1350" t="s">
        <v>10751</v>
      </c>
      <c r="AA1350" t="s">
        <v>10751</v>
      </c>
      <c r="AB1350" t="s">
        <v>10751</v>
      </c>
      <c r="AC1350" t="s">
        <v>10751</v>
      </c>
      <c r="AD1350" t="s">
        <v>10751</v>
      </c>
      <c r="AE1350" t="s">
        <v>10751</v>
      </c>
      <c r="AF1350" t="s">
        <v>10751</v>
      </c>
      <c r="AG1350" t="s">
        <v>10751</v>
      </c>
      <c r="AH1350" t="s">
        <v>10751</v>
      </c>
      <c r="AI1350" t="s">
        <v>10751</v>
      </c>
      <c r="AJ1350" t="s">
        <v>10751</v>
      </c>
      <c r="AK1350" t="s">
        <v>10751</v>
      </c>
      <c r="AL1350" t="s">
        <v>10751</v>
      </c>
      <c r="AM1350" t="s">
        <v>10751</v>
      </c>
      <c r="AN1350" t="s">
        <v>10751</v>
      </c>
      <c r="AO1350" t="s">
        <v>10751</v>
      </c>
      <c r="AP1350" t="s">
        <v>10751</v>
      </c>
      <c r="AQ1350" t="s">
        <v>10751</v>
      </c>
      <c r="AR1350" t="s">
        <v>10751</v>
      </c>
      <c r="AS1350" t="s">
        <v>10751</v>
      </c>
      <c r="AT1350" t="s">
        <v>10751</v>
      </c>
      <c r="AU1350" t="s">
        <v>10751</v>
      </c>
      <c r="AV1350" t="s">
        <v>10751</v>
      </c>
      <c r="AW1350" t="s">
        <v>10751</v>
      </c>
      <c r="AX1350" t="s">
        <v>10751</v>
      </c>
      <c r="AY1350" t="s">
        <v>10751</v>
      </c>
      <c r="AZ1350" t="s">
        <v>10751</v>
      </c>
      <c r="BA1350" t="s">
        <v>10751</v>
      </c>
      <c r="BB1350" t="s">
        <v>10751</v>
      </c>
      <c r="BC1350" t="s">
        <v>10751</v>
      </c>
      <c r="BD1350" t="s">
        <v>10751</v>
      </c>
    </row>
    <row r="1351" spans="1:56">
      <c r="A1351" t="s">
        <v>10756</v>
      </c>
      <c r="B1351">
        <v>4500</v>
      </c>
      <c r="C1351">
        <v>2000</v>
      </c>
      <c r="D1351" t="s">
        <v>10751</v>
      </c>
      <c r="E1351" t="s">
        <v>10751</v>
      </c>
      <c r="F1351" t="s">
        <v>10751</v>
      </c>
      <c r="H1351" t="s">
        <v>10751</v>
      </c>
      <c r="I1351" t="str">
        <f t="shared" si="27"/>
        <v/>
      </c>
      <c r="K1351" t="s">
        <v>10751</v>
      </c>
      <c r="L1351" t="s">
        <v>10751</v>
      </c>
      <c r="M1351" t="s">
        <v>10751</v>
      </c>
      <c r="N1351" t="s">
        <v>10751</v>
      </c>
      <c r="O1351" t="s">
        <v>10751</v>
      </c>
      <c r="P1351" t="s">
        <v>10751</v>
      </c>
      <c r="Q1351" t="s">
        <v>10751</v>
      </c>
      <c r="R1351" t="s">
        <v>10751</v>
      </c>
      <c r="S1351" t="s">
        <v>10751</v>
      </c>
      <c r="T1351" t="s">
        <v>10751</v>
      </c>
      <c r="U1351" t="s">
        <v>10751</v>
      </c>
      <c r="V1351" t="s">
        <v>10751</v>
      </c>
      <c r="W1351" t="s">
        <v>10751</v>
      </c>
      <c r="X1351" t="s">
        <v>10751</v>
      </c>
      <c r="Y1351" t="s">
        <v>10751</v>
      </c>
      <c r="Z1351" t="s">
        <v>10751</v>
      </c>
      <c r="AA1351" t="s">
        <v>10751</v>
      </c>
      <c r="AB1351" t="s">
        <v>10751</v>
      </c>
      <c r="AC1351" t="s">
        <v>10751</v>
      </c>
      <c r="AD1351" t="s">
        <v>10751</v>
      </c>
      <c r="AE1351" t="s">
        <v>10751</v>
      </c>
      <c r="AF1351" t="s">
        <v>10751</v>
      </c>
      <c r="AG1351" t="s">
        <v>10751</v>
      </c>
      <c r="AH1351" t="s">
        <v>10751</v>
      </c>
      <c r="AI1351" t="s">
        <v>10751</v>
      </c>
      <c r="AJ1351" t="s">
        <v>10751</v>
      </c>
      <c r="AK1351" t="s">
        <v>10751</v>
      </c>
      <c r="AL1351" t="s">
        <v>10751</v>
      </c>
      <c r="AM1351" t="s">
        <v>10751</v>
      </c>
      <c r="AN1351" t="s">
        <v>10751</v>
      </c>
      <c r="AO1351" t="s">
        <v>10751</v>
      </c>
      <c r="AP1351" t="s">
        <v>10751</v>
      </c>
      <c r="AQ1351" t="s">
        <v>10751</v>
      </c>
      <c r="AR1351" t="s">
        <v>10751</v>
      </c>
      <c r="AS1351" t="s">
        <v>10751</v>
      </c>
      <c r="AT1351" t="s">
        <v>10751</v>
      </c>
      <c r="AU1351" t="s">
        <v>10751</v>
      </c>
      <c r="AV1351" t="s">
        <v>10751</v>
      </c>
      <c r="AW1351" t="s">
        <v>10751</v>
      </c>
      <c r="AX1351" t="s">
        <v>10751</v>
      </c>
      <c r="AY1351" t="s">
        <v>10751</v>
      </c>
      <c r="AZ1351" t="s">
        <v>10751</v>
      </c>
      <c r="BA1351" t="s">
        <v>10751</v>
      </c>
      <c r="BB1351" t="s">
        <v>10751</v>
      </c>
      <c r="BC1351" t="s">
        <v>10751</v>
      </c>
      <c r="BD1351" t="s">
        <v>10751</v>
      </c>
    </row>
    <row r="1352" spans="1:56">
      <c r="A1352" t="s">
        <v>10756</v>
      </c>
      <c r="B1352">
        <v>4500</v>
      </c>
      <c r="C1352">
        <v>2001</v>
      </c>
      <c r="D1352" t="s">
        <v>10751</v>
      </c>
      <c r="E1352" t="s">
        <v>10751</v>
      </c>
      <c r="F1352" t="s">
        <v>10751</v>
      </c>
      <c r="H1352" t="s">
        <v>10751</v>
      </c>
      <c r="I1352" t="str">
        <f t="shared" si="27"/>
        <v/>
      </c>
      <c r="K1352" t="s">
        <v>10751</v>
      </c>
      <c r="L1352" t="s">
        <v>10751</v>
      </c>
      <c r="M1352" t="s">
        <v>10751</v>
      </c>
      <c r="N1352" t="s">
        <v>10751</v>
      </c>
      <c r="O1352" t="s">
        <v>10751</v>
      </c>
      <c r="P1352" t="s">
        <v>10751</v>
      </c>
      <c r="Q1352" t="s">
        <v>10751</v>
      </c>
      <c r="R1352" t="s">
        <v>10751</v>
      </c>
      <c r="S1352" t="s">
        <v>10751</v>
      </c>
      <c r="T1352" t="s">
        <v>10751</v>
      </c>
      <c r="U1352" t="s">
        <v>10751</v>
      </c>
      <c r="V1352" t="s">
        <v>10751</v>
      </c>
      <c r="W1352" t="s">
        <v>10751</v>
      </c>
      <c r="X1352" t="s">
        <v>10751</v>
      </c>
      <c r="Y1352" t="s">
        <v>10751</v>
      </c>
      <c r="Z1352" t="s">
        <v>10751</v>
      </c>
      <c r="AA1352" t="s">
        <v>10751</v>
      </c>
      <c r="AB1352" t="s">
        <v>10751</v>
      </c>
      <c r="AC1352" t="s">
        <v>10751</v>
      </c>
      <c r="AD1352" t="s">
        <v>10751</v>
      </c>
      <c r="AE1352" t="s">
        <v>10751</v>
      </c>
      <c r="AF1352" t="s">
        <v>10751</v>
      </c>
      <c r="AG1352" t="s">
        <v>10751</v>
      </c>
      <c r="AH1352" t="s">
        <v>10751</v>
      </c>
      <c r="AI1352" t="s">
        <v>10751</v>
      </c>
      <c r="AJ1352" t="s">
        <v>10751</v>
      </c>
      <c r="AK1352" t="s">
        <v>10751</v>
      </c>
      <c r="AL1352" t="s">
        <v>10751</v>
      </c>
      <c r="AM1352" t="s">
        <v>10751</v>
      </c>
      <c r="AN1352" t="s">
        <v>10751</v>
      </c>
      <c r="AO1352" t="s">
        <v>10751</v>
      </c>
      <c r="AP1352" t="s">
        <v>10751</v>
      </c>
      <c r="AQ1352" t="s">
        <v>10751</v>
      </c>
      <c r="AR1352" t="s">
        <v>10751</v>
      </c>
      <c r="AS1352" t="s">
        <v>10751</v>
      </c>
      <c r="AT1352" t="s">
        <v>10751</v>
      </c>
      <c r="AU1352" t="s">
        <v>10751</v>
      </c>
      <c r="AV1352" t="s">
        <v>10751</v>
      </c>
      <c r="AW1352" t="s">
        <v>10751</v>
      </c>
      <c r="AX1352" t="s">
        <v>10751</v>
      </c>
      <c r="AY1352" t="s">
        <v>10751</v>
      </c>
      <c r="AZ1352" t="s">
        <v>10751</v>
      </c>
      <c r="BA1352" t="s">
        <v>10751</v>
      </c>
      <c r="BB1352" t="s">
        <v>10751</v>
      </c>
      <c r="BC1352" t="s">
        <v>10751</v>
      </c>
      <c r="BD1352" t="s">
        <v>10751</v>
      </c>
    </row>
    <row r="1353" spans="1:56">
      <c r="A1353" t="s">
        <v>10756</v>
      </c>
      <c r="B1353">
        <v>4500</v>
      </c>
      <c r="C1353">
        <v>2002</v>
      </c>
      <c r="D1353" t="s">
        <v>10751</v>
      </c>
      <c r="E1353" t="s">
        <v>10751</v>
      </c>
      <c r="F1353" t="s">
        <v>10751</v>
      </c>
      <c r="H1353" t="s">
        <v>10751</v>
      </c>
      <c r="I1353" t="str">
        <f t="shared" si="27"/>
        <v/>
      </c>
      <c r="K1353" t="s">
        <v>10751</v>
      </c>
      <c r="L1353" t="s">
        <v>10751</v>
      </c>
      <c r="M1353" t="s">
        <v>10751</v>
      </c>
      <c r="N1353" t="s">
        <v>10751</v>
      </c>
      <c r="O1353" t="s">
        <v>10751</v>
      </c>
      <c r="P1353" t="s">
        <v>10751</v>
      </c>
      <c r="Q1353" t="s">
        <v>10751</v>
      </c>
      <c r="R1353" t="s">
        <v>10751</v>
      </c>
      <c r="S1353" t="s">
        <v>10751</v>
      </c>
      <c r="T1353" t="s">
        <v>10751</v>
      </c>
      <c r="U1353" t="s">
        <v>10751</v>
      </c>
      <c r="V1353" t="s">
        <v>10751</v>
      </c>
      <c r="W1353" t="s">
        <v>10751</v>
      </c>
      <c r="X1353" t="s">
        <v>10751</v>
      </c>
      <c r="Y1353" t="s">
        <v>10751</v>
      </c>
      <c r="Z1353" t="s">
        <v>10751</v>
      </c>
      <c r="AA1353" t="s">
        <v>10751</v>
      </c>
      <c r="AB1353" t="s">
        <v>10751</v>
      </c>
      <c r="AC1353" t="s">
        <v>10751</v>
      </c>
      <c r="AD1353" t="s">
        <v>10751</v>
      </c>
      <c r="AE1353" t="s">
        <v>10751</v>
      </c>
      <c r="AF1353" t="s">
        <v>10751</v>
      </c>
      <c r="AG1353" t="s">
        <v>10751</v>
      </c>
      <c r="AH1353" t="s">
        <v>10751</v>
      </c>
      <c r="AI1353" t="s">
        <v>10751</v>
      </c>
      <c r="AJ1353" t="s">
        <v>10751</v>
      </c>
      <c r="AK1353" t="s">
        <v>10751</v>
      </c>
      <c r="AL1353" t="s">
        <v>10751</v>
      </c>
      <c r="AM1353" t="s">
        <v>10751</v>
      </c>
      <c r="AN1353" t="s">
        <v>10751</v>
      </c>
      <c r="AO1353" t="s">
        <v>10751</v>
      </c>
      <c r="AP1353" t="s">
        <v>10751</v>
      </c>
      <c r="AQ1353" t="s">
        <v>10751</v>
      </c>
      <c r="AR1353" t="s">
        <v>10751</v>
      </c>
      <c r="AS1353" t="s">
        <v>10751</v>
      </c>
      <c r="AT1353" t="s">
        <v>10751</v>
      </c>
      <c r="AU1353" t="s">
        <v>10751</v>
      </c>
      <c r="AV1353" t="s">
        <v>10751</v>
      </c>
      <c r="AW1353" t="s">
        <v>10751</v>
      </c>
      <c r="AX1353" t="s">
        <v>10751</v>
      </c>
      <c r="AY1353" t="s">
        <v>10751</v>
      </c>
      <c r="AZ1353" t="s">
        <v>10751</v>
      </c>
      <c r="BA1353" t="s">
        <v>10751</v>
      </c>
      <c r="BB1353" t="s">
        <v>10751</v>
      </c>
      <c r="BC1353" t="s">
        <v>10751</v>
      </c>
      <c r="BD1353" t="s">
        <v>10751</v>
      </c>
    </row>
    <row r="1354" spans="1:56">
      <c r="A1354" t="s">
        <v>10756</v>
      </c>
      <c r="B1354">
        <v>4500</v>
      </c>
      <c r="C1354">
        <v>2003</v>
      </c>
      <c r="D1354" t="s">
        <v>10751</v>
      </c>
      <c r="E1354" t="s">
        <v>10751</v>
      </c>
      <c r="F1354" t="s">
        <v>10751</v>
      </c>
      <c r="H1354" t="s">
        <v>10751</v>
      </c>
      <c r="I1354" t="str">
        <f t="shared" ref="I1354:I1417" si="28">IFERROR(H1354*E1354,"")</f>
        <v/>
      </c>
      <c r="K1354" t="s">
        <v>10751</v>
      </c>
      <c r="L1354" t="s">
        <v>10751</v>
      </c>
      <c r="M1354" t="s">
        <v>10751</v>
      </c>
      <c r="N1354" t="s">
        <v>10751</v>
      </c>
      <c r="O1354" t="s">
        <v>10751</v>
      </c>
      <c r="P1354" t="s">
        <v>10751</v>
      </c>
      <c r="Q1354" t="s">
        <v>10751</v>
      </c>
      <c r="R1354" t="s">
        <v>10751</v>
      </c>
      <c r="S1354" t="s">
        <v>10751</v>
      </c>
      <c r="T1354" t="s">
        <v>10751</v>
      </c>
      <c r="U1354" t="s">
        <v>10751</v>
      </c>
      <c r="V1354" t="s">
        <v>10751</v>
      </c>
      <c r="W1354" t="s">
        <v>10751</v>
      </c>
      <c r="X1354" t="s">
        <v>10751</v>
      </c>
      <c r="Y1354" t="s">
        <v>10751</v>
      </c>
      <c r="Z1354" t="s">
        <v>10751</v>
      </c>
      <c r="AA1354" t="s">
        <v>10751</v>
      </c>
      <c r="AB1354" t="s">
        <v>10751</v>
      </c>
      <c r="AC1354" t="s">
        <v>10751</v>
      </c>
      <c r="AD1354" t="s">
        <v>10751</v>
      </c>
      <c r="AE1354" t="s">
        <v>10751</v>
      </c>
      <c r="AF1354" t="s">
        <v>10751</v>
      </c>
      <c r="AG1354" t="s">
        <v>10751</v>
      </c>
      <c r="AH1354" t="s">
        <v>10751</v>
      </c>
      <c r="AI1354" t="s">
        <v>10751</v>
      </c>
      <c r="AJ1354" t="s">
        <v>10751</v>
      </c>
      <c r="AK1354" t="s">
        <v>10751</v>
      </c>
      <c r="AL1354" t="s">
        <v>10751</v>
      </c>
      <c r="AM1354" t="s">
        <v>10751</v>
      </c>
      <c r="AN1354" t="s">
        <v>10751</v>
      </c>
      <c r="AO1354" t="s">
        <v>10751</v>
      </c>
      <c r="AP1354" t="s">
        <v>10751</v>
      </c>
      <c r="AQ1354" t="s">
        <v>10751</v>
      </c>
      <c r="AR1354" t="s">
        <v>10751</v>
      </c>
      <c r="AS1354" t="s">
        <v>10751</v>
      </c>
      <c r="AT1354" t="s">
        <v>10751</v>
      </c>
      <c r="AU1354" t="s">
        <v>10751</v>
      </c>
      <c r="AV1354" t="s">
        <v>10751</v>
      </c>
      <c r="AW1354" t="s">
        <v>10751</v>
      </c>
      <c r="AX1354" t="s">
        <v>10751</v>
      </c>
      <c r="AY1354" t="s">
        <v>10751</v>
      </c>
      <c r="AZ1354" t="s">
        <v>10751</v>
      </c>
      <c r="BA1354" t="s">
        <v>10751</v>
      </c>
      <c r="BB1354" t="s">
        <v>10751</v>
      </c>
      <c r="BC1354" t="s">
        <v>10751</v>
      </c>
      <c r="BD1354" t="s">
        <v>10751</v>
      </c>
    </row>
    <row r="1355" spans="1:56">
      <c r="A1355" t="s">
        <v>10756</v>
      </c>
      <c r="B1355">
        <v>4500</v>
      </c>
      <c r="C1355">
        <v>2004</v>
      </c>
      <c r="D1355">
        <v>39</v>
      </c>
      <c r="E1355">
        <v>2.4979999999999998E-3</v>
      </c>
      <c r="F1355">
        <v>20.9605</v>
      </c>
      <c r="H1355">
        <v>17.063320000000001</v>
      </c>
      <c r="I1355">
        <f t="shared" si="28"/>
        <v>4.2624173359999996E-2</v>
      </c>
      <c r="K1355">
        <v>14.11307</v>
      </c>
      <c r="L1355">
        <v>20.34984</v>
      </c>
      <c r="M1355">
        <v>520.82485999999994</v>
      </c>
      <c r="N1355">
        <v>629.70002999999997</v>
      </c>
      <c r="O1355">
        <v>436.71105</v>
      </c>
      <c r="P1355" t="s">
        <v>10751</v>
      </c>
      <c r="Q1355">
        <v>238.1052</v>
      </c>
      <c r="R1355">
        <v>281.27319999999997</v>
      </c>
      <c r="S1355">
        <v>7.8278999999999996</v>
      </c>
      <c r="T1355">
        <v>1.186542</v>
      </c>
      <c r="U1355">
        <v>6.2505000000000005E-2</v>
      </c>
      <c r="V1355">
        <v>38.494349999999997</v>
      </c>
      <c r="W1355" t="s">
        <v>10751</v>
      </c>
      <c r="X1355">
        <v>0.55100000000000005</v>
      </c>
      <c r="Y1355">
        <v>0.44900000000000001</v>
      </c>
      <c r="Z1355" t="s">
        <v>10751</v>
      </c>
      <c r="AA1355" t="s">
        <v>10751</v>
      </c>
      <c r="AB1355">
        <v>1</v>
      </c>
      <c r="AC1355" t="s">
        <v>10751</v>
      </c>
      <c r="AD1355" t="s">
        <v>10751</v>
      </c>
      <c r="AE1355" t="s">
        <v>10751</v>
      </c>
      <c r="AF1355" t="s">
        <v>10751</v>
      </c>
      <c r="AG1355">
        <v>1</v>
      </c>
      <c r="AH1355" t="s">
        <v>10751</v>
      </c>
      <c r="AI1355" t="s">
        <v>10751</v>
      </c>
      <c r="AJ1355" t="s">
        <v>10751</v>
      </c>
      <c r="AK1355" t="s">
        <v>10751</v>
      </c>
      <c r="AL1355" t="s">
        <v>10751</v>
      </c>
      <c r="AM1355" t="s">
        <v>10751</v>
      </c>
      <c r="AN1355" t="s">
        <v>10751</v>
      </c>
      <c r="AO1355" t="s">
        <v>10751</v>
      </c>
      <c r="AP1355">
        <v>1</v>
      </c>
      <c r="AQ1355" t="s">
        <v>10751</v>
      </c>
      <c r="AR1355" t="s">
        <v>10751</v>
      </c>
      <c r="AS1355" t="s">
        <v>10751</v>
      </c>
      <c r="AT1355">
        <v>1</v>
      </c>
      <c r="AU1355">
        <v>1</v>
      </c>
      <c r="AV1355">
        <v>5</v>
      </c>
      <c r="AW1355" t="s">
        <v>10751</v>
      </c>
      <c r="AX1355">
        <v>6.7</v>
      </c>
      <c r="AY1355" t="s">
        <v>10751</v>
      </c>
      <c r="AZ1355">
        <v>1</v>
      </c>
      <c r="BA1355" t="s">
        <v>10751</v>
      </c>
      <c r="BB1355" t="s">
        <v>10751</v>
      </c>
      <c r="BC1355" t="s">
        <v>10751</v>
      </c>
      <c r="BD1355" t="s">
        <v>10751</v>
      </c>
    </row>
    <row r="1356" spans="1:56">
      <c r="A1356" t="s">
        <v>10756</v>
      </c>
      <c r="B1356">
        <v>4500</v>
      </c>
      <c r="C1356">
        <v>2005</v>
      </c>
      <c r="D1356">
        <v>46</v>
      </c>
      <c r="E1356">
        <v>2.9220000000000001E-3</v>
      </c>
      <c r="F1356">
        <v>21.72542</v>
      </c>
      <c r="H1356">
        <v>17.55275</v>
      </c>
      <c r="I1356">
        <f t="shared" si="28"/>
        <v>5.1289135499999999E-2</v>
      </c>
      <c r="K1356">
        <v>14.637600000000001</v>
      </c>
      <c r="L1356">
        <v>20.656110000000002</v>
      </c>
      <c r="M1356">
        <v>506.30252000000002</v>
      </c>
      <c r="N1356">
        <v>607.13490999999999</v>
      </c>
      <c r="O1356">
        <v>430.23597999999998</v>
      </c>
      <c r="P1356" t="s">
        <v>10751</v>
      </c>
      <c r="Q1356">
        <v>232.15710000000001</v>
      </c>
      <c r="R1356">
        <v>268.44369999999998</v>
      </c>
      <c r="S1356">
        <v>7.8815</v>
      </c>
      <c r="T1356">
        <v>1.1605399999999999</v>
      </c>
      <c r="U1356">
        <v>5.9653999999999999E-2</v>
      </c>
      <c r="V1356">
        <v>39.526090000000003</v>
      </c>
      <c r="W1356" t="s">
        <v>10751</v>
      </c>
      <c r="X1356" t="s">
        <v>10751</v>
      </c>
      <c r="Y1356">
        <v>1</v>
      </c>
      <c r="Z1356">
        <v>3.3000000000000002E-2</v>
      </c>
      <c r="AA1356" t="s">
        <v>10751</v>
      </c>
      <c r="AB1356">
        <v>0.96699999999999997</v>
      </c>
      <c r="AC1356" t="s">
        <v>10751</v>
      </c>
      <c r="AD1356" t="s">
        <v>10751</v>
      </c>
      <c r="AE1356" t="s">
        <v>10751</v>
      </c>
      <c r="AF1356" t="s">
        <v>10751</v>
      </c>
      <c r="AG1356">
        <v>1</v>
      </c>
      <c r="AH1356" t="s">
        <v>10751</v>
      </c>
      <c r="AI1356" t="s">
        <v>10751</v>
      </c>
      <c r="AJ1356" t="s">
        <v>10751</v>
      </c>
      <c r="AK1356" t="s">
        <v>10751</v>
      </c>
      <c r="AL1356" t="s">
        <v>10751</v>
      </c>
      <c r="AM1356" t="s">
        <v>10751</v>
      </c>
      <c r="AN1356" t="s">
        <v>10751</v>
      </c>
      <c r="AO1356" t="s">
        <v>10751</v>
      </c>
      <c r="AP1356">
        <v>1</v>
      </c>
      <c r="AQ1356" t="s">
        <v>10751</v>
      </c>
      <c r="AR1356" t="s">
        <v>10751</v>
      </c>
      <c r="AS1356" t="s">
        <v>10751</v>
      </c>
      <c r="AT1356">
        <v>1</v>
      </c>
      <c r="AU1356">
        <v>1</v>
      </c>
      <c r="AV1356">
        <v>5</v>
      </c>
      <c r="AW1356" t="s">
        <v>10751</v>
      </c>
      <c r="AX1356">
        <v>6.1</v>
      </c>
      <c r="AY1356" t="s">
        <v>10751</v>
      </c>
      <c r="AZ1356">
        <v>0.96699999999999997</v>
      </c>
      <c r="BA1356">
        <v>3.3000000000000002E-2</v>
      </c>
      <c r="BB1356" t="s">
        <v>10751</v>
      </c>
      <c r="BC1356" t="s">
        <v>10751</v>
      </c>
      <c r="BD1356" t="s">
        <v>10751</v>
      </c>
    </row>
    <row r="1357" spans="1:56">
      <c r="A1357" t="s">
        <v>10756</v>
      </c>
      <c r="B1357">
        <v>4500</v>
      </c>
      <c r="C1357">
        <v>2006</v>
      </c>
      <c r="D1357">
        <v>46</v>
      </c>
      <c r="E1357">
        <v>3.0530000000000002E-3</v>
      </c>
      <c r="F1357">
        <v>21.54569</v>
      </c>
      <c r="H1357">
        <v>17.382719999999999</v>
      </c>
      <c r="I1357">
        <f t="shared" si="28"/>
        <v>5.306944416E-2</v>
      </c>
      <c r="K1357">
        <v>14.580539999999999</v>
      </c>
      <c r="L1357">
        <v>20.330259999999999</v>
      </c>
      <c r="M1357">
        <v>511.25472000000002</v>
      </c>
      <c r="N1357">
        <v>609.51089999999999</v>
      </c>
      <c r="O1357">
        <v>437.13164999999998</v>
      </c>
      <c r="P1357" t="s">
        <v>10751</v>
      </c>
      <c r="Q1357">
        <v>232.21209999999999</v>
      </c>
      <c r="R1357">
        <v>265.03289999999998</v>
      </c>
      <c r="S1357">
        <v>7.9976000000000003</v>
      </c>
      <c r="T1357">
        <v>1.144614</v>
      </c>
      <c r="U1357">
        <v>5.8895999999999997E-2</v>
      </c>
      <c r="V1357">
        <v>39.151290000000003</v>
      </c>
      <c r="W1357" t="s">
        <v>10751</v>
      </c>
      <c r="X1357" t="s">
        <v>10751</v>
      </c>
      <c r="Y1357">
        <v>1</v>
      </c>
      <c r="Z1357">
        <v>4.8000000000000001E-2</v>
      </c>
      <c r="AA1357" t="s">
        <v>10751</v>
      </c>
      <c r="AB1357">
        <v>0.95199999999999996</v>
      </c>
      <c r="AC1357" t="s">
        <v>10751</v>
      </c>
      <c r="AD1357" t="s">
        <v>10751</v>
      </c>
      <c r="AE1357" t="s">
        <v>10751</v>
      </c>
      <c r="AF1357" t="s">
        <v>10751</v>
      </c>
      <c r="AG1357">
        <v>1</v>
      </c>
      <c r="AH1357" t="s">
        <v>10751</v>
      </c>
      <c r="AI1357" t="s">
        <v>10751</v>
      </c>
      <c r="AJ1357" t="s">
        <v>10751</v>
      </c>
      <c r="AK1357" t="s">
        <v>10751</v>
      </c>
      <c r="AL1357" t="s">
        <v>10751</v>
      </c>
      <c r="AM1357" t="s">
        <v>10751</v>
      </c>
      <c r="AN1357" t="s">
        <v>10751</v>
      </c>
      <c r="AO1357" t="s">
        <v>10751</v>
      </c>
      <c r="AP1357">
        <v>1</v>
      </c>
      <c r="AQ1357" t="s">
        <v>10751</v>
      </c>
      <c r="AR1357" t="s">
        <v>10751</v>
      </c>
      <c r="AS1357" t="s">
        <v>10751</v>
      </c>
      <c r="AT1357">
        <v>1</v>
      </c>
      <c r="AU1357">
        <v>1</v>
      </c>
      <c r="AV1357">
        <v>5</v>
      </c>
      <c r="AW1357" t="s">
        <v>10751</v>
      </c>
      <c r="AX1357">
        <v>6</v>
      </c>
      <c r="AY1357" t="s">
        <v>10751</v>
      </c>
      <c r="AZ1357">
        <v>0.95199999999999996</v>
      </c>
      <c r="BA1357">
        <v>4.8000000000000001E-2</v>
      </c>
      <c r="BB1357" t="s">
        <v>10751</v>
      </c>
      <c r="BC1357" t="s">
        <v>10751</v>
      </c>
      <c r="BD1357" t="s">
        <v>10751</v>
      </c>
    </row>
    <row r="1358" spans="1:56">
      <c r="A1358" t="s">
        <v>10756</v>
      </c>
      <c r="B1358">
        <v>4500</v>
      </c>
      <c r="C1358">
        <v>2007</v>
      </c>
      <c r="D1358">
        <v>148</v>
      </c>
      <c r="E1358">
        <v>9.7009999999999996E-3</v>
      </c>
      <c r="F1358">
        <v>23.377780000000001</v>
      </c>
      <c r="H1358">
        <v>18.858650000000001</v>
      </c>
      <c r="I1358">
        <f t="shared" si="28"/>
        <v>0.18294776365000001</v>
      </c>
      <c r="K1358">
        <v>15.64504</v>
      </c>
      <c r="L1358">
        <v>22.316780000000001</v>
      </c>
      <c r="M1358">
        <v>471.24259000000001</v>
      </c>
      <c r="N1358">
        <v>568.03935999999999</v>
      </c>
      <c r="O1358">
        <v>398.22046</v>
      </c>
      <c r="P1358" t="s">
        <v>10751</v>
      </c>
      <c r="Q1358">
        <v>221.08099999999999</v>
      </c>
      <c r="R1358">
        <v>263.08409999999998</v>
      </c>
      <c r="S1358">
        <v>7.9737</v>
      </c>
      <c r="T1358">
        <v>1.193322</v>
      </c>
      <c r="U1358">
        <v>5.8463000000000001E-2</v>
      </c>
      <c r="V1358">
        <v>42.529069999999997</v>
      </c>
      <c r="W1358">
        <v>0.66100000000000003</v>
      </c>
      <c r="X1358" t="s">
        <v>10751</v>
      </c>
      <c r="Y1358">
        <v>0.33900000000000002</v>
      </c>
      <c r="Z1358">
        <v>6.0000000000000001E-3</v>
      </c>
      <c r="AA1358" t="s">
        <v>10751</v>
      </c>
      <c r="AB1358">
        <v>0.99399999999999999</v>
      </c>
      <c r="AC1358" t="s">
        <v>10751</v>
      </c>
      <c r="AD1358" t="s">
        <v>10751</v>
      </c>
      <c r="AE1358" t="s">
        <v>10751</v>
      </c>
      <c r="AF1358" t="s">
        <v>10751</v>
      </c>
      <c r="AG1358">
        <v>1</v>
      </c>
      <c r="AH1358" t="s">
        <v>10751</v>
      </c>
      <c r="AI1358" t="s">
        <v>10751</v>
      </c>
      <c r="AJ1358" t="s">
        <v>10751</v>
      </c>
      <c r="AK1358" t="s">
        <v>10751</v>
      </c>
      <c r="AL1358" t="s">
        <v>10751</v>
      </c>
      <c r="AM1358" t="s">
        <v>10751</v>
      </c>
      <c r="AN1358" t="s">
        <v>10751</v>
      </c>
      <c r="AO1358" t="s">
        <v>10751</v>
      </c>
      <c r="AP1358">
        <v>1</v>
      </c>
      <c r="AQ1358" t="s">
        <v>10751</v>
      </c>
      <c r="AR1358" t="s">
        <v>10751</v>
      </c>
      <c r="AS1358" t="s">
        <v>10751</v>
      </c>
      <c r="AT1358">
        <v>1</v>
      </c>
      <c r="AU1358">
        <v>0.27700000000000002</v>
      </c>
      <c r="AV1358">
        <v>5.6</v>
      </c>
      <c r="AW1358" t="s">
        <v>10751</v>
      </c>
      <c r="AX1358">
        <v>6</v>
      </c>
      <c r="AY1358">
        <v>1.4E-2</v>
      </c>
      <c r="AZ1358">
        <v>0.33300000000000002</v>
      </c>
      <c r="BA1358">
        <v>0.65300000000000002</v>
      </c>
      <c r="BB1358" t="s">
        <v>10751</v>
      </c>
      <c r="BC1358" t="s">
        <v>10751</v>
      </c>
      <c r="BD1358" t="s">
        <v>10751</v>
      </c>
    </row>
    <row r="1359" spans="1:56">
      <c r="A1359" t="s">
        <v>10756</v>
      </c>
      <c r="B1359">
        <v>4500</v>
      </c>
      <c r="C1359">
        <v>2008</v>
      </c>
      <c r="D1359">
        <v>162</v>
      </c>
      <c r="E1359">
        <v>1.1643000000000001E-2</v>
      </c>
      <c r="F1359">
        <v>23.7166</v>
      </c>
      <c r="H1359">
        <v>19.118860000000002</v>
      </c>
      <c r="I1359">
        <f t="shared" si="28"/>
        <v>0.22260088698000002</v>
      </c>
      <c r="K1359">
        <v>15.863149999999999</v>
      </c>
      <c r="L1359">
        <v>22.621269999999999</v>
      </c>
      <c r="M1359">
        <v>464.82902000000001</v>
      </c>
      <c r="N1359">
        <v>560.22933</v>
      </c>
      <c r="O1359">
        <v>392.86036000000001</v>
      </c>
      <c r="P1359">
        <v>49.409529999999997</v>
      </c>
      <c r="Q1359">
        <v>216.4143</v>
      </c>
      <c r="R1359">
        <v>261.11689999999999</v>
      </c>
      <c r="S1359">
        <v>8.0797000000000008</v>
      </c>
      <c r="T1359">
        <v>1.208923</v>
      </c>
      <c r="U1359">
        <v>5.8026000000000001E-2</v>
      </c>
      <c r="V1359">
        <v>43.10886</v>
      </c>
      <c r="W1359">
        <v>0.65100000000000002</v>
      </c>
      <c r="X1359" t="s">
        <v>10751</v>
      </c>
      <c r="Y1359">
        <v>0.34899999999999998</v>
      </c>
      <c r="Z1359">
        <v>2E-3</v>
      </c>
      <c r="AA1359" t="s">
        <v>10751</v>
      </c>
      <c r="AB1359">
        <v>0.998</v>
      </c>
      <c r="AC1359" t="s">
        <v>10751</v>
      </c>
      <c r="AD1359" t="s">
        <v>10751</v>
      </c>
      <c r="AE1359" t="s">
        <v>10751</v>
      </c>
      <c r="AF1359" t="s">
        <v>10751</v>
      </c>
      <c r="AG1359">
        <v>1</v>
      </c>
      <c r="AH1359" t="s">
        <v>10751</v>
      </c>
      <c r="AI1359" t="s">
        <v>10751</v>
      </c>
      <c r="AJ1359" t="s">
        <v>10751</v>
      </c>
      <c r="AK1359" t="s">
        <v>10751</v>
      </c>
      <c r="AL1359" t="s">
        <v>10751</v>
      </c>
      <c r="AM1359" t="s">
        <v>10751</v>
      </c>
      <c r="AN1359" t="s">
        <v>10751</v>
      </c>
      <c r="AO1359" t="s">
        <v>10751</v>
      </c>
      <c r="AP1359">
        <v>1</v>
      </c>
      <c r="AQ1359" t="s">
        <v>10751</v>
      </c>
      <c r="AR1359" t="s">
        <v>10751</v>
      </c>
      <c r="AS1359" t="s">
        <v>10751</v>
      </c>
      <c r="AT1359">
        <v>1</v>
      </c>
      <c r="AU1359">
        <v>0.32500000000000001</v>
      </c>
      <c r="AV1359">
        <v>5.6</v>
      </c>
      <c r="AW1359" t="s">
        <v>10751</v>
      </c>
      <c r="AX1359">
        <v>6</v>
      </c>
      <c r="AY1359">
        <v>8.9999999999999993E-3</v>
      </c>
      <c r="AZ1359">
        <v>0.34699999999999998</v>
      </c>
      <c r="BA1359">
        <v>0.64400000000000002</v>
      </c>
      <c r="BB1359" t="s">
        <v>10751</v>
      </c>
      <c r="BC1359" t="s">
        <v>10751</v>
      </c>
      <c r="BD1359" t="s">
        <v>10751</v>
      </c>
    </row>
    <row r="1360" spans="1:56">
      <c r="A1360" t="s">
        <v>10756</v>
      </c>
      <c r="B1360">
        <v>4500</v>
      </c>
      <c r="C1360">
        <v>2009</v>
      </c>
      <c r="D1360">
        <v>65</v>
      </c>
      <c r="E1360">
        <v>6.9509999999999997E-3</v>
      </c>
      <c r="F1360">
        <v>23.970829999999999</v>
      </c>
      <c r="H1360">
        <v>19.268260000000001</v>
      </c>
      <c r="I1360">
        <f t="shared" si="28"/>
        <v>0.13393367526</v>
      </c>
      <c r="K1360">
        <v>16.113579999999999</v>
      </c>
      <c r="L1360">
        <v>22.607140000000001</v>
      </c>
      <c r="M1360">
        <v>461.22494999999998</v>
      </c>
      <c r="N1360">
        <v>551.52225999999996</v>
      </c>
      <c r="O1360">
        <v>393.10592000000003</v>
      </c>
      <c r="P1360">
        <v>49.848820000000003</v>
      </c>
      <c r="Q1360">
        <v>217.5847</v>
      </c>
      <c r="R1360">
        <v>266.2937</v>
      </c>
      <c r="S1360">
        <v>7.7958999999999996</v>
      </c>
      <c r="T1360">
        <v>1.225711</v>
      </c>
      <c r="U1360">
        <v>5.9175999999999999E-2</v>
      </c>
      <c r="V1360">
        <v>43.405149999999999</v>
      </c>
      <c r="W1360">
        <v>0.55200000000000005</v>
      </c>
      <c r="X1360" t="s">
        <v>10751</v>
      </c>
      <c r="Y1360">
        <v>0.44800000000000001</v>
      </c>
      <c r="Z1360">
        <v>1E-3</v>
      </c>
      <c r="AA1360" t="s">
        <v>10751</v>
      </c>
      <c r="AB1360">
        <v>0.999</v>
      </c>
      <c r="AC1360" t="s">
        <v>10751</v>
      </c>
      <c r="AD1360" t="s">
        <v>10751</v>
      </c>
      <c r="AE1360" t="s">
        <v>10751</v>
      </c>
      <c r="AF1360" t="s">
        <v>10751</v>
      </c>
      <c r="AG1360">
        <v>1</v>
      </c>
      <c r="AH1360" t="s">
        <v>10751</v>
      </c>
      <c r="AI1360" t="s">
        <v>10751</v>
      </c>
      <c r="AJ1360" t="s">
        <v>10751</v>
      </c>
      <c r="AK1360" t="s">
        <v>10751</v>
      </c>
      <c r="AL1360" t="s">
        <v>10751</v>
      </c>
      <c r="AM1360" t="s">
        <v>10751</v>
      </c>
      <c r="AN1360" t="s">
        <v>10751</v>
      </c>
      <c r="AO1360" t="s">
        <v>10751</v>
      </c>
      <c r="AP1360">
        <v>1</v>
      </c>
      <c r="AQ1360" t="s">
        <v>10751</v>
      </c>
      <c r="AR1360" t="s">
        <v>10751</v>
      </c>
      <c r="AS1360" t="s">
        <v>10751</v>
      </c>
      <c r="AT1360">
        <v>1</v>
      </c>
      <c r="AU1360">
        <v>0.42799999999999999</v>
      </c>
      <c r="AV1360">
        <v>5.7</v>
      </c>
      <c r="AW1360" t="s">
        <v>10751</v>
      </c>
      <c r="AX1360">
        <v>6</v>
      </c>
      <c r="AY1360">
        <v>0</v>
      </c>
      <c r="AZ1360">
        <v>0.36599999999999999</v>
      </c>
      <c r="BA1360">
        <v>0.56000000000000005</v>
      </c>
      <c r="BB1360">
        <v>7.3999999999999996E-2</v>
      </c>
      <c r="BC1360" t="s">
        <v>10751</v>
      </c>
      <c r="BD1360" t="s">
        <v>10751</v>
      </c>
    </row>
    <row r="1361" spans="1:56">
      <c r="A1361" t="s">
        <v>10756</v>
      </c>
      <c r="B1361">
        <v>4500</v>
      </c>
      <c r="C1361">
        <v>2010</v>
      </c>
      <c r="D1361">
        <v>248</v>
      </c>
      <c r="E1361">
        <v>2.2349000000000001E-2</v>
      </c>
      <c r="F1361">
        <v>25.605090000000001</v>
      </c>
      <c r="H1361">
        <v>20.449870000000001</v>
      </c>
      <c r="I1361">
        <f t="shared" si="28"/>
        <v>0.45703414463000003</v>
      </c>
      <c r="K1361">
        <v>17.292470000000002</v>
      </c>
      <c r="L1361">
        <v>23.716650000000001</v>
      </c>
      <c r="M1361">
        <v>434.57492999999999</v>
      </c>
      <c r="N1361">
        <v>513.92319999999995</v>
      </c>
      <c r="O1361">
        <v>374.71570000000003</v>
      </c>
      <c r="P1361">
        <v>49.08934</v>
      </c>
      <c r="Q1361">
        <v>206.1602</v>
      </c>
      <c r="R1361">
        <v>265.51799999999997</v>
      </c>
      <c r="S1361">
        <v>7.8574999999999999</v>
      </c>
      <c r="T1361">
        <v>1.2959940000000001</v>
      </c>
      <c r="U1361">
        <v>5.9004000000000001E-2</v>
      </c>
      <c r="V1361">
        <v>46.088549999999998</v>
      </c>
      <c r="W1361">
        <v>0.73799999999999999</v>
      </c>
      <c r="X1361">
        <v>0.161</v>
      </c>
      <c r="Y1361">
        <v>0.10100000000000001</v>
      </c>
      <c r="Z1361">
        <v>0</v>
      </c>
      <c r="AA1361" t="s">
        <v>10751</v>
      </c>
      <c r="AB1361">
        <v>0.98599999999999999</v>
      </c>
      <c r="AC1361" t="s">
        <v>10751</v>
      </c>
      <c r="AD1361" t="s">
        <v>10751</v>
      </c>
      <c r="AE1361" t="s">
        <v>10751</v>
      </c>
      <c r="AF1361">
        <v>0.28599999999999998</v>
      </c>
      <c r="AG1361">
        <v>0.71399999999999997</v>
      </c>
      <c r="AH1361" t="s">
        <v>10751</v>
      </c>
      <c r="AI1361" t="s">
        <v>10751</v>
      </c>
      <c r="AJ1361" t="s">
        <v>10751</v>
      </c>
      <c r="AK1361" t="s">
        <v>10751</v>
      </c>
      <c r="AL1361" t="s">
        <v>10751</v>
      </c>
      <c r="AM1361" t="s">
        <v>10751</v>
      </c>
      <c r="AN1361" t="s">
        <v>10751</v>
      </c>
      <c r="AO1361" t="s">
        <v>10751</v>
      </c>
      <c r="AP1361">
        <v>1</v>
      </c>
      <c r="AQ1361" t="s">
        <v>10751</v>
      </c>
      <c r="AR1361" t="s">
        <v>10751</v>
      </c>
      <c r="AS1361" t="s">
        <v>10751</v>
      </c>
      <c r="AT1361">
        <v>1</v>
      </c>
      <c r="AU1361">
        <v>1</v>
      </c>
      <c r="AV1361">
        <v>6</v>
      </c>
      <c r="AW1361">
        <v>1.4E-2</v>
      </c>
      <c r="AX1361">
        <v>6</v>
      </c>
      <c r="AY1361">
        <v>0</v>
      </c>
      <c r="AZ1361">
        <v>4.3999999999999997E-2</v>
      </c>
      <c r="BA1361">
        <v>0.88500000000000001</v>
      </c>
      <c r="BB1361">
        <v>5.7000000000000002E-2</v>
      </c>
      <c r="BC1361" t="s">
        <v>10751</v>
      </c>
      <c r="BD1361" t="s">
        <v>10751</v>
      </c>
    </row>
    <row r="1362" spans="1:56">
      <c r="A1362" t="s">
        <v>10756</v>
      </c>
      <c r="B1362">
        <v>4500</v>
      </c>
      <c r="C1362">
        <v>2011</v>
      </c>
      <c r="D1362">
        <v>218</v>
      </c>
      <c r="E1362">
        <v>1.8154E-2</v>
      </c>
      <c r="F1362">
        <v>26.531500000000001</v>
      </c>
      <c r="H1362">
        <v>21.132090000000002</v>
      </c>
      <c r="I1362">
        <f t="shared" si="28"/>
        <v>0.38363196186000004</v>
      </c>
      <c r="K1362">
        <v>17.786359999999998</v>
      </c>
      <c r="L1362">
        <v>24.626740000000002</v>
      </c>
      <c r="M1362">
        <v>420.54525000000001</v>
      </c>
      <c r="N1362">
        <v>499.65244999999999</v>
      </c>
      <c r="O1362">
        <v>360.86788000000001</v>
      </c>
      <c r="P1362">
        <v>49.367170000000002</v>
      </c>
      <c r="Q1362">
        <v>203.60050000000001</v>
      </c>
      <c r="R1362">
        <v>275.93259999999998</v>
      </c>
      <c r="S1362">
        <v>7.7079000000000004</v>
      </c>
      <c r="T1362">
        <v>1.3628640000000001</v>
      </c>
      <c r="U1362">
        <v>6.1317999999999998E-2</v>
      </c>
      <c r="V1362">
        <v>47.67362</v>
      </c>
      <c r="W1362">
        <v>0.72399999999999998</v>
      </c>
      <c r="X1362">
        <v>0.23400000000000001</v>
      </c>
      <c r="Y1362">
        <v>4.2000000000000003E-2</v>
      </c>
      <c r="Z1362" t="s">
        <v>10751</v>
      </c>
      <c r="AA1362" t="s">
        <v>10751</v>
      </c>
      <c r="AB1362">
        <v>1</v>
      </c>
      <c r="AC1362" t="s">
        <v>10751</v>
      </c>
      <c r="AD1362" t="s">
        <v>10751</v>
      </c>
      <c r="AE1362" t="s">
        <v>10751</v>
      </c>
      <c r="AF1362">
        <v>0.39100000000000001</v>
      </c>
      <c r="AG1362">
        <v>0.60899999999999999</v>
      </c>
      <c r="AH1362" t="s">
        <v>10751</v>
      </c>
      <c r="AI1362" t="s">
        <v>10751</v>
      </c>
      <c r="AJ1362" t="s">
        <v>10751</v>
      </c>
      <c r="AK1362" t="s">
        <v>10751</v>
      </c>
      <c r="AL1362" t="s">
        <v>10751</v>
      </c>
      <c r="AM1362" t="s">
        <v>10751</v>
      </c>
      <c r="AN1362" t="s">
        <v>10751</v>
      </c>
      <c r="AO1362" t="s">
        <v>10751</v>
      </c>
      <c r="AP1362">
        <v>1</v>
      </c>
      <c r="AQ1362" t="s">
        <v>10751</v>
      </c>
      <c r="AR1362" t="s">
        <v>10751</v>
      </c>
      <c r="AS1362" t="s">
        <v>10751</v>
      </c>
      <c r="AT1362">
        <v>1</v>
      </c>
      <c r="AU1362">
        <v>1</v>
      </c>
      <c r="AV1362">
        <v>6</v>
      </c>
      <c r="AW1362" t="s">
        <v>10751</v>
      </c>
      <c r="AX1362">
        <v>6</v>
      </c>
      <c r="AY1362">
        <v>1E-3</v>
      </c>
      <c r="AZ1362">
        <v>2.5000000000000001E-2</v>
      </c>
      <c r="BA1362">
        <v>0.95799999999999996</v>
      </c>
      <c r="BB1362">
        <v>1.6E-2</v>
      </c>
      <c r="BC1362" t="s">
        <v>10751</v>
      </c>
      <c r="BD1362" t="s">
        <v>10751</v>
      </c>
    </row>
    <row r="1363" spans="1:56">
      <c r="A1363" t="s">
        <v>10756</v>
      </c>
      <c r="B1363">
        <v>4500</v>
      </c>
      <c r="C1363">
        <v>2012</v>
      </c>
      <c r="D1363">
        <v>224</v>
      </c>
      <c r="E1363">
        <v>1.6663000000000001E-2</v>
      </c>
      <c r="F1363">
        <v>25.700099999999999</v>
      </c>
      <c r="H1363">
        <v>20.45702</v>
      </c>
      <c r="I1363">
        <f t="shared" si="28"/>
        <v>0.34087532426</v>
      </c>
      <c r="K1363">
        <v>17.108650000000001</v>
      </c>
      <c r="L1363">
        <v>24.000520000000002</v>
      </c>
      <c r="M1363">
        <v>434.42299000000003</v>
      </c>
      <c r="N1363">
        <v>519.44488999999999</v>
      </c>
      <c r="O1363">
        <v>370.28366999999997</v>
      </c>
      <c r="P1363">
        <v>48.975459999999998</v>
      </c>
      <c r="Q1363">
        <v>212.0635</v>
      </c>
      <c r="R1363">
        <v>276.98329999999999</v>
      </c>
      <c r="S1363">
        <v>7.6840000000000002</v>
      </c>
      <c r="T1363">
        <v>1.310854</v>
      </c>
      <c r="U1363">
        <v>6.1552000000000003E-2</v>
      </c>
      <c r="V1363">
        <v>46.217939999999999</v>
      </c>
      <c r="W1363">
        <v>0.59199999999999997</v>
      </c>
      <c r="X1363">
        <v>0.35099999999999998</v>
      </c>
      <c r="Y1363">
        <v>5.8000000000000003E-2</v>
      </c>
      <c r="Z1363" t="s">
        <v>10751</v>
      </c>
      <c r="AA1363" t="s">
        <v>10751</v>
      </c>
      <c r="AB1363">
        <v>1</v>
      </c>
      <c r="AC1363" t="s">
        <v>10751</v>
      </c>
      <c r="AD1363" t="s">
        <v>10751</v>
      </c>
      <c r="AE1363" t="s">
        <v>10751</v>
      </c>
      <c r="AF1363">
        <v>0.47099999999999997</v>
      </c>
      <c r="AG1363">
        <v>0.52900000000000003</v>
      </c>
      <c r="AH1363" t="s">
        <v>10751</v>
      </c>
      <c r="AI1363" t="s">
        <v>10751</v>
      </c>
      <c r="AJ1363" t="s">
        <v>10751</v>
      </c>
      <c r="AK1363" t="s">
        <v>10751</v>
      </c>
      <c r="AL1363" t="s">
        <v>10751</v>
      </c>
      <c r="AM1363" t="s">
        <v>10751</v>
      </c>
      <c r="AN1363" t="s">
        <v>10751</v>
      </c>
      <c r="AO1363" t="s">
        <v>10751</v>
      </c>
      <c r="AP1363">
        <v>1</v>
      </c>
      <c r="AQ1363" t="s">
        <v>10751</v>
      </c>
      <c r="AR1363" t="s">
        <v>10751</v>
      </c>
      <c r="AS1363" t="s">
        <v>10751</v>
      </c>
      <c r="AT1363">
        <v>1</v>
      </c>
      <c r="AU1363">
        <v>1</v>
      </c>
      <c r="AV1363">
        <v>6</v>
      </c>
      <c r="AW1363" t="s">
        <v>10751</v>
      </c>
      <c r="AX1363">
        <v>6</v>
      </c>
      <c r="AY1363" t="s">
        <v>10751</v>
      </c>
      <c r="AZ1363">
        <v>2.9000000000000001E-2</v>
      </c>
      <c r="BA1363">
        <v>0.94199999999999995</v>
      </c>
      <c r="BB1363">
        <v>2.9000000000000001E-2</v>
      </c>
      <c r="BC1363" t="s">
        <v>10751</v>
      </c>
      <c r="BD1363" t="s">
        <v>10751</v>
      </c>
    </row>
    <row r="1364" spans="1:56">
      <c r="A1364" t="s">
        <v>10756</v>
      </c>
      <c r="B1364">
        <v>4500</v>
      </c>
      <c r="C1364">
        <v>2013</v>
      </c>
      <c r="D1364">
        <v>332</v>
      </c>
      <c r="E1364">
        <v>2.1846999999999998E-2</v>
      </c>
      <c r="F1364">
        <v>26.807469999999999</v>
      </c>
      <c r="H1364">
        <v>21.369779999999999</v>
      </c>
      <c r="I1364">
        <f t="shared" si="28"/>
        <v>0.46686558365999992</v>
      </c>
      <c r="K1364">
        <v>17.822839999999999</v>
      </c>
      <c r="L1364">
        <v>25.14479</v>
      </c>
      <c r="M1364">
        <v>415.86766999999998</v>
      </c>
      <c r="N1364">
        <v>498.62975999999998</v>
      </c>
      <c r="O1364">
        <v>353.43310000000002</v>
      </c>
      <c r="P1364">
        <v>49.31062</v>
      </c>
      <c r="Q1364">
        <v>216.17009999999999</v>
      </c>
      <c r="R1364">
        <v>289.60160000000002</v>
      </c>
      <c r="S1364">
        <v>7.4348000000000001</v>
      </c>
      <c r="T1364">
        <v>1.3395779999999999</v>
      </c>
      <c r="U1364">
        <v>6.4355999999999997E-2</v>
      </c>
      <c r="V1364">
        <v>48.256250000000001</v>
      </c>
      <c r="W1364">
        <v>0.72</v>
      </c>
      <c r="X1364">
        <v>0.21199999999999999</v>
      </c>
      <c r="Y1364">
        <v>6.8000000000000005E-2</v>
      </c>
      <c r="Z1364" t="s">
        <v>10751</v>
      </c>
      <c r="AA1364" t="s">
        <v>10751</v>
      </c>
      <c r="AB1364">
        <v>1</v>
      </c>
      <c r="AC1364" t="s">
        <v>10751</v>
      </c>
      <c r="AD1364" t="s">
        <v>10751</v>
      </c>
      <c r="AE1364" t="s">
        <v>10751</v>
      </c>
      <c r="AF1364">
        <v>0.26900000000000002</v>
      </c>
      <c r="AG1364">
        <v>0.73099999999999998</v>
      </c>
      <c r="AH1364" t="s">
        <v>10751</v>
      </c>
      <c r="AI1364" t="s">
        <v>10751</v>
      </c>
      <c r="AJ1364" t="s">
        <v>10751</v>
      </c>
      <c r="AK1364" t="s">
        <v>10751</v>
      </c>
      <c r="AL1364" t="s">
        <v>10751</v>
      </c>
      <c r="AM1364" t="s">
        <v>10751</v>
      </c>
      <c r="AN1364" t="s">
        <v>10751</v>
      </c>
      <c r="AO1364" t="s">
        <v>10751</v>
      </c>
      <c r="AP1364">
        <v>1</v>
      </c>
      <c r="AQ1364" t="s">
        <v>10751</v>
      </c>
      <c r="AR1364">
        <v>1.2999999999999999E-2</v>
      </c>
      <c r="AS1364">
        <v>2.1000000000000001E-2</v>
      </c>
      <c r="AT1364">
        <v>1</v>
      </c>
      <c r="AU1364">
        <v>1</v>
      </c>
      <c r="AV1364">
        <v>6</v>
      </c>
      <c r="AW1364" t="s">
        <v>10751</v>
      </c>
      <c r="AX1364">
        <v>6</v>
      </c>
      <c r="AY1364" t="s">
        <v>10751</v>
      </c>
      <c r="AZ1364">
        <v>1.4E-2</v>
      </c>
      <c r="BA1364">
        <v>0.93200000000000005</v>
      </c>
      <c r="BB1364">
        <v>5.5E-2</v>
      </c>
      <c r="BC1364" t="s">
        <v>10751</v>
      </c>
      <c r="BD1364" t="s">
        <v>10751</v>
      </c>
    </row>
    <row r="1365" spans="1:56">
      <c r="A1365" t="s">
        <v>10756</v>
      </c>
      <c r="B1365">
        <v>4500</v>
      </c>
      <c r="C1365">
        <v>2014</v>
      </c>
      <c r="D1365">
        <v>207</v>
      </c>
      <c r="E1365">
        <v>1.3367E-2</v>
      </c>
      <c r="F1365">
        <v>26.55865</v>
      </c>
      <c r="H1365">
        <v>21.176469999999998</v>
      </c>
      <c r="I1365">
        <f t="shared" si="28"/>
        <v>0.28306587448999998</v>
      </c>
      <c r="K1365">
        <v>17.671880000000002</v>
      </c>
      <c r="L1365">
        <v>24.90193</v>
      </c>
      <c r="M1365">
        <v>419.66395999999997</v>
      </c>
      <c r="N1365">
        <v>502.88920000000002</v>
      </c>
      <c r="O1365">
        <v>356.88001000000003</v>
      </c>
      <c r="P1365">
        <v>49.087539999999997</v>
      </c>
      <c r="Q1365">
        <v>215.33349999999999</v>
      </c>
      <c r="R1365">
        <v>294.78489999999999</v>
      </c>
      <c r="S1365">
        <v>7.3624999999999998</v>
      </c>
      <c r="T1365">
        <v>1.369478</v>
      </c>
      <c r="U1365">
        <v>6.5507999999999997E-2</v>
      </c>
      <c r="V1365">
        <v>47.820869999999999</v>
      </c>
      <c r="W1365">
        <v>0.66200000000000003</v>
      </c>
      <c r="X1365">
        <v>0.24</v>
      </c>
      <c r="Y1365">
        <v>9.9000000000000005E-2</v>
      </c>
      <c r="Z1365" t="s">
        <v>10751</v>
      </c>
      <c r="AA1365" t="s">
        <v>10751</v>
      </c>
      <c r="AB1365">
        <v>1</v>
      </c>
      <c r="AC1365" t="s">
        <v>10751</v>
      </c>
      <c r="AD1365" t="s">
        <v>10751</v>
      </c>
      <c r="AE1365" t="s">
        <v>10751</v>
      </c>
      <c r="AF1365">
        <v>0.40600000000000003</v>
      </c>
      <c r="AG1365">
        <v>0.59399999999999997</v>
      </c>
      <c r="AH1365" t="s">
        <v>10751</v>
      </c>
      <c r="AI1365" t="s">
        <v>10751</v>
      </c>
      <c r="AJ1365" t="s">
        <v>10751</v>
      </c>
      <c r="AK1365" t="s">
        <v>10751</v>
      </c>
      <c r="AL1365" t="s">
        <v>10751</v>
      </c>
      <c r="AM1365" t="s">
        <v>10751</v>
      </c>
      <c r="AN1365" t="s">
        <v>10751</v>
      </c>
      <c r="AO1365" t="s">
        <v>10751</v>
      </c>
      <c r="AP1365">
        <v>1</v>
      </c>
      <c r="AQ1365" t="s">
        <v>10751</v>
      </c>
      <c r="AR1365">
        <v>7.2999999999999995E-2</v>
      </c>
      <c r="AS1365">
        <v>2.1999999999999999E-2</v>
      </c>
      <c r="AT1365">
        <v>1</v>
      </c>
      <c r="AU1365">
        <v>1</v>
      </c>
      <c r="AV1365">
        <v>6.1</v>
      </c>
      <c r="AW1365" t="s">
        <v>10751</v>
      </c>
      <c r="AX1365">
        <v>6</v>
      </c>
      <c r="AY1365" t="s">
        <v>10751</v>
      </c>
      <c r="AZ1365">
        <v>1.7999999999999999E-2</v>
      </c>
      <c r="BA1365">
        <v>0.90100000000000002</v>
      </c>
      <c r="BB1365">
        <v>8.1000000000000003E-2</v>
      </c>
      <c r="BC1365" t="s">
        <v>10751</v>
      </c>
      <c r="BD1365" t="s">
        <v>10751</v>
      </c>
    </row>
    <row r="1366" spans="1:56">
      <c r="A1366" t="s">
        <v>10756</v>
      </c>
      <c r="B1366">
        <v>4500</v>
      </c>
      <c r="C1366">
        <v>2015</v>
      </c>
      <c r="D1366">
        <v>270</v>
      </c>
      <c r="E1366">
        <v>1.6126999999999999E-2</v>
      </c>
      <c r="F1366">
        <v>26.480889999999999</v>
      </c>
      <c r="H1366">
        <v>21.07489</v>
      </c>
      <c r="I1366">
        <f t="shared" si="28"/>
        <v>0.33987475102999998</v>
      </c>
      <c r="K1366">
        <v>17.732230000000001</v>
      </c>
      <c r="L1366">
        <v>24.568750000000001</v>
      </c>
      <c r="M1366">
        <v>421.63936999999999</v>
      </c>
      <c r="N1366">
        <v>501.12981000000002</v>
      </c>
      <c r="O1366">
        <v>361.67289</v>
      </c>
      <c r="P1366">
        <v>48.804819999999999</v>
      </c>
      <c r="Q1366">
        <v>206.98660000000001</v>
      </c>
      <c r="R1366">
        <v>286.62909999999999</v>
      </c>
      <c r="S1366">
        <v>7.4851000000000001</v>
      </c>
      <c r="T1366">
        <v>1.408296</v>
      </c>
      <c r="U1366">
        <v>6.3695000000000002E-2</v>
      </c>
      <c r="V1366">
        <v>47.607349999999997</v>
      </c>
      <c r="W1366">
        <v>0.59099999999999997</v>
      </c>
      <c r="X1366">
        <v>0.32900000000000001</v>
      </c>
      <c r="Y1366">
        <v>0.08</v>
      </c>
      <c r="Z1366" t="s">
        <v>10751</v>
      </c>
      <c r="AA1366">
        <v>0</v>
      </c>
      <c r="AB1366">
        <v>1</v>
      </c>
      <c r="AC1366" t="s">
        <v>10751</v>
      </c>
      <c r="AD1366" t="s">
        <v>10751</v>
      </c>
      <c r="AE1366" t="s">
        <v>10751</v>
      </c>
      <c r="AF1366">
        <v>0.57299999999999995</v>
      </c>
      <c r="AG1366">
        <v>0.42699999999999999</v>
      </c>
      <c r="AH1366" t="s">
        <v>10751</v>
      </c>
      <c r="AI1366">
        <v>0</v>
      </c>
      <c r="AJ1366" t="s">
        <v>10751</v>
      </c>
      <c r="AK1366" t="s">
        <v>10751</v>
      </c>
      <c r="AL1366" t="s">
        <v>10751</v>
      </c>
      <c r="AM1366">
        <v>0</v>
      </c>
      <c r="AN1366" t="s">
        <v>10751</v>
      </c>
      <c r="AO1366" t="s">
        <v>10751</v>
      </c>
      <c r="AP1366">
        <v>1</v>
      </c>
      <c r="AQ1366">
        <v>9.2999999999999999E-2</v>
      </c>
      <c r="AR1366">
        <v>6.0999999999999999E-2</v>
      </c>
      <c r="AS1366">
        <v>1.7999999999999999E-2</v>
      </c>
      <c r="AT1366">
        <v>1</v>
      </c>
      <c r="AU1366">
        <v>1</v>
      </c>
      <c r="AV1366">
        <v>6.1</v>
      </c>
      <c r="AW1366" t="s">
        <v>10751</v>
      </c>
      <c r="AX1366">
        <v>5.8</v>
      </c>
      <c r="AY1366">
        <v>0</v>
      </c>
      <c r="AZ1366">
        <v>1.0999999999999999E-2</v>
      </c>
      <c r="BA1366">
        <v>0.88500000000000001</v>
      </c>
      <c r="BB1366">
        <v>7.0000000000000007E-2</v>
      </c>
      <c r="BC1366">
        <v>3.5000000000000003E-2</v>
      </c>
      <c r="BD1366" t="s">
        <v>10751</v>
      </c>
    </row>
    <row r="1367" spans="1:56">
      <c r="A1367" t="s">
        <v>10756</v>
      </c>
      <c r="B1367">
        <v>4500</v>
      </c>
      <c r="C1367">
        <v>2016</v>
      </c>
      <c r="D1367">
        <v>164</v>
      </c>
      <c r="E1367">
        <v>1.0056000000000001E-2</v>
      </c>
      <c r="F1367">
        <v>26.461690000000001</v>
      </c>
      <c r="H1367">
        <v>21.201589999999999</v>
      </c>
      <c r="I1367">
        <f t="shared" si="28"/>
        <v>0.21320318904000002</v>
      </c>
      <c r="K1367">
        <v>17.546510000000001</v>
      </c>
      <c r="L1367">
        <v>25.15448</v>
      </c>
      <c r="M1367">
        <v>419.10167999999999</v>
      </c>
      <c r="N1367">
        <v>506.41640000000001</v>
      </c>
      <c r="O1367">
        <v>353.23268000000002</v>
      </c>
      <c r="P1367">
        <v>49.686970000000002</v>
      </c>
      <c r="Q1367">
        <v>204.23060000000001</v>
      </c>
      <c r="R1367">
        <v>293.30500000000001</v>
      </c>
      <c r="S1367">
        <v>7.2958999999999996</v>
      </c>
      <c r="T1367">
        <v>1.471727</v>
      </c>
      <c r="U1367">
        <v>6.5179000000000001E-2</v>
      </c>
      <c r="V1367">
        <v>48.107430000000001</v>
      </c>
      <c r="W1367">
        <v>0.70399999999999996</v>
      </c>
      <c r="X1367">
        <v>0.28100000000000003</v>
      </c>
      <c r="Y1367">
        <v>1.4E-2</v>
      </c>
      <c r="Z1367" t="s">
        <v>10751</v>
      </c>
      <c r="AA1367">
        <v>0</v>
      </c>
      <c r="AB1367">
        <v>1</v>
      </c>
      <c r="AC1367" t="s">
        <v>10751</v>
      </c>
      <c r="AD1367" t="s">
        <v>10751</v>
      </c>
      <c r="AE1367" t="s">
        <v>10751</v>
      </c>
      <c r="AF1367">
        <v>0.59699999999999998</v>
      </c>
      <c r="AG1367">
        <v>0.40300000000000002</v>
      </c>
      <c r="AH1367" t="s">
        <v>10751</v>
      </c>
      <c r="AI1367">
        <v>0</v>
      </c>
      <c r="AJ1367" t="s">
        <v>10751</v>
      </c>
      <c r="AK1367" t="s">
        <v>10751</v>
      </c>
      <c r="AL1367" t="s">
        <v>10751</v>
      </c>
      <c r="AM1367">
        <v>0</v>
      </c>
      <c r="AN1367" t="s">
        <v>10751</v>
      </c>
      <c r="AO1367" t="s">
        <v>10751</v>
      </c>
      <c r="AP1367">
        <v>1</v>
      </c>
      <c r="AQ1367">
        <v>0.151</v>
      </c>
      <c r="AR1367" t="s">
        <v>10751</v>
      </c>
      <c r="AS1367" t="s">
        <v>10751</v>
      </c>
      <c r="AT1367">
        <v>1</v>
      </c>
      <c r="AU1367">
        <v>1</v>
      </c>
      <c r="AV1367">
        <v>6.4</v>
      </c>
      <c r="AW1367" t="s">
        <v>10751</v>
      </c>
      <c r="AX1367">
        <v>5.7</v>
      </c>
      <c r="AY1367">
        <v>0</v>
      </c>
      <c r="AZ1367" t="s">
        <v>10751</v>
      </c>
      <c r="BA1367">
        <v>0.78100000000000003</v>
      </c>
      <c r="BB1367">
        <v>1.4E-2</v>
      </c>
      <c r="BC1367">
        <v>0.20399999999999999</v>
      </c>
      <c r="BD1367" t="s">
        <v>10751</v>
      </c>
    </row>
    <row r="1368" spans="1:56">
      <c r="A1368" t="s">
        <v>10756</v>
      </c>
      <c r="B1368">
        <v>4500</v>
      </c>
      <c r="C1368">
        <v>2017</v>
      </c>
      <c r="D1368">
        <v>169</v>
      </c>
      <c r="E1368">
        <v>9.9249999999999998E-3</v>
      </c>
      <c r="F1368">
        <v>27.859349999999999</v>
      </c>
      <c r="H1368">
        <v>22.226030000000002</v>
      </c>
      <c r="I1368">
        <f t="shared" si="28"/>
        <v>0.22059334775</v>
      </c>
      <c r="K1368">
        <v>18.489080000000001</v>
      </c>
      <c r="L1368">
        <v>26.22559</v>
      </c>
      <c r="M1368">
        <v>399.77785</v>
      </c>
      <c r="N1368">
        <v>480.59760999999997</v>
      </c>
      <c r="O1368">
        <v>338.80284</v>
      </c>
      <c r="P1368">
        <v>49.672080000000001</v>
      </c>
      <c r="Q1368">
        <v>194.50919999999999</v>
      </c>
      <c r="R1368">
        <v>285.12560000000002</v>
      </c>
      <c r="S1368">
        <v>7.3411</v>
      </c>
      <c r="T1368">
        <v>1.5168280000000001</v>
      </c>
      <c r="U1368">
        <v>6.3361000000000001E-2</v>
      </c>
      <c r="V1368">
        <v>50.369570000000003</v>
      </c>
      <c r="W1368">
        <v>0.67300000000000004</v>
      </c>
      <c r="X1368">
        <v>0.29899999999999999</v>
      </c>
      <c r="Y1368">
        <v>2.8000000000000001E-2</v>
      </c>
      <c r="Z1368" t="s">
        <v>10751</v>
      </c>
      <c r="AA1368">
        <v>0</v>
      </c>
      <c r="AB1368">
        <v>1</v>
      </c>
      <c r="AC1368" t="s">
        <v>10751</v>
      </c>
      <c r="AD1368" t="s">
        <v>10751</v>
      </c>
      <c r="AE1368" t="s">
        <v>10751</v>
      </c>
      <c r="AF1368">
        <v>0.40100000000000002</v>
      </c>
      <c r="AG1368">
        <v>0.59899999999999998</v>
      </c>
      <c r="AH1368" t="s">
        <v>10751</v>
      </c>
      <c r="AI1368">
        <v>0</v>
      </c>
      <c r="AJ1368" t="s">
        <v>10751</v>
      </c>
      <c r="AK1368" t="s">
        <v>10751</v>
      </c>
      <c r="AL1368" t="s">
        <v>10751</v>
      </c>
      <c r="AM1368">
        <v>0</v>
      </c>
      <c r="AN1368" t="s">
        <v>10751</v>
      </c>
      <c r="AO1368" t="s">
        <v>10751</v>
      </c>
      <c r="AP1368">
        <v>1</v>
      </c>
      <c r="AQ1368">
        <v>0.22500000000000001</v>
      </c>
      <c r="AR1368" t="s">
        <v>10751</v>
      </c>
      <c r="AS1368" t="s">
        <v>10751</v>
      </c>
      <c r="AT1368">
        <v>1</v>
      </c>
      <c r="AU1368">
        <v>1</v>
      </c>
      <c r="AV1368">
        <v>6.9</v>
      </c>
      <c r="AW1368" t="s">
        <v>10751</v>
      </c>
      <c r="AX1368">
        <v>5.6</v>
      </c>
      <c r="AY1368">
        <v>0</v>
      </c>
      <c r="AZ1368" t="s">
        <v>10751</v>
      </c>
      <c r="BA1368">
        <v>0.55800000000000005</v>
      </c>
      <c r="BB1368">
        <v>2.8000000000000001E-2</v>
      </c>
      <c r="BC1368">
        <v>0.41399999999999998</v>
      </c>
      <c r="BD1368" t="s">
        <v>10751</v>
      </c>
    </row>
    <row r="1369" spans="1:56">
      <c r="A1369" t="s">
        <v>10756</v>
      </c>
      <c r="B1369">
        <v>4500</v>
      </c>
      <c r="C1369">
        <v>2018</v>
      </c>
      <c r="D1369">
        <v>108</v>
      </c>
      <c r="E1369">
        <v>6.6309999999999997E-3</v>
      </c>
      <c r="F1369">
        <v>29.58708</v>
      </c>
      <c r="H1369">
        <v>23.34741</v>
      </c>
      <c r="I1369">
        <f t="shared" si="28"/>
        <v>0.15481667570999999</v>
      </c>
      <c r="K1369">
        <v>19.615749999999998</v>
      </c>
      <c r="L1369">
        <v>27.260290000000001</v>
      </c>
      <c r="M1369">
        <v>378.02949000000001</v>
      </c>
      <c r="N1369">
        <v>449.41404</v>
      </c>
      <c r="O1369">
        <v>324.17385000000002</v>
      </c>
      <c r="P1369">
        <v>49.739429999999999</v>
      </c>
      <c r="Q1369">
        <v>182.43709999999999</v>
      </c>
      <c r="R1369">
        <v>267.87470000000002</v>
      </c>
      <c r="S1369">
        <v>7.5808999999999997</v>
      </c>
      <c r="T1369">
        <v>1.5525340000000001</v>
      </c>
      <c r="U1369">
        <v>5.9527999999999998E-2</v>
      </c>
      <c r="V1369">
        <v>53.287370000000003</v>
      </c>
      <c r="W1369">
        <v>0.84</v>
      </c>
      <c r="X1369">
        <v>0.16</v>
      </c>
      <c r="Y1369" t="s">
        <v>10751</v>
      </c>
      <c r="Z1369" t="s">
        <v>10751</v>
      </c>
      <c r="AA1369" t="s">
        <v>10751</v>
      </c>
      <c r="AB1369">
        <v>1</v>
      </c>
      <c r="AC1369" t="s">
        <v>10751</v>
      </c>
      <c r="AD1369" t="s">
        <v>10751</v>
      </c>
      <c r="AE1369" t="s">
        <v>10751</v>
      </c>
      <c r="AF1369">
        <v>0.33</v>
      </c>
      <c r="AG1369">
        <v>0.67</v>
      </c>
      <c r="AH1369" t="s">
        <v>10751</v>
      </c>
      <c r="AI1369" t="s">
        <v>10751</v>
      </c>
      <c r="AJ1369" t="s">
        <v>10751</v>
      </c>
      <c r="AK1369" t="s">
        <v>10751</v>
      </c>
      <c r="AL1369">
        <v>0.05</v>
      </c>
      <c r="AM1369" t="s">
        <v>10751</v>
      </c>
      <c r="AN1369" t="s">
        <v>10751</v>
      </c>
      <c r="AO1369" t="s">
        <v>10751</v>
      </c>
      <c r="AP1369">
        <v>0.95</v>
      </c>
      <c r="AQ1369">
        <v>0.33</v>
      </c>
      <c r="AR1369" t="s">
        <v>10751</v>
      </c>
      <c r="AS1369" t="s">
        <v>10751</v>
      </c>
      <c r="AT1369">
        <v>1</v>
      </c>
      <c r="AU1369">
        <v>1</v>
      </c>
      <c r="AV1369">
        <v>6.5</v>
      </c>
      <c r="AW1369" t="s">
        <v>10751</v>
      </c>
      <c r="AX1369">
        <v>5.3</v>
      </c>
      <c r="AY1369">
        <v>0.05</v>
      </c>
      <c r="AZ1369" t="s">
        <v>10751</v>
      </c>
      <c r="BA1369">
        <v>0.59199999999999997</v>
      </c>
      <c r="BB1369" t="s">
        <v>10751</v>
      </c>
      <c r="BC1369">
        <v>0.35799999999999998</v>
      </c>
      <c r="BD1369" t="s">
        <v>10751</v>
      </c>
    </row>
    <row r="1370" spans="1:56">
      <c r="A1370" t="s">
        <v>10756</v>
      </c>
      <c r="B1370">
        <v>4500</v>
      </c>
      <c r="C1370">
        <v>2019</v>
      </c>
      <c r="D1370">
        <v>75</v>
      </c>
      <c r="E1370">
        <v>4.64E-3</v>
      </c>
      <c r="F1370">
        <v>30.085830000000001</v>
      </c>
      <c r="H1370">
        <v>23.401019999999999</v>
      </c>
      <c r="I1370">
        <f t="shared" si="28"/>
        <v>0.1085807328</v>
      </c>
      <c r="K1370">
        <v>20.13944</v>
      </c>
      <c r="L1370">
        <v>26.657879999999999</v>
      </c>
      <c r="M1370">
        <v>377.89244000000002</v>
      </c>
      <c r="N1370">
        <v>438.80633</v>
      </c>
      <c r="O1370">
        <v>331.93986000000001</v>
      </c>
      <c r="P1370">
        <v>49.431089999999998</v>
      </c>
      <c r="Q1370">
        <v>181.32570000000001</v>
      </c>
      <c r="R1370">
        <v>274.44069999999999</v>
      </c>
      <c r="S1370">
        <v>7.1948999999999996</v>
      </c>
      <c r="T1370">
        <v>1.582975</v>
      </c>
      <c r="U1370">
        <v>6.0987E-2</v>
      </c>
      <c r="V1370">
        <v>53.143030000000003</v>
      </c>
      <c r="W1370">
        <v>0.72499999999999998</v>
      </c>
      <c r="X1370">
        <v>0.27500000000000002</v>
      </c>
      <c r="Y1370" t="s">
        <v>10751</v>
      </c>
      <c r="Z1370" t="s">
        <v>10751</v>
      </c>
      <c r="AA1370">
        <v>2E-3</v>
      </c>
      <c r="AB1370">
        <v>0.998</v>
      </c>
      <c r="AC1370" t="s">
        <v>10751</v>
      </c>
      <c r="AD1370" t="s">
        <v>10751</v>
      </c>
      <c r="AE1370" t="s">
        <v>10751</v>
      </c>
      <c r="AF1370">
        <v>0.34300000000000003</v>
      </c>
      <c r="AG1370">
        <v>0.65500000000000003</v>
      </c>
      <c r="AH1370" t="s">
        <v>10751</v>
      </c>
      <c r="AI1370">
        <v>2E-3</v>
      </c>
      <c r="AJ1370" t="s">
        <v>10751</v>
      </c>
      <c r="AK1370" t="s">
        <v>10751</v>
      </c>
      <c r="AL1370">
        <v>2.9000000000000001E-2</v>
      </c>
      <c r="AM1370">
        <v>2E-3</v>
      </c>
      <c r="AN1370" t="s">
        <v>10751</v>
      </c>
      <c r="AO1370" t="s">
        <v>10751</v>
      </c>
      <c r="AP1370">
        <v>0.96899999999999997</v>
      </c>
      <c r="AQ1370">
        <v>0.34300000000000003</v>
      </c>
      <c r="AR1370">
        <v>0.34300000000000003</v>
      </c>
      <c r="AS1370" t="s">
        <v>10751</v>
      </c>
      <c r="AT1370">
        <v>0.998</v>
      </c>
      <c r="AU1370">
        <v>0.998</v>
      </c>
      <c r="AV1370">
        <v>7.8</v>
      </c>
      <c r="AW1370" t="s">
        <v>10751</v>
      </c>
      <c r="AX1370">
        <v>5.3</v>
      </c>
      <c r="AY1370">
        <v>3.1E-2</v>
      </c>
      <c r="AZ1370" t="s">
        <v>10751</v>
      </c>
      <c r="BA1370" t="s">
        <v>10751</v>
      </c>
      <c r="BB1370" t="s">
        <v>10751</v>
      </c>
      <c r="BC1370">
        <v>0.96899999999999997</v>
      </c>
      <c r="BD1370" t="s">
        <v>10751</v>
      </c>
    </row>
    <row r="1371" spans="1:56">
      <c r="A1371" t="s">
        <v>10756</v>
      </c>
      <c r="B1371">
        <v>4500</v>
      </c>
      <c r="C1371">
        <v>2020</v>
      </c>
      <c r="D1371">
        <v>183</v>
      </c>
      <c r="E1371">
        <v>1.3318E-2</v>
      </c>
      <c r="F1371">
        <v>37.971119999999999</v>
      </c>
      <c r="H1371">
        <v>29.760860000000001</v>
      </c>
      <c r="I1371">
        <f t="shared" si="28"/>
        <v>0.39635513348000001</v>
      </c>
      <c r="K1371">
        <v>25.614820000000002</v>
      </c>
      <c r="L1371">
        <v>33.900280000000002</v>
      </c>
      <c r="M1371">
        <v>279.55874999999997</v>
      </c>
      <c r="N1371">
        <v>328.78764000000001</v>
      </c>
      <c r="O1371">
        <v>242.42116999999999</v>
      </c>
      <c r="P1371">
        <v>50.399889999999999</v>
      </c>
      <c r="Q1371">
        <v>153.69309999999999</v>
      </c>
      <c r="R1371">
        <v>314.50200000000001</v>
      </c>
      <c r="S1371">
        <v>6.4631999999999996</v>
      </c>
      <c r="T1371">
        <v>1.783876</v>
      </c>
      <c r="U1371">
        <v>6.9889000000000007E-2</v>
      </c>
      <c r="V1371">
        <v>106.08499999999999</v>
      </c>
      <c r="W1371">
        <v>0.59899999999999998</v>
      </c>
      <c r="X1371">
        <v>0.40100000000000002</v>
      </c>
      <c r="Y1371" t="s">
        <v>10751</v>
      </c>
      <c r="Z1371" t="s">
        <v>10751</v>
      </c>
      <c r="AA1371">
        <v>0.246</v>
      </c>
      <c r="AB1371">
        <v>0.754</v>
      </c>
      <c r="AC1371" t="s">
        <v>10751</v>
      </c>
      <c r="AD1371" t="s">
        <v>10751</v>
      </c>
      <c r="AE1371" t="s">
        <v>10751</v>
      </c>
      <c r="AF1371">
        <v>0.50600000000000001</v>
      </c>
      <c r="AG1371">
        <v>0.248</v>
      </c>
      <c r="AH1371" t="s">
        <v>10751</v>
      </c>
      <c r="AI1371">
        <v>0.246</v>
      </c>
      <c r="AJ1371" t="s">
        <v>10751</v>
      </c>
      <c r="AK1371">
        <v>0.245</v>
      </c>
      <c r="AL1371">
        <v>8.9999999999999993E-3</v>
      </c>
      <c r="AM1371">
        <v>1E-3</v>
      </c>
      <c r="AN1371" t="s">
        <v>10751</v>
      </c>
      <c r="AO1371" t="s">
        <v>10751</v>
      </c>
      <c r="AP1371">
        <v>0.745</v>
      </c>
      <c r="AQ1371">
        <v>0.48199999999999998</v>
      </c>
      <c r="AR1371">
        <v>0.50600000000000001</v>
      </c>
      <c r="AS1371" t="s">
        <v>10751</v>
      </c>
      <c r="AT1371">
        <v>0.754</v>
      </c>
      <c r="AU1371">
        <v>0.754</v>
      </c>
      <c r="AV1371">
        <v>6.2</v>
      </c>
      <c r="AW1371" t="s">
        <v>10751</v>
      </c>
      <c r="AX1371">
        <v>4.7</v>
      </c>
      <c r="AY1371">
        <v>0.255</v>
      </c>
      <c r="AZ1371" t="s">
        <v>10751</v>
      </c>
      <c r="BA1371" t="s">
        <v>10751</v>
      </c>
      <c r="BB1371" t="s">
        <v>10751</v>
      </c>
      <c r="BC1371">
        <v>0.745</v>
      </c>
      <c r="BD1371" t="s">
        <v>10751</v>
      </c>
    </row>
    <row r="1372" spans="1:56">
      <c r="A1372" t="s">
        <v>10756</v>
      </c>
      <c r="B1372">
        <v>4500</v>
      </c>
      <c r="C1372">
        <v>2021</v>
      </c>
      <c r="D1372">
        <v>241</v>
      </c>
      <c r="E1372">
        <v>1.7433000000000001E-2</v>
      </c>
      <c r="F1372">
        <v>58.713700000000003</v>
      </c>
      <c r="G1372">
        <f>IFERROR(F1372*E1372,"")</f>
        <v>1.0235559321000001</v>
      </c>
      <c r="H1372">
        <v>45.795169999999999</v>
      </c>
      <c r="I1372">
        <f t="shared" si="28"/>
        <v>0.79834719861000003</v>
      </c>
      <c r="J1372">
        <f>IFERROR(M1372*E1372,"")</f>
        <v>2.5846906702500001</v>
      </c>
      <c r="K1372">
        <v>40.937800000000003</v>
      </c>
      <c r="L1372">
        <v>50.297260000000001</v>
      </c>
      <c r="M1372">
        <v>148.26425</v>
      </c>
      <c r="N1372">
        <v>173.79363000000001</v>
      </c>
      <c r="O1372">
        <v>129.00523999999999</v>
      </c>
      <c r="P1372">
        <v>50.86233</v>
      </c>
      <c r="Q1372">
        <v>181.05029999999999</v>
      </c>
      <c r="R1372">
        <v>332.38709999999998</v>
      </c>
      <c r="S1372">
        <v>5.7297000000000002</v>
      </c>
      <c r="T1372">
        <v>1.5702370000000001</v>
      </c>
      <c r="U1372">
        <v>7.3863999999999999E-2</v>
      </c>
      <c r="V1372">
        <v>183.09768</v>
      </c>
      <c r="W1372">
        <v>0.34399999999999997</v>
      </c>
      <c r="X1372">
        <v>0.64600000000000002</v>
      </c>
      <c r="Y1372">
        <v>0.01</v>
      </c>
      <c r="Z1372" t="s">
        <v>10751</v>
      </c>
      <c r="AA1372">
        <v>0.60699999999999998</v>
      </c>
      <c r="AB1372">
        <v>0.38700000000000001</v>
      </c>
      <c r="AC1372">
        <v>4.0000000000000001E-3</v>
      </c>
      <c r="AD1372" t="s">
        <v>10751</v>
      </c>
      <c r="AE1372" t="s">
        <v>10751</v>
      </c>
      <c r="AF1372">
        <v>0.17100000000000001</v>
      </c>
      <c r="AG1372">
        <v>0.222</v>
      </c>
      <c r="AH1372" t="s">
        <v>10751</v>
      </c>
      <c r="AI1372">
        <v>0.60699999999999998</v>
      </c>
      <c r="AJ1372" t="s">
        <v>10751</v>
      </c>
      <c r="AK1372">
        <v>0.60599999999999998</v>
      </c>
      <c r="AL1372">
        <v>4.0000000000000001E-3</v>
      </c>
      <c r="AM1372">
        <v>1E-3</v>
      </c>
      <c r="AN1372" t="s">
        <v>10751</v>
      </c>
      <c r="AO1372">
        <v>4.0000000000000001E-3</v>
      </c>
      <c r="AP1372">
        <v>0.38500000000000001</v>
      </c>
      <c r="AQ1372">
        <v>0.13200000000000001</v>
      </c>
      <c r="AR1372">
        <v>0.17100000000000001</v>
      </c>
      <c r="AS1372" t="s">
        <v>10751</v>
      </c>
      <c r="AT1372">
        <v>0.39300000000000002</v>
      </c>
      <c r="AU1372">
        <v>0.39300000000000002</v>
      </c>
      <c r="AV1372">
        <v>3.7</v>
      </c>
      <c r="AW1372">
        <v>2E-3</v>
      </c>
      <c r="AX1372">
        <v>5.3</v>
      </c>
      <c r="AY1372">
        <v>0.60899999999999999</v>
      </c>
      <c r="AZ1372" t="s">
        <v>10751</v>
      </c>
      <c r="BA1372" t="s">
        <v>10751</v>
      </c>
      <c r="BB1372" t="s">
        <v>10751</v>
      </c>
      <c r="BC1372">
        <v>0.38500000000000001</v>
      </c>
      <c r="BD1372" t="s">
        <v>10751</v>
      </c>
    </row>
    <row r="1373" spans="1:56">
      <c r="A1373" t="s">
        <v>10756</v>
      </c>
      <c r="B1373">
        <v>4500</v>
      </c>
      <c r="C1373" t="s">
        <v>10752</v>
      </c>
      <c r="D1373" t="s">
        <v>10751</v>
      </c>
      <c r="E1373">
        <v>2.4205999999999998E-2</v>
      </c>
      <c r="F1373">
        <v>60.132930000000002</v>
      </c>
      <c r="H1373">
        <v>46.123820000000002</v>
      </c>
      <c r="I1373">
        <f t="shared" si="28"/>
        <v>1.11647318692</v>
      </c>
      <c r="K1373">
        <v>41.912430000000001</v>
      </c>
      <c r="L1373">
        <v>49.90681</v>
      </c>
      <c r="M1373">
        <v>145.97272000000001</v>
      </c>
      <c r="N1373">
        <v>167.55045999999999</v>
      </c>
      <c r="O1373">
        <v>129.69478000000001</v>
      </c>
      <c r="P1373">
        <v>51.379550000000002</v>
      </c>
      <c r="Q1373">
        <v>187.62350000000001</v>
      </c>
      <c r="R1373">
        <v>590.66359999999997</v>
      </c>
      <c r="S1373">
        <v>5.5412999999999997</v>
      </c>
      <c r="T1373">
        <v>1.5339529999999999</v>
      </c>
      <c r="U1373">
        <v>0.13125899999999999</v>
      </c>
      <c r="V1373">
        <v>182.98760999999999</v>
      </c>
      <c r="W1373">
        <v>0.33100000000000002</v>
      </c>
      <c r="X1373">
        <v>0.59199999999999997</v>
      </c>
      <c r="Y1373">
        <v>7.6999999999999999E-2</v>
      </c>
      <c r="Z1373" t="s">
        <v>10751</v>
      </c>
      <c r="AA1373">
        <v>0.61499999999999999</v>
      </c>
      <c r="AB1373">
        <v>0.38500000000000001</v>
      </c>
      <c r="AC1373" t="s">
        <v>10751</v>
      </c>
      <c r="AD1373" t="s">
        <v>10751</v>
      </c>
      <c r="AE1373" t="s">
        <v>10751</v>
      </c>
      <c r="AF1373">
        <v>0.27900000000000003</v>
      </c>
      <c r="AG1373">
        <v>0.106</v>
      </c>
      <c r="AH1373" t="s">
        <v>10751</v>
      </c>
      <c r="AI1373">
        <v>0.61499999999999999</v>
      </c>
      <c r="AJ1373" t="s">
        <v>10751</v>
      </c>
      <c r="AK1373">
        <v>0.61299999999999999</v>
      </c>
      <c r="AL1373" t="s">
        <v>10751</v>
      </c>
      <c r="AM1373">
        <v>2E-3</v>
      </c>
      <c r="AN1373" t="s">
        <v>10751</v>
      </c>
      <c r="AO1373" t="s">
        <v>10751</v>
      </c>
      <c r="AP1373">
        <v>0.38500000000000001</v>
      </c>
      <c r="AQ1373">
        <v>0.108</v>
      </c>
      <c r="AR1373">
        <v>0.27900000000000003</v>
      </c>
      <c r="AS1373">
        <v>0.05</v>
      </c>
      <c r="AT1373">
        <v>0.38500000000000001</v>
      </c>
      <c r="AU1373">
        <v>0.38500000000000001</v>
      </c>
      <c r="AV1373">
        <v>3.9</v>
      </c>
      <c r="AW1373" t="s">
        <v>10751</v>
      </c>
      <c r="AX1373">
        <v>5.4</v>
      </c>
      <c r="AY1373">
        <v>0.61499999999999999</v>
      </c>
      <c r="AZ1373" t="s">
        <v>10751</v>
      </c>
      <c r="BA1373" t="s">
        <v>10751</v>
      </c>
      <c r="BB1373" t="s">
        <v>10751</v>
      </c>
      <c r="BC1373">
        <v>0.23599999999999999</v>
      </c>
      <c r="BD1373">
        <v>0.14899999999999999</v>
      </c>
    </row>
    <row r="1374" spans="1:56">
      <c r="A1374" t="s">
        <v>10755</v>
      </c>
      <c r="B1374">
        <v>4500</v>
      </c>
      <c r="C1374">
        <v>1975</v>
      </c>
      <c r="D1374">
        <v>165</v>
      </c>
      <c r="E1374">
        <v>1.6122000000000001E-2</v>
      </c>
      <c r="F1374">
        <v>11.60806</v>
      </c>
      <c r="H1374">
        <v>9.8467500000000001</v>
      </c>
      <c r="I1374">
        <f t="shared" si="28"/>
        <v>0.15874930350000002</v>
      </c>
      <c r="K1374">
        <v>9.5347899999999992</v>
      </c>
      <c r="L1374">
        <v>10.2569</v>
      </c>
      <c r="M1374">
        <v>902.53139999999996</v>
      </c>
      <c r="N1374">
        <v>932.06001000000003</v>
      </c>
      <c r="O1374">
        <v>866.44087000000002</v>
      </c>
      <c r="P1374" t="s">
        <v>10751</v>
      </c>
      <c r="Q1374">
        <v>333.04849999999999</v>
      </c>
      <c r="R1374">
        <v>155.05840000000001</v>
      </c>
      <c r="S1374" t="s">
        <v>10751</v>
      </c>
      <c r="T1374">
        <v>0.464034</v>
      </c>
      <c r="U1374">
        <v>3.4457000000000002E-2</v>
      </c>
      <c r="V1374">
        <v>22.2471</v>
      </c>
      <c r="W1374" t="s">
        <v>10751</v>
      </c>
      <c r="X1374" t="s">
        <v>10751</v>
      </c>
      <c r="Y1374">
        <v>1</v>
      </c>
      <c r="Z1374">
        <v>6.2E-2</v>
      </c>
      <c r="AA1374">
        <v>0.93799999999999994</v>
      </c>
      <c r="AB1374" t="s">
        <v>10751</v>
      </c>
      <c r="AC1374" t="s">
        <v>10751</v>
      </c>
      <c r="AD1374" t="s">
        <v>10751</v>
      </c>
      <c r="AE1374">
        <v>1</v>
      </c>
      <c r="AF1374" t="s">
        <v>10751</v>
      </c>
      <c r="AG1374" t="s">
        <v>10751</v>
      </c>
      <c r="AH1374" t="s">
        <v>10751</v>
      </c>
      <c r="AI1374" t="s">
        <v>10751</v>
      </c>
      <c r="AJ1374" t="s">
        <v>10751</v>
      </c>
      <c r="AK1374" t="s">
        <v>10751</v>
      </c>
      <c r="AL1374" t="s">
        <v>10751</v>
      </c>
      <c r="AM1374" t="s">
        <v>10751</v>
      </c>
      <c r="AN1374" t="s">
        <v>10751</v>
      </c>
      <c r="AO1374" t="s">
        <v>10751</v>
      </c>
      <c r="AP1374">
        <v>1</v>
      </c>
      <c r="AQ1374" t="s">
        <v>10751</v>
      </c>
      <c r="AR1374" t="s">
        <v>10751</v>
      </c>
      <c r="AS1374" t="s">
        <v>10751</v>
      </c>
      <c r="AT1374" t="s">
        <v>10751</v>
      </c>
      <c r="AU1374" t="s">
        <v>10751</v>
      </c>
      <c r="AV1374" t="s">
        <v>10751</v>
      </c>
      <c r="AW1374" t="s">
        <v>10751</v>
      </c>
      <c r="AX1374">
        <v>7.9</v>
      </c>
      <c r="AY1374" t="s">
        <v>10751</v>
      </c>
      <c r="AZ1374" t="s">
        <v>10751</v>
      </c>
      <c r="BA1374" t="s">
        <v>10751</v>
      </c>
      <c r="BB1374" t="s">
        <v>10751</v>
      </c>
      <c r="BC1374" t="s">
        <v>10751</v>
      </c>
      <c r="BD1374" t="s">
        <v>10751</v>
      </c>
    </row>
    <row r="1375" spans="1:56">
      <c r="A1375" t="s">
        <v>10755</v>
      </c>
      <c r="B1375">
        <v>4500</v>
      </c>
      <c r="C1375">
        <v>1976</v>
      </c>
      <c r="D1375">
        <v>188</v>
      </c>
      <c r="E1375">
        <v>1.5216E-2</v>
      </c>
      <c r="F1375">
        <v>13.347659999999999</v>
      </c>
      <c r="H1375">
        <v>11.347110000000001</v>
      </c>
      <c r="I1375">
        <f t="shared" si="28"/>
        <v>0.17265762576000002</v>
      </c>
      <c r="K1375">
        <v>10.680389999999999</v>
      </c>
      <c r="L1375">
        <v>12.28436</v>
      </c>
      <c r="M1375">
        <v>783.19503999999995</v>
      </c>
      <c r="N1375">
        <v>832.08556999999996</v>
      </c>
      <c r="O1375">
        <v>723.43993999999998</v>
      </c>
      <c r="P1375" t="s">
        <v>10751</v>
      </c>
      <c r="Q1375">
        <v>330.2199</v>
      </c>
      <c r="R1375">
        <v>153.06790000000001</v>
      </c>
      <c r="S1375" t="s">
        <v>10751</v>
      </c>
      <c r="T1375">
        <v>0.46251999999999999</v>
      </c>
      <c r="U1375">
        <v>3.4014999999999997E-2</v>
      </c>
      <c r="V1375">
        <v>25.676659999999998</v>
      </c>
      <c r="W1375" t="s">
        <v>10751</v>
      </c>
      <c r="X1375" t="s">
        <v>10751</v>
      </c>
      <c r="Y1375">
        <v>1</v>
      </c>
      <c r="Z1375">
        <v>0.05</v>
      </c>
      <c r="AA1375">
        <v>0.95</v>
      </c>
      <c r="AB1375" t="s">
        <v>10751</v>
      </c>
      <c r="AC1375" t="s">
        <v>10751</v>
      </c>
      <c r="AD1375" t="s">
        <v>10751</v>
      </c>
      <c r="AE1375">
        <v>1</v>
      </c>
      <c r="AF1375" t="s">
        <v>10751</v>
      </c>
      <c r="AG1375" t="s">
        <v>10751</v>
      </c>
      <c r="AH1375" t="s">
        <v>10751</v>
      </c>
      <c r="AI1375" t="s">
        <v>10751</v>
      </c>
      <c r="AJ1375" t="s">
        <v>10751</v>
      </c>
      <c r="AK1375" t="s">
        <v>10751</v>
      </c>
      <c r="AL1375" t="s">
        <v>10751</v>
      </c>
      <c r="AM1375" t="s">
        <v>10751</v>
      </c>
      <c r="AN1375" t="s">
        <v>10751</v>
      </c>
      <c r="AO1375" t="s">
        <v>10751</v>
      </c>
      <c r="AP1375">
        <v>1</v>
      </c>
      <c r="AQ1375" t="s">
        <v>10751</v>
      </c>
      <c r="AR1375" t="s">
        <v>10751</v>
      </c>
      <c r="AS1375" t="s">
        <v>10751</v>
      </c>
      <c r="AT1375" t="s">
        <v>10751</v>
      </c>
      <c r="AU1375" t="s">
        <v>10751</v>
      </c>
      <c r="AV1375" t="s">
        <v>10751</v>
      </c>
      <c r="AW1375" t="s">
        <v>10751</v>
      </c>
      <c r="AX1375">
        <v>7.8</v>
      </c>
      <c r="AY1375" t="s">
        <v>10751</v>
      </c>
      <c r="AZ1375" t="s">
        <v>10751</v>
      </c>
      <c r="BA1375" t="s">
        <v>10751</v>
      </c>
      <c r="BB1375" t="s">
        <v>10751</v>
      </c>
      <c r="BC1375" t="s">
        <v>10751</v>
      </c>
      <c r="BD1375" t="s">
        <v>10751</v>
      </c>
    </row>
    <row r="1376" spans="1:56">
      <c r="A1376" t="s">
        <v>10755</v>
      </c>
      <c r="B1376">
        <v>4500</v>
      </c>
      <c r="C1376">
        <v>1977</v>
      </c>
      <c r="D1376">
        <v>222</v>
      </c>
      <c r="E1376">
        <v>1.5744000000000001E-2</v>
      </c>
      <c r="F1376">
        <v>13.46008</v>
      </c>
      <c r="H1376">
        <v>11.425269999999999</v>
      </c>
      <c r="I1376">
        <f t="shared" si="28"/>
        <v>0.17987945088000001</v>
      </c>
      <c r="K1376">
        <v>10.964</v>
      </c>
      <c r="L1376">
        <v>12.044600000000001</v>
      </c>
      <c r="M1376">
        <v>777.83752000000004</v>
      </c>
      <c r="N1376">
        <v>810.56172000000004</v>
      </c>
      <c r="O1376">
        <v>737.84127000000001</v>
      </c>
      <c r="P1376" t="s">
        <v>10751</v>
      </c>
      <c r="Q1376">
        <v>342.44920000000002</v>
      </c>
      <c r="R1376">
        <v>156.81</v>
      </c>
      <c r="S1376" t="s">
        <v>10751</v>
      </c>
      <c r="T1376">
        <v>0.458368</v>
      </c>
      <c r="U1376">
        <v>3.4847000000000003E-2</v>
      </c>
      <c r="V1376">
        <v>25.88992</v>
      </c>
      <c r="W1376" t="s">
        <v>10751</v>
      </c>
      <c r="X1376" t="s">
        <v>10751</v>
      </c>
      <c r="Y1376">
        <v>1</v>
      </c>
      <c r="Z1376">
        <v>3.7999999999999999E-2</v>
      </c>
      <c r="AA1376">
        <v>0.96199999999999997</v>
      </c>
      <c r="AB1376" t="s">
        <v>10751</v>
      </c>
      <c r="AC1376" t="s">
        <v>10751</v>
      </c>
      <c r="AD1376" t="s">
        <v>10751</v>
      </c>
      <c r="AE1376">
        <v>1</v>
      </c>
      <c r="AF1376" t="s">
        <v>10751</v>
      </c>
      <c r="AG1376" t="s">
        <v>10751</v>
      </c>
      <c r="AH1376" t="s">
        <v>10751</v>
      </c>
      <c r="AI1376" t="s">
        <v>10751</v>
      </c>
      <c r="AJ1376" t="s">
        <v>10751</v>
      </c>
      <c r="AK1376" t="s">
        <v>10751</v>
      </c>
      <c r="AL1376" t="s">
        <v>10751</v>
      </c>
      <c r="AM1376" t="s">
        <v>10751</v>
      </c>
      <c r="AN1376" t="s">
        <v>10751</v>
      </c>
      <c r="AO1376" t="s">
        <v>10751</v>
      </c>
      <c r="AP1376">
        <v>1</v>
      </c>
      <c r="AQ1376" t="s">
        <v>10751</v>
      </c>
      <c r="AR1376" t="s">
        <v>10751</v>
      </c>
      <c r="AS1376" t="s">
        <v>10751</v>
      </c>
      <c r="AT1376" t="s">
        <v>10751</v>
      </c>
      <c r="AU1376" t="s">
        <v>10751</v>
      </c>
      <c r="AV1376" t="s">
        <v>10751</v>
      </c>
      <c r="AW1376" t="s">
        <v>10751</v>
      </c>
      <c r="AX1376">
        <v>7.9</v>
      </c>
      <c r="AY1376" t="s">
        <v>10751</v>
      </c>
      <c r="AZ1376" t="s">
        <v>10751</v>
      </c>
      <c r="BA1376" t="s">
        <v>10751</v>
      </c>
      <c r="BB1376" t="s">
        <v>10751</v>
      </c>
      <c r="BC1376" t="s">
        <v>10751</v>
      </c>
      <c r="BD1376" t="s">
        <v>10751</v>
      </c>
    </row>
    <row r="1377" spans="1:56">
      <c r="A1377" t="s">
        <v>10755</v>
      </c>
      <c r="B1377">
        <v>4500</v>
      </c>
      <c r="C1377">
        <v>1978</v>
      </c>
      <c r="D1377">
        <v>289</v>
      </c>
      <c r="E1377">
        <v>2.002E-2</v>
      </c>
      <c r="F1377">
        <v>12.967689999999999</v>
      </c>
      <c r="H1377">
        <v>10.99396</v>
      </c>
      <c r="I1377">
        <f t="shared" si="28"/>
        <v>0.22009907919999999</v>
      </c>
      <c r="K1377">
        <v>10.68384</v>
      </c>
      <c r="L1377">
        <v>11.398339999999999</v>
      </c>
      <c r="M1377">
        <v>808.35316999999998</v>
      </c>
      <c r="N1377">
        <v>831.81710999999996</v>
      </c>
      <c r="O1377">
        <v>779.67502999999999</v>
      </c>
      <c r="P1377" t="s">
        <v>10751</v>
      </c>
      <c r="Q1377">
        <v>340.9855</v>
      </c>
      <c r="R1377">
        <v>156.71250000000001</v>
      </c>
      <c r="S1377">
        <v>13.4122</v>
      </c>
      <c r="T1377">
        <v>0.460148</v>
      </c>
      <c r="U1377">
        <v>3.4825000000000002E-2</v>
      </c>
      <c r="V1377">
        <v>24.910299999999999</v>
      </c>
      <c r="W1377" t="s">
        <v>10751</v>
      </c>
      <c r="X1377" t="s">
        <v>10751</v>
      </c>
      <c r="Y1377">
        <v>1</v>
      </c>
      <c r="Z1377">
        <v>2.5999999999999999E-2</v>
      </c>
      <c r="AA1377">
        <v>0.97399999999999998</v>
      </c>
      <c r="AB1377" t="s">
        <v>10751</v>
      </c>
      <c r="AC1377" t="s">
        <v>10751</v>
      </c>
      <c r="AD1377" t="s">
        <v>10751</v>
      </c>
      <c r="AE1377">
        <v>1</v>
      </c>
      <c r="AF1377" t="s">
        <v>10751</v>
      </c>
      <c r="AG1377" t="s">
        <v>10751</v>
      </c>
      <c r="AH1377" t="s">
        <v>10751</v>
      </c>
      <c r="AI1377" t="s">
        <v>10751</v>
      </c>
      <c r="AJ1377" t="s">
        <v>10751</v>
      </c>
      <c r="AK1377" t="s">
        <v>10751</v>
      </c>
      <c r="AL1377" t="s">
        <v>10751</v>
      </c>
      <c r="AM1377" t="s">
        <v>10751</v>
      </c>
      <c r="AN1377" t="s">
        <v>10751</v>
      </c>
      <c r="AO1377" t="s">
        <v>10751</v>
      </c>
      <c r="AP1377">
        <v>1</v>
      </c>
      <c r="AQ1377" t="s">
        <v>10751</v>
      </c>
      <c r="AR1377" t="s">
        <v>10751</v>
      </c>
      <c r="AS1377" t="s">
        <v>10751</v>
      </c>
      <c r="AT1377" t="s">
        <v>10751</v>
      </c>
      <c r="AU1377" t="s">
        <v>10751</v>
      </c>
      <c r="AV1377" t="s">
        <v>10751</v>
      </c>
      <c r="AW1377" t="s">
        <v>10751</v>
      </c>
      <c r="AX1377">
        <v>7.8</v>
      </c>
      <c r="AY1377" t="s">
        <v>10751</v>
      </c>
      <c r="AZ1377" t="s">
        <v>10751</v>
      </c>
      <c r="BA1377" t="s">
        <v>10751</v>
      </c>
      <c r="BB1377" t="s">
        <v>10751</v>
      </c>
      <c r="BC1377" t="s">
        <v>10751</v>
      </c>
      <c r="BD1377" t="s">
        <v>10751</v>
      </c>
    </row>
    <row r="1378" spans="1:56">
      <c r="A1378" t="s">
        <v>10755</v>
      </c>
      <c r="B1378">
        <v>4500</v>
      </c>
      <c r="C1378">
        <v>1979</v>
      </c>
      <c r="D1378">
        <v>273</v>
      </c>
      <c r="E1378">
        <v>1.9664999999999998E-2</v>
      </c>
      <c r="F1378">
        <v>13.559670000000001</v>
      </c>
      <c r="H1378">
        <v>11.50433</v>
      </c>
      <c r="I1378">
        <f t="shared" si="28"/>
        <v>0.22623264944999996</v>
      </c>
      <c r="K1378">
        <v>11.09756</v>
      </c>
      <c r="L1378">
        <v>12.043889999999999</v>
      </c>
      <c r="M1378">
        <v>772.49179000000004</v>
      </c>
      <c r="N1378">
        <v>800.80661999999995</v>
      </c>
      <c r="O1378">
        <v>737.88477</v>
      </c>
      <c r="P1378" t="s">
        <v>10751</v>
      </c>
      <c r="Q1378">
        <v>328.60789999999997</v>
      </c>
      <c r="R1378">
        <v>145.05510000000001</v>
      </c>
      <c r="S1378">
        <v>15.2233</v>
      </c>
      <c r="T1378">
        <v>0.44343100000000002</v>
      </c>
      <c r="U1378">
        <v>3.2233999999999999E-2</v>
      </c>
      <c r="V1378">
        <v>26.293579999999999</v>
      </c>
      <c r="W1378" t="s">
        <v>10751</v>
      </c>
      <c r="X1378" t="s">
        <v>10751</v>
      </c>
      <c r="Y1378">
        <v>1</v>
      </c>
      <c r="Z1378">
        <v>0.113</v>
      </c>
      <c r="AA1378">
        <v>0.878</v>
      </c>
      <c r="AB1378">
        <v>8.9999999999999993E-3</v>
      </c>
      <c r="AC1378" t="s">
        <v>10751</v>
      </c>
      <c r="AD1378" t="s">
        <v>10751</v>
      </c>
      <c r="AE1378">
        <v>1</v>
      </c>
      <c r="AF1378" t="s">
        <v>10751</v>
      </c>
      <c r="AG1378" t="s">
        <v>10751</v>
      </c>
      <c r="AH1378" t="s">
        <v>10751</v>
      </c>
      <c r="AI1378" t="s">
        <v>10751</v>
      </c>
      <c r="AJ1378" t="s">
        <v>10751</v>
      </c>
      <c r="AK1378" t="s">
        <v>10751</v>
      </c>
      <c r="AL1378" t="s">
        <v>10751</v>
      </c>
      <c r="AM1378" t="s">
        <v>10751</v>
      </c>
      <c r="AN1378" t="s">
        <v>10751</v>
      </c>
      <c r="AO1378" t="s">
        <v>10751</v>
      </c>
      <c r="AP1378">
        <v>1</v>
      </c>
      <c r="AQ1378" t="s">
        <v>10751</v>
      </c>
      <c r="AR1378" t="s">
        <v>10751</v>
      </c>
      <c r="AS1378" t="s">
        <v>10751</v>
      </c>
      <c r="AT1378" t="s">
        <v>10751</v>
      </c>
      <c r="AU1378" t="s">
        <v>10751</v>
      </c>
      <c r="AV1378">
        <v>3.1</v>
      </c>
      <c r="AW1378" t="s">
        <v>10751</v>
      </c>
      <c r="AX1378">
        <v>7.7</v>
      </c>
      <c r="AY1378">
        <v>1</v>
      </c>
      <c r="AZ1378" t="s">
        <v>10751</v>
      </c>
      <c r="BA1378" t="s">
        <v>10751</v>
      </c>
      <c r="BB1378" t="s">
        <v>10751</v>
      </c>
      <c r="BC1378" t="s">
        <v>10751</v>
      </c>
      <c r="BD1378" t="s">
        <v>10751</v>
      </c>
    </row>
    <row r="1379" spans="1:56">
      <c r="A1379" t="s">
        <v>10755</v>
      </c>
      <c r="B1379">
        <v>4500</v>
      </c>
      <c r="C1379">
        <v>1980</v>
      </c>
      <c r="D1379">
        <v>91</v>
      </c>
      <c r="E1379">
        <v>8.0560000000000007E-3</v>
      </c>
      <c r="F1379">
        <v>16.347329999999999</v>
      </c>
      <c r="H1379">
        <v>13.89889</v>
      </c>
      <c r="I1379">
        <f t="shared" si="28"/>
        <v>0.11196945784000001</v>
      </c>
      <c r="K1379">
        <v>13.05288</v>
      </c>
      <c r="L1379">
        <v>15.094659999999999</v>
      </c>
      <c r="M1379">
        <v>639.40346</v>
      </c>
      <c r="N1379">
        <v>680.84613999999999</v>
      </c>
      <c r="O1379">
        <v>588.75127999999995</v>
      </c>
      <c r="P1379" t="s">
        <v>10751</v>
      </c>
      <c r="Q1379">
        <v>313.45650000000001</v>
      </c>
      <c r="R1379">
        <v>140.67509999999999</v>
      </c>
      <c r="S1379">
        <v>15.8391</v>
      </c>
      <c r="T1379">
        <v>0.44911699999999999</v>
      </c>
      <c r="U1379">
        <v>3.1260999999999997E-2</v>
      </c>
      <c r="V1379">
        <v>31.51596</v>
      </c>
      <c r="W1379" t="s">
        <v>10751</v>
      </c>
      <c r="X1379" t="s">
        <v>10751</v>
      </c>
      <c r="Y1379">
        <v>1</v>
      </c>
      <c r="Z1379">
        <v>0.14499999999999999</v>
      </c>
      <c r="AA1379">
        <v>0.377</v>
      </c>
      <c r="AB1379">
        <v>0.47899999999999998</v>
      </c>
      <c r="AC1379" t="s">
        <v>10751</v>
      </c>
      <c r="AD1379" t="s">
        <v>10751</v>
      </c>
      <c r="AE1379">
        <v>1</v>
      </c>
      <c r="AF1379" t="s">
        <v>10751</v>
      </c>
      <c r="AG1379" t="s">
        <v>10751</v>
      </c>
      <c r="AH1379" t="s">
        <v>10751</v>
      </c>
      <c r="AI1379" t="s">
        <v>10751</v>
      </c>
      <c r="AJ1379" t="s">
        <v>10751</v>
      </c>
      <c r="AK1379" t="s">
        <v>10751</v>
      </c>
      <c r="AL1379" t="s">
        <v>10751</v>
      </c>
      <c r="AM1379" t="s">
        <v>10751</v>
      </c>
      <c r="AN1379" t="s">
        <v>10751</v>
      </c>
      <c r="AO1379" t="s">
        <v>10751</v>
      </c>
      <c r="AP1379">
        <v>1</v>
      </c>
      <c r="AQ1379" t="s">
        <v>10751</v>
      </c>
      <c r="AR1379" t="s">
        <v>10751</v>
      </c>
      <c r="AS1379" t="s">
        <v>10751</v>
      </c>
      <c r="AT1379" t="s">
        <v>10751</v>
      </c>
      <c r="AU1379" t="s">
        <v>10751</v>
      </c>
      <c r="AV1379">
        <v>3.1</v>
      </c>
      <c r="AW1379" t="s">
        <v>10751</v>
      </c>
      <c r="AX1379">
        <v>7.2</v>
      </c>
      <c r="AY1379">
        <v>1</v>
      </c>
      <c r="AZ1379" t="s">
        <v>10751</v>
      </c>
      <c r="BA1379" t="s">
        <v>10751</v>
      </c>
      <c r="BB1379" t="s">
        <v>10751</v>
      </c>
      <c r="BC1379" t="s">
        <v>10751</v>
      </c>
      <c r="BD1379" t="s">
        <v>10751</v>
      </c>
    </row>
    <row r="1380" spans="1:56">
      <c r="A1380" t="s">
        <v>10755</v>
      </c>
      <c r="B1380">
        <v>4500</v>
      </c>
      <c r="C1380">
        <v>1981</v>
      </c>
      <c r="D1380">
        <v>121</v>
      </c>
      <c r="E1380">
        <v>1.1488999999999999E-2</v>
      </c>
      <c r="F1380">
        <v>17.132149999999999</v>
      </c>
      <c r="H1380">
        <v>14.56114</v>
      </c>
      <c r="I1380">
        <f t="shared" si="28"/>
        <v>0.16729293745999999</v>
      </c>
      <c r="K1380">
        <v>13.742649999999999</v>
      </c>
      <c r="L1380">
        <v>15.70431</v>
      </c>
      <c r="M1380">
        <v>610.32311000000004</v>
      </c>
      <c r="N1380">
        <v>646.673</v>
      </c>
      <c r="O1380">
        <v>565.89545999999996</v>
      </c>
      <c r="P1380" t="s">
        <v>10751</v>
      </c>
      <c r="Q1380">
        <v>304.83</v>
      </c>
      <c r="R1380">
        <v>137.77250000000001</v>
      </c>
      <c r="S1380">
        <v>15.995699999999999</v>
      </c>
      <c r="T1380">
        <v>0.45293499999999998</v>
      </c>
      <c r="U1380">
        <v>3.0616000000000001E-2</v>
      </c>
      <c r="V1380">
        <v>32.97334</v>
      </c>
      <c r="W1380">
        <v>2E-3</v>
      </c>
      <c r="X1380" t="s">
        <v>10751</v>
      </c>
      <c r="Y1380">
        <v>0.998</v>
      </c>
      <c r="Z1380">
        <v>0.13300000000000001</v>
      </c>
      <c r="AA1380">
        <v>0.379</v>
      </c>
      <c r="AB1380">
        <v>0.48799999999999999</v>
      </c>
      <c r="AC1380" t="s">
        <v>10751</v>
      </c>
      <c r="AD1380" t="s">
        <v>10751</v>
      </c>
      <c r="AE1380">
        <v>1</v>
      </c>
      <c r="AF1380" t="s">
        <v>10751</v>
      </c>
      <c r="AG1380" t="s">
        <v>10751</v>
      </c>
      <c r="AH1380" t="s">
        <v>10751</v>
      </c>
      <c r="AI1380" t="s">
        <v>10751</v>
      </c>
      <c r="AJ1380" t="s">
        <v>10751</v>
      </c>
      <c r="AK1380" t="s">
        <v>10751</v>
      </c>
      <c r="AL1380" t="s">
        <v>10751</v>
      </c>
      <c r="AM1380" t="s">
        <v>10751</v>
      </c>
      <c r="AN1380" t="s">
        <v>10751</v>
      </c>
      <c r="AO1380" t="s">
        <v>10751</v>
      </c>
      <c r="AP1380">
        <v>1</v>
      </c>
      <c r="AQ1380" t="s">
        <v>10751</v>
      </c>
      <c r="AR1380" t="s">
        <v>10751</v>
      </c>
      <c r="AS1380" t="s">
        <v>10751</v>
      </c>
      <c r="AT1380" t="s">
        <v>10751</v>
      </c>
      <c r="AU1380" t="s">
        <v>10751</v>
      </c>
      <c r="AV1380">
        <v>3.1</v>
      </c>
      <c r="AW1380" t="s">
        <v>10751</v>
      </c>
      <c r="AX1380">
        <v>7.3</v>
      </c>
      <c r="AY1380">
        <v>1</v>
      </c>
      <c r="AZ1380" t="s">
        <v>10751</v>
      </c>
      <c r="BA1380" t="s">
        <v>10751</v>
      </c>
      <c r="BB1380" t="s">
        <v>10751</v>
      </c>
      <c r="BC1380" t="s">
        <v>10751</v>
      </c>
      <c r="BD1380" t="s">
        <v>10751</v>
      </c>
    </row>
    <row r="1381" spans="1:56">
      <c r="A1381" t="s">
        <v>10755</v>
      </c>
      <c r="B1381">
        <v>4500</v>
      </c>
      <c r="C1381">
        <v>1982</v>
      </c>
      <c r="D1381">
        <v>164</v>
      </c>
      <c r="E1381">
        <v>1.6855999999999999E-2</v>
      </c>
      <c r="F1381">
        <v>16.75647</v>
      </c>
      <c r="H1381">
        <v>14.24151</v>
      </c>
      <c r="I1381">
        <f t="shared" si="28"/>
        <v>0.24005489255999998</v>
      </c>
      <c r="K1381">
        <v>13.467779999999999</v>
      </c>
      <c r="L1381">
        <v>15.317030000000001</v>
      </c>
      <c r="M1381">
        <v>624.02097000000003</v>
      </c>
      <c r="N1381">
        <v>659.87139999999999</v>
      </c>
      <c r="O1381">
        <v>580.20375999999999</v>
      </c>
      <c r="P1381" t="s">
        <v>10751</v>
      </c>
      <c r="Q1381">
        <v>307.20119999999997</v>
      </c>
      <c r="R1381">
        <v>145.4023</v>
      </c>
      <c r="S1381">
        <v>16.594899999999999</v>
      </c>
      <c r="T1381">
        <v>0.47406799999999999</v>
      </c>
      <c r="U1381">
        <v>3.2312E-2</v>
      </c>
      <c r="V1381">
        <v>32.283059999999999</v>
      </c>
      <c r="W1381" t="s">
        <v>10751</v>
      </c>
      <c r="X1381" t="s">
        <v>10751</v>
      </c>
      <c r="Y1381">
        <v>1</v>
      </c>
      <c r="Z1381">
        <v>6.8000000000000005E-2</v>
      </c>
      <c r="AA1381">
        <v>0.46700000000000003</v>
      </c>
      <c r="AB1381">
        <v>0.46600000000000003</v>
      </c>
      <c r="AC1381" t="s">
        <v>10751</v>
      </c>
      <c r="AD1381" t="s">
        <v>10751</v>
      </c>
      <c r="AE1381">
        <v>1</v>
      </c>
      <c r="AF1381" t="s">
        <v>10751</v>
      </c>
      <c r="AG1381" t="s">
        <v>10751</v>
      </c>
      <c r="AH1381" t="s">
        <v>10751</v>
      </c>
      <c r="AI1381" t="s">
        <v>10751</v>
      </c>
      <c r="AJ1381" t="s">
        <v>10751</v>
      </c>
      <c r="AK1381" t="s">
        <v>10751</v>
      </c>
      <c r="AL1381" t="s">
        <v>10751</v>
      </c>
      <c r="AM1381" t="s">
        <v>10751</v>
      </c>
      <c r="AN1381" t="s">
        <v>10751</v>
      </c>
      <c r="AO1381" t="s">
        <v>10751</v>
      </c>
      <c r="AP1381">
        <v>1</v>
      </c>
      <c r="AQ1381" t="s">
        <v>10751</v>
      </c>
      <c r="AR1381" t="s">
        <v>10751</v>
      </c>
      <c r="AS1381" t="s">
        <v>10751</v>
      </c>
      <c r="AT1381" t="s">
        <v>10751</v>
      </c>
      <c r="AU1381" t="s">
        <v>10751</v>
      </c>
      <c r="AV1381">
        <v>3</v>
      </c>
      <c r="AW1381" t="s">
        <v>10751</v>
      </c>
      <c r="AX1381">
        <v>7.5</v>
      </c>
      <c r="AY1381">
        <v>1</v>
      </c>
      <c r="AZ1381" t="s">
        <v>10751</v>
      </c>
      <c r="BA1381" t="s">
        <v>10751</v>
      </c>
      <c r="BB1381" t="s">
        <v>10751</v>
      </c>
      <c r="BC1381" t="s">
        <v>10751</v>
      </c>
      <c r="BD1381" t="s">
        <v>10751</v>
      </c>
    </row>
    <row r="1382" spans="1:56">
      <c r="A1382" t="s">
        <v>10755</v>
      </c>
      <c r="B1382">
        <v>4500</v>
      </c>
      <c r="C1382">
        <v>1983</v>
      </c>
      <c r="D1382">
        <v>215</v>
      </c>
      <c r="E1382">
        <v>2.0868999999999999E-2</v>
      </c>
      <c r="F1382">
        <v>17.263940000000002</v>
      </c>
      <c r="H1382">
        <v>14.68378</v>
      </c>
      <c r="I1382">
        <f t="shared" si="28"/>
        <v>0.30643580481999999</v>
      </c>
      <c r="K1382">
        <v>13.721159999999999</v>
      </c>
      <c r="L1382">
        <v>16.060939999999999</v>
      </c>
      <c r="M1382">
        <v>605.22555</v>
      </c>
      <c r="N1382">
        <v>647.68562999999995</v>
      </c>
      <c r="O1382">
        <v>553.32991000000004</v>
      </c>
      <c r="P1382" t="s">
        <v>10751</v>
      </c>
      <c r="Q1382">
        <v>308.01089999999999</v>
      </c>
      <c r="R1382">
        <v>149.19380000000001</v>
      </c>
      <c r="S1382">
        <v>14.6692</v>
      </c>
      <c r="T1382">
        <v>0.485315</v>
      </c>
      <c r="U1382">
        <v>3.3154000000000003E-2</v>
      </c>
      <c r="V1382">
        <v>33.322690000000001</v>
      </c>
      <c r="W1382" t="s">
        <v>10751</v>
      </c>
      <c r="X1382" t="s">
        <v>10751</v>
      </c>
      <c r="Y1382">
        <v>1</v>
      </c>
      <c r="Z1382">
        <v>3.4000000000000002E-2</v>
      </c>
      <c r="AA1382">
        <v>0.27900000000000003</v>
      </c>
      <c r="AB1382">
        <v>0.68700000000000006</v>
      </c>
      <c r="AC1382" t="s">
        <v>10751</v>
      </c>
      <c r="AD1382" t="s">
        <v>10751</v>
      </c>
      <c r="AE1382">
        <v>1</v>
      </c>
      <c r="AF1382" t="s">
        <v>10751</v>
      </c>
      <c r="AG1382" t="s">
        <v>10751</v>
      </c>
      <c r="AH1382" t="s">
        <v>10751</v>
      </c>
      <c r="AI1382" t="s">
        <v>10751</v>
      </c>
      <c r="AJ1382" t="s">
        <v>10751</v>
      </c>
      <c r="AK1382" t="s">
        <v>10751</v>
      </c>
      <c r="AL1382" t="s">
        <v>10751</v>
      </c>
      <c r="AM1382" t="s">
        <v>10751</v>
      </c>
      <c r="AN1382" t="s">
        <v>10751</v>
      </c>
      <c r="AO1382" t="s">
        <v>10751</v>
      </c>
      <c r="AP1382">
        <v>1</v>
      </c>
      <c r="AQ1382" t="s">
        <v>10751</v>
      </c>
      <c r="AR1382" t="s">
        <v>10751</v>
      </c>
      <c r="AS1382" t="s">
        <v>10751</v>
      </c>
      <c r="AT1382" t="s">
        <v>10751</v>
      </c>
      <c r="AU1382" t="s">
        <v>10751</v>
      </c>
      <c r="AV1382">
        <v>3.7</v>
      </c>
      <c r="AW1382" t="s">
        <v>10751</v>
      </c>
      <c r="AX1382">
        <v>7.6</v>
      </c>
      <c r="AY1382">
        <v>1</v>
      </c>
      <c r="AZ1382" t="s">
        <v>10751</v>
      </c>
      <c r="BA1382" t="s">
        <v>10751</v>
      </c>
      <c r="BB1382" t="s">
        <v>10751</v>
      </c>
      <c r="BC1382" t="s">
        <v>10751</v>
      </c>
      <c r="BD1382" t="s">
        <v>10751</v>
      </c>
    </row>
    <row r="1383" spans="1:56">
      <c r="A1383" t="s">
        <v>10755</v>
      </c>
      <c r="B1383">
        <v>4500</v>
      </c>
      <c r="C1383">
        <v>1984</v>
      </c>
      <c r="D1383">
        <v>245</v>
      </c>
      <c r="E1383">
        <v>1.7472999999999999E-2</v>
      </c>
      <c r="F1383">
        <v>16.96847</v>
      </c>
      <c r="H1383">
        <v>14.44685</v>
      </c>
      <c r="I1383">
        <f t="shared" si="28"/>
        <v>0.25242981004999998</v>
      </c>
      <c r="K1383">
        <v>13.367570000000001</v>
      </c>
      <c r="L1383">
        <v>16.028569999999998</v>
      </c>
      <c r="M1383">
        <v>615.15123000000006</v>
      </c>
      <c r="N1383">
        <v>664.81786</v>
      </c>
      <c r="O1383">
        <v>554.44757000000004</v>
      </c>
      <c r="P1383" t="s">
        <v>10751</v>
      </c>
      <c r="Q1383">
        <v>308.93239999999997</v>
      </c>
      <c r="R1383">
        <v>152.54929999999999</v>
      </c>
      <c r="S1383">
        <v>14.435499999999999</v>
      </c>
      <c r="T1383">
        <v>0.49265300000000001</v>
      </c>
      <c r="U1383">
        <v>3.39E-2</v>
      </c>
      <c r="V1383">
        <v>32.822899999999997</v>
      </c>
      <c r="W1383" t="s">
        <v>10751</v>
      </c>
      <c r="X1383" t="s">
        <v>10751</v>
      </c>
      <c r="Y1383">
        <v>1</v>
      </c>
      <c r="Z1383">
        <v>2.9000000000000001E-2</v>
      </c>
      <c r="AA1383">
        <v>0.20399999999999999</v>
      </c>
      <c r="AB1383">
        <v>0.76700000000000002</v>
      </c>
      <c r="AC1383" t="s">
        <v>10751</v>
      </c>
      <c r="AD1383" t="s">
        <v>10751</v>
      </c>
      <c r="AE1383">
        <v>1</v>
      </c>
      <c r="AF1383" t="s">
        <v>10751</v>
      </c>
      <c r="AG1383" t="s">
        <v>10751</v>
      </c>
      <c r="AH1383" t="s">
        <v>10751</v>
      </c>
      <c r="AI1383" t="s">
        <v>10751</v>
      </c>
      <c r="AJ1383" t="s">
        <v>10751</v>
      </c>
      <c r="AK1383" t="s">
        <v>10751</v>
      </c>
      <c r="AL1383" t="s">
        <v>10751</v>
      </c>
      <c r="AM1383" t="s">
        <v>10751</v>
      </c>
      <c r="AN1383" t="s">
        <v>10751</v>
      </c>
      <c r="AO1383" t="s">
        <v>10751</v>
      </c>
      <c r="AP1383">
        <v>1</v>
      </c>
      <c r="AQ1383" t="s">
        <v>10751</v>
      </c>
      <c r="AR1383" t="s">
        <v>10751</v>
      </c>
      <c r="AS1383" t="s">
        <v>10751</v>
      </c>
      <c r="AT1383" t="s">
        <v>10751</v>
      </c>
      <c r="AU1383" t="s">
        <v>10751</v>
      </c>
      <c r="AV1383">
        <v>3.5</v>
      </c>
      <c r="AW1383" t="s">
        <v>10751</v>
      </c>
      <c r="AX1383">
        <v>7.8</v>
      </c>
      <c r="AY1383">
        <v>1</v>
      </c>
      <c r="AZ1383" t="s">
        <v>10751</v>
      </c>
      <c r="BA1383" t="s">
        <v>10751</v>
      </c>
      <c r="BB1383" t="s">
        <v>10751</v>
      </c>
      <c r="BC1383" t="s">
        <v>10751</v>
      </c>
      <c r="BD1383" t="s">
        <v>10751</v>
      </c>
    </row>
    <row r="1384" spans="1:56">
      <c r="A1384" t="s">
        <v>10755</v>
      </c>
      <c r="B1384">
        <v>4500</v>
      </c>
      <c r="C1384">
        <v>1985</v>
      </c>
      <c r="D1384">
        <v>258</v>
      </c>
      <c r="E1384">
        <v>1.7815000000000001E-2</v>
      </c>
      <c r="F1384">
        <v>16.052790000000002</v>
      </c>
      <c r="H1384">
        <v>13.651999999999999</v>
      </c>
      <c r="I1384">
        <f t="shared" si="28"/>
        <v>0.24321038</v>
      </c>
      <c r="K1384">
        <v>12.78406</v>
      </c>
      <c r="L1384">
        <v>14.88733</v>
      </c>
      <c r="M1384">
        <v>650.96699999999998</v>
      </c>
      <c r="N1384">
        <v>695.16240000000005</v>
      </c>
      <c r="O1384">
        <v>596.95041000000003</v>
      </c>
      <c r="P1384" t="s">
        <v>10751</v>
      </c>
      <c r="Q1384">
        <v>309.33100000000002</v>
      </c>
      <c r="R1384">
        <v>155.92060000000001</v>
      </c>
      <c r="S1384">
        <v>14.1264</v>
      </c>
      <c r="T1384">
        <v>0.50342100000000001</v>
      </c>
      <c r="U1384">
        <v>3.4648999999999999E-2</v>
      </c>
      <c r="V1384">
        <v>30.860499999999998</v>
      </c>
      <c r="W1384" t="s">
        <v>10751</v>
      </c>
      <c r="X1384" t="s">
        <v>10751</v>
      </c>
      <c r="Y1384">
        <v>1</v>
      </c>
      <c r="Z1384">
        <v>0.01</v>
      </c>
      <c r="AA1384">
        <v>0.25700000000000001</v>
      </c>
      <c r="AB1384">
        <v>0.73299999999999998</v>
      </c>
      <c r="AC1384" t="s">
        <v>10751</v>
      </c>
      <c r="AD1384" t="s">
        <v>10751</v>
      </c>
      <c r="AE1384">
        <v>1</v>
      </c>
      <c r="AF1384" t="s">
        <v>10751</v>
      </c>
      <c r="AG1384" t="s">
        <v>10751</v>
      </c>
      <c r="AH1384" t="s">
        <v>10751</v>
      </c>
      <c r="AI1384" t="s">
        <v>10751</v>
      </c>
      <c r="AJ1384" t="s">
        <v>10751</v>
      </c>
      <c r="AK1384" t="s">
        <v>10751</v>
      </c>
      <c r="AL1384" t="s">
        <v>10751</v>
      </c>
      <c r="AM1384" t="s">
        <v>10751</v>
      </c>
      <c r="AN1384" t="s">
        <v>10751</v>
      </c>
      <c r="AO1384" t="s">
        <v>10751</v>
      </c>
      <c r="AP1384">
        <v>1</v>
      </c>
      <c r="AQ1384" t="s">
        <v>10751</v>
      </c>
      <c r="AR1384" t="s">
        <v>10751</v>
      </c>
      <c r="AS1384" t="s">
        <v>10751</v>
      </c>
      <c r="AT1384" t="s">
        <v>10751</v>
      </c>
      <c r="AU1384" t="s">
        <v>10751</v>
      </c>
      <c r="AV1384">
        <v>3.3</v>
      </c>
      <c r="AW1384" t="s">
        <v>10751</v>
      </c>
      <c r="AX1384">
        <v>7.9</v>
      </c>
      <c r="AY1384">
        <v>1</v>
      </c>
      <c r="AZ1384" t="s">
        <v>10751</v>
      </c>
      <c r="BA1384" t="s">
        <v>10751</v>
      </c>
      <c r="BB1384" t="s">
        <v>10751</v>
      </c>
      <c r="BC1384" t="s">
        <v>10751</v>
      </c>
      <c r="BD1384" t="s">
        <v>10751</v>
      </c>
    </row>
    <row r="1385" spans="1:56">
      <c r="A1385" t="s">
        <v>10755</v>
      </c>
      <c r="B1385">
        <v>4500</v>
      </c>
      <c r="C1385">
        <v>1986</v>
      </c>
      <c r="D1385">
        <v>284</v>
      </c>
      <c r="E1385">
        <v>1.8502000000000001E-2</v>
      </c>
      <c r="F1385">
        <v>17.478400000000001</v>
      </c>
      <c r="H1385">
        <v>14.8194</v>
      </c>
      <c r="I1385">
        <f t="shared" si="28"/>
        <v>0.27418853879999999</v>
      </c>
      <c r="K1385">
        <v>13.844519999999999</v>
      </c>
      <c r="L1385">
        <v>16.17454</v>
      </c>
      <c r="M1385">
        <v>599.70420999999999</v>
      </c>
      <c r="N1385">
        <v>641.93380000000002</v>
      </c>
      <c r="O1385">
        <v>549.45928000000004</v>
      </c>
      <c r="P1385" t="s">
        <v>10751</v>
      </c>
      <c r="Q1385">
        <v>304.48129999999998</v>
      </c>
      <c r="R1385">
        <v>147.6722</v>
      </c>
      <c r="S1385">
        <v>14.0083</v>
      </c>
      <c r="T1385">
        <v>0.48530099999999998</v>
      </c>
      <c r="U1385">
        <v>3.2815999999999998E-2</v>
      </c>
      <c r="V1385">
        <v>33.443869999999997</v>
      </c>
      <c r="W1385" t="s">
        <v>10751</v>
      </c>
      <c r="X1385" t="s">
        <v>10751</v>
      </c>
      <c r="Y1385">
        <v>1</v>
      </c>
      <c r="Z1385">
        <v>6.0000000000000001E-3</v>
      </c>
      <c r="AA1385">
        <v>0.214</v>
      </c>
      <c r="AB1385">
        <v>0.78</v>
      </c>
      <c r="AC1385" t="s">
        <v>10751</v>
      </c>
      <c r="AD1385" t="s">
        <v>10751</v>
      </c>
      <c r="AE1385">
        <v>0.78400000000000003</v>
      </c>
      <c r="AF1385" t="s">
        <v>10751</v>
      </c>
      <c r="AG1385">
        <v>0.216</v>
      </c>
      <c r="AH1385" t="s">
        <v>10751</v>
      </c>
      <c r="AI1385">
        <v>0</v>
      </c>
      <c r="AJ1385">
        <v>0</v>
      </c>
      <c r="AK1385" t="s">
        <v>10751</v>
      </c>
      <c r="AL1385" t="s">
        <v>10751</v>
      </c>
      <c r="AM1385" t="s">
        <v>10751</v>
      </c>
      <c r="AN1385" t="s">
        <v>10751</v>
      </c>
      <c r="AO1385" t="s">
        <v>10751</v>
      </c>
      <c r="AP1385">
        <v>1</v>
      </c>
      <c r="AQ1385" t="s">
        <v>10751</v>
      </c>
      <c r="AR1385" t="s">
        <v>10751</v>
      </c>
      <c r="AS1385" t="s">
        <v>10751</v>
      </c>
      <c r="AT1385" t="s">
        <v>10751</v>
      </c>
      <c r="AU1385" t="s">
        <v>10751</v>
      </c>
      <c r="AV1385">
        <v>3.3</v>
      </c>
      <c r="AW1385" t="s">
        <v>10751</v>
      </c>
      <c r="AX1385">
        <v>7.6</v>
      </c>
      <c r="AY1385">
        <v>1</v>
      </c>
      <c r="AZ1385" t="s">
        <v>10751</v>
      </c>
      <c r="BA1385" t="s">
        <v>10751</v>
      </c>
      <c r="BB1385" t="s">
        <v>10751</v>
      </c>
      <c r="BC1385" t="s">
        <v>10751</v>
      </c>
      <c r="BD1385" t="s">
        <v>10751</v>
      </c>
    </row>
    <row r="1386" spans="1:56">
      <c r="A1386" t="s">
        <v>10755</v>
      </c>
      <c r="B1386">
        <v>4500</v>
      </c>
      <c r="C1386">
        <v>1987</v>
      </c>
      <c r="D1386">
        <v>252</v>
      </c>
      <c r="E1386">
        <v>1.6955999999999999E-2</v>
      </c>
      <c r="F1386">
        <v>17.341290000000001</v>
      </c>
      <c r="H1386">
        <v>14.670629999999999</v>
      </c>
      <c r="I1386">
        <f t="shared" si="28"/>
        <v>0.24875520227999998</v>
      </c>
      <c r="K1386">
        <v>13.54782</v>
      </c>
      <c r="L1386">
        <v>16.230830000000001</v>
      </c>
      <c r="M1386">
        <v>605.77461000000005</v>
      </c>
      <c r="N1386">
        <v>655.97987999999998</v>
      </c>
      <c r="O1386">
        <v>547.54425000000003</v>
      </c>
      <c r="P1386" t="s">
        <v>10751</v>
      </c>
      <c r="Q1386">
        <v>312.94</v>
      </c>
      <c r="R1386">
        <v>163.48099999999999</v>
      </c>
      <c r="S1386">
        <v>13.302099999999999</v>
      </c>
      <c r="T1386">
        <v>0.52096699999999996</v>
      </c>
      <c r="U1386">
        <v>3.6329E-2</v>
      </c>
      <c r="V1386">
        <v>33.068689999999997</v>
      </c>
      <c r="W1386" t="s">
        <v>10751</v>
      </c>
      <c r="X1386" t="s">
        <v>10751</v>
      </c>
      <c r="Y1386">
        <v>1</v>
      </c>
      <c r="Z1386">
        <v>0.01</v>
      </c>
      <c r="AA1386">
        <v>0.42699999999999999</v>
      </c>
      <c r="AB1386">
        <v>0.56299999999999994</v>
      </c>
      <c r="AC1386" t="s">
        <v>10751</v>
      </c>
      <c r="AD1386" t="s">
        <v>10751</v>
      </c>
      <c r="AE1386">
        <v>0.22700000000000001</v>
      </c>
      <c r="AF1386" t="s">
        <v>10751</v>
      </c>
      <c r="AG1386">
        <v>0.32200000000000001</v>
      </c>
      <c r="AH1386">
        <v>0.45</v>
      </c>
      <c r="AI1386">
        <v>0</v>
      </c>
      <c r="AJ1386">
        <v>0</v>
      </c>
      <c r="AK1386" t="s">
        <v>10751</v>
      </c>
      <c r="AL1386" t="s">
        <v>10751</v>
      </c>
      <c r="AM1386" t="s">
        <v>10751</v>
      </c>
      <c r="AN1386" t="s">
        <v>10751</v>
      </c>
      <c r="AO1386" t="s">
        <v>10751</v>
      </c>
      <c r="AP1386">
        <v>1</v>
      </c>
      <c r="AQ1386" t="s">
        <v>10751</v>
      </c>
      <c r="AR1386" t="s">
        <v>10751</v>
      </c>
      <c r="AS1386" t="s">
        <v>10751</v>
      </c>
      <c r="AT1386" t="s">
        <v>10751</v>
      </c>
      <c r="AU1386" t="s">
        <v>10751</v>
      </c>
      <c r="AV1386">
        <v>3.4</v>
      </c>
      <c r="AW1386" t="s">
        <v>10751</v>
      </c>
      <c r="AX1386">
        <v>7.7</v>
      </c>
      <c r="AY1386">
        <v>1</v>
      </c>
      <c r="AZ1386" t="s">
        <v>10751</v>
      </c>
      <c r="BA1386" t="s">
        <v>10751</v>
      </c>
      <c r="BB1386" t="s">
        <v>10751</v>
      </c>
      <c r="BC1386" t="s">
        <v>10751</v>
      </c>
      <c r="BD1386" t="s">
        <v>10751</v>
      </c>
    </row>
    <row r="1387" spans="1:56">
      <c r="A1387" t="s">
        <v>10755</v>
      </c>
      <c r="B1387">
        <v>4500</v>
      </c>
      <c r="C1387">
        <v>1988</v>
      </c>
      <c r="D1387">
        <v>184</v>
      </c>
      <c r="E1387">
        <v>1.2015E-2</v>
      </c>
      <c r="F1387">
        <v>17.884370000000001</v>
      </c>
      <c r="H1387">
        <v>15.086360000000001</v>
      </c>
      <c r="I1387">
        <f t="shared" si="28"/>
        <v>0.18126261539999999</v>
      </c>
      <c r="K1387">
        <v>13.85941</v>
      </c>
      <c r="L1387">
        <v>16.764510000000001</v>
      </c>
      <c r="M1387">
        <v>589.09105</v>
      </c>
      <c r="N1387">
        <v>641.24297999999999</v>
      </c>
      <c r="O1387">
        <v>530.12139999999999</v>
      </c>
      <c r="P1387" t="s">
        <v>10751</v>
      </c>
      <c r="Q1387">
        <v>320.51670000000001</v>
      </c>
      <c r="R1387">
        <v>169.3835</v>
      </c>
      <c r="S1387">
        <v>13.093400000000001</v>
      </c>
      <c r="T1387">
        <v>0.52783199999999997</v>
      </c>
      <c r="U1387">
        <v>3.7641000000000001E-2</v>
      </c>
      <c r="V1387">
        <v>34.03725</v>
      </c>
      <c r="W1387" t="s">
        <v>10751</v>
      </c>
      <c r="X1387" t="s">
        <v>10751</v>
      </c>
      <c r="Y1387">
        <v>1</v>
      </c>
      <c r="Z1387">
        <v>8.9999999999999993E-3</v>
      </c>
      <c r="AA1387">
        <v>0.38600000000000001</v>
      </c>
      <c r="AB1387">
        <v>0.60399999999999998</v>
      </c>
      <c r="AC1387" t="s">
        <v>10751</v>
      </c>
      <c r="AD1387" t="s">
        <v>10751</v>
      </c>
      <c r="AE1387">
        <v>7.0000000000000001E-3</v>
      </c>
      <c r="AF1387" t="s">
        <v>10751</v>
      </c>
      <c r="AG1387">
        <v>0.16500000000000001</v>
      </c>
      <c r="AH1387">
        <v>0.82799999999999996</v>
      </c>
      <c r="AI1387">
        <v>0</v>
      </c>
      <c r="AJ1387">
        <v>0</v>
      </c>
      <c r="AK1387" t="s">
        <v>10751</v>
      </c>
      <c r="AL1387" t="s">
        <v>10751</v>
      </c>
      <c r="AM1387" t="s">
        <v>10751</v>
      </c>
      <c r="AN1387" t="s">
        <v>10751</v>
      </c>
      <c r="AO1387" t="s">
        <v>10751</v>
      </c>
      <c r="AP1387">
        <v>1</v>
      </c>
      <c r="AQ1387" t="s">
        <v>10751</v>
      </c>
      <c r="AR1387" t="s">
        <v>10751</v>
      </c>
      <c r="AS1387" t="s">
        <v>10751</v>
      </c>
      <c r="AT1387" t="s">
        <v>10751</v>
      </c>
      <c r="AU1387" t="s">
        <v>10751</v>
      </c>
      <c r="AV1387">
        <v>3.5</v>
      </c>
      <c r="AW1387" t="s">
        <v>10751</v>
      </c>
      <c r="AX1387">
        <v>7.7</v>
      </c>
      <c r="AY1387">
        <v>0.99199999999999999</v>
      </c>
      <c r="AZ1387">
        <v>8.0000000000000002E-3</v>
      </c>
      <c r="BA1387" t="s">
        <v>10751</v>
      </c>
      <c r="BB1387" t="s">
        <v>10751</v>
      </c>
      <c r="BC1387" t="s">
        <v>10751</v>
      </c>
      <c r="BD1387" t="s">
        <v>10751</v>
      </c>
    </row>
    <row r="1388" spans="1:56">
      <c r="A1388" t="s">
        <v>10755</v>
      </c>
      <c r="B1388">
        <v>4500</v>
      </c>
      <c r="C1388">
        <v>1989</v>
      </c>
      <c r="D1388">
        <v>223</v>
      </c>
      <c r="E1388">
        <v>1.5417E-2</v>
      </c>
      <c r="F1388">
        <v>17.53012</v>
      </c>
      <c r="H1388">
        <v>14.7563</v>
      </c>
      <c r="I1388">
        <f t="shared" si="28"/>
        <v>0.2274978771</v>
      </c>
      <c r="K1388">
        <v>13.4534</v>
      </c>
      <c r="L1388">
        <v>16.521560000000001</v>
      </c>
      <c r="M1388">
        <v>602.26219000000003</v>
      </c>
      <c r="N1388">
        <v>660.58871999999997</v>
      </c>
      <c r="O1388">
        <v>537.91281000000004</v>
      </c>
      <c r="P1388" t="s">
        <v>10751</v>
      </c>
      <c r="Q1388">
        <v>322.60000000000002</v>
      </c>
      <c r="R1388">
        <v>175.1634</v>
      </c>
      <c r="S1388">
        <v>12.3749</v>
      </c>
      <c r="T1388">
        <v>0.54105999999999999</v>
      </c>
      <c r="U1388">
        <v>3.8925000000000001E-2</v>
      </c>
      <c r="V1388">
        <v>33.306739999999998</v>
      </c>
      <c r="W1388" t="s">
        <v>10751</v>
      </c>
      <c r="X1388">
        <v>1E-3</v>
      </c>
      <c r="Y1388">
        <v>0.999</v>
      </c>
      <c r="Z1388">
        <v>7.0000000000000001E-3</v>
      </c>
      <c r="AA1388">
        <v>0.27300000000000002</v>
      </c>
      <c r="AB1388">
        <v>0.71899999999999997</v>
      </c>
      <c r="AC1388" t="s">
        <v>10751</v>
      </c>
      <c r="AD1388">
        <v>1E-3</v>
      </c>
      <c r="AE1388" t="s">
        <v>10751</v>
      </c>
      <c r="AF1388" t="s">
        <v>10751</v>
      </c>
      <c r="AG1388">
        <v>0.20799999999999999</v>
      </c>
      <c r="AH1388">
        <v>0.79100000000000004</v>
      </c>
      <c r="AI1388">
        <v>0</v>
      </c>
      <c r="AJ1388">
        <v>0</v>
      </c>
      <c r="AK1388" t="s">
        <v>10751</v>
      </c>
      <c r="AL1388" t="s">
        <v>10751</v>
      </c>
      <c r="AM1388" t="s">
        <v>10751</v>
      </c>
      <c r="AN1388" t="s">
        <v>10751</v>
      </c>
      <c r="AO1388" t="s">
        <v>10751</v>
      </c>
      <c r="AP1388">
        <v>1</v>
      </c>
      <c r="AQ1388" t="s">
        <v>10751</v>
      </c>
      <c r="AR1388" t="s">
        <v>10751</v>
      </c>
      <c r="AS1388" t="s">
        <v>10751</v>
      </c>
      <c r="AT1388" t="s">
        <v>10751</v>
      </c>
      <c r="AU1388" t="s">
        <v>10751</v>
      </c>
      <c r="AV1388">
        <v>3.6</v>
      </c>
      <c r="AW1388" t="s">
        <v>10751</v>
      </c>
      <c r="AX1388">
        <v>7.6</v>
      </c>
      <c r="AY1388">
        <v>0.99199999999999999</v>
      </c>
      <c r="AZ1388">
        <v>8.0000000000000002E-3</v>
      </c>
      <c r="BA1388" t="s">
        <v>10751</v>
      </c>
      <c r="BB1388" t="s">
        <v>10751</v>
      </c>
      <c r="BC1388" t="s">
        <v>10751</v>
      </c>
      <c r="BD1388" t="s">
        <v>10751</v>
      </c>
    </row>
    <row r="1389" spans="1:56">
      <c r="A1389" t="s">
        <v>10755</v>
      </c>
      <c r="B1389">
        <v>4500</v>
      </c>
      <c r="C1389">
        <v>1990</v>
      </c>
      <c r="D1389">
        <v>268</v>
      </c>
      <c r="E1389">
        <v>2.1246000000000001E-2</v>
      </c>
      <c r="F1389">
        <v>18.698630000000001</v>
      </c>
      <c r="H1389">
        <v>15.710190000000001</v>
      </c>
      <c r="I1389">
        <f t="shared" si="28"/>
        <v>0.33377869674000005</v>
      </c>
      <c r="K1389">
        <v>14.100619999999999</v>
      </c>
      <c r="L1389">
        <v>17.913920000000001</v>
      </c>
      <c r="M1389">
        <v>565.69695000000002</v>
      </c>
      <c r="N1389">
        <v>630.27086999999995</v>
      </c>
      <c r="O1389">
        <v>496.10590999999999</v>
      </c>
      <c r="P1389" t="s">
        <v>10751</v>
      </c>
      <c r="Q1389">
        <v>305.54739999999998</v>
      </c>
      <c r="R1389">
        <v>174.30240000000001</v>
      </c>
      <c r="S1389">
        <v>11.605399999999999</v>
      </c>
      <c r="T1389">
        <v>0.56939099999999998</v>
      </c>
      <c r="U1389">
        <v>3.8733999999999998E-2</v>
      </c>
      <c r="V1389">
        <v>35.629040000000003</v>
      </c>
      <c r="W1389" t="s">
        <v>10751</v>
      </c>
      <c r="X1389">
        <v>4.2000000000000003E-2</v>
      </c>
      <c r="Y1389">
        <v>0.95799999999999996</v>
      </c>
      <c r="Z1389">
        <v>0</v>
      </c>
      <c r="AA1389">
        <v>0.107</v>
      </c>
      <c r="AB1389">
        <v>0.89100000000000001</v>
      </c>
      <c r="AC1389" t="s">
        <v>10751</v>
      </c>
      <c r="AD1389">
        <v>1E-3</v>
      </c>
      <c r="AE1389" t="s">
        <v>10751</v>
      </c>
      <c r="AF1389" t="s">
        <v>10751</v>
      </c>
      <c r="AG1389">
        <v>9.1999999999999998E-2</v>
      </c>
      <c r="AH1389">
        <v>0.90800000000000003</v>
      </c>
      <c r="AI1389">
        <v>0</v>
      </c>
      <c r="AJ1389">
        <v>0</v>
      </c>
      <c r="AK1389" t="s">
        <v>10751</v>
      </c>
      <c r="AL1389" t="s">
        <v>10751</v>
      </c>
      <c r="AM1389" t="s">
        <v>10751</v>
      </c>
      <c r="AN1389" t="s">
        <v>10751</v>
      </c>
      <c r="AO1389" t="s">
        <v>10751</v>
      </c>
      <c r="AP1389">
        <v>1</v>
      </c>
      <c r="AQ1389" t="s">
        <v>10751</v>
      </c>
      <c r="AR1389" t="s">
        <v>10751</v>
      </c>
      <c r="AS1389" t="s">
        <v>10751</v>
      </c>
      <c r="AT1389" t="s">
        <v>10751</v>
      </c>
      <c r="AU1389" t="s">
        <v>10751</v>
      </c>
      <c r="AV1389">
        <v>3.9</v>
      </c>
      <c r="AW1389" t="s">
        <v>10751</v>
      </c>
      <c r="AX1389">
        <v>7.1</v>
      </c>
      <c r="AY1389">
        <v>0.999</v>
      </c>
      <c r="AZ1389">
        <v>1E-3</v>
      </c>
      <c r="BA1389" t="s">
        <v>10751</v>
      </c>
      <c r="BB1389" t="s">
        <v>10751</v>
      </c>
      <c r="BC1389" t="s">
        <v>10751</v>
      </c>
      <c r="BD1389" t="s">
        <v>10751</v>
      </c>
    </row>
    <row r="1390" spans="1:56">
      <c r="A1390" t="s">
        <v>10755</v>
      </c>
      <c r="B1390">
        <v>4500</v>
      </c>
      <c r="C1390">
        <v>1991</v>
      </c>
      <c r="D1390">
        <v>211</v>
      </c>
      <c r="E1390">
        <v>1.6799000000000001E-2</v>
      </c>
      <c r="F1390">
        <v>19.105689999999999</v>
      </c>
      <c r="H1390">
        <v>16.019469999999998</v>
      </c>
      <c r="I1390">
        <f t="shared" si="28"/>
        <v>0.26911107652999999</v>
      </c>
      <c r="K1390">
        <v>14.257949999999999</v>
      </c>
      <c r="L1390">
        <v>18.412949999999999</v>
      </c>
      <c r="M1390">
        <v>554.77254000000005</v>
      </c>
      <c r="N1390">
        <v>623.31313999999998</v>
      </c>
      <c r="O1390">
        <v>482.65786000000003</v>
      </c>
      <c r="P1390" t="s">
        <v>10751</v>
      </c>
      <c r="Q1390">
        <v>293.7276</v>
      </c>
      <c r="R1390">
        <v>169.6705</v>
      </c>
      <c r="S1390">
        <v>11.9429</v>
      </c>
      <c r="T1390">
        <v>0.57966600000000001</v>
      </c>
      <c r="U1390">
        <v>3.7705000000000002E-2</v>
      </c>
      <c r="V1390">
        <v>36.361080000000001</v>
      </c>
      <c r="W1390" t="s">
        <v>10751</v>
      </c>
      <c r="X1390">
        <v>0.108</v>
      </c>
      <c r="Y1390">
        <v>0.89200000000000002</v>
      </c>
      <c r="Z1390">
        <v>1E-3</v>
      </c>
      <c r="AA1390">
        <v>5.6000000000000001E-2</v>
      </c>
      <c r="AB1390">
        <v>0.94299999999999995</v>
      </c>
      <c r="AC1390" t="s">
        <v>10751</v>
      </c>
      <c r="AD1390" t="s">
        <v>10751</v>
      </c>
      <c r="AE1390" t="s">
        <v>10751</v>
      </c>
      <c r="AF1390" t="s">
        <v>10751</v>
      </c>
      <c r="AG1390">
        <v>0.127</v>
      </c>
      <c r="AH1390">
        <v>0.872</v>
      </c>
      <c r="AI1390">
        <v>0</v>
      </c>
      <c r="AJ1390">
        <v>0</v>
      </c>
      <c r="AK1390" t="s">
        <v>10751</v>
      </c>
      <c r="AL1390" t="s">
        <v>10751</v>
      </c>
      <c r="AM1390" t="s">
        <v>10751</v>
      </c>
      <c r="AN1390" t="s">
        <v>10751</v>
      </c>
      <c r="AO1390" t="s">
        <v>10751</v>
      </c>
      <c r="AP1390">
        <v>1</v>
      </c>
      <c r="AQ1390" t="s">
        <v>10751</v>
      </c>
      <c r="AR1390" t="s">
        <v>10751</v>
      </c>
      <c r="AS1390" t="s">
        <v>10751</v>
      </c>
      <c r="AT1390" t="s">
        <v>10751</v>
      </c>
      <c r="AU1390" t="s">
        <v>10751</v>
      </c>
      <c r="AV1390">
        <v>3.9</v>
      </c>
      <c r="AW1390" t="s">
        <v>10751</v>
      </c>
      <c r="AX1390">
        <v>6.9</v>
      </c>
      <c r="AY1390">
        <v>1</v>
      </c>
      <c r="AZ1390">
        <v>0</v>
      </c>
      <c r="BA1390" t="s">
        <v>10751</v>
      </c>
      <c r="BB1390" t="s">
        <v>10751</v>
      </c>
      <c r="BC1390" t="s">
        <v>10751</v>
      </c>
      <c r="BD1390" t="s">
        <v>10751</v>
      </c>
    </row>
    <row r="1391" spans="1:56">
      <c r="A1391" t="s">
        <v>10755</v>
      </c>
      <c r="B1391">
        <v>4500</v>
      </c>
      <c r="C1391">
        <v>1992</v>
      </c>
      <c r="D1391">
        <v>242</v>
      </c>
      <c r="E1391">
        <v>1.9883000000000001E-2</v>
      </c>
      <c r="F1391">
        <v>19.21144</v>
      </c>
      <c r="H1391">
        <v>16.051480000000002</v>
      </c>
      <c r="I1391">
        <f t="shared" si="28"/>
        <v>0.31915157684000006</v>
      </c>
      <c r="K1391">
        <v>14.31498</v>
      </c>
      <c r="L1391">
        <v>18.33389</v>
      </c>
      <c r="M1391">
        <v>553.65616999999997</v>
      </c>
      <c r="N1391">
        <v>620.81832999999995</v>
      </c>
      <c r="O1391">
        <v>484.73066999999998</v>
      </c>
      <c r="P1391" t="s">
        <v>10751</v>
      </c>
      <c r="Q1391">
        <v>288.4991</v>
      </c>
      <c r="R1391">
        <v>179.31710000000001</v>
      </c>
      <c r="S1391">
        <v>11.3263</v>
      </c>
      <c r="T1391">
        <v>0.62626300000000001</v>
      </c>
      <c r="U1391">
        <v>3.9848000000000001E-2</v>
      </c>
      <c r="V1391">
        <v>36.509439999999998</v>
      </c>
      <c r="W1391" t="s">
        <v>10751</v>
      </c>
      <c r="X1391">
        <v>0.13600000000000001</v>
      </c>
      <c r="Y1391">
        <v>0.86399999999999999</v>
      </c>
      <c r="Z1391">
        <v>0</v>
      </c>
      <c r="AA1391">
        <v>2.5999999999999999E-2</v>
      </c>
      <c r="AB1391">
        <v>0.97399999999999998</v>
      </c>
      <c r="AC1391" t="s">
        <v>10751</v>
      </c>
      <c r="AD1391" t="s">
        <v>10751</v>
      </c>
      <c r="AE1391" t="s">
        <v>10751</v>
      </c>
      <c r="AF1391" t="s">
        <v>10751</v>
      </c>
      <c r="AG1391">
        <v>0.312</v>
      </c>
      <c r="AH1391">
        <v>0.68799999999999994</v>
      </c>
      <c r="AI1391" t="s">
        <v>10751</v>
      </c>
      <c r="AJ1391" t="s">
        <v>10751</v>
      </c>
      <c r="AK1391" t="s">
        <v>10751</v>
      </c>
      <c r="AL1391" t="s">
        <v>10751</v>
      </c>
      <c r="AM1391" t="s">
        <v>10751</v>
      </c>
      <c r="AN1391" t="s">
        <v>10751</v>
      </c>
      <c r="AO1391" t="s">
        <v>10751</v>
      </c>
      <c r="AP1391">
        <v>1</v>
      </c>
      <c r="AQ1391" t="s">
        <v>10751</v>
      </c>
      <c r="AR1391" t="s">
        <v>10751</v>
      </c>
      <c r="AS1391" t="s">
        <v>10751</v>
      </c>
      <c r="AT1391" t="s">
        <v>10751</v>
      </c>
      <c r="AU1391" t="s">
        <v>10751</v>
      </c>
      <c r="AV1391">
        <v>4</v>
      </c>
      <c r="AW1391" t="s">
        <v>10751</v>
      </c>
      <c r="AX1391">
        <v>6.9</v>
      </c>
      <c r="AY1391">
        <v>1</v>
      </c>
      <c r="AZ1391">
        <v>0</v>
      </c>
      <c r="BA1391" t="s">
        <v>10751</v>
      </c>
      <c r="BB1391" t="s">
        <v>10751</v>
      </c>
      <c r="BC1391" t="s">
        <v>10751</v>
      </c>
      <c r="BD1391" t="s">
        <v>10751</v>
      </c>
    </row>
    <row r="1392" spans="1:56">
      <c r="A1392" t="s">
        <v>10755</v>
      </c>
      <c r="B1392">
        <v>4500</v>
      </c>
      <c r="C1392">
        <v>1993</v>
      </c>
      <c r="D1392">
        <v>251</v>
      </c>
      <c r="E1392">
        <v>1.8998000000000001E-2</v>
      </c>
      <c r="F1392">
        <v>19.766839999999998</v>
      </c>
      <c r="H1392">
        <v>16.477640000000001</v>
      </c>
      <c r="I1392">
        <f t="shared" si="28"/>
        <v>0.31304220472000005</v>
      </c>
      <c r="K1392">
        <v>14.55927</v>
      </c>
      <c r="L1392">
        <v>18.984919999999999</v>
      </c>
      <c r="M1392">
        <v>539.33699000000001</v>
      </c>
      <c r="N1392">
        <v>610.40160000000003</v>
      </c>
      <c r="O1392">
        <v>468.10831999999999</v>
      </c>
      <c r="P1392" t="s">
        <v>10751</v>
      </c>
      <c r="Q1392">
        <v>281.58539999999999</v>
      </c>
      <c r="R1392">
        <v>180.11359999999999</v>
      </c>
      <c r="S1392">
        <v>10.557700000000001</v>
      </c>
      <c r="T1392">
        <v>0.64618600000000004</v>
      </c>
      <c r="U1392">
        <v>4.0024999999999998E-2</v>
      </c>
      <c r="V1392">
        <v>37.288139999999999</v>
      </c>
      <c r="W1392">
        <v>1.2999999999999999E-2</v>
      </c>
      <c r="X1392">
        <v>0.14899999999999999</v>
      </c>
      <c r="Y1392">
        <v>0.83799999999999997</v>
      </c>
      <c r="Z1392" t="s">
        <v>10751</v>
      </c>
      <c r="AA1392">
        <v>1.2999999999999999E-2</v>
      </c>
      <c r="AB1392">
        <v>0.98699999999999999</v>
      </c>
      <c r="AC1392" t="s">
        <v>10751</v>
      </c>
      <c r="AD1392" t="s">
        <v>10751</v>
      </c>
      <c r="AE1392" t="s">
        <v>10751</v>
      </c>
      <c r="AF1392" t="s">
        <v>10751</v>
      </c>
      <c r="AG1392">
        <v>0.32300000000000001</v>
      </c>
      <c r="AH1392">
        <v>0.67700000000000005</v>
      </c>
      <c r="AI1392" t="s">
        <v>10751</v>
      </c>
      <c r="AJ1392" t="s">
        <v>10751</v>
      </c>
      <c r="AK1392" t="s">
        <v>10751</v>
      </c>
      <c r="AL1392" t="s">
        <v>10751</v>
      </c>
      <c r="AM1392" t="s">
        <v>10751</v>
      </c>
      <c r="AN1392" t="s">
        <v>10751</v>
      </c>
      <c r="AO1392" t="s">
        <v>10751</v>
      </c>
      <c r="AP1392">
        <v>1</v>
      </c>
      <c r="AQ1392" t="s">
        <v>10751</v>
      </c>
      <c r="AR1392" t="s">
        <v>10751</v>
      </c>
      <c r="AS1392" t="s">
        <v>10751</v>
      </c>
      <c r="AT1392" t="s">
        <v>10751</v>
      </c>
      <c r="AU1392" t="s">
        <v>10751</v>
      </c>
      <c r="AV1392">
        <v>4</v>
      </c>
      <c r="AW1392" t="s">
        <v>10751</v>
      </c>
      <c r="AX1392">
        <v>6.7</v>
      </c>
      <c r="AY1392">
        <v>1</v>
      </c>
      <c r="AZ1392" t="s">
        <v>10751</v>
      </c>
      <c r="BA1392" t="s">
        <v>10751</v>
      </c>
      <c r="BB1392" t="s">
        <v>10751</v>
      </c>
      <c r="BC1392" t="s">
        <v>10751</v>
      </c>
      <c r="BD1392" t="s">
        <v>10751</v>
      </c>
    </row>
    <row r="1393" spans="1:56">
      <c r="A1393" t="s">
        <v>10755</v>
      </c>
      <c r="B1393">
        <v>4500</v>
      </c>
      <c r="C1393">
        <v>1994</v>
      </c>
      <c r="D1393">
        <v>278</v>
      </c>
      <c r="E1393">
        <v>1.9691E-2</v>
      </c>
      <c r="F1393">
        <v>19.338090000000001</v>
      </c>
      <c r="H1393">
        <v>16.057739999999999</v>
      </c>
      <c r="I1393">
        <f t="shared" si="28"/>
        <v>0.31619295834</v>
      </c>
      <c r="K1393">
        <v>14.245039999999999</v>
      </c>
      <c r="L1393">
        <v>18.339449999999999</v>
      </c>
      <c r="M1393">
        <v>553.44012999999995</v>
      </c>
      <c r="N1393">
        <v>623.86622</v>
      </c>
      <c r="O1393">
        <v>484.58366999999998</v>
      </c>
      <c r="P1393" t="s">
        <v>10751</v>
      </c>
      <c r="Q1393">
        <v>283.43400000000003</v>
      </c>
      <c r="R1393">
        <v>186.50190000000001</v>
      </c>
      <c r="S1393">
        <v>10.2988</v>
      </c>
      <c r="T1393">
        <v>0.66437500000000005</v>
      </c>
      <c r="U1393">
        <v>4.1445000000000003E-2</v>
      </c>
      <c r="V1393">
        <v>36.45543</v>
      </c>
      <c r="W1393">
        <v>0</v>
      </c>
      <c r="X1393">
        <v>0.14799999999999999</v>
      </c>
      <c r="Y1393">
        <v>0.85099999999999998</v>
      </c>
      <c r="Z1393" t="s">
        <v>10751</v>
      </c>
      <c r="AA1393">
        <v>3.4000000000000002E-2</v>
      </c>
      <c r="AB1393">
        <v>0.96599999999999997</v>
      </c>
      <c r="AC1393" t="s">
        <v>10751</v>
      </c>
      <c r="AD1393" t="s">
        <v>10751</v>
      </c>
      <c r="AE1393" t="s">
        <v>10751</v>
      </c>
      <c r="AF1393" t="s">
        <v>10751</v>
      </c>
      <c r="AG1393">
        <v>0.497</v>
      </c>
      <c r="AH1393">
        <v>0.503</v>
      </c>
      <c r="AI1393" t="s">
        <v>10751</v>
      </c>
      <c r="AJ1393" t="s">
        <v>10751</v>
      </c>
      <c r="AK1393" t="s">
        <v>10751</v>
      </c>
      <c r="AL1393" t="s">
        <v>10751</v>
      </c>
      <c r="AM1393" t="s">
        <v>10751</v>
      </c>
      <c r="AN1393" t="s">
        <v>10751</v>
      </c>
      <c r="AO1393" t="s">
        <v>10751</v>
      </c>
      <c r="AP1393">
        <v>1</v>
      </c>
      <c r="AQ1393" t="s">
        <v>10751</v>
      </c>
      <c r="AR1393" t="s">
        <v>10751</v>
      </c>
      <c r="AS1393" t="s">
        <v>10751</v>
      </c>
      <c r="AT1393">
        <v>1.6E-2</v>
      </c>
      <c r="AU1393" t="s">
        <v>10751</v>
      </c>
      <c r="AV1393">
        <v>3.9</v>
      </c>
      <c r="AW1393" t="s">
        <v>10751</v>
      </c>
      <c r="AX1393">
        <v>6.8</v>
      </c>
      <c r="AY1393">
        <v>1</v>
      </c>
      <c r="AZ1393" t="s">
        <v>10751</v>
      </c>
      <c r="BA1393" t="s">
        <v>10751</v>
      </c>
      <c r="BB1393" t="s">
        <v>10751</v>
      </c>
      <c r="BC1393" t="s">
        <v>10751</v>
      </c>
      <c r="BD1393" t="s">
        <v>10751</v>
      </c>
    </row>
    <row r="1394" spans="1:56">
      <c r="A1394" t="s">
        <v>10755</v>
      </c>
      <c r="B1394">
        <v>4500</v>
      </c>
      <c r="C1394">
        <v>1995</v>
      </c>
      <c r="D1394">
        <v>291</v>
      </c>
      <c r="E1394">
        <v>1.9202E-2</v>
      </c>
      <c r="F1394">
        <v>19.139240000000001</v>
      </c>
      <c r="H1394">
        <v>15.847530000000001</v>
      </c>
      <c r="I1394">
        <f t="shared" si="28"/>
        <v>0.30430427106000002</v>
      </c>
      <c r="K1394">
        <v>14.02759</v>
      </c>
      <c r="L1394">
        <v>18.087389999999999</v>
      </c>
      <c r="M1394">
        <v>560.78150000000005</v>
      </c>
      <c r="N1394">
        <v>633.53737000000001</v>
      </c>
      <c r="O1394">
        <v>491.33681000000001</v>
      </c>
      <c r="P1394" t="s">
        <v>10751</v>
      </c>
      <c r="Q1394">
        <v>292.0788</v>
      </c>
      <c r="R1394">
        <v>189.51349999999999</v>
      </c>
      <c r="S1394">
        <v>10.2751</v>
      </c>
      <c r="T1394">
        <v>0.66170200000000001</v>
      </c>
      <c r="U1394">
        <v>4.2113999999999999E-2</v>
      </c>
      <c r="V1394">
        <v>35.897910000000003</v>
      </c>
      <c r="W1394" t="s">
        <v>10751</v>
      </c>
      <c r="X1394">
        <v>7.4999999999999997E-2</v>
      </c>
      <c r="Y1394">
        <v>0.92500000000000004</v>
      </c>
      <c r="Z1394" t="s">
        <v>10751</v>
      </c>
      <c r="AA1394">
        <v>2.1999999999999999E-2</v>
      </c>
      <c r="AB1394">
        <v>0.97799999999999998</v>
      </c>
      <c r="AC1394" t="s">
        <v>10751</v>
      </c>
      <c r="AD1394" t="s">
        <v>10751</v>
      </c>
      <c r="AE1394" t="s">
        <v>10751</v>
      </c>
      <c r="AF1394" t="s">
        <v>10751</v>
      </c>
      <c r="AG1394">
        <v>0.56000000000000005</v>
      </c>
      <c r="AH1394">
        <v>0.44</v>
      </c>
      <c r="AI1394" t="s">
        <v>10751</v>
      </c>
      <c r="AJ1394" t="s">
        <v>10751</v>
      </c>
      <c r="AK1394" t="s">
        <v>10751</v>
      </c>
      <c r="AL1394" t="s">
        <v>10751</v>
      </c>
      <c r="AM1394" t="s">
        <v>10751</v>
      </c>
      <c r="AN1394" t="s">
        <v>10751</v>
      </c>
      <c r="AO1394" t="s">
        <v>10751</v>
      </c>
      <c r="AP1394">
        <v>1</v>
      </c>
      <c r="AQ1394" t="s">
        <v>10751</v>
      </c>
      <c r="AR1394" t="s">
        <v>10751</v>
      </c>
      <c r="AS1394" t="s">
        <v>10751</v>
      </c>
      <c r="AT1394">
        <v>2.5000000000000001E-2</v>
      </c>
      <c r="AU1394" t="s">
        <v>10751</v>
      </c>
      <c r="AV1394">
        <v>4</v>
      </c>
      <c r="AW1394" t="s">
        <v>10751</v>
      </c>
      <c r="AX1394">
        <v>6.8</v>
      </c>
      <c r="AY1394">
        <v>1</v>
      </c>
      <c r="AZ1394" t="s">
        <v>10751</v>
      </c>
      <c r="BA1394" t="s">
        <v>10751</v>
      </c>
      <c r="BB1394" t="s">
        <v>10751</v>
      </c>
      <c r="BC1394" t="s">
        <v>10751</v>
      </c>
      <c r="BD1394" t="s">
        <v>10751</v>
      </c>
    </row>
    <row r="1395" spans="1:56">
      <c r="A1395" t="s">
        <v>10755</v>
      </c>
      <c r="B1395">
        <v>4500</v>
      </c>
      <c r="C1395">
        <v>1996</v>
      </c>
      <c r="D1395">
        <v>291</v>
      </c>
      <c r="E1395">
        <v>2.2131000000000001E-2</v>
      </c>
      <c r="F1395">
        <v>20.642099999999999</v>
      </c>
      <c r="H1395">
        <v>17.0916</v>
      </c>
      <c r="I1395">
        <f t="shared" si="28"/>
        <v>0.37825419960000001</v>
      </c>
      <c r="K1395">
        <v>14.78077</v>
      </c>
      <c r="L1395">
        <v>20.012699999999999</v>
      </c>
      <c r="M1395">
        <v>519.96289000000002</v>
      </c>
      <c r="N1395">
        <v>601.25437999999997</v>
      </c>
      <c r="O1395">
        <v>444.06790999999998</v>
      </c>
      <c r="P1395" t="s">
        <v>10751</v>
      </c>
      <c r="Q1395">
        <v>247.9769</v>
      </c>
      <c r="R1395">
        <v>176.8244</v>
      </c>
      <c r="S1395">
        <v>11.352499999999999</v>
      </c>
      <c r="T1395">
        <v>0.71550400000000003</v>
      </c>
      <c r="U1395">
        <v>3.9294000000000003E-2</v>
      </c>
      <c r="V1395">
        <v>38.781179999999999</v>
      </c>
      <c r="W1395">
        <v>0.52100000000000002</v>
      </c>
      <c r="X1395">
        <v>6.0999999999999999E-2</v>
      </c>
      <c r="Y1395">
        <v>0.41799999999999998</v>
      </c>
      <c r="Z1395" t="s">
        <v>10751</v>
      </c>
      <c r="AA1395">
        <v>2.1999999999999999E-2</v>
      </c>
      <c r="AB1395">
        <v>0.97799999999999998</v>
      </c>
      <c r="AC1395" t="s">
        <v>10751</v>
      </c>
      <c r="AD1395" t="s">
        <v>10751</v>
      </c>
      <c r="AE1395" t="s">
        <v>10751</v>
      </c>
      <c r="AF1395" t="s">
        <v>10751</v>
      </c>
      <c r="AG1395">
        <v>1</v>
      </c>
      <c r="AH1395" t="s">
        <v>10751</v>
      </c>
      <c r="AI1395" t="s">
        <v>10751</v>
      </c>
      <c r="AJ1395" t="s">
        <v>10751</v>
      </c>
      <c r="AK1395" t="s">
        <v>10751</v>
      </c>
      <c r="AL1395" t="s">
        <v>10751</v>
      </c>
      <c r="AM1395" t="s">
        <v>10751</v>
      </c>
      <c r="AN1395" t="s">
        <v>10751</v>
      </c>
      <c r="AO1395" t="s">
        <v>10751</v>
      </c>
      <c r="AP1395">
        <v>1</v>
      </c>
      <c r="AQ1395" t="s">
        <v>10751</v>
      </c>
      <c r="AR1395" t="s">
        <v>10751</v>
      </c>
      <c r="AS1395" t="s">
        <v>10751</v>
      </c>
      <c r="AT1395">
        <v>1.7000000000000001E-2</v>
      </c>
      <c r="AU1395" t="s">
        <v>10751</v>
      </c>
      <c r="AV1395">
        <v>3.9</v>
      </c>
      <c r="AW1395" t="s">
        <v>10751</v>
      </c>
      <c r="AX1395">
        <v>6.2</v>
      </c>
      <c r="AY1395">
        <v>1</v>
      </c>
      <c r="AZ1395" t="s">
        <v>10751</v>
      </c>
      <c r="BA1395" t="s">
        <v>10751</v>
      </c>
      <c r="BB1395" t="s">
        <v>10751</v>
      </c>
      <c r="BC1395" t="s">
        <v>10751</v>
      </c>
      <c r="BD1395" t="s">
        <v>10751</v>
      </c>
    </row>
    <row r="1396" spans="1:56">
      <c r="A1396" t="s">
        <v>10755</v>
      </c>
      <c r="B1396">
        <v>4500</v>
      </c>
      <c r="C1396">
        <v>1997</v>
      </c>
      <c r="D1396">
        <v>275</v>
      </c>
      <c r="E1396">
        <v>1.9016000000000002E-2</v>
      </c>
      <c r="F1396">
        <v>20.723459999999999</v>
      </c>
      <c r="H1396">
        <v>17.099260000000001</v>
      </c>
      <c r="I1396">
        <f t="shared" si="28"/>
        <v>0.32515952816000004</v>
      </c>
      <c r="K1396">
        <v>14.78326</v>
      </c>
      <c r="L1396">
        <v>19.947340000000001</v>
      </c>
      <c r="M1396">
        <v>519.73003000000006</v>
      </c>
      <c r="N1396">
        <v>601.15308000000005</v>
      </c>
      <c r="O1396">
        <v>445.52296000000001</v>
      </c>
      <c r="P1396" t="s">
        <v>10751</v>
      </c>
      <c r="Q1396">
        <v>251.69839999999999</v>
      </c>
      <c r="R1396">
        <v>182.4383</v>
      </c>
      <c r="S1396">
        <v>11.110200000000001</v>
      </c>
      <c r="T1396">
        <v>0.72703899999999999</v>
      </c>
      <c r="U1396">
        <v>4.0542000000000002E-2</v>
      </c>
      <c r="V1396">
        <v>38.772939999999998</v>
      </c>
      <c r="W1396">
        <v>0.35499999999999998</v>
      </c>
      <c r="X1396">
        <v>0.13300000000000001</v>
      </c>
      <c r="Y1396">
        <v>0.51200000000000001</v>
      </c>
      <c r="Z1396" t="s">
        <v>10751</v>
      </c>
      <c r="AA1396">
        <v>0.02</v>
      </c>
      <c r="AB1396">
        <v>0.98</v>
      </c>
      <c r="AC1396" t="s">
        <v>10751</v>
      </c>
      <c r="AD1396" t="s">
        <v>10751</v>
      </c>
      <c r="AE1396" t="s">
        <v>10751</v>
      </c>
      <c r="AF1396" t="s">
        <v>10751</v>
      </c>
      <c r="AG1396">
        <v>1</v>
      </c>
      <c r="AH1396" t="s">
        <v>10751</v>
      </c>
      <c r="AI1396" t="s">
        <v>10751</v>
      </c>
      <c r="AJ1396" t="s">
        <v>10751</v>
      </c>
      <c r="AK1396" t="s">
        <v>10751</v>
      </c>
      <c r="AL1396" t="s">
        <v>10751</v>
      </c>
      <c r="AM1396" t="s">
        <v>10751</v>
      </c>
      <c r="AN1396" t="s">
        <v>10751</v>
      </c>
      <c r="AO1396" t="s">
        <v>10751</v>
      </c>
      <c r="AP1396">
        <v>1</v>
      </c>
      <c r="AQ1396" t="s">
        <v>10751</v>
      </c>
      <c r="AR1396" t="s">
        <v>10751</v>
      </c>
      <c r="AS1396" t="s">
        <v>10751</v>
      </c>
      <c r="AT1396">
        <v>2.1999999999999999E-2</v>
      </c>
      <c r="AU1396" t="s">
        <v>10751</v>
      </c>
      <c r="AV1396">
        <v>3.9</v>
      </c>
      <c r="AW1396" t="s">
        <v>10751</v>
      </c>
      <c r="AX1396">
        <v>6.2</v>
      </c>
      <c r="AY1396">
        <v>0.97099999999999997</v>
      </c>
      <c r="AZ1396">
        <v>2.9000000000000001E-2</v>
      </c>
      <c r="BA1396" t="s">
        <v>10751</v>
      </c>
      <c r="BB1396" t="s">
        <v>10751</v>
      </c>
      <c r="BC1396" t="s">
        <v>10751</v>
      </c>
      <c r="BD1396" t="s">
        <v>10751</v>
      </c>
    </row>
    <row r="1397" spans="1:56">
      <c r="A1397" t="s">
        <v>10755</v>
      </c>
      <c r="B1397">
        <v>4500</v>
      </c>
      <c r="C1397">
        <v>1998</v>
      </c>
      <c r="D1397">
        <v>188</v>
      </c>
      <c r="E1397">
        <v>1.2999E-2</v>
      </c>
      <c r="F1397">
        <v>21.507290000000001</v>
      </c>
      <c r="H1397">
        <v>17.674250000000001</v>
      </c>
      <c r="I1397">
        <f t="shared" si="28"/>
        <v>0.22974757575000002</v>
      </c>
      <c r="K1397">
        <v>15.25384</v>
      </c>
      <c r="L1397">
        <v>20.579989999999999</v>
      </c>
      <c r="M1397">
        <v>502.82190000000003</v>
      </c>
      <c r="N1397">
        <v>582.60740999999996</v>
      </c>
      <c r="O1397">
        <v>431.82726000000002</v>
      </c>
      <c r="P1397" t="s">
        <v>10751</v>
      </c>
      <c r="Q1397">
        <v>242.21539999999999</v>
      </c>
      <c r="R1397">
        <v>186.05860000000001</v>
      </c>
      <c r="S1397">
        <v>11.2761</v>
      </c>
      <c r="T1397">
        <v>0.76980000000000004</v>
      </c>
      <c r="U1397">
        <v>4.1346000000000001E-2</v>
      </c>
      <c r="V1397">
        <v>39.936430000000001</v>
      </c>
      <c r="W1397">
        <v>0.40300000000000002</v>
      </c>
      <c r="X1397">
        <v>0.14699999999999999</v>
      </c>
      <c r="Y1397">
        <v>0.45</v>
      </c>
      <c r="Z1397" t="s">
        <v>10751</v>
      </c>
      <c r="AA1397" t="s">
        <v>10751</v>
      </c>
      <c r="AB1397">
        <v>1</v>
      </c>
      <c r="AC1397" t="s">
        <v>10751</v>
      </c>
      <c r="AD1397" t="s">
        <v>10751</v>
      </c>
      <c r="AE1397" t="s">
        <v>10751</v>
      </c>
      <c r="AF1397" t="s">
        <v>10751</v>
      </c>
      <c r="AG1397">
        <v>1</v>
      </c>
      <c r="AH1397" t="s">
        <v>10751</v>
      </c>
      <c r="AI1397" t="s">
        <v>10751</v>
      </c>
      <c r="AJ1397" t="s">
        <v>10751</v>
      </c>
      <c r="AK1397" t="s">
        <v>10751</v>
      </c>
      <c r="AL1397" t="s">
        <v>10751</v>
      </c>
      <c r="AM1397" t="s">
        <v>10751</v>
      </c>
      <c r="AN1397" t="s">
        <v>10751</v>
      </c>
      <c r="AO1397" t="s">
        <v>10751</v>
      </c>
      <c r="AP1397">
        <v>1</v>
      </c>
      <c r="AQ1397" t="s">
        <v>10751</v>
      </c>
      <c r="AR1397" t="s">
        <v>10751</v>
      </c>
      <c r="AS1397" t="s">
        <v>10751</v>
      </c>
      <c r="AT1397">
        <v>4.5999999999999999E-2</v>
      </c>
      <c r="AU1397" t="s">
        <v>10751</v>
      </c>
      <c r="AV1397">
        <v>3.9</v>
      </c>
      <c r="AW1397" t="s">
        <v>10751</v>
      </c>
      <c r="AX1397">
        <v>6</v>
      </c>
      <c r="AY1397">
        <v>1</v>
      </c>
      <c r="AZ1397" t="s">
        <v>10751</v>
      </c>
      <c r="BA1397" t="s">
        <v>10751</v>
      </c>
      <c r="BB1397" t="s">
        <v>10751</v>
      </c>
      <c r="BC1397" t="s">
        <v>10751</v>
      </c>
      <c r="BD1397" t="s">
        <v>10751</v>
      </c>
    </row>
    <row r="1398" spans="1:56">
      <c r="A1398" t="s">
        <v>10755</v>
      </c>
      <c r="B1398">
        <v>4500</v>
      </c>
      <c r="C1398">
        <v>1999</v>
      </c>
      <c r="D1398">
        <v>426</v>
      </c>
      <c r="E1398">
        <v>2.7994000000000002E-2</v>
      </c>
      <c r="F1398">
        <v>22.05208</v>
      </c>
      <c r="H1398">
        <v>18.080880000000001</v>
      </c>
      <c r="I1398">
        <f t="shared" si="28"/>
        <v>0.50615615472000008</v>
      </c>
      <c r="K1398">
        <v>15.472020000000001</v>
      </c>
      <c r="L1398">
        <v>21.18629</v>
      </c>
      <c r="M1398">
        <v>491.51375999999999</v>
      </c>
      <c r="N1398">
        <v>574.39180999999996</v>
      </c>
      <c r="O1398">
        <v>419.46931000000001</v>
      </c>
      <c r="P1398" t="s">
        <v>10751</v>
      </c>
      <c r="Q1398">
        <v>234.0889</v>
      </c>
      <c r="R1398">
        <v>192.56299999999999</v>
      </c>
      <c r="S1398">
        <v>10.9488</v>
      </c>
      <c r="T1398">
        <v>0.82628199999999996</v>
      </c>
      <c r="U1398">
        <v>4.2791999999999997E-2</v>
      </c>
      <c r="V1398">
        <v>40.815559999999998</v>
      </c>
      <c r="W1398">
        <v>0.76</v>
      </c>
      <c r="X1398">
        <v>4.8000000000000001E-2</v>
      </c>
      <c r="Y1398">
        <v>0.193</v>
      </c>
      <c r="Z1398" t="s">
        <v>10751</v>
      </c>
      <c r="AA1398" t="s">
        <v>10751</v>
      </c>
      <c r="AB1398">
        <v>1</v>
      </c>
      <c r="AC1398" t="s">
        <v>10751</v>
      </c>
      <c r="AD1398" t="s">
        <v>10751</v>
      </c>
      <c r="AE1398" t="s">
        <v>10751</v>
      </c>
      <c r="AF1398" t="s">
        <v>10751</v>
      </c>
      <c r="AG1398">
        <v>1</v>
      </c>
      <c r="AH1398" t="s">
        <v>10751</v>
      </c>
      <c r="AI1398" t="s">
        <v>10751</v>
      </c>
      <c r="AJ1398" t="s">
        <v>10751</v>
      </c>
      <c r="AK1398" t="s">
        <v>10751</v>
      </c>
      <c r="AL1398" t="s">
        <v>10751</v>
      </c>
      <c r="AM1398" t="s">
        <v>10751</v>
      </c>
      <c r="AN1398" t="s">
        <v>10751</v>
      </c>
      <c r="AO1398" t="s">
        <v>10751</v>
      </c>
      <c r="AP1398">
        <v>1</v>
      </c>
      <c r="AQ1398" t="s">
        <v>10751</v>
      </c>
      <c r="AR1398" t="s">
        <v>10751</v>
      </c>
      <c r="AS1398" t="s">
        <v>10751</v>
      </c>
      <c r="AT1398">
        <v>0.11799999999999999</v>
      </c>
      <c r="AU1398" t="s">
        <v>10751</v>
      </c>
      <c r="AV1398">
        <v>4</v>
      </c>
      <c r="AW1398" t="s">
        <v>10751</v>
      </c>
      <c r="AX1398">
        <v>6</v>
      </c>
      <c r="AY1398">
        <v>1</v>
      </c>
      <c r="AZ1398" t="s">
        <v>10751</v>
      </c>
      <c r="BA1398" t="s">
        <v>10751</v>
      </c>
      <c r="BB1398" t="s">
        <v>10751</v>
      </c>
      <c r="BC1398" t="s">
        <v>10751</v>
      </c>
      <c r="BD1398" t="s">
        <v>10751</v>
      </c>
    </row>
    <row r="1399" spans="1:56">
      <c r="A1399" t="s">
        <v>10755</v>
      </c>
      <c r="B1399">
        <v>4500</v>
      </c>
      <c r="C1399">
        <v>2000</v>
      </c>
      <c r="D1399">
        <v>578</v>
      </c>
      <c r="E1399">
        <v>3.4882000000000003E-2</v>
      </c>
      <c r="F1399">
        <v>22.268070000000002</v>
      </c>
      <c r="H1399">
        <v>18.213460000000001</v>
      </c>
      <c r="I1399">
        <f t="shared" si="28"/>
        <v>0.63532191172000008</v>
      </c>
      <c r="K1399">
        <v>15.49108</v>
      </c>
      <c r="L1399">
        <v>21.40784</v>
      </c>
      <c r="M1399">
        <v>487.93585000000002</v>
      </c>
      <c r="N1399">
        <v>573.68506000000002</v>
      </c>
      <c r="O1399">
        <v>415.12830000000002</v>
      </c>
      <c r="P1399" t="s">
        <v>10751</v>
      </c>
      <c r="Q1399">
        <v>232.02289999999999</v>
      </c>
      <c r="R1399">
        <v>191.82579999999999</v>
      </c>
      <c r="S1399">
        <v>10.5236</v>
      </c>
      <c r="T1399">
        <v>0.83218999999999999</v>
      </c>
      <c r="U1399">
        <v>4.2627999999999999E-2</v>
      </c>
      <c r="V1399">
        <v>41.162649999999999</v>
      </c>
      <c r="W1399">
        <v>0.78400000000000003</v>
      </c>
      <c r="X1399">
        <v>3.6999999999999998E-2</v>
      </c>
      <c r="Y1399">
        <v>0.17899999999999999</v>
      </c>
      <c r="Z1399" t="s">
        <v>10751</v>
      </c>
      <c r="AA1399" t="s">
        <v>10751</v>
      </c>
      <c r="AB1399">
        <v>1</v>
      </c>
      <c r="AC1399" t="s">
        <v>10751</v>
      </c>
      <c r="AD1399" t="s">
        <v>10751</v>
      </c>
      <c r="AE1399" t="s">
        <v>10751</v>
      </c>
      <c r="AF1399" t="s">
        <v>10751</v>
      </c>
      <c r="AG1399">
        <v>1</v>
      </c>
      <c r="AH1399" t="s">
        <v>10751</v>
      </c>
      <c r="AI1399" t="s">
        <v>10751</v>
      </c>
      <c r="AJ1399" t="s">
        <v>10751</v>
      </c>
      <c r="AK1399" t="s">
        <v>10751</v>
      </c>
      <c r="AL1399" t="s">
        <v>10751</v>
      </c>
      <c r="AM1399" t="s">
        <v>10751</v>
      </c>
      <c r="AN1399" t="s">
        <v>10751</v>
      </c>
      <c r="AO1399" t="s">
        <v>10751</v>
      </c>
      <c r="AP1399">
        <v>1</v>
      </c>
      <c r="AQ1399" t="s">
        <v>10751</v>
      </c>
      <c r="AR1399" t="s">
        <v>10751</v>
      </c>
      <c r="AS1399" t="s">
        <v>10751</v>
      </c>
      <c r="AT1399">
        <v>0.21099999999999999</v>
      </c>
      <c r="AU1399">
        <v>0.21099999999999999</v>
      </c>
      <c r="AV1399">
        <v>4</v>
      </c>
      <c r="AW1399" t="s">
        <v>10751</v>
      </c>
      <c r="AX1399">
        <v>6</v>
      </c>
      <c r="AY1399">
        <v>1</v>
      </c>
      <c r="AZ1399" t="s">
        <v>10751</v>
      </c>
      <c r="BA1399" t="s">
        <v>10751</v>
      </c>
      <c r="BB1399" t="s">
        <v>10751</v>
      </c>
      <c r="BC1399" t="s">
        <v>10751</v>
      </c>
      <c r="BD1399" t="s">
        <v>10751</v>
      </c>
    </row>
    <row r="1400" spans="1:56">
      <c r="A1400" t="s">
        <v>10755</v>
      </c>
      <c r="B1400">
        <v>4500</v>
      </c>
      <c r="C1400">
        <v>2001</v>
      </c>
      <c r="D1400">
        <v>462</v>
      </c>
      <c r="E1400">
        <v>2.9634000000000001E-2</v>
      </c>
      <c r="F1400">
        <v>23.491340000000001</v>
      </c>
      <c r="H1400">
        <v>19.121749999999999</v>
      </c>
      <c r="I1400">
        <f t="shared" si="28"/>
        <v>0.56665393949999998</v>
      </c>
      <c r="K1400">
        <v>16.21968</v>
      </c>
      <c r="L1400">
        <v>22.45261</v>
      </c>
      <c r="M1400">
        <v>464.75864000000001</v>
      </c>
      <c r="N1400">
        <v>547.91459999999995</v>
      </c>
      <c r="O1400">
        <v>395.81146000000001</v>
      </c>
      <c r="P1400" t="s">
        <v>10751</v>
      </c>
      <c r="Q1400">
        <v>216.59989999999999</v>
      </c>
      <c r="R1400">
        <v>196.0617</v>
      </c>
      <c r="S1400">
        <v>10.243399999999999</v>
      </c>
      <c r="T1400">
        <v>0.90818900000000002</v>
      </c>
      <c r="U1400">
        <v>4.3568999999999997E-2</v>
      </c>
      <c r="V1400">
        <v>43.16433</v>
      </c>
      <c r="W1400">
        <v>0.88500000000000001</v>
      </c>
      <c r="X1400">
        <v>1.9E-2</v>
      </c>
      <c r="Y1400">
        <v>9.6000000000000002E-2</v>
      </c>
      <c r="Z1400" t="s">
        <v>10751</v>
      </c>
      <c r="AA1400" t="s">
        <v>10751</v>
      </c>
      <c r="AB1400">
        <v>1</v>
      </c>
      <c r="AC1400" t="s">
        <v>10751</v>
      </c>
      <c r="AD1400" t="s">
        <v>10751</v>
      </c>
      <c r="AE1400" t="s">
        <v>10751</v>
      </c>
      <c r="AF1400" t="s">
        <v>10751</v>
      </c>
      <c r="AG1400">
        <v>1</v>
      </c>
      <c r="AH1400" t="s">
        <v>10751</v>
      </c>
      <c r="AI1400" t="s">
        <v>10751</v>
      </c>
      <c r="AJ1400" t="s">
        <v>10751</v>
      </c>
      <c r="AK1400" t="s">
        <v>10751</v>
      </c>
      <c r="AL1400" t="s">
        <v>10751</v>
      </c>
      <c r="AM1400" t="s">
        <v>10751</v>
      </c>
      <c r="AN1400" t="s">
        <v>10751</v>
      </c>
      <c r="AO1400" t="s">
        <v>10751</v>
      </c>
      <c r="AP1400">
        <v>1</v>
      </c>
      <c r="AQ1400" t="s">
        <v>10751</v>
      </c>
      <c r="AR1400" t="s">
        <v>10751</v>
      </c>
      <c r="AS1400" t="s">
        <v>10751</v>
      </c>
      <c r="AT1400">
        <v>0.27200000000000002</v>
      </c>
      <c r="AU1400">
        <v>0.26700000000000002</v>
      </c>
      <c r="AV1400">
        <v>4</v>
      </c>
      <c r="AW1400" t="s">
        <v>10751</v>
      </c>
      <c r="AX1400">
        <v>6</v>
      </c>
      <c r="AY1400">
        <v>1</v>
      </c>
      <c r="AZ1400" t="s">
        <v>10751</v>
      </c>
      <c r="BA1400" t="s">
        <v>10751</v>
      </c>
      <c r="BB1400" t="s">
        <v>10751</v>
      </c>
      <c r="BC1400" t="s">
        <v>10751</v>
      </c>
      <c r="BD1400" t="s">
        <v>10751</v>
      </c>
    </row>
    <row r="1401" spans="1:56">
      <c r="A1401" t="s">
        <v>10755</v>
      </c>
      <c r="B1401">
        <v>4500</v>
      </c>
      <c r="C1401">
        <v>2002</v>
      </c>
      <c r="D1401">
        <v>623</v>
      </c>
      <c r="E1401">
        <v>3.8649999999999997E-2</v>
      </c>
      <c r="F1401">
        <v>23.336870000000001</v>
      </c>
      <c r="H1401">
        <v>18.935569999999998</v>
      </c>
      <c r="I1401">
        <f t="shared" si="28"/>
        <v>0.73185978049999989</v>
      </c>
      <c r="K1401">
        <v>16.0351</v>
      </c>
      <c r="L1401">
        <v>22.184830000000002</v>
      </c>
      <c r="M1401">
        <v>469.32848000000001</v>
      </c>
      <c r="N1401">
        <v>554.22162000000003</v>
      </c>
      <c r="O1401">
        <v>400.58909999999997</v>
      </c>
      <c r="P1401" t="s">
        <v>10751</v>
      </c>
      <c r="Q1401">
        <v>220.18950000000001</v>
      </c>
      <c r="R1401">
        <v>206.03639999999999</v>
      </c>
      <c r="S1401">
        <v>10.0352</v>
      </c>
      <c r="T1401">
        <v>0.94078799999999996</v>
      </c>
      <c r="U1401">
        <v>4.5786E-2</v>
      </c>
      <c r="V1401">
        <v>42.781460000000003</v>
      </c>
      <c r="W1401">
        <v>0.90900000000000003</v>
      </c>
      <c r="X1401">
        <v>2.8000000000000001E-2</v>
      </c>
      <c r="Y1401">
        <v>6.3E-2</v>
      </c>
      <c r="Z1401" t="s">
        <v>10751</v>
      </c>
      <c r="AA1401" t="s">
        <v>10751</v>
      </c>
      <c r="AB1401">
        <v>1</v>
      </c>
      <c r="AC1401" t="s">
        <v>10751</v>
      </c>
      <c r="AD1401" t="s">
        <v>10751</v>
      </c>
      <c r="AE1401" t="s">
        <v>10751</v>
      </c>
      <c r="AF1401" t="s">
        <v>10751</v>
      </c>
      <c r="AG1401">
        <v>1</v>
      </c>
      <c r="AH1401" t="s">
        <v>10751</v>
      </c>
      <c r="AI1401" t="s">
        <v>10751</v>
      </c>
      <c r="AJ1401" t="s">
        <v>10751</v>
      </c>
      <c r="AK1401" t="s">
        <v>10751</v>
      </c>
      <c r="AL1401" t="s">
        <v>10751</v>
      </c>
      <c r="AM1401" t="s">
        <v>10751</v>
      </c>
      <c r="AN1401" t="s">
        <v>10751</v>
      </c>
      <c r="AO1401" t="s">
        <v>10751</v>
      </c>
      <c r="AP1401">
        <v>1</v>
      </c>
      <c r="AQ1401" t="s">
        <v>10751</v>
      </c>
      <c r="AR1401" t="s">
        <v>10751</v>
      </c>
      <c r="AS1401" t="s">
        <v>10751</v>
      </c>
      <c r="AT1401">
        <v>0.247</v>
      </c>
      <c r="AU1401">
        <v>0.23899999999999999</v>
      </c>
      <c r="AV1401">
        <v>4.2</v>
      </c>
      <c r="AW1401" t="s">
        <v>10751</v>
      </c>
      <c r="AX1401">
        <v>6</v>
      </c>
      <c r="AY1401">
        <v>0.76100000000000001</v>
      </c>
      <c r="AZ1401">
        <v>0.23899999999999999</v>
      </c>
      <c r="BA1401" t="s">
        <v>10751</v>
      </c>
      <c r="BB1401" t="s">
        <v>10751</v>
      </c>
      <c r="BC1401" t="s">
        <v>10751</v>
      </c>
      <c r="BD1401" t="s">
        <v>10751</v>
      </c>
    </row>
    <row r="1402" spans="1:56">
      <c r="A1402" t="s">
        <v>10755</v>
      </c>
      <c r="B1402">
        <v>4500</v>
      </c>
      <c r="C1402">
        <v>2003</v>
      </c>
      <c r="D1402">
        <v>564</v>
      </c>
      <c r="E1402">
        <v>3.5753E-2</v>
      </c>
      <c r="F1402">
        <v>23.578610000000001</v>
      </c>
      <c r="H1402">
        <v>19.08596</v>
      </c>
      <c r="I1402">
        <f t="shared" si="28"/>
        <v>0.68238032788000003</v>
      </c>
      <c r="K1402">
        <v>16.052700000000002</v>
      </c>
      <c r="L1402">
        <v>22.439419999999998</v>
      </c>
      <c r="M1402">
        <v>465.63022000000001</v>
      </c>
      <c r="N1402">
        <v>553.61404000000005</v>
      </c>
      <c r="O1402">
        <v>396.04415999999998</v>
      </c>
      <c r="P1402" t="s">
        <v>10751</v>
      </c>
      <c r="Q1402">
        <v>221.73310000000001</v>
      </c>
      <c r="R1402">
        <v>210.62950000000001</v>
      </c>
      <c r="S1402">
        <v>9.7890999999999995</v>
      </c>
      <c r="T1402">
        <v>0.95536299999999996</v>
      </c>
      <c r="U1402">
        <v>4.6807000000000001E-2</v>
      </c>
      <c r="V1402">
        <v>43.064309999999999</v>
      </c>
      <c r="W1402">
        <v>0.88600000000000001</v>
      </c>
      <c r="X1402">
        <v>0.06</v>
      </c>
      <c r="Y1402">
        <v>5.3999999999999999E-2</v>
      </c>
      <c r="Z1402" t="s">
        <v>10751</v>
      </c>
      <c r="AA1402" t="s">
        <v>10751</v>
      </c>
      <c r="AB1402">
        <v>1</v>
      </c>
      <c r="AC1402" t="s">
        <v>10751</v>
      </c>
      <c r="AD1402" t="s">
        <v>10751</v>
      </c>
      <c r="AE1402" t="s">
        <v>10751</v>
      </c>
      <c r="AF1402" t="s">
        <v>10751</v>
      </c>
      <c r="AG1402">
        <v>1</v>
      </c>
      <c r="AH1402" t="s">
        <v>10751</v>
      </c>
      <c r="AI1402" t="s">
        <v>10751</v>
      </c>
      <c r="AJ1402" t="s">
        <v>10751</v>
      </c>
      <c r="AK1402" t="s">
        <v>10751</v>
      </c>
      <c r="AL1402" t="s">
        <v>10751</v>
      </c>
      <c r="AM1402" t="s">
        <v>10751</v>
      </c>
      <c r="AN1402" t="s">
        <v>10751</v>
      </c>
      <c r="AO1402" t="s">
        <v>10751</v>
      </c>
      <c r="AP1402">
        <v>1</v>
      </c>
      <c r="AQ1402" t="s">
        <v>10751</v>
      </c>
      <c r="AR1402" t="s">
        <v>10751</v>
      </c>
      <c r="AS1402" t="s">
        <v>10751</v>
      </c>
      <c r="AT1402">
        <v>0.30099999999999999</v>
      </c>
      <c r="AU1402">
        <v>0.29299999999999998</v>
      </c>
      <c r="AV1402">
        <v>4.3</v>
      </c>
      <c r="AW1402" t="s">
        <v>10751</v>
      </c>
      <c r="AX1402">
        <v>6</v>
      </c>
      <c r="AY1402">
        <v>0.70699999999999996</v>
      </c>
      <c r="AZ1402">
        <v>0.29299999999999998</v>
      </c>
      <c r="BA1402" t="s">
        <v>10751</v>
      </c>
      <c r="BB1402" t="s">
        <v>10751</v>
      </c>
      <c r="BC1402" t="s">
        <v>10751</v>
      </c>
      <c r="BD1402" t="s">
        <v>10751</v>
      </c>
    </row>
    <row r="1403" spans="1:56">
      <c r="A1403" t="s">
        <v>10755</v>
      </c>
      <c r="B1403">
        <v>4500</v>
      </c>
      <c r="C1403">
        <v>2004</v>
      </c>
      <c r="D1403">
        <v>644</v>
      </c>
      <c r="E1403">
        <v>4.1002999999999998E-2</v>
      </c>
      <c r="F1403">
        <v>24.15896</v>
      </c>
      <c r="H1403">
        <v>19.518270000000001</v>
      </c>
      <c r="I1403">
        <f t="shared" si="28"/>
        <v>0.80030762480999995</v>
      </c>
      <c r="K1403">
        <v>16.245940000000001</v>
      </c>
      <c r="L1403">
        <v>23.114920000000001</v>
      </c>
      <c r="M1403">
        <v>455.31704999999999</v>
      </c>
      <c r="N1403">
        <v>547.02909</v>
      </c>
      <c r="O1403">
        <v>384.47023000000002</v>
      </c>
      <c r="P1403" t="s">
        <v>10751</v>
      </c>
      <c r="Q1403">
        <v>216.1103</v>
      </c>
      <c r="R1403">
        <v>221.28299999999999</v>
      </c>
      <c r="S1403">
        <v>9.4239999999999995</v>
      </c>
      <c r="T1403">
        <v>1.033277</v>
      </c>
      <c r="U1403">
        <v>4.9174000000000002E-2</v>
      </c>
      <c r="V1403">
        <v>44.057209999999998</v>
      </c>
      <c r="W1403">
        <v>0.93200000000000005</v>
      </c>
      <c r="X1403">
        <v>0.05</v>
      </c>
      <c r="Y1403">
        <v>1.7999999999999999E-2</v>
      </c>
      <c r="Z1403" t="s">
        <v>10751</v>
      </c>
      <c r="AA1403" t="s">
        <v>10751</v>
      </c>
      <c r="AB1403">
        <v>1</v>
      </c>
      <c r="AC1403" t="s">
        <v>10751</v>
      </c>
      <c r="AD1403" t="s">
        <v>10751</v>
      </c>
      <c r="AE1403" t="s">
        <v>10751</v>
      </c>
      <c r="AF1403" t="s">
        <v>10751</v>
      </c>
      <c r="AG1403">
        <v>1</v>
      </c>
      <c r="AH1403" t="s">
        <v>10751</v>
      </c>
      <c r="AI1403" t="s">
        <v>10751</v>
      </c>
      <c r="AJ1403" t="s">
        <v>10751</v>
      </c>
      <c r="AK1403" t="s">
        <v>10751</v>
      </c>
      <c r="AL1403" t="s">
        <v>10751</v>
      </c>
      <c r="AM1403" t="s">
        <v>10751</v>
      </c>
      <c r="AN1403" t="s">
        <v>10751</v>
      </c>
      <c r="AO1403" t="s">
        <v>10751</v>
      </c>
      <c r="AP1403">
        <v>1</v>
      </c>
      <c r="AQ1403" t="s">
        <v>10751</v>
      </c>
      <c r="AR1403" t="s">
        <v>10751</v>
      </c>
      <c r="AS1403" t="s">
        <v>10751</v>
      </c>
      <c r="AT1403">
        <v>0.64800000000000002</v>
      </c>
      <c r="AU1403">
        <v>0.64800000000000002</v>
      </c>
      <c r="AV1403">
        <v>4.5999999999999996</v>
      </c>
      <c r="AW1403" t="s">
        <v>10751</v>
      </c>
      <c r="AX1403">
        <v>6</v>
      </c>
      <c r="AY1403">
        <v>0.42099999999999999</v>
      </c>
      <c r="AZ1403">
        <v>0.57899999999999996</v>
      </c>
      <c r="BA1403" t="s">
        <v>10751</v>
      </c>
      <c r="BB1403" t="s">
        <v>10751</v>
      </c>
      <c r="BC1403" t="s">
        <v>10751</v>
      </c>
      <c r="BD1403" t="s">
        <v>10751</v>
      </c>
    </row>
    <row r="1404" spans="1:56">
      <c r="A1404" t="s">
        <v>10755</v>
      </c>
      <c r="B1404">
        <v>4500</v>
      </c>
      <c r="C1404">
        <v>2005</v>
      </c>
      <c r="D1404">
        <v>955</v>
      </c>
      <c r="E1404">
        <v>6.0115000000000002E-2</v>
      </c>
      <c r="F1404">
        <v>24.069430000000001</v>
      </c>
      <c r="H1404">
        <v>19.38524</v>
      </c>
      <c r="I1404">
        <f t="shared" si="28"/>
        <v>1.1653437026</v>
      </c>
      <c r="K1404">
        <v>16.09816</v>
      </c>
      <c r="L1404">
        <v>22.915030000000002</v>
      </c>
      <c r="M1404">
        <v>458.44155999999998</v>
      </c>
      <c r="N1404">
        <v>552.05077000000006</v>
      </c>
      <c r="O1404">
        <v>387.82409000000001</v>
      </c>
      <c r="P1404" t="s">
        <v>10751</v>
      </c>
      <c r="Q1404">
        <v>218.17019999999999</v>
      </c>
      <c r="R1404">
        <v>219.29830000000001</v>
      </c>
      <c r="S1404">
        <v>9.4529999999999994</v>
      </c>
      <c r="T1404">
        <v>1.0124299999999999</v>
      </c>
      <c r="U1404">
        <v>4.8732999999999999E-2</v>
      </c>
      <c r="V1404">
        <v>43.730719999999998</v>
      </c>
      <c r="W1404">
        <v>0.92300000000000004</v>
      </c>
      <c r="X1404">
        <v>6.6000000000000003E-2</v>
      </c>
      <c r="Y1404">
        <v>1.0999999999999999E-2</v>
      </c>
      <c r="Z1404" t="s">
        <v>10751</v>
      </c>
      <c r="AA1404" t="s">
        <v>10751</v>
      </c>
      <c r="AB1404">
        <v>0.96199999999999997</v>
      </c>
      <c r="AC1404" t="s">
        <v>10751</v>
      </c>
      <c r="AD1404" t="s">
        <v>10751</v>
      </c>
      <c r="AE1404" t="s">
        <v>10751</v>
      </c>
      <c r="AF1404" t="s">
        <v>10751</v>
      </c>
      <c r="AG1404">
        <v>1</v>
      </c>
      <c r="AH1404" t="s">
        <v>10751</v>
      </c>
      <c r="AI1404" t="s">
        <v>10751</v>
      </c>
      <c r="AJ1404" t="s">
        <v>10751</v>
      </c>
      <c r="AK1404" t="s">
        <v>10751</v>
      </c>
      <c r="AL1404" t="s">
        <v>10751</v>
      </c>
      <c r="AM1404" t="s">
        <v>10751</v>
      </c>
      <c r="AN1404" t="s">
        <v>10751</v>
      </c>
      <c r="AO1404" t="s">
        <v>10751</v>
      </c>
      <c r="AP1404">
        <v>1</v>
      </c>
      <c r="AQ1404" t="s">
        <v>10751</v>
      </c>
      <c r="AR1404" t="s">
        <v>10751</v>
      </c>
      <c r="AS1404" t="s">
        <v>10751</v>
      </c>
      <c r="AT1404">
        <v>0.42599999999999999</v>
      </c>
      <c r="AU1404">
        <v>0.38800000000000001</v>
      </c>
      <c r="AV1404">
        <v>4.4000000000000004</v>
      </c>
      <c r="AW1404">
        <v>3.7999999999999999E-2</v>
      </c>
      <c r="AX1404">
        <v>6</v>
      </c>
      <c r="AY1404">
        <v>0.58699999999999997</v>
      </c>
      <c r="AZ1404">
        <v>0.375</v>
      </c>
      <c r="BA1404" t="s">
        <v>10751</v>
      </c>
      <c r="BB1404" t="s">
        <v>10751</v>
      </c>
      <c r="BC1404" t="s">
        <v>10751</v>
      </c>
      <c r="BD1404" t="s">
        <v>10751</v>
      </c>
    </row>
    <row r="1405" spans="1:56">
      <c r="A1405" t="s">
        <v>10755</v>
      </c>
      <c r="B1405">
        <v>4500</v>
      </c>
      <c r="C1405">
        <v>2006</v>
      </c>
      <c r="D1405">
        <v>928</v>
      </c>
      <c r="E1405">
        <v>6.1407999999999997E-2</v>
      </c>
      <c r="F1405">
        <v>24.510439999999999</v>
      </c>
      <c r="H1405">
        <v>19.75628</v>
      </c>
      <c r="I1405">
        <f t="shared" si="28"/>
        <v>1.21319364224</v>
      </c>
      <c r="K1405">
        <v>16.31878</v>
      </c>
      <c r="L1405">
        <v>23.488890000000001</v>
      </c>
      <c r="M1405">
        <v>449.83157</v>
      </c>
      <c r="N1405">
        <v>544.58740999999998</v>
      </c>
      <c r="O1405">
        <v>378.34908999999999</v>
      </c>
      <c r="P1405" t="s">
        <v>10751</v>
      </c>
      <c r="Q1405">
        <v>215.6687</v>
      </c>
      <c r="R1405">
        <v>214.7199</v>
      </c>
      <c r="S1405">
        <v>9.6461000000000006</v>
      </c>
      <c r="T1405">
        <v>0.99992599999999998</v>
      </c>
      <c r="U1405">
        <v>4.7716000000000001E-2</v>
      </c>
      <c r="V1405">
        <v>44.535490000000003</v>
      </c>
      <c r="W1405">
        <v>0.95599999999999996</v>
      </c>
      <c r="X1405">
        <v>4.3999999999999997E-2</v>
      </c>
      <c r="Y1405" t="s">
        <v>10751</v>
      </c>
      <c r="Z1405" t="s">
        <v>10751</v>
      </c>
      <c r="AA1405" t="s">
        <v>10751</v>
      </c>
      <c r="AB1405">
        <v>0.97899999999999998</v>
      </c>
      <c r="AC1405" t="s">
        <v>10751</v>
      </c>
      <c r="AD1405" t="s">
        <v>10751</v>
      </c>
      <c r="AE1405" t="s">
        <v>10751</v>
      </c>
      <c r="AF1405" t="s">
        <v>10751</v>
      </c>
      <c r="AG1405">
        <v>1</v>
      </c>
      <c r="AH1405" t="s">
        <v>10751</v>
      </c>
      <c r="AI1405" t="s">
        <v>10751</v>
      </c>
      <c r="AJ1405" t="s">
        <v>10751</v>
      </c>
      <c r="AK1405" t="s">
        <v>10751</v>
      </c>
      <c r="AL1405" t="s">
        <v>10751</v>
      </c>
      <c r="AM1405" t="s">
        <v>10751</v>
      </c>
      <c r="AN1405" t="s">
        <v>10751</v>
      </c>
      <c r="AO1405" t="s">
        <v>10751</v>
      </c>
      <c r="AP1405">
        <v>1</v>
      </c>
      <c r="AQ1405" t="s">
        <v>10751</v>
      </c>
      <c r="AR1405" t="s">
        <v>10751</v>
      </c>
      <c r="AS1405">
        <v>0.151</v>
      </c>
      <c r="AT1405">
        <v>0.52</v>
      </c>
      <c r="AU1405">
        <v>0.44700000000000001</v>
      </c>
      <c r="AV1405">
        <v>4.5</v>
      </c>
      <c r="AW1405">
        <v>2.1000000000000001E-2</v>
      </c>
      <c r="AX1405">
        <v>6</v>
      </c>
      <c r="AY1405">
        <v>0.499</v>
      </c>
      <c r="AZ1405">
        <v>0.47899999999999998</v>
      </c>
      <c r="BA1405" t="s">
        <v>10751</v>
      </c>
      <c r="BB1405" t="s">
        <v>10751</v>
      </c>
      <c r="BC1405" t="s">
        <v>10751</v>
      </c>
      <c r="BD1405" t="s">
        <v>10751</v>
      </c>
    </row>
    <row r="1406" spans="1:56">
      <c r="A1406" t="s">
        <v>10755</v>
      </c>
      <c r="B1406">
        <v>4500</v>
      </c>
      <c r="C1406">
        <v>2007</v>
      </c>
      <c r="D1406">
        <v>734</v>
      </c>
      <c r="E1406">
        <v>4.8069000000000001E-2</v>
      </c>
      <c r="F1406">
        <v>24.241060000000001</v>
      </c>
      <c r="H1406">
        <v>19.552009999999999</v>
      </c>
      <c r="I1406">
        <f t="shared" si="28"/>
        <v>0.93984556869000002</v>
      </c>
      <c r="K1406">
        <v>16.142130000000002</v>
      </c>
      <c r="L1406">
        <v>23.258410000000001</v>
      </c>
      <c r="M1406">
        <v>454.53118999999998</v>
      </c>
      <c r="N1406">
        <v>550.54690000000005</v>
      </c>
      <c r="O1406">
        <v>382.09827999999999</v>
      </c>
      <c r="P1406" t="s">
        <v>10751</v>
      </c>
      <c r="Q1406">
        <v>219.45330000000001</v>
      </c>
      <c r="R1406">
        <v>229.72020000000001</v>
      </c>
      <c r="S1406">
        <v>9.3170999999999999</v>
      </c>
      <c r="T1406">
        <v>1.050943</v>
      </c>
      <c r="U1406">
        <v>5.1048999999999997E-2</v>
      </c>
      <c r="V1406">
        <v>44.064390000000003</v>
      </c>
      <c r="W1406">
        <v>0.97199999999999998</v>
      </c>
      <c r="X1406">
        <v>2.8000000000000001E-2</v>
      </c>
      <c r="Y1406" t="s">
        <v>10751</v>
      </c>
      <c r="Z1406" t="s">
        <v>10751</v>
      </c>
      <c r="AA1406" t="s">
        <v>10751</v>
      </c>
      <c r="AB1406">
        <v>0.98299999999999998</v>
      </c>
      <c r="AC1406" t="s">
        <v>10751</v>
      </c>
      <c r="AD1406" t="s">
        <v>10751</v>
      </c>
      <c r="AE1406" t="s">
        <v>10751</v>
      </c>
      <c r="AF1406" t="s">
        <v>10751</v>
      </c>
      <c r="AG1406">
        <v>1</v>
      </c>
      <c r="AH1406" t="s">
        <v>10751</v>
      </c>
      <c r="AI1406" t="s">
        <v>10751</v>
      </c>
      <c r="AJ1406" t="s">
        <v>10751</v>
      </c>
      <c r="AK1406" t="s">
        <v>10751</v>
      </c>
      <c r="AL1406" t="s">
        <v>10751</v>
      </c>
      <c r="AM1406" t="s">
        <v>10751</v>
      </c>
      <c r="AN1406" t="s">
        <v>10751</v>
      </c>
      <c r="AO1406" t="s">
        <v>10751</v>
      </c>
      <c r="AP1406">
        <v>1</v>
      </c>
      <c r="AQ1406" t="s">
        <v>10751</v>
      </c>
      <c r="AR1406" t="s">
        <v>10751</v>
      </c>
      <c r="AS1406">
        <v>0.20499999999999999</v>
      </c>
      <c r="AT1406">
        <v>0.56599999999999995</v>
      </c>
      <c r="AU1406">
        <v>0.56200000000000006</v>
      </c>
      <c r="AV1406">
        <v>4.5999999999999996</v>
      </c>
      <c r="AW1406">
        <v>1.7000000000000001E-2</v>
      </c>
      <c r="AX1406">
        <v>6</v>
      </c>
      <c r="AY1406">
        <v>0.434</v>
      </c>
      <c r="AZ1406">
        <v>0.54900000000000004</v>
      </c>
      <c r="BA1406" t="s">
        <v>10751</v>
      </c>
      <c r="BB1406" t="s">
        <v>10751</v>
      </c>
      <c r="BC1406" t="s">
        <v>10751</v>
      </c>
      <c r="BD1406" t="s">
        <v>10751</v>
      </c>
    </row>
    <row r="1407" spans="1:56">
      <c r="A1407" t="s">
        <v>10755</v>
      </c>
      <c r="B1407">
        <v>4500</v>
      </c>
      <c r="C1407">
        <v>2008</v>
      </c>
      <c r="D1407">
        <v>713</v>
      </c>
      <c r="E1407">
        <v>5.1279999999999999E-2</v>
      </c>
      <c r="F1407">
        <v>24.676259999999999</v>
      </c>
      <c r="H1407">
        <v>19.87838</v>
      </c>
      <c r="I1407">
        <f t="shared" si="28"/>
        <v>1.0193633263999999</v>
      </c>
      <c r="K1407">
        <v>16.434000000000001</v>
      </c>
      <c r="L1407">
        <v>23.611630000000002</v>
      </c>
      <c r="M1407">
        <v>447.06871999999998</v>
      </c>
      <c r="N1407">
        <v>540.76926000000003</v>
      </c>
      <c r="O1407">
        <v>376.38234999999997</v>
      </c>
      <c r="P1407">
        <v>53.959000000000003</v>
      </c>
      <c r="Q1407">
        <v>218.31180000000001</v>
      </c>
      <c r="R1407">
        <v>220.55779999999999</v>
      </c>
      <c r="S1407">
        <v>9.6051000000000002</v>
      </c>
      <c r="T1407">
        <v>1.0143549999999999</v>
      </c>
      <c r="U1407">
        <v>4.9013000000000001E-2</v>
      </c>
      <c r="V1407">
        <v>44.7956</v>
      </c>
      <c r="W1407">
        <v>0.96099999999999997</v>
      </c>
      <c r="X1407">
        <v>3.9E-2</v>
      </c>
      <c r="Y1407" t="s">
        <v>10751</v>
      </c>
      <c r="Z1407" t="s">
        <v>10751</v>
      </c>
      <c r="AA1407" t="s">
        <v>10751</v>
      </c>
      <c r="AB1407">
        <v>1</v>
      </c>
      <c r="AC1407" t="s">
        <v>10751</v>
      </c>
      <c r="AD1407" t="s">
        <v>10751</v>
      </c>
      <c r="AE1407" t="s">
        <v>10751</v>
      </c>
      <c r="AF1407" t="s">
        <v>10751</v>
      </c>
      <c r="AG1407">
        <v>1</v>
      </c>
      <c r="AH1407" t="s">
        <v>10751</v>
      </c>
      <c r="AI1407" t="s">
        <v>10751</v>
      </c>
      <c r="AJ1407" t="s">
        <v>10751</v>
      </c>
      <c r="AK1407" t="s">
        <v>10751</v>
      </c>
      <c r="AL1407" t="s">
        <v>10751</v>
      </c>
      <c r="AM1407" t="s">
        <v>10751</v>
      </c>
      <c r="AN1407" t="s">
        <v>10751</v>
      </c>
      <c r="AO1407" t="s">
        <v>10751</v>
      </c>
      <c r="AP1407">
        <v>1</v>
      </c>
      <c r="AQ1407" t="s">
        <v>10751</v>
      </c>
      <c r="AR1407" t="s">
        <v>10751</v>
      </c>
      <c r="AS1407">
        <v>0.13300000000000001</v>
      </c>
      <c r="AT1407">
        <v>0.51700000000000002</v>
      </c>
      <c r="AU1407">
        <v>0.51</v>
      </c>
      <c r="AV1407">
        <v>5</v>
      </c>
      <c r="AW1407" t="s">
        <v>10751</v>
      </c>
      <c r="AX1407">
        <v>6</v>
      </c>
      <c r="AY1407">
        <v>0.26</v>
      </c>
      <c r="AZ1407">
        <v>0.45800000000000002</v>
      </c>
      <c r="BA1407">
        <v>0.28299999999999997</v>
      </c>
      <c r="BB1407" t="s">
        <v>10751</v>
      </c>
      <c r="BC1407" t="s">
        <v>10751</v>
      </c>
      <c r="BD1407" t="s">
        <v>10751</v>
      </c>
    </row>
    <row r="1408" spans="1:56">
      <c r="A1408" t="s">
        <v>10755</v>
      </c>
      <c r="B1408">
        <v>4500</v>
      </c>
      <c r="C1408">
        <v>2009</v>
      </c>
      <c r="D1408">
        <v>256</v>
      </c>
      <c r="E1408">
        <v>2.7529999999999999E-2</v>
      </c>
      <c r="F1408">
        <v>24.682210000000001</v>
      </c>
      <c r="H1408">
        <v>19.853539999999999</v>
      </c>
      <c r="I1408">
        <f t="shared" si="28"/>
        <v>0.54656795619999998</v>
      </c>
      <c r="K1408">
        <v>16.49316</v>
      </c>
      <c r="L1408">
        <v>23.459250000000001</v>
      </c>
      <c r="M1408">
        <v>447.62806999999998</v>
      </c>
      <c r="N1408">
        <v>538.82932000000005</v>
      </c>
      <c r="O1408">
        <v>378.82711999999998</v>
      </c>
      <c r="P1408">
        <v>54.758420000000001</v>
      </c>
      <c r="Q1408">
        <v>215.70939999999999</v>
      </c>
      <c r="R1408">
        <v>218.5001</v>
      </c>
      <c r="S1408">
        <v>9.4171999999999993</v>
      </c>
      <c r="T1408">
        <v>1.0193810000000001</v>
      </c>
      <c r="U1408">
        <v>4.8556000000000002E-2</v>
      </c>
      <c r="V1408">
        <v>44.734650000000002</v>
      </c>
      <c r="W1408">
        <v>0.97399999999999998</v>
      </c>
      <c r="X1408">
        <v>2.5999999999999999E-2</v>
      </c>
      <c r="Y1408" t="s">
        <v>10751</v>
      </c>
      <c r="Z1408" t="s">
        <v>10751</v>
      </c>
      <c r="AA1408" t="s">
        <v>10751</v>
      </c>
      <c r="AB1408">
        <v>1</v>
      </c>
      <c r="AC1408" t="s">
        <v>10751</v>
      </c>
      <c r="AD1408" t="s">
        <v>10751</v>
      </c>
      <c r="AE1408" t="s">
        <v>10751</v>
      </c>
      <c r="AF1408" t="s">
        <v>10751</v>
      </c>
      <c r="AG1408">
        <v>1</v>
      </c>
      <c r="AH1408" t="s">
        <v>10751</v>
      </c>
      <c r="AI1408" t="s">
        <v>10751</v>
      </c>
      <c r="AJ1408" t="s">
        <v>10751</v>
      </c>
      <c r="AK1408" t="s">
        <v>10751</v>
      </c>
      <c r="AL1408" t="s">
        <v>10751</v>
      </c>
      <c r="AM1408" t="s">
        <v>10751</v>
      </c>
      <c r="AN1408" t="s">
        <v>10751</v>
      </c>
      <c r="AO1408" t="s">
        <v>10751</v>
      </c>
      <c r="AP1408">
        <v>1</v>
      </c>
      <c r="AQ1408" t="s">
        <v>10751</v>
      </c>
      <c r="AR1408" t="s">
        <v>10751</v>
      </c>
      <c r="AS1408" t="s">
        <v>10751</v>
      </c>
      <c r="AT1408">
        <v>0.46899999999999997</v>
      </c>
      <c r="AU1408">
        <v>0.39600000000000002</v>
      </c>
      <c r="AV1408">
        <v>5</v>
      </c>
      <c r="AW1408" t="s">
        <v>10751</v>
      </c>
      <c r="AX1408">
        <v>6</v>
      </c>
      <c r="AY1408">
        <v>0.253</v>
      </c>
      <c r="AZ1408">
        <v>0.44800000000000001</v>
      </c>
      <c r="BA1408">
        <v>0.29799999999999999</v>
      </c>
      <c r="BB1408" t="s">
        <v>10751</v>
      </c>
      <c r="BC1408" t="s">
        <v>10751</v>
      </c>
      <c r="BD1408" t="s">
        <v>10751</v>
      </c>
    </row>
    <row r="1409" spans="1:56">
      <c r="A1409" t="s">
        <v>10755</v>
      </c>
      <c r="B1409">
        <v>4500</v>
      </c>
      <c r="C1409">
        <v>2010</v>
      </c>
      <c r="D1409">
        <v>361</v>
      </c>
      <c r="E1409">
        <v>3.2501000000000002E-2</v>
      </c>
      <c r="F1409">
        <v>24.40232</v>
      </c>
      <c r="H1409">
        <v>19.659009999999999</v>
      </c>
      <c r="I1409">
        <f t="shared" si="28"/>
        <v>0.63893748400999995</v>
      </c>
      <c r="K1409">
        <v>16.27656</v>
      </c>
      <c r="L1409">
        <v>23.313929999999999</v>
      </c>
      <c r="M1409">
        <v>452.05738000000002</v>
      </c>
      <c r="N1409">
        <v>545.99986999999999</v>
      </c>
      <c r="O1409">
        <v>381.18848000000003</v>
      </c>
      <c r="P1409">
        <v>54.754800000000003</v>
      </c>
      <c r="Q1409">
        <v>220.76769999999999</v>
      </c>
      <c r="R1409">
        <v>210.07089999999999</v>
      </c>
      <c r="S1409">
        <v>9.6213999999999995</v>
      </c>
      <c r="T1409">
        <v>0.95508899999999997</v>
      </c>
      <c r="U1409">
        <v>4.6682000000000001E-2</v>
      </c>
      <c r="V1409">
        <v>44.281799999999997</v>
      </c>
      <c r="W1409">
        <v>0.98399999999999999</v>
      </c>
      <c r="X1409">
        <v>1.6E-2</v>
      </c>
      <c r="Y1409" t="s">
        <v>10751</v>
      </c>
      <c r="Z1409" t="s">
        <v>10751</v>
      </c>
      <c r="AA1409" t="s">
        <v>10751</v>
      </c>
      <c r="AB1409">
        <v>1</v>
      </c>
      <c r="AC1409" t="s">
        <v>10751</v>
      </c>
      <c r="AD1409" t="s">
        <v>10751</v>
      </c>
      <c r="AE1409" t="s">
        <v>10751</v>
      </c>
      <c r="AF1409" t="s">
        <v>10751</v>
      </c>
      <c r="AG1409">
        <v>1</v>
      </c>
      <c r="AH1409" t="s">
        <v>10751</v>
      </c>
      <c r="AI1409" t="s">
        <v>10751</v>
      </c>
      <c r="AJ1409" t="s">
        <v>10751</v>
      </c>
      <c r="AK1409" t="s">
        <v>10751</v>
      </c>
      <c r="AL1409" t="s">
        <v>10751</v>
      </c>
      <c r="AM1409" t="s">
        <v>10751</v>
      </c>
      <c r="AN1409" t="s">
        <v>10751</v>
      </c>
      <c r="AO1409" t="s">
        <v>10751</v>
      </c>
      <c r="AP1409">
        <v>1</v>
      </c>
      <c r="AQ1409" t="s">
        <v>10751</v>
      </c>
      <c r="AR1409" t="s">
        <v>10751</v>
      </c>
      <c r="AS1409">
        <v>0.1</v>
      </c>
      <c r="AT1409">
        <v>0.29599999999999999</v>
      </c>
      <c r="AU1409">
        <v>0.29599999999999999</v>
      </c>
      <c r="AV1409">
        <v>5.3</v>
      </c>
      <c r="AW1409" t="s">
        <v>10751</v>
      </c>
      <c r="AX1409">
        <v>6</v>
      </c>
      <c r="AY1409">
        <v>0.20100000000000001</v>
      </c>
      <c r="AZ1409">
        <v>0.29599999999999999</v>
      </c>
      <c r="BA1409">
        <v>0.503</v>
      </c>
      <c r="BB1409" t="s">
        <v>10751</v>
      </c>
      <c r="BC1409" t="s">
        <v>10751</v>
      </c>
      <c r="BD1409" t="s">
        <v>10751</v>
      </c>
    </row>
    <row r="1410" spans="1:56">
      <c r="A1410" t="s">
        <v>10755</v>
      </c>
      <c r="B1410">
        <v>4500</v>
      </c>
      <c r="C1410">
        <v>2011</v>
      </c>
      <c r="D1410">
        <v>455</v>
      </c>
      <c r="E1410">
        <v>3.7869E-2</v>
      </c>
      <c r="F1410">
        <v>26.597930000000002</v>
      </c>
      <c r="H1410">
        <v>21.233989999999999</v>
      </c>
      <c r="I1410">
        <f t="shared" si="28"/>
        <v>0.80410996730999995</v>
      </c>
      <c r="K1410">
        <v>17.70684</v>
      </c>
      <c r="L1410">
        <v>24.989139999999999</v>
      </c>
      <c r="M1410">
        <v>418.52712000000002</v>
      </c>
      <c r="N1410">
        <v>501.89643999999998</v>
      </c>
      <c r="O1410">
        <v>355.63449000000003</v>
      </c>
      <c r="P1410">
        <v>55.524839999999998</v>
      </c>
      <c r="Q1410">
        <v>214.08439999999999</v>
      </c>
      <c r="R1410">
        <v>266.22570000000002</v>
      </c>
      <c r="S1410">
        <v>8.1144999999999996</v>
      </c>
      <c r="T1410">
        <v>1.242869</v>
      </c>
      <c r="U1410">
        <v>5.9160999999999998E-2</v>
      </c>
      <c r="V1410">
        <v>47.827390000000001</v>
      </c>
      <c r="W1410">
        <v>0.98499999999999999</v>
      </c>
      <c r="X1410">
        <v>1.4999999999999999E-2</v>
      </c>
      <c r="Y1410" t="s">
        <v>10751</v>
      </c>
      <c r="Z1410" t="s">
        <v>10751</v>
      </c>
      <c r="AA1410" t="s">
        <v>10751</v>
      </c>
      <c r="AB1410">
        <v>0.96499999999999997</v>
      </c>
      <c r="AC1410" t="s">
        <v>10751</v>
      </c>
      <c r="AD1410" t="s">
        <v>10751</v>
      </c>
      <c r="AE1410" t="s">
        <v>10751</v>
      </c>
      <c r="AF1410" t="s">
        <v>10751</v>
      </c>
      <c r="AG1410">
        <v>1</v>
      </c>
      <c r="AH1410" t="s">
        <v>10751</v>
      </c>
      <c r="AI1410" t="s">
        <v>10751</v>
      </c>
      <c r="AJ1410" t="s">
        <v>10751</v>
      </c>
      <c r="AK1410" t="s">
        <v>10751</v>
      </c>
      <c r="AL1410" t="s">
        <v>10751</v>
      </c>
      <c r="AM1410" t="s">
        <v>10751</v>
      </c>
      <c r="AN1410" t="s">
        <v>10751</v>
      </c>
      <c r="AO1410" t="s">
        <v>10751</v>
      </c>
      <c r="AP1410">
        <v>1</v>
      </c>
      <c r="AQ1410" t="s">
        <v>10751</v>
      </c>
      <c r="AR1410" t="s">
        <v>10751</v>
      </c>
      <c r="AS1410">
        <v>0.22800000000000001</v>
      </c>
      <c r="AT1410">
        <v>1</v>
      </c>
      <c r="AU1410">
        <v>1</v>
      </c>
      <c r="AV1410">
        <v>5.8</v>
      </c>
      <c r="AW1410">
        <v>3.5000000000000003E-2</v>
      </c>
      <c r="AX1410">
        <v>6</v>
      </c>
      <c r="AY1410" t="s">
        <v>10751</v>
      </c>
      <c r="AZ1410">
        <v>0.18</v>
      </c>
      <c r="BA1410">
        <v>0.78500000000000003</v>
      </c>
      <c r="BB1410" t="s">
        <v>10751</v>
      </c>
      <c r="BC1410" t="s">
        <v>10751</v>
      </c>
      <c r="BD1410" t="s">
        <v>10751</v>
      </c>
    </row>
    <row r="1411" spans="1:56">
      <c r="A1411" t="s">
        <v>10755</v>
      </c>
      <c r="B1411">
        <v>4500</v>
      </c>
      <c r="C1411">
        <v>2012</v>
      </c>
      <c r="D1411">
        <v>555</v>
      </c>
      <c r="E1411">
        <v>4.1239999999999999E-2</v>
      </c>
      <c r="F1411">
        <v>26.679590000000001</v>
      </c>
      <c r="H1411">
        <v>21.350370000000002</v>
      </c>
      <c r="I1411">
        <f t="shared" si="28"/>
        <v>0.88048925880000006</v>
      </c>
      <c r="K1411">
        <v>17.658439999999999</v>
      </c>
      <c r="L1411">
        <v>25.348389999999998</v>
      </c>
      <c r="M1411">
        <v>416.24572999999998</v>
      </c>
      <c r="N1411">
        <v>503.27215000000001</v>
      </c>
      <c r="O1411">
        <v>350.59420999999998</v>
      </c>
      <c r="P1411">
        <v>55.310389999999998</v>
      </c>
      <c r="Q1411">
        <v>215.2544</v>
      </c>
      <c r="R1411">
        <v>268.21850000000001</v>
      </c>
      <c r="S1411">
        <v>8.08</v>
      </c>
      <c r="T1411">
        <v>1.245239</v>
      </c>
      <c r="U1411">
        <v>5.9603999999999997E-2</v>
      </c>
      <c r="V1411">
        <v>48.082059999999998</v>
      </c>
      <c r="W1411">
        <v>0.99099999999999999</v>
      </c>
      <c r="X1411">
        <v>8.9999999999999993E-3</v>
      </c>
      <c r="Y1411" t="s">
        <v>10751</v>
      </c>
      <c r="Z1411" t="s">
        <v>10751</v>
      </c>
      <c r="AA1411" t="s">
        <v>10751</v>
      </c>
      <c r="AB1411">
        <v>0.96199999999999997</v>
      </c>
      <c r="AC1411" t="s">
        <v>10751</v>
      </c>
      <c r="AD1411" t="s">
        <v>10751</v>
      </c>
      <c r="AE1411" t="s">
        <v>10751</v>
      </c>
      <c r="AF1411" t="s">
        <v>10751</v>
      </c>
      <c r="AG1411">
        <v>1</v>
      </c>
      <c r="AH1411" t="s">
        <v>10751</v>
      </c>
      <c r="AI1411" t="s">
        <v>10751</v>
      </c>
      <c r="AJ1411" t="s">
        <v>10751</v>
      </c>
      <c r="AK1411" t="s">
        <v>10751</v>
      </c>
      <c r="AL1411" t="s">
        <v>10751</v>
      </c>
      <c r="AM1411" t="s">
        <v>10751</v>
      </c>
      <c r="AN1411" t="s">
        <v>10751</v>
      </c>
      <c r="AO1411" t="s">
        <v>10751</v>
      </c>
      <c r="AP1411">
        <v>1</v>
      </c>
      <c r="AQ1411" t="s">
        <v>10751</v>
      </c>
      <c r="AR1411" t="s">
        <v>10751</v>
      </c>
      <c r="AS1411">
        <v>0.26400000000000001</v>
      </c>
      <c r="AT1411">
        <v>1</v>
      </c>
      <c r="AU1411">
        <v>1</v>
      </c>
      <c r="AV1411">
        <v>5.8</v>
      </c>
      <c r="AW1411">
        <v>3.7999999999999999E-2</v>
      </c>
      <c r="AX1411">
        <v>6</v>
      </c>
      <c r="AY1411" t="s">
        <v>10751</v>
      </c>
      <c r="AZ1411">
        <v>0.20499999999999999</v>
      </c>
      <c r="BA1411">
        <v>0.75600000000000001</v>
      </c>
      <c r="BB1411" t="s">
        <v>10751</v>
      </c>
      <c r="BC1411" t="s">
        <v>10751</v>
      </c>
      <c r="BD1411" t="s">
        <v>10751</v>
      </c>
    </row>
    <row r="1412" spans="1:56">
      <c r="A1412" t="s">
        <v>10755</v>
      </c>
      <c r="B1412">
        <v>4500</v>
      </c>
      <c r="C1412">
        <v>2013</v>
      </c>
      <c r="D1412">
        <v>353</v>
      </c>
      <c r="E1412">
        <v>2.3247E-2</v>
      </c>
      <c r="F1412">
        <v>26.576429999999998</v>
      </c>
      <c r="H1412">
        <v>21.289370000000002</v>
      </c>
      <c r="I1412">
        <f t="shared" si="28"/>
        <v>0.49491398439000006</v>
      </c>
      <c r="K1412">
        <v>17.609179999999999</v>
      </c>
      <c r="L1412">
        <v>25.27413</v>
      </c>
      <c r="M1412">
        <v>417.43833999999998</v>
      </c>
      <c r="N1412">
        <v>504.68004999999999</v>
      </c>
      <c r="O1412">
        <v>351.62441000000001</v>
      </c>
      <c r="P1412">
        <v>55.483890000000002</v>
      </c>
      <c r="Q1412">
        <v>215.11840000000001</v>
      </c>
      <c r="R1412">
        <v>269.2525</v>
      </c>
      <c r="S1412">
        <v>8.0520999999999994</v>
      </c>
      <c r="T1412">
        <v>1.2513350000000001</v>
      </c>
      <c r="U1412">
        <v>5.9833999999999998E-2</v>
      </c>
      <c r="V1412">
        <v>47.953360000000004</v>
      </c>
      <c r="W1412">
        <v>1</v>
      </c>
      <c r="X1412" t="s">
        <v>10751</v>
      </c>
      <c r="Y1412" t="s">
        <v>10751</v>
      </c>
      <c r="Z1412" t="s">
        <v>10751</v>
      </c>
      <c r="AA1412" t="s">
        <v>10751</v>
      </c>
      <c r="AB1412">
        <v>0.96699999999999997</v>
      </c>
      <c r="AC1412" t="s">
        <v>10751</v>
      </c>
      <c r="AD1412" t="s">
        <v>10751</v>
      </c>
      <c r="AE1412" t="s">
        <v>10751</v>
      </c>
      <c r="AF1412" t="s">
        <v>10751</v>
      </c>
      <c r="AG1412">
        <v>1</v>
      </c>
      <c r="AH1412" t="s">
        <v>10751</v>
      </c>
      <c r="AI1412" t="s">
        <v>10751</v>
      </c>
      <c r="AJ1412" t="s">
        <v>10751</v>
      </c>
      <c r="AK1412" t="s">
        <v>10751</v>
      </c>
      <c r="AL1412" t="s">
        <v>10751</v>
      </c>
      <c r="AM1412" t="s">
        <v>10751</v>
      </c>
      <c r="AN1412" t="s">
        <v>10751</v>
      </c>
      <c r="AO1412" t="s">
        <v>10751</v>
      </c>
      <c r="AP1412">
        <v>1</v>
      </c>
      <c r="AQ1412" t="s">
        <v>10751</v>
      </c>
      <c r="AR1412" t="s">
        <v>10751</v>
      </c>
      <c r="AS1412">
        <v>0.25800000000000001</v>
      </c>
      <c r="AT1412">
        <v>1</v>
      </c>
      <c r="AU1412">
        <v>1</v>
      </c>
      <c r="AV1412">
        <v>5.8</v>
      </c>
      <c r="AW1412">
        <v>3.3000000000000002E-2</v>
      </c>
      <c r="AX1412">
        <v>6</v>
      </c>
      <c r="AY1412" t="s">
        <v>10751</v>
      </c>
      <c r="AZ1412">
        <v>0.20699999999999999</v>
      </c>
      <c r="BA1412">
        <v>0.76</v>
      </c>
      <c r="BB1412" t="s">
        <v>10751</v>
      </c>
      <c r="BC1412" t="s">
        <v>10751</v>
      </c>
      <c r="BD1412" t="s">
        <v>10751</v>
      </c>
    </row>
    <row r="1413" spans="1:56">
      <c r="A1413" t="s">
        <v>10755</v>
      </c>
      <c r="B1413">
        <v>4500</v>
      </c>
      <c r="C1413">
        <v>2014</v>
      </c>
      <c r="D1413">
        <v>569</v>
      </c>
      <c r="E1413">
        <v>3.6701999999999999E-2</v>
      </c>
      <c r="F1413">
        <v>26.796140000000001</v>
      </c>
      <c r="H1413">
        <v>21.436440000000001</v>
      </c>
      <c r="I1413">
        <f t="shared" si="28"/>
        <v>0.78676022087999997</v>
      </c>
      <c r="K1413">
        <v>17.776669999999999</v>
      </c>
      <c r="L1413">
        <v>25.377859999999998</v>
      </c>
      <c r="M1413">
        <v>414.57441999999998</v>
      </c>
      <c r="N1413">
        <v>499.92496</v>
      </c>
      <c r="O1413">
        <v>350.18716999999998</v>
      </c>
      <c r="P1413">
        <v>55.27178</v>
      </c>
      <c r="Q1413">
        <v>216.2954</v>
      </c>
      <c r="R1413">
        <v>270.6062</v>
      </c>
      <c r="S1413">
        <v>7.9737</v>
      </c>
      <c r="T1413">
        <v>1.2505930000000001</v>
      </c>
      <c r="U1413">
        <v>6.0135000000000001E-2</v>
      </c>
      <c r="V1413">
        <v>48.319009999999999</v>
      </c>
      <c r="W1413">
        <v>1</v>
      </c>
      <c r="X1413" t="s">
        <v>10751</v>
      </c>
      <c r="Y1413" t="s">
        <v>10751</v>
      </c>
      <c r="Z1413" t="s">
        <v>10751</v>
      </c>
      <c r="AA1413" t="s">
        <v>10751</v>
      </c>
      <c r="AB1413">
        <v>0.98499999999999999</v>
      </c>
      <c r="AC1413" t="s">
        <v>10751</v>
      </c>
      <c r="AD1413" t="s">
        <v>10751</v>
      </c>
      <c r="AE1413" t="s">
        <v>10751</v>
      </c>
      <c r="AF1413">
        <v>0</v>
      </c>
      <c r="AG1413">
        <v>1</v>
      </c>
      <c r="AH1413" t="s">
        <v>10751</v>
      </c>
      <c r="AI1413" t="s">
        <v>10751</v>
      </c>
      <c r="AJ1413" t="s">
        <v>10751</v>
      </c>
      <c r="AK1413" t="s">
        <v>10751</v>
      </c>
      <c r="AL1413" t="s">
        <v>10751</v>
      </c>
      <c r="AM1413" t="s">
        <v>10751</v>
      </c>
      <c r="AN1413" t="s">
        <v>10751</v>
      </c>
      <c r="AO1413" t="s">
        <v>10751</v>
      </c>
      <c r="AP1413">
        <v>1</v>
      </c>
      <c r="AQ1413">
        <v>0</v>
      </c>
      <c r="AR1413" t="s">
        <v>10751</v>
      </c>
      <c r="AS1413">
        <v>0.24299999999999999</v>
      </c>
      <c r="AT1413">
        <v>1</v>
      </c>
      <c r="AU1413">
        <v>1</v>
      </c>
      <c r="AV1413">
        <v>6</v>
      </c>
      <c r="AW1413">
        <v>1.4999999999999999E-2</v>
      </c>
      <c r="AX1413">
        <v>6</v>
      </c>
      <c r="AY1413" t="s">
        <v>10751</v>
      </c>
      <c r="AZ1413" t="s">
        <v>10751</v>
      </c>
      <c r="BA1413">
        <v>0.98499999999999999</v>
      </c>
      <c r="BB1413" t="s">
        <v>10751</v>
      </c>
      <c r="BC1413" t="s">
        <v>10751</v>
      </c>
      <c r="BD1413" t="s">
        <v>10751</v>
      </c>
    </row>
    <row r="1414" spans="1:56">
      <c r="A1414" t="s">
        <v>10755</v>
      </c>
      <c r="B1414">
        <v>4500</v>
      </c>
      <c r="C1414">
        <v>2015</v>
      </c>
      <c r="D1414">
        <v>508</v>
      </c>
      <c r="E1414">
        <v>3.0327E-2</v>
      </c>
      <c r="F1414">
        <v>26.986660000000001</v>
      </c>
      <c r="H1414">
        <v>21.557379999999998</v>
      </c>
      <c r="I1414">
        <f t="shared" si="28"/>
        <v>0.65377066326</v>
      </c>
      <c r="K1414">
        <v>17.932950000000002</v>
      </c>
      <c r="L1414">
        <v>25.43552</v>
      </c>
      <c r="M1414">
        <v>412.24856999999997</v>
      </c>
      <c r="N1414">
        <v>495.56826999999998</v>
      </c>
      <c r="O1414">
        <v>349.39335</v>
      </c>
      <c r="P1414">
        <v>55.550750000000001</v>
      </c>
      <c r="Q1414">
        <v>214.52629999999999</v>
      </c>
      <c r="R1414">
        <v>268.2296</v>
      </c>
      <c r="S1414">
        <v>8.0200999999999993</v>
      </c>
      <c r="T1414">
        <v>1.2503150000000001</v>
      </c>
      <c r="U1414">
        <v>5.9607E-2</v>
      </c>
      <c r="V1414">
        <v>48.595350000000003</v>
      </c>
      <c r="W1414">
        <v>1</v>
      </c>
      <c r="X1414" t="s">
        <v>10751</v>
      </c>
      <c r="Y1414" t="s">
        <v>10751</v>
      </c>
      <c r="Z1414" t="s">
        <v>10751</v>
      </c>
      <c r="AA1414" t="s">
        <v>10751</v>
      </c>
      <c r="AB1414">
        <v>0.97499999999999998</v>
      </c>
      <c r="AC1414" t="s">
        <v>10751</v>
      </c>
      <c r="AD1414" t="s">
        <v>10751</v>
      </c>
      <c r="AE1414" t="s">
        <v>10751</v>
      </c>
      <c r="AF1414">
        <v>0.05</v>
      </c>
      <c r="AG1414">
        <v>0.95</v>
      </c>
      <c r="AH1414" t="s">
        <v>10751</v>
      </c>
      <c r="AI1414" t="s">
        <v>10751</v>
      </c>
      <c r="AJ1414" t="s">
        <v>10751</v>
      </c>
      <c r="AK1414" t="s">
        <v>10751</v>
      </c>
      <c r="AL1414" t="s">
        <v>10751</v>
      </c>
      <c r="AM1414" t="s">
        <v>10751</v>
      </c>
      <c r="AN1414" t="s">
        <v>10751</v>
      </c>
      <c r="AO1414" t="s">
        <v>10751</v>
      </c>
      <c r="AP1414">
        <v>1</v>
      </c>
      <c r="AQ1414">
        <v>0</v>
      </c>
      <c r="AR1414" t="s">
        <v>10751</v>
      </c>
      <c r="AS1414">
        <v>0.25600000000000001</v>
      </c>
      <c r="AT1414">
        <v>1</v>
      </c>
      <c r="AU1414">
        <v>1</v>
      </c>
      <c r="AV1414">
        <v>6</v>
      </c>
      <c r="AW1414">
        <v>2.5000000000000001E-2</v>
      </c>
      <c r="AX1414">
        <v>6</v>
      </c>
      <c r="AY1414" t="s">
        <v>10751</v>
      </c>
      <c r="AZ1414" t="s">
        <v>10751</v>
      </c>
      <c r="BA1414">
        <v>0.97499999999999998</v>
      </c>
      <c r="BB1414" t="s">
        <v>10751</v>
      </c>
      <c r="BC1414" t="s">
        <v>10751</v>
      </c>
      <c r="BD1414" t="s">
        <v>10751</v>
      </c>
    </row>
    <row r="1415" spans="1:56">
      <c r="A1415" t="s">
        <v>10755</v>
      </c>
      <c r="B1415">
        <v>4500</v>
      </c>
      <c r="C1415">
        <v>2016</v>
      </c>
      <c r="D1415">
        <v>528</v>
      </c>
      <c r="E1415">
        <v>3.2409E-2</v>
      </c>
      <c r="F1415">
        <v>27.042850000000001</v>
      </c>
      <c r="H1415">
        <v>21.61007</v>
      </c>
      <c r="I1415">
        <f t="shared" si="28"/>
        <v>0.70036075863000002</v>
      </c>
      <c r="K1415">
        <v>17.937200000000001</v>
      </c>
      <c r="L1415">
        <v>25.558029999999999</v>
      </c>
      <c r="M1415">
        <v>411.24342000000001</v>
      </c>
      <c r="N1415">
        <v>495.45087000000001</v>
      </c>
      <c r="O1415">
        <v>347.71850000000001</v>
      </c>
      <c r="P1415">
        <v>55.630299999999998</v>
      </c>
      <c r="Q1415">
        <v>214.04509999999999</v>
      </c>
      <c r="R1415">
        <v>268.07229999999998</v>
      </c>
      <c r="S1415">
        <v>8.0244999999999997</v>
      </c>
      <c r="T1415">
        <v>1.2542930000000001</v>
      </c>
      <c r="U1415">
        <v>5.9572E-2</v>
      </c>
      <c r="V1415">
        <v>48.729590000000002</v>
      </c>
      <c r="W1415">
        <v>0.99099999999999999</v>
      </c>
      <c r="X1415" t="s">
        <v>10751</v>
      </c>
      <c r="Y1415">
        <v>8.9999999999999993E-3</v>
      </c>
      <c r="Z1415" t="s">
        <v>10751</v>
      </c>
      <c r="AA1415" t="s">
        <v>10751</v>
      </c>
      <c r="AB1415">
        <v>0.98499999999999999</v>
      </c>
      <c r="AC1415" t="s">
        <v>10751</v>
      </c>
      <c r="AD1415" t="s">
        <v>10751</v>
      </c>
      <c r="AE1415" t="s">
        <v>10751</v>
      </c>
      <c r="AF1415">
        <v>9.9000000000000005E-2</v>
      </c>
      <c r="AG1415">
        <v>0.90100000000000002</v>
      </c>
      <c r="AH1415" t="s">
        <v>10751</v>
      </c>
      <c r="AI1415" t="s">
        <v>10751</v>
      </c>
      <c r="AJ1415" t="s">
        <v>10751</v>
      </c>
      <c r="AK1415" t="s">
        <v>10751</v>
      </c>
      <c r="AL1415" t="s">
        <v>10751</v>
      </c>
      <c r="AM1415" t="s">
        <v>10751</v>
      </c>
      <c r="AN1415" t="s">
        <v>10751</v>
      </c>
      <c r="AO1415" t="s">
        <v>10751</v>
      </c>
      <c r="AP1415">
        <v>1</v>
      </c>
      <c r="AQ1415">
        <v>8.9999999999999993E-3</v>
      </c>
      <c r="AR1415">
        <v>8.9999999999999993E-3</v>
      </c>
      <c r="AS1415">
        <v>0.31900000000000001</v>
      </c>
      <c r="AT1415">
        <v>1</v>
      </c>
      <c r="AU1415">
        <v>1</v>
      </c>
      <c r="AV1415">
        <v>6</v>
      </c>
      <c r="AW1415">
        <v>1.4999999999999999E-2</v>
      </c>
      <c r="AX1415">
        <v>6</v>
      </c>
      <c r="AY1415" t="s">
        <v>10751</v>
      </c>
      <c r="AZ1415" t="s">
        <v>10751</v>
      </c>
      <c r="BA1415">
        <v>0.97599999999999998</v>
      </c>
      <c r="BB1415">
        <v>8.9999999999999993E-3</v>
      </c>
      <c r="BC1415" t="s">
        <v>10751</v>
      </c>
      <c r="BD1415" t="s">
        <v>10751</v>
      </c>
    </row>
    <row r="1416" spans="1:56">
      <c r="A1416" t="s">
        <v>10755</v>
      </c>
      <c r="B1416">
        <v>4500</v>
      </c>
      <c r="C1416">
        <v>2017</v>
      </c>
      <c r="D1416">
        <v>423</v>
      </c>
      <c r="E1416">
        <v>2.4833000000000001E-2</v>
      </c>
      <c r="F1416">
        <v>27.645219999999998</v>
      </c>
      <c r="H1416">
        <v>22.057700000000001</v>
      </c>
      <c r="I1416">
        <f t="shared" si="28"/>
        <v>0.54775886410000008</v>
      </c>
      <c r="K1416">
        <v>17.98086</v>
      </c>
      <c r="L1416">
        <v>26.608989999999999</v>
      </c>
      <c r="M1416">
        <v>402.89787999999999</v>
      </c>
      <c r="N1416">
        <v>494.24775</v>
      </c>
      <c r="O1416">
        <v>333.98482000000001</v>
      </c>
      <c r="P1416">
        <v>56.518830000000001</v>
      </c>
      <c r="Q1416">
        <v>215.98660000000001</v>
      </c>
      <c r="R1416">
        <v>282.13440000000003</v>
      </c>
      <c r="S1416">
        <v>7.4699</v>
      </c>
      <c r="T1416">
        <v>1.3081830000000001</v>
      </c>
      <c r="U1416">
        <v>6.2697000000000003E-2</v>
      </c>
      <c r="V1416">
        <v>49.755490000000002</v>
      </c>
      <c r="W1416">
        <v>0.99199999999999999</v>
      </c>
      <c r="X1416" t="s">
        <v>10751</v>
      </c>
      <c r="Y1416">
        <v>8.0000000000000002E-3</v>
      </c>
      <c r="Z1416" t="s">
        <v>10751</v>
      </c>
      <c r="AA1416" t="s">
        <v>10751</v>
      </c>
      <c r="AB1416">
        <v>0.98699999999999999</v>
      </c>
      <c r="AC1416" t="s">
        <v>10751</v>
      </c>
      <c r="AD1416" t="s">
        <v>10751</v>
      </c>
      <c r="AE1416" t="s">
        <v>10751</v>
      </c>
      <c r="AF1416">
        <v>9.1999999999999998E-2</v>
      </c>
      <c r="AG1416">
        <v>0.90800000000000003</v>
      </c>
      <c r="AH1416" t="s">
        <v>10751</v>
      </c>
      <c r="AI1416" t="s">
        <v>10751</v>
      </c>
      <c r="AJ1416" t="s">
        <v>10751</v>
      </c>
      <c r="AK1416" t="s">
        <v>10751</v>
      </c>
      <c r="AL1416" t="s">
        <v>10751</v>
      </c>
      <c r="AM1416" t="s">
        <v>10751</v>
      </c>
      <c r="AN1416" t="s">
        <v>10751</v>
      </c>
      <c r="AO1416" t="s">
        <v>10751</v>
      </c>
      <c r="AP1416">
        <v>1</v>
      </c>
      <c r="AQ1416">
        <v>8.0000000000000002E-3</v>
      </c>
      <c r="AR1416">
        <v>0.156</v>
      </c>
      <c r="AS1416">
        <v>6.4000000000000001E-2</v>
      </c>
      <c r="AT1416">
        <v>1</v>
      </c>
      <c r="AU1416">
        <v>1</v>
      </c>
      <c r="AV1416">
        <v>7.4</v>
      </c>
      <c r="AW1416">
        <v>1.2999999999999999E-2</v>
      </c>
      <c r="AX1416">
        <v>6</v>
      </c>
      <c r="AY1416" t="s">
        <v>10751</v>
      </c>
      <c r="AZ1416" t="s">
        <v>10751</v>
      </c>
      <c r="BA1416">
        <v>0.49099999999999999</v>
      </c>
      <c r="BB1416">
        <v>8.0000000000000002E-3</v>
      </c>
      <c r="BC1416">
        <v>0.108</v>
      </c>
      <c r="BD1416">
        <v>0.38100000000000001</v>
      </c>
    </row>
    <row r="1417" spans="1:56">
      <c r="A1417" t="s">
        <v>10755</v>
      </c>
      <c r="B1417">
        <v>4500</v>
      </c>
      <c r="C1417">
        <v>2018</v>
      </c>
      <c r="D1417">
        <v>352</v>
      </c>
      <c r="E1417">
        <v>2.1631999999999998E-2</v>
      </c>
      <c r="F1417">
        <v>27.85031</v>
      </c>
      <c r="H1417">
        <v>22.393609999999999</v>
      </c>
      <c r="I1417">
        <f t="shared" si="28"/>
        <v>0.48441857151999995</v>
      </c>
      <c r="K1417">
        <v>18.239809999999999</v>
      </c>
      <c r="L1417">
        <v>27.03884</v>
      </c>
      <c r="M1417">
        <v>396.85430000000002</v>
      </c>
      <c r="N1417">
        <v>487.23099000000002</v>
      </c>
      <c r="O1417">
        <v>328.67540000000002</v>
      </c>
      <c r="P1417">
        <v>56.093789999999998</v>
      </c>
      <c r="Q1417">
        <v>215.12139999999999</v>
      </c>
      <c r="R1417">
        <v>283.40730000000002</v>
      </c>
      <c r="S1417">
        <v>7.3322000000000003</v>
      </c>
      <c r="T1417">
        <v>1.323531</v>
      </c>
      <c r="U1417">
        <v>6.2978999999999993E-2</v>
      </c>
      <c r="V1417">
        <v>50.543640000000003</v>
      </c>
      <c r="W1417">
        <v>0.98299999999999998</v>
      </c>
      <c r="X1417">
        <v>8.9999999999999993E-3</v>
      </c>
      <c r="Y1417">
        <v>8.0000000000000002E-3</v>
      </c>
      <c r="Z1417" t="s">
        <v>10751</v>
      </c>
      <c r="AA1417" t="s">
        <v>10751</v>
      </c>
      <c r="AB1417">
        <v>1</v>
      </c>
      <c r="AC1417" t="s">
        <v>10751</v>
      </c>
      <c r="AD1417" t="s">
        <v>10751</v>
      </c>
      <c r="AE1417" t="s">
        <v>10751</v>
      </c>
      <c r="AF1417">
        <v>0.316</v>
      </c>
      <c r="AG1417">
        <v>0.68400000000000005</v>
      </c>
      <c r="AH1417" t="s">
        <v>10751</v>
      </c>
      <c r="AI1417" t="s">
        <v>10751</v>
      </c>
      <c r="AJ1417" t="s">
        <v>10751</v>
      </c>
      <c r="AK1417" t="s">
        <v>10751</v>
      </c>
      <c r="AL1417" t="s">
        <v>10751</v>
      </c>
      <c r="AM1417" t="s">
        <v>10751</v>
      </c>
      <c r="AN1417" t="s">
        <v>10751</v>
      </c>
      <c r="AO1417" t="s">
        <v>10751</v>
      </c>
      <c r="AP1417">
        <v>1</v>
      </c>
      <c r="AQ1417">
        <v>1.2E-2</v>
      </c>
      <c r="AR1417">
        <v>0.34699999999999998</v>
      </c>
      <c r="AS1417">
        <v>0.255</v>
      </c>
      <c r="AT1417">
        <v>1</v>
      </c>
      <c r="AU1417">
        <v>1</v>
      </c>
      <c r="AV1417">
        <v>7.9</v>
      </c>
      <c r="AW1417" t="s">
        <v>10751</v>
      </c>
      <c r="AX1417">
        <v>6</v>
      </c>
      <c r="AY1417" t="s">
        <v>10751</v>
      </c>
      <c r="AZ1417" t="s">
        <v>10751</v>
      </c>
      <c r="BA1417">
        <v>0.35599999999999998</v>
      </c>
      <c r="BB1417">
        <v>8.0000000000000002E-3</v>
      </c>
      <c r="BC1417">
        <v>7.0999999999999994E-2</v>
      </c>
      <c r="BD1417">
        <v>0.56599999999999995</v>
      </c>
    </row>
    <row r="1418" spans="1:56">
      <c r="A1418" t="s">
        <v>10755</v>
      </c>
      <c r="B1418">
        <v>4500</v>
      </c>
      <c r="C1418">
        <v>2019</v>
      </c>
      <c r="D1418">
        <v>403</v>
      </c>
      <c r="E1418">
        <v>2.4945999999999999E-2</v>
      </c>
      <c r="F1418">
        <v>27.470400000000001</v>
      </c>
      <c r="H1418">
        <v>22.101800000000001</v>
      </c>
      <c r="I1418">
        <f t="shared" ref="I1418:I1481" si="29">IFERROR(H1418*E1418,"")</f>
        <v>0.5513515028</v>
      </c>
      <c r="K1418">
        <v>18.001169999999998</v>
      </c>
      <c r="L1418">
        <v>26.68807</v>
      </c>
      <c r="M1418">
        <v>402.09395000000001</v>
      </c>
      <c r="N1418">
        <v>493.69</v>
      </c>
      <c r="O1418">
        <v>332.99518</v>
      </c>
      <c r="P1418">
        <v>55.674880000000002</v>
      </c>
      <c r="Q1418">
        <v>216.54300000000001</v>
      </c>
      <c r="R1418">
        <v>282.8827</v>
      </c>
      <c r="S1418">
        <v>7.3959000000000001</v>
      </c>
      <c r="T1418">
        <v>1.3083769999999999</v>
      </c>
      <c r="U1418">
        <v>6.2863000000000002E-2</v>
      </c>
      <c r="V1418">
        <v>49.877949999999998</v>
      </c>
      <c r="W1418">
        <v>0.99299999999999999</v>
      </c>
      <c r="X1418">
        <v>1E-3</v>
      </c>
      <c r="Y1418">
        <v>6.0000000000000001E-3</v>
      </c>
      <c r="Z1418" t="s">
        <v>10751</v>
      </c>
      <c r="AA1418" t="s">
        <v>10751</v>
      </c>
      <c r="AB1418">
        <v>1</v>
      </c>
      <c r="AC1418" t="s">
        <v>10751</v>
      </c>
      <c r="AD1418" t="s">
        <v>10751</v>
      </c>
      <c r="AE1418" t="s">
        <v>10751</v>
      </c>
      <c r="AF1418">
        <v>0.314</v>
      </c>
      <c r="AG1418">
        <v>0.68600000000000005</v>
      </c>
      <c r="AH1418" t="s">
        <v>10751</v>
      </c>
      <c r="AI1418" t="s">
        <v>10751</v>
      </c>
      <c r="AJ1418" t="s">
        <v>10751</v>
      </c>
      <c r="AK1418" t="s">
        <v>10751</v>
      </c>
      <c r="AL1418" t="s">
        <v>10751</v>
      </c>
      <c r="AM1418" t="s">
        <v>10751</v>
      </c>
      <c r="AN1418" t="s">
        <v>10751</v>
      </c>
      <c r="AO1418" t="s">
        <v>10751</v>
      </c>
      <c r="AP1418">
        <v>1</v>
      </c>
      <c r="AQ1418">
        <v>7.0000000000000001E-3</v>
      </c>
      <c r="AR1418">
        <v>0.214</v>
      </c>
      <c r="AS1418">
        <v>0.29099999999999998</v>
      </c>
      <c r="AT1418">
        <v>1</v>
      </c>
      <c r="AU1418">
        <v>1</v>
      </c>
      <c r="AV1418">
        <v>7.6</v>
      </c>
      <c r="AW1418" t="s">
        <v>10751</v>
      </c>
      <c r="AX1418">
        <v>6</v>
      </c>
      <c r="AY1418" t="s">
        <v>10751</v>
      </c>
      <c r="AZ1418" t="s">
        <v>10751</v>
      </c>
      <c r="BA1418">
        <v>0.44800000000000001</v>
      </c>
      <c r="BB1418">
        <v>6.0000000000000001E-3</v>
      </c>
      <c r="BC1418">
        <v>5.7000000000000002E-2</v>
      </c>
      <c r="BD1418">
        <v>0.48799999999999999</v>
      </c>
    </row>
    <row r="1419" spans="1:56">
      <c r="A1419" t="s">
        <v>10755</v>
      </c>
      <c r="B1419">
        <v>4500</v>
      </c>
      <c r="C1419">
        <v>2020</v>
      </c>
      <c r="D1419">
        <v>249</v>
      </c>
      <c r="E1419">
        <v>1.8176999999999999E-2</v>
      </c>
      <c r="F1419">
        <v>28.787510000000001</v>
      </c>
      <c r="H1419">
        <v>22.981870000000001</v>
      </c>
      <c r="I1419">
        <f t="shared" si="29"/>
        <v>0.41774145098999999</v>
      </c>
      <c r="K1419">
        <v>18.951309999999999</v>
      </c>
      <c r="L1419">
        <v>27.373799999999999</v>
      </c>
      <c r="M1419">
        <v>386.69612000000001</v>
      </c>
      <c r="N1419">
        <v>468.93865</v>
      </c>
      <c r="O1419">
        <v>324.65350999999998</v>
      </c>
      <c r="P1419">
        <v>56.587760000000003</v>
      </c>
      <c r="Q1419">
        <v>209.47069999999999</v>
      </c>
      <c r="R1419">
        <v>279.82900000000001</v>
      </c>
      <c r="S1419">
        <v>7.2515000000000001</v>
      </c>
      <c r="T1419">
        <v>1.3506609999999999</v>
      </c>
      <c r="U1419">
        <v>6.2184000000000003E-2</v>
      </c>
      <c r="V1419">
        <v>51.802340000000001</v>
      </c>
      <c r="W1419">
        <v>0.92500000000000004</v>
      </c>
      <c r="X1419">
        <v>5.0000000000000001E-3</v>
      </c>
      <c r="Y1419">
        <v>7.0000000000000007E-2</v>
      </c>
      <c r="Z1419" t="s">
        <v>10751</v>
      </c>
      <c r="AA1419" t="s">
        <v>10751</v>
      </c>
      <c r="AB1419">
        <v>1</v>
      </c>
      <c r="AC1419" t="s">
        <v>10751</v>
      </c>
      <c r="AD1419" t="s">
        <v>10751</v>
      </c>
      <c r="AE1419" t="s">
        <v>10751</v>
      </c>
      <c r="AF1419">
        <v>0.35899999999999999</v>
      </c>
      <c r="AG1419">
        <v>0.64100000000000001</v>
      </c>
      <c r="AH1419" t="s">
        <v>10751</v>
      </c>
      <c r="AI1419" t="s">
        <v>10751</v>
      </c>
      <c r="AJ1419" t="s">
        <v>10751</v>
      </c>
      <c r="AK1419" t="s">
        <v>10751</v>
      </c>
      <c r="AL1419" t="s">
        <v>10751</v>
      </c>
      <c r="AM1419" t="s">
        <v>10751</v>
      </c>
      <c r="AN1419" t="s">
        <v>10751</v>
      </c>
      <c r="AO1419" t="s">
        <v>10751</v>
      </c>
      <c r="AP1419">
        <v>1</v>
      </c>
      <c r="AQ1419">
        <v>7.0000000000000007E-2</v>
      </c>
      <c r="AR1419">
        <v>0.68300000000000005</v>
      </c>
      <c r="AS1419">
        <v>0.25900000000000001</v>
      </c>
      <c r="AT1419">
        <v>1</v>
      </c>
      <c r="AU1419">
        <v>1</v>
      </c>
      <c r="AV1419">
        <v>8.6</v>
      </c>
      <c r="AW1419" t="s">
        <v>10751</v>
      </c>
      <c r="AX1419">
        <v>5.8</v>
      </c>
      <c r="AY1419" t="s">
        <v>10751</v>
      </c>
      <c r="AZ1419" t="s">
        <v>10751</v>
      </c>
      <c r="BA1419">
        <v>0.13</v>
      </c>
      <c r="BB1419">
        <v>7.0000000000000007E-2</v>
      </c>
      <c r="BC1419">
        <v>0.122</v>
      </c>
      <c r="BD1419">
        <v>0.67800000000000005</v>
      </c>
    </row>
    <row r="1420" spans="1:56">
      <c r="A1420" t="s">
        <v>10755</v>
      </c>
      <c r="B1420">
        <v>4500</v>
      </c>
      <c r="C1420">
        <v>2021</v>
      </c>
      <c r="D1420">
        <v>110</v>
      </c>
      <c r="E1420">
        <v>7.9450000000000007E-3</v>
      </c>
      <c r="F1420">
        <v>29.2544</v>
      </c>
      <c r="G1420">
        <f>IFERROR(F1420*E1420,"")</f>
        <v>0.23242620800000002</v>
      </c>
      <c r="H1420">
        <v>23.388909999999999</v>
      </c>
      <c r="I1420">
        <f t="shared" si="29"/>
        <v>0.18582488995000002</v>
      </c>
      <c r="J1420">
        <f>IFERROR(M1420*E1420,"")</f>
        <v>3.0188331274500002</v>
      </c>
      <c r="K1420">
        <v>19.150490000000001</v>
      </c>
      <c r="L1420">
        <v>28.076630000000002</v>
      </c>
      <c r="M1420">
        <v>379.96641</v>
      </c>
      <c r="N1420">
        <v>464.06112999999999</v>
      </c>
      <c r="O1420">
        <v>316.52654000000001</v>
      </c>
      <c r="P1420">
        <v>56.867359999999998</v>
      </c>
      <c r="Q1420">
        <v>214.1585</v>
      </c>
      <c r="R1420">
        <v>281.2561</v>
      </c>
      <c r="S1420">
        <v>7.05</v>
      </c>
      <c r="T1420">
        <v>1.31992</v>
      </c>
      <c r="U1420">
        <v>6.2501000000000001E-2</v>
      </c>
      <c r="V1420">
        <v>52.660550000000001</v>
      </c>
      <c r="W1420">
        <v>0.97399999999999998</v>
      </c>
      <c r="X1420">
        <v>4.0000000000000001E-3</v>
      </c>
      <c r="Y1420">
        <v>2.1000000000000001E-2</v>
      </c>
      <c r="Z1420" t="s">
        <v>10751</v>
      </c>
      <c r="AA1420" t="s">
        <v>10751</v>
      </c>
      <c r="AB1420">
        <v>1</v>
      </c>
      <c r="AC1420" t="s">
        <v>10751</v>
      </c>
      <c r="AD1420" t="s">
        <v>10751</v>
      </c>
      <c r="AE1420" t="s">
        <v>10751</v>
      </c>
      <c r="AF1420">
        <v>0.44400000000000001</v>
      </c>
      <c r="AG1420">
        <v>0.55600000000000005</v>
      </c>
      <c r="AH1420" t="s">
        <v>10751</v>
      </c>
      <c r="AI1420" t="s">
        <v>10751</v>
      </c>
      <c r="AJ1420" t="s">
        <v>10751</v>
      </c>
      <c r="AK1420" t="s">
        <v>10751</v>
      </c>
      <c r="AL1420" t="s">
        <v>10751</v>
      </c>
      <c r="AM1420" t="s">
        <v>10751</v>
      </c>
      <c r="AN1420" t="s">
        <v>10751</v>
      </c>
      <c r="AO1420" t="s">
        <v>10751</v>
      </c>
      <c r="AP1420">
        <v>1</v>
      </c>
      <c r="AQ1420">
        <v>2.1000000000000001E-2</v>
      </c>
      <c r="AR1420">
        <v>0.38800000000000001</v>
      </c>
      <c r="AS1420">
        <v>0.38300000000000001</v>
      </c>
      <c r="AT1420">
        <v>1</v>
      </c>
      <c r="AU1420">
        <v>1</v>
      </c>
      <c r="AV1420">
        <v>9.3000000000000007</v>
      </c>
      <c r="AW1420" t="s">
        <v>10751</v>
      </c>
      <c r="AX1420">
        <v>5.9</v>
      </c>
      <c r="AY1420" t="s">
        <v>10751</v>
      </c>
      <c r="AZ1420" t="s">
        <v>10751</v>
      </c>
      <c r="BA1420" t="s">
        <v>10751</v>
      </c>
      <c r="BB1420" t="s">
        <v>10751</v>
      </c>
      <c r="BC1420">
        <v>3.9E-2</v>
      </c>
      <c r="BD1420">
        <v>0.96099999999999997</v>
      </c>
    </row>
    <row r="1421" spans="1:56">
      <c r="A1421" t="s">
        <v>10755</v>
      </c>
      <c r="B1421">
        <v>4500</v>
      </c>
      <c r="C1421" t="s">
        <v>10752</v>
      </c>
      <c r="D1421" t="s">
        <v>10751</v>
      </c>
      <c r="E1421">
        <v>1.8851E-2</v>
      </c>
      <c r="F1421">
        <v>29.2272</v>
      </c>
      <c r="H1421">
        <v>23.228590000000001</v>
      </c>
      <c r="I1421">
        <f t="shared" si="29"/>
        <v>0.43788215008999998</v>
      </c>
      <c r="K1421">
        <v>19.1782</v>
      </c>
      <c r="L1421">
        <v>27.630859999999998</v>
      </c>
      <c r="M1421">
        <v>382.58884</v>
      </c>
      <c r="N1421">
        <v>463.39062000000001</v>
      </c>
      <c r="O1421">
        <v>321.63310999999999</v>
      </c>
      <c r="P1421">
        <v>57.325920000000004</v>
      </c>
      <c r="Q1421">
        <v>212.72659999999999</v>
      </c>
      <c r="R1421">
        <v>280.19740000000002</v>
      </c>
      <c r="S1421">
        <v>7.1031000000000004</v>
      </c>
      <c r="T1421">
        <v>1.3261039999999999</v>
      </c>
      <c r="U1421">
        <v>6.2266000000000002E-2</v>
      </c>
      <c r="V1421">
        <v>52.281680000000001</v>
      </c>
      <c r="W1421">
        <v>0.95</v>
      </c>
      <c r="X1421" t="s">
        <v>10751</v>
      </c>
      <c r="Y1421">
        <v>0.05</v>
      </c>
      <c r="Z1421" t="s">
        <v>10751</v>
      </c>
      <c r="AA1421" t="s">
        <v>10751</v>
      </c>
      <c r="AB1421">
        <v>1</v>
      </c>
      <c r="AC1421" t="s">
        <v>10751</v>
      </c>
      <c r="AD1421" t="s">
        <v>10751</v>
      </c>
      <c r="AE1421" t="s">
        <v>10751</v>
      </c>
      <c r="AF1421">
        <v>0.307</v>
      </c>
      <c r="AG1421">
        <v>0.69299999999999995</v>
      </c>
      <c r="AH1421" t="s">
        <v>10751</v>
      </c>
      <c r="AI1421" t="s">
        <v>10751</v>
      </c>
      <c r="AJ1421" t="s">
        <v>10751</v>
      </c>
      <c r="AK1421" t="s">
        <v>10751</v>
      </c>
      <c r="AL1421" t="s">
        <v>10751</v>
      </c>
      <c r="AM1421" t="s">
        <v>10751</v>
      </c>
      <c r="AN1421" t="s">
        <v>10751</v>
      </c>
      <c r="AO1421" t="s">
        <v>10751</v>
      </c>
      <c r="AP1421">
        <v>1</v>
      </c>
      <c r="AQ1421">
        <v>0.05</v>
      </c>
      <c r="AR1421">
        <v>0.25700000000000001</v>
      </c>
      <c r="AS1421">
        <v>0.25700000000000001</v>
      </c>
      <c r="AT1421">
        <v>1</v>
      </c>
      <c r="AU1421">
        <v>1</v>
      </c>
      <c r="AV1421">
        <v>9.1999999999999993</v>
      </c>
      <c r="AW1421" t="s">
        <v>10751</v>
      </c>
      <c r="AX1421">
        <v>5.9</v>
      </c>
      <c r="AY1421" t="s">
        <v>10751</v>
      </c>
      <c r="AZ1421" t="s">
        <v>10751</v>
      </c>
      <c r="BA1421" t="s">
        <v>10751</v>
      </c>
      <c r="BB1421" t="s">
        <v>10751</v>
      </c>
      <c r="BC1421">
        <v>7.2999999999999995E-2</v>
      </c>
      <c r="BD1421">
        <v>0.92700000000000005</v>
      </c>
    </row>
    <row r="1422" spans="1:56">
      <c r="A1422" t="s">
        <v>10753</v>
      </c>
      <c r="B1422">
        <v>4500</v>
      </c>
      <c r="C1422">
        <v>1975</v>
      </c>
      <c r="D1422">
        <v>41</v>
      </c>
      <c r="E1422">
        <v>4.0340000000000003E-3</v>
      </c>
      <c r="F1422">
        <v>13.463190000000001</v>
      </c>
      <c r="H1422">
        <v>11.45579</v>
      </c>
      <c r="I1422">
        <f t="shared" si="29"/>
        <v>4.6212656860000006E-2</v>
      </c>
      <c r="K1422">
        <v>10.6732</v>
      </c>
      <c r="L1422">
        <v>12.58348</v>
      </c>
      <c r="M1422">
        <v>775.76475000000005</v>
      </c>
      <c r="N1422">
        <v>832.64589999999998</v>
      </c>
      <c r="O1422">
        <v>706.24333000000001</v>
      </c>
      <c r="P1422" t="s">
        <v>10751</v>
      </c>
      <c r="Q1422">
        <v>351.37700000000001</v>
      </c>
      <c r="R1422">
        <v>156.67939999999999</v>
      </c>
      <c r="S1422" t="s">
        <v>10751</v>
      </c>
      <c r="T1422">
        <v>0.44574599999999998</v>
      </c>
      <c r="U1422">
        <v>3.4818000000000002E-2</v>
      </c>
      <c r="V1422">
        <v>25.953250000000001</v>
      </c>
      <c r="W1422" t="s">
        <v>10751</v>
      </c>
      <c r="X1422">
        <v>0.56899999999999995</v>
      </c>
      <c r="Y1422">
        <v>0.43099999999999999</v>
      </c>
      <c r="Z1422">
        <v>0.12</v>
      </c>
      <c r="AA1422">
        <v>0.88</v>
      </c>
      <c r="AB1422" t="s">
        <v>10751</v>
      </c>
      <c r="AC1422" t="s">
        <v>10751</v>
      </c>
      <c r="AD1422" t="s">
        <v>10751</v>
      </c>
      <c r="AE1422">
        <v>1</v>
      </c>
      <c r="AF1422" t="s">
        <v>10751</v>
      </c>
      <c r="AG1422" t="s">
        <v>10751</v>
      </c>
      <c r="AH1422" t="s">
        <v>10751</v>
      </c>
      <c r="AI1422" t="s">
        <v>10751</v>
      </c>
      <c r="AJ1422" t="s">
        <v>10751</v>
      </c>
      <c r="AK1422" t="s">
        <v>10751</v>
      </c>
      <c r="AL1422" t="s">
        <v>10751</v>
      </c>
      <c r="AM1422" t="s">
        <v>10751</v>
      </c>
      <c r="AN1422" t="s">
        <v>10751</v>
      </c>
      <c r="AO1422" t="s">
        <v>10751</v>
      </c>
      <c r="AP1422">
        <v>1</v>
      </c>
      <c r="AQ1422" t="s">
        <v>10751</v>
      </c>
      <c r="AR1422" t="s">
        <v>10751</v>
      </c>
      <c r="AS1422" t="s">
        <v>10751</v>
      </c>
      <c r="AT1422" t="s">
        <v>10751</v>
      </c>
      <c r="AU1422" t="s">
        <v>10751</v>
      </c>
      <c r="AV1422" t="s">
        <v>10751</v>
      </c>
      <c r="AW1422" t="s">
        <v>10751</v>
      </c>
      <c r="AX1422">
        <v>8</v>
      </c>
      <c r="AY1422" t="s">
        <v>10751</v>
      </c>
      <c r="AZ1422" t="s">
        <v>10751</v>
      </c>
      <c r="BA1422" t="s">
        <v>10751</v>
      </c>
      <c r="BB1422" t="s">
        <v>10751</v>
      </c>
      <c r="BC1422" t="s">
        <v>10751</v>
      </c>
      <c r="BD1422" t="s">
        <v>10751</v>
      </c>
    </row>
    <row r="1423" spans="1:56">
      <c r="A1423" t="s">
        <v>10753</v>
      </c>
      <c r="B1423">
        <v>4500</v>
      </c>
      <c r="C1423">
        <v>1976</v>
      </c>
      <c r="D1423">
        <v>47</v>
      </c>
      <c r="E1423">
        <v>3.849E-3</v>
      </c>
      <c r="F1423">
        <v>13.860519999999999</v>
      </c>
      <c r="H1423">
        <v>11.79754</v>
      </c>
      <c r="I1423">
        <f t="shared" si="29"/>
        <v>4.5408731459999997E-2</v>
      </c>
      <c r="K1423">
        <v>10.956009999999999</v>
      </c>
      <c r="L1423">
        <v>13.01984</v>
      </c>
      <c r="M1423">
        <v>753.29241000000002</v>
      </c>
      <c r="N1423">
        <v>811.15311999999994</v>
      </c>
      <c r="O1423">
        <v>682.57375999999999</v>
      </c>
      <c r="P1423" t="s">
        <v>10751</v>
      </c>
      <c r="Q1423">
        <v>348.71929999999998</v>
      </c>
      <c r="R1423">
        <v>150.04599999999999</v>
      </c>
      <c r="S1423" t="s">
        <v>10751</v>
      </c>
      <c r="T1423">
        <v>0.42970000000000003</v>
      </c>
      <c r="U1423">
        <v>3.3343999999999999E-2</v>
      </c>
      <c r="V1423">
        <v>26.75357</v>
      </c>
      <c r="W1423" t="s">
        <v>10751</v>
      </c>
      <c r="X1423">
        <v>0.57699999999999996</v>
      </c>
      <c r="Y1423">
        <v>0.42299999999999999</v>
      </c>
      <c r="Z1423">
        <v>0.125</v>
      </c>
      <c r="AA1423">
        <v>0.875</v>
      </c>
      <c r="AB1423" t="s">
        <v>10751</v>
      </c>
      <c r="AC1423" t="s">
        <v>10751</v>
      </c>
      <c r="AD1423" t="s">
        <v>10751</v>
      </c>
      <c r="AE1423">
        <v>1</v>
      </c>
      <c r="AF1423" t="s">
        <v>10751</v>
      </c>
      <c r="AG1423" t="s">
        <v>10751</v>
      </c>
      <c r="AH1423" t="s">
        <v>10751</v>
      </c>
      <c r="AI1423" t="s">
        <v>10751</v>
      </c>
      <c r="AJ1423" t="s">
        <v>10751</v>
      </c>
      <c r="AK1423" t="s">
        <v>10751</v>
      </c>
      <c r="AL1423" t="s">
        <v>10751</v>
      </c>
      <c r="AM1423" t="s">
        <v>10751</v>
      </c>
      <c r="AN1423" t="s">
        <v>10751</v>
      </c>
      <c r="AO1423" t="s">
        <v>10751</v>
      </c>
      <c r="AP1423">
        <v>1</v>
      </c>
      <c r="AQ1423" t="s">
        <v>10751</v>
      </c>
      <c r="AR1423" t="s">
        <v>10751</v>
      </c>
      <c r="AS1423" t="s">
        <v>10751</v>
      </c>
      <c r="AT1423" t="s">
        <v>10751</v>
      </c>
      <c r="AU1423" t="s">
        <v>10751</v>
      </c>
      <c r="AV1423" t="s">
        <v>10751</v>
      </c>
      <c r="AW1423" t="s">
        <v>10751</v>
      </c>
      <c r="AX1423">
        <v>7.8</v>
      </c>
      <c r="AY1423" t="s">
        <v>10751</v>
      </c>
      <c r="AZ1423" t="s">
        <v>10751</v>
      </c>
      <c r="BA1423" t="s">
        <v>10751</v>
      </c>
      <c r="BB1423" t="s">
        <v>10751</v>
      </c>
      <c r="BC1423" t="s">
        <v>10751</v>
      </c>
      <c r="BD1423" t="s">
        <v>10751</v>
      </c>
    </row>
    <row r="1424" spans="1:56">
      <c r="A1424" t="s">
        <v>10753</v>
      </c>
      <c r="B1424">
        <v>4500</v>
      </c>
      <c r="C1424">
        <v>1977</v>
      </c>
      <c r="D1424">
        <v>101</v>
      </c>
      <c r="E1424">
        <v>7.1320000000000003E-3</v>
      </c>
      <c r="F1424">
        <v>15.41661</v>
      </c>
      <c r="H1424">
        <v>13.103249999999999</v>
      </c>
      <c r="I1424">
        <f t="shared" si="29"/>
        <v>9.3452379000000002E-2</v>
      </c>
      <c r="K1424">
        <v>12.34375</v>
      </c>
      <c r="L1424">
        <v>14.16878</v>
      </c>
      <c r="M1424">
        <v>678.22846000000004</v>
      </c>
      <c r="N1424">
        <v>719.95928000000004</v>
      </c>
      <c r="O1424">
        <v>627.22411999999997</v>
      </c>
      <c r="P1424" t="s">
        <v>10751</v>
      </c>
      <c r="Q1424">
        <v>345.12970000000001</v>
      </c>
      <c r="R1424">
        <v>150.27930000000001</v>
      </c>
      <c r="S1424" t="s">
        <v>10751</v>
      </c>
      <c r="T1424">
        <v>0.435587</v>
      </c>
      <c r="U1424">
        <v>3.3395000000000001E-2</v>
      </c>
      <c r="V1424">
        <v>29.643989999999999</v>
      </c>
      <c r="W1424" t="s">
        <v>10751</v>
      </c>
      <c r="X1424">
        <v>0.74199999999999999</v>
      </c>
      <c r="Y1424">
        <v>0.25800000000000001</v>
      </c>
      <c r="Z1424">
        <v>0.13700000000000001</v>
      </c>
      <c r="AA1424">
        <v>0.86299999999999999</v>
      </c>
      <c r="AB1424" t="s">
        <v>10751</v>
      </c>
      <c r="AC1424" t="s">
        <v>10751</v>
      </c>
      <c r="AD1424" t="s">
        <v>10751</v>
      </c>
      <c r="AE1424">
        <v>1</v>
      </c>
      <c r="AF1424" t="s">
        <v>10751</v>
      </c>
      <c r="AG1424" t="s">
        <v>10751</v>
      </c>
      <c r="AH1424" t="s">
        <v>10751</v>
      </c>
      <c r="AI1424" t="s">
        <v>10751</v>
      </c>
      <c r="AJ1424" t="s">
        <v>10751</v>
      </c>
      <c r="AK1424" t="s">
        <v>10751</v>
      </c>
      <c r="AL1424" t="s">
        <v>10751</v>
      </c>
      <c r="AM1424" t="s">
        <v>10751</v>
      </c>
      <c r="AN1424" t="s">
        <v>10751</v>
      </c>
      <c r="AO1424" t="s">
        <v>10751</v>
      </c>
      <c r="AP1424">
        <v>1</v>
      </c>
      <c r="AQ1424" t="s">
        <v>10751</v>
      </c>
      <c r="AR1424" t="s">
        <v>10751</v>
      </c>
      <c r="AS1424" t="s">
        <v>10751</v>
      </c>
      <c r="AT1424" t="s">
        <v>10751</v>
      </c>
      <c r="AU1424" t="s">
        <v>10751</v>
      </c>
      <c r="AV1424" t="s">
        <v>10751</v>
      </c>
      <c r="AW1424" t="s">
        <v>10751</v>
      </c>
      <c r="AX1424">
        <v>8</v>
      </c>
      <c r="AY1424" t="s">
        <v>10751</v>
      </c>
      <c r="AZ1424" t="s">
        <v>10751</v>
      </c>
      <c r="BA1424" t="s">
        <v>10751</v>
      </c>
      <c r="BB1424" t="s">
        <v>10751</v>
      </c>
      <c r="BC1424" t="s">
        <v>10751</v>
      </c>
      <c r="BD1424" t="s">
        <v>10751</v>
      </c>
    </row>
    <row r="1425" spans="1:56">
      <c r="A1425" t="s">
        <v>10753</v>
      </c>
      <c r="B1425">
        <v>4500</v>
      </c>
      <c r="C1425">
        <v>1978</v>
      </c>
      <c r="D1425">
        <v>119</v>
      </c>
      <c r="E1425">
        <v>8.2380000000000005E-3</v>
      </c>
      <c r="F1425">
        <v>14.680160000000001</v>
      </c>
      <c r="H1425">
        <v>12.48367</v>
      </c>
      <c r="I1425">
        <f t="shared" si="29"/>
        <v>0.10284047346000001</v>
      </c>
      <c r="K1425">
        <v>11.679130000000001</v>
      </c>
      <c r="L1425">
        <v>13.63138</v>
      </c>
      <c r="M1425">
        <v>711.88972999999999</v>
      </c>
      <c r="N1425">
        <v>760.93011999999999</v>
      </c>
      <c r="O1425">
        <v>651.95147999999995</v>
      </c>
      <c r="P1425" t="s">
        <v>10751</v>
      </c>
      <c r="Q1425">
        <v>343.34820000000002</v>
      </c>
      <c r="R1425">
        <v>157.3297</v>
      </c>
      <c r="S1425">
        <v>13.3041</v>
      </c>
      <c r="T1425">
        <v>0.45889400000000002</v>
      </c>
      <c r="U1425">
        <v>3.4962E-2</v>
      </c>
      <c r="V1425">
        <v>28.22587</v>
      </c>
      <c r="W1425" t="s">
        <v>10751</v>
      </c>
      <c r="X1425">
        <v>0.81499999999999995</v>
      </c>
      <c r="Y1425">
        <v>0.185</v>
      </c>
      <c r="Z1425">
        <v>0.13300000000000001</v>
      </c>
      <c r="AA1425">
        <v>0.86699999999999999</v>
      </c>
      <c r="AB1425" t="s">
        <v>10751</v>
      </c>
      <c r="AC1425" t="s">
        <v>10751</v>
      </c>
      <c r="AD1425" t="s">
        <v>10751</v>
      </c>
      <c r="AE1425">
        <v>1</v>
      </c>
      <c r="AF1425" t="s">
        <v>10751</v>
      </c>
      <c r="AG1425" t="s">
        <v>10751</v>
      </c>
      <c r="AH1425" t="s">
        <v>10751</v>
      </c>
      <c r="AI1425" t="s">
        <v>10751</v>
      </c>
      <c r="AJ1425" t="s">
        <v>10751</v>
      </c>
      <c r="AK1425" t="s">
        <v>10751</v>
      </c>
      <c r="AL1425" t="s">
        <v>10751</v>
      </c>
      <c r="AM1425" t="s">
        <v>10751</v>
      </c>
      <c r="AN1425" t="s">
        <v>10751</v>
      </c>
      <c r="AO1425" t="s">
        <v>10751</v>
      </c>
      <c r="AP1425">
        <v>1</v>
      </c>
      <c r="AQ1425" t="s">
        <v>10751</v>
      </c>
      <c r="AR1425" t="s">
        <v>10751</v>
      </c>
      <c r="AS1425" t="s">
        <v>10751</v>
      </c>
      <c r="AT1425" t="s">
        <v>10751</v>
      </c>
      <c r="AU1425" t="s">
        <v>10751</v>
      </c>
      <c r="AV1425" t="s">
        <v>10751</v>
      </c>
      <c r="AW1425" t="s">
        <v>10751</v>
      </c>
      <c r="AX1425">
        <v>7.9</v>
      </c>
      <c r="AY1425" t="s">
        <v>10751</v>
      </c>
      <c r="AZ1425" t="s">
        <v>10751</v>
      </c>
      <c r="BA1425" t="s">
        <v>10751</v>
      </c>
      <c r="BB1425" t="s">
        <v>10751</v>
      </c>
      <c r="BC1425" t="s">
        <v>10751</v>
      </c>
      <c r="BD1425" t="s">
        <v>10751</v>
      </c>
    </row>
    <row r="1426" spans="1:56">
      <c r="A1426" t="s">
        <v>10753</v>
      </c>
      <c r="B1426">
        <v>4500</v>
      </c>
      <c r="C1426">
        <v>1979</v>
      </c>
      <c r="D1426">
        <v>56</v>
      </c>
      <c r="E1426">
        <v>4.0070000000000001E-3</v>
      </c>
      <c r="F1426">
        <v>12.863709999999999</v>
      </c>
      <c r="H1426">
        <v>10.93427</v>
      </c>
      <c r="I1426">
        <f t="shared" si="29"/>
        <v>4.3813619890000002E-2</v>
      </c>
      <c r="K1426">
        <v>10.36307</v>
      </c>
      <c r="L1426">
        <v>11.72411</v>
      </c>
      <c r="M1426">
        <v>813.62864000000002</v>
      </c>
      <c r="N1426">
        <v>858.43830000000003</v>
      </c>
      <c r="O1426">
        <v>758.86127999999997</v>
      </c>
      <c r="P1426" t="s">
        <v>10751</v>
      </c>
      <c r="Q1426">
        <v>334.40960000000001</v>
      </c>
      <c r="R1426">
        <v>140.0256</v>
      </c>
      <c r="S1426">
        <v>15.197699999999999</v>
      </c>
      <c r="T1426">
        <v>0.42013699999999998</v>
      </c>
      <c r="U1426">
        <v>3.1116999999999999E-2</v>
      </c>
      <c r="V1426">
        <v>24.816939999999999</v>
      </c>
      <c r="W1426" t="s">
        <v>10751</v>
      </c>
      <c r="X1426">
        <v>0.84299999999999997</v>
      </c>
      <c r="Y1426">
        <v>0.157</v>
      </c>
      <c r="Z1426">
        <v>0.112</v>
      </c>
      <c r="AA1426">
        <v>0.88800000000000001</v>
      </c>
      <c r="AB1426" t="s">
        <v>10751</v>
      </c>
      <c r="AC1426" t="s">
        <v>10751</v>
      </c>
      <c r="AD1426" t="s">
        <v>10751</v>
      </c>
      <c r="AE1426">
        <v>0.98699999999999999</v>
      </c>
      <c r="AF1426" t="s">
        <v>10751</v>
      </c>
      <c r="AG1426" t="s">
        <v>10751</v>
      </c>
      <c r="AH1426" t="s">
        <v>10751</v>
      </c>
      <c r="AI1426">
        <v>1.2999999999999999E-2</v>
      </c>
      <c r="AJ1426">
        <v>1.2999999999999999E-2</v>
      </c>
      <c r="AK1426" t="s">
        <v>10751</v>
      </c>
      <c r="AL1426" t="s">
        <v>10751</v>
      </c>
      <c r="AM1426" t="s">
        <v>10751</v>
      </c>
      <c r="AN1426" t="s">
        <v>10751</v>
      </c>
      <c r="AO1426" t="s">
        <v>10751</v>
      </c>
      <c r="AP1426">
        <v>0.98699999999999999</v>
      </c>
      <c r="AQ1426" t="s">
        <v>10751</v>
      </c>
      <c r="AR1426" t="s">
        <v>10751</v>
      </c>
      <c r="AS1426" t="s">
        <v>10751</v>
      </c>
      <c r="AT1426" t="s">
        <v>10751</v>
      </c>
      <c r="AU1426" t="s">
        <v>10751</v>
      </c>
      <c r="AV1426">
        <v>3.1</v>
      </c>
      <c r="AW1426" t="s">
        <v>10751</v>
      </c>
      <c r="AX1426">
        <v>7.9</v>
      </c>
      <c r="AY1426">
        <v>1</v>
      </c>
      <c r="AZ1426" t="s">
        <v>10751</v>
      </c>
      <c r="BA1426" t="s">
        <v>10751</v>
      </c>
      <c r="BB1426" t="s">
        <v>10751</v>
      </c>
      <c r="BC1426" t="s">
        <v>10751</v>
      </c>
      <c r="BD1426" t="s">
        <v>10751</v>
      </c>
    </row>
    <row r="1427" spans="1:56">
      <c r="A1427" t="s">
        <v>10753</v>
      </c>
      <c r="B1427">
        <v>4500</v>
      </c>
      <c r="C1427">
        <v>1980</v>
      </c>
      <c r="D1427">
        <v>50</v>
      </c>
      <c r="E1427">
        <v>4.4609999999999997E-3</v>
      </c>
      <c r="F1427">
        <v>14.507210000000001</v>
      </c>
      <c r="H1427">
        <v>12.320869999999999</v>
      </c>
      <c r="I1427">
        <f t="shared" si="29"/>
        <v>5.4963401069999994E-2</v>
      </c>
      <c r="K1427">
        <v>11.74203</v>
      </c>
      <c r="L1427">
        <v>13.110810000000001</v>
      </c>
      <c r="M1427">
        <v>727.21727999999996</v>
      </c>
      <c r="N1427">
        <v>762.84734000000003</v>
      </c>
      <c r="O1427">
        <v>683.66943000000003</v>
      </c>
      <c r="P1427" t="s">
        <v>10751</v>
      </c>
      <c r="Q1427">
        <v>313.02780000000001</v>
      </c>
      <c r="R1427">
        <v>138.52019999999999</v>
      </c>
      <c r="S1427">
        <v>15.6434</v>
      </c>
      <c r="T1427">
        <v>0.44554199999999999</v>
      </c>
      <c r="U1427">
        <v>3.0782E-2</v>
      </c>
      <c r="V1427">
        <v>28.38719</v>
      </c>
      <c r="W1427" t="s">
        <v>10751</v>
      </c>
      <c r="X1427">
        <v>0.92300000000000004</v>
      </c>
      <c r="Y1427">
        <v>7.6999999999999999E-2</v>
      </c>
      <c r="Z1427">
        <v>0.25</v>
      </c>
      <c r="AA1427">
        <v>0.622</v>
      </c>
      <c r="AB1427">
        <v>0.128</v>
      </c>
      <c r="AC1427" t="s">
        <v>10751</v>
      </c>
      <c r="AD1427" t="s">
        <v>10751</v>
      </c>
      <c r="AE1427">
        <v>0.91400000000000003</v>
      </c>
      <c r="AF1427" t="s">
        <v>10751</v>
      </c>
      <c r="AG1427" t="s">
        <v>10751</v>
      </c>
      <c r="AH1427" t="s">
        <v>10751</v>
      </c>
      <c r="AI1427">
        <v>8.5999999999999993E-2</v>
      </c>
      <c r="AJ1427">
        <v>8.5999999999999993E-2</v>
      </c>
      <c r="AK1427" t="s">
        <v>10751</v>
      </c>
      <c r="AL1427" t="s">
        <v>10751</v>
      </c>
      <c r="AM1427" t="s">
        <v>10751</v>
      </c>
      <c r="AN1427" t="s">
        <v>10751</v>
      </c>
      <c r="AO1427" t="s">
        <v>10751</v>
      </c>
      <c r="AP1427">
        <v>0.91400000000000003</v>
      </c>
      <c r="AQ1427" t="s">
        <v>10751</v>
      </c>
      <c r="AR1427" t="s">
        <v>10751</v>
      </c>
      <c r="AS1427" t="s">
        <v>10751</v>
      </c>
      <c r="AT1427" t="s">
        <v>10751</v>
      </c>
      <c r="AU1427" t="s">
        <v>10751</v>
      </c>
      <c r="AV1427">
        <v>3.1</v>
      </c>
      <c r="AW1427" t="s">
        <v>10751</v>
      </c>
      <c r="AX1427">
        <v>7.5</v>
      </c>
      <c r="AY1427">
        <v>1</v>
      </c>
      <c r="AZ1427" t="s">
        <v>10751</v>
      </c>
      <c r="BA1427" t="s">
        <v>10751</v>
      </c>
      <c r="BB1427" t="s">
        <v>10751</v>
      </c>
      <c r="BC1427" t="s">
        <v>10751</v>
      </c>
      <c r="BD1427" t="s">
        <v>10751</v>
      </c>
    </row>
    <row r="1428" spans="1:56">
      <c r="A1428" t="s">
        <v>10753</v>
      </c>
      <c r="B1428">
        <v>4500</v>
      </c>
      <c r="C1428">
        <v>1981</v>
      </c>
      <c r="D1428">
        <v>42</v>
      </c>
      <c r="E1428">
        <v>3.9490000000000003E-3</v>
      </c>
      <c r="F1428">
        <v>15.78045</v>
      </c>
      <c r="H1428">
        <v>13.42503</v>
      </c>
      <c r="I1428">
        <f t="shared" si="29"/>
        <v>5.301544347E-2</v>
      </c>
      <c r="K1428">
        <v>12.530480000000001</v>
      </c>
      <c r="L1428">
        <v>14.708410000000001</v>
      </c>
      <c r="M1428">
        <v>661.97226999999998</v>
      </c>
      <c r="N1428">
        <v>709.23041999999998</v>
      </c>
      <c r="O1428">
        <v>604.21231</v>
      </c>
      <c r="P1428" t="s">
        <v>10751</v>
      </c>
      <c r="Q1428">
        <v>316.94150000000002</v>
      </c>
      <c r="R1428">
        <v>136.9768</v>
      </c>
      <c r="S1428">
        <v>15.5237</v>
      </c>
      <c r="T1428">
        <v>0.43450699999999998</v>
      </c>
      <c r="U1428">
        <v>3.0439000000000001E-2</v>
      </c>
      <c r="V1428">
        <v>30.45654</v>
      </c>
      <c r="W1428" t="s">
        <v>10751</v>
      </c>
      <c r="X1428">
        <v>0.94399999999999995</v>
      </c>
      <c r="Y1428">
        <v>5.6000000000000001E-2</v>
      </c>
      <c r="Z1428">
        <v>0.311</v>
      </c>
      <c r="AA1428">
        <v>0.27600000000000002</v>
      </c>
      <c r="AB1428">
        <v>0.41299999999999998</v>
      </c>
      <c r="AC1428" t="s">
        <v>10751</v>
      </c>
      <c r="AD1428" t="s">
        <v>10751</v>
      </c>
      <c r="AE1428">
        <v>1</v>
      </c>
      <c r="AF1428" t="s">
        <v>10751</v>
      </c>
      <c r="AG1428" t="s">
        <v>10751</v>
      </c>
      <c r="AH1428" t="s">
        <v>10751</v>
      </c>
      <c r="AI1428" t="s">
        <v>10751</v>
      </c>
      <c r="AJ1428" t="s">
        <v>10751</v>
      </c>
      <c r="AK1428" t="s">
        <v>10751</v>
      </c>
      <c r="AL1428" t="s">
        <v>10751</v>
      </c>
      <c r="AM1428" t="s">
        <v>10751</v>
      </c>
      <c r="AN1428" t="s">
        <v>10751</v>
      </c>
      <c r="AO1428" t="s">
        <v>10751</v>
      </c>
      <c r="AP1428">
        <v>1</v>
      </c>
      <c r="AQ1428" t="s">
        <v>10751</v>
      </c>
      <c r="AR1428" t="s">
        <v>10751</v>
      </c>
      <c r="AS1428" t="s">
        <v>10751</v>
      </c>
      <c r="AT1428" t="s">
        <v>10751</v>
      </c>
      <c r="AU1428" t="s">
        <v>10751</v>
      </c>
      <c r="AV1428">
        <v>3.2</v>
      </c>
      <c r="AW1428" t="s">
        <v>10751</v>
      </c>
      <c r="AX1428">
        <v>7.5</v>
      </c>
      <c r="AY1428">
        <v>1</v>
      </c>
      <c r="AZ1428" t="s">
        <v>10751</v>
      </c>
      <c r="BA1428" t="s">
        <v>10751</v>
      </c>
      <c r="BB1428" t="s">
        <v>10751</v>
      </c>
      <c r="BC1428" t="s">
        <v>10751</v>
      </c>
      <c r="BD1428" t="s">
        <v>10751</v>
      </c>
    </row>
    <row r="1429" spans="1:56">
      <c r="A1429" t="s">
        <v>10753</v>
      </c>
      <c r="B1429">
        <v>4500</v>
      </c>
      <c r="C1429">
        <v>1982</v>
      </c>
      <c r="D1429">
        <v>50</v>
      </c>
      <c r="E1429">
        <v>5.1310000000000001E-3</v>
      </c>
      <c r="F1429">
        <v>15.65204</v>
      </c>
      <c r="H1429">
        <v>13.31343</v>
      </c>
      <c r="I1429">
        <f t="shared" si="29"/>
        <v>6.8311209329999997E-2</v>
      </c>
      <c r="K1429">
        <v>12.445930000000001</v>
      </c>
      <c r="L1429">
        <v>14.553229999999999</v>
      </c>
      <c r="M1429">
        <v>667.52125000000001</v>
      </c>
      <c r="N1429">
        <v>714.04845</v>
      </c>
      <c r="O1429">
        <v>610.65467999999998</v>
      </c>
      <c r="P1429" t="s">
        <v>10751</v>
      </c>
      <c r="Q1429">
        <v>315.6549</v>
      </c>
      <c r="R1429">
        <v>139.11429999999999</v>
      </c>
      <c r="S1429">
        <v>16.385100000000001</v>
      </c>
      <c r="T1429">
        <v>0.442857</v>
      </c>
      <c r="U1429">
        <v>3.0914000000000001E-2</v>
      </c>
      <c r="V1429">
        <v>30.267700000000001</v>
      </c>
      <c r="W1429" t="s">
        <v>10751</v>
      </c>
      <c r="X1429">
        <v>0.89600000000000002</v>
      </c>
      <c r="Y1429">
        <v>0.104</v>
      </c>
      <c r="Z1429">
        <v>0.28199999999999997</v>
      </c>
      <c r="AA1429">
        <v>0.40100000000000002</v>
      </c>
      <c r="AB1429">
        <v>0.316</v>
      </c>
      <c r="AC1429" t="s">
        <v>10751</v>
      </c>
      <c r="AD1429" t="s">
        <v>10751</v>
      </c>
      <c r="AE1429">
        <v>1</v>
      </c>
      <c r="AF1429" t="s">
        <v>10751</v>
      </c>
      <c r="AG1429" t="s">
        <v>10751</v>
      </c>
      <c r="AH1429" t="s">
        <v>10751</v>
      </c>
      <c r="AI1429" t="s">
        <v>10751</v>
      </c>
      <c r="AJ1429" t="s">
        <v>10751</v>
      </c>
      <c r="AK1429" t="s">
        <v>10751</v>
      </c>
      <c r="AL1429" t="s">
        <v>10751</v>
      </c>
      <c r="AM1429" t="s">
        <v>10751</v>
      </c>
      <c r="AN1429" t="s">
        <v>10751</v>
      </c>
      <c r="AO1429" t="s">
        <v>10751</v>
      </c>
      <c r="AP1429">
        <v>1</v>
      </c>
      <c r="AQ1429" t="s">
        <v>10751</v>
      </c>
      <c r="AR1429" t="s">
        <v>10751</v>
      </c>
      <c r="AS1429" t="s">
        <v>10751</v>
      </c>
      <c r="AT1429" t="s">
        <v>10751</v>
      </c>
      <c r="AU1429" t="s">
        <v>10751</v>
      </c>
      <c r="AV1429">
        <v>3.2</v>
      </c>
      <c r="AW1429" t="s">
        <v>10751</v>
      </c>
      <c r="AX1429">
        <v>7.6</v>
      </c>
      <c r="AY1429">
        <v>1</v>
      </c>
      <c r="AZ1429" t="s">
        <v>10751</v>
      </c>
      <c r="BA1429" t="s">
        <v>10751</v>
      </c>
      <c r="BB1429" t="s">
        <v>10751</v>
      </c>
      <c r="BC1429" t="s">
        <v>10751</v>
      </c>
      <c r="BD1429" t="s">
        <v>10751</v>
      </c>
    </row>
    <row r="1430" spans="1:56">
      <c r="A1430" t="s">
        <v>10753</v>
      </c>
      <c r="B1430">
        <v>4500</v>
      </c>
      <c r="C1430">
        <v>1983</v>
      </c>
      <c r="D1430">
        <v>55</v>
      </c>
      <c r="E1430">
        <v>5.3670000000000002E-3</v>
      </c>
      <c r="F1430">
        <v>15.68145</v>
      </c>
      <c r="H1430">
        <v>13.340769999999999</v>
      </c>
      <c r="I1430">
        <f t="shared" si="29"/>
        <v>7.1599912589999995E-2</v>
      </c>
      <c r="K1430">
        <v>12.483980000000001</v>
      </c>
      <c r="L1430">
        <v>14.562290000000001</v>
      </c>
      <c r="M1430">
        <v>666.15356999999995</v>
      </c>
      <c r="N1430">
        <v>711.87238000000002</v>
      </c>
      <c r="O1430">
        <v>610.27503000000002</v>
      </c>
      <c r="P1430" t="s">
        <v>10751</v>
      </c>
      <c r="Q1430">
        <v>316.62349999999998</v>
      </c>
      <c r="R1430">
        <v>135.4751</v>
      </c>
      <c r="S1430">
        <v>15.3865</v>
      </c>
      <c r="T1430">
        <v>0.43026599999999998</v>
      </c>
      <c r="U1430">
        <v>3.0106000000000001E-2</v>
      </c>
      <c r="V1430">
        <v>30.423690000000001</v>
      </c>
      <c r="W1430" t="s">
        <v>10751</v>
      </c>
      <c r="X1430">
        <v>0.98</v>
      </c>
      <c r="Y1430">
        <v>0.02</v>
      </c>
      <c r="Z1430">
        <v>0.22800000000000001</v>
      </c>
      <c r="AA1430">
        <v>0.376</v>
      </c>
      <c r="AB1430">
        <v>0.39500000000000002</v>
      </c>
      <c r="AC1430" t="s">
        <v>10751</v>
      </c>
      <c r="AD1430" t="s">
        <v>10751</v>
      </c>
      <c r="AE1430">
        <v>1</v>
      </c>
      <c r="AF1430" t="s">
        <v>10751</v>
      </c>
      <c r="AG1430" t="s">
        <v>10751</v>
      </c>
      <c r="AH1430" t="s">
        <v>10751</v>
      </c>
      <c r="AI1430" t="s">
        <v>10751</v>
      </c>
      <c r="AJ1430" t="s">
        <v>10751</v>
      </c>
      <c r="AK1430" t="s">
        <v>10751</v>
      </c>
      <c r="AL1430" t="s">
        <v>10751</v>
      </c>
      <c r="AM1430" t="s">
        <v>10751</v>
      </c>
      <c r="AN1430" t="s">
        <v>10751</v>
      </c>
      <c r="AO1430" t="s">
        <v>10751</v>
      </c>
      <c r="AP1430">
        <v>1</v>
      </c>
      <c r="AQ1430" t="s">
        <v>10751</v>
      </c>
      <c r="AR1430" t="s">
        <v>10751</v>
      </c>
      <c r="AS1430" t="s">
        <v>10751</v>
      </c>
      <c r="AT1430" t="s">
        <v>10751</v>
      </c>
      <c r="AU1430" t="s">
        <v>10751</v>
      </c>
      <c r="AV1430">
        <v>3.1</v>
      </c>
      <c r="AW1430" t="s">
        <v>10751</v>
      </c>
      <c r="AX1430">
        <v>7.4</v>
      </c>
      <c r="AY1430">
        <v>1</v>
      </c>
      <c r="AZ1430" t="s">
        <v>10751</v>
      </c>
      <c r="BA1430" t="s">
        <v>10751</v>
      </c>
      <c r="BB1430" t="s">
        <v>10751</v>
      </c>
      <c r="BC1430" t="s">
        <v>10751</v>
      </c>
      <c r="BD1430" t="s">
        <v>10751</v>
      </c>
    </row>
    <row r="1431" spans="1:56">
      <c r="A1431" t="s">
        <v>10753</v>
      </c>
      <c r="B1431">
        <v>4500</v>
      </c>
      <c r="C1431">
        <v>1984</v>
      </c>
      <c r="D1431">
        <v>61</v>
      </c>
      <c r="E1431">
        <v>4.3759999999999997E-3</v>
      </c>
      <c r="F1431">
        <v>14.78839</v>
      </c>
      <c r="H1431">
        <v>12.57663</v>
      </c>
      <c r="I1431">
        <f t="shared" si="29"/>
        <v>5.5035332879999996E-2</v>
      </c>
      <c r="K1431">
        <v>11.80939</v>
      </c>
      <c r="L1431">
        <v>13.66145</v>
      </c>
      <c r="M1431">
        <v>706.62784999999997</v>
      </c>
      <c r="N1431">
        <v>752.53704000000005</v>
      </c>
      <c r="O1431">
        <v>650.51661999999999</v>
      </c>
      <c r="P1431" t="s">
        <v>10751</v>
      </c>
      <c r="Q1431">
        <v>320.49489999999997</v>
      </c>
      <c r="R1431">
        <v>134.15629999999999</v>
      </c>
      <c r="S1431">
        <v>15.2197</v>
      </c>
      <c r="T1431">
        <v>0.42044500000000001</v>
      </c>
      <c r="U1431">
        <v>2.9812999999999999E-2</v>
      </c>
      <c r="V1431">
        <v>28.693480000000001</v>
      </c>
      <c r="W1431" t="s">
        <v>10751</v>
      </c>
      <c r="X1431">
        <v>0.93</v>
      </c>
      <c r="Y1431">
        <v>7.0000000000000007E-2</v>
      </c>
      <c r="Z1431">
        <v>0.28999999999999998</v>
      </c>
      <c r="AA1431">
        <v>0.69099999999999995</v>
      </c>
      <c r="AB1431">
        <v>1.9E-2</v>
      </c>
      <c r="AC1431" t="s">
        <v>10751</v>
      </c>
      <c r="AD1431" t="s">
        <v>10751</v>
      </c>
      <c r="AE1431">
        <v>1</v>
      </c>
      <c r="AF1431" t="s">
        <v>10751</v>
      </c>
      <c r="AG1431" t="s">
        <v>10751</v>
      </c>
      <c r="AH1431" t="s">
        <v>10751</v>
      </c>
      <c r="AI1431" t="s">
        <v>10751</v>
      </c>
      <c r="AJ1431" t="s">
        <v>10751</v>
      </c>
      <c r="AK1431" t="s">
        <v>10751</v>
      </c>
      <c r="AL1431" t="s">
        <v>10751</v>
      </c>
      <c r="AM1431" t="s">
        <v>10751</v>
      </c>
      <c r="AN1431" t="s">
        <v>10751</v>
      </c>
      <c r="AO1431" t="s">
        <v>10751</v>
      </c>
      <c r="AP1431">
        <v>1</v>
      </c>
      <c r="AQ1431" t="s">
        <v>10751</v>
      </c>
      <c r="AR1431" t="s">
        <v>10751</v>
      </c>
      <c r="AS1431" t="s">
        <v>10751</v>
      </c>
      <c r="AT1431" t="s">
        <v>10751</v>
      </c>
      <c r="AU1431" t="s">
        <v>10751</v>
      </c>
      <c r="AV1431">
        <v>3.3</v>
      </c>
      <c r="AW1431" t="s">
        <v>10751</v>
      </c>
      <c r="AX1431">
        <v>7.3</v>
      </c>
      <c r="AY1431">
        <v>1</v>
      </c>
      <c r="AZ1431" t="s">
        <v>10751</v>
      </c>
      <c r="BA1431" t="s">
        <v>10751</v>
      </c>
      <c r="BB1431" t="s">
        <v>10751</v>
      </c>
      <c r="BC1431" t="s">
        <v>10751</v>
      </c>
      <c r="BD1431" t="s">
        <v>10751</v>
      </c>
    </row>
    <row r="1432" spans="1:56">
      <c r="A1432" t="s">
        <v>10753</v>
      </c>
      <c r="B1432">
        <v>4500</v>
      </c>
      <c r="C1432">
        <v>1985</v>
      </c>
      <c r="D1432">
        <v>60</v>
      </c>
      <c r="E1432">
        <v>4.1229999999999999E-3</v>
      </c>
      <c r="F1432">
        <v>15.027559999999999</v>
      </c>
      <c r="H1432">
        <v>12.77765</v>
      </c>
      <c r="I1432">
        <f t="shared" si="29"/>
        <v>5.2682250949999995E-2</v>
      </c>
      <c r="K1432">
        <v>12.00272</v>
      </c>
      <c r="L1432">
        <v>13.872310000000001</v>
      </c>
      <c r="M1432">
        <v>695.51146000000006</v>
      </c>
      <c r="N1432">
        <v>740.41543999999999</v>
      </c>
      <c r="O1432">
        <v>640.62882000000002</v>
      </c>
      <c r="P1432" t="s">
        <v>10751</v>
      </c>
      <c r="Q1432">
        <v>320.81400000000002</v>
      </c>
      <c r="R1432">
        <v>145.3784</v>
      </c>
      <c r="S1432">
        <v>14.2803</v>
      </c>
      <c r="T1432">
        <v>0.45578999999999997</v>
      </c>
      <c r="U1432">
        <v>3.2306000000000001E-2</v>
      </c>
      <c r="V1432">
        <v>29.176349999999999</v>
      </c>
      <c r="W1432" t="s">
        <v>10751</v>
      </c>
      <c r="X1432">
        <v>0.72199999999999998</v>
      </c>
      <c r="Y1432">
        <v>0.27800000000000002</v>
      </c>
      <c r="Z1432">
        <v>0.23200000000000001</v>
      </c>
      <c r="AA1432">
        <v>0.76800000000000002</v>
      </c>
      <c r="AB1432" t="s">
        <v>10751</v>
      </c>
      <c r="AC1432" t="s">
        <v>10751</v>
      </c>
      <c r="AD1432" t="s">
        <v>10751</v>
      </c>
      <c r="AE1432">
        <v>1</v>
      </c>
      <c r="AF1432" t="s">
        <v>10751</v>
      </c>
      <c r="AG1432" t="s">
        <v>10751</v>
      </c>
      <c r="AH1432" t="s">
        <v>10751</v>
      </c>
      <c r="AI1432" t="s">
        <v>10751</v>
      </c>
      <c r="AJ1432" t="s">
        <v>10751</v>
      </c>
      <c r="AK1432" t="s">
        <v>10751</v>
      </c>
      <c r="AL1432" t="s">
        <v>10751</v>
      </c>
      <c r="AM1432" t="s">
        <v>10751</v>
      </c>
      <c r="AN1432" t="s">
        <v>10751</v>
      </c>
      <c r="AO1432" t="s">
        <v>10751</v>
      </c>
      <c r="AP1432">
        <v>1</v>
      </c>
      <c r="AQ1432" t="s">
        <v>10751</v>
      </c>
      <c r="AR1432" t="s">
        <v>10751</v>
      </c>
      <c r="AS1432" t="s">
        <v>10751</v>
      </c>
      <c r="AT1432" t="s">
        <v>10751</v>
      </c>
      <c r="AU1432" t="s">
        <v>10751</v>
      </c>
      <c r="AV1432">
        <v>3.1</v>
      </c>
      <c r="AW1432" t="s">
        <v>10751</v>
      </c>
      <c r="AX1432">
        <v>7.4</v>
      </c>
      <c r="AY1432">
        <v>1</v>
      </c>
      <c r="AZ1432" t="s">
        <v>10751</v>
      </c>
      <c r="BA1432" t="s">
        <v>10751</v>
      </c>
      <c r="BB1432" t="s">
        <v>10751</v>
      </c>
      <c r="BC1432" t="s">
        <v>10751</v>
      </c>
      <c r="BD1432" t="s">
        <v>10751</v>
      </c>
    </row>
    <row r="1433" spans="1:56">
      <c r="A1433" t="s">
        <v>10753</v>
      </c>
      <c r="B1433">
        <v>4500</v>
      </c>
      <c r="C1433">
        <v>1986</v>
      </c>
      <c r="D1433">
        <v>46</v>
      </c>
      <c r="E1433">
        <v>2.9789999999999999E-3</v>
      </c>
      <c r="F1433">
        <v>15.60013</v>
      </c>
      <c r="H1433">
        <v>13.235569999999999</v>
      </c>
      <c r="I1433">
        <f t="shared" si="29"/>
        <v>3.9428763029999994E-2</v>
      </c>
      <c r="K1433">
        <v>12.29767</v>
      </c>
      <c r="L1433">
        <v>14.55715</v>
      </c>
      <c r="M1433">
        <v>671.44827999999995</v>
      </c>
      <c r="N1433">
        <v>722.65731000000005</v>
      </c>
      <c r="O1433">
        <v>610.49048000000005</v>
      </c>
      <c r="P1433" t="s">
        <v>10751</v>
      </c>
      <c r="Q1433">
        <v>325.45580000000001</v>
      </c>
      <c r="R1433">
        <v>141.8202</v>
      </c>
      <c r="S1433">
        <v>13.925700000000001</v>
      </c>
      <c r="T1433">
        <v>0.43804300000000002</v>
      </c>
      <c r="U1433">
        <v>3.1516000000000002E-2</v>
      </c>
      <c r="V1433">
        <v>30.311800000000002</v>
      </c>
      <c r="W1433" t="s">
        <v>10751</v>
      </c>
      <c r="X1433">
        <v>0.80700000000000005</v>
      </c>
      <c r="Y1433">
        <v>0.193</v>
      </c>
      <c r="Z1433">
        <v>0.14000000000000001</v>
      </c>
      <c r="AA1433">
        <v>0.53600000000000003</v>
      </c>
      <c r="AB1433">
        <v>0.32400000000000001</v>
      </c>
      <c r="AC1433" t="s">
        <v>10751</v>
      </c>
      <c r="AD1433" t="s">
        <v>10751</v>
      </c>
      <c r="AE1433">
        <v>0.77500000000000002</v>
      </c>
      <c r="AF1433" t="s">
        <v>10751</v>
      </c>
      <c r="AG1433">
        <v>0.22500000000000001</v>
      </c>
      <c r="AH1433" t="s">
        <v>10751</v>
      </c>
      <c r="AI1433" t="s">
        <v>10751</v>
      </c>
      <c r="AJ1433" t="s">
        <v>10751</v>
      </c>
      <c r="AK1433" t="s">
        <v>10751</v>
      </c>
      <c r="AL1433" t="s">
        <v>10751</v>
      </c>
      <c r="AM1433" t="s">
        <v>10751</v>
      </c>
      <c r="AN1433" t="s">
        <v>10751</v>
      </c>
      <c r="AO1433" t="s">
        <v>10751</v>
      </c>
      <c r="AP1433">
        <v>1</v>
      </c>
      <c r="AQ1433" t="s">
        <v>10751</v>
      </c>
      <c r="AR1433" t="s">
        <v>10751</v>
      </c>
      <c r="AS1433" t="s">
        <v>10751</v>
      </c>
      <c r="AT1433" t="s">
        <v>10751</v>
      </c>
      <c r="AU1433" t="s">
        <v>10751</v>
      </c>
      <c r="AV1433">
        <v>3.3</v>
      </c>
      <c r="AW1433" t="s">
        <v>10751</v>
      </c>
      <c r="AX1433">
        <v>7.6</v>
      </c>
      <c r="AY1433">
        <v>1</v>
      </c>
      <c r="AZ1433" t="s">
        <v>10751</v>
      </c>
      <c r="BA1433" t="s">
        <v>10751</v>
      </c>
      <c r="BB1433" t="s">
        <v>10751</v>
      </c>
      <c r="BC1433" t="s">
        <v>10751</v>
      </c>
      <c r="BD1433" t="s">
        <v>10751</v>
      </c>
    </row>
    <row r="1434" spans="1:56">
      <c r="A1434" t="s">
        <v>10750</v>
      </c>
      <c r="B1434">
        <v>4000</v>
      </c>
      <c r="C1434">
        <v>1995</v>
      </c>
      <c r="D1434" s="7">
        <v>1281</v>
      </c>
      <c r="E1434">
        <v>8.4589999999999999E-2</v>
      </c>
      <c r="F1434">
        <v>23.50647</v>
      </c>
      <c r="H1434">
        <v>19.622879999999999</v>
      </c>
      <c r="I1434">
        <f t="shared" si="29"/>
        <v>1.6598994191999998</v>
      </c>
      <c r="K1434">
        <v>16.377410000000001</v>
      </c>
      <c r="L1434">
        <v>24.224139999999998</v>
      </c>
      <c r="M1434">
        <v>453.07583</v>
      </c>
      <c r="N1434">
        <v>542.84680000000003</v>
      </c>
      <c r="O1434">
        <v>367.02967000000001</v>
      </c>
      <c r="P1434" t="s">
        <v>10751</v>
      </c>
      <c r="Q1434">
        <v>252.63310000000001</v>
      </c>
      <c r="R1434">
        <v>218.6157</v>
      </c>
      <c r="S1434">
        <v>8.3116000000000003</v>
      </c>
      <c r="T1434">
        <v>0.88519199999999998</v>
      </c>
      <c r="U1434">
        <v>5.4654000000000001E-2</v>
      </c>
      <c r="V1434">
        <v>39.336199999999998</v>
      </c>
      <c r="W1434">
        <v>0.44700000000000001</v>
      </c>
      <c r="X1434">
        <v>6.0000000000000001E-3</v>
      </c>
      <c r="Y1434">
        <v>0.54700000000000004</v>
      </c>
      <c r="Z1434">
        <v>1.2E-2</v>
      </c>
      <c r="AA1434">
        <v>2.5000000000000001E-2</v>
      </c>
      <c r="AB1434">
        <v>0.96399999999999997</v>
      </c>
      <c r="AC1434" t="s">
        <v>10751</v>
      </c>
      <c r="AD1434" t="s">
        <v>10751</v>
      </c>
      <c r="AE1434" t="s">
        <v>10751</v>
      </c>
      <c r="AF1434" t="s">
        <v>10751</v>
      </c>
      <c r="AG1434">
        <v>0.996</v>
      </c>
      <c r="AH1434" t="s">
        <v>10751</v>
      </c>
      <c r="AI1434">
        <v>4.0000000000000001E-3</v>
      </c>
      <c r="AJ1434">
        <v>4.0000000000000001E-3</v>
      </c>
      <c r="AK1434" t="s">
        <v>10751</v>
      </c>
      <c r="AL1434" t="s">
        <v>10751</v>
      </c>
      <c r="AM1434" t="s">
        <v>10751</v>
      </c>
      <c r="AN1434" t="s">
        <v>10751</v>
      </c>
      <c r="AO1434" t="s">
        <v>10751</v>
      </c>
      <c r="AP1434">
        <v>0.996</v>
      </c>
      <c r="AQ1434" t="s">
        <v>10751</v>
      </c>
      <c r="AR1434" t="s">
        <v>10751</v>
      </c>
      <c r="AS1434" t="s">
        <v>10751</v>
      </c>
      <c r="AT1434">
        <v>0.41899999999999998</v>
      </c>
      <c r="AU1434" t="s">
        <v>10751</v>
      </c>
      <c r="AV1434">
        <v>4</v>
      </c>
      <c r="AW1434" t="s">
        <v>10751</v>
      </c>
      <c r="AX1434">
        <v>7.2</v>
      </c>
      <c r="AY1434">
        <v>0.98199999999999998</v>
      </c>
      <c r="AZ1434">
        <v>1.2E-2</v>
      </c>
      <c r="BA1434">
        <v>7.0000000000000001E-3</v>
      </c>
      <c r="BB1434" t="s">
        <v>10751</v>
      </c>
      <c r="BC1434" t="s">
        <v>10751</v>
      </c>
      <c r="BD1434" t="s">
        <v>10751</v>
      </c>
    </row>
    <row r="1435" spans="1:56">
      <c r="A1435" t="s">
        <v>10750</v>
      </c>
      <c r="B1435">
        <v>4000</v>
      </c>
      <c r="C1435">
        <v>1996</v>
      </c>
      <c r="D1435" s="7">
        <v>1093</v>
      </c>
      <c r="E1435">
        <v>8.3116999999999996E-2</v>
      </c>
      <c r="F1435">
        <v>23.9206</v>
      </c>
      <c r="H1435">
        <v>19.911059999999999</v>
      </c>
      <c r="I1435">
        <f t="shared" si="29"/>
        <v>1.6549475740199999</v>
      </c>
      <c r="K1435">
        <v>16.55537</v>
      </c>
      <c r="L1435">
        <v>24.572289999999999</v>
      </c>
      <c r="M1435">
        <v>446.44277</v>
      </c>
      <c r="N1435">
        <v>536.92760999999996</v>
      </c>
      <c r="O1435">
        <v>361.76150000000001</v>
      </c>
      <c r="P1435" t="s">
        <v>10751</v>
      </c>
      <c r="Q1435">
        <v>249.0052</v>
      </c>
      <c r="R1435">
        <v>218.26990000000001</v>
      </c>
      <c r="S1435">
        <v>8.7406000000000006</v>
      </c>
      <c r="T1435">
        <v>0.88475800000000004</v>
      </c>
      <c r="U1435">
        <v>5.4566999999999997E-2</v>
      </c>
      <c r="V1435">
        <v>39.901409999999998</v>
      </c>
      <c r="W1435">
        <v>0.51600000000000001</v>
      </c>
      <c r="X1435">
        <v>7.0000000000000001E-3</v>
      </c>
      <c r="Y1435">
        <v>0.47699999999999998</v>
      </c>
      <c r="Z1435">
        <v>1.0999999999999999E-2</v>
      </c>
      <c r="AA1435">
        <v>1.7999999999999999E-2</v>
      </c>
      <c r="AB1435">
        <v>0.97099999999999997</v>
      </c>
      <c r="AC1435" t="s">
        <v>10751</v>
      </c>
      <c r="AD1435" t="s">
        <v>10751</v>
      </c>
      <c r="AE1435" t="s">
        <v>10751</v>
      </c>
      <c r="AF1435" t="s">
        <v>10751</v>
      </c>
      <c r="AG1435">
        <v>0.998</v>
      </c>
      <c r="AH1435" t="s">
        <v>10751</v>
      </c>
      <c r="AI1435">
        <v>2E-3</v>
      </c>
      <c r="AJ1435">
        <v>2E-3</v>
      </c>
      <c r="AK1435" t="s">
        <v>10751</v>
      </c>
      <c r="AL1435" t="s">
        <v>10751</v>
      </c>
      <c r="AM1435" t="s">
        <v>10751</v>
      </c>
      <c r="AN1435" t="s">
        <v>10751</v>
      </c>
      <c r="AO1435" t="s">
        <v>10751</v>
      </c>
      <c r="AP1435">
        <v>0.998</v>
      </c>
      <c r="AQ1435">
        <v>3.0000000000000001E-3</v>
      </c>
      <c r="AR1435" t="s">
        <v>10751</v>
      </c>
      <c r="AS1435" t="s">
        <v>10751</v>
      </c>
      <c r="AT1435">
        <v>0.48299999999999998</v>
      </c>
      <c r="AU1435" t="s">
        <v>10751</v>
      </c>
      <c r="AV1435">
        <v>4</v>
      </c>
      <c r="AW1435" t="s">
        <v>10751</v>
      </c>
      <c r="AX1435">
        <v>7.1</v>
      </c>
      <c r="AY1435">
        <v>0.98699999999999999</v>
      </c>
      <c r="AZ1435">
        <v>8.0000000000000002E-3</v>
      </c>
      <c r="BA1435">
        <v>5.0000000000000001E-3</v>
      </c>
      <c r="BB1435" t="s">
        <v>10751</v>
      </c>
      <c r="BC1435" t="s">
        <v>10751</v>
      </c>
      <c r="BD1435" t="s">
        <v>10751</v>
      </c>
    </row>
    <row r="1436" spans="1:56">
      <c r="A1436" t="s">
        <v>10750</v>
      </c>
      <c r="B1436">
        <v>4000</v>
      </c>
      <c r="C1436">
        <v>1997</v>
      </c>
      <c r="D1436" s="7">
        <v>1259</v>
      </c>
      <c r="E1436">
        <v>8.7096999999999994E-2</v>
      </c>
      <c r="F1436">
        <v>23.840630000000001</v>
      </c>
      <c r="H1436">
        <v>19.787710000000001</v>
      </c>
      <c r="I1436">
        <f t="shared" si="29"/>
        <v>1.72345017787</v>
      </c>
      <c r="K1436">
        <v>16.42248</v>
      </c>
      <c r="L1436">
        <v>24.345700000000001</v>
      </c>
      <c r="M1436">
        <v>449.21578</v>
      </c>
      <c r="N1436">
        <v>541.26108999999997</v>
      </c>
      <c r="O1436">
        <v>365.11975999999999</v>
      </c>
      <c r="P1436" t="s">
        <v>10751</v>
      </c>
      <c r="Q1436">
        <v>248.5592</v>
      </c>
      <c r="R1436">
        <v>224.7595</v>
      </c>
      <c r="S1436">
        <v>8.5542999999999996</v>
      </c>
      <c r="T1436">
        <v>0.91313699999999998</v>
      </c>
      <c r="U1436">
        <v>5.6189999999999997E-2</v>
      </c>
      <c r="V1436">
        <v>39.633009999999999</v>
      </c>
      <c r="W1436">
        <v>0.50700000000000001</v>
      </c>
      <c r="X1436">
        <v>8.9999999999999993E-3</v>
      </c>
      <c r="Y1436">
        <v>0.48399999999999999</v>
      </c>
      <c r="Z1436">
        <v>0.01</v>
      </c>
      <c r="AA1436" t="s">
        <v>10751</v>
      </c>
      <c r="AB1436">
        <v>0.99</v>
      </c>
      <c r="AC1436" t="s">
        <v>10751</v>
      </c>
      <c r="AD1436" t="s">
        <v>10751</v>
      </c>
      <c r="AE1436" t="s">
        <v>10751</v>
      </c>
      <c r="AF1436" t="s">
        <v>10751</v>
      </c>
      <c r="AG1436">
        <v>0.998</v>
      </c>
      <c r="AH1436" t="s">
        <v>10751</v>
      </c>
      <c r="AI1436">
        <v>2E-3</v>
      </c>
      <c r="AJ1436">
        <v>2E-3</v>
      </c>
      <c r="AK1436" t="s">
        <v>10751</v>
      </c>
      <c r="AL1436" t="s">
        <v>10751</v>
      </c>
      <c r="AM1436" t="s">
        <v>10751</v>
      </c>
      <c r="AN1436" t="s">
        <v>10751</v>
      </c>
      <c r="AO1436" t="s">
        <v>10751</v>
      </c>
      <c r="AP1436">
        <v>0.998</v>
      </c>
      <c r="AQ1436">
        <v>2E-3</v>
      </c>
      <c r="AR1436" t="s">
        <v>10751</v>
      </c>
      <c r="AS1436" t="s">
        <v>10751</v>
      </c>
      <c r="AT1436">
        <v>0.48199999999999998</v>
      </c>
      <c r="AU1436" t="s">
        <v>10751</v>
      </c>
      <c r="AV1436">
        <v>4.0999999999999996</v>
      </c>
      <c r="AW1436" t="s">
        <v>10751</v>
      </c>
      <c r="AX1436">
        <v>7.1</v>
      </c>
      <c r="AY1436">
        <v>0.93400000000000005</v>
      </c>
      <c r="AZ1436">
        <v>5.8999999999999997E-2</v>
      </c>
      <c r="BA1436">
        <v>7.0000000000000001E-3</v>
      </c>
      <c r="BB1436" t="s">
        <v>10751</v>
      </c>
      <c r="BC1436" t="s">
        <v>10751</v>
      </c>
      <c r="BD1436" t="s">
        <v>10751</v>
      </c>
    </row>
    <row r="1437" spans="1:56">
      <c r="A1437" t="s">
        <v>10750</v>
      </c>
      <c r="B1437">
        <v>4000</v>
      </c>
      <c r="C1437">
        <v>1998</v>
      </c>
      <c r="D1437">
        <v>918</v>
      </c>
      <c r="E1437">
        <v>6.3500000000000001E-2</v>
      </c>
      <c r="F1437">
        <v>23.818169999999999</v>
      </c>
      <c r="H1437">
        <v>19.690280000000001</v>
      </c>
      <c r="I1437">
        <f t="shared" si="29"/>
        <v>1.2503327800000001</v>
      </c>
      <c r="K1437">
        <v>16.381879999999999</v>
      </c>
      <c r="L1437">
        <v>24.015350000000002</v>
      </c>
      <c r="M1437">
        <v>451.50626999999997</v>
      </c>
      <c r="N1437">
        <v>542.68561999999997</v>
      </c>
      <c r="O1437">
        <v>370.19567999999998</v>
      </c>
      <c r="P1437" t="s">
        <v>10751</v>
      </c>
      <c r="Q1437">
        <v>247.2569</v>
      </c>
      <c r="R1437">
        <v>234.19329999999999</v>
      </c>
      <c r="S1437">
        <v>8.4873999999999992</v>
      </c>
      <c r="T1437">
        <v>0.96300200000000002</v>
      </c>
      <c r="U1437">
        <v>5.8548000000000003E-2</v>
      </c>
      <c r="V1437">
        <v>39.478630000000003</v>
      </c>
      <c r="W1437">
        <v>0.505</v>
      </c>
      <c r="X1437">
        <v>4.3999999999999997E-2</v>
      </c>
      <c r="Y1437">
        <v>0.45200000000000001</v>
      </c>
      <c r="Z1437">
        <v>1.2E-2</v>
      </c>
      <c r="AA1437" t="s">
        <v>10751</v>
      </c>
      <c r="AB1437">
        <v>0.98799999999999999</v>
      </c>
      <c r="AC1437" t="s">
        <v>10751</v>
      </c>
      <c r="AD1437" t="s">
        <v>10751</v>
      </c>
      <c r="AE1437" t="s">
        <v>10751</v>
      </c>
      <c r="AF1437" t="s">
        <v>10751</v>
      </c>
      <c r="AG1437">
        <v>0.996</v>
      </c>
      <c r="AH1437" t="s">
        <v>10751</v>
      </c>
      <c r="AI1437">
        <v>4.0000000000000001E-3</v>
      </c>
      <c r="AJ1437">
        <v>4.0000000000000001E-3</v>
      </c>
      <c r="AK1437" t="s">
        <v>10751</v>
      </c>
      <c r="AL1437" t="s">
        <v>10751</v>
      </c>
      <c r="AM1437" t="s">
        <v>10751</v>
      </c>
      <c r="AN1437" t="s">
        <v>10751</v>
      </c>
      <c r="AO1437" t="s">
        <v>10751</v>
      </c>
      <c r="AP1437">
        <v>0.996</v>
      </c>
      <c r="AQ1437">
        <v>2.7E-2</v>
      </c>
      <c r="AR1437" t="s">
        <v>10751</v>
      </c>
      <c r="AS1437" t="s">
        <v>10751</v>
      </c>
      <c r="AT1437">
        <v>0.54900000000000004</v>
      </c>
      <c r="AU1437" t="s">
        <v>10751</v>
      </c>
      <c r="AV1437">
        <v>4.2</v>
      </c>
      <c r="AW1437" t="s">
        <v>10751</v>
      </c>
      <c r="AX1437">
        <v>7.2</v>
      </c>
      <c r="AY1437">
        <v>0.83099999999999996</v>
      </c>
      <c r="AZ1437">
        <v>0.161</v>
      </c>
      <c r="BA1437">
        <v>8.0000000000000002E-3</v>
      </c>
      <c r="BB1437" t="s">
        <v>10751</v>
      </c>
      <c r="BC1437" t="s">
        <v>10751</v>
      </c>
      <c r="BD1437" t="s">
        <v>10751</v>
      </c>
    </row>
    <row r="1438" spans="1:56">
      <c r="A1438" t="s">
        <v>10750</v>
      </c>
      <c r="B1438">
        <v>4000</v>
      </c>
      <c r="C1438">
        <v>1999</v>
      </c>
      <c r="D1438" s="7">
        <v>1179</v>
      </c>
      <c r="E1438">
        <v>7.7468999999999996E-2</v>
      </c>
      <c r="F1438">
        <v>24.16545</v>
      </c>
      <c r="H1438">
        <v>19.941230000000001</v>
      </c>
      <c r="I1438">
        <f t="shared" si="29"/>
        <v>1.5448271468699999</v>
      </c>
      <c r="K1438">
        <v>16.448519999999998</v>
      </c>
      <c r="L1438">
        <v>24.465689999999999</v>
      </c>
      <c r="M1438">
        <v>445.84965999999997</v>
      </c>
      <c r="N1438">
        <v>540.51531999999997</v>
      </c>
      <c r="O1438">
        <v>363.40445999999997</v>
      </c>
      <c r="P1438" t="s">
        <v>10751</v>
      </c>
      <c r="Q1438">
        <v>237.97300000000001</v>
      </c>
      <c r="R1438">
        <v>232.6712</v>
      </c>
      <c r="S1438">
        <v>8.4972999999999992</v>
      </c>
      <c r="T1438">
        <v>1.0027440000000001</v>
      </c>
      <c r="U1438">
        <v>5.8167999999999997E-2</v>
      </c>
      <c r="V1438">
        <v>39.999470000000002</v>
      </c>
      <c r="W1438">
        <v>0.55100000000000005</v>
      </c>
      <c r="X1438">
        <v>3.7999999999999999E-2</v>
      </c>
      <c r="Y1438">
        <v>0.41099999999999998</v>
      </c>
      <c r="Z1438">
        <v>1.4999999999999999E-2</v>
      </c>
      <c r="AA1438" t="s">
        <v>10751</v>
      </c>
      <c r="AB1438">
        <v>0.98499999999999999</v>
      </c>
      <c r="AC1438" t="s">
        <v>10751</v>
      </c>
      <c r="AD1438" t="s">
        <v>10751</v>
      </c>
      <c r="AE1438" t="s">
        <v>10751</v>
      </c>
      <c r="AF1438" t="s">
        <v>10751</v>
      </c>
      <c r="AG1438">
        <v>0.996</v>
      </c>
      <c r="AH1438" t="s">
        <v>10751</v>
      </c>
      <c r="AI1438">
        <v>4.0000000000000001E-3</v>
      </c>
      <c r="AJ1438">
        <v>4.0000000000000001E-3</v>
      </c>
      <c r="AK1438" t="s">
        <v>10751</v>
      </c>
      <c r="AL1438" t="s">
        <v>10751</v>
      </c>
      <c r="AM1438" t="s">
        <v>10751</v>
      </c>
      <c r="AN1438" t="s">
        <v>10751</v>
      </c>
      <c r="AO1438" t="s">
        <v>10751</v>
      </c>
      <c r="AP1438">
        <v>0.996</v>
      </c>
      <c r="AQ1438">
        <v>7.0999999999999994E-2</v>
      </c>
      <c r="AR1438" t="s">
        <v>10751</v>
      </c>
      <c r="AS1438" t="s">
        <v>10751</v>
      </c>
      <c r="AT1438">
        <v>0.59499999999999997</v>
      </c>
      <c r="AU1438" t="s">
        <v>10751</v>
      </c>
      <c r="AV1438">
        <v>4.2</v>
      </c>
      <c r="AW1438" t="s">
        <v>10751</v>
      </c>
      <c r="AX1438">
        <v>6.9</v>
      </c>
      <c r="AY1438">
        <v>0.84599999999999997</v>
      </c>
      <c r="AZ1438">
        <v>0.14699999999999999</v>
      </c>
      <c r="BA1438">
        <v>8.0000000000000002E-3</v>
      </c>
      <c r="BB1438" t="s">
        <v>10751</v>
      </c>
      <c r="BC1438" t="s">
        <v>10751</v>
      </c>
      <c r="BD1438" t="s">
        <v>10751</v>
      </c>
    </row>
    <row r="1439" spans="1:56">
      <c r="A1439" t="s">
        <v>10750</v>
      </c>
      <c r="B1439">
        <v>4000</v>
      </c>
      <c r="C1439">
        <v>2000</v>
      </c>
      <c r="D1439" s="7">
        <v>1382</v>
      </c>
      <c r="E1439">
        <v>8.3424999999999999E-2</v>
      </c>
      <c r="F1439">
        <v>24.36788</v>
      </c>
      <c r="H1439">
        <v>20.03763</v>
      </c>
      <c r="I1439">
        <f t="shared" si="29"/>
        <v>1.67163928275</v>
      </c>
      <c r="K1439">
        <v>16.508400000000002</v>
      </c>
      <c r="L1439">
        <v>24.489049999999999</v>
      </c>
      <c r="M1439">
        <v>443.51549999999997</v>
      </c>
      <c r="N1439">
        <v>538.33186000000001</v>
      </c>
      <c r="O1439">
        <v>362.89684999999997</v>
      </c>
      <c r="P1439" t="s">
        <v>10751</v>
      </c>
      <c r="Q1439">
        <v>234.57669999999999</v>
      </c>
      <c r="R1439">
        <v>239.89779999999999</v>
      </c>
      <c r="S1439">
        <v>7.9797000000000002</v>
      </c>
      <c r="T1439">
        <v>1.036421</v>
      </c>
      <c r="U1439">
        <v>5.9974E-2</v>
      </c>
      <c r="V1439">
        <v>40.181440000000002</v>
      </c>
      <c r="W1439">
        <v>0.55700000000000005</v>
      </c>
      <c r="X1439">
        <v>0.04</v>
      </c>
      <c r="Y1439">
        <v>0.40300000000000002</v>
      </c>
      <c r="Z1439">
        <v>2.1000000000000001E-2</v>
      </c>
      <c r="AA1439" t="s">
        <v>10751</v>
      </c>
      <c r="AB1439">
        <v>0.97899999999999998</v>
      </c>
      <c r="AC1439" t="s">
        <v>10751</v>
      </c>
      <c r="AD1439" t="s">
        <v>10751</v>
      </c>
      <c r="AE1439" t="s">
        <v>10751</v>
      </c>
      <c r="AF1439" t="s">
        <v>10751</v>
      </c>
      <c r="AG1439">
        <v>1</v>
      </c>
      <c r="AH1439" t="s">
        <v>10751</v>
      </c>
      <c r="AI1439" t="s">
        <v>10751</v>
      </c>
      <c r="AJ1439" t="s">
        <v>10751</v>
      </c>
      <c r="AK1439" t="s">
        <v>10751</v>
      </c>
      <c r="AL1439" t="s">
        <v>10751</v>
      </c>
      <c r="AM1439" t="s">
        <v>10751</v>
      </c>
      <c r="AN1439" t="s">
        <v>10751</v>
      </c>
      <c r="AO1439" t="s">
        <v>10751</v>
      </c>
      <c r="AP1439">
        <v>1</v>
      </c>
      <c r="AQ1439">
        <v>3.5000000000000003E-2</v>
      </c>
      <c r="AR1439" t="s">
        <v>10751</v>
      </c>
      <c r="AS1439" t="s">
        <v>10751</v>
      </c>
      <c r="AT1439">
        <v>0.52200000000000002</v>
      </c>
      <c r="AU1439">
        <v>0.13400000000000001</v>
      </c>
      <c r="AV1439">
        <v>4.2</v>
      </c>
      <c r="AW1439" t="s">
        <v>10751</v>
      </c>
      <c r="AX1439">
        <v>6.8</v>
      </c>
      <c r="AY1439">
        <v>0.77600000000000002</v>
      </c>
      <c r="AZ1439">
        <v>0.20899999999999999</v>
      </c>
      <c r="BA1439">
        <v>1.6E-2</v>
      </c>
      <c r="BB1439" t="s">
        <v>10751</v>
      </c>
      <c r="BC1439" t="s">
        <v>10751</v>
      </c>
      <c r="BD1439" t="s">
        <v>10751</v>
      </c>
    </row>
    <row r="1440" spans="1:56">
      <c r="A1440" t="s">
        <v>10750</v>
      </c>
      <c r="B1440">
        <v>4000</v>
      </c>
      <c r="C1440">
        <v>2001</v>
      </c>
      <c r="D1440" s="7">
        <v>1331</v>
      </c>
      <c r="E1440">
        <v>8.5283999999999999E-2</v>
      </c>
      <c r="F1440">
        <v>24.622730000000001</v>
      </c>
      <c r="H1440">
        <v>20.16272</v>
      </c>
      <c r="I1440">
        <f t="shared" si="29"/>
        <v>1.7195574124799999</v>
      </c>
      <c r="K1440">
        <v>16.622150000000001</v>
      </c>
      <c r="L1440">
        <v>24.493110000000001</v>
      </c>
      <c r="M1440">
        <v>440.76384000000002</v>
      </c>
      <c r="N1440">
        <v>534.64802999999995</v>
      </c>
      <c r="O1440">
        <v>362.83677</v>
      </c>
      <c r="P1440" t="s">
        <v>10751</v>
      </c>
      <c r="Q1440">
        <v>227.19300000000001</v>
      </c>
      <c r="R1440">
        <v>226.0872</v>
      </c>
      <c r="S1440">
        <v>8.1580999999999992</v>
      </c>
      <c r="T1440">
        <v>1.0214639999999999</v>
      </c>
      <c r="U1440">
        <v>5.6522000000000003E-2</v>
      </c>
      <c r="V1440">
        <v>40.479889999999997</v>
      </c>
      <c r="W1440">
        <v>0.51400000000000001</v>
      </c>
      <c r="X1440">
        <v>0.129</v>
      </c>
      <c r="Y1440">
        <v>0.35699999999999998</v>
      </c>
      <c r="Z1440">
        <v>3.3000000000000002E-2</v>
      </c>
      <c r="AA1440" t="s">
        <v>10751</v>
      </c>
      <c r="AB1440">
        <v>0.96699999999999997</v>
      </c>
      <c r="AC1440" t="s">
        <v>10751</v>
      </c>
      <c r="AD1440" t="s">
        <v>10751</v>
      </c>
      <c r="AE1440" t="s">
        <v>10751</v>
      </c>
      <c r="AF1440" t="s">
        <v>10751</v>
      </c>
      <c r="AG1440">
        <v>1</v>
      </c>
      <c r="AH1440" t="s">
        <v>10751</v>
      </c>
      <c r="AI1440" t="s">
        <v>10751</v>
      </c>
      <c r="AJ1440" t="s">
        <v>10751</v>
      </c>
      <c r="AK1440" t="s">
        <v>10751</v>
      </c>
      <c r="AL1440" t="s">
        <v>10751</v>
      </c>
      <c r="AM1440" t="s">
        <v>10751</v>
      </c>
      <c r="AN1440" t="s">
        <v>10751</v>
      </c>
      <c r="AO1440" t="s">
        <v>10751</v>
      </c>
      <c r="AP1440">
        <v>1</v>
      </c>
      <c r="AQ1440">
        <v>5.2999999999999999E-2</v>
      </c>
      <c r="AR1440" t="s">
        <v>10751</v>
      </c>
      <c r="AS1440" t="s">
        <v>10751</v>
      </c>
      <c r="AT1440">
        <v>0.60299999999999998</v>
      </c>
      <c r="AU1440">
        <v>0.19400000000000001</v>
      </c>
      <c r="AV1440">
        <v>4.3</v>
      </c>
      <c r="AW1440" t="s">
        <v>10751</v>
      </c>
      <c r="AX1440">
        <v>6.6</v>
      </c>
      <c r="AY1440">
        <v>0.69099999999999995</v>
      </c>
      <c r="AZ1440">
        <v>0.28599999999999998</v>
      </c>
      <c r="BA1440">
        <v>2.3E-2</v>
      </c>
      <c r="BB1440" t="s">
        <v>10751</v>
      </c>
      <c r="BC1440" t="s">
        <v>10751</v>
      </c>
      <c r="BD1440" t="s">
        <v>10751</v>
      </c>
    </row>
    <row r="1441" spans="1:56">
      <c r="A1441" t="s">
        <v>10750</v>
      </c>
      <c r="B1441">
        <v>4000</v>
      </c>
      <c r="C1441">
        <v>2002</v>
      </c>
      <c r="D1441" s="7">
        <v>1256</v>
      </c>
      <c r="E1441">
        <v>7.7947000000000002E-2</v>
      </c>
      <c r="F1441">
        <v>24.781220000000001</v>
      </c>
      <c r="H1441">
        <v>20.195509999999999</v>
      </c>
      <c r="I1441">
        <f t="shared" si="29"/>
        <v>1.5741794179699999</v>
      </c>
      <c r="K1441">
        <v>16.696829999999999</v>
      </c>
      <c r="L1441">
        <v>24.325949999999999</v>
      </c>
      <c r="M1441">
        <v>440.04829999999998</v>
      </c>
      <c r="N1441">
        <v>532.25669000000005</v>
      </c>
      <c r="O1441">
        <v>365.32999000000001</v>
      </c>
      <c r="P1441" t="s">
        <v>10751</v>
      </c>
      <c r="Q1441">
        <v>223.36369999999999</v>
      </c>
      <c r="R1441">
        <v>229.62950000000001</v>
      </c>
      <c r="S1441">
        <v>8.2093000000000007</v>
      </c>
      <c r="T1441">
        <v>1.0519909999999999</v>
      </c>
      <c r="U1441">
        <v>5.7407E-2</v>
      </c>
      <c r="V1441">
        <v>40.526969999999999</v>
      </c>
      <c r="W1441">
        <v>0.51900000000000002</v>
      </c>
      <c r="X1441">
        <v>0.157</v>
      </c>
      <c r="Y1441">
        <v>0.32400000000000001</v>
      </c>
      <c r="Z1441">
        <v>2.5000000000000001E-2</v>
      </c>
      <c r="AA1441" t="s">
        <v>10751</v>
      </c>
      <c r="AB1441">
        <v>0.97299999999999998</v>
      </c>
      <c r="AC1441" t="s">
        <v>10751</v>
      </c>
      <c r="AD1441" t="s">
        <v>10751</v>
      </c>
      <c r="AE1441" t="s">
        <v>10751</v>
      </c>
      <c r="AF1441" t="s">
        <v>10751</v>
      </c>
      <c r="AG1441">
        <v>1</v>
      </c>
      <c r="AH1441" t="s">
        <v>10751</v>
      </c>
      <c r="AI1441" t="s">
        <v>10751</v>
      </c>
      <c r="AJ1441" t="s">
        <v>10751</v>
      </c>
      <c r="AK1441" t="s">
        <v>10751</v>
      </c>
      <c r="AL1441" t="s">
        <v>10751</v>
      </c>
      <c r="AM1441" t="s">
        <v>10751</v>
      </c>
      <c r="AN1441" t="s">
        <v>10751</v>
      </c>
      <c r="AO1441" t="s">
        <v>10751</v>
      </c>
      <c r="AP1441">
        <v>1</v>
      </c>
      <c r="AQ1441">
        <v>0.06</v>
      </c>
      <c r="AR1441" t="s">
        <v>10751</v>
      </c>
      <c r="AS1441" t="s">
        <v>10751</v>
      </c>
      <c r="AT1441">
        <v>0.70499999999999996</v>
      </c>
      <c r="AU1441">
        <v>0.23100000000000001</v>
      </c>
      <c r="AV1441">
        <v>4.4000000000000004</v>
      </c>
      <c r="AW1441">
        <v>2E-3</v>
      </c>
      <c r="AX1441">
        <v>6.5</v>
      </c>
      <c r="AY1441">
        <v>0.58299999999999996</v>
      </c>
      <c r="AZ1441">
        <v>0.39500000000000002</v>
      </c>
      <c r="BA1441">
        <v>0.02</v>
      </c>
      <c r="BB1441" t="s">
        <v>10751</v>
      </c>
      <c r="BC1441" t="s">
        <v>10751</v>
      </c>
      <c r="BD1441" t="s">
        <v>10751</v>
      </c>
    </row>
    <row r="1442" spans="1:56">
      <c r="A1442" t="s">
        <v>10750</v>
      </c>
      <c r="B1442">
        <v>4000</v>
      </c>
      <c r="C1442">
        <v>2003</v>
      </c>
      <c r="D1442" s="7">
        <v>1013</v>
      </c>
      <c r="E1442">
        <v>6.4232999999999998E-2</v>
      </c>
      <c r="F1442">
        <v>25.06776</v>
      </c>
      <c r="H1442">
        <v>20.357520000000001</v>
      </c>
      <c r="I1442">
        <f t="shared" si="29"/>
        <v>1.3076245821600001</v>
      </c>
      <c r="K1442">
        <v>16.78238</v>
      </c>
      <c r="L1442">
        <v>24.484500000000001</v>
      </c>
      <c r="M1442">
        <v>436.54631999999998</v>
      </c>
      <c r="N1442">
        <v>529.54336999999998</v>
      </c>
      <c r="O1442">
        <v>362.96429999999998</v>
      </c>
      <c r="P1442" t="s">
        <v>10751</v>
      </c>
      <c r="Q1442">
        <v>214.7165</v>
      </c>
      <c r="R1442">
        <v>233.46539999999999</v>
      </c>
      <c r="S1442">
        <v>8.0739000000000001</v>
      </c>
      <c r="T1442">
        <v>1.1057539999999999</v>
      </c>
      <c r="U1442">
        <v>5.8366000000000001E-2</v>
      </c>
      <c r="V1442">
        <v>40.912199999999999</v>
      </c>
      <c r="W1442">
        <v>0.46200000000000002</v>
      </c>
      <c r="X1442">
        <v>0.16800000000000001</v>
      </c>
      <c r="Y1442">
        <v>0.37</v>
      </c>
      <c r="Z1442">
        <v>3.1E-2</v>
      </c>
      <c r="AA1442" t="s">
        <v>10751</v>
      </c>
      <c r="AB1442">
        <v>0.96</v>
      </c>
      <c r="AC1442" t="s">
        <v>10751</v>
      </c>
      <c r="AD1442" t="s">
        <v>10751</v>
      </c>
      <c r="AE1442" t="s">
        <v>10751</v>
      </c>
      <c r="AF1442" t="s">
        <v>10751</v>
      </c>
      <c r="AG1442">
        <v>1</v>
      </c>
      <c r="AH1442" t="s">
        <v>10751</v>
      </c>
      <c r="AI1442" t="s">
        <v>10751</v>
      </c>
      <c r="AJ1442" t="s">
        <v>10751</v>
      </c>
      <c r="AK1442" t="s">
        <v>10751</v>
      </c>
      <c r="AL1442" t="s">
        <v>10751</v>
      </c>
      <c r="AM1442" t="s">
        <v>10751</v>
      </c>
      <c r="AN1442" t="s">
        <v>10751</v>
      </c>
      <c r="AO1442" t="s">
        <v>10751</v>
      </c>
      <c r="AP1442">
        <v>1</v>
      </c>
      <c r="AQ1442">
        <v>3.7999999999999999E-2</v>
      </c>
      <c r="AR1442" t="s">
        <v>10751</v>
      </c>
      <c r="AS1442" t="s">
        <v>10751</v>
      </c>
      <c r="AT1442">
        <v>0.77500000000000002</v>
      </c>
      <c r="AU1442">
        <v>0.26400000000000001</v>
      </c>
      <c r="AV1442">
        <v>4.5999999999999996</v>
      </c>
      <c r="AW1442">
        <v>8.9999999999999993E-3</v>
      </c>
      <c r="AX1442">
        <v>6.4</v>
      </c>
      <c r="AY1442">
        <v>0.42499999999999999</v>
      </c>
      <c r="AZ1442">
        <v>0.51700000000000002</v>
      </c>
      <c r="BA1442">
        <v>0.05</v>
      </c>
      <c r="BB1442" t="s">
        <v>10751</v>
      </c>
      <c r="BC1442" t="s">
        <v>10751</v>
      </c>
      <c r="BD1442" t="s">
        <v>10751</v>
      </c>
    </row>
    <row r="1443" spans="1:56">
      <c r="A1443" t="s">
        <v>10750</v>
      </c>
      <c r="B1443">
        <v>4000</v>
      </c>
      <c r="C1443">
        <v>2004</v>
      </c>
      <c r="D1443" s="7">
        <v>1287</v>
      </c>
      <c r="E1443">
        <v>8.1902000000000003E-2</v>
      </c>
      <c r="F1443">
        <v>25.402249999999999</v>
      </c>
      <c r="H1443">
        <v>20.58287</v>
      </c>
      <c r="I1443">
        <f t="shared" si="29"/>
        <v>1.6857782187400001</v>
      </c>
      <c r="K1443">
        <v>16.838930000000001</v>
      </c>
      <c r="L1443">
        <v>24.852070000000001</v>
      </c>
      <c r="M1443">
        <v>431.79786999999999</v>
      </c>
      <c r="N1443">
        <v>527.80287999999996</v>
      </c>
      <c r="O1443">
        <v>357.62195000000003</v>
      </c>
      <c r="P1443" t="s">
        <v>10751</v>
      </c>
      <c r="Q1443">
        <v>211.4383</v>
      </c>
      <c r="R1443">
        <v>238.5796</v>
      </c>
      <c r="S1443">
        <v>7.9132999999999996</v>
      </c>
      <c r="T1443">
        <v>1.147248</v>
      </c>
      <c r="U1443">
        <v>5.9644999999999997E-2</v>
      </c>
      <c r="V1443">
        <v>41.36177</v>
      </c>
      <c r="W1443">
        <v>0.61</v>
      </c>
      <c r="X1443">
        <v>0.17100000000000001</v>
      </c>
      <c r="Y1443">
        <v>0.22</v>
      </c>
      <c r="Z1443">
        <v>3.6999999999999998E-2</v>
      </c>
      <c r="AA1443" t="s">
        <v>10751</v>
      </c>
      <c r="AB1443">
        <v>0.95799999999999996</v>
      </c>
      <c r="AC1443" t="s">
        <v>10751</v>
      </c>
      <c r="AD1443" t="s">
        <v>10751</v>
      </c>
      <c r="AE1443" t="s">
        <v>10751</v>
      </c>
      <c r="AF1443" t="s">
        <v>10751</v>
      </c>
      <c r="AG1443">
        <v>0.999</v>
      </c>
      <c r="AH1443" t="s">
        <v>10751</v>
      </c>
      <c r="AI1443">
        <v>1E-3</v>
      </c>
      <c r="AJ1443">
        <v>1E-3</v>
      </c>
      <c r="AK1443" t="s">
        <v>10751</v>
      </c>
      <c r="AL1443" t="s">
        <v>10751</v>
      </c>
      <c r="AM1443" t="s">
        <v>10751</v>
      </c>
      <c r="AN1443" t="s">
        <v>10751</v>
      </c>
      <c r="AO1443" t="s">
        <v>10751</v>
      </c>
      <c r="AP1443">
        <v>0.999</v>
      </c>
      <c r="AQ1443">
        <v>7.0000000000000007E-2</v>
      </c>
      <c r="AR1443" t="s">
        <v>10751</v>
      </c>
      <c r="AS1443" t="s">
        <v>10751</v>
      </c>
      <c r="AT1443">
        <v>0.82199999999999995</v>
      </c>
      <c r="AU1443">
        <v>0.47899999999999998</v>
      </c>
      <c r="AV1443">
        <v>4.7</v>
      </c>
      <c r="AW1443">
        <v>5.0000000000000001E-3</v>
      </c>
      <c r="AX1443">
        <v>6.2</v>
      </c>
      <c r="AY1443">
        <v>0.36099999999999999</v>
      </c>
      <c r="AZ1443">
        <v>0.55300000000000005</v>
      </c>
      <c r="BA1443">
        <v>6.3E-2</v>
      </c>
      <c r="BB1443">
        <v>1.7999999999999999E-2</v>
      </c>
      <c r="BC1443" t="s">
        <v>10751</v>
      </c>
      <c r="BD1443" t="s">
        <v>10751</v>
      </c>
    </row>
    <row r="1444" spans="1:56">
      <c r="A1444" t="s">
        <v>10750</v>
      </c>
      <c r="B1444">
        <v>4000</v>
      </c>
      <c r="C1444">
        <v>2005</v>
      </c>
      <c r="D1444" s="7">
        <v>1637</v>
      </c>
      <c r="E1444">
        <v>0.102977</v>
      </c>
      <c r="F1444">
        <v>25.681439999999998</v>
      </c>
      <c r="H1444">
        <v>20.72701</v>
      </c>
      <c r="I1444">
        <f t="shared" si="29"/>
        <v>2.1344053087699999</v>
      </c>
      <c r="K1444">
        <v>16.92661</v>
      </c>
      <c r="L1444">
        <v>24.95356</v>
      </c>
      <c r="M1444">
        <v>429.04284999999999</v>
      </c>
      <c r="N1444">
        <v>525.37009</v>
      </c>
      <c r="O1444">
        <v>356.37493000000001</v>
      </c>
      <c r="P1444" t="s">
        <v>10751</v>
      </c>
      <c r="Q1444">
        <v>214.09690000000001</v>
      </c>
      <c r="R1444">
        <v>239.98740000000001</v>
      </c>
      <c r="S1444">
        <v>7.8112000000000004</v>
      </c>
      <c r="T1444">
        <v>1.137983</v>
      </c>
      <c r="U1444">
        <v>5.9997000000000002E-2</v>
      </c>
      <c r="V1444">
        <v>41.699710000000003</v>
      </c>
      <c r="W1444">
        <v>0.53400000000000003</v>
      </c>
      <c r="X1444">
        <v>0.13300000000000001</v>
      </c>
      <c r="Y1444">
        <v>0.33300000000000002</v>
      </c>
      <c r="Z1444">
        <v>4.1000000000000002E-2</v>
      </c>
      <c r="AA1444" t="s">
        <v>10751</v>
      </c>
      <c r="AB1444">
        <v>0.93</v>
      </c>
      <c r="AC1444" t="s">
        <v>10751</v>
      </c>
      <c r="AD1444" t="s">
        <v>10751</v>
      </c>
      <c r="AE1444" t="s">
        <v>10751</v>
      </c>
      <c r="AF1444" t="s">
        <v>10751</v>
      </c>
      <c r="AG1444">
        <v>0.99399999999999999</v>
      </c>
      <c r="AH1444" t="s">
        <v>10751</v>
      </c>
      <c r="AI1444">
        <v>6.0000000000000001E-3</v>
      </c>
      <c r="AJ1444">
        <v>6.0000000000000001E-3</v>
      </c>
      <c r="AK1444" t="s">
        <v>10751</v>
      </c>
      <c r="AL1444" t="s">
        <v>10751</v>
      </c>
      <c r="AM1444" t="s">
        <v>10751</v>
      </c>
      <c r="AN1444" t="s">
        <v>10751</v>
      </c>
      <c r="AO1444" t="s">
        <v>10751</v>
      </c>
      <c r="AP1444">
        <v>0.99399999999999999</v>
      </c>
      <c r="AQ1444">
        <v>3.5999999999999997E-2</v>
      </c>
      <c r="AR1444" t="s">
        <v>10751</v>
      </c>
      <c r="AS1444" t="s">
        <v>10751</v>
      </c>
      <c r="AT1444">
        <v>0.78700000000000003</v>
      </c>
      <c r="AU1444">
        <v>0.442</v>
      </c>
      <c r="AV1444">
        <v>4.8</v>
      </c>
      <c r="AW1444">
        <v>2.9000000000000001E-2</v>
      </c>
      <c r="AX1444">
        <v>6.2</v>
      </c>
      <c r="AY1444">
        <v>0.32900000000000001</v>
      </c>
      <c r="AZ1444">
        <v>0.51400000000000001</v>
      </c>
      <c r="BA1444">
        <v>0.114</v>
      </c>
      <c r="BB1444">
        <v>1.4E-2</v>
      </c>
      <c r="BC1444" t="s">
        <v>10751</v>
      </c>
      <c r="BD1444" t="s">
        <v>10751</v>
      </c>
    </row>
    <row r="1445" spans="1:56">
      <c r="A1445" t="s">
        <v>10750</v>
      </c>
      <c r="B1445">
        <v>4000</v>
      </c>
      <c r="C1445">
        <v>2006</v>
      </c>
      <c r="D1445" s="7">
        <v>2241</v>
      </c>
      <c r="E1445">
        <v>0.148337</v>
      </c>
      <c r="F1445">
        <v>26.022410000000001</v>
      </c>
      <c r="H1445">
        <v>20.966139999999999</v>
      </c>
      <c r="I1445">
        <f t="shared" si="29"/>
        <v>3.1100543091799997</v>
      </c>
      <c r="K1445">
        <v>17.181809999999999</v>
      </c>
      <c r="L1445">
        <v>25.143930000000001</v>
      </c>
      <c r="M1445">
        <v>423.98660999999998</v>
      </c>
      <c r="N1445">
        <v>517.36973999999998</v>
      </c>
      <c r="O1445">
        <v>353.53969000000001</v>
      </c>
      <c r="P1445" t="s">
        <v>10751</v>
      </c>
      <c r="Q1445">
        <v>215.452</v>
      </c>
      <c r="R1445">
        <v>245.24090000000001</v>
      </c>
      <c r="S1445">
        <v>7.7172999999999998</v>
      </c>
      <c r="T1445">
        <v>1.1588430000000001</v>
      </c>
      <c r="U1445">
        <v>6.1310000000000003E-2</v>
      </c>
      <c r="V1445">
        <v>42.211129999999997</v>
      </c>
      <c r="W1445">
        <v>0.52500000000000002</v>
      </c>
      <c r="X1445">
        <v>0.104</v>
      </c>
      <c r="Y1445">
        <v>0.371</v>
      </c>
      <c r="Z1445">
        <v>3.9E-2</v>
      </c>
      <c r="AA1445">
        <v>0</v>
      </c>
      <c r="AB1445">
        <v>0.93300000000000005</v>
      </c>
      <c r="AC1445" t="s">
        <v>10751</v>
      </c>
      <c r="AD1445" t="s">
        <v>10751</v>
      </c>
      <c r="AE1445" t="s">
        <v>10751</v>
      </c>
      <c r="AF1445" t="s">
        <v>10751</v>
      </c>
      <c r="AG1445">
        <v>0.998</v>
      </c>
      <c r="AH1445" t="s">
        <v>10751</v>
      </c>
      <c r="AI1445">
        <v>2E-3</v>
      </c>
      <c r="AJ1445">
        <v>2E-3</v>
      </c>
      <c r="AK1445" t="s">
        <v>10751</v>
      </c>
      <c r="AL1445" t="s">
        <v>10751</v>
      </c>
      <c r="AM1445" t="s">
        <v>10751</v>
      </c>
      <c r="AN1445" t="s">
        <v>10751</v>
      </c>
      <c r="AO1445">
        <v>2E-3</v>
      </c>
      <c r="AP1445">
        <v>0.996</v>
      </c>
      <c r="AQ1445">
        <v>4.1000000000000002E-2</v>
      </c>
      <c r="AR1445" t="s">
        <v>10751</v>
      </c>
      <c r="AS1445">
        <v>3.4000000000000002E-2</v>
      </c>
      <c r="AT1445">
        <v>0.76500000000000001</v>
      </c>
      <c r="AU1445">
        <v>0.56599999999999995</v>
      </c>
      <c r="AV1445">
        <v>5</v>
      </c>
      <c r="AW1445">
        <v>2.8000000000000001E-2</v>
      </c>
      <c r="AX1445">
        <v>6.2</v>
      </c>
      <c r="AY1445">
        <v>0.3</v>
      </c>
      <c r="AZ1445">
        <v>0.45800000000000002</v>
      </c>
      <c r="BA1445">
        <v>0.159</v>
      </c>
      <c r="BB1445">
        <v>5.5E-2</v>
      </c>
      <c r="BC1445" t="s">
        <v>10751</v>
      </c>
      <c r="BD1445" t="s">
        <v>10751</v>
      </c>
    </row>
    <row r="1446" spans="1:56">
      <c r="A1446" t="s">
        <v>10750</v>
      </c>
      <c r="B1446">
        <v>4000</v>
      </c>
      <c r="C1446">
        <v>2007</v>
      </c>
      <c r="D1446" s="7">
        <v>2197</v>
      </c>
      <c r="E1446">
        <v>0.14382400000000001</v>
      </c>
      <c r="F1446">
        <v>26.968450000000001</v>
      </c>
      <c r="H1446">
        <v>21.675529999999998</v>
      </c>
      <c r="I1446">
        <f t="shared" si="29"/>
        <v>3.1174614267199998</v>
      </c>
      <c r="K1446">
        <v>17.801069999999999</v>
      </c>
      <c r="L1446">
        <v>25.933710000000001</v>
      </c>
      <c r="M1446">
        <v>410.05313000000001</v>
      </c>
      <c r="N1446">
        <v>499.30290000000002</v>
      </c>
      <c r="O1446">
        <v>342.72435999999999</v>
      </c>
      <c r="P1446" t="s">
        <v>10751</v>
      </c>
      <c r="Q1446">
        <v>207.98849999999999</v>
      </c>
      <c r="R1446">
        <v>241.31229999999999</v>
      </c>
      <c r="S1446">
        <v>7.8015999999999996</v>
      </c>
      <c r="T1446">
        <v>1.176723</v>
      </c>
      <c r="U1446">
        <v>6.0328E-2</v>
      </c>
      <c r="V1446">
        <v>43.901350000000001</v>
      </c>
      <c r="W1446">
        <v>0.64500000000000002</v>
      </c>
      <c r="X1446">
        <v>0.121</v>
      </c>
      <c r="Y1446">
        <v>0.23300000000000001</v>
      </c>
      <c r="Z1446">
        <v>3.4000000000000002E-2</v>
      </c>
      <c r="AA1446" t="s">
        <v>10751</v>
      </c>
      <c r="AB1446">
        <v>0.89300000000000002</v>
      </c>
      <c r="AC1446">
        <v>3.1E-2</v>
      </c>
      <c r="AD1446" t="s">
        <v>10751</v>
      </c>
      <c r="AE1446" t="s">
        <v>10751</v>
      </c>
      <c r="AF1446" t="s">
        <v>10751</v>
      </c>
      <c r="AG1446">
        <v>0.999</v>
      </c>
      <c r="AH1446" t="s">
        <v>10751</v>
      </c>
      <c r="AI1446">
        <v>1E-3</v>
      </c>
      <c r="AJ1446">
        <v>1E-3</v>
      </c>
      <c r="AK1446" t="s">
        <v>10751</v>
      </c>
      <c r="AL1446" t="s">
        <v>10751</v>
      </c>
      <c r="AM1446" t="s">
        <v>10751</v>
      </c>
      <c r="AN1446" t="s">
        <v>10751</v>
      </c>
      <c r="AO1446">
        <v>3.3000000000000002E-2</v>
      </c>
      <c r="AP1446">
        <v>0.96599999999999997</v>
      </c>
      <c r="AQ1446">
        <v>6.9000000000000006E-2</v>
      </c>
      <c r="AR1446" t="s">
        <v>10751</v>
      </c>
      <c r="AS1446">
        <v>1.0999999999999999E-2</v>
      </c>
      <c r="AT1446">
        <v>0.751</v>
      </c>
      <c r="AU1446">
        <v>0.70399999999999996</v>
      </c>
      <c r="AV1446">
        <v>5.0999999999999996</v>
      </c>
      <c r="AW1446">
        <v>4.2000000000000003E-2</v>
      </c>
      <c r="AX1446">
        <v>6</v>
      </c>
      <c r="AY1446">
        <v>0.27</v>
      </c>
      <c r="AZ1446">
        <v>0.29399999999999998</v>
      </c>
      <c r="BA1446">
        <v>0.32300000000000001</v>
      </c>
      <c r="BB1446">
        <v>4.1000000000000002E-2</v>
      </c>
      <c r="BC1446" t="s">
        <v>10751</v>
      </c>
      <c r="BD1446" t="s">
        <v>10751</v>
      </c>
    </row>
    <row r="1447" spans="1:56">
      <c r="A1447" t="s">
        <v>10750</v>
      </c>
      <c r="B1447">
        <v>4000</v>
      </c>
      <c r="C1447">
        <v>2008</v>
      </c>
      <c r="D1447" s="7">
        <v>2284</v>
      </c>
      <c r="E1447">
        <v>0.164302</v>
      </c>
      <c r="F1447">
        <v>26.891909999999999</v>
      </c>
      <c r="H1447">
        <v>21.658200000000001</v>
      </c>
      <c r="I1447">
        <f t="shared" si="29"/>
        <v>3.5584855764000003</v>
      </c>
      <c r="K1447">
        <v>17.67756</v>
      </c>
      <c r="L1447">
        <v>26.090219999999999</v>
      </c>
      <c r="M1447">
        <v>410.40185000000002</v>
      </c>
      <c r="N1447">
        <v>502.81425000000002</v>
      </c>
      <c r="O1447">
        <v>340.68723999999997</v>
      </c>
      <c r="P1447">
        <v>47.569070000000004</v>
      </c>
      <c r="Q1447">
        <v>208.6011</v>
      </c>
      <c r="R1447">
        <v>247.45509999999999</v>
      </c>
      <c r="S1447">
        <v>7.7497999999999996</v>
      </c>
      <c r="T1447">
        <v>1.201867</v>
      </c>
      <c r="U1447">
        <v>6.1864000000000002E-2</v>
      </c>
      <c r="V1447">
        <v>43.705860000000001</v>
      </c>
      <c r="W1447">
        <v>0.60199999999999998</v>
      </c>
      <c r="X1447">
        <v>0.124</v>
      </c>
      <c r="Y1447">
        <v>0.27300000000000002</v>
      </c>
      <c r="Z1447">
        <v>3.7999999999999999E-2</v>
      </c>
      <c r="AA1447">
        <v>0</v>
      </c>
      <c r="AB1447">
        <v>0.92400000000000004</v>
      </c>
      <c r="AC1447">
        <v>1.4E-2</v>
      </c>
      <c r="AD1447" t="s">
        <v>10751</v>
      </c>
      <c r="AE1447" t="s">
        <v>10751</v>
      </c>
      <c r="AF1447">
        <v>5.8000000000000003E-2</v>
      </c>
      <c r="AG1447">
        <v>0.94099999999999995</v>
      </c>
      <c r="AH1447" t="s">
        <v>10751</v>
      </c>
      <c r="AI1447">
        <v>2E-3</v>
      </c>
      <c r="AJ1447">
        <v>2E-3</v>
      </c>
      <c r="AK1447" t="s">
        <v>10751</v>
      </c>
      <c r="AL1447" t="s">
        <v>10751</v>
      </c>
      <c r="AM1447" t="s">
        <v>10751</v>
      </c>
      <c r="AN1447" t="s">
        <v>10751</v>
      </c>
      <c r="AO1447">
        <v>1.4999999999999999E-2</v>
      </c>
      <c r="AP1447">
        <v>0.98299999999999998</v>
      </c>
      <c r="AQ1447">
        <v>7.5999999999999998E-2</v>
      </c>
      <c r="AR1447" t="s">
        <v>10751</v>
      </c>
      <c r="AS1447">
        <v>5.7000000000000002E-2</v>
      </c>
      <c r="AT1447">
        <v>0.75600000000000001</v>
      </c>
      <c r="AU1447">
        <v>0.65900000000000003</v>
      </c>
      <c r="AV1447">
        <v>5.0999999999999996</v>
      </c>
      <c r="AW1447">
        <v>2.4E-2</v>
      </c>
      <c r="AX1447">
        <v>6</v>
      </c>
      <c r="AY1447">
        <v>0.34300000000000003</v>
      </c>
      <c r="AZ1447">
        <v>0.20200000000000001</v>
      </c>
      <c r="BA1447">
        <v>0.36199999999999999</v>
      </c>
      <c r="BB1447">
        <v>5.2999999999999999E-2</v>
      </c>
      <c r="BC1447">
        <v>2E-3</v>
      </c>
      <c r="BD1447" t="s">
        <v>10751</v>
      </c>
    </row>
    <row r="1448" spans="1:56">
      <c r="A1448" t="s">
        <v>10750</v>
      </c>
      <c r="B1448">
        <v>4000</v>
      </c>
      <c r="C1448">
        <v>2009</v>
      </c>
      <c r="D1448" s="7">
        <v>1315</v>
      </c>
      <c r="E1448">
        <v>0.14119000000000001</v>
      </c>
      <c r="F1448">
        <v>27.532769999999999</v>
      </c>
      <c r="H1448">
        <v>22.090389999999999</v>
      </c>
      <c r="I1448">
        <f t="shared" si="29"/>
        <v>3.1189421640999999</v>
      </c>
      <c r="K1448">
        <v>18.14751</v>
      </c>
      <c r="L1448">
        <v>26.438770000000002</v>
      </c>
      <c r="M1448">
        <v>402.38254000000001</v>
      </c>
      <c r="N1448">
        <v>489.80869000000001</v>
      </c>
      <c r="O1448">
        <v>336.20211</v>
      </c>
      <c r="P1448">
        <v>47.50103</v>
      </c>
      <c r="Q1448">
        <v>208.37960000000001</v>
      </c>
      <c r="R1448">
        <v>251.19829999999999</v>
      </c>
      <c r="S1448">
        <v>7.4494999999999996</v>
      </c>
      <c r="T1448">
        <v>1.2194849999999999</v>
      </c>
      <c r="U1448">
        <v>6.2799999999999995E-2</v>
      </c>
      <c r="V1448">
        <v>44.80209</v>
      </c>
      <c r="W1448">
        <v>0.60199999999999998</v>
      </c>
      <c r="X1448">
        <v>0.13600000000000001</v>
      </c>
      <c r="Y1448">
        <v>0.26300000000000001</v>
      </c>
      <c r="Z1448">
        <v>2.1999999999999999E-2</v>
      </c>
      <c r="AA1448">
        <v>1E-3</v>
      </c>
      <c r="AB1448">
        <v>0.89100000000000001</v>
      </c>
      <c r="AC1448">
        <v>3.5999999999999997E-2</v>
      </c>
      <c r="AD1448" t="s">
        <v>10751</v>
      </c>
      <c r="AE1448" t="s">
        <v>10751</v>
      </c>
      <c r="AF1448">
        <v>0.111</v>
      </c>
      <c r="AG1448">
        <v>0.88700000000000001</v>
      </c>
      <c r="AH1448" t="s">
        <v>10751</v>
      </c>
      <c r="AI1448">
        <v>2E-3</v>
      </c>
      <c r="AJ1448">
        <v>2E-3</v>
      </c>
      <c r="AK1448" t="s">
        <v>10751</v>
      </c>
      <c r="AL1448" t="s">
        <v>10751</v>
      </c>
      <c r="AM1448" t="s">
        <v>10751</v>
      </c>
      <c r="AN1448" t="s">
        <v>10751</v>
      </c>
      <c r="AO1448">
        <v>4.1000000000000002E-2</v>
      </c>
      <c r="AP1448">
        <v>0.95699999999999996</v>
      </c>
      <c r="AQ1448">
        <v>7.4999999999999997E-2</v>
      </c>
      <c r="AR1448" t="s">
        <v>10751</v>
      </c>
      <c r="AS1448">
        <v>6.8000000000000005E-2</v>
      </c>
      <c r="AT1448">
        <v>0.76100000000000001</v>
      </c>
      <c r="AU1448">
        <v>0.81599999999999995</v>
      </c>
      <c r="AV1448">
        <v>5.3</v>
      </c>
      <c r="AW1448">
        <v>4.9000000000000002E-2</v>
      </c>
      <c r="AX1448">
        <v>6</v>
      </c>
      <c r="AY1448">
        <v>0.30099999999999999</v>
      </c>
      <c r="AZ1448">
        <v>0.14899999999999999</v>
      </c>
      <c r="BA1448">
        <v>0.36299999999999999</v>
      </c>
      <c r="BB1448">
        <v>0.1</v>
      </c>
      <c r="BC1448">
        <v>0</v>
      </c>
      <c r="BD1448" t="s">
        <v>10751</v>
      </c>
    </row>
    <row r="1449" spans="1:56">
      <c r="A1449" t="s">
        <v>10750</v>
      </c>
      <c r="B1449">
        <v>4000</v>
      </c>
      <c r="C1449">
        <v>2010</v>
      </c>
      <c r="D1449" s="7">
        <v>1399</v>
      </c>
      <c r="E1449">
        <v>0.12584799999999999</v>
      </c>
      <c r="F1449">
        <v>27.681339999999999</v>
      </c>
      <c r="H1449">
        <v>22.212969999999999</v>
      </c>
      <c r="I1449">
        <f t="shared" si="29"/>
        <v>2.7954578485599995</v>
      </c>
      <c r="K1449">
        <v>18.257899999999999</v>
      </c>
      <c r="L1449">
        <v>26.552019999999999</v>
      </c>
      <c r="M1449">
        <v>400.13627000000002</v>
      </c>
      <c r="N1449">
        <v>486.81765999999999</v>
      </c>
      <c r="O1449">
        <v>334.74504000000002</v>
      </c>
      <c r="P1449">
        <v>48.009140000000002</v>
      </c>
      <c r="Q1449">
        <v>213.47309999999999</v>
      </c>
      <c r="R1449">
        <v>261.54790000000003</v>
      </c>
      <c r="S1449">
        <v>7.3794000000000004</v>
      </c>
      <c r="T1449">
        <v>1.2387330000000001</v>
      </c>
      <c r="U1449">
        <v>6.5387000000000001E-2</v>
      </c>
      <c r="V1449">
        <v>45.169609999999999</v>
      </c>
      <c r="W1449">
        <v>0.51400000000000001</v>
      </c>
      <c r="X1449">
        <v>0.11799999999999999</v>
      </c>
      <c r="Y1449">
        <v>0.36799999999999999</v>
      </c>
      <c r="Z1449">
        <v>4.8000000000000001E-2</v>
      </c>
      <c r="AA1449">
        <v>7.0000000000000001E-3</v>
      </c>
      <c r="AB1449">
        <v>0.84299999999999997</v>
      </c>
      <c r="AC1449">
        <v>4.7E-2</v>
      </c>
      <c r="AD1449" t="s">
        <v>10751</v>
      </c>
      <c r="AE1449" t="s">
        <v>10751</v>
      </c>
      <c r="AF1449">
        <v>0.17399999999999999</v>
      </c>
      <c r="AG1449">
        <v>0.82399999999999995</v>
      </c>
      <c r="AH1449" t="s">
        <v>10751</v>
      </c>
      <c r="AI1449">
        <v>1E-3</v>
      </c>
      <c r="AJ1449">
        <v>1E-3</v>
      </c>
      <c r="AK1449" t="s">
        <v>10751</v>
      </c>
      <c r="AL1449" t="s">
        <v>10751</v>
      </c>
      <c r="AM1449">
        <v>0</v>
      </c>
      <c r="AN1449" t="s">
        <v>10751</v>
      </c>
      <c r="AO1449">
        <v>4.7E-2</v>
      </c>
      <c r="AP1449">
        <v>0.95099999999999996</v>
      </c>
      <c r="AQ1449">
        <v>5.5E-2</v>
      </c>
      <c r="AR1449" t="s">
        <v>10751</v>
      </c>
      <c r="AS1449">
        <v>4.2999999999999997E-2</v>
      </c>
      <c r="AT1449">
        <v>0.81699999999999995</v>
      </c>
      <c r="AU1449">
        <v>0.84</v>
      </c>
      <c r="AV1449">
        <v>5.5</v>
      </c>
      <c r="AW1449">
        <v>5.5E-2</v>
      </c>
      <c r="AX1449">
        <v>6</v>
      </c>
      <c r="AY1449">
        <v>0.23</v>
      </c>
      <c r="AZ1449">
        <v>0.13200000000000001</v>
      </c>
      <c r="BA1449">
        <v>0.437</v>
      </c>
      <c r="BB1449">
        <v>9.9000000000000005E-2</v>
      </c>
      <c r="BC1449">
        <v>0</v>
      </c>
      <c r="BD1449" t="s">
        <v>10751</v>
      </c>
    </row>
    <row r="1450" spans="1:56">
      <c r="A1450" t="s">
        <v>10750</v>
      </c>
      <c r="B1450">
        <v>4000</v>
      </c>
      <c r="C1450">
        <v>2011</v>
      </c>
      <c r="D1450" s="7">
        <v>1478</v>
      </c>
      <c r="E1450">
        <v>0.122944</v>
      </c>
      <c r="F1450">
        <v>28.29777</v>
      </c>
      <c r="H1450">
        <v>22.61346</v>
      </c>
      <c r="I1450">
        <f t="shared" si="29"/>
        <v>2.7801892262400001</v>
      </c>
      <c r="K1450">
        <v>18.59731</v>
      </c>
      <c r="L1450">
        <v>27.01444</v>
      </c>
      <c r="M1450">
        <v>393.16413</v>
      </c>
      <c r="N1450">
        <v>478.08994000000001</v>
      </c>
      <c r="O1450">
        <v>329.09728000000001</v>
      </c>
      <c r="P1450">
        <v>47.559469999999997</v>
      </c>
      <c r="Q1450">
        <v>207.1156</v>
      </c>
      <c r="R1450">
        <v>262.31040000000002</v>
      </c>
      <c r="S1450">
        <v>7.2908999999999997</v>
      </c>
      <c r="T1450">
        <v>1.282143</v>
      </c>
      <c r="U1450">
        <v>6.5577999999999997E-2</v>
      </c>
      <c r="V1450">
        <v>45.86795</v>
      </c>
      <c r="W1450">
        <v>0.56499999999999995</v>
      </c>
      <c r="X1450">
        <v>0.13700000000000001</v>
      </c>
      <c r="Y1450">
        <v>0.29799999999999999</v>
      </c>
      <c r="Z1450">
        <v>3.9E-2</v>
      </c>
      <c r="AA1450">
        <v>8.0000000000000002E-3</v>
      </c>
      <c r="AB1450">
        <v>0.875</v>
      </c>
      <c r="AC1450">
        <v>2.5000000000000001E-2</v>
      </c>
      <c r="AD1450" t="s">
        <v>10751</v>
      </c>
      <c r="AE1450" t="s">
        <v>10751</v>
      </c>
      <c r="AF1450">
        <v>0.219</v>
      </c>
      <c r="AG1450">
        <v>0.77500000000000002</v>
      </c>
      <c r="AH1450" t="s">
        <v>10751</v>
      </c>
      <c r="AI1450">
        <v>5.0000000000000001E-3</v>
      </c>
      <c r="AJ1450">
        <v>5.0000000000000001E-3</v>
      </c>
      <c r="AK1450">
        <v>0</v>
      </c>
      <c r="AL1450">
        <v>3.0000000000000001E-3</v>
      </c>
      <c r="AM1450">
        <v>0</v>
      </c>
      <c r="AN1450" t="s">
        <v>10751</v>
      </c>
      <c r="AO1450">
        <v>2.5000000000000001E-2</v>
      </c>
      <c r="AP1450">
        <v>0.96699999999999997</v>
      </c>
      <c r="AQ1450">
        <v>0.08</v>
      </c>
      <c r="AR1450" t="s">
        <v>10751</v>
      </c>
      <c r="AS1450">
        <v>0.03</v>
      </c>
      <c r="AT1450">
        <v>0.84499999999999997</v>
      </c>
      <c r="AU1450">
        <v>0.94099999999999995</v>
      </c>
      <c r="AV1450">
        <v>5.8</v>
      </c>
      <c r="AW1450">
        <v>5.1999999999999998E-2</v>
      </c>
      <c r="AX1450">
        <v>5.9</v>
      </c>
      <c r="AY1450">
        <v>0.151</v>
      </c>
      <c r="AZ1450">
        <v>9.1999999999999998E-2</v>
      </c>
      <c r="BA1450">
        <v>0.52700000000000002</v>
      </c>
      <c r="BB1450">
        <v>0.12</v>
      </c>
      <c r="BC1450">
        <v>3.3000000000000002E-2</v>
      </c>
      <c r="BD1450" t="s">
        <v>10751</v>
      </c>
    </row>
    <row r="1451" spans="1:56">
      <c r="A1451" t="s">
        <v>10750</v>
      </c>
      <c r="B1451">
        <v>4000</v>
      </c>
      <c r="C1451">
        <v>2012</v>
      </c>
      <c r="D1451" s="7">
        <v>1387</v>
      </c>
      <c r="E1451">
        <v>0.103119</v>
      </c>
      <c r="F1451">
        <v>29.427510000000002</v>
      </c>
      <c r="H1451">
        <v>23.487089999999998</v>
      </c>
      <c r="I1451">
        <f t="shared" si="29"/>
        <v>2.4219652337099999</v>
      </c>
      <c r="K1451">
        <v>19.25441</v>
      </c>
      <c r="L1451">
        <v>28.15643</v>
      </c>
      <c r="M1451">
        <v>377.58780000000002</v>
      </c>
      <c r="N1451">
        <v>460.53348999999997</v>
      </c>
      <c r="O1451">
        <v>315.01472999999999</v>
      </c>
      <c r="P1451">
        <v>47.900449999999999</v>
      </c>
      <c r="Q1451">
        <v>204.875</v>
      </c>
      <c r="R1451">
        <v>273.01659999999998</v>
      </c>
      <c r="S1451">
        <v>6.9394</v>
      </c>
      <c r="T1451">
        <v>1.358681</v>
      </c>
      <c r="U1451">
        <v>6.8253999999999995E-2</v>
      </c>
      <c r="V1451">
        <v>48.404339999999998</v>
      </c>
      <c r="W1451">
        <v>0.54900000000000004</v>
      </c>
      <c r="X1451">
        <v>0.13</v>
      </c>
      <c r="Y1451">
        <v>0.32</v>
      </c>
      <c r="Z1451">
        <v>4.1000000000000002E-2</v>
      </c>
      <c r="AA1451">
        <v>0.02</v>
      </c>
      <c r="AB1451">
        <v>0.82899999999999996</v>
      </c>
      <c r="AC1451">
        <v>4.3999999999999997E-2</v>
      </c>
      <c r="AD1451" t="s">
        <v>10751</v>
      </c>
      <c r="AE1451" t="s">
        <v>10751</v>
      </c>
      <c r="AF1451">
        <v>0.38200000000000001</v>
      </c>
      <c r="AG1451">
        <v>0.61699999999999999</v>
      </c>
      <c r="AH1451" t="s">
        <v>10751</v>
      </c>
      <c r="AI1451">
        <v>1E-3</v>
      </c>
      <c r="AJ1451" t="s">
        <v>10751</v>
      </c>
      <c r="AK1451">
        <v>1E-3</v>
      </c>
      <c r="AL1451">
        <v>1.2999999999999999E-2</v>
      </c>
      <c r="AM1451">
        <v>0</v>
      </c>
      <c r="AN1451" t="s">
        <v>10751</v>
      </c>
      <c r="AO1451">
        <v>6.5000000000000002E-2</v>
      </c>
      <c r="AP1451">
        <v>0.92200000000000004</v>
      </c>
      <c r="AQ1451">
        <v>0.106</v>
      </c>
      <c r="AR1451">
        <v>1.9E-2</v>
      </c>
      <c r="AS1451">
        <v>4.4999999999999998E-2</v>
      </c>
      <c r="AT1451">
        <v>0.98799999999999999</v>
      </c>
      <c r="AU1451">
        <v>0.996</v>
      </c>
      <c r="AV1451">
        <v>6</v>
      </c>
      <c r="AW1451">
        <v>6.6000000000000003E-2</v>
      </c>
      <c r="AX1451">
        <v>5.7</v>
      </c>
      <c r="AY1451">
        <v>3.0000000000000001E-3</v>
      </c>
      <c r="AZ1451">
        <v>8.5000000000000006E-2</v>
      </c>
      <c r="BA1451">
        <v>0.59499999999999997</v>
      </c>
      <c r="BB1451">
        <v>9.4E-2</v>
      </c>
      <c r="BC1451">
        <v>0.113</v>
      </c>
      <c r="BD1451" t="s">
        <v>10751</v>
      </c>
    </row>
    <row r="1452" spans="1:56">
      <c r="A1452" t="s">
        <v>10750</v>
      </c>
      <c r="B1452">
        <v>4000</v>
      </c>
      <c r="C1452">
        <v>2013</v>
      </c>
      <c r="D1452" s="7">
        <v>1744</v>
      </c>
      <c r="E1452">
        <v>0.114749</v>
      </c>
      <c r="F1452">
        <v>31.521070000000002</v>
      </c>
      <c r="H1452">
        <v>24.930319999999998</v>
      </c>
      <c r="I1452">
        <f t="shared" si="29"/>
        <v>2.8607292896800001</v>
      </c>
      <c r="K1452">
        <v>20.655570000000001</v>
      </c>
      <c r="L1452">
        <v>29.5426</v>
      </c>
      <c r="M1452">
        <v>355.52010999999999</v>
      </c>
      <c r="N1452">
        <v>429.04208999999997</v>
      </c>
      <c r="O1452">
        <v>300.05615</v>
      </c>
      <c r="P1452">
        <v>47.97437</v>
      </c>
      <c r="Q1452">
        <v>193.50290000000001</v>
      </c>
      <c r="R1452">
        <v>267.78550000000001</v>
      </c>
      <c r="S1452">
        <v>6.9581</v>
      </c>
      <c r="T1452">
        <v>1.430023</v>
      </c>
      <c r="U1452">
        <v>6.6946000000000006E-2</v>
      </c>
      <c r="V1452">
        <v>52.249029999999998</v>
      </c>
      <c r="W1452">
        <v>0.57299999999999995</v>
      </c>
      <c r="X1452">
        <v>0.158</v>
      </c>
      <c r="Y1452">
        <v>0.26900000000000002</v>
      </c>
      <c r="Z1452">
        <v>3.3000000000000002E-2</v>
      </c>
      <c r="AA1452">
        <v>1.6E-2</v>
      </c>
      <c r="AB1452">
        <v>0.81100000000000005</v>
      </c>
      <c r="AC1452">
        <v>8.1000000000000003E-2</v>
      </c>
      <c r="AD1452" t="s">
        <v>10751</v>
      </c>
      <c r="AE1452" t="s">
        <v>10751</v>
      </c>
      <c r="AF1452">
        <v>0.439</v>
      </c>
      <c r="AG1452">
        <v>0.56000000000000005</v>
      </c>
      <c r="AH1452" t="s">
        <v>10751</v>
      </c>
      <c r="AI1452">
        <v>1E-3</v>
      </c>
      <c r="AJ1452" t="s">
        <v>10751</v>
      </c>
      <c r="AK1452">
        <v>1E-3</v>
      </c>
      <c r="AL1452">
        <v>2.5999999999999999E-2</v>
      </c>
      <c r="AM1452" t="s">
        <v>10751</v>
      </c>
      <c r="AN1452" t="s">
        <v>10751</v>
      </c>
      <c r="AO1452">
        <v>0.121</v>
      </c>
      <c r="AP1452">
        <v>0.85199999999999998</v>
      </c>
      <c r="AQ1452">
        <v>0.185</v>
      </c>
      <c r="AR1452">
        <v>7.9000000000000001E-2</v>
      </c>
      <c r="AS1452">
        <v>0.04</v>
      </c>
      <c r="AT1452">
        <v>0.99</v>
      </c>
      <c r="AU1452">
        <v>0.99299999999999999</v>
      </c>
      <c r="AV1452">
        <v>6</v>
      </c>
      <c r="AW1452">
        <v>5.8000000000000003E-2</v>
      </c>
      <c r="AX1452">
        <v>5.4</v>
      </c>
      <c r="AY1452">
        <v>1E-3</v>
      </c>
      <c r="AZ1452">
        <v>3.9E-2</v>
      </c>
      <c r="BA1452">
        <v>0.60199999999999998</v>
      </c>
      <c r="BB1452">
        <v>8.4000000000000005E-2</v>
      </c>
      <c r="BC1452">
        <v>0.13500000000000001</v>
      </c>
      <c r="BD1452" t="s">
        <v>10751</v>
      </c>
    </row>
    <row r="1453" spans="1:56">
      <c r="A1453" t="s">
        <v>10750</v>
      </c>
      <c r="B1453">
        <v>4000</v>
      </c>
      <c r="C1453">
        <v>2014</v>
      </c>
      <c r="D1453" s="7">
        <v>1735</v>
      </c>
      <c r="E1453">
        <v>0.111875</v>
      </c>
      <c r="F1453">
        <v>31.516970000000001</v>
      </c>
      <c r="H1453">
        <v>24.914950000000001</v>
      </c>
      <c r="I1453">
        <f t="shared" si="29"/>
        <v>2.78736003125</v>
      </c>
      <c r="K1453">
        <v>20.626480000000001</v>
      </c>
      <c r="L1453">
        <v>29.549659999999999</v>
      </c>
      <c r="M1453">
        <v>355.83918</v>
      </c>
      <c r="N1453">
        <v>429.80160999999998</v>
      </c>
      <c r="O1453">
        <v>300.04295999999999</v>
      </c>
      <c r="P1453">
        <v>48.160170000000001</v>
      </c>
      <c r="Q1453">
        <v>192.41130000000001</v>
      </c>
      <c r="R1453">
        <v>270.92529999999999</v>
      </c>
      <c r="S1453">
        <v>6.9255000000000004</v>
      </c>
      <c r="T1453">
        <v>1.4627699999999999</v>
      </c>
      <c r="U1453">
        <v>6.7731E-2</v>
      </c>
      <c r="V1453">
        <v>52.189309999999999</v>
      </c>
      <c r="W1453">
        <v>0.53300000000000003</v>
      </c>
      <c r="X1453">
        <v>0.16400000000000001</v>
      </c>
      <c r="Y1453">
        <v>0.30299999999999999</v>
      </c>
      <c r="Z1453">
        <v>3.5999999999999997E-2</v>
      </c>
      <c r="AA1453">
        <v>1.0999999999999999E-2</v>
      </c>
      <c r="AB1453">
        <v>0.80200000000000005</v>
      </c>
      <c r="AC1453">
        <v>7.5999999999999998E-2</v>
      </c>
      <c r="AD1453" t="s">
        <v>10751</v>
      </c>
      <c r="AE1453" t="s">
        <v>10751</v>
      </c>
      <c r="AF1453">
        <v>0.47499999999999998</v>
      </c>
      <c r="AG1453">
        <v>0.51900000000000002</v>
      </c>
      <c r="AH1453" t="s">
        <v>10751</v>
      </c>
      <c r="AI1453">
        <v>6.0000000000000001E-3</v>
      </c>
      <c r="AJ1453">
        <v>3.0000000000000001E-3</v>
      </c>
      <c r="AK1453">
        <v>2E-3</v>
      </c>
      <c r="AL1453">
        <v>2.4E-2</v>
      </c>
      <c r="AM1453">
        <v>0</v>
      </c>
      <c r="AN1453" t="s">
        <v>10751</v>
      </c>
      <c r="AO1453">
        <v>8.8999999999999996E-2</v>
      </c>
      <c r="AP1453">
        <v>0.88100000000000001</v>
      </c>
      <c r="AQ1453">
        <v>0.20300000000000001</v>
      </c>
      <c r="AR1453">
        <v>9.5000000000000001E-2</v>
      </c>
      <c r="AS1453">
        <v>0.04</v>
      </c>
      <c r="AT1453">
        <v>0.98699999999999999</v>
      </c>
      <c r="AU1453">
        <v>0.97899999999999998</v>
      </c>
      <c r="AV1453">
        <v>6</v>
      </c>
      <c r="AW1453">
        <v>7.3999999999999996E-2</v>
      </c>
      <c r="AX1453">
        <v>5.4</v>
      </c>
      <c r="AY1453">
        <v>2E-3</v>
      </c>
      <c r="AZ1453">
        <v>4.3999999999999997E-2</v>
      </c>
      <c r="BA1453">
        <v>0.57899999999999996</v>
      </c>
      <c r="BB1453">
        <v>6.9000000000000006E-2</v>
      </c>
      <c r="BC1453">
        <v>0.156</v>
      </c>
      <c r="BD1453" t="s">
        <v>10751</v>
      </c>
    </row>
    <row r="1454" spans="1:56">
      <c r="A1454" t="s">
        <v>10750</v>
      </c>
      <c r="B1454">
        <v>4000</v>
      </c>
      <c r="C1454">
        <v>2015</v>
      </c>
      <c r="D1454" s="7">
        <v>1746</v>
      </c>
      <c r="E1454">
        <v>0.104339</v>
      </c>
      <c r="F1454">
        <v>32.001469999999998</v>
      </c>
      <c r="H1454">
        <v>25.21161</v>
      </c>
      <c r="I1454">
        <f t="shared" si="29"/>
        <v>2.6305541757899999</v>
      </c>
      <c r="K1454">
        <v>20.865110000000001</v>
      </c>
      <c r="L1454">
        <v>29.912310000000002</v>
      </c>
      <c r="M1454">
        <v>352.47694000000001</v>
      </c>
      <c r="N1454">
        <v>425.89220999999998</v>
      </c>
      <c r="O1454">
        <v>297.09348999999997</v>
      </c>
      <c r="P1454">
        <v>48.197270000000003</v>
      </c>
      <c r="Q1454">
        <v>186.98990000000001</v>
      </c>
      <c r="R1454">
        <v>271.43849999999998</v>
      </c>
      <c r="S1454">
        <v>6.9165999999999999</v>
      </c>
      <c r="T1454">
        <v>1.51068</v>
      </c>
      <c r="U1454">
        <v>6.7860000000000004E-2</v>
      </c>
      <c r="V1454">
        <v>52.351460000000003</v>
      </c>
      <c r="W1454">
        <v>0.44600000000000001</v>
      </c>
      <c r="X1454">
        <v>0.23899999999999999</v>
      </c>
      <c r="Y1454">
        <v>0.315</v>
      </c>
      <c r="Z1454">
        <v>3.7999999999999999E-2</v>
      </c>
      <c r="AA1454">
        <v>1.7000000000000001E-2</v>
      </c>
      <c r="AB1454">
        <v>0.80600000000000005</v>
      </c>
      <c r="AC1454">
        <v>5.8999999999999997E-2</v>
      </c>
      <c r="AD1454" t="s">
        <v>10751</v>
      </c>
      <c r="AE1454" t="s">
        <v>10751</v>
      </c>
      <c r="AF1454">
        <v>0.499</v>
      </c>
      <c r="AG1454">
        <v>0.48599999999999999</v>
      </c>
      <c r="AH1454" t="s">
        <v>10751</v>
      </c>
      <c r="AI1454">
        <v>1.4999999999999999E-2</v>
      </c>
      <c r="AJ1454">
        <v>1.4E-2</v>
      </c>
      <c r="AK1454">
        <v>1E-3</v>
      </c>
      <c r="AL1454">
        <v>1.6E-2</v>
      </c>
      <c r="AM1454" t="s">
        <v>10751</v>
      </c>
      <c r="AN1454" t="s">
        <v>10751</v>
      </c>
      <c r="AO1454">
        <v>7.0000000000000007E-2</v>
      </c>
      <c r="AP1454">
        <v>0.89900000000000002</v>
      </c>
      <c r="AQ1454">
        <v>0.28499999999999998</v>
      </c>
      <c r="AR1454">
        <v>0.16900000000000001</v>
      </c>
      <c r="AS1454">
        <v>5.8999999999999997E-2</v>
      </c>
      <c r="AT1454">
        <v>0.98299999999999998</v>
      </c>
      <c r="AU1454">
        <v>0.97199999999999998</v>
      </c>
      <c r="AV1454">
        <v>6.3</v>
      </c>
      <c r="AW1454">
        <v>0.08</v>
      </c>
      <c r="AX1454">
        <v>5.3</v>
      </c>
      <c r="AY1454">
        <v>1E-3</v>
      </c>
      <c r="AZ1454">
        <v>2E-3</v>
      </c>
      <c r="BA1454">
        <v>0.50700000000000001</v>
      </c>
      <c r="BB1454">
        <v>0.10100000000000001</v>
      </c>
      <c r="BC1454">
        <v>0.20300000000000001</v>
      </c>
      <c r="BD1454">
        <v>4.5999999999999999E-2</v>
      </c>
    </row>
    <row r="1455" spans="1:56">
      <c r="A1455" t="s">
        <v>10750</v>
      </c>
      <c r="B1455">
        <v>4000</v>
      </c>
      <c r="C1455">
        <v>2016</v>
      </c>
      <c r="D1455" s="7">
        <v>1486</v>
      </c>
      <c r="E1455">
        <v>9.1289999999999996E-2</v>
      </c>
      <c r="F1455">
        <v>32.236640000000001</v>
      </c>
      <c r="H1455">
        <v>25.358360000000001</v>
      </c>
      <c r="I1455">
        <f t="shared" si="29"/>
        <v>2.3149646844</v>
      </c>
      <c r="K1455">
        <v>21.016470000000002</v>
      </c>
      <c r="L1455">
        <v>30.04017</v>
      </c>
      <c r="M1455">
        <v>349.24795</v>
      </c>
      <c r="N1455">
        <v>421.28733</v>
      </c>
      <c r="O1455">
        <v>294.90244999999999</v>
      </c>
      <c r="P1455">
        <v>48.134219999999999</v>
      </c>
      <c r="Q1455">
        <v>184.39709999999999</v>
      </c>
      <c r="R1455">
        <v>270.22300000000001</v>
      </c>
      <c r="S1455">
        <v>6.9154999999999998</v>
      </c>
      <c r="T1455">
        <v>1.532117</v>
      </c>
      <c r="U1455">
        <v>6.7556000000000005E-2</v>
      </c>
      <c r="V1455">
        <v>52.697339999999997</v>
      </c>
      <c r="W1455">
        <v>0.47799999999999998</v>
      </c>
      <c r="X1455">
        <v>0.22600000000000001</v>
      </c>
      <c r="Y1455">
        <v>0.29499999999999998</v>
      </c>
      <c r="Z1455">
        <v>3.2000000000000001E-2</v>
      </c>
      <c r="AA1455">
        <v>1.4999999999999999E-2</v>
      </c>
      <c r="AB1455">
        <v>0.79100000000000004</v>
      </c>
      <c r="AC1455">
        <v>4.7E-2</v>
      </c>
      <c r="AD1455" t="s">
        <v>10751</v>
      </c>
      <c r="AE1455" t="s">
        <v>10751</v>
      </c>
      <c r="AF1455">
        <v>0.52500000000000002</v>
      </c>
      <c r="AG1455">
        <v>0.47199999999999998</v>
      </c>
      <c r="AH1455" t="s">
        <v>10751</v>
      </c>
      <c r="AI1455">
        <v>3.0000000000000001E-3</v>
      </c>
      <c r="AJ1455">
        <v>1E-3</v>
      </c>
      <c r="AK1455">
        <v>1E-3</v>
      </c>
      <c r="AL1455">
        <v>2.4E-2</v>
      </c>
      <c r="AM1455">
        <v>1E-3</v>
      </c>
      <c r="AN1455" t="s">
        <v>10751</v>
      </c>
      <c r="AO1455">
        <v>5.3999999999999999E-2</v>
      </c>
      <c r="AP1455">
        <v>0.91900000000000004</v>
      </c>
      <c r="AQ1455">
        <v>0.33900000000000002</v>
      </c>
      <c r="AR1455">
        <v>0.21</v>
      </c>
      <c r="AS1455">
        <v>4.1000000000000002E-2</v>
      </c>
      <c r="AT1455">
        <v>0.97499999999999998</v>
      </c>
      <c r="AU1455">
        <v>0.996</v>
      </c>
      <c r="AV1455">
        <v>6.1</v>
      </c>
      <c r="AW1455">
        <v>0.114</v>
      </c>
      <c r="AX1455">
        <v>5.2</v>
      </c>
      <c r="AY1455">
        <v>1E-3</v>
      </c>
      <c r="AZ1455" t="s">
        <v>10751</v>
      </c>
      <c r="BA1455">
        <v>0.46800000000000003</v>
      </c>
      <c r="BB1455">
        <v>0.09</v>
      </c>
      <c r="BC1455">
        <v>0.26</v>
      </c>
      <c r="BD1455">
        <v>0.02</v>
      </c>
    </row>
    <row r="1456" spans="1:56">
      <c r="A1456" t="s">
        <v>10750</v>
      </c>
      <c r="B1456">
        <v>4000</v>
      </c>
      <c r="C1456">
        <v>2017</v>
      </c>
      <c r="D1456" s="7">
        <v>1595</v>
      </c>
      <c r="E1456">
        <v>9.3741000000000005E-2</v>
      </c>
      <c r="F1456">
        <v>34.084650000000003</v>
      </c>
      <c r="H1456">
        <v>26.798310000000001</v>
      </c>
      <c r="I1456">
        <f t="shared" si="29"/>
        <v>2.5121003777100004</v>
      </c>
      <c r="K1456">
        <v>22.421019999999999</v>
      </c>
      <c r="L1456">
        <v>31.426870000000001</v>
      </c>
      <c r="M1456">
        <v>327.68635</v>
      </c>
      <c r="N1456">
        <v>391.91926999999998</v>
      </c>
      <c r="O1456">
        <v>279.22994</v>
      </c>
      <c r="P1456">
        <v>48.031559999999999</v>
      </c>
      <c r="Q1456">
        <v>178.69489999999999</v>
      </c>
      <c r="R1456">
        <v>263.01</v>
      </c>
      <c r="S1456">
        <v>6.9145000000000003</v>
      </c>
      <c r="T1456">
        <v>1.5636669999999999</v>
      </c>
      <c r="U1456">
        <v>6.5752000000000005E-2</v>
      </c>
      <c r="V1456">
        <v>60.268700000000003</v>
      </c>
      <c r="W1456">
        <v>0.44500000000000001</v>
      </c>
      <c r="X1456">
        <v>0.26900000000000002</v>
      </c>
      <c r="Y1456">
        <v>0.28599999999999998</v>
      </c>
      <c r="Z1456">
        <v>3.1E-2</v>
      </c>
      <c r="AA1456">
        <v>3.2000000000000001E-2</v>
      </c>
      <c r="AB1456">
        <v>0.69099999999999995</v>
      </c>
      <c r="AC1456">
        <v>7.5999999999999998E-2</v>
      </c>
      <c r="AD1456" t="s">
        <v>10751</v>
      </c>
      <c r="AE1456" t="s">
        <v>10751</v>
      </c>
      <c r="AF1456">
        <v>0.53600000000000003</v>
      </c>
      <c r="AG1456">
        <v>0.439</v>
      </c>
      <c r="AH1456" t="s">
        <v>10751</v>
      </c>
      <c r="AI1456">
        <v>2.5000000000000001E-2</v>
      </c>
      <c r="AJ1456">
        <v>2E-3</v>
      </c>
      <c r="AK1456">
        <v>2.1000000000000001E-2</v>
      </c>
      <c r="AL1456">
        <v>4.4999999999999998E-2</v>
      </c>
      <c r="AM1456">
        <v>2E-3</v>
      </c>
      <c r="AN1456" t="s">
        <v>10751</v>
      </c>
      <c r="AO1456">
        <v>8.2000000000000003E-2</v>
      </c>
      <c r="AP1456">
        <v>0.84799999999999998</v>
      </c>
      <c r="AQ1456">
        <v>0.38200000000000001</v>
      </c>
      <c r="AR1456">
        <v>0.28000000000000003</v>
      </c>
      <c r="AS1456">
        <v>9.4E-2</v>
      </c>
      <c r="AT1456">
        <v>0.94499999999999995</v>
      </c>
      <c r="AU1456">
        <v>0.97099999999999997</v>
      </c>
      <c r="AV1456">
        <v>6</v>
      </c>
      <c r="AW1456">
        <v>0.17</v>
      </c>
      <c r="AX1456">
        <v>5.0999999999999996</v>
      </c>
      <c r="AY1456">
        <v>2.1000000000000001E-2</v>
      </c>
      <c r="AZ1456" t="s">
        <v>10751</v>
      </c>
      <c r="BA1456">
        <v>0.317</v>
      </c>
      <c r="BB1456">
        <v>0.129</v>
      </c>
      <c r="BC1456">
        <v>0.23599999999999999</v>
      </c>
      <c r="BD1456">
        <v>5.0999999999999997E-2</v>
      </c>
    </row>
    <row r="1457" spans="1:56">
      <c r="A1457" t="s">
        <v>10750</v>
      </c>
      <c r="B1457">
        <v>4000</v>
      </c>
      <c r="C1457">
        <v>2018</v>
      </c>
      <c r="D1457" s="7">
        <v>1451</v>
      </c>
      <c r="E1457">
        <v>8.9215000000000003E-2</v>
      </c>
      <c r="F1457">
        <v>35.39273</v>
      </c>
      <c r="H1457">
        <v>27.80744</v>
      </c>
      <c r="I1457">
        <f t="shared" si="29"/>
        <v>2.4808407595999999</v>
      </c>
      <c r="K1457">
        <v>23.296769999999999</v>
      </c>
      <c r="L1457">
        <v>32.563789999999997</v>
      </c>
      <c r="M1457">
        <v>312.81139000000002</v>
      </c>
      <c r="N1457">
        <v>374.39496000000003</v>
      </c>
      <c r="O1457">
        <v>266.35359999999997</v>
      </c>
      <c r="P1457">
        <v>48.254980000000003</v>
      </c>
      <c r="Q1457">
        <v>173.7388</v>
      </c>
      <c r="R1457">
        <v>265.90159999999997</v>
      </c>
      <c r="S1457">
        <v>6.7370999999999999</v>
      </c>
      <c r="T1457">
        <v>1.6144719999999999</v>
      </c>
      <c r="U1457">
        <v>6.6475000000000006E-2</v>
      </c>
      <c r="V1457">
        <v>68.781360000000006</v>
      </c>
      <c r="W1457">
        <v>0.36399999999999999</v>
      </c>
      <c r="X1457">
        <v>0.30399999999999999</v>
      </c>
      <c r="Y1457">
        <v>0.33100000000000002</v>
      </c>
      <c r="Z1457">
        <v>2.5000000000000001E-2</v>
      </c>
      <c r="AA1457">
        <v>7.0999999999999994E-2</v>
      </c>
      <c r="AB1457">
        <v>0.69699999999999995</v>
      </c>
      <c r="AC1457">
        <v>6.3E-2</v>
      </c>
      <c r="AD1457" t="s">
        <v>10751</v>
      </c>
      <c r="AE1457" t="s">
        <v>10751</v>
      </c>
      <c r="AF1457">
        <v>0.55300000000000005</v>
      </c>
      <c r="AG1457">
        <v>0.38</v>
      </c>
      <c r="AH1457" t="s">
        <v>10751</v>
      </c>
      <c r="AI1457">
        <v>6.6000000000000003E-2</v>
      </c>
      <c r="AJ1457">
        <v>1E-3</v>
      </c>
      <c r="AK1457">
        <v>6.4000000000000001E-2</v>
      </c>
      <c r="AL1457">
        <v>4.1000000000000002E-2</v>
      </c>
      <c r="AM1457">
        <v>1E-3</v>
      </c>
      <c r="AN1457" t="s">
        <v>10751</v>
      </c>
      <c r="AO1457">
        <v>6.5000000000000002E-2</v>
      </c>
      <c r="AP1457">
        <v>0.82799999999999996</v>
      </c>
      <c r="AQ1457">
        <v>0.44</v>
      </c>
      <c r="AR1457">
        <v>0.34799999999999998</v>
      </c>
      <c r="AS1457">
        <v>4.4999999999999998E-2</v>
      </c>
      <c r="AT1457">
        <v>0.91400000000000003</v>
      </c>
      <c r="AU1457">
        <v>0.93400000000000005</v>
      </c>
      <c r="AV1457">
        <v>6.2</v>
      </c>
      <c r="AW1457">
        <v>0.14499999999999999</v>
      </c>
      <c r="AX1457">
        <v>5</v>
      </c>
      <c r="AY1457">
        <v>6.4000000000000001E-2</v>
      </c>
      <c r="AZ1457" t="s">
        <v>10751</v>
      </c>
      <c r="BA1457">
        <v>0.20200000000000001</v>
      </c>
      <c r="BB1457">
        <v>9.9000000000000005E-2</v>
      </c>
      <c r="BC1457">
        <v>0.30499999999999999</v>
      </c>
      <c r="BD1457">
        <v>0.122</v>
      </c>
    </row>
    <row r="1458" spans="1:56">
      <c r="A1458" t="s">
        <v>10750</v>
      </c>
      <c r="B1458">
        <v>4000</v>
      </c>
      <c r="C1458">
        <v>2019</v>
      </c>
      <c r="D1458" s="7">
        <v>1229</v>
      </c>
      <c r="E1458">
        <v>7.6168E-2</v>
      </c>
      <c r="F1458">
        <v>35.36253</v>
      </c>
      <c r="H1458">
        <v>27.879010000000001</v>
      </c>
      <c r="I1458">
        <f t="shared" si="29"/>
        <v>2.12348843368</v>
      </c>
      <c r="K1458">
        <v>23.18637</v>
      </c>
      <c r="L1458">
        <v>32.902520000000003</v>
      </c>
      <c r="M1458">
        <v>311.88909999999998</v>
      </c>
      <c r="N1458">
        <v>376.51974000000001</v>
      </c>
      <c r="O1458">
        <v>263.13265000000001</v>
      </c>
      <c r="P1458">
        <v>48.59572</v>
      </c>
      <c r="Q1458">
        <v>178.51769999999999</v>
      </c>
      <c r="R1458">
        <v>276.00400000000002</v>
      </c>
      <c r="S1458">
        <v>6.6211000000000002</v>
      </c>
      <c r="T1458">
        <v>1.6248800000000001</v>
      </c>
      <c r="U1458">
        <v>6.9001000000000007E-2</v>
      </c>
      <c r="V1458">
        <v>70.223330000000004</v>
      </c>
      <c r="W1458">
        <v>0.38</v>
      </c>
      <c r="X1458">
        <v>0.246</v>
      </c>
      <c r="Y1458">
        <v>0.374</v>
      </c>
      <c r="Z1458">
        <v>2.8000000000000001E-2</v>
      </c>
      <c r="AA1458">
        <v>7.5999999999999998E-2</v>
      </c>
      <c r="AB1458">
        <v>0.70499999999999996</v>
      </c>
      <c r="AC1458">
        <v>9.2999999999999999E-2</v>
      </c>
      <c r="AD1458" t="s">
        <v>10751</v>
      </c>
      <c r="AE1458" t="s">
        <v>10751</v>
      </c>
      <c r="AF1458">
        <v>0.49399999999999999</v>
      </c>
      <c r="AG1458">
        <v>0.42699999999999999</v>
      </c>
      <c r="AH1458" t="s">
        <v>10751</v>
      </c>
      <c r="AI1458">
        <v>7.9000000000000001E-2</v>
      </c>
      <c r="AJ1458">
        <v>0</v>
      </c>
      <c r="AK1458">
        <v>7.8E-2</v>
      </c>
      <c r="AL1458">
        <v>2.1999999999999999E-2</v>
      </c>
      <c r="AM1458">
        <v>1E-3</v>
      </c>
      <c r="AN1458" t="s">
        <v>10751</v>
      </c>
      <c r="AO1458">
        <v>9.4E-2</v>
      </c>
      <c r="AP1458">
        <v>0.80400000000000005</v>
      </c>
      <c r="AQ1458">
        <v>0.36899999999999999</v>
      </c>
      <c r="AR1458">
        <v>0.32300000000000001</v>
      </c>
      <c r="AS1458">
        <v>4.3999999999999997E-2</v>
      </c>
      <c r="AT1458">
        <v>0.89900000000000002</v>
      </c>
      <c r="AU1458">
        <v>0.92100000000000004</v>
      </c>
      <c r="AV1458">
        <v>6.4</v>
      </c>
      <c r="AW1458">
        <v>9.8000000000000004E-2</v>
      </c>
      <c r="AX1458">
        <v>5.0999999999999996</v>
      </c>
      <c r="AY1458">
        <v>7.8E-2</v>
      </c>
      <c r="AZ1458" t="s">
        <v>10751</v>
      </c>
      <c r="BA1458">
        <v>0.14199999999999999</v>
      </c>
      <c r="BB1458">
        <v>7.1999999999999995E-2</v>
      </c>
      <c r="BC1458">
        <v>0.374</v>
      </c>
      <c r="BD1458">
        <v>0.14399999999999999</v>
      </c>
    </row>
    <row r="1459" spans="1:56">
      <c r="A1459" t="s">
        <v>10750</v>
      </c>
      <c r="B1459">
        <v>4000</v>
      </c>
      <c r="C1459">
        <v>2020</v>
      </c>
      <c r="D1459">
        <v>949</v>
      </c>
      <c r="E1459">
        <v>6.9130999999999998E-2</v>
      </c>
      <c r="F1459">
        <v>37.721629999999998</v>
      </c>
      <c r="H1459">
        <v>29.726870000000002</v>
      </c>
      <c r="I1459">
        <f t="shared" si="29"/>
        <v>2.05504824997</v>
      </c>
      <c r="K1459">
        <v>24.851120000000002</v>
      </c>
      <c r="L1459">
        <v>34.891080000000002</v>
      </c>
      <c r="M1459">
        <v>287.33195000000001</v>
      </c>
      <c r="N1459">
        <v>346.61011999999999</v>
      </c>
      <c r="O1459">
        <v>242.61332999999999</v>
      </c>
      <c r="P1459">
        <v>48.277250000000002</v>
      </c>
      <c r="Q1459">
        <v>177.65819999999999</v>
      </c>
      <c r="R1459">
        <v>288.83800000000002</v>
      </c>
      <c r="S1459">
        <v>6.2672999999999996</v>
      </c>
      <c r="T1459">
        <v>1.661171</v>
      </c>
      <c r="U1459">
        <v>7.2208999999999995E-2</v>
      </c>
      <c r="V1459">
        <v>84.081569999999999</v>
      </c>
      <c r="W1459">
        <v>0.32100000000000001</v>
      </c>
      <c r="X1459">
        <v>0.32700000000000001</v>
      </c>
      <c r="Y1459">
        <v>0.35199999999999998</v>
      </c>
      <c r="Z1459">
        <v>2.3E-2</v>
      </c>
      <c r="AA1459">
        <v>0.14499999999999999</v>
      </c>
      <c r="AB1459">
        <v>0.61899999999999999</v>
      </c>
      <c r="AC1459">
        <v>7.3999999999999996E-2</v>
      </c>
      <c r="AD1459" t="s">
        <v>10751</v>
      </c>
      <c r="AE1459" t="s">
        <v>10751</v>
      </c>
      <c r="AF1459">
        <v>0.501</v>
      </c>
      <c r="AG1459">
        <v>0.34499999999999997</v>
      </c>
      <c r="AH1459" t="s">
        <v>10751</v>
      </c>
      <c r="AI1459">
        <v>0.154</v>
      </c>
      <c r="AJ1459" t="s">
        <v>10751</v>
      </c>
      <c r="AK1459">
        <v>0.154</v>
      </c>
      <c r="AL1459">
        <v>8.0000000000000002E-3</v>
      </c>
      <c r="AM1459">
        <v>0</v>
      </c>
      <c r="AN1459" t="s">
        <v>10751</v>
      </c>
      <c r="AO1459">
        <v>7.4999999999999997E-2</v>
      </c>
      <c r="AP1459">
        <v>0.76300000000000001</v>
      </c>
      <c r="AQ1459">
        <v>0.38500000000000001</v>
      </c>
      <c r="AR1459">
        <v>0.30399999999999999</v>
      </c>
      <c r="AS1459">
        <v>4.2999999999999997E-2</v>
      </c>
      <c r="AT1459">
        <v>0.81299999999999994</v>
      </c>
      <c r="AU1459">
        <v>0.83199999999999996</v>
      </c>
      <c r="AV1459">
        <v>5.9</v>
      </c>
      <c r="AW1459">
        <v>0.13900000000000001</v>
      </c>
      <c r="AX1459">
        <v>5.0999999999999996</v>
      </c>
      <c r="AY1459">
        <v>0.124</v>
      </c>
      <c r="AZ1459" t="s">
        <v>10751</v>
      </c>
      <c r="BA1459">
        <v>9.5000000000000001E-2</v>
      </c>
      <c r="BB1459">
        <v>5.3999999999999999E-2</v>
      </c>
      <c r="BC1459">
        <v>0.375</v>
      </c>
      <c r="BD1459">
        <v>0.13900000000000001</v>
      </c>
    </row>
    <row r="1460" spans="1:56">
      <c r="A1460" t="s">
        <v>10750</v>
      </c>
      <c r="B1460">
        <v>4000</v>
      </c>
      <c r="C1460">
        <v>2021</v>
      </c>
      <c r="D1460">
        <v>853</v>
      </c>
      <c r="E1460">
        <v>6.1789999999999998E-2</v>
      </c>
      <c r="F1460">
        <v>38.95928</v>
      </c>
      <c r="G1460">
        <f>IFERROR(F1460*E1460,"")</f>
        <v>2.4072939112</v>
      </c>
      <c r="H1460">
        <v>30.803339999999999</v>
      </c>
      <c r="I1460">
        <f t="shared" si="29"/>
        <v>1.9033383785999998</v>
      </c>
      <c r="J1460">
        <f>IFERROR(M1460*E1460,"")</f>
        <v>17.0156628489</v>
      </c>
      <c r="K1460">
        <v>25.82142</v>
      </c>
      <c r="L1460">
        <v>36.050460000000001</v>
      </c>
      <c r="M1460">
        <v>275.37891000000002</v>
      </c>
      <c r="N1460">
        <v>331.77314999999999</v>
      </c>
      <c r="O1460">
        <v>232.83588</v>
      </c>
      <c r="P1460">
        <v>48.623629999999999</v>
      </c>
      <c r="Q1460">
        <v>178.13849999999999</v>
      </c>
      <c r="R1460">
        <v>292.3501</v>
      </c>
      <c r="S1460">
        <v>6.0664999999999996</v>
      </c>
      <c r="T1460">
        <v>1.6972970000000001</v>
      </c>
      <c r="U1460">
        <v>7.3088E-2</v>
      </c>
      <c r="V1460">
        <v>93.335319999999996</v>
      </c>
      <c r="W1460">
        <v>0.23200000000000001</v>
      </c>
      <c r="X1460">
        <v>0.37</v>
      </c>
      <c r="Y1460">
        <v>0.39800000000000002</v>
      </c>
      <c r="Z1460">
        <v>0.02</v>
      </c>
      <c r="AA1460">
        <v>0.218</v>
      </c>
      <c r="AB1460">
        <v>0.61199999999999999</v>
      </c>
      <c r="AC1460">
        <v>6.5000000000000002E-2</v>
      </c>
      <c r="AD1460" t="s">
        <v>10751</v>
      </c>
      <c r="AE1460" t="s">
        <v>10751</v>
      </c>
      <c r="AF1460">
        <v>0.45800000000000002</v>
      </c>
      <c r="AG1460">
        <v>0.35499999999999998</v>
      </c>
      <c r="AH1460" t="s">
        <v>10751</v>
      </c>
      <c r="AI1460">
        <v>0.187</v>
      </c>
      <c r="AJ1460" t="s">
        <v>10751</v>
      </c>
      <c r="AK1460">
        <v>0.187</v>
      </c>
      <c r="AL1460">
        <v>7.0000000000000001E-3</v>
      </c>
      <c r="AM1460" t="s">
        <v>10751</v>
      </c>
      <c r="AN1460" t="s">
        <v>10751</v>
      </c>
      <c r="AO1460">
        <v>0.11899999999999999</v>
      </c>
      <c r="AP1460">
        <v>0.68700000000000006</v>
      </c>
      <c r="AQ1460">
        <v>0.41399999999999998</v>
      </c>
      <c r="AR1460">
        <v>0.29499999999999998</v>
      </c>
      <c r="AS1460">
        <v>5.7000000000000002E-2</v>
      </c>
      <c r="AT1460">
        <v>0.77</v>
      </c>
      <c r="AU1460">
        <v>0.81299999999999994</v>
      </c>
      <c r="AV1460">
        <v>5.9</v>
      </c>
      <c r="AW1460">
        <v>8.4000000000000005E-2</v>
      </c>
      <c r="AX1460">
        <v>5.0999999999999996</v>
      </c>
      <c r="AY1460">
        <v>0.17199999999999999</v>
      </c>
      <c r="AZ1460" t="s">
        <v>10751</v>
      </c>
      <c r="BA1460">
        <v>3.7999999999999999E-2</v>
      </c>
      <c r="BB1460">
        <v>6.4000000000000001E-2</v>
      </c>
      <c r="BC1460">
        <v>0.439</v>
      </c>
      <c r="BD1460">
        <v>0.13800000000000001</v>
      </c>
    </row>
    <row r="1461" spans="1:56">
      <c r="A1461" t="s">
        <v>10750</v>
      </c>
      <c r="B1461">
        <v>4000</v>
      </c>
      <c r="C1461" t="s">
        <v>10752</v>
      </c>
      <c r="D1461" t="s">
        <v>10751</v>
      </c>
      <c r="E1461">
        <v>6.9833000000000006E-2</v>
      </c>
      <c r="F1461">
        <v>46.145040000000002</v>
      </c>
      <c r="H1461">
        <v>35.887419999999999</v>
      </c>
      <c r="I1461">
        <f t="shared" si="29"/>
        <v>2.5061262008600003</v>
      </c>
      <c r="K1461">
        <v>30.6325</v>
      </c>
      <c r="L1461">
        <v>41.222090000000001</v>
      </c>
      <c r="M1461">
        <v>223.01331999999999</v>
      </c>
      <c r="N1461">
        <v>266.81063</v>
      </c>
      <c r="O1461">
        <v>189.97325000000001</v>
      </c>
      <c r="P1461">
        <v>48.31859</v>
      </c>
      <c r="Q1461">
        <v>177.666</v>
      </c>
      <c r="R1461">
        <v>372.83139999999997</v>
      </c>
      <c r="S1461">
        <v>6.0380000000000003</v>
      </c>
      <c r="T1461">
        <v>1.681854</v>
      </c>
      <c r="U1461">
        <v>9.3207999999999999E-2</v>
      </c>
      <c r="V1461">
        <v>121.06334</v>
      </c>
      <c r="W1461">
        <v>0.218</v>
      </c>
      <c r="X1461">
        <v>0.433</v>
      </c>
      <c r="Y1461">
        <v>0.34899999999999998</v>
      </c>
      <c r="Z1461">
        <v>1.4999999999999999E-2</v>
      </c>
      <c r="AA1461">
        <v>0.33100000000000002</v>
      </c>
      <c r="AB1461">
        <v>0.48299999999999998</v>
      </c>
      <c r="AC1461">
        <v>5.8000000000000003E-2</v>
      </c>
      <c r="AD1461" t="s">
        <v>10751</v>
      </c>
      <c r="AE1461" t="s">
        <v>10751</v>
      </c>
      <c r="AF1461">
        <v>0.36899999999999999</v>
      </c>
      <c r="AG1461">
        <v>0.28999999999999998</v>
      </c>
      <c r="AH1461" t="s">
        <v>10751</v>
      </c>
      <c r="AI1461">
        <v>0.34100000000000003</v>
      </c>
      <c r="AJ1461" t="s">
        <v>10751</v>
      </c>
      <c r="AK1461">
        <v>0.34100000000000003</v>
      </c>
      <c r="AL1461">
        <v>4.0000000000000001E-3</v>
      </c>
      <c r="AM1461" t="s">
        <v>10751</v>
      </c>
      <c r="AN1461" t="s">
        <v>10751</v>
      </c>
      <c r="AO1461">
        <v>0.1</v>
      </c>
      <c r="AP1461">
        <v>0.55600000000000005</v>
      </c>
      <c r="AQ1461">
        <v>0.32800000000000001</v>
      </c>
      <c r="AR1461">
        <v>0.23300000000000001</v>
      </c>
      <c r="AS1461">
        <v>5.6000000000000001E-2</v>
      </c>
      <c r="AT1461">
        <v>0.621</v>
      </c>
      <c r="AU1461">
        <v>0.65900000000000003</v>
      </c>
      <c r="AV1461">
        <v>5.0999999999999996</v>
      </c>
      <c r="AW1461">
        <v>0.113</v>
      </c>
      <c r="AX1461">
        <v>5</v>
      </c>
      <c r="AY1461">
        <v>0.28599999999999998</v>
      </c>
      <c r="AZ1461" t="s">
        <v>10751</v>
      </c>
      <c r="BA1461">
        <v>2.4E-2</v>
      </c>
      <c r="BB1461">
        <v>6.7000000000000004E-2</v>
      </c>
      <c r="BC1461">
        <v>0.36</v>
      </c>
      <c r="BD1461">
        <v>9.0999999999999998E-2</v>
      </c>
    </row>
    <row r="1462" spans="1:56">
      <c r="A1462" t="s">
        <v>10756</v>
      </c>
      <c r="B1462">
        <v>4000</v>
      </c>
      <c r="C1462">
        <v>1975</v>
      </c>
      <c r="D1462">
        <v>10</v>
      </c>
      <c r="E1462">
        <v>1.0009999999999999E-3</v>
      </c>
      <c r="F1462">
        <v>13.05756</v>
      </c>
      <c r="H1462">
        <v>11.129289999999999</v>
      </c>
      <c r="I1462">
        <f t="shared" si="29"/>
        <v>1.1140419289999998E-2</v>
      </c>
      <c r="K1462">
        <v>10.13552</v>
      </c>
      <c r="L1462">
        <v>12.64456</v>
      </c>
      <c r="M1462">
        <v>798.52390000000003</v>
      </c>
      <c r="N1462">
        <v>876.81715999999994</v>
      </c>
      <c r="O1462">
        <v>702.83213999999998</v>
      </c>
      <c r="P1462" t="s">
        <v>10751</v>
      </c>
      <c r="Q1462">
        <v>261.5908</v>
      </c>
      <c r="R1462">
        <v>112.77330000000001</v>
      </c>
      <c r="S1462" t="s">
        <v>10751</v>
      </c>
      <c r="T1462">
        <v>0.43024800000000002</v>
      </c>
      <c r="U1462">
        <v>2.8192999999999999E-2</v>
      </c>
      <c r="V1462">
        <v>22.604279999999999</v>
      </c>
      <c r="W1462" t="s">
        <v>10751</v>
      </c>
      <c r="X1462" t="s">
        <v>10751</v>
      </c>
      <c r="Y1462">
        <v>1</v>
      </c>
      <c r="Z1462">
        <v>0.68300000000000005</v>
      </c>
      <c r="AA1462">
        <v>0.317</v>
      </c>
      <c r="AB1462" t="s">
        <v>10751</v>
      </c>
      <c r="AC1462" t="s">
        <v>10751</v>
      </c>
      <c r="AD1462" t="s">
        <v>10751</v>
      </c>
      <c r="AE1462">
        <v>1</v>
      </c>
      <c r="AF1462" t="s">
        <v>10751</v>
      </c>
      <c r="AG1462" t="s">
        <v>10751</v>
      </c>
      <c r="AH1462" t="s">
        <v>10751</v>
      </c>
      <c r="AI1462" t="s">
        <v>10751</v>
      </c>
      <c r="AJ1462" t="s">
        <v>10751</v>
      </c>
      <c r="AK1462" t="s">
        <v>10751</v>
      </c>
      <c r="AL1462" t="s">
        <v>10751</v>
      </c>
      <c r="AM1462" t="s">
        <v>10751</v>
      </c>
      <c r="AN1462" t="s">
        <v>10751</v>
      </c>
      <c r="AO1462" t="s">
        <v>10751</v>
      </c>
      <c r="AP1462">
        <v>1</v>
      </c>
      <c r="AQ1462" t="s">
        <v>10751</v>
      </c>
      <c r="AR1462" t="s">
        <v>10751</v>
      </c>
      <c r="AS1462" t="s">
        <v>10751</v>
      </c>
      <c r="AT1462" t="s">
        <v>10751</v>
      </c>
      <c r="AU1462" t="s">
        <v>10751</v>
      </c>
      <c r="AV1462" t="s">
        <v>10751</v>
      </c>
      <c r="AW1462" t="s">
        <v>10751</v>
      </c>
      <c r="AX1462">
        <v>5.0999999999999996</v>
      </c>
      <c r="AY1462" t="s">
        <v>10751</v>
      </c>
      <c r="AZ1462" t="s">
        <v>10751</v>
      </c>
      <c r="BA1462" t="s">
        <v>10751</v>
      </c>
      <c r="BB1462" t="s">
        <v>10751</v>
      </c>
      <c r="BC1462" t="s">
        <v>10751</v>
      </c>
      <c r="BD1462" t="s">
        <v>10751</v>
      </c>
    </row>
    <row r="1463" spans="1:56">
      <c r="A1463" t="s">
        <v>10756</v>
      </c>
      <c r="B1463">
        <v>4000</v>
      </c>
      <c r="C1463">
        <v>1976</v>
      </c>
      <c r="D1463">
        <v>11</v>
      </c>
      <c r="E1463">
        <v>8.9899999999999995E-4</v>
      </c>
      <c r="F1463">
        <v>12.33779</v>
      </c>
      <c r="H1463">
        <v>10.54181</v>
      </c>
      <c r="I1463">
        <f t="shared" si="29"/>
        <v>9.4770871899999987E-3</v>
      </c>
      <c r="K1463">
        <v>9.3462499999999995</v>
      </c>
      <c r="L1463">
        <v>12.495419999999999</v>
      </c>
      <c r="M1463">
        <v>843.024</v>
      </c>
      <c r="N1463">
        <v>950.86297000000002</v>
      </c>
      <c r="O1463">
        <v>711.22082999999998</v>
      </c>
      <c r="P1463" t="s">
        <v>10751</v>
      </c>
      <c r="Q1463">
        <v>260.88229999999999</v>
      </c>
      <c r="R1463">
        <v>122.04</v>
      </c>
      <c r="S1463" t="s">
        <v>10751</v>
      </c>
      <c r="T1463">
        <v>0.46728900000000001</v>
      </c>
      <c r="U1463">
        <v>3.0509999999999999E-2</v>
      </c>
      <c r="V1463">
        <v>22.118459999999999</v>
      </c>
      <c r="W1463" t="s">
        <v>10751</v>
      </c>
      <c r="X1463" t="s">
        <v>10751</v>
      </c>
      <c r="Y1463">
        <v>1</v>
      </c>
      <c r="Z1463">
        <v>0.70599999999999996</v>
      </c>
      <c r="AA1463">
        <v>0.29399999999999998</v>
      </c>
      <c r="AB1463" t="s">
        <v>10751</v>
      </c>
      <c r="AC1463" t="s">
        <v>10751</v>
      </c>
      <c r="AD1463" t="s">
        <v>10751</v>
      </c>
      <c r="AE1463">
        <v>1</v>
      </c>
      <c r="AF1463" t="s">
        <v>10751</v>
      </c>
      <c r="AG1463" t="s">
        <v>10751</v>
      </c>
      <c r="AH1463" t="s">
        <v>10751</v>
      </c>
      <c r="AI1463" t="s">
        <v>10751</v>
      </c>
      <c r="AJ1463" t="s">
        <v>10751</v>
      </c>
      <c r="AK1463" t="s">
        <v>10751</v>
      </c>
      <c r="AL1463" t="s">
        <v>10751</v>
      </c>
      <c r="AM1463" t="s">
        <v>10751</v>
      </c>
      <c r="AN1463" t="s">
        <v>10751</v>
      </c>
      <c r="AO1463" t="s">
        <v>10751</v>
      </c>
      <c r="AP1463">
        <v>1</v>
      </c>
      <c r="AQ1463" t="s">
        <v>10751</v>
      </c>
      <c r="AR1463" t="s">
        <v>10751</v>
      </c>
      <c r="AS1463" t="s">
        <v>10751</v>
      </c>
      <c r="AT1463" t="s">
        <v>10751</v>
      </c>
      <c r="AU1463" t="s">
        <v>10751</v>
      </c>
      <c r="AV1463" t="s">
        <v>10751</v>
      </c>
      <c r="AW1463" t="s">
        <v>10751</v>
      </c>
      <c r="AX1463">
        <v>6.2</v>
      </c>
      <c r="AY1463" t="s">
        <v>10751</v>
      </c>
      <c r="AZ1463" t="s">
        <v>10751</v>
      </c>
      <c r="BA1463" t="s">
        <v>10751</v>
      </c>
      <c r="BB1463" t="s">
        <v>10751</v>
      </c>
      <c r="BC1463" t="s">
        <v>10751</v>
      </c>
      <c r="BD1463" t="s">
        <v>10751</v>
      </c>
    </row>
    <row r="1464" spans="1:56">
      <c r="A1464" t="s">
        <v>10756</v>
      </c>
      <c r="B1464">
        <v>4000</v>
      </c>
      <c r="C1464">
        <v>1977</v>
      </c>
      <c r="D1464">
        <v>19</v>
      </c>
      <c r="E1464">
        <v>1.333E-3</v>
      </c>
      <c r="F1464">
        <v>14.2834</v>
      </c>
      <c r="H1464">
        <v>12.16264</v>
      </c>
      <c r="I1464">
        <f t="shared" si="29"/>
        <v>1.6212799119999999E-2</v>
      </c>
      <c r="K1464">
        <v>11.214460000000001</v>
      </c>
      <c r="L1464">
        <v>13.56437</v>
      </c>
      <c r="M1464">
        <v>730.68014000000005</v>
      </c>
      <c r="N1464">
        <v>792.45907999999997</v>
      </c>
      <c r="O1464">
        <v>655.17255</v>
      </c>
      <c r="P1464" t="s">
        <v>10751</v>
      </c>
      <c r="Q1464">
        <v>260.99180000000001</v>
      </c>
      <c r="R1464">
        <v>124.4603</v>
      </c>
      <c r="S1464" t="s">
        <v>10751</v>
      </c>
      <c r="T1464">
        <v>0.47673900000000002</v>
      </c>
      <c r="U1464">
        <v>3.1115E-2</v>
      </c>
      <c r="V1464">
        <v>25.10549</v>
      </c>
      <c r="W1464" t="s">
        <v>10751</v>
      </c>
      <c r="X1464" t="s">
        <v>10751</v>
      </c>
      <c r="Y1464">
        <v>1</v>
      </c>
      <c r="Z1464">
        <v>0.82499999999999996</v>
      </c>
      <c r="AA1464">
        <v>0.17499999999999999</v>
      </c>
      <c r="AB1464" t="s">
        <v>10751</v>
      </c>
      <c r="AC1464" t="s">
        <v>10751</v>
      </c>
      <c r="AD1464" t="s">
        <v>10751</v>
      </c>
      <c r="AE1464">
        <v>1</v>
      </c>
      <c r="AF1464" t="s">
        <v>10751</v>
      </c>
      <c r="AG1464" t="s">
        <v>10751</v>
      </c>
      <c r="AH1464" t="s">
        <v>10751</v>
      </c>
      <c r="AI1464" t="s">
        <v>10751</v>
      </c>
      <c r="AJ1464" t="s">
        <v>10751</v>
      </c>
      <c r="AK1464" t="s">
        <v>10751</v>
      </c>
      <c r="AL1464" t="s">
        <v>10751</v>
      </c>
      <c r="AM1464" t="s">
        <v>10751</v>
      </c>
      <c r="AN1464" t="s">
        <v>10751</v>
      </c>
      <c r="AO1464" t="s">
        <v>10751</v>
      </c>
      <c r="AP1464">
        <v>1</v>
      </c>
      <c r="AQ1464" t="s">
        <v>10751</v>
      </c>
      <c r="AR1464" t="s">
        <v>10751</v>
      </c>
      <c r="AS1464" t="s">
        <v>10751</v>
      </c>
      <c r="AT1464" t="s">
        <v>10751</v>
      </c>
      <c r="AU1464" t="s">
        <v>10751</v>
      </c>
      <c r="AV1464" t="s">
        <v>10751</v>
      </c>
      <c r="AW1464" t="s">
        <v>10751</v>
      </c>
      <c r="AX1464">
        <v>6.2</v>
      </c>
      <c r="AY1464" t="s">
        <v>10751</v>
      </c>
      <c r="AZ1464" t="s">
        <v>10751</v>
      </c>
      <c r="BA1464" t="s">
        <v>10751</v>
      </c>
      <c r="BB1464" t="s">
        <v>10751</v>
      </c>
      <c r="BC1464" t="s">
        <v>10751</v>
      </c>
      <c r="BD1464" t="s">
        <v>10751</v>
      </c>
    </row>
    <row r="1465" spans="1:56">
      <c r="A1465" t="s">
        <v>10756</v>
      </c>
      <c r="B1465">
        <v>4000</v>
      </c>
      <c r="C1465">
        <v>1978</v>
      </c>
      <c r="D1465">
        <v>16</v>
      </c>
      <c r="E1465">
        <v>1.122E-3</v>
      </c>
      <c r="F1465">
        <v>13.558859999999999</v>
      </c>
      <c r="H1465">
        <v>11.57282</v>
      </c>
      <c r="I1465">
        <f t="shared" si="29"/>
        <v>1.298470404E-2</v>
      </c>
      <c r="K1465">
        <v>10.369910000000001</v>
      </c>
      <c r="L1465">
        <v>13.48465</v>
      </c>
      <c r="M1465">
        <v>767.91976999999997</v>
      </c>
      <c r="N1465">
        <v>856.99842000000001</v>
      </c>
      <c r="O1465">
        <v>659.04587000000004</v>
      </c>
      <c r="P1465" t="s">
        <v>10751</v>
      </c>
      <c r="Q1465">
        <v>262.32960000000003</v>
      </c>
      <c r="R1465">
        <v>126.0851</v>
      </c>
      <c r="S1465">
        <v>14.173400000000001</v>
      </c>
      <c r="T1465">
        <v>0.48100199999999999</v>
      </c>
      <c r="U1465">
        <v>3.1521E-2</v>
      </c>
      <c r="V1465">
        <v>23.76201</v>
      </c>
      <c r="W1465" t="s">
        <v>10751</v>
      </c>
      <c r="X1465" t="s">
        <v>10751</v>
      </c>
      <c r="Y1465">
        <v>1</v>
      </c>
      <c r="Z1465">
        <v>0.84199999999999997</v>
      </c>
      <c r="AA1465">
        <v>0.158</v>
      </c>
      <c r="AB1465" t="s">
        <v>10751</v>
      </c>
      <c r="AC1465" t="s">
        <v>10751</v>
      </c>
      <c r="AD1465" t="s">
        <v>10751</v>
      </c>
      <c r="AE1465">
        <v>1</v>
      </c>
      <c r="AF1465" t="s">
        <v>10751</v>
      </c>
      <c r="AG1465" t="s">
        <v>10751</v>
      </c>
      <c r="AH1465" t="s">
        <v>10751</v>
      </c>
      <c r="AI1465" t="s">
        <v>10751</v>
      </c>
      <c r="AJ1465" t="s">
        <v>10751</v>
      </c>
      <c r="AK1465" t="s">
        <v>10751</v>
      </c>
      <c r="AL1465" t="s">
        <v>10751</v>
      </c>
      <c r="AM1465" t="s">
        <v>10751</v>
      </c>
      <c r="AN1465" t="s">
        <v>10751</v>
      </c>
      <c r="AO1465" t="s">
        <v>10751</v>
      </c>
      <c r="AP1465">
        <v>1</v>
      </c>
      <c r="AQ1465" t="s">
        <v>10751</v>
      </c>
      <c r="AR1465" t="s">
        <v>10751</v>
      </c>
      <c r="AS1465" t="s">
        <v>10751</v>
      </c>
      <c r="AT1465" t="s">
        <v>10751</v>
      </c>
      <c r="AU1465" t="s">
        <v>10751</v>
      </c>
      <c r="AV1465" t="s">
        <v>10751</v>
      </c>
      <c r="AW1465" t="s">
        <v>10751</v>
      </c>
      <c r="AX1465">
        <v>6.2</v>
      </c>
      <c r="AY1465" t="s">
        <v>10751</v>
      </c>
      <c r="AZ1465" t="s">
        <v>10751</v>
      </c>
      <c r="BA1465" t="s">
        <v>10751</v>
      </c>
      <c r="BB1465" t="s">
        <v>10751</v>
      </c>
      <c r="BC1465" t="s">
        <v>10751</v>
      </c>
      <c r="BD1465" t="s">
        <v>10751</v>
      </c>
    </row>
    <row r="1466" spans="1:56">
      <c r="A1466" t="s">
        <v>10756</v>
      </c>
      <c r="B1466">
        <v>4000</v>
      </c>
      <c r="C1466">
        <v>1979</v>
      </c>
      <c r="D1466">
        <v>7</v>
      </c>
      <c r="E1466">
        <v>4.7800000000000002E-4</v>
      </c>
      <c r="F1466">
        <v>13.29875</v>
      </c>
      <c r="H1466">
        <v>11.293279999999999</v>
      </c>
      <c r="I1466">
        <f t="shared" si="29"/>
        <v>5.3981878399999997E-3</v>
      </c>
      <c r="K1466">
        <v>10.7784</v>
      </c>
      <c r="L1466">
        <v>11.993510000000001</v>
      </c>
      <c r="M1466">
        <v>786.92843000000005</v>
      </c>
      <c r="N1466">
        <v>824.51936999999998</v>
      </c>
      <c r="O1466">
        <v>740.98393999999996</v>
      </c>
      <c r="P1466" t="s">
        <v>10751</v>
      </c>
      <c r="Q1466">
        <v>274.88040000000001</v>
      </c>
      <c r="R1466">
        <v>124.9207</v>
      </c>
      <c r="S1466">
        <v>14.3566</v>
      </c>
      <c r="T1466">
        <v>0.45715699999999998</v>
      </c>
      <c r="U1466">
        <v>3.1230000000000001E-2</v>
      </c>
      <c r="V1466">
        <v>22.813400000000001</v>
      </c>
      <c r="W1466" t="s">
        <v>10751</v>
      </c>
      <c r="X1466" t="s">
        <v>10751</v>
      </c>
      <c r="Y1466">
        <v>1</v>
      </c>
      <c r="Z1466">
        <v>0.90600000000000003</v>
      </c>
      <c r="AA1466" t="s">
        <v>10751</v>
      </c>
      <c r="AB1466">
        <v>9.4E-2</v>
      </c>
      <c r="AC1466" t="s">
        <v>10751</v>
      </c>
      <c r="AD1466" t="s">
        <v>10751</v>
      </c>
      <c r="AE1466">
        <v>1</v>
      </c>
      <c r="AF1466" t="s">
        <v>10751</v>
      </c>
      <c r="AG1466" t="s">
        <v>10751</v>
      </c>
      <c r="AH1466" t="s">
        <v>10751</v>
      </c>
      <c r="AI1466" t="s">
        <v>10751</v>
      </c>
      <c r="AJ1466" t="s">
        <v>10751</v>
      </c>
      <c r="AK1466" t="s">
        <v>10751</v>
      </c>
      <c r="AL1466" t="s">
        <v>10751</v>
      </c>
      <c r="AM1466" t="s">
        <v>10751</v>
      </c>
      <c r="AN1466" t="s">
        <v>10751</v>
      </c>
      <c r="AO1466" t="s">
        <v>10751</v>
      </c>
      <c r="AP1466">
        <v>1</v>
      </c>
      <c r="AQ1466" t="s">
        <v>10751</v>
      </c>
      <c r="AR1466" t="s">
        <v>10751</v>
      </c>
      <c r="AS1466" t="s">
        <v>10751</v>
      </c>
      <c r="AT1466" t="s">
        <v>10751</v>
      </c>
      <c r="AU1466" t="s">
        <v>10751</v>
      </c>
      <c r="AV1466">
        <v>3.6</v>
      </c>
      <c r="AW1466" t="s">
        <v>10751</v>
      </c>
      <c r="AX1466">
        <v>6.7</v>
      </c>
      <c r="AY1466">
        <v>1</v>
      </c>
      <c r="AZ1466" t="s">
        <v>10751</v>
      </c>
      <c r="BA1466" t="s">
        <v>10751</v>
      </c>
      <c r="BB1466" t="s">
        <v>10751</v>
      </c>
      <c r="BC1466" t="s">
        <v>10751</v>
      </c>
      <c r="BD1466" t="s">
        <v>10751</v>
      </c>
    </row>
    <row r="1467" spans="1:56">
      <c r="A1467" t="s">
        <v>10756</v>
      </c>
      <c r="B1467">
        <v>4000</v>
      </c>
      <c r="C1467">
        <v>1980</v>
      </c>
      <c r="D1467">
        <v>0</v>
      </c>
      <c r="E1467">
        <v>3.1999999999999999E-5</v>
      </c>
      <c r="F1467">
        <v>17.1646</v>
      </c>
      <c r="H1467">
        <v>14.57638</v>
      </c>
      <c r="I1467">
        <f t="shared" si="29"/>
        <v>4.6644416000000001E-4</v>
      </c>
      <c r="K1467">
        <v>13.926209999999999</v>
      </c>
      <c r="L1467">
        <v>15.458460000000001</v>
      </c>
      <c r="M1467">
        <v>609.68512999999996</v>
      </c>
      <c r="N1467">
        <v>638.14935000000003</v>
      </c>
      <c r="O1467">
        <v>574.89552000000003</v>
      </c>
      <c r="P1467" t="s">
        <v>10751</v>
      </c>
      <c r="Q1467">
        <v>280.20659999999998</v>
      </c>
      <c r="R1467">
        <v>122.19280000000001</v>
      </c>
      <c r="S1467">
        <v>16.131499999999999</v>
      </c>
      <c r="T1467">
        <v>0.43642999999999998</v>
      </c>
      <c r="U1467">
        <v>3.0547999999999999E-2</v>
      </c>
      <c r="V1467">
        <v>29.37284</v>
      </c>
      <c r="W1467" t="s">
        <v>10751</v>
      </c>
      <c r="X1467" t="s">
        <v>10751</v>
      </c>
      <c r="Y1467">
        <v>1</v>
      </c>
      <c r="Z1467">
        <v>3.9E-2</v>
      </c>
      <c r="AA1467">
        <v>9.4E-2</v>
      </c>
      <c r="AB1467">
        <v>0.86799999999999999</v>
      </c>
      <c r="AC1467" t="s">
        <v>10751</v>
      </c>
      <c r="AD1467" t="s">
        <v>10751</v>
      </c>
      <c r="AE1467">
        <v>1</v>
      </c>
      <c r="AF1467" t="s">
        <v>10751</v>
      </c>
      <c r="AG1467" t="s">
        <v>10751</v>
      </c>
      <c r="AH1467" t="s">
        <v>10751</v>
      </c>
      <c r="AI1467" t="s">
        <v>10751</v>
      </c>
      <c r="AJ1467" t="s">
        <v>10751</v>
      </c>
      <c r="AK1467" t="s">
        <v>10751</v>
      </c>
      <c r="AL1467" t="s">
        <v>10751</v>
      </c>
      <c r="AM1467" t="s">
        <v>10751</v>
      </c>
      <c r="AN1467" t="s">
        <v>10751</v>
      </c>
      <c r="AO1467" t="s">
        <v>10751</v>
      </c>
      <c r="AP1467">
        <v>1</v>
      </c>
      <c r="AQ1467" t="s">
        <v>10751</v>
      </c>
      <c r="AR1467" t="s">
        <v>10751</v>
      </c>
      <c r="AS1467" t="s">
        <v>10751</v>
      </c>
      <c r="AT1467" t="s">
        <v>10751</v>
      </c>
      <c r="AU1467" t="s">
        <v>10751</v>
      </c>
      <c r="AV1467">
        <v>3</v>
      </c>
      <c r="AW1467" t="s">
        <v>10751</v>
      </c>
      <c r="AX1467">
        <v>7.2</v>
      </c>
      <c r="AY1467">
        <v>1</v>
      </c>
      <c r="AZ1467" t="s">
        <v>10751</v>
      </c>
      <c r="BA1467" t="s">
        <v>10751</v>
      </c>
      <c r="BB1467" t="s">
        <v>10751</v>
      </c>
      <c r="BC1467" t="s">
        <v>10751</v>
      </c>
      <c r="BD1467" t="s">
        <v>10751</v>
      </c>
    </row>
    <row r="1468" spans="1:56">
      <c r="A1468" t="s">
        <v>10756</v>
      </c>
      <c r="B1468">
        <v>4000</v>
      </c>
      <c r="C1468">
        <v>1981</v>
      </c>
      <c r="D1468">
        <v>0</v>
      </c>
      <c r="E1468">
        <v>2.0000000000000002E-5</v>
      </c>
      <c r="F1468">
        <v>17.260000000000002</v>
      </c>
      <c r="H1468">
        <v>14.680249999999999</v>
      </c>
      <c r="I1468">
        <f t="shared" si="29"/>
        <v>2.9360500000000001E-4</v>
      </c>
      <c r="K1468">
        <v>13.715999999999999</v>
      </c>
      <c r="L1468">
        <v>16.060199999999998</v>
      </c>
      <c r="M1468">
        <v>605.37116000000003</v>
      </c>
      <c r="N1468">
        <v>647.92943000000002</v>
      </c>
      <c r="O1468">
        <v>553.35550000000001</v>
      </c>
      <c r="P1468" t="s">
        <v>10751</v>
      </c>
      <c r="Q1468">
        <v>318</v>
      </c>
      <c r="R1468">
        <v>140</v>
      </c>
      <c r="S1468">
        <v>14.343400000000001</v>
      </c>
      <c r="T1468">
        <v>0.44025199999999998</v>
      </c>
      <c r="U1468">
        <v>3.5000000000000003E-2</v>
      </c>
      <c r="V1468">
        <v>29.360499999999998</v>
      </c>
      <c r="W1468" t="s">
        <v>10751</v>
      </c>
      <c r="X1468" t="s">
        <v>10751</v>
      </c>
      <c r="Y1468">
        <v>1</v>
      </c>
      <c r="Z1468" t="s">
        <v>10751</v>
      </c>
      <c r="AA1468" t="s">
        <v>10751</v>
      </c>
      <c r="AB1468">
        <v>1</v>
      </c>
      <c r="AC1468" t="s">
        <v>10751</v>
      </c>
      <c r="AD1468" t="s">
        <v>10751</v>
      </c>
      <c r="AE1468">
        <v>1</v>
      </c>
      <c r="AF1468" t="s">
        <v>10751</v>
      </c>
      <c r="AG1468" t="s">
        <v>10751</v>
      </c>
      <c r="AH1468" t="s">
        <v>10751</v>
      </c>
      <c r="AI1468" t="s">
        <v>10751</v>
      </c>
      <c r="AJ1468" t="s">
        <v>10751</v>
      </c>
      <c r="AK1468" t="s">
        <v>10751</v>
      </c>
      <c r="AL1468" t="s">
        <v>10751</v>
      </c>
      <c r="AM1468" t="s">
        <v>10751</v>
      </c>
      <c r="AN1468" t="s">
        <v>10751</v>
      </c>
      <c r="AO1468" t="s">
        <v>10751</v>
      </c>
      <c r="AP1468">
        <v>1</v>
      </c>
      <c r="AQ1468" t="s">
        <v>10751</v>
      </c>
      <c r="AR1468" t="s">
        <v>10751</v>
      </c>
      <c r="AS1468" t="s">
        <v>10751</v>
      </c>
      <c r="AT1468" t="s">
        <v>10751</v>
      </c>
      <c r="AU1468" t="s">
        <v>10751</v>
      </c>
      <c r="AV1468">
        <v>3</v>
      </c>
      <c r="AW1468" t="s">
        <v>10751</v>
      </c>
      <c r="AX1468">
        <v>8</v>
      </c>
      <c r="AY1468">
        <v>1</v>
      </c>
      <c r="AZ1468" t="s">
        <v>10751</v>
      </c>
      <c r="BA1468" t="s">
        <v>10751</v>
      </c>
      <c r="BB1468" t="s">
        <v>10751</v>
      </c>
      <c r="BC1468" t="s">
        <v>10751</v>
      </c>
      <c r="BD1468" t="s">
        <v>10751</v>
      </c>
    </row>
    <row r="1469" spans="1:56">
      <c r="A1469" t="s">
        <v>10756</v>
      </c>
      <c r="B1469">
        <v>4000</v>
      </c>
      <c r="C1469">
        <v>1982</v>
      </c>
      <c r="D1469">
        <v>1</v>
      </c>
      <c r="E1469">
        <v>7.7999999999999999E-5</v>
      </c>
      <c r="F1469">
        <v>19.29</v>
      </c>
      <c r="H1469">
        <v>16.425879999999999</v>
      </c>
      <c r="I1469">
        <f t="shared" si="29"/>
        <v>1.28121864E-3</v>
      </c>
      <c r="K1469">
        <v>15.183</v>
      </c>
      <c r="L1469">
        <v>18.251999999999999</v>
      </c>
      <c r="M1469">
        <v>541.03662999999995</v>
      </c>
      <c r="N1469">
        <v>585.32569000000001</v>
      </c>
      <c r="O1469">
        <v>486.90553999999997</v>
      </c>
      <c r="P1469" t="s">
        <v>10751</v>
      </c>
      <c r="Q1469">
        <v>250</v>
      </c>
      <c r="R1469">
        <v>115</v>
      </c>
      <c r="S1469">
        <v>17.721499999999999</v>
      </c>
      <c r="T1469">
        <v>0.46</v>
      </c>
      <c r="U1469">
        <v>2.8750000000000001E-2</v>
      </c>
      <c r="V1469">
        <v>32.851750000000003</v>
      </c>
      <c r="W1469" t="s">
        <v>10751</v>
      </c>
      <c r="X1469" t="s">
        <v>10751</v>
      </c>
      <c r="Y1469">
        <v>1</v>
      </c>
      <c r="Z1469" t="s">
        <v>10751</v>
      </c>
      <c r="AA1469" t="s">
        <v>10751</v>
      </c>
      <c r="AB1469">
        <v>1</v>
      </c>
      <c r="AC1469" t="s">
        <v>10751</v>
      </c>
      <c r="AD1469" t="s">
        <v>10751</v>
      </c>
      <c r="AE1469">
        <v>1</v>
      </c>
      <c r="AF1469" t="s">
        <v>10751</v>
      </c>
      <c r="AG1469" t="s">
        <v>10751</v>
      </c>
      <c r="AH1469" t="s">
        <v>10751</v>
      </c>
      <c r="AI1469" t="s">
        <v>10751</v>
      </c>
      <c r="AJ1469" t="s">
        <v>10751</v>
      </c>
      <c r="AK1469" t="s">
        <v>10751</v>
      </c>
      <c r="AL1469" t="s">
        <v>10751</v>
      </c>
      <c r="AM1469" t="s">
        <v>10751</v>
      </c>
      <c r="AN1469" t="s">
        <v>10751</v>
      </c>
      <c r="AO1469" t="s">
        <v>10751</v>
      </c>
      <c r="AP1469">
        <v>1</v>
      </c>
      <c r="AQ1469" t="s">
        <v>10751</v>
      </c>
      <c r="AR1469" t="s">
        <v>10751</v>
      </c>
      <c r="AS1469" t="s">
        <v>10751</v>
      </c>
      <c r="AT1469" t="s">
        <v>10751</v>
      </c>
      <c r="AU1469" t="s">
        <v>10751</v>
      </c>
      <c r="AV1469">
        <v>3</v>
      </c>
      <c r="AW1469" t="s">
        <v>10751</v>
      </c>
      <c r="AX1469">
        <v>6</v>
      </c>
      <c r="AY1469">
        <v>1</v>
      </c>
      <c r="AZ1469" t="s">
        <v>10751</v>
      </c>
      <c r="BA1469" t="s">
        <v>10751</v>
      </c>
      <c r="BB1469" t="s">
        <v>10751</v>
      </c>
      <c r="BC1469" t="s">
        <v>10751</v>
      </c>
      <c r="BD1469" t="s">
        <v>10751</v>
      </c>
    </row>
    <row r="1470" spans="1:56">
      <c r="A1470" t="s">
        <v>10756</v>
      </c>
      <c r="B1470">
        <v>4000</v>
      </c>
      <c r="C1470">
        <v>1983</v>
      </c>
      <c r="D1470" t="s">
        <v>10751</v>
      </c>
      <c r="E1470" t="s">
        <v>10751</v>
      </c>
      <c r="F1470" t="s">
        <v>10751</v>
      </c>
      <c r="H1470" t="s">
        <v>10751</v>
      </c>
      <c r="I1470" t="str">
        <f t="shared" si="29"/>
        <v/>
      </c>
      <c r="K1470" t="s">
        <v>10751</v>
      </c>
      <c r="L1470" t="s">
        <v>10751</v>
      </c>
      <c r="M1470" t="s">
        <v>10751</v>
      </c>
      <c r="N1470" t="s">
        <v>10751</v>
      </c>
      <c r="O1470" t="s">
        <v>10751</v>
      </c>
      <c r="P1470" t="s">
        <v>10751</v>
      </c>
      <c r="Q1470" t="s">
        <v>10751</v>
      </c>
      <c r="R1470" t="s">
        <v>10751</v>
      </c>
      <c r="S1470" t="s">
        <v>10751</v>
      </c>
      <c r="T1470" t="s">
        <v>10751</v>
      </c>
      <c r="U1470" t="s">
        <v>10751</v>
      </c>
      <c r="V1470" t="s">
        <v>10751</v>
      </c>
      <c r="W1470" t="s">
        <v>10751</v>
      </c>
      <c r="X1470" t="s">
        <v>10751</v>
      </c>
      <c r="Y1470" t="s">
        <v>10751</v>
      </c>
      <c r="Z1470" t="s">
        <v>10751</v>
      </c>
      <c r="AA1470" t="s">
        <v>10751</v>
      </c>
      <c r="AB1470" t="s">
        <v>10751</v>
      </c>
      <c r="AC1470" t="s">
        <v>10751</v>
      </c>
      <c r="AD1470" t="s">
        <v>10751</v>
      </c>
      <c r="AE1470" t="s">
        <v>10751</v>
      </c>
      <c r="AF1470" t="s">
        <v>10751</v>
      </c>
      <c r="AG1470" t="s">
        <v>10751</v>
      </c>
      <c r="AH1470" t="s">
        <v>10751</v>
      </c>
      <c r="AI1470" t="s">
        <v>10751</v>
      </c>
      <c r="AJ1470" t="s">
        <v>10751</v>
      </c>
      <c r="AK1470" t="s">
        <v>10751</v>
      </c>
      <c r="AL1470" t="s">
        <v>10751</v>
      </c>
      <c r="AM1470" t="s">
        <v>10751</v>
      </c>
      <c r="AN1470" t="s">
        <v>10751</v>
      </c>
      <c r="AO1470" t="s">
        <v>10751</v>
      </c>
      <c r="AP1470" t="s">
        <v>10751</v>
      </c>
      <c r="AQ1470" t="s">
        <v>10751</v>
      </c>
      <c r="AR1470" t="s">
        <v>10751</v>
      </c>
      <c r="AS1470" t="s">
        <v>10751</v>
      </c>
      <c r="AT1470" t="s">
        <v>10751</v>
      </c>
      <c r="AU1470" t="s">
        <v>10751</v>
      </c>
      <c r="AV1470" t="s">
        <v>10751</v>
      </c>
      <c r="AW1470" t="s">
        <v>10751</v>
      </c>
      <c r="AX1470" t="s">
        <v>10751</v>
      </c>
      <c r="AY1470" t="s">
        <v>10751</v>
      </c>
      <c r="AZ1470" t="s">
        <v>10751</v>
      </c>
      <c r="BA1470" t="s">
        <v>10751</v>
      </c>
      <c r="BB1470" t="s">
        <v>10751</v>
      </c>
      <c r="BC1470" t="s">
        <v>10751</v>
      </c>
      <c r="BD1470" t="s">
        <v>10751</v>
      </c>
    </row>
    <row r="1471" spans="1:56">
      <c r="A1471" t="s">
        <v>10756</v>
      </c>
      <c r="B1471">
        <v>4000</v>
      </c>
      <c r="C1471">
        <v>1984</v>
      </c>
      <c r="D1471">
        <v>6</v>
      </c>
      <c r="E1471">
        <v>4.0299999999999998E-4</v>
      </c>
      <c r="F1471">
        <v>16.725079999999998</v>
      </c>
      <c r="H1471">
        <v>14.1435</v>
      </c>
      <c r="I1471">
        <f t="shared" si="29"/>
        <v>5.6998304999999992E-3</v>
      </c>
      <c r="K1471">
        <v>14.2058</v>
      </c>
      <c r="L1471">
        <v>14.068099999999999</v>
      </c>
      <c r="M1471">
        <v>628.34506999999996</v>
      </c>
      <c r="N1471">
        <v>625.58961999999997</v>
      </c>
      <c r="O1471">
        <v>631.71284000000003</v>
      </c>
      <c r="P1471" t="s">
        <v>10751</v>
      </c>
      <c r="Q1471">
        <v>258</v>
      </c>
      <c r="R1471">
        <v>112</v>
      </c>
      <c r="S1471">
        <v>16.370100000000001</v>
      </c>
      <c r="T1471">
        <v>0.43410900000000002</v>
      </c>
      <c r="U1471">
        <v>2.8000000000000001E-2</v>
      </c>
      <c r="V1471">
        <v>28.287700000000001</v>
      </c>
      <c r="W1471" t="s">
        <v>10751</v>
      </c>
      <c r="X1471" t="s">
        <v>10751</v>
      </c>
      <c r="Y1471">
        <v>1</v>
      </c>
      <c r="Z1471" t="s">
        <v>10751</v>
      </c>
      <c r="AA1471">
        <v>1</v>
      </c>
      <c r="AB1471" t="s">
        <v>10751</v>
      </c>
      <c r="AC1471" t="s">
        <v>10751</v>
      </c>
      <c r="AD1471" t="s">
        <v>10751</v>
      </c>
      <c r="AE1471">
        <v>1</v>
      </c>
      <c r="AF1471" t="s">
        <v>10751</v>
      </c>
      <c r="AG1471" t="s">
        <v>10751</v>
      </c>
      <c r="AH1471" t="s">
        <v>10751</v>
      </c>
      <c r="AI1471" t="s">
        <v>10751</v>
      </c>
      <c r="AJ1471" t="s">
        <v>10751</v>
      </c>
      <c r="AK1471" t="s">
        <v>10751</v>
      </c>
      <c r="AL1471" t="s">
        <v>10751</v>
      </c>
      <c r="AM1471" t="s">
        <v>10751</v>
      </c>
      <c r="AN1471" t="s">
        <v>10751</v>
      </c>
      <c r="AO1471" t="s">
        <v>10751</v>
      </c>
      <c r="AP1471">
        <v>1</v>
      </c>
      <c r="AQ1471" t="s">
        <v>10751</v>
      </c>
      <c r="AR1471" t="s">
        <v>10751</v>
      </c>
      <c r="AS1471" t="s">
        <v>10751</v>
      </c>
      <c r="AT1471" t="s">
        <v>10751</v>
      </c>
      <c r="AU1471" t="s">
        <v>10751</v>
      </c>
      <c r="AV1471">
        <v>3</v>
      </c>
      <c r="AW1471" t="s">
        <v>10751</v>
      </c>
      <c r="AX1471">
        <v>6</v>
      </c>
      <c r="AY1471">
        <v>1</v>
      </c>
      <c r="AZ1471" t="s">
        <v>10751</v>
      </c>
      <c r="BA1471" t="s">
        <v>10751</v>
      </c>
      <c r="BB1471" t="s">
        <v>10751</v>
      </c>
      <c r="BC1471" t="s">
        <v>10751</v>
      </c>
      <c r="BD1471" t="s">
        <v>10751</v>
      </c>
    </row>
    <row r="1472" spans="1:56">
      <c r="A1472" t="s">
        <v>10756</v>
      </c>
      <c r="B1472">
        <v>4000</v>
      </c>
      <c r="C1472">
        <v>1985</v>
      </c>
      <c r="D1472" t="s">
        <v>10751</v>
      </c>
      <c r="E1472" t="s">
        <v>10751</v>
      </c>
      <c r="F1472" t="s">
        <v>10751</v>
      </c>
      <c r="H1472" t="s">
        <v>10751</v>
      </c>
      <c r="I1472" t="str">
        <f t="shared" si="29"/>
        <v/>
      </c>
      <c r="K1472" t="s">
        <v>10751</v>
      </c>
      <c r="L1472" t="s">
        <v>10751</v>
      </c>
      <c r="M1472" t="s">
        <v>10751</v>
      </c>
      <c r="N1472" t="s">
        <v>10751</v>
      </c>
      <c r="O1472" t="s">
        <v>10751</v>
      </c>
      <c r="P1472" t="s">
        <v>10751</v>
      </c>
      <c r="Q1472" t="s">
        <v>10751</v>
      </c>
      <c r="R1472" t="s">
        <v>10751</v>
      </c>
      <c r="S1472" t="s">
        <v>10751</v>
      </c>
      <c r="T1472" t="s">
        <v>10751</v>
      </c>
      <c r="U1472" t="s">
        <v>10751</v>
      </c>
      <c r="V1472" t="s">
        <v>10751</v>
      </c>
      <c r="W1472" t="s">
        <v>10751</v>
      </c>
      <c r="X1472" t="s">
        <v>10751</v>
      </c>
      <c r="Y1472" t="s">
        <v>10751</v>
      </c>
      <c r="Z1472" t="s">
        <v>10751</v>
      </c>
      <c r="AA1472" t="s">
        <v>10751</v>
      </c>
      <c r="AB1472" t="s">
        <v>10751</v>
      </c>
      <c r="AC1472" t="s">
        <v>10751</v>
      </c>
      <c r="AD1472" t="s">
        <v>10751</v>
      </c>
      <c r="AE1472" t="s">
        <v>10751</v>
      </c>
      <c r="AF1472" t="s">
        <v>10751</v>
      </c>
      <c r="AG1472" t="s">
        <v>10751</v>
      </c>
      <c r="AH1472" t="s">
        <v>10751</v>
      </c>
      <c r="AI1472" t="s">
        <v>10751</v>
      </c>
      <c r="AJ1472" t="s">
        <v>10751</v>
      </c>
      <c r="AK1472" t="s">
        <v>10751</v>
      </c>
      <c r="AL1472" t="s">
        <v>10751</v>
      </c>
      <c r="AM1472" t="s">
        <v>10751</v>
      </c>
      <c r="AN1472" t="s">
        <v>10751</v>
      </c>
      <c r="AO1472" t="s">
        <v>10751</v>
      </c>
      <c r="AP1472" t="s">
        <v>10751</v>
      </c>
      <c r="AQ1472" t="s">
        <v>10751</v>
      </c>
      <c r="AR1472" t="s">
        <v>10751</v>
      </c>
      <c r="AS1472" t="s">
        <v>10751</v>
      </c>
      <c r="AT1472" t="s">
        <v>10751</v>
      </c>
      <c r="AU1472" t="s">
        <v>10751</v>
      </c>
      <c r="AV1472" t="s">
        <v>10751</v>
      </c>
      <c r="AW1472" t="s">
        <v>10751</v>
      </c>
      <c r="AX1472" t="s">
        <v>10751</v>
      </c>
      <c r="AY1472" t="s">
        <v>10751</v>
      </c>
      <c r="AZ1472" t="s">
        <v>10751</v>
      </c>
      <c r="BA1472" t="s">
        <v>10751</v>
      </c>
      <c r="BB1472" t="s">
        <v>10751</v>
      </c>
      <c r="BC1472" t="s">
        <v>10751</v>
      </c>
      <c r="BD1472" t="s">
        <v>10751</v>
      </c>
    </row>
    <row r="1473" spans="1:56">
      <c r="A1473" t="s">
        <v>10756</v>
      </c>
      <c r="B1473">
        <v>4000</v>
      </c>
      <c r="C1473">
        <v>1986</v>
      </c>
      <c r="D1473" t="s">
        <v>10751</v>
      </c>
      <c r="E1473" t="s">
        <v>10751</v>
      </c>
      <c r="F1473" t="s">
        <v>10751</v>
      </c>
      <c r="H1473" t="s">
        <v>10751</v>
      </c>
      <c r="I1473" t="str">
        <f t="shared" si="29"/>
        <v/>
      </c>
      <c r="K1473" t="s">
        <v>10751</v>
      </c>
      <c r="L1473" t="s">
        <v>10751</v>
      </c>
      <c r="M1473" t="s">
        <v>10751</v>
      </c>
      <c r="N1473" t="s">
        <v>10751</v>
      </c>
      <c r="O1473" t="s">
        <v>10751</v>
      </c>
      <c r="P1473" t="s">
        <v>10751</v>
      </c>
      <c r="Q1473" t="s">
        <v>10751</v>
      </c>
      <c r="R1473" t="s">
        <v>10751</v>
      </c>
      <c r="S1473" t="s">
        <v>10751</v>
      </c>
      <c r="T1473" t="s">
        <v>10751</v>
      </c>
      <c r="U1473" t="s">
        <v>10751</v>
      </c>
      <c r="V1473" t="s">
        <v>10751</v>
      </c>
      <c r="W1473" t="s">
        <v>10751</v>
      </c>
      <c r="X1473" t="s">
        <v>10751</v>
      </c>
      <c r="Y1473" t="s">
        <v>10751</v>
      </c>
      <c r="Z1473" t="s">
        <v>10751</v>
      </c>
      <c r="AA1473" t="s">
        <v>10751</v>
      </c>
      <c r="AB1473" t="s">
        <v>10751</v>
      </c>
      <c r="AC1473" t="s">
        <v>10751</v>
      </c>
      <c r="AD1473" t="s">
        <v>10751</v>
      </c>
      <c r="AE1473" t="s">
        <v>10751</v>
      </c>
      <c r="AF1473" t="s">
        <v>10751</v>
      </c>
      <c r="AG1473" t="s">
        <v>10751</v>
      </c>
      <c r="AH1473" t="s">
        <v>10751</v>
      </c>
      <c r="AI1473" t="s">
        <v>10751</v>
      </c>
      <c r="AJ1473" t="s">
        <v>10751</v>
      </c>
      <c r="AK1473" t="s">
        <v>10751</v>
      </c>
      <c r="AL1473" t="s">
        <v>10751</v>
      </c>
      <c r="AM1473" t="s">
        <v>10751</v>
      </c>
      <c r="AN1473" t="s">
        <v>10751</v>
      </c>
      <c r="AO1473" t="s">
        <v>10751</v>
      </c>
      <c r="AP1473" t="s">
        <v>10751</v>
      </c>
      <c r="AQ1473" t="s">
        <v>10751</v>
      </c>
      <c r="AR1473" t="s">
        <v>10751</v>
      </c>
      <c r="AS1473" t="s">
        <v>10751</v>
      </c>
      <c r="AT1473" t="s">
        <v>10751</v>
      </c>
      <c r="AU1473" t="s">
        <v>10751</v>
      </c>
      <c r="AV1473" t="s">
        <v>10751</v>
      </c>
      <c r="AW1473" t="s">
        <v>10751</v>
      </c>
      <c r="AX1473" t="s">
        <v>10751</v>
      </c>
      <c r="AY1473" t="s">
        <v>10751</v>
      </c>
      <c r="AZ1473" t="s">
        <v>10751</v>
      </c>
      <c r="BA1473" t="s">
        <v>10751</v>
      </c>
      <c r="BB1473" t="s">
        <v>10751</v>
      </c>
      <c r="BC1473" t="s">
        <v>10751</v>
      </c>
      <c r="BD1473" t="s">
        <v>10751</v>
      </c>
    </row>
    <row r="1474" spans="1:56">
      <c r="A1474" t="s">
        <v>10756</v>
      </c>
      <c r="B1474">
        <v>4000</v>
      </c>
      <c r="C1474">
        <v>1987</v>
      </c>
      <c r="D1474" t="s">
        <v>10751</v>
      </c>
      <c r="E1474" t="s">
        <v>10751</v>
      </c>
      <c r="F1474" t="s">
        <v>10751</v>
      </c>
      <c r="H1474" t="s">
        <v>10751</v>
      </c>
      <c r="I1474" t="str">
        <f t="shared" si="29"/>
        <v/>
      </c>
      <c r="K1474" t="s">
        <v>10751</v>
      </c>
      <c r="L1474" t="s">
        <v>10751</v>
      </c>
      <c r="M1474" t="s">
        <v>10751</v>
      </c>
      <c r="N1474" t="s">
        <v>10751</v>
      </c>
      <c r="O1474" t="s">
        <v>10751</v>
      </c>
      <c r="P1474" t="s">
        <v>10751</v>
      </c>
      <c r="Q1474" t="s">
        <v>10751</v>
      </c>
      <c r="R1474" t="s">
        <v>10751</v>
      </c>
      <c r="S1474" t="s">
        <v>10751</v>
      </c>
      <c r="T1474" t="s">
        <v>10751</v>
      </c>
      <c r="U1474" t="s">
        <v>10751</v>
      </c>
      <c r="V1474" t="s">
        <v>10751</v>
      </c>
      <c r="W1474" t="s">
        <v>10751</v>
      </c>
      <c r="X1474" t="s">
        <v>10751</v>
      </c>
      <c r="Y1474" t="s">
        <v>10751</v>
      </c>
      <c r="Z1474" t="s">
        <v>10751</v>
      </c>
      <c r="AA1474" t="s">
        <v>10751</v>
      </c>
      <c r="AB1474" t="s">
        <v>10751</v>
      </c>
      <c r="AC1474" t="s">
        <v>10751</v>
      </c>
      <c r="AD1474" t="s">
        <v>10751</v>
      </c>
      <c r="AE1474" t="s">
        <v>10751</v>
      </c>
      <c r="AF1474" t="s">
        <v>10751</v>
      </c>
      <c r="AG1474" t="s">
        <v>10751</v>
      </c>
      <c r="AH1474" t="s">
        <v>10751</v>
      </c>
      <c r="AI1474" t="s">
        <v>10751</v>
      </c>
      <c r="AJ1474" t="s">
        <v>10751</v>
      </c>
      <c r="AK1474" t="s">
        <v>10751</v>
      </c>
      <c r="AL1474" t="s">
        <v>10751</v>
      </c>
      <c r="AM1474" t="s">
        <v>10751</v>
      </c>
      <c r="AN1474" t="s">
        <v>10751</v>
      </c>
      <c r="AO1474" t="s">
        <v>10751</v>
      </c>
      <c r="AP1474" t="s">
        <v>10751</v>
      </c>
      <c r="AQ1474" t="s">
        <v>10751</v>
      </c>
      <c r="AR1474" t="s">
        <v>10751</v>
      </c>
      <c r="AS1474" t="s">
        <v>10751</v>
      </c>
      <c r="AT1474" t="s">
        <v>10751</v>
      </c>
      <c r="AU1474" t="s">
        <v>10751</v>
      </c>
      <c r="AV1474" t="s">
        <v>10751</v>
      </c>
      <c r="AW1474" t="s">
        <v>10751</v>
      </c>
      <c r="AX1474" t="s">
        <v>10751</v>
      </c>
      <c r="AY1474" t="s">
        <v>10751</v>
      </c>
      <c r="AZ1474" t="s">
        <v>10751</v>
      </c>
      <c r="BA1474" t="s">
        <v>10751</v>
      </c>
      <c r="BB1474" t="s">
        <v>10751</v>
      </c>
      <c r="BC1474" t="s">
        <v>10751</v>
      </c>
      <c r="BD1474" t="s">
        <v>10751</v>
      </c>
    </row>
    <row r="1475" spans="1:56">
      <c r="A1475" t="s">
        <v>10756</v>
      </c>
      <c r="B1475">
        <v>4000</v>
      </c>
      <c r="C1475">
        <v>1988</v>
      </c>
      <c r="D1475" t="s">
        <v>10751</v>
      </c>
      <c r="E1475" t="s">
        <v>10751</v>
      </c>
      <c r="F1475" t="s">
        <v>10751</v>
      </c>
      <c r="H1475" t="s">
        <v>10751</v>
      </c>
      <c r="I1475" t="str">
        <f t="shared" si="29"/>
        <v/>
      </c>
      <c r="K1475" t="s">
        <v>10751</v>
      </c>
      <c r="L1475" t="s">
        <v>10751</v>
      </c>
      <c r="M1475" t="s">
        <v>10751</v>
      </c>
      <c r="N1475" t="s">
        <v>10751</v>
      </c>
      <c r="O1475" t="s">
        <v>10751</v>
      </c>
      <c r="P1475" t="s">
        <v>10751</v>
      </c>
      <c r="Q1475" t="s">
        <v>10751</v>
      </c>
      <c r="R1475" t="s">
        <v>10751</v>
      </c>
      <c r="S1475" t="s">
        <v>10751</v>
      </c>
      <c r="T1475" t="s">
        <v>10751</v>
      </c>
      <c r="U1475" t="s">
        <v>10751</v>
      </c>
      <c r="V1475" t="s">
        <v>10751</v>
      </c>
      <c r="W1475" t="s">
        <v>10751</v>
      </c>
      <c r="X1475" t="s">
        <v>10751</v>
      </c>
      <c r="Y1475" t="s">
        <v>10751</v>
      </c>
      <c r="Z1475" t="s">
        <v>10751</v>
      </c>
      <c r="AA1475" t="s">
        <v>10751</v>
      </c>
      <c r="AB1475" t="s">
        <v>10751</v>
      </c>
      <c r="AC1475" t="s">
        <v>10751</v>
      </c>
      <c r="AD1475" t="s">
        <v>10751</v>
      </c>
      <c r="AE1475" t="s">
        <v>10751</v>
      </c>
      <c r="AF1475" t="s">
        <v>10751</v>
      </c>
      <c r="AG1475" t="s">
        <v>10751</v>
      </c>
      <c r="AH1475" t="s">
        <v>10751</v>
      </c>
      <c r="AI1475" t="s">
        <v>10751</v>
      </c>
      <c r="AJ1475" t="s">
        <v>10751</v>
      </c>
      <c r="AK1475" t="s">
        <v>10751</v>
      </c>
      <c r="AL1475" t="s">
        <v>10751</v>
      </c>
      <c r="AM1475" t="s">
        <v>10751</v>
      </c>
      <c r="AN1475" t="s">
        <v>10751</v>
      </c>
      <c r="AO1475" t="s">
        <v>10751</v>
      </c>
      <c r="AP1475" t="s">
        <v>10751</v>
      </c>
      <c r="AQ1475" t="s">
        <v>10751</v>
      </c>
      <c r="AR1475" t="s">
        <v>10751</v>
      </c>
      <c r="AS1475" t="s">
        <v>10751</v>
      </c>
      <c r="AT1475" t="s">
        <v>10751</v>
      </c>
      <c r="AU1475" t="s">
        <v>10751</v>
      </c>
      <c r="AV1475" t="s">
        <v>10751</v>
      </c>
      <c r="AW1475" t="s">
        <v>10751</v>
      </c>
      <c r="AX1475" t="s">
        <v>10751</v>
      </c>
      <c r="AY1475" t="s">
        <v>10751</v>
      </c>
      <c r="AZ1475" t="s">
        <v>10751</v>
      </c>
      <c r="BA1475" t="s">
        <v>10751</v>
      </c>
      <c r="BB1475" t="s">
        <v>10751</v>
      </c>
      <c r="BC1475" t="s">
        <v>10751</v>
      </c>
      <c r="BD1475" t="s">
        <v>10751</v>
      </c>
    </row>
    <row r="1476" spans="1:56">
      <c r="A1476" t="s">
        <v>10756</v>
      </c>
      <c r="B1476">
        <v>4000</v>
      </c>
      <c r="C1476">
        <v>1989</v>
      </c>
      <c r="D1476" t="s">
        <v>10751</v>
      </c>
      <c r="E1476" t="s">
        <v>10751</v>
      </c>
      <c r="F1476" t="s">
        <v>10751</v>
      </c>
      <c r="H1476" t="s">
        <v>10751</v>
      </c>
      <c r="I1476" t="str">
        <f t="shared" si="29"/>
        <v/>
      </c>
      <c r="K1476" t="s">
        <v>10751</v>
      </c>
      <c r="L1476" t="s">
        <v>10751</v>
      </c>
      <c r="M1476" t="s">
        <v>10751</v>
      </c>
      <c r="N1476" t="s">
        <v>10751</v>
      </c>
      <c r="O1476" t="s">
        <v>10751</v>
      </c>
      <c r="P1476" t="s">
        <v>10751</v>
      </c>
      <c r="Q1476" t="s">
        <v>10751</v>
      </c>
      <c r="R1476" t="s">
        <v>10751</v>
      </c>
      <c r="S1476" t="s">
        <v>10751</v>
      </c>
      <c r="T1476" t="s">
        <v>10751</v>
      </c>
      <c r="U1476" t="s">
        <v>10751</v>
      </c>
      <c r="V1476" t="s">
        <v>10751</v>
      </c>
      <c r="W1476" t="s">
        <v>10751</v>
      </c>
      <c r="X1476" t="s">
        <v>10751</v>
      </c>
      <c r="Y1476" t="s">
        <v>10751</v>
      </c>
      <c r="Z1476" t="s">
        <v>10751</v>
      </c>
      <c r="AA1476" t="s">
        <v>10751</v>
      </c>
      <c r="AB1476" t="s">
        <v>10751</v>
      </c>
      <c r="AC1476" t="s">
        <v>10751</v>
      </c>
      <c r="AD1476" t="s">
        <v>10751</v>
      </c>
      <c r="AE1476" t="s">
        <v>10751</v>
      </c>
      <c r="AF1476" t="s">
        <v>10751</v>
      </c>
      <c r="AG1476" t="s">
        <v>10751</v>
      </c>
      <c r="AH1476" t="s">
        <v>10751</v>
      </c>
      <c r="AI1476" t="s">
        <v>10751</v>
      </c>
      <c r="AJ1476" t="s">
        <v>10751</v>
      </c>
      <c r="AK1476" t="s">
        <v>10751</v>
      </c>
      <c r="AL1476" t="s">
        <v>10751</v>
      </c>
      <c r="AM1476" t="s">
        <v>10751</v>
      </c>
      <c r="AN1476" t="s">
        <v>10751</v>
      </c>
      <c r="AO1476" t="s">
        <v>10751</v>
      </c>
      <c r="AP1476" t="s">
        <v>10751</v>
      </c>
      <c r="AQ1476" t="s">
        <v>10751</v>
      </c>
      <c r="AR1476" t="s">
        <v>10751</v>
      </c>
      <c r="AS1476" t="s">
        <v>10751</v>
      </c>
      <c r="AT1476" t="s">
        <v>10751</v>
      </c>
      <c r="AU1476" t="s">
        <v>10751</v>
      </c>
      <c r="AV1476" t="s">
        <v>10751</v>
      </c>
      <c r="AW1476" t="s">
        <v>10751</v>
      </c>
      <c r="AX1476" t="s">
        <v>10751</v>
      </c>
      <c r="AY1476" t="s">
        <v>10751</v>
      </c>
      <c r="AZ1476" t="s">
        <v>10751</v>
      </c>
      <c r="BA1476" t="s">
        <v>10751</v>
      </c>
      <c r="BB1476" t="s">
        <v>10751</v>
      </c>
      <c r="BC1476" t="s">
        <v>10751</v>
      </c>
      <c r="BD1476" t="s">
        <v>10751</v>
      </c>
    </row>
    <row r="1477" spans="1:56">
      <c r="A1477" t="s">
        <v>10756</v>
      </c>
      <c r="B1477">
        <v>4000</v>
      </c>
      <c r="C1477">
        <v>1990</v>
      </c>
      <c r="D1477">
        <v>6</v>
      </c>
      <c r="E1477">
        <v>4.86E-4</v>
      </c>
      <c r="F1477">
        <v>20.859210000000001</v>
      </c>
      <c r="H1477">
        <v>17.437750000000001</v>
      </c>
      <c r="I1477">
        <f t="shared" si="29"/>
        <v>8.4747464999999998E-3</v>
      </c>
      <c r="K1477">
        <v>16.127479999999998</v>
      </c>
      <c r="L1477">
        <v>19.100999999999999</v>
      </c>
      <c r="M1477">
        <v>509.64150999999998</v>
      </c>
      <c r="N1477">
        <v>551.04715999999996</v>
      </c>
      <c r="O1477">
        <v>465.26352000000003</v>
      </c>
      <c r="P1477" t="s">
        <v>10751</v>
      </c>
      <c r="Q1477">
        <v>173.0256</v>
      </c>
      <c r="R1477">
        <v>143.41309999999999</v>
      </c>
      <c r="S1477">
        <v>12.258800000000001</v>
      </c>
      <c r="T1477">
        <v>0.82795200000000002</v>
      </c>
      <c r="U1477">
        <v>3.5853000000000003E-2</v>
      </c>
      <c r="V1477">
        <v>34.936750000000004</v>
      </c>
      <c r="W1477" t="s">
        <v>10751</v>
      </c>
      <c r="X1477" t="s">
        <v>10751</v>
      </c>
      <c r="Y1477">
        <v>1</v>
      </c>
      <c r="Z1477" t="s">
        <v>10751</v>
      </c>
      <c r="AA1477">
        <v>0.19400000000000001</v>
      </c>
      <c r="AB1477">
        <v>0.80600000000000005</v>
      </c>
      <c r="AC1477" t="s">
        <v>10751</v>
      </c>
      <c r="AD1477" t="s">
        <v>10751</v>
      </c>
      <c r="AE1477" t="s">
        <v>10751</v>
      </c>
      <c r="AF1477" t="s">
        <v>10751</v>
      </c>
      <c r="AG1477">
        <v>1</v>
      </c>
      <c r="AH1477" t="s">
        <v>10751</v>
      </c>
      <c r="AI1477" t="s">
        <v>10751</v>
      </c>
      <c r="AJ1477" t="s">
        <v>10751</v>
      </c>
      <c r="AK1477" t="s">
        <v>10751</v>
      </c>
      <c r="AL1477" t="s">
        <v>10751</v>
      </c>
      <c r="AM1477" t="s">
        <v>10751</v>
      </c>
      <c r="AN1477" t="s">
        <v>10751</v>
      </c>
      <c r="AO1477" t="s">
        <v>10751</v>
      </c>
      <c r="AP1477">
        <v>1</v>
      </c>
      <c r="AQ1477" t="s">
        <v>10751</v>
      </c>
      <c r="AR1477" t="s">
        <v>10751</v>
      </c>
      <c r="AS1477" t="s">
        <v>10751</v>
      </c>
      <c r="AT1477" t="s">
        <v>10751</v>
      </c>
      <c r="AU1477" t="s">
        <v>10751</v>
      </c>
      <c r="AV1477">
        <v>4</v>
      </c>
      <c r="AW1477" t="s">
        <v>10751</v>
      </c>
      <c r="AX1477">
        <v>5.6</v>
      </c>
      <c r="AY1477">
        <v>1</v>
      </c>
      <c r="AZ1477" t="s">
        <v>10751</v>
      </c>
      <c r="BA1477" t="s">
        <v>10751</v>
      </c>
      <c r="BB1477" t="s">
        <v>10751</v>
      </c>
      <c r="BC1477" t="s">
        <v>10751</v>
      </c>
      <c r="BD1477" t="s">
        <v>10751</v>
      </c>
    </row>
    <row r="1478" spans="1:56">
      <c r="A1478" t="s">
        <v>10756</v>
      </c>
      <c r="B1478">
        <v>4000</v>
      </c>
      <c r="C1478">
        <v>1991</v>
      </c>
      <c r="D1478">
        <v>129</v>
      </c>
      <c r="E1478">
        <v>1.0237E-2</v>
      </c>
      <c r="F1478">
        <v>21.205749999999998</v>
      </c>
      <c r="H1478">
        <v>17.781379999999999</v>
      </c>
      <c r="I1478">
        <f t="shared" si="29"/>
        <v>0.18202798705999998</v>
      </c>
      <c r="K1478">
        <v>15.715109999999999</v>
      </c>
      <c r="L1478">
        <v>20.63757</v>
      </c>
      <c r="M1478">
        <v>499.79257000000001</v>
      </c>
      <c r="N1478">
        <v>565.50675999999999</v>
      </c>
      <c r="O1478">
        <v>430.62234999999998</v>
      </c>
      <c r="P1478" t="s">
        <v>10751</v>
      </c>
      <c r="Q1478">
        <v>231.70939999999999</v>
      </c>
      <c r="R1478">
        <v>160.30119999999999</v>
      </c>
      <c r="S1478">
        <v>11.1035</v>
      </c>
      <c r="T1478">
        <v>0.69533500000000004</v>
      </c>
      <c r="U1478">
        <v>4.0075E-2</v>
      </c>
      <c r="V1478">
        <v>35.651310000000002</v>
      </c>
      <c r="W1478" t="s">
        <v>10751</v>
      </c>
      <c r="X1478" t="s">
        <v>10751</v>
      </c>
      <c r="Y1478">
        <v>1</v>
      </c>
      <c r="Z1478">
        <v>0.191</v>
      </c>
      <c r="AA1478">
        <v>3.0000000000000001E-3</v>
      </c>
      <c r="AB1478">
        <v>0.80600000000000005</v>
      </c>
      <c r="AC1478" t="s">
        <v>10751</v>
      </c>
      <c r="AD1478" t="s">
        <v>10751</v>
      </c>
      <c r="AE1478" t="s">
        <v>10751</v>
      </c>
      <c r="AF1478" t="s">
        <v>10751</v>
      </c>
      <c r="AG1478">
        <v>0.69799999999999995</v>
      </c>
      <c r="AH1478">
        <v>0.30199999999999999</v>
      </c>
      <c r="AI1478" t="s">
        <v>10751</v>
      </c>
      <c r="AJ1478" t="s">
        <v>10751</v>
      </c>
      <c r="AK1478" t="s">
        <v>10751</v>
      </c>
      <c r="AL1478" t="s">
        <v>10751</v>
      </c>
      <c r="AM1478" t="s">
        <v>10751</v>
      </c>
      <c r="AN1478" t="s">
        <v>10751</v>
      </c>
      <c r="AO1478" t="s">
        <v>10751</v>
      </c>
      <c r="AP1478">
        <v>1</v>
      </c>
      <c r="AQ1478" t="s">
        <v>10751</v>
      </c>
      <c r="AR1478" t="s">
        <v>10751</v>
      </c>
      <c r="AS1478" t="s">
        <v>10751</v>
      </c>
      <c r="AT1478" t="s">
        <v>10751</v>
      </c>
      <c r="AU1478" t="s">
        <v>10751</v>
      </c>
      <c r="AV1478">
        <v>4.2</v>
      </c>
      <c r="AW1478" t="s">
        <v>10751</v>
      </c>
      <c r="AX1478">
        <v>6</v>
      </c>
      <c r="AY1478">
        <v>0.80900000000000005</v>
      </c>
      <c r="AZ1478">
        <v>0.191</v>
      </c>
      <c r="BA1478" t="s">
        <v>10751</v>
      </c>
      <c r="BB1478" t="s">
        <v>10751</v>
      </c>
      <c r="BC1478" t="s">
        <v>10751</v>
      </c>
      <c r="BD1478" t="s">
        <v>10751</v>
      </c>
    </row>
    <row r="1479" spans="1:56">
      <c r="A1479" t="s">
        <v>10756</v>
      </c>
      <c r="B1479">
        <v>4000</v>
      </c>
      <c r="C1479">
        <v>1992</v>
      </c>
      <c r="D1479">
        <v>144</v>
      </c>
      <c r="E1479">
        <v>1.1868999999999999E-2</v>
      </c>
      <c r="F1479">
        <v>20.851040000000001</v>
      </c>
      <c r="H1479">
        <v>17.420030000000001</v>
      </c>
      <c r="I1479">
        <f t="shared" si="29"/>
        <v>0.20675833606999999</v>
      </c>
      <c r="K1479">
        <v>15.435280000000001</v>
      </c>
      <c r="L1479">
        <v>20.069790000000001</v>
      </c>
      <c r="M1479">
        <v>510.15983999999997</v>
      </c>
      <c r="N1479">
        <v>575.75883999999996</v>
      </c>
      <c r="O1479">
        <v>442.80477999999999</v>
      </c>
      <c r="P1479" t="s">
        <v>10751</v>
      </c>
      <c r="Q1479">
        <v>229.35749999999999</v>
      </c>
      <c r="R1479">
        <v>164.2004</v>
      </c>
      <c r="S1479">
        <v>10.757400000000001</v>
      </c>
      <c r="T1479">
        <v>0.71584800000000004</v>
      </c>
      <c r="U1479">
        <v>4.1050000000000003E-2</v>
      </c>
      <c r="V1479">
        <v>34.962679999999999</v>
      </c>
      <c r="W1479" t="s">
        <v>10751</v>
      </c>
      <c r="X1479" t="s">
        <v>10751</v>
      </c>
      <c r="Y1479">
        <v>1</v>
      </c>
      <c r="Z1479">
        <v>0.16900000000000001</v>
      </c>
      <c r="AA1479" t="s">
        <v>10751</v>
      </c>
      <c r="AB1479">
        <v>0.83099999999999996</v>
      </c>
      <c r="AC1479" t="s">
        <v>10751</v>
      </c>
      <c r="AD1479" t="s">
        <v>10751</v>
      </c>
      <c r="AE1479" t="s">
        <v>10751</v>
      </c>
      <c r="AF1479" t="s">
        <v>10751</v>
      </c>
      <c r="AG1479">
        <v>0.8</v>
      </c>
      <c r="AH1479">
        <v>0.2</v>
      </c>
      <c r="AI1479" t="s">
        <v>10751</v>
      </c>
      <c r="AJ1479" t="s">
        <v>10751</v>
      </c>
      <c r="AK1479" t="s">
        <v>10751</v>
      </c>
      <c r="AL1479" t="s">
        <v>10751</v>
      </c>
      <c r="AM1479" t="s">
        <v>10751</v>
      </c>
      <c r="AN1479" t="s">
        <v>10751</v>
      </c>
      <c r="AO1479" t="s">
        <v>10751</v>
      </c>
      <c r="AP1479">
        <v>1</v>
      </c>
      <c r="AQ1479" t="s">
        <v>10751</v>
      </c>
      <c r="AR1479" t="s">
        <v>10751</v>
      </c>
      <c r="AS1479" t="s">
        <v>10751</v>
      </c>
      <c r="AT1479" t="s">
        <v>10751</v>
      </c>
      <c r="AU1479" t="s">
        <v>10751</v>
      </c>
      <c r="AV1479">
        <v>4.2</v>
      </c>
      <c r="AW1479" t="s">
        <v>10751</v>
      </c>
      <c r="AX1479">
        <v>6</v>
      </c>
      <c r="AY1479">
        <v>0.83099999999999996</v>
      </c>
      <c r="AZ1479">
        <v>0.16900000000000001</v>
      </c>
      <c r="BA1479" t="s">
        <v>10751</v>
      </c>
      <c r="BB1479" t="s">
        <v>10751</v>
      </c>
      <c r="BC1479" t="s">
        <v>10751</v>
      </c>
      <c r="BD1479" t="s">
        <v>10751</v>
      </c>
    </row>
    <row r="1480" spans="1:56">
      <c r="A1480" t="s">
        <v>10756</v>
      </c>
      <c r="B1480">
        <v>4000</v>
      </c>
      <c r="C1480">
        <v>1993</v>
      </c>
      <c r="D1480">
        <v>372</v>
      </c>
      <c r="E1480">
        <v>2.8129000000000001E-2</v>
      </c>
      <c r="F1480">
        <v>20.104790000000001</v>
      </c>
      <c r="H1480">
        <v>16.784479999999999</v>
      </c>
      <c r="I1480">
        <f t="shared" si="29"/>
        <v>0.47213063791999998</v>
      </c>
      <c r="K1480">
        <v>14.69135</v>
      </c>
      <c r="L1480">
        <v>19.58343</v>
      </c>
      <c r="M1480">
        <v>529.47730999999999</v>
      </c>
      <c r="N1480">
        <v>604.91359999999997</v>
      </c>
      <c r="O1480">
        <v>453.80203999999998</v>
      </c>
      <c r="P1480" t="s">
        <v>10751</v>
      </c>
      <c r="Q1480">
        <v>252.60149999999999</v>
      </c>
      <c r="R1480">
        <v>188.4725</v>
      </c>
      <c r="S1480">
        <v>9.2117000000000004</v>
      </c>
      <c r="T1480">
        <v>0.75251299999999999</v>
      </c>
      <c r="U1480">
        <v>4.7118E-2</v>
      </c>
      <c r="V1480">
        <v>33.778840000000002</v>
      </c>
      <c r="W1480" t="s">
        <v>10751</v>
      </c>
      <c r="X1480" t="s">
        <v>10751</v>
      </c>
      <c r="Y1480">
        <v>1</v>
      </c>
      <c r="Z1480">
        <v>6.8000000000000005E-2</v>
      </c>
      <c r="AA1480" t="s">
        <v>10751</v>
      </c>
      <c r="AB1480">
        <v>0.93200000000000005</v>
      </c>
      <c r="AC1480" t="s">
        <v>10751</v>
      </c>
      <c r="AD1480" t="s">
        <v>10751</v>
      </c>
      <c r="AE1480" t="s">
        <v>10751</v>
      </c>
      <c r="AF1480" t="s">
        <v>10751</v>
      </c>
      <c r="AG1480">
        <v>0.997</v>
      </c>
      <c r="AH1480">
        <v>3.0000000000000001E-3</v>
      </c>
      <c r="AI1480" t="s">
        <v>10751</v>
      </c>
      <c r="AJ1480" t="s">
        <v>10751</v>
      </c>
      <c r="AK1480" t="s">
        <v>10751</v>
      </c>
      <c r="AL1480" t="s">
        <v>10751</v>
      </c>
      <c r="AM1480" t="s">
        <v>10751</v>
      </c>
      <c r="AN1480" t="s">
        <v>10751</v>
      </c>
      <c r="AO1480" t="s">
        <v>10751</v>
      </c>
      <c r="AP1480">
        <v>1</v>
      </c>
      <c r="AQ1480" t="s">
        <v>10751</v>
      </c>
      <c r="AR1480" t="s">
        <v>10751</v>
      </c>
      <c r="AS1480" t="s">
        <v>10751</v>
      </c>
      <c r="AT1480" t="s">
        <v>10751</v>
      </c>
      <c r="AU1480" t="s">
        <v>10751</v>
      </c>
      <c r="AV1480">
        <v>4.0999999999999996</v>
      </c>
      <c r="AW1480" t="s">
        <v>10751</v>
      </c>
      <c r="AX1480">
        <v>6.4</v>
      </c>
      <c r="AY1480">
        <v>0.93200000000000005</v>
      </c>
      <c r="AZ1480">
        <v>6.8000000000000005E-2</v>
      </c>
      <c r="BA1480" t="s">
        <v>10751</v>
      </c>
      <c r="BB1480" t="s">
        <v>10751</v>
      </c>
      <c r="BC1480" t="s">
        <v>10751</v>
      </c>
      <c r="BD1480" t="s">
        <v>10751</v>
      </c>
    </row>
    <row r="1481" spans="1:56">
      <c r="A1481" t="s">
        <v>10756</v>
      </c>
      <c r="B1481">
        <v>4000</v>
      </c>
      <c r="C1481">
        <v>1994</v>
      </c>
      <c r="D1481">
        <v>221</v>
      </c>
      <c r="E1481">
        <v>1.5622E-2</v>
      </c>
      <c r="F1481">
        <v>21.123159999999999</v>
      </c>
      <c r="H1481">
        <v>17.534410000000001</v>
      </c>
      <c r="I1481">
        <f t="shared" si="29"/>
        <v>0.27392255302000001</v>
      </c>
      <c r="K1481">
        <v>15.475099999999999</v>
      </c>
      <c r="L1481">
        <v>20.157699999999998</v>
      </c>
      <c r="M1481">
        <v>506.83190000000002</v>
      </c>
      <c r="N1481">
        <v>574.27725999999996</v>
      </c>
      <c r="O1481">
        <v>440.87376</v>
      </c>
      <c r="P1481" t="s">
        <v>10751</v>
      </c>
      <c r="Q1481">
        <v>228.67150000000001</v>
      </c>
      <c r="R1481">
        <v>176.07079999999999</v>
      </c>
      <c r="S1481">
        <v>9.5531000000000006</v>
      </c>
      <c r="T1481">
        <v>0.77337500000000003</v>
      </c>
      <c r="U1481">
        <v>4.4018000000000002E-2</v>
      </c>
      <c r="V1481">
        <v>35.132660000000001</v>
      </c>
      <c r="W1481">
        <v>3.9E-2</v>
      </c>
      <c r="X1481" t="s">
        <v>10751</v>
      </c>
      <c r="Y1481">
        <v>0.96099999999999997</v>
      </c>
      <c r="Z1481">
        <v>0.17100000000000001</v>
      </c>
      <c r="AA1481" t="s">
        <v>10751</v>
      </c>
      <c r="AB1481">
        <v>0.82899999999999996</v>
      </c>
      <c r="AC1481" t="s">
        <v>10751</v>
      </c>
      <c r="AD1481" t="s">
        <v>10751</v>
      </c>
      <c r="AE1481" t="s">
        <v>10751</v>
      </c>
      <c r="AF1481" t="s">
        <v>10751</v>
      </c>
      <c r="AG1481">
        <v>0.998</v>
      </c>
      <c r="AH1481">
        <v>2E-3</v>
      </c>
      <c r="AI1481" t="s">
        <v>10751</v>
      </c>
      <c r="AJ1481" t="s">
        <v>10751</v>
      </c>
      <c r="AK1481" t="s">
        <v>10751</v>
      </c>
      <c r="AL1481" t="s">
        <v>10751</v>
      </c>
      <c r="AM1481" t="s">
        <v>10751</v>
      </c>
      <c r="AN1481" t="s">
        <v>10751</v>
      </c>
      <c r="AO1481" t="s">
        <v>10751</v>
      </c>
      <c r="AP1481">
        <v>1</v>
      </c>
      <c r="AQ1481" t="s">
        <v>10751</v>
      </c>
      <c r="AR1481" t="s">
        <v>10751</v>
      </c>
      <c r="AS1481" t="s">
        <v>10751</v>
      </c>
      <c r="AT1481">
        <v>0.14699999999999999</v>
      </c>
      <c r="AU1481" t="s">
        <v>10751</v>
      </c>
      <c r="AV1481">
        <v>4.2</v>
      </c>
      <c r="AW1481" t="s">
        <v>10751</v>
      </c>
      <c r="AX1481">
        <v>5.9</v>
      </c>
      <c r="AY1481">
        <v>0.82899999999999996</v>
      </c>
      <c r="AZ1481">
        <v>0.17100000000000001</v>
      </c>
      <c r="BA1481" t="s">
        <v>10751</v>
      </c>
      <c r="BB1481" t="s">
        <v>10751</v>
      </c>
      <c r="BC1481" t="s">
        <v>10751</v>
      </c>
      <c r="BD1481" t="s">
        <v>10751</v>
      </c>
    </row>
    <row r="1482" spans="1:56">
      <c r="A1482" t="s">
        <v>10756</v>
      </c>
      <c r="B1482">
        <v>4000</v>
      </c>
      <c r="C1482">
        <v>1995</v>
      </c>
      <c r="D1482">
        <v>161</v>
      </c>
      <c r="E1482">
        <v>1.0621999999999999E-2</v>
      </c>
      <c r="F1482">
        <v>20.972940000000001</v>
      </c>
      <c r="H1482">
        <v>17.373069999999998</v>
      </c>
      <c r="I1482">
        <f t="shared" ref="I1482:I1545" si="30">IFERROR(H1482*E1482,"")</f>
        <v>0.18453674953999996</v>
      </c>
      <c r="K1482">
        <v>15.23094</v>
      </c>
      <c r="L1482">
        <v>20.069179999999999</v>
      </c>
      <c r="M1482">
        <v>511.53890999999999</v>
      </c>
      <c r="N1482">
        <v>583.48344999999995</v>
      </c>
      <c r="O1482">
        <v>442.81833999999998</v>
      </c>
      <c r="P1482" t="s">
        <v>10751</v>
      </c>
      <c r="Q1482">
        <v>227.0222</v>
      </c>
      <c r="R1482">
        <v>173.3537</v>
      </c>
      <c r="S1482">
        <v>10.0558</v>
      </c>
      <c r="T1482">
        <v>0.77022999999999997</v>
      </c>
      <c r="U1482">
        <v>4.3338000000000002E-2</v>
      </c>
      <c r="V1482">
        <v>34.884439999999998</v>
      </c>
      <c r="W1482" t="s">
        <v>10751</v>
      </c>
      <c r="X1482" t="s">
        <v>10751</v>
      </c>
      <c r="Y1482">
        <v>1</v>
      </c>
      <c r="Z1482">
        <v>0.115</v>
      </c>
      <c r="AA1482" t="s">
        <v>10751</v>
      </c>
      <c r="AB1482">
        <v>0.88500000000000001</v>
      </c>
      <c r="AC1482" t="s">
        <v>10751</v>
      </c>
      <c r="AD1482" t="s">
        <v>10751</v>
      </c>
      <c r="AE1482" t="s">
        <v>10751</v>
      </c>
      <c r="AF1482" t="s">
        <v>10751</v>
      </c>
      <c r="AG1482">
        <v>1</v>
      </c>
      <c r="AH1482" t="s">
        <v>10751</v>
      </c>
      <c r="AI1482" t="s">
        <v>10751</v>
      </c>
      <c r="AJ1482" t="s">
        <v>10751</v>
      </c>
      <c r="AK1482" t="s">
        <v>10751</v>
      </c>
      <c r="AL1482" t="s">
        <v>10751</v>
      </c>
      <c r="AM1482" t="s">
        <v>10751</v>
      </c>
      <c r="AN1482" t="s">
        <v>10751</v>
      </c>
      <c r="AO1482" t="s">
        <v>10751</v>
      </c>
      <c r="AP1482">
        <v>1</v>
      </c>
      <c r="AQ1482" t="s">
        <v>10751</v>
      </c>
      <c r="AR1482" t="s">
        <v>10751</v>
      </c>
      <c r="AS1482" t="s">
        <v>10751</v>
      </c>
      <c r="AT1482">
        <v>0.26200000000000001</v>
      </c>
      <c r="AU1482" t="s">
        <v>10751</v>
      </c>
      <c r="AV1482">
        <v>4.0999999999999996</v>
      </c>
      <c r="AW1482" t="s">
        <v>10751</v>
      </c>
      <c r="AX1482">
        <v>5.8</v>
      </c>
      <c r="AY1482">
        <v>0.88500000000000001</v>
      </c>
      <c r="AZ1482">
        <v>0.115</v>
      </c>
      <c r="BA1482" t="s">
        <v>10751</v>
      </c>
      <c r="BB1482" t="s">
        <v>10751</v>
      </c>
      <c r="BC1482" t="s">
        <v>10751</v>
      </c>
      <c r="BD1482" t="s">
        <v>10751</v>
      </c>
    </row>
    <row r="1483" spans="1:56">
      <c r="A1483" t="s">
        <v>10756</v>
      </c>
      <c r="B1483">
        <v>4000</v>
      </c>
      <c r="C1483">
        <v>1996</v>
      </c>
      <c r="D1483">
        <v>178</v>
      </c>
      <c r="E1483">
        <v>1.3559E-2</v>
      </c>
      <c r="F1483">
        <v>21.429970000000001</v>
      </c>
      <c r="H1483">
        <v>17.687619999999999</v>
      </c>
      <c r="I1483">
        <f t="shared" si="30"/>
        <v>0.23982643957999999</v>
      </c>
      <c r="K1483">
        <v>15.47006</v>
      </c>
      <c r="L1483">
        <v>20.41675</v>
      </c>
      <c r="M1483">
        <v>502.44177999999999</v>
      </c>
      <c r="N1483">
        <v>574.46433999999999</v>
      </c>
      <c r="O1483">
        <v>435.27989000000002</v>
      </c>
      <c r="P1483" t="s">
        <v>10751</v>
      </c>
      <c r="Q1483">
        <v>238.51050000000001</v>
      </c>
      <c r="R1483">
        <v>176.20580000000001</v>
      </c>
      <c r="S1483">
        <v>10.2296</v>
      </c>
      <c r="T1483">
        <v>0.75005599999999994</v>
      </c>
      <c r="U1483">
        <v>4.4051E-2</v>
      </c>
      <c r="V1483">
        <v>35.510289999999998</v>
      </c>
      <c r="W1483" t="s">
        <v>10751</v>
      </c>
      <c r="X1483" t="s">
        <v>10751</v>
      </c>
      <c r="Y1483">
        <v>1</v>
      </c>
      <c r="Z1483">
        <v>8.6999999999999994E-2</v>
      </c>
      <c r="AA1483" t="s">
        <v>10751</v>
      </c>
      <c r="AB1483">
        <v>0.91300000000000003</v>
      </c>
      <c r="AC1483" t="s">
        <v>10751</v>
      </c>
      <c r="AD1483" t="s">
        <v>10751</v>
      </c>
      <c r="AE1483" t="s">
        <v>10751</v>
      </c>
      <c r="AF1483" t="s">
        <v>10751</v>
      </c>
      <c r="AG1483">
        <v>1</v>
      </c>
      <c r="AH1483" t="s">
        <v>10751</v>
      </c>
      <c r="AI1483" t="s">
        <v>10751</v>
      </c>
      <c r="AJ1483" t="s">
        <v>10751</v>
      </c>
      <c r="AK1483" t="s">
        <v>10751</v>
      </c>
      <c r="AL1483" t="s">
        <v>10751</v>
      </c>
      <c r="AM1483" t="s">
        <v>10751</v>
      </c>
      <c r="AN1483" t="s">
        <v>10751</v>
      </c>
      <c r="AO1483" t="s">
        <v>10751</v>
      </c>
      <c r="AP1483">
        <v>1</v>
      </c>
      <c r="AQ1483" t="s">
        <v>10751</v>
      </c>
      <c r="AR1483" t="s">
        <v>10751</v>
      </c>
      <c r="AS1483" t="s">
        <v>10751</v>
      </c>
      <c r="AT1483">
        <v>0.17799999999999999</v>
      </c>
      <c r="AU1483" t="s">
        <v>10751</v>
      </c>
      <c r="AV1483">
        <v>4.0999999999999996</v>
      </c>
      <c r="AW1483" t="s">
        <v>10751</v>
      </c>
      <c r="AX1483">
        <v>5.9</v>
      </c>
      <c r="AY1483">
        <v>0.91300000000000003</v>
      </c>
      <c r="AZ1483">
        <v>8.6999999999999994E-2</v>
      </c>
      <c r="BA1483" t="s">
        <v>10751</v>
      </c>
      <c r="BB1483" t="s">
        <v>10751</v>
      </c>
      <c r="BC1483" t="s">
        <v>10751</v>
      </c>
      <c r="BD1483" t="s">
        <v>10751</v>
      </c>
    </row>
    <row r="1484" spans="1:56">
      <c r="A1484" t="s">
        <v>10756</v>
      </c>
      <c r="B1484">
        <v>4000</v>
      </c>
      <c r="C1484">
        <v>1997</v>
      </c>
      <c r="D1484">
        <v>184</v>
      </c>
      <c r="E1484">
        <v>1.2733E-2</v>
      </c>
      <c r="F1484">
        <v>21.12162</v>
      </c>
      <c r="H1484">
        <v>17.367010000000001</v>
      </c>
      <c r="I1484">
        <f t="shared" si="30"/>
        <v>0.22113413833000001</v>
      </c>
      <c r="K1484">
        <v>15.22353</v>
      </c>
      <c r="L1484">
        <v>19.919370000000001</v>
      </c>
      <c r="M1484">
        <v>511.71726999999998</v>
      </c>
      <c r="N1484">
        <v>583.76736000000005</v>
      </c>
      <c r="O1484">
        <v>446.14864999999998</v>
      </c>
      <c r="P1484" t="s">
        <v>10751</v>
      </c>
      <c r="Q1484">
        <v>235.72219999999999</v>
      </c>
      <c r="R1484">
        <v>183.95580000000001</v>
      </c>
      <c r="S1484">
        <v>9.9177999999999997</v>
      </c>
      <c r="T1484">
        <v>0.79096100000000003</v>
      </c>
      <c r="U1484">
        <v>4.5989000000000002E-2</v>
      </c>
      <c r="V1484">
        <v>34.882989999999999</v>
      </c>
      <c r="W1484" t="s">
        <v>10751</v>
      </c>
      <c r="X1484" t="s">
        <v>10751</v>
      </c>
      <c r="Y1484">
        <v>1</v>
      </c>
      <c r="Z1484">
        <v>0.105</v>
      </c>
      <c r="AA1484" t="s">
        <v>10751</v>
      </c>
      <c r="AB1484">
        <v>0.89500000000000002</v>
      </c>
      <c r="AC1484" t="s">
        <v>10751</v>
      </c>
      <c r="AD1484" t="s">
        <v>10751</v>
      </c>
      <c r="AE1484" t="s">
        <v>10751</v>
      </c>
      <c r="AF1484" t="s">
        <v>10751</v>
      </c>
      <c r="AG1484">
        <v>1</v>
      </c>
      <c r="AH1484" t="s">
        <v>10751</v>
      </c>
      <c r="AI1484" t="s">
        <v>10751</v>
      </c>
      <c r="AJ1484" t="s">
        <v>10751</v>
      </c>
      <c r="AK1484" t="s">
        <v>10751</v>
      </c>
      <c r="AL1484" t="s">
        <v>10751</v>
      </c>
      <c r="AM1484" t="s">
        <v>10751</v>
      </c>
      <c r="AN1484" t="s">
        <v>10751</v>
      </c>
      <c r="AO1484" t="s">
        <v>10751</v>
      </c>
      <c r="AP1484">
        <v>1</v>
      </c>
      <c r="AQ1484" t="s">
        <v>10751</v>
      </c>
      <c r="AR1484" t="s">
        <v>10751</v>
      </c>
      <c r="AS1484" t="s">
        <v>10751</v>
      </c>
      <c r="AT1484">
        <v>0.21</v>
      </c>
      <c r="AU1484" t="s">
        <v>10751</v>
      </c>
      <c r="AV1484">
        <v>4.2</v>
      </c>
      <c r="AW1484" t="s">
        <v>10751</v>
      </c>
      <c r="AX1484">
        <v>6</v>
      </c>
      <c r="AY1484">
        <v>0.79700000000000004</v>
      </c>
      <c r="AZ1484">
        <v>0.20300000000000001</v>
      </c>
      <c r="BA1484" t="s">
        <v>10751</v>
      </c>
      <c r="BB1484" t="s">
        <v>10751</v>
      </c>
      <c r="BC1484" t="s">
        <v>10751</v>
      </c>
      <c r="BD1484" t="s">
        <v>10751</v>
      </c>
    </row>
    <row r="1485" spans="1:56">
      <c r="A1485" t="s">
        <v>10756</v>
      </c>
      <c r="B1485">
        <v>4000</v>
      </c>
      <c r="C1485">
        <v>1998</v>
      </c>
      <c r="D1485">
        <v>342</v>
      </c>
      <c r="E1485">
        <v>2.3681000000000001E-2</v>
      </c>
      <c r="F1485">
        <v>21.362500000000001</v>
      </c>
      <c r="H1485">
        <v>17.514199999999999</v>
      </c>
      <c r="I1485">
        <f t="shared" si="30"/>
        <v>0.41475377019999998</v>
      </c>
      <c r="K1485">
        <v>15.27994</v>
      </c>
      <c r="L1485">
        <v>20.130949999999999</v>
      </c>
      <c r="M1485">
        <v>507.41694999999999</v>
      </c>
      <c r="N1485">
        <v>581.61237000000006</v>
      </c>
      <c r="O1485">
        <v>441.45954</v>
      </c>
      <c r="P1485" t="s">
        <v>10751</v>
      </c>
      <c r="Q1485">
        <v>240.90309999999999</v>
      </c>
      <c r="R1485">
        <v>178.36179999999999</v>
      </c>
      <c r="S1485">
        <v>10.3163</v>
      </c>
      <c r="T1485">
        <v>0.74934900000000004</v>
      </c>
      <c r="U1485">
        <v>4.4589999999999998E-2</v>
      </c>
      <c r="V1485">
        <v>35.07141</v>
      </c>
      <c r="W1485" t="s">
        <v>10751</v>
      </c>
      <c r="X1485" t="s">
        <v>10751</v>
      </c>
      <c r="Y1485">
        <v>1</v>
      </c>
      <c r="Z1485">
        <v>5.1999999999999998E-2</v>
      </c>
      <c r="AA1485" t="s">
        <v>10751</v>
      </c>
      <c r="AB1485">
        <v>0.94799999999999995</v>
      </c>
      <c r="AC1485" t="s">
        <v>10751</v>
      </c>
      <c r="AD1485" t="s">
        <v>10751</v>
      </c>
      <c r="AE1485" t="s">
        <v>10751</v>
      </c>
      <c r="AF1485" t="s">
        <v>10751</v>
      </c>
      <c r="AG1485">
        <v>1</v>
      </c>
      <c r="AH1485" t="s">
        <v>10751</v>
      </c>
      <c r="AI1485" t="s">
        <v>10751</v>
      </c>
      <c r="AJ1485" t="s">
        <v>10751</v>
      </c>
      <c r="AK1485" t="s">
        <v>10751</v>
      </c>
      <c r="AL1485" t="s">
        <v>10751</v>
      </c>
      <c r="AM1485" t="s">
        <v>10751</v>
      </c>
      <c r="AN1485" t="s">
        <v>10751</v>
      </c>
      <c r="AO1485" t="s">
        <v>10751</v>
      </c>
      <c r="AP1485">
        <v>1</v>
      </c>
      <c r="AQ1485" t="s">
        <v>10751</v>
      </c>
      <c r="AR1485" t="s">
        <v>10751</v>
      </c>
      <c r="AS1485" t="s">
        <v>10751</v>
      </c>
      <c r="AT1485">
        <v>0.14099999999999999</v>
      </c>
      <c r="AU1485" t="s">
        <v>10751</v>
      </c>
      <c r="AV1485">
        <v>4.5</v>
      </c>
      <c r="AW1485" t="s">
        <v>10751</v>
      </c>
      <c r="AX1485">
        <v>6</v>
      </c>
      <c r="AY1485">
        <v>0.51300000000000001</v>
      </c>
      <c r="AZ1485">
        <v>0.48699999999999999</v>
      </c>
      <c r="BA1485" t="s">
        <v>10751</v>
      </c>
      <c r="BB1485" t="s">
        <v>10751</v>
      </c>
      <c r="BC1485" t="s">
        <v>10751</v>
      </c>
      <c r="BD1485" t="s">
        <v>10751</v>
      </c>
    </row>
    <row r="1486" spans="1:56">
      <c r="A1486" t="s">
        <v>10756</v>
      </c>
      <c r="B1486">
        <v>4000</v>
      </c>
      <c r="C1486">
        <v>1999</v>
      </c>
      <c r="D1486">
        <v>364</v>
      </c>
      <c r="E1486">
        <v>2.3949000000000002E-2</v>
      </c>
      <c r="F1486">
        <v>21.850999999999999</v>
      </c>
      <c r="H1486">
        <v>17.823810000000002</v>
      </c>
      <c r="I1486">
        <f t="shared" si="30"/>
        <v>0.42686242569000005</v>
      </c>
      <c r="K1486">
        <v>15.596909999999999</v>
      </c>
      <c r="L1486">
        <v>20.34402</v>
      </c>
      <c r="M1486">
        <v>498.60264999999998</v>
      </c>
      <c r="N1486">
        <v>569.79233999999997</v>
      </c>
      <c r="O1486">
        <v>436.83596</v>
      </c>
      <c r="P1486" t="s">
        <v>10751</v>
      </c>
      <c r="Q1486">
        <v>231.24180000000001</v>
      </c>
      <c r="R1486">
        <v>177.6977</v>
      </c>
      <c r="S1486">
        <v>10.3597</v>
      </c>
      <c r="T1486">
        <v>0.78861999999999999</v>
      </c>
      <c r="U1486">
        <v>4.4423999999999998E-2</v>
      </c>
      <c r="V1486">
        <v>35.702680000000001</v>
      </c>
      <c r="W1486">
        <v>6.0999999999999999E-2</v>
      </c>
      <c r="X1486" t="s">
        <v>10751</v>
      </c>
      <c r="Y1486">
        <v>0.93899999999999995</v>
      </c>
      <c r="Z1486">
        <v>4.1000000000000002E-2</v>
      </c>
      <c r="AA1486" t="s">
        <v>10751</v>
      </c>
      <c r="AB1486">
        <v>0.95899999999999996</v>
      </c>
      <c r="AC1486" t="s">
        <v>10751</v>
      </c>
      <c r="AD1486" t="s">
        <v>10751</v>
      </c>
      <c r="AE1486" t="s">
        <v>10751</v>
      </c>
      <c r="AF1486" t="s">
        <v>10751</v>
      </c>
      <c r="AG1486">
        <v>1</v>
      </c>
      <c r="AH1486" t="s">
        <v>10751</v>
      </c>
      <c r="AI1486" t="s">
        <v>10751</v>
      </c>
      <c r="AJ1486" t="s">
        <v>10751</v>
      </c>
      <c r="AK1486" t="s">
        <v>10751</v>
      </c>
      <c r="AL1486" t="s">
        <v>10751</v>
      </c>
      <c r="AM1486" t="s">
        <v>10751</v>
      </c>
      <c r="AN1486" t="s">
        <v>10751</v>
      </c>
      <c r="AO1486" t="s">
        <v>10751</v>
      </c>
      <c r="AP1486">
        <v>1</v>
      </c>
      <c r="AQ1486" t="s">
        <v>10751</v>
      </c>
      <c r="AR1486" t="s">
        <v>10751</v>
      </c>
      <c r="AS1486" t="s">
        <v>10751</v>
      </c>
      <c r="AT1486">
        <v>0.27500000000000002</v>
      </c>
      <c r="AU1486" t="s">
        <v>10751</v>
      </c>
      <c r="AV1486">
        <v>4.4000000000000004</v>
      </c>
      <c r="AW1486" t="s">
        <v>10751</v>
      </c>
      <c r="AX1486">
        <v>6</v>
      </c>
      <c r="AY1486">
        <v>0.56799999999999995</v>
      </c>
      <c r="AZ1486">
        <v>0.432</v>
      </c>
      <c r="BA1486" t="s">
        <v>10751</v>
      </c>
      <c r="BB1486" t="s">
        <v>10751</v>
      </c>
      <c r="BC1486" t="s">
        <v>10751</v>
      </c>
      <c r="BD1486" t="s">
        <v>10751</v>
      </c>
    </row>
    <row r="1487" spans="1:56">
      <c r="A1487" t="s">
        <v>10756</v>
      </c>
      <c r="B1487">
        <v>4000</v>
      </c>
      <c r="C1487">
        <v>2000</v>
      </c>
      <c r="D1487">
        <v>493</v>
      </c>
      <c r="E1487">
        <v>2.9746999999999999E-2</v>
      </c>
      <c r="F1487">
        <v>21.330939999999998</v>
      </c>
      <c r="H1487">
        <v>17.35661</v>
      </c>
      <c r="I1487">
        <f t="shared" si="30"/>
        <v>0.51630707766999995</v>
      </c>
      <c r="K1487">
        <v>15.146240000000001</v>
      </c>
      <c r="L1487">
        <v>19.806429999999999</v>
      </c>
      <c r="M1487">
        <v>512.02400999999998</v>
      </c>
      <c r="N1487">
        <v>586.74632999999994</v>
      </c>
      <c r="O1487">
        <v>448.69263999999998</v>
      </c>
      <c r="P1487" t="s">
        <v>10751</v>
      </c>
      <c r="Q1487">
        <v>228.95089999999999</v>
      </c>
      <c r="R1487">
        <v>181.3279</v>
      </c>
      <c r="S1487">
        <v>9.8222000000000005</v>
      </c>
      <c r="T1487">
        <v>0.80984400000000001</v>
      </c>
      <c r="U1487">
        <v>4.5331999999999997E-2</v>
      </c>
      <c r="V1487">
        <v>34.792160000000003</v>
      </c>
      <c r="W1487">
        <v>6.3E-2</v>
      </c>
      <c r="X1487" t="s">
        <v>10751</v>
      </c>
      <c r="Y1487">
        <v>0.93700000000000006</v>
      </c>
      <c r="Z1487">
        <v>4.3999999999999997E-2</v>
      </c>
      <c r="AA1487" t="s">
        <v>10751</v>
      </c>
      <c r="AB1487">
        <v>0.95599999999999996</v>
      </c>
      <c r="AC1487" t="s">
        <v>10751</v>
      </c>
      <c r="AD1487" t="s">
        <v>10751</v>
      </c>
      <c r="AE1487" t="s">
        <v>10751</v>
      </c>
      <c r="AF1487" t="s">
        <v>10751</v>
      </c>
      <c r="AG1487">
        <v>1</v>
      </c>
      <c r="AH1487" t="s">
        <v>10751</v>
      </c>
      <c r="AI1487" t="s">
        <v>10751</v>
      </c>
      <c r="AJ1487" t="s">
        <v>10751</v>
      </c>
      <c r="AK1487" t="s">
        <v>10751</v>
      </c>
      <c r="AL1487" t="s">
        <v>10751</v>
      </c>
      <c r="AM1487" t="s">
        <v>10751</v>
      </c>
      <c r="AN1487" t="s">
        <v>10751</v>
      </c>
      <c r="AO1487" t="s">
        <v>10751</v>
      </c>
      <c r="AP1487">
        <v>1</v>
      </c>
      <c r="AQ1487" t="s">
        <v>10751</v>
      </c>
      <c r="AR1487" t="s">
        <v>10751</v>
      </c>
      <c r="AS1487" t="s">
        <v>10751</v>
      </c>
      <c r="AT1487">
        <v>0.245</v>
      </c>
      <c r="AU1487">
        <v>6.3E-2</v>
      </c>
      <c r="AV1487">
        <v>4.3</v>
      </c>
      <c r="AW1487" t="s">
        <v>10751</v>
      </c>
      <c r="AX1487">
        <v>6</v>
      </c>
      <c r="AY1487">
        <v>0.67</v>
      </c>
      <c r="AZ1487">
        <v>0.33</v>
      </c>
      <c r="BA1487" t="s">
        <v>10751</v>
      </c>
      <c r="BB1487" t="s">
        <v>10751</v>
      </c>
      <c r="BC1487" t="s">
        <v>10751</v>
      </c>
      <c r="BD1487" t="s">
        <v>10751</v>
      </c>
    </row>
    <row r="1488" spans="1:56">
      <c r="A1488" t="s">
        <v>10756</v>
      </c>
      <c r="B1488">
        <v>4000</v>
      </c>
      <c r="C1488">
        <v>2001</v>
      </c>
      <c r="D1488">
        <v>461</v>
      </c>
      <c r="E1488">
        <v>2.955E-2</v>
      </c>
      <c r="F1488">
        <v>22.080310000000001</v>
      </c>
      <c r="H1488">
        <v>17.91039</v>
      </c>
      <c r="I1488">
        <f t="shared" si="30"/>
        <v>0.52925202449999997</v>
      </c>
      <c r="K1488">
        <v>15.51843</v>
      </c>
      <c r="L1488">
        <v>20.531189999999999</v>
      </c>
      <c r="M1488">
        <v>496.19242000000003</v>
      </c>
      <c r="N1488">
        <v>572.67376999999999</v>
      </c>
      <c r="O1488">
        <v>432.85356000000002</v>
      </c>
      <c r="P1488" t="s">
        <v>10751</v>
      </c>
      <c r="Q1488">
        <v>219.77430000000001</v>
      </c>
      <c r="R1488">
        <v>191.4862</v>
      </c>
      <c r="S1488">
        <v>9.3975000000000009</v>
      </c>
      <c r="T1488">
        <v>0.887957</v>
      </c>
      <c r="U1488">
        <v>4.7871999999999998E-2</v>
      </c>
      <c r="V1488">
        <v>36.039189999999998</v>
      </c>
      <c r="W1488">
        <v>0.246</v>
      </c>
      <c r="X1488" t="s">
        <v>10751</v>
      </c>
      <c r="Y1488">
        <v>0.754</v>
      </c>
      <c r="Z1488">
        <v>3.4000000000000002E-2</v>
      </c>
      <c r="AA1488" t="s">
        <v>10751</v>
      </c>
      <c r="AB1488">
        <v>0.96599999999999997</v>
      </c>
      <c r="AC1488" t="s">
        <v>10751</v>
      </c>
      <c r="AD1488" t="s">
        <v>10751</v>
      </c>
      <c r="AE1488" t="s">
        <v>10751</v>
      </c>
      <c r="AF1488" t="s">
        <v>10751</v>
      </c>
      <c r="AG1488">
        <v>1</v>
      </c>
      <c r="AH1488" t="s">
        <v>10751</v>
      </c>
      <c r="AI1488" t="s">
        <v>10751</v>
      </c>
      <c r="AJ1488" t="s">
        <v>10751</v>
      </c>
      <c r="AK1488" t="s">
        <v>10751</v>
      </c>
      <c r="AL1488" t="s">
        <v>10751</v>
      </c>
      <c r="AM1488" t="s">
        <v>10751</v>
      </c>
      <c r="AN1488" t="s">
        <v>10751</v>
      </c>
      <c r="AO1488" t="s">
        <v>10751</v>
      </c>
      <c r="AP1488">
        <v>1</v>
      </c>
      <c r="AQ1488" t="s">
        <v>10751</v>
      </c>
      <c r="AR1488" t="s">
        <v>10751</v>
      </c>
      <c r="AS1488" t="s">
        <v>10751</v>
      </c>
      <c r="AT1488">
        <v>0.28299999999999997</v>
      </c>
      <c r="AU1488">
        <v>7.2999999999999995E-2</v>
      </c>
      <c r="AV1488">
        <v>4.3</v>
      </c>
      <c r="AW1488" t="s">
        <v>10751</v>
      </c>
      <c r="AX1488">
        <v>5.9</v>
      </c>
      <c r="AY1488">
        <v>0.71499999999999997</v>
      </c>
      <c r="AZ1488">
        <v>0.28499999999999998</v>
      </c>
      <c r="BA1488" t="s">
        <v>10751</v>
      </c>
      <c r="BB1488" t="s">
        <v>10751</v>
      </c>
      <c r="BC1488" t="s">
        <v>10751</v>
      </c>
      <c r="BD1488" t="s">
        <v>10751</v>
      </c>
    </row>
    <row r="1489" spans="1:56">
      <c r="A1489" t="s">
        <v>10756</v>
      </c>
      <c r="B1489">
        <v>4000</v>
      </c>
      <c r="C1489">
        <v>2002</v>
      </c>
      <c r="D1489">
        <v>361</v>
      </c>
      <c r="E1489">
        <v>2.2377000000000001E-2</v>
      </c>
      <c r="F1489">
        <v>22.468499999999999</v>
      </c>
      <c r="H1489">
        <v>18.17238</v>
      </c>
      <c r="I1489">
        <f t="shared" si="30"/>
        <v>0.40664334726000001</v>
      </c>
      <c r="K1489">
        <v>15.650069999999999</v>
      </c>
      <c r="L1489">
        <v>20.89751</v>
      </c>
      <c r="M1489">
        <v>489.03874000000002</v>
      </c>
      <c r="N1489">
        <v>567.85679000000005</v>
      </c>
      <c r="O1489">
        <v>425.26598000000001</v>
      </c>
      <c r="P1489" t="s">
        <v>10751</v>
      </c>
      <c r="Q1489">
        <v>205.64789999999999</v>
      </c>
      <c r="R1489">
        <v>187.53210000000001</v>
      </c>
      <c r="S1489">
        <v>9.7483000000000004</v>
      </c>
      <c r="T1489">
        <v>0.92725199999999997</v>
      </c>
      <c r="U1489">
        <v>4.6883000000000001E-2</v>
      </c>
      <c r="V1489">
        <v>36.652070000000002</v>
      </c>
      <c r="W1489">
        <v>0.35299999999999998</v>
      </c>
      <c r="X1489" t="s">
        <v>10751</v>
      </c>
      <c r="Y1489">
        <v>0.64700000000000002</v>
      </c>
      <c r="Z1489">
        <v>4.8000000000000001E-2</v>
      </c>
      <c r="AA1489" t="s">
        <v>10751</v>
      </c>
      <c r="AB1489">
        <v>0.95199999999999996</v>
      </c>
      <c r="AC1489" t="s">
        <v>10751</v>
      </c>
      <c r="AD1489" t="s">
        <v>10751</v>
      </c>
      <c r="AE1489" t="s">
        <v>10751</v>
      </c>
      <c r="AF1489" t="s">
        <v>10751</v>
      </c>
      <c r="AG1489">
        <v>1</v>
      </c>
      <c r="AH1489" t="s">
        <v>10751</v>
      </c>
      <c r="AI1489" t="s">
        <v>10751</v>
      </c>
      <c r="AJ1489" t="s">
        <v>10751</v>
      </c>
      <c r="AK1489" t="s">
        <v>10751</v>
      </c>
      <c r="AL1489" t="s">
        <v>10751</v>
      </c>
      <c r="AM1489" t="s">
        <v>10751</v>
      </c>
      <c r="AN1489" t="s">
        <v>10751</v>
      </c>
      <c r="AO1489" t="s">
        <v>10751</v>
      </c>
      <c r="AP1489">
        <v>1</v>
      </c>
      <c r="AQ1489" t="s">
        <v>10751</v>
      </c>
      <c r="AR1489" t="s">
        <v>10751</v>
      </c>
      <c r="AS1489" t="s">
        <v>10751</v>
      </c>
      <c r="AT1489">
        <v>0.55700000000000005</v>
      </c>
      <c r="AU1489">
        <v>8.1000000000000003E-2</v>
      </c>
      <c r="AV1489">
        <v>4.0999999999999996</v>
      </c>
      <c r="AW1489" t="s">
        <v>10751</v>
      </c>
      <c r="AX1489">
        <v>5.9</v>
      </c>
      <c r="AY1489">
        <v>0.872</v>
      </c>
      <c r="AZ1489">
        <v>0.128</v>
      </c>
      <c r="BA1489" t="s">
        <v>10751</v>
      </c>
      <c r="BB1489" t="s">
        <v>10751</v>
      </c>
      <c r="BC1489" t="s">
        <v>10751</v>
      </c>
      <c r="BD1489" t="s">
        <v>10751</v>
      </c>
    </row>
    <row r="1490" spans="1:56">
      <c r="A1490" t="s">
        <v>10756</v>
      </c>
      <c r="B1490">
        <v>4000</v>
      </c>
      <c r="C1490">
        <v>2003</v>
      </c>
      <c r="D1490">
        <v>303</v>
      </c>
      <c r="E1490">
        <v>1.9192000000000001E-2</v>
      </c>
      <c r="F1490">
        <v>23.106190000000002</v>
      </c>
      <c r="H1490">
        <v>18.572150000000001</v>
      </c>
      <c r="I1490">
        <f t="shared" si="30"/>
        <v>0.3564367028</v>
      </c>
      <c r="K1490">
        <v>16.06138</v>
      </c>
      <c r="L1490">
        <v>21.189419999999998</v>
      </c>
      <c r="M1490">
        <v>478.51215999999999</v>
      </c>
      <c r="N1490">
        <v>553.31482000000005</v>
      </c>
      <c r="O1490">
        <v>419.40733999999998</v>
      </c>
      <c r="P1490" t="s">
        <v>10751</v>
      </c>
      <c r="Q1490">
        <v>206.4496</v>
      </c>
      <c r="R1490">
        <v>194.078</v>
      </c>
      <c r="S1490">
        <v>9.4524000000000008</v>
      </c>
      <c r="T1490">
        <v>0.95001199999999997</v>
      </c>
      <c r="U1490">
        <v>4.8519E-2</v>
      </c>
      <c r="V1490">
        <v>37.405450000000002</v>
      </c>
      <c r="W1490">
        <v>0.36399999999999999</v>
      </c>
      <c r="X1490" t="s">
        <v>10751</v>
      </c>
      <c r="Y1490">
        <v>0.63600000000000001</v>
      </c>
      <c r="Z1490">
        <v>4.4999999999999998E-2</v>
      </c>
      <c r="AA1490" t="s">
        <v>10751</v>
      </c>
      <c r="AB1490">
        <v>0.877</v>
      </c>
      <c r="AC1490" t="s">
        <v>10751</v>
      </c>
      <c r="AD1490" t="s">
        <v>10751</v>
      </c>
      <c r="AE1490" t="s">
        <v>10751</v>
      </c>
      <c r="AF1490" t="s">
        <v>10751</v>
      </c>
      <c r="AG1490">
        <v>1</v>
      </c>
      <c r="AH1490" t="s">
        <v>10751</v>
      </c>
      <c r="AI1490" t="s">
        <v>10751</v>
      </c>
      <c r="AJ1490" t="s">
        <v>10751</v>
      </c>
      <c r="AK1490" t="s">
        <v>10751</v>
      </c>
      <c r="AL1490" t="s">
        <v>10751</v>
      </c>
      <c r="AM1490" t="s">
        <v>10751</v>
      </c>
      <c r="AN1490" t="s">
        <v>10751</v>
      </c>
      <c r="AO1490" t="s">
        <v>10751</v>
      </c>
      <c r="AP1490">
        <v>1</v>
      </c>
      <c r="AQ1490" t="s">
        <v>10751</v>
      </c>
      <c r="AR1490" t="s">
        <v>10751</v>
      </c>
      <c r="AS1490" t="s">
        <v>10751</v>
      </c>
      <c r="AT1490">
        <v>0.45</v>
      </c>
      <c r="AU1490">
        <v>0.14299999999999999</v>
      </c>
      <c r="AV1490">
        <v>4.2</v>
      </c>
      <c r="AW1490">
        <v>7.8E-2</v>
      </c>
      <c r="AX1490">
        <v>5.9</v>
      </c>
      <c r="AY1490">
        <v>0.77500000000000002</v>
      </c>
      <c r="AZ1490">
        <v>0.14799999999999999</v>
      </c>
      <c r="BA1490" t="s">
        <v>10751</v>
      </c>
      <c r="BB1490" t="s">
        <v>10751</v>
      </c>
      <c r="BC1490" t="s">
        <v>10751</v>
      </c>
      <c r="BD1490" t="s">
        <v>10751</v>
      </c>
    </row>
    <row r="1491" spans="1:56">
      <c r="A1491" t="s">
        <v>10756</v>
      </c>
      <c r="B1491">
        <v>4000</v>
      </c>
      <c r="C1491">
        <v>2004</v>
      </c>
      <c r="D1491">
        <v>413</v>
      </c>
      <c r="E1491">
        <v>2.63E-2</v>
      </c>
      <c r="F1491">
        <v>24.215589999999999</v>
      </c>
      <c r="H1491">
        <v>19.452739999999999</v>
      </c>
      <c r="I1491">
        <f t="shared" si="30"/>
        <v>0.51160706199999995</v>
      </c>
      <c r="K1491">
        <v>16.503050000000002</v>
      </c>
      <c r="L1491">
        <v>22.567810000000001</v>
      </c>
      <c r="M1491">
        <v>456.85072000000002</v>
      </c>
      <c r="N1491">
        <v>538.50640999999996</v>
      </c>
      <c r="O1491">
        <v>393.79092000000003</v>
      </c>
      <c r="P1491" t="s">
        <v>10751</v>
      </c>
      <c r="Q1491">
        <v>202.45599999999999</v>
      </c>
      <c r="R1491">
        <v>202.06700000000001</v>
      </c>
      <c r="S1491">
        <v>9.2066999999999997</v>
      </c>
      <c r="T1491">
        <v>1.0015369999999999</v>
      </c>
      <c r="U1491">
        <v>5.0516999999999999E-2</v>
      </c>
      <c r="V1491">
        <v>39.120869999999996</v>
      </c>
      <c r="W1491">
        <v>0.68799999999999994</v>
      </c>
      <c r="X1491" t="s">
        <v>10751</v>
      </c>
      <c r="Y1491">
        <v>0.312</v>
      </c>
      <c r="Z1491">
        <v>3.1E-2</v>
      </c>
      <c r="AA1491" t="s">
        <v>10751</v>
      </c>
      <c r="AB1491">
        <v>0.9</v>
      </c>
      <c r="AC1491" t="s">
        <v>10751</v>
      </c>
      <c r="AD1491" t="s">
        <v>10751</v>
      </c>
      <c r="AE1491" t="s">
        <v>10751</v>
      </c>
      <c r="AF1491" t="s">
        <v>10751</v>
      </c>
      <c r="AG1491">
        <v>1</v>
      </c>
      <c r="AH1491" t="s">
        <v>10751</v>
      </c>
      <c r="AI1491" t="s">
        <v>10751</v>
      </c>
      <c r="AJ1491" t="s">
        <v>10751</v>
      </c>
      <c r="AK1491" t="s">
        <v>10751</v>
      </c>
      <c r="AL1491" t="s">
        <v>10751</v>
      </c>
      <c r="AM1491" t="s">
        <v>10751</v>
      </c>
      <c r="AN1491" t="s">
        <v>10751</v>
      </c>
      <c r="AO1491" t="s">
        <v>10751</v>
      </c>
      <c r="AP1491">
        <v>1</v>
      </c>
      <c r="AQ1491" t="s">
        <v>10751</v>
      </c>
      <c r="AR1491" t="s">
        <v>10751</v>
      </c>
      <c r="AS1491" t="s">
        <v>10751</v>
      </c>
      <c r="AT1491">
        <v>0.621</v>
      </c>
      <c r="AU1491">
        <v>0.28100000000000003</v>
      </c>
      <c r="AV1491">
        <v>4.3</v>
      </c>
      <c r="AW1491">
        <v>6.8000000000000005E-2</v>
      </c>
      <c r="AX1491">
        <v>5.8</v>
      </c>
      <c r="AY1491">
        <v>0.63600000000000001</v>
      </c>
      <c r="AZ1491">
        <v>0.29599999999999999</v>
      </c>
      <c r="BA1491" t="s">
        <v>10751</v>
      </c>
      <c r="BB1491" t="s">
        <v>10751</v>
      </c>
      <c r="BC1491" t="s">
        <v>10751</v>
      </c>
      <c r="BD1491" t="s">
        <v>10751</v>
      </c>
    </row>
    <row r="1492" spans="1:56">
      <c r="A1492" t="s">
        <v>10756</v>
      </c>
      <c r="B1492">
        <v>4000</v>
      </c>
      <c r="C1492">
        <v>2005</v>
      </c>
      <c r="D1492">
        <v>473</v>
      </c>
      <c r="E1492">
        <v>2.9766999999999998E-2</v>
      </c>
      <c r="F1492">
        <v>24.78989</v>
      </c>
      <c r="H1492">
        <v>19.820180000000001</v>
      </c>
      <c r="I1492">
        <f t="shared" si="30"/>
        <v>0.58998729805999994</v>
      </c>
      <c r="K1492">
        <v>16.785430000000002</v>
      </c>
      <c r="L1492">
        <v>22.950410000000002</v>
      </c>
      <c r="M1492">
        <v>448.38132000000002</v>
      </c>
      <c r="N1492">
        <v>529.44736</v>
      </c>
      <c r="O1492">
        <v>387.22624000000002</v>
      </c>
      <c r="P1492" t="s">
        <v>10751</v>
      </c>
      <c r="Q1492">
        <v>199.33510000000001</v>
      </c>
      <c r="R1492">
        <v>196.22630000000001</v>
      </c>
      <c r="S1492">
        <v>9.2525999999999993</v>
      </c>
      <c r="T1492">
        <v>0.98773599999999995</v>
      </c>
      <c r="U1492">
        <v>4.9057000000000003E-2</v>
      </c>
      <c r="V1492">
        <v>39.7821</v>
      </c>
      <c r="W1492">
        <v>0.68</v>
      </c>
      <c r="X1492">
        <v>0.221</v>
      </c>
      <c r="Y1492">
        <v>9.9000000000000005E-2</v>
      </c>
      <c r="Z1492">
        <v>5.0000000000000001E-3</v>
      </c>
      <c r="AA1492" t="s">
        <v>10751</v>
      </c>
      <c r="AB1492">
        <v>0.91900000000000004</v>
      </c>
      <c r="AC1492">
        <v>8.9999999999999993E-3</v>
      </c>
      <c r="AD1492" t="s">
        <v>10751</v>
      </c>
      <c r="AE1492" t="s">
        <v>10751</v>
      </c>
      <c r="AF1492" t="s">
        <v>10751</v>
      </c>
      <c r="AG1492">
        <v>1</v>
      </c>
      <c r="AH1492" t="s">
        <v>10751</v>
      </c>
      <c r="AI1492" t="s">
        <v>10751</v>
      </c>
      <c r="AJ1492" t="s">
        <v>10751</v>
      </c>
      <c r="AK1492" t="s">
        <v>10751</v>
      </c>
      <c r="AL1492" t="s">
        <v>10751</v>
      </c>
      <c r="AM1492" t="s">
        <v>10751</v>
      </c>
      <c r="AN1492" t="s">
        <v>10751</v>
      </c>
      <c r="AO1492">
        <v>8.9999999999999993E-3</v>
      </c>
      <c r="AP1492">
        <v>0.99099999999999999</v>
      </c>
      <c r="AQ1492" t="s">
        <v>10751</v>
      </c>
      <c r="AR1492" t="s">
        <v>10751</v>
      </c>
      <c r="AS1492" t="s">
        <v>10751</v>
      </c>
      <c r="AT1492">
        <v>0.442</v>
      </c>
      <c r="AU1492">
        <v>0.193</v>
      </c>
      <c r="AV1492">
        <v>4.5999999999999996</v>
      </c>
      <c r="AW1492">
        <v>6.8000000000000005E-2</v>
      </c>
      <c r="AX1492">
        <v>6</v>
      </c>
      <c r="AY1492">
        <v>0.38100000000000001</v>
      </c>
      <c r="AZ1492">
        <v>0.54</v>
      </c>
      <c r="BA1492">
        <v>3.0000000000000001E-3</v>
      </c>
      <c r="BB1492" t="s">
        <v>10751</v>
      </c>
      <c r="BC1492" t="s">
        <v>10751</v>
      </c>
      <c r="BD1492" t="s">
        <v>10751</v>
      </c>
    </row>
    <row r="1493" spans="1:56">
      <c r="A1493" t="s">
        <v>10756</v>
      </c>
      <c r="B1493">
        <v>4000</v>
      </c>
      <c r="C1493">
        <v>2006</v>
      </c>
      <c r="D1493">
        <v>429</v>
      </c>
      <c r="E1493">
        <v>2.8385000000000001E-2</v>
      </c>
      <c r="F1493">
        <v>24.996960000000001</v>
      </c>
      <c r="H1493">
        <v>19.985469999999999</v>
      </c>
      <c r="I1493">
        <f t="shared" si="30"/>
        <v>0.56728756594999996</v>
      </c>
      <c r="K1493">
        <v>16.904229999999998</v>
      </c>
      <c r="L1493">
        <v>23.17174</v>
      </c>
      <c r="M1493">
        <v>444.67309999999998</v>
      </c>
      <c r="N1493">
        <v>525.72648000000004</v>
      </c>
      <c r="O1493">
        <v>383.52755999999999</v>
      </c>
      <c r="P1493" t="s">
        <v>10751</v>
      </c>
      <c r="Q1493">
        <v>198.43119999999999</v>
      </c>
      <c r="R1493">
        <v>198.93</v>
      </c>
      <c r="S1493">
        <v>9.2195</v>
      </c>
      <c r="T1493">
        <v>1.005209</v>
      </c>
      <c r="U1493">
        <v>4.9731999999999998E-2</v>
      </c>
      <c r="V1493">
        <v>40.159849999999999</v>
      </c>
      <c r="W1493">
        <v>0.755</v>
      </c>
      <c r="X1493">
        <v>0.11899999999999999</v>
      </c>
      <c r="Y1493">
        <v>0.126</v>
      </c>
      <c r="Z1493">
        <v>5.0000000000000001E-3</v>
      </c>
      <c r="AA1493" t="s">
        <v>10751</v>
      </c>
      <c r="AB1493">
        <v>0.90400000000000003</v>
      </c>
      <c r="AC1493">
        <v>1.9E-2</v>
      </c>
      <c r="AD1493" t="s">
        <v>10751</v>
      </c>
      <c r="AE1493" t="s">
        <v>10751</v>
      </c>
      <c r="AF1493" t="s">
        <v>10751</v>
      </c>
      <c r="AG1493">
        <v>1</v>
      </c>
      <c r="AH1493" t="s">
        <v>10751</v>
      </c>
      <c r="AI1493" t="s">
        <v>10751</v>
      </c>
      <c r="AJ1493" t="s">
        <v>10751</v>
      </c>
      <c r="AK1493" t="s">
        <v>10751</v>
      </c>
      <c r="AL1493" t="s">
        <v>10751</v>
      </c>
      <c r="AM1493" t="s">
        <v>10751</v>
      </c>
      <c r="AN1493" t="s">
        <v>10751</v>
      </c>
      <c r="AO1493">
        <v>1.9E-2</v>
      </c>
      <c r="AP1493">
        <v>0.98099999999999998</v>
      </c>
      <c r="AQ1493" t="s">
        <v>10751</v>
      </c>
      <c r="AR1493" t="s">
        <v>10751</v>
      </c>
      <c r="AS1493" t="s">
        <v>10751</v>
      </c>
      <c r="AT1493">
        <v>0.76800000000000002</v>
      </c>
      <c r="AU1493">
        <v>0.20899999999999999</v>
      </c>
      <c r="AV1493">
        <v>4.5999999999999996</v>
      </c>
      <c r="AW1493">
        <v>7.1999999999999995E-2</v>
      </c>
      <c r="AX1493">
        <v>6</v>
      </c>
      <c r="AY1493">
        <v>0.39500000000000002</v>
      </c>
      <c r="AZ1493">
        <v>0.51200000000000001</v>
      </c>
      <c r="BA1493">
        <v>2E-3</v>
      </c>
      <c r="BB1493" t="s">
        <v>10751</v>
      </c>
      <c r="BC1493" t="s">
        <v>10751</v>
      </c>
      <c r="BD1493" t="s">
        <v>10751</v>
      </c>
    </row>
    <row r="1494" spans="1:56">
      <c r="A1494" t="s">
        <v>10756</v>
      </c>
      <c r="B1494">
        <v>4000</v>
      </c>
      <c r="C1494">
        <v>2007</v>
      </c>
      <c r="D1494">
        <v>473</v>
      </c>
      <c r="E1494">
        <v>3.0960000000000001E-2</v>
      </c>
      <c r="F1494">
        <v>25.26389</v>
      </c>
      <c r="H1494">
        <v>20.1417</v>
      </c>
      <c r="I1494">
        <f t="shared" si="30"/>
        <v>0.62358703199999999</v>
      </c>
      <c r="K1494">
        <v>17.169119999999999</v>
      </c>
      <c r="L1494">
        <v>23.167649999999998</v>
      </c>
      <c r="M1494">
        <v>441.22388999999998</v>
      </c>
      <c r="N1494">
        <v>517.61527000000001</v>
      </c>
      <c r="O1494">
        <v>383.59530000000001</v>
      </c>
      <c r="P1494" t="s">
        <v>10751</v>
      </c>
      <c r="Q1494">
        <v>198.5454</v>
      </c>
      <c r="R1494">
        <v>219.3023</v>
      </c>
      <c r="S1494">
        <v>8.6646999999999998</v>
      </c>
      <c r="T1494">
        <v>1.1197870000000001</v>
      </c>
      <c r="U1494">
        <v>5.4826E-2</v>
      </c>
      <c r="V1494">
        <v>40.462299999999999</v>
      </c>
      <c r="W1494">
        <v>0.84299999999999997</v>
      </c>
      <c r="X1494">
        <v>7.0000000000000007E-2</v>
      </c>
      <c r="Y1494">
        <v>8.5999999999999993E-2</v>
      </c>
      <c r="Z1494">
        <v>7.0000000000000001E-3</v>
      </c>
      <c r="AA1494" t="s">
        <v>10751</v>
      </c>
      <c r="AB1494">
        <v>0.91700000000000004</v>
      </c>
      <c r="AC1494">
        <v>1.4999999999999999E-2</v>
      </c>
      <c r="AD1494" t="s">
        <v>10751</v>
      </c>
      <c r="AE1494" t="s">
        <v>10751</v>
      </c>
      <c r="AF1494" t="s">
        <v>10751</v>
      </c>
      <c r="AG1494">
        <v>1</v>
      </c>
      <c r="AH1494" t="s">
        <v>10751</v>
      </c>
      <c r="AI1494" t="s">
        <v>10751</v>
      </c>
      <c r="AJ1494" t="s">
        <v>10751</v>
      </c>
      <c r="AK1494" t="s">
        <v>10751</v>
      </c>
      <c r="AL1494" t="s">
        <v>10751</v>
      </c>
      <c r="AM1494" t="s">
        <v>10751</v>
      </c>
      <c r="AN1494" t="s">
        <v>10751</v>
      </c>
      <c r="AO1494">
        <v>1.4999999999999999E-2</v>
      </c>
      <c r="AP1494">
        <v>0.98499999999999999</v>
      </c>
      <c r="AQ1494">
        <v>7.0000000000000007E-2</v>
      </c>
      <c r="AR1494" t="s">
        <v>10751</v>
      </c>
      <c r="AS1494" t="s">
        <v>10751</v>
      </c>
      <c r="AT1494">
        <v>0.66300000000000003</v>
      </c>
      <c r="AU1494">
        <v>0.372</v>
      </c>
      <c r="AV1494">
        <v>4.9000000000000004</v>
      </c>
      <c r="AW1494">
        <v>6.0999999999999999E-2</v>
      </c>
      <c r="AX1494">
        <v>5.8</v>
      </c>
      <c r="AY1494">
        <v>0.23400000000000001</v>
      </c>
      <c r="AZ1494">
        <v>0.57499999999999996</v>
      </c>
      <c r="BA1494">
        <v>0.115</v>
      </c>
      <c r="BB1494" t="s">
        <v>10751</v>
      </c>
      <c r="BC1494" t="s">
        <v>10751</v>
      </c>
      <c r="BD1494" t="s">
        <v>10751</v>
      </c>
    </row>
    <row r="1495" spans="1:56">
      <c r="A1495" t="s">
        <v>10756</v>
      </c>
      <c r="B1495">
        <v>4000</v>
      </c>
      <c r="C1495">
        <v>2008</v>
      </c>
      <c r="D1495">
        <v>378</v>
      </c>
      <c r="E1495">
        <v>2.7224999999999999E-2</v>
      </c>
      <c r="F1495">
        <v>26.318159999999999</v>
      </c>
      <c r="H1495">
        <v>20.948139999999999</v>
      </c>
      <c r="I1495">
        <f t="shared" si="30"/>
        <v>0.57031311149999997</v>
      </c>
      <c r="K1495">
        <v>17.835159999999998</v>
      </c>
      <c r="L1495">
        <v>24.124669999999998</v>
      </c>
      <c r="M1495">
        <v>424.23822000000001</v>
      </c>
      <c r="N1495">
        <v>498.28530000000001</v>
      </c>
      <c r="O1495">
        <v>368.37813999999997</v>
      </c>
      <c r="P1495">
        <v>46.795850000000002</v>
      </c>
      <c r="Q1495">
        <v>188.20359999999999</v>
      </c>
      <c r="R1495">
        <v>210.4813</v>
      </c>
      <c r="S1495">
        <v>9.0114000000000001</v>
      </c>
      <c r="T1495">
        <v>1.1258030000000001</v>
      </c>
      <c r="U1495">
        <v>5.262E-2</v>
      </c>
      <c r="V1495">
        <v>42.39696</v>
      </c>
      <c r="W1495">
        <v>0.86899999999999999</v>
      </c>
      <c r="X1495">
        <v>9.5000000000000001E-2</v>
      </c>
      <c r="Y1495">
        <v>3.5999999999999997E-2</v>
      </c>
      <c r="Z1495">
        <v>1E-3</v>
      </c>
      <c r="AA1495" t="s">
        <v>10751</v>
      </c>
      <c r="AB1495">
        <v>0.94199999999999995</v>
      </c>
      <c r="AC1495">
        <v>5.0999999999999997E-2</v>
      </c>
      <c r="AD1495" t="s">
        <v>10751</v>
      </c>
      <c r="AE1495" t="s">
        <v>10751</v>
      </c>
      <c r="AF1495">
        <v>5.2999999999999999E-2</v>
      </c>
      <c r="AG1495">
        <v>0.94699999999999995</v>
      </c>
      <c r="AH1495" t="s">
        <v>10751</v>
      </c>
      <c r="AI1495" t="s">
        <v>10751</v>
      </c>
      <c r="AJ1495" t="s">
        <v>10751</v>
      </c>
      <c r="AK1495" t="s">
        <v>10751</v>
      </c>
      <c r="AL1495" t="s">
        <v>10751</v>
      </c>
      <c r="AM1495" t="s">
        <v>10751</v>
      </c>
      <c r="AN1495" t="s">
        <v>10751</v>
      </c>
      <c r="AO1495">
        <v>5.7000000000000002E-2</v>
      </c>
      <c r="AP1495">
        <v>0.94299999999999995</v>
      </c>
      <c r="AQ1495">
        <v>5.2999999999999999E-2</v>
      </c>
      <c r="AR1495" t="s">
        <v>10751</v>
      </c>
      <c r="AS1495" t="s">
        <v>10751</v>
      </c>
      <c r="AT1495">
        <v>0.746</v>
      </c>
      <c r="AU1495">
        <v>0.60899999999999999</v>
      </c>
      <c r="AV1495">
        <v>4.9000000000000004</v>
      </c>
      <c r="AW1495">
        <v>6.0000000000000001E-3</v>
      </c>
      <c r="AX1495">
        <v>5.5</v>
      </c>
      <c r="AY1495">
        <v>0.252</v>
      </c>
      <c r="AZ1495">
        <v>0.51</v>
      </c>
      <c r="BA1495">
        <v>0.18099999999999999</v>
      </c>
      <c r="BB1495" t="s">
        <v>10751</v>
      </c>
      <c r="BC1495" t="s">
        <v>10751</v>
      </c>
      <c r="BD1495" t="s">
        <v>10751</v>
      </c>
    </row>
    <row r="1496" spans="1:56">
      <c r="A1496" t="s">
        <v>10756</v>
      </c>
      <c r="B1496">
        <v>4000</v>
      </c>
      <c r="C1496">
        <v>2009</v>
      </c>
      <c r="D1496">
        <v>279</v>
      </c>
      <c r="E1496">
        <v>2.9998E-2</v>
      </c>
      <c r="F1496">
        <v>27.235749999999999</v>
      </c>
      <c r="H1496">
        <v>21.593389999999999</v>
      </c>
      <c r="I1496">
        <f t="shared" si="30"/>
        <v>0.64775851322</v>
      </c>
      <c r="K1496">
        <v>18.520859999999999</v>
      </c>
      <c r="L1496">
        <v>24.682359999999999</v>
      </c>
      <c r="M1496">
        <v>411.56119999999999</v>
      </c>
      <c r="N1496">
        <v>479.83731</v>
      </c>
      <c r="O1496">
        <v>360.05466000000001</v>
      </c>
      <c r="P1496">
        <v>46.998370000000001</v>
      </c>
      <c r="Q1496">
        <v>186.55690000000001</v>
      </c>
      <c r="R1496">
        <v>216.64830000000001</v>
      </c>
      <c r="S1496">
        <v>8.6324000000000005</v>
      </c>
      <c r="T1496">
        <v>1.1624429999999999</v>
      </c>
      <c r="U1496">
        <v>5.4162000000000002E-2</v>
      </c>
      <c r="V1496">
        <v>43.683140000000002</v>
      </c>
      <c r="W1496">
        <v>0.94899999999999995</v>
      </c>
      <c r="X1496">
        <v>4.5999999999999999E-2</v>
      </c>
      <c r="Y1496">
        <v>5.0000000000000001E-3</v>
      </c>
      <c r="Z1496">
        <v>2E-3</v>
      </c>
      <c r="AA1496" t="s">
        <v>10751</v>
      </c>
      <c r="AB1496">
        <v>0.81599999999999995</v>
      </c>
      <c r="AC1496">
        <v>4.4999999999999998E-2</v>
      </c>
      <c r="AD1496" t="s">
        <v>10751</v>
      </c>
      <c r="AE1496" t="s">
        <v>10751</v>
      </c>
      <c r="AF1496">
        <v>2.8000000000000001E-2</v>
      </c>
      <c r="AG1496">
        <v>0.97199999999999998</v>
      </c>
      <c r="AH1496" t="s">
        <v>10751</v>
      </c>
      <c r="AI1496" t="s">
        <v>10751</v>
      </c>
      <c r="AJ1496" t="s">
        <v>10751</v>
      </c>
      <c r="AK1496" t="s">
        <v>10751</v>
      </c>
      <c r="AL1496" t="s">
        <v>10751</v>
      </c>
      <c r="AM1496" t="s">
        <v>10751</v>
      </c>
      <c r="AN1496" t="s">
        <v>10751</v>
      </c>
      <c r="AO1496">
        <v>5.8999999999999997E-2</v>
      </c>
      <c r="AP1496">
        <v>0.94099999999999995</v>
      </c>
      <c r="AQ1496">
        <v>2.8000000000000001E-2</v>
      </c>
      <c r="AR1496" t="s">
        <v>10751</v>
      </c>
      <c r="AS1496" t="s">
        <v>10751</v>
      </c>
      <c r="AT1496">
        <v>0.873</v>
      </c>
      <c r="AU1496">
        <v>0.73899999999999999</v>
      </c>
      <c r="AV1496">
        <v>4.9000000000000004</v>
      </c>
      <c r="AW1496">
        <v>0.13700000000000001</v>
      </c>
      <c r="AX1496">
        <v>5.4</v>
      </c>
      <c r="AY1496">
        <v>0.27</v>
      </c>
      <c r="AZ1496">
        <v>0.33900000000000002</v>
      </c>
      <c r="BA1496">
        <v>0.20799999999999999</v>
      </c>
      <c r="BB1496" t="s">
        <v>10751</v>
      </c>
      <c r="BC1496" t="s">
        <v>10751</v>
      </c>
      <c r="BD1496" t="s">
        <v>10751</v>
      </c>
    </row>
    <row r="1497" spans="1:56">
      <c r="A1497" t="s">
        <v>10756</v>
      </c>
      <c r="B1497">
        <v>4000</v>
      </c>
      <c r="C1497">
        <v>2010</v>
      </c>
      <c r="D1497">
        <v>301</v>
      </c>
      <c r="E1497">
        <v>2.7099000000000002E-2</v>
      </c>
      <c r="F1497">
        <v>30.4192</v>
      </c>
      <c r="H1497">
        <v>24.106400000000001</v>
      </c>
      <c r="I1497">
        <f t="shared" si="30"/>
        <v>0.6532593336000001</v>
      </c>
      <c r="K1497">
        <v>20.300719999999998</v>
      </c>
      <c r="L1497">
        <v>28.077100000000002</v>
      </c>
      <c r="M1497">
        <v>368.65723000000003</v>
      </c>
      <c r="N1497">
        <v>437.76767000000001</v>
      </c>
      <c r="O1497">
        <v>316.52129000000002</v>
      </c>
      <c r="P1497">
        <v>47.907080000000001</v>
      </c>
      <c r="Q1497">
        <v>162.43029999999999</v>
      </c>
      <c r="R1497">
        <v>203.85759999999999</v>
      </c>
      <c r="S1497">
        <v>8.9845000000000006</v>
      </c>
      <c r="T1497">
        <v>1.2549360000000001</v>
      </c>
      <c r="U1497">
        <v>5.0964000000000002E-2</v>
      </c>
      <c r="V1497">
        <v>48.776440000000001</v>
      </c>
      <c r="W1497">
        <v>0.87</v>
      </c>
      <c r="X1497">
        <v>0.13</v>
      </c>
      <c r="Y1497" t="s">
        <v>10751</v>
      </c>
      <c r="Z1497">
        <v>1E-3</v>
      </c>
      <c r="AA1497" t="s">
        <v>10751</v>
      </c>
      <c r="AB1497">
        <v>0.91700000000000004</v>
      </c>
      <c r="AC1497">
        <v>2.1999999999999999E-2</v>
      </c>
      <c r="AD1497" t="s">
        <v>10751</v>
      </c>
      <c r="AE1497" t="s">
        <v>10751</v>
      </c>
      <c r="AF1497">
        <v>0.55900000000000005</v>
      </c>
      <c r="AG1497">
        <v>0.441</v>
      </c>
      <c r="AH1497" t="s">
        <v>10751</v>
      </c>
      <c r="AI1497" t="s">
        <v>10751</v>
      </c>
      <c r="AJ1497" t="s">
        <v>10751</v>
      </c>
      <c r="AK1497" t="s">
        <v>10751</v>
      </c>
      <c r="AL1497" t="s">
        <v>10751</v>
      </c>
      <c r="AM1497" t="s">
        <v>10751</v>
      </c>
      <c r="AN1497" t="s">
        <v>10751</v>
      </c>
      <c r="AO1497">
        <v>2.1999999999999999E-2</v>
      </c>
      <c r="AP1497">
        <v>0.97799999999999998</v>
      </c>
      <c r="AQ1497">
        <v>3.3000000000000002E-2</v>
      </c>
      <c r="AR1497" t="s">
        <v>10751</v>
      </c>
      <c r="AS1497" t="s">
        <v>10751</v>
      </c>
      <c r="AT1497">
        <v>1</v>
      </c>
      <c r="AU1497">
        <v>0.998</v>
      </c>
      <c r="AV1497">
        <v>5.8</v>
      </c>
      <c r="AW1497">
        <v>6.0999999999999999E-2</v>
      </c>
      <c r="AX1497">
        <v>4.5</v>
      </c>
      <c r="AY1497">
        <v>7.2999999999999995E-2</v>
      </c>
      <c r="AZ1497">
        <v>4.2000000000000003E-2</v>
      </c>
      <c r="BA1497">
        <v>0.80300000000000005</v>
      </c>
      <c r="BB1497" t="s">
        <v>10751</v>
      </c>
      <c r="BC1497" t="s">
        <v>10751</v>
      </c>
      <c r="BD1497" t="s">
        <v>10751</v>
      </c>
    </row>
    <row r="1498" spans="1:56">
      <c r="A1498" t="s">
        <v>10756</v>
      </c>
      <c r="B1498">
        <v>4000</v>
      </c>
      <c r="C1498">
        <v>2011</v>
      </c>
      <c r="D1498">
        <v>494</v>
      </c>
      <c r="E1498">
        <v>4.1093999999999999E-2</v>
      </c>
      <c r="F1498">
        <v>30.15127</v>
      </c>
      <c r="H1498">
        <v>23.754740000000002</v>
      </c>
      <c r="I1498">
        <f t="shared" si="30"/>
        <v>0.97617728556000005</v>
      </c>
      <c r="K1498">
        <v>20.09404</v>
      </c>
      <c r="L1498">
        <v>27.539580000000001</v>
      </c>
      <c r="M1498">
        <v>374.11482999999998</v>
      </c>
      <c r="N1498">
        <v>442.27042</v>
      </c>
      <c r="O1498">
        <v>322.69920999999999</v>
      </c>
      <c r="P1498">
        <v>48.263930000000002</v>
      </c>
      <c r="Q1498">
        <v>164.3108</v>
      </c>
      <c r="R1498">
        <v>206.30860000000001</v>
      </c>
      <c r="S1498">
        <v>8.9053000000000004</v>
      </c>
      <c r="T1498">
        <v>1.2527680000000001</v>
      </c>
      <c r="U1498">
        <v>5.1576999999999998E-2</v>
      </c>
      <c r="V1498">
        <v>48.000399999999999</v>
      </c>
      <c r="W1498">
        <v>0.85</v>
      </c>
      <c r="X1498">
        <v>0.13100000000000001</v>
      </c>
      <c r="Y1498">
        <v>1.9E-2</v>
      </c>
      <c r="Z1498">
        <v>5.0000000000000001E-3</v>
      </c>
      <c r="AA1498" t="s">
        <v>10751</v>
      </c>
      <c r="AB1498">
        <v>0.94599999999999995</v>
      </c>
      <c r="AC1498">
        <v>8.9999999999999993E-3</v>
      </c>
      <c r="AD1498" t="s">
        <v>10751</v>
      </c>
      <c r="AE1498" t="s">
        <v>10751</v>
      </c>
      <c r="AF1498">
        <v>0.499</v>
      </c>
      <c r="AG1498">
        <v>0.501</v>
      </c>
      <c r="AH1498" t="s">
        <v>10751</v>
      </c>
      <c r="AI1498" t="s">
        <v>10751</v>
      </c>
      <c r="AJ1498" t="s">
        <v>10751</v>
      </c>
      <c r="AK1498" t="s">
        <v>10751</v>
      </c>
      <c r="AL1498" t="s">
        <v>10751</v>
      </c>
      <c r="AM1498" t="s">
        <v>10751</v>
      </c>
      <c r="AN1498" t="s">
        <v>10751</v>
      </c>
      <c r="AO1498">
        <v>8.9999999999999993E-3</v>
      </c>
      <c r="AP1498">
        <v>0.99099999999999999</v>
      </c>
      <c r="AQ1498">
        <v>1.7000000000000001E-2</v>
      </c>
      <c r="AR1498" t="s">
        <v>10751</v>
      </c>
      <c r="AS1498" t="s">
        <v>10751</v>
      </c>
      <c r="AT1498">
        <v>1</v>
      </c>
      <c r="AU1498">
        <v>0.996</v>
      </c>
      <c r="AV1498">
        <v>6</v>
      </c>
      <c r="AW1498">
        <v>0.04</v>
      </c>
      <c r="AX1498">
        <v>4.5999999999999996</v>
      </c>
      <c r="AY1498">
        <v>4.0000000000000001E-3</v>
      </c>
      <c r="AZ1498">
        <v>2.5000000000000001E-2</v>
      </c>
      <c r="BA1498">
        <v>0.90200000000000002</v>
      </c>
      <c r="BB1498">
        <v>1.9E-2</v>
      </c>
      <c r="BC1498" t="s">
        <v>10751</v>
      </c>
      <c r="BD1498" t="s">
        <v>10751</v>
      </c>
    </row>
    <row r="1499" spans="1:56">
      <c r="A1499" t="s">
        <v>10756</v>
      </c>
      <c r="B1499">
        <v>4000</v>
      </c>
      <c r="C1499">
        <v>2012</v>
      </c>
      <c r="D1499">
        <v>596</v>
      </c>
      <c r="E1499">
        <v>4.4339000000000003E-2</v>
      </c>
      <c r="F1499">
        <v>29.8934</v>
      </c>
      <c r="H1499">
        <v>23.515699999999999</v>
      </c>
      <c r="I1499">
        <f t="shared" si="30"/>
        <v>1.0426626223</v>
      </c>
      <c r="K1499">
        <v>19.88363</v>
      </c>
      <c r="L1499">
        <v>27.27411</v>
      </c>
      <c r="M1499">
        <v>377.82855999999998</v>
      </c>
      <c r="N1499">
        <v>446.86479000000003</v>
      </c>
      <c r="O1499">
        <v>325.74860000000001</v>
      </c>
      <c r="P1499">
        <v>48.045279999999998</v>
      </c>
      <c r="Q1499">
        <v>162.7621</v>
      </c>
      <c r="R1499">
        <v>206.61789999999999</v>
      </c>
      <c r="S1499">
        <v>8.9038000000000004</v>
      </c>
      <c r="T1499">
        <v>1.2792399999999999</v>
      </c>
      <c r="U1499">
        <v>5.1653999999999999E-2</v>
      </c>
      <c r="V1499">
        <v>47.641629999999999</v>
      </c>
      <c r="W1499">
        <v>0.76900000000000002</v>
      </c>
      <c r="X1499">
        <v>0.17599999999999999</v>
      </c>
      <c r="Y1499">
        <v>5.5E-2</v>
      </c>
      <c r="Z1499">
        <v>1E-3</v>
      </c>
      <c r="AA1499" t="s">
        <v>10751</v>
      </c>
      <c r="AB1499">
        <v>0.95599999999999996</v>
      </c>
      <c r="AC1499">
        <v>5.0000000000000001E-3</v>
      </c>
      <c r="AD1499" t="s">
        <v>10751</v>
      </c>
      <c r="AE1499" t="s">
        <v>10751</v>
      </c>
      <c r="AF1499">
        <v>0.66</v>
      </c>
      <c r="AG1499">
        <v>0.33900000000000002</v>
      </c>
      <c r="AH1499" t="s">
        <v>10751</v>
      </c>
      <c r="AI1499">
        <v>1E-3</v>
      </c>
      <c r="AJ1499" t="s">
        <v>10751</v>
      </c>
      <c r="AK1499">
        <v>1E-3</v>
      </c>
      <c r="AL1499" t="s">
        <v>10751</v>
      </c>
      <c r="AM1499" t="s">
        <v>10751</v>
      </c>
      <c r="AN1499" t="s">
        <v>10751</v>
      </c>
      <c r="AO1499">
        <v>5.0000000000000001E-3</v>
      </c>
      <c r="AP1499">
        <v>0.99399999999999999</v>
      </c>
      <c r="AQ1499">
        <v>5.8000000000000003E-2</v>
      </c>
      <c r="AR1499" t="s">
        <v>10751</v>
      </c>
      <c r="AS1499">
        <v>3.3000000000000002E-2</v>
      </c>
      <c r="AT1499">
        <v>0.95699999999999996</v>
      </c>
      <c r="AU1499">
        <v>0.95699999999999996</v>
      </c>
      <c r="AV1499">
        <v>5.8</v>
      </c>
      <c r="AW1499">
        <v>3.7999999999999999E-2</v>
      </c>
      <c r="AX1499">
        <v>4.5999999999999996</v>
      </c>
      <c r="AY1499">
        <v>5.2999999999999999E-2</v>
      </c>
      <c r="AZ1499">
        <v>7.2999999999999995E-2</v>
      </c>
      <c r="BA1499">
        <v>0.81799999999999995</v>
      </c>
      <c r="BB1499">
        <v>1.2999999999999999E-2</v>
      </c>
      <c r="BC1499" t="s">
        <v>10751</v>
      </c>
      <c r="BD1499" t="s">
        <v>10751</v>
      </c>
    </row>
    <row r="1500" spans="1:56">
      <c r="A1500" t="s">
        <v>10756</v>
      </c>
      <c r="B1500">
        <v>4000</v>
      </c>
      <c r="C1500">
        <v>2013</v>
      </c>
      <c r="D1500">
        <v>731</v>
      </c>
      <c r="E1500">
        <v>4.8103E-2</v>
      </c>
      <c r="F1500">
        <v>31.794160000000002</v>
      </c>
      <c r="H1500">
        <v>24.754549999999998</v>
      </c>
      <c r="I1500">
        <f t="shared" si="30"/>
        <v>1.1907681186499999</v>
      </c>
      <c r="K1500">
        <v>20.944680000000002</v>
      </c>
      <c r="L1500">
        <v>28.691739999999999</v>
      </c>
      <c r="M1500">
        <v>358.88621000000001</v>
      </c>
      <c r="N1500">
        <v>424.19391999999999</v>
      </c>
      <c r="O1500">
        <v>309.61899</v>
      </c>
      <c r="P1500">
        <v>47.629950000000001</v>
      </c>
      <c r="Q1500">
        <v>147.70650000000001</v>
      </c>
      <c r="R1500">
        <v>204.46889999999999</v>
      </c>
      <c r="S1500">
        <v>8.8818000000000001</v>
      </c>
      <c r="T1500">
        <v>1.4180550000000001</v>
      </c>
      <c r="U1500">
        <v>5.1117000000000003E-2</v>
      </c>
      <c r="V1500">
        <v>49.832360000000001</v>
      </c>
      <c r="W1500">
        <v>0.93500000000000005</v>
      </c>
      <c r="X1500">
        <v>6.5000000000000002E-2</v>
      </c>
      <c r="Y1500" t="s">
        <v>10751</v>
      </c>
      <c r="Z1500">
        <v>0</v>
      </c>
      <c r="AA1500" t="s">
        <v>10751</v>
      </c>
      <c r="AB1500">
        <v>0.97799999999999998</v>
      </c>
      <c r="AC1500" t="s">
        <v>10751</v>
      </c>
      <c r="AD1500" t="s">
        <v>10751</v>
      </c>
      <c r="AE1500" t="s">
        <v>10751</v>
      </c>
      <c r="AF1500">
        <v>0.79</v>
      </c>
      <c r="AG1500">
        <v>0.20899999999999999</v>
      </c>
      <c r="AH1500" t="s">
        <v>10751</v>
      </c>
      <c r="AI1500">
        <v>1E-3</v>
      </c>
      <c r="AJ1500" t="s">
        <v>10751</v>
      </c>
      <c r="AK1500">
        <v>1E-3</v>
      </c>
      <c r="AL1500" t="s">
        <v>10751</v>
      </c>
      <c r="AM1500" t="s">
        <v>10751</v>
      </c>
      <c r="AN1500" t="s">
        <v>10751</v>
      </c>
      <c r="AO1500" t="s">
        <v>10751</v>
      </c>
      <c r="AP1500">
        <v>0.999</v>
      </c>
      <c r="AQ1500">
        <v>0.25900000000000001</v>
      </c>
      <c r="AR1500" t="s">
        <v>10751</v>
      </c>
      <c r="AS1500">
        <v>3.2000000000000001E-2</v>
      </c>
      <c r="AT1500">
        <v>0.999</v>
      </c>
      <c r="AU1500">
        <v>0.999</v>
      </c>
      <c r="AV1500">
        <v>6</v>
      </c>
      <c r="AW1500">
        <v>2.1000000000000001E-2</v>
      </c>
      <c r="AX1500">
        <v>4.3</v>
      </c>
      <c r="AY1500">
        <v>0.01</v>
      </c>
      <c r="AZ1500">
        <v>8.0000000000000002E-3</v>
      </c>
      <c r="BA1500">
        <v>0.96</v>
      </c>
      <c r="BB1500" t="s">
        <v>10751</v>
      </c>
      <c r="BC1500" t="s">
        <v>10751</v>
      </c>
      <c r="BD1500" t="s">
        <v>10751</v>
      </c>
    </row>
    <row r="1501" spans="1:56">
      <c r="A1501" t="s">
        <v>10756</v>
      </c>
      <c r="B1501">
        <v>4000</v>
      </c>
      <c r="C1501">
        <v>2014</v>
      </c>
      <c r="D1501">
        <v>671</v>
      </c>
      <c r="E1501">
        <v>4.3268000000000001E-2</v>
      </c>
      <c r="F1501">
        <v>31.205259999999999</v>
      </c>
      <c r="H1501">
        <v>24.19136</v>
      </c>
      <c r="I1501">
        <f t="shared" si="30"/>
        <v>1.0467117644799999</v>
      </c>
      <c r="K1501">
        <v>20.502459999999999</v>
      </c>
      <c r="L1501">
        <v>27.990590000000001</v>
      </c>
      <c r="M1501">
        <v>367.14924000000002</v>
      </c>
      <c r="N1501">
        <v>433.25452999999999</v>
      </c>
      <c r="O1501">
        <v>317.28034000000002</v>
      </c>
      <c r="P1501">
        <v>47.392189999999999</v>
      </c>
      <c r="Q1501">
        <v>153.4949</v>
      </c>
      <c r="R1501">
        <v>205.43899999999999</v>
      </c>
      <c r="S1501">
        <v>8.8193000000000001</v>
      </c>
      <c r="T1501">
        <v>1.3554759999999999</v>
      </c>
      <c r="U1501">
        <v>5.1360000000000003E-2</v>
      </c>
      <c r="V1501">
        <v>48.834940000000003</v>
      </c>
      <c r="W1501">
        <v>0.92100000000000004</v>
      </c>
      <c r="X1501">
        <v>7.9000000000000001E-2</v>
      </c>
      <c r="Y1501" t="s">
        <v>10751</v>
      </c>
      <c r="Z1501">
        <v>0</v>
      </c>
      <c r="AA1501" t="s">
        <v>10751</v>
      </c>
      <c r="AB1501">
        <v>0.96499999999999997</v>
      </c>
      <c r="AC1501" t="s">
        <v>10751</v>
      </c>
      <c r="AD1501" t="s">
        <v>10751</v>
      </c>
      <c r="AE1501" t="s">
        <v>10751</v>
      </c>
      <c r="AF1501">
        <v>0.746</v>
      </c>
      <c r="AG1501">
        <v>0.252</v>
      </c>
      <c r="AH1501" t="s">
        <v>10751</v>
      </c>
      <c r="AI1501">
        <v>2E-3</v>
      </c>
      <c r="AJ1501" t="s">
        <v>10751</v>
      </c>
      <c r="AK1501">
        <v>2E-3</v>
      </c>
      <c r="AL1501" t="s">
        <v>10751</v>
      </c>
      <c r="AM1501" t="s">
        <v>10751</v>
      </c>
      <c r="AN1501" t="s">
        <v>10751</v>
      </c>
      <c r="AO1501" t="s">
        <v>10751</v>
      </c>
      <c r="AP1501">
        <v>0.998</v>
      </c>
      <c r="AQ1501">
        <v>0.14699999999999999</v>
      </c>
      <c r="AR1501" t="s">
        <v>10751</v>
      </c>
      <c r="AS1501">
        <v>3.1E-2</v>
      </c>
      <c r="AT1501">
        <v>0.998</v>
      </c>
      <c r="AU1501">
        <v>0.998</v>
      </c>
      <c r="AV1501">
        <v>6.2</v>
      </c>
      <c r="AW1501">
        <v>3.5000000000000003E-2</v>
      </c>
      <c r="AX1501">
        <v>4.3</v>
      </c>
      <c r="AY1501">
        <v>1.2E-2</v>
      </c>
      <c r="AZ1501">
        <v>3.0000000000000001E-3</v>
      </c>
      <c r="BA1501">
        <v>0.87</v>
      </c>
      <c r="BB1501" t="s">
        <v>10751</v>
      </c>
      <c r="BC1501" t="s">
        <v>10751</v>
      </c>
      <c r="BD1501">
        <v>8.1000000000000003E-2</v>
      </c>
    </row>
    <row r="1502" spans="1:56">
      <c r="A1502" t="s">
        <v>10756</v>
      </c>
      <c r="B1502">
        <v>4000</v>
      </c>
      <c r="C1502">
        <v>2015</v>
      </c>
      <c r="D1502">
        <v>700</v>
      </c>
      <c r="E1502">
        <v>4.1819000000000002E-2</v>
      </c>
      <c r="F1502">
        <v>31.930109999999999</v>
      </c>
      <c r="H1502">
        <v>24.88306</v>
      </c>
      <c r="I1502">
        <f t="shared" si="30"/>
        <v>1.0405846861400001</v>
      </c>
      <c r="K1502">
        <v>21.106999999999999</v>
      </c>
      <c r="L1502">
        <v>28.765229999999999</v>
      </c>
      <c r="M1502">
        <v>357.15055000000001</v>
      </c>
      <c r="N1502">
        <v>421.04505999999998</v>
      </c>
      <c r="O1502">
        <v>308.94941999999998</v>
      </c>
      <c r="P1502">
        <v>47.344929999999998</v>
      </c>
      <c r="Q1502">
        <v>150.60470000000001</v>
      </c>
      <c r="R1502">
        <v>203.22929999999999</v>
      </c>
      <c r="S1502">
        <v>8.8559000000000001</v>
      </c>
      <c r="T1502">
        <v>1.367162</v>
      </c>
      <c r="U1502">
        <v>5.0806999999999998E-2</v>
      </c>
      <c r="V1502">
        <v>50.048850000000002</v>
      </c>
      <c r="W1502">
        <v>0.92700000000000005</v>
      </c>
      <c r="X1502">
        <v>7.0000000000000007E-2</v>
      </c>
      <c r="Y1502">
        <v>3.0000000000000001E-3</v>
      </c>
      <c r="Z1502" t="s">
        <v>10751</v>
      </c>
      <c r="AA1502" t="s">
        <v>10751</v>
      </c>
      <c r="AB1502">
        <v>0.98399999999999999</v>
      </c>
      <c r="AC1502">
        <v>1E-3</v>
      </c>
      <c r="AD1502" t="s">
        <v>10751</v>
      </c>
      <c r="AE1502" t="s">
        <v>10751</v>
      </c>
      <c r="AF1502">
        <v>0.70099999999999996</v>
      </c>
      <c r="AG1502">
        <v>0.29899999999999999</v>
      </c>
      <c r="AH1502" t="s">
        <v>10751</v>
      </c>
      <c r="AI1502" t="s">
        <v>10751</v>
      </c>
      <c r="AJ1502" t="s">
        <v>10751</v>
      </c>
      <c r="AK1502" t="s">
        <v>10751</v>
      </c>
      <c r="AL1502" t="s">
        <v>10751</v>
      </c>
      <c r="AM1502" t="s">
        <v>10751</v>
      </c>
      <c r="AN1502" t="s">
        <v>10751</v>
      </c>
      <c r="AO1502">
        <v>1E-3</v>
      </c>
      <c r="AP1502">
        <v>0.999</v>
      </c>
      <c r="AQ1502">
        <v>0.161</v>
      </c>
      <c r="AR1502">
        <v>4.2999999999999997E-2</v>
      </c>
      <c r="AS1502">
        <v>0.03</v>
      </c>
      <c r="AT1502">
        <v>1</v>
      </c>
      <c r="AU1502">
        <v>1</v>
      </c>
      <c r="AV1502">
        <v>6.3</v>
      </c>
      <c r="AW1502">
        <v>1.4999999999999999E-2</v>
      </c>
      <c r="AX1502">
        <v>4.2</v>
      </c>
      <c r="AY1502">
        <v>8.0000000000000002E-3</v>
      </c>
      <c r="AZ1502">
        <v>3.0000000000000001E-3</v>
      </c>
      <c r="BA1502">
        <v>0.85799999999999998</v>
      </c>
      <c r="BB1502" t="s">
        <v>10751</v>
      </c>
      <c r="BC1502">
        <v>0.02</v>
      </c>
      <c r="BD1502">
        <v>9.4E-2</v>
      </c>
    </row>
    <row r="1503" spans="1:56">
      <c r="A1503" t="s">
        <v>10756</v>
      </c>
      <c r="B1503">
        <v>4000</v>
      </c>
      <c r="C1503">
        <v>2016</v>
      </c>
      <c r="D1503">
        <v>694</v>
      </c>
      <c r="E1503">
        <v>4.2652000000000002E-2</v>
      </c>
      <c r="F1503">
        <v>32.201819999999998</v>
      </c>
      <c r="H1503">
        <v>25.117899999999999</v>
      </c>
      <c r="I1503">
        <f t="shared" si="30"/>
        <v>1.0713286708</v>
      </c>
      <c r="K1503">
        <v>21.435099999999998</v>
      </c>
      <c r="L1503">
        <v>28.858280000000001</v>
      </c>
      <c r="M1503">
        <v>353.81148000000002</v>
      </c>
      <c r="N1503">
        <v>414.60028999999997</v>
      </c>
      <c r="O1503">
        <v>307.95326</v>
      </c>
      <c r="P1503">
        <v>47.184289999999997</v>
      </c>
      <c r="Q1503">
        <v>143.04740000000001</v>
      </c>
      <c r="R1503">
        <v>199.15989999999999</v>
      </c>
      <c r="S1503">
        <v>8.8957999999999995</v>
      </c>
      <c r="T1503">
        <v>1.4242600000000001</v>
      </c>
      <c r="U1503">
        <v>4.9790000000000001E-2</v>
      </c>
      <c r="V1503">
        <v>50.468490000000003</v>
      </c>
      <c r="W1503">
        <v>0.83599999999999997</v>
      </c>
      <c r="X1503">
        <v>0.13500000000000001</v>
      </c>
      <c r="Y1503">
        <v>2.9000000000000001E-2</v>
      </c>
      <c r="Z1503" t="s">
        <v>10751</v>
      </c>
      <c r="AA1503">
        <v>6.7000000000000004E-2</v>
      </c>
      <c r="AB1503">
        <v>0.91200000000000003</v>
      </c>
      <c r="AC1503">
        <v>0</v>
      </c>
      <c r="AD1503" t="s">
        <v>10751</v>
      </c>
      <c r="AE1503" t="s">
        <v>10751</v>
      </c>
      <c r="AF1503">
        <v>0.66600000000000004</v>
      </c>
      <c r="AG1503">
        <v>0.33400000000000002</v>
      </c>
      <c r="AH1503" t="s">
        <v>10751</v>
      </c>
      <c r="AI1503" t="s">
        <v>10751</v>
      </c>
      <c r="AJ1503" t="s">
        <v>10751</v>
      </c>
      <c r="AK1503" t="s">
        <v>10751</v>
      </c>
      <c r="AL1503" t="s">
        <v>10751</v>
      </c>
      <c r="AM1503" t="s">
        <v>10751</v>
      </c>
      <c r="AN1503" t="s">
        <v>10751</v>
      </c>
      <c r="AO1503">
        <v>0</v>
      </c>
      <c r="AP1503">
        <v>1</v>
      </c>
      <c r="AQ1503">
        <v>0.28499999999999998</v>
      </c>
      <c r="AR1503">
        <v>0.08</v>
      </c>
      <c r="AS1503">
        <v>2.8000000000000001E-2</v>
      </c>
      <c r="AT1503">
        <v>1</v>
      </c>
      <c r="AU1503">
        <v>1</v>
      </c>
      <c r="AV1503">
        <v>6.5</v>
      </c>
      <c r="AW1503">
        <v>2.1000000000000001E-2</v>
      </c>
      <c r="AX1503">
        <v>4.0999999999999996</v>
      </c>
      <c r="AY1503">
        <v>4.0000000000000001E-3</v>
      </c>
      <c r="AZ1503" t="s">
        <v>10751</v>
      </c>
      <c r="BA1503">
        <v>0.754</v>
      </c>
      <c r="BB1503">
        <v>6.7000000000000004E-2</v>
      </c>
      <c r="BC1503">
        <v>2.1999999999999999E-2</v>
      </c>
      <c r="BD1503">
        <v>0.13200000000000001</v>
      </c>
    </row>
    <row r="1504" spans="1:56">
      <c r="A1504" t="s">
        <v>10756</v>
      </c>
      <c r="B1504">
        <v>4000</v>
      </c>
      <c r="C1504">
        <v>2017</v>
      </c>
      <c r="D1504" s="7">
        <v>1003</v>
      </c>
      <c r="E1504">
        <v>5.8950000000000002E-2</v>
      </c>
      <c r="F1504">
        <v>32.498489999999997</v>
      </c>
      <c r="H1504">
        <v>25.30819</v>
      </c>
      <c r="I1504">
        <f t="shared" si="30"/>
        <v>1.4919178005</v>
      </c>
      <c r="K1504">
        <v>21.49513</v>
      </c>
      <c r="L1504">
        <v>29.218219999999999</v>
      </c>
      <c r="M1504">
        <v>351.15114999999997</v>
      </c>
      <c r="N1504">
        <v>413.44243999999998</v>
      </c>
      <c r="O1504">
        <v>304.15947999999997</v>
      </c>
      <c r="P1504">
        <v>47.048070000000003</v>
      </c>
      <c r="Q1504">
        <v>135.16239999999999</v>
      </c>
      <c r="R1504">
        <v>197.04</v>
      </c>
      <c r="S1504">
        <v>8.9634</v>
      </c>
      <c r="T1504">
        <v>1.509809</v>
      </c>
      <c r="U1504">
        <v>4.9259999999999998E-2</v>
      </c>
      <c r="V1504">
        <v>50.78228</v>
      </c>
      <c r="W1504">
        <v>0.86099999999999999</v>
      </c>
      <c r="X1504">
        <v>0.104</v>
      </c>
      <c r="Y1504">
        <v>3.5000000000000003E-2</v>
      </c>
      <c r="Z1504" t="s">
        <v>10751</v>
      </c>
      <c r="AA1504">
        <v>5.1999999999999998E-2</v>
      </c>
      <c r="AB1504">
        <v>0.94699999999999995</v>
      </c>
      <c r="AC1504">
        <v>1E-3</v>
      </c>
      <c r="AD1504" t="s">
        <v>10751</v>
      </c>
      <c r="AE1504" t="s">
        <v>10751</v>
      </c>
      <c r="AF1504">
        <v>0.78700000000000003</v>
      </c>
      <c r="AG1504">
        <v>0.21299999999999999</v>
      </c>
      <c r="AH1504" t="s">
        <v>10751</v>
      </c>
      <c r="AI1504" t="s">
        <v>10751</v>
      </c>
      <c r="AJ1504" t="s">
        <v>10751</v>
      </c>
      <c r="AK1504" t="s">
        <v>10751</v>
      </c>
      <c r="AL1504" t="s">
        <v>10751</v>
      </c>
      <c r="AM1504" t="s">
        <v>10751</v>
      </c>
      <c r="AN1504" t="s">
        <v>10751</v>
      </c>
      <c r="AO1504">
        <v>1E-3</v>
      </c>
      <c r="AP1504">
        <v>0.999</v>
      </c>
      <c r="AQ1504">
        <v>0.39300000000000002</v>
      </c>
      <c r="AR1504">
        <v>0.29099999999999998</v>
      </c>
      <c r="AS1504">
        <v>2.4E-2</v>
      </c>
      <c r="AT1504">
        <v>1</v>
      </c>
      <c r="AU1504">
        <v>1</v>
      </c>
      <c r="AV1504">
        <v>6.3</v>
      </c>
      <c r="AW1504" t="s">
        <v>10751</v>
      </c>
      <c r="AX1504">
        <v>4.0999999999999996</v>
      </c>
      <c r="AY1504">
        <v>1.0999999999999999E-2</v>
      </c>
      <c r="AZ1504" t="s">
        <v>10751</v>
      </c>
      <c r="BA1504">
        <v>0.83699999999999997</v>
      </c>
      <c r="BB1504">
        <v>5.1999999999999998E-2</v>
      </c>
      <c r="BC1504">
        <v>2.5999999999999999E-2</v>
      </c>
      <c r="BD1504">
        <v>7.1999999999999995E-2</v>
      </c>
    </row>
    <row r="1505" spans="1:56">
      <c r="A1505" t="s">
        <v>10756</v>
      </c>
      <c r="B1505">
        <v>4000</v>
      </c>
      <c r="C1505">
        <v>2018</v>
      </c>
      <c r="D1505">
        <v>596</v>
      </c>
      <c r="E1505">
        <v>3.6625999999999999E-2</v>
      </c>
      <c r="F1505">
        <v>33.120010000000001</v>
      </c>
      <c r="H1505">
        <v>25.827570000000001</v>
      </c>
      <c r="I1505">
        <f t="shared" si="30"/>
        <v>0.94596057882000006</v>
      </c>
      <c r="K1505">
        <v>22.281549999999999</v>
      </c>
      <c r="L1505">
        <v>29.351469999999999</v>
      </c>
      <c r="M1505">
        <v>344.30291</v>
      </c>
      <c r="N1505">
        <v>399.10730999999998</v>
      </c>
      <c r="O1505">
        <v>302.95907999999997</v>
      </c>
      <c r="P1505">
        <v>46.555039999999998</v>
      </c>
      <c r="Q1505">
        <v>133.41040000000001</v>
      </c>
      <c r="R1505">
        <v>198.33760000000001</v>
      </c>
      <c r="S1505">
        <v>8.8609000000000009</v>
      </c>
      <c r="T1505">
        <v>1.5457730000000001</v>
      </c>
      <c r="U1505">
        <v>4.9584000000000003E-2</v>
      </c>
      <c r="V1505">
        <v>51.895670000000003</v>
      </c>
      <c r="W1505">
        <v>0.84599999999999997</v>
      </c>
      <c r="X1505">
        <v>0.107</v>
      </c>
      <c r="Y1505">
        <v>4.7E-2</v>
      </c>
      <c r="Z1505" t="s">
        <v>10751</v>
      </c>
      <c r="AA1505">
        <v>0.05</v>
      </c>
      <c r="AB1505">
        <v>0.90400000000000003</v>
      </c>
      <c r="AC1505">
        <v>2E-3</v>
      </c>
      <c r="AD1505" t="s">
        <v>10751</v>
      </c>
      <c r="AE1505" t="s">
        <v>10751</v>
      </c>
      <c r="AF1505">
        <v>0.69599999999999995</v>
      </c>
      <c r="AG1505">
        <v>0.29799999999999999</v>
      </c>
      <c r="AH1505" t="s">
        <v>10751</v>
      </c>
      <c r="AI1505">
        <v>6.0000000000000001E-3</v>
      </c>
      <c r="AJ1505">
        <v>6.0000000000000001E-3</v>
      </c>
      <c r="AK1505" t="s">
        <v>10751</v>
      </c>
      <c r="AL1505" t="s">
        <v>10751</v>
      </c>
      <c r="AM1505" t="s">
        <v>10751</v>
      </c>
      <c r="AN1505" t="s">
        <v>10751</v>
      </c>
      <c r="AO1505">
        <v>2E-3</v>
      </c>
      <c r="AP1505">
        <v>0.99299999999999999</v>
      </c>
      <c r="AQ1505">
        <v>0.44400000000000001</v>
      </c>
      <c r="AR1505">
        <v>0.35399999999999998</v>
      </c>
      <c r="AS1505">
        <v>0.126</v>
      </c>
      <c r="AT1505">
        <v>1</v>
      </c>
      <c r="AU1505">
        <v>0.99399999999999999</v>
      </c>
      <c r="AV1505">
        <v>6.6</v>
      </c>
      <c r="AW1505">
        <v>4.3999999999999997E-2</v>
      </c>
      <c r="AX1505">
        <v>4.0999999999999996</v>
      </c>
      <c r="AY1505" t="s">
        <v>10751</v>
      </c>
      <c r="AZ1505" t="s">
        <v>10751</v>
      </c>
      <c r="BA1505">
        <v>0.72</v>
      </c>
      <c r="BB1505">
        <v>0.05</v>
      </c>
      <c r="BC1505">
        <v>2E-3</v>
      </c>
      <c r="BD1505">
        <v>0.182</v>
      </c>
    </row>
    <row r="1506" spans="1:56">
      <c r="A1506" t="s">
        <v>10756</v>
      </c>
      <c r="B1506">
        <v>4000</v>
      </c>
      <c r="C1506">
        <v>2019</v>
      </c>
      <c r="D1506">
        <v>638</v>
      </c>
      <c r="E1506">
        <v>3.9513E-2</v>
      </c>
      <c r="F1506">
        <v>33.310850000000002</v>
      </c>
      <c r="H1506">
        <v>26.049659999999999</v>
      </c>
      <c r="I1506">
        <f t="shared" si="30"/>
        <v>1.02930021558</v>
      </c>
      <c r="K1506">
        <v>22.356839999999998</v>
      </c>
      <c r="L1506">
        <v>29.757670000000001</v>
      </c>
      <c r="M1506">
        <v>340.73952000000003</v>
      </c>
      <c r="N1506">
        <v>397.15428000000003</v>
      </c>
      <c r="O1506">
        <v>298.18101999999999</v>
      </c>
      <c r="P1506">
        <v>47.677860000000003</v>
      </c>
      <c r="Q1506">
        <v>137.97389999999999</v>
      </c>
      <c r="R1506">
        <v>217.98079999999999</v>
      </c>
      <c r="S1506">
        <v>8.0295000000000005</v>
      </c>
      <c r="T1506">
        <v>1.6223099999999999</v>
      </c>
      <c r="U1506">
        <v>5.4495000000000002E-2</v>
      </c>
      <c r="V1506">
        <v>53.16619</v>
      </c>
      <c r="W1506">
        <v>0.78900000000000003</v>
      </c>
      <c r="X1506">
        <v>0.114</v>
      </c>
      <c r="Y1506">
        <v>9.7000000000000003E-2</v>
      </c>
      <c r="Z1506" t="s">
        <v>10751</v>
      </c>
      <c r="AA1506">
        <v>6.0000000000000001E-3</v>
      </c>
      <c r="AB1506">
        <v>0.94099999999999995</v>
      </c>
      <c r="AC1506">
        <v>1E-3</v>
      </c>
      <c r="AD1506" t="s">
        <v>10751</v>
      </c>
      <c r="AE1506" t="s">
        <v>10751</v>
      </c>
      <c r="AF1506">
        <v>0.72099999999999997</v>
      </c>
      <c r="AG1506">
        <v>0.27200000000000002</v>
      </c>
      <c r="AH1506" t="s">
        <v>10751</v>
      </c>
      <c r="AI1506">
        <v>8.0000000000000002E-3</v>
      </c>
      <c r="AJ1506">
        <v>1E-3</v>
      </c>
      <c r="AK1506">
        <v>6.0000000000000001E-3</v>
      </c>
      <c r="AL1506" t="s">
        <v>10751</v>
      </c>
      <c r="AM1506">
        <v>0</v>
      </c>
      <c r="AN1506" t="s">
        <v>10751</v>
      </c>
      <c r="AO1506">
        <v>1E-3</v>
      </c>
      <c r="AP1506">
        <v>0.99199999999999999</v>
      </c>
      <c r="AQ1506">
        <v>0.47299999999999998</v>
      </c>
      <c r="AR1506">
        <v>0.73399999999999999</v>
      </c>
      <c r="AS1506">
        <v>0.14199999999999999</v>
      </c>
      <c r="AT1506">
        <v>0.99399999999999999</v>
      </c>
      <c r="AU1506">
        <v>0.98499999999999999</v>
      </c>
      <c r="AV1506">
        <v>7.6</v>
      </c>
      <c r="AW1506">
        <v>5.1999999999999998E-2</v>
      </c>
      <c r="AX1506">
        <v>4.0999999999999996</v>
      </c>
      <c r="AY1506">
        <v>6.0000000000000001E-3</v>
      </c>
      <c r="AZ1506" t="s">
        <v>10751</v>
      </c>
      <c r="BA1506">
        <v>0.26500000000000001</v>
      </c>
      <c r="BB1506" t="s">
        <v>10751</v>
      </c>
      <c r="BC1506">
        <v>0.309</v>
      </c>
      <c r="BD1506">
        <v>0.36699999999999999</v>
      </c>
    </row>
    <row r="1507" spans="1:56">
      <c r="A1507" t="s">
        <v>10756</v>
      </c>
      <c r="B1507">
        <v>4000</v>
      </c>
      <c r="C1507">
        <v>2020</v>
      </c>
      <c r="D1507">
        <v>499</v>
      </c>
      <c r="E1507">
        <v>3.6387000000000003E-2</v>
      </c>
      <c r="F1507">
        <v>33.787860000000002</v>
      </c>
      <c r="H1507">
        <v>26.30395</v>
      </c>
      <c r="I1507">
        <f t="shared" si="30"/>
        <v>0.95712182865000006</v>
      </c>
      <c r="K1507">
        <v>22.84376</v>
      </c>
      <c r="L1507">
        <v>29.697420000000001</v>
      </c>
      <c r="M1507">
        <v>337.24943999999999</v>
      </c>
      <c r="N1507">
        <v>388.48081000000002</v>
      </c>
      <c r="O1507">
        <v>298.60120999999998</v>
      </c>
      <c r="P1507">
        <v>47.564500000000002</v>
      </c>
      <c r="Q1507">
        <v>138.86879999999999</v>
      </c>
      <c r="R1507">
        <v>210.92869999999999</v>
      </c>
      <c r="S1507">
        <v>8.2201000000000004</v>
      </c>
      <c r="T1507">
        <v>1.55888</v>
      </c>
      <c r="U1507">
        <v>5.2732000000000001E-2</v>
      </c>
      <c r="V1507">
        <v>54.208260000000003</v>
      </c>
      <c r="W1507">
        <v>0.749</v>
      </c>
      <c r="X1507">
        <v>0.17199999999999999</v>
      </c>
      <c r="Y1507">
        <v>7.9000000000000001E-2</v>
      </c>
      <c r="Z1507" t="s">
        <v>10751</v>
      </c>
      <c r="AA1507">
        <v>8.0000000000000002E-3</v>
      </c>
      <c r="AB1507">
        <v>0.91800000000000004</v>
      </c>
      <c r="AC1507">
        <v>0.03</v>
      </c>
      <c r="AD1507" t="s">
        <v>10751</v>
      </c>
      <c r="AE1507" t="s">
        <v>10751</v>
      </c>
      <c r="AF1507">
        <v>0.77100000000000002</v>
      </c>
      <c r="AG1507">
        <v>0.221</v>
      </c>
      <c r="AH1507" t="s">
        <v>10751</v>
      </c>
      <c r="AI1507">
        <v>8.0000000000000002E-3</v>
      </c>
      <c r="AJ1507" t="s">
        <v>10751</v>
      </c>
      <c r="AK1507">
        <v>7.0000000000000001E-3</v>
      </c>
      <c r="AL1507">
        <v>1E-3</v>
      </c>
      <c r="AM1507">
        <v>0</v>
      </c>
      <c r="AN1507" t="s">
        <v>10751</v>
      </c>
      <c r="AO1507">
        <v>0.03</v>
      </c>
      <c r="AP1507">
        <v>0.96099999999999997</v>
      </c>
      <c r="AQ1507">
        <v>0.4</v>
      </c>
      <c r="AR1507">
        <v>0.66700000000000004</v>
      </c>
      <c r="AS1507">
        <v>0.14199999999999999</v>
      </c>
      <c r="AT1507">
        <v>0.99199999999999999</v>
      </c>
      <c r="AU1507">
        <v>0.99199999999999999</v>
      </c>
      <c r="AV1507">
        <v>7.5</v>
      </c>
      <c r="AW1507">
        <v>4.3999999999999997E-2</v>
      </c>
      <c r="AX1507">
        <v>4</v>
      </c>
      <c r="AY1507">
        <v>8.0000000000000002E-3</v>
      </c>
      <c r="AZ1507" t="s">
        <v>10751</v>
      </c>
      <c r="BA1507">
        <v>0.28699999999999998</v>
      </c>
      <c r="BB1507" t="s">
        <v>10751</v>
      </c>
      <c r="BC1507">
        <v>0.36699999999999999</v>
      </c>
      <c r="BD1507">
        <v>0.26300000000000001</v>
      </c>
    </row>
    <row r="1508" spans="1:56">
      <c r="A1508" t="s">
        <v>10756</v>
      </c>
      <c r="B1508">
        <v>4000</v>
      </c>
      <c r="C1508">
        <v>2021</v>
      </c>
      <c r="D1508">
        <v>375</v>
      </c>
      <c r="E1508">
        <v>2.7153E-2</v>
      </c>
      <c r="F1508">
        <v>35.571890000000003</v>
      </c>
      <c r="G1508">
        <f>IFERROR(F1508*E1508,"")</f>
        <v>0.96588352917000009</v>
      </c>
      <c r="H1508">
        <v>27.495200000000001</v>
      </c>
      <c r="I1508">
        <f t="shared" si="30"/>
        <v>0.74657716559999998</v>
      </c>
      <c r="J1508">
        <f>IFERROR(M1508*E1508,"")</f>
        <v>8.6887517364899995</v>
      </c>
      <c r="K1508">
        <v>24.101299999999998</v>
      </c>
      <c r="L1508">
        <v>30.76322</v>
      </c>
      <c r="M1508">
        <v>319.99232999999998</v>
      </c>
      <c r="N1508">
        <v>365.72653000000003</v>
      </c>
      <c r="O1508">
        <v>285.49108999999999</v>
      </c>
      <c r="P1508">
        <v>47.536119999999997</v>
      </c>
      <c r="Q1508">
        <v>138.85470000000001</v>
      </c>
      <c r="R1508">
        <v>226.27879999999999</v>
      </c>
      <c r="S1508">
        <v>7.8091999999999997</v>
      </c>
      <c r="T1508">
        <v>1.672769</v>
      </c>
      <c r="U1508">
        <v>5.6570000000000002E-2</v>
      </c>
      <c r="V1508">
        <v>61.604999999999997</v>
      </c>
      <c r="W1508">
        <v>0.77800000000000002</v>
      </c>
      <c r="X1508">
        <v>8.3000000000000004E-2</v>
      </c>
      <c r="Y1508">
        <v>0.13900000000000001</v>
      </c>
      <c r="Z1508" t="s">
        <v>10751</v>
      </c>
      <c r="AA1508">
        <v>5.3999999999999999E-2</v>
      </c>
      <c r="AB1508">
        <v>0.86099999999999999</v>
      </c>
      <c r="AC1508">
        <v>2.5000000000000001E-2</v>
      </c>
      <c r="AD1508" t="s">
        <v>10751</v>
      </c>
      <c r="AE1508" t="s">
        <v>10751</v>
      </c>
      <c r="AF1508">
        <v>0.63600000000000001</v>
      </c>
      <c r="AG1508">
        <v>0.32400000000000001</v>
      </c>
      <c r="AH1508" t="s">
        <v>10751</v>
      </c>
      <c r="AI1508">
        <v>0.04</v>
      </c>
      <c r="AJ1508" t="s">
        <v>10751</v>
      </c>
      <c r="AK1508">
        <v>0.04</v>
      </c>
      <c r="AL1508">
        <v>6.0000000000000001E-3</v>
      </c>
      <c r="AM1508">
        <v>0</v>
      </c>
      <c r="AN1508" t="s">
        <v>10751</v>
      </c>
      <c r="AO1508">
        <v>2.5000000000000001E-2</v>
      </c>
      <c r="AP1508">
        <v>0.92900000000000005</v>
      </c>
      <c r="AQ1508">
        <v>0.54700000000000004</v>
      </c>
      <c r="AR1508">
        <v>0.51700000000000002</v>
      </c>
      <c r="AS1508">
        <v>0.23899999999999999</v>
      </c>
      <c r="AT1508">
        <v>0.96</v>
      </c>
      <c r="AU1508">
        <v>0.96</v>
      </c>
      <c r="AV1508">
        <v>7.1</v>
      </c>
      <c r="AW1508">
        <v>0.06</v>
      </c>
      <c r="AX1508">
        <v>4.0999999999999996</v>
      </c>
      <c r="AY1508">
        <v>0.04</v>
      </c>
      <c r="AZ1508" t="s">
        <v>10751</v>
      </c>
      <c r="BA1508">
        <v>0.315</v>
      </c>
      <c r="BB1508" t="s">
        <v>10751</v>
      </c>
      <c r="BC1508">
        <v>0.249</v>
      </c>
      <c r="BD1508">
        <v>0.312</v>
      </c>
    </row>
    <row r="1509" spans="1:56">
      <c r="A1509" t="s">
        <v>10756</v>
      </c>
      <c r="B1509">
        <v>4000</v>
      </c>
      <c r="C1509" t="s">
        <v>10752</v>
      </c>
      <c r="D1509" t="s">
        <v>10751</v>
      </c>
      <c r="E1509">
        <v>2.8830000000000001E-2</v>
      </c>
      <c r="F1509">
        <v>38.366669999999999</v>
      </c>
      <c r="H1509">
        <v>28.79616</v>
      </c>
      <c r="I1509">
        <f t="shared" si="30"/>
        <v>0.83019329280000009</v>
      </c>
      <c r="K1509">
        <v>25.981549999999999</v>
      </c>
      <c r="L1509">
        <v>31.358920000000001</v>
      </c>
      <c r="M1509">
        <v>301.28152</v>
      </c>
      <c r="N1509">
        <v>334.89479</v>
      </c>
      <c r="O1509">
        <v>275.92414000000002</v>
      </c>
      <c r="P1509">
        <v>47.918529999999997</v>
      </c>
      <c r="Q1509">
        <v>140.83580000000001</v>
      </c>
      <c r="R1509">
        <v>218.57839999999999</v>
      </c>
      <c r="S1509">
        <v>7.8678999999999997</v>
      </c>
      <c r="T1509">
        <v>1.572498</v>
      </c>
      <c r="U1509">
        <v>5.4644999999999999E-2</v>
      </c>
      <c r="V1509">
        <v>71.601349999999996</v>
      </c>
      <c r="W1509">
        <v>0.625</v>
      </c>
      <c r="X1509">
        <v>0.248</v>
      </c>
      <c r="Y1509">
        <v>0.127</v>
      </c>
      <c r="Z1509" t="s">
        <v>10751</v>
      </c>
      <c r="AA1509">
        <v>0.14499999999999999</v>
      </c>
      <c r="AB1509">
        <v>0.67</v>
      </c>
      <c r="AC1509">
        <v>3.5000000000000003E-2</v>
      </c>
      <c r="AD1509" t="s">
        <v>10751</v>
      </c>
      <c r="AE1509" t="s">
        <v>10751</v>
      </c>
      <c r="AF1509">
        <v>0.40899999999999997</v>
      </c>
      <c r="AG1509">
        <v>0.50900000000000001</v>
      </c>
      <c r="AH1509" t="s">
        <v>10751</v>
      </c>
      <c r="AI1509">
        <v>8.2000000000000003E-2</v>
      </c>
      <c r="AJ1509" t="s">
        <v>10751</v>
      </c>
      <c r="AK1509">
        <v>8.2000000000000003E-2</v>
      </c>
      <c r="AL1509">
        <v>2.9000000000000001E-2</v>
      </c>
      <c r="AM1509">
        <v>1E-3</v>
      </c>
      <c r="AN1509" t="s">
        <v>10751</v>
      </c>
      <c r="AO1509">
        <v>4.2000000000000003E-2</v>
      </c>
      <c r="AP1509">
        <v>0.84699999999999998</v>
      </c>
      <c r="AQ1509">
        <v>0.40200000000000002</v>
      </c>
      <c r="AR1509">
        <v>0.57699999999999996</v>
      </c>
      <c r="AS1509">
        <v>9.5000000000000001E-2</v>
      </c>
      <c r="AT1509">
        <v>0.91800000000000004</v>
      </c>
      <c r="AU1509">
        <v>0.91800000000000004</v>
      </c>
      <c r="AV1509">
        <v>6.7</v>
      </c>
      <c r="AW1509">
        <v>0.15</v>
      </c>
      <c r="AX1509">
        <v>4</v>
      </c>
      <c r="AY1509">
        <v>8.2000000000000003E-2</v>
      </c>
      <c r="AZ1509" t="s">
        <v>10751</v>
      </c>
      <c r="BA1509">
        <v>1.2E-2</v>
      </c>
      <c r="BB1509" t="s">
        <v>10751</v>
      </c>
      <c r="BC1509">
        <v>0.503</v>
      </c>
      <c r="BD1509">
        <v>0.218</v>
      </c>
    </row>
    <row r="1510" spans="1:56">
      <c r="A1510" t="s">
        <v>10755</v>
      </c>
      <c r="B1510">
        <v>4000</v>
      </c>
      <c r="C1510">
        <v>1975</v>
      </c>
      <c r="D1510">
        <v>262</v>
      </c>
      <c r="E1510">
        <v>2.5631000000000001E-2</v>
      </c>
      <c r="F1510">
        <v>13.98348</v>
      </c>
      <c r="H1510">
        <v>11.889860000000001</v>
      </c>
      <c r="I1510">
        <f t="shared" si="30"/>
        <v>0.30474900166000002</v>
      </c>
      <c r="K1510">
        <v>11.169930000000001</v>
      </c>
      <c r="L1510">
        <v>12.90659</v>
      </c>
      <c r="M1510">
        <v>747.44349</v>
      </c>
      <c r="N1510">
        <v>795.61859000000004</v>
      </c>
      <c r="O1510">
        <v>688.56281000000001</v>
      </c>
      <c r="P1510" t="s">
        <v>10751</v>
      </c>
      <c r="Q1510">
        <v>310.57600000000002</v>
      </c>
      <c r="R1510">
        <v>136.00980000000001</v>
      </c>
      <c r="S1510" t="s">
        <v>10751</v>
      </c>
      <c r="T1510">
        <v>0.43421199999999999</v>
      </c>
      <c r="U1510">
        <v>3.4001999999999998E-2</v>
      </c>
      <c r="V1510">
        <v>24.45758</v>
      </c>
      <c r="W1510" t="s">
        <v>10751</v>
      </c>
      <c r="X1510" t="s">
        <v>10751</v>
      </c>
      <c r="Y1510">
        <v>1</v>
      </c>
      <c r="Z1510">
        <v>0.34799999999999998</v>
      </c>
      <c r="AA1510">
        <v>0.65200000000000002</v>
      </c>
      <c r="AB1510" t="s">
        <v>10751</v>
      </c>
      <c r="AC1510" t="s">
        <v>10751</v>
      </c>
      <c r="AD1510" t="s">
        <v>10751</v>
      </c>
      <c r="AE1510">
        <v>1</v>
      </c>
      <c r="AF1510" t="s">
        <v>10751</v>
      </c>
      <c r="AG1510" t="s">
        <v>10751</v>
      </c>
      <c r="AH1510" t="s">
        <v>10751</v>
      </c>
      <c r="AI1510" t="s">
        <v>10751</v>
      </c>
      <c r="AJ1510" t="s">
        <v>10751</v>
      </c>
      <c r="AK1510" t="s">
        <v>10751</v>
      </c>
      <c r="AL1510" t="s">
        <v>10751</v>
      </c>
      <c r="AM1510" t="s">
        <v>10751</v>
      </c>
      <c r="AN1510" t="s">
        <v>10751</v>
      </c>
      <c r="AO1510" t="s">
        <v>10751</v>
      </c>
      <c r="AP1510">
        <v>1</v>
      </c>
      <c r="AQ1510" t="s">
        <v>10751</v>
      </c>
      <c r="AR1510" t="s">
        <v>10751</v>
      </c>
      <c r="AS1510" t="s">
        <v>10751</v>
      </c>
      <c r="AT1510" t="s">
        <v>10751</v>
      </c>
      <c r="AU1510" t="s">
        <v>10751</v>
      </c>
      <c r="AV1510" t="s">
        <v>10751</v>
      </c>
      <c r="AW1510" t="s">
        <v>10751</v>
      </c>
      <c r="AX1510">
        <v>7.2</v>
      </c>
      <c r="AY1510" t="s">
        <v>10751</v>
      </c>
      <c r="AZ1510" t="s">
        <v>10751</v>
      </c>
      <c r="BA1510" t="s">
        <v>10751</v>
      </c>
      <c r="BB1510" t="s">
        <v>10751</v>
      </c>
      <c r="BC1510" t="s">
        <v>10751</v>
      </c>
      <c r="BD1510" t="s">
        <v>10751</v>
      </c>
    </row>
    <row r="1511" spans="1:56">
      <c r="A1511" t="s">
        <v>10755</v>
      </c>
      <c r="B1511">
        <v>4000</v>
      </c>
      <c r="C1511">
        <v>1976</v>
      </c>
      <c r="D1511">
        <v>293</v>
      </c>
      <c r="E1511">
        <v>2.3727999999999999E-2</v>
      </c>
      <c r="F1511">
        <v>14.10145</v>
      </c>
      <c r="H1511">
        <v>11.99535</v>
      </c>
      <c r="I1511">
        <f t="shared" si="30"/>
        <v>0.28462566480000001</v>
      </c>
      <c r="K1511">
        <v>11.22533</v>
      </c>
      <c r="L1511">
        <v>13.09308</v>
      </c>
      <c r="M1511">
        <v>740.87055999999995</v>
      </c>
      <c r="N1511">
        <v>791.69200000000001</v>
      </c>
      <c r="O1511">
        <v>678.75546999999995</v>
      </c>
      <c r="P1511" t="s">
        <v>10751</v>
      </c>
      <c r="Q1511">
        <v>322.68369999999999</v>
      </c>
      <c r="R1511">
        <v>142.21369999999999</v>
      </c>
      <c r="S1511" t="s">
        <v>10751</v>
      </c>
      <c r="T1511">
        <v>0.43699500000000002</v>
      </c>
      <c r="U1511">
        <v>3.5553000000000001E-2</v>
      </c>
      <c r="V1511">
        <v>24.743449999999999</v>
      </c>
      <c r="W1511" t="s">
        <v>10751</v>
      </c>
      <c r="X1511" t="s">
        <v>10751</v>
      </c>
      <c r="Y1511">
        <v>1</v>
      </c>
      <c r="Z1511">
        <v>0.309</v>
      </c>
      <c r="AA1511">
        <v>0.69099999999999995</v>
      </c>
      <c r="AB1511" t="s">
        <v>10751</v>
      </c>
      <c r="AC1511" t="s">
        <v>10751</v>
      </c>
      <c r="AD1511" t="s">
        <v>10751</v>
      </c>
      <c r="AE1511">
        <v>1</v>
      </c>
      <c r="AF1511" t="s">
        <v>10751</v>
      </c>
      <c r="AG1511" t="s">
        <v>10751</v>
      </c>
      <c r="AH1511" t="s">
        <v>10751</v>
      </c>
      <c r="AI1511" t="s">
        <v>10751</v>
      </c>
      <c r="AJ1511" t="s">
        <v>10751</v>
      </c>
      <c r="AK1511" t="s">
        <v>10751</v>
      </c>
      <c r="AL1511" t="s">
        <v>10751</v>
      </c>
      <c r="AM1511" t="s">
        <v>10751</v>
      </c>
      <c r="AN1511" t="s">
        <v>10751</v>
      </c>
      <c r="AO1511" t="s">
        <v>10751</v>
      </c>
      <c r="AP1511">
        <v>1</v>
      </c>
      <c r="AQ1511" t="s">
        <v>10751</v>
      </c>
      <c r="AR1511" t="s">
        <v>10751</v>
      </c>
      <c r="AS1511" t="s">
        <v>10751</v>
      </c>
      <c r="AT1511" t="s">
        <v>10751</v>
      </c>
      <c r="AU1511" t="s">
        <v>10751</v>
      </c>
      <c r="AV1511" t="s">
        <v>10751</v>
      </c>
      <c r="AW1511" t="s">
        <v>10751</v>
      </c>
      <c r="AX1511">
        <v>7.3</v>
      </c>
      <c r="AY1511" t="s">
        <v>10751</v>
      </c>
      <c r="AZ1511" t="s">
        <v>10751</v>
      </c>
      <c r="BA1511" t="s">
        <v>10751</v>
      </c>
      <c r="BB1511" t="s">
        <v>10751</v>
      </c>
      <c r="BC1511" t="s">
        <v>10751</v>
      </c>
      <c r="BD1511" t="s">
        <v>10751</v>
      </c>
    </row>
    <row r="1512" spans="1:56">
      <c r="A1512" t="s">
        <v>10755</v>
      </c>
      <c r="B1512">
        <v>4000</v>
      </c>
      <c r="C1512">
        <v>1977</v>
      </c>
      <c r="D1512">
        <v>262</v>
      </c>
      <c r="E1512">
        <v>1.8567E-2</v>
      </c>
      <c r="F1512">
        <v>16.1081</v>
      </c>
      <c r="H1512">
        <v>13.682460000000001</v>
      </c>
      <c r="I1512">
        <f t="shared" si="30"/>
        <v>0.25404223481999999</v>
      </c>
      <c r="K1512">
        <v>13.00305</v>
      </c>
      <c r="L1512">
        <v>14.615830000000001</v>
      </c>
      <c r="M1512">
        <v>649.51792</v>
      </c>
      <c r="N1512">
        <v>683.45479999999998</v>
      </c>
      <c r="O1512">
        <v>608.03950999999995</v>
      </c>
      <c r="P1512" t="s">
        <v>10751</v>
      </c>
      <c r="Q1512">
        <v>322.83890000000002</v>
      </c>
      <c r="R1512">
        <v>148.4768</v>
      </c>
      <c r="S1512" t="s">
        <v>10751</v>
      </c>
      <c r="T1512">
        <v>0.45686399999999999</v>
      </c>
      <c r="U1512">
        <v>3.7118999999999999E-2</v>
      </c>
      <c r="V1512">
        <v>27.682700000000001</v>
      </c>
      <c r="W1512" t="s">
        <v>10751</v>
      </c>
      <c r="X1512" t="s">
        <v>10751</v>
      </c>
      <c r="Y1512">
        <v>1</v>
      </c>
      <c r="Z1512">
        <v>0.23400000000000001</v>
      </c>
      <c r="AA1512">
        <v>0.76600000000000001</v>
      </c>
      <c r="AB1512" t="s">
        <v>10751</v>
      </c>
      <c r="AC1512" t="s">
        <v>10751</v>
      </c>
      <c r="AD1512" t="s">
        <v>10751</v>
      </c>
      <c r="AE1512">
        <v>1</v>
      </c>
      <c r="AF1512" t="s">
        <v>10751</v>
      </c>
      <c r="AG1512" t="s">
        <v>10751</v>
      </c>
      <c r="AH1512" t="s">
        <v>10751</v>
      </c>
      <c r="AI1512" t="s">
        <v>10751</v>
      </c>
      <c r="AJ1512" t="s">
        <v>10751</v>
      </c>
      <c r="AK1512" t="s">
        <v>10751</v>
      </c>
      <c r="AL1512" t="s">
        <v>10751</v>
      </c>
      <c r="AM1512" t="s">
        <v>10751</v>
      </c>
      <c r="AN1512" t="s">
        <v>10751</v>
      </c>
      <c r="AO1512" t="s">
        <v>10751</v>
      </c>
      <c r="AP1512">
        <v>1</v>
      </c>
      <c r="AQ1512" t="s">
        <v>10751</v>
      </c>
      <c r="AR1512" t="s">
        <v>10751</v>
      </c>
      <c r="AS1512" t="s">
        <v>10751</v>
      </c>
      <c r="AT1512" t="s">
        <v>10751</v>
      </c>
      <c r="AU1512" t="s">
        <v>10751</v>
      </c>
      <c r="AV1512" t="s">
        <v>10751</v>
      </c>
      <c r="AW1512" t="s">
        <v>10751</v>
      </c>
      <c r="AX1512">
        <v>7.4</v>
      </c>
      <c r="AY1512" t="s">
        <v>10751</v>
      </c>
      <c r="AZ1512" t="s">
        <v>10751</v>
      </c>
      <c r="BA1512" t="s">
        <v>10751</v>
      </c>
      <c r="BB1512" t="s">
        <v>10751</v>
      </c>
      <c r="BC1512" t="s">
        <v>10751</v>
      </c>
      <c r="BD1512" t="s">
        <v>10751</v>
      </c>
    </row>
    <row r="1513" spans="1:56">
      <c r="A1513" t="s">
        <v>10755</v>
      </c>
      <c r="B1513">
        <v>4000</v>
      </c>
      <c r="C1513">
        <v>1978</v>
      </c>
      <c r="D1513">
        <v>310</v>
      </c>
      <c r="E1513">
        <v>2.1455999999999999E-2</v>
      </c>
      <c r="F1513">
        <v>15.61642</v>
      </c>
      <c r="H1513">
        <v>13.261609999999999</v>
      </c>
      <c r="I1513">
        <f t="shared" si="30"/>
        <v>0.28454110416</v>
      </c>
      <c r="K1513">
        <v>12.65648</v>
      </c>
      <c r="L1513">
        <v>14.08466</v>
      </c>
      <c r="M1513">
        <v>670.12999000000002</v>
      </c>
      <c r="N1513">
        <v>702.16971999999998</v>
      </c>
      <c r="O1513">
        <v>630.97031000000004</v>
      </c>
      <c r="P1513" t="s">
        <v>10751</v>
      </c>
      <c r="Q1513">
        <v>320.73149999999998</v>
      </c>
      <c r="R1513">
        <v>142.49760000000001</v>
      </c>
      <c r="S1513">
        <v>13.215199999999999</v>
      </c>
      <c r="T1513">
        <v>0.443519</v>
      </c>
      <c r="U1513">
        <v>3.5624000000000003E-2</v>
      </c>
      <c r="V1513">
        <v>27.04364</v>
      </c>
      <c r="W1513" t="s">
        <v>10751</v>
      </c>
      <c r="X1513" t="s">
        <v>10751</v>
      </c>
      <c r="Y1513">
        <v>1</v>
      </c>
      <c r="Z1513">
        <v>0.22600000000000001</v>
      </c>
      <c r="AA1513">
        <v>0.77400000000000002</v>
      </c>
      <c r="AB1513" t="s">
        <v>10751</v>
      </c>
      <c r="AC1513" t="s">
        <v>10751</v>
      </c>
      <c r="AD1513" t="s">
        <v>10751</v>
      </c>
      <c r="AE1513">
        <v>1</v>
      </c>
      <c r="AF1513" t="s">
        <v>10751</v>
      </c>
      <c r="AG1513" t="s">
        <v>10751</v>
      </c>
      <c r="AH1513" t="s">
        <v>10751</v>
      </c>
      <c r="AI1513" t="s">
        <v>10751</v>
      </c>
      <c r="AJ1513" t="s">
        <v>10751</v>
      </c>
      <c r="AK1513" t="s">
        <v>10751</v>
      </c>
      <c r="AL1513" t="s">
        <v>10751</v>
      </c>
      <c r="AM1513" t="s">
        <v>10751</v>
      </c>
      <c r="AN1513" t="s">
        <v>10751</v>
      </c>
      <c r="AO1513" t="s">
        <v>10751</v>
      </c>
      <c r="AP1513">
        <v>1</v>
      </c>
      <c r="AQ1513" t="s">
        <v>10751</v>
      </c>
      <c r="AR1513" t="s">
        <v>10751</v>
      </c>
      <c r="AS1513" t="s">
        <v>10751</v>
      </c>
      <c r="AT1513" t="s">
        <v>10751</v>
      </c>
      <c r="AU1513" t="s">
        <v>10751</v>
      </c>
      <c r="AV1513" t="s">
        <v>10751</v>
      </c>
      <c r="AW1513" t="s">
        <v>10751</v>
      </c>
      <c r="AX1513">
        <v>7.3</v>
      </c>
      <c r="AY1513" t="s">
        <v>10751</v>
      </c>
      <c r="AZ1513" t="s">
        <v>10751</v>
      </c>
      <c r="BA1513" t="s">
        <v>10751</v>
      </c>
      <c r="BB1513" t="s">
        <v>10751</v>
      </c>
      <c r="BC1513" t="s">
        <v>10751</v>
      </c>
      <c r="BD1513" t="s">
        <v>10751</v>
      </c>
    </row>
    <row r="1514" spans="1:56">
      <c r="A1514" t="s">
        <v>10755</v>
      </c>
      <c r="B1514">
        <v>4000</v>
      </c>
      <c r="C1514">
        <v>1979</v>
      </c>
      <c r="D1514">
        <v>83</v>
      </c>
      <c r="E1514">
        <v>5.9699999999999996E-3</v>
      </c>
      <c r="F1514">
        <v>16.52421</v>
      </c>
      <c r="H1514">
        <v>14.0341</v>
      </c>
      <c r="I1514">
        <f t="shared" si="30"/>
        <v>8.3783576999999998E-2</v>
      </c>
      <c r="K1514">
        <v>13.45847</v>
      </c>
      <c r="L1514">
        <v>14.808199999999999</v>
      </c>
      <c r="M1514">
        <v>633.24345000000005</v>
      </c>
      <c r="N1514">
        <v>660.32772</v>
      </c>
      <c r="O1514">
        <v>600.14044999999999</v>
      </c>
      <c r="P1514" t="s">
        <v>10751</v>
      </c>
      <c r="Q1514">
        <v>274.7826</v>
      </c>
      <c r="R1514">
        <v>128.06180000000001</v>
      </c>
      <c r="S1514">
        <v>15.4389</v>
      </c>
      <c r="T1514">
        <v>0.468142</v>
      </c>
      <c r="U1514">
        <v>3.2015000000000002E-2</v>
      </c>
      <c r="V1514">
        <v>28.448599999999999</v>
      </c>
      <c r="W1514" t="s">
        <v>10751</v>
      </c>
      <c r="X1514" t="s">
        <v>10751</v>
      </c>
      <c r="Y1514">
        <v>1</v>
      </c>
      <c r="Z1514">
        <v>0.34799999999999998</v>
      </c>
      <c r="AA1514">
        <v>0.36199999999999999</v>
      </c>
      <c r="AB1514">
        <v>0.29099999999999998</v>
      </c>
      <c r="AC1514" t="s">
        <v>10751</v>
      </c>
      <c r="AD1514" t="s">
        <v>10751</v>
      </c>
      <c r="AE1514">
        <v>1</v>
      </c>
      <c r="AF1514" t="s">
        <v>10751</v>
      </c>
      <c r="AG1514" t="s">
        <v>10751</v>
      </c>
      <c r="AH1514" t="s">
        <v>10751</v>
      </c>
      <c r="AI1514" t="s">
        <v>10751</v>
      </c>
      <c r="AJ1514" t="s">
        <v>10751</v>
      </c>
      <c r="AK1514" t="s">
        <v>10751</v>
      </c>
      <c r="AL1514" t="s">
        <v>10751</v>
      </c>
      <c r="AM1514" t="s">
        <v>10751</v>
      </c>
      <c r="AN1514" t="s">
        <v>10751</v>
      </c>
      <c r="AO1514" t="s">
        <v>10751</v>
      </c>
      <c r="AP1514">
        <v>1</v>
      </c>
      <c r="AQ1514" t="s">
        <v>10751</v>
      </c>
      <c r="AR1514" t="s">
        <v>10751</v>
      </c>
      <c r="AS1514" t="s">
        <v>10751</v>
      </c>
      <c r="AT1514" t="s">
        <v>10751</v>
      </c>
      <c r="AU1514" t="s">
        <v>10751</v>
      </c>
      <c r="AV1514">
        <v>3.1</v>
      </c>
      <c r="AW1514" t="s">
        <v>10751</v>
      </c>
      <c r="AX1514">
        <v>6.7</v>
      </c>
      <c r="AY1514">
        <v>1</v>
      </c>
      <c r="AZ1514" t="s">
        <v>10751</v>
      </c>
      <c r="BA1514" t="s">
        <v>10751</v>
      </c>
      <c r="BB1514" t="s">
        <v>10751</v>
      </c>
      <c r="BC1514" t="s">
        <v>10751</v>
      </c>
      <c r="BD1514" t="s">
        <v>10751</v>
      </c>
    </row>
    <row r="1515" spans="1:56">
      <c r="A1515" t="s">
        <v>10755</v>
      </c>
      <c r="B1515">
        <v>4000</v>
      </c>
      <c r="C1515">
        <v>1980</v>
      </c>
      <c r="D1515">
        <v>90</v>
      </c>
      <c r="E1515">
        <v>7.9729999999999992E-3</v>
      </c>
      <c r="F1515">
        <v>18.355329999999999</v>
      </c>
      <c r="H1515">
        <v>15.609719999999999</v>
      </c>
      <c r="I1515">
        <f t="shared" si="30"/>
        <v>0.12445629755999998</v>
      </c>
      <c r="K1515">
        <v>14.61881</v>
      </c>
      <c r="L1515">
        <v>17.019729999999999</v>
      </c>
      <c r="M1515">
        <v>569.32485999999994</v>
      </c>
      <c r="N1515">
        <v>607.91522999999995</v>
      </c>
      <c r="O1515">
        <v>522.15885000000003</v>
      </c>
      <c r="P1515" t="s">
        <v>10751</v>
      </c>
      <c r="Q1515">
        <v>262.9794</v>
      </c>
      <c r="R1515">
        <v>121.443</v>
      </c>
      <c r="S1515">
        <v>16.417899999999999</v>
      </c>
      <c r="T1515">
        <v>0.46637699999999999</v>
      </c>
      <c r="U1515">
        <v>3.0360999999999999E-2</v>
      </c>
      <c r="V1515">
        <v>31.433589999999999</v>
      </c>
      <c r="W1515" t="s">
        <v>10751</v>
      </c>
      <c r="X1515" t="s">
        <v>10751</v>
      </c>
      <c r="Y1515">
        <v>1</v>
      </c>
      <c r="Z1515">
        <v>0.41299999999999998</v>
      </c>
      <c r="AA1515">
        <v>0.15</v>
      </c>
      <c r="AB1515">
        <v>0.437</v>
      </c>
      <c r="AC1515" t="s">
        <v>10751</v>
      </c>
      <c r="AD1515" t="s">
        <v>10751</v>
      </c>
      <c r="AE1515">
        <v>0.95899999999999996</v>
      </c>
      <c r="AF1515" t="s">
        <v>10751</v>
      </c>
      <c r="AG1515" t="s">
        <v>10751</v>
      </c>
      <c r="AH1515">
        <v>4.1000000000000002E-2</v>
      </c>
      <c r="AI1515" t="s">
        <v>10751</v>
      </c>
      <c r="AJ1515" t="s">
        <v>10751</v>
      </c>
      <c r="AK1515" t="s">
        <v>10751</v>
      </c>
      <c r="AL1515" t="s">
        <v>10751</v>
      </c>
      <c r="AM1515" t="s">
        <v>10751</v>
      </c>
      <c r="AN1515" t="s">
        <v>10751</v>
      </c>
      <c r="AO1515" t="s">
        <v>10751</v>
      </c>
      <c r="AP1515">
        <v>1</v>
      </c>
      <c r="AQ1515" t="s">
        <v>10751</v>
      </c>
      <c r="AR1515" t="s">
        <v>10751</v>
      </c>
      <c r="AS1515" t="s">
        <v>10751</v>
      </c>
      <c r="AT1515" t="s">
        <v>10751</v>
      </c>
      <c r="AU1515" t="s">
        <v>10751</v>
      </c>
      <c r="AV1515">
        <v>3.2</v>
      </c>
      <c r="AW1515" t="s">
        <v>10751</v>
      </c>
      <c r="AX1515">
        <v>6.3</v>
      </c>
      <c r="AY1515">
        <v>1</v>
      </c>
      <c r="AZ1515" t="s">
        <v>10751</v>
      </c>
      <c r="BA1515" t="s">
        <v>10751</v>
      </c>
      <c r="BB1515" t="s">
        <v>10751</v>
      </c>
      <c r="BC1515" t="s">
        <v>10751</v>
      </c>
      <c r="BD1515" t="s">
        <v>10751</v>
      </c>
    </row>
    <row r="1516" spans="1:56">
      <c r="A1516" t="s">
        <v>10755</v>
      </c>
      <c r="B1516">
        <v>4000</v>
      </c>
      <c r="C1516">
        <v>1981</v>
      </c>
      <c r="D1516">
        <v>82</v>
      </c>
      <c r="E1516">
        <v>7.7229999999999998E-3</v>
      </c>
      <c r="F1516">
        <v>18.74324</v>
      </c>
      <c r="H1516">
        <v>15.939579999999999</v>
      </c>
      <c r="I1516">
        <f t="shared" si="30"/>
        <v>0.12310137634</v>
      </c>
      <c r="K1516">
        <v>14.94323</v>
      </c>
      <c r="L1516">
        <v>17.35378</v>
      </c>
      <c r="M1516">
        <v>557.54286000000002</v>
      </c>
      <c r="N1516">
        <v>594.71729000000005</v>
      </c>
      <c r="O1516">
        <v>512.10744999999997</v>
      </c>
      <c r="P1516" t="s">
        <v>10751</v>
      </c>
      <c r="Q1516">
        <v>261.62520000000001</v>
      </c>
      <c r="R1516">
        <v>120.1151</v>
      </c>
      <c r="S1516">
        <v>16.622800000000002</v>
      </c>
      <c r="T1516">
        <v>0.46269199999999999</v>
      </c>
      <c r="U1516">
        <v>3.0029E-2</v>
      </c>
      <c r="V1516">
        <v>32.128830000000001</v>
      </c>
      <c r="W1516">
        <v>8.0000000000000002E-3</v>
      </c>
      <c r="X1516" t="s">
        <v>10751</v>
      </c>
      <c r="Y1516">
        <v>0.99199999999999999</v>
      </c>
      <c r="Z1516">
        <v>0.33700000000000002</v>
      </c>
      <c r="AA1516">
        <v>0.155</v>
      </c>
      <c r="AB1516">
        <v>0.50900000000000001</v>
      </c>
      <c r="AC1516" t="s">
        <v>10751</v>
      </c>
      <c r="AD1516" t="s">
        <v>10751</v>
      </c>
      <c r="AE1516">
        <v>0.96</v>
      </c>
      <c r="AF1516" t="s">
        <v>10751</v>
      </c>
      <c r="AG1516" t="s">
        <v>10751</v>
      </c>
      <c r="AH1516">
        <v>0.04</v>
      </c>
      <c r="AI1516" t="s">
        <v>10751</v>
      </c>
      <c r="AJ1516" t="s">
        <v>10751</v>
      </c>
      <c r="AK1516" t="s">
        <v>10751</v>
      </c>
      <c r="AL1516" t="s">
        <v>10751</v>
      </c>
      <c r="AM1516" t="s">
        <v>10751</v>
      </c>
      <c r="AN1516" t="s">
        <v>10751</v>
      </c>
      <c r="AO1516" t="s">
        <v>10751</v>
      </c>
      <c r="AP1516">
        <v>1</v>
      </c>
      <c r="AQ1516" t="s">
        <v>10751</v>
      </c>
      <c r="AR1516" t="s">
        <v>10751</v>
      </c>
      <c r="AS1516" t="s">
        <v>10751</v>
      </c>
      <c r="AT1516" t="s">
        <v>10751</v>
      </c>
      <c r="AU1516" t="s">
        <v>10751</v>
      </c>
      <c r="AV1516">
        <v>3.2</v>
      </c>
      <c r="AW1516" t="s">
        <v>10751</v>
      </c>
      <c r="AX1516">
        <v>6.3</v>
      </c>
      <c r="AY1516">
        <v>1</v>
      </c>
      <c r="AZ1516" t="s">
        <v>10751</v>
      </c>
      <c r="BA1516" t="s">
        <v>10751</v>
      </c>
      <c r="BB1516" t="s">
        <v>10751</v>
      </c>
      <c r="BC1516" t="s">
        <v>10751</v>
      </c>
      <c r="BD1516" t="s">
        <v>10751</v>
      </c>
    </row>
    <row r="1517" spans="1:56">
      <c r="A1517" t="s">
        <v>10755</v>
      </c>
      <c r="B1517">
        <v>4000</v>
      </c>
      <c r="C1517">
        <v>1982</v>
      </c>
      <c r="D1517">
        <v>85</v>
      </c>
      <c r="E1517">
        <v>8.7849999999999994E-3</v>
      </c>
      <c r="F1517">
        <v>18.821259999999999</v>
      </c>
      <c r="H1517">
        <v>16.005970000000001</v>
      </c>
      <c r="I1517">
        <f t="shared" si="30"/>
        <v>0.14061244645000001</v>
      </c>
      <c r="K1517">
        <v>15.00071</v>
      </c>
      <c r="L1517">
        <v>17.433920000000001</v>
      </c>
      <c r="M1517">
        <v>556.42538000000002</v>
      </c>
      <c r="N1517">
        <v>593.57069999999999</v>
      </c>
      <c r="O1517">
        <v>511.02555999999998</v>
      </c>
      <c r="P1517" t="s">
        <v>10751</v>
      </c>
      <c r="Q1517">
        <v>264.48770000000002</v>
      </c>
      <c r="R1517">
        <v>116.797</v>
      </c>
      <c r="S1517">
        <v>18.3184</v>
      </c>
      <c r="T1517">
        <v>0.44493899999999997</v>
      </c>
      <c r="U1517">
        <v>2.9198999999999999E-2</v>
      </c>
      <c r="V1517">
        <v>32.43206</v>
      </c>
      <c r="W1517" t="s">
        <v>10751</v>
      </c>
      <c r="X1517" t="s">
        <v>10751</v>
      </c>
      <c r="Y1517">
        <v>1</v>
      </c>
      <c r="Z1517">
        <v>0.23899999999999999</v>
      </c>
      <c r="AA1517">
        <v>0.20799999999999999</v>
      </c>
      <c r="AB1517">
        <v>0.55300000000000005</v>
      </c>
      <c r="AC1517" t="s">
        <v>10751</v>
      </c>
      <c r="AD1517" t="s">
        <v>10751</v>
      </c>
      <c r="AE1517">
        <v>0.94099999999999995</v>
      </c>
      <c r="AF1517" t="s">
        <v>10751</v>
      </c>
      <c r="AG1517" t="s">
        <v>10751</v>
      </c>
      <c r="AH1517">
        <v>3.5000000000000003E-2</v>
      </c>
      <c r="AI1517">
        <v>2.3E-2</v>
      </c>
      <c r="AJ1517">
        <v>2.3E-2</v>
      </c>
      <c r="AK1517" t="s">
        <v>10751</v>
      </c>
      <c r="AL1517" t="s">
        <v>10751</v>
      </c>
      <c r="AM1517" t="s">
        <v>10751</v>
      </c>
      <c r="AN1517" t="s">
        <v>10751</v>
      </c>
      <c r="AO1517" t="s">
        <v>10751</v>
      </c>
      <c r="AP1517">
        <v>0.97699999999999998</v>
      </c>
      <c r="AQ1517" t="s">
        <v>10751</v>
      </c>
      <c r="AR1517" t="s">
        <v>10751</v>
      </c>
      <c r="AS1517" t="s">
        <v>10751</v>
      </c>
      <c r="AT1517" t="s">
        <v>10751</v>
      </c>
      <c r="AU1517" t="s">
        <v>10751</v>
      </c>
      <c r="AV1517">
        <v>3.1</v>
      </c>
      <c r="AW1517" t="s">
        <v>10751</v>
      </c>
      <c r="AX1517">
        <v>6.5</v>
      </c>
      <c r="AY1517">
        <v>1</v>
      </c>
      <c r="AZ1517" t="s">
        <v>10751</v>
      </c>
      <c r="BA1517" t="s">
        <v>10751</v>
      </c>
      <c r="BB1517" t="s">
        <v>10751</v>
      </c>
      <c r="BC1517" t="s">
        <v>10751</v>
      </c>
      <c r="BD1517" t="s">
        <v>10751</v>
      </c>
    </row>
    <row r="1518" spans="1:56">
      <c r="A1518" t="s">
        <v>10755</v>
      </c>
      <c r="B1518">
        <v>4000</v>
      </c>
      <c r="C1518">
        <v>1983</v>
      </c>
      <c r="D1518">
        <v>102</v>
      </c>
      <c r="E1518">
        <v>9.9340000000000001E-3</v>
      </c>
      <c r="F1518">
        <v>18.845559999999999</v>
      </c>
      <c r="H1518">
        <v>16.029769999999999</v>
      </c>
      <c r="I1518">
        <f t="shared" si="30"/>
        <v>0.15923973517999998</v>
      </c>
      <c r="K1518">
        <v>14.991770000000001</v>
      </c>
      <c r="L1518">
        <v>17.511679999999998</v>
      </c>
      <c r="M1518">
        <v>554.40606000000002</v>
      </c>
      <c r="N1518">
        <v>592.79196999999999</v>
      </c>
      <c r="O1518">
        <v>507.48993999999999</v>
      </c>
      <c r="P1518" t="s">
        <v>10751</v>
      </c>
      <c r="Q1518">
        <v>260.77890000000002</v>
      </c>
      <c r="R1518">
        <v>112.29089999999999</v>
      </c>
      <c r="S1518">
        <v>16.903199999999998</v>
      </c>
      <c r="T1518">
        <v>0.43315999999999999</v>
      </c>
      <c r="U1518">
        <v>2.8073000000000001E-2</v>
      </c>
      <c r="V1518">
        <v>32.37773</v>
      </c>
      <c r="W1518" t="s">
        <v>10751</v>
      </c>
      <c r="X1518" t="s">
        <v>10751</v>
      </c>
      <c r="Y1518">
        <v>1</v>
      </c>
      <c r="Z1518">
        <v>0.28499999999999998</v>
      </c>
      <c r="AA1518">
        <v>0.315</v>
      </c>
      <c r="AB1518">
        <v>0.4</v>
      </c>
      <c r="AC1518" t="s">
        <v>10751</v>
      </c>
      <c r="AD1518" t="s">
        <v>10751</v>
      </c>
      <c r="AE1518">
        <v>0.96699999999999997</v>
      </c>
      <c r="AF1518" t="s">
        <v>10751</v>
      </c>
      <c r="AG1518" t="s">
        <v>10751</v>
      </c>
      <c r="AH1518">
        <v>3.3000000000000002E-2</v>
      </c>
      <c r="AI1518" t="s">
        <v>10751</v>
      </c>
      <c r="AJ1518" t="s">
        <v>10751</v>
      </c>
      <c r="AK1518" t="s">
        <v>10751</v>
      </c>
      <c r="AL1518" t="s">
        <v>10751</v>
      </c>
      <c r="AM1518" t="s">
        <v>10751</v>
      </c>
      <c r="AN1518" t="s">
        <v>10751</v>
      </c>
      <c r="AO1518" t="s">
        <v>10751</v>
      </c>
      <c r="AP1518">
        <v>1</v>
      </c>
      <c r="AQ1518" t="s">
        <v>10751</v>
      </c>
      <c r="AR1518" t="s">
        <v>10751</v>
      </c>
      <c r="AS1518" t="s">
        <v>10751</v>
      </c>
      <c r="AT1518" t="s">
        <v>10751</v>
      </c>
      <c r="AU1518" t="s">
        <v>10751</v>
      </c>
      <c r="AV1518">
        <v>3.4</v>
      </c>
      <c r="AW1518" t="s">
        <v>10751</v>
      </c>
      <c r="AX1518">
        <v>6.4</v>
      </c>
      <c r="AY1518">
        <v>1</v>
      </c>
      <c r="AZ1518" t="s">
        <v>10751</v>
      </c>
      <c r="BA1518" t="s">
        <v>10751</v>
      </c>
      <c r="BB1518" t="s">
        <v>10751</v>
      </c>
      <c r="BC1518" t="s">
        <v>10751</v>
      </c>
      <c r="BD1518" t="s">
        <v>10751</v>
      </c>
    </row>
    <row r="1519" spans="1:56">
      <c r="A1519" t="s">
        <v>10755</v>
      </c>
      <c r="B1519">
        <v>4000</v>
      </c>
      <c r="C1519">
        <v>1984</v>
      </c>
      <c r="D1519">
        <v>160</v>
      </c>
      <c r="E1519">
        <v>1.1414000000000001E-2</v>
      </c>
      <c r="F1519">
        <v>17.989750000000001</v>
      </c>
      <c r="H1519">
        <v>15.30533</v>
      </c>
      <c r="I1519">
        <f t="shared" si="30"/>
        <v>0.17469503661999999</v>
      </c>
      <c r="K1519">
        <v>14.25362</v>
      </c>
      <c r="L1519">
        <v>16.822410000000001</v>
      </c>
      <c r="M1519">
        <v>580.64751999999999</v>
      </c>
      <c r="N1519">
        <v>623.49086999999997</v>
      </c>
      <c r="O1519">
        <v>528.28341999999998</v>
      </c>
      <c r="P1519" t="s">
        <v>10751</v>
      </c>
      <c r="Q1519">
        <v>275.90280000000001</v>
      </c>
      <c r="R1519">
        <v>115.9821</v>
      </c>
      <c r="S1519">
        <v>16.3475</v>
      </c>
      <c r="T1519">
        <v>0.42656100000000002</v>
      </c>
      <c r="U1519">
        <v>2.8996000000000001E-2</v>
      </c>
      <c r="V1519">
        <v>31.031829999999999</v>
      </c>
      <c r="W1519" t="s">
        <v>10751</v>
      </c>
      <c r="X1519" t="s">
        <v>10751</v>
      </c>
      <c r="Y1519">
        <v>1</v>
      </c>
      <c r="Z1519">
        <v>0.21199999999999999</v>
      </c>
      <c r="AA1519">
        <v>0.49</v>
      </c>
      <c r="AB1519">
        <v>0.29799999999999999</v>
      </c>
      <c r="AC1519" t="s">
        <v>10751</v>
      </c>
      <c r="AD1519" t="s">
        <v>10751</v>
      </c>
      <c r="AE1519">
        <v>0.96599999999999997</v>
      </c>
      <c r="AF1519" t="s">
        <v>10751</v>
      </c>
      <c r="AG1519" t="s">
        <v>10751</v>
      </c>
      <c r="AH1519">
        <v>3.4000000000000002E-2</v>
      </c>
      <c r="AI1519" t="s">
        <v>10751</v>
      </c>
      <c r="AJ1519" t="s">
        <v>10751</v>
      </c>
      <c r="AK1519" t="s">
        <v>10751</v>
      </c>
      <c r="AL1519" t="s">
        <v>10751</v>
      </c>
      <c r="AM1519" t="s">
        <v>10751</v>
      </c>
      <c r="AN1519" t="s">
        <v>10751</v>
      </c>
      <c r="AO1519" t="s">
        <v>10751</v>
      </c>
      <c r="AP1519">
        <v>1</v>
      </c>
      <c r="AQ1519" t="s">
        <v>10751</v>
      </c>
      <c r="AR1519" t="s">
        <v>10751</v>
      </c>
      <c r="AS1519" t="s">
        <v>10751</v>
      </c>
      <c r="AT1519" t="s">
        <v>10751</v>
      </c>
      <c r="AU1519" t="s">
        <v>10751</v>
      </c>
      <c r="AV1519">
        <v>3.3</v>
      </c>
      <c r="AW1519" t="s">
        <v>10751</v>
      </c>
      <c r="AX1519">
        <v>6.4</v>
      </c>
      <c r="AY1519">
        <v>1</v>
      </c>
      <c r="AZ1519" t="s">
        <v>10751</v>
      </c>
      <c r="BA1519" t="s">
        <v>10751</v>
      </c>
      <c r="BB1519" t="s">
        <v>10751</v>
      </c>
      <c r="BC1519" t="s">
        <v>10751</v>
      </c>
      <c r="BD1519" t="s">
        <v>10751</v>
      </c>
    </row>
    <row r="1520" spans="1:56">
      <c r="A1520" t="s">
        <v>10755</v>
      </c>
      <c r="B1520">
        <v>4000</v>
      </c>
      <c r="C1520">
        <v>1985</v>
      </c>
      <c r="D1520">
        <v>184</v>
      </c>
      <c r="E1520">
        <v>1.2707E-2</v>
      </c>
      <c r="F1520">
        <v>19.770720000000001</v>
      </c>
      <c r="H1520">
        <v>16.82497</v>
      </c>
      <c r="I1520">
        <f t="shared" si="30"/>
        <v>0.21379489379</v>
      </c>
      <c r="K1520">
        <v>15.632960000000001</v>
      </c>
      <c r="L1520">
        <v>18.554110000000001</v>
      </c>
      <c r="M1520">
        <v>528.20294999999999</v>
      </c>
      <c r="N1520">
        <v>568.47829000000002</v>
      </c>
      <c r="O1520">
        <v>478.97753</v>
      </c>
      <c r="P1520" t="s">
        <v>10751</v>
      </c>
      <c r="Q1520">
        <v>272.32029999999997</v>
      </c>
      <c r="R1520">
        <v>136.75219999999999</v>
      </c>
      <c r="S1520">
        <v>14.488300000000001</v>
      </c>
      <c r="T1520">
        <v>0.50951500000000005</v>
      </c>
      <c r="U1520">
        <v>3.4188000000000003E-2</v>
      </c>
      <c r="V1520">
        <v>34.11065</v>
      </c>
      <c r="W1520">
        <v>2E-3</v>
      </c>
      <c r="X1520" t="s">
        <v>10751</v>
      </c>
      <c r="Y1520">
        <v>0.998</v>
      </c>
      <c r="Z1520">
        <v>0.10199999999999999</v>
      </c>
      <c r="AA1520">
        <v>0.318</v>
      </c>
      <c r="AB1520">
        <v>0.57999999999999996</v>
      </c>
      <c r="AC1520" t="s">
        <v>10751</v>
      </c>
      <c r="AD1520" t="s">
        <v>10751</v>
      </c>
      <c r="AE1520">
        <v>0.96599999999999997</v>
      </c>
      <c r="AF1520" t="s">
        <v>10751</v>
      </c>
      <c r="AG1520">
        <v>2E-3</v>
      </c>
      <c r="AH1520">
        <v>3.2000000000000001E-2</v>
      </c>
      <c r="AI1520" t="s">
        <v>10751</v>
      </c>
      <c r="AJ1520" t="s">
        <v>10751</v>
      </c>
      <c r="AK1520" t="s">
        <v>10751</v>
      </c>
      <c r="AL1520" t="s">
        <v>10751</v>
      </c>
      <c r="AM1520" t="s">
        <v>10751</v>
      </c>
      <c r="AN1520" t="s">
        <v>10751</v>
      </c>
      <c r="AO1520" t="s">
        <v>10751</v>
      </c>
      <c r="AP1520">
        <v>1</v>
      </c>
      <c r="AQ1520" t="s">
        <v>10751</v>
      </c>
      <c r="AR1520" t="s">
        <v>10751</v>
      </c>
      <c r="AS1520" t="s">
        <v>10751</v>
      </c>
      <c r="AT1520" t="s">
        <v>10751</v>
      </c>
      <c r="AU1520" t="s">
        <v>10751</v>
      </c>
      <c r="AV1520">
        <v>3.6</v>
      </c>
      <c r="AW1520" t="s">
        <v>10751</v>
      </c>
      <c r="AX1520">
        <v>6.3</v>
      </c>
      <c r="AY1520">
        <v>1</v>
      </c>
      <c r="AZ1520">
        <v>0</v>
      </c>
      <c r="BA1520" t="s">
        <v>10751</v>
      </c>
      <c r="BB1520" t="s">
        <v>10751</v>
      </c>
      <c r="BC1520" t="s">
        <v>10751</v>
      </c>
      <c r="BD1520" t="s">
        <v>10751</v>
      </c>
    </row>
    <row r="1521" spans="1:56">
      <c r="A1521" t="s">
        <v>10755</v>
      </c>
      <c r="B1521">
        <v>4000</v>
      </c>
      <c r="C1521">
        <v>1986</v>
      </c>
      <c r="D1521">
        <v>316</v>
      </c>
      <c r="E1521">
        <v>2.0553999999999999E-2</v>
      </c>
      <c r="F1521">
        <v>21.142230000000001</v>
      </c>
      <c r="H1521">
        <v>17.971029999999999</v>
      </c>
      <c r="I1521">
        <f t="shared" si="30"/>
        <v>0.36937655061999997</v>
      </c>
      <c r="K1521">
        <v>16.26895</v>
      </c>
      <c r="L1521">
        <v>20.529669999999999</v>
      </c>
      <c r="M1521">
        <v>494.51821999999999</v>
      </c>
      <c r="N1521">
        <v>546.25522999999998</v>
      </c>
      <c r="O1521">
        <v>432.88576999999998</v>
      </c>
      <c r="P1521" t="s">
        <v>10751</v>
      </c>
      <c r="Q1521">
        <v>232.23</v>
      </c>
      <c r="R1521">
        <v>133.96690000000001</v>
      </c>
      <c r="S1521">
        <v>14.072800000000001</v>
      </c>
      <c r="T1521">
        <v>0.590086</v>
      </c>
      <c r="U1521">
        <v>3.3492000000000001E-2</v>
      </c>
      <c r="V1521">
        <v>36.036729999999999</v>
      </c>
      <c r="W1521">
        <v>1E-3</v>
      </c>
      <c r="X1521" t="s">
        <v>10751</v>
      </c>
      <c r="Y1521">
        <v>0.999</v>
      </c>
      <c r="Z1521">
        <v>6.5000000000000002E-2</v>
      </c>
      <c r="AA1521">
        <v>7.1999999999999995E-2</v>
      </c>
      <c r="AB1521">
        <v>0.86299999999999999</v>
      </c>
      <c r="AC1521" t="s">
        <v>10751</v>
      </c>
      <c r="AD1521" t="s">
        <v>10751</v>
      </c>
      <c r="AE1521">
        <v>0.27800000000000002</v>
      </c>
      <c r="AF1521" t="s">
        <v>10751</v>
      </c>
      <c r="AG1521">
        <v>0.21099999999999999</v>
      </c>
      <c r="AH1521">
        <v>0.51100000000000001</v>
      </c>
      <c r="AI1521" t="s">
        <v>10751</v>
      </c>
      <c r="AJ1521" t="s">
        <v>10751</v>
      </c>
      <c r="AK1521" t="s">
        <v>10751</v>
      </c>
      <c r="AL1521" t="s">
        <v>10751</v>
      </c>
      <c r="AM1521" t="s">
        <v>10751</v>
      </c>
      <c r="AN1521" t="s">
        <v>10751</v>
      </c>
      <c r="AO1521" t="s">
        <v>10751</v>
      </c>
      <c r="AP1521">
        <v>1</v>
      </c>
      <c r="AQ1521" t="s">
        <v>10751</v>
      </c>
      <c r="AR1521" t="s">
        <v>10751</v>
      </c>
      <c r="AS1521" t="s">
        <v>10751</v>
      </c>
      <c r="AT1521" t="s">
        <v>10751</v>
      </c>
      <c r="AU1521" t="s">
        <v>10751</v>
      </c>
      <c r="AV1521">
        <v>3.9</v>
      </c>
      <c r="AW1521" t="s">
        <v>10751</v>
      </c>
      <c r="AX1521">
        <v>6</v>
      </c>
      <c r="AY1521">
        <v>0.97</v>
      </c>
      <c r="AZ1521">
        <v>0.03</v>
      </c>
      <c r="BA1521" t="s">
        <v>10751</v>
      </c>
      <c r="BB1521" t="s">
        <v>10751</v>
      </c>
      <c r="BC1521" t="s">
        <v>10751</v>
      </c>
      <c r="BD1521" t="s">
        <v>10751</v>
      </c>
    </row>
    <row r="1522" spans="1:56">
      <c r="A1522" t="s">
        <v>10755</v>
      </c>
      <c r="B1522">
        <v>4000</v>
      </c>
      <c r="C1522">
        <v>1987</v>
      </c>
      <c r="D1522">
        <v>401</v>
      </c>
      <c r="E1522">
        <v>2.6966E-2</v>
      </c>
      <c r="F1522">
        <v>21.667400000000001</v>
      </c>
      <c r="H1522">
        <v>18.36673</v>
      </c>
      <c r="I1522">
        <f t="shared" si="30"/>
        <v>0.49527724117999999</v>
      </c>
      <c r="K1522">
        <v>16.563749999999999</v>
      </c>
      <c r="L1522">
        <v>21.02469</v>
      </c>
      <c r="M1522">
        <v>483.86415</v>
      </c>
      <c r="N1522">
        <v>536.53315999999995</v>
      </c>
      <c r="O1522">
        <v>422.6936</v>
      </c>
      <c r="P1522" t="s">
        <v>10751</v>
      </c>
      <c r="Q1522">
        <v>221.9426</v>
      </c>
      <c r="R1522">
        <v>148.5712</v>
      </c>
      <c r="S1522">
        <v>13.3706</v>
      </c>
      <c r="T1522">
        <v>0.68900300000000003</v>
      </c>
      <c r="U1522">
        <v>3.7143000000000002E-2</v>
      </c>
      <c r="V1522">
        <v>36.854579999999999</v>
      </c>
      <c r="W1522">
        <v>7.5999999999999998E-2</v>
      </c>
      <c r="X1522">
        <v>1.7000000000000001E-2</v>
      </c>
      <c r="Y1522">
        <v>0.90700000000000003</v>
      </c>
      <c r="Z1522">
        <v>4.2000000000000003E-2</v>
      </c>
      <c r="AA1522">
        <v>4.9000000000000002E-2</v>
      </c>
      <c r="AB1522">
        <v>0.90300000000000002</v>
      </c>
      <c r="AC1522" t="s">
        <v>10751</v>
      </c>
      <c r="AD1522">
        <v>6.0000000000000001E-3</v>
      </c>
      <c r="AE1522">
        <v>0.05</v>
      </c>
      <c r="AF1522" t="s">
        <v>10751</v>
      </c>
      <c r="AG1522">
        <v>0.48899999999999999</v>
      </c>
      <c r="AH1522">
        <v>0.46100000000000002</v>
      </c>
      <c r="AI1522" t="s">
        <v>10751</v>
      </c>
      <c r="AJ1522" t="s">
        <v>10751</v>
      </c>
      <c r="AK1522" t="s">
        <v>10751</v>
      </c>
      <c r="AL1522" t="s">
        <v>10751</v>
      </c>
      <c r="AM1522" t="s">
        <v>10751</v>
      </c>
      <c r="AN1522" t="s">
        <v>10751</v>
      </c>
      <c r="AO1522" t="s">
        <v>10751</v>
      </c>
      <c r="AP1522">
        <v>1</v>
      </c>
      <c r="AQ1522" t="s">
        <v>10751</v>
      </c>
      <c r="AR1522" t="s">
        <v>10751</v>
      </c>
      <c r="AS1522" t="s">
        <v>10751</v>
      </c>
      <c r="AT1522" t="s">
        <v>10751</v>
      </c>
      <c r="AU1522" t="s">
        <v>10751</v>
      </c>
      <c r="AV1522">
        <v>3.9</v>
      </c>
      <c r="AW1522" t="s">
        <v>10751</v>
      </c>
      <c r="AX1522">
        <v>6</v>
      </c>
      <c r="AY1522">
        <v>0.96699999999999997</v>
      </c>
      <c r="AZ1522">
        <v>3.3000000000000002E-2</v>
      </c>
      <c r="BA1522" t="s">
        <v>10751</v>
      </c>
      <c r="BB1522" t="s">
        <v>10751</v>
      </c>
      <c r="BC1522" t="s">
        <v>10751</v>
      </c>
      <c r="BD1522" t="s">
        <v>10751</v>
      </c>
    </row>
    <row r="1523" spans="1:56">
      <c r="A1523" t="s">
        <v>10755</v>
      </c>
      <c r="B1523">
        <v>4000</v>
      </c>
      <c r="C1523">
        <v>1988</v>
      </c>
      <c r="D1523">
        <v>559</v>
      </c>
      <c r="E1523">
        <v>3.6574000000000002E-2</v>
      </c>
      <c r="F1523">
        <v>22.20393</v>
      </c>
      <c r="H1523">
        <v>18.770659999999999</v>
      </c>
      <c r="I1523">
        <f t="shared" si="30"/>
        <v>0.68651811884000002</v>
      </c>
      <c r="K1523">
        <v>16.779309999999999</v>
      </c>
      <c r="L1523">
        <v>21.68684</v>
      </c>
      <c r="M1523">
        <v>473.45177000000001</v>
      </c>
      <c r="N1523">
        <v>529.64023999999995</v>
      </c>
      <c r="O1523">
        <v>409.78771</v>
      </c>
      <c r="P1523" t="s">
        <v>10751</v>
      </c>
      <c r="Q1523">
        <v>214.0162</v>
      </c>
      <c r="R1523">
        <v>149.56319999999999</v>
      </c>
      <c r="S1523">
        <v>13.500999999999999</v>
      </c>
      <c r="T1523">
        <v>0.71693099999999998</v>
      </c>
      <c r="U1523">
        <v>3.7391000000000001E-2</v>
      </c>
      <c r="V1523">
        <v>37.616729999999997</v>
      </c>
      <c r="W1523">
        <v>0.33500000000000002</v>
      </c>
      <c r="X1523">
        <v>2E-3</v>
      </c>
      <c r="Y1523">
        <v>0.66300000000000003</v>
      </c>
      <c r="Z1523">
        <v>2.5999999999999999E-2</v>
      </c>
      <c r="AA1523">
        <v>3.5999999999999997E-2</v>
      </c>
      <c r="AB1523">
        <v>0.93799999999999994</v>
      </c>
      <c r="AC1523" t="s">
        <v>10751</v>
      </c>
      <c r="AD1523" t="s">
        <v>10751</v>
      </c>
      <c r="AE1523" t="s">
        <v>10751</v>
      </c>
      <c r="AF1523" t="s">
        <v>10751</v>
      </c>
      <c r="AG1523">
        <v>0.60699999999999998</v>
      </c>
      <c r="AH1523">
        <v>0.39300000000000002</v>
      </c>
      <c r="AI1523" t="s">
        <v>10751</v>
      </c>
      <c r="AJ1523" t="s">
        <v>10751</v>
      </c>
      <c r="AK1523" t="s">
        <v>10751</v>
      </c>
      <c r="AL1523" t="s">
        <v>10751</v>
      </c>
      <c r="AM1523" t="s">
        <v>10751</v>
      </c>
      <c r="AN1523" t="s">
        <v>10751</v>
      </c>
      <c r="AO1523" t="s">
        <v>10751</v>
      </c>
      <c r="AP1523">
        <v>1</v>
      </c>
      <c r="AQ1523" t="s">
        <v>10751</v>
      </c>
      <c r="AR1523" t="s">
        <v>10751</v>
      </c>
      <c r="AS1523" t="s">
        <v>10751</v>
      </c>
      <c r="AT1523" t="s">
        <v>10751</v>
      </c>
      <c r="AU1523" t="s">
        <v>10751</v>
      </c>
      <c r="AV1523">
        <v>3.6</v>
      </c>
      <c r="AW1523" t="s">
        <v>10751</v>
      </c>
      <c r="AX1523">
        <v>6</v>
      </c>
      <c r="AY1523">
        <v>0.97699999999999998</v>
      </c>
      <c r="AZ1523">
        <v>2.3E-2</v>
      </c>
      <c r="BA1523" t="s">
        <v>10751</v>
      </c>
      <c r="BB1523" t="s">
        <v>10751</v>
      </c>
      <c r="BC1523" t="s">
        <v>10751</v>
      </c>
      <c r="BD1523" t="s">
        <v>10751</v>
      </c>
    </row>
    <row r="1524" spans="1:56">
      <c r="A1524" t="s">
        <v>10755</v>
      </c>
      <c r="B1524">
        <v>4000</v>
      </c>
      <c r="C1524">
        <v>1989</v>
      </c>
      <c r="D1524">
        <v>674</v>
      </c>
      <c r="E1524">
        <v>4.6607000000000003E-2</v>
      </c>
      <c r="F1524">
        <v>22.466699999999999</v>
      </c>
      <c r="H1524">
        <v>18.931609999999999</v>
      </c>
      <c r="I1524">
        <f t="shared" si="30"/>
        <v>0.88234554727000003</v>
      </c>
      <c r="K1524">
        <v>16.878589999999999</v>
      </c>
      <c r="L1524">
        <v>21.871829999999999</v>
      </c>
      <c r="M1524">
        <v>469.42644999999999</v>
      </c>
      <c r="N1524">
        <v>526.52494999999999</v>
      </c>
      <c r="O1524">
        <v>406.32181000000003</v>
      </c>
      <c r="P1524" t="s">
        <v>10751</v>
      </c>
      <c r="Q1524">
        <v>207.24250000000001</v>
      </c>
      <c r="R1524">
        <v>145.4597</v>
      </c>
      <c r="S1524">
        <v>13.136699999999999</v>
      </c>
      <c r="T1524">
        <v>0.72154399999999996</v>
      </c>
      <c r="U1524">
        <v>3.6365000000000001E-2</v>
      </c>
      <c r="V1524">
        <v>37.952080000000002</v>
      </c>
      <c r="W1524">
        <v>0.30599999999999999</v>
      </c>
      <c r="X1524">
        <v>4.0000000000000001E-3</v>
      </c>
      <c r="Y1524">
        <v>0.68899999999999995</v>
      </c>
      <c r="Z1524">
        <v>2.4E-2</v>
      </c>
      <c r="AA1524">
        <v>1.0999999999999999E-2</v>
      </c>
      <c r="AB1524">
        <v>0.96499999999999997</v>
      </c>
      <c r="AC1524" t="s">
        <v>10751</v>
      </c>
      <c r="AD1524" t="s">
        <v>10751</v>
      </c>
      <c r="AE1524" t="s">
        <v>10751</v>
      </c>
      <c r="AF1524" t="s">
        <v>10751</v>
      </c>
      <c r="AG1524">
        <v>0.67700000000000005</v>
      </c>
      <c r="AH1524">
        <v>0.32300000000000001</v>
      </c>
      <c r="AI1524" t="s">
        <v>10751</v>
      </c>
      <c r="AJ1524" t="s">
        <v>10751</v>
      </c>
      <c r="AK1524" t="s">
        <v>10751</v>
      </c>
      <c r="AL1524" t="s">
        <v>10751</v>
      </c>
      <c r="AM1524" t="s">
        <v>10751</v>
      </c>
      <c r="AN1524" t="s">
        <v>10751</v>
      </c>
      <c r="AO1524" t="s">
        <v>10751</v>
      </c>
      <c r="AP1524">
        <v>1</v>
      </c>
      <c r="AQ1524" t="s">
        <v>10751</v>
      </c>
      <c r="AR1524" t="s">
        <v>10751</v>
      </c>
      <c r="AS1524" t="s">
        <v>10751</v>
      </c>
      <c r="AT1524" t="s">
        <v>10751</v>
      </c>
      <c r="AU1524" t="s">
        <v>10751</v>
      </c>
      <c r="AV1524">
        <v>4</v>
      </c>
      <c r="AW1524" t="s">
        <v>10751</v>
      </c>
      <c r="AX1524">
        <v>6</v>
      </c>
      <c r="AY1524">
        <v>0.97899999999999998</v>
      </c>
      <c r="AZ1524">
        <v>2.1000000000000001E-2</v>
      </c>
      <c r="BA1524" t="s">
        <v>10751</v>
      </c>
      <c r="BB1524" t="s">
        <v>10751</v>
      </c>
      <c r="BC1524" t="s">
        <v>10751</v>
      </c>
      <c r="BD1524" t="s">
        <v>10751</v>
      </c>
    </row>
    <row r="1525" spans="1:56">
      <c r="A1525" t="s">
        <v>10755</v>
      </c>
      <c r="B1525">
        <v>4000</v>
      </c>
      <c r="C1525">
        <v>1990</v>
      </c>
      <c r="D1525">
        <v>684</v>
      </c>
      <c r="E1525">
        <v>5.4252000000000002E-2</v>
      </c>
      <c r="F1525">
        <v>22.24944</v>
      </c>
      <c r="H1525">
        <v>18.68863</v>
      </c>
      <c r="I1525">
        <f t="shared" si="30"/>
        <v>1.0138955547599999</v>
      </c>
      <c r="K1525">
        <v>16.647089999999999</v>
      </c>
      <c r="L1525">
        <v>21.535799999999998</v>
      </c>
      <c r="M1525">
        <v>475.52989000000002</v>
      </c>
      <c r="N1525">
        <v>533.84706000000006</v>
      </c>
      <c r="O1525">
        <v>412.66179</v>
      </c>
      <c r="P1525" t="s">
        <v>10751</v>
      </c>
      <c r="Q1525">
        <v>199.16309999999999</v>
      </c>
      <c r="R1525">
        <v>142.6207</v>
      </c>
      <c r="S1525">
        <v>12.662100000000001</v>
      </c>
      <c r="T1525">
        <v>0.72232600000000002</v>
      </c>
      <c r="U1525">
        <v>3.5654999999999999E-2</v>
      </c>
      <c r="V1525">
        <v>37.532760000000003</v>
      </c>
      <c r="W1525">
        <v>0.56999999999999995</v>
      </c>
      <c r="X1525">
        <v>0.1</v>
      </c>
      <c r="Y1525">
        <v>0.33</v>
      </c>
      <c r="Z1525">
        <v>1.4E-2</v>
      </c>
      <c r="AA1525">
        <v>1.4999999999999999E-2</v>
      </c>
      <c r="AB1525">
        <v>0.97099999999999997</v>
      </c>
      <c r="AC1525" t="s">
        <v>10751</v>
      </c>
      <c r="AD1525" t="s">
        <v>10751</v>
      </c>
      <c r="AE1525" t="s">
        <v>10751</v>
      </c>
      <c r="AF1525" t="s">
        <v>10751</v>
      </c>
      <c r="AG1525">
        <v>0.69399999999999995</v>
      </c>
      <c r="AH1525">
        <v>0.30599999999999999</v>
      </c>
      <c r="AI1525" t="s">
        <v>10751</v>
      </c>
      <c r="AJ1525" t="s">
        <v>10751</v>
      </c>
      <c r="AK1525" t="s">
        <v>10751</v>
      </c>
      <c r="AL1525" t="s">
        <v>10751</v>
      </c>
      <c r="AM1525" t="s">
        <v>10751</v>
      </c>
      <c r="AN1525" t="s">
        <v>10751</v>
      </c>
      <c r="AO1525" t="s">
        <v>10751</v>
      </c>
      <c r="AP1525">
        <v>1</v>
      </c>
      <c r="AQ1525" t="s">
        <v>10751</v>
      </c>
      <c r="AR1525" t="s">
        <v>10751</v>
      </c>
      <c r="AS1525" t="s">
        <v>10751</v>
      </c>
      <c r="AT1525" t="s">
        <v>10751</v>
      </c>
      <c r="AU1525" t="s">
        <v>10751</v>
      </c>
      <c r="AV1525">
        <v>3.8</v>
      </c>
      <c r="AW1525" t="s">
        <v>10751</v>
      </c>
      <c r="AX1525">
        <v>6</v>
      </c>
      <c r="AY1525">
        <v>0.99099999999999999</v>
      </c>
      <c r="AZ1525">
        <v>8.9999999999999993E-3</v>
      </c>
      <c r="BA1525" t="s">
        <v>10751</v>
      </c>
      <c r="BB1525" t="s">
        <v>10751</v>
      </c>
      <c r="BC1525" t="s">
        <v>10751</v>
      </c>
      <c r="BD1525" t="s">
        <v>10751</v>
      </c>
    </row>
    <row r="1526" spans="1:56">
      <c r="A1526" t="s">
        <v>10755</v>
      </c>
      <c r="B1526">
        <v>4000</v>
      </c>
      <c r="C1526">
        <v>1991</v>
      </c>
      <c r="D1526">
        <v>686</v>
      </c>
      <c r="E1526">
        <v>5.4551000000000002E-2</v>
      </c>
      <c r="F1526">
        <v>22.532609999999998</v>
      </c>
      <c r="H1526">
        <v>18.84554</v>
      </c>
      <c r="I1526">
        <f t="shared" si="30"/>
        <v>1.0280430525399999</v>
      </c>
      <c r="K1526">
        <v>16.847490000000001</v>
      </c>
      <c r="L1526">
        <v>21.529140000000002</v>
      </c>
      <c r="M1526">
        <v>471.57035000000002</v>
      </c>
      <c r="N1526">
        <v>527.49707000000001</v>
      </c>
      <c r="O1526">
        <v>412.78942999999998</v>
      </c>
      <c r="P1526" t="s">
        <v>10751</v>
      </c>
      <c r="Q1526">
        <v>193.80410000000001</v>
      </c>
      <c r="R1526">
        <v>144.39320000000001</v>
      </c>
      <c r="S1526">
        <v>12.704700000000001</v>
      </c>
      <c r="T1526">
        <v>0.75625699999999996</v>
      </c>
      <c r="U1526">
        <v>3.6097999999999998E-2</v>
      </c>
      <c r="V1526">
        <v>37.816600000000001</v>
      </c>
      <c r="W1526">
        <v>0.49199999999999999</v>
      </c>
      <c r="X1526">
        <v>0.126</v>
      </c>
      <c r="Y1526">
        <v>0.38300000000000001</v>
      </c>
      <c r="Z1526">
        <v>1.2999999999999999E-2</v>
      </c>
      <c r="AA1526">
        <v>4.0000000000000001E-3</v>
      </c>
      <c r="AB1526">
        <v>0.98399999999999999</v>
      </c>
      <c r="AC1526" t="s">
        <v>10751</v>
      </c>
      <c r="AD1526" t="s">
        <v>10751</v>
      </c>
      <c r="AE1526" t="s">
        <v>10751</v>
      </c>
      <c r="AF1526" t="s">
        <v>10751</v>
      </c>
      <c r="AG1526">
        <v>0.79700000000000004</v>
      </c>
      <c r="AH1526">
        <v>0.20300000000000001</v>
      </c>
      <c r="AI1526" t="s">
        <v>10751</v>
      </c>
      <c r="AJ1526" t="s">
        <v>10751</v>
      </c>
      <c r="AK1526" t="s">
        <v>10751</v>
      </c>
      <c r="AL1526" t="s">
        <v>10751</v>
      </c>
      <c r="AM1526" t="s">
        <v>10751</v>
      </c>
      <c r="AN1526" t="s">
        <v>10751</v>
      </c>
      <c r="AO1526" t="s">
        <v>10751</v>
      </c>
      <c r="AP1526">
        <v>1</v>
      </c>
      <c r="AQ1526" t="s">
        <v>10751</v>
      </c>
      <c r="AR1526" t="s">
        <v>10751</v>
      </c>
      <c r="AS1526" t="s">
        <v>10751</v>
      </c>
      <c r="AT1526" t="s">
        <v>10751</v>
      </c>
      <c r="AU1526" t="s">
        <v>10751</v>
      </c>
      <c r="AV1526">
        <v>3.8</v>
      </c>
      <c r="AW1526" t="s">
        <v>10751</v>
      </c>
      <c r="AX1526">
        <v>5.7</v>
      </c>
      <c r="AY1526">
        <v>0.98799999999999999</v>
      </c>
      <c r="AZ1526">
        <v>1.2E-2</v>
      </c>
      <c r="BA1526" t="s">
        <v>10751</v>
      </c>
      <c r="BB1526" t="s">
        <v>10751</v>
      </c>
      <c r="BC1526" t="s">
        <v>10751</v>
      </c>
      <c r="BD1526" t="s">
        <v>10751</v>
      </c>
    </row>
    <row r="1527" spans="1:56">
      <c r="A1527" t="s">
        <v>10755</v>
      </c>
      <c r="B1527">
        <v>4000</v>
      </c>
      <c r="C1527">
        <v>1992</v>
      </c>
      <c r="D1527">
        <v>758</v>
      </c>
      <c r="E1527">
        <v>6.2246999999999997E-2</v>
      </c>
      <c r="F1527">
        <v>22.617979999999999</v>
      </c>
      <c r="H1527">
        <v>18.872890000000002</v>
      </c>
      <c r="I1527">
        <f t="shared" si="30"/>
        <v>1.17478078383</v>
      </c>
      <c r="K1527">
        <v>16.737539999999999</v>
      </c>
      <c r="L1527">
        <v>21.716370000000001</v>
      </c>
      <c r="M1527">
        <v>470.88697000000002</v>
      </c>
      <c r="N1527">
        <v>530.96203000000003</v>
      </c>
      <c r="O1527">
        <v>409.23048</v>
      </c>
      <c r="P1527" t="s">
        <v>10751</v>
      </c>
      <c r="Q1527">
        <v>198.39570000000001</v>
      </c>
      <c r="R1527">
        <v>145.9795</v>
      </c>
      <c r="S1527">
        <v>12.2803</v>
      </c>
      <c r="T1527">
        <v>0.74538400000000005</v>
      </c>
      <c r="U1527">
        <v>3.6495E-2</v>
      </c>
      <c r="V1527">
        <v>37.838279999999997</v>
      </c>
      <c r="W1527">
        <v>0.60699999999999998</v>
      </c>
      <c r="X1527">
        <v>1.7999999999999999E-2</v>
      </c>
      <c r="Y1527">
        <v>0.375</v>
      </c>
      <c r="Z1527">
        <v>6.0000000000000001E-3</v>
      </c>
      <c r="AA1527" t="s">
        <v>10751</v>
      </c>
      <c r="AB1527">
        <v>0.99399999999999999</v>
      </c>
      <c r="AC1527" t="s">
        <v>10751</v>
      </c>
      <c r="AD1527" t="s">
        <v>10751</v>
      </c>
      <c r="AE1527" t="s">
        <v>10751</v>
      </c>
      <c r="AF1527" t="s">
        <v>10751</v>
      </c>
      <c r="AG1527">
        <v>0.85199999999999998</v>
      </c>
      <c r="AH1527">
        <v>0.14799999999999999</v>
      </c>
      <c r="AI1527" t="s">
        <v>10751</v>
      </c>
      <c r="AJ1527" t="s">
        <v>10751</v>
      </c>
      <c r="AK1527" t="s">
        <v>10751</v>
      </c>
      <c r="AL1527" t="s">
        <v>10751</v>
      </c>
      <c r="AM1527" t="s">
        <v>10751</v>
      </c>
      <c r="AN1527" t="s">
        <v>10751</v>
      </c>
      <c r="AO1527" t="s">
        <v>10751</v>
      </c>
      <c r="AP1527">
        <v>1</v>
      </c>
      <c r="AQ1527" t="s">
        <v>10751</v>
      </c>
      <c r="AR1527" t="s">
        <v>10751</v>
      </c>
      <c r="AS1527" t="s">
        <v>10751</v>
      </c>
      <c r="AT1527" t="s">
        <v>10751</v>
      </c>
      <c r="AU1527" t="s">
        <v>10751</v>
      </c>
      <c r="AV1527">
        <v>3.7</v>
      </c>
      <c r="AW1527" t="s">
        <v>10751</v>
      </c>
      <c r="AX1527">
        <v>5.9</v>
      </c>
      <c r="AY1527">
        <v>0.99399999999999999</v>
      </c>
      <c r="AZ1527">
        <v>6.0000000000000001E-3</v>
      </c>
      <c r="BA1527" t="s">
        <v>10751</v>
      </c>
      <c r="BB1527" t="s">
        <v>10751</v>
      </c>
      <c r="BC1527" t="s">
        <v>10751</v>
      </c>
      <c r="BD1527" t="s">
        <v>10751</v>
      </c>
    </row>
    <row r="1528" spans="1:56">
      <c r="A1528" t="s">
        <v>10755</v>
      </c>
      <c r="B1528">
        <v>4000</v>
      </c>
      <c r="C1528">
        <v>1993</v>
      </c>
      <c r="D1528">
        <v>826</v>
      </c>
      <c r="E1528">
        <v>6.2559000000000003E-2</v>
      </c>
      <c r="F1528">
        <v>22.647300000000001</v>
      </c>
      <c r="H1528">
        <v>18.868269999999999</v>
      </c>
      <c r="I1528">
        <f t="shared" si="30"/>
        <v>1.1803801029300001</v>
      </c>
      <c r="K1528">
        <v>16.533719999999999</v>
      </c>
      <c r="L1528">
        <v>21.98048</v>
      </c>
      <c r="M1528">
        <v>471.00243</v>
      </c>
      <c r="N1528">
        <v>537.50761999999997</v>
      </c>
      <c r="O1528">
        <v>404.31324000000001</v>
      </c>
      <c r="P1528" t="s">
        <v>10751</v>
      </c>
      <c r="Q1528">
        <v>196.24080000000001</v>
      </c>
      <c r="R1528">
        <v>149.3708</v>
      </c>
      <c r="S1528">
        <v>11.2768</v>
      </c>
      <c r="T1528">
        <v>0.767787</v>
      </c>
      <c r="U1528">
        <v>3.7343000000000001E-2</v>
      </c>
      <c r="V1528">
        <v>37.785310000000003</v>
      </c>
      <c r="W1528">
        <v>0.59399999999999997</v>
      </c>
      <c r="X1528">
        <v>1.0999999999999999E-2</v>
      </c>
      <c r="Y1528">
        <v>0.39500000000000002</v>
      </c>
      <c r="Z1528">
        <v>1.0999999999999999E-2</v>
      </c>
      <c r="AA1528" t="s">
        <v>10751</v>
      </c>
      <c r="AB1528">
        <v>0.98899999999999999</v>
      </c>
      <c r="AC1528" t="s">
        <v>10751</v>
      </c>
      <c r="AD1528" t="s">
        <v>10751</v>
      </c>
      <c r="AE1528" t="s">
        <v>10751</v>
      </c>
      <c r="AF1528" t="s">
        <v>10751</v>
      </c>
      <c r="AG1528">
        <v>0.90400000000000003</v>
      </c>
      <c r="AH1528">
        <v>9.6000000000000002E-2</v>
      </c>
      <c r="AI1528" t="s">
        <v>10751</v>
      </c>
      <c r="AJ1528" t="s">
        <v>10751</v>
      </c>
      <c r="AK1528" t="s">
        <v>10751</v>
      </c>
      <c r="AL1528" t="s">
        <v>10751</v>
      </c>
      <c r="AM1528" t="s">
        <v>10751</v>
      </c>
      <c r="AN1528" t="s">
        <v>10751</v>
      </c>
      <c r="AO1528" t="s">
        <v>10751</v>
      </c>
      <c r="AP1528">
        <v>1</v>
      </c>
      <c r="AQ1528" t="s">
        <v>10751</v>
      </c>
      <c r="AR1528" t="s">
        <v>10751</v>
      </c>
      <c r="AS1528" t="s">
        <v>10751</v>
      </c>
      <c r="AT1528" t="s">
        <v>10751</v>
      </c>
      <c r="AU1528" t="s">
        <v>10751</v>
      </c>
      <c r="AV1528">
        <v>3.9</v>
      </c>
      <c r="AW1528" t="s">
        <v>10751</v>
      </c>
      <c r="AX1528">
        <v>5.9</v>
      </c>
      <c r="AY1528">
        <v>0.98899999999999999</v>
      </c>
      <c r="AZ1528">
        <v>1.0999999999999999E-2</v>
      </c>
      <c r="BA1528" t="s">
        <v>10751</v>
      </c>
      <c r="BB1528" t="s">
        <v>10751</v>
      </c>
      <c r="BC1528" t="s">
        <v>10751</v>
      </c>
      <c r="BD1528" t="s">
        <v>10751</v>
      </c>
    </row>
    <row r="1529" spans="1:56">
      <c r="A1529" t="s">
        <v>10755</v>
      </c>
      <c r="B1529">
        <v>4000</v>
      </c>
      <c r="C1529">
        <v>1994</v>
      </c>
      <c r="D1529">
        <v>849</v>
      </c>
      <c r="E1529">
        <v>6.0089999999999998E-2</v>
      </c>
      <c r="F1529">
        <v>22.711130000000001</v>
      </c>
      <c r="H1529">
        <v>18.85256</v>
      </c>
      <c r="I1529">
        <f t="shared" si="30"/>
        <v>1.1328503303999999</v>
      </c>
      <c r="K1529">
        <v>16.525040000000001</v>
      </c>
      <c r="L1529">
        <v>21.866199999999999</v>
      </c>
      <c r="M1529">
        <v>471.39479</v>
      </c>
      <c r="N1529">
        <v>537.78985</v>
      </c>
      <c r="O1529">
        <v>406.42637999999999</v>
      </c>
      <c r="P1529" t="s">
        <v>10751</v>
      </c>
      <c r="Q1529">
        <v>202.7201</v>
      </c>
      <c r="R1529">
        <v>151.03380000000001</v>
      </c>
      <c r="S1529">
        <v>11.144</v>
      </c>
      <c r="T1529">
        <v>0.75162899999999999</v>
      </c>
      <c r="U1529">
        <v>3.7758E-2</v>
      </c>
      <c r="V1529">
        <v>37.806089999999998</v>
      </c>
      <c r="W1529">
        <v>0.70599999999999996</v>
      </c>
      <c r="X1529">
        <v>3.1E-2</v>
      </c>
      <c r="Y1529">
        <v>0.26300000000000001</v>
      </c>
      <c r="Z1529">
        <v>2E-3</v>
      </c>
      <c r="AA1529" t="s">
        <v>10751</v>
      </c>
      <c r="AB1529">
        <v>0.998</v>
      </c>
      <c r="AC1529" t="s">
        <v>10751</v>
      </c>
      <c r="AD1529" t="s">
        <v>10751</v>
      </c>
      <c r="AE1529" t="s">
        <v>10751</v>
      </c>
      <c r="AF1529" t="s">
        <v>10751</v>
      </c>
      <c r="AG1529">
        <v>0.90200000000000002</v>
      </c>
      <c r="AH1529">
        <v>9.8000000000000004E-2</v>
      </c>
      <c r="AI1529" t="s">
        <v>10751</v>
      </c>
      <c r="AJ1529" t="s">
        <v>10751</v>
      </c>
      <c r="AK1529" t="s">
        <v>10751</v>
      </c>
      <c r="AL1529" t="s">
        <v>10751</v>
      </c>
      <c r="AM1529" t="s">
        <v>10751</v>
      </c>
      <c r="AN1529" t="s">
        <v>10751</v>
      </c>
      <c r="AO1529" t="s">
        <v>10751</v>
      </c>
      <c r="AP1529">
        <v>1</v>
      </c>
      <c r="AQ1529" t="s">
        <v>10751</v>
      </c>
      <c r="AR1529" t="s">
        <v>10751</v>
      </c>
      <c r="AS1529" t="s">
        <v>10751</v>
      </c>
      <c r="AT1529">
        <v>4.5999999999999999E-2</v>
      </c>
      <c r="AU1529" t="s">
        <v>10751</v>
      </c>
      <c r="AV1529">
        <v>3.9</v>
      </c>
      <c r="AW1529" t="s">
        <v>10751</v>
      </c>
      <c r="AX1529">
        <v>6</v>
      </c>
      <c r="AY1529">
        <v>0.998</v>
      </c>
      <c r="AZ1529">
        <v>2E-3</v>
      </c>
      <c r="BA1529" t="s">
        <v>10751</v>
      </c>
      <c r="BB1529" t="s">
        <v>10751</v>
      </c>
      <c r="BC1529" t="s">
        <v>10751</v>
      </c>
      <c r="BD1529" t="s">
        <v>10751</v>
      </c>
    </row>
    <row r="1530" spans="1:56">
      <c r="A1530" t="s">
        <v>10755</v>
      </c>
      <c r="B1530">
        <v>4000</v>
      </c>
      <c r="C1530">
        <v>1995</v>
      </c>
      <c r="D1530">
        <v>990</v>
      </c>
      <c r="E1530">
        <v>6.5351999999999993E-2</v>
      </c>
      <c r="F1530">
        <v>22.855920000000001</v>
      </c>
      <c r="H1530">
        <v>18.962859999999999</v>
      </c>
      <c r="I1530">
        <f t="shared" si="30"/>
        <v>1.2392608267199998</v>
      </c>
      <c r="K1530">
        <v>16.353069999999999</v>
      </c>
      <c r="L1530">
        <v>22.37912</v>
      </c>
      <c r="M1530">
        <v>468.65284000000003</v>
      </c>
      <c r="N1530">
        <v>543.44538</v>
      </c>
      <c r="O1530">
        <v>397.11128000000002</v>
      </c>
      <c r="P1530" t="s">
        <v>10751</v>
      </c>
      <c r="Q1530">
        <v>217.15029999999999</v>
      </c>
      <c r="R1530">
        <v>152.09200000000001</v>
      </c>
      <c r="S1530">
        <v>11.295500000000001</v>
      </c>
      <c r="T1530">
        <v>0.71287699999999998</v>
      </c>
      <c r="U1530">
        <v>3.8023000000000001E-2</v>
      </c>
      <c r="V1530">
        <v>37.968679999999999</v>
      </c>
      <c r="W1530">
        <v>0.79700000000000004</v>
      </c>
      <c r="X1530">
        <v>0.10100000000000001</v>
      </c>
      <c r="Y1530">
        <v>0.10199999999999999</v>
      </c>
      <c r="Z1530" t="s">
        <v>10751</v>
      </c>
      <c r="AA1530">
        <v>0</v>
      </c>
      <c r="AB1530">
        <v>1</v>
      </c>
      <c r="AC1530" t="s">
        <v>10751</v>
      </c>
      <c r="AD1530" t="s">
        <v>10751</v>
      </c>
      <c r="AE1530" t="s">
        <v>10751</v>
      </c>
      <c r="AF1530" t="s">
        <v>10751</v>
      </c>
      <c r="AG1530">
        <v>0.96</v>
      </c>
      <c r="AH1530">
        <v>0.04</v>
      </c>
      <c r="AI1530" t="s">
        <v>10751</v>
      </c>
      <c r="AJ1530" t="s">
        <v>10751</v>
      </c>
      <c r="AK1530" t="s">
        <v>10751</v>
      </c>
      <c r="AL1530" t="s">
        <v>10751</v>
      </c>
      <c r="AM1530" t="s">
        <v>10751</v>
      </c>
      <c r="AN1530" t="s">
        <v>10751</v>
      </c>
      <c r="AO1530" t="s">
        <v>10751</v>
      </c>
      <c r="AP1530">
        <v>1</v>
      </c>
      <c r="AQ1530" t="s">
        <v>10751</v>
      </c>
      <c r="AR1530" t="s">
        <v>10751</v>
      </c>
      <c r="AS1530" t="s">
        <v>10751</v>
      </c>
      <c r="AT1530">
        <v>0.03</v>
      </c>
      <c r="AU1530" t="s">
        <v>10751</v>
      </c>
      <c r="AV1530">
        <v>3.9</v>
      </c>
      <c r="AW1530" t="s">
        <v>10751</v>
      </c>
      <c r="AX1530">
        <v>6</v>
      </c>
      <c r="AY1530">
        <v>1</v>
      </c>
      <c r="AZ1530" t="s">
        <v>10751</v>
      </c>
      <c r="BA1530" t="s">
        <v>10751</v>
      </c>
      <c r="BB1530" t="s">
        <v>10751</v>
      </c>
      <c r="BC1530" t="s">
        <v>10751</v>
      </c>
      <c r="BD1530" t="s">
        <v>10751</v>
      </c>
    </row>
    <row r="1531" spans="1:56">
      <c r="A1531" t="s">
        <v>10755</v>
      </c>
      <c r="B1531">
        <v>4000</v>
      </c>
      <c r="C1531">
        <v>1996</v>
      </c>
      <c r="D1531">
        <v>956</v>
      </c>
      <c r="E1531">
        <v>7.2721999999999995E-2</v>
      </c>
      <c r="F1531">
        <v>23.487169999999999</v>
      </c>
      <c r="H1531">
        <v>19.38212</v>
      </c>
      <c r="I1531">
        <f t="shared" si="30"/>
        <v>1.4095065306399999</v>
      </c>
      <c r="K1531">
        <v>16.804780000000001</v>
      </c>
      <c r="L1531">
        <v>22.619240000000001</v>
      </c>
      <c r="M1531">
        <v>458.51548000000003</v>
      </c>
      <c r="N1531">
        <v>528.83767999999998</v>
      </c>
      <c r="O1531">
        <v>392.89558</v>
      </c>
      <c r="P1531" t="s">
        <v>10751</v>
      </c>
      <c r="Q1531">
        <v>201.3329</v>
      </c>
      <c r="R1531">
        <v>166.0367</v>
      </c>
      <c r="S1531">
        <v>11.242000000000001</v>
      </c>
      <c r="T1531">
        <v>0.82845000000000002</v>
      </c>
      <c r="U1531">
        <v>4.1508999999999997E-2</v>
      </c>
      <c r="V1531">
        <v>38.812600000000003</v>
      </c>
      <c r="W1531">
        <v>0.90300000000000002</v>
      </c>
      <c r="X1531" t="s">
        <v>10751</v>
      </c>
      <c r="Y1531">
        <v>9.7000000000000003E-2</v>
      </c>
      <c r="Z1531" t="s">
        <v>10751</v>
      </c>
      <c r="AA1531" t="s">
        <v>10751</v>
      </c>
      <c r="AB1531">
        <v>1</v>
      </c>
      <c r="AC1531" t="s">
        <v>10751</v>
      </c>
      <c r="AD1531" t="s">
        <v>10751</v>
      </c>
      <c r="AE1531" t="s">
        <v>10751</v>
      </c>
      <c r="AF1531" t="s">
        <v>10751</v>
      </c>
      <c r="AG1531">
        <v>1</v>
      </c>
      <c r="AH1531" t="s">
        <v>10751</v>
      </c>
      <c r="AI1531" t="s">
        <v>10751</v>
      </c>
      <c r="AJ1531" t="s">
        <v>10751</v>
      </c>
      <c r="AK1531" t="s">
        <v>10751</v>
      </c>
      <c r="AL1531" t="s">
        <v>10751</v>
      </c>
      <c r="AM1531" t="s">
        <v>10751</v>
      </c>
      <c r="AN1531" t="s">
        <v>10751</v>
      </c>
      <c r="AO1531" t="s">
        <v>10751</v>
      </c>
      <c r="AP1531">
        <v>1</v>
      </c>
      <c r="AQ1531" t="s">
        <v>10751</v>
      </c>
      <c r="AR1531" t="s">
        <v>10751</v>
      </c>
      <c r="AS1531" t="s">
        <v>10751</v>
      </c>
      <c r="AT1531">
        <v>5.2999999999999999E-2</v>
      </c>
      <c r="AU1531" t="s">
        <v>10751</v>
      </c>
      <c r="AV1531">
        <v>3.8</v>
      </c>
      <c r="AW1531" t="s">
        <v>10751</v>
      </c>
      <c r="AX1531">
        <v>5.9</v>
      </c>
      <c r="AY1531">
        <v>1</v>
      </c>
      <c r="AZ1531" t="s">
        <v>10751</v>
      </c>
      <c r="BA1531" t="s">
        <v>10751</v>
      </c>
      <c r="BB1531" t="s">
        <v>10751</v>
      </c>
      <c r="BC1531" t="s">
        <v>10751</v>
      </c>
      <c r="BD1531" t="s">
        <v>10751</v>
      </c>
    </row>
    <row r="1532" spans="1:56">
      <c r="A1532" t="s">
        <v>10755</v>
      </c>
      <c r="B1532">
        <v>4000</v>
      </c>
      <c r="C1532">
        <v>1997</v>
      </c>
      <c r="D1532">
        <v>792</v>
      </c>
      <c r="E1532">
        <v>5.4774999999999997E-2</v>
      </c>
      <c r="F1532">
        <v>23.403770000000002</v>
      </c>
      <c r="H1532">
        <v>19.25583</v>
      </c>
      <c r="I1532">
        <f t="shared" si="30"/>
        <v>1.0547380882499999</v>
      </c>
      <c r="K1532">
        <v>16.643660000000001</v>
      </c>
      <c r="L1532">
        <v>22.469059999999999</v>
      </c>
      <c r="M1532">
        <v>461.52262999999999</v>
      </c>
      <c r="N1532">
        <v>533.95699999999999</v>
      </c>
      <c r="O1532">
        <v>395.52166</v>
      </c>
      <c r="P1532" t="s">
        <v>10751</v>
      </c>
      <c r="Q1532">
        <v>196.5222</v>
      </c>
      <c r="R1532">
        <v>163.61859999999999</v>
      </c>
      <c r="S1532">
        <v>11.3452</v>
      </c>
      <c r="T1532">
        <v>0.83546100000000001</v>
      </c>
      <c r="U1532">
        <v>4.0904999999999997E-2</v>
      </c>
      <c r="V1532">
        <v>38.579250000000002</v>
      </c>
      <c r="W1532">
        <v>0.879</v>
      </c>
      <c r="X1532" t="s">
        <v>10751</v>
      </c>
      <c r="Y1532">
        <v>0.121</v>
      </c>
      <c r="Z1532" t="s">
        <v>10751</v>
      </c>
      <c r="AA1532" t="s">
        <v>10751</v>
      </c>
      <c r="AB1532">
        <v>1</v>
      </c>
      <c r="AC1532" t="s">
        <v>10751</v>
      </c>
      <c r="AD1532" t="s">
        <v>10751</v>
      </c>
      <c r="AE1532" t="s">
        <v>10751</v>
      </c>
      <c r="AF1532" t="s">
        <v>10751</v>
      </c>
      <c r="AG1532">
        <v>1</v>
      </c>
      <c r="AH1532" t="s">
        <v>10751</v>
      </c>
      <c r="AI1532" t="s">
        <v>10751</v>
      </c>
      <c r="AJ1532" t="s">
        <v>10751</v>
      </c>
      <c r="AK1532" t="s">
        <v>10751</v>
      </c>
      <c r="AL1532" t="s">
        <v>10751</v>
      </c>
      <c r="AM1532" t="s">
        <v>10751</v>
      </c>
      <c r="AN1532" t="s">
        <v>10751</v>
      </c>
      <c r="AO1532" t="s">
        <v>10751</v>
      </c>
      <c r="AP1532">
        <v>1</v>
      </c>
      <c r="AQ1532" t="s">
        <v>10751</v>
      </c>
      <c r="AR1532" t="s">
        <v>10751</v>
      </c>
      <c r="AS1532" t="s">
        <v>10751</v>
      </c>
      <c r="AT1532">
        <v>6.3E-2</v>
      </c>
      <c r="AU1532" t="s">
        <v>10751</v>
      </c>
      <c r="AV1532">
        <v>3.8</v>
      </c>
      <c r="AW1532" t="s">
        <v>10751</v>
      </c>
      <c r="AX1532">
        <v>5.9</v>
      </c>
      <c r="AY1532">
        <v>0.98899999999999999</v>
      </c>
      <c r="AZ1532">
        <v>1.0999999999999999E-2</v>
      </c>
      <c r="BA1532" t="s">
        <v>10751</v>
      </c>
      <c r="BB1532" t="s">
        <v>10751</v>
      </c>
      <c r="BC1532" t="s">
        <v>10751</v>
      </c>
      <c r="BD1532" t="s">
        <v>10751</v>
      </c>
    </row>
    <row r="1533" spans="1:56">
      <c r="A1533" t="s">
        <v>10755</v>
      </c>
      <c r="B1533">
        <v>4000</v>
      </c>
      <c r="C1533">
        <v>1998</v>
      </c>
      <c r="D1533" s="7">
        <v>1116</v>
      </c>
      <c r="E1533">
        <v>7.7228000000000005E-2</v>
      </c>
      <c r="F1533">
        <v>23.772390000000001</v>
      </c>
      <c r="H1533">
        <v>19.532019999999999</v>
      </c>
      <c r="I1533">
        <f t="shared" si="30"/>
        <v>1.5084188405600001</v>
      </c>
      <c r="K1533">
        <v>16.680399999999999</v>
      </c>
      <c r="L1533">
        <v>23.039100000000001</v>
      </c>
      <c r="M1533">
        <v>454.99657000000002</v>
      </c>
      <c r="N1533">
        <v>532.78102999999999</v>
      </c>
      <c r="O1533">
        <v>385.73558000000003</v>
      </c>
      <c r="P1533" t="s">
        <v>10751</v>
      </c>
      <c r="Q1533">
        <v>202.3115</v>
      </c>
      <c r="R1533">
        <v>173.92189999999999</v>
      </c>
      <c r="S1533">
        <v>11.126200000000001</v>
      </c>
      <c r="T1533">
        <v>0.86345300000000003</v>
      </c>
      <c r="U1533">
        <v>4.3479999999999998E-2</v>
      </c>
      <c r="V1533">
        <v>39.105690000000003</v>
      </c>
      <c r="W1533">
        <v>0.96199999999999997</v>
      </c>
      <c r="X1533" t="s">
        <v>10751</v>
      </c>
      <c r="Y1533">
        <v>3.7999999999999999E-2</v>
      </c>
      <c r="Z1533" t="s">
        <v>10751</v>
      </c>
      <c r="AA1533" t="s">
        <v>10751</v>
      </c>
      <c r="AB1533">
        <v>1</v>
      </c>
      <c r="AC1533" t="s">
        <v>10751</v>
      </c>
      <c r="AD1533" t="s">
        <v>10751</v>
      </c>
      <c r="AE1533" t="s">
        <v>10751</v>
      </c>
      <c r="AF1533" t="s">
        <v>10751</v>
      </c>
      <c r="AG1533">
        <v>1</v>
      </c>
      <c r="AH1533" t="s">
        <v>10751</v>
      </c>
      <c r="AI1533" t="s">
        <v>10751</v>
      </c>
      <c r="AJ1533" t="s">
        <v>10751</v>
      </c>
      <c r="AK1533" t="s">
        <v>10751</v>
      </c>
      <c r="AL1533" t="s">
        <v>10751</v>
      </c>
      <c r="AM1533" t="s">
        <v>10751</v>
      </c>
      <c r="AN1533" t="s">
        <v>10751</v>
      </c>
      <c r="AO1533" t="s">
        <v>10751</v>
      </c>
      <c r="AP1533">
        <v>1</v>
      </c>
      <c r="AQ1533" t="s">
        <v>10751</v>
      </c>
      <c r="AR1533" t="s">
        <v>10751</v>
      </c>
      <c r="AS1533" t="s">
        <v>10751</v>
      </c>
      <c r="AT1533">
        <v>0.11600000000000001</v>
      </c>
      <c r="AU1533" t="s">
        <v>10751</v>
      </c>
      <c r="AV1533">
        <v>3.9</v>
      </c>
      <c r="AW1533" t="s">
        <v>10751</v>
      </c>
      <c r="AX1533">
        <v>5.8</v>
      </c>
      <c r="AY1533">
        <v>1</v>
      </c>
      <c r="AZ1533" t="s">
        <v>10751</v>
      </c>
      <c r="BA1533" t="s">
        <v>10751</v>
      </c>
      <c r="BB1533" t="s">
        <v>10751</v>
      </c>
      <c r="BC1533" t="s">
        <v>10751</v>
      </c>
      <c r="BD1533" t="s">
        <v>10751</v>
      </c>
    </row>
    <row r="1534" spans="1:56">
      <c r="A1534" t="s">
        <v>10755</v>
      </c>
      <c r="B1534">
        <v>4000</v>
      </c>
      <c r="C1534">
        <v>1999</v>
      </c>
      <c r="D1534">
        <v>822</v>
      </c>
      <c r="E1534">
        <v>5.4005999999999998E-2</v>
      </c>
      <c r="F1534">
        <v>23.872540000000001</v>
      </c>
      <c r="H1534">
        <v>19.568950000000001</v>
      </c>
      <c r="I1534">
        <f t="shared" si="30"/>
        <v>1.0568407137</v>
      </c>
      <c r="K1534">
        <v>16.603120000000001</v>
      </c>
      <c r="L1534">
        <v>23.168209999999998</v>
      </c>
      <c r="M1534">
        <v>454.13769000000002</v>
      </c>
      <c r="N1534">
        <v>535.26084000000003</v>
      </c>
      <c r="O1534">
        <v>383.58593000000002</v>
      </c>
      <c r="P1534" t="s">
        <v>10751</v>
      </c>
      <c r="Q1534">
        <v>197.61779999999999</v>
      </c>
      <c r="R1534">
        <v>167.92070000000001</v>
      </c>
      <c r="S1534">
        <v>11.337300000000001</v>
      </c>
      <c r="T1534">
        <v>0.85678900000000002</v>
      </c>
      <c r="U1534">
        <v>4.1980000000000003E-2</v>
      </c>
      <c r="V1534">
        <v>39.187480000000001</v>
      </c>
      <c r="W1534">
        <v>0.95699999999999996</v>
      </c>
      <c r="X1534" t="s">
        <v>10751</v>
      </c>
      <c r="Y1534">
        <v>4.2999999999999997E-2</v>
      </c>
      <c r="Z1534" t="s">
        <v>10751</v>
      </c>
      <c r="AA1534" t="s">
        <v>10751</v>
      </c>
      <c r="AB1534">
        <v>1</v>
      </c>
      <c r="AC1534" t="s">
        <v>10751</v>
      </c>
      <c r="AD1534" t="s">
        <v>10751</v>
      </c>
      <c r="AE1534" t="s">
        <v>10751</v>
      </c>
      <c r="AF1534" t="s">
        <v>10751</v>
      </c>
      <c r="AG1534">
        <v>1</v>
      </c>
      <c r="AH1534" t="s">
        <v>10751</v>
      </c>
      <c r="AI1534" t="s">
        <v>10751</v>
      </c>
      <c r="AJ1534" t="s">
        <v>10751</v>
      </c>
      <c r="AK1534" t="s">
        <v>10751</v>
      </c>
      <c r="AL1534" t="s">
        <v>10751</v>
      </c>
      <c r="AM1534" t="s">
        <v>10751</v>
      </c>
      <c r="AN1534" t="s">
        <v>10751</v>
      </c>
      <c r="AO1534" t="s">
        <v>10751</v>
      </c>
      <c r="AP1534">
        <v>1</v>
      </c>
      <c r="AQ1534" t="s">
        <v>10751</v>
      </c>
      <c r="AR1534" t="s">
        <v>10751</v>
      </c>
      <c r="AS1534" t="s">
        <v>10751</v>
      </c>
      <c r="AT1534">
        <v>0.159</v>
      </c>
      <c r="AU1534" t="s">
        <v>10751</v>
      </c>
      <c r="AV1534">
        <v>3.9</v>
      </c>
      <c r="AW1534" t="s">
        <v>10751</v>
      </c>
      <c r="AX1534">
        <v>5.7</v>
      </c>
      <c r="AY1534">
        <v>1</v>
      </c>
      <c r="AZ1534" t="s">
        <v>10751</v>
      </c>
      <c r="BA1534" t="s">
        <v>10751</v>
      </c>
      <c r="BB1534" t="s">
        <v>10751</v>
      </c>
      <c r="BC1534" t="s">
        <v>10751</v>
      </c>
      <c r="BD1534" t="s">
        <v>10751</v>
      </c>
    </row>
    <row r="1535" spans="1:56">
      <c r="A1535" t="s">
        <v>10755</v>
      </c>
      <c r="B1535">
        <v>4000</v>
      </c>
      <c r="C1535">
        <v>2000</v>
      </c>
      <c r="D1535">
        <v>948</v>
      </c>
      <c r="E1535">
        <v>5.7181000000000003E-2</v>
      </c>
      <c r="F1535">
        <v>24.173210000000001</v>
      </c>
      <c r="H1535">
        <v>19.73236</v>
      </c>
      <c r="I1535">
        <f t="shared" si="30"/>
        <v>1.12831607716</v>
      </c>
      <c r="K1535">
        <v>16.74165</v>
      </c>
      <c r="L1535">
        <v>23.260590000000001</v>
      </c>
      <c r="M1535">
        <v>450.37686000000002</v>
      </c>
      <c r="N1535">
        <v>530.83180000000004</v>
      </c>
      <c r="O1535">
        <v>382.0625</v>
      </c>
      <c r="P1535" t="s">
        <v>10751</v>
      </c>
      <c r="Q1535">
        <v>193.7208</v>
      </c>
      <c r="R1535">
        <v>170.93879999999999</v>
      </c>
      <c r="S1535">
        <v>10.7258</v>
      </c>
      <c r="T1535">
        <v>0.89150300000000005</v>
      </c>
      <c r="U1535">
        <v>4.2735000000000002E-2</v>
      </c>
      <c r="V1535">
        <v>39.521839999999997</v>
      </c>
      <c r="W1535">
        <v>0.95899999999999996</v>
      </c>
      <c r="X1535" t="s">
        <v>10751</v>
      </c>
      <c r="Y1535">
        <v>4.1000000000000002E-2</v>
      </c>
      <c r="Z1535" t="s">
        <v>10751</v>
      </c>
      <c r="AA1535" t="s">
        <v>10751</v>
      </c>
      <c r="AB1535">
        <v>1</v>
      </c>
      <c r="AC1535" t="s">
        <v>10751</v>
      </c>
      <c r="AD1535" t="s">
        <v>10751</v>
      </c>
      <c r="AE1535" t="s">
        <v>10751</v>
      </c>
      <c r="AF1535" t="s">
        <v>10751</v>
      </c>
      <c r="AG1535">
        <v>1</v>
      </c>
      <c r="AH1535" t="s">
        <v>10751</v>
      </c>
      <c r="AI1535" t="s">
        <v>10751</v>
      </c>
      <c r="AJ1535" t="s">
        <v>10751</v>
      </c>
      <c r="AK1535" t="s">
        <v>10751</v>
      </c>
      <c r="AL1535" t="s">
        <v>10751</v>
      </c>
      <c r="AM1535" t="s">
        <v>10751</v>
      </c>
      <c r="AN1535" t="s">
        <v>10751</v>
      </c>
      <c r="AO1535" t="s">
        <v>10751</v>
      </c>
      <c r="AP1535">
        <v>1</v>
      </c>
      <c r="AQ1535" t="s">
        <v>10751</v>
      </c>
      <c r="AR1535" t="s">
        <v>10751</v>
      </c>
      <c r="AS1535" t="s">
        <v>10751</v>
      </c>
      <c r="AT1535">
        <v>0.25700000000000001</v>
      </c>
      <c r="AU1535">
        <v>0.13900000000000001</v>
      </c>
      <c r="AV1535">
        <v>3.9</v>
      </c>
      <c r="AW1535" t="s">
        <v>10751</v>
      </c>
      <c r="AX1535">
        <v>5.9</v>
      </c>
      <c r="AY1535">
        <v>1</v>
      </c>
      <c r="AZ1535" t="s">
        <v>10751</v>
      </c>
      <c r="BA1535" t="s">
        <v>10751</v>
      </c>
      <c r="BB1535" t="s">
        <v>10751</v>
      </c>
      <c r="BC1535" t="s">
        <v>10751</v>
      </c>
      <c r="BD1535" t="s">
        <v>10751</v>
      </c>
    </row>
    <row r="1536" spans="1:56">
      <c r="A1536" t="s">
        <v>10755</v>
      </c>
      <c r="B1536">
        <v>4000</v>
      </c>
      <c r="C1536">
        <v>2001</v>
      </c>
      <c r="D1536">
        <v>463</v>
      </c>
      <c r="E1536">
        <v>2.9642000000000002E-2</v>
      </c>
      <c r="F1536">
        <v>24.567920000000001</v>
      </c>
      <c r="H1536">
        <v>19.96482</v>
      </c>
      <c r="I1536">
        <f t="shared" si="30"/>
        <v>0.59179719444000001</v>
      </c>
      <c r="K1536">
        <v>16.940000000000001</v>
      </c>
      <c r="L1536">
        <v>23.433810000000001</v>
      </c>
      <c r="M1536">
        <v>445.13308000000001</v>
      </c>
      <c r="N1536">
        <v>524.61617000000001</v>
      </c>
      <c r="O1536">
        <v>379.23842000000002</v>
      </c>
      <c r="P1536" t="s">
        <v>10751</v>
      </c>
      <c r="Q1536">
        <v>194.0299</v>
      </c>
      <c r="R1536">
        <v>182.92269999999999</v>
      </c>
      <c r="S1536">
        <v>10.123699999999999</v>
      </c>
      <c r="T1536">
        <v>0.95278700000000005</v>
      </c>
      <c r="U1536">
        <v>4.5731000000000001E-2</v>
      </c>
      <c r="V1536">
        <v>40.032220000000002</v>
      </c>
      <c r="W1536">
        <v>0.95799999999999996</v>
      </c>
      <c r="X1536" t="s">
        <v>10751</v>
      </c>
      <c r="Y1536">
        <v>4.2000000000000003E-2</v>
      </c>
      <c r="Z1536" t="s">
        <v>10751</v>
      </c>
      <c r="AA1536" t="s">
        <v>10751</v>
      </c>
      <c r="AB1536">
        <v>1</v>
      </c>
      <c r="AC1536" t="s">
        <v>10751</v>
      </c>
      <c r="AD1536" t="s">
        <v>10751</v>
      </c>
      <c r="AE1536" t="s">
        <v>10751</v>
      </c>
      <c r="AF1536" t="s">
        <v>10751</v>
      </c>
      <c r="AG1536">
        <v>1</v>
      </c>
      <c r="AH1536" t="s">
        <v>10751</v>
      </c>
      <c r="AI1536" t="s">
        <v>10751</v>
      </c>
      <c r="AJ1536" t="s">
        <v>10751</v>
      </c>
      <c r="AK1536" t="s">
        <v>10751</v>
      </c>
      <c r="AL1536" t="s">
        <v>10751</v>
      </c>
      <c r="AM1536" t="s">
        <v>10751</v>
      </c>
      <c r="AN1536" t="s">
        <v>10751</v>
      </c>
      <c r="AO1536" t="s">
        <v>10751</v>
      </c>
      <c r="AP1536">
        <v>1</v>
      </c>
      <c r="AQ1536" t="s">
        <v>10751</v>
      </c>
      <c r="AR1536" t="s">
        <v>10751</v>
      </c>
      <c r="AS1536" t="s">
        <v>10751</v>
      </c>
      <c r="AT1536">
        <v>0.32600000000000001</v>
      </c>
      <c r="AU1536">
        <v>0.186</v>
      </c>
      <c r="AV1536">
        <v>3.9</v>
      </c>
      <c r="AW1536" t="s">
        <v>10751</v>
      </c>
      <c r="AX1536">
        <v>5.9</v>
      </c>
      <c r="AY1536">
        <v>1</v>
      </c>
      <c r="AZ1536" t="s">
        <v>10751</v>
      </c>
      <c r="BA1536" t="s">
        <v>10751</v>
      </c>
      <c r="BB1536" t="s">
        <v>10751</v>
      </c>
      <c r="BC1536" t="s">
        <v>10751</v>
      </c>
      <c r="BD1536" t="s">
        <v>10751</v>
      </c>
    </row>
    <row r="1537" spans="1:56">
      <c r="A1537" t="s">
        <v>10755</v>
      </c>
      <c r="B1537">
        <v>4000</v>
      </c>
      <c r="C1537">
        <v>2002</v>
      </c>
      <c r="D1537">
        <v>451</v>
      </c>
      <c r="E1537">
        <v>2.7994999999999999E-2</v>
      </c>
      <c r="F1537">
        <v>24.89593</v>
      </c>
      <c r="H1537">
        <v>20.178090000000001</v>
      </c>
      <c r="I1537">
        <f t="shared" si="30"/>
        <v>0.56488562954999999</v>
      </c>
      <c r="K1537">
        <v>17.00421</v>
      </c>
      <c r="L1537">
        <v>23.77112</v>
      </c>
      <c r="M1537">
        <v>440.42831000000001</v>
      </c>
      <c r="N1537">
        <v>522.63531</v>
      </c>
      <c r="O1537">
        <v>373.85696999999999</v>
      </c>
      <c r="P1537" t="s">
        <v>10751</v>
      </c>
      <c r="Q1537">
        <v>195.87280000000001</v>
      </c>
      <c r="R1537">
        <v>185.62129999999999</v>
      </c>
      <c r="S1537">
        <v>10.1601</v>
      </c>
      <c r="T1537">
        <v>0.95641399999999999</v>
      </c>
      <c r="U1537">
        <v>4.6405000000000002E-2</v>
      </c>
      <c r="V1537">
        <v>40.453209999999999</v>
      </c>
      <c r="W1537">
        <v>0.95699999999999996</v>
      </c>
      <c r="X1537" t="s">
        <v>10751</v>
      </c>
      <c r="Y1537">
        <v>4.2999999999999997E-2</v>
      </c>
      <c r="Z1537" t="s">
        <v>10751</v>
      </c>
      <c r="AA1537" t="s">
        <v>10751</v>
      </c>
      <c r="AB1537">
        <v>1</v>
      </c>
      <c r="AC1537" t="s">
        <v>10751</v>
      </c>
      <c r="AD1537" t="s">
        <v>10751</v>
      </c>
      <c r="AE1537" t="s">
        <v>10751</v>
      </c>
      <c r="AF1537" t="s">
        <v>10751</v>
      </c>
      <c r="AG1537">
        <v>1</v>
      </c>
      <c r="AH1537" t="s">
        <v>10751</v>
      </c>
      <c r="AI1537" t="s">
        <v>10751</v>
      </c>
      <c r="AJ1537" t="s">
        <v>10751</v>
      </c>
      <c r="AK1537" t="s">
        <v>10751</v>
      </c>
      <c r="AL1537" t="s">
        <v>10751</v>
      </c>
      <c r="AM1537" t="s">
        <v>10751</v>
      </c>
      <c r="AN1537" t="s">
        <v>10751</v>
      </c>
      <c r="AO1537" t="s">
        <v>10751</v>
      </c>
      <c r="AP1537">
        <v>1</v>
      </c>
      <c r="AQ1537" t="s">
        <v>10751</v>
      </c>
      <c r="AR1537" t="s">
        <v>10751</v>
      </c>
      <c r="AS1537" t="s">
        <v>10751</v>
      </c>
      <c r="AT1537">
        <v>0.33</v>
      </c>
      <c r="AU1537">
        <v>0.245</v>
      </c>
      <c r="AV1537">
        <v>4</v>
      </c>
      <c r="AW1537" t="s">
        <v>10751</v>
      </c>
      <c r="AX1537">
        <v>5.8</v>
      </c>
      <c r="AY1537">
        <v>1</v>
      </c>
      <c r="AZ1537" t="s">
        <v>10751</v>
      </c>
      <c r="BA1537" t="s">
        <v>10751</v>
      </c>
      <c r="BB1537" t="s">
        <v>10751</v>
      </c>
      <c r="BC1537" t="s">
        <v>10751</v>
      </c>
      <c r="BD1537" t="s">
        <v>10751</v>
      </c>
    </row>
    <row r="1538" spans="1:56">
      <c r="A1538" t="s">
        <v>10755</v>
      </c>
      <c r="B1538">
        <v>4000</v>
      </c>
      <c r="C1538">
        <v>2003</v>
      </c>
      <c r="D1538">
        <v>493</v>
      </c>
      <c r="E1538">
        <v>3.1266000000000002E-2</v>
      </c>
      <c r="F1538">
        <v>25.432580000000002</v>
      </c>
      <c r="H1538">
        <v>20.5382</v>
      </c>
      <c r="I1538">
        <f t="shared" si="30"/>
        <v>0.64214736120000004</v>
      </c>
      <c r="K1538">
        <v>17.228670000000001</v>
      </c>
      <c r="L1538">
        <v>24.21752</v>
      </c>
      <c r="M1538">
        <v>432.70585</v>
      </c>
      <c r="N1538">
        <v>515.82628999999997</v>
      </c>
      <c r="O1538">
        <v>366.96568000000002</v>
      </c>
      <c r="P1538" t="s">
        <v>10751</v>
      </c>
      <c r="Q1538">
        <v>199.33320000000001</v>
      </c>
      <c r="R1538">
        <v>184.88</v>
      </c>
      <c r="S1538">
        <v>10.032400000000001</v>
      </c>
      <c r="T1538">
        <v>0.93359700000000001</v>
      </c>
      <c r="U1538">
        <v>4.6219999999999997E-2</v>
      </c>
      <c r="V1538">
        <v>41.121119999999998</v>
      </c>
      <c r="W1538">
        <v>0.96899999999999997</v>
      </c>
      <c r="X1538" t="s">
        <v>10751</v>
      </c>
      <c r="Y1538">
        <v>3.1E-2</v>
      </c>
      <c r="Z1538" t="s">
        <v>10751</v>
      </c>
      <c r="AA1538" t="s">
        <v>10751</v>
      </c>
      <c r="AB1538">
        <v>1</v>
      </c>
      <c r="AC1538" t="s">
        <v>10751</v>
      </c>
      <c r="AD1538" t="s">
        <v>10751</v>
      </c>
      <c r="AE1538" t="s">
        <v>10751</v>
      </c>
      <c r="AF1538" t="s">
        <v>10751</v>
      </c>
      <c r="AG1538">
        <v>1</v>
      </c>
      <c r="AH1538" t="s">
        <v>10751</v>
      </c>
      <c r="AI1538" t="s">
        <v>10751</v>
      </c>
      <c r="AJ1538" t="s">
        <v>10751</v>
      </c>
      <c r="AK1538" t="s">
        <v>10751</v>
      </c>
      <c r="AL1538" t="s">
        <v>10751</v>
      </c>
      <c r="AM1538" t="s">
        <v>10751</v>
      </c>
      <c r="AN1538" t="s">
        <v>10751</v>
      </c>
      <c r="AO1538" t="s">
        <v>10751</v>
      </c>
      <c r="AP1538">
        <v>1</v>
      </c>
      <c r="AQ1538" t="s">
        <v>10751</v>
      </c>
      <c r="AR1538" t="s">
        <v>10751</v>
      </c>
      <c r="AS1538" t="s">
        <v>10751</v>
      </c>
      <c r="AT1538">
        <v>0.19600000000000001</v>
      </c>
      <c r="AU1538">
        <v>0.155</v>
      </c>
      <c r="AV1538">
        <v>4.0999999999999996</v>
      </c>
      <c r="AW1538" t="s">
        <v>10751</v>
      </c>
      <c r="AX1538">
        <v>5.9</v>
      </c>
      <c r="AY1538">
        <v>0.93200000000000005</v>
      </c>
      <c r="AZ1538">
        <v>6.8000000000000005E-2</v>
      </c>
      <c r="BA1538" t="s">
        <v>10751</v>
      </c>
      <c r="BB1538" t="s">
        <v>10751</v>
      </c>
      <c r="BC1538" t="s">
        <v>10751</v>
      </c>
      <c r="BD1538" t="s">
        <v>10751</v>
      </c>
    </row>
    <row r="1539" spans="1:56">
      <c r="A1539" t="s">
        <v>10755</v>
      </c>
      <c r="B1539">
        <v>4000</v>
      </c>
      <c r="C1539">
        <v>2004</v>
      </c>
      <c r="D1539">
        <v>186</v>
      </c>
      <c r="E1539">
        <v>1.1833E-2</v>
      </c>
      <c r="F1539">
        <v>25.08043</v>
      </c>
      <c r="H1539">
        <v>20.272929999999999</v>
      </c>
      <c r="I1539">
        <f t="shared" si="30"/>
        <v>0.23988958068999999</v>
      </c>
      <c r="K1539">
        <v>16.752559999999999</v>
      </c>
      <c r="L1539">
        <v>24.20195</v>
      </c>
      <c r="M1539">
        <v>438.36790000000002</v>
      </c>
      <c r="N1539">
        <v>530.48607000000004</v>
      </c>
      <c r="O1539">
        <v>367.20177000000001</v>
      </c>
      <c r="P1539" t="s">
        <v>10751</v>
      </c>
      <c r="Q1539">
        <v>203.44239999999999</v>
      </c>
      <c r="R1539">
        <v>185.202</v>
      </c>
      <c r="S1539">
        <v>10.0053</v>
      </c>
      <c r="T1539">
        <v>0.91740200000000005</v>
      </c>
      <c r="U1539">
        <v>4.6301000000000002E-2</v>
      </c>
      <c r="V1539">
        <v>40.614370000000001</v>
      </c>
      <c r="W1539">
        <v>0.92600000000000005</v>
      </c>
      <c r="X1539" t="s">
        <v>10751</v>
      </c>
      <c r="Y1539">
        <v>7.3999999999999996E-2</v>
      </c>
      <c r="Z1539" t="s">
        <v>10751</v>
      </c>
      <c r="AA1539" t="s">
        <v>10751</v>
      </c>
      <c r="AB1539">
        <v>1</v>
      </c>
      <c r="AC1539" t="s">
        <v>10751</v>
      </c>
      <c r="AD1539" t="s">
        <v>10751</v>
      </c>
      <c r="AE1539" t="s">
        <v>10751</v>
      </c>
      <c r="AF1539" t="s">
        <v>10751</v>
      </c>
      <c r="AG1539">
        <v>1</v>
      </c>
      <c r="AH1539" t="s">
        <v>10751</v>
      </c>
      <c r="AI1539" t="s">
        <v>10751</v>
      </c>
      <c r="AJ1539" t="s">
        <v>10751</v>
      </c>
      <c r="AK1539" t="s">
        <v>10751</v>
      </c>
      <c r="AL1539" t="s">
        <v>10751</v>
      </c>
      <c r="AM1539" t="s">
        <v>10751</v>
      </c>
      <c r="AN1539" t="s">
        <v>10751</v>
      </c>
      <c r="AO1539" t="s">
        <v>10751</v>
      </c>
      <c r="AP1539">
        <v>1</v>
      </c>
      <c r="AQ1539" t="s">
        <v>10751</v>
      </c>
      <c r="AR1539" t="s">
        <v>10751</v>
      </c>
      <c r="AS1539" t="s">
        <v>10751</v>
      </c>
      <c r="AT1539">
        <v>0.153</v>
      </c>
      <c r="AU1539">
        <v>0.12</v>
      </c>
      <c r="AV1539">
        <v>4.0999999999999996</v>
      </c>
      <c r="AW1539" t="s">
        <v>10751</v>
      </c>
      <c r="AX1539">
        <v>5.9</v>
      </c>
      <c r="AY1539">
        <v>0.88</v>
      </c>
      <c r="AZ1539">
        <v>0.12</v>
      </c>
      <c r="BA1539" t="s">
        <v>10751</v>
      </c>
      <c r="BB1539" t="s">
        <v>10751</v>
      </c>
      <c r="BC1539" t="s">
        <v>10751</v>
      </c>
      <c r="BD1539" t="s">
        <v>10751</v>
      </c>
    </row>
    <row r="1540" spans="1:56">
      <c r="A1540" t="s">
        <v>10755</v>
      </c>
      <c r="B1540">
        <v>4000</v>
      </c>
      <c r="C1540">
        <v>2005</v>
      </c>
      <c r="D1540">
        <v>380</v>
      </c>
      <c r="E1540">
        <v>2.3899E-2</v>
      </c>
      <c r="F1540">
        <v>25.455690000000001</v>
      </c>
      <c r="H1540">
        <v>20.4147</v>
      </c>
      <c r="I1540">
        <f t="shared" si="30"/>
        <v>0.48789091530000001</v>
      </c>
      <c r="K1540">
        <v>17.04466</v>
      </c>
      <c r="L1540">
        <v>23.993480000000002</v>
      </c>
      <c r="M1540">
        <v>435.32346999999999</v>
      </c>
      <c r="N1540">
        <v>521.39507000000003</v>
      </c>
      <c r="O1540">
        <v>370.39226000000002</v>
      </c>
      <c r="P1540" t="s">
        <v>10751</v>
      </c>
      <c r="Q1540">
        <v>198.37780000000001</v>
      </c>
      <c r="R1540">
        <v>182.2706</v>
      </c>
      <c r="S1540">
        <v>10.0268</v>
      </c>
      <c r="T1540">
        <v>0.92608400000000002</v>
      </c>
      <c r="U1540">
        <v>4.5567999999999997E-2</v>
      </c>
      <c r="V1540">
        <v>40.917589999999997</v>
      </c>
      <c r="W1540">
        <v>0.95399999999999996</v>
      </c>
      <c r="X1540" t="s">
        <v>10751</v>
      </c>
      <c r="Y1540">
        <v>4.5999999999999999E-2</v>
      </c>
      <c r="Z1540" t="s">
        <v>10751</v>
      </c>
      <c r="AA1540" t="s">
        <v>10751</v>
      </c>
      <c r="AB1540">
        <v>0.89600000000000002</v>
      </c>
      <c r="AC1540" t="s">
        <v>10751</v>
      </c>
      <c r="AD1540" t="s">
        <v>10751</v>
      </c>
      <c r="AE1540" t="s">
        <v>10751</v>
      </c>
      <c r="AF1540" t="s">
        <v>10751</v>
      </c>
      <c r="AG1540">
        <v>1</v>
      </c>
      <c r="AH1540" t="s">
        <v>10751</v>
      </c>
      <c r="AI1540" t="s">
        <v>10751</v>
      </c>
      <c r="AJ1540" t="s">
        <v>10751</v>
      </c>
      <c r="AK1540" t="s">
        <v>10751</v>
      </c>
      <c r="AL1540" t="s">
        <v>10751</v>
      </c>
      <c r="AM1540" t="s">
        <v>10751</v>
      </c>
      <c r="AN1540" t="s">
        <v>10751</v>
      </c>
      <c r="AO1540" t="s">
        <v>10751</v>
      </c>
      <c r="AP1540">
        <v>1</v>
      </c>
      <c r="AQ1540" t="s">
        <v>10751</v>
      </c>
      <c r="AR1540" t="s">
        <v>10751</v>
      </c>
      <c r="AS1540" t="s">
        <v>10751</v>
      </c>
      <c r="AT1540">
        <v>0.20699999999999999</v>
      </c>
      <c r="AU1540" t="s">
        <v>10751</v>
      </c>
      <c r="AV1540">
        <v>4.0999999999999996</v>
      </c>
      <c r="AW1540">
        <v>0.104</v>
      </c>
      <c r="AX1540">
        <v>5.9</v>
      </c>
      <c r="AY1540">
        <v>0.84599999999999997</v>
      </c>
      <c r="AZ1540">
        <v>0.05</v>
      </c>
      <c r="BA1540" t="s">
        <v>10751</v>
      </c>
      <c r="BB1540" t="s">
        <v>10751</v>
      </c>
      <c r="BC1540" t="s">
        <v>10751</v>
      </c>
      <c r="BD1540" t="s">
        <v>10751</v>
      </c>
    </row>
    <row r="1541" spans="1:56">
      <c r="A1541" t="s">
        <v>10755</v>
      </c>
      <c r="B1541">
        <v>4000</v>
      </c>
      <c r="C1541">
        <v>2006</v>
      </c>
      <c r="D1541">
        <v>160</v>
      </c>
      <c r="E1541">
        <v>1.0588999999999999E-2</v>
      </c>
      <c r="F1541">
        <v>25.704899999999999</v>
      </c>
      <c r="H1541">
        <v>20.599820000000001</v>
      </c>
      <c r="I1541">
        <f t="shared" si="30"/>
        <v>0.21813149398000001</v>
      </c>
      <c r="K1541">
        <v>17.213080000000001</v>
      </c>
      <c r="L1541">
        <v>24.190349999999999</v>
      </c>
      <c r="M1541">
        <v>431.41160000000002</v>
      </c>
      <c r="N1541">
        <v>516.29355999999996</v>
      </c>
      <c r="O1541">
        <v>367.37783999999999</v>
      </c>
      <c r="P1541" t="s">
        <v>10751</v>
      </c>
      <c r="Q1541">
        <v>189.83629999999999</v>
      </c>
      <c r="R1541">
        <v>182.98740000000001</v>
      </c>
      <c r="S1541">
        <v>10.063800000000001</v>
      </c>
      <c r="T1541">
        <v>0.96923700000000002</v>
      </c>
      <c r="U1541">
        <v>4.5747000000000003E-2</v>
      </c>
      <c r="V1541">
        <v>41.222009999999997</v>
      </c>
      <c r="W1541">
        <v>1</v>
      </c>
      <c r="X1541" t="s">
        <v>10751</v>
      </c>
      <c r="Y1541" t="s">
        <v>10751</v>
      </c>
      <c r="Z1541" t="s">
        <v>10751</v>
      </c>
      <c r="AA1541" t="s">
        <v>10751</v>
      </c>
      <c r="AB1541">
        <v>0.78100000000000003</v>
      </c>
      <c r="AC1541" t="s">
        <v>10751</v>
      </c>
      <c r="AD1541" t="s">
        <v>10751</v>
      </c>
      <c r="AE1541" t="s">
        <v>10751</v>
      </c>
      <c r="AF1541" t="s">
        <v>10751</v>
      </c>
      <c r="AG1541">
        <v>1</v>
      </c>
      <c r="AH1541" t="s">
        <v>10751</v>
      </c>
      <c r="AI1541" t="s">
        <v>10751</v>
      </c>
      <c r="AJ1541" t="s">
        <v>10751</v>
      </c>
      <c r="AK1541" t="s">
        <v>10751</v>
      </c>
      <c r="AL1541" t="s">
        <v>10751</v>
      </c>
      <c r="AM1541" t="s">
        <v>10751</v>
      </c>
      <c r="AN1541" t="s">
        <v>10751</v>
      </c>
      <c r="AO1541" t="s">
        <v>10751</v>
      </c>
      <c r="AP1541">
        <v>1</v>
      </c>
      <c r="AQ1541" t="s">
        <v>10751</v>
      </c>
      <c r="AR1541" t="s">
        <v>10751</v>
      </c>
      <c r="AS1541" t="s">
        <v>10751</v>
      </c>
      <c r="AT1541">
        <v>0.39300000000000002</v>
      </c>
      <c r="AU1541">
        <v>6.3E-2</v>
      </c>
      <c r="AV1541">
        <v>4.0999999999999996</v>
      </c>
      <c r="AW1541">
        <v>0.219</v>
      </c>
      <c r="AX1541">
        <v>5.8</v>
      </c>
      <c r="AY1541">
        <v>0.71799999999999997</v>
      </c>
      <c r="AZ1541">
        <v>6.3E-2</v>
      </c>
      <c r="BA1541" t="s">
        <v>10751</v>
      </c>
      <c r="BB1541" t="s">
        <v>10751</v>
      </c>
      <c r="BC1541" t="s">
        <v>10751</v>
      </c>
      <c r="BD1541" t="s">
        <v>10751</v>
      </c>
    </row>
    <row r="1542" spans="1:56">
      <c r="A1542" t="s">
        <v>10755</v>
      </c>
      <c r="B1542">
        <v>4000</v>
      </c>
      <c r="C1542">
        <v>2007</v>
      </c>
      <c r="D1542">
        <v>81</v>
      </c>
      <c r="E1542">
        <v>5.3179999999999998E-3</v>
      </c>
      <c r="F1542">
        <v>25.948609999999999</v>
      </c>
      <c r="H1542">
        <v>20.789190000000001</v>
      </c>
      <c r="I1542">
        <f t="shared" si="30"/>
        <v>0.11055691242</v>
      </c>
      <c r="K1542">
        <v>17.36149</v>
      </c>
      <c r="L1542">
        <v>24.427389999999999</v>
      </c>
      <c r="M1542">
        <v>427.48174</v>
      </c>
      <c r="N1542">
        <v>511.87997999999999</v>
      </c>
      <c r="O1542">
        <v>363.81290000000001</v>
      </c>
      <c r="P1542" t="s">
        <v>10751</v>
      </c>
      <c r="Q1542">
        <v>189.71029999999999</v>
      </c>
      <c r="R1542">
        <v>184.11160000000001</v>
      </c>
      <c r="S1542">
        <v>10.0725</v>
      </c>
      <c r="T1542">
        <v>0.97590100000000002</v>
      </c>
      <c r="U1542">
        <v>4.6027999999999999E-2</v>
      </c>
      <c r="V1542">
        <v>41.583959999999998</v>
      </c>
      <c r="W1542">
        <v>1</v>
      </c>
      <c r="X1542" t="s">
        <v>10751</v>
      </c>
      <c r="Y1542" t="s">
        <v>10751</v>
      </c>
      <c r="Z1542" t="s">
        <v>10751</v>
      </c>
      <c r="AA1542" t="s">
        <v>10751</v>
      </c>
      <c r="AB1542">
        <v>0.68899999999999995</v>
      </c>
      <c r="AC1542" t="s">
        <v>10751</v>
      </c>
      <c r="AD1542" t="s">
        <v>10751</v>
      </c>
      <c r="AE1542" t="s">
        <v>10751</v>
      </c>
      <c r="AF1542" t="s">
        <v>10751</v>
      </c>
      <c r="AG1542">
        <v>1</v>
      </c>
      <c r="AH1542" t="s">
        <v>10751</v>
      </c>
      <c r="AI1542" t="s">
        <v>10751</v>
      </c>
      <c r="AJ1542" t="s">
        <v>10751</v>
      </c>
      <c r="AK1542" t="s">
        <v>10751</v>
      </c>
      <c r="AL1542" t="s">
        <v>10751</v>
      </c>
      <c r="AM1542" t="s">
        <v>10751</v>
      </c>
      <c r="AN1542" t="s">
        <v>10751</v>
      </c>
      <c r="AO1542" t="s">
        <v>10751</v>
      </c>
      <c r="AP1542">
        <v>1</v>
      </c>
      <c r="AQ1542" t="s">
        <v>10751</v>
      </c>
      <c r="AR1542" t="s">
        <v>10751</v>
      </c>
      <c r="AS1542" t="s">
        <v>10751</v>
      </c>
      <c r="AT1542">
        <v>0.41299999999999998</v>
      </c>
      <c r="AU1542" t="s">
        <v>10751</v>
      </c>
      <c r="AV1542">
        <v>4</v>
      </c>
      <c r="AW1542">
        <v>0.311</v>
      </c>
      <c r="AX1542">
        <v>5.9</v>
      </c>
      <c r="AY1542">
        <v>0.68899999999999995</v>
      </c>
      <c r="AZ1542" t="s">
        <v>10751</v>
      </c>
      <c r="BA1542" t="s">
        <v>10751</v>
      </c>
      <c r="BB1542" t="s">
        <v>10751</v>
      </c>
      <c r="BC1542" t="s">
        <v>10751</v>
      </c>
      <c r="BD1542" t="s">
        <v>10751</v>
      </c>
    </row>
    <row r="1543" spans="1:56">
      <c r="A1543" t="s">
        <v>10755</v>
      </c>
      <c r="B1543">
        <v>4000</v>
      </c>
      <c r="C1543">
        <v>2008</v>
      </c>
      <c r="D1543" t="s">
        <v>10751</v>
      </c>
      <c r="E1543" t="s">
        <v>10751</v>
      </c>
      <c r="F1543" t="s">
        <v>10751</v>
      </c>
      <c r="H1543" t="s">
        <v>10751</v>
      </c>
      <c r="I1543" t="str">
        <f t="shared" si="30"/>
        <v/>
      </c>
      <c r="K1543" t="s">
        <v>10751</v>
      </c>
      <c r="L1543" t="s">
        <v>10751</v>
      </c>
      <c r="M1543" t="s">
        <v>10751</v>
      </c>
      <c r="N1543" t="s">
        <v>10751</v>
      </c>
      <c r="O1543" t="s">
        <v>10751</v>
      </c>
      <c r="P1543" t="s">
        <v>10751</v>
      </c>
      <c r="Q1543" t="s">
        <v>10751</v>
      </c>
      <c r="R1543" t="s">
        <v>10751</v>
      </c>
      <c r="S1543" t="s">
        <v>10751</v>
      </c>
      <c r="T1543" t="s">
        <v>10751</v>
      </c>
      <c r="U1543" t="s">
        <v>10751</v>
      </c>
      <c r="V1543" t="s">
        <v>10751</v>
      </c>
      <c r="W1543" t="s">
        <v>10751</v>
      </c>
      <c r="X1543" t="s">
        <v>10751</v>
      </c>
      <c r="Y1543" t="s">
        <v>10751</v>
      </c>
      <c r="Z1543" t="s">
        <v>10751</v>
      </c>
      <c r="AA1543" t="s">
        <v>10751</v>
      </c>
      <c r="AB1543" t="s">
        <v>10751</v>
      </c>
      <c r="AC1543" t="s">
        <v>10751</v>
      </c>
      <c r="AD1543" t="s">
        <v>10751</v>
      </c>
      <c r="AE1543" t="s">
        <v>10751</v>
      </c>
      <c r="AF1543" t="s">
        <v>10751</v>
      </c>
      <c r="AG1543" t="s">
        <v>10751</v>
      </c>
      <c r="AH1543" t="s">
        <v>10751</v>
      </c>
      <c r="AI1543" t="s">
        <v>10751</v>
      </c>
      <c r="AJ1543" t="s">
        <v>10751</v>
      </c>
      <c r="AK1543" t="s">
        <v>10751</v>
      </c>
      <c r="AL1543" t="s">
        <v>10751</v>
      </c>
      <c r="AM1543" t="s">
        <v>10751</v>
      </c>
      <c r="AN1543" t="s">
        <v>10751</v>
      </c>
      <c r="AO1543" t="s">
        <v>10751</v>
      </c>
      <c r="AP1543" t="s">
        <v>10751</v>
      </c>
      <c r="AQ1543" t="s">
        <v>10751</v>
      </c>
      <c r="AR1543" t="s">
        <v>10751</v>
      </c>
      <c r="AS1543" t="s">
        <v>10751</v>
      </c>
      <c r="AT1543" t="s">
        <v>10751</v>
      </c>
      <c r="AU1543" t="s">
        <v>10751</v>
      </c>
      <c r="AV1543" t="s">
        <v>10751</v>
      </c>
      <c r="AW1543" t="s">
        <v>10751</v>
      </c>
      <c r="AX1543" t="s">
        <v>10751</v>
      </c>
      <c r="AY1543" t="s">
        <v>10751</v>
      </c>
      <c r="AZ1543" t="s">
        <v>10751</v>
      </c>
      <c r="BA1543" t="s">
        <v>10751</v>
      </c>
      <c r="BB1543" t="s">
        <v>10751</v>
      </c>
      <c r="BC1543" t="s">
        <v>10751</v>
      </c>
      <c r="BD1543" t="s">
        <v>10751</v>
      </c>
    </row>
    <row r="1544" spans="1:56">
      <c r="A1544" t="s">
        <v>10755</v>
      </c>
      <c r="B1544">
        <v>4000</v>
      </c>
      <c r="C1544">
        <v>2009</v>
      </c>
      <c r="D1544" t="s">
        <v>10751</v>
      </c>
      <c r="E1544" t="s">
        <v>10751</v>
      </c>
      <c r="F1544" t="s">
        <v>10751</v>
      </c>
      <c r="H1544" t="s">
        <v>10751</v>
      </c>
      <c r="I1544" t="str">
        <f t="shared" si="30"/>
        <v/>
      </c>
      <c r="K1544" t="s">
        <v>10751</v>
      </c>
      <c r="L1544" t="s">
        <v>10751</v>
      </c>
      <c r="M1544" t="s">
        <v>10751</v>
      </c>
      <c r="N1544" t="s">
        <v>10751</v>
      </c>
      <c r="O1544" t="s">
        <v>10751</v>
      </c>
      <c r="P1544" t="s">
        <v>10751</v>
      </c>
      <c r="Q1544" t="s">
        <v>10751</v>
      </c>
      <c r="R1544" t="s">
        <v>10751</v>
      </c>
      <c r="S1544" t="s">
        <v>10751</v>
      </c>
      <c r="T1544" t="s">
        <v>10751</v>
      </c>
      <c r="U1544" t="s">
        <v>10751</v>
      </c>
      <c r="V1544" t="s">
        <v>10751</v>
      </c>
      <c r="W1544" t="s">
        <v>10751</v>
      </c>
      <c r="X1544" t="s">
        <v>10751</v>
      </c>
      <c r="Y1544" t="s">
        <v>10751</v>
      </c>
      <c r="Z1544" t="s">
        <v>10751</v>
      </c>
      <c r="AA1544" t="s">
        <v>10751</v>
      </c>
      <c r="AB1544" t="s">
        <v>10751</v>
      </c>
      <c r="AC1544" t="s">
        <v>10751</v>
      </c>
      <c r="AD1544" t="s">
        <v>10751</v>
      </c>
      <c r="AE1544" t="s">
        <v>10751</v>
      </c>
      <c r="AF1544" t="s">
        <v>10751</v>
      </c>
      <c r="AG1544" t="s">
        <v>10751</v>
      </c>
      <c r="AH1544" t="s">
        <v>10751</v>
      </c>
      <c r="AI1544" t="s">
        <v>10751</v>
      </c>
      <c r="AJ1544" t="s">
        <v>10751</v>
      </c>
      <c r="AK1544" t="s">
        <v>10751</v>
      </c>
      <c r="AL1544" t="s">
        <v>10751</v>
      </c>
      <c r="AM1544" t="s">
        <v>10751</v>
      </c>
      <c r="AN1544" t="s">
        <v>10751</v>
      </c>
      <c r="AO1544" t="s">
        <v>10751</v>
      </c>
      <c r="AP1544" t="s">
        <v>10751</v>
      </c>
      <c r="AQ1544" t="s">
        <v>10751</v>
      </c>
      <c r="AR1544" t="s">
        <v>10751</v>
      </c>
      <c r="AS1544" t="s">
        <v>10751</v>
      </c>
      <c r="AT1544" t="s">
        <v>10751</v>
      </c>
      <c r="AU1544" t="s">
        <v>10751</v>
      </c>
      <c r="AV1544" t="s">
        <v>10751</v>
      </c>
      <c r="AW1544" t="s">
        <v>10751</v>
      </c>
      <c r="AX1544" t="s">
        <v>10751</v>
      </c>
      <c r="AY1544" t="s">
        <v>10751</v>
      </c>
      <c r="AZ1544" t="s">
        <v>10751</v>
      </c>
      <c r="BA1544" t="s">
        <v>10751</v>
      </c>
      <c r="BB1544" t="s">
        <v>10751</v>
      </c>
      <c r="BC1544" t="s">
        <v>10751</v>
      </c>
      <c r="BD1544" t="s">
        <v>10751</v>
      </c>
    </row>
    <row r="1545" spans="1:56">
      <c r="A1545" t="s">
        <v>10755</v>
      </c>
      <c r="B1545">
        <v>4000</v>
      </c>
      <c r="C1545">
        <v>2010</v>
      </c>
      <c r="D1545" t="s">
        <v>10751</v>
      </c>
      <c r="E1545" t="s">
        <v>10751</v>
      </c>
      <c r="F1545" t="s">
        <v>10751</v>
      </c>
      <c r="H1545" t="s">
        <v>10751</v>
      </c>
      <c r="I1545" t="str">
        <f t="shared" si="30"/>
        <v/>
      </c>
      <c r="K1545" t="s">
        <v>10751</v>
      </c>
      <c r="L1545" t="s">
        <v>10751</v>
      </c>
      <c r="M1545" t="s">
        <v>10751</v>
      </c>
      <c r="N1545" t="s">
        <v>10751</v>
      </c>
      <c r="O1545" t="s">
        <v>10751</v>
      </c>
      <c r="P1545" t="s">
        <v>10751</v>
      </c>
      <c r="Q1545" t="s">
        <v>10751</v>
      </c>
      <c r="R1545" t="s">
        <v>10751</v>
      </c>
      <c r="S1545" t="s">
        <v>10751</v>
      </c>
      <c r="T1545" t="s">
        <v>10751</v>
      </c>
      <c r="U1545" t="s">
        <v>10751</v>
      </c>
      <c r="V1545" t="s">
        <v>10751</v>
      </c>
      <c r="W1545" t="s">
        <v>10751</v>
      </c>
      <c r="X1545" t="s">
        <v>10751</v>
      </c>
      <c r="Y1545" t="s">
        <v>10751</v>
      </c>
      <c r="Z1545" t="s">
        <v>10751</v>
      </c>
      <c r="AA1545" t="s">
        <v>10751</v>
      </c>
      <c r="AB1545" t="s">
        <v>10751</v>
      </c>
      <c r="AC1545" t="s">
        <v>10751</v>
      </c>
      <c r="AD1545" t="s">
        <v>10751</v>
      </c>
      <c r="AE1545" t="s">
        <v>10751</v>
      </c>
      <c r="AF1545" t="s">
        <v>10751</v>
      </c>
      <c r="AG1545" t="s">
        <v>10751</v>
      </c>
      <c r="AH1545" t="s">
        <v>10751</v>
      </c>
      <c r="AI1545" t="s">
        <v>10751</v>
      </c>
      <c r="AJ1545" t="s">
        <v>10751</v>
      </c>
      <c r="AK1545" t="s">
        <v>10751</v>
      </c>
      <c r="AL1545" t="s">
        <v>10751</v>
      </c>
      <c r="AM1545" t="s">
        <v>10751</v>
      </c>
      <c r="AN1545" t="s">
        <v>10751</v>
      </c>
      <c r="AO1545" t="s">
        <v>10751</v>
      </c>
      <c r="AP1545" t="s">
        <v>10751</v>
      </c>
      <c r="AQ1545" t="s">
        <v>10751</v>
      </c>
      <c r="AR1545" t="s">
        <v>10751</v>
      </c>
      <c r="AS1545" t="s">
        <v>10751</v>
      </c>
      <c r="AT1545" t="s">
        <v>10751</v>
      </c>
      <c r="AU1545" t="s">
        <v>10751</v>
      </c>
      <c r="AV1545" t="s">
        <v>10751</v>
      </c>
      <c r="AW1545" t="s">
        <v>10751</v>
      </c>
      <c r="AX1545" t="s">
        <v>10751</v>
      </c>
      <c r="AY1545" t="s">
        <v>10751</v>
      </c>
      <c r="AZ1545" t="s">
        <v>10751</v>
      </c>
      <c r="BA1545" t="s">
        <v>10751</v>
      </c>
      <c r="BB1545" t="s">
        <v>10751</v>
      </c>
      <c r="BC1545" t="s">
        <v>10751</v>
      </c>
      <c r="BD1545" t="s">
        <v>10751</v>
      </c>
    </row>
    <row r="1546" spans="1:56">
      <c r="A1546" t="s">
        <v>10755</v>
      </c>
      <c r="B1546">
        <v>4000</v>
      </c>
      <c r="C1546">
        <v>2011</v>
      </c>
      <c r="D1546" t="s">
        <v>10751</v>
      </c>
      <c r="E1546" t="s">
        <v>10751</v>
      </c>
      <c r="F1546" t="s">
        <v>10751</v>
      </c>
      <c r="H1546" t="s">
        <v>10751</v>
      </c>
      <c r="I1546" t="str">
        <f t="shared" ref="I1546:I1609" si="31">IFERROR(H1546*E1546,"")</f>
        <v/>
      </c>
      <c r="K1546" t="s">
        <v>10751</v>
      </c>
      <c r="L1546" t="s">
        <v>10751</v>
      </c>
      <c r="M1546" t="s">
        <v>10751</v>
      </c>
      <c r="N1546" t="s">
        <v>10751</v>
      </c>
      <c r="O1546" t="s">
        <v>10751</v>
      </c>
      <c r="P1546" t="s">
        <v>10751</v>
      </c>
      <c r="Q1546" t="s">
        <v>10751</v>
      </c>
      <c r="R1546" t="s">
        <v>10751</v>
      </c>
      <c r="S1546" t="s">
        <v>10751</v>
      </c>
      <c r="T1546" t="s">
        <v>10751</v>
      </c>
      <c r="U1546" t="s">
        <v>10751</v>
      </c>
      <c r="V1546" t="s">
        <v>10751</v>
      </c>
      <c r="W1546" t="s">
        <v>10751</v>
      </c>
      <c r="X1546" t="s">
        <v>10751</v>
      </c>
      <c r="Y1546" t="s">
        <v>10751</v>
      </c>
      <c r="Z1546" t="s">
        <v>10751</v>
      </c>
      <c r="AA1546" t="s">
        <v>10751</v>
      </c>
      <c r="AB1546" t="s">
        <v>10751</v>
      </c>
      <c r="AC1546" t="s">
        <v>10751</v>
      </c>
      <c r="AD1546" t="s">
        <v>10751</v>
      </c>
      <c r="AE1546" t="s">
        <v>10751</v>
      </c>
      <c r="AF1546" t="s">
        <v>10751</v>
      </c>
      <c r="AG1546" t="s">
        <v>10751</v>
      </c>
      <c r="AH1546" t="s">
        <v>10751</v>
      </c>
      <c r="AI1546" t="s">
        <v>10751</v>
      </c>
      <c r="AJ1546" t="s">
        <v>10751</v>
      </c>
      <c r="AK1546" t="s">
        <v>10751</v>
      </c>
      <c r="AL1546" t="s">
        <v>10751</v>
      </c>
      <c r="AM1546" t="s">
        <v>10751</v>
      </c>
      <c r="AN1546" t="s">
        <v>10751</v>
      </c>
      <c r="AO1546" t="s">
        <v>10751</v>
      </c>
      <c r="AP1546" t="s">
        <v>10751</v>
      </c>
      <c r="AQ1546" t="s">
        <v>10751</v>
      </c>
      <c r="AR1546" t="s">
        <v>10751</v>
      </c>
      <c r="AS1546" t="s">
        <v>10751</v>
      </c>
      <c r="AT1546" t="s">
        <v>10751</v>
      </c>
      <c r="AU1546" t="s">
        <v>10751</v>
      </c>
      <c r="AV1546" t="s">
        <v>10751</v>
      </c>
      <c r="AW1546" t="s">
        <v>10751</v>
      </c>
      <c r="AX1546" t="s">
        <v>10751</v>
      </c>
      <c r="AY1546" t="s">
        <v>10751</v>
      </c>
      <c r="AZ1546" t="s">
        <v>10751</v>
      </c>
      <c r="BA1546" t="s">
        <v>10751</v>
      </c>
      <c r="BB1546" t="s">
        <v>10751</v>
      </c>
      <c r="BC1546" t="s">
        <v>10751</v>
      </c>
      <c r="BD1546" t="s">
        <v>10751</v>
      </c>
    </row>
    <row r="1547" spans="1:56">
      <c r="A1547" t="s">
        <v>10755</v>
      </c>
      <c r="B1547">
        <v>4000</v>
      </c>
      <c r="C1547">
        <v>2012</v>
      </c>
      <c r="D1547" t="s">
        <v>10751</v>
      </c>
      <c r="E1547" t="s">
        <v>10751</v>
      </c>
      <c r="F1547" t="s">
        <v>10751</v>
      </c>
      <c r="H1547" t="s">
        <v>10751</v>
      </c>
      <c r="I1547" t="str">
        <f t="shared" si="31"/>
        <v/>
      </c>
      <c r="K1547" t="s">
        <v>10751</v>
      </c>
      <c r="L1547" t="s">
        <v>10751</v>
      </c>
      <c r="M1547" t="s">
        <v>10751</v>
      </c>
      <c r="N1547" t="s">
        <v>10751</v>
      </c>
      <c r="O1547" t="s">
        <v>10751</v>
      </c>
      <c r="P1547" t="s">
        <v>10751</v>
      </c>
      <c r="Q1547" t="s">
        <v>10751</v>
      </c>
      <c r="R1547" t="s">
        <v>10751</v>
      </c>
      <c r="S1547" t="s">
        <v>10751</v>
      </c>
      <c r="T1547" t="s">
        <v>10751</v>
      </c>
      <c r="U1547" t="s">
        <v>10751</v>
      </c>
      <c r="V1547" t="s">
        <v>10751</v>
      </c>
      <c r="W1547" t="s">
        <v>10751</v>
      </c>
      <c r="X1547" t="s">
        <v>10751</v>
      </c>
      <c r="Y1547" t="s">
        <v>10751</v>
      </c>
      <c r="Z1547" t="s">
        <v>10751</v>
      </c>
      <c r="AA1547" t="s">
        <v>10751</v>
      </c>
      <c r="AB1547" t="s">
        <v>10751</v>
      </c>
      <c r="AC1547" t="s">
        <v>10751</v>
      </c>
      <c r="AD1547" t="s">
        <v>10751</v>
      </c>
      <c r="AE1547" t="s">
        <v>10751</v>
      </c>
      <c r="AF1547" t="s">
        <v>10751</v>
      </c>
      <c r="AG1547" t="s">
        <v>10751</v>
      </c>
      <c r="AH1547" t="s">
        <v>10751</v>
      </c>
      <c r="AI1547" t="s">
        <v>10751</v>
      </c>
      <c r="AJ1547" t="s">
        <v>10751</v>
      </c>
      <c r="AK1547" t="s">
        <v>10751</v>
      </c>
      <c r="AL1547" t="s">
        <v>10751</v>
      </c>
      <c r="AM1547" t="s">
        <v>10751</v>
      </c>
      <c r="AN1547" t="s">
        <v>10751</v>
      </c>
      <c r="AO1547" t="s">
        <v>10751</v>
      </c>
      <c r="AP1547" t="s">
        <v>10751</v>
      </c>
      <c r="AQ1547" t="s">
        <v>10751</v>
      </c>
      <c r="AR1547" t="s">
        <v>10751</v>
      </c>
      <c r="AS1547" t="s">
        <v>10751</v>
      </c>
      <c r="AT1547" t="s">
        <v>10751</v>
      </c>
      <c r="AU1547" t="s">
        <v>10751</v>
      </c>
      <c r="AV1547" t="s">
        <v>10751</v>
      </c>
      <c r="AW1547" t="s">
        <v>10751</v>
      </c>
      <c r="AX1547" t="s">
        <v>10751</v>
      </c>
      <c r="AY1547" t="s">
        <v>10751</v>
      </c>
      <c r="AZ1547" t="s">
        <v>10751</v>
      </c>
      <c r="BA1547" t="s">
        <v>10751</v>
      </c>
      <c r="BB1547" t="s">
        <v>10751</v>
      </c>
      <c r="BC1547" t="s">
        <v>10751</v>
      </c>
      <c r="BD1547" t="s">
        <v>10751</v>
      </c>
    </row>
    <row r="1548" spans="1:56">
      <c r="A1548" t="s">
        <v>10755</v>
      </c>
      <c r="B1548">
        <v>4000</v>
      </c>
      <c r="C1548">
        <v>2013</v>
      </c>
      <c r="D1548" t="s">
        <v>10751</v>
      </c>
      <c r="E1548" t="s">
        <v>10751</v>
      </c>
      <c r="F1548" t="s">
        <v>10751</v>
      </c>
      <c r="H1548" t="s">
        <v>10751</v>
      </c>
      <c r="I1548" t="str">
        <f t="shared" si="31"/>
        <v/>
      </c>
      <c r="K1548" t="s">
        <v>10751</v>
      </c>
      <c r="L1548" t="s">
        <v>10751</v>
      </c>
      <c r="M1548" t="s">
        <v>10751</v>
      </c>
      <c r="N1548" t="s">
        <v>10751</v>
      </c>
      <c r="O1548" t="s">
        <v>10751</v>
      </c>
      <c r="P1548" t="s">
        <v>10751</v>
      </c>
      <c r="Q1548" t="s">
        <v>10751</v>
      </c>
      <c r="R1548" t="s">
        <v>10751</v>
      </c>
      <c r="S1548" t="s">
        <v>10751</v>
      </c>
      <c r="T1548" t="s">
        <v>10751</v>
      </c>
      <c r="U1548" t="s">
        <v>10751</v>
      </c>
      <c r="V1548" t="s">
        <v>10751</v>
      </c>
      <c r="W1548" t="s">
        <v>10751</v>
      </c>
      <c r="X1548" t="s">
        <v>10751</v>
      </c>
      <c r="Y1548" t="s">
        <v>10751</v>
      </c>
      <c r="Z1548" t="s">
        <v>10751</v>
      </c>
      <c r="AA1548" t="s">
        <v>10751</v>
      </c>
      <c r="AB1548" t="s">
        <v>10751</v>
      </c>
      <c r="AC1548" t="s">
        <v>10751</v>
      </c>
      <c r="AD1548" t="s">
        <v>10751</v>
      </c>
      <c r="AE1548" t="s">
        <v>10751</v>
      </c>
      <c r="AF1548" t="s">
        <v>10751</v>
      </c>
      <c r="AG1548" t="s">
        <v>10751</v>
      </c>
      <c r="AH1548" t="s">
        <v>10751</v>
      </c>
      <c r="AI1548" t="s">
        <v>10751</v>
      </c>
      <c r="AJ1548" t="s">
        <v>10751</v>
      </c>
      <c r="AK1548" t="s">
        <v>10751</v>
      </c>
      <c r="AL1548" t="s">
        <v>10751</v>
      </c>
      <c r="AM1548" t="s">
        <v>10751</v>
      </c>
      <c r="AN1548" t="s">
        <v>10751</v>
      </c>
      <c r="AO1548" t="s">
        <v>10751</v>
      </c>
      <c r="AP1548" t="s">
        <v>10751</v>
      </c>
      <c r="AQ1548" t="s">
        <v>10751</v>
      </c>
      <c r="AR1548" t="s">
        <v>10751</v>
      </c>
      <c r="AS1548" t="s">
        <v>10751</v>
      </c>
      <c r="AT1548" t="s">
        <v>10751</v>
      </c>
      <c r="AU1548" t="s">
        <v>10751</v>
      </c>
      <c r="AV1548" t="s">
        <v>10751</v>
      </c>
      <c r="AW1548" t="s">
        <v>10751</v>
      </c>
      <c r="AX1548" t="s">
        <v>10751</v>
      </c>
      <c r="AY1548" t="s">
        <v>10751</v>
      </c>
      <c r="AZ1548" t="s">
        <v>10751</v>
      </c>
      <c r="BA1548" t="s">
        <v>10751</v>
      </c>
      <c r="BB1548" t="s">
        <v>10751</v>
      </c>
      <c r="BC1548" t="s">
        <v>10751</v>
      </c>
      <c r="BD1548" t="s">
        <v>10751</v>
      </c>
    </row>
    <row r="1549" spans="1:56">
      <c r="A1549" t="s">
        <v>10755</v>
      </c>
      <c r="B1549">
        <v>4000</v>
      </c>
      <c r="C1549">
        <v>2014</v>
      </c>
      <c r="D1549">
        <v>29</v>
      </c>
      <c r="E1549">
        <v>1.8699999999999999E-3</v>
      </c>
      <c r="F1549">
        <v>30.282450000000001</v>
      </c>
      <c r="H1549">
        <v>23.844059999999999</v>
      </c>
      <c r="I1549">
        <f t="shared" si="31"/>
        <v>4.4588392199999993E-2</v>
      </c>
      <c r="K1549">
        <v>20.188220000000001</v>
      </c>
      <c r="L1549">
        <v>27.616800000000001</v>
      </c>
      <c r="M1549">
        <v>372.71334000000002</v>
      </c>
      <c r="N1549">
        <v>440.20719000000003</v>
      </c>
      <c r="O1549">
        <v>321.79692</v>
      </c>
      <c r="P1549">
        <v>51.9</v>
      </c>
      <c r="Q1549">
        <v>150.00190000000001</v>
      </c>
      <c r="R1549">
        <v>168.2328</v>
      </c>
      <c r="S1549">
        <v>10.292400000000001</v>
      </c>
      <c r="T1549">
        <v>1.132439</v>
      </c>
      <c r="U1549">
        <v>4.2057999999999998E-2</v>
      </c>
      <c r="V1549">
        <v>47.702210000000001</v>
      </c>
      <c r="W1549">
        <v>1</v>
      </c>
      <c r="X1549" t="s">
        <v>10751</v>
      </c>
      <c r="Y1549" t="s">
        <v>10751</v>
      </c>
      <c r="Z1549" t="s">
        <v>10751</v>
      </c>
      <c r="AA1549" t="s">
        <v>10751</v>
      </c>
      <c r="AB1549">
        <v>1</v>
      </c>
      <c r="AC1549" t="s">
        <v>10751</v>
      </c>
      <c r="AD1549" t="s">
        <v>10751</v>
      </c>
      <c r="AE1549" t="s">
        <v>10751</v>
      </c>
      <c r="AF1549">
        <v>4.7E-2</v>
      </c>
      <c r="AG1549">
        <v>0.95299999999999996</v>
      </c>
      <c r="AH1549" t="s">
        <v>10751</v>
      </c>
      <c r="AI1549" t="s">
        <v>10751</v>
      </c>
      <c r="AJ1549" t="s">
        <v>10751</v>
      </c>
      <c r="AK1549" t="s">
        <v>10751</v>
      </c>
      <c r="AL1549" t="s">
        <v>10751</v>
      </c>
      <c r="AM1549" t="s">
        <v>10751</v>
      </c>
      <c r="AN1549" t="s">
        <v>10751</v>
      </c>
      <c r="AO1549" t="s">
        <v>10751</v>
      </c>
      <c r="AP1549">
        <v>1</v>
      </c>
      <c r="AQ1549">
        <v>4.7E-2</v>
      </c>
      <c r="AR1549" t="s">
        <v>10751</v>
      </c>
      <c r="AS1549" t="s">
        <v>10751</v>
      </c>
      <c r="AT1549">
        <v>1</v>
      </c>
      <c r="AU1549">
        <v>1</v>
      </c>
      <c r="AV1549">
        <v>6</v>
      </c>
      <c r="AW1549" t="s">
        <v>10751</v>
      </c>
      <c r="AX1549">
        <v>4</v>
      </c>
      <c r="AY1549" t="s">
        <v>10751</v>
      </c>
      <c r="AZ1549" t="s">
        <v>10751</v>
      </c>
      <c r="BA1549">
        <v>1</v>
      </c>
      <c r="BB1549" t="s">
        <v>10751</v>
      </c>
      <c r="BC1549" t="s">
        <v>10751</v>
      </c>
      <c r="BD1549" t="s">
        <v>10751</v>
      </c>
    </row>
    <row r="1550" spans="1:56">
      <c r="A1550" t="s">
        <v>10755</v>
      </c>
      <c r="B1550">
        <v>4000</v>
      </c>
      <c r="C1550">
        <v>2015</v>
      </c>
      <c r="D1550">
        <v>39</v>
      </c>
      <c r="E1550">
        <v>2.3210000000000001E-3</v>
      </c>
      <c r="F1550">
        <v>30.610520000000001</v>
      </c>
      <c r="H1550">
        <v>24.078209999999999</v>
      </c>
      <c r="I1550">
        <f t="shared" si="31"/>
        <v>5.5885525409999998E-2</v>
      </c>
      <c r="K1550">
        <v>20.39283</v>
      </c>
      <c r="L1550">
        <v>27.879010000000001</v>
      </c>
      <c r="M1550">
        <v>369.08891</v>
      </c>
      <c r="N1550">
        <v>435.79039</v>
      </c>
      <c r="O1550">
        <v>318.77024999999998</v>
      </c>
      <c r="P1550">
        <v>51.9</v>
      </c>
      <c r="Q1550">
        <v>148.96340000000001</v>
      </c>
      <c r="R1550">
        <v>169.2619</v>
      </c>
      <c r="S1550">
        <v>10.2475</v>
      </c>
      <c r="T1550">
        <v>1.151246</v>
      </c>
      <c r="U1550">
        <v>4.2314999999999998E-2</v>
      </c>
      <c r="V1550">
        <v>48.177709999999998</v>
      </c>
      <c r="W1550">
        <v>1</v>
      </c>
      <c r="X1550" t="s">
        <v>10751</v>
      </c>
      <c r="Y1550" t="s">
        <v>10751</v>
      </c>
      <c r="Z1550" t="s">
        <v>10751</v>
      </c>
      <c r="AA1550" t="s">
        <v>10751</v>
      </c>
      <c r="AB1550">
        <v>1</v>
      </c>
      <c r="AC1550" t="s">
        <v>10751</v>
      </c>
      <c r="AD1550" t="s">
        <v>10751</v>
      </c>
      <c r="AE1550" t="s">
        <v>10751</v>
      </c>
      <c r="AF1550">
        <v>6.5000000000000002E-2</v>
      </c>
      <c r="AG1550">
        <v>0.93500000000000005</v>
      </c>
      <c r="AH1550" t="s">
        <v>10751</v>
      </c>
      <c r="AI1550" t="s">
        <v>10751</v>
      </c>
      <c r="AJ1550" t="s">
        <v>10751</v>
      </c>
      <c r="AK1550" t="s">
        <v>10751</v>
      </c>
      <c r="AL1550" t="s">
        <v>10751</v>
      </c>
      <c r="AM1550" t="s">
        <v>10751</v>
      </c>
      <c r="AN1550" t="s">
        <v>10751</v>
      </c>
      <c r="AO1550" t="s">
        <v>10751</v>
      </c>
      <c r="AP1550">
        <v>1</v>
      </c>
      <c r="AQ1550">
        <v>6.5000000000000002E-2</v>
      </c>
      <c r="AR1550" t="s">
        <v>10751</v>
      </c>
      <c r="AS1550" t="s">
        <v>10751</v>
      </c>
      <c r="AT1550">
        <v>1</v>
      </c>
      <c r="AU1550">
        <v>1</v>
      </c>
      <c r="AV1550">
        <v>6</v>
      </c>
      <c r="AW1550" t="s">
        <v>10751</v>
      </c>
      <c r="AX1550">
        <v>4</v>
      </c>
      <c r="AY1550" t="s">
        <v>10751</v>
      </c>
      <c r="AZ1550" t="s">
        <v>10751</v>
      </c>
      <c r="BA1550">
        <v>1</v>
      </c>
      <c r="BB1550" t="s">
        <v>10751</v>
      </c>
      <c r="BC1550" t="s">
        <v>10751</v>
      </c>
      <c r="BD1550" t="s">
        <v>10751</v>
      </c>
    </row>
    <row r="1551" spans="1:56">
      <c r="A1551" t="s">
        <v>10755</v>
      </c>
      <c r="B1551">
        <v>4000</v>
      </c>
      <c r="C1551">
        <v>2016</v>
      </c>
      <c r="D1551">
        <v>42</v>
      </c>
      <c r="E1551">
        <v>2.562E-3</v>
      </c>
      <c r="F1551">
        <v>29.497350000000001</v>
      </c>
      <c r="H1551">
        <v>23.293880000000001</v>
      </c>
      <c r="I1551">
        <f t="shared" si="31"/>
        <v>5.9678920560000008E-2</v>
      </c>
      <c r="K1551">
        <v>19.67305</v>
      </c>
      <c r="L1551">
        <v>27.049579999999999</v>
      </c>
      <c r="M1551">
        <v>381.51646</v>
      </c>
      <c r="N1551">
        <v>451.73471000000001</v>
      </c>
      <c r="O1551">
        <v>328.54478999999998</v>
      </c>
      <c r="P1551">
        <v>51.9</v>
      </c>
      <c r="Q1551">
        <v>149.65950000000001</v>
      </c>
      <c r="R1551">
        <v>169.21119999999999</v>
      </c>
      <c r="S1551">
        <v>10.2524</v>
      </c>
      <c r="T1551">
        <v>1.1428290000000001</v>
      </c>
      <c r="U1551">
        <v>4.2303E-2</v>
      </c>
      <c r="V1551">
        <v>46.61515</v>
      </c>
      <c r="W1551">
        <v>1</v>
      </c>
      <c r="X1551" t="s">
        <v>10751</v>
      </c>
      <c r="Y1551" t="s">
        <v>10751</v>
      </c>
      <c r="Z1551" t="s">
        <v>10751</v>
      </c>
      <c r="AA1551" t="s">
        <v>10751</v>
      </c>
      <c r="AB1551">
        <v>1</v>
      </c>
      <c r="AC1551" t="s">
        <v>10751</v>
      </c>
      <c r="AD1551" t="s">
        <v>10751</v>
      </c>
      <c r="AE1551" t="s">
        <v>10751</v>
      </c>
      <c r="AF1551">
        <v>5.2999999999999999E-2</v>
      </c>
      <c r="AG1551">
        <v>0.94699999999999995</v>
      </c>
      <c r="AH1551" t="s">
        <v>10751</v>
      </c>
      <c r="AI1551" t="s">
        <v>10751</v>
      </c>
      <c r="AJ1551" t="s">
        <v>10751</v>
      </c>
      <c r="AK1551" t="s">
        <v>10751</v>
      </c>
      <c r="AL1551" t="s">
        <v>10751</v>
      </c>
      <c r="AM1551" t="s">
        <v>10751</v>
      </c>
      <c r="AN1551" t="s">
        <v>10751</v>
      </c>
      <c r="AO1551" t="s">
        <v>10751</v>
      </c>
      <c r="AP1551">
        <v>1</v>
      </c>
      <c r="AQ1551">
        <v>5.2999999999999999E-2</v>
      </c>
      <c r="AR1551" t="s">
        <v>10751</v>
      </c>
      <c r="AS1551" t="s">
        <v>10751</v>
      </c>
      <c r="AT1551">
        <v>1</v>
      </c>
      <c r="AU1551">
        <v>1</v>
      </c>
      <c r="AV1551">
        <v>6</v>
      </c>
      <c r="AW1551" t="s">
        <v>10751</v>
      </c>
      <c r="AX1551">
        <v>4</v>
      </c>
      <c r="AY1551" t="s">
        <v>10751</v>
      </c>
      <c r="AZ1551" t="s">
        <v>10751</v>
      </c>
      <c r="BA1551">
        <v>1</v>
      </c>
      <c r="BB1551" t="s">
        <v>10751</v>
      </c>
      <c r="BC1551" t="s">
        <v>10751</v>
      </c>
      <c r="BD1551" t="s">
        <v>10751</v>
      </c>
    </row>
    <row r="1552" spans="1:56">
      <c r="A1552" t="s">
        <v>10755</v>
      </c>
      <c r="B1552">
        <v>4000</v>
      </c>
      <c r="C1552">
        <v>2017</v>
      </c>
      <c r="D1552">
        <v>28</v>
      </c>
      <c r="E1552">
        <v>1.655E-3</v>
      </c>
      <c r="F1552">
        <v>29.370229999999999</v>
      </c>
      <c r="H1552">
        <v>23.34441</v>
      </c>
      <c r="I1552">
        <f t="shared" si="31"/>
        <v>3.8634998550000001E-2</v>
      </c>
      <c r="K1552">
        <v>19.593260000000001</v>
      </c>
      <c r="L1552">
        <v>27.285150000000002</v>
      </c>
      <c r="M1552">
        <v>380.69069000000002</v>
      </c>
      <c r="N1552">
        <v>453.57431000000003</v>
      </c>
      <c r="O1552">
        <v>325.70830999999998</v>
      </c>
      <c r="P1552">
        <v>51.9</v>
      </c>
      <c r="Q1552">
        <v>152.5592</v>
      </c>
      <c r="R1552">
        <v>169</v>
      </c>
      <c r="S1552">
        <v>10.2729</v>
      </c>
      <c r="T1552">
        <v>1.107766</v>
      </c>
      <c r="U1552">
        <v>4.2250000000000003E-2</v>
      </c>
      <c r="V1552">
        <v>46.70158</v>
      </c>
      <c r="W1552">
        <v>1</v>
      </c>
      <c r="X1552" t="s">
        <v>10751</v>
      </c>
      <c r="Y1552" t="s">
        <v>10751</v>
      </c>
      <c r="Z1552" t="s">
        <v>10751</v>
      </c>
      <c r="AA1552" t="s">
        <v>10751</v>
      </c>
      <c r="AB1552">
        <v>1</v>
      </c>
      <c r="AC1552" t="s">
        <v>10751</v>
      </c>
      <c r="AD1552" t="s">
        <v>10751</v>
      </c>
      <c r="AE1552" t="s">
        <v>10751</v>
      </c>
      <c r="AF1552" t="s">
        <v>10751</v>
      </c>
      <c r="AG1552">
        <v>1</v>
      </c>
      <c r="AH1552" t="s">
        <v>10751</v>
      </c>
      <c r="AI1552" t="s">
        <v>10751</v>
      </c>
      <c r="AJ1552" t="s">
        <v>10751</v>
      </c>
      <c r="AK1552" t="s">
        <v>10751</v>
      </c>
      <c r="AL1552" t="s">
        <v>10751</v>
      </c>
      <c r="AM1552" t="s">
        <v>10751</v>
      </c>
      <c r="AN1552" t="s">
        <v>10751</v>
      </c>
      <c r="AO1552" t="s">
        <v>10751</v>
      </c>
      <c r="AP1552">
        <v>1</v>
      </c>
      <c r="AQ1552" t="s">
        <v>10751</v>
      </c>
      <c r="AR1552" t="s">
        <v>10751</v>
      </c>
      <c r="AS1552" t="s">
        <v>10751</v>
      </c>
      <c r="AT1552">
        <v>1</v>
      </c>
      <c r="AU1552">
        <v>1</v>
      </c>
      <c r="AV1552">
        <v>6</v>
      </c>
      <c r="AW1552" t="s">
        <v>10751</v>
      </c>
      <c r="AX1552">
        <v>4</v>
      </c>
      <c r="AY1552" t="s">
        <v>10751</v>
      </c>
      <c r="AZ1552" t="s">
        <v>10751</v>
      </c>
      <c r="BA1552">
        <v>1</v>
      </c>
      <c r="BB1552" t="s">
        <v>10751</v>
      </c>
      <c r="BC1552" t="s">
        <v>10751</v>
      </c>
      <c r="BD1552" t="s">
        <v>10751</v>
      </c>
    </row>
    <row r="1553" spans="1:56">
      <c r="A1553" t="s">
        <v>10755</v>
      </c>
      <c r="B1553">
        <v>4000</v>
      </c>
      <c r="C1553">
        <v>2018</v>
      </c>
      <c r="D1553">
        <v>28</v>
      </c>
      <c r="E1553">
        <v>1.732E-3</v>
      </c>
      <c r="F1553">
        <v>29.826160000000002</v>
      </c>
      <c r="H1553">
        <v>23.68928</v>
      </c>
      <c r="I1553">
        <f t="shared" si="31"/>
        <v>4.1029832959999998E-2</v>
      </c>
      <c r="K1553">
        <v>19.875350000000001</v>
      </c>
      <c r="L1553">
        <v>27.699010000000001</v>
      </c>
      <c r="M1553">
        <v>375.14864999999998</v>
      </c>
      <c r="N1553">
        <v>447.13684999999998</v>
      </c>
      <c r="O1553">
        <v>320.84177</v>
      </c>
      <c r="P1553">
        <v>51.409829999999999</v>
      </c>
      <c r="Q1553">
        <v>149.02969999999999</v>
      </c>
      <c r="R1553">
        <v>176.7337</v>
      </c>
      <c r="S1553">
        <v>9.9877000000000002</v>
      </c>
      <c r="T1553">
        <v>1.204671</v>
      </c>
      <c r="U1553">
        <v>4.4183E-2</v>
      </c>
      <c r="V1553">
        <v>47.444839999999999</v>
      </c>
      <c r="W1553">
        <v>0.89100000000000001</v>
      </c>
      <c r="X1553">
        <v>0.109</v>
      </c>
      <c r="Y1553" t="s">
        <v>10751</v>
      </c>
      <c r="Z1553" t="s">
        <v>10751</v>
      </c>
      <c r="AA1553" t="s">
        <v>10751</v>
      </c>
      <c r="AB1553">
        <v>1</v>
      </c>
      <c r="AC1553" t="s">
        <v>10751</v>
      </c>
      <c r="AD1553" t="s">
        <v>10751</v>
      </c>
      <c r="AE1553" t="s">
        <v>10751</v>
      </c>
      <c r="AF1553">
        <v>0.109</v>
      </c>
      <c r="AG1553">
        <v>0.89100000000000001</v>
      </c>
      <c r="AH1553" t="s">
        <v>10751</v>
      </c>
      <c r="AI1553" t="s">
        <v>10751</v>
      </c>
      <c r="AJ1553" t="s">
        <v>10751</v>
      </c>
      <c r="AK1553" t="s">
        <v>10751</v>
      </c>
      <c r="AL1553" t="s">
        <v>10751</v>
      </c>
      <c r="AM1553" t="s">
        <v>10751</v>
      </c>
      <c r="AN1553" t="s">
        <v>10751</v>
      </c>
      <c r="AO1553" t="s">
        <v>10751</v>
      </c>
      <c r="AP1553">
        <v>1</v>
      </c>
      <c r="AQ1553">
        <v>0.109</v>
      </c>
      <c r="AR1553">
        <v>0.109</v>
      </c>
      <c r="AS1553" t="s">
        <v>10751</v>
      </c>
      <c r="AT1553">
        <v>1</v>
      </c>
      <c r="AU1553">
        <v>1</v>
      </c>
      <c r="AV1553">
        <v>6.2</v>
      </c>
      <c r="AW1553" t="s">
        <v>10751</v>
      </c>
      <c r="AX1553">
        <v>4</v>
      </c>
      <c r="AY1553" t="s">
        <v>10751</v>
      </c>
      <c r="AZ1553" t="s">
        <v>10751</v>
      </c>
      <c r="BA1553">
        <v>0.89100000000000001</v>
      </c>
      <c r="BB1553" t="s">
        <v>10751</v>
      </c>
      <c r="BC1553">
        <v>0.109</v>
      </c>
      <c r="BD1553" t="s">
        <v>10751</v>
      </c>
    </row>
    <row r="1554" spans="1:56">
      <c r="A1554" t="s">
        <v>10755</v>
      </c>
      <c r="B1554">
        <v>4000</v>
      </c>
      <c r="C1554">
        <v>2019</v>
      </c>
      <c r="D1554">
        <v>39</v>
      </c>
      <c r="E1554">
        <v>2.4429999999999999E-3</v>
      </c>
      <c r="F1554">
        <v>35.32499</v>
      </c>
      <c r="H1554">
        <v>25.605160000000001</v>
      </c>
      <c r="I1554">
        <f t="shared" si="31"/>
        <v>6.2553405879999996E-2</v>
      </c>
      <c r="K1554">
        <v>23.892199999999999</v>
      </c>
      <c r="L1554">
        <v>27.069230000000001</v>
      </c>
      <c r="M1554">
        <v>347.07844999999998</v>
      </c>
      <c r="N1554">
        <v>371.96244000000002</v>
      </c>
      <c r="O1554">
        <v>328.30631</v>
      </c>
      <c r="P1554">
        <v>51.218589999999999</v>
      </c>
      <c r="Q1554">
        <v>122.9375</v>
      </c>
      <c r="R1554">
        <v>160.297</v>
      </c>
      <c r="S1554">
        <v>10.190200000000001</v>
      </c>
      <c r="T1554">
        <v>1.305326</v>
      </c>
      <c r="U1554">
        <v>4.0073999999999999E-2</v>
      </c>
      <c r="V1554">
        <v>51.232419999999998</v>
      </c>
      <c r="W1554">
        <v>1</v>
      </c>
      <c r="X1554">
        <v>0</v>
      </c>
      <c r="Y1554" t="s">
        <v>10751</v>
      </c>
      <c r="Z1554" t="s">
        <v>10751</v>
      </c>
      <c r="AA1554" t="s">
        <v>10751</v>
      </c>
      <c r="AB1554">
        <v>1</v>
      </c>
      <c r="AC1554" t="s">
        <v>10751</v>
      </c>
      <c r="AD1554" t="s">
        <v>10751</v>
      </c>
      <c r="AE1554" t="s">
        <v>10751</v>
      </c>
      <c r="AF1554">
        <v>0.97099999999999997</v>
      </c>
      <c r="AG1554">
        <v>2.9000000000000001E-2</v>
      </c>
      <c r="AH1554" t="s">
        <v>10751</v>
      </c>
      <c r="AI1554" t="s">
        <v>10751</v>
      </c>
      <c r="AJ1554" t="s">
        <v>10751</v>
      </c>
      <c r="AK1554" t="s">
        <v>10751</v>
      </c>
      <c r="AL1554" t="s">
        <v>10751</v>
      </c>
      <c r="AM1554" t="s">
        <v>10751</v>
      </c>
      <c r="AN1554" t="s">
        <v>10751</v>
      </c>
      <c r="AO1554" t="s">
        <v>10751</v>
      </c>
      <c r="AP1554">
        <v>1</v>
      </c>
      <c r="AQ1554">
        <v>0</v>
      </c>
      <c r="AR1554">
        <v>0.97099999999999997</v>
      </c>
      <c r="AS1554" t="s">
        <v>10751</v>
      </c>
      <c r="AT1554">
        <v>1</v>
      </c>
      <c r="AU1554">
        <v>0.03</v>
      </c>
      <c r="AV1554">
        <v>7.9</v>
      </c>
      <c r="AW1554" t="s">
        <v>10751</v>
      </c>
      <c r="AX1554">
        <v>4</v>
      </c>
      <c r="AY1554" t="s">
        <v>10751</v>
      </c>
      <c r="AZ1554" t="s">
        <v>10751</v>
      </c>
      <c r="BA1554">
        <v>2.9000000000000001E-2</v>
      </c>
      <c r="BB1554" t="s">
        <v>10751</v>
      </c>
      <c r="BC1554">
        <v>0.97099999999999997</v>
      </c>
      <c r="BD1554" t="s">
        <v>10751</v>
      </c>
    </row>
    <row r="1555" spans="1:56">
      <c r="A1555" t="s">
        <v>10755</v>
      </c>
      <c r="B1555">
        <v>4000</v>
      </c>
      <c r="C1555">
        <v>2020</v>
      </c>
      <c r="D1555">
        <v>46</v>
      </c>
      <c r="E1555">
        <v>3.3830000000000002E-3</v>
      </c>
      <c r="F1555">
        <v>34.971400000000003</v>
      </c>
      <c r="H1555">
        <v>25.68092</v>
      </c>
      <c r="I1555">
        <f t="shared" si="31"/>
        <v>8.687855236E-2</v>
      </c>
      <c r="K1555">
        <v>23.55189</v>
      </c>
      <c r="L1555">
        <v>27.560400000000001</v>
      </c>
      <c r="M1555">
        <v>346.05455000000001</v>
      </c>
      <c r="N1555">
        <v>377.33706999999998</v>
      </c>
      <c r="O1555">
        <v>322.45544999999998</v>
      </c>
      <c r="P1555">
        <v>51.286549999999998</v>
      </c>
      <c r="Q1555">
        <v>122.9396</v>
      </c>
      <c r="R1555">
        <v>170.10169999999999</v>
      </c>
      <c r="S1555">
        <v>9.8956999999999997</v>
      </c>
      <c r="T1555">
        <v>1.387275</v>
      </c>
      <c r="U1555">
        <v>4.2525E-2</v>
      </c>
      <c r="V1555">
        <v>51.391449999999999</v>
      </c>
      <c r="W1555">
        <v>0.89100000000000001</v>
      </c>
      <c r="X1555">
        <v>0.109</v>
      </c>
      <c r="Y1555" t="s">
        <v>10751</v>
      </c>
      <c r="Z1555" t="s">
        <v>10751</v>
      </c>
      <c r="AA1555" t="s">
        <v>10751</v>
      </c>
      <c r="AB1555">
        <v>1</v>
      </c>
      <c r="AC1555" t="s">
        <v>10751</v>
      </c>
      <c r="AD1555" t="s">
        <v>10751</v>
      </c>
      <c r="AE1555" t="s">
        <v>10751</v>
      </c>
      <c r="AF1555">
        <v>0.96399999999999997</v>
      </c>
      <c r="AG1555">
        <v>3.5999999999999997E-2</v>
      </c>
      <c r="AH1555" t="s">
        <v>10751</v>
      </c>
      <c r="AI1555" t="s">
        <v>10751</v>
      </c>
      <c r="AJ1555" t="s">
        <v>10751</v>
      </c>
      <c r="AK1555" t="s">
        <v>10751</v>
      </c>
      <c r="AL1555" t="s">
        <v>10751</v>
      </c>
      <c r="AM1555" t="s">
        <v>10751</v>
      </c>
      <c r="AN1555" t="s">
        <v>10751</v>
      </c>
      <c r="AO1555" t="s">
        <v>10751</v>
      </c>
      <c r="AP1555">
        <v>1</v>
      </c>
      <c r="AQ1555">
        <v>0.109</v>
      </c>
      <c r="AR1555">
        <v>0.96399999999999997</v>
      </c>
      <c r="AS1555" t="s">
        <v>10751</v>
      </c>
      <c r="AT1555">
        <v>1</v>
      </c>
      <c r="AU1555">
        <v>0.14499999999999999</v>
      </c>
      <c r="AV1555">
        <v>7.9</v>
      </c>
      <c r="AW1555" t="s">
        <v>10751</v>
      </c>
      <c r="AX1555">
        <v>4</v>
      </c>
      <c r="AY1555" t="s">
        <v>10751</v>
      </c>
      <c r="AZ1555" t="s">
        <v>10751</v>
      </c>
      <c r="BA1555">
        <v>3.5999999999999997E-2</v>
      </c>
      <c r="BB1555" t="s">
        <v>10751</v>
      </c>
      <c r="BC1555">
        <v>0.96399999999999997</v>
      </c>
      <c r="BD1555" t="s">
        <v>10751</v>
      </c>
    </row>
    <row r="1556" spans="1:56">
      <c r="A1556" t="s">
        <v>10755</v>
      </c>
      <c r="B1556">
        <v>4000</v>
      </c>
      <c r="C1556">
        <v>2021</v>
      </c>
      <c r="D1556">
        <v>23</v>
      </c>
      <c r="E1556">
        <v>1.6720000000000001E-3</v>
      </c>
      <c r="F1556">
        <v>35.024999999999999</v>
      </c>
      <c r="G1556">
        <f>IFERROR(F1556*E1556,"")</f>
        <v>5.8561800000000004E-2</v>
      </c>
      <c r="H1556">
        <v>25.645479999999999</v>
      </c>
      <c r="I1556">
        <f t="shared" si="31"/>
        <v>4.2879242560000003E-2</v>
      </c>
      <c r="J1556">
        <f>IFERROR(M1556*E1556,"")</f>
        <v>0.57940290848000009</v>
      </c>
      <c r="K1556">
        <v>23.601030000000002</v>
      </c>
      <c r="L1556">
        <v>27.438559999999999</v>
      </c>
      <c r="M1556">
        <v>346.53284000000002</v>
      </c>
      <c r="N1556">
        <v>376.5514</v>
      </c>
      <c r="O1556">
        <v>323.88726000000003</v>
      </c>
      <c r="P1556">
        <v>49.993139999999997</v>
      </c>
      <c r="Q1556">
        <v>122.9562</v>
      </c>
      <c r="R1556">
        <v>168.80709999999999</v>
      </c>
      <c r="S1556">
        <v>9.9347999999999992</v>
      </c>
      <c r="T1556">
        <v>1.376301</v>
      </c>
      <c r="U1556">
        <v>4.2202000000000003E-2</v>
      </c>
      <c r="V1556">
        <v>51.319040000000001</v>
      </c>
      <c r="W1556">
        <v>0.90600000000000003</v>
      </c>
      <c r="X1556">
        <v>9.4E-2</v>
      </c>
      <c r="Y1556" t="s">
        <v>10751</v>
      </c>
      <c r="Z1556" t="s">
        <v>10751</v>
      </c>
      <c r="AA1556" t="s">
        <v>10751</v>
      </c>
      <c r="AB1556">
        <v>1</v>
      </c>
      <c r="AC1556" t="s">
        <v>10751</v>
      </c>
      <c r="AD1556" t="s">
        <v>10751</v>
      </c>
      <c r="AE1556" t="s">
        <v>10751</v>
      </c>
      <c r="AF1556">
        <v>0.96399999999999997</v>
      </c>
      <c r="AG1556">
        <v>3.5999999999999997E-2</v>
      </c>
      <c r="AH1556" t="s">
        <v>10751</v>
      </c>
      <c r="AI1556" t="s">
        <v>10751</v>
      </c>
      <c r="AJ1556" t="s">
        <v>10751</v>
      </c>
      <c r="AK1556" t="s">
        <v>10751</v>
      </c>
      <c r="AL1556" t="s">
        <v>10751</v>
      </c>
      <c r="AM1556" t="s">
        <v>10751</v>
      </c>
      <c r="AN1556" t="s">
        <v>10751</v>
      </c>
      <c r="AO1556" t="s">
        <v>10751</v>
      </c>
      <c r="AP1556">
        <v>1</v>
      </c>
      <c r="AQ1556">
        <v>9.4E-2</v>
      </c>
      <c r="AR1556">
        <v>0.96399999999999997</v>
      </c>
      <c r="AS1556" t="s">
        <v>10751</v>
      </c>
      <c r="AT1556">
        <v>1</v>
      </c>
      <c r="AU1556">
        <v>0.13</v>
      </c>
      <c r="AV1556">
        <v>7.9</v>
      </c>
      <c r="AW1556" t="s">
        <v>10751</v>
      </c>
      <c r="AX1556">
        <v>4</v>
      </c>
      <c r="AY1556" t="s">
        <v>10751</v>
      </c>
      <c r="AZ1556" t="s">
        <v>10751</v>
      </c>
      <c r="BA1556">
        <v>3.5999999999999997E-2</v>
      </c>
      <c r="BB1556" t="s">
        <v>10751</v>
      </c>
      <c r="BC1556">
        <v>0.96399999999999997</v>
      </c>
      <c r="BD1556" t="s">
        <v>10751</v>
      </c>
    </row>
    <row r="1557" spans="1:56">
      <c r="A1557" t="s">
        <v>10755</v>
      </c>
      <c r="B1557">
        <v>4000</v>
      </c>
      <c r="C1557" t="s">
        <v>10752</v>
      </c>
      <c r="D1557" t="s">
        <v>10751</v>
      </c>
      <c r="E1557">
        <v>3.7090000000000001E-3</v>
      </c>
      <c r="F1557">
        <v>34.309820000000002</v>
      </c>
      <c r="H1557">
        <v>25.142230000000001</v>
      </c>
      <c r="I1557">
        <f t="shared" si="31"/>
        <v>9.3252531070000005E-2</v>
      </c>
      <c r="K1557">
        <v>23.148679999999999</v>
      </c>
      <c r="L1557">
        <v>26.889140000000001</v>
      </c>
      <c r="M1557">
        <v>353.46906000000001</v>
      </c>
      <c r="N1557">
        <v>383.90962999999999</v>
      </c>
      <c r="O1557">
        <v>330.50511999999998</v>
      </c>
      <c r="P1557">
        <v>49.550629999999998</v>
      </c>
      <c r="Q1557">
        <v>126.8304</v>
      </c>
      <c r="R1557">
        <v>163.09729999999999</v>
      </c>
      <c r="S1557">
        <v>10.133100000000001</v>
      </c>
      <c r="T1557">
        <v>1.2929310000000001</v>
      </c>
      <c r="U1557">
        <v>4.0773999999999998E-2</v>
      </c>
      <c r="V1557">
        <v>50.351959999999998</v>
      </c>
      <c r="W1557">
        <v>1</v>
      </c>
      <c r="X1557" t="s">
        <v>10751</v>
      </c>
      <c r="Y1557" t="s">
        <v>10751</v>
      </c>
      <c r="Z1557" t="s">
        <v>10751</v>
      </c>
      <c r="AA1557" t="s">
        <v>10751</v>
      </c>
      <c r="AB1557">
        <v>1</v>
      </c>
      <c r="AC1557" t="s">
        <v>10751</v>
      </c>
      <c r="AD1557" t="s">
        <v>10751</v>
      </c>
      <c r="AE1557" t="s">
        <v>10751</v>
      </c>
      <c r="AF1557">
        <v>0.84299999999999997</v>
      </c>
      <c r="AG1557">
        <v>0.157</v>
      </c>
      <c r="AH1557" t="s">
        <v>10751</v>
      </c>
      <c r="AI1557" t="s">
        <v>10751</v>
      </c>
      <c r="AJ1557" t="s">
        <v>10751</v>
      </c>
      <c r="AK1557" t="s">
        <v>10751</v>
      </c>
      <c r="AL1557" t="s">
        <v>10751</v>
      </c>
      <c r="AM1557" t="s">
        <v>10751</v>
      </c>
      <c r="AN1557" t="s">
        <v>10751</v>
      </c>
      <c r="AO1557" t="s">
        <v>10751</v>
      </c>
      <c r="AP1557">
        <v>1</v>
      </c>
      <c r="AQ1557" t="s">
        <v>10751</v>
      </c>
      <c r="AR1557">
        <v>0.84299999999999997</v>
      </c>
      <c r="AS1557" t="s">
        <v>10751</v>
      </c>
      <c r="AT1557">
        <v>1</v>
      </c>
      <c r="AU1557">
        <v>0.157</v>
      </c>
      <c r="AV1557">
        <v>7.7</v>
      </c>
      <c r="AW1557" t="s">
        <v>10751</v>
      </c>
      <c r="AX1557">
        <v>4</v>
      </c>
      <c r="AY1557" t="s">
        <v>10751</v>
      </c>
      <c r="AZ1557" t="s">
        <v>10751</v>
      </c>
      <c r="BA1557">
        <v>0.157</v>
      </c>
      <c r="BB1557" t="s">
        <v>10751</v>
      </c>
      <c r="BC1557">
        <v>0.84299999999999997</v>
      </c>
      <c r="BD1557" t="s">
        <v>10751</v>
      </c>
    </row>
    <row r="1558" spans="1:56">
      <c r="A1558" t="s">
        <v>10753</v>
      </c>
      <c r="B1558">
        <v>4000</v>
      </c>
      <c r="C1558">
        <v>1975</v>
      </c>
      <c r="D1558">
        <v>16</v>
      </c>
      <c r="E1558">
        <v>1.516E-3</v>
      </c>
      <c r="F1558">
        <v>13.213179999999999</v>
      </c>
      <c r="H1558">
        <v>11.235950000000001</v>
      </c>
      <c r="I1558">
        <f t="shared" si="31"/>
        <v>1.7033700200000002E-2</v>
      </c>
      <c r="K1558">
        <v>10.55097</v>
      </c>
      <c r="L1558">
        <v>12.20434</v>
      </c>
      <c r="M1558">
        <v>790.94335999999998</v>
      </c>
      <c r="N1558">
        <v>842.29233999999997</v>
      </c>
      <c r="O1558">
        <v>728.18349000000001</v>
      </c>
      <c r="P1558" t="s">
        <v>10751</v>
      </c>
      <c r="Q1558">
        <v>350.13690000000003</v>
      </c>
      <c r="R1558">
        <v>144.1018</v>
      </c>
      <c r="S1558" t="s">
        <v>10751</v>
      </c>
      <c r="T1558">
        <v>0.411553</v>
      </c>
      <c r="U1558">
        <v>3.6025000000000001E-2</v>
      </c>
      <c r="V1558">
        <v>22.525030000000001</v>
      </c>
      <c r="W1558" t="s">
        <v>10751</v>
      </c>
      <c r="X1558">
        <v>1</v>
      </c>
      <c r="Y1558" t="s">
        <v>10751</v>
      </c>
      <c r="Z1558">
        <v>0.27700000000000002</v>
      </c>
      <c r="AA1558">
        <v>0.72299999999999998</v>
      </c>
      <c r="AB1558" t="s">
        <v>10751</v>
      </c>
      <c r="AC1558" t="s">
        <v>10751</v>
      </c>
      <c r="AD1558" t="s">
        <v>10751</v>
      </c>
      <c r="AE1558">
        <v>1</v>
      </c>
      <c r="AF1558" t="s">
        <v>10751</v>
      </c>
      <c r="AG1558" t="s">
        <v>10751</v>
      </c>
      <c r="AH1558" t="s">
        <v>10751</v>
      </c>
      <c r="AI1558" t="s">
        <v>10751</v>
      </c>
      <c r="AJ1558" t="s">
        <v>10751</v>
      </c>
      <c r="AK1558" t="s">
        <v>10751</v>
      </c>
      <c r="AL1558" t="s">
        <v>10751</v>
      </c>
      <c r="AM1558" t="s">
        <v>10751</v>
      </c>
      <c r="AN1558" t="s">
        <v>10751</v>
      </c>
      <c r="AO1558" t="s">
        <v>10751</v>
      </c>
      <c r="AP1558">
        <v>1</v>
      </c>
      <c r="AQ1558" t="s">
        <v>10751</v>
      </c>
      <c r="AR1558" t="s">
        <v>10751</v>
      </c>
      <c r="AS1558" t="s">
        <v>10751</v>
      </c>
      <c r="AT1558" t="s">
        <v>10751</v>
      </c>
      <c r="AU1558" t="s">
        <v>10751</v>
      </c>
      <c r="AV1558" t="s">
        <v>10751</v>
      </c>
      <c r="AW1558" t="s">
        <v>10751</v>
      </c>
      <c r="AX1558">
        <v>7.9</v>
      </c>
      <c r="AY1558" t="s">
        <v>10751</v>
      </c>
      <c r="AZ1558" t="s">
        <v>10751</v>
      </c>
      <c r="BA1558" t="s">
        <v>10751</v>
      </c>
      <c r="BB1558" t="s">
        <v>10751</v>
      </c>
      <c r="BC1558" t="s">
        <v>10751</v>
      </c>
      <c r="BD1558" t="s">
        <v>10751</v>
      </c>
    </row>
    <row r="1559" spans="1:56">
      <c r="A1559" t="s">
        <v>10753</v>
      </c>
      <c r="B1559">
        <v>4000</v>
      </c>
      <c r="C1559">
        <v>1976</v>
      </c>
      <c r="D1559">
        <v>24</v>
      </c>
      <c r="E1559">
        <v>1.9449999999999999E-3</v>
      </c>
      <c r="F1559">
        <v>13.78392</v>
      </c>
      <c r="H1559">
        <v>11.71818</v>
      </c>
      <c r="I1559">
        <f t="shared" si="31"/>
        <v>2.2791860099999998E-2</v>
      </c>
      <c r="K1559">
        <v>11.01826</v>
      </c>
      <c r="L1559">
        <v>12.704560000000001</v>
      </c>
      <c r="M1559">
        <v>758.39399000000003</v>
      </c>
      <c r="N1559">
        <v>806.56988000000001</v>
      </c>
      <c r="O1559">
        <v>699.51234999999997</v>
      </c>
      <c r="P1559" t="s">
        <v>10751</v>
      </c>
      <c r="Q1559">
        <v>353.37389999999999</v>
      </c>
      <c r="R1559">
        <v>144.7636</v>
      </c>
      <c r="S1559" t="s">
        <v>10751</v>
      </c>
      <c r="T1559">
        <v>0.40754600000000002</v>
      </c>
      <c r="U1559">
        <v>3.6191000000000001E-2</v>
      </c>
      <c r="V1559">
        <v>23.49907</v>
      </c>
      <c r="W1559" t="s">
        <v>10751</v>
      </c>
      <c r="X1559">
        <v>1</v>
      </c>
      <c r="Y1559" t="s">
        <v>10751</v>
      </c>
      <c r="Z1559">
        <v>0.28100000000000003</v>
      </c>
      <c r="AA1559">
        <v>0.71899999999999997</v>
      </c>
      <c r="AB1559" t="s">
        <v>10751</v>
      </c>
      <c r="AC1559" t="s">
        <v>10751</v>
      </c>
      <c r="AD1559" t="s">
        <v>10751</v>
      </c>
      <c r="AE1559">
        <v>1</v>
      </c>
      <c r="AF1559" t="s">
        <v>10751</v>
      </c>
      <c r="AG1559" t="s">
        <v>10751</v>
      </c>
      <c r="AH1559" t="s">
        <v>10751</v>
      </c>
      <c r="AI1559" t="s">
        <v>10751</v>
      </c>
      <c r="AJ1559" t="s">
        <v>10751</v>
      </c>
      <c r="AK1559" t="s">
        <v>10751</v>
      </c>
      <c r="AL1559" t="s">
        <v>10751</v>
      </c>
      <c r="AM1559" t="s">
        <v>10751</v>
      </c>
      <c r="AN1559" t="s">
        <v>10751</v>
      </c>
      <c r="AO1559" t="s">
        <v>10751</v>
      </c>
      <c r="AP1559">
        <v>1</v>
      </c>
      <c r="AQ1559" t="s">
        <v>10751</v>
      </c>
      <c r="AR1559" t="s">
        <v>10751</v>
      </c>
      <c r="AS1559" t="s">
        <v>10751</v>
      </c>
      <c r="AT1559" t="s">
        <v>10751</v>
      </c>
      <c r="AU1559" t="s">
        <v>10751</v>
      </c>
      <c r="AV1559" t="s">
        <v>10751</v>
      </c>
      <c r="AW1559" t="s">
        <v>10751</v>
      </c>
      <c r="AX1559">
        <v>7.8</v>
      </c>
      <c r="AY1559" t="s">
        <v>10751</v>
      </c>
      <c r="AZ1559" t="s">
        <v>10751</v>
      </c>
      <c r="BA1559" t="s">
        <v>10751</v>
      </c>
      <c r="BB1559" t="s">
        <v>10751</v>
      </c>
      <c r="BC1559" t="s">
        <v>10751</v>
      </c>
      <c r="BD1559" t="s">
        <v>10751</v>
      </c>
    </row>
    <row r="1560" spans="1:56">
      <c r="A1560" t="s">
        <v>10753</v>
      </c>
      <c r="B1560">
        <v>4000</v>
      </c>
      <c r="C1560">
        <v>1977</v>
      </c>
      <c r="D1560">
        <v>30</v>
      </c>
      <c r="E1560">
        <v>2.091E-3</v>
      </c>
      <c r="F1560">
        <v>14.7097</v>
      </c>
      <c r="H1560">
        <v>12.50887</v>
      </c>
      <c r="I1560">
        <f t="shared" si="31"/>
        <v>2.6156047169999998E-2</v>
      </c>
      <c r="K1560">
        <v>11.741289999999999</v>
      </c>
      <c r="L1560">
        <v>13.595140000000001</v>
      </c>
      <c r="M1560">
        <v>710.45583999999997</v>
      </c>
      <c r="N1560">
        <v>756.90123000000006</v>
      </c>
      <c r="O1560">
        <v>653.68924000000004</v>
      </c>
      <c r="P1560" t="s">
        <v>10751</v>
      </c>
      <c r="Q1560">
        <v>358.91879999999998</v>
      </c>
      <c r="R1560">
        <v>147.6506</v>
      </c>
      <c r="S1560" t="s">
        <v>10751</v>
      </c>
      <c r="T1560">
        <v>0.40852899999999998</v>
      </c>
      <c r="U1560">
        <v>3.6913000000000001E-2</v>
      </c>
      <c r="V1560">
        <v>25.081150000000001</v>
      </c>
      <c r="W1560" t="s">
        <v>10751</v>
      </c>
      <c r="X1560">
        <v>1</v>
      </c>
      <c r="Y1560" t="s">
        <v>10751</v>
      </c>
      <c r="Z1560">
        <v>0.26200000000000001</v>
      </c>
      <c r="AA1560">
        <v>0.73799999999999999</v>
      </c>
      <c r="AB1560" t="s">
        <v>10751</v>
      </c>
      <c r="AC1560" t="s">
        <v>10751</v>
      </c>
      <c r="AD1560" t="s">
        <v>10751</v>
      </c>
      <c r="AE1560">
        <v>1</v>
      </c>
      <c r="AF1560" t="s">
        <v>10751</v>
      </c>
      <c r="AG1560" t="s">
        <v>10751</v>
      </c>
      <c r="AH1560" t="s">
        <v>10751</v>
      </c>
      <c r="AI1560" t="s">
        <v>10751</v>
      </c>
      <c r="AJ1560" t="s">
        <v>10751</v>
      </c>
      <c r="AK1560" t="s">
        <v>10751</v>
      </c>
      <c r="AL1560" t="s">
        <v>10751</v>
      </c>
      <c r="AM1560" t="s">
        <v>10751</v>
      </c>
      <c r="AN1560" t="s">
        <v>10751</v>
      </c>
      <c r="AO1560" t="s">
        <v>10751</v>
      </c>
      <c r="AP1560">
        <v>1</v>
      </c>
      <c r="AQ1560" t="s">
        <v>10751</v>
      </c>
      <c r="AR1560" t="s">
        <v>10751</v>
      </c>
      <c r="AS1560" t="s">
        <v>10751</v>
      </c>
      <c r="AT1560" t="s">
        <v>10751</v>
      </c>
      <c r="AU1560" t="s">
        <v>10751</v>
      </c>
      <c r="AV1560" t="s">
        <v>10751</v>
      </c>
      <c r="AW1560" t="s">
        <v>10751</v>
      </c>
      <c r="AX1560">
        <v>7.8</v>
      </c>
      <c r="AY1560" t="s">
        <v>10751</v>
      </c>
      <c r="AZ1560" t="s">
        <v>10751</v>
      </c>
      <c r="BA1560" t="s">
        <v>10751</v>
      </c>
      <c r="BB1560" t="s">
        <v>10751</v>
      </c>
      <c r="BC1560" t="s">
        <v>10751</v>
      </c>
      <c r="BD1560" t="s">
        <v>10751</v>
      </c>
    </row>
    <row r="1561" spans="1:56">
      <c r="A1561" t="s">
        <v>10753</v>
      </c>
      <c r="B1561">
        <v>4000</v>
      </c>
      <c r="C1561">
        <v>1978</v>
      </c>
      <c r="D1561">
        <v>40</v>
      </c>
      <c r="E1561">
        <v>2.7499999999999998E-3</v>
      </c>
      <c r="F1561">
        <v>14.52164</v>
      </c>
      <c r="H1561">
        <v>12.34971</v>
      </c>
      <c r="I1561">
        <f t="shared" si="31"/>
        <v>3.3961702499999996E-2</v>
      </c>
      <c r="K1561">
        <v>11.600160000000001</v>
      </c>
      <c r="L1561">
        <v>13.40865</v>
      </c>
      <c r="M1561">
        <v>719.61228000000006</v>
      </c>
      <c r="N1561">
        <v>766.11033999999995</v>
      </c>
      <c r="O1561">
        <v>662.78130999999996</v>
      </c>
      <c r="P1561" t="s">
        <v>10751</v>
      </c>
      <c r="Q1561">
        <v>360.85090000000002</v>
      </c>
      <c r="R1561">
        <v>144.58000000000001</v>
      </c>
      <c r="S1561">
        <v>12.9924</v>
      </c>
      <c r="T1561">
        <v>0.399501</v>
      </c>
      <c r="U1561">
        <v>3.6144999999999997E-2</v>
      </c>
      <c r="V1561">
        <v>24.739940000000001</v>
      </c>
      <c r="W1561" t="s">
        <v>10751</v>
      </c>
      <c r="X1561">
        <v>1</v>
      </c>
      <c r="Y1561" t="s">
        <v>10751</v>
      </c>
      <c r="Z1561">
        <v>0.29199999999999998</v>
      </c>
      <c r="AA1561">
        <v>0.70799999999999996</v>
      </c>
      <c r="AB1561" t="s">
        <v>10751</v>
      </c>
      <c r="AC1561" t="s">
        <v>10751</v>
      </c>
      <c r="AD1561" t="s">
        <v>10751</v>
      </c>
      <c r="AE1561">
        <v>1</v>
      </c>
      <c r="AF1561" t="s">
        <v>10751</v>
      </c>
      <c r="AG1561" t="s">
        <v>10751</v>
      </c>
      <c r="AH1561" t="s">
        <v>10751</v>
      </c>
      <c r="AI1561" t="s">
        <v>10751</v>
      </c>
      <c r="AJ1561" t="s">
        <v>10751</v>
      </c>
      <c r="AK1561" t="s">
        <v>10751</v>
      </c>
      <c r="AL1561" t="s">
        <v>10751</v>
      </c>
      <c r="AM1561" t="s">
        <v>10751</v>
      </c>
      <c r="AN1561" t="s">
        <v>10751</v>
      </c>
      <c r="AO1561" t="s">
        <v>10751</v>
      </c>
      <c r="AP1561">
        <v>1</v>
      </c>
      <c r="AQ1561" t="s">
        <v>10751</v>
      </c>
      <c r="AR1561" t="s">
        <v>10751</v>
      </c>
      <c r="AS1561" t="s">
        <v>10751</v>
      </c>
      <c r="AT1561" t="s">
        <v>10751</v>
      </c>
      <c r="AU1561" t="s">
        <v>10751</v>
      </c>
      <c r="AV1561" t="s">
        <v>10751</v>
      </c>
      <c r="AW1561" t="s">
        <v>10751</v>
      </c>
      <c r="AX1561">
        <v>7.9</v>
      </c>
      <c r="AY1561" t="s">
        <v>10751</v>
      </c>
      <c r="AZ1561" t="s">
        <v>10751</v>
      </c>
      <c r="BA1561" t="s">
        <v>10751</v>
      </c>
      <c r="BB1561" t="s">
        <v>10751</v>
      </c>
      <c r="BC1561" t="s">
        <v>10751</v>
      </c>
      <c r="BD1561" t="s">
        <v>10751</v>
      </c>
    </row>
    <row r="1562" spans="1:56">
      <c r="A1562" t="s">
        <v>10753</v>
      </c>
      <c r="B1562">
        <v>4000</v>
      </c>
      <c r="C1562">
        <v>1979</v>
      </c>
      <c r="D1562">
        <v>7</v>
      </c>
      <c r="E1562">
        <v>4.8500000000000003E-4</v>
      </c>
      <c r="F1562">
        <v>15.66324</v>
      </c>
      <c r="H1562">
        <v>13.304259999999999</v>
      </c>
      <c r="I1562">
        <f t="shared" si="31"/>
        <v>6.4525661000000003E-3</v>
      </c>
      <c r="K1562">
        <v>12.599550000000001</v>
      </c>
      <c r="L1562">
        <v>14.280469999999999</v>
      </c>
      <c r="M1562">
        <v>667.98172</v>
      </c>
      <c r="N1562">
        <v>705.34271999999999</v>
      </c>
      <c r="O1562">
        <v>622.31827999999996</v>
      </c>
      <c r="P1562" t="s">
        <v>10751</v>
      </c>
      <c r="Q1562">
        <v>222.40809999999999</v>
      </c>
      <c r="R1562">
        <v>94.980800000000002</v>
      </c>
      <c r="S1562">
        <v>18.403400000000001</v>
      </c>
      <c r="T1562">
        <v>0.42216300000000001</v>
      </c>
      <c r="U1562">
        <v>2.3744999999999999E-2</v>
      </c>
      <c r="V1562">
        <v>26.739570000000001</v>
      </c>
      <c r="W1562" t="s">
        <v>10751</v>
      </c>
      <c r="X1562">
        <v>1</v>
      </c>
      <c r="Y1562" t="s">
        <v>10751</v>
      </c>
      <c r="Z1562">
        <v>0.97499999999999998</v>
      </c>
      <c r="AA1562">
        <v>2.5000000000000001E-2</v>
      </c>
      <c r="AB1562" t="s">
        <v>10751</v>
      </c>
      <c r="AC1562" t="s">
        <v>10751</v>
      </c>
      <c r="AD1562" t="s">
        <v>10751</v>
      </c>
      <c r="AE1562">
        <v>1</v>
      </c>
      <c r="AF1562" t="s">
        <v>10751</v>
      </c>
      <c r="AG1562" t="s">
        <v>10751</v>
      </c>
      <c r="AH1562" t="s">
        <v>10751</v>
      </c>
      <c r="AI1562" t="s">
        <v>10751</v>
      </c>
      <c r="AJ1562" t="s">
        <v>10751</v>
      </c>
      <c r="AK1562" t="s">
        <v>10751</v>
      </c>
      <c r="AL1562" t="s">
        <v>10751</v>
      </c>
      <c r="AM1562" t="s">
        <v>10751</v>
      </c>
      <c r="AN1562" t="s">
        <v>10751</v>
      </c>
      <c r="AO1562" t="s">
        <v>10751</v>
      </c>
      <c r="AP1562">
        <v>1</v>
      </c>
      <c r="AQ1562" t="s">
        <v>10751</v>
      </c>
      <c r="AR1562" t="s">
        <v>10751</v>
      </c>
      <c r="AS1562" t="s">
        <v>10751</v>
      </c>
      <c r="AT1562" t="s">
        <v>10751</v>
      </c>
      <c r="AU1562" t="s">
        <v>10751</v>
      </c>
      <c r="AV1562">
        <v>3.4</v>
      </c>
      <c r="AW1562" t="s">
        <v>10751</v>
      </c>
      <c r="AX1562">
        <v>4.9000000000000004</v>
      </c>
      <c r="AY1562">
        <v>1</v>
      </c>
      <c r="AZ1562" t="s">
        <v>10751</v>
      </c>
      <c r="BA1562" t="s">
        <v>10751</v>
      </c>
      <c r="BB1562" t="s">
        <v>10751</v>
      </c>
      <c r="BC1562" t="s">
        <v>10751</v>
      </c>
      <c r="BD1562" t="s">
        <v>10751</v>
      </c>
    </row>
    <row r="1563" spans="1:56">
      <c r="A1563" t="s">
        <v>10753</v>
      </c>
      <c r="B1563">
        <v>4000</v>
      </c>
      <c r="C1563">
        <v>1980</v>
      </c>
      <c r="D1563">
        <v>7</v>
      </c>
      <c r="E1563">
        <v>5.9500000000000004E-4</v>
      </c>
      <c r="F1563">
        <v>15.910550000000001</v>
      </c>
      <c r="H1563">
        <v>13.50915</v>
      </c>
      <c r="I1563">
        <f t="shared" si="31"/>
        <v>8.0379442499999999E-3</v>
      </c>
      <c r="K1563">
        <v>12.91146</v>
      </c>
      <c r="L1563">
        <v>14.31931</v>
      </c>
      <c r="M1563">
        <v>657.85051999999996</v>
      </c>
      <c r="N1563">
        <v>688.30345999999997</v>
      </c>
      <c r="O1563">
        <v>620.63027</v>
      </c>
      <c r="P1563" t="s">
        <v>10751</v>
      </c>
      <c r="Q1563">
        <v>248.2227</v>
      </c>
      <c r="R1563">
        <v>99.409000000000006</v>
      </c>
      <c r="S1563">
        <v>18.0259</v>
      </c>
      <c r="T1563">
        <v>0.40019399999999999</v>
      </c>
      <c r="U1563">
        <v>2.4851999999999999E-2</v>
      </c>
      <c r="V1563">
        <v>27.24399</v>
      </c>
      <c r="W1563" t="s">
        <v>10751</v>
      </c>
      <c r="X1563">
        <v>1</v>
      </c>
      <c r="Y1563" t="s">
        <v>10751</v>
      </c>
      <c r="Z1563">
        <v>0.69699999999999995</v>
      </c>
      <c r="AA1563">
        <v>0.30299999999999999</v>
      </c>
      <c r="AB1563" t="s">
        <v>10751</v>
      </c>
      <c r="AC1563" t="s">
        <v>10751</v>
      </c>
      <c r="AD1563" t="s">
        <v>10751</v>
      </c>
      <c r="AE1563">
        <v>1</v>
      </c>
      <c r="AF1563" t="s">
        <v>10751</v>
      </c>
      <c r="AG1563" t="s">
        <v>10751</v>
      </c>
      <c r="AH1563" t="s">
        <v>10751</v>
      </c>
      <c r="AI1563" t="s">
        <v>10751</v>
      </c>
      <c r="AJ1563" t="s">
        <v>10751</v>
      </c>
      <c r="AK1563" t="s">
        <v>10751</v>
      </c>
      <c r="AL1563" t="s">
        <v>10751</v>
      </c>
      <c r="AM1563" t="s">
        <v>10751</v>
      </c>
      <c r="AN1563" t="s">
        <v>10751</v>
      </c>
      <c r="AO1563" t="s">
        <v>10751</v>
      </c>
      <c r="AP1563">
        <v>1</v>
      </c>
      <c r="AQ1563" t="s">
        <v>10751</v>
      </c>
      <c r="AR1563" t="s">
        <v>10751</v>
      </c>
      <c r="AS1563" t="s">
        <v>10751</v>
      </c>
      <c r="AT1563" t="s">
        <v>10751</v>
      </c>
      <c r="AU1563" t="s">
        <v>10751</v>
      </c>
      <c r="AV1563">
        <v>3.6</v>
      </c>
      <c r="AW1563" t="s">
        <v>10751</v>
      </c>
      <c r="AX1563">
        <v>5.7</v>
      </c>
      <c r="AY1563">
        <v>1</v>
      </c>
      <c r="AZ1563" t="s">
        <v>10751</v>
      </c>
      <c r="BA1563" t="s">
        <v>10751</v>
      </c>
      <c r="BB1563" t="s">
        <v>10751</v>
      </c>
      <c r="BC1563" t="s">
        <v>10751</v>
      </c>
      <c r="BD1563" t="s">
        <v>10751</v>
      </c>
    </row>
    <row r="1564" spans="1:56">
      <c r="A1564" t="s">
        <v>10753</v>
      </c>
      <c r="B1564">
        <v>4000</v>
      </c>
      <c r="C1564">
        <v>1981</v>
      </c>
      <c r="D1564">
        <v>7</v>
      </c>
      <c r="E1564">
        <v>6.5799999999999995E-4</v>
      </c>
      <c r="F1564">
        <v>16.870920000000002</v>
      </c>
      <c r="H1564">
        <v>14.353260000000001</v>
      </c>
      <c r="I1564">
        <f t="shared" si="31"/>
        <v>9.4444450799999989E-3</v>
      </c>
      <c r="K1564">
        <v>13.387980000000001</v>
      </c>
      <c r="L1564">
        <v>15.74033</v>
      </c>
      <c r="M1564">
        <v>619.16263000000004</v>
      </c>
      <c r="N1564">
        <v>663.80442000000005</v>
      </c>
      <c r="O1564">
        <v>564.60046</v>
      </c>
      <c r="P1564" t="s">
        <v>10751</v>
      </c>
      <c r="Q1564">
        <v>258</v>
      </c>
      <c r="R1564">
        <v>111.9988</v>
      </c>
      <c r="S1564">
        <v>16.752099999999999</v>
      </c>
      <c r="T1564">
        <v>0.43410399999999999</v>
      </c>
      <c r="U1564">
        <v>2.8000000000000001E-2</v>
      </c>
      <c r="V1564">
        <v>28.833590000000001</v>
      </c>
      <c r="W1564" t="s">
        <v>10751</v>
      </c>
      <c r="X1564">
        <v>1</v>
      </c>
      <c r="Y1564" t="s">
        <v>10751</v>
      </c>
      <c r="Z1564">
        <v>0.33700000000000002</v>
      </c>
      <c r="AA1564" t="s">
        <v>10751</v>
      </c>
      <c r="AB1564">
        <v>0.66300000000000003</v>
      </c>
      <c r="AC1564" t="s">
        <v>10751</v>
      </c>
      <c r="AD1564" t="s">
        <v>10751</v>
      </c>
      <c r="AE1564">
        <v>1</v>
      </c>
      <c r="AF1564" t="s">
        <v>10751</v>
      </c>
      <c r="AG1564" t="s">
        <v>10751</v>
      </c>
      <c r="AH1564" t="s">
        <v>10751</v>
      </c>
      <c r="AI1564" t="s">
        <v>10751</v>
      </c>
      <c r="AJ1564" t="s">
        <v>10751</v>
      </c>
      <c r="AK1564" t="s">
        <v>10751</v>
      </c>
      <c r="AL1564" t="s">
        <v>10751</v>
      </c>
      <c r="AM1564" t="s">
        <v>10751</v>
      </c>
      <c r="AN1564" t="s">
        <v>10751</v>
      </c>
      <c r="AO1564" t="s">
        <v>10751</v>
      </c>
      <c r="AP1564">
        <v>1</v>
      </c>
      <c r="AQ1564" t="s">
        <v>10751</v>
      </c>
      <c r="AR1564" t="s">
        <v>10751</v>
      </c>
      <c r="AS1564" t="s">
        <v>10751</v>
      </c>
      <c r="AT1564" t="s">
        <v>10751</v>
      </c>
      <c r="AU1564" t="s">
        <v>10751</v>
      </c>
      <c r="AV1564">
        <v>3.3</v>
      </c>
      <c r="AW1564" t="s">
        <v>10751</v>
      </c>
      <c r="AX1564">
        <v>6</v>
      </c>
      <c r="AY1564">
        <v>1</v>
      </c>
      <c r="AZ1564" t="s">
        <v>10751</v>
      </c>
      <c r="BA1564" t="s">
        <v>10751</v>
      </c>
      <c r="BB1564" t="s">
        <v>10751</v>
      </c>
      <c r="BC1564" t="s">
        <v>10751</v>
      </c>
      <c r="BD1564" t="s">
        <v>10751</v>
      </c>
    </row>
    <row r="1565" spans="1:56">
      <c r="A1565" t="s">
        <v>10753</v>
      </c>
      <c r="B1565">
        <v>4000</v>
      </c>
      <c r="C1565">
        <v>1982</v>
      </c>
      <c r="D1565">
        <v>8</v>
      </c>
      <c r="E1565">
        <v>7.7399999999999995E-4</v>
      </c>
      <c r="F1565">
        <v>19.374469999999999</v>
      </c>
      <c r="H1565">
        <v>16.489789999999999</v>
      </c>
      <c r="I1565">
        <f t="shared" si="31"/>
        <v>1.2763097459999999E-2</v>
      </c>
      <c r="K1565">
        <v>15.287089999999999</v>
      </c>
      <c r="L1565">
        <v>18.24408</v>
      </c>
      <c r="M1565">
        <v>538.93965000000003</v>
      </c>
      <c r="N1565">
        <v>581.34007999999994</v>
      </c>
      <c r="O1565">
        <v>487.11689999999999</v>
      </c>
      <c r="P1565" t="s">
        <v>10751</v>
      </c>
      <c r="Q1565">
        <v>258</v>
      </c>
      <c r="R1565">
        <v>110.42789999999999</v>
      </c>
      <c r="S1565">
        <v>17.995999999999999</v>
      </c>
      <c r="T1565">
        <v>0.42801499999999998</v>
      </c>
      <c r="U1565">
        <v>2.7607E-2</v>
      </c>
      <c r="V1565">
        <v>33.485869999999998</v>
      </c>
      <c r="W1565" t="s">
        <v>10751</v>
      </c>
      <c r="X1565">
        <v>1</v>
      </c>
      <c r="Y1565" t="s">
        <v>10751</v>
      </c>
      <c r="Z1565">
        <v>0.33800000000000002</v>
      </c>
      <c r="AA1565" t="s">
        <v>10751</v>
      </c>
      <c r="AB1565">
        <v>0.66200000000000003</v>
      </c>
      <c r="AC1565" t="s">
        <v>10751</v>
      </c>
      <c r="AD1565" t="s">
        <v>10751</v>
      </c>
      <c r="AE1565">
        <v>1</v>
      </c>
      <c r="AF1565" t="s">
        <v>10751</v>
      </c>
      <c r="AG1565" t="s">
        <v>10751</v>
      </c>
      <c r="AH1565" t="s">
        <v>10751</v>
      </c>
      <c r="AI1565" t="s">
        <v>10751</v>
      </c>
      <c r="AJ1565" t="s">
        <v>10751</v>
      </c>
      <c r="AK1565" t="s">
        <v>10751</v>
      </c>
      <c r="AL1565" t="s">
        <v>10751</v>
      </c>
      <c r="AM1565" t="s">
        <v>10751</v>
      </c>
      <c r="AN1565" t="s">
        <v>10751</v>
      </c>
      <c r="AO1565" t="s">
        <v>10751</v>
      </c>
      <c r="AP1565">
        <v>1</v>
      </c>
      <c r="AQ1565" t="s">
        <v>10751</v>
      </c>
      <c r="AR1565" t="s">
        <v>10751</v>
      </c>
      <c r="AS1565" t="s">
        <v>10751</v>
      </c>
      <c r="AT1565" t="s">
        <v>10751</v>
      </c>
      <c r="AU1565" t="s">
        <v>10751</v>
      </c>
      <c r="AV1565">
        <v>3.4</v>
      </c>
      <c r="AW1565" t="s">
        <v>10751</v>
      </c>
      <c r="AX1565">
        <v>6</v>
      </c>
      <c r="AY1565">
        <v>0.91300000000000003</v>
      </c>
      <c r="AZ1565">
        <v>8.6999999999999994E-2</v>
      </c>
      <c r="BA1565" t="s">
        <v>10751</v>
      </c>
      <c r="BB1565" t="s">
        <v>10751</v>
      </c>
      <c r="BC1565" t="s">
        <v>10751</v>
      </c>
      <c r="BD1565" t="s">
        <v>10751</v>
      </c>
    </row>
    <row r="1566" spans="1:56">
      <c r="A1566" t="s">
        <v>10753</v>
      </c>
      <c r="B1566">
        <v>4000</v>
      </c>
      <c r="C1566">
        <v>1983</v>
      </c>
      <c r="D1566">
        <v>68</v>
      </c>
      <c r="E1566">
        <v>6.5539999999999999E-3</v>
      </c>
      <c r="F1566">
        <v>21.876329999999999</v>
      </c>
      <c r="H1566">
        <v>18.678979999999999</v>
      </c>
      <c r="I1566">
        <f t="shared" si="31"/>
        <v>0.12242203491999999</v>
      </c>
      <c r="K1566">
        <v>16.71397</v>
      </c>
      <c r="L1566">
        <v>21.813400000000001</v>
      </c>
      <c r="M1566">
        <v>475.77551</v>
      </c>
      <c r="N1566">
        <v>531.71085000000005</v>
      </c>
      <c r="O1566">
        <v>407.4101</v>
      </c>
      <c r="P1566" t="s">
        <v>10751</v>
      </c>
      <c r="Q1566">
        <v>175.2723</v>
      </c>
      <c r="R1566">
        <v>110.1114</v>
      </c>
      <c r="S1566">
        <v>16.597999999999999</v>
      </c>
      <c r="T1566">
        <v>0.63066999999999995</v>
      </c>
      <c r="U1566">
        <v>2.7528E-2</v>
      </c>
      <c r="V1566">
        <v>37.399760000000001</v>
      </c>
      <c r="W1566" t="s">
        <v>10751</v>
      </c>
      <c r="X1566">
        <v>1</v>
      </c>
      <c r="Y1566" t="s">
        <v>10751</v>
      </c>
      <c r="Z1566">
        <v>0.28899999999999998</v>
      </c>
      <c r="AA1566" t="s">
        <v>10751</v>
      </c>
      <c r="AB1566">
        <v>0.71099999999999997</v>
      </c>
      <c r="AC1566" t="s">
        <v>10751</v>
      </c>
      <c r="AD1566" t="s">
        <v>10751</v>
      </c>
      <c r="AE1566">
        <v>1</v>
      </c>
      <c r="AF1566" t="s">
        <v>10751</v>
      </c>
      <c r="AG1566" t="s">
        <v>10751</v>
      </c>
      <c r="AH1566" t="s">
        <v>10751</v>
      </c>
      <c r="AI1566" t="s">
        <v>10751</v>
      </c>
      <c r="AJ1566" t="s">
        <v>10751</v>
      </c>
      <c r="AK1566" t="s">
        <v>10751</v>
      </c>
      <c r="AL1566" t="s">
        <v>10751</v>
      </c>
      <c r="AM1566" t="s">
        <v>10751</v>
      </c>
      <c r="AN1566" t="s">
        <v>10751</v>
      </c>
      <c r="AO1566" t="s">
        <v>10751</v>
      </c>
      <c r="AP1566">
        <v>1</v>
      </c>
      <c r="AQ1566" t="s">
        <v>10751</v>
      </c>
      <c r="AR1566" t="s">
        <v>10751</v>
      </c>
      <c r="AS1566" t="s">
        <v>10751</v>
      </c>
      <c r="AT1566" t="s">
        <v>10751</v>
      </c>
      <c r="AU1566" t="s">
        <v>10751</v>
      </c>
      <c r="AV1566">
        <v>4.2</v>
      </c>
      <c r="AW1566" t="s">
        <v>10751</v>
      </c>
      <c r="AX1566">
        <v>6</v>
      </c>
      <c r="AY1566">
        <v>0.8</v>
      </c>
      <c r="AZ1566">
        <v>0.2</v>
      </c>
      <c r="BA1566" t="s">
        <v>10751</v>
      </c>
      <c r="BB1566" t="s">
        <v>10751</v>
      </c>
      <c r="BC1566" t="s">
        <v>10751</v>
      </c>
      <c r="BD1566" t="s">
        <v>10751</v>
      </c>
    </row>
    <row r="1567" spans="1:56">
      <c r="A1567" t="s">
        <v>10753</v>
      </c>
      <c r="B1567">
        <v>4000</v>
      </c>
      <c r="C1567">
        <v>1984</v>
      </c>
      <c r="D1567">
        <v>116</v>
      </c>
      <c r="E1567">
        <v>8.2830000000000004E-3</v>
      </c>
      <c r="F1567">
        <v>22.14734</v>
      </c>
      <c r="H1567">
        <v>18.932950000000002</v>
      </c>
      <c r="I1567">
        <f t="shared" si="31"/>
        <v>0.15682162485000004</v>
      </c>
      <c r="K1567">
        <v>16.690629999999999</v>
      </c>
      <c r="L1567">
        <v>22.652509999999999</v>
      </c>
      <c r="M1567">
        <v>469.39335</v>
      </c>
      <c r="N1567">
        <v>532.45456000000001</v>
      </c>
      <c r="O1567">
        <v>392.31855000000002</v>
      </c>
      <c r="P1567" t="s">
        <v>10751</v>
      </c>
      <c r="Q1567">
        <v>173.01759999999999</v>
      </c>
      <c r="R1567">
        <v>110.0004</v>
      </c>
      <c r="S1567">
        <v>16.558900000000001</v>
      </c>
      <c r="T1567">
        <v>0.63579600000000003</v>
      </c>
      <c r="U1567">
        <v>2.75E-2</v>
      </c>
      <c r="V1567">
        <v>37.868920000000003</v>
      </c>
      <c r="W1567" t="s">
        <v>10751</v>
      </c>
      <c r="X1567">
        <v>1</v>
      </c>
      <c r="Y1567" t="s">
        <v>10751</v>
      </c>
      <c r="Z1567">
        <v>0.22900000000000001</v>
      </c>
      <c r="AA1567" t="s">
        <v>10751</v>
      </c>
      <c r="AB1567">
        <v>0.77100000000000002</v>
      </c>
      <c r="AC1567" t="s">
        <v>10751</v>
      </c>
      <c r="AD1567" t="s">
        <v>10751</v>
      </c>
      <c r="AE1567">
        <v>1</v>
      </c>
      <c r="AF1567" t="s">
        <v>10751</v>
      </c>
      <c r="AG1567" t="s">
        <v>10751</v>
      </c>
      <c r="AH1567" t="s">
        <v>10751</v>
      </c>
      <c r="AI1567" t="s">
        <v>10751</v>
      </c>
      <c r="AJ1567" t="s">
        <v>10751</v>
      </c>
      <c r="AK1567" t="s">
        <v>10751</v>
      </c>
      <c r="AL1567" t="s">
        <v>10751</v>
      </c>
      <c r="AM1567" t="s">
        <v>10751</v>
      </c>
      <c r="AN1567" t="s">
        <v>10751</v>
      </c>
      <c r="AO1567" t="s">
        <v>10751</v>
      </c>
      <c r="AP1567">
        <v>1</v>
      </c>
      <c r="AQ1567" t="s">
        <v>10751</v>
      </c>
      <c r="AR1567" t="s">
        <v>10751</v>
      </c>
      <c r="AS1567" t="s">
        <v>10751</v>
      </c>
      <c r="AT1567" t="s">
        <v>10751</v>
      </c>
      <c r="AU1567" t="s">
        <v>10751</v>
      </c>
      <c r="AV1567">
        <v>4.2</v>
      </c>
      <c r="AW1567" t="s">
        <v>10751</v>
      </c>
      <c r="AX1567">
        <v>6</v>
      </c>
      <c r="AY1567">
        <v>0.81399999999999995</v>
      </c>
      <c r="AZ1567">
        <v>0.186</v>
      </c>
      <c r="BA1567" t="s">
        <v>10751</v>
      </c>
      <c r="BB1567" t="s">
        <v>10751</v>
      </c>
      <c r="BC1567" t="s">
        <v>10751</v>
      </c>
      <c r="BD1567" t="s">
        <v>10751</v>
      </c>
    </row>
    <row r="1568" spans="1:56">
      <c r="A1568" t="s">
        <v>10753</v>
      </c>
      <c r="B1568">
        <v>4000</v>
      </c>
      <c r="C1568">
        <v>1985</v>
      </c>
      <c r="D1568">
        <v>173</v>
      </c>
      <c r="E1568">
        <v>1.1988E-2</v>
      </c>
      <c r="F1568">
        <v>22.034579999999998</v>
      </c>
      <c r="H1568">
        <v>18.84112</v>
      </c>
      <c r="I1568">
        <f t="shared" si="31"/>
        <v>0.22586734656000002</v>
      </c>
      <c r="K1568">
        <v>16.581489999999999</v>
      </c>
      <c r="L1568">
        <v>22.606390000000001</v>
      </c>
      <c r="M1568">
        <v>471.68099999999998</v>
      </c>
      <c r="N1568">
        <v>535.95911000000001</v>
      </c>
      <c r="O1568">
        <v>393.11887000000002</v>
      </c>
      <c r="P1568" t="s">
        <v>10751</v>
      </c>
      <c r="Q1568">
        <v>173</v>
      </c>
      <c r="R1568">
        <v>110</v>
      </c>
      <c r="S1568">
        <v>16.409400000000002</v>
      </c>
      <c r="T1568">
        <v>0.63583800000000001</v>
      </c>
      <c r="U1568">
        <v>2.75E-2</v>
      </c>
      <c r="V1568">
        <v>37.71716</v>
      </c>
      <c r="W1568" t="s">
        <v>10751</v>
      </c>
      <c r="X1568">
        <v>1</v>
      </c>
      <c r="Y1568" t="s">
        <v>10751</v>
      </c>
      <c r="Z1568">
        <v>0.17899999999999999</v>
      </c>
      <c r="AA1568" t="s">
        <v>10751</v>
      </c>
      <c r="AB1568">
        <v>0.82099999999999995</v>
      </c>
      <c r="AC1568" t="s">
        <v>10751</v>
      </c>
      <c r="AD1568" t="s">
        <v>10751</v>
      </c>
      <c r="AE1568">
        <v>1</v>
      </c>
      <c r="AF1568" t="s">
        <v>10751</v>
      </c>
      <c r="AG1568" t="s">
        <v>10751</v>
      </c>
      <c r="AH1568" t="s">
        <v>10751</v>
      </c>
      <c r="AI1568" t="s">
        <v>10751</v>
      </c>
      <c r="AJ1568" t="s">
        <v>10751</v>
      </c>
      <c r="AK1568" t="s">
        <v>10751</v>
      </c>
      <c r="AL1568" t="s">
        <v>10751</v>
      </c>
      <c r="AM1568" t="s">
        <v>10751</v>
      </c>
      <c r="AN1568" t="s">
        <v>10751</v>
      </c>
      <c r="AO1568" t="s">
        <v>10751</v>
      </c>
      <c r="AP1568">
        <v>1</v>
      </c>
      <c r="AQ1568" t="s">
        <v>10751</v>
      </c>
      <c r="AR1568" t="s">
        <v>10751</v>
      </c>
      <c r="AS1568" t="s">
        <v>10751</v>
      </c>
      <c r="AT1568" t="s">
        <v>10751</v>
      </c>
      <c r="AU1568" t="s">
        <v>10751</v>
      </c>
      <c r="AV1568">
        <v>4.0999999999999996</v>
      </c>
      <c r="AW1568" t="s">
        <v>10751</v>
      </c>
      <c r="AX1568">
        <v>6</v>
      </c>
      <c r="AY1568">
        <v>0.85299999999999998</v>
      </c>
      <c r="AZ1568">
        <v>0.14699999999999999</v>
      </c>
      <c r="BA1568" t="s">
        <v>10751</v>
      </c>
      <c r="BB1568" t="s">
        <v>10751</v>
      </c>
      <c r="BC1568" t="s">
        <v>10751</v>
      </c>
      <c r="BD1568" t="s">
        <v>10751</v>
      </c>
    </row>
    <row r="1569" spans="1:56">
      <c r="A1569" t="s">
        <v>10753</v>
      </c>
      <c r="B1569">
        <v>4000</v>
      </c>
      <c r="C1569">
        <v>1986</v>
      </c>
      <c r="D1569">
        <v>154</v>
      </c>
      <c r="E1569">
        <v>1.0031E-2</v>
      </c>
      <c r="F1569">
        <v>21.097370000000002</v>
      </c>
      <c r="H1569">
        <v>17.937080000000002</v>
      </c>
      <c r="I1569">
        <f t="shared" si="31"/>
        <v>0.17992684948000001</v>
      </c>
      <c r="K1569">
        <v>16.183499999999999</v>
      </c>
      <c r="L1569">
        <v>20.595700000000001</v>
      </c>
      <c r="M1569">
        <v>496.94565</v>
      </c>
      <c r="N1569">
        <v>550.62504999999999</v>
      </c>
      <c r="O1569">
        <v>432.99763999999999</v>
      </c>
      <c r="P1569" t="s">
        <v>10751</v>
      </c>
      <c r="Q1569">
        <v>164.94589999999999</v>
      </c>
      <c r="R1569">
        <v>121.4832</v>
      </c>
      <c r="S1569">
        <v>14.603400000000001</v>
      </c>
      <c r="T1569">
        <v>0.73838899999999996</v>
      </c>
      <c r="U1569">
        <v>3.0370999999999999E-2</v>
      </c>
      <c r="V1569">
        <v>36.389150000000001</v>
      </c>
      <c r="W1569" t="s">
        <v>10751</v>
      </c>
      <c r="X1569">
        <v>1</v>
      </c>
      <c r="Y1569" t="s">
        <v>10751</v>
      </c>
      <c r="Z1569">
        <v>0.31900000000000001</v>
      </c>
      <c r="AA1569" t="s">
        <v>10751</v>
      </c>
      <c r="AB1569">
        <v>0.68100000000000005</v>
      </c>
      <c r="AC1569" t="s">
        <v>10751</v>
      </c>
      <c r="AD1569" t="s">
        <v>10751</v>
      </c>
      <c r="AE1569">
        <v>0</v>
      </c>
      <c r="AF1569" t="s">
        <v>10751</v>
      </c>
      <c r="AG1569">
        <v>0.23400000000000001</v>
      </c>
      <c r="AH1569">
        <v>0.73399999999999999</v>
      </c>
      <c r="AI1569">
        <v>3.2000000000000001E-2</v>
      </c>
      <c r="AJ1569">
        <v>3.2000000000000001E-2</v>
      </c>
      <c r="AK1569" t="s">
        <v>10751</v>
      </c>
      <c r="AL1569" t="s">
        <v>10751</v>
      </c>
      <c r="AM1569" t="s">
        <v>10751</v>
      </c>
      <c r="AN1569" t="s">
        <v>10751</v>
      </c>
      <c r="AO1569" t="s">
        <v>10751</v>
      </c>
      <c r="AP1569">
        <v>0.96799999999999997</v>
      </c>
      <c r="AQ1569" t="s">
        <v>10751</v>
      </c>
      <c r="AR1569" t="s">
        <v>10751</v>
      </c>
      <c r="AS1569" t="s">
        <v>10751</v>
      </c>
      <c r="AT1569" t="s">
        <v>10751</v>
      </c>
      <c r="AU1569" t="s">
        <v>10751</v>
      </c>
      <c r="AV1569">
        <v>4.3</v>
      </c>
      <c r="AW1569" t="s">
        <v>10751</v>
      </c>
      <c r="AX1569">
        <v>5.5</v>
      </c>
      <c r="AY1569">
        <v>0.69299999999999995</v>
      </c>
      <c r="AZ1569">
        <v>0.307</v>
      </c>
      <c r="BA1569" t="s">
        <v>10751</v>
      </c>
      <c r="BB1569" t="s">
        <v>10751</v>
      </c>
      <c r="BC1569" t="s">
        <v>10751</v>
      </c>
      <c r="BD1569" t="s">
        <v>10751</v>
      </c>
    </row>
    <row r="1570" spans="1:56">
      <c r="A1570" t="s">
        <v>10753</v>
      </c>
      <c r="B1570">
        <v>4000</v>
      </c>
      <c r="C1570">
        <v>1987</v>
      </c>
      <c r="D1570">
        <v>184</v>
      </c>
      <c r="E1570">
        <v>1.2407E-2</v>
      </c>
      <c r="F1570">
        <v>20.38297</v>
      </c>
      <c r="H1570">
        <v>17.286729999999999</v>
      </c>
      <c r="I1570">
        <f t="shared" si="31"/>
        <v>0.21447645910999999</v>
      </c>
      <c r="K1570">
        <v>15.49733</v>
      </c>
      <c r="L1570">
        <v>19.965019999999999</v>
      </c>
      <c r="M1570">
        <v>514.11761000000001</v>
      </c>
      <c r="N1570">
        <v>573.47697000000005</v>
      </c>
      <c r="O1570">
        <v>445.15280999999999</v>
      </c>
      <c r="P1570" t="s">
        <v>10751</v>
      </c>
      <c r="Q1570">
        <v>171.8689</v>
      </c>
      <c r="R1570">
        <v>126.6118</v>
      </c>
      <c r="S1570">
        <v>14.540900000000001</v>
      </c>
      <c r="T1570">
        <v>0.73712800000000001</v>
      </c>
      <c r="U1570">
        <v>3.1653000000000001E-2</v>
      </c>
      <c r="V1570">
        <v>34.701999999999998</v>
      </c>
      <c r="W1570" t="s">
        <v>10751</v>
      </c>
      <c r="X1570">
        <v>1</v>
      </c>
      <c r="Y1570" t="s">
        <v>10751</v>
      </c>
      <c r="Z1570">
        <v>0.19900000000000001</v>
      </c>
      <c r="AA1570" t="s">
        <v>10751</v>
      </c>
      <c r="AB1570">
        <v>0.80100000000000005</v>
      </c>
      <c r="AC1570" t="s">
        <v>10751</v>
      </c>
      <c r="AD1570" t="s">
        <v>10751</v>
      </c>
      <c r="AE1570" t="s">
        <v>10751</v>
      </c>
      <c r="AF1570" t="s">
        <v>10751</v>
      </c>
      <c r="AG1570">
        <v>5.3999999999999999E-2</v>
      </c>
      <c r="AH1570">
        <v>0.94599999999999995</v>
      </c>
      <c r="AI1570">
        <v>0</v>
      </c>
      <c r="AJ1570">
        <v>0</v>
      </c>
      <c r="AK1570" t="s">
        <v>10751</v>
      </c>
      <c r="AL1570" t="s">
        <v>10751</v>
      </c>
      <c r="AM1570" t="s">
        <v>10751</v>
      </c>
      <c r="AN1570" t="s">
        <v>10751</v>
      </c>
      <c r="AO1570" t="s">
        <v>10751</v>
      </c>
      <c r="AP1570">
        <v>1</v>
      </c>
      <c r="AQ1570" t="s">
        <v>10751</v>
      </c>
      <c r="AR1570" t="s">
        <v>10751</v>
      </c>
      <c r="AS1570" t="s">
        <v>10751</v>
      </c>
      <c r="AT1570" t="s">
        <v>10751</v>
      </c>
      <c r="AU1570" t="s">
        <v>10751</v>
      </c>
      <c r="AV1570">
        <v>4.0999999999999996</v>
      </c>
      <c r="AW1570" t="s">
        <v>10751</v>
      </c>
      <c r="AX1570">
        <v>5.8</v>
      </c>
      <c r="AY1570">
        <v>0.80900000000000005</v>
      </c>
      <c r="AZ1570">
        <v>0.191</v>
      </c>
      <c r="BA1570" t="s">
        <v>10751</v>
      </c>
      <c r="BB1570" t="s">
        <v>10751</v>
      </c>
      <c r="BC1570" t="s">
        <v>10751</v>
      </c>
      <c r="BD1570" t="s">
        <v>10751</v>
      </c>
    </row>
    <row r="1571" spans="1:56">
      <c r="A1571" t="s">
        <v>10753</v>
      </c>
      <c r="B1571">
        <v>4000</v>
      </c>
      <c r="C1571">
        <v>1988</v>
      </c>
      <c r="D1571">
        <v>259</v>
      </c>
      <c r="E1571">
        <v>1.6955000000000001E-2</v>
      </c>
      <c r="F1571">
        <v>20.79927</v>
      </c>
      <c r="H1571">
        <v>17.557739999999999</v>
      </c>
      <c r="I1571">
        <f t="shared" si="31"/>
        <v>0.29769148169999998</v>
      </c>
      <c r="K1571">
        <v>15.94365</v>
      </c>
      <c r="L1571">
        <v>19.82959</v>
      </c>
      <c r="M1571">
        <v>506.15863000000002</v>
      </c>
      <c r="N1571">
        <v>557.40071999999998</v>
      </c>
      <c r="O1571">
        <v>448.16860000000003</v>
      </c>
      <c r="P1571" t="s">
        <v>10751</v>
      </c>
      <c r="Q1571">
        <v>190.03309999999999</v>
      </c>
      <c r="R1571">
        <v>134.7996</v>
      </c>
      <c r="S1571">
        <v>13.9283</v>
      </c>
      <c r="T1571">
        <v>0.722584</v>
      </c>
      <c r="U1571">
        <v>3.3700000000000001E-2</v>
      </c>
      <c r="V1571">
        <v>35.287129999999998</v>
      </c>
      <c r="W1571" t="s">
        <v>10751</v>
      </c>
      <c r="X1571">
        <v>1</v>
      </c>
      <c r="Y1571" t="s">
        <v>10751</v>
      </c>
      <c r="Z1571">
        <v>0.32800000000000001</v>
      </c>
      <c r="AA1571" t="s">
        <v>10751</v>
      </c>
      <c r="AB1571">
        <v>0.67200000000000004</v>
      </c>
      <c r="AC1571" t="s">
        <v>10751</v>
      </c>
      <c r="AD1571" t="s">
        <v>10751</v>
      </c>
      <c r="AE1571" t="s">
        <v>10751</v>
      </c>
      <c r="AF1571" t="s">
        <v>10751</v>
      </c>
      <c r="AG1571">
        <v>0.33200000000000002</v>
      </c>
      <c r="AH1571">
        <v>0.66800000000000004</v>
      </c>
      <c r="AI1571" t="s">
        <v>10751</v>
      </c>
      <c r="AJ1571" t="s">
        <v>10751</v>
      </c>
      <c r="AK1571" t="s">
        <v>10751</v>
      </c>
      <c r="AL1571" t="s">
        <v>10751</v>
      </c>
      <c r="AM1571" t="s">
        <v>10751</v>
      </c>
      <c r="AN1571" t="s">
        <v>10751</v>
      </c>
      <c r="AO1571" t="s">
        <v>10751</v>
      </c>
      <c r="AP1571">
        <v>1</v>
      </c>
      <c r="AQ1571" t="s">
        <v>10751</v>
      </c>
      <c r="AR1571" t="s">
        <v>10751</v>
      </c>
      <c r="AS1571" t="s">
        <v>10751</v>
      </c>
      <c r="AT1571" t="s">
        <v>10751</v>
      </c>
      <c r="AU1571" t="s">
        <v>10751</v>
      </c>
      <c r="AV1571">
        <v>4.3</v>
      </c>
      <c r="AW1571" t="s">
        <v>10751</v>
      </c>
      <c r="AX1571">
        <v>5.4</v>
      </c>
      <c r="AY1571">
        <v>0.67200000000000004</v>
      </c>
      <c r="AZ1571">
        <v>0.32800000000000001</v>
      </c>
      <c r="BA1571" t="s">
        <v>10751</v>
      </c>
      <c r="BB1571" t="s">
        <v>10751</v>
      </c>
      <c r="BC1571" t="s">
        <v>10751</v>
      </c>
      <c r="BD1571" t="s">
        <v>10751</v>
      </c>
    </row>
    <row r="1572" spans="1:56">
      <c r="A1572" t="s">
        <v>10753</v>
      </c>
      <c r="B1572">
        <v>4000</v>
      </c>
      <c r="C1572">
        <v>1989</v>
      </c>
      <c r="D1572">
        <v>348</v>
      </c>
      <c r="E1572">
        <v>2.4058E-2</v>
      </c>
      <c r="F1572">
        <v>21.168520000000001</v>
      </c>
      <c r="H1572">
        <v>17.796700000000001</v>
      </c>
      <c r="I1572">
        <f t="shared" si="31"/>
        <v>0.4281530086</v>
      </c>
      <c r="K1572">
        <v>16.20843</v>
      </c>
      <c r="L1572">
        <v>19.9529</v>
      </c>
      <c r="M1572">
        <v>499.36223999999999</v>
      </c>
      <c r="N1572">
        <v>548.29485999999997</v>
      </c>
      <c r="O1572">
        <v>445.39891999999998</v>
      </c>
      <c r="P1572" t="s">
        <v>10751</v>
      </c>
      <c r="Q1572">
        <v>213.45740000000001</v>
      </c>
      <c r="R1572">
        <v>146.45400000000001</v>
      </c>
      <c r="S1572">
        <v>12.6183</v>
      </c>
      <c r="T1572">
        <v>0.70275600000000005</v>
      </c>
      <c r="U1572">
        <v>3.6614000000000001E-2</v>
      </c>
      <c r="V1572">
        <v>35.751100000000001</v>
      </c>
      <c r="W1572" t="s">
        <v>10751</v>
      </c>
      <c r="X1572">
        <v>0.99</v>
      </c>
      <c r="Y1572">
        <v>0.01</v>
      </c>
      <c r="Z1572">
        <v>0.30399999999999999</v>
      </c>
      <c r="AA1572">
        <v>2.5999999999999999E-2</v>
      </c>
      <c r="AB1572">
        <v>0.66900000000000004</v>
      </c>
      <c r="AC1572" t="s">
        <v>10751</v>
      </c>
      <c r="AD1572" t="s">
        <v>10751</v>
      </c>
      <c r="AE1572" t="s">
        <v>10751</v>
      </c>
      <c r="AF1572" t="s">
        <v>10751</v>
      </c>
      <c r="AG1572">
        <v>0.438</v>
      </c>
      <c r="AH1572">
        <v>0.56200000000000006</v>
      </c>
      <c r="AI1572" t="s">
        <v>10751</v>
      </c>
      <c r="AJ1572" t="s">
        <v>10751</v>
      </c>
      <c r="AK1572" t="s">
        <v>10751</v>
      </c>
      <c r="AL1572" t="s">
        <v>10751</v>
      </c>
      <c r="AM1572" t="s">
        <v>10751</v>
      </c>
      <c r="AN1572" t="s">
        <v>10751</v>
      </c>
      <c r="AO1572" t="s">
        <v>10751</v>
      </c>
      <c r="AP1572">
        <v>1</v>
      </c>
      <c r="AQ1572" t="s">
        <v>10751</v>
      </c>
      <c r="AR1572" t="s">
        <v>10751</v>
      </c>
      <c r="AS1572" t="s">
        <v>10751</v>
      </c>
      <c r="AT1572" t="s">
        <v>10751</v>
      </c>
      <c r="AU1572" t="s">
        <v>10751</v>
      </c>
      <c r="AV1572">
        <v>4.3</v>
      </c>
      <c r="AW1572" t="s">
        <v>10751</v>
      </c>
      <c r="AX1572">
        <v>5.7</v>
      </c>
      <c r="AY1572">
        <v>0.69599999999999995</v>
      </c>
      <c r="AZ1572">
        <v>0.30399999999999999</v>
      </c>
      <c r="BA1572" t="s">
        <v>10751</v>
      </c>
      <c r="BB1572" t="s">
        <v>10751</v>
      </c>
      <c r="BC1572" t="s">
        <v>10751</v>
      </c>
      <c r="BD1572" t="s">
        <v>10751</v>
      </c>
    </row>
    <row r="1573" spans="1:56">
      <c r="A1573" t="s">
        <v>10753</v>
      </c>
      <c r="B1573">
        <v>4000</v>
      </c>
      <c r="C1573">
        <v>1990</v>
      </c>
      <c r="D1573">
        <v>196</v>
      </c>
      <c r="E1573">
        <v>1.5542E-2</v>
      </c>
      <c r="F1573">
        <v>20.535710000000002</v>
      </c>
      <c r="H1573">
        <v>17.204160000000002</v>
      </c>
      <c r="I1573">
        <f t="shared" si="31"/>
        <v>0.26738705472000002</v>
      </c>
      <c r="K1573">
        <v>15.681979999999999</v>
      </c>
      <c r="L1573">
        <v>19.20881</v>
      </c>
      <c r="M1573">
        <v>516.56106</v>
      </c>
      <c r="N1573">
        <v>566.70131000000003</v>
      </c>
      <c r="O1573">
        <v>462.65235999999999</v>
      </c>
      <c r="P1573" t="s">
        <v>10751</v>
      </c>
      <c r="Q1573">
        <v>197.0137</v>
      </c>
      <c r="R1573">
        <v>141.24279999999999</v>
      </c>
      <c r="S1573">
        <v>12.0533</v>
      </c>
      <c r="T1573">
        <v>0.73482000000000003</v>
      </c>
      <c r="U1573">
        <v>3.5311000000000002E-2</v>
      </c>
      <c r="V1573">
        <v>34.536929999999998</v>
      </c>
      <c r="W1573" t="s">
        <v>10751</v>
      </c>
      <c r="X1573">
        <v>0.98699999999999999</v>
      </c>
      <c r="Y1573">
        <v>1.2999999999999999E-2</v>
      </c>
      <c r="Z1573">
        <v>0.42199999999999999</v>
      </c>
      <c r="AA1573" t="s">
        <v>10751</v>
      </c>
      <c r="AB1573">
        <v>0.57799999999999996</v>
      </c>
      <c r="AC1573" t="s">
        <v>10751</v>
      </c>
      <c r="AD1573" t="s">
        <v>10751</v>
      </c>
      <c r="AE1573" t="s">
        <v>10751</v>
      </c>
      <c r="AF1573" t="s">
        <v>10751</v>
      </c>
      <c r="AG1573">
        <v>0.64500000000000002</v>
      </c>
      <c r="AH1573">
        <v>0.35499999999999998</v>
      </c>
      <c r="AI1573" t="s">
        <v>10751</v>
      </c>
      <c r="AJ1573" t="s">
        <v>10751</v>
      </c>
      <c r="AK1573" t="s">
        <v>10751</v>
      </c>
      <c r="AL1573" t="s">
        <v>10751</v>
      </c>
      <c r="AM1573" t="s">
        <v>10751</v>
      </c>
      <c r="AN1573" t="s">
        <v>10751</v>
      </c>
      <c r="AO1573" t="s">
        <v>10751</v>
      </c>
      <c r="AP1573">
        <v>1</v>
      </c>
      <c r="AQ1573" t="s">
        <v>10751</v>
      </c>
      <c r="AR1573" t="s">
        <v>10751</v>
      </c>
      <c r="AS1573" t="s">
        <v>10751</v>
      </c>
      <c r="AT1573" t="s">
        <v>10751</v>
      </c>
      <c r="AU1573" t="s">
        <v>10751</v>
      </c>
      <c r="AV1573">
        <v>4.4000000000000004</v>
      </c>
      <c r="AW1573" t="s">
        <v>10751</v>
      </c>
      <c r="AX1573">
        <v>5.8</v>
      </c>
      <c r="AY1573">
        <v>0.57799999999999996</v>
      </c>
      <c r="AZ1573">
        <v>0.42199999999999999</v>
      </c>
      <c r="BA1573" t="s">
        <v>10751</v>
      </c>
      <c r="BB1573" t="s">
        <v>10751</v>
      </c>
      <c r="BC1573" t="s">
        <v>10751</v>
      </c>
      <c r="BD1573" t="s">
        <v>10751</v>
      </c>
    </row>
    <row r="1574" spans="1:56">
      <c r="A1574" t="s">
        <v>10753</v>
      </c>
      <c r="B1574">
        <v>4000</v>
      </c>
      <c r="C1574">
        <v>1991</v>
      </c>
      <c r="D1574">
        <v>335</v>
      </c>
      <c r="E1574">
        <v>2.6629E-2</v>
      </c>
      <c r="F1574">
        <v>20.82648</v>
      </c>
      <c r="H1574">
        <v>17.425059999999998</v>
      </c>
      <c r="I1574">
        <f t="shared" si="31"/>
        <v>0.46401192273999997</v>
      </c>
      <c r="K1574">
        <v>15.632149999999999</v>
      </c>
      <c r="L1574">
        <v>19.813179999999999</v>
      </c>
      <c r="M1574">
        <v>510.01249000000001</v>
      </c>
      <c r="N1574">
        <v>568.50798999999995</v>
      </c>
      <c r="O1574">
        <v>448.53987000000001</v>
      </c>
      <c r="P1574" t="s">
        <v>10751</v>
      </c>
      <c r="Q1574">
        <v>230.9692</v>
      </c>
      <c r="R1574">
        <v>153.2381</v>
      </c>
      <c r="S1574">
        <v>11.6334</v>
      </c>
      <c r="T1574">
        <v>0.67556000000000005</v>
      </c>
      <c r="U1574">
        <v>3.8309999999999997E-2</v>
      </c>
      <c r="V1574">
        <v>34.970269999999999</v>
      </c>
      <c r="W1574" t="s">
        <v>10751</v>
      </c>
      <c r="X1574">
        <v>0.98299999999999998</v>
      </c>
      <c r="Y1574">
        <v>1.7000000000000001E-2</v>
      </c>
      <c r="Z1574">
        <v>0.215</v>
      </c>
      <c r="AA1574" t="s">
        <v>10751</v>
      </c>
      <c r="AB1574">
        <v>0.78500000000000003</v>
      </c>
      <c r="AC1574" t="s">
        <v>10751</v>
      </c>
      <c r="AD1574" t="s">
        <v>10751</v>
      </c>
      <c r="AE1574" t="s">
        <v>10751</v>
      </c>
      <c r="AF1574" t="s">
        <v>10751</v>
      </c>
      <c r="AG1574">
        <v>0.31900000000000001</v>
      </c>
      <c r="AH1574">
        <v>0.68100000000000005</v>
      </c>
      <c r="AI1574" t="s">
        <v>10751</v>
      </c>
      <c r="AJ1574" t="s">
        <v>10751</v>
      </c>
      <c r="AK1574" t="s">
        <v>10751</v>
      </c>
      <c r="AL1574" t="s">
        <v>10751</v>
      </c>
      <c r="AM1574" t="s">
        <v>10751</v>
      </c>
      <c r="AN1574" t="s">
        <v>10751</v>
      </c>
      <c r="AO1574" t="s">
        <v>10751</v>
      </c>
      <c r="AP1574">
        <v>1</v>
      </c>
      <c r="AQ1574" t="s">
        <v>10751</v>
      </c>
      <c r="AR1574" t="s">
        <v>10751</v>
      </c>
      <c r="AS1574" t="s">
        <v>10751</v>
      </c>
      <c r="AT1574" t="s">
        <v>10751</v>
      </c>
      <c r="AU1574" t="s">
        <v>10751</v>
      </c>
      <c r="AV1574">
        <v>4.2</v>
      </c>
      <c r="AW1574" t="s">
        <v>10751</v>
      </c>
      <c r="AX1574">
        <v>5.9</v>
      </c>
      <c r="AY1574">
        <v>0.78500000000000003</v>
      </c>
      <c r="AZ1574">
        <v>0.215</v>
      </c>
      <c r="BA1574" t="s">
        <v>10751</v>
      </c>
      <c r="BB1574" t="s">
        <v>10751</v>
      </c>
      <c r="BC1574" t="s">
        <v>10751</v>
      </c>
      <c r="BD1574" t="s">
        <v>10751</v>
      </c>
    </row>
    <row r="1575" spans="1:56">
      <c r="A1575" t="s">
        <v>10753</v>
      </c>
      <c r="B1575">
        <v>4000</v>
      </c>
      <c r="C1575">
        <v>1992</v>
      </c>
      <c r="D1575">
        <v>226</v>
      </c>
      <c r="E1575">
        <v>1.8588E-2</v>
      </c>
      <c r="F1575">
        <v>20.197900000000001</v>
      </c>
      <c r="H1575">
        <v>16.88851</v>
      </c>
      <c r="I1575">
        <f t="shared" si="31"/>
        <v>0.31392362388</v>
      </c>
      <c r="K1575">
        <v>14.928599999999999</v>
      </c>
      <c r="L1575">
        <v>19.520530000000001</v>
      </c>
      <c r="M1575">
        <v>526.21591000000001</v>
      </c>
      <c r="N1575">
        <v>595.30034999999998</v>
      </c>
      <c r="O1575">
        <v>455.26427000000001</v>
      </c>
      <c r="P1575" t="s">
        <v>10751</v>
      </c>
      <c r="Q1575">
        <v>233.6568</v>
      </c>
      <c r="R1575">
        <v>164.9325</v>
      </c>
      <c r="S1575">
        <v>10.9199</v>
      </c>
      <c r="T1575">
        <v>0.71124799999999999</v>
      </c>
      <c r="U1575">
        <v>4.1232999999999999E-2</v>
      </c>
      <c r="V1575">
        <v>33.84355</v>
      </c>
      <c r="W1575" t="s">
        <v>10751</v>
      </c>
      <c r="X1575">
        <v>0.95699999999999996</v>
      </c>
      <c r="Y1575">
        <v>4.2999999999999997E-2</v>
      </c>
      <c r="Z1575">
        <v>0.22500000000000001</v>
      </c>
      <c r="AA1575" t="s">
        <v>10751</v>
      </c>
      <c r="AB1575">
        <v>0.77500000000000002</v>
      </c>
      <c r="AC1575" t="s">
        <v>10751</v>
      </c>
      <c r="AD1575" t="s">
        <v>10751</v>
      </c>
      <c r="AE1575" t="s">
        <v>10751</v>
      </c>
      <c r="AF1575" t="s">
        <v>10751</v>
      </c>
      <c r="AG1575">
        <v>0.55000000000000004</v>
      </c>
      <c r="AH1575">
        <v>0.45</v>
      </c>
      <c r="AI1575" t="s">
        <v>10751</v>
      </c>
      <c r="AJ1575" t="s">
        <v>10751</v>
      </c>
      <c r="AK1575" t="s">
        <v>10751</v>
      </c>
      <c r="AL1575" t="s">
        <v>10751</v>
      </c>
      <c r="AM1575" t="s">
        <v>10751</v>
      </c>
      <c r="AN1575" t="s">
        <v>10751</v>
      </c>
      <c r="AO1575" t="s">
        <v>10751</v>
      </c>
      <c r="AP1575">
        <v>1</v>
      </c>
      <c r="AQ1575" t="s">
        <v>10751</v>
      </c>
      <c r="AR1575" t="s">
        <v>10751</v>
      </c>
      <c r="AS1575" t="s">
        <v>10751</v>
      </c>
      <c r="AT1575" t="s">
        <v>10751</v>
      </c>
      <c r="AU1575" t="s">
        <v>10751</v>
      </c>
      <c r="AV1575">
        <v>4.2</v>
      </c>
      <c r="AW1575" t="s">
        <v>10751</v>
      </c>
      <c r="AX1575">
        <v>6</v>
      </c>
      <c r="AY1575">
        <v>0.77500000000000002</v>
      </c>
      <c r="AZ1575">
        <v>0.22500000000000001</v>
      </c>
      <c r="BA1575" t="s">
        <v>10751</v>
      </c>
      <c r="BB1575" t="s">
        <v>10751</v>
      </c>
      <c r="BC1575" t="s">
        <v>10751</v>
      </c>
      <c r="BD1575" t="s">
        <v>10751</v>
      </c>
    </row>
    <row r="1576" spans="1:56">
      <c r="A1576" t="s">
        <v>10753</v>
      </c>
      <c r="B1576">
        <v>4000</v>
      </c>
      <c r="C1576">
        <v>1993</v>
      </c>
      <c r="D1576">
        <v>204</v>
      </c>
      <c r="E1576">
        <v>1.5455E-2</v>
      </c>
      <c r="F1576">
        <v>21.283110000000001</v>
      </c>
      <c r="H1576">
        <v>17.733160000000002</v>
      </c>
      <c r="I1576">
        <f t="shared" si="31"/>
        <v>0.27406598780000002</v>
      </c>
      <c r="K1576">
        <v>15.615</v>
      </c>
      <c r="L1576">
        <v>20.523959999999999</v>
      </c>
      <c r="M1576">
        <v>501.15156999999999</v>
      </c>
      <c r="N1576">
        <v>569.13225999999997</v>
      </c>
      <c r="O1576">
        <v>433.0061</v>
      </c>
      <c r="P1576" t="s">
        <v>10751</v>
      </c>
      <c r="Q1576">
        <v>245.57210000000001</v>
      </c>
      <c r="R1576">
        <v>189.79409999999999</v>
      </c>
      <c r="S1576">
        <v>9.2718000000000007</v>
      </c>
      <c r="T1576">
        <v>0.77587200000000001</v>
      </c>
      <c r="U1576">
        <v>4.7448999999999998E-2</v>
      </c>
      <c r="V1576">
        <v>35.520539999999997</v>
      </c>
      <c r="W1576" t="s">
        <v>10751</v>
      </c>
      <c r="X1576">
        <v>0.94499999999999995</v>
      </c>
      <c r="Y1576">
        <v>5.5E-2</v>
      </c>
      <c r="Z1576">
        <v>0.16900000000000001</v>
      </c>
      <c r="AA1576" t="s">
        <v>10751</v>
      </c>
      <c r="AB1576">
        <v>0.83099999999999996</v>
      </c>
      <c r="AC1576" t="s">
        <v>10751</v>
      </c>
      <c r="AD1576" t="s">
        <v>10751</v>
      </c>
      <c r="AE1576" t="s">
        <v>10751</v>
      </c>
      <c r="AF1576" t="s">
        <v>10751</v>
      </c>
      <c r="AG1576">
        <v>0.98299999999999998</v>
      </c>
      <c r="AH1576">
        <v>1.7000000000000001E-2</v>
      </c>
      <c r="AI1576" t="s">
        <v>10751</v>
      </c>
      <c r="AJ1576" t="s">
        <v>10751</v>
      </c>
      <c r="AK1576" t="s">
        <v>10751</v>
      </c>
      <c r="AL1576" t="s">
        <v>10751</v>
      </c>
      <c r="AM1576" t="s">
        <v>10751</v>
      </c>
      <c r="AN1576" t="s">
        <v>10751</v>
      </c>
      <c r="AO1576" t="s">
        <v>10751</v>
      </c>
      <c r="AP1576">
        <v>1</v>
      </c>
      <c r="AQ1576" t="s">
        <v>10751</v>
      </c>
      <c r="AR1576" t="s">
        <v>10751</v>
      </c>
      <c r="AS1576" t="s">
        <v>10751</v>
      </c>
      <c r="AT1576" t="s">
        <v>10751</v>
      </c>
      <c r="AU1576" t="s">
        <v>10751</v>
      </c>
      <c r="AV1576">
        <v>4.2</v>
      </c>
      <c r="AW1576" t="s">
        <v>10751</v>
      </c>
      <c r="AX1576">
        <v>6</v>
      </c>
      <c r="AY1576">
        <v>0.83099999999999996</v>
      </c>
      <c r="AZ1576">
        <v>0.16900000000000001</v>
      </c>
      <c r="BA1576" t="s">
        <v>10751</v>
      </c>
      <c r="BB1576" t="s">
        <v>10751</v>
      </c>
      <c r="BC1576" t="s">
        <v>10751</v>
      </c>
      <c r="BD1576" t="s">
        <v>10751</v>
      </c>
    </row>
    <row r="1577" spans="1:56">
      <c r="A1577" t="s">
        <v>10753</v>
      </c>
      <c r="B1577">
        <v>4000</v>
      </c>
      <c r="C1577">
        <v>1994</v>
      </c>
      <c r="D1577">
        <v>344</v>
      </c>
      <c r="E1577">
        <v>2.4361000000000001E-2</v>
      </c>
      <c r="F1577">
        <v>18.879429999999999</v>
      </c>
      <c r="H1577">
        <v>15.67914</v>
      </c>
      <c r="I1577">
        <f t="shared" si="31"/>
        <v>0.38195952954000001</v>
      </c>
      <c r="K1577">
        <v>13.92464</v>
      </c>
      <c r="L1577">
        <v>17.881710000000002</v>
      </c>
      <c r="M1577">
        <v>566.80420000000004</v>
      </c>
      <c r="N1577">
        <v>638.22117000000003</v>
      </c>
      <c r="O1577">
        <v>496.98829999999998</v>
      </c>
      <c r="P1577" t="s">
        <v>10751</v>
      </c>
      <c r="Q1577">
        <v>248.61590000000001</v>
      </c>
      <c r="R1577">
        <v>188.68860000000001</v>
      </c>
      <c r="S1577">
        <v>9.3133999999999997</v>
      </c>
      <c r="T1577">
        <v>0.77401799999999998</v>
      </c>
      <c r="U1577">
        <v>4.7171999999999999E-2</v>
      </c>
      <c r="V1577">
        <v>31.47297</v>
      </c>
      <c r="W1577" t="s">
        <v>10751</v>
      </c>
      <c r="X1577">
        <v>1</v>
      </c>
      <c r="Y1577" t="s">
        <v>10751</v>
      </c>
      <c r="Z1577">
        <v>0.15</v>
      </c>
      <c r="AA1577" t="s">
        <v>10751</v>
      </c>
      <c r="AB1577">
        <v>0.85</v>
      </c>
      <c r="AC1577" t="s">
        <v>10751</v>
      </c>
      <c r="AD1577" t="s">
        <v>10751</v>
      </c>
      <c r="AE1577" t="s">
        <v>10751</v>
      </c>
      <c r="AF1577" t="s">
        <v>10751</v>
      </c>
      <c r="AG1577">
        <v>0.99299999999999999</v>
      </c>
      <c r="AH1577">
        <v>7.0000000000000001E-3</v>
      </c>
      <c r="AI1577" t="s">
        <v>10751</v>
      </c>
      <c r="AJ1577" t="s">
        <v>10751</v>
      </c>
      <c r="AK1577" t="s">
        <v>10751</v>
      </c>
      <c r="AL1577" t="s">
        <v>10751</v>
      </c>
      <c r="AM1577" t="s">
        <v>10751</v>
      </c>
      <c r="AN1577" t="s">
        <v>10751</v>
      </c>
      <c r="AO1577" t="s">
        <v>10751</v>
      </c>
      <c r="AP1577">
        <v>1</v>
      </c>
      <c r="AQ1577" t="s">
        <v>10751</v>
      </c>
      <c r="AR1577" t="s">
        <v>10751</v>
      </c>
      <c r="AS1577" t="s">
        <v>10751</v>
      </c>
      <c r="AT1577">
        <v>0.23200000000000001</v>
      </c>
      <c r="AU1577" t="s">
        <v>10751</v>
      </c>
      <c r="AV1577">
        <v>4.2</v>
      </c>
      <c r="AW1577" t="s">
        <v>10751</v>
      </c>
      <c r="AX1577">
        <v>6.6</v>
      </c>
      <c r="AY1577">
        <v>0.85</v>
      </c>
      <c r="AZ1577">
        <v>0.15</v>
      </c>
      <c r="BA1577" t="s">
        <v>10751</v>
      </c>
      <c r="BB1577" t="s">
        <v>10751</v>
      </c>
      <c r="BC1577" t="s">
        <v>10751</v>
      </c>
      <c r="BD1577" t="s">
        <v>10751</v>
      </c>
    </row>
    <row r="1578" spans="1:56">
      <c r="A1578" t="s">
        <v>10753</v>
      </c>
      <c r="B1578">
        <v>4000</v>
      </c>
      <c r="C1578">
        <v>1995</v>
      </c>
      <c r="D1578">
        <v>414</v>
      </c>
      <c r="E1578">
        <v>2.7366999999999999E-2</v>
      </c>
      <c r="F1578">
        <v>18.98272</v>
      </c>
      <c r="H1578">
        <v>15.719760000000001</v>
      </c>
      <c r="I1578">
        <f t="shared" si="31"/>
        <v>0.43020267192</v>
      </c>
      <c r="K1578">
        <v>13.92075</v>
      </c>
      <c r="L1578">
        <v>17.931290000000001</v>
      </c>
      <c r="M1578">
        <v>565.33946000000003</v>
      </c>
      <c r="N1578">
        <v>638.39946999999995</v>
      </c>
      <c r="O1578">
        <v>495.61401000000001</v>
      </c>
      <c r="P1578" t="s">
        <v>10751</v>
      </c>
      <c r="Q1578">
        <v>241.53729999999999</v>
      </c>
      <c r="R1578">
        <v>186.6277</v>
      </c>
      <c r="S1578">
        <v>9.6776</v>
      </c>
      <c r="T1578">
        <v>0.78879900000000003</v>
      </c>
      <c r="U1578">
        <v>4.6656999999999997E-2</v>
      </c>
      <c r="V1578">
        <v>31.513829999999999</v>
      </c>
      <c r="W1578" t="s">
        <v>10751</v>
      </c>
      <c r="X1578">
        <v>0.92600000000000005</v>
      </c>
      <c r="Y1578">
        <v>7.3999999999999996E-2</v>
      </c>
      <c r="Z1578">
        <v>0.151</v>
      </c>
      <c r="AA1578" t="s">
        <v>10751</v>
      </c>
      <c r="AB1578">
        <v>0.84899999999999998</v>
      </c>
      <c r="AC1578" t="s">
        <v>10751</v>
      </c>
      <c r="AD1578" t="s">
        <v>10751</v>
      </c>
      <c r="AE1578" t="s">
        <v>10751</v>
      </c>
      <c r="AF1578" t="s">
        <v>10751</v>
      </c>
      <c r="AG1578">
        <v>1</v>
      </c>
      <c r="AH1578" t="s">
        <v>10751</v>
      </c>
      <c r="AI1578" t="s">
        <v>10751</v>
      </c>
      <c r="AJ1578" t="s">
        <v>10751</v>
      </c>
      <c r="AK1578" t="s">
        <v>10751</v>
      </c>
      <c r="AL1578" t="s">
        <v>10751</v>
      </c>
      <c r="AM1578" t="s">
        <v>10751</v>
      </c>
      <c r="AN1578" t="s">
        <v>10751</v>
      </c>
      <c r="AO1578" t="s">
        <v>10751</v>
      </c>
      <c r="AP1578">
        <v>1</v>
      </c>
      <c r="AQ1578" t="s">
        <v>10751</v>
      </c>
      <c r="AR1578" t="s">
        <v>10751</v>
      </c>
      <c r="AS1578" t="s">
        <v>10751</v>
      </c>
      <c r="AT1578">
        <v>0.215</v>
      </c>
      <c r="AU1578" t="s">
        <v>10751</v>
      </c>
      <c r="AV1578">
        <v>4.2</v>
      </c>
      <c r="AW1578" t="s">
        <v>10751</v>
      </c>
      <c r="AX1578">
        <v>6.5</v>
      </c>
      <c r="AY1578">
        <v>0.84899999999999998</v>
      </c>
      <c r="AZ1578">
        <v>0.151</v>
      </c>
      <c r="BA1578" t="s">
        <v>10751</v>
      </c>
      <c r="BB1578" t="s">
        <v>10751</v>
      </c>
      <c r="BC1578" t="s">
        <v>10751</v>
      </c>
      <c r="BD1578" t="s">
        <v>10751</v>
      </c>
    </row>
    <row r="1579" spans="1:56">
      <c r="A1579" t="s">
        <v>10753</v>
      </c>
      <c r="B1579">
        <v>4000</v>
      </c>
      <c r="C1579">
        <v>1996</v>
      </c>
      <c r="D1579">
        <v>359</v>
      </c>
      <c r="E1579">
        <v>2.7309E-2</v>
      </c>
      <c r="F1579">
        <v>19.258759999999999</v>
      </c>
      <c r="H1579">
        <v>15.900919999999999</v>
      </c>
      <c r="I1579">
        <f t="shared" si="31"/>
        <v>0.43423822427999997</v>
      </c>
      <c r="K1579">
        <v>14.02764</v>
      </c>
      <c r="L1579">
        <v>18.16104</v>
      </c>
      <c r="M1579">
        <v>558.89855999999997</v>
      </c>
      <c r="N1579">
        <v>633.53507000000002</v>
      </c>
      <c r="O1579">
        <v>489.34426000000002</v>
      </c>
      <c r="P1579" t="s">
        <v>10751</v>
      </c>
      <c r="Q1579">
        <v>253.64449999999999</v>
      </c>
      <c r="R1579">
        <v>193.1491</v>
      </c>
      <c r="S1579">
        <v>9.8122000000000007</v>
      </c>
      <c r="T1579">
        <v>0.77247699999999997</v>
      </c>
      <c r="U1579">
        <v>4.8286999999999997E-2</v>
      </c>
      <c r="V1579">
        <v>31.935379999999999</v>
      </c>
      <c r="W1579" t="s">
        <v>10751</v>
      </c>
      <c r="X1579">
        <v>0.95799999999999996</v>
      </c>
      <c r="Y1579">
        <v>4.2000000000000003E-2</v>
      </c>
      <c r="Z1579">
        <v>5.8999999999999997E-2</v>
      </c>
      <c r="AA1579" t="s">
        <v>10751</v>
      </c>
      <c r="AB1579">
        <v>0.94099999999999995</v>
      </c>
      <c r="AC1579" t="s">
        <v>10751</v>
      </c>
      <c r="AD1579" t="s">
        <v>10751</v>
      </c>
      <c r="AE1579" t="s">
        <v>10751</v>
      </c>
      <c r="AF1579" t="s">
        <v>10751</v>
      </c>
      <c r="AG1579">
        <v>1</v>
      </c>
      <c r="AH1579" t="s">
        <v>10751</v>
      </c>
      <c r="AI1579" t="s">
        <v>10751</v>
      </c>
      <c r="AJ1579" t="s">
        <v>10751</v>
      </c>
      <c r="AK1579" t="s">
        <v>10751</v>
      </c>
      <c r="AL1579" t="s">
        <v>10751</v>
      </c>
      <c r="AM1579" t="s">
        <v>10751</v>
      </c>
      <c r="AN1579" t="s">
        <v>10751</v>
      </c>
      <c r="AO1579" t="s">
        <v>10751</v>
      </c>
      <c r="AP1579">
        <v>1</v>
      </c>
      <c r="AQ1579" t="s">
        <v>10751</v>
      </c>
      <c r="AR1579" t="s">
        <v>10751</v>
      </c>
      <c r="AS1579" t="s">
        <v>10751</v>
      </c>
      <c r="AT1579">
        <v>0.121</v>
      </c>
      <c r="AU1579" t="s">
        <v>10751</v>
      </c>
      <c r="AV1579">
        <v>4.0999999999999996</v>
      </c>
      <c r="AW1579" t="s">
        <v>10751</v>
      </c>
      <c r="AX1579">
        <v>6.5</v>
      </c>
      <c r="AY1579">
        <v>0.94099999999999995</v>
      </c>
      <c r="AZ1579">
        <v>5.8999999999999997E-2</v>
      </c>
      <c r="BA1579" t="s">
        <v>10751</v>
      </c>
      <c r="BB1579" t="s">
        <v>10751</v>
      </c>
      <c r="BC1579" t="s">
        <v>10751</v>
      </c>
      <c r="BD1579" t="s">
        <v>10751</v>
      </c>
    </row>
    <row r="1580" spans="1:56">
      <c r="A1580" t="s">
        <v>10753</v>
      </c>
      <c r="B1580">
        <v>4000</v>
      </c>
      <c r="C1580">
        <v>1997</v>
      </c>
      <c r="D1580">
        <v>433</v>
      </c>
      <c r="E1580">
        <v>2.9964999999999999E-2</v>
      </c>
      <c r="F1580">
        <v>19.868580000000001</v>
      </c>
      <c r="H1580">
        <v>16.320720000000001</v>
      </c>
      <c r="I1580">
        <f t="shared" si="31"/>
        <v>0.48905037480000002</v>
      </c>
      <c r="K1580">
        <v>14.45926</v>
      </c>
      <c r="L1580">
        <v>18.483989999999999</v>
      </c>
      <c r="M1580">
        <v>544.52263000000005</v>
      </c>
      <c r="N1580">
        <v>614.62342999999998</v>
      </c>
      <c r="O1580">
        <v>480.79433999999998</v>
      </c>
      <c r="P1580" t="s">
        <v>10751</v>
      </c>
      <c r="Q1580">
        <v>240.07069999999999</v>
      </c>
      <c r="R1580">
        <v>189.43889999999999</v>
      </c>
      <c r="S1580">
        <v>9.8895</v>
      </c>
      <c r="T1580">
        <v>0.80277100000000001</v>
      </c>
      <c r="U1580">
        <v>4.7359999999999999E-2</v>
      </c>
      <c r="V1580">
        <v>32.766010000000001</v>
      </c>
      <c r="W1580" t="s">
        <v>10751</v>
      </c>
      <c r="X1580">
        <v>0.86899999999999999</v>
      </c>
      <c r="Y1580">
        <v>0.13100000000000001</v>
      </c>
      <c r="Z1580">
        <v>7.5999999999999998E-2</v>
      </c>
      <c r="AA1580" t="s">
        <v>10751</v>
      </c>
      <c r="AB1580">
        <v>0.92400000000000004</v>
      </c>
      <c r="AC1580" t="s">
        <v>10751</v>
      </c>
      <c r="AD1580" t="s">
        <v>10751</v>
      </c>
      <c r="AE1580" t="s">
        <v>10751</v>
      </c>
      <c r="AF1580" t="s">
        <v>10751</v>
      </c>
      <c r="AG1580">
        <v>1</v>
      </c>
      <c r="AH1580" t="s">
        <v>10751</v>
      </c>
      <c r="AI1580" t="s">
        <v>10751</v>
      </c>
      <c r="AJ1580" t="s">
        <v>10751</v>
      </c>
      <c r="AK1580" t="s">
        <v>10751</v>
      </c>
      <c r="AL1580" t="s">
        <v>10751</v>
      </c>
      <c r="AM1580" t="s">
        <v>10751</v>
      </c>
      <c r="AN1580" t="s">
        <v>10751</v>
      </c>
      <c r="AO1580" t="s">
        <v>10751</v>
      </c>
      <c r="AP1580">
        <v>1</v>
      </c>
      <c r="AQ1580" t="s">
        <v>10751</v>
      </c>
      <c r="AR1580" t="s">
        <v>10751</v>
      </c>
      <c r="AS1580" t="s">
        <v>10751</v>
      </c>
      <c r="AT1580">
        <v>0.34399999999999997</v>
      </c>
      <c r="AU1580" t="s">
        <v>10751</v>
      </c>
      <c r="AV1580">
        <v>4.0999999999999996</v>
      </c>
      <c r="AW1580" t="s">
        <v>10751</v>
      </c>
      <c r="AX1580">
        <v>6.3</v>
      </c>
      <c r="AY1580">
        <v>0.92400000000000004</v>
      </c>
      <c r="AZ1580">
        <v>7.5999999999999998E-2</v>
      </c>
      <c r="BA1580" t="s">
        <v>10751</v>
      </c>
      <c r="BB1580" t="s">
        <v>10751</v>
      </c>
      <c r="BC1580" t="s">
        <v>10751</v>
      </c>
      <c r="BD1580" t="s">
        <v>10751</v>
      </c>
    </row>
    <row r="1581" spans="1:56">
      <c r="A1581" t="s">
        <v>10753</v>
      </c>
      <c r="B1581">
        <v>4000</v>
      </c>
      <c r="C1581">
        <v>1998</v>
      </c>
      <c r="D1581">
        <v>499</v>
      </c>
      <c r="E1581">
        <v>3.4494999999999998E-2</v>
      </c>
      <c r="F1581">
        <v>20.232970000000002</v>
      </c>
      <c r="H1581">
        <v>16.599640000000001</v>
      </c>
      <c r="I1581">
        <f t="shared" si="31"/>
        <v>0.57260458179999996</v>
      </c>
      <c r="K1581">
        <v>14.522830000000001</v>
      </c>
      <c r="L1581">
        <v>19.016500000000001</v>
      </c>
      <c r="M1581">
        <v>535.37293999999997</v>
      </c>
      <c r="N1581">
        <v>611.93317000000002</v>
      </c>
      <c r="O1581">
        <v>467.33094</v>
      </c>
      <c r="P1581" t="s">
        <v>10751</v>
      </c>
      <c r="Q1581">
        <v>235.92160000000001</v>
      </c>
      <c r="R1581">
        <v>189.6516</v>
      </c>
      <c r="S1581">
        <v>10.2117</v>
      </c>
      <c r="T1581">
        <v>0.81820099999999996</v>
      </c>
      <c r="U1581">
        <v>4.7412999999999997E-2</v>
      </c>
      <c r="V1581">
        <v>33.278640000000003</v>
      </c>
      <c r="W1581" t="s">
        <v>10751</v>
      </c>
      <c r="X1581">
        <v>0.89300000000000002</v>
      </c>
      <c r="Y1581">
        <v>0.107</v>
      </c>
      <c r="Z1581">
        <v>4.4999999999999998E-2</v>
      </c>
      <c r="AA1581" t="s">
        <v>10751</v>
      </c>
      <c r="AB1581">
        <v>0.95499999999999996</v>
      </c>
      <c r="AC1581" t="s">
        <v>10751</v>
      </c>
      <c r="AD1581" t="s">
        <v>10751</v>
      </c>
      <c r="AE1581" t="s">
        <v>10751</v>
      </c>
      <c r="AF1581" t="s">
        <v>10751</v>
      </c>
      <c r="AG1581">
        <v>1</v>
      </c>
      <c r="AH1581" t="s">
        <v>10751</v>
      </c>
      <c r="AI1581" t="s">
        <v>10751</v>
      </c>
      <c r="AJ1581" t="s">
        <v>10751</v>
      </c>
      <c r="AK1581" t="s">
        <v>10751</v>
      </c>
      <c r="AL1581" t="s">
        <v>10751</v>
      </c>
      <c r="AM1581" t="s">
        <v>10751</v>
      </c>
      <c r="AN1581" t="s">
        <v>10751</v>
      </c>
      <c r="AO1581" t="s">
        <v>10751</v>
      </c>
      <c r="AP1581">
        <v>1</v>
      </c>
      <c r="AQ1581" t="s">
        <v>10751</v>
      </c>
      <c r="AR1581" t="s">
        <v>10751</v>
      </c>
      <c r="AS1581" t="s">
        <v>10751</v>
      </c>
      <c r="AT1581">
        <v>0.32600000000000001</v>
      </c>
      <c r="AU1581" t="s">
        <v>10751</v>
      </c>
      <c r="AV1581">
        <v>4.0999999999999996</v>
      </c>
      <c r="AW1581" t="s">
        <v>10751</v>
      </c>
      <c r="AX1581">
        <v>6.2</v>
      </c>
      <c r="AY1581">
        <v>0.93400000000000005</v>
      </c>
      <c r="AZ1581">
        <v>6.6000000000000003E-2</v>
      </c>
      <c r="BA1581" t="s">
        <v>10751</v>
      </c>
      <c r="BB1581" t="s">
        <v>10751</v>
      </c>
      <c r="BC1581" t="s">
        <v>10751</v>
      </c>
      <c r="BD1581" t="s">
        <v>10751</v>
      </c>
    </row>
    <row r="1582" spans="1:56">
      <c r="A1582" t="s">
        <v>10753</v>
      </c>
      <c r="B1582">
        <v>4000</v>
      </c>
      <c r="C1582">
        <v>1999</v>
      </c>
      <c r="D1582">
        <v>599</v>
      </c>
      <c r="E1582">
        <v>3.9396E-2</v>
      </c>
      <c r="F1582">
        <v>20.849019999999999</v>
      </c>
      <c r="H1582">
        <v>16.990590000000001</v>
      </c>
      <c r="I1582">
        <f t="shared" si="31"/>
        <v>0.66936128364000003</v>
      </c>
      <c r="K1582">
        <v>15.006180000000001</v>
      </c>
      <c r="L1582">
        <v>19.190539999999999</v>
      </c>
      <c r="M1582">
        <v>523.05425000000002</v>
      </c>
      <c r="N1582">
        <v>592.22285999999997</v>
      </c>
      <c r="O1582">
        <v>463.09273000000002</v>
      </c>
      <c r="P1582" t="s">
        <v>10751</v>
      </c>
      <c r="Q1582">
        <v>222.34739999999999</v>
      </c>
      <c r="R1582">
        <v>194.28280000000001</v>
      </c>
      <c r="S1582">
        <v>10.016400000000001</v>
      </c>
      <c r="T1582">
        <v>0.88724800000000004</v>
      </c>
      <c r="U1582">
        <v>4.8571000000000003E-2</v>
      </c>
      <c r="V1582">
        <v>34.0914</v>
      </c>
      <c r="W1582" t="s">
        <v>10751</v>
      </c>
      <c r="X1582">
        <v>0.85799999999999998</v>
      </c>
      <c r="Y1582">
        <v>0.14199999999999999</v>
      </c>
      <c r="Z1582">
        <v>8.7999999999999995E-2</v>
      </c>
      <c r="AA1582" t="s">
        <v>10751</v>
      </c>
      <c r="AB1582">
        <v>0.91200000000000003</v>
      </c>
      <c r="AC1582" t="s">
        <v>10751</v>
      </c>
      <c r="AD1582" t="s">
        <v>10751</v>
      </c>
      <c r="AE1582" t="s">
        <v>10751</v>
      </c>
      <c r="AF1582" t="s">
        <v>10751</v>
      </c>
      <c r="AG1582">
        <v>1</v>
      </c>
      <c r="AH1582" t="s">
        <v>10751</v>
      </c>
      <c r="AI1582" t="s">
        <v>10751</v>
      </c>
      <c r="AJ1582" t="s">
        <v>10751</v>
      </c>
      <c r="AK1582" t="s">
        <v>10751</v>
      </c>
      <c r="AL1582" t="s">
        <v>10751</v>
      </c>
      <c r="AM1582" t="s">
        <v>10751</v>
      </c>
      <c r="AN1582" t="s">
        <v>10751</v>
      </c>
      <c r="AO1582" t="s">
        <v>10751</v>
      </c>
      <c r="AP1582">
        <v>1</v>
      </c>
      <c r="AQ1582" t="s">
        <v>10751</v>
      </c>
      <c r="AR1582" t="s">
        <v>10751</v>
      </c>
      <c r="AS1582" t="s">
        <v>10751</v>
      </c>
      <c r="AT1582">
        <v>0.36199999999999999</v>
      </c>
      <c r="AU1582" t="s">
        <v>10751</v>
      </c>
      <c r="AV1582">
        <v>4.0999999999999996</v>
      </c>
      <c r="AW1582" t="s">
        <v>10751</v>
      </c>
      <c r="AX1582">
        <v>5.9</v>
      </c>
      <c r="AY1582">
        <v>0.84799999999999998</v>
      </c>
      <c r="AZ1582">
        <v>0.152</v>
      </c>
      <c r="BA1582" t="s">
        <v>10751</v>
      </c>
      <c r="BB1582" t="s">
        <v>10751</v>
      </c>
      <c r="BC1582" t="s">
        <v>10751</v>
      </c>
      <c r="BD1582" t="s">
        <v>10751</v>
      </c>
    </row>
    <row r="1583" spans="1:56">
      <c r="A1583" t="s">
        <v>10753</v>
      </c>
      <c r="B1583">
        <v>4000</v>
      </c>
      <c r="C1583">
        <v>2000</v>
      </c>
      <c r="D1583">
        <v>451</v>
      </c>
      <c r="E1583">
        <v>2.7241000000000001E-2</v>
      </c>
      <c r="F1583">
        <v>20.895289999999999</v>
      </c>
      <c r="H1583">
        <v>16.94162</v>
      </c>
      <c r="I1583">
        <f t="shared" si="31"/>
        <v>0.46150667042000004</v>
      </c>
      <c r="K1583">
        <v>15.0341</v>
      </c>
      <c r="L1583">
        <v>18.979230000000001</v>
      </c>
      <c r="M1583">
        <v>524.56614999999999</v>
      </c>
      <c r="N1583">
        <v>591.12280999999996</v>
      </c>
      <c r="O1583">
        <v>468.24858999999998</v>
      </c>
      <c r="P1583" t="s">
        <v>10751</v>
      </c>
      <c r="Q1583">
        <v>222.52869999999999</v>
      </c>
      <c r="R1583">
        <v>191.69749999999999</v>
      </c>
      <c r="S1583">
        <v>9.6508000000000003</v>
      </c>
      <c r="T1583">
        <v>0.87428300000000003</v>
      </c>
      <c r="U1583">
        <v>4.7924000000000001E-2</v>
      </c>
      <c r="V1583">
        <v>34.012839999999997</v>
      </c>
      <c r="W1583" t="s">
        <v>10751</v>
      </c>
      <c r="X1583">
        <v>0.82599999999999996</v>
      </c>
      <c r="Y1583">
        <v>0.17399999999999999</v>
      </c>
      <c r="Z1583">
        <v>0.109</v>
      </c>
      <c r="AA1583" t="s">
        <v>10751</v>
      </c>
      <c r="AB1583">
        <v>0.89100000000000001</v>
      </c>
      <c r="AC1583" t="s">
        <v>10751</v>
      </c>
      <c r="AD1583" t="s">
        <v>10751</v>
      </c>
      <c r="AE1583" t="s">
        <v>10751</v>
      </c>
      <c r="AF1583" t="s">
        <v>10751</v>
      </c>
      <c r="AG1583">
        <v>1</v>
      </c>
      <c r="AH1583" t="s">
        <v>10751</v>
      </c>
      <c r="AI1583" t="s">
        <v>10751</v>
      </c>
      <c r="AJ1583" t="s">
        <v>10751</v>
      </c>
      <c r="AK1583" t="s">
        <v>10751</v>
      </c>
      <c r="AL1583" t="s">
        <v>10751</v>
      </c>
      <c r="AM1583" t="s">
        <v>10751</v>
      </c>
      <c r="AN1583" t="s">
        <v>10751</v>
      </c>
      <c r="AO1583" t="s">
        <v>10751</v>
      </c>
      <c r="AP1583">
        <v>1</v>
      </c>
      <c r="AQ1583" t="s">
        <v>10751</v>
      </c>
      <c r="AR1583" t="s">
        <v>10751</v>
      </c>
      <c r="AS1583" t="s">
        <v>10751</v>
      </c>
      <c r="AT1583">
        <v>0.37</v>
      </c>
      <c r="AU1583">
        <v>0.13</v>
      </c>
      <c r="AV1583">
        <v>4.0999999999999996</v>
      </c>
      <c r="AW1583" t="s">
        <v>10751</v>
      </c>
      <c r="AX1583">
        <v>5.9</v>
      </c>
      <c r="AY1583">
        <v>0.83899999999999997</v>
      </c>
      <c r="AZ1583">
        <v>0.161</v>
      </c>
      <c r="BA1583" t="s">
        <v>10751</v>
      </c>
      <c r="BB1583" t="s">
        <v>10751</v>
      </c>
      <c r="BC1583" t="s">
        <v>10751</v>
      </c>
      <c r="BD1583" t="s">
        <v>10751</v>
      </c>
    </row>
    <row r="1584" spans="1:56">
      <c r="A1584" t="s">
        <v>10753</v>
      </c>
      <c r="B1584">
        <v>4000</v>
      </c>
      <c r="C1584">
        <v>2001</v>
      </c>
      <c r="D1584">
        <v>475</v>
      </c>
      <c r="E1584">
        <v>3.0460999999999998E-2</v>
      </c>
      <c r="F1584">
        <v>21.258240000000001</v>
      </c>
      <c r="H1584">
        <v>17.201059999999998</v>
      </c>
      <c r="I1584">
        <f t="shared" si="31"/>
        <v>0.52396148865999992</v>
      </c>
      <c r="K1584">
        <v>15.117330000000001</v>
      </c>
      <c r="L1584">
        <v>19.414929999999998</v>
      </c>
      <c r="M1584">
        <v>516.65427</v>
      </c>
      <c r="N1584">
        <v>587.86851000000001</v>
      </c>
      <c r="O1584">
        <v>457.74043</v>
      </c>
      <c r="P1584" t="s">
        <v>10751</v>
      </c>
      <c r="Q1584">
        <v>213.77440000000001</v>
      </c>
      <c r="R1584">
        <v>197.29089999999999</v>
      </c>
      <c r="S1584">
        <v>9.4172999999999991</v>
      </c>
      <c r="T1584">
        <v>0.94536699999999996</v>
      </c>
      <c r="U1584">
        <v>4.9322999999999999E-2</v>
      </c>
      <c r="V1584">
        <v>34.630569999999999</v>
      </c>
      <c r="W1584">
        <v>7.3999999999999996E-2</v>
      </c>
      <c r="X1584">
        <v>0.77300000000000002</v>
      </c>
      <c r="Y1584">
        <v>0.153</v>
      </c>
      <c r="Z1584">
        <v>6.5000000000000002E-2</v>
      </c>
      <c r="AA1584" t="s">
        <v>10751</v>
      </c>
      <c r="AB1584">
        <v>0.93500000000000005</v>
      </c>
      <c r="AC1584" t="s">
        <v>10751</v>
      </c>
      <c r="AD1584" t="s">
        <v>10751</v>
      </c>
      <c r="AE1584" t="s">
        <v>10751</v>
      </c>
      <c r="AF1584" t="s">
        <v>10751</v>
      </c>
      <c r="AG1584">
        <v>1</v>
      </c>
      <c r="AH1584" t="s">
        <v>10751</v>
      </c>
      <c r="AI1584" t="s">
        <v>10751</v>
      </c>
      <c r="AJ1584" t="s">
        <v>10751</v>
      </c>
      <c r="AK1584" t="s">
        <v>10751</v>
      </c>
      <c r="AL1584" t="s">
        <v>10751</v>
      </c>
      <c r="AM1584" t="s">
        <v>10751</v>
      </c>
      <c r="AN1584" t="s">
        <v>10751</v>
      </c>
      <c r="AO1584" t="s">
        <v>10751</v>
      </c>
      <c r="AP1584">
        <v>1</v>
      </c>
      <c r="AQ1584" t="s">
        <v>10751</v>
      </c>
      <c r="AR1584" t="s">
        <v>10751</v>
      </c>
      <c r="AS1584" t="s">
        <v>10751</v>
      </c>
      <c r="AT1584">
        <v>0.496</v>
      </c>
      <c r="AU1584">
        <v>0.33300000000000002</v>
      </c>
      <c r="AV1584">
        <v>4</v>
      </c>
      <c r="AW1584" t="s">
        <v>10751</v>
      </c>
      <c r="AX1584">
        <v>5.9</v>
      </c>
      <c r="AY1584">
        <v>0.93500000000000005</v>
      </c>
      <c r="AZ1584">
        <v>6.5000000000000002E-2</v>
      </c>
      <c r="BA1584" t="s">
        <v>10751</v>
      </c>
      <c r="BB1584" t="s">
        <v>10751</v>
      </c>
      <c r="BC1584" t="s">
        <v>10751</v>
      </c>
      <c r="BD1584" t="s">
        <v>10751</v>
      </c>
    </row>
    <row r="1585" spans="1:56">
      <c r="A1585" t="s">
        <v>10753</v>
      </c>
      <c r="B1585">
        <v>4000</v>
      </c>
      <c r="C1585">
        <v>2002</v>
      </c>
      <c r="D1585">
        <v>523</v>
      </c>
      <c r="E1585">
        <v>3.2478E-2</v>
      </c>
      <c r="F1585">
        <v>21.59346</v>
      </c>
      <c r="H1585">
        <v>17.377459999999999</v>
      </c>
      <c r="I1585">
        <f t="shared" si="31"/>
        <v>0.56438514587999999</v>
      </c>
      <c r="K1585">
        <v>15.325760000000001</v>
      </c>
      <c r="L1585">
        <v>19.484950000000001</v>
      </c>
      <c r="M1585">
        <v>511.40951999999999</v>
      </c>
      <c r="N1585">
        <v>579.87338</v>
      </c>
      <c r="O1585">
        <v>456.09566999999998</v>
      </c>
      <c r="P1585" t="s">
        <v>10751</v>
      </c>
      <c r="Q1585">
        <v>203.35579999999999</v>
      </c>
      <c r="R1585">
        <v>197.11269999999999</v>
      </c>
      <c r="S1585">
        <v>9.5642999999999994</v>
      </c>
      <c r="T1585">
        <v>0.99118200000000001</v>
      </c>
      <c r="U1585">
        <v>4.9278000000000002E-2</v>
      </c>
      <c r="V1585">
        <v>35.052810000000001</v>
      </c>
      <c r="W1585">
        <v>0.115</v>
      </c>
      <c r="X1585">
        <v>0.68400000000000005</v>
      </c>
      <c r="Y1585">
        <v>0.20100000000000001</v>
      </c>
      <c r="Z1585">
        <v>7.5999999999999998E-2</v>
      </c>
      <c r="AA1585" t="s">
        <v>10751</v>
      </c>
      <c r="AB1585">
        <v>0.92400000000000004</v>
      </c>
      <c r="AC1585" t="s">
        <v>10751</v>
      </c>
      <c r="AD1585" t="s">
        <v>10751</v>
      </c>
      <c r="AE1585" t="s">
        <v>10751</v>
      </c>
      <c r="AF1585" t="s">
        <v>10751</v>
      </c>
      <c r="AG1585">
        <v>1</v>
      </c>
      <c r="AH1585" t="s">
        <v>10751</v>
      </c>
      <c r="AI1585" t="s">
        <v>10751</v>
      </c>
      <c r="AJ1585" t="s">
        <v>10751</v>
      </c>
      <c r="AK1585" t="s">
        <v>10751</v>
      </c>
      <c r="AL1585" t="s">
        <v>10751</v>
      </c>
      <c r="AM1585" t="s">
        <v>10751</v>
      </c>
      <c r="AN1585" t="s">
        <v>10751</v>
      </c>
      <c r="AO1585" t="s">
        <v>10751</v>
      </c>
      <c r="AP1585">
        <v>1</v>
      </c>
      <c r="AQ1585" t="s">
        <v>10751</v>
      </c>
      <c r="AR1585" t="s">
        <v>10751</v>
      </c>
      <c r="AS1585" t="s">
        <v>10751</v>
      </c>
      <c r="AT1585">
        <v>0.59599999999999997</v>
      </c>
      <c r="AU1585">
        <v>0.32600000000000001</v>
      </c>
      <c r="AV1585">
        <v>4.0999999999999996</v>
      </c>
      <c r="AW1585" t="s">
        <v>10751</v>
      </c>
      <c r="AX1585">
        <v>5.9</v>
      </c>
      <c r="AY1585">
        <v>0.88200000000000001</v>
      </c>
      <c r="AZ1585">
        <v>0.11799999999999999</v>
      </c>
      <c r="BA1585" t="s">
        <v>10751</v>
      </c>
      <c r="BB1585" t="s">
        <v>10751</v>
      </c>
      <c r="BC1585" t="s">
        <v>10751</v>
      </c>
      <c r="BD1585" t="s">
        <v>10751</v>
      </c>
    </row>
    <row r="1586" spans="1:56">
      <c r="A1586" t="s">
        <v>10753</v>
      </c>
      <c r="B1586">
        <v>4000</v>
      </c>
      <c r="C1586">
        <v>2003</v>
      </c>
      <c r="D1586">
        <v>573</v>
      </c>
      <c r="E1586">
        <v>3.6304000000000003E-2</v>
      </c>
      <c r="F1586">
        <v>22.809550000000002</v>
      </c>
      <c r="H1586">
        <v>18.269490000000001</v>
      </c>
      <c r="I1586">
        <f t="shared" si="31"/>
        <v>0.66325556496000004</v>
      </c>
      <c r="K1586">
        <v>16.029540000000001</v>
      </c>
      <c r="L1586">
        <v>20.535319999999999</v>
      </c>
      <c r="M1586">
        <v>486.4393</v>
      </c>
      <c r="N1586">
        <v>554.41404999999997</v>
      </c>
      <c r="O1586">
        <v>432.76665000000003</v>
      </c>
      <c r="P1586" t="s">
        <v>10751</v>
      </c>
      <c r="Q1586">
        <v>198.95859999999999</v>
      </c>
      <c r="R1586">
        <v>199.47630000000001</v>
      </c>
      <c r="S1586">
        <v>9.4441000000000006</v>
      </c>
      <c r="T1586">
        <v>1.0214909999999999</v>
      </c>
      <c r="U1586">
        <v>4.9868999999999997E-2</v>
      </c>
      <c r="V1586">
        <v>36.863460000000003</v>
      </c>
      <c r="W1586">
        <v>0.125</v>
      </c>
      <c r="X1586">
        <v>0.80600000000000005</v>
      </c>
      <c r="Y1586">
        <v>6.9000000000000006E-2</v>
      </c>
      <c r="Z1586">
        <v>7.0000000000000007E-2</v>
      </c>
      <c r="AA1586" t="s">
        <v>10751</v>
      </c>
      <c r="AB1586">
        <v>0.876</v>
      </c>
      <c r="AC1586" t="s">
        <v>10751</v>
      </c>
      <c r="AD1586" t="s">
        <v>10751</v>
      </c>
      <c r="AE1586" t="s">
        <v>10751</v>
      </c>
      <c r="AF1586" t="s">
        <v>10751</v>
      </c>
      <c r="AG1586">
        <v>1</v>
      </c>
      <c r="AH1586" t="s">
        <v>10751</v>
      </c>
      <c r="AI1586" t="s">
        <v>10751</v>
      </c>
      <c r="AJ1586" t="s">
        <v>10751</v>
      </c>
      <c r="AK1586" t="s">
        <v>10751</v>
      </c>
      <c r="AL1586" t="s">
        <v>10751</v>
      </c>
      <c r="AM1586" t="s">
        <v>10751</v>
      </c>
      <c r="AN1586" t="s">
        <v>10751</v>
      </c>
      <c r="AO1586" t="s">
        <v>10751</v>
      </c>
      <c r="AP1586">
        <v>1</v>
      </c>
      <c r="AQ1586" t="s">
        <v>10751</v>
      </c>
      <c r="AR1586" t="s">
        <v>10751</v>
      </c>
      <c r="AS1586" t="s">
        <v>10751</v>
      </c>
      <c r="AT1586">
        <v>0.65800000000000003</v>
      </c>
      <c r="AU1586">
        <v>0.47599999999999998</v>
      </c>
      <c r="AV1586">
        <v>4.2</v>
      </c>
      <c r="AW1586">
        <v>5.3999999999999999E-2</v>
      </c>
      <c r="AX1586">
        <v>5.7</v>
      </c>
      <c r="AY1586">
        <v>0.80300000000000005</v>
      </c>
      <c r="AZ1586">
        <v>0.14199999999999999</v>
      </c>
      <c r="BA1586" t="s">
        <v>10751</v>
      </c>
      <c r="BB1586" t="s">
        <v>10751</v>
      </c>
      <c r="BC1586" t="s">
        <v>10751</v>
      </c>
      <c r="BD1586" t="s">
        <v>10751</v>
      </c>
    </row>
    <row r="1587" spans="1:56">
      <c r="A1587" t="s">
        <v>10753</v>
      </c>
      <c r="B1587">
        <v>4000</v>
      </c>
      <c r="C1587">
        <v>2004</v>
      </c>
      <c r="D1587">
        <v>764</v>
      </c>
      <c r="E1587">
        <v>4.8648999999999998E-2</v>
      </c>
      <c r="F1587">
        <v>22.329609999999999</v>
      </c>
      <c r="H1587">
        <v>17.965879999999999</v>
      </c>
      <c r="I1587">
        <f t="shared" si="31"/>
        <v>0.87402209611999993</v>
      </c>
      <c r="K1587">
        <v>15.33619</v>
      </c>
      <c r="L1587">
        <v>20.707730000000002</v>
      </c>
      <c r="M1587">
        <v>494.65992999999997</v>
      </c>
      <c r="N1587">
        <v>579.47910999999999</v>
      </c>
      <c r="O1587">
        <v>429.16332999999997</v>
      </c>
      <c r="P1587" t="s">
        <v>10751</v>
      </c>
      <c r="Q1587">
        <v>217.72300000000001</v>
      </c>
      <c r="R1587">
        <v>203.57470000000001</v>
      </c>
      <c r="S1587">
        <v>9.2365999999999993</v>
      </c>
      <c r="T1587">
        <v>0.95190799999999998</v>
      </c>
      <c r="U1587">
        <v>5.0894000000000002E-2</v>
      </c>
      <c r="V1587">
        <v>36.160310000000003</v>
      </c>
      <c r="W1587">
        <v>8.7999999999999995E-2</v>
      </c>
      <c r="X1587">
        <v>0.76100000000000001</v>
      </c>
      <c r="Y1587">
        <v>0.152</v>
      </c>
      <c r="Z1587">
        <v>6.7000000000000004E-2</v>
      </c>
      <c r="AA1587" t="s">
        <v>10751</v>
      </c>
      <c r="AB1587">
        <v>0.88600000000000001</v>
      </c>
      <c r="AC1587" t="s">
        <v>10751</v>
      </c>
      <c r="AD1587" t="s">
        <v>10751</v>
      </c>
      <c r="AE1587" t="s">
        <v>10751</v>
      </c>
      <c r="AF1587" t="s">
        <v>10751</v>
      </c>
      <c r="AG1587">
        <v>1</v>
      </c>
      <c r="AH1587" t="s">
        <v>10751</v>
      </c>
      <c r="AI1587" t="s">
        <v>10751</v>
      </c>
      <c r="AJ1587" t="s">
        <v>10751</v>
      </c>
      <c r="AK1587" t="s">
        <v>10751</v>
      </c>
      <c r="AL1587" t="s">
        <v>10751</v>
      </c>
      <c r="AM1587" t="s">
        <v>10751</v>
      </c>
      <c r="AN1587" t="s">
        <v>10751</v>
      </c>
      <c r="AO1587" t="s">
        <v>10751</v>
      </c>
      <c r="AP1587">
        <v>1</v>
      </c>
      <c r="AQ1587" t="s">
        <v>10751</v>
      </c>
      <c r="AR1587" t="s">
        <v>10751</v>
      </c>
      <c r="AS1587" t="s">
        <v>10751</v>
      </c>
      <c r="AT1587">
        <v>0.42</v>
      </c>
      <c r="AU1587">
        <v>0.29699999999999999</v>
      </c>
      <c r="AV1587">
        <v>4.3</v>
      </c>
      <c r="AW1587">
        <v>4.7E-2</v>
      </c>
      <c r="AX1587">
        <v>5.8</v>
      </c>
      <c r="AY1587">
        <v>0.71399999999999997</v>
      </c>
      <c r="AZ1587">
        <v>0.23300000000000001</v>
      </c>
      <c r="BA1587">
        <v>6.0000000000000001E-3</v>
      </c>
      <c r="BB1587" t="s">
        <v>10751</v>
      </c>
      <c r="BC1587" t="s">
        <v>10751</v>
      </c>
      <c r="BD1587" t="s">
        <v>10751</v>
      </c>
    </row>
    <row r="1588" spans="1:56">
      <c r="A1588" t="s">
        <v>10753</v>
      </c>
      <c r="B1588">
        <v>4000</v>
      </c>
      <c r="C1588">
        <v>2005</v>
      </c>
      <c r="D1588">
        <v>586</v>
      </c>
      <c r="E1588">
        <v>3.6861999999999999E-2</v>
      </c>
      <c r="F1588">
        <v>23.247250000000001</v>
      </c>
      <c r="H1588">
        <v>18.520430000000001</v>
      </c>
      <c r="I1588">
        <f t="shared" si="31"/>
        <v>0.68270009066000004</v>
      </c>
      <c r="K1588">
        <v>16.02918</v>
      </c>
      <c r="L1588">
        <v>20.9803</v>
      </c>
      <c r="M1588">
        <v>479.84838999999999</v>
      </c>
      <c r="N1588">
        <v>554.42629999999997</v>
      </c>
      <c r="O1588">
        <v>423.58785999999998</v>
      </c>
      <c r="P1588" t="s">
        <v>10751</v>
      </c>
      <c r="Q1588">
        <v>195.42330000000001</v>
      </c>
      <c r="R1588">
        <v>201.66990000000001</v>
      </c>
      <c r="S1588">
        <v>9.3332999999999995</v>
      </c>
      <c r="T1588">
        <v>1.043523</v>
      </c>
      <c r="U1588">
        <v>5.0416999999999997E-2</v>
      </c>
      <c r="V1588">
        <v>37.414630000000002</v>
      </c>
      <c r="W1588">
        <v>0.12</v>
      </c>
      <c r="X1588">
        <v>0.88</v>
      </c>
      <c r="Y1588" t="s">
        <v>10751</v>
      </c>
      <c r="Z1588">
        <v>3.4000000000000002E-2</v>
      </c>
      <c r="AA1588" t="s">
        <v>10751</v>
      </c>
      <c r="AB1588">
        <v>0.88600000000000001</v>
      </c>
      <c r="AC1588">
        <v>1.0999999999999999E-2</v>
      </c>
      <c r="AD1588" t="s">
        <v>10751</v>
      </c>
      <c r="AE1588" t="s">
        <v>10751</v>
      </c>
      <c r="AF1588" t="s">
        <v>10751</v>
      </c>
      <c r="AG1588">
        <v>1</v>
      </c>
      <c r="AH1588" t="s">
        <v>10751</v>
      </c>
      <c r="AI1588" t="s">
        <v>10751</v>
      </c>
      <c r="AJ1588" t="s">
        <v>10751</v>
      </c>
      <c r="AK1588" t="s">
        <v>10751</v>
      </c>
      <c r="AL1588" t="s">
        <v>10751</v>
      </c>
      <c r="AM1588" t="s">
        <v>10751</v>
      </c>
      <c r="AN1588" t="s">
        <v>10751</v>
      </c>
      <c r="AO1588">
        <v>1.0999999999999999E-2</v>
      </c>
      <c r="AP1588">
        <v>0.98899999999999999</v>
      </c>
      <c r="AQ1588" t="s">
        <v>10751</v>
      </c>
      <c r="AR1588" t="s">
        <v>10751</v>
      </c>
      <c r="AS1588" t="s">
        <v>10751</v>
      </c>
      <c r="AT1588">
        <v>0.69699999999999995</v>
      </c>
      <c r="AU1588">
        <v>0.32700000000000001</v>
      </c>
      <c r="AV1588">
        <v>4.3</v>
      </c>
      <c r="AW1588">
        <v>6.9000000000000006E-2</v>
      </c>
      <c r="AX1588">
        <v>5.7</v>
      </c>
      <c r="AY1588">
        <v>0.71099999999999997</v>
      </c>
      <c r="AZ1588">
        <v>0.182</v>
      </c>
      <c r="BA1588">
        <v>2.7E-2</v>
      </c>
      <c r="BB1588" t="s">
        <v>10751</v>
      </c>
      <c r="BC1588" t="s">
        <v>10751</v>
      </c>
      <c r="BD1588" t="s">
        <v>10751</v>
      </c>
    </row>
    <row r="1589" spans="1:56">
      <c r="A1589" t="s">
        <v>10753</v>
      </c>
      <c r="B1589">
        <v>4000</v>
      </c>
      <c r="C1589">
        <v>2006</v>
      </c>
      <c r="D1589">
        <v>557</v>
      </c>
      <c r="E1589">
        <v>3.6872000000000002E-2</v>
      </c>
      <c r="F1589">
        <v>23.464559999999999</v>
      </c>
      <c r="H1589">
        <v>18.679079999999999</v>
      </c>
      <c r="I1589">
        <f t="shared" si="31"/>
        <v>0.68873503776</v>
      </c>
      <c r="K1589">
        <v>16.186419999999998</v>
      </c>
      <c r="L1589">
        <v>21.134309999999999</v>
      </c>
      <c r="M1589">
        <v>475.77301</v>
      </c>
      <c r="N1589">
        <v>549.04034999999999</v>
      </c>
      <c r="O1589">
        <v>420.50115</v>
      </c>
      <c r="P1589" t="s">
        <v>10751</v>
      </c>
      <c r="Q1589">
        <v>194.02199999999999</v>
      </c>
      <c r="R1589">
        <v>197.63630000000001</v>
      </c>
      <c r="S1589">
        <v>9.4956999999999994</v>
      </c>
      <c r="T1589">
        <v>1.0336639999999999</v>
      </c>
      <c r="U1589">
        <v>4.9409000000000002E-2</v>
      </c>
      <c r="V1589">
        <v>38.08663</v>
      </c>
      <c r="W1589">
        <v>9.8000000000000004E-2</v>
      </c>
      <c r="X1589">
        <v>0.90200000000000002</v>
      </c>
      <c r="Y1589" t="s">
        <v>10751</v>
      </c>
      <c r="Z1589">
        <v>7.2999999999999995E-2</v>
      </c>
      <c r="AA1589" t="s">
        <v>10751</v>
      </c>
      <c r="AB1589">
        <v>0.874</v>
      </c>
      <c r="AC1589">
        <v>2.3E-2</v>
      </c>
      <c r="AD1589" t="s">
        <v>10751</v>
      </c>
      <c r="AE1589" t="s">
        <v>10751</v>
      </c>
      <c r="AF1589" t="s">
        <v>10751</v>
      </c>
      <c r="AG1589">
        <v>1</v>
      </c>
      <c r="AH1589" t="s">
        <v>10751</v>
      </c>
      <c r="AI1589" t="s">
        <v>10751</v>
      </c>
      <c r="AJ1589" t="s">
        <v>10751</v>
      </c>
      <c r="AK1589" t="s">
        <v>10751</v>
      </c>
      <c r="AL1589" t="s">
        <v>10751</v>
      </c>
      <c r="AM1589" t="s">
        <v>10751</v>
      </c>
      <c r="AN1589" t="s">
        <v>10751</v>
      </c>
      <c r="AO1589">
        <v>2.3E-2</v>
      </c>
      <c r="AP1589">
        <v>0.97699999999999998</v>
      </c>
      <c r="AQ1589" t="s">
        <v>10751</v>
      </c>
      <c r="AR1589" t="s">
        <v>10751</v>
      </c>
      <c r="AS1589" t="s">
        <v>10751</v>
      </c>
      <c r="AT1589">
        <v>0.63500000000000001</v>
      </c>
      <c r="AU1589">
        <v>0.40200000000000002</v>
      </c>
      <c r="AV1589">
        <v>4.4000000000000004</v>
      </c>
      <c r="AW1589">
        <v>3.1E-2</v>
      </c>
      <c r="AX1589">
        <v>5.6</v>
      </c>
      <c r="AY1589">
        <v>0.65600000000000003</v>
      </c>
      <c r="AZ1589">
        <v>0.22600000000000001</v>
      </c>
      <c r="BA1589">
        <v>6.5000000000000002E-2</v>
      </c>
      <c r="BB1589" t="s">
        <v>10751</v>
      </c>
      <c r="BC1589" t="s">
        <v>10751</v>
      </c>
      <c r="BD1589" t="s">
        <v>10751</v>
      </c>
    </row>
    <row r="1590" spans="1:56">
      <c r="A1590" t="s">
        <v>10753</v>
      </c>
      <c r="B1590">
        <v>4000</v>
      </c>
      <c r="C1590">
        <v>2007</v>
      </c>
      <c r="D1590">
        <v>700</v>
      </c>
      <c r="E1590">
        <v>4.5815000000000002E-2</v>
      </c>
      <c r="F1590">
        <v>25.493490000000001</v>
      </c>
      <c r="H1590">
        <v>20.22533</v>
      </c>
      <c r="I1590">
        <f t="shared" si="31"/>
        <v>0.92662349394999999</v>
      </c>
      <c r="K1590">
        <v>17.500990000000002</v>
      </c>
      <c r="L1590">
        <v>22.91649</v>
      </c>
      <c r="M1590">
        <v>439.39961</v>
      </c>
      <c r="N1590">
        <v>507.79995000000002</v>
      </c>
      <c r="O1590">
        <v>387.79935999999998</v>
      </c>
      <c r="P1590" t="s">
        <v>10751</v>
      </c>
      <c r="Q1590">
        <v>176.95500000000001</v>
      </c>
      <c r="R1590">
        <v>198.614</v>
      </c>
      <c r="S1590">
        <v>9.5747</v>
      </c>
      <c r="T1590">
        <v>1.143891</v>
      </c>
      <c r="U1590">
        <v>4.9653999999999997E-2</v>
      </c>
      <c r="V1590">
        <v>40.900539999999999</v>
      </c>
      <c r="W1590">
        <v>7.5999999999999998E-2</v>
      </c>
      <c r="X1590">
        <v>0.86399999999999999</v>
      </c>
      <c r="Y1590">
        <v>6.0999999999999999E-2</v>
      </c>
      <c r="Z1590">
        <v>3.5000000000000003E-2</v>
      </c>
      <c r="AA1590" t="s">
        <v>10751</v>
      </c>
      <c r="AB1590">
        <v>0.91600000000000004</v>
      </c>
      <c r="AC1590">
        <v>0.01</v>
      </c>
      <c r="AD1590" t="s">
        <v>10751</v>
      </c>
      <c r="AE1590" t="s">
        <v>10751</v>
      </c>
      <c r="AF1590" t="s">
        <v>10751</v>
      </c>
      <c r="AG1590">
        <v>1</v>
      </c>
      <c r="AH1590" t="s">
        <v>10751</v>
      </c>
      <c r="AI1590" t="s">
        <v>10751</v>
      </c>
      <c r="AJ1590" t="s">
        <v>10751</v>
      </c>
      <c r="AK1590" t="s">
        <v>10751</v>
      </c>
      <c r="AL1590" t="s">
        <v>10751</v>
      </c>
      <c r="AM1590" t="s">
        <v>10751</v>
      </c>
      <c r="AN1590" t="s">
        <v>10751</v>
      </c>
      <c r="AO1590">
        <v>0.01</v>
      </c>
      <c r="AP1590">
        <v>0.99</v>
      </c>
      <c r="AQ1590">
        <v>7.0999999999999994E-2</v>
      </c>
      <c r="AR1590" t="s">
        <v>10751</v>
      </c>
      <c r="AS1590" t="s">
        <v>10751</v>
      </c>
      <c r="AT1590">
        <v>0.78400000000000003</v>
      </c>
      <c r="AU1590">
        <v>0.65</v>
      </c>
      <c r="AV1590">
        <v>4.7</v>
      </c>
      <c r="AW1590">
        <v>3.7999999999999999E-2</v>
      </c>
      <c r="AX1590">
        <v>5.0999999999999996</v>
      </c>
      <c r="AY1590">
        <v>0.41399999999999998</v>
      </c>
      <c r="AZ1590">
        <v>0.41199999999999998</v>
      </c>
      <c r="BA1590">
        <v>0.125</v>
      </c>
      <c r="BB1590" t="s">
        <v>10751</v>
      </c>
      <c r="BC1590" t="s">
        <v>10751</v>
      </c>
      <c r="BD1590" t="s">
        <v>10751</v>
      </c>
    </row>
    <row r="1591" spans="1:56">
      <c r="A1591" t="s">
        <v>10753</v>
      </c>
      <c r="B1591">
        <v>4000</v>
      </c>
      <c r="C1591">
        <v>2008</v>
      </c>
      <c r="D1591">
        <v>638</v>
      </c>
      <c r="E1591">
        <v>4.5888999999999999E-2</v>
      </c>
      <c r="F1591">
        <v>26.42428</v>
      </c>
      <c r="H1591">
        <v>20.872979999999998</v>
      </c>
      <c r="I1591">
        <f t="shared" si="31"/>
        <v>0.95784017921999987</v>
      </c>
      <c r="K1591">
        <v>18.220199999999998</v>
      </c>
      <c r="L1591">
        <v>23.448440000000002</v>
      </c>
      <c r="M1591">
        <v>425.76576999999997</v>
      </c>
      <c r="N1591">
        <v>487.75537000000003</v>
      </c>
      <c r="O1591">
        <v>379.00169</v>
      </c>
      <c r="P1591">
        <v>44.304430000000004</v>
      </c>
      <c r="Q1591">
        <v>171.39529999999999</v>
      </c>
      <c r="R1591">
        <v>192.45590000000001</v>
      </c>
      <c r="S1591">
        <v>9.8278999999999996</v>
      </c>
      <c r="T1591">
        <v>1.138593</v>
      </c>
      <c r="U1591">
        <v>4.8113999999999997E-2</v>
      </c>
      <c r="V1591">
        <v>42.172049999999999</v>
      </c>
      <c r="W1591">
        <v>2.7E-2</v>
      </c>
      <c r="X1591">
        <v>0.89500000000000002</v>
      </c>
      <c r="Y1591">
        <v>7.8E-2</v>
      </c>
      <c r="Z1591">
        <v>3.3000000000000002E-2</v>
      </c>
      <c r="AA1591" t="s">
        <v>10751</v>
      </c>
      <c r="AB1591">
        <v>0.88700000000000001</v>
      </c>
      <c r="AC1591">
        <v>2.3E-2</v>
      </c>
      <c r="AD1591" t="s">
        <v>10751</v>
      </c>
      <c r="AE1591" t="s">
        <v>10751</v>
      </c>
      <c r="AF1591">
        <v>2.1000000000000001E-2</v>
      </c>
      <c r="AG1591">
        <v>0.97899999999999998</v>
      </c>
      <c r="AH1591" t="s">
        <v>10751</v>
      </c>
      <c r="AI1591" t="s">
        <v>10751</v>
      </c>
      <c r="AJ1591" t="s">
        <v>10751</v>
      </c>
      <c r="AK1591" t="s">
        <v>10751</v>
      </c>
      <c r="AL1591" t="s">
        <v>10751</v>
      </c>
      <c r="AM1591" t="s">
        <v>10751</v>
      </c>
      <c r="AN1591" t="s">
        <v>10751</v>
      </c>
      <c r="AO1591">
        <v>2.3E-2</v>
      </c>
      <c r="AP1591">
        <v>0.97699999999999998</v>
      </c>
      <c r="AQ1591">
        <v>5.3999999999999999E-2</v>
      </c>
      <c r="AR1591" t="s">
        <v>10751</v>
      </c>
      <c r="AS1591" t="s">
        <v>10751</v>
      </c>
      <c r="AT1591">
        <v>0.85299999999999998</v>
      </c>
      <c r="AU1591">
        <v>0.63100000000000001</v>
      </c>
      <c r="AV1591">
        <v>4.7</v>
      </c>
      <c r="AW1591">
        <v>5.7000000000000002E-2</v>
      </c>
      <c r="AX1591">
        <v>5</v>
      </c>
      <c r="AY1591">
        <v>0.40100000000000002</v>
      </c>
      <c r="AZ1591">
        <v>0.42799999999999999</v>
      </c>
      <c r="BA1591">
        <v>0.09</v>
      </c>
      <c r="BB1591" t="s">
        <v>10751</v>
      </c>
      <c r="BC1591" t="s">
        <v>10751</v>
      </c>
      <c r="BD1591" t="s">
        <v>10751</v>
      </c>
    </row>
    <row r="1592" spans="1:56">
      <c r="A1592" t="s">
        <v>10753</v>
      </c>
      <c r="B1592">
        <v>4000</v>
      </c>
      <c r="C1592">
        <v>2009</v>
      </c>
      <c r="D1592">
        <v>415</v>
      </c>
      <c r="E1592">
        <v>4.4528999999999999E-2</v>
      </c>
      <c r="F1592">
        <v>27.53933</v>
      </c>
      <c r="H1592">
        <v>21.754359999999998</v>
      </c>
      <c r="I1592">
        <f t="shared" si="31"/>
        <v>0.96869989643999987</v>
      </c>
      <c r="K1592">
        <v>18.85378</v>
      </c>
      <c r="L1592">
        <v>24.610659999999999</v>
      </c>
      <c r="M1592">
        <v>408.51584000000003</v>
      </c>
      <c r="N1592">
        <v>471.36442</v>
      </c>
      <c r="O1592">
        <v>361.10374999999999</v>
      </c>
      <c r="P1592">
        <v>44.568480000000001</v>
      </c>
      <c r="Q1592">
        <v>165.64789999999999</v>
      </c>
      <c r="R1592">
        <v>197.15719999999999</v>
      </c>
      <c r="S1592">
        <v>9.4065999999999992</v>
      </c>
      <c r="T1592">
        <v>1.2013510000000001</v>
      </c>
      <c r="U1592">
        <v>4.9288999999999999E-2</v>
      </c>
      <c r="V1592">
        <v>43.847369999999998</v>
      </c>
      <c r="W1592">
        <v>0.06</v>
      </c>
      <c r="X1592">
        <v>0.91500000000000004</v>
      </c>
      <c r="Y1592">
        <v>2.5000000000000001E-2</v>
      </c>
      <c r="Z1592">
        <v>3.0000000000000001E-3</v>
      </c>
      <c r="AA1592" t="s">
        <v>10751</v>
      </c>
      <c r="AB1592">
        <v>0.85399999999999998</v>
      </c>
      <c r="AC1592">
        <v>1.9E-2</v>
      </c>
      <c r="AD1592" t="s">
        <v>10751</v>
      </c>
      <c r="AE1592" t="s">
        <v>10751</v>
      </c>
      <c r="AF1592">
        <v>5.8000000000000003E-2</v>
      </c>
      <c r="AG1592">
        <v>0.94199999999999995</v>
      </c>
      <c r="AH1592" t="s">
        <v>10751</v>
      </c>
      <c r="AI1592" t="s">
        <v>10751</v>
      </c>
      <c r="AJ1592" t="s">
        <v>10751</v>
      </c>
      <c r="AK1592" t="s">
        <v>10751</v>
      </c>
      <c r="AL1592" t="s">
        <v>10751</v>
      </c>
      <c r="AM1592" t="s">
        <v>10751</v>
      </c>
      <c r="AN1592" t="s">
        <v>10751</v>
      </c>
      <c r="AO1592">
        <v>1.9E-2</v>
      </c>
      <c r="AP1592">
        <v>0.98099999999999998</v>
      </c>
      <c r="AQ1592">
        <v>7.9000000000000001E-2</v>
      </c>
      <c r="AR1592" t="s">
        <v>10751</v>
      </c>
      <c r="AS1592" t="s">
        <v>10751</v>
      </c>
      <c r="AT1592">
        <v>0.92200000000000004</v>
      </c>
      <c r="AU1592">
        <v>0.75900000000000001</v>
      </c>
      <c r="AV1592">
        <v>5</v>
      </c>
      <c r="AW1592">
        <v>0.124</v>
      </c>
      <c r="AX1592">
        <v>4.7</v>
      </c>
      <c r="AY1592">
        <v>0.221</v>
      </c>
      <c r="AZ1592">
        <v>0.376</v>
      </c>
      <c r="BA1592">
        <v>0.25900000000000001</v>
      </c>
      <c r="BB1592" t="s">
        <v>10751</v>
      </c>
      <c r="BC1592" t="s">
        <v>10751</v>
      </c>
      <c r="BD1592" t="s">
        <v>10751</v>
      </c>
    </row>
    <row r="1593" spans="1:56">
      <c r="A1593" t="s">
        <v>10753</v>
      </c>
      <c r="B1593">
        <v>4000</v>
      </c>
      <c r="C1593">
        <v>2010</v>
      </c>
      <c r="D1593">
        <v>628</v>
      </c>
      <c r="E1593">
        <v>5.6510999999999999E-2</v>
      </c>
      <c r="F1593">
        <v>28.26559</v>
      </c>
      <c r="H1593">
        <v>22.315439999999999</v>
      </c>
      <c r="I1593">
        <f t="shared" si="31"/>
        <v>1.26106782984</v>
      </c>
      <c r="K1593">
        <v>19.288150000000002</v>
      </c>
      <c r="L1593">
        <v>25.31249</v>
      </c>
      <c r="M1593">
        <v>398.24435999999997</v>
      </c>
      <c r="N1593">
        <v>460.74923999999999</v>
      </c>
      <c r="O1593">
        <v>351.09154999999998</v>
      </c>
      <c r="P1593">
        <v>44.806719999999999</v>
      </c>
      <c r="Q1593">
        <v>169.1439</v>
      </c>
      <c r="R1593">
        <v>201.3827</v>
      </c>
      <c r="S1593">
        <v>9.3393999999999995</v>
      </c>
      <c r="T1593">
        <v>1.2024980000000001</v>
      </c>
      <c r="U1593">
        <v>5.0346000000000002E-2</v>
      </c>
      <c r="V1593">
        <v>45.100610000000003</v>
      </c>
      <c r="W1593">
        <v>7.0000000000000007E-2</v>
      </c>
      <c r="X1593">
        <v>0.90400000000000003</v>
      </c>
      <c r="Y1593">
        <v>2.7E-2</v>
      </c>
      <c r="Z1593">
        <v>2.3E-2</v>
      </c>
      <c r="AA1593">
        <v>2.7E-2</v>
      </c>
      <c r="AB1593">
        <v>0.79400000000000004</v>
      </c>
      <c r="AC1593">
        <v>0.01</v>
      </c>
      <c r="AD1593" t="s">
        <v>10751</v>
      </c>
      <c r="AE1593" t="s">
        <v>10751</v>
      </c>
      <c r="AF1593">
        <v>3.7999999999999999E-2</v>
      </c>
      <c r="AG1593">
        <v>0.96199999999999997</v>
      </c>
      <c r="AH1593" t="s">
        <v>10751</v>
      </c>
      <c r="AI1593" t="s">
        <v>10751</v>
      </c>
      <c r="AJ1593" t="s">
        <v>10751</v>
      </c>
      <c r="AK1593" t="s">
        <v>10751</v>
      </c>
      <c r="AL1593" t="s">
        <v>10751</v>
      </c>
      <c r="AM1593" t="s">
        <v>10751</v>
      </c>
      <c r="AN1593" t="s">
        <v>10751</v>
      </c>
      <c r="AO1593">
        <v>0.01</v>
      </c>
      <c r="AP1593">
        <v>0.99</v>
      </c>
      <c r="AQ1593">
        <v>5.1999999999999998E-2</v>
      </c>
      <c r="AR1593" t="s">
        <v>10751</v>
      </c>
      <c r="AS1593">
        <v>5.3999999999999999E-2</v>
      </c>
      <c r="AT1593">
        <v>0.91100000000000003</v>
      </c>
      <c r="AU1593">
        <v>0.90200000000000002</v>
      </c>
      <c r="AV1593">
        <v>5.0999999999999996</v>
      </c>
      <c r="AW1593">
        <v>0.14599999999999999</v>
      </c>
      <c r="AX1593">
        <v>4.7</v>
      </c>
      <c r="AY1593">
        <v>0.20799999999999999</v>
      </c>
      <c r="AZ1593">
        <v>0.36599999999999999</v>
      </c>
      <c r="BA1593">
        <v>0.27100000000000002</v>
      </c>
      <c r="BB1593" t="s">
        <v>10751</v>
      </c>
      <c r="BC1593" t="s">
        <v>10751</v>
      </c>
      <c r="BD1593" t="s">
        <v>10751</v>
      </c>
    </row>
    <row r="1594" spans="1:56">
      <c r="A1594" t="s">
        <v>10753</v>
      </c>
      <c r="B1594">
        <v>4000</v>
      </c>
      <c r="C1594">
        <v>2011</v>
      </c>
      <c r="D1594">
        <v>782</v>
      </c>
      <c r="E1594">
        <v>6.5104999999999996E-2</v>
      </c>
      <c r="F1594">
        <v>28.808990000000001</v>
      </c>
      <c r="H1594">
        <v>22.587569999999999</v>
      </c>
      <c r="I1594">
        <f t="shared" si="31"/>
        <v>1.47056374485</v>
      </c>
      <c r="K1594">
        <v>19.693190000000001</v>
      </c>
      <c r="L1594">
        <v>25.404260000000001</v>
      </c>
      <c r="M1594">
        <v>393.44654000000003</v>
      </c>
      <c r="N1594">
        <v>451.27276000000001</v>
      </c>
      <c r="O1594">
        <v>349.82324999999997</v>
      </c>
      <c r="P1594">
        <v>45.05471</v>
      </c>
      <c r="Q1594">
        <v>165.6319</v>
      </c>
      <c r="R1594">
        <v>195.3554</v>
      </c>
      <c r="S1594">
        <v>9.5059000000000005</v>
      </c>
      <c r="T1594">
        <v>1.1922950000000001</v>
      </c>
      <c r="U1594">
        <v>4.8839E-2</v>
      </c>
      <c r="V1594">
        <v>45.58258</v>
      </c>
      <c r="W1594">
        <v>4.9000000000000002E-2</v>
      </c>
      <c r="X1594">
        <v>0.91200000000000003</v>
      </c>
      <c r="Y1594">
        <v>3.9E-2</v>
      </c>
      <c r="Z1594">
        <v>1.6E-2</v>
      </c>
      <c r="AA1594" t="s">
        <v>10751</v>
      </c>
      <c r="AB1594">
        <v>0.76200000000000001</v>
      </c>
      <c r="AC1594">
        <v>5.0000000000000001E-3</v>
      </c>
      <c r="AD1594" t="s">
        <v>10751</v>
      </c>
      <c r="AE1594" t="s">
        <v>10751</v>
      </c>
      <c r="AF1594">
        <v>3.9E-2</v>
      </c>
      <c r="AG1594">
        <v>0.96099999999999997</v>
      </c>
      <c r="AH1594" t="s">
        <v>10751</v>
      </c>
      <c r="AI1594" t="s">
        <v>10751</v>
      </c>
      <c r="AJ1594" t="s">
        <v>10751</v>
      </c>
      <c r="AK1594" t="s">
        <v>10751</v>
      </c>
      <c r="AL1594" t="s">
        <v>10751</v>
      </c>
      <c r="AM1594" t="s">
        <v>10751</v>
      </c>
      <c r="AN1594" t="s">
        <v>10751</v>
      </c>
      <c r="AO1594">
        <v>5.0000000000000001E-3</v>
      </c>
      <c r="AP1594">
        <v>0.995</v>
      </c>
      <c r="AQ1594">
        <v>0.05</v>
      </c>
      <c r="AR1594" t="s">
        <v>10751</v>
      </c>
      <c r="AS1594">
        <v>1.6E-2</v>
      </c>
      <c r="AT1594">
        <v>0.91500000000000004</v>
      </c>
      <c r="AU1594">
        <v>0.91</v>
      </c>
      <c r="AV1594">
        <v>5.0999999999999996</v>
      </c>
      <c r="AW1594">
        <v>0.217</v>
      </c>
      <c r="AX1594">
        <v>4.5999999999999996</v>
      </c>
      <c r="AY1594">
        <v>0.19600000000000001</v>
      </c>
      <c r="AZ1594">
        <v>0.32300000000000001</v>
      </c>
      <c r="BA1594">
        <v>0.25900000000000001</v>
      </c>
      <c r="BB1594" t="s">
        <v>10751</v>
      </c>
      <c r="BC1594" t="s">
        <v>10751</v>
      </c>
      <c r="BD1594" t="s">
        <v>10751</v>
      </c>
    </row>
    <row r="1595" spans="1:56">
      <c r="A1595" t="s">
        <v>10753</v>
      </c>
      <c r="B1595">
        <v>4000</v>
      </c>
      <c r="C1595">
        <v>2012</v>
      </c>
      <c r="D1595">
        <v>568</v>
      </c>
      <c r="E1595">
        <v>4.2221000000000002E-2</v>
      </c>
      <c r="F1595">
        <v>29.068940000000001</v>
      </c>
      <c r="H1595">
        <v>22.742159999999998</v>
      </c>
      <c r="I1595">
        <f t="shared" si="31"/>
        <v>0.96019673736</v>
      </c>
      <c r="K1595">
        <v>19.838180000000001</v>
      </c>
      <c r="L1595">
        <v>25.565329999999999</v>
      </c>
      <c r="M1595">
        <v>390.77201000000002</v>
      </c>
      <c r="N1595">
        <v>447.97457000000003</v>
      </c>
      <c r="O1595">
        <v>347.61919999999998</v>
      </c>
      <c r="P1595">
        <v>44.708080000000002</v>
      </c>
      <c r="Q1595">
        <v>167.0488</v>
      </c>
      <c r="R1595">
        <v>207.1771</v>
      </c>
      <c r="S1595">
        <v>9.1949000000000005</v>
      </c>
      <c r="T1595">
        <v>1.2416860000000001</v>
      </c>
      <c r="U1595">
        <v>5.1794E-2</v>
      </c>
      <c r="V1595">
        <v>45.901760000000003</v>
      </c>
      <c r="W1595">
        <v>6.0999999999999999E-2</v>
      </c>
      <c r="X1595">
        <v>0.93899999999999995</v>
      </c>
      <c r="Y1595" t="s">
        <v>10751</v>
      </c>
      <c r="Z1595">
        <v>3.5999999999999997E-2</v>
      </c>
      <c r="AA1595" t="s">
        <v>10751</v>
      </c>
      <c r="AB1595">
        <v>0.71199999999999997</v>
      </c>
      <c r="AC1595">
        <v>4.0000000000000001E-3</v>
      </c>
      <c r="AD1595" t="s">
        <v>10751</v>
      </c>
      <c r="AE1595" t="s">
        <v>10751</v>
      </c>
      <c r="AF1595">
        <v>3.9E-2</v>
      </c>
      <c r="AG1595">
        <v>0.96099999999999997</v>
      </c>
      <c r="AH1595" t="s">
        <v>10751</v>
      </c>
      <c r="AI1595" t="s">
        <v>10751</v>
      </c>
      <c r="AJ1595" t="s">
        <v>10751</v>
      </c>
      <c r="AK1595" t="s">
        <v>10751</v>
      </c>
      <c r="AL1595" t="s">
        <v>10751</v>
      </c>
      <c r="AM1595" t="s">
        <v>10751</v>
      </c>
      <c r="AN1595" t="s">
        <v>10751</v>
      </c>
      <c r="AO1595">
        <v>4.0000000000000001E-3</v>
      </c>
      <c r="AP1595">
        <v>0.996</v>
      </c>
      <c r="AQ1595">
        <v>4.8000000000000001E-2</v>
      </c>
      <c r="AR1595" t="s">
        <v>10751</v>
      </c>
      <c r="AS1595" t="s">
        <v>10751</v>
      </c>
      <c r="AT1595">
        <v>1</v>
      </c>
      <c r="AU1595">
        <v>1</v>
      </c>
      <c r="AV1595">
        <v>5.0999999999999996</v>
      </c>
      <c r="AW1595">
        <v>0.248</v>
      </c>
      <c r="AX1595">
        <v>4.7</v>
      </c>
      <c r="AY1595">
        <v>0.19600000000000001</v>
      </c>
      <c r="AZ1595">
        <v>0.27500000000000002</v>
      </c>
      <c r="BA1595">
        <v>0.27700000000000002</v>
      </c>
      <c r="BB1595" t="s">
        <v>10751</v>
      </c>
      <c r="BC1595" t="s">
        <v>10751</v>
      </c>
      <c r="BD1595" t="s">
        <v>10751</v>
      </c>
    </row>
    <row r="1596" spans="1:56">
      <c r="A1596" t="s">
        <v>10753</v>
      </c>
      <c r="B1596">
        <v>4000</v>
      </c>
      <c r="C1596">
        <v>2013</v>
      </c>
      <c r="D1596">
        <v>841</v>
      </c>
      <c r="E1596">
        <v>5.5361E-2</v>
      </c>
      <c r="F1596">
        <v>30.960550000000001</v>
      </c>
      <c r="H1596">
        <v>24.146000000000001</v>
      </c>
      <c r="I1596">
        <f t="shared" si="31"/>
        <v>1.336746706</v>
      </c>
      <c r="K1596">
        <v>20.923169999999999</v>
      </c>
      <c r="L1596">
        <v>27.320640000000001</v>
      </c>
      <c r="M1596">
        <v>368.05268000000001</v>
      </c>
      <c r="N1596">
        <v>424.74452000000002</v>
      </c>
      <c r="O1596">
        <v>325.28514999999999</v>
      </c>
      <c r="P1596">
        <v>45.707859999999997</v>
      </c>
      <c r="Q1596">
        <v>150.1942</v>
      </c>
      <c r="R1596">
        <v>198.64779999999999</v>
      </c>
      <c r="S1596">
        <v>9.2718000000000007</v>
      </c>
      <c r="T1596">
        <v>1.354868</v>
      </c>
      <c r="U1596">
        <v>4.9661999999999998E-2</v>
      </c>
      <c r="V1596">
        <v>48.62491</v>
      </c>
      <c r="W1596">
        <v>6.8000000000000005E-2</v>
      </c>
      <c r="X1596">
        <v>0.93200000000000005</v>
      </c>
      <c r="Y1596" t="s">
        <v>10751</v>
      </c>
      <c r="Z1596">
        <v>1.7999999999999999E-2</v>
      </c>
      <c r="AA1596" t="s">
        <v>10751</v>
      </c>
      <c r="AB1596">
        <v>0.78600000000000003</v>
      </c>
      <c r="AC1596" t="s">
        <v>10751</v>
      </c>
      <c r="AD1596" t="s">
        <v>10751</v>
      </c>
      <c r="AE1596" t="s">
        <v>10751</v>
      </c>
      <c r="AF1596">
        <v>0.35399999999999998</v>
      </c>
      <c r="AG1596">
        <v>0.64600000000000002</v>
      </c>
      <c r="AH1596" t="s">
        <v>10751</v>
      </c>
      <c r="AI1596" t="s">
        <v>10751</v>
      </c>
      <c r="AJ1596" t="s">
        <v>10751</v>
      </c>
      <c r="AK1596" t="s">
        <v>10751</v>
      </c>
      <c r="AL1596" t="s">
        <v>10751</v>
      </c>
      <c r="AM1596" t="s">
        <v>10751</v>
      </c>
      <c r="AN1596" t="s">
        <v>10751</v>
      </c>
      <c r="AO1596" t="s">
        <v>10751</v>
      </c>
      <c r="AP1596">
        <v>1</v>
      </c>
      <c r="AQ1596">
        <v>0.23799999999999999</v>
      </c>
      <c r="AR1596">
        <v>3.5999999999999997E-2</v>
      </c>
      <c r="AS1596">
        <v>2.9000000000000001E-2</v>
      </c>
      <c r="AT1596">
        <v>1</v>
      </c>
      <c r="AU1596">
        <v>1</v>
      </c>
      <c r="AV1596">
        <v>5.8</v>
      </c>
      <c r="AW1596">
        <v>0.19600000000000001</v>
      </c>
      <c r="AX1596">
        <v>4.2</v>
      </c>
      <c r="AY1596">
        <v>3.6999999999999998E-2</v>
      </c>
      <c r="AZ1596">
        <v>0.16200000000000001</v>
      </c>
      <c r="BA1596">
        <v>0.56999999999999995</v>
      </c>
      <c r="BB1596" t="s">
        <v>10751</v>
      </c>
      <c r="BC1596">
        <v>3.5999999999999997E-2</v>
      </c>
      <c r="BD1596" t="s">
        <v>10751</v>
      </c>
    </row>
    <row r="1597" spans="1:56">
      <c r="A1597" t="s">
        <v>10753</v>
      </c>
      <c r="B1597">
        <v>4000</v>
      </c>
      <c r="C1597">
        <v>2014</v>
      </c>
      <c r="D1597">
        <v>966</v>
      </c>
      <c r="E1597">
        <v>6.2275999999999998E-2</v>
      </c>
      <c r="F1597">
        <v>31.442</v>
      </c>
      <c r="H1597">
        <v>24.5228</v>
      </c>
      <c r="I1597">
        <f t="shared" si="31"/>
        <v>1.5271818928000001</v>
      </c>
      <c r="K1597">
        <v>21.202349999999999</v>
      </c>
      <c r="L1597">
        <v>27.808129999999998</v>
      </c>
      <c r="M1597">
        <v>362.3974</v>
      </c>
      <c r="N1597">
        <v>419.15165999999999</v>
      </c>
      <c r="O1597">
        <v>319.58278000000001</v>
      </c>
      <c r="P1597">
        <v>45.872599999999998</v>
      </c>
      <c r="Q1597">
        <v>151.6104</v>
      </c>
      <c r="R1597">
        <v>201.86779999999999</v>
      </c>
      <c r="S1597">
        <v>9.1290999999999993</v>
      </c>
      <c r="T1597">
        <v>1.3603419999999999</v>
      </c>
      <c r="U1597">
        <v>5.0466999999999998E-2</v>
      </c>
      <c r="V1597">
        <v>49.394889999999997</v>
      </c>
      <c r="W1597">
        <v>6.5000000000000002E-2</v>
      </c>
      <c r="X1597">
        <v>0.93500000000000005</v>
      </c>
      <c r="Y1597" t="s">
        <v>10751</v>
      </c>
      <c r="Z1597">
        <v>0.01</v>
      </c>
      <c r="AA1597" t="s">
        <v>10751</v>
      </c>
      <c r="AB1597">
        <v>0.79300000000000004</v>
      </c>
      <c r="AC1597" t="s">
        <v>10751</v>
      </c>
      <c r="AD1597" t="s">
        <v>10751</v>
      </c>
      <c r="AE1597" t="s">
        <v>10751</v>
      </c>
      <c r="AF1597">
        <v>0.376</v>
      </c>
      <c r="AG1597">
        <v>0.624</v>
      </c>
      <c r="AH1597" t="s">
        <v>10751</v>
      </c>
      <c r="AI1597" t="s">
        <v>10751</v>
      </c>
      <c r="AJ1597" t="s">
        <v>10751</v>
      </c>
      <c r="AK1597" t="s">
        <v>10751</v>
      </c>
      <c r="AL1597" t="s">
        <v>10751</v>
      </c>
      <c r="AM1597" t="s">
        <v>10751</v>
      </c>
      <c r="AN1597" t="s">
        <v>10751</v>
      </c>
      <c r="AO1597" t="s">
        <v>10751</v>
      </c>
      <c r="AP1597">
        <v>1</v>
      </c>
      <c r="AQ1597">
        <v>0.222</v>
      </c>
      <c r="AR1597">
        <v>3.2000000000000001E-2</v>
      </c>
      <c r="AS1597">
        <v>4.5999999999999999E-2</v>
      </c>
      <c r="AT1597">
        <v>1</v>
      </c>
      <c r="AU1597">
        <v>1</v>
      </c>
      <c r="AV1597">
        <v>6.1</v>
      </c>
      <c r="AW1597">
        <v>0.19700000000000001</v>
      </c>
      <c r="AX1597">
        <v>4.3</v>
      </c>
      <c r="AY1597">
        <v>3.4000000000000002E-2</v>
      </c>
      <c r="AZ1597">
        <v>0.156</v>
      </c>
      <c r="BA1597">
        <v>0.496</v>
      </c>
      <c r="BB1597" t="s">
        <v>10751</v>
      </c>
      <c r="BC1597">
        <v>3.2000000000000001E-2</v>
      </c>
      <c r="BD1597">
        <v>8.5000000000000006E-2</v>
      </c>
    </row>
    <row r="1598" spans="1:56">
      <c r="A1598" t="s">
        <v>10753</v>
      </c>
      <c r="B1598">
        <v>4000</v>
      </c>
      <c r="C1598">
        <v>2015</v>
      </c>
      <c r="D1598" s="7">
        <v>1333</v>
      </c>
      <c r="E1598">
        <v>7.9621999999999998E-2</v>
      </c>
      <c r="F1598">
        <v>32.657559999999997</v>
      </c>
      <c r="H1598">
        <v>25.34215</v>
      </c>
      <c r="I1598">
        <f t="shared" si="31"/>
        <v>2.0177926673000002</v>
      </c>
      <c r="K1598">
        <v>22.007660000000001</v>
      </c>
      <c r="L1598">
        <v>28.612580000000001</v>
      </c>
      <c r="M1598">
        <v>350.68063999999998</v>
      </c>
      <c r="N1598">
        <v>403.81389000000001</v>
      </c>
      <c r="O1598">
        <v>310.59766000000002</v>
      </c>
      <c r="P1598">
        <v>45.869720000000001</v>
      </c>
      <c r="Q1598">
        <v>152.96530000000001</v>
      </c>
      <c r="R1598">
        <v>198.92590000000001</v>
      </c>
      <c r="S1598">
        <v>9.1786999999999992</v>
      </c>
      <c r="T1598">
        <v>1.3205290000000001</v>
      </c>
      <c r="U1598">
        <v>4.9730999999999997E-2</v>
      </c>
      <c r="V1598">
        <v>51.219850000000001</v>
      </c>
      <c r="W1598">
        <v>4.4999999999999998E-2</v>
      </c>
      <c r="X1598">
        <v>0.95499999999999996</v>
      </c>
      <c r="Y1598" t="s">
        <v>10751</v>
      </c>
      <c r="Z1598">
        <v>0.01</v>
      </c>
      <c r="AA1598" t="s">
        <v>10751</v>
      </c>
      <c r="AB1598">
        <v>0.621</v>
      </c>
      <c r="AC1598" t="s">
        <v>10751</v>
      </c>
      <c r="AD1598" t="s">
        <v>10751</v>
      </c>
      <c r="AE1598" t="s">
        <v>10751</v>
      </c>
      <c r="AF1598">
        <v>0.42099999999999999</v>
      </c>
      <c r="AG1598">
        <v>0.57899999999999996</v>
      </c>
      <c r="AH1598" t="s">
        <v>10751</v>
      </c>
      <c r="AI1598" t="s">
        <v>10751</v>
      </c>
      <c r="AJ1598" t="s">
        <v>10751</v>
      </c>
      <c r="AK1598" t="s">
        <v>10751</v>
      </c>
      <c r="AL1598" t="s">
        <v>10751</v>
      </c>
      <c r="AM1598" t="s">
        <v>10751</v>
      </c>
      <c r="AN1598" t="s">
        <v>10751</v>
      </c>
      <c r="AO1598" t="s">
        <v>10751</v>
      </c>
      <c r="AP1598">
        <v>1</v>
      </c>
      <c r="AQ1598">
        <v>0.161</v>
      </c>
      <c r="AR1598">
        <v>7.2999999999999995E-2</v>
      </c>
      <c r="AS1598">
        <v>3.4000000000000002E-2</v>
      </c>
      <c r="AT1598">
        <v>1</v>
      </c>
      <c r="AU1598">
        <v>1</v>
      </c>
      <c r="AV1598">
        <v>5.5</v>
      </c>
      <c r="AW1598">
        <v>0.36899999999999999</v>
      </c>
      <c r="AX1598">
        <v>4.3</v>
      </c>
      <c r="AY1598">
        <v>3.1E-2</v>
      </c>
      <c r="AZ1598">
        <v>3.1E-2</v>
      </c>
      <c r="BA1598">
        <v>0.443</v>
      </c>
      <c r="BB1598">
        <v>1.4999999999999999E-2</v>
      </c>
      <c r="BC1598">
        <v>1.0999999999999999E-2</v>
      </c>
      <c r="BD1598">
        <v>9.8000000000000004E-2</v>
      </c>
    </row>
    <row r="1599" spans="1:56">
      <c r="A1599" t="s">
        <v>10753</v>
      </c>
      <c r="B1599">
        <v>4000</v>
      </c>
      <c r="C1599">
        <v>2016</v>
      </c>
      <c r="D1599" s="7">
        <v>1448</v>
      </c>
      <c r="E1599">
        <v>8.8977000000000001E-2</v>
      </c>
      <c r="F1599">
        <v>33.151910000000001</v>
      </c>
      <c r="H1599">
        <v>25.645430000000001</v>
      </c>
      <c r="I1599">
        <f t="shared" si="31"/>
        <v>2.28185342511</v>
      </c>
      <c r="K1599">
        <v>22.391780000000001</v>
      </c>
      <c r="L1599">
        <v>28.802679999999999</v>
      </c>
      <c r="M1599">
        <v>346.53350999999998</v>
      </c>
      <c r="N1599">
        <v>396.88675999999998</v>
      </c>
      <c r="O1599">
        <v>308.54772000000003</v>
      </c>
      <c r="P1599">
        <v>46.032020000000003</v>
      </c>
      <c r="Q1599">
        <v>151.61240000000001</v>
      </c>
      <c r="R1599">
        <v>197.78200000000001</v>
      </c>
      <c r="S1599">
        <v>9.0980000000000008</v>
      </c>
      <c r="T1599">
        <v>1.325059</v>
      </c>
      <c r="U1599">
        <v>4.9445999999999997E-2</v>
      </c>
      <c r="V1599">
        <v>51.777769999999997</v>
      </c>
      <c r="W1599">
        <v>6.2E-2</v>
      </c>
      <c r="X1599">
        <v>0.93799999999999994</v>
      </c>
      <c r="Y1599" t="s">
        <v>10751</v>
      </c>
      <c r="Z1599">
        <v>6.0000000000000001E-3</v>
      </c>
      <c r="AA1599" t="s">
        <v>10751</v>
      </c>
      <c r="AB1599">
        <v>0.58099999999999996</v>
      </c>
      <c r="AC1599">
        <v>2.5000000000000001E-2</v>
      </c>
      <c r="AD1599" t="s">
        <v>10751</v>
      </c>
      <c r="AE1599" t="s">
        <v>10751</v>
      </c>
      <c r="AF1599">
        <v>0.46300000000000002</v>
      </c>
      <c r="AG1599">
        <v>0.53700000000000003</v>
      </c>
      <c r="AH1599" t="s">
        <v>10751</v>
      </c>
      <c r="AI1599" t="s">
        <v>10751</v>
      </c>
      <c r="AJ1599" t="s">
        <v>10751</v>
      </c>
      <c r="AK1599" t="s">
        <v>10751</v>
      </c>
      <c r="AL1599" t="s">
        <v>10751</v>
      </c>
      <c r="AM1599" t="s">
        <v>10751</v>
      </c>
      <c r="AN1599" t="s">
        <v>10751</v>
      </c>
      <c r="AO1599">
        <v>2.5000000000000001E-2</v>
      </c>
      <c r="AP1599">
        <v>0.97499999999999998</v>
      </c>
      <c r="AQ1599">
        <v>0.16700000000000001</v>
      </c>
      <c r="AR1599">
        <v>7.3999999999999996E-2</v>
      </c>
      <c r="AS1599">
        <v>3.5000000000000003E-2</v>
      </c>
      <c r="AT1599">
        <v>1</v>
      </c>
      <c r="AU1599">
        <v>1</v>
      </c>
      <c r="AV1599">
        <v>5.4</v>
      </c>
      <c r="AW1599">
        <v>0.38700000000000001</v>
      </c>
      <c r="AX1599">
        <v>4.2</v>
      </c>
      <c r="AY1599">
        <v>2.8000000000000001E-2</v>
      </c>
      <c r="AZ1599">
        <v>2.1000000000000001E-2</v>
      </c>
      <c r="BA1599">
        <v>0.40699999999999997</v>
      </c>
      <c r="BB1599">
        <v>6.0000000000000001E-3</v>
      </c>
      <c r="BC1599">
        <v>0.02</v>
      </c>
      <c r="BD1599">
        <v>0.104</v>
      </c>
    </row>
    <row r="1600" spans="1:56">
      <c r="A1600" t="s">
        <v>10753</v>
      </c>
      <c r="B1600">
        <v>4000</v>
      </c>
      <c r="C1600">
        <v>2017</v>
      </c>
      <c r="D1600" s="7">
        <v>1554</v>
      </c>
      <c r="E1600">
        <v>9.1303999999999996E-2</v>
      </c>
      <c r="F1600">
        <v>32.585369999999998</v>
      </c>
      <c r="H1600">
        <v>25.405850000000001</v>
      </c>
      <c r="I1600">
        <f t="shared" si="31"/>
        <v>2.3196557283999999</v>
      </c>
      <c r="K1600">
        <v>22.044830000000001</v>
      </c>
      <c r="L1600">
        <v>28.707699999999999</v>
      </c>
      <c r="M1600">
        <v>349.80130000000003</v>
      </c>
      <c r="N1600">
        <v>403.13312000000002</v>
      </c>
      <c r="O1600">
        <v>309.56851999999998</v>
      </c>
      <c r="P1600">
        <v>46.238349999999997</v>
      </c>
      <c r="Q1600">
        <v>149.26820000000001</v>
      </c>
      <c r="R1600">
        <v>197.36580000000001</v>
      </c>
      <c r="S1600">
        <v>9.0815000000000001</v>
      </c>
      <c r="T1600">
        <v>1.363923</v>
      </c>
      <c r="U1600">
        <v>4.9341000000000003E-2</v>
      </c>
      <c r="V1600">
        <v>51.417589999999997</v>
      </c>
      <c r="W1600">
        <v>7.1999999999999995E-2</v>
      </c>
      <c r="X1600">
        <v>0.92800000000000005</v>
      </c>
      <c r="Y1600" t="s">
        <v>10751</v>
      </c>
      <c r="Z1600">
        <v>4.0000000000000001E-3</v>
      </c>
      <c r="AA1600" t="s">
        <v>10751</v>
      </c>
      <c r="AB1600">
        <v>0.64700000000000002</v>
      </c>
      <c r="AC1600">
        <v>3.5000000000000003E-2</v>
      </c>
      <c r="AD1600" t="s">
        <v>10751</v>
      </c>
      <c r="AE1600" t="s">
        <v>10751</v>
      </c>
      <c r="AF1600">
        <v>0.41299999999999998</v>
      </c>
      <c r="AG1600">
        <v>0.58699999999999997</v>
      </c>
      <c r="AH1600" t="s">
        <v>10751</v>
      </c>
      <c r="AI1600" t="s">
        <v>10751</v>
      </c>
      <c r="AJ1600" t="s">
        <v>10751</v>
      </c>
      <c r="AK1600" t="s">
        <v>10751</v>
      </c>
      <c r="AL1600" t="s">
        <v>10751</v>
      </c>
      <c r="AM1600" t="s">
        <v>10751</v>
      </c>
      <c r="AN1600" t="s">
        <v>10751</v>
      </c>
      <c r="AO1600">
        <v>3.5000000000000003E-2</v>
      </c>
      <c r="AP1600">
        <v>0.96499999999999997</v>
      </c>
      <c r="AQ1600">
        <v>0.23899999999999999</v>
      </c>
      <c r="AR1600">
        <v>0.19400000000000001</v>
      </c>
      <c r="AS1600">
        <v>4.2999999999999997E-2</v>
      </c>
      <c r="AT1600">
        <v>1</v>
      </c>
      <c r="AU1600">
        <v>1</v>
      </c>
      <c r="AV1600">
        <v>5.0999999999999996</v>
      </c>
      <c r="AW1600">
        <v>0.313</v>
      </c>
      <c r="AX1600">
        <v>4.3</v>
      </c>
      <c r="AY1600">
        <v>2.5000000000000001E-2</v>
      </c>
      <c r="AZ1600">
        <v>0.02</v>
      </c>
      <c r="BA1600">
        <v>0.497</v>
      </c>
      <c r="BB1600">
        <v>6.0000000000000001E-3</v>
      </c>
      <c r="BC1600">
        <v>3.3000000000000002E-2</v>
      </c>
      <c r="BD1600">
        <v>7.0000000000000007E-2</v>
      </c>
    </row>
    <row r="1601" spans="1:56">
      <c r="A1601" t="s">
        <v>10753</v>
      </c>
      <c r="B1601">
        <v>4000</v>
      </c>
      <c r="C1601">
        <v>2018</v>
      </c>
      <c r="D1601" s="7">
        <v>1537</v>
      </c>
      <c r="E1601">
        <v>9.4515000000000002E-2</v>
      </c>
      <c r="F1601">
        <v>33.105960000000003</v>
      </c>
      <c r="H1601">
        <v>25.63259</v>
      </c>
      <c r="I1601">
        <f t="shared" si="31"/>
        <v>2.4226642438499999</v>
      </c>
      <c r="K1601">
        <v>22.399000000000001</v>
      </c>
      <c r="L1601">
        <v>28.765280000000001</v>
      </c>
      <c r="M1601">
        <v>346.84766000000002</v>
      </c>
      <c r="N1601">
        <v>396.92707999999999</v>
      </c>
      <c r="O1601">
        <v>309.06844000000001</v>
      </c>
      <c r="P1601">
        <v>46.198509999999999</v>
      </c>
      <c r="Q1601">
        <v>144.4659</v>
      </c>
      <c r="R1601">
        <v>192.6011</v>
      </c>
      <c r="S1601">
        <v>9.1465999999999994</v>
      </c>
      <c r="T1601">
        <v>1.384439</v>
      </c>
      <c r="U1601">
        <v>4.8149999999999998E-2</v>
      </c>
      <c r="V1601">
        <v>51.810960000000001</v>
      </c>
      <c r="W1601">
        <v>0.11700000000000001</v>
      </c>
      <c r="X1601">
        <v>0.88300000000000001</v>
      </c>
      <c r="Y1601" t="s">
        <v>10751</v>
      </c>
      <c r="Z1601">
        <v>3.0000000000000001E-3</v>
      </c>
      <c r="AA1601" t="s">
        <v>10751</v>
      </c>
      <c r="AB1601">
        <v>0.67500000000000004</v>
      </c>
      <c r="AC1601">
        <v>3.9E-2</v>
      </c>
      <c r="AD1601" t="s">
        <v>10751</v>
      </c>
      <c r="AE1601" t="s">
        <v>10751</v>
      </c>
      <c r="AF1601">
        <v>0.42699999999999999</v>
      </c>
      <c r="AG1601">
        <v>0.56899999999999995</v>
      </c>
      <c r="AH1601" t="s">
        <v>10751</v>
      </c>
      <c r="AI1601">
        <v>4.0000000000000001E-3</v>
      </c>
      <c r="AJ1601">
        <v>4.0000000000000001E-3</v>
      </c>
      <c r="AK1601" t="s">
        <v>10751</v>
      </c>
      <c r="AL1601" t="s">
        <v>10751</v>
      </c>
      <c r="AM1601" t="s">
        <v>10751</v>
      </c>
      <c r="AN1601" t="s">
        <v>10751</v>
      </c>
      <c r="AO1601">
        <v>3.9E-2</v>
      </c>
      <c r="AP1601">
        <v>0.95799999999999996</v>
      </c>
      <c r="AQ1601">
        <v>0.31</v>
      </c>
      <c r="AR1601">
        <v>0.29599999999999999</v>
      </c>
      <c r="AS1601">
        <v>9.8000000000000004E-2</v>
      </c>
      <c r="AT1601">
        <v>1</v>
      </c>
      <c r="AU1601">
        <v>0.996</v>
      </c>
      <c r="AV1601">
        <v>5.4</v>
      </c>
      <c r="AW1601">
        <v>0.28299999999999997</v>
      </c>
      <c r="AX1601">
        <v>4.2</v>
      </c>
      <c r="AY1601">
        <v>4.4999999999999998E-2</v>
      </c>
      <c r="AZ1601">
        <v>1.0999999999999999E-2</v>
      </c>
      <c r="BA1601">
        <v>0.42499999999999999</v>
      </c>
      <c r="BB1601">
        <v>0.01</v>
      </c>
      <c r="BC1601">
        <v>0.10100000000000001</v>
      </c>
      <c r="BD1601">
        <v>8.5000000000000006E-2</v>
      </c>
    </row>
    <row r="1602" spans="1:56">
      <c r="A1602" t="s">
        <v>10753</v>
      </c>
      <c r="B1602">
        <v>4000</v>
      </c>
      <c r="C1602">
        <v>2019</v>
      </c>
      <c r="D1602" s="7">
        <v>1693</v>
      </c>
      <c r="E1602">
        <v>0.10491200000000001</v>
      </c>
      <c r="F1602">
        <v>33.822539999999996</v>
      </c>
      <c r="H1602">
        <v>26.283580000000001</v>
      </c>
      <c r="I1602">
        <f t="shared" si="31"/>
        <v>2.7574629449600003</v>
      </c>
      <c r="K1602">
        <v>22.798549999999999</v>
      </c>
      <c r="L1602">
        <v>29.709599999999998</v>
      </c>
      <c r="M1602">
        <v>338.12610000000001</v>
      </c>
      <c r="N1602">
        <v>389.79860000000002</v>
      </c>
      <c r="O1602">
        <v>299.14508999999998</v>
      </c>
      <c r="P1602">
        <v>46.661070000000002</v>
      </c>
      <c r="Q1602">
        <v>145.74889999999999</v>
      </c>
      <c r="R1602">
        <v>205.70910000000001</v>
      </c>
      <c r="S1602">
        <v>8.6635000000000009</v>
      </c>
      <c r="T1602">
        <v>1.458132</v>
      </c>
      <c r="U1602">
        <v>5.1427E-2</v>
      </c>
      <c r="V1602">
        <v>53.448520000000002</v>
      </c>
      <c r="W1602">
        <v>0.13600000000000001</v>
      </c>
      <c r="X1602">
        <v>0.86399999999999999</v>
      </c>
      <c r="Y1602" t="s">
        <v>10751</v>
      </c>
      <c r="Z1602">
        <v>2E-3</v>
      </c>
      <c r="AA1602" t="s">
        <v>10751</v>
      </c>
      <c r="AB1602">
        <v>0.63400000000000001</v>
      </c>
      <c r="AC1602">
        <v>4.4999999999999998E-2</v>
      </c>
      <c r="AD1602" t="s">
        <v>10751</v>
      </c>
      <c r="AE1602" t="s">
        <v>10751</v>
      </c>
      <c r="AF1602">
        <v>0.58199999999999996</v>
      </c>
      <c r="AG1602">
        <v>0.41599999999999998</v>
      </c>
      <c r="AH1602" t="s">
        <v>10751</v>
      </c>
      <c r="AI1602">
        <v>1E-3</v>
      </c>
      <c r="AJ1602">
        <v>1E-3</v>
      </c>
      <c r="AK1602" t="s">
        <v>10751</v>
      </c>
      <c r="AL1602">
        <v>2E-3</v>
      </c>
      <c r="AM1602" t="s">
        <v>10751</v>
      </c>
      <c r="AN1602" t="s">
        <v>10751</v>
      </c>
      <c r="AO1602">
        <v>4.8000000000000001E-2</v>
      </c>
      <c r="AP1602">
        <v>0.94899999999999995</v>
      </c>
      <c r="AQ1602">
        <v>0.34100000000000003</v>
      </c>
      <c r="AR1602">
        <v>0.51400000000000001</v>
      </c>
      <c r="AS1602">
        <v>8.6999999999999994E-2</v>
      </c>
      <c r="AT1602">
        <v>1</v>
      </c>
      <c r="AU1602">
        <v>0.98399999999999999</v>
      </c>
      <c r="AV1602">
        <v>5.5</v>
      </c>
      <c r="AW1602">
        <v>0.31900000000000001</v>
      </c>
      <c r="AX1602">
        <v>4.3</v>
      </c>
      <c r="AY1602">
        <v>2.1000000000000001E-2</v>
      </c>
      <c r="AZ1602" t="s">
        <v>10751</v>
      </c>
      <c r="BA1602">
        <v>0.24399999999999999</v>
      </c>
      <c r="BB1602">
        <v>8.0000000000000002E-3</v>
      </c>
      <c r="BC1602">
        <v>0.14099999999999999</v>
      </c>
      <c r="BD1602">
        <v>0.222</v>
      </c>
    </row>
    <row r="1603" spans="1:56">
      <c r="A1603" t="s">
        <v>10753</v>
      </c>
      <c r="B1603">
        <v>4000</v>
      </c>
      <c r="C1603">
        <v>2020</v>
      </c>
      <c r="D1603" s="7">
        <v>1708</v>
      </c>
      <c r="E1603">
        <v>0.124475</v>
      </c>
      <c r="F1603">
        <v>35.631279999999997</v>
      </c>
      <c r="H1603">
        <v>27.42041</v>
      </c>
      <c r="I1603">
        <f t="shared" si="31"/>
        <v>3.41315553475</v>
      </c>
      <c r="K1603">
        <v>24.14611</v>
      </c>
      <c r="L1603">
        <v>30.545100000000001</v>
      </c>
      <c r="M1603">
        <v>324.03471999999999</v>
      </c>
      <c r="N1603">
        <v>367.95486</v>
      </c>
      <c r="O1603">
        <v>290.90197000000001</v>
      </c>
      <c r="P1603">
        <v>46.719349999999999</v>
      </c>
      <c r="Q1603">
        <v>139.53720000000001</v>
      </c>
      <c r="R1603">
        <v>202.87180000000001</v>
      </c>
      <c r="S1603">
        <v>8.5153999999999996</v>
      </c>
      <c r="T1603">
        <v>1.506372</v>
      </c>
      <c r="U1603">
        <v>5.0717999999999999E-2</v>
      </c>
      <c r="V1603">
        <v>56.048229999999997</v>
      </c>
      <c r="W1603">
        <v>0.114</v>
      </c>
      <c r="X1603">
        <v>0.88600000000000001</v>
      </c>
      <c r="Y1603" t="s">
        <v>10751</v>
      </c>
      <c r="Z1603">
        <v>2E-3</v>
      </c>
      <c r="AA1603" t="s">
        <v>10751</v>
      </c>
      <c r="AB1603">
        <v>0.54100000000000004</v>
      </c>
      <c r="AC1603">
        <v>8.5999999999999993E-2</v>
      </c>
      <c r="AD1603" t="s">
        <v>10751</v>
      </c>
      <c r="AE1603" t="s">
        <v>10751</v>
      </c>
      <c r="AF1603">
        <v>0.70199999999999996</v>
      </c>
      <c r="AG1603">
        <v>0.29799999999999999</v>
      </c>
      <c r="AH1603" t="s">
        <v>10751</v>
      </c>
      <c r="AI1603" t="s">
        <v>10751</v>
      </c>
      <c r="AJ1603" t="s">
        <v>10751</v>
      </c>
      <c r="AK1603" t="s">
        <v>10751</v>
      </c>
      <c r="AL1603">
        <v>2E-3</v>
      </c>
      <c r="AM1603" t="s">
        <v>10751</v>
      </c>
      <c r="AN1603" t="s">
        <v>10751</v>
      </c>
      <c r="AO1603">
        <v>8.5999999999999993E-2</v>
      </c>
      <c r="AP1603">
        <v>0.91200000000000003</v>
      </c>
      <c r="AQ1603">
        <v>0.39800000000000002</v>
      </c>
      <c r="AR1603">
        <v>0.56999999999999995</v>
      </c>
      <c r="AS1603">
        <v>7.8E-2</v>
      </c>
      <c r="AT1603">
        <v>1</v>
      </c>
      <c r="AU1603">
        <v>0.99399999999999999</v>
      </c>
      <c r="AV1603">
        <v>5.5</v>
      </c>
      <c r="AW1603">
        <v>0.371</v>
      </c>
      <c r="AX1603">
        <v>4.0999999999999996</v>
      </c>
      <c r="AY1603">
        <v>2.1999999999999999E-2</v>
      </c>
      <c r="AZ1603" t="s">
        <v>10751</v>
      </c>
      <c r="BA1603">
        <v>0.13200000000000001</v>
      </c>
      <c r="BB1603">
        <v>5.0000000000000001E-3</v>
      </c>
      <c r="BC1603">
        <v>0.21</v>
      </c>
      <c r="BD1603">
        <v>0.17399999999999999</v>
      </c>
    </row>
    <row r="1604" spans="1:56">
      <c r="A1604" t="s">
        <v>10753</v>
      </c>
      <c r="B1604">
        <v>4000</v>
      </c>
      <c r="C1604">
        <v>2021</v>
      </c>
      <c r="D1604" s="7">
        <v>1786</v>
      </c>
      <c r="E1604">
        <v>0.12930800000000001</v>
      </c>
      <c r="F1604">
        <v>37.3033</v>
      </c>
      <c r="G1604">
        <f>IFERROR(F1604*E1604,"")</f>
        <v>4.8236151164000001</v>
      </c>
      <c r="H1604">
        <v>28.416340000000002</v>
      </c>
      <c r="I1604">
        <f t="shared" si="31"/>
        <v>3.6744600927200004</v>
      </c>
      <c r="J1604">
        <f>IFERROR(M1604*E1604,"")</f>
        <v>40.430824168679997</v>
      </c>
      <c r="K1604">
        <v>25.414899999999999</v>
      </c>
      <c r="L1604">
        <v>31.195589999999999</v>
      </c>
      <c r="M1604">
        <v>312.67070999999999</v>
      </c>
      <c r="N1604">
        <v>349.59084000000001</v>
      </c>
      <c r="O1604">
        <v>284.81867999999997</v>
      </c>
      <c r="P1604">
        <v>46.675319999999999</v>
      </c>
      <c r="Q1604">
        <v>140.93559999999999</v>
      </c>
      <c r="R1604">
        <v>202.63980000000001</v>
      </c>
      <c r="S1604">
        <v>8.3925000000000001</v>
      </c>
      <c r="T1604">
        <v>1.4820279999999999</v>
      </c>
      <c r="U1604">
        <v>5.0659999999999997E-2</v>
      </c>
      <c r="V1604">
        <v>58.321770000000001</v>
      </c>
      <c r="W1604">
        <v>7.5999999999999998E-2</v>
      </c>
      <c r="X1604">
        <v>0.92300000000000004</v>
      </c>
      <c r="Y1604">
        <v>0</v>
      </c>
      <c r="Z1604">
        <v>3.0000000000000001E-3</v>
      </c>
      <c r="AA1604">
        <v>2.7E-2</v>
      </c>
      <c r="AB1604">
        <v>0.49399999999999999</v>
      </c>
      <c r="AC1604">
        <v>0.16200000000000001</v>
      </c>
      <c r="AD1604" t="s">
        <v>10751</v>
      </c>
      <c r="AE1604" t="s">
        <v>10751</v>
      </c>
      <c r="AF1604">
        <v>0.65500000000000003</v>
      </c>
      <c r="AG1604">
        <v>0.34499999999999997</v>
      </c>
      <c r="AH1604" t="s">
        <v>10751</v>
      </c>
      <c r="AI1604">
        <v>0</v>
      </c>
      <c r="AJ1604" t="s">
        <v>10751</v>
      </c>
      <c r="AK1604">
        <v>0</v>
      </c>
      <c r="AL1604">
        <v>1E-3</v>
      </c>
      <c r="AM1604" t="s">
        <v>10751</v>
      </c>
      <c r="AN1604" t="s">
        <v>10751</v>
      </c>
      <c r="AO1604">
        <v>0.16500000000000001</v>
      </c>
      <c r="AP1604">
        <v>0.83399999999999996</v>
      </c>
      <c r="AQ1604">
        <v>0.38700000000000001</v>
      </c>
      <c r="AR1604">
        <v>0.54400000000000004</v>
      </c>
      <c r="AS1604">
        <v>9.7000000000000003E-2</v>
      </c>
      <c r="AT1604">
        <v>1</v>
      </c>
      <c r="AU1604">
        <v>1</v>
      </c>
      <c r="AV1604">
        <v>5</v>
      </c>
      <c r="AW1604">
        <v>0.314</v>
      </c>
      <c r="AX1604">
        <v>4.0999999999999996</v>
      </c>
      <c r="AY1604">
        <v>0</v>
      </c>
      <c r="AZ1604" t="s">
        <v>10751</v>
      </c>
      <c r="BA1604">
        <v>0.127</v>
      </c>
      <c r="BB1604" t="s">
        <v>10751</v>
      </c>
      <c r="BC1604">
        <v>0.26100000000000001</v>
      </c>
      <c r="BD1604">
        <v>0.13600000000000001</v>
      </c>
    </row>
    <row r="1605" spans="1:56">
      <c r="A1605" t="s">
        <v>10753</v>
      </c>
      <c r="B1605">
        <v>4000</v>
      </c>
      <c r="C1605" t="s">
        <v>10752</v>
      </c>
      <c r="D1605" t="s">
        <v>10751</v>
      </c>
      <c r="E1605">
        <v>0.124624</v>
      </c>
      <c r="F1605">
        <v>37.866709999999998</v>
      </c>
      <c r="H1605">
        <v>28.466259999999998</v>
      </c>
      <c r="I1605">
        <f t="shared" si="31"/>
        <v>3.5475791862399997</v>
      </c>
      <c r="K1605">
        <v>25.622800000000002</v>
      </c>
      <c r="L1605">
        <v>31.06711</v>
      </c>
      <c r="M1605">
        <v>312.13337000000001</v>
      </c>
      <c r="N1605">
        <v>346.75220999999999</v>
      </c>
      <c r="O1605">
        <v>286.01740000000001</v>
      </c>
      <c r="P1605">
        <v>46.532969999999999</v>
      </c>
      <c r="Q1605">
        <v>128.20230000000001</v>
      </c>
      <c r="R1605">
        <v>200.46039999999999</v>
      </c>
      <c r="S1605">
        <v>8.5195000000000007</v>
      </c>
      <c r="T1605">
        <v>1.628088</v>
      </c>
      <c r="U1605">
        <v>5.0115E-2</v>
      </c>
      <c r="V1605">
        <v>58.18618</v>
      </c>
      <c r="W1605">
        <v>4.9000000000000002E-2</v>
      </c>
      <c r="X1605">
        <v>0.95099999999999996</v>
      </c>
      <c r="Y1605" t="s">
        <v>10751</v>
      </c>
      <c r="Z1605">
        <v>0</v>
      </c>
      <c r="AA1605">
        <v>3.6999999999999998E-2</v>
      </c>
      <c r="AB1605">
        <v>0.49199999999999999</v>
      </c>
      <c r="AC1605">
        <v>0.122</v>
      </c>
      <c r="AD1605" t="s">
        <v>10751</v>
      </c>
      <c r="AE1605" t="s">
        <v>10751</v>
      </c>
      <c r="AF1605">
        <v>0.74199999999999999</v>
      </c>
      <c r="AG1605">
        <v>0.25800000000000001</v>
      </c>
      <c r="AH1605" t="s">
        <v>10751</v>
      </c>
      <c r="AI1605" t="s">
        <v>10751</v>
      </c>
      <c r="AJ1605" t="s">
        <v>10751</v>
      </c>
      <c r="AK1605" t="s">
        <v>10751</v>
      </c>
      <c r="AL1605">
        <v>2E-3</v>
      </c>
      <c r="AM1605" t="s">
        <v>10751</v>
      </c>
      <c r="AN1605" t="s">
        <v>10751</v>
      </c>
      <c r="AO1605">
        <v>0.153</v>
      </c>
      <c r="AP1605">
        <v>0.84499999999999997</v>
      </c>
      <c r="AQ1605">
        <v>0.57099999999999995</v>
      </c>
      <c r="AR1605">
        <v>0.67300000000000004</v>
      </c>
      <c r="AS1605">
        <v>7.0999999999999994E-2</v>
      </c>
      <c r="AT1605">
        <v>1</v>
      </c>
      <c r="AU1605">
        <v>1</v>
      </c>
      <c r="AV1605">
        <v>4.8</v>
      </c>
      <c r="AW1605">
        <v>0.34799999999999998</v>
      </c>
      <c r="AX1605">
        <v>4</v>
      </c>
      <c r="AY1605" t="s">
        <v>10751</v>
      </c>
      <c r="AZ1605" t="s">
        <v>10751</v>
      </c>
      <c r="BA1605">
        <v>0.17899999999999999</v>
      </c>
      <c r="BB1605" t="s">
        <v>10751</v>
      </c>
      <c r="BC1605">
        <v>0.23300000000000001</v>
      </c>
      <c r="BD1605">
        <v>0.11799999999999999</v>
      </c>
    </row>
    <row r="1606" spans="1:56">
      <c r="A1606" t="s">
        <v>10754</v>
      </c>
      <c r="B1606">
        <v>4000</v>
      </c>
      <c r="C1606">
        <v>1975</v>
      </c>
      <c r="D1606">
        <v>733</v>
      </c>
      <c r="E1606">
        <v>7.1676000000000004E-2</v>
      </c>
      <c r="F1606">
        <v>14.13383</v>
      </c>
      <c r="H1606">
        <v>12.047230000000001</v>
      </c>
      <c r="I1606">
        <f t="shared" si="31"/>
        <v>0.86349725748000006</v>
      </c>
      <c r="K1606">
        <v>11.0105</v>
      </c>
      <c r="L1606">
        <v>13.613950000000001</v>
      </c>
      <c r="M1606">
        <v>737.67989</v>
      </c>
      <c r="N1606">
        <v>807.13841000000002</v>
      </c>
      <c r="O1606">
        <v>652.78614000000005</v>
      </c>
      <c r="P1606" t="s">
        <v>10751</v>
      </c>
      <c r="Q1606">
        <v>329.71510000000001</v>
      </c>
      <c r="R1606">
        <v>143.316</v>
      </c>
      <c r="S1606" t="s">
        <v>10751</v>
      </c>
      <c r="T1606">
        <v>0.43307200000000001</v>
      </c>
      <c r="U1606">
        <v>3.5829E-2</v>
      </c>
      <c r="V1606">
        <v>24.6358</v>
      </c>
      <c r="W1606" t="s">
        <v>10751</v>
      </c>
      <c r="X1606">
        <v>7.0000000000000001E-3</v>
      </c>
      <c r="Y1606">
        <v>0.99299999999999999</v>
      </c>
      <c r="Z1606">
        <v>0.33100000000000002</v>
      </c>
      <c r="AA1606">
        <v>0.66900000000000004</v>
      </c>
      <c r="AB1606" t="s">
        <v>10751</v>
      </c>
      <c r="AC1606" t="s">
        <v>10751</v>
      </c>
      <c r="AD1606" t="s">
        <v>10751</v>
      </c>
      <c r="AE1606">
        <v>1</v>
      </c>
      <c r="AF1606" t="s">
        <v>10751</v>
      </c>
      <c r="AG1606" t="s">
        <v>10751</v>
      </c>
      <c r="AH1606" t="s">
        <v>10751</v>
      </c>
      <c r="AI1606" t="s">
        <v>10751</v>
      </c>
      <c r="AJ1606" t="s">
        <v>10751</v>
      </c>
      <c r="AK1606" t="s">
        <v>10751</v>
      </c>
      <c r="AL1606" t="s">
        <v>10751</v>
      </c>
      <c r="AM1606" t="s">
        <v>10751</v>
      </c>
      <c r="AN1606" t="s">
        <v>10751</v>
      </c>
      <c r="AO1606" t="s">
        <v>10751</v>
      </c>
      <c r="AP1606">
        <v>1</v>
      </c>
      <c r="AQ1606" t="s">
        <v>10751</v>
      </c>
      <c r="AR1606" t="s">
        <v>10751</v>
      </c>
      <c r="AS1606" t="s">
        <v>10751</v>
      </c>
      <c r="AT1606" t="s">
        <v>10751</v>
      </c>
      <c r="AU1606" t="s">
        <v>10751</v>
      </c>
      <c r="AV1606" t="s">
        <v>10751</v>
      </c>
      <c r="AW1606" t="s">
        <v>10751</v>
      </c>
      <c r="AX1606">
        <v>7.6</v>
      </c>
      <c r="AY1606" t="s">
        <v>10751</v>
      </c>
      <c r="AZ1606" t="s">
        <v>10751</v>
      </c>
      <c r="BA1606" t="s">
        <v>10751</v>
      </c>
      <c r="BB1606" t="s">
        <v>10751</v>
      </c>
      <c r="BC1606" t="s">
        <v>10751</v>
      </c>
      <c r="BD1606" t="s">
        <v>10751</v>
      </c>
    </row>
    <row r="1607" spans="1:56">
      <c r="A1607" t="s">
        <v>10754</v>
      </c>
      <c r="B1607">
        <v>4000</v>
      </c>
      <c r="C1607">
        <v>1976</v>
      </c>
      <c r="D1607">
        <v>907</v>
      </c>
      <c r="E1607">
        <v>7.3496000000000006E-2</v>
      </c>
      <c r="F1607">
        <v>15.34707</v>
      </c>
      <c r="H1607">
        <v>13.05364</v>
      </c>
      <c r="I1607">
        <f t="shared" si="31"/>
        <v>0.95939032544000002</v>
      </c>
      <c r="K1607">
        <v>12.20149</v>
      </c>
      <c r="L1607">
        <v>14.271890000000001</v>
      </c>
      <c r="M1607">
        <v>680.80618000000004</v>
      </c>
      <c r="N1607">
        <v>728.35348999999997</v>
      </c>
      <c r="O1607">
        <v>622.69280000000003</v>
      </c>
      <c r="P1607" t="s">
        <v>10751</v>
      </c>
      <c r="Q1607">
        <v>327.24900000000002</v>
      </c>
      <c r="R1607">
        <v>135.15819999999999</v>
      </c>
      <c r="S1607" t="s">
        <v>10751</v>
      </c>
      <c r="T1607">
        <v>0.41248600000000002</v>
      </c>
      <c r="U1607">
        <v>3.3790000000000001E-2</v>
      </c>
      <c r="V1607">
        <v>26.805700000000002</v>
      </c>
      <c r="W1607" t="s">
        <v>10751</v>
      </c>
      <c r="X1607">
        <v>0.01</v>
      </c>
      <c r="Y1607">
        <v>0.99</v>
      </c>
      <c r="Z1607">
        <v>0.33800000000000002</v>
      </c>
      <c r="AA1607">
        <v>0.66200000000000003</v>
      </c>
      <c r="AB1607" t="s">
        <v>10751</v>
      </c>
      <c r="AC1607" t="s">
        <v>10751</v>
      </c>
      <c r="AD1607" t="s">
        <v>10751</v>
      </c>
      <c r="AE1607">
        <v>1</v>
      </c>
      <c r="AF1607" t="s">
        <v>10751</v>
      </c>
      <c r="AG1607" t="s">
        <v>10751</v>
      </c>
      <c r="AH1607" t="s">
        <v>10751</v>
      </c>
      <c r="AI1607" t="s">
        <v>10751</v>
      </c>
      <c r="AJ1607" t="s">
        <v>10751</v>
      </c>
      <c r="AK1607" t="s">
        <v>10751</v>
      </c>
      <c r="AL1607" t="s">
        <v>10751</v>
      </c>
      <c r="AM1607" t="s">
        <v>10751</v>
      </c>
      <c r="AN1607" t="s">
        <v>10751</v>
      </c>
      <c r="AO1607" t="s">
        <v>10751</v>
      </c>
      <c r="AP1607">
        <v>1</v>
      </c>
      <c r="AQ1607" t="s">
        <v>10751</v>
      </c>
      <c r="AR1607" t="s">
        <v>10751</v>
      </c>
      <c r="AS1607" t="s">
        <v>10751</v>
      </c>
      <c r="AT1607" t="s">
        <v>10751</v>
      </c>
      <c r="AU1607" t="s">
        <v>10751</v>
      </c>
      <c r="AV1607" t="s">
        <v>10751</v>
      </c>
      <c r="AW1607" t="s">
        <v>10751</v>
      </c>
      <c r="AX1607">
        <v>7.5</v>
      </c>
      <c r="AY1607" t="s">
        <v>10751</v>
      </c>
      <c r="AZ1607" t="s">
        <v>10751</v>
      </c>
      <c r="BA1607" t="s">
        <v>10751</v>
      </c>
      <c r="BB1607" t="s">
        <v>10751</v>
      </c>
      <c r="BC1607" t="s">
        <v>10751</v>
      </c>
      <c r="BD1607" t="s">
        <v>10751</v>
      </c>
    </row>
    <row r="1608" spans="1:56">
      <c r="A1608" t="s">
        <v>10754</v>
      </c>
      <c r="B1608">
        <v>4000</v>
      </c>
      <c r="C1608">
        <v>1977</v>
      </c>
      <c r="D1608">
        <v>855</v>
      </c>
      <c r="E1608">
        <v>6.0519000000000003E-2</v>
      </c>
      <c r="F1608">
        <v>16.70215</v>
      </c>
      <c r="H1608">
        <v>14.194570000000001</v>
      </c>
      <c r="I1608">
        <f t="shared" si="31"/>
        <v>0.85904118183000011</v>
      </c>
      <c r="K1608">
        <v>13.42334</v>
      </c>
      <c r="L1608">
        <v>15.26661</v>
      </c>
      <c r="M1608">
        <v>626.08462999999995</v>
      </c>
      <c r="N1608">
        <v>662.05556000000001</v>
      </c>
      <c r="O1608">
        <v>582.12016000000006</v>
      </c>
      <c r="P1608" t="s">
        <v>10751</v>
      </c>
      <c r="Q1608">
        <v>321.62920000000003</v>
      </c>
      <c r="R1608">
        <v>143.67859999999999</v>
      </c>
      <c r="S1608" t="s">
        <v>10751</v>
      </c>
      <c r="T1608">
        <v>0.44531700000000002</v>
      </c>
      <c r="U1608">
        <v>3.5920000000000001E-2</v>
      </c>
      <c r="V1608">
        <v>28.914750000000002</v>
      </c>
      <c r="W1608" t="s">
        <v>10751</v>
      </c>
      <c r="X1608">
        <v>1.2E-2</v>
      </c>
      <c r="Y1608">
        <v>0.98799999999999999</v>
      </c>
      <c r="Z1608">
        <v>0.30599999999999999</v>
      </c>
      <c r="AA1608">
        <v>0.69399999999999995</v>
      </c>
      <c r="AB1608" t="s">
        <v>10751</v>
      </c>
      <c r="AC1608" t="s">
        <v>10751</v>
      </c>
      <c r="AD1608" t="s">
        <v>10751</v>
      </c>
      <c r="AE1608">
        <v>1</v>
      </c>
      <c r="AF1608" t="s">
        <v>10751</v>
      </c>
      <c r="AG1608" t="s">
        <v>10751</v>
      </c>
      <c r="AH1608" t="s">
        <v>10751</v>
      </c>
      <c r="AI1608" t="s">
        <v>10751</v>
      </c>
      <c r="AJ1608" t="s">
        <v>10751</v>
      </c>
      <c r="AK1608" t="s">
        <v>10751</v>
      </c>
      <c r="AL1608" t="s">
        <v>10751</v>
      </c>
      <c r="AM1608" t="s">
        <v>10751</v>
      </c>
      <c r="AN1608" t="s">
        <v>10751</v>
      </c>
      <c r="AO1608" t="s">
        <v>10751</v>
      </c>
      <c r="AP1608">
        <v>1</v>
      </c>
      <c r="AQ1608" t="s">
        <v>10751</v>
      </c>
      <c r="AR1608" t="s">
        <v>10751</v>
      </c>
      <c r="AS1608" t="s">
        <v>10751</v>
      </c>
      <c r="AT1608" t="s">
        <v>10751</v>
      </c>
      <c r="AU1608" t="s">
        <v>10751</v>
      </c>
      <c r="AV1608" t="s">
        <v>10751</v>
      </c>
      <c r="AW1608" t="s">
        <v>10751</v>
      </c>
      <c r="AX1608">
        <v>7.5</v>
      </c>
      <c r="AY1608" t="s">
        <v>10751</v>
      </c>
      <c r="AZ1608" t="s">
        <v>10751</v>
      </c>
      <c r="BA1608" t="s">
        <v>10751</v>
      </c>
      <c r="BB1608" t="s">
        <v>10751</v>
      </c>
      <c r="BC1608" t="s">
        <v>10751</v>
      </c>
      <c r="BD1608" t="s">
        <v>10751</v>
      </c>
    </row>
    <row r="1609" spans="1:56">
      <c r="A1609" t="s">
        <v>10754</v>
      </c>
      <c r="B1609">
        <v>4000</v>
      </c>
      <c r="C1609">
        <v>1978</v>
      </c>
      <c r="D1609">
        <v>951</v>
      </c>
      <c r="E1609">
        <v>6.5823000000000007E-2</v>
      </c>
      <c r="F1609">
        <v>16.05855</v>
      </c>
      <c r="H1609">
        <v>13.63442</v>
      </c>
      <c r="I1609">
        <f t="shared" si="31"/>
        <v>0.89745842766000017</v>
      </c>
      <c r="K1609">
        <v>13.03708</v>
      </c>
      <c r="L1609">
        <v>14.443239999999999</v>
      </c>
      <c r="M1609">
        <v>652.27281000000005</v>
      </c>
      <c r="N1609">
        <v>682.14783</v>
      </c>
      <c r="O1609">
        <v>615.75890000000004</v>
      </c>
      <c r="P1609" t="s">
        <v>10751</v>
      </c>
      <c r="Q1609">
        <v>318.1934</v>
      </c>
      <c r="R1609">
        <v>144.23179999999999</v>
      </c>
      <c r="S1609">
        <v>13.0769</v>
      </c>
      <c r="T1609">
        <v>0.45255200000000001</v>
      </c>
      <c r="U1609">
        <v>3.6058E-2</v>
      </c>
      <c r="V1609">
        <v>28.036619999999999</v>
      </c>
      <c r="W1609" t="s">
        <v>10751</v>
      </c>
      <c r="X1609">
        <v>1.0999999999999999E-2</v>
      </c>
      <c r="Y1609">
        <v>0.98899999999999999</v>
      </c>
      <c r="Z1609">
        <v>0.30499999999999999</v>
      </c>
      <c r="AA1609">
        <v>0.69499999999999995</v>
      </c>
      <c r="AB1609" t="s">
        <v>10751</v>
      </c>
      <c r="AC1609" t="s">
        <v>10751</v>
      </c>
      <c r="AD1609" t="s">
        <v>10751</v>
      </c>
      <c r="AE1609">
        <v>0.99299999999999999</v>
      </c>
      <c r="AF1609" t="s">
        <v>10751</v>
      </c>
      <c r="AG1609" t="s">
        <v>10751</v>
      </c>
      <c r="AH1609" t="s">
        <v>10751</v>
      </c>
      <c r="AI1609">
        <v>7.0000000000000001E-3</v>
      </c>
      <c r="AJ1609">
        <v>7.0000000000000001E-3</v>
      </c>
      <c r="AK1609" t="s">
        <v>10751</v>
      </c>
      <c r="AL1609" t="s">
        <v>10751</v>
      </c>
      <c r="AM1609" t="s">
        <v>10751</v>
      </c>
      <c r="AN1609" t="s">
        <v>10751</v>
      </c>
      <c r="AO1609" t="s">
        <v>10751</v>
      </c>
      <c r="AP1609">
        <v>0.99299999999999999</v>
      </c>
      <c r="AQ1609" t="s">
        <v>10751</v>
      </c>
      <c r="AR1609" t="s">
        <v>10751</v>
      </c>
      <c r="AS1609" t="s">
        <v>10751</v>
      </c>
      <c r="AT1609" t="s">
        <v>10751</v>
      </c>
      <c r="AU1609" t="s">
        <v>10751</v>
      </c>
      <c r="AV1609" t="s">
        <v>10751</v>
      </c>
      <c r="AW1609" t="s">
        <v>10751</v>
      </c>
      <c r="AX1609">
        <v>7.4</v>
      </c>
      <c r="AY1609" t="s">
        <v>10751</v>
      </c>
      <c r="AZ1609" t="s">
        <v>10751</v>
      </c>
      <c r="BA1609" t="s">
        <v>10751</v>
      </c>
      <c r="BB1609" t="s">
        <v>10751</v>
      </c>
      <c r="BC1609" t="s">
        <v>10751</v>
      </c>
      <c r="BD1609" t="s">
        <v>10751</v>
      </c>
    </row>
    <row r="1610" spans="1:56">
      <c r="A1610" t="s">
        <v>10754</v>
      </c>
      <c r="B1610">
        <v>4000</v>
      </c>
      <c r="C1610">
        <v>1979</v>
      </c>
      <c r="D1610">
        <v>606</v>
      </c>
      <c r="E1610">
        <v>4.3629000000000001E-2</v>
      </c>
      <c r="F1610">
        <v>15.89232</v>
      </c>
      <c r="H1610">
        <v>13.52577</v>
      </c>
      <c r="I1610">
        <f t="shared" ref="I1610:I1673" si="32">IFERROR(H1610*E1610,"")</f>
        <v>0.59011581933000001</v>
      </c>
      <c r="K1610">
        <v>12.889889999999999</v>
      </c>
      <c r="L1610">
        <v>14.39362</v>
      </c>
      <c r="M1610">
        <v>657.04206999999997</v>
      </c>
      <c r="N1610">
        <v>689.45489999999995</v>
      </c>
      <c r="O1610">
        <v>617.42639999999994</v>
      </c>
      <c r="P1610" t="s">
        <v>10751</v>
      </c>
      <c r="Q1610">
        <v>305.5324</v>
      </c>
      <c r="R1610">
        <v>142.34139999999999</v>
      </c>
      <c r="S1610">
        <v>13.9755</v>
      </c>
      <c r="T1610">
        <v>0.46501900000000002</v>
      </c>
      <c r="U1610">
        <v>3.5584999999999999E-2</v>
      </c>
      <c r="V1610">
        <v>27.439689999999999</v>
      </c>
      <c r="W1610" t="s">
        <v>10751</v>
      </c>
      <c r="X1610">
        <v>6.3E-2</v>
      </c>
      <c r="Y1610">
        <v>0.93700000000000006</v>
      </c>
      <c r="Z1610">
        <v>0.33800000000000002</v>
      </c>
      <c r="AA1610">
        <v>0.61499999999999999</v>
      </c>
      <c r="AB1610">
        <v>4.8000000000000001E-2</v>
      </c>
      <c r="AC1610" t="s">
        <v>10751</v>
      </c>
      <c r="AD1610" t="s">
        <v>10751</v>
      </c>
      <c r="AE1610">
        <v>1</v>
      </c>
      <c r="AF1610" t="s">
        <v>10751</v>
      </c>
      <c r="AG1610" t="s">
        <v>10751</v>
      </c>
      <c r="AH1610" t="s">
        <v>10751</v>
      </c>
      <c r="AI1610" t="s">
        <v>10751</v>
      </c>
      <c r="AJ1610" t="s">
        <v>10751</v>
      </c>
      <c r="AK1610" t="s">
        <v>10751</v>
      </c>
      <c r="AL1610" t="s">
        <v>10751</v>
      </c>
      <c r="AM1610" t="s">
        <v>10751</v>
      </c>
      <c r="AN1610" t="s">
        <v>10751</v>
      </c>
      <c r="AO1610" t="s">
        <v>10751</v>
      </c>
      <c r="AP1610">
        <v>1</v>
      </c>
      <c r="AQ1610" t="s">
        <v>10751</v>
      </c>
      <c r="AR1610" t="s">
        <v>10751</v>
      </c>
      <c r="AS1610" t="s">
        <v>10751</v>
      </c>
      <c r="AT1610" t="s">
        <v>10751</v>
      </c>
      <c r="AU1610" t="s">
        <v>10751</v>
      </c>
      <c r="AV1610">
        <v>3.1</v>
      </c>
      <c r="AW1610" t="s">
        <v>10751</v>
      </c>
      <c r="AX1610">
        <v>7.3</v>
      </c>
      <c r="AY1610">
        <v>1</v>
      </c>
      <c r="AZ1610" t="s">
        <v>10751</v>
      </c>
      <c r="BA1610" t="s">
        <v>10751</v>
      </c>
      <c r="BB1610" t="s">
        <v>10751</v>
      </c>
      <c r="BC1610" t="s">
        <v>10751</v>
      </c>
      <c r="BD1610" t="s">
        <v>10751</v>
      </c>
    </row>
    <row r="1611" spans="1:56">
      <c r="A1611" t="s">
        <v>10754</v>
      </c>
      <c r="B1611">
        <v>4000</v>
      </c>
      <c r="C1611">
        <v>1980</v>
      </c>
      <c r="D1611">
        <v>439</v>
      </c>
      <c r="E1611">
        <v>3.8856000000000002E-2</v>
      </c>
      <c r="F1611">
        <v>18.740189999999998</v>
      </c>
      <c r="H1611">
        <v>15.93843</v>
      </c>
      <c r="I1611">
        <f t="shared" si="32"/>
        <v>0.61930363608000005</v>
      </c>
      <c r="K1611">
        <v>14.904389999999999</v>
      </c>
      <c r="L1611">
        <v>17.415150000000001</v>
      </c>
      <c r="M1611">
        <v>557.58326999999997</v>
      </c>
      <c r="N1611">
        <v>596.26729</v>
      </c>
      <c r="O1611">
        <v>510.30281000000002</v>
      </c>
      <c r="P1611" t="s">
        <v>10751</v>
      </c>
      <c r="Q1611">
        <v>282.59840000000003</v>
      </c>
      <c r="R1611">
        <v>126.6181</v>
      </c>
      <c r="S1611">
        <v>15.172700000000001</v>
      </c>
      <c r="T1611">
        <v>0.45088400000000001</v>
      </c>
      <c r="U1611">
        <v>3.1655000000000003E-2</v>
      </c>
      <c r="V1611">
        <v>32.100740000000002</v>
      </c>
      <c r="W1611" t="s">
        <v>10751</v>
      </c>
      <c r="X1611">
        <v>5.6000000000000001E-2</v>
      </c>
      <c r="Y1611">
        <v>0.94399999999999995</v>
      </c>
      <c r="Z1611">
        <v>0.51500000000000001</v>
      </c>
      <c r="AA1611">
        <v>0.311</v>
      </c>
      <c r="AB1611">
        <v>0.17399999999999999</v>
      </c>
      <c r="AC1611" t="s">
        <v>10751</v>
      </c>
      <c r="AD1611" t="s">
        <v>10751</v>
      </c>
      <c r="AE1611">
        <v>1</v>
      </c>
      <c r="AF1611" t="s">
        <v>10751</v>
      </c>
      <c r="AG1611" t="s">
        <v>10751</v>
      </c>
      <c r="AH1611" t="s">
        <v>10751</v>
      </c>
      <c r="AI1611" t="s">
        <v>10751</v>
      </c>
      <c r="AJ1611" t="s">
        <v>10751</v>
      </c>
      <c r="AK1611" t="s">
        <v>10751</v>
      </c>
      <c r="AL1611" t="s">
        <v>10751</v>
      </c>
      <c r="AM1611" t="s">
        <v>10751</v>
      </c>
      <c r="AN1611" t="s">
        <v>10751</v>
      </c>
      <c r="AO1611" t="s">
        <v>10751</v>
      </c>
      <c r="AP1611">
        <v>1</v>
      </c>
      <c r="AQ1611" t="s">
        <v>10751</v>
      </c>
      <c r="AR1611" t="s">
        <v>10751</v>
      </c>
      <c r="AS1611" t="s">
        <v>10751</v>
      </c>
      <c r="AT1611" t="s">
        <v>10751</v>
      </c>
      <c r="AU1611" t="s">
        <v>10751</v>
      </c>
      <c r="AV1611">
        <v>3.2</v>
      </c>
      <c r="AW1611" t="s">
        <v>10751</v>
      </c>
      <c r="AX1611">
        <v>6.6</v>
      </c>
      <c r="AY1611">
        <v>1</v>
      </c>
      <c r="AZ1611" t="s">
        <v>10751</v>
      </c>
      <c r="BA1611" t="s">
        <v>10751</v>
      </c>
      <c r="BB1611" t="s">
        <v>10751</v>
      </c>
      <c r="BC1611" t="s">
        <v>10751</v>
      </c>
      <c r="BD1611" t="s">
        <v>10751</v>
      </c>
    </row>
    <row r="1612" spans="1:56">
      <c r="A1612" t="s">
        <v>10754</v>
      </c>
      <c r="B1612">
        <v>4000</v>
      </c>
      <c r="C1612">
        <v>1981</v>
      </c>
      <c r="D1612">
        <v>587</v>
      </c>
      <c r="E1612">
        <v>5.5584000000000001E-2</v>
      </c>
      <c r="F1612">
        <v>19.194369999999999</v>
      </c>
      <c r="H1612">
        <v>16.330300000000001</v>
      </c>
      <c r="I1612">
        <f t="shared" si="32"/>
        <v>0.9077033952000001</v>
      </c>
      <c r="K1612">
        <v>15.235340000000001</v>
      </c>
      <c r="L1612">
        <v>17.902889999999999</v>
      </c>
      <c r="M1612">
        <v>544.20326</v>
      </c>
      <c r="N1612">
        <v>583.31488000000002</v>
      </c>
      <c r="O1612">
        <v>496.40017999999998</v>
      </c>
      <c r="P1612" t="s">
        <v>10751</v>
      </c>
      <c r="Q1612">
        <v>285.72739999999999</v>
      </c>
      <c r="R1612">
        <v>127.9958</v>
      </c>
      <c r="S1612">
        <v>15.0375</v>
      </c>
      <c r="T1612">
        <v>0.45050400000000002</v>
      </c>
      <c r="U1612">
        <v>3.1999E-2</v>
      </c>
      <c r="V1612">
        <v>32.950530000000001</v>
      </c>
      <c r="W1612" t="s">
        <v>10751</v>
      </c>
      <c r="X1612">
        <v>7.2999999999999995E-2</v>
      </c>
      <c r="Y1612">
        <v>0.92700000000000005</v>
      </c>
      <c r="Z1612">
        <v>0.443</v>
      </c>
      <c r="AA1612">
        <v>0.20499999999999999</v>
      </c>
      <c r="AB1612">
        <v>0.35099999999999998</v>
      </c>
      <c r="AC1612" t="s">
        <v>10751</v>
      </c>
      <c r="AD1612" t="s">
        <v>10751</v>
      </c>
      <c r="AE1612">
        <v>1</v>
      </c>
      <c r="AF1612" t="s">
        <v>10751</v>
      </c>
      <c r="AG1612" t="s">
        <v>10751</v>
      </c>
      <c r="AH1612" t="s">
        <v>10751</v>
      </c>
      <c r="AI1612" t="s">
        <v>10751</v>
      </c>
      <c r="AJ1612" t="s">
        <v>10751</v>
      </c>
      <c r="AK1612" t="s">
        <v>10751</v>
      </c>
      <c r="AL1612" t="s">
        <v>10751</v>
      </c>
      <c r="AM1612" t="s">
        <v>10751</v>
      </c>
      <c r="AN1612" t="s">
        <v>10751</v>
      </c>
      <c r="AO1612" t="s">
        <v>10751</v>
      </c>
      <c r="AP1612">
        <v>1</v>
      </c>
      <c r="AQ1612" t="s">
        <v>10751</v>
      </c>
      <c r="AR1612" t="s">
        <v>10751</v>
      </c>
      <c r="AS1612" t="s">
        <v>10751</v>
      </c>
      <c r="AT1612" t="s">
        <v>10751</v>
      </c>
      <c r="AU1612" t="s">
        <v>10751</v>
      </c>
      <c r="AV1612">
        <v>3.3</v>
      </c>
      <c r="AW1612" t="s">
        <v>10751</v>
      </c>
      <c r="AX1612">
        <v>6.7</v>
      </c>
      <c r="AY1612">
        <v>1</v>
      </c>
      <c r="AZ1612" t="s">
        <v>10751</v>
      </c>
      <c r="BA1612" t="s">
        <v>10751</v>
      </c>
      <c r="BB1612" t="s">
        <v>10751</v>
      </c>
      <c r="BC1612" t="s">
        <v>10751</v>
      </c>
      <c r="BD1612" t="s">
        <v>10751</v>
      </c>
    </row>
    <row r="1613" spans="1:56">
      <c r="A1613" t="s">
        <v>10754</v>
      </c>
      <c r="B1613">
        <v>4000</v>
      </c>
      <c r="C1613">
        <v>1982</v>
      </c>
      <c r="D1613">
        <v>397</v>
      </c>
      <c r="E1613">
        <v>4.0745000000000003E-2</v>
      </c>
      <c r="F1613">
        <v>18.71002</v>
      </c>
      <c r="H1613">
        <v>15.917109999999999</v>
      </c>
      <c r="I1613">
        <f t="shared" si="32"/>
        <v>0.64854264694999997</v>
      </c>
      <c r="K1613">
        <v>14.86204</v>
      </c>
      <c r="L1613">
        <v>17.429410000000001</v>
      </c>
      <c r="M1613">
        <v>558.32996000000003</v>
      </c>
      <c r="N1613">
        <v>597.96654000000001</v>
      </c>
      <c r="O1613">
        <v>509.88526000000002</v>
      </c>
      <c r="P1613" t="s">
        <v>10751</v>
      </c>
      <c r="Q1613">
        <v>291.61200000000002</v>
      </c>
      <c r="R1613">
        <v>129.98310000000001</v>
      </c>
      <c r="S1613">
        <v>16.072700000000001</v>
      </c>
      <c r="T1613">
        <v>0.44603399999999999</v>
      </c>
      <c r="U1613">
        <v>3.2495999999999997E-2</v>
      </c>
      <c r="V1613">
        <v>32.158999999999999</v>
      </c>
      <c r="W1613" t="s">
        <v>10751</v>
      </c>
      <c r="X1613">
        <v>9.4E-2</v>
      </c>
      <c r="Y1613">
        <v>0.90600000000000003</v>
      </c>
      <c r="Z1613">
        <v>0.32900000000000001</v>
      </c>
      <c r="AA1613">
        <v>0.38700000000000001</v>
      </c>
      <c r="AB1613">
        <v>0.28399999999999997</v>
      </c>
      <c r="AC1613" t="s">
        <v>10751</v>
      </c>
      <c r="AD1613" t="s">
        <v>10751</v>
      </c>
      <c r="AE1613">
        <v>1</v>
      </c>
      <c r="AF1613" t="s">
        <v>10751</v>
      </c>
      <c r="AG1613" t="s">
        <v>10751</v>
      </c>
      <c r="AH1613" t="s">
        <v>10751</v>
      </c>
      <c r="AI1613" t="s">
        <v>10751</v>
      </c>
      <c r="AJ1613" t="s">
        <v>10751</v>
      </c>
      <c r="AK1613" t="s">
        <v>10751</v>
      </c>
      <c r="AL1613" t="s">
        <v>10751</v>
      </c>
      <c r="AM1613" t="s">
        <v>10751</v>
      </c>
      <c r="AN1613" t="s">
        <v>10751</v>
      </c>
      <c r="AO1613" t="s">
        <v>10751</v>
      </c>
      <c r="AP1613">
        <v>1</v>
      </c>
      <c r="AQ1613" t="s">
        <v>10751</v>
      </c>
      <c r="AR1613" t="s">
        <v>10751</v>
      </c>
      <c r="AS1613" t="s">
        <v>10751</v>
      </c>
      <c r="AT1613" t="s">
        <v>10751</v>
      </c>
      <c r="AU1613" t="s">
        <v>10751</v>
      </c>
      <c r="AV1613">
        <v>3.2</v>
      </c>
      <c r="AW1613" t="s">
        <v>10751</v>
      </c>
      <c r="AX1613">
        <v>6.9</v>
      </c>
      <c r="AY1613">
        <v>0.998</v>
      </c>
      <c r="AZ1613">
        <v>2E-3</v>
      </c>
      <c r="BA1613" t="s">
        <v>10751</v>
      </c>
      <c r="BB1613" t="s">
        <v>10751</v>
      </c>
      <c r="BC1613" t="s">
        <v>10751</v>
      </c>
      <c r="BD1613" t="s">
        <v>10751</v>
      </c>
    </row>
    <row r="1614" spans="1:56">
      <c r="A1614" t="s">
        <v>10754</v>
      </c>
      <c r="B1614">
        <v>4000</v>
      </c>
      <c r="C1614">
        <v>1983</v>
      </c>
      <c r="D1614">
        <v>332</v>
      </c>
      <c r="E1614">
        <v>3.2196000000000002E-2</v>
      </c>
      <c r="F1614">
        <v>18.538779999999999</v>
      </c>
      <c r="H1614">
        <v>15.77563</v>
      </c>
      <c r="I1614">
        <f t="shared" si="32"/>
        <v>0.50791218348</v>
      </c>
      <c r="K1614">
        <v>14.68277</v>
      </c>
      <c r="L1614">
        <v>17.354399999999998</v>
      </c>
      <c r="M1614">
        <v>563.45693000000006</v>
      </c>
      <c r="N1614">
        <v>605.40045999999995</v>
      </c>
      <c r="O1614">
        <v>512.19260999999995</v>
      </c>
      <c r="P1614" t="s">
        <v>10751</v>
      </c>
      <c r="Q1614">
        <v>290.66430000000003</v>
      </c>
      <c r="R1614">
        <v>129.67519999999999</v>
      </c>
      <c r="S1614">
        <v>14.7362</v>
      </c>
      <c r="T1614">
        <v>0.44646200000000003</v>
      </c>
      <c r="U1614">
        <v>3.2419000000000003E-2</v>
      </c>
      <c r="V1614">
        <v>32.026670000000003</v>
      </c>
      <c r="W1614" t="s">
        <v>10751</v>
      </c>
      <c r="X1614">
        <v>4.8000000000000001E-2</v>
      </c>
      <c r="Y1614">
        <v>0.95199999999999996</v>
      </c>
      <c r="Z1614">
        <v>0.27</v>
      </c>
      <c r="AA1614">
        <v>0.23599999999999999</v>
      </c>
      <c r="AB1614">
        <v>0.49</v>
      </c>
      <c r="AC1614" t="s">
        <v>10751</v>
      </c>
      <c r="AD1614">
        <v>4.0000000000000001E-3</v>
      </c>
      <c r="AE1614">
        <v>0.998</v>
      </c>
      <c r="AF1614" t="s">
        <v>10751</v>
      </c>
      <c r="AG1614" t="s">
        <v>10751</v>
      </c>
      <c r="AH1614" t="s">
        <v>10751</v>
      </c>
      <c r="AI1614">
        <v>2E-3</v>
      </c>
      <c r="AJ1614">
        <v>2E-3</v>
      </c>
      <c r="AK1614" t="s">
        <v>10751</v>
      </c>
      <c r="AL1614" t="s">
        <v>10751</v>
      </c>
      <c r="AM1614" t="s">
        <v>10751</v>
      </c>
      <c r="AN1614" t="s">
        <v>10751</v>
      </c>
      <c r="AO1614" t="s">
        <v>10751</v>
      </c>
      <c r="AP1614">
        <v>0.998</v>
      </c>
      <c r="AQ1614" t="s">
        <v>10751</v>
      </c>
      <c r="AR1614" t="s">
        <v>10751</v>
      </c>
      <c r="AS1614" t="s">
        <v>10751</v>
      </c>
      <c r="AT1614" t="s">
        <v>10751</v>
      </c>
      <c r="AU1614" t="s">
        <v>10751</v>
      </c>
      <c r="AV1614">
        <v>3.4</v>
      </c>
      <c r="AW1614" t="s">
        <v>10751</v>
      </c>
      <c r="AX1614">
        <v>6.9</v>
      </c>
      <c r="AY1614">
        <v>0.995</v>
      </c>
      <c r="AZ1614">
        <v>5.0000000000000001E-3</v>
      </c>
      <c r="BA1614" t="s">
        <v>10751</v>
      </c>
      <c r="BB1614" t="s">
        <v>10751</v>
      </c>
      <c r="BC1614" t="s">
        <v>10751</v>
      </c>
      <c r="BD1614" t="s">
        <v>10751</v>
      </c>
    </row>
    <row r="1615" spans="1:56">
      <c r="A1615" t="s">
        <v>10754</v>
      </c>
      <c r="B1615">
        <v>4000</v>
      </c>
      <c r="C1615">
        <v>1984</v>
      </c>
      <c r="D1615">
        <v>406</v>
      </c>
      <c r="E1615">
        <v>2.8965999999999999E-2</v>
      </c>
      <c r="F1615">
        <v>18.479289999999999</v>
      </c>
      <c r="H1615">
        <v>15.72817</v>
      </c>
      <c r="I1615">
        <f t="shared" si="32"/>
        <v>0.45558217221999997</v>
      </c>
      <c r="K1615">
        <v>14.560129999999999</v>
      </c>
      <c r="L1615">
        <v>17.43796</v>
      </c>
      <c r="M1615">
        <v>565.05462999999997</v>
      </c>
      <c r="N1615">
        <v>610.38525000000004</v>
      </c>
      <c r="O1615">
        <v>509.65053</v>
      </c>
      <c r="P1615" t="s">
        <v>10751</v>
      </c>
      <c r="Q1615">
        <v>287.33920000000001</v>
      </c>
      <c r="R1615">
        <v>126.9222</v>
      </c>
      <c r="S1615">
        <v>14.836600000000001</v>
      </c>
      <c r="T1615">
        <v>0.44215500000000002</v>
      </c>
      <c r="U1615">
        <v>3.1731000000000002E-2</v>
      </c>
      <c r="V1615">
        <v>31.957689999999999</v>
      </c>
      <c r="W1615" t="s">
        <v>10751</v>
      </c>
      <c r="X1615">
        <v>6.3E-2</v>
      </c>
      <c r="Y1615">
        <v>0.93700000000000006</v>
      </c>
      <c r="Z1615">
        <v>0.34200000000000003</v>
      </c>
      <c r="AA1615">
        <v>0.25900000000000001</v>
      </c>
      <c r="AB1615">
        <v>0.39900000000000002</v>
      </c>
      <c r="AC1615" t="s">
        <v>10751</v>
      </c>
      <c r="AD1615" t="s">
        <v>10751</v>
      </c>
      <c r="AE1615">
        <v>1</v>
      </c>
      <c r="AF1615" t="s">
        <v>10751</v>
      </c>
      <c r="AG1615" t="s">
        <v>10751</v>
      </c>
      <c r="AH1615" t="s">
        <v>10751</v>
      </c>
      <c r="AI1615">
        <v>0</v>
      </c>
      <c r="AJ1615">
        <v>0</v>
      </c>
      <c r="AK1615" t="s">
        <v>10751</v>
      </c>
      <c r="AL1615" t="s">
        <v>10751</v>
      </c>
      <c r="AM1615" t="s">
        <v>10751</v>
      </c>
      <c r="AN1615" t="s">
        <v>10751</v>
      </c>
      <c r="AO1615" t="s">
        <v>10751</v>
      </c>
      <c r="AP1615">
        <v>1</v>
      </c>
      <c r="AQ1615" t="s">
        <v>10751</v>
      </c>
      <c r="AR1615" t="s">
        <v>10751</v>
      </c>
      <c r="AS1615" t="s">
        <v>10751</v>
      </c>
      <c r="AT1615" t="s">
        <v>10751</v>
      </c>
      <c r="AU1615" t="s">
        <v>10751</v>
      </c>
      <c r="AV1615">
        <v>3.5</v>
      </c>
      <c r="AW1615" t="s">
        <v>10751</v>
      </c>
      <c r="AX1615">
        <v>6.7</v>
      </c>
      <c r="AY1615">
        <v>0.995</v>
      </c>
      <c r="AZ1615">
        <v>5.0000000000000001E-3</v>
      </c>
      <c r="BA1615" t="s">
        <v>10751</v>
      </c>
      <c r="BB1615" t="s">
        <v>10751</v>
      </c>
      <c r="BC1615" t="s">
        <v>10751</v>
      </c>
      <c r="BD1615" t="s">
        <v>10751</v>
      </c>
    </row>
    <row r="1616" spans="1:56">
      <c r="A1616" t="s">
        <v>10754</v>
      </c>
      <c r="B1616">
        <v>4000</v>
      </c>
      <c r="C1616">
        <v>1985</v>
      </c>
      <c r="D1616">
        <v>385</v>
      </c>
      <c r="E1616">
        <v>2.6637999999999998E-2</v>
      </c>
      <c r="F1616">
        <v>18.527149999999999</v>
      </c>
      <c r="H1616">
        <v>15.75629</v>
      </c>
      <c r="I1616">
        <f t="shared" si="32"/>
        <v>0.41971605301999998</v>
      </c>
      <c r="K1616">
        <v>14.758150000000001</v>
      </c>
      <c r="L1616">
        <v>17.176110000000001</v>
      </c>
      <c r="M1616">
        <v>564.02877999999998</v>
      </c>
      <c r="N1616">
        <v>602.17575999999997</v>
      </c>
      <c r="O1616">
        <v>517.40468999999996</v>
      </c>
      <c r="P1616" t="s">
        <v>10751</v>
      </c>
      <c r="Q1616">
        <v>292.41120000000001</v>
      </c>
      <c r="R1616">
        <v>139.529</v>
      </c>
      <c r="S1616">
        <v>13.836600000000001</v>
      </c>
      <c r="T1616">
        <v>0.479128</v>
      </c>
      <c r="U1616">
        <v>3.4882000000000003E-2</v>
      </c>
      <c r="V1616">
        <v>31.94952</v>
      </c>
      <c r="W1616" t="s">
        <v>10751</v>
      </c>
      <c r="X1616">
        <v>7.8E-2</v>
      </c>
      <c r="Y1616">
        <v>0.92200000000000004</v>
      </c>
      <c r="Z1616">
        <v>0.26700000000000002</v>
      </c>
      <c r="AA1616">
        <v>0.41299999999999998</v>
      </c>
      <c r="AB1616">
        <v>0.32</v>
      </c>
      <c r="AC1616" t="s">
        <v>10751</v>
      </c>
      <c r="AD1616" t="s">
        <v>10751</v>
      </c>
      <c r="AE1616">
        <v>0.86199999999999999</v>
      </c>
      <c r="AF1616" t="s">
        <v>10751</v>
      </c>
      <c r="AG1616">
        <v>0.13800000000000001</v>
      </c>
      <c r="AH1616">
        <v>0</v>
      </c>
      <c r="AI1616" t="s">
        <v>10751</v>
      </c>
      <c r="AJ1616" t="s">
        <v>10751</v>
      </c>
      <c r="AK1616" t="s">
        <v>10751</v>
      </c>
      <c r="AL1616" t="s">
        <v>10751</v>
      </c>
      <c r="AM1616" t="s">
        <v>10751</v>
      </c>
      <c r="AN1616" t="s">
        <v>10751</v>
      </c>
      <c r="AO1616" t="s">
        <v>10751</v>
      </c>
      <c r="AP1616">
        <v>1</v>
      </c>
      <c r="AQ1616" t="s">
        <v>10751</v>
      </c>
      <c r="AR1616" t="s">
        <v>10751</v>
      </c>
      <c r="AS1616" t="s">
        <v>10751</v>
      </c>
      <c r="AT1616" t="s">
        <v>10751</v>
      </c>
      <c r="AU1616" t="s">
        <v>10751</v>
      </c>
      <c r="AV1616">
        <v>3.3</v>
      </c>
      <c r="AW1616" t="s">
        <v>10751</v>
      </c>
      <c r="AX1616">
        <v>7</v>
      </c>
      <c r="AY1616">
        <v>0.996</v>
      </c>
      <c r="AZ1616">
        <v>4.0000000000000001E-3</v>
      </c>
      <c r="BA1616" t="s">
        <v>10751</v>
      </c>
      <c r="BB1616" t="s">
        <v>10751</v>
      </c>
      <c r="BC1616" t="s">
        <v>10751</v>
      </c>
      <c r="BD1616" t="s">
        <v>10751</v>
      </c>
    </row>
    <row r="1617" spans="1:56">
      <c r="A1617" t="s">
        <v>10754</v>
      </c>
      <c r="B1617">
        <v>4000</v>
      </c>
      <c r="C1617">
        <v>1986</v>
      </c>
      <c r="D1617">
        <v>465</v>
      </c>
      <c r="E1617">
        <v>3.0266000000000001E-2</v>
      </c>
      <c r="F1617">
        <v>19.190740000000002</v>
      </c>
      <c r="H1617">
        <v>16.267510000000001</v>
      </c>
      <c r="I1617">
        <f t="shared" si="32"/>
        <v>0.49235245766000008</v>
      </c>
      <c r="K1617">
        <v>15.203200000000001</v>
      </c>
      <c r="L1617">
        <v>17.745180000000001</v>
      </c>
      <c r="M1617">
        <v>546.30376999999999</v>
      </c>
      <c r="N1617">
        <v>584.54816000000005</v>
      </c>
      <c r="O1617">
        <v>500.81216000000001</v>
      </c>
      <c r="P1617" t="s">
        <v>10751</v>
      </c>
      <c r="Q1617">
        <v>276.06180000000001</v>
      </c>
      <c r="R1617">
        <v>134.39869999999999</v>
      </c>
      <c r="S1617">
        <v>13.423</v>
      </c>
      <c r="T1617">
        <v>0.50513300000000005</v>
      </c>
      <c r="U1617">
        <v>3.3599999999999998E-2</v>
      </c>
      <c r="V1617">
        <v>32.784390000000002</v>
      </c>
      <c r="W1617" t="s">
        <v>10751</v>
      </c>
      <c r="X1617">
        <v>0.13500000000000001</v>
      </c>
      <c r="Y1617">
        <v>0.86499999999999999</v>
      </c>
      <c r="Z1617">
        <v>0.36799999999999999</v>
      </c>
      <c r="AA1617">
        <v>0.29699999999999999</v>
      </c>
      <c r="AB1617">
        <v>0.33500000000000002</v>
      </c>
      <c r="AC1617" t="s">
        <v>10751</v>
      </c>
      <c r="AD1617" t="s">
        <v>10751</v>
      </c>
      <c r="AE1617">
        <v>0.61</v>
      </c>
      <c r="AF1617" t="s">
        <v>10751</v>
      </c>
      <c r="AG1617">
        <v>0.28000000000000003</v>
      </c>
      <c r="AH1617">
        <v>0.11</v>
      </c>
      <c r="AI1617" t="s">
        <v>10751</v>
      </c>
      <c r="AJ1617" t="s">
        <v>10751</v>
      </c>
      <c r="AK1617" t="s">
        <v>10751</v>
      </c>
      <c r="AL1617" t="s">
        <v>10751</v>
      </c>
      <c r="AM1617" t="s">
        <v>10751</v>
      </c>
      <c r="AN1617" t="s">
        <v>10751</v>
      </c>
      <c r="AO1617" t="s">
        <v>10751</v>
      </c>
      <c r="AP1617">
        <v>1</v>
      </c>
      <c r="AQ1617" t="s">
        <v>10751</v>
      </c>
      <c r="AR1617" t="s">
        <v>10751</v>
      </c>
      <c r="AS1617" t="s">
        <v>10751</v>
      </c>
      <c r="AT1617" t="s">
        <v>10751</v>
      </c>
      <c r="AU1617" t="s">
        <v>10751</v>
      </c>
      <c r="AV1617">
        <v>3.6</v>
      </c>
      <c r="AW1617" t="s">
        <v>10751</v>
      </c>
      <c r="AX1617">
        <v>6.6</v>
      </c>
      <c r="AY1617">
        <v>0.91600000000000004</v>
      </c>
      <c r="AZ1617">
        <v>8.4000000000000005E-2</v>
      </c>
      <c r="BA1617" t="s">
        <v>10751</v>
      </c>
      <c r="BB1617" t="s">
        <v>10751</v>
      </c>
      <c r="BC1617" t="s">
        <v>10751</v>
      </c>
      <c r="BD1617" t="s">
        <v>10751</v>
      </c>
    </row>
    <row r="1618" spans="1:56">
      <c r="A1618" t="s">
        <v>10754</v>
      </c>
      <c r="B1618">
        <v>4000</v>
      </c>
      <c r="C1618">
        <v>1987</v>
      </c>
      <c r="D1618">
        <v>271</v>
      </c>
      <c r="E1618">
        <v>1.8237E-2</v>
      </c>
      <c r="F1618">
        <v>19.123429999999999</v>
      </c>
      <c r="H1618">
        <v>16.15701</v>
      </c>
      <c r="I1618">
        <f t="shared" si="32"/>
        <v>0.29465539136999996</v>
      </c>
      <c r="K1618">
        <v>15.06601</v>
      </c>
      <c r="L1618">
        <v>17.636189999999999</v>
      </c>
      <c r="M1618">
        <v>550.03989999999999</v>
      </c>
      <c r="N1618">
        <v>589.87094000000002</v>
      </c>
      <c r="O1618">
        <v>503.90701000000001</v>
      </c>
      <c r="P1618" t="s">
        <v>10751</v>
      </c>
      <c r="Q1618">
        <v>272.7713</v>
      </c>
      <c r="R1618">
        <v>141.25749999999999</v>
      </c>
      <c r="S1618">
        <v>13.232100000000001</v>
      </c>
      <c r="T1618">
        <v>0.53037500000000004</v>
      </c>
      <c r="U1618">
        <v>3.5313999999999998E-2</v>
      </c>
      <c r="V1618">
        <v>32.531129999999997</v>
      </c>
      <c r="W1618">
        <v>1E-3</v>
      </c>
      <c r="X1618">
        <v>0.17599999999999999</v>
      </c>
      <c r="Y1618">
        <v>0.82299999999999995</v>
      </c>
      <c r="Z1618">
        <v>0.40200000000000002</v>
      </c>
      <c r="AA1618">
        <v>0.24199999999999999</v>
      </c>
      <c r="AB1618">
        <v>0.35499999999999998</v>
      </c>
      <c r="AC1618" t="s">
        <v>10751</v>
      </c>
      <c r="AD1618" t="s">
        <v>10751</v>
      </c>
      <c r="AE1618">
        <v>0.33500000000000002</v>
      </c>
      <c r="AF1618" t="s">
        <v>10751</v>
      </c>
      <c r="AG1618">
        <v>0.48799999999999999</v>
      </c>
      <c r="AH1618">
        <v>0.17599999999999999</v>
      </c>
      <c r="AI1618" t="s">
        <v>10751</v>
      </c>
      <c r="AJ1618" t="s">
        <v>10751</v>
      </c>
      <c r="AK1618" t="s">
        <v>10751</v>
      </c>
      <c r="AL1618" t="s">
        <v>10751</v>
      </c>
      <c r="AM1618" t="s">
        <v>10751</v>
      </c>
      <c r="AN1618" t="s">
        <v>10751</v>
      </c>
      <c r="AO1618" t="s">
        <v>10751</v>
      </c>
      <c r="AP1618">
        <v>1</v>
      </c>
      <c r="AQ1618" t="s">
        <v>10751</v>
      </c>
      <c r="AR1618" t="s">
        <v>10751</v>
      </c>
      <c r="AS1618" t="s">
        <v>10751</v>
      </c>
      <c r="AT1618" t="s">
        <v>10751</v>
      </c>
      <c r="AU1618" t="s">
        <v>10751</v>
      </c>
      <c r="AV1618">
        <v>3.5</v>
      </c>
      <c r="AW1618" t="s">
        <v>10751</v>
      </c>
      <c r="AX1618">
        <v>6.4</v>
      </c>
      <c r="AY1618">
        <v>0.93200000000000005</v>
      </c>
      <c r="AZ1618">
        <v>6.8000000000000005E-2</v>
      </c>
      <c r="BA1618" t="s">
        <v>10751</v>
      </c>
      <c r="BB1618" t="s">
        <v>10751</v>
      </c>
      <c r="BC1618" t="s">
        <v>10751</v>
      </c>
      <c r="BD1618" t="s">
        <v>10751</v>
      </c>
    </row>
    <row r="1619" spans="1:56">
      <c r="A1619" t="s">
        <v>10754</v>
      </c>
      <c r="B1619">
        <v>4000</v>
      </c>
      <c r="C1619">
        <v>1988</v>
      </c>
      <c r="D1619">
        <v>370</v>
      </c>
      <c r="E1619">
        <v>2.4212000000000001E-2</v>
      </c>
      <c r="F1619">
        <v>19.698419999999999</v>
      </c>
      <c r="H1619">
        <v>16.623899999999999</v>
      </c>
      <c r="I1619">
        <f t="shared" si="32"/>
        <v>0.40249786679999999</v>
      </c>
      <c r="K1619">
        <v>15.162890000000001</v>
      </c>
      <c r="L1619">
        <v>18.657609999999998</v>
      </c>
      <c r="M1619">
        <v>534.59190000000001</v>
      </c>
      <c r="N1619">
        <v>586.10209999999995</v>
      </c>
      <c r="O1619">
        <v>476.32031999999998</v>
      </c>
      <c r="P1619" t="s">
        <v>10751</v>
      </c>
      <c r="Q1619">
        <v>282.23860000000002</v>
      </c>
      <c r="R1619">
        <v>154.01820000000001</v>
      </c>
      <c r="S1619">
        <v>12.384399999999999</v>
      </c>
      <c r="T1619">
        <v>0.55540500000000004</v>
      </c>
      <c r="U1619">
        <v>3.8504999999999998E-2</v>
      </c>
      <c r="V1619">
        <v>33.404020000000003</v>
      </c>
      <c r="W1619">
        <v>0</v>
      </c>
      <c r="X1619">
        <v>0.18</v>
      </c>
      <c r="Y1619">
        <v>0.81899999999999995</v>
      </c>
      <c r="Z1619">
        <v>0.432</v>
      </c>
      <c r="AA1619">
        <v>0.16700000000000001</v>
      </c>
      <c r="AB1619">
        <v>0.40100000000000002</v>
      </c>
      <c r="AC1619" t="s">
        <v>10751</v>
      </c>
      <c r="AD1619" t="s">
        <v>10751</v>
      </c>
      <c r="AE1619">
        <v>0</v>
      </c>
      <c r="AF1619" t="s">
        <v>10751</v>
      </c>
      <c r="AG1619">
        <v>0.39600000000000002</v>
      </c>
      <c r="AH1619">
        <v>0.60399999999999998</v>
      </c>
      <c r="AI1619" t="s">
        <v>10751</v>
      </c>
      <c r="AJ1619" t="s">
        <v>10751</v>
      </c>
      <c r="AK1619" t="s">
        <v>10751</v>
      </c>
      <c r="AL1619" t="s">
        <v>10751</v>
      </c>
      <c r="AM1619" t="s">
        <v>10751</v>
      </c>
      <c r="AN1619" t="s">
        <v>10751</v>
      </c>
      <c r="AO1619" t="s">
        <v>10751</v>
      </c>
      <c r="AP1619">
        <v>1</v>
      </c>
      <c r="AQ1619" t="s">
        <v>10751</v>
      </c>
      <c r="AR1619" t="s">
        <v>10751</v>
      </c>
      <c r="AS1619" t="s">
        <v>10751</v>
      </c>
      <c r="AT1619" t="s">
        <v>10751</v>
      </c>
      <c r="AU1619" t="s">
        <v>10751</v>
      </c>
      <c r="AV1619">
        <v>4</v>
      </c>
      <c r="AW1619" t="s">
        <v>10751</v>
      </c>
      <c r="AX1619">
        <v>6.5</v>
      </c>
      <c r="AY1619">
        <v>0.63500000000000001</v>
      </c>
      <c r="AZ1619">
        <v>0.36499999999999999</v>
      </c>
      <c r="BA1619" t="s">
        <v>10751</v>
      </c>
      <c r="BB1619" t="s">
        <v>10751</v>
      </c>
      <c r="BC1619" t="s">
        <v>10751</v>
      </c>
      <c r="BD1619" t="s">
        <v>10751</v>
      </c>
    </row>
    <row r="1620" spans="1:56">
      <c r="A1620" t="s">
        <v>10754</v>
      </c>
      <c r="B1620">
        <v>4000</v>
      </c>
      <c r="C1620">
        <v>1989</v>
      </c>
      <c r="D1620">
        <v>369</v>
      </c>
      <c r="E1620">
        <v>2.5530000000000001E-2</v>
      </c>
      <c r="F1620">
        <v>20.14771</v>
      </c>
      <c r="H1620">
        <v>16.967600000000001</v>
      </c>
      <c r="I1620">
        <f t="shared" si="32"/>
        <v>0.43318282800000002</v>
      </c>
      <c r="K1620">
        <v>15.294829999999999</v>
      </c>
      <c r="L1620">
        <v>19.298349999999999</v>
      </c>
      <c r="M1620">
        <v>523.76279999999997</v>
      </c>
      <c r="N1620">
        <v>581.04597999999999</v>
      </c>
      <c r="O1620">
        <v>460.50569000000002</v>
      </c>
      <c r="P1620" t="s">
        <v>10751</v>
      </c>
      <c r="Q1620">
        <v>268.93259999999998</v>
      </c>
      <c r="R1620">
        <v>158.94450000000001</v>
      </c>
      <c r="S1620">
        <v>11.7949</v>
      </c>
      <c r="T1620">
        <v>0.606881</v>
      </c>
      <c r="U1620">
        <v>3.9736E-2</v>
      </c>
      <c r="V1620">
        <v>34.173870000000001</v>
      </c>
      <c r="W1620" t="s">
        <v>10751</v>
      </c>
      <c r="X1620">
        <v>0.37</v>
      </c>
      <c r="Y1620">
        <v>0.63</v>
      </c>
      <c r="Z1620">
        <v>0.39800000000000002</v>
      </c>
      <c r="AA1620">
        <v>5.3999999999999999E-2</v>
      </c>
      <c r="AB1620">
        <v>0.54800000000000004</v>
      </c>
      <c r="AC1620" t="s">
        <v>10751</v>
      </c>
      <c r="AD1620" t="s">
        <v>10751</v>
      </c>
      <c r="AE1620" t="s">
        <v>10751</v>
      </c>
      <c r="AF1620" t="s">
        <v>10751</v>
      </c>
      <c r="AG1620">
        <v>0.28399999999999997</v>
      </c>
      <c r="AH1620">
        <v>0.71599999999999997</v>
      </c>
      <c r="AI1620" t="s">
        <v>10751</v>
      </c>
      <c r="AJ1620" t="s">
        <v>10751</v>
      </c>
      <c r="AK1620" t="s">
        <v>10751</v>
      </c>
      <c r="AL1620" t="s">
        <v>10751</v>
      </c>
      <c r="AM1620" t="s">
        <v>10751</v>
      </c>
      <c r="AN1620" t="s">
        <v>10751</v>
      </c>
      <c r="AO1620" t="s">
        <v>10751</v>
      </c>
      <c r="AP1620">
        <v>1</v>
      </c>
      <c r="AQ1620" t="s">
        <v>10751</v>
      </c>
      <c r="AR1620" t="s">
        <v>10751</v>
      </c>
      <c r="AS1620" t="s">
        <v>10751</v>
      </c>
      <c r="AT1620" t="s">
        <v>10751</v>
      </c>
      <c r="AU1620" t="s">
        <v>10751</v>
      </c>
      <c r="AV1620">
        <v>4.3</v>
      </c>
      <c r="AW1620" t="s">
        <v>10751</v>
      </c>
      <c r="AX1620">
        <v>6.5</v>
      </c>
      <c r="AY1620">
        <v>0.60799999999999998</v>
      </c>
      <c r="AZ1620">
        <v>0.39200000000000002</v>
      </c>
      <c r="BA1620" t="s">
        <v>10751</v>
      </c>
      <c r="BB1620" t="s">
        <v>10751</v>
      </c>
      <c r="BC1620" t="s">
        <v>10751</v>
      </c>
      <c r="BD1620" t="s">
        <v>10751</v>
      </c>
    </row>
    <row r="1621" spans="1:56">
      <c r="A1621" t="s">
        <v>10754</v>
      </c>
      <c r="B1621">
        <v>4000</v>
      </c>
      <c r="C1621">
        <v>1990</v>
      </c>
      <c r="D1621">
        <v>342</v>
      </c>
      <c r="E1621">
        <v>2.7141999999999999E-2</v>
      </c>
      <c r="F1621">
        <v>20.151019999999999</v>
      </c>
      <c r="H1621">
        <v>16.932410000000001</v>
      </c>
      <c r="I1621">
        <f t="shared" si="32"/>
        <v>0.45957947222000001</v>
      </c>
      <c r="K1621">
        <v>15.134690000000001</v>
      </c>
      <c r="L1621">
        <v>19.418620000000001</v>
      </c>
      <c r="M1621">
        <v>524.85157000000004</v>
      </c>
      <c r="N1621">
        <v>587.19416999999999</v>
      </c>
      <c r="O1621">
        <v>457.65364</v>
      </c>
      <c r="P1621" t="s">
        <v>10751</v>
      </c>
      <c r="Q1621">
        <v>271.06569999999999</v>
      </c>
      <c r="R1621">
        <v>162.13810000000001</v>
      </c>
      <c r="S1621">
        <v>10.9171</v>
      </c>
      <c r="T1621">
        <v>0.61206099999999997</v>
      </c>
      <c r="U1621">
        <v>4.0535000000000002E-2</v>
      </c>
      <c r="V1621">
        <v>34.051400000000001</v>
      </c>
      <c r="W1621" t="s">
        <v>10751</v>
      </c>
      <c r="X1621">
        <v>0.27600000000000002</v>
      </c>
      <c r="Y1621">
        <v>0.72399999999999998</v>
      </c>
      <c r="Z1621">
        <v>0.36899999999999999</v>
      </c>
      <c r="AA1621">
        <v>5.2999999999999999E-2</v>
      </c>
      <c r="AB1621">
        <v>0.57799999999999996</v>
      </c>
      <c r="AC1621" t="s">
        <v>10751</v>
      </c>
      <c r="AD1621" t="s">
        <v>10751</v>
      </c>
      <c r="AE1621" t="s">
        <v>10751</v>
      </c>
      <c r="AF1621" t="s">
        <v>10751</v>
      </c>
      <c r="AG1621">
        <v>0.316</v>
      </c>
      <c r="AH1621">
        <v>0.68400000000000005</v>
      </c>
      <c r="AI1621" t="s">
        <v>10751</v>
      </c>
      <c r="AJ1621" t="s">
        <v>10751</v>
      </c>
      <c r="AK1621" t="s">
        <v>10751</v>
      </c>
      <c r="AL1621" t="s">
        <v>10751</v>
      </c>
      <c r="AM1621" t="s">
        <v>10751</v>
      </c>
      <c r="AN1621" t="s">
        <v>10751</v>
      </c>
      <c r="AO1621" t="s">
        <v>10751</v>
      </c>
      <c r="AP1621">
        <v>1</v>
      </c>
      <c r="AQ1621" t="s">
        <v>10751</v>
      </c>
      <c r="AR1621" t="s">
        <v>10751</v>
      </c>
      <c r="AS1621" t="s">
        <v>10751</v>
      </c>
      <c r="AT1621" t="s">
        <v>10751</v>
      </c>
      <c r="AU1621" t="s">
        <v>10751</v>
      </c>
      <c r="AV1621">
        <v>4.3</v>
      </c>
      <c r="AW1621" t="s">
        <v>10751</v>
      </c>
      <c r="AX1621">
        <v>6.6</v>
      </c>
      <c r="AY1621">
        <v>0.63700000000000001</v>
      </c>
      <c r="AZ1621">
        <v>0.36299999999999999</v>
      </c>
      <c r="BA1621" t="s">
        <v>10751</v>
      </c>
      <c r="BB1621" t="s">
        <v>10751</v>
      </c>
      <c r="BC1621" t="s">
        <v>10751</v>
      </c>
      <c r="BD1621" t="s">
        <v>10751</v>
      </c>
    </row>
    <row r="1622" spans="1:56">
      <c r="A1622" t="s">
        <v>10756</v>
      </c>
      <c r="B1622">
        <v>5500</v>
      </c>
      <c r="C1622">
        <v>1979</v>
      </c>
      <c r="D1622" t="s">
        <v>10751</v>
      </c>
      <c r="E1622" t="s">
        <v>10751</v>
      </c>
      <c r="F1622" t="s">
        <v>10751</v>
      </c>
      <c r="H1622" t="s">
        <v>10751</v>
      </c>
      <c r="I1622" t="str">
        <f t="shared" si="32"/>
        <v/>
      </c>
      <c r="K1622" t="s">
        <v>10751</v>
      </c>
      <c r="L1622" t="s">
        <v>10751</v>
      </c>
      <c r="M1622" t="s">
        <v>10751</v>
      </c>
      <c r="N1622" t="s">
        <v>10751</v>
      </c>
      <c r="O1622" t="s">
        <v>10751</v>
      </c>
      <c r="P1622" t="s">
        <v>10751</v>
      </c>
      <c r="Q1622" t="s">
        <v>10751</v>
      </c>
      <c r="R1622" t="s">
        <v>10751</v>
      </c>
      <c r="S1622" t="s">
        <v>10751</v>
      </c>
      <c r="T1622" t="s">
        <v>10751</v>
      </c>
      <c r="U1622" t="s">
        <v>10751</v>
      </c>
      <c r="V1622" t="s">
        <v>10751</v>
      </c>
      <c r="W1622" t="s">
        <v>10751</v>
      </c>
      <c r="X1622" t="s">
        <v>10751</v>
      </c>
      <c r="Y1622" t="s">
        <v>10751</v>
      </c>
      <c r="Z1622" t="s">
        <v>10751</v>
      </c>
      <c r="AA1622" t="s">
        <v>10751</v>
      </c>
      <c r="AB1622" t="s">
        <v>10751</v>
      </c>
      <c r="AC1622" t="s">
        <v>10751</v>
      </c>
      <c r="AD1622" t="s">
        <v>10751</v>
      </c>
      <c r="AE1622" t="s">
        <v>10751</v>
      </c>
      <c r="AF1622" t="s">
        <v>10751</v>
      </c>
      <c r="AG1622" t="s">
        <v>10751</v>
      </c>
      <c r="AH1622" t="s">
        <v>10751</v>
      </c>
      <c r="AI1622" t="s">
        <v>10751</v>
      </c>
      <c r="AJ1622" t="s">
        <v>10751</v>
      </c>
      <c r="AK1622" t="s">
        <v>10751</v>
      </c>
      <c r="AL1622" t="s">
        <v>10751</v>
      </c>
      <c r="AM1622" t="s">
        <v>10751</v>
      </c>
      <c r="AN1622" t="s">
        <v>10751</v>
      </c>
      <c r="AO1622" t="s">
        <v>10751</v>
      </c>
      <c r="AP1622" t="s">
        <v>10751</v>
      </c>
      <c r="AQ1622" t="s">
        <v>10751</v>
      </c>
      <c r="AR1622" t="s">
        <v>10751</v>
      </c>
      <c r="AS1622" t="s">
        <v>10751</v>
      </c>
      <c r="AT1622" t="s">
        <v>10751</v>
      </c>
      <c r="AU1622" t="s">
        <v>10751</v>
      </c>
      <c r="AV1622" t="s">
        <v>10751</v>
      </c>
      <c r="AW1622" t="s">
        <v>10751</v>
      </c>
      <c r="AX1622" t="s">
        <v>10751</v>
      </c>
      <c r="AY1622" t="s">
        <v>10751</v>
      </c>
      <c r="AZ1622" t="s">
        <v>10751</v>
      </c>
      <c r="BA1622" t="s">
        <v>10751</v>
      </c>
      <c r="BB1622" t="s">
        <v>10751</v>
      </c>
      <c r="BC1622" t="s">
        <v>10751</v>
      </c>
      <c r="BD1622" t="s">
        <v>10751</v>
      </c>
    </row>
    <row r="1623" spans="1:56">
      <c r="A1623" t="s">
        <v>10756</v>
      </c>
      <c r="B1623">
        <v>5500</v>
      </c>
      <c r="C1623">
        <v>1980</v>
      </c>
      <c r="D1623" t="s">
        <v>10751</v>
      </c>
      <c r="E1623" t="s">
        <v>10751</v>
      </c>
      <c r="F1623" t="s">
        <v>10751</v>
      </c>
      <c r="H1623" t="s">
        <v>10751</v>
      </c>
      <c r="I1623" t="str">
        <f t="shared" si="32"/>
        <v/>
      </c>
      <c r="K1623" t="s">
        <v>10751</v>
      </c>
      <c r="L1623" t="s">
        <v>10751</v>
      </c>
      <c r="M1623" t="s">
        <v>10751</v>
      </c>
      <c r="N1623" t="s">
        <v>10751</v>
      </c>
      <c r="O1623" t="s">
        <v>10751</v>
      </c>
      <c r="P1623" t="s">
        <v>10751</v>
      </c>
      <c r="Q1623" t="s">
        <v>10751</v>
      </c>
      <c r="R1623" t="s">
        <v>10751</v>
      </c>
      <c r="S1623" t="s">
        <v>10751</v>
      </c>
      <c r="T1623" t="s">
        <v>10751</v>
      </c>
      <c r="U1623" t="s">
        <v>10751</v>
      </c>
      <c r="V1623" t="s">
        <v>10751</v>
      </c>
      <c r="W1623" t="s">
        <v>10751</v>
      </c>
      <c r="X1623" t="s">
        <v>10751</v>
      </c>
      <c r="Y1623" t="s">
        <v>10751</v>
      </c>
      <c r="Z1623" t="s">
        <v>10751</v>
      </c>
      <c r="AA1623" t="s">
        <v>10751</v>
      </c>
      <c r="AB1623" t="s">
        <v>10751</v>
      </c>
      <c r="AC1623" t="s">
        <v>10751</v>
      </c>
      <c r="AD1623" t="s">
        <v>10751</v>
      </c>
      <c r="AE1623" t="s">
        <v>10751</v>
      </c>
      <c r="AF1623" t="s">
        <v>10751</v>
      </c>
      <c r="AG1623" t="s">
        <v>10751</v>
      </c>
      <c r="AH1623" t="s">
        <v>10751</v>
      </c>
      <c r="AI1623" t="s">
        <v>10751</v>
      </c>
      <c r="AJ1623" t="s">
        <v>10751</v>
      </c>
      <c r="AK1623" t="s">
        <v>10751</v>
      </c>
      <c r="AL1623" t="s">
        <v>10751</v>
      </c>
      <c r="AM1623" t="s">
        <v>10751</v>
      </c>
      <c r="AN1623" t="s">
        <v>10751</v>
      </c>
      <c r="AO1623" t="s">
        <v>10751</v>
      </c>
      <c r="AP1623" t="s">
        <v>10751</v>
      </c>
      <c r="AQ1623" t="s">
        <v>10751</v>
      </c>
      <c r="AR1623" t="s">
        <v>10751</v>
      </c>
      <c r="AS1623" t="s">
        <v>10751</v>
      </c>
      <c r="AT1623" t="s">
        <v>10751</v>
      </c>
      <c r="AU1623" t="s">
        <v>10751</v>
      </c>
      <c r="AV1623" t="s">
        <v>10751</v>
      </c>
      <c r="AW1623" t="s">
        <v>10751</v>
      </c>
      <c r="AX1623" t="s">
        <v>10751</v>
      </c>
      <c r="AY1623" t="s">
        <v>10751</v>
      </c>
      <c r="AZ1623" t="s">
        <v>10751</v>
      </c>
      <c r="BA1623" t="s">
        <v>10751</v>
      </c>
      <c r="BB1623" t="s">
        <v>10751</v>
      </c>
      <c r="BC1623" t="s">
        <v>10751</v>
      </c>
      <c r="BD1623" t="s">
        <v>10751</v>
      </c>
    </row>
    <row r="1624" spans="1:56">
      <c r="A1624" t="s">
        <v>10756</v>
      </c>
      <c r="B1624">
        <v>5500</v>
      </c>
      <c r="C1624">
        <v>1981</v>
      </c>
      <c r="D1624" t="s">
        <v>10751</v>
      </c>
      <c r="E1624" t="s">
        <v>10751</v>
      </c>
      <c r="F1624" t="s">
        <v>10751</v>
      </c>
      <c r="H1624" t="s">
        <v>10751</v>
      </c>
      <c r="I1624" t="str">
        <f t="shared" si="32"/>
        <v/>
      </c>
      <c r="K1624" t="s">
        <v>10751</v>
      </c>
      <c r="L1624" t="s">
        <v>10751</v>
      </c>
      <c r="M1624" t="s">
        <v>10751</v>
      </c>
      <c r="N1624" t="s">
        <v>10751</v>
      </c>
      <c r="O1624" t="s">
        <v>10751</v>
      </c>
      <c r="P1624" t="s">
        <v>10751</v>
      </c>
      <c r="Q1624" t="s">
        <v>10751</v>
      </c>
      <c r="R1624" t="s">
        <v>10751</v>
      </c>
      <c r="S1624" t="s">
        <v>10751</v>
      </c>
      <c r="T1624" t="s">
        <v>10751</v>
      </c>
      <c r="U1624" t="s">
        <v>10751</v>
      </c>
      <c r="V1624" t="s">
        <v>10751</v>
      </c>
      <c r="W1624" t="s">
        <v>10751</v>
      </c>
      <c r="X1624" t="s">
        <v>10751</v>
      </c>
      <c r="Y1624" t="s">
        <v>10751</v>
      </c>
      <c r="Z1624" t="s">
        <v>10751</v>
      </c>
      <c r="AA1624" t="s">
        <v>10751</v>
      </c>
      <c r="AB1624" t="s">
        <v>10751</v>
      </c>
      <c r="AC1624" t="s">
        <v>10751</v>
      </c>
      <c r="AD1624" t="s">
        <v>10751</v>
      </c>
      <c r="AE1624" t="s">
        <v>10751</v>
      </c>
      <c r="AF1624" t="s">
        <v>10751</v>
      </c>
      <c r="AG1624" t="s">
        <v>10751</v>
      </c>
      <c r="AH1624" t="s">
        <v>10751</v>
      </c>
      <c r="AI1624" t="s">
        <v>10751</v>
      </c>
      <c r="AJ1624" t="s">
        <v>10751</v>
      </c>
      <c r="AK1624" t="s">
        <v>10751</v>
      </c>
      <c r="AL1624" t="s">
        <v>10751</v>
      </c>
      <c r="AM1624" t="s">
        <v>10751</v>
      </c>
      <c r="AN1624" t="s">
        <v>10751</v>
      </c>
      <c r="AO1624" t="s">
        <v>10751</v>
      </c>
      <c r="AP1624" t="s">
        <v>10751</v>
      </c>
      <c r="AQ1624" t="s">
        <v>10751</v>
      </c>
      <c r="AR1624" t="s">
        <v>10751</v>
      </c>
      <c r="AS1624" t="s">
        <v>10751</v>
      </c>
      <c r="AT1624" t="s">
        <v>10751</v>
      </c>
      <c r="AU1624" t="s">
        <v>10751</v>
      </c>
      <c r="AV1624" t="s">
        <v>10751</v>
      </c>
      <c r="AW1624" t="s">
        <v>10751</v>
      </c>
      <c r="AX1624" t="s">
        <v>10751</v>
      </c>
      <c r="AY1624" t="s">
        <v>10751</v>
      </c>
      <c r="AZ1624" t="s">
        <v>10751</v>
      </c>
      <c r="BA1624" t="s">
        <v>10751</v>
      </c>
      <c r="BB1624" t="s">
        <v>10751</v>
      </c>
      <c r="BC1624" t="s">
        <v>10751</v>
      </c>
      <c r="BD1624" t="s">
        <v>10751</v>
      </c>
    </row>
    <row r="1625" spans="1:56">
      <c r="A1625" t="s">
        <v>10756</v>
      </c>
      <c r="B1625">
        <v>5500</v>
      </c>
      <c r="C1625">
        <v>1982</v>
      </c>
      <c r="D1625" t="s">
        <v>10751</v>
      </c>
      <c r="E1625" t="s">
        <v>10751</v>
      </c>
      <c r="F1625" t="s">
        <v>10751</v>
      </c>
      <c r="H1625" t="s">
        <v>10751</v>
      </c>
      <c r="I1625" t="str">
        <f t="shared" si="32"/>
        <v/>
      </c>
      <c r="K1625" t="s">
        <v>10751</v>
      </c>
      <c r="L1625" t="s">
        <v>10751</v>
      </c>
      <c r="M1625" t="s">
        <v>10751</v>
      </c>
      <c r="N1625" t="s">
        <v>10751</v>
      </c>
      <c r="O1625" t="s">
        <v>10751</v>
      </c>
      <c r="P1625" t="s">
        <v>10751</v>
      </c>
      <c r="Q1625" t="s">
        <v>10751</v>
      </c>
      <c r="R1625" t="s">
        <v>10751</v>
      </c>
      <c r="S1625" t="s">
        <v>10751</v>
      </c>
      <c r="T1625" t="s">
        <v>10751</v>
      </c>
      <c r="U1625" t="s">
        <v>10751</v>
      </c>
      <c r="V1625" t="s">
        <v>10751</v>
      </c>
      <c r="W1625" t="s">
        <v>10751</v>
      </c>
      <c r="X1625" t="s">
        <v>10751</v>
      </c>
      <c r="Y1625" t="s">
        <v>10751</v>
      </c>
      <c r="Z1625" t="s">
        <v>10751</v>
      </c>
      <c r="AA1625" t="s">
        <v>10751</v>
      </c>
      <c r="AB1625" t="s">
        <v>10751</v>
      </c>
      <c r="AC1625" t="s">
        <v>10751</v>
      </c>
      <c r="AD1625" t="s">
        <v>10751</v>
      </c>
      <c r="AE1625" t="s">
        <v>10751</v>
      </c>
      <c r="AF1625" t="s">
        <v>10751</v>
      </c>
      <c r="AG1625" t="s">
        <v>10751</v>
      </c>
      <c r="AH1625" t="s">
        <v>10751</v>
      </c>
      <c r="AI1625" t="s">
        <v>10751</v>
      </c>
      <c r="AJ1625" t="s">
        <v>10751</v>
      </c>
      <c r="AK1625" t="s">
        <v>10751</v>
      </c>
      <c r="AL1625" t="s">
        <v>10751</v>
      </c>
      <c r="AM1625" t="s">
        <v>10751</v>
      </c>
      <c r="AN1625" t="s">
        <v>10751</v>
      </c>
      <c r="AO1625" t="s">
        <v>10751</v>
      </c>
      <c r="AP1625" t="s">
        <v>10751</v>
      </c>
      <c r="AQ1625" t="s">
        <v>10751</v>
      </c>
      <c r="AR1625" t="s">
        <v>10751</v>
      </c>
      <c r="AS1625" t="s">
        <v>10751</v>
      </c>
      <c r="AT1625" t="s">
        <v>10751</v>
      </c>
      <c r="AU1625" t="s">
        <v>10751</v>
      </c>
      <c r="AV1625" t="s">
        <v>10751</v>
      </c>
      <c r="AW1625" t="s">
        <v>10751</v>
      </c>
      <c r="AX1625" t="s">
        <v>10751</v>
      </c>
      <c r="AY1625" t="s">
        <v>10751</v>
      </c>
      <c r="AZ1625" t="s">
        <v>10751</v>
      </c>
      <c r="BA1625" t="s">
        <v>10751</v>
      </c>
      <c r="BB1625" t="s">
        <v>10751</v>
      </c>
      <c r="BC1625" t="s">
        <v>10751</v>
      </c>
      <c r="BD1625" t="s">
        <v>10751</v>
      </c>
    </row>
    <row r="1626" spans="1:56">
      <c r="A1626" t="s">
        <v>10756</v>
      </c>
      <c r="B1626">
        <v>5500</v>
      </c>
      <c r="C1626">
        <v>1983</v>
      </c>
      <c r="D1626" t="s">
        <v>10751</v>
      </c>
      <c r="E1626" t="s">
        <v>10751</v>
      </c>
      <c r="F1626" t="s">
        <v>10751</v>
      </c>
      <c r="H1626" t="s">
        <v>10751</v>
      </c>
      <c r="I1626" t="str">
        <f t="shared" si="32"/>
        <v/>
      </c>
      <c r="K1626" t="s">
        <v>10751</v>
      </c>
      <c r="L1626" t="s">
        <v>10751</v>
      </c>
      <c r="M1626" t="s">
        <v>10751</v>
      </c>
      <c r="N1626" t="s">
        <v>10751</v>
      </c>
      <c r="O1626" t="s">
        <v>10751</v>
      </c>
      <c r="P1626" t="s">
        <v>10751</v>
      </c>
      <c r="Q1626" t="s">
        <v>10751</v>
      </c>
      <c r="R1626" t="s">
        <v>10751</v>
      </c>
      <c r="S1626" t="s">
        <v>10751</v>
      </c>
      <c r="T1626" t="s">
        <v>10751</v>
      </c>
      <c r="U1626" t="s">
        <v>10751</v>
      </c>
      <c r="V1626" t="s">
        <v>10751</v>
      </c>
      <c r="W1626" t="s">
        <v>10751</v>
      </c>
      <c r="X1626" t="s">
        <v>10751</v>
      </c>
      <c r="Y1626" t="s">
        <v>10751</v>
      </c>
      <c r="Z1626" t="s">
        <v>10751</v>
      </c>
      <c r="AA1626" t="s">
        <v>10751</v>
      </c>
      <c r="AB1626" t="s">
        <v>10751</v>
      </c>
      <c r="AC1626" t="s">
        <v>10751</v>
      </c>
      <c r="AD1626" t="s">
        <v>10751</v>
      </c>
      <c r="AE1626" t="s">
        <v>10751</v>
      </c>
      <c r="AF1626" t="s">
        <v>10751</v>
      </c>
      <c r="AG1626" t="s">
        <v>10751</v>
      </c>
      <c r="AH1626" t="s">
        <v>10751</v>
      </c>
      <c r="AI1626" t="s">
        <v>10751</v>
      </c>
      <c r="AJ1626" t="s">
        <v>10751</v>
      </c>
      <c r="AK1626" t="s">
        <v>10751</v>
      </c>
      <c r="AL1626" t="s">
        <v>10751</v>
      </c>
      <c r="AM1626" t="s">
        <v>10751</v>
      </c>
      <c r="AN1626" t="s">
        <v>10751</v>
      </c>
      <c r="AO1626" t="s">
        <v>10751</v>
      </c>
      <c r="AP1626" t="s">
        <v>10751</v>
      </c>
      <c r="AQ1626" t="s">
        <v>10751</v>
      </c>
      <c r="AR1626" t="s">
        <v>10751</v>
      </c>
      <c r="AS1626" t="s">
        <v>10751</v>
      </c>
      <c r="AT1626" t="s">
        <v>10751</v>
      </c>
      <c r="AU1626" t="s">
        <v>10751</v>
      </c>
      <c r="AV1626" t="s">
        <v>10751</v>
      </c>
      <c r="AW1626" t="s">
        <v>10751</v>
      </c>
      <c r="AX1626" t="s">
        <v>10751</v>
      </c>
      <c r="AY1626" t="s">
        <v>10751</v>
      </c>
      <c r="AZ1626" t="s">
        <v>10751</v>
      </c>
      <c r="BA1626" t="s">
        <v>10751</v>
      </c>
      <c r="BB1626" t="s">
        <v>10751</v>
      </c>
      <c r="BC1626" t="s">
        <v>10751</v>
      </c>
      <c r="BD1626" t="s">
        <v>10751</v>
      </c>
    </row>
    <row r="1627" spans="1:56">
      <c r="A1627" t="s">
        <v>10756</v>
      </c>
      <c r="B1627">
        <v>5500</v>
      </c>
      <c r="C1627">
        <v>1984</v>
      </c>
      <c r="D1627" t="s">
        <v>10751</v>
      </c>
      <c r="E1627" t="s">
        <v>10751</v>
      </c>
      <c r="F1627" t="s">
        <v>10751</v>
      </c>
      <c r="H1627" t="s">
        <v>10751</v>
      </c>
      <c r="I1627" t="str">
        <f t="shared" si="32"/>
        <v/>
      </c>
      <c r="K1627" t="s">
        <v>10751</v>
      </c>
      <c r="L1627" t="s">
        <v>10751</v>
      </c>
      <c r="M1627" t="s">
        <v>10751</v>
      </c>
      <c r="N1627" t="s">
        <v>10751</v>
      </c>
      <c r="O1627" t="s">
        <v>10751</v>
      </c>
      <c r="P1627" t="s">
        <v>10751</v>
      </c>
      <c r="Q1627" t="s">
        <v>10751</v>
      </c>
      <c r="R1627" t="s">
        <v>10751</v>
      </c>
      <c r="S1627" t="s">
        <v>10751</v>
      </c>
      <c r="T1627" t="s">
        <v>10751</v>
      </c>
      <c r="U1627" t="s">
        <v>10751</v>
      </c>
      <c r="V1627" t="s">
        <v>10751</v>
      </c>
      <c r="W1627" t="s">
        <v>10751</v>
      </c>
      <c r="X1627" t="s">
        <v>10751</v>
      </c>
      <c r="Y1627" t="s">
        <v>10751</v>
      </c>
      <c r="Z1627" t="s">
        <v>10751</v>
      </c>
      <c r="AA1627" t="s">
        <v>10751</v>
      </c>
      <c r="AB1627" t="s">
        <v>10751</v>
      </c>
      <c r="AC1627" t="s">
        <v>10751</v>
      </c>
      <c r="AD1627" t="s">
        <v>10751</v>
      </c>
      <c r="AE1627" t="s">
        <v>10751</v>
      </c>
      <c r="AF1627" t="s">
        <v>10751</v>
      </c>
      <c r="AG1627" t="s">
        <v>10751</v>
      </c>
      <c r="AH1627" t="s">
        <v>10751</v>
      </c>
      <c r="AI1627" t="s">
        <v>10751</v>
      </c>
      <c r="AJ1627" t="s">
        <v>10751</v>
      </c>
      <c r="AK1627" t="s">
        <v>10751</v>
      </c>
      <c r="AL1627" t="s">
        <v>10751</v>
      </c>
      <c r="AM1627" t="s">
        <v>10751</v>
      </c>
      <c r="AN1627" t="s">
        <v>10751</v>
      </c>
      <c r="AO1627" t="s">
        <v>10751</v>
      </c>
      <c r="AP1627" t="s">
        <v>10751</v>
      </c>
      <c r="AQ1627" t="s">
        <v>10751</v>
      </c>
      <c r="AR1627" t="s">
        <v>10751</v>
      </c>
      <c r="AS1627" t="s">
        <v>10751</v>
      </c>
      <c r="AT1627" t="s">
        <v>10751</v>
      </c>
      <c r="AU1627" t="s">
        <v>10751</v>
      </c>
      <c r="AV1627" t="s">
        <v>10751</v>
      </c>
      <c r="AW1627" t="s">
        <v>10751</v>
      </c>
      <c r="AX1627" t="s">
        <v>10751</v>
      </c>
      <c r="AY1627" t="s">
        <v>10751</v>
      </c>
      <c r="AZ1627" t="s">
        <v>10751</v>
      </c>
      <c r="BA1627" t="s">
        <v>10751</v>
      </c>
      <c r="BB1627" t="s">
        <v>10751</v>
      </c>
      <c r="BC1627" t="s">
        <v>10751</v>
      </c>
      <c r="BD1627" t="s">
        <v>10751</v>
      </c>
    </row>
    <row r="1628" spans="1:56">
      <c r="A1628" t="s">
        <v>10756</v>
      </c>
      <c r="B1628">
        <v>5500</v>
      </c>
      <c r="C1628">
        <v>1985</v>
      </c>
      <c r="D1628" t="s">
        <v>10751</v>
      </c>
      <c r="E1628" t="s">
        <v>10751</v>
      </c>
      <c r="F1628" t="s">
        <v>10751</v>
      </c>
      <c r="H1628" t="s">
        <v>10751</v>
      </c>
      <c r="I1628" t="str">
        <f t="shared" si="32"/>
        <v/>
      </c>
      <c r="K1628" t="s">
        <v>10751</v>
      </c>
      <c r="L1628" t="s">
        <v>10751</v>
      </c>
      <c r="M1628" t="s">
        <v>10751</v>
      </c>
      <c r="N1628" t="s">
        <v>10751</v>
      </c>
      <c r="O1628" t="s">
        <v>10751</v>
      </c>
      <c r="P1628" t="s">
        <v>10751</v>
      </c>
      <c r="Q1628" t="s">
        <v>10751</v>
      </c>
      <c r="R1628" t="s">
        <v>10751</v>
      </c>
      <c r="S1628" t="s">
        <v>10751</v>
      </c>
      <c r="T1628" t="s">
        <v>10751</v>
      </c>
      <c r="U1628" t="s">
        <v>10751</v>
      </c>
      <c r="V1628" t="s">
        <v>10751</v>
      </c>
      <c r="W1628" t="s">
        <v>10751</v>
      </c>
      <c r="X1628" t="s">
        <v>10751</v>
      </c>
      <c r="Y1628" t="s">
        <v>10751</v>
      </c>
      <c r="Z1628" t="s">
        <v>10751</v>
      </c>
      <c r="AA1628" t="s">
        <v>10751</v>
      </c>
      <c r="AB1628" t="s">
        <v>10751</v>
      </c>
      <c r="AC1628" t="s">
        <v>10751</v>
      </c>
      <c r="AD1628" t="s">
        <v>10751</v>
      </c>
      <c r="AE1628" t="s">
        <v>10751</v>
      </c>
      <c r="AF1628" t="s">
        <v>10751</v>
      </c>
      <c r="AG1628" t="s">
        <v>10751</v>
      </c>
      <c r="AH1628" t="s">
        <v>10751</v>
      </c>
      <c r="AI1628" t="s">
        <v>10751</v>
      </c>
      <c r="AJ1628" t="s">
        <v>10751</v>
      </c>
      <c r="AK1628" t="s">
        <v>10751</v>
      </c>
      <c r="AL1628" t="s">
        <v>10751</v>
      </c>
      <c r="AM1628" t="s">
        <v>10751</v>
      </c>
      <c r="AN1628" t="s">
        <v>10751</v>
      </c>
      <c r="AO1628" t="s">
        <v>10751</v>
      </c>
      <c r="AP1628" t="s">
        <v>10751</v>
      </c>
      <c r="AQ1628" t="s">
        <v>10751</v>
      </c>
      <c r="AR1628" t="s">
        <v>10751</v>
      </c>
      <c r="AS1628" t="s">
        <v>10751</v>
      </c>
      <c r="AT1628" t="s">
        <v>10751</v>
      </c>
      <c r="AU1628" t="s">
        <v>10751</v>
      </c>
      <c r="AV1628" t="s">
        <v>10751</v>
      </c>
      <c r="AW1628" t="s">
        <v>10751</v>
      </c>
      <c r="AX1628" t="s">
        <v>10751</v>
      </c>
      <c r="AY1628" t="s">
        <v>10751</v>
      </c>
      <c r="AZ1628" t="s">
        <v>10751</v>
      </c>
      <c r="BA1628" t="s">
        <v>10751</v>
      </c>
      <c r="BB1628" t="s">
        <v>10751</v>
      </c>
      <c r="BC1628" t="s">
        <v>10751</v>
      </c>
      <c r="BD1628" t="s">
        <v>10751</v>
      </c>
    </row>
    <row r="1629" spans="1:56">
      <c r="A1629" t="s">
        <v>10756</v>
      </c>
      <c r="B1629">
        <v>5500</v>
      </c>
      <c r="C1629">
        <v>1986</v>
      </c>
      <c r="D1629" t="s">
        <v>10751</v>
      </c>
      <c r="E1629" t="s">
        <v>10751</v>
      </c>
      <c r="F1629" t="s">
        <v>10751</v>
      </c>
      <c r="H1629" t="s">
        <v>10751</v>
      </c>
      <c r="I1629" t="str">
        <f t="shared" si="32"/>
        <v/>
      </c>
      <c r="K1629" t="s">
        <v>10751</v>
      </c>
      <c r="L1629" t="s">
        <v>10751</v>
      </c>
      <c r="M1629" t="s">
        <v>10751</v>
      </c>
      <c r="N1629" t="s">
        <v>10751</v>
      </c>
      <c r="O1629" t="s">
        <v>10751</v>
      </c>
      <c r="P1629" t="s">
        <v>10751</v>
      </c>
      <c r="Q1629" t="s">
        <v>10751</v>
      </c>
      <c r="R1629" t="s">
        <v>10751</v>
      </c>
      <c r="S1629" t="s">
        <v>10751</v>
      </c>
      <c r="T1629" t="s">
        <v>10751</v>
      </c>
      <c r="U1629" t="s">
        <v>10751</v>
      </c>
      <c r="V1629" t="s">
        <v>10751</v>
      </c>
      <c r="W1629" t="s">
        <v>10751</v>
      </c>
      <c r="X1629" t="s">
        <v>10751</v>
      </c>
      <c r="Y1629" t="s">
        <v>10751</v>
      </c>
      <c r="Z1629" t="s">
        <v>10751</v>
      </c>
      <c r="AA1629" t="s">
        <v>10751</v>
      </c>
      <c r="AB1629" t="s">
        <v>10751</v>
      </c>
      <c r="AC1629" t="s">
        <v>10751</v>
      </c>
      <c r="AD1629" t="s">
        <v>10751</v>
      </c>
      <c r="AE1629" t="s">
        <v>10751</v>
      </c>
      <c r="AF1629" t="s">
        <v>10751</v>
      </c>
      <c r="AG1629" t="s">
        <v>10751</v>
      </c>
      <c r="AH1629" t="s">
        <v>10751</v>
      </c>
      <c r="AI1629" t="s">
        <v>10751</v>
      </c>
      <c r="AJ1629" t="s">
        <v>10751</v>
      </c>
      <c r="AK1629" t="s">
        <v>10751</v>
      </c>
      <c r="AL1629" t="s">
        <v>10751</v>
      </c>
      <c r="AM1629" t="s">
        <v>10751</v>
      </c>
      <c r="AN1629" t="s">
        <v>10751</v>
      </c>
      <c r="AO1629" t="s">
        <v>10751</v>
      </c>
      <c r="AP1629" t="s">
        <v>10751</v>
      </c>
      <c r="AQ1629" t="s">
        <v>10751</v>
      </c>
      <c r="AR1629" t="s">
        <v>10751</v>
      </c>
      <c r="AS1629" t="s">
        <v>10751</v>
      </c>
      <c r="AT1629" t="s">
        <v>10751</v>
      </c>
      <c r="AU1629" t="s">
        <v>10751</v>
      </c>
      <c r="AV1629" t="s">
        <v>10751</v>
      </c>
      <c r="AW1629" t="s">
        <v>10751</v>
      </c>
      <c r="AX1629" t="s">
        <v>10751</v>
      </c>
      <c r="AY1629" t="s">
        <v>10751</v>
      </c>
      <c r="AZ1629" t="s">
        <v>10751</v>
      </c>
      <c r="BA1629" t="s">
        <v>10751</v>
      </c>
      <c r="BB1629" t="s">
        <v>10751</v>
      </c>
      <c r="BC1629" t="s">
        <v>10751</v>
      </c>
      <c r="BD1629" t="s">
        <v>10751</v>
      </c>
    </row>
    <row r="1630" spans="1:56">
      <c r="A1630" t="s">
        <v>10756</v>
      </c>
      <c r="B1630">
        <v>5500</v>
      </c>
      <c r="C1630">
        <v>1987</v>
      </c>
      <c r="D1630" t="s">
        <v>10751</v>
      </c>
      <c r="E1630" t="s">
        <v>10751</v>
      </c>
      <c r="F1630" t="s">
        <v>10751</v>
      </c>
      <c r="H1630" t="s">
        <v>10751</v>
      </c>
      <c r="I1630" t="str">
        <f t="shared" si="32"/>
        <v/>
      </c>
      <c r="K1630" t="s">
        <v>10751</v>
      </c>
      <c r="L1630" t="s">
        <v>10751</v>
      </c>
      <c r="M1630" t="s">
        <v>10751</v>
      </c>
      <c r="N1630" t="s">
        <v>10751</v>
      </c>
      <c r="O1630" t="s">
        <v>10751</v>
      </c>
      <c r="P1630" t="s">
        <v>10751</v>
      </c>
      <c r="Q1630" t="s">
        <v>10751</v>
      </c>
      <c r="R1630" t="s">
        <v>10751</v>
      </c>
      <c r="S1630" t="s">
        <v>10751</v>
      </c>
      <c r="T1630" t="s">
        <v>10751</v>
      </c>
      <c r="U1630" t="s">
        <v>10751</v>
      </c>
      <c r="V1630" t="s">
        <v>10751</v>
      </c>
      <c r="W1630" t="s">
        <v>10751</v>
      </c>
      <c r="X1630" t="s">
        <v>10751</v>
      </c>
      <c r="Y1630" t="s">
        <v>10751</v>
      </c>
      <c r="Z1630" t="s">
        <v>10751</v>
      </c>
      <c r="AA1630" t="s">
        <v>10751</v>
      </c>
      <c r="AB1630" t="s">
        <v>10751</v>
      </c>
      <c r="AC1630" t="s">
        <v>10751</v>
      </c>
      <c r="AD1630" t="s">
        <v>10751</v>
      </c>
      <c r="AE1630" t="s">
        <v>10751</v>
      </c>
      <c r="AF1630" t="s">
        <v>10751</v>
      </c>
      <c r="AG1630" t="s">
        <v>10751</v>
      </c>
      <c r="AH1630" t="s">
        <v>10751</v>
      </c>
      <c r="AI1630" t="s">
        <v>10751</v>
      </c>
      <c r="AJ1630" t="s">
        <v>10751</v>
      </c>
      <c r="AK1630" t="s">
        <v>10751</v>
      </c>
      <c r="AL1630" t="s">
        <v>10751</v>
      </c>
      <c r="AM1630" t="s">
        <v>10751</v>
      </c>
      <c r="AN1630" t="s">
        <v>10751</v>
      </c>
      <c r="AO1630" t="s">
        <v>10751</v>
      </c>
      <c r="AP1630" t="s">
        <v>10751</v>
      </c>
      <c r="AQ1630" t="s">
        <v>10751</v>
      </c>
      <c r="AR1630" t="s">
        <v>10751</v>
      </c>
      <c r="AS1630" t="s">
        <v>10751</v>
      </c>
      <c r="AT1630" t="s">
        <v>10751</v>
      </c>
      <c r="AU1630" t="s">
        <v>10751</v>
      </c>
      <c r="AV1630" t="s">
        <v>10751</v>
      </c>
      <c r="AW1630" t="s">
        <v>10751</v>
      </c>
      <c r="AX1630" t="s">
        <v>10751</v>
      </c>
      <c r="AY1630" t="s">
        <v>10751</v>
      </c>
      <c r="AZ1630" t="s">
        <v>10751</v>
      </c>
      <c r="BA1630" t="s">
        <v>10751</v>
      </c>
      <c r="BB1630" t="s">
        <v>10751</v>
      </c>
      <c r="BC1630" t="s">
        <v>10751</v>
      </c>
      <c r="BD1630" t="s">
        <v>10751</v>
      </c>
    </row>
    <row r="1631" spans="1:56">
      <c r="A1631" t="s">
        <v>10756</v>
      </c>
      <c r="B1631">
        <v>5500</v>
      </c>
      <c r="C1631">
        <v>1988</v>
      </c>
      <c r="D1631" t="s">
        <v>10751</v>
      </c>
      <c r="E1631" t="s">
        <v>10751</v>
      </c>
      <c r="F1631" t="s">
        <v>10751</v>
      </c>
      <c r="H1631" t="s">
        <v>10751</v>
      </c>
      <c r="I1631" t="str">
        <f t="shared" si="32"/>
        <v/>
      </c>
      <c r="K1631" t="s">
        <v>10751</v>
      </c>
      <c r="L1631" t="s">
        <v>10751</v>
      </c>
      <c r="M1631" t="s">
        <v>10751</v>
      </c>
      <c r="N1631" t="s">
        <v>10751</v>
      </c>
      <c r="O1631" t="s">
        <v>10751</v>
      </c>
      <c r="P1631" t="s">
        <v>10751</v>
      </c>
      <c r="Q1631" t="s">
        <v>10751</v>
      </c>
      <c r="R1631" t="s">
        <v>10751</v>
      </c>
      <c r="S1631" t="s">
        <v>10751</v>
      </c>
      <c r="T1631" t="s">
        <v>10751</v>
      </c>
      <c r="U1631" t="s">
        <v>10751</v>
      </c>
      <c r="V1631" t="s">
        <v>10751</v>
      </c>
      <c r="W1631" t="s">
        <v>10751</v>
      </c>
      <c r="X1631" t="s">
        <v>10751</v>
      </c>
      <c r="Y1631" t="s">
        <v>10751</v>
      </c>
      <c r="Z1631" t="s">
        <v>10751</v>
      </c>
      <c r="AA1631" t="s">
        <v>10751</v>
      </c>
      <c r="AB1631" t="s">
        <v>10751</v>
      </c>
      <c r="AC1631" t="s">
        <v>10751</v>
      </c>
      <c r="AD1631" t="s">
        <v>10751</v>
      </c>
      <c r="AE1631" t="s">
        <v>10751</v>
      </c>
      <c r="AF1631" t="s">
        <v>10751</v>
      </c>
      <c r="AG1631" t="s">
        <v>10751</v>
      </c>
      <c r="AH1631" t="s">
        <v>10751</v>
      </c>
      <c r="AI1631" t="s">
        <v>10751</v>
      </c>
      <c r="AJ1631" t="s">
        <v>10751</v>
      </c>
      <c r="AK1631" t="s">
        <v>10751</v>
      </c>
      <c r="AL1631" t="s">
        <v>10751</v>
      </c>
      <c r="AM1631" t="s">
        <v>10751</v>
      </c>
      <c r="AN1631" t="s">
        <v>10751</v>
      </c>
      <c r="AO1631" t="s">
        <v>10751</v>
      </c>
      <c r="AP1631" t="s">
        <v>10751</v>
      </c>
      <c r="AQ1631" t="s">
        <v>10751</v>
      </c>
      <c r="AR1631" t="s">
        <v>10751</v>
      </c>
      <c r="AS1631" t="s">
        <v>10751</v>
      </c>
      <c r="AT1631" t="s">
        <v>10751</v>
      </c>
      <c r="AU1631" t="s">
        <v>10751</v>
      </c>
      <c r="AV1631" t="s">
        <v>10751</v>
      </c>
      <c r="AW1631" t="s">
        <v>10751</v>
      </c>
      <c r="AX1631" t="s">
        <v>10751</v>
      </c>
      <c r="AY1631" t="s">
        <v>10751</v>
      </c>
      <c r="AZ1631" t="s">
        <v>10751</v>
      </c>
      <c r="BA1631" t="s">
        <v>10751</v>
      </c>
      <c r="BB1631" t="s">
        <v>10751</v>
      </c>
      <c r="BC1631" t="s">
        <v>10751</v>
      </c>
      <c r="BD1631" t="s">
        <v>10751</v>
      </c>
    </row>
    <row r="1632" spans="1:56">
      <c r="A1632" t="s">
        <v>10756</v>
      </c>
      <c r="B1632">
        <v>5500</v>
      </c>
      <c r="C1632">
        <v>1989</v>
      </c>
      <c r="D1632" t="s">
        <v>10751</v>
      </c>
      <c r="E1632" t="s">
        <v>10751</v>
      </c>
      <c r="F1632" t="s">
        <v>10751</v>
      </c>
      <c r="H1632" t="s">
        <v>10751</v>
      </c>
      <c r="I1632" t="str">
        <f t="shared" si="32"/>
        <v/>
      </c>
      <c r="K1632" t="s">
        <v>10751</v>
      </c>
      <c r="L1632" t="s">
        <v>10751</v>
      </c>
      <c r="M1632" t="s">
        <v>10751</v>
      </c>
      <c r="N1632" t="s">
        <v>10751</v>
      </c>
      <c r="O1632" t="s">
        <v>10751</v>
      </c>
      <c r="P1632" t="s">
        <v>10751</v>
      </c>
      <c r="Q1632" t="s">
        <v>10751</v>
      </c>
      <c r="R1632" t="s">
        <v>10751</v>
      </c>
      <c r="S1632" t="s">
        <v>10751</v>
      </c>
      <c r="T1632" t="s">
        <v>10751</v>
      </c>
      <c r="U1632" t="s">
        <v>10751</v>
      </c>
      <c r="V1632" t="s">
        <v>10751</v>
      </c>
      <c r="W1632" t="s">
        <v>10751</v>
      </c>
      <c r="X1632" t="s">
        <v>10751</v>
      </c>
      <c r="Y1632" t="s">
        <v>10751</v>
      </c>
      <c r="Z1632" t="s">
        <v>10751</v>
      </c>
      <c r="AA1632" t="s">
        <v>10751</v>
      </c>
      <c r="AB1632" t="s">
        <v>10751</v>
      </c>
      <c r="AC1632" t="s">
        <v>10751</v>
      </c>
      <c r="AD1632" t="s">
        <v>10751</v>
      </c>
      <c r="AE1632" t="s">
        <v>10751</v>
      </c>
      <c r="AF1632" t="s">
        <v>10751</v>
      </c>
      <c r="AG1632" t="s">
        <v>10751</v>
      </c>
      <c r="AH1632" t="s">
        <v>10751</v>
      </c>
      <c r="AI1632" t="s">
        <v>10751</v>
      </c>
      <c r="AJ1632" t="s">
        <v>10751</v>
      </c>
      <c r="AK1632" t="s">
        <v>10751</v>
      </c>
      <c r="AL1632" t="s">
        <v>10751</v>
      </c>
      <c r="AM1632" t="s">
        <v>10751</v>
      </c>
      <c r="AN1632" t="s">
        <v>10751</v>
      </c>
      <c r="AO1632" t="s">
        <v>10751</v>
      </c>
      <c r="AP1632" t="s">
        <v>10751</v>
      </c>
      <c r="AQ1632" t="s">
        <v>10751</v>
      </c>
      <c r="AR1632" t="s">
        <v>10751</v>
      </c>
      <c r="AS1632" t="s">
        <v>10751</v>
      </c>
      <c r="AT1632" t="s">
        <v>10751</v>
      </c>
      <c r="AU1632" t="s">
        <v>10751</v>
      </c>
      <c r="AV1632" t="s">
        <v>10751</v>
      </c>
      <c r="AW1632" t="s">
        <v>10751</v>
      </c>
      <c r="AX1632" t="s">
        <v>10751</v>
      </c>
      <c r="AY1632" t="s">
        <v>10751</v>
      </c>
      <c r="AZ1632" t="s">
        <v>10751</v>
      </c>
      <c r="BA1632" t="s">
        <v>10751</v>
      </c>
      <c r="BB1632" t="s">
        <v>10751</v>
      </c>
      <c r="BC1632" t="s">
        <v>10751</v>
      </c>
      <c r="BD1632" t="s">
        <v>10751</v>
      </c>
    </row>
    <row r="1633" spans="1:56">
      <c r="A1633" t="s">
        <v>10756</v>
      </c>
      <c r="B1633">
        <v>5500</v>
      </c>
      <c r="C1633">
        <v>1990</v>
      </c>
      <c r="D1633" t="s">
        <v>10751</v>
      </c>
      <c r="E1633" t="s">
        <v>10751</v>
      </c>
      <c r="F1633" t="s">
        <v>10751</v>
      </c>
      <c r="H1633" t="s">
        <v>10751</v>
      </c>
      <c r="I1633" t="str">
        <f t="shared" si="32"/>
        <v/>
      </c>
      <c r="K1633" t="s">
        <v>10751</v>
      </c>
      <c r="L1633" t="s">
        <v>10751</v>
      </c>
      <c r="M1633" t="s">
        <v>10751</v>
      </c>
      <c r="N1633" t="s">
        <v>10751</v>
      </c>
      <c r="O1633" t="s">
        <v>10751</v>
      </c>
      <c r="P1633" t="s">
        <v>10751</v>
      </c>
      <c r="Q1633" t="s">
        <v>10751</v>
      </c>
      <c r="R1633" t="s">
        <v>10751</v>
      </c>
      <c r="S1633" t="s">
        <v>10751</v>
      </c>
      <c r="T1633" t="s">
        <v>10751</v>
      </c>
      <c r="U1633" t="s">
        <v>10751</v>
      </c>
      <c r="V1633" t="s">
        <v>10751</v>
      </c>
      <c r="W1633" t="s">
        <v>10751</v>
      </c>
      <c r="X1633" t="s">
        <v>10751</v>
      </c>
      <c r="Y1633" t="s">
        <v>10751</v>
      </c>
      <c r="Z1633" t="s">
        <v>10751</v>
      </c>
      <c r="AA1633" t="s">
        <v>10751</v>
      </c>
      <c r="AB1633" t="s">
        <v>10751</v>
      </c>
      <c r="AC1633" t="s">
        <v>10751</v>
      </c>
      <c r="AD1633" t="s">
        <v>10751</v>
      </c>
      <c r="AE1633" t="s">
        <v>10751</v>
      </c>
      <c r="AF1633" t="s">
        <v>10751</v>
      </c>
      <c r="AG1633" t="s">
        <v>10751</v>
      </c>
      <c r="AH1633" t="s">
        <v>10751</v>
      </c>
      <c r="AI1633" t="s">
        <v>10751</v>
      </c>
      <c r="AJ1633" t="s">
        <v>10751</v>
      </c>
      <c r="AK1633" t="s">
        <v>10751</v>
      </c>
      <c r="AL1633" t="s">
        <v>10751</v>
      </c>
      <c r="AM1633" t="s">
        <v>10751</v>
      </c>
      <c r="AN1633" t="s">
        <v>10751</v>
      </c>
      <c r="AO1633" t="s">
        <v>10751</v>
      </c>
      <c r="AP1633" t="s">
        <v>10751</v>
      </c>
      <c r="AQ1633" t="s">
        <v>10751</v>
      </c>
      <c r="AR1633" t="s">
        <v>10751</v>
      </c>
      <c r="AS1633" t="s">
        <v>10751</v>
      </c>
      <c r="AT1633" t="s">
        <v>10751</v>
      </c>
      <c r="AU1633" t="s">
        <v>10751</v>
      </c>
      <c r="AV1633" t="s">
        <v>10751</v>
      </c>
      <c r="AW1633" t="s">
        <v>10751</v>
      </c>
      <c r="AX1633" t="s">
        <v>10751</v>
      </c>
      <c r="AY1633" t="s">
        <v>10751</v>
      </c>
      <c r="AZ1633" t="s">
        <v>10751</v>
      </c>
      <c r="BA1633" t="s">
        <v>10751</v>
      </c>
      <c r="BB1633" t="s">
        <v>10751</v>
      </c>
      <c r="BC1633" t="s">
        <v>10751</v>
      </c>
      <c r="BD1633" t="s">
        <v>10751</v>
      </c>
    </row>
    <row r="1634" spans="1:56">
      <c r="A1634" t="s">
        <v>10756</v>
      </c>
      <c r="B1634">
        <v>5500</v>
      </c>
      <c r="C1634">
        <v>1991</v>
      </c>
      <c r="D1634" t="s">
        <v>10751</v>
      </c>
      <c r="E1634" t="s">
        <v>10751</v>
      </c>
      <c r="F1634" t="s">
        <v>10751</v>
      </c>
      <c r="H1634" t="s">
        <v>10751</v>
      </c>
      <c r="I1634" t="str">
        <f t="shared" si="32"/>
        <v/>
      </c>
      <c r="K1634" t="s">
        <v>10751</v>
      </c>
      <c r="L1634" t="s">
        <v>10751</v>
      </c>
      <c r="M1634" t="s">
        <v>10751</v>
      </c>
      <c r="N1634" t="s">
        <v>10751</v>
      </c>
      <c r="O1634" t="s">
        <v>10751</v>
      </c>
      <c r="P1634" t="s">
        <v>10751</v>
      </c>
      <c r="Q1634" t="s">
        <v>10751</v>
      </c>
      <c r="R1634" t="s">
        <v>10751</v>
      </c>
      <c r="S1634" t="s">
        <v>10751</v>
      </c>
      <c r="T1634" t="s">
        <v>10751</v>
      </c>
      <c r="U1634" t="s">
        <v>10751</v>
      </c>
      <c r="V1634" t="s">
        <v>10751</v>
      </c>
      <c r="W1634" t="s">
        <v>10751</v>
      </c>
      <c r="X1634" t="s">
        <v>10751</v>
      </c>
      <c r="Y1634" t="s">
        <v>10751</v>
      </c>
      <c r="Z1634" t="s">
        <v>10751</v>
      </c>
      <c r="AA1634" t="s">
        <v>10751</v>
      </c>
      <c r="AB1634" t="s">
        <v>10751</v>
      </c>
      <c r="AC1634" t="s">
        <v>10751</v>
      </c>
      <c r="AD1634" t="s">
        <v>10751</v>
      </c>
      <c r="AE1634" t="s">
        <v>10751</v>
      </c>
      <c r="AF1634" t="s">
        <v>10751</v>
      </c>
      <c r="AG1634" t="s">
        <v>10751</v>
      </c>
      <c r="AH1634" t="s">
        <v>10751</v>
      </c>
      <c r="AI1634" t="s">
        <v>10751</v>
      </c>
      <c r="AJ1634" t="s">
        <v>10751</v>
      </c>
      <c r="AK1634" t="s">
        <v>10751</v>
      </c>
      <c r="AL1634" t="s">
        <v>10751</v>
      </c>
      <c r="AM1634" t="s">
        <v>10751</v>
      </c>
      <c r="AN1634" t="s">
        <v>10751</v>
      </c>
      <c r="AO1634" t="s">
        <v>10751</v>
      </c>
      <c r="AP1634" t="s">
        <v>10751</v>
      </c>
      <c r="AQ1634" t="s">
        <v>10751</v>
      </c>
      <c r="AR1634" t="s">
        <v>10751</v>
      </c>
      <c r="AS1634" t="s">
        <v>10751</v>
      </c>
      <c r="AT1634" t="s">
        <v>10751</v>
      </c>
      <c r="AU1634" t="s">
        <v>10751</v>
      </c>
      <c r="AV1634" t="s">
        <v>10751</v>
      </c>
      <c r="AW1634" t="s">
        <v>10751</v>
      </c>
      <c r="AX1634" t="s">
        <v>10751</v>
      </c>
      <c r="AY1634" t="s">
        <v>10751</v>
      </c>
      <c r="AZ1634" t="s">
        <v>10751</v>
      </c>
      <c r="BA1634" t="s">
        <v>10751</v>
      </c>
      <c r="BB1634" t="s">
        <v>10751</v>
      </c>
      <c r="BC1634" t="s">
        <v>10751</v>
      </c>
      <c r="BD1634" t="s">
        <v>10751</v>
      </c>
    </row>
    <row r="1635" spans="1:56">
      <c r="A1635" t="s">
        <v>10756</v>
      </c>
      <c r="B1635">
        <v>5500</v>
      </c>
      <c r="C1635">
        <v>1992</v>
      </c>
      <c r="D1635" t="s">
        <v>10751</v>
      </c>
      <c r="E1635" t="s">
        <v>10751</v>
      </c>
      <c r="F1635" t="s">
        <v>10751</v>
      </c>
      <c r="H1635" t="s">
        <v>10751</v>
      </c>
      <c r="I1635" t="str">
        <f t="shared" si="32"/>
        <v/>
      </c>
      <c r="K1635" t="s">
        <v>10751</v>
      </c>
      <c r="L1635" t="s">
        <v>10751</v>
      </c>
      <c r="M1635" t="s">
        <v>10751</v>
      </c>
      <c r="N1635" t="s">
        <v>10751</v>
      </c>
      <c r="O1635" t="s">
        <v>10751</v>
      </c>
      <c r="P1635" t="s">
        <v>10751</v>
      </c>
      <c r="Q1635" t="s">
        <v>10751</v>
      </c>
      <c r="R1635" t="s">
        <v>10751</v>
      </c>
      <c r="S1635" t="s">
        <v>10751</v>
      </c>
      <c r="T1635" t="s">
        <v>10751</v>
      </c>
      <c r="U1635" t="s">
        <v>10751</v>
      </c>
      <c r="V1635" t="s">
        <v>10751</v>
      </c>
      <c r="W1635" t="s">
        <v>10751</v>
      </c>
      <c r="X1635" t="s">
        <v>10751</v>
      </c>
      <c r="Y1635" t="s">
        <v>10751</v>
      </c>
      <c r="Z1635" t="s">
        <v>10751</v>
      </c>
      <c r="AA1635" t="s">
        <v>10751</v>
      </c>
      <c r="AB1635" t="s">
        <v>10751</v>
      </c>
      <c r="AC1635" t="s">
        <v>10751</v>
      </c>
      <c r="AD1635" t="s">
        <v>10751</v>
      </c>
      <c r="AE1635" t="s">
        <v>10751</v>
      </c>
      <c r="AF1635" t="s">
        <v>10751</v>
      </c>
      <c r="AG1635" t="s">
        <v>10751</v>
      </c>
      <c r="AH1635" t="s">
        <v>10751</v>
      </c>
      <c r="AI1635" t="s">
        <v>10751</v>
      </c>
      <c r="AJ1635" t="s">
        <v>10751</v>
      </c>
      <c r="AK1635" t="s">
        <v>10751</v>
      </c>
      <c r="AL1635" t="s">
        <v>10751</v>
      </c>
      <c r="AM1635" t="s">
        <v>10751</v>
      </c>
      <c r="AN1635" t="s">
        <v>10751</v>
      </c>
      <c r="AO1635" t="s">
        <v>10751</v>
      </c>
      <c r="AP1635" t="s">
        <v>10751</v>
      </c>
      <c r="AQ1635" t="s">
        <v>10751</v>
      </c>
      <c r="AR1635" t="s">
        <v>10751</v>
      </c>
      <c r="AS1635" t="s">
        <v>10751</v>
      </c>
      <c r="AT1635" t="s">
        <v>10751</v>
      </c>
      <c r="AU1635" t="s">
        <v>10751</v>
      </c>
      <c r="AV1635" t="s">
        <v>10751</v>
      </c>
      <c r="AW1635" t="s">
        <v>10751</v>
      </c>
      <c r="AX1635" t="s">
        <v>10751</v>
      </c>
      <c r="AY1635" t="s">
        <v>10751</v>
      </c>
      <c r="AZ1635" t="s">
        <v>10751</v>
      </c>
      <c r="BA1635" t="s">
        <v>10751</v>
      </c>
      <c r="BB1635" t="s">
        <v>10751</v>
      </c>
      <c r="BC1635" t="s">
        <v>10751</v>
      </c>
      <c r="BD1635" t="s">
        <v>10751</v>
      </c>
    </row>
    <row r="1636" spans="1:56">
      <c r="A1636" t="s">
        <v>10756</v>
      </c>
      <c r="B1636">
        <v>5500</v>
      </c>
      <c r="C1636">
        <v>1993</v>
      </c>
      <c r="D1636" t="s">
        <v>10751</v>
      </c>
      <c r="E1636" t="s">
        <v>10751</v>
      </c>
      <c r="F1636" t="s">
        <v>10751</v>
      </c>
      <c r="H1636" t="s">
        <v>10751</v>
      </c>
      <c r="I1636" t="str">
        <f t="shared" si="32"/>
        <v/>
      </c>
      <c r="K1636" t="s">
        <v>10751</v>
      </c>
      <c r="L1636" t="s">
        <v>10751</v>
      </c>
      <c r="M1636" t="s">
        <v>10751</v>
      </c>
      <c r="N1636" t="s">
        <v>10751</v>
      </c>
      <c r="O1636" t="s">
        <v>10751</v>
      </c>
      <c r="P1636" t="s">
        <v>10751</v>
      </c>
      <c r="Q1636" t="s">
        <v>10751</v>
      </c>
      <c r="R1636" t="s">
        <v>10751</v>
      </c>
      <c r="S1636" t="s">
        <v>10751</v>
      </c>
      <c r="T1636" t="s">
        <v>10751</v>
      </c>
      <c r="U1636" t="s">
        <v>10751</v>
      </c>
      <c r="V1636" t="s">
        <v>10751</v>
      </c>
      <c r="W1636" t="s">
        <v>10751</v>
      </c>
      <c r="X1636" t="s">
        <v>10751</v>
      </c>
      <c r="Y1636" t="s">
        <v>10751</v>
      </c>
      <c r="Z1636" t="s">
        <v>10751</v>
      </c>
      <c r="AA1636" t="s">
        <v>10751</v>
      </c>
      <c r="AB1636" t="s">
        <v>10751</v>
      </c>
      <c r="AC1636" t="s">
        <v>10751</v>
      </c>
      <c r="AD1636" t="s">
        <v>10751</v>
      </c>
      <c r="AE1636" t="s">
        <v>10751</v>
      </c>
      <c r="AF1636" t="s">
        <v>10751</v>
      </c>
      <c r="AG1636" t="s">
        <v>10751</v>
      </c>
      <c r="AH1636" t="s">
        <v>10751</v>
      </c>
      <c r="AI1636" t="s">
        <v>10751</v>
      </c>
      <c r="AJ1636" t="s">
        <v>10751</v>
      </c>
      <c r="AK1636" t="s">
        <v>10751</v>
      </c>
      <c r="AL1636" t="s">
        <v>10751</v>
      </c>
      <c r="AM1636" t="s">
        <v>10751</v>
      </c>
      <c r="AN1636" t="s">
        <v>10751</v>
      </c>
      <c r="AO1636" t="s">
        <v>10751</v>
      </c>
      <c r="AP1636" t="s">
        <v>10751</v>
      </c>
      <c r="AQ1636" t="s">
        <v>10751</v>
      </c>
      <c r="AR1636" t="s">
        <v>10751</v>
      </c>
      <c r="AS1636" t="s">
        <v>10751</v>
      </c>
      <c r="AT1636" t="s">
        <v>10751</v>
      </c>
      <c r="AU1636" t="s">
        <v>10751</v>
      </c>
      <c r="AV1636" t="s">
        <v>10751</v>
      </c>
      <c r="AW1636" t="s">
        <v>10751</v>
      </c>
      <c r="AX1636" t="s">
        <v>10751</v>
      </c>
      <c r="AY1636" t="s">
        <v>10751</v>
      </c>
      <c r="AZ1636" t="s">
        <v>10751</v>
      </c>
      <c r="BA1636" t="s">
        <v>10751</v>
      </c>
      <c r="BB1636" t="s">
        <v>10751</v>
      </c>
      <c r="BC1636" t="s">
        <v>10751</v>
      </c>
      <c r="BD1636" t="s">
        <v>10751</v>
      </c>
    </row>
    <row r="1637" spans="1:56">
      <c r="A1637" t="s">
        <v>10756</v>
      </c>
      <c r="B1637">
        <v>5500</v>
      </c>
      <c r="C1637">
        <v>1994</v>
      </c>
      <c r="D1637" t="s">
        <v>10751</v>
      </c>
      <c r="E1637" t="s">
        <v>10751</v>
      </c>
      <c r="F1637" t="s">
        <v>10751</v>
      </c>
      <c r="H1637" t="s">
        <v>10751</v>
      </c>
      <c r="I1637" t="str">
        <f t="shared" si="32"/>
        <v/>
      </c>
      <c r="K1637" t="s">
        <v>10751</v>
      </c>
      <c r="L1637" t="s">
        <v>10751</v>
      </c>
      <c r="M1637" t="s">
        <v>10751</v>
      </c>
      <c r="N1637" t="s">
        <v>10751</v>
      </c>
      <c r="O1637" t="s">
        <v>10751</v>
      </c>
      <c r="P1637" t="s">
        <v>10751</v>
      </c>
      <c r="Q1637" t="s">
        <v>10751</v>
      </c>
      <c r="R1637" t="s">
        <v>10751</v>
      </c>
      <c r="S1637" t="s">
        <v>10751</v>
      </c>
      <c r="T1637" t="s">
        <v>10751</v>
      </c>
      <c r="U1637" t="s">
        <v>10751</v>
      </c>
      <c r="V1637" t="s">
        <v>10751</v>
      </c>
      <c r="W1637" t="s">
        <v>10751</v>
      </c>
      <c r="X1637" t="s">
        <v>10751</v>
      </c>
      <c r="Y1637" t="s">
        <v>10751</v>
      </c>
      <c r="Z1637" t="s">
        <v>10751</v>
      </c>
      <c r="AA1637" t="s">
        <v>10751</v>
      </c>
      <c r="AB1637" t="s">
        <v>10751</v>
      </c>
      <c r="AC1637" t="s">
        <v>10751</v>
      </c>
      <c r="AD1637" t="s">
        <v>10751</v>
      </c>
      <c r="AE1637" t="s">
        <v>10751</v>
      </c>
      <c r="AF1637" t="s">
        <v>10751</v>
      </c>
      <c r="AG1637" t="s">
        <v>10751</v>
      </c>
      <c r="AH1637" t="s">
        <v>10751</v>
      </c>
      <c r="AI1637" t="s">
        <v>10751</v>
      </c>
      <c r="AJ1637" t="s">
        <v>10751</v>
      </c>
      <c r="AK1637" t="s">
        <v>10751</v>
      </c>
      <c r="AL1637" t="s">
        <v>10751</v>
      </c>
      <c r="AM1637" t="s">
        <v>10751</v>
      </c>
      <c r="AN1637" t="s">
        <v>10751</v>
      </c>
      <c r="AO1637" t="s">
        <v>10751</v>
      </c>
      <c r="AP1637" t="s">
        <v>10751</v>
      </c>
      <c r="AQ1637" t="s">
        <v>10751</v>
      </c>
      <c r="AR1637" t="s">
        <v>10751</v>
      </c>
      <c r="AS1637" t="s">
        <v>10751</v>
      </c>
      <c r="AT1637" t="s">
        <v>10751</v>
      </c>
      <c r="AU1637" t="s">
        <v>10751</v>
      </c>
      <c r="AV1637" t="s">
        <v>10751</v>
      </c>
      <c r="AW1637" t="s">
        <v>10751</v>
      </c>
      <c r="AX1637" t="s">
        <v>10751</v>
      </c>
      <c r="AY1637" t="s">
        <v>10751</v>
      </c>
      <c r="AZ1637" t="s">
        <v>10751</v>
      </c>
      <c r="BA1637" t="s">
        <v>10751</v>
      </c>
      <c r="BB1637" t="s">
        <v>10751</v>
      </c>
      <c r="BC1637" t="s">
        <v>10751</v>
      </c>
      <c r="BD1637" t="s">
        <v>10751</v>
      </c>
    </row>
    <row r="1638" spans="1:56">
      <c r="A1638" t="s">
        <v>10756</v>
      </c>
      <c r="B1638">
        <v>5500</v>
      </c>
      <c r="C1638">
        <v>1995</v>
      </c>
      <c r="D1638" t="s">
        <v>10751</v>
      </c>
      <c r="E1638" t="s">
        <v>10751</v>
      </c>
      <c r="F1638" t="s">
        <v>10751</v>
      </c>
      <c r="H1638" t="s">
        <v>10751</v>
      </c>
      <c r="I1638" t="str">
        <f t="shared" si="32"/>
        <v/>
      </c>
      <c r="K1638" t="s">
        <v>10751</v>
      </c>
      <c r="L1638" t="s">
        <v>10751</v>
      </c>
      <c r="M1638" t="s">
        <v>10751</v>
      </c>
      <c r="N1638" t="s">
        <v>10751</v>
      </c>
      <c r="O1638" t="s">
        <v>10751</v>
      </c>
      <c r="P1638" t="s">
        <v>10751</v>
      </c>
      <c r="Q1638" t="s">
        <v>10751</v>
      </c>
      <c r="R1638" t="s">
        <v>10751</v>
      </c>
      <c r="S1638" t="s">
        <v>10751</v>
      </c>
      <c r="T1638" t="s">
        <v>10751</v>
      </c>
      <c r="U1638" t="s">
        <v>10751</v>
      </c>
      <c r="V1638" t="s">
        <v>10751</v>
      </c>
      <c r="W1638" t="s">
        <v>10751</v>
      </c>
      <c r="X1638" t="s">
        <v>10751</v>
      </c>
      <c r="Y1638" t="s">
        <v>10751</v>
      </c>
      <c r="Z1638" t="s">
        <v>10751</v>
      </c>
      <c r="AA1638" t="s">
        <v>10751</v>
      </c>
      <c r="AB1638" t="s">
        <v>10751</v>
      </c>
      <c r="AC1638" t="s">
        <v>10751</v>
      </c>
      <c r="AD1638" t="s">
        <v>10751</v>
      </c>
      <c r="AE1638" t="s">
        <v>10751</v>
      </c>
      <c r="AF1638" t="s">
        <v>10751</v>
      </c>
      <c r="AG1638" t="s">
        <v>10751</v>
      </c>
      <c r="AH1638" t="s">
        <v>10751</v>
      </c>
      <c r="AI1638" t="s">
        <v>10751</v>
      </c>
      <c r="AJ1638" t="s">
        <v>10751</v>
      </c>
      <c r="AK1638" t="s">
        <v>10751</v>
      </c>
      <c r="AL1638" t="s">
        <v>10751</v>
      </c>
      <c r="AM1638" t="s">
        <v>10751</v>
      </c>
      <c r="AN1638" t="s">
        <v>10751</v>
      </c>
      <c r="AO1638" t="s">
        <v>10751</v>
      </c>
      <c r="AP1638" t="s">
        <v>10751</v>
      </c>
      <c r="AQ1638" t="s">
        <v>10751</v>
      </c>
      <c r="AR1638" t="s">
        <v>10751</v>
      </c>
      <c r="AS1638" t="s">
        <v>10751</v>
      </c>
      <c r="AT1638" t="s">
        <v>10751</v>
      </c>
      <c r="AU1638" t="s">
        <v>10751</v>
      </c>
      <c r="AV1638" t="s">
        <v>10751</v>
      </c>
      <c r="AW1638" t="s">
        <v>10751</v>
      </c>
      <c r="AX1638" t="s">
        <v>10751</v>
      </c>
      <c r="AY1638" t="s">
        <v>10751</v>
      </c>
      <c r="AZ1638" t="s">
        <v>10751</v>
      </c>
      <c r="BA1638" t="s">
        <v>10751</v>
      </c>
      <c r="BB1638" t="s">
        <v>10751</v>
      </c>
      <c r="BC1638" t="s">
        <v>10751</v>
      </c>
      <c r="BD1638" t="s">
        <v>10751</v>
      </c>
    </row>
    <row r="1639" spans="1:56">
      <c r="A1639" t="s">
        <v>10756</v>
      </c>
      <c r="B1639">
        <v>5500</v>
      </c>
      <c r="C1639">
        <v>1996</v>
      </c>
      <c r="D1639" t="s">
        <v>10751</v>
      </c>
      <c r="E1639" t="s">
        <v>10751</v>
      </c>
      <c r="F1639" t="s">
        <v>10751</v>
      </c>
      <c r="H1639" t="s">
        <v>10751</v>
      </c>
      <c r="I1639" t="str">
        <f t="shared" si="32"/>
        <v/>
      </c>
      <c r="K1639" t="s">
        <v>10751</v>
      </c>
      <c r="L1639" t="s">
        <v>10751</v>
      </c>
      <c r="M1639" t="s">
        <v>10751</v>
      </c>
      <c r="N1639" t="s">
        <v>10751</v>
      </c>
      <c r="O1639" t="s">
        <v>10751</v>
      </c>
      <c r="P1639" t="s">
        <v>10751</v>
      </c>
      <c r="Q1639" t="s">
        <v>10751</v>
      </c>
      <c r="R1639" t="s">
        <v>10751</v>
      </c>
      <c r="S1639" t="s">
        <v>10751</v>
      </c>
      <c r="T1639" t="s">
        <v>10751</v>
      </c>
      <c r="U1639" t="s">
        <v>10751</v>
      </c>
      <c r="V1639" t="s">
        <v>10751</v>
      </c>
      <c r="W1639" t="s">
        <v>10751</v>
      </c>
      <c r="X1639" t="s">
        <v>10751</v>
      </c>
      <c r="Y1639" t="s">
        <v>10751</v>
      </c>
      <c r="Z1639" t="s">
        <v>10751</v>
      </c>
      <c r="AA1639" t="s">
        <v>10751</v>
      </c>
      <c r="AB1639" t="s">
        <v>10751</v>
      </c>
      <c r="AC1639" t="s">
        <v>10751</v>
      </c>
      <c r="AD1639" t="s">
        <v>10751</v>
      </c>
      <c r="AE1639" t="s">
        <v>10751</v>
      </c>
      <c r="AF1639" t="s">
        <v>10751</v>
      </c>
      <c r="AG1639" t="s">
        <v>10751</v>
      </c>
      <c r="AH1639" t="s">
        <v>10751</v>
      </c>
      <c r="AI1639" t="s">
        <v>10751</v>
      </c>
      <c r="AJ1639" t="s">
        <v>10751</v>
      </c>
      <c r="AK1639" t="s">
        <v>10751</v>
      </c>
      <c r="AL1639" t="s">
        <v>10751</v>
      </c>
      <c r="AM1639" t="s">
        <v>10751</v>
      </c>
      <c r="AN1639" t="s">
        <v>10751</v>
      </c>
      <c r="AO1639" t="s">
        <v>10751</v>
      </c>
      <c r="AP1639" t="s">
        <v>10751</v>
      </c>
      <c r="AQ1639" t="s">
        <v>10751</v>
      </c>
      <c r="AR1639" t="s">
        <v>10751</v>
      </c>
      <c r="AS1639" t="s">
        <v>10751</v>
      </c>
      <c r="AT1639" t="s">
        <v>10751</v>
      </c>
      <c r="AU1639" t="s">
        <v>10751</v>
      </c>
      <c r="AV1639" t="s">
        <v>10751</v>
      </c>
      <c r="AW1639" t="s">
        <v>10751</v>
      </c>
      <c r="AX1639" t="s">
        <v>10751</v>
      </c>
      <c r="AY1639" t="s">
        <v>10751</v>
      </c>
      <c r="AZ1639" t="s">
        <v>10751</v>
      </c>
      <c r="BA1639" t="s">
        <v>10751</v>
      </c>
      <c r="BB1639" t="s">
        <v>10751</v>
      </c>
      <c r="BC1639" t="s">
        <v>10751</v>
      </c>
      <c r="BD1639" t="s">
        <v>10751</v>
      </c>
    </row>
    <row r="1640" spans="1:56">
      <c r="A1640" t="s">
        <v>10756</v>
      </c>
      <c r="B1640">
        <v>5500</v>
      </c>
      <c r="C1640">
        <v>1997</v>
      </c>
      <c r="D1640" t="s">
        <v>10751</v>
      </c>
      <c r="E1640" t="s">
        <v>10751</v>
      </c>
      <c r="F1640" t="s">
        <v>10751</v>
      </c>
      <c r="H1640" t="s">
        <v>10751</v>
      </c>
      <c r="I1640" t="str">
        <f t="shared" si="32"/>
        <v/>
      </c>
      <c r="K1640" t="s">
        <v>10751</v>
      </c>
      <c r="L1640" t="s">
        <v>10751</v>
      </c>
      <c r="M1640" t="s">
        <v>10751</v>
      </c>
      <c r="N1640" t="s">
        <v>10751</v>
      </c>
      <c r="O1640" t="s">
        <v>10751</v>
      </c>
      <c r="P1640" t="s">
        <v>10751</v>
      </c>
      <c r="Q1640" t="s">
        <v>10751</v>
      </c>
      <c r="R1640" t="s">
        <v>10751</v>
      </c>
      <c r="S1640" t="s">
        <v>10751</v>
      </c>
      <c r="T1640" t="s">
        <v>10751</v>
      </c>
      <c r="U1640" t="s">
        <v>10751</v>
      </c>
      <c r="V1640" t="s">
        <v>10751</v>
      </c>
      <c r="W1640" t="s">
        <v>10751</v>
      </c>
      <c r="X1640" t="s">
        <v>10751</v>
      </c>
      <c r="Y1640" t="s">
        <v>10751</v>
      </c>
      <c r="Z1640" t="s">
        <v>10751</v>
      </c>
      <c r="AA1640" t="s">
        <v>10751</v>
      </c>
      <c r="AB1640" t="s">
        <v>10751</v>
      </c>
      <c r="AC1640" t="s">
        <v>10751</v>
      </c>
      <c r="AD1640" t="s">
        <v>10751</v>
      </c>
      <c r="AE1640" t="s">
        <v>10751</v>
      </c>
      <c r="AF1640" t="s">
        <v>10751</v>
      </c>
      <c r="AG1640" t="s">
        <v>10751</v>
      </c>
      <c r="AH1640" t="s">
        <v>10751</v>
      </c>
      <c r="AI1640" t="s">
        <v>10751</v>
      </c>
      <c r="AJ1640" t="s">
        <v>10751</v>
      </c>
      <c r="AK1640" t="s">
        <v>10751</v>
      </c>
      <c r="AL1640" t="s">
        <v>10751</v>
      </c>
      <c r="AM1640" t="s">
        <v>10751</v>
      </c>
      <c r="AN1640" t="s">
        <v>10751</v>
      </c>
      <c r="AO1640" t="s">
        <v>10751</v>
      </c>
      <c r="AP1640" t="s">
        <v>10751</v>
      </c>
      <c r="AQ1640" t="s">
        <v>10751</v>
      </c>
      <c r="AR1640" t="s">
        <v>10751</v>
      </c>
      <c r="AS1640" t="s">
        <v>10751</v>
      </c>
      <c r="AT1640" t="s">
        <v>10751</v>
      </c>
      <c r="AU1640" t="s">
        <v>10751</v>
      </c>
      <c r="AV1640" t="s">
        <v>10751</v>
      </c>
      <c r="AW1640" t="s">
        <v>10751</v>
      </c>
      <c r="AX1640" t="s">
        <v>10751</v>
      </c>
      <c r="AY1640" t="s">
        <v>10751</v>
      </c>
      <c r="AZ1640" t="s">
        <v>10751</v>
      </c>
      <c r="BA1640" t="s">
        <v>10751</v>
      </c>
      <c r="BB1640" t="s">
        <v>10751</v>
      </c>
      <c r="BC1640" t="s">
        <v>10751</v>
      </c>
      <c r="BD1640" t="s">
        <v>10751</v>
      </c>
    </row>
    <row r="1641" spans="1:56">
      <c r="A1641" t="s">
        <v>10756</v>
      </c>
      <c r="B1641">
        <v>5500</v>
      </c>
      <c r="C1641">
        <v>1998</v>
      </c>
      <c r="D1641" t="s">
        <v>10751</v>
      </c>
      <c r="E1641" t="s">
        <v>10751</v>
      </c>
      <c r="F1641" t="s">
        <v>10751</v>
      </c>
      <c r="H1641" t="s">
        <v>10751</v>
      </c>
      <c r="I1641" t="str">
        <f t="shared" si="32"/>
        <v/>
      </c>
      <c r="K1641" t="s">
        <v>10751</v>
      </c>
      <c r="L1641" t="s">
        <v>10751</v>
      </c>
      <c r="M1641" t="s">
        <v>10751</v>
      </c>
      <c r="N1641" t="s">
        <v>10751</v>
      </c>
      <c r="O1641" t="s">
        <v>10751</v>
      </c>
      <c r="P1641" t="s">
        <v>10751</v>
      </c>
      <c r="Q1641" t="s">
        <v>10751</v>
      </c>
      <c r="R1641" t="s">
        <v>10751</v>
      </c>
      <c r="S1641" t="s">
        <v>10751</v>
      </c>
      <c r="T1641" t="s">
        <v>10751</v>
      </c>
      <c r="U1641" t="s">
        <v>10751</v>
      </c>
      <c r="V1641" t="s">
        <v>10751</v>
      </c>
      <c r="W1641" t="s">
        <v>10751</v>
      </c>
      <c r="X1641" t="s">
        <v>10751</v>
      </c>
      <c r="Y1641" t="s">
        <v>10751</v>
      </c>
      <c r="Z1641" t="s">
        <v>10751</v>
      </c>
      <c r="AA1641" t="s">
        <v>10751</v>
      </c>
      <c r="AB1641" t="s">
        <v>10751</v>
      </c>
      <c r="AC1641" t="s">
        <v>10751</v>
      </c>
      <c r="AD1641" t="s">
        <v>10751</v>
      </c>
      <c r="AE1641" t="s">
        <v>10751</v>
      </c>
      <c r="AF1641" t="s">
        <v>10751</v>
      </c>
      <c r="AG1641" t="s">
        <v>10751</v>
      </c>
      <c r="AH1641" t="s">
        <v>10751</v>
      </c>
      <c r="AI1641" t="s">
        <v>10751</v>
      </c>
      <c r="AJ1641" t="s">
        <v>10751</v>
      </c>
      <c r="AK1641" t="s">
        <v>10751</v>
      </c>
      <c r="AL1641" t="s">
        <v>10751</v>
      </c>
      <c r="AM1641" t="s">
        <v>10751</v>
      </c>
      <c r="AN1641" t="s">
        <v>10751</v>
      </c>
      <c r="AO1641" t="s">
        <v>10751</v>
      </c>
      <c r="AP1641" t="s">
        <v>10751</v>
      </c>
      <c r="AQ1641" t="s">
        <v>10751</v>
      </c>
      <c r="AR1641" t="s">
        <v>10751</v>
      </c>
      <c r="AS1641" t="s">
        <v>10751</v>
      </c>
      <c r="AT1641" t="s">
        <v>10751</v>
      </c>
      <c r="AU1641" t="s">
        <v>10751</v>
      </c>
      <c r="AV1641" t="s">
        <v>10751</v>
      </c>
      <c r="AW1641" t="s">
        <v>10751</v>
      </c>
      <c r="AX1641" t="s">
        <v>10751</v>
      </c>
      <c r="AY1641" t="s">
        <v>10751</v>
      </c>
      <c r="AZ1641" t="s">
        <v>10751</v>
      </c>
      <c r="BA1641" t="s">
        <v>10751</v>
      </c>
      <c r="BB1641" t="s">
        <v>10751</v>
      </c>
      <c r="BC1641" t="s">
        <v>10751</v>
      </c>
      <c r="BD1641" t="s">
        <v>10751</v>
      </c>
    </row>
    <row r="1642" spans="1:56">
      <c r="A1642" t="s">
        <v>10756</v>
      </c>
      <c r="B1642">
        <v>5500</v>
      </c>
      <c r="C1642">
        <v>1999</v>
      </c>
      <c r="D1642" t="s">
        <v>10751</v>
      </c>
      <c r="E1642" t="s">
        <v>10751</v>
      </c>
      <c r="F1642" t="s">
        <v>10751</v>
      </c>
      <c r="H1642" t="s">
        <v>10751</v>
      </c>
      <c r="I1642" t="str">
        <f t="shared" si="32"/>
        <v/>
      </c>
      <c r="K1642" t="s">
        <v>10751</v>
      </c>
      <c r="L1642" t="s">
        <v>10751</v>
      </c>
      <c r="M1642" t="s">
        <v>10751</v>
      </c>
      <c r="N1642" t="s">
        <v>10751</v>
      </c>
      <c r="O1642" t="s">
        <v>10751</v>
      </c>
      <c r="P1642" t="s">
        <v>10751</v>
      </c>
      <c r="Q1642" t="s">
        <v>10751</v>
      </c>
      <c r="R1642" t="s">
        <v>10751</v>
      </c>
      <c r="S1642" t="s">
        <v>10751</v>
      </c>
      <c r="T1642" t="s">
        <v>10751</v>
      </c>
      <c r="U1642" t="s">
        <v>10751</v>
      </c>
      <c r="V1642" t="s">
        <v>10751</v>
      </c>
      <c r="W1642" t="s">
        <v>10751</v>
      </c>
      <c r="X1642" t="s">
        <v>10751</v>
      </c>
      <c r="Y1642" t="s">
        <v>10751</v>
      </c>
      <c r="Z1642" t="s">
        <v>10751</v>
      </c>
      <c r="AA1642" t="s">
        <v>10751</v>
      </c>
      <c r="AB1642" t="s">
        <v>10751</v>
      </c>
      <c r="AC1642" t="s">
        <v>10751</v>
      </c>
      <c r="AD1642" t="s">
        <v>10751</v>
      </c>
      <c r="AE1642" t="s">
        <v>10751</v>
      </c>
      <c r="AF1642" t="s">
        <v>10751</v>
      </c>
      <c r="AG1642" t="s">
        <v>10751</v>
      </c>
      <c r="AH1642" t="s">
        <v>10751</v>
      </c>
      <c r="AI1642" t="s">
        <v>10751</v>
      </c>
      <c r="AJ1642" t="s">
        <v>10751</v>
      </c>
      <c r="AK1642" t="s">
        <v>10751</v>
      </c>
      <c r="AL1642" t="s">
        <v>10751</v>
      </c>
      <c r="AM1642" t="s">
        <v>10751</v>
      </c>
      <c r="AN1642" t="s">
        <v>10751</v>
      </c>
      <c r="AO1642" t="s">
        <v>10751</v>
      </c>
      <c r="AP1642" t="s">
        <v>10751</v>
      </c>
      <c r="AQ1642" t="s">
        <v>10751</v>
      </c>
      <c r="AR1642" t="s">
        <v>10751</v>
      </c>
      <c r="AS1642" t="s">
        <v>10751</v>
      </c>
      <c r="AT1642" t="s">
        <v>10751</v>
      </c>
      <c r="AU1642" t="s">
        <v>10751</v>
      </c>
      <c r="AV1642" t="s">
        <v>10751</v>
      </c>
      <c r="AW1642" t="s">
        <v>10751</v>
      </c>
      <c r="AX1642" t="s">
        <v>10751</v>
      </c>
      <c r="AY1642" t="s">
        <v>10751</v>
      </c>
      <c r="AZ1642" t="s">
        <v>10751</v>
      </c>
      <c r="BA1642" t="s">
        <v>10751</v>
      </c>
      <c r="BB1642" t="s">
        <v>10751</v>
      </c>
      <c r="BC1642" t="s">
        <v>10751</v>
      </c>
      <c r="BD1642" t="s">
        <v>10751</v>
      </c>
    </row>
    <row r="1643" spans="1:56">
      <c r="A1643" t="s">
        <v>10756</v>
      </c>
      <c r="B1643">
        <v>5500</v>
      </c>
      <c r="C1643">
        <v>2000</v>
      </c>
      <c r="D1643" t="s">
        <v>10751</v>
      </c>
      <c r="E1643" t="s">
        <v>10751</v>
      </c>
      <c r="F1643" t="s">
        <v>10751</v>
      </c>
      <c r="H1643" t="s">
        <v>10751</v>
      </c>
      <c r="I1643" t="str">
        <f t="shared" si="32"/>
        <v/>
      </c>
      <c r="K1643" t="s">
        <v>10751</v>
      </c>
      <c r="L1643" t="s">
        <v>10751</v>
      </c>
      <c r="M1643" t="s">
        <v>10751</v>
      </c>
      <c r="N1643" t="s">
        <v>10751</v>
      </c>
      <c r="O1643" t="s">
        <v>10751</v>
      </c>
      <c r="P1643" t="s">
        <v>10751</v>
      </c>
      <c r="Q1643" t="s">
        <v>10751</v>
      </c>
      <c r="R1643" t="s">
        <v>10751</v>
      </c>
      <c r="S1643" t="s">
        <v>10751</v>
      </c>
      <c r="T1643" t="s">
        <v>10751</v>
      </c>
      <c r="U1643" t="s">
        <v>10751</v>
      </c>
      <c r="V1643" t="s">
        <v>10751</v>
      </c>
      <c r="W1643" t="s">
        <v>10751</v>
      </c>
      <c r="X1643" t="s">
        <v>10751</v>
      </c>
      <c r="Y1643" t="s">
        <v>10751</v>
      </c>
      <c r="Z1643" t="s">
        <v>10751</v>
      </c>
      <c r="AA1643" t="s">
        <v>10751</v>
      </c>
      <c r="AB1643" t="s">
        <v>10751</v>
      </c>
      <c r="AC1643" t="s">
        <v>10751</v>
      </c>
      <c r="AD1643" t="s">
        <v>10751</v>
      </c>
      <c r="AE1643" t="s">
        <v>10751</v>
      </c>
      <c r="AF1643" t="s">
        <v>10751</v>
      </c>
      <c r="AG1643" t="s">
        <v>10751</v>
      </c>
      <c r="AH1643" t="s">
        <v>10751</v>
      </c>
      <c r="AI1643" t="s">
        <v>10751</v>
      </c>
      <c r="AJ1643" t="s">
        <v>10751</v>
      </c>
      <c r="AK1643" t="s">
        <v>10751</v>
      </c>
      <c r="AL1643" t="s">
        <v>10751</v>
      </c>
      <c r="AM1643" t="s">
        <v>10751</v>
      </c>
      <c r="AN1643" t="s">
        <v>10751</v>
      </c>
      <c r="AO1643" t="s">
        <v>10751</v>
      </c>
      <c r="AP1643" t="s">
        <v>10751</v>
      </c>
      <c r="AQ1643" t="s">
        <v>10751</v>
      </c>
      <c r="AR1643" t="s">
        <v>10751</v>
      </c>
      <c r="AS1643" t="s">
        <v>10751</v>
      </c>
      <c r="AT1643" t="s">
        <v>10751</v>
      </c>
      <c r="AU1643" t="s">
        <v>10751</v>
      </c>
      <c r="AV1643" t="s">
        <v>10751</v>
      </c>
      <c r="AW1643" t="s">
        <v>10751</v>
      </c>
      <c r="AX1643" t="s">
        <v>10751</v>
      </c>
      <c r="AY1643" t="s">
        <v>10751</v>
      </c>
      <c r="AZ1643" t="s">
        <v>10751</v>
      </c>
      <c r="BA1643" t="s">
        <v>10751</v>
      </c>
      <c r="BB1643" t="s">
        <v>10751</v>
      </c>
      <c r="BC1643" t="s">
        <v>10751</v>
      </c>
      <c r="BD1643" t="s">
        <v>10751</v>
      </c>
    </row>
    <row r="1644" spans="1:56">
      <c r="A1644" t="s">
        <v>10756</v>
      </c>
      <c r="B1644">
        <v>5500</v>
      </c>
      <c r="C1644">
        <v>2001</v>
      </c>
      <c r="D1644" t="s">
        <v>10751</v>
      </c>
      <c r="E1644" t="s">
        <v>10751</v>
      </c>
      <c r="F1644" t="s">
        <v>10751</v>
      </c>
      <c r="H1644" t="s">
        <v>10751</v>
      </c>
      <c r="I1644" t="str">
        <f t="shared" si="32"/>
        <v/>
      </c>
      <c r="K1644" t="s">
        <v>10751</v>
      </c>
      <c r="L1644" t="s">
        <v>10751</v>
      </c>
      <c r="M1644" t="s">
        <v>10751</v>
      </c>
      <c r="N1644" t="s">
        <v>10751</v>
      </c>
      <c r="O1644" t="s">
        <v>10751</v>
      </c>
      <c r="P1644" t="s">
        <v>10751</v>
      </c>
      <c r="Q1644" t="s">
        <v>10751</v>
      </c>
      <c r="R1644" t="s">
        <v>10751</v>
      </c>
      <c r="S1644" t="s">
        <v>10751</v>
      </c>
      <c r="T1644" t="s">
        <v>10751</v>
      </c>
      <c r="U1644" t="s">
        <v>10751</v>
      </c>
      <c r="V1644" t="s">
        <v>10751</v>
      </c>
      <c r="W1644" t="s">
        <v>10751</v>
      </c>
      <c r="X1644" t="s">
        <v>10751</v>
      </c>
      <c r="Y1644" t="s">
        <v>10751</v>
      </c>
      <c r="Z1644" t="s">
        <v>10751</v>
      </c>
      <c r="AA1644" t="s">
        <v>10751</v>
      </c>
      <c r="AB1644" t="s">
        <v>10751</v>
      </c>
      <c r="AC1644" t="s">
        <v>10751</v>
      </c>
      <c r="AD1644" t="s">
        <v>10751</v>
      </c>
      <c r="AE1644" t="s">
        <v>10751</v>
      </c>
      <c r="AF1644" t="s">
        <v>10751</v>
      </c>
      <c r="AG1644" t="s">
        <v>10751</v>
      </c>
      <c r="AH1644" t="s">
        <v>10751</v>
      </c>
      <c r="AI1644" t="s">
        <v>10751</v>
      </c>
      <c r="AJ1644" t="s">
        <v>10751</v>
      </c>
      <c r="AK1644" t="s">
        <v>10751</v>
      </c>
      <c r="AL1644" t="s">
        <v>10751</v>
      </c>
      <c r="AM1644" t="s">
        <v>10751</v>
      </c>
      <c r="AN1644" t="s">
        <v>10751</v>
      </c>
      <c r="AO1644" t="s">
        <v>10751</v>
      </c>
      <c r="AP1644" t="s">
        <v>10751</v>
      </c>
      <c r="AQ1644" t="s">
        <v>10751</v>
      </c>
      <c r="AR1644" t="s">
        <v>10751</v>
      </c>
      <c r="AS1644" t="s">
        <v>10751</v>
      </c>
      <c r="AT1644" t="s">
        <v>10751</v>
      </c>
      <c r="AU1644" t="s">
        <v>10751</v>
      </c>
      <c r="AV1644" t="s">
        <v>10751</v>
      </c>
      <c r="AW1644" t="s">
        <v>10751</v>
      </c>
      <c r="AX1644" t="s">
        <v>10751</v>
      </c>
      <c r="AY1644" t="s">
        <v>10751</v>
      </c>
      <c r="AZ1644" t="s">
        <v>10751</v>
      </c>
      <c r="BA1644" t="s">
        <v>10751</v>
      </c>
      <c r="BB1644" t="s">
        <v>10751</v>
      </c>
      <c r="BC1644" t="s">
        <v>10751</v>
      </c>
      <c r="BD1644" t="s">
        <v>10751</v>
      </c>
    </row>
    <row r="1645" spans="1:56">
      <c r="A1645" t="s">
        <v>10756</v>
      </c>
      <c r="B1645">
        <v>5500</v>
      </c>
      <c r="C1645">
        <v>2002</v>
      </c>
      <c r="D1645" t="s">
        <v>10751</v>
      </c>
      <c r="E1645" t="s">
        <v>10751</v>
      </c>
      <c r="F1645" t="s">
        <v>10751</v>
      </c>
      <c r="H1645" t="s">
        <v>10751</v>
      </c>
      <c r="I1645" t="str">
        <f t="shared" si="32"/>
        <v/>
      </c>
      <c r="K1645" t="s">
        <v>10751</v>
      </c>
      <c r="L1645" t="s">
        <v>10751</v>
      </c>
      <c r="M1645" t="s">
        <v>10751</v>
      </c>
      <c r="N1645" t="s">
        <v>10751</v>
      </c>
      <c r="O1645" t="s">
        <v>10751</v>
      </c>
      <c r="P1645" t="s">
        <v>10751</v>
      </c>
      <c r="Q1645" t="s">
        <v>10751</v>
      </c>
      <c r="R1645" t="s">
        <v>10751</v>
      </c>
      <c r="S1645" t="s">
        <v>10751</v>
      </c>
      <c r="T1645" t="s">
        <v>10751</v>
      </c>
      <c r="U1645" t="s">
        <v>10751</v>
      </c>
      <c r="V1645" t="s">
        <v>10751</v>
      </c>
      <c r="W1645" t="s">
        <v>10751</v>
      </c>
      <c r="X1645" t="s">
        <v>10751</v>
      </c>
      <c r="Y1645" t="s">
        <v>10751</v>
      </c>
      <c r="Z1645" t="s">
        <v>10751</v>
      </c>
      <c r="AA1645" t="s">
        <v>10751</v>
      </c>
      <c r="AB1645" t="s">
        <v>10751</v>
      </c>
      <c r="AC1645" t="s">
        <v>10751</v>
      </c>
      <c r="AD1645" t="s">
        <v>10751</v>
      </c>
      <c r="AE1645" t="s">
        <v>10751</v>
      </c>
      <c r="AF1645" t="s">
        <v>10751</v>
      </c>
      <c r="AG1645" t="s">
        <v>10751</v>
      </c>
      <c r="AH1645" t="s">
        <v>10751</v>
      </c>
      <c r="AI1645" t="s">
        <v>10751</v>
      </c>
      <c r="AJ1645" t="s">
        <v>10751</v>
      </c>
      <c r="AK1645" t="s">
        <v>10751</v>
      </c>
      <c r="AL1645" t="s">
        <v>10751</v>
      </c>
      <c r="AM1645" t="s">
        <v>10751</v>
      </c>
      <c r="AN1645" t="s">
        <v>10751</v>
      </c>
      <c r="AO1645" t="s">
        <v>10751</v>
      </c>
      <c r="AP1645" t="s">
        <v>10751</v>
      </c>
      <c r="AQ1645" t="s">
        <v>10751</v>
      </c>
      <c r="AR1645" t="s">
        <v>10751</v>
      </c>
      <c r="AS1645" t="s">
        <v>10751</v>
      </c>
      <c r="AT1645" t="s">
        <v>10751</v>
      </c>
      <c r="AU1645" t="s">
        <v>10751</v>
      </c>
      <c r="AV1645" t="s">
        <v>10751</v>
      </c>
      <c r="AW1645" t="s">
        <v>10751</v>
      </c>
      <c r="AX1645" t="s">
        <v>10751</v>
      </c>
      <c r="AY1645" t="s">
        <v>10751</v>
      </c>
      <c r="AZ1645" t="s">
        <v>10751</v>
      </c>
      <c r="BA1645" t="s">
        <v>10751</v>
      </c>
      <c r="BB1645" t="s">
        <v>10751</v>
      </c>
      <c r="BC1645" t="s">
        <v>10751</v>
      </c>
      <c r="BD1645" t="s">
        <v>10751</v>
      </c>
    </row>
    <row r="1646" spans="1:56">
      <c r="A1646" t="s">
        <v>10756</v>
      </c>
      <c r="B1646">
        <v>5500</v>
      </c>
      <c r="C1646">
        <v>2003</v>
      </c>
      <c r="D1646" t="s">
        <v>10751</v>
      </c>
      <c r="E1646" t="s">
        <v>10751</v>
      </c>
      <c r="F1646" t="s">
        <v>10751</v>
      </c>
      <c r="H1646" t="s">
        <v>10751</v>
      </c>
      <c r="I1646" t="str">
        <f t="shared" si="32"/>
        <v/>
      </c>
      <c r="K1646" t="s">
        <v>10751</v>
      </c>
      <c r="L1646" t="s">
        <v>10751</v>
      </c>
      <c r="M1646" t="s">
        <v>10751</v>
      </c>
      <c r="N1646" t="s">
        <v>10751</v>
      </c>
      <c r="O1646" t="s">
        <v>10751</v>
      </c>
      <c r="P1646" t="s">
        <v>10751</v>
      </c>
      <c r="Q1646" t="s">
        <v>10751</v>
      </c>
      <c r="R1646" t="s">
        <v>10751</v>
      </c>
      <c r="S1646" t="s">
        <v>10751</v>
      </c>
      <c r="T1646" t="s">
        <v>10751</v>
      </c>
      <c r="U1646" t="s">
        <v>10751</v>
      </c>
      <c r="V1646" t="s">
        <v>10751</v>
      </c>
      <c r="W1646" t="s">
        <v>10751</v>
      </c>
      <c r="X1646" t="s">
        <v>10751</v>
      </c>
      <c r="Y1646" t="s">
        <v>10751</v>
      </c>
      <c r="Z1646" t="s">
        <v>10751</v>
      </c>
      <c r="AA1646" t="s">
        <v>10751</v>
      </c>
      <c r="AB1646" t="s">
        <v>10751</v>
      </c>
      <c r="AC1646" t="s">
        <v>10751</v>
      </c>
      <c r="AD1646" t="s">
        <v>10751</v>
      </c>
      <c r="AE1646" t="s">
        <v>10751</v>
      </c>
      <c r="AF1646" t="s">
        <v>10751</v>
      </c>
      <c r="AG1646" t="s">
        <v>10751</v>
      </c>
      <c r="AH1646" t="s">
        <v>10751</v>
      </c>
      <c r="AI1646" t="s">
        <v>10751</v>
      </c>
      <c r="AJ1646" t="s">
        <v>10751</v>
      </c>
      <c r="AK1646" t="s">
        <v>10751</v>
      </c>
      <c r="AL1646" t="s">
        <v>10751</v>
      </c>
      <c r="AM1646" t="s">
        <v>10751</v>
      </c>
      <c r="AN1646" t="s">
        <v>10751</v>
      </c>
      <c r="AO1646" t="s">
        <v>10751</v>
      </c>
      <c r="AP1646" t="s">
        <v>10751</v>
      </c>
      <c r="AQ1646" t="s">
        <v>10751</v>
      </c>
      <c r="AR1646" t="s">
        <v>10751</v>
      </c>
      <c r="AS1646" t="s">
        <v>10751</v>
      </c>
      <c r="AT1646" t="s">
        <v>10751</v>
      </c>
      <c r="AU1646" t="s">
        <v>10751</v>
      </c>
      <c r="AV1646" t="s">
        <v>10751</v>
      </c>
      <c r="AW1646" t="s">
        <v>10751</v>
      </c>
      <c r="AX1646" t="s">
        <v>10751</v>
      </c>
      <c r="AY1646" t="s">
        <v>10751</v>
      </c>
      <c r="AZ1646" t="s">
        <v>10751</v>
      </c>
      <c r="BA1646" t="s">
        <v>10751</v>
      </c>
      <c r="BB1646" t="s">
        <v>10751</v>
      </c>
      <c r="BC1646" t="s">
        <v>10751</v>
      </c>
      <c r="BD1646" t="s">
        <v>10751</v>
      </c>
    </row>
    <row r="1647" spans="1:56">
      <c r="A1647" t="s">
        <v>10756</v>
      </c>
      <c r="B1647">
        <v>5500</v>
      </c>
      <c r="C1647">
        <v>2004</v>
      </c>
      <c r="D1647" t="s">
        <v>10751</v>
      </c>
      <c r="E1647" t="s">
        <v>10751</v>
      </c>
      <c r="F1647" t="s">
        <v>10751</v>
      </c>
      <c r="H1647" t="s">
        <v>10751</v>
      </c>
      <c r="I1647" t="str">
        <f t="shared" si="32"/>
        <v/>
      </c>
      <c r="K1647" t="s">
        <v>10751</v>
      </c>
      <c r="L1647" t="s">
        <v>10751</v>
      </c>
      <c r="M1647" t="s">
        <v>10751</v>
      </c>
      <c r="N1647" t="s">
        <v>10751</v>
      </c>
      <c r="O1647" t="s">
        <v>10751</v>
      </c>
      <c r="P1647" t="s">
        <v>10751</v>
      </c>
      <c r="Q1647" t="s">
        <v>10751</v>
      </c>
      <c r="R1647" t="s">
        <v>10751</v>
      </c>
      <c r="S1647" t="s">
        <v>10751</v>
      </c>
      <c r="T1647" t="s">
        <v>10751</v>
      </c>
      <c r="U1647" t="s">
        <v>10751</v>
      </c>
      <c r="V1647" t="s">
        <v>10751</v>
      </c>
      <c r="W1647" t="s">
        <v>10751</v>
      </c>
      <c r="X1647" t="s">
        <v>10751</v>
      </c>
      <c r="Y1647" t="s">
        <v>10751</v>
      </c>
      <c r="Z1647" t="s">
        <v>10751</v>
      </c>
      <c r="AA1647" t="s">
        <v>10751</v>
      </c>
      <c r="AB1647" t="s">
        <v>10751</v>
      </c>
      <c r="AC1647" t="s">
        <v>10751</v>
      </c>
      <c r="AD1647" t="s">
        <v>10751</v>
      </c>
      <c r="AE1647" t="s">
        <v>10751</v>
      </c>
      <c r="AF1647" t="s">
        <v>10751</v>
      </c>
      <c r="AG1647" t="s">
        <v>10751</v>
      </c>
      <c r="AH1647" t="s">
        <v>10751</v>
      </c>
      <c r="AI1647" t="s">
        <v>10751</v>
      </c>
      <c r="AJ1647" t="s">
        <v>10751</v>
      </c>
      <c r="AK1647" t="s">
        <v>10751</v>
      </c>
      <c r="AL1647" t="s">
        <v>10751</v>
      </c>
      <c r="AM1647" t="s">
        <v>10751</v>
      </c>
      <c r="AN1647" t="s">
        <v>10751</v>
      </c>
      <c r="AO1647" t="s">
        <v>10751</v>
      </c>
      <c r="AP1647" t="s">
        <v>10751</v>
      </c>
      <c r="AQ1647" t="s">
        <v>10751</v>
      </c>
      <c r="AR1647" t="s">
        <v>10751</v>
      </c>
      <c r="AS1647" t="s">
        <v>10751</v>
      </c>
      <c r="AT1647" t="s">
        <v>10751</v>
      </c>
      <c r="AU1647" t="s">
        <v>10751</v>
      </c>
      <c r="AV1647" t="s">
        <v>10751</v>
      </c>
      <c r="AW1647" t="s">
        <v>10751</v>
      </c>
      <c r="AX1647" t="s">
        <v>10751</v>
      </c>
      <c r="AY1647" t="s">
        <v>10751</v>
      </c>
      <c r="AZ1647" t="s">
        <v>10751</v>
      </c>
      <c r="BA1647" t="s">
        <v>10751</v>
      </c>
      <c r="BB1647" t="s">
        <v>10751</v>
      </c>
      <c r="BC1647" t="s">
        <v>10751</v>
      </c>
      <c r="BD1647" t="s">
        <v>10751</v>
      </c>
    </row>
    <row r="1648" spans="1:56">
      <c r="A1648" t="s">
        <v>10756</v>
      </c>
      <c r="B1648">
        <v>5500</v>
      </c>
      <c r="C1648">
        <v>2005</v>
      </c>
      <c r="D1648" t="s">
        <v>10751</v>
      </c>
      <c r="E1648" t="s">
        <v>10751</v>
      </c>
      <c r="F1648" t="s">
        <v>10751</v>
      </c>
      <c r="H1648" t="s">
        <v>10751</v>
      </c>
      <c r="I1648" t="str">
        <f t="shared" si="32"/>
        <v/>
      </c>
      <c r="K1648" t="s">
        <v>10751</v>
      </c>
      <c r="L1648" t="s">
        <v>10751</v>
      </c>
      <c r="M1648" t="s">
        <v>10751</v>
      </c>
      <c r="N1648" t="s">
        <v>10751</v>
      </c>
      <c r="O1648" t="s">
        <v>10751</v>
      </c>
      <c r="P1648" t="s">
        <v>10751</v>
      </c>
      <c r="Q1648" t="s">
        <v>10751</v>
      </c>
      <c r="R1648" t="s">
        <v>10751</v>
      </c>
      <c r="S1648" t="s">
        <v>10751</v>
      </c>
      <c r="T1648" t="s">
        <v>10751</v>
      </c>
      <c r="U1648" t="s">
        <v>10751</v>
      </c>
      <c r="V1648" t="s">
        <v>10751</v>
      </c>
      <c r="W1648" t="s">
        <v>10751</v>
      </c>
      <c r="X1648" t="s">
        <v>10751</v>
      </c>
      <c r="Y1648" t="s">
        <v>10751</v>
      </c>
      <c r="Z1648" t="s">
        <v>10751</v>
      </c>
      <c r="AA1648" t="s">
        <v>10751</v>
      </c>
      <c r="AB1648" t="s">
        <v>10751</v>
      </c>
      <c r="AC1648" t="s">
        <v>10751</v>
      </c>
      <c r="AD1648" t="s">
        <v>10751</v>
      </c>
      <c r="AE1648" t="s">
        <v>10751</v>
      </c>
      <c r="AF1648" t="s">
        <v>10751</v>
      </c>
      <c r="AG1648" t="s">
        <v>10751</v>
      </c>
      <c r="AH1648" t="s">
        <v>10751</v>
      </c>
      <c r="AI1648" t="s">
        <v>10751</v>
      </c>
      <c r="AJ1648" t="s">
        <v>10751</v>
      </c>
      <c r="AK1648" t="s">
        <v>10751</v>
      </c>
      <c r="AL1648" t="s">
        <v>10751</v>
      </c>
      <c r="AM1648" t="s">
        <v>10751</v>
      </c>
      <c r="AN1648" t="s">
        <v>10751</v>
      </c>
      <c r="AO1648" t="s">
        <v>10751</v>
      </c>
      <c r="AP1648" t="s">
        <v>10751</v>
      </c>
      <c r="AQ1648" t="s">
        <v>10751</v>
      </c>
      <c r="AR1648" t="s">
        <v>10751</v>
      </c>
      <c r="AS1648" t="s">
        <v>10751</v>
      </c>
      <c r="AT1648" t="s">
        <v>10751</v>
      </c>
      <c r="AU1648" t="s">
        <v>10751</v>
      </c>
      <c r="AV1648" t="s">
        <v>10751</v>
      </c>
      <c r="AW1648" t="s">
        <v>10751</v>
      </c>
      <c r="AX1648" t="s">
        <v>10751</v>
      </c>
      <c r="AY1648" t="s">
        <v>10751</v>
      </c>
      <c r="AZ1648" t="s">
        <v>10751</v>
      </c>
      <c r="BA1648" t="s">
        <v>10751</v>
      </c>
      <c r="BB1648" t="s">
        <v>10751</v>
      </c>
      <c r="BC1648" t="s">
        <v>10751</v>
      </c>
      <c r="BD1648" t="s">
        <v>10751</v>
      </c>
    </row>
    <row r="1649" spans="1:56">
      <c r="A1649" t="s">
        <v>10756</v>
      </c>
      <c r="B1649">
        <v>5500</v>
      </c>
      <c r="C1649">
        <v>2006</v>
      </c>
      <c r="D1649" t="s">
        <v>10751</v>
      </c>
      <c r="E1649" t="s">
        <v>10751</v>
      </c>
      <c r="F1649" t="s">
        <v>10751</v>
      </c>
      <c r="H1649" t="s">
        <v>10751</v>
      </c>
      <c r="I1649" t="str">
        <f t="shared" si="32"/>
        <v/>
      </c>
      <c r="K1649" t="s">
        <v>10751</v>
      </c>
      <c r="L1649" t="s">
        <v>10751</v>
      </c>
      <c r="M1649" t="s">
        <v>10751</v>
      </c>
      <c r="N1649" t="s">
        <v>10751</v>
      </c>
      <c r="O1649" t="s">
        <v>10751</v>
      </c>
      <c r="P1649" t="s">
        <v>10751</v>
      </c>
      <c r="Q1649" t="s">
        <v>10751</v>
      </c>
      <c r="R1649" t="s">
        <v>10751</v>
      </c>
      <c r="S1649" t="s">
        <v>10751</v>
      </c>
      <c r="T1649" t="s">
        <v>10751</v>
      </c>
      <c r="U1649" t="s">
        <v>10751</v>
      </c>
      <c r="V1649" t="s">
        <v>10751</v>
      </c>
      <c r="W1649" t="s">
        <v>10751</v>
      </c>
      <c r="X1649" t="s">
        <v>10751</v>
      </c>
      <c r="Y1649" t="s">
        <v>10751</v>
      </c>
      <c r="Z1649" t="s">
        <v>10751</v>
      </c>
      <c r="AA1649" t="s">
        <v>10751</v>
      </c>
      <c r="AB1649" t="s">
        <v>10751</v>
      </c>
      <c r="AC1649" t="s">
        <v>10751</v>
      </c>
      <c r="AD1649" t="s">
        <v>10751</v>
      </c>
      <c r="AE1649" t="s">
        <v>10751</v>
      </c>
      <c r="AF1649" t="s">
        <v>10751</v>
      </c>
      <c r="AG1649" t="s">
        <v>10751</v>
      </c>
      <c r="AH1649" t="s">
        <v>10751</v>
      </c>
      <c r="AI1649" t="s">
        <v>10751</v>
      </c>
      <c r="AJ1649" t="s">
        <v>10751</v>
      </c>
      <c r="AK1649" t="s">
        <v>10751</v>
      </c>
      <c r="AL1649" t="s">
        <v>10751</v>
      </c>
      <c r="AM1649" t="s">
        <v>10751</v>
      </c>
      <c r="AN1649" t="s">
        <v>10751</v>
      </c>
      <c r="AO1649" t="s">
        <v>10751</v>
      </c>
      <c r="AP1649" t="s">
        <v>10751</v>
      </c>
      <c r="AQ1649" t="s">
        <v>10751</v>
      </c>
      <c r="AR1649" t="s">
        <v>10751</v>
      </c>
      <c r="AS1649" t="s">
        <v>10751</v>
      </c>
      <c r="AT1649" t="s">
        <v>10751</v>
      </c>
      <c r="AU1649" t="s">
        <v>10751</v>
      </c>
      <c r="AV1649" t="s">
        <v>10751</v>
      </c>
      <c r="AW1649" t="s">
        <v>10751</v>
      </c>
      <c r="AX1649" t="s">
        <v>10751</v>
      </c>
      <c r="AY1649" t="s">
        <v>10751</v>
      </c>
      <c r="AZ1649" t="s">
        <v>10751</v>
      </c>
      <c r="BA1649" t="s">
        <v>10751</v>
      </c>
      <c r="BB1649" t="s">
        <v>10751</v>
      </c>
      <c r="BC1649" t="s">
        <v>10751</v>
      </c>
      <c r="BD1649" t="s">
        <v>10751</v>
      </c>
    </row>
    <row r="1650" spans="1:56">
      <c r="A1650" t="s">
        <v>10756</v>
      </c>
      <c r="B1650">
        <v>5500</v>
      </c>
      <c r="C1650">
        <v>2007</v>
      </c>
      <c r="D1650" t="s">
        <v>10751</v>
      </c>
      <c r="E1650" t="s">
        <v>10751</v>
      </c>
      <c r="F1650" t="s">
        <v>10751</v>
      </c>
      <c r="H1650" t="s">
        <v>10751</v>
      </c>
      <c r="I1650" t="str">
        <f t="shared" si="32"/>
        <v/>
      </c>
      <c r="K1650" t="s">
        <v>10751</v>
      </c>
      <c r="L1650" t="s">
        <v>10751</v>
      </c>
      <c r="M1650" t="s">
        <v>10751</v>
      </c>
      <c r="N1650" t="s">
        <v>10751</v>
      </c>
      <c r="O1650" t="s">
        <v>10751</v>
      </c>
      <c r="P1650" t="s">
        <v>10751</v>
      </c>
      <c r="Q1650" t="s">
        <v>10751</v>
      </c>
      <c r="R1650" t="s">
        <v>10751</v>
      </c>
      <c r="S1650" t="s">
        <v>10751</v>
      </c>
      <c r="T1650" t="s">
        <v>10751</v>
      </c>
      <c r="U1650" t="s">
        <v>10751</v>
      </c>
      <c r="V1650" t="s">
        <v>10751</v>
      </c>
      <c r="W1650" t="s">
        <v>10751</v>
      </c>
      <c r="X1650" t="s">
        <v>10751</v>
      </c>
      <c r="Y1650" t="s">
        <v>10751</v>
      </c>
      <c r="Z1650" t="s">
        <v>10751</v>
      </c>
      <c r="AA1650" t="s">
        <v>10751</v>
      </c>
      <c r="AB1650" t="s">
        <v>10751</v>
      </c>
      <c r="AC1650" t="s">
        <v>10751</v>
      </c>
      <c r="AD1650" t="s">
        <v>10751</v>
      </c>
      <c r="AE1650" t="s">
        <v>10751</v>
      </c>
      <c r="AF1650" t="s">
        <v>10751</v>
      </c>
      <c r="AG1650" t="s">
        <v>10751</v>
      </c>
      <c r="AH1650" t="s">
        <v>10751</v>
      </c>
      <c r="AI1650" t="s">
        <v>10751</v>
      </c>
      <c r="AJ1650" t="s">
        <v>10751</v>
      </c>
      <c r="AK1650" t="s">
        <v>10751</v>
      </c>
      <c r="AL1650" t="s">
        <v>10751</v>
      </c>
      <c r="AM1650" t="s">
        <v>10751</v>
      </c>
      <c r="AN1650" t="s">
        <v>10751</v>
      </c>
      <c r="AO1650" t="s">
        <v>10751</v>
      </c>
      <c r="AP1650" t="s">
        <v>10751</v>
      </c>
      <c r="AQ1650" t="s">
        <v>10751</v>
      </c>
      <c r="AR1650" t="s">
        <v>10751</v>
      </c>
      <c r="AS1650" t="s">
        <v>10751</v>
      </c>
      <c r="AT1650" t="s">
        <v>10751</v>
      </c>
      <c r="AU1650" t="s">
        <v>10751</v>
      </c>
      <c r="AV1650" t="s">
        <v>10751</v>
      </c>
      <c r="AW1650" t="s">
        <v>10751</v>
      </c>
      <c r="AX1650" t="s">
        <v>10751</v>
      </c>
      <c r="AY1650" t="s">
        <v>10751</v>
      </c>
      <c r="AZ1650" t="s">
        <v>10751</v>
      </c>
      <c r="BA1650" t="s">
        <v>10751</v>
      </c>
      <c r="BB1650" t="s">
        <v>10751</v>
      </c>
      <c r="BC1650" t="s">
        <v>10751</v>
      </c>
      <c r="BD1650" t="s">
        <v>10751</v>
      </c>
    </row>
    <row r="1651" spans="1:56">
      <c r="A1651" t="s">
        <v>10756</v>
      </c>
      <c r="B1651">
        <v>5500</v>
      </c>
      <c r="C1651">
        <v>2008</v>
      </c>
      <c r="D1651" t="s">
        <v>10751</v>
      </c>
      <c r="E1651" t="s">
        <v>10751</v>
      </c>
      <c r="F1651" t="s">
        <v>10751</v>
      </c>
      <c r="H1651" t="s">
        <v>10751</v>
      </c>
      <c r="I1651" t="str">
        <f t="shared" si="32"/>
        <v/>
      </c>
      <c r="K1651" t="s">
        <v>10751</v>
      </c>
      <c r="L1651" t="s">
        <v>10751</v>
      </c>
      <c r="M1651" t="s">
        <v>10751</v>
      </c>
      <c r="N1651" t="s">
        <v>10751</v>
      </c>
      <c r="O1651" t="s">
        <v>10751</v>
      </c>
      <c r="P1651" t="s">
        <v>10751</v>
      </c>
      <c r="Q1651" t="s">
        <v>10751</v>
      </c>
      <c r="R1651" t="s">
        <v>10751</v>
      </c>
      <c r="S1651" t="s">
        <v>10751</v>
      </c>
      <c r="T1651" t="s">
        <v>10751</v>
      </c>
      <c r="U1651" t="s">
        <v>10751</v>
      </c>
      <c r="V1651" t="s">
        <v>10751</v>
      </c>
      <c r="W1651" t="s">
        <v>10751</v>
      </c>
      <c r="X1651" t="s">
        <v>10751</v>
      </c>
      <c r="Y1651" t="s">
        <v>10751</v>
      </c>
      <c r="Z1651" t="s">
        <v>10751</v>
      </c>
      <c r="AA1651" t="s">
        <v>10751</v>
      </c>
      <c r="AB1651" t="s">
        <v>10751</v>
      </c>
      <c r="AC1651" t="s">
        <v>10751</v>
      </c>
      <c r="AD1651" t="s">
        <v>10751</v>
      </c>
      <c r="AE1651" t="s">
        <v>10751</v>
      </c>
      <c r="AF1651" t="s">
        <v>10751</v>
      </c>
      <c r="AG1651" t="s">
        <v>10751</v>
      </c>
      <c r="AH1651" t="s">
        <v>10751</v>
      </c>
      <c r="AI1651" t="s">
        <v>10751</v>
      </c>
      <c r="AJ1651" t="s">
        <v>10751</v>
      </c>
      <c r="AK1651" t="s">
        <v>10751</v>
      </c>
      <c r="AL1651" t="s">
        <v>10751</v>
      </c>
      <c r="AM1651" t="s">
        <v>10751</v>
      </c>
      <c r="AN1651" t="s">
        <v>10751</v>
      </c>
      <c r="AO1651" t="s">
        <v>10751</v>
      </c>
      <c r="AP1651" t="s">
        <v>10751</v>
      </c>
      <c r="AQ1651" t="s">
        <v>10751</v>
      </c>
      <c r="AR1651" t="s">
        <v>10751</v>
      </c>
      <c r="AS1651" t="s">
        <v>10751</v>
      </c>
      <c r="AT1651" t="s">
        <v>10751</v>
      </c>
      <c r="AU1651" t="s">
        <v>10751</v>
      </c>
      <c r="AV1651" t="s">
        <v>10751</v>
      </c>
      <c r="AW1651" t="s">
        <v>10751</v>
      </c>
      <c r="AX1651" t="s">
        <v>10751</v>
      </c>
      <c r="AY1651" t="s">
        <v>10751</v>
      </c>
      <c r="AZ1651" t="s">
        <v>10751</v>
      </c>
      <c r="BA1651" t="s">
        <v>10751</v>
      </c>
      <c r="BB1651" t="s">
        <v>10751</v>
      </c>
      <c r="BC1651" t="s">
        <v>10751</v>
      </c>
      <c r="BD1651" t="s">
        <v>10751</v>
      </c>
    </row>
    <row r="1652" spans="1:56">
      <c r="A1652" t="s">
        <v>10756</v>
      </c>
      <c r="B1652">
        <v>5500</v>
      </c>
      <c r="C1652">
        <v>2009</v>
      </c>
      <c r="D1652" t="s">
        <v>10751</v>
      </c>
      <c r="E1652" t="s">
        <v>10751</v>
      </c>
      <c r="F1652" t="s">
        <v>10751</v>
      </c>
      <c r="H1652" t="s">
        <v>10751</v>
      </c>
      <c r="I1652" t="str">
        <f t="shared" si="32"/>
        <v/>
      </c>
      <c r="K1652" t="s">
        <v>10751</v>
      </c>
      <c r="L1652" t="s">
        <v>10751</v>
      </c>
      <c r="M1652" t="s">
        <v>10751</v>
      </c>
      <c r="N1652" t="s">
        <v>10751</v>
      </c>
      <c r="O1652" t="s">
        <v>10751</v>
      </c>
      <c r="P1652" t="s">
        <v>10751</v>
      </c>
      <c r="Q1652" t="s">
        <v>10751</v>
      </c>
      <c r="R1652" t="s">
        <v>10751</v>
      </c>
      <c r="S1652" t="s">
        <v>10751</v>
      </c>
      <c r="T1652" t="s">
        <v>10751</v>
      </c>
      <c r="U1652" t="s">
        <v>10751</v>
      </c>
      <c r="V1652" t="s">
        <v>10751</v>
      </c>
      <c r="W1652" t="s">
        <v>10751</v>
      </c>
      <c r="X1652" t="s">
        <v>10751</v>
      </c>
      <c r="Y1652" t="s">
        <v>10751</v>
      </c>
      <c r="Z1652" t="s">
        <v>10751</v>
      </c>
      <c r="AA1652" t="s">
        <v>10751</v>
      </c>
      <c r="AB1652" t="s">
        <v>10751</v>
      </c>
      <c r="AC1652" t="s">
        <v>10751</v>
      </c>
      <c r="AD1652" t="s">
        <v>10751</v>
      </c>
      <c r="AE1652" t="s">
        <v>10751</v>
      </c>
      <c r="AF1652" t="s">
        <v>10751</v>
      </c>
      <c r="AG1652" t="s">
        <v>10751</v>
      </c>
      <c r="AH1652" t="s">
        <v>10751</v>
      </c>
      <c r="AI1652" t="s">
        <v>10751</v>
      </c>
      <c r="AJ1652" t="s">
        <v>10751</v>
      </c>
      <c r="AK1652" t="s">
        <v>10751</v>
      </c>
      <c r="AL1652" t="s">
        <v>10751</v>
      </c>
      <c r="AM1652" t="s">
        <v>10751</v>
      </c>
      <c r="AN1652" t="s">
        <v>10751</v>
      </c>
      <c r="AO1652" t="s">
        <v>10751</v>
      </c>
      <c r="AP1652" t="s">
        <v>10751</v>
      </c>
      <c r="AQ1652" t="s">
        <v>10751</v>
      </c>
      <c r="AR1652" t="s">
        <v>10751</v>
      </c>
      <c r="AS1652" t="s">
        <v>10751</v>
      </c>
      <c r="AT1652" t="s">
        <v>10751</v>
      </c>
      <c r="AU1652" t="s">
        <v>10751</v>
      </c>
      <c r="AV1652" t="s">
        <v>10751</v>
      </c>
      <c r="AW1652" t="s">
        <v>10751</v>
      </c>
      <c r="AX1652" t="s">
        <v>10751</v>
      </c>
      <c r="AY1652" t="s">
        <v>10751</v>
      </c>
      <c r="AZ1652" t="s">
        <v>10751</v>
      </c>
      <c r="BA1652" t="s">
        <v>10751</v>
      </c>
      <c r="BB1652" t="s">
        <v>10751</v>
      </c>
      <c r="BC1652" t="s">
        <v>10751</v>
      </c>
      <c r="BD1652" t="s">
        <v>10751</v>
      </c>
    </row>
    <row r="1653" spans="1:56">
      <c r="A1653" t="s">
        <v>10756</v>
      </c>
      <c r="B1653">
        <v>5500</v>
      </c>
      <c r="C1653">
        <v>2010</v>
      </c>
      <c r="D1653" t="s">
        <v>10751</v>
      </c>
      <c r="E1653" t="s">
        <v>10751</v>
      </c>
      <c r="F1653" t="s">
        <v>10751</v>
      </c>
      <c r="H1653" t="s">
        <v>10751</v>
      </c>
      <c r="I1653" t="str">
        <f t="shared" si="32"/>
        <v/>
      </c>
      <c r="K1653" t="s">
        <v>10751</v>
      </c>
      <c r="L1653" t="s">
        <v>10751</v>
      </c>
      <c r="M1653" t="s">
        <v>10751</v>
      </c>
      <c r="N1653" t="s">
        <v>10751</v>
      </c>
      <c r="O1653" t="s">
        <v>10751</v>
      </c>
      <c r="P1653" t="s">
        <v>10751</v>
      </c>
      <c r="Q1653" t="s">
        <v>10751</v>
      </c>
      <c r="R1653" t="s">
        <v>10751</v>
      </c>
      <c r="S1653" t="s">
        <v>10751</v>
      </c>
      <c r="T1653" t="s">
        <v>10751</v>
      </c>
      <c r="U1653" t="s">
        <v>10751</v>
      </c>
      <c r="V1653" t="s">
        <v>10751</v>
      </c>
      <c r="W1653" t="s">
        <v>10751</v>
      </c>
      <c r="X1653" t="s">
        <v>10751</v>
      </c>
      <c r="Y1653" t="s">
        <v>10751</v>
      </c>
      <c r="Z1653" t="s">
        <v>10751</v>
      </c>
      <c r="AA1653" t="s">
        <v>10751</v>
      </c>
      <c r="AB1653" t="s">
        <v>10751</v>
      </c>
      <c r="AC1653" t="s">
        <v>10751</v>
      </c>
      <c r="AD1653" t="s">
        <v>10751</v>
      </c>
      <c r="AE1653" t="s">
        <v>10751</v>
      </c>
      <c r="AF1653" t="s">
        <v>10751</v>
      </c>
      <c r="AG1653" t="s">
        <v>10751</v>
      </c>
      <c r="AH1653" t="s">
        <v>10751</v>
      </c>
      <c r="AI1653" t="s">
        <v>10751</v>
      </c>
      <c r="AJ1653" t="s">
        <v>10751</v>
      </c>
      <c r="AK1653" t="s">
        <v>10751</v>
      </c>
      <c r="AL1653" t="s">
        <v>10751</v>
      </c>
      <c r="AM1653" t="s">
        <v>10751</v>
      </c>
      <c r="AN1653" t="s">
        <v>10751</v>
      </c>
      <c r="AO1653" t="s">
        <v>10751</v>
      </c>
      <c r="AP1653" t="s">
        <v>10751</v>
      </c>
      <c r="AQ1653" t="s">
        <v>10751</v>
      </c>
      <c r="AR1653" t="s">
        <v>10751</v>
      </c>
      <c r="AS1653" t="s">
        <v>10751</v>
      </c>
      <c r="AT1653" t="s">
        <v>10751</v>
      </c>
      <c r="AU1653" t="s">
        <v>10751</v>
      </c>
      <c r="AV1653" t="s">
        <v>10751</v>
      </c>
      <c r="AW1653" t="s">
        <v>10751</v>
      </c>
      <c r="AX1653" t="s">
        <v>10751</v>
      </c>
      <c r="AY1653" t="s">
        <v>10751</v>
      </c>
      <c r="AZ1653" t="s">
        <v>10751</v>
      </c>
      <c r="BA1653" t="s">
        <v>10751</v>
      </c>
      <c r="BB1653" t="s">
        <v>10751</v>
      </c>
      <c r="BC1653" t="s">
        <v>10751</v>
      </c>
      <c r="BD1653" t="s">
        <v>10751</v>
      </c>
    </row>
    <row r="1654" spans="1:56">
      <c r="A1654" t="s">
        <v>10756</v>
      </c>
      <c r="B1654">
        <v>5500</v>
      </c>
      <c r="C1654">
        <v>2011</v>
      </c>
      <c r="D1654" t="s">
        <v>10751</v>
      </c>
      <c r="E1654" t="s">
        <v>10751</v>
      </c>
      <c r="F1654" t="s">
        <v>10751</v>
      </c>
      <c r="H1654" t="s">
        <v>10751</v>
      </c>
      <c r="I1654" t="str">
        <f t="shared" si="32"/>
        <v/>
      </c>
      <c r="K1654" t="s">
        <v>10751</v>
      </c>
      <c r="L1654" t="s">
        <v>10751</v>
      </c>
      <c r="M1654" t="s">
        <v>10751</v>
      </c>
      <c r="N1654" t="s">
        <v>10751</v>
      </c>
      <c r="O1654" t="s">
        <v>10751</v>
      </c>
      <c r="P1654" t="s">
        <v>10751</v>
      </c>
      <c r="Q1654" t="s">
        <v>10751</v>
      </c>
      <c r="R1654" t="s">
        <v>10751</v>
      </c>
      <c r="S1654" t="s">
        <v>10751</v>
      </c>
      <c r="T1654" t="s">
        <v>10751</v>
      </c>
      <c r="U1654" t="s">
        <v>10751</v>
      </c>
      <c r="V1654" t="s">
        <v>10751</v>
      </c>
      <c r="W1654" t="s">
        <v>10751</v>
      </c>
      <c r="X1654" t="s">
        <v>10751</v>
      </c>
      <c r="Y1654" t="s">
        <v>10751</v>
      </c>
      <c r="Z1654" t="s">
        <v>10751</v>
      </c>
      <c r="AA1654" t="s">
        <v>10751</v>
      </c>
      <c r="AB1654" t="s">
        <v>10751</v>
      </c>
      <c r="AC1654" t="s">
        <v>10751</v>
      </c>
      <c r="AD1654" t="s">
        <v>10751</v>
      </c>
      <c r="AE1654" t="s">
        <v>10751</v>
      </c>
      <c r="AF1654" t="s">
        <v>10751</v>
      </c>
      <c r="AG1654" t="s">
        <v>10751</v>
      </c>
      <c r="AH1654" t="s">
        <v>10751</v>
      </c>
      <c r="AI1654" t="s">
        <v>10751</v>
      </c>
      <c r="AJ1654" t="s">
        <v>10751</v>
      </c>
      <c r="AK1654" t="s">
        <v>10751</v>
      </c>
      <c r="AL1654" t="s">
        <v>10751</v>
      </c>
      <c r="AM1654" t="s">
        <v>10751</v>
      </c>
      <c r="AN1654" t="s">
        <v>10751</v>
      </c>
      <c r="AO1654" t="s">
        <v>10751</v>
      </c>
      <c r="AP1654" t="s">
        <v>10751</v>
      </c>
      <c r="AQ1654" t="s">
        <v>10751</v>
      </c>
      <c r="AR1654" t="s">
        <v>10751</v>
      </c>
      <c r="AS1654" t="s">
        <v>10751</v>
      </c>
      <c r="AT1654" t="s">
        <v>10751</v>
      </c>
      <c r="AU1654" t="s">
        <v>10751</v>
      </c>
      <c r="AV1654" t="s">
        <v>10751</v>
      </c>
      <c r="AW1654" t="s">
        <v>10751</v>
      </c>
      <c r="AX1654" t="s">
        <v>10751</v>
      </c>
      <c r="AY1654" t="s">
        <v>10751</v>
      </c>
      <c r="AZ1654" t="s">
        <v>10751</v>
      </c>
      <c r="BA1654" t="s">
        <v>10751</v>
      </c>
      <c r="BB1654" t="s">
        <v>10751</v>
      </c>
      <c r="BC1654" t="s">
        <v>10751</v>
      </c>
      <c r="BD1654" t="s">
        <v>10751</v>
      </c>
    </row>
    <row r="1655" spans="1:56">
      <c r="A1655" t="s">
        <v>10756</v>
      </c>
      <c r="B1655">
        <v>5500</v>
      </c>
      <c r="C1655">
        <v>2012</v>
      </c>
      <c r="D1655">
        <v>0</v>
      </c>
      <c r="E1655">
        <v>9.9999999999999995E-7</v>
      </c>
      <c r="F1655">
        <v>88.484899999999996</v>
      </c>
      <c r="H1655">
        <v>62.426540000000003</v>
      </c>
      <c r="I1655">
        <f t="shared" si="32"/>
        <v>6.2426539999999999E-5</v>
      </c>
      <c r="K1655">
        <v>60.1785</v>
      </c>
      <c r="L1655">
        <v>64.236800000000002</v>
      </c>
      <c r="M1655">
        <v>0</v>
      </c>
      <c r="N1655">
        <v>0</v>
      </c>
      <c r="O1655">
        <v>0</v>
      </c>
      <c r="P1655">
        <v>47.9</v>
      </c>
      <c r="Q1655" t="s">
        <v>10751</v>
      </c>
      <c r="R1655">
        <v>101</v>
      </c>
      <c r="S1655">
        <v>7.7</v>
      </c>
      <c r="T1655" t="s">
        <v>10751</v>
      </c>
      <c r="U1655">
        <v>1.8363999999999998E-2</v>
      </c>
      <c r="V1655">
        <v>171.67299</v>
      </c>
      <c r="W1655">
        <v>1</v>
      </c>
      <c r="X1655" t="s">
        <v>10751</v>
      </c>
      <c r="Y1655" t="s">
        <v>10751</v>
      </c>
      <c r="Z1655" t="s">
        <v>10751</v>
      </c>
      <c r="AA1655" t="s">
        <v>10751</v>
      </c>
      <c r="AB1655">
        <v>1</v>
      </c>
      <c r="AC1655" t="s">
        <v>10751</v>
      </c>
      <c r="AD1655" t="s">
        <v>10751</v>
      </c>
      <c r="AE1655" t="s">
        <v>10751</v>
      </c>
      <c r="AF1655" t="s">
        <v>10751</v>
      </c>
      <c r="AG1655" t="s">
        <v>10751</v>
      </c>
      <c r="AH1655" t="s">
        <v>10751</v>
      </c>
      <c r="AI1655">
        <v>1</v>
      </c>
      <c r="AJ1655" t="s">
        <v>10751</v>
      </c>
      <c r="AK1655">
        <v>1</v>
      </c>
      <c r="AL1655" t="s">
        <v>10751</v>
      </c>
      <c r="AM1655" t="s">
        <v>10751</v>
      </c>
      <c r="AN1655" t="s">
        <v>10751</v>
      </c>
      <c r="AO1655" t="s">
        <v>10751</v>
      </c>
      <c r="AP1655" t="s">
        <v>10751</v>
      </c>
      <c r="AQ1655" t="s">
        <v>10751</v>
      </c>
      <c r="AR1655" t="s">
        <v>10751</v>
      </c>
      <c r="AS1655" t="s">
        <v>10751</v>
      </c>
      <c r="AT1655" t="s">
        <v>10751</v>
      </c>
      <c r="AU1655" t="s">
        <v>10751</v>
      </c>
      <c r="AV1655">
        <v>1</v>
      </c>
      <c r="AW1655" t="s">
        <v>10751</v>
      </c>
      <c r="AX1655" t="s">
        <v>10751</v>
      </c>
      <c r="AY1655">
        <v>1</v>
      </c>
      <c r="AZ1655" t="s">
        <v>10751</v>
      </c>
      <c r="BA1655" t="s">
        <v>10751</v>
      </c>
      <c r="BB1655" t="s">
        <v>10751</v>
      </c>
      <c r="BC1655" t="s">
        <v>10751</v>
      </c>
      <c r="BD1655" t="s">
        <v>10751</v>
      </c>
    </row>
    <row r="1656" spans="1:56">
      <c r="A1656" t="s">
        <v>10756</v>
      </c>
      <c r="B1656">
        <v>5500</v>
      </c>
      <c r="C1656">
        <v>2013</v>
      </c>
      <c r="D1656">
        <v>0</v>
      </c>
      <c r="E1656">
        <v>1.9999999999999999E-6</v>
      </c>
      <c r="F1656">
        <v>89.908199999999994</v>
      </c>
      <c r="H1656">
        <v>63.217469999999999</v>
      </c>
      <c r="I1656">
        <f t="shared" si="32"/>
        <v>1.2643493999999999E-4</v>
      </c>
      <c r="K1656">
        <v>61</v>
      </c>
      <c r="L1656">
        <v>65</v>
      </c>
      <c r="M1656">
        <v>0</v>
      </c>
      <c r="N1656">
        <v>0</v>
      </c>
      <c r="O1656">
        <v>0</v>
      </c>
      <c r="P1656">
        <v>47.9</v>
      </c>
      <c r="Q1656" t="s">
        <v>10751</v>
      </c>
      <c r="R1656">
        <v>101</v>
      </c>
      <c r="S1656">
        <v>7.7</v>
      </c>
      <c r="T1656" t="s">
        <v>10751</v>
      </c>
      <c r="U1656">
        <v>1.8363999999999998E-2</v>
      </c>
      <c r="V1656">
        <v>173.84805</v>
      </c>
      <c r="W1656">
        <v>1</v>
      </c>
      <c r="X1656" t="s">
        <v>10751</v>
      </c>
      <c r="Y1656" t="s">
        <v>10751</v>
      </c>
      <c r="Z1656" t="s">
        <v>10751</v>
      </c>
      <c r="AA1656" t="s">
        <v>10751</v>
      </c>
      <c r="AB1656">
        <v>1</v>
      </c>
      <c r="AC1656" t="s">
        <v>10751</v>
      </c>
      <c r="AD1656" t="s">
        <v>10751</v>
      </c>
      <c r="AE1656" t="s">
        <v>10751</v>
      </c>
      <c r="AF1656" t="s">
        <v>10751</v>
      </c>
      <c r="AG1656" t="s">
        <v>10751</v>
      </c>
      <c r="AH1656" t="s">
        <v>10751</v>
      </c>
      <c r="AI1656">
        <v>1</v>
      </c>
      <c r="AJ1656" t="s">
        <v>10751</v>
      </c>
      <c r="AK1656">
        <v>1</v>
      </c>
      <c r="AL1656" t="s">
        <v>10751</v>
      </c>
      <c r="AM1656" t="s">
        <v>10751</v>
      </c>
      <c r="AN1656" t="s">
        <v>10751</v>
      </c>
      <c r="AO1656" t="s">
        <v>10751</v>
      </c>
      <c r="AP1656" t="s">
        <v>10751</v>
      </c>
      <c r="AQ1656" t="s">
        <v>10751</v>
      </c>
      <c r="AR1656" t="s">
        <v>10751</v>
      </c>
      <c r="AS1656" t="s">
        <v>10751</v>
      </c>
      <c r="AT1656" t="s">
        <v>10751</v>
      </c>
      <c r="AU1656" t="s">
        <v>10751</v>
      </c>
      <c r="AV1656">
        <v>1</v>
      </c>
      <c r="AW1656" t="s">
        <v>10751</v>
      </c>
      <c r="AX1656" t="s">
        <v>10751</v>
      </c>
      <c r="AY1656">
        <v>1</v>
      </c>
      <c r="AZ1656" t="s">
        <v>10751</v>
      </c>
      <c r="BA1656" t="s">
        <v>10751</v>
      </c>
      <c r="BB1656" t="s">
        <v>10751</v>
      </c>
      <c r="BC1656" t="s">
        <v>10751</v>
      </c>
      <c r="BD1656" t="s">
        <v>10751</v>
      </c>
    </row>
    <row r="1657" spans="1:56">
      <c r="A1657" t="s">
        <v>10756</v>
      </c>
      <c r="B1657">
        <v>5500</v>
      </c>
      <c r="C1657">
        <v>2014</v>
      </c>
      <c r="D1657">
        <v>0</v>
      </c>
      <c r="E1657">
        <v>3.0000000000000001E-6</v>
      </c>
      <c r="F1657">
        <v>89.908199999999994</v>
      </c>
      <c r="H1657">
        <v>63.381079999999997</v>
      </c>
      <c r="I1657">
        <f t="shared" si="32"/>
        <v>1.9014324E-4</v>
      </c>
      <c r="K1657">
        <v>61.32</v>
      </c>
      <c r="L1657">
        <v>65.03</v>
      </c>
      <c r="M1657">
        <v>0</v>
      </c>
      <c r="N1657">
        <v>0</v>
      </c>
      <c r="O1657">
        <v>0</v>
      </c>
      <c r="P1657">
        <v>47.9</v>
      </c>
      <c r="Q1657" t="s">
        <v>10751</v>
      </c>
      <c r="R1657">
        <v>101</v>
      </c>
      <c r="S1657">
        <v>7.7</v>
      </c>
      <c r="T1657" t="s">
        <v>10751</v>
      </c>
      <c r="U1657">
        <v>1.8363999999999998E-2</v>
      </c>
      <c r="V1657">
        <v>174.29796999999999</v>
      </c>
      <c r="W1657">
        <v>1</v>
      </c>
      <c r="X1657" t="s">
        <v>10751</v>
      </c>
      <c r="Y1657" t="s">
        <v>10751</v>
      </c>
      <c r="Z1657" t="s">
        <v>10751</v>
      </c>
      <c r="AA1657" t="s">
        <v>10751</v>
      </c>
      <c r="AB1657">
        <v>1</v>
      </c>
      <c r="AC1657" t="s">
        <v>10751</v>
      </c>
      <c r="AD1657" t="s">
        <v>10751</v>
      </c>
      <c r="AE1657" t="s">
        <v>10751</v>
      </c>
      <c r="AF1657" t="s">
        <v>10751</v>
      </c>
      <c r="AG1657" t="s">
        <v>10751</v>
      </c>
      <c r="AH1657" t="s">
        <v>10751</v>
      </c>
      <c r="AI1657">
        <v>1</v>
      </c>
      <c r="AJ1657" t="s">
        <v>10751</v>
      </c>
      <c r="AK1657">
        <v>1</v>
      </c>
      <c r="AL1657" t="s">
        <v>10751</v>
      </c>
      <c r="AM1657" t="s">
        <v>10751</v>
      </c>
      <c r="AN1657" t="s">
        <v>10751</v>
      </c>
      <c r="AO1657" t="s">
        <v>10751</v>
      </c>
      <c r="AP1657" t="s">
        <v>10751</v>
      </c>
      <c r="AQ1657" t="s">
        <v>10751</v>
      </c>
      <c r="AR1657" t="s">
        <v>10751</v>
      </c>
      <c r="AS1657" t="s">
        <v>10751</v>
      </c>
      <c r="AT1657" t="s">
        <v>10751</v>
      </c>
      <c r="AU1657" t="s">
        <v>10751</v>
      </c>
      <c r="AV1657">
        <v>1</v>
      </c>
      <c r="AW1657" t="s">
        <v>10751</v>
      </c>
      <c r="AX1657" t="s">
        <v>10751</v>
      </c>
      <c r="AY1657">
        <v>1</v>
      </c>
      <c r="AZ1657" t="s">
        <v>10751</v>
      </c>
      <c r="BA1657" t="s">
        <v>10751</v>
      </c>
      <c r="BB1657" t="s">
        <v>10751</v>
      </c>
      <c r="BC1657" t="s">
        <v>10751</v>
      </c>
      <c r="BD1657" t="s">
        <v>10751</v>
      </c>
    </row>
    <row r="1658" spans="1:56">
      <c r="A1658" t="s">
        <v>10756</v>
      </c>
      <c r="B1658">
        <v>5500</v>
      </c>
      <c r="C1658">
        <v>2015</v>
      </c>
      <c r="D1658" t="s">
        <v>10751</v>
      </c>
      <c r="E1658" t="s">
        <v>10751</v>
      </c>
      <c r="F1658" t="s">
        <v>10751</v>
      </c>
      <c r="H1658" t="s">
        <v>10751</v>
      </c>
      <c r="I1658" t="str">
        <f t="shared" si="32"/>
        <v/>
      </c>
      <c r="K1658" t="s">
        <v>10751</v>
      </c>
      <c r="L1658" t="s">
        <v>10751</v>
      </c>
      <c r="M1658" t="s">
        <v>10751</v>
      </c>
      <c r="N1658" t="s">
        <v>10751</v>
      </c>
      <c r="O1658" t="s">
        <v>10751</v>
      </c>
      <c r="P1658" t="s">
        <v>10751</v>
      </c>
      <c r="Q1658" t="s">
        <v>10751</v>
      </c>
      <c r="R1658" t="s">
        <v>10751</v>
      </c>
      <c r="S1658" t="s">
        <v>10751</v>
      </c>
      <c r="T1658" t="s">
        <v>10751</v>
      </c>
      <c r="U1658" t="s">
        <v>10751</v>
      </c>
      <c r="V1658" t="s">
        <v>10751</v>
      </c>
      <c r="W1658" t="s">
        <v>10751</v>
      </c>
      <c r="X1658" t="s">
        <v>10751</v>
      </c>
      <c r="Y1658" t="s">
        <v>10751</v>
      </c>
      <c r="Z1658" t="s">
        <v>10751</v>
      </c>
      <c r="AA1658" t="s">
        <v>10751</v>
      </c>
      <c r="AB1658" t="s">
        <v>10751</v>
      </c>
      <c r="AC1658" t="s">
        <v>10751</v>
      </c>
      <c r="AD1658" t="s">
        <v>10751</v>
      </c>
      <c r="AE1658" t="s">
        <v>10751</v>
      </c>
      <c r="AF1658" t="s">
        <v>10751</v>
      </c>
      <c r="AG1658" t="s">
        <v>10751</v>
      </c>
      <c r="AH1658" t="s">
        <v>10751</v>
      </c>
      <c r="AI1658" t="s">
        <v>10751</v>
      </c>
      <c r="AJ1658" t="s">
        <v>10751</v>
      </c>
      <c r="AK1658" t="s">
        <v>10751</v>
      </c>
      <c r="AL1658" t="s">
        <v>10751</v>
      </c>
      <c r="AM1658" t="s">
        <v>10751</v>
      </c>
      <c r="AN1658" t="s">
        <v>10751</v>
      </c>
      <c r="AO1658" t="s">
        <v>10751</v>
      </c>
      <c r="AP1658" t="s">
        <v>10751</v>
      </c>
      <c r="AQ1658" t="s">
        <v>10751</v>
      </c>
      <c r="AR1658" t="s">
        <v>10751</v>
      </c>
      <c r="AS1658" t="s">
        <v>10751</v>
      </c>
      <c r="AT1658" t="s">
        <v>10751</v>
      </c>
      <c r="AU1658" t="s">
        <v>10751</v>
      </c>
      <c r="AV1658" t="s">
        <v>10751</v>
      </c>
      <c r="AW1658" t="s">
        <v>10751</v>
      </c>
      <c r="AX1658" t="s">
        <v>10751</v>
      </c>
      <c r="AY1658" t="s">
        <v>10751</v>
      </c>
      <c r="AZ1658" t="s">
        <v>10751</v>
      </c>
      <c r="BA1658" t="s">
        <v>10751</v>
      </c>
      <c r="BB1658" t="s">
        <v>10751</v>
      </c>
      <c r="BC1658" t="s">
        <v>10751</v>
      </c>
      <c r="BD1658" t="s">
        <v>10751</v>
      </c>
    </row>
    <row r="1659" spans="1:56">
      <c r="A1659" t="s">
        <v>10756</v>
      </c>
      <c r="B1659">
        <v>5500</v>
      </c>
      <c r="C1659">
        <v>2016</v>
      </c>
      <c r="D1659">
        <v>17</v>
      </c>
      <c r="E1659">
        <v>1.047E-3</v>
      </c>
      <c r="F1659">
        <v>124.71087</v>
      </c>
      <c r="H1659">
        <v>91.927989999999994</v>
      </c>
      <c r="I1659">
        <f t="shared" si="32"/>
        <v>9.6248605529999989E-2</v>
      </c>
      <c r="K1659">
        <v>90.095389999999995</v>
      </c>
      <c r="L1659">
        <v>93.360579999999999</v>
      </c>
      <c r="M1659">
        <v>0</v>
      </c>
      <c r="N1659">
        <v>0</v>
      </c>
      <c r="O1659">
        <v>0</v>
      </c>
      <c r="P1659">
        <v>54.5</v>
      </c>
      <c r="Q1659" t="s">
        <v>10751</v>
      </c>
      <c r="R1659">
        <v>403.13639999999998</v>
      </c>
      <c r="S1659">
        <v>4.8887</v>
      </c>
      <c r="T1659" t="s">
        <v>10751</v>
      </c>
      <c r="U1659">
        <v>7.3298000000000002E-2</v>
      </c>
      <c r="V1659">
        <v>252.87832</v>
      </c>
      <c r="W1659" t="s">
        <v>10751</v>
      </c>
      <c r="X1659">
        <v>1</v>
      </c>
      <c r="Y1659" t="s">
        <v>10751</v>
      </c>
      <c r="Z1659" t="s">
        <v>10751</v>
      </c>
      <c r="AA1659">
        <v>1</v>
      </c>
      <c r="AB1659" t="s">
        <v>10751</v>
      </c>
      <c r="AC1659" t="s">
        <v>10751</v>
      </c>
      <c r="AD1659" t="s">
        <v>10751</v>
      </c>
      <c r="AE1659" t="s">
        <v>10751</v>
      </c>
      <c r="AF1659" t="s">
        <v>10751</v>
      </c>
      <c r="AG1659" t="s">
        <v>10751</v>
      </c>
      <c r="AH1659" t="s">
        <v>10751</v>
      </c>
      <c r="AI1659">
        <v>1</v>
      </c>
      <c r="AJ1659" t="s">
        <v>10751</v>
      </c>
      <c r="AK1659">
        <v>1</v>
      </c>
      <c r="AL1659" t="s">
        <v>10751</v>
      </c>
      <c r="AM1659" t="s">
        <v>10751</v>
      </c>
      <c r="AN1659" t="s">
        <v>10751</v>
      </c>
      <c r="AO1659" t="s">
        <v>10751</v>
      </c>
      <c r="AP1659" t="s">
        <v>10751</v>
      </c>
      <c r="AQ1659" t="s">
        <v>10751</v>
      </c>
      <c r="AR1659" t="s">
        <v>10751</v>
      </c>
      <c r="AS1659" t="s">
        <v>10751</v>
      </c>
      <c r="AT1659" t="s">
        <v>10751</v>
      </c>
      <c r="AU1659" t="s">
        <v>10751</v>
      </c>
      <c r="AV1659">
        <v>1</v>
      </c>
      <c r="AW1659" t="s">
        <v>10751</v>
      </c>
      <c r="AX1659" t="s">
        <v>10751</v>
      </c>
      <c r="AY1659">
        <v>1</v>
      </c>
      <c r="AZ1659" t="s">
        <v>10751</v>
      </c>
      <c r="BA1659" t="s">
        <v>10751</v>
      </c>
      <c r="BB1659" t="s">
        <v>10751</v>
      </c>
      <c r="BC1659" t="s">
        <v>10751</v>
      </c>
      <c r="BD1659" t="s">
        <v>10751</v>
      </c>
    </row>
    <row r="1660" spans="1:56">
      <c r="A1660" t="s">
        <v>10756</v>
      </c>
      <c r="B1660">
        <v>5500</v>
      </c>
      <c r="C1660">
        <v>2017</v>
      </c>
      <c r="D1660">
        <v>9</v>
      </c>
      <c r="E1660">
        <v>5.1699999999999999E-4</v>
      </c>
      <c r="F1660">
        <v>126.40801</v>
      </c>
      <c r="H1660">
        <v>93.283699999999996</v>
      </c>
      <c r="I1660">
        <f t="shared" si="32"/>
        <v>4.8227672899999997E-2</v>
      </c>
      <c r="K1660">
        <v>90.934659999999994</v>
      </c>
      <c r="L1660">
        <v>95.137690000000006</v>
      </c>
      <c r="M1660">
        <v>0</v>
      </c>
      <c r="N1660">
        <v>0</v>
      </c>
      <c r="O1660">
        <v>0</v>
      </c>
      <c r="P1660">
        <v>54.795299999999997</v>
      </c>
      <c r="Q1660" t="s">
        <v>10751</v>
      </c>
      <c r="R1660">
        <v>518.10379999999998</v>
      </c>
      <c r="S1660">
        <v>3.5028999999999999</v>
      </c>
      <c r="T1660" t="s">
        <v>10751</v>
      </c>
      <c r="U1660">
        <v>9.4200999999999993E-2</v>
      </c>
      <c r="V1660">
        <v>256.54764999999998</v>
      </c>
      <c r="W1660">
        <v>1E-3</v>
      </c>
      <c r="X1660">
        <v>0.999</v>
      </c>
      <c r="Y1660" t="s">
        <v>10751</v>
      </c>
      <c r="Z1660" t="s">
        <v>10751</v>
      </c>
      <c r="AA1660">
        <v>0.999</v>
      </c>
      <c r="AB1660">
        <v>1E-3</v>
      </c>
      <c r="AC1660" t="s">
        <v>10751</v>
      </c>
      <c r="AD1660" t="s">
        <v>10751</v>
      </c>
      <c r="AE1660" t="s">
        <v>10751</v>
      </c>
      <c r="AF1660" t="s">
        <v>10751</v>
      </c>
      <c r="AG1660" t="s">
        <v>10751</v>
      </c>
      <c r="AH1660" t="s">
        <v>10751</v>
      </c>
      <c r="AI1660">
        <v>1</v>
      </c>
      <c r="AJ1660" t="s">
        <v>10751</v>
      </c>
      <c r="AK1660">
        <v>1</v>
      </c>
      <c r="AL1660" t="s">
        <v>10751</v>
      </c>
      <c r="AM1660" t="s">
        <v>10751</v>
      </c>
      <c r="AN1660" t="s">
        <v>10751</v>
      </c>
      <c r="AO1660" t="s">
        <v>10751</v>
      </c>
      <c r="AP1660" t="s">
        <v>10751</v>
      </c>
      <c r="AQ1660" t="s">
        <v>10751</v>
      </c>
      <c r="AR1660" t="s">
        <v>10751</v>
      </c>
      <c r="AS1660" t="s">
        <v>10751</v>
      </c>
      <c r="AT1660" t="s">
        <v>10751</v>
      </c>
      <c r="AU1660" t="s">
        <v>10751</v>
      </c>
      <c r="AV1660">
        <v>1</v>
      </c>
      <c r="AW1660" t="s">
        <v>10751</v>
      </c>
      <c r="AX1660" t="s">
        <v>10751</v>
      </c>
      <c r="AY1660">
        <v>1</v>
      </c>
      <c r="AZ1660" t="s">
        <v>10751</v>
      </c>
      <c r="BA1660" t="s">
        <v>10751</v>
      </c>
      <c r="BB1660" t="s">
        <v>10751</v>
      </c>
      <c r="BC1660" t="s">
        <v>10751</v>
      </c>
      <c r="BD1660" t="s">
        <v>10751</v>
      </c>
    </row>
    <row r="1661" spans="1:56">
      <c r="A1661" t="s">
        <v>10756</v>
      </c>
      <c r="B1661">
        <v>5500</v>
      </c>
      <c r="C1661">
        <v>2018</v>
      </c>
      <c r="D1661">
        <v>7</v>
      </c>
      <c r="E1661">
        <v>4.5800000000000002E-4</v>
      </c>
      <c r="F1661">
        <v>126.73688</v>
      </c>
      <c r="H1661">
        <v>93.534149999999997</v>
      </c>
      <c r="I1661">
        <f t="shared" si="32"/>
        <v>4.28386407E-2</v>
      </c>
      <c r="K1661">
        <v>91.156779999999998</v>
      </c>
      <c r="L1661">
        <v>95.411320000000003</v>
      </c>
      <c r="M1661">
        <v>0</v>
      </c>
      <c r="N1661">
        <v>0</v>
      </c>
      <c r="O1661">
        <v>0</v>
      </c>
      <c r="P1661">
        <v>54.79815</v>
      </c>
      <c r="Q1661" t="s">
        <v>10751</v>
      </c>
      <c r="R1661">
        <v>517.88810000000001</v>
      </c>
      <c r="S1661">
        <v>3.5011000000000001</v>
      </c>
      <c r="T1661" t="s">
        <v>10751</v>
      </c>
      <c r="U1661">
        <v>9.4160999999999995E-2</v>
      </c>
      <c r="V1661">
        <v>257.22365000000002</v>
      </c>
      <c r="W1661">
        <v>0</v>
      </c>
      <c r="X1661">
        <v>1</v>
      </c>
      <c r="Y1661" t="s">
        <v>10751</v>
      </c>
      <c r="Z1661" t="s">
        <v>10751</v>
      </c>
      <c r="AA1661">
        <v>1</v>
      </c>
      <c r="AB1661">
        <v>0</v>
      </c>
      <c r="AC1661" t="s">
        <v>10751</v>
      </c>
      <c r="AD1661" t="s">
        <v>10751</v>
      </c>
      <c r="AE1661" t="s">
        <v>10751</v>
      </c>
      <c r="AF1661" t="s">
        <v>10751</v>
      </c>
      <c r="AG1661" t="s">
        <v>10751</v>
      </c>
      <c r="AH1661" t="s">
        <v>10751</v>
      </c>
      <c r="AI1661">
        <v>1</v>
      </c>
      <c r="AJ1661" t="s">
        <v>10751</v>
      </c>
      <c r="AK1661">
        <v>1</v>
      </c>
      <c r="AL1661" t="s">
        <v>10751</v>
      </c>
      <c r="AM1661" t="s">
        <v>10751</v>
      </c>
      <c r="AN1661" t="s">
        <v>10751</v>
      </c>
      <c r="AO1661" t="s">
        <v>10751</v>
      </c>
      <c r="AP1661" t="s">
        <v>10751</v>
      </c>
      <c r="AQ1661" t="s">
        <v>10751</v>
      </c>
      <c r="AR1661" t="s">
        <v>10751</v>
      </c>
      <c r="AS1661" t="s">
        <v>10751</v>
      </c>
      <c r="AT1661" t="s">
        <v>10751</v>
      </c>
      <c r="AU1661" t="s">
        <v>10751</v>
      </c>
      <c r="AV1661">
        <v>1</v>
      </c>
      <c r="AW1661" t="s">
        <v>10751</v>
      </c>
      <c r="AX1661" t="s">
        <v>10751</v>
      </c>
      <c r="AY1661">
        <v>1</v>
      </c>
      <c r="AZ1661" t="s">
        <v>10751</v>
      </c>
      <c r="BA1661" t="s">
        <v>10751</v>
      </c>
      <c r="BB1661" t="s">
        <v>10751</v>
      </c>
      <c r="BC1661" t="s">
        <v>10751</v>
      </c>
      <c r="BD1661" t="s">
        <v>10751</v>
      </c>
    </row>
    <row r="1662" spans="1:56">
      <c r="A1662" t="s">
        <v>10756</v>
      </c>
      <c r="B1662">
        <v>5500</v>
      </c>
      <c r="C1662">
        <v>2019</v>
      </c>
      <c r="D1662">
        <v>1</v>
      </c>
      <c r="E1662">
        <v>7.2000000000000002E-5</v>
      </c>
      <c r="F1662">
        <v>133.53108</v>
      </c>
      <c r="H1662">
        <v>98.878709999999998</v>
      </c>
      <c r="I1662">
        <f t="shared" si="32"/>
        <v>7.1192671199999998E-3</v>
      </c>
      <c r="K1662">
        <v>101.37443</v>
      </c>
      <c r="L1662">
        <v>97.075800000000001</v>
      </c>
      <c r="M1662">
        <v>0</v>
      </c>
      <c r="N1662">
        <v>0</v>
      </c>
      <c r="O1662">
        <v>0</v>
      </c>
      <c r="P1662">
        <v>54.8</v>
      </c>
      <c r="Q1662" t="s">
        <v>10751</v>
      </c>
      <c r="R1662">
        <v>530.50559999999996</v>
      </c>
      <c r="S1662">
        <v>4.7436999999999996</v>
      </c>
      <c r="T1662" t="s">
        <v>10751</v>
      </c>
      <c r="U1662">
        <v>9.6456E-2</v>
      </c>
      <c r="V1662">
        <v>272.15422999999998</v>
      </c>
      <c r="W1662" t="s">
        <v>10751</v>
      </c>
      <c r="X1662">
        <v>1</v>
      </c>
      <c r="Y1662" t="s">
        <v>10751</v>
      </c>
      <c r="Z1662" t="s">
        <v>10751</v>
      </c>
      <c r="AA1662">
        <v>1</v>
      </c>
      <c r="AB1662" t="s">
        <v>10751</v>
      </c>
      <c r="AC1662" t="s">
        <v>10751</v>
      </c>
      <c r="AD1662" t="s">
        <v>10751</v>
      </c>
      <c r="AE1662" t="s">
        <v>10751</v>
      </c>
      <c r="AF1662" t="s">
        <v>10751</v>
      </c>
      <c r="AG1662" t="s">
        <v>10751</v>
      </c>
      <c r="AH1662" t="s">
        <v>10751</v>
      </c>
      <c r="AI1662">
        <v>1</v>
      </c>
      <c r="AJ1662" t="s">
        <v>10751</v>
      </c>
      <c r="AK1662">
        <v>1</v>
      </c>
      <c r="AL1662" t="s">
        <v>10751</v>
      </c>
      <c r="AM1662" t="s">
        <v>10751</v>
      </c>
      <c r="AN1662" t="s">
        <v>10751</v>
      </c>
      <c r="AO1662" t="s">
        <v>10751</v>
      </c>
      <c r="AP1662" t="s">
        <v>10751</v>
      </c>
      <c r="AQ1662" t="s">
        <v>10751</v>
      </c>
      <c r="AR1662" t="s">
        <v>10751</v>
      </c>
      <c r="AS1662" t="s">
        <v>10751</v>
      </c>
      <c r="AT1662" t="s">
        <v>10751</v>
      </c>
      <c r="AU1662" t="s">
        <v>10751</v>
      </c>
      <c r="AV1662">
        <v>1</v>
      </c>
      <c r="AW1662" t="s">
        <v>10751</v>
      </c>
      <c r="AX1662" t="s">
        <v>10751</v>
      </c>
      <c r="AY1662">
        <v>1</v>
      </c>
      <c r="AZ1662" t="s">
        <v>10751</v>
      </c>
      <c r="BA1662" t="s">
        <v>10751</v>
      </c>
      <c r="BB1662" t="s">
        <v>10751</v>
      </c>
      <c r="BC1662" t="s">
        <v>10751</v>
      </c>
      <c r="BD1662" t="s">
        <v>10751</v>
      </c>
    </row>
    <row r="1663" spans="1:56">
      <c r="A1663" t="s">
        <v>10756</v>
      </c>
      <c r="B1663">
        <v>5500</v>
      </c>
      <c r="C1663">
        <v>2020</v>
      </c>
      <c r="D1663">
        <v>6</v>
      </c>
      <c r="E1663">
        <v>4.57E-4</v>
      </c>
      <c r="F1663">
        <v>148.2955</v>
      </c>
      <c r="H1663">
        <v>103.89336</v>
      </c>
      <c r="I1663">
        <f t="shared" si="32"/>
        <v>4.7479265520000001E-2</v>
      </c>
      <c r="K1663">
        <v>108.42310000000001</v>
      </c>
      <c r="L1663">
        <v>100.71899999999999</v>
      </c>
      <c r="M1663">
        <v>0</v>
      </c>
      <c r="N1663">
        <v>0</v>
      </c>
      <c r="O1663">
        <v>0</v>
      </c>
      <c r="P1663">
        <v>54.8</v>
      </c>
      <c r="Q1663" t="s">
        <v>10751</v>
      </c>
      <c r="R1663">
        <v>534</v>
      </c>
      <c r="S1663">
        <v>2.6</v>
      </c>
      <c r="T1663" t="s">
        <v>10751</v>
      </c>
      <c r="U1663">
        <v>9.7090999999999997E-2</v>
      </c>
      <c r="V1663">
        <v>285.70674000000002</v>
      </c>
      <c r="W1663" t="s">
        <v>10751</v>
      </c>
      <c r="X1663">
        <v>1</v>
      </c>
      <c r="Y1663" t="s">
        <v>10751</v>
      </c>
      <c r="Z1663" t="s">
        <v>10751</v>
      </c>
      <c r="AA1663">
        <v>1</v>
      </c>
      <c r="AB1663" t="s">
        <v>10751</v>
      </c>
      <c r="AC1663" t="s">
        <v>10751</v>
      </c>
      <c r="AD1663" t="s">
        <v>10751</v>
      </c>
      <c r="AE1663" t="s">
        <v>10751</v>
      </c>
      <c r="AF1663" t="s">
        <v>10751</v>
      </c>
      <c r="AG1663" t="s">
        <v>10751</v>
      </c>
      <c r="AH1663" t="s">
        <v>10751</v>
      </c>
      <c r="AI1663">
        <v>1</v>
      </c>
      <c r="AJ1663" t="s">
        <v>10751</v>
      </c>
      <c r="AK1663">
        <v>1</v>
      </c>
      <c r="AL1663" t="s">
        <v>10751</v>
      </c>
      <c r="AM1663" t="s">
        <v>10751</v>
      </c>
      <c r="AN1663" t="s">
        <v>10751</v>
      </c>
      <c r="AO1663" t="s">
        <v>10751</v>
      </c>
      <c r="AP1663" t="s">
        <v>10751</v>
      </c>
      <c r="AQ1663" t="s">
        <v>10751</v>
      </c>
      <c r="AR1663" t="s">
        <v>10751</v>
      </c>
      <c r="AS1663" t="s">
        <v>10751</v>
      </c>
      <c r="AT1663" t="s">
        <v>10751</v>
      </c>
      <c r="AU1663" t="s">
        <v>10751</v>
      </c>
      <c r="AV1663">
        <v>1</v>
      </c>
      <c r="AW1663" t="s">
        <v>10751</v>
      </c>
      <c r="AX1663" t="s">
        <v>10751</v>
      </c>
      <c r="AY1663">
        <v>1</v>
      </c>
      <c r="AZ1663" t="s">
        <v>10751</v>
      </c>
      <c r="BA1663" t="s">
        <v>10751</v>
      </c>
      <c r="BB1663" t="s">
        <v>10751</v>
      </c>
      <c r="BC1663" t="s">
        <v>10751</v>
      </c>
      <c r="BD1663" t="s">
        <v>10751</v>
      </c>
    </row>
    <row r="1664" spans="1:56">
      <c r="A1664" t="s">
        <v>10756</v>
      </c>
      <c r="B1664">
        <v>5500</v>
      </c>
      <c r="C1664">
        <v>2021</v>
      </c>
      <c r="D1664">
        <v>3</v>
      </c>
      <c r="E1664">
        <v>2.4800000000000001E-4</v>
      </c>
      <c r="F1664">
        <v>139.77422999999999</v>
      </c>
      <c r="G1664">
        <f>IFERROR(F1664*E1664,"")</f>
        <v>3.4664009039999999E-2</v>
      </c>
      <c r="H1664">
        <v>104.08231000000001</v>
      </c>
      <c r="I1664">
        <f t="shared" si="32"/>
        <v>2.5812412880000003E-2</v>
      </c>
      <c r="J1664">
        <f>IFERROR(M1664*E1664,"")</f>
        <v>0</v>
      </c>
      <c r="K1664">
        <v>108.56009</v>
      </c>
      <c r="L1664">
        <v>100.94139</v>
      </c>
      <c r="M1664">
        <v>0</v>
      </c>
      <c r="N1664">
        <v>0</v>
      </c>
      <c r="O1664">
        <v>0</v>
      </c>
      <c r="P1664">
        <v>54.9</v>
      </c>
      <c r="Q1664" t="s">
        <v>10751</v>
      </c>
      <c r="R1664">
        <v>510.22620000000001</v>
      </c>
      <c r="S1664">
        <v>4.3452999999999999</v>
      </c>
      <c r="T1664" t="s">
        <v>10751</v>
      </c>
      <c r="U1664">
        <v>9.2768000000000003E-2</v>
      </c>
      <c r="V1664">
        <v>286.25779999999997</v>
      </c>
      <c r="W1664" t="s">
        <v>10751</v>
      </c>
      <c r="X1664">
        <v>1</v>
      </c>
      <c r="Y1664" t="s">
        <v>10751</v>
      </c>
      <c r="Z1664" t="s">
        <v>10751</v>
      </c>
      <c r="AA1664">
        <v>1</v>
      </c>
      <c r="AB1664" t="s">
        <v>10751</v>
      </c>
      <c r="AC1664" t="s">
        <v>10751</v>
      </c>
      <c r="AD1664" t="s">
        <v>10751</v>
      </c>
      <c r="AE1664" t="s">
        <v>10751</v>
      </c>
      <c r="AF1664" t="s">
        <v>10751</v>
      </c>
      <c r="AG1664" t="s">
        <v>10751</v>
      </c>
      <c r="AH1664" t="s">
        <v>10751</v>
      </c>
      <c r="AI1664">
        <v>1</v>
      </c>
      <c r="AJ1664" t="s">
        <v>10751</v>
      </c>
      <c r="AK1664">
        <v>1</v>
      </c>
      <c r="AL1664" t="s">
        <v>10751</v>
      </c>
      <c r="AM1664" t="s">
        <v>10751</v>
      </c>
      <c r="AN1664" t="s">
        <v>10751</v>
      </c>
      <c r="AO1664" t="s">
        <v>10751</v>
      </c>
      <c r="AP1664" t="s">
        <v>10751</v>
      </c>
      <c r="AQ1664" t="s">
        <v>10751</v>
      </c>
      <c r="AR1664" t="s">
        <v>10751</v>
      </c>
      <c r="AS1664" t="s">
        <v>10751</v>
      </c>
      <c r="AT1664" t="s">
        <v>10751</v>
      </c>
      <c r="AU1664" t="s">
        <v>10751</v>
      </c>
      <c r="AV1664">
        <v>1</v>
      </c>
      <c r="AW1664" t="s">
        <v>10751</v>
      </c>
      <c r="AX1664" t="s">
        <v>10751</v>
      </c>
      <c r="AY1664">
        <v>1</v>
      </c>
      <c r="AZ1664" t="s">
        <v>10751</v>
      </c>
      <c r="BA1664" t="s">
        <v>10751</v>
      </c>
      <c r="BB1664" t="s">
        <v>10751</v>
      </c>
      <c r="BC1664" t="s">
        <v>10751</v>
      </c>
      <c r="BD1664" t="s">
        <v>10751</v>
      </c>
    </row>
    <row r="1665" spans="1:56">
      <c r="A1665" t="s">
        <v>10756</v>
      </c>
      <c r="B1665">
        <v>5500</v>
      </c>
      <c r="C1665" t="s">
        <v>10752</v>
      </c>
      <c r="D1665" t="s">
        <v>10751</v>
      </c>
      <c r="E1665" t="s">
        <v>10751</v>
      </c>
      <c r="F1665" t="s">
        <v>10751</v>
      </c>
      <c r="H1665" t="s">
        <v>10751</v>
      </c>
      <c r="I1665" t="str">
        <f t="shared" si="32"/>
        <v/>
      </c>
      <c r="K1665" t="s">
        <v>10751</v>
      </c>
      <c r="L1665" t="s">
        <v>10751</v>
      </c>
      <c r="M1665" t="s">
        <v>10751</v>
      </c>
      <c r="N1665" t="s">
        <v>10751</v>
      </c>
      <c r="O1665" t="s">
        <v>10751</v>
      </c>
      <c r="P1665" t="s">
        <v>10751</v>
      </c>
      <c r="Q1665" t="s">
        <v>10751</v>
      </c>
      <c r="R1665" t="s">
        <v>10751</v>
      </c>
      <c r="S1665" t="s">
        <v>10751</v>
      </c>
      <c r="T1665" t="s">
        <v>10751</v>
      </c>
      <c r="U1665" t="s">
        <v>10751</v>
      </c>
      <c r="V1665" t="s">
        <v>10751</v>
      </c>
      <c r="W1665" t="s">
        <v>10751</v>
      </c>
      <c r="X1665" t="s">
        <v>10751</v>
      </c>
      <c r="Y1665" t="s">
        <v>10751</v>
      </c>
      <c r="Z1665" t="s">
        <v>10751</v>
      </c>
      <c r="AA1665" t="s">
        <v>10751</v>
      </c>
      <c r="AB1665" t="s">
        <v>10751</v>
      </c>
      <c r="AC1665" t="s">
        <v>10751</v>
      </c>
      <c r="AD1665" t="s">
        <v>10751</v>
      </c>
      <c r="AE1665" t="s">
        <v>10751</v>
      </c>
      <c r="AF1665" t="s">
        <v>10751</v>
      </c>
      <c r="AG1665" t="s">
        <v>10751</v>
      </c>
      <c r="AH1665" t="s">
        <v>10751</v>
      </c>
      <c r="AI1665" t="s">
        <v>10751</v>
      </c>
      <c r="AJ1665" t="s">
        <v>10751</v>
      </c>
      <c r="AK1665" t="s">
        <v>10751</v>
      </c>
      <c r="AL1665" t="s">
        <v>10751</v>
      </c>
      <c r="AM1665" t="s">
        <v>10751</v>
      </c>
      <c r="AN1665" t="s">
        <v>10751</v>
      </c>
      <c r="AO1665" t="s">
        <v>10751</v>
      </c>
      <c r="AP1665" t="s">
        <v>10751</v>
      </c>
      <c r="AQ1665" t="s">
        <v>10751</v>
      </c>
      <c r="AR1665" t="s">
        <v>10751</v>
      </c>
      <c r="AS1665" t="s">
        <v>10751</v>
      </c>
      <c r="AT1665" t="s">
        <v>10751</v>
      </c>
      <c r="AU1665" t="s">
        <v>10751</v>
      </c>
      <c r="AV1665" t="s">
        <v>10751</v>
      </c>
      <c r="AW1665" t="s">
        <v>10751</v>
      </c>
      <c r="AX1665" t="s">
        <v>10751</v>
      </c>
      <c r="AY1665" t="s">
        <v>10751</v>
      </c>
      <c r="AZ1665" t="s">
        <v>10751</v>
      </c>
      <c r="BA1665" t="s">
        <v>10751</v>
      </c>
      <c r="BB1665" t="s">
        <v>10751</v>
      </c>
      <c r="BC1665" t="s">
        <v>10751</v>
      </c>
      <c r="BD1665" t="s">
        <v>10751</v>
      </c>
    </row>
    <row r="1666" spans="1:56">
      <c r="A1666" t="s">
        <v>10755</v>
      </c>
      <c r="B1666">
        <v>5500</v>
      </c>
      <c r="C1666">
        <v>1975</v>
      </c>
      <c r="D1666" t="s">
        <v>10751</v>
      </c>
      <c r="E1666" t="s">
        <v>10751</v>
      </c>
      <c r="F1666" t="s">
        <v>10751</v>
      </c>
      <c r="H1666" t="s">
        <v>10751</v>
      </c>
      <c r="I1666" t="str">
        <f t="shared" si="32"/>
        <v/>
      </c>
      <c r="K1666" t="s">
        <v>10751</v>
      </c>
      <c r="L1666" t="s">
        <v>10751</v>
      </c>
      <c r="M1666" t="s">
        <v>10751</v>
      </c>
      <c r="N1666" t="s">
        <v>10751</v>
      </c>
      <c r="O1666" t="s">
        <v>10751</v>
      </c>
      <c r="P1666" t="s">
        <v>10751</v>
      </c>
      <c r="Q1666" t="s">
        <v>10751</v>
      </c>
      <c r="R1666" t="s">
        <v>10751</v>
      </c>
      <c r="S1666" t="s">
        <v>10751</v>
      </c>
      <c r="T1666" t="s">
        <v>10751</v>
      </c>
      <c r="U1666" t="s">
        <v>10751</v>
      </c>
      <c r="V1666" t="s">
        <v>10751</v>
      </c>
      <c r="W1666" t="s">
        <v>10751</v>
      </c>
      <c r="X1666" t="s">
        <v>10751</v>
      </c>
      <c r="Y1666" t="s">
        <v>10751</v>
      </c>
      <c r="Z1666" t="s">
        <v>10751</v>
      </c>
      <c r="AA1666" t="s">
        <v>10751</v>
      </c>
      <c r="AB1666" t="s">
        <v>10751</v>
      </c>
      <c r="AC1666" t="s">
        <v>10751</v>
      </c>
      <c r="AD1666" t="s">
        <v>10751</v>
      </c>
      <c r="AE1666" t="s">
        <v>10751</v>
      </c>
      <c r="AF1666" t="s">
        <v>10751</v>
      </c>
      <c r="AG1666" t="s">
        <v>10751</v>
      </c>
      <c r="AH1666" t="s">
        <v>10751</v>
      </c>
      <c r="AI1666" t="s">
        <v>10751</v>
      </c>
      <c r="AJ1666" t="s">
        <v>10751</v>
      </c>
      <c r="AK1666" t="s">
        <v>10751</v>
      </c>
      <c r="AL1666" t="s">
        <v>10751</v>
      </c>
      <c r="AM1666" t="s">
        <v>10751</v>
      </c>
      <c r="AN1666" t="s">
        <v>10751</v>
      </c>
      <c r="AO1666" t="s">
        <v>10751</v>
      </c>
      <c r="AP1666" t="s">
        <v>10751</v>
      </c>
      <c r="AQ1666" t="s">
        <v>10751</v>
      </c>
      <c r="AR1666" t="s">
        <v>10751</v>
      </c>
      <c r="AS1666" t="s">
        <v>10751</v>
      </c>
      <c r="AT1666" t="s">
        <v>10751</v>
      </c>
      <c r="AU1666" t="s">
        <v>10751</v>
      </c>
      <c r="AV1666" t="s">
        <v>10751</v>
      </c>
      <c r="AW1666" t="s">
        <v>10751</v>
      </c>
      <c r="AX1666" t="s">
        <v>10751</v>
      </c>
      <c r="AY1666" t="s">
        <v>10751</v>
      </c>
      <c r="AZ1666" t="s">
        <v>10751</v>
      </c>
      <c r="BA1666" t="s">
        <v>10751</v>
      </c>
      <c r="BB1666" t="s">
        <v>10751</v>
      </c>
      <c r="BC1666" t="s">
        <v>10751</v>
      </c>
      <c r="BD1666" t="s">
        <v>10751</v>
      </c>
    </row>
    <row r="1667" spans="1:56">
      <c r="A1667" t="s">
        <v>10755</v>
      </c>
      <c r="B1667">
        <v>5500</v>
      </c>
      <c r="C1667">
        <v>1976</v>
      </c>
      <c r="D1667">
        <v>0</v>
      </c>
      <c r="E1667">
        <v>0</v>
      </c>
      <c r="F1667">
        <v>11.07</v>
      </c>
      <c r="H1667">
        <v>9.4006000000000007</v>
      </c>
      <c r="I1667">
        <f t="shared" si="32"/>
        <v>0</v>
      </c>
      <c r="K1667">
        <v>8.9819999999999993</v>
      </c>
      <c r="L1667">
        <v>9.9684000000000008</v>
      </c>
      <c r="M1667">
        <v>945.36554999999998</v>
      </c>
      <c r="N1667">
        <v>989.42328999999995</v>
      </c>
      <c r="O1667">
        <v>891.51719000000003</v>
      </c>
      <c r="P1667" t="s">
        <v>10751</v>
      </c>
      <c r="Q1667">
        <v>350</v>
      </c>
      <c r="R1667">
        <v>160</v>
      </c>
      <c r="S1667" t="s">
        <v>10751</v>
      </c>
      <c r="T1667">
        <v>0.45714300000000002</v>
      </c>
      <c r="U1667">
        <v>2.9090999999999999E-2</v>
      </c>
      <c r="V1667">
        <v>25.85164</v>
      </c>
      <c r="W1667" t="s">
        <v>10751</v>
      </c>
      <c r="X1667" t="s">
        <v>10751</v>
      </c>
      <c r="Y1667">
        <v>1</v>
      </c>
      <c r="Z1667" t="s">
        <v>10751</v>
      </c>
      <c r="AA1667">
        <v>1</v>
      </c>
      <c r="AB1667" t="s">
        <v>10751</v>
      </c>
      <c r="AC1667" t="s">
        <v>10751</v>
      </c>
      <c r="AD1667" t="s">
        <v>10751</v>
      </c>
      <c r="AE1667">
        <v>1</v>
      </c>
      <c r="AF1667" t="s">
        <v>10751</v>
      </c>
      <c r="AG1667" t="s">
        <v>10751</v>
      </c>
      <c r="AH1667" t="s">
        <v>10751</v>
      </c>
      <c r="AI1667" t="s">
        <v>10751</v>
      </c>
      <c r="AJ1667" t="s">
        <v>10751</v>
      </c>
      <c r="AK1667" t="s">
        <v>10751</v>
      </c>
      <c r="AL1667" t="s">
        <v>10751</v>
      </c>
      <c r="AM1667" t="s">
        <v>10751</v>
      </c>
      <c r="AN1667" t="s">
        <v>10751</v>
      </c>
      <c r="AO1667" t="s">
        <v>10751</v>
      </c>
      <c r="AP1667">
        <v>1</v>
      </c>
      <c r="AQ1667" t="s">
        <v>10751</v>
      </c>
      <c r="AR1667" t="s">
        <v>10751</v>
      </c>
      <c r="AS1667" t="s">
        <v>10751</v>
      </c>
      <c r="AT1667" t="s">
        <v>10751</v>
      </c>
      <c r="AU1667" t="s">
        <v>10751</v>
      </c>
      <c r="AV1667" t="s">
        <v>10751</v>
      </c>
      <c r="AW1667" t="s">
        <v>10751</v>
      </c>
      <c r="AX1667">
        <v>8</v>
      </c>
      <c r="AY1667" t="s">
        <v>10751</v>
      </c>
      <c r="AZ1667" t="s">
        <v>10751</v>
      </c>
      <c r="BA1667" t="s">
        <v>10751</v>
      </c>
      <c r="BB1667" t="s">
        <v>10751</v>
      </c>
      <c r="BC1667" t="s">
        <v>10751</v>
      </c>
      <c r="BD1667" t="s">
        <v>10751</v>
      </c>
    </row>
    <row r="1668" spans="1:56">
      <c r="A1668" t="s">
        <v>10755</v>
      </c>
      <c r="B1668">
        <v>5500</v>
      </c>
      <c r="C1668">
        <v>1977</v>
      </c>
      <c r="D1668" t="s">
        <v>10751</v>
      </c>
      <c r="E1668" t="s">
        <v>10751</v>
      </c>
      <c r="F1668" t="s">
        <v>10751</v>
      </c>
      <c r="H1668" t="s">
        <v>10751</v>
      </c>
      <c r="I1668" t="str">
        <f t="shared" si="32"/>
        <v/>
      </c>
      <c r="K1668" t="s">
        <v>10751</v>
      </c>
      <c r="L1668" t="s">
        <v>10751</v>
      </c>
      <c r="M1668" t="s">
        <v>10751</v>
      </c>
      <c r="N1668" t="s">
        <v>10751</v>
      </c>
      <c r="O1668" t="s">
        <v>10751</v>
      </c>
      <c r="P1668" t="s">
        <v>10751</v>
      </c>
      <c r="Q1668" t="s">
        <v>10751</v>
      </c>
      <c r="R1668" t="s">
        <v>10751</v>
      </c>
      <c r="S1668" t="s">
        <v>10751</v>
      </c>
      <c r="T1668" t="s">
        <v>10751</v>
      </c>
      <c r="U1668" t="s">
        <v>10751</v>
      </c>
      <c r="V1668" t="s">
        <v>10751</v>
      </c>
      <c r="W1668" t="s">
        <v>10751</v>
      </c>
      <c r="X1668" t="s">
        <v>10751</v>
      </c>
      <c r="Y1668" t="s">
        <v>10751</v>
      </c>
      <c r="Z1668" t="s">
        <v>10751</v>
      </c>
      <c r="AA1668" t="s">
        <v>10751</v>
      </c>
      <c r="AB1668" t="s">
        <v>10751</v>
      </c>
      <c r="AC1668" t="s">
        <v>10751</v>
      </c>
      <c r="AD1668" t="s">
        <v>10751</v>
      </c>
      <c r="AE1668" t="s">
        <v>10751</v>
      </c>
      <c r="AF1668" t="s">
        <v>10751</v>
      </c>
      <c r="AG1668" t="s">
        <v>10751</v>
      </c>
      <c r="AH1668" t="s">
        <v>10751</v>
      </c>
      <c r="AI1668" t="s">
        <v>10751</v>
      </c>
      <c r="AJ1668" t="s">
        <v>10751</v>
      </c>
      <c r="AK1668" t="s">
        <v>10751</v>
      </c>
      <c r="AL1668" t="s">
        <v>10751</v>
      </c>
      <c r="AM1668" t="s">
        <v>10751</v>
      </c>
      <c r="AN1668" t="s">
        <v>10751</v>
      </c>
      <c r="AO1668" t="s">
        <v>10751</v>
      </c>
      <c r="AP1668" t="s">
        <v>10751</v>
      </c>
      <c r="AQ1668" t="s">
        <v>10751</v>
      </c>
      <c r="AR1668" t="s">
        <v>10751</v>
      </c>
      <c r="AS1668" t="s">
        <v>10751</v>
      </c>
      <c r="AT1668" t="s">
        <v>10751</v>
      </c>
      <c r="AU1668" t="s">
        <v>10751</v>
      </c>
      <c r="AV1668" t="s">
        <v>10751</v>
      </c>
      <c r="AW1668" t="s">
        <v>10751</v>
      </c>
      <c r="AX1668" t="s">
        <v>10751</v>
      </c>
      <c r="AY1668" t="s">
        <v>10751</v>
      </c>
      <c r="AZ1668" t="s">
        <v>10751</v>
      </c>
      <c r="BA1668" t="s">
        <v>10751</v>
      </c>
      <c r="BB1668" t="s">
        <v>10751</v>
      </c>
      <c r="BC1668" t="s">
        <v>10751</v>
      </c>
      <c r="BD1668" t="s">
        <v>10751</v>
      </c>
    </row>
    <row r="1669" spans="1:56">
      <c r="A1669" t="s">
        <v>10755</v>
      </c>
      <c r="B1669">
        <v>5500</v>
      </c>
      <c r="C1669">
        <v>1978</v>
      </c>
      <c r="D1669" t="s">
        <v>10751</v>
      </c>
      <c r="E1669" t="s">
        <v>10751</v>
      </c>
      <c r="F1669" t="s">
        <v>10751</v>
      </c>
      <c r="H1669" t="s">
        <v>10751</v>
      </c>
      <c r="I1669" t="str">
        <f t="shared" si="32"/>
        <v/>
      </c>
      <c r="K1669" t="s">
        <v>10751</v>
      </c>
      <c r="L1669" t="s">
        <v>10751</v>
      </c>
      <c r="M1669" t="s">
        <v>10751</v>
      </c>
      <c r="N1669" t="s">
        <v>10751</v>
      </c>
      <c r="O1669" t="s">
        <v>10751</v>
      </c>
      <c r="P1669" t="s">
        <v>10751</v>
      </c>
      <c r="Q1669" t="s">
        <v>10751</v>
      </c>
      <c r="R1669" t="s">
        <v>10751</v>
      </c>
      <c r="S1669" t="s">
        <v>10751</v>
      </c>
      <c r="T1669" t="s">
        <v>10751</v>
      </c>
      <c r="U1669" t="s">
        <v>10751</v>
      </c>
      <c r="V1669" t="s">
        <v>10751</v>
      </c>
      <c r="W1669" t="s">
        <v>10751</v>
      </c>
      <c r="X1669" t="s">
        <v>10751</v>
      </c>
      <c r="Y1669" t="s">
        <v>10751</v>
      </c>
      <c r="Z1669" t="s">
        <v>10751</v>
      </c>
      <c r="AA1669" t="s">
        <v>10751</v>
      </c>
      <c r="AB1669" t="s">
        <v>10751</v>
      </c>
      <c r="AC1669" t="s">
        <v>10751</v>
      </c>
      <c r="AD1669" t="s">
        <v>10751</v>
      </c>
      <c r="AE1669" t="s">
        <v>10751</v>
      </c>
      <c r="AF1669" t="s">
        <v>10751</v>
      </c>
      <c r="AG1669" t="s">
        <v>10751</v>
      </c>
      <c r="AH1669" t="s">
        <v>10751</v>
      </c>
      <c r="AI1669" t="s">
        <v>10751</v>
      </c>
      <c r="AJ1669" t="s">
        <v>10751</v>
      </c>
      <c r="AK1669" t="s">
        <v>10751</v>
      </c>
      <c r="AL1669" t="s">
        <v>10751</v>
      </c>
      <c r="AM1669" t="s">
        <v>10751</v>
      </c>
      <c r="AN1669" t="s">
        <v>10751</v>
      </c>
      <c r="AO1669" t="s">
        <v>10751</v>
      </c>
      <c r="AP1669" t="s">
        <v>10751</v>
      </c>
      <c r="AQ1669" t="s">
        <v>10751</v>
      </c>
      <c r="AR1669" t="s">
        <v>10751</v>
      </c>
      <c r="AS1669" t="s">
        <v>10751</v>
      </c>
      <c r="AT1669" t="s">
        <v>10751</v>
      </c>
      <c r="AU1669" t="s">
        <v>10751</v>
      </c>
      <c r="AV1669" t="s">
        <v>10751</v>
      </c>
      <c r="AW1669" t="s">
        <v>10751</v>
      </c>
      <c r="AX1669" t="s">
        <v>10751</v>
      </c>
      <c r="AY1669" t="s">
        <v>10751</v>
      </c>
      <c r="AZ1669" t="s">
        <v>10751</v>
      </c>
      <c r="BA1669" t="s">
        <v>10751</v>
      </c>
      <c r="BB1669" t="s">
        <v>10751</v>
      </c>
      <c r="BC1669" t="s">
        <v>10751</v>
      </c>
      <c r="BD1669" t="s">
        <v>10751</v>
      </c>
    </row>
    <row r="1670" spans="1:56">
      <c r="A1670" t="s">
        <v>10755</v>
      </c>
      <c r="B1670">
        <v>5500</v>
      </c>
      <c r="C1670">
        <v>1979</v>
      </c>
      <c r="D1670">
        <v>17</v>
      </c>
      <c r="E1670">
        <v>1.193E-3</v>
      </c>
      <c r="F1670">
        <v>11.44238</v>
      </c>
      <c r="H1670">
        <v>9.6869099999999992</v>
      </c>
      <c r="I1670">
        <f t="shared" si="32"/>
        <v>1.1556483629999999E-2</v>
      </c>
      <c r="K1670">
        <v>9.5468100000000007</v>
      </c>
      <c r="L1670">
        <v>9.8638300000000001</v>
      </c>
      <c r="M1670">
        <v>917.42380000000003</v>
      </c>
      <c r="N1670">
        <v>930.88711000000001</v>
      </c>
      <c r="O1670">
        <v>900.96865000000003</v>
      </c>
      <c r="P1670" t="s">
        <v>10751</v>
      </c>
      <c r="Q1670">
        <v>376.64589999999998</v>
      </c>
      <c r="R1670">
        <v>167.71889999999999</v>
      </c>
      <c r="S1670">
        <v>15.9377</v>
      </c>
      <c r="T1670">
        <v>0.43784200000000001</v>
      </c>
      <c r="U1670">
        <v>3.0494E-2</v>
      </c>
      <c r="V1670">
        <v>26.909179999999999</v>
      </c>
      <c r="W1670" t="s">
        <v>10751</v>
      </c>
      <c r="X1670" t="s">
        <v>10751</v>
      </c>
      <c r="Y1670">
        <v>1</v>
      </c>
      <c r="Z1670">
        <v>3.1E-2</v>
      </c>
      <c r="AA1670">
        <v>0.96899999999999997</v>
      </c>
      <c r="AB1670" t="s">
        <v>10751</v>
      </c>
      <c r="AC1670" t="s">
        <v>10751</v>
      </c>
      <c r="AD1670" t="s">
        <v>10751</v>
      </c>
      <c r="AE1670">
        <v>1</v>
      </c>
      <c r="AF1670" t="s">
        <v>10751</v>
      </c>
      <c r="AG1670" t="s">
        <v>10751</v>
      </c>
      <c r="AH1670" t="s">
        <v>10751</v>
      </c>
      <c r="AI1670" t="s">
        <v>10751</v>
      </c>
      <c r="AJ1670" t="s">
        <v>10751</v>
      </c>
      <c r="AK1670" t="s">
        <v>10751</v>
      </c>
      <c r="AL1670" t="s">
        <v>10751</v>
      </c>
      <c r="AM1670" t="s">
        <v>10751</v>
      </c>
      <c r="AN1670" t="s">
        <v>10751</v>
      </c>
      <c r="AO1670" t="s">
        <v>10751</v>
      </c>
      <c r="AP1670">
        <v>1</v>
      </c>
      <c r="AQ1670" t="s">
        <v>10751</v>
      </c>
      <c r="AR1670" t="s">
        <v>10751</v>
      </c>
      <c r="AS1670" t="s">
        <v>10751</v>
      </c>
      <c r="AT1670" t="s">
        <v>10751</v>
      </c>
      <c r="AU1670" t="s">
        <v>10751</v>
      </c>
      <c r="AV1670">
        <v>3</v>
      </c>
      <c r="AW1670" t="s">
        <v>10751</v>
      </c>
      <c r="AX1670">
        <v>8</v>
      </c>
      <c r="AY1670">
        <v>1</v>
      </c>
      <c r="AZ1670" t="s">
        <v>10751</v>
      </c>
      <c r="BA1670" t="s">
        <v>10751</v>
      </c>
      <c r="BB1670" t="s">
        <v>10751</v>
      </c>
      <c r="BC1670" t="s">
        <v>10751</v>
      </c>
      <c r="BD1670" t="s">
        <v>10751</v>
      </c>
    </row>
    <row r="1671" spans="1:56">
      <c r="A1671" t="s">
        <v>10755</v>
      </c>
      <c r="B1671">
        <v>5500</v>
      </c>
      <c r="C1671">
        <v>1980</v>
      </c>
      <c r="D1671">
        <v>8</v>
      </c>
      <c r="E1671">
        <v>6.87E-4</v>
      </c>
      <c r="F1671">
        <v>12.363939999999999</v>
      </c>
      <c r="H1671">
        <v>10.500769999999999</v>
      </c>
      <c r="I1671">
        <f t="shared" si="32"/>
        <v>7.2140289899999994E-3</v>
      </c>
      <c r="K1671">
        <v>10.008839999999999</v>
      </c>
      <c r="L1671">
        <v>11.17187</v>
      </c>
      <c r="M1671">
        <v>846.31925999999999</v>
      </c>
      <c r="N1671">
        <v>887.91492000000005</v>
      </c>
      <c r="O1671">
        <v>795.48012000000006</v>
      </c>
      <c r="P1671" t="s">
        <v>10751</v>
      </c>
      <c r="Q1671">
        <v>355.98790000000002</v>
      </c>
      <c r="R1671">
        <v>153.6302</v>
      </c>
      <c r="S1671">
        <v>16.643699999999999</v>
      </c>
      <c r="T1671">
        <v>0.43103000000000002</v>
      </c>
      <c r="U1671">
        <v>2.7932999999999999E-2</v>
      </c>
      <c r="V1671">
        <v>28.899370000000001</v>
      </c>
      <c r="W1671" t="s">
        <v>10751</v>
      </c>
      <c r="X1671" t="s">
        <v>10751</v>
      </c>
      <c r="Y1671">
        <v>1</v>
      </c>
      <c r="Z1671" t="s">
        <v>10751</v>
      </c>
      <c r="AA1671">
        <v>0.99199999999999999</v>
      </c>
      <c r="AB1671">
        <v>8.0000000000000002E-3</v>
      </c>
      <c r="AC1671" t="s">
        <v>10751</v>
      </c>
      <c r="AD1671" t="s">
        <v>10751</v>
      </c>
      <c r="AE1671">
        <v>1</v>
      </c>
      <c r="AF1671" t="s">
        <v>10751</v>
      </c>
      <c r="AG1671" t="s">
        <v>10751</v>
      </c>
      <c r="AH1671" t="s">
        <v>10751</v>
      </c>
      <c r="AI1671" t="s">
        <v>10751</v>
      </c>
      <c r="AJ1671" t="s">
        <v>10751</v>
      </c>
      <c r="AK1671" t="s">
        <v>10751</v>
      </c>
      <c r="AL1671" t="s">
        <v>10751</v>
      </c>
      <c r="AM1671" t="s">
        <v>10751</v>
      </c>
      <c r="AN1671" t="s">
        <v>10751</v>
      </c>
      <c r="AO1671" t="s">
        <v>10751</v>
      </c>
      <c r="AP1671">
        <v>1</v>
      </c>
      <c r="AQ1671" t="s">
        <v>10751</v>
      </c>
      <c r="AR1671" t="s">
        <v>10751</v>
      </c>
      <c r="AS1671" t="s">
        <v>10751</v>
      </c>
      <c r="AT1671" t="s">
        <v>10751</v>
      </c>
      <c r="AU1671" t="s">
        <v>10751</v>
      </c>
      <c r="AV1671">
        <v>3</v>
      </c>
      <c r="AW1671" t="s">
        <v>10751</v>
      </c>
      <c r="AX1671">
        <v>8</v>
      </c>
      <c r="AY1671">
        <v>1</v>
      </c>
      <c r="AZ1671" t="s">
        <v>10751</v>
      </c>
      <c r="BA1671" t="s">
        <v>10751</v>
      </c>
      <c r="BB1671" t="s">
        <v>10751</v>
      </c>
      <c r="BC1671" t="s">
        <v>10751</v>
      </c>
      <c r="BD1671" t="s">
        <v>10751</v>
      </c>
    </row>
    <row r="1672" spans="1:56">
      <c r="A1672" t="s">
        <v>10755</v>
      </c>
      <c r="B1672">
        <v>5500</v>
      </c>
      <c r="C1672">
        <v>1981</v>
      </c>
      <c r="D1672">
        <v>1</v>
      </c>
      <c r="E1672">
        <v>5.1E-5</v>
      </c>
      <c r="F1672">
        <v>12.302949999999999</v>
      </c>
      <c r="H1672">
        <v>10.452529999999999</v>
      </c>
      <c r="I1672">
        <f t="shared" si="32"/>
        <v>5.3307902999999998E-4</v>
      </c>
      <c r="K1672">
        <v>9.9329000000000001</v>
      </c>
      <c r="L1672">
        <v>11.166499999999999</v>
      </c>
      <c r="M1672">
        <v>850.22511999999995</v>
      </c>
      <c r="N1672">
        <v>894.70380999999998</v>
      </c>
      <c r="O1672">
        <v>795.86228000000006</v>
      </c>
      <c r="P1672" t="s">
        <v>10751</v>
      </c>
      <c r="Q1672">
        <v>345.93540000000002</v>
      </c>
      <c r="R1672">
        <v>154.4742</v>
      </c>
      <c r="S1672">
        <v>16.532800000000002</v>
      </c>
      <c r="T1672">
        <v>0.44685900000000001</v>
      </c>
      <c r="U1672">
        <v>2.8086E-2</v>
      </c>
      <c r="V1672">
        <v>29.032060000000001</v>
      </c>
      <c r="W1672" t="s">
        <v>10751</v>
      </c>
      <c r="X1672" t="s">
        <v>10751</v>
      </c>
      <c r="Y1672">
        <v>1</v>
      </c>
      <c r="Z1672">
        <v>4.3999999999999997E-2</v>
      </c>
      <c r="AA1672">
        <v>0.95599999999999996</v>
      </c>
      <c r="AB1672" t="s">
        <v>10751</v>
      </c>
      <c r="AC1672" t="s">
        <v>10751</v>
      </c>
      <c r="AD1672" t="s">
        <v>10751</v>
      </c>
      <c r="AE1672">
        <v>1</v>
      </c>
      <c r="AF1672" t="s">
        <v>10751</v>
      </c>
      <c r="AG1672" t="s">
        <v>10751</v>
      </c>
      <c r="AH1672" t="s">
        <v>10751</v>
      </c>
      <c r="AI1672" t="s">
        <v>10751</v>
      </c>
      <c r="AJ1672" t="s">
        <v>10751</v>
      </c>
      <c r="AK1672" t="s">
        <v>10751</v>
      </c>
      <c r="AL1672" t="s">
        <v>10751</v>
      </c>
      <c r="AM1672" t="s">
        <v>10751</v>
      </c>
      <c r="AN1672" t="s">
        <v>10751</v>
      </c>
      <c r="AO1672" t="s">
        <v>10751</v>
      </c>
      <c r="AP1672">
        <v>1</v>
      </c>
      <c r="AQ1672" t="s">
        <v>10751</v>
      </c>
      <c r="AR1672" t="s">
        <v>10751</v>
      </c>
      <c r="AS1672" t="s">
        <v>10751</v>
      </c>
      <c r="AT1672" t="s">
        <v>10751</v>
      </c>
      <c r="AU1672" t="s">
        <v>10751</v>
      </c>
      <c r="AV1672">
        <v>3</v>
      </c>
      <c r="AW1672" t="s">
        <v>10751</v>
      </c>
      <c r="AX1672">
        <v>8</v>
      </c>
      <c r="AY1672">
        <v>1</v>
      </c>
      <c r="AZ1672" t="s">
        <v>10751</v>
      </c>
      <c r="BA1672" t="s">
        <v>10751</v>
      </c>
      <c r="BB1672" t="s">
        <v>10751</v>
      </c>
      <c r="BC1672" t="s">
        <v>10751</v>
      </c>
      <c r="BD1672" t="s">
        <v>10751</v>
      </c>
    </row>
    <row r="1673" spans="1:56">
      <c r="A1673" t="s">
        <v>10755</v>
      </c>
      <c r="B1673">
        <v>5500</v>
      </c>
      <c r="C1673">
        <v>1982</v>
      </c>
      <c r="D1673">
        <v>0</v>
      </c>
      <c r="E1673">
        <v>4.8999999999999998E-5</v>
      </c>
      <c r="F1673">
        <v>13.39507</v>
      </c>
      <c r="H1673">
        <v>11.37223</v>
      </c>
      <c r="I1673">
        <f t="shared" si="32"/>
        <v>5.5723926999999996E-4</v>
      </c>
      <c r="K1673">
        <v>10.86439</v>
      </c>
      <c r="L1673">
        <v>12.061310000000001</v>
      </c>
      <c r="M1673">
        <v>781.46493999999996</v>
      </c>
      <c r="N1673">
        <v>817.99369999999999</v>
      </c>
      <c r="O1673">
        <v>736.81866000000002</v>
      </c>
      <c r="P1673" t="s">
        <v>10751</v>
      </c>
      <c r="Q1673">
        <v>337.22250000000003</v>
      </c>
      <c r="R1673">
        <v>143.26820000000001</v>
      </c>
      <c r="S1673">
        <v>18.508600000000001</v>
      </c>
      <c r="T1673">
        <v>0.42662800000000001</v>
      </c>
      <c r="U1673">
        <v>2.6048999999999999E-2</v>
      </c>
      <c r="V1673">
        <v>31.37088</v>
      </c>
      <c r="W1673" t="s">
        <v>10751</v>
      </c>
      <c r="X1673" t="s">
        <v>10751</v>
      </c>
      <c r="Y1673">
        <v>1</v>
      </c>
      <c r="Z1673">
        <v>2.3E-2</v>
      </c>
      <c r="AA1673">
        <v>0.95199999999999996</v>
      </c>
      <c r="AB1673">
        <v>2.5000000000000001E-2</v>
      </c>
      <c r="AC1673" t="s">
        <v>10751</v>
      </c>
      <c r="AD1673" t="s">
        <v>10751</v>
      </c>
      <c r="AE1673">
        <v>1</v>
      </c>
      <c r="AF1673" t="s">
        <v>10751</v>
      </c>
      <c r="AG1673" t="s">
        <v>10751</v>
      </c>
      <c r="AH1673" t="s">
        <v>10751</v>
      </c>
      <c r="AI1673" t="s">
        <v>10751</v>
      </c>
      <c r="AJ1673" t="s">
        <v>10751</v>
      </c>
      <c r="AK1673" t="s">
        <v>10751</v>
      </c>
      <c r="AL1673" t="s">
        <v>10751</v>
      </c>
      <c r="AM1673" t="s">
        <v>10751</v>
      </c>
      <c r="AN1673" t="s">
        <v>10751</v>
      </c>
      <c r="AO1673" t="s">
        <v>10751</v>
      </c>
      <c r="AP1673">
        <v>1</v>
      </c>
      <c r="AQ1673" t="s">
        <v>10751</v>
      </c>
      <c r="AR1673" t="s">
        <v>10751</v>
      </c>
      <c r="AS1673" t="s">
        <v>10751</v>
      </c>
      <c r="AT1673" t="s">
        <v>10751</v>
      </c>
      <c r="AU1673" t="s">
        <v>10751</v>
      </c>
      <c r="AV1673">
        <v>3</v>
      </c>
      <c r="AW1673" t="s">
        <v>10751</v>
      </c>
      <c r="AX1673">
        <v>8</v>
      </c>
      <c r="AY1673">
        <v>1</v>
      </c>
      <c r="AZ1673" t="s">
        <v>10751</v>
      </c>
      <c r="BA1673" t="s">
        <v>10751</v>
      </c>
      <c r="BB1673" t="s">
        <v>10751</v>
      </c>
      <c r="BC1673" t="s">
        <v>10751</v>
      </c>
      <c r="BD1673" t="s">
        <v>10751</v>
      </c>
    </row>
    <row r="1674" spans="1:56">
      <c r="A1674" t="s">
        <v>10755</v>
      </c>
      <c r="B1674">
        <v>5500</v>
      </c>
      <c r="C1674">
        <v>1983</v>
      </c>
      <c r="D1674">
        <v>5</v>
      </c>
      <c r="E1674">
        <v>4.7899999999999999E-4</v>
      </c>
      <c r="F1674">
        <v>18.222239999999999</v>
      </c>
      <c r="H1674">
        <v>15.526400000000001</v>
      </c>
      <c r="I1674">
        <f t="shared" ref="I1674:I1737" si="33">IFERROR(H1674*E1674,"")</f>
        <v>7.4371456000000002E-3</v>
      </c>
      <c r="K1674">
        <v>14.19159</v>
      </c>
      <c r="L1674">
        <v>17.543109999999999</v>
      </c>
      <c r="M1674">
        <v>611.48684000000003</v>
      </c>
      <c r="N1674">
        <v>669.94493</v>
      </c>
      <c r="O1674">
        <v>540.03805999999997</v>
      </c>
      <c r="P1674" t="s">
        <v>10751</v>
      </c>
      <c r="Q1674">
        <v>368.83420000000001</v>
      </c>
      <c r="R1674">
        <v>140.4237</v>
      </c>
      <c r="S1674">
        <v>16.764199999999999</v>
      </c>
      <c r="T1674">
        <v>0.382548</v>
      </c>
      <c r="U1674">
        <v>2.5531999999999999E-2</v>
      </c>
      <c r="V1674">
        <v>46.254339999999999</v>
      </c>
      <c r="W1674" t="s">
        <v>10751</v>
      </c>
      <c r="X1674" t="s">
        <v>10751</v>
      </c>
      <c r="Y1674">
        <v>1</v>
      </c>
      <c r="Z1674">
        <v>6.0000000000000001E-3</v>
      </c>
      <c r="AA1674">
        <v>0.16200000000000001</v>
      </c>
      <c r="AB1674">
        <v>0.83199999999999996</v>
      </c>
      <c r="AC1674" t="s">
        <v>10751</v>
      </c>
      <c r="AD1674" t="s">
        <v>10751</v>
      </c>
      <c r="AE1674">
        <v>0.38800000000000001</v>
      </c>
      <c r="AF1674" t="s">
        <v>10751</v>
      </c>
      <c r="AG1674" t="s">
        <v>10751</v>
      </c>
      <c r="AH1674" t="s">
        <v>10751</v>
      </c>
      <c r="AI1674">
        <v>0.61199999999999999</v>
      </c>
      <c r="AJ1674">
        <v>0.61199999999999999</v>
      </c>
      <c r="AK1674" t="s">
        <v>10751</v>
      </c>
      <c r="AL1674" t="s">
        <v>10751</v>
      </c>
      <c r="AM1674" t="s">
        <v>10751</v>
      </c>
      <c r="AN1674" t="s">
        <v>10751</v>
      </c>
      <c r="AO1674" t="s">
        <v>10751</v>
      </c>
      <c r="AP1674">
        <v>0.38800000000000001</v>
      </c>
      <c r="AQ1674" t="s">
        <v>10751</v>
      </c>
      <c r="AR1674" t="s">
        <v>10751</v>
      </c>
      <c r="AS1674" t="s">
        <v>10751</v>
      </c>
      <c r="AT1674" t="s">
        <v>10751</v>
      </c>
      <c r="AU1674" t="s">
        <v>10751</v>
      </c>
      <c r="AV1674">
        <v>3.8</v>
      </c>
      <c r="AW1674" t="s">
        <v>10751</v>
      </c>
      <c r="AX1674">
        <v>8</v>
      </c>
      <c r="AY1674">
        <v>1</v>
      </c>
      <c r="AZ1674" t="s">
        <v>10751</v>
      </c>
      <c r="BA1674" t="s">
        <v>10751</v>
      </c>
      <c r="BB1674" t="s">
        <v>10751</v>
      </c>
      <c r="BC1674" t="s">
        <v>10751</v>
      </c>
      <c r="BD1674" t="s">
        <v>10751</v>
      </c>
    </row>
    <row r="1675" spans="1:56">
      <c r="A1675" t="s">
        <v>10755</v>
      </c>
      <c r="B1675">
        <v>5500</v>
      </c>
      <c r="C1675">
        <v>1984</v>
      </c>
      <c r="D1675">
        <v>6</v>
      </c>
      <c r="E1675">
        <v>4.1100000000000002E-4</v>
      </c>
      <c r="F1675">
        <v>14.54975</v>
      </c>
      <c r="H1675">
        <v>12.38991</v>
      </c>
      <c r="I1675">
        <f t="shared" si="33"/>
        <v>5.0922530100000005E-3</v>
      </c>
      <c r="K1675">
        <v>11.40297</v>
      </c>
      <c r="L1675">
        <v>13.85563</v>
      </c>
      <c r="M1675">
        <v>739.16789000000006</v>
      </c>
      <c r="N1675">
        <v>803.31754000000001</v>
      </c>
      <c r="O1675">
        <v>660.76277000000005</v>
      </c>
      <c r="P1675" t="s">
        <v>10751</v>
      </c>
      <c r="Q1675">
        <v>362.26049999999998</v>
      </c>
      <c r="R1675">
        <v>157.70410000000001</v>
      </c>
      <c r="S1675">
        <v>15.6394</v>
      </c>
      <c r="T1675">
        <v>0.437612</v>
      </c>
      <c r="U1675">
        <v>2.8673000000000001E-2</v>
      </c>
      <c r="V1675">
        <v>37.08943</v>
      </c>
      <c r="W1675" t="s">
        <v>10751</v>
      </c>
      <c r="X1675" t="s">
        <v>10751</v>
      </c>
      <c r="Y1675">
        <v>1</v>
      </c>
      <c r="Z1675">
        <v>0.01</v>
      </c>
      <c r="AA1675">
        <v>0.39600000000000002</v>
      </c>
      <c r="AB1675">
        <v>0.59299999999999997</v>
      </c>
      <c r="AC1675" t="s">
        <v>10751</v>
      </c>
      <c r="AD1675" t="s">
        <v>10751</v>
      </c>
      <c r="AE1675">
        <v>0.67200000000000004</v>
      </c>
      <c r="AF1675" t="s">
        <v>10751</v>
      </c>
      <c r="AG1675" t="s">
        <v>10751</v>
      </c>
      <c r="AH1675" t="s">
        <v>10751</v>
      </c>
      <c r="AI1675">
        <v>0.32800000000000001</v>
      </c>
      <c r="AJ1675">
        <v>0.32800000000000001</v>
      </c>
      <c r="AK1675" t="s">
        <v>10751</v>
      </c>
      <c r="AL1675" t="s">
        <v>10751</v>
      </c>
      <c r="AM1675" t="s">
        <v>10751</v>
      </c>
      <c r="AN1675" t="s">
        <v>10751</v>
      </c>
      <c r="AO1675" t="s">
        <v>10751</v>
      </c>
      <c r="AP1675">
        <v>0.67200000000000004</v>
      </c>
      <c r="AQ1675" t="s">
        <v>10751</v>
      </c>
      <c r="AR1675" t="s">
        <v>10751</v>
      </c>
      <c r="AS1675" t="s">
        <v>10751</v>
      </c>
      <c r="AT1675" t="s">
        <v>10751</v>
      </c>
      <c r="AU1675" t="s">
        <v>10751</v>
      </c>
      <c r="AV1675">
        <v>3.6</v>
      </c>
      <c r="AW1675" t="s">
        <v>10751</v>
      </c>
      <c r="AX1675">
        <v>8</v>
      </c>
      <c r="AY1675">
        <v>1</v>
      </c>
      <c r="AZ1675" t="s">
        <v>10751</v>
      </c>
      <c r="BA1675" t="s">
        <v>10751</v>
      </c>
      <c r="BB1675" t="s">
        <v>10751</v>
      </c>
      <c r="BC1675" t="s">
        <v>10751</v>
      </c>
      <c r="BD1675" t="s">
        <v>10751</v>
      </c>
    </row>
    <row r="1676" spans="1:56">
      <c r="A1676" t="s">
        <v>10755</v>
      </c>
      <c r="B1676">
        <v>5500</v>
      </c>
      <c r="C1676">
        <v>1985</v>
      </c>
      <c r="D1676">
        <v>5</v>
      </c>
      <c r="E1676">
        <v>3.2600000000000001E-4</v>
      </c>
      <c r="F1676">
        <v>12.927210000000001</v>
      </c>
      <c r="H1676">
        <v>10.995089999999999</v>
      </c>
      <c r="I1676">
        <f t="shared" si="33"/>
        <v>3.5843993399999998E-3</v>
      </c>
      <c r="K1676">
        <v>10.292680000000001</v>
      </c>
      <c r="L1676">
        <v>11.99563</v>
      </c>
      <c r="M1676">
        <v>808.27000999999996</v>
      </c>
      <c r="N1676">
        <v>863.42918999999995</v>
      </c>
      <c r="O1676">
        <v>740.85325</v>
      </c>
      <c r="P1676" t="s">
        <v>10751</v>
      </c>
      <c r="Q1676">
        <v>351.35930000000002</v>
      </c>
      <c r="R1676">
        <v>180.02019999999999</v>
      </c>
      <c r="S1676">
        <v>14.1906</v>
      </c>
      <c r="T1676">
        <v>0.51239400000000002</v>
      </c>
      <c r="U1676">
        <v>3.2731000000000003E-2</v>
      </c>
      <c r="V1676">
        <v>30.36824</v>
      </c>
      <c r="W1676" t="s">
        <v>10751</v>
      </c>
      <c r="X1676" t="s">
        <v>10751</v>
      </c>
      <c r="Y1676">
        <v>1</v>
      </c>
      <c r="Z1676" t="s">
        <v>10751</v>
      </c>
      <c r="AA1676">
        <v>0.55100000000000005</v>
      </c>
      <c r="AB1676">
        <v>0.44900000000000001</v>
      </c>
      <c r="AC1676" t="s">
        <v>10751</v>
      </c>
      <c r="AD1676" t="s">
        <v>10751</v>
      </c>
      <c r="AE1676">
        <v>1</v>
      </c>
      <c r="AF1676" t="s">
        <v>10751</v>
      </c>
      <c r="AG1676" t="s">
        <v>10751</v>
      </c>
      <c r="AH1676" t="s">
        <v>10751</v>
      </c>
      <c r="AI1676" t="s">
        <v>10751</v>
      </c>
      <c r="AJ1676" t="s">
        <v>10751</v>
      </c>
      <c r="AK1676" t="s">
        <v>10751</v>
      </c>
      <c r="AL1676" t="s">
        <v>10751</v>
      </c>
      <c r="AM1676" t="s">
        <v>10751</v>
      </c>
      <c r="AN1676" t="s">
        <v>10751</v>
      </c>
      <c r="AO1676" t="s">
        <v>10751</v>
      </c>
      <c r="AP1676">
        <v>1</v>
      </c>
      <c r="AQ1676" t="s">
        <v>10751</v>
      </c>
      <c r="AR1676" t="s">
        <v>10751</v>
      </c>
      <c r="AS1676" t="s">
        <v>10751</v>
      </c>
      <c r="AT1676" t="s">
        <v>10751</v>
      </c>
      <c r="AU1676" t="s">
        <v>10751</v>
      </c>
      <c r="AV1676">
        <v>3.4</v>
      </c>
      <c r="AW1676" t="s">
        <v>10751</v>
      </c>
      <c r="AX1676">
        <v>8</v>
      </c>
      <c r="AY1676">
        <v>1</v>
      </c>
      <c r="AZ1676" t="s">
        <v>10751</v>
      </c>
      <c r="BA1676" t="s">
        <v>10751</v>
      </c>
      <c r="BB1676" t="s">
        <v>10751</v>
      </c>
      <c r="BC1676" t="s">
        <v>10751</v>
      </c>
      <c r="BD1676" t="s">
        <v>10751</v>
      </c>
    </row>
    <row r="1677" spans="1:56">
      <c r="A1677" t="s">
        <v>10755</v>
      </c>
      <c r="B1677">
        <v>5500</v>
      </c>
      <c r="C1677">
        <v>1986</v>
      </c>
      <c r="D1677">
        <v>6</v>
      </c>
      <c r="E1677">
        <v>4.0200000000000001E-4</v>
      </c>
      <c r="F1677">
        <v>15.02586</v>
      </c>
      <c r="H1677">
        <v>12.728249999999999</v>
      </c>
      <c r="I1677">
        <f t="shared" si="33"/>
        <v>5.1167564999999998E-3</v>
      </c>
      <c r="K1677">
        <v>12.022790000000001</v>
      </c>
      <c r="L1677">
        <v>13.68276</v>
      </c>
      <c r="M1677">
        <v>722.16198999999995</v>
      </c>
      <c r="N1677">
        <v>763.05175999999994</v>
      </c>
      <c r="O1677">
        <v>673.55935999999997</v>
      </c>
      <c r="P1677" t="s">
        <v>10751</v>
      </c>
      <c r="Q1677">
        <v>285.73160000000001</v>
      </c>
      <c r="R1677">
        <v>158.42840000000001</v>
      </c>
      <c r="S1677">
        <v>14.820399999999999</v>
      </c>
      <c r="T1677">
        <v>0.59377199999999997</v>
      </c>
      <c r="U1677">
        <v>2.8805000000000001E-2</v>
      </c>
      <c r="V1677">
        <v>36.56062</v>
      </c>
      <c r="W1677" t="s">
        <v>10751</v>
      </c>
      <c r="X1677" t="s">
        <v>10751</v>
      </c>
      <c r="Y1677">
        <v>1</v>
      </c>
      <c r="Z1677">
        <v>0.32400000000000001</v>
      </c>
      <c r="AA1677">
        <v>0.32600000000000001</v>
      </c>
      <c r="AB1677">
        <v>0.35</v>
      </c>
      <c r="AC1677" t="s">
        <v>10751</v>
      </c>
      <c r="AD1677" t="s">
        <v>10751</v>
      </c>
      <c r="AE1677">
        <v>0.67600000000000005</v>
      </c>
      <c r="AF1677" t="s">
        <v>10751</v>
      </c>
      <c r="AG1677" t="s">
        <v>10751</v>
      </c>
      <c r="AH1677" t="s">
        <v>10751</v>
      </c>
      <c r="AI1677">
        <v>0.32400000000000001</v>
      </c>
      <c r="AJ1677">
        <v>0.32400000000000001</v>
      </c>
      <c r="AK1677" t="s">
        <v>10751</v>
      </c>
      <c r="AL1677" t="s">
        <v>10751</v>
      </c>
      <c r="AM1677" t="s">
        <v>10751</v>
      </c>
      <c r="AN1677" t="s">
        <v>10751</v>
      </c>
      <c r="AO1677" t="s">
        <v>10751</v>
      </c>
      <c r="AP1677">
        <v>0.67600000000000005</v>
      </c>
      <c r="AQ1677" t="s">
        <v>10751</v>
      </c>
      <c r="AR1677" t="s">
        <v>10751</v>
      </c>
      <c r="AS1677" t="s">
        <v>10751</v>
      </c>
      <c r="AT1677" t="s">
        <v>10751</v>
      </c>
      <c r="AU1677" t="s">
        <v>10751</v>
      </c>
      <c r="AV1677">
        <v>4</v>
      </c>
      <c r="AW1677" t="s">
        <v>10751</v>
      </c>
      <c r="AX1677">
        <v>7.4</v>
      </c>
      <c r="AY1677">
        <v>0.67600000000000005</v>
      </c>
      <c r="AZ1677">
        <v>0.32400000000000001</v>
      </c>
      <c r="BA1677" t="s">
        <v>10751</v>
      </c>
      <c r="BB1677" t="s">
        <v>10751</v>
      </c>
      <c r="BC1677" t="s">
        <v>10751</v>
      </c>
      <c r="BD1677" t="s">
        <v>10751</v>
      </c>
    </row>
    <row r="1678" spans="1:56">
      <c r="A1678" t="s">
        <v>10755</v>
      </c>
      <c r="B1678">
        <v>5500</v>
      </c>
      <c r="C1678">
        <v>1987</v>
      </c>
      <c r="D1678">
        <v>5</v>
      </c>
      <c r="E1678">
        <v>3.0499999999999999E-4</v>
      </c>
      <c r="F1678">
        <v>14.580730000000001</v>
      </c>
      <c r="H1678">
        <v>12.352969999999999</v>
      </c>
      <c r="I1678">
        <f t="shared" si="33"/>
        <v>3.7676558499999996E-3</v>
      </c>
      <c r="K1678">
        <v>11.31226</v>
      </c>
      <c r="L1678">
        <v>13.830349999999999</v>
      </c>
      <c r="M1678">
        <v>719.42193999999995</v>
      </c>
      <c r="N1678">
        <v>785.60767999999996</v>
      </c>
      <c r="O1678">
        <v>642.57223999999997</v>
      </c>
      <c r="P1678" t="s">
        <v>10751</v>
      </c>
      <c r="Q1678">
        <v>345.78129999999999</v>
      </c>
      <c r="R1678">
        <v>195.5504</v>
      </c>
      <c r="S1678">
        <v>13.093400000000001</v>
      </c>
      <c r="T1678">
        <v>0.56438100000000002</v>
      </c>
      <c r="U1678">
        <v>3.5555000000000003E-2</v>
      </c>
      <c r="V1678">
        <v>34.60172</v>
      </c>
      <c r="W1678" t="s">
        <v>10751</v>
      </c>
      <c r="X1678" t="s">
        <v>10751</v>
      </c>
      <c r="Y1678">
        <v>1</v>
      </c>
      <c r="Z1678" t="s">
        <v>10751</v>
      </c>
      <c r="AA1678">
        <v>0.49299999999999999</v>
      </c>
      <c r="AB1678">
        <v>0.50700000000000001</v>
      </c>
      <c r="AC1678" t="s">
        <v>10751</v>
      </c>
      <c r="AD1678" t="s">
        <v>10751</v>
      </c>
      <c r="AE1678">
        <v>0.49299999999999999</v>
      </c>
      <c r="AF1678" t="s">
        <v>10751</v>
      </c>
      <c r="AG1678">
        <v>0.11600000000000001</v>
      </c>
      <c r="AH1678">
        <v>0.39100000000000001</v>
      </c>
      <c r="AI1678" t="s">
        <v>10751</v>
      </c>
      <c r="AJ1678" t="s">
        <v>10751</v>
      </c>
      <c r="AK1678" t="s">
        <v>10751</v>
      </c>
      <c r="AL1678" t="s">
        <v>10751</v>
      </c>
      <c r="AM1678" t="s">
        <v>10751</v>
      </c>
      <c r="AN1678" t="s">
        <v>10751</v>
      </c>
      <c r="AO1678" t="s">
        <v>10751</v>
      </c>
      <c r="AP1678">
        <v>1</v>
      </c>
      <c r="AQ1678" t="s">
        <v>10751</v>
      </c>
      <c r="AR1678" t="s">
        <v>10751</v>
      </c>
      <c r="AS1678" t="s">
        <v>10751</v>
      </c>
      <c r="AT1678" t="s">
        <v>10751</v>
      </c>
      <c r="AU1678" t="s">
        <v>10751</v>
      </c>
      <c r="AV1678">
        <v>3.5</v>
      </c>
      <c r="AW1678" t="s">
        <v>10751</v>
      </c>
      <c r="AX1678">
        <v>8</v>
      </c>
      <c r="AY1678">
        <v>1</v>
      </c>
      <c r="AZ1678" t="s">
        <v>10751</v>
      </c>
      <c r="BA1678" t="s">
        <v>10751</v>
      </c>
      <c r="BB1678" t="s">
        <v>10751</v>
      </c>
      <c r="BC1678" t="s">
        <v>10751</v>
      </c>
      <c r="BD1678" t="s">
        <v>10751</v>
      </c>
    </row>
    <row r="1679" spans="1:56">
      <c r="A1679" t="s">
        <v>10755</v>
      </c>
      <c r="B1679">
        <v>5500</v>
      </c>
      <c r="C1679">
        <v>1988</v>
      </c>
      <c r="D1679">
        <v>10</v>
      </c>
      <c r="E1679">
        <v>6.5700000000000003E-4</v>
      </c>
      <c r="F1679">
        <v>14.17719</v>
      </c>
      <c r="H1679">
        <v>11.97368</v>
      </c>
      <c r="I1679">
        <f t="shared" si="33"/>
        <v>7.866707760000001E-3</v>
      </c>
      <c r="K1679">
        <v>10.991070000000001</v>
      </c>
      <c r="L1679">
        <v>13.32152</v>
      </c>
      <c r="M1679">
        <v>742.95558000000005</v>
      </c>
      <c r="N1679">
        <v>809.43467999999996</v>
      </c>
      <c r="O1679">
        <v>667.71875</v>
      </c>
      <c r="P1679" t="s">
        <v>10751</v>
      </c>
      <c r="Q1679">
        <v>346.55590000000001</v>
      </c>
      <c r="R1679">
        <v>195.11930000000001</v>
      </c>
      <c r="S1679">
        <v>13.3584</v>
      </c>
      <c r="T1679">
        <v>0.56205799999999995</v>
      </c>
      <c r="U1679">
        <v>3.5476000000000001E-2</v>
      </c>
      <c r="V1679">
        <v>33.37509</v>
      </c>
      <c r="W1679" t="s">
        <v>10751</v>
      </c>
      <c r="X1679" t="s">
        <v>10751</v>
      </c>
      <c r="Y1679">
        <v>1</v>
      </c>
      <c r="Z1679" t="s">
        <v>10751</v>
      </c>
      <c r="AA1679">
        <v>0.71</v>
      </c>
      <c r="AB1679">
        <v>0.28999999999999998</v>
      </c>
      <c r="AC1679" t="s">
        <v>10751</v>
      </c>
      <c r="AD1679" t="s">
        <v>10751</v>
      </c>
      <c r="AE1679">
        <v>3.2000000000000001E-2</v>
      </c>
      <c r="AF1679" t="s">
        <v>10751</v>
      </c>
      <c r="AG1679">
        <v>0.71399999999999997</v>
      </c>
      <c r="AH1679">
        <v>0.24299999999999999</v>
      </c>
      <c r="AI1679">
        <v>1.0999999999999999E-2</v>
      </c>
      <c r="AJ1679">
        <v>1.0999999999999999E-2</v>
      </c>
      <c r="AK1679" t="s">
        <v>10751</v>
      </c>
      <c r="AL1679" t="s">
        <v>10751</v>
      </c>
      <c r="AM1679" t="s">
        <v>10751</v>
      </c>
      <c r="AN1679" t="s">
        <v>10751</v>
      </c>
      <c r="AO1679" t="s">
        <v>10751</v>
      </c>
      <c r="AP1679">
        <v>0.98899999999999999</v>
      </c>
      <c r="AQ1679" t="s">
        <v>10751</v>
      </c>
      <c r="AR1679" t="s">
        <v>10751</v>
      </c>
      <c r="AS1679" t="s">
        <v>10751</v>
      </c>
      <c r="AT1679" t="s">
        <v>10751</v>
      </c>
      <c r="AU1679" t="s">
        <v>10751</v>
      </c>
      <c r="AV1679">
        <v>3.3</v>
      </c>
      <c r="AW1679" t="s">
        <v>10751</v>
      </c>
      <c r="AX1679">
        <v>8</v>
      </c>
      <c r="AY1679">
        <v>1</v>
      </c>
      <c r="AZ1679" t="s">
        <v>10751</v>
      </c>
      <c r="BA1679" t="s">
        <v>10751</v>
      </c>
      <c r="BB1679" t="s">
        <v>10751</v>
      </c>
      <c r="BC1679" t="s">
        <v>10751</v>
      </c>
      <c r="BD1679" t="s">
        <v>10751</v>
      </c>
    </row>
    <row r="1680" spans="1:56">
      <c r="A1680" t="s">
        <v>10755</v>
      </c>
      <c r="B1680">
        <v>5500</v>
      </c>
      <c r="C1680">
        <v>1989</v>
      </c>
      <c r="D1680">
        <v>5</v>
      </c>
      <c r="E1680">
        <v>3.5E-4</v>
      </c>
      <c r="F1680">
        <v>14.42712</v>
      </c>
      <c r="H1680">
        <v>12.138949999999999</v>
      </c>
      <c r="I1680">
        <f t="shared" si="33"/>
        <v>4.2486325000000002E-3</v>
      </c>
      <c r="K1680">
        <v>11.15753</v>
      </c>
      <c r="L1680">
        <v>13.443239999999999</v>
      </c>
      <c r="M1680">
        <v>732.32234000000005</v>
      </c>
      <c r="N1680">
        <v>796.74405000000002</v>
      </c>
      <c r="O1680">
        <v>661.26394000000005</v>
      </c>
      <c r="P1680" t="s">
        <v>10751</v>
      </c>
      <c r="Q1680">
        <v>342.88959999999997</v>
      </c>
      <c r="R1680">
        <v>192.15280000000001</v>
      </c>
      <c r="S1680">
        <v>13.018800000000001</v>
      </c>
      <c r="T1680">
        <v>0.55878399999999995</v>
      </c>
      <c r="U1680">
        <v>3.4937000000000003E-2</v>
      </c>
      <c r="V1680">
        <v>34.018529999999998</v>
      </c>
      <c r="W1680" t="s">
        <v>10751</v>
      </c>
      <c r="X1680" t="s">
        <v>10751</v>
      </c>
      <c r="Y1680">
        <v>1</v>
      </c>
      <c r="Z1680" t="s">
        <v>10751</v>
      </c>
      <c r="AA1680">
        <v>0.55000000000000004</v>
      </c>
      <c r="AB1680">
        <v>0.45</v>
      </c>
      <c r="AC1680" t="s">
        <v>10751</v>
      </c>
      <c r="AD1680" t="s">
        <v>10751</v>
      </c>
      <c r="AE1680" t="s">
        <v>10751</v>
      </c>
      <c r="AF1680" t="s">
        <v>10751</v>
      </c>
      <c r="AG1680">
        <v>0.66200000000000003</v>
      </c>
      <c r="AH1680">
        <v>0.33500000000000002</v>
      </c>
      <c r="AI1680">
        <v>3.0000000000000001E-3</v>
      </c>
      <c r="AJ1680">
        <v>3.0000000000000001E-3</v>
      </c>
      <c r="AK1680" t="s">
        <v>10751</v>
      </c>
      <c r="AL1680" t="s">
        <v>10751</v>
      </c>
      <c r="AM1680" t="s">
        <v>10751</v>
      </c>
      <c r="AN1680" t="s">
        <v>10751</v>
      </c>
      <c r="AO1680" t="s">
        <v>10751</v>
      </c>
      <c r="AP1680">
        <v>0.997</v>
      </c>
      <c r="AQ1680" t="s">
        <v>10751</v>
      </c>
      <c r="AR1680" t="s">
        <v>10751</v>
      </c>
      <c r="AS1680" t="s">
        <v>10751</v>
      </c>
      <c r="AT1680" t="s">
        <v>10751</v>
      </c>
      <c r="AU1680" t="s">
        <v>10751</v>
      </c>
      <c r="AV1680">
        <v>3.5</v>
      </c>
      <c r="AW1680" t="s">
        <v>10751</v>
      </c>
      <c r="AX1680">
        <v>8</v>
      </c>
      <c r="AY1680">
        <v>1</v>
      </c>
      <c r="AZ1680" t="s">
        <v>10751</v>
      </c>
      <c r="BA1680" t="s">
        <v>10751</v>
      </c>
      <c r="BB1680" t="s">
        <v>10751</v>
      </c>
      <c r="BC1680" t="s">
        <v>10751</v>
      </c>
      <c r="BD1680" t="s">
        <v>10751</v>
      </c>
    </row>
    <row r="1681" spans="1:56">
      <c r="A1681" t="s">
        <v>10755</v>
      </c>
      <c r="B1681">
        <v>5500</v>
      </c>
      <c r="C1681">
        <v>1990</v>
      </c>
      <c r="D1681">
        <v>9</v>
      </c>
      <c r="E1681">
        <v>6.8900000000000005E-4</v>
      </c>
      <c r="F1681">
        <v>14.39762</v>
      </c>
      <c r="H1681">
        <v>12.15781</v>
      </c>
      <c r="I1681">
        <f t="shared" si="33"/>
        <v>8.3767310900000006E-3</v>
      </c>
      <c r="K1681">
        <v>10.683059999999999</v>
      </c>
      <c r="L1681">
        <v>14.288180000000001</v>
      </c>
      <c r="M1681">
        <v>730.99594000000002</v>
      </c>
      <c r="N1681">
        <v>831.90684999999996</v>
      </c>
      <c r="O1681">
        <v>622.00521000000003</v>
      </c>
      <c r="P1681" t="s">
        <v>10751</v>
      </c>
      <c r="Q1681">
        <v>346.8725</v>
      </c>
      <c r="R1681">
        <v>199.42689999999999</v>
      </c>
      <c r="S1681">
        <v>11.6523</v>
      </c>
      <c r="T1681">
        <v>0.57380100000000001</v>
      </c>
      <c r="U1681">
        <v>3.6259E-2</v>
      </c>
      <c r="V1681">
        <v>33.684229999999999</v>
      </c>
      <c r="W1681" t="s">
        <v>10751</v>
      </c>
      <c r="X1681" t="s">
        <v>10751</v>
      </c>
      <c r="Y1681">
        <v>1</v>
      </c>
      <c r="Z1681" t="s">
        <v>10751</v>
      </c>
      <c r="AA1681">
        <v>4.9000000000000002E-2</v>
      </c>
      <c r="AB1681">
        <v>0.95099999999999996</v>
      </c>
      <c r="AC1681" t="s">
        <v>10751</v>
      </c>
      <c r="AD1681" t="s">
        <v>10751</v>
      </c>
      <c r="AE1681" t="s">
        <v>10751</v>
      </c>
      <c r="AF1681" t="s">
        <v>10751</v>
      </c>
      <c r="AG1681">
        <v>0.82499999999999996</v>
      </c>
      <c r="AH1681">
        <v>0.17499999999999999</v>
      </c>
      <c r="AI1681">
        <v>0</v>
      </c>
      <c r="AJ1681">
        <v>0</v>
      </c>
      <c r="AK1681" t="s">
        <v>10751</v>
      </c>
      <c r="AL1681" t="s">
        <v>10751</v>
      </c>
      <c r="AM1681" t="s">
        <v>10751</v>
      </c>
      <c r="AN1681" t="s">
        <v>10751</v>
      </c>
      <c r="AO1681" t="s">
        <v>10751</v>
      </c>
      <c r="AP1681">
        <v>1</v>
      </c>
      <c r="AQ1681" t="s">
        <v>10751</v>
      </c>
      <c r="AR1681" t="s">
        <v>10751</v>
      </c>
      <c r="AS1681" t="s">
        <v>10751</v>
      </c>
      <c r="AT1681" t="s">
        <v>10751</v>
      </c>
      <c r="AU1681" t="s">
        <v>10751</v>
      </c>
      <c r="AV1681">
        <v>4</v>
      </c>
      <c r="AW1681" t="s">
        <v>10751</v>
      </c>
      <c r="AX1681">
        <v>8</v>
      </c>
      <c r="AY1681">
        <v>1</v>
      </c>
      <c r="AZ1681" t="s">
        <v>10751</v>
      </c>
      <c r="BA1681" t="s">
        <v>10751</v>
      </c>
      <c r="BB1681" t="s">
        <v>10751</v>
      </c>
      <c r="BC1681" t="s">
        <v>10751</v>
      </c>
      <c r="BD1681" t="s">
        <v>10751</v>
      </c>
    </row>
    <row r="1682" spans="1:56">
      <c r="A1682" t="s">
        <v>10755</v>
      </c>
      <c r="B1682">
        <v>5500</v>
      </c>
      <c r="C1682">
        <v>1991</v>
      </c>
      <c r="D1682">
        <v>10</v>
      </c>
      <c r="E1682">
        <v>7.8100000000000001E-4</v>
      </c>
      <c r="F1682">
        <v>15.202590000000001</v>
      </c>
      <c r="H1682">
        <v>12.79129</v>
      </c>
      <c r="I1682">
        <f t="shared" si="33"/>
        <v>9.9899974899999994E-3</v>
      </c>
      <c r="K1682">
        <v>11.28378</v>
      </c>
      <c r="L1682">
        <v>14.88659</v>
      </c>
      <c r="M1682">
        <v>694.78417000000002</v>
      </c>
      <c r="N1682">
        <v>787.60753999999997</v>
      </c>
      <c r="O1682">
        <v>596.99240999999995</v>
      </c>
      <c r="P1682" t="s">
        <v>10751</v>
      </c>
      <c r="Q1682">
        <v>334.32839999999999</v>
      </c>
      <c r="R1682">
        <v>186.9375</v>
      </c>
      <c r="S1682">
        <v>12.3843</v>
      </c>
      <c r="T1682">
        <v>0.55621100000000001</v>
      </c>
      <c r="U1682">
        <v>3.3988999999999998E-2</v>
      </c>
      <c r="V1682">
        <v>35.32985</v>
      </c>
      <c r="W1682" t="s">
        <v>10751</v>
      </c>
      <c r="X1682" t="s">
        <v>10751</v>
      </c>
      <c r="Y1682">
        <v>1</v>
      </c>
      <c r="Z1682" t="s">
        <v>10751</v>
      </c>
      <c r="AA1682" t="s">
        <v>10751</v>
      </c>
      <c r="AB1682">
        <v>1</v>
      </c>
      <c r="AC1682" t="s">
        <v>10751</v>
      </c>
      <c r="AD1682" t="s">
        <v>10751</v>
      </c>
      <c r="AE1682" t="s">
        <v>10751</v>
      </c>
      <c r="AF1682" t="s">
        <v>10751</v>
      </c>
      <c r="AG1682">
        <v>0.89</v>
      </c>
      <c r="AH1682">
        <v>0.109</v>
      </c>
      <c r="AI1682">
        <v>0</v>
      </c>
      <c r="AJ1682">
        <v>0</v>
      </c>
      <c r="AK1682" t="s">
        <v>10751</v>
      </c>
      <c r="AL1682" t="s">
        <v>10751</v>
      </c>
      <c r="AM1682" t="s">
        <v>10751</v>
      </c>
      <c r="AN1682" t="s">
        <v>10751</v>
      </c>
      <c r="AO1682" t="s">
        <v>10751</v>
      </c>
      <c r="AP1682">
        <v>1</v>
      </c>
      <c r="AQ1682" t="s">
        <v>10751</v>
      </c>
      <c r="AR1682" t="s">
        <v>10751</v>
      </c>
      <c r="AS1682" t="s">
        <v>10751</v>
      </c>
      <c r="AT1682" t="s">
        <v>10751</v>
      </c>
      <c r="AU1682" t="s">
        <v>10751</v>
      </c>
      <c r="AV1682">
        <v>4</v>
      </c>
      <c r="AW1682" t="s">
        <v>10751</v>
      </c>
      <c r="AX1682">
        <v>8</v>
      </c>
      <c r="AY1682">
        <v>1</v>
      </c>
      <c r="AZ1682" t="s">
        <v>10751</v>
      </c>
      <c r="BA1682" t="s">
        <v>10751</v>
      </c>
      <c r="BB1682" t="s">
        <v>10751</v>
      </c>
      <c r="BC1682" t="s">
        <v>10751</v>
      </c>
      <c r="BD1682" t="s">
        <v>10751</v>
      </c>
    </row>
    <row r="1683" spans="1:56">
      <c r="A1683" t="s">
        <v>10755</v>
      </c>
      <c r="B1683">
        <v>5500</v>
      </c>
      <c r="C1683">
        <v>1992</v>
      </c>
      <c r="D1683">
        <v>18</v>
      </c>
      <c r="E1683">
        <v>1.511E-3</v>
      </c>
      <c r="F1683">
        <v>15.893520000000001</v>
      </c>
      <c r="H1683">
        <v>13.311669999999999</v>
      </c>
      <c r="I1683">
        <f t="shared" si="33"/>
        <v>2.011393337E-2</v>
      </c>
      <c r="K1683">
        <v>11.824170000000001</v>
      </c>
      <c r="L1683">
        <v>15.287140000000001</v>
      </c>
      <c r="M1683">
        <v>667.60987</v>
      </c>
      <c r="N1683">
        <v>751.59596999999997</v>
      </c>
      <c r="O1683">
        <v>581.33839</v>
      </c>
      <c r="P1683" t="s">
        <v>10751</v>
      </c>
      <c r="Q1683">
        <v>322.73259999999999</v>
      </c>
      <c r="R1683">
        <v>177.648</v>
      </c>
      <c r="S1683">
        <v>12.5984</v>
      </c>
      <c r="T1683">
        <v>0.54756400000000005</v>
      </c>
      <c r="U1683">
        <v>3.2300000000000002E-2</v>
      </c>
      <c r="V1683">
        <v>36.801389999999998</v>
      </c>
      <c r="W1683" t="s">
        <v>10751</v>
      </c>
      <c r="X1683" t="s">
        <v>10751</v>
      </c>
      <c r="Y1683">
        <v>1</v>
      </c>
      <c r="Z1683" t="s">
        <v>10751</v>
      </c>
      <c r="AA1683">
        <v>6.3E-2</v>
      </c>
      <c r="AB1683">
        <v>0.93700000000000006</v>
      </c>
      <c r="AC1683" t="s">
        <v>10751</v>
      </c>
      <c r="AD1683" t="s">
        <v>10751</v>
      </c>
      <c r="AE1683" t="s">
        <v>10751</v>
      </c>
      <c r="AF1683" t="s">
        <v>10751</v>
      </c>
      <c r="AG1683">
        <v>0.92900000000000005</v>
      </c>
      <c r="AH1683">
        <v>7.0999999999999994E-2</v>
      </c>
      <c r="AI1683" t="s">
        <v>10751</v>
      </c>
      <c r="AJ1683" t="s">
        <v>10751</v>
      </c>
      <c r="AK1683" t="s">
        <v>10751</v>
      </c>
      <c r="AL1683" t="s">
        <v>10751</v>
      </c>
      <c r="AM1683" t="s">
        <v>10751</v>
      </c>
      <c r="AN1683" t="s">
        <v>10751</v>
      </c>
      <c r="AO1683" t="s">
        <v>10751</v>
      </c>
      <c r="AP1683">
        <v>1</v>
      </c>
      <c r="AQ1683" t="s">
        <v>10751</v>
      </c>
      <c r="AR1683" t="s">
        <v>10751</v>
      </c>
      <c r="AS1683" t="s">
        <v>10751</v>
      </c>
      <c r="AT1683" t="s">
        <v>10751</v>
      </c>
      <c r="AU1683" t="s">
        <v>10751</v>
      </c>
      <c r="AV1683">
        <v>4</v>
      </c>
      <c r="AW1683" t="s">
        <v>10751</v>
      </c>
      <c r="AX1683">
        <v>7.6</v>
      </c>
      <c r="AY1683">
        <v>1</v>
      </c>
      <c r="AZ1683" t="s">
        <v>10751</v>
      </c>
      <c r="BA1683" t="s">
        <v>10751</v>
      </c>
      <c r="BB1683" t="s">
        <v>10751</v>
      </c>
      <c r="BC1683" t="s">
        <v>10751</v>
      </c>
      <c r="BD1683" t="s">
        <v>10751</v>
      </c>
    </row>
    <row r="1684" spans="1:56">
      <c r="A1684" t="s">
        <v>10755</v>
      </c>
      <c r="B1684">
        <v>5500</v>
      </c>
      <c r="C1684">
        <v>1993</v>
      </c>
      <c r="D1684">
        <v>31</v>
      </c>
      <c r="E1684">
        <v>2.366E-3</v>
      </c>
      <c r="F1684">
        <v>16.12764</v>
      </c>
      <c r="H1684">
        <v>13.44406</v>
      </c>
      <c r="I1684">
        <f t="shared" si="33"/>
        <v>3.180864596E-2</v>
      </c>
      <c r="K1684">
        <v>12.05838</v>
      </c>
      <c r="L1684">
        <v>15.19158</v>
      </c>
      <c r="M1684">
        <v>661.03521999999998</v>
      </c>
      <c r="N1684">
        <v>736.99762999999996</v>
      </c>
      <c r="O1684">
        <v>584.99496999999997</v>
      </c>
      <c r="P1684" t="s">
        <v>10751</v>
      </c>
      <c r="Q1684">
        <v>320.6438</v>
      </c>
      <c r="R1684">
        <v>178.11840000000001</v>
      </c>
      <c r="S1684">
        <v>11.8286</v>
      </c>
      <c r="T1684">
        <v>0.55324499999999999</v>
      </c>
      <c r="U1684">
        <v>3.2384999999999997E-2</v>
      </c>
      <c r="V1684">
        <v>37.13129</v>
      </c>
      <c r="W1684" t="s">
        <v>10751</v>
      </c>
      <c r="X1684">
        <v>6.0000000000000001E-3</v>
      </c>
      <c r="Y1684">
        <v>0.99399999999999999</v>
      </c>
      <c r="Z1684" t="s">
        <v>10751</v>
      </c>
      <c r="AA1684">
        <v>0.22</v>
      </c>
      <c r="AB1684">
        <v>0.78</v>
      </c>
      <c r="AC1684" t="s">
        <v>10751</v>
      </c>
      <c r="AD1684" t="s">
        <v>10751</v>
      </c>
      <c r="AE1684" t="s">
        <v>10751</v>
      </c>
      <c r="AF1684" t="s">
        <v>10751</v>
      </c>
      <c r="AG1684">
        <v>0.89500000000000002</v>
      </c>
      <c r="AH1684">
        <v>0.105</v>
      </c>
      <c r="AI1684" t="s">
        <v>10751</v>
      </c>
      <c r="AJ1684" t="s">
        <v>10751</v>
      </c>
      <c r="AK1684" t="s">
        <v>10751</v>
      </c>
      <c r="AL1684" t="s">
        <v>10751</v>
      </c>
      <c r="AM1684" t="s">
        <v>10751</v>
      </c>
      <c r="AN1684" t="s">
        <v>10751</v>
      </c>
      <c r="AO1684" t="s">
        <v>10751</v>
      </c>
      <c r="AP1684">
        <v>1</v>
      </c>
      <c r="AQ1684" t="s">
        <v>10751</v>
      </c>
      <c r="AR1684" t="s">
        <v>10751</v>
      </c>
      <c r="AS1684" t="s">
        <v>10751</v>
      </c>
      <c r="AT1684" t="s">
        <v>10751</v>
      </c>
      <c r="AU1684" t="s">
        <v>10751</v>
      </c>
      <c r="AV1684">
        <v>3.8</v>
      </c>
      <c r="AW1684" t="s">
        <v>10751</v>
      </c>
      <c r="AX1684">
        <v>7.1</v>
      </c>
      <c r="AY1684">
        <v>1</v>
      </c>
      <c r="AZ1684" t="s">
        <v>10751</v>
      </c>
      <c r="BA1684" t="s">
        <v>10751</v>
      </c>
      <c r="BB1684" t="s">
        <v>10751</v>
      </c>
      <c r="BC1684" t="s">
        <v>10751</v>
      </c>
      <c r="BD1684" t="s">
        <v>10751</v>
      </c>
    </row>
    <row r="1685" spans="1:56">
      <c r="A1685" t="s">
        <v>10755</v>
      </c>
      <c r="B1685">
        <v>5500</v>
      </c>
      <c r="C1685">
        <v>1994</v>
      </c>
      <c r="D1685">
        <v>27</v>
      </c>
      <c r="E1685">
        <v>1.9040000000000001E-3</v>
      </c>
      <c r="F1685">
        <v>16.229050000000001</v>
      </c>
      <c r="H1685">
        <v>13.47622</v>
      </c>
      <c r="I1685">
        <f t="shared" si="33"/>
        <v>2.5658722880000002E-2</v>
      </c>
      <c r="K1685">
        <v>12.144439999999999</v>
      </c>
      <c r="L1685">
        <v>15.09155</v>
      </c>
      <c r="M1685">
        <v>659.45790999999997</v>
      </c>
      <c r="N1685">
        <v>731.77543000000003</v>
      </c>
      <c r="O1685">
        <v>588.87251000000003</v>
      </c>
      <c r="P1685" t="s">
        <v>10751</v>
      </c>
      <c r="Q1685">
        <v>315.61439999999999</v>
      </c>
      <c r="R1685">
        <v>173.98079999999999</v>
      </c>
      <c r="S1685">
        <v>11.962</v>
      </c>
      <c r="T1685">
        <v>0.54956199999999999</v>
      </c>
      <c r="U1685">
        <v>3.1633000000000001E-2</v>
      </c>
      <c r="V1685">
        <v>37.186360000000001</v>
      </c>
      <c r="W1685" t="s">
        <v>10751</v>
      </c>
      <c r="X1685" t="s">
        <v>10751</v>
      </c>
      <c r="Y1685">
        <v>1</v>
      </c>
      <c r="Z1685" t="s">
        <v>10751</v>
      </c>
      <c r="AA1685">
        <v>0.25900000000000001</v>
      </c>
      <c r="AB1685">
        <v>0.74099999999999999</v>
      </c>
      <c r="AC1685" t="s">
        <v>10751</v>
      </c>
      <c r="AD1685" t="s">
        <v>10751</v>
      </c>
      <c r="AE1685" t="s">
        <v>10751</v>
      </c>
      <c r="AF1685" t="s">
        <v>10751</v>
      </c>
      <c r="AG1685">
        <v>0.90900000000000003</v>
      </c>
      <c r="AH1685">
        <v>9.0999999999999998E-2</v>
      </c>
      <c r="AI1685" t="s">
        <v>10751</v>
      </c>
      <c r="AJ1685" t="s">
        <v>10751</v>
      </c>
      <c r="AK1685" t="s">
        <v>10751</v>
      </c>
      <c r="AL1685" t="s">
        <v>10751</v>
      </c>
      <c r="AM1685" t="s">
        <v>10751</v>
      </c>
      <c r="AN1685" t="s">
        <v>10751</v>
      </c>
      <c r="AO1685" t="s">
        <v>10751</v>
      </c>
      <c r="AP1685">
        <v>1</v>
      </c>
      <c r="AQ1685" t="s">
        <v>10751</v>
      </c>
      <c r="AR1685" t="s">
        <v>10751</v>
      </c>
      <c r="AS1685" t="s">
        <v>10751</v>
      </c>
      <c r="AT1685" t="s">
        <v>10751</v>
      </c>
      <c r="AU1685" t="s">
        <v>10751</v>
      </c>
      <c r="AV1685">
        <v>3.7</v>
      </c>
      <c r="AW1685" t="s">
        <v>10751</v>
      </c>
      <c r="AX1685">
        <v>6.9</v>
      </c>
      <c r="AY1685">
        <v>1</v>
      </c>
      <c r="AZ1685" t="s">
        <v>10751</v>
      </c>
      <c r="BA1685" t="s">
        <v>10751</v>
      </c>
      <c r="BB1685" t="s">
        <v>10751</v>
      </c>
      <c r="BC1685" t="s">
        <v>10751</v>
      </c>
      <c r="BD1685" t="s">
        <v>10751</v>
      </c>
    </row>
    <row r="1686" spans="1:56">
      <c r="A1686" t="s">
        <v>10755</v>
      </c>
      <c r="B1686">
        <v>5500</v>
      </c>
      <c r="C1686">
        <v>1995</v>
      </c>
      <c r="D1686">
        <v>27</v>
      </c>
      <c r="E1686">
        <v>1.805E-3</v>
      </c>
      <c r="F1686">
        <v>16.239619999999999</v>
      </c>
      <c r="H1686">
        <v>13.453250000000001</v>
      </c>
      <c r="I1686">
        <f t="shared" si="33"/>
        <v>2.428311625E-2</v>
      </c>
      <c r="K1686">
        <v>12.0444</v>
      </c>
      <c r="L1686">
        <v>15.14199</v>
      </c>
      <c r="M1686">
        <v>660.58387000000005</v>
      </c>
      <c r="N1686">
        <v>737.85321999999996</v>
      </c>
      <c r="O1686">
        <v>586.91098999999997</v>
      </c>
      <c r="P1686" t="s">
        <v>10751</v>
      </c>
      <c r="Q1686">
        <v>314.28429999999997</v>
      </c>
      <c r="R1686">
        <v>171.7105</v>
      </c>
      <c r="S1686">
        <v>12.366099999999999</v>
      </c>
      <c r="T1686">
        <v>0.54510499999999995</v>
      </c>
      <c r="U1686">
        <v>3.1220000000000001E-2</v>
      </c>
      <c r="V1686">
        <v>37.15784</v>
      </c>
      <c r="W1686" t="s">
        <v>10751</v>
      </c>
      <c r="X1686" t="s">
        <v>10751</v>
      </c>
      <c r="Y1686">
        <v>1</v>
      </c>
      <c r="Z1686" t="s">
        <v>10751</v>
      </c>
      <c r="AA1686">
        <v>0.29199999999999998</v>
      </c>
      <c r="AB1686">
        <v>0.70799999999999996</v>
      </c>
      <c r="AC1686" t="s">
        <v>10751</v>
      </c>
      <c r="AD1686" t="s">
        <v>10751</v>
      </c>
      <c r="AE1686" t="s">
        <v>10751</v>
      </c>
      <c r="AF1686" t="s">
        <v>10751</v>
      </c>
      <c r="AG1686">
        <v>0.94899999999999995</v>
      </c>
      <c r="AH1686">
        <v>5.0999999999999997E-2</v>
      </c>
      <c r="AI1686" t="s">
        <v>10751</v>
      </c>
      <c r="AJ1686" t="s">
        <v>10751</v>
      </c>
      <c r="AK1686" t="s">
        <v>10751</v>
      </c>
      <c r="AL1686" t="s">
        <v>10751</v>
      </c>
      <c r="AM1686" t="s">
        <v>10751</v>
      </c>
      <c r="AN1686" t="s">
        <v>10751</v>
      </c>
      <c r="AO1686" t="s">
        <v>10751</v>
      </c>
      <c r="AP1686">
        <v>1</v>
      </c>
      <c r="AQ1686" t="s">
        <v>10751</v>
      </c>
      <c r="AR1686" t="s">
        <v>10751</v>
      </c>
      <c r="AS1686" t="s">
        <v>10751</v>
      </c>
      <c r="AT1686" t="s">
        <v>10751</v>
      </c>
      <c r="AU1686" t="s">
        <v>10751</v>
      </c>
      <c r="AV1686">
        <v>3.7</v>
      </c>
      <c r="AW1686" t="s">
        <v>10751</v>
      </c>
      <c r="AX1686">
        <v>6.9</v>
      </c>
      <c r="AY1686">
        <v>1</v>
      </c>
      <c r="AZ1686" t="s">
        <v>10751</v>
      </c>
      <c r="BA1686" t="s">
        <v>10751</v>
      </c>
      <c r="BB1686" t="s">
        <v>10751</v>
      </c>
      <c r="BC1686" t="s">
        <v>10751</v>
      </c>
      <c r="BD1686" t="s">
        <v>10751</v>
      </c>
    </row>
    <row r="1687" spans="1:56">
      <c r="A1687" t="s">
        <v>10755</v>
      </c>
      <c r="B1687">
        <v>5500</v>
      </c>
      <c r="C1687">
        <v>1996</v>
      </c>
      <c r="D1687">
        <v>25</v>
      </c>
      <c r="E1687">
        <v>1.8760000000000001E-3</v>
      </c>
      <c r="F1687">
        <v>15.79659</v>
      </c>
      <c r="H1687">
        <v>13.066839999999999</v>
      </c>
      <c r="I1687">
        <f t="shared" si="33"/>
        <v>2.4513391839999999E-2</v>
      </c>
      <c r="K1687">
        <v>11.61426</v>
      </c>
      <c r="L1687">
        <v>14.790419999999999</v>
      </c>
      <c r="M1687">
        <v>680.11850000000004</v>
      </c>
      <c r="N1687">
        <v>765.18021999999996</v>
      </c>
      <c r="O1687">
        <v>600.86207000000002</v>
      </c>
      <c r="P1687" t="s">
        <v>10751</v>
      </c>
      <c r="Q1687">
        <v>314.33359999999999</v>
      </c>
      <c r="R1687">
        <v>169.22569999999999</v>
      </c>
      <c r="S1687">
        <v>13.099600000000001</v>
      </c>
      <c r="T1687">
        <v>0.53552699999999998</v>
      </c>
      <c r="U1687">
        <v>3.0768E-2</v>
      </c>
      <c r="V1687">
        <v>35.997579999999999</v>
      </c>
      <c r="W1687" t="s">
        <v>10751</v>
      </c>
      <c r="X1687" t="s">
        <v>10751</v>
      </c>
      <c r="Y1687">
        <v>1</v>
      </c>
      <c r="Z1687" t="s">
        <v>10751</v>
      </c>
      <c r="AA1687">
        <v>0.38500000000000001</v>
      </c>
      <c r="AB1687">
        <v>0.61499999999999999</v>
      </c>
      <c r="AC1687" t="s">
        <v>10751</v>
      </c>
      <c r="AD1687" t="s">
        <v>10751</v>
      </c>
      <c r="AE1687" t="s">
        <v>10751</v>
      </c>
      <c r="AF1687" t="s">
        <v>10751</v>
      </c>
      <c r="AG1687">
        <v>1</v>
      </c>
      <c r="AH1687" t="s">
        <v>10751</v>
      </c>
      <c r="AI1687" t="s">
        <v>10751</v>
      </c>
      <c r="AJ1687" t="s">
        <v>10751</v>
      </c>
      <c r="AK1687" t="s">
        <v>10751</v>
      </c>
      <c r="AL1687" t="s">
        <v>10751</v>
      </c>
      <c r="AM1687" t="s">
        <v>10751</v>
      </c>
      <c r="AN1687" t="s">
        <v>10751</v>
      </c>
      <c r="AO1687" t="s">
        <v>10751</v>
      </c>
      <c r="AP1687">
        <v>1</v>
      </c>
      <c r="AQ1687" t="s">
        <v>10751</v>
      </c>
      <c r="AR1687" t="s">
        <v>10751</v>
      </c>
      <c r="AS1687" t="s">
        <v>10751</v>
      </c>
      <c r="AT1687" t="s">
        <v>10751</v>
      </c>
      <c r="AU1687" t="s">
        <v>10751</v>
      </c>
      <c r="AV1687">
        <v>3.6</v>
      </c>
      <c r="AW1687" t="s">
        <v>10751</v>
      </c>
      <c r="AX1687">
        <v>6.7</v>
      </c>
      <c r="AY1687">
        <v>1</v>
      </c>
      <c r="AZ1687" t="s">
        <v>10751</v>
      </c>
      <c r="BA1687" t="s">
        <v>10751</v>
      </c>
      <c r="BB1687" t="s">
        <v>10751</v>
      </c>
      <c r="BC1687" t="s">
        <v>10751</v>
      </c>
      <c r="BD1687" t="s">
        <v>10751</v>
      </c>
    </row>
    <row r="1688" spans="1:56">
      <c r="A1688" t="s">
        <v>10755</v>
      </c>
      <c r="B1688">
        <v>5500</v>
      </c>
      <c r="C1688">
        <v>1997</v>
      </c>
      <c r="D1688">
        <v>27</v>
      </c>
      <c r="E1688">
        <v>1.8749999999999999E-3</v>
      </c>
      <c r="F1688">
        <v>17.328810000000001</v>
      </c>
      <c r="H1688">
        <v>14.347619999999999</v>
      </c>
      <c r="I1688">
        <f t="shared" si="33"/>
        <v>2.6901787499999996E-2</v>
      </c>
      <c r="K1688">
        <v>12.41835</v>
      </c>
      <c r="L1688">
        <v>16.715229999999998</v>
      </c>
      <c r="M1688">
        <v>619.40607</v>
      </c>
      <c r="N1688">
        <v>715.63464999999997</v>
      </c>
      <c r="O1688">
        <v>531.67088999999999</v>
      </c>
      <c r="P1688" t="s">
        <v>10751</v>
      </c>
      <c r="Q1688">
        <v>287.65550000000002</v>
      </c>
      <c r="R1688">
        <v>211.77549999999999</v>
      </c>
      <c r="S1688">
        <v>11.2035</v>
      </c>
      <c r="T1688">
        <v>0.74319800000000003</v>
      </c>
      <c r="U1688">
        <v>3.8504999999999998E-2</v>
      </c>
      <c r="V1688">
        <v>39.599550000000001</v>
      </c>
      <c r="W1688">
        <v>5.8999999999999997E-2</v>
      </c>
      <c r="X1688" t="s">
        <v>10751</v>
      </c>
      <c r="Y1688">
        <v>0.94099999999999995</v>
      </c>
      <c r="Z1688" t="s">
        <v>10751</v>
      </c>
      <c r="AA1688" t="s">
        <v>10751</v>
      </c>
      <c r="AB1688">
        <v>1</v>
      </c>
      <c r="AC1688" t="s">
        <v>10751</v>
      </c>
      <c r="AD1688" t="s">
        <v>10751</v>
      </c>
      <c r="AE1688" t="s">
        <v>10751</v>
      </c>
      <c r="AF1688" t="s">
        <v>10751</v>
      </c>
      <c r="AG1688">
        <v>1</v>
      </c>
      <c r="AH1688" t="s">
        <v>10751</v>
      </c>
      <c r="AI1688" t="s">
        <v>10751</v>
      </c>
      <c r="AJ1688" t="s">
        <v>10751</v>
      </c>
      <c r="AK1688" t="s">
        <v>10751</v>
      </c>
      <c r="AL1688" t="s">
        <v>10751</v>
      </c>
      <c r="AM1688" t="s">
        <v>10751</v>
      </c>
      <c r="AN1688" t="s">
        <v>10751</v>
      </c>
      <c r="AO1688" t="s">
        <v>10751</v>
      </c>
      <c r="AP1688">
        <v>1</v>
      </c>
      <c r="AQ1688" t="s">
        <v>10751</v>
      </c>
      <c r="AR1688" t="s">
        <v>10751</v>
      </c>
      <c r="AS1688" t="s">
        <v>10751</v>
      </c>
      <c r="AT1688" t="s">
        <v>10751</v>
      </c>
      <c r="AU1688" t="s">
        <v>10751</v>
      </c>
      <c r="AV1688">
        <v>4</v>
      </c>
      <c r="AW1688" t="s">
        <v>10751</v>
      </c>
      <c r="AX1688">
        <v>7.1</v>
      </c>
      <c r="AY1688">
        <v>1</v>
      </c>
      <c r="AZ1688" t="s">
        <v>10751</v>
      </c>
      <c r="BA1688" t="s">
        <v>10751</v>
      </c>
      <c r="BB1688" t="s">
        <v>10751</v>
      </c>
      <c r="BC1688" t="s">
        <v>10751</v>
      </c>
      <c r="BD1688" t="s">
        <v>10751</v>
      </c>
    </row>
    <row r="1689" spans="1:56">
      <c r="A1689" t="s">
        <v>10755</v>
      </c>
      <c r="B1689">
        <v>5500</v>
      </c>
      <c r="C1689">
        <v>1998</v>
      </c>
      <c r="D1689">
        <v>31</v>
      </c>
      <c r="E1689">
        <v>2.1549999999999998E-3</v>
      </c>
      <c r="F1689">
        <v>17.447299999999998</v>
      </c>
      <c r="H1689">
        <v>14.417490000000001</v>
      </c>
      <c r="I1689">
        <f t="shared" si="33"/>
        <v>3.1069690949999999E-2</v>
      </c>
      <c r="K1689">
        <v>12.40474</v>
      </c>
      <c r="L1689">
        <v>16.85229</v>
      </c>
      <c r="M1689">
        <v>616.40430000000003</v>
      </c>
      <c r="N1689">
        <v>716.41952000000003</v>
      </c>
      <c r="O1689">
        <v>527.34672999999998</v>
      </c>
      <c r="P1689" t="s">
        <v>10751</v>
      </c>
      <c r="Q1689">
        <v>295.87580000000003</v>
      </c>
      <c r="R1689">
        <v>217.02529999999999</v>
      </c>
      <c r="S1689">
        <v>11.2643</v>
      </c>
      <c r="T1689">
        <v>0.73821599999999998</v>
      </c>
      <c r="U1689">
        <v>3.9459000000000001E-2</v>
      </c>
      <c r="V1689">
        <v>39.694540000000003</v>
      </c>
      <c r="W1689" t="s">
        <v>10751</v>
      </c>
      <c r="X1689" t="s">
        <v>10751</v>
      </c>
      <c r="Y1689">
        <v>1</v>
      </c>
      <c r="Z1689" t="s">
        <v>10751</v>
      </c>
      <c r="AA1689" t="s">
        <v>10751</v>
      </c>
      <c r="AB1689">
        <v>1</v>
      </c>
      <c r="AC1689" t="s">
        <v>10751</v>
      </c>
      <c r="AD1689" t="s">
        <v>10751</v>
      </c>
      <c r="AE1689" t="s">
        <v>10751</v>
      </c>
      <c r="AF1689" t="s">
        <v>10751</v>
      </c>
      <c r="AG1689">
        <v>1</v>
      </c>
      <c r="AH1689" t="s">
        <v>10751</v>
      </c>
      <c r="AI1689" t="s">
        <v>10751</v>
      </c>
      <c r="AJ1689" t="s">
        <v>10751</v>
      </c>
      <c r="AK1689" t="s">
        <v>10751</v>
      </c>
      <c r="AL1689" t="s">
        <v>10751</v>
      </c>
      <c r="AM1689" t="s">
        <v>10751</v>
      </c>
      <c r="AN1689" t="s">
        <v>10751</v>
      </c>
      <c r="AO1689" t="s">
        <v>10751</v>
      </c>
      <c r="AP1689">
        <v>1</v>
      </c>
      <c r="AQ1689" t="s">
        <v>10751</v>
      </c>
      <c r="AR1689" t="s">
        <v>10751</v>
      </c>
      <c r="AS1689" t="s">
        <v>10751</v>
      </c>
      <c r="AT1689" t="s">
        <v>10751</v>
      </c>
      <c r="AU1689" t="s">
        <v>10751</v>
      </c>
      <c r="AV1689">
        <v>4</v>
      </c>
      <c r="AW1689" t="s">
        <v>10751</v>
      </c>
      <c r="AX1689">
        <v>7.2</v>
      </c>
      <c r="AY1689">
        <v>1</v>
      </c>
      <c r="AZ1689" t="s">
        <v>10751</v>
      </c>
      <c r="BA1689" t="s">
        <v>10751</v>
      </c>
      <c r="BB1689" t="s">
        <v>10751</v>
      </c>
      <c r="BC1689" t="s">
        <v>10751</v>
      </c>
      <c r="BD1689" t="s">
        <v>10751</v>
      </c>
    </row>
    <row r="1690" spans="1:56">
      <c r="A1690" t="s">
        <v>10755</v>
      </c>
      <c r="B1690">
        <v>5500</v>
      </c>
      <c r="C1690">
        <v>1999</v>
      </c>
      <c r="D1690">
        <v>36</v>
      </c>
      <c r="E1690">
        <v>2.385E-3</v>
      </c>
      <c r="F1690">
        <v>17.490739999999999</v>
      </c>
      <c r="H1690">
        <v>14.426460000000001</v>
      </c>
      <c r="I1690">
        <f t="shared" si="33"/>
        <v>3.4407107100000001E-2</v>
      </c>
      <c r="K1690">
        <v>12.341010000000001</v>
      </c>
      <c r="L1690">
        <v>16.911670000000001</v>
      </c>
      <c r="M1690">
        <v>616.02074000000005</v>
      </c>
      <c r="N1690">
        <v>720.11919</v>
      </c>
      <c r="O1690">
        <v>525.49513000000002</v>
      </c>
      <c r="P1690" t="s">
        <v>10751</v>
      </c>
      <c r="Q1690">
        <v>293.72930000000002</v>
      </c>
      <c r="R1690">
        <v>225.74029999999999</v>
      </c>
      <c r="S1690">
        <v>11.028600000000001</v>
      </c>
      <c r="T1690">
        <v>0.77187799999999995</v>
      </c>
      <c r="U1690">
        <v>4.1043999999999997E-2</v>
      </c>
      <c r="V1690">
        <v>39.695329999999998</v>
      </c>
      <c r="W1690">
        <v>2.8000000000000001E-2</v>
      </c>
      <c r="X1690" t="s">
        <v>10751</v>
      </c>
      <c r="Y1690">
        <v>0.97199999999999998</v>
      </c>
      <c r="Z1690" t="s">
        <v>10751</v>
      </c>
      <c r="AA1690" t="s">
        <v>10751</v>
      </c>
      <c r="AB1690">
        <v>1</v>
      </c>
      <c r="AC1690" t="s">
        <v>10751</v>
      </c>
      <c r="AD1690" t="s">
        <v>10751</v>
      </c>
      <c r="AE1690" t="s">
        <v>10751</v>
      </c>
      <c r="AF1690" t="s">
        <v>10751</v>
      </c>
      <c r="AG1690">
        <v>1</v>
      </c>
      <c r="AH1690" t="s">
        <v>10751</v>
      </c>
      <c r="AI1690" t="s">
        <v>10751</v>
      </c>
      <c r="AJ1690" t="s">
        <v>10751</v>
      </c>
      <c r="AK1690" t="s">
        <v>10751</v>
      </c>
      <c r="AL1690" t="s">
        <v>10751</v>
      </c>
      <c r="AM1690" t="s">
        <v>10751</v>
      </c>
      <c r="AN1690" t="s">
        <v>10751</v>
      </c>
      <c r="AO1690" t="s">
        <v>10751</v>
      </c>
      <c r="AP1690">
        <v>1</v>
      </c>
      <c r="AQ1690" t="s">
        <v>10751</v>
      </c>
      <c r="AR1690" t="s">
        <v>10751</v>
      </c>
      <c r="AS1690" t="s">
        <v>10751</v>
      </c>
      <c r="AT1690" t="s">
        <v>10751</v>
      </c>
      <c r="AU1690" t="s">
        <v>10751</v>
      </c>
      <c r="AV1690">
        <v>4</v>
      </c>
      <c r="AW1690" t="s">
        <v>10751</v>
      </c>
      <c r="AX1690">
        <v>7.2</v>
      </c>
      <c r="AY1690">
        <v>1</v>
      </c>
      <c r="AZ1690" t="s">
        <v>10751</v>
      </c>
      <c r="BA1690" t="s">
        <v>10751</v>
      </c>
      <c r="BB1690" t="s">
        <v>10751</v>
      </c>
      <c r="BC1690" t="s">
        <v>10751</v>
      </c>
      <c r="BD1690" t="s">
        <v>10751</v>
      </c>
    </row>
    <row r="1691" spans="1:56">
      <c r="A1691" t="s">
        <v>10755</v>
      </c>
      <c r="B1691">
        <v>5500</v>
      </c>
      <c r="C1691">
        <v>2000</v>
      </c>
      <c r="D1691">
        <v>17</v>
      </c>
      <c r="E1691">
        <v>1.0369999999999999E-3</v>
      </c>
      <c r="F1691">
        <v>17.198599999999999</v>
      </c>
      <c r="H1691">
        <v>14.11745</v>
      </c>
      <c r="I1691">
        <f t="shared" si="33"/>
        <v>1.4639795649999999E-2</v>
      </c>
      <c r="K1691">
        <v>12.1716</v>
      </c>
      <c r="L1691">
        <v>16.33371</v>
      </c>
      <c r="M1691">
        <v>629.50453000000005</v>
      </c>
      <c r="N1691">
        <v>730.14210000000003</v>
      </c>
      <c r="O1691">
        <v>544.08952999999997</v>
      </c>
      <c r="P1691" t="s">
        <v>10751</v>
      </c>
      <c r="Q1691">
        <v>296.08699999999999</v>
      </c>
      <c r="R1691">
        <v>221.1242</v>
      </c>
      <c r="S1691">
        <v>10.7454</v>
      </c>
      <c r="T1691">
        <v>0.75256599999999996</v>
      </c>
      <c r="U1691">
        <v>4.0203999999999997E-2</v>
      </c>
      <c r="V1691">
        <v>38.989980000000003</v>
      </c>
      <c r="W1691">
        <v>0.1</v>
      </c>
      <c r="X1691" t="s">
        <v>10751</v>
      </c>
      <c r="Y1691">
        <v>0.9</v>
      </c>
      <c r="Z1691" t="s">
        <v>10751</v>
      </c>
      <c r="AA1691" t="s">
        <v>10751</v>
      </c>
      <c r="AB1691">
        <v>1</v>
      </c>
      <c r="AC1691" t="s">
        <v>10751</v>
      </c>
      <c r="AD1691" t="s">
        <v>10751</v>
      </c>
      <c r="AE1691" t="s">
        <v>10751</v>
      </c>
      <c r="AF1691" t="s">
        <v>10751</v>
      </c>
      <c r="AG1691">
        <v>1</v>
      </c>
      <c r="AH1691" t="s">
        <v>10751</v>
      </c>
      <c r="AI1691" t="s">
        <v>10751</v>
      </c>
      <c r="AJ1691" t="s">
        <v>10751</v>
      </c>
      <c r="AK1691" t="s">
        <v>10751</v>
      </c>
      <c r="AL1691" t="s">
        <v>10751</v>
      </c>
      <c r="AM1691" t="s">
        <v>10751</v>
      </c>
      <c r="AN1691" t="s">
        <v>10751</v>
      </c>
      <c r="AO1691" t="s">
        <v>10751</v>
      </c>
      <c r="AP1691">
        <v>1</v>
      </c>
      <c r="AQ1691" t="s">
        <v>10751</v>
      </c>
      <c r="AR1691" t="s">
        <v>10751</v>
      </c>
      <c r="AS1691" t="s">
        <v>10751</v>
      </c>
      <c r="AT1691" t="s">
        <v>10751</v>
      </c>
      <c r="AU1691" t="s">
        <v>10751</v>
      </c>
      <c r="AV1691">
        <v>4</v>
      </c>
      <c r="AW1691" t="s">
        <v>10751</v>
      </c>
      <c r="AX1691">
        <v>7.5</v>
      </c>
      <c r="AY1691">
        <v>1</v>
      </c>
      <c r="AZ1691" t="s">
        <v>10751</v>
      </c>
      <c r="BA1691" t="s">
        <v>10751</v>
      </c>
      <c r="BB1691" t="s">
        <v>10751</v>
      </c>
      <c r="BC1691" t="s">
        <v>10751</v>
      </c>
      <c r="BD1691" t="s">
        <v>10751</v>
      </c>
    </row>
    <row r="1692" spans="1:56">
      <c r="A1692" t="s">
        <v>10755</v>
      </c>
      <c r="B1692">
        <v>5500</v>
      </c>
      <c r="C1692">
        <v>2001</v>
      </c>
      <c r="D1692">
        <v>66</v>
      </c>
      <c r="E1692">
        <v>4.261E-3</v>
      </c>
      <c r="F1692">
        <v>17.377289999999999</v>
      </c>
      <c r="H1692">
        <v>14.29355</v>
      </c>
      <c r="I1692">
        <f t="shared" si="33"/>
        <v>6.0904816549999997E-2</v>
      </c>
      <c r="K1692">
        <v>12.06217</v>
      </c>
      <c r="L1692">
        <v>16.884609999999999</v>
      </c>
      <c r="M1692">
        <v>621.74892999999997</v>
      </c>
      <c r="N1692">
        <v>736.76621999999998</v>
      </c>
      <c r="O1692">
        <v>526.33741999999995</v>
      </c>
      <c r="P1692" t="s">
        <v>10751</v>
      </c>
      <c r="Q1692">
        <v>313.62439999999998</v>
      </c>
      <c r="R1692">
        <v>248.79689999999999</v>
      </c>
      <c r="S1692">
        <v>9.6951999999999998</v>
      </c>
      <c r="T1692">
        <v>0.798149</v>
      </c>
      <c r="U1692">
        <v>4.5235999999999998E-2</v>
      </c>
      <c r="V1692">
        <v>39.33643</v>
      </c>
      <c r="W1692">
        <v>1.9E-2</v>
      </c>
      <c r="X1692">
        <v>0.17799999999999999</v>
      </c>
      <c r="Y1692">
        <v>0.80300000000000005</v>
      </c>
      <c r="Z1692" t="s">
        <v>10751</v>
      </c>
      <c r="AA1692" t="s">
        <v>10751</v>
      </c>
      <c r="AB1692">
        <v>1</v>
      </c>
      <c r="AC1692" t="s">
        <v>10751</v>
      </c>
      <c r="AD1692" t="s">
        <v>10751</v>
      </c>
      <c r="AE1692" t="s">
        <v>10751</v>
      </c>
      <c r="AF1692" t="s">
        <v>10751</v>
      </c>
      <c r="AG1692">
        <v>1</v>
      </c>
      <c r="AH1692" t="s">
        <v>10751</v>
      </c>
      <c r="AI1692" t="s">
        <v>10751</v>
      </c>
      <c r="AJ1692" t="s">
        <v>10751</v>
      </c>
      <c r="AK1692" t="s">
        <v>10751</v>
      </c>
      <c r="AL1692" t="s">
        <v>10751</v>
      </c>
      <c r="AM1692" t="s">
        <v>10751</v>
      </c>
      <c r="AN1692" t="s">
        <v>10751</v>
      </c>
      <c r="AO1692" t="s">
        <v>10751</v>
      </c>
      <c r="AP1692">
        <v>1</v>
      </c>
      <c r="AQ1692" t="s">
        <v>10751</v>
      </c>
      <c r="AR1692" t="s">
        <v>10751</v>
      </c>
      <c r="AS1692" t="s">
        <v>10751</v>
      </c>
      <c r="AT1692">
        <v>1.9E-2</v>
      </c>
      <c r="AU1692" t="s">
        <v>10751</v>
      </c>
      <c r="AV1692">
        <v>4</v>
      </c>
      <c r="AW1692" t="s">
        <v>10751</v>
      </c>
      <c r="AX1692">
        <v>7.9</v>
      </c>
      <c r="AY1692">
        <v>1</v>
      </c>
      <c r="AZ1692" t="s">
        <v>10751</v>
      </c>
      <c r="BA1692" t="s">
        <v>10751</v>
      </c>
      <c r="BB1692" t="s">
        <v>10751</v>
      </c>
      <c r="BC1692" t="s">
        <v>10751</v>
      </c>
      <c r="BD1692" t="s">
        <v>10751</v>
      </c>
    </row>
    <row r="1693" spans="1:56">
      <c r="A1693" t="s">
        <v>10755</v>
      </c>
      <c r="B1693">
        <v>5500</v>
      </c>
      <c r="C1693">
        <v>2002</v>
      </c>
      <c r="D1693">
        <v>11</v>
      </c>
      <c r="E1693">
        <v>6.5399999999999996E-4</v>
      </c>
      <c r="F1693">
        <v>17.487220000000001</v>
      </c>
      <c r="H1693">
        <v>14.256640000000001</v>
      </c>
      <c r="I1693">
        <f t="shared" si="33"/>
        <v>9.3238425600000001E-3</v>
      </c>
      <c r="K1693">
        <v>12.275370000000001</v>
      </c>
      <c r="L1693">
        <v>16.399080000000001</v>
      </c>
      <c r="M1693">
        <v>623.35859000000005</v>
      </c>
      <c r="N1693">
        <v>723.97005999999999</v>
      </c>
      <c r="O1693">
        <v>541.92066999999997</v>
      </c>
      <c r="P1693" t="s">
        <v>10751</v>
      </c>
      <c r="Q1693">
        <v>298.13850000000002</v>
      </c>
      <c r="R1693">
        <v>228.33349999999999</v>
      </c>
      <c r="S1693">
        <v>10.3964</v>
      </c>
      <c r="T1693">
        <v>0.78167200000000003</v>
      </c>
      <c r="U1693">
        <v>4.1515000000000003E-2</v>
      </c>
      <c r="V1693">
        <v>39.42736</v>
      </c>
      <c r="W1693">
        <v>7.1999999999999995E-2</v>
      </c>
      <c r="X1693" t="s">
        <v>10751</v>
      </c>
      <c r="Y1693">
        <v>0.92800000000000005</v>
      </c>
      <c r="Z1693" t="s">
        <v>10751</v>
      </c>
      <c r="AA1693" t="s">
        <v>10751</v>
      </c>
      <c r="AB1693">
        <v>1</v>
      </c>
      <c r="AC1693" t="s">
        <v>10751</v>
      </c>
      <c r="AD1693" t="s">
        <v>10751</v>
      </c>
      <c r="AE1693" t="s">
        <v>10751</v>
      </c>
      <c r="AF1693" t="s">
        <v>10751</v>
      </c>
      <c r="AG1693">
        <v>1</v>
      </c>
      <c r="AH1693" t="s">
        <v>10751</v>
      </c>
      <c r="AI1693" t="s">
        <v>10751</v>
      </c>
      <c r="AJ1693" t="s">
        <v>10751</v>
      </c>
      <c r="AK1693" t="s">
        <v>10751</v>
      </c>
      <c r="AL1693" t="s">
        <v>10751</v>
      </c>
      <c r="AM1693" t="s">
        <v>10751</v>
      </c>
      <c r="AN1693" t="s">
        <v>10751</v>
      </c>
      <c r="AO1693" t="s">
        <v>10751</v>
      </c>
      <c r="AP1693">
        <v>1</v>
      </c>
      <c r="AQ1693" t="s">
        <v>10751</v>
      </c>
      <c r="AR1693" t="s">
        <v>10751</v>
      </c>
      <c r="AS1693" t="s">
        <v>10751</v>
      </c>
      <c r="AT1693">
        <v>7.1999999999999995E-2</v>
      </c>
      <c r="AU1693" t="s">
        <v>10751</v>
      </c>
      <c r="AV1693">
        <v>4</v>
      </c>
      <c r="AW1693" t="s">
        <v>10751</v>
      </c>
      <c r="AX1693">
        <v>7.6</v>
      </c>
      <c r="AY1693">
        <v>1</v>
      </c>
      <c r="AZ1693" t="s">
        <v>10751</v>
      </c>
      <c r="BA1693" t="s">
        <v>10751</v>
      </c>
      <c r="BB1693" t="s">
        <v>10751</v>
      </c>
      <c r="BC1693" t="s">
        <v>10751</v>
      </c>
      <c r="BD1693" t="s">
        <v>10751</v>
      </c>
    </row>
    <row r="1694" spans="1:56">
      <c r="A1694" t="s">
        <v>10755</v>
      </c>
      <c r="B1694">
        <v>5500</v>
      </c>
      <c r="C1694">
        <v>2003</v>
      </c>
      <c r="D1694">
        <v>21</v>
      </c>
      <c r="E1694">
        <v>1.325E-3</v>
      </c>
      <c r="F1694">
        <v>18.240220000000001</v>
      </c>
      <c r="H1694">
        <v>14.735150000000001</v>
      </c>
      <c r="I1694">
        <f t="shared" si="33"/>
        <v>1.9524073750000003E-2</v>
      </c>
      <c r="K1694">
        <v>12.889239999999999</v>
      </c>
      <c r="L1694">
        <v>16.615159999999999</v>
      </c>
      <c r="M1694">
        <v>603.11571000000004</v>
      </c>
      <c r="N1694">
        <v>689.48999000000003</v>
      </c>
      <c r="O1694">
        <v>534.87283000000002</v>
      </c>
      <c r="P1694" t="s">
        <v>10751</v>
      </c>
      <c r="Q1694">
        <v>312.48079999999999</v>
      </c>
      <c r="R1694">
        <v>263.50360000000001</v>
      </c>
      <c r="S1694">
        <v>9.4239999999999995</v>
      </c>
      <c r="T1694">
        <v>0.845028</v>
      </c>
      <c r="U1694">
        <v>4.7910000000000001E-2</v>
      </c>
      <c r="V1694">
        <v>40.630110000000002</v>
      </c>
      <c r="W1694">
        <v>1.4E-2</v>
      </c>
      <c r="X1694">
        <v>1.9E-2</v>
      </c>
      <c r="Y1694">
        <v>0.96699999999999997</v>
      </c>
      <c r="Z1694" t="s">
        <v>10751</v>
      </c>
      <c r="AA1694" t="s">
        <v>10751</v>
      </c>
      <c r="AB1694">
        <v>1</v>
      </c>
      <c r="AC1694" t="s">
        <v>10751</v>
      </c>
      <c r="AD1694" t="s">
        <v>10751</v>
      </c>
      <c r="AE1694" t="s">
        <v>10751</v>
      </c>
      <c r="AF1694" t="s">
        <v>10751</v>
      </c>
      <c r="AG1694">
        <v>1</v>
      </c>
      <c r="AH1694" t="s">
        <v>10751</v>
      </c>
      <c r="AI1694" t="s">
        <v>10751</v>
      </c>
      <c r="AJ1694" t="s">
        <v>10751</v>
      </c>
      <c r="AK1694" t="s">
        <v>10751</v>
      </c>
      <c r="AL1694" t="s">
        <v>10751</v>
      </c>
      <c r="AM1694" t="s">
        <v>10751</v>
      </c>
      <c r="AN1694" t="s">
        <v>10751</v>
      </c>
      <c r="AO1694" t="s">
        <v>10751</v>
      </c>
      <c r="AP1694">
        <v>1</v>
      </c>
      <c r="AQ1694" t="s">
        <v>10751</v>
      </c>
      <c r="AR1694" t="s">
        <v>10751</v>
      </c>
      <c r="AS1694" t="s">
        <v>10751</v>
      </c>
      <c r="AT1694">
        <v>1.4E-2</v>
      </c>
      <c r="AU1694" t="s">
        <v>10751</v>
      </c>
      <c r="AV1694">
        <v>4</v>
      </c>
      <c r="AW1694" t="s">
        <v>10751</v>
      </c>
      <c r="AX1694">
        <v>7.8</v>
      </c>
      <c r="AY1694">
        <v>1</v>
      </c>
      <c r="AZ1694" t="s">
        <v>10751</v>
      </c>
      <c r="BA1694" t="s">
        <v>10751</v>
      </c>
      <c r="BB1694" t="s">
        <v>10751</v>
      </c>
      <c r="BC1694" t="s">
        <v>10751</v>
      </c>
      <c r="BD1694" t="s">
        <v>10751</v>
      </c>
    </row>
    <row r="1695" spans="1:56">
      <c r="A1695" t="s">
        <v>10755</v>
      </c>
      <c r="B1695">
        <v>5500</v>
      </c>
      <c r="C1695">
        <v>2004</v>
      </c>
      <c r="D1695">
        <v>6</v>
      </c>
      <c r="E1695">
        <v>3.9899999999999999E-4</v>
      </c>
      <c r="F1695">
        <v>19.10772</v>
      </c>
      <c r="H1695">
        <v>15.40133</v>
      </c>
      <c r="I1695">
        <f t="shared" si="33"/>
        <v>6.1451306699999994E-3</v>
      </c>
      <c r="K1695">
        <v>13.329000000000001</v>
      </c>
      <c r="L1695">
        <v>17.502400000000002</v>
      </c>
      <c r="M1695">
        <v>577.02790000000005</v>
      </c>
      <c r="N1695">
        <v>666.74185999999997</v>
      </c>
      <c r="O1695">
        <v>507.75896</v>
      </c>
      <c r="P1695" t="s">
        <v>10751</v>
      </c>
      <c r="Q1695">
        <v>297.8304</v>
      </c>
      <c r="R1695">
        <v>251.49279999999999</v>
      </c>
      <c r="S1695">
        <v>9.8077000000000005</v>
      </c>
      <c r="T1695">
        <v>0.84164399999999995</v>
      </c>
      <c r="U1695">
        <v>4.5726000000000003E-2</v>
      </c>
      <c r="V1695">
        <v>42.366790000000002</v>
      </c>
      <c r="W1695" t="s">
        <v>10751</v>
      </c>
      <c r="X1695">
        <v>0.249</v>
      </c>
      <c r="Y1695">
        <v>0.751</v>
      </c>
      <c r="Z1695" t="s">
        <v>10751</v>
      </c>
      <c r="AA1695" t="s">
        <v>10751</v>
      </c>
      <c r="AB1695">
        <v>1</v>
      </c>
      <c r="AC1695" t="s">
        <v>10751</v>
      </c>
      <c r="AD1695" t="s">
        <v>10751</v>
      </c>
      <c r="AE1695" t="s">
        <v>10751</v>
      </c>
      <c r="AF1695" t="s">
        <v>10751</v>
      </c>
      <c r="AG1695">
        <v>1</v>
      </c>
      <c r="AH1695" t="s">
        <v>10751</v>
      </c>
      <c r="AI1695" t="s">
        <v>10751</v>
      </c>
      <c r="AJ1695" t="s">
        <v>10751</v>
      </c>
      <c r="AK1695" t="s">
        <v>10751</v>
      </c>
      <c r="AL1695" t="s">
        <v>10751</v>
      </c>
      <c r="AM1695" t="s">
        <v>10751</v>
      </c>
      <c r="AN1695" t="s">
        <v>10751</v>
      </c>
      <c r="AO1695" t="s">
        <v>10751</v>
      </c>
      <c r="AP1695">
        <v>1</v>
      </c>
      <c r="AQ1695" t="s">
        <v>10751</v>
      </c>
      <c r="AR1695" t="s">
        <v>10751</v>
      </c>
      <c r="AS1695" t="s">
        <v>10751</v>
      </c>
      <c r="AT1695" t="s">
        <v>10751</v>
      </c>
      <c r="AU1695" t="s">
        <v>10751</v>
      </c>
      <c r="AV1695">
        <v>4</v>
      </c>
      <c r="AW1695" t="s">
        <v>10751</v>
      </c>
      <c r="AX1695">
        <v>7.8</v>
      </c>
      <c r="AY1695">
        <v>1</v>
      </c>
      <c r="AZ1695" t="s">
        <v>10751</v>
      </c>
      <c r="BA1695" t="s">
        <v>10751</v>
      </c>
      <c r="BB1695" t="s">
        <v>10751</v>
      </c>
      <c r="BC1695" t="s">
        <v>10751</v>
      </c>
      <c r="BD1695" t="s">
        <v>10751</v>
      </c>
    </row>
    <row r="1696" spans="1:56">
      <c r="A1696" t="s">
        <v>10755</v>
      </c>
      <c r="B1696">
        <v>5500</v>
      </c>
      <c r="C1696">
        <v>2005</v>
      </c>
      <c r="D1696">
        <v>5</v>
      </c>
      <c r="E1696">
        <v>2.8899999999999998E-4</v>
      </c>
      <c r="F1696">
        <v>19.312110000000001</v>
      </c>
      <c r="H1696">
        <v>15.544980000000001</v>
      </c>
      <c r="I1696">
        <f t="shared" si="33"/>
        <v>4.4924992199999996E-3</v>
      </c>
      <c r="K1696">
        <v>13.325850000000001</v>
      </c>
      <c r="L1696">
        <v>17.778420000000001</v>
      </c>
      <c r="M1696">
        <v>571.69596000000001</v>
      </c>
      <c r="N1696">
        <v>666.89940999999999</v>
      </c>
      <c r="O1696">
        <v>499.87581</v>
      </c>
      <c r="P1696" t="s">
        <v>10751</v>
      </c>
      <c r="Q1696">
        <v>300.68549999999999</v>
      </c>
      <c r="R1696">
        <v>259.61959999999999</v>
      </c>
      <c r="S1696">
        <v>9.6149000000000004</v>
      </c>
      <c r="T1696">
        <v>0.85878100000000002</v>
      </c>
      <c r="U1696">
        <v>4.7204000000000003E-2</v>
      </c>
      <c r="V1696">
        <v>42.755330000000001</v>
      </c>
      <c r="W1696" t="s">
        <v>10751</v>
      </c>
      <c r="X1696">
        <v>0.39200000000000002</v>
      </c>
      <c r="Y1696">
        <v>0.60799999999999998</v>
      </c>
      <c r="Z1696" t="s">
        <v>10751</v>
      </c>
      <c r="AA1696" t="s">
        <v>10751</v>
      </c>
      <c r="AB1696">
        <v>1</v>
      </c>
      <c r="AC1696" t="s">
        <v>10751</v>
      </c>
      <c r="AD1696" t="s">
        <v>10751</v>
      </c>
      <c r="AE1696" t="s">
        <v>10751</v>
      </c>
      <c r="AF1696" t="s">
        <v>10751</v>
      </c>
      <c r="AG1696">
        <v>1</v>
      </c>
      <c r="AH1696" t="s">
        <v>10751</v>
      </c>
      <c r="AI1696" t="s">
        <v>10751</v>
      </c>
      <c r="AJ1696" t="s">
        <v>10751</v>
      </c>
      <c r="AK1696" t="s">
        <v>10751</v>
      </c>
      <c r="AL1696" t="s">
        <v>10751</v>
      </c>
      <c r="AM1696" t="s">
        <v>10751</v>
      </c>
      <c r="AN1696" t="s">
        <v>10751</v>
      </c>
      <c r="AO1696" t="s">
        <v>10751</v>
      </c>
      <c r="AP1696">
        <v>1</v>
      </c>
      <c r="AQ1696" t="s">
        <v>10751</v>
      </c>
      <c r="AR1696" t="s">
        <v>10751</v>
      </c>
      <c r="AS1696" t="s">
        <v>10751</v>
      </c>
      <c r="AT1696" t="s">
        <v>10751</v>
      </c>
      <c r="AU1696" t="s">
        <v>10751</v>
      </c>
      <c r="AV1696">
        <v>4</v>
      </c>
      <c r="AW1696" t="s">
        <v>10751</v>
      </c>
      <c r="AX1696">
        <v>7.7</v>
      </c>
      <c r="AY1696">
        <v>1</v>
      </c>
      <c r="AZ1696" t="s">
        <v>10751</v>
      </c>
      <c r="BA1696" t="s">
        <v>10751</v>
      </c>
      <c r="BB1696" t="s">
        <v>10751</v>
      </c>
      <c r="BC1696" t="s">
        <v>10751</v>
      </c>
      <c r="BD1696" t="s">
        <v>10751</v>
      </c>
    </row>
    <row r="1697" spans="1:56">
      <c r="A1697" t="s">
        <v>10755</v>
      </c>
      <c r="B1697">
        <v>5500</v>
      </c>
      <c r="C1697">
        <v>2006</v>
      </c>
      <c r="D1697">
        <v>7</v>
      </c>
      <c r="E1697">
        <v>4.6900000000000002E-4</v>
      </c>
      <c r="F1697">
        <v>19.158660000000001</v>
      </c>
      <c r="H1697">
        <v>15.413489999999999</v>
      </c>
      <c r="I1697">
        <f t="shared" si="33"/>
        <v>7.2289268100000003E-3</v>
      </c>
      <c r="K1697">
        <v>13.248849999999999</v>
      </c>
      <c r="L1697">
        <v>17.58034</v>
      </c>
      <c r="M1697">
        <v>576.57272999999998</v>
      </c>
      <c r="N1697">
        <v>670.77511000000004</v>
      </c>
      <c r="O1697">
        <v>505.50776999999999</v>
      </c>
      <c r="P1697" t="s">
        <v>10751</v>
      </c>
      <c r="Q1697">
        <v>293.49680000000001</v>
      </c>
      <c r="R1697">
        <v>249.70580000000001</v>
      </c>
      <c r="S1697">
        <v>9.9100999999999999</v>
      </c>
      <c r="T1697">
        <v>0.84721199999999997</v>
      </c>
      <c r="U1697">
        <v>4.5400999999999997E-2</v>
      </c>
      <c r="V1697">
        <v>42.390909999999998</v>
      </c>
      <c r="W1697" t="s">
        <v>10751</v>
      </c>
      <c r="X1697">
        <v>0.33600000000000002</v>
      </c>
      <c r="Y1697">
        <v>0.66400000000000003</v>
      </c>
      <c r="Z1697" t="s">
        <v>10751</v>
      </c>
      <c r="AA1697" t="s">
        <v>10751</v>
      </c>
      <c r="AB1697">
        <v>1</v>
      </c>
      <c r="AC1697" t="s">
        <v>10751</v>
      </c>
      <c r="AD1697" t="s">
        <v>10751</v>
      </c>
      <c r="AE1697" t="s">
        <v>10751</v>
      </c>
      <c r="AF1697" t="s">
        <v>10751</v>
      </c>
      <c r="AG1697">
        <v>1</v>
      </c>
      <c r="AH1697" t="s">
        <v>10751</v>
      </c>
      <c r="AI1697" t="s">
        <v>10751</v>
      </c>
      <c r="AJ1697" t="s">
        <v>10751</v>
      </c>
      <c r="AK1697" t="s">
        <v>10751</v>
      </c>
      <c r="AL1697" t="s">
        <v>10751</v>
      </c>
      <c r="AM1697" t="s">
        <v>10751</v>
      </c>
      <c r="AN1697" t="s">
        <v>10751</v>
      </c>
      <c r="AO1697" t="s">
        <v>10751</v>
      </c>
      <c r="AP1697">
        <v>1</v>
      </c>
      <c r="AQ1697" t="s">
        <v>10751</v>
      </c>
      <c r="AR1697" t="s">
        <v>10751</v>
      </c>
      <c r="AS1697" t="s">
        <v>10751</v>
      </c>
      <c r="AT1697" t="s">
        <v>10751</v>
      </c>
      <c r="AU1697" t="s">
        <v>10751</v>
      </c>
      <c r="AV1697">
        <v>4</v>
      </c>
      <c r="AW1697" t="s">
        <v>10751</v>
      </c>
      <c r="AX1697">
        <v>7.8</v>
      </c>
      <c r="AY1697">
        <v>1</v>
      </c>
      <c r="AZ1697" t="s">
        <v>10751</v>
      </c>
      <c r="BA1697" t="s">
        <v>10751</v>
      </c>
      <c r="BB1697" t="s">
        <v>10751</v>
      </c>
      <c r="BC1697" t="s">
        <v>10751</v>
      </c>
      <c r="BD1697" t="s">
        <v>10751</v>
      </c>
    </row>
    <row r="1698" spans="1:56">
      <c r="A1698" t="s">
        <v>10755</v>
      </c>
      <c r="B1698">
        <v>5500</v>
      </c>
      <c r="C1698">
        <v>2007</v>
      </c>
      <c r="D1698">
        <v>2</v>
      </c>
      <c r="E1698">
        <v>1.4300000000000001E-4</v>
      </c>
      <c r="F1698">
        <v>19.243559999999999</v>
      </c>
      <c r="H1698">
        <v>15.55728</v>
      </c>
      <c r="I1698">
        <f t="shared" si="33"/>
        <v>2.2246910400000003E-3</v>
      </c>
      <c r="K1698">
        <v>13.15015</v>
      </c>
      <c r="L1698">
        <v>18.049779999999998</v>
      </c>
      <c r="M1698">
        <v>571.24374999999998</v>
      </c>
      <c r="N1698">
        <v>675.80993000000001</v>
      </c>
      <c r="O1698">
        <v>492.3605</v>
      </c>
      <c r="P1698" t="s">
        <v>10751</v>
      </c>
      <c r="Q1698">
        <v>325</v>
      </c>
      <c r="R1698">
        <v>295</v>
      </c>
      <c r="S1698">
        <v>8.9873999999999992</v>
      </c>
      <c r="T1698">
        <v>0.90769200000000005</v>
      </c>
      <c r="U1698">
        <v>5.3636000000000003E-2</v>
      </c>
      <c r="V1698">
        <v>42.808</v>
      </c>
      <c r="W1698" t="s">
        <v>10751</v>
      </c>
      <c r="X1698">
        <v>1</v>
      </c>
      <c r="Y1698" t="s">
        <v>10751</v>
      </c>
      <c r="Z1698" t="s">
        <v>10751</v>
      </c>
      <c r="AA1698" t="s">
        <v>10751</v>
      </c>
      <c r="AB1698">
        <v>1</v>
      </c>
      <c r="AC1698" t="s">
        <v>10751</v>
      </c>
      <c r="AD1698" t="s">
        <v>10751</v>
      </c>
      <c r="AE1698" t="s">
        <v>10751</v>
      </c>
      <c r="AF1698" t="s">
        <v>10751</v>
      </c>
      <c r="AG1698">
        <v>1</v>
      </c>
      <c r="AH1698" t="s">
        <v>10751</v>
      </c>
      <c r="AI1698" t="s">
        <v>10751</v>
      </c>
      <c r="AJ1698" t="s">
        <v>10751</v>
      </c>
      <c r="AK1698" t="s">
        <v>10751</v>
      </c>
      <c r="AL1698" t="s">
        <v>10751</v>
      </c>
      <c r="AM1698" t="s">
        <v>10751</v>
      </c>
      <c r="AN1698" t="s">
        <v>10751</v>
      </c>
      <c r="AO1698" t="s">
        <v>10751</v>
      </c>
      <c r="AP1698">
        <v>1</v>
      </c>
      <c r="AQ1698" t="s">
        <v>10751</v>
      </c>
      <c r="AR1698" t="s">
        <v>10751</v>
      </c>
      <c r="AS1698" t="s">
        <v>10751</v>
      </c>
      <c r="AT1698" t="s">
        <v>10751</v>
      </c>
      <c r="AU1698" t="s">
        <v>10751</v>
      </c>
      <c r="AV1698">
        <v>4</v>
      </c>
      <c r="AW1698" t="s">
        <v>10751</v>
      </c>
      <c r="AX1698">
        <v>8</v>
      </c>
      <c r="AY1698">
        <v>1</v>
      </c>
      <c r="AZ1698" t="s">
        <v>10751</v>
      </c>
      <c r="BA1698" t="s">
        <v>10751</v>
      </c>
      <c r="BB1698" t="s">
        <v>10751</v>
      </c>
      <c r="BC1698" t="s">
        <v>10751</v>
      </c>
      <c r="BD1698" t="s">
        <v>10751</v>
      </c>
    </row>
    <row r="1699" spans="1:56">
      <c r="A1699" t="s">
        <v>10755</v>
      </c>
      <c r="B1699">
        <v>5500</v>
      </c>
      <c r="C1699">
        <v>2008</v>
      </c>
      <c r="D1699">
        <v>5</v>
      </c>
      <c r="E1699">
        <v>3.5399999999999999E-4</v>
      </c>
      <c r="F1699">
        <v>19.344560000000001</v>
      </c>
      <c r="H1699">
        <v>15.465009999999999</v>
      </c>
      <c r="I1699">
        <f t="shared" si="33"/>
        <v>5.4746135399999993E-3</v>
      </c>
      <c r="K1699">
        <v>13.56414</v>
      </c>
      <c r="L1699">
        <v>17.293220000000002</v>
      </c>
      <c r="M1699">
        <v>574.65222000000006</v>
      </c>
      <c r="N1699">
        <v>655.18326000000002</v>
      </c>
      <c r="O1699">
        <v>513.90072999999995</v>
      </c>
      <c r="P1699">
        <v>63.511470000000003</v>
      </c>
      <c r="Q1699">
        <v>325</v>
      </c>
      <c r="R1699">
        <v>301</v>
      </c>
      <c r="S1699">
        <v>8.8481000000000005</v>
      </c>
      <c r="T1699">
        <v>0.92615400000000003</v>
      </c>
      <c r="U1699">
        <v>5.4726999999999998E-2</v>
      </c>
      <c r="V1699">
        <v>42.536610000000003</v>
      </c>
      <c r="W1699" t="s">
        <v>10751</v>
      </c>
      <c r="X1699">
        <v>0.48499999999999999</v>
      </c>
      <c r="Y1699">
        <v>0.51500000000000001</v>
      </c>
      <c r="Z1699" t="s">
        <v>10751</v>
      </c>
      <c r="AA1699" t="s">
        <v>10751</v>
      </c>
      <c r="AB1699">
        <v>1</v>
      </c>
      <c r="AC1699" t="s">
        <v>10751</v>
      </c>
      <c r="AD1699" t="s">
        <v>10751</v>
      </c>
      <c r="AE1699" t="s">
        <v>10751</v>
      </c>
      <c r="AF1699" t="s">
        <v>10751</v>
      </c>
      <c r="AG1699">
        <v>1</v>
      </c>
      <c r="AH1699" t="s">
        <v>10751</v>
      </c>
      <c r="AI1699" t="s">
        <v>10751</v>
      </c>
      <c r="AJ1699" t="s">
        <v>10751</v>
      </c>
      <c r="AK1699" t="s">
        <v>10751</v>
      </c>
      <c r="AL1699" t="s">
        <v>10751</v>
      </c>
      <c r="AM1699" t="s">
        <v>10751</v>
      </c>
      <c r="AN1699" t="s">
        <v>10751</v>
      </c>
      <c r="AO1699" t="s">
        <v>10751</v>
      </c>
      <c r="AP1699">
        <v>1</v>
      </c>
      <c r="AQ1699" t="s">
        <v>10751</v>
      </c>
      <c r="AR1699" t="s">
        <v>10751</v>
      </c>
      <c r="AS1699" t="s">
        <v>10751</v>
      </c>
      <c r="AT1699" t="s">
        <v>10751</v>
      </c>
      <c r="AU1699" t="s">
        <v>10751</v>
      </c>
      <c r="AV1699">
        <v>4</v>
      </c>
      <c r="AW1699" t="s">
        <v>10751</v>
      </c>
      <c r="AX1699">
        <v>8</v>
      </c>
      <c r="AY1699">
        <v>1</v>
      </c>
      <c r="AZ1699" t="s">
        <v>10751</v>
      </c>
      <c r="BA1699" t="s">
        <v>10751</v>
      </c>
      <c r="BB1699" t="s">
        <v>10751</v>
      </c>
      <c r="BC1699" t="s">
        <v>10751</v>
      </c>
      <c r="BD1699" t="s">
        <v>10751</v>
      </c>
    </row>
    <row r="1700" spans="1:56">
      <c r="A1700" t="s">
        <v>10755</v>
      </c>
      <c r="B1700">
        <v>5500</v>
      </c>
      <c r="C1700">
        <v>2009</v>
      </c>
      <c r="D1700">
        <v>3</v>
      </c>
      <c r="E1700">
        <v>2.7999999999999998E-4</v>
      </c>
      <c r="F1700">
        <v>17.773900000000001</v>
      </c>
      <c r="H1700">
        <v>14.24579</v>
      </c>
      <c r="I1700">
        <f t="shared" si="33"/>
        <v>3.9888211999999992E-3</v>
      </c>
      <c r="K1700">
        <v>12.51332</v>
      </c>
      <c r="L1700">
        <v>15.907209999999999</v>
      </c>
      <c r="M1700">
        <v>623.83358999999996</v>
      </c>
      <c r="N1700">
        <v>710.20321999999999</v>
      </c>
      <c r="O1700">
        <v>558.67755999999997</v>
      </c>
      <c r="P1700">
        <v>63.561999999999998</v>
      </c>
      <c r="Q1700">
        <v>325</v>
      </c>
      <c r="R1700">
        <v>301</v>
      </c>
      <c r="S1700">
        <v>8.6595999999999993</v>
      </c>
      <c r="T1700">
        <v>0.92615400000000003</v>
      </c>
      <c r="U1700">
        <v>5.4726999999999998E-2</v>
      </c>
      <c r="V1700">
        <v>39.175910000000002</v>
      </c>
      <c r="W1700" t="s">
        <v>10751</v>
      </c>
      <c r="X1700">
        <v>0.55000000000000004</v>
      </c>
      <c r="Y1700">
        <v>0.45</v>
      </c>
      <c r="Z1700" t="s">
        <v>10751</v>
      </c>
      <c r="AA1700" t="s">
        <v>10751</v>
      </c>
      <c r="AB1700">
        <v>1</v>
      </c>
      <c r="AC1700" t="s">
        <v>10751</v>
      </c>
      <c r="AD1700" t="s">
        <v>10751</v>
      </c>
      <c r="AE1700" t="s">
        <v>10751</v>
      </c>
      <c r="AF1700" t="s">
        <v>10751</v>
      </c>
      <c r="AG1700">
        <v>1</v>
      </c>
      <c r="AH1700" t="s">
        <v>10751</v>
      </c>
      <c r="AI1700" t="s">
        <v>10751</v>
      </c>
      <c r="AJ1700" t="s">
        <v>10751</v>
      </c>
      <c r="AK1700" t="s">
        <v>10751</v>
      </c>
      <c r="AL1700" t="s">
        <v>10751</v>
      </c>
      <c r="AM1700" t="s">
        <v>10751</v>
      </c>
      <c r="AN1700" t="s">
        <v>10751</v>
      </c>
      <c r="AO1700" t="s">
        <v>10751</v>
      </c>
      <c r="AP1700">
        <v>1</v>
      </c>
      <c r="AQ1700" t="s">
        <v>10751</v>
      </c>
      <c r="AR1700" t="s">
        <v>10751</v>
      </c>
      <c r="AS1700" t="s">
        <v>10751</v>
      </c>
      <c r="AT1700" t="s">
        <v>10751</v>
      </c>
      <c r="AU1700" t="s">
        <v>10751</v>
      </c>
      <c r="AV1700">
        <v>4</v>
      </c>
      <c r="AW1700" t="s">
        <v>10751</v>
      </c>
      <c r="AX1700">
        <v>8</v>
      </c>
      <c r="AY1700">
        <v>1</v>
      </c>
      <c r="AZ1700" t="s">
        <v>10751</v>
      </c>
      <c r="BA1700" t="s">
        <v>10751</v>
      </c>
      <c r="BB1700" t="s">
        <v>10751</v>
      </c>
      <c r="BC1700" t="s">
        <v>10751</v>
      </c>
      <c r="BD1700" t="s">
        <v>10751</v>
      </c>
    </row>
    <row r="1701" spans="1:56">
      <c r="A1701" t="s">
        <v>10755</v>
      </c>
      <c r="B1701">
        <v>5500</v>
      </c>
      <c r="C1701">
        <v>2010</v>
      </c>
      <c r="D1701">
        <v>3</v>
      </c>
      <c r="E1701">
        <v>2.5399999999999999E-4</v>
      </c>
      <c r="F1701">
        <v>18.551539999999999</v>
      </c>
      <c r="H1701">
        <v>14.917730000000001</v>
      </c>
      <c r="I1701">
        <f t="shared" si="33"/>
        <v>3.7891034199999999E-3</v>
      </c>
      <c r="K1701">
        <v>12.8941</v>
      </c>
      <c r="L1701">
        <v>16.921109999999999</v>
      </c>
      <c r="M1701">
        <v>595.73405000000002</v>
      </c>
      <c r="N1701">
        <v>689.23010999999997</v>
      </c>
      <c r="O1701">
        <v>525.20195000000001</v>
      </c>
      <c r="P1701">
        <v>63.5</v>
      </c>
      <c r="Q1701">
        <v>323</v>
      </c>
      <c r="R1701">
        <v>301</v>
      </c>
      <c r="S1701">
        <v>8.7750000000000004</v>
      </c>
      <c r="T1701">
        <v>0.93188899999999997</v>
      </c>
      <c r="U1701">
        <v>5.4726999999999998E-2</v>
      </c>
      <c r="V1701">
        <v>41.036569999999998</v>
      </c>
      <c r="W1701" t="s">
        <v>10751</v>
      </c>
      <c r="X1701">
        <v>0.64700000000000002</v>
      </c>
      <c r="Y1701">
        <v>0.35299999999999998</v>
      </c>
      <c r="Z1701" t="s">
        <v>10751</v>
      </c>
      <c r="AA1701" t="s">
        <v>10751</v>
      </c>
      <c r="AB1701">
        <v>1</v>
      </c>
      <c r="AC1701" t="s">
        <v>10751</v>
      </c>
      <c r="AD1701" t="s">
        <v>10751</v>
      </c>
      <c r="AE1701" t="s">
        <v>10751</v>
      </c>
      <c r="AF1701" t="s">
        <v>10751</v>
      </c>
      <c r="AG1701">
        <v>1</v>
      </c>
      <c r="AH1701" t="s">
        <v>10751</v>
      </c>
      <c r="AI1701" t="s">
        <v>10751</v>
      </c>
      <c r="AJ1701" t="s">
        <v>10751</v>
      </c>
      <c r="AK1701" t="s">
        <v>10751</v>
      </c>
      <c r="AL1701" t="s">
        <v>10751</v>
      </c>
      <c r="AM1701" t="s">
        <v>10751</v>
      </c>
      <c r="AN1701" t="s">
        <v>10751</v>
      </c>
      <c r="AO1701" t="s">
        <v>10751</v>
      </c>
      <c r="AP1701">
        <v>1</v>
      </c>
      <c r="AQ1701" t="s">
        <v>10751</v>
      </c>
      <c r="AR1701" t="s">
        <v>10751</v>
      </c>
      <c r="AS1701" t="s">
        <v>10751</v>
      </c>
      <c r="AT1701" t="s">
        <v>10751</v>
      </c>
      <c r="AU1701">
        <v>1</v>
      </c>
      <c r="AV1701">
        <v>4</v>
      </c>
      <c r="AW1701" t="s">
        <v>10751</v>
      </c>
      <c r="AX1701">
        <v>8</v>
      </c>
      <c r="AY1701">
        <v>1</v>
      </c>
      <c r="AZ1701" t="s">
        <v>10751</v>
      </c>
      <c r="BA1701" t="s">
        <v>10751</v>
      </c>
      <c r="BB1701" t="s">
        <v>10751</v>
      </c>
      <c r="BC1701" t="s">
        <v>10751</v>
      </c>
      <c r="BD1701" t="s">
        <v>10751</v>
      </c>
    </row>
    <row r="1702" spans="1:56">
      <c r="A1702" t="s">
        <v>10755</v>
      </c>
      <c r="B1702">
        <v>5500</v>
      </c>
      <c r="C1702">
        <v>2011</v>
      </c>
      <c r="D1702">
        <v>3</v>
      </c>
      <c r="E1702">
        <v>2.8200000000000002E-4</v>
      </c>
      <c r="F1702">
        <v>18.297840000000001</v>
      </c>
      <c r="H1702">
        <v>14.82715</v>
      </c>
      <c r="I1702">
        <f t="shared" si="33"/>
        <v>4.1812563000000001E-3</v>
      </c>
      <c r="K1702">
        <v>12.765790000000001</v>
      </c>
      <c r="L1702">
        <v>16.883849999999999</v>
      </c>
      <c r="M1702">
        <v>599.37345000000005</v>
      </c>
      <c r="N1702">
        <v>696.15758000000005</v>
      </c>
      <c r="O1702">
        <v>526.36086</v>
      </c>
      <c r="P1702">
        <v>62.944470000000003</v>
      </c>
      <c r="Q1702">
        <v>316.67259999999999</v>
      </c>
      <c r="R1702">
        <v>289.7681</v>
      </c>
      <c r="S1702">
        <v>9.0396999999999998</v>
      </c>
      <c r="T1702">
        <v>0.91441399999999995</v>
      </c>
      <c r="U1702">
        <v>5.2685000000000003E-2</v>
      </c>
      <c r="V1702">
        <v>40.939019999999999</v>
      </c>
      <c r="W1702" t="s">
        <v>10751</v>
      </c>
      <c r="X1702">
        <v>0.504</v>
      </c>
      <c r="Y1702">
        <v>0.496</v>
      </c>
      <c r="Z1702" t="s">
        <v>10751</v>
      </c>
      <c r="AA1702" t="s">
        <v>10751</v>
      </c>
      <c r="AB1702">
        <v>1</v>
      </c>
      <c r="AC1702" t="s">
        <v>10751</v>
      </c>
      <c r="AD1702" t="s">
        <v>10751</v>
      </c>
      <c r="AE1702" t="s">
        <v>10751</v>
      </c>
      <c r="AF1702" t="s">
        <v>10751</v>
      </c>
      <c r="AG1702">
        <v>1</v>
      </c>
      <c r="AH1702" t="s">
        <v>10751</v>
      </c>
      <c r="AI1702" t="s">
        <v>10751</v>
      </c>
      <c r="AJ1702" t="s">
        <v>10751</v>
      </c>
      <c r="AK1702" t="s">
        <v>10751</v>
      </c>
      <c r="AL1702" t="s">
        <v>10751</v>
      </c>
      <c r="AM1702" t="s">
        <v>10751</v>
      </c>
      <c r="AN1702">
        <v>4.2999999999999997E-2</v>
      </c>
      <c r="AO1702" t="s">
        <v>10751</v>
      </c>
      <c r="AP1702">
        <v>0.95699999999999996</v>
      </c>
      <c r="AQ1702" t="s">
        <v>10751</v>
      </c>
      <c r="AR1702" t="s">
        <v>10751</v>
      </c>
      <c r="AS1702" t="s">
        <v>10751</v>
      </c>
      <c r="AT1702">
        <v>0.14899999999999999</v>
      </c>
      <c r="AU1702">
        <v>0.78600000000000003</v>
      </c>
      <c r="AV1702">
        <v>4</v>
      </c>
      <c r="AW1702" t="s">
        <v>10751</v>
      </c>
      <c r="AX1702">
        <v>8</v>
      </c>
      <c r="AY1702">
        <v>1</v>
      </c>
      <c r="AZ1702" t="s">
        <v>10751</v>
      </c>
      <c r="BA1702" t="s">
        <v>10751</v>
      </c>
      <c r="BB1702" t="s">
        <v>10751</v>
      </c>
      <c r="BC1702" t="s">
        <v>10751</v>
      </c>
      <c r="BD1702" t="s">
        <v>10751</v>
      </c>
    </row>
    <row r="1703" spans="1:56">
      <c r="A1703" t="s">
        <v>10755</v>
      </c>
      <c r="B1703">
        <v>5500</v>
      </c>
      <c r="C1703">
        <v>2012</v>
      </c>
      <c r="D1703">
        <v>4</v>
      </c>
      <c r="E1703">
        <v>2.8400000000000002E-4</v>
      </c>
      <c r="F1703">
        <v>18.12594</v>
      </c>
      <c r="H1703">
        <v>14.67764</v>
      </c>
      <c r="I1703">
        <f t="shared" si="33"/>
        <v>4.1684497600000007E-3</v>
      </c>
      <c r="K1703">
        <v>12.670349999999999</v>
      </c>
      <c r="L1703">
        <v>16.669920000000001</v>
      </c>
      <c r="M1703">
        <v>605.47868000000005</v>
      </c>
      <c r="N1703">
        <v>701.40135999999995</v>
      </c>
      <c r="O1703">
        <v>533.11595</v>
      </c>
      <c r="P1703">
        <v>63.111930000000001</v>
      </c>
      <c r="Q1703">
        <v>318.4588</v>
      </c>
      <c r="R1703">
        <v>297.2337</v>
      </c>
      <c r="S1703">
        <v>10.408899999999999</v>
      </c>
      <c r="T1703">
        <v>0.93071800000000005</v>
      </c>
      <c r="U1703">
        <v>5.4042E-2</v>
      </c>
      <c r="V1703">
        <v>40.530470000000001</v>
      </c>
      <c r="W1703" t="s">
        <v>10751</v>
      </c>
      <c r="X1703">
        <v>0.61099999999999999</v>
      </c>
      <c r="Y1703">
        <v>0.38900000000000001</v>
      </c>
      <c r="Z1703" t="s">
        <v>10751</v>
      </c>
      <c r="AA1703" t="s">
        <v>10751</v>
      </c>
      <c r="AB1703">
        <v>1</v>
      </c>
      <c r="AC1703" t="s">
        <v>10751</v>
      </c>
      <c r="AD1703" t="s">
        <v>10751</v>
      </c>
      <c r="AE1703" t="s">
        <v>10751</v>
      </c>
      <c r="AF1703" t="s">
        <v>10751</v>
      </c>
      <c r="AG1703">
        <v>1</v>
      </c>
      <c r="AH1703" t="s">
        <v>10751</v>
      </c>
      <c r="AI1703" t="s">
        <v>10751</v>
      </c>
      <c r="AJ1703" t="s">
        <v>10751</v>
      </c>
      <c r="AK1703" t="s">
        <v>10751</v>
      </c>
      <c r="AL1703" t="s">
        <v>10751</v>
      </c>
      <c r="AM1703" t="s">
        <v>10751</v>
      </c>
      <c r="AN1703">
        <v>0.12</v>
      </c>
      <c r="AO1703" t="s">
        <v>10751</v>
      </c>
      <c r="AP1703">
        <v>0.88</v>
      </c>
      <c r="AQ1703" t="s">
        <v>10751</v>
      </c>
      <c r="AR1703" t="s">
        <v>10751</v>
      </c>
      <c r="AS1703" t="s">
        <v>10751</v>
      </c>
      <c r="AT1703" t="s">
        <v>10751</v>
      </c>
      <c r="AU1703">
        <v>0.85699999999999998</v>
      </c>
      <c r="AV1703">
        <v>4</v>
      </c>
      <c r="AW1703" t="s">
        <v>10751</v>
      </c>
      <c r="AX1703">
        <v>8</v>
      </c>
      <c r="AY1703">
        <v>1</v>
      </c>
      <c r="AZ1703" t="s">
        <v>10751</v>
      </c>
      <c r="BA1703" t="s">
        <v>10751</v>
      </c>
      <c r="BB1703" t="s">
        <v>10751</v>
      </c>
      <c r="BC1703" t="s">
        <v>10751</v>
      </c>
      <c r="BD1703" t="s">
        <v>10751</v>
      </c>
    </row>
    <row r="1704" spans="1:56">
      <c r="A1704" t="s">
        <v>10755</v>
      </c>
      <c r="B1704">
        <v>5500</v>
      </c>
      <c r="C1704">
        <v>2013</v>
      </c>
      <c r="D1704">
        <v>4</v>
      </c>
      <c r="E1704">
        <v>2.3499999999999999E-4</v>
      </c>
      <c r="F1704">
        <v>18.511209999999998</v>
      </c>
      <c r="H1704">
        <v>14.98058</v>
      </c>
      <c r="I1704">
        <f t="shared" si="33"/>
        <v>3.5204362999999997E-3</v>
      </c>
      <c r="K1704">
        <v>12.94989</v>
      </c>
      <c r="L1704">
        <v>16.990500000000001</v>
      </c>
      <c r="M1704">
        <v>593.23464000000001</v>
      </c>
      <c r="N1704">
        <v>686.26083000000006</v>
      </c>
      <c r="O1704">
        <v>523.05699000000004</v>
      </c>
      <c r="P1704">
        <v>63.744900000000001</v>
      </c>
      <c r="Q1704">
        <v>323.38979999999998</v>
      </c>
      <c r="R1704">
        <v>308.21960000000001</v>
      </c>
      <c r="S1704">
        <v>8.6561000000000003</v>
      </c>
      <c r="T1704">
        <v>0.95308700000000002</v>
      </c>
      <c r="U1704">
        <v>5.604E-2</v>
      </c>
      <c r="V1704">
        <v>41.218159999999997</v>
      </c>
      <c r="W1704" t="s">
        <v>10751</v>
      </c>
      <c r="X1704">
        <v>0.65600000000000003</v>
      </c>
      <c r="Y1704">
        <v>0.34399999999999997</v>
      </c>
      <c r="Z1704" t="s">
        <v>10751</v>
      </c>
      <c r="AA1704" t="s">
        <v>10751</v>
      </c>
      <c r="AB1704">
        <v>1</v>
      </c>
      <c r="AC1704" t="s">
        <v>10751</v>
      </c>
      <c r="AD1704" t="s">
        <v>10751</v>
      </c>
      <c r="AE1704" t="s">
        <v>10751</v>
      </c>
      <c r="AF1704" t="s">
        <v>10751</v>
      </c>
      <c r="AG1704">
        <v>1</v>
      </c>
      <c r="AH1704" t="s">
        <v>10751</v>
      </c>
      <c r="AI1704" t="s">
        <v>10751</v>
      </c>
      <c r="AJ1704" t="s">
        <v>10751</v>
      </c>
      <c r="AK1704" t="s">
        <v>10751</v>
      </c>
      <c r="AL1704" t="s">
        <v>10751</v>
      </c>
      <c r="AM1704" t="s">
        <v>10751</v>
      </c>
      <c r="AN1704" t="s">
        <v>10751</v>
      </c>
      <c r="AO1704" t="s">
        <v>10751</v>
      </c>
      <c r="AP1704">
        <v>1</v>
      </c>
      <c r="AQ1704" t="s">
        <v>10751</v>
      </c>
      <c r="AR1704" t="s">
        <v>10751</v>
      </c>
      <c r="AS1704" t="s">
        <v>10751</v>
      </c>
      <c r="AT1704" t="s">
        <v>10751</v>
      </c>
      <c r="AU1704">
        <v>0.97</v>
      </c>
      <c r="AV1704">
        <v>4</v>
      </c>
      <c r="AW1704" t="s">
        <v>10751</v>
      </c>
      <c r="AX1704">
        <v>8</v>
      </c>
      <c r="AY1704">
        <v>1</v>
      </c>
      <c r="AZ1704" t="s">
        <v>10751</v>
      </c>
      <c r="BA1704" t="s">
        <v>10751</v>
      </c>
      <c r="BB1704" t="s">
        <v>10751</v>
      </c>
      <c r="BC1704" t="s">
        <v>10751</v>
      </c>
      <c r="BD1704" t="s">
        <v>10751</v>
      </c>
    </row>
    <row r="1705" spans="1:56">
      <c r="A1705" t="s">
        <v>10755</v>
      </c>
      <c r="B1705">
        <v>5500</v>
      </c>
      <c r="C1705">
        <v>2014</v>
      </c>
      <c r="D1705">
        <v>3</v>
      </c>
      <c r="E1705">
        <v>2.23E-4</v>
      </c>
      <c r="F1705">
        <v>18.471530000000001</v>
      </c>
      <c r="H1705">
        <v>14.945919999999999</v>
      </c>
      <c r="I1705">
        <f t="shared" si="33"/>
        <v>3.3329401599999997E-3</v>
      </c>
      <c r="K1705">
        <v>12.932740000000001</v>
      </c>
      <c r="L1705">
        <v>16.93458</v>
      </c>
      <c r="M1705">
        <v>594.61046999999996</v>
      </c>
      <c r="N1705">
        <v>687.17091000000005</v>
      </c>
      <c r="O1705">
        <v>524.78417000000002</v>
      </c>
      <c r="P1705">
        <v>63.729439999999997</v>
      </c>
      <c r="Q1705">
        <v>323.54539999999997</v>
      </c>
      <c r="R1705">
        <v>308.92059999999998</v>
      </c>
      <c r="S1705">
        <v>8.6538000000000004</v>
      </c>
      <c r="T1705">
        <v>0.95486599999999999</v>
      </c>
      <c r="U1705">
        <v>5.6167000000000002E-2</v>
      </c>
      <c r="V1705">
        <v>41.113590000000002</v>
      </c>
      <c r="W1705" t="s">
        <v>10751</v>
      </c>
      <c r="X1705">
        <v>0.73399999999999999</v>
      </c>
      <c r="Y1705">
        <v>0.26600000000000001</v>
      </c>
      <c r="Z1705" t="s">
        <v>10751</v>
      </c>
      <c r="AA1705" t="s">
        <v>10751</v>
      </c>
      <c r="AB1705">
        <v>1</v>
      </c>
      <c r="AC1705" t="s">
        <v>10751</v>
      </c>
      <c r="AD1705" t="s">
        <v>10751</v>
      </c>
      <c r="AE1705" t="s">
        <v>10751</v>
      </c>
      <c r="AF1705" t="s">
        <v>10751</v>
      </c>
      <c r="AG1705">
        <v>1</v>
      </c>
      <c r="AH1705" t="s">
        <v>10751</v>
      </c>
      <c r="AI1705" t="s">
        <v>10751</v>
      </c>
      <c r="AJ1705" t="s">
        <v>10751</v>
      </c>
      <c r="AK1705" t="s">
        <v>10751</v>
      </c>
      <c r="AL1705" t="s">
        <v>10751</v>
      </c>
      <c r="AM1705" t="s">
        <v>10751</v>
      </c>
      <c r="AN1705" t="s">
        <v>10751</v>
      </c>
      <c r="AO1705" t="s">
        <v>10751</v>
      </c>
      <c r="AP1705">
        <v>1</v>
      </c>
      <c r="AQ1705" t="s">
        <v>10751</v>
      </c>
      <c r="AR1705" t="s">
        <v>10751</v>
      </c>
      <c r="AS1705" t="s">
        <v>10751</v>
      </c>
      <c r="AT1705" t="s">
        <v>10751</v>
      </c>
      <c r="AU1705">
        <v>0.98</v>
      </c>
      <c r="AV1705">
        <v>4</v>
      </c>
      <c r="AW1705" t="s">
        <v>10751</v>
      </c>
      <c r="AX1705">
        <v>8</v>
      </c>
      <c r="AY1705">
        <v>1</v>
      </c>
      <c r="AZ1705" t="s">
        <v>10751</v>
      </c>
      <c r="BA1705" t="s">
        <v>10751</v>
      </c>
      <c r="BB1705" t="s">
        <v>10751</v>
      </c>
      <c r="BC1705" t="s">
        <v>10751</v>
      </c>
      <c r="BD1705" t="s">
        <v>10751</v>
      </c>
    </row>
    <row r="1706" spans="1:56">
      <c r="A1706" t="s">
        <v>10755</v>
      </c>
      <c r="B1706">
        <v>5500</v>
      </c>
      <c r="C1706">
        <v>2015</v>
      </c>
      <c r="D1706" t="s">
        <v>10751</v>
      </c>
      <c r="E1706" t="s">
        <v>10751</v>
      </c>
      <c r="F1706" t="s">
        <v>10751</v>
      </c>
      <c r="H1706" t="s">
        <v>10751</v>
      </c>
      <c r="I1706" t="str">
        <f t="shared" si="33"/>
        <v/>
      </c>
      <c r="K1706" t="s">
        <v>10751</v>
      </c>
      <c r="L1706" t="s">
        <v>10751</v>
      </c>
      <c r="M1706" t="s">
        <v>10751</v>
      </c>
      <c r="N1706" t="s">
        <v>10751</v>
      </c>
      <c r="O1706" t="s">
        <v>10751</v>
      </c>
      <c r="P1706" t="s">
        <v>10751</v>
      </c>
      <c r="Q1706" t="s">
        <v>10751</v>
      </c>
      <c r="R1706" t="s">
        <v>10751</v>
      </c>
      <c r="S1706" t="s">
        <v>10751</v>
      </c>
      <c r="T1706" t="s">
        <v>10751</v>
      </c>
      <c r="U1706" t="s">
        <v>10751</v>
      </c>
      <c r="V1706" t="s">
        <v>10751</v>
      </c>
      <c r="W1706" t="s">
        <v>10751</v>
      </c>
      <c r="X1706" t="s">
        <v>10751</v>
      </c>
      <c r="Y1706" t="s">
        <v>10751</v>
      </c>
      <c r="Z1706" t="s">
        <v>10751</v>
      </c>
      <c r="AA1706" t="s">
        <v>10751</v>
      </c>
      <c r="AB1706" t="s">
        <v>10751</v>
      </c>
      <c r="AC1706" t="s">
        <v>10751</v>
      </c>
      <c r="AD1706" t="s">
        <v>10751</v>
      </c>
      <c r="AE1706" t="s">
        <v>10751</v>
      </c>
      <c r="AF1706" t="s">
        <v>10751</v>
      </c>
      <c r="AG1706" t="s">
        <v>10751</v>
      </c>
      <c r="AH1706" t="s">
        <v>10751</v>
      </c>
      <c r="AI1706" t="s">
        <v>10751</v>
      </c>
      <c r="AJ1706" t="s">
        <v>10751</v>
      </c>
      <c r="AK1706" t="s">
        <v>10751</v>
      </c>
      <c r="AL1706" t="s">
        <v>10751</v>
      </c>
      <c r="AM1706" t="s">
        <v>10751</v>
      </c>
      <c r="AN1706" t="s">
        <v>10751</v>
      </c>
      <c r="AO1706" t="s">
        <v>10751</v>
      </c>
      <c r="AP1706" t="s">
        <v>10751</v>
      </c>
      <c r="AQ1706" t="s">
        <v>10751</v>
      </c>
      <c r="AR1706" t="s">
        <v>10751</v>
      </c>
      <c r="AS1706" t="s">
        <v>10751</v>
      </c>
      <c r="AT1706" t="s">
        <v>10751</v>
      </c>
      <c r="AU1706" t="s">
        <v>10751</v>
      </c>
      <c r="AV1706" t="s">
        <v>10751</v>
      </c>
      <c r="AW1706" t="s">
        <v>10751</v>
      </c>
      <c r="AX1706" t="s">
        <v>10751</v>
      </c>
      <c r="AY1706" t="s">
        <v>10751</v>
      </c>
      <c r="AZ1706" t="s">
        <v>10751</v>
      </c>
      <c r="BA1706" t="s">
        <v>10751</v>
      </c>
      <c r="BB1706" t="s">
        <v>10751</v>
      </c>
      <c r="BC1706" t="s">
        <v>10751</v>
      </c>
      <c r="BD1706" t="s">
        <v>10751</v>
      </c>
    </row>
    <row r="1707" spans="1:56">
      <c r="A1707" t="s">
        <v>10755</v>
      </c>
      <c r="B1707">
        <v>5500</v>
      </c>
      <c r="C1707">
        <v>2016</v>
      </c>
      <c r="D1707">
        <v>1</v>
      </c>
      <c r="E1707">
        <v>3.4E-5</v>
      </c>
      <c r="F1707">
        <v>20.076000000000001</v>
      </c>
      <c r="H1707">
        <v>16.211120000000001</v>
      </c>
      <c r="I1707">
        <f t="shared" si="33"/>
        <v>5.5117808000000005E-4</v>
      </c>
      <c r="K1707">
        <v>13.9018</v>
      </c>
      <c r="L1707">
        <v>18.5337</v>
      </c>
      <c r="M1707">
        <v>548.20378000000005</v>
      </c>
      <c r="N1707">
        <v>639.26973999999996</v>
      </c>
      <c r="O1707">
        <v>479.50490000000002</v>
      </c>
      <c r="P1707">
        <v>57.9</v>
      </c>
      <c r="Q1707">
        <v>225.7877</v>
      </c>
      <c r="R1707">
        <v>270</v>
      </c>
      <c r="S1707">
        <v>8.9537999999999993</v>
      </c>
      <c r="T1707">
        <v>1.1958139999999999</v>
      </c>
      <c r="U1707">
        <v>4.9091000000000003E-2</v>
      </c>
      <c r="V1707">
        <v>44.580590000000001</v>
      </c>
      <c r="W1707" t="s">
        <v>10751</v>
      </c>
      <c r="X1707" t="s">
        <v>10751</v>
      </c>
      <c r="Y1707">
        <v>1</v>
      </c>
      <c r="Z1707" t="s">
        <v>10751</v>
      </c>
      <c r="AA1707" t="s">
        <v>10751</v>
      </c>
      <c r="AB1707">
        <v>1</v>
      </c>
      <c r="AC1707" t="s">
        <v>10751</v>
      </c>
      <c r="AD1707" t="s">
        <v>10751</v>
      </c>
      <c r="AE1707" t="s">
        <v>10751</v>
      </c>
      <c r="AF1707" t="s">
        <v>10751</v>
      </c>
      <c r="AG1707">
        <v>1</v>
      </c>
      <c r="AH1707" t="s">
        <v>10751</v>
      </c>
      <c r="AI1707" t="s">
        <v>10751</v>
      </c>
      <c r="AJ1707" t="s">
        <v>10751</v>
      </c>
      <c r="AK1707" t="s">
        <v>10751</v>
      </c>
      <c r="AL1707" t="s">
        <v>10751</v>
      </c>
      <c r="AM1707" t="s">
        <v>10751</v>
      </c>
      <c r="AN1707" t="s">
        <v>10751</v>
      </c>
      <c r="AO1707" t="s">
        <v>10751</v>
      </c>
      <c r="AP1707">
        <v>1</v>
      </c>
      <c r="AQ1707" t="s">
        <v>10751</v>
      </c>
      <c r="AR1707" t="s">
        <v>10751</v>
      </c>
      <c r="AS1707" t="s">
        <v>10751</v>
      </c>
      <c r="AT1707">
        <v>1</v>
      </c>
      <c r="AU1707">
        <v>1</v>
      </c>
      <c r="AV1707">
        <v>6</v>
      </c>
      <c r="AW1707" t="s">
        <v>10751</v>
      </c>
      <c r="AX1707">
        <v>6</v>
      </c>
      <c r="AY1707" t="s">
        <v>10751</v>
      </c>
      <c r="AZ1707" t="s">
        <v>10751</v>
      </c>
      <c r="BA1707">
        <v>1</v>
      </c>
      <c r="BB1707" t="s">
        <v>10751</v>
      </c>
      <c r="BC1707" t="s">
        <v>10751</v>
      </c>
      <c r="BD1707" t="s">
        <v>10751</v>
      </c>
    </row>
    <row r="1708" spans="1:56">
      <c r="A1708" t="s">
        <v>10755</v>
      </c>
      <c r="B1708">
        <v>5500</v>
      </c>
      <c r="C1708">
        <v>2017</v>
      </c>
      <c r="D1708" t="s">
        <v>10751</v>
      </c>
      <c r="E1708" t="s">
        <v>10751</v>
      </c>
      <c r="F1708" t="s">
        <v>10751</v>
      </c>
      <c r="H1708" t="s">
        <v>10751</v>
      </c>
      <c r="I1708" t="str">
        <f t="shared" si="33"/>
        <v/>
      </c>
      <c r="K1708" t="s">
        <v>10751</v>
      </c>
      <c r="L1708" t="s">
        <v>10751</v>
      </c>
      <c r="M1708" t="s">
        <v>10751</v>
      </c>
      <c r="N1708" t="s">
        <v>10751</v>
      </c>
      <c r="O1708" t="s">
        <v>10751</v>
      </c>
      <c r="P1708" t="s">
        <v>10751</v>
      </c>
      <c r="Q1708" t="s">
        <v>10751</v>
      </c>
      <c r="R1708" t="s">
        <v>10751</v>
      </c>
      <c r="S1708" t="s">
        <v>10751</v>
      </c>
      <c r="T1708" t="s">
        <v>10751</v>
      </c>
      <c r="U1708" t="s">
        <v>10751</v>
      </c>
      <c r="V1708" t="s">
        <v>10751</v>
      </c>
      <c r="W1708" t="s">
        <v>10751</v>
      </c>
      <c r="X1708" t="s">
        <v>10751</v>
      </c>
      <c r="Y1708" t="s">
        <v>10751</v>
      </c>
      <c r="Z1708" t="s">
        <v>10751</v>
      </c>
      <c r="AA1708" t="s">
        <v>10751</v>
      </c>
      <c r="AB1708" t="s">
        <v>10751</v>
      </c>
      <c r="AC1708" t="s">
        <v>10751</v>
      </c>
      <c r="AD1708" t="s">
        <v>10751</v>
      </c>
      <c r="AE1708" t="s">
        <v>10751</v>
      </c>
      <c r="AF1708" t="s">
        <v>10751</v>
      </c>
      <c r="AG1708" t="s">
        <v>10751</v>
      </c>
      <c r="AH1708" t="s">
        <v>10751</v>
      </c>
      <c r="AI1708" t="s">
        <v>10751</v>
      </c>
      <c r="AJ1708" t="s">
        <v>10751</v>
      </c>
      <c r="AK1708" t="s">
        <v>10751</v>
      </c>
      <c r="AL1708" t="s">
        <v>10751</v>
      </c>
      <c r="AM1708" t="s">
        <v>10751</v>
      </c>
      <c r="AN1708" t="s">
        <v>10751</v>
      </c>
      <c r="AO1708" t="s">
        <v>10751</v>
      </c>
      <c r="AP1708" t="s">
        <v>10751</v>
      </c>
      <c r="AQ1708" t="s">
        <v>10751</v>
      </c>
      <c r="AR1708" t="s">
        <v>10751</v>
      </c>
      <c r="AS1708" t="s">
        <v>10751</v>
      </c>
      <c r="AT1708" t="s">
        <v>10751</v>
      </c>
      <c r="AU1708" t="s">
        <v>10751</v>
      </c>
      <c r="AV1708" t="s">
        <v>10751</v>
      </c>
      <c r="AW1708" t="s">
        <v>10751</v>
      </c>
      <c r="AX1708" t="s">
        <v>10751</v>
      </c>
      <c r="AY1708" t="s">
        <v>10751</v>
      </c>
      <c r="AZ1708" t="s">
        <v>10751</v>
      </c>
      <c r="BA1708" t="s">
        <v>10751</v>
      </c>
      <c r="BB1708" t="s">
        <v>10751</v>
      </c>
      <c r="BC1708" t="s">
        <v>10751</v>
      </c>
      <c r="BD1708" t="s">
        <v>10751</v>
      </c>
    </row>
    <row r="1709" spans="1:56">
      <c r="A1709" t="s">
        <v>10755</v>
      </c>
      <c r="B1709">
        <v>5500</v>
      </c>
      <c r="C1709">
        <v>2018</v>
      </c>
      <c r="D1709" t="s">
        <v>10751</v>
      </c>
      <c r="E1709" t="s">
        <v>10751</v>
      </c>
      <c r="F1709" t="s">
        <v>10751</v>
      </c>
      <c r="H1709" t="s">
        <v>10751</v>
      </c>
      <c r="I1709" t="str">
        <f t="shared" si="33"/>
        <v/>
      </c>
      <c r="K1709" t="s">
        <v>10751</v>
      </c>
      <c r="L1709" t="s">
        <v>10751</v>
      </c>
      <c r="M1709" t="s">
        <v>10751</v>
      </c>
      <c r="N1709" t="s">
        <v>10751</v>
      </c>
      <c r="O1709" t="s">
        <v>10751</v>
      </c>
      <c r="P1709" t="s">
        <v>10751</v>
      </c>
      <c r="Q1709" t="s">
        <v>10751</v>
      </c>
      <c r="R1709" t="s">
        <v>10751</v>
      </c>
      <c r="S1709" t="s">
        <v>10751</v>
      </c>
      <c r="T1709" t="s">
        <v>10751</v>
      </c>
      <c r="U1709" t="s">
        <v>10751</v>
      </c>
      <c r="V1709" t="s">
        <v>10751</v>
      </c>
      <c r="W1709" t="s">
        <v>10751</v>
      </c>
      <c r="X1709" t="s">
        <v>10751</v>
      </c>
      <c r="Y1709" t="s">
        <v>10751</v>
      </c>
      <c r="Z1709" t="s">
        <v>10751</v>
      </c>
      <c r="AA1709" t="s">
        <v>10751</v>
      </c>
      <c r="AB1709" t="s">
        <v>10751</v>
      </c>
      <c r="AC1709" t="s">
        <v>10751</v>
      </c>
      <c r="AD1709" t="s">
        <v>10751</v>
      </c>
      <c r="AE1709" t="s">
        <v>10751</v>
      </c>
      <c r="AF1709" t="s">
        <v>10751</v>
      </c>
      <c r="AG1709" t="s">
        <v>10751</v>
      </c>
      <c r="AH1709" t="s">
        <v>10751</v>
      </c>
      <c r="AI1709" t="s">
        <v>10751</v>
      </c>
      <c r="AJ1709" t="s">
        <v>10751</v>
      </c>
      <c r="AK1709" t="s">
        <v>10751</v>
      </c>
      <c r="AL1709" t="s">
        <v>10751</v>
      </c>
      <c r="AM1709" t="s">
        <v>10751</v>
      </c>
      <c r="AN1709" t="s">
        <v>10751</v>
      </c>
      <c r="AO1709" t="s">
        <v>10751</v>
      </c>
      <c r="AP1709" t="s">
        <v>10751</v>
      </c>
      <c r="AQ1709" t="s">
        <v>10751</v>
      </c>
      <c r="AR1709" t="s">
        <v>10751</v>
      </c>
      <c r="AS1709" t="s">
        <v>10751</v>
      </c>
      <c r="AT1709" t="s">
        <v>10751</v>
      </c>
      <c r="AU1709" t="s">
        <v>10751</v>
      </c>
      <c r="AV1709" t="s">
        <v>10751</v>
      </c>
      <c r="AW1709" t="s">
        <v>10751</v>
      </c>
      <c r="AX1709" t="s">
        <v>10751</v>
      </c>
      <c r="AY1709" t="s">
        <v>10751</v>
      </c>
      <c r="AZ1709" t="s">
        <v>10751</v>
      </c>
      <c r="BA1709" t="s">
        <v>10751</v>
      </c>
      <c r="BB1709" t="s">
        <v>10751</v>
      </c>
      <c r="BC1709" t="s">
        <v>10751</v>
      </c>
      <c r="BD1709" t="s">
        <v>10751</v>
      </c>
    </row>
    <row r="1710" spans="1:56">
      <c r="A1710" t="s">
        <v>10755</v>
      </c>
      <c r="B1710">
        <v>5500</v>
      </c>
      <c r="C1710">
        <v>2019</v>
      </c>
      <c r="D1710" t="s">
        <v>10751</v>
      </c>
      <c r="E1710" t="s">
        <v>10751</v>
      </c>
      <c r="F1710" t="s">
        <v>10751</v>
      </c>
      <c r="H1710" t="s">
        <v>10751</v>
      </c>
      <c r="I1710" t="str">
        <f t="shared" si="33"/>
        <v/>
      </c>
      <c r="K1710" t="s">
        <v>10751</v>
      </c>
      <c r="L1710" t="s">
        <v>10751</v>
      </c>
      <c r="M1710" t="s">
        <v>10751</v>
      </c>
      <c r="N1710" t="s">
        <v>10751</v>
      </c>
      <c r="O1710" t="s">
        <v>10751</v>
      </c>
      <c r="P1710" t="s">
        <v>10751</v>
      </c>
      <c r="Q1710" t="s">
        <v>10751</v>
      </c>
      <c r="R1710" t="s">
        <v>10751</v>
      </c>
      <c r="S1710" t="s">
        <v>10751</v>
      </c>
      <c r="T1710" t="s">
        <v>10751</v>
      </c>
      <c r="U1710" t="s">
        <v>10751</v>
      </c>
      <c r="V1710" t="s">
        <v>10751</v>
      </c>
      <c r="W1710" t="s">
        <v>10751</v>
      </c>
      <c r="X1710" t="s">
        <v>10751</v>
      </c>
      <c r="Y1710" t="s">
        <v>10751</v>
      </c>
      <c r="Z1710" t="s">
        <v>10751</v>
      </c>
      <c r="AA1710" t="s">
        <v>10751</v>
      </c>
      <c r="AB1710" t="s">
        <v>10751</v>
      </c>
      <c r="AC1710" t="s">
        <v>10751</v>
      </c>
      <c r="AD1710" t="s">
        <v>10751</v>
      </c>
      <c r="AE1710" t="s">
        <v>10751</v>
      </c>
      <c r="AF1710" t="s">
        <v>10751</v>
      </c>
      <c r="AG1710" t="s">
        <v>10751</v>
      </c>
      <c r="AH1710" t="s">
        <v>10751</v>
      </c>
      <c r="AI1710" t="s">
        <v>10751</v>
      </c>
      <c r="AJ1710" t="s">
        <v>10751</v>
      </c>
      <c r="AK1710" t="s">
        <v>10751</v>
      </c>
      <c r="AL1710" t="s">
        <v>10751</v>
      </c>
      <c r="AM1710" t="s">
        <v>10751</v>
      </c>
      <c r="AN1710" t="s">
        <v>10751</v>
      </c>
      <c r="AO1710" t="s">
        <v>10751</v>
      </c>
      <c r="AP1710" t="s">
        <v>10751</v>
      </c>
      <c r="AQ1710" t="s">
        <v>10751</v>
      </c>
      <c r="AR1710" t="s">
        <v>10751</v>
      </c>
      <c r="AS1710" t="s">
        <v>10751</v>
      </c>
      <c r="AT1710" t="s">
        <v>10751</v>
      </c>
      <c r="AU1710" t="s">
        <v>10751</v>
      </c>
      <c r="AV1710" t="s">
        <v>10751</v>
      </c>
      <c r="AW1710" t="s">
        <v>10751</v>
      </c>
      <c r="AX1710" t="s">
        <v>10751</v>
      </c>
      <c r="AY1710" t="s">
        <v>10751</v>
      </c>
      <c r="AZ1710" t="s">
        <v>10751</v>
      </c>
      <c r="BA1710" t="s">
        <v>10751</v>
      </c>
      <c r="BB1710" t="s">
        <v>10751</v>
      </c>
      <c r="BC1710" t="s">
        <v>10751</v>
      </c>
      <c r="BD1710" t="s">
        <v>10751</v>
      </c>
    </row>
    <row r="1711" spans="1:56">
      <c r="A1711" t="s">
        <v>10755</v>
      </c>
      <c r="B1711">
        <v>5500</v>
      </c>
      <c r="C1711">
        <v>2020</v>
      </c>
      <c r="D1711" t="s">
        <v>10751</v>
      </c>
      <c r="E1711" t="s">
        <v>10751</v>
      </c>
      <c r="F1711" t="s">
        <v>10751</v>
      </c>
      <c r="H1711" t="s">
        <v>10751</v>
      </c>
      <c r="I1711" t="str">
        <f t="shared" si="33"/>
        <v/>
      </c>
      <c r="K1711" t="s">
        <v>10751</v>
      </c>
      <c r="L1711" t="s">
        <v>10751</v>
      </c>
      <c r="M1711" t="s">
        <v>10751</v>
      </c>
      <c r="N1711" t="s">
        <v>10751</v>
      </c>
      <c r="O1711" t="s">
        <v>10751</v>
      </c>
      <c r="P1711" t="s">
        <v>10751</v>
      </c>
      <c r="Q1711" t="s">
        <v>10751</v>
      </c>
      <c r="R1711" t="s">
        <v>10751</v>
      </c>
      <c r="S1711" t="s">
        <v>10751</v>
      </c>
      <c r="T1711" t="s">
        <v>10751</v>
      </c>
      <c r="U1711" t="s">
        <v>10751</v>
      </c>
      <c r="V1711" t="s">
        <v>10751</v>
      </c>
      <c r="W1711" t="s">
        <v>10751</v>
      </c>
      <c r="X1711" t="s">
        <v>10751</v>
      </c>
      <c r="Y1711" t="s">
        <v>10751</v>
      </c>
      <c r="Z1711" t="s">
        <v>10751</v>
      </c>
      <c r="AA1711" t="s">
        <v>10751</v>
      </c>
      <c r="AB1711" t="s">
        <v>10751</v>
      </c>
      <c r="AC1711" t="s">
        <v>10751</v>
      </c>
      <c r="AD1711" t="s">
        <v>10751</v>
      </c>
      <c r="AE1711" t="s">
        <v>10751</v>
      </c>
      <c r="AF1711" t="s">
        <v>10751</v>
      </c>
      <c r="AG1711" t="s">
        <v>10751</v>
      </c>
      <c r="AH1711" t="s">
        <v>10751</v>
      </c>
      <c r="AI1711" t="s">
        <v>10751</v>
      </c>
      <c r="AJ1711" t="s">
        <v>10751</v>
      </c>
      <c r="AK1711" t="s">
        <v>10751</v>
      </c>
      <c r="AL1711" t="s">
        <v>10751</v>
      </c>
      <c r="AM1711" t="s">
        <v>10751</v>
      </c>
      <c r="AN1711" t="s">
        <v>10751</v>
      </c>
      <c r="AO1711" t="s">
        <v>10751</v>
      </c>
      <c r="AP1711" t="s">
        <v>10751</v>
      </c>
      <c r="AQ1711" t="s">
        <v>10751</v>
      </c>
      <c r="AR1711" t="s">
        <v>10751</v>
      </c>
      <c r="AS1711" t="s">
        <v>10751</v>
      </c>
      <c r="AT1711" t="s">
        <v>10751</v>
      </c>
      <c r="AU1711" t="s">
        <v>10751</v>
      </c>
      <c r="AV1711" t="s">
        <v>10751</v>
      </c>
      <c r="AW1711" t="s">
        <v>10751</v>
      </c>
      <c r="AX1711" t="s">
        <v>10751</v>
      </c>
      <c r="AY1711" t="s">
        <v>10751</v>
      </c>
      <c r="AZ1711" t="s">
        <v>10751</v>
      </c>
      <c r="BA1711" t="s">
        <v>10751</v>
      </c>
      <c r="BB1711" t="s">
        <v>10751</v>
      </c>
      <c r="BC1711" t="s">
        <v>10751</v>
      </c>
      <c r="BD1711" t="s">
        <v>10751</v>
      </c>
    </row>
    <row r="1712" spans="1:56">
      <c r="A1712" t="s">
        <v>10755</v>
      </c>
      <c r="B1712">
        <v>5500</v>
      </c>
      <c r="C1712">
        <v>2021</v>
      </c>
      <c r="D1712" t="s">
        <v>10751</v>
      </c>
      <c r="E1712" t="s">
        <v>10751</v>
      </c>
      <c r="F1712" t="s">
        <v>10751</v>
      </c>
      <c r="G1712" t="str">
        <f>IFERROR(F1712*E1712,"")</f>
        <v/>
      </c>
      <c r="H1712" t="s">
        <v>10751</v>
      </c>
      <c r="I1712" t="str">
        <f t="shared" si="33"/>
        <v/>
      </c>
      <c r="J1712" t="str">
        <f>IFERROR(M1712*E1712,"")</f>
        <v/>
      </c>
      <c r="K1712" t="s">
        <v>10751</v>
      </c>
      <c r="L1712" t="s">
        <v>10751</v>
      </c>
      <c r="M1712" t="s">
        <v>10751</v>
      </c>
      <c r="N1712" t="s">
        <v>10751</v>
      </c>
      <c r="O1712" t="s">
        <v>10751</v>
      </c>
      <c r="P1712" t="s">
        <v>10751</v>
      </c>
      <c r="Q1712" t="s">
        <v>10751</v>
      </c>
      <c r="R1712" t="s">
        <v>10751</v>
      </c>
      <c r="S1712" t="s">
        <v>10751</v>
      </c>
      <c r="T1712" t="s">
        <v>10751</v>
      </c>
      <c r="U1712" t="s">
        <v>10751</v>
      </c>
      <c r="V1712" t="s">
        <v>10751</v>
      </c>
      <c r="W1712" t="s">
        <v>10751</v>
      </c>
      <c r="X1712" t="s">
        <v>10751</v>
      </c>
      <c r="Y1712" t="s">
        <v>10751</v>
      </c>
      <c r="Z1712" t="s">
        <v>10751</v>
      </c>
      <c r="AA1712" t="s">
        <v>10751</v>
      </c>
      <c r="AB1712" t="s">
        <v>10751</v>
      </c>
      <c r="AC1712" t="s">
        <v>10751</v>
      </c>
      <c r="AD1712" t="s">
        <v>10751</v>
      </c>
      <c r="AE1712" t="s">
        <v>10751</v>
      </c>
      <c r="AF1712" t="s">
        <v>10751</v>
      </c>
      <c r="AG1712" t="s">
        <v>10751</v>
      </c>
      <c r="AH1712" t="s">
        <v>10751</v>
      </c>
      <c r="AI1712" t="s">
        <v>10751</v>
      </c>
      <c r="AJ1712" t="s">
        <v>10751</v>
      </c>
      <c r="AK1712" t="s">
        <v>10751</v>
      </c>
      <c r="AL1712" t="s">
        <v>10751</v>
      </c>
      <c r="AM1712" t="s">
        <v>10751</v>
      </c>
      <c r="AN1712" t="s">
        <v>10751</v>
      </c>
      <c r="AO1712" t="s">
        <v>10751</v>
      </c>
      <c r="AP1712" t="s">
        <v>10751</v>
      </c>
      <c r="AQ1712" t="s">
        <v>10751</v>
      </c>
      <c r="AR1712" t="s">
        <v>10751</v>
      </c>
      <c r="AS1712" t="s">
        <v>10751</v>
      </c>
      <c r="AT1712" t="s">
        <v>10751</v>
      </c>
      <c r="AU1712" t="s">
        <v>10751</v>
      </c>
      <c r="AV1712" t="s">
        <v>10751</v>
      </c>
      <c r="AW1712" t="s">
        <v>10751</v>
      </c>
      <c r="AX1712" t="s">
        <v>10751</v>
      </c>
      <c r="AY1712" t="s">
        <v>10751</v>
      </c>
      <c r="AZ1712" t="s">
        <v>10751</v>
      </c>
      <c r="BA1712" t="s">
        <v>10751</v>
      </c>
      <c r="BB1712" t="s">
        <v>10751</v>
      </c>
      <c r="BC1712" t="s">
        <v>10751</v>
      </c>
      <c r="BD1712" t="s">
        <v>10751</v>
      </c>
    </row>
    <row r="1713" spans="1:56">
      <c r="A1713" t="s">
        <v>10755</v>
      </c>
      <c r="B1713">
        <v>5500</v>
      </c>
      <c r="C1713" t="s">
        <v>10752</v>
      </c>
      <c r="D1713" t="s">
        <v>10751</v>
      </c>
      <c r="E1713" t="s">
        <v>10751</v>
      </c>
      <c r="F1713" t="s">
        <v>10751</v>
      </c>
      <c r="H1713" t="s">
        <v>10751</v>
      </c>
      <c r="I1713" t="str">
        <f t="shared" si="33"/>
        <v/>
      </c>
      <c r="K1713" t="s">
        <v>10751</v>
      </c>
      <c r="L1713" t="s">
        <v>10751</v>
      </c>
      <c r="M1713" t="s">
        <v>10751</v>
      </c>
      <c r="N1713" t="s">
        <v>10751</v>
      </c>
      <c r="O1713" t="s">
        <v>10751</v>
      </c>
      <c r="P1713" t="s">
        <v>10751</v>
      </c>
      <c r="Q1713" t="s">
        <v>10751</v>
      </c>
      <c r="R1713" t="s">
        <v>10751</v>
      </c>
      <c r="S1713" t="s">
        <v>10751</v>
      </c>
      <c r="T1713" t="s">
        <v>10751</v>
      </c>
      <c r="U1713" t="s">
        <v>10751</v>
      </c>
      <c r="V1713" t="s">
        <v>10751</v>
      </c>
      <c r="W1713" t="s">
        <v>10751</v>
      </c>
      <c r="X1713" t="s">
        <v>10751</v>
      </c>
      <c r="Y1713" t="s">
        <v>10751</v>
      </c>
      <c r="Z1713" t="s">
        <v>10751</v>
      </c>
      <c r="AA1713" t="s">
        <v>10751</v>
      </c>
      <c r="AB1713" t="s">
        <v>10751</v>
      </c>
      <c r="AC1713" t="s">
        <v>10751</v>
      </c>
      <c r="AD1713" t="s">
        <v>10751</v>
      </c>
      <c r="AE1713" t="s">
        <v>10751</v>
      </c>
      <c r="AF1713" t="s">
        <v>10751</v>
      </c>
      <c r="AG1713" t="s">
        <v>10751</v>
      </c>
      <c r="AH1713" t="s">
        <v>10751</v>
      </c>
      <c r="AI1713" t="s">
        <v>10751</v>
      </c>
      <c r="AJ1713" t="s">
        <v>10751</v>
      </c>
      <c r="AK1713" t="s">
        <v>10751</v>
      </c>
      <c r="AL1713" t="s">
        <v>10751</v>
      </c>
      <c r="AM1713" t="s">
        <v>10751</v>
      </c>
      <c r="AN1713" t="s">
        <v>10751</v>
      </c>
      <c r="AO1713" t="s">
        <v>10751</v>
      </c>
      <c r="AP1713" t="s">
        <v>10751</v>
      </c>
      <c r="AQ1713" t="s">
        <v>10751</v>
      </c>
      <c r="AR1713" t="s">
        <v>10751</v>
      </c>
      <c r="AS1713" t="s">
        <v>10751</v>
      </c>
      <c r="AT1713" t="s">
        <v>10751</v>
      </c>
      <c r="AU1713" t="s">
        <v>10751</v>
      </c>
      <c r="AV1713" t="s">
        <v>10751</v>
      </c>
      <c r="AW1713" t="s">
        <v>10751</v>
      </c>
      <c r="AX1713" t="s">
        <v>10751</v>
      </c>
      <c r="AY1713" t="s">
        <v>10751</v>
      </c>
      <c r="AZ1713" t="s">
        <v>10751</v>
      </c>
      <c r="BA1713" t="s">
        <v>10751</v>
      </c>
      <c r="BB1713" t="s">
        <v>10751</v>
      </c>
      <c r="BC1713" t="s">
        <v>10751</v>
      </c>
      <c r="BD1713" t="s">
        <v>10751</v>
      </c>
    </row>
    <row r="1714" spans="1:56">
      <c r="A1714" t="s">
        <v>10753</v>
      </c>
      <c r="B1714">
        <v>5500</v>
      </c>
      <c r="C1714">
        <v>1975</v>
      </c>
      <c r="D1714">
        <v>6</v>
      </c>
      <c r="E1714">
        <v>5.9199999999999997E-4</v>
      </c>
      <c r="F1714">
        <v>10.52594</v>
      </c>
      <c r="H1714">
        <v>8.9461399999999998</v>
      </c>
      <c r="I1714">
        <f t="shared" si="33"/>
        <v>5.2961148799999993E-3</v>
      </c>
      <c r="K1714">
        <v>8.4568300000000001</v>
      </c>
      <c r="L1714">
        <v>9.6269399999999994</v>
      </c>
      <c r="M1714">
        <v>993.38908000000004</v>
      </c>
      <c r="N1714" s="129">
        <v>1050.86655</v>
      </c>
      <c r="O1714">
        <v>923.13885000000005</v>
      </c>
      <c r="P1714" t="s">
        <v>10751</v>
      </c>
      <c r="Q1714">
        <v>428.68430000000001</v>
      </c>
      <c r="R1714">
        <v>209.738</v>
      </c>
      <c r="S1714" t="s">
        <v>10751</v>
      </c>
      <c r="T1714">
        <v>0.48815799999999998</v>
      </c>
      <c r="U1714">
        <v>3.8134000000000001E-2</v>
      </c>
      <c r="V1714">
        <v>24.663709999999998</v>
      </c>
      <c r="W1714" t="s">
        <v>10751</v>
      </c>
      <c r="X1714">
        <v>0.84599999999999997</v>
      </c>
      <c r="Y1714">
        <v>0.154</v>
      </c>
      <c r="Z1714">
        <v>0.154</v>
      </c>
      <c r="AA1714">
        <v>0.84599999999999997</v>
      </c>
      <c r="AB1714" t="s">
        <v>10751</v>
      </c>
      <c r="AC1714" t="s">
        <v>10751</v>
      </c>
      <c r="AD1714" t="s">
        <v>10751</v>
      </c>
      <c r="AE1714">
        <v>1</v>
      </c>
      <c r="AF1714" t="s">
        <v>10751</v>
      </c>
      <c r="AG1714" t="s">
        <v>10751</v>
      </c>
      <c r="AH1714" t="s">
        <v>10751</v>
      </c>
      <c r="AI1714" t="s">
        <v>10751</v>
      </c>
      <c r="AJ1714" t="s">
        <v>10751</v>
      </c>
      <c r="AK1714" t="s">
        <v>10751</v>
      </c>
      <c r="AL1714" t="s">
        <v>10751</v>
      </c>
      <c r="AM1714" t="s">
        <v>10751</v>
      </c>
      <c r="AN1714" t="s">
        <v>10751</v>
      </c>
      <c r="AO1714" t="s">
        <v>10751</v>
      </c>
      <c r="AP1714">
        <v>1</v>
      </c>
      <c r="AQ1714" t="s">
        <v>10751</v>
      </c>
      <c r="AR1714" t="s">
        <v>10751</v>
      </c>
      <c r="AS1714" t="s">
        <v>10751</v>
      </c>
      <c r="AT1714" t="s">
        <v>10751</v>
      </c>
      <c r="AU1714" t="s">
        <v>10751</v>
      </c>
      <c r="AV1714" t="s">
        <v>10751</v>
      </c>
      <c r="AW1714" t="s">
        <v>10751</v>
      </c>
      <c r="AX1714">
        <v>8</v>
      </c>
      <c r="AY1714" t="s">
        <v>10751</v>
      </c>
      <c r="AZ1714" t="s">
        <v>10751</v>
      </c>
      <c r="BA1714" t="s">
        <v>10751</v>
      </c>
      <c r="BB1714" t="s">
        <v>10751</v>
      </c>
      <c r="BC1714" t="s">
        <v>10751</v>
      </c>
      <c r="BD1714" t="s">
        <v>10751</v>
      </c>
    </row>
    <row r="1715" spans="1:56">
      <c r="A1715" t="s">
        <v>10753</v>
      </c>
      <c r="B1715">
        <v>5500</v>
      </c>
      <c r="C1715">
        <v>1976</v>
      </c>
      <c r="D1715">
        <v>7</v>
      </c>
      <c r="E1715">
        <v>5.9900000000000003E-4</v>
      </c>
      <c r="F1715">
        <v>11.24507</v>
      </c>
      <c r="H1715">
        <v>9.5500000000000007</v>
      </c>
      <c r="I1715">
        <f t="shared" si="33"/>
        <v>5.7204500000000011E-3</v>
      </c>
      <c r="K1715">
        <v>9.0999099999999995</v>
      </c>
      <c r="L1715">
        <v>10.16447</v>
      </c>
      <c r="M1715">
        <v>930.57581000000005</v>
      </c>
      <c r="N1715">
        <v>976.60343999999998</v>
      </c>
      <c r="O1715">
        <v>874.31982000000005</v>
      </c>
      <c r="P1715" t="s">
        <v>10751</v>
      </c>
      <c r="Q1715">
        <v>412.47140000000002</v>
      </c>
      <c r="R1715">
        <v>197.44749999999999</v>
      </c>
      <c r="S1715" t="s">
        <v>10751</v>
      </c>
      <c r="T1715">
        <v>0.47544399999999998</v>
      </c>
      <c r="U1715">
        <v>3.5900000000000001E-2</v>
      </c>
      <c r="V1715">
        <v>26.39669</v>
      </c>
      <c r="W1715" t="s">
        <v>10751</v>
      </c>
      <c r="X1715">
        <v>0.72299999999999998</v>
      </c>
      <c r="Y1715">
        <v>0.27700000000000002</v>
      </c>
      <c r="Z1715">
        <v>9.9000000000000005E-2</v>
      </c>
      <c r="AA1715">
        <v>0.90100000000000002</v>
      </c>
      <c r="AB1715" t="s">
        <v>10751</v>
      </c>
      <c r="AC1715" t="s">
        <v>10751</v>
      </c>
      <c r="AD1715" t="s">
        <v>10751</v>
      </c>
      <c r="AE1715">
        <v>1</v>
      </c>
      <c r="AF1715" t="s">
        <v>10751</v>
      </c>
      <c r="AG1715" t="s">
        <v>10751</v>
      </c>
      <c r="AH1715" t="s">
        <v>10751</v>
      </c>
      <c r="AI1715" t="s">
        <v>10751</v>
      </c>
      <c r="AJ1715" t="s">
        <v>10751</v>
      </c>
      <c r="AK1715" t="s">
        <v>10751</v>
      </c>
      <c r="AL1715" t="s">
        <v>10751</v>
      </c>
      <c r="AM1715" t="s">
        <v>10751</v>
      </c>
      <c r="AN1715" t="s">
        <v>10751</v>
      </c>
      <c r="AO1715" t="s">
        <v>10751</v>
      </c>
      <c r="AP1715">
        <v>1</v>
      </c>
      <c r="AQ1715" t="s">
        <v>10751</v>
      </c>
      <c r="AR1715" t="s">
        <v>10751</v>
      </c>
      <c r="AS1715" t="s">
        <v>10751</v>
      </c>
      <c r="AT1715" t="s">
        <v>10751</v>
      </c>
      <c r="AU1715" t="s">
        <v>10751</v>
      </c>
      <c r="AV1715" t="s">
        <v>10751</v>
      </c>
      <c r="AW1715" t="s">
        <v>10751</v>
      </c>
      <c r="AX1715">
        <v>8</v>
      </c>
      <c r="AY1715" t="s">
        <v>10751</v>
      </c>
      <c r="AZ1715" t="s">
        <v>10751</v>
      </c>
      <c r="BA1715" t="s">
        <v>10751</v>
      </c>
      <c r="BB1715" t="s">
        <v>10751</v>
      </c>
      <c r="BC1715" t="s">
        <v>10751</v>
      </c>
      <c r="BD1715" t="s">
        <v>10751</v>
      </c>
    </row>
    <row r="1716" spans="1:56">
      <c r="A1716" t="s">
        <v>10753</v>
      </c>
      <c r="B1716">
        <v>5500</v>
      </c>
      <c r="C1716">
        <v>1977</v>
      </c>
      <c r="D1716">
        <v>10</v>
      </c>
      <c r="E1716">
        <v>6.8999999999999997E-4</v>
      </c>
      <c r="F1716">
        <v>11.739599999999999</v>
      </c>
      <c r="H1716">
        <v>9.9758300000000002</v>
      </c>
      <c r="I1716">
        <f t="shared" si="33"/>
        <v>6.8833226999999997E-3</v>
      </c>
      <c r="K1716">
        <v>9.4386899999999994</v>
      </c>
      <c r="L1716">
        <v>10.721550000000001</v>
      </c>
      <c r="M1716">
        <v>890.85361999999998</v>
      </c>
      <c r="N1716">
        <v>941.54971999999998</v>
      </c>
      <c r="O1716">
        <v>828.89170999999999</v>
      </c>
      <c r="P1716" t="s">
        <v>10751</v>
      </c>
      <c r="Q1716">
        <v>419.30880000000002</v>
      </c>
      <c r="R1716">
        <v>193.08349999999999</v>
      </c>
      <c r="S1716" t="s">
        <v>10751</v>
      </c>
      <c r="T1716">
        <v>0.45929500000000001</v>
      </c>
      <c r="U1716">
        <v>3.5105999999999998E-2</v>
      </c>
      <c r="V1716">
        <v>27.57694</v>
      </c>
      <c r="W1716" t="s">
        <v>10751</v>
      </c>
      <c r="X1716">
        <v>0.77</v>
      </c>
      <c r="Y1716">
        <v>0.23</v>
      </c>
      <c r="Z1716">
        <v>8.7999999999999995E-2</v>
      </c>
      <c r="AA1716">
        <v>0.91200000000000003</v>
      </c>
      <c r="AB1716" t="s">
        <v>10751</v>
      </c>
      <c r="AC1716" t="s">
        <v>10751</v>
      </c>
      <c r="AD1716" t="s">
        <v>10751</v>
      </c>
      <c r="AE1716">
        <v>1</v>
      </c>
      <c r="AF1716" t="s">
        <v>10751</v>
      </c>
      <c r="AG1716" t="s">
        <v>10751</v>
      </c>
      <c r="AH1716" t="s">
        <v>10751</v>
      </c>
      <c r="AI1716" t="s">
        <v>10751</v>
      </c>
      <c r="AJ1716" t="s">
        <v>10751</v>
      </c>
      <c r="AK1716" t="s">
        <v>10751</v>
      </c>
      <c r="AL1716" t="s">
        <v>10751</v>
      </c>
      <c r="AM1716" t="s">
        <v>10751</v>
      </c>
      <c r="AN1716" t="s">
        <v>10751</v>
      </c>
      <c r="AO1716" t="s">
        <v>10751</v>
      </c>
      <c r="AP1716">
        <v>1</v>
      </c>
      <c r="AQ1716" t="s">
        <v>10751</v>
      </c>
      <c r="AR1716" t="s">
        <v>10751</v>
      </c>
      <c r="AS1716" t="s">
        <v>10751</v>
      </c>
      <c r="AT1716" t="s">
        <v>10751</v>
      </c>
      <c r="AU1716" t="s">
        <v>10751</v>
      </c>
      <c r="AV1716" t="s">
        <v>10751</v>
      </c>
      <c r="AW1716" t="s">
        <v>10751</v>
      </c>
      <c r="AX1716">
        <v>8</v>
      </c>
      <c r="AY1716" t="s">
        <v>10751</v>
      </c>
      <c r="AZ1716" t="s">
        <v>10751</v>
      </c>
      <c r="BA1716" t="s">
        <v>10751</v>
      </c>
      <c r="BB1716" t="s">
        <v>10751</v>
      </c>
      <c r="BC1716" t="s">
        <v>10751</v>
      </c>
      <c r="BD1716" t="s">
        <v>10751</v>
      </c>
    </row>
    <row r="1717" spans="1:56">
      <c r="A1717" t="s">
        <v>10753</v>
      </c>
      <c r="B1717">
        <v>5500</v>
      </c>
      <c r="C1717">
        <v>1978</v>
      </c>
      <c r="D1717">
        <v>12</v>
      </c>
      <c r="E1717">
        <v>8.5700000000000001E-4</v>
      </c>
      <c r="F1717">
        <v>11.841419999999999</v>
      </c>
      <c r="H1717">
        <v>10.05334</v>
      </c>
      <c r="I1717">
        <f t="shared" si="33"/>
        <v>8.6157123800000013E-3</v>
      </c>
      <c r="K1717">
        <v>9.6295999999999999</v>
      </c>
      <c r="L1717">
        <v>10.62477</v>
      </c>
      <c r="M1717">
        <v>883.98441000000003</v>
      </c>
      <c r="N1717">
        <v>922.88318000000004</v>
      </c>
      <c r="O1717">
        <v>836.44145000000003</v>
      </c>
      <c r="P1717" t="s">
        <v>10751</v>
      </c>
      <c r="Q1717">
        <v>410.04640000000001</v>
      </c>
      <c r="R1717">
        <v>188.44239999999999</v>
      </c>
      <c r="S1717">
        <v>13.506</v>
      </c>
      <c r="T1717">
        <v>0.46099499999999999</v>
      </c>
      <c r="U1717">
        <v>3.4262000000000001E-2</v>
      </c>
      <c r="V1717">
        <v>27.720759999999999</v>
      </c>
      <c r="W1717" t="s">
        <v>10751</v>
      </c>
      <c r="X1717">
        <v>0.79</v>
      </c>
      <c r="Y1717">
        <v>0.21</v>
      </c>
      <c r="Z1717">
        <v>8.2000000000000003E-2</v>
      </c>
      <c r="AA1717">
        <v>0.91800000000000004</v>
      </c>
      <c r="AB1717" t="s">
        <v>10751</v>
      </c>
      <c r="AC1717" t="s">
        <v>10751</v>
      </c>
      <c r="AD1717" t="s">
        <v>10751</v>
      </c>
      <c r="AE1717">
        <v>1</v>
      </c>
      <c r="AF1717" t="s">
        <v>10751</v>
      </c>
      <c r="AG1717" t="s">
        <v>10751</v>
      </c>
      <c r="AH1717" t="s">
        <v>10751</v>
      </c>
      <c r="AI1717" t="s">
        <v>10751</v>
      </c>
      <c r="AJ1717" t="s">
        <v>10751</v>
      </c>
      <c r="AK1717" t="s">
        <v>10751</v>
      </c>
      <c r="AL1717" t="s">
        <v>10751</v>
      </c>
      <c r="AM1717" t="s">
        <v>10751</v>
      </c>
      <c r="AN1717" t="s">
        <v>10751</v>
      </c>
      <c r="AO1717" t="s">
        <v>10751</v>
      </c>
      <c r="AP1717">
        <v>1</v>
      </c>
      <c r="AQ1717" t="s">
        <v>10751</v>
      </c>
      <c r="AR1717" t="s">
        <v>10751</v>
      </c>
      <c r="AS1717" t="s">
        <v>10751</v>
      </c>
      <c r="AT1717" t="s">
        <v>10751</v>
      </c>
      <c r="AU1717" t="s">
        <v>10751</v>
      </c>
      <c r="AV1717" t="s">
        <v>10751</v>
      </c>
      <c r="AW1717" t="s">
        <v>10751</v>
      </c>
      <c r="AX1717">
        <v>8</v>
      </c>
      <c r="AY1717" t="s">
        <v>10751</v>
      </c>
      <c r="AZ1717" t="s">
        <v>10751</v>
      </c>
      <c r="BA1717" t="s">
        <v>10751</v>
      </c>
      <c r="BB1717" t="s">
        <v>10751</v>
      </c>
      <c r="BC1717" t="s">
        <v>10751</v>
      </c>
      <c r="BD1717" t="s">
        <v>10751</v>
      </c>
    </row>
    <row r="1718" spans="1:56">
      <c r="A1718" t="s">
        <v>10753</v>
      </c>
      <c r="B1718">
        <v>5500</v>
      </c>
      <c r="C1718">
        <v>1979</v>
      </c>
      <c r="D1718">
        <v>59</v>
      </c>
      <c r="E1718">
        <v>4.2230000000000002E-3</v>
      </c>
      <c r="F1718">
        <v>10.59883</v>
      </c>
      <c r="H1718">
        <v>8.9643200000000007</v>
      </c>
      <c r="I1718">
        <f t="shared" si="33"/>
        <v>3.7856323360000006E-2</v>
      </c>
      <c r="K1718">
        <v>8.8837899999999994</v>
      </c>
      <c r="L1718">
        <v>9.0647500000000001</v>
      </c>
      <c r="M1718">
        <v>991.37456999999995</v>
      </c>
      <c r="N1718" s="129">
        <v>1000.36106</v>
      </c>
      <c r="O1718">
        <v>980.39108999999996</v>
      </c>
      <c r="P1718" t="s">
        <v>10751</v>
      </c>
      <c r="Q1718">
        <v>405.3603</v>
      </c>
      <c r="R1718">
        <v>175.78559999999999</v>
      </c>
      <c r="S1718">
        <v>14.343299999999999</v>
      </c>
      <c r="T1718">
        <v>0.43230099999999999</v>
      </c>
      <c r="U1718">
        <v>3.1961000000000003E-2</v>
      </c>
      <c r="V1718">
        <v>24.853940000000001</v>
      </c>
      <c r="W1718" t="s">
        <v>10751</v>
      </c>
      <c r="X1718">
        <v>0.26500000000000001</v>
      </c>
      <c r="Y1718">
        <v>0.73499999999999999</v>
      </c>
      <c r="Z1718">
        <v>0.21</v>
      </c>
      <c r="AA1718">
        <v>0.79</v>
      </c>
      <c r="AB1718" t="s">
        <v>10751</v>
      </c>
      <c r="AC1718" t="s">
        <v>10751</v>
      </c>
      <c r="AD1718" t="s">
        <v>10751</v>
      </c>
      <c r="AE1718">
        <v>1</v>
      </c>
      <c r="AF1718" t="s">
        <v>10751</v>
      </c>
      <c r="AG1718" t="s">
        <v>10751</v>
      </c>
      <c r="AH1718" t="s">
        <v>10751</v>
      </c>
      <c r="AI1718" t="s">
        <v>10751</v>
      </c>
      <c r="AJ1718" t="s">
        <v>10751</v>
      </c>
      <c r="AK1718" t="s">
        <v>10751</v>
      </c>
      <c r="AL1718" t="s">
        <v>10751</v>
      </c>
      <c r="AM1718" t="s">
        <v>10751</v>
      </c>
      <c r="AN1718" t="s">
        <v>10751</v>
      </c>
      <c r="AO1718" t="s">
        <v>10751</v>
      </c>
      <c r="AP1718">
        <v>1</v>
      </c>
      <c r="AQ1718" t="s">
        <v>10751</v>
      </c>
      <c r="AR1718" t="s">
        <v>10751</v>
      </c>
      <c r="AS1718" t="s">
        <v>10751</v>
      </c>
      <c r="AT1718" t="s">
        <v>10751</v>
      </c>
      <c r="AU1718" t="s">
        <v>10751</v>
      </c>
      <c r="AV1718">
        <v>3.2</v>
      </c>
      <c r="AW1718" t="s">
        <v>10751</v>
      </c>
      <c r="AX1718">
        <v>8</v>
      </c>
      <c r="AY1718">
        <v>1</v>
      </c>
      <c r="AZ1718" t="s">
        <v>10751</v>
      </c>
      <c r="BA1718" t="s">
        <v>10751</v>
      </c>
      <c r="BB1718" t="s">
        <v>10751</v>
      </c>
      <c r="BC1718" t="s">
        <v>10751</v>
      </c>
      <c r="BD1718" t="s">
        <v>10751</v>
      </c>
    </row>
    <row r="1719" spans="1:56">
      <c r="A1719" t="s">
        <v>10753</v>
      </c>
      <c r="B1719">
        <v>5500</v>
      </c>
      <c r="C1719">
        <v>1980</v>
      </c>
      <c r="D1719">
        <v>6</v>
      </c>
      <c r="E1719">
        <v>4.95E-4</v>
      </c>
      <c r="F1719">
        <v>13.808770000000001</v>
      </c>
      <c r="H1719">
        <v>11.747299999999999</v>
      </c>
      <c r="I1719">
        <f t="shared" si="33"/>
        <v>5.8149134999999994E-3</v>
      </c>
      <c r="K1719">
        <v>10.957269999999999</v>
      </c>
      <c r="L1719">
        <v>12.882540000000001</v>
      </c>
      <c r="M1719">
        <v>756.51454000000001</v>
      </c>
      <c r="N1719">
        <v>811.05961000000002</v>
      </c>
      <c r="O1719">
        <v>689.84834999999998</v>
      </c>
      <c r="P1719" t="s">
        <v>10751</v>
      </c>
      <c r="Q1719">
        <v>350</v>
      </c>
      <c r="R1719">
        <v>164.80719999999999</v>
      </c>
      <c r="S1719">
        <v>15.6</v>
      </c>
      <c r="T1719">
        <v>0.47087800000000002</v>
      </c>
      <c r="U1719">
        <v>2.9964999999999999E-2</v>
      </c>
      <c r="V1719">
        <v>32.310270000000003</v>
      </c>
      <c r="W1719" t="s">
        <v>10751</v>
      </c>
      <c r="X1719">
        <v>0.84099999999999997</v>
      </c>
      <c r="Y1719">
        <v>0.159</v>
      </c>
      <c r="Z1719" t="s">
        <v>10751</v>
      </c>
      <c r="AA1719" t="s">
        <v>10751</v>
      </c>
      <c r="AB1719">
        <v>1</v>
      </c>
      <c r="AC1719" t="s">
        <v>10751</v>
      </c>
      <c r="AD1719" t="s">
        <v>10751</v>
      </c>
      <c r="AE1719">
        <v>1</v>
      </c>
      <c r="AF1719" t="s">
        <v>10751</v>
      </c>
      <c r="AG1719" t="s">
        <v>10751</v>
      </c>
      <c r="AH1719" t="s">
        <v>10751</v>
      </c>
      <c r="AI1719" t="s">
        <v>10751</v>
      </c>
      <c r="AJ1719" t="s">
        <v>10751</v>
      </c>
      <c r="AK1719" t="s">
        <v>10751</v>
      </c>
      <c r="AL1719" t="s">
        <v>10751</v>
      </c>
      <c r="AM1719" t="s">
        <v>10751</v>
      </c>
      <c r="AN1719" t="s">
        <v>10751</v>
      </c>
      <c r="AO1719" t="s">
        <v>10751</v>
      </c>
      <c r="AP1719">
        <v>1</v>
      </c>
      <c r="AQ1719" t="s">
        <v>10751</v>
      </c>
      <c r="AR1719" t="s">
        <v>10751</v>
      </c>
      <c r="AS1719" t="s">
        <v>10751</v>
      </c>
      <c r="AT1719" t="s">
        <v>10751</v>
      </c>
      <c r="AU1719" t="s">
        <v>10751</v>
      </c>
      <c r="AV1719">
        <v>3</v>
      </c>
      <c r="AW1719" t="s">
        <v>10751</v>
      </c>
      <c r="AX1719">
        <v>8</v>
      </c>
      <c r="AY1719">
        <v>1</v>
      </c>
      <c r="AZ1719" t="s">
        <v>10751</v>
      </c>
      <c r="BA1719" t="s">
        <v>10751</v>
      </c>
      <c r="BB1719" t="s">
        <v>10751</v>
      </c>
      <c r="BC1719" t="s">
        <v>10751</v>
      </c>
      <c r="BD1719" t="s">
        <v>10751</v>
      </c>
    </row>
    <row r="1720" spans="1:56">
      <c r="A1720" t="s">
        <v>10753</v>
      </c>
      <c r="B1720">
        <v>5500</v>
      </c>
      <c r="C1720">
        <v>1981</v>
      </c>
      <c r="D1720">
        <v>4</v>
      </c>
      <c r="E1720">
        <v>3.39E-4</v>
      </c>
      <c r="F1720">
        <v>14.117150000000001</v>
      </c>
      <c r="H1720">
        <v>11.99267</v>
      </c>
      <c r="I1720">
        <f t="shared" si="33"/>
        <v>4.0655151299999999E-3</v>
      </c>
      <c r="K1720">
        <v>11.36252</v>
      </c>
      <c r="L1720">
        <v>12.86467</v>
      </c>
      <c r="M1720">
        <v>741.03590999999994</v>
      </c>
      <c r="N1720">
        <v>782.13265999999999</v>
      </c>
      <c r="O1720">
        <v>690.80655000000002</v>
      </c>
      <c r="P1720" t="s">
        <v>10751</v>
      </c>
      <c r="Q1720">
        <v>350</v>
      </c>
      <c r="R1720">
        <v>175</v>
      </c>
      <c r="S1720">
        <v>14.954800000000001</v>
      </c>
      <c r="T1720">
        <v>0.5</v>
      </c>
      <c r="U1720">
        <v>3.1817999999999999E-2</v>
      </c>
      <c r="V1720">
        <v>32.991700000000002</v>
      </c>
      <c r="W1720" t="s">
        <v>10751</v>
      </c>
      <c r="X1720">
        <v>1</v>
      </c>
      <c r="Y1720" t="s">
        <v>10751</v>
      </c>
      <c r="Z1720">
        <v>6.8000000000000005E-2</v>
      </c>
      <c r="AA1720" t="s">
        <v>10751</v>
      </c>
      <c r="AB1720">
        <v>0.93200000000000005</v>
      </c>
      <c r="AC1720" t="s">
        <v>10751</v>
      </c>
      <c r="AD1720" t="s">
        <v>10751</v>
      </c>
      <c r="AE1720">
        <v>1</v>
      </c>
      <c r="AF1720" t="s">
        <v>10751</v>
      </c>
      <c r="AG1720" t="s">
        <v>10751</v>
      </c>
      <c r="AH1720" t="s">
        <v>10751</v>
      </c>
      <c r="AI1720" t="s">
        <v>10751</v>
      </c>
      <c r="AJ1720" t="s">
        <v>10751</v>
      </c>
      <c r="AK1720" t="s">
        <v>10751</v>
      </c>
      <c r="AL1720" t="s">
        <v>10751</v>
      </c>
      <c r="AM1720" t="s">
        <v>10751</v>
      </c>
      <c r="AN1720" t="s">
        <v>10751</v>
      </c>
      <c r="AO1720" t="s">
        <v>10751</v>
      </c>
      <c r="AP1720">
        <v>1</v>
      </c>
      <c r="AQ1720" t="s">
        <v>10751</v>
      </c>
      <c r="AR1720" t="s">
        <v>10751</v>
      </c>
      <c r="AS1720" t="s">
        <v>10751</v>
      </c>
      <c r="AT1720" t="s">
        <v>10751</v>
      </c>
      <c r="AU1720" t="s">
        <v>10751</v>
      </c>
      <c r="AV1720">
        <v>3</v>
      </c>
      <c r="AW1720" t="s">
        <v>10751</v>
      </c>
      <c r="AX1720">
        <v>8</v>
      </c>
      <c r="AY1720">
        <v>1</v>
      </c>
      <c r="AZ1720" t="s">
        <v>10751</v>
      </c>
      <c r="BA1720" t="s">
        <v>10751</v>
      </c>
      <c r="BB1720" t="s">
        <v>10751</v>
      </c>
      <c r="BC1720" t="s">
        <v>10751</v>
      </c>
      <c r="BD1720" t="s">
        <v>10751</v>
      </c>
    </row>
    <row r="1721" spans="1:56">
      <c r="A1721" t="s">
        <v>10753</v>
      </c>
      <c r="B1721">
        <v>5500</v>
      </c>
      <c r="C1721">
        <v>1982</v>
      </c>
      <c r="D1721">
        <v>24</v>
      </c>
      <c r="E1721">
        <v>2.4239999999999999E-3</v>
      </c>
      <c r="F1721">
        <v>21.171289999999999</v>
      </c>
      <c r="H1721">
        <v>18.043389999999999</v>
      </c>
      <c r="I1721">
        <f t="shared" si="33"/>
        <v>4.3737177359999997E-2</v>
      </c>
      <c r="K1721">
        <v>16.478870000000001</v>
      </c>
      <c r="L1721">
        <v>20.41198</v>
      </c>
      <c r="M1721">
        <v>553.00978999999995</v>
      </c>
      <c r="N1721">
        <v>605.38946999999996</v>
      </c>
      <c r="O1721">
        <v>488.99018999999998</v>
      </c>
      <c r="P1721" t="s">
        <v>10751</v>
      </c>
      <c r="Q1721">
        <v>350</v>
      </c>
      <c r="R1721">
        <v>133.69990000000001</v>
      </c>
      <c r="S1721">
        <v>18.349799999999998</v>
      </c>
      <c r="T1721">
        <v>0.38200000000000001</v>
      </c>
      <c r="U1721">
        <v>2.4309000000000001E-2</v>
      </c>
      <c r="V1721">
        <v>50.546720000000001</v>
      </c>
      <c r="W1721" t="s">
        <v>10751</v>
      </c>
      <c r="X1721">
        <v>0.66800000000000004</v>
      </c>
      <c r="Y1721">
        <v>0.33200000000000002</v>
      </c>
      <c r="Z1721">
        <v>0.108</v>
      </c>
      <c r="AA1721" t="s">
        <v>10751</v>
      </c>
      <c r="AB1721">
        <v>0.89200000000000002</v>
      </c>
      <c r="AC1721" t="s">
        <v>10751</v>
      </c>
      <c r="AD1721" t="s">
        <v>10751</v>
      </c>
      <c r="AE1721">
        <v>0.107</v>
      </c>
      <c r="AF1721" t="s">
        <v>10751</v>
      </c>
      <c r="AG1721" t="s">
        <v>10751</v>
      </c>
      <c r="AH1721" t="s">
        <v>10751</v>
      </c>
      <c r="AI1721">
        <v>0.89300000000000002</v>
      </c>
      <c r="AJ1721">
        <v>0.89300000000000002</v>
      </c>
      <c r="AK1721" t="s">
        <v>10751</v>
      </c>
      <c r="AL1721" t="s">
        <v>10751</v>
      </c>
      <c r="AM1721" t="s">
        <v>10751</v>
      </c>
      <c r="AN1721" t="s">
        <v>10751</v>
      </c>
      <c r="AO1721" t="s">
        <v>10751</v>
      </c>
      <c r="AP1721">
        <v>0.107</v>
      </c>
      <c r="AQ1721" t="s">
        <v>10751</v>
      </c>
      <c r="AR1721" t="s">
        <v>10751</v>
      </c>
      <c r="AS1721" t="s">
        <v>10751</v>
      </c>
      <c r="AT1721" t="s">
        <v>10751</v>
      </c>
      <c r="AU1721" t="s">
        <v>10751</v>
      </c>
      <c r="AV1721">
        <v>4</v>
      </c>
      <c r="AW1721" t="s">
        <v>10751</v>
      </c>
      <c r="AX1721">
        <v>8</v>
      </c>
      <c r="AY1721">
        <v>1</v>
      </c>
      <c r="AZ1721" t="s">
        <v>10751</v>
      </c>
      <c r="BA1721" t="s">
        <v>10751</v>
      </c>
      <c r="BB1721" t="s">
        <v>10751</v>
      </c>
      <c r="BC1721" t="s">
        <v>10751</v>
      </c>
      <c r="BD1721" t="s">
        <v>10751</v>
      </c>
    </row>
    <row r="1722" spans="1:56">
      <c r="A1722" t="s">
        <v>10753</v>
      </c>
      <c r="B1722">
        <v>5500</v>
      </c>
      <c r="C1722">
        <v>1983</v>
      </c>
      <c r="D1722">
        <v>20</v>
      </c>
      <c r="E1722">
        <v>1.9589999999999998E-3</v>
      </c>
      <c r="F1722">
        <v>20.237349999999999</v>
      </c>
      <c r="H1722">
        <v>17.26416</v>
      </c>
      <c r="I1722">
        <f t="shared" si="33"/>
        <v>3.3820489439999997E-2</v>
      </c>
      <c r="K1722">
        <v>15.608840000000001</v>
      </c>
      <c r="L1722">
        <v>19.835129999999999</v>
      </c>
      <c r="M1722">
        <v>564.93529999999998</v>
      </c>
      <c r="N1722">
        <v>624.71736999999996</v>
      </c>
      <c r="O1722">
        <v>491.86833000000001</v>
      </c>
      <c r="P1722" t="s">
        <v>10751</v>
      </c>
      <c r="Q1722">
        <v>371.77050000000003</v>
      </c>
      <c r="R1722">
        <v>138.7253</v>
      </c>
      <c r="S1722">
        <v>16.478000000000002</v>
      </c>
      <c r="T1722">
        <v>0.37502200000000002</v>
      </c>
      <c r="U1722">
        <v>2.5222999999999999E-2</v>
      </c>
      <c r="V1722">
        <v>48.94097</v>
      </c>
      <c r="W1722" t="s">
        <v>10751</v>
      </c>
      <c r="X1722">
        <v>0.68300000000000005</v>
      </c>
      <c r="Y1722">
        <v>0.317</v>
      </c>
      <c r="Z1722">
        <v>1.2999999999999999E-2</v>
      </c>
      <c r="AA1722" t="s">
        <v>10751</v>
      </c>
      <c r="AB1722">
        <v>0.98699999999999999</v>
      </c>
      <c r="AC1722" t="s">
        <v>10751</v>
      </c>
      <c r="AD1722" t="s">
        <v>10751</v>
      </c>
      <c r="AE1722">
        <v>0.249</v>
      </c>
      <c r="AF1722" t="s">
        <v>10751</v>
      </c>
      <c r="AG1722" t="s">
        <v>10751</v>
      </c>
      <c r="AH1722" t="s">
        <v>10751</v>
      </c>
      <c r="AI1722">
        <v>0.751</v>
      </c>
      <c r="AJ1722">
        <v>0.751</v>
      </c>
      <c r="AK1722" t="s">
        <v>10751</v>
      </c>
      <c r="AL1722" t="s">
        <v>10751</v>
      </c>
      <c r="AM1722" t="s">
        <v>10751</v>
      </c>
      <c r="AN1722" t="s">
        <v>10751</v>
      </c>
      <c r="AO1722" t="s">
        <v>10751</v>
      </c>
      <c r="AP1722">
        <v>0.249</v>
      </c>
      <c r="AQ1722" t="s">
        <v>10751</v>
      </c>
      <c r="AR1722" t="s">
        <v>10751</v>
      </c>
      <c r="AS1722" t="s">
        <v>10751</v>
      </c>
      <c r="AT1722" t="s">
        <v>10751</v>
      </c>
      <c r="AU1722" t="s">
        <v>10751</v>
      </c>
      <c r="AV1722">
        <v>4</v>
      </c>
      <c r="AW1722" t="s">
        <v>10751</v>
      </c>
      <c r="AX1722">
        <v>8</v>
      </c>
      <c r="AY1722">
        <v>1</v>
      </c>
      <c r="AZ1722" t="s">
        <v>10751</v>
      </c>
      <c r="BA1722" t="s">
        <v>10751</v>
      </c>
      <c r="BB1722" t="s">
        <v>10751</v>
      </c>
      <c r="BC1722" t="s">
        <v>10751</v>
      </c>
      <c r="BD1722" t="s">
        <v>10751</v>
      </c>
    </row>
    <row r="1723" spans="1:56">
      <c r="A1723" t="s">
        <v>10753</v>
      </c>
      <c r="B1723">
        <v>5500</v>
      </c>
      <c r="C1723">
        <v>1984</v>
      </c>
      <c r="D1723">
        <v>21</v>
      </c>
      <c r="E1723">
        <v>1.487E-3</v>
      </c>
      <c r="F1723">
        <v>17.912420000000001</v>
      </c>
      <c r="H1723">
        <v>15.273910000000001</v>
      </c>
      <c r="I1723">
        <f t="shared" si="33"/>
        <v>2.2712304170000003E-2</v>
      </c>
      <c r="K1723">
        <v>13.89162</v>
      </c>
      <c r="L1723">
        <v>17.388680000000001</v>
      </c>
      <c r="M1723">
        <v>615.50251000000003</v>
      </c>
      <c r="N1723">
        <v>676.40765999999996</v>
      </c>
      <c r="O1723">
        <v>541.06287999999995</v>
      </c>
      <c r="P1723" t="s">
        <v>10751</v>
      </c>
      <c r="Q1723">
        <v>364.30180000000001</v>
      </c>
      <c r="R1723">
        <v>147.73920000000001</v>
      </c>
      <c r="S1723">
        <v>15.7624</v>
      </c>
      <c r="T1723">
        <v>0.40809600000000001</v>
      </c>
      <c r="U1723">
        <v>2.6862E-2</v>
      </c>
      <c r="V1723">
        <v>43.62818</v>
      </c>
      <c r="W1723" t="s">
        <v>10751</v>
      </c>
      <c r="X1723">
        <v>0.748</v>
      </c>
      <c r="Y1723">
        <v>0.252</v>
      </c>
      <c r="Z1723">
        <v>2.3E-2</v>
      </c>
      <c r="AA1723" t="s">
        <v>10751</v>
      </c>
      <c r="AB1723">
        <v>0.97699999999999998</v>
      </c>
      <c r="AC1723" t="s">
        <v>10751</v>
      </c>
      <c r="AD1723" t="s">
        <v>10751</v>
      </c>
      <c r="AE1723">
        <v>0.50700000000000001</v>
      </c>
      <c r="AF1723" t="s">
        <v>10751</v>
      </c>
      <c r="AG1723" t="s">
        <v>10751</v>
      </c>
      <c r="AH1723" t="s">
        <v>10751</v>
      </c>
      <c r="AI1723">
        <v>0.49299999999999999</v>
      </c>
      <c r="AJ1723">
        <v>0.49299999999999999</v>
      </c>
      <c r="AK1723" t="s">
        <v>10751</v>
      </c>
      <c r="AL1723" t="s">
        <v>10751</v>
      </c>
      <c r="AM1723" t="s">
        <v>10751</v>
      </c>
      <c r="AN1723" t="s">
        <v>10751</v>
      </c>
      <c r="AO1723" t="s">
        <v>10751</v>
      </c>
      <c r="AP1723">
        <v>0.50700000000000001</v>
      </c>
      <c r="AQ1723" t="s">
        <v>10751</v>
      </c>
      <c r="AR1723" t="s">
        <v>10751</v>
      </c>
      <c r="AS1723" t="s">
        <v>10751</v>
      </c>
      <c r="AT1723" t="s">
        <v>10751</v>
      </c>
      <c r="AU1723" t="s">
        <v>10751</v>
      </c>
      <c r="AV1723">
        <v>4</v>
      </c>
      <c r="AW1723" t="s">
        <v>10751</v>
      </c>
      <c r="AX1723">
        <v>8</v>
      </c>
      <c r="AY1723">
        <v>1</v>
      </c>
      <c r="AZ1723" t="s">
        <v>10751</v>
      </c>
      <c r="BA1723" t="s">
        <v>10751</v>
      </c>
      <c r="BB1723" t="s">
        <v>10751</v>
      </c>
      <c r="BC1723" t="s">
        <v>10751</v>
      </c>
      <c r="BD1723" t="s">
        <v>10751</v>
      </c>
    </row>
    <row r="1724" spans="1:56">
      <c r="A1724" t="s">
        <v>10753</v>
      </c>
      <c r="B1724">
        <v>5500</v>
      </c>
      <c r="C1724">
        <v>1985</v>
      </c>
      <c r="D1724">
        <v>18</v>
      </c>
      <c r="E1724">
        <v>1.224E-3</v>
      </c>
      <c r="F1724">
        <v>16.078050000000001</v>
      </c>
      <c r="H1724">
        <v>13.729189999999999</v>
      </c>
      <c r="I1724">
        <f t="shared" si="33"/>
        <v>1.680452856E-2</v>
      </c>
      <c r="K1724">
        <v>12.289429999999999</v>
      </c>
      <c r="L1724">
        <v>16.023589999999999</v>
      </c>
      <c r="M1724">
        <v>659.46313999999995</v>
      </c>
      <c r="N1724">
        <v>736.46973000000003</v>
      </c>
      <c r="O1724">
        <v>565.34398999999996</v>
      </c>
      <c r="P1724" t="s">
        <v>10751</v>
      </c>
      <c r="Q1724">
        <v>354.90129999999999</v>
      </c>
      <c r="R1724">
        <v>159.08459999999999</v>
      </c>
      <c r="S1724">
        <v>14.8741</v>
      </c>
      <c r="T1724">
        <v>0.44972400000000001</v>
      </c>
      <c r="U1724">
        <v>2.8923999999999998E-2</v>
      </c>
      <c r="V1724">
        <v>38.295200000000001</v>
      </c>
      <c r="W1724" t="s">
        <v>10751</v>
      </c>
      <c r="X1724">
        <v>1</v>
      </c>
      <c r="Y1724" t="s">
        <v>10751</v>
      </c>
      <c r="Z1724">
        <v>2.8000000000000001E-2</v>
      </c>
      <c r="AA1724" t="s">
        <v>10751</v>
      </c>
      <c r="AB1724">
        <v>0.97199999999999998</v>
      </c>
      <c r="AC1724" t="s">
        <v>10751</v>
      </c>
      <c r="AD1724" t="s">
        <v>10751</v>
      </c>
      <c r="AE1724">
        <v>0.83099999999999996</v>
      </c>
      <c r="AF1724" t="s">
        <v>10751</v>
      </c>
      <c r="AG1724" t="s">
        <v>10751</v>
      </c>
      <c r="AH1724" t="s">
        <v>10751</v>
      </c>
      <c r="AI1724">
        <v>0.16900000000000001</v>
      </c>
      <c r="AJ1724">
        <v>0.16900000000000001</v>
      </c>
      <c r="AK1724" t="s">
        <v>10751</v>
      </c>
      <c r="AL1724" t="s">
        <v>10751</v>
      </c>
      <c r="AM1724" t="s">
        <v>10751</v>
      </c>
      <c r="AN1724" t="s">
        <v>10751</v>
      </c>
      <c r="AO1724" t="s">
        <v>10751</v>
      </c>
      <c r="AP1724">
        <v>0.83099999999999996</v>
      </c>
      <c r="AQ1724" t="s">
        <v>10751</v>
      </c>
      <c r="AR1724" t="s">
        <v>10751</v>
      </c>
      <c r="AS1724" t="s">
        <v>10751</v>
      </c>
      <c r="AT1724" t="s">
        <v>10751</v>
      </c>
      <c r="AU1724" t="s">
        <v>10751</v>
      </c>
      <c r="AV1724">
        <v>4</v>
      </c>
      <c r="AW1724" t="s">
        <v>10751</v>
      </c>
      <c r="AX1724">
        <v>8</v>
      </c>
      <c r="AY1724">
        <v>1</v>
      </c>
      <c r="AZ1724" t="s">
        <v>10751</v>
      </c>
      <c r="BA1724" t="s">
        <v>10751</v>
      </c>
      <c r="BB1724" t="s">
        <v>10751</v>
      </c>
      <c r="BC1724" t="s">
        <v>10751</v>
      </c>
      <c r="BD1724" t="s">
        <v>10751</v>
      </c>
    </row>
    <row r="1725" spans="1:56">
      <c r="A1725" t="s">
        <v>10753</v>
      </c>
      <c r="B1725">
        <v>5500</v>
      </c>
      <c r="C1725">
        <v>1986</v>
      </c>
      <c r="D1725">
        <v>19</v>
      </c>
      <c r="E1725">
        <v>1.2080000000000001E-3</v>
      </c>
      <c r="F1725">
        <v>15.723240000000001</v>
      </c>
      <c r="H1725">
        <v>13.390790000000001</v>
      </c>
      <c r="I1725">
        <f t="shared" si="33"/>
        <v>1.6176074320000001E-2</v>
      </c>
      <c r="K1725">
        <v>11.94739</v>
      </c>
      <c r="L1725">
        <v>15.643420000000001</v>
      </c>
      <c r="M1725">
        <v>670.68679999999995</v>
      </c>
      <c r="N1725">
        <v>751.56178999999997</v>
      </c>
      <c r="O1725">
        <v>574.2921</v>
      </c>
      <c r="P1725" t="s">
        <v>10751</v>
      </c>
      <c r="Q1725">
        <v>352.79410000000001</v>
      </c>
      <c r="R1725">
        <v>161.62780000000001</v>
      </c>
      <c r="S1725">
        <v>14.063499999999999</v>
      </c>
      <c r="T1725">
        <v>0.45905499999999999</v>
      </c>
      <c r="U1725">
        <v>2.9387E-2</v>
      </c>
      <c r="V1725">
        <v>37.133470000000003</v>
      </c>
      <c r="W1725" t="s">
        <v>10751</v>
      </c>
      <c r="X1725">
        <v>1</v>
      </c>
      <c r="Y1725" t="s">
        <v>10751</v>
      </c>
      <c r="Z1725">
        <v>1.9E-2</v>
      </c>
      <c r="AA1725" t="s">
        <v>10751</v>
      </c>
      <c r="AB1725">
        <v>0.98099999999999998</v>
      </c>
      <c r="AC1725" t="s">
        <v>10751</v>
      </c>
      <c r="AD1725" t="s">
        <v>10751</v>
      </c>
      <c r="AE1725">
        <v>0.90400000000000003</v>
      </c>
      <c r="AF1725" t="s">
        <v>10751</v>
      </c>
      <c r="AG1725" t="s">
        <v>10751</v>
      </c>
      <c r="AH1725" t="s">
        <v>10751</v>
      </c>
      <c r="AI1725">
        <v>9.6000000000000002E-2</v>
      </c>
      <c r="AJ1725">
        <v>9.6000000000000002E-2</v>
      </c>
      <c r="AK1725" t="s">
        <v>10751</v>
      </c>
      <c r="AL1725" t="s">
        <v>10751</v>
      </c>
      <c r="AM1725" t="s">
        <v>10751</v>
      </c>
      <c r="AN1725" t="s">
        <v>10751</v>
      </c>
      <c r="AO1725" t="s">
        <v>10751</v>
      </c>
      <c r="AP1725">
        <v>0.90400000000000003</v>
      </c>
      <c r="AQ1725" t="s">
        <v>10751</v>
      </c>
      <c r="AR1725" t="s">
        <v>10751</v>
      </c>
      <c r="AS1725" t="s">
        <v>10751</v>
      </c>
      <c r="AT1725" t="s">
        <v>10751</v>
      </c>
      <c r="AU1725" t="s">
        <v>10751</v>
      </c>
      <c r="AV1725">
        <v>4</v>
      </c>
      <c r="AW1725" t="s">
        <v>10751</v>
      </c>
      <c r="AX1725">
        <v>8</v>
      </c>
      <c r="AY1725">
        <v>1</v>
      </c>
      <c r="AZ1725" t="s">
        <v>10751</v>
      </c>
      <c r="BA1725" t="s">
        <v>10751</v>
      </c>
      <c r="BB1725" t="s">
        <v>10751</v>
      </c>
      <c r="BC1725" t="s">
        <v>10751</v>
      </c>
      <c r="BD1725" t="s">
        <v>10751</v>
      </c>
    </row>
    <row r="1726" spans="1:56">
      <c r="A1726" t="s">
        <v>10753</v>
      </c>
      <c r="B1726">
        <v>5500</v>
      </c>
      <c r="C1726">
        <v>1987</v>
      </c>
      <c r="D1726">
        <v>52</v>
      </c>
      <c r="E1726">
        <v>3.529E-3</v>
      </c>
      <c r="F1726">
        <v>16.81373</v>
      </c>
      <c r="H1726">
        <v>14.264469999999999</v>
      </c>
      <c r="I1726">
        <f t="shared" si="33"/>
        <v>5.033931463E-2</v>
      </c>
      <c r="K1726">
        <v>12.8238</v>
      </c>
      <c r="L1726">
        <v>16.406199999999998</v>
      </c>
      <c r="M1726">
        <v>624.17003</v>
      </c>
      <c r="N1726">
        <v>694.27955999999995</v>
      </c>
      <c r="O1726">
        <v>542.70218</v>
      </c>
      <c r="P1726" t="s">
        <v>10751</v>
      </c>
      <c r="Q1726">
        <v>350.42939999999999</v>
      </c>
      <c r="R1726">
        <v>208.7184</v>
      </c>
      <c r="S1726">
        <v>11.9824</v>
      </c>
      <c r="T1726">
        <v>0.59593399999999996</v>
      </c>
      <c r="U1726">
        <v>3.7948999999999997E-2</v>
      </c>
      <c r="V1726">
        <v>39.270560000000003</v>
      </c>
      <c r="W1726" t="s">
        <v>10751</v>
      </c>
      <c r="X1726">
        <v>0.379</v>
      </c>
      <c r="Y1726">
        <v>0.621</v>
      </c>
      <c r="Z1726">
        <v>2E-3</v>
      </c>
      <c r="AA1726" t="s">
        <v>10751</v>
      </c>
      <c r="AB1726">
        <v>0.998</v>
      </c>
      <c r="AC1726" t="s">
        <v>10751</v>
      </c>
      <c r="AD1726" t="s">
        <v>10751</v>
      </c>
      <c r="AE1726" t="s">
        <v>10751</v>
      </c>
      <c r="AF1726" t="s">
        <v>10751</v>
      </c>
      <c r="AG1726" t="s">
        <v>10751</v>
      </c>
      <c r="AH1726">
        <v>0.98399999999999999</v>
      </c>
      <c r="AI1726">
        <v>1.6E-2</v>
      </c>
      <c r="AJ1726">
        <v>1.6E-2</v>
      </c>
      <c r="AK1726" t="s">
        <v>10751</v>
      </c>
      <c r="AL1726" t="s">
        <v>10751</v>
      </c>
      <c r="AM1726" t="s">
        <v>10751</v>
      </c>
      <c r="AN1726" t="s">
        <v>10751</v>
      </c>
      <c r="AO1726" t="s">
        <v>10751</v>
      </c>
      <c r="AP1726">
        <v>0.98399999999999999</v>
      </c>
      <c r="AQ1726" t="s">
        <v>10751</v>
      </c>
      <c r="AR1726" t="s">
        <v>10751</v>
      </c>
      <c r="AS1726" t="s">
        <v>10751</v>
      </c>
      <c r="AT1726" t="s">
        <v>10751</v>
      </c>
      <c r="AU1726" t="s">
        <v>10751</v>
      </c>
      <c r="AV1726">
        <v>4</v>
      </c>
      <c r="AW1726" t="s">
        <v>10751</v>
      </c>
      <c r="AX1726">
        <v>8</v>
      </c>
      <c r="AY1726">
        <v>1</v>
      </c>
      <c r="AZ1726" t="s">
        <v>10751</v>
      </c>
      <c r="BA1726" t="s">
        <v>10751</v>
      </c>
      <c r="BB1726" t="s">
        <v>10751</v>
      </c>
      <c r="BC1726" t="s">
        <v>10751</v>
      </c>
      <c r="BD1726" t="s">
        <v>10751</v>
      </c>
    </row>
    <row r="1727" spans="1:56">
      <c r="A1727" t="s">
        <v>10753</v>
      </c>
      <c r="B1727">
        <v>5500</v>
      </c>
      <c r="C1727">
        <v>1988</v>
      </c>
      <c r="D1727">
        <v>66</v>
      </c>
      <c r="E1727">
        <v>4.2880000000000001E-3</v>
      </c>
      <c r="F1727">
        <v>16.535049999999998</v>
      </c>
      <c r="H1727">
        <v>13.99405</v>
      </c>
      <c r="I1727">
        <f t="shared" si="33"/>
        <v>6.0006486400000003E-2</v>
      </c>
      <c r="K1727">
        <v>12.542059999999999</v>
      </c>
      <c r="L1727">
        <v>16.107589999999998</v>
      </c>
      <c r="M1727">
        <v>635.90048999999999</v>
      </c>
      <c r="N1727">
        <v>709.51904000000002</v>
      </c>
      <c r="O1727">
        <v>552.46130000000005</v>
      </c>
      <c r="P1727" t="s">
        <v>10751</v>
      </c>
      <c r="Q1727">
        <v>350.34800000000001</v>
      </c>
      <c r="R1727">
        <v>200.26910000000001</v>
      </c>
      <c r="S1727">
        <v>12.457000000000001</v>
      </c>
      <c r="T1727">
        <v>0.57183300000000004</v>
      </c>
      <c r="U1727">
        <v>3.6413000000000001E-2</v>
      </c>
      <c r="V1727">
        <v>38.598439999999997</v>
      </c>
      <c r="W1727" t="s">
        <v>10751</v>
      </c>
      <c r="X1727">
        <v>0.40699999999999997</v>
      </c>
      <c r="Y1727">
        <v>0.59299999999999997</v>
      </c>
      <c r="Z1727">
        <v>2E-3</v>
      </c>
      <c r="AA1727" t="s">
        <v>10751</v>
      </c>
      <c r="AB1727">
        <v>0.998</v>
      </c>
      <c r="AC1727" t="s">
        <v>10751</v>
      </c>
      <c r="AD1727" t="s">
        <v>10751</v>
      </c>
      <c r="AE1727" t="s">
        <v>10751</v>
      </c>
      <c r="AF1727" t="s">
        <v>10751</v>
      </c>
      <c r="AG1727" t="s">
        <v>10751</v>
      </c>
      <c r="AH1727">
        <v>0.98799999999999999</v>
      </c>
      <c r="AI1727">
        <v>1.2E-2</v>
      </c>
      <c r="AJ1727">
        <v>1.2E-2</v>
      </c>
      <c r="AK1727" t="s">
        <v>10751</v>
      </c>
      <c r="AL1727" t="s">
        <v>10751</v>
      </c>
      <c r="AM1727" t="s">
        <v>10751</v>
      </c>
      <c r="AN1727" t="s">
        <v>10751</v>
      </c>
      <c r="AO1727" t="s">
        <v>10751</v>
      </c>
      <c r="AP1727">
        <v>0.98799999999999999</v>
      </c>
      <c r="AQ1727" t="s">
        <v>10751</v>
      </c>
      <c r="AR1727" t="s">
        <v>10751</v>
      </c>
      <c r="AS1727" t="s">
        <v>10751</v>
      </c>
      <c r="AT1727" t="s">
        <v>10751</v>
      </c>
      <c r="AU1727" t="s">
        <v>10751</v>
      </c>
      <c r="AV1727">
        <v>4</v>
      </c>
      <c r="AW1727" t="s">
        <v>10751</v>
      </c>
      <c r="AX1727">
        <v>8</v>
      </c>
      <c r="AY1727">
        <v>1</v>
      </c>
      <c r="AZ1727" t="s">
        <v>10751</v>
      </c>
      <c r="BA1727" t="s">
        <v>10751</v>
      </c>
      <c r="BB1727" t="s">
        <v>10751</v>
      </c>
      <c r="BC1727" t="s">
        <v>10751</v>
      </c>
      <c r="BD1727" t="s">
        <v>10751</v>
      </c>
    </row>
    <row r="1728" spans="1:56">
      <c r="A1728" t="s">
        <v>10753</v>
      </c>
      <c r="B1728">
        <v>5500</v>
      </c>
      <c r="C1728">
        <v>1989</v>
      </c>
      <c r="D1728">
        <v>41</v>
      </c>
      <c r="E1728">
        <v>2.8400000000000001E-3</v>
      </c>
      <c r="F1728">
        <v>17.540590000000002</v>
      </c>
      <c r="H1728">
        <v>14.851979999999999</v>
      </c>
      <c r="I1728">
        <f t="shared" si="33"/>
        <v>4.2179623200000002E-2</v>
      </c>
      <c r="K1728">
        <v>12.917619999999999</v>
      </c>
      <c r="L1728">
        <v>17.803999999999998</v>
      </c>
      <c r="M1728">
        <v>599.39382000000001</v>
      </c>
      <c r="N1728">
        <v>689.11067000000003</v>
      </c>
      <c r="O1728">
        <v>500.05473999999998</v>
      </c>
      <c r="P1728" t="s">
        <v>10751</v>
      </c>
      <c r="Q1728">
        <v>350.41410000000002</v>
      </c>
      <c r="R1728">
        <v>208.80619999999999</v>
      </c>
      <c r="S1728">
        <v>11.6188</v>
      </c>
      <c r="T1728">
        <v>0.59619500000000003</v>
      </c>
      <c r="U1728">
        <v>3.7964999999999999E-2</v>
      </c>
      <c r="V1728">
        <v>40.866059999999997</v>
      </c>
      <c r="W1728" t="s">
        <v>10751</v>
      </c>
      <c r="X1728">
        <v>2.1999999999999999E-2</v>
      </c>
      <c r="Y1728">
        <v>0.97799999999999998</v>
      </c>
      <c r="Z1728" t="s">
        <v>10751</v>
      </c>
      <c r="AA1728" t="s">
        <v>10751</v>
      </c>
      <c r="AB1728">
        <v>1</v>
      </c>
      <c r="AC1728" t="s">
        <v>10751</v>
      </c>
      <c r="AD1728" t="s">
        <v>10751</v>
      </c>
      <c r="AE1728" t="s">
        <v>10751</v>
      </c>
      <c r="AF1728" t="s">
        <v>10751</v>
      </c>
      <c r="AG1728" t="s">
        <v>10751</v>
      </c>
      <c r="AH1728">
        <v>0.98599999999999999</v>
      </c>
      <c r="AI1728">
        <v>1.4E-2</v>
      </c>
      <c r="AJ1728">
        <v>1.4E-2</v>
      </c>
      <c r="AK1728" t="s">
        <v>10751</v>
      </c>
      <c r="AL1728" t="s">
        <v>10751</v>
      </c>
      <c r="AM1728" t="s">
        <v>10751</v>
      </c>
      <c r="AN1728" t="s">
        <v>10751</v>
      </c>
      <c r="AO1728" t="s">
        <v>10751</v>
      </c>
      <c r="AP1728">
        <v>0.98599999999999999</v>
      </c>
      <c r="AQ1728" t="s">
        <v>10751</v>
      </c>
      <c r="AR1728" t="s">
        <v>10751</v>
      </c>
      <c r="AS1728" t="s">
        <v>10751</v>
      </c>
      <c r="AT1728" t="s">
        <v>10751</v>
      </c>
      <c r="AU1728" t="s">
        <v>10751</v>
      </c>
      <c r="AV1728">
        <v>4</v>
      </c>
      <c r="AW1728" t="s">
        <v>10751</v>
      </c>
      <c r="AX1728">
        <v>8</v>
      </c>
      <c r="AY1728">
        <v>1</v>
      </c>
      <c r="AZ1728" t="s">
        <v>10751</v>
      </c>
      <c r="BA1728" t="s">
        <v>10751</v>
      </c>
      <c r="BB1728" t="s">
        <v>10751</v>
      </c>
      <c r="BC1728" t="s">
        <v>10751</v>
      </c>
      <c r="BD1728" t="s">
        <v>10751</v>
      </c>
    </row>
    <row r="1729" spans="1:56">
      <c r="A1729" t="s">
        <v>10753</v>
      </c>
      <c r="B1729">
        <v>5500</v>
      </c>
      <c r="C1729">
        <v>1990</v>
      </c>
      <c r="D1729">
        <v>41</v>
      </c>
      <c r="E1729">
        <v>3.2330000000000002E-3</v>
      </c>
      <c r="F1729">
        <v>17.34554</v>
      </c>
      <c r="H1729">
        <v>14.661239999999999</v>
      </c>
      <c r="I1729">
        <f t="shared" si="33"/>
        <v>4.7399788919999998E-2</v>
      </c>
      <c r="K1729">
        <v>12.716189999999999</v>
      </c>
      <c r="L1729">
        <v>17.56428</v>
      </c>
      <c r="M1729">
        <v>606.96310000000005</v>
      </c>
      <c r="N1729">
        <v>699.77953000000002</v>
      </c>
      <c r="O1729">
        <v>506.66987</v>
      </c>
      <c r="P1729" t="s">
        <v>10751</v>
      </c>
      <c r="Q1729">
        <v>350.32279999999997</v>
      </c>
      <c r="R1729">
        <v>209.1652</v>
      </c>
      <c r="S1729">
        <v>10.8827</v>
      </c>
      <c r="T1729">
        <v>0.59728599999999998</v>
      </c>
      <c r="U1729">
        <v>3.8030000000000001E-2</v>
      </c>
      <c r="V1729">
        <v>40.335839999999997</v>
      </c>
      <c r="W1729" t="s">
        <v>10751</v>
      </c>
      <c r="X1729">
        <v>0.01</v>
      </c>
      <c r="Y1729">
        <v>0.99</v>
      </c>
      <c r="Z1729" t="s">
        <v>10751</v>
      </c>
      <c r="AA1729" t="s">
        <v>10751</v>
      </c>
      <c r="AB1729">
        <v>1</v>
      </c>
      <c r="AC1729" t="s">
        <v>10751</v>
      </c>
      <c r="AD1729" t="s">
        <v>10751</v>
      </c>
      <c r="AE1729" t="s">
        <v>10751</v>
      </c>
      <c r="AF1729" t="s">
        <v>10751</v>
      </c>
      <c r="AG1729" t="s">
        <v>10751</v>
      </c>
      <c r="AH1729">
        <v>0.98899999999999999</v>
      </c>
      <c r="AI1729">
        <v>1.0999999999999999E-2</v>
      </c>
      <c r="AJ1729">
        <v>1.0999999999999999E-2</v>
      </c>
      <c r="AK1729" t="s">
        <v>10751</v>
      </c>
      <c r="AL1729" t="s">
        <v>10751</v>
      </c>
      <c r="AM1729" t="s">
        <v>10751</v>
      </c>
      <c r="AN1729" t="s">
        <v>10751</v>
      </c>
      <c r="AO1729" t="s">
        <v>10751</v>
      </c>
      <c r="AP1729">
        <v>0.98899999999999999</v>
      </c>
      <c r="AQ1729" t="s">
        <v>10751</v>
      </c>
      <c r="AR1729" t="s">
        <v>10751</v>
      </c>
      <c r="AS1729" t="s">
        <v>10751</v>
      </c>
      <c r="AT1729" t="s">
        <v>10751</v>
      </c>
      <c r="AU1729" t="s">
        <v>10751</v>
      </c>
      <c r="AV1729">
        <v>4</v>
      </c>
      <c r="AW1729" t="s">
        <v>10751</v>
      </c>
      <c r="AX1729">
        <v>8</v>
      </c>
      <c r="AY1729">
        <v>1</v>
      </c>
      <c r="AZ1729" t="s">
        <v>10751</v>
      </c>
      <c r="BA1729" t="s">
        <v>10751</v>
      </c>
      <c r="BB1729" t="s">
        <v>10751</v>
      </c>
      <c r="BC1729" t="s">
        <v>10751</v>
      </c>
      <c r="BD1729" t="s">
        <v>10751</v>
      </c>
    </row>
    <row r="1730" spans="1:56">
      <c r="A1730" t="s">
        <v>10753</v>
      </c>
      <c r="B1730">
        <v>5500</v>
      </c>
      <c r="C1730">
        <v>1991</v>
      </c>
      <c r="D1730">
        <v>25</v>
      </c>
      <c r="E1730">
        <v>1.9599999999999999E-3</v>
      </c>
      <c r="F1730">
        <v>17.209119999999999</v>
      </c>
      <c r="H1730">
        <v>14.489610000000001</v>
      </c>
      <c r="I1730">
        <f t="shared" si="33"/>
        <v>2.8399635600000001E-2</v>
      </c>
      <c r="K1730">
        <v>12.62809</v>
      </c>
      <c r="L1730">
        <v>17.155470000000001</v>
      </c>
      <c r="M1730">
        <v>614.36618999999996</v>
      </c>
      <c r="N1730">
        <v>704.92268999999999</v>
      </c>
      <c r="O1730">
        <v>518.90552000000002</v>
      </c>
      <c r="P1730" t="s">
        <v>10751</v>
      </c>
      <c r="Q1730">
        <v>350.41550000000001</v>
      </c>
      <c r="R1730">
        <v>208.99700000000001</v>
      </c>
      <c r="S1730">
        <v>10.999000000000001</v>
      </c>
      <c r="T1730">
        <v>0.596696</v>
      </c>
      <c r="U1730">
        <v>3.7998999999999998E-2</v>
      </c>
      <c r="V1730">
        <v>39.8735</v>
      </c>
      <c r="W1730" t="s">
        <v>10751</v>
      </c>
      <c r="X1730">
        <v>1.2999999999999999E-2</v>
      </c>
      <c r="Y1730">
        <v>0.98699999999999999</v>
      </c>
      <c r="Z1730" t="s">
        <v>10751</v>
      </c>
      <c r="AA1730" t="s">
        <v>10751</v>
      </c>
      <c r="AB1730">
        <v>1</v>
      </c>
      <c r="AC1730" t="s">
        <v>10751</v>
      </c>
      <c r="AD1730" t="s">
        <v>10751</v>
      </c>
      <c r="AE1730" t="s">
        <v>10751</v>
      </c>
      <c r="AF1730" t="s">
        <v>10751</v>
      </c>
      <c r="AG1730" t="s">
        <v>10751</v>
      </c>
      <c r="AH1730">
        <v>0.98599999999999999</v>
      </c>
      <c r="AI1730">
        <v>1.4E-2</v>
      </c>
      <c r="AJ1730">
        <v>1.4E-2</v>
      </c>
      <c r="AK1730" t="s">
        <v>10751</v>
      </c>
      <c r="AL1730" t="s">
        <v>10751</v>
      </c>
      <c r="AM1730" t="s">
        <v>10751</v>
      </c>
      <c r="AN1730" t="s">
        <v>10751</v>
      </c>
      <c r="AO1730" t="s">
        <v>10751</v>
      </c>
      <c r="AP1730">
        <v>0.98599999999999999</v>
      </c>
      <c r="AQ1730" t="s">
        <v>10751</v>
      </c>
      <c r="AR1730" t="s">
        <v>10751</v>
      </c>
      <c r="AS1730" t="s">
        <v>10751</v>
      </c>
      <c r="AT1730" t="s">
        <v>10751</v>
      </c>
      <c r="AU1730" t="s">
        <v>10751</v>
      </c>
      <c r="AV1730">
        <v>4</v>
      </c>
      <c r="AW1730" t="s">
        <v>10751</v>
      </c>
      <c r="AX1730">
        <v>8</v>
      </c>
      <c r="AY1730">
        <v>1</v>
      </c>
      <c r="AZ1730" t="s">
        <v>10751</v>
      </c>
      <c r="BA1730" t="s">
        <v>10751</v>
      </c>
      <c r="BB1730" t="s">
        <v>10751</v>
      </c>
      <c r="BC1730" t="s">
        <v>10751</v>
      </c>
      <c r="BD1730" t="s">
        <v>10751</v>
      </c>
    </row>
    <row r="1731" spans="1:56">
      <c r="A1731" t="s">
        <v>10753</v>
      </c>
      <c r="B1731">
        <v>5500</v>
      </c>
      <c r="C1731">
        <v>1992</v>
      </c>
      <c r="D1731">
        <v>45</v>
      </c>
      <c r="E1731">
        <v>3.725E-3</v>
      </c>
      <c r="F1731">
        <v>16.290649999999999</v>
      </c>
      <c r="H1731">
        <v>13.654389999999999</v>
      </c>
      <c r="I1731">
        <f t="shared" si="33"/>
        <v>5.0862602749999999E-2</v>
      </c>
      <c r="K1731">
        <v>12.05847</v>
      </c>
      <c r="L1731">
        <v>15.80416</v>
      </c>
      <c r="M1731">
        <v>650.85306000000003</v>
      </c>
      <c r="N1731">
        <v>736.99217999999996</v>
      </c>
      <c r="O1731">
        <v>562.32047</v>
      </c>
      <c r="P1731" t="s">
        <v>10751</v>
      </c>
      <c r="Q1731">
        <v>350</v>
      </c>
      <c r="R1731">
        <v>210</v>
      </c>
      <c r="S1731">
        <v>10.806800000000001</v>
      </c>
      <c r="T1731">
        <v>0.6</v>
      </c>
      <c r="U1731">
        <v>3.8182000000000001E-2</v>
      </c>
      <c r="V1731">
        <v>37.57376</v>
      </c>
      <c r="W1731" t="s">
        <v>10751</v>
      </c>
      <c r="X1731">
        <v>0.46200000000000002</v>
      </c>
      <c r="Y1731">
        <v>0.53800000000000003</v>
      </c>
      <c r="Z1731" t="s">
        <v>10751</v>
      </c>
      <c r="AA1731" t="s">
        <v>10751</v>
      </c>
      <c r="AB1731">
        <v>1</v>
      </c>
      <c r="AC1731" t="s">
        <v>10751</v>
      </c>
      <c r="AD1731" t="s">
        <v>10751</v>
      </c>
      <c r="AE1731" t="s">
        <v>10751</v>
      </c>
      <c r="AF1731" t="s">
        <v>10751</v>
      </c>
      <c r="AG1731" t="s">
        <v>10751</v>
      </c>
      <c r="AH1731">
        <v>1</v>
      </c>
      <c r="AI1731" t="s">
        <v>10751</v>
      </c>
      <c r="AJ1731" t="s">
        <v>10751</v>
      </c>
      <c r="AK1731" t="s">
        <v>10751</v>
      </c>
      <c r="AL1731" t="s">
        <v>10751</v>
      </c>
      <c r="AM1731" t="s">
        <v>10751</v>
      </c>
      <c r="AN1731" t="s">
        <v>10751</v>
      </c>
      <c r="AO1731" t="s">
        <v>10751</v>
      </c>
      <c r="AP1731">
        <v>1</v>
      </c>
      <c r="AQ1731" t="s">
        <v>10751</v>
      </c>
      <c r="AR1731" t="s">
        <v>10751</v>
      </c>
      <c r="AS1731" t="s">
        <v>10751</v>
      </c>
      <c r="AT1731" t="s">
        <v>10751</v>
      </c>
      <c r="AU1731" t="s">
        <v>10751</v>
      </c>
      <c r="AV1731">
        <v>4</v>
      </c>
      <c r="AW1731" t="s">
        <v>10751</v>
      </c>
      <c r="AX1731">
        <v>8</v>
      </c>
      <c r="AY1731">
        <v>1</v>
      </c>
      <c r="AZ1731" t="s">
        <v>10751</v>
      </c>
      <c r="BA1731" t="s">
        <v>10751</v>
      </c>
      <c r="BB1731" t="s">
        <v>10751</v>
      </c>
      <c r="BC1731" t="s">
        <v>10751</v>
      </c>
      <c r="BD1731" t="s">
        <v>10751</v>
      </c>
    </row>
    <row r="1732" spans="1:56">
      <c r="A1732" t="s">
        <v>10753</v>
      </c>
      <c r="B1732">
        <v>5500</v>
      </c>
      <c r="C1732">
        <v>1993</v>
      </c>
      <c r="D1732">
        <v>71</v>
      </c>
      <c r="E1732">
        <v>5.3790000000000001E-3</v>
      </c>
      <c r="F1732">
        <v>16.819120000000002</v>
      </c>
      <c r="H1732">
        <v>14.05866</v>
      </c>
      <c r="I1732">
        <f t="shared" si="33"/>
        <v>7.5621532140000003E-2</v>
      </c>
      <c r="K1732">
        <v>12.373189999999999</v>
      </c>
      <c r="L1732">
        <v>16.28389</v>
      </c>
      <c r="M1732">
        <v>632.13694999999996</v>
      </c>
      <c r="N1732">
        <v>718.24618999999996</v>
      </c>
      <c r="O1732">
        <v>545.75397999999996</v>
      </c>
      <c r="P1732" t="s">
        <v>10751</v>
      </c>
      <c r="Q1732">
        <v>350</v>
      </c>
      <c r="R1732">
        <v>210</v>
      </c>
      <c r="S1732">
        <v>10.105399999999999</v>
      </c>
      <c r="T1732">
        <v>0.6</v>
      </c>
      <c r="U1732">
        <v>3.8182000000000001E-2</v>
      </c>
      <c r="V1732">
        <v>38.663899999999998</v>
      </c>
      <c r="W1732" t="s">
        <v>10751</v>
      </c>
      <c r="X1732">
        <v>0.35599999999999998</v>
      </c>
      <c r="Y1732">
        <v>0.64400000000000002</v>
      </c>
      <c r="Z1732" t="s">
        <v>10751</v>
      </c>
      <c r="AA1732" t="s">
        <v>10751</v>
      </c>
      <c r="AB1732">
        <v>1</v>
      </c>
      <c r="AC1732" t="s">
        <v>10751</v>
      </c>
      <c r="AD1732" t="s">
        <v>10751</v>
      </c>
      <c r="AE1732" t="s">
        <v>10751</v>
      </c>
      <c r="AF1732" t="s">
        <v>10751</v>
      </c>
      <c r="AG1732" t="s">
        <v>10751</v>
      </c>
      <c r="AH1732">
        <v>1</v>
      </c>
      <c r="AI1732" t="s">
        <v>10751</v>
      </c>
      <c r="AJ1732" t="s">
        <v>10751</v>
      </c>
      <c r="AK1732" t="s">
        <v>10751</v>
      </c>
      <c r="AL1732" t="s">
        <v>10751</v>
      </c>
      <c r="AM1732" t="s">
        <v>10751</v>
      </c>
      <c r="AN1732" t="s">
        <v>10751</v>
      </c>
      <c r="AO1732" t="s">
        <v>10751</v>
      </c>
      <c r="AP1732">
        <v>1</v>
      </c>
      <c r="AQ1732" t="s">
        <v>10751</v>
      </c>
      <c r="AR1732" t="s">
        <v>10751</v>
      </c>
      <c r="AS1732" t="s">
        <v>10751</v>
      </c>
      <c r="AT1732" t="s">
        <v>10751</v>
      </c>
      <c r="AU1732" t="s">
        <v>10751</v>
      </c>
      <c r="AV1732">
        <v>4</v>
      </c>
      <c r="AW1732" t="s">
        <v>10751</v>
      </c>
      <c r="AX1732">
        <v>8</v>
      </c>
      <c r="AY1732">
        <v>1</v>
      </c>
      <c r="AZ1732" t="s">
        <v>10751</v>
      </c>
      <c r="BA1732" t="s">
        <v>10751</v>
      </c>
      <c r="BB1732" t="s">
        <v>10751</v>
      </c>
      <c r="BC1732" t="s">
        <v>10751</v>
      </c>
      <c r="BD1732" t="s">
        <v>10751</v>
      </c>
    </row>
    <row r="1733" spans="1:56">
      <c r="A1733" t="s">
        <v>10753</v>
      </c>
      <c r="B1733">
        <v>5500</v>
      </c>
      <c r="C1733">
        <v>1994</v>
      </c>
      <c r="D1733">
        <v>92</v>
      </c>
      <c r="E1733">
        <v>6.5240000000000003E-3</v>
      </c>
      <c r="F1733">
        <v>16.80162</v>
      </c>
      <c r="H1733">
        <v>13.99507</v>
      </c>
      <c r="I1733">
        <f t="shared" si="33"/>
        <v>9.130383668E-2</v>
      </c>
      <c r="K1733">
        <v>12.358090000000001</v>
      </c>
      <c r="L1733">
        <v>16.079660000000001</v>
      </c>
      <c r="M1733">
        <v>635.00936999999999</v>
      </c>
      <c r="N1733">
        <v>719.12404000000004</v>
      </c>
      <c r="O1733">
        <v>552.68571999999995</v>
      </c>
      <c r="P1733" t="s">
        <v>10751</v>
      </c>
      <c r="Q1733">
        <v>350.66649999999998</v>
      </c>
      <c r="R1733">
        <v>209.5556</v>
      </c>
      <c r="S1733">
        <v>10.057600000000001</v>
      </c>
      <c r="T1733">
        <v>0.59786300000000003</v>
      </c>
      <c r="U1733">
        <v>3.8101000000000003E-2</v>
      </c>
      <c r="V1733">
        <v>38.507480000000001</v>
      </c>
      <c r="W1733" t="s">
        <v>10751</v>
      </c>
      <c r="X1733">
        <v>0.39300000000000002</v>
      </c>
      <c r="Y1733">
        <v>0.60699999999999998</v>
      </c>
      <c r="Z1733" t="s">
        <v>10751</v>
      </c>
      <c r="AA1733" t="s">
        <v>10751</v>
      </c>
      <c r="AB1733">
        <v>1</v>
      </c>
      <c r="AC1733" t="s">
        <v>10751</v>
      </c>
      <c r="AD1733" t="s">
        <v>10751</v>
      </c>
      <c r="AE1733" t="s">
        <v>10751</v>
      </c>
      <c r="AF1733" t="s">
        <v>10751</v>
      </c>
      <c r="AG1733">
        <v>1.4999999999999999E-2</v>
      </c>
      <c r="AH1733">
        <v>0.98499999999999999</v>
      </c>
      <c r="AI1733" t="s">
        <v>10751</v>
      </c>
      <c r="AJ1733" t="s">
        <v>10751</v>
      </c>
      <c r="AK1733" t="s">
        <v>10751</v>
      </c>
      <c r="AL1733" t="s">
        <v>10751</v>
      </c>
      <c r="AM1733" t="s">
        <v>10751</v>
      </c>
      <c r="AN1733" t="s">
        <v>10751</v>
      </c>
      <c r="AO1733" t="s">
        <v>10751</v>
      </c>
      <c r="AP1733">
        <v>1</v>
      </c>
      <c r="AQ1733" t="s">
        <v>10751</v>
      </c>
      <c r="AR1733" t="s">
        <v>10751</v>
      </c>
      <c r="AS1733" t="s">
        <v>10751</v>
      </c>
      <c r="AT1733" t="s">
        <v>10751</v>
      </c>
      <c r="AU1733" t="s">
        <v>10751</v>
      </c>
      <c r="AV1733">
        <v>4</v>
      </c>
      <c r="AW1733" t="s">
        <v>10751</v>
      </c>
      <c r="AX1733">
        <v>8</v>
      </c>
      <c r="AY1733">
        <v>1</v>
      </c>
      <c r="AZ1733" t="s">
        <v>10751</v>
      </c>
      <c r="BA1733" t="s">
        <v>10751</v>
      </c>
      <c r="BB1733" t="s">
        <v>10751</v>
      </c>
      <c r="BC1733" t="s">
        <v>10751</v>
      </c>
      <c r="BD1733" t="s">
        <v>10751</v>
      </c>
    </row>
    <row r="1734" spans="1:56">
      <c r="A1734" t="s">
        <v>10753</v>
      </c>
      <c r="B1734">
        <v>5500</v>
      </c>
      <c r="C1734">
        <v>1995</v>
      </c>
      <c r="D1734">
        <v>143</v>
      </c>
      <c r="E1734">
        <v>9.4129999999999995E-3</v>
      </c>
      <c r="F1734">
        <v>16.896419999999999</v>
      </c>
      <c r="H1734">
        <v>14.01458</v>
      </c>
      <c r="I1734">
        <f t="shared" si="33"/>
        <v>0.13191924154000001</v>
      </c>
      <c r="K1734">
        <v>12.41287</v>
      </c>
      <c r="L1734">
        <v>15.98401</v>
      </c>
      <c r="M1734">
        <v>634.12549999999999</v>
      </c>
      <c r="N1734">
        <v>715.95064000000002</v>
      </c>
      <c r="O1734">
        <v>555.99310000000003</v>
      </c>
      <c r="P1734" t="s">
        <v>10751</v>
      </c>
      <c r="Q1734">
        <v>350</v>
      </c>
      <c r="R1734">
        <v>204.97049999999999</v>
      </c>
      <c r="S1734">
        <v>10.5093</v>
      </c>
      <c r="T1734">
        <v>0.58562999999999998</v>
      </c>
      <c r="U1734">
        <v>3.7267000000000002E-2</v>
      </c>
      <c r="V1734">
        <v>38.54325</v>
      </c>
      <c r="W1734" t="s">
        <v>10751</v>
      </c>
      <c r="X1734">
        <v>0.66500000000000004</v>
      </c>
      <c r="Y1734">
        <v>0.33500000000000002</v>
      </c>
      <c r="Z1734" t="s">
        <v>10751</v>
      </c>
      <c r="AA1734" t="s">
        <v>10751</v>
      </c>
      <c r="AB1734">
        <v>1</v>
      </c>
      <c r="AC1734" t="s">
        <v>10751</v>
      </c>
      <c r="AD1734" t="s">
        <v>10751</v>
      </c>
      <c r="AE1734" t="s">
        <v>10751</v>
      </c>
      <c r="AF1734" t="s">
        <v>10751</v>
      </c>
      <c r="AG1734" t="s">
        <v>10751</v>
      </c>
      <c r="AH1734">
        <v>1</v>
      </c>
      <c r="AI1734" t="s">
        <v>10751</v>
      </c>
      <c r="AJ1734" t="s">
        <v>10751</v>
      </c>
      <c r="AK1734" t="s">
        <v>10751</v>
      </c>
      <c r="AL1734" t="s">
        <v>10751</v>
      </c>
      <c r="AM1734" t="s">
        <v>10751</v>
      </c>
      <c r="AN1734" t="s">
        <v>10751</v>
      </c>
      <c r="AO1734" t="s">
        <v>10751</v>
      </c>
      <c r="AP1734">
        <v>1</v>
      </c>
      <c r="AQ1734" t="s">
        <v>10751</v>
      </c>
      <c r="AR1734" t="s">
        <v>10751</v>
      </c>
      <c r="AS1734" t="s">
        <v>10751</v>
      </c>
      <c r="AT1734" t="s">
        <v>10751</v>
      </c>
      <c r="AU1734" t="s">
        <v>10751</v>
      </c>
      <c r="AV1734">
        <v>4</v>
      </c>
      <c r="AW1734" t="s">
        <v>10751</v>
      </c>
      <c r="AX1734">
        <v>8</v>
      </c>
      <c r="AY1734">
        <v>1</v>
      </c>
      <c r="AZ1734" t="s">
        <v>10751</v>
      </c>
      <c r="BA1734" t="s">
        <v>10751</v>
      </c>
      <c r="BB1734" t="s">
        <v>10751</v>
      </c>
      <c r="BC1734" t="s">
        <v>10751</v>
      </c>
      <c r="BD1734" t="s">
        <v>10751</v>
      </c>
    </row>
    <row r="1735" spans="1:56">
      <c r="A1735" t="s">
        <v>10753</v>
      </c>
      <c r="B1735">
        <v>5500</v>
      </c>
      <c r="C1735">
        <v>1996</v>
      </c>
      <c r="D1735">
        <v>141</v>
      </c>
      <c r="E1735">
        <v>1.076E-2</v>
      </c>
      <c r="F1735">
        <v>17.44106</v>
      </c>
      <c r="H1735">
        <v>14.4453</v>
      </c>
      <c r="I1735">
        <f t="shared" si="33"/>
        <v>0.15543142800000001</v>
      </c>
      <c r="K1735">
        <v>12.66333</v>
      </c>
      <c r="L1735">
        <v>16.62829</v>
      </c>
      <c r="M1735">
        <v>615.21906999999999</v>
      </c>
      <c r="N1735">
        <v>701.7921</v>
      </c>
      <c r="O1735">
        <v>534.45218999999997</v>
      </c>
      <c r="P1735" t="s">
        <v>10751</v>
      </c>
      <c r="Q1735">
        <v>350.00099999999998</v>
      </c>
      <c r="R1735">
        <v>249.99850000000001</v>
      </c>
      <c r="S1735">
        <v>9.7040000000000006</v>
      </c>
      <c r="T1735">
        <v>0.71428000000000003</v>
      </c>
      <c r="U1735">
        <v>4.5454000000000001E-2</v>
      </c>
      <c r="V1735">
        <v>39.727449999999997</v>
      </c>
      <c r="W1735" t="s">
        <v>10751</v>
      </c>
      <c r="X1735">
        <v>0.749</v>
      </c>
      <c r="Y1735">
        <v>0.251</v>
      </c>
      <c r="Z1735" t="s">
        <v>10751</v>
      </c>
      <c r="AA1735" t="s">
        <v>10751</v>
      </c>
      <c r="AB1735">
        <v>1</v>
      </c>
      <c r="AC1735" t="s">
        <v>10751</v>
      </c>
      <c r="AD1735" t="s">
        <v>10751</v>
      </c>
      <c r="AE1735" t="s">
        <v>10751</v>
      </c>
      <c r="AF1735" t="s">
        <v>10751</v>
      </c>
      <c r="AG1735">
        <v>1</v>
      </c>
      <c r="AH1735" t="s">
        <v>10751</v>
      </c>
      <c r="AI1735">
        <v>0</v>
      </c>
      <c r="AJ1735">
        <v>0</v>
      </c>
      <c r="AK1735" t="s">
        <v>10751</v>
      </c>
      <c r="AL1735" t="s">
        <v>10751</v>
      </c>
      <c r="AM1735" t="s">
        <v>10751</v>
      </c>
      <c r="AN1735" t="s">
        <v>10751</v>
      </c>
      <c r="AO1735" t="s">
        <v>10751</v>
      </c>
      <c r="AP1735">
        <v>1</v>
      </c>
      <c r="AQ1735">
        <v>0</v>
      </c>
      <c r="AR1735" t="s">
        <v>10751</v>
      </c>
      <c r="AS1735" t="s">
        <v>10751</v>
      </c>
      <c r="AT1735" t="s">
        <v>10751</v>
      </c>
      <c r="AU1735" t="s">
        <v>10751</v>
      </c>
      <c r="AV1735">
        <v>4</v>
      </c>
      <c r="AW1735" t="s">
        <v>10751</v>
      </c>
      <c r="AX1735">
        <v>8</v>
      </c>
      <c r="AY1735">
        <v>1</v>
      </c>
      <c r="AZ1735" t="s">
        <v>10751</v>
      </c>
      <c r="BA1735" t="s">
        <v>10751</v>
      </c>
      <c r="BB1735" t="s">
        <v>10751</v>
      </c>
      <c r="BC1735" t="s">
        <v>10751</v>
      </c>
      <c r="BD1735" t="s">
        <v>10751</v>
      </c>
    </row>
    <row r="1736" spans="1:56">
      <c r="A1736" t="s">
        <v>10753</v>
      </c>
      <c r="B1736">
        <v>5500</v>
      </c>
      <c r="C1736">
        <v>1997</v>
      </c>
      <c r="D1736">
        <v>307</v>
      </c>
      <c r="E1736">
        <v>2.1256000000000001E-2</v>
      </c>
      <c r="F1736">
        <v>17.373570000000001</v>
      </c>
      <c r="H1736">
        <v>14.38186</v>
      </c>
      <c r="I1736">
        <f t="shared" si="33"/>
        <v>0.30570081616</v>
      </c>
      <c r="K1736">
        <v>12.456149999999999</v>
      </c>
      <c r="L1736">
        <v>16.741579999999999</v>
      </c>
      <c r="M1736">
        <v>617.93106999999998</v>
      </c>
      <c r="N1736">
        <v>713.46280999999999</v>
      </c>
      <c r="O1736">
        <v>530.83414000000005</v>
      </c>
      <c r="P1736" t="s">
        <v>10751</v>
      </c>
      <c r="Q1736">
        <v>334.06439999999998</v>
      </c>
      <c r="R1736">
        <v>237.86529999999999</v>
      </c>
      <c r="S1736">
        <v>10.058999999999999</v>
      </c>
      <c r="T1736">
        <v>0.71296599999999999</v>
      </c>
      <c r="U1736">
        <v>4.3248000000000002E-2</v>
      </c>
      <c r="V1736">
        <v>39.611269999999998</v>
      </c>
      <c r="W1736" t="s">
        <v>10751</v>
      </c>
      <c r="X1736">
        <v>0.85099999999999998</v>
      </c>
      <c r="Y1736">
        <v>0.14899999999999999</v>
      </c>
      <c r="Z1736" t="s">
        <v>10751</v>
      </c>
      <c r="AA1736" t="s">
        <v>10751</v>
      </c>
      <c r="AB1736">
        <v>1</v>
      </c>
      <c r="AC1736" t="s">
        <v>10751</v>
      </c>
      <c r="AD1736" t="s">
        <v>10751</v>
      </c>
      <c r="AE1736" t="s">
        <v>10751</v>
      </c>
      <c r="AF1736" t="s">
        <v>10751</v>
      </c>
      <c r="AG1736">
        <v>1</v>
      </c>
      <c r="AH1736" t="s">
        <v>10751</v>
      </c>
      <c r="AI1736" t="s">
        <v>10751</v>
      </c>
      <c r="AJ1736" t="s">
        <v>10751</v>
      </c>
      <c r="AK1736" t="s">
        <v>10751</v>
      </c>
      <c r="AL1736" t="s">
        <v>10751</v>
      </c>
      <c r="AM1736" t="s">
        <v>10751</v>
      </c>
      <c r="AN1736" t="s">
        <v>10751</v>
      </c>
      <c r="AO1736" t="s">
        <v>10751</v>
      </c>
      <c r="AP1736">
        <v>1</v>
      </c>
      <c r="AQ1736" t="s">
        <v>10751</v>
      </c>
      <c r="AR1736" t="s">
        <v>10751</v>
      </c>
      <c r="AS1736" t="s">
        <v>10751</v>
      </c>
      <c r="AT1736" t="s">
        <v>10751</v>
      </c>
      <c r="AU1736" t="s">
        <v>10751</v>
      </c>
      <c r="AV1736">
        <v>4</v>
      </c>
      <c r="AW1736" t="s">
        <v>10751</v>
      </c>
      <c r="AX1736">
        <v>8</v>
      </c>
      <c r="AY1736">
        <v>1</v>
      </c>
      <c r="AZ1736" t="s">
        <v>10751</v>
      </c>
      <c r="BA1736" t="s">
        <v>10751</v>
      </c>
      <c r="BB1736" t="s">
        <v>10751</v>
      </c>
      <c r="BC1736" t="s">
        <v>10751</v>
      </c>
      <c r="BD1736" t="s">
        <v>10751</v>
      </c>
    </row>
    <row r="1737" spans="1:56">
      <c r="A1737" t="s">
        <v>10753</v>
      </c>
      <c r="B1737">
        <v>5500</v>
      </c>
      <c r="C1737">
        <v>1998</v>
      </c>
      <c r="D1737">
        <v>273</v>
      </c>
      <c r="E1737">
        <v>1.8859999999999998E-2</v>
      </c>
      <c r="F1737">
        <v>17.007400000000001</v>
      </c>
      <c r="H1737">
        <v>14.047510000000001</v>
      </c>
      <c r="I1737">
        <f t="shared" si="33"/>
        <v>0.26493603859999998</v>
      </c>
      <c r="K1737">
        <v>12.137420000000001</v>
      </c>
      <c r="L1737">
        <v>16.336169999999999</v>
      </c>
      <c r="M1737">
        <v>632.63897999999995</v>
      </c>
      <c r="N1737">
        <v>732.19845999999995</v>
      </c>
      <c r="O1737">
        <v>544.00748999999996</v>
      </c>
      <c r="P1737" t="s">
        <v>10751</v>
      </c>
      <c r="Q1737">
        <v>326.60019999999997</v>
      </c>
      <c r="R1737">
        <v>234.45509999999999</v>
      </c>
      <c r="S1737">
        <v>10.466100000000001</v>
      </c>
      <c r="T1737">
        <v>0.71966600000000003</v>
      </c>
      <c r="U1737">
        <v>4.2627999999999999E-2</v>
      </c>
      <c r="V1737">
        <v>38.657069999999997</v>
      </c>
      <c r="W1737" t="s">
        <v>10751</v>
      </c>
      <c r="X1737">
        <v>0.85099999999999998</v>
      </c>
      <c r="Y1737">
        <v>0.14899999999999999</v>
      </c>
      <c r="Z1737" t="s">
        <v>10751</v>
      </c>
      <c r="AA1737" t="s">
        <v>10751</v>
      </c>
      <c r="AB1737">
        <v>1</v>
      </c>
      <c r="AC1737" t="s">
        <v>10751</v>
      </c>
      <c r="AD1737" t="s">
        <v>10751</v>
      </c>
      <c r="AE1737" t="s">
        <v>10751</v>
      </c>
      <c r="AF1737" t="s">
        <v>10751</v>
      </c>
      <c r="AG1737">
        <v>1</v>
      </c>
      <c r="AH1737" t="s">
        <v>10751</v>
      </c>
      <c r="AI1737" t="s">
        <v>10751</v>
      </c>
      <c r="AJ1737" t="s">
        <v>10751</v>
      </c>
      <c r="AK1737" t="s">
        <v>10751</v>
      </c>
      <c r="AL1737" t="s">
        <v>10751</v>
      </c>
      <c r="AM1737" t="s">
        <v>10751</v>
      </c>
      <c r="AN1737" t="s">
        <v>10751</v>
      </c>
      <c r="AO1737" t="s">
        <v>10751</v>
      </c>
      <c r="AP1737">
        <v>1</v>
      </c>
      <c r="AQ1737" t="s">
        <v>10751</v>
      </c>
      <c r="AR1737" t="s">
        <v>10751</v>
      </c>
      <c r="AS1737" t="s">
        <v>10751</v>
      </c>
      <c r="AT1737">
        <v>3.4000000000000002E-2</v>
      </c>
      <c r="AU1737" t="s">
        <v>10751</v>
      </c>
      <c r="AV1737">
        <v>4</v>
      </c>
      <c r="AW1737" t="s">
        <v>10751</v>
      </c>
      <c r="AX1737">
        <v>7.9</v>
      </c>
      <c r="AY1737">
        <v>1</v>
      </c>
      <c r="AZ1737" t="s">
        <v>10751</v>
      </c>
      <c r="BA1737" t="s">
        <v>10751</v>
      </c>
      <c r="BB1737" t="s">
        <v>10751</v>
      </c>
      <c r="BC1737" t="s">
        <v>10751</v>
      </c>
      <c r="BD1737" t="s">
        <v>10751</v>
      </c>
    </row>
    <row r="1738" spans="1:56">
      <c r="A1738" t="s">
        <v>10753</v>
      </c>
      <c r="B1738">
        <v>5500</v>
      </c>
      <c r="C1738">
        <v>1999</v>
      </c>
      <c r="D1738">
        <v>199</v>
      </c>
      <c r="E1738">
        <v>1.3100000000000001E-2</v>
      </c>
      <c r="F1738">
        <v>17.487359999999999</v>
      </c>
      <c r="H1738">
        <v>14.434939999999999</v>
      </c>
      <c r="I1738">
        <f t="shared" ref="I1738:I1801" si="34">IFERROR(H1738*E1738,"")</f>
        <v>0.189097714</v>
      </c>
      <c r="K1738">
        <v>12.30932</v>
      </c>
      <c r="L1738">
        <v>16.9863</v>
      </c>
      <c r="M1738">
        <v>615.65886</v>
      </c>
      <c r="N1738">
        <v>721.97343000000001</v>
      </c>
      <c r="O1738">
        <v>523.18646000000001</v>
      </c>
      <c r="P1738" t="s">
        <v>10751</v>
      </c>
      <c r="Q1738">
        <v>332.94499999999999</v>
      </c>
      <c r="R1738">
        <v>252.47110000000001</v>
      </c>
      <c r="S1738">
        <v>9.8241999999999994</v>
      </c>
      <c r="T1738">
        <v>0.75944199999999995</v>
      </c>
      <c r="U1738">
        <v>4.5904E-2</v>
      </c>
      <c r="V1738">
        <v>39.71228</v>
      </c>
      <c r="W1738" t="s">
        <v>10751</v>
      </c>
      <c r="X1738">
        <v>0.14799999999999999</v>
      </c>
      <c r="Y1738">
        <v>0.85199999999999998</v>
      </c>
      <c r="Z1738" t="s">
        <v>10751</v>
      </c>
      <c r="AA1738" t="s">
        <v>10751</v>
      </c>
      <c r="AB1738">
        <v>1</v>
      </c>
      <c r="AC1738" t="s">
        <v>10751</v>
      </c>
      <c r="AD1738" t="s">
        <v>10751</v>
      </c>
      <c r="AE1738" t="s">
        <v>10751</v>
      </c>
      <c r="AF1738" t="s">
        <v>10751</v>
      </c>
      <c r="AG1738">
        <v>1</v>
      </c>
      <c r="AH1738" t="s">
        <v>10751</v>
      </c>
      <c r="AI1738" t="s">
        <v>10751</v>
      </c>
      <c r="AJ1738" t="s">
        <v>10751</v>
      </c>
      <c r="AK1738" t="s">
        <v>10751</v>
      </c>
      <c r="AL1738" t="s">
        <v>10751</v>
      </c>
      <c r="AM1738" t="s">
        <v>10751</v>
      </c>
      <c r="AN1738" t="s">
        <v>10751</v>
      </c>
      <c r="AO1738" t="s">
        <v>10751</v>
      </c>
      <c r="AP1738">
        <v>1</v>
      </c>
      <c r="AQ1738" t="s">
        <v>10751</v>
      </c>
      <c r="AR1738" t="s">
        <v>10751</v>
      </c>
      <c r="AS1738" t="s">
        <v>10751</v>
      </c>
      <c r="AT1738">
        <v>4.2999999999999997E-2</v>
      </c>
      <c r="AU1738" t="s">
        <v>10751</v>
      </c>
      <c r="AV1738">
        <v>4</v>
      </c>
      <c r="AW1738" t="s">
        <v>10751</v>
      </c>
      <c r="AX1738">
        <v>8</v>
      </c>
      <c r="AY1738">
        <v>1</v>
      </c>
      <c r="AZ1738" t="s">
        <v>10751</v>
      </c>
      <c r="BA1738" t="s">
        <v>10751</v>
      </c>
      <c r="BB1738" t="s">
        <v>10751</v>
      </c>
      <c r="BC1738" t="s">
        <v>10751</v>
      </c>
      <c r="BD1738" t="s">
        <v>10751</v>
      </c>
    </row>
    <row r="1739" spans="1:56">
      <c r="A1739" t="s">
        <v>10753</v>
      </c>
      <c r="B1739">
        <v>5500</v>
      </c>
      <c r="C1739">
        <v>2000</v>
      </c>
      <c r="D1739">
        <v>303</v>
      </c>
      <c r="E1739">
        <v>1.8258E-2</v>
      </c>
      <c r="F1739">
        <v>18.227070000000001</v>
      </c>
      <c r="H1739">
        <v>14.90767</v>
      </c>
      <c r="I1739">
        <f t="shared" si="34"/>
        <v>0.27218423885999998</v>
      </c>
      <c r="K1739">
        <v>12.96489</v>
      </c>
      <c r="L1739">
        <v>17.078050000000001</v>
      </c>
      <c r="M1739">
        <v>596.13598000000002</v>
      </c>
      <c r="N1739">
        <v>685.46662000000003</v>
      </c>
      <c r="O1739">
        <v>520.37550999999996</v>
      </c>
      <c r="P1739" t="s">
        <v>10751</v>
      </c>
      <c r="Q1739">
        <v>306.02929999999998</v>
      </c>
      <c r="R1739">
        <v>252.85830000000001</v>
      </c>
      <c r="S1739">
        <v>9.4489000000000001</v>
      </c>
      <c r="T1739">
        <v>0.84091000000000005</v>
      </c>
      <c r="U1739">
        <v>4.5974000000000001E-2</v>
      </c>
      <c r="V1739">
        <v>41.12415</v>
      </c>
      <c r="W1739" t="s">
        <v>10751</v>
      </c>
      <c r="X1739">
        <v>0.40600000000000003</v>
      </c>
      <c r="Y1739">
        <v>0.59399999999999997</v>
      </c>
      <c r="Z1739" t="s">
        <v>10751</v>
      </c>
      <c r="AA1739" t="s">
        <v>10751</v>
      </c>
      <c r="AB1739">
        <v>1</v>
      </c>
      <c r="AC1739" t="s">
        <v>10751</v>
      </c>
      <c r="AD1739" t="s">
        <v>10751</v>
      </c>
      <c r="AE1739" t="s">
        <v>10751</v>
      </c>
      <c r="AF1739" t="s">
        <v>10751</v>
      </c>
      <c r="AG1739">
        <v>1</v>
      </c>
      <c r="AH1739" t="s">
        <v>10751</v>
      </c>
      <c r="AI1739" t="s">
        <v>10751</v>
      </c>
      <c r="AJ1739" t="s">
        <v>10751</v>
      </c>
      <c r="AK1739" t="s">
        <v>10751</v>
      </c>
      <c r="AL1739" t="s">
        <v>10751</v>
      </c>
      <c r="AM1739" t="s">
        <v>10751</v>
      </c>
      <c r="AN1739" t="s">
        <v>10751</v>
      </c>
      <c r="AO1739" t="s">
        <v>10751</v>
      </c>
      <c r="AP1739">
        <v>1</v>
      </c>
      <c r="AQ1739" t="s">
        <v>10751</v>
      </c>
      <c r="AR1739" t="s">
        <v>10751</v>
      </c>
      <c r="AS1739" t="s">
        <v>10751</v>
      </c>
      <c r="AT1739">
        <v>0.158</v>
      </c>
      <c r="AU1739" t="s">
        <v>10751</v>
      </c>
      <c r="AV1739">
        <v>4.2</v>
      </c>
      <c r="AW1739" t="s">
        <v>10751</v>
      </c>
      <c r="AX1739">
        <v>7.8</v>
      </c>
      <c r="AY1739">
        <v>0.84199999999999997</v>
      </c>
      <c r="AZ1739">
        <v>0.158</v>
      </c>
      <c r="BA1739" t="s">
        <v>10751</v>
      </c>
      <c r="BB1739" t="s">
        <v>10751</v>
      </c>
      <c r="BC1739" t="s">
        <v>10751</v>
      </c>
      <c r="BD1739" t="s">
        <v>10751</v>
      </c>
    </row>
    <row r="1740" spans="1:56">
      <c r="A1740" t="s">
        <v>10753</v>
      </c>
      <c r="B1740">
        <v>5500</v>
      </c>
      <c r="C1740">
        <v>2001</v>
      </c>
      <c r="D1740">
        <v>402</v>
      </c>
      <c r="E1740">
        <v>2.5772E-2</v>
      </c>
      <c r="F1740">
        <v>18.489450000000001</v>
      </c>
      <c r="H1740">
        <v>14.98259</v>
      </c>
      <c r="I1740">
        <f t="shared" si="34"/>
        <v>0.38613130948000002</v>
      </c>
      <c r="K1740">
        <v>13.303559999999999</v>
      </c>
      <c r="L1740">
        <v>16.728529999999999</v>
      </c>
      <c r="M1740">
        <v>593.15506000000005</v>
      </c>
      <c r="N1740">
        <v>668.01656000000003</v>
      </c>
      <c r="O1740">
        <v>531.24824999999998</v>
      </c>
      <c r="P1740" t="s">
        <v>10751</v>
      </c>
      <c r="Q1740">
        <v>306.32600000000002</v>
      </c>
      <c r="R1740">
        <v>259.56869999999998</v>
      </c>
      <c r="S1740">
        <v>9.1727000000000007</v>
      </c>
      <c r="T1740">
        <v>0.85659700000000005</v>
      </c>
      <c r="U1740">
        <v>4.7194E-2</v>
      </c>
      <c r="V1740">
        <v>41.279919999999997</v>
      </c>
      <c r="W1740" t="s">
        <v>10751</v>
      </c>
      <c r="X1740">
        <v>0.45700000000000002</v>
      </c>
      <c r="Y1740">
        <v>0.54300000000000004</v>
      </c>
      <c r="Z1740" t="s">
        <v>10751</v>
      </c>
      <c r="AA1740" t="s">
        <v>10751</v>
      </c>
      <c r="AB1740">
        <v>1</v>
      </c>
      <c r="AC1740" t="s">
        <v>10751</v>
      </c>
      <c r="AD1740" t="s">
        <v>10751</v>
      </c>
      <c r="AE1740" t="s">
        <v>10751</v>
      </c>
      <c r="AF1740" t="s">
        <v>10751</v>
      </c>
      <c r="AG1740">
        <v>1</v>
      </c>
      <c r="AH1740" t="s">
        <v>10751</v>
      </c>
      <c r="AI1740" t="s">
        <v>10751</v>
      </c>
      <c r="AJ1740" t="s">
        <v>10751</v>
      </c>
      <c r="AK1740" t="s">
        <v>10751</v>
      </c>
      <c r="AL1740" t="s">
        <v>10751</v>
      </c>
      <c r="AM1740" t="s">
        <v>10751</v>
      </c>
      <c r="AN1740" t="s">
        <v>10751</v>
      </c>
      <c r="AO1740" t="s">
        <v>10751</v>
      </c>
      <c r="AP1740">
        <v>1</v>
      </c>
      <c r="AQ1740" t="s">
        <v>10751</v>
      </c>
      <c r="AR1740" t="s">
        <v>10751</v>
      </c>
      <c r="AS1740" t="s">
        <v>10751</v>
      </c>
      <c r="AT1740">
        <v>0.23699999999999999</v>
      </c>
      <c r="AU1740" t="s">
        <v>10751</v>
      </c>
      <c r="AV1740">
        <v>4.0999999999999996</v>
      </c>
      <c r="AW1740" t="s">
        <v>10751</v>
      </c>
      <c r="AX1740">
        <v>7.8</v>
      </c>
      <c r="AY1740">
        <v>0.9</v>
      </c>
      <c r="AZ1740">
        <v>0.1</v>
      </c>
      <c r="BA1740" t="s">
        <v>10751</v>
      </c>
      <c r="BB1740" t="s">
        <v>10751</v>
      </c>
      <c r="BC1740" t="s">
        <v>10751</v>
      </c>
      <c r="BD1740" t="s">
        <v>10751</v>
      </c>
    </row>
    <row r="1741" spans="1:56">
      <c r="A1741" t="s">
        <v>10753</v>
      </c>
      <c r="B1741">
        <v>5500</v>
      </c>
      <c r="C1741">
        <v>2002</v>
      </c>
      <c r="D1741">
        <v>278</v>
      </c>
      <c r="E1741">
        <v>1.7229999999999999E-2</v>
      </c>
      <c r="F1741">
        <v>18.37809</v>
      </c>
      <c r="H1741">
        <v>14.96959</v>
      </c>
      <c r="I1741">
        <f t="shared" si="34"/>
        <v>0.2579260357</v>
      </c>
      <c r="K1741">
        <v>12.864039999999999</v>
      </c>
      <c r="L1741">
        <v>17.255780000000001</v>
      </c>
      <c r="M1741">
        <v>593.67011000000002</v>
      </c>
      <c r="N1741">
        <v>690.84058000000005</v>
      </c>
      <c r="O1741">
        <v>515.01581999999996</v>
      </c>
      <c r="P1741" t="s">
        <v>10751</v>
      </c>
      <c r="Q1741">
        <v>310.15269999999998</v>
      </c>
      <c r="R1741">
        <v>267.25189999999998</v>
      </c>
      <c r="S1741">
        <v>9.1237999999999992</v>
      </c>
      <c r="T1741">
        <v>0.86164300000000005</v>
      </c>
      <c r="U1741">
        <v>4.8591000000000002E-2</v>
      </c>
      <c r="V1741">
        <v>41.2044</v>
      </c>
      <c r="W1741" t="s">
        <v>10751</v>
      </c>
      <c r="X1741">
        <v>0.19900000000000001</v>
      </c>
      <c r="Y1741">
        <v>0.80100000000000005</v>
      </c>
      <c r="Z1741" t="s">
        <v>10751</v>
      </c>
      <c r="AA1741" t="s">
        <v>10751</v>
      </c>
      <c r="AB1741">
        <v>1</v>
      </c>
      <c r="AC1741" t="s">
        <v>10751</v>
      </c>
      <c r="AD1741" t="s">
        <v>10751</v>
      </c>
      <c r="AE1741" t="s">
        <v>10751</v>
      </c>
      <c r="AF1741" t="s">
        <v>10751</v>
      </c>
      <c r="AG1741">
        <v>1</v>
      </c>
      <c r="AH1741" t="s">
        <v>10751</v>
      </c>
      <c r="AI1741" t="s">
        <v>10751</v>
      </c>
      <c r="AJ1741" t="s">
        <v>10751</v>
      </c>
      <c r="AK1741" t="s">
        <v>10751</v>
      </c>
      <c r="AL1741" t="s">
        <v>10751</v>
      </c>
      <c r="AM1741" t="s">
        <v>10751</v>
      </c>
      <c r="AN1741" t="s">
        <v>10751</v>
      </c>
      <c r="AO1741" t="s">
        <v>10751</v>
      </c>
      <c r="AP1741">
        <v>1</v>
      </c>
      <c r="AQ1741" t="s">
        <v>10751</v>
      </c>
      <c r="AR1741" t="s">
        <v>10751</v>
      </c>
      <c r="AS1741" t="s">
        <v>10751</v>
      </c>
      <c r="AT1741">
        <v>0.28799999999999998</v>
      </c>
      <c r="AU1741" t="s">
        <v>10751</v>
      </c>
      <c r="AV1741">
        <v>4</v>
      </c>
      <c r="AW1741" t="s">
        <v>10751</v>
      </c>
      <c r="AX1741">
        <v>8</v>
      </c>
      <c r="AY1741">
        <v>1</v>
      </c>
      <c r="AZ1741" t="s">
        <v>10751</v>
      </c>
      <c r="BA1741" t="s">
        <v>10751</v>
      </c>
      <c r="BB1741" t="s">
        <v>10751</v>
      </c>
      <c r="BC1741" t="s">
        <v>10751</v>
      </c>
      <c r="BD1741" t="s">
        <v>10751</v>
      </c>
    </row>
    <row r="1742" spans="1:56">
      <c r="A1742" t="s">
        <v>10753</v>
      </c>
      <c r="B1742">
        <v>5500</v>
      </c>
      <c r="C1742">
        <v>2003</v>
      </c>
      <c r="D1742">
        <v>317</v>
      </c>
      <c r="E1742">
        <v>2.0119000000000001E-2</v>
      </c>
      <c r="F1742">
        <v>18.263919999999999</v>
      </c>
      <c r="H1742">
        <v>14.81207</v>
      </c>
      <c r="I1742">
        <f t="shared" si="34"/>
        <v>0.29800403633000005</v>
      </c>
      <c r="K1742">
        <v>12.77403</v>
      </c>
      <c r="L1742">
        <v>16.949780000000001</v>
      </c>
      <c r="M1742">
        <v>599.98374999999999</v>
      </c>
      <c r="N1742">
        <v>695.70862</v>
      </c>
      <c r="O1742">
        <v>524.31367</v>
      </c>
      <c r="P1742" t="s">
        <v>10751</v>
      </c>
      <c r="Q1742">
        <v>297.25940000000003</v>
      </c>
      <c r="R1742">
        <v>257.98180000000002</v>
      </c>
      <c r="S1742">
        <v>9.2776999999999994</v>
      </c>
      <c r="T1742">
        <v>0.86700100000000002</v>
      </c>
      <c r="U1742">
        <v>4.6906000000000003E-2</v>
      </c>
      <c r="V1742">
        <v>40.804279999999999</v>
      </c>
      <c r="W1742" t="s">
        <v>10751</v>
      </c>
      <c r="X1742">
        <v>0.2</v>
      </c>
      <c r="Y1742">
        <v>0.8</v>
      </c>
      <c r="Z1742" t="s">
        <v>10751</v>
      </c>
      <c r="AA1742" t="s">
        <v>10751</v>
      </c>
      <c r="AB1742">
        <v>1</v>
      </c>
      <c r="AC1742" t="s">
        <v>10751</v>
      </c>
      <c r="AD1742" t="s">
        <v>10751</v>
      </c>
      <c r="AE1742" t="s">
        <v>10751</v>
      </c>
      <c r="AF1742" t="s">
        <v>10751</v>
      </c>
      <c r="AG1742">
        <v>1</v>
      </c>
      <c r="AH1742" t="s">
        <v>10751</v>
      </c>
      <c r="AI1742" t="s">
        <v>10751</v>
      </c>
      <c r="AJ1742" t="s">
        <v>10751</v>
      </c>
      <c r="AK1742" t="s">
        <v>10751</v>
      </c>
      <c r="AL1742" t="s">
        <v>10751</v>
      </c>
      <c r="AM1742" t="s">
        <v>10751</v>
      </c>
      <c r="AN1742" t="s">
        <v>10751</v>
      </c>
      <c r="AO1742" t="s">
        <v>10751</v>
      </c>
      <c r="AP1742">
        <v>1</v>
      </c>
      <c r="AQ1742">
        <v>1E-3</v>
      </c>
      <c r="AR1742" t="s">
        <v>10751</v>
      </c>
      <c r="AS1742" t="s">
        <v>10751</v>
      </c>
      <c r="AT1742">
        <v>0.247</v>
      </c>
      <c r="AU1742">
        <v>4.0000000000000001E-3</v>
      </c>
      <c r="AV1742">
        <v>4</v>
      </c>
      <c r="AW1742" t="s">
        <v>10751</v>
      </c>
      <c r="AX1742">
        <v>8</v>
      </c>
      <c r="AY1742">
        <v>0.96899999999999997</v>
      </c>
      <c r="AZ1742">
        <v>3.1E-2</v>
      </c>
      <c r="BA1742" t="s">
        <v>10751</v>
      </c>
      <c r="BB1742" t="s">
        <v>10751</v>
      </c>
      <c r="BC1742" t="s">
        <v>10751</v>
      </c>
      <c r="BD1742" t="s">
        <v>10751</v>
      </c>
    </row>
    <row r="1743" spans="1:56">
      <c r="A1743" t="s">
        <v>10753</v>
      </c>
      <c r="B1743">
        <v>5500</v>
      </c>
      <c r="C1743">
        <v>2004</v>
      </c>
      <c r="D1743">
        <v>483</v>
      </c>
      <c r="E1743">
        <v>3.0727000000000001E-2</v>
      </c>
      <c r="F1743">
        <v>18.380749999999999</v>
      </c>
      <c r="H1743">
        <v>14.86566</v>
      </c>
      <c r="I1743">
        <f t="shared" si="34"/>
        <v>0.45677713482000004</v>
      </c>
      <c r="K1743">
        <v>12.77305</v>
      </c>
      <c r="L1743">
        <v>17.01876</v>
      </c>
      <c r="M1743">
        <v>597.82069000000001</v>
      </c>
      <c r="N1743">
        <v>695.76203999999996</v>
      </c>
      <c r="O1743">
        <v>522.18853000000001</v>
      </c>
      <c r="P1743" t="s">
        <v>10751</v>
      </c>
      <c r="Q1743">
        <v>302.32679999999999</v>
      </c>
      <c r="R1743">
        <v>279.94799999999998</v>
      </c>
      <c r="S1743">
        <v>8.82</v>
      </c>
      <c r="T1743">
        <v>0.93251899999999999</v>
      </c>
      <c r="U1743">
        <v>5.0900000000000001E-2</v>
      </c>
      <c r="V1743">
        <v>40.983060000000002</v>
      </c>
      <c r="W1743" t="s">
        <v>10751</v>
      </c>
      <c r="X1743">
        <v>0.47699999999999998</v>
      </c>
      <c r="Y1743">
        <v>0.52300000000000002</v>
      </c>
      <c r="Z1743" t="s">
        <v>10751</v>
      </c>
      <c r="AA1743" t="s">
        <v>10751</v>
      </c>
      <c r="AB1743">
        <v>1</v>
      </c>
      <c r="AC1743" t="s">
        <v>10751</v>
      </c>
      <c r="AD1743" t="s">
        <v>10751</v>
      </c>
      <c r="AE1743" t="s">
        <v>10751</v>
      </c>
      <c r="AF1743" t="s">
        <v>10751</v>
      </c>
      <c r="AG1743">
        <v>1</v>
      </c>
      <c r="AH1743" t="s">
        <v>10751</v>
      </c>
      <c r="AI1743" t="s">
        <v>10751</v>
      </c>
      <c r="AJ1743" t="s">
        <v>10751</v>
      </c>
      <c r="AK1743" t="s">
        <v>10751</v>
      </c>
      <c r="AL1743" t="s">
        <v>10751</v>
      </c>
      <c r="AM1743" t="s">
        <v>10751</v>
      </c>
      <c r="AN1743" t="s">
        <v>10751</v>
      </c>
      <c r="AO1743" t="s">
        <v>10751</v>
      </c>
      <c r="AP1743">
        <v>1</v>
      </c>
      <c r="AQ1743">
        <v>8.9999999999999993E-3</v>
      </c>
      <c r="AR1743" t="s">
        <v>10751</v>
      </c>
      <c r="AS1743" t="s">
        <v>10751</v>
      </c>
      <c r="AT1743">
        <v>0.47199999999999998</v>
      </c>
      <c r="AU1743">
        <v>0.30299999999999999</v>
      </c>
      <c r="AV1743">
        <v>4.5</v>
      </c>
      <c r="AW1743" t="s">
        <v>10751</v>
      </c>
      <c r="AX1743">
        <v>7.8</v>
      </c>
      <c r="AY1743">
        <v>0.58399999999999996</v>
      </c>
      <c r="AZ1743">
        <v>0.33500000000000002</v>
      </c>
      <c r="BA1743">
        <v>8.1000000000000003E-2</v>
      </c>
      <c r="BB1743" t="s">
        <v>10751</v>
      </c>
      <c r="BC1743" t="s">
        <v>10751</v>
      </c>
      <c r="BD1743" t="s">
        <v>10751</v>
      </c>
    </row>
    <row r="1744" spans="1:56">
      <c r="A1744" t="s">
        <v>10753</v>
      </c>
      <c r="B1744">
        <v>5500</v>
      </c>
      <c r="C1744">
        <v>2005</v>
      </c>
      <c r="D1744">
        <v>365</v>
      </c>
      <c r="E1744">
        <v>2.2952E-2</v>
      </c>
      <c r="F1744">
        <v>18.556930000000001</v>
      </c>
      <c r="H1744">
        <v>14.97114</v>
      </c>
      <c r="I1744">
        <f t="shared" si="34"/>
        <v>0.34361760528000002</v>
      </c>
      <c r="K1744">
        <v>12.79799</v>
      </c>
      <c r="L1744">
        <v>17.170670000000001</v>
      </c>
      <c r="M1744">
        <v>593.60861999999997</v>
      </c>
      <c r="N1744">
        <v>694.40571</v>
      </c>
      <c r="O1744">
        <v>517.56870000000004</v>
      </c>
      <c r="P1744" t="s">
        <v>10751</v>
      </c>
      <c r="Q1744">
        <v>295.62819999999999</v>
      </c>
      <c r="R1744">
        <v>286.90280000000001</v>
      </c>
      <c r="S1744">
        <v>8.6050000000000004</v>
      </c>
      <c r="T1744">
        <v>0.97826500000000005</v>
      </c>
      <c r="U1744">
        <v>5.2164000000000002E-2</v>
      </c>
      <c r="V1744">
        <v>41.309750000000001</v>
      </c>
      <c r="W1744" t="s">
        <v>10751</v>
      </c>
      <c r="X1744">
        <v>0.56899999999999995</v>
      </c>
      <c r="Y1744">
        <v>0.43099999999999999</v>
      </c>
      <c r="Z1744" t="s">
        <v>10751</v>
      </c>
      <c r="AA1744" t="s">
        <v>10751</v>
      </c>
      <c r="AB1744">
        <v>1</v>
      </c>
      <c r="AC1744" t="s">
        <v>10751</v>
      </c>
      <c r="AD1744" t="s">
        <v>10751</v>
      </c>
      <c r="AE1744" t="s">
        <v>10751</v>
      </c>
      <c r="AF1744" t="s">
        <v>10751</v>
      </c>
      <c r="AG1744">
        <v>1</v>
      </c>
      <c r="AH1744" t="s">
        <v>10751</v>
      </c>
      <c r="AI1744" t="s">
        <v>10751</v>
      </c>
      <c r="AJ1744" t="s">
        <v>10751</v>
      </c>
      <c r="AK1744" t="s">
        <v>10751</v>
      </c>
      <c r="AL1744" t="s">
        <v>10751</v>
      </c>
      <c r="AM1744" t="s">
        <v>10751</v>
      </c>
      <c r="AN1744" t="s">
        <v>10751</v>
      </c>
      <c r="AO1744" t="s">
        <v>10751</v>
      </c>
      <c r="AP1744">
        <v>1</v>
      </c>
      <c r="AQ1744">
        <v>7.0000000000000001E-3</v>
      </c>
      <c r="AR1744" t="s">
        <v>10751</v>
      </c>
      <c r="AS1744" t="s">
        <v>10751</v>
      </c>
      <c r="AT1744">
        <v>0.46400000000000002</v>
      </c>
      <c r="AU1744">
        <v>0.39</v>
      </c>
      <c r="AV1744">
        <v>4.5999999999999996</v>
      </c>
      <c r="AW1744" t="s">
        <v>10751</v>
      </c>
      <c r="AX1744">
        <v>7.6</v>
      </c>
      <c r="AY1744">
        <v>0.496</v>
      </c>
      <c r="AZ1744">
        <v>0.45100000000000001</v>
      </c>
      <c r="BA1744">
        <v>5.3999999999999999E-2</v>
      </c>
      <c r="BB1744" t="s">
        <v>10751</v>
      </c>
      <c r="BC1744" t="s">
        <v>10751</v>
      </c>
      <c r="BD1744" t="s">
        <v>10751</v>
      </c>
    </row>
    <row r="1745" spans="1:56">
      <c r="A1745" t="s">
        <v>10753</v>
      </c>
      <c r="B1745">
        <v>5500</v>
      </c>
      <c r="C1745">
        <v>2006</v>
      </c>
      <c r="D1745">
        <v>231</v>
      </c>
      <c r="E1745">
        <v>1.5295E-2</v>
      </c>
      <c r="F1745">
        <v>18.721029999999999</v>
      </c>
      <c r="H1745">
        <v>15.109310000000001</v>
      </c>
      <c r="I1745">
        <f t="shared" si="34"/>
        <v>0.23109689645000001</v>
      </c>
      <c r="K1745">
        <v>12.88616</v>
      </c>
      <c r="L1745">
        <v>17.369990000000001</v>
      </c>
      <c r="M1745">
        <v>588.18033000000003</v>
      </c>
      <c r="N1745">
        <v>689.65454999999997</v>
      </c>
      <c r="O1745">
        <v>511.62961000000001</v>
      </c>
      <c r="P1745" t="s">
        <v>10751</v>
      </c>
      <c r="Q1745">
        <v>303.05439999999999</v>
      </c>
      <c r="R1745">
        <v>289.22399999999999</v>
      </c>
      <c r="S1745">
        <v>8.5973000000000006</v>
      </c>
      <c r="T1745">
        <v>0.95938999999999997</v>
      </c>
      <c r="U1745">
        <v>5.2586000000000001E-2</v>
      </c>
      <c r="V1745">
        <v>41.61365</v>
      </c>
      <c r="W1745" t="s">
        <v>10751</v>
      </c>
      <c r="X1745">
        <v>0.621</v>
      </c>
      <c r="Y1745">
        <v>0.379</v>
      </c>
      <c r="Z1745" t="s">
        <v>10751</v>
      </c>
      <c r="AA1745" t="s">
        <v>10751</v>
      </c>
      <c r="AB1745">
        <v>1</v>
      </c>
      <c r="AC1745" t="s">
        <v>10751</v>
      </c>
      <c r="AD1745" t="s">
        <v>10751</v>
      </c>
      <c r="AE1745" t="s">
        <v>10751</v>
      </c>
      <c r="AF1745" t="s">
        <v>10751</v>
      </c>
      <c r="AG1745">
        <v>1</v>
      </c>
      <c r="AH1745" t="s">
        <v>10751</v>
      </c>
      <c r="AI1745" t="s">
        <v>10751</v>
      </c>
      <c r="AJ1745" t="s">
        <v>10751</v>
      </c>
      <c r="AK1745" t="s">
        <v>10751</v>
      </c>
      <c r="AL1745" t="s">
        <v>10751</v>
      </c>
      <c r="AM1745" t="s">
        <v>10751</v>
      </c>
      <c r="AN1745" t="s">
        <v>10751</v>
      </c>
      <c r="AO1745" t="s">
        <v>10751</v>
      </c>
      <c r="AP1745">
        <v>1</v>
      </c>
      <c r="AQ1745">
        <v>1.0999999999999999E-2</v>
      </c>
      <c r="AR1745" t="s">
        <v>10751</v>
      </c>
      <c r="AS1745">
        <v>0.214</v>
      </c>
      <c r="AT1745">
        <v>0.435</v>
      </c>
      <c r="AU1745">
        <v>0.435</v>
      </c>
      <c r="AV1745">
        <v>4.8</v>
      </c>
      <c r="AW1745" t="s">
        <v>10751</v>
      </c>
      <c r="AX1745">
        <v>7.8</v>
      </c>
      <c r="AY1745">
        <v>0.23899999999999999</v>
      </c>
      <c r="AZ1745">
        <v>0.71099999999999997</v>
      </c>
      <c r="BA1745">
        <v>0.05</v>
      </c>
      <c r="BB1745" t="s">
        <v>10751</v>
      </c>
      <c r="BC1745" t="s">
        <v>10751</v>
      </c>
      <c r="BD1745" t="s">
        <v>10751</v>
      </c>
    </row>
    <row r="1746" spans="1:56">
      <c r="A1746" t="s">
        <v>10753</v>
      </c>
      <c r="B1746">
        <v>5500</v>
      </c>
      <c r="C1746">
        <v>2007</v>
      </c>
      <c r="D1746">
        <v>165</v>
      </c>
      <c r="E1746">
        <v>1.0817E-2</v>
      </c>
      <c r="F1746">
        <v>19.003820000000001</v>
      </c>
      <c r="H1746">
        <v>15.30317</v>
      </c>
      <c r="I1746">
        <f t="shared" si="34"/>
        <v>0.16553438988999999</v>
      </c>
      <c r="K1746">
        <v>13.12612</v>
      </c>
      <c r="L1746">
        <v>17.49173</v>
      </c>
      <c r="M1746">
        <v>580.72928000000002</v>
      </c>
      <c r="N1746">
        <v>677.04682000000003</v>
      </c>
      <c r="O1746">
        <v>508.06867999999997</v>
      </c>
      <c r="P1746" t="s">
        <v>10751</v>
      </c>
      <c r="Q1746">
        <v>290.54239999999999</v>
      </c>
      <c r="R1746">
        <v>304.75150000000002</v>
      </c>
      <c r="S1746">
        <v>8.2829999999999995</v>
      </c>
      <c r="T1746">
        <v>1.057579</v>
      </c>
      <c r="U1746">
        <v>5.5409E-2</v>
      </c>
      <c r="V1746">
        <v>42.152970000000003</v>
      </c>
      <c r="W1746" t="s">
        <v>10751</v>
      </c>
      <c r="X1746">
        <v>0.84299999999999997</v>
      </c>
      <c r="Y1746">
        <v>0.157</v>
      </c>
      <c r="Z1746" t="s">
        <v>10751</v>
      </c>
      <c r="AA1746" t="s">
        <v>10751</v>
      </c>
      <c r="AB1746">
        <v>1</v>
      </c>
      <c r="AC1746" t="s">
        <v>10751</v>
      </c>
      <c r="AD1746" t="s">
        <v>10751</v>
      </c>
      <c r="AE1746" t="s">
        <v>10751</v>
      </c>
      <c r="AF1746" t="s">
        <v>10751</v>
      </c>
      <c r="AG1746">
        <v>1</v>
      </c>
      <c r="AH1746" t="s">
        <v>10751</v>
      </c>
      <c r="AI1746" t="s">
        <v>10751</v>
      </c>
      <c r="AJ1746" t="s">
        <v>10751</v>
      </c>
      <c r="AK1746" t="s">
        <v>10751</v>
      </c>
      <c r="AL1746" t="s">
        <v>10751</v>
      </c>
      <c r="AM1746" t="s">
        <v>10751</v>
      </c>
      <c r="AN1746" t="s">
        <v>10751</v>
      </c>
      <c r="AO1746" t="s">
        <v>10751</v>
      </c>
      <c r="AP1746">
        <v>1</v>
      </c>
      <c r="AQ1746" t="s">
        <v>10751</v>
      </c>
      <c r="AR1746" t="s">
        <v>10751</v>
      </c>
      <c r="AS1746">
        <v>0.23</v>
      </c>
      <c r="AT1746">
        <v>0.61099999999999999</v>
      </c>
      <c r="AU1746">
        <v>0.38100000000000001</v>
      </c>
      <c r="AV1746">
        <v>5.6</v>
      </c>
      <c r="AW1746" t="s">
        <v>10751</v>
      </c>
      <c r="AX1746">
        <v>7.8</v>
      </c>
      <c r="AY1746" t="s">
        <v>10751</v>
      </c>
      <c r="AZ1746">
        <v>0.57599999999999996</v>
      </c>
      <c r="BA1746">
        <v>0.23100000000000001</v>
      </c>
      <c r="BB1746">
        <v>0.193</v>
      </c>
      <c r="BC1746" t="s">
        <v>10751</v>
      </c>
      <c r="BD1746" t="s">
        <v>10751</v>
      </c>
    </row>
    <row r="1747" spans="1:56">
      <c r="A1747" t="s">
        <v>10753</v>
      </c>
      <c r="B1747">
        <v>5500</v>
      </c>
      <c r="C1747">
        <v>2008</v>
      </c>
      <c r="D1747">
        <v>92</v>
      </c>
      <c r="E1747">
        <v>6.5989999999999998E-3</v>
      </c>
      <c r="F1747">
        <v>19.449549999999999</v>
      </c>
      <c r="H1747">
        <v>15.721970000000001</v>
      </c>
      <c r="I1747">
        <f t="shared" si="34"/>
        <v>0.10374928003</v>
      </c>
      <c r="K1747">
        <v>13.27721</v>
      </c>
      <c r="L1747">
        <v>18.258140000000001</v>
      </c>
      <c r="M1747">
        <v>565.26000999999997</v>
      </c>
      <c r="N1747">
        <v>669.34243000000004</v>
      </c>
      <c r="O1747">
        <v>486.74169999999998</v>
      </c>
      <c r="P1747">
        <v>51.73592</v>
      </c>
      <c r="Q1747">
        <v>283.32799999999997</v>
      </c>
      <c r="R1747">
        <v>327.10579999999999</v>
      </c>
      <c r="S1747">
        <v>7.9683999999999999</v>
      </c>
      <c r="T1747">
        <v>1.17472</v>
      </c>
      <c r="U1747">
        <v>5.9473999999999999E-2</v>
      </c>
      <c r="V1747">
        <v>43.401940000000003</v>
      </c>
      <c r="W1747" t="s">
        <v>10751</v>
      </c>
      <c r="X1747">
        <v>0.94099999999999995</v>
      </c>
      <c r="Y1747">
        <v>5.8999999999999997E-2</v>
      </c>
      <c r="Z1747">
        <v>1E-3</v>
      </c>
      <c r="AA1747" t="s">
        <v>10751</v>
      </c>
      <c r="AB1747">
        <v>0.999</v>
      </c>
      <c r="AC1747" t="s">
        <v>10751</v>
      </c>
      <c r="AD1747" t="s">
        <v>10751</v>
      </c>
      <c r="AE1747" t="s">
        <v>10751</v>
      </c>
      <c r="AF1747">
        <v>0.437</v>
      </c>
      <c r="AG1747">
        <v>0.56299999999999994</v>
      </c>
      <c r="AH1747" t="s">
        <v>10751</v>
      </c>
      <c r="AI1747" t="s">
        <v>10751</v>
      </c>
      <c r="AJ1747" t="s">
        <v>10751</v>
      </c>
      <c r="AK1747" t="s">
        <v>10751</v>
      </c>
      <c r="AL1747" t="s">
        <v>10751</v>
      </c>
      <c r="AM1747" t="s">
        <v>10751</v>
      </c>
      <c r="AN1747" t="s">
        <v>10751</v>
      </c>
      <c r="AO1747" t="s">
        <v>10751</v>
      </c>
      <c r="AP1747">
        <v>1</v>
      </c>
      <c r="AQ1747">
        <v>7.0000000000000001E-3</v>
      </c>
      <c r="AR1747" t="s">
        <v>10751</v>
      </c>
      <c r="AS1747">
        <v>0.28799999999999998</v>
      </c>
      <c r="AT1747">
        <v>0.60399999999999998</v>
      </c>
      <c r="AU1747">
        <v>0.55800000000000005</v>
      </c>
      <c r="AV1747">
        <v>5.6</v>
      </c>
      <c r="AW1747" t="s">
        <v>10751</v>
      </c>
      <c r="AX1747">
        <v>7.4</v>
      </c>
      <c r="AY1747" t="s">
        <v>10751</v>
      </c>
      <c r="AZ1747">
        <v>0.39600000000000002</v>
      </c>
      <c r="BA1747">
        <v>0.55800000000000005</v>
      </c>
      <c r="BB1747">
        <v>4.4999999999999998E-2</v>
      </c>
      <c r="BC1747" t="s">
        <v>10751</v>
      </c>
      <c r="BD1747" t="s">
        <v>10751</v>
      </c>
    </row>
    <row r="1748" spans="1:56">
      <c r="A1748" t="s">
        <v>10753</v>
      </c>
      <c r="B1748">
        <v>5500</v>
      </c>
      <c r="C1748">
        <v>2009</v>
      </c>
      <c r="D1748">
        <v>69</v>
      </c>
      <c r="E1748">
        <v>7.4520000000000003E-3</v>
      </c>
      <c r="F1748">
        <v>21.107749999999999</v>
      </c>
      <c r="H1748">
        <v>17.054179999999999</v>
      </c>
      <c r="I1748">
        <f t="shared" si="34"/>
        <v>0.12708774936</v>
      </c>
      <c r="K1748">
        <v>14.27561</v>
      </c>
      <c r="L1748">
        <v>19.989249999999998</v>
      </c>
      <c r="M1748">
        <v>524.10841000000005</v>
      </c>
      <c r="N1748">
        <v>626.09849999999994</v>
      </c>
      <c r="O1748">
        <v>447.16852</v>
      </c>
      <c r="P1748">
        <v>53.291649999999997</v>
      </c>
      <c r="Q1748">
        <v>265.7765</v>
      </c>
      <c r="R1748">
        <v>309.79390000000001</v>
      </c>
      <c r="S1748">
        <v>8.0503999999999998</v>
      </c>
      <c r="T1748">
        <v>1.1894359999999999</v>
      </c>
      <c r="U1748">
        <v>5.6326000000000001E-2</v>
      </c>
      <c r="V1748">
        <v>47.310400000000001</v>
      </c>
      <c r="W1748" t="s">
        <v>10751</v>
      </c>
      <c r="X1748">
        <v>0.73699999999999999</v>
      </c>
      <c r="Y1748">
        <v>0.26300000000000001</v>
      </c>
      <c r="Z1748">
        <v>3.0000000000000001E-3</v>
      </c>
      <c r="AA1748" t="s">
        <v>10751</v>
      </c>
      <c r="AB1748">
        <v>0.997</v>
      </c>
      <c r="AC1748" t="s">
        <v>10751</v>
      </c>
      <c r="AD1748" t="s">
        <v>10751</v>
      </c>
      <c r="AE1748" t="s">
        <v>10751</v>
      </c>
      <c r="AF1748">
        <v>0.27600000000000002</v>
      </c>
      <c r="AG1748">
        <v>0.67200000000000004</v>
      </c>
      <c r="AH1748" t="s">
        <v>10751</v>
      </c>
      <c r="AI1748">
        <v>5.0999999999999997E-2</v>
      </c>
      <c r="AJ1748">
        <v>5.0999999999999997E-2</v>
      </c>
      <c r="AK1748" t="s">
        <v>10751</v>
      </c>
      <c r="AL1748" t="s">
        <v>10751</v>
      </c>
      <c r="AM1748" t="s">
        <v>10751</v>
      </c>
      <c r="AN1748" t="s">
        <v>10751</v>
      </c>
      <c r="AO1748" t="s">
        <v>10751</v>
      </c>
      <c r="AP1748">
        <v>0.94899999999999995</v>
      </c>
      <c r="AQ1748">
        <v>7.6999999999999999E-2</v>
      </c>
      <c r="AR1748" t="s">
        <v>10751</v>
      </c>
      <c r="AS1748">
        <v>0.20399999999999999</v>
      </c>
      <c r="AT1748">
        <v>0.65200000000000002</v>
      </c>
      <c r="AU1748">
        <v>0.7</v>
      </c>
      <c r="AV1748">
        <v>5.7</v>
      </c>
      <c r="AW1748" t="s">
        <v>10751</v>
      </c>
      <c r="AX1748">
        <v>7.1</v>
      </c>
      <c r="AY1748">
        <v>0.107</v>
      </c>
      <c r="AZ1748">
        <v>8.5000000000000006E-2</v>
      </c>
      <c r="BA1748">
        <v>0.77</v>
      </c>
      <c r="BB1748">
        <v>3.9E-2</v>
      </c>
      <c r="BC1748" t="s">
        <v>10751</v>
      </c>
      <c r="BD1748" t="s">
        <v>10751</v>
      </c>
    </row>
    <row r="1749" spans="1:56">
      <c r="A1749" t="s">
        <v>10753</v>
      </c>
      <c r="B1749">
        <v>5500</v>
      </c>
      <c r="C1749">
        <v>2010</v>
      </c>
      <c r="D1749">
        <v>70</v>
      </c>
      <c r="E1749">
        <v>6.2529999999999999E-3</v>
      </c>
      <c r="F1749">
        <v>22.176069999999999</v>
      </c>
      <c r="H1749">
        <v>17.864879999999999</v>
      </c>
      <c r="I1749">
        <f t="shared" si="34"/>
        <v>0.11170909463999999</v>
      </c>
      <c r="K1749">
        <v>14.99888</v>
      </c>
      <c r="L1749">
        <v>20.873819999999998</v>
      </c>
      <c r="M1749">
        <v>503.29853000000003</v>
      </c>
      <c r="N1749">
        <v>599.41521</v>
      </c>
      <c r="O1749">
        <v>430.78946000000002</v>
      </c>
      <c r="P1749">
        <v>52.524810000000002</v>
      </c>
      <c r="Q1749">
        <v>254.1037</v>
      </c>
      <c r="R1749">
        <v>303.7328</v>
      </c>
      <c r="S1749">
        <v>8.2273999999999994</v>
      </c>
      <c r="T1749">
        <v>1.218288</v>
      </c>
      <c r="U1749">
        <v>5.5224000000000002E-2</v>
      </c>
      <c r="V1749">
        <v>49.575800000000001</v>
      </c>
      <c r="W1749" t="s">
        <v>10751</v>
      </c>
      <c r="X1749">
        <v>0.86099999999999999</v>
      </c>
      <c r="Y1749">
        <v>0.13900000000000001</v>
      </c>
      <c r="Z1749">
        <v>0</v>
      </c>
      <c r="AA1749" t="s">
        <v>10751</v>
      </c>
      <c r="AB1749">
        <v>0.98899999999999999</v>
      </c>
      <c r="AC1749">
        <v>1.0999999999999999E-2</v>
      </c>
      <c r="AD1749" t="s">
        <v>10751</v>
      </c>
      <c r="AE1749" t="s">
        <v>10751</v>
      </c>
      <c r="AF1749">
        <v>0.44500000000000001</v>
      </c>
      <c r="AG1749">
        <v>0.45500000000000002</v>
      </c>
      <c r="AH1749" t="s">
        <v>10751</v>
      </c>
      <c r="AI1749">
        <v>0.1</v>
      </c>
      <c r="AJ1749">
        <v>0.1</v>
      </c>
      <c r="AK1749" t="s">
        <v>10751</v>
      </c>
      <c r="AL1749" t="s">
        <v>10751</v>
      </c>
      <c r="AM1749" t="s">
        <v>10751</v>
      </c>
      <c r="AN1749" t="s">
        <v>10751</v>
      </c>
      <c r="AO1749">
        <v>1.0999999999999999E-2</v>
      </c>
      <c r="AP1749">
        <v>0.88900000000000001</v>
      </c>
      <c r="AQ1749">
        <v>0.13</v>
      </c>
      <c r="AR1749" t="s">
        <v>10751</v>
      </c>
      <c r="AS1749">
        <v>0.17699999999999999</v>
      </c>
      <c r="AT1749">
        <v>0.82299999999999995</v>
      </c>
      <c r="AU1749">
        <v>0.92900000000000005</v>
      </c>
      <c r="AV1749">
        <v>6</v>
      </c>
      <c r="AW1749" t="s">
        <v>10751</v>
      </c>
      <c r="AX1749">
        <v>6.9</v>
      </c>
      <c r="AY1749" t="s">
        <v>10751</v>
      </c>
      <c r="AZ1749">
        <v>3.7999999999999999E-2</v>
      </c>
      <c r="BA1749">
        <v>0.89700000000000002</v>
      </c>
      <c r="BB1749">
        <v>5.3999999999999999E-2</v>
      </c>
      <c r="BC1749" t="s">
        <v>10751</v>
      </c>
      <c r="BD1749" t="s">
        <v>10751</v>
      </c>
    </row>
    <row r="1750" spans="1:56">
      <c r="A1750" t="s">
        <v>10753</v>
      </c>
      <c r="B1750">
        <v>5500</v>
      </c>
      <c r="C1750">
        <v>2011</v>
      </c>
      <c r="D1750">
        <v>118</v>
      </c>
      <c r="E1750">
        <v>9.8340000000000007E-3</v>
      </c>
      <c r="F1750">
        <v>21.630050000000001</v>
      </c>
      <c r="H1750">
        <v>17.51163</v>
      </c>
      <c r="I1750">
        <f t="shared" si="34"/>
        <v>0.17220936942000001</v>
      </c>
      <c r="K1750">
        <v>14.66263</v>
      </c>
      <c r="L1750">
        <v>20.519369999999999</v>
      </c>
      <c r="M1750">
        <v>512.78990999999996</v>
      </c>
      <c r="N1750">
        <v>612.29291999999998</v>
      </c>
      <c r="O1750">
        <v>437.72622999999999</v>
      </c>
      <c r="P1750">
        <v>52.59093</v>
      </c>
      <c r="Q1750">
        <v>278.44499999999999</v>
      </c>
      <c r="R1750">
        <v>344.7998</v>
      </c>
      <c r="S1750">
        <v>7.6214000000000004</v>
      </c>
      <c r="T1750">
        <v>1.273339</v>
      </c>
      <c r="U1750">
        <v>6.2690999999999997E-2</v>
      </c>
      <c r="V1750">
        <v>48.677990000000001</v>
      </c>
      <c r="W1750" t="s">
        <v>10751</v>
      </c>
      <c r="X1750">
        <v>0.95799999999999996</v>
      </c>
      <c r="Y1750">
        <v>4.2000000000000003E-2</v>
      </c>
      <c r="Z1750" t="s">
        <v>10751</v>
      </c>
      <c r="AA1750" t="s">
        <v>10751</v>
      </c>
      <c r="AB1750">
        <v>0.999</v>
      </c>
      <c r="AC1750">
        <v>1E-3</v>
      </c>
      <c r="AD1750" t="s">
        <v>10751</v>
      </c>
      <c r="AE1750" t="s">
        <v>10751</v>
      </c>
      <c r="AF1750">
        <v>0.35899999999999999</v>
      </c>
      <c r="AG1750">
        <v>0.54800000000000004</v>
      </c>
      <c r="AH1750" t="s">
        <v>10751</v>
      </c>
      <c r="AI1750">
        <v>9.2999999999999999E-2</v>
      </c>
      <c r="AJ1750">
        <v>9.2999999999999999E-2</v>
      </c>
      <c r="AK1750" t="s">
        <v>10751</v>
      </c>
      <c r="AL1750" t="s">
        <v>10751</v>
      </c>
      <c r="AM1750" t="s">
        <v>10751</v>
      </c>
      <c r="AN1750" t="s">
        <v>10751</v>
      </c>
      <c r="AO1750">
        <v>1.4999999999999999E-2</v>
      </c>
      <c r="AP1750">
        <v>0.89200000000000002</v>
      </c>
      <c r="AQ1750">
        <v>0.159</v>
      </c>
      <c r="AR1750" t="s">
        <v>10751</v>
      </c>
      <c r="AS1750">
        <v>0.40899999999999997</v>
      </c>
      <c r="AT1750">
        <v>0.59099999999999997</v>
      </c>
      <c r="AU1750">
        <v>0.90700000000000003</v>
      </c>
      <c r="AV1750">
        <v>5.8</v>
      </c>
      <c r="AW1750" t="s">
        <v>10751</v>
      </c>
      <c r="AX1750">
        <v>7.2</v>
      </c>
      <c r="AY1750" t="s">
        <v>10751</v>
      </c>
      <c r="AZ1750">
        <v>0.40899999999999997</v>
      </c>
      <c r="BA1750">
        <v>0.45900000000000002</v>
      </c>
      <c r="BB1750">
        <v>3.5999999999999997E-2</v>
      </c>
      <c r="BC1750">
        <v>9.5000000000000001E-2</v>
      </c>
      <c r="BD1750" t="s">
        <v>10751</v>
      </c>
    </row>
    <row r="1751" spans="1:56">
      <c r="A1751" t="s">
        <v>10753</v>
      </c>
      <c r="B1751">
        <v>5500</v>
      </c>
      <c r="C1751">
        <v>2012</v>
      </c>
      <c r="D1751">
        <v>84</v>
      </c>
      <c r="E1751">
        <v>6.2360000000000002E-3</v>
      </c>
      <c r="F1751">
        <v>21.57281</v>
      </c>
      <c r="H1751">
        <v>17.43364</v>
      </c>
      <c r="I1751">
        <f t="shared" si="34"/>
        <v>0.10871617904000001</v>
      </c>
      <c r="K1751">
        <v>14.68624</v>
      </c>
      <c r="L1751">
        <v>20.29824</v>
      </c>
      <c r="M1751">
        <v>522.42094999999995</v>
      </c>
      <c r="N1751">
        <v>619.93268999999998</v>
      </c>
      <c r="O1751">
        <v>448.85946000000001</v>
      </c>
      <c r="P1751">
        <v>51.593859999999999</v>
      </c>
      <c r="Q1751">
        <v>285.72179999999997</v>
      </c>
      <c r="R1751">
        <v>351.46690000000001</v>
      </c>
      <c r="S1751">
        <v>7.4863999999999997</v>
      </c>
      <c r="T1751">
        <v>1.2695240000000001</v>
      </c>
      <c r="U1751">
        <v>6.3903000000000001E-2</v>
      </c>
      <c r="V1751">
        <v>49.101439999999997</v>
      </c>
      <c r="W1751" t="s">
        <v>10751</v>
      </c>
      <c r="X1751">
        <v>0.96</v>
      </c>
      <c r="Y1751">
        <v>0.04</v>
      </c>
      <c r="Z1751" t="s">
        <v>10751</v>
      </c>
      <c r="AA1751" t="s">
        <v>10751</v>
      </c>
      <c r="AB1751">
        <v>1</v>
      </c>
      <c r="AC1751" t="s">
        <v>10751</v>
      </c>
      <c r="AD1751" t="s">
        <v>10751</v>
      </c>
      <c r="AE1751" t="s">
        <v>10751</v>
      </c>
      <c r="AF1751">
        <v>0.156</v>
      </c>
      <c r="AG1751">
        <v>0.621</v>
      </c>
      <c r="AH1751" t="s">
        <v>10751</v>
      </c>
      <c r="AI1751">
        <v>0.223</v>
      </c>
      <c r="AJ1751">
        <v>0.223</v>
      </c>
      <c r="AK1751" t="s">
        <v>10751</v>
      </c>
      <c r="AL1751" t="s">
        <v>10751</v>
      </c>
      <c r="AM1751" t="s">
        <v>10751</v>
      </c>
      <c r="AN1751" t="s">
        <v>10751</v>
      </c>
      <c r="AO1751">
        <v>2.1000000000000001E-2</v>
      </c>
      <c r="AP1751">
        <v>0.75600000000000001</v>
      </c>
      <c r="AQ1751">
        <v>0.313</v>
      </c>
      <c r="AR1751">
        <v>5.0000000000000001E-3</v>
      </c>
      <c r="AS1751">
        <v>0.49099999999999999</v>
      </c>
      <c r="AT1751">
        <v>0.50900000000000001</v>
      </c>
      <c r="AU1751">
        <v>0.73799999999999999</v>
      </c>
      <c r="AV1751">
        <v>6.3</v>
      </c>
      <c r="AW1751" t="s">
        <v>10751</v>
      </c>
      <c r="AX1751">
        <v>7.4</v>
      </c>
      <c r="AY1751" t="s">
        <v>10751</v>
      </c>
      <c r="AZ1751">
        <v>3.9E-2</v>
      </c>
      <c r="BA1751">
        <v>0.72399999999999998</v>
      </c>
      <c r="BB1751">
        <v>0.114</v>
      </c>
      <c r="BC1751">
        <v>0.123</v>
      </c>
      <c r="BD1751" t="s">
        <v>10751</v>
      </c>
    </row>
    <row r="1752" spans="1:56">
      <c r="A1752" t="s">
        <v>10753</v>
      </c>
      <c r="B1752">
        <v>5500</v>
      </c>
      <c r="C1752">
        <v>2013</v>
      </c>
      <c r="D1752">
        <v>101</v>
      </c>
      <c r="E1752">
        <v>6.613E-3</v>
      </c>
      <c r="F1752">
        <v>21.697089999999999</v>
      </c>
      <c r="H1752">
        <v>17.56044</v>
      </c>
      <c r="I1752">
        <f t="shared" si="34"/>
        <v>0.11612718972</v>
      </c>
      <c r="K1752">
        <v>14.668570000000001</v>
      </c>
      <c r="L1752">
        <v>20.62839</v>
      </c>
      <c r="M1752">
        <v>510.49682000000001</v>
      </c>
      <c r="N1752">
        <v>611.04849000000002</v>
      </c>
      <c r="O1752">
        <v>434.64204999999998</v>
      </c>
      <c r="P1752">
        <v>52.743250000000003</v>
      </c>
      <c r="Q1752">
        <v>274.2235</v>
      </c>
      <c r="R1752">
        <v>341.5634</v>
      </c>
      <c r="S1752">
        <v>7.5632999999999999</v>
      </c>
      <c r="T1752">
        <v>1.2782439999999999</v>
      </c>
      <c r="U1752">
        <v>6.2101999999999997E-2</v>
      </c>
      <c r="V1752">
        <v>48.921039999999998</v>
      </c>
      <c r="W1752" t="s">
        <v>10751</v>
      </c>
      <c r="X1752">
        <v>0.95299999999999996</v>
      </c>
      <c r="Y1752">
        <v>4.7E-2</v>
      </c>
      <c r="Z1752" t="s">
        <v>10751</v>
      </c>
      <c r="AA1752" t="s">
        <v>10751</v>
      </c>
      <c r="AB1752">
        <v>1</v>
      </c>
      <c r="AC1752" t="s">
        <v>10751</v>
      </c>
      <c r="AD1752" t="s">
        <v>10751</v>
      </c>
      <c r="AE1752" t="s">
        <v>10751</v>
      </c>
      <c r="AF1752">
        <v>0.44900000000000001</v>
      </c>
      <c r="AG1752">
        <v>0.47199999999999998</v>
      </c>
      <c r="AH1752" t="s">
        <v>10751</v>
      </c>
      <c r="AI1752">
        <v>7.9000000000000001E-2</v>
      </c>
      <c r="AJ1752">
        <v>7.9000000000000001E-2</v>
      </c>
      <c r="AK1752" t="s">
        <v>10751</v>
      </c>
      <c r="AL1752" t="s">
        <v>10751</v>
      </c>
      <c r="AM1752" t="s">
        <v>10751</v>
      </c>
      <c r="AN1752" t="s">
        <v>10751</v>
      </c>
      <c r="AO1752">
        <v>8.0000000000000002E-3</v>
      </c>
      <c r="AP1752">
        <v>0.91300000000000003</v>
      </c>
      <c r="AQ1752">
        <v>0.17</v>
      </c>
      <c r="AR1752" t="s">
        <v>10751</v>
      </c>
      <c r="AS1752">
        <v>0.34699999999999998</v>
      </c>
      <c r="AT1752">
        <v>0.65300000000000002</v>
      </c>
      <c r="AU1752">
        <v>0.90900000000000003</v>
      </c>
      <c r="AV1752">
        <v>6.4</v>
      </c>
      <c r="AW1752" t="s">
        <v>10751</v>
      </c>
      <c r="AX1752">
        <v>7.2</v>
      </c>
      <c r="AY1752" t="s">
        <v>10751</v>
      </c>
      <c r="AZ1752">
        <v>1.2E-2</v>
      </c>
      <c r="BA1752">
        <v>0.76900000000000002</v>
      </c>
      <c r="BB1752">
        <v>6.0999999999999999E-2</v>
      </c>
      <c r="BC1752">
        <v>0.158</v>
      </c>
      <c r="BD1752" t="s">
        <v>10751</v>
      </c>
    </row>
    <row r="1753" spans="1:56">
      <c r="A1753" t="s">
        <v>10753</v>
      </c>
      <c r="B1753">
        <v>5500</v>
      </c>
      <c r="C1753">
        <v>2014</v>
      </c>
      <c r="D1753">
        <v>185</v>
      </c>
      <c r="E1753">
        <v>1.1946999999999999E-2</v>
      </c>
      <c r="F1753">
        <v>22.810770000000002</v>
      </c>
      <c r="H1753">
        <v>18.424859999999999</v>
      </c>
      <c r="I1753">
        <f t="shared" si="34"/>
        <v>0.22012180241999998</v>
      </c>
      <c r="K1753">
        <v>15.34463</v>
      </c>
      <c r="L1753">
        <v>21.712900000000001</v>
      </c>
      <c r="M1753">
        <v>483.75891999999999</v>
      </c>
      <c r="N1753">
        <v>580.84099000000003</v>
      </c>
      <c r="O1753">
        <v>410.52157</v>
      </c>
      <c r="P1753">
        <v>52.728929999999998</v>
      </c>
      <c r="Q1753">
        <v>255.8699</v>
      </c>
      <c r="R1753">
        <v>329.52390000000003</v>
      </c>
      <c r="S1753">
        <v>7.5167000000000002</v>
      </c>
      <c r="T1753">
        <v>1.3369009999999999</v>
      </c>
      <c r="U1753">
        <v>5.9913000000000001E-2</v>
      </c>
      <c r="V1753">
        <v>51.245089999999998</v>
      </c>
      <c r="W1753" t="s">
        <v>10751</v>
      </c>
      <c r="X1753">
        <v>0.97499999999999998</v>
      </c>
      <c r="Y1753">
        <v>2.5000000000000001E-2</v>
      </c>
      <c r="Z1753" t="s">
        <v>10751</v>
      </c>
      <c r="AA1753" t="s">
        <v>10751</v>
      </c>
      <c r="AB1753">
        <v>1</v>
      </c>
      <c r="AC1753" t="s">
        <v>10751</v>
      </c>
      <c r="AD1753" t="s">
        <v>10751</v>
      </c>
      <c r="AE1753" t="s">
        <v>10751</v>
      </c>
      <c r="AF1753">
        <v>0.53500000000000003</v>
      </c>
      <c r="AG1753">
        <v>0.439</v>
      </c>
      <c r="AH1753" t="s">
        <v>10751</v>
      </c>
      <c r="AI1753">
        <v>2.5999999999999999E-2</v>
      </c>
      <c r="AJ1753">
        <v>2.5999999999999999E-2</v>
      </c>
      <c r="AK1753" t="s">
        <v>10751</v>
      </c>
      <c r="AL1753" t="s">
        <v>10751</v>
      </c>
      <c r="AM1753" t="s">
        <v>10751</v>
      </c>
      <c r="AN1753" t="s">
        <v>10751</v>
      </c>
      <c r="AO1753">
        <v>5.0000000000000001E-3</v>
      </c>
      <c r="AP1753">
        <v>0.96899999999999997</v>
      </c>
      <c r="AQ1753">
        <v>0.13700000000000001</v>
      </c>
      <c r="AR1753">
        <v>0.20300000000000001</v>
      </c>
      <c r="AS1753">
        <v>0.26400000000000001</v>
      </c>
      <c r="AT1753">
        <v>0.73599999999999999</v>
      </c>
      <c r="AU1753">
        <v>0.879</v>
      </c>
      <c r="AV1753">
        <v>7.3</v>
      </c>
      <c r="AW1753" t="s">
        <v>10751</v>
      </c>
      <c r="AX1753">
        <v>6.9</v>
      </c>
      <c r="AY1753" t="s">
        <v>10751</v>
      </c>
      <c r="AZ1753" t="s">
        <v>10751</v>
      </c>
      <c r="BA1753">
        <v>0.34899999999999998</v>
      </c>
      <c r="BB1753">
        <v>3.7999999999999999E-2</v>
      </c>
      <c r="BC1753">
        <v>0.61199999999999999</v>
      </c>
      <c r="BD1753" t="s">
        <v>10751</v>
      </c>
    </row>
    <row r="1754" spans="1:56">
      <c r="A1754" t="s">
        <v>10753</v>
      </c>
      <c r="B1754">
        <v>5500</v>
      </c>
      <c r="C1754">
        <v>2015</v>
      </c>
      <c r="D1754">
        <v>121</v>
      </c>
      <c r="E1754">
        <v>7.2519999999999998E-3</v>
      </c>
      <c r="F1754">
        <v>22.608180000000001</v>
      </c>
      <c r="H1754">
        <v>18.24335</v>
      </c>
      <c r="I1754">
        <f t="shared" si="34"/>
        <v>0.1323007742</v>
      </c>
      <c r="K1754">
        <v>15.24586</v>
      </c>
      <c r="L1754">
        <v>21.42042</v>
      </c>
      <c r="M1754">
        <v>491.54133999999999</v>
      </c>
      <c r="N1754">
        <v>588.01346000000001</v>
      </c>
      <c r="O1754">
        <v>418.76411999999999</v>
      </c>
      <c r="P1754">
        <v>51.741050000000001</v>
      </c>
      <c r="Q1754">
        <v>258.61739999999998</v>
      </c>
      <c r="R1754">
        <v>335.76600000000002</v>
      </c>
      <c r="S1754">
        <v>7.3954000000000004</v>
      </c>
      <c r="T1754">
        <v>1.3603099999999999</v>
      </c>
      <c r="U1754">
        <v>6.1047999999999998E-2</v>
      </c>
      <c r="V1754">
        <v>50.736609999999999</v>
      </c>
      <c r="W1754" t="s">
        <v>10751</v>
      </c>
      <c r="X1754">
        <v>0.96699999999999997</v>
      </c>
      <c r="Y1754">
        <v>3.3000000000000002E-2</v>
      </c>
      <c r="Z1754" t="s">
        <v>10751</v>
      </c>
      <c r="AA1754" t="s">
        <v>10751</v>
      </c>
      <c r="AB1754">
        <v>1</v>
      </c>
      <c r="AC1754" t="s">
        <v>10751</v>
      </c>
      <c r="AD1754" t="s">
        <v>10751</v>
      </c>
      <c r="AE1754" t="s">
        <v>10751</v>
      </c>
      <c r="AF1754">
        <v>0.443</v>
      </c>
      <c r="AG1754">
        <v>0.47299999999999998</v>
      </c>
      <c r="AH1754" t="s">
        <v>10751</v>
      </c>
      <c r="AI1754">
        <v>8.4000000000000005E-2</v>
      </c>
      <c r="AJ1754">
        <v>8.4000000000000005E-2</v>
      </c>
      <c r="AK1754" t="s">
        <v>10751</v>
      </c>
      <c r="AL1754" t="s">
        <v>10751</v>
      </c>
      <c r="AM1754" t="s">
        <v>10751</v>
      </c>
      <c r="AN1754" t="s">
        <v>10751</v>
      </c>
      <c r="AO1754">
        <v>0</v>
      </c>
      <c r="AP1754">
        <v>0.91600000000000004</v>
      </c>
      <c r="AQ1754">
        <v>0.156</v>
      </c>
      <c r="AR1754">
        <v>0.27600000000000002</v>
      </c>
      <c r="AS1754">
        <v>0.27100000000000002</v>
      </c>
      <c r="AT1754">
        <v>0.72899999999999998</v>
      </c>
      <c r="AU1754">
        <v>0.9</v>
      </c>
      <c r="AV1754">
        <v>7.6</v>
      </c>
      <c r="AW1754" t="s">
        <v>10751</v>
      </c>
      <c r="AX1754">
        <v>7.1</v>
      </c>
      <c r="AY1754" t="s">
        <v>10751</v>
      </c>
      <c r="AZ1754" t="s">
        <v>10751</v>
      </c>
      <c r="BA1754">
        <v>0.20300000000000001</v>
      </c>
      <c r="BB1754">
        <v>2.5000000000000001E-2</v>
      </c>
      <c r="BC1754">
        <v>0.77300000000000002</v>
      </c>
      <c r="BD1754" t="s">
        <v>10751</v>
      </c>
    </row>
    <row r="1755" spans="1:56">
      <c r="A1755" t="s">
        <v>10753</v>
      </c>
      <c r="B1755">
        <v>5500</v>
      </c>
      <c r="C1755">
        <v>2016</v>
      </c>
      <c r="D1755">
        <v>166</v>
      </c>
      <c r="E1755">
        <v>1.0201E-2</v>
      </c>
      <c r="F1755">
        <v>24.505040000000001</v>
      </c>
      <c r="H1755">
        <v>19.55865</v>
      </c>
      <c r="I1755">
        <f t="shared" si="34"/>
        <v>0.19951778865</v>
      </c>
      <c r="K1755">
        <v>16.577629999999999</v>
      </c>
      <c r="L1755">
        <v>22.62829</v>
      </c>
      <c r="M1755">
        <v>457.46827000000002</v>
      </c>
      <c r="N1755">
        <v>538.59824000000003</v>
      </c>
      <c r="O1755">
        <v>396.26495</v>
      </c>
      <c r="P1755">
        <v>52.616</v>
      </c>
      <c r="Q1755">
        <v>265.8682</v>
      </c>
      <c r="R1755">
        <v>344.22269999999997</v>
      </c>
      <c r="S1755">
        <v>7.2321999999999997</v>
      </c>
      <c r="T1755">
        <v>1.414982</v>
      </c>
      <c r="U1755">
        <v>6.2586000000000003E-2</v>
      </c>
      <c r="V1755">
        <v>54.885219999999997</v>
      </c>
      <c r="W1755" t="s">
        <v>10751</v>
      </c>
      <c r="X1755">
        <v>0.73099999999999998</v>
      </c>
      <c r="Y1755">
        <v>0.26900000000000002</v>
      </c>
      <c r="Z1755" t="s">
        <v>10751</v>
      </c>
      <c r="AA1755" t="s">
        <v>10751</v>
      </c>
      <c r="AB1755">
        <v>1</v>
      </c>
      <c r="AC1755" t="s">
        <v>10751</v>
      </c>
      <c r="AD1755" t="s">
        <v>10751</v>
      </c>
      <c r="AE1755" t="s">
        <v>10751</v>
      </c>
      <c r="AF1755">
        <v>0.63800000000000001</v>
      </c>
      <c r="AG1755">
        <v>0.246</v>
      </c>
      <c r="AH1755" t="s">
        <v>10751</v>
      </c>
      <c r="AI1755">
        <v>0.11600000000000001</v>
      </c>
      <c r="AJ1755">
        <v>0.11600000000000001</v>
      </c>
      <c r="AK1755" t="s">
        <v>10751</v>
      </c>
      <c r="AL1755">
        <v>5.8999999999999997E-2</v>
      </c>
      <c r="AM1755" t="s">
        <v>10751</v>
      </c>
      <c r="AN1755" t="s">
        <v>10751</v>
      </c>
      <c r="AO1755" t="s">
        <v>10751</v>
      </c>
      <c r="AP1755">
        <v>0.82499999999999996</v>
      </c>
      <c r="AQ1755">
        <v>0.25900000000000001</v>
      </c>
      <c r="AR1755">
        <v>0.34599999999999997</v>
      </c>
      <c r="AS1755">
        <v>0.35199999999999998</v>
      </c>
      <c r="AT1755">
        <v>0.64800000000000002</v>
      </c>
      <c r="AU1755">
        <v>0.88400000000000001</v>
      </c>
      <c r="AV1755">
        <v>7.2</v>
      </c>
      <c r="AW1755" t="s">
        <v>10751</v>
      </c>
      <c r="AX1755">
        <v>7.1</v>
      </c>
      <c r="AY1755" t="s">
        <v>10751</v>
      </c>
      <c r="AZ1755" t="s">
        <v>10751</v>
      </c>
      <c r="BA1755">
        <v>0.41</v>
      </c>
      <c r="BB1755">
        <v>1.7999999999999999E-2</v>
      </c>
      <c r="BC1755">
        <v>0.53100000000000003</v>
      </c>
      <c r="BD1755">
        <v>4.1000000000000002E-2</v>
      </c>
    </row>
    <row r="1756" spans="1:56">
      <c r="A1756" t="s">
        <v>10753</v>
      </c>
      <c r="B1756">
        <v>5500</v>
      </c>
      <c r="C1756">
        <v>2017</v>
      </c>
      <c r="D1756">
        <v>117</v>
      </c>
      <c r="E1756">
        <v>6.8830000000000002E-3</v>
      </c>
      <c r="F1756">
        <v>23.51313</v>
      </c>
      <c r="H1756">
        <v>18.639150000000001</v>
      </c>
      <c r="I1756">
        <f t="shared" si="34"/>
        <v>0.12829326945</v>
      </c>
      <c r="K1756">
        <v>15.87682</v>
      </c>
      <c r="L1756">
        <v>21.455169999999999</v>
      </c>
      <c r="M1756">
        <v>475.99851000000001</v>
      </c>
      <c r="N1756">
        <v>557.44168999999999</v>
      </c>
      <c r="O1756">
        <v>414.55892</v>
      </c>
      <c r="P1756">
        <v>51.431310000000003</v>
      </c>
      <c r="Q1756">
        <v>265.28769999999997</v>
      </c>
      <c r="R1756">
        <v>341.3356</v>
      </c>
      <c r="S1756">
        <v>7.1429</v>
      </c>
      <c r="T1756">
        <v>1.4462379999999999</v>
      </c>
      <c r="U1756">
        <v>6.2060999999999998E-2</v>
      </c>
      <c r="V1756">
        <v>52.637120000000003</v>
      </c>
      <c r="W1756" t="s">
        <v>10751</v>
      </c>
      <c r="X1756">
        <v>0.96899999999999997</v>
      </c>
      <c r="Y1756">
        <v>3.1E-2</v>
      </c>
      <c r="Z1756" t="s">
        <v>10751</v>
      </c>
      <c r="AA1756" t="s">
        <v>10751</v>
      </c>
      <c r="AB1756">
        <v>1</v>
      </c>
      <c r="AC1756" t="s">
        <v>10751</v>
      </c>
      <c r="AD1756" t="s">
        <v>10751</v>
      </c>
      <c r="AE1756" t="s">
        <v>10751</v>
      </c>
      <c r="AF1756">
        <v>0.42699999999999999</v>
      </c>
      <c r="AG1756">
        <v>0.51400000000000001</v>
      </c>
      <c r="AH1756" t="s">
        <v>10751</v>
      </c>
      <c r="AI1756">
        <v>5.8999999999999997E-2</v>
      </c>
      <c r="AJ1756">
        <v>5.8999999999999997E-2</v>
      </c>
      <c r="AK1756" t="s">
        <v>10751</v>
      </c>
      <c r="AL1756">
        <v>0.08</v>
      </c>
      <c r="AM1756" t="s">
        <v>10751</v>
      </c>
      <c r="AN1756" t="s">
        <v>10751</v>
      </c>
      <c r="AO1756" t="s">
        <v>10751</v>
      </c>
      <c r="AP1756">
        <v>0.86099999999999999</v>
      </c>
      <c r="AQ1756">
        <v>0.23300000000000001</v>
      </c>
      <c r="AR1756">
        <v>0.34399999999999997</v>
      </c>
      <c r="AS1756">
        <v>0.26900000000000002</v>
      </c>
      <c r="AT1756">
        <v>0.73099999999999998</v>
      </c>
      <c r="AU1756">
        <v>0.91900000000000004</v>
      </c>
      <c r="AV1756">
        <v>7.6</v>
      </c>
      <c r="AW1756" t="s">
        <v>10751</v>
      </c>
      <c r="AX1756">
        <v>7</v>
      </c>
      <c r="AY1756" t="s">
        <v>10751</v>
      </c>
      <c r="AZ1756" t="s">
        <v>10751</v>
      </c>
      <c r="BA1756">
        <v>0.245</v>
      </c>
      <c r="BB1756">
        <v>0.01</v>
      </c>
      <c r="BC1756">
        <v>0.68200000000000005</v>
      </c>
      <c r="BD1756">
        <v>6.3E-2</v>
      </c>
    </row>
    <row r="1757" spans="1:56">
      <c r="A1757" t="s">
        <v>10753</v>
      </c>
      <c r="B1757">
        <v>5500</v>
      </c>
      <c r="C1757">
        <v>2018</v>
      </c>
      <c r="D1757">
        <v>119</v>
      </c>
      <c r="E1757">
        <v>7.2979999999999998E-3</v>
      </c>
      <c r="F1757">
        <v>23.988389999999999</v>
      </c>
      <c r="H1757">
        <v>19.01962</v>
      </c>
      <c r="I1757">
        <f t="shared" si="34"/>
        <v>0.13880518676</v>
      </c>
      <c r="K1757">
        <v>16.219670000000001</v>
      </c>
      <c r="L1757">
        <v>21.867329999999999</v>
      </c>
      <c r="M1757">
        <v>464.14888999999999</v>
      </c>
      <c r="N1757">
        <v>543.58216000000004</v>
      </c>
      <c r="O1757">
        <v>404.22554000000002</v>
      </c>
      <c r="P1757">
        <v>51.578229999999998</v>
      </c>
      <c r="Q1757">
        <v>268.22149999999999</v>
      </c>
      <c r="R1757">
        <v>352.71780000000001</v>
      </c>
      <c r="S1757">
        <v>7.0095999999999998</v>
      </c>
      <c r="T1757">
        <v>1.4470050000000001</v>
      </c>
      <c r="U1757">
        <v>6.4130999999999994E-2</v>
      </c>
      <c r="V1757">
        <v>58.369630000000001</v>
      </c>
      <c r="W1757" t="s">
        <v>10751</v>
      </c>
      <c r="X1757">
        <v>0.96399999999999997</v>
      </c>
      <c r="Y1757">
        <v>3.5999999999999997E-2</v>
      </c>
      <c r="Z1757" t="s">
        <v>10751</v>
      </c>
      <c r="AA1757">
        <v>2.9000000000000001E-2</v>
      </c>
      <c r="AB1757">
        <v>0.97099999999999997</v>
      </c>
      <c r="AC1757" t="s">
        <v>10751</v>
      </c>
      <c r="AD1757" t="s">
        <v>10751</v>
      </c>
      <c r="AE1757" t="s">
        <v>10751</v>
      </c>
      <c r="AF1757">
        <v>0.42499999999999999</v>
      </c>
      <c r="AG1757">
        <v>0.49099999999999999</v>
      </c>
      <c r="AH1757" t="s">
        <v>10751</v>
      </c>
      <c r="AI1757">
        <v>8.4000000000000005E-2</v>
      </c>
      <c r="AJ1757">
        <v>5.5E-2</v>
      </c>
      <c r="AK1757">
        <v>2.9000000000000001E-2</v>
      </c>
      <c r="AL1757">
        <v>6.8000000000000005E-2</v>
      </c>
      <c r="AM1757" t="s">
        <v>10751</v>
      </c>
      <c r="AN1757" t="s">
        <v>10751</v>
      </c>
      <c r="AO1757" t="s">
        <v>10751</v>
      </c>
      <c r="AP1757">
        <v>0.84899999999999998</v>
      </c>
      <c r="AQ1757">
        <v>0.23400000000000001</v>
      </c>
      <c r="AR1757">
        <v>0.32500000000000001</v>
      </c>
      <c r="AS1757">
        <v>0.26800000000000002</v>
      </c>
      <c r="AT1757">
        <v>0.70299999999999996</v>
      </c>
      <c r="AU1757">
        <v>0.9</v>
      </c>
      <c r="AV1757">
        <v>7.4</v>
      </c>
      <c r="AW1757" t="s">
        <v>10751</v>
      </c>
      <c r="AX1757">
        <v>7.1</v>
      </c>
      <c r="AY1757">
        <v>2.9000000000000001E-2</v>
      </c>
      <c r="AZ1757" t="s">
        <v>10751</v>
      </c>
      <c r="BA1757">
        <v>0.223</v>
      </c>
      <c r="BB1757">
        <v>1.2999999999999999E-2</v>
      </c>
      <c r="BC1757">
        <v>0.67</v>
      </c>
      <c r="BD1757">
        <v>6.5000000000000002E-2</v>
      </c>
    </row>
    <row r="1758" spans="1:56">
      <c r="A1758" t="s">
        <v>10753</v>
      </c>
      <c r="B1758">
        <v>5500</v>
      </c>
      <c r="C1758">
        <v>2019</v>
      </c>
      <c r="D1758">
        <v>147</v>
      </c>
      <c r="E1758">
        <v>9.103E-3</v>
      </c>
      <c r="F1758">
        <v>23.575589999999998</v>
      </c>
      <c r="H1758">
        <v>18.733529999999998</v>
      </c>
      <c r="I1758">
        <f t="shared" si="34"/>
        <v>0.17053132358999998</v>
      </c>
      <c r="K1758">
        <v>16.016220000000001</v>
      </c>
      <c r="L1758">
        <v>21.483139999999999</v>
      </c>
      <c r="M1758">
        <v>473.53460999999999</v>
      </c>
      <c r="N1758">
        <v>553.59060999999997</v>
      </c>
      <c r="O1758">
        <v>413.14148999999998</v>
      </c>
      <c r="P1758">
        <v>52.267440000000001</v>
      </c>
      <c r="Q1758">
        <v>242.72810000000001</v>
      </c>
      <c r="R1758">
        <v>356.83069999999998</v>
      </c>
      <c r="S1758">
        <v>6.7956000000000003</v>
      </c>
      <c r="T1758">
        <v>1.574201</v>
      </c>
      <c r="U1758">
        <v>6.4878000000000005E-2</v>
      </c>
      <c r="V1758">
        <v>52.780450000000002</v>
      </c>
      <c r="W1758" t="s">
        <v>10751</v>
      </c>
      <c r="X1758">
        <v>0.97799999999999998</v>
      </c>
      <c r="Y1758">
        <v>2.1999999999999999E-2</v>
      </c>
      <c r="Z1758" t="s">
        <v>10751</v>
      </c>
      <c r="AA1758">
        <v>3.0000000000000001E-3</v>
      </c>
      <c r="AB1758">
        <v>0.997</v>
      </c>
      <c r="AC1758" t="s">
        <v>10751</v>
      </c>
      <c r="AD1758" t="s">
        <v>10751</v>
      </c>
      <c r="AE1758" t="s">
        <v>10751</v>
      </c>
      <c r="AF1758">
        <v>0.61399999999999999</v>
      </c>
      <c r="AG1758">
        <v>0.371</v>
      </c>
      <c r="AH1758" t="s">
        <v>10751</v>
      </c>
      <c r="AI1758">
        <v>1.4999999999999999E-2</v>
      </c>
      <c r="AJ1758">
        <v>1.0999999999999999E-2</v>
      </c>
      <c r="AK1758">
        <v>3.0000000000000001E-3</v>
      </c>
      <c r="AL1758">
        <v>2.1000000000000001E-2</v>
      </c>
      <c r="AM1758" t="s">
        <v>10751</v>
      </c>
      <c r="AN1758" t="s">
        <v>10751</v>
      </c>
      <c r="AO1758">
        <v>0.14299999999999999</v>
      </c>
      <c r="AP1758">
        <v>0.82199999999999995</v>
      </c>
      <c r="AQ1758">
        <v>0.4</v>
      </c>
      <c r="AR1758">
        <v>0.40200000000000002</v>
      </c>
      <c r="AS1758">
        <v>0.183</v>
      </c>
      <c r="AT1758">
        <v>0.82499999999999996</v>
      </c>
      <c r="AU1758">
        <v>0.98499999999999999</v>
      </c>
      <c r="AV1758">
        <v>7.7</v>
      </c>
      <c r="AW1758" t="s">
        <v>10751</v>
      </c>
      <c r="AX1758">
        <v>6.9</v>
      </c>
      <c r="AY1758">
        <v>3.0000000000000001E-3</v>
      </c>
      <c r="AZ1758" t="s">
        <v>10751</v>
      </c>
      <c r="BA1758">
        <v>0.189</v>
      </c>
      <c r="BB1758">
        <v>7.0000000000000001E-3</v>
      </c>
      <c r="BC1758">
        <v>0.69799999999999995</v>
      </c>
      <c r="BD1758">
        <v>0.10199999999999999</v>
      </c>
    </row>
    <row r="1759" spans="1:56">
      <c r="A1759" t="s">
        <v>10753</v>
      </c>
      <c r="B1759">
        <v>5500</v>
      </c>
      <c r="C1759">
        <v>2020</v>
      </c>
      <c r="D1759">
        <v>184</v>
      </c>
      <c r="E1759">
        <v>1.3396999999999999E-2</v>
      </c>
      <c r="F1759">
        <v>24.30762</v>
      </c>
      <c r="H1759">
        <v>19.17784</v>
      </c>
      <c r="I1759">
        <f t="shared" si="34"/>
        <v>0.25692552248</v>
      </c>
      <c r="K1759">
        <v>16.338280000000001</v>
      </c>
      <c r="L1759">
        <v>22.071680000000001</v>
      </c>
      <c r="M1759">
        <v>461.82404000000002</v>
      </c>
      <c r="N1759">
        <v>542.04989</v>
      </c>
      <c r="O1759">
        <v>401.30279000000002</v>
      </c>
      <c r="P1759">
        <v>53.284820000000003</v>
      </c>
      <c r="Q1759">
        <v>232.93469999999999</v>
      </c>
      <c r="R1759">
        <v>370.29340000000002</v>
      </c>
      <c r="S1759">
        <v>6.4329000000000001</v>
      </c>
      <c r="T1759">
        <v>1.7041770000000001</v>
      </c>
      <c r="U1759">
        <v>6.7325999999999997E-2</v>
      </c>
      <c r="V1759">
        <v>55.77666</v>
      </c>
      <c r="W1759" t="s">
        <v>10751</v>
      </c>
      <c r="X1759">
        <v>0.97399999999999998</v>
      </c>
      <c r="Y1759">
        <v>2.5999999999999999E-2</v>
      </c>
      <c r="Z1759" t="s">
        <v>10751</v>
      </c>
      <c r="AA1759">
        <v>1.2E-2</v>
      </c>
      <c r="AB1759">
        <v>0.98799999999999999</v>
      </c>
      <c r="AC1759" t="s">
        <v>10751</v>
      </c>
      <c r="AD1759" t="s">
        <v>10751</v>
      </c>
      <c r="AE1759" t="s">
        <v>10751</v>
      </c>
      <c r="AF1759">
        <v>0.68</v>
      </c>
      <c r="AG1759">
        <v>0.3</v>
      </c>
      <c r="AH1759" t="s">
        <v>10751</v>
      </c>
      <c r="AI1759">
        <v>0.02</v>
      </c>
      <c r="AJ1759">
        <v>7.0000000000000001E-3</v>
      </c>
      <c r="AK1759">
        <v>1.2E-2</v>
      </c>
      <c r="AL1759">
        <v>1.6E-2</v>
      </c>
      <c r="AM1759" t="s">
        <v>10751</v>
      </c>
      <c r="AN1759" t="s">
        <v>10751</v>
      </c>
      <c r="AO1759">
        <v>0.315</v>
      </c>
      <c r="AP1759">
        <v>0.64900000000000002</v>
      </c>
      <c r="AQ1759">
        <v>0.60299999999999998</v>
      </c>
      <c r="AR1759">
        <v>0.36099999999999999</v>
      </c>
      <c r="AS1759">
        <v>0.184</v>
      </c>
      <c r="AT1759">
        <v>0.81799999999999995</v>
      </c>
      <c r="AU1759">
        <v>0.97399999999999998</v>
      </c>
      <c r="AV1759">
        <v>8</v>
      </c>
      <c r="AW1759" t="s">
        <v>10751</v>
      </c>
      <c r="AX1759">
        <v>6.7</v>
      </c>
      <c r="AY1759">
        <v>1.2E-2</v>
      </c>
      <c r="AZ1759" t="s">
        <v>10751</v>
      </c>
      <c r="BA1759">
        <v>0.127</v>
      </c>
      <c r="BB1759" t="s">
        <v>10751</v>
      </c>
      <c r="BC1759">
        <v>0.68600000000000005</v>
      </c>
      <c r="BD1759">
        <v>0.17499999999999999</v>
      </c>
    </row>
    <row r="1760" spans="1:56">
      <c r="A1760" t="s">
        <v>10753</v>
      </c>
      <c r="B1760">
        <v>5500</v>
      </c>
      <c r="C1760">
        <v>2021</v>
      </c>
      <c r="D1760">
        <v>247</v>
      </c>
      <c r="E1760">
        <v>1.7881999999999999E-2</v>
      </c>
      <c r="F1760">
        <v>25.68806</v>
      </c>
      <c r="G1760">
        <f>IFERROR(F1760*E1760,"")</f>
        <v>0.45935388891999995</v>
      </c>
      <c r="H1760">
        <v>19.668040000000001</v>
      </c>
      <c r="I1760">
        <f t="shared" si="34"/>
        <v>0.35170389128000001</v>
      </c>
      <c r="J1760">
        <f>IFERROR(M1760*E1760,"")</f>
        <v>7.852510679059999</v>
      </c>
      <c r="K1760">
        <v>17.66675</v>
      </c>
      <c r="L1760">
        <v>21.505859999999998</v>
      </c>
      <c r="M1760">
        <v>439.12932999999998</v>
      </c>
      <c r="N1760">
        <v>485.23842999999999</v>
      </c>
      <c r="O1760">
        <v>404.34526</v>
      </c>
      <c r="P1760">
        <v>52.847700000000003</v>
      </c>
      <c r="Q1760">
        <v>240.17060000000001</v>
      </c>
      <c r="R1760">
        <v>354.63350000000003</v>
      </c>
      <c r="S1760">
        <v>6.3346999999999998</v>
      </c>
      <c r="T1760">
        <v>1.7565249999999999</v>
      </c>
      <c r="U1760">
        <v>6.4478999999999995E-2</v>
      </c>
      <c r="V1760">
        <v>56.972140000000003</v>
      </c>
      <c r="W1760">
        <v>1E-3</v>
      </c>
      <c r="X1760">
        <v>0.97499999999999998</v>
      </c>
      <c r="Y1760">
        <v>2.3E-2</v>
      </c>
      <c r="Z1760">
        <v>4.0000000000000001E-3</v>
      </c>
      <c r="AA1760">
        <v>5.0000000000000001E-3</v>
      </c>
      <c r="AB1760">
        <v>0.99099999999999999</v>
      </c>
      <c r="AC1760" t="s">
        <v>10751</v>
      </c>
      <c r="AD1760" t="s">
        <v>10751</v>
      </c>
      <c r="AE1760" t="s">
        <v>10751</v>
      </c>
      <c r="AF1760">
        <v>0.61299999999999999</v>
      </c>
      <c r="AG1760">
        <v>0.38100000000000001</v>
      </c>
      <c r="AH1760" t="s">
        <v>10751</v>
      </c>
      <c r="AI1760">
        <v>6.0000000000000001E-3</v>
      </c>
      <c r="AJ1760">
        <v>1E-3</v>
      </c>
      <c r="AK1760">
        <v>5.0000000000000001E-3</v>
      </c>
      <c r="AL1760">
        <v>0.17299999999999999</v>
      </c>
      <c r="AM1760" t="s">
        <v>10751</v>
      </c>
      <c r="AN1760" t="s">
        <v>10751</v>
      </c>
      <c r="AO1760">
        <v>0.36</v>
      </c>
      <c r="AP1760">
        <v>0.46100000000000002</v>
      </c>
      <c r="AQ1760">
        <v>0.498</v>
      </c>
      <c r="AR1760">
        <v>0.158</v>
      </c>
      <c r="AS1760">
        <v>0.185</v>
      </c>
      <c r="AT1760">
        <v>0.83399999999999996</v>
      </c>
      <c r="AU1760">
        <v>0.96399999999999997</v>
      </c>
      <c r="AV1760">
        <v>7.9</v>
      </c>
      <c r="AW1760" t="s">
        <v>10751</v>
      </c>
      <c r="AX1760">
        <v>6.4</v>
      </c>
      <c r="AY1760">
        <v>5.0000000000000001E-3</v>
      </c>
      <c r="AZ1760" t="s">
        <v>10751</v>
      </c>
      <c r="BA1760">
        <v>0.13800000000000001</v>
      </c>
      <c r="BB1760">
        <v>4.0000000000000001E-3</v>
      </c>
      <c r="BC1760">
        <v>0.68600000000000005</v>
      </c>
      <c r="BD1760">
        <v>0.16700000000000001</v>
      </c>
    </row>
    <row r="1761" spans="1:56">
      <c r="A1761" t="s">
        <v>10753</v>
      </c>
      <c r="B1761">
        <v>5500</v>
      </c>
      <c r="C1761" t="s">
        <v>10752</v>
      </c>
      <c r="D1761" t="s">
        <v>10751</v>
      </c>
      <c r="E1761">
        <v>1.9824000000000001E-2</v>
      </c>
      <c r="F1761">
        <v>28.594000000000001</v>
      </c>
      <c r="H1761">
        <v>21.574000000000002</v>
      </c>
      <c r="I1761">
        <f t="shared" si="34"/>
        <v>0.42768297600000005</v>
      </c>
      <c r="K1761">
        <v>20.12876</v>
      </c>
      <c r="L1761">
        <v>22.809470000000001</v>
      </c>
      <c r="M1761">
        <v>390.12882999999999</v>
      </c>
      <c r="N1761">
        <v>414.88754999999998</v>
      </c>
      <c r="O1761">
        <v>371.45119999999997</v>
      </c>
      <c r="P1761">
        <v>52.84075</v>
      </c>
      <c r="Q1761">
        <v>214.92750000000001</v>
      </c>
      <c r="R1761">
        <v>360.78059999999999</v>
      </c>
      <c r="S1761">
        <v>5.9999000000000002</v>
      </c>
      <c r="T1761">
        <v>1.861043</v>
      </c>
      <c r="U1761">
        <v>6.5596000000000002E-2</v>
      </c>
      <c r="V1761">
        <v>77.773499999999999</v>
      </c>
      <c r="W1761">
        <v>2E-3</v>
      </c>
      <c r="X1761">
        <v>0.97299999999999998</v>
      </c>
      <c r="Y1761">
        <v>2.5000000000000001E-2</v>
      </c>
      <c r="Z1761">
        <v>1.4E-2</v>
      </c>
      <c r="AA1761">
        <v>9.7000000000000003E-2</v>
      </c>
      <c r="AB1761">
        <v>0.88900000000000001</v>
      </c>
      <c r="AC1761" t="s">
        <v>10751</v>
      </c>
      <c r="AD1761" t="s">
        <v>10751</v>
      </c>
      <c r="AE1761" t="s">
        <v>10751</v>
      </c>
      <c r="AF1761">
        <v>0.56200000000000006</v>
      </c>
      <c r="AG1761">
        <v>0.34100000000000003</v>
      </c>
      <c r="AH1761" t="s">
        <v>10751</v>
      </c>
      <c r="AI1761">
        <v>9.7000000000000003E-2</v>
      </c>
      <c r="AJ1761" t="s">
        <v>10751</v>
      </c>
      <c r="AK1761">
        <v>9.7000000000000003E-2</v>
      </c>
      <c r="AL1761">
        <v>0.17399999999999999</v>
      </c>
      <c r="AM1761" t="s">
        <v>10751</v>
      </c>
      <c r="AN1761" t="s">
        <v>10751</v>
      </c>
      <c r="AO1761">
        <v>0.30499999999999999</v>
      </c>
      <c r="AP1761">
        <v>0.42299999999999999</v>
      </c>
      <c r="AQ1761">
        <v>0.57599999999999996</v>
      </c>
      <c r="AR1761">
        <v>0.26300000000000001</v>
      </c>
      <c r="AS1761">
        <v>0.127</v>
      </c>
      <c r="AT1761">
        <v>0.80900000000000005</v>
      </c>
      <c r="AU1761">
        <v>0.89</v>
      </c>
      <c r="AV1761">
        <v>7.6</v>
      </c>
      <c r="AW1761" t="s">
        <v>10751</v>
      </c>
      <c r="AX1761">
        <v>6</v>
      </c>
      <c r="AY1761">
        <v>9.7000000000000003E-2</v>
      </c>
      <c r="AZ1761" t="s">
        <v>10751</v>
      </c>
      <c r="BA1761">
        <v>6.5000000000000002E-2</v>
      </c>
      <c r="BB1761">
        <v>1.4E-2</v>
      </c>
      <c r="BC1761">
        <v>0.61099999999999999</v>
      </c>
      <c r="BD1761">
        <v>0.21299999999999999</v>
      </c>
    </row>
    <row r="1762" spans="1:56">
      <c r="A1762" t="s">
        <v>10754</v>
      </c>
      <c r="B1762">
        <v>5500</v>
      </c>
      <c r="C1762">
        <v>1975</v>
      </c>
      <c r="D1762">
        <v>53</v>
      </c>
      <c r="E1762">
        <v>5.1679999999999999E-3</v>
      </c>
      <c r="F1762">
        <v>9.9712499999999995</v>
      </c>
      <c r="H1762">
        <v>8.4522200000000005</v>
      </c>
      <c r="I1762">
        <f t="shared" si="34"/>
        <v>4.3681072960000004E-2</v>
      </c>
      <c r="K1762">
        <v>8.2514000000000003</v>
      </c>
      <c r="L1762">
        <v>8.7113499999999995</v>
      </c>
      <c r="M1762" s="129">
        <v>1051.43966</v>
      </c>
      <c r="N1762" s="129">
        <v>1077.02944</v>
      </c>
      <c r="O1762" s="129">
        <v>1020.16327</v>
      </c>
      <c r="P1762" t="s">
        <v>10751</v>
      </c>
      <c r="Q1762">
        <v>374.36660000000001</v>
      </c>
      <c r="R1762">
        <v>170.58170000000001</v>
      </c>
      <c r="S1762" t="s">
        <v>10751</v>
      </c>
      <c r="T1762">
        <v>0.45222499999999999</v>
      </c>
      <c r="U1762">
        <v>3.1015000000000001E-2</v>
      </c>
      <c r="V1762">
        <v>23.368500000000001</v>
      </c>
      <c r="W1762" t="s">
        <v>10751</v>
      </c>
      <c r="X1762">
        <v>0.84899999999999998</v>
      </c>
      <c r="Y1762">
        <v>0.151</v>
      </c>
      <c r="Z1762">
        <v>1.0999999999999999E-2</v>
      </c>
      <c r="AA1762">
        <v>0.98899999999999999</v>
      </c>
      <c r="AB1762" t="s">
        <v>10751</v>
      </c>
      <c r="AC1762" t="s">
        <v>10751</v>
      </c>
      <c r="AD1762" t="s">
        <v>10751</v>
      </c>
      <c r="AE1762">
        <v>1</v>
      </c>
      <c r="AF1762" t="s">
        <v>10751</v>
      </c>
      <c r="AG1762" t="s">
        <v>10751</v>
      </c>
      <c r="AH1762" t="s">
        <v>10751</v>
      </c>
      <c r="AI1762" t="s">
        <v>10751</v>
      </c>
      <c r="AJ1762" t="s">
        <v>10751</v>
      </c>
      <c r="AK1762" t="s">
        <v>10751</v>
      </c>
      <c r="AL1762" t="s">
        <v>10751</v>
      </c>
      <c r="AM1762" t="s">
        <v>10751</v>
      </c>
      <c r="AN1762" t="s">
        <v>10751</v>
      </c>
      <c r="AO1762" t="s">
        <v>10751</v>
      </c>
      <c r="AP1762">
        <v>1</v>
      </c>
      <c r="AQ1762" t="s">
        <v>10751</v>
      </c>
      <c r="AR1762" t="s">
        <v>10751</v>
      </c>
      <c r="AS1762" t="s">
        <v>10751</v>
      </c>
      <c r="AT1762" t="s">
        <v>10751</v>
      </c>
      <c r="AU1762" t="s">
        <v>10751</v>
      </c>
      <c r="AV1762" t="s">
        <v>10751</v>
      </c>
      <c r="AW1762" t="s">
        <v>10751</v>
      </c>
      <c r="AX1762">
        <v>8</v>
      </c>
      <c r="AY1762" t="s">
        <v>10751</v>
      </c>
      <c r="AZ1762" t="s">
        <v>10751</v>
      </c>
      <c r="BA1762" t="s">
        <v>10751</v>
      </c>
      <c r="BB1762" t="s">
        <v>10751</v>
      </c>
      <c r="BC1762" t="s">
        <v>10751</v>
      </c>
      <c r="BD1762" t="s">
        <v>10751</v>
      </c>
    </row>
    <row r="1763" spans="1:56">
      <c r="A1763" t="s">
        <v>10754</v>
      </c>
      <c r="B1763">
        <v>5500</v>
      </c>
      <c r="C1763">
        <v>1976</v>
      </c>
      <c r="D1763">
        <v>102</v>
      </c>
      <c r="E1763">
        <v>8.2389999999999998E-3</v>
      </c>
      <c r="F1763">
        <v>11.397130000000001</v>
      </c>
      <c r="H1763">
        <v>9.6759900000000005</v>
      </c>
      <c r="I1763">
        <f t="shared" si="34"/>
        <v>7.9720481610000005E-2</v>
      </c>
      <c r="K1763">
        <v>9.2639200000000006</v>
      </c>
      <c r="L1763">
        <v>10.232279999999999</v>
      </c>
      <c r="M1763">
        <v>918.45881999999995</v>
      </c>
      <c r="N1763">
        <v>959.31277</v>
      </c>
      <c r="O1763">
        <v>868.52620000000002</v>
      </c>
      <c r="P1763" t="s">
        <v>10751</v>
      </c>
      <c r="Q1763">
        <v>383.15010000000001</v>
      </c>
      <c r="R1763">
        <v>171.29910000000001</v>
      </c>
      <c r="S1763" t="s">
        <v>10751</v>
      </c>
      <c r="T1763">
        <v>0.44316499999999998</v>
      </c>
      <c r="U1763">
        <v>3.1144999999999999E-2</v>
      </c>
      <c r="V1763">
        <v>26.768709999999999</v>
      </c>
      <c r="W1763" t="s">
        <v>10751</v>
      </c>
      <c r="X1763">
        <v>0.871</v>
      </c>
      <c r="Y1763">
        <v>0.129</v>
      </c>
      <c r="Z1763">
        <v>2.9000000000000001E-2</v>
      </c>
      <c r="AA1763">
        <v>0.97099999999999997</v>
      </c>
      <c r="AB1763" t="s">
        <v>10751</v>
      </c>
      <c r="AC1763" t="s">
        <v>10751</v>
      </c>
      <c r="AD1763" t="s">
        <v>10751</v>
      </c>
      <c r="AE1763">
        <v>1</v>
      </c>
      <c r="AF1763" t="s">
        <v>10751</v>
      </c>
      <c r="AG1763" t="s">
        <v>10751</v>
      </c>
      <c r="AH1763" t="s">
        <v>10751</v>
      </c>
      <c r="AI1763" t="s">
        <v>10751</v>
      </c>
      <c r="AJ1763" t="s">
        <v>10751</v>
      </c>
      <c r="AK1763" t="s">
        <v>10751</v>
      </c>
      <c r="AL1763" t="s">
        <v>10751</v>
      </c>
      <c r="AM1763" t="s">
        <v>10751</v>
      </c>
      <c r="AN1763" t="s">
        <v>10751</v>
      </c>
      <c r="AO1763" t="s">
        <v>10751</v>
      </c>
      <c r="AP1763">
        <v>1</v>
      </c>
      <c r="AQ1763" t="s">
        <v>10751</v>
      </c>
      <c r="AR1763" t="s">
        <v>10751</v>
      </c>
      <c r="AS1763" t="s">
        <v>10751</v>
      </c>
      <c r="AT1763" t="s">
        <v>10751</v>
      </c>
      <c r="AU1763" t="s">
        <v>10751</v>
      </c>
      <c r="AV1763" t="s">
        <v>10751</v>
      </c>
      <c r="AW1763" t="s">
        <v>10751</v>
      </c>
      <c r="AX1763">
        <v>8</v>
      </c>
      <c r="AY1763" t="s">
        <v>10751</v>
      </c>
      <c r="AZ1763" t="s">
        <v>10751</v>
      </c>
      <c r="BA1763" t="s">
        <v>10751</v>
      </c>
      <c r="BB1763" t="s">
        <v>10751</v>
      </c>
      <c r="BC1763" t="s">
        <v>10751</v>
      </c>
      <c r="BD1763" t="s">
        <v>10751</v>
      </c>
    </row>
    <row r="1764" spans="1:56">
      <c r="A1764" t="s">
        <v>10754</v>
      </c>
      <c r="B1764">
        <v>5500</v>
      </c>
      <c r="C1764">
        <v>1977</v>
      </c>
      <c r="D1764">
        <v>91</v>
      </c>
      <c r="E1764">
        <v>6.476E-3</v>
      </c>
      <c r="F1764">
        <v>11.809279999999999</v>
      </c>
      <c r="H1764">
        <v>10.01572</v>
      </c>
      <c r="I1764">
        <f t="shared" si="34"/>
        <v>6.486180272E-2</v>
      </c>
      <c r="K1764">
        <v>9.6988299999999992</v>
      </c>
      <c r="L1764">
        <v>10.432309999999999</v>
      </c>
      <c r="M1764">
        <v>887.30523000000005</v>
      </c>
      <c r="N1764">
        <v>916.29567999999995</v>
      </c>
      <c r="O1764">
        <v>851.87246000000005</v>
      </c>
      <c r="P1764" t="s">
        <v>10751</v>
      </c>
      <c r="Q1764">
        <v>396.26839999999999</v>
      </c>
      <c r="R1764">
        <v>182.95349999999999</v>
      </c>
      <c r="S1764" t="s">
        <v>10751</v>
      </c>
      <c r="T1764">
        <v>0.45831100000000002</v>
      </c>
      <c r="U1764">
        <v>3.3264000000000002E-2</v>
      </c>
      <c r="V1764">
        <v>27.809850000000001</v>
      </c>
      <c r="W1764" t="s">
        <v>10751</v>
      </c>
      <c r="X1764">
        <v>0.76</v>
      </c>
      <c r="Y1764">
        <v>0.24</v>
      </c>
      <c r="Z1764">
        <v>0.01</v>
      </c>
      <c r="AA1764">
        <v>0.99</v>
      </c>
      <c r="AB1764" t="s">
        <v>10751</v>
      </c>
      <c r="AC1764" t="s">
        <v>10751</v>
      </c>
      <c r="AD1764" t="s">
        <v>10751</v>
      </c>
      <c r="AE1764">
        <v>1</v>
      </c>
      <c r="AF1764" t="s">
        <v>10751</v>
      </c>
      <c r="AG1764" t="s">
        <v>10751</v>
      </c>
      <c r="AH1764" t="s">
        <v>10751</v>
      </c>
      <c r="AI1764" t="s">
        <v>10751</v>
      </c>
      <c r="AJ1764" t="s">
        <v>10751</v>
      </c>
      <c r="AK1764" t="s">
        <v>10751</v>
      </c>
      <c r="AL1764" t="s">
        <v>10751</v>
      </c>
      <c r="AM1764" t="s">
        <v>10751</v>
      </c>
      <c r="AN1764" t="s">
        <v>10751</v>
      </c>
      <c r="AO1764" t="s">
        <v>10751</v>
      </c>
      <c r="AP1764">
        <v>1</v>
      </c>
      <c r="AQ1764" t="s">
        <v>10751</v>
      </c>
      <c r="AR1764" t="s">
        <v>10751</v>
      </c>
      <c r="AS1764" t="s">
        <v>10751</v>
      </c>
      <c r="AT1764" t="s">
        <v>10751</v>
      </c>
      <c r="AU1764" t="s">
        <v>10751</v>
      </c>
      <c r="AV1764" t="s">
        <v>10751</v>
      </c>
      <c r="AW1764" t="s">
        <v>10751</v>
      </c>
      <c r="AX1764">
        <v>8</v>
      </c>
      <c r="AY1764" t="s">
        <v>10751</v>
      </c>
      <c r="AZ1764" t="s">
        <v>10751</v>
      </c>
      <c r="BA1764" t="s">
        <v>10751</v>
      </c>
      <c r="BB1764" t="s">
        <v>10751</v>
      </c>
      <c r="BC1764" t="s">
        <v>10751</v>
      </c>
      <c r="BD1764" t="s">
        <v>10751</v>
      </c>
    </row>
    <row r="1765" spans="1:56">
      <c r="A1765" t="s">
        <v>10754</v>
      </c>
      <c r="B1765">
        <v>5500</v>
      </c>
      <c r="C1765">
        <v>1978</v>
      </c>
      <c r="D1765">
        <v>120</v>
      </c>
      <c r="E1765">
        <v>8.3339999999999994E-3</v>
      </c>
      <c r="F1765">
        <v>12.146179999999999</v>
      </c>
      <c r="H1765">
        <v>10.30373</v>
      </c>
      <c r="I1765">
        <f t="shared" si="34"/>
        <v>8.587128581999999E-2</v>
      </c>
      <c r="K1765">
        <v>9.9575899999999997</v>
      </c>
      <c r="L1765">
        <v>10.76092</v>
      </c>
      <c r="M1765">
        <v>862.53849000000002</v>
      </c>
      <c r="N1765">
        <v>892.52092000000005</v>
      </c>
      <c r="O1765">
        <v>825.89328999999998</v>
      </c>
      <c r="P1765" t="s">
        <v>10751</v>
      </c>
      <c r="Q1765">
        <v>376.99880000000002</v>
      </c>
      <c r="R1765">
        <v>171.7303</v>
      </c>
      <c r="S1765">
        <v>14.5876</v>
      </c>
      <c r="T1765">
        <v>0.45663999999999999</v>
      </c>
      <c r="U1765">
        <v>3.1223999999999998E-2</v>
      </c>
      <c r="V1765">
        <v>28.393149999999999</v>
      </c>
      <c r="W1765" t="s">
        <v>10751</v>
      </c>
      <c r="X1765">
        <v>0.91</v>
      </c>
      <c r="Y1765">
        <v>0.09</v>
      </c>
      <c r="Z1765">
        <v>4.0000000000000001E-3</v>
      </c>
      <c r="AA1765">
        <v>0.996</v>
      </c>
      <c r="AB1765" t="s">
        <v>10751</v>
      </c>
      <c r="AC1765" t="s">
        <v>10751</v>
      </c>
      <c r="AD1765" t="s">
        <v>10751</v>
      </c>
      <c r="AE1765">
        <v>1</v>
      </c>
      <c r="AF1765" t="s">
        <v>10751</v>
      </c>
      <c r="AG1765" t="s">
        <v>10751</v>
      </c>
      <c r="AH1765" t="s">
        <v>10751</v>
      </c>
      <c r="AI1765">
        <v>0</v>
      </c>
      <c r="AJ1765">
        <v>0</v>
      </c>
      <c r="AK1765" t="s">
        <v>10751</v>
      </c>
      <c r="AL1765" t="s">
        <v>10751</v>
      </c>
      <c r="AM1765" t="s">
        <v>10751</v>
      </c>
      <c r="AN1765" t="s">
        <v>10751</v>
      </c>
      <c r="AO1765" t="s">
        <v>10751</v>
      </c>
      <c r="AP1765">
        <v>1</v>
      </c>
      <c r="AQ1765" t="s">
        <v>10751</v>
      </c>
      <c r="AR1765" t="s">
        <v>10751</v>
      </c>
      <c r="AS1765" t="s">
        <v>10751</v>
      </c>
      <c r="AT1765" t="s">
        <v>10751</v>
      </c>
      <c r="AU1765" t="s">
        <v>10751</v>
      </c>
      <c r="AV1765" t="s">
        <v>10751</v>
      </c>
      <c r="AW1765" t="s">
        <v>10751</v>
      </c>
      <c r="AX1765">
        <v>8</v>
      </c>
      <c r="AY1765" t="s">
        <v>10751</v>
      </c>
      <c r="AZ1765" t="s">
        <v>10751</v>
      </c>
      <c r="BA1765" t="s">
        <v>10751</v>
      </c>
      <c r="BB1765" t="s">
        <v>10751</v>
      </c>
      <c r="BC1765" t="s">
        <v>10751</v>
      </c>
      <c r="BD1765" t="s">
        <v>10751</v>
      </c>
    </row>
    <row r="1766" spans="1:56">
      <c r="A1766" t="s">
        <v>10754</v>
      </c>
      <c r="B1766">
        <v>5500</v>
      </c>
      <c r="C1766">
        <v>1979</v>
      </c>
      <c r="D1766">
        <v>83</v>
      </c>
      <c r="E1766">
        <v>5.9620000000000003E-3</v>
      </c>
      <c r="F1766">
        <v>11.33361</v>
      </c>
      <c r="H1766">
        <v>9.6051199999999994</v>
      </c>
      <c r="I1766">
        <f t="shared" si="34"/>
        <v>5.7265725439999998E-2</v>
      </c>
      <c r="K1766">
        <v>9.4677900000000008</v>
      </c>
      <c r="L1766">
        <v>9.7784700000000004</v>
      </c>
      <c r="M1766">
        <v>925.30165</v>
      </c>
      <c r="N1766">
        <v>938.71934999999996</v>
      </c>
      <c r="O1766">
        <v>908.90224999999998</v>
      </c>
      <c r="P1766" t="s">
        <v>10751</v>
      </c>
      <c r="Q1766">
        <v>400.50049999999999</v>
      </c>
      <c r="R1766">
        <v>191.57929999999999</v>
      </c>
      <c r="S1766">
        <v>13.6798</v>
      </c>
      <c r="T1766">
        <v>0.472551</v>
      </c>
      <c r="U1766">
        <v>3.4833000000000003E-2</v>
      </c>
      <c r="V1766">
        <v>26.812419999999999</v>
      </c>
      <c r="W1766" t="s">
        <v>10751</v>
      </c>
      <c r="X1766">
        <v>3.9E-2</v>
      </c>
      <c r="Y1766">
        <v>0.96099999999999997</v>
      </c>
      <c r="Z1766">
        <v>0.40799999999999997</v>
      </c>
      <c r="AA1766">
        <v>0.59199999999999997</v>
      </c>
      <c r="AB1766" t="s">
        <v>10751</v>
      </c>
      <c r="AC1766" t="s">
        <v>10751</v>
      </c>
      <c r="AD1766" t="s">
        <v>10751</v>
      </c>
      <c r="AE1766">
        <v>0.999</v>
      </c>
      <c r="AF1766" t="s">
        <v>10751</v>
      </c>
      <c r="AG1766" t="s">
        <v>10751</v>
      </c>
      <c r="AH1766" t="s">
        <v>10751</v>
      </c>
      <c r="AI1766">
        <v>1E-3</v>
      </c>
      <c r="AJ1766">
        <v>1E-3</v>
      </c>
      <c r="AK1766" t="s">
        <v>10751</v>
      </c>
      <c r="AL1766" t="s">
        <v>10751</v>
      </c>
      <c r="AM1766" t="s">
        <v>10751</v>
      </c>
      <c r="AN1766" t="s">
        <v>10751</v>
      </c>
      <c r="AO1766" t="s">
        <v>10751</v>
      </c>
      <c r="AP1766">
        <v>0.999</v>
      </c>
      <c r="AQ1766" t="s">
        <v>10751</v>
      </c>
      <c r="AR1766" t="s">
        <v>10751</v>
      </c>
      <c r="AS1766" t="s">
        <v>10751</v>
      </c>
      <c r="AT1766" t="s">
        <v>10751</v>
      </c>
      <c r="AU1766" t="s">
        <v>10751</v>
      </c>
      <c r="AV1766">
        <v>3.4</v>
      </c>
      <c r="AW1766" t="s">
        <v>10751</v>
      </c>
      <c r="AX1766">
        <v>8</v>
      </c>
      <c r="AY1766">
        <v>1</v>
      </c>
      <c r="AZ1766" t="s">
        <v>10751</v>
      </c>
      <c r="BA1766" t="s">
        <v>10751</v>
      </c>
      <c r="BB1766" t="s">
        <v>10751</v>
      </c>
      <c r="BC1766" t="s">
        <v>10751</v>
      </c>
      <c r="BD1766" t="s">
        <v>10751</v>
      </c>
    </row>
    <row r="1767" spans="1:56">
      <c r="A1767" t="s">
        <v>10754</v>
      </c>
      <c r="B1767">
        <v>5500</v>
      </c>
      <c r="C1767">
        <v>1980</v>
      </c>
      <c r="D1767">
        <v>14</v>
      </c>
      <c r="E1767">
        <v>1.2800000000000001E-3</v>
      </c>
      <c r="F1767">
        <v>13.295360000000001</v>
      </c>
      <c r="H1767">
        <v>11.30081</v>
      </c>
      <c r="I1767">
        <f t="shared" si="34"/>
        <v>1.4465036800000001E-2</v>
      </c>
      <c r="K1767">
        <v>10.656829999999999</v>
      </c>
      <c r="L1767">
        <v>12.202030000000001</v>
      </c>
      <c r="M1767">
        <v>786.40369999999996</v>
      </c>
      <c r="N1767">
        <v>833.92548999999997</v>
      </c>
      <c r="O1767">
        <v>728.32151999999996</v>
      </c>
      <c r="P1767" t="s">
        <v>10751</v>
      </c>
      <c r="Q1767">
        <v>352.92340000000002</v>
      </c>
      <c r="R1767">
        <v>164.71180000000001</v>
      </c>
      <c r="S1767">
        <v>15.3301</v>
      </c>
      <c r="T1767">
        <v>0.46670800000000001</v>
      </c>
      <c r="U1767">
        <v>2.9947999999999999E-2</v>
      </c>
      <c r="V1767">
        <v>31.27402</v>
      </c>
      <c r="W1767" t="s">
        <v>10751</v>
      </c>
      <c r="X1767">
        <v>0.84</v>
      </c>
      <c r="Y1767">
        <v>0.16</v>
      </c>
      <c r="Z1767">
        <v>0.441</v>
      </c>
      <c r="AA1767">
        <v>0.151</v>
      </c>
      <c r="AB1767">
        <v>0.40899999999999997</v>
      </c>
      <c r="AC1767" t="s">
        <v>10751</v>
      </c>
      <c r="AD1767" t="s">
        <v>10751</v>
      </c>
      <c r="AE1767">
        <v>1</v>
      </c>
      <c r="AF1767" t="s">
        <v>10751</v>
      </c>
      <c r="AG1767" t="s">
        <v>10751</v>
      </c>
      <c r="AH1767" t="s">
        <v>10751</v>
      </c>
      <c r="AI1767" t="s">
        <v>10751</v>
      </c>
      <c r="AJ1767" t="s">
        <v>10751</v>
      </c>
      <c r="AK1767" t="s">
        <v>10751</v>
      </c>
      <c r="AL1767" t="s">
        <v>10751</v>
      </c>
      <c r="AM1767" t="s">
        <v>10751</v>
      </c>
      <c r="AN1767" t="s">
        <v>10751</v>
      </c>
      <c r="AO1767" t="s">
        <v>10751</v>
      </c>
      <c r="AP1767">
        <v>1</v>
      </c>
      <c r="AQ1767" t="s">
        <v>10751</v>
      </c>
      <c r="AR1767" t="s">
        <v>10751</v>
      </c>
      <c r="AS1767" t="s">
        <v>10751</v>
      </c>
      <c r="AT1767" t="s">
        <v>10751</v>
      </c>
      <c r="AU1767" t="s">
        <v>10751</v>
      </c>
      <c r="AV1767">
        <v>3</v>
      </c>
      <c r="AW1767" t="s">
        <v>10751</v>
      </c>
      <c r="AX1767">
        <v>8</v>
      </c>
      <c r="AY1767">
        <v>1</v>
      </c>
      <c r="AZ1767" t="s">
        <v>10751</v>
      </c>
      <c r="BA1767" t="s">
        <v>10751</v>
      </c>
      <c r="BB1767" t="s">
        <v>10751</v>
      </c>
      <c r="BC1767" t="s">
        <v>10751</v>
      </c>
      <c r="BD1767" t="s">
        <v>10751</v>
      </c>
    </row>
    <row r="1768" spans="1:56">
      <c r="A1768" t="s">
        <v>10754</v>
      </c>
      <c r="B1768">
        <v>5500</v>
      </c>
      <c r="C1768">
        <v>1981</v>
      </c>
      <c r="D1768">
        <v>2</v>
      </c>
      <c r="E1768">
        <v>1.84E-4</v>
      </c>
      <c r="F1768">
        <v>13.2788</v>
      </c>
      <c r="H1768">
        <v>11.298629999999999</v>
      </c>
      <c r="I1768">
        <f t="shared" si="34"/>
        <v>2.0789479200000001E-3</v>
      </c>
      <c r="K1768">
        <v>10.540749999999999</v>
      </c>
      <c r="L1768">
        <v>12.3872</v>
      </c>
      <c r="M1768">
        <v>786.55521999999996</v>
      </c>
      <c r="N1768">
        <v>843.10897</v>
      </c>
      <c r="O1768">
        <v>717.43397000000004</v>
      </c>
      <c r="P1768" t="s">
        <v>10751</v>
      </c>
      <c r="Q1768">
        <v>351</v>
      </c>
      <c r="R1768">
        <v>143</v>
      </c>
      <c r="S1768">
        <v>16.456499999999998</v>
      </c>
      <c r="T1768">
        <v>0.40740700000000002</v>
      </c>
      <c r="U1768">
        <v>2.5999999999999999E-2</v>
      </c>
      <c r="V1768">
        <v>31.128119999999999</v>
      </c>
      <c r="W1768" t="s">
        <v>10751</v>
      </c>
      <c r="X1768">
        <v>0.443</v>
      </c>
      <c r="Y1768">
        <v>0.55700000000000005</v>
      </c>
      <c r="Z1768">
        <v>0.62</v>
      </c>
      <c r="AA1768">
        <v>0.38</v>
      </c>
      <c r="AB1768" t="s">
        <v>10751</v>
      </c>
      <c r="AC1768" t="s">
        <v>10751</v>
      </c>
      <c r="AD1768" t="s">
        <v>10751</v>
      </c>
      <c r="AE1768">
        <v>1</v>
      </c>
      <c r="AF1768" t="s">
        <v>10751</v>
      </c>
      <c r="AG1768" t="s">
        <v>10751</v>
      </c>
      <c r="AH1768" t="s">
        <v>10751</v>
      </c>
      <c r="AI1768" t="s">
        <v>10751</v>
      </c>
      <c r="AJ1768" t="s">
        <v>10751</v>
      </c>
      <c r="AK1768" t="s">
        <v>10751</v>
      </c>
      <c r="AL1768" t="s">
        <v>10751</v>
      </c>
      <c r="AM1768" t="s">
        <v>10751</v>
      </c>
      <c r="AN1768" t="s">
        <v>10751</v>
      </c>
      <c r="AO1768" t="s">
        <v>10751</v>
      </c>
      <c r="AP1768">
        <v>1</v>
      </c>
      <c r="AQ1768" t="s">
        <v>10751</v>
      </c>
      <c r="AR1768" t="s">
        <v>10751</v>
      </c>
      <c r="AS1768" t="s">
        <v>10751</v>
      </c>
      <c r="AT1768" t="s">
        <v>10751</v>
      </c>
      <c r="AU1768" t="s">
        <v>10751</v>
      </c>
      <c r="AV1768">
        <v>3</v>
      </c>
      <c r="AW1768" t="s">
        <v>10751</v>
      </c>
      <c r="AX1768">
        <v>8</v>
      </c>
      <c r="AY1768">
        <v>1</v>
      </c>
      <c r="AZ1768" t="s">
        <v>10751</v>
      </c>
      <c r="BA1768" t="s">
        <v>10751</v>
      </c>
      <c r="BB1768" t="s">
        <v>10751</v>
      </c>
      <c r="BC1768" t="s">
        <v>10751</v>
      </c>
      <c r="BD1768" t="s">
        <v>10751</v>
      </c>
    </row>
    <row r="1769" spans="1:56">
      <c r="A1769" t="s">
        <v>10754</v>
      </c>
      <c r="B1769">
        <v>5500</v>
      </c>
      <c r="C1769">
        <v>1982</v>
      </c>
      <c r="D1769">
        <v>17</v>
      </c>
      <c r="E1769">
        <v>1.7780000000000001E-3</v>
      </c>
      <c r="F1769">
        <v>22.377469999999999</v>
      </c>
      <c r="H1769">
        <v>19.057459999999999</v>
      </c>
      <c r="I1769">
        <f t="shared" si="34"/>
        <v>3.3884163879999998E-2</v>
      </c>
      <c r="K1769">
        <v>17.547940000000001</v>
      </c>
      <c r="L1769">
        <v>21.29655</v>
      </c>
      <c r="M1769">
        <v>534.17406000000005</v>
      </c>
      <c r="N1769">
        <v>580.12508000000003</v>
      </c>
      <c r="O1769">
        <v>478.01170999999999</v>
      </c>
      <c r="P1769" t="s">
        <v>10751</v>
      </c>
      <c r="Q1769">
        <v>350</v>
      </c>
      <c r="R1769">
        <v>130</v>
      </c>
      <c r="S1769">
        <v>18.802199999999999</v>
      </c>
      <c r="T1769">
        <v>0.37142900000000001</v>
      </c>
      <c r="U1769">
        <v>2.3636000000000001E-2</v>
      </c>
      <c r="V1769">
        <v>52.411990000000003</v>
      </c>
      <c r="W1769" t="s">
        <v>10751</v>
      </c>
      <c r="X1769">
        <v>1</v>
      </c>
      <c r="Y1769" t="s">
        <v>10751</v>
      </c>
      <c r="Z1769">
        <v>0.16700000000000001</v>
      </c>
      <c r="AA1769" t="s">
        <v>10751</v>
      </c>
      <c r="AB1769">
        <v>0.83299999999999996</v>
      </c>
      <c r="AC1769" t="s">
        <v>10751</v>
      </c>
      <c r="AD1769" t="s">
        <v>10751</v>
      </c>
      <c r="AE1769" t="s">
        <v>10751</v>
      </c>
      <c r="AF1769" t="s">
        <v>10751</v>
      </c>
      <c r="AG1769" t="s">
        <v>10751</v>
      </c>
      <c r="AH1769" t="s">
        <v>10751</v>
      </c>
      <c r="AI1769">
        <v>1</v>
      </c>
      <c r="AJ1769">
        <v>1</v>
      </c>
      <c r="AK1769" t="s">
        <v>10751</v>
      </c>
      <c r="AL1769" t="s">
        <v>10751</v>
      </c>
      <c r="AM1769" t="s">
        <v>10751</v>
      </c>
      <c r="AN1769" t="s">
        <v>10751</v>
      </c>
      <c r="AO1769" t="s">
        <v>10751</v>
      </c>
      <c r="AP1769" t="s">
        <v>10751</v>
      </c>
      <c r="AQ1769" t="s">
        <v>10751</v>
      </c>
      <c r="AR1769" t="s">
        <v>10751</v>
      </c>
      <c r="AS1769" t="s">
        <v>10751</v>
      </c>
      <c r="AT1769" t="s">
        <v>10751</v>
      </c>
      <c r="AU1769" t="s">
        <v>10751</v>
      </c>
      <c r="AV1769">
        <v>4</v>
      </c>
      <c r="AW1769" t="s">
        <v>10751</v>
      </c>
      <c r="AX1769">
        <v>8</v>
      </c>
      <c r="AY1769">
        <v>1</v>
      </c>
      <c r="AZ1769" t="s">
        <v>10751</v>
      </c>
      <c r="BA1769" t="s">
        <v>10751</v>
      </c>
      <c r="BB1769" t="s">
        <v>10751</v>
      </c>
      <c r="BC1769" t="s">
        <v>10751</v>
      </c>
      <c r="BD1769" t="s">
        <v>10751</v>
      </c>
    </row>
    <row r="1770" spans="1:56">
      <c r="A1770" t="s">
        <v>10754</v>
      </c>
      <c r="B1770">
        <v>5500</v>
      </c>
      <c r="C1770">
        <v>1983</v>
      </c>
      <c r="D1770">
        <v>10</v>
      </c>
      <c r="E1770">
        <v>9.4499999999999998E-4</v>
      </c>
      <c r="F1770">
        <v>22.14715</v>
      </c>
      <c r="H1770">
        <v>18.871320000000001</v>
      </c>
      <c r="I1770">
        <f t="shared" si="34"/>
        <v>1.7833397399999999E-2</v>
      </c>
      <c r="K1770">
        <v>17.341460000000001</v>
      </c>
      <c r="L1770">
        <v>21.152010000000001</v>
      </c>
      <c r="M1770">
        <v>539.44287999999995</v>
      </c>
      <c r="N1770">
        <v>587.03229999999996</v>
      </c>
      <c r="O1770">
        <v>481.27803999999998</v>
      </c>
      <c r="P1770" t="s">
        <v>10751</v>
      </c>
      <c r="Q1770">
        <v>379</v>
      </c>
      <c r="R1770">
        <v>130</v>
      </c>
      <c r="S1770">
        <v>17.192299999999999</v>
      </c>
      <c r="T1770">
        <v>0.34300799999999998</v>
      </c>
      <c r="U1770">
        <v>2.3636000000000001E-2</v>
      </c>
      <c r="V1770">
        <v>51.909260000000003</v>
      </c>
      <c r="W1770" t="s">
        <v>10751</v>
      </c>
      <c r="X1770">
        <v>1</v>
      </c>
      <c r="Y1770" t="s">
        <v>10751</v>
      </c>
      <c r="Z1770">
        <v>0.1</v>
      </c>
      <c r="AA1770" t="s">
        <v>10751</v>
      </c>
      <c r="AB1770">
        <v>0.9</v>
      </c>
      <c r="AC1770" t="s">
        <v>10751</v>
      </c>
      <c r="AD1770" t="s">
        <v>10751</v>
      </c>
      <c r="AE1770" t="s">
        <v>10751</v>
      </c>
      <c r="AF1770" t="s">
        <v>10751</v>
      </c>
      <c r="AG1770" t="s">
        <v>10751</v>
      </c>
      <c r="AH1770" t="s">
        <v>10751</v>
      </c>
      <c r="AI1770">
        <v>1</v>
      </c>
      <c r="AJ1770">
        <v>1</v>
      </c>
      <c r="AK1770" t="s">
        <v>10751</v>
      </c>
      <c r="AL1770" t="s">
        <v>10751</v>
      </c>
      <c r="AM1770" t="s">
        <v>10751</v>
      </c>
      <c r="AN1770" t="s">
        <v>10751</v>
      </c>
      <c r="AO1770" t="s">
        <v>10751</v>
      </c>
      <c r="AP1770" t="s">
        <v>10751</v>
      </c>
      <c r="AQ1770" t="s">
        <v>10751</v>
      </c>
      <c r="AR1770" t="s">
        <v>10751</v>
      </c>
      <c r="AS1770" t="s">
        <v>10751</v>
      </c>
      <c r="AT1770" t="s">
        <v>10751</v>
      </c>
      <c r="AU1770" t="s">
        <v>10751</v>
      </c>
      <c r="AV1770">
        <v>4</v>
      </c>
      <c r="AW1770" t="s">
        <v>10751</v>
      </c>
      <c r="AX1770">
        <v>8</v>
      </c>
      <c r="AY1770">
        <v>1</v>
      </c>
      <c r="AZ1770" t="s">
        <v>10751</v>
      </c>
      <c r="BA1770" t="s">
        <v>10751</v>
      </c>
      <c r="BB1770" t="s">
        <v>10751</v>
      </c>
      <c r="BC1770" t="s">
        <v>10751</v>
      </c>
      <c r="BD1770" t="s">
        <v>10751</v>
      </c>
    </row>
    <row r="1771" spans="1:56">
      <c r="A1771" t="s">
        <v>10754</v>
      </c>
      <c r="B1771">
        <v>5500</v>
      </c>
      <c r="C1771">
        <v>1984</v>
      </c>
      <c r="D1771">
        <v>8</v>
      </c>
      <c r="E1771">
        <v>5.4799999999999998E-4</v>
      </c>
      <c r="F1771">
        <v>21.884810000000002</v>
      </c>
      <c r="H1771">
        <v>18.620200000000001</v>
      </c>
      <c r="I1771">
        <f t="shared" si="34"/>
        <v>1.02038696E-2</v>
      </c>
      <c r="K1771">
        <v>17.349129999999999</v>
      </c>
      <c r="L1771">
        <v>20.451530000000002</v>
      </c>
      <c r="M1771">
        <v>546.71817999999996</v>
      </c>
      <c r="N1771">
        <v>586.77293999999995</v>
      </c>
      <c r="O1771">
        <v>497.76236999999998</v>
      </c>
      <c r="P1771" t="s">
        <v>10751</v>
      </c>
      <c r="Q1771">
        <v>379</v>
      </c>
      <c r="R1771">
        <v>130</v>
      </c>
      <c r="S1771">
        <v>17.081499999999998</v>
      </c>
      <c r="T1771">
        <v>0.34300799999999998</v>
      </c>
      <c r="U1771">
        <v>2.3636000000000001E-2</v>
      </c>
      <c r="V1771">
        <v>51.209780000000002</v>
      </c>
      <c r="W1771" t="s">
        <v>10751</v>
      </c>
      <c r="X1771">
        <v>0.97</v>
      </c>
      <c r="Y1771">
        <v>0.03</v>
      </c>
      <c r="Z1771">
        <v>0.13100000000000001</v>
      </c>
      <c r="AA1771" t="s">
        <v>10751</v>
      </c>
      <c r="AB1771">
        <v>0.86899999999999999</v>
      </c>
      <c r="AC1771" t="s">
        <v>10751</v>
      </c>
      <c r="AD1771" t="s">
        <v>10751</v>
      </c>
      <c r="AE1771" t="s">
        <v>10751</v>
      </c>
      <c r="AF1771" t="s">
        <v>10751</v>
      </c>
      <c r="AG1771" t="s">
        <v>10751</v>
      </c>
      <c r="AH1771" t="s">
        <v>10751</v>
      </c>
      <c r="AI1771">
        <v>1</v>
      </c>
      <c r="AJ1771">
        <v>1</v>
      </c>
      <c r="AK1771" t="s">
        <v>10751</v>
      </c>
      <c r="AL1771" t="s">
        <v>10751</v>
      </c>
      <c r="AM1771" t="s">
        <v>10751</v>
      </c>
      <c r="AN1771" t="s">
        <v>10751</v>
      </c>
      <c r="AO1771" t="s">
        <v>10751</v>
      </c>
      <c r="AP1771" t="s">
        <v>10751</v>
      </c>
      <c r="AQ1771" t="s">
        <v>10751</v>
      </c>
      <c r="AR1771" t="s">
        <v>10751</v>
      </c>
      <c r="AS1771" t="s">
        <v>10751</v>
      </c>
      <c r="AT1771" t="s">
        <v>10751</v>
      </c>
      <c r="AU1771" t="s">
        <v>10751</v>
      </c>
      <c r="AV1771">
        <v>3.9</v>
      </c>
      <c r="AW1771" t="s">
        <v>10751</v>
      </c>
      <c r="AX1771">
        <v>8</v>
      </c>
      <c r="AY1771">
        <v>1</v>
      </c>
      <c r="AZ1771" t="s">
        <v>10751</v>
      </c>
      <c r="BA1771" t="s">
        <v>10751</v>
      </c>
      <c r="BB1771" t="s">
        <v>10751</v>
      </c>
      <c r="BC1771" t="s">
        <v>10751</v>
      </c>
      <c r="BD1771" t="s">
        <v>10751</v>
      </c>
    </row>
    <row r="1772" spans="1:56">
      <c r="A1772" t="s">
        <v>10754</v>
      </c>
      <c r="B1772">
        <v>5500</v>
      </c>
      <c r="C1772">
        <v>1985</v>
      </c>
      <c r="D1772">
        <v>5</v>
      </c>
      <c r="E1772">
        <v>3.68E-4</v>
      </c>
      <c r="F1772">
        <v>21.106729999999999</v>
      </c>
      <c r="H1772">
        <v>17.981059999999999</v>
      </c>
      <c r="I1772">
        <f t="shared" si="34"/>
        <v>6.61703008E-3</v>
      </c>
      <c r="K1772">
        <v>16.513069999999999</v>
      </c>
      <c r="L1772">
        <v>20.172920000000001</v>
      </c>
      <c r="M1772">
        <v>566.15133000000003</v>
      </c>
      <c r="N1772">
        <v>616.48126000000002</v>
      </c>
      <c r="O1772">
        <v>504.63697000000002</v>
      </c>
      <c r="P1772" t="s">
        <v>10751</v>
      </c>
      <c r="Q1772">
        <v>379</v>
      </c>
      <c r="R1772">
        <v>130</v>
      </c>
      <c r="S1772">
        <v>16.827100000000002</v>
      </c>
      <c r="T1772">
        <v>0.34300799999999998</v>
      </c>
      <c r="U1772">
        <v>2.3636000000000001E-2</v>
      </c>
      <c r="V1772">
        <v>49.471890000000002</v>
      </c>
      <c r="W1772" t="s">
        <v>10751</v>
      </c>
      <c r="X1772">
        <v>0.83199999999999996</v>
      </c>
      <c r="Y1772">
        <v>0.16800000000000001</v>
      </c>
      <c r="Z1772">
        <v>0.11899999999999999</v>
      </c>
      <c r="AA1772" t="s">
        <v>10751</v>
      </c>
      <c r="AB1772">
        <v>0.88100000000000001</v>
      </c>
      <c r="AC1772" t="s">
        <v>10751</v>
      </c>
      <c r="AD1772" t="s">
        <v>10751</v>
      </c>
      <c r="AE1772" t="s">
        <v>10751</v>
      </c>
      <c r="AF1772" t="s">
        <v>10751</v>
      </c>
      <c r="AG1772" t="s">
        <v>10751</v>
      </c>
      <c r="AH1772" t="s">
        <v>10751</v>
      </c>
      <c r="AI1772">
        <v>1</v>
      </c>
      <c r="AJ1772">
        <v>1</v>
      </c>
      <c r="AK1772" t="s">
        <v>10751</v>
      </c>
      <c r="AL1772" t="s">
        <v>10751</v>
      </c>
      <c r="AM1772" t="s">
        <v>10751</v>
      </c>
      <c r="AN1772" t="s">
        <v>10751</v>
      </c>
      <c r="AO1772" t="s">
        <v>10751</v>
      </c>
      <c r="AP1772" t="s">
        <v>10751</v>
      </c>
      <c r="AQ1772" t="s">
        <v>10751</v>
      </c>
      <c r="AR1772" t="s">
        <v>10751</v>
      </c>
      <c r="AS1772" t="s">
        <v>10751</v>
      </c>
      <c r="AT1772" t="s">
        <v>10751</v>
      </c>
      <c r="AU1772" t="s">
        <v>10751</v>
      </c>
      <c r="AV1772">
        <v>3.9</v>
      </c>
      <c r="AW1772" t="s">
        <v>10751</v>
      </c>
      <c r="AX1772">
        <v>8</v>
      </c>
      <c r="AY1772">
        <v>1</v>
      </c>
      <c r="AZ1772" t="s">
        <v>10751</v>
      </c>
      <c r="BA1772" t="s">
        <v>10751</v>
      </c>
      <c r="BB1772" t="s">
        <v>10751</v>
      </c>
      <c r="BC1772" t="s">
        <v>10751</v>
      </c>
      <c r="BD1772" t="s">
        <v>10751</v>
      </c>
    </row>
    <row r="1773" spans="1:56">
      <c r="A1773" t="s">
        <v>10754</v>
      </c>
      <c r="B1773">
        <v>5500</v>
      </c>
      <c r="C1773">
        <v>1986</v>
      </c>
      <c r="D1773">
        <v>3</v>
      </c>
      <c r="E1773">
        <v>2.1900000000000001E-4</v>
      </c>
      <c r="F1773">
        <v>21.096060000000001</v>
      </c>
      <c r="H1773">
        <v>17.910869999999999</v>
      </c>
      <c r="I1773">
        <f t="shared" si="34"/>
        <v>3.9224805300000004E-3</v>
      </c>
      <c r="K1773">
        <v>16.432449999999999</v>
      </c>
      <c r="L1773">
        <v>20.059719999999999</v>
      </c>
      <c r="M1773">
        <v>568.36998000000006</v>
      </c>
      <c r="N1773">
        <v>619.50599</v>
      </c>
      <c r="O1773">
        <v>507.48464999999999</v>
      </c>
      <c r="P1773" t="s">
        <v>10751</v>
      </c>
      <c r="Q1773">
        <v>379</v>
      </c>
      <c r="R1773">
        <v>130</v>
      </c>
      <c r="S1773">
        <v>16.0852</v>
      </c>
      <c r="T1773">
        <v>0.34300799999999998</v>
      </c>
      <c r="U1773">
        <v>2.3636000000000001E-2</v>
      </c>
      <c r="V1773">
        <v>49.280630000000002</v>
      </c>
      <c r="W1773" t="s">
        <v>10751</v>
      </c>
      <c r="X1773">
        <v>0.84399999999999997</v>
      </c>
      <c r="Y1773">
        <v>0.156</v>
      </c>
      <c r="Z1773">
        <v>0.14499999999999999</v>
      </c>
      <c r="AA1773" t="s">
        <v>10751</v>
      </c>
      <c r="AB1773">
        <v>0.85499999999999998</v>
      </c>
      <c r="AC1773" t="s">
        <v>10751</v>
      </c>
      <c r="AD1773" t="s">
        <v>10751</v>
      </c>
      <c r="AE1773" t="s">
        <v>10751</v>
      </c>
      <c r="AF1773" t="s">
        <v>10751</v>
      </c>
      <c r="AG1773" t="s">
        <v>10751</v>
      </c>
      <c r="AH1773" t="s">
        <v>10751</v>
      </c>
      <c r="AI1773">
        <v>1</v>
      </c>
      <c r="AJ1773">
        <v>1</v>
      </c>
      <c r="AK1773" t="s">
        <v>10751</v>
      </c>
      <c r="AL1773" t="s">
        <v>10751</v>
      </c>
      <c r="AM1773" t="s">
        <v>10751</v>
      </c>
      <c r="AN1773" t="s">
        <v>10751</v>
      </c>
      <c r="AO1773" t="s">
        <v>10751</v>
      </c>
      <c r="AP1773" t="s">
        <v>10751</v>
      </c>
      <c r="AQ1773" t="s">
        <v>10751</v>
      </c>
      <c r="AR1773" t="s">
        <v>10751</v>
      </c>
      <c r="AS1773" t="s">
        <v>10751</v>
      </c>
      <c r="AT1773" t="s">
        <v>10751</v>
      </c>
      <c r="AU1773" t="s">
        <v>10751</v>
      </c>
      <c r="AV1773">
        <v>3.9</v>
      </c>
      <c r="AW1773" t="s">
        <v>10751</v>
      </c>
      <c r="AX1773">
        <v>8</v>
      </c>
      <c r="AY1773">
        <v>1</v>
      </c>
      <c r="AZ1773" t="s">
        <v>10751</v>
      </c>
      <c r="BA1773" t="s">
        <v>10751</v>
      </c>
      <c r="BB1773" t="s">
        <v>10751</v>
      </c>
      <c r="BC1773" t="s">
        <v>10751</v>
      </c>
      <c r="BD1773" t="s">
        <v>10751</v>
      </c>
    </row>
    <row r="1774" spans="1:56">
      <c r="A1774" t="s">
        <v>10754</v>
      </c>
      <c r="B1774">
        <v>5500</v>
      </c>
      <c r="C1774">
        <v>1987</v>
      </c>
      <c r="D1774">
        <v>1</v>
      </c>
      <c r="E1774">
        <v>8.6000000000000003E-5</v>
      </c>
      <c r="F1774">
        <v>21.086549999999999</v>
      </c>
      <c r="H1774">
        <v>17.854289999999999</v>
      </c>
      <c r="I1774">
        <f t="shared" si="34"/>
        <v>1.53546894E-3</v>
      </c>
      <c r="K1774">
        <v>16.275400000000001</v>
      </c>
      <c r="L1774">
        <v>20.119679999999999</v>
      </c>
      <c r="M1774">
        <v>570.17111</v>
      </c>
      <c r="N1774">
        <v>625.48401999999999</v>
      </c>
      <c r="O1774">
        <v>505.97215999999997</v>
      </c>
      <c r="P1774" t="s">
        <v>10751</v>
      </c>
      <c r="Q1774">
        <v>379</v>
      </c>
      <c r="R1774">
        <v>130</v>
      </c>
      <c r="S1774">
        <v>16.341799999999999</v>
      </c>
      <c r="T1774">
        <v>0.34300799999999998</v>
      </c>
      <c r="U1774">
        <v>2.3636000000000001E-2</v>
      </c>
      <c r="V1774">
        <v>49.135260000000002</v>
      </c>
      <c r="W1774" t="s">
        <v>10751</v>
      </c>
      <c r="X1774">
        <v>0.8</v>
      </c>
      <c r="Y1774">
        <v>0.2</v>
      </c>
      <c r="Z1774">
        <v>7.6999999999999999E-2</v>
      </c>
      <c r="AA1774" t="s">
        <v>10751</v>
      </c>
      <c r="AB1774">
        <v>0.92300000000000004</v>
      </c>
      <c r="AC1774" t="s">
        <v>10751</v>
      </c>
      <c r="AD1774" t="s">
        <v>10751</v>
      </c>
      <c r="AE1774" t="s">
        <v>10751</v>
      </c>
      <c r="AF1774" t="s">
        <v>10751</v>
      </c>
      <c r="AG1774" t="s">
        <v>10751</v>
      </c>
      <c r="AH1774" t="s">
        <v>10751</v>
      </c>
      <c r="AI1774">
        <v>1</v>
      </c>
      <c r="AJ1774">
        <v>1</v>
      </c>
      <c r="AK1774" t="s">
        <v>10751</v>
      </c>
      <c r="AL1774" t="s">
        <v>10751</v>
      </c>
      <c r="AM1774" t="s">
        <v>10751</v>
      </c>
      <c r="AN1774" t="s">
        <v>10751</v>
      </c>
      <c r="AO1774" t="s">
        <v>10751</v>
      </c>
      <c r="AP1774" t="s">
        <v>10751</v>
      </c>
      <c r="AQ1774" t="s">
        <v>10751</v>
      </c>
      <c r="AR1774" t="s">
        <v>10751</v>
      </c>
      <c r="AS1774" t="s">
        <v>10751</v>
      </c>
      <c r="AT1774" t="s">
        <v>10751</v>
      </c>
      <c r="AU1774" t="s">
        <v>10751</v>
      </c>
      <c r="AV1774">
        <v>3.9</v>
      </c>
      <c r="AW1774" t="s">
        <v>10751</v>
      </c>
      <c r="AX1774">
        <v>8</v>
      </c>
      <c r="AY1774">
        <v>1</v>
      </c>
      <c r="AZ1774" t="s">
        <v>10751</v>
      </c>
      <c r="BA1774" t="s">
        <v>10751</v>
      </c>
      <c r="BB1774" t="s">
        <v>10751</v>
      </c>
      <c r="BC1774" t="s">
        <v>10751</v>
      </c>
      <c r="BD1774" t="s">
        <v>10751</v>
      </c>
    </row>
    <row r="1775" spans="1:56">
      <c r="A1775" t="s">
        <v>10754</v>
      </c>
      <c r="B1775">
        <v>5500</v>
      </c>
      <c r="C1775">
        <v>1988</v>
      </c>
      <c r="D1775">
        <v>1</v>
      </c>
      <c r="E1775">
        <v>8.3999999999999995E-5</v>
      </c>
      <c r="F1775">
        <v>16.895150000000001</v>
      </c>
      <c r="H1775">
        <v>14.21161</v>
      </c>
      <c r="I1775">
        <f t="shared" si="34"/>
        <v>1.1937752399999999E-3</v>
      </c>
      <c r="K1775">
        <v>13.414619999999999</v>
      </c>
      <c r="L1775">
        <v>15.23039</v>
      </c>
      <c r="M1775">
        <v>657.68349999999998</v>
      </c>
      <c r="N1775">
        <v>697.87477999999999</v>
      </c>
      <c r="O1775">
        <v>612.41808000000003</v>
      </c>
      <c r="P1775" t="s">
        <v>10751</v>
      </c>
      <c r="Q1775">
        <v>363.0917</v>
      </c>
      <c r="R1775">
        <v>178.09479999999999</v>
      </c>
      <c r="S1775">
        <v>13.703799999999999</v>
      </c>
      <c r="T1775">
        <v>0.49509199999999998</v>
      </c>
      <c r="U1775">
        <v>3.2381E-2</v>
      </c>
      <c r="V1775">
        <v>40.680259999999997</v>
      </c>
      <c r="W1775" t="s">
        <v>10751</v>
      </c>
      <c r="X1775">
        <v>0.97799999999999998</v>
      </c>
      <c r="Y1775">
        <v>2.1999999999999999E-2</v>
      </c>
      <c r="Z1775">
        <v>0.627</v>
      </c>
      <c r="AA1775" t="s">
        <v>10751</v>
      </c>
      <c r="AB1775">
        <v>0.373</v>
      </c>
      <c r="AC1775" t="s">
        <v>10751</v>
      </c>
      <c r="AD1775" t="s">
        <v>10751</v>
      </c>
      <c r="AE1775" t="s">
        <v>10751</v>
      </c>
      <c r="AF1775" t="s">
        <v>10751</v>
      </c>
      <c r="AG1775" t="s">
        <v>10751</v>
      </c>
      <c r="AH1775">
        <v>0.54900000000000004</v>
      </c>
      <c r="AI1775">
        <v>0.45100000000000001</v>
      </c>
      <c r="AJ1775">
        <v>0.45100000000000001</v>
      </c>
      <c r="AK1775" t="s">
        <v>10751</v>
      </c>
      <c r="AL1775" t="s">
        <v>10751</v>
      </c>
      <c r="AM1775" t="s">
        <v>10751</v>
      </c>
      <c r="AN1775" t="s">
        <v>10751</v>
      </c>
      <c r="AO1775" t="s">
        <v>10751</v>
      </c>
      <c r="AP1775">
        <v>0.54900000000000004</v>
      </c>
      <c r="AQ1775" t="s">
        <v>10751</v>
      </c>
      <c r="AR1775" t="s">
        <v>10751</v>
      </c>
      <c r="AS1775" t="s">
        <v>10751</v>
      </c>
      <c r="AT1775" t="s">
        <v>10751</v>
      </c>
      <c r="AU1775" t="s">
        <v>10751</v>
      </c>
      <c r="AV1775">
        <v>3.4</v>
      </c>
      <c r="AW1775" t="s">
        <v>10751</v>
      </c>
      <c r="AX1775">
        <v>8</v>
      </c>
      <c r="AY1775">
        <v>1</v>
      </c>
      <c r="AZ1775" t="s">
        <v>10751</v>
      </c>
      <c r="BA1775" t="s">
        <v>10751</v>
      </c>
      <c r="BB1775" t="s">
        <v>10751</v>
      </c>
      <c r="BC1775" t="s">
        <v>10751</v>
      </c>
      <c r="BD1775" t="s">
        <v>10751</v>
      </c>
    </row>
    <row r="1776" spans="1:56">
      <c r="A1776" t="s">
        <v>10754</v>
      </c>
      <c r="B1776">
        <v>5500</v>
      </c>
      <c r="C1776">
        <v>1989</v>
      </c>
      <c r="D1776">
        <v>1</v>
      </c>
      <c r="E1776">
        <v>8.7000000000000001E-5</v>
      </c>
      <c r="F1776">
        <v>19.19276</v>
      </c>
      <c r="H1776">
        <v>16.128509999999999</v>
      </c>
      <c r="I1776">
        <f t="shared" si="34"/>
        <v>1.4031803699999998E-3</v>
      </c>
      <c r="K1776">
        <v>14.79668</v>
      </c>
      <c r="L1776">
        <v>17.904769999999999</v>
      </c>
      <c r="M1776">
        <v>599.86649999999997</v>
      </c>
      <c r="N1776">
        <v>654.55484000000001</v>
      </c>
      <c r="O1776">
        <v>539.58335</v>
      </c>
      <c r="P1776" t="s">
        <v>10751</v>
      </c>
      <c r="Q1776">
        <v>369.7937</v>
      </c>
      <c r="R1776">
        <v>152.66669999999999</v>
      </c>
      <c r="S1776">
        <v>14.826000000000001</v>
      </c>
      <c r="T1776">
        <v>0.41738900000000001</v>
      </c>
      <c r="U1776">
        <v>2.7758000000000001E-2</v>
      </c>
      <c r="V1776">
        <v>45.351689999999998</v>
      </c>
      <c r="W1776" t="s">
        <v>10751</v>
      </c>
      <c r="X1776">
        <v>1</v>
      </c>
      <c r="Y1776" t="s">
        <v>10751</v>
      </c>
      <c r="Z1776">
        <v>0.36</v>
      </c>
      <c r="AA1776" t="s">
        <v>10751</v>
      </c>
      <c r="AB1776">
        <v>0.64</v>
      </c>
      <c r="AC1776" t="s">
        <v>10751</v>
      </c>
      <c r="AD1776" t="s">
        <v>10751</v>
      </c>
      <c r="AE1776" t="s">
        <v>10751</v>
      </c>
      <c r="AF1776" t="s">
        <v>10751</v>
      </c>
      <c r="AG1776" t="s">
        <v>10751</v>
      </c>
      <c r="AH1776">
        <v>0.317</v>
      </c>
      <c r="AI1776">
        <v>0.68300000000000005</v>
      </c>
      <c r="AJ1776">
        <v>0.68300000000000005</v>
      </c>
      <c r="AK1776" t="s">
        <v>10751</v>
      </c>
      <c r="AL1776" t="s">
        <v>10751</v>
      </c>
      <c r="AM1776" t="s">
        <v>10751</v>
      </c>
      <c r="AN1776" t="s">
        <v>10751</v>
      </c>
      <c r="AO1776" t="s">
        <v>10751</v>
      </c>
      <c r="AP1776">
        <v>0.317</v>
      </c>
      <c r="AQ1776" t="s">
        <v>10751</v>
      </c>
      <c r="AR1776" t="s">
        <v>10751</v>
      </c>
      <c r="AS1776" t="s">
        <v>10751</v>
      </c>
      <c r="AT1776" t="s">
        <v>10751</v>
      </c>
      <c r="AU1776" t="s">
        <v>10751</v>
      </c>
      <c r="AV1776">
        <v>3.6</v>
      </c>
      <c r="AW1776" t="s">
        <v>10751</v>
      </c>
      <c r="AX1776">
        <v>8</v>
      </c>
      <c r="AY1776">
        <v>1</v>
      </c>
      <c r="AZ1776" t="s">
        <v>10751</v>
      </c>
      <c r="BA1776" t="s">
        <v>10751</v>
      </c>
      <c r="BB1776" t="s">
        <v>10751</v>
      </c>
      <c r="BC1776" t="s">
        <v>10751</v>
      </c>
      <c r="BD1776" t="s">
        <v>10751</v>
      </c>
    </row>
    <row r="1777" spans="1:56">
      <c r="A1777" t="s">
        <v>10754</v>
      </c>
      <c r="B1777">
        <v>5500</v>
      </c>
      <c r="C1777">
        <v>1990</v>
      </c>
      <c r="D1777">
        <v>1</v>
      </c>
      <c r="E1777">
        <v>1.12E-4</v>
      </c>
      <c r="F1777">
        <v>18.568049999999999</v>
      </c>
      <c r="H1777">
        <v>15.55541</v>
      </c>
      <c r="I1777">
        <f t="shared" si="34"/>
        <v>1.7422059199999999E-3</v>
      </c>
      <c r="K1777">
        <v>14.2677</v>
      </c>
      <c r="L1777">
        <v>17.226130000000001</v>
      </c>
      <c r="M1777">
        <v>620.78800000000001</v>
      </c>
      <c r="N1777">
        <v>677.86207999999999</v>
      </c>
      <c r="O1777">
        <v>559.44320000000005</v>
      </c>
      <c r="P1777" t="s">
        <v>10751</v>
      </c>
      <c r="Q1777">
        <v>369.72250000000003</v>
      </c>
      <c r="R1777">
        <v>158.99359999999999</v>
      </c>
      <c r="S1777">
        <v>13.4063</v>
      </c>
      <c r="T1777">
        <v>0.43419600000000003</v>
      </c>
      <c r="U1777">
        <v>2.8908E-2</v>
      </c>
      <c r="V1777">
        <v>44.0593</v>
      </c>
      <c r="W1777" t="s">
        <v>10751</v>
      </c>
      <c r="X1777">
        <v>0.94799999999999995</v>
      </c>
      <c r="Y1777">
        <v>5.1999999999999998E-2</v>
      </c>
      <c r="Z1777">
        <v>0.41</v>
      </c>
      <c r="AA1777" t="s">
        <v>10751</v>
      </c>
      <c r="AB1777">
        <v>0.59</v>
      </c>
      <c r="AC1777" t="s">
        <v>10751</v>
      </c>
      <c r="AD1777" t="s">
        <v>10751</v>
      </c>
      <c r="AE1777" t="s">
        <v>10751</v>
      </c>
      <c r="AF1777" t="s">
        <v>10751</v>
      </c>
      <c r="AG1777" t="s">
        <v>10751</v>
      </c>
      <c r="AH1777">
        <v>0.32</v>
      </c>
      <c r="AI1777">
        <v>0.68</v>
      </c>
      <c r="AJ1777">
        <v>0.68</v>
      </c>
      <c r="AK1777" t="s">
        <v>10751</v>
      </c>
      <c r="AL1777" t="s">
        <v>10751</v>
      </c>
      <c r="AM1777" t="s">
        <v>10751</v>
      </c>
      <c r="AN1777" t="s">
        <v>10751</v>
      </c>
      <c r="AO1777" t="s">
        <v>10751</v>
      </c>
      <c r="AP1777">
        <v>0.32</v>
      </c>
      <c r="AQ1777" t="s">
        <v>10751</v>
      </c>
      <c r="AR1777" t="s">
        <v>10751</v>
      </c>
      <c r="AS1777" t="s">
        <v>10751</v>
      </c>
      <c r="AT1777" t="s">
        <v>10751</v>
      </c>
      <c r="AU1777" t="s">
        <v>10751</v>
      </c>
      <c r="AV1777">
        <v>3.6</v>
      </c>
      <c r="AW1777" t="s">
        <v>10751</v>
      </c>
      <c r="AX1777">
        <v>8</v>
      </c>
      <c r="AY1777">
        <v>1</v>
      </c>
      <c r="AZ1777" t="s">
        <v>10751</v>
      </c>
      <c r="BA1777" t="s">
        <v>10751</v>
      </c>
      <c r="BB1777" t="s">
        <v>10751</v>
      </c>
      <c r="BC1777" t="s">
        <v>10751</v>
      </c>
      <c r="BD1777" t="s">
        <v>10751</v>
      </c>
    </row>
    <row r="1778" spans="1:56">
      <c r="A1778" t="s">
        <v>10754</v>
      </c>
      <c r="B1778">
        <v>5500</v>
      </c>
      <c r="C1778">
        <v>1991</v>
      </c>
      <c r="D1778">
        <v>3</v>
      </c>
      <c r="E1778">
        <v>2.14E-4</v>
      </c>
      <c r="F1778">
        <v>17.53002</v>
      </c>
      <c r="H1778">
        <v>14.694929999999999</v>
      </c>
      <c r="I1778">
        <f t="shared" si="34"/>
        <v>3.1447150199999997E-3</v>
      </c>
      <c r="K1778">
        <v>13.165520000000001</v>
      </c>
      <c r="L1778">
        <v>16.740210000000001</v>
      </c>
      <c r="M1778">
        <v>639.19063000000006</v>
      </c>
      <c r="N1778">
        <v>713.93391999999994</v>
      </c>
      <c r="O1778">
        <v>560.57808999999997</v>
      </c>
      <c r="P1778" t="s">
        <v>10751</v>
      </c>
      <c r="Q1778">
        <v>363.99290000000002</v>
      </c>
      <c r="R1778">
        <v>176.2792</v>
      </c>
      <c r="S1778">
        <v>12.757199999999999</v>
      </c>
      <c r="T1778">
        <v>0.48882599999999998</v>
      </c>
      <c r="U1778">
        <v>3.2051000000000003E-2</v>
      </c>
      <c r="V1778">
        <v>41.706389999999999</v>
      </c>
      <c r="W1778" t="s">
        <v>10751</v>
      </c>
      <c r="X1778">
        <v>0.97499999999999998</v>
      </c>
      <c r="Y1778">
        <v>2.5000000000000001E-2</v>
      </c>
      <c r="Z1778">
        <v>8.6999999999999994E-2</v>
      </c>
      <c r="AA1778" t="s">
        <v>10751</v>
      </c>
      <c r="AB1778">
        <v>0.91300000000000003</v>
      </c>
      <c r="AC1778" t="s">
        <v>10751</v>
      </c>
      <c r="AD1778" t="s">
        <v>10751</v>
      </c>
      <c r="AE1778" t="s">
        <v>10751</v>
      </c>
      <c r="AF1778" t="s">
        <v>10751</v>
      </c>
      <c r="AG1778" t="s">
        <v>10751</v>
      </c>
      <c r="AH1778">
        <v>0.52200000000000002</v>
      </c>
      <c r="AI1778">
        <v>0.47799999999999998</v>
      </c>
      <c r="AJ1778">
        <v>0.47799999999999998</v>
      </c>
      <c r="AK1778" t="s">
        <v>10751</v>
      </c>
      <c r="AL1778" t="s">
        <v>10751</v>
      </c>
      <c r="AM1778" t="s">
        <v>10751</v>
      </c>
      <c r="AN1778" t="s">
        <v>10751</v>
      </c>
      <c r="AO1778" t="s">
        <v>10751</v>
      </c>
      <c r="AP1778">
        <v>0.52200000000000002</v>
      </c>
      <c r="AQ1778" t="s">
        <v>10751</v>
      </c>
      <c r="AR1778" t="s">
        <v>10751</v>
      </c>
      <c r="AS1778" t="s">
        <v>10751</v>
      </c>
      <c r="AT1778" t="s">
        <v>10751</v>
      </c>
      <c r="AU1778" t="s">
        <v>10751</v>
      </c>
      <c r="AV1778">
        <v>3.9</v>
      </c>
      <c r="AW1778" t="s">
        <v>10751</v>
      </c>
      <c r="AX1778">
        <v>8</v>
      </c>
      <c r="AY1778">
        <v>1</v>
      </c>
      <c r="AZ1778" t="s">
        <v>10751</v>
      </c>
      <c r="BA1778" t="s">
        <v>10751</v>
      </c>
      <c r="BB1778" t="s">
        <v>10751</v>
      </c>
      <c r="BC1778" t="s">
        <v>10751</v>
      </c>
      <c r="BD1778" t="s">
        <v>10751</v>
      </c>
    </row>
    <row r="1779" spans="1:56">
      <c r="A1779" t="s">
        <v>10754</v>
      </c>
      <c r="B1779">
        <v>5500</v>
      </c>
      <c r="C1779">
        <v>1992</v>
      </c>
      <c r="D1779">
        <v>9</v>
      </c>
      <c r="E1779">
        <v>7.5299999999999998E-4</v>
      </c>
      <c r="F1779">
        <v>16.317519999999998</v>
      </c>
      <c r="H1779">
        <v>13.65587</v>
      </c>
      <c r="I1779">
        <f t="shared" si="34"/>
        <v>1.028287011E-2</v>
      </c>
      <c r="K1779">
        <v>12.178419999999999</v>
      </c>
      <c r="L1779">
        <v>15.59905</v>
      </c>
      <c r="M1779">
        <v>659.77813000000003</v>
      </c>
      <c r="N1779">
        <v>739.90382</v>
      </c>
      <c r="O1779">
        <v>577.50324000000001</v>
      </c>
      <c r="P1779" t="s">
        <v>10751</v>
      </c>
      <c r="Q1779">
        <v>352.66570000000002</v>
      </c>
      <c r="R1779">
        <v>200.35230000000001</v>
      </c>
      <c r="S1779">
        <v>11.2188</v>
      </c>
      <c r="T1779">
        <v>0.57029799999999997</v>
      </c>
      <c r="U1779">
        <v>3.6428000000000002E-2</v>
      </c>
      <c r="V1779">
        <v>38.050449999999998</v>
      </c>
      <c r="W1779" t="s">
        <v>10751</v>
      </c>
      <c r="X1779">
        <v>0.996</v>
      </c>
      <c r="Y1779">
        <v>4.0000000000000001E-3</v>
      </c>
      <c r="Z1779">
        <v>0.30399999999999999</v>
      </c>
      <c r="AA1779">
        <v>4.0000000000000001E-3</v>
      </c>
      <c r="AB1779">
        <v>0.69199999999999995</v>
      </c>
      <c r="AC1779" t="s">
        <v>10751</v>
      </c>
      <c r="AD1779" t="s">
        <v>10751</v>
      </c>
      <c r="AE1779" t="s">
        <v>10751</v>
      </c>
      <c r="AF1779" t="s">
        <v>10751</v>
      </c>
      <c r="AG1779">
        <v>7.0000000000000001E-3</v>
      </c>
      <c r="AH1779">
        <v>0.86499999999999999</v>
      </c>
      <c r="AI1779">
        <v>0.128</v>
      </c>
      <c r="AJ1779">
        <v>0.128</v>
      </c>
      <c r="AK1779" t="s">
        <v>10751</v>
      </c>
      <c r="AL1779" t="s">
        <v>10751</v>
      </c>
      <c r="AM1779" t="s">
        <v>10751</v>
      </c>
      <c r="AN1779" t="s">
        <v>10751</v>
      </c>
      <c r="AO1779" t="s">
        <v>10751</v>
      </c>
      <c r="AP1779">
        <v>0.872</v>
      </c>
      <c r="AQ1779" t="s">
        <v>10751</v>
      </c>
      <c r="AR1779" t="s">
        <v>10751</v>
      </c>
      <c r="AS1779" t="s">
        <v>10751</v>
      </c>
      <c r="AT1779" t="s">
        <v>10751</v>
      </c>
      <c r="AU1779" t="s">
        <v>10751</v>
      </c>
      <c r="AV1779">
        <v>4</v>
      </c>
      <c r="AW1779" t="s">
        <v>10751</v>
      </c>
      <c r="AX1779">
        <v>8</v>
      </c>
      <c r="AY1779">
        <v>0.95099999999999996</v>
      </c>
      <c r="AZ1779">
        <v>4.9000000000000002E-2</v>
      </c>
      <c r="BA1779" t="s">
        <v>10751</v>
      </c>
      <c r="BB1779" t="s">
        <v>10751</v>
      </c>
      <c r="BC1779" t="s">
        <v>10751</v>
      </c>
      <c r="BD1779" t="s">
        <v>10751</v>
      </c>
    </row>
    <row r="1780" spans="1:56">
      <c r="A1780" t="s">
        <v>10754</v>
      </c>
      <c r="B1780">
        <v>5500</v>
      </c>
      <c r="C1780">
        <v>1993</v>
      </c>
      <c r="D1780">
        <v>9</v>
      </c>
      <c r="E1780">
        <v>6.4999999999999997E-4</v>
      </c>
      <c r="F1780">
        <v>16.993500000000001</v>
      </c>
      <c r="H1780">
        <v>14.188359999999999</v>
      </c>
      <c r="I1780">
        <f t="shared" si="34"/>
        <v>9.2224339999999998E-3</v>
      </c>
      <c r="K1780">
        <v>12.559620000000001</v>
      </c>
      <c r="L1780">
        <v>16.308800000000002</v>
      </c>
      <c r="M1780">
        <v>626.35848999999996</v>
      </c>
      <c r="N1780">
        <v>707.58496000000002</v>
      </c>
      <c r="O1780">
        <v>544.92042000000004</v>
      </c>
      <c r="P1780" t="s">
        <v>10751</v>
      </c>
      <c r="Q1780">
        <v>351.89670000000001</v>
      </c>
      <c r="R1780">
        <v>199.40790000000001</v>
      </c>
      <c r="S1780">
        <v>10.6648</v>
      </c>
      <c r="T1780">
        <v>0.56896000000000002</v>
      </c>
      <c r="U1780">
        <v>3.6255999999999997E-2</v>
      </c>
      <c r="V1780">
        <v>39.40475</v>
      </c>
      <c r="W1780" t="s">
        <v>10751</v>
      </c>
      <c r="X1780">
        <v>0.999</v>
      </c>
      <c r="Y1780">
        <v>1E-3</v>
      </c>
      <c r="Z1780">
        <v>0.13300000000000001</v>
      </c>
      <c r="AA1780" t="s">
        <v>10751</v>
      </c>
      <c r="AB1780">
        <v>0.86699999999999999</v>
      </c>
      <c r="AC1780" t="s">
        <v>10751</v>
      </c>
      <c r="AD1780" t="s">
        <v>10751</v>
      </c>
      <c r="AE1780" t="s">
        <v>10751</v>
      </c>
      <c r="AF1780" t="s">
        <v>10751</v>
      </c>
      <c r="AG1780">
        <v>0.16</v>
      </c>
      <c r="AH1780">
        <v>0.84</v>
      </c>
      <c r="AI1780" t="s">
        <v>10751</v>
      </c>
      <c r="AJ1780" t="s">
        <v>10751</v>
      </c>
      <c r="AK1780" t="s">
        <v>10751</v>
      </c>
      <c r="AL1780" t="s">
        <v>10751</v>
      </c>
      <c r="AM1780" t="s">
        <v>10751</v>
      </c>
      <c r="AN1780" t="s">
        <v>10751</v>
      </c>
      <c r="AO1780" t="s">
        <v>10751</v>
      </c>
      <c r="AP1780">
        <v>1</v>
      </c>
      <c r="AQ1780" t="s">
        <v>10751</v>
      </c>
      <c r="AR1780" t="s">
        <v>10751</v>
      </c>
      <c r="AS1780" t="s">
        <v>10751</v>
      </c>
      <c r="AT1780" t="s">
        <v>10751</v>
      </c>
      <c r="AU1780" t="s">
        <v>10751</v>
      </c>
      <c r="AV1780">
        <v>4</v>
      </c>
      <c r="AW1780" t="s">
        <v>10751</v>
      </c>
      <c r="AX1780">
        <v>8</v>
      </c>
      <c r="AY1780">
        <v>0.99299999999999999</v>
      </c>
      <c r="AZ1780">
        <v>7.0000000000000001E-3</v>
      </c>
      <c r="BA1780" t="s">
        <v>10751</v>
      </c>
      <c r="BB1780" t="s">
        <v>10751</v>
      </c>
      <c r="BC1780" t="s">
        <v>10751</v>
      </c>
      <c r="BD1780" t="s">
        <v>10751</v>
      </c>
    </row>
    <row r="1781" spans="1:56">
      <c r="A1781" t="s">
        <v>10754</v>
      </c>
      <c r="B1781">
        <v>5500</v>
      </c>
      <c r="C1781">
        <v>1994</v>
      </c>
      <c r="D1781">
        <v>21</v>
      </c>
      <c r="E1781">
        <v>1.4610000000000001E-3</v>
      </c>
      <c r="F1781">
        <v>16.910430000000002</v>
      </c>
      <c r="H1781">
        <v>14.054130000000001</v>
      </c>
      <c r="I1781">
        <f t="shared" si="34"/>
        <v>2.0533083930000001E-2</v>
      </c>
      <c r="K1781">
        <v>12.548769999999999</v>
      </c>
      <c r="L1781">
        <v>15.920920000000001</v>
      </c>
      <c r="M1781">
        <v>632.34083999999996</v>
      </c>
      <c r="N1781">
        <v>708.19695999999999</v>
      </c>
      <c r="O1781">
        <v>558.19632999999999</v>
      </c>
      <c r="P1781" t="s">
        <v>10751</v>
      </c>
      <c r="Q1781">
        <v>363.9785</v>
      </c>
      <c r="R1781">
        <v>205.25370000000001</v>
      </c>
      <c r="S1781">
        <v>10.294</v>
      </c>
      <c r="T1781">
        <v>0.567581</v>
      </c>
      <c r="U1781">
        <v>3.7318999999999998E-2</v>
      </c>
      <c r="V1781">
        <v>39.001719999999999</v>
      </c>
      <c r="W1781" t="s">
        <v>10751</v>
      </c>
      <c r="X1781">
        <v>0.95499999999999996</v>
      </c>
      <c r="Y1781">
        <v>4.4999999999999998E-2</v>
      </c>
      <c r="Z1781">
        <v>0.14899999999999999</v>
      </c>
      <c r="AA1781" t="s">
        <v>10751</v>
      </c>
      <c r="AB1781">
        <v>0.85099999999999998</v>
      </c>
      <c r="AC1781" t="s">
        <v>10751</v>
      </c>
      <c r="AD1781" t="s">
        <v>10751</v>
      </c>
      <c r="AE1781" t="s">
        <v>10751</v>
      </c>
      <c r="AF1781" t="s">
        <v>10751</v>
      </c>
      <c r="AG1781">
        <v>0.47799999999999998</v>
      </c>
      <c r="AH1781">
        <v>0.52200000000000002</v>
      </c>
      <c r="AI1781" t="s">
        <v>10751</v>
      </c>
      <c r="AJ1781" t="s">
        <v>10751</v>
      </c>
      <c r="AK1781" t="s">
        <v>10751</v>
      </c>
      <c r="AL1781" t="s">
        <v>10751</v>
      </c>
      <c r="AM1781" t="s">
        <v>10751</v>
      </c>
      <c r="AN1781" t="s">
        <v>10751</v>
      </c>
      <c r="AO1781" t="s">
        <v>10751</v>
      </c>
      <c r="AP1781">
        <v>1</v>
      </c>
      <c r="AQ1781" t="s">
        <v>10751</v>
      </c>
      <c r="AR1781" t="s">
        <v>10751</v>
      </c>
      <c r="AS1781" t="s">
        <v>10751</v>
      </c>
      <c r="AT1781" t="s">
        <v>10751</v>
      </c>
      <c r="AU1781" t="s">
        <v>10751</v>
      </c>
      <c r="AV1781">
        <v>4</v>
      </c>
      <c r="AW1781" t="s">
        <v>10751</v>
      </c>
      <c r="AX1781">
        <v>8</v>
      </c>
      <c r="AY1781">
        <v>1</v>
      </c>
      <c r="AZ1781">
        <v>0</v>
      </c>
      <c r="BA1781" t="s">
        <v>10751</v>
      </c>
      <c r="BB1781" t="s">
        <v>10751</v>
      </c>
      <c r="BC1781" t="s">
        <v>10751</v>
      </c>
      <c r="BD1781" t="s">
        <v>10751</v>
      </c>
    </row>
    <row r="1782" spans="1:56">
      <c r="A1782" t="s">
        <v>10754</v>
      </c>
      <c r="B1782">
        <v>5500</v>
      </c>
      <c r="C1782">
        <v>1995</v>
      </c>
      <c r="D1782">
        <v>29</v>
      </c>
      <c r="E1782">
        <v>1.934E-3</v>
      </c>
      <c r="F1782">
        <v>15.86337</v>
      </c>
      <c r="H1782">
        <v>13.18919</v>
      </c>
      <c r="I1782">
        <f t="shared" si="34"/>
        <v>2.550789346E-2</v>
      </c>
      <c r="K1782">
        <v>11.609730000000001</v>
      </c>
      <c r="L1782">
        <v>15.1601</v>
      </c>
      <c r="M1782">
        <v>673.80961000000002</v>
      </c>
      <c r="N1782">
        <v>765.47886000000005</v>
      </c>
      <c r="O1782">
        <v>586.20983999999999</v>
      </c>
      <c r="P1782" t="s">
        <v>10751</v>
      </c>
      <c r="Q1782">
        <v>357.90359999999998</v>
      </c>
      <c r="R1782">
        <v>215.488</v>
      </c>
      <c r="S1782">
        <v>10.268700000000001</v>
      </c>
      <c r="T1782">
        <v>0.60542700000000005</v>
      </c>
      <c r="U1782">
        <v>3.918E-2</v>
      </c>
      <c r="V1782">
        <v>36.532969999999999</v>
      </c>
      <c r="W1782" t="s">
        <v>10751</v>
      </c>
      <c r="X1782">
        <v>0.96799999999999997</v>
      </c>
      <c r="Y1782">
        <v>3.2000000000000001E-2</v>
      </c>
      <c r="Z1782">
        <v>9.4E-2</v>
      </c>
      <c r="AA1782" t="s">
        <v>10751</v>
      </c>
      <c r="AB1782">
        <v>0.90600000000000003</v>
      </c>
      <c r="AC1782" t="s">
        <v>10751</v>
      </c>
      <c r="AD1782" t="s">
        <v>10751</v>
      </c>
      <c r="AE1782" t="s">
        <v>10751</v>
      </c>
      <c r="AF1782" t="s">
        <v>10751</v>
      </c>
      <c r="AG1782">
        <v>0.79900000000000004</v>
      </c>
      <c r="AH1782">
        <v>0.20100000000000001</v>
      </c>
      <c r="AI1782" t="s">
        <v>10751</v>
      </c>
      <c r="AJ1782" t="s">
        <v>10751</v>
      </c>
      <c r="AK1782" t="s">
        <v>10751</v>
      </c>
      <c r="AL1782" t="s">
        <v>10751</v>
      </c>
      <c r="AM1782" t="s">
        <v>10751</v>
      </c>
      <c r="AN1782" t="s">
        <v>10751</v>
      </c>
      <c r="AO1782" t="s">
        <v>10751</v>
      </c>
      <c r="AP1782">
        <v>1</v>
      </c>
      <c r="AQ1782" t="s">
        <v>10751</v>
      </c>
      <c r="AR1782" t="s">
        <v>10751</v>
      </c>
      <c r="AS1782" t="s">
        <v>10751</v>
      </c>
      <c r="AT1782" t="s">
        <v>10751</v>
      </c>
      <c r="AU1782" t="s">
        <v>10751</v>
      </c>
      <c r="AV1782">
        <v>4</v>
      </c>
      <c r="AW1782" t="s">
        <v>10751</v>
      </c>
      <c r="AX1782">
        <v>8</v>
      </c>
      <c r="AY1782">
        <v>0.98</v>
      </c>
      <c r="AZ1782">
        <v>0.02</v>
      </c>
      <c r="BA1782" t="s">
        <v>10751</v>
      </c>
      <c r="BB1782" t="s">
        <v>10751</v>
      </c>
      <c r="BC1782" t="s">
        <v>10751</v>
      </c>
      <c r="BD1782" t="s">
        <v>10751</v>
      </c>
    </row>
    <row r="1783" spans="1:56">
      <c r="A1783" t="s">
        <v>10754</v>
      </c>
      <c r="B1783">
        <v>5500</v>
      </c>
      <c r="C1783">
        <v>1996</v>
      </c>
      <c r="D1783">
        <v>65</v>
      </c>
      <c r="E1783">
        <v>4.9129999999999998E-3</v>
      </c>
      <c r="F1783">
        <v>15.348979999999999</v>
      </c>
      <c r="H1783">
        <v>12.779120000000001</v>
      </c>
      <c r="I1783">
        <f t="shared" si="34"/>
        <v>6.2783816559999997E-2</v>
      </c>
      <c r="K1783">
        <v>11.03936</v>
      </c>
      <c r="L1783">
        <v>14.98545</v>
      </c>
      <c r="M1783">
        <v>698.56412999999998</v>
      </c>
      <c r="N1783">
        <v>808.55354</v>
      </c>
      <c r="O1783">
        <v>595.80975999999998</v>
      </c>
      <c r="P1783" t="s">
        <v>10751</v>
      </c>
      <c r="Q1783">
        <v>345.20269999999999</v>
      </c>
      <c r="R1783">
        <v>225.31299999999999</v>
      </c>
      <c r="S1783">
        <v>10.4655</v>
      </c>
      <c r="T1783">
        <v>0.65527899999999994</v>
      </c>
      <c r="U1783">
        <v>4.0966000000000002E-2</v>
      </c>
      <c r="V1783">
        <v>35.277540000000002</v>
      </c>
      <c r="W1783" t="s">
        <v>10751</v>
      </c>
      <c r="X1783">
        <v>0.99099999999999999</v>
      </c>
      <c r="Y1783">
        <v>8.9999999999999993E-3</v>
      </c>
      <c r="Z1783">
        <v>3.9E-2</v>
      </c>
      <c r="AA1783" t="s">
        <v>10751</v>
      </c>
      <c r="AB1783">
        <v>0.95299999999999996</v>
      </c>
      <c r="AC1783" t="s">
        <v>10751</v>
      </c>
      <c r="AD1783">
        <v>8.0000000000000002E-3</v>
      </c>
      <c r="AE1783" t="s">
        <v>10751</v>
      </c>
      <c r="AF1783" t="s">
        <v>10751</v>
      </c>
      <c r="AG1783">
        <v>0.96199999999999997</v>
      </c>
      <c r="AH1783" t="s">
        <v>10751</v>
      </c>
      <c r="AI1783">
        <v>3.7999999999999999E-2</v>
      </c>
      <c r="AJ1783">
        <v>3.7999999999999999E-2</v>
      </c>
      <c r="AK1783" t="s">
        <v>10751</v>
      </c>
      <c r="AL1783" t="s">
        <v>10751</v>
      </c>
      <c r="AM1783" t="s">
        <v>10751</v>
      </c>
      <c r="AN1783" t="s">
        <v>10751</v>
      </c>
      <c r="AO1783" t="s">
        <v>10751</v>
      </c>
      <c r="AP1783">
        <v>0.96199999999999997</v>
      </c>
      <c r="AQ1783">
        <v>3.7999999999999999E-2</v>
      </c>
      <c r="AR1783" t="s">
        <v>10751</v>
      </c>
      <c r="AS1783" t="s">
        <v>10751</v>
      </c>
      <c r="AT1783" t="s">
        <v>10751</v>
      </c>
      <c r="AU1783" t="s">
        <v>10751</v>
      </c>
      <c r="AV1783">
        <v>4</v>
      </c>
      <c r="AW1783" t="s">
        <v>10751</v>
      </c>
      <c r="AX1783">
        <v>8</v>
      </c>
      <c r="AY1783">
        <v>0.95299999999999996</v>
      </c>
      <c r="AZ1783">
        <v>4.7E-2</v>
      </c>
      <c r="BA1783" t="s">
        <v>10751</v>
      </c>
      <c r="BB1783" t="s">
        <v>10751</v>
      </c>
      <c r="BC1783" t="s">
        <v>10751</v>
      </c>
      <c r="BD1783" t="s">
        <v>10751</v>
      </c>
    </row>
    <row r="1784" spans="1:56">
      <c r="A1784" t="s">
        <v>10754</v>
      </c>
      <c r="B1784">
        <v>5500</v>
      </c>
      <c r="C1784">
        <v>1997</v>
      </c>
      <c r="D1784">
        <v>275</v>
      </c>
      <c r="E1784">
        <v>1.8998000000000001E-2</v>
      </c>
      <c r="F1784">
        <v>17.02599</v>
      </c>
      <c r="H1784">
        <v>14.122669999999999</v>
      </c>
      <c r="I1784">
        <f t="shared" si="34"/>
        <v>0.26830248466000001</v>
      </c>
      <c r="K1784">
        <v>12.14269</v>
      </c>
      <c r="L1784">
        <v>16.590299999999999</v>
      </c>
      <c r="M1784">
        <v>629.40625999999997</v>
      </c>
      <c r="N1784">
        <v>732.02907000000005</v>
      </c>
      <c r="O1784">
        <v>535.79570999999999</v>
      </c>
      <c r="P1784" t="s">
        <v>10751</v>
      </c>
      <c r="Q1784">
        <v>346.77010000000001</v>
      </c>
      <c r="R1784">
        <v>240.1825</v>
      </c>
      <c r="S1784">
        <v>10.0473</v>
      </c>
      <c r="T1784">
        <v>0.69275100000000001</v>
      </c>
      <c r="U1784">
        <v>4.367E-2</v>
      </c>
      <c r="V1784">
        <v>38.919049999999999</v>
      </c>
      <c r="W1784" t="s">
        <v>10751</v>
      </c>
      <c r="X1784">
        <v>0.998</v>
      </c>
      <c r="Y1784">
        <v>2E-3</v>
      </c>
      <c r="Z1784">
        <v>7.0000000000000001E-3</v>
      </c>
      <c r="AA1784" t="s">
        <v>10751</v>
      </c>
      <c r="AB1784">
        <v>0.99299999999999999</v>
      </c>
      <c r="AC1784" t="s">
        <v>10751</v>
      </c>
      <c r="AD1784" t="s">
        <v>10751</v>
      </c>
      <c r="AE1784" t="s">
        <v>10751</v>
      </c>
      <c r="AF1784" t="s">
        <v>10751</v>
      </c>
      <c r="AG1784">
        <v>0.998</v>
      </c>
      <c r="AH1784" t="s">
        <v>10751</v>
      </c>
      <c r="AI1784">
        <v>2E-3</v>
      </c>
      <c r="AJ1784">
        <v>2E-3</v>
      </c>
      <c r="AK1784" t="s">
        <v>10751</v>
      </c>
      <c r="AL1784" t="s">
        <v>10751</v>
      </c>
      <c r="AM1784" t="s">
        <v>10751</v>
      </c>
      <c r="AN1784" t="s">
        <v>10751</v>
      </c>
      <c r="AO1784" t="s">
        <v>10751</v>
      </c>
      <c r="AP1784">
        <v>0.998</v>
      </c>
      <c r="AQ1784">
        <v>2E-3</v>
      </c>
      <c r="AR1784" t="s">
        <v>10751</v>
      </c>
      <c r="AS1784" t="s">
        <v>10751</v>
      </c>
      <c r="AT1784" t="s">
        <v>10751</v>
      </c>
      <c r="AU1784" t="s">
        <v>10751</v>
      </c>
      <c r="AV1784">
        <v>4</v>
      </c>
      <c r="AW1784" t="s">
        <v>10751</v>
      </c>
      <c r="AX1784">
        <v>8</v>
      </c>
      <c r="AY1784">
        <v>0.99299999999999999</v>
      </c>
      <c r="AZ1784">
        <v>7.0000000000000001E-3</v>
      </c>
      <c r="BA1784" t="s">
        <v>10751</v>
      </c>
      <c r="BB1784" t="s">
        <v>10751</v>
      </c>
      <c r="BC1784" t="s">
        <v>10751</v>
      </c>
      <c r="BD1784" t="s">
        <v>10751</v>
      </c>
    </row>
    <row r="1785" spans="1:56">
      <c r="A1785" t="s">
        <v>10754</v>
      </c>
      <c r="B1785">
        <v>5500</v>
      </c>
      <c r="C1785">
        <v>1998</v>
      </c>
      <c r="D1785">
        <v>112</v>
      </c>
      <c r="E1785">
        <v>7.7790000000000003E-3</v>
      </c>
      <c r="F1785">
        <v>16.448740000000001</v>
      </c>
      <c r="H1785">
        <v>13.62782</v>
      </c>
      <c r="I1785">
        <f t="shared" si="34"/>
        <v>0.10601081178000001</v>
      </c>
      <c r="K1785">
        <v>11.65518</v>
      </c>
      <c r="L1785">
        <v>16.0474</v>
      </c>
      <c r="M1785">
        <v>652.38954000000001</v>
      </c>
      <c r="N1785">
        <v>762.79105000000004</v>
      </c>
      <c r="O1785">
        <v>554.03810999999996</v>
      </c>
      <c r="P1785" t="s">
        <v>10751</v>
      </c>
      <c r="Q1785">
        <v>330.02760000000001</v>
      </c>
      <c r="R1785">
        <v>225.5027</v>
      </c>
      <c r="S1785">
        <v>10.744</v>
      </c>
      <c r="T1785">
        <v>0.68440800000000002</v>
      </c>
      <c r="U1785">
        <v>4.1000000000000002E-2</v>
      </c>
      <c r="V1785">
        <v>37.493049999999997</v>
      </c>
      <c r="W1785" t="s">
        <v>10751</v>
      </c>
      <c r="X1785">
        <v>0.94699999999999995</v>
      </c>
      <c r="Y1785">
        <v>5.2999999999999999E-2</v>
      </c>
      <c r="Z1785">
        <v>3.9E-2</v>
      </c>
      <c r="AA1785" t="s">
        <v>10751</v>
      </c>
      <c r="AB1785">
        <v>0.96099999999999997</v>
      </c>
      <c r="AC1785" t="s">
        <v>10751</v>
      </c>
      <c r="AD1785" t="s">
        <v>10751</v>
      </c>
      <c r="AE1785" t="s">
        <v>10751</v>
      </c>
      <c r="AF1785" t="s">
        <v>10751</v>
      </c>
      <c r="AG1785">
        <v>0.997</v>
      </c>
      <c r="AH1785" t="s">
        <v>10751</v>
      </c>
      <c r="AI1785">
        <v>3.0000000000000001E-3</v>
      </c>
      <c r="AJ1785">
        <v>3.0000000000000001E-3</v>
      </c>
      <c r="AK1785" t="s">
        <v>10751</v>
      </c>
      <c r="AL1785" t="s">
        <v>10751</v>
      </c>
      <c r="AM1785" t="s">
        <v>10751</v>
      </c>
      <c r="AN1785" t="s">
        <v>10751</v>
      </c>
      <c r="AO1785" t="s">
        <v>10751</v>
      </c>
      <c r="AP1785">
        <v>0.997</v>
      </c>
      <c r="AQ1785">
        <v>3.0000000000000001E-3</v>
      </c>
      <c r="AR1785" t="s">
        <v>10751</v>
      </c>
      <c r="AS1785" t="s">
        <v>10751</v>
      </c>
      <c r="AT1785" t="s">
        <v>10751</v>
      </c>
      <c r="AU1785" t="s">
        <v>10751</v>
      </c>
      <c r="AV1785">
        <v>4</v>
      </c>
      <c r="AW1785" t="s">
        <v>10751</v>
      </c>
      <c r="AX1785">
        <v>8</v>
      </c>
      <c r="AY1785">
        <v>0.96099999999999997</v>
      </c>
      <c r="AZ1785">
        <v>3.9E-2</v>
      </c>
      <c r="BA1785" t="s">
        <v>10751</v>
      </c>
      <c r="BB1785" t="s">
        <v>10751</v>
      </c>
      <c r="BC1785" t="s">
        <v>10751</v>
      </c>
      <c r="BD1785" t="s">
        <v>10751</v>
      </c>
    </row>
    <row r="1786" spans="1:56">
      <c r="A1786" t="s">
        <v>10754</v>
      </c>
      <c r="B1786">
        <v>5500</v>
      </c>
      <c r="C1786">
        <v>1999</v>
      </c>
      <c r="D1786">
        <v>130</v>
      </c>
      <c r="E1786">
        <v>8.5190000000000005E-3</v>
      </c>
      <c r="F1786">
        <v>16.30237</v>
      </c>
      <c r="H1786">
        <v>13.47742</v>
      </c>
      <c r="I1786">
        <f t="shared" si="34"/>
        <v>0.11481414098000001</v>
      </c>
      <c r="K1786">
        <v>11.493029999999999</v>
      </c>
      <c r="L1786">
        <v>15.859360000000001</v>
      </c>
      <c r="M1786">
        <v>659.39931000000001</v>
      </c>
      <c r="N1786">
        <v>773.25107000000003</v>
      </c>
      <c r="O1786">
        <v>560.36303999999996</v>
      </c>
      <c r="P1786" t="s">
        <v>10751</v>
      </c>
      <c r="Q1786">
        <v>344.22320000000002</v>
      </c>
      <c r="R1786">
        <v>242.3415</v>
      </c>
      <c r="S1786">
        <v>10.223599999999999</v>
      </c>
      <c r="T1786">
        <v>0.70451900000000001</v>
      </c>
      <c r="U1786">
        <v>4.4061999999999997E-2</v>
      </c>
      <c r="V1786">
        <v>37.084000000000003</v>
      </c>
      <c r="W1786" t="s">
        <v>10751</v>
      </c>
      <c r="X1786">
        <v>0.93100000000000005</v>
      </c>
      <c r="Y1786">
        <v>6.9000000000000006E-2</v>
      </c>
      <c r="Z1786">
        <v>3.5000000000000003E-2</v>
      </c>
      <c r="AA1786" t="s">
        <v>10751</v>
      </c>
      <c r="AB1786">
        <v>0.96499999999999997</v>
      </c>
      <c r="AC1786" t="s">
        <v>10751</v>
      </c>
      <c r="AD1786" t="s">
        <v>10751</v>
      </c>
      <c r="AE1786" t="s">
        <v>10751</v>
      </c>
      <c r="AF1786" t="s">
        <v>10751</v>
      </c>
      <c r="AG1786">
        <v>1</v>
      </c>
      <c r="AH1786" t="s">
        <v>10751</v>
      </c>
      <c r="AI1786" t="s">
        <v>10751</v>
      </c>
      <c r="AJ1786" t="s">
        <v>10751</v>
      </c>
      <c r="AK1786" t="s">
        <v>10751</v>
      </c>
      <c r="AL1786" t="s">
        <v>10751</v>
      </c>
      <c r="AM1786" t="s">
        <v>10751</v>
      </c>
      <c r="AN1786" t="s">
        <v>10751</v>
      </c>
      <c r="AO1786" t="s">
        <v>10751</v>
      </c>
      <c r="AP1786">
        <v>1</v>
      </c>
      <c r="AQ1786" t="s">
        <v>10751</v>
      </c>
      <c r="AR1786" t="s">
        <v>10751</v>
      </c>
      <c r="AS1786" t="s">
        <v>10751</v>
      </c>
      <c r="AT1786" t="s">
        <v>10751</v>
      </c>
      <c r="AU1786" t="s">
        <v>10751</v>
      </c>
      <c r="AV1786">
        <v>4</v>
      </c>
      <c r="AW1786" t="s">
        <v>10751</v>
      </c>
      <c r="AX1786">
        <v>8</v>
      </c>
      <c r="AY1786">
        <v>0.96499999999999997</v>
      </c>
      <c r="AZ1786">
        <v>3.5000000000000003E-2</v>
      </c>
      <c r="BA1786" t="s">
        <v>10751</v>
      </c>
      <c r="BB1786" t="s">
        <v>10751</v>
      </c>
      <c r="BC1786" t="s">
        <v>10751</v>
      </c>
      <c r="BD1786" t="s">
        <v>10751</v>
      </c>
    </row>
    <row r="1787" spans="1:56">
      <c r="A1787" t="s">
        <v>10754</v>
      </c>
      <c r="B1787">
        <v>5500</v>
      </c>
      <c r="C1787">
        <v>2000</v>
      </c>
      <c r="D1787">
        <v>71</v>
      </c>
      <c r="E1787">
        <v>4.2940000000000001E-3</v>
      </c>
      <c r="F1787">
        <v>16.258099999999999</v>
      </c>
      <c r="H1787">
        <v>13.43317</v>
      </c>
      <c r="I1787">
        <f t="shared" si="34"/>
        <v>5.7682031980000006E-2</v>
      </c>
      <c r="K1787">
        <v>11.346450000000001</v>
      </c>
      <c r="L1787">
        <v>15.920769999999999</v>
      </c>
      <c r="M1787">
        <v>661.57150000000001</v>
      </c>
      <c r="N1787">
        <v>783.24030000000005</v>
      </c>
      <c r="O1787">
        <v>558.20181000000002</v>
      </c>
      <c r="P1787" t="s">
        <v>10751</v>
      </c>
      <c r="Q1787">
        <v>346.87369999999999</v>
      </c>
      <c r="R1787">
        <v>244.87360000000001</v>
      </c>
      <c r="S1787">
        <v>9.7082999999999995</v>
      </c>
      <c r="T1787">
        <v>0.706349</v>
      </c>
      <c r="U1787">
        <v>4.4521999999999999E-2</v>
      </c>
      <c r="V1787">
        <v>36.961530000000003</v>
      </c>
      <c r="W1787" t="s">
        <v>10751</v>
      </c>
      <c r="X1787">
        <v>0.86499999999999999</v>
      </c>
      <c r="Y1787">
        <v>0.13500000000000001</v>
      </c>
      <c r="Z1787">
        <v>2.3E-2</v>
      </c>
      <c r="AA1787" t="s">
        <v>10751</v>
      </c>
      <c r="AB1787">
        <v>0.97699999999999998</v>
      </c>
      <c r="AC1787" t="s">
        <v>10751</v>
      </c>
      <c r="AD1787" t="s">
        <v>10751</v>
      </c>
      <c r="AE1787" t="s">
        <v>10751</v>
      </c>
      <c r="AF1787" t="s">
        <v>10751</v>
      </c>
      <c r="AG1787">
        <v>1</v>
      </c>
      <c r="AH1787" t="s">
        <v>10751</v>
      </c>
      <c r="AI1787" t="s">
        <v>10751</v>
      </c>
      <c r="AJ1787" t="s">
        <v>10751</v>
      </c>
      <c r="AK1787" t="s">
        <v>10751</v>
      </c>
      <c r="AL1787" t="s">
        <v>10751</v>
      </c>
      <c r="AM1787" t="s">
        <v>10751</v>
      </c>
      <c r="AN1787" t="s">
        <v>10751</v>
      </c>
      <c r="AO1787" t="s">
        <v>10751</v>
      </c>
      <c r="AP1787">
        <v>1</v>
      </c>
      <c r="AQ1787" t="s">
        <v>10751</v>
      </c>
      <c r="AR1787" t="s">
        <v>10751</v>
      </c>
      <c r="AS1787" t="s">
        <v>10751</v>
      </c>
      <c r="AT1787" t="s">
        <v>10751</v>
      </c>
      <c r="AU1787" t="s">
        <v>10751</v>
      </c>
      <c r="AV1787">
        <v>4</v>
      </c>
      <c r="AW1787" t="s">
        <v>10751</v>
      </c>
      <c r="AX1787">
        <v>8</v>
      </c>
      <c r="AY1787">
        <v>0.97699999999999998</v>
      </c>
      <c r="AZ1787">
        <v>2.3E-2</v>
      </c>
      <c r="BA1787" t="s">
        <v>10751</v>
      </c>
      <c r="BB1787" t="s">
        <v>10751</v>
      </c>
      <c r="BC1787" t="s">
        <v>10751</v>
      </c>
      <c r="BD1787" t="s">
        <v>10751</v>
      </c>
    </row>
    <row r="1788" spans="1:56">
      <c r="A1788" t="s">
        <v>10754</v>
      </c>
      <c r="B1788">
        <v>5500</v>
      </c>
      <c r="C1788">
        <v>2001</v>
      </c>
      <c r="D1788">
        <v>258</v>
      </c>
      <c r="E1788">
        <v>1.6504999999999999E-2</v>
      </c>
      <c r="F1788">
        <v>16.321359999999999</v>
      </c>
      <c r="H1788">
        <v>13.385</v>
      </c>
      <c r="I1788">
        <f t="shared" si="34"/>
        <v>0.22091942499999997</v>
      </c>
      <c r="K1788">
        <v>11.49208</v>
      </c>
      <c r="L1788">
        <v>15.50177</v>
      </c>
      <c r="M1788">
        <v>663.95218999999997</v>
      </c>
      <c r="N1788">
        <v>773.31550000000004</v>
      </c>
      <c r="O1788">
        <v>573.28939000000003</v>
      </c>
      <c r="P1788" t="s">
        <v>10751</v>
      </c>
      <c r="Q1788">
        <v>339.8372</v>
      </c>
      <c r="R1788">
        <v>251.02359999999999</v>
      </c>
      <c r="S1788">
        <v>9.4390000000000001</v>
      </c>
      <c r="T1788">
        <v>0.74043899999999996</v>
      </c>
      <c r="U1788">
        <v>4.5641000000000001E-2</v>
      </c>
      <c r="V1788">
        <v>36.932499999999997</v>
      </c>
      <c r="W1788" t="s">
        <v>10751</v>
      </c>
      <c r="X1788">
        <v>0.97899999999999998</v>
      </c>
      <c r="Y1788">
        <v>2.1000000000000001E-2</v>
      </c>
      <c r="Z1788">
        <v>1.7999999999999999E-2</v>
      </c>
      <c r="AA1788" t="s">
        <v>10751</v>
      </c>
      <c r="AB1788">
        <v>0.98199999999999998</v>
      </c>
      <c r="AC1788" t="s">
        <v>10751</v>
      </c>
      <c r="AD1788" t="s">
        <v>10751</v>
      </c>
      <c r="AE1788" t="s">
        <v>10751</v>
      </c>
      <c r="AF1788" t="s">
        <v>10751</v>
      </c>
      <c r="AG1788">
        <v>1</v>
      </c>
      <c r="AH1788" t="s">
        <v>10751</v>
      </c>
      <c r="AI1788" t="s">
        <v>10751</v>
      </c>
      <c r="AJ1788" t="s">
        <v>10751</v>
      </c>
      <c r="AK1788" t="s">
        <v>10751</v>
      </c>
      <c r="AL1788" t="s">
        <v>10751</v>
      </c>
      <c r="AM1788" t="s">
        <v>10751</v>
      </c>
      <c r="AN1788" t="s">
        <v>10751</v>
      </c>
      <c r="AO1788" t="s">
        <v>10751</v>
      </c>
      <c r="AP1788">
        <v>1</v>
      </c>
      <c r="AQ1788" t="s">
        <v>10751</v>
      </c>
      <c r="AR1788" t="s">
        <v>10751</v>
      </c>
      <c r="AS1788" t="s">
        <v>10751</v>
      </c>
      <c r="AT1788" t="s">
        <v>10751</v>
      </c>
      <c r="AU1788" t="s">
        <v>10751</v>
      </c>
      <c r="AV1788">
        <v>4</v>
      </c>
      <c r="AW1788" t="s">
        <v>10751</v>
      </c>
      <c r="AX1788">
        <v>8</v>
      </c>
      <c r="AY1788">
        <v>0.98199999999999998</v>
      </c>
      <c r="AZ1788">
        <v>1.7999999999999999E-2</v>
      </c>
      <c r="BA1788" t="s">
        <v>10751</v>
      </c>
      <c r="BB1788" t="s">
        <v>10751</v>
      </c>
      <c r="BC1788" t="s">
        <v>10751</v>
      </c>
      <c r="BD1788" t="s">
        <v>10751</v>
      </c>
    </row>
    <row r="1789" spans="1:56">
      <c r="A1789" t="s">
        <v>10754</v>
      </c>
      <c r="B1789">
        <v>5500</v>
      </c>
      <c r="C1789">
        <v>2002</v>
      </c>
      <c r="D1789">
        <v>279</v>
      </c>
      <c r="E1789">
        <v>1.7337000000000002E-2</v>
      </c>
      <c r="F1789">
        <v>17.02514</v>
      </c>
      <c r="H1789">
        <v>13.89944</v>
      </c>
      <c r="I1789">
        <f t="shared" si="34"/>
        <v>0.24097459128000004</v>
      </c>
      <c r="K1789">
        <v>11.93849</v>
      </c>
      <c r="L1789">
        <v>16.03106</v>
      </c>
      <c r="M1789">
        <v>639.37816999999995</v>
      </c>
      <c r="N1789">
        <v>744.39918</v>
      </c>
      <c r="O1789">
        <v>554.36139000000003</v>
      </c>
      <c r="P1789" t="s">
        <v>10751</v>
      </c>
      <c r="Q1789">
        <v>322.44470000000001</v>
      </c>
      <c r="R1789">
        <v>255.1446</v>
      </c>
      <c r="S1789">
        <v>9.5023</v>
      </c>
      <c r="T1789">
        <v>0.79493599999999998</v>
      </c>
      <c r="U1789">
        <v>4.6390000000000001E-2</v>
      </c>
      <c r="V1789">
        <v>38.371989999999997</v>
      </c>
      <c r="W1789" t="s">
        <v>10751</v>
      </c>
      <c r="X1789">
        <v>0.73699999999999999</v>
      </c>
      <c r="Y1789">
        <v>0.26300000000000001</v>
      </c>
      <c r="Z1789">
        <v>1.0999999999999999E-2</v>
      </c>
      <c r="AA1789" t="s">
        <v>10751</v>
      </c>
      <c r="AB1789">
        <v>0.98899999999999999</v>
      </c>
      <c r="AC1789" t="s">
        <v>10751</v>
      </c>
      <c r="AD1789" t="s">
        <v>10751</v>
      </c>
      <c r="AE1789" t="s">
        <v>10751</v>
      </c>
      <c r="AF1789" t="s">
        <v>10751</v>
      </c>
      <c r="AG1789">
        <v>1</v>
      </c>
      <c r="AH1789" t="s">
        <v>10751</v>
      </c>
      <c r="AI1789" t="s">
        <v>10751</v>
      </c>
      <c r="AJ1789" t="s">
        <v>10751</v>
      </c>
      <c r="AK1789" t="s">
        <v>10751</v>
      </c>
      <c r="AL1789" t="s">
        <v>10751</v>
      </c>
      <c r="AM1789" t="s">
        <v>10751</v>
      </c>
      <c r="AN1789" t="s">
        <v>10751</v>
      </c>
      <c r="AO1789" t="s">
        <v>10751</v>
      </c>
      <c r="AP1789">
        <v>1</v>
      </c>
      <c r="AQ1789" t="s">
        <v>10751</v>
      </c>
      <c r="AR1789" t="s">
        <v>10751</v>
      </c>
      <c r="AS1789" t="s">
        <v>10751</v>
      </c>
      <c r="AT1789" t="s">
        <v>10751</v>
      </c>
      <c r="AU1789" t="s">
        <v>10751</v>
      </c>
      <c r="AV1789">
        <v>4</v>
      </c>
      <c r="AW1789" t="s">
        <v>10751</v>
      </c>
      <c r="AX1789">
        <v>8</v>
      </c>
      <c r="AY1789">
        <v>0.98899999999999999</v>
      </c>
      <c r="AZ1789">
        <v>1.0999999999999999E-2</v>
      </c>
      <c r="BA1789" t="s">
        <v>10751</v>
      </c>
      <c r="BB1789" t="s">
        <v>10751</v>
      </c>
      <c r="BC1789" t="s">
        <v>10751</v>
      </c>
      <c r="BD1789" t="s">
        <v>10751</v>
      </c>
    </row>
    <row r="1790" spans="1:56">
      <c r="A1790" t="s">
        <v>10754</v>
      </c>
      <c r="B1790">
        <v>5500</v>
      </c>
      <c r="C1790">
        <v>2003</v>
      </c>
      <c r="D1790">
        <v>270</v>
      </c>
      <c r="E1790">
        <v>1.7144E-2</v>
      </c>
      <c r="F1790">
        <v>17.170590000000001</v>
      </c>
      <c r="H1790">
        <v>13.933630000000001</v>
      </c>
      <c r="I1790">
        <f t="shared" si="34"/>
        <v>0.23887815272000001</v>
      </c>
      <c r="K1790">
        <v>12.07095</v>
      </c>
      <c r="L1790">
        <v>15.86927</v>
      </c>
      <c r="M1790">
        <v>637.80934000000002</v>
      </c>
      <c r="N1790">
        <v>736.23056999999994</v>
      </c>
      <c r="O1790">
        <v>560.01310999999998</v>
      </c>
      <c r="P1790" t="s">
        <v>10751</v>
      </c>
      <c r="Q1790">
        <v>318.6121</v>
      </c>
      <c r="R1790">
        <v>263.56490000000002</v>
      </c>
      <c r="S1790">
        <v>9.141</v>
      </c>
      <c r="T1790">
        <v>0.82702500000000001</v>
      </c>
      <c r="U1790">
        <v>4.7920999999999998E-2</v>
      </c>
      <c r="V1790">
        <v>38.37106</v>
      </c>
      <c r="W1790" t="s">
        <v>10751</v>
      </c>
      <c r="X1790">
        <v>0.65700000000000003</v>
      </c>
      <c r="Y1790">
        <v>0.34300000000000003</v>
      </c>
      <c r="Z1790">
        <v>8.9999999999999993E-3</v>
      </c>
      <c r="AA1790" t="s">
        <v>10751</v>
      </c>
      <c r="AB1790">
        <v>0.99099999999999999</v>
      </c>
      <c r="AC1790" t="s">
        <v>10751</v>
      </c>
      <c r="AD1790" t="s">
        <v>10751</v>
      </c>
      <c r="AE1790" t="s">
        <v>10751</v>
      </c>
      <c r="AF1790" t="s">
        <v>10751</v>
      </c>
      <c r="AG1790">
        <v>1</v>
      </c>
      <c r="AH1790" t="s">
        <v>10751</v>
      </c>
      <c r="AI1790" t="s">
        <v>10751</v>
      </c>
      <c r="AJ1790" t="s">
        <v>10751</v>
      </c>
      <c r="AK1790" t="s">
        <v>10751</v>
      </c>
      <c r="AL1790" t="s">
        <v>10751</v>
      </c>
      <c r="AM1790" t="s">
        <v>10751</v>
      </c>
      <c r="AN1790" t="s">
        <v>10751</v>
      </c>
      <c r="AO1790" t="s">
        <v>10751</v>
      </c>
      <c r="AP1790">
        <v>1</v>
      </c>
      <c r="AQ1790" t="s">
        <v>10751</v>
      </c>
      <c r="AR1790" t="s">
        <v>10751</v>
      </c>
      <c r="AS1790" t="s">
        <v>10751</v>
      </c>
      <c r="AT1790" t="s">
        <v>10751</v>
      </c>
      <c r="AU1790" t="s">
        <v>10751</v>
      </c>
      <c r="AV1790">
        <v>4.5</v>
      </c>
      <c r="AW1790" t="s">
        <v>10751</v>
      </c>
      <c r="AX1790">
        <v>8</v>
      </c>
      <c r="AY1790">
        <v>0.47</v>
      </c>
      <c r="AZ1790">
        <v>0.53</v>
      </c>
      <c r="BA1790" t="s">
        <v>10751</v>
      </c>
      <c r="BB1790" t="s">
        <v>10751</v>
      </c>
      <c r="BC1790" t="s">
        <v>10751</v>
      </c>
      <c r="BD1790" t="s">
        <v>10751</v>
      </c>
    </row>
    <row r="1791" spans="1:56">
      <c r="A1791" t="s">
        <v>10754</v>
      </c>
      <c r="B1791">
        <v>5500</v>
      </c>
      <c r="C1791">
        <v>2004</v>
      </c>
      <c r="D1791">
        <v>538</v>
      </c>
      <c r="E1791">
        <v>3.4230999999999998E-2</v>
      </c>
      <c r="F1791">
        <v>17.939309999999999</v>
      </c>
      <c r="H1791">
        <v>14.50217</v>
      </c>
      <c r="I1791">
        <f t="shared" si="34"/>
        <v>0.49642378126999998</v>
      </c>
      <c r="K1791">
        <v>12.51435</v>
      </c>
      <c r="L1791">
        <v>16.529630000000001</v>
      </c>
      <c r="M1791">
        <v>612.80475000000001</v>
      </c>
      <c r="N1791">
        <v>710.14480000000003</v>
      </c>
      <c r="O1791">
        <v>537.64047000000005</v>
      </c>
      <c r="P1791" t="s">
        <v>10751</v>
      </c>
      <c r="Q1791">
        <v>316.06729999999999</v>
      </c>
      <c r="R1791">
        <v>286.60610000000003</v>
      </c>
      <c r="S1791">
        <v>8.7536000000000005</v>
      </c>
      <c r="T1791">
        <v>0.90093999999999996</v>
      </c>
      <c r="U1791">
        <v>5.2109999999999997E-2</v>
      </c>
      <c r="V1791">
        <v>39.994669999999999</v>
      </c>
      <c r="W1791" t="s">
        <v>10751</v>
      </c>
      <c r="X1791">
        <v>0.434</v>
      </c>
      <c r="Y1791">
        <v>0.56599999999999995</v>
      </c>
      <c r="Z1791">
        <v>8.0000000000000002E-3</v>
      </c>
      <c r="AA1791" t="s">
        <v>10751</v>
      </c>
      <c r="AB1791">
        <v>0.99199999999999999</v>
      </c>
      <c r="AC1791" t="s">
        <v>10751</v>
      </c>
      <c r="AD1791" t="s">
        <v>10751</v>
      </c>
      <c r="AE1791" t="s">
        <v>10751</v>
      </c>
      <c r="AF1791" t="s">
        <v>10751</v>
      </c>
      <c r="AG1791">
        <v>1</v>
      </c>
      <c r="AH1791" t="s">
        <v>10751</v>
      </c>
      <c r="AI1791" t="s">
        <v>10751</v>
      </c>
      <c r="AJ1791" t="s">
        <v>10751</v>
      </c>
      <c r="AK1791" t="s">
        <v>10751</v>
      </c>
      <c r="AL1791" t="s">
        <v>10751</v>
      </c>
      <c r="AM1791" t="s">
        <v>10751</v>
      </c>
      <c r="AN1791" t="s">
        <v>10751</v>
      </c>
      <c r="AO1791">
        <v>0</v>
      </c>
      <c r="AP1791">
        <v>1</v>
      </c>
      <c r="AQ1791" t="s">
        <v>10751</v>
      </c>
      <c r="AR1791" t="s">
        <v>10751</v>
      </c>
      <c r="AS1791" t="s">
        <v>10751</v>
      </c>
      <c r="AT1791">
        <v>0.27500000000000002</v>
      </c>
      <c r="AU1791">
        <v>0.215</v>
      </c>
      <c r="AV1791">
        <v>4.4000000000000004</v>
      </c>
      <c r="AW1791" t="s">
        <v>10751</v>
      </c>
      <c r="AX1791">
        <v>8</v>
      </c>
      <c r="AY1791">
        <v>0.56899999999999995</v>
      </c>
      <c r="AZ1791">
        <v>0.42899999999999999</v>
      </c>
      <c r="BA1791">
        <v>1E-3</v>
      </c>
      <c r="BB1791" t="s">
        <v>10751</v>
      </c>
      <c r="BC1791" t="s">
        <v>10751</v>
      </c>
      <c r="BD1791" t="s">
        <v>10751</v>
      </c>
    </row>
    <row r="1792" spans="1:56">
      <c r="A1792" t="s">
        <v>10754</v>
      </c>
      <c r="B1792">
        <v>5500</v>
      </c>
      <c r="C1792">
        <v>2005</v>
      </c>
      <c r="D1792">
        <v>549</v>
      </c>
      <c r="E1792">
        <v>3.4550999999999998E-2</v>
      </c>
      <c r="F1792">
        <v>18.28031</v>
      </c>
      <c r="H1792">
        <v>14.74034</v>
      </c>
      <c r="I1792">
        <f t="shared" si="34"/>
        <v>0.50929348734000002</v>
      </c>
      <c r="K1792">
        <v>12.64493</v>
      </c>
      <c r="L1792">
        <v>16.84629</v>
      </c>
      <c r="M1792">
        <v>602.90351999999996</v>
      </c>
      <c r="N1792">
        <v>702.81107999999995</v>
      </c>
      <c r="O1792">
        <v>527.53466000000003</v>
      </c>
      <c r="P1792" t="s">
        <v>10751</v>
      </c>
      <c r="Q1792">
        <v>318.54809999999998</v>
      </c>
      <c r="R1792">
        <v>291.93990000000002</v>
      </c>
      <c r="S1792">
        <v>8.5935000000000006</v>
      </c>
      <c r="T1792">
        <v>0.913157</v>
      </c>
      <c r="U1792">
        <v>5.3080000000000002E-2</v>
      </c>
      <c r="V1792">
        <v>40.646529999999998</v>
      </c>
      <c r="W1792" t="s">
        <v>10751</v>
      </c>
      <c r="X1792">
        <v>0.60499999999999998</v>
      </c>
      <c r="Y1792">
        <v>0.39500000000000002</v>
      </c>
      <c r="Z1792">
        <v>5.0000000000000001E-3</v>
      </c>
      <c r="AA1792" t="s">
        <v>10751</v>
      </c>
      <c r="AB1792">
        <v>0.995</v>
      </c>
      <c r="AC1792" t="s">
        <v>10751</v>
      </c>
      <c r="AD1792" t="s">
        <v>10751</v>
      </c>
      <c r="AE1792" t="s">
        <v>10751</v>
      </c>
      <c r="AF1792" t="s">
        <v>10751</v>
      </c>
      <c r="AG1792">
        <v>1</v>
      </c>
      <c r="AH1792" t="s">
        <v>10751</v>
      </c>
      <c r="AI1792" t="s">
        <v>10751</v>
      </c>
      <c r="AJ1792" t="s">
        <v>10751</v>
      </c>
      <c r="AK1792" t="s">
        <v>10751</v>
      </c>
      <c r="AL1792" t="s">
        <v>10751</v>
      </c>
      <c r="AM1792" t="s">
        <v>10751</v>
      </c>
      <c r="AN1792" t="s">
        <v>10751</v>
      </c>
      <c r="AO1792">
        <v>1E-3</v>
      </c>
      <c r="AP1792">
        <v>0.999</v>
      </c>
      <c r="AQ1792" t="s">
        <v>10751</v>
      </c>
      <c r="AR1792" t="s">
        <v>10751</v>
      </c>
      <c r="AS1792" t="s">
        <v>10751</v>
      </c>
      <c r="AT1792">
        <v>0.33</v>
      </c>
      <c r="AU1792">
        <v>0.33</v>
      </c>
      <c r="AV1792">
        <v>4.4000000000000004</v>
      </c>
      <c r="AW1792" t="s">
        <v>10751</v>
      </c>
      <c r="AX1792">
        <v>8</v>
      </c>
      <c r="AY1792">
        <v>0.60599999999999998</v>
      </c>
      <c r="AZ1792">
        <v>0.38900000000000001</v>
      </c>
      <c r="BA1792">
        <v>5.0000000000000001E-3</v>
      </c>
      <c r="BB1792" t="s">
        <v>10751</v>
      </c>
      <c r="BC1792" t="s">
        <v>10751</v>
      </c>
      <c r="BD1792" t="s">
        <v>10751</v>
      </c>
    </row>
    <row r="1793" spans="1:56">
      <c r="A1793" t="s">
        <v>10754</v>
      </c>
      <c r="B1793">
        <v>5500</v>
      </c>
      <c r="C1793">
        <v>2006</v>
      </c>
      <c r="D1793">
        <v>570</v>
      </c>
      <c r="E1793">
        <v>3.7744E-2</v>
      </c>
      <c r="F1793">
        <v>18.745709999999999</v>
      </c>
      <c r="H1793">
        <v>15.10361</v>
      </c>
      <c r="I1793">
        <f t="shared" si="34"/>
        <v>0.57007065583999994</v>
      </c>
      <c r="K1793">
        <v>12.95247</v>
      </c>
      <c r="L1793">
        <v>17.266960000000001</v>
      </c>
      <c r="M1793">
        <v>588.40237000000002</v>
      </c>
      <c r="N1793">
        <v>686.12422000000004</v>
      </c>
      <c r="O1793">
        <v>514.68237999999997</v>
      </c>
      <c r="P1793" t="s">
        <v>10751</v>
      </c>
      <c r="Q1793">
        <v>312.99200000000002</v>
      </c>
      <c r="R1793">
        <v>283.38529999999997</v>
      </c>
      <c r="S1793">
        <v>8.8313000000000006</v>
      </c>
      <c r="T1793">
        <v>0.90189799999999998</v>
      </c>
      <c r="U1793">
        <v>5.1525000000000001E-2</v>
      </c>
      <c r="V1793">
        <v>41.565689999999996</v>
      </c>
      <c r="W1793" t="s">
        <v>10751</v>
      </c>
      <c r="X1793">
        <v>0.56599999999999995</v>
      </c>
      <c r="Y1793">
        <v>0.434</v>
      </c>
      <c r="Z1793">
        <v>3.0000000000000001E-3</v>
      </c>
      <c r="AA1793" t="s">
        <v>10751</v>
      </c>
      <c r="AB1793">
        <v>0.997</v>
      </c>
      <c r="AC1793" t="s">
        <v>10751</v>
      </c>
      <c r="AD1793" t="s">
        <v>10751</v>
      </c>
      <c r="AE1793" t="s">
        <v>10751</v>
      </c>
      <c r="AF1793" t="s">
        <v>10751</v>
      </c>
      <c r="AG1793">
        <v>1</v>
      </c>
      <c r="AH1793" t="s">
        <v>10751</v>
      </c>
      <c r="AI1793" t="s">
        <v>10751</v>
      </c>
      <c r="AJ1793" t="s">
        <v>10751</v>
      </c>
      <c r="AK1793" t="s">
        <v>10751</v>
      </c>
      <c r="AL1793" t="s">
        <v>10751</v>
      </c>
      <c r="AM1793" t="s">
        <v>10751</v>
      </c>
      <c r="AN1793" t="s">
        <v>10751</v>
      </c>
      <c r="AO1793">
        <v>3.0000000000000001E-3</v>
      </c>
      <c r="AP1793">
        <v>0.997</v>
      </c>
      <c r="AQ1793" t="s">
        <v>10751</v>
      </c>
      <c r="AR1793" t="s">
        <v>10751</v>
      </c>
      <c r="AS1793">
        <v>0.14599999999999999</v>
      </c>
      <c r="AT1793">
        <v>0.33400000000000002</v>
      </c>
      <c r="AU1793">
        <v>0.33400000000000002</v>
      </c>
      <c r="AV1793">
        <v>4.4000000000000004</v>
      </c>
      <c r="AW1793" t="s">
        <v>10751</v>
      </c>
      <c r="AX1793">
        <v>8</v>
      </c>
      <c r="AY1793">
        <v>0.62</v>
      </c>
      <c r="AZ1793">
        <v>0.377</v>
      </c>
      <c r="BA1793">
        <v>3.0000000000000001E-3</v>
      </c>
      <c r="BB1793" t="s">
        <v>10751</v>
      </c>
      <c r="BC1793" t="s">
        <v>10751</v>
      </c>
      <c r="BD1793" t="s">
        <v>10751</v>
      </c>
    </row>
    <row r="1794" spans="1:56">
      <c r="A1794" t="s">
        <v>10754</v>
      </c>
      <c r="B1794">
        <v>5500</v>
      </c>
      <c r="C1794">
        <v>2007</v>
      </c>
      <c r="D1794">
        <v>688</v>
      </c>
      <c r="E1794">
        <v>4.505E-2</v>
      </c>
      <c r="F1794">
        <v>19.543839999999999</v>
      </c>
      <c r="H1794">
        <v>15.731629999999999</v>
      </c>
      <c r="I1794">
        <f t="shared" si="34"/>
        <v>0.70870993149999995</v>
      </c>
      <c r="K1794">
        <v>13.46551</v>
      </c>
      <c r="L1794">
        <v>18.019300000000001</v>
      </c>
      <c r="M1794">
        <v>564.91279999999995</v>
      </c>
      <c r="N1794">
        <v>659.98262</v>
      </c>
      <c r="O1794">
        <v>493.19346999999999</v>
      </c>
      <c r="P1794" t="s">
        <v>10751</v>
      </c>
      <c r="Q1794">
        <v>317.37090000000001</v>
      </c>
      <c r="R1794">
        <v>297.40069999999997</v>
      </c>
      <c r="S1794">
        <v>8.6463000000000001</v>
      </c>
      <c r="T1794">
        <v>0.93418999999999996</v>
      </c>
      <c r="U1794">
        <v>5.4073000000000003E-2</v>
      </c>
      <c r="V1794">
        <v>43.342260000000003</v>
      </c>
      <c r="W1794" t="s">
        <v>10751</v>
      </c>
      <c r="X1794">
        <v>0.48499999999999999</v>
      </c>
      <c r="Y1794">
        <v>0.51500000000000001</v>
      </c>
      <c r="Z1794">
        <v>2E-3</v>
      </c>
      <c r="AA1794" t="s">
        <v>10751</v>
      </c>
      <c r="AB1794">
        <v>0.998</v>
      </c>
      <c r="AC1794" t="s">
        <v>10751</v>
      </c>
      <c r="AD1794" t="s">
        <v>10751</v>
      </c>
      <c r="AE1794" t="s">
        <v>10751</v>
      </c>
      <c r="AF1794" t="s">
        <v>10751</v>
      </c>
      <c r="AG1794">
        <v>1</v>
      </c>
      <c r="AH1794" t="s">
        <v>10751</v>
      </c>
      <c r="AI1794" t="s">
        <v>10751</v>
      </c>
      <c r="AJ1794" t="s">
        <v>10751</v>
      </c>
      <c r="AK1794" t="s">
        <v>10751</v>
      </c>
      <c r="AL1794" t="s">
        <v>10751</v>
      </c>
      <c r="AM1794" t="s">
        <v>10751</v>
      </c>
      <c r="AN1794" t="s">
        <v>10751</v>
      </c>
      <c r="AO1794">
        <v>0</v>
      </c>
      <c r="AP1794">
        <v>1</v>
      </c>
      <c r="AQ1794" t="s">
        <v>10751</v>
      </c>
      <c r="AR1794" t="s">
        <v>10751</v>
      </c>
      <c r="AS1794">
        <v>0.28000000000000003</v>
      </c>
      <c r="AT1794">
        <v>0.23699999999999999</v>
      </c>
      <c r="AU1794">
        <v>0.23699999999999999</v>
      </c>
      <c r="AV1794">
        <v>4.3</v>
      </c>
      <c r="AW1794" t="s">
        <v>10751</v>
      </c>
      <c r="AX1794">
        <v>8</v>
      </c>
      <c r="AY1794">
        <v>0.78500000000000003</v>
      </c>
      <c r="AZ1794">
        <v>0.158</v>
      </c>
      <c r="BA1794">
        <v>5.7000000000000002E-2</v>
      </c>
      <c r="BB1794" t="s">
        <v>10751</v>
      </c>
      <c r="BC1794" t="s">
        <v>10751</v>
      </c>
      <c r="BD1794" t="s">
        <v>10751</v>
      </c>
    </row>
    <row r="1795" spans="1:56">
      <c r="A1795" t="s">
        <v>10754</v>
      </c>
      <c r="B1795">
        <v>5500</v>
      </c>
      <c r="C1795">
        <v>2008</v>
      </c>
      <c r="D1795">
        <v>707</v>
      </c>
      <c r="E1795">
        <v>5.0838000000000001E-2</v>
      </c>
      <c r="F1795">
        <v>20.067170000000001</v>
      </c>
      <c r="H1795">
        <v>16.16892</v>
      </c>
      <c r="I1795">
        <f t="shared" si="34"/>
        <v>0.82199555495999999</v>
      </c>
      <c r="K1795">
        <v>13.748239999999999</v>
      </c>
      <c r="L1795">
        <v>18.64554</v>
      </c>
      <c r="M1795">
        <v>549.63467000000003</v>
      </c>
      <c r="N1795">
        <v>646.41013999999996</v>
      </c>
      <c r="O1795">
        <v>476.62862000000001</v>
      </c>
      <c r="P1795">
        <v>66.23348</v>
      </c>
      <c r="Q1795">
        <v>318.68340000000001</v>
      </c>
      <c r="R1795">
        <v>311.34059999999999</v>
      </c>
      <c r="S1795">
        <v>8.4663000000000004</v>
      </c>
      <c r="T1795">
        <v>0.97395900000000002</v>
      </c>
      <c r="U1795">
        <v>5.6606999999999998E-2</v>
      </c>
      <c r="V1795">
        <v>44.901699999999998</v>
      </c>
      <c r="W1795" t="s">
        <v>10751</v>
      </c>
      <c r="X1795">
        <v>0.46899999999999997</v>
      </c>
      <c r="Y1795">
        <v>0.53100000000000003</v>
      </c>
      <c r="Z1795">
        <v>2E-3</v>
      </c>
      <c r="AA1795" t="s">
        <v>10751</v>
      </c>
      <c r="AB1795">
        <v>0.998</v>
      </c>
      <c r="AC1795" t="s">
        <v>10751</v>
      </c>
      <c r="AD1795" t="s">
        <v>10751</v>
      </c>
      <c r="AE1795" t="s">
        <v>10751</v>
      </c>
      <c r="AF1795" t="s">
        <v>10751</v>
      </c>
      <c r="AG1795">
        <v>1</v>
      </c>
      <c r="AH1795" t="s">
        <v>10751</v>
      </c>
      <c r="AI1795" t="s">
        <v>10751</v>
      </c>
      <c r="AJ1795" t="s">
        <v>10751</v>
      </c>
      <c r="AK1795" t="s">
        <v>10751</v>
      </c>
      <c r="AL1795" t="s">
        <v>10751</v>
      </c>
      <c r="AM1795" t="s">
        <v>10751</v>
      </c>
      <c r="AN1795" t="s">
        <v>10751</v>
      </c>
      <c r="AO1795" t="s">
        <v>10751</v>
      </c>
      <c r="AP1795">
        <v>1</v>
      </c>
      <c r="AQ1795" t="s">
        <v>10751</v>
      </c>
      <c r="AR1795" t="s">
        <v>10751</v>
      </c>
      <c r="AS1795">
        <v>0.48699999999999999</v>
      </c>
      <c r="AT1795">
        <v>0.185</v>
      </c>
      <c r="AU1795">
        <v>0.186</v>
      </c>
      <c r="AV1795">
        <v>4.4000000000000004</v>
      </c>
      <c r="AW1795" t="s">
        <v>10751</v>
      </c>
      <c r="AX1795">
        <v>8</v>
      </c>
      <c r="AY1795">
        <v>0.68100000000000005</v>
      </c>
      <c r="AZ1795">
        <v>0.27300000000000002</v>
      </c>
      <c r="BA1795">
        <v>4.5999999999999999E-2</v>
      </c>
      <c r="BB1795" t="s">
        <v>10751</v>
      </c>
      <c r="BC1795" t="s">
        <v>10751</v>
      </c>
      <c r="BD1795" t="s">
        <v>10751</v>
      </c>
    </row>
    <row r="1796" spans="1:56">
      <c r="A1796" t="s">
        <v>10754</v>
      </c>
      <c r="B1796">
        <v>5500</v>
      </c>
      <c r="C1796">
        <v>2009</v>
      </c>
      <c r="D1796">
        <v>461</v>
      </c>
      <c r="E1796">
        <v>4.9515000000000003E-2</v>
      </c>
      <c r="F1796">
        <v>20.41348</v>
      </c>
      <c r="H1796">
        <v>16.486470000000001</v>
      </c>
      <c r="I1796">
        <f t="shared" si="34"/>
        <v>0.81632756205000012</v>
      </c>
      <c r="K1796">
        <v>13.87941</v>
      </c>
      <c r="L1796">
        <v>19.208320000000001</v>
      </c>
      <c r="M1796">
        <v>539.04796999999996</v>
      </c>
      <c r="N1796">
        <v>640.30114000000003</v>
      </c>
      <c r="O1796">
        <v>462.66401000000002</v>
      </c>
      <c r="P1796">
        <v>66.097579999999994</v>
      </c>
      <c r="Q1796">
        <v>316.78149999999999</v>
      </c>
      <c r="R1796">
        <v>308.56779999999998</v>
      </c>
      <c r="S1796">
        <v>8.0907</v>
      </c>
      <c r="T1796">
        <v>0.97427299999999994</v>
      </c>
      <c r="U1796">
        <v>5.6103E-2</v>
      </c>
      <c r="V1796">
        <v>45.383319999999998</v>
      </c>
      <c r="W1796" t="s">
        <v>10751</v>
      </c>
      <c r="X1796">
        <v>0.46100000000000002</v>
      </c>
      <c r="Y1796">
        <v>0.53900000000000003</v>
      </c>
      <c r="Z1796" t="s">
        <v>10751</v>
      </c>
      <c r="AA1796" t="s">
        <v>10751</v>
      </c>
      <c r="AB1796">
        <v>1</v>
      </c>
      <c r="AC1796" t="s">
        <v>10751</v>
      </c>
      <c r="AD1796" t="s">
        <v>10751</v>
      </c>
      <c r="AE1796" t="s">
        <v>10751</v>
      </c>
      <c r="AF1796" t="s">
        <v>10751</v>
      </c>
      <c r="AG1796">
        <v>1</v>
      </c>
      <c r="AH1796" t="s">
        <v>10751</v>
      </c>
      <c r="AI1796" t="s">
        <v>10751</v>
      </c>
      <c r="AJ1796" t="s">
        <v>10751</v>
      </c>
      <c r="AK1796" t="s">
        <v>10751</v>
      </c>
      <c r="AL1796" t="s">
        <v>10751</v>
      </c>
      <c r="AM1796" t="s">
        <v>10751</v>
      </c>
      <c r="AN1796" t="s">
        <v>10751</v>
      </c>
      <c r="AO1796" t="s">
        <v>10751</v>
      </c>
      <c r="AP1796">
        <v>1</v>
      </c>
      <c r="AQ1796" t="s">
        <v>10751</v>
      </c>
      <c r="AR1796" t="s">
        <v>10751</v>
      </c>
      <c r="AS1796">
        <v>0.63200000000000001</v>
      </c>
      <c r="AT1796">
        <v>0.155</v>
      </c>
      <c r="AU1796">
        <v>0.17399999999999999</v>
      </c>
      <c r="AV1796">
        <v>5</v>
      </c>
      <c r="AW1796" t="s">
        <v>10751</v>
      </c>
      <c r="AX1796">
        <v>8</v>
      </c>
      <c r="AY1796">
        <v>0.39900000000000002</v>
      </c>
      <c r="AZ1796">
        <v>0.17499999999999999</v>
      </c>
      <c r="BA1796">
        <v>0.42599999999999999</v>
      </c>
      <c r="BB1796" t="s">
        <v>10751</v>
      </c>
      <c r="BC1796" t="s">
        <v>10751</v>
      </c>
      <c r="BD1796" t="s">
        <v>10751</v>
      </c>
    </row>
    <row r="1797" spans="1:56">
      <c r="A1797" t="s">
        <v>10754</v>
      </c>
      <c r="B1797">
        <v>5500</v>
      </c>
      <c r="C1797">
        <v>2010</v>
      </c>
      <c r="D1797">
        <v>532</v>
      </c>
      <c r="E1797">
        <v>4.7846E-2</v>
      </c>
      <c r="F1797">
        <v>20.83972</v>
      </c>
      <c r="H1797">
        <v>16.832609999999999</v>
      </c>
      <c r="I1797">
        <f t="shared" si="34"/>
        <v>0.80537305805999992</v>
      </c>
      <c r="K1797">
        <v>14.127660000000001</v>
      </c>
      <c r="L1797">
        <v>19.67435</v>
      </c>
      <c r="M1797">
        <v>527.96316999999999</v>
      </c>
      <c r="N1797">
        <v>629.04969000000006</v>
      </c>
      <c r="O1797">
        <v>451.70490999999998</v>
      </c>
      <c r="P1797">
        <v>66.115790000000004</v>
      </c>
      <c r="Q1797">
        <v>314.81229999999999</v>
      </c>
      <c r="R1797">
        <v>313.2047</v>
      </c>
      <c r="S1797">
        <v>8.0168999999999997</v>
      </c>
      <c r="T1797">
        <v>0.99442600000000003</v>
      </c>
      <c r="U1797">
        <v>5.6945999999999997E-2</v>
      </c>
      <c r="V1797">
        <v>46.418799999999997</v>
      </c>
      <c r="W1797" t="s">
        <v>10751</v>
      </c>
      <c r="X1797">
        <v>0.443</v>
      </c>
      <c r="Y1797">
        <v>0.55700000000000005</v>
      </c>
      <c r="Z1797" t="s">
        <v>10751</v>
      </c>
      <c r="AA1797" t="s">
        <v>10751</v>
      </c>
      <c r="AB1797">
        <v>1</v>
      </c>
      <c r="AC1797" t="s">
        <v>10751</v>
      </c>
      <c r="AD1797" t="s">
        <v>10751</v>
      </c>
      <c r="AE1797" t="s">
        <v>10751</v>
      </c>
      <c r="AF1797" t="s">
        <v>10751</v>
      </c>
      <c r="AG1797">
        <v>1</v>
      </c>
      <c r="AH1797" t="s">
        <v>10751</v>
      </c>
      <c r="AI1797" t="s">
        <v>10751</v>
      </c>
      <c r="AJ1797" t="s">
        <v>10751</v>
      </c>
      <c r="AK1797" t="s">
        <v>10751</v>
      </c>
      <c r="AL1797" t="s">
        <v>10751</v>
      </c>
      <c r="AM1797" t="s">
        <v>10751</v>
      </c>
      <c r="AN1797" t="s">
        <v>10751</v>
      </c>
      <c r="AO1797" t="s">
        <v>10751</v>
      </c>
      <c r="AP1797">
        <v>1</v>
      </c>
      <c r="AQ1797" t="s">
        <v>10751</v>
      </c>
      <c r="AR1797" t="s">
        <v>10751</v>
      </c>
      <c r="AS1797">
        <v>0.47799999999999998</v>
      </c>
      <c r="AT1797">
        <v>0.32600000000000001</v>
      </c>
      <c r="AU1797">
        <v>0.77500000000000002</v>
      </c>
      <c r="AV1797">
        <v>5.5</v>
      </c>
      <c r="AW1797" t="s">
        <v>10751</v>
      </c>
      <c r="AX1797">
        <v>8</v>
      </c>
      <c r="AY1797">
        <v>0.13200000000000001</v>
      </c>
      <c r="AZ1797">
        <v>0.22700000000000001</v>
      </c>
      <c r="BA1797">
        <v>0.64100000000000001</v>
      </c>
      <c r="BB1797" t="s">
        <v>10751</v>
      </c>
      <c r="BC1797" t="s">
        <v>10751</v>
      </c>
      <c r="BD1797" t="s">
        <v>10751</v>
      </c>
    </row>
    <row r="1798" spans="1:56">
      <c r="A1798" t="s">
        <v>10754</v>
      </c>
      <c r="B1798">
        <v>5500</v>
      </c>
      <c r="C1798">
        <v>2011</v>
      </c>
      <c r="D1798">
        <v>697</v>
      </c>
      <c r="E1798">
        <v>5.8005000000000001E-2</v>
      </c>
      <c r="F1798">
        <v>21.148790000000002</v>
      </c>
      <c r="H1798">
        <v>17.143640000000001</v>
      </c>
      <c r="I1798">
        <f t="shared" si="34"/>
        <v>0.99441683820000004</v>
      </c>
      <c r="K1798">
        <v>14.35305</v>
      </c>
      <c r="L1798">
        <v>20.090309999999999</v>
      </c>
      <c r="M1798">
        <v>518.38477</v>
      </c>
      <c r="N1798">
        <v>619.17157999999995</v>
      </c>
      <c r="O1798">
        <v>442.35262</v>
      </c>
      <c r="P1798">
        <v>66.598159999999993</v>
      </c>
      <c r="Q1798">
        <v>311.0206</v>
      </c>
      <c r="R1798">
        <v>327.52910000000003</v>
      </c>
      <c r="S1798">
        <v>7.7785000000000002</v>
      </c>
      <c r="T1798">
        <v>1.0639810000000001</v>
      </c>
      <c r="U1798">
        <v>5.9551E-2</v>
      </c>
      <c r="V1798">
        <v>47.317860000000003</v>
      </c>
      <c r="W1798" t="s">
        <v>10751</v>
      </c>
      <c r="X1798">
        <v>0.55400000000000005</v>
      </c>
      <c r="Y1798">
        <v>0.44600000000000001</v>
      </c>
      <c r="Z1798" t="s">
        <v>10751</v>
      </c>
      <c r="AA1798" t="s">
        <v>10751</v>
      </c>
      <c r="AB1798">
        <v>1</v>
      </c>
      <c r="AC1798" t="s">
        <v>10751</v>
      </c>
      <c r="AD1798" t="s">
        <v>10751</v>
      </c>
      <c r="AE1798" t="s">
        <v>10751</v>
      </c>
      <c r="AF1798">
        <v>3.9E-2</v>
      </c>
      <c r="AG1798">
        <v>0.96099999999999997</v>
      </c>
      <c r="AH1798" t="s">
        <v>10751</v>
      </c>
      <c r="AI1798" t="s">
        <v>10751</v>
      </c>
      <c r="AJ1798" t="s">
        <v>10751</v>
      </c>
      <c r="AK1798" t="s">
        <v>10751</v>
      </c>
      <c r="AL1798" t="s">
        <v>10751</v>
      </c>
      <c r="AM1798" t="s">
        <v>10751</v>
      </c>
      <c r="AN1798" t="s">
        <v>10751</v>
      </c>
      <c r="AO1798" t="s">
        <v>10751</v>
      </c>
      <c r="AP1798">
        <v>1</v>
      </c>
      <c r="AQ1798">
        <v>3.9E-2</v>
      </c>
      <c r="AR1798" t="s">
        <v>10751</v>
      </c>
      <c r="AS1798">
        <v>0.621</v>
      </c>
      <c r="AT1798">
        <v>0.216</v>
      </c>
      <c r="AU1798">
        <v>0.94599999999999995</v>
      </c>
      <c r="AV1798">
        <v>5.6</v>
      </c>
      <c r="AW1798" t="s">
        <v>10751</v>
      </c>
      <c r="AX1798">
        <v>7.8</v>
      </c>
      <c r="AY1798">
        <v>0.09</v>
      </c>
      <c r="AZ1798">
        <v>0.21</v>
      </c>
      <c r="BA1798">
        <v>0.7</v>
      </c>
      <c r="BB1798" t="s">
        <v>10751</v>
      </c>
      <c r="BC1798" t="s">
        <v>10751</v>
      </c>
      <c r="BD1798" t="s">
        <v>10751</v>
      </c>
    </row>
    <row r="1799" spans="1:56">
      <c r="A1799" t="s">
        <v>10754</v>
      </c>
      <c r="B1799">
        <v>5500</v>
      </c>
      <c r="C1799">
        <v>2012</v>
      </c>
      <c r="D1799">
        <v>623</v>
      </c>
      <c r="E1799">
        <v>4.6288000000000003E-2</v>
      </c>
      <c r="F1799">
        <v>21.012899999999998</v>
      </c>
      <c r="H1799">
        <v>17.038250000000001</v>
      </c>
      <c r="I1799">
        <f t="shared" si="34"/>
        <v>0.78866651600000015</v>
      </c>
      <c r="K1799">
        <v>14.26254</v>
      </c>
      <c r="L1799">
        <v>19.97017</v>
      </c>
      <c r="M1799">
        <v>521.59123</v>
      </c>
      <c r="N1799">
        <v>623.10091</v>
      </c>
      <c r="O1799">
        <v>445.01375000000002</v>
      </c>
      <c r="P1799">
        <v>67.122500000000002</v>
      </c>
      <c r="Q1799">
        <v>316.17189999999999</v>
      </c>
      <c r="R1799">
        <v>338.46390000000002</v>
      </c>
      <c r="S1799">
        <v>7.5709</v>
      </c>
      <c r="T1799">
        <v>1.0810740000000001</v>
      </c>
      <c r="U1799">
        <v>6.1539000000000003E-2</v>
      </c>
      <c r="V1799">
        <v>47.05462</v>
      </c>
      <c r="W1799" t="s">
        <v>10751</v>
      </c>
      <c r="X1799">
        <v>0.57099999999999995</v>
      </c>
      <c r="Y1799">
        <v>0.42899999999999999</v>
      </c>
      <c r="Z1799" t="s">
        <v>10751</v>
      </c>
      <c r="AA1799" t="s">
        <v>10751</v>
      </c>
      <c r="AB1799">
        <v>1</v>
      </c>
      <c r="AC1799" t="s">
        <v>10751</v>
      </c>
      <c r="AD1799" t="s">
        <v>10751</v>
      </c>
      <c r="AE1799" t="s">
        <v>10751</v>
      </c>
      <c r="AF1799">
        <v>4.2000000000000003E-2</v>
      </c>
      <c r="AG1799">
        <v>0.95799999999999996</v>
      </c>
      <c r="AH1799" t="s">
        <v>10751</v>
      </c>
      <c r="AI1799" t="s">
        <v>10751</v>
      </c>
      <c r="AJ1799" t="s">
        <v>10751</v>
      </c>
      <c r="AK1799" t="s">
        <v>10751</v>
      </c>
      <c r="AL1799" t="s">
        <v>10751</v>
      </c>
      <c r="AM1799" t="s">
        <v>10751</v>
      </c>
      <c r="AN1799" t="s">
        <v>10751</v>
      </c>
      <c r="AO1799" t="s">
        <v>10751</v>
      </c>
      <c r="AP1799">
        <v>1</v>
      </c>
      <c r="AQ1799">
        <v>4.2000000000000003E-2</v>
      </c>
      <c r="AR1799" t="s">
        <v>10751</v>
      </c>
      <c r="AS1799">
        <v>0.66900000000000004</v>
      </c>
      <c r="AT1799">
        <v>0.223</v>
      </c>
      <c r="AU1799">
        <v>0.96799999999999997</v>
      </c>
      <c r="AV1799">
        <v>5.9</v>
      </c>
      <c r="AW1799" t="s">
        <v>10751</v>
      </c>
      <c r="AX1799">
        <v>7.8</v>
      </c>
      <c r="AY1799">
        <v>6.0999999999999999E-2</v>
      </c>
      <c r="AZ1799">
        <v>0.02</v>
      </c>
      <c r="BA1799">
        <v>0.91900000000000004</v>
      </c>
      <c r="BB1799" t="s">
        <v>10751</v>
      </c>
      <c r="BC1799" t="s">
        <v>10751</v>
      </c>
      <c r="BD1799" t="s">
        <v>10751</v>
      </c>
    </row>
    <row r="1800" spans="1:56">
      <c r="A1800" t="s">
        <v>10754</v>
      </c>
      <c r="B1800">
        <v>5500</v>
      </c>
      <c r="C1800">
        <v>2013</v>
      </c>
      <c r="D1800">
        <v>693</v>
      </c>
      <c r="E1800">
        <v>4.5574999999999997E-2</v>
      </c>
      <c r="F1800">
        <v>21.47261</v>
      </c>
      <c r="H1800">
        <v>17.390039999999999</v>
      </c>
      <c r="I1800">
        <f t="shared" si="34"/>
        <v>0.79255107299999994</v>
      </c>
      <c r="K1800">
        <v>14.55143</v>
      </c>
      <c r="L1800">
        <v>20.39077</v>
      </c>
      <c r="M1800">
        <v>511.03962999999999</v>
      </c>
      <c r="N1800">
        <v>610.73019999999997</v>
      </c>
      <c r="O1800">
        <v>435.83445999999998</v>
      </c>
      <c r="P1800">
        <v>67.146649999999994</v>
      </c>
      <c r="Q1800">
        <v>310.62240000000003</v>
      </c>
      <c r="R1800">
        <v>341.9228</v>
      </c>
      <c r="S1800">
        <v>7.4936999999999996</v>
      </c>
      <c r="T1800">
        <v>1.1165430000000001</v>
      </c>
      <c r="U1800">
        <v>6.2168000000000001E-2</v>
      </c>
      <c r="V1800">
        <v>48.014940000000003</v>
      </c>
      <c r="W1800" t="s">
        <v>10751</v>
      </c>
      <c r="X1800">
        <v>0.52400000000000002</v>
      </c>
      <c r="Y1800">
        <v>0.47599999999999998</v>
      </c>
      <c r="Z1800" t="s">
        <v>10751</v>
      </c>
      <c r="AA1800" t="s">
        <v>10751</v>
      </c>
      <c r="AB1800">
        <v>1</v>
      </c>
      <c r="AC1800" t="s">
        <v>10751</v>
      </c>
      <c r="AD1800" t="s">
        <v>10751</v>
      </c>
      <c r="AE1800" t="s">
        <v>10751</v>
      </c>
      <c r="AF1800">
        <v>5.8999999999999997E-2</v>
      </c>
      <c r="AG1800">
        <v>0.94099999999999995</v>
      </c>
      <c r="AH1800" t="s">
        <v>10751</v>
      </c>
      <c r="AI1800" t="s">
        <v>10751</v>
      </c>
      <c r="AJ1800" t="s">
        <v>10751</v>
      </c>
      <c r="AK1800" t="s">
        <v>10751</v>
      </c>
      <c r="AL1800" t="s">
        <v>10751</v>
      </c>
      <c r="AM1800" t="s">
        <v>10751</v>
      </c>
      <c r="AN1800" t="s">
        <v>10751</v>
      </c>
      <c r="AO1800" t="s">
        <v>10751</v>
      </c>
      <c r="AP1800">
        <v>1</v>
      </c>
      <c r="AQ1800">
        <v>5.8999999999999997E-2</v>
      </c>
      <c r="AR1800" t="s">
        <v>10751</v>
      </c>
      <c r="AS1800">
        <v>0.63200000000000001</v>
      </c>
      <c r="AT1800">
        <v>0.29599999999999999</v>
      </c>
      <c r="AU1800">
        <v>0.98599999999999999</v>
      </c>
      <c r="AV1800">
        <v>6</v>
      </c>
      <c r="AW1800" t="s">
        <v>10751</v>
      </c>
      <c r="AX1800">
        <v>7.7</v>
      </c>
      <c r="AY1800">
        <v>4.2999999999999997E-2</v>
      </c>
      <c r="AZ1800">
        <v>7.0000000000000001E-3</v>
      </c>
      <c r="BA1800">
        <v>0.90900000000000003</v>
      </c>
      <c r="BB1800" t="s">
        <v>10751</v>
      </c>
      <c r="BC1800">
        <v>4.1000000000000002E-2</v>
      </c>
      <c r="BD1800" t="s">
        <v>10751</v>
      </c>
    </row>
    <row r="1801" spans="1:56">
      <c r="A1801" t="s">
        <v>10754</v>
      </c>
      <c r="B1801">
        <v>5500</v>
      </c>
      <c r="C1801">
        <v>2014</v>
      </c>
      <c r="D1801">
        <v>858</v>
      </c>
      <c r="E1801">
        <v>5.5333E-2</v>
      </c>
      <c r="F1801">
        <v>23.042380000000001</v>
      </c>
      <c r="H1801">
        <v>18.55048</v>
      </c>
      <c r="I1801">
        <f t="shared" si="34"/>
        <v>1.02645370984</v>
      </c>
      <c r="K1801">
        <v>15.61074</v>
      </c>
      <c r="L1801">
        <v>21.62218</v>
      </c>
      <c r="M1801">
        <v>479.07119</v>
      </c>
      <c r="N1801">
        <v>569.28770999999995</v>
      </c>
      <c r="O1801">
        <v>411.01312000000001</v>
      </c>
      <c r="P1801">
        <v>67.618740000000003</v>
      </c>
      <c r="Q1801">
        <v>310.19850000000002</v>
      </c>
      <c r="R1801">
        <v>342.28449999999998</v>
      </c>
      <c r="S1801">
        <v>7.4269999999999996</v>
      </c>
      <c r="T1801">
        <v>1.116028</v>
      </c>
      <c r="U1801">
        <v>6.2233999999999998E-2</v>
      </c>
      <c r="V1801">
        <v>51.156970000000001</v>
      </c>
      <c r="W1801" t="s">
        <v>10751</v>
      </c>
      <c r="X1801">
        <v>0.55800000000000005</v>
      </c>
      <c r="Y1801">
        <v>0.442</v>
      </c>
      <c r="Z1801" t="s">
        <v>10751</v>
      </c>
      <c r="AA1801" t="s">
        <v>10751</v>
      </c>
      <c r="AB1801">
        <v>1</v>
      </c>
      <c r="AC1801" t="s">
        <v>10751</v>
      </c>
      <c r="AD1801" t="s">
        <v>10751</v>
      </c>
      <c r="AE1801" t="s">
        <v>10751</v>
      </c>
      <c r="AF1801">
        <v>0.63400000000000001</v>
      </c>
      <c r="AG1801">
        <v>0.36599999999999999</v>
      </c>
      <c r="AH1801" t="s">
        <v>10751</v>
      </c>
      <c r="AI1801" t="s">
        <v>10751</v>
      </c>
      <c r="AJ1801" t="s">
        <v>10751</v>
      </c>
      <c r="AK1801" t="s">
        <v>10751</v>
      </c>
      <c r="AL1801" t="s">
        <v>10751</v>
      </c>
      <c r="AM1801" t="s">
        <v>10751</v>
      </c>
      <c r="AN1801" t="s">
        <v>10751</v>
      </c>
      <c r="AO1801" t="s">
        <v>10751</v>
      </c>
      <c r="AP1801">
        <v>1</v>
      </c>
      <c r="AQ1801">
        <v>3.6999999999999998E-2</v>
      </c>
      <c r="AR1801" t="s">
        <v>10751</v>
      </c>
      <c r="AS1801">
        <v>0.76500000000000001</v>
      </c>
      <c r="AT1801">
        <v>0.23499999999999999</v>
      </c>
      <c r="AU1801">
        <v>0.999</v>
      </c>
      <c r="AV1801">
        <v>6.3</v>
      </c>
      <c r="AW1801" t="s">
        <v>10751</v>
      </c>
      <c r="AX1801">
        <v>7.7</v>
      </c>
      <c r="AY1801" t="s">
        <v>10751</v>
      </c>
      <c r="AZ1801">
        <v>7.0000000000000001E-3</v>
      </c>
      <c r="BA1801">
        <v>0.86299999999999999</v>
      </c>
      <c r="BB1801" t="s">
        <v>10751</v>
      </c>
      <c r="BC1801">
        <v>0.13</v>
      </c>
      <c r="BD1801" t="s">
        <v>10751</v>
      </c>
    </row>
    <row r="1802" spans="1:56">
      <c r="A1802" t="s">
        <v>10754</v>
      </c>
      <c r="B1802">
        <v>5500</v>
      </c>
      <c r="C1802">
        <v>2015</v>
      </c>
      <c r="D1802">
        <v>724</v>
      </c>
      <c r="E1802">
        <v>4.3234000000000002E-2</v>
      </c>
      <c r="F1802">
        <v>23.192219999999999</v>
      </c>
      <c r="H1802">
        <v>18.673259999999999</v>
      </c>
      <c r="I1802">
        <f t="shared" ref="I1802:I1865" si="35">IFERROR(H1802*E1802,"")</f>
        <v>0.80731972283999998</v>
      </c>
      <c r="K1802">
        <v>15.6851</v>
      </c>
      <c r="L1802">
        <v>21.80735</v>
      </c>
      <c r="M1802">
        <v>476.04874000000001</v>
      </c>
      <c r="N1802">
        <v>566.73752999999999</v>
      </c>
      <c r="O1802">
        <v>407.63440000000003</v>
      </c>
      <c r="P1802">
        <v>67.325040000000001</v>
      </c>
      <c r="Q1802">
        <v>323.1694</v>
      </c>
      <c r="R1802">
        <v>343.6189</v>
      </c>
      <c r="S1802">
        <v>7.3647</v>
      </c>
      <c r="T1802">
        <v>1.0660719999999999</v>
      </c>
      <c r="U1802">
        <v>6.2475999999999997E-2</v>
      </c>
      <c r="V1802">
        <v>51.484859999999998</v>
      </c>
      <c r="W1802" t="s">
        <v>10751</v>
      </c>
      <c r="X1802">
        <v>0.72599999999999998</v>
      </c>
      <c r="Y1802">
        <v>0.27400000000000002</v>
      </c>
      <c r="Z1802" t="s">
        <v>10751</v>
      </c>
      <c r="AA1802" t="s">
        <v>10751</v>
      </c>
      <c r="AB1802">
        <v>1</v>
      </c>
      <c r="AC1802" t="s">
        <v>10751</v>
      </c>
      <c r="AD1802" t="s">
        <v>10751</v>
      </c>
      <c r="AE1802" t="s">
        <v>10751</v>
      </c>
      <c r="AF1802">
        <v>0.70599999999999996</v>
      </c>
      <c r="AG1802">
        <v>0.29199999999999998</v>
      </c>
      <c r="AH1802" t="s">
        <v>10751</v>
      </c>
      <c r="AI1802">
        <v>2E-3</v>
      </c>
      <c r="AJ1802">
        <v>2E-3</v>
      </c>
      <c r="AK1802" t="s">
        <v>10751</v>
      </c>
      <c r="AL1802" t="s">
        <v>10751</v>
      </c>
      <c r="AM1802" t="s">
        <v>10751</v>
      </c>
      <c r="AN1802" t="s">
        <v>10751</v>
      </c>
      <c r="AO1802" t="s">
        <v>10751</v>
      </c>
      <c r="AP1802">
        <v>0.998</v>
      </c>
      <c r="AQ1802">
        <v>2E-3</v>
      </c>
      <c r="AR1802" t="s">
        <v>10751</v>
      </c>
      <c r="AS1802">
        <v>0.94199999999999995</v>
      </c>
      <c r="AT1802">
        <v>5.8000000000000003E-2</v>
      </c>
      <c r="AU1802">
        <v>0.998</v>
      </c>
      <c r="AV1802">
        <v>6.5</v>
      </c>
      <c r="AW1802" t="s">
        <v>10751</v>
      </c>
      <c r="AX1802">
        <v>7.8</v>
      </c>
      <c r="AY1802" t="s">
        <v>10751</v>
      </c>
      <c r="AZ1802">
        <v>8.0000000000000002E-3</v>
      </c>
      <c r="BA1802">
        <v>0.76</v>
      </c>
      <c r="BB1802" t="s">
        <v>10751</v>
      </c>
      <c r="BC1802">
        <v>0.23300000000000001</v>
      </c>
      <c r="BD1802" t="s">
        <v>10751</v>
      </c>
    </row>
    <row r="1803" spans="1:56">
      <c r="A1803" t="s">
        <v>10754</v>
      </c>
      <c r="B1803">
        <v>5500</v>
      </c>
      <c r="C1803">
        <v>2016</v>
      </c>
      <c r="D1803">
        <v>526</v>
      </c>
      <c r="E1803">
        <v>3.2289999999999999E-2</v>
      </c>
      <c r="F1803">
        <v>22.764299999999999</v>
      </c>
      <c r="H1803">
        <v>18.332409999999999</v>
      </c>
      <c r="I1803">
        <f t="shared" si="35"/>
        <v>0.59195351889999992</v>
      </c>
      <c r="K1803">
        <v>15.423819999999999</v>
      </c>
      <c r="L1803">
        <v>21.37293</v>
      </c>
      <c r="M1803">
        <v>484.89046000000002</v>
      </c>
      <c r="N1803">
        <v>576.32728999999995</v>
      </c>
      <c r="O1803">
        <v>415.91180000000003</v>
      </c>
      <c r="P1803">
        <v>67.364949999999993</v>
      </c>
      <c r="Q1803">
        <v>319.05220000000003</v>
      </c>
      <c r="R1803">
        <v>346.49779999999998</v>
      </c>
      <c r="S1803">
        <v>7.2169999999999996</v>
      </c>
      <c r="T1803">
        <v>1.101456</v>
      </c>
      <c r="U1803">
        <v>6.3E-2</v>
      </c>
      <c r="V1803">
        <v>50.564160000000001</v>
      </c>
      <c r="W1803" t="s">
        <v>10751</v>
      </c>
      <c r="X1803">
        <v>0.69199999999999995</v>
      </c>
      <c r="Y1803">
        <v>0.308</v>
      </c>
      <c r="Z1803" t="s">
        <v>10751</v>
      </c>
      <c r="AA1803" t="s">
        <v>10751</v>
      </c>
      <c r="AB1803">
        <v>1</v>
      </c>
      <c r="AC1803" t="s">
        <v>10751</v>
      </c>
      <c r="AD1803" t="s">
        <v>10751</v>
      </c>
      <c r="AE1803" t="s">
        <v>10751</v>
      </c>
      <c r="AF1803">
        <v>0.48899999999999999</v>
      </c>
      <c r="AG1803">
        <v>0.50900000000000001</v>
      </c>
      <c r="AH1803" t="s">
        <v>10751</v>
      </c>
      <c r="AI1803">
        <v>2E-3</v>
      </c>
      <c r="AJ1803">
        <v>2E-3</v>
      </c>
      <c r="AK1803" t="s">
        <v>10751</v>
      </c>
      <c r="AL1803" t="s">
        <v>10751</v>
      </c>
      <c r="AM1803" t="s">
        <v>10751</v>
      </c>
      <c r="AN1803" t="s">
        <v>10751</v>
      </c>
      <c r="AO1803">
        <v>1E-3</v>
      </c>
      <c r="AP1803">
        <v>0.997</v>
      </c>
      <c r="AQ1803">
        <v>4.8000000000000001E-2</v>
      </c>
      <c r="AR1803" t="s">
        <v>10751</v>
      </c>
      <c r="AS1803">
        <v>0.85099999999999998</v>
      </c>
      <c r="AT1803">
        <v>0.14899999999999999</v>
      </c>
      <c r="AU1803">
        <v>0.99199999999999999</v>
      </c>
      <c r="AV1803">
        <v>6.9</v>
      </c>
      <c r="AW1803" t="s">
        <v>10751</v>
      </c>
      <c r="AX1803">
        <v>7.7</v>
      </c>
      <c r="AY1803" t="s">
        <v>10751</v>
      </c>
      <c r="AZ1803" t="s">
        <v>10751</v>
      </c>
      <c r="BA1803">
        <v>0.52600000000000002</v>
      </c>
      <c r="BB1803" t="s">
        <v>10751</v>
      </c>
      <c r="BC1803">
        <v>0.47399999999999998</v>
      </c>
      <c r="BD1803" t="s">
        <v>10751</v>
      </c>
    </row>
    <row r="1804" spans="1:56">
      <c r="A1804" t="s">
        <v>10754</v>
      </c>
      <c r="B1804">
        <v>5500</v>
      </c>
      <c r="C1804">
        <v>2017</v>
      </c>
      <c r="D1804">
        <v>550</v>
      </c>
      <c r="E1804">
        <v>3.2347000000000001E-2</v>
      </c>
      <c r="F1804">
        <v>22.75996</v>
      </c>
      <c r="H1804">
        <v>18.313960000000002</v>
      </c>
      <c r="I1804">
        <f t="shared" si="35"/>
        <v>0.59240166412000006</v>
      </c>
      <c r="K1804">
        <v>15.36374</v>
      </c>
      <c r="L1804">
        <v>21.416350000000001</v>
      </c>
      <c r="M1804">
        <v>485.27262999999999</v>
      </c>
      <c r="N1804">
        <v>578.45695999999998</v>
      </c>
      <c r="O1804">
        <v>414.97568999999999</v>
      </c>
      <c r="P1804">
        <v>67.347570000000005</v>
      </c>
      <c r="Q1804">
        <v>323.53140000000002</v>
      </c>
      <c r="R1804">
        <v>358.57229999999998</v>
      </c>
      <c r="S1804">
        <v>7.0635000000000003</v>
      </c>
      <c r="T1804">
        <v>1.115799</v>
      </c>
      <c r="U1804">
        <v>6.5195000000000003E-2</v>
      </c>
      <c r="V1804">
        <v>50.491860000000003</v>
      </c>
      <c r="W1804" t="s">
        <v>10751</v>
      </c>
      <c r="X1804">
        <v>0.66300000000000003</v>
      </c>
      <c r="Y1804">
        <v>0.33700000000000002</v>
      </c>
      <c r="Z1804" t="s">
        <v>10751</v>
      </c>
      <c r="AA1804" t="s">
        <v>10751</v>
      </c>
      <c r="AB1804">
        <v>1</v>
      </c>
      <c r="AC1804" t="s">
        <v>10751</v>
      </c>
      <c r="AD1804" t="s">
        <v>10751</v>
      </c>
      <c r="AE1804" t="s">
        <v>10751</v>
      </c>
      <c r="AF1804">
        <v>0.46400000000000002</v>
      </c>
      <c r="AG1804">
        <v>0.53600000000000003</v>
      </c>
      <c r="AH1804" t="s">
        <v>10751</v>
      </c>
      <c r="AI1804">
        <v>0</v>
      </c>
      <c r="AJ1804">
        <v>0</v>
      </c>
      <c r="AK1804" t="s">
        <v>10751</v>
      </c>
      <c r="AL1804" t="s">
        <v>10751</v>
      </c>
      <c r="AM1804" t="s">
        <v>10751</v>
      </c>
      <c r="AN1804" t="s">
        <v>10751</v>
      </c>
      <c r="AO1804">
        <v>3.0000000000000001E-3</v>
      </c>
      <c r="AP1804">
        <v>0.997</v>
      </c>
      <c r="AQ1804">
        <v>8.9999999999999993E-3</v>
      </c>
      <c r="AR1804">
        <v>8.0000000000000002E-3</v>
      </c>
      <c r="AS1804">
        <v>0.88600000000000001</v>
      </c>
      <c r="AT1804">
        <v>0.114</v>
      </c>
      <c r="AU1804">
        <v>0.996</v>
      </c>
      <c r="AV1804">
        <v>7.1</v>
      </c>
      <c r="AW1804" t="s">
        <v>10751</v>
      </c>
      <c r="AX1804">
        <v>7.8</v>
      </c>
      <c r="AY1804" t="s">
        <v>10751</v>
      </c>
      <c r="AZ1804" t="s">
        <v>10751</v>
      </c>
      <c r="BA1804">
        <v>0.47399999999999998</v>
      </c>
      <c r="BB1804">
        <v>3.0000000000000001E-3</v>
      </c>
      <c r="BC1804">
        <v>0.51400000000000001</v>
      </c>
      <c r="BD1804">
        <v>8.0000000000000002E-3</v>
      </c>
    </row>
    <row r="1805" spans="1:56">
      <c r="A1805" t="s">
        <v>10754</v>
      </c>
      <c r="B1805">
        <v>5500</v>
      </c>
      <c r="C1805">
        <v>2018</v>
      </c>
      <c r="D1805">
        <v>493</v>
      </c>
      <c r="E1805">
        <v>3.0290999999999998E-2</v>
      </c>
      <c r="F1805">
        <v>23.307359999999999</v>
      </c>
      <c r="H1805">
        <v>18.75093</v>
      </c>
      <c r="I1805">
        <f t="shared" si="35"/>
        <v>0.56798442062999999</v>
      </c>
      <c r="K1805">
        <v>15.69834</v>
      </c>
      <c r="L1805">
        <v>21.974419999999999</v>
      </c>
      <c r="M1805">
        <v>474.07157999999998</v>
      </c>
      <c r="N1805">
        <v>566.25436999999999</v>
      </c>
      <c r="O1805">
        <v>404.53017999999997</v>
      </c>
      <c r="P1805">
        <v>67.724130000000002</v>
      </c>
      <c r="Q1805">
        <v>310.73110000000003</v>
      </c>
      <c r="R1805">
        <v>359.20569999999998</v>
      </c>
      <c r="S1805">
        <v>7.0678999999999998</v>
      </c>
      <c r="T1805">
        <v>1.1750480000000001</v>
      </c>
      <c r="U1805">
        <v>6.5310000000000007E-2</v>
      </c>
      <c r="V1805">
        <v>51.693269999999998</v>
      </c>
      <c r="W1805" t="s">
        <v>10751</v>
      </c>
      <c r="X1805">
        <v>0.63600000000000001</v>
      </c>
      <c r="Y1805">
        <v>0.36399999999999999</v>
      </c>
      <c r="Z1805" t="s">
        <v>10751</v>
      </c>
      <c r="AA1805" t="s">
        <v>10751</v>
      </c>
      <c r="AB1805">
        <v>1</v>
      </c>
      <c r="AC1805" t="s">
        <v>10751</v>
      </c>
      <c r="AD1805" t="s">
        <v>10751</v>
      </c>
      <c r="AE1805" t="s">
        <v>10751</v>
      </c>
      <c r="AF1805">
        <v>0.55000000000000004</v>
      </c>
      <c r="AG1805">
        <v>0.44800000000000001</v>
      </c>
      <c r="AH1805" t="s">
        <v>10751</v>
      </c>
      <c r="AI1805">
        <v>2E-3</v>
      </c>
      <c r="AJ1805">
        <v>2E-3</v>
      </c>
      <c r="AK1805" t="s">
        <v>10751</v>
      </c>
      <c r="AL1805" t="s">
        <v>10751</v>
      </c>
      <c r="AM1805" t="s">
        <v>10751</v>
      </c>
      <c r="AN1805" t="s">
        <v>10751</v>
      </c>
      <c r="AO1805">
        <v>1.0999999999999999E-2</v>
      </c>
      <c r="AP1805">
        <v>0.98699999999999999</v>
      </c>
      <c r="AQ1805">
        <v>6.7000000000000004E-2</v>
      </c>
      <c r="AR1805">
        <v>7.1999999999999995E-2</v>
      </c>
      <c r="AS1805">
        <v>0.81599999999999995</v>
      </c>
      <c r="AT1805">
        <v>0.184</v>
      </c>
      <c r="AU1805">
        <v>0.99099999999999999</v>
      </c>
      <c r="AV1805">
        <v>7</v>
      </c>
      <c r="AW1805" t="s">
        <v>10751</v>
      </c>
      <c r="AX1805">
        <v>7.6</v>
      </c>
      <c r="AY1805" t="s">
        <v>10751</v>
      </c>
      <c r="AZ1805" t="s">
        <v>10751</v>
      </c>
      <c r="BA1805">
        <v>0.55200000000000005</v>
      </c>
      <c r="BB1805">
        <v>1E-3</v>
      </c>
      <c r="BC1805">
        <v>0.375</v>
      </c>
      <c r="BD1805">
        <v>7.2999999999999995E-2</v>
      </c>
    </row>
    <row r="1806" spans="1:56">
      <c r="A1806" t="s">
        <v>10754</v>
      </c>
      <c r="B1806">
        <v>5500</v>
      </c>
      <c r="C1806">
        <v>2019</v>
      </c>
      <c r="D1806">
        <v>765</v>
      </c>
      <c r="E1806">
        <v>4.7398000000000003E-2</v>
      </c>
      <c r="F1806">
        <v>22.561699999999998</v>
      </c>
      <c r="H1806">
        <v>18.03857</v>
      </c>
      <c r="I1806">
        <f t="shared" si="35"/>
        <v>0.85499214086000008</v>
      </c>
      <c r="K1806">
        <v>15.129630000000001</v>
      </c>
      <c r="L1806">
        <v>21.09882</v>
      </c>
      <c r="M1806">
        <v>492.87213000000003</v>
      </c>
      <c r="N1806">
        <v>587.63324999999998</v>
      </c>
      <c r="O1806">
        <v>421.38567999999998</v>
      </c>
      <c r="P1806">
        <v>68.884929999999997</v>
      </c>
      <c r="Q1806">
        <v>325.42559999999997</v>
      </c>
      <c r="R1806">
        <v>376.02699999999999</v>
      </c>
      <c r="S1806">
        <v>6.7557999999999998</v>
      </c>
      <c r="T1806">
        <v>1.171341</v>
      </c>
      <c r="U1806">
        <v>6.8368999999999999E-2</v>
      </c>
      <c r="V1806">
        <v>49.775060000000003</v>
      </c>
      <c r="W1806" t="s">
        <v>10751</v>
      </c>
      <c r="X1806">
        <v>0.83</v>
      </c>
      <c r="Y1806">
        <v>0.17</v>
      </c>
      <c r="Z1806" t="s">
        <v>10751</v>
      </c>
      <c r="AA1806" t="s">
        <v>10751</v>
      </c>
      <c r="AB1806">
        <v>1</v>
      </c>
      <c r="AC1806" t="s">
        <v>10751</v>
      </c>
      <c r="AD1806" t="s">
        <v>10751</v>
      </c>
      <c r="AE1806" t="s">
        <v>10751</v>
      </c>
      <c r="AF1806">
        <v>0.34399999999999997</v>
      </c>
      <c r="AG1806">
        <v>0.65300000000000002</v>
      </c>
      <c r="AH1806" t="s">
        <v>10751</v>
      </c>
      <c r="AI1806">
        <v>4.0000000000000001E-3</v>
      </c>
      <c r="AJ1806">
        <v>4.0000000000000001E-3</v>
      </c>
      <c r="AK1806" t="s">
        <v>10751</v>
      </c>
      <c r="AL1806" t="s">
        <v>10751</v>
      </c>
      <c r="AM1806" t="s">
        <v>10751</v>
      </c>
      <c r="AN1806" t="s">
        <v>10751</v>
      </c>
      <c r="AO1806">
        <v>0.10100000000000001</v>
      </c>
      <c r="AP1806">
        <v>0.89500000000000002</v>
      </c>
      <c r="AQ1806">
        <v>4.3999999999999997E-2</v>
      </c>
      <c r="AR1806">
        <v>0.223</v>
      </c>
      <c r="AS1806">
        <v>0.86199999999999999</v>
      </c>
      <c r="AT1806">
        <v>0.13800000000000001</v>
      </c>
      <c r="AU1806">
        <v>0.99299999999999999</v>
      </c>
      <c r="AV1806">
        <v>7.8</v>
      </c>
      <c r="AW1806" t="s">
        <v>10751</v>
      </c>
      <c r="AX1806">
        <v>7.8</v>
      </c>
      <c r="AY1806" t="s">
        <v>10751</v>
      </c>
      <c r="AZ1806" t="s">
        <v>10751</v>
      </c>
      <c r="BA1806">
        <v>0.17299999999999999</v>
      </c>
      <c r="BB1806">
        <v>0</v>
      </c>
      <c r="BC1806">
        <v>0.73699999999999999</v>
      </c>
      <c r="BD1806">
        <v>8.8999999999999996E-2</v>
      </c>
    </row>
    <row r="1807" spans="1:56">
      <c r="A1807" t="s">
        <v>10754</v>
      </c>
      <c r="B1807">
        <v>5500</v>
      </c>
      <c r="C1807">
        <v>2020</v>
      </c>
      <c r="D1807">
        <v>631</v>
      </c>
      <c r="E1807">
        <v>4.5969000000000003E-2</v>
      </c>
      <c r="F1807">
        <v>23.094550000000002</v>
      </c>
      <c r="H1807">
        <v>18.42145</v>
      </c>
      <c r="I1807">
        <f t="shared" si="35"/>
        <v>0.84681563505000002</v>
      </c>
      <c r="K1807">
        <v>15.67817</v>
      </c>
      <c r="L1807">
        <v>21.222840000000001</v>
      </c>
      <c r="M1807">
        <v>484.28906999999998</v>
      </c>
      <c r="N1807">
        <v>569.00554999999997</v>
      </c>
      <c r="O1807">
        <v>420.38013999999998</v>
      </c>
      <c r="P1807">
        <v>68.990889999999993</v>
      </c>
      <c r="Q1807">
        <v>307.62009999999998</v>
      </c>
      <c r="R1807">
        <v>376.40030000000002</v>
      </c>
      <c r="S1807">
        <v>6.4850000000000003</v>
      </c>
      <c r="T1807">
        <v>1.269172</v>
      </c>
      <c r="U1807">
        <v>6.8435999999999997E-2</v>
      </c>
      <c r="V1807">
        <v>51.073270000000001</v>
      </c>
      <c r="W1807" t="s">
        <v>10751</v>
      </c>
      <c r="X1807">
        <v>0.91800000000000004</v>
      </c>
      <c r="Y1807">
        <v>8.2000000000000003E-2</v>
      </c>
      <c r="Z1807" t="s">
        <v>10751</v>
      </c>
      <c r="AA1807" t="s">
        <v>10751</v>
      </c>
      <c r="AB1807">
        <v>1</v>
      </c>
      <c r="AC1807" t="s">
        <v>10751</v>
      </c>
      <c r="AD1807" t="s">
        <v>10751</v>
      </c>
      <c r="AE1807" t="s">
        <v>10751</v>
      </c>
      <c r="AF1807">
        <v>0.312</v>
      </c>
      <c r="AG1807">
        <v>0.65</v>
      </c>
      <c r="AH1807" t="s">
        <v>10751</v>
      </c>
      <c r="AI1807">
        <v>3.7999999999999999E-2</v>
      </c>
      <c r="AJ1807">
        <v>3.7999999999999999E-2</v>
      </c>
      <c r="AK1807" t="s">
        <v>10751</v>
      </c>
      <c r="AL1807" t="s">
        <v>10751</v>
      </c>
      <c r="AM1807" t="s">
        <v>10751</v>
      </c>
      <c r="AN1807" t="s">
        <v>10751</v>
      </c>
      <c r="AO1807">
        <v>0.152</v>
      </c>
      <c r="AP1807">
        <v>0.81</v>
      </c>
      <c r="AQ1807">
        <v>0.22900000000000001</v>
      </c>
      <c r="AR1807">
        <v>0.47599999999999998</v>
      </c>
      <c r="AS1807">
        <v>0.72299999999999998</v>
      </c>
      <c r="AT1807">
        <v>0.27700000000000002</v>
      </c>
      <c r="AU1807">
        <v>0.95899999999999996</v>
      </c>
      <c r="AV1807">
        <v>8.8000000000000007</v>
      </c>
      <c r="AW1807" t="s">
        <v>10751</v>
      </c>
      <c r="AX1807">
        <v>7.5</v>
      </c>
      <c r="AY1807" t="s">
        <v>10751</v>
      </c>
      <c r="AZ1807" t="s">
        <v>10751</v>
      </c>
      <c r="BA1807">
        <v>6.9000000000000006E-2</v>
      </c>
      <c r="BB1807" t="s">
        <v>10751</v>
      </c>
      <c r="BC1807">
        <v>0.47799999999999998</v>
      </c>
      <c r="BD1807">
        <v>0.45300000000000001</v>
      </c>
    </row>
    <row r="1808" spans="1:56">
      <c r="A1808" t="s">
        <v>10754</v>
      </c>
      <c r="B1808">
        <v>5500</v>
      </c>
      <c r="C1808">
        <v>2021</v>
      </c>
      <c r="D1808">
        <v>736</v>
      </c>
      <c r="E1808">
        <v>5.3301000000000001E-2</v>
      </c>
      <c r="F1808">
        <v>23.20749</v>
      </c>
      <c r="G1808">
        <f>IFERROR(F1808*E1808,"")</f>
        <v>1.2369824244900001</v>
      </c>
      <c r="H1808">
        <v>18.47071</v>
      </c>
      <c r="I1808">
        <f t="shared" si="35"/>
        <v>0.98450731371</v>
      </c>
      <c r="J1808">
        <f>IFERROR(M1808*E1808,"")</f>
        <v>25.69304667486</v>
      </c>
      <c r="K1808">
        <v>15.68872</v>
      </c>
      <c r="L1808">
        <v>21.32311</v>
      </c>
      <c r="M1808">
        <v>482.03685999999999</v>
      </c>
      <c r="N1808">
        <v>567.50423000000001</v>
      </c>
      <c r="O1808">
        <v>417.56146999999999</v>
      </c>
      <c r="P1808">
        <v>69.575620000000001</v>
      </c>
      <c r="Q1808">
        <v>311.30090000000001</v>
      </c>
      <c r="R1808">
        <v>377.55700000000002</v>
      </c>
      <c r="S1808">
        <v>6.5663999999999998</v>
      </c>
      <c r="T1808">
        <v>1.2564390000000001</v>
      </c>
      <c r="U1808">
        <v>6.8647E-2</v>
      </c>
      <c r="V1808">
        <v>51.174529999999997</v>
      </c>
      <c r="W1808" t="s">
        <v>10751</v>
      </c>
      <c r="X1808">
        <v>0.93</v>
      </c>
      <c r="Y1808">
        <v>7.0000000000000007E-2</v>
      </c>
      <c r="Z1808" t="s">
        <v>10751</v>
      </c>
      <c r="AA1808" t="s">
        <v>10751</v>
      </c>
      <c r="AB1808">
        <v>1</v>
      </c>
      <c r="AC1808" t="s">
        <v>10751</v>
      </c>
      <c r="AD1808" t="s">
        <v>10751</v>
      </c>
      <c r="AE1808" t="s">
        <v>10751</v>
      </c>
      <c r="AF1808">
        <v>0.42299999999999999</v>
      </c>
      <c r="AG1808">
        <v>0.55900000000000005</v>
      </c>
      <c r="AH1808" t="s">
        <v>10751</v>
      </c>
      <c r="AI1808">
        <v>1.7999999999999999E-2</v>
      </c>
      <c r="AJ1808">
        <v>1.7999999999999999E-2</v>
      </c>
      <c r="AK1808" t="s">
        <v>10751</v>
      </c>
      <c r="AL1808" t="s">
        <v>10751</v>
      </c>
      <c r="AM1808" t="s">
        <v>10751</v>
      </c>
      <c r="AN1808" t="s">
        <v>10751</v>
      </c>
      <c r="AO1808">
        <v>0.186</v>
      </c>
      <c r="AP1808">
        <v>0.79600000000000004</v>
      </c>
      <c r="AQ1808">
        <v>0.17399999999999999</v>
      </c>
      <c r="AR1808">
        <v>0.443</v>
      </c>
      <c r="AS1808">
        <v>0.68700000000000006</v>
      </c>
      <c r="AT1808">
        <v>0.24099999999999999</v>
      </c>
      <c r="AU1808">
        <v>0.96699999999999997</v>
      </c>
      <c r="AV1808">
        <v>8.6</v>
      </c>
      <c r="AW1808" t="s">
        <v>10751</v>
      </c>
      <c r="AX1808">
        <v>7.5</v>
      </c>
      <c r="AY1808" t="s">
        <v>10751</v>
      </c>
      <c r="AZ1808" t="s">
        <v>10751</v>
      </c>
      <c r="BA1808">
        <v>7.2999999999999995E-2</v>
      </c>
      <c r="BB1808" t="s">
        <v>10751</v>
      </c>
      <c r="BC1808">
        <v>0.56100000000000005</v>
      </c>
      <c r="BD1808">
        <v>0.36599999999999999</v>
      </c>
    </row>
    <row r="1809" spans="1:56">
      <c r="A1809" t="s">
        <v>10754</v>
      </c>
      <c r="B1809">
        <v>5500</v>
      </c>
      <c r="C1809" t="s">
        <v>10752</v>
      </c>
      <c r="D1809" t="s">
        <v>10751</v>
      </c>
      <c r="E1809">
        <v>5.8120999999999999E-2</v>
      </c>
      <c r="F1809">
        <v>23.882069999999999</v>
      </c>
      <c r="H1809">
        <v>18.630939999999999</v>
      </c>
      <c r="I1809">
        <f t="shared" si="35"/>
        <v>1.08284886374</v>
      </c>
      <c r="K1809">
        <v>16.046279999999999</v>
      </c>
      <c r="L1809">
        <v>21.207989999999999</v>
      </c>
      <c r="M1809">
        <v>477.88202999999999</v>
      </c>
      <c r="N1809">
        <v>554.86600999999996</v>
      </c>
      <c r="O1809">
        <v>419.80639000000002</v>
      </c>
      <c r="P1809">
        <v>69.42304</v>
      </c>
      <c r="Q1809">
        <v>292.84800000000001</v>
      </c>
      <c r="R1809">
        <v>367.57799999999997</v>
      </c>
      <c r="S1809">
        <v>6.4791999999999996</v>
      </c>
      <c r="T1809">
        <v>1.3231539999999999</v>
      </c>
      <c r="U1809">
        <v>6.6832000000000003E-2</v>
      </c>
      <c r="V1809">
        <v>51.696010000000001</v>
      </c>
      <c r="W1809" t="s">
        <v>10751</v>
      </c>
      <c r="X1809">
        <v>0.86299999999999999</v>
      </c>
      <c r="Y1809">
        <v>0.13700000000000001</v>
      </c>
      <c r="Z1809" t="s">
        <v>10751</v>
      </c>
      <c r="AA1809" t="s">
        <v>10751</v>
      </c>
      <c r="AB1809">
        <v>1</v>
      </c>
      <c r="AC1809" t="s">
        <v>10751</v>
      </c>
      <c r="AD1809" t="s">
        <v>10751</v>
      </c>
      <c r="AE1809" t="s">
        <v>10751</v>
      </c>
      <c r="AF1809">
        <v>0.36699999999999999</v>
      </c>
      <c r="AG1809">
        <v>0.61499999999999999</v>
      </c>
      <c r="AH1809" t="s">
        <v>10751</v>
      </c>
      <c r="AI1809">
        <v>1.7999999999999999E-2</v>
      </c>
      <c r="AJ1809">
        <v>1.7999999999999999E-2</v>
      </c>
      <c r="AK1809" t="s">
        <v>10751</v>
      </c>
      <c r="AL1809" t="s">
        <v>10751</v>
      </c>
      <c r="AM1809" t="s">
        <v>10751</v>
      </c>
      <c r="AN1809" t="s">
        <v>10751</v>
      </c>
      <c r="AO1809">
        <v>0.19500000000000001</v>
      </c>
      <c r="AP1809">
        <v>0.78700000000000003</v>
      </c>
      <c r="AQ1809">
        <v>0.26700000000000002</v>
      </c>
      <c r="AR1809">
        <v>0.44900000000000001</v>
      </c>
      <c r="AS1809">
        <v>0.58299999999999996</v>
      </c>
      <c r="AT1809">
        <v>0.34399999999999997</v>
      </c>
      <c r="AU1809">
        <v>0.96799999999999997</v>
      </c>
      <c r="AV1809">
        <v>9</v>
      </c>
      <c r="AW1809" t="s">
        <v>10751</v>
      </c>
      <c r="AX1809">
        <v>7.3</v>
      </c>
      <c r="AY1809" t="s">
        <v>10751</v>
      </c>
      <c r="AZ1809" t="s">
        <v>10751</v>
      </c>
      <c r="BA1809">
        <v>1E-3</v>
      </c>
      <c r="BB1809" t="s">
        <v>10751</v>
      </c>
      <c r="BC1809">
        <v>0.51300000000000001</v>
      </c>
      <c r="BD1809">
        <v>0.48599999999999999</v>
      </c>
    </row>
    <row r="1810" spans="1:56">
      <c r="A1810" t="s">
        <v>10753</v>
      </c>
      <c r="B1810">
        <v>4500</v>
      </c>
      <c r="C1810">
        <v>1987</v>
      </c>
      <c r="D1810">
        <v>32</v>
      </c>
      <c r="E1810">
        <v>2.134E-3</v>
      </c>
      <c r="F1810">
        <v>14.648580000000001</v>
      </c>
      <c r="H1810">
        <v>12.39756</v>
      </c>
      <c r="I1810">
        <f t="shared" si="35"/>
        <v>2.6456393040000001E-2</v>
      </c>
      <c r="K1810">
        <v>11.43892</v>
      </c>
      <c r="L1810">
        <v>13.733180000000001</v>
      </c>
      <c r="M1810">
        <v>716.8347</v>
      </c>
      <c r="N1810">
        <v>776.90895999999998</v>
      </c>
      <c r="O1810">
        <v>647.11901999999998</v>
      </c>
      <c r="P1810" t="s">
        <v>10751</v>
      </c>
      <c r="Q1810">
        <v>325.5104</v>
      </c>
      <c r="R1810">
        <v>143.85640000000001</v>
      </c>
      <c r="S1810">
        <v>13.968400000000001</v>
      </c>
      <c r="T1810">
        <v>0.45018399999999997</v>
      </c>
      <c r="U1810">
        <v>3.1968000000000003E-2</v>
      </c>
      <c r="V1810">
        <v>28.17671</v>
      </c>
      <c r="W1810" t="s">
        <v>10751</v>
      </c>
      <c r="X1810">
        <v>0.70399999999999996</v>
      </c>
      <c r="Y1810">
        <v>0.29599999999999999</v>
      </c>
      <c r="Z1810">
        <v>0.16400000000000001</v>
      </c>
      <c r="AA1810">
        <v>0.60899999999999999</v>
      </c>
      <c r="AB1810">
        <v>0.22700000000000001</v>
      </c>
      <c r="AC1810" t="s">
        <v>10751</v>
      </c>
      <c r="AD1810" t="s">
        <v>10751</v>
      </c>
      <c r="AE1810">
        <v>0.93</v>
      </c>
      <c r="AF1810" t="s">
        <v>10751</v>
      </c>
      <c r="AG1810">
        <v>7.0000000000000007E-2</v>
      </c>
      <c r="AH1810" t="s">
        <v>10751</v>
      </c>
      <c r="AI1810" t="s">
        <v>10751</v>
      </c>
      <c r="AJ1810" t="s">
        <v>10751</v>
      </c>
      <c r="AK1810" t="s">
        <v>10751</v>
      </c>
      <c r="AL1810" t="s">
        <v>10751</v>
      </c>
      <c r="AM1810" t="s">
        <v>10751</v>
      </c>
      <c r="AN1810" t="s">
        <v>10751</v>
      </c>
      <c r="AO1810" t="s">
        <v>10751</v>
      </c>
      <c r="AP1810">
        <v>1</v>
      </c>
      <c r="AQ1810" t="s">
        <v>10751</v>
      </c>
      <c r="AR1810" t="s">
        <v>10751</v>
      </c>
      <c r="AS1810" t="s">
        <v>10751</v>
      </c>
      <c r="AT1810" t="s">
        <v>10751</v>
      </c>
      <c r="AU1810" t="s">
        <v>10751</v>
      </c>
      <c r="AV1810">
        <v>3.2</v>
      </c>
      <c r="AW1810" t="s">
        <v>10751</v>
      </c>
      <c r="AX1810">
        <v>7.7</v>
      </c>
      <c r="AY1810">
        <v>1</v>
      </c>
      <c r="AZ1810" t="s">
        <v>10751</v>
      </c>
      <c r="BA1810" t="s">
        <v>10751</v>
      </c>
      <c r="BB1810" t="s">
        <v>10751</v>
      </c>
      <c r="BC1810" t="s">
        <v>10751</v>
      </c>
      <c r="BD1810" t="s">
        <v>10751</v>
      </c>
    </row>
    <row r="1811" spans="1:56">
      <c r="A1811" t="s">
        <v>10753</v>
      </c>
      <c r="B1811">
        <v>4500</v>
      </c>
      <c r="C1811">
        <v>1988</v>
      </c>
      <c r="D1811">
        <v>34</v>
      </c>
      <c r="E1811">
        <v>2.245E-3</v>
      </c>
      <c r="F1811">
        <v>15.041840000000001</v>
      </c>
      <c r="H1811">
        <v>12.671480000000001</v>
      </c>
      <c r="I1811">
        <f t="shared" si="35"/>
        <v>2.8447472600000002E-2</v>
      </c>
      <c r="K1811">
        <v>11.8294</v>
      </c>
      <c r="L1811">
        <v>13.77885</v>
      </c>
      <c r="M1811">
        <v>701.33860000000004</v>
      </c>
      <c r="N1811">
        <v>751.26372000000003</v>
      </c>
      <c r="O1811">
        <v>644.97414000000003</v>
      </c>
      <c r="P1811" t="s">
        <v>10751</v>
      </c>
      <c r="Q1811">
        <v>311.5147</v>
      </c>
      <c r="R1811">
        <v>147.55529999999999</v>
      </c>
      <c r="S1811">
        <v>14.0275</v>
      </c>
      <c r="T1811">
        <v>0.493946</v>
      </c>
      <c r="U1811">
        <v>3.279E-2</v>
      </c>
      <c r="V1811">
        <v>28.82282</v>
      </c>
      <c r="W1811" t="s">
        <v>10751</v>
      </c>
      <c r="X1811">
        <v>0.76800000000000002</v>
      </c>
      <c r="Y1811">
        <v>0.23200000000000001</v>
      </c>
      <c r="Z1811">
        <v>1.6E-2</v>
      </c>
      <c r="AA1811">
        <v>0.53300000000000003</v>
      </c>
      <c r="AB1811">
        <v>0.45100000000000001</v>
      </c>
      <c r="AC1811" t="s">
        <v>10751</v>
      </c>
      <c r="AD1811" t="s">
        <v>10751</v>
      </c>
      <c r="AE1811">
        <v>0.47099999999999997</v>
      </c>
      <c r="AF1811" t="s">
        <v>10751</v>
      </c>
      <c r="AG1811">
        <v>0.315</v>
      </c>
      <c r="AH1811">
        <v>0.215</v>
      </c>
      <c r="AI1811" t="s">
        <v>10751</v>
      </c>
      <c r="AJ1811" t="s">
        <v>10751</v>
      </c>
      <c r="AK1811" t="s">
        <v>10751</v>
      </c>
      <c r="AL1811" t="s">
        <v>10751</v>
      </c>
      <c r="AM1811" t="s">
        <v>10751</v>
      </c>
      <c r="AN1811" t="s">
        <v>10751</v>
      </c>
      <c r="AO1811" t="s">
        <v>10751</v>
      </c>
      <c r="AP1811">
        <v>1</v>
      </c>
      <c r="AQ1811" t="s">
        <v>10751</v>
      </c>
      <c r="AR1811" t="s">
        <v>10751</v>
      </c>
      <c r="AS1811" t="s">
        <v>10751</v>
      </c>
      <c r="AT1811" t="s">
        <v>10751</v>
      </c>
      <c r="AU1811" t="s">
        <v>10751</v>
      </c>
      <c r="AV1811">
        <v>3.3</v>
      </c>
      <c r="AW1811" t="s">
        <v>10751</v>
      </c>
      <c r="AX1811">
        <v>7.6</v>
      </c>
      <c r="AY1811">
        <v>0.98399999999999999</v>
      </c>
      <c r="AZ1811">
        <v>1.6E-2</v>
      </c>
      <c r="BA1811" t="s">
        <v>10751</v>
      </c>
      <c r="BB1811" t="s">
        <v>10751</v>
      </c>
      <c r="BC1811" t="s">
        <v>10751</v>
      </c>
      <c r="BD1811" t="s">
        <v>10751</v>
      </c>
    </row>
    <row r="1812" spans="1:56">
      <c r="A1812" t="s">
        <v>10753</v>
      </c>
      <c r="B1812">
        <v>4500</v>
      </c>
      <c r="C1812">
        <v>1989</v>
      </c>
      <c r="D1812">
        <v>31</v>
      </c>
      <c r="E1812">
        <v>2.153E-3</v>
      </c>
      <c r="F1812">
        <v>14.87701</v>
      </c>
      <c r="H1812">
        <v>12.511369999999999</v>
      </c>
      <c r="I1812">
        <f t="shared" si="35"/>
        <v>2.6936979609999998E-2</v>
      </c>
      <c r="K1812">
        <v>11.561109999999999</v>
      </c>
      <c r="L1812">
        <v>13.757619999999999</v>
      </c>
      <c r="M1812">
        <v>710.31394</v>
      </c>
      <c r="N1812">
        <v>768.69786999999997</v>
      </c>
      <c r="O1812">
        <v>645.96933999999999</v>
      </c>
      <c r="P1812" t="s">
        <v>10751</v>
      </c>
      <c r="Q1812">
        <v>310.82729999999998</v>
      </c>
      <c r="R1812">
        <v>150.8014</v>
      </c>
      <c r="S1812">
        <v>13.274800000000001</v>
      </c>
      <c r="T1812">
        <v>0.50510200000000005</v>
      </c>
      <c r="U1812">
        <v>3.3510999999999999E-2</v>
      </c>
      <c r="V1812">
        <v>28.364750000000001</v>
      </c>
      <c r="W1812" t="s">
        <v>10751</v>
      </c>
      <c r="X1812">
        <v>0.74</v>
      </c>
      <c r="Y1812">
        <v>0.26</v>
      </c>
      <c r="Z1812">
        <v>1.9E-2</v>
      </c>
      <c r="AA1812">
        <v>0.50800000000000001</v>
      </c>
      <c r="AB1812">
        <v>0.47299999999999998</v>
      </c>
      <c r="AC1812" t="s">
        <v>10751</v>
      </c>
      <c r="AD1812" t="s">
        <v>10751</v>
      </c>
      <c r="AE1812">
        <v>0.39800000000000002</v>
      </c>
      <c r="AF1812" t="s">
        <v>10751</v>
      </c>
      <c r="AG1812">
        <v>0.34200000000000003</v>
      </c>
      <c r="AH1812">
        <v>0.26</v>
      </c>
      <c r="AI1812" t="s">
        <v>10751</v>
      </c>
      <c r="AJ1812" t="s">
        <v>10751</v>
      </c>
      <c r="AK1812" t="s">
        <v>10751</v>
      </c>
      <c r="AL1812" t="s">
        <v>10751</v>
      </c>
      <c r="AM1812" t="s">
        <v>10751</v>
      </c>
      <c r="AN1812" t="s">
        <v>10751</v>
      </c>
      <c r="AO1812" t="s">
        <v>10751</v>
      </c>
      <c r="AP1812">
        <v>1</v>
      </c>
      <c r="AQ1812" t="s">
        <v>10751</v>
      </c>
      <c r="AR1812" t="s">
        <v>10751</v>
      </c>
      <c r="AS1812" t="s">
        <v>10751</v>
      </c>
      <c r="AT1812" t="s">
        <v>10751</v>
      </c>
      <c r="AU1812" t="s">
        <v>10751</v>
      </c>
      <c r="AV1812">
        <v>3.5</v>
      </c>
      <c r="AW1812" t="s">
        <v>10751</v>
      </c>
      <c r="AX1812">
        <v>7.6</v>
      </c>
      <c r="AY1812">
        <v>0.98099999999999998</v>
      </c>
      <c r="AZ1812">
        <v>1.9E-2</v>
      </c>
      <c r="BA1812" t="s">
        <v>10751</v>
      </c>
      <c r="BB1812" t="s">
        <v>10751</v>
      </c>
      <c r="BC1812" t="s">
        <v>10751</v>
      </c>
      <c r="BD1812" t="s">
        <v>10751</v>
      </c>
    </row>
    <row r="1813" spans="1:56">
      <c r="A1813" t="s">
        <v>10753</v>
      </c>
      <c r="B1813">
        <v>4500</v>
      </c>
      <c r="C1813">
        <v>1990</v>
      </c>
      <c r="D1813">
        <v>58</v>
      </c>
      <c r="E1813">
        <v>4.5830000000000003E-3</v>
      </c>
      <c r="F1813">
        <v>17.540900000000001</v>
      </c>
      <c r="H1813">
        <v>14.723649999999999</v>
      </c>
      <c r="I1813">
        <f t="shared" si="35"/>
        <v>6.7478487949999999E-2</v>
      </c>
      <c r="K1813">
        <v>13.367760000000001</v>
      </c>
      <c r="L1813">
        <v>16.52852</v>
      </c>
      <c r="M1813">
        <v>603.58658000000003</v>
      </c>
      <c r="N1813">
        <v>664.80861000000004</v>
      </c>
      <c r="O1813">
        <v>537.67678999999998</v>
      </c>
      <c r="P1813" t="s">
        <v>10751</v>
      </c>
      <c r="Q1813">
        <v>221.07130000000001</v>
      </c>
      <c r="R1813">
        <v>153.4836</v>
      </c>
      <c r="S1813">
        <v>12.5303</v>
      </c>
      <c r="T1813">
        <v>0.74000100000000002</v>
      </c>
      <c r="U1813">
        <v>3.4106999999999998E-2</v>
      </c>
      <c r="V1813">
        <v>33.561149999999998</v>
      </c>
      <c r="W1813" t="s">
        <v>10751</v>
      </c>
      <c r="X1813">
        <v>0.91600000000000004</v>
      </c>
      <c r="Y1813">
        <v>8.4000000000000005E-2</v>
      </c>
      <c r="Z1813">
        <v>2.1999999999999999E-2</v>
      </c>
      <c r="AA1813">
        <v>0.20100000000000001</v>
      </c>
      <c r="AB1813">
        <v>0.77700000000000002</v>
      </c>
      <c r="AC1813" t="s">
        <v>10751</v>
      </c>
      <c r="AD1813" t="s">
        <v>10751</v>
      </c>
      <c r="AE1813">
        <v>0.11799999999999999</v>
      </c>
      <c r="AF1813" t="s">
        <v>10751</v>
      </c>
      <c r="AG1813">
        <v>0.79900000000000004</v>
      </c>
      <c r="AH1813">
        <v>8.4000000000000005E-2</v>
      </c>
      <c r="AI1813" t="s">
        <v>10751</v>
      </c>
      <c r="AJ1813" t="s">
        <v>10751</v>
      </c>
      <c r="AK1813" t="s">
        <v>10751</v>
      </c>
      <c r="AL1813" t="s">
        <v>10751</v>
      </c>
      <c r="AM1813" t="s">
        <v>10751</v>
      </c>
      <c r="AN1813" t="s">
        <v>10751</v>
      </c>
      <c r="AO1813" t="s">
        <v>10751</v>
      </c>
      <c r="AP1813">
        <v>1</v>
      </c>
      <c r="AQ1813" t="s">
        <v>10751</v>
      </c>
      <c r="AR1813" t="s">
        <v>10751</v>
      </c>
      <c r="AS1813" t="s">
        <v>10751</v>
      </c>
      <c r="AT1813" t="s">
        <v>10751</v>
      </c>
      <c r="AU1813" t="s">
        <v>10751</v>
      </c>
      <c r="AV1813">
        <v>3.9</v>
      </c>
      <c r="AW1813" t="s">
        <v>10751</v>
      </c>
      <c r="AX1813">
        <v>6.6</v>
      </c>
      <c r="AY1813">
        <v>0.97799999999999998</v>
      </c>
      <c r="AZ1813">
        <v>2.1999999999999999E-2</v>
      </c>
      <c r="BA1813" t="s">
        <v>10751</v>
      </c>
      <c r="BB1813" t="s">
        <v>10751</v>
      </c>
      <c r="BC1813" t="s">
        <v>10751</v>
      </c>
      <c r="BD1813" t="s">
        <v>10751</v>
      </c>
    </row>
    <row r="1814" spans="1:56">
      <c r="A1814" t="s">
        <v>10753</v>
      </c>
      <c r="B1814">
        <v>4500</v>
      </c>
      <c r="C1814">
        <v>1991</v>
      </c>
      <c r="D1814">
        <v>262</v>
      </c>
      <c r="E1814">
        <v>2.0865000000000002E-2</v>
      </c>
      <c r="F1814">
        <v>19.768329999999999</v>
      </c>
      <c r="H1814">
        <v>16.57771</v>
      </c>
      <c r="I1814">
        <f t="shared" si="35"/>
        <v>0.34589391915000001</v>
      </c>
      <c r="K1814">
        <v>14.721869999999999</v>
      </c>
      <c r="L1814">
        <v>19.113140000000001</v>
      </c>
      <c r="M1814">
        <v>536.08139000000006</v>
      </c>
      <c r="N1814">
        <v>603.65988000000004</v>
      </c>
      <c r="O1814">
        <v>464.96811000000002</v>
      </c>
      <c r="P1814" t="s">
        <v>10751</v>
      </c>
      <c r="Q1814">
        <v>227.02119999999999</v>
      </c>
      <c r="R1814">
        <v>167.14529999999999</v>
      </c>
      <c r="S1814">
        <v>11.7677</v>
      </c>
      <c r="T1814">
        <v>0.74222500000000002</v>
      </c>
      <c r="U1814">
        <v>3.7143000000000002E-2</v>
      </c>
      <c r="V1814">
        <v>37.430810000000001</v>
      </c>
      <c r="W1814" t="s">
        <v>10751</v>
      </c>
      <c r="X1814">
        <v>0.99299999999999999</v>
      </c>
      <c r="Y1814">
        <v>7.0000000000000001E-3</v>
      </c>
      <c r="Z1814">
        <v>0.14599999999999999</v>
      </c>
      <c r="AA1814">
        <v>2.1000000000000001E-2</v>
      </c>
      <c r="AB1814">
        <v>0.83299999999999996</v>
      </c>
      <c r="AC1814" t="s">
        <v>10751</v>
      </c>
      <c r="AD1814" t="s">
        <v>10751</v>
      </c>
      <c r="AE1814">
        <v>1.4E-2</v>
      </c>
      <c r="AF1814" t="s">
        <v>10751</v>
      </c>
      <c r="AG1814">
        <v>0.97899999999999998</v>
      </c>
      <c r="AH1814">
        <v>7.0000000000000001E-3</v>
      </c>
      <c r="AI1814" t="s">
        <v>10751</v>
      </c>
      <c r="AJ1814" t="s">
        <v>10751</v>
      </c>
      <c r="AK1814" t="s">
        <v>10751</v>
      </c>
      <c r="AL1814" t="s">
        <v>10751</v>
      </c>
      <c r="AM1814" t="s">
        <v>10751</v>
      </c>
      <c r="AN1814" t="s">
        <v>10751</v>
      </c>
      <c r="AO1814" t="s">
        <v>10751</v>
      </c>
      <c r="AP1814">
        <v>1</v>
      </c>
      <c r="AQ1814" t="s">
        <v>10751</v>
      </c>
      <c r="AR1814" t="s">
        <v>10751</v>
      </c>
      <c r="AS1814" t="s">
        <v>10751</v>
      </c>
      <c r="AT1814" t="s">
        <v>10751</v>
      </c>
      <c r="AU1814" t="s">
        <v>10751</v>
      </c>
      <c r="AV1814">
        <v>4.0999999999999996</v>
      </c>
      <c r="AW1814" t="s">
        <v>10751</v>
      </c>
      <c r="AX1814">
        <v>6.1</v>
      </c>
      <c r="AY1814">
        <v>0.85399999999999998</v>
      </c>
      <c r="AZ1814">
        <v>0.14599999999999999</v>
      </c>
      <c r="BA1814" t="s">
        <v>10751</v>
      </c>
      <c r="BB1814" t="s">
        <v>10751</v>
      </c>
      <c r="BC1814" t="s">
        <v>10751</v>
      </c>
      <c r="BD1814" t="s">
        <v>10751</v>
      </c>
    </row>
    <row r="1815" spans="1:56">
      <c r="A1815" t="s">
        <v>10753</v>
      </c>
      <c r="B1815">
        <v>4500</v>
      </c>
      <c r="C1815">
        <v>1992</v>
      </c>
      <c r="D1815">
        <v>260</v>
      </c>
      <c r="E1815">
        <v>2.1343000000000001E-2</v>
      </c>
      <c r="F1815">
        <v>19.449249999999999</v>
      </c>
      <c r="H1815">
        <v>16.22691</v>
      </c>
      <c r="I1815">
        <f t="shared" si="35"/>
        <v>0.34633094013000004</v>
      </c>
      <c r="K1815">
        <v>14.560890000000001</v>
      </c>
      <c r="L1815">
        <v>18.383759999999999</v>
      </c>
      <c r="M1815">
        <v>547.67049999999995</v>
      </c>
      <c r="N1815">
        <v>610.33348999999998</v>
      </c>
      <c r="O1815">
        <v>483.41590000000002</v>
      </c>
      <c r="P1815" t="s">
        <v>10751</v>
      </c>
      <c r="Q1815">
        <v>220.50030000000001</v>
      </c>
      <c r="R1815">
        <v>167.4897</v>
      </c>
      <c r="S1815">
        <v>11.5158</v>
      </c>
      <c r="T1815">
        <v>0.76418799999999998</v>
      </c>
      <c r="U1815">
        <v>3.7220000000000003E-2</v>
      </c>
      <c r="V1815">
        <v>36.626820000000002</v>
      </c>
      <c r="W1815" t="s">
        <v>10751</v>
      </c>
      <c r="X1815">
        <v>0.997</v>
      </c>
      <c r="Y1815">
        <v>3.0000000000000001E-3</v>
      </c>
      <c r="Z1815">
        <v>0.153</v>
      </c>
      <c r="AA1815" t="s">
        <v>10751</v>
      </c>
      <c r="AB1815">
        <v>0.84699999999999998</v>
      </c>
      <c r="AC1815" t="s">
        <v>10751</v>
      </c>
      <c r="AD1815" t="s">
        <v>10751</v>
      </c>
      <c r="AE1815" t="s">
        <v>10751</v>
      </c>
      <c r="AF1815" t="s">
        <v>10751</v>
      </c>
      <c r="AG1815">
        <v>1</v>
      </c>
      <c r="AH1815" t="s">
        <v>10751</v>
      </c>
      <c r="AI1815" t="s">
        <v>10751</v>
      </c>
      <c r="AJ1815" t="s">
        <v>10751</v>
      </c>
      <c r="AK1815" t="s">
        <v>10751</v>
      </c>
      <c r="AL1815" t="s">
        <v>10751</v>
      </c>
      <c r="AM1815" t="s">
        <v>10751</v>
      </c>
      <c r="AN1815" t="s">
        <v>10751</v>
      </c>
      <c r="AO1815" t="s">
        <v>10751</v>
      </c>
      <c r="AP1815">
        <v>1</v>
      </c>
      <c r="AQ1815" t="s">
        <v>10751</v>
      </c>
      <c r="AR1815" t="s">
        <v>10751</v>
      </c>
      <c r="AS1815" t="s">
        <v>10751</v>
      </c>
      <c r="AT1815" t="s">
        <v>10751</v>
      </c>
      <c r="AU1815" t="s">
        <v>10751</v>
      </c>
      <c r="AV1815">
        <v>4.2</v>
      </c>
      <c r="AW1815" t="s">
        <v>10751</v>
      </c>
      <c r="AX1815">
        <v>6</v>
      </c>
      <c r="AY1815">
        <v>0.84699999999999998</v>
      </c>
      <c r="AZ1815">
        <v>0.153</v>
      </c>
      <c r="BA1815" t="s">
        <v>10751</v>
      </c>
      <c r="BB1815" t="s">
        <v>10751</v>
      </c>
      <c r="BC1815" t="s">
        <v>10751</v>
      </c>
      <c r="BD1815" t="s">
        <v>10751</v>
      </c>
    </row>
    <row r="1816" spans="1:56">
      <c r="A1816" t="s">
        <v>10753</v>
      </c>
      <c r="B1816">
        <v>4500</v>
      </c>
      <c r="C1816">
        <v>1993</v>
      </c>
      <c r="D1816">
        <v>298</v>
      </c>
      <c r="E1816">
        <v>2.2561000000000001E-2</v>
      </c>
      <c r="F1816">
        <v>19.67005</v>
      </c>
      <c r="H1816">
        <v>16.362469999999998</v>
      </c>
      <c r="I1816">
        <f t="shared" si="35"/>
        <v>0.36915368566999995</v>
      </c>
      <c r="K1816">
        <v>14.62818</v>
      </c>
      <c r="L1816">
        <v>18.565429999999999</v>
      </c>
      <c r="M1816">
        <v>543.13323000000003</v>
      </c>
      <c r="N1816">
        <v>607.52598</v>
      </c>
      <c r="O1816">
        <v>478.68545999999998</v>
      </c>
      <c r="P1816" t="s">
        <v>10751</v>
      </c>
      <c r="Q1816">
        <v>216.87090000000001</v>
      </c>
      <c r="R1816">
        <v>167.4949</v>
      </c>
      <c r="S1816">
        <v>10.8325</v>
      </c>
      <c r="T1816">
        <v>0.77816200000000002</v>
      </c>
      <c r="U1816">
        <v>3.7220999999999997E-2</v>
      </c>
      <c r="V1816">
        <v>36.946100000000001</v>
      </c>
      <c r="W1816" t="s">
        <v>10751</v>
      </c>
      <c r="X1816">
        <v>0.997</v>
      </c>
      <c r="Y1816">
        <v>3.0000000000000001E-3</v>
      </c>
      <c r="Z1816">
        <v>0.13100000000000001</v>
      </c>
      <c r="AA1816" t="s">
        <v>10751</v>
      </c>
      <c r="AB1816">
        <v>0.86899999999999999</v>
      </c>
      <c r="AC1816" t="s">
        <v>10751</v>
      </c>
      <c r="AD1816" t="s">
        <v>10751</v>
      </c>
      <c r="AE1816" t="s">
        <v>10751</v>
      </c>
      <c r="AF1816" t="s">
        <v>10751</v>
      </c>
      <c r="AG1816">
        <v>1</v>
      </c>
      <c r="AH1816" t="s">
        <v>10751</v>
      </c>
      <c r="AI1816" t="s">
        <v>10751</v>
      </c>
      <c r="AJ1816" t="s">
        <v>10751</v>
      </c>
      <c r="AK1816" t="s">
        <v>10751</v>
      </c>
      <c r="AL1816" t="s">
        <v>10751</v>
      </c>
      <c r="AM1816" t="s">
        <v>10751</v>
      </c>
      <c r="AN1816" t="s">
        <v>10751</v>
      </c>
      <c r="AO1816" t="s">
        <v>10751</v>
      </c>
      <c r="AP1816">
        <v>1</v>
      </c>
      <c r="AQ1816" t="s">
        <v>10751</v>
      </c>
      <c r="AR1816" t="s">
        <v>10751</v>
      </c>
      <c r="AS1816" t="s">
        <v>10751</v>
      </c>
      <c r="AT1816" t="s">
        <v>10751</v>
      </c>
      <c r="AU1816" t="s">
        <v>10751</v>
      </c>
      <c r="AV1816">
        <v>4.0999999999999996</v>
      </c>
      <c r="AW1816" t="s">
        <v>10751</v>
      </c>
      <c r="AX1816">
        <v>6</v>
      </c>
      <c r="AY1816">
        <v>0.86899999999999999</v>
      </c>
      <c r="AZ1816">
        <v>0.13100000000000001</v>
      </c>
      <c r="BA1816" t="s">
        <v>10751</v>
      </c>
      <c r="BB1816" t="s">
        <v>10751</v>
      </c>
      <c r="BC1816" t="s">
        <v>10751</v>
      </c>
      <c r="BD1816" t="s">
        <v>10751</v>
      </c>
    </row>
    <row r="1817" spans="1:56">
      <c r="A1817" t="s">
        <v>10753</v>
      </c>
      <c r="B1817">
        <v>4500</v>
      </c>
      <c r="C1817">
        <v>1994</v>
      </c>
      <c r="D1817">
        <v>546</v>
      </c>
      <c r="E1817">
        <v>3.8650999999999998E-2</v>
      </c>
      <c r="F1817">
        <v>19.945350000000001</v>
      </c>
      <c r="H1817">
        <v>16.565519999999999</v>
      </c>
      <c r="I1817">
        <f t="shared" si="35"/>
        <v>0.64027391351999996</v>
      </c>
      <c r="K1817">
        <v>14.657769999999999</v>
      </c>
      <c r="L1817">
        <v>18.981490000000001</v>
      </c>
      <c r="M1817">
        <v>536.47572000000002</v>
      </c>
      <c r="N1817">
        <v>606.29965000000004</v>
      </c>
      <c r="O1817">
        <v>468.19299999999998</v>
      </c>
      <c r="P1817" t="s">
        <v>10751</v>
      </c>
      <c r="Q1817">
        <v>229.3443</v>
      </c>
      <c r="R1817">
        <v>176.9915</v>
      </c>
      <c r="S1817">
        <v>10.4224</v>
      </c>
      <c r="T1817">
        <v>0.77632599999999996</v>
      </c>
      <c r="U1817">
        <v>3.9330999999999998E-2</v>
      </c>
      <c r="V1817">
        <v>37.446069999999999</v>
      </c>
      <c r="W1817" t="s">
        <v>10751</v>
      </c>
      <c r="X1817">
        <v>1</v>
      </c>
      <c r="Y1817" t="s">
        <v>10751</v>
      </c>
      <c r="Z1817">
        <v>8.1000000000000003E-2</v>
      </c>
      <c r="AA1817" t="s">
        <v>10751</v>
      </c>
      <c r="AB1817">
        <v>0.91900000000000004</v>
      </c>
      <c r="AC1817" t="s">
        <v>10751</v>
      </c>
      <c r="AD1817" t="s">
        <v>10751</v>
      </c>
      <c r="AE1817" t="s">
        <v>10751</v>
      </c>
      <c r="AF1817" t="s">
        <v>10751</v>
      </c>
      <c r="AG1817">
        <v>1</v>
      </c>
      <c r="AH1817" t="s">
        <v>10751</v>
      </c>
      <c r="AI1817" t="s">
        <v>10751</v>
      </c>
      <c r="AJ1817" t="s">
        <v>10751</v>
      </c>
      <c r="AK1817" t="s">
        <v>10751</v>
      </c>
      <c r="AL1817" t="s">
        <v>10751</v>
      </c>
      <c r="AM1817" t="s">
        <v>10751</v>
      </c>
      <c r="AN1817" t="s">
        <v>10751</v>
      </c>
      <c r="AO1817" t="s">
        <v>10751</v>
      </c>
      <c r="AP1817">
        <v>1</v>
      </c>
      <c r="AQ1817" t="s">
        <v>10751</v>
      </c>
      <c r="AR1817" t="s">
        <v>10751</v>
      </c>
      <c r="AS1817" t="s">
        <v>10751</v>
      </c>
      <c r="AT1817">
        <v>0.11899999999999999</v>
      </c>
      <c r="AU1817" t="s">
        <v>10751</v>
      </c>
      <c r="AV1817">
        <v>4.0999999999999996</v>
      </c>
      <c r="AW1817" t="s">
        <v>10751</v>
      </c>
      <c r="AX1817">
        <v>6</v>
      </c>
      <c r="AY1817">
        <v>0.91900000000000004</v>
      </c>
      <c r="AZ1817">
        <v>8.1000000000000003E-2</v>
      </c>
      <c r="BA1817" t="s">
        <v>10751</v>
      </c>
      <c r="BB1817" t="s">
        <v>10751</v>
      </c>
      <c r="BC1817" t="s">
        <v>10751</v>
      </c>
      <c r="BD1817" t="s">
        <v>10751</v>
      </c>
    </row>
    <row r="1818" spans="1:56">
      <c r="A1818" t="s">
        <v>10753</v>
      </c>
      <c r="B1818">
        <v>4500</v>
      </c>
      <c r="C1818">
        <v>1995</v>
      </c>
      <c r="D1818">
        <v>645</v>
      </c>
      <c r="E1818">
        <v>4.2597999999999997E-2</v>
      </c>
      <c r="F1818">
        <v>19.92597</v>
      </c>
      <c r="H1818">
        <v>16.50311</v>
      </c>
      <c r="I1818">
        <f t="shared" si="35"/>
        <v>0.70299947977999988</v>
      </c>
      <c r="K1818">
        <v>14.548590000000001</v>
      </c>
      <c r="L1818">
        <v>18.9316</v>
      </c>
      <c r="M1818">
        <v>538.50468999999998</v>
      </c>
      <c r="N1818">
        <v>610.84938</v>
      </c>
      <c r="O1818">
        <v>469.42680999999999</v>
      </c>
      <c r="P1818" t="s">
        <v>10751</v>
      </c>
      <c r="Q1818">
        <v>233.13740000000001</v>
      </c>
      <c r="R1818">
        <v>173.60290000000001</v>
      </c>
      <c r="S1818">
        <v>10.8232</v>
      </c>
      <c r="T1818">
        <v>0.75366900000000003</v>
      </c>
      <c r="U1818">
        <v>3.8578000000000001E-2</v>
      </c>
      <c r="V1818">
        <v>37.375309999999999</v>
      </c>
      <c r="W1818" t="s">
        <v>10751</v>
      </c>
      <c r="X1818">
        <v>0.90400000000000003</v>
      </c>
      <c r="Y1818">
        <v>9.6000000000000002E-2</v>
      </c>
      <c r="Z1818">
        <v>5.7000000000000002E-2</v>
      </c>
      <c r="AA1818" t="s">
        <v>10751</v>
      </c>
      <c r="AB1818">
        <v>0.94299999999999995</v>
      </c>
      <c r="AC1818" t="s">
        <v>10751</v>
      </c>
      <c r="AD1818" t="s">
        <v>10751</v>
      </c>
      <c r="AE1818" t="s">
        <v>10751</v>
      </c>
      <c r="AF1818" t="s">
        <v>10751</v>
      </c>
      <c r="AG1818">
        <v>1</v>
      </c>
      <c r="AH1818" t="s">
        <v>10751</v>
      </c>
      <c r="AI1818" t="s">
        <v>10751</v>
      </c>
      <c r="AJ1818" t="s">
        <v>10751</v>
      </c>
      <c r="AK1818" t="s">
        <v>10751</v>
      </c>
      <c r="AL1818" t="s">
        <v>10751</v>
      </c>
      <c r="AM1818" t="s">
        <v>10751</v>
      </c>
      <c r="AN1818" t="s">
        <v>10751</v>
      </c>
      <c r="AO1818" t="s">
        <v>10751</v>
      </c>
      <c r="AP1818">
        <v>1</v>
      </c>
      <c r="AQ1818" t="s">
        <v>10751</v>
      </c>
      <c r="AR1818" t="s">
        <v>10751</v>
      </c>
      <c r="AS1818" t="s">
        <v>10751</v>
      </c>
      <c r="AT1818">
        <v>0.215</v>
      </c>
      <c r="AU1818" t="s">
        <v>10751</v>
      </c>
      <c r="AV1818">
        <v>4.0999999999999996</v>
      </c>
      <c r="AW1818" t="s">
        <v>10751</v>
      </c>
      <c r="AX1818">
        <v>6</v>
      </c>
      <c r="AY1818">
        <v>0.94299999999999995</v>
      </c>
      <c r="AZ1818">
        <v>5.7000000000000002E-2</v>
      </c>
      <c r="BA1818" t="s">
        <v>10751</v>
      </c>
      <c r="BB1818" t="s">
        <v>10751</v>
      </c>
      <c r="BC1818" t="s">
        <v>10751</v>
      </c>
      <c r="BD1818" t="s">
        <v>10751</v>
      </c>
    </row>
    <row r="1819" spans="1:56">
      <c r="A1819" t="s">
        <v>10753</v>
      </c>
      <c r="B1819">
        <v>4500</v>
      </c>
      <c r="C1819">
        <v>1996</v>
      </c>
      <c r="D1819">
        <v>736</v>
      </c>
      <c r="E1819">
        <v>5.5978E-2</v>
      </c>
      <c r="F1819">
        <v>20.210080000000001</v>
      </c>
      <c r="H1819">
        <v>16.72317</v>
      </c>
      <c r="I1819">
        <f t="shared" si="35"/>
        <v>0.93612961025999997</v>
      </c>
      <c r="K1819">
        <v>14.534549999999999</v>
      </c>
      <c r="L1819">
        <v>19.457689999999999</v>
      </c>
      <c r="M1819">
        <v>531.41837999999996</v>
      </c>
      <c r="N1819">
        <v>611.43948999999998</v>
      </c>
      <c r="O1819">
        <v>456.73448999999999</v>
      </c>
      <c r="P1819" t="s">
        <v>10751</v>
      </c>
      <c r="Q1819">
        <v>251.2047</v>
      </c>
      <c r="R1819">
        <v>176.0789</v>
      </c>
      <c r="S1819">
        <v>11.0907</v>
      </c>
      <c r="T1819">
        <v>0.70802100000000001</v>
      </c>
      <c r="U1819">
        <v>3.9128999999999997E-2</v>
      </c>
      <c r="V1819">
        <v>37.755609999999997</v>
      </c>
      <c r="W1819" t="s">
        <v>10751</v>
      </c>
      <c r="X1819">
        <v>0.747</v>
      </c>
      <c r="Y1819">
        <v>0.253</v>
      </c>
      <c r="Z1819">
        <v>3.2000000000000001E-2</v>
      </c>
      <c r="AA1819" t="s">
        <v>10751</v>
      </c>
      <c r="AB1819">
        <v>0.96799999999999997</v>
      </c>
      <c r="AC1819" t="s">
        <v>10751</v>
      </c>
      <c r="AD1819" t="s">
        <v>10751</v>
      </c>
      <c r="AE1819" t="s">
        <v>10751</v>
      </c>
      <c r="AF1819" t="s">
        <v>10751</v>
      </c>
      <c r="AG1819">
        <v>1</v>
      </c>
      <c r="AH1819" t="s">
        <v>10751</v>
      </c>
      <c r="AI1819" t="s">
        <v>10751</v>
      </c>
      <c r="AJ1819" t="s">
        <v>10751</v>
      </c>
      <c r="AK1819" t="s">
        <v>10751</v>
      </c>
      <c r="AL1819" t="s">
        <v>10751</v>
      </c>
      <c r="AM1819" t="s">
        <v>10751</v>
      </c>
      <c r="AN1819" t="s">
        <v>10751</v>
      </c>
      <c r="AO1819" t="s">
        <v>10751</v>
      </c>
      <c r="AP1819">
        <v>1</v>
      </c>
      <c r="AQ1819" t="s">
        <v>10751</v>
      </c>
      <c r="AR1819" t="s">
        <v>10751</v>
      </c>
      <c r="AS1819" t="s">
        <v>10751</v>
      </c>
      <c r="AT1819">
        <v>9.4E-2</v>
      </c>
      <c r="AU1819" t="s">
        <v>10751</v>
      </c>
      <c r="AV1819">
        <v>4</v>
      </c>
      <c r="AW1819" t="s">
        <v>10751</v>
      </c>
      <c r="AX1819">
        <v>6.3</v>
      </c>
      <c r="AY1819">
        <v>0.96799999999999997</v>
      </c>
      <c r="AZ1819">
        <v>3.2000000000000001E-2</v>
      </c>
      <c r="BA1819" t="s">
        <v>10751</v>
      </c>
      <c r="BB1819" t="s">
        <v>10751</v>
      </c>
      <c r="BC1819" t="s">
        <v>10751</v>
      </c>
      <c r="BD1819" t="s">
        <v>10751</v>
      </c>
    </row>
    <row r="1820" spans="1:56">
      <c r="A1820" t="s">
        <v>10753</v>
      </c>
      <c r="B1820">
        <v>4500</v>
      </c>
      <c r="C1820">
        <v>1997</v>
      </c>
      <c r="D1820">
        <v>832</v>
      </c>
      <c r="E1820">
        <v>5.7558999999999999E-2</v>
      </c>
      <c r="F1820">
        <v>19.835070000000002</v>
      </c>
      <c r="H1820">
        <v>16.337669999999999</v>
      </c>
      <c r="I1820">
        <f t="shared" si="35"/>
        <v>0.94037994752999998</v>
      </c>
      <c r="K1820">
        <v>14.29792</v>
      </c>
      <c r="L1820">
        <v>18.77665</v>
      </c>
      <c r="M1820">
        <v>543.95768999999996</v>
      </c>
      <c r="N1820">
        <v>621.55904999999996</v>
      </c>
      <c r="O1820">
        <v>473.30063000000001</v>
      </c>
      <c r="P1820" t="s">
        <v>10751</v>
      </c>
      <c r="Q1820">
        <v>252.2088</v>
      </c>
      <c r="R1820">
        <v>180.91980000000001</v>
      </c>
      <c r="S1820">
        <v>10.791</v>
      </c>
      <c r="T1820">
        <v>0.72448100000000004</v>
      </c>
      <c r="U1820">
        <v>4.0203999999999997E-2</v>
      </c>
      <c r="V1820">
        <v>36.878770000000003</v>
      </c>
      <c r="W1820" t="s">
        <v>10751</v>
      </c>
      <c r="X1820">
        <v>0.79</v>
      </c>
      <c r="Y1820">
        <v>0.21</v>
      </c>
      <c r="Z1820">
        <v>2.5000000000000001E-2</v>
      </c>
      <c r="AA1820" t="s">
        <v>10751</v>
      </c>
      <c r="AB1820">
        <v>0.97499999999999998</v>
      </c>
      <c r="AC1820" t="s">
        <v>10751</v>
      </c>
      <c r="AD1820" t="s">
        <v>10751</v>
      </c>
      <c r="AE1820" t="s">
        <v>10751</v>
      </c>
      <c r="AF1820" t="s">
        <v>10751</v>
      </c>
      <c r="AG1820">
        <v>1</v>
      </c>
      <c r="AH1820" t="s">
        <v>10751</v>
      </c>
      <c r="AI1820" t="s">
        <v>10751</v>
      </c>
      <c r="AJ1820" t="s">
        <v>10751</v>
      </c>
      <c r="AK1820" t="s">
        <v>10751</v>
      </c>
      <c r="AL1820" t="s">
        <v>10751</v>
      </c>
      <c r="AM1820" t="s">
        <v>10751</v>
      </c>
      <c r="AN1820" t="s">
        <v>10751</v>
      </c>
      <c r="AO1820" t="s">
        <v>10751</v>
      </c>
      <c r="AP1820">
        <v>1</v>
      </c>
      <c r="AQ1820" t="s">
        <v>10751</v>
      </c>
      <c r="AR1820" t="s">
        <v>10751</v>
      </c>
      <c r="AS1820" t="s">
        <v>10751</v>
      </c>
      <c r="AT1820">
        <v>7.4999999999999997E-2</v>
      </c>
      <c r="AU1820" t="s">
        <v>10751</v>
      </c>
      <c r="AV1820">
        <v>4.4000000000000004</v>
      </c>
      <c r="AW1820" t="s">
        <v>10751</v>
      </c>
      <c r="AX1820">
        <v>6.4</v>
      </c>
      <c r="AY1820">
        <v>0.64</v>
      </c>
      <c r="AZ1820">
        <v>0.36</v>
      </c>
      <c r="BA1820" t="s">
        <v>10751</v>
      </c>
      <c r="BB1820" t="s">
        <v>10751</v>
      </c>
      <c r="BC1820" t="s">
        <v>10751</v>
      </c>
      <c r="BD1820" t="s">
        <v>10751</v>
      </c>
    </row>
    <row r="1821" spans="1:56">
      <c r="A1821" t="s">
        <v>10753</v>
      </c>
      <c r="B1821">
        <v>4500</v>
      </c>
      <c r="C1821">
        <v>1998</v>
      </c>
      <c r="D1821">
        <v>719</v>
      </c>
      <c r="E1821">
        <v>4.9757000000000003E-2</v>
      </c>
      <c r="F1821">
        <v>20.109549999999999</v>
      </c>
      <c r="H1821">
        <v>16.522970000000001</v>
      </c>
      <c r="I1821">
        <f t="shared" si="35"/>
        <v>0.82213341829000008</v>
      </c>
      <c r="K1821">
        <v>14.37168</v>
      </c>
      <c r="L1821">
        <v>19.060580000000002</v>
      </c>
      <c r="M1821">
        <v>537.85721999999998</v>
      </c>
      <c r="N1821">
        <v>618.36910999999998</v>
      </c>
      <c r="O1821">
        <v>466.25029000000001</v>
      </c>
      <c r="P1821" t="s">
        <v>10751</v>
      </c>
      <c r="Q1821">
        <v>250.93969999999999</v>
      </c>
      <c r="R1821">
        <v>184.4828</v>
      </c>
      <c r="S1821">
        <v>11.0124</v>
      </c>
      <c r="T1821">
        <v>0.744614</v>
      </c>
      <c r="U1821">
        <v>4.0995999999999998E-2</v>
      </c>
      <c r="V1821">
        <v>37.311120000000003</v>
      </c>
      <c r="W1821" t="s">
        <v>10751</v>
      </c>
      <c r="X1821">
        <v>0.89800000000000002</v>
      </c>
      <c r="Y1821">
        <v>0.10199999999999999</v>
      </c>
      <c r="Z1821">
        <v>1.6E-2</v>
      </c>
      <c r="AA1821" t="s">
        <v>10751</v>
      </c>
      <c r="AB1821">
        <v>0.98399999999999999</v>
      </c>
      <c r="AC1821" t="s">
        <v>10751</v>
      </c>
      <c r="AD1821" t="s">
        <v>10751</v>
      </c>
      <c r="AE1821" t="s">
        <v>10751</v>
      </c>
      <c r="AF1821" t="s">
        <v>10751</v>
      </c>
      <c r="AG1821">
        <v>1</v>
      </c>
      <c r="AH1821" t="s">
        <v>10751</v>
      </c>
      <c r="AI1821" t="s">
        <v>10751</v>
      </c>
      <c r="AJ1821" t="s">
        <v>10751</v>
      </c>
      <c r="AK1821" t="s">
        <v>10751</v>
      </c>
      <c r="AL1821" t="s">
        <v>10751</v>
      </c>
      <c r="AM1821" t="s">
        <v>10751</v>
      </c>
      <c r="AN1821" t="s">
        <v>10751</v>
      </c>
      <c r="AO1821" t="s">
        <v>10751</v>
      </c>
      <c r="AP1821">
        <v>1</v>
      </c>
      <c r="AQ1821" t="s">
        <v>10751</v>
      </c>
      <c r="AR1821" t="s">
        <v>10751</v>
      </c>
      <c r="AS1821" t="s">
        <v>10751</v>
      </c>
      <c r="AT1821">
        <v>9.8000000000000004E-2</v>
      </c>
      <c r="AU1821" t="s">
        <v>10751</v>
      </c>
      <c r="AV1821">
        <v>4.4000000000000004</v>
      </c>
      <c r="AW1821" t="s">
        <v>10751</v>
      </c>
      <c r="AX1821">
        <v>6.3</v>
      </c>
      <c r="AY1821">
        <v>0.63300000000000001</v>
      </c>
      <c r="AZ1821">
        <v>0.36699999999999999</v>
      </c>
      <c r="BA1821" t="s">
        <v>10751</v>
      </c>
      <c r="BB1821" t="s">
        <v>10751</v>
      </c>
      <c r="BC1821" t="s">
        <v>10751</v>
      </c>
      <c r="BD1821" t="s">
        <v>10751</v>
      </c>
    </row>
    <row r="1822" spans="1:56">
      <c r="A1822" t="s">
        <v>10753</v>
      </c>
      <c r="B1822">
        <v>4500</v>
      </c>
      <c r="C1822">
        <v>1999</v>
      </c>
      <c r="D1822">
        <v>747</v>
      </c>
      <c r="E1822">
        <v>4.9069000000000002E-2</v>
      </c>
      <c r="F1822">
        <v>19.673159999999999</v>
      </c>
      <c r="H1822">
        <v>16.091919999999998</v>
      </c>
      <c r="I1822">
        <f t="shared" si="35"/>
        <v>0.78961442247999991</v>
      </c>
      <c r="K1822">
        <v>14.082229999999999</v>
      </c>
      <c r="L1822">
        <v>18.366900000000001</v>
      </c>
      <c r="M1822">
        <v>552.26475000000005</v>
      </c>
      <c r="N1822">
        <v>631.07888000000003</v>
      </c>
      <c r="O1822">
        <v>483.85962000000001</v>
      </c>
      <c r="P1822" t="s">
        <v>10751</v>
      </c>
      <c r="Q1822">
        <v>258.68259999999998</v>
      </c>
      <c r="R1822">
        <v>199.03450000000001</v>
      </c>
      <c r="S1822">
        <v>10.480499999999999</v>
      </c>
      <c r="T1822">
        <v>0.77710000000000001</v>
      </c>
      <c r="U1822">
        <v>4.4229999999999998E-2</v>
      </c>
      <c r="V1822">
        <v>36.285780000000003</v>
      </c>
      <c r="W1822" t="s">
        <v>10751</v>
      </c>
      <c r="X1822">
        <v>0.91200000000000003</v>
      </c>
      <c r="Y1822">
        <v>8.7999999999999995E-2</v>
      </c>
      <c r="Z1822">
        <v>8.9999999999999993E-3</v>
      </c>
      <c r="AA1822" t="s">
        <v>10751</v>
      </c>
      <c r="AB1822">
        <v>0.99099999999999999</v>
      </c>
      <c r="AC1822" t="s">
        <v>10751</v>
      </c>
      <c r="AD1822" t="s">
        <v>10751</v>
      </c>
      <c r="AE1822" t="s">
        <v>10751</v>
      </c>
      <c r="AF1822" t="s">
        <v>10751</v>
      </c>
      <c r="AG1822">
        <v>1</v>
      </c>
      <c r="AH1822" t="s">
        <v>10751</v>
      </c>
      <c r="AI1822" t="s">
        <v>10751</v>
      </c>
      <c r="AJ1822" t="s">
        <v>10751</v>
      </c>
      <c r="AK1822" t="s">
        <v>10751</v>
      </c>
      <c r="AL1822" t="s">
        <v>10751</v>
      </c>
      <c r="AM1822" t="s">
        <v>10751</v>
      </c>
      <c r="AN1822" t="s">
        <v>10751</v>
      </c>
      <c r="AO1822" t="s">
        <v>10751</v>
      </c>
      <c r="AP1822">
        <v>1</v>
      </c>
      <c r="AQ1822" t="s">
        <v>10751</v>
      </c>
      <c r="AR1822" t="s">
        <v>10751</v>
      </c>
      <c r="AS1822" t="s">
        <v>10751</v>
      </c>
      <c r="AT1822">
        <v>9.9000000000000005E-2</v>
      </c>
      <c r="AU1822" t="s">
        <v>10751</v>
      </c>
      <c r="AV1822">
        <v>4.2</v>
      </c>
      <c r="AW1822" t="s">
        <v>10751</v>
      </c>
      <c r="AX1822">
        <v>6.6</v>
      </c>
      <c r="AY1822">
        <v>0.77500000000000002</v>
      </c>
      <c r="AZ1822">
        <v>0.22500000000000001</v>
      </c>
      <c r="BA1822" t="s">
        <v>10751</v>
      </c>
      <c r="BB1822" t="s">
        <v>10751</v>
      </c>
      <c r="BC1822" t="s">
        <v>10751</v>
      </c>
      <c r="BD1822" t="s">
        <v>10751</v>
      </c>
    </row>
    <row r="1823" spans="1:56">
      <c r="A1823" t="s">
        <v>10753</v>
      </c>
      <c r="B1823">
        <v>4500</v>
      </c>
      <c r="C1823">
        <v>2000</v>
      </c>
      <c r="D1823">
        <v>904</v>
      </c>
      <c r="E1823">
        <v>5.4545999999999997E-2</v>
      </c>
      <c r="F1823">
        <v>19.868680000000001</v>
      </c>
      <c r="H1823">
        <v>16.22411</v>
      </c>
      <c r="I1823">
        <f t="shared" si="35"/>
        <v>0.88496030405999992</v>
      </c>
      <c r="K1823">
        <v>14.07246</v>
      </c>
      <c r="L1823">
        <v>18.641439999999999</v>
      </c>
      <c r="M1823">
        <v>547.76493000000005</v>
      </c>
      <c r="N1823">
        <v>631.51701000000003</v>
      </c>
      <c r="O1823">
        <v>476.73365999999999</v>
      </c>
      <c r="P1823" t="s">
        <v>10751</v>
      </c>
      <c r="Q1823">
        <v>254.3494</v>
      </c>
      <c r="R1823">
        <v>196.57220000000001</v>
      </c>
      <c r="S1823">
        <v>10.120799999999999</v>
      </c>
      <c r="T1823">
        <v>0.78333799999999998</v>
      </c>
      <c r="U1823">
        <v>4.3683E-2</v>
      </c>
      <c r="V1823">
        <v>36.608130000000003</v>
      </c>
      <c r="W1823" t="s">
        <v>10751</v>
      </c>
      <c r="X1823">
        <v>0.91600000000000004</v>
      </c>
      <c r="Y1823">
        <v>8.4000000000000005E-2</v>
      </c>
      <c r="Z1823">
        <v>1.7000000000000001E-2</v>
      </c>
      <c r="AA1823" t="s">
        <v>10751</v>
      </c>
      <c r="AB1823">
        <v>0.98299999999999998</v>
      </c>
      <c r="AC1823" t="s">
        <v>10751</v>
      </c>
      <c r="AD1823" t="s">
        <v>10751</v>
      </c>
      <c r="AE1823" t="s">
        <v>10751</v>
      </c>
      <c r="AF1823" t="s">
        <v>10751</v>
      </c>
      <c r="AG1823">
        <v>1</v>
      </c>
      <c r="AH1823" t="s">
        <v>10751</v>
      </c>
      <c r="AI1823" t="s">
        <v>10751</v>
      </c>
      <c r="AJ1823" t="s">
        <v>10751</v>
      </c>
      <c r="AK1823" t="s">
        <v>10751</v>
      </c>
      <c r="AL1823" t="s">
        <v>10751</v>
      </c>
      <c r="AM1823" t="s">
        <v>10751</v>
      </c>
      <c r="AN1823" t="s">
        <v>10751</v>
      </c>
      <c r="AO1823" t="s">
        <v>10751</v>
      </c>
      <c r="AP1823">
        <v>1</v>
      </c>
      <c r="AQ1823" t="s">
        <v>10751</v>
      </c>
      <c r="AR1823" t="s">
        <v>10751</v>
      </c>
      <c r="AS1823" t="s">
        <v>10751</v>
      </c>
      <c r="AT1823">
        <v>0.126</v>
      </c>
      <c r="AU1823" t="s">
        <v>10751</v>
      </c>
      <c r="AV1823">
        <v>4.2</v>
      </c>
      <c r="AW1823" t="s">
        <v>10751</v>
      </c>
      <c r="AX1823">
        <v>6.5</v>
      </c>
      <c r="AY1823">
        <v>0.79300000000000004</v>
      </c>
      <c r="AZ1823">
        <v>0.20699999999999999</v>
      </c>
      <c r="BA1823" t="s">
        <v>10751</v>
      </c>
      <c r="BB1823" t="s">
        <v>10751</v>
      </c>
      <c r="BC1823" t="s">
        <v>10751</v>
      </c>
      <c r="BD1823" t="s">
        <v>10751</v>
      </c>
    </row>
    <row r="1824" spans="1:56">
      <c r="A1824" t="s">
        <v>10753</v>
      </c>
      <c r="B1824">
        <v>4500</v>
      </c>
      <c r="C1824">
        <v>2001</v>
      </c>
      <c r="D1824" s="7">
        <v>1006</v>
      </c>
      <c r="E1824">
        <v>6.4449999999999993E-2</v>
      </c>
      <c r="F1824">
        <v>20.396650000000001</v>
      </c>
      <c r="H1824">
        <v>16.5763</v>
      </c>
      <c r="I1824">
        <f t="shared" si="35"/>
        <v>1.068342535</v>
      </c>
      <c r="K1824">
        <v>14.39484</v>
      </c>
      <c r="L1824">
        <v>18.955249999999999</v>
      </c>
      <c r="M1824">
        <v>536.12675000000002</v>
      </c>
      <c r="N1824">
        <v>617.37392</v>
      </c>
      <c r="O1824">
        <v>468.84106000000003</v>
      </c>
      <c r="P1824" t="s">
        <v>10751</v>
      </c>
      <c r="Q1824">
        <v>236.84100000000001</v>
      </c>
      <c r="R1824">
        <v>206.9512</v>
      </c>
      <c r="S1824">
        <v>9.5983000000000001</v>
      </c>
      <c r="T1824">
        <v>0.88619400000000004</v>
      </c>
      <c r="U1824">
        <v>4.5989000000000002E-2</v>
      </c>
      <c r="V1824">
        <v>37.487259999999999</v>
      </c>
      <c r="W1824">
        <v>0.16400000000000001</v>
      </c>
      <c r="X1824">
        <v>0.71799999999999997</v>
      </c>
      <c r="Y1824">
        <v>0.11799999999999999</v>
      </c>
      <c r="Z1824">
        <v>1.6E-2</v>
      </c>
      <c r="AA1824" t="s">
        <v>10751</v>
      </c>
      <c r="AB1824">
        <v>0.98399999999999999</v>
      </c>
      <c r="AC1824" t="s">
        <v>10751</v>
      </c>
      <c r="AD1824" t="s">
        <v>10751</v>
      </c>
      <c r="AE1824" t="s">
        <v>10751</v>
      </c>
      <c r="AF1824" t="s">
        <v>10751</v>
      </c>
      <c r="AG1824">
        <v>1</v>
      </c>
      <c r="AH1824" t="s">
        <v>10751</v>
      </c>
      <c r="AI1824" t="s">
        <v>10751</v>
      </c>
      <c r="AJ1824" t="s">
        <v>10751</v>
      </c>
      <c r="AK1824" t="s">
        <v>10751</v>
      </c>
      <c r="AL1824" t="s">
        <v>10751</v>
      </c>
      <c r="AM1824" t="s">
        <v>10751</v>
      </c>
      <c r="AN1824" t="s">
        <v>10751</v>
      </c>
      <c r="AO1824" t="s">
        <v>10751</v>
      </c>
      <c r="AP1824">
        <v>1</v>
      </c>
      <c r="AQ1824" t="s">
        <v>10751</v>
      </c>
      <c r="AR1824" t="s">
        <v>10751</v>
      </c>
      <c r="AS1824" t="s">
        <v>10751</v>
      </c>
      <c r="AT1824">
        <v>0.28799999999999998</v>
      </c>
      <c r="AU1824">
        <v>0.151</v>
      </c>
      <c r="AV1824">
        <v>4.4000000000000004</v>
      </c>
      <c r="AW1824" t="s">
        <v>10751</v>
      </c>
      <c r="AX1824">
        <v>6.3</v>
      </c>
      <c r="AY1824">
        <v>0.63900000000000001</v>
      </c>
      <c r="AZ1824">
        <v>0.36099999999999999</v>
      </c>
      <c r="BA1824" t="s">
        <v>10751</v>
      </c>
      <c r="BB1824" t="s">
        <v>10751</v>
      </c>
      <c r="BC1824" t="s">
        <v>10751</v>
      </c>
      <c r="BD1824" t="s">
        <v>10751</v>
      </c>
    </row>
    <row r="1825" spans="1:56">
      <c r="A1825" t="s">
        <v>10753</v>
      </c>
      <c r="B1825">
        <v>4500</v>
      </c>
      <c r="C1825">
        <v>2002</v>
      </c>
      <c r="D1825" s="7">
        <v>1525</v>
      </c>
      <c r="E1825">
        <v>9.4620999999999997E-2</v>
      </c>
      <c r="F1825">
        <v>19.93975</v>
      </c>
      <c r="H1825">
        <v>16.188230000000001</v>
      </c>
      <c r="I1825">
        <f t="shared" si="35"/>
        <v>1.5317465108300001</v>
      </c>
      <c r="K1825">
        <v>13.953250000000001</v>
      </c>
      <c r="L1825">
        <v>18.599</v>
      </c>
      <c r="M1825">
        <v>548.97901000000002</v>
      </c>
      <c r="N1825">
        <v>636.91250000000002</v>
      </c>
      <c r="O1825">
        <v>477.82130000000001</v>
      </c>
      <c r="P1825" t="s">
        <v>10751</v>
      </c>
      <c r="Q1825">
        <v>242.74109999999999</v>
      </c>
      <c r="R1825">
        <v>225.37530000000001</v>
      </c>
      <c r="S1825">
        <v>9.2271999999999998</v>
      </c>
      <c r="T1825">
        <v>0.93093599999999999</v>
      </c>
      <c r="U1825">
        <v>5.0083000000000003E-2</v>
      </c>
      <c r="V1825">
        <v>36.524760000000001</v>
      </c>
      <c r="W1825" t="s">
        <v>10751</v>
      </c>
      <c r="X1825">
        <v>0.73399999999999999</v>
      </c>
      <c r="Y1825">
        <v>0.26600000000000001</v>
      </c>
      <c r="Z1825">
        <v>8.9999999999999993E-3</v>
      </c>
      <c r="AA1825" t="s">
        <v>10751</v>
      </c>
      <c r="AB1825">
        <v>0.99099999999999999</v>
      </c>
      <c r="AC1825" t="s">
        <v>10751</v>
      </c>
      <c r="AD1825" t="s">
        <v>10751</v>
      </c>
      <c r="AE1825" t="s">
        <v>10751</v>
      </c>
      <c r="AF1825" t="s">
        <v>10751</v>
      </c>
      <c r="AG1825">
        <v>1</v>
      </c>
      <c r="AH1825" t="s">
        <v>10751</v>
      </c>
      <c r="AI1825" t="s">
        <v>10751</v>
      </c>
      <c r="AJ1825" t="s">
        <v>10751</v>
      </c>
      <c r="AK1825" t="s">
        <v>10751</v>
      </c>
      <c r="AL1825" t="s">
        <v>10751</v>
      </c>
      <c r="AM1825" t="s">
        <v>10751</v>
      </c>
      <c r="AN1825" t="s">
        <v>10751</v>
      </c>
      <c r="AO1825" t="s">
        <v>10751</v>
      </c>
      <c r="AP1825">
        <v>1</v>
      </c>
      <c r="AQ1825" t="s">
        <v>10751</v>
      </c>
      <c r="AR1825" t="s">
        <v>10751</v>
      </c>
      <c r="AS1825" t="s">
        <v>10751</v>
      </c>
      <c r="AT1825">
        <v>0.35899999999999999</v>
      </c>
      <c r="AU1825">
        <v>0.25700000000000001</v>
      </c>
      <c r="AV1825">
        <v>4.5</v>
      </c>
      <c r="AW1825" t="s">
        <v>10751</v>
      </c>
      <c r="AX1825">
        <v>6.3</v>
      </c>
      <c r="AY1825">
        <v>0.502</v>
      </c>
      <c r="AZ1825">
        <v>0.498</v>
      </c>
      <c r="BA1825" t="s">
        <v>10751</v>
      </c>
      <c r="BB1825" t="s">
        <v>10751</v>
      </c>
      <c r="BC1825" t="s">
        <v>10751</v>
      </c>
      <c r="BD1825" t="s">
        <v>10751</v>
      </c>
    </row>
    <row r="1826" spans="1:56">
      <c r="A1826" t="s">
        <v>10753</v>
      </c>
      <c r="B1826">
        <v>4500</v>
      </c>
      <c r="C1826">
        <v>2003</v>
      </c>
      <c r="D1826">
        <v>968</v>
      </c>
      <c r="E1826">
        <v>6.1373999999999998E-2</v>
      </c>
      <c r="F1826">
        <v>20.7288</v>
      </c>
      <c r="H1826">
        <v>16.773510000000002</v>
      </c>
      <c r="I1826">
        <f t="shared" si="35"/>
        <v>1.0294574027400001</v>
      </c>
      <c r="K1826">
        <v>14.366210000000001</v>
      </c>
      <c r="L1826">
        <v>19.334759999999999</v>
      </c>
      <c r="M1826">
        <v>529.82345999999995</v>
      </c>
      <c r="N1826">
        <v>618.60446999999999</v>
      </c>
      <c r="O1826">
        <v>459.63850000000002</v>
      </c>
      <c r="P1826" t="s">
        <v>10751</v>
      </c>
      <c r="Q1826">
        <v>238.4837</v>
      </c>
      <c r="R1826">
        <v>228.8305</v>
      </c>
      <c r="S1826">
        <v>9.0297999999999998</v>
      </c>
      <c r="T1826">
        <v>0.96828599999999998</v>
      </c>
      <c r="U1826">
        <v>5.0851E-2</v>
      </c>
      <c r="V1826">
        <v>37.848959999999998</v>
      </c>
      <c r="W1826">
        <v>0</v>
      </c>
      <c r="X1826">
        <v>0.68600000000000005</v>
      </c>
      <c r="Y1826">
        <v>0.314</v>
      </c>
      <c r="Z1826">
        <v>4.0000000000000001E-3</v>
      </c>
      <c r="AA1826" t="s">
        <v>10751</v>
      </c>
      <c r="AB1826">
        <v>0.996</v>
      </c>
      <c r="AC1826" t="s">
        <v>10751</v>
      </c>
      <c r="AD1826" t="s">
        <v>10751</v>
      </c>
      <c r="AE1826" t="s">
        <v>10751</v>
      </c>
      <c r="AF1826" t="s">
        <v>10751</v>
      </c>
      <c r="AG1826">
        <v>1</v>
      </c>
      <c r="AH1826" t="s">
        <v>10751</v>
      </c>
      <c r="AI1826" t="s">
        <v>10751</v>
      </c>
      <c r="AJ1826" t="s">
        <v>10751</v>
      </c>
      <c r="AK1826" t="s">
        <v>10751</v>
      </c>
      <c r="AL1826" t="s">
        <v>10751</v>
      </c>
      <c r="AM1826" t="s">
        <v>10751</v>
      </c>
      <c r="AN1826" t="s">
        <v>10751</v>
      </c>
      <c r="AO1826" t="s">
        <v>10751</v>
      </c>
      <c r="AP1826">
        <v>1</v>
      </c>
      <c r="AQ1826">
        <v>1E-3</v>
      </c>
      <c r="AR1826" t="s">
        <v>10751</v>
      </c>
      <c r="AS1826" t="s">
        <v>10751</v>
      </c>
      <c r="AT1826">
        <v>0.50600000000000001</v>
      </c>
      <c r="AU1826">
        <v>0.39</v>
      </c>
      <c r="AV1826">
        <v>4.5999999999999996</v>
      </c>
      <c r="AW1826" t="s">
        <v>10751</v>
      </c>
      <c r="AX1826">
        <v>6.3</v>
      </c>
      <c r="AY1826">
        <v>0.38100000000000001</v>
      </c>
      <c r="AZ1826">
        <v>0.61899999999999999</v>
      </c>
      <c r="BA1826" t="s">
        <v>10751</v>
      </c>
      <c r="BB1826" t="s">
        <v>10751</v>
      </c>
      <c r="BC1826" t="s">
        <v>10751</v>
      </c>
      <c r="BD1826" t="s">
        <v>10751</v>
      </c>
    </row>
    <row r="1827" spans="1:56">
      <c r="A1827" t="s">
        <v>10753</v>
      </c>
      <c r="B1827">
        <v>4500</v>
      </c>
      <c r="C1827">
        <v>2004</v>
      </c>
      <c r="D1827" s="7">
        <v>1158</v>
      </c>
      <c r="E1827">
        <v>7.3735999999999996E-2</v>
      </c>
      <c r="F1827">
        <v>21.314820000000001</v>
      </c>
      <c r="H1827">
        <v>17.17117</v>
      </c>
      <c r="I1827">
        <f t="shared" si="35"/>
        <v>1.2661333911199999</v>
      </c>
      <c r="K1827">
        <v>14.671469999999999</v>
      </c>
      <c r="L1827">
        <v>19.772670000000002</v>
      </c>
      <c r="M1827">
        <v>517.55367000000001</v>
      </c>
      <c r="N1827">
        <v>605.73343999999997</v>
      </c>
      <c r="O1827">
        <v>449.45886000000002</v>
      </c>
      <c r="P1827" t="s">
        <v>10751</v>
      </c>
      <c r="Q1827">
        <v>233.7842</v>
      </c>
      <c r="R1827">
        <v>228.6908</v>
      </c>
      <c r="S1827">
        <v>9.0404</v>
      </c>
      <c r="T1827">
        <v>0.99069300000000005</v>
      </c>
      <c r="U1827">
        <v>5.0819999999999997E-2</v>
      </c>
      <c r="V1827">
        <v>38.80583</v>
      </c>
      <c r="W1827">
        <v>2.5999999999999999E-2</v>
      </c>
      <c r="X1827">
        <v>0.749</v>
      </c>
      <c r="Y1827">
        <v>0.224</v>
      </c>
      <c r="Z1827">
        <v>6.0000000000000001E-3</v>
      </c>
      <c r="AA1827" t="s">
        <v>10751</v>
      </c>
      <c r="AB1827">
        <v>0.99399999999999999</v>
      </c>
      <c r="AC1827" t="s">
        <v>10751</v>
      </c>
      <c r="AD1827" t="s">
        <v>10751</v>
      </c>
      <c r="AE1827" t="s">
        <v>10751</v>
      </c>
      <c r="AF1827" t="s">
        <v>10751</v>
      </c>
      <c r="AG1827">
        <v>1</v>
      </c>
      <c r="AH1827" t="s">
        <v>10751</v>
      </c>
      <c r="AI1827" t="s">
        <v>10751</v>
      </c>
      <c r="AJ1827" t="s">
        <v>10751</v>
      </c>
      <c r="AK1827" t="s">
        <v>10751</v>
      </c>
      <c r="AL1827" t="s">
        <v>10751</v>
      </c>
      <c r="AM1827" t="s">
        <v>10751</v>
      </c>
      <c r="AN1827" t="s">
        <v>10751</v>
      </c>
      <c r="AO1827" t="s">
        <v>10751</v>
      </c>
      <c r="AP1827">
        <v>1</v>
      </c>
      <c r="AQ1827">
        <v>1.2E-2</v>
      </c>
      <c r="AR1827" t="s">
        <v>10751</v>
      </c>
      <c r="AS1827" t="s">
        <v>10751</v>
      </c>
      <c r="AT1827">
        <v>0.58699999999999997</v>
      </c>
      <c r="AU1827">
        <v>0.48399999999999999</v>
      </c>
      <c r="AV1827">
        <v>4.7</v>
      </c>
      <c r="AW1827" t="s">
        <v>10751</v>
      </c>
      <c r="AX1827">
        <v>6.2</v>
      </c>
      <c r="AY1827">
        <v>0.33400000000000002</v>
      </c>
      <c r="AZ1827">
        <v>0.66600000000000004</v>
      </c>
      <c r="BA1827" t="s">
        <v>10751</v>
      </c>
      <c r="BB1827" t="s">
        <v>10751</v>
      </c>
      <c r="BC1827" t="s">
        <v>10751</v>
      </c>
      <c r="BD1827" t="s">
        <v>10751</v>
      </c>
    </row>
    <row r="1828" spans="1:56">
      <c r="A1828" t="s">
        <v>10753</v>
      </c>
      <c r="B1828">
        <v>4500</v>
      </c>
      <c r="C1828">
        <v>2005</v>
      </c>
      <c r="D1828">
        <v>929</v>
      </c>
      <c r="E1828">
        <v>5.8480999999999998E-2</v>
      </c>
      <c r="F1828">
        <v>21.576409999999999</v>
      </c>
      <c r="H1828">
        <v>17.332000000000001</v>
      </c>
      <c r="I1828">
        <f t="shared" si="35"/>
        <v>1.013592692</v>
      </c>
      <c r="K1828">
        <v>14.74621</v>
      </c>
      <c r="L1828">
        <v>19.974260000000001</v>
      </c>
      <c r="M1828">
        <v>513.29033000000004</v>
      </c>
      <c r="N1828">
        <v>603.27881000000002</v>
      </c>
      <c r="O1828">
        <v>445.40429</v>
      </c>
      <c r="P1828" t="s">
        <v>10751</v>
      </c>
      <c r="Q1828">
        <v>227.19550000000001</v>
      </c>
      <c r="R1828">
        <v>235.76570000000001</v>
      </c>
      <c r="S1828">
        <v>8.7779000000000007</v>
      </c>
      <c r="T1828">
        <v>1.045553</v>
      </c>
      <c r="U1828">
        <v>5.2392000000000001E-2</v>
      </c>
      <c r="V1828">
        <v>39.166350000000001</v>
      </c>
      <c r="W1828">
        <v>8.9999999999999993E-3</v>
      </c>
      <c r="X1828">
        <v>0.70699999999999996</v>
      </c>
      <c r="Y1828">
        <v>0.28399999999999997</v>
      </c>
      <c r="Z1828">
        <v>8.0000000000000002E-3</v>
      </c>
      <c r="AA1828" t="s">
        <v>10751</v>
      </c>
      <c r="AB1828">
        <v>0.99199999999999999</v>
      </c>
      <c r="AC1828" t="s">
        <v>10751</v>
      </c>
      <c r="AD1828" t="s">
        <v>10751</v>
      </c>
      <c r="AE1828" t="s">
        <v>10751</v>
      </c>
      <c r="AF1828" t="s">
        <v>10751</v>
      </c>
      <c r="AG1828">
        <v>0.99099999999999999</v>
      </c>
      <c r="AH1828" t="s">
        <v>10751</v>
      </c>
      <c r="AI1828">
        <v>8.9999999999999993E-3</v>
      </c>
      <c r="AJ1828">
        <v>8.9999999999999993E-3</v>
      </c>
      <c r="AK1828" t="s">
        <v>10751</v>
      </c>
      <c r="AL1828" t="s">
        <v>10751</v>
      </c>
      <c r="AM1828" t="s">
        <v>10751</v>
      </c>
      <c r="AN1828" t="s">
        <v>10751</v>
      </c>
      <c r="AO1828" t="s">
        <v>10751</v>
      </c>
      <c r="AP1828">
        <v>0.99099999999999999</v>
      </c>
      <c r="AQ1828">
        <v>2.1999999999999999E-2</v>
      </c>
      <c r="AR1828" t="s">
        <v>10751</v>
      </c>
      <c r="AS1828" t="s">
        <v>10751</v>
      </c>
      <c r="AT1828">
        <v>0.7</v>
      </c>
      <c r="AU1828">
        <v>0.61899999999999999</v>
      </c>
      <c r="AV1828">
        <v>4.9000000000000004</v>
      </c>
      <c r="AW1828" t="s">
        <v>10751</v>
      </c>
      <c r="AX1828">
        <v>6.1</v>
      </c>
      <c r="AY1828">
        <v>0.123</v>
      </c>
      <c r="AZ1828">
        <v>0.874</v>
      </c>
      <c r="BA1828">
        <v>3.0000000000000001E-3</v>
      </c>
      <c r="BB1828" t="s">
        <v>10751</v>
      </c>
      <c r="BC1828" t="s">
        <v>10751</v>
      </c>
      <c r="BD1828" t="s">
        <v>10751</v>
      </c>
    </row>
    <row r="1829" spans="1:56">
      <c r="A1829" t="s">
        <v>10753</v>
      </c>
      <c r="B1829">
        <v>4500</v>
      </c>
      <c r="C1829">
        <v>2006</v>
      </c>
      <c r="D1829">
        <v>878</v>
      </c>
      <c r="E1829">
        <v>5.8130000000000001E-2</v>
      </c>
      <c r="F1829">
        <v>22.728269999999998</v>
      </c>
      <c r="H1829">
        <v>18.15785</v>
      </c>
      <c r="I1829">
        <f t="shared" si="35"/>
        <v>1.0555158204999999</v>
      </c>
      <c r="K1829">
        <v>15.61918</v>
      </c>
      <c r="L1829">
        <v>20.695409999999999</v>
      </c>
      <c r="M1829">
        <v>489.90701999999999</v>
      </c>
      <c r="N1829">
        <v>569.51539000000002</v>
      </c>
      <c r="O1829">
        <v>429.85158000000001</v>
      </c>
      <c r="P1829" t="s">
        <v>10751</v>
      </c>
      <c r="Q1829">
        <v>222.4282</v>
      </c>
      <c r="R1829">
        <v>232.21700000000001</v>
      </c>
      <c r="S1829">
        <v>8.7048000000000005</v>
      </c>
      <c r="T1829">
        <v>1.0501560000000001</v>
      </c>
      <c r="U1829">
        <v>5.1603999999999997E-2</v>
      </c>
      <c r="V1829">
        <v>41.462040000000002</v>
      </c>
      <c r="W1829">
        <v>8.5000000000000006E-2</v>
      </c>
      <c r="X1829">
        <v>0.63600000000000001</v>
      </c>
      <c r="Y1829">
        <v>0.27900000000000003</v>
      </c>
      <c r="Z1829">
        <v>8.9999999999999993E-3</v>
      </c>
      <c r="AA1829" t="s">
        <v>10751</v>
      </c>
      <c r="AB1829">
        <v>0.86599999999999999</v>
      </c>
      <c r="AC1829">
        <v>9.0999999999999998E-2</v>
      </c>
      <c r="AD1829" t="s">
        <v>10751</v>
      </c>
      <c r="AE1829" t="s">
        <v>10751</v>
      </c>
      <c r="AF1829" t="s">
        <v>10751</v>
      </c>
      <c r="AG1829">
        <v>0.99199999999999999</v>
      </c>
      <c r="AH1829" t="s">
        <v>10751</v>
      </c>
      <c r="AI1829">
        <v>8.0000000000000002E-3</v>
      </c>
      <c r="AJ1829">
        <v>8.0000000000000002E-3</v>
      </c>
      <c r="AK1829" t="s">
        <v>10751</v>
      </c>
      <c r="AL1829" t="s">
        <v>10751</v>
      </c>
      <c r="AM1829" t="s">
        <v>10751</v>
      </c>
      <c r="AN1829" t="s">
        <v>10751</v>
      </c>
      <c r="AO1829">
        <v>9.0999999999999998E-2</v>
      </c>
      <c r="AP1829">
        <v>0.90100000000000002</v>
      </c>
      <c r="AQ1829">
        <v>1.2999999999999999E-2</v>
      </c>
      <c r="AR1829" t="s">
        <v>10751</v>
      </c>
      <c r="AS1829">
        <v>0.06</v>
      </c>
      <c r="AT1829">
        <v>0.81299999999999994</v>
      </c>
      <c r="AU1829">
        <v>0.72699999999999998</v>
      </c>
      <c r="AV1829">
        <v>4.9000000000000004</v>
      </c>
      <c r="AW1829">
        <v>3.4000000000000002E-2</v>
      </c>
      <c r="AX1829">
        <v>6</v>
      </c>
      <c r="AY1829">
        <v>0.10299999999999999</v>
      </c>
      <c r="AZ1829">
        <v>0.76800000000000002</v>
      </c>
      <c r="BA1829">
        <v>4.0000000000000001E-3</v>
      </c>
      <c r="BB1829" t="s">
        <v>10751</v>
      </c>
      <c r="BC1829" t="s">
        <v>10751</v>
      </c>
      <c r="BD1829" t="s">
        <v>10751</v>
      </c>
    </row>
    <row r="1830" spans="1:56">
      <c r="A1830" t="s">
        <v>10753</v>
      </c>
      <c r="B1830">
        <v>4500</v>
      </c>
      <c r="C1830">
        <v>2007</v>
      </c>
      <c r="D1830" s="7">
        <v>1041</v>
      </c>
      <c r="E1830">
        <v>6.8117999999999998E-2</v>
      </c>
      <c r="F1830">
        <v>22.52947</v>
      </c>
      <c r="H1830">
        <v>17.992570000000001</v>
      </c>
      <c r="I1830">
        <f t="shared" si="35"/>
        <v>1.22561788326</v>
      </c>
      <c r="K1830">
        <v>15.515309999999999</v>
      </c>
      <c r="L1830">
        <v>20.45655</v>
      </c>
      <c r="M1830">
        <v>493.95323999999999</v>
      </c>
      <c r="N1830">
        <v>572.82011999999997</v>
      </c>
      <c r="O1830">
        <v>434.45717999999999</v>
      </c>
      <c r="P1830" t="s">
        <v>10751</v>
      </c>
      <c r="Q1830">
        <v>224.8263</v>
      </c>
      <c r="R1830">
        <v>240.53829999999999</v>
      </c>
      <c r="S1830">
        <v>8.7332000000000001</v>
      </c>
      <c r="T1830">
        <v>1.0761590000000001</v>
      </c>
      <c r="U1830">
        <v>5.3453000000000001E-2</v>
      </c>
      <c r="V1830">
        <v>40.834789999999998</v>
      </c>
      <c r="W1830">
        <v>6.8000000000000005E-2</v>
      </c>
      <c r="X1830">
        <v>0.76300000000000001</v>
      </c>
      <c r="Y1830">
        <v>0.16900000000000001</v>
      </c>
      <c r="Z1830">
        <v>2.7E-2</v>
      </c>
      <c r="AA1830" t="s">
        <v>10751</v>
      </c>
      <c r="AB1830">
        <v>0.9</v>
      </c>
      <c r="AC1830">
        <v>3.7999999999999999E-2</v>
      </c>
      <c r="AD1830" t="s">
        <v>10751</v>
      </c>
      <c r="AE1830" t="s">
        <v>10751</v>
      </c>
      <c r="AF1830" t="s">
        <v>10751</v>
      </c>
      <c r="AG1830">
        <v>1</v>
      </c>
      <c r="AH1830" t="s">
        <v>10751</v>
      </c>
      <c r="AI1830">
        <v>0</v>
      </c>
      <c r="AJ1830">
        <v>0</v>
      </c>
      <c r="AK1830" t="s">
        <v>10751</v>
      </c>
      <c r="AL1830" t="s">
        <v>10751</v>
      </c>
      <c r="AM1830" t="s">
        <v>10751</v>
      </c>
      <c r="AN1830" t="s">
        <v>10751</v>
      </c>
      <c r="AO1830">
        <v>3.7999999999999999E-2</v>
      </c>
      <c r="AP1830">
        <v>0.96199999999999997</v>
      </c>
      <c r="AQ1830">
        <v>0</v>
      </c>
      <c r="AR1830" t="s">
        <v>10751</v>
      </c>
      <c r="AS1830">
        <v>4.7E-2</v>
      </c>
      <c r="AT1830">
        <v>0.78300000000000003</v>
      </c>
      <c r="AU1830">
        <v>0.63300000000000001</v>
      </c>
      <c r="AV1830">
        <v>5</v>
      </c>
      <c r="AW1830">
        <v>3.5999999999999997E-2</v>
      </c>
      <c r="AX1830">
        <v>6</v>
      </c>
      <c r="AY1830">
        <v>0.16200000000000001</v>
      </c>
      <c r="AZ1830">
        <v>0.64800000000000002</v>
      </c>
      <c r="BA1830">
        <v>0.11600000000000001</v>
      </c>
      <c r="BB1830" t="s">
        <v>10751</v>
      </c>
      <c r="BC1830" t="s">
        <v>10751</v>
      </c>
      <c r="BD1830" t="s">
        <v>10751</v>
      </c>
    </row>
    <row r="1831" spans="1:56">
      <c r="A1831" t="s">
        <v>10753</v>
      </c>
      <c r="B1831">
        <v>4500</v>
      </c>
      <c r="C1831">
        <v>2008</v>
      </c>
      <c r="D1831" s="7">
        <v>1014</v>
      </c>
      <c r="E1831">
        <v>7.2947999999999999E-2</v>
      </c>
      <c r="F1831">
        <v>22.965910000000001</v>
      </c>
      <c r="H1831">
        <v>18.373200000000001</v>
      </c>
      <c r="I1831">
        <f t="shared" si="35"/>
        <v>1.3402881936</v>
      </c>
      <c r="K1831">
        <v>15.707330000000001</v>
      </c>
      <c r="L1831">
        <v>21.07103</v>
      </c>
      <c r="M1831">
        <v>483.70821999999998</v>
      </c>
      <c r="N1831">
        <v>565.80340999999999</v>
      </c>
      <c r="O1831">
        <v>421.77676000000002</v>
      </c>
      <c r="P1831">
        <v>47.447290000000002</v>
      </c>
      <c r="Q1831">
        <v>222.04640000000001</v>
      </c>
      <c r="R1831">
        <v>244.82599999999999</v>
      </c>
      <c r="S1831">
        <v>8.7365999999999993</v>
      </c>
      <c r="T1831">
        <v>1.1071880000000001</v>
      </c>
      <c r="U1831">
        <v>5.4406000000000003E-2</v>
      </c>
      <c r="V1831">
        <v>41.569879999999998</v>
      </c>
      <c r="W1831">
        <v>0.112</v>
      </c>
      <c r="X1831">
        <v>0.77800000000000002</v>
      </c>
      <c r="Y1831">
        <v>0.11</v>
      </c>
      <c r="Z1831">
        <v>1.9E-2</v>
      </c>
      <c r="AA1831" t="s">
        <v>10751</v>
      </c>
      <c r="AB1831">
        <v>0.95499999999999996</v>
      </c>
      <c r="AC1831">
        <v>2.5999999999999999E-2</v>
      </c>
      <c r="AD1831" t="s">
        <v>10751</v>
      </c>
      <c r="AE1831" t="s">
        <v>10751</v>
      </c>
      <c r="AF1831" t="s">
        <v>10751</v>
      </c>
      <c r="AG1831">
        <v>1</v>
      </c>
      <c r="AH1831" t="s">
        <v>10751</v>
      </c>
      <c r="AI1831">
        <v>0</v>
      </c>
      <c r="AJ1831">
        <v>0</v>
      </c>
      <c r="AK1831" t="s">
        <v>10751</v>
      </c>
      <c r="AL1831" t="s">
        <v>10751</v>
      </c>
      <c r="AM1831" t="s">
        <v>10751</v>
      </c>
      <c r="AN1831" t="s">
        <v>10751</v>
      </c>
      <c r="AO1831">
        <v>2.5999999999999999E-2</v>
      </c>
      <c r="AP1831">
        <v>0.97399999999999998</v>
      </c>
      <c r="AQ1831">
        <v>0</v>
      </c>
      <c r="AR1831" t="s">
        <v>10751</v>
      </c>
      <c r="AS1831" t="s">
        <v>10751</v>
      </c>
      <c r="AT1831">
        <v>0.75700000000000001</v>
      </c>
      <c r="AU1831">
        <v>0.61599999999999999</v>
      </c>
      <c r="AV1831">
        <v>4.9000000000000004</v>
      </c>
      <c r="AW1831" t="s">
        <v>10751</v>
      </c>
      <c r="AX1831">
        <v>6</v>
      </c>
      <c r="AY1831">
        <v>0.221</v>
      </c>
      <c r="AZ1831">
        <v>0.58599999999999997</v>
      </c>
      <c r="BA1831">
        <v>0.16800000000000001</v>
      </c>
      <c r="BB1831" t="s">
        <v>10751</v>
      </c>
      <c r="BC1831" t="s">
        <v>10751</v>
      </c>
      <c r="BD1831" t="s">
        <v>10751</v>
      </c>
    </row>
    <row r="1832" spans="1:56">
      <c r="A1832" t="s">
        <v>10753</v>
      </c>
      <c r="B1832">
        <v>4500</v>
      </c>
      <c r="C1832">
        <v>2009</v>
      </c>
      <c r="D1832">
        <v>599</v>
      </c>
      <c r="E1832">
        <v>6.4260999999999999E-2</v>
      </c>
      <c r="F1832">
        <v>23.509340000000002</v>
      </c>
      <c r="H1832">
        <v>18.83222</v>
      </c>
      <c r="I1832">
        <f t="shared" si="35"/>
        <v>1.21017728942</v>
      </c>
      <c r="K1832">
        <v>15.97584</v>
      </c>
      <c r="L1832">
        <v>21.76831</v>
      </c>
      <c r="M1832">
        <v>471.90406999999999</v>
      </c>
      <c r="N1832">
        <v>556.27746999999999</v>
      </c>
      <c r="O1832">
        <v>408.25394999999997</v>
      </c>
      <c r="P1832">
        <v>48.545560000000002</v>
      </c>
      <c r="Q1832">
        <v>216.2184</v>
      </c>
      <c r="R1832">
        <v>249.04470000000001</v>
      </c>
      <c r="S1832">
        <v>8.4186999999999994</v>
      </c>
      <c r="T1832">
        <v>1.1552450000000001</v>
      </c>
      <c r="U1832">
        <v>5.5343000000000003E-2</v>
      </c>
      <c r="V1832">
        <v>42.566780000000001</v>
      </c>
      <c r="W1832">
        <v>0.22</v>
      </c>
      <c r="X1832">
        <v>0.75</v>
      </c>
      <c r="Y1832">
        <v>3.1E-2</v>
      </c>
      <c r="Z1832">
        <v>0.01</v>
      </c>
      <c r="AA1832" t="s">
        <v>10751</v>
      </c>
      <c r="AB1832">
        <v>0.91100000000000003</v>
      </c>
      <c r="AC1832">
        <v>0</v>
      </c>
      <c r="AD1832" t="s">
        <v>10751</v>
      </c>
      <c r="AE1832" t="s">
        <v>10751</v>
      </c>
      <c r="AF1832">
        <v>1.2999999999999999E-2</v>
      </c>
      <c r="AG1832">
        <v>0.98699999999999999</v>
      </c>
      <c r="AH1832" t="s">
        <v>10751</v>
      </c>
      <c r="AI1832" t="s">
        <v>10751</v>
      </c>
      <c r="AJ1832" t="s">
        <v>10751</v>
      </c>
      <c r="AK1832" t="s">
        <v>10751</v>
      </c>
      <c r="AL1832" t="s">
        <v>10751</v>
      </c>
      <c r="AM1832" t="s">
        <v>10751</v>
      </c>
      <c r="AN1832" t="s">
        <v>10751</v>
      </c>
      <c r="AO1832">
        <v>0</v>
      </c>
      <c r="AP1832">
        <v>1</v>
      </c>
      <c r="AQ1832" t="s">
        <v>10751</v>
      </c>
      <c r="AR1832" t="s">
        <v>10751</v>
      </c>
      <c r="AS1832">
        <v>0.14099999999999999</v>
      </c>
      <c r="AT1832">
        <v>0.82399999999999995</v>
      </c>
      <c r="AU1832">
        <v>0.66800000000000004</v>
      </c>
      <c r="AV1832">
        <v>5.2</v>
      </c>
      <c r="AW1832">
        <v>7.9000000000000001E-2</v>
      </c>
      <c r="AX1832">
        <v>6</v>
      </c>
      <c r="AY1832">
        <v>0.13600000000000001</v>
      </c>
      <c r="AZ1832">
        <v>0.47899999999999998</v>
      </c>
      <c r="BA1832">
        <v>0.29199999999999998</v>
      </c>
      <c r="BB1832">
        <v>1.4E-2</v>
      </c>
      <c r="BC1832" t="s">
        <v>10751</v>
      </c>
      <c r="BD1832" t="s">
        <v>10751</v>
      </c>
    </row>
    <row r="1833" spans="1:56">
      <c r="A1833" t="s">
        <v>10753</v>
      </c>
      <c r="B1833">
        <v>4500</v>
      </c>
      <c r="C1833">
        <v>2010</v>
      </c>
      <c r="D1833">
        <v>700</v>
      </c>
      <c r="E1833">
        <v>6.2959000000000001E-2</v>
      </c>
      <c r="F1833">
        <v>23.893740000000001</v>
      </c>
      <c r="H1833">
        <v>19.111730000000001</v>
      </c>
      <c r="I1833">
        <f t="shared" si="35"/>
        <v>1.2032554090700001</v>
      </c>
      <c r="K1833">
        <v>16.254010000000001</v>
      </c>
      <c r="L1833">
        <v>22.034189999999999</v>
      </c>
      <c r="M1833">
        <v>465.00238000000002</v>
      </c>
      <c r="N1833">
        <v>546.75723000000005</v>
      </c>
      <c r="O1833">
        <v>403.32767999999999</v>
      </c>
      <c r="P1833">
        <v>48.137630000000001</v>
      </c>
      <c r="Q1833">
        <v>217.79069999999999</v>
      </c>
      <c r="R1833">
        <v>250.66300000000001</v>
      </c>
      <c r="S1833">
        <v>8.4204000000000008</v>
      </c>
      <c r="T1833">
        <v>1.157052</v>
      </c>
      <c r="U1833">
        <v>5.5703000000000003E-2</v>
      </c>
      <c r="V1833">
        <v>43.194090000000003</v>
      </c>
      <c r="W1833">
        <v>0.188</v>
      </c>
      <c r="X1833">
        <v>0.76900000000000002</v>
      </c>
      <c r="Y1833">
        <v>4.2999999999999997E-2</v>
      </c>
      <c r="Z1833">
        <v>1.4E-2</v>
      </c>
      <c r="AA1833" t="s">
        <v>10751</v>
      </c>
      <c r="AB1833">
        <v>0.94099999999999995</v>
      </c>
      <c r="AC1833" t="s">
        <v>10751</v>
      </c>
      <c r="AD1833" t="s">
        <v>10751</v>
      </c>
      <c r="AE1833" t="s">
        <v>10751</v>
      </c>
      <c r="AF1833">
        <v>2.7E-2</v>
      </c>
      <c r="AG1833">
        <v>0.97299999999999998</v>
      </c>
      <c r="AH1833" t="s">
        <v>10751</v>
      </c>
      <c r="AI1833" t="s">
        <v>10751</v>
      </c>
      <c r="AJ1833" t="s">
        <v>10751</v>
      </c>
      <c r="AK1833" t="s">
        <v>10751</v>
      </c>
      <c r="AL1833" t="s">
        <v>10751</v>
      </c>
      <c r="AM1833" t="s">
        <v>10751</v>
      </c>
      <c r="AN1833" t="s">
        <v>10751</v>
      </c>
      <c r="AO1833" t="s">
        <v>10751</v>
      </c>
      <c r="AP1833">
        <v>1</v>
      </c>
      <c r="AQ1833">
        <v>1.6E-2</v>
      </c>
      <c r="AR1833" t="s">
        <v>10751</v>
      </c>
      <c r="AS1833">
        <v>9.0999999999999998E-2</v>
      </c>
      <c r="AT1833">
        <v>0.79700000000000004</v>
      </c>
      <c r="AU1833">
        <v>0.71299999999999997</v>
      </c>
      <c r="AV1833">
        <v>5.4</v>
      </c>
      <c r="AW1833">
        <v>4.4999999999999998E-2</v>
      </c>
      <c r="AX1833">
        <v>6</v>
      </c>
      <c r="AY1833">
        <v>0.14699999999999999</v>
      </c>
      <c r="AZ1833">
        <v>0.318</v>
      </c>
      <c r="BA1833">
        <v>0.44600000000000001</v>
      </c>
      <c r="BB1833">
        <v>4.3999999999999997E-2</v>
      </c>
      <c r="BC1833" t="s">
        <v>10751</v>
      </c>
      <c r="BD1833" t="s">
        <v>10751</v>
      </c>
    </row>
    <row r="1834" spans="1:56">
      <c r="A1834" t="s">
        <v>10753</v>
      </c>
      <c r="B1834">
        <v>4500</v>
      </c>
      <c r="C1834">
        <v>2011</v>
      </c>
      <c r="D1834">
        <v>795</v>
      </c>
      <c r="E1834">
        <v>6.6130999999999995E-2</v>
      </c>
      <c r="F1834">
        <v>24.43573</v>
      </c>
      <c r="H1834">
        <v>19.541450000000001</v>
      </c>
      <c r="I1834">
        <f t="shared" si="35"/>
        <v>1.2922956299499999</v>
      </c>
      <c r="K1834">
        <v>16.622620000000001</v>
      </c>
      <c r="L1834">
        <v>22.525269999999999</v>
      </c>
      <c r="M1834">
        <v>454.77688000000001</v>
      </c>
      <c r="N1834">
        <v>534.63280999999995</v>
      </c>
      <c r="O1834">
        <v>394.53469000000001</v>
      </c>
      <c r="P1834">
        <v>49.16581</v>
      </c>
      <c r="Q1834">
        <v>215.6788</v>
      </c>
      <c r="R1834">
        <v>256.15109999999999</v>
      </c>
      <c r="S1834">
        <v>8.3070000000000004</v>
      </c>
      <c r="T1834">
        <v>1.1987589999999999</v>
      </c>
      <c r="U1834">
        <v>5.6922E-2</v>
      </c>
      <c r="V1834">
        <v>44.192720000000001</v>
      </c>
      <c r="W1834">
        <v>0.221</v>
      </c>
      <c r="X1834">
        <v>0.75</v>
      </c>
      <c r="Y1834">
        <v>2.8000000000000001E-2</v>
      </c>
      <c r="Z1834">
        <v>1.2E-2</v>
      </c>
      <c r="AA1834" t="s">
        <v>10751</v>
      </c>
      <c r="AB1834">
        <v>0.95</v>
      </c>
      <c r="AC1834" t="s">
        <v>10751</v>
      </c>
      <c r="AD1834" t="s">
        <v>10751</v>
      </c>
      <c r="AE1834" t="s">
        <v>10751</v>
      </c>
      <c r="AF1834">
        <v>3.9E-2</v>
      </c>
      <c r="AG1834">
        <v>0.96099999999999997</v>
      </c>
      <c r="AH1834" t="s">
        <v>10751</v>
      </c>
      <c r="AI1834" t="s">
        <v>10751</v>
      </c>
      <c r="AJ1834" t="s">
        <v>10751</v>
      </c>
      <c r="AK1834" t="s">
        <v>10751</v>
      </c>
      <c r="AL1834" t="s">
        <v>10751</v>
      </c>
      <c r="AM1834" t="s">
        <v>10751</v>
      </c>
      <c r="AN1834" t="s">
        <v>10751</v>
      </c>
      <c r="AO1834" t="s">
        <v>10751</v>
      </c>
      <c r="AP1834">
        <v>1</v>
      </c>
      <c r="AQ1834">
        <v>3.6999999999999998E-2</v>
      </c>
      <c r="AR1834" t="s">
        <v>10751</v>
      </c>
      <c r="AS1834">
        <v>0.20599999999999999</v>
      </c>
      <c r="AT1834">
        <v>0.84799999999999998</v>
      </c>
      <c r="AU1834">
        <v>0.82899999999999996</v>
      </c>
      <c r="AV1834">
        <v>5.4</v>
      </c>
      <c r="AW1834">
        <v>3.7999999999999999E-2</v>
      </c>
      <c r="AX1834">
        <v>6</v>
      </c>
      <c r="AY1834">
        <v>0.156</v>
      </c>
      <c r="AZ1834">
        <v>0.37</v>
      </c>
      <c r="BA1834">
        <v>0.36399999999999999</v>
      </c>
      <c r="BB1834">
        <v>2.3E-2</v>
      </c>
      <c r="BC1834">
        <v>4.9000000000000002E-2</v>
      </c>
      <c r="BD1834" t="s">
        <v>10751</v>
      </c>
    </row>
    <row r="1835" spans="1:56">
      <c r="A1835" t="s">
        <v>10753</v>
      </c>
      <c r="B1835">
        <v>4500</v>
      </c>
      <c r="C1835">
        <v>2012</v>
      </c>
      <c r="D1835">
        <v>789</v>
      </c>
      <c r="E1835">
        <v>5.8638999999999997E-2</v>
      </c>
      <c r="F1835">
        <v>24.726459999999999</v>
      </c>
      <c r="H1835">
        <v>19.7379</v>
      </c>
      <c r="I1835">
        <f t="shared" si="35"/>
        <v>1.1574107181</v>
      </c>
      <c r="K1835">
        <v>16.819089999999999</v>
      </c>
      <c r="L1835">
        <v>22.711169999999999</v>
      </c>
      <c r="M1835">
        <v>450.25060000000002</v>
      </c>
      <c r="N1835">
        <v>528.38756000000001</v>
      </c>
      <c r="O1835">
        <v>391.30518000000001</v>
      </c>
      <c r="P1835">
        <v>49.277000000000001</v>
      </c>
      <c r="Q1835">
        <v>213.33019999999999</v>
      </c>
      <c r="R1835">
        <v>263.5573</v>
      </c>
      <c r="S1835">
        <v>8.1346000000000007</v>
      </c>
      <c r="T1835">
        <v>1.2485919999999999</v>
      </c>
      <c r="U1835">
        <v>5.8568000000000002E-2</v>
      </c>
      <c r="V1835">
        <v>44.657510000000002</v>
      </c>
      <c r="W1835">
        <v>0.22800000000000001</v>
      </c>
      <c r="X1835">
        <v>0.71699999999999997</v>
      </c>
      <c r="Y1835">
        <v>5.5E-2</v>
      </c>
      <c r="Z1835">
        <v>1.9E-2</v>
      </c>
      <c r="AA1835" t="s">
        <v>10751</v>
      </c>
      <c r="AB1835">
        <v>0.94299999999999995</v>
      </c>
      <c r="AC1835" t="s">
        <v>10751</v>
      </c>
      <c r="AD1835" t="s">
        <v>10751</v>
      </c>
      <c r="AE1835" t="s">
        <v>10751</v>
      </c>
      <c r="AF1835">
        <v>5.7000000000000002E-2</v>
      </c>
      <c r="AG1835">
        <v>0.94299999999999995</v>
      </c>
      <c r="AH1835" t="s">
        <v>10751</v>
      </c>
      <c r="AI1835" t="s">
        <v>10751</v>
      </c>
      <c r="AJ1835" t="s">
        <v>10751</v>
      </c>
      <c r="AK1835" t="s">
        <v>10751</v>
      </c>
      <c r="AL1835" t="s">
        <v>10751</v>
      </c>
      <c r="AM1835" t="s">
        <v>10751</v>
      </c>
      <c r="AN1835" t="s">
        <v>10751</v>
      </c>
      <c r="AO1835" t="s">
        <v>10751</v>
      </c>
      <c r="AP1835">
        <v>1</v>
      </c>
      <c r="AQ1835">
        <v>5.1999999999999998E-2</v>
      </c>
      <c r="AR1835" t="s">
        <v>10751</v>
      </c>
      <c r="AS1835">
        <v>0.13800000000000001</v>
      </c>
      <c r="AT1835">
        <v>0.9</v>
      </c>
      <c r="AU1835">
        <v>0.9</v>
      </c>
      <c r="AV1835">
        <v>5.4</v>
      </c>
      <c r="AW1835">
        <v>3.7999999999999999E-2</v>
      </c>
      <c r="AX1835">
        <v>5.9</v>
      </c>
      <c r="AY1835">
        <v>0.1</v>
      </c>
      <c r="AZ1835">
        <v>0.46899999999999997</v>
      </c>
      <c r="BA1835">
        <v>0.32100000000000001</v>
      </c>
      <c r="BB1835">
        <v>2.5999999999999999E-2</v>
      </c>
      <c r="BC1835">
        <v>4.5999999999999999E-2</v>
      </c>
      <c r="BD1835" t="s">
        <v>10751</v>
      </c>
    </row>
    <row r="1836" spans="1:56">
      <c r="A1836" t="s">
        <v>10753</v>
      </c>
      <c r="B1836">
        <v>4500</v>
      </c>
      <c r="C1836">
        <v>2013</v>
      </c>
      <c r="D1836">
        <v>999</v>
      </c>
      <c r="E1836">
        <v>6.5759999999999999E-2</v>
      </c>
      <c r="F1836">
        <v>25.683610000000002</v>
      </c>
      <c r="H1836">
        <v>20.429179999999999</v>
      </c>
      <c r="I1836">
        <f t="shared" si="35"/>
        <v>1.3434228767999998</v>
      </c>
      <c r="K1836">
        <v>17.437110000000001</v>
      </c>
      <c r="L1836">
        <v>23.466909999999999</v>
      </c>
      <c r="M1836">
        <v>435.09787</v>
      </c>
      <c r="N1836">
        <v>509.75711000000001</v>
      </c>
      <c r="O1836">
        <v>378.77598</v>
      </c>
      <c r="P1836">
        <v>50.141559999999998</v>
      </c>
      <c r="Q1836">
        <v>211.1344</v>
      </c>
      <c r="R1836">
        <v>272.4221</v>
      </c>
      <c r="S1836">
        <v>7.8757999999999999</v>
      </c>
      <c r="T1836">
        <v>1.3016970000000001</v>
      </c>
      <c r="U1836">
        <v>6.0538000000000002E-2</v>
      </c>
      <c r="V1836">
        <v>46.189990000000002</v>
      </c>
      <c r="W1836">
        <v>0.28299999999999997</v>
      </c>
      <c r="X1836">
        <v>0.68300000000000005</v>
      </c>
      <c r="Y1836">
        <v>3.4000000000000002E-2</v>
      </c>
      <c r="Z1836">
        <v>1.2E-2</v>
      </c>
      <c r="AA1836" t="s">
        <v>10751</v>
      </c>
      <c r="AB1836">
        <v>0.84599999999999997</v>
      </c>
      <c r="AC1836" t="s">
        <v>10751</v>
      </c>
      <c r="AD1836" t="s">
        <v>10751</v>
      </c>
      <c r="AE1836" t="s">
        <v>10751</v>
      </c>
      <c r="AF1836">
        <v>7.4999999999999997E-2</v>
      </c>
      <c r="AG1836">
        <v>0.92300000000000004</v>
      </c>
      <c r="AH1836" t="s">
        <v>10751</v>
      </c>
      <c r="AI1836">
        <v>2E-3</v>
      </c>
      <c r="AJ1836">
        <v>2E-3</v>
      </c>
      <c r="AK1836" t="s">
        <v>10751</v>
      </c>
      <c r="AL1836" t="s">
        <v>10751</v>
      </c>
      <c r="AM1836" t="s">
        <v>10751</v>
      </c>
      <c r="AN1836" t="s">
        <v>10751</v>
      </c>
      <c r="AO1836">
        <v>1E-3</v>
      </c>
      <c r="AP1836">
        <v>0.997</v>
      </c>
      <c r="AQ1836">
        <v>5.7000000000000002E-2</v>
      </c>
      <c r="AR1836">
        <v>2.4E-2</v>
      </c>
      <c r="AS1836">
        <v>0.108</v>
      </c>
      <c r="AT1836">
        <v>1</v>
      </c>
      <c r="AU1836">
        <v>0.998</v>
      </c>
      <c r="AV1836">
        <v>5.4</v>
      </c>
      <c r="AW1836">
        <v>0.14199999999999999</v>
      </c>
      <c r="AX1836">
        <v>5.9</v>
      </c>
      <c r="AY1836" t="s">
        <v>10751</v>
      </c>
      <c r="AZ1836">
        <v>0.40400000000000003</v>
      </c>
      <c r="BA1836">
        <v>0.38700000000000001</v>
      </c>
      <c r="BB1836">
        <v>2.7E-2</v>
      </c>
      <c r="BC1836">
        <v>0.04</v>
      </c>
      <c r="BD1836" t="s">
        <v>10751</v>
      </c>
    </row>
    <row r="1837" spans="1:56">
      <c r="A1837" t="s">
        <v>10753</v>
      </c>
      <c r="B1837">
        <v>4500</v>
      </c>
      <c r="C1837">
        <v>2014</v>
      </c>
      <c r="D1837">
        <v>948</v>
      </c>
      <c r="E1837">
        <v>6.1094000000000002E-2</v>
      </c>
      <c r="F1837">
        <v>26.017589999999998</v>
      </c>
      <c r="H1837">
        <v>20.676069999999999</v>
      </c>
      <c r="I1837">
        <f t="shared" si="35"/>
        <v>1.2631838205800001</v>
      </c>
      <c r="K1837">
        <v>17.636240000000001</v>
      </c>
      <c r="L1837">
        <v>23.766359999999999</v>
      </c>
      <c r="M1837">
        <v>430.35869000000002</v>
      </c>
      <c r="N1837">
        <v>504.53485000000001</v>
      </c>
      <c r="O1837">
        <v>374.40123999999997</v>
      </c>
      <c r="P1837">
        <v>50.187539999999998</v>
      </c>
      <c r="Q1837">
        <v>210.92699999999999</v>
      </c>
      <c r="R1837">
        <v>273.5421</v>
      </c>
      <c r="S1837">
        <v>7.7724000000000002</v>
      </c>
      <c r="T1837">
        <v>1.308468</v>
      </c>
      <c r="U1837">
        <v>6.0787000000000001E-2</v>
      </c>
      <c r="V1837">
        <v>46.847430000000003</v>
      </c>
      <c r="W1837">
        <v>0.23699999999999999</v>
      </c>
      <c r="X1837">
        <v>0.69099999999999995</v>
      </c>
      <c r="Y1837">
        <v>7.1999999999999995E-2</v>
      </c>
      <c r="Z1837">
        <v>1.9E-2</v>
      </c>
      <c r="AA1837" t="s">
        <v>10751</v>
      </c>
      <c r="AB1837">
        <v>0.81699999999999995</v>
      </c>
      <c r="AC1837">
        <v>0</v>
      </c>
      <c r="AD1837" t="s">
        <v>10751</v>
      </c>
      <c r="AE1837" t="s">
        <v>10751</v>
      </c>
      <c r="AF1837">
        <v>0.13600000000000001</v>
      </c>
      <c r="AG1837">
        <v>0.85299999999999998</v>
      </c>
      <c r="AH1837" t="s">
        <v>10751</v>
      </c>
      <c r="AI1837">
        <v>1.2E-2</v>
      </c>
      <c r="AJ1837">
        <v>1.2E-2</v>
      </c>
      <c r="AK1837" t="s">
        <v>10751</v>
      </c>
      <c r="AL1837" t="s">
        <v>10751</v>
      </c>
      <c r="AM1837" t="s">
        <v>10751</v>
      </c>
      <c r="AN1837" t="s">
        <v>10751</v>
      </c>
      <c r="AO1837">
        <v>1E-3</v>
      </c>
      <c r="AP1837">
        <v>0.98799999999999999</v>
      </c>
      <c r="AQ1837">
        <v>6.3E-2</v>
      </c>
      <c r="AR1837">
        <v>3.7999999999999999E-2</v>
      </c>
      <c r="AS1837">
        <v>0.125</v>
      </c>
      <c r="AT1837">
        <v>0.94799999999999995</v>
      </c>
      <c r="AU1837">
        <v>0.98799999999999999</v>
      </c>
      <c r="AV1837">
        <v>5.9</v>
      </c>
      <c r="AW1837">
        <v>0.16300000000000001</v>
      </c>
      <c r="AX1837">
        <v>5.9</v>
      </c>
      <c r="AY1837" t="s">
        <v>10751</v>
      </c>
      <c r="AZ1837">
        <v>0.24099999999999999</v>
      </c>
      <c r="BA1837">
        <v>0.433</v>
      </c>
      <c r="BB1837">
        <v>2.3E-2</v>
      </c>
      <c r="BC1837">
        <v>0.108</v>
      </c>
      <c r="BD1837">
        <v>3.1E-2</v>
      </c>
    </row>
    <row r="1838" spans="1:56">
      <c r="A1838" t="s">
        <v>10753</v>
      </c>
      <c r="B1838">
        <v>4500</v>
      </c>
      <c r="C1838">
        <v>2015</v>
      </c>
      <c r="D1838" s="7">
        <v>1203</v>
      </c>
      <c r="E1838">
        <v>7.1900000000000006E-2</v>
      </c>
      <c r="F1838">
        <v>26.270510000000002</v>
      </c>
      <c r="H1838">
        <v>20.819790000000001</v>
      </c>
      <c r="I1838">
        <f t="shared" si="35"/>
        <v>1.4969429010000002</v>
      </c>
      <c r="K1838">
        <v>17.744810000000001</v>
      </c>
      <c r="L1838">
        <v>23.950810000000001</v>
      </c>
      <c r="M1838">
        <v>427.30275999999998</v>
      </c>
      <c r="N1838">
        <v>501.34370999999999</v>
      </c>
      <c r="O1838">
        <v>371.44729999999998</v>
      </c>
      <c r="P1838">
        <v>49.956650000000003</v>
      </c>
      <c r="Q1838">
        <v>206.5052</v>
      </c>
      <c r="R1838">
        <v>272.79579999999999</v>
      </c>
      <c r="S1838">
        <v>7.7807000000000004</v>
      </c>
      <c r="T1838">
        <v>1.3411649999999999</v>
      </c>
      <c r="U1838">
        <v>6.0621000000000001E-2</v>
      </c>
      <c r="V1838">
        <v>47.200539999999997</v>
      </c>
      <c r="W1838">
        <v>0.249</v>
      </c>
      <c r="X1838">
        <v>0.68200000000000005</v>
      </c>
      <c r="Y1838">
        <v>6.8000000000000005E-2</v>
      </c>
      <c r="Z1838">
        <v>1.6E-2</v>
      </c>
      <c r="AA1838">
        <v>1.2E-2</v>
      </c>
      <c r="AB1838">
        <v>0.86599999999999999</v>
      </c>
      <c r="AC1838">
        <v>2E-3</v>
      </c>
      <c r="AD1838" t="s">
        <v>10751</v>
      </c>
      <c r="AE1838" t="s">
        <v>10751</v>
      </c>
      <c r="AF1838">
        <v>0.14799999999999999</v>
      </c>
      <c r="AG1838">
        <v>0.84299999999999997</v>
      </c>
      <c r="AH1838" t="s">
        <v>10751</v>
      </c>
      <c r="AI1838">
        <v>0.01</v>
      </c>
      <c r="AJ1838">
        <v>0.01</v>
      </c>
      <c r="AK1838" t="s">
        <v>10751</v>
      </c>
      <c r="AL1838" t="s">
        <v>10751</v>
      </c>
      <c r="AM1838" t="s">
        <v>10751</v>
      </c>
      <c r="AN1838" t="s">
        <v>10751</v>
      </c>
      <c r="AO1838">
        <v>2E-3</v>
      </c>
      <c r="AP1838">
        <v>0.98799999999999999</v>
      </c>
      <c r="AQ1838">
        <v>0.112</v>
      </c>
      <c r="AR1838">
        <v>7.3999999999999996E-2</v>
      </c>
      <c r="AS1838">
        <v>0.10199999999999999</v>
      </c>
      <c r="AT1838">
        <v>1</v>
      </c>
      <c r="AU1838">
        <v>0.99</v>
      </c>
      <c r="AV1838">
        <v>5.9</v>
      </c>
      <c r="AW1838">
        <v>0.105</v>
      </c>
      <c r="AX1838">
        <v>5.8</v>
      </c>
      <c r="AY1838" t="s">
        <v>10751</v>
      </c>
      <c r="AZ1838">
        <v>0.22600000000000001</v>
      </c>
      <c r="BA1838">
        <v>0.50600000000000001</v>
      </c>
      <c r="BB1838">
        <v>3.1E-2</v>
      </c>
      <c r="BC1838">
        <v>9.7000000000000003E-2</v>
      </c>
      <c r="BD1838">
        <v>3.2000000000000001E-2</v>
      </c>
    </row>
    <row r="1839" spans="1:56">
      <c r="A1839" t="s">
        <v>10753</v>
      </c>
      <c r="B1839">
        <v>4500</v>
      </c>
      <c r="C1839">
        <v>2016</v>
      </c>
      <c r="D1839" s="7">
        <v>1254</v>
      </c>
      <c r="E1839">
        <v>7.7030000000000001E-2</v>
      </c>
      <c r="F1839">
        <v>26.743220000000001</v>
      </c>
      <c r="H1839">
        <v>21.135269999999998</v>
      </c>
      <c r="I1839">
        <f t="shared" si="35"/>
        <v>1.6280498480999999</v>
      </c>
      <c r="K1839">
        <v>17.994250000000001</v>
      </c>
      <c r="L1839">
        <v>24.352740000000001</v>
      </c>
      <c r="M1839">
        <v>420.61421000000001</v>
      </c>
      <c r="N1839">
        <v>494.03120000000001</v>
      </c>
      <c r="O1839">
        <v>365.04593</v>
      </c>
      <c r="P1839">
        <v>50.040399999999998</v>
      </c>
      <c r="Q1839">
        <v>200.62809999999999</v>
      </c>
      <c r="R1839">
        <v>275.41059999999999</v>
      </c>
      <c r="S1839">
        <v>7.649</v>
      </c>
      <c r="T1839">
        <v>1.405349</v>
      </c>
      <c r="U1839">
        <v>6.1201999999999999E-2</v>
      </c>
      <c r="V1839">
        <v>47.906260000000003</v>
      </c>
      <c r="W1839">
        <v>0.246</v>
      </c>
      <c r="X1839">
        <v>0.72399999999999998</v>
      </c>
      <c r="Y1839">
        <v>0.03</v>
      </c>
      <c r="Z1839">
        <v>1.4E-2</v>
      </c>
      <c r="AA1839">
        <v>8.9999999999999993E-3</v>
      </c>
      <c r="AB1839">
        <v>0.91500000000000004</v>
      </c>
      <c r="AC1839">
        <v>2E-3</v>
      </c>
      <c r="AD1839" t="s">
        <v>10751</v>
      </c>
      <c r="AE1839" t="s">
        <v>10751</v>
      </c>
      <c r="AF1839">
        <v>0.41799999999999998</v>
      </c>
      <c r="AG1839">
        <v>0.57899999999999996</v>
      </c>
      <c r="AH1839" t="s">
        <v>10751</v>
      </c>
      <c r="AI1839">
        <v>3.0000000000000001E-3</v>
      </c>
      <c r="AJ1839">
        <v>3.0000000000000001E-3</v>
      </c>
      <c r="AK1839" t="s">
        <v>10751</v>
      </c>
      <c r="AL1839" t="s">
        <v>10751</v>
      </c>
      <c r="AM1839" t="s">
        <v>10751</v>
      </c>
      <c r="AN1839" t="s">
        <v>10751</v>
      </c>
      <c r="AO1839">
        <v>2E-3</v>
      </c>
      <c r="AP1839">
        <v>0.995</v>
      </c>
      <c r="AQ1839">
        <v>0.16200000000000001</v>
      </c>
      <c r="AR1839">
        <v>0.13200000000000001</v>
      </c>
      <c r="AS1839">
        <v>0.19400000000000001</v>
      </c>
      <c r="AT1839">
        <v>1</v>
      </c>
      <c r="AU1839">
        <v>0.997</v>
      </c>
      <c r="AV1839">
        <v>6.4</v>
      </c>
      <c r="AW1839">
        <v>0.06</v>
      </c>
      <c r="AX1839">
        <v>5.7</v>
      </c>
      <c r="AY1839" t="s">
        <v>10751</v>
      </c>
      <c r="AZ1839">
        <v>0.14499999999999999</v>
      </c>
      <c r="BA1839">
        <v>0.54500000000000004</v>
      </c>
      <c r="BB1839">
        <v>1.0999999999999999E-2</v>
      </c>
      <c r="BC1839">
        <v>9.9000000000000005E-2</v>
      </c>
      <c r="BD1839">
        <v>0.13700000000000001</v>
      </c>
    </row>
    <row r="1840" spans="1:56">
      <c r="A1840" t="s">
        <v>10753</v>
      </c>
      <c r="B1840">
        <v>4500</v>
      </c>
      <c r="C1840">
        <v>2017</v>
      </c>
      <c r="D1840" s="7">
        <v>1446</v>
      </c>
      <c r="E1840">
        <v>8.4959000000000007E-2</v>
      </c>
      <c r="F1840">
        <v>27.10585</v>
      </c>
      <c r="H1840">
        <v>21.479659999999999</v>
      </c>
      <c r="I1840">
        <f t="shared" si="35"/>
        <v>1.8248904339400001</v>
      </c>
      <c r="K1840">
        <v>18.170919999999999</v>
      </c>
      <c r="L1840">
        <v>24.900089999999999</v>
      </c>
      <c r="M1840">
        <v>413.82051999999999</v>
      </c>
      <c r="N1840">
        <v>489.16917999999998</v>
      </c>
      <c r="O1840">
        <v>356.97854999999998</v>
      </c>
      <c r="P1840">
        <v>50.335599999999999</v>
      </c>
      <c r="Q1840">
        <v>199.761</v>
      </c>
      <c r="R1840">
        <v>284.39339999999999</v>
      </c>
      <c r="S1840">
        <v>7.4507000000000003</v>
      </c>
      <c r="T1840">
        <v>1.4585859999999999</v>
      </c>
      <c r="U1840">
        <v>6.3199000000000005E-2</v>
      </c>
      <c r="V1840">
        <v>48.752279999999999</v>
      </c>
      <c r="W1840">
        <v>0.312</v>
      </c>
      <c r="X1840">
        <v>0.67600000000000005</v>
      </c>
      <c r="Y1840">
        <v>1.2E-2</v>
      </c>
      <c r="Z1840">
        <v>8.9999999999999993E-3</v>
      </c>
      <c r="AA1840">
        <v>0.02</v>
      </c>
      <c r="AB1840">
        <v>0.879</v>
      </c>
      <c r="AC1840">
        <v>2E-3</v>
      </c>
      <c r="AD1840" t="s">
        <v>10751</v>
      </c>
      <c r="AE1840" t="s">
        <v>10751</v>
      </c>
      <c r="AF1840">
        <v>0.60899999999999999</v>
      </c>
      <c r="AG1840">
        <v>0.38900000000000001</v>
      </c>
      <c r="AH1840" t="s">
        <v>10751</v>
      </c>
      <c r="AI1840">
        <v>2E-3</v>
      </c>
      <c r="AJ1840">
        <v>2E-3</v>
      </c>
      <c r="AK1840" t="s">
        <v>10751</v>
      </c>
      <c r="AL1840" t="s">
        <v>10751</v>
      </c>
      <c r="AM1840" t="s">
        <v>10751</v>
      </c>
      <c r="AN1840" t="s">
        <v>10751</v>
      </c>
      <c r="AO1840">
        <v>3.0000000000000001E-3</v>
      </c>
      <c r="AP1840">
        <v>0.995</v>
      </c>
      <c r="AQ1840">
        <v>0.16300000000000001</v>
      </c>
      <c r="AR1840">
        <v>0.25800000000000001</v>
      </c>
      <c r="AS1840">
        <v>0.26200000000000001</v>
      </c>
      <c r="AT1840">
        <v>1</v>
      </c>
      <c r="AU1840">
        <v>1</v>
      </c>
      <c r="AV1840">
        <v>6.6</v>
      </c>
      <c r="AW1840">
        <v>0.09</v>
      </c>
      <c r="AX1840">
        <v>5.7</v>
      </c>
      <c r="AY1840" t="s">
        <v>10751</v>
      </c>
      <c r="AZ1840">
        <v>0.121</v>
      </c>
      <c r="BA1840">
        <v>0.42799999999999999</v>
      </c>
      <c r="BB1840">
        <v>2.5000000000000001E-2</v>
      </c>
      <c r="BC1840">
        <v>0.21199999999999999</v>
      </c>
      <c r="BD1840">
        <v>0.122</v>
      </c>
    </row>
    <row r="1841" spans="1:56">
      <c r="A1841" t="s">
        <v>10753</v>
      </c>
      <c r="B1841">
        <v>4500</v>
      </c>
      <c r="C1841">
        <v>2018</v>
      </c>
      <c r="D1841" s="7">
        <v>1532</v>
      </c>
      <c r="E1841">
        <v>9.4201999999999994E-2</v>
      </c>
      <c r="F1841">
        <v>27.888259999999999</v>
      </c>
      <c r="H1841">
        <v>21.932230000000001</v>
      </c>
      <c r="I1841">
        <f t="shared" si="35"/>
        <v>2.0660599304599998</v>
      </c>
      <c r="K1841">
        <v>18.754429999999999</v>
      </c>
      <c r="L1841">
        <v>25.14659</v>
      </c>
      <c r="M1841">
        <v>405.28924000000001</v>
      </c>
      <c r="N1841">
        <v>473.95809000000003</v>
      </c>
      <c r="O1841">
        <v>353.48642000000001</v>
      </c>
      <c r="P1841">
        <v>50.944740000000003</v>
      </c>
      <c r="Q1841">
        <v>189.5471</v>
      </c>
      <c r="R1841">
        <v>280.23880000000003</v>
      </c>
      <c r="S1841">
        <v>7.4057000000000004</v>
      </c>
      <c r="T1841">
        <v>1.5441210000000001</v>
      </c>
      <c r="U1841">
        <v>6.2274999999999997E-2</v>
      </c>
      <c r="V1841">
        <v>49.771279999999997</v>
      </c>
      <c r="W1841">
        <v>0.29099999999999998</v>
      </c>
      <c r="X1841">
        <v>0.69199999999999995</v>
      </c>
      <c r="Y1841">
        <v>1.7000000000000001E-2</v>
      </c>
      <c r="Z1841">
        <v>1.0999999999999999E-2</v>
      </c>
      <c r="AA1841">
        <v>2.4E-2</v>
      </c>
      <c r="AB1841">
        <v>0.90300000000000002</v>
      </c>
      <c r="AC1841">
        <v>4.0000000000000001E-3</v>
      </c>
      <c r="AD1841" t="s">
        <v>10751</v>
      </c>
      <c r="AE1841" t="s">
        <v>10751</v>
      </c>
      <c r="AF1841">
        <v>0.64400000000000002</v>
      </c>
      <c r="AG1841">
        <v>0.35399999999999998</v>
      </c>
      <c r="AH1841" t="s">
        <v>10751</v>
      </c>
      <c r="AI1841">
        <v>2E-3</v>
      </c>
      <c r="AJ1841">
        <v>2E-3</v>
      </c>
      <c r="AK1841" t="s">
        <v>10751</v>
      </c>
      <c r="AL1841" t="s">
        <v>10751</v>
      </c>
      <c r="AM1841" t="s">
        <v>10751</v>
      </c>
      <c r="AN1841" t="s">
        <v>10751</v>
      </c>
      <c r="AO1841">
        <v>3.4000000000000002E-2</v>
      </c>
      <c r="AP1841">
        <v>0.96399999999999997</v>
      </c>
      <c r="AQ1841">
        <v>0.29399999999999998</v>
      </c>
      <c r="AR1841">
        <v>0.498</v>
      </c>
      <c r="AS1841">
        <v>0.15</v>
      </c>
      <c r="AT1841">
        <v>1</v>
      </c>
      <c r="AU1841">
        <v>0.97099999999999997</v>
      </c>
      <c r="AV1841">
        <v>7</v>
      </c>
      <c r="AW1841">
        <v>5.8000000000000003E-2</v>
      </c>
      <c r="AX1841">
        <v>5.4</v>
      </c>
      <c r="AY1841" t="s">
        <v>10751</v>
      </c>
      <c r="AZ1841">
        <v>6.7000000000000004E-2</v>
      </c>
      <c r="BA1841">
        <v>0.31</v>
      </c>
      <c r="BB1841">
        <v>0.09</v>
      </c>
      <c r="BC1841">
        <v>0.32500000000000001</v>
      </c>
      <c r="BD1841">
        <v>0.14699999999999999</v>
      </c>
    </row>
    <row r="1842" spans="1:56">
      <c r="A1842" t="s">
        <v>10753</v>
      </c>
      <c r="B1842">
        <v>4500</v>
      </c>
      <c r="C1842">
        <v>2019</v>
      </c>
      <c r="D1842" s="7">
        <v>1549</v>
      </c>
      <c r="E1842">
        <v>9.5979999999999996E-2</v>
      </c>
      <c r="F1842">
        <v>28.620049999999999</v>
      </c>
      <c r="H1842">
        <v>22.45607</v>
      </c>
      <c r="I1842">
        <f t="shared" si="35"/>
        <v>2.1553335986</v>
      </c>
      <c r="K1842">
        <v>19.182849999999998</v>
      </c>
      <c r="L1842">
        <v>25.77374</v>
      </c>
      <c r="M1842">
        <v>395.76934999999997</v>
      </c>
      <c r="N1842">
        <v>463.29953999999998</v>
      </c>
      <c r="O1842">
        <v>344.82553000000001</v>
      </c>
      <c r="P1842">
        <v>50.980960000000003</v>
      </c>
      <c r="Q1842">
        <v>187.8887</v>
      </c>
      <c r="R1842">
        <v>278.85039999999998</v>
      </c>
      <c r="S1842">
        <v>7.3422999999999998</v>
      </c>
      <c r="T1842">
        <v>1.5463439999999999</v>
      </c>
      <c r="U1842">
        <v>6.1967000000000001E-2</v>
      </c>
      <c r="V1842">
        <v>50.789169999999999</v>
      </c>
      <c r="W1842">
        <v>0.315</v>
      </c>
      <c r="X1842">
        <v>0.67100000000000004</v>
      </c>
      <c r="Y1842">
        <v>1.4E-2</v>
      </c>
      <c r="Z1842">
        <v>3.0000000000000001E-3</v>
      </c>
      <c r="AA1842">
        <v>7.0000000000000001E-3</v>
      </c>
      <c r="AB1842">
        <v>0.89</v>
      </c>
      <c r="AC1842">
        <v>6.0000000000000001E-3</v>
      </c>
      <c r="AD1842" t="s">
        <v>10751</v>
      </c>
      <c r="AE1842" t="s">
        <v>10751</v>
      </c>
      <c r="AF1842">
        <v>0.752</v>
      </c>
      <c r="AG1842">
        <v>0.248</v>
      </c>
      <c r="AH1842" t="s">
        <v>10751</v>
      </c>
      <c r="AI1842">
        <v>0</v>
      </c>
      <c r="AJ1842">
        <v>0</v>
      </c>
      <c r="AK1842" t="s">
        <v>10751</v>
      </c>
      <c r="AL1842" t="s">
        <v>10751</v>
      </c>
      <c r="AM1842" t="s">
        <v>10751</v>
      </c>
      <c r="AN1842" t="s">
        <v>10751</v>
      </c>
      <c r="AO1842">
        <v>3.6999999999999998E-2</v>
      </c>
      <c r="AP1842">
        <v>0.96199999999999997</v>
      </c>
      <c r="AQ1842">
        <v>0.28899999999999998</v>
      </c>
      <c r="AR1842">
        <v>0.49199999999999999</v>
      </c>
      <c r="AS1842">
        <v>0.24099999999999999</v>
      </c>
      <c r="AT1842">
        <v>1</v>
      </c>
      <c r="AU1842">
        <v>0.99399999999999999</v>
      </c>
      <c r="AV1842">
        <v>7.3</v>
      </c>
      <c r="AW1842">
        <v>9.4E-2</v>
      </c>
      <c r="AX1842">
        <v>5.4</v>
      </c>
      <c r="AY1842" t="s">
        <v>10751</v>
      </c>
      <c r="AZ1842">
        <v>1.4E-2</v>
      </c>
      <c r="BA1842">
        <v>0.21299999999999999</v>
      </c>
      <c r="BB1842">
        <v>4.1000000000000002E-2</v>
      </c>
      <c r="BC1842">
        <v>0.38900000000000001</v>
      </c>
      <c r="BD1842">
        <v>0.24299999999999999</v>
      </c>
    </row>
    <row r="1843" spans="1:56">
      <c r="A1843" t="s">
        <v>10753</v>
      </c>
      <c r="B1843">
        <v>4500</v>
      </c>
      <c r="C1843">
        <v>2020</v>
      </c>
      <c r="D1843" s="7">
        <v>1650</v>
      </c>
      <c r="E1843">
        <v>0.12027</v>
      </c>
      <c r="F1843">
        <v>29.135580000000001</v>
      </c>
      <c r="H1843">
        <v>22.783390000000001</v>
      </c>
      <c r="I1843">
        <f t="shared" si="35"/>
        <v>2.7401583153</v>
      </c>
      <c r="K1843">
        <v>19.582350000000002</v>
      </c>
      <c r="L1843">
        <v>25.988140000000001</v>
      </c>
      <c r="M1843">
        <v>390.06493999999998</v>
      </c>
      <c r="N1843">
        <v>453.82706999999999</v>
      </c>
      <c r="O1843">
        <v>341.96368000000001</v>
      </c>
      <c r="P1843">
        <v>52.047930000000001</v>
      </c>
      <c r="Q1843">
        <v>184.6942</v>
      </c>
      <c r="R1843">
        <v>279.875</v>
      </c>
      <c r="S1843">
        <v>7.1471999999999998</v>
      </c>
      <c r="T1843">
        <v>1.5884560000000001</v>
      </c>
      <c r="U1843">
        <v>6.2193999999999999E-2</v>
      </c>
      <c r="V1843">
        <v>51.631659999999997</v>
      </c>
      <c r="W1843">
        <v>0.24099999999999999</v>
      </c>
      <c r="X1843">
        <v>0.71</v>
      </c>
      <c r="Y1843">
        <v>4.9000000000000002E-2</v>
      </c>
      <c r="Z1843">
        <v>3.0000000000000001E-3</v>
      </c>
      <c r="AA1843">
        <v>1.2999999999999999E-2</v>
      </c>
      <c r="AB1843">
        <v>0.88600000000000001</v>
      </c>
      <c r="AC1843">
        <v>0.02</v>
      </c>
      <c r="AD1843" t="s">
        <v>10751</v>
      </c>
      <c r="AE1843" t="s">
        <v>10751</v>
      </c>
      <c r="AF1843">
        <v>0.82799999999999996</v>
      </c>
      <c r="AG1843">
        <v>0.17199999999999999</v>
      </c>
      <c r="AH1843" t="s">
        <v>10751</v>
      </c>
      <c r="AI1843" t="s">
        <v>10751</v>
      </c>
      <c r="AJ1843" t="s">
        <v>10751</v>
      </c>
      <c r="AK1843" t="s">
        <v>10751</v>
      </c>
      <c r="AL1843" t="s">
        <v>10751</v>
      </c>
      <c r="AM1843" t="s">
        <v>10751</v>
      </c>
      <c r="AN1843" t="s">
        <v>10751</v>
      </c>
      <c r="AO1843">
        <v>4.8000000000000001E-2</v>
      </c>
      <c r="AP1843">
        <v>0.95199999999999996</v>
      </c>
      <c r="AQ1843">
        <v>0.36499999999999999</v>
      </c>
      <c r="AR1843">
        <v>0.65700000000000003</v>
      </c>
      <c r="AS1843">
        <v>0.189</v>
      </c>
      <c r="AT1843">
        <v>1</v>
      </c>
      <c r="AU1843">
        <v>0.97099999999999997</v>
      </c>
      <c r="AV1843">
        <v>7.9</v>
      </c>
      <c r="AW1843">
        <v>7.8E-2</v>
      </c>
      <c r="AX1843">
        <v>5.3</v>
      </c>
      <c r="AY1843" t="s">
        <v>10751</v>
      </c>
      <c r="AZ1843">
        <v>8.9999999999999993E-3</v>
      </c>
      <c r="BA1843">
        <v>5.5E-2</v>
      </c>
      <c r="BB1843">
        <v>3.4000000000000002E-2</v>
      </c>
      <c r="BC1843">
        <v>0.41699999999999998</v>
      </c>
      <c r="BD1843">
        <v>0.38800000000000001</v>
      </c>
    </row>
    <row r="1844" spans="1:56">
      <c r="A1844" t="s">
        <v>10753</v>
      </c>
      <c r="B1844">
        <v>4500</v>
      </c>
      <c r="C1844">
        <v>2021</v>
      </c>
      <c r="D1844" s="7">
        <v>1703</v>
      </c>
      <c r="E1844">
        <v>0.123303</v>
      </c>
      <c r="F1844">
        <v>30.32517</v>
      </c>
      <c r="G1844">
        <f>IFERROR(F1844*E1844,"")</f>
        <v>3.73918443651</v>
      </c>
      <c r="H1844">
        <v>23.650379999999998</v>
      </c>
      <c r="I1844">
        <f t="shared" si="35"/>
        <v>2.9161628051399999</v>
      </c>
      <c r="J1844">
        <f>IFERROR(M1844*E1844,"")</f>
        <v>46.082686161959998</v>
      </c>
      <c r="K1844">
        <v>20.519739999999999</v>
      </c>
      <c r="L1844">
        <v>26.72645</v>
      </c>
      <c r="M1844">
        <v>373.73532</v>
      </c>
      <c r="N1844">
        <v>430.85284999999999</v>
      </c>
      <c r="O1844">
        <v>330.64666</v>
      </c>
      <c r="P1844">
        <v>51.755369999999999</v>
      </c>
      <c r="Q1844">
        <v>184.22020000000001</v>
      </c>
      <c r="R1844">
        <v>276.24810000000002</v>
      </c>
      <c r="S1844">
        <v>7.0103999999999997</v>
      </c>
      <c r="T1844">
        <v>1.568425</v>
      </c>
      <c r="U1844">
        <v>6.1387999999999998E-2</v>
      </c>
      <c r="V1844">
        <v>56.889609999999998</v>
      </c>
      <c r="W1844">
        <v>0.21199999999999999</v>
      </c>
      <c r="X1844">
        <v>0.74099999999999999</v>
      </c>
      <c r="Y1844">
        <v>4.7E-2</v>
      </c>
      <c r="Z1844">
        <v>6.0000000000000001E-3</v>
      </c>
      <c r="AA1844">
        <v>0.06</v>
      </c>
      <c r="AB1844">
        <v>0.86799999999999999</v>
      </c>
      <c r="AC1844">
        <v>3.2000000000000001E-2</v>
      </c>
      <c r="AD1844" t="s">
        <v>10751</v>
      </c>
      <c r="AE1844" t="s">
        <v>10751</v>
      </c>
      <c r="AF1844">
        <v>0.70799999999999996</v>
      </c>
      <c r="AG1844">
        <v>0.27900000000000003</v>
      </c>
      <c r="AH1844" t="s">
        <v>10751</v>
      </c>
      <c r="AI1844">
        <v>1.2999999999999999E-2</v>
      </c>
      <c r="AJ1844" t="s">
        <v>10751</v>
      </c>
      <c r="AK1844">
        <v>1.2999999999999999E-2</v>
      </c>
      <c r="AL1844">
        <v>1.9E-2</v>
      </c>
      <c r="AM1844" t="s">
        <v>10751</v>
      </c>
      <c r="AN1844" t="s">
        <v>10751</v>
      </c>
      <c r="AO1844">
        <v>0.115</v>
      </c>
      <c r="AP1844">
        <v>0.85299999999999998</v>
      </c>
      <c r="AQ1844">
        <v>0.35799999999999998</v>
      </c>
      <c r="AR1844">
        <v>0.61499999999999999</v>
      </c>
      <c r="AS1844">
        <v>0.193</v>
      </c>
      <c r="AT1844">
        <v>0.98699999999999999</v>
      </c>
      <c r="AU1844">
        <v>0.98699999999999999</v>
      </c>
      <c r="AV1844">
        <v>7.8</v>
      </c>
      <c r="AW1844">
        <v>3.4000000000000002E-2</v>
      </c>
      <c r="AX1844">
        <v>5.2</v>
      </c>
      <c r="AY1844">
        <v>1.2999999999999999E-2</v>
      </c>
      <c r="AZ1844">
        <v>1.4E-2</v>
      </c>
      <c r="BA1844">
        <v>3.2000000000000001E-2</v>
      </c>
      <c r="BB1844">
        <v>4.5999999999999999E-2</v>
      </c>
      <c r="BC1844">
        <v>0.46</v>
      </c>
      <c r="BD1844">
        <v>0.371</v>
      </c>
    </row>
    <row r="1845" spans="1:56">
      <c r="A1845" t="s">
        <v>10753</v>
      </c>
      <c r="B1845">
        <v>4500</v>
      </c>
      <c r="C1845" t="s">
        <v>10752</v>
      </c>
      <c r="D1845" t="s">
        <v>10751</v>
      </c>
      <c r="E1845">
        <v>0.124947</v>
      </c>
      <c r="F1845">
        <v>31.945170000000001</v>
      </c>
      <c r="H1845">
        <v>24.804600000000001</v>
      </c>
      <c r="I1845">
        <f t="shared" si="35"/>
        <v>3.0992603562000003</v>
      </c>
      <c r="K1845">
        <v>21.613019999999999</v>
      </c>
      <c r="L1845">
        <v>27.914249999999999</v>
      </c>
      <c r="M1845">
        <v>352.63684999999998</v>
      </c>
      <c r="N1845">
        <v>405.41840999999999</v>
      </c>
      <c r="O1845">
        <v>312.81918000000002</v>
      </c>
      <c r="P1845">
        <v>51.577249999999999</v>
      </c>
      <c r="Q1845">
        <v>180.61359999999999</v>
      </c>
      <c r="R1845">
        <v>304.95069999999998</v>
      </c>
      <c r="S1845">
        <v>6.9884000000000004</v>
      </c>
      <c r="T1845">
        <v>1.5929819999999999</v>
      </c>
      <c r="U1845">
        <v>6.7766999999999994E-2</v>
      </c>
      <c r="V1845">
        <v>67.607969999999995</v>
      </c>
      <c r="W1845">
        <v>0.17599999999999999</v>
      </c>
      <c r="X1845">
        <v>0.78500000000000003</v>
      </c>
      <c r="Y1845">
        <v>3.7999999999999999E-2</v>
      </c>
      <c r="Z1845">
        <v>7.0000000000000001E-3</v>
      </c>
      <c r="AA1845">
        <v>0.13100000000000001</v>
      </c>
      <c r="AB1845">
        <v>0.80900000000000005</v>
      </c>
      <c r="AC1845">
        <v>3.2000000000000001E-2</v>
      </c>
      <c r="AD1845" t="s">
        <v>10751</v>
      </c>
      <c r="AE1845" t="s">
        <v>10751</v>
      </c>
      <c r="AF1845">
        <v>0.67300000000000004</v>
      </c>
      <c r="AG1845">
        <v>0.26700000000000002</v>
      </c>
      <c r="AH1845" t="s">
        <v>10751</v>
      </c>
      <c r="AI1845">
        <v>0.06</v>
      </c>
      <c r="AJ1845" t="s">
        <v>10751</v>
      </c>
      <c r="AK1845">
        <v>0.06</v>
      </c>
      <c r="AL1845">
        <v>2.1000000000000001E-2</v>
      </c>
      <c r="AM1845" t="s">
        <v>10751</v>
      </c>
      <c r="AN1845" t="s">
        <v>10751</v>
      </c>
      <c r="AO1845">
        <v>9.0999999999999998E-2</v>
      </c>
      <c r="AP1845">
        <v>0.82799999999999996</v>
      </c>
      <c r="AQ1845">
        <v>0.379</v>
      </c>
      <c r="AR1845">
        <v>0.70099999999999996</v>
      </c>
      <c r="AS1845">
        <v>0.17100000000000001</v>
      </c>
      <c r="AT1845">
        <v>0.94</v>
      </c>
      <c r="AU1845">
        <v>0.94</v>
      </c>
      <c r="AV1845">
        <v>7.5</v>
      </c>
      <c r="AW1845">
        <v>2.1999999999999999E-2</v>
      </c>
      <c r="AX1845">
        <v>5.0999999999999996</v>
      </c>
      <c r="AY1845">
        <v>6.0999999999999999E-2</v>
      </c>
      <c r="AZ1845">
        <v>8.9999999999999993E-3</v>
      </c>
      <c r="BA1845">
        <v>4.1000000000000002E-2</v>
      </c>
      <c r="BB1845">
        <v>3.2000000000000001E-2</v>
      </c>
      <c r="BC1845">
        <v>0.45200000000000001</v>
      </c>
      <c r="BD1845">
        <v>0.35099999999999998</v>
      </c>
    </row>
    <row r="1846" spans="1:56">
      <c r="A1846" t="s">
        <v>10754</v>
      </c>
      <c r="B1846">
        <v>4500</v>
      </c>
      <c r="C1846">
        <v>1975</v>
      </c>
      <c r="D1846">
        <v>180</v>
      </c>
      <c r="E1846">
        <v>1.7593000000000001E-2</v>
      </c>
      <c r="F1846">
        <v>11.75644</v>
      </c>
      <c r="H1846">
        <v>9.9809300000000007</v>
      </c>
      <c r="I1846">
        <f t="shared" si="35"/>
        <v>0.17559450149000003</v>
      </c>
      <c r="K1846">
        <v>9.5556999999999999</v>
      </c>
      <c r="L1846">
        <v>10.555</v>
      </c>
      <c r="M1846">
        <v>890.39832000000001</v>
      </c>
      <c r="N1846">
        <v>930.02075000000002</v>
      </c>
      <c r="O1846">
        <v>841.97090000000003</v>
      </c>
      <c r="P1846" t="s">
        <v>10751</v>
      </c>
      <c r="Q1846">
        <v>365.56849999999997</v>
      </c>
      <c r="R1846">
        <v>166.14410000000001</v>
      </c>
      <c r="S1846" t="s">
        <v>10751</v>
      </c>
      <c r="T1846">
        <v>0.45068399999999997</v>
      </c>
      <c r="U1846">
        <v>3.6921000000000002E-2</v>
      </c>
      <c r="V1846">
        <v>22.6478</v>
      </c>
      <c r="W1846" t="s">
        <v>10751</v>
      </c>
      <c r="X1846">
        <v>0.55400000000000005</v>
      </c>
      <c r="Y1846">
        <v>0.44600000000000001</v>
      </c>
      <c r="Z1846">
        <v>0.51300000000000001</v>
      </c>
      <c r="AA1846">
        <v>0.48699999999999999</v>
      </c>
      <c r="AB1846" t="s">
        <v>10751</v>
      </c>
      <c r="AC1846" t="s">
        <v>10751</v>
      </c>
      <c r="AD1846" t="s">
        <v>10751</v>
      </c>
      <c r="AE1846">
        <v>1</v>
      </c>
      <c r="AF1846" t="s">
        <v>10751</v>
      </c>
      <c r="AG1846" t="s">
        <v>10751</v>
      </c>
      <c r="AH1846" t="s">
        <v>10751</v>
      </c>
      <c r="AI1846" t="s">
        <v>10751</v>
      </c>
      <c r="AJ1846" t="s">
        <v>10751</v>
      </c>
      <c r="AK1846" t="s">
        <v>10751</v>
      </c>
      <c r="AL1846" t="s">
        <v>10751</v>
      </c>
      <c r="AM1846" t="s">
        <v>10751</v>
      </c>
      <c r="AN1846" t="s">
        <v>10751</v>
      </c>
      <c r="AO1846" t="s">
        <v>10751</v>
      </c>
      <c r="AP1846">
        <v>1</v>
      </c>
      <c r="AQ1846" t="s">
        <v>10751</v>
      </c>
      <c r="AR1846" t="s">
        <v>10751</v>
      </c>
      <c r="AS1846" t="s">
        <v>10751</v>
      </c>
      <c r="AT1846" t="s">
        <v>10751</v>
      </c>
      <c r="AU1846" t="s">
        <v>10751</v>
      </c>
      <c r="AV1846" t="s">
        <v>10751</v>
      </c>
      <c r="AW1846" t="s">
        <v>10751</v>
      </c>
      <c r="AX1846">
        <v>7.9</v>
      </c>
      <c r="AY1846" t="s">
        <v>10751</v>
      </c>
      <c r="AZ1846" t="s">
        <v>10751</v>
      </c>
      <c r="BA1846" t="s">
        <v>10751</v>
      </c>
      <c r="BB1846" t="s">
        <v>10751</v>
      </c>
      <c r="BC1846" t="s">
        <v>10751</v>
      </c>
      <c r="BD1846" t="s">
        <v>10751</v>
      </c>
    </row>
    <row r="1847" spans="1:56">
      <c r="A1847" t="s">
        <v>10754</v>
      </c>
      <c r="B1847">
        <v>4500</v>
      </c>
      <c r="C1847">
        <v>1976</v>
      </c>
      <c r="D1847">
        <v>375</v>
      </c>
      <c r="E1847">
        <v>3.0394999999999998E-2</v>
      </c>
      <c r="F1847">
        <v>12.646879999999999</v>
      </c>
      <c r="H1847">
        <v>10.735670000000001</v>
      </c>
      <c r="I1847">
        <f t="shared" si="35"/>
        <v>0.32631068964999999</v>
      </c>
      <c r="K1847">
        <v>10.28331</v>
      </c>
      <c r="L1847">
        <v>11.34567</v>
      </c>
      <c r="M1847">
        <v>827.80102999999997</v>
      </c>
      <c r="N1847">
        <v>864.21552999999994</v>
      </c>
      <c r="O1847">
        <v>783.29440999999997</v>
      </c>
      <c r="P1847" t="s">
        <v>10751</v>
      </c>
      <c r="Q1847">
        <v>364.99799999999999</v>
      </c>
      <c r="R1847">
        <v>161.2079</v>
      </c>
      <c r="S1847" t="s">
        <v>10751</v>
      </c>
      <c r="T1847">
        <v>0.43883899999999998</v>
      </c>
      <c r="U1847">
        <v>3.5824000000000002E-2</v>
      </c>
      <c r="V1847">
        <v>24.293119999999998</v>
      </c>
      <c r="W1847" t="s">
        <v>10751</v>
      </c>
      <c r="X1847">
        <v>0.64500000000000002</v>
      </c>
      <c r="Y1847">
        <v>0.35499999999999998</v>
      </c>
      <c r="Z1847">
        <v>0.45200000000000001</v>
      </c>
      <c r="AA1847">
        <v>0.54800000000000004</v>
      </c>
      <c r="AB1847" t="s">
        <v>10751</v>
      </c>
      <c r="AC1847" t="s">
        <v>10751</v>
      </c>
      <c r="AD1847" t="s">
        <v>10751</v>
      </c>
      <c r="AE1847">
        <v>1</v>
      </c>
      <c r="AF1847" t="s">
        <v>10751</v>
      </c>
      <c r="AG1847" t="s">
        <v>10751</v>
      </c>
      <c r="AH1847" t="s">
        <v>10751</v>
      </c>
      <c r="AI1847" t="s">
        <v>10751</v>
      </c>
      <c r="AJ1847" t="s">
        <v>10751</v>
      </c>
      <c r="AK1847" t="s">
        <v>10751</v>
      </c>
      <c r="AL1847" t="s">
        <v>10751</v>
      </c>
      <c r="AM1847" t="s">
        <v>10751</v>
      </c>
      <c r="AN1847" t="s">
        <v>10751</v>
      </c>
      <c r="AO1847" t="s">
        <v>10751</v>
      </c>
      <c r="AP1847">
        <v>1</v>
      </c>
      <c r="AQ1847" t="s">
        <v>10751</v>
      </c>
      <c r="AR1847" t="s">
        <v>10751</v>
      </c>
      <c r="AS1847" t="s">
        <v>10751</v>
      </c>
      <c r="AT1847" t="s">
        <v>10751</v>
      </c>
      <c r="AU1847" t="s">
        <v>10751</v>
      </c>
      <c r="AV1847" t="s">
        <v>10751</v>
      </c>
      <c r="AW1847" t="s">
        <v>10751</v>
      </c>
      <c r="AX1847">
        <v>7.9</v>
      </c>
      <c r="AY1847" t="s">
        <v>10751</v>
      </c>
      <c r="AZ1847" t="s">
        <v>10751</v>
      </c>
      <c r="BA1847" t="s">
        <v>10751</v>
      </c>
      <c r="BB1847" t="s">
        <v>10751</v>
      </c>
      <c r="BC1847" t="s">
        <v>10751</v>
      </c>
      <c r="BD1847" t="s">
        <v>10751</v>
      </c>
    </row>
    <row r="1848" spans="1:56">
      <c r="A1848" t="s">
        <v>10754</v>
      </c>
      <c r="B1848">
        <v>4500</v>
      </c>
      <c r="C1848">
        <v>1977</v>
      </c>
      <c r="D1848">
        <v>539</v>
      </c>
      <c r="E1848">
        <v>3.8182000000000001E-2</v>
      </c>
      <c r="F1848">
        <v>13.686450000000001</v>
      </c>
      <c r="H1848">
        <v>11.61511</v>
      </c>
      <c r="I1848">
        <f t="shared" si="35"/>
        <v>0.44348813001999998</v>
      </c>
      <c r="K1848">
        <v>11.16666</v>
      </c>
      <c r="L1848">
        <v>12.21467</v>
      </c>
      <c r="M1848">
        <v>765.12375999999995</v>
      </c>
      <c r="N1848">
        <v>795.85158000000001</v>
      </c>
      <c r="O1848">
        <v>727.56753000000003</v>
      </c>
      <c r="P1848" t="s">
        <v>10751</v>
      </c>
      <c r="Q1848">
        <v>369.10039999999998</v>
      </c>
      <c r="R1848">
        <v>169.43379999999999</v>
      </c>
      <c r="S1848" t="s">
        <v>10751</v>
      </c>
      <c r="T1848">
        <v>0.45865</v>
      </c>
      <c r="U1848">
        <v>3.7651999999999998E-2</v>
      </c>
      <c r="V1848">
        <v>26.308630000000001</v>
      </c>
      <c r="W1848" t="s">
        <v>10751</v>
      </c>
      <c r="X1848">
        <v>0.58199999999999996</v>
      </c>
      <c r="Y1848">
        <v>0.41799999999999998</v>
      </c>
      <c r="Z1848">
        <v>0.31</v>
      </c>
      <c r="AA1848">
        <v>0.69</v>
      </c>
      <c r="AB1848" t="s">
        <v>10751</v>
      </c>
      <c r="AC1848" t="s">
        <v>10751</v>
      </c>
      <c r="AD1848" t="s">
        <v>10751</v>
      </c>
      <c r="AE1848">
        <v>1</v>
      </c>
      <c r="AF1848" t="s">
        <v>10751</v>
      </c>
      <c r="AG1848" t="s">
        <v>10751</v>
      </c>
      <c r="AH1848" t="s">
        <v>10751</v>
      </c>
      <c r="AI1848" t="s">
        <v>10751</v>
      </c>
      <c r="AJ1848" t="s">
        <v>10751</v>
      </c>
      <c r="AK1848" t="s">
        <v>10751</v>
      </c>
      <c r="AL1848" t="s">
        <v>10751</v>
      </c>
      <c r="AM1848" t="s">
        <v>10751</v>
      </c>
      <c r="AN1848" t="s">
        <v>10751</v>
      </c>
      <c r="AO1848" t="s">
        <v>10751</v>
      </c>
      <c r="AP1848">
        <v>1</v>
      </c>
      <c r="AQ1848" t="s">
        <v>10751</v>
      </c>
      <c r="AR1848" t="s">
        <v>10751</v>
      </c>
      <c r="AS1848" t="s">
        <v>10751</v>
      </c>
      <c r="AT1848" t="s">
        <v>10751</v>
      </c>
      <c r="AU1848" t="s">
        <v>10751</v>
      </c>
      <c r="AV1848" t="s">
        <v>10751</v>
      </c>
      <c r="AW1848" t="s">
        <v>10751</v>
      </c>
      <c r="AX1848">
        <v>7.9</v>
      </c>
      <c r="AY1848" t="s">
        <v>10751</v>
      </c>
      <c r="AZ1848" t="s">
        <v>10751</v>
      </c>
      <c r="BA1848" t="s">
        <v>10751</v>
      </c>
      <c r="BB1848" t="s">
        <v>10751</v>
      </c>
      <c r="BC1848" t="s">
        <v>10751</v>
      </c>
      <c r="BD1848" t="s">
        <v>10751</v>
      </c>
    </row>
    <row r="1849" spans="1:56">
      <c r="A1849" t="s">
        <v>10754</v>
      </c>
      <c r="B1849">
        <v>4500</v>
      </c>
      <c r="C1849">
        <v>1978</v>
      </c>
      <c r="D1849">
        <v>578</v>
      </c>
      <c r="E1849">
        <v>4.0018999999999999E-2</v>
      </c>
      <c r="F1849">
        <v>13.613300000000001</v>
      </c>
      <c r="H1849">
        <v>11.54879</v>
      </c>
      <c r="I1849">
        <f t="shared" si="35"/>
        <v>0.46217102701000001</v>
      </c>
      <c r="K1849">
        <v>11.15494</v>
      </c>
      <c r="L1849">
        <v>12.06963</v>
      </c>
      <c r="M1849">
        <v>772.02139999999997</v>
      </c>
      <c r="N1849">
        <v>799.25062000000003</v>
      </c>
      <c r="O1849">
        <v>738.74125000000004</v>
      </c>
      <c r="P1849" t="s">
        <v>10751</v>
      </c>
      <c r="Q1849">
        <v>360.81189999999998</v>
      </c>
      <c r="R1849">
        <v>163.47130000000001</v>
      </c>
      <c r="S1849">
        <v>12.948399999999999</v>
      </c>
      <c r="T1849">
        <v>0.45298100000000002</v>
      </c>
      <c r="U1849">
        <v>3.6326999999999998E-2</v>
      </c>
      <c r="V1849">
        <v>26.313759999999998</v>
      </c>
      <c r="W1849" t="s">
        <v>10751</v>
      </c>
      <c r="X1849">
        <v>0.68500000000000005</v>
      </c>
      <c r="Y1849">
        <v>0.315</v>
      </c>
      <c r="Z1849">
        <v>0.317</v>
      </c>
      <c r="AA1849">
        <v>0.68300000000000005</v>
      </c>
      <c r="AB1849" t="s">
        <v>10751</v>
      </c>
      <c r="AC1849" t="s">
        <v>10751</v>
      </c>
      <c r="AD1849" t="s">
        <v>10751</v>
      </c>
      <c r="AE1849">
        <v>0.96499999999999997</v>
      </c>
      <c r="AF1849" t="s">
        <v>10751</v>
      </c>
      <c r="AG1849" t="s">
        <v>10751</v>
      </c>
      <c r="AH1849" t="s">
        <v>10751</v>
      </c>
      <c r="AI1849">
        <v>3.5000000000000003E-2</v>
      </c>
      <c r="AJ1849">
        <v>3.5000000000000003E-2</v>
      </c>
      <c r="AK1849" t="s">
        <v>10751</v>
      </c>
      <c r="AL1849" t="s">
        <v>10751</v>
      </c>
      <c r="AM1849" t="s">
        <v>10751</v>
      </c>
      <c r="AN1849" t="s">
        <v>10751</v>
      </c>
      <c r="AO1849" t="s">
        <v>10751</v>
      </c>
      <c r="AP1849">
        <v>0.96499999999999997</v>
      </c>
      <c r="AQ1849" t="s">
        <v>10751</v>
      </c>
      <c r="AR1849" t="s">
        <v>10751</v>
      </c>
      <c r="AS1849" t="s">
        <v>10751</v>
      </c>
      <c r="AT1849" t="s">
        <v>10751</v>
      </c>
      <c r="AU1849" t="s">
        <v>10751</v>
      </c>
      <c r="AV1849" t="s">
        <v>10751</v>
      </c>
      <c r="AW1849" t="s">
        <v>10751</v>
      </c>
      <c r="AX1849">
        <v>7.8</v>
      </c>
      <c r="AY1849" t="s">
        <v>10751</v>
      </c>
      <c r="AZ1849" t="s">
        <v>10751</v>
      </c>
      <c r="BA1849" t="s">
        <v>10751</v>
      </c>
      <c r="BB1849" t="s">
        <v>10751</v>
      </c>
      <c r="BC1849" t="s">
        <v>10751</v>
      </c>
      <c r="BD1849" t="s">
        <v>10751</v>
      </c>
    </row>
    <row r="1850" spans="1:56">
      <c r="A1850" t="s">
        <v>10754</v>
      </c>
      <c r="B1850">
        <v>4500</v>
      </c>
      <c r="C1850">
        <v>1979</v>
      </c>
      <c r="D1850">
        <v>631</v>
      </c>
      <c r="E1850">
        <v>4.5483000000000003E-2</v>
      </c>
      <c r="F1850">
        <v>14.2112</v>
      </c>
      <c r="H1850">
        <v>12.165290000000001</v>
      </c>
      <c r="I1850">
        <f t="shared" si="35"/>
        <v>0.55331388507000001</v>
      </c>
      <c r="K1850">
        <v>11.791650000000001</v>
      </c>
      <c r="L1850">
        <v>12.655419999999999</v>
      </c>
      <c r="M1850">
        <v>730.72946000000002</v>
      </c>
      <c r="N1850">
        <v>753.87370999999996</v>
      </c>
      <c r="O1850">
        <v>702.44204999999999</v>
      </c>
      <c r="P1850" t="s">
        <v>10751</v>
      </c>
      <c r="Q1850">
        <v>319.99869999999999</v>
      </c>
      <c r="R1850">
        <v>145.5395</v>
      </c>
      <c r="S1850">
        <v>14.733499999999999</v>
      </c>
      <c r="T1850">
        <v>0.45855699999999999</v>
      </c>
      <c r="U1850">
        <v>3.2342000000000003E-2</v>
      </c>
      <c r="V1850">
        <v>27.884699999999999</v>
      </c>
      <c r="W1850" t="s">
        <v>10751</v>
      </c>
      <c r="X1850">
        <v>0.16400000000000001</v>
      </c>
      <c r="Y1850">
        <v>0.83599999999999997</v>
      </c>
      <c r="Z1850">
        <v>0.25600000000000001</v>
      </c>
      <c r="AA1850">
        <v>0.74399999999999999</v>
      </c>
      <c r="AB1850" t="s">
        <v>10751</v>
      </c>
      <c r="AC1850" t="s">
        <v>10751</v>
      </c>
      <c r="AD1850" t="s">
        <v>10751</v>
      </c>
      <c r="AE1850">
        <v>0.997</v>
      </c>
      <c r="AF1850" t="s">
        <v>10751</v>
      </c>
      <c r="AG1850" t="s">
        <v>10751</v>
      </c>
      <c r="AH1850" t="s">
        <v>10751</v>
      </c>
      <c r="AI1850">
        <v>3.0000000000000001E-3</v>
      </c>
      <c r="AJ1850">
        <v>3.0000000000000001E-3</v>
      </c>
      <c r="AK1850" t="s">
        <v>10751</v>
      </c>
      <c r="AL1850" t="s">
        <v>10751</v>
      </c>
      <c r="AM1850" t="s">
        <v>10751</v>
      </c>
      <c r="AN1850" t="s">
        <v>10751</v>
      </c>
      <c r="AO1850" t="s">
        <v>10751</v>
      </c>
      <c r="AP1850">
        <v>0.997</v>
      </c>
      <c r="AQ1850" t="s">
        <v>10751</v>
      </c>
      <c r="AR1850" t="s">
        <v>10751</v>
      </c>
      <c r="AS1850" t="s">
        <v>10751</v>
      </c>
      <c r="AT1850" t="s">
        <v>10751</v>
      </c>
      <c r="AU1850" t="s">
        <v>10751</v>
      </c>
      <c r="AV1850">
        <v>3.1</v>
      </c>
      <c r="AW1850" t="s">
        <v>10751</v>
      </c>
      <c r="AX1850">
        <v>7.6</v>
      </c>
      <c r="AY1850">
        <v>1</v>
      </c>
      <c r="AZ1850" t="s">
        <v>10751</v>
      </c>
      <c r="BA1850" t="s">
        <v>10751</v>
      </c>
      <c r="BB1850" t="s">
        <v>10751</v>
      </c>
      <c r="BC1850" t="s">
        <v>10751</v>
      </c>
      <c r="BD1850" t="s">
        <v>10751</v>
      </c>
    </row>
    <row r="1851" spans="1:56">
      <c r="A1851" t="s">
        <v>10754</v>
      </c>
      <c r="B1851">
        <v>4500</v>
      </c>
      <c r="C1851">
        <v>1980</v>
      </c>
      <c r="D1851">
        <v>247</v>
      </c>
      <c r="E1851">
        <v>2.1878000000000002E-2</v>
      </c>
      <c r="F1851">
        <v>15.66286</v>
      </c>
      <c r="H1851">
        <v>13.308859999999999</v>
      </c>
      <c r="I1851">
        <f t="shared" si="35"/>
        <v>0.29117123907999998</v>
      </c>
      <c r="K1851">
        <v>12.591850000000001</v>
      </c>
      <c r="L1851">
        <v>14.30438</v>
      </c>
      <c r="M1851">
        <v>669.50507000000005</v>
      </c>
      <c r="N1851">
        <v>707.61662999999999</v>
      </c>
      <c r="O1851">
        <v>622.92426</v>
      </c>
      <c r="P1851" t="s">
        <v>10751</v>
      </c>
      <c r="Q1851">
        <v>322.87759999999997</v>
      </c>
      <c r="R1851">
        <v>146.62860000000001</v>
      </c>
      <c r="S1851">
        <v>14.917999999999999</v>
      </c>
      <c r="T1851">
        <v>0.45555499999999999</v>
      </c>
      <c r="U1851">
        <v>3.2584000000000002E-2</v>
      </c>
      <c r="V1851">
        <v>30.31673</v>
      </c>
      <c r="W1851" t="s">
        <v>10751</v>
      </c>
      <c r="X1851">
        <v>0.309</v>
      </c>
      <c r="Y1851">
        <v>0.69099999999999995</v>
      </c>
      <c r="Z1851">
        <v>0.32</v>
      </c>
      <c r="AA1851">
        <v>0.23499999999999999</v>
      </c>
      <c r="AB1851">
        <v>0.44400000000000001</v>
      </c>
      <c r="AC1851" t="s">
        <v>10751</v>
      </c>
      <c r="AD1851" t="s">
        <v>10751</v>
      </c>
      <c r="AE1851">
        <v>0.97399999999999998</v>
      </c>
      <c r="AF1851" t="s">
        <v>10751</v>
      </c>
      <c r="AG1851" t="s">
        <v>10751</v>
      </c>
      <c r="AH1851" t="s">
        <v>10751</v>
      </c>
      <c r="AI1851">
        <v>2.5999999999999999E-2</v>
      </c>
      <c r="AJ1851">
        <v>2.5999999999999999E-2</v>
      </c>
      <c r="AK1851" t="s">
        <v>10751</v>
      </c>
      <c r="AL1851" t="s">
        <v>10751</v>
      </c>
      <c r="AM1851" t="s">
        <v>10751</v>
      </c>
      <c r="AN1851" t="s">
        <v>10751</v>
      </c>
      <c r="AO1851" t="s">
        <v>10751</v>
      </c>
      <c r="AP1851">
        <v>0.97399999999999998</v>
      </c>
      <c r="AQ1851" t="s">
        <v>10751</v>
      </c>
      <c r="AR1851" t="s">
        <v>10751</v>
      </c>
      <c r="AS1851" t="s">
        <v>10751</v>
      </c>
      <c r="AT1851" t="s">
        <v>10751</v>
      </c>
      <c r="AU1851" t="s">
        <v>10751</v>
      </c>
      <c r="AV1851">
        <v>3</v>
      </c>
      <c r="AW1851" t="s">
        <v>10751</v>
      </c>
      <c r="AX1851">
        <v>7.6</v>
      </c>
      <c r="AY1851">
        <v>1</v>
      </c>
      <c r="AZ1851" t="s">
        <v>10751</v>
      </c>
      <c r="BA1851" t="s">
        <v>10751</v>
      </c>
      <c r="BB1851" t="s">
        <v>10751</v>
      </c>
      <c r="BC1851" t="s">
        <v>10751</v>
      </c>
      <c r="BD1851" t="s">
        <v>10751</v>
      </c>
    </row>
    <row r="1852" spans="1:56">
      <c r="A1852" t="s">
        <v>10754</v>
      </c>
      <c r="B1852">
        <v>4500</v>
      </c>
      <c r="C1852">
        <v>1981</v>
      </c>
      <c r="D1852">
        <v>210</v>
      </c>
      <c r="E1852">
        <v>1.9869000000000001E-2</v>
      </c>
      <c r="F1852">
        <v>16.824359999999999</v>
      </c>
      <c r="H1852">
        <v>14.305770000000001</v>
      </c>
      <c r="I1852">
        <f t="shared" si="35"/>
        <v>0.28424134413000002</v>
      </c>
      <c r="K1852">
        <v>13.427989999999999</v>
      </c>
      <c r="L1852">
        <v>15.548</v>
      </c>
      <c r="M1852">
        <v>622.48559</v>
      </c>
      <c r="N1852">
        <v>663.15513999999996</v>
      </c>
      <c r="O1852">
        <v>572.77836000000002</v>
      </c>
      <c r="P1852" t="s">
        <v>10751</v>
      </c>
      <c r="Q1852">
        <v>314.28680000000003</v>
      </c>
      <c r="R1852">
        <v>147.22300000000001</v>
      </c>
      <c r="S1852">
        <v>14.8893</v>
      </c>
      <c r="T1852">
        <v>0.471528</v>
      </c>
      <c r="U1852">
        <v>3.2716000000000002E-2</v>
      </c>
      <c r="V1852">
        <v>32.557949999999998</v>
      </c>
      <c r="W1852" t="s">
        <v>10751</v>
      </c>
      <c r="X1852">
        <v>0.252</v>
      </c>
      <c r="Y1852">
        <v>0.748</v>
      </c>
      <c r="Z1852">
        <v>0.186</v>
      </c>
      <c r="AA1852">
        <v>0.21099999999999999</v>
      </c>
      <c r="AB1852">
        <v>0.60299999999999998</v>
      </c>
      <c r="AC1852" t="s">
        <v>10751</v>
      </c>
      <c r="AD1852" t="s">
        <v>10751</v>
      </c>
      <c r="AE1852">
        <v>0.98199999999999998</v>
      </c>
      <c r="AF1852" t="s">
        <v>10751</v>
      </c>
      <c r="AG1852" t="s">
        <v>10751</v>
      </c>
      <c r="AH1852" t="s">
        <v>10751</v>
      </c>
      <c r="AI1852">
        <v>1.7999999999999999E-2</v>
      </c>
      <c r="AJ1852">
        <v>1.7999999999999999E-2</v>
      </c>
      <c r="AK1852" t="s">
        <v>10751</v>
      </c>
      <c r="AL1852" t="s">
        <v>10751</v>
      </c>
      <c r="AM1852" t="s">
        <v>10751</v>
      </c>
      <c r="AN1852" t="s">
        <v>10751</v>
      </c>
      <c r="AO1852" t="s">
        <v>10751</v>
      </c>
      <c r="AP1852">
        <v>0.98199999999999998</v>
      </c>
      <c r="AQ1852" t="s">
        <v>10751</v>
      </c>
      <c r="AR1852" t="s">
        <v>10751</v>
      </c>
      <c r="AS1852" t="s">
        <v>10751</v>
      </c>
      <c r="AT1852" t="s">
        <v>10751</v>
      </c>
      <c r="AU1852" t="s">
        <v>10751</v>
      </c>
      <c r="AV1852">
        <v>3</v>
      </c>
      <c r="AW1852" t="s">
        <v>10751</v>
      </c>
      <c r="AX1852">
        <v>7.8</v>
      </c>
      <c r="AY1852">
        <v>1</v>
      </c>
      <c r="AZ1852" t="s">
        <v>10751</v>
      </c>
      <c r="BA1852" t="s">
        <v>10751</v>
      </c>
      <c r="BB1852" t="s">
        <v>10751</v>
      </c>
      <c r="BC1852" t="s">
        <v>10751</v>
      </c>
      <c r="BD1852" t="s">
        <v>10751</v>
      </c>
    </row>
    <row r="1853" spans="1:56">
      <c r="A1853" t="s">
        <v>10754</v>
      </c>
      <c r="B1853">
        <v>4500</v>
      </c>
      <c r="C1853">
        <v>1982</v>
      </c>
      <c r="D1853">
        <v>193</v>
      </c>
      <c r="E1853">
        <v>1.9833E-2</v>
      </c>
      <c r="F1853">
        <v>17.10107</v>
      </c>
      <c r="H1853">
        <v>14.5344</v>
      </c>
      <c r="I1853">
        <f t="shared" si="35"/>
        <v>0.2882607552</v>
      </c>
      <c r="K1853">
        <v>13.724500000000001</v>
      </c>
      <c r="L1853">
        <v>15.66417</v>
      </c>
      <c r="M1853">
        <v>611.96873000000005</v>
      </c>
      <c r="N1853">
        <v>648.08767999999998</v>
      </c>
      <c r="O1853">
        <v>567.82335</v>
      </c>
      <c r="P1853" t="s">
        <v>10751</v>
      </c>
      <c r="Q1853">
        <v>311.48050000000001</v>
      </c>
      <c r="R1853">
        <v>156.2978</v>
      </c>
      <c r="S1853">
        <v>15.1706</v>
      </c>
      <c r="T1853">
        <v>0.50399899999999997</v>
      </c>
      <c r="U1853">
        <v>3.4733E-2</v>
      </c>
      <c r="V1853">
        <v>33.202449999999999</v>
      </c>
      <c r="W1853" t="s">
        <v>10751</v>
      </c>
      <c r="X1853">
        <v>0.2</v>
      </c>
      <c r="Y1853">
        <v>0.8</v>
      </c>
      <c r="Z1853">
        <v>0.157</v>
      </c>
      <c r="AA1853">
        <v>0.20100000000000001</v>
      </c>
      <c r="AB1853">
        <v>0.64100000000000001</v>
      </c>
      <c r="AC1853" t="s">
        <v>10751</v>
      </c>
      <c r="AD1853" t="s">
        <v>10751</v>
      </c>
      <c r="AE1853">
        <v>0.99199999999999999</v>
      </c>
      <c r="AF1853" t="s">
        <v>10751</v>
      </c>
      <c r="AG1853" t="s">
        <v>10751</v>
      </c>
      <c r="AH1853" t="s">
        <v>10751</v>
      </c>
      <c r="AI1853">
        <v>8.0000000000000002E-3</v>
      </c>
      <c r="AJ1853">
        <v>8.0000000000000002E-3</v>
      </c>
      <c r="AK1853" t="s">
        <v>10751</v>
      </c>
      <c r="AL1853" t="s">
        <v>10751</v>
      </c>
      <c r="AM1853" t="s">
        <v>10751</v>
      </c>
      <c r="AN1853" t="s">
        <v>10751</v>
      </c>
      <c r="AO1853" t="s">
        <v>10751</v>
      </c>
      <c r="AP1853">
        <v>0.99199999999999999</v>
      </c>
      <c r="AQ1853" t="s">
        <v>10751</v>
      </c>
      <c r="AR1853" t="s">
        <v>10751</v>
      </c>
      <c r="AS1853" t="s">
        <v>10751</v>
      </c>
      <c r="AT1853" t="s">
        <v>10751</v>
      </c>
      <c r="AU1853" t="s">
        <v>10751</v>
      </c>
      <c r="AV1853">
        <v>3.3</v>
      </c>
      <c r="AW1853" t="s">
        <v>10751</v>
      </c>
      <c r="AX1853">
        <v>7.9</v>
      </c>
      <c r="AY1853">
        <v>1</v>
      </c>
      <c r="AZ1853" t="s">
        <v>10751</v>
      </c>
      <c r="BA1853" t="s">
        <v>10751</v>
      </c>
      <c r="BB1853" t="s">
        <v>10751</v>
      </c>
      <c r="BC1853" t="s">
        <v>10751</v>
      </c>
      <c r="BD1853" t="s">
        <v>10751</v>
      </c>
    </row>
    <row r="1854" spans="1:56">
      <c r="A1854" t="s">
        <v>10754</v>
      </c>
      <c r="B1854">
        <v>4500</v>
      </c>
      <c r="C1854">
        <v>1983</v>
      </c>
      <c r="D1854">
        <v>247</v>
      </c>
      <c r="E1854">
        <v>2.3983000000000001E-2</v>
      </c>
      <c r="F1854">
        <v>16.996200000000002</v>
      </c>
      <c r="H1854">
        <v>14.4537</v>
      </c>
      <c r="I1854">
        <f t="shared" si="35"/>
        <v>0.34664308710000002</v>
      </c>
      <c r="K1854">
        <v>13.54116</v>
      </c>
      <c r="L1854">
        <v>15.751049999999999</v>
      </c>
      <c r="M1854">
        <v>615.42278999999996</v>
      </c>
      <c r="N1854">
        <v>656.91540999999995</v>
      </c>
      <c r="O1854">
        <v>564.70959000000005</v>
      </c>
      <c r="P1854" t="s">
        <v>10751</v>
      </c>
      <c r="Q1854">
        <v>310.09429999999998</v>
      </c>
      <c r="R1854">
        <v>150.76679999999999</v>
      </c>
      <c r="S1854">
        <v>14.239000000000001</v>
      </c>
      <c r="T1854">
        <v>0.48773699999999998</v>
      </c>
      <c r="U1854">
        <v>3.3503999999999999E-2</v>
      </c>
      <c r="V1854">
        <v>32.995759999999997</v>
      </c>
      <c r="W1854" t="s">
        <v>10751</v>
      </c>
      <c r="X1854">
        <v>0.34</v>
      </c>
      <c r="Y1854">
        <v>0.66</v>
      </c>
      <c r="Z1854">
        <v>0.214</v>
      </c>
      <c r="AA1854">
        <v>0.216</v>
      </c>
      <c r="AB1854">
        <v>0.55400000000000005</v>
      </c>
      <c r="AC1854" t="s">
        <v>10751</v>
      </c>
      <c r="AD1854">
        <v>1.7000000000000001E-2</v>
      </c>
      <c r="AE1854">
        <v>0.99099999999999999</v>
      </c>
      <c r="AF1854" t="s">
        <v>10751</v>
      </c>
      <c r="AG1854" t="s">
        <v>10751</v>
      </c>
      <c r="AH1854" t="s">
        <v>10751</v>
      </c>
      <c r="AI1854">
        <v>8.9999999999999993E-3</v>
      </c>
      <c r="AJ1854">
        <v>8.9999999999999993E-3</v>
      </c>
      <c r="AK1854" t="s">
        <v>10751</v>
      </c>
      <c r="AL1854" t="s">
        <v>10751</v>
      </c>
      <c r="AM1854" t="s">
        <v>10751</v>
      </c>
      <c r="AN1854" t="s">
        <v>10751</v>
      </c>
      <c r="AO1854" t="s">
        <v>10751</v>
      </c>
      <c r="AP1854">
        <v>0.99099999999999999</v>
      </c>
      <c r="AQ1854" t="s">
        <v>10751</v>
      </c>
      <c r="AR1854" t="s">
        <v>10751</v>
      </c>
      <c r="AS1854" t="s">
        <v>10751</v>
      </c>
      <c r="AT1854" t="s">
        <v>10751</v>
      </c>
      <c r="AU1854" t="s">
        <v>10751</v>
      </c>
      <c r="AV1854">
        <v>3.4</v>
      </c>
      <c r="AW1854" t="s">
        <v>10751</v>
      </c>
      <c r="AX1854">
        <v>7.7</v>
      </c>
      <c r="AY1854">
        <v>1</v>
      </c>
      <c r="AZ1854" t="s">
        <v>10751</v>
      </c>
      <c r="BA1854" t="s">
        <v>10751</v>
      </c>
      <c r="BB1854" t="s">
        <v>10751</v>
      </c>
      <c r="BC1854" t="s">
        <v>10751</v>
      </c>
      <c r="BD1854" t="s">
        <v>10751</v>
      </c>
    </row>
    <row r="1855" spans="1:56">
      <c r="A1855" t="s">
        <v>10754</v>
      </c>
      <c r="B1855">
        <v>4500</v>
      </c>
      <c r="C1855">
        <v>1984</v>
      </c>
      <c r="D1855">
        <v>385</v>
      </c>
      <c r="E1855">
        <v>2.7435999999999999E-2</v>
      </c>
      <c r="F1855">
        <v>16.84253</v>
      </c>
      <c r="H1855">
        <v>14.3261</v>
      </c>
      <c r="I1855">
        <f t="shared" si="35"/>
        <v>0.39305087960000001</v>
      </c>
      <c r="K1855">
        <v>13.4093</v>
      </c>
      <c r="L1855">
        <v>15.63241</v>
      </c>
      <c r="M1855">
        <v>620.57141000000001</v>
      </c>
      <c r="N1855">
        <v>663.00743999999997</v>
      </c>
      <c r="O1855">
        <v>568.70515999999998</v>
      </c>
      <c r="P1855" t="s">
        <v>10751</v>
      </c>
      <c r="Q1855">
        <v>309.68610000000001</v>
      </c>
      <c r="R1855">
        <v>149.63640000000001</v>
      </c>
      <c r="S1855">
        <v>14.211</v>
      </c>
      <c r="T1855">
        <v>0.482846</v>
      </c>
      <c r="U1855">
        <v>3.3252999999999998E-2</v>
      </c>
      <c r="V1855">
        <v>32.603180000000002</v>
      </c>
      <c r="W1855" t="s">
        <v>10751</v>
      </c>
      <c r="X1855">
        <v>0.34599999999999997</v>
      </c>
      <c r="Y1855">
        <v>0.65400000000000003</v>
      </c>
      <c r="Z1855">
        <v>0.186</v>
      </c>
      <c r="AA1855">
        <v>0.23</v>
      </c>
      <c r="AB1855">
        <v>0.58399999999999996</v>
      </c>
      <c r="AC1855" t="s">
        <v>10751</v>
      </c>
      <c r="AD1855" t="s">
        <v>10751</v>
      </c>
      <c r="AE1855">
        <v>0.996</v>
      </c>
      <c r="AF1855" t="s">
        <v>10751</v>
      </c>
      <c r="AG1855" t="s">
        <v>10751</v>
      </c>
      <c r="AH1855" t="s">
        <v>10751</v>
      </c>
      <c r="AI1855">
        <v>4.0000000000000001E-3</v>
      </c>
      <c r="AJ1855">
        <v>4.0000000000000001E-3</v>
      </c>
      <c r="AK1855" t="s">
        <v>10751</v>
      </c>
      <c r="AL1855" t="s">
        <v>10751</v>
      </c>
      <c r="AM1855" t="s">
        <v>10751</v>
      </c>
      <c r="AN1855" t="s">
        <v>10751</v>
      </c>
      <c r="AO1855" t="s">
        <v>10751</v>
      </c>
      <c r="AP1855">
        <v>0.996</v>
      </c>
      <c r="AQ1855" t="s">
        <v>10751</v>
      </c>
      <c r="AR1855" t="s">
        <v>10751</v>
      </c>
      <c r="AS1855" t="s">
        <v>10751</v>
      </c>
      <c r="AT1855" t="s">
        <v>10751</v>
      </c>
      <c r="AU1855" t="s">
        <v>10751</v>
      </c>
      <c r="AV1855">
        <v>3.5</v>
      </c>
      <c r="AW1855" t="s">
        <v>10751</v>
      </c>
      <c r="AX1855">
        <v>7.7</v>
      </c>
      <c r="AY1855">
        <v>1</v>
      </c>
      <c r="AZ1855" t="s">
        <v>10751</v>
      </c>
      <c r="BA1855" t="s">
        <v>10751</v>
      </c>
      <c r="BB1855" t="s">
        <v>10751</v>
      </c>
      <c r="BC1855" t="s">
        <v>10751</v>
      </c>
      <c r="BD1855" t="s">
        <v>10751</v>
      </c>
    </row>
    <row r="1856" spans="1:56">
      <c r="A1856" t="s">
        <v>10754</v>
      </c>
      <c r="B1856">
        <v>4500</v>
      </c>
      <c r="C1856">
        <v>1985</v>
      </c>
      <c r="D1856">
        <v>428</v>
      </c>
      <c r="E1856">
        <v>2.9600000000000001E-2</v>
      </c>
      <c r="F1856">
        <v>16.773019999999999</v>
      </c>
      <c r="H1856">
        <v>14.263299999999999</v>
      </c>
      <c r="I1856">
        <f t="shared" si="35"/>
        <v>0.42219368000000002</v>
      </c>
      <c r="K1856">
        <v>13.37429</v>
      </c>
      <c r="L1856">
        <v>15.524559999999999</v>
      </c>
      <c r="M1856">
        <v>623.08374000000003</v>
      </c>
      <c r="N1856">
        <v>664.50152000000003</v>
      </c>
      <c r="O1856">
        <v>572.46199999999999</v>
      </c>
      <c r="P1856" t="s">
        <v>10751</v>
      </c>
      <c r="Q1856">
        <v>310.46789999999999</v>
      </c>
      <c r="R1856">
        <v>159.46899999999999</v>
      </c>
      <c r="S1856">
        <v>13.482200000000001</v>
      </c>
      <c r="T1856">
        <v>0.51339900000000005</v>
      </c>
      <c r="U1856">
        <v>3.5437999999999997E-2</v>
      </c>
      <c r="V1856">
        <v>32.428919999999998</v>
      </c>
      <c r="W1856" t="s">
        <v>10751</v>
      </c>
      <c r="X1856">
        <v>0.33600000000000002</v>
      </c>
      <c r="Y1856">
        <v>0.66400000000000003</v>
      </c>
      <c r="Z1856">
        <v>0.16900000000000001</v>
      </c>
      <c r="AA1856">
        <v>0.182</v>
      </c>
      <c r="AB1856">
        <v>0.64900000000000002</v>
      </c>
      <c r="AC1856" t="s">
        <v>10751</v>
      </c>
      <c r="AD1856" t="s">
        <v>10751</v>
      </c>
      <c r="AE1856">
        <v>0.92</v>
      </c>
      <c r="AF1856" t="s">
        <v>10751</v>
      </c>
      <c r="AG1856">
        <v>0.08</v>
      </c>
      <c r="AH1856" t="s">
        <v>10751</v>
      </c>
      <c r="AI1856">
        <v>0</v>
      </c>
      <c r="AJ1856">
        <v>0</v>
      </c>
      <c r="AK1856" t="s">
        <v>10751</v>
      </c>
      <c r="AL1856" t="s">
        <v>10751</v>
      </c>
      <c r="AM1856" t="s">
        <v>10751</v>
      </c>
      <c r="AN1856" t="s">
        <v>10751</v>
      </c>
      <c r="AO1856" t="s">
        <v>10751</v>
      </c>
      <c r="AP1856">
        <v>1</v>
      </c>
      <c r="AQ1856" t="s">
        <v>10751</v>
      </c>
      <c r="AR1856" t="s">
        <v>10751</v>
      </c>
      <c r="AS1856" t="s">
        <v>10751</v>
      </c>
      <c r="AT1856" t="s">
        <v>10751</v>
      </c>
      <c r="AU1856" t="s">
        <v>10751</v>
      </c>
      <c r="AV1856">
        <v>3.3</v>
      </c>
      <c r="AW1856" t="s">
        <v>10751</v>
      </c>
      <c r="AX1856">
        <v>7.8</v>
      </c>
      <c r="AY1856">
        <v>1</v>
      </c>
      <c r="AZ1856" t="s">
        <v>10751</v>
      </c>
      <c r="BA1856" t="s">
        <v>10751</v>
      </c>
      <c r="BB1856" t="s">
        <v>10751</v>
      </c>
      <c r="BC1856" t="s">
        <v>10751</v>
      </c>
      <c r="BD1856" t="s">
        <v>10751</v>
      </c>
    </row>
    <row r="1857" spans="1:56">
      <c r="A1857" t="s">
        <v>10754</v>
      </c>
      <c r="B1857">
        <v>4500</v>
      </c>
      <c r="C1857">
        <v>1986</v>
      </c>
      <c r="D1857">
        <v>439</v>
      </c>
      <c r="E1857">
        <v>2.8577000000000002E-2</v>
      </c>
      <c r="F1857">
        <v>17.438929999999999</v>
      </c>
      <c r="H1857">
        <v>14.784829999999999</v>
      </c>
      <c r="I1857">
        <f t="shared" si="35"/>
        <v>0.42250608691000002</v>
      </c>
      <c r="K1857">
        <v>13.80789</v>
      </c>
      <c r="L1857">
        <v>16.14385</v>
      </c>
      <c r="M1857">
        <v>601.09236999999996</v>
      </c>
      <c r="N1857">
        <v>643.62072999999998</v>
      </c>
      <c r="O1857">
        <v>550.49112000000002</v>
      </c>
      <c r="P1857" t="s">
        <v>10751</v>
      </c>
      <c r="Q1857">
        <v>307.3571</v>
      </c>
      <c r="R1857">
        <v>154.86000000000001</v>
      </c>
      <c r="S1857">
        <v>13.113300000000001</v>
      </c>
      <c r="T1857">
        <v>0.50348099999999996</v>
      </c>
      <c r="U1857">
        <v>3.4412999999999999E-2</v>
      </c>
      <c r="V1857">
        <v>33.51435</v>
      </c>
      <c r="W1857" t="s">
        <v>10751</v>
      </c>
      <c r="X1857">
        <v>0.36799999999999999</v>
      </c>
      <c r="Y1857">
        <v>0.63200000000000001</v>
      </c>
      <c r="Z1857">
        <v>0.19900000000000001</v>
      </c>
      <c r="AA1857">
        <v>0.13900000000000001</v>
      </c>
      <c r="AB1857">
        <v>0.66300000000000003</v>
      </c>
      <c r="AC1857" t="s">
        <v>10751</v>
      </c>
      <c r="AD1857" t="s">
        <v>10751</v>
      </c>
      <c r="AE1857">
        <v>0.77700000000000002</v>
      </c>
      <c r="AF1857" t="s">
        <v>10751</v>
      </c>
      <c r="AG1857">
        <v>0.223</v>
      </c>
      <c r="AH1857" t="s">
        <v>10751</v>
      </c>
      <c r="AI1857">
        <v>0</v>
      </c>
      <c r="AJ1857">
        <v>0</v>
      </c>
      <c r="AK1857" t="s">
        <v>10751</v>
      </c>
      <c r="AL1857" t="s">
        <v>10751</v>
      </c>
      <c r="AM1857" t="s">
        <v>10751</v>
      </c>
      <c r="AN1857" t="s">
        <v>10751</v>
      </c>
      <c r="AO1857" t="s">
        <v>10751</v>
      </c>
      <c r="AP1857">
        <v>1</v>
      </c>
      <c r="AQ1857" t="s">
        <v>10751</v>
      </c>
      <c r="AR1857" t="s">
        <v>10751</v>
      </c>
      <c r="AS1857" t="s">
        <v>10751</v>
      </c>
      <c r="AT1857" t="s">
        <v>10751</v>
      </c>
      <c r="AU1857" t="s">
        <v>10751</v>
      </c>
      <c r="AV1857">
        <v>3.4</v>
      </c>
      <c r="AW1857" t="s">
        <v>10751</v>
      </c>
      <c r="AX1857">
        <v>7.8</v>
      </c>
      <c r="AY1857">
        <v>1</v>
      </c>
      <c r="AZ1857" t="s">
        <v>10751</v>
      </c>
      <c r="BA1857" t="s">
        <v>10751</v>
      </c>
      <c r="BB1857" t="s">
        <v>10751</v>
      </c>
      <c r="BC1857" t="s">
        <v>10751</v>
      </c>
      <c r="BD1857" t="s">
        <v>10751</v>
      </c>
    </row>
    <row r="1858" spans="1:56">
      <c r="A1858" t="s">
        <v>10754</v>
      </c>
      <c r="B1858">
        <v>4500</v>
      </c>
      <c r="C1858">
        <v>1987</v>
      </c>
      <c r="D1858">
        <v>353</v>
      </c>
      <c r="E1858">
        <v>2.3723000000000001E-2</v>
      </c>
      <c r="F1858">
        <v>17.2121</v>
      </c>
      <c r="H1858">
        <v>14.555960000000001</v>
      </c>
      <c r="I1858">
        <f t="shared" si="35"/>
        <v>0.34531103908000005</v>
      </c>
      <c r="K1858">
        <v>13.483309999999999</v>
      </c>
      <c r="L1858">
        <v>16.035129999999999</v>
      </c>
      <c r="M1858">
        <v>610.57372999999995</v>
      </c>
      <c r="N1858">
        <v>659.14684999999997</v>
      </c>
      <c r="O1858">
        <v>554.25090999999998</v>
      </c>
      <c r="P1858" t="s">
        <v>10751</v>
      </c>
      <c r="Q1858">
        <v>315.84390000000002</v>
      </c>
      <c r="R1858">
        <v>168.40309999999999</v>
      </c>
      <c r="S1858">
        <v>12.6121</v>
      </c>
      <c r="T1858">
        <v>0.53108200000000005</v>
      </c>
      <c r="U1858">
        <v>3.7422999999999998E-2</v>
      </c>
      <c r="V1858">
        <v>32.961649999999999</v>
      </c>
      <c r="W1858" t="s">
        <v>10751</v>
      </c>
      <c r="X1858">
        <v>0.35499999999999998</v>
      </c>
      <c r="Y1858">
        <v>0.64500000000000002</v>
      </c>
      <c r="Z1858">
        <v>0.216</v>
      </c>
      <c r="AA1858">
        <v>0.32700000000000001</v>
      </c>
      <c r="AB1858">
        <v>0.45700000000000002</v>
      </c>
      <c r="AC1858" t="s">
        <v>10751</v>
      </c>
      <c r="AD1858" t="s">
        <v>10751</v>
      </c>
      <c r="AE1858">
        <v>0.127</v>
      </c>
      <c r="AF1858" t="s">
        <v>10751</v>
      </c>
      <c r="AG1858">
        <v>0.41499999999999998</v>
      </c>
      <c r="AH1858">
        <v>0.45800000000000002</v>
      </c>
      <c r="AI1858">
        <v>1E-3</v>
      </c>
      <c r="AJ1858">
        <v>1E-3</v>
      </c>
      <c r="AK1858" t="s">
        <v>10751</v>
      </c>
      <c r="AL1858" t="s">
        <v>10751</v>
      </c>
      <c r="AM1858" t="s">
        <v>10751</v>
      </c>
      <c r="AN1858" t="s">
        <v>10751</v>
      </c>
      <c r="AO1858" t="s">
        <v>10751</v>
      </c>
      <c r="AP1858">
        <v>0.999</v>
      </c>
      <c r="AQ1858" t="s">
        <v>10751</v>
      </c>
      <c r="AR1858" t="s">
        <v>10751</v>
      </c>
      <c r="AS1858" t="s">
        <v>10751</v>
      </c>
      <c r="AT1858" t="s">
        <v>10751</v>
      </c>
      <c r="AU1858" t="s">
        <v>10751</v>
      </c>
      <c r="AV1858">
        <v>3.5</v>
      </c>
      <c r="AW1858" t="s">
        <v>10751</v>
      </c>
      <c r="AX1858">
        <v>7.7</v>
      </c>
      <c r="AY1858">
        <v>1</v>
      </c>
      <c r="AZ1858" t="s">
        <v>10751</v>
      </c>
      <c r="BA1858" t="s">
        <v>10751</v>
      </c>
      <c r="BB1858" t="s">
        <v>10751</v>
      </c>
      <c r="BC1858" t="s">
        <v>10751</v>
      </c>
      <c r="BD1858" t="s">
        <v>10751</v>
      </c>
    </row>
    <row r="1859" spans="1:56">
      <c r="A1859" t="s">
        <v>10754</v>
      </c>
      <c r="B1859">
        <v>4500</v>
      </c>
      <c r="C1859">
        <v>1988</v>
      </c>
      <c r="D1859">
        <v>596</v>
      </c>
      <c r="E1859">
        <v>3.8953000000000002E-2</v>
      </c>
      <c r="F1859">
        <v>17.774059999999999</v>
      </c>
      <c r="H1859">
        <v>15.011039999999999</v>
      </c>
      <c r="I1859">
        <f t="shared" si="35"/>
        <v>0.58472504112000001</v>
      </c>
      <c r="K1859">
        <v>13.664820000000001</v>
      </c>
      <c r="L1859">
        <v>16.894939999999998</v>
      </c>
      <c r="M1859">
        <v>592.10499000000004</v>
      </c>
      <c r="N1859">
        <v>650.43975999999998</v>
      </c>
      <c r="O1859">
        <v>526.07874000000004</v>
      </c>
      <c r="P1859" t="s">
        <v>10751</v>
      </c>
      <c r="Q1859">
        <v>321.67329999999998</v>
      </c>
      <c r="R1859">
        <v>173.92750000000001</v>
      </c>
      <c r="S1859">
        <v>12.3482</v>
      </c>
      <c r="T1859">
        <v>0.539018</v>
      </c>
      <c r="U1859">
        <v>3.8650999999999998E-2</v>
      </c>
      <c r="V1859">
        <v>33.946060000000003</v>
      </c>
      <c r="W1859" t="s">
        <v>10751</v>
      </c>
      <c r="X1859">
        <v>0.38300000000000001</v>
      </c>
      <c r="Y1859">
        <v>0.61699999999999999</v>
      </c>
      <c r="Z1859">
        <v>0.20300000000000001</v>
      </c>
      <c r="AA1859">
        <v>0.18</v>
      </c>
      <c r="AB1859">
        <v>0.61699999999999999</v>
      </c>
      <c r="AC1859" t="s">
        <v>10751</v>
      </c>
      <c r="AD1859" t="s">
        <v>10751</v>
      </c>
      <c r="AE1859">
        <v>5.0000000000000001E-3</v>
      </c>
      <c r="AF1859" t="s">
        <v>10751</v>
      </c>
      <c r="AG1859">
        <v>0.35499999999999998</v>
      </c>
      <c r="AH1859">
        <v>0.63900000000000001</v>
      </c>
      <c r="AI1859">
        <v>1E-3</v>
      </c>
      <c r="AJ1859">
        <v>1E-3</v>
      </c>
      <c r="AK1859" t="s">
        <v>10751</v>
      </c>
      <c r="AL1859" t="s">
        <v>10751</v>
      </c>
      <c r="AM1859" t="s">
        <v>10751</v>
      </c>
      <c r="AN1859" t="s">
        <v>10751</v>
      </c>
      <c r="AO1859" t="s">
        <v>10751</v>
      </c>
      <c r="AP1859">
        <v>0.999</v>
      </c>
      <c r="AQ1859" t="s">
        <v>10751</v>
      </c>
      <c r="AR1859" t="s">
        <v>10751</v>
      </c>
      <c r="AS1859" t="s">
        <v>10751</v>
      </c>
      <c r="AT1859" t="s">
        <v>10751</v>
      </c>
      <c r="AU1859" t="s">
        <v>10751</v>
      </c>
      <c r="AV1859">
        <v>3.9</v>
      </c>
      <c r="AW1859" t="s">
        <v>10751</v>
      </c>
      <c r="AX1859">
        <v>7.8</v>
      </c>
      <c r="AY1859">
        <v>0.85399999999999998</v>
      </c>
      <c r="AZ1859">
        <v>0.14599999999999999</v>
      </c>
      <c r="BA1859" t="s">
        <v>10751</v>
      </c>
      <c r="BB1859" t="s">
        <v>10751</v>
      </c>
      <c r="BC1859" t="s">
        <v>10751</v>
      </c>
      <c r="BD1859" t="s">
        <v>10751</v>
      </c>
    </row>
    <row r="1860" spans="1:56">
      <c r="A1860" t="s">
        <v>10754</v>
      </c>
      <c r="B1860">
        <v>4500</v>
      </c>
      <c r="C1860">
        <v>1989</v>
      </c>
      <c r="D1860">
        <v>641</v>
      </c>
      <c r="E1860">
        <v>4.4336E-2</v>
      </c>
      <c r="F1860">
        <v>17.811959999999999</v>
      </c>
      <c r="H1860">
        <v>15.001250000000001</v>
      </c>
      <c r="I1860">
        <f t="shared" si="35"/>
        <v>0.66509541999999999</v>
      </c>
      <c r="K1860">
        <v>13.60106</v>
      </c>
      <c r="L1860">
        <v>16.924790000000002</v>
      </c>
      <c r="M1860">
        <v>592.52026000000001</v>
      </c>
      <c r="N1860">
        <v>653.51958999999999</v>
      </c>
      <c r="O1860">
        <v>525.17827</v>
      </c>
      <c r="P1860" t="s">
        <v>10751</v>
      </c>
      <c r="Q1860">
        <v>320.00380000000001</v>
      </c>
      <c r="R1860">
        <v>174.45519999999999</v>
      </c>
      <c r="S1860">
        <v>11.793699999999999</v>
      </c>
      <c r="T1860">
        <v>0.54243799999999998</v>
      </c>
      <c r="U1860">
        <v>3.8767999999999997E-2</v>
      </c>
      <c r="V1860">
        <v>33.91377</v>
      </c>
      <c r="W1860" t="s">
        <v>10751</v>
      </c>
      <c r="X1860">
        <v>0.377</v>
      </c>
      <c r="Y1860">
        <v>0.623</v>
      </c>
      <c r="Z1860">
        <v>0.32400000000000001</v>
      </c>
      <c r="AA1860">
        <v>9.4E-2</v>
      </c>
      <c r="AB1860">
        <v>0.58099999999999996</v>
      </c>
      <c r="AC1860" t="s">
        <v>10751</v>
      </c>
      <c r="AD1860" t="s">
        <v>10751</v>
      </c>
      <c r="AE1860" t="s">
        <v>10751</v>
      </c>
      <c r="AF1860" t="s">
        <v>10751</v>
      </c>
      <c r="AG1860">
        <v>0.45100000000000001</v>
      </c>
      <c r="AH1860">
        <v>0.54700000000000004</v>
      </c>
      <c r="AI1860">
        <v>1E-3</v>
      </c>
      <c r="AJ1860">
        <v>1E-3</v>
      </c>
      <c r="AK1860" t="s">
        <v>10751</v>
      </c>
      <c r="AL1860" t="s">
        <v>10751</v>
      </c>
      <c r="AM1860" t="s">
        <v>10751</v>
      </c>
      <c r="AN1860" t="s">
        <v>10751</v>
      </c>
      <c r="AO1860" t="s">
        <v>10751</v>
      </c>
      <c r="AP1860">
        <v>0.999</v>
      </c>
      <c r="AQ1860" t="s">
        <v>10751</v>
      </c>
      <c r="AR1860" t="s">
        <v>10751</v>
      </c>
      <c r="AS1860" t="s">
        <v>10751</v>
      </c>
      <c r="AT1860" t="s">
        <v>10751</v>
      </c>
      <c r="AU1860" t="s">
        <v>10751</v>
      </c>
      <c r="AV1860">
        <v>4</v>
      </c>
      <c r="AW1860" t="s">
        <v>10751</v>
      </c>
      <c r="AX1860">
        <v>7.6</v>
      </c>
      <c r="AY1860">
        <v>0.77100000000000002</v>
      </c>
      <c r="AZ1860">
        <v>0.22900000000000001</v>
      </c>
      <c r="BA1860" t="s">
        <v>10751</v>
      </c>
      <c r="BB1860" t="s">
        <v>10751</v>
      </c>
      <c r="BC1860" t="s">
        <v>10751</v>
      </c>
      <c r="BD1860" t="s">
        <v>10751</v>
      </c>
    </row>
    <row r="1861" spans="1:56">
      <c r="A1861" t="s">
        <v>10754</v>
      </c>
      <c r="B1861">
        <v>4500</v>
      </c>
      <c r="C1861">
        <v>1990</v>
      </c>
      <c r="D1861">
        <v>507</v>
      </c>
      <c r="E1861">
        <v>4.0150999999999999E-2</v>
      </c>
      <c r="F1861">
        <v>17.961099999999998</v>
      </c>
      <c r="H1861">
        <v>15.09727</v>
      </c>
      <c r="I1861">
        <f t="shared" si="35"/>
        <v>0.60617048776999993</v>
      </c>
      <c r="K1861">
        <v>13.5533</v>
      </c>
      <c r="L1861">
        <v>17.210360000000001</v>
      </c>
      <c r="M1861">
        <v>588.72469999999998</v>
      </c>
      <c r="N1861">
        <v>655.79263000000003</v>
      </c>
      <c r="O1861">
        <v>516.43967999999995</v>
      </c>
      <c r="P1861" t="s">
        <v>10751</v>
      </c>
      <c r="Q1861">
        <v>318.4828</v>
      </c>
      <c r="R1861">
        <v>171.52940000000001</v>
      </c>
      <c r="S1861">
        <v>11.201700000000001</v>
      </c>
      <c r="T1861">
        <v>0.53649400000000003</v>
      </c>
      <c r="U1861">
        <v>3.8117999999999999E-2</v>
      </c>
      <c r="V1861">
        <v>34.303370000000001</v>
      </c>
      <c r="W1861" t="s">
        <v>10751</v>
      </c>
      <c r="X1861">
        <v>0.34200000000000003</v>
      </c>
      <c r="Y1861">
        <v>0.65800000000000003</v>
      </c>
      <c r="Z1861">
        <v>0.255</v>
      </c>
      <c r="AA1861">
        <v>0.08</v>
      </c>
      <c r="AB1861">
        <v>0.66500000000000004</v>
      </c>
      <c r="AC1861" t="s">
        <v>10751</v>
      </c>
      <c r="AD1861" t="s">
        <v>10751</v>
      </c>
      <c r="AE1861" t="s">
        <v>10751</v>
      </c>
      <c r="AF1861" t="s">
        <v>10751</v>
      </c>
      <c r="AG1861">
        <v>0.51700000000000002</v>
      </c>
      <c r="AH1861">
        <v>0.48199999999999998</v>
      </c>
      <c r="AI1861">
        <v>1E-3</v>
      </c>
      <c r="AJ1861">
        <v>1E-3</v>
      </c>
      <c r="AK1861" t="s">
        <v>10751</v>
      </c>
      <c r="AL1861" t="s">
        <v>10751</v>
      </c>
      <c r="AM1861" t="s">
        <v>10751</v>
      </c>
      <c r="AN1861" t="s">
        <v>10751</v>
      </c>
      <c r="AO1861" t="s">
        <v>10751</v>
      </c>
      <c r="AP1861">
        <v>0.999</v>
      </c>
      <c r="AQ1861" t="s">
        <v>10751</v>
      </c>
      <c r="AR1861" t="s">
        <v>10751</v>
      </c>
      <c r="AS1861" t="s">
        <v>10751</v>
      </c>
      <c r="AT1861" t="s">
        <v>10751</v>
      </c>
      <c r="AU1861" t="s">
        <v>10751</v>
      </c>
      <c r="AV1861">
        <v>4.0999999999999996</v>
      </c>
      <c r="AW1861" t="s">
        <v>10751</v>
      </c>
      <c r="AX1861">
        <v>7.4</v>
      </c>
      <c r="AY1861">
        <v>0.77700000000000002</v>
      </c>
      <c r="AZ1861">
        <v>0.223</v>
      </c>
      <c r="BA1861" t="s">
        <v>10751</v>
      </c>
      <c r="BB1861" t="s">
        <v>10751</v>
      </c>
      <c r="BC1861" t="s">
        <v>10751</v>
      </c>
      <c r="BD1861" t="s">
        <v>10751</v>
      </c>
    </row>
    <row r="1862" spans="1:56">
      <c r="A1862" t="s">
        <v>10754</v>
      </c>
      <c r="B1862">
        <v>4500</v>
      </c>
      <c r="C1862">
        <v>1991</v>
      </c>
      <c r="D1862">
        <v>435</v>
      </c>
      <c r="E1862">
        <v>3.4632000000000003E-2</v>
      </c>
      <c r="F1862">
        <v>18.137619999999998</v>
      </c>
      <c r="H1862">
        <v>15.214790000000001</v>
      </c>
      <c r="I1862">
        <f t="shared" si="35"/>
        <v>0.52691860728000006</v>
      </c>
      <c r="K1862">
        <v>13.54283</v>
      </c>
      <c r="L1862">
        <v>17.486429999999999</v>
      </c>
      <c r="M1862">
        <v>584.15711999999996</v>
      </c>
      <c r="N1862">
        <v>656.27683000000002</v>
      </c>
      <c r="O1862">
        <v>508.26808999999997</v>
      </c>
      <c r="P1862" t="s">
        <v>10751</v>
      </c>
      <c r="Q1862">
        <v>315.49970000000002</v>
      </c>
      <c r="R1862">
        <v>175.72020000000001</v>
      </c>
      <c r="S1862">
        <v>11.1014</v>
      </c>
      <c r="T1862">
        <v>0.55518100000000004</v>
      </c>
      <c r="U1862">
        <v>3.9049E-2</v>
      </c>
      <c r="V1862">
        <v>34.450710000000001</v>
      </c>
      <c r="W1862" t="s">
        <v>10751</v>
      </c>
      <c r="X1862">
        <v>0.28599999999999998</v>
      </c>
      <c r="Y1862">
        <v>0.71399999999999997</v>
      </c>
      <c r="Z1862">
        <v>0.23699999999999999</v>
      </c>
      <c r="AA1862">
        <v>0.01</v>
      </c>
      <c r="AB1862">
        <v>0.753</v>
      </c>
      <c r="AC1862" t="s">
        <v>10751</v>
      </c>
      <c r="AD1862" t="s">
        <v>10751</v>
      </c>
      <c r="AE1862" t="s">
        <v>10751</v>
      </c>
      <c r="AF1862" t="s">
        <v>10751</v>
      </c>
      <c r="AG1862">
        <v>0.48</v>
      </c>
      <c r="AH1862">
        <v>0.51900000000000002</v>
      </c>
      <c r="AI1862">
        <v>1E-3</v>
      </c>
      <c r="AJ1862">
        <v>1E-3</v>
      </c>
      <c r="AK1862" t="s">
        <v>10751</v>
      </c>
      <c r="AL1862" t="s">
        <v>10751</v>
      </c>
      <c r="AM1862" t="s">
        <v>10751</v>
      </c>
      <c r="AN1862" t="s">
        <v>10751</v>
      </c>
      <c r="AO1862" t="s">
        <v>10751</v>
      </c>
      <c r="AP1862">
        <v>0.999</v>
      </c>
      <c r="AQ1862" t="s">
        <v>10751</v>
      </c>
      <c r="AR1862" t="s">
        <v>10751</v>
      </c>
      <c r="AS1862" t="s">
        <v>10751</v>
      </c>
      <c r="AT1862" t="s">
        <v>10751</v>
      </c>
      <c r="AU1862" t="s">
        <v>10751</v>
      </c>
      <c r="AV1862">
        <v>4.2</v>
      </c>
      <c r="AW1862" t="s">
        <v>10751</v>
      </c>
      <c r="AX1862">
        <v>7.4</v>
      </c>
      <c r="AY1862">
        <v>0.78300000000000003</v>
      </c>
      <c r="AZ1862">
        <v>0.217</v>
      </c>
      <c r="BA1862" t="s">
        <v>10751</v>
      </c>
      <c r="BB1862" t="s">
        <v>10751</v>
      </c>
      <c r="BC1862" t="s">
        <v>10751</v>
      </c>
      <c r="BD1862" t="s">
        <v>10751</v>
      </c>
    </row>
    <row r="1863" spans="1:56">
      <c r="A1863" t="s">
        <v>10754</v>
      </c>
      <c r="B1863">
        <v>4500</v>
      </c>
      <c r="C1863">
        <v>1992</v>
      </c>
      <c r="D1863">
        <v>513</v>
      </c>
      <c r="E1863">
        <v>4.2146000000000003E-2</v>
      </c>
      <c r="F1863">
        <v>18.42473</v>
      </c>
      <c r="H1863">
        <v>15.420959999999999</v>
      </c>
      <c r="I1863">
        <f t="shared" si="35"/>
        <v>0.64993178015999997</v>
      </c>
      <c r="K1863">
        <v>13.639939999999999</v>
      </c>
      <c r="L1863">
        <v>17.809899999999999</v>
      </c>
      <c r="M1863">
        <v>576.34103000000005</v>
      </c>
      <c r="N1863">
        <v>651.59708999999998</v>
      </c>
      <c r="O1863">
        <v>499.03206999999998</v>
      </c>
      <c r="P1863" t="s">
        <v>10751</v>
      </c>
      <c r="Q1863">
        <v>310.08440000000002</v>
      </c>
      <c r="R1863">
        <v>171.14340000000001</v>
      </c>
      <c r="S1863">
        <v>11.0243</v>
      </c>
      <c r="T1863">
        <v>0.54992399999999997</v>
      </c>
      <c r="U1863">
        <v>3.8032000000000003E-2</v>
      </c>
      <c r="V1863">
        <v>34.818390000000001</v>
      </c>
      <c r="W1863" t="s">
        <v>10751</v>
      </c>
      <c r="X1863">
        <v>0.21099999999999999</v>
      </c>
      <c r="Y1863">
        <v>0.78900000000000003</v>
      </c>
      <c r="Z1863">
        <v>0.27900000000000003</v>
      </c>
      <c r="AA1863">
        <v>1E-3</v>
      </c>
      <c r="AB1863">
        <v>0.72</v>
      </c>
      <c r="AC1863" t="s">
        <v>10751</v>
      </c>
      <c r="AD1863" t="s">
        <v>10751</v>
      </c>
      <c r="AE1863" t="s">
        <v>10751</v>
      </c>
      <c r="AF1863" t="s">
        <v>10751</v>
      </c>
      <c r="AG1863">
        <v>0.59299999999999997</v>
      </c>
      <c r="AH1863">
        <v>0.40600000000000003</v>
      </c>
      <c r="AI1863">
        <v>1E-3</v>
      </c>
      <c r="AJ1863">
        <v>1E-3</v>
      </c>
      <c r="AK1863" t="s">
        <v>10751</v>
      </c>
      <c r="AL1863" t="s">
        <v>10751</v>
      </c>
      <c r="AM1863" t="s">
        <v>10751</v>
      </c>
      <c r="AN1863" t="s">
        <v>10751</v>
      </c>
      <c r="AO1863" t="s">
        <v>10751</v>
      </c>
      <c r="AP1863">
        <v>0.999</v>
      </c>
      <c r="AQ1863" t="s">
        <v>10751</v>
      </c>
      <c r="AR1863" t="s">
        <v>10751</v>
      </c>
      <c r="AS1863" t="s">
        <v>10751</v>
      </c>
      <c r="AT1863" t="s">
        <v>10751</v>
      </c>
      <c r="AU1863" t="s">
        <v>10751</v>
      </c>
      <c r="AV1863">
        <v>4.2</v>
      </c>
      <c r="AW1863" t="s">
        <v>10751</v>
      </c>
      <c r="AX1863">
        <v>7.2</v>
      </c>
      <c r="AY1863">
        <v>0.751</v>
      </c>
      <c r="AZ1863">
        <v>0.249</v>
      </c>
      <c r="BA1863" t="s">
        <v>10751</v>
      </c>
      <c r="BB1863" t="s">
        <v>10751</v>
      </c>
      <c r="BC1863" t="s">
        <v>10751</v>
      </c>
      <c r="BD1863" t="s">
        <v>10751</v>
      </c>
    </row>
    <row r="1864" spans="1:56">
      <c r="A1864" t="s">
        <v>10754</v>
      </c>
      <c r="B1864">
        <v>4500</v>
      </c>
      <c r="C1864">
        <v>1993</v>
      </c>
      <c r="D1864">
        <v>614</v>
      </c>
      <c r="E1864">
        <v>4.6483999999999998E-2</v>
      </c>
      <c r="F1864">
        <v>18.983650000000001</v>
      </c>
      <c r="H1864">
        <v>15.847899999999999</v>
      </c>
      <c r="I1864">
        <f t="shared" si="35"/>
        <v>0.73667378359999991</v>
      </c>
      <c r="K1864">
        <v>13.927339999999999</v>
      </c>
      <c r="L1864">
        <v>18.391639999999999</v>
      </c>
      <c r="M1864">
        <v>560.76823999999999</v>
      </c>
      <c r="N1864">
        <v>638.09765000000004</v>
      </c>
      <c r="O1864">
        <v>483.20864</v>
      </c>
      <c r="P1864" t="s">
        <v>10751</v>
      </c>
      <c r="Q1864">
        <v>306.20209999999997</v>
      </c>
      <c r="R1864">
        <v>177.38810000000001</v>
      </c>
      <c r="S1864">
        <v>10.133800000000001</v>
      </c>
      <c r="T1864">
        <v>0.57869999999999999</v>
      </c>
      <c r="U1864">
        <v>3.9419999999999997E-2</v>
      </c>
      <c r="V1864">
        <v>35.788379999999997</v>
      </c>
      <c r="W1864">
        <v>0</v>
      </c>
      <c r="X1864">
        <v>0.16900000000000001</v>
      </c>
      <c r="Y1864">
        <v>0.83099999999999996</v>
      </c>
      <c r="Z1864">
        <v>0.19500000000000001</v>
      </c>
      <c r="AA1864" t="s">
        <v>10751</v>
      </c>
      <c r="AB1864">
        <v>0.80500000000000005</v>
      </c>
      <c r="AC1864" t="s">
        <v>10751</v>
      </c>
      <c r="AD1864" t="s">
        <v>10751</v>
      </c>
      <c r="AE1864" t="s">
        <v>10751</v>
      </c>
      <c r="AF1864" t="s">
        <v>10751</v>
      </c>
      <c r="AG1864">
        <v>0.55400000000000005</v>
      </c>
      <c r="AH1864">
        <v>0.44600000000000001</v>
      </c>
      <c r="AI1864" t="s">
        <v>10751</v>
      </c>
      <c r="AJ1864" t="s">
        <v>10751</v>
      </c>
      <c r="AK1864" t="s">
        <v>10751</v>
      </c>
      <c r="AL1864" t="s">
        <v>10751</v>
      </c>
      <c r="AM1864" t="s">
        <v>10751</v>
      </c>
      <c r="AN1864" t="s">
        <v>10751</v>
      </c>
      <c r="AO1864" t="s">
        <v>10751</v>
      </c>
      <c r="AP1864">
        <v>1</v>
      </c>
      <c r="AQ1864" t="s">
        <v>10751</v>
      </c>
      <c r="AR1864" t="s">
        <v>10751</v>
      </c>
      <c r="AS1864" t="s">
        <v>10751</v>
      </c>
      <c r="AT1864" t="s">
        <v>10751</v>
      </c>
      <c r="AU1864" t="s">
        <v>10751</v>
      </c>
      <c r="AV1864">
        <v>4.2</v>
      </c>
      <c r="AW1864" t="s">
        <v>10751</v>
      </c>
      <c r="AX1864">
        <v>7.1</v>
      </c>
      <c r="AY1864">
        <v>0.82299999999999995</v>
      </c>
      <c r="AZ1864">
        <v>0.17699999999999999</v>
      </c>
      <c r="BA1864" t="s">
        <v>10751</v>
      </c>
      <c r="BB1864" t="s">
        <v>10751</v>
      </c>
      <c r="BC1864" t="s">
        <v>10751</v>
      </c>
      <c r="BD1864" t="s">
        <v>10751</v>
      </c>
    </row>
    <row r="1865" spans="1:56">
      <c r="A1865" t="s">
        <v>10754</v>
      </c>
      <c r="B1865">
        <v>4500</v>
      </c>
      <c r="C1865">
        <v>1994</v>
      </c>
      <c r="D1865">
        <v>684</v>
      </c>
      <c r="E1865">
        <v>4.8425999999999997E-2</v>
      </c>
      <c r="F1865">
        <v>18.710540000000002</v>
      </c>
      <c r="H1865">
        <v>15.569380000000001</v>
      </c>
      <c r="I1865">
        <f t="shared" si="35"/>
        <v>0.75396279588000004</v>
      </c>
      <c r="K1865">
        <v>13.69271</v>
      </c>
      <c r="L1865">
        <v>17.981580000000001</v>
      </c>
      <c r="M1865">
        <v>570.79972999999995</v>
      </c>
      <c r="N1865">
        <v>649.03129999999999</v>
      </c>
      <c r="O1865">
        <v>494.22784999999999</v>
      </c>
      <c r="P1865" t="s">
        <v>10751</v>
      </c>
      <c r="Q1865">
        <v>310.87459999999999</v>
      </c>
      <c r="R1865">
        <v>186.20429999999999</v>
      </c>
      <c r="S1865">
        <v>9.7628000000000004</v>
      </c>
      <c r="T1865">
        <v>0.60020200000000001</v>
      </c>
      <c r="U1865">
        <v>4.1378999999999999E-2</v>
      </c>
      <c r="V1865">
        <v>35.159939999999999</v>
      </c>
      <c r="W1865" t="s">
        <v>10751</v>
      </c>
      <c r="X1865">
        <v>0.14499999999999999</v>
      </c>
      <c r="Y1865">
        <v>0.85499999999999998</v>
      </c>
      <c r="Z1865">
        <v>0.17299999999999999</v>
      </c>
      <c r="AA1865" t="s">
        <v>10751</v>
      </c>
      <c r="AB1865">
        <v>0.82699999999999996</v>
      </c>
      <c r="AC1865" t="s">
        <v>10751</v>
      </c>
      <c r="AD1865" t="s">
        <v>10751</v>
      </c>
      <c r="AE1865" t="s">
        <v>10751</v>
      </c>
      <c r="AF1865" t="s">
        <v>10751</v>
      </c>
      <c r="AG1865">
        <v>0.59899999999999998</v>
      </c>
      <c r="AH1865">
        <v>0.40100000000000002</v>
      </c>
      <c r="AI1865" t="s">
        <v>10751</v>
      </c>
      <c r="AJ1865" t="s">
        <v>10751</v>
      </c>
      <c r="AK1865" t="s">
        <v>10751</v>
      </c>
      <c r="AL1865" t="s">
        <v>10751</v>
      </c>
      <c r="AM1865" t="s">
        <v>10751</v>
      </c>
      <c r="AN1865" t="s">
        <v>10751</v>
      </c>
      <c r="AO1865" t="s">
        <v>10751</v>
      </c>
      <c r="AP1865">
        <v>1</v>
      </c>
      <c r="AQ1865" t="s">
        <v>10751</v>
      </c>
      <c r="AR1865" t="s">
        <v>10751</v>
      </c>
      <c r="AS1865" t="s">
        <v>10751</v>
      </c>
      <c r="AT1865" t="s">
        <v>10751</v>
      </c>
      <c r="AU1865" t="s">
        <v>10751</v>
      </c>
      <c r="AV1865">
        <v>4.2</v>
      </c>
      <c r="AW1865" t="s">
        <v>10751</v>
      </c>
      <c r="AX1865">
        <v>7.3</v>
      </c>
      <c r="AY1865">
        <v>0.83499999999999996</v>
      </c>
      <c r="AZ1865">
        <v>0.16500000000000001</v>
      </c>
      <c r="BA1865" t="s">
        <v>10751</v>
      </c>
      <c r="BB1865" t="s">
        <v>10751</v>
      </c>
      <c r="BC1865" t="s">
        <v>10751</v>
      </c>
      <c r="BD1865" t="s">
        <v>10751</v>
      </c>
    </row>
    <row r="1866" spans="1:56">
      <c r="A1866" t="s">
        <v>10754</v>
      </c>
      <c r="B1866">
        <v>4500</v>
      </c>
      <c r="C1866">
        <v>1995</v>
      </c>
      <c r="D1866">
        <v>744</v>
      </c>
      <c r="E1866">
        <v>4.9124000000000001E-2</v>
      </c>
      <c r="F1866">
        <v>18.56063</v>
      </c>
      <c r="H1866">
        <v>15.405150000000001</v>
      </c>
      <c r="I1866">
        <f t="shared" ref="I1866:I1929" si="36">IFERROR(H1866*E1866,"")</f>
        <v>0.75676258860000001</v>
      </c>
      <c r="K1866">
        <v>13.50928</v>
      </c>
      <c r="L1866">
        <v>17.790970000000002</v>
      </c>
      <c r="M1866">
        <v>576.88505999999995</v>
      </c>
      <c r="N1866">
        <v>657.84415000000001</v>
      </c>
      <c r="O1866">
        <v>499.52294000000001</v>
      </c>
      <c r="P1866" t="s">
        <v>10751</v>
      </c>
      <c r="Q1866">
        <v>308.4753</v>
      </c>
      <c r="R1866">
        <v>181.77279999999999</v>
      </c>
      <c r="S1866">
        <v>10.0512</v>
      </c>
      <c r="T1866">
        <v>0.59258599999999995</v>
      </c>
      <c r="U1866">
        <v>4.0393999999999999E-2</v>
      </c>
      <c r="V1866">
        <v>34.784709999999997</v>
      </c>
      <c r="W1866" t="s">
        <v>10751</v>
      </c>
      <c r="X1866">
        <v>0.184</v>
      </c>
      <c r="Y1866">
        <v>0.81599999999999995</v>
      </c>
      <c r="Z1866">
        <v>0.26600000000000001</v>
      </c>
      <c r="AA1866" t="s">
        <v>10751</v>
      </c>
      <c r="AB1866">
        <v>0.73399999999999999</v>
      </c>
      <c r="AC1866" t="s">
        <v>10751</v>
      </c>
      <c r="AD1866" t="s">
        <v>10751</v>
      </c>
      <c r="AE1866" t="s">
        <v>10751</v>
      </c>
      <c r="AF1866" t="s">
        <v>10751</v>
      </c>
      <c r="AG1866">
        <v>0.58899999999999997</v>
      </c>
      <c r="AH1866">
        <v>0.41099999999999998</v>
      </c>
      <c r="AI1866" t="s">
        <v>10751</v>
      </c>
      <c r="AJ1866" t="s">
        <v>10751</v>
      </c>
      <c r="AK1866" t="s">
        <v>10751</v>
      </c>
      <c r="AL1866" t="s">
        <v>10751</v>
      </c>
      <c r="AM1866" t="s">
        <v>10751</v>
      </c>
      <c r="AN1866" t="s">
        <v>10751</v>
      </c>
      <c r="AO1866" t="s">
        <v>10751</v>
      </c>
      <c r="AP1866">
        <v>1</v>
      </c>
      <c r="AQ1866" t="s">
        <v>10751</v>
      </c>
      <c r="AR1866" t="s">
        <v>10751</v>
      </c>
      <c r="AS1866" t="s">
        <v>10751</v>
      </c>
      <c r="AT1866">
        <v>7.0000000000000001E-3</v>
      </c>
      <c r="AU1866" t="s">
        <v>10751</v>
      </c>
      <c r="AV1866">
        <v>4.3</v>
      </c>
      <c r="AW1866" t="s">
        <v>10751</v>
      </c>
      <c r="AX1866">
        <v>7.3</v>
      </c>
      <c r="AY1866">
        <v>0.73799999999999999</v>
      </c>
      <c r="AZ1866">
        <v>0.26200000000000001</v>
      </c>
      <c r="BA1866" t="s">
        <v>10751</v>
      </c>
      <c r="BB1866" t="s">
        <v>10751</v>
      </c>
      <c r="BC1866" t="s">
        <v>10751</v>
      </c>
      <c r="BD1866" t="s">
        <v>10751</v>
      </c>
    </row>
    <row r="1867" spans="1:56">
      <c r="A1867" t="s">
        <v>10754</v>
      </c>
      <c r="B1867">
        <v>4500</v>
      </c>
      <c r="C1867">
        <v>1996</v>
      </c>
      <c r="D1867">
        <v>543</v>
      </c>
      <c r="E1867">
        <v>4.1343999999999999E-2</v>
      </c>
      <c r="F1867">
        <v>18.885480000000001</v>
      </c>
      <c r="H1867">
        <v>15.61469</v>
      </c>
      <c r="I1867">
        <f t="shared" si="36"/>
        <v>0.64557374335999995</v>
      </c>
      <c r="K1867">
        <v>13.70712</v>
      </c>
      <c r="L1867">
        <v>17.94342</v>
      </c>
      <c r="M1867">
        <v>569.14353000000006</v>
      </c>
      <c r="N1867">
        <v>648.34910000000002</v>
      </c>
      <c r="O1867">
        <v>495.27910000000003</v>
      </c>
      <c r="P1867" t="s">
        <v>10751</v>
      </c>
      <c r="Q1867">
        <v>305.44260000000003</v>
      </c>
      <c r="R1867">
        <v>201.02180000000001</v>
      </c>
      <c r="S1867">
        <v>9.9815000000000005</v>
      </c>
      <c r="T1867">
        <v>0.65958700000000003</v>
      </c>
      <c r="U1867">
        <v>4.4672000000000003E-2</v>
      </c>
      <c r="V1867">
        <v>35.278820000000003</v>
      </c>
      <c r="W1867" t="s">
        <v>10751</v>
      </c>
      <c r="X1867">
        <v>0.11899999999999999</v>
      </c>
      <c r="Y1867">
        <v>0.88100000000000001</v>
      </c>
      <c r="Z1867">
        <v>0.19</v>
      </c>
      <c r="AA1867" t="s">
        <v>10751</v>
      </c>
      <c r="AB1867">
        <v>0.81</v>
      </c>
      <c r="AC1867" t="s">
        <v>10751</v>
      </c>
      <c r="AD1867" t="s">
        <v>10751</v>
      </c>
      <c r="AE1867" t="s">
        <v>10751</v>
      </c>
      <c r="AF1867" t="s">
        <v>10751</v>
      </c>
      <c r="AG1867">
        <v>1</v>
      </c>
      <c r="AH1867" t="s">
        <v>10751</v>
      </c>
      <c r="AI1867" t="s">
        <v>10751</v>
      </c>
      <c r="AJ1867" t="s">
        <v>10751</v>
      </c>
      <c r="AK1867" t="s">
        <v>10751</v>
      </c>
      <c r="AL1867" t="s">
        <v>10751</v>
      </c>
      <c r="AM1867" t="s">
        <v>10751</v>
      </c>
      <c r="AN1867" t="s">
        <v>10751</v>
      </c>
      <c r="AO1867" t="s">
        <v>10751</v>
      </c>
      <c r="AP1867">
        <v>1</v>
      </c>
      <c r="AQ1867" t="s">
        <v>10751</v>
      </c>
      <c r="AR1867" t="s">
        <v>10751</v>
      </c>
      <c r="AS1867" t="s">
        <v>10751</v>
      </c>
      <c r="AT1867">
        <v>1.4E-2</v>
      </c>
      <c r="AU1867" t="s">
        <v>10751</v>
      </c>
      <c r="AV1867">
        <v>4.2</v>
      </c>
      <c r="AW1867" t="s">
        <v>10751</v>
      </c>
      <c r="AX1867">
        <v>7.2</v>
      </c>
      <c r="AY1867">
        <v>0.81</v>
      </c>
      <c r="AZ1867">
        <v>0.19</v>
      </c>
      <c r="BA1867" t="s">
        <v>10751</v>
      </c>
      <c r="BB1867" t="s">
        <v>10751</v>
      </c>
      <c r="BC1867" t="s">
        <v>10751</v>
      </c>
      <c r="BD1867" t="s">
        <v>10751</v>
      </c>
    </row>
    <row r="1868" spans="1:56">
      <c r="A1868" t="s">
        <v>10754</v>
      </c>
      <c r="B1868">
        <v>4500</v>
      </c>
      <c r="C1868">
        <v>1997</v>
      </c>
      <c r="D1868">
        <v>611</v>
      </c>
      <c r="E1868">
        <v>4.2250000000000003E-2</v>
      </c>
      <c r="F1868">
        <v>19.76896</v>
      </c>
      <c r="H1868">
        <v>16.299959999999999</v>
      </c>
      <c r="I1868">
        <f t="shared" si="36"/>
        <v>0.68867330999999998</v>
      </c>
      <c r="K1868">
        <v>14.20349</v>
      </c>
      <c r="L1868">
        <v>18.831969999999998</v>
      </c>
      <c r="M1868">
        <v>545.21618000000001</v>
      </c>
      <c r="N1868">
        <v>625.69129999999996</v>
      </c>
      <c r="O1868">
        <v>471.91037</v>
      </c>
      <c r="P1868" t="s">
        <v>10751</v>
      </c>
      <c r="Q1868">
        <v>283.06279999999998</v>
      </c>
      <c r="R1868">
        <v>212.20830000000001</v>
      </c>
      <c r="S1868">
        <v>9.6039999999999992</v>
      </c>
      <c r="T1868">
        <v>0.75322100000000003</v>
      </c>
      <c r="U1868">
        <v>4.7156999999999998E-2</v>
      </c>
      <c r="V1868">
        <v>36.807029999999997</v>
      </c>
      <c r="W1868" t="s">
        <v>10751</v>
      </c>
      <c r="X1868">
        <v>0.16300000000000001</v>
      </c>
      <c r="Y1868">
        <v>0.83699999999999997</v>
      </c>
      <c r="Z1868">
        <v>0.125</v>
      </c>
      <c r="AA1868" t="s">
        <v>10751</v>
      </c>
      <c r="AB1868">
        <v>0.875</v>
      </c>
      <c r="AC1868" t="s">
        <v>10751</v>
      </c>
      <c r="AD1868" t="s">
        <v>10751</v>
      </c>
      <c r="AE1868" t="s">
        <v>10751</v>
      </c>
      <c r="AF1868" t="s">
        <v>10751</v>
      </c>
      <c r="AG1868">
        <v>1</v>
      </c>
      <c r="AH1868" t="s">
        <v>10751</v>
      </c>
      <c r="AI1868" t="s">
        <v>10751</v>
      </c>
      <c r="AJ1868" t="s">
        <v>10751</v>
      </c>
      <c r="AK1868" t="s">
        <v>10751</v>
      </c>
      <c r="AL1868" t="s">
        <v>10751</v>
      </c>
      <c r="AM1868" t="s">
        <v>10751</v>
      </c>
      <c r="AN1868" t="s">
        <v>10751</v>
      </c>
      <c r="AO1868" t="s">
        <v>10751</v>
      </c>
      <c r="AP1868">
        <v>1</v>
      </c>
      <c r="AQ1868" t="s">
        <v>10751</v>
      </c>
      <c r="AR1868" t="s">
        <v>10751</v>
      </c>
      <c r="AS1868" t="s">
        <v>10751</v>
      </c>
      <c r="AT1868">
        <v>1.2E-2</v>
      </c>
      <c r="AU1868" t="s">
        <v>10751</v>
      </c>
      <c r="AV1868">
        <v>4.0999999999999996</v>
      </c>
      <c r="AW1868" t="s">
        <v>10751</v>
      </c>
      <c r="AX1868">
        <v>7.3</v>
      </c>
      <c r="AY1868">
        <v>0.875</v>
      </c>
      <c r="AZ1868">
        <v>0.125</v>
      </c>
      <c r="BA1868" t="s">
        <v>10751</v>
      </c>
      <c r="BB1868" t="s">
        <v>10751</v>
      </c>
      <c r="BC1868" t="s">
        <v>10751</v>
      </c>
      <c r="BD1868" t="s">
        <v>10751</v>
      </c>
    </row>
    <row r="1869" spans="1:56">
      <c r="A1869" t="s">
        <v>10754</v>
      </c>
      <c r="B1869">
        <v>4500</v>
      </c>
      <c r="C1869">
        <v>1998</v>
      </c>
      <c r="D1869">
        <v>585</v>
      </c>
      <c r="E1869">
        <v>4.0486000000000001E-2</v>
      </c>
      <c r="F1869">
        <v>19.83314</v>
      </c>
      <c r="H1869">
        <v>16.306619999999999</v>
      </c>
      <c r="I1869">
        <f t="shared" si="36"/>
        <v>0.66018981731999993</v>
      </c>
      <c r="K1869">
        <v>14.16319</v>
      </c>
      <c r="L1869">
        <v>18.843350000000001</v>
      </c>
      <c r="M1869">
        <v>544.99345000000005</v>
      </c>
      <c r="N1869">
        <v>627.47164999999995</v>
      </c>
      <c r="O1869">
        <v>471.62517000000003</v>
      </c>
      <c r="P1869" t="s">
        <v>10751</v>
      </c>
      <c r="Q1869">
        <v>288.9914</v>
      </c>
      <c r="R1869">
        <v>216.51949999999999</v>
      </c>
      <c r="S1869">
        <v>9.7736000000000001</v>
      </c>
      <c r="T1869">
        <v>0.75174099999999999</v>
      </c>
      <c r="U1869">
        <v>4.8114999999999998E-2</v>
      </c>
      <c r="V1869">
        <v>36.794029999999999</v>
      </c>
      <c r="W1869" t="s">
        <v>10751</v>
      </c>
      <c r="X1869">
        <v>9.6000000000000002E-2</v>
      </c>
      <c r="Y1869">
        <v>0.90400000000000003</v>
      </c>
      <c r="Z1869">
        <v>0.114</v>
      </c>
      <c r="AA1869" t="s">
        <v>10751</v>
      </c>
      <c r="AB1869">
        <v>0.88600000000000001</v>
      </c>
      <c r="AC1869" t="s">
        <v>10751</v>
      </c>
      <c r="AD1869" t="s">
        <v>10751</v>
      </c>
      <c r="AE1869" t="s">
        <v>10751</v>
      </c>
      <c r="AF1869" t="s">
        <v>10751</v>
      </c>
      <c r="AG1869">
        <v>1</v>
      </c>
      <c r="AH1869" t="s">
        <v>10751</v>
      </c>
      <c r="AI1869" t="s">
        <v>10751</v>
      </c>
      <c r="AJ1869" t="s">
        <v>10751</v>
      </c>
      <c r="AK1869" t="s">
        <v>10751</v>
      </c>
      <c r="AL1869" t="s">
        <v>10751</v>
      </c>
      <c r="AM1869" t="s">
        <v>10751</v>
      </c>
      <c r="AN1869" t="s">
        <v>10751</v>
      </c>
      <c r="AO1869" t="s">
        <v>10751</v>
      </c>
      <c r="AP1869">
        <v>1</v>
      </c>
      <c r="AQ1869" t="s">
        <v>10751</v>
      </c>
      <c r="AR1869" t="s">
        <v>10751</v>
      </c>
      <c r="AS1869" t="s">
        <v>10751</v>
      </c>
      <c r="AT1869">
        <v>6.0000000000000001E-3</v>
      </c>
      <c r="AU1869" t="s">
        <v>10751</v>
      </c>
      <c r="AV1869">
        <v>4.0999999999999996</v>
      </c>
      <c r="AW1869" t="s">
        <v>10751</v>
      </c>
      <c r="AX1869">
        <v>7.3</v>
      </c>
      <c r="AY1869">
        <v>0.88600000000000001</v>
      </c>
      <c r="AZ1869">
        <v>0.114</v>
      </c>
      <c r="BA1869" t="s">
        <v>10751</v>
      </c>
      <c r="BB1869" t="s">
        <v>10751</v>
      </c>
      <c r="BC1869" t="s">
        <v>10751</v>
      </c>
      <c r="BD1869" t="s">
        <v>10751</v>
      </c>
    </row>
    <row r="1870" spans="1:56">
      <c r="A1870" t="s">
        <v>10754</v>
      </c>
      <c r="B1870">
        <v>4500</v>
      </c>
      <c r="C1870">
        <v>1999</v>
      </c>
      <c r="D1870">
        <v>624</v>
      </c>
      <c r="E1870">
        <v>4.0989999999999999E-2</v>
      </c>
      <c r="F1870">
        <v>19.855360000000001</v>
      </c>
      <c r="H1870">
        <v>16.249759999999998</v>
      </c>
      <c r="I1870">
        <f t="shared" si="36"/>
        <v>0.66607766239999988</v>
      </c>
      <c r="K1870">
        <v>14.17445</v>
      </c>
      <c r="L1870">
        <v>18.61617</v>
      </c>
      <c r="M1870">
        <v>546.90047000000004</v>
      </c>
      <c r="N1870">
        <v>626.97337000000005</v>
      </c>
      <c r="O1870">
        <v>477.38060000000002</v>
      </c>
      <c r="P1870" t="s">
        <v>10751</v>
      </c>
      <c r="Q1870">
        <v>286.80029999999999</v>
      </c>
      <c r="R1870">
        <v>223.6927</v>
      </c>
      <c r="S1870">
        <v>9.6136999999999997</v>
      </c>
      <c r="T1870">
        <v>0.78003299999999998</v>
      </c>
      <c r="U1870">
        <v>4.9709000000000003E-2</v>
      </c>
      <c r="V1870">
        <v>36.685110000000002</v>
      </c>
      <c r="W1870" t="s">
        <v>10751</v>
      </c>
      <c r="X1870">
        <v>0.18099999999999999</v>
      </c>
      <c r="Y1870">
        <v>0.81899999999999995</v>
      </c>
      <c r="Z1870">
        <v>9.4E-2</v>
      </c>
      <c r="AA1870" t="s">
        <v>10751</v>
      </c>
      <c r="AB1870">
        <v>0.90600000000000003</v>
      </c>
      <c r="AC1870" t="s">
        <v>10751</v>
      </c>
      <c r="AD1870" t="s">
        <v>10751</v>
      </c>
      <c r="AE1870" t="s">
        <v>10751</v>
      </c>
      <c r="AF1870" t="s">
        <v>10751</v>
      </c>
      <c r="AG1870">
        <v>1</v>
      </c>
      <c r="AH1870" t="s">
        <v>10751</v>
      </c>
      <c r="AI1870" t="s">
        <v>10751</v>
      </c>
      <c r="AJ1870" t="s">
        <v>10751</v>
      </c>
      <c r="AK1870" t="s">
        <v>10751</v>
      </c>
      <c r="AL1870" t="s">
        <v>10751</v>
      </c>
      <c r="AM1870" t="s">
        <v>10751</v>
      </c>
      <c r="AN1870" t="s">
        <v>10751</v>
      </c>
      <c r="AO1870" t="s">
        <v>10751</v>
      </c>
      <c r="AP1870">
        <v>1</v>
      </c>
      <c r="AQ1870" t="s">
        <v>10751</v>
      </c>
      <c r="AR1870" t="s">
        <v>10751</v>
      </c>
      <c r="AS1870" t="s">
        <v>10751</v>
      </c>
      <c r="AT1870" t="s">
        <v>10751</v>
      </c>
      <c r="AU1870" t="s">
        <v>10751</v>
      </c>
      <c r="AV1870">
        <v>4.0999999999999996</v>
      </c>
      <c r="AW1870" t="s">
        <v>10751</v>
      </c>
      <c r="AX1870">
        <v>7.2</v>
      </c>
      <c r="AY1870">
        <v>0.90600000000000003</v>
      </c>
      <c r="AZ1870">
        <v>9.4E-2</v>
      </c>
      <c r="BA1870" t="s">
        <v>10751</v>
      </c>
      <c r="BB1870" t="s">
        <v>10751</v>
      </c>
      <c r="BC1870" t="s">
        <v>10751</v>
      </c>
      <c r="BD1870" t="s">
        <v>10751</v>
      </c>
    </row>
    <row r="1871" spans="1:56">
      <c r="A1871" t="s">
        <v>10754</v>
      </c>
      <c r="B1871">
        <v>4500</v>
      </c>
      <c r="C1871">
        <v>2000</v>
      </c>
      <c r="D1871">
        <v>766</v>
      </c>
      <c r="E1871">
        <v>4.6226999999999997E-2</v>
      </c>
      <c r="F1871">
        <v>20.027249999999999</v>
      </c>
      <c r="H1871">
        <v>16.316099999999999</v>
      </c>
      <c r="I1871">
        <f t="shared" si="36"/>
        <v>0.75424435469999984</v>
      </c>
      <c r="K1871">
        <v>14.269740000000001</v>
      </c>
      <c r="L1871">
        <v>18.573689999999999</v>
      </c>
      <c r="M1871">
        <v>544.67664000000002</v>
      </c>
      <c r="N1871">
        <v>622.78647000000001</v>
      </c>
      <c r="O1871">
        <v>478.47248999999999</v>
      </c>
      <c r="P1871" t="s">
        <v>10751</v>
      </c>
      <c r="Q1871">
        <v>280.65750000000003</v>
      </c>
      <c r="R1871">
        <v>224.07380000000001</v>
      </c>
      <c r="S1871">
        <v>9.2056000000000004</v>
      </c>
      <c r="T1871">
        <v>0.79800300000000002</v>
      </c>
      <c r="U1871">
        <v>4.9793999999999998E-2</v>
      </c>
      <c r="V1871">
        <v>36.78181</v>
      </c>
      <c r="W1871" t="s">
        <v>10751</v>
      </c>
      <c r="X1871">
        <v>0.17699999999999999</v>
      </c>
      <c r="Y1871">
        <v>0.82299999999999995</v>
      </c>
      <c r="Z1871">
        <v>0.10299999999999999</v>
      </c>
      <c r="AA1871" t="s">
        <v>10751</v>
      </c>
      <c r="AB1871">
        <v>0.89700000000000002</v>
      </c>
      <c r="AC1871" t="s">
        <v>10751</v>
      </c>
      <c r="AD1871" t="s">
        <v>10751</v>
      </c>
      <c r="AE1871" t="s">
        <v>10751</v>
      </c>
      <c r="AF1871" t="s">
        <v>10751</v>
      </c>
      <c r="AG1871">
        <v>1</v>
      </c>
      <c r="AH1871" t="s">
        <v>10751</v>
      </c>
      <c r="AI1871" t="s">
        <v>10751</v>
      </c>
      <c r="AJ1871" t="s">
        <v>10751</v>
      </c>
      <c r="AK1871" t="s">
        <v>10751</v>
      </c>
      <c r="AL1871" t="s">
        <v>10751</v>
      </c>
      <c r="AM1871" t="s">
        <v>10751</v>
      </c>
      <c r="AN1871" t="s">
        <v>10751</v>
      </c>
      <c r="AO1871" t="s">
        <v>10751</v>
      </c>
      <c r="AP1871">
        <v>1</v>
      </c>
      <c r="AQ1871" t="s">
        <v>10751</v>
      </c>
      <c r="AR1871" t="s">
        <v>10751</v>
      </c>
      <c r="AS1871" t="s">
        <v>10751</v>
      </c>
      <c r="AT1871">
        <v>7.2999999999999995E-2</v>
      </c>
      <c r="AU1871" t="s">
        <v>10751</v>
      </c>
      <c r="AV1871">
        <v>4.0999999999999996</v>
      </c>
      <c r="AW1871" t="s">
        <v>10751</v>
      </c>
      <c r="AX1871">
        <v>7.2</v>
      </c>
      <c r="AY1871">
        <v>0.89700000000000002</v>
      </c>
      <c r="AZ1871">
        <v>0.10299999999999999</v>
      </c>
      <c r="BA1871" t="s">
        <v>10751</v>
      </c>
      <c r="BB1871" t="s">
        <v>10751</v>
      </c>
      <c r="BC1871" t="s">
        <v>10751</v>
      </c>
      <c r="BD1871" t="s">
        <v>10751</v>
      </c>
    </row>
    <row r="1872" spans="1:56">
      <c r="A1872" t="s">
        <v>10754</v>
      </c>
      <c r="B1872">
        <v>4500</v>
      </c>
      <c r="C1872">
        <v>2001</v>
      </c>
      <c r="D1872">
        <v>518</v>
      </c>
      <c r="E1872">
        <v>3.3189999999999997E-2</v>
      </c>
      <c r="F1872">
        <v>19.9527</v>
      </c>
      <c r="H1872">
        <v>16.207560000000001</v>
      </c>
      <c r="I1872">
        <f t="shared" si="36"/>
        <v>0.53792891639999996</v>
      </c>
      <c r="K1872">
        <v>14.136950000000001</v>
      </c>
      <c r="L1872">
        <v>18.444220000000001</v>
      </c>
      <c r="M1872">
        <v>548.32447000000002</v>
      </c>
      <c r="N1872">
        <v>628.63621000000001</v>
      </c>
      <c r="O1872">
        <v>481.83121999999997</v>
      </c>
      <c r="P1872" t="s">
        <v>10751</v>
      </c>
      <c r="Q1872">
        <v>264.37990000000002</v>
      </c>
      <c r="R1872">
        <v>210.38810000000001</v>
      </c>
      <c r="S1872">
        <v>9.4331999999999994</v>
      </c>
      <c r="T1872">
        <v>0.79607300000000003</v>
      </c>
      <c r="U1872">
        <v>4.6753000000000003E-2</v>
      </c>
      <c r="V1872">
        <v>36.55162</v>
      </c>
      <c r="W1872" t="s">
        <v>10751</v>
      </c>
      <c r="X1872">
        <v>0.16</v>
      </c>
      <c r="Y1872">
        <v>0.84</v>
      </c>
      <c r="Z1872">
        <v>0.11</v>
      </c>
      <c r="AA1872" t="s">
        <v>10751</v>
      </c>
      <c r="AB1872">
        <v>0.89</v>
      </c>
      <c r="AC1872" t="s">
        <v>10751</v>
      </c>
      <c r="AD1872" t="s">
        <v>10751</v>
      </c>
      <c r="AE1872" t="s">
        <v>10751</v>
      </c>
      <c r="AF1872" t="s">
        <v>10751</v>
      </c>
      <c r="AG1872">
        <v>1</v>
      </c>
      <c r="AH1872" t="s">
        <v>10751</v>
      </c>
      <c r="AI1872" t="s">
        <v>10751</v>
      </c>
      <c r="AJ1872" t="s">
        <v>10751</v>
      </c>
      <c r="AK1872" t="s">
        <v>10751</v>
      </c>
      <c r="AL1872" t="s">
        <v>10751</v>
      </c>
      <c r="AM1872" t="s">
        <v>10751</v>
      </c>
      <c r="AN1872" t="s">
        <v>10751</v>
      </c>
      <c r="AO1872" t="s">
        <v>10751</v>
      </c>
      <c r="AP1872">
        <v>1</v>
      </c>
      <c r="AQ1872" t="s">
        <v>10751</v>
      </c>
      <c r="AR1872" t="s">
        <v>10751</v>
      </c>
      <c r="AS1872" t="s">
        <v>10751</v>
      </c>
      <c r="AT1872">
        <v>9.0999999999999998E-2</v>
      </c>
      <c r="AU1872" t="s">
        <v>10751</v>
      </c>
      <c r="AV1872">
        <v>4.0999999999999996</v>
      </c>
      <c r="AW1872" t="s">
        <v>10751</v>
      </c>
      <c r="AX1872">
        <v>6.7</v>
      </c>
      <c r="AY1872">
        <v>0.89</v>
      </c>
      <c r="AZ1872">
        <v>0.11</v>
      </c>
      <c r="BA1872" t="s">
        <v>10751</v>
      </c>
      <c r="BB1872" t="s">
        <v>10751</v>
      </c>
      <c r="BC1872" t="s">
        <v>10751</v>
      </c>
      <c r="BD1872" t="s">
        <v>10751</v>
      </c>
    </row>
    <row r="1873" spans="1:56">
      <c r="A1873" t="s">
        <v>10754</v>
      </c>
      <c r="B1873">
        <v>4500</v>
      </c>
      <c r="C1873">
        <v>2002</v>
      </c>
      <c r="D1873">
        <v>556</v>
      </c>
      <c r="E1873">
        <v>3.4472999999999997E-2</v>
      </c>
      <c r="F1873">
        <v>19.805319999999998</v>
      </c>
      <c r="H1873">
        <v>16.034759999999999</v>
      </c>
      <c r="I1873">
        <f t="shared" si="36"/>
        <v>0.55276628147999984</v>
      </c>
      <c r="K1873">
        <v>13.97471</v>
      </c>
      <c r="L1873">
        <v>18.20523</v>
      </c>
      <c r="M1873">
        <v>554.23325999999997</v>
      </c>
      <c r="N1873">
        <v>635.93444999999997</v>
      </c>
      <c r="O1873">
        <v>488.15629999999999</v>
      </c>
      <c r="P1873" t="s">
        <v>10751</v>
      </c>
      <c r="Q1873">
        <v>262.39389999999997</v>
      </c>
      <c r="R1873">
        <v>212.7809</v>
      </c>
      <c r="S1873">
        <v>9.5462000000000007</v>
      </c>
      <c r="T1873">
        <v>0.811276</v>
      </c>
      <c r="U1873">
        <v>4.7285000000000001E-2</v>
      </c>
      <c r="V1873">
        <v>36.137039999999999</v>
      </c>
      <c r="W1873" t="s">
        <v>10751</v>
      </c>
      <c r="X1873">
        <v>0.27100000000000002</v>
      </c>
      <c r="Y1873">
        <v>0.72899999999999998</v>
      </c>
      <c r="Z1873">
        <v>8.6999999999999994E-2</v>
      </c>
      <c r="AA1873" t="s">
        <v>10751</v>
      </c>
      <c r="AB1873">
        <v>0.91300000000000003</v>
      </c>
      <c r="AC1873" t="s">
        <v>10751</v>
      </c>
      <c r="AD1873" t="s">
        <v>10751</v>
      </c>
      <c r="AE1873" t="s">
        <v>10751</v>
      </c>
      <c r="AF1873" t="s">
        <v>10751</v>
      </c>
      <c r="AG1873">
        <v>1</v>
      </c>
      <c r="AH1873" t="s">
        <v>10751</v>
      </c>
      <c r="AI1873" t="s">
        <v>10751</v>
      </c>
      <c r="AJ1873" t="s">
        <v>10751</v>
      </c>
      <c r="AK1873" t="s">
        <v>10751</v>
      </c>
      <c r="AL1873" t="s">
        <v>10751</v>
      </c>
      <c r="AM1873" t="s">
        <v>10751</v>
      </c>
      <c r="AN1873" t="s">
        <v>10751</v>
      </c>
      <c r="AO1873" t="s">
        <v>10751</v>
      </c>
      <c r="AP1873">
        <v>1</v>
      </c>
      <c r="AQ1873" t="s">
        <v>10751</v>
      </c>
      <c r="AR1873" t="s">
        <v>10751</v>
      </c>
      <c r="AS1873" t="s">
        <v>10751</v>
      </c>
      <c r="AT1873">
        <v>0.154</v>
      </c>
      <c r="AU1873" t="s">
        <v>10751</v>
      </c>
      <c r="AV1873">
        <v>4.0999999999999996</v>
      </c>
      <c r="AW1873" t="s">
        <v>10751</v>
      </c>
      <c r="AX1873">
        <v>6.7</v>
      </c>
      <c r="AY1873">
        <v>0.85799999999999998</v>
      </c>
      <c r="AZ1873">
        <v>0.14199999999999999</v>
      </c>
      <c r="BA1873" t="s">
        <v>10751</v>
      </c>
      <c r="BB1873" t="s">
        <v>10751</v>
      </c>
      <c r="BC1873" t="s">
        <v>10751</v>
      </c>
      <c r="BD1873" t="s">
        <v>10751</v>
      </c>
    </row>
    <row r="1874" spans="1:56">
      <c r="A1874" t="s">
        <v>10754</v>
      </c>
      <c r="B1874">
        <v>4500</v>
      </c>
      <c r="C1874">
        <v>2003</v>
      </c>
      <c r="D1874">
        <v>511</v>
      </c>
      <c r="E1874">
        <v>3.2407999999999999E-2</v>
      </c>
      <c r="F1874">
        <v>20.240970000000001</v>
      </c>
      <c r="H1874">
        <v>16.3184</v>
      </c>
      <c r="I1874">
        <f t="shared" si="36"/>
        <v>0.52884670720000004</v>
      </c>
      <c r="K1874">
        <v>14.20402</v>
      </c>
      <c r="L1874">
        <v>18.493469999999999</v>
      </c>
      <c r="M1874">
        <v>544.59986000000004</v>
      </c>
      <c r="N1874">
        <v>625.66799000000003</v>
      </c>
      <c r="O1874">
        <v>480.54807</v>
      </c>
      <c r="P1874" t="s">
        <v>10751</v>
      </c>
      <c r="Q1874">
        <v>260.77870000000001</v>
      </c>
      <c r="R1874">
        <v>212.30680000000001</v>
      </c>
      <c r="S1874">
        <v>9.4208999999999996</v>
      </c>
      <c r="T1874">
        <v>0.81444000000000005</v>
      </c>
      <c r="U1874">
        <v>4.7178999999999999E-2</v>
      </c>
      <c r="V1874">
        <v>36.7592</v>
      </c>
      <c r="W1874" t="s">
        <v>10751</v>
      </c>
      <c r="X1874">
        <v>0.27600000000000002</v>
      </c>
      <c r="Y1874">
        <v>0.72399999999999998</v>
      </c>
      <c r="Z1874">
        <v>0.125</v>
      </c>
      <c r="AA1874" t="s">
        <v>10751</v>
      </c>
      <c r="AB1874">
        <v>0.875</v>
      </c>
      <c r="AC1874" t="s">
        <v>10751</v>
      </c>
      <c r="AD1874" t="s">
        <v>10751</v>
      </c>
      <c r="AE1874" t="s">
        <v>10751</v>
      </c>
      <c r="AF1874" t="s">
        <v>10751</v>
      </c>
      <c r="AG1874">
        <v>1</v>
      </c>
      <c r="AH1874" t="s">
        <v>10751</v>
      </c>
      <c r="AI1874" t="s">
        <v>10751</v>
      </c>
      <c r="AJ1874" t="s">
        <v>10751</v>
      </c>
      <c r="AK1874" t="s">
        <v>10751</v>
      </c>
      <c r="AL1874" t="s">
        <v>10751</v>
      </c>
      <c r="AM1874" t="s">
        <v>10751</v>
      </c>
      <c r="AN1874" t="s">
        <v>10751</v>
      </c>
      <c r="AO1874" t="s">
        <v>10751</v>
      </c>
      <c r="AP1874">
        <v>1</v>
      </c>
      <c r="AQ1874" t="s">
        <v>10751</v>
      </c>
      <c r="AR1874" t="s">
        <v>10751</v>
      </c>
      <c r="AS1874" t="s">
        <v>10751</v>
      </c>
      <c r="AT1874">
        <v>0.122</v>
      </c>
      <c r="AU1874" t="s">
        <v>10751</v>
      </c>
      <c r="AV1874">
        <v>4.3</v>
      </c>
      <c r="AW1874" t="s">
        <v>10751</v>
      </c>
      <c r="AX1874">
        <v>6.5</v>
      </c>
      <c r="AY1874">
        <v>0.71199999999999997</v>
      </c>
      <c r="AZ1874">
        <v>0.28799999999999998</v>
      </c>
      <c r="BA1874" t="s">
        <v>10751</v>
      </c>
      <c r="BB1874" t="s">
        <v>10751</v>
      </c>
      <c r="BC1874" t="s">
        <v>10751</v>
      </c>
      <c r="BD1874" t="s">
        <v>10751</v>
      </c>
    </row>
    <row r="1875" spans="1:56">
      <c r="A1875" t="s">
        <v>10754</v>
      </c>
      <c r="B1875">
        <v>4500</v>
      </c>
      <c r="C1875">
        <v>2004</v>
      </c>
      <c r="D1875">
        <v>350</v>
      </c>
      <c r="E1875">
        <v>2.2275E-2</v>
      </c>
      <c r="F1875">
        <v>20.519490000000001</v>
      </c>
      <c r="H1875">
        <v>16.505649999999999</v>
      </c>
      <c r="I1875">
        <f t="shared" si="36"/>
        <v>0.36766335374999998</v>
      </c>
      <c r="K1875">
        <v>14.25971</v>
      </c>
      <c r="L1875">
        <v>18.790710000000001</v>
      </c>
      <c r="M1875">
        <v>538.42152999999996</v>
      </c>
      <c r="N1875">
        <v>623.22429999999997</v>
      </c>
      <c r="O1875">
        <v>472.94659000000001</v>
      </c>
      <c r="P1875" t="s">
        <v>10751</v>
      </c>
      <c r="Q1875">
        <v>257.39510000000001</v>
      </c>
      <c r="R1875">
        <v>215.13149999999999</v>
      </c>
      <c r="S1875">
        <v>9.3552999999999997</v>
      </c>
      <c r="T1875">
        <v>0.84095799999999998</v>
      </c>
      <c r="U1875">
        <v>4.7807000000000002E-2</v>
      </c>
      <c r="V1875">
        <v>37.192889999999998</v>
      </c>
      <c r="W1875" t="s">
        <v>10751</v>
      </c>
      <c r="X1875">
        <v>0.31900000000000001</v>
      </c>
      <c r="Y1875">
        <v>0.68100000000000005</v>
      </c>
      <c r="Z1875">
        <v>0.109</v>
      </c>
      <c r="AA1875" t="s">
        <v>10751</v>
      </c>
      <c r="AB1875">
        <v>0.89100000000000001</v>
      </c>
      <c r="AC1875" t="s">
        <v>10751</v>
      </c>
      <c r="AD1875" t="s">
        <v>10751</v>
      </c>
      <c r="AE1875" t="s">
        <v>10751</v>
      </c>
      <c r="AF1875" t="s">
        <v>10751</v>
      </c>
      <c r="AG1875">
        <v>1</v>
      </c>
      <c r="AH1875" t="s">
        <v>10751</v>
      </c>
      <c r="AI1875" t="s">
        <v>10751</v>
      </c>
      <c r="AJ1875" t="s">
        <v>10751</v>
      </c>
      <c r="AK1875" t="s">
        <v>10751</v>
      </c>
      <c r="AL1875" t="s">
        <v>10751</v>
      </c>
      <c r="AM1875" t="s">
        <v>10751</v>
      </c>
      <c r="AN1875" t="s">
        <v>10751</v>
      </c>
      <c r="AO1875" t="s">
        <v>10751</v>
      </c>
      <c r="AP1875">
        <v>1</v>
      </c>
      <c r="AQ1875" t="s">
        <v>10751</v>
      </c>
      <c r="AR1875" t="s">
        <v>10751</v>
      </c>
      <c r="AS1875" t="s">
        <v>10751</v>
      </c>
      <c r="AT1875">
        <v>9.0999999999999998E-2</v>
      </c>
      <c r="AU1875">
        <v>0.06</v>
      </c>
      <c r="AV1875">
        <v>4.4000000000000004</v>
      </c>
      <c r="AW1875" t="s">
        <v>10751</v>
      </c>
      <c r="AX1875">
        <v>6.4</v>
      </c>
      <c r="AY1875">
        <v>0.64300000000000002</v>
      </c>
      <c r="AZ1875">
        <v>0.35699999999999998</v>
      </c>
      <c r="BA1875" t="s">
        <v>10751</v>
      </c>
      <c r="BB1875" t="s">
        <v>10751</v>
      </c>
      <c r="BC1875" t="s">
        <v>10751</v>
      </c>
      <c r="BD1875" t="s">
        <v>10751</v>
      </c>
    </row>
    <row r="1876" spans="1:56">
      <c r="A1876" t="s">
        <v>10754</v>
      </c>
      <c r="B1876">
        <v>4500</v>
      </c>
      <c r="C1876">
        <v>2005</v>
      </c>
      <c r="D1876">
        <v>374</v>
      </c>
      <c r="E1876">
        <v>2.3508999999999999E-2</v>
      </c>
      <c r="F1876">
        <v>20.84076</v>
      </c>
      <c r="H1876">
        <v>16.741630000000001</v>
      </c>
      <c r="I1876">
        <f t="shared" si="36"/>
        <v>0.39357897967</v>
      </c>
      <c r="K1876">
        <v>14.30888</v>
      </c>
      <c r="L1876">
        <v>19.204809999999998</v>
      </c>
      <c r="M1876">
        <v>530.83240999999998</v>
      </c>
      <c r="N1876">
        <v>621.08285999999998</v>
      </c>
      <c r="O1876">
        <v>462.74873000000002</v>
      </c>
      <c r="P1876" t="s">
        <v>10751</v>
      </c>
      <c r="Q1876">
        <v>247.23330000000001</v>
      </c>
      <c r="R1876">
        <v>227.13</v>
      </c>
      <c r="S1876">
        <v>8.9909999999999997</v>
      </c>
      <c r="T1876">
        <v>0.92418500000000003</v>
      </c>
      <c r="U1876">
        <v>5.0472999999999997E-2</v>
      </c>
      <c r="V1876">
        <v>37.715330000000002</v>
      </c>
      <c r="W1876" t="s">
        <v>10751</v>
      </c>
      <c r="X1876">
        <v>0.35699999999999998</v>
      </c>
      <c r="Y1876">
        <v>0.64300000000000002</v>
      </c>
      <c r="Z1876">
        <v>7.5999999999999998E-2</v>
      </c>
      <c r="AA1876" t="s">
        <v>10751</v>
      </c>
      <c r="AB1876">
        <v>0.92400000000000004</v>
      </c>
      <c r="AC1876" t="s">
        <v>10751</v>
      </c>
      <c r="AD1876" t="s">
        <v>10751</v>
      </c>
      <c r="AE1876" t="s">
        <v>10751</v>
      </c>
      <c r="AF1876" t="s">
        <v>10751</v>
      </c>
      <c r="AG1876">
        <v>1</v>
      </c>
      <c r="AH1876" t="s">
        <v>10751</v>
      </c>
      <c r="AI1876" t="s">
        <v>10751</v>
      </c>
      <c r="AJ1876" t="s">
        <v>10751</v>
      </c>
      <c r="AK1876" t="s">
        <v>10751</v>
      </c>
      <c r="AL1876" t="s">
        <v>10751</v>
      </c>
      <c r="AM1876" t="s">
        <v>10751</v>
      </c>
      <c r="AN1876" t="s">
        <v>10751</v>
      </c>
      <c r="AO1876" t="s">
        <v>10751</v>
      </c>
      <c r="AP1876">
        <v>1</v>
      </c>
      <c r="AQ1876" t="s">
        <v>10751</v>
      </c>
      <c r="AR1876" t="s">
        <v>10751</v>
      </c>
      <c r="AS1876" t="s">
        <v>10751</v>
      </c>
      <c r="AT1876">
        <v>0.38100000000000001</v>
      </c>
      <c r="AU1876">
        <v>0.38100000000000001</v>
      </c>
      <c r="AV1876">
        <v>4.5</v>
      </c>
      <c r="AW1876" t="s">
        <v>10751</v>
      </c>
      <c r="AX1876">
        <v>6.2</v>
      </c>
      <c r="AY1876">
        <v>0.495</v>
      </c>
      <c r="AZ1876">
        <v>0.46100000000000002</v>
      </c>
      <c r="BA1876">
        <v>4.3999999999999997E-2</v>
      </c>
      <c r="BB1876" t="s">
        <v>10751</v>
      </c>
      <c r="BC1876" t="s">
        <v>10751</v>
      </c>
      <c r="BD1876" t="s">
        <v>10751</v>
      </c>
    </row>
    <row r="1877" spans="1:56">
      <c r="A1877" t="s">
        <v>10754</v>
      </c>
      <c r="B1877">
        <v>4500</v>
      </c>
      <c r="C1877">
        <v>2006</v>
      </c>
      <c r="D1877">
        <v>368</v>
      </c>
      <c r="E1877">
        <v>2.4389999999999998E-2</v>
      </c>
      <c r="F1877">
        <v>21.260629999999999</v>
      </c>
      <c r="H1877">
        <v>17.057500000000001</v>
      </c>
      <c r="I1877">
        <f t="shared" si="36"/>
        <v>0.41603242499999998</v>
      </c>
      <c r="K1877">
        <v>14.6012</v>
      </c>
      <c r="L1877">
        <v>19.53688</v>
      </c>
      <c r="M1877">
        <v>521.00241000000005</v>
      </c>
      <c r="N1877">
        <v>608.64863000000003</v>
      </c>
      <c r="O1877">
        <v>454.88333999999998</v>
      </c>
      <c r="P1877" t="s">
        <v>10751</v>
      </c>
      <c r="Q1877">
        <v>240.28469999999999</v>
      </c>
      <c r="R1877">
        <v>232.91849999999999</v>
      </c>
      <c r="S1877">
        <v>8.9353999999999996</v>
      </c>
      <c r="T1877">
        <v>0.98017500000000002</v>
      </c>
      <c r="U1877">
        <v>5.176E-2</v>
      </c>
      <c r="V1877">
        <v>38.410159999999998</v>
      </c>
      <c r="W1877" t="s">
        <v>10751</v>
      </c>
      <c r="X1877">
        <v>0.48199999999999998</v>
      </c>
      <c r="Y1877">
        <v>0.51800000000000002</v>
      </c>
      <c r="Z1877">
        <v>7.0000000000000007E-2</v>
      </c>
      <c r="AA1877" t="s">
        <v>10751</v>
      </c>
      <c r="AB1877">
        <v>0.93</v>
      </c>
      <c r="AC1877" t="s">
        <v>10751</v>
      </c>
      <c r="AD1877" t="s">
        <v>10751</v>
      </c>
      <c r="AE1877" t="s">
        <v>10751</v>
      </c>
      <c r="AF1877" t="s">
        <v>10751</v>
      </c>
      <c r="AG1877">
        <v>1</v>
      </c>
      <c r="AH1877" t="s">
        <v>10751</v>
      </c>
      <c r="AI1877" t="s">
        <v>10751</v>
      </c>
      <c r="AJ1877" t="s">
        <v>10751</v>
      </c>
      <c r="AK1877" t="s">
        <v>10751</v>
      </c>
      <c r="AL1877" t="s">
        <v>10751</v>
      </c>
      <c r="AM1877" t="s">
        <v>10751</v>
      </c>
      <c r="AN1877" t="s">
        <v>10751</v>
      </c>
      <c r="AO1877" t="s">
        <v>10751</v>
      </c>
      <c r="AP1877">
        <v>1</v>
      </c>
      <c r="AQ1877" t="s">
        <v>10751</v>
      </c>
      <c r="AR1877" t="s">
        <v>10751</v>
      </c>
      <c r="AS1877" t="s">
        <v>10751</v>
      </c>
      <c r="AT1877">
        <v>0.61099999999999999</v>
      </c>
      <c r="AU1877">
        <v>0.61099999999999999</v>
      </c>
      <c r="AV1877">
        <v>4.5999999999999996</v>
      </c>
      <c r="AW1877" t="s">
        <v>10751</v>
      </c>
      <c r="AX1877">
        <v>6.1</v>
      </c>
      <c r="AY1877">
        <v>0.39600000000000002</v>
      </c>
      <c r="AZ1877">
        <v>0.55900000000000005</v>
      </c>
      <c r="BA1877">
        <v>4.4999999999999998E-2</v>
      </c>
      <c r="BB1877" t="s">
        <v>10751</v>
      </c>
      <c r="BC1877" t="s">
        <v>10751</v>
      </c>
      <c r="BD1877" t="s">
        <v>10751</v>
      </c>
    </row>
    <row r="1878" spans="1:56">
      <c r="A1878" t="s">
        <v>10754</v>
      </c>
      <c r="B1878">
        <v>4500</v>
      </c>
      <c r="C1878">
        <v>2007</v>
      </c>
      <c r="D1878">
        <v>252</v>
      </c>
      <c r="E1878">
        <v>1.6508999999999999E-2</v>
      </c>
      <c r="F1878">
        <v>21.355730000000001</v>
      </c>
      <c r="H1878">
        <v>17.114709999999999</v>
      </c>
      <c r="I1878">
        <f t="shared" si="36"/>
        <v>0.28254674738999996</v>
      </c>
      <c r="K1878">
        <v>14.69608</v>
      </c>
      <c r="L1878">
        <v>19.540790000000001</v>
      </c>
      <c r="M1878">
        <v>519.26085999999998</v>
      </c>
      <c r="N1878">
        <v>604.71927000000005</v>
      </c>
      <c r="O1878">
        <v>454.79223000000002</v>
      </c>
      <c r="P1878" t="s">
        <v>10751</v>
      </c>
      <c r="Q1878">
        <v>236.62960000000001</v>
      </c>
      <c r="R1878">
        <v>232.7835</v>
      </c>
      <c r="S1878">
        <v>9.0175999999999998</v>
      </c>
      <c r="T1878">
        <v>0.99273199999999995</v>
      </c>
      <c r="U1878">
        <v>5.1729999999999998E-2</v>
      </c>
      <c r="V1878">
        <v>38.533290000000001</v>
      </c>
      <c r="W1878" t="s">
        <v>10751</v>
      </c>
      <c r="X1878">
        <v>0.52300000000000002</v>
      </c>
      <c r="Y1878">
        <v>0.47699999999999998</v>
      </c>
      <c r="Z1878">
        <v>7.2999999999999995E-2</v>
      </c>
      <c r="AA1878" t="s">
        <v>10751</v>
      </c>
      <c r="AB1878">
        <v>0.92700000000000005</v>
      </c>
      <c r="AC1878" t="s">
        <v>10751</v>
      </c>
      <c r="AD1878" t="s">
        <v>10751</v>
      </c>
      <c r="AE1878" t="s">
        <v>10751</v>
      </c>
      <c r="AF1878" t="s">
        <v>10751</v>
      </c>
      <c r="AG1878">
        <v>1</v>
      </c>
      <c r="AH1878" t="s">
        <v>10751</v>
      </c>
      <c r="AI1878" t="s">
        <v>10751</v>
      </c>
      <c r="AJ1878" t="s">
        <v>10751</v>
      </c>
      <c r="AK1878" t="s">
        <v>10751</v>
      </c>
      <c r="AL1878" t="s">
        <v>10751</v>
      </c>
      <c r="AM1878" t="s">
        <v>10751</v>
      </c>
      <c r="AN1878" t="s">
        <v>10751</v>
      </c>
      <c r="AO1878" t="s">
        <v>10751</v>
      </c>
      <c r="AP1878">
        <v>1</v>
      </c>
      <c r="AQ1878" t="s">
        <v>10751</v>
      </c>
      <c r="AR1878" t="s">
        <v>10751</v>
      </c>
      <c r="AS1878" t="s">
        <v>10751</v>
      </c>
      <c r="AT1878">
        <v>0.56200000000000006</v>
      </c>
      <c r="AU1878">
        <v>0.47399999999999998</v>
      </c>
      <c r="AV1878">
        <v>4.7</v>
      </c>
      <c r="AW1878" t="s">
        <v>10751</v>
      </c>
      <c r="AX1878">
        <v>6</v>
      </c>
      <c r="AY1878">
        <v>0.39500000000000002</v>
      </c>
      <c r="AZ1878">
        <v>0.54800000000000004</v>
      </c>
      <c r="BA1878">
        <v>5.7000000000000002E-2</v>
      </c>
      <c r="BB1878" t="s">
        <v>10751</v>
      </c>
      <c r="BC1878" t="s">
        <v>10751</v>
      </c>
      <c r="BD1878" t="s">
        <v>10751</v>
      </c>
    </row>
    <row r="1879" spans="1:56">
      <c r="A1879" t="s">
        <v>10754</v>
      </c>
      <c r="B1879">
        <v>4500</v>
      </c>
      <c r="C1879">
        <v>2008</v>
      </c>
      <c r="D1879">
        <v>201</v>
      </c>
      <c r="E1879">
        <v>1.4433E-2</v>
      </c>
      <c r="F1879">
        <v>21.525839999999999</v>
      </c>
      <c r="H1879">
        <v>17.255849999999999</v>
      </c>
      <c r="I1879">
        <f t="shared" si="36"/>
        <v>0.24905368304999997</v>
      </c>
      <c r="K1879">
        <v>14.787459999999999</v>
      </c>
      <c r="L1879">
        <v>19.741849999999999</v>
      </c>
      <c r="M1879">
        <v>515.01390000000004</v>
      </c>
      <c r="N1879">
        <v>600.98239000000001</v>
      </c>
      <c r="O1879">
        <v>450.16046999999998</v>
      </c>
      <c r="P1879">
        <v>58.448149999999998</v>
      </c>
      <c r="Q1879">
        <v>234.0658</v>
      </c>
      <c r="R1879">
        <v>230.10990000000001</v>
      </c>
      <c r="S1879">
        <v>9.1379000000000001</v>
      </c>
      <c r="T1879">
        <v>0.98966900000000002</v>
      </c>
      <c r="U1879">
        <v>5.1136000000000001E-2</v>
      </c>
      <c r="V1879">
        <v>38.860900000000001</v>
      </c>
      <c r="W1879" t="s">
        <v>10751</v>
      </c>
      <c r="X1879">
        <v>0.57599999999999996</v>
      </c>
      <c r="Y1879">
        <v>0.42399999999999999</v>
      </c>
      <c r="Z1879">
        <v>9.0999999999999998E-2</v>
      </c>
      <c r="AA1879" t="s">
        <v>10751</v>
      </c>
      <c r="AB1879">
        <v>0.90900000000000003</v>
      </c>
      <c r="AC1879" t="s">
        <v>10751</v>
      </c>
      <c r="AD1879" t="s">
        <v>10751</v>
      </c>
      <c r="AE1879" t="s">
        <v>10751</v>
      </c>
      <c r="AF1879" t="s">
        <v>10751</v>
      </c>
      <c r="AG1879">
        <v>1</v>
      </c>
      <c r="AH1879" t="s">
        <v>10751</v>
      </c>
      <c r="AI1879" t="s">
        <v>10751</v>
      </c>
      <c r="AJ1879" t="s">
        <v>10751</v>
      </c>
      <c r="AK1879" t="s">
        <v>10751</v>
      </c>
      <c r="AL1879" t="s">
        <v>10751</v>
      </c>
      <c r="AM1879" t="s">
        <v>10751</v>
      </c>
      <c r="AN1879" t="s">
        <v>10751</v>
      </c>
      <c r="AO1879" t="s">
        <v>10751</v>
      </c>
      <c r="AP1879">
        <v>1</v>
      </c>
      <c r="AQ1879" t="s">
        <v>10751</v>
      </c>
      <c r="AR1879" t="s">
        <v>10751</v>
      </c>
      <c r="AS1879" t="s">
        <v>10751</v>
      </c>
      <c r="AT1879">
        <v>0.59399999999999997</v>
      </c>
      <c r="AU1879">
        <v>0.50900000000000001</v>
      </c>
      <c r="AV1879">
        <v>4.7</v>
      </c>
      <c r="AW1879" t="s">
        <v>10751</v>
      </c>
      <c r="AX1879">
        <v>5.9</v>
      </c>
      <c r="AY1879">
        <v>0.34200000000000003</v>
      </c>
      <c r="AZ1879">
        <v>0.60099999999999998</v>
      </c>
      <c r="BA1879">
        <v>5.7000000000000002E-2</v>
      </c>
      <c r="BB1879" t="s">
        <v>10751</v>
      </c>
      <c r="BC1879" t="s">
        <v>10751</v>
      </c>
      <c r="BD1879" t="s">
        <v>10751</v>
      </c>
    </row>
    <row r="1880" spans="1:56">
      <c r="A1880" t="s">
        <v>10754</v>
      </c>
      <c r="B1880">
        <v>4500</v>
      </c>
      <c r="C1880">
        <v>2009</v>
      </c>
      <c r="D1880">
        <v>105</v>
      </c>
      <c r="E1880">
        <v>1.1266E-2</v>
      </c>
      <c r="F1880">
        <v>22.107019999999999</v>
      </c>
      <c r="H1880">
        <v>17.673200000000001</v>
      </c>
      <c r="I1880">
        <f t="shared" si="36"/>
        <v>0.19910627120000002</v>
      </c>
      <c r="K1880">
        <v>15.228669999999999</v>
      </c>
      <c r="L1880">
        <v>20.1082</v>
      </c>
      <c r="M1880">
        <v>502.85180000000003</v>
      </c>
      <c r="N1880">
        <v>583.57015000000001</v>
      </c>
      <c r="O1880">
        <v>441.95900999999998</v>
      </c>
      <c r="P1880">
        <v>54.904899999999998</v>
      </c>
      <c r="Q1880">
        <v>238.43430000000001</v>
      </c>
      <c r="R1880">
        <v>239.0401</v>
      </c>
      <c r="S1880">
        <v>8.7045999999999992</v>
      </c>
      <c r="T1880">
        <v>1.0081249999999999</v>
      </c>
      <c r="U1880">
        <v>5.3120000000000001E-2</v>
      </c>
      <c r="V1880">
        <v>39.810859999999998</v>
      </c>
      <c r="W1880" t="s">
        <v>10751</v>
      </c>
      <c r="X1880">
        <v>0.77200000000000002</v>
      </c>
      <c r="Y1880">
        <v>0.22800000000000001</v>
      </c>
      <c r="Z1880">
        <v>5.8000000000000003E-2</v>
      </c>
      <c r="AA1880" t="s">
        <v>10751</v>
      </c>
      <c r="AB1880">
        <v>0.94199999999999995</v>
      </c>
      <c r="AC1880" t="s">
        <v>10751</v>
      </c>
      <c r="AD1880" t="s">
        <v>10751</v>
      </c>
      <c r="AE1880" t="s">
        <v>10751</v>
      </c>
      <c r="AF1880" t="s">
        <v>10751</v>
      </c>
      <c r="AG1880">
        <v>1</v>
      </c>
      <c r="AH1880" t="s">
        <v>10751</v>
      </c>
      <c r="AI1880" t="s">
        <v>10751</v>
      </c>
      <c r="AJ1880" t="s">
        <v>10751</v>
      </c>
      <c r="AK1880" t="s">
        <v>10751</v>
      </c>
      <c r="AL1880" t="s">
        <v>10751</v>
      </c>
      <c r="AM1880" t="s">
        <v>10751</v>
      </c>
      <c r="AN1880" t="s">
        <v>10751</v>
      </c>
      <c r="AO1880" t="s">
        <v>10751</v>
      </c>
      <c r="AP1880">
        <v>1</v>
      </c>
      <c r="AQ1880" t="s">
        <v>10751</v>
      </c>
      <c r="AR1880" t="s">
        <v>10751</v>
      </c>
      <c r="AS1880" t="s">
        <v>10751</v>
      </c>
      <c r="AT1880">
        <v>0.84099999999999997</v>
      </c>
      <c r="AU1880">
        <v>0.39300000000000002</v>
      </c>
      <c r="AV1880">
        <v>4.8</v>
      </c>
      <c r="AW1880" t="s">
        <v>10751</v>
      </c>
      <c r="AX1880">
        <v>6</v>
      </c>
      <c r="AY1880">
        <v>0.23499999999999999</v>
      </c>
      <c r="AZ1880">
        <v>0.70699999999999996</v>
      </c>
      <c r="BA1880">
        <v>5.8000000000000003E-2</v>
      </c>
      <c r="BB1880" t="s">
        <v>10751</v>
      </c>
      <c r="BC1880" t="s">
        <v>10751</v>
      </c>
      <c r="BD1880" t="s">
        <v>10751</v>
      </c>
    </row>
    <row r="1881" spans="1:56">
      <c r="A1881" t="s">
        <v>10754</v>
      </c>
      <c r="B1881">
        <v>4500</v>
      </c>
      <c r="C1881">
        <v>2010</v>
      </c>
      <c r="D1881">
        <v>121</v>
      </c>
      <c r="E1881">
        <v>1.0902999999999999E-2</v>
      </c>
      <c r="F1881">
        <v>21.95955</v>
      </c>
      <c r="H1881">
        <v>17.575659999999999</v>
      </c>
      <c r="I1881">
        <f t="shared" si="36"/>
        <v>0.19162742097999999</v>
      </c>
      <c r="K1881">
        <v>15.1</v>
      </c>
      <c r="L1881">
        <v>20.056270000000001</v>
      </c>
      <c r="M1881">
        <v>505.64244000000002</v>
      </c>
      <c r="N1881">
        <v>588.54300000000001</v>
      </c>
      <c r="O1881">
        <v>443.10342000000003</v>
      </c>
      <c r="P1881">
        <v>54.964759999999998</v>
      </c>
      <c r="Q1881">
        <v>239.22489999999999</v>
      </c>
      <c r="R1881">
        <v>242.2433</v>
      </c>
      <c r="S1881">
        <v>8.7301000000000002</v>
      </c>
      <c r="T1881">
        <v>1.0160199999999999</v>
      </c>
      <c r="U1881">
        <v>5.3831999999999998E-2</v>
      </c>
      <c r="V1881">
        <v>39.605110000000003</v>
      </c>
      <c r="W1881" t="s">
        <v>10751</v>
      </c>
      <c r="X1881">
        <v>0.76</v>
      </c>
      <c r="Y1881">
        <v>0.24</v>
      </c>
      <c r="Z1881">
        <v>4.3999999999999997E-2</v>
      </c>
      <c r="AA1881" t="s">
        <v>10751</v>
      </c>
      <c r="AB1881">
        <v>0.95599999999999996</v>
      </c>
      <c r="AC1881" t="s">
        <v>10751</v>
      </c>
      <c r="AD1881" t="s">
        <v>10751</v>
      </c>
      <c r="AE1881" t="s">
        <v>10751</v>
      </c>
      <c r="AF1881" t="s">
        <v>10751</v>
      </c>
      <c r="AG1881">
        <v>1</v>
      </c>
      <c r="AH1881" t="s">
        <v>10751</v>
      </c>
      <c r="AI1881" t="s">
        <v>10751</v>
      </c>
      <c r="AJ1881" t="s">
        <v>10751</v>
      </c>
      <c r="AK1881" t="s">
        <v>10751</v>
      </c>
      <c r="AL1881" t="s">
        <v>10751</v>
      </c>
      <c r="AM1881" t="s">
        <v>10751</v>
      </c>
      <c r="AN1881" t="s">
        <v>10751</v>
      </c>
      <c r="AO1881" t="s">
        <v>10751</v>
      </c>
      <c r="AP1881">
        <v>1</v>
      </c>
      <c r="AQ1881" t="s">
        <v>10751</v>
      </c>
      <c r="AR1881" t="s">
        <v>10751</v>
      </c>
      <c r="AS1881" t="s">
        <v>10751</v>
      </c>
      <c r="AT1881">
        <v>0.85499999999999998</v>
      </c>
      <c r="AU1881">
        <v>0.86799999999999999</v>
      </c>
      <c r="AV1881">
        <v>4.8</v>
      </c>
      <c r="AW1881" t="s">
        <v>10751</v>
      </c>
      <c r="AX1881">
        <v>6</v>
      </c>
      <c r="AY1881">
        <v>0.22900000000000001</v>
      </c>
      <c r="AZ1881">
        <v>0.72699999999999998</v>
      </c>
      <c r="BA1881">
        <v>4.3999999999999997E-2</v>
      </c>
      <c r="BB1881" t="s">
        <v>10751</v>
      </c>
      <c r="BC1881" t="s">
        <v>10751</v>
      </c>
      <c r="BD1881" t="s">
        <v>10751</v>
      </c>
    </row>
    <row r="1882" spans="1:56">
      <c r="A1882" t="s">
        <v>10754</v>
      </c>
      <c r="B1882">
        <v>4500</v>
      </c>
      <c r="C1882">
        <v>2011</v>
      </c>
      <c r="D1882">
        <v>151</v>
      </c>
      <c r="E1882">
        <v>1.259E-2</v>
      </c>
      <c r="F1882">
        <v>21.90427</v>
      </c>
      <c r="H1882">
        <v>17.580729999999999</v>
      </c>
      <c r="I1882">
        <f t="shared" si="36"/>
        <v>0.2213413907</v>
      </c>
      <c r="K1882">
        <v>15.118980000000001</v>
      </c>
      <c r="L1882">
        <v>20.042619999999999</v>
      </c>
      <c r="M1882">
        <v>505.49669999999998</v>
      </c>
      <c r="N1882">
        <v>587.80421000000001</v>
      </c>
      <c r="O1882">
        <v>443.40508</v>
      </c>
      <c r="P1882">
        <v>57.213909999999998</v>
      </c>
      <c r="Q1882">
        <v>239.71029999999999</v>
      </c>
      <c r="R1882">
        <v>239.51159999999999</v>
      </c>
      <c r="S1882">
        <v>8.8055000000000003</v>
      </c>
      <c r="T1882">
        <v>1.002772</v>
      </c>
      <c r="U1882">
        <v>5.3225000000000001E-2</v>
      </c>
      <c r="V1882">
        <v>39.62321</v>
      </c>
      <c r="W1882" t="s">
        <v>10751</v>
      </c>
      <c r="X1882">
        <v>0.72299999999999998</v>
      </c>
      <c r="Y1882">
        <v>0.27700000000000002</v>
      </c>
      <c r="Z1882">
        <v>4.2999999999999997E-2</v>
      </c>
      <c r="AA1882" t="s">
        <v>10751</v>
      </c>
      <c r="AB1882">
        <v>0.95699999999999996</v>
      </c>
      <c r="AC1882" t="s">
        <v>10751</v>
      </c>
      <c r="AD1882" t="s">
        <v>10751</v>
      </c>
      <c r="AE1882" t="s">
        <v>10751</v>
      </c>
      <c r="AF1882" t="s">
        <v>10751</v>
      </c>
      <c r="AG1882">
        <v>1</v>
      </c>
      <c r="AH1882" t="s">
        <v>10751</v>
      </c>
      <c r="AI1882" t="s">
        <v>10751</v>
      </c>
      <c r="AJ1882" t="s">
        <v>10751</v>
      </c>
      <c r="AK1882" t="s">
        <v>10751</v>
      </c>
      <c r="AL1882" t="s">
        <v>10751</v>
      </c>
      <c r="AM1882" t="s">
        <v>10751</v>
      </c>
      <c r="AN1882" t="s">
        <v>10751</v>
      </c>
      <c r="AO1882" t="s">
        <v>10751</v>
      </c>
      <c r="AP1882">
        <v>1</v>
      </c>
      <c r="AQ1882" t="s">
        <v>10751</v>
      </c>
      <c r="AR1882" t="s">
        <v>10751</v>
      </c>
      <c r="AS1882" t="s">
        <v>10751</v>
      </c>
      <c r="AT1882">
        <v>0.79300000000000004</v>
      </c>
      <c r="AU1882">
        <v>0.80500000000000005</v>
      </c>
      <c r="AV1882">
        <v>4.8</v>
      </c>
      <c r="AW1882" t="s">
        <v>10751</v>
      </c>
      <c r="AX1882">
        <v>6</v>
      </c>
      <c r="AY1882">
        <v>0.26900000000000002</v>
      </c>
      <c r="AZ1882">
        <v>0.68799999999999994</v>
      </c>
      <c r="BA1882">
        <v>4.2999999999999997E-2</v>
      </c>
      <c r="BB1882" t="s">
        <v>10751</v>
      </c>
      <c r="BC1882" t="s">
        <v>10751</v>
      </c>
      <c r="BD1882" t="s">
        <v>10751</v>
      </c>
    </row>
    <row r="1883" spans="1:56">
      <c r="A1883" t="s">
        <v>10754</v>
      </c>
      <c r="B1883">
        <v>4500</v>
      </c>
      <c r="C1883">
        <v>2012</v>
      </c>
      <c r="D1883">
        <v>157</v>
      </c>
      <c r="E1883">
        <v>1.1649E-2</v>
      </c>
      <c r="F1883">
        <v>22.263249999999999</v>
      </c>
      <c r="H1883">
        <v>17.8323</v>
      </c>
      <c r="I1883">
        <f t="shared" si="36"/>
        <v>0.20772846270000001</v>
      </c>
      <c r="K1883">
        <v>15.390029999999999</v>
      </c>
      <c r="L1883">
        <v>20.25741</v>
      </c>
      <c r="M1883">
        <v>498.36541</v>
      </c>
      <c r="N1883">
        <v>577.45177999999999</v>
      </c>
      <c r="O1883">
        <v>438.70375999999999</v>
      </c>
      <c r="P1883">
        <v>55.222880000000004</v>
      </c>
      <c r="Q1883">
        <v>242.69159999999999</v>
      </c>
      <c r="R1883">
        <v>246.94820000000001</v>
      </c>
      <c r="S1883">
        <v>8.6045999999999996</v>
      </c>
      <c r="T1883">
        <v>1.019568</v>
      </c>
      <c r="U1883">
        <v>5.4877000000000002E-2</v>
      </c>
      <c r="V1883">
        <v>40.186419999999998</v>
      </c>
      <c r="W1883" t="s">
        <v>10751</v>
      </c>
      <c r="X1883">
        <v>0.71199999999999997</v>
      </c>
      <c r="Y1883">
        <v>0.28799999999999998</v>
      </c>
      <c r="Z1883">
        <v>4.7E-2</v>
      </c>
      <c r="AA1883" t="s">
        <v>10751</v>
      </c>
      <c r="AB1883">
        <v>0.95299999999999996</v>
      </c>
      <c r="AC1883" t="s">
        <v>10751</v>
      </c>
      <c r="AD1883" t="s">
        <v>10751</v>
      </c>
      <c r="AE1883" t="s">
        <v>10751</v>
      </c>
      <c r="AF1883" t="s">
        <v>10751</v>
      </c>
      <c r="AG1883">
        <v>1</v>
      </c>
      <c r="AH1883" t="s">
        <v>10751</v>
      </c>
      <c r="AI1883" t="s">
        <v>10751</v>
      </c>
      <c r="AJ1883" t="s">
        <v>10751</v>
      </c>
      <c r="AK1883" t="s">
        <v>10751</v>
      </c>
      <c r="AL1883" t="s">
        <v>10751</v>
      </c>
      <c r="AM1883" t="s">
        <v>10751</v>
      </c>
      <c r="AN1883" t="s">
        <v>10751</v>
      </c>
      <c r="AO1883" t="s">
        <v>10751</v>
      </c>
      <c r="AP1883">
        <v>1</v>
      </c>
      <c r="AQ1883" t="s">
        <v>10751</v>
      </c>
      <c r="AR1883" t="s">
        <v>10751</v>
      </c>
      <c r="AS1883" t="s">
        <v>10751</v>
      </c>
      <c r="AT1883">
        <v>0.92200000000000004</v>
      </c>
      <c r="AU1883">
        <v>0.93500000000000005</v>
      </c>
      <c r="AV1883">
        <v>4.8</v>
      </c>
      <c r="AW1883" t="s">
        <v>10751</v>
      </c>
      <c r="AX1883">
        <v>5.9</v>
      </c>
      <c r="AY1883">
        <v>0.21299999999999999</v>
      </c>
      <c r="AZ1883">
        <v>0.74</v>
      </c>
      <c r="BA1883">
        <v>4.7E-2</v>
      </c>
      <c r="BB1883" t="s">
        <v>10751</v>
      </c>
      <c r="BC1883" t="s">
        <v>10751</v>
      </c>
      <c r="BD1883" t="s">
        <v>10751</v>
      </c>
    </row>
    <row r="1884" spans="1:56">
      <c r="A1884" t="s">
        <v>10754</v>
      </c>
      <c r="B1884">
        <v>4500</v>
      </c>
      <c r="C1884">
        <v>2013</v>
      </c>
      <c r="D1884">
        <v>130</v>
      </c>
      <c r="E1884">
        <v>8.5400000000000007E-3</v>
      </c>
      <c r="F1884">
        <v>22.94041</v>
      </c>
      <c r="H1884">
        <v>18.31898</v>
      </c>
      <c r="I1884">
        <f t="shared" si="36"/>
        <v>0.15644408920000002</v>
      </c>
      <c r="K1884">
        <v>15.818099999999999</v>
      </c>
      <c r="L1884">
        <v>20.799779999999998</v>
      </c>
      <c r="M1884">
        <v>485.12513999999999</v>
      </c>
      <c r="N1884">
        <v>561.82465000000002</v>
      </c>
      <c r="O1884">
        <v>427.26409999999998</v>
      </c>
      <c r="P1884">
        <v>56.497750000000003</v>
      </c>
      <c r="Q1884">
        <v>243.6061</v>
      </c>
      <c r="R1884">
        <v>239.79560000000001</v>
      </c>
      <c r="S1884">
        <v>8.7070000000000007</v>
      </c>
      <c r="T1884">
        <v>0.98656999999999995</v>
      </c>
      <c r="U1884">
        <v>5.3288000000000002E-2</v>
      </c>
      <c r="V1884">
        <v>41.262680000000003</v>
      </c>
      <c r="W1884" t="s">
        <v>10751</v>
      </c>
      <c r="X1884">
        <v>0.70299999999999996</v>
      </c>
      <c r="Y1884">
        <v>0.29699999999999999</v>
      </c>
      <c r="Z1884">
        <v>5.2999999999999999E-2</v>
      </c>
      <c r="AA1884" t="s">
        <v>10751</v>
      </c>
      <c r="AB1884">
        <v>0.94699999999999995</v>
      </c>
      <c r="AC1884" t="s">
        <v>10751</v>
      </c>
      <c r="AD1884" t="s">
        <v>10751</v>
      </c>
      <c r="AE1884" t="s">
        <v>10751</v>
      </c>
      <c r="AF1884" t="s">
        <v>10751</v>
      </c>
      <c r="AG1884">
        <v>1</v>
      </c>
      <c r="AH1884" t="s">
        <v>10751</v>
      </c>
      <c r="AI1884" t="s">
        <v>10751</v>
      </c>
      <c r="AJ1884" t="s">
        <v>10751</v>
      </c>
      <c r="AK1884" t="s">
        <v>10751</v>
      </c>
      <c r="AL1884" t="s">
        <v>10751</v>
      </c>
      <c r="AM1884" t="s">
        <v>10751</v>
      </c>
      <c r="AN1884" t="s">
        <v>10751</v>
      </c>
      <c r="AO1884" t="s">
        <v>10751</v>
      </c>
      <c r="AP1884">
        <v>1</v>
      </c>
      <c r="AQ1884" t="s">
        <v>10751</v>
      </c>
      <c r="AR1884">
        <v>1E-3</v>
      </c>
      <c r="AS1884" t="s">
        <v>10751</v>
      </c>
      <c r="AT1884">
        <v>0.90900000000000003</v>
      </c>
      <c r="AU1884">
        <v>0.90900000000000003</v>
      </c>
      <c r="AV1884">
        <v>5</v>
      </c>
      <c r="AW1884" t="s">
        <v>10751</v>
      </c>
      <c r="AX1884">
        <v>6</v>
      </c>
      <c r="AY1884">
        <v>9.0999999999999998E-2</v>
      </c>
      <c r="AZ1884">
        <v>0.83799999999999997</v>
      </c>
      <c r="BA1884">
        <v>5.2999999999999999E-2</v>
      </c>
      <c r="BB1884" t="s">
        <v>10751</v>
      </c>
      <c r="BC1884">
        <v>1.9E-2</v>
      </c>
      <c r="BD1884" t="s">
        <v>10751</v>
      </c>
    </row>
    <row r="1885" spans="1:56">
      <c r="A1885" t="s">
        <v>10754</v>
      </c>
      <c r="B1885">
        <v>4500</v>
      </c>
      <c r="C1885">
        <v>2014</v>
      </c>
      <c r="D1885">
        <v>130</v>
      </c>
      <c r="E1885">
        <v>8.3850000000000001E-3</v>
      </c>
      <c r="F1885">
        <v>23.475110000000001</v>
      </c>
      <c r="H1885">
        <v>18.740539999999999</v>
      </c>
      <c r="I1885">
        <f t="shared" si="36"/>
        <v>0.15713942789999999</v>
      </c>
      <c r="K1885">
        <v>16.098089999999999</v>
      </c>
      <c r="L1885">
        <v>21.38916</v>
      </c>
      <c r="M1885">
        <v>474.21258999999998</v>
      </c>
      <c r="N1885">
        <v>552.05316000000005</v>
      </c>
      <c r="O1885">
        <v>415.49074999999999</v>
      </c>
      <c r="P1885">
        <v>56.222160000000002</v>
      </c>
      <c r="Q1885">
        <v>244.00389999999999</v>
      </c>
      <c r="R1885">
        <v>251.5284</v>
      </c>
      <c r="S1885">
        <v>8.3870000000000005</v>
      </c>
      <c r="T1885">
        <v>1.0310079999999999</v>
      </c>
      <c r="U1885">
        <v>5.5895E-2</v>
      </c>
      <c r="V1885">
        <v>42.255789999999998</v>
      </c>
      <c r="W1885" t="s">
        <v>10751</v>
      </c>
      <c r="X1885">
        <v>0.63800000000000001</v>
      </c>
      <c r="Y1885">
        <v>0.36199999999999999</v>
      </c>
      <c r="Z1885">
        <v>3.6999999999999998E-2</v>
      </c>
      <c r="AA1885" t="s">
        <v>10751</v>
      </c>
      <c r="AB1885">
        <v>0.96299999999999997</v>
      </c>
      <c r="AC1885" t="s">
        <v>10751</v>
      </c>
      <c r="AD1885" t="s">
        <v>10751</v>
      </c>
      <c r="AE1885" t="s">
        <v>10751</v>
      </c>
      <c r="AF1885">
        <v>0.11700000000000001</v>
      </c>
      <c r="AG1885">
        <v>0.88300000000000001</v>
      </c>
      <c r="AH1885" t="s">
        <v>10751</v>
      </c>
      <c r="AI1885" t="s">
        <v>10751</v>
      </c>
      <c r="AJ1885" t="s">
        <v>10751</v>
      </c>
      <c r="AK1885" t="s">
        <v>10751</v>
      </c>
      <c r="AL1885" t="s">
        <v>10751</v>
      </c>
      <c r="AM1885" t="s">
        <v>10751</v>
      </c>
      <c r="AN1885" t="s">
        <v>10751</v>
      </c>
      <c r="AO1885" t="s">
        <v>10751</v>
      </c>
      <c r="AP1885">
        <v>1</v>
      </c>
      <c r="AQ1885" t="s">
        <v>10751</v>
      </c>
      <c r="AR1885">
        <v>0</v>
      </c>
      <c r="AS1885">
        <v>0.11700000000000001</v>
      </c>
      <c r="AT1885">
        <v>0.88300000000000001</v>
      </c>
      <c r="AU1885">
        <v>1</v>
      </c>
      <c r="AV1885">
        <v>5.3</v>
      </c>
      <c r="AW1885" t="s">
        <v>10751</v>
      </c>
      <c r="AX1885">
        <v>6</v>
      </c>
      <c r="AY1885" t="s">
        <v>10751</v>
      </c>
      <c r="AZ1885">
        <v>0.81200000000000006</v>
      </c>
      <c r="BA1885">
        <v>0.154</v>
      </c>
      <c r="BB1885" t="s">
        <v>10751</v>
      </c>
      <c r="BC1885">
        <v>3.3000000000000002E-2</v>
      </c>
      <c r="BD1885" t="s">
        <v>10751</v>
      </c>
    </row>
    <row r="1886" spans="1:56">
      <c r="A1886" t="s">
        <v>10754</v>
      </c>
      <c r="B1886">
        <v>4500</v>
      </c>
      <c r="C1886">
        <v>2015</v>
      </c>
      <c r="D1886">
        <v>264</v>
      </c>
      <c r="E1886">
        <v>1.5793000000000001E-2</v>
      </c>
      <c r="F1886">
        <v>24.4819</v>
      </c>
      <c r="H1886">
        <v>19.52506</v>
      </c>
      <c r="I1886">
        <f t="shared" si="36"/>
        <v>0.30835927258000001</v>
      </c>
      <c r="K1886">
        <v>16.73366</v>
      </c>
      <c r="L1886">
        <v>22.335819999999998</v>
      </c>
      <c r="M1886">
        <v>455.15875999999997</v>
      </c>
      <c r="N1886">
        <v>531.08510999999999</v>
      </c>
      <c r="O1886">
        <v>397.88099</v>
      </c>
      <c r="P1886">
        <v>58.194510000000001</v>
      </c>
      <c r="Q1886">
        <v>228.8357</v>
      </c>
      <c r="R1886">
        <v>267.2783</v>
      </c>
      <c r="S1886">
        <v>8.0711999999999993</v>
      </c>
      <c r="T1886">
        <v>1.1880409999999999</v>
      </c>
      <c r="U1886">
        <v>5.9395000000000003E-2</v>
      </c>
      <c r="V1886">
        <v>44.123600000000003</v>
      </c>
      <c r="W1886" t="s">
        <v>10751</v>
      </c>
      <c r="X1886">
        <v>0.62</v>
      </c>
      <c r="Y1886">
        <v>0.38</v>
      </c>
      <c r="Z1886">
        <v>2.9000000000000001E-2</v>
      </c>
      <c r="AA1886" t="s">
        <v>10751</v>
      </c>
      <c r="AB1886">
        <v>0.97099999999999997</v>
      </c>
      <c r="AC1886" t="s">
        <v>10751</v>
      </c>
      <c r="AD1886" t="s">
        <v>10751</v>
      </c>
      <c r="AE1886" t="s">
        <v>10751</v>
      </c>
      <c r="AF1886">
        <v>0.35</v>
      </c>
      <c r="AG1886">
        <v>0.65</v>
      </c>
      <c r="AH1886" t="s">
        <v>10751</v>
      </c>
      <c r="AI1886" t="s">
        <v>10751</v>
      </c>
      <c r="AJ1886" t="s">
        <v>10751</v>
      </c>
      <c r="AK1886" t="s">
        <v>10751</v>
      </c>
      <c r="AL1886" t="s">
        <v>10751</v>
      </c>
      <c r="AM1886" t="s">
        <v>10751</v>
      </c>
      <c r="AN1886" t="s">
        <v>10751</v>
      </c>
      <c r="AO1886" t="s">
        <v>10751</v>
      </c>
      <c r="AP1886">
        <v>1</v>
      </c>
      <c r="AQ1886">
        <v>0.05</v>
      </c>
      <c r="AR1886">
        <v>0.05</v>
      </c>
      <c r="AS1886">
        <v>2.7E-2</v>
      </c>
      <c r="AT1886">
        <v>0.97299999999999998</v>
      </c>
      <c r="AU1886">
        <v>1</v>
      </c>
      <c r="AV1886">
        <v>5.5</v>
      </c>
      <c r="AW1886" t="s">
        <v>10751</v>
      </c>
      <c r="AX1886">
        <v>6</v>
      </c>
      <c r="AY1886" t="s">
        <v>10751</v>
      </c>
      <c r="AZ1886">
        <v>0.50800000000000001</v>
      </c>
      <c r="BA1886">
        <v>0.48199999999999998</v>
      </c>
      <c r="BB1886" t="s">
        <v>10751</v>
      </c>
      <c r="BC1886">
        <v>0.01</v>
      </c>
      <c r="BD1886" t="s">
        <v>10751</v>
      </c>
    </row>
    <row r="1887" spans="1:56">
      <c r="A1887" t="s">
        <v>10754</v>
      </c>
      <c r="B1887">
        <v>4500</v>
      </c>
      <c r="C1887">
        <v>2016</v>
      </c>
      <c r="D1887">
        <v>456</v>
      </c>
      <c r="E1887">
        <v>2.8029999999999999E-2</v>
      </c>
      <c r="F1887">
        <v>25.734559999999998</v>
      </c>
      <c r="H1887">
        <v>20.423870000000001</v>
      </c>
      <c r="I1887">
        <f t="shared" si="36"/>
        <v>0.57248107609999999</v>
      </c>
      <c r="K1887">
        <v>17.577059999999999</v>
      </c>
      <c r="L1887">
        <v>23.26661</v>
      </c>
      <c r="M1887">
        <v>435.29620999999997</v>
      </c>
      <c r="N1887">
        <v>505.80094000000003</v>
      </c>
      <c r="O1887">
        <v>382.10843999999997</v>
      </c>
      <c r="P1887">
        <v>57.680630000000001</v>
      </c>
      <c r="Q1887">
        <v>216.18600000000001</v>
      </c>
      <c r="R1887">
        <v>280.57830000000001</v>
      </c>
      <c r="S1887">
        <v>7.7915999999999999</v>
      </c>
      <c r="T1887">
        <v>1.307998</v>
      </c>
      <c r="U1887">
        <v>6.2350999999999997E-2</v>
      </c>
      <c r="V1887">
        <v>46.072130000000001</v>
      </c>
      <c r="W1887" t="s">
        <v>10751</v>
      </c>
      <c r="X1887">
        <v>0.53100000000000003</v>
      </c>
      <c r="Y1887">
        <v>0.46899999999999997</v>
      </c>
      <c r="Z1887">
        <v>1.9E-2</v>
      </c>
      <c r="AA1887" t="s">
        <v>10751</v>
      </c>
      <c r="AB1887">
        <v>0.98099999999999998</v>
      </c>
      <c r="AC1887" t="s">
        <v>10751</v>
      </c>
      <c r="AD1887" t="s">
        <v>10751</v>
      </c>
      <c r="AE1887" t="s">
        <v>10751</v>
      </c>
      <c r="AF1887">
        <v>0.36899999999999999</v>
      </c>
      <c r="AG1887">
        <v>0.627</v>
      </c>
      <c r="AH1887" t="s">
        <v>10751</v>
      </c>
      <c r="AI1887">
        <v>3.0000000000000001E-3</v>
      </c>
      <c r="AJ1887">
        <v>3.0000000000000001E-3</v>
      </c>
      <c r="AK1887" t="s">
        <v>10751</v>
      </c>
      <c r="AL1887" t="s">
        <v>10751</v>
      </c>
      <c r="AM1887" t="s">
        <v>10751</v>
      </c>
      <c r="AN1887" t="s">
        <v>10751</v>
      </c>
      <c r="AO1887" t="s">
        <v>10751</v>
      </c>
      <c r="AP1887">
        <v>0.997</v>
      </c>
      <c r="AQ1887">
        <v>5.1999999999999998E-2</v>
      </c>
      <c r="AR1887">
        <v>4.8000000000000001E-2</v>
      </c>
      <c r="AS1887">
        <v>1.4E-2</v>
      </c>
      <c r="AT1887">
        <v>0.98599999999999999</v>
      </c>
      <c r="AU1887">
        <v>0.98599999999999999</v>
      </c>
      <c r="AV1887">
        <v>5.9</v>
      </c>
      <c r="AW1887" t="s">
        <v>10751</v>
      </c>
      <c r="AX1887">
        <v>5.9</v>
      </c>
      <c r="AY1887" t="s">
        <v>10751</v>
      </c>
      <c r="AZ1887">
        <v>0.161</v>
      </c>
      <c r="BA1887">
        <v>0.83299999999999996</v>
      </c>
      <c r="BB1887" t="s">
        <v>10751</v>
      </c>
      <c r="BC1887">
        <v>6.0000000000000001E-3</v>
      </c>
      <c r="BD1887" t="s">
        <v>10751</v>
      </c>
    </row>
    <row r="1888" spans="1:56">
      <c r="A1888" t="s">
        <v>10754</v>
      </c>
      <c r="B1888">
        <v>4500</v>
      </c>
      <c r="C1888">
        <v>2017</v>
      </c>
      <c r="D1888">
        <v>498</v>
      </c>
      <c r="E1888">
        <v>2.9273E-2</v>
      </c>
      <c r="F1888">
        <v>25.87275</v>
      </c>
      <c r="H1888">
        <v>20.51061</v>
      </c>
      <c r="I1888">
        <f t="shared" si="36"/>
        <v>0.60040708652999997</v>
      </c>
      <c r="K1888">
        <v>17.734259999999999</v>
      </c>
      <c r="L1888">
        <v>23.25733</v>
      </c>
      <c r="M1888">
        <v>433.39886999999999</v>
      </c>
      <c r="N1888">
        <v>501.25220999999999</v>
      </c>
      <c r="O1888">
        <v>382.21125999999998</v>
      </c>
      <c r="P1888">
        <v>57.485970000000002</v>
      </c>
      <c r="Q1888">
        <v>213.2064</v>
      </c>
      <c r="R1888">
        <v>278.21080000000001</v>
      </c>
      <c r="S1888">
        <v>7.7709000000000001</v>
      </c>
      <c r="T1888">
        <v>1.3096589999999999</v>
      </c>
      <c r="U1888">
        <v>6.1824999999999998E-2</v>
      </c>
      <c r="V1888">
        <v>46.248629999999999</v>
      </c>
      <c r="W1888">
        <v>2.1000000000000001E-2</v>
      </c>
      <c r="X1888">
        <v>0.61099999999999999</v>
      </c>
      <c r="Y1888">
        <v>0.36799999999999999</v>
      </c>
      <c r="Z1888">
        <v>0.03</v>
      </c>
      <c r="AA1888" t="s">
        <v>10751</v>
      </c>
      <c r="AB1888">
        <v>0.97</v>
      </c>
      <c r="AC1888" t="s">
        <v>10751</v>
      </c>
      <c r="AD1888" t="s">
        <v>10751</v>
      </c>
      <c r="AE1888" t="s">
        <v>10751</v>
      </c>
      <c r="AF1888">
        <v>0.31</v>
      </c>
      <c r="AG1888">
        <v>0.68700000000000006</v>
      </c>
      <c r="AH1888" t="s">
        <v>10751</v>
      </c>
      <c r="AI1888">
        <v>2E-3</v>
      </c>
      <c r="AJ1888">
        <v>2E-3</v>
      </c>
      <c r="AK1888" t="s">
        <v>10751</v>
      </c>
      <c r="AL1888" t="s">
        <v>10751</v>
      </c>
      <c r="AM1888" t="s">
        <v>10751</v>
      </c>
      <c r="AN1888" t="s">
        <v>10751</v>
      </c>
      <c r="AO1888" t="s">
        <v>10751</v>
      </c>
      <c r="AP1888">
        <v>0.998</v>
      </c>
      <c r="AQ1888">
        <v>3.4000000000000002E-2</v>
      </c>
      <c r="AR1888">
        <v>3.1E-2</v>
      </c>
      <c r="AS1888">
        <v>0.27400000000000002</v>
      </c>
      <c r="AT1888">
        <v>0.98899999999999999</v>
      </c>
      <c r="AU1888">
        <v>0.99299999999999999</v>
      </c>
      <c r="AV1888">
        <v>6.2</v>
      </c>
      <c r="AW1888" t="s">
        <v>10751</v>
      </c>
      <c r="AX1888">
        <v>5.9</v>
      </c>
      <c r="AY1888" t="s">
        <v>10751</v>
      </c>
      <c r="AZ1888">
        <v>0.10199999999999999</v>
      </c>
      <c r="BA1888">
        <v>0.73299999999999998</v>
      </c>
      <c r="BB1888" t="s">
        <v>10751</v>
      </c>
      <c r="BC1888">
        <v>0.16400000000000001</v>
      </c>
      <c r="BD1888">
        <v>0</v>
      </c>
    </row>
    <row r="1889" spans="1:56">
      <c r="A1889" t="s">
        <v>10754</v>
      </c>
      <c r="B1889">
        <v>4500</v>
      </c>
      <c r="C1889">
        <v>2018</v>
      </c>
      <c r="D1889">
        <v>444</v>
      </c>
      <c r="E1889">
        <v>2.7317000000000001E-2</v>
      </c>
      <c r="F1889">
        <v>25.765280000000001</v>
      </c>
      <c r="H1889">
        <v>20.442630000000001</v>
      </c>
      <c r="I1889">
        <f t="shared" si="36"/>
        <v>0.55843132371000004</v>
      </c>
      <c r="K1889">
        <v>17.60765</v>
      </c>
      <c r="L1889">
        <v>23.268930000000001</v>
      </c>
      <c r="M1889">
        <v>434.80130000000003</v>
      </c>
      <c r="N1889">
        <v>504.80990000000003</v>
      </c>
      <c r="O1889">
        <v>381.98777999999999</v>
      </c>
      <c r="P1889">
        <v>57.802379999999999</v>
      </c>
      <c r="Q1889">
        <v>214.08109999999999</v>
      </c>
      <c r="R1889">
        <v>289.41910000000001</v>
      </c>
      <c r="S1889">
        <v>7.4896000000000003</v>
      </c>
      <c r="T1889">
        <v>1.3666849999999999</v>
      </c>
      <c r="U1889">
        <v>6.4314999999999997E-2</v>
      </c>
      <c r="V1889">
        <v>46.138240000000003</v>
      </c>
      <c r="W1889">
        <v>8.0000000000000002E-3</v>
      </c>
      <c r="X1889">
        <v>0.58499999999999996</v>
      </c>
      <c r="Y1889">
        <v>0.40699999999999997</v>
      </c>
      <c r="Z1889">
        <v>0.02</v>
      </c>
      <c r="AA1889" t="s">
        <v>10751</v>
      </c>
      <c r="AB1889">
        <v>0.98</v>
      </c>
      <c r="AC1889" t="s">
        <v>10751</v>
      </c>
      <c r="AD1889" t="s">
        <v>10751</v>
      </c>
      <c r="AE1889" t="s">
        <v>10751</v>
      </c>
      <c r="AF1889">
        <v>0.32700000000000001</v>
      </c>
      <c r="AG1889">
        <v>0.67200000000000004</v>
      </c>
      <c r="AH1889" t="s">
        <v>10751</v>
      </c>
      <c r="AI1889">
        <v>1E-3</v>
      </c>
      <c r="AJ1889">
        <v>1E-3</v>
      </c>
      <c r="AK1889" t="s">
        <v>10751</v>
      </c>
      <c r="AL1889" t="s">
        <v>10751</v>
      </c>
      <c r="AM1889" t="s">
        <v>10751</v>
      </c>
      <c r="AN1889" t="s">
        <v>10751</v>
      </c>
      <c r="AO1889" t="s">
        <v>10751</v>
      </c>
      <c r="AP1889">
        <v>0.999</v>
      </c>
      <c r="AQ1889">
        <v>4.8000000000000001E-2</v>
      </c>
      <c r="AR1889">
        <v>0.16700000000000001</v>
      </c>
      <c r="AS1889">
        <v>0.31900000000000001</v>
      </c>
      <c r="AT1889">
        <v>0.99</v>
      </c>
      <c r="AU1889">
        <v>0.98799999999999999</v>
      </c>
      <c r="AV1889">
        <v>6.7</v>
      </c>
      <c r="AW1889" t="s">
        <v>10751</v>
      </c>
      <c r="AX1889">
        <v>6</v>
      </c>
      <c r="AY1889" t="s">
        <v>10751</v>
      </c>
      <c r="AZ1889">
        <v>0.10299999999999999</v>
      </c>
      <c r="BA1889">
        <v>0.57799999999999996</v>
      </c>
      <c r="BB1889" t="s">
        <v>10751</v>
      </c>
      <c r="BC1889">
        <v>0.26100000000000001</v>
      </c>
      <c r="BD1889">
        <v>5.8000000000000003E-2</v>
      </c>
    </row>
    <row r="1890" spans="1:56">
      <c r="A1890" t="s">
        <v>10754</v>
      </c>
      <c r="B1890">
        <v>4500</v>
      </c>
      <c r="C1890">
        <v>2019</v>
      </c>
      <c r="D1890">
        <v>667</v>
      </c>
      <c r="E1890">
        <v>4.1324E-2</v>
      </c>
      <c r="F1890">
        <v>26.172989999999999</v>
      </c>
      <c r="H1890">
        <v>20.667719999999999</v>
      </c>
      <c r="I1890">
        <f t="shared" si="36"/>
        <v>0.85407286127999993</v>
      </c>
      <c r="K1890">
        <v>17.917660000000001</v>
      </c>
      <c r="L1890">
        <v>23.374110000000002</v>
      </c>
      <c r="M1890">
        <v>430.01785000000001</v>
      </c>
      <c r="N1890">
        <v>496.02049</v>
      </c>
      <c r="O1890">
        <v>380.22638000000001</v>
      </c>
      <c r="P1890">
        <v>56.787849999999999</v>
      </c>
      <c r="Q1890">
        <v>204.5667</v>
      </c>
      <c r="R1890">
        <v>281.7543</v>
      </c>
      <c r="S1890">
        <v>7.4836</v>
      </c>
      <c r="T1890">
        <v>1.418053</v>
      </c>
      <c r="U1890">
        <v>6.2612000000000001E-2</v>
      </c>
      <c r="V1890">
        <v>46.699460000000002</v>
      </c>
      <c r="W1890">
        <v>1.2999999999999999E-2</v>
      </c>
      <c r="X1890">
        <v>0.63400000000000001</v>
      </c>
      <c r="Y1890">
        <v>0.35299999999999998</v>
      </c>
      <c r="Z1890">
        <v>1.7000000000000001E-2</v>
      </c>
      <c r="AA1890" t="s">
        <v>10751</v>
      </c>
      <c r="AB1890">
        <v>0.98299999999999998</v>
      </c>
      <c r="AC1890" t="s">
        <v>10751</v>
      </c>
      <c r="AD1890" t="s">
        <v>10751</v>
      </c>
      <c r="AE1890" t="s">
        <v>10751</v>
      </c>
      <c r="AF1890">
        <v>0.27600000000000002</v>
      </c>
      <c r="AG1890">
        <v>0.72299999999999998</v>
      </c>
      <c r="AH1890" t="s">
        <v>10751</v>
      </c>
      <c r="AI1890">
        <v>0</v>
      </c>
      <c r="AJ1890">
        <v>0</v>
      </c>
      <c r="AK1890" t="s">
        <v>10751</v>
      </c>
      <c r="AL1890" t="s">
        <v>10751</v>
      </c>
      <c r="AM1890" t="s">
        <v>10751</v>
      </c>
      <c r="AN1890" t="s">
        <v>10751</v>
      </c>
      <c r="AO1890" t="s">
        <v>10751</v>
      </c>
      <c r="AP1890">
        <v>1</v>
      </c>
      <c r="AQ1890">
        <v>0.187</v>
      </c>
      <c r="AR1890">
        <v>0.42699999999999999</v>
      </c>
      <c r="AS1890">
        <v>0.27100000000000002</v>
      </c>
      <c r="AT1890">
        <v>0.98899999999999999</v>
      </c>
      <c r="AU1890">
        <v>0.98499999999999999</v>
      </c>
      <c r="AV1890">
        <v>7</v>
      </c>
      <c r="AW1890" t="s">
        <v>10751</v>
      </c>
      <c r="AX1890">
        <v>5.6</v>
      </c>
      <c r="AY1890" t="s">
        <v>10751</v>
      </c>
      <c r="AZ1890">
        <v>0.124</v>
      </c>
      <c r="BA1890">
        <v>0.496</v>
      </c>
      <c r="BB1890" t="s">
        <v>10751</v>
      </c>
      <c r="BC1890">
        <v>0.17899999999999999</v>
      </c>
      <c r="BD1890">
        <v>0.20100000000000001</v>
      </c>
    </row>
    <row r="1891" spans="1:56">
      <c r="A1891" t="s">
        <v>10754</v>
      </c>
      <c r="B1891">
        <v>4500</v>
      </c>
      <c r="C1891">
        <v>2020</v>
      </c>
      <c r="D1891">
        <v>416</v>
      </c>
      <c r="E1891">
        <v>3.0287999999999999E-2</v>
      </c>
      <c r="F1891">
        <v>26.903320000000001</v>
      </c>
      <c r="H1891">
        <v>21.094370000000001</v>
      </c>
      <c r="I1891">
        <f t="shared" si="36"/>
        <v>0.63890627856000004</v>
      </c>
      <c r="K1891">
        <v>18.54224</v>
      </c>
      <c r="L1891">
        <v>23.538430000000002</v>
      </c>
      <c r="M1891">
        <v>421.31220999999999</v>
      </c>
      <c r="N1891">
        <v>479.30266999999998</v>
      </c>
      <c r="O1891">
        <v>377.56500999999997</v>
      </c>
      <c r="P1891">
        <v>56.815339999999999</v>
      </c>
      <c r="Q1891">
        <v>198.2354</v>
      </c>
      <c r="R1891">
        <v>282.11430000000001</v>
      </c>
      <c r="S1891">
        <v>7.3601999999999999</v>
      </c>
      <c r="T1891">
        <v>1.460294</v>
      </c>
      <c r="U1891">
        <v>6.2691999999999998E-2</v>
      </c>
      <c r="V1891">
        <v>47.60051</v>
      </c>
      <c r="W1891">
        <v>3.0000000000000001E-3</v>
      </c>
      <c r="X1891">
        <v>0.66300000000000003</v>
      </c>
      <c r="Y1891">
        <v>0.33400000000000002</v>
      </c>
      <c r="Z1891">
        <v>0.02</v>
      </c>
      <c r="AA1891" t="s">
        <v>10751</v>
      </c>
      <c r="AB1891">
        <v>0.98</v>
      </c>
      <c r="AC1891" t="s">
        <v>10751</v>
      </c>
      <c r="AD1891" t="s">
        <v>10751</v>
      </c>
      <c r="AE1891" t="s">
        <v>10751</v>
      </c>
      <c r="AF1891">
        <v>0.29199999999999998</v>
      </c>
      <c r="AG1891">
        <v>0.70799999999999996</v>
      </c>
      <c r="AH1891" t="s">
        <v>10751</v>
      </c>
      <c r="AI1891">
        <v>0</v>
      </c>
      <c r="AJ1891">
        <v>0</v>
      </c>
      <c r="AK1891" t="s">
        <v>10751</v>
      </c>
      <c r="AL1891" t="s">
        <v>10751</v>
      </c>
      <c r="AM1891" t="s">
        <v>10751</v>
      </c>
      <c r="AN1891" t="s">
        <v>10751</v>
      </c>
      <c r="AO1891" t="s">
        <v>10751</v>
      </c>
      <c r="AP1891">
        <v>1</v>
      </c>
      <c r="AQ1891">
        <v>0.217</v>
      </c>
      <c r="AR1891">
        <v>0.28499999999999998</v>
      </c>
      <c r="AS1891">
        <v>0.25</v>
      </c>
      <c r="AT1891">
        <v>0.98499999999999999</v>
      </c>
      <c r="AU1891">
        <v>0.99</v>
      </c>
      <c r="AV1891">
        <v>7.6</v>
      </c>
      <c r="AW1891" t="s">
        <v>10751</v>
      </c>
      <c r="AX1891">
        <v>5.6</v>
      </c>
      <c r="AY1891" t="s">
        <v>10751</v>
      </c>
      <c r="AZ1891" t="s">
        <v>10751</v>
      </c>
      <c r="BA1891">
        <v>0.501</v>
      </c>
      <c r="BB1891" t="s">
        <v>10751</v>
      </c>
      <c r="BC1891">
        <v>0.157</v>
      </c>
      <c r="BD1891">
        <v>0.34200000000000003</v>
      </c>
    </row>
    <row r="1892" spans="1:56">
      <c r="A1892" t="s">
        <v>10754</v>
      </c>
      <c r="B1892">
        <v>4500</v>
      </c>
      <c r="C1892">
        <v>2021</v>
      </c>
      <c r="D1892">
        <v>491</v>
      </c>
      <c r="E1892">
        <v>3.5580000000000001E-2</v>
      </c>
      <c r="F1892">
        <v>26.830480000000001</v>
      </c>
      <c r="G1892">
        <f>IFERROR(F1892*E1892,"")</f>
        <v>0.95462847840000009</v>
      </c>
      <c r="H1892">
        <v>20.957360000000001</v>
      </c>
      <c r="I1892">
        <f t="shared" si="36"/>
        <v>0.7456628688000001</v>
      </c>
      <c r="J1892">
        <f>IFERROR(M1892*E1892,"")</f>
        <v>15.088148375400001</v>
      </c>
      <c r="K1892">
        <v>18.408809999999999</v>
      </c>
      <c r="L1892">
        <v>23.40137</v>
      </c>
      <c r="M1892">
        <v>424.06263000000001</v>
      </c>
      <c r="N1892">
        <v>482.77177</v>
      </c>
      <c r="O1892">
        <v>379.77328</v>
      </c>
      <c r="P1892">
        <v>57.083550000000002</v>
      </c>
      <c r="Q1892">
        <v>199.63399999999999</v>
      </c>
      <c r="R1892">
        <v>281.61989999999997</v>
      </c>
      <c r="S1892">
        <v>7.39</v>
      </c>
      <c r="T1892">
        <v>1.4418139999999999</v>
      </c>
      <c r="U1892">
        <v>6.2581999999999999E-2</v>
      </c>
      <c r="V1892">
        <v>47.259270000000001</v>
      </c>
      <c r="W1892" t="s">
        <v>10751</v>
      </c>
      <c r="X1892">
        <v>0.67300000000000004</v>
      </c>
      <c r="Y1892">
        <v>0.32700000000000001</v>
      </c>
      <c r="Z1892">
        <v>1.7999999999999999E-2</v>
      </c>
      <c r="AA1892" t="s">
        <v>10751</v>
      </c>
      <c r="AB1892">
        <v>0.98199999999999998</v>
      </c>
      <c r="AC1892" t="s">
        <v>10751</v>
      </c>
      <c r="AD1892" t="s">
        <v>10751</v>
      </c>
      <c r="AE1892" t="s">
        <v>10751</v>
      </c>
      <c r="AF1892">
        <v>0.253</v>
      </c>
      <c r="AG1892">
        <v>0.746</v>
      </c>
      <c r="AH1892" t="s">
        <v>10751</v>
      </c>
      <c r="AI1892">
        <v>0</v>
      </c>
      <c r="AJ1892">
        <v>0</v>
      </c>
      <c r="AK1892" t="s">
        <v>10751</v>
      </c>
      <c r="AL1892" t="s">
        <v>10751</v>
      </c>
      <c r="AM1892" t="s">
        <v>10751</v>
      </c>
      <c r="AN1892" t="s">
        <v>10751</v>
      </c>
      <c r="AO1892" t="s">
        <v>10751</v>
      </c>
      <c r="AP1892">
        <v>1</v>
      </c>
      <c r="AQ1892">
        <v>0.188</v>
      </c>
      <c r="AR1892">
        <v>0.23499999999999999</v>
      </c>
      <c r="AS1892">
        <v>0.22800000000000001</v>
      </c>
      <c r="AT1892">
        <v>0.99099999999999999</v>
      </c>
      <c r="AU1892">
        <v>0.995</v>
      </c>
      <c r="AV1892">
        <v>7.5</v>
      </c>
      <c r="AW1892" t="s">
        <v>10751</v>
      </c>
      <c r="AX1892">
        <v>5.6</v>
      </c>
      <c r="AY1892" t="s">
        <v>10751</v>
      </c>
      <c r="AZ1892" t="s">
        <v>10751</v>
      </c>
      <c r="BA1892">
        <v>0.52700000000000002</v>
      </c>
      <c r="BB1892" t="s">
        <v>10751</v>
      </c>
      <c r="BC1892">
        <v>0.159</v>
      </c>
      <c r="BD1892">
        <v>0.314</v>
      </c>
    </row>
    <row r="1893" spans="1:56">
      <c r="A1893" t="s">
        <v>10754</v>
      </c>
      <c r="B1893">
        <v>4500</v>
      </c>
      <c r="C1893" t="s">
        <v>10752</v>
      </c>
      <c r="D1893" t="s">
        <v>10751</v>
      </c>
      <c r="E1893">
        <v>2.9263000000000001E-2</v>
      </c>
      <c r="F1893">
        <v>26.707640000000001</v>
      </c>
      <c r="H1893">
        <v>20.881180000000001</v>
      </c>
      <c r="I1893">
        <f t="shared" si="36"/>
        <v>0.61104597034000008</v>
      </c>
      <c r="K1893">
        <v>18.22606</v>
      </c>
      <c r="L1893">
        <v>23.45927</v>
      </c>
      <c r="M1893">
        <v>425.73651000000001</v>
      </c>
      <c r="N1893">
        <v>487.76794999999998</v>
      </c>
      <c r="O1893">
        <v>378.94085999999999</v>
      </c>
      <c r="P1893">
        <v>58.336239999999997</v>
      </c>
      <c r="Q1893">
        <v>203.3039</v>
      </c>
      <c r="R1893">
        <v>283.18239999999997</v>
      </c>
      <c r="S1893">
        <v>7.3665000000000003</v>
      </c>
      <c r="T1893">
        <v>1.414631</v>
      </c>
      <c r="U1893">
        <v>6.2928999999999999E-2</v>
      </c>
      <c r="V1893">
        <v>47.062779999999997</v>
      </c>
      <c r="W1893" t="s">
        <v>10751</v>
      </c>
      <c r="X1893">
        <v>0.71199999999999997</v>
      </c>
      <c r="Y1893">
        <v>0.28799999999999998</v>
      </c>
      <c r="Z1893">
        <v>1.9E-2</v>
      </c>
      <c r="AA1893" t="s">
        <v>10751</v>
      </c>
      <c r="AB1893">
        <v>0.98099999999999998</v>
      </c>
      <c r="AC1893" t="s">
        <v>10751</v>
      </c>
      <c r="AD1893" t="s">
        <v>10751</v>
      </c>
      <c r="AE1893" t="s">
        <v>10751</v>
      </c>
      <c r="AF1893">
        <v>0.35899999999999999</v>
      </c>
      <c r="AG1893">
        <v>0.63800000000000001</v>
      </c>
      <c r="AH1893" t="s">
        <v>10751</v>
      </c>
      <c r="AI1893">
        <v>3.0000000000000001E-3</v>
      </c>
      <c r="AJ1893">
        <v>3.0000000000000001E-3</v>
      </c>
      <c r="AK1893" t="s">
        <v>10751</v>
      </c>
      <c r="AL1893" t="s">
        <v>10751</v>
      </c>
      <c r="AM1893" t="s">
        <v>10751</v>
      </c>
      <c r="AN1893" t="s">
        <v>10751</v>
      </c>
      <c r="AO1893" t="s">
        <v>10751</v>
      </c>
      <c r="AP1893">
        <v>0.997</v>
      </c>
      <c r="AQ1893">
        <v>0.13500000000000001</v>
      </c>
      <c r="AR1893">
        <v>0.23200000000000001</v>
      </c>
      <c r="AS1893">
        <v>0.33900000000000002</v>
      </c>
      <c r="AT1893">
        <v>1</v>
      </c>
      <c r="AU1893">
        <v>0.99199999999999999</v>
      </c>
      <c r="AV1893">
        <v>7.6</v>
      </c>
      <c r="AW1893" t="s">
        <v>10751</v>
      </c>
      <c r="AX1893">
        <v>5.7</v>
      </c>
      <c r="AY1893" t="s">
        <v>10751</v>
      </c>
      <c r="AZ1893" t="s">
        <v>10751</v>
      </c>
      <c r="BA1893">
        <v>0.45800000000000002</v>
      </c>
      <c r="BB1893" t="s">
        <v>10751</v>
      </c>
      <c r="BC1893">
        <v>0.22500000000000001</v>
      </c>
      <c r="BD1893">
        <v>0.317</v>
      </c>
    </row>
    <row r="1894" spans="1:56">
      <c r="A1894" t="s">
        <v>10750</v>
      </c>
      <c r="B1894">
        <v>5000</v>
      </c>
      <c r="C1894">
        <v>1975</v>
      </c>
      <c r="D1894" s="7">
        <v>1505</v>
      </c>
      <c r="E1894">
        <v>0.14723700000000001</v>
      </c>
      <c r="F1894">
        <v>12.887779999999999</v>
      </c>
      <c r="H1894">
        <v>10.986520000000001</v>
      </c>
      <c r="I1894">
        <f t="shared" si="36"/>
        <v>1.6176222452400002</v>
      </c>
      <c r="K1894">
        <v>9.9977</v>
      </c>
      <c r="L1894">
        <v>12.49723</v>
      </c>
      <c r="M1894">
        <v>808.90043000000003</v>
      </c>
      <c r="N1894">
        <v>888.90479000000005</v>
      </c>
      <c r="O1894">
        <v>711.11733000000004</v>
      </c>
      <c r="P1894" t="s">
        <v>10751</v>
      </c>
      <c r="Q1894">
        <v>388.35059999999999</v>
      </c>
      <c r="R1894">
        <v>166.39189999999999</v>
      </c>
      <c r="S1894" t="s">
        <v>10751</v>
      </c>
      <c r="T1894">
        <v>0.42851699999999998</v>
      </c>
      <c r="U1894">
        <v>3.3278000000000002E-2</v>
      </c>
      <c r="V1894">
        <v>27.805879999999998</v>
      </c>
      <c r="W1894" t="s">
        <v>10751</v>
      </c>
      <c r="X1894" t="s">
        <v>10751</v>
      </c>
      <c r="Y1894">
        <v>1</v>
      </c>
      <c r="Z1894" t="s">
        <v>10751</v>
      </c>
      <c r="AA1894">
        <v>1</v>
      </c>
      <c r="AB1894" t="s">
        <v>10751</v>
      </c>
      <c r="AC1894" t="s">
        <v>10751</v>
      </c>
      <c r="AD1894" t="s">
        <v>10751</v>
      </c>
      <c r="AE1894">
        <v>1</v>
      </c>
      <c r="AF1894" t="s">
        <v>10751</v>
      </c>
      <c r="AG1894" t="s">
        <v>10751</v>
      </c>
      <c r="AH1894" t="s">
        <v>10751</v>
      </c>
      <c r="AI1894" t="s">
        <v>10751</v>
      </c>
      <c r="AJ1894" t="s">
        <v>10751</v>
      </c>
      <c r="AK1894" t="s">
        <v>10751</v>
      </c>
      <c r="AL1894" t="s">
        <v>10751</v>
      </c>
      <c r="AM1894" t="s">
        <v>10751</v>
      </c>
      <c r="AN1894" t="s">
        <v>10751</v>
      </c>
      <c r="AO1894" t="s">
        <v>10751</v>
      </c>
      <c r="AP1894">
        <v>1</v>
      </c>
      <c r="AQ1894" t="s">
        <v>10751</v>
      </c>
      <c r="AR1894" t="s">
        <v>10751</v>
      </c>
      <c r="AS1894" t="s">
        <v>10751</v>
      </c>
      <c r="AT1894" t="s">
        <v>10751</v>
      </c>
      <c r="AU1894" t="s">
        <v>10751</v>
      </c>
      <c r="AV1894" t="s">
        <v>10751</v>
      </c>
      <c r="AW1894" t="s">
        <v>10751</v>
      </c>
      <c r="AX1894">
        <v>8</v>
      </c>
      <c r="AY1894" t="s">
        <v>10751</v>
      </c>
      <c r="AZ1894" t="s">
        <v>10751</v>
      </c>
      <c r="BA1894" t="s">
        <v>10751</v>
      </c>
      <c r="BB1894" t="s">
        <v>10751</v>
      </c>
      <c r="BC1894" t="s">
        <v>10751</v>
      </c>
      <c r="BD1894" t="s">
        <v>10751</v>
      </c>
    </row>
    <row r="1895" spans="1:56">
      <c r="A1895" t="s">
        <v>10750</v>
      </c>
      <c r="B1895">
        <v>5000</v>
      </c>
      <c r="C1895">
        <v>1976</v>
      </c>
      <c r="D1895" s="7">
        <v>1495</v>
      </c>
      <c r="E1895">
        <v>0.121172</v>
      </c>
      <c r="F1895">
        <v>14.63212</v>
      </c>
      <c r="H1895">
        <v>12.45978</v>
      </c>
      <c r="I1895">
        <f t="shared" si="36"/>
        <v>1.5097764621600001</v>
      </c>
      <c r="K1895">
        <v>11.496880000000001</v>
      </c>
      <c r="L1895">
        <v>13.880660000000001</v>
      </c>
      <c r="M1895">
        <v>713.25512000000003</v>
      </c>
      <c r="N1895">
        <v>772.99216000000001</v>
      </c>
      <c r="O1895">
        <v>640.24319000000003</v>
      </c>
      <c r="P1895" t="s">
        <v>10751</v>
      </c>
      <c r="Q1895">
        <v>377.88850000000002</v>
      </c>
      <c r="R1895">
        <v>166.37909999999999</v>
      </c>
      <c r="S1895" t="s">
        <v>10751</v>
      </c>
      <c r="T1895">
        <v>0.44049199999999999</v>
      </c>
      <c r="U1895">
        <v>3.3276E-2</v>
      </c>
      <c r="V1895">
        <v>31.221160000000001</v>
      </c>
      <c r="W1895">
        <v>3.0000000000000001E-3</v>
      </c>
      <c r="X1895" t="s">
        <v>10751</v>
      </c>
      <c r="Y1895">
        <v>0.997</v>
      </c>
      <c r="Z1895" t="s">
        <v>10751</v>
      </c>
      <c r="AA1895">
        <v>1</v>
      </c>
      <c r="AB1895" t="s">
        <v>10751</v>
      </c>
      <c r="AC1895" t="s">
        <v>10751</v>
      </c>
      <c r="AD1895" t="s">
        <v>10751</v>
      </c>
      <c r="AE1895">
        <v>1</v>
      </c>
      <c r="AF1895" t="s">
        <v>10751</v>
      </c>
      <c r="AG1895" t="s">
        <v>10751</v>
      </c>
      <c r="AH1895" t="s">
        <v>10751</v>
      </c>
      <c r="AI1895" t="s">
        <v>10751</v>
      </c>
      <c r="AJ1895" t="s">
        <v>10751</v>
      </c>
      <c r="AK1895" t="s">
        <v>10751</v>
      </c>
      <c r="AL1895" t="s">
        <v>10751</v>
      </c>
      <c r="AM1895" t="s">
        <v>10751</v>
      </c>
      <c r="AN1895" t="s">
        <v>10751</v>
      </c>
      <c r="AO1895" t="s">
        <v>10751</v>
      </c>
      <c r="AP1895">
        <v>1</v>
      </c>
      <c r="AQ1895" t="s">
        <v>10751</v>
      </c>
      <c r="AR1895" t="s">
        <v>10751</v>
      </c>
      <c r="AS1895" t="s">
        <v>10751</v>
      </c>
      <c r="AT1895" t="s">
        <v>10751</v>
      </c>
      <c r="AU1895" t="s">
        <v>10751</v>
      </c>
      <c r="AV1895">
        <v>3</v>
      </c>
      <c r="AW1895" t="s">
        <v>10751</v>
      </c>
      <c r="AX1895">
        <v>8</v>
      </c>
      <c r="AY1895">
        <v>1</v>
      </c>
      <c r="AZ1895" t="s">
        <v>10751</v>
      </c>
      <c r="BA1895" t="s">
        <v>10751</v>
      </c>
      <c r="BB1895" t="s">
        <v>10751</v>
      </c>
      <c r="BC1895" t="s">
        <v>10751</v>
      </c>
      <c r="BD1895" t="s">
        <v>10751</v>
      </c>
    </row>
    <row r="1896" spans="1:56">
      <c r="A1896" t="s">
        <v>10750</v>
      </c>
      <c r="B1896">
        <v>5000</v>
      </c>
      <c r="C1896">
        <v>1977</v>
      </c>
      <c r="D1896" s="7">
        <v>1051</v>
      </c>
      <c r="E1896">
        <v>7.4398000000000006E-2</v>
      </c>
      <c r="F1896">
        <v>14.132580000000001</v>
      </c>
      <c r="H1896">
        <v>12.05158</v>
      </c>
      <c r="I1896">
        <f t="shared" si="36"/>
        <v>0.89661344884000005</v>
      </c>
      <c r="K1896">
        <v>10.925190000000001</v>
      </c>
      <c r="L1896">
        <v>13.78917</v>
      </c>
      <c r="M1896">
        <v>737.41368999999997</v>
      </c>
      <c r="N1896">
        <v>813.44092999999998</v>
      </c>
      <c r="O1896">
        <v>644.49149999999997</v>
      </c>
      <c r="P1896" t="s">
        <v>10751</v>
      </c>
      <c r="Q1896">
        <v>387.16840000000002</v>
      </c>
      <c r="R1896">
        <v>175.25059999999999</v>
      </c>
      <c r="S1896" t="s">
        <v>10751</v>
      </c>
      <c r="T1896">
        <v>0.45312200000000002</v>
      </c>
      <c r="U1896">
        <v>3.5049999999999998E-2</v>
      </c>
      <c r="V1896">
        <v>30.26371</v>
      </c>
      <c r="W1896">
        <v>3.3000000000000002E-2</v>
      </c>
      <c r="X1896" t="s">
        <v>10751</v>
      </c>
      <c r="Y1896">
        <v>0.96699999999999997</v>
      </c>
      <c r="Z1896" t="s">
        <v>10751</v>
      </c>
      <c r="AA1896">
        <v>1</v>
      </c>
      <c r="AB1896" t="s">
        <v>10751</v>
      </c>
      <c r="AC1896" t="s">
        <v>10751</v>
      </c>
      <c r="AD1896" t="s">
        <v>10751</v>
      </c>
      <c r="AE1896">
        <v>0.99299999999999999</v>
      </c>
      <c r="AF1896" t="s">
        <v>10751</v>
      </c>
      <c r="AG1896">
        <v>7.0000000000000001E-3</v>
      </c>
      <c r="AH1896" t="s">
        <v>10751</v>
      </c>
      <c r="AI1896" t="s">
        <v>10751</v>
      </c>
      <c r="AJ1896" t="s">
        <v>10751</v>
      </c>
      <c r="AK1896" t="s">
        <v>10751</v>
      </c>
      <c r="AL1896" t="s">
        <v>10751</v>
      </c>
      <c r="AM1896" t="s">
        <v>10751</v>
      </c>
      <c r="AN1896" t="s">
        <v>10751</v>
      </c>
      <c r="AO1896" t="s">
        <v>10751</v>
      </c>
      <c r="AP1896">
        <v>1</v>
      </c>
      <c r="AQ1896" t="s">
        <v>10751</v>
      </c>
      <c r="AR1896" t="s">
        <v>10751</v>
      </c>
      <c r="AS1896" t="s">
        <v>10751</v>
      </c>
      <c r="AT1896" t="s">
        <v>10751</v>
      </c>
      <c r="AU1896" t="s">
        <v>10751</v>
      </c>
      <c r="AV1896" t="s">
        <v>10751</v>
      </c>
      <c r="AW1896" t="s">
        <v>10751</v>
      </c>
      <c r="AX1896">
        <v>8</v>
      </c>
      <c r="AY1896" t="s">
        <v>10751</v>
      </c>
      <c r="AZ1896" t="s">
        <v>10751</v>
      </c>
      <c r="BA1896" t="s">
        <v>10751</v>
      </c>
      <c r="BB1896" t="s">
        <v>10751</v>
      </c>
      <c r="BC1896" t="s">
        <v>10751</v>
      </c>
      <c r="BD1896" t="s">
        <v>10751</v>
      </c>
    </row>
    <row r="1897" spans="1:56">
      <c r="A1897" t="s">
        <v>10750</v>
      </c>
      <c r="B1897">
        <v>5000</v>
      </c>
      <c r="C1897">
        <v>1978</v>
      </c>
      <c r="D1897">
        <v>477</v>
      </c>
      <c r="E1897">
        <v>3.3007000000000002E-2</v>
      </c>
      <c r="F1897">
        <v>14.577669999999999</v>
      </c>
      <c r="H1897">
        <v>12.44472</v>
      </c>
      <c r="I1897">
        <f t="shared" si="36"/>
        <v>0.41076287304000003</v>
      </c>
      <c r="K1897">
        <v>11.13109</v>
      </c>
      <c r="L1897">
        <v>14.542289999999999</v>
      </c>
      <c r="M1897">
        <v>714.72916999999995</v>
      </c>
      <c r="N1897">
        <v>799.05679999999995</v>
      </c>
      <c r="O1897">
        <v>611.66206</v>
      </c>
      <c r="P1897" t="s">
        <v>10751</v>
      </c>
      <c r="Q1897">
        <v>403.08969999999999</v>
      </c>
      <c r="R1897">
        <v>179.13640000000001</v>
      </c>
      <c r="S1897">
        <v>13.077299999999999</v>
      </c>
      <c r="T1897">
        <v>0.44502399999999998</v>
      </c>
      <c r="U1897">
        <v>3.5826999999999998E-2</v>
      </c>
      <c r="V1897">
        <v>31.308710000000001</v>
      </c>
      <c r="W1897">
        <v>4.9000000000000002E-2</v>
      </c>
      <c r="X1897" t="s">
        <v>10751</v>
      </c>
      <c r="Y1897">
        <v>0.95099999999999996</v>
      </c>
      <c r="Z1897" t="s">
        <v>10751</v>
      </c>
      <c r="AA1897">
        <v>0.85899999999999999</v>
      </c>
      <c r="AB1897">
        <v>0.14099999999999999</v>
      </c>
      <c r="AC1897" t="s">
        <v>10751</v>
      </c>
      <c r="AD1897" t="s">
        <v>10751</v>
      </c>
      <c r="AE1897">
        <v>0.98699999999999999</v>
      </c>
      <c r="AF1897" t="s">
        <v>10751</v>
      </c>
      <c r="AG1897">
        <v>4.0000000000000001E-3</v>
      </c>
      <c r="AH1897" t="s">
        <v>10751</v>
      </c>
      <c r="AI1897">
        <v>8.9999999999999993E-3</v>
      </c>
      <c r="AJ1897">
        <v>8.9999999999999993E-3</v>
      </c>
      <c r="AK1897" t="s">
        <v>10751</v>
      </c>
      <c r="AL1897" t="s">
        <v>10751</v>
      </c>
      <c r="AM1897" t="s">
        <v>10751</v>
      </c>
      <c r="AN1897" t="s">
        <v>10751</v>
      </c>
      <c r="AO1897" t="s">
        <v>10751</v>
      </c>
      <c r="AP1897">
        <v>0.99099999999999999</v>
      </c>
      <c r="AQ1897" t="s">
        <v>10751</v>
      </c>
      <c r="AR1897" t="s">
        <v>10751</v>
      </c>
      <c r="AS1897" t="s">
        <v>10751</v>
      </c>
      <c r="AT1897" t="s">
        <v>10751</v>
      </c>
      <c r="AU1897" t="s">
        <v>10751</v>
      </c>
      <c r="AV1897">
        <v>3</v>
      </c>
      <c r="AW1897" t="s">
        <v>10751</v>
      </c>
      <c r="AX1897">
        <v>8</v>
      </c>
      <c r="AY1897">
        <v>1</v>
      </c>
      <c r="AZ1897" t="s">
        <v>10751</v>
      </c>
      <c r="BA1897" t="s">
        <v>10751</v>
      </c>
      <c r="BB1897" t="s">
        <v>10751</v>
      </c>
      <c r="BC1897" t="s">
        <v>10751</v>
      </c>
      <c r="BD1897" t="s">
        <v>10751</v>
      </c>
    </row>
    <row r="1898" spans="1:56">
      <c r="A1898" t="s">
        <v>10750</v>
      </c>
      <c r="B1898">
        <v>5000</v>
      </c>
      <c r="C1898">
        <v>1979</v>
      </c>
      <c r="D1898">
        <v>182</v>
      </c>
      <c r="E1898">
        <v>1.312E-2</v>
      </c>
      <c r="F1898">
        <v>14.40016</v>
      </c>
      <c r="H1898">
        <v>12.286020000000001</v>
      </c>
      <c r="I1898">
        <f t="shared" si="36"/>
        <v>0.16119258240000001</v>
      </c>
      <c r="K1898">
        <v>11.08123</v>
      </c>
      <c r="L1898">
        <v>14.16882</v>
      </c>
      <c r="M1898">
        <v>729.47555999999997</v>
      </c>
      <c r="N1898">
        <v>808.53178000000003</v>
      </c>
      <c r="O1898">
        <v>632.85128999999995</v>
      </c>
      <c r="P1898" t="s">
        <v>10751</v>
      </c>
      <c r="Q1898">
        <v>396.48790000000002</v>
      </c>
      <c r="R1898">
        <v>169.3493</v>
      </c>
      <c r="S1898">
        <v>13.481199999999999</v>
      </c>
      <c r="T1898">
        <v>0.426178</v>
      </c>
      <c r="U1898">
        <v>3.3869999999999997E-2</v>
      </c>
      <c r="V1898">
        <v>31.337969999999999</v>
      </c>
      <c r="W1898" t="s">
        <v>10751</v>
      </c>
      <c r="X1898" t="s">
        <v>10751</v>
      </c>
      <c r="Y1898">
        <v>1</v>
      </c>
      <c r="Z1898" t="s">
        <v>10751</v>
      </c>
      <c r="AA1898">
        <v>1</v>
      </c>
      <c r="AB1898" t="s">
        <v>10751</v>
      </c>
      <c r="AC1898" t="s">
        <v>10751</v>
      </c>
      <c r="AD1898" t="s">
        <v>10751</v>
      </c>
      <c r="AE1898">
        <v>0.9</v>
      </c>
      <c r="AF1898" t="s">
        <v>10751</v>
      </c>
      <c r="AG1898">
        <v>8.9999999999999993E-3</v>
      </c>
      <c r="AH1898" t="s">
        <v>10751</v>
      </c>
      <c r="AI1898">
        <v>9.0999999999999998E-2</v>
      </c>
      <c r="AJ1898">
        <v>9.0999999999999998E-2</v>
      </c>
      <c r="AK1898" t="s">
        <v>10751</v>
      </c>
      <c r="AL1898" t="s">
        <v>10751</v>
      </c>
      <c r="AM1898" t="s">
        <v>10751</v>
      </c>
      <c r="AN1898" t="s">
        <v>10751</v>
      </c>
      <c r="AO1898" t="s">
        <v>10751</v>
      </c>
      <c r="AP1898">
        <v>0.90900000000000003</v>
      </c>
      <c r="AQ1898" t="s">
        <v>10751</v>
      </c>
      <c r="AR1898" t="s">
        <v>10751</v>
      </c>
      <c r="AS1898" t="s">
        <v>10751</v>
      </c>
      <c r="AT1898" t="s">
        <v>10751</v>
      </c>
      <c r="AU1898" t="s">
        <v>10751</v>
      </c>
      <c r="AV1898">
        <v>3</v>
      </c>
      <c r="AW1898" t="s">
        <v>10751</v>
      </c>
      <c r="AX1898">
        <v>8</v>
      </c>
      <c r="AY1898">
        <v>1</v>
      </c>
      <c r="AZ1898" t="s">
        <v>10751</v>
      </c>
      <c r="BA1898" t="s">
        <v>10751</v>
      </c>
      <c r="BB1898" t="s">
        <v>10751</v>
      </c>
      <c r="BC1898" t="s">
        <v>10751</v>
      </c>
      <c r="BD1898" t="s">
        <v>10751</v>
      </c>
    </row>
    <row r="1899" spans="1:56">
      <c r="A1899" t="s">
        <v>10750</v>
      </c>
      <c r="B1899">
        <v>5000</v>
      </c>
      <c r="C1899">
        <v>1980</v>
      </c>
      <c r="D1899">
        <v>2</v>
      </c>
      <c r="E1899">
        <v>1.8699999999999999E-4</v>
      </c>
      <c r="F1899">
        <v>12.53309</v>
      </c>
      <c r="H1899">
        <v>10.67069</v>
      </c>
      <c r="I1899">
        <f t="shared" si="36"/>
        <v>1.9954190299999999E-3</v>
      </c>
      <c r="K1899">
        <v>9.8658699999999993</v>
      </c>
      <c r="L1899">
        <v>11.85242</v>
      </c>
      <c r="M1899">
        <v>832.84213</v>
      </c>
      <c r="N1899">
        <v>900.78180999999995</v>
      </c>
      <c r="O1899">
        <v>749.80474000000004</v>
      </c>
      <c r="P1899" t="s">
        <v>10751</v>
      </c>
      <c r="Q1899">
        <v>381.74610000000001</v>
      </c>
      <c r="R1899">
        <v>156.2482</v>
      </c>
      <c r="S1899">
        <v>14.472799999999999</v>
      </c>
      <c r="T1899">
        <v>0.40917500000000001</v>
      </c>
      <c r="U1899">
        <v>3.125E-2</v>
      </c>
      <c r="V1899">
        <v>26.83867</v>
      </c>
      <c r="W1899" t="s">
        <v>10751</v>
      </c>
      <c r="X1899" t="s">
        <v>10751</v>
      </c>
      <c r="Y1899">
        <v>1</v>
      </c>
      <c r="Z1899" t="s">
        <v>10751</v>
      </c>
      <c r="AA1899">
        <v>1</v>
      </c>
      <c r="AB1899" t="s">
        <v>10751</v>
      </c>
      <c r="AC1899" t="s">
        <v>10751</v>
      </c>
      <c r="AD1899" t="s">
        <v>10751</v>
      </c>
      <c r="AE1899">
        <v>0.93300000000000005</v>
      </c>
      <c r="AF1899" t="s">
        <v>10751</v>
      </c>
      <c r="AG1899">
        <v>6.7000000000000004E-2</v>
      </c>
      <c r="AH1899" t="s">
        <v>10751</v>
      </c>
      <c r="AI1899" t="s">
        <v>10751</v>
      </c>
      <c r="AJ1899" t="s">
        <v>10751</v>
      </c>
      <c r="AK1899" t="s">
        <v>10751</v>
      </c>
      <c r="AL1899" t="s">
        <v>10751</v>
      </c>
      <c r="AM1899" t="s">
        <v>10751</v>
      </c>
      <c r="AN1899" t="s">
        <v>10751</v>
      </c>
      <c r="AO1899" t="s">
        <v>10751</v>
      </c>
      <c r="AP1899">
        <v>1</v>
      </c>
      <c r="AQ1899" t="s">
        <v>10751</v>
      </c>
      <c r="AR1899" t="s">
        <v>10751</v>
      </c>
      <c r="AS1899" t="s">
        <v>10751</v>
      </c>
      <c r="AT1899" t="s">
        <v>10751</v>
      </c>
      <c r="AU1899" t="s">
        <v>10751</v>
      </c>
      <c r="AV1899">
        <v>3</v>
      </c>
      <c r="AW1899" t="s">
        <v>10751</v>
      </c>
      <c r="AX1899">
        <v>8</v>
      </c>
      <c r="AY1899">
        <v>1</v>
      </c>
      <c r="AZ1899" t="s">
        <v>10751</v>
      </c>
      <c r="BA1899" t="s">
        <v>10751</v>
      </c>
      <c r="BB1899" t="s">
        <v>10751</v>
      </c>
      <c r="BC1899" t="s">
        <v>10751</v>
      </c>
      <c r="BD1899" t="s">
        <v>10751</v>
      </c>
    </row>
    <row r="1900" spans="1:56">
      <c r="A1900" t="s">
        <v>10750</v>
      </c>
      <c r="B1900">
        <v>5000</v>
      </c>
      <c r="C1900">
        <v>1981</v>
      </c>
      <c r="D1900">
        <v>2</v>
      </c>
      <c r="E1900">
        <v>1.75E-4</v>
      </c>
      <c r="F1900">
        <v>11.735200000000001</v>
      </c>
      <c r="H1900">
        <v>9.9903600000000008</v>
      </c>
      <c r="I1900">
        <f t="shared" si="36"/>
        <v>1.748313E-3</v>
      </c>
      <c r="K1900">
        <v>9.2514800000000008</v>
      </c>
      <c r="L1900">
        <v>11.071059999999999</v>
      </c>
      <c r="M1900">
        <v>889.55755999999997</v>
      </c>
      <c r="N1900">
        <v>960.60332000000005</v>
      </c>
      <c r="O1900">
        <v>802.72385999999995</v>
      </c>
      <c r="P1900" t="s">
        <v>10751</v>
      </c>
      <c r="Q1900">
        <v>386.73149999999998</v>
      </c>
      <c r="R1900">
        <v>155.6429</v>
      </c>
      <c r="S1900">
        <v>14.4809</v>
      </c>
      <c r="T1900">
        <v>0.40194000000000002</v>
      </c>
      <c r="U1900">
        <v>3.1129E-2</v>
      </c>
      <c r="V1900">
        <v>25.05921</v>
      </c>
      <c r="W1900" t="s">
        <v>10751</v>
      </c>
      <c r="X1900" t="s">
        <v>10751</v>
      </c>
      <c r="Y1900">
        <v>1</v>
      </c>
      <c r="Z1900" t="s">
        <v>10751</v>
      </c>
      <c r="AA1900">
        <v>1</v>
      </c>
      <c r="AB1900" t="s">
        <v>10751</v>
      </c>
      <c r="AC1900" t="s">
        <v>10751</v>
      </c>
      <c r="AD1900" t="s">
        <v>10751</v>
      </c>
      <c r="AE1900" t="s">
        <v>10751</v>
      </c>
      <c r="AF1900" t="s">
        <v>10751</v>
      </c>
      <c r="AG1900">
        <v>0.42599999999999999</v>
      </c>
      <c r="AH1900">
        <v>0.57399999999999995</v>
      </c>
      <c r="AI1900" t="s">
        <v>10751</v>
      </c>
      <c r="AJ1900" t="s">
        <v>10751</v>
      </c>
      <c r="AK1900" t="s">
        <v>10751</v>
      </c>
      <c r="AL1900" t="s">
        <v>10751</v>
      </c>
      <c r="AM1900" t="s">
        <v>10751</v>
      </c>
      <c r="AN1900" t="s">
        <v>10751</v>
      </c>
      <c r="AO1900" t="s">
        <v>10751</v>
      </c>
      <c r="AP1900">
        <v>1</v>
      </c>
      <c r="AQ1900" t="s">
        <v>10751</v>
      </c>
      <c r="AR1900" t="s">
        <v>10751</v>
      </c>
      <c r="AS1900" t="s">
        <v>10751</v>
      </c>
      <c r="AT1900" t="s">
        <v>10751</v>
      </c>
      <c r="AU1900" t="s">
        <v>10751</v>
      </c>
      <c r="AV1900">
        <v>3</v>
      </c>
      <c r="AW1900" t="s">
        <v>10751</v>
      </c>
      <c r="AX1900">
        <v>8</v>
      </c>
      <c r="AY1900">
        <v>1</v>
      </c>
      <c r="AZ1900" t="s">
        <v>10751</v>
      </c>
      <c r="BA1900" t="s">
        <v>10751</v>
      </c>
      <c r="BB1900" t="s">
        <v>10751</v>
      </c>
      <c r="BC1900" t="s">
        <v>10751</v>
      </c>
      <c r="BD1900" t="s">
        <v>10751</v>
      </c>
    </row>
    <row r="1901" spans="1:56">
      <c r="A1901" t="s">
        <v>10750</v>
      </c>
      <c r="B1901">
        <v>5000</v>
      </c>
      <c r="C1901">
        <v>1982</v>
      </c>
      <c r="D1901">
        <v>2</v>
      </c>
      <c r="E1901">
        <v>2.1599999999999999E-4</v>
      </c>
      <c r="F1901">
        <v>11.16155</v>
      </c>
      <c r="H1901">
        <v>9.5043600000000001</v>
      </c>
      <c r="I1901">
        <f t="shared" si="36"/>
        <v>2.05294176E-3</v>
      </c>
      <c r="K1901">
        <v>8.7658500000000004</v>
      </c>
      <c r="L1901">
        <v>10.59535</v>
      </c>
      <c r="M1901">
        <v>935.04486999999995</v>
      </c>
      <c r="N1901" s="129">
        <v>1013.82026</v>
      </c>
      <c r="O1901">
        <v>838.76382999999998</v>
      </c>
      <c r="P1901" t="s">
        <v>10751</v>
      </c>
      <c r="Q1901">
        <v>377.92309999999998</v>
      </c>
      <c r="R1901">
        <v>176.41909999999999</v>
      </c>
      <c r="S1901">
        <v>14.621700000000001</v>
      </c>
      <c r="T1901">
        <v>0.48237999999999998</v>
      </c>
      <c r="U1901">
        <v>3.5284000000000003E-2</v>
      </c>
      <c r="V1901">
        <v>23.83398</v>
      </c>
      <c r="W1901" t="s">
        <v>10751</v>
      </c>
      <c r="X1901" t="s">
        <v>10751</v>
      </c>
      <c r="Y1901">
        <v>1</v>
      </c>
      <c r="Z1901" t="s">
        <v>10751</v>
      </c>
      <c r="AA1901">
        <v>0.85799999999999998</v>
      </c>
      <c r="AB1901">
        <v>0.14199999999999999</v>
      </c>
      <c r="AC1901" t="s">
        <v>10751</v>
      </c>
      <c r="AD1901" t="s">
        <v>10751</v>
      </c>
      <c r="AE1901">
        <v>0.14199999999999999</v>
      </c>
      <c r="AF1901" t="s">
        <v>10751</v>
      </c>
      <c r="AG1901">
        <v>0.442</v>
      </c>
      <c r="AH1901">
        <v>0.41499999999999998</v>
      </c>
      <c r="AI1901" t="s">
        <v>10751</v>
      </c>
      <c r="AJ1901" t="s">
        <v>10751</v>
      </c>
      <c r="AK1901" t="s">
        <v>10751</v>
      </c>
      <c r="AL1901" t="s">
        <v>10751</v>
      </c>
      <c r="AM1901" t="s">
        <v>10751</v>
      </c>
      <c r="AN1901" t="s">
        <v>10751</v>
      </c>
      <c r="AO1901" t="s">
        <v>10751</v>
      </c>
      <c r="AP1901">
        <v>1</v>
      </c>
      <c r="AQ1901" t="s">
        <v>10751</v>
      </c>
      <c r="AR1901" t="s">
        <v>10751</v>
      </c>
      <c r="AS1901" t="s">
        <v>10751</v>
      </c>
      <c r="AT1901" t="s">
        <v>10751</v>
      </c>
      <c r="AU1901" t="s">
        <v>10751</v>
      </c>
      <c r="AV1901">
        <v>3</v>
      </c>
      <c r="AW1901" t="s">
        <v>10751</v>
      </c>
      <c r="AX1901">
        <v>8</v>
      </c>
      <c r="AY1901">
        <v>1</v>
      </c>
      <c r="AZ1901" t="s">
        <v>10751</v>
      </c>
      <c r="BA1901" t="s">
        <v>10751</v>
      </c>
      <c r="BB1901" t="s">
        <v>10751</v>
      </c>
      <c r="BC1901" t="s">
        <v>10751</v>
      </c>
      <c r="BD1901" t="s">
        <v>10751</v>
      </c>
    </row>
    <row r="1902" spans="1:56">
      <c r="A1902" t="s">
        <v>10750</v>
      </c>
      <c r="B1902">
        <v>5000</v>
      </c>
      <c r="C1902">
        <v>1983</v>
      </c>
      <c r="D1902">
        <v>1</v>
      </c>
      <c r="E1902">
        <v>1.2300000000000001E-4</v>
      </c>
      <c r="F1902">
        <v>11.533250000000001</v>
      </c>
      <c r="H1902">
        <v>9.8216199999999994</v>
      </c>
      <c r="I1902">
        <f t="shared" si="36"/>
        <v>1.2080592600000001E-3</v>
      </c>
      <c r="K1902">
        <v>9.0670900000000003</v>
      </c>
      <c r="L1902">
        <v>10.933680000000001</v>
      </c>
      <c r="M1902">
        <v>904.84025999999994</v>
      </c>
      <c r="N1902">
        <v>980.13810000000001</v>
      </c>
      <c r="O1902">
        <v>812.80957000000001</v>
      </c>
      <c r="P1902" t="s">
        <v>10751</v>
      </c>
      <c r="Q1902">
        <v>372.76400000000001</v>
      </c>
      <c r="R1902">
        <v>157.00550000000001</v>
      </c>
      <c r="S1902">
        <v>14.2354</v>
      </c>
      <c r="T1902">
        <v>0.42591299999999999</v>
      </c>
      <c r="U1902">
        <v>3.1400999999999998E-2</v>
      </c>
      <c r="V1902">
        <v>24.593029999999999</v>
      </c>
      <c r="W1902" t="s">
        <v>10751</v>
      </c>
      <c r="X1902" t="s">
        <v>10751</v>
      </c>
      <c r="Y1902">
        <v>1</v>
      </c>
      <c r="Z1902" t="s">
        <v>10751</v>
      </c>
      <c r="AA1902">
        <v>0.93500000000000005</v>
      </c>
      <c r="AB1902">
        <v>6.5000000000000002E-2</v>
      </c>
      <c r="AC1902" t="s">
        <v>10751</v>
      </c>
      <c r="AD1902" t="s">
        <v>10751</v>
      </c>
      <c r="AE1902">
        <v>6.5000000000000002E-2</v>
      </c>
      <c r="AF1902" t="s">
        <v>10751</v>
      </c>
      <c r="AG1902">
        <v>0.193</v>
      </c>
      <c r="AH1902">
        <v>0.74199999999999999</v>
      </c>
      <c r="AI1902" t="s">
        <v>10751</v>
      </c>
      <c r="AJ1902" t="s">
        <v>10751</v>
      </c>
      <c r="AK1902" t="s">
        <v>10751</v>
      </c>
      <c r="AL1902" t="s">
        <v>10751</v>
      </c>
      <c r="AM1902" t="s">
        <v>10751</v>
      </c>
      <c r="AN1902" t="s">
        <v>10751</v>
      </c>
      <c r="AO1902" t="s">
        <v>10751</v>
      </c>
      <c r="AP1902">
        <v>1</v>
      </c>
      <c r="AQ1902" t="s">
        <v>10751</v>
      </c>
      <c r="AR1902" t="s">
        <v>10751</v>
      </c>
      <c r="AS1902" t="s">
        <v>10751</v>
      </c>
      <c r="AT1902" t="s">
        <v>10751</v>
      </c>
      <c r="AU1902" t="s">
        <v>10751</v>
      </c>
      <c r="AV1902">
        <v>3</v>
      </c>
      <c r="AW1902" t="s">
        <v>10751</v>
      </c>
      <c r="AX1902">
        <v>8</v>
      </c>
      <c r="AY1902">
        <v>1</v>
      </c>
      <c r="AZ1902" t="s">
        <v>10751</v>
      </c>
      <c r="BA1902" t="s">
        <v>10751</v>
      </c>
      <c r="BB1902" t="s">
        <v>10751</v>
      </c>
      <c r="BC1902" t="s">
        <v>10751</v>
      </c>
      <c r="BD1902" t="s">
        <v>10751</v>
      </c>
    </row>
    <row r="1903" spans="1:56">
      <c r="A1903" t="s">
        <v>10750</v>
      </c>
      <c r="B1903">
        <v>5000</v>
      </c>
      <c r="C1903">
        <v>1984</v>
      </c>
      <c r="D1903">
        <v>2</v>
      </c>
      <c r="E1903">
        <v>1.4899999999999999E-4</v>
      </c>
      <c r="F1903">
        <v>11.200340000000001</v>
      </c>
      <c r="H1903">
        <v>9.5383899999999997</v>
      </c>
      <c r="I1903">
        <f t="shared" si="36"/>
        <v>1.4212201099999999E-3</v>
      </c>
      <c r="K1903">
        <v>8.7902199999999997</v>
      </c>
      <c r="L1903">
        <v>10.645849999999999</v>
      </c>
      <c r="M1903">
        <v>931.70851000000005</v>
      </c>
      <c r="N1903" s="129">
        <v>1011.00949</v>
      </c>
      <c r="O1903">
        <v>834.78510000000006</v>
      </c>
      <c r="P1903" t="s">
        <v>10751</v>
      </c>
      <c r="Q1903">
        <v>374.20690000000002</v>
      </c>
      <c r="R1903">
        <v>175.67529999999999</v>
      </c>
      <c r="S1903">
        <v>13.360900000000001</v>
      </c>
      <c r="T1903">
        <v>0.48498400000000003</v>
      </c>
      <c r="U1903">
        <v>3.5135E-2</v>
      </c>
      <c r="V1903">
        <v>23.922689999999999</v>
      </c>
      <c r="W1903" t="s">
        <v>10751</v>
      </c>
      <c r="X1903" t="s">
        <v>10751</v>
      </c>
      <c r="Y1903">
        <v>1</v>
      </c>
      <c r="Z1903" t="s">
        <v>10751</v>
      </c>
      <c r="AA1903">
        <v>0.84199999999999997</v>
      </c>
      <c r="AB1903">
        <v>0.158</v>
      </c>
      <c r="AC1903" t="s">
        <v>10751</v>
      </c>
      <c r="AD1903" t="s">
        <v>10751</v>
      </c>
      <c r="AE1903">
        <v>0.158</v>
      </c>
      <c r="AF1903" t="s">
        <v>10751</v>
      </c>
      <c r="AG1903">
        <v>0.374</v>
      </c>
      <c r="AH1903">
        <v>0.46800000000000003</v>
      </c>
      <c r="AI1903" t="s">
        <v>10751</v>
      </c>
      <c r="AJ1903" t="s">
        <v>10751</v>
      </c>
      <c r="AK1903" t="s">
        <v>10751</v>
      </c>
      <c r="AL1903" t="s">
        <v>10751</v>
      </c>
      <c r="AM1903" t="s">
        <v>10751</v>
      </c>
      <c r="AN1903" t="s">
        <v>10751</v>
      </c>
      <c r="AO1903" t="s">
        <v>10751</v>
      </c>
      <c r="AP1903">
        <v>1</v>
      </c>
      <c r="AQ1903" t="s">
        <v>10751</v>
      </c>
      <c r="AR1903" t="s">
        <v>10751</v>
      </c>
      <c r="AS1903" t="s">
        <v>10751</v>
      </c>
      <c r="AT1903" t="s">
        <v>10751</v>
      </c>
      <c r="AU1903" t="s">
        <v>10751</v>
      </c>
      <c r="AV1903">
        <v>3</v>
      </c>
      <c r="AW1903" t="s">
        <v>10751</v>
      </c>
      <c r="AX1903">
        <v>8</v>
      </c>
      <c r="AY1903">
        <v>1</v>
      </c>
      <c r="AZ1903" t="s">
        <v>10751</v>
      </c>
      <c r="BA1903" t="s">
        <v>10751</v>
      </c>
      <c r="BB1903" t="s">
        <v>10751</v>
      </c>
      <c r="BC1903" t="s">
        <v>10751</v>
      </c>
      <c r="BD1903" t="s">
        <v>10751</v>
      </c>
    </row>
    <row r="1904" spans="1:56">
      <c r="A1904" t="s">
        <v>10750</v>
      </c>
      <c r="B1904">
        <v>5000</v>
      </c>
      <c r="C1904">
        <v>1985</v>
      </c>
      <c r="D1904">
        <v>1</v>
      </c>
      <c r="E1904">
        <v>6.9999999999999994E-5</v>
      </c>
      <c r="F1904">
        <v>10.863060000000001</v>
      </c>
      <c r="H1904">
        <v>9.2460900000000006</v>
      </c>
      <c r="I1904">
        <f t="shared" si="36"/>
        <v>6.4722629999999998E-4</v>
      </c>
      <c r="K1904">
        <v>8.5451599999999992</v>
      </c>
      <c r="L1904">
        <v>10.27633</v>
      </c>
      <c r="M1904">
        <v>961.1635</v>
      </c>
      <c r="N1904" s="129">
        <v>1040.0039999999999</v>
      </c>
      <c r="O1904">
        <v>864.80289000000005</v>
      </c>
      <c r="P1904" t="s">
        <v>10751</v>
      </c>
      <c r="Q1904">
        <v>394.43009999999998</v>
      </c>
      <c r="R1904">
        <v>187.28739999999999</v>
      </c>
      <c r="S1904">
        <v>12.4741</v>
      </c>
      <c r="T1904">
        <v>0.49376199999999998</v>
      </c>
      <c r="U1904">
        <v>3.7456999999999997E-2</v>
      </c>
      <c r="V1904">
        <v>23.14554</v>
      </c>
      <c r="W1904" t="s">
        <v>10751</v>
      </c>
      <c r="X1904" t="s">
        <v>10751</v>
      </c>
      <c r="Y1904">
        <v>1</v>
      </c>
      <c r="Z1904" t="s">
        <v>10751</v>
      </c>
      <c r="AA1904">
        <v>0.83699999999999997</v>
      </c>
      <c r="AB1904">
        <v>0.16300000000000001</v>
      </c>
      <c r="AC1904" t="s">
        <v>10751</v>
      </c>
      <c r="AD1904" t="s">
        <v>10751</v>
      </c>
      <c r="AE1904">
        <v>0.16300000000000001</v>
      </c>
      <c r="AF1904" t="s">
        <v>10751</v>
      </c>
      <c r="AG1904">
        <v>0.83699999999999997</v>
      </c>
      <c r="AH1904" t="s">
        <v>10751</v>
      </c>
      <c r="AI1904" t="s">
        <v>10751</v>
      </c>
      <c r="AJ1904" t="s">
        <v>10751</v>
      </c>
      <c r="AK1904" t="s">
        <v>10751</v>
      </c>
      <c r="AL1904" t="s">
        <v>10751</v>
      </c>
      <c r="AM1904" t="s">
        <v>10751</v>
      </c>
      <c r="AN1904" t="s">
        <v>10751</v>
      </c>
      <c r="AO1904" t="s">
        <v>10751</v>
      </c>
      <c r="AP1904">
        <v>1</v>
      </c>
      <c r="AQ1904" t="s">
        <v>10751</v>
      </c>
      <c r="AR1904" t="s">
        <v>10751</v>
      </c>
      <c r="AS1904" t="s">
        <v>10751</v>
      </c>
      <c r="AT1904" t="s">
        <v>10751</v>
      </c>
      <c r="AU1904" t="s">
        <v>10751</v>
      </c>
      <c r="AV1904">
        <v>3</v>
      </c>
      <c r="AW1904" t="s">
        <v>10751</v>
      </c>
      <c r="AX1904">
        <v>8</v>
      </c>
      <c r="AY1904">
        <v>1</v>
      </c>
      <c r="AZ1904" t="s">
        <v>10751</v>
      </c>
      <c r="BA1904" t="s">
        <v>10751</v>
      </c>
      <c r="BB1904" t="s">
        <v>10751</v>
      </c>
      <c r="BC1904" t="s">
        <v>10751</v>
      </c>
      <c r="BD1904" t="s">
        <v>10751</v>
      </c>
    </row>
    <row r="1905" spans="1:56">
      <c r="A1905" t="s">
        <v>10750</v>
      </c>
      <c r="B1905">
        <v>5000</v>
      </c>
      <c r="C1905">
        <v>1986</v>
      </c>
      <c r="D1905">
        <v>1</v>
      </c>
      <c r="E1905">
        <v>6.7000000000000002E-5</v>
      </c>
      <c r="F1905">
        <v>10.694839999999999</v>
      </c>
      <c r="H1905">
        <v>9.0852400000000006</v>
      </c>
      <c r="I1905">
        <f t="shared" si="36"/>
        <v>6.0871108000000007E-4</v>
      </c>
      <c r="K1905">
        <v>8.3423599999999993</v>
      </c>
      <c r="L1905">
        <v>10.16351</v>
      </c>
      <c r="M1905">
        <v>978.17960000000005</v>
      </c>
      <c r="N1905" s="129">
        <v>1065.28628</v>
      </c>
      <c r="O1905">
        <v>874.40264999999999</v>
      </c>
      <c r="P1905" t="s">
        <v>10751</v>
      </c>
      <c r="Q1905">
        <v>378.44589999999999</v>
      </c>
      <c r="R1905">
        <v>204.66220000000001</v>
      </c>
      <c r="S1905">
        <v>11.4444</v>
      </c>
      <c r="T1905">
        <v>0.57350100000000004</v>
      </c>
      <c r="U1905">
        <v>4.0932000000000003E-2</v>
      </c>
      <c r="V1905">
        <v>22.76116</v>
      </c>
      <c r="W1905" t="s">
        <v>10751</v>
      </c>
      <c r="X1905" t="s">
        <v>10751</v>
      </c>
      <c r="Y1905">
        <v>1</v>
      </c>
      <c r="Z1905" t="s">
        <v>10751</v>
      </c>
      <c r="AA1905">
        <v>0.69399999999999995</v>
      </c>
      <c r="AB1905">
        <v>0.30599999999999999</v>
      </c>
      <c r="AC1905" t="s">
        <v>10751</v>
      </c>
      <c r="AD1905" t="s">
        <v>10751</v>
      </c>
      <c r="AE1905">
        <v>0.30599999999999999</v>
      </c>
      <c r="AF1905" t="s">
        <v>10751</v>
      </c>
      <c r="AG1905">
        <v>0.69399999999999995</v>
      </c>
      <c r="AH1905" t="s">
        <v>10751</v>
      </c>
      <c r="AI1905" t="s">
        <v>10751</v>
      </c>
      <c r="AJ1905" t="s">
        <v>10751</v>
      </c>
      <c r="AK1905" t="s">
        <v>10751</v>
      </c>
      <c r="AL1905" t="s">
        <v>10751</v>
      </c>
      <c r="AM1905" t="s">
        <v>10751</v>
      </c>
      <c r="AN1905" t="s">
        <v>10751</v>
      </c>
      <c r="AO1905" t="s">
        <v>10751</v>
      </c>
      <c r="AP1905">
        <v>1</v>
      </c>
      <c r="AQ1905" t="s">
        <v>10751</v>
      </c>
      <c r="AR1905" t="s">
        <v>10751</v>
      </c>
      <c r="AS1905" t="s">
        <v>10751</v>
      </c>
      <c r="AT1905" t="s">
        <v>10751</v>
      </c>
      <c r="AU1905" t="s">
        <v>10751</v>
      </c>
      <c r="AV1905">
        <v>3</v>
      </c>
      <c r="AW1905" t="s">
        <v>10751</v>
      </c>
      <c r="AX1905">
        <v>8</v>
      </c>
      <c r="AY1905">
        <v>1</v>
      </c>
      <c r="AZ1905" t="s">
        <v>10751</v>
      </c>
      <c r="BA1905" t="s">
        <v>10751</v>
      </c>
      <c r="BB1905" t="s">
        <v>10751</v>
      </c>
      <c r="BC1905" t="s">
        <v>10751</v>
      </c>
      <c r="BD1905" t="s">
        <v>10751</v>
      </c>
    </row>
    <row r="1906" spans="1:56">
      <c r="A1906" t="s">
        <v>10750</v>
      </c>
      <c r="B1906">
        <v>5000</v>
      </c>
      <c r="C1906">
        <v>1987</v>
      </c>
      <c r="D1906">
        <v>1</v>
      </c>
      <c r="E1906">
        <v>5.5999999999999999E-5</v>
      </c>
      <c r="F1906">
        <v>11.4169</v>
      </c>
      <c r="H1906">
        <v>9.6569800000000008</v>
      </c>
      <c r="I1906">
        <f t="shared" si="36"/>
        <v>5.4079088000000004E-4</v>
      </c>
      <c r="K1906">
        <v>8.9941800000000001</v>
      </c>
      <c r="L1906">
        <v>10.55979</v>
      </c>
      <c r="M1906">
        <v>920.26675</v>
      </c>
      <c r="N1906">
        <v>988.08349999999996</v>
      </c>
      <c r="O1906">
        <v>841.58888000000002</v>
      </c>
      <c r="P1906" t="s">
        <v>10751</v>
      </c>
      <c r="Q1906">
        <v>410.45139999999998</v>
      </c>
      <c r="R1906">
        <v>190.88239999999999</v>
      </c>
      <c r="S1906">
        <v>11.762700000000001</v>
      </c>
      <c r="T1906">
        <v>0.46607399999999999</v>
      </c>
      <c r="U1906">
        <v>3.8176000000000002E-2</v>
      </c>
      <c r="V1906">
        <v>24.231860000000001</v>
      </c>
      <c r="W1906" t="s">
        <v>10751</v>
      </c>
      <c r="X1906" t="s">
        <v>10751</v>
      </c>
      <c r="Y1906">
        <v>1</v>
      </c>
      <c r="Z1906" t="s">
        <v>10751</v>
      </c>
      <c r="AA1906">
        <v>0.98199999999999998</v>
      </c>
      <c r="AB1906">
        <v>1.7999999999999999E-2</v>
      </c>
      <c r="AC1906" t="s">
        <v>10751</v>
      </c>
      <c r="AD1906" t="s">
        <v>10751</v>
      </c>
      <c r="AE1906" t="s">
        <v>10751</v>
      </c>
      <c r="AF1906" t="s">
        <v>10751</v>
      </c>
      <c r="AG1906">
        <v>1</v>
      </c>
      <c r="AH1906" t="s">
        <v>10751</v>
      </c>
      <c r="AI1906" t="s">
        <v>10751</v>
      </c>
      <c r="AJ1906" t="s">
        <v>10751</v>
      </c>
      <c r="AK1906" t="s">
        <v>10751</v>
      </c>
      <c r="AL1906" t="s">
        <v>10751</v>
      </c>
      <c r="AM1906" t="s">
        <v>10751</v>
      </c>
      <c r="AN1906" t="s">
        <v>10751</v>
      </c>
      <c r="AO1906" t="s">
        <v>10751</v>
      </c>
      <c r="AP1906">
        <v>1</v>
      </c>
      <c r="AQ1906" t="s">
        <v>10751</v>
      </c>
      <c r="AR1906" t="s">
        <v>10751</v>
      </c>
      <c r="AS1906" t="s">
        <v>10751</v>
      </c>
      <c r="AT1906" t="s">
        <v>10751</v>
      </c>
      <c r="AU1906" t="s">
        <v>10751</v>
      </c>
      <c r="AV1906">
        <v>3</v>
      </c>
      <c r="AW1906" t="s">
        <v>10751</v>
      </c>
      <c r="AX1906">
        <v>8</v>
      </c>
      <c r="AY1906">
        <v>1</v>
      </c>
      <c r="AZ1906" t="s">
        <v>10751</v>
      </c>
      <c r="BA1906" t="s">
        <v>10751</v>
      </c>
      <c r="BB1906" t="s">
        <v>10751</v>
      </c>
      <c r="BC1906" t="s">
        <v>10751</v>
      </c>
      <c r="BD1906" t="s">
        <v>10751</v>
      </c>
    </row>
    <row r="1907" spans="1:56">
      <c r="A1907" t="s">
        <v>10750</v>
      </c>
      <c r="B1907">
        <v>5000</v>
      </c>
      <c r="C1907">
        <v>1988</v>
      </c>
      <c r="D1907">
        <v>1</v>
      </c>
      <c r="E1907">
        <v>6.3999999999999997E-5</v>
      </c>
      <c r="F1907">
        <v>12.337199999999999</v>
      </c>
      <c r="H1907">
        <v>10.427619999999999</v>
      </c>
      <c r="I1907">
        <f t="shared" si="36"/>
        <v>6.6736767999999987E-4</v>
      </c>
      <c r="K1907">
        <v>9.5192899999999998</v>
      </c>
      <c r="L1907">
        <v>11.69115</v>
      </c>
      <c r="M1907">
        <v>852.25555999999995</v>
      </c>
      <c r="N1907">
        <v>933.57839000000001</v>
      </c>
      <c r="O1907">
        <v>760.14796999999999</v>
      </c>
      <c r="P1907" t="s">
        <v>10751</v>
      </c>
      <c r="Q1907">
        <v>407.76620000000003</v>
      </c>
      <c r="R1907">
        <v>206.72309999999999</v>
      </c>
      <c r="S1907">
        <v>11.2797</v>
      </c>
      <c r="T1907">
        <v>0.50931999999999999</v>
      </c>
      <c r="U1907">
        <v>4.1345E-2</v>
      </c>
      <c r="V1907">
        <v>26.087990000000001</v>
      </c>
      <c r="W1907" t="s">
        <v>10751</v>
      </c>
      <c r="X1907" t="s">
        <v>10751</v>
      </c>
      <c r="Y1907">
        <v>1</v>
      </c>
      <c r="Z1907" t="s">
        <v>10751</v>
      </c>
      <c r="AA1907">
        <v>0.95099999999999996</v>
      </c>
      <c r="AB1907">
        <v>4.9000000000000002E-2</v>
      </c>
      <c r="AC1907" t="s">
        <v>10751</v>
      </c>
      <c r="AD1907" t="s">
        <v>10751</v>
      </c>
      <c r="AE1907" t="s">
        <v>10751</v>
      </c>
      <c r="AF1907" t="s">
        <v>10751</v>
      </c>
      <c r="AG1907">
        <v>1</v>
      </c>
      <c r="AH1907" t="s">
        <v>10751</v>
      </c>
      <c r="AI1907" t="s">
        <v>10751</v>
      </c>
      <c r="AJ1907" t="s">
        <v>10751</v>
      </c>
      <c r="AK1907" t="s">
        <v>10751</v>
      </c>
      <c r="AL1907" t="s">
        <v>10751</v>
      </c>
      <c r="AM1907" t="s">
        <v>10751</v>
      </c>
      <c r="AN1907" t="s">
        <v>10751</v>
      </c>
      <c r="AO1907" t="s">
        <v>10751</v>
      </c>
      <c r="AP1907">
        <v>1</v>
      </c>
      <c r="AQ1907" t="s">
        <v>10751</v>
      </c>
      <c r="AR1907" t="s">
        <v>10751</v>
      </c>
      <c r="AS1907" t="s">
        <v>10751</v>
      </c>
      <c r="AT1907" t="s">
        <v>10751</v>
      </c>
      <c r="AU1907" t="s">
        <v>10751</v>
      </c>
      <c r="AV1907">
        <v>3</v>
      </c>
      <c r="AW1907" t="s">
        <v>10751</v>
      </c>
      <c r="AX1907">
        <v>8</v>
      </c>
      <c r="AY1907">
        <v>1</v>
      </c>
      <c r="AZ1907" t="s">
        <v>10751</v>
      </c>
      <c r="BA1907" t="s">
        <v>10751</v>
      </c>
      <c r="BB1907" t="s">
        <v>10751</v>
      </c>
      <c r="BC1907" t="s">
        <v>10751</v>
      </c>
      <c r="BD1907" t="s">
        <v>10751</v>
      </c>
    </row>
    <row r="1908" spans="1:56">
      <c r="A1908" t="s">
        <v>10750</v>
      </c>
      <c r="B1908">
        <v>5000</v>
      </c>
      <c r="C1908">
        <v>1989</v>
      </c>
      <c r="D1908">
        <v>1</v>
      </c>
      <c r="E1908">
        <v>6.0999999999999999E-5</v>
      </c>
      <c r="F1908">
        <v>12.385619999999999</v>
      </c>
      <c r="H1908">
        <v>10.440300000000001</v>
      </c>
      <c r="I1908">
        <f t="shared" si="36"/>
        <v>6.3685830000000001E-4</v>
      </c>
      <c r="K1908">
        <v>9.5216600000000007</v>
      </c>
      <c r="L1908">
        <v>11.68562</v>
      </c>
      <c r="M1908">
        <v>851.22045000000003</v>
      </c>
      <c r="N1908">
        <v>933.34603000000004</v>
      </c>
      <c r="O1908">
        <v>760.50729000000001</v>
      </c>
      <c r="P1908" t="s">
        <v>10751</v>
      </c>
      <c r="Q1908">
        <v>410.24889999999999</v>
      </c>
      <c r="R1908">
        <v>205.71270000000001</v>
      </c>
      <c r="S1908">
        <v>10.898300000000001</v>
      </c>
      <c r="T1908">
        <v>0.50243199999999999</v>
      </c>
      <c r="U1908">
        <v>4.1142999999999999E-2</v>
      </c>
      <c r="V1908">
        <v>26.10877</v>
      </c>
      <c r="W1908" t="s">
        <v>10751</v>
      </c>
      <c r="X1908" t="s">
        <v>10751</v>
      </c>
      <c r="Y1908">
        <v>1</v>
      </c>
      <c r="Z1908" t="s">
        <v>10751</v>
      </c>
      <c r="AA1908">
        <v>1</v>
      </c>
      <c r="AB1908" t="s">
        <v>10751</v>
      </c>
      <c r="AC1908" t="s">
        <v>10751</v>
      </c>
      <c r="AD1908" t="s">
        <v>10751</v>
      </c>
      <c r="AE1908" t="s">
        <v>10751</v>
      </c>
      <c r="AF1908" t="s">
        <v>10751</v>
      </c>
      <c r="AG1908">
        <v>1</v>
      </c>
      <c r="AH1908" t="s">
        <v>10751</v>
      </c>
      <c r="AI1908" t="s">
        <v>10751</v>
      </c>
      <c r="AJ1908" t="s">
        <v>10751</v>
      </c>
      <c r="AK1908" t="s">
        <v>10751</v>
      </c>
      <c r="AL1908" t="s">
        <v>10751</v>
      </c>
      <c r="AM1908" t="s">
        <v>10751</v>
      </c>
      <c r="AN1908" t="s">
        <v>10751</v>
      </c>
      <c r="AO1908" t="s">
        <v>10751</v>
      </c>
      <c r="AP1908">
        <v>1</v>
      </c>
      <c r="AQ1908" t="s">
        <v>10751</v>
      </c>
      <c r="AR1908" t="s">
        <v>10751</v>
      </c>
      <c r="AS1908" t="s">
        <v>10751</v>
      </c>
      <c r="AT1908" t="s">
        <v>10751</v>
      </c>
      <c r="AU1908" t="s">
        <v>10751</v>
      </c>
      <c r="AV1908">
        <v>3</v>
      </c>
      <c r="AW1908" t="s">
        <v>10751</v>
      </c>
      <c r="AX1908">
        <v>8</v>
      </c>
      <c r="AY1908">
        <v>1</v>
      </c>
      <c r="AZ1908" t="s">
        <v>10751</v>
      </c>
      <c r="BA1908" t="s">
        <v>10751</v>
      </c>
      <c r="BB1908" t="s">
        <v>10751</v>
      </c>
      <c r="BC1908" t="s">
        <v>10751</v>
      </c>
      <c r="BD1908" t="s">
        <v>10751</v>
      </c>
    </row>
    <row r="1909" spans="1:56">
      <c r="A1909" t="s">
        <v>10750</v>
      </c>
      <c r="B1909">
        <v>5000</v>
      </c>
      <c r="C1909">
        <v>1990</v>
      </c>
      <c r="D1909">
        <v>0</v>
      </c>
      <c r="E1909">
        <v>0</v>
      </c>
      <c r="F1909">
        <v>10.93</v>
      </c>
      <c r="H1909">
        <v>9.2275899999999993</v>
      </c>
      <c r="I1909">
        <f t="shared" si="36"/>
        <v>0</v>
      </c>
      <c r="K1909">
        <v>8.1976999999999993</v>
      </c>
      <c r="L1909">
        <v>10.675929999999999</v>
      </c>
      <c r="M1909">
        <v>963.08966999999996</v>
      </c>
      <c r="N1909" s="129">
        <v>1084.0840000000001</v>
      </c>
      <c r="O1909">
        <v>832.43305999999995</v>
      </c>
      <c r="P1909" t="s">
        <v>10751</v>
      </c>
      <c r="Q1909">
        <v>326</v>
      </c>
      <c r="R1909">
        <v>240</v>
      </c>
      <c r="S1909">
        <v>9.4360999999999997</v>
      </c>
      <c r="T1909">
        <v>0.73619599999999996</v>
      </c>
      <c r="U1909">
        <v>4.8000000000000001E-2</v>
      </c>
      <c r="V1909">
        <v>23.06898</v>
      </c>
      <c r="W1909" t="s">
        <v>10751</v>
      </c>
      <c r="X1909" t="s">
        <v>10751</v>
      </c>
      <c r="Y1909">
        <v>1</v>
      </c>
      <c r="Z1909" t="s">
        <v>10751</v>
      </c>
      <c r="AA1909" t="s">
        <v>10751</v>
      </c>
      <c r="AB1909">
        <v>1</v>
      </c>
      <c r="AC1909" t="s">
        <v>10751</v>
      </c>
      <c r="AD1909" t="s">
        <v>10751</v>
      </c>
      <c r="AE1909" t="s">
        <v>10751</v>
      </c>
      <c r="AF1909" t="s">
        <v>10751</v>
      </c>
      <c r="AG1909">
        <v>1</v>
      </c>
      <c r="AH1909" t="s">
        <v>10751</v>
      </c>
      <c r="AI1909" t="s">
        <v>10751</v>
      </c>
      <c r="AJ1909" t="s">
        <v>10751</v>
      </c>
      <c r="AK1909" t="s">
        <v>10751</v>
      </c>
      <c r="AL1909" t="s">
        <v>10751</v>
      </c>
      <c r="AM1909" t="s">
        <v>10751</v>
      </c>
      <c r="AN1909" t="s">
        <v>10751</v>
      </c>
      <c r="AO1909" t="s">
        <v>10751</v>
      </c>
      <c r="AP1909">
        <v>1</v>
      </c>
      <c r="AQ1909" t="s">
        <v>10751</v>
      </c>
      <c r="AR1909" t="s">
        <v>10751</v>
      </c>
      <c r="AS1909" t="s">
        <v>10751</v>
      </c>
      <c r="AT1909" t="s">
        <v>10751</v>
      </c>
      <c r="AU1909" t="s">
        <v>10751</v>
      </c>
      <c r="AV1909">
        <v>3</v>
      </c>
      <c r="AW1909" t="s">
        <v>10751</v>
      </c>
      <c r="AX1909">
        <v>8</v>
      </c>
      <c r="AY1909">
        <v>1</v>
      </c>
      <c r="AZ1909" t="s">
        <v>10751</v>
      </c>
      <c r="BA1909" t="s">
        <v>10751</v>
      </c>
      <c r="BB1909" t="s">
        <v>10751</v>
      </c>
      <c r="BC1909" t="s">
        <v>10751</v>
      </c>
      <c r="BD1909" t="s">
        <v>10751</v>
      </c>
    </row>
    <row r="1910" spans="1:56">
      <c r="A1910" t="s">
        <v>10750</v>
      </c>
      <c r="B1910">
        <v>5000</v>
      </c>
      <c r="C1910">
        <v>1991</v>
      </c>
      <c r="D1910" t="s">
        <v>10751</v>
      </c>
      <c r="E1910" t="s">
        <v>10751</v>
      </c>
      <c r="F1910" t="s">
        <v>10751</v>
      </c>
      <c r="H1910" t="s">
        <v>10751</v>
      </c>
      <c r="I1910" t="str">
        <f t="shared" si="36"/>
        <v/>
      </c>
      <c r="K1910" t="s">
        <v>10751</v>
      </c>
      <c r="L1910" t="s">
        <v>10751</v>
      </c>
      <c r="M1910" t="s">
        <v>10751</v>
      </c>
      <c r="N1910" t="s">
        <v>10751</v>
      </c>
      <c r="O1910" t="s">
        <v>10751</v>
      </c>
      <c r="P1910" t="s">
        <v>10751</v>
      </c>
      <c r="Q1910" t="s">
        <v>10751</v>
      </c>
      <c r="R1910" t="s">
        <v>10751</v>
      </c>
      <c r="S1910" t="s">
        <v>10751</v>
      </c>
      <c r="T1910" t="s">
        <v>10751</v>
      </c>
      <c r="U1910" t="s">
        <v>10751</v>
      </c>
      <c r="V1910" t="s">
        <v>10751</v>
      </c>
      <c r="W1910" t="s">
        <v>10751</v>
      </c>
      <c r="X1910" t="s">
        <v>10751</v>
      </c>
      <c r="Y1910" t="s">
        <v>10751</v>
      </c>
      <c r="Z1910" t="s">
        <v>10751</v>
      </c>
      <c r="AA1910" t="s">
        <v>10751</v>
      </c>
      <c r="AB1910" t="s">
        <v>10751</v>
      </c>
      <c r="AC1910" t="s">
        <v>10751</v>
      </c>
      <c r="AD1910" t="s">
        <v>10751</v>
      </c>
      <c r="AE1910" t="s">
        <v>10751</v>
      </c>
      <c r="AF1910" t="s">
        <v>10751</v>
      </c>
      <c r="AG1910" t="s">
        <v>10751</v>
      </c>
      <c r="AH1910" t="s">
        <v>10751</v>
      </c>
      <c r="AI1910" t="s">
        <v>10751</v>
      </c>
      <c r="AJ1910" t="s">
        <v>10751</v>
      </c>
      <c r="AK1910" t="s">
        <v>10751</v>
      </c>
      <c r="AL1910" t="s">
        <v>10751</v>
      </c>
      <c r="AM1910" t="s">
        <v>10751</v>
      </c>
      <c r="AN1910" t="s">
        <v>10751</v>
      </c>
      <c r="AO1910" t="s">
        <v>10751</v>
      </c>
      <c r="AP1910" t="s">
        <v>10751</v>
      </c>
      <c r="AQ1910" t="s">
        <v>10751</v>
      </c>
      <c r="AR1910" t="s">
        <v>10751</v>
      </c>
      <c r="AS1910" t="s">
        <v>10751</v>
      </c>
      <c r="AT1910" t="s">
        <v>10751</v>
      </c>
      <c r="AU1910" t="s">
        <v>10751</v>
      </c>
      <c r="AV1910" t="s">
        <v>10751</v>
      </c>
      <c r="AW1910" t="s">
        <v>10751</v>
      </c>
      <c r="AX1910" t="s">
        <v>10751</v>
      </c>
      <c r="AY1910" t="s">
        <v>10751</v>
      </c>
      <c r="AZ1910" t="s">
        <v>10751</v>
      </c>
      <c r="BA1910" t="s">
        <v>10751</v>
      </c>
      <c r="BB1910" t="s">
        <v>10751</v>
      </c>
      <c r="BC1910" t="s">
        <v>10751</v>
      </c>
      <c r="BD1910" t="s">
        <v>10751</v>
      </c>
    </row>
    <row r="1911" spans="1:56">
      <c r="A1911" t="s">
        <v>10750</v>
      </c>
      <c r="B1911">
        <v>5000</v>
      </c>
      <c r="C1911">
        <v>1992</v>
      </c>
      <c r="D1911">
        <v>10</v>
      </c>
      <c r="E1911">
        <v>8.5499999999999997E-4</v>
      </c>
      <c r="F1911">
        <v>17.28734</v>
      </c>
      <c r="H1911">
        <v>14.47439</v>
      </c>
      <c r="I1911">
        <f t="shared" si="36"/>
        <v>1.237560345E-2</v>
      </c>
      <c r="K1911">
        <v>12.81442</v>
      </c>
      <c r="L1911">
        <v>16.696259999999999</v>
      </c>
      <c r="M1911">
        <v>620.86244999999997</v>
      </c>
      <c r="N1911">
        <v>701.04695000000004</v>
      </c>
      <c r="O1911">
        <v>538.49302999999998</v>
      </c>
      <c r="P1911" t="s">
        <v>10751</v>
      </c>
      <c r="Q1911">
        <v>282.6422</v>
      </c>
      <c r="R1911">
        <v>297.09730000000002</v>
      </c>
      <c r="S1911">
        <v>8.3109000000000002</v>
      </c>
      <c r="T1911">
        <v>1.041283</v>
      </c>
      <c r="U1911">
        <v>5.9419E-2</v>
      </c>
      <c r="V1911">
        <v>36.772399999999998</v>
      </c>
      <c r="W1911" t="s">
        <v>10751</v>
      </c>
      <c r="X1911" t="s">
        <v>10751</v>
      </c>
      <c r="Y1911">
        <v>1</v>
      </c>
      <c r="Z1911" t="s">
        <v>10751</v>
      </c>
      <c r="AA1911">
        <v>1</v>
      </c>
      <c r="AB1911" t="s">
        <v>10751</v>
      </c>
      <c r="AC1911" t="s">
        <v>10751</v>
      </c>
      <c r="AD1911" t="s">
        <v>10751</v>
      </c>
      <c r="AE1911" t="s">
        <v>10751</v>
      </c>
      <c r="AF1911" t="s">
        <v>10751</v>
      </c>
      <c r="AG1911">
        <v>0.89100000000000001</v>
      </c>
      <c r="AH1911" t="s">
        <v>10751</v>
      </c>
      <c r="AI1911">
        <v>0.109</v>
      </c>
      <c r="AJ1911">
        <v>0.109</v>
      </c>
      <c r="AK1911" t="s">
        <v>10751</v>
      </c>
      <c r="AL1911" t="s">
        <v>10751</v>
      </c>
      <c r="AM1911" t="s">
        <v>10751</v>
      </c>
      <c r="AN1911" t="s">
        <v>10751</v>
      </c>
      <c r="AO1911" t="s">
        <v>10751</v>
      </c>
      <c r="AP1911">
        <v>0.89100000000000001</v>
      </c>
      <c r="AQ1911" t="s">
        <v>10751</v>
      </c>
      <c r="AR1911" t="s">
        <v>10751</v>
      </c>
      <c r="AS1911" t="s">
        <v>10751</v>
      </c>
      <c r="AT1911">
        <v>0.89100000000000001</v>
      </c>
      <c r="AU1911" t="s">
        <v>10751</v>
      </c>
      <c r="AV1911">
        <v>4</v>
      </c>
      <c r="AW1911" t="s">
        <v>10751</v>
      </c>
      <c r="AX1911">
        <v>8.1999999999999993</v>
      </c>
      <c r="AY1911">
        <v>1</v>
      </c>
      <c r="AZ1911" t="s">
        <v>10751</v>
      </c>
      <c r="BA1911" t="s">
        <v>10751</v>
      </c>
      <c r="BB1911" t="s">
        <v>10751</v>
      </c>
      <c r="BC1911" t="s">
        <v>10751</v>
      </c>
      <c r="BD1911" t="s">
        <v>10751</v>
      </c>
    </row>
    <row r="1912" spans="1:56">
      <c r="A1912" t="s">
        <v>10750</v>
      </c>
      <c r="B1912">
        <v>5000</v>
      </c>
      <c r="C1912">
        <v>1993</v>
      </c>
      <c r="D1912">
        <v>16</v>
      </c>
      <c r="E1912">
        <v>1.1839999999999999E-3</v>
      </c>
      <c r="F1912">
        <v>18.90605</v>
      </c>
      <c r="H1912">
        <v>15.77683</v>
      </c>
      <c r="I1912">
        <f t="shared" si="36"/>
        <v>1.8679766720000001E-2</v>
      </c>
      <c r="K1912">
        <v>13.89574</v>
      </c>
      <c r="L1912">
        <v>18.254760000000001</v>
      </c>
      <c r="M1912">
        <v>563.29435999999998</v>
      </c>
      <c r="N1912">
        <v>639.54853000000003</v>
      </c>
      <c r="O1912">
        <v>486.83204999999998</v>
      </c>
      <c r="P1912" t="s">
        <v>10751</v>
      </c>
      <c r="Q1912">
        <v>246.6206</v>
      </c>
      <c r="R1912">
        <v>263.03570000000002</v>
      </c>
      <c r="S1912">
        <v>8.2749000000000006</v>
      </c>
      <c r="T1912">
        <v>1.072155</v>
      </c>
      <c r="U1912">
        <v>5.2607000000000001E-2</v>
      </c>
      <c r="V1912">
        <v>39.698480000000004</v>
      </c>
      <c r="W1912" t="s">
        <v>10751</v>
      </c>
      <c r="X1912" t="s">
        <v>10751</v>
      </c>
      <c r="Y1912">
        <v>1</v>
      </c>
      <c r="Z1912" t="s">
        <v>10751</v>
      </c>
      <c r="AA1912">
        <v>1</v>
      </c>
      <c r="AB1912" t="s">
        <v>10751</v>
      </c>
      <c r="AC1912" t="s">
        <v>10751</v>
      </c>
      <c r="AD1912" t="s">
        <v>10751</v>
      </c>
      <c r="AE1912" t="s">
        <v>10751</v>
      </c>
      <c r="AF1912" t="s">
        <v>10751</v>
      </c>
      <c r="AG1912">
        <v>1</v>
      </c>
      <c r="AH1912" t="s">
        <v>10751</v>
      </c>
      <c r="AI1912" t="s">
        <v>10751</v>
      </c>
      <c r="AJ1912" t="s">
        <v>10751</v>
      </c>
      <c r="AK1912" t="s">
        <v>10751</v>
      </c>
      <c r="AL1912" t="s">
        <v>10751</v>
      </c>
      <c r="AM1912" t="s">
        <v>10751</v>
      </c>
      <c r="AN1912" t="s">
        <v>10751</v>
      </c>
      <c r="AO1912" t="s">
        <v>10751</v>
      </c>
      <c r="AP1912">
        <v>1</v>
      </c>
      <c r="AQ1912" t="s">
        <v>10751</v>
      </c>
      <c r="AR1912" t="s">
        <v>10751</v>
      </c>
      <c r="AS1912" t="s">
        <v>10751</v>
      </c>
      <c r="AT1912">
        <v>0.93500000000000005</v>
      </c>
      <c r="AU1912" t="s">
        <v>10751</v>
      </c>
      <c r="AV1912">
        <v>4.3</v>
      </c>
      <c r="AW1912" t="s">
        <v>10751</v>
      </c>
      <c r="AX1912">
        <v>7.2</v>
      </c>
      <c r="AY1912">
        <v>0.66200000000000003</v>
      </c>
      <c r="AZ1912">
        <v>0.33800000000000002</v>
      </c>
      <c r="BA1912" t="s">
        <v>10751</v>
      </c>
      <c r="BB1912" t="s">
        <v>10751</v>
      </c>
      <c r="BC1912" t="s">
        <v>10751</v>
      </c>
      <c r="BD1912" t="s">
        <v>10751</v>
      </c>
    </row>
    <row r="1913" spans="1:56">
      <c r="A1913" t="s">
        <v>10750</v>
      </c>
      <c r="B1913">
        <v>5000</v>
      </c>
      <c r="C1913">
        <v>1994</v>
      </c>
      <c r="D1913">
        <v>11</v>
      </c>
      <c r="E1913">
        <v>8.1099999999999998E-4</v>
      </c>
      <c r="F1913">
        <v>20.35041</v>
      </c>
      <c r="H1913">
        <v>16.985800000000001</v>
      </c>
      <c r="I1913">
        <f t="shared" si="36"/>
        <v>1.37754838E-2</v>
      </c>
      <c r="K1913">
        <v>14.620380000000001</v>
      </c>
      <c r="L1913">
        <v>20.188089999999999</v>
      </c>
      <c r="M1913">
        <v>526.59262999999999</v>
      </c>
      <c r="N1913">
        <v>611.74820999999997</v>
      </c>
      <c r="O1913">
        <v>443.10453999999999</v>
      </c>
      <c r="P1913" t="s">
        <v>10751</v>
      </c>
      <c r="Q1913">
        <v>253.6729</v>
      </c>
      <c r="R1913">
        <v>266.19389999999999</v>
      </c>
      <c r="S1913">
        <v>8.2391000000000005</v>
      </c>
      <c r="T1913">
        <v>1.0506279999999999</v>
      </c>
      <c r="U1913">
        <v>5.3239000000000002E-2</v>
      </c>
      <c r="V1913">
        <v>42.997889999999998</v>
      </c>
      <c r="W1913" t="s">
        <v>10751</v>
      </c>
      <c r="X1913" t="s">
        <v>10751</v>
      </c>
      <c r="Y1913">
        <v>1</v>
      </c>
      <c r="Z1913" t="s">
        <v>10751</v>
      </c>
      <c r="AA1913">
        <v>1</v>
      </c>
      <c r="AB1913" t="s">
        <v>10751</v>
      </c>
      <c r="AC1913" t="s">
        <v>10751</v>
      </c>
      <c r="AD1913" t="s">
        <v>10751</v>
      </c>
      <c r="AE1913" t="s">
        <v>10751</v>
      </c>
      <c r="AF1913" t="s">
        <v>10751</v>
      </c>
      <c r="AG1913">
        <v>0.94</v>
      </c>
      <c r="AH1913" t="s">
        <v>10751</v>
      </c>
      <c r="AI1913">
        <v>0.06</v>
      </c>
      <c r="AJ1913">
        <v>0.06</v>
      </c>
      <c r="AK1913" t="s">
        <v>10751</v>
      </c>
      <c r="AL1913" t="s">
        <v>10751</v>
      </c>
      <c r="AM1913" t="s">
        <v>10751</v>
      </c>
      <c r="AN1913" t="s">
        <v>10751</v>
      </c>
      <c r="AO1913" t="s">
        <v>10751</v>
      </c>
      <c r="AP1913">
        <v>0.94</v>
      </c>
      <c r="AQ1913" t="s">
        <v>10751</v>
      </c>
      <c r="AR1913" t="s">
        <v>10751</v>
      </c>
      <c r="AS1913" t="s">
        <v>10751</v>
      </c>
      <c r="AT1913">
        <v>0.94</v>
      </c>
      <c r="AU1913" t="s">
        <v>10751</v>
      </c>
      <c r="AV1913">
        <v>4.3</v>
      </c>
      <c r="AW1913" t="s">
        <v>10751</v>
      </c>
      <c r="AX1913">
        <v>7.4</v>
      </c>
      <c r="AY1913">
        <v>0.71099999999999997</v>
      </c>
      <c r="AZ1913">
        <v>0.28899999999999998</v>
      </c>
      <c r="BA1913" t="s">
        <v>10751</v>
      </c>
      <c r="BB1913" t="s">
        <v>10751</v>
      </c>
      <c r="BC1913" t="s">
        <v>10751</v>
      </c>
      <c r="BD1913" t="s">
        <v>10751</v>
      </c>
    </row>
    <row r="1914" spans="1:56">
      <c r="A1914" t="s">
        <v>10750</v>
      </c>
      <c r="B1914">
        <v>5000</v>
      </c>
      <c r="C1914">
        <v>1995</v>
      </c>
      <c r="D1914">
        <v>16</v>
      </c>
      <c r="E1914">
        <v>1.0330000000000001E-3</v>
      </c>
      <c r="F1914">
        <v>19.586760000000002</v>
      </c>
      <c r="H1914">
        <v>16.26821</v>
      </c>
      <c r="I1914">
        <f t="shared" si="36"/>
        <v>1.6805060930000001E-2</v>
      </c>
      <c r="K1914">
        <v>14.14805</v>
      </c>
      <c r="L1914">
        <v>18.989280000000001</v>
      </c>
      <c r="M1914">
        <v>547.83087</v>
      </c>
      <c r="N1914">
        <v>629.93035999999995</v>
      </c>
      <c r="O1914">
        <v>469.32569999999998</v>
      </c>
      <c r="P1914" t="s">
        <v>10751</v>
      </c>
      <c r="Q1914">
        <v>283.6737</v>
      </c>
      <c r="R1914">
        <v>297.71480000000003</v>
      </c>
      <c r="S1914">
        <v>7.9474999999999998</v>
      </c>
      <c r="T1914">
        <v>1.0480860000000001</v>
      </c>
      <c r="U1914">
        <v>5.9542999999999999E-2</v>
      </c>
      <c r="V1914">
        <v>40.91722</v>
      </c>
      <c r="W1914" t="s">
        <v>10751</v>
      </c>
      <c r="X1914" t="s">
        <v>10751</v>
      </c>
      <c r="Y1914">
        <v>1</v>
      </c>
      <c r="Z1914" t="s">
        <v>10751</v>
      </c>
      <c r="AA1914">
        <v>1</v>
      </c>
      <c r="AB1914" t="s">
        <v>10751</v>
      </c>
      <c r="AC1914" t="s">
        <v>10751</v>
      </c>
      <c r="AD1914" t="s">
        <v>10751</v>
      </c>
      <c r="AE1914" t="s">
        <v>10751</v>
      </c>
      <c r="AF1914" t="s">
        <v>10751</v>
      </c>
      <c r="AG1914">
        <v>0.97299999999999998</v>
      </c>
      <c r="AH1914" t="s">
        <v>10751</v>
      </c>
      <c r="AI1914">
        <v>2.7E-2</v>
      </c>
      <c r="AJ1914">
        <v>2.7E-2</v>
      </c>
      <c r="AK1914" t="s">
        <v>10751</v>
      </c>
      <c r="AL1914" t="s">
        <v>10751</v>
      </c>
      <c r="AM1914" t="s">
        <v>10751</v>
      </c>
      <c r="AN1914" t="s">
        <v>10751</v>
      </c>
      <c r="AO1914" t="s">
        <v>10751</v>
      </c>
      <c r="AP1914">
        <v>0.97299999999999998</v>
      </c>
      <c r="AQ1914" t="s">
        <v>10751</v>
      </c>
      <c r="AR1914" t="s">
        <v>10751</v>
      </c>
      <c r="AS1914" t="s">
        <v>10751</v>
      </c>
      <c r="AT1914">
        <v>0.97299999999999998</v>
      </c>
      <c r="AU1914" t="s">
        <v>10751</v>
      </c>
      <c r="AV1914">
        <v>4</v>
      </c>
      <c r="AW1914" t="s">
        <v>10751</v>
      </c>
      <c r="AX1914">
        <v>8.1999999999999993</v>
      </c>
      <c r="AY1914">
        <v>1</v>
      </c>
      <c r="AZ1914" t="s">
        <v>10751</v>
      </c>
      <c r="BA1914" t="s">
        <v>10751</v>
      </c>
      <c r="BB1914" t="s">
        <v>10751</v>
      </c>
      <c r="BC1914" t="s">
        <v>10751</v>
      </c>
      <c r="BD1914" t="s">
        <v>10751</v>
      </c>
    </row>
    <row r="1915" spans="1:56">
      <c r="A1915" t="s">
        <v>10750</v>
      </c>
      <c r="B1915">
        <v>5000</v>
      </c>
      <c r="C1915">
        <v>1996</v>
      </c>
      <c r="D1915">
        <v>7</v>
      </c>
      <c r="E1915">
        <v>5.3700000000000004E-4</v>
      </c>
      <c r="F1915">
        <v>19.940460000000002</v>
      </c>
      <c r="H1915">
        <v>16.635100000000001</v>
      </c>
      <c r="I1915">
        <f t="shared" si="36"/>
        <v>8.9330487000000014E-3</v>
      </c>
      <c r="K1915">
        <v>13.94021</v>
      </c>
      <c r="L1915">
        <v>20.30799</v>
      </c>
      <c r="M1915">
        <v>534.23186999999996</v>
      </c>
      <c r="N1915">
        <v>637.50825999999995</v>
      </c>
      <c r="O1915">
        <v>437.61103000000003</v>
      </c>
      <c r="P1915" t="s">
        <v>10751</v>
      </c>
      <c r="Q1915">
        <v>286.32190000000003</v>
      </c>
      <c r="R1915">
        <v>302.61430000000001</v>
      </c>
      <c r="S1915">
        <v>7.7095000000000002</v>
      </c>
      <c r="T1915">
        <v>1.058003</v>
      </c>
      <c r="U1915">
        <v>6.0523E-2</v>
      </c>
      <c r="V1915">
        <v>41.659300000000002</v>
      </c>
      <c r="W1915" t="s">
        <v>10751</v>
      </c>
      <c r="X1915" t="s">
        <v>10751</v>
      </c>
      <c r="Y1915">
        <v>1</v>
      </c>
      <c r="Z1915" t="s">
        <v>10751</v>
      </c>
      <c r="AA1915" t="s">
        <v>10751</v>
      </c>
      <c r="AB1915">
        <v>1</v>
      </c>
      <c r="AC1915" t="s">
        <v>10751</v>
      </c>
      <c r="AD1915" t="s">
        <v>10751</v>
      </c>
      <c r="AE1915" t="s">
        <v>10751</v>
      </c>
      <c r="AF1915" t="s">
        <v>10751</v>
      </c>
      <c r="AG1915">
        <v>1</v>
      </c>
      <c r="AH1915" t="s">
        <v>10751</v>
      </c>
      <c r="AI1915" t="s">
        <v>10751</v>
      </c>
      <c r="AJ1915" t="s">
        <v>10751</v>
      </c>
      <c r="AK1915" t="s">
        <v>10751</v>
      </c>
      <c r="AL1915" t="s">
        <v>10751</v>
      </c>
      <c r="AM1915" t="s">
        <v>10751</v>
      </c>
      <c r="AN1915" t="s">
        <v>10751</v>
      </c>
      <c r="AO1915" t="s">
        <v>10751</v>
      </c>
      <c r="AP1915">
        <v>1</v>
      </c>
      <c r="AQ1915" t="s">
        <v>10751</v>
      </c>
      <c r="AR1915" t="s">
        <v>10751</v>
      </c>
      <c r="AS1915" t="s">
        <v>10751</v>
      </c>
      <c r="AT1915">
        <v>1</v>
      </c>
      <c r="AU1915" t="s">
        <v>10751</v>
      </c>
      <c r="AV1915">
        <v>5</v>
      </c>
      <c r="AW1915" t="s">
        <v>10751</v>
      </c>
      <c r="AX1915">
        <v>8.3000000000000007</v>
      </c>
      <c r="AY1915" t="s">
        <v>10751</v>
      </c>
      <c r="AZ1915">
        <v>1</v>
      </c>
      <c r="BA1915" t="s">
        <v>10751</v>
      </c>
      <c r="BB1915" t="s">
        <v>10751</v>
      </c>
      <c r="BC1915" t="s">
        <v>10751</v>
      </c>
      <c r="BD1915" t="s">
        <v>10751</v>
      </c>
    </row>
    <row r="1916" spans="1:56">
      <c r="A1916" t="s">
        <v>10750</v>
      </c>
      <c r="B1916">
        <v>5000</v>
      </c>
      <c r="C1916">
        <v>1997</v>
      </c>
      <c r="D1916">
        <v>10</v>
      </c>
      <c r="E1916">
        <v>6.5700000000000003E-4</v>
      </c>
      <c r="F1916">
        <v>20.17803</v>
      </c>
      <c r="H1916">
        <v>16.787559999999999</v>
      </c>
      <c r="I1916">
        <f t="shared" si="36"/>
        <v>1.102942692E-2</v>
      </c>
      <c r="K1916">
        <v>14.0303</v>
      </c>
      <c r="L1916">
        <v>20.460049999999999</v>
      </c>
      <c r="M1916">
        <v>529.38021000000003</v>
      </c>
      <c r="N1916">
        <v>633.41476999999998</v>
      </c>
      <c r="O1916">
        <v>434.35865999999999</v>
      </c>
      <c r="P1916" t="s">
        <v>10751</v>
      </c>
      <c r="Q1916">
        <v>287.86329999999998</v>
      </c>
      <c r="R1916">
        <v>304.09089999999998</v>
      </c>
      <c r="S1916">
        <v>7.6637000000000004</v>
      </c>
      <c r="T1916">
        <v>1.0574250000000001</v>
      </c>
      <c r="U1916">
        <v>6.0817999999999997E-2</v>
      </c>
      <c r="V1916">
        <v>42.067929999999997</v>
      </c>
      <c r="W1916" t="s">
        <v>10751</v>
      </c>
      <c r="X1916" t="s">
        <v>10751</v>
      </c>
      <c r="Y1916">
        <v>1</v>
      </c>
      <c r="Z1916" t="s">
        <v>10751</v>
      </c>
      <c r="AA1916" t="s">
        <v>10751</v>
      </c>
      <c r="AB1916">
        <v>1</v>
      </c>
      <c r="AC1916" t="s">
        <v>10751</v>
      </c>
      <c r="AD1916" t="s">
        <v>10751</v>
      </c>
      <c r="AE1916" t="s">
        <v>10751</v>
      </c>
      <c r="AF1916" t="s">
        <v>10751</v>
      </c>
      <c r="AG1916">
        <v>1</v>
      </c>
      <c r="AH1916" t="s">
        <v>10751</v>
      </c>
      <c r="AI1916" t="s">
        <v>10751</v>
      </c>
      <c r="AJ1916" t="s">
        <v>10751</v>
      </c>
      <c r="AK1916" t="s">
        <v>10751</v>
      </c>
      <c r="AL1916" t="s">
        <v>10751</v>
      </c>
      <c r="AM1916" t="s">
        <v>10751</v>
      </c>
      <c r="AN1916" t="s">
        <v>10751</v>
      </c>
      <c r="AO1916" t="s">
        <v>10751</v>
      </c>
      <c r="AP1916">
        <v>1</v>
      </c>
      <c r="AQ1916" t="s">
        <v>10751</v>
      </c>
      <c r="AR1916" t="s">
        <v>10751</v>
      </c>
      <c r="AS1916" t="s">
        <v>10751</v>
      </c>
      <c r="AT1916">
        <v>1</v>
      </c>
      <c r="AU1916" t="s">
        <v>10751</v>
      </c>
      <c r="AV1916">
        <v>5</v>
      </c>
      <c r="AW1916" t="s">
        <v>10751</v>
      </c>
      <c r="AX1916">
        <v>8.4</v>
      </c>
      <c r="AY1916" t="s">
        <v>10751</v>
      </c>
      <c r="AZ1916">
        <v>1</v>
      </c>
      <c r="BA1916" t="s">
        <v>10751</v>
      </c>
      <c r="BB1916" t="s">
        <v>10751</v>
      </c>
      <c r="BC1916" t="s">
        <v>10751</v>
      </c>
      <c r="BD1916" t="s">
        <v>10751</v>
      </c>
    </row>
    <row r="1917" spans="1:56">
      <c r="A1917" t="s">
        <v>10750</v>
      </c>
      <c r="B1917">
        <v>5000</v>
      </c>
      <c r="C1917">
        <v>1998</v>
      </c>
      <c r="D1917">
        <v>6</v>
      </c>
      <c r="E1917">
        <v>4.15E-4</v>
      </c>
      <c r="F1917">
        <v>20.177350000000001</v>
      </c>
      <c r="H1917">
        <v>16.719889999999999</v>
      </c>
      <c r="I1917">
        <f t="shared" si="36"/>
        <v>6.9387543499999996E-3</v>
      </c>
      <c r="K1917">
        <v>14.024050000000001</v>
      </c>
      <c r="L1917">
        <v>20.177949999999999</v>
      </c>
      <c r="M1917">
        <v>531.52247999999997</v>
      </c>
      <c r="N1917">
        <v>633.69727999999998</v>
      </c>
      <c r="O1917">
        <v>440.43133999999998</v>
      </c>
      <c r="P1917" t="s">
        <v>10751</v>
      </c>
      <c r="Q1917">
        <v>282.77499999999998</v>
      </c>
      <c r="R1917">
        <v>299.2158</v>
      </c>
      <c r="S1917">
        <v>7.9695</v>
      </c>
      <c r="T1917">
        <v>1.059331</v>
      </c>
      <c r="U1917">
        <v>5.9843E-2</v>
      </c>
      <c r="V1917">
        <v>41.871650000000002</v>
      </c>
      <c r="W1917" t="s">
        <v>10751</v>
      </c>
      <c r="X1917" t="s">
        <v>10751</v>
      </c>
      <c r="Y1917">
        <v>1</v>
      </c>
      <c r="Z1917" t="s">
        <v>10751</v>
      </c>
      <c r="AA1917" t="s">
        <v>10751</v>
      </c>
      <c r="AB1917">
        <v>1</v>
      </c>
      <c r="AC1917" t="s">
        <v>10751</v>
      </c>
      <c r="AD1917" t="s">
        <v>10751</v>
      </c>
      <c r="AE1917" t="s">
        <v>10751</v>
      </c>
      <c r="AF1917" t="s">
        <v>10751</v>
      </c>
      <c r="AG1917">
        <v>1</v>
      </c>
      <c r="AH1917" t="s">
        <v>10751</v>
      </c>
      <c r="AI1917" t="s">
        <v>10751</v>
      </c>
      <c r="AJ1917" t="s">
        <v>10751</v>
      </c>
      <c r="AK1917" t="s">
        <v>10751</v>
      </c>
      <c r="AL1917" t="s">
        <v>10751</v>
      </c>
      <c r="AM1917" t="s">
        <v>10751</v>
      </c>
      <c r="AN1917" t="s">
        <v>10751</v>
      </c>
      <c r="AO1917" t="s">
        <v>10751</v>
      </c>
      <c r="AP1917">
        <v>1</v>
      </c>
      <c r="AQ1917" t="s">
        <v>10751</v>
      </c>
      <c r="AR1917" t="s">
        <v>10751</v>
      </c>
      <c r="AS1917" t="s">
        <v>10751</v>
      </c>
      <c r="AT1917">
        <v>1</v>
      </c>
      <c r="AU1917" t="s">
        <v>10751</v>
      </c>
      <c r="AV1917">
        <v>5</v>
      </c>
      <c r="AW1917" t="s">
        <v>10751</v>
      </c>
      <c r="AX1917">
        <v>8.3000000000000007</v>
      </c>
      <c r="AY1917" t="s">
        <v>10751</v>
      </c>
      <c r="AZ1917">
        <v>1</v>
      </c>
      <c r="BA1917" t="s">
        <v>10751</v>
      </c>
      <c r="BB1917" t="s">
        <v>10751</v>
      </c>
      <c r="BC1917" t="s">
        <v>10751</v>
      </c>
      <c r="BD1917" t="s">
        <v>10751</v>
      </c>
    </row>
    <row r="1918" spans="1:56">
      <c r="A1918" t="s">
        <v>10750</v>
      </c>
      <c r="B1918">
        <v>5000</v>
      </c>
      <c r="C1918">
        <v>1999</v>
      </c>
      <c r="D1918">
        <v>8</v>
      </c>
      <c r="E1918">
        <v>5.2499999999999997E-4</v>
      </c>
      <c r="F1918">
        <v>19.663239999999998</v>
      </c>
      <c r="H1918">
        <v>16.25564</v>
      </c>
      <c r="I1918">
        <f t="shared" si="36"/>
        <v>8.5342109999999999E-3</v>
      </c>
      <c r="K1918">
        <v>13.621880000000001</v>
      </c>
      <c r="L1918">
        <v>19.544920000000001</v>
      </c>
      <c r="M1918">
        <v>546.70240999999999</v>
      </c>
      <c r="N1918">
        <v>652.40628000000004</v>
      </c>
      <c r="O1918">
        <v>454.69623000000001</v>
      </c>
      <c r="P1918" t="s">
        <v>10751</v>
      </c>
      <c r="Q1918">
        <v>289.8175</v>
      </c>
      <c r="R1918">
        <v>306.56060000000002</v>
      </c>
      <c r="S1918">
        <v>7.8080999999999996</v>
      </c>
      <c r="T1918">
        <v>1.0602119999999999</v>
      </c>
      <c r="U1918">
        <v>6.1311999999999998E-2</v>
      </c>
      <c r="V1918">
        <v>40.842410000000001</v>
      </c>
      <c r="W1918" t="s">
        <v>10751</v>
      </c>
      <c r="X1918" t="s">
        <v>10751</v>
      </c>
      <c r="Y1918">
        <v>1</v>
      </c>
      <c r="Z1918" t="s">
        <v>10751</v>
      </c>
      <c r="AA1918" t="s">
        <v>10751</v>
      </c>
      <c r="AB1918">
        <v>1</v>
      </c>
      <c r="AC1918" t="s">
        <v>10751</v>
      </c>
      <c r="AD1918" t="s">
        <v>10751</v>
      </c>
      <c r="AE1918" t="s">
        <v>10751</v>
      </c>
      <c r="AF1918" t="s">
        <v>10751</v>
      </c>
      <c r="AG1918">
        <v>1</v>
      </c>
      <c r="AH1918" t="s">
        <v>10751</v>
      </c>
      <c r="AI1918" t="s">
        <v>10751</v>
      </c>
      <c r="AJ1918" t="s">
        <v>10751</v>
      </c>
      <c r="AK1918" t="s">
        <v>10751</v>
      </c>
      <c r="AL1918" t="s">
        <v>10751</v>
      </c>
      <c r="AM1918" t="s">
        <v>10751</v>
      </c>
      <c r="AN1918" t="s">
        <v>10751</v>
      </c>
      <c r="AO1918" t="s">
        <v>10751</v>
      </c>
      <c r="AP1918">
        <v>1</v>
      </c>
      <c r="AQ1918" t="s">
        <v>10751</v>
      </c>
      <c r="AR1918" t="s">
        <v>10751</v>
      </c>
      <c r="AS1918" t="s">
        <v>10751</v>
      </c>
      <c r="AT1918">
        <v>0.92</v>
      </c>
      <c r="AU1918" t="s">
        <v>10751</v>
      </c>
      <c r="AV1918">
        <v>5</v>
      </c>
      <c r="AW1918" t="s">
        <v>10751</v>
      </c>
      <c r="AX1918">
        <v>8.5</v>
      </c>
      <c r="AY1918" t="s">
        <v>10751</v>
      </c>
      <c r="AZ1918">
        <v>1</v>
      </c>
      <c r="BA1918" t="s">
        <v>10751</v>
      </c>
      <c r="BB1918" t="s">
        <v>10751</v>
      </c>
      <c r="BC1918" t="s">
        <v>10751</v>
      </c>
      <c r="BD1918" t="s">
        <v>10751</v>
      </c>
    </row>
    <row r="1919" spans="1:56">
      <c r="A1919" t="s">
        <v>10750</v>
      </c>
      <c r="B1919">
        <v>5000</v>
      </c>
      <c r="C1919">
        <v>2000</v>
      </c>
      <c r="D1919">
        <v>1</v>
      </c>
      <c r="E1919">
        <v>4.0000000000000003E-5</v>
      </c>
      <c r="F1919">
        <v>18.266919999999999</v>
      </c>
      <c r="H1919">
        <v>15.19201</v>
      </c>
      <c r="I1919">
        <f t="shared" si="36"/>
        <v>6.0768040000000001E-4</v>
      </c>
      <c r="K1919">
        <v>12.38022</v>
      </c>
      <c r="L1919">
        <v>18.829170000000001</v>
      </c>
      <c r="M1919">
        <v>584.97870999999998</v>
      </c>
      <c r="N1919">
        <v>717.83831999999995</v>
      </c>
      <c r="O1919">
        <v>471.98032000000001</v>
      </c>
      <c r="P1919" t="s">
        <v>10751</v>
      </c>
      <c r="Q1919">
        <v>325.46609999999998</v>
      </c>
      <c r="R1919">
        <v>324.14179999999999</v>
      </c>
      <c r="S1919">
        <v>7.1249000000000002</v>
      </c>
      <c r="T1919">
        <v>0.99636599999999997</v>
      </c>
      <c r="U1919">
        <v>6.4827999999999997E-2</v>
      </c>
      <c r="V1919">
        <v>38.022730000000003</v>
      </c>
      <c r="W1919" t="s">
        <v>10751</v>
      </c>
      <c r="X1919" t="s">
        <v>10751</v>
      </c>
      <c r="Y1919">
        <v>1</v>
      </c>
      <c r="Z1919" t="s">
        <v>10751</v>
      </c>
      <c r="AA1919" t="s">
        <v>10751</v>
      </c>
      <c r="AB1919">
        <v>1</v>
      </c>
      <c r="AC1919" t="s">
        <v>10751</v>
      </c>
      <c r="AD1919" t="s">
        <v>10751</v>
      </c>
      <c r="AE1919" t="s">
        <v>10751</v>
      </c>
      <c r="AF1919" t="s">
        <v>10751</v>
      </c>
      <c r="AG1919">
        <v>1</v>
      </c>
      <c r="AH1919" t="s">
        <v>10751</v>
      </c>
      <c r="AI1919" t="s">
        <v>10751</v>
      </c>
      <c r="AJ1919" t="s">
        <v>10751</v>
      </c>
      <c r="AK1919" t="s">
        <v>10751</v>
      </c>
      <c r="AL1919" t="s">
        <v>10751</v>
      </c>
      <c r="AM1919" t="s">
        <v>10751</v>
      </c>
      <c r="AN1919" t="s">
        <v>10751</v>
      </c>
      <c r="AO1919" t="s">
        <v>10751</v>
      </c>
      <c r="AP1919">
        <v>1</v>
      </c>
      <c r="AQ1919" t="s">
        <v>10751</v>
      </c>
      <c r="AR1919" t="s">
        <v>10751</v>
      </c>
      <c r="AS1919" t="s">
        <v>10751</v>
      </c>
      <c r="AT1919">
        <v>1</v>
      </c>
      <c r="AU1919">
        <v>1</v>
      </c>
      <c r="AV1919">
        <v>5</v>
      </c>
      <c r="AW1919" t="s">
        <v>10751</v>
      </c>
      <c r="AX1919">
        <v>11.8</v>
      </c>
      <c r="AY1919" t="s">
        <v>10751</v>
      </c>
      <c r="AZ1919">
        <v>1</v>
      </c>
      <c r="BA1919" t="s">
        <v>10751</v>
      </c>
      <c r="BB1919" t="s">
        <v>10751</v>
      </c>
      <c r="BC1919" t="s">
        <v>10751</v>
      </c>
      <c r="BD1919" t="s">
        <v>10751</v>
      </c>
    </row>
    <row r="1920" spans="1:56">
      <c r="A1920" t="s">
        <v>10750</v>
      </c>
      <c r="B1920">
        <v>5000</v>
      </c>
      <c r="C1920">
        <v>2001</v>
      </c>
      <c r="D1920">
        <v>1</v>
      </c>
      <c r="E1920">
        <v>4.6999999999999997E-5</v>
      </c>
      <c r="F1920">
        <v>18.184139999999999</v>
      </c>
      <c r="H1920">
        <v>15.09491</v>
      </c>
      <c r="I1920">
        <f t="shared" si="36"/>
        <v>7.0946076999999993E-4</v>
      </c>
      <c r="K1920">
        <v>12.259449999999999</v>
      </c>
      <c r="L1920">
        <v>18.683119999999999</v>
      </c>
      <c r="M1920">
        <v>588.74158</v>
      </c>
      <c r="N1920">
        <v>724.90994999999998</v>
      </c>
      <c r="O1920">
        <v>475.67002000000002</v>
      </c>
      <c r="P1920" t="s">
        <v>10751</v>
      </c>
      <c r="Q1920">
        <v>327.04079999999999</v>
      </c>
      <c r="R1920">
        <v>325.22719999999998</v>
      </c>
      <c r="S1920">
        <v>7.0000999999999998</v>
      </c>
      <c r="T1920">
        <v>0.99457200000000001</v>
      </c>
      <c r="U1920">
        <v>6.5045000000000006E-2</v>
      </c>
      <c r="V1920">
        <v>37.749070000000003</v>
      </c>
      <c r="W1920" t="s">
        <v>10751</v>
      </c>
      <c r="X1920" t="s">
        <v>10751</v>
      </c>
      <c r="Y1920">
        <v>1</v>
      </c>
      <c r="Z1920" t="s">
        <v>10751</v>
      </c>
      <c r="AA1920" t="s">
        <v>10751</v>
      </c>
      <c r="AB1920">
        <v>1</v>
      </c>
      <c r="AC1920" t="s">
        <v>10751</v>
      </c>
      <c r="AD1920" t="s">
        <v>10751</v>
      </c>
      <c r="AE1920" t="s">
        <v>10751</v>
      </c>
      <c r="AF1920" t="s">
        <v>10751</v>
      </c>
      <c r="AG1920">
        <v>1</v>
      </c>
      <c r="AH1920" t="s">
        <v>10751</v>
      </c>
      <c r="AI1920" t="s">
        <v>10751</v>
      </c>
      <c r="AJ1920" t="s">
        <v>10751</v>
      </c>
      <c r="AK1920" t="s">
        <v>10751</v>
      </c>
      <c r="AL1920" t="s">
        <v>10751</v>
      </c>
      <c r="AM1920" t="s">
        <v>10751</v>
      </c>
      <c r="AN1920" t="s">
        <v>10751</v>
      </c>
      <c r="AO1920" t="s">
        <v>10751</v>
      </c>
      <c r="AP1920">
        <v>1</v>
      </c>
      <c r="AQ1920" t="s">
        <v>10751</v>
      </c>
      <c r="AR1920" t="s">
        <v>10751</v>
      </c>
      <c r="AS1920" t="s">
        <v>10751</v>
      </c>
      <c r="AT1920">
        <v>2.3E-2</v>
      </c>
      <c r="AU1920">
        <v>0.98799999999999999</v>
      </c>
      <c r="AV1920">
        <v>5</v>
      </c>
      <c r="AW1920" t="s">
        <v>10751</v>
      </c>
      <c r="AX1920">
        <v>11.9</v>
      </c>
      <c r="AY1920" t="s">
        <v>10751</v>
      </c>
      <c r="AZ1920">
        <v>1</v>
      </c>
      <c r="BA1920" t="s">
        <v>10751</v>
      </c>
      <c r="BB1920" t="s">
        <v>10751</v>
      </c>
      <c r="BC1920" t="s">
        <v>10751</v>
      </c>
      <c r="BD1920" t="s">
        <v>10751</v>
      </c>
    </row>
    <row r="1921" spans="1:56">
      <c r="A1921" t="s">
        <v>10750</v>
      </c>
      <c r="B1921">
        <v>5000</v>
      </c>
      <c r="C1921">
        <v>2002</v>
      </c>
      <c r="D1921">
        <v>0</v>
      </c>
      <c r="E1921">
        <v>9.9999999999999995E-7</v>
      </c>
      <c r="F1921">
        <v>19.131699999999999</v>
      </c>
      <c r="H1921">
        <v>15.516579999999999</v>
      </c>
      <c r="I1921">
        <f t="shared" si="36"/>
        <v>1.5516579999999998E-5</v>
      </c>
      <c r="K1921">
        <v>13.48765</v>
      </c>
      <c r="L1921">
        <v>17.66647</v>
      </c>
      <c r="M1921">
        <v>572.74220000000003</v>
      </c>
      <c r="N1921">
        <v>658.899</v>
      </c>
      <c r="O1921">
        <v>503.04340000000002</v>
      </c>
      <c r="P1921" t="s">
        <v>10751</v>
      </c>
      <c r="Q1921">
        <v>303</v>
      </c>
      <c r="R1921">
        <v>302</v>
      </c>
      <c r="S1921">
        <v>7.4714999999999998</v>
      </c>
      <c r="T1921">
        <v>0.99670000000000003</v>
      </c>
      <c r="U1921">
        <v>6.0400000000000002E-2</v>
      </c>
      <c r="V1921">
        <v>38.791449999999998</v>
      </c>
      <c r="W1921" t="s">
        <v>10751</v>
      </c>
      <c r="X1921" t="s">
        <v>10751</v>
      </c>
      <c r="Y1921">
        <v>1</v>
      </c>
      <c r="Z1921" t="s">
        <v>10751</v>
      </c>
      <c r="AA1921" t="s">
        <v>10751</v>
      </c>
      <c r="AB1921">
        <v>1</v>
      </c>
      <c r="AC1921" t="s">
        <v>10751</v>
      </c>
      <c r="AD1921" t="s">
        <v>10751</v>
      </c>
      <c r="AE1921" t="s">
        <v>10751</v>
      </c>
      <c r="AF1921" t="s">
        <v>10751</v>
      </c>
      <c r="AG1921">
        <v>1</v>
      </c>
      <c r="AH1921" t="s">
        <v>10751</v>
      </c>
      <c r="AI1921" t="s">
        <v>10751</v>
      </c>
      <c r="AJ1921" t="s">
        <v>10751</v>
      </c>
      <c r="AK1921" t="s">
        <v>10751</v>
      </c>
      <c r="AL1921" t="s">
        <v>10751</v>
      </c>
      <c r="AM1921" t="s">
        <v>10751</v>
      </c>
      <c r="AN1921" t="s">
        <v>10751</v>
      </c>
      <c r="AO1921" t="s">
        <v>10751</v>
      </c>
      <c r="AP1921">
        <v>1</v>
      </c>
      <c r="AQ1921" t="s">
        <v>10751</v>
      </c>
      <c r="AR1921" t="s">
        <v>10751</v>
      </c>
      <c r="AS1921" t="s">
        <v>10751</v>
      </c>
      <c r="AT1921">
        <v>1</v>
      </c>
      <c r="AU1921" t="s">
        <v>10751</v>
      </c>
      <c r="AV1921">
        <v>5</v>
      </c>
      <c r="AW1921" t="s">
        <v>10751</v>
      </c>
      <c r="AX1921">
        <v>8</v>
      </c>
      <c r="AY1921" t="s">
        <v>10751</v>
      </c>
      <c r="AZ1921">
        <v>1</v>
      </c>
      <c r="BA1921" t="s">
        <v>10751</v>
      </c>
      <c r="BB1921" t="s">
        <v>10751</v>
      </c>
      <c r="BC1921" t="s">
        <v>10751</v>
      </c>
      <c r="BD1921" t="s">
        <v>10751</v>
      </c>
    </row>
    <row r="1922" spans="1:56">
      <c r="A1922" t="s">
        <v>10750</v>
      </c>
      <c r="B1922">
        <v>5000</v>
      </c>
      <c r="C1922">
        <v>2003</v>
      </c>
      <c r="D1922">
        <v>1</v>
      </c>
      <c r="E1922">
        <v>4.1999999999999998E-5</v>
      </c>
      <c r="F1922">
        <v>20.2683</v>
      </c>
      <c r="H1922">
        <v>16.76369</v>
      </c>
      <c r="I1922">
        <f t="shared" si="36"/>
        <v>7.0407497999999994E-4</v>
      </c>
      <c r="K1922">
        <v>13.346679999999999</v>
      </c>
      <c r="L1922">
        <v>21.024830000000001</v>
      </c>
      <c r="M1922">
        <v>530.13396</v>
      </c>
      <c r="N1922">
        <v>665.85865999999999</v>
      </c>
      <c r="O1922">
        <v>422.69076000000001</v>
      </c>
      <c r="P1922" t="s">
        <v>10751</v>
      </c>
      <c r="Q1922">
        <v>364</v>
      </c>
      <c r="R1922">
        <v>429</v>
      </c>
      <c r="S1922">
        <v>5.7586000000000004</v>
      </c>
      <c r="T1922">
        <v>1.178571</v>
      </c>
      <c r="U1922">
        <v>8.5800000000000001E-2</v>
      </c>
      <c r="V1922">
        <v>41.909219999999998</v>
      </c>
      <c r="W1922" t="s">
        <v>10751</v>
      </c>
      <c r="X1922" t="s">
        <v>10751</v>
      </c>
      <c r="Y1922">
        <v>1</v>
      </c>
      <c r="Z1922" t="s">
        <v>10751</v>
      </c>
      <c r="AA1922" t="s">
        <v>10751</v>
      </c>
      <c r="AB1922">
        <v>1</v>
      </c>
      <c r="AC1922" t="s">
        <v>10751</v>
      </c>
      <c r="AD1922" t="s">
        <v>10751</v>
      </c>
      <c r="AE1922" t="s">
        <v>10751</v>
      </c>
      <c r="AF1922" t="s">
        <v>10751</v>
      </c>
      <c r="AG1922">
        <v>1</v>
      </c>
      <c r="AH1922" t="s">
        <v>10751</v>
      </c>
      <c r="AI1922" t="s">
        <v>10751</v>
      </c>
      <c r="AJ1922" t="s">
        <v>10751</v>
      </c>
      <c r="AK1922" t="s">
        <v>10751</v>
      </c>
      <c r="AL1922" t="s">
        <v>10751</v>
      </c>
      <c r="AM1922" t="s">
        <v>10751</v>
      </c>
      <c r="AN1922" t="s">
        <v>10751</v>
      </c>
      <c r="AO1922" t="s">
        <v>10751</v>
      </c>
      <c r="AP1922">
        <v>1</v>
      </c>
      <c r="AQ1922" t="s">
        <v>10751</v>
      </c>
      <c r="AR1922" t="s">
        <v>10751</v>
      </c>
      <c r="AS1922" t="s">
        <v>10751</v>
      </c>
      <c r="AT1922">
        <v>1</v>
      </c>
      <c r="AU1922">
        <v>1</v>
      </c>
      <c r="AV1922">
        <v>6</v>
      </c>
      <c r="AW1922" t="s">
        <v>10751</v>
      </c>
      <c r="AX1922">
        <v>12</v>
      </c>
      <c r="AY1922" t="s">
        <v>10751</v>
      </c>
      <c r="AZ1922" t="s">
        <v>10751</v>
      </c>
      <c r="BA1922">
        <v>1</v>
      </c>
      <c r="BB1922" t="s">
        <v>10751</v>
      </c>
      <c r="BC1922" t="s">
        <v>10751</v>
      </c>
      <c r="BD1922" t="s">
        <v>10751</v>
      </c>
    </row>
    <row r="1923" spans="1:56">
      <c r="A1923" t="s">
        <v>10750</v>
      </c>
      <c r="B1923">
        <v>5000</v>
      </c>
      <c r="C1923">
        <v>2004</v>
      </c>
      <c r="D1923">
        <v>54</v>
      </c>
      <c r="E1923">
        <v>3.4350000000000001E-3</v>
      </c>
      <c r="F1923">
        <v>21.71087</v>
      </c>
      <c r="H1923">
        <v>17.521439999999998</v>
      </c>
      <c r="I1923">
        <f t="shared" si="36"/>
        <v>6.0186146399999994E-2</v>
      </c>
      <c r="K1923">
        <v>14.857189999999999</v>
      </c>
      <c r="L1923">
        <v>20.338170000000002</v>
      </c>
      <c r="M1923">
        <v>507.20717000000002</v>
      </c>
      <c r="N1923">
        <v>598.16143</v>
      </c>
      <c r="O1923">
        <v>436.96154999999999</v>
      </c>
      <c r="P1923" t="s">
        <v>10751</v>
      </c>
      <c r="Q1923">
        <v>217.52940000000001</v>
      </c>
      <c r="R1923">
        <v>252.94200000000001</v>
      </c>
      <c r="S1923">
        <v>8.9155999999999995</v>
      </c>
      <c r="T1923">
        <v>1.1611370000000001</v>
      </c>
      <c r="U1923">
        <v>5.0588000000000001E-2</v>
      </c>
      <c r="V1923">
        <v>43.823689999999999</v>
      </c>
      <c r="W1923" t="s">
        <v>10751</v>
      </c>
      <c r="X1923">
        <v>0.98099999999999998</v>
      </c>
      <c r="Y1923">
        <v>1.9E-2</v>
      </c>
      <c r="Z1923" t="s">
        <v>10751</v>
      </c>
      <c r="AA1923" t="s">
        <v>10751</v>
      </c>
      <c r="AB1923">
        <v>1</v>
      </c>
      <c r="AC1923" t="s">
        <v>10751</v>
      </c>
      <c r="AD1923" t="s">
        <v>10751</v>
      </c>
      <c r="AE1923" t="s">
        <v>10751</v>
      </c>
      <c r="AF1923" t="s">
        <v>10751</v>
      </c>
      <c r="AG1923">
        <v>1</v>
      </c>
      <c r="AH1923" t="s">
        <v>10751</v>
      </c>
      <c r="AI1923" t="s">
        <v>10751</v>
      </c>
      <c r="AJ1923" t="s">
        <v>10751</v>
      </c>
      <c r="AK1923" t="s">
        <v>10751</v>
      </c>
      <c r="AL1923" t="s">
        <v>10751</v>
      </c>
      <c r="AM1923" t="s">
        <v>10751</v>
      </c>
      <c r="AN1923" t="s">
        <v>10751</v>
      </c>
      <c r="AO1923" t="s">
        <v>10751</v>
      </c>
      <c r="AP1923">
        <v>1</v>
      </c>
      <c r="AQ1923">
        <v>8.9999999999999993E-3</v>
      </c>
      <c r="AR1923" t="s">
        <v>10751</v>
      </c>
      <c r="AS1923" t="s">
        <v>10751</v>
      </c>
      <c r="AT1923">
        <v>1</v>
      </c>
      <c r="AU1923">
        <v>0.01</v>
      </c>
      <c r="AV1923">
        <v>4</v>
      </c>
      <c r="AW1923" t="s">
        <v>10751</v>
      </c>
      <c r="AX1923">
        <v>6.1</v>
      </c>
      <c r="AY1923">
        <v>0.98099999999999998</v>
      </c>
      <c r="AZ1923">
        <v>8.9999999999999993E-3</v>
      </c>
      <c r="BA1923">
        <v>0.01</v>
      </c>
      <c r="BB1923" t="s">
        <v>10751</v>
      </c>
      <c r="BC1923" t="s">
        <v>10751</v>
      </c>
      <c r="BD1923" t="s">
        <v>10751</v>
      </c>
    </row>
    <row r="1924" spans="1:56">
      <c r="A1924" t="s">
        <v>10750</v>
      </c>
      <c r="B1924">
        <v>5000</v>
      </c>
      <c r="C1924">
        <v>2005</v>
      </c>
      <c r="D1924">
        <v>70</v>
      </c>
      <c r="E1924">
        <v>4.4169999999999999E-3</v>
      </c>
      <c r="F1924">
        <v>21.73094</v>
      </c>
      <c r="H1924">
        <v>17.542359999999999</v>
      </c>
      <c r="I1924">
        <f t="shared" si="36"/>
        <v>7.7484604119999995E-2</v>
      </c>
      <c r="K1924">
        <v>14.669280000000001</v>
      </c>
      <c r="L1924">
        <v>20.58362</v>
      </c>
      <c r="M1924">
        <v>506.60237000000001</v>
      </c>
      <c r="N1924">
        <v>605.82387000000006</v>
      </c>
      <c r="O1924">
        <v>431.75106</v>
      </c>
      <c r="P1924" t="s">
        <v>10751</v>
      </c>
      <c r="Q1924">
        <v>217.60890000000001</v>
      </c>
      <c r="R1924">
        <v>253.77889999999999</v>
      </c>
      <c r="S1924">
        <v>8.7906999999999993</v>
      </c>
      <c r="T1924">
        <v>1.1631039999999999</v>
      </c>
      <c r="U1924">
        <v>5.0756000000000003E-2</v>
      </c>
      <c r="V1924">
        <v>43.884880000000003</v>
      </c>
      <c r="W1924">
        <v>0.308</v>
      </c>
      <c r="X1924">
        <v>0.67600000000000005</v>
      </c>
      <c r="Y1924">
        <v>1.4999999999999999E-2</v>
      </c>
      <c r="Z1924" t="s">
        <v>10751</v>
      </c>
      <c r="AA1924" t="s">
        <v>10751</v>
      </c>
      <c r="AB1924">
        <v>1</v>
      </c>
      <c r="AC1924" t="s">
        <v>10751</v>
      </c>
      <c r="AD1924" t="s">
        <v>10751</v>
      </c>
      <c r="AE1924" t="s">
        <v>10751</v>
      </c>
      <c r="AF1924" t="s">
        <v>10751</v>
      </c>
      <c r="AG1924">
        <v>1</v>
      </c>
      <c r="AH1924" t="s">
        <v>10751</v>
      </c>
      <c r="AI1924" t="s">
        <v>10751</v>
      </c>
      <c r="AJ1924" t="s">
        <v>10751</v>
      </c>
      <c r="AK1924" t="s">
        <v>10751</v>
      </c>
      <c r="AL1924" t="s">
        <v>10751</v>
      </c>
      <c r="AM1924" t="s">
        <v>10751</v>
      </c>
      <c r="AN1924" t="s">
        <v>10751</v>
      </c>
      <c r="AO1924" t="s">
        <v>10751</v>
      </c>
      <c r="AP1924">
        <v>1</v>
      </c>
      <c r="AQ1924" t="s">
        <v>10751</v>
      </c>
      <c r="AR1924" t="s">
        <v>10751</v>
      </c>
      <c r="AS1924" t="s">
        <v>10751</v>
      </c>
      <c r="AT1924">
        <v>1</v>
      </c>
      <c r="AU1924">
        <v>1.9E-2</v>
      </c>
      <c r="AV1924">
        <v>4</v>
      </c>
      <c r="AW1924" t="s">
        <v>10751</v>
      </c>
      <c r="AX1924">
        <v>6.1</v>
      </c>
      <c r="AY1924">
        <v>0.98099999999999998</v>
      </c>
      <c r="AZ1924">
        <v>1.2E-2</v>
      </c>
      <c r="BA1924">
        <v>7.0000000000000001E-3</v>
      </c>
      <c r="BB1924" t="s">
        <v>10751</v>
      </c>
      <c r="BC1924" t="s">
        <v>10751</v>
      </c>
      <c r="BD1924" t="s">
        <v>10751</v>
      </c>
    </row>
    <row r="1925" spans="1:56">
      <c r="A1925" t="s">
        <v>10750</v>
      </c>
      <c r="B1925">
        <v>5000</v>
      </c>
      <c r="C1925">
        <v>2006</v>
      </c>
      <c r="D1925">
        <v>25</v>
      </c>
      <c r="E1925">
        <v>1.6670000000000001E-3</v>
      </c>
      <c r="F1925">
        <v>21.532299999999999</v>
      </c>
      <c r="H1925">
        <v>17.363910000000001</v>
      </c>
      <c r="I1925">
        <f t="shared" si="36"/>
        <v>2.8945637970000004E-2</v>
      </c>
      <c r="K1925">
        <v>14.588179999999999</v>
      </c>
      <c r="L1925">
        <v>20.27402</v>
      </c>
      <c r="M1925">
        <v>511.80865</v>
      </c>
      <c r="N1925">
        <v>609.19165999999996</v>
      </c>
      <c r="O1925">
        <v>438.34428000000003</v>
      </c>
      <c r="P1925" t="s">
        <v>10751</v>
      </c>
      <c r="Q1925">
        <v>223.74420000000001</v>
      </c>
      <c r="R1925">
        <v>264.12580000000003</v>
      </c>
      <c r="S1925">
        <v>8.7889999999999997</v>
      </c>
      <c r="T1925">
        <v>1.171978</v>
      </c>
      <c r="U1925">
        <v>5.2824999999999997E-2</v>
      </c>
      <c r="V1925">
        <v>43.46208</v>
      </c>
      <c r="W1925" t="s">
        <v>10751</v>
      </c>
      <c r="X1925">
        <v>0.94599999999999995</v>
      </c>
      <c r="Y1925">
        <v>5.3999999999999999E-2</v>
      </c>
      <c r="Z1925" t="s">
        <v>10751</v>
      </c>
      <c r="AA1925" t="s">
        <v>10751</v>
      </c>
      <c r="AB1925">
        <v>1</v>
      </c>
      <c r="AC1925" t="s">
        <v>10751</v>
      </c>
      <c r="AD1925" t="s">
        <v>10751</v>
      </c>
      <c r="AE1925" t="s">
        <v>10751</v>
      </c>
      <c r="AF1925" t="s">
        <v>10751</v>
      </c>
      <c r="AG1925">
        <v>1</v>
      </c>
      <c r="AH1925" t="s">
        <v>10751</v>
      </c>
      <c r="AI1925" t="s">
        <v>10751</v>
      </c>
      <c r="AJ1925" t="s">
        <v>10751</v>
      </c>
      <c r="AK1925" t="s">
        <v>10751</v>
      </c>
      <c r="AL1925" t="s">
        <v>10751</v>
      </c>
      <c r="AM1925" t="s">
        <v>10751</v>
      </c>
      <c r="AN1925" t="s">
        <v>10751</v>
      </c>
      <c r="AO1925" t="s">
        <v>10751</v>
      </c>
      <c r="AP1925">
        <v>1</v>
      </c>
      <c r="AQ1925" t="s">
        <v>10751</v>
      </c>
      <c r="AR1925" t="s">
        <v>10751</v>
      </c>
      <c r="AS1925" t="s">
        <v>10751</v>
      </c>
      <c r="AT1925">
        <v>1</v>
      </c>
      <c r="AU1925">
        <v>0.06</v>
      </c>
      <c r="AV1925">
        <v>4.0999999999999996</v>
      </c>
      <c r="AW1925" t="s">
        <v>10751</v>
      </c>
      <c r="AX1925">
        <v>6.4</v>
      </c>
      <c r="AY1925">
        <v>0.94</v>
      </c>
      <c r="AZ1925">
        <v>2.7E-2</v>
      </c>
      <c r="BA1925">
        <v>3.3000000000000002E-2</v>
      </c>
      <c r="BB1925" t="s">
        <v>10751</v>
      </c>
      <c r="BC1925" t="s">
        <v>10751</v>
      </c>
      <c r="BD1925" t="s">
        <v>10751</v>
      </c>
    </row>
    <row r="1926" spans="1:56">
      <c r="A1926" t="s">
        <v>10750</v>
      </c>
      <c r="B1926">
        <v>5000</v>
      </c>
      <c r="C1926">
        <v>2007</v>
      </c>
      <c r="D1926">
        <v>30</v>
      </c>
      <c r="E1926">
        <v>1.9380000000000001E-3</v>
      </c>
      <c r="F1926">
        <v>20.879180000000002</v>
      </c>
      <c r="H1926">
        <v>17.089569999999998</v>
      </c>
      <c r="I1926">
        <f t="shared" si="36"/>
        <v>3.3119586659999999E-2</v>
      </c>
      <c r="K1926">
        <v>13.73466</v>
      </c>
      <c r="L1926">
        <v>20.950060000000001</v>
      </c>
      <c r="M1926">
        <v>520.02484000000004</v>
      </c>
      <c r="N1926">
        <v>647.04935999999998</v>
      </c>
      <c r="O1926">
        <v>424.19932999999997</v>
      </c>
      <c r="P1926" t="s">
        <v>10751</v>
      </c>
      <c r="Q1926">
        <v>281.15069999999997</v>
      </c>
      <c r="R1926">
        <v>318.8775</v>
      </c>
      <c r="S1926">
        <v>7.4105999999999996</v>
      </c>
      <c r="T1926">
        <v>1.1185</v>
      </c>
      <c r="U1926">
        <v>6.3774999999999998E-2</v>
      </c>
      <c r="V1926">
        <v>42.886290000000002</v>
      </c>
      <c r="W1926">
        <v>1.2E-2</v>
      </c>
      <c r="X1926">
        <v>0.90700000000000003</v>
      </c>
      <c r="Y1926">
        <v>8.1000000000000003E-2</v>
      </c>
      <c r="Z1926" t="s">
        <v>10751</v>
      </c>
      <c r="AA1926" t="s">
        <v>10751</v>
      </c>
      <c r="AB1926">
        <v>1</v>
      </c>
      <c r="AC1926" t="s">
        <v>10751</v>
      </c>
      <c r="AD1926" t="s">
        <v>10751</v>
      </c>
      <c r="AE1926" t="s">
        <v>10751</v>
      </c>
      <c r="AF1926" t="s">
        <v>10751</v>
      </c>
      <c r="AG1926">
        <v>1</v>
      </c>
      <c r="AH1926" t="s">
        <v>10751</v>
      </c>
      <c r="AI1926" t="s">
        <v>10751</v>
      </c>
      <c r="AJ1926" t="s">
        <v>10751</v>
      </c>
      <c r="AK1926" t="s">
        <v>10751</v>
      </c>
      <c r="AL1926" t="s">
        <v>10751</v>
      </c>
      <c r="AM1926" t="s">
        <v>10751</v>
      </c>
      <c r="AN1926" t="s">
        <v>10751</v>
      </c>
      <c r="AO1926" t="s">
        <v>10751</v>
      </c>
      <c r="AP1926">
        <v>1</v>
      </c>
      <c r="AQ1926">
        <v>7.3999999999999996E-2</v>
      </c>
      <c r="AR1926" t="s">
        <v>10751</v>
      </c>
      <c r="AS1926" t="s">
        <v>10751</v>
      </c>
      <c r="AT1926">
        <v>1</v>
      </c>
      <c r="AU1926">
        <v>0.01</v>
      </c>
      <c r="AV1926">
        <v>6.2</v>
      </c>
      <c r="AW1926" t="s">
        <v>10751</v>
      </c>
      <c r="AX1926">
        <v>7.3</v>
      </c>
      <c r="AY1926">
        <v>1.2E-2</v>
      </c>
      <c r="AZ1926">
        <v>7.3999999999999996E-2</v>
      </c>
      <c r="BA1926">
        <v>0.60799999999999998</v>
      </c>
      <c r="BB1926">
        <v>0.307</v>
      </c>
      <c r="BC1926" t="s">
        <v>10751</v>
      </c>
      <c r="BD1926" t="s">
        <v>10751</v>
      </c>
    </row>
    <row r="1927" spans="1:56">
      <c r="A1927" t="s">
        <v>10750</v>
      </c>
      <c r="B1927">
        <v>5000</v>
      </c>
      <c r="C1927">
        <v>2008</v>
      </c>
      <c r="D1927">
        <v>24</v>
      </c>
      <c r="E1927">
        <v>1.7359999999999999E-3</v>
      </c>
      <c r="F1927">
        <v>20.23855</v>
      </c>
      <c r="H1927">
        <v>16.52647</v>
      </c>
      <c r="I1927">
        <f t="shared" si="36"/>
        <v>2.8689951919999998E-2</v>
      </c>
      <c r="K1927">
        <v>13.43505</v>
      </c>
      <c r="L1927">
        <v>19.997800000000002</v>
      </c>
      <c r="M1927">
        <v>537.74325999999996</v>
      </c>
      <c r="N1927">
        <v>661.47882000000004</v>
      </c>
      <c r="O1927">
        <v>444.39888999999999</v>
      </c>
      <c r="P1927">
        <v>54.209110000000003</v>
      </c>
      <c r="Q1927">
        <v>308.30200000000002</v>
      </c>
      <c r="R1927">
        <v>370.21050000000002</v>
      </c>
      <c r="S1927">
        <v>6.6802000000000001</v>
      </c>
      <c r="T1927">
        <v>1.188936</v>
      </c>
      <c r="U1927">
        <v>7.4041999999999997E-2</v>
      </c>
      <c r="V1927">
        <v>41.596809999999998</v>
      </c>
      <c r="W1927">
        <v>1.0999999999999999E-2</v>
      </c>
      <c r="X1927">
        <v>0.68799999999999994</v>
      </c>
      <c r="Y1927">
        <v>0.30099999999999999</v>
      </c>
      <c r="Z1927" t="s">
        <v>10751</v>
      </c>
      <c r="AA1927" t="s">
        <v>10751</v>
      </c>
      <c r="AB1927">
        <v>1</v>
      </c>
      <c r="AC1927" t="s">
        <v>10751</v>
      </c>
      <c r="AD1927" t="s">
        <v>10751</v>
      </c>
      <c r="AE1927" t="s">
        <v>10751</v>
      </c>
      <c r="AF1927">
        <v>0.02</v>
      </c>
      <c r="AG1927">
        <v>0.98</v>
      </c>
      <c r="AH1927" t="s">
        <v>10751</v>
      </c>
      <c r="AI1927" t="s">
        <v>10751</v>
      </c>
      <c r="AJ1927" t="s">
        <v>10751</v>
      </c>
      <c r="AK1927" t="s">
        <v>10751</v>
      </c>
      <c r="AL1927" t="s">
        <v>10751</v>
      </c>
      <c r="AM1927" t="s">
        <v>10751</v>
      </c>
      <c r="AN1927" t="s">
        <v>10751</v>
      </c>
      <c r="AO1927" t="s">
        <v>10751</v>
      </c>
      <c r="AP1927">
        <v>1</v>
      </c>
      <c r="AQ1927">
        <v>4.2000000000000003E-2</v>
      </c>
      <c r="AR1927" t="s">
        <v>10751</v>
      </c>
      <c r="AS1927" t="s">
        <v>10751</v>
      </c>
      <c r="AT1927">
        <v>1</v>
      </c>
      <c r="AU1927">
        <v>0.182</v>
      </c>
      <c r="AV1927">
        <v>6.6</v>
      </c>
      <c r="AW1927" t="s">
        <v>10751</v>
      </c>
      <c r="AX1927">
        <v>7.6</v>
      </c>
      <c r="AY1927">
        <v>1.0999999999999999E-2</v>
      </c>
      <c r="AZ1927">
        <v>4.2000000000000003E-2</v>
      </c>
      <c r="BA1927">
        <v>0.23499999999999999</v>
      </c>
      <c r="BB1927">
        <v>0.71199999999999997</v>
      </c>
      <c r="BC1927" t="s">
        <v>10751</v>
      </c>
      <c r="BD1927" t="s">
        <v>10751</v>
      </c>
    </row>
    <row r="1928" spans="1:56">
      <c r="A1928" t="s">
        <v>10750</v>
      </c>
      <c r="B1928">
        <v>5000</v>
      </c>
      <c r="C1928">
        <v>2009</v>
      </c>
      <c r="D1928">
        <v>17</v>
      </c>
      <c r="E1928">
        <v>1.8450000000000001E-3</v>
      </c>
      <c r="F1928">
        <v>21.22824</v>
      </c>
      <c r="H1928">
        <v>17.320969999999999</v>
      </c>
      <c r="I1928">
        <f t="shared" si="36"/>
        <v>3.1957189650000002E-2</v>
      </c>
      <c r="K1928">
        <v>14.05017</v>
      </c>
      <c r="L1928">
        <v>21.010819999999999</v>
      </c>
      <c r="M1928">
        <v>513.07763999999997</v>
      </c>
      <c r="N1928">
        <v>632.51913999999999</v>
      </c>
      <c r="O1928">
        <v>422.97264999999999</v>
      </c>
      <c r="P1928">
        <v>53.279139999999998</v>
      </c>
      <c r="Q1928">
        <v>304.25689999999997</v>
      </c>
      <c r="R1928">
        <v>402.13549999999998</v>
      </c>
      <c r="S1928">
        <v>5.8682999999999996</v>
      </c>
      <c r="T1928">
        <v>1.3328100000000001</v>
      </c>
      <c r="U1928">
        <v>8.0426999999999998E-2</v>
      </c>
      <c r="V1928">
        <v>43.591639999999998</v>
      </c>
      <c r="W1928" t="s">
        <v>10751</v>
      </c>
      <c r="X1928">
        <v>0.58099999999999996</v>
      </c>
      <c r="Y1928">
        <v>0.41899999999999998</v>
      </c>
      <c r="Z1928" t="s">
        <v>10751</v>
      </c>
      <c r="AA1928" t="s">
        <v>10751</v>
      </c>
      <c r="AB1928">
        <v>1</v>
      </c>
      <c r="AC1928" t="s">
        <v>10751</v>
      </c>
      <c r="AD1928" t="s">
        <v>10751</v>
      </c>
      <c r="AE1928" t="s">
        <v>10751</v>
      </c>
      <c r="AF1928">
        <v>0.33</v>
      </c>
      <c r="AG1928">
        <v>0.67</v>
      </c>
      <c r="AH1928" t="s">
        <v>10751</v>
      </c>
      <c r="AI1928" t="s">
        <v>10751</v>
      </c>
      <c r="AJ1928" t="s">
        <v>10751</v>
      </c>
      <c r="AK1928" t="s">
        <v>10751</v>
      </c>
      <c r="AL1928" t="s">
        <v>10751</v>
      </c>
      <c r="AM1928" t="s">
        <v>10751</v>
      </c>
      <c r="AN1928" t="s">
        <v>10751</v>
      </c>
      <c r="AO1928" t="s">
        <v>10751</v>
      </c>
      <c r="AP1928">
        <v>1</v>
      </c>
      <c r="AQ1928">
        <v>0.33200000000000002</v>
      </c>
      <c r="AR1928" t="s">
        <v>10751</v>
      </c>
      <c r="AS1928" t="s">
        <v>10751</v>
      </c>
      <c r="AT1928">
        <v>1</v>
      </c>
      <c r="AU1928">
        <v>0.63800000000000001</v>
      </c>
      <c r="AV1928">
        <v>6.9</v>
      </c>
      <c r="AW1928" t="s">
        <v>10751</v>
      </c>
      <c r="AX1928">
        <v>8.1</v>
      </c>
      <c r="AY1928" t="s">
        <v>10751</v>
      </c>
      <c r="AZ1928">
        <v>1.4999999999999999E-2</v>
      </c>
      <c r="BA1928">
        <v>0.33100000000000002</v>
      </c>
      <c r="BB1928">
        <v>0.42</v>
      </c>
      <c r="BC1928">
        <v>0.23300000000000001</v>
      </c>
      <c r="BD1928" t="s">
        <v>10751</v>
      </c>
    </row>
    <row r="1929" spans="1:56">
      <c r="A1929" t="s">
        <v>10750</v>
      </c>
      <c r="B1929">
        <v>5000</v>
      </c>
      <c r="C1929">
        <v>2010</v>
      </c>
      <c r="D1929">
        <v>22</v>
      </c>
      <c r="E1929">
        <v>2.0209999999999998E-3</v>
      </c>
      <c r="F1929">
        <v>21.597460000000002</v>
      </c>
      <c r="H1929">
        <v>17.549189999999999</v>
      </c>
      <c r="I1929">
        <f t="shared" si="36"/>
        <v>3.5466912989999995E-2</v>
      </c>
      <c r="K1929">
        <v>14.37594</v>
      </c>
      <c r="L1929">
        <v>21.05528</v>
      </c>
      <c r="M1929">
        <v>506.40512999999999</v>
      </c>
      <c r="N1929">
        <v>618.18564000000003</v>
      </c>
      <c r="O1929">
        <v>422.07947999999999</v>
      </c>
      <c r="P1929">
        <v>54.027329999999999</v>
      </c>
      <c r="Q1929">
        <v>296.2432</v>
      </c>
      <c r="R1929">
        <v>390.11559999999997</v>
      </c>
      <c r="S1929">
        <v>5.9969999999999999</v>
      </c>
      <c r="T1929">
        <v>1.3267549999999999</v>
      </c>
      <c r="U1929">
        <v>7.8022999999999995E-2</v>
      </c>
      <c r="V1929">
        <v>44.274850000000001</v>
      </c>
      <c r="W1929" t="s">
        <v>10751</v>
      </c>
      <c r="X1929">
        <v>0.73399999999999999</v>
      </c>
      <c r="Y1929">
        <v>0.26600000000000001</v>
      </c>
      <c r="Z1929" t="s">
        <v>10751</v>
      </c>
      <c r="AA1929" t="s">
        <v>10751</v>
      </c>
      <c r="AB1929">
        <v>1</v>
      </c>
      <c r="AC1929" t="s">
        <v>10751</v>
      </c>
      <c r="AD1929" t="s">
        <v>10751</v>
      </c>
      <c r="AE1929" t="s">
        <v>10751</v>
      </c>
      <c r="AF1929">
        <v>0.30499999999999999</v>
      </c>
      <c r="AG1929">
        <v>0.69499999999999995</v>
      </c>
      <c r="AH1929" t="s">
        <v>10751</v>
      </c>
      <c r="AI1929" t="s">
        <v>10751</v>
      </c>
      <c r="AJ1929" t="s">
        <v>10751</v>
      </c>
      <c r="AK1929" t="s">
        <v>10751</v>
      </c>
      <c r="AL1929" t="s">
        <v>10751</v>
      </c>
      <c r="AM1929" t="s">
        <v>10751</v>
      </c>
      <c r="AN1929" t="s">
        <v>10751</v>
      </c>
      <c r="AO1929">
        <v>6.6000000000000003E-2</v>
      </c>
      <c r="AP1929">
        <v>0.93400000000000005</v>
      </c>
      <c r="AQ1929">
        <v>0.32800000000000001</v>
      </c>
      <c r="AR1929" t="s">
        <v>10751</v>
      </c>
      <c r="AS1929" t="s">
        <v>10751</v>
      </c>
      <c r="AT1929">
        <v>1</v>
      </c>
      <c r="AU1929">
        <v>1</v>
      </c>
      <c r="AV1929">
        <v>7.1</v>
      </c>
      <c r="AW1929" t="s">
        <v>10751</v>
      </c>
      <c r="AX1929">
        <v>8</v>
      </c>
      <c r="AY1929" t="s">
        <v>10751</v>
      </c>
      <c r="AZ1929">
        <v>1.0999999999999999E-2</v>
      </c>
      <c r="BA1929">
        <v>0.23100000000000001</v>
      </c>
      <c r="BB1929">
        <v>0.43</v>
      </c>
      <c r="BC1929">
        <v>0.32800000000000001</v>
      </c>
      <c r="BD1929" t="s">
        <v>10751</v>
      </c>
    </row>
    <row r="1930" spans="1:56">
      <c r="A1930" t="s">
        <v>10750</v>
      </c>
      <c r="B1930">
        <v>5000</v>
      </c>
      <c r="C1930">
        <v>2011</v>
      </c>
      <c r="D1930">
        <v>22</v>
      </c>
      <c r="E1930">
        <v>1.7949999999999999E-3</v>
      </c>
      <c r="F1930">
        <v>22.142710000000001</v>
      </c>
      <c r="H1930">
        <v>18.032340000000001</v>
      </c>
      <c r="I1930">
        <f t="shared" ref="I1930:I1993" si="37">IFERROR(H1930*E1930,"")</f>
        <v>3.2368050299999999E-2</v>
      </c>
      <c r="K1930">
        <v>14.72466</v>
      </c>
      <c r="L1930">
        <v>21.71163</v>
      </c>
      <c r="M1930">
        <v>492.83683000000002</v>
      </c>
      <c r="N1930">
        <v>603.54551000000004</v>
      </c>
      <c r="O1930">
        <v>409.31975</v>
      </c>
      <c r="P1930">
        <v>54.24783</v>
      </c>
      <c r="Q1930">
        <v>283.21280000000002</v>
      </c>
      <c r="R1930">
        <v>390.88690000000003</v>
      </c>
      <c r="S1930">
        <v>6.0354999999999999</v>
      </c>
      <c r="T1930">
        <v>1.3927099999999999</v>
      </c>
      <c r="U1930">
        <v>7.8176999999999996E-2</v>
      </c>
      <c r="V1930">
        <v>45.379530000000003</v>
      </c>
      <c r="W1930">
        <v>4.2999999999999997E-2</v>
      </c>
      <c r="X1930">
        <v>0.68</v>
      </c>
      <c r="Y1930">
        <v>0.27700000000000002</v>
      </c>
      <c r="Z1930" t="s">
        <v>10751</v>
      </c>
      <c r="AA1930" t="s">
        <v>10751</v>
      </c>
      <c r="AB1930">
        <v>1</v>
      </c>
      <c r="AC1930" t="s">
        <v>10751</v>
      </c>
      <c r="AD1930" t="s">
        <v>10751</v>
      </c>
      <c r="AE1930" t="s">
        <v>10751</v>
      </c>
      <c r="AF1930">
        <v>0.73599999999999999</v>
      </c>
      <c r="AG1930">
        <v>0.26400000000000001</v>
      </c>
      <c r="AH1930" t="s">
        <v>10751</v>
      </c>
      <c r="AI1930" t="s">
        <v>10751</v>
      </c>
      <c r="AJ1930" t="s">
        <v>10751</v>
      </c>
      <c r="AK1930" t="s">
        <v>10751</v>
      </c>
      <c r="AL1930" t="s">
        <v>10751</v>
      </c>
      <c r="AM1930" t="s">
        <v>10751</v>
      </c>
      <c r="AN1930" t="s">
        <v>10751</v>
      </c>
      <c r="AO1930">
        <v>3.5999999999999997E-2</v>
      </c>
      <c r="AP1930">
        <v>0.96399999999999997</v>
      </c>
      <c r="AQ1930">
        <v>0.55400000000000005</v>
      </c>
      <c r="AR1930" t="s">
        <v>10751</v>
      </c>
      <c r="AS1930" t="s">
        <v>10751</v>
      </c>
      <c r="AT1930">
        <v>1</v>
      </c>
      <c r="AU1930">
        <v>0.95399999999999996</v>
      </c>
      <c r="AV1930">
        <v>6.8</v>
      </c>
      <c r="AW1930" t="s">
        <v>10751</v>
      </c>
      <c r="AX1930">
        <v>7.9</v>
      </c>
      <c r="AY1930">
        <v>4.2999999999999997E-2</v>
      </c>
      <c r="AZ1930">
        <v>0.01</v>
      </c>
      <c r="BA1930">
        <v>0.36799999999999999</v>
      </c>
      <c r="BB1930">
        <v>0.26500000000000001</v>
      </c>
      <c r="BC1930">
        <v>0.314</v>
      </c>
      <c r="BD1930" t="s">
        <v>10751</v>
      </c>
    </row>
    <row r="1931" spans="1:56">
      <c r="A1931" t="s">
        <v>10750</v>
      </c>
      <c r="B1931">
        <v>5000</v>
      </c>
      <c r="C1931">
        <v>2012</v>
      </c>
      <c r="D1931">
        <v>27</v>
      </c>
      <c r="E1931">
        <v>1.9910000000000001E-3</v>
      </c>
      <c r="F1931">
        <v>22.735869999999998</v>
      </c>
      <c r="H1931">
        <v>18.420010000000001</v>
      </c>
      <c r="I1931">
        <f t="shared" si="37"/>
        <v>3.6674239910000003E-2</v>
      </c>
      <c r="K1931">
        <v>14.8895</v>
      </c>
      <c r="L1931">
        <v>22.432649999999999</v>
      </c>
      <c r="M1931">
        <v>484.43286000000001</v>
      </c>
      <c r="N1931">
        <v>599.29918999999995</v>
      </c>
      <c r="O1931">
        <v>397.77931999999998</v>
      </c>
      <c r="P1931">
        <v>54.456189999999999</v>
      </c>
      <c r="Q1931">
        <v>274.82510000000002</v>
      </c>
      <c r="R1931">
        <v>446.27859999999998</v>
      </c>
      <c r="S1931">
        <v>5.5382999999999996</v>
      </c>
      <c r="T1931">
        <v>1.6255539999999999</v>
      </c>
      <c r="U1931">
        <v>8.9256000000000002E-2</v>
      </c>
      <c r="V1931">
        <v>46.426729999999999</v>
      </c>
      <c r="W1931" t="s">
        <v>10751</v>
      </c>
      <c r="X1931">
        <v>0.60099999999999998</v>
      </c>
      <c r="Y1931">
        <v>0.39900000000000002</v>
      </c>
      <c r="Z1931" t="s">
        <v>10751</v>
      </c>
      <c r="AA1931" t="s">
        <v>10751</v>
      </c>
      <c r="AB1931">
        <v>1</v>
      </c>
      <c r="AC1931" t="s">
        <v>10751</v>
      </c>
      <c r="AD1931" t="s">
        <v>10751</v>
      </c>
      <c r="AE1931" t="s">
        <v>10751</v>
      </c>
      <c r="AF1931">
        <v>0.83199999999999996</v>
      </c>
      <c r="AG1931">
        <v>0.129</v>
      </c>
      <c r="AH1931" t="s">
        <v>10751</v>
      </c>
      <c r="AI1931">
        <v>3.7999999999999999E-2</v>
      </c>
      <c r="AJ1931">
        <v>3.7999999999999999E-2</v>
      </c>
      <c r="AK1931" t="s">
        <v>10751</v>
      </c>
      <c r="AL1931" t="s">
        <v>10751</v>
      </c>
      <c r="AM1931" t="s">
        <v>10751</v>
      </c>
      <c r="AN1931" t="s">
        <v>10751</v>
      </c>
      <c r="AO1931">
        <v>7.0000000000000001E-3</v>
      </c>
      <c r="AP1931">
        <v>0.95399999999999996</v>
      </c>
      <c r="AQ1931">
        <v>0.871</v>
      </c>
      <c r="AR1931">
        <v>2.8000000000000001E-2</v>
      </c>
      <c r="AS1931" t="s">
        <v>10751</v>
      </c>
      <c r="AT1931">
        <v>1</v>
      </c>
      <c r="AU1931">
        <v>0.96</v>
      </c>
      <c r="AV1931">
        <v>6.8</v>
      </c>
      <c r="AW1931" t="s">
        <v>10751</v>
      </c>
      <c r="AX1931">
        <v>8</v>
      </c>
      <c r="AY1931" t="s">
        <v>10751</v>
      </c>
      <c r="AZ1931">
        <v>7.0000000000000001E-3</v>
      </c>
      <c r="BA1931">
        <v>0.34300000000000003</v>
      </c>
      <c r="BB1931">
        <v>0.44800000000000001</v>
      </c>
      <c r="BC1931">
        <v>0.20300000000000001</v>
      </c>
      <c r="BD1931" t="s">
        <v>10751</v>
      </c>
    </row>
    <row r="1932" spans="1:56">
      <c r="A1932" t="s">
        <v>10750</v>
      </c>
      <c r="B1932">
        <v>5000</v>
      </c>
      <c r="C1932">
        <v>2013</v>
      </c>
      <c r="D1932">
        <v>31</v>
      </c>
      <c r="E1932">
        <v>2.0470000000000002E-3</v>
      </c>
      <c r="F1932">
        <v>24.091370000000001</v>
      </c>
      <c r="H1932">
        <v>19.60933</v>
      </c>
      <c r="I1932">
        <f t="shared" si="37"/>
        <v>4.0140298510000005E-2</v>
      </c>
      <c r="K1932">
        <v>15.67224</v>
      </c>
      <c r="L1932">
        <v>24.194479999999999</v>
      </c>
      <c r="M1932">
        <v>454.05797999999999</v>
      </c>
      <c r="N1932">
        <v>568.11188000000004</v>
      </c>
      <c r="O1932">
        <v>368.01731999999998</v>
      </c>
      <c r="P1932">
        <v>54.206760000000003</v>
      </c>
      <c r="Q1932">
        <v>269.64019999999999</v>
      </c>
      <c r="R1932">
        <v>448.9751</v>
      </c>
      <c r="S1932">
        <v>5.4314999999999998</v>
      </c>
      <c r="T1932">
        <v>1.672776</v>
      </c>
      <c r="U1932">
        <v>8.9795E-2</v>
      </c>
      <c r="V1932">
        <v>49.199669999999998</v>
      </c>
      <c r="W1932" t="s">
        <v>10751</v>
      </c>
      <c r="X1932">
        <v>0.64700000000000002</v>
      </c>
      <c r="Y1932">
        <v>0.35299999999999998</v>
      </c>
      <c r="Z1932" t="s">
        <v>10751</v>
      </c>
      <c r="AA1932" t="s">
        <v>10751</v>
      </c>
      <c r="AB1932">
        <v>1</v>
      </c>
      <c r="AC1932" t="s">
        <v>10751</v>
      </c>
      <c r="AD1932" t="s">
        <v>10751</v>
      </c>
      <c r="AE1932" t="s">
        <v>10751</v>
      </c>
      <c r="AF1932">
        <v>0.84399999999999997</v>
      </c>
      <c r="AG1932">
        <v>0.13900000000000001</v>
      </c>
      <c r="AH1932" t="s">
        <v>10751</v>
      </c>
      <c r="AI1932">
        <v>1.7000000000000001E-2</v>
      </c>
      <c r="AJ1932">
        <v>1.7000000000000001E-2</v>
      </c>
      <c r="AK1932" t="s">
        <v>10751</v>
      </c>
      <c r="AL1932" t="s">
        <v>10751</v>
      </c>
      <c r="AM1932" t="s">
        <v>10751</v>
      </c>
      <c r="AN1932" t="s">
        <v>10751</v>
      </c>
      <c r="AO1932">
        <v>3.0000000000000001E-3</v>
      </c>
      <c r="AP1932">
        <v>0.98</v>
      </c>
      <c r="AQ1932">
        <v>0.86099999999999999</v>
      </c>
      <c r="AR1932">
        <v>0.41</v>
      </c>
      <c r="AS1932">
        <v>8.5999999999999993E-2</v>
      </c>
      <c r="AT1932">
        <v>1</v>
      </c>
      <c r="AU1932">
        <v>0.98299999999999998</v>
      </c>
      <c r="AV1932">
        <v>7.6</v>
      </c>
      <c r="AW1932" t="s">
        <v>10751</v>
      </c>
      <c r="AX1932">
        <v>7.9</v>
      </c>
      <c r="AY1932" t="s">
        <v>10751</v>
      </c>
      <c r="AZ1932">
        <v>2E-3</v>
      </c>
      <c r="BA1932" t="s">
        <v>10751</v>
      </c>
      <c r="BB1932">
        <v>0.42599999999999999</v>
      </c>
      <c r="BC1932">
        <v>0.57199999999999995</v>
      </c>
      <c r="BD1932" t="s">
        <v>10751</v>
      </c>
    </row>
    <row r="1933" spans="1:56">
      <c r="A1933" t="s">
        <v>10750</v>
      </c>
      <c r="B1933">
        <v>5000</v>
      </c>
      <c r="C1933">
        <v>2014</v>
      </c>
      <c r="D1933">
        <v>39</v>
      </c>
      <c r="E1933">
        <v>2.5370000000000002E-3</v>
      </c>
      <c r="F1933">
        <v>26.312069999999999</v>
      </c>
      <c r="H1933">
        <v>21.29609</v>
      </c>
      <c r="I1933">
        <f t="shared" si="37"/>
        <v>5.4028180330000002E-2</v>
      </c>
      <c r="K1933">
        <v>17.116720000000001</v>
      </c>
      <c r="L1933">
        <v>26.104479999999999</v>
      </c>
      <c r="M1933">
        <v>413.07729</v>
      </c>
      <c r="N1933">
        <v>515.02129000000002</v>
      </c>
      <c r="O1933">
        <v>336.17216999999999</v>
      </c>
      <c r="P1933">
        <v>54.582900000000002</v>
      </c>
      <c r="Q1933">
        <v>265.52069999999998</v>
      </c>
      <c r="R1933">
        <v>459.66539999999998</v>
      </c>
      <c r="S1933">
        <v>5.3292999999999999</v>
      </c>
      <c r="T1933">
        <v>1.752472</v>
      </c>
      <c r="U1933">
        <v>9.1933000000000001E-2</v>
      </c>
      <c r="V1933">
        <v>61.279969999999999</v>
      </c>
      <c r="W1933" t="s">
        <v>10751</v>
      </c>
      <c r="X1933">
        <v>0.66500000000000004</v>
      </c>
      <c r="Y1933">
        <v>0.33500000000000002</v>
      </c>
      <c r="Z1933" t="s">
        <v>10751</v>
      </c>
      <c r="AA1933">
        <v>6.4000000000000001E-2</v>
      </c>
      <c r="AB1933">
        <v>0.93600000000000005</v>
      </c>
      <c r="AC1933" t="s">
        <v>10751</v>
      </c>
      <c r="AD1933" t="s">
        <v>10751</v>
      </c>
      <c r="AE1933" t="s">
        <v>10751</v>
      </c>
      <c r="AF1933">
        <v>0.82199999999999995</v>
      </c>
      <c r="AG1933">
        <v>9.0999999999999998E-2</v>
      </c>
      <c r="AH1933" t="s">
        <v>10751</v>
      </c>
      <c r="AI1933">
        <v>8.6999999999999994E-2</v>
      </c>
      <c r="AJ1933">
        <v>0.03</v>
      </c>
      <c r="AK1933">
        <v>5.6000000000000001E-2</v>
      </c>
      <c r="AL1933">
        <v>1.9E-2</v>
      </c>
      <c r="AM1933" t="s">
        <v>10751</v>
      </c>
      <c r="AN1933" t="s">
        <v>10751</v>
      </c>
      <c r="AO1933">
        <v>1E-3</v>
      </c>
      <c r="AP1933">
        <v>0.89300000000000002</v>
      </c>
      <c r="AQ1933">
        <v>0.83299999999999996</v>
      </c>
      <c r="AR1933">
        <v>0.71699999999999997</v>
      </c>
      <c r="AS1933">
        <v>5.2999999999999999E-2</v>
      </c>
      <c r="AT1933">
        <v>0.94399999999999995</v>
      </c>
      <c r="AU1933">
        <v>0.91300000000000003</v>
      </c>
      <c r="AV1933">
        <v>7.2</v>
      </c>
      <c r="AW1933" t="s">
        <v>10751</v>
      </c>
      <c r="AX1933">
        <v>7.6</v>
      </c>
      <c r="AY1933">
        <v>5.6000000000000001E-2</v>
      </c>
      <c r="AZ1933">
        <v>0</v>
      </c>
      <c r="BA1933" t="s">
        <v>10751</v>
      </c>
      <c r="BB1933">
        <v>0.42499999999999999</v>
      </c>
      <c r="BC1933">
        <v>0.51800000000000002</v>
      </c>
      <c r="BD1933" t="s">
        <v>10751</v>
      </c>
    </row>
    <row r="1934" spans="1:56">
      <c r="A1934" t="s">
        <v>10750</v>
      </c>
      <c r="B1934">
        <v>5000</v>
      </c>
      <c r="C1934">
        <v>2015</v>
      </c>
      <c r="D1934">
        <v>70</v>
      </c>
      <c r="E1934">
        <v>4.182E-3</v>
      </c>
      <c r="F1934">
        <v>32.176859999999998</v>
      </c>
      <c r="H1934">
        <v>25.94783</v>
      </c>
      <c r="I1934">
        <f t="shared" si="37"/>
        <v>0.10851382506</v>
      </c>
      <c r="K1934">
        <v>20.89676</v>
      </c>
      <c r="L1934">
        <v>31.734529999999999</v>
      </c>
      <c r="M1934">
        <v>317.99569000000002</v>
      </c>
      <c r="N1934">
        <v>399.80104999999998</v>
      </c>
      <c r="O1934">
        <v>256.28287</v>
      </c>
      <c r="P1934">
        <v>54.508899999999997</v>
      </c>
      <c r="Q1934">
        <v>274.54840000000002</v>
      </c>
      <c r="R1934">
        <v>434.56389999999999</v>
      </c>
      <c r="S1934">
        <v>5.0731000000000002</v>
      </c>
      <c r="T1934">
        <v>1.6359109999999999</v>
      </c>
      <c r="U1934">
        <v>8.6913000000000004E-2</v>
      </c>
      <c r="V1934">
        <v>105.82071999999999</v>
      </c>
      <c r="W1934" t="s">
        <v>10751</v>
      </c>
      <c r="X1934">
        <v>0.747</v>
      </c>
      <c r="Y1934">
        <v>0.253</v>
      </c>
      <c r="Z1934" t="s">
        <v>10751</v>
      </c>
      <c r="AA1934">
        <v>0.28000000000000003</v>
      </c>
      <c r="AB1934">
        <v>0.72</v>
      </c>
      <c r="AC1934" t="s">
        <v>10751</v>
      </c>
      <c r="AD1934" t="s">
        <v>10751</v>
      </c>
      <c r="AE1934" t="s">
        <v>10751</v>
      </c>
      <c r="AF1934">
        <v>0.66900000000000004</v>
      </c>
      <c r="AG1934">
        <v>3.9E-2</v>
      </c>
      <c r="AH1934" t="s">
        <v>10751</v>
      </c>
      <c r="AI1934">
        <v>0.29099999999999998</v>
      </c>
      <c r="AJ1934">
        <v>1.2E-2</v>
      </c>
      <c r="AK1934">
        <v>0.27900000000000003</v>
      </c>
      <c r="AL1934">
        <v>8.0000000000000002E-3</v>
      </c>
      <c r="AM1934" t="s">
        <v>10751</v>
      </c>
      <c r="AN1934" t="s">
        <v>10751</v>
      </c>
      <c r="AO1934">
        <v>0</v>
      </c>
      <c r="AP1934">
        <v>0.70099999999999996</v>
      </c>
      <c r="AQ1934">
        <v>0.67500000000000004</v>
      </c>
      <c r="AR1934">
        <v>0.627</v>
      </c>
      <c r="AS1934">
        <v>4.5999999999999999E-2</v>
      </c>
      <c r="AT1934">
        <v>0.72099999999999997</v>
      </c>
      <c r="AU1934">
        <v>0.70899999999999996</v>
      </c>
      <c r="AV1934">
        <v>5.6</v>
      </c>
      <c r="AW1934" t="s">
        <v>10751</v>
      </c>
      <c r="AX1934">
        <v>7.8</v>
      </c>
      <c r="AY1934">
        <v>0.27900000000000003</v>
      </c>
      <c r="AZ1934" t="s">
        <v>10751</v>
      </c>
      <c r="BA1934" t="s">
        <v>10751</v>
      </c>
      <c r="BB1934">
        <v>0.47899999999999998</v>
      </c>
      <c r="BC1934">
        <v>0.24199999999999999</v>
      </c>
      <c r="BD1934" t="s">
        <v>10751</v>
      </c>
    </row>
    <row r="1935" spans="1:56">
      <c r="A1935" t="s">
        <v>10750</v>
      </c>
      <c r="B1935">
        <v>5000</v>
      </c>
      <c r="C1935">
        <v>2016</v>
      </c>
      <c r="D1935">
        <v>58</v>
      </c>
      <c r="E1935">
        <v>3.5860000000000002E-3</v>
      </c>
      <c r="F1935">
        <v>39.154040000000002</v>
      </c>
      <c r="H1935">
        <v>31.36683</v>
      </c>
      <c r="I1935">
        <f t="shared" si="37"/>
        <v>0.11248145238000001</v>
      </c>
      <c r="K1935">
        <v>25.86693</v>
      </c>
      <c r="L1935">
        <v>37.359250000000003</v>
      </c>
      <c r="M1935">
        <v>244.45268999999999</v>
      </c>
      <c r="N1935">
        <v>303.56547</v>
      </c>
      <c r="O1935">
        <v>199.85883000000001</v>
      </c>
      <c r="P1935">
        <v>54.10407</v>
      </c>
      <c r="Q1935">
        <v>274.47199999999998</v>
      </c>
      <c r="R1935">
        <v>409.47030000000001</v>
      </c>
      <c r="S1935">
        <v>5.0393999999999997</v>
      </c>
      <c r="T1935">
        <v>1.607318</v>
      </c>
      <c r="U1935">
        <v>8.1893999999999995E-2</v>
      </c>
      <c r="V1935">
        <v>141.12007</v>
      </c>
      <c r="W1935" t="s">
        <v>10751</v>
      </c>
      <c r="X1935">
        <v>0.76900000000000002</v>
      </c>
      <c r="Y1935">
        <v>0.23100000000000001</v>
      </c>
      <c r="Z1935" t="s">
        <v>10751</v>
      </c>
      <c r="AA1935">
        <v>0.44600000000000001</v>
      </c>
      <c r="AB1935">
        <v>0.55400000000000005</v>
      </c>
      <c r="AC1935" t="s">
        <v>10751</v>
      </c>
      <c r="AD1935" t="s">
        <v>10751</v>
      </c>
      <c r="AE1935" t="s">
        <v>10751</v>
      </c>
      <c r="AF1935">
        <v>0.51700000000000002</v>
      </c>
      <c r="AG1935">
        <v>3.5999999999999997E-2</v>
      </c>
      <c r="AH1935" t="s">
        <v>10751</v>
      </c>
      <c r="AI1935">
        <v>0.44700000000000001</v>
      </c>
      <c r="AJ1935">
        <v>2E-3</v>
      </c>
      <c r="AK1935">
        <v>0.44500000000000001</v>
      </c>
      <c r="AL1935">
        <v>7.0000000000000001E-3</v>
      </c>
      <c r="AM1935" t="s">
        <v>10751</v>
      </c>
      <c r="AN1935" t="s">
        <v>10751</v>
      </c>
      <c r="AO1935" t="s">
        <v>10751</v>
      </c>
      <c r="AP1935">
        <v>0.54500000000000004</v>
      </c>
      <c r="AQ1935">
        <v>0.51</v>
      </c>
      <c r="AR1935">
        <v>0.46</v>
      </c>
      <c r="AS1935">
        <v>5.8999999999999997E-2</v>
      </c>
      <c r="AT1935">
        <v>0.55500000000000005</v>
      </c>
      <c r="AU1935">
        <v>0.55300000000000005</v>
      </c>
      <c r="AV1935">
        <v>4.5999999999999996</v>
      </c>
      <c r="AW1935" t="s">
        <v>10751</v>
      </c>
      <c r="AX1935">
        <v>7.9</v>
      </c>
      <c r="AY1935">
        <v>0.44500000000000001</v>
      </c>
      <c r="AZ1935" t="s">
        <v>10751</v>
      </c>
      <c r="BA1935" t="s">
        <v>10751</v>
      </c>
      <c r="BB1935">
        <v>0.32300000000000001</v>
      </c>
      <c r="BC1935">
        <v>0.23200000000000001</v>
      </c>
      <c r="BD1935" t="s">
        <v>10751</v>
      </c>
    </row>
    <row r="1936" spans="1:56">
      <c r="A1936" t="s">
        <v>10750</v>
      </c>
      <c r="B1936">
        <v>5000</v>
      </c>
      <c r="C1936">
        <v>2017</v>
      </c>
      <c r="D1936">
        <v>65</v>
      </c>
      <c r="E1936">
        <v>3.8089999999999999E-3</v>
      </c>
      <c r="F1936">
        <v>38.16836</v>
      </c>
      <c r="H1936">
        <v>30.632760000000001</v>
      </c>
      <c r="I1936">
        <f t="shared" si="37"/>
        <v>0.11668018284000001</v>
      </c>
      <c r="K1936">
        <v>25.360410000000002</v>
      </c>
      <c r="L1936">
        <v>36.330649999999999</v>
      </c>
      <c r="M1936">
        <v>253.24996999999999</v>
      </c>
      <c r="N1936">
        <v>312.69497000000001</v>
      </c>
      <c r="O1936">
        <v>208.40548999999999</v>
      </c>
      <c r="P1936">
        <v>53.830300000000001</v>
      </c>
      <c r="Q1936">
        <v>252.268</v>
      </c>
      <c r="R1936">
        <v>458.01130000000001</v>
      </c>
      <c r="S1936">
        <v>4.6679000000000004</v>
      </c>
      <c r="T1936">
        <v>1.750637</v>
      </c>
      <c r="U1936">
        <v>9.1602000000000003E-2</v>
      </c>
      <c r="V1936">
        <v>136.24506</v>
      </c>
      <c r="W1936" t="s">
        <v>10751</v>
      </c>
      <c r="X1936">
        <v>0.72299999999999998</v>
      </c>
      <c r="Y1936">
        <v>0.27700000000000002</v>
      </c>
      <c r="Z1936" t="s">
        <v>10751</v>
      </c>
      <c r="AA1936">
        <v>0.436</v>
      </c>
      <c r="AB1936">
        <v>0.56399999999999995</v>
      </c>
      <c r="AC1936" t="s">
        <v>10751</v>
      </c>
      <c r="AD1936" t="s">
        <v>10751</v>
      </c>
      <c r="AE1936" t="s">
        <v>10751</v>
      </c>
      <c r="AF1936">
        <v>0.54700000000000004</v>
      </c>
      <c r="AG1936">
        <v>3.4000000000000002E-2</v>
      </c>
      <c r="AH1936" t="s">
        <v>10751</v>
      </c>
      <c r="AI1936">
        <v>0.41899999999999998</v>
      </c>
      <c r="AJ1936" t="s">
        <v>10751</v>
      </c>
      <c r="AK1936">
        <v>0.41899999999999998</v>
      </c>
      <c r="AL1936">
        <v>6.0000000000000001E-3</v>
      </c>
      <c r="AM1936" t="s">
        <v>10751</v>
      </c>
      <c r="AN1936" t="s">
        <v>10751</v>
      </c>
      <c r="AO1936" t="s">
        <v>10751</v>
      </c>
      <c r="AP1936">
        <v>0.57499999999999996</v>
      </c>
      <c r="AQ1936">
        <v>0.51900000000000002</v>
      </c>
      <c r="AR1936">
        <v>0.34599999999999997</v>
      </c>
      <c r="AS1936">
        <v>0.05</v>
      </c>
      <c r="AT1936">
        <v>0.58099999999999996</v>
      </c>
      <c r="AU1936">
        <v>0.58099999999999996</v>
      </c>
      <c r="AV1936">
        <v>5</v>
      </c>
      <c r="AW1936" t="s">
        <v>10751</v>
      </c>
      <c r="AX1936">
        <v>7.4</v>
      </c>
      <c r="AY1936">
        <v>0.41899999999999998</v>
      </c>
      <c r="AZ1936" t="s">
        <v>10751</v>
      </c>
      <c r="BA1936">
        <v>0.104</v>
      </c>
      <c r="BB1936">
        <v>5.5E-2</v>
      </c>
      <c r="BC1936">
        <v>0.23300000000000001</v>
      </c>
      <c r="BD1936">
        <v>0.189</v>
      </c>
    </row>
    <row r="1937" spans="1:56">
      <c r="A1937" t="s">
        <v>10750</v>
      </c>
      <c r="B1937">
        <v>5000</v>
      </c>
      <c r="C1937">
        <v>2018</v>
      </c>
      <c r="D1937">
        <v>69</v>
      </c>
      <c r="E1937">
        <v>4.235E-3</v>
      </c>
      <c r="F1937">
        <v>39.518479999999997</v>
      </c>
      <c r="H1937">
        <v>31.56842</v>
      </c>
      <c r="I1937">
        <f t="shared" si="37"/>
        <v>0.13369225870000001</v>
      </c>
      <c r="K1937">
        <v>26.080269999999999</v>
      </c>
      <c r="L1937">
        <v>37.52552</v>
      </c>
      <c r="M1937">
        <v>246.31756999999999</v>
      </c>
      <c r="N1937">
        <v>304.44839999999999</v>
      </c>
      <c r="O1937">
        <v>202.46449999999999</v>
      </c>
      <c r="P1937">
        <v>54.205880000000001</v>
      </c>
      <c r="Q1937">
        <v>223.7988</v>
      </c>
      <c r="R1937">
        <v>473.3546</v>
      </c>
      <c r="S1937">
        <v>4.6165000000000003</v>
      </c>
      <c r="T1937">
        <v>1.9523619999999999</v>
      </c>
      <c r="U1937">
        <v>9.4671000000000005E-2</v>
      </c>
      <c r="V1937">
        <v>134.89463000000001</v>
      </c>
      <c r="W1937">
        <v>5.6000000000000001E-2</v>
      </c>
      <c r="X1937">
        <v>0.78700000000000003</v>
      </c>
      <c r="Y1937">
        <v>0.157</v>
      </c>
      <c r="Z1937" t="s">
        <v>10751</v>
      </c>
      <c r="AA1937">
        <v>0.41699999999999998</v>
      </c>
      <c r="AB1937">
        <v>0.57999999999999996</v>
      </c>
      <c r="AC1937">
        <v>3.0000000000000001E-3</v>
      </c>
      <c r="AD1937" t="s">
        <v>10751</v>
      </c>
      <c r="AE1937" t="s">
        <v>10751</v>
      </c>
      <c r="AF1937">
        <v>0.46200000000000002</v>
      </c>
      <c r="AG1937">
        <v>0.14099999999999999</v>
      </c>
      <c r="AH1937" t="s">
        <v>10751</v>
      </c>
      <c r="AI1937">
        <v>0.39700000000000002</v>
      </c>
      <c r="AJ1937" t="s">
        <v>10751</v>
      </c>
      <c r="AK1937">
        <v>0.39700000000000002</v>
      </c>
      <c r="AL1937">
        <v>1.7999999999999999E-2</v>
      </c>
      <c r="AM1937" t="s">
        <v>10751</v>
      </c>
      <c r="AN1937" t="s">
        <v>10751</v>
      </c>
      <c r="AO1937">
        <v>3.0000000000000001E-3</v>
      </c>
      <c r="AP1937">
        <v>0.58299999999999996</v>
      </c>
      <c r="AQ1937">
        <v>0.55900000000000005</v>
      </c>
      <c r="AR1937">
        <v>0.314</v>
      </c>
      <c r="AS1937">
        <v>0.14399999999999999</v>
      </c>
      <c r="AT1937">
        <v>0.60299999999999998</v>
      </c>
      <c r="AU1937">
        <v>0.60299999999999998</v>
      </c>
      <c r="AV1937">
        <v>5.6</v>
      </c>
      <c r="AW1937" t="s">
        <v>10751</v>
      </c>
      <c r="AX1937">
        <v>6.8</v>
      </c>
      <c r="AY1937">
        <v>0.39700000000000002</v>
      </c>
      <c r="AZ1937" t="s">
        <v>10751</v>
      </c>
      <c r="BA1937">
        <v>3.4000000000000002E-2</v>
      </c>
      <c r="BB1937">
        <v>1.2E-2</v>
      </c>
      <c r="BC1937">
        <v>0.184</v>
      </c>
      <c r="BD1937">
        <v>0.371</v>
      </c>
    </row>
    <row r="1938" spans="1:56">
      <c r="A1938" t="s">
        <v>10750</v>
      </c>
      <c r="B1938">
        <v>5000</v>
      </c>
      <c r="C1938">
        <v>2019</v>
      </c>
      <c r="D1938">
        <v>50</v>
      </c>
      <c r="E1938">
        <v>3.0769999999999999E-3</v>
      </c>
      <c r="F1938">
        <v>31.131530000000001</v>
      </c>
      <c r="H1938">
        <v>25.042850000000001</v>
      </c>
      <c r="I1938">
        <f t="shared" si="37"/>
        <v>7.7056849450000006E-2</v>
      </c>
      <c r="K1938">
        <v>20.49034</v>
      </c>
      <c r="L1938">
        <v>30.085419999999999</v>
      </c>
      <c r="M1938">
        <v>339.34906000000001</v>
      </c>
      <c r="N1938">
        <v>418.27271000000002</v>
      </c>
      <c r="O1938">
        <v>279.81017000000003</v>
      </c>
      <c r="P1938">
        <v>54.135199999999998</v>
      </c>
      <c r="Q1938">
        <v>224.0307</v>
      </c>
      <c r="R1938">
        <v>455.21879999999999</v>
      </c>
      <c r="S1938">
        <v>4.9847000000000001</v>
      </c>
      <c r="T1938">
        <v>1.974683</v>
      </c>
      <c r="U1938">
        <v>9.1044E-2</v>
      </c>
      <c r="V1938">
        <v>91.828460000000007</v>
      </c>
      <c r="W1938" t="s">
        <v>10751</v>
      </c>
      <c r="X1938">
        <v>0.76100000000000001</v>
      </c>
      <c r="Y1938">
        <v>0.23899999999999999</v>
      </c>
      <c r="Z1938" t="s">
        <v>10751</v>
      </c>
      <c r="AA1938">
        <v>0.19900000000000001</v>
      </c>
      <c r="AB1938">
        <v>0.79900000000000004</v>
      </c>
      <c r="AC1938">
        <v>2E-3</v>
      </c>
      <c r="AD1938" t="s">
        <v>10751</v>
      </c>
      <c r="AE1938" t="s">
        <v>10751</v>
      </c>
      <c r="AF1938">
        <v>0.71699999999999997</v>
      </c>
      <c r="AG1938">
        <v>0.10299999999999999</v>
      </c>
      <c r="AH1938" t="s">
        <v>10751</v>
      </c>
      <c r="AI1938">
        <v>0.18</v>
      </c>
      <c r="AJ1938" t="s">
        <v>10751</v>
      </c>
      <c r="AK1938">
        <v>0.18</v>
      </c>
      <c r="AL1938">
        <v>6.0000000000000001E-3</v>
      </c>
      <c r="AM1938" t="s">
        <v>10751</v>
      </c>
      <c r="AN1938" t="s">
        <v>10751</v>
      </c>
      <c r="AO1938">
        <v>0.123</v>
      </c>
      <c r="AP1938">
        <v>0.69099999999999995</v>
      </c>
      <c r="AQ1938">
        <v>0.755</v>
      </c>
      <c r="AR1938">
        <v>0.48299999999999998</v>
      </c>
      <c r="AS1938">
        <v>0.26400000000000001</v>
      </c>
      <c r="AT1938">
        <v>0.82</v>
      </c>
      <c r="AU1938">
        <v>0.82</v>
      </c>
      <c r="AV1938">
        <v>7.2</v>
      </c>
      <c r="AW1938" t="s">
        <v>10751</v>
      </c>
      <c r="AX1938">
        <v>7</v>
      </c>
      <c r="AY1938">
        <v>0.18</v>
      </c>
      <c r="AZ1938" t="s">
        <v>10751</v>
      </c>
      <c r="BA1938">
        <v>3.5000000000000003E-2</v>
      </c>
      <c r="BB1938">
        <v>1E-3</v>
      </c>
      <c r="BC1938">
        <v>0.29199999999999998</v>
      </c>
      <c r="BD1938">
        <v>0.49</v>
      </c>
    </row>
    <row r="1939" spans="1:56">
      <c r="A1939" t="s">
        <v>10750</v>
      </c>
      <c r="B1939">
        <v>5000</v>
      </c>
      <c r="C1939">
        <v>2020</v>
      </c>
      <c r="D1939">
        <v>48</v>
      </c>
      <c r="E1939">
        <v>3.5100000000000001E-3</v>
      </c>
      <c r="F1939">
        <v>33.791879999999999</v>
      </c>
      <c r="H1939">
        <v>27.158609999999999</v>
      </c>
      <c r="I1939">
        <f t="shared" si="37"/>
        <v>9.5326721099999998E-2</v>
      </c>
      <c r="K1939">
        <v>22.26493</v>
      </c>
      <c r="L1939">
        <v>32.556829999999998</v>
      </c>
      <c r="M1939">
        <v>303.00583</v>
      </c>
      <c r="N1939">
        <v>375.36882000000003</v>
      </c>
      <c r="O1939">
        <v>248.4162</v>
      </c>
      <c r="P1939">
        <v>54.058920000000001</v>
      </c>
      <c r="Q1939">
        <v>236.16739999999999</v>
      </c>
      <c r="R1939">
        <v>523.50300000000004</v>
      </c>
      <c r="S1939">
        <v>4.5548000000000002</v>
      </c>
      <c r="T1939">
        <v>2.049801</v>
      </c>
      <c r="U1939">
        <v>0.104701</v>
      </c>
      <c r="V1939">
        <v>117.56204</v>
      </c>
      <c r="W1939" t="s">
        <v>10751</v>
      </c>
      <c r="X1939">
        <v>0.76800000000000002</v>
      </c>
      <c r="Y1939">
        <v>0.23200000000000001</v>
      </c>
      <c r="Z1939" t="s">
        <v>10751</v>
      </c>
      <c r="AA1939">
        <v>0.32800000000000001</v>
      </c>
      <c r="AB1939">
        <v>0.67100000000000004</v>
      </c>
      <c r="AC1939">
        <v>1E-3</v>
      </c>
      <c r="AD1939" t="s">
        <v>10751</v>
      </c>
      <c r="AE1939" t="s">
        <v>10751</v>
      </c>
      <c r="AF1939">
        <v>0.58899999999999997</v>
      </c>
      <c r="AG1939">
        <v>0.122</v>
      </c>
      <c r="AH1939" t="s">
        <v>10751</v>
      </c>
      <c r="AI1939">
        <v>0.28899999999999998</v>
      </c>
      <c r="AJ1939" t="s">
        <v>10751</v>
      </c>
      <c r="AK1939">
        <v>0.28899999999999998</v>
      </c>
      <c r="AL1939">
        <v>1.4E-2</v>
      </c>
      <c r="AM1939" t="s">
        <v>10751</v>
      </c>
      <c r="AN1939" t="s">
        <v>10751</v>
      </c>
      <c r="AO1939">
        <v>9.7000000000000003E-2</v>
      </c>
      <c r="AP1939">
        <v>0.59899999999999998</v>
      </c>
      <c r="AQ1939">
        <v>0.60099999999999998</v>
      </c>
      <c r="AR1939">
        <v>0.39600000000000002</v>
      </c>
      <c r="AS1939">
        <v>0.214</v>
      </c>
      <c r="AT1939">
        <v>0.66100000000000003</v>
      </c>
      <c r="AU1939">
        <v>0.71099999999999997</v>
      </c>
      <c r="AV1939">
        <v>6.3</v>
      </c>
      <c r="AW1939" t="s">
        <v>10751</v>
      </c>
      <c r="AX1939">
        <v>7.1</v>
      </c>
      <c r="AY1939">
        <v>0.29199999999999998</v>
      </c>
      <c r="AZ1939" t="s">
        <v>10751</v>
      </c>
      <c r="BA1939">
        <v>4.7E-2</v>
      </c>
      <c r="BB1939" t="s">
        <v>10751</v>
      </c>
      <c r="BC1939">
        <v>0.29499999999999998</v>
      </c>
      <c r="BD1939">
        <v>0.36499999999999999</v>
      </c>
    </row>
    <row r="1940" spans="1:56">
      <c r="A1940" t="s">
        <v>10750</v>
      </c>
      <c r="B1940">
        <v>5000</v>
      </c>
      <c r="C1940">
        <v>2021</v>
      </c>
      <c r="D1940">
        <v>75</v>
      </c>
      <c r="E1940">
        <v>5.4429999999999999E-3</v>
      </c>
      <c r="F1940">
        <v>43.80659</v>
      </c>
      <c r="G1940">
        <f>IFERROR(F1940*E1940,"")</f>
        <v>0.23843926936999998</v>
      </c>
      <c r="H1940">
        <v>34.389699999999998</v>
      </c>
      <c r="I1940">
        <f t="shared" si="37"/>
        <v>0.18718313709999998</v>
      </c>
      <c r="J1940">
        <f>IFERROR(M1940*E1940,"")</f>
        <v>1.1297430927000001</v>
      </c>
      <c r="K1940">
        <v>29.21322</v>
      </c>
      <c r="L1940">
        <v>39.696060000000003</v>
      </c>
      <c r="M1940">
        <v>207.55889999999999</v>
      </c>
      <c r="N1940">
        <v>255.46889999999999</v>
      </c>
      <c r="O1940">
        <v>171.41627</v>
      </c>
      <c r="P1940">
        <v>53.446899999999999</v>
      </c>
      <c r="Q1940">
        <v>243.2577</v>
      </c>
      <c r="R1940">
        <v>504.37180000000001</v>
      </c>
      <c r="S1940">
        <v>4.1745000000000001</v>
      </c>
      <c r="T1940">
        <v>2.12351</v>
      </c>
      <c r="U1940">
        <v>0.10087400000000001</v>
      </c>
      <c r="V1940">
        <v>148.20896999999999</v>
      </c>
      <c r="W1940" t="s">
        <v>10751</v>
      </c>
      <c r="X1940">
        <v>0.8</v>
      </c>
      <c r="Y1940">
        <v>0.2</v>
      </c>
      <c r="Z1940" t="s">
        <v>10751</v>
      </c>
      <c r="AA1940">
        <v>0.54700000000000004</v>
      </c>
      <c r="AB1940">
        <v>0.45200000000000001</v>
      </c>
      <c r="AC1940">
        <v>1E-3</v>
      </c>
      <c r="AD1940" t="s">
        <v>10751</v>
      </c>
      <c r="AE1940" t="s">
        <v>10751</v>
      </c>
      <c r="AF1940">
        <v>0.39</v>
      </c>
      <c r="AG1940">
        <v>8.5000000000000006E-2</v>
      </c>
      <c r="AH1940" t="s">
        <v>10751</v>
      </c>
      <c r="AI1940">
        <v>0.52500000000000002</v>
      </c>
      <c r="AJ1940" t="s">
        <v>10751</v>
      </c>
      <c r="AK1940">
        <v>0.52500000000000002</v>
      </c>
      <c r="AL1940">
        <v>1.0999999999999999E-2</v>
      </c>
      <c r="AM1940" t="s">
        <v>10751</v>
      </c>
      <c r="AN1940" t="s">
        <v>10751</v>
      </c>
      <c r="AO1940">
        <v>0.248</v>
      </c>
      <c r="AP1940">
        <v>0.217</v>
      </c>
      <c r="AQ1940">
        <v>0.38100000000000001</v>
      </c>
      <c r="AR1940">
        <v>0.109</v>
      </c>
      <c r="AS1940">
        <v>6.4000000000000001E-2</v>
      </c>
      <c r="AT1940">
        <v>0.435</v>
      </c>
      <c r="AU1940">
        <v>0.46700000000000003</v>
      </c>
      <c r="AV1940">
        <v>4.5999999999999996</v>
      </c>
      <c r="AW1940" t="s">
        <v>10751</v>
      </c>
      <c r="AX1940">
        <v>7.3</v>
      </c>
      <c r="AY1940">
        <v>0.52600000000000002</v>
      </c>
      <c r="AZ1940" t="s">
        <v>10751</v>
      </c>
      <c r="BA1940" t="s">
        <v>10751</v>
      </c>
      <c r="BB1940">
        <v>8.0000000000000002E-3</v>
      </c>
      <c r="BC1940">
        <v>0.22900000000000001</v>
      </c>
      <c r="BD1940">
        <v>0.23599999999999999</v>
      </c>
    </row>
    <row r="1941" spans="1:56">
      <c r="A1941" t="s">
        <v>10750</v>
      </c>
      <c r="B1941">
        <v>5000</v>
      </c>
      <c r="C1941" t="s">
        <v>10752</v>
      </c>
      <c r="D1941" t="s">
        <v>10751</v>
      </c>
      <c r="E1941">
        <v>4.8329999999999996E-3</v>
      </c>
      <c r="F1941">
        <v>37.430309999999999</v>
      </c>
      <c r="H1941">
        <v>29.765049999999999</v>
      </c>
      <c r="I1941">
        <f t="shared" si="37"/>
        <v>0.14385448664999997</v>
      </c>
      <c r="K1941">
        <v>25.020440000000001</v>
      </c>
      <c r="L1941">
        <v>34.73386</v>
      </c>
      <c r="M1941">
        <v>262.73579000000001</v>
      </c>
      <c r="N1941">
        <v>319.53530999999998</v>
      </c>
      <c r="O1941">
        <v>219.88703000000001</v>
      </c>
      <c r="P1941">
        <v>52.794089999999997</v>
      </c>
      <c r="Q1941">
        <v>222.2604</v>
      </c>
      <c r="R1941">
        <v>424.61349999999999</v>
      </c>
      <c r="S1941">
        <v>4.3787000000000003</v>
      </c>
      <c r="T1941">
        <v>2.1516730000000002</v>
      </c>
      <c r="U1941">
        <v>8.4922999999999998E-2</v>
      </c>
      <c r="V1941">
        <v>121.60800999999999</v>
      </c>
      <c r="W1941" t="s">
        <v>10751</v>
      </c>
      <c r="X1941">
        <v>0.81399999999999995</v>
      </c>
      <c r="Y1941">
        <v>0.186</v>
      </c>
      <c r="Z1941" t="s">
        <v>10751</v>
      </c>
      <c r="AA1941">
        <v>0.39100000000000001</v>
      </c>
      <c r="AB1941">
        <v>0.60899999999999999</v>
      </c>
      <c r="AC1941" t="s">
        <v>10751</v>
      </c>
      <c r="AD1941" t="s">
        <v>10751</v>
      </c>
      <c r="AE1941" t="s">
        <v>10751</v>
      </c>
      <c r="AF1941">
        <v>0.57399999999999995</v>
      </c>
      <c r="AG1941">
        <v>6.4000000000000001E-2</v>
      </c>
      <c r="AH1941" t="s">
        <v>10751</v>
      </c>
      <c r="AI1941">
        <v>0.36199999999999999</v>
      </c>
      <c r="AJ1941" t="s">
        <v>10751</v>
      </c>
      <c r="AK1941">
        <v>0.36199999999999999</v>
      </c>
      <c r="AL1941">
        <v>2.5000000000000001E-2</v>
      </c>
      <c r="AM1941" t="s">
        <v>10751</v>
      </c>
      <c r="AN1941" t="s">
        <v>10751</v>
      </c>
      <c r="AO1941">
        <v>0.41599999999999998</v>
      </c>
      <c r="AP1941">
        <v>0.19700000000000001</v>
      </c>
      <c r="AQ1941">
        <v>0.5</v>
      </c>
      <c r="AR1941">
        <v>0.107</v>
      </c>
      <c r="AS1941">
        <v>5.3999999999999999E-2</v>
      </c>
      <c r="AT1941">
        <v>0.60799999999999998</v>
      </c>
      <c r="AU1941">
        <v>0.62</v>
      </c>
      <c r="AV1941">
        <v>5.8</v>
      </c>
      <c r="AW1941" t="s">
        <v>10751</v>
      </c>
      <c r="AX1941">
        <v>6.8</v>
      </c>
      <c r="AY1941">
        <v>0.36199999999999999</v>
      </c>
      <c r="AZ1941" t="s">
        <v>10751</v>
      </c>
      <c r="BA1941" t="s">
        <v>10751</v>
      </c>
      <c r="BB1941">
        <v>1.7999999999999999E-2</v>
      </c>
      <c r="BC1941">
        <v>0.34899999999999998</v>
      </c>
      <c r="BD1941">
        <v>0.27100000000000002</v>
      </c>
    </row>
    <row r="1942" spans="1:56">
      <c r="A1942" t="s">
        <v>10756</v>
      </c>
      <c r="B1942">
        <v>5000</v>
      </c>
      <c r="C1942">
        <v>1975</v>
      </c>
      <c r="D1942" t="s">
        <v>10751</v>
      </c>
      <c r="E1942" t="s">
        <v>10751</v>
      </c>
      <c r="F1942" t="s">
        <v>10751</v>
      </c>
      <c r="H1942" t="s">
        <v>10751</v>
      </c>
      <c r="I1942" t="str">
        <f t="shared" si="37"/>
        <v/>
      </c>
      <c r="K1942" t="s">
        <v>10751</v>
      </c>
      <c r="L1942" t="s">
        <v>10751</v>
      </c>
      <c r="M1942" t="s">
        <v>10751</v>
      </c>
      <c r="N1942" t="s">
        <v>10751</v>
      </c>
      <c r="O1942" t="s">
        <v>10751</v>
      </c>
      <c r="P1942" t="s">
        <v>10751</v>
      </c>
      <c r="Q1942" t="s">
        <v>10751</v>
      </c>
      <c r="R1942" t="s">
        <v>10751</v>
      </c>
      <c r="S1942" t="s">
        <v>10751</v>
      </c>
      <c r="T1942" t="s">
        <v>10751</v>
      </c>
      <c r="U1942" t="s">
        <v>10751</v>
      </c>
      <c r="V1942" t="s">
        <v>10751</v>
      </c>
      <c r="W1942" t="s">
        <v>10751</v>
      </c>
      <c r="X1942" t="s">
        <v>10751</v>
      </c>
      <c r="Y1942" t="s">
        <v>10751</v>
      </c>
      <c r="Z1942" t="s">
        <v>10751</v>
      </c>
      <c r="AA1942" t="s">
        <v>10751</v>
      </c>
      <c r="AB1942" t="s">
        <v>10751</v>
      </c>
      <c r="AC1942" t="s">
        <v>10751</v>
      </c>
      <c r="AD1942" t="s">
        <v>10751</v>
      </c>
      <c r="AE1942" t="s">
        <v>10751</v>
      </c>
      <c r="AF1942" t="s">
        <v>10751</v>
      </c>
      <c r="AG1942" t="s">
        <v>10751</v>
      </c>
      <c r="AH1942" t="s">
        <v>10751</v>
      </c>
      <c r="AI1942" t="s">
        <v>10751</v>
      </c>
      <c r="AJ1942" t="s">
        <v>10751</v>
      </c>
      <c r="AK1942" t="s">
        <v>10751</v>
      </c>
      <c r="AL1942" t="s">
        <v>10751</v>
      </c>
      <c r="AM1942" t="s">
        <v>10751</v>
      </c>
      <c r="AN1942" t="s">
        <v>10751</v>
      </c>
      <c r="AO1942" t="s">
        <v>10751</v>
      </c>
      <c r="AP1942" t="s">
        <v>10751</v>
      </c>
      <c r="AQ1942" t="s">
        <v>10751</v>
      </c>
      <c r="AR1942" t="s">
        <v>10751</v>
      </c>
      <c r="AS1942" t="s">
        <v>10751</v>
      </c>
      <c r="AT1942" t="s">
        <v>10751</v>
      </c>
      <c r="AU1942" t="s">
        <v>10751</v>
      </c>
      <c r="AV1942" t="s">
        <v>10751</v>
      </c>
      <c r="AW1942" t="s">
        <v>10751</v>
      </c>
      <c r="AX1942" t="s">
        <v>10751</v>
      </c>
      <c r="AY1942" t="s">
        <v>10751</v>
      </c>
      <c r="AZ1942" t="s">
        <v>10751</v>
      </c>
      <c r="BA1942" t="s">
        <v>10751</v>
      </c>
      <c r="BB1942" t="s">
        <v>10751</v>
      </c>
      <c r="BC1942" t="s">
        <v>10751</v>
      </c>
      <c r="BD1942" t="s">
        <v>10751</v>
      </c>
    </row>
    <row r="1943" spans="1:56">
      <c r="A1943" t="s">
        <v>10756</v>
      </c>
      <c r="B1943">
        <v>5000</v>
      </c>
      <c r="C1943">
        <v>1976</v>
      </c>
      <c r="D1943" t="s">
        <v>10751</v>
      </c>
      <c r="E1943" t="s">
        <v>10751</v>
      </c>
      <c r="F1943" t="s">
        <v>10751</v>
      </c>
      <c r="H1943" t="s">
        <v>10751</v>
      </c>
      <c r="I1943" t="str">
        <f t="shared" si="37"/>
        <v/>
      </c>
      <c r="K1943" t="s">
        <v>10751</v>
      </c>
      <c r="L1943" t="s">
        <v>10751</v>
      </c>
      <c r="M1943" t="s">
        <v>10751</v>
      </c>
      <c r="N1943" t="s">
        <v>10751</v>
      </c>
      <c r="O1943" t="s">
        <v>10751</v>
      </c>
      <c r="P1943" t="s">
        <v>10751</v>
      </c>
      <c r="Q1943" t="s">
        <v>10751</v>
      </c>
      <c r="R1943" t="s">
        <v>10751</v>
      </c>
      <c r="S1943" t="s">
        <v>10751</v>
      </c>
      <c r="T1943" t="s">
        <v>10751</v>
      </c>
      <c r="U1943" t="s">
        <v>10751</v>
      </c>
      <c r="V1943" t="s">
        <v>10751</v>
      </c>
      <c r="W1943" t="s">
        <v>10751</v>
      </c>
      <c r="X1943" t="s">
        <v>10751</v>
      </c>
      <c r="Y1943" t="s">
        <v>10751</v>
      </c>
      <c r="Z1943" t="s">
        <v>10751</v>
      </c>
      <c r="AA1943" t="s">
        <v>10751</v>
      </c>
      <c r="AB1943" t="s">
        <v>10751</v>
      </c>
      <c r="AC1943" t="s">
        <v>10751</v>
      </c>
      <c r="AD1943" t="s">
        <v>10751</v>
      </c>
      <c r="AE1943" t="s">
        <v>10751</v>
      </c>
      <c r="AF1943" t="s">
        <v>10751</v>
      </c>
      <c r="AG1943" t="s">
        <v>10751</v>
      </c>
      <c r="AH1943" t="s">
        <v>10751</v>
      </c>
      <c r="AI1943" t="s">
        <v>10751</v>
      </c>
      <c r="AJ1943" t="s">
        <v>10751</v>
      </c>
      <c r="AK1943" t="s">
        <v>10751</v>
      </c>
      <c r="AL1943" t="s">
        <v>10751</v>
      </c>
      <c r="AM1943" t="s">
        <v>10751</v>
      </c>
      <c r="AN1943" t="s">
        <v>10751</v>
      </c>
      <c r="AO1943" t="s">
        <v>10751</v>
      </c>
      <c r="AP1943" t="s">
        <v>10751</v>
      </c>
      <c r="AQ1943" t="s">
        <v>10751</v>
      </c>
      <c r="AR1943" t="s">
        <v>10751</v>
      </c>
      <c r="AS1943" t="s">
        <v>10751</v>
      </c>
      <c r="AT1943" t="s">
        <v>10751</v>
      </c>
      <c r="AU1943" t="s">
        <v>10751</v>
      </c>
      <c r="AV1943" t="s">
        <v>10751</v>
      </c>
      <c r="AW1943" t="s">
        <v>10751</v>
      </c>
      <c r="AX1943" t="s">
        <v>10751</v>
      </c>
      <c r="AY1943" t="s">
        <v>10751</v>
      </c>
      <c r="AZ1943" t="s">
        <v>10751</v>
      </c>
      <c r="BA1943" t="s">
        <v>10751</v>
      </c>
      <c r="BB1943" t="s">
        <v>10751</v>
      </c>
      <c r="BC1943" t="s">
        <v>10751</v>
      </c>
      <c r="BD1943" t="s">
        <v>10751</v>
      </c>
    </row>
    <row r="1944" spans="1:56">
      <c r="A1944" t="s">
        <v>10756</v>
      </c>
      <c r="B1944">
        <v>5000</v>
      </c>
      <c r="C1944">
        <v>1977</v>
      </c>
      <c r="D1944" t="s">
        <v>10751</v>
      </c>
      <c r="E1944" t="s">
        <v>10751</v>
      </c>
      <c r="F1944" t="s">
        <v>10751</v>
      </c>
      <c r="H1944" t="s">
        <v>10751</v>
      </c>
      <c r="I1944" t="str">
        <f t="shared" si="37"/>
        <v/>
      </c>
      <c r="K1944" t="s">
        <v>10751</v>
      </c>
      <c r="L1944" t="s">
        <v>10751</v>
      </c>
      <c r="M1944" t="s">
        <v>10751</v>
      </c>
      <c r="N1944" t="s">
        <v>10751</v>
      </c>
      <c r="O1944" t="s">
        <v>10751</v>
      </c>
      <c r="P1944" t="s">
        <v>10751</v>
      </c>
      <c r="Q1944" t="s">
        <v>10751</v>
      </c>
      <c r="R1944" t="s">
        <v>10751</v>
      </c>
      <c r="S1944" t="s">
        <v>10751</v>
      </c>
      <c r="T1944" t="s">
        <v>10751</v>
      </c>
      <c r="U1944" t="s">
        <v>10751</v>
      </c>
      <c r="V1944" t="s">
        <v>10751</v>
      </c>
      <c r="W1944" t="s">
        <v>10751</v>
      </c>
      <c r="X1944" t="s">
        <v>10751</v>
      </c>
      <c r="Y1944" t="s">
        <v>10751</v>
      </c>
      <c r="Z1944" t="s">
        <v>10751</v>
      </c>
      <c r="AA1944" t="s">
        <v>10751</v>
      </c>
      <c r="AB1944" t="s">
        <v>10751</v>
      </c>
      <c r="AC1944" t="s">
        <v>10751</v>
      </c>
      <c r="AD1944" t="s">
        <v>10751</v>
      </c>
      <c r="AE1944" t="s">
        <v>10751</v>
      </c>
      <c r="AF1944" t="s">
        <v>10751</v>
      </c>
      <c r="AG1944" t="s">
        <v>10751</v>
      </c>
      <c r="AH1944" t="s">
        <v>10751</v>
      </c>
      <c r="AI1944" t="s">
        <v>10751</v>
      </c>
      <c r="AJ1944" t="s">
        <v>10751</v>
      </c>
      <c r="AK1944" t="s">
        <v>10751</v>
      </c>
      <c r="AL1944" t="s">
        <v>10751</v>
      </c>
      <c r="AM1944" t="s">
        <v>10751</v>
      </c>
      <c r="AN1944" t="s">
        <v>10751</v>
      </c>
      <c r="AO1944" t="s">
        <v>10751</v>
      </c>
      <c r="AP1944" t="s">
        <v>10751</v>
      </c>
      <c r="AQ1944" t="s">
        <v>10751</v>
      </c>
      <c r="AR1944" t="s">
        <v>10751</v>
      </c>
      <c r="AS1944" t="s">
        <v>10751</v>
      </c>
      <c r="AT1944" t="s">
        <v>10751</v>
      </c>
      <c r="AU1944" t="s">
        <v>10751</v>
      </c>
      <c r="AV1944" t="s">
        <v>10751</v>
      </c>
      <c r="AW1944" t="s">
        <v>10751</v>
      </c>
      <c r="AX1944" t="s">
        <v>10751</v>
      </c>
      <c r="AY1944" t="s">
        <v>10751</v>
      </c>
      <c r="AZ1944" t="s">
        <v>10751</v>
      </c>
      <c r="BA1944" t="s">
        <v>10751</v>
      </c>
      <c r="BB1944" t="s">
        <v>10751</v>
      </c>
      <c r="BC1944" t="s">
        <v>10751</v>
      </c>
      <c r="BD1944" t="s">
        <v>10751</v>
      </c>
    </row>
    <row r="1945" spans="1:56">
      <c r="A1945" t="s">
        <v>10756</v>
      </c>
      <c r="B1945">
        <v>5000</v>
      </c>
      <c r="C1945">
        <v>1978</v>
      </c>
      <c r="D1945" t="s">
        <v>10751</v>
      </c>
      <c r="E1945" t="s">
        <v>10751</v>
      </c>
      <c r="F1945" t="s">
        <v>10751</v>
      </c>
      <c r="H1945" t="s">
        <v>10751</v>
      </c>
      <c r="I1945" t="str">
        <f t="shared" si="37"/>
        <v/>
      </c>
      <c r="K1945" t="s">
        <v>10751</v>
      </c>
      <c r="L1945" t="s">
        <v>10751</v>
      </c>
      <c r="M1945" t="s">
        <v>10751</v>
      </c>
      <c r="N1945" t="s">
        <v>10751</v>
      </c>
      <c r="O1945" t="s">
        <v>10751</v>
      </c>
      <c r="P1945" t="s">
        <v>10751</v>
      </c>
      <c r="Q1945" t="s">
        <v>10751</v>
      </c>
      <c r="R1945" t="s">
        <v>10751</v>
      </c>
      <c r="S1945" t="s">
        <v>10751</v>
      </c>
      <c r="T1945" t="s">
        <v>10751</v>
      </c>
      <c r="U1945" t="s">
        <v>10751</v>
      </c>
      <c r="V1945" t="s">
        <v>10751</v>
      </c>
      <c r="W1945" t="s">
        <v>10751</v>
      </c>
      <c r="X1945" t="s">
        <v>10751</v>
      </c>
      <c r="Y1945" t="s">
        <v>10751</v>
      </c>
      <c r="Z1945" t="s">
        <v>10751</v>
      </c>
      <c r="AA1945" t="s">
        <v>10751</v>
      </c>
      <c r="AB1945" t="s">
        <v>10751</v>
      </c>
      <c r="AC1945" t="s">
        <v>10751</v>
      </c>
      <c r="AD1945" t="s">
        <v>10751</v>
      </c>
      <c r="AE1945" t="s">
        <v>10751</v>
      </c>
      <c r="AF1945" t="s">
        <v>10751</v>
      </c>
      <c r="AG1945" t="s">
        <v>10751</v>
      </c>
      <c r="AH1945" t="s">
        <v>10751</v>
      </c>
      <c r="AI1945" t="s">
        <v>10751</v>
      </c>
      <c r="AJ1945" t="s">
        <v>10751</v>
      </c>
      <c r="AK1945" t="s">
        <v>10751</v>
      </c>
      <c r="AL1945" t="s">
        <v>10751</v>
      </c>
      <c r="AM1945" t="s">
        <v>10751</v>
      </c>
      <c r="AN1945" t="s">
        <v>10751</v>
      </c>
      <c r="AO1945" t="s">
        <v>10751</v>
      </c>
      <c r="AP1945" t="s">
        <v>10751</v>
      </c>
      <c r="AQ1945" t="s">
        <v>10751</v>
      </c>
      <c r="AR1945" t="s">
        <v>10751</v>
      </c>
      <c r="AS1945" t="s">
        <v>10751</v>
      </c>
      <c r="AT1945" t="s">
        <v>10751</v>
      </c>
      <c r="AU1945" t="s">
        <v>10751</v>
      </c>
      <c r="AV1945" t="s">
        <v>10751</v>
      </c>
      <c r="AW1945" t="s">
        <v>10751</v>
      </c>
      <c r="AX1945" t="s">
        <v>10751</v>
      </c>
      <c r="AY1945" t="s">
        <v>10751</v>
      </c>
      <c r="AZ1945" t="s">
        <v>10751</v>
      </c>
      <c r="BA1945" t="s">
        <v>10751</v>
      </c>
      <c r="BB1945" t="s">
        <v>10751</v>
      </c>
      <c r="BC1945" t="s">
        <v>10751</v>
      </c>
      <c r="BD1945" t="s">
        <v>10751</v>
      </c>
    </row>
    <row r="1946" spans="1:56">
      <c r="A1946" t="s">
        <v>10756</v>
      </c>
      <c r="B1946">
        <v>5000</v>
      </c>
      <c r="C1946">
        <v>1979</v>
      </c>
      <c r="D1946" t="s">
        <v>10751</v>
      </c>
      <c r="E1946" t="s">
        <v>10751</v>
      </c>
      <c r="F1946" t="s">
        <v>10751</v>
      </c>
      <c r="H1946" t="s">
        <v>10751</v>
      </c>
      <c r="I1946" t="str">
        <f t="shared" si="37"/>
        <v/>
      </c>
      <c r="K1946" t="s">
        <v>10751</v>
      </c>
      <c r="L1946" t="s">
        <v>10751</v>
      </c>
      <c r="M1946" t="s">
        <v>10751</v>
      </c>
      <c r="N1946" t="s">
        <v>10751</v>
      </c>
      <c r="O1946" t="s">
        <v>10751</v>
      </c>
      <c r="P1946" t="s">
        <v>10751</v>
      </c>
      <c r="Q1946" t="s">
        <v>10751</v>
      </c>
      <c r="R1946" t="s">
        <v>10751</v>
      </c>
      <c r="S1946" t="s">
        <v>10751</v>
      </c>
      <c r="T1946" t="s">
        <v>10751</v>
      </c>
      <c r="U1946" t="s">
        <v>10751</v>
      </c>
      <c r="V1946" t="s">
        <v>10751</v>
      </c>
      <c r="W1946" t="s">
        <v>10751</v>
      </c>
      <c r="X1946" t="s">
        <v>10751</v>
      </c>
      <c r="Y1946" t="s">
        <v>10751</v>
      </c>
      <c r="Z1946" t="s">
        <v>10751</v>
      </c>
      <c r="AA1946" t="s">
        <v>10751</v>
      </c>
      <c r="AB1946" t="s">
        <v>10751</v>
      </c>
      <c r="AC1946" t="s">
        <v>10751</v>
      </c>
      <c r="AD1946" t="s">
        <v>10751</v>
      </c>
      <c r="AE1946" t="s">
        <v>10751</v>
      </c>
      <c r="AF1946" t="s">
        <v>10751</v>
      </c>
      <c r="AG1946" t="s">
        <v>10751</v>
      </c>
      <c r="AH1946" t="s">
        <v>10751</v>
      </c>
      <c r="AI1946" t="s">
        <v>10751</v>
      </c>
      <c r="AJ1946" t="s">
        <v>10751</v>
      </c>
      <c r="AK1946" t="s">
        <v>10751</v>
      </c>
      <c r="AL1946" t="s">
        <v>10751</v>
      </c>
      <c r="AM1946" t="s">
        <v>10751</v>
      </c>
      <c r="AN1946" t="s">
        <v>10751</v>
      </c>
      <c r="AO1946" t="s">
        <v>10751</v>
      </c>
      <c r="AP1946" t="s">
        <v>10751</v>
      </c>
      <c r="AQ1946" t="s">
        <v>10751</v>
      </c>
      <c r="AR1946" t="s">
        <v>10751</v>
      </c>
      <c r="AS1946" t="s">
        <v>10751</v>
      </c>
      <c r="AT1946" t="s">
        <v>10751</v>
      </c>
      <c r="AU1946" t="s">
        <v>10751</v>
      </c>
      <c r="AV1946" t="s">
        <v>10751</v>
      </c>
      <c r="AW1946" t="s">
        <v>10751</v>
      </c>
      <c r="AX1946" t="s">
        <v>10751</v>
      </c>
      <c r="AY1946" t="s">
        <v>10751</v>
      </c>
      <c r="AZ1946" t="s">
        <v>10751</v>
      </c>
      <c r="BA1946" t="s">
        <v>10751</v>
      </c>
      <c r="BB1946" t="s">
        <v>10751</v>
      </c>
      <c r="BC1946" t="s">
        <v>10751</v>
      </c>
      <c r="BD1946" t="s">
        <v>10751</v>
      </c>
    </row>
    <row r="1947" spans="1:56">
      <c r="A1947" t="s">
        <v>10756</v>
      </c>
      <c r="B1947">
        <v>5000</v>
      </c>
      <c r="C1947">
        <v>1980</v>
      </c>
      <c r="D1947" t="s">
        <v>10751</v>
      </c>
      <c r="E1947" t="s">
        <v>10751</v>
      </c>
      <c r="F1947" t="s">
        <v>10751</v>
      </c>
      <c r="H1947" t="s">
        <v>10751</v>
      </c>
      <c r="I1947" t="str">
        <f t="shared" si="37"/>
        <v/>
      </c>
      <c r="K1947" t="s">
        <v>10751</v>
      </c>
      <c r="L1947" t="s">
        <v>10751</v>
      </c>
      <c r="M1947" t="s">
        <v>10751</v>
      </c>
      <c r="N1947" t="s">
        <v>10751</v>
      </c>
      <c r="O1947" t="s">
        <v>10751</v>
      </c>
      <c r="P1947" t="s">
        <v>10751</v>
      </c>
      <c r="Q1947" t="s">
        <v>10751</v>
      </c>
      <c r="R1947" t="s">
        <v>10751</v>
      </c>
      <c r="S1947" t="s">
        <v>10751</v>
      </c>
      <c r="T1947" t="s">
        <v>10751</v>
      </c>
      <c r="U1947" t="s">
        <v>10751</v>
      </c>
      <c r="V1947" t="s">
        <v>10751</v>
      </c>
      <c r="W1947" t="s">
        <v>10751</v>
      </c>
      <c r="X1947" t="s">
        <v>10751</v>
      </c>
      <c r="Y1947" t="s">
        <v>10751</v>
      </c>
      <c r="Z1947" t="s">
        <v>10751</v>
      </c>
      <c r="AA1947" t="s">
        <v>10751</v>
      </c>
      <c r="AB1947" t="s">
        <v>10751</v>
      </c>
      <c r="AC1947" t="s">
        <v>10751</v>
      </c>
      <c r="AD1947" t="s">
        <v>10751</v>
      </c>
      <c r="AE1947" t="s">
        <v>10751</v>
      </c>
      <c r="AF1947" t="s">
        <v>10751</v>
      </c>
      <c r="AG1947" t="s">
        <v>10751</v>
      </c>
      <c r="AH1947" t="s">
        <v>10751</v>
      </c>
      <c r="AI1947" t="s">
        <v>10751</v>
      </c>
      <c r="AJ1947" t="s">
        <v>10751</v>
      </c>
      <c r="AK1947" t="s">
        <v>10751</v>
      </c>
      <c r="AL1947" t="s">
        <v>10751</v>
      </c>
      <c r="AM1947" t="s">
        <v>10751</v>
      </c>
      <c r="AN1947" t="s">
        <v>10751</v>
      </c>
      <c r="AO1947" t="s">
        <v>10751</v>
      </c>
      <c r="AP1947" t="s">
        <v>10751</v>
      </c>
      <c r="AQ1947" t="s">
        <v>10751</v>
      </c>
      <c r="AR1947" t="s">
        <v>10751</v>
      </c>
      <c r="AS1947" t="s">
        <v>10751</v>
      </c>
      <c r="AT1947" t="s">
        <v>10751</v>
      </c>
      <c r="AU1947" t="s">
        <v>10751</v>
      </c>
      <c r="AV1947" t="s">
        <v>10751</v>
      </c>
      <c r="AW1947" t="s">
        <v>10751</v>
      </c>
      <c r="AX1947" t="s">
        <v>10751</v>
      </c>
      <c r="AY1947" t="s">
        <v>10751</v>
      </c>
      <c r="AZ1947" t="s">
        <v>10751</v>
      </c>
      <c r="BA1947" t="s">
        <v>10751</v>
      </c>
      <c r="BB1947" t="s">
        <v>10751</v>
      </c>
      <c r="BC1947" t="s">
        <v>10751</v>
      </c>
      <c r="BD1947" t="s">
        <v>10751</v>
      </c>
    </row>
    <row r="1948" spans="1:56">
      <c r="A1948" t="s">
        <v>10756</v>
      </c>
      <c r="B1948">
        <v>5000</v>
      </c>
      <c r="C1948">
        <v>1981</v>
      </c>
      <c r="D1948" t="s">
        <v>10751</v>
      </c>
      <c r="E1948" t="s">
        <v>10751</v>
      </c>
      <c r="F1948" t="s">
        <v>10751</v>
      </c>
      <c r="H1948" t="s">
        <v>10751</v>
      </c>
      <c r="I1948" t="str">
        <f t="shared" si="37"/>
        <v/>
      </c>
      <c r="K1948" t="s">
        <v>10751</v>
      </c>
      <c r="L1948" t="s">
        <v>10751</v>
      </c>
      <c r="M1948" t="s">
        <v>10751</v>
      </c>
      <c r="N1948" t="s">
        <v>10751</v>
      </c>
      <c r="O1948" t="s">
        <v>10751</v>
      </c>
      <c r="P1948" t="s">
        <v>10751</v>
      </c>
      <c r="Q1948" t="s">
        <v>10751</v>
      </c>
      <c r="R1948" t="s">
        <v>10751</v>
      </c>
      <c r="S1948" t="s">
        <v>10751</v>
      </c>
      <c r="T1948" t="s">
        <v>10751</v>
      </c>
      <c r="U1948" t="s">
        <v>10751</v>
      </c>
      <c r="V1948" t="s">
        <v>10751</v>
      </c>
      <c r="W1948" t="s">
        <v>10751</v>
      </c>
      <c r="X1948" t="s">
        <v>10751</v>
      </c>
      <c r="Y1948" t="s">
        <v>10751</v>
      </c>
      <c r="Z1948" t="s">
        <v>10751</v>
      </c>
      <c r="AA1948" t="s">
        <v>10751</v>
      </c>
      <c r="AB1948" t="s">
        <v>10751</v>
      </c>
      <c r="AC1948" t="s">
        <v>10751</v>
      </c>
      <c r="AD1948" t="s">
        <v>10751</v>
      </c>
      <c r="AE1948" t="s">
        <v>10751</v>
      </c>
      <c r="AF1948" t="s">
        <v>10751</v>
      </c>
      <c r="AG1948" t="s">
        <v>10751</v>
      </c>
      <c r="AH1948" t="s">
        <v>10751</v>
      </c>
      <c r="AI1948" t="s">
        <v>10751</v>
      </c>
      <c r="AJ1948" t="s">
        <v>10751</v>
      </c>
      <c r="AK1948" t="s">
        <v>10751</v>
      </c>
      <c r="AL1948" t="s">
        <v>10751</v>
      </c>
      <c r="AM1948" t="s">
        <v>10751</v>
      </c>
      <c r="AN1948" t="s">
        <v>10751</v>
      </c>
      <c r="AO1948" t="s">
        <v>10751</v>
      </c>
      <c r="AP1948" t="s">
        <v>10751</v>
      </c>
      <c r="AQ1948" t="s">
        <v>10751</v>
      </c>
      <c r="AR1948" t="s">
        <v>10751</v>
      </c>
      <c r="AS1948" t="s">
        <v>10751</v>
      </c>
      <c r="AT1948" t="s">
        <v>10751</v>
      </c>
      <c r="AU1948" t="s">
        <v>10751</v>
      </c>
      <c r="AV1948" t="s">
        <v>10751</v>
      </c>
      <c r="AW1948" t="s">
        <v>10751</v>
      </c>
      <c r="AX1948" t="s">
        <v>10751</v>
      </c>
      <c r="AY1948" t="s">
        <v>10751</v>
      </c>
      <c r="AZ1948" t="s">
        <v>10751</v>
      </c>
      <c r="BA1948" t="s">
        <v>10751</v>
      </c>
      <c r="BB1948" t="s">
        <v>10751</v>
      </c>
      <c r="BC1948" t="s">
        <v>10751</v>
      </c>
      <c r="BD1948" t="s">
        <v>10751</v>
      </c>
    </row>
    <row r="1949" spans="1:56">
      <c r="A1949" t="s">
        <v>10756</v>
      </c>
      <c r="B1949">
        <v>5000</v>
      </c>
      <c r="C1949">
        <v>1982</v>
      </c>
      <c r="D1949" t="s">
        <v>10751</v>
      </c>
      <c r="E1949" t="s">
        <v>10751</v>
      </c>
      <c r="F1949" t="s">
        <v>10751</v>
      </c>
      <c r="H1949" t="s">
        <v>10751</v>
      </c>
      <c r="I1949" t="str">
        <f t="shared" si="37"/>
        <v/>
      </c>
      <c r="K1949" t="s">
        <v>10751</v>
      </c>
      <c r="L1949" t="s">
        <v>10751</v>
      </c>
      <c r="M1949" t="s">
        <v>10751</v>
      </c>
      <c r="N1949" t="s">
        <v>10751</v>
      </c>
      <c r="O1949" t="s">
        <v>10751</v>
      </c>
      <c r="P1949" t="s">
        <v>10751</v>
      </c>
      <c r="Q1949" t="s">
        <v>10751</v>
      </c>
      <c r="R1949" t="s">
        <v>10751</v>
      </c>
      <c r="S1949" t="s">
        <v>10751</v>
      </c>
      <c r="T1949" t="s">
        <v>10751</v>
      </c>
      <c r="U1949" t="s">
        <v>10751</v>
      </c>
      <c r="V1949" t="s">
        <v>10751</v>
      </c>
      <c r="W1949" t="s">
        <v>10751</v>
      </c>
      <c r="X1949" t="s">
        <v>10751</v>
      </c>
      <c r="Y1949" t="s">
        <v>10751</v>
      </c>
      <c r="Z1949" t="s">
        <v>10751</v>
      </c>
      <c r="AA1949" t="s">
        <v>10751</v>
      </c>
      <c r="AB1949" t="s">
        <v>10751</v>
      </c>
      <c r="AC1949" t="s">
        <v>10751</v>
      </c>
      <c r="AD1949" t="s">
        <v>10751</v>
      </c>
      <c r="AE1949" t="s">
        <v>10751</v>
      </c>
      <c r="AF1949" t="s">
        <v>10751</v>
      </c>
      <c r="AG1949" t="s">
        <v>10751</v>
      </c>
      <c r="AH1949" t="s">
        <v>10751</v>
      </c>
      <c r="AI1949" t="s">
        <v>10751</v>
      </c>
      <c r="AJ1949" t="s">
        <v>10751</v>
      </c>
      <c r="AK1949" t="s">
        <v>10751</v>
      </c>
      <c r="AL1949" t="s">
        <v>10751</v>
      </c>
      <c r="AM1949" t="s">
        <v>10751</v>
      </c>
      <c r="AN1949" t="s">
        <v>10751</v>
      </c>
      <c r="AO1949" t="s">
        <v>10751</v>
      </c>
      <c r="AP1949" t="s">
        <v>10751</v>
      </c>
      <c r="AQ1949" t="s">
        <v>10751</v>
      </c>
      <c r="AR1949" t="s">
        <v>10751</v>
      </c>
      <c r="AS1949" t="s">
        <v>10751</v>
      </c>
      <c r="AT1949" t="s">
        <v>10751</v>
      </c>
      <c r="AU1949" t="s">
        <v>10751</v>
      </c>
      <c r="AV1949" t="s">
        <v>10751</v>
      </c>
      <c r="AW1949" t="s">
        <v>10751</v>
      </c>
      <c r="AX1949" t="s">
        <v>10751</v>
      </c>
      <c r="AY1949" t="s">
        <v>10751</v>
      </c>
      <c r="AZ1949" t="s">
        <v>10751</v>
      </c>
      <c r="BA1949" t="s">
        <v>10751</v>
      </c>
      <c r="BB1949" t="s">
        <v>10751</v>
      </c>
      <c r="BC1949" t="s">
        <v>10751</v>
      </c>
      <c r="BD1949" t="s">
        <v>10751</v>
      </c>
    </row>
    <row r="1950" spans="1:56">
      <c r="A1950" t="s">
        <v>10756</v>
      </c>
      <c r="B1950">
        <v>5000</v>
      </c>
      <c r="C1950">
        <v>1983</v>
      </c>
      <c r="D1950" t="s">
        <v>10751</v>
      </c>
      <c r="E1950" t="s">
        <v>10751</v>
      </c>
      <c r="F1950" t="s">
        <v>10751</v>
      </c>
      <c r="H1950" t="s">
        <v>10751</v>
      </c>
      <c r="I1950" t="str">
        <f t="shared" si="37"/>
        <v/>
      </c>
      <c r="K1950" t="s">
        <v>10751</v>
      </c>
      <c r="L1950" t="s">
        <v>10751</v>
      </c>
      <c r="M1950" t="s">
        <v>10751</v>
      </c>
      <c r="N1950" t="s">
        <v>10751</v>
      </c>
      <c r="O1950" t="s">
        <v>10751</v>
      </c>
      <c r="P1950" t="s">
        <v>10751</v>
      </c>
      <c r="Q1950" t="s">
        <v>10751</v>
      </c>
      <c r="R1950" t="s">
        <v>10751</v>
      </c>
      <c r="S1950" t="s">
        <v>10751</v>
      </c>
      <c r="T1950" t="s">
        <v>10751</v>
      </c>
      <c r="U1950" t="s">
        <v>10751</v>
      </c>
      <c r="V1950" t="s">
        <v>10751</v>
      </c>
      <c r="W1950" t="s">
        <v>10751</v>
      </c>
      <c r="X1950" t="s">
        <v>10751</v>
      </c>
      <c r="Y1950" t="s">
        <v>10751</v>
      </c>
      <c r="Z1950" t="s">
        <v>10751</v>
      </c>
      <c r="AA1950" t="s">
        <v>10751</v>
      </c>
      <c r="AB1950" t="s">
        <v>10751</v>
      </c>
      <c r="AC1950" t="s">
        <v>10751</v>
      </c>
      <c r="AD1950" t="s">
        <v>10751</v>
      </c>
      <c r="AE1950" t="s">
        <v>10751</v>
      </c>
      <c r="AF1950" t="s">
        <v>10751</v>
      </c>
      <c r="AG1950" t="s">
        <v>10751</v>
      </c>
      <c r="AH1950" t="s">
        <v>10751</v>
      </c>
      <c r="AI1950" t="s">
        <v>10751</v>
      </c>
      <c r="AJ1950" t="s">
        <v>10751</v>
      </c>
      <c r="AK1950" t="s">
        <v>10751</v>
      </c>
      <c r="AL1950" t="s">
        <v>10751</v>
      </c>
      <c r="AM1950" t="s">
        <v>10751</v>
      </c>
      <c r="AN1950" t="s">
        <v>10751</v>
      </c>
      <c r="AO1950" t="s">
        <v>10751</v>
      </c>
      <c r="AP1950" t="s">
        <v>10751</v>
      </c>
      <c r="AQ1950" t="s">
        <v>10751</v>
      </c>
      <c r="AR1950" t="s">
        <v>10751</v>
      </c>
      <c r="AS1950" t="s">
        <v>10751</v>
      </c>
      <c r="AT1950" t="s">
        <v>10751</v>
      </c>
      <c r="AU1950" t="s">
        <v>10751</v>
      </c>
      <c r="AV1950" t="s">
        <v>10751</v>
      </c>
      <c r="AW1950" t="s">
        <v>10751</v>
      </c>
      <c r="AX1950" t="s">
        <v>10751</v>
      </c>
      <c r="AY1950" t="s">
        <v>10751</v>
      </c>
      <c r="AZ1950" t="s">
        <v>10751</v>
      </c>
      <c r="BA1950" t="s">
        <v>10751</v>
      </c>
      <c r="BB1950" t="s">
        <v>10751</v>
      </c>
      <c r="BC1950" t="s">
        <v>10751</v>
      </c>
      <c r="BD1950" t="s">
        <v>10751</v>
      </c>
    </row>
    <row r="1951" spans="1:56">
      <c r="A1951" t="s">
        <v>10756</v>
      </c>
      <c r="B1951">
        <v>5000</v>
      </c>
      <c r="C1951">
        <v>1984</v>
      </c>
      <c r="D1951" t="s">
        <v>10751</v>
      </c>
      <c r="E1951" t="s">
        <v>10751</v>
      </c>
      <c r="F1951" t="s">
        <v>10751</v>
      </c>
      <c r="H1951" t="s">
        <v>10751</v>
      </c>
      <c r="I1951" t="str">
        <f t="shared" si="37"/>
        <v/>
      </c>
      <c r="K1951" t="s">
        <v>10751</v>
      </c>
      <c r="L1951" t="s">
        <v>10751</v>
      </c>
      <c r="M1951" t="s">
        <v>10751</v>
      </c>
      <c r="N1951" t="s">
        <v>10751</v>
      </c>
      <c r="O1951" t="s">
        <v>10751</v>
      </c>
      <c r="P1951" t="s">
        <v>10751</v>
      </c>
      <c r="Q1951" t="s">
        <v>10751</v>
      </c>
      <c r="R1951" t="s">
        <v>10751</v>
      </c>
      <c r="S1951" t="s">
        <v>10751</v>
      </c>
      <c r="T1951" t="s">
        <v>10751</v>
      </c>
      <c r="U1951" t="s">
        <v>10751</v>
      </c>
      <c r="V1951" t="s">
        <v>10751</v>
      </c>
      <c r="W1951" t="s">
        <v>10751</v>
      </c>
      <c r="X1951" t="s">
        <v>10751</v>
      </c>
      <c r="Y1951" t="s">
        <v>10751</v>
      </c>
      <c r="Z1951" t="s">
        <v>10751</v>
      </c>
      <c r="AA1951" t="s">
        <v>10751</v>
      </c>
      <c r="AB1951" t="s">
        <v>10751</v>
      </c>
      <c r="AC1951" t="s">
        <v>10751</v>
      </c>
      <c r="AD1951" t="s">
        <v>10751</v>
      </c>
      <c r="AE1951" t="s">
        <v>10751</v>
      </c>
      <c r="AF1951" t="s">
        <v>10751</v>
      </c>
      <c r="AG1951" t="s">
        <v>10751</v>
      </c>
      <c r="AH1951" t="s">
        <v>10751</v>
      </c>
      <c r="AI1951" t="s">
        <v>10751</v>
      </c>
      <c r="AJ1951" t="s">
        <v>10751</v>
      </c>
      <c r="AK1951" t="s">
        <v>10751</v>
      </c>
      <c r="AL1951" t="s">
        <v>10751</v>
      </c>
      <c r="AM1951" t="s">
        <v>10751</v>
      </c>
      <c r="AN1951" t="s">
        <v>10751</v>
      </c>
      <c r="AO1951" t="s">
        <v>10751</v>
      </c>
      <c r="AP1951" t="s">
        <v>10751</v>
      </c>
      <c r="AQ1951" t="s">
        <v>10751</v>
      </c>
      <c r="AR1951" t="s">
        <v>10751</v>
      </c>
      <c r="AS1951" t="s">
        <v>10751</v>
      </c>
      <c r="AT1951" t="s">
        <v>10751</v>
      </c>
      <c r="AU1951" t="s">
        <v>10751</v>
      </c>
      <c r="AV1951" t="s">
        <v>10751</v>
      </c>
      <c r="AW1951" t="s">
        <v>10751</v>
      </c>
      <c r="AX1951" t="s">
        <v>10751</v>
      </c>
      <c r="AY1951" t="s">
        <v>10751</v>
      </c>
      <c r="AZ1951" t="s">
        <v>10751</v>
      </c>
      <c r="BA1951" t="s">
        <v>10751</v>
      </c>
      <c r="BB1951" t="s">
        <v>10751</v>
      </c>
      <c r="BC1951" t="s">
        <v>10751</v>
      </c>
      <c r="BD1951" t="s">
        <v>10751</v>
      </c>
    </row>
    <row r="1952" spans="1:56">
      <c r="A1952" t="s">
        <v>10756</v>
      </c>
      <c r="B1952">
        <v>5000</v>
      </c>
      <c r="C1952">
        <v>1985</v>
      </c>
      <c r="D1952" t="s">
        <v>10751</v>
      </c>
      <c r="E1952" t="s">
        <v>10751</v>
      </c>
      <c r="F1952" t="s">
        <v>10751</v>
      </c>
      <c r="H1952" t="s">
        <v>10751</v>
      </c>
      <c r="I1952" t="str">
        <f t="shared" si="37"/>
        <v/>
      </c>
      <c r="K1952" t="s">
        <v>10751</v>
      </c>
      <c r="L1952" t="s">
        <v>10751</v>
      </c>
      <c r="M1952" t="s">
        <v>10751</v>
      </c>
      <c r="N1952" t="s">
        <v>10751</v>
      </c>
      <c r="O1952" t="s">
        <v>10751</v>
      </c>
      <c r="P1952" t="s">
        <v>10751</v>
      </c>
      <c r="Q1952" t="s">
        <v>10751</v>
      </c>
      <c r="R1952" t="s">
        <v>10751</v>
      </c>
      <c r="S1952" t="s">
        <v>10751</v>
      </c>
      <c r="T1952" t="s">
        <v>10751</v>
      </c>
      <c r="U1952" t="s">
        <v>10751</v>
      </c>
      <c r="V1952" t="s">
        <v>10751</v>
      </c>
      <c r="W1952" t="s">
        <v>10751</v>
      </c>
      <c r="X1952" t="s">
        <v>10751</v>
      </c>
      <c r="Y1952" t="s">
        <v>10751</v>
      </c>
      <c r="Z1952" t="s">
        <v>10751</v>
      </c>
      <c r="AA1952" t="s">
        <v>10751</v>
      </c>
      <c r="AB1952" t="s">
        <v>10751</v>
      </c>
      <c r="AC1952" t="s">
        <v>10751</v>
      </c>
      <c r="AD1952" t="s">
        <v>10751</v>
      </c>
      <c r="AE1952" t="s">
        <v>10751</v>
      </c>
      <c r="AF1952" t="s">
        <v>10751</v>
      </c>
      <c r="AG1952" t="s">
        <v>10751</v>
      </c>
      <c r="AH1952" t="s">
        <v>10751</v>
      </c>
      <c r="AI1952" t="s">
        <v>10751</v>
      </c>
      <c r="AJ1952" t="s">
        <v>10751</v>
      </c>
      <c r="AK1952" t="s">
        <v>10751</v>
      </c>
      <c r="AL1952" t="s">
        <v>10751</v>
      </c>
      <c r="AM1952" t="s">
        <v>10751</v>
      </c>
      <c r="AN1952" t="s">
        <v>10751</v>
      </c>
      <c r="AO1952" t="s">
        <v>10751</v>
      </c>
      <c r="AP1952" t="s">
        <v>10751</v>
      </c>
      <c r="AQ1952" t="s">
        <v>10751</v>
      </c>
      <c r="AR1952" t="s">
        <v>10751</v>
      </c>
      <c r="AS1952" t="s">
        <v>10751</v>
      </c>
      <c r="AT1952" t="s">
        <v>10751</v>
      </c>
      <c r="AU1952" t="s">
        <v>10751</v>
      </c>
      <c r="AV1952" t="s">
        <v>10751</v>
      </c>
      <c r="AW1952" t="s">
        <v>10751</v>
      </c>
      <c r="AX1952" t="s">
        <v>10751</v>
      </c>
      <c r="AY1952" t="s">
        <v>10751</v>
      </c>
      <c r="AZ1952" t="s">
        <v>10751</v>
      </c>
      <c r="BA1952" t="s">
        <v>10751</v>
      </c>
      <c r="BB1952" t="s">
        <v>10751</v>
      </c>
      <c r="BC1952" t="s">
        <v>10751</v>
      </c>
      <c r="BD1952" t="s">
        <v>10751</v>
      </c>
    </row>
    <row r="1953" spans="1:56">
      <c r="A1953" t="s">
        <v>10756</v>
      </c>
      <c r="B1953">
        <v>5000</v>
      </c>
      <c r="C1953">
        <v>1986</v>
      </c>
      <c r="D1953" t="s">
        <v>10751</v>
      </c>
      <c r="E1953" t="s">
        <v>10751</v>
      </c>
      <c r="F1953" t="s">
        <v>10751</v>
      </c>
      <c r="H1953" t="s">
        <v>10751</v>
      </c>
      <c r="I1953" t="str">
        <f t="shared" si="37"/>
        <v/>
      </c>
      <c r="K1953" t="s">
        <v>10751</v>
      </c>
      <c r="L1953" t="s">
        <v>10751</v>
      </c>
      <c r="M1953" t="s">
        <v>10751</v>
      </c>
      <c r="N1953" t="s">
        <v>10751</v>
      </c>
      <c r="O1953" t="s">
        <v>10751</v>
      </c>
      <c r="P1953" t="s">
        <v>10751</v>
      </c>
      <c r="Q1953" t="s">
        <v>10751</v>
      </c>
      <c r="R1953" t="s">
        <v>10751</v>
      </c>
      <c r="S1953" t="s">
        <v>10751</v>
      </c>
      <c r="T1953" t="s">
        <v>10751</v>
      </c>
      <c r="U1953" t="s">
        <v>10751</v>
      </c>
      <c r="V1953" t="s">
        <v>10751</v>
      </c>
      <c r="W1953" t="s">
        <v>10751</v>
      </c>
      <c r="X1953" t="s">
        <v>10751</v>
      </c>
      <c r="Y1953" t="s">
        <v>10751</v>
      </c>
      <c r="Z1953" t="s">
        <v>10751</v>
      </c>
      <c r="AA1953" t="s">
        <v>10751</v>
      </c>
      <c r="AB1953" t="s">
        <v>10751</v>
      </c>
      <c r="AC1953" t="s">
        <v>10751</v>
      </c>
      <c r="AD1953" t="s">
        <v>10751</v>
      </c>
      <c r="AE1953" t="s">
        <v>10751</v>
      </c>
      <c r="AF1953" t="s">
        <v>10751</v>
      </c>
      <c r="AG1953" t="s">
        <v>10751</v>
      </c>
      <c r="AH1953" t="s">
        <v>10751</v>
      </c>
      <c r="AI1953" t="s">
        <v>10751</v>
      </c>
      <c r="AJ1953" t="s">
        <v>10751</v>
      </c>
      <c r="AK1953" t="s">
        <v>10751</v>
      </c>
      <c r="AL1953" t="s">
        <v>10751</v>
      </c>
      <c r="AM1953" t="s">
        <v>10751</v>
      </c>
      <c r="AN1953" t="s">
        <v>10751</v>
      </c>
      <c r="AO1953" t="s">
        <v>10751</v>
      </c>
      <c r="AP1953" t="s">
        <v>10751</v>
      </c>
      <c r="AQ1953" t="s">
        <v>10751</v>
      </c>
      <c r="AR1953" t="s">
        <v>10751</v>
      </c>
      <c r="AS1953" t="s">
        <v>10751</v>
      </c>
      <c r="AT1953" t="s">
        <v>10751</v>
      </c>
      <c r="AU1953" t="s">
        <v>10751</v>
      </c>
      <c r="AV1953" t="s">
        <v>10751</v>
      </c>
      <c r="AW1953" t="s">
        <v>10751</v>
      </c>
      <c r="AX1953" t="s">
        <v>10751</v>
      </c>
      <c r="AY1953" t="s">
        <v>10751</v>
      </c>
      <c r="AZ1953" t="s">
        <v>10751</v>
      </c>
      <c r="BA1953" t="s">
        <v>10751</v>
      </c>
      <c r="BB1953" t="s">
        <v>10751</v>
      </c>
      <c r="BC1953" t="s">
        <v>10751</v>
      </c>
      <c r="BD1953" t="s">
        <v>10751</v>
      </c>
    </row>
    <row r="1954" spans="1:56">
      <c r="A1954" t="s">
        <v>10756</v>
      </c>
      <c r="B1954">
        <v>5000</v>
      </c>
      <c r="C1954">
        <v>1987</v>
      </c>
      <c r="D1954" t="s">
        <v>10751</v>
      </c>
      <c r="E1954" t="s">
        <v>10751</v>
      </c>
      <c r="F1954" t="s">
        <v>10751</v>
      </c>
      <c r="H1954" t="s">
        <v>10751</v>
      </c>
      <c r="I1954" t="str">
        <f t="shared" si="37"/>
        <v/>
      </c>
      <c r="K1954" t="s">
        <v>10751</v>
      </c>
      <c r="L1954" t="s">
        <v>10751</v>
      </c>
      <c r="M1954" t="s">
        <v>10751</v>
      </c>
      <c r="N1954" t="s">
        <v>10751</v>
      </c>
      <c r="O1954" t="s">
        <v>10751</v>
      </c>
      <c r="P1954" t="s">
        <v>10751</v>
      </c>
      <c r="Q1954" t="s">
        <v>10751</v>
      </c>
      <c r="R1954" t="s">
        <v>10751</v>
      </c>
      <c r="S1954" t="s">
        <v>10751</v>
      </c>
      <c r="T1954" t="s">
        <v>10751</v>
      </c>
      <c r="U1954" t="s">
        <v>10751</v>
      </c>
      <c r="V1954" t="s">
        <v>10751</v>
      </c>
      <c r="W1954" t="s">
        <v>10751</v>
      </c>
      <c r="X1954" t="s">
        <v>10751</v>
      </c>
      <c r="Y1954" t="s">
        <v>10751</v>
      </c>
      <c r="Z1954" t="s">
        <v>10751</v>
      </c>
      <c r="AA1954" t="s">
        <v>10751</v>
      </c>
      <c r="AB1954" t="s">
        <v>10751</v>
      </c>
      <c r="AC1954" t="s">
        <v>10751</v>
      </c>
      <c r="AD1954" t="s">
        <v>10751</v>
      </c>
      <c r="AE1954" t="s">
        <v>10751</v>
      </c>
      <c r="AF1954" t="s">
        <v>10751</v>
      </c>
      <c r="AG1954" t="s">
        <v>10751</v>
      </c>
      <c r="AH1954" t="s">
        <v>10751</v>
      </c>
      <c r="AI1954" t="s">
        <v>10751</v>
      </c>
      <c r="AJ1954" t="s">
        <v>10751</v>
      </c>
      <c r="AK1954" t="s">
        <v>10751</v>
      </c>
      <c r="AL1954" t="s">
        <v>10751</v>
      </c>
      <c r="AM1954" t="s">
        <v>10751</v>
      </c>
      <c r="AN1954" t="s">
        <v>10751</v>
      </c>
      <c r="AO1954" t="s">
        <v>10751</v>
      </c>
      <c r="AP1954" t="s">
        <v>10751</v>
      </c>
      <c r="AQ1954" t="s">
        <v>10751</v>
      </c>
      <c r="AR1954" t="s">
        <v>10751</v>
      </c>
      <c r="AS1954" t="s">
        <v>10751</v>
      </c>
      <c r="AT1954" t="s">
        <v>10751</v>
      </c>
      <c r="AU1954" t="s">
        <v>10751</v>
      </c>
      <c r="AV1954" t="s">
        <v>10751</v>
      </c>
      <c r="AW1954" t="s">
        <v>10751</v>
      </c>
      <c r="AX1954" t="s">
        <v>10751</v>
      </c>
      <c r="AY1954" t="s">
        <v>10751</v>
      </c>
      <c r="AZ1954" t="s">
        <v>10751</v>
      </c>
      <c r="BA1954" t="s">
        <v>10751</v>
      </c>
      <c r="BB1954" t="s">
        <v>10751</v>
      </c>
      <c r="BC1954" t="s">
        <v>10751</v>
      </c>
      <c r="BD1954" t="s">
        <v>10751</v>
      </c>
    </row>
    <row r="1955" spans="1:56">
      <c r="A1955" t="s">
        <v>10756</v>
      </c>
      <c r="B1955">
        <v>5000</v>
      </c>
      <c r="C1955">
        <v>1988</v>
      </c>
      <c r="D1955" t="s">
        <v>10751</v>
      </c>
      <c r="E1955" t="s">
        <v>10751</v>
      </c>
      <c r="F1955" t="s">
        <v>10751</v>
      </c>
      <c r="H1955" t="s">
        <v>10751</v>
      </c>
      <c r="I1955" t="str">
        <f t="shared" si="37"/>
        <v/>
      </c>
      <c r="K1955" t="s">
        <v>10751</v>
      </c>
      <c r="L1955" t="s">
        <v>10751</v>
      </c>
      <c r="M1955" t="s">
        <v>10751</v>
      </c>
      <c r="N1955" t="s">
        <v>10751</v>
      </c>
      <c r="O1955" t="s">
        <v>10751</v>
      </c>
      <c r="P1955" t="s">
        <v>10751</v>
      </c>
      <c r="Q1955" t="s">
        <v>10751</v>
      </c>
      <c r="R1955" t="s">
        <v>10751</v>
      </c>
      <c r="S1955" t="s">
        <v>10751</v>
      </c>
      <c r="T1955" t="s">
        <v>10751</v>
      </c>
      <c r="U1955" t="s">
        <v>10751</v>
      </c>
      <c r="V1955" t="s">
        <v>10751</v>
      </c>
      <c r="W1955" t="s">
        <v>10751</v>
      </c>
      <c r="X1955" t="s">
        <v>10751</v>
      </c>
      <c r="Y1955" t="s">
        <v>10751</v>
      </c>
      <c r="Z1955" t="s">
        <v>10751</v>
      </c>
      <c r="AA1955" t="s">
        <v>10751</v>
      </c>
      <c r="AB1955" t="s">
        <v>10751</v>
      </c>
      <c r="AC1955" t="s">
        <v>10751</v>
      </c>
      <c r="AD1955" t="s">
        <v>10751</v>
      </c>
      <c r="AE1955" t="s">
        <v>10751</v>
      </c>
      <c r="AF1955" t="s">
        <v>10751</v>
      </c>
      <c r="AG1955" t="s">
        <v>10751</v>
      </c>
      <c r="AH1955" t="s">
        <v>10751</v>
      </c>
      <c r="AI1955" t="s">
        <v>10751</v>
      </c>
      <c r="AJ1955" t="s">
        <v>10751</v>
      </c>
      <c r="AK1955" t="s">
        <v>10751</v>
      </c>
      <c r="AL1955" t="s">
        <v>10751</v>
      </c>
      <c r="AM1955" t="s">
        <v>10751</v>
      </c>
      <c r="AN1955" t="s">
        <v>10751</v>
      </c>
      <c r="AO1955" t="s">
        <v>10751</v>
      </c>
      <c r="AP1955" t="s">
        <v>10751</v>
      </c>
      <c r="AQ1955" t="s">
        <v>10751</v>
      </c>
      <c r="AR1955" t="s">
        <v>10751</v>
      </c>
      <c r="AS1955" t="s">
        <v>10751</v>
      </c>
      <c r="AT1955" t="s">
        <v>10751</v>
      </c>
      <c r="AU1955" t="s">
        <v>10751</v>
      </c>
      <c r="AV1955" t="s">
        <v>10751</v>
      </c>
      <c r="AW1955" t="s">
        <v>10751</v>
      </c>
      <c r="AX1955" t="s">
        <v>10751</v>
      </c>
      <c r="AY1955" t="s">
        <v>10751</v>
      </c>
      <c r="AZ1955" t="s">
        <v>10751</v>
      </c>
      <c r="BA1955" t="s">
        <v>10751</v>
      </c>
      <c r="BB1955" t="s">
        <v>10751</v>
      </c>
      <c r="BC1955" t="s">
        <v>10751</v>
      </c>
      <c r="BD1955" t="s">
        <v>10751</v>
      </c>
    </row>
    <row r="1956" spans="1:56">
      <c r="A1956" t="s">
        <v>10756</v>
      </c>
      <c r="B1956">
        <v>5000</v>
      </c>
      <c r="C1956">
        <v>1989</v>
      </c>
      <c r="D1956" t="s">
        <v>10751</v>
      </c>
      <c r="E1956" t="s">
        <v>10751</v>
      </c>
      <c r="F1956" t="s">
        <v>10751</v>
      </c>
      <c r="H1956" t="s">
        <v>10751</v>
      </c>
      <c r="I1956" t="str">
        <f t="shared" si="37"/>
        <v/>
      </c>
      <c r="K1956" t="s">
        <v>10751</v>
      </c>
      <c r="L1956" t="s">
        <v>10751</v>
      </c>
      <c r="M1956" t="s">
        <v>10751</v>
      </c>
      <c r="N1956" t="s">
        <v>10751</v>
      </c>
      <c r="O1956" t="s">
        <v>10751</v>
      </c>
      <c r="P1956" t="s">
        <v>10751</v>
      </c>
      <c r="Q1956" t="s">
        <v>10751</v>
      </c>
      <c r="R1956" t="s">
        <v>10751</v>
      </c>
      <c r="S1956" t="s">
        <v>10751</v>
      </c>
      <c r="T1956" t="s">
        <v>10751</v>
      </c>
      <c r="U1956" t="s">
        <v>10751</v>
      </c>
      <c r="V1956" t="s">
        <v>10751</v>
      </c>
      <c r="W1956" t="s">
        <v>10751</v>
      </c>
      <c r="X1956" t="s">
        <v>10751</v>
      </c>
      <c r="Y1956" t="s">
        <v>10751</v>
      </c>
      <c r="Z1956" t="s">
        <v>10751</v>
      </c>
      <c r="AA1956" t="s">
        <v>10751</v>
      </c>
      <c r="AB1956" t="s">
        <v>10751</v>
      </c>
      <c r="AC1956" t="s">
        <v>10751</v>
      </c>
      <c r="AD1956" t="s">
        <v>10751</v>
      </c>
      <c r="AE1956" t="s">
        <v>10751</v>
      </c>
      <c r="AF1956" t="s">
        <v>10751</v>
      </c>
      <c r="AG1956" t="s">
        <v>10751</v>
      </c>
      <c r="AH1956" t="s">
        <v>10751</v>
      </c>
      <c r="AI1956" t="s">
        <v>10751</v>
      </c>
      <c r="AJ1956" t="s">
        <v>10751</v>
      </c>
      <c r="AK1956" t="s">
        <v>10751</v>
      </c>
      <c r="AL1956" t="s">
        <v>10751</v>
      </c>
      <c r="AM1956" t="s">
        <v>10751</v>
      </c>
      <c r="AN1956" t="s">
        <v>10751</v>
      </c>
      <c r="AO1956" t="s">
        <v>10751</v>
      </c>
      <c r="AP1956" t="s">
        <v>10751</v>
      </c>
      <c r="AQ1956" t="s">
        <v>10751</v>
      </c>
      <c r="AR1956" t="s">
        <v>10751</v>
      </c>
      <c r="AS1956" t="s">
        <v>10751</v>
      </c>
      <c r="AT1956" t="s">
        <v>10751</v>
      </c>
      <c r="AU1956" t="s">
        <v>10751</v>
      </c>
      <c r="AV1956" t="s">
        <v>10751</v>
      </c>
      <c r="AW1956" t="s">
        <v>10751</v>
      </c>
      <c r="AX1956" t="s">
        <v>10751</v>
      </c>
      <c r="AY1956" t="s">
        <v>10751</v>
      </c>
      <c r="AZ1956" t="s">
        <v>10751</v>
      </c>
      <c r="BA1956" t="s">
        <v>10751</v>
      </c>
      <c r="BB1956" t="s">
        <v>10751</v>
      </c>
      <c r="BC1956" t="s">
        <v>10751</v>
      </c>
      <c r="BD1956" t="s">
        <v>10751</v>
      </c>
    </row>
    <row r="1957" spans="1:56">
      <c r="A1957" t="s">
        <v>10756</v>
      </c>
      <c r="B1957">
        <v>5000</v>
      </c>
      <c r="C1957">
        <v>1990</v>
      </c>
      <c r="D1957" t="s">
        <v>10751</v>
      </c>
      <c r="E1957" t="s">
        <v>10751</v>
      </c>
      <c r="F1957" t="s">
        <v>10751</v>
      </c>
      <c r="H1957" t="s">
        <v>10751</v>
      </c>
      <c r="I1957" t="str">
        <f t="shared" si="37"/>
        <v/>
      </c>
      <c r="K1957" t="s">
        <v>10751</v>
      </c>
      <c r="L1957" t="s">
        <v>10751</v>
      </c>
      <c r="M1957" t="s">
        <v>10751</v>
      </c>
      <c r="N1957" t="s">
        <v>10751</v>
      </c>
      <c r="O1957" t="s">
        <v>10751</v>
      </c>
      <c r="P1957" t="s">
        <v>10751</v>
      </c>
      <c r="Q1957" t="s">
        <v>10751</v>
      </c>
      <c r="R1957" t="s">
        <v>10751</v>
      </c>
      <c r="S1957" t="s">
        <v>10751</v>
      </c>
      <c r="T1957" t="s">
        <v>10751</v>
      </c>
      <c r="U1957" t="s">
        <v>10751</v>
      </c>
      <c r="V1957" t="s">
        <v>10751</v>
      </c>
      <c r="W1957" t="s">
        <v>10751</v>
      </c>
      <c r="X1957" t="s">
        <v>10751</v>
      </c>
      <c r="Y1957" t="s">
        <v>10751</v>
      </c>
      <c r="Z1957" t="s">
        <v>10751</v>
      </c>
      <c r="AA1957" t="s">
        <v>10751</v>
      </c>
      <c r="AB1957" t="s">
        <v>10751</v>
      </c>
      <c r="AC1957" t="s">
        <v>10751</v>
      </c>
      <c r="AD1957" t="s">
        <v>10751</v>
      </c>
      <c r="AE1957" t="s">
        <v>10751</v>
      </c>
      <c r="AF1957" t="s">
        <v>10751</v>
      </c>
      <c r="AG1957" t="s">
        <v>10751</v>
      </c>
      <c r="AH1957" t="s">
        <v>10751</v>
      </c>
      <c r="AI1957" t="s">
        <v>10751</v>
      </c>
      <c r="AJ1957" t="s">
        <v>10751</v>
      </c>
      <c r="AK1957" t="s">
        <v>10751</v>
      </c>
      <c r="AL1957" t="s">
        <v>10751</v>
      </c>
      <c r="AM1957" t="s">
        <v>10751</v>
      </c>
      <c r="AN1957" t="s">
        <v>10751</v>
      </c>
      <c r="AO1957" t="s">
        <v>10751</v>
      </c>
      <c r="AP1957" t="s">
        <v>10751</v>
      </c>
      <c r="AQ1957" t="s">
        <v>10751</v>
      </c>
      <c r="AR1957" t="s">
        <v>10751</v>
      </c>
      <c r="AS1957" t="s">
        <v>10751</v>
      </c>
      <c r="AT1957" t="s">
        <v>10751</v>
      </c>
      <c r="AU1957" t="s">
        <v>10751</v>
      </c>
      <c r="AV1957" t="s">
        <v>10751</v>
      </c>
      <c r="AW1957" t="s">
        <v>10751</v>
      </c>
      <c r="AX1957" t="s">
        <v>10751</v>
      </c>
      <c r="AY1957" t="s">
        <v>10751</v>
      </c>
      <c r="AZ1957" t="s">
        <v>10751</v>
      </c>
      <c r="BA1957" t="s">
        <v>10751</v>
      </c>
      <c r="BB1957" t="s">
        <v>10751</v>
      </c>
      <c r="BC1957" t="s">
        <v>10751</v>
      </c>
      <c r="BD1957" t="s">
        <v>10751</v>
      </c>
    </row>
    <row r="1958" spans="1:56">
      <c r="A1958" t="s">
        <v>10756</v>
      </c>
      <c r="B1958">
        <v>5000</v>
      </c>
      <c r="C1958">
        <v>1991</v>
      </c>
      <c r="D1958" t="s">
        <v>10751</v>
      </c>
      <c r="E1958" t="s">
        <v>10751</v>
      </c>
      <c r="F1958" t="s">
        <v>10751</v>
      </c>
      <c r="H1958" t="s">
        <v>10751</v>
      </c>
      <c r="I1958" t="str">
        <f t="shared" si="37"/>
        <v/>
      </c>
      <c r="K1958" t="s">
        <v>10751</v>
      </c>
      <c r="L1958" t="s">
        <v>10751</v>
      </c>
      <c r="M1958" t="s">
        <v>10751</v>
      </c>
      <c r="N1958" t="s">
        <v>10751</v>
      </c>
      <c r="O1958" t="s">
        <v>10751</v>
      </c>
      <c r="P1958" t="s">
        <v>10751</v>
      </c>
      <c r="Q1958" t="s">
        <v>10751</v>
      </c>
      <c r="R1958" t="s">
        <v>10751</v>
      </c>
      <c r="S1958" t="s">
        <v>10751</v>
      </c>
      <c r="T1958" t="s">
        <v>10751</v>
      </c>
      <c r="U1958" t="s">
        <v>10751</v>
      </c>
      <c r="V1958" t="s">
        <v>10751</v>
      </c>
      <c r="W1958" t="s">
        <v>10751</v>
      </c>
      <c r="X1958" t="s">
        <v>10751</v>
      </c>
      <c r="Y1958" t="s">
        <v>10751</v>
      </c>
      <c r="Z1958" t="s">
        <v>10751</v>
      </c>
      <c r="AA1958" t="s">
        <v>10751</v>
      </c>
      <c r="AB1958" t="s">
        <v>10751</v>
      </c>
      <c r="AC1958" t="s">
        <v>10751</v>
      </c>
      <c r="AD1958" t="s">
        <v>10751</v>
      </c>
      <c r="AE1958" t="s">
        <v>10751</v>
      </c>
      <c r="AF1958" t="s">
        <v>10751</v>
      </c>
      <c r="AG1958" t="s">
        <v>10751</v>
      </c>
      <c r="AH1958" t="s">
        <v>10751</v>
      </c>
      <c r="AI1958" t="s">
        <v>10751</v>
      </c>
      <c r="AJ1958" t="s">
        <v>10751</v>
      </c>
      <c r="AK1958" t="s">
        <v>10751</v>
      </c>
      <c r="AL1958" t="s">
        <v>10751</v>
      </c>
      <c r="AM1958" t="s">
        <v>10751</v>
      </c>
      <c r="AN1958" t="s">
        <v>10751</v>
      </c>
      <c r="AO1958" t="s">
        <v>10751</v>
      </c>
      <c r="AP1958" t="s">
        <v>10751</v>
      </c>
      <c r="AQ1958" t="s">
        <v>10751</v>
      </c>
      <c r="AR1958" t="s">
        <v>10751</v>
      </c>
      <c r="AS1958" t="s">
        <v>10751</v>
      </c>
      <c r="AT1958" t="s">
        <v>10751</v>
      </c>
      <c r="AU1958" t="s">
        <v>10751</v>
      </c>
      <c r="AV1958" t="s">
        <v>10751</v>
      </c>
      <c r="AW1958" t="s">
        <v>10751</v>
      </c>
      <c r="AX1958" t="s">
        <v>10751</v>
      </c>
      <c r="AY1958" t="s">
        <v>10751</v>
      </c>
      <c r="AZ1958" t="s">
        <v>10751</v>
      </c>
      <c r="BA1958" t="s">
        <v>10751</v>
      </c>
      <c r="BB1958" t="s">
        <v>10751</v>
      </c>
      <c r="BC1958" t="s">
        <v>10751</v>
      </c>
      <c r="BD1958" t="s">
        <v>10751</v>
      </c>
    </row>
    <row r="1959" spans="1:56">
      <c r="A1959" t="s">
        <v>10756</v>
      </c>
      <c r="B1959">
        <v>5000</v>
      </c>
      <c r="C1959">
        <v>1992</v>
      </c>
      <c r="D1959" t="s">
        <v>10751</v>
      </c>
      <c r="E1959" t="s">
        <v>10751</v>
      </c>
      <c r="F1959" t="s">
        <v>10751</v>
      </c>
      <c r="H1959" t="s">
        <v>10751</v>
      </c>
      <c r="I1959" t="str">
        <f t="shared" si="37"/>
        <v/>
      </c>
      <c r="K1959" t="s">
        <v>10751</v>
      </c>
      <c r="L1959" t="s">
        <v>10751</v>
      </c>
      <c r="M1959" t="s">
        <v>10751</v>
      </c>
      <c r="N1959" t="s">
        <v>10751</v>
      </c>
      <c r="O1959" t="s">
        <v>10751</v>
      </c>
      <c r="P1959" t="s">
        <v>10751</v>
      </c>
      <c r="Q1959" t="s">
        <v>10751</v>
      </c>
      <c r="R1959" t="s">
        <v>10751</v>
      </c>
      <c r="S1959" t="s">
        <v>10751</v>
      </c>
      <c r="T1959" t="s">
        <v>10751</v>
      </c>
      <c r="U1959" t="s">
        <v>10751</v>
      </c>
      <c r="V1959" t="s">
        <v>10751</v>
      </c>
      <c r="W1959" t="s">
        <v>10751</v>
      </c>
      <c r="X1959" t="s">
        <v>10751</v>
      </c>
      <c r="Y1959" t="s">
        <v>10751</v>
      </c>
      <c r="Z1959" t="s">
        <v>10751</v>
      </c>
      <c r="AA1959" t="s">
        <v>10751</v>
      </c>
      <c r="AB1959" t="s">
        <v>10751</v>
      </c>
      <c r="AC1959" t="s">
        <v>10751</v>
      </c>
      <c r="AD1959" t="s">
        <v>10751</v>
      </c>
      <c r="AE1959" t="s">
        <v>10751</v>
      </c>
      <c r="AF1959" t="s">
        <v>10751</v>
      </c>
      <c r="AG1959" t="s">
        <v>10751</v>
      </c>
      <c r="AH1959" t="s">
        <v>10751</v>
      </c>
      <c r="AI1959" t="s">
        <v>10751</v>
      </c>
      <c r="AJ1959" t="s">
        <v>10751</v>
      </c>
      <c r="AK1959" t="s">
        <v>10751</v>
      </c>
      <c r="AL1959" t="s">
        <v>10751</v>
      </c>
      <c r="AM1959" t="s">
        <v>10751</v>
      </c>
      <c r="AN1959" t="s">
        <v>10751</v>
      </c>
      <c r="AO1959" t="s">
        <v>10751</v>
      </c>
      <c r="AP1959" t="s">
        <v>10751</v>
      </c>
      <c r="AQ1959" t="s">
        <v>10751</v>
      </c>
      <c r="AR1959" t="s">
        <v>10751</v>
      </c>
      <c r="AS1959" t="s">
        <v>10751</v>
      </c>
      <c r="AT1959" t="s">
        <v>10751</v>
      </c>
      <c r="AU1959" t="s">
        <v>10751</v>
      </c>
      <c r="AV1959" t="s">
        <v>10751</v>
      </c>
      <c r="AW1959" t="s">
        <v>10751</v>
      </c>
      <c r="AX1959" t="s">
        <v>10751</v>
      </c>
      <c r="AY1959" t="s">
        <v>10751</v>
      </c>
      <c r="AZ1959" t="s">
        <v>10751</v>
      </c>
      <c r="BA1959" t="s">
        <v>10751</v>
      </c>
      <c r="BB1959" t="s">
        <v>10751</v>
      </c>
      <c r="BC1959" t="s">
        <v>10751</v>
      </c>
      <c r="BD1959" t="s">
        <v>10751</v>
      </c>
    </row>
    <row r="1960" spans="1:56">
      <c r="A1960" t="s">
        <v>10756</v>
      </c>
      <c r="B1960">
        <v>5000</v>
      </c>
      <c r="C1960">
        <v>1993</v>
      </c>
      <c r="D1960" t="s">
        <v>10751</v>
      </c>
      <c r="E1960" t="s">
        <v>10751</v>
      </c>
      <c r="F1960" t="s">
        <v>10751</v>
      </c>
      <c r="H1960" t="s">
        <v>10751</v>
      </c>
      <c r="I1960" t="str">
        <f t="shared" si="37"/>
        <v/>
      </c>
      <c r="K1960" t="s">
        <v>10751</v>
      </c>
      <c r="L1960" t="s">
        <v>10751</v>
      </c>
      <c r="M1960" t="s">
        <v>10751</v>
      </c>
      <c r="N1960" t="s">
        <v>10751</v>
      </c>
      <c r="O1960" t="s">
        <v>10751</v>
      </c>
      <c r="P1960" t="s">
        <v>10751</v>
      </c>
      <c r="Q1960" t="s">
        <v>10751</v>
      </c>
      <c r="R1960" t="s">
        <v>10751</v>
      </c>
      <c r="S1960" t="s">
        <v>10751</v>
      </c>
      <c r="T1960" t="s">
        <v>10751</v>
      </c>
      <c r="U1960" t="s">
        <v>10751</v>
      </c>
      <c r="V1960" t="s">
        <v>10751</v>
      </c>
      <c r="W1960" t="s">
        <v>10751</v>
      </c>
      <c r="X1960" t="s">
        <v>10751</v>
      </c>
      <c r="Y1960" t="s">
        <v>10751</v>
      </c>
      <c r="Z1960" t="s">
        <v>10751</v>
      </c>
      <c r="AA1960" t="s">
        <v>10751</v>
      </c>
      <c r="AB1960" t="s">
        <v>10751</v>
      </c>
      <c r="AC1960" t="s">
        <v>10751</v>
      </c>
      <c r="AD1960" t="s">
        <v>10751</v>
      </c>
      <c r="AE1960" t="s">
        <v>10751</v>
      </c>
      <c r="AF1960" t="s">
        <v>10751</v>
      </c>
      <c r="AG1960" t="s">
        <v>10751</v>
      </c>
      <c r="AH1960" t="s">
        <v>10751</v>
      </c>
      <c r="AI1960" t="s">
        <v>10751</v>
      </c>
      <c r="AJ1960" t="s">
        <v>10751</v>
      </c>
      <c r="AK1960" t="s">
        <v>10751</v>
      </c>
      <c r="AL1960" t="s">
        <v>10751</v>
      </c>
      <c r="AM1960" t="s">
        <v>10751</v>
      </c>
      <c r="AN1960" t="s">
        <v>10751</v>
      </c>
      <c r="AO1960" t="s">
        <v>10751</v>
      </c>
      <c r="AP1960" t="s">
        <v>10751</v>
      </c>
      <c r="AQ1960" t="s">
        <v>10751</v>
      </c>
      <c r="AR1960" t="s">
        <v>10751</v>
      </c>
      <c r="AS1960" t="s">
        <v>10751</v>
      </c>
      <c r="AT1960" t="s">
        <v>10751</v>
      </c>
      <c r="AU1960" t="s">
        <v>10751</v>
      </c>
      <c r="AV1960" t="s">
        <v>10751</v>
      </c>
      <c r="AW1960" t="s">
        <v>10751</v>
      </c>
      <c r="AX1960" t="s">
        <v>10751</v>
      </c>
      <c r="AY1960" t="s">
        <v>10751</v>
      </c>
      <c r="AZ1960" t="s">
        <v>10751</v>
      </c>
      <c r="BA1960" t="s">
        <v>10751</v>
      </c>
      <c r="BB1960" t="s">
        <v>10751</v>
      </c>
      <c r="BC1960" t="s">
        <v>10751</v>
      </c>
      <c r="BD1960" t="s">
        <v>10751</v>
      </c>
    </row>
    <row r="1961" spans="1:56">
      <c r="A1961" t="s">
        <v>10756</v>
      </c>
      <c r="B1961">
        <v>5000</v>
      </c>
      <c r="C1961">
        <v>1994</v>
      </c>
      <c r="D1961" t="s">
        <v>10751</v>
      </c>
      <c r="E1961" t="s">
        <v>10751</v>
      </c>
      <c r="F1961" t="s">
        <v>10751</v>
      </c>
      <c r="H1961" t="s">
        <v>10751</v>
      </c>
      <c r="I1961" t="str">
        <f t="shared" si="37"/>
        <v/>
      </c>
      <c r="K1961" t="s">
        <v>10751</v>
      </c>
      <c r="L1961" t="s">
        <v>10751</v>
      </c>
      <c r="M1961" t="s">
        <v>10751</v>
      </c>
      <c r="N1961" t="s">
        <v>10751</v>
      </c>
      <c r="O1961" t="s">
        <v>10751</v>
      </c>
      <c r="P1961" t="s">
        <v>10751</v>
      </c>
      <c r="Q1961" t="s">
        <v>10751</v>
      </c>
      <c r="R1961" t="s">
        <v>10751</v>
      </c>
      <c r="S1961" t="s">
        <v>10751</v>
      </c>
      <c r="T1961" t="s">
        <v>10751</v>
      </c>
      <c r="U1961" t="s">
        <v>10751</v>
      </c>
      <c r="V1961" t="s">
        <v>10751</v>
      </c>
      <c r="W1961" t="s">
        <v>10751</v>
      </c>
      <c r="X1961" t="s">
        <v>10751</v>
      </c>
      <c r="Y1961" t="s">
        <v>10751</v>
      </c>
      <c r="Z1961" t="s">
        <v>10751</v>
      </c>
      <c r="AA1961" t="s">
        <v>10751</v>
      </c>
      <c r="AB1961" t="s">
        <v>10751</v>
      </c>
      <c r="AC1961" t="s">
        <v>10751</v>
      </c>
      <c r="AD1961" t="s">
        <v>10751</v>
      </c>
      <c r="AE1961" t="s">
        <v>10751</v>
      </c>
      <c r="AF1961" t="s">
        <v>10751</v>
      </c>
      <c r="AG1961" t="s">
        <v>10751</v>
      </c>
      <c r="AH1961" t="s">
        <v>10751</v>
      </c>
      <c r="AI1961" t="s">
        <v>10751</v>
      </c>
      <c r="AJ1961" t="s">
        <v>10751</v>
      </c>
      <c r="AK1961" t="s">
        <v>10751</v>
      </c>
      <c r="AL1961" t="s">
        <v>10751</v>
      </c>
      <c r="AM1961" t="s">
        <v>10751</v>
      </c>
      <c r="AN1961" t="s">
        <v>10751</v>
      </c>
      <c r="AO1961" t="s">
        <v>10751</v>
      </c>
      <c r="AP1961" t="s">
        <v>10751</v>
      </c>
      <c r="AQ1961" t="s">
        <v>10751</v>
      </c>
      <c r="AR1961" t="s">
        <v>10751</v>
      </c>
      <c r="AS1961" t="s">
        <v>10751</v>
      </c>
      <c r="AT1961" t="s">
        <v>10751</v>
      </c>
      <c r="AU1961" t="s">
        <v>10751</v>
      </c>
      <c r="AV1961" t="s">
        <v>10751</v>
      </c>
      <c r="AW1961" t="s">
        <v>10751</v>
      </c>
      <c r="AX1961" t="s">
        <v>10751</v>
      </c>
      <c r="AY1961" t="s">
        <v>10751</v>
      </c>
      <c r="AZ1961" t="s">
        <v>10751</v>
      </c>
      <c r="BA1961" t="s">
        <v>10751</v>
      </c>
      <c r="BB1961" t="s">
        <v>10751</v>
      </c>
      <c r="BC1961" t="s">
        <v>10751</v>
      </c>
      <c r="BD1961" t="s">
        <v>10751</v>
      </c>
    </row>
    <row r="1962" spans="1:56">
      <c r="A1962" t="s">
        <v>10756</v>
      </c>
      <c r="B1962">
        <v>5000</v>
      </c>
      <c r="C1962">
        <v>1995</v>
      </c>
      <c r="D1962" t="s">
        <v>10751</v>
      </c>
      <c r="E1962" t="s">
        <v>10751</v>
      </c>
      <c r="F1962" t="s">
        <v>10751</v>
      </c>
      <c r="H1962" t="s">
        <v>10751</v>
      </c>
      <c r="I1962" t="str">
        <f t="shared" si="37"/>
        <v/>
      </c>
      <c r="K1962" t="s">
        <v>10751</v>
      </c>
      <c r="L1962" t="s">
        <v>10751</v>
      </c>
      <c r="M1962" t="s">
        <v>10751</v>
      </c>
      <c r="N1962" t="s">
        <v>10751</v>
      </c>
      <c r="O1962" t="s">
        <v>10751</v>
      </c>
      <c r="P1962" t="s">
        <v>10751</v>
      </c>
      <c r="Q1962" t="s">
        <v>10751</v>
      </c>
      <c r="R1962" t="s">
        <v>10751</v>
      </c>
      <c r="S1962" t="s">
        <v>10751</v>
      </c>
      <c r="T1962" t="s">
        <v>10751</v>
      </c>
      <c r="U1962" t="s">
        <v>10751</v>
      </c>
      <c r="V1962" t="s">
        <v>10751</v>
      </c>
      <c r="W1962" t="s">
        <v>10751</v>
      </c>
      <c r="X1962" t="s">
        <v>10751</v>
      </c>
      <c r="Y1962" t="s">
        <v>10751</v>
      </c>
      <c r="Z1962" t="s">
        <v>10751</v>
      </c>
      <c r="AA1962" t="s">
        <v>10751</v>
      </c>
      <c r="AB1962" t="s">
        <v>10751</v>
      </c>
      <c r="AC1962" t="s">
        <v>10751</v>
      </c>
      <c r="AD1962" t="s">
        <v>10751</v>
      </c>
      <c r="AE1962" t="s">
        <v>10751</v>
      </c>
      <c r="AF1962" t="s">
        <v>10751</v>
      </c>
      <c r="AG1962" t="s">
        <v>10751</v>
      </c>
      <c r="AH1962" t="s">
        <v>10751</v>
      </c>
      <c r="AI1962" t="s">
        <v>10751</v>
      </c>
      <c r="AJ1962" t="s">
        <v>10751</v>
      </c>
      <c r="AK1962" t="s">
        <v>10751</v>
      </c>
      <c r="AL1962" t="s">
        <v>10751</v>
      </c>
      <c r="AM1962" t="s">
        <v>10751</v>
      </c>
      <c r="AN1962" t="s">
        <v>10751</v>
      </c>
      <c r="AO1962" t="s">
        <v>10751</v>
      </c>
      <c r="AP1962" t="s">
        <v>10751</v>
      </c>
      <c r="AQ1962" t="s">
        <v>10751</v>
      </c>
      <c r="AR1962" t="s">
        <v>10751</v>
      </c>
      <c r="AS1962" t="s">
        <v>10751</v>
      </c>
      <c r="AT1962" t="s">
        <v>10751</v>
      </c>
      <c r="AU1962" t="s">
        <v>10751</v>
      </c>
      <c r="AV1962" t="s">
        <v>10751</v>
      </c>
      <c r="AW1962" t="s">
        <v>10751</v>
      </c>
      <c r="AX1962" t="s">
        <v>10751</v>
      </c>
      <c r="AY1962" t="s">
        <v>10751</v>
      </c>
      <c r="AZ1962" t="s">
        <v>10751</v>
      </c>
      <c r="BA1962" t="s">
        <v>10751</v>
      </c>
      <c r="BB1962" t="s">
        <v>10751</v>
      </c>
      <c r="BC1962" t="s">
        <v>10751</v>
      </c>
      <c r="BD1962" t="s">
        <v>10751</v>
      </c>
    </row>
    <row r="1963" spans="1:56">
      <c r="A1963" t="s">
        <v>10756</v>
      </c>
      <c r="B1963">
        <v>5000</v>
      </c>
      <c r="C1963">
        <v>1996</v>
      </c>
      <c r="D1963" t="s">
        <v>10751</v>
      </c>
      <c r="E1963" t="s">
        <v>10751</v>
      </c>
      <c r="F1963" t="s">
        <v>10751</v>
      </c>
      <c r="H1963" t="s">
        <v>10751</v>
      </c>
      <c r="I1963" t="str">
        <f t="shared" si="37"/>
        <v/>
      </c>
      <c r="K1963" t="s">
        <v>10751</v>
      </c>
      <c r="L1963" t="s">
        <v>10751</v>
      </c>
      <c r="M1963" t="s">
        <v>10751</v>
      </c>
      <c r="N1963" t="s">
        <v>10751</v>
      </c>
      <c r="O1963" t="s">
        <v>10751</v>
      </c>
      <c r="P1963" t="s">
        <v>10751</v>
      </c>
      <c r="Q1963" t="s">
        <v>10751</v>
      </c>
      <c r="R1963" t="s">
        <v>10751</v>
      </c>
      <c r="S1963" t="s">
        <v>10751</v>
      </c>
      <c r="T1963" t="s">
        <v>10751</v>
      </c>
      <c r="U1963" t="s">
        <v>10751</v>
      </c>
      <c r="V1963" t="s">
        <v>10751</v>
      </c>
      <c r="W1963" t="s">
        <v>10751</v>
      </c>
      <c r="X1963" t="s">
        <v>10751</v>
      </c>
      <c r="Y1963" t="s">
        <v>10751</v>
      </c>
      <c r="Z1963" t="s">
        <v>10751</v>
      </c>
      <c r="AA1963" t="s">
        <v>10751</v>
      </c>
      <c r="AB1963" t="s">
        <v>10751</v>
      </c>
      <c r="AC1963" t="s">
        <v>10751</v>
      </c>
      <c r="AD1963" t="s">
        <v>10751</v>
      </c>
      <c r="AE1963" t="s">
        <v>10751</v>
      </c>
      <c r="AF1963" t="s">
        <v>10751</v>
      </c>
      <c r="AG1963" t="s">
        <v>10751</v>
      </c>
      <c r="AH1963" t="s">
        <v>10751</v>
      </c>
      <c r="AI1963" t="s">
        <v>10751</v>
      </c>
      <c r="AJ1963" t="s">
        <v>10751</v>
      </c>
      <c r="AK1963" t="s">
        <v>10751</v>
      </c>
      <c r="AL1963" t="s">
        <v>10751</v>
      </c>
      <c r="AM1963" t="s">
        <v>10751</v>
      </c>
      <c r="AN1963" t="s">
        <v>10751</v>
      </c>
      <c r="AO1963" t="s">
        <v>10751</v>
      </c>
      <c r="AP1963" t="s">
        <v>10751</v>
      </c>
      <c r="AQ1963" t="s">
        <v>10751</v>
      </c>
      <c r="AR1963" t="s">
        <v>10751</v>
      </c>
      <c r="AS1963" t="s">
        <v>10751</v>
      </c>
      <c r="AT1963" t="s">
        <v>10751</v>
      </c>
      <c r="AU1963" t="s">
        <v>10751</v>
      </c>
      <c r="AV1963" t="s">
        <v>10751</v>
      </c>
      <c r="AW1963" t="s">
        <v>10751</v>
      </c>
      <c r="AX1963" t="s">
        <v>10751</v>
      </c>
      <c r="AY1963" t="s">
        <v>10751</v>
      </c>
      <c r="AZ1963" t="s">
        <v>10751</v>
      </c>
      <c r="BA1963" t="s">
        <v>10751</v>
      </c>
      <c r="BB1963" t="s">
        <v>10751</v>
      </c>
      <c r="BC1963" t="s">
        <v>10751</v>
      </c>
      <c r="BD1963" t="s">
        <v>10751</v>
      </c>
    </row>
    <row r="1964" spans="1:56">
      <c r="A1964" t="s">
        <v>10756</v>
      </c>
      <c r="B1964">
        <v>5000</v>
      </c>
      <c r="C1964">
        <v>1997</v>
      </c>
      <c r="D1964" t="s">
        <v>10751</v>
      </c>
      <c r="E1964" t="s">
        <v>10751</v>
      </c>
      <c r="F1964" t="s">
        <v>10751</v>
      </c>
      <c r="H1964" t="s">
        <v>10751</v>
      </c>
      <c r="I1964" t="str">
        <f t="shared" si="37"/>
        <v/>
      </c>
      <c r="K1964" t="s">
        <v>10751</v>
      </c>
      <c r="L1964" t="s">
        <v>10751</v>
      </c>
      <c r="M1964" t="s">
        <v>10751</v>
      </c>
      <c r="N1964" t="s">
        <v>10751</v>
      </c>
      <c r="O1964" t="s">
        <v>10751</v>
      </c>
      <c r="P1964" t="s">
        <v>10751</v>
      </c>
      <c r="Q1964" t="s">
        <v>10751</v>
      </c>
      <c r="R1964" t="s">
        <v>10751</v>
      </c>
      <c r="S1964" t="s">
        <v>10751</v>
      </c>
      <c r="T1964" t="s">
        <v>10751</v>
      </c>
      <c r="U1964" t="s">
        <v>10751</v>
      </c>
      <c r="V1964" t="s">
        <v>10751</v>
      </c>
      <c r="W1964" t="s">
        <v>10751</v>
      </c>
      <c r="X1964" t="s">
        <v>10751</v>
      </c>
      <c r="Y1964" t="s">
        <v>10751</v>
      </c>
      <c r="Z1964" t="s">
        <v>10751</v>
      </c>
      <c r="AA1964" t="s">
        <v>10751</v>
      </c>
      <c r="AB1964" t="s">
        <v>10751</v>
      </c>
      <c r="AC1964" t="s">
        <v>10751</v>
      </c>
      <c r="AD1964" t="s">
        <v>10751</v>
      </c>
      <c r="AE1964" t="s">
        <v>10751</v>
      </c>
      <c r="AF1964" t="s">
        <v>10751</v>
      </c>
      <c r="AG1964" t="s">
        <v>10751</v>
      </c>
      <c r="AH1964" t="s">
        <v>10751</v>
      </c>
      <c r="AI1964" t="s">
        <v>10751</v>
      </c>
      <c r="AJ1964" t="s">
        <v>10751</v>
      </c>
      <c r="AK1964" t="s">
        <v>10751</v>
      </c>
      <c r="AL1964" t="s">
        <v>10751</v>
      </c>
      <c r="AM1964" t="s">
        <v>10751</v>
      </c>
      <c r="AN1964" t="s">
        <v>10751</v>
      </c>
      <c r="AO1964" t="s">
        <v>10751</v>
      </c>
      <c r="AP1964" t="s">
        <v>10751</v>
      </c>
      <c r="AQ1964" t="s">
        <v>10751</v>
      </c>
      <c r="AR1964" t="s">
        <v>10751</v>
      </c>
      <c r="AS1964" t="s">
        <v>10751</v>
      </c>
      <c r="AT1964" t="s">
        <v>10751</v>
      </c>
      <c r="AU1964" t="s">
        <v>10751</v>
      </c>
      <c r="AV1964" t="s">
        <v>10751</v>
      </c>
      <c r="AW1964" t="s">
        <v>10751</v>
      </c>
      <c r="AX1964" t="s">
        <v>10751</v>
      </c>
      <c r="AY1964" t="s">
        <v>10751</v>
      </c>
      <c r="AZ1964" t="s">
        <v>10751</v>
      </c>
      <c r="BA1964" t="s">
        <v>10751</v>
      </c>
      <c r="BB1964" t="s">
        <v>10751</v>
      </c>
      <c r="BC1964" t="s">
        <v>10751</v>
      </c>
      <c r="BD1964" t="s">
        <v>10751</v>
      </c>
    </row>
    <row r="1965" spans="1:56">
      <c r="A1965" t="s">
        <v>10756</v>
      </c>
      <c r="B1965">
        <v>5000</v>
      </c>
      <c r="C1965">
        <v>1998</v>
      </c>
      <c r="D1965" t="s">
        <v>10751</v>
      </c>
      <c r="E1965" t="s">
        <v>10751</v>
      </c>
      <c r="F1965" t="s">
        <v>10751</v>
      </c>
      <c r="H1965" t="s">
        <v>10751</v>
      </c>
      <c r="I1965" t="str">
        <f t="shared" si="37"/>
        <v/>
      </c>
      <c r="K1965" t="s">
        <v>10751</v>
      </c>
      <c r="L1965" t="s">
        <v>10751</v>
      </c>
      <c r="M1965" t="s">
        <v>10751</v>
      </c>
      <c r="N1965" t="s">
        <v>10751</v>
      </c>
      <c r="O1965" t="s">
        <v>10751</v>
      </c>
      <c r="P1965" t="s">
        <v>10751</v>
      </c>
      <c r="Q1965" t="s">
        <v>10751</v>
      </c>
      <c r="R1965" t="s">
        <v>10751</v>
      </c>
      <c r="S1965" t="s">
        <v>10751</v>
      </c>
      <c r="T1965" t="s">
        <v>10751</v>
      </c>
      <c r="U1965" t="s">
        <v>10751</v>
      </c>
      <c r="V1965" t="s">
        <v>10751</v>
      </c>
      <c r="W1965" t="s">
        <v>10751</v>
      </c>
      <c r="X1965" t="s">
        <v>10751</v>
      </c>
      <c r="Y1965" t="s">
        <v>10751</v>
      </c>
      <c r="Z1965" t="s">
        <v>10751</v>
      </c>
      <c r="AA1965" t="s">
        <v>10751</v>
      </c>
      <c r="AB1965" t="s">
        <v>10751</v>
      </c>
      <c r="AC1965" t="s">
        <v>10751</v>
      </c>
      <c r="AD1965" t="s">
        <v>10751</v>
      </c>
      <c r="AE1965" t="s">
        <v>10751</v>
      </c>
      <c r="AF1965" t="s">
        <v>10751</v>
      </c>
      <c r="AG1965" t="s">
        <v>10751</v>
      </c>
      <c r="AH1965" t="s">
        <v>10751</v>
      </c>
      <c r="AI1965" t="s">
        <v>10751</v>
      </c>
      <c r="AJ1965" t="s">
        <v>10751</v>
      </c>
      <c r="AK1965" t="s">
        <v>10751</v>
      </c>
      <c r="AL1965" t="s">
        <v>10751</v>
      </c>
      <c r="AM1965" t="s">
        <v>10751</v>
      </c>
      <c r="AN1965" t="s">
        <v>10751</v>
      </c>
      <c r="AO1965" t="s">
        <v>10751</v>
      </c>
      <c r="AP1965" t="s">
        <v>10751</v>
      </c>
      <c r="AQ1965" t="s">
        <v>10751</v>
      </c>
      <c r="AR1965" t="s">
        <v>10751</v>
      </c>
      <c r="AS1965" t="s">
        <v>10751</v>
      </c>
      <c r="AT1965" t="s">
        <v>10751</v>
      </c>
      <c r="AU1965" t="s">
        <v>10751</v>
      </c>
      <c r="AV1965" t="s">
        <v>10751</v>
      </c>
      <c r="AW1965" t="s">
        <v>10751</v>
      </c>
      <c r="AX1965" t="s">
        <v>10751</v>
      </c>
      <c r="AY1965" t="s">
        <v>10751</v>
      </c>
      <c r="AZ1965" t="s">
        <v>10751</v>
      </c>
      <c r="BA1965" t="s">
        <v>10751</v>
      </c>
      <c r="BB1965" t="s">
        <v>10751</v>
      </c>
      <c r="BC1965" t="s">
        <v>10751</v>
      </c>
      <c r="BD1965" t="s">
        <v>10751</v>
      </c>
    </row>
    <row r="1966" spans="1:56">
      <c r="A1966" t="s">
        <v>10756</v>
      </c>
      <c r="B1966">
        <v>5000</v>
      </c>
      <c r="C1966">
        <v>1999</v>
      </c>
      <c r="D1966" t="s">
        <v>10751</v>
      </c>
      <c r="E1966" t="s">
        <v>10751</v>
      </c>
      <c r="F1966" t="s">
        <v>10751</v>
      </c>
      <c r="H1966" t="s">
        <v>10751</v>
      </c>
      <c r="I1966" t="str">
        <f t="shared" si="37"/>
        <v/>
      </c>
      <c r="K1966" t="s">
        <v>10751</v>
      </c>
      <c r="L1966" t="s">
        <v>10751</v>
      </c>
      <c r="M1966" t="s">
        <v>10751</v>
      </c>
      <c r="N1966" t="s">
        <v>10751</v>
      </c>
      <c r="O1966" t="s">
        <v>10751</v>
      </c>
      <c r="P1966" t="s">
        <v>10751</v>
      </c>
      <c r="Q1966" t="s">
        <v>10751</v>
      </c>
      <c r="R1966" t="s">
        <v>10751</v>
      </c>
      <c r="S1966" t="s">
        <v>10751</v>
      </c>
      <c r="T1966" t="s">
        <v>10751</v>
      </c>
      <c r="U1966" t="s">
        <v>10751</v>
      </c>
      <c r="V1966" t="s">
        <v>10751</v>
      </c>
      <c r="W1966" t="s">
        <v>10751</v>
      </c>
      <c r="X1966" t="s">
        <v>10751</v>
      </c>
      <c r="Y1966" t="s">
        <v>10751</v>
      </c>
      <c r="Z1966" t="s">
        <v>10751</v>
      </c>
      <c r="AA1966" t="s">
        <v>10751</v>
      </c>
      <c r="AB1966" t="s">
        <v>10751</v>
      </c>
      <c r="AC1966" t="s">
        <v>10751</v>
      </c>
      <c r="AD1966" t="s">
        <v>10751</v>
      </c>
      <c r="AE1966" t="s">
        <v>10751</v>
      </c>
      <c r="AF1966" t="s">
        <v>10751</v>
      </c>
      <c r="AG1966" t="s">
        <v>10751</v>
      </c>
      <c r="AH1966" t="s">
        <v>10751</v>
      </c>
      <c r="AI1966" t="s">
        <v>10751</v>
      </c>
      <c r="AJ1966" t="s">
        <v>10751</v>
      </c>
      <c r="AK1966" t="s">
        <v>10751</v>
      </c>
      <c r="AL1966" t="s">
        <v>10751</v>
      </c>
      <c r="AM1966" t="s">
        <v>10751</v>
      </c>
      <c r="AN1966" t="s">
        <v>10751</v>
      </c>
      <c r="AO1966" t="s">
        <v>10751</v>
      </c>
      <c r="AP1966" t="s">
        <v>10751</v>
      </c>
      <c r="AQ1966" t="s">
        <v>10751</v>
      </c>
      <c r="AR1966" t="s">
        <v>10751</v>
      </c>
      <c r="AS1966" t="s">
        <v>10751</v>
      </c>
      <c r="AT1966" t="s">
        <v>10751</v>
      </c>
      <c r="AU1966" t="s">
        <v>10751</v>
      </c>
      <c r="AV1966" t="s">
        <v>10751</v>
      </c>
      <c r="AW1966" t="s">
        <v>10751</v>
      </c>
      <c r="AX1966" t="s">
        <v>10751</v>
      </c>
      <c r="AY1966" t="s">
        <v>10751</v>
      </c>
      <c r="AZ1966" t="s">
        <v>10751</v>
      </c>
      <c r="BA1966" t="s">
        <v>10751</v>
      </c>
      <c r="BB1966" t="s">
        <v>10751</v>
      </c>
      <c r="BC1966" t="s">
        <v>10751</v>
      </c>
      <c r="BD1966" t="s">
        <v>10751</v>
      </c>
    </row>
    <row r="1967" spans="1:56">
      <c r="A1967" t="s">
        <v>10756</v>
      </c>
      <c r="B1967">
        <v>5000</v>
      </c>
      <c r="C1967">
        <v>2000</v>
      </c>
      <c r="D1967" t="s">
        <v>10751</v>
      </c>
      <c r="E1967" t="s">
        <v>10751</v>
      </c>
      <c r="F1967" t="s">
        <v>10751</v>
      </c>
      <c r="H1967" t="s">
        <v>10751</v>
      </c>
      <c r="I1967" t="str">
        <f t="shared" si="37"/>
        <v/>
      </c>
      <c r="K1967" t="s">
        <v>10751</v>
      </c>
      <c r="L1967" t="s">
        <v>10751</v>
      </c>
      <c r="M1967" t="s">
        <v>10751</v>
      </c>
      <c r="N1967" t="s">
        <v>10751</v>
      </c>
      <c r="O1967" t="s">
        <v>10751</v>
      </c>
      <c r="P1967" t="s">
        <v>10751</v>
      </c>
      <c r="Q1967" t="s">
        <v>10751</v>
      </c>
      <c r="R1967" t="s">
        <v>10751</v>
      </c>
      <c r="S1967" t="s">
        <v>10751</v>
      </c>
      <c r="T1967" t="s">
        <v>10751</v>
      </c>
      <c r="U1967" t="s">
        <v>10751</v>
      </c>
      <c r="V1967" t="s">
        <v>10751</v>
      </c>
      <c r="W1967" t="s">
        <v>10751</v>
      </c>
      <c r="X1967" t="s">
        <v>10751</v>
      </c>
      <c r="Y1967" t="s">
        <v>10751</v>
      </c>
      <c r="Z1967" t="s">
        <v>10751</v>
      </c>
      <c r="AA1967" t="s">
        <v>10751</v>
      </c>
      <c r="AB1967" t="s">
        <v>10751</v>
      </c>
      <c r="AC1967" t="s">
        <v>10751</v>
      </c>
      <c r="AD1967" t="s">
        <v>10751</v>
      </c>
      <c r="AE1967" t="s">
        <v>10751</v>
      </c>
      <c r="AF1967" t="s">
        <v>10751</v>
      </c>
      <c r="AG1967" t="s">
        <v>10751</v>
      </c>
      <c r="AH1967" t="s">
        <v>10751</v>
      </c>
      <c r="AI1967" t="s">
        <v>10751</v>
      </c>
      <c r="AJ1967" t="s">
        <v>10751</v>
      </c>
      <c r="AK1967" t="s">
        <v>10751</v>
      </c>
      <c r="AL1967" t="s">
        <v>10751</v>
      </c>
      <c r="AM1967" t="s">
        <v>10751</v>
      </c>
      <c r="AN1967" t="s">
        <v>10751</v>
      </c>
      <c r="AO1967" t="s">
        <v>10751</v>
      </c>
      <c r="AP1967" t="s">
        <v>10751</v>
      </c>
      <c r="AQ1967" t="s">
        <v>10751</v>
      </c>
      <c r="AR1967" t="s">
        <v>10751</v>
      </c>
      <c r="AS1967" t="s">
        <v>10751</v>
      </c>
      <c r="AT1967" t="s">
        <v>10751</v>
      </c>
      <c r="AU1967" t="s">
        <v>10751</v>
      </c>
      <c r="AV1967" t="s">
        <v>10751</v>
      </c>
      <c r="AW1967" t="s">
        <v>10751</v>
      </c>
      <c r="AX1967" t="s">
        <v>10751</v>
      </c>
      <c r="AY1967" t="s">
        <v>10751</v>
      </c>
      <c r="AZ1967" t="s">
        <v>10751</v>
      </c>
      <c r="BA1967" t="s">
        <v>10751</v>
      </c>
      <c r="BB1967" t="s">
        <v>10751</v>
      </c>
      <c r="BC1967" t="s">
        <v>10751</v>
      </c>
      <c r="BD1967" t="s">
        <v>10751</v>
      </c>
    </row>
    <row r="1968" spans="1:56">
      <c r="A1968" t="s">
        <v>10756</v>
      </c>
      <c r="B1968">
        <v>5000</v>
      </c>
      <c r="C1968">
        <v>2001</v>
      </c>
      <c r="D1968" t="s">
        <v>10751</v>
      </c>
      <c r="E1968" t="s">
        <v>10751</v>
      </c>
      <c r="F1968" t="s">
        <v>10751</v>
      </c>
      <c r="H1968" t="s">
        <v>10751</v>
      </c>
      <c r="I1968" t="str">
        <f t="shared" si="37"/>
        <v/>
      </c>
      <c r="K1968" t="s">
        <v>10751</v>
      </c>
      <c r="L1968" t="s">
        <v>10751</v>
      </c>
      <c r="M1968" t="s">
        <v>10751</v>
      </c>
      <c r="N1968" t="s">
        <v>10751</v>
      </c>
      <c r="O1968" t="s">
        <v>10751</v>
      </c>
      <c r="P1968" t="s">
        <v>10751</v>
      </c>
      <c r="Q1968" t="s">
        <v>10751</v>
      </c>
      <c r="R1968" t="s">
        <v>10751</v>
      </c>
      <c r="S1968" t="s">
        <v>10751</v>
      </c>
      <c r="T1968" t="s">
        <v>10751</v>
      </c>
      <c r="U1968" t="s">
        <v>10751</v>
      </c>
      <c r="V1968" t="s">
        <v>10751</v>
      </c>
      <c r="W1968" t="s">
        <v>10751</v>
      </c>
      <c r="X1968" t="s">
        <v>10751</v>
      </c>
      <c r="Y1968" t="s">
        <v>10751</v>
      </c>
      <c r="Z1968" t="s">
        <v>10751</v>
      </c>
      <c r="AA1968" t="s">
        <v>10751</v>
      </c>
      <c r="AB1968" t="s">
        <v>10751</v>
      </c>
      <c r="AC1968" t="s">
        <v>10751</v>
      </c>
      <c r="AD1968" t="s">
        <v>10751</v>
      </c>
      <c r="AE1968" t="s">
        <v>10751</v>
      </c>
      <c r="AF1968" t="s">
        <v>10751</v>
      </c>
      <c r="AG1968" t="s">
        <v>10751</v>
      </c>
      <c r="AH1968" t="s">
        <v>10751</v>
      </c>
      <c r="AI1968" t="s">
        <v>10751</v>
      </c>
      <c r="AJ1968" t="s">
        <v>10751</v>
      </c>
      <c r="AK1968" t="s">
        <v>10751</v>
      </c>
      <c r="AL1968" t="s">
        <v>10751</v>
      </c>
      <c r="AM1968" t="s">
        <v>10751</v>
      </c>
      <c r="AN1968" t="s">
        <v>10751</v>
      </c>
      <c r="AO1968" t="s">
        <v>10751</v>
      </c>
      <c r="AP1968" t="s">
        <v>10751</v>
      </c>
      <c r="AQ1968" t="s">
        <v>10751</v>
      </c>
      <c r="AR1968" t="s">
        <v>10751</v>
      </c>
      <c r="AS1968" t="s">
        <v>10751</v>
      </c>
      <c r="AT1968" t="s">
        <v>10751</v>
      </c>
      <c r="AU1968" t="s">
        <v>10751</v>
      </c>
      <c r="AV1968" t="s">
        <v>10751</v>
      </c>
      <c r="AW1968" t="s">
        <v>10751</v>
      </c>
      <c r="AX1968" t="s">
        <v>10751</v>
      </c>
      <c r="AY1968" t="s">
        <v>10751</v>
      </c>
      <c r="AZ1968" t="s">
        <v>10751</v>
      </c>
      <c r="BA1968" t="s">
        <v>10751</v>
      </c>
      <c r="BB1968" t="s">
        <v>10751</v>
      </c>
      <c r="BC1968" t="s">
        <v>10751</v>
      </c>
      <c r="BD1968" t="s">
        <v>10751</v>
      </c>
    </row>
    <row r="1969" spans="1:56">
      <c r="A1969" t="s">
        <v>10756</v>
      </c>
      <c r="B1969">
        <v>5000</v>
      </c>
      <c r="C1969">
        <v>2002</v>
      </c>
      <c r="D1969" t="s">
        <v>10751</v>
      </c>
      <c r="E1969" t="s">
        <v>10751</v>
      </c>
      <c r="F1969" t="s">
        <v>10751</v>
      </c>
      <c r="H1969" t="s">
        <v>10751</v>
      </c>
      <c r="I1969" t="str">
        <f t="shared" si="37"/>
        <v/>
      </c>
      <c r="K1969" t="s">
        <v>10751</v>
      </c>
      <c r="L1969" t="s">
        <v>10751</v>
      </c>
      <c r="M1969" t="s">
        <v>10751</v>
      </c>
      <c r="N1969" t="s">
        <v>10751</v>
      </c>
      <c r="O1969" t="s">
        <v>10751</v>
      </c>
      <c r="P1969" t="s">
        <v>10751</v>
      </c>
      <c r="Q1969" t="s">
        <v>10751</v>
      </c>
      <c r="R1969" t="s">
        <v>10751</v>
      </c>
      <c r="S1969" t="s">
        <v>10751</v>
      </c>
      <c r="T1969" t="s">
        <v>10751</v>
      </c>
      <c r="U1969" t="s">
        <v>10751</v>
      </c>
      <c r="V1969" t="s">
        <v>10751</v>
      </c>
      <c r="W1969" t="s">
        <v>10751</v>
      </c>
      <c r="X1969" t="s">
        <v>10751</v>
      </c>
      <c r="Y1969" t="s">
        <v>10751</v>
      </c>
      <c r="Z1969" t="s">
        <v>10751</v>
      </c>
      <c r="AA1969" t="s">
        <v>10751</v>
      </c>
      <c r="AB1969" t="s">
        <v>10751</v>
      </c>
      <c r="AC1969" t="s">
        <v>10751</v>
      </c>
      <c r="AD1969" t="s">
        <v>10751</v>
      </c>
      <c r="AE1969" t="s">
        <v>10751</v>
      </c>
      <c r="AF1969" t="s">
        <v>10751</v>
      </c>
      <c r="AG1969" t="s">
        <v>10751</v>
      </c>
      <c r="AH1969" t="s">
        <v>10751</v>
      </c>
      <c r="AI1969" t="s">
        <v>10751</v>
      </c>
      <c r="AJ1969" t="s">
        <v>10751</v>
      </c>
      <c r="AK1969" t="s">
        <v>10751</v>
      </c>
      <c r="AL1969" t="s">
        <v>10751</v>
      </c>
      <c r="AM1969" t="s">
        <v>10751</v>
      </c>
      <c r="AN1969" t="s">
        <v>10751</v>
      </c>
      <c r="AO1969" t="s">
        <v>10751</v>
      </c>
      <c r="AP1969" t="s">
        <v>10751</v>
      </c>
      <c r="AQ1969" t="s">
        <v>10751</v>
      </c>
      <c r="AR1969" t="s">
        <v>10751</v>
      </c>
      <c r="AS1969" t="s">
        <v>10751</v>
      </c>
      <c r="AT1969" t="s">
        <v>10751</v>
      </c>
      <c r="AU1969" t="s">
        <v>10751</v>
      </c>
      <c r="AV1969" t="s">
        <v>10751</v>
      </c>
      <c r="AW1969" t="s">
        <v>10751</v>
      </c>
      <c r="AX1969" t="s">
        <v>10751</v>
      </c>
      <c r="AY1969" t="s">
        <v>10751</v>
      </c>
      <c r="AZ1969" t="s">
        <v>10751</v>
      </c>
      <c r="BA1969" t="s">
        <v>10751</v>
      </c>
      <c r="BB1969" t="s">
        <v>10751</v>
      </c>
      <c r="BC1969" t="s">
        <v>10751</v>
      </c>
      <c r="BD1969" t="s">
        <v>10751</v>
      </c>
    </row>
    <row r="1970" spans="1:56">
      <c r="A1970" t="s">
        <v>10756</v>
      </c>
      <c r="B1970">
        <v>5000</v>
      </c>
      <c r="C1970">
        <v>2003</v>
      </c>
      <c r="D1970" t="s">
        <v>10751</v>
      </c>
      <c r="E1970" t="s">
        <v>10751</v>
      </c>
      <c r="F1970" t="s">
        <v>10751</v>
      </c>
      <c r="H1970" t="s">
        <v>10751</v>
      </c>
      <c r="I1970" t="str">
        <f t="shared" si="37"/>
        <v/>
      </c>
      <c r="K1970" t="s">
        <v>10751</v>
      </c>
      <c r="L1970" t="s">
        <v>10751</v>
      </c>
      <c r="M1970" t="s">
        <v>10751</v>
      </c>
      <c r="N1970" t="s">
        <v>10751</v>
      </c>
      <c r="O1970" t="s">
        <v>10751</v>
      </c>
      <c r="P1970" t="s">
        <v>10751</v>
      </c>
      <c r="Q1970" t="s">
        <v>10751</v>
      </c>
      <c r="R1970" t="s">
        <v>10751</v>
      </c>
      <c r="S1970" t="s">
        <v>10751</v>
      </c>
      <c r="T1970" t="s">
        <v>10751</v>
      </c>
      <c r="U1970" t="s">
        <v>10751</v>
      </c>
      <c r="V1970" t="s">
        <v>10751</v>
      </c>
      <c r="W1970" t="s">
        <v>10751</v>
      </c>
      <c r="X1970" t="s">
        <v>10751</v>
      </c>
      <c r="Y1970" t="s">
        <v>10751</v>
      </c>
      <c r="Z1970" t="s">
        <v>10751</v>
      </c>
      <c r="AA1970" t="s">
        <v>10751</v>
      </c>
      <c r="AB1970" t="s">
        <v>10751</v>
      </c>
      <c r="AC1970" t="s">
        <v>10751</v>
      </c>
      <c r="AD1970" t="s">
        <v>10751</v>
      </c>
      <c r="AE1970" t="s">
        <v>10751</v>
      </c>
      <c r="AF1970" t="s">
        <v>10751</v>
      </c>
      <c r="AG1970" t="s">
        <v>10751</v>
      </c>
      <c r="AH1970" t="s">
        <v>10751</v>
      </c>
      <c r="AI1970" t="s">
        <v>10751</v>
      </c>
      <c r="AJ1970" t="s">
        <v>10751</v>
      </c>
      <c r="AK1970" t="s">
        <v>10751</v>
      </c>
      <c r="AL1970" t="s">
        <v>10751</v>
      </c>
      <c r="AM1970" t="s">
        <v>10751</v>
      </c>
      <c r="AN1970" t="s">
        <v>10751</v>
      </c>
      <c r="AO1970" t="s">
        <v>10751</v>
      </c>
      <c r="AP1970" t="s">
        <v>10751</v>
      </c>
      <c r="AQ1970" t="s">
        <v>10751</v>
      </c>
      <c r="AR1970" t="s">
        <v>10751</v>
      </c>
      <c r="AS1970" t="s">
        <v>10751</v>
      </c>
      <c r="AT1970" t="s">
        <v>10751</v>
      </c>
      <c r="AU1970" t="s">
        <v>10751</v>
      </c>
      <c r="AV1970" t="s">
        <v>10751</v>
      </c>
      <c r="AW1970" t="s">
        <v>10751</v>
      </c>
      <c r="AX1970" t="s">
        <v>10751</v>
      </c>
      <c r="AY1970" t="s">
        <v>10751</v>
      </c>
      <c r="AZ1970" t="s">
        <v>10751</v>
      </c>
      <c r="BA1970" t="s">
        <v>10751</v>
      </c>
      <c r="BB1970" t="s">
        <v>10751</v>
      </c>
      <c r="BC1970" t="s">
        <v>10751</v>
      </c>
      <c r="BD1970" t="s">
        <v>10751</v>
      </c>
    </row>
    <row r="1971" spans="1:56">
      <c r="A1971" t="s">
        <v>10756</v>
      </c>
      <c r="B1971">
        <v>5000</v>
      </c>
      <c r="C1971">
        <v>2004</v>
      </c>
      <c r="D1971" t="s">
        <v>10751</v>
      </c>
      <c r="E1971" t="s">
        <v>10751</v>
      </c>
      <c r="F1971" t="s">
        <v>10751</v>
      </c>
      <c r="H1971" t="s">
        <v>10751</v>
      </c>
      <c r="I1971" t="str">
        <f t="shared" si="37"/>
        <v/>
      </c>
      <c r="K1971" t="s">
        <v>10751</v>
      </c>
      <c r="L1971" t="s">
        <v>10751</v>
      </c>
      <c r="M1971" t="s">
        <v>10751</v>
      </c>
      <c r="N1971" t="s">
        <v>10751</v>
      </c>
      <c r="O1971" t="s">
        <v>10751</v>
      </c>
      <c r="P1971" t="s">
        <v>10751</v>
      </c>
      <c r="Q1971" t="s">
        <v>10751</v>
      </c>
      <c r="R1971" t="s">
        <v>10751</v>
      </c>
      <c r="S1971" t="s">
        <v>10751</v>
      </c>
      <c r="T1971" t="s">
        <v>10751</v>
      </c>
      <c r="U1971" t="s">
        <v>10751</v>
      </c>
      <c r="V1971" t="s">
        <v>10751</v>
      </c>
      <c r="W1971" t="s">
        <v>10751</v>
      </c>
      <c r="X1971" t="s">
        <v>10751</v>
      </c>
      <c r="Y1971" t="s">
        <v>10751</v>
      </c>
      <c r="Z1971" t="s">
        <v>10751</v>
      </c>
      <c r="AA1971" t="s">
        <v>10751</v>
      </c>
      <c r="AB1971" t="s">
        <v>10751</v>
      </c>
      <c r="AC1971" t="s">
        <v>10751</v>
      </c>
      <c r="AD1971" t="s">
        <v>10751</v>
      </c>
      <c r="AE1971" t="s">
        <v>10751</v>
      </c>
      <c r="AF1971" t="s">
        <v>10751</v>
      </c>
      <c r="AG1971" t="s">
        <v>10751</v>
      </c>
      <c r="AH1971" t="s">
        <v>10751</v>
      </c>
      <c r="AI1971" t="s">
        <v>10751</v>
      </c>
      <c r="AJ1971" t="s">
        <v>10751</v>
      </c>
      <c r="AK1971" t="s">
        <v>10751</v>
      </c>
      <c r="AL1971" t="s">
        <v>10751</v>
      </c>
      <c r="AM1971" t="s">
        <v>10751</v>
      </c>
      <c r="AN1971" t="s">
        <v>10751</v>
      </c>
      <c r="AO1971" t="s">
        <v>10751</v>
      </c>
      <c r="AP1971" t="s">
        <v>10751</v>
      </c>
      <c r="AQ1971" t="s">
        <v>10751</v>
      </c>
      <c r="AR1971" t="s">
        <v>10751</v>
      </c>
      <c r="AS1971" t="s">
        <v>10751</v>
      </c>
      <c r="AT1971" t="s">
        <v>10751</v>
      </c>
      <c r="AU1971" t="s">
        <v>10751</v>
      </c>
      <c r="AV1971" t="s">
        <v>10751</v>
      </c>
      <c r="AW1971" t="s">
        <v>10751</v>
      </c>
      <c r="AX1971" t="s">
        <v>10751</v>
      </c>
      <c r="AY1971" t="s">
        <v>10751</v>
      </c>
      <c r="AZ1971" t="s">
        <v>10751</v>
      </c>
      <c r="BA1971" t="s">
        <v>10751</v>
      </c>
      <c r="BB1971" t="s">
        <v>10751</v>
      </c>
      <c r="BC1971" t="s">
        <v>10751</v>
      </c>
      <c r="BD1971" t="s">
        <v>10751</v>
      </c>
    </row>
    <row r="1972" spans="1:56">
      <c r="A1972" t="s">
        <v>10756</v>
      </c>
      <c r="B1972">
        <v>5000</v>
      </c>
      <c r="C1972">
        <v>2005</v>
      </c>
      <c r="D1972">
        <v>13</v>
      </c>
      <c r="E1972">
        <v>8.3799999999999999E-4</v>
      </c>
      <c r="F1972">
        <v>19.140809999999998</v>
      </c>
      <c r="H1972">
        <v>15.74864</v>
      </c>
      <c r="I1972">
        <f t="shared" si="37"/>
        <v>1.319736032E-2</v>
      </c>
      <c r="K1972">
        <v>12.58</v>
      </c>
      <c r="L1972">
        <v>19.443110000000001</v>
      </c>
      <c r="M1972">
        <v>564.30264999999997</v>
      </c>
      <c r="N1972">
        <v>706.43876999999998</v>
      </c>
      <c r="O1972">
        <v>457.07715999999999</v>
      </c>
      <c r="P1972" t="s">
        <v>10751</v>
      </c>
      <c r="Q1972">
        <v>236.2235</v>
      </c>
      <c r="R1972">
        <v>272.9248</v>
      </c>
      <c r="S1972">
        <v>8.4853000000000005</v>
      </c>
      <c r="T1972">
        <v>1.1575679999999999</v>
      </c>
      <c r="U1972">
        <v>5.4585000000000002E-2</v>
      </c>
      <c r="V1972">
        <v>39.409559999999999</v>
      </c>
      <c r="W1972" t="s">
        <v>10751</v>
      </c>
      <c r="X1972">
        <v>1</v>
      </c>
      <c r="Y1972" t="s">
        <v>10751</v>
      </c>
      <c r="Z1972" t="s">
        <v>10751</v>
      </c>
      <c r="AA1972" t="s">
        <v>10751</v>
      </c>
      <c r="AB1972">
        <v>1</v>
      </c>
      <c r="AC1972" t="s">
        <v>10751</v>
      </c>
      <c r="AD1972" t="s">
        <v>10751</v>
      </c>
      <c r="AE1972" t="s">
        <v>10751</v>
      </c>
      <c r="AF1972" t="s">
        <v>10751</v>
      </c>
      <c r="AG1972">
        <v>1</v>
      </c>
      <c r="AH1972" t="s">
        <v>10751</v>
      </c>
      <c r="AI1972" t="s">
        <v>10751</v>
      </c>
      <c r="AJ1972" t="s">
        <v>10751</v>
      </c>
      <c r="AK1972" t="s">
        <v>10751</v>
      </c>
      <c r="AL1972" t="s">
        <v>10751</v>
      </c>
      <c r="AM1972" t="s">
        <v>10751</v>
      </c>
      <c r="AN1972" t="s">
        <v>10751</v>
      </c>
      <c r="AO1972" t="s">
        <v>10751</v>
      </c>
      <c r="AP1972">
        <v>1</v>
      </c>
      <c r="AQ1972" t="s">
        <v>10751</v>
      </c>
      <c r="AR1972" t="s">
        <v>10751</v>
      </c>
      <c r="AS1972" t="s">
        <v>10751</v>
      </c>
      <c r="AT1972">
        <v>1</v>
      </c>
      <c r="AU1972">
        <v>1</v>
      </c>
      <c r="AV1972">
        <v>5</v>
      </c>
      <c r="AW1972" t="s">
        <v>10751</v>
      </c>
      <c r="AX1972">
        <v>6.6</v>
      </c>
      <c r="AY1972" t="s">
        <v>10751</v>
      </c>
      <c r="AZ1972">
        <v>1</v>
      </c>
      <c r="BA1972" t="s">
        <v>10751</v>
      </c>
      <c r="BB1972" t="s">
        <v>10751</v>
      </c>
      <c r="BC1972" t="s">
        <v>10751</v>
      </c>
      <c r="BD1972" t="s">
        <v>10751</v>
      </c>
    </row>
    <row r="1973" spans="1:56">
      <c r="A1973" t="s">
        <v>10756</v>
      </c>
      <c r="B1973">
        <v>5000</v>
      </c>
      <c r="C1973">
        <v>2006</v>
      </c>
      <c r="D1973">
        <v>15</v>
      </c>
      <c r="E1973">
        <v>9.68E-4</v>
      </c>
      <c r="F1973">
        <v>20.718859999999999</v>
      </c>
      <c r="H1973">
        <v>16.91283</v>
      </c>
      <c r="I1973">
        <f t="shared" si="37"/>
        <v>1.6371619439999999E-2</v>
      </c>
      <c r="K1973">
        <v>13.723940000000001</v>
      </c>
      <c r="L1973">
        <v>20.50759</v>
      </c>
      <c r="M1973">
        <v>525.45908999999995</v>
      </c>
      <c r="N1973">
        <v>647.55478000000005</v>
      </c>
      <c r="O1973">
        <v>433.35181</v>
      </c>
      <c r="P1973" t="s">
        <v>10751</v>
      </c>
      <c r="Q1973">
        <v>234.52260000000001</v>
      </c>
      <c r="R1973">
        <v>271.74970000000002</v>
      </c>
      <c r="S1973">
        <v>8.5718999999999994</v>
      </c>
      <c r="T1973">
        <v>1.160487</v>
      </c>
      <c r="U1973">
        <v>5.4350000000000002E-2</v>
      </c>
      <c r="V1973">
        <v>42.287660000000002</v>
      </c>
      <c r="W1973" t="s">
        <v>10751</v>
      </c>
      <c r="X1973">
        <v>0.9</v>
      </c>
      <c r="Y1973">
        <v>0.1</v>
      </c>
      <c r="Z1973" t="s">
        <v>10751</v>
      </c>
      <c r="AA1973" t="s">
        <v>10751</v>
      </c>
      <c r="AB1973">
        <v>1</v>
      </c>
      <c r="AC1973" t="s">
        <v>10751</v>
      </c>
      <c r="AD1973" t="s">
        <v>10751</v>
      </c>
      <c r="AE1973" t="s">
        <v>10751</v>
      </c>
      <c r="AF1973" t="s">
        <v>10751</v>
      </c>
      <c r="AG1973">
        <v>1</v>
      </c>
      <c r="AH1973" t="s">
        <v>10751</v>
      </c>
      <c r="AI1973" t="s">
        <v>10751</v>
      </c>
      <c r="AJ1973" t="s">
        <v>10751</v>
      </c>
      <c r="AK1973" t="s">
        <v>10751</v>
      </c>
      <c r="AL1973" t="s">
        <v>10751</v>
      </c>
      <c r="AM1973" t="s">
        <v>10751</v>
      </c>
      <c r="AN1973" t="s">
        <v>10751</v>
      </c>
      <c r="AO1973" t="s">
        <v>10751</v>
      </c>
      <c r="AP1973">
        <v>1</v>
      </c>
      <c r="AQ1973" t="s">
        <v>10751</v>
      </c>
      <c r="AR1973" t="s">
        <v>10751</v>
      </c>
      <c r="AS1973" t="s">
        <v>10751</v>
      </c>
      <c r="AT1973">
        <v>1</v>
      </c>
      <c r="AU1973">
        <v>1</v>
      </c>
      <c r="AV1973">
        <v>5</v>
      </c>
      <c r="AW1973" t="s">
        <v>10751</v>
      </c>
      <c r="AX1973">
        <v>6.5</v>
      </c>
      <c r="AY1973" t="s">
        <v>10751</v>
      </c>
      <c r="AZ1973">
        <v>1</v>
      </c>
      <c r="BA1973" t="s">
        <v>10751</v>
      </c>
      <c r="BB1973" t="s">
        <v>10751</v>
      </c>
      <c r="BC1973" t="s">
        <v>10751</v>
      </c>
      <c r="BD1973" t="s">
        <v>10751</v>
      </c>
    </row>
    <row r="1974" spans="1:56">
      <c r="A1974" t="s">
        <v>10756</v>
      </c>
      <c r="B1974">
        <v>5000</v>
      </c>
      <c r="C1974">
        <v>2007</v>
      </c>
      <c r="D1974">
        <v>10</v>
      </c>
      <c r="E1974">
        <v>6.6E-4</v>
      </c>
      <c r="F1974">
        <v>20.64995</v>
      </c>
      <c r="H1974">
        <v>16.844840000000001</v>
      </c>
      <c r="I1974">
        <f t="shared" si="37"/>
        <v>1.1117594400000002E-2</v>
      </c>
      <c r="K1974">
        <v>13.70543</v>
      </c>
      <c r="L1974">
        <v>20.36374</v>
      </c>
      <c r="M1974">
        <v>527.57997</v>
      </c>
      <c r="N1974">
        <v>648.42938000000004</v>
      </c>
      <c r="O1974">
        <v>436.41287</v>
      </c>
      <c r="P1974" t="s">
        <v>10751</v>
      </c>
      <c r="Q1974">
        <v>231.94980000000001</v>
      </c>
      <c r="R1974">
        <v>268.72109999999998</v>
      </c>
      <c r="S1974">
        <v>8.6593999999999998</v>
      </c>
      <c r="T1974">
        <v>1.1604190000000001</v>
      </c>
      <c r="U1974">
        <v>5.3744E-2</v>
      </c>
      <c r="V1974">
        <v>42.175089999999997</v>
      </c>
      <c r="W1974" t="s">
        <v>10751</v>
      </c>
      <c r="X1974">
        <v>0.94399999999999995</v>
      </c>
      <c r="Y1974">
        <v>5.6000000000000001E-2</v>
      </c>
      <c r="Z1974" t="s">
        <v>10751</v>
      </c>
      <c r="AA1974" t="s">
        <v>10751</v>
      </c>
      <c r="AB1974">
        <v>1</v>
      </c>
      <c r="AC1974" t="s">
        <v>10751</v>
      </c>
      <c r="AD1974" t="s">
        <v>10751</v>
      </c>
      <c r="AE1974" t="s">
        <v>10751</v>
      </c>
      <c r="AF1974" t="s">
        <v>10751</v>
      </c>
      <c r="AG1974">
        <v>1</v>
      </c>
      <c r="AH1974" t="s">
        <v>10751</v>
      </c>
      <c r="AI1974" t="s">
        <v>10751</v>
      </c>
      <c r="AJ1974" t="s">
        <v>10751</v>
      </c>
      <c r="AK1974" t="s">
        <v>10751</v>
      </c>
      <c r="AL1974" t="s">
        <v>10751</v>
      </c>
      <c r="AM1974" t="s">
        <v>10751</v>
      </c>
      <c r="AN1974" t="s">
        <v>10751</v>
      </c>
      <c r="AO1974" t="s">
        <v>10751</v>
      </c>
      <c r="AP1974">
        <v>1</v>
      </c>
      <c r="AQ1974" t="s">
        <v>10751</v>
      </c>
      <c r="AR1974" t="s">
        <v>10751</v>
      </c>
      <c r="AS1974" t="s">
        <v>10751</v>
      </c>
      <c r="AT1974">
        <v>1</v>
      </c>
      <c r="AU1974">
        <v>1</v>
      </c>
      <c r="AV1974">
        <v>5.2</v>
      </c>
      <c r="AW1974" t="s">
        <v>10751</v>
      </c>
      <c r="AX1974">
        <v>6.5</v>
      </c>
      <c r="AY1974" t="s">
        <v>10751</v>
      </c>
      <c r="AZ1974">
        <v>0.77100000000000002</v>
      </c>
      <c r="BA1974">
        <v>0.22900000000000001</v>
      </c>
      <c r="BB1974" t="s">
        <v>10751</v>
      </c>
      <c r="BC1974" t="s">
        <v>10751</v>
      </c>
      <c r="BD1974" t="s">
        <v>10751</v>
      </c>
    </row>
    <row r="1975" spans="1:56">
      <c r="A1975" t="s">
        <v>10756</v>
      </c>
      <c r="B1975">
        <v>5000</v>
      </c>
      <c r="C1975">
        <v>2008</v>
      </c>
      <c r="D1975">
        <v>14</v>
      </c>
      <c r="E1975">
        <v>9.9799999999999997E-4</v>
      </c>
      <c r="F1975">
        <v>20.852589999999999</v>
      </c>
      <c r="H1975">
        <v>16.95214</v>
      </c>
      <c r="I1975">
        <f t="shared" si="37"/>
        <v>1.6918235720000001E-2</v>
      </c>
      <c r="K1975">
        <v>13.928900000000001</v>
      </c>
      <c r="L1975">
        <v>20.271319999999999</v>
      </c>
      <c r="M1975">
        <v>524.24067000000002</v>
      </c>
      <c r="N1975">
        <v>638.02602000000002</v>
      </c>
      <c r="O1975">
        <v>438.40260000000001</v>
      </c>
      <c r="P1975">
        <v>50.2</v>
      </c>
      <c r="Q1975">
        <v>227.90440000000001</v>
      </c>
      <c r="R1975">
        <v>265.3938</v>
      </c>
      <c r="S1975">
        <v>8.8041999999999998</v>
      </c>
      <c r="T1975">
        <v>1.165454</v>
      </c>
      <c r="U1975">
        <v>5.3079000000000001E-2</v>
      </c>
      <c r="V1975">
        <v>42.410110000000003</v>
      </c>
      <c r="W1975" t="s">
        <v>10751</v>
      </c>
      <c r="X1975">
        <v>0.96799999999999997</v>
      </c>
      <c r="Y1975">
        <v>3.2000000000000001E-2</v>
      </c>
      <c r="Z1975" t="s">
        <v>10751</v>
      </c>
      <c r="AA1975" t="s">
        <v>10751</v>
      </c>
      <c r="AB1975">
        <v>1</v>
      </c>
      <c r="AC1975" t="s">
        <v>10751</v>
      </c>
      <c r="AD1975" t="s">
        <v>10751</v>
      </c>
      <c r="AE1975" t="s">
        <v>10751</v>
      </c>
      <c r="AF1975" t="s">
        <v>10751</v>
      </c>
      <c r="AG1975">
        <v>1</v>
      </c>
      <c r="AH1975" t="s">
        <v>10751</v>
      </c>
      <c r="AI1975" t="s">
        <v>10751</v>
      </c>
      <c r="AJ1975" t="s">
        <v>10751</v>
      </c>
      <c r="AK1975" t="s">
        <v>10751</v>
      </c>
      <c r="AL1975" t="s">
        <v>10751</v>
      </c>
      <c r="AM1975" t="s">
        <v>10751</v>
      </c>
      <c r="AN1975" t="s">
        <v>10751</v>
      </c>
      <c r="AO1975" t="s">
        <v>10751</v>
      </c>
      <c r="AP1975">
        <v>1</v>
      </c>
      <c r="AQ1975" t="s">
        <v>10751</v>
      </c>
      <c r="AR1975" t="s">
        <v>10751</v>
      </c>
      <c r="AS1975" t="s">
        <v>10751</v>
      </c>
      <c r="AT1975">
        <v>1</v>
      </c>
      <c r="AU1975">
        <v>1</v>
      </c>
      <c r="AV1975">
        <v>5.2</v>
      </c>
      <c r="AW1975" t="s">
        <v>10751</v>
      </c>
      <c r="AX1975">
        <v>6.3</v>
      </c>
      <c r="AY1975" t="s">
        <v>10751</v>
      </c>
      <c r="AZ1975">
        <v>0.83799999999999997</v>
      </c>
      <c r="BA1975">
        <v>0.16200000000000001</v>
      </c>
      <c r="BB1975" t="s">
        <v>10751</v>
      </c>
      <c r="BC1975" t="s">
        <v>10751</v>
      </c>
      <c r="BD1975" t="s">
        <v>10751</v>
      </c>
    </row>
    <row r="1976" spans="1:56">
      <c r="A1976" t="s">
        <v>10756</v>
      </c>
      <c r="B1976">
        <v>5000</v>
      </c>
      <c r="C1976">
        <v>2009</v>
      </c>
      <c r="D1976">
        <v>4</v>
      </c>
      <c r="E1976">
        <v>4.2900000000000002E-4</v>
      </c>
      <c r="F1976">
        <v>19.19772</v>
      </c>
      <c r="H1976">
        <v>15.77922</v>
      </c>
      <c r="I1976">
        <f t="shared" si="37"/>
        <v>6.7692853800000001E-3</v>
      </c>
      <c r="K1976">
        <v>12.641629999999999</v>
      </c>
      <c r="L1976">
        <v>19.41423</v>
      </c>
      <c r="M1976">
        <v>563.20914000000005</v>
      </c>
      <c r="N1976">
        <v>702.99459999999999</v>
      </c>
      <c r="O1976">
        <v>457.75695999999999</v>
      </c>
      <c r="P1976">
        <v>50.2</v>
      </c>
      <c r="Q1976">
        <v>225.541</v>
      </c>
      <c r="R1976">
        <v>262.8879</v>
      </c>
      <c r="S1976">
        <v>8.6645000000000003</v>
      </c>
      <c r="T1976">
        <v>1.16638</v>
      </c>
      <c r="U1976">
        <v>5.2578E-2</v>
      </c>
      <c r="V1976">
        <v>39.452379999999998</v>
      </c>
      <c r="W1976" t="s">
        <v>10751</v>
      </c>
      <c r="X1976">
        <v>0.97</v>
      </c>
      <c r="Y1976">
        <v>0.03</v>
      </c>
      <c r="Z1976" t="s">
        <v>10751</v>
      </c>
      <c r="AA1976" t="s">
        <v>10751</v>
      </c>
      <c r="AB1976">
        <v>1</v>
      </c>
      <c r="AC1976" t="s">
        <v>10751</v>
      </c>
      <c r="AD1976" t="s">
        <v>10751</v>
      </c>
      <c r="AE1976" t="s">
        <v>10751</v>
      </c>
      <c r="AF1976" t="s">
        <v>10751</v>
      </c>
      <c r="AG1976">
        <v>1</v>
      </c>
      <c r="AH1976" t="s">
        <v>10751</v>
      </c>
      <c r="AI1976" t="s">
        <v>10751</v>
      </c>
      <c r="AJ1976" t="s">
        <v>10751</v>
      </c>
      <c r="AK1976" t="s">
        <v>10751</v>
      </c>
      <c r="AL1976" t="s">
        <v>10751</v>
      </c>
      <c r="AM1976" t="s">
        <v>10751</v>
      </c>
      <c r="AN1976" t="s">
        <v>10751</v>
      </c>
      <c r="AO1976" t="s">
        <v>10751</v>
      </c>
      <c r="AP1976">
        <v>1</v>
      </c>
      <c r="AQ1976" t="s">
        <v>10751</v>
      </c>
      <c r="AR1976" t="s">
        <v>10751</v>
      </c>
      <c r="AS1976" t="s">
        <v>10751</v>
      </c>
      <c r="AT1976">
        <v>1</v>
      </c>
      <c r="AU1976">
        <v>1</v>
      </c>
      <c r="AV1976">
        <v>5.0999999999999996</v>
      </c>
      <c r="AW1976" t="s">
        <v>10751</v>
      </c>
      <c r="AX1976">
        <v>6.2</v>
      </c>
      <c r="AY1976" t="s">
        <v>10751</v>
      </c>
      <c r="AZ1976">
        <v>0.876</v>
      </c>
      <c r="BA1976">
        <v>0.124</v>
      </c>
      <c r="BB1976" t="s">
        <v>10751</v>
      </c>
      <c r="BC1976" t="s">
        <v>10751</v>
      </c>
      <c r="BD1976" t="s">
        <v>10751</v>
      </c>
    </row>
    <row r="1977" spans="1:56">
      <c r="A1977" t="s">
        <v>10756</v>
      </c>
      <c r="B1977">
        <v>5000</v>
      </c>
      <c r="C1977">
        <v>2010</v>
      </c>
      <c r="D1977">
        <v>8</v>
      </c>
      <c r="E1977">
        <v>7.1699999999999997E-4</v>
      </c>
      <c r="F1977">
        <v>33.601880000000001</v>
      </c>
      <c r="H1977">
        <v>25.40775</v>
      </c>
      <c r="I1977">
        <f t="shared" si="37"/>
        <v>1.821735675E-2</v>
      </c>
      <c r="K1977">
        <v>24.677980000000002</v>
      </c>
      <c r="L1977">
        <v>25.987480000000001</v>
      </c>
      <c r="M1977">
        <v>349.77521999999999</v>
      </c>
      <c r="N1977">
        <v>360.11855000000003</v>
      </c>
      <c r="O1977">
        <v>341.97237000000001</v>
      </c>
      <c r="P1977">
        <v>47.917430000000003</v>
      </c>
      <c r="Q1977">
        <v>200.35640000000001</v>
      </c>
      <c r="R1977">
        <v>259.63490000000002</v>
      </c>
      <c r="S1977">
        <v>7.4462000000000002</v>
      </c>
      <c r="T1977">
        <v>1.3189949999999999</v>
      </c>
      <c r="U1977">
        <v>5.1927000000000001E-2</v>
      </c>
      <c r="V1977">
        <v>66.189430000000002</v>
      </c>
      <c r="W1977">
        <v>0.73399999999999999</v>
      </c>
      <c r="X1977">
        <v>0.26600000000000001</v>
      </c>
      <c r="Y1977" t="s">
        <v>10751</v>
      </c>
      <c r="Z1977" t="s">
        <v>10751</v>
      </c>
      <c r="AA1977" t="s">
        <v>10751</v>
      </c>
      <c r="AB1977">
        <v>0.26600000000000001</v>
      </c>
      <c r="AC1977">
        <v>0.73399999999999999</v>
      </c>
      <c r="AD1977" t="s">
        <v>10751</v>
      </c>
      <c r="AE1977" t="s">
        <v>10751</v>
      </c>
      <c r="AF1977" t="s">
        <v>10751</v>
      </c>
      <c r="AG1977">
        <v>1</v>
      </c>
      <c r="AH1977" t="s">
        <v>10751</v>
      </c>
      <c r="AI1977" t="s">
        <v>10751</v>
      </c>
      <c r="AJ1977" t="s">
        <v>10751</v>
      </c>
      <c r="AK1977" t="s">
        <v>10751</v>
      </c>
      <c r="AL1977" t="s">
        <v>10751</v>
      </c>
      <c r="AM1977" t="s">
        <v>10751</v>
      </c>
      <c r="AN1977" t="s">
        <v>10751</v>
      </c>
      <c r="AO1977">
        <v>0.73399999999999999</v>
      </c>
      <c r="AP1977">
        <v>0.26600000000000001</v>
      </c>
      <c r="AQ1977">
        <v>0.26600000000000001</v>
      </c>
      <c r="AR1977" t="s">
        <v>10751</v>
      </c>
      <c r="AS1977" t="s">
        <v>10751</v>
      </c>
      <c r="AT1977">
        <v>1</v>
      </c>
      <c r="AU1977">
        <v>1</v>
      </c>
      <c r="AV1977">
        <v>6</v>
      </c>
      <c r="AW1977" t="s">
        <v>10751</v>
      </c>
      <c r="AX1977">
        <v>6</v>
      </c>
      <c r="AY1977" t="s">
        <v>10751</v>
      </c>
      <c r="AZ1977" t="s">
        <v>10751</v>
      </c>
      <c r="BA1977">
        <v>0.26600000000000001</v>
      </c>
      <c r="BB1977" t="s">
        <v>10751</v>
      </c>
      <c r="BC1977" t="s">
        <v>10751</v>
      </c>
      <c r="BD1977" t="s">
        <v>10751</v>
      </c>
    </row>
    <row r="1978" spans="1:56">
      <c r="A1978" t="s">
        <v>10756</v>
      </c>
      <c r="B1978">
        <v>5000</v>
      </c>
      <c r="C1978">
        <v>2011</v>
      </c>
      <c r="D1978">
        <v>4</v>
      </c>
      <c r="E1978">
        <v>2.9300000000000002E-4</v>
      </c>
      <c r="F1978">
        <v>32.256160000000001</v>
      </c>
      <c r="H1978">
        <v>24.424869999999999</v>
      </c>
      <c r="I1978">
        <f t="shared" si="37"/>
        <v>7.1564869099999999E-3</v>
      </c>
      <c r="K1978">
        <v>23.328140000000001</v>
      </c>
      <c r="L1978">
        <v>25.322970000000002</v>
      </c>
      <c r="M1978">
        <v>363.85048999999998</v>
      </c>
      <c r="N1978">
        <v>380.95616000000001</v>
      </c>
      <c r="O1978">
        <v>350.94621999999998</v>
      </c>
      <c r="P1978">
        <v>48.331910000000001</v>
      </c>
      <c r="Q1978">
        <v>197.7235</v>
      </c>
      <c r="R1978">
        <v>263.25510000000003</v>
      </c>
      <c r="S1978">
        <v>7.5911999999999997</v>
      </c>
      <c r="T1978">
        <v>1.3580429999999999</v>
      </c>
      <c r="U1978">
        <v>5.2651000000000003E-2</v>
      </c>
      <c r="V1978">
        <v>63.805759999999999</v>
      </c>
      <c r="W1978">
        <v>0.66800000000000004</v>
      </c>
      <c r="X1978">
        <v>0.33200000000000002</v>
      </c>
      <c r="Y1978" t="s">
        <v>10751</v>
      </c>
      <c r="Z1978" t="s">
        <v>10751</v>
      </c>
      <c r="AA1978" t="s">
        <v>10751</v>
      </c>
      <c r="AB1978">
        <v>0.33200000000000002</v>
      </c>
      <c r="AC1978">
        <v>0.66800000000000004</v>
      </c>
      <c r="AD1978" t="s">
        <v>10751</v>
      </c>
      <c r="AE1978" t="s">
        <v>10751</v>
      </c>
      <c r="AF1978" t="s">
        <v>10751</v>
      </c>
      <c r="AG1978">
        <v>1</v>
      </c>
      <c r="AH1978" t="s">
        <v>10751</v>
      </c>
      <c r="AI1978" t="s">
        <v>10751</v>
      </c>
      <c r="AJ1978" t="s">
        <v>10751</v>
      </c>
      <c r="AK1978" t="s">
        <v>10751</v>
      </c>
      <c r="AL1978" t="s">
        <v>10751</v>
      </c>
      <c r="AM1978" t="s">
        <v>10751</v>
      </c>
      <c r="AN1978" t="s">
        <v>10751</v>
      </c>
      <c r="AO1978">
        <v>0.66800000000000004</v>
      </c>
      <c r="AP1978">
        <v>0.33200000000000002</v>
      </c>
      <c r="AQ1978">
        <v>0.33200000000000002</v>
      </c>
      <c r="AR1978" t="s">
        <v>10751</v>
      </c>
      <c r="AS1978" t="s">
        <v>10751</v>
      </c>
      <c r="AT1978">
        <v>1</v>
      </c>
      <c r="AU1978">
        <v>1</v>
      </c>
      <c r="AV1978">
        <v>6</v>
      </c>
      <c r="AW1978" t="s">
        <v>10751</v>
      </c>
      <c r="AX1978">
        <v>6</v>
      </c>
      <c r="AY1978" t="s">
        <v>10751</v>
      </c>
      <c r="AZ1978" t="s">
        <v>10751</v>
      </c>
      <c r="BA1978">
        <v>0.33200000000000002</v>
      </c>
      <c r="BB1978" t="s">
        <v>10751</v>
      </c>
      <c r="BC1978" t="s">
        <v>10751</v>
      </c>
      <c r="BD1978" t="s">
        <v>10751</v>
      </c>
    </row>
    <row r="1979" spans="1:56">
      <c r="A1979" t="s">
        <v>10756</v>
      </c>
      <c r="B1979">
        <v>5000</v>
      </c>
      <c r="C1979">
        <v>2012</v>
      </c>
      <c r="D1979">
        <v>2</v>
      </c>
      <c r="E1979">
        <v>1.4999999999999999E-4</v>
      </c>
      <c r="F1979">
        <v>40.253270000000001</v>
      </c>
      <c r="H1979">
        <v>28.937519999999999</v>
      </c>
      <c r="I1979">
        <f t="shared" si="37"/>
        <v>4.3406279999999992E-3</v>
      </c>
      <c r="K1979">
        <v>31.055669999999999</v>
      </c>
      <c r="L1979">
        <v>27.521460000000001</v>
      </c>
      <c r="M1979">
        <v>307.10996</v>
      </c>
      <c r="N1979">
        <v>286.16354000000001</v>
      </c>
      <c r="O1979">
        <v>322.91165000000001</v>
      </c>
      <c r="P1979">
        <v>48.003480000000003</v>
      </c>
      <c r="Q1979">
        <v>210.7587</v>
      </c>
      <c r="R1979">
        <v>245.19130000000001</v>
      </c>
      <c r="S1979">
        <v>7.5998999999999999</v>
      </c>
      <c r="T1979">
        <v>1.1637649999999999</v>
      </c>
      <c r="U1979">
        <v>4.9037999999999998E-2</v>
      </c>
      <c r="V1979">
        <v>72.398700000000005</v>
      </c>
      <c r="W1979">
        <v>0.997</v>
      </c>
      <c r="X1979">
        <v>3.0000000000000001E-3</v>
      </c>
      <c r="Y1979" t="s">
        <v>10751</v>
      </c>
      <c r="Z1979" t="s">
        <v>10751</v>
      </c>
      <c r="AA1979" t="s">
        <v>10751</v>
      </c>
      <c r="AB1979">
        <v>3.0000000000000001E-3</v>
      </c>
      <c r="AC1979">
        <v>0.997</v>
      </c>
      <c r="AD1979" t="s">
        <v>10751</v>
      </c>
      <c r="AE1979" t="s">
        <v>10751</v>
      </c>
      <c r="AF1979" t="s">
        <v>10751</v>
      </c>
      <c r="AG1979">
        <v>1</v>
      </c>
      <c r="AH1979" t="s">
        <v>10751</v>
      </c>
      <c r="AI1979" t="s">
        <v>10751</v>
      </c>
      <c r="AJ1979" t="s">
        <v>10751</v>
      </c>
      <c r="AK1979" t="s">
        <v>10751</v>
      </c>
      <c r="AL1979" t="s">
        <v>10751</v>
      </c>
      <c r="AM1979" t="s">
        <v>10751</v>
      </c>
      <c r="AN1979" t="s">
        <v>10751</v>
      </c>
      <c r="AO1979">
        <v>0.997</v>
      </c>
      <c r="AP1979">
        <v>3.0000000000000001E-3</v>
      </c>
      <c r="AQ1979">
        <v>3.0000000000000001E-3</v>
      </c>
      <c r="AR1979" t="s">
        <v>10751</v>
      </c>
      <c r="AS1979" t="s">
        <v>10751</v>
      </c>
      <c r="AT1979">
        <v>1</v>
      </c>
      <c r="AU1979">
        <v>1</v>
      </c>
      <c r="AV1979">
        <v>1</v>
      </c>
      <c r="AW1979" t="s">
        <v>10751</v>
      </c>
      <c r="AX1979">
        <v>6</v>
      </c>
      <c r="AY1979" t="s">
        <v>10751</v>
      </c>
      <c r="AZ1979" t="s">
        <v>10751</v>
      </c>
      <c r="BA1979">
        <v>3.0000000000000001E-3</v>
      </c>
      <c r="BB1979" t="s">
        <v>10751</v>
      </c>
      <c r="BC1979" t="s">
        <v>10751</v>
      </c>
      <c r="BD1979" t="s">
        <v>10751</v>
      </c>
    </row>
    <row r="1980" spans="1:56">
      <c r="A1980" t="s">
        <v>10756</v>
      </c>
      <c r="B1980">
        <v>5000</v>
      </c>
      <c r="C1980">
        <v>2013</v>
      </c>
      <c r="D1980">
        <v>5</v>
      </c>
      <c r="E1980">
        <v>3.2000000000000003E-4</v>
      </c>
      <c r="F1980">
        <v>40.355699999999999</v>
      </c>
      <c r="H1980">
        <v>28.9969</v>
      </c>
      <c r="I1980">
        <f t="shared" si="37"/>
        <v>9.279008E-3</v>
      </c>
      <c r="K1980">
        <v>31.1721</v>
      </c>
      <c r="L1980">
        <v>27.546800000000001</v>
      </c>
      <c r="M1980">
        <v>306.48104000000001</v>
      </c>
      <c r="N1980">
        <v>285.09467999999998</v>
      </c>
      <c r="O1980">
        <v>322.6146</v>
      </c>
      <c r="P1980">
        <v>48</v>
      </c>
      <c r="Q1980">
        <v>210.89789999999999</v>
      </c>
      <c r="R1980">
        <v>245</v>
      </c>
      <c r="S1980">
        <v>7.5</v>
      </c>
      <c r="T1980">
        <v>1.1617</v>
      </c>
      <c r="U1980">
        <v>4.9000000000000002E-2</v>
      </c>
      <c r="V1980">
        <v>72.492249999999999</v>
      </c>
      <c r="W1980">
        <v>1</v>
      </c>
      <c r="X1980" t="s">
        <v>10751</v>
      </c>
      <c r="Y1980" t="s">
        <v>10751</v>
      </c>
      <c r="Z1980" t="s">
        <v>10751</v>
      </c>
      <c r="AA1980" t="s">
        <v>10751</v>
      </c>
      <c r="AB1980" t="s">
        <v>10751</v>
      </c>
      <c r="AC1980">
        <v>1</v>
      </c>
      <c r="AD1980" t="s">
        <v>10751</v>
      </c>
      <c r="AE1980" t="s">
        <v>10751</v>
      </c>
      <c r="AF1980" t="s">
        <v>10751</v>
      </c>
      <c r="AG1980">
        <v>1</v>
      </c>
      <c r="AH1980" t="s">
        <v>10751</v>
      </c>
      <c r="AI1980" t="s">
        <v>10751</v>
      </c>
      <c r="AJ1980" t="s">
        <v>10751</v>
      </c>
      <c r="AK1980" t="s">
        <v>10751</v>
      </c>
      <c r="AL1980" t="s">
        <v>10751</v>
      </c>
      <c r="AM1980" t="s">
        <v>10751</v>
      </c>
      <c r="AN1980" t="s">
        <v>10751</v>
      </c>
      <c r="AO1980">
        <v>1</v>
      </c>
      <c r="AP1980" t="s">
        <v>10751</v>
      </c>
      <c r="AQ1980" t="s">
        <v>10751</v>
      </c>
      <c r="AR1980" t="s">
        <v>10751</v>
      </c>
      <c r="AS1980" t="s">
        <v>10751</v>
      </c>
      <c r="AT1980">
        <v>1</v>
      </c>
      <c r="AU1980">
        <v>1</v>
      </c>
      <c r="AV1980">
        <v>1</v>
      </c>
      <c r="AW1980" t="s">
        <v>10751</v>
      </c>
      <c r="AX1980">
        <v>6</v>
      </c>
      <c r="AY1980" t="s">
        <v>10751</v>
      </c>
      <c r="AZ1980" t="s">
        <v>10751</v>
      </c>
      <c r="BA1980" t="s">
        <v>10751</v>
      </c>
      <c r="BB1980" t="s">
        <v>10751</v>
      </c>
      <c r="BC1980" t="s">
        <v>10751</v>
      </c>
      <c r="BD1980" t="s">
        <v>10751</v>
      </c>
    </row>
    <row r="1981" spans="1:56">
      <c r="A1981" t="s">
        <v>10756</v>
      </c>
      <c r="B1981">
        <v>5000</v>
      </c>
      <c r="C1981">
        <v>2014</v>
      </c>
      <c r="D1981">
        <v>19</v>
      </c>
      <c r="E1981">
        <v>1.253E-3</v>
      </c>
      <c r="F1981">
        <v>23.509650000000001</v>
      </c>
      <c r="H1981">
        <v>18.94162</v>
      </c>
      <c r="I1981">
        <f t="shared" si="37"/>
        <v>2.373384986E-2</v>
      </c>
      <c r="K1981">
        <v>15.82512</v>
      </c>
      <c r="L1981">
        <v>22.246670000000002</v>
      </c>
      <c r="M1981">
        <v>469.17849999999999</v>
      </c>
      <c r="N1981">
        <v>561.57551999999998</v>
      </c>
      <c r="O1981">
        <v>399.47548999999998</v>
      </c>
      <c r="P1981">
        <v>48.94079</v>
      </c>
      <c r="Q1981">
        <v>219.16499999999999</v>
      </c>
      <c r="R1981">
        <v>263.81580000000002</v>
      </c>
      <c r="S1981">
        <v>8.4217999999999993</v>
      </c>
      <c r="T1981">
        <v>1.203632</v>
      </c>
      <c r="U1981">
        <v>5.2762999999999997E-2</v>
      </c>
      <c r="V1981">
        <v>47.89096</v>
      </c>
      <c r="W1981">
        <v>5.8999999999999997E-2</v>
      </c>
      <c r="X1981">
        <v>0.94099999999999995</v>
      </c>
      <c r="Y1981" t="s">
        <v>10751</v>
      </c>
      <c r="Z1981" t="s">
        <v>10751</v>
      </c>
      <c r="AA1981" t="s">
        <v>10751</v>
      </c>
      <c r="AB1981">
        <v>0.94099999999999995</v>
      </c>
      <c r="AC1981">
        <v>5.8999999999999997E-2</v>
      </c>
      <c r="AD1981" t="s">
        <v>10751</v>
      </c>
      <c r="AE1981" t="s">
        <v>10751</v>
      </c>
      <c r="AF1981">
        <v>0.94099999999999995</v>
      </c>
      <c r="AG1981">
        <v>5.8999999999999997E-2</v>
      </c>
      <c r="AH1981" t="s">
        <v>10751</v>
      </c>
      <c r="AI1981" t="s">
        <v>10751</v>
      </c>
      <c r="AJ1981" t="s">
        <v>10751</v>
      </c>
      <c r="AK1981" t="s">
        <v>10751</v>
      </c>
      <c r="AL1981" t="s">
        <v>10751</v>
      </c>
      <c r="AM1981" t="s">
        <v>10751</v>
      </c>
      <c r="AN1981" t="s">
        <v>10751</v>
      </c>
      <c r="AO1981">
        <v>5.8999999999999997E-2</v>
      </c>
      <c r="AP1981">
        <v>0.94099999999999995</v>
      </c>
      <c r="AQ1981" t="s">
        <v>10751</v>
      </c>
      <c r="AR1981" t="s">
        <v>10751</v>
      </c>
      <c r="AS1981" t="s">
        <v>10751</v>
      </c>
      <c r="AT1981">
        <v>1</v>
      </c>
      <c r="AU1981">
        <v>1</v>
      </c>
      <c r="AV1981">
        <v>5.7</v>
      </c>
      <c r="AW1981" t="s">
        <v>10751</v>
      </c>
      <c r="AX1981">
        <v>6</v>
      </c>
      <c r="AY1981" t="s">
        <v>10751</v>
      </c>
      <c r="AZ1981" t="s">
        <v>10751</v>
      </c>
      <c r="BA1981">
        <v>0.94099999999999995</v>
      </c>
      <c r="BB1981" t="s">
        <v>10751</v>
      </c>
      <c r="BC1981" t="s">
        <v>10751</v>
      </c>
      <c r="BD1981" t="s">
        <v>10751</v>
      </c>
    </row>
    <row r="1982" spans="1:56">
      <c r="A1982" t="s">
        <v>10756</v>
      </c>
      <c r="B1982">
        <v>5000</v>
      </c>
      <c r="C1982">
        <v>2015</v>
      </c>
      <c r="D1982">
        <v>4</v>
      </c>
      <c r="E1982">
        <v>2.5599999999999999E-4</v>
      </c>
      <c r="F1982">
        <v>40.343409999999999</v>
      </c>
      <c r="H1982">
        <v>28.990549999999999</v>
      </c>
      <c r="I1982">
        <f t="shared" si="37"/>
        <v>7.4215807999999991E-3</v>
      </c>
      <c r="K1982">
        <v>31.158619999999999</v>
      </c>
      <c r="L1982">
        <v>27.544689999999999</v>
      </c>
      <c r="M1982">
        <v>306.54820000000001</v>
      </c>
      <c r="N1982">
        <v>285.21805000000001</v>
      </c>
      <c r="O1982">
        <v>322.63936000000001</v>
      </c>
      <c r="P1982">
        <v>48</v>
      </c>
      <c r="Q1982">
        <v>210.89789999999999</v>
      </c>
      <c r="R1982">
        <v>245</v>
      </c>
      <c r="S1982">
        <v>7.6</v>
      </c>
      <c r="T1982">
        <v>1.1617</v>
      </c>
      <c r="U1982">
        <v>4.9000000000000002E-2</v>
      </c>
      <c r="V1982">
        <v>72.476879999999994</v>
      </c>
      <c r="W1982">
        <v>0.99299999999999999</v>
      </c>
      <c r="X1982">
        <v>7.0000000000000001E-3</v>
      </c>
      <c r="Y1982" t="s">
        <v>10751</v>
      </c>
      <c r="Z1982" t="s">
        <v>10751</v>
      </c>
      <c r="AA1982" t="s">
        <v>10751</v>
      </c>
      <c r="AB1982" t="s">
        <v>10751</v>
      </c>
      <c r="AC1982">
        <v>1</v>
      </c>
      <c r="AD1982" t="s">
        <v>10751</v>
      </c>
      <c r="AE1982" t="s">
        <v>10751</v>
      </c>
      <c r="AF1982" t="s">
        <v>10751</v>
      </c>
      <c r="AG1982">
        <v>1</v>
      </c>
      <c r="AH1982" t="s">
        <v>10751</v>
      </c>
      <c r="AI1982" t="s">
        <v>10751</v>
      </c>
      <c r="AJ1982" t="s">
        <v>10751</v>
      </c>
      <c r="AK1982" t="s">
        <v>10751</v>
      </c>
      <c r="AL1982" t="s">
        <v>10751</v>
      </c>
      <c r="AM1982" t="s">
        <v>10751</v>
      </c>
      <c r="AN1982" t="s">
        <v>10751</v>
      </c>
      <c r="AO1982">
        <v>1</v>
      </c>
      <c r="AP1982" t="s">
        <v>10751</v>
      </c>
      <c r="AQ1982" t="s">
        <v>10751</v>
      </c>
      <c r="AR1982" t="s">
        <v>10751</v>
      </c>
      <c r="AS1982" t="s">
        <v>10751</v>
      </c>
      <c r="AT1982">
        <v>1</v>
      </c>
      <c r="AU1982">
        <v>1</v>
      </c>
      <c r="AV1982">
        <v>1</v>
      </c>
      <c r="AW1982" t="s">
        <v>10751</v>
      </c>
      <c r="AX1982">
        <v>6</v>
      </c>
      <c r="AY1982" t="s">
        <v>10751</v>
      </c>
      <c r="AZ1982" t="s">
        <v>10751</v>
      </c>
      <c r="BA1982" t="s">
        <v>10751</v>
      </c>
      <c r="BB1982" t="s">
        <v>10751</v>
      </c>
      <c r="BC1982" t="s">
        <v>10751</v>
      </c>
      <c r="BD1982" t="s">
        <v>10751</v>
      </c>
    </row>
    <row r="1983" spans="1:56">
      <c r="A1983" t="s">
        <v>10756</v>
      </c>
      <c r="B1983">
        <v>5000</v>
      </c>
      <c r="C1983">
        <v>2016</v>
      </c>
      <c r="D1983">
        <v>6</v>
      </c>
      <c r="E1983">
        <v>3.4400000000000001E-4</v>
      </c>
      <c r="F1983">
        <v>25.301079999999999</v>
      </c>
      <c r="H1983">
        <v>20.234400000000001</v>
      </c>
      <c r="I1983">
        <f t="shared" si="37"/>
        <v>6.9606336000000001E-3</v>
      </c>
      <c r="K1983">
        <v>17.031559999999999</v>
      </c>
      <c r="L1983">
        <v>23.579499999999999</v>
      </c>
      <c r="M1983">
        <v>439.20249000000001</v>
      </c>
      <c r="N1983">
        <v>521.79596000000004</v>
      </c>
      <c r="O1983">
        <v>376.89514000000003</v>
      </c>
      <c r="P1983">
        <v>49.034100000000002</v>
      </c>
      <c r="Q1983">
        <v>218.6865</v>
      </c>
      <c r="R1983">
        <v>302.43020000000001</v>
      </c>
      <c r="S1983">
        <v>7.7205000000000004</v>
      </c>
      <c r="T1983">
        <v>1.382236</v>
      </c>
      <c r="U1983">
        <v>6.0485999999999998E-2</v>
      </c>
      <c r="V1983">
        <v>51.590910000000001</v>
      </c>
      <c r="W1983">
        <v>0.114</v>
      </c>
      <c r="X1983">
        <v>0.88600000000000001</v>
      </c>
      <c r="Y1983" t="s">
        <v>10751</v>
      </c>
      <c r="Z1983" t="s">
        <v>10751</v>
      </c>
      <c r="AA1983" t="s">
        <v>10751</v>
      </c>
      <c r="AB1983">
        <v>0.88600000000000001</v>
      </c>
      <c r="AC1983">
        <v>0.114</v>
      </c>
      <c r="AD1983" t="s">
        <v>10751</v>
      </c>
      <c r="AE1983" t="s">
        <v>10751</v>
      </c>
      <c r="AF1983">
        <v>0.88600000000000001</v>
      </c>
      <c r="AG1983">
        <v>0.114</v>
      </c>
      <c r="AH1983" t="s">
        <v>10751</v>
      </c>
      <c r="AI1983" t="s">
        <v>10751</v>
      </c>
      <c r="AJ1983" t="s">
        <v>10751</v>
      </c>
      <c r="AK1983" t="s">
        <v>10751</v>
      </c>
      <c r="AL1983" t="s">
        <v>10751</v>
      </c>
      <c r="AM1983" t="s">
        <v>10751</v>
      </c>
      <c r="AN1983" t="s">
        <v>10751</v>
      </c>
      <c r="AO1983">
        <v>0.114</v>
      </c>
      <c r="AP1983">
        <v>0.88600000000000001</v>
      </c>
      <c r="AQ1983" t="s">
        <v>10751</v>
      </c>
      <c r="AR1983" t="s">
        <v>10751</v>
      </c>
      <c r="AS1983" t="s">
        <v>10751</v>
      </c>
      <c r="AT1983">
        <v>1</v>
      </c>
      <c r="AU1983">
        <v>1</v>
      </c>
      <c r="AV1983">
        <v>5.4</v>
      </c>
      <c r="AW1983" t="s">
        <v>10751</v>
      </c>
      <c r="AX1983">
        <v>6</v>
      </c>
      <c r="AY1983" t="s">
        <v>10751</v>
      </c>
      <c r="AZ1983" t="s">
        <v>10751</v>
      </c>
      <c r="BA1983">
        <v>0.88600000000000001</v>
      </c>
      <c r="BB1983" t="s">
        <v>10751</v>
      </c>
      <c r="BC1983" t="s">
        <v>10751</v>
      </c>
      <c r="BD1983" t="s">
        <v>10751</v>
      </c>
    </row>
    <row r="1984" spans="1:56">
      <c r="A1984" t="s">
        <v>10756</v>
      </c>
      <c r="B1984">
        <v>5000</v>
      </c>
      <c r="C1984">
        <v>2017</v>
      </c>
      <c r="D1984">
        <v>2</v>
      </c>
      <c r="E1984">
        <v>1.11E-4</v>
      </c>
      <c r="F1984">
        <v>40.86</v>
      </c>
      <c r="H1984">
        <v>29.78</v>
      </c>
      <c r="I1984">
        <f t="shared" si="37"/>
        <v>3.3055800000000002E-3</v>
      </c>
      <c r="K1984">
        <v>31.61</v>
      </c>
      <c r="L1984">
        <v>28.54</v>
      </c>
      <c r="M1984">
        <v>298.39999999999998</v>
      </c>
      <c r="N1984">
        <v>281.2</v>
      </c>
      <c r="O1984">
        <v>311.39999999999998</v>
      </c>
      <c r="P1984">
        <v>49.3</v>
      </c>
      <c r="Q1984">
        <v>210.9</v>
      </c>
      <c r="R1984">
        <v>259</v>
      </c>
      <c r="S1984">
        <v>7.2</v>
      </c>
      <c r="T1984">
        <v>1.22807</v>
      </c>
      <c r="U1984">
        <v>5.1799999999999999E-2</v>
      </c>
      <c r="V1984">
        <v>74.45</v>
      </c>
      <c r="W1984" t="s">
        <v>10751</v>
      </c>
      <c r="X1984">
        <v>1</v>
      </c>
      <c r="Y1984" t="s">
        <v>10751</v>
      </c>
      <c r="Z1984" t="s">
        <v>10751</v>
      </c>
      <c r="AA1984" t="s">
        <v>10751</v>
      </c>
      <c r="AB1984" t="s">
        <v>10751</v>
      </c>
      <c r="AC1984">
        <v>1</v>
      </c>
      <c r="AD1984" t="s">
        <v>10751</v>
      </c>
      <c r="AE1984" t="s">
        <v>10751</v>
      </c>
      <c r="AF1984" t="s">
        <v>10751</v>
      </c>
      <c r="AG1984">
        <v>1</v>
      </c>
      <c r="AH1984" t="s">
        <v>10751</v>
      </c>
      <c r="AI1984" t="s">
        <v>10751</v>
      </c>
      <c r="AJ1984" t="s">
        <v>10751</v>
      </c>
      <c r="AK1984" t="s">
        <v>10751</v>
      </c>
      <c r="AL1984" t="s">
        <v>10751</v>
      </c>
      <c r="AM1984" t="s">
        <v>10751</v>
      </c>
      <c r="AN1984" t="s">
        <v>10751</v>
      </c>
      <c r="AO1984">
        <v>1</v>
      </c>
      <c r="AP1984" t="s">
        <v>10751</v>
      </c>
      <c r="AQ1984" t="s">
        <v>10751</v>
      </c>
      <c r="AR1984" t="s">
        <v>10751</v>
      </c>
      <c r="AS1984" t="s">
        <v>10751</v>
      </c>
      <c r="AT1984">
        <v>1</v>
      </c>
      <c r="AU1984">
        <v>1</v>
      </c>
      <c r="AV1984">
        <v>1</v>
      </c>
      <c r="AW1984" t="s">
        <v>10751</v>
      </c>
      <c r="AX1984">
        <v>6</v>
      </c>
      <c r="AY1984" t="s">
        <v>10751</v>
      </c>
      <c r="AZ1984" t="s">
        <v>10751</v>
      </c>
      <c r="BA1984" t="s">
        <v>10751</v>
      </c>
      <c r="BB1984" t="s">
        <v>10751</v>
      </c>
      <c r="BC1984" t="s">
        <v>10751</v>
      </c>
      <c r="BD1984" t="s">
        <v>10751</v>
      </c>
    </row>
    <row r="1985" spans="1:56">
      <c r="A1985" t="s">
        <v>10756</v>
      </c>
      <c r="B1985">
        <v>5000</v>
      </c>
      <c r="C1985">
        <v>2018</v>
      </c>
      <c r="D1985">
        <v>2</v>
      </c>
      <c r="E1985">
        <v>9.3999999999999994E-5</v>
      </c>
      <c r="F1985">
        <v>40.85</v>
      </c>
      <c r="H1985">
        <v>29.77</v>
      </c>
      <c r="I1985">
        <f t="shared" si="37"/>
        <v>2.7983799999999996E-3</v>
      </c>
      <c r="K1985">
        <v>31.6</v>
      </c>
      <c r="L1985">
        <v>28.53</v>
      </c>
      <c r="M1985">
        <v>298.5</v>
      </c>
      <c r="N1985">
        <v>281.2</v>
      </c>
      <c r="O1985">
        <v>311.5</v>
      </c>
      <c r="P1985">
        <v>49.3</v>
      </c>
      <c r="Q1985">
        <v>210.9</v>
      </c>
      <c r="R1985">
        <v>259</v>
      </c>
      <c r="S1985">
        <v>7.2</v>
      </c>
      <c r="T1985">
        <v>1.22807</v>
      </c>
      <c r="U1985">
        <v>5.1799999999999999E-2</v>
      </c>
      <c r="V1985">
        <v>74.424999999999997</v>
      </c>
      <c r="W1985" t="s">
        <v>10751</v>
      </c>
      <c r="X1985">
        <v>1</v>
      </c>
      <c r="Y1985" t="s">
        <v>10751</v>
      </c>
      <c r="Z1985" t="s">
        <v>10751</v>
      </c>
      <c r="AA1985" t="s">
        <v>10751</v>
      </c>
      <c r="AB1985" t="s">
        <v>10751</v>
      </c>
      <c r="AC1985">
        <v>1</v>
      </c>
      <c r="AD1985" t="s">
        <v>10751</v>
      </c>
      <c r="AE1985" t="s">
        <v>10751</v>
      </c>
      <c r="AF1985" t="s">
        <v>10751</v>
      </c>
      <c r="AG1985">
        <v>1</v>
      </c>
      <c r="AH1985" t="s">
        <v>10751</v>
      </c>
      <c r="AI1985" t="s">
        <v>10751</v>
      </c>
      <c r="AJ1985" t="s">
        <v>10751</v>
      </c>
      <c r="AK1985" t="s">
        <v>10751</v>
      </c>
      <c r="AL1985" t="s">
        <v>10751</v>
      </c>
      <c r="AM1985" t="s">
        <v>10751</v>
      </c>
      <c r="AN1985" t="s">
        <v>10751</v>
      </c>
      <c r="AO1985">
        <v>1</v>
      </c>
      <c r="AP1985" t="s">
        <v>10751</v>
      </c>
      <c r="AQ1985" t="s">
        <v>10751</v>
      </c>
      <c r="AR1985" t="s">
        <v>10751</v>
      </c>
      <c r="AS1985" t="s">
        <v>10751</v>
      </c>
      <c r="AT1985">
        <v>1</v>
      </c>
      <c r="AU1985">
        <v>1</v>
      </c>
      <c r="AV1985">
        <v>1</v>
      </c>
      <c r="AW1985" t="s">
        <v>10751</v>
      </c>
      <c r="AX1985">
        <v>6</v>
      </c>
      <c r="AY1985" t="s">
        <v>10751</v>
      </c>
      <c r="AZ1985" t="s">
        <v>10751</v>
      </c>
      <c r="BA1985" t="s">
        <v>10751</v>
      </c>
      <c r="BB1985" t="s">
        <v>10751</v>
      </c>
      <c r="BC1985" t="s">
        <v>10751</v>
      </c>
      <c r="BD1985" t="s">
        <v>10751</v>
      </c>
    </row>
    <row r="1986" spans="1:56">
      <c r="A1986" t="s">
        <v>10756</v>
      </c>
      <c r="B1986">
        <v>5000</v>
      </c>
      <c r="C1986">
        <v>2019</v>
      </c>
      <c r="D1986">
        <v>3</v>
      </c>
      <c r="E1986">
        <v>1.6000000000000001E-4</v>
      </c>
      <c r="F1986">
        <v>40.863900000000001</v>
      </c>
      <c r="H1986">
        <v>29.781790000000001</v>
      </c>
      <c r="I1986">
        <f t="shared" si="37"/>
        <v>4.7650864000000001E-3</v>
      </c>
      <c r="K1986">
        <v>31.609020000000001</v>
      </c>
      <c r="L1986">
        <v>28.537310000000002</v>
      </c>
      <c r="M1986">
        <v>298.40379000000001</v>
      </c>
      <c r="N1986">
        <v>281.15393</v>
      </c>
      <c r="O1986">
        <v>311.41685000000001</v>
      </c>
      <c r="P1986">
        <v>49.3</v>
      </c>
      <c r="Q1986">
        <v>210.89789999999999</v>
      </c>
      <c r="R1986">
        <v>259</v>
      </c>
      <c r="S1986">
        <v>6.9</v>
      </c>
      <c r="T1986">
        <v>1.2280819999999999</v>
      </c>
      <c r="U1986">
        <v>5.1799999999999999E-2</v>
      </c>
      <c r="V1986">
        <v>74.454480000000004</v>
      </c>
      <c r="W1986" t="s">
        <v>10751</v>
      </c>
      <c r="X1986">
        <v>1</v>
      </c>
      <c r="Y1986" t="s">
        <v>10751</v>
      </c>
      <c r="Z1986" t="s">
        <v>10751</v>
      </c>
      <c r="AA1986" t="s">
        <v>10751</v>
      </c>
      <c r="AB1986" t="s">
        <v>10751</v>
      </c>
      <c r="AC1986">
        <v>1</v>
      </c>
      <c r="AD1986" t="s">
        <v>10751</v>
      </c>
      <c r="AE1986" t="s">
        <v>10751</v>
      </c>
      <c r="AF1986" t="s">
        <v>10751</v>
      </c>
      <c r="AG1986">
        <v>1</v>
      </c>
      <c r="AH1986" t="s">
        <v>10751</v>
      </c>
      <c r="AI1986" t="s">
        <v>10751</v>
      </c>
      <c r="AJ1986" t="s">
        <v>10751</v>
      </c>
      <c r="AK1986" t="s">
        <v>10751</v>
      </c>
      <c r="AL1986" t="s">
        <v>10751</v>
      </c>
      <c r="AM1986" t="s">
        <v>10751</v>
      </c>
      <c r="AN1986" t="s">
        <v>10751</v>
      </c>
      <c r="AO1986">
        <v>1</v>
      </c>
      <c r="AP1986" t="s">
        <v>10751</v>
      </c>
      <c r="AQ1986" t="s">
        <v>10751</v>
      </c>
      <c r="AR1986" t="s">
        <v>10751</v>
      </c>
      <c r="AS1986" t="s">
        <v>10751</v>
      </c>
      <c r="AT1986">
        <v>1</v>
      </c>
      <c r="AU1986">
        <v>1</v>
      </c>
      <c r="AV1986">
        <v>1</v>
      </c>
      <c r="AW1986" t="s">
        <v>10751</v>
      </c>
      <c r="AX1986">
        <v>6</v>
      </c>
      <c r="AY1986" t="s">
        <v>10751</v>
      </c>
      <c r="AZ1986" t="s">
        <v>10751</v>
      </c>
      <c r="BA1986" t="s">
        <v>10751</v>
      </c>
      <c r="BB1986" t="s">
        <v>10751</v>
      </c>
      <c r="BC1986" t="s">
        <v>10751</v>
      </c>
      <c r="BD1986" t="s">
        <v>10751</v>
      </c>
    </row>
    <row r="1987" spans="1:56">
      <c r="A1987" t="s">
        <v>10756</v>
      </c>
      <c r="B1987">
        <v>5000</v>
      </c>
      <c r="C1987">
        <v>2020</v>
      </c>
      <c r="D1987">
        <v>2</v>
      </c>
      <c r="E1987">
        <v>1.73E-4</v>
      </c>
      <c r="F1987">
        <v>40.863900000000001</v>
      </c>
      <c r="H1987">
        <v>29.781790000000001</v>
      </c>
      <c r="I1987">
        <f t="shared" si="37"/>
        <v>5.1522496700000002E-3</v>
      </c>
      <c r="K1987">
        <v>31.609020000000001</v>
      </c>
      <c r="L1987">
        <v>28.537310000000002</v>
      </c>
      <c r="M1987">
        <v>298.40379000000001</v>
      </c>
      <c r="N1987">
        <v>281.15393</v>
      </c>
      <c r="O1987">
        <v>311.41685000000001</v>
      </c>
      <c r="P1987">
        <v>49.3</v>
      </c>
      <c r="Q1987">
        <v>210.89789999999999</v>
      </c>
      <c r="R1987">
        <v>259</v>
      </c>
      <c r="S1987">
        <v>7</v>
      </c>
      <c r="T1987">
        <v>1.2280819999999999</v>
      </c>
      <c r="U1987">
        <v>5.1799999999999999E-2</v>
      </c>
      <c r="V1987">
        <v>74.454480000000004</v>
      </c>
      <c r="W1987" t="s">
        <v>10751</v>
      </c>
      <c r="X1987">
        <v>1</v>
      </c>
      <c r="Y1987" t="s">
        <v>10751</v>
      </c>
      <c r="Z1987" t="s">
        <v>10751</v>
      </c>
      <c r="AA1987" t="s">
        <v>10751</v>
      </c>
      <c r="AB1987" t="s">
        <v>10751</v>
      </c>
      <c r="AC1987">
        <v>1</v>
      </c>
      <c r="AD1987" t="s">
        <v>10751</v>
      </c>
      <c r="AE1987" t="s">
        <v>10751</v>
      </c>
      <c r="AF1987" t="s">
        <v>10751</v>
      </c>
      <c r="AG1987">
        <v>1</v>
      </c>
      <c r="AH1987" t="s">
        <v>10751</v>
      </c>
      <c r="AI1987" t="s">
        <v>10751</v>
      </c>
      <c r="AJ1987" t="s">
        <v>10751</v>
      </c>
      <c r="AK1987" t="s">
        <v>10751</v>
      </c>
      <c r="AL1987" t="s">
        <v>10751</v>
      </c>
      <c r="AM1987" t="s">
        <v>10751</v>
      </c>
      <c r="AN1987" t="s">
        <v>10751</v>
      </c>
      <c r="AO1987">
        <v>1</v>
      </c>
      <c r="AP1987" t="s">
        <v>10751</v>
      </c>
      <c r="AQ1987" t="s">
        <v>10751</v>
      </c>
      <c r="AR1987" t="s">
        <v>10751</v>
      </c>
      <c r="AS1987" t="s">
        <v>10751</v>
      </c>
      <c r="AT1987">
        <v>1</v>
      </c>
      <c r="AU1987">
        <v>1</v>
      </c>
      <c r="AV1987">
        <v>1</v>
      </c>
      <c r="AW1987" t="s">
        <v>10751</v>
      </c>
      <c r="AX1987">
        <v>6</v>
      </c>
      <c r="AY1987" t="s">
        <v>10751</v>
      </c>
      <c r="AZ1987" t="s">
        <v>10751</v>
      </c>
      <c r="BA1987" t="s">
        <v>10751</v>
      </c>
      <c r="BB1987" t="s">
        <v>10751</v>
      </c>
      <c r="BC1987" t="s">
        <v>10751</v>
      </c>
      <c r="BD1987" t="s">
        <v>10751</v>
      </c>
    </row>
    <row r="1988" spans="1:56">
      <c r="A1988" t="s">
        <v>10756</v>
      </c>
      <c r="B1988">
        <v>5000</v>
      </c>
      <c r="C1988">
        <v>2021</v>
      </c>
      <c r="D1988">
        <v>23</v>
      </c>
      <c r="E1988">
        <v>1.701E-3</v>
      </c>
      <c r="F1988">
        <v>82.870459999999994</v>
      </c>
      <c r="G1988">
        <f>IFERROR(F1988*E1988,"")</f>
        <v>0.14096265246</v>
      </c>
      <c r="H1988">
        <v>59.066719999999997</v>
      </c>
      <c r="I1988">
        <f t="shared" si="37"/>
        <v>0.10047249072</v>
      </c>
      <c r="J1988">
        <f>IFERROR(M1988*E1988,"")</f>
        <v>0.12304394424000001</v>
      </c>
      <c r="K1988">
        <v>60.752249999999997</v>
      </c>
      <c r="L1988">
        <v>57.855800000000002</v>
      </c>
      <c r="M1988">
        <v>72.336240000000004</v>
      </c>
      <c r="N1988">
        <v>75.234039999999993</v>
      </c>
      <c r="O1988">
        <v>70.150180000000006</v>
      </c>
      <c r="P1988">
        <v>47.771479999999997</v>
      </c>
      <c r="Q1988">
        <v>179.28059999999999</v>
      </c>
      <c r="R1988">
        <v>392.16559999999998</v>
      </c>
      <c r="S1988">
        <v>6.1266999999999996</v>
      </c>
      <c r="T1988">
        <v>1.6282490000000001</v>
      </c>
      <c r="U1988">
        <v>7.8433000000000003E-2</v>
      </c>
      <c r="V1988">
        <v>192.50400999999999</v>
      </c>
      <c r="W1988" t="s">
        <v>10751</v>
      </c>
      <c r="X1988">
        <v>0.28999999999999998</v>
      </c>
      <c r="Y1988">
        <v>0.71</v>
      </c>
      <c r="Z1988" t="s">
        <v>10751</v>
      </c>
      <c r="AA1988">
        <v>0.79</v>
      </c>
      <c r="AB1988">
        <v>0.114</v>
      </c>
      <c r="AC1988">
        <v>9.6000000000000002E-2</v>
      </c>
      <c r="AD1988" t="s">
        <v>10751</v>
      </c>
      <c r="AE1988" t="s">
        <v>10751</v>
      </c>
      <c r="AF1988" t="s">
        <v>10751</v>
      </c>
      <c r="AG1988">
        <v>0.21</v>
      </c>
      <c r="AH1988" t="s">
        <v>10751</v>
      </c>
      <c r="AI1988">
        <v>0.79</v>
      </c>
      <c r="AJ1988" t="s">
        <v>10751</v>
      </c>
      <c r="AK1988">
        <v>0.79</v>
      </c>
      <c r="AL1988" t="s">
        <v>10751</v>
      </c>
      <c r="AM1988" t="s">
        <v>10751</v>
      </c>
      <c r="AN1988" t="s">
        <v>10751</v>
      </c>
      <c r="AO1988">
        <v>9.6000000000000002E-2</v>
      </c>
      <c r="AP1988">
        <v>0.114</v>
      </c>
      <c r="AQ1988">
        <v>0.114</v>
      </c>
      <c r="AR1988">
        <v>0.114</v>
      </c>
      <c r="AS1988" t="s">
        <v>10751</v>
      </c>
      <c r="AT1988">
        <v>0.21</v>
      </c>
      <c r="AU1988">
        <v>0.21</v>
      </c>
      <c r="AV1988">
        <v>1.8</v>
      </c>
      <c r="AW1988" t="s">
        <v>10751</v>
      </c>
      <c r="AX1988">
        <v>4.9000000000000004</v>
      </c>
      <c r="AY1988">
        <v>0.79</v>
      </c>
      <c r="AZ1988" t="s">
        <v>10751</v>
      </c>
      <c r="BA1988" t="s">
        <v>10751</v>
      </c>
      <c r="BB1988" t="s">
        <v>10751</v>
      </c>
      <c r="BC1988">
        <v>0.114</v>
      </c>
      <c r="BD1988" t="s">
        <v>10751</v>
      </c>
    </row>
    <row r="1989" spans="1:56">
      <c r="A1989" t="s">
        <v>10756</v>
      </c>
      <c r="B1989">
        <v>5000</v>
      </c>
      <c r="C1989" t="s">
        <v>10752</v>
      </c>
      <c r="D1989" t="s">
        <v>10751</v>
      </c>
      <c r="E1989">
        <v>2.4819999999999998E-3</v>
      </c>
      <c r="F1989">
        <v>112.62184000000001</v>
      </c>
      <c r="H1989">
        <v>78.750219999999999</v>
      </c>
      <c r="I1989">
        <f t="shared" si="37"/>
        <v>0.19545804603999997</v>
      </c>
      <c r="K1989">
        <v>82.540679999999995</v>
      </c>
      <c r="L1989">
        <v>76.113410000000002</v>
      </c>
      <c r="M1989">
        <v>22.205670000000001</v>
      </c>
      <c r="N1989">
        <v>24.548770000000001</v>
      </c>
      <c r="O1989">
        <v>20.43807</v>
      </c>
      <c r="P1989">
        <v>51.1342</v>
      </c>
      <c r="Q1989">
        <v>152.5592</v>
      </c>
      <c r="R1989">
        <v>276.68849999999998</v>
      </c>
      <c r="S1989">
        <v>5.6833</v>
      </c>
      <c r="T1989">
        <v>1.9664489999999999</v>
      </c>
      <c r="U1989">
        <v>5.5337999999999998E-2</v>
      </c>
      <c r="V1989">
        <v>221.60201000000001</v>
      </c>
      <c r="W1989" t="s">
        <v>10751</v>
      </c>
      <c r="X1989">
        <v>0.57799999999999996</v>
      </c>
      <c r="Y1989">
        <v>0.42199999999999999</v>
      </c>
      <c r="Z1989" t="s">
        <v>10751</v>
      </c>
      <c r="AA1989">
        <v>0.94199999999999995</v>
      </c>
      <c r="AB1989">
        <v>5.8000000000000003E-2</v>
      </c>
      <c r="AC1989" t="s">
        <v>10751</v>
      </c>
      <c r="AD1989" t="s">
        <v>10751</v>
      </c>
      <c r="AE1989" t="s">
        <v>10751</v>
      </c>
      <c r="AF1989" t="s">
        <v>10751</v>
      </c>
      <c r="AG1989">
        <v>5.8000000000000003E-2</v>
      </c>
      <c r="AH1989" t="s">
        <v>10751</v>
      </c>
      <c r="AI1989">
        <v>0.94199999999999995</v>
      </c>
      <c r="AJ1989" t="s">
        <v>10751</v>
      </c>
      <c r="AK1989">
        <v>0.94199999999999995</v>
      </c>
      <c r="AL1989" t="s">
        <v>10751</v>
      </c>
      <c r="AM1989" t="s">
        <v>10751</v>
      </c>
      <c r="AN1989" t="s">
        <v>10751</v>
      </c>
      <c r="AO1989" t="s">
        <v>10751</v>
      </c>
      <c r="AP1989">
        <v>5.8000000000000003E-2</v>
      </c>
      <c r="AQ1989">
        <v>5.8000000000000003E-2</v>
      </c>
      <c r="AR1989">
        <v>5.8000000000000003E-2</v>
      </c>
      <c r="AS1989" t="s">
        <v>10751</v>
      </c>
      <c r="AT1989">
        <v>5.8000000000000003E-2</v>
      </c>
      <c r="AU1989">
        <v>5.8000000000000003E-2</v>
      </c>
      <c r="AV1989">
        <v>1.4</v>
      </c>
      <c r="AW1989" t="s">
        <v>10751</v>
      </c>
      <c r="AX1989">
        <v>4</v>
      </c>
      <c r="AY1989">
        <v>0.94199999999999995</v>
      </c>
      <c r="AZ1989" t="s">
        <v>10751</v>
      </c>
      <c r="BA1989" t="s">
        <v>10751</v>
      </c>
      <c r="BB1989" t="s">
        <v>10751</v>
      </c>
      <c r="BC1989">
        <v>5.8000000000000003E-2</v>
      </c>
      <c r="BD1989" t="s">
        <v>10751</v>
      </c>
    </row>
    <row r="1990" spans="1:56">
      <c r="A1990" t="s">
        <v>10755</v>
      </c>
      <c r="B1990">
        <v>5000</v>
      </c>
      <c r="C1990">
        <v>1975</v>
      </c>
      <c r="D1990">
        <v>12</v>
      </c>
      <c r="E1990">
        <v>1.176E-3</v>
      </c>
      <c r="F1990">
        <v>11.97045</v>
      </c>
      <c r="H1990">
        <v>10.16225</v>
      </c>
      <c r="I1990">
        <f t="shared" si="37"/>
        <v>1.1950806E-2</v>
      </c>
      <c r="K1990">
        <v>9.7307699999999997</v>
      </c>
      <c r="L1990">
        <v>10.74455</v>
      </c>
      <c r="M1990">
        <v>874.51110000000006</v>
      </c>
      <c r="N1990">
        <v>913.28806999999995</v>
      </c>
      <c r="O1990">
        <v>827.11703</v>
      </c>
      <c r="P1990" t="s">
        <v>10751</v>
      </c>
      <c r="Q1990">
        <v>398.42880000000002</v>
      </c>
      <c r="R1990">
        <v>200.40629999999999</v>
      </c>
      <c r="S1990" t="s">
        <v>10751</v>
      </c>
      <c r="T1990">
        <v>0.49686200000000003</v>
      </c>
      <c r="U1990">
        <v>4.0080999999999999E-2</v>
      </c>
      <c r="V1990">
        <v>25.536300000000001</v>
      </c>
      <c r="W1990" t="s">
        <v>10751</v>
      </c>
      <c r="X1990" t="s">
        <v>10751</v>
      </c>
      <c r="Y1990">
        <v>1</v>
      </c>
      <c r="Z1990">
        <v>0.13100000000000001</v>
      </c>
      <c r="AA1990">
        <v>0.86899999999999999</v>
      </c>
      <c r="AB1990" t="s">
        <v>10751</v>
      </c>
      <c r="AC1990" t="s">
        <v>10751</v>
      </c>
      <c r="AD1990" t="s">
        <v>10751</v>
      </c>
      <c r="AE1990">
        <v>1</v>
      </c>
      <c r="AF1990" t="s">
        <v>10751</v>
      </c>
      <c r="AG1990" t="s">
        <v>10751</v>
      </c>
      <c r="AH1990" t="s">
        <v>10751</v>
      </c>
      <c r="AI1990" t="s">
        <v>10751</v>
      </c>
      <c r="AJ1990" t="s">
        <v>10751</v>
      </c>
      <c r="AK1990" t="s">
        <v>10751</v>
      </c>
      <c r="AL1990" t="s">
        <v>10751</v>
      </c>
      <c r="AM1990" t="s">
        <v>10751</v>
      </c>
      <c r="AN1990" t="s">
        <v>10751</v>
      </c>
      <c r="AO1990" t="s">
        <v>10751</v>
      </c>
      <c r="AP1990">
        <v>1</v>
      </c>
      <c r="AQ1990" t="s">
        <v>10751</v>
      </c>
      <c r="AR1990" t="s">
        <v>10751</v>
      </c>
      <c r="AS1990" t="s">
        <v>10751</v>
      </c>
      <c r="AT1990" t="s">
        <v>10751</v>
      </c>
      <c r="AU1990" t="s">
        <v>10751</v>
      </c>
      <c r="AV1990" t="s">
        <v>10751</v>
      </c>
      <c r="AW1990" t="s">
        <v>10751</v>
      </c>
      <c r="AX1990">
        <v>8</v>
      </c>
      <c r="AY1990" t="s">
        <v>10751</v>
      </c>
      <c r="AZ1990" t="s">
        <v>10751</v>
      </c>
      <c r="BA1990" t="s">
        <v>10751</v>
      </c>
      <c r="BB1990" t="s">
        <v>10751</v>
      </c>
      <c r="BC1990" t="s">
        <v>10751</v>
      </c>
      <c r="BD1990" t="s">
        <v>10751</v>
      </c>
    </row>
    <row r="1991" spans="1:56">
      <c r="A1991" t="s">
        <v>10755</v>
      </c>
      <c r="B1991">
        <v>5000</v>
      </c>
      <c r="C1991">
        <v>1976</v>
      </c>
      <c r="D1991">
        <v>8</v>
      </c>
      <c r="E1991">
        <v>6.7400000000000001E-4</v>
      </c>
      <c r="F1991">
        <v>12.366540000000001</v>
      </c>
      <c r="H1991">
        <v>10.489699999999999</v>
      </c>
      <c r="I1991">
        <f t="shared" si="37"/>
        <v>7.0700577999999997E-3</v>
      </c>
      <c r="K1991">
        <v>10.148210000000001</v>
      </c>
      <c r="L1991">
        <v>10.939629999999999</v>
      </c>
      <c r="M1991">
        <v>847.21187999999995</v>
      </c>
      <c r="N1991">
        <v>875.72068999999999</v>
      </c>
      <c r="O1991">
        <v>812.36778000000004</v>
      </c>
      <c r="P1991" t="s">
        <v>10751</v>
      </c>
      <c r="Q1991">
        <v>369.57920000000001</v>
      </c>
      <c r="R1991">
        <v>169.14949999999999</v>
      </c>
      <c r="S1991" t="s">
        <v>10751</v>
      </c>
      <c r="T1991">
        <v>0.45503300000000002</v>
      </c>
      <c r="U1991">
        <v>3.3829999999999999E-2</v>
      </c>
      <c r="V1991">
        <v>26.271889999999999</v>
      </c>
      <c r="W1991" t="s">
        <v>10751</v>
      </c>
      <c r="X1991" t="s">
        <v>10751</v>
      </c>
      <c r="Y1991">
        <v>1</v>
      </c>
      <c r="Z1991">
        <v>1.9E-2</v>
      </c>
      <c r="AA1991">
        <v>0.98099999999999998</v>
      </c>
      <c r="AB1991" t="s">
        <v>10751</v>
      </c>
      <c r="AC1991" t="s">
        <v>10751</v>
      </c>
      <c r="AD1991" t="s">
        <v>10751</v>
      </c>
      <c r="AE1991">
        <v>1</v>
      </c>
      <c r="AF1991" t="s">
        <v>10751</v>
      </c>
      <c r="AG1991" t="s">
        <v>10751</v>
      </c>
      <c r="AH1991" t="s">
        <v>10751</v>
      </c>
      <c r="AI1991" t="s">
        <v>10751</v>
      </c>
      <c r="AJ1991" t="s">
        <v>10751</v>
      </c>
      <c r="AK1991" t="s">
        <v>10751</v>
      </c>
      <c r="AL1991" t="s">
        <v>10751</v>
      </c>
      <c r="AM1991" t="s">
        <v>10751</v>
      </c>
      <c r="AN1991" t="s">
        <v>10751</v>
      </c>
      <c r="AO1991" t="s">
        <v>10751</v>
      </c>
      <c r="AP1991">
        <v>1</v>
      </c>
      <c r="AQ1991" t="s">
        <v>10751</v>
      </c>
      <c r="AR1991" t="s">
        <v>10751</v>
      </c>
      <c r="AS1991" t="s">
        <v>10751</v>
      </c>
      <c r="AT1991" t="s">
        <v>10751</v>
      </c>
      <c r="AU1991" t="s">
        <v>10751</v>
      </c>
      <c r="AV1991" t="s">
        <v>10751</v>
      </c>
      <c r="AW1991" t="s">
        <v>10751</v>
      </c>
      <c r="AX1991">
        <v>8</v>
      </c>
      <c r="AY1991" t="s">
        <v>10751</v>
      </c>
      <c r="AZ1991" t="s">
        <v>10751</v>
      </c>
      <c r="BA1991" t="s">
        <v>10751</v>
      </c>
      <c r="BB1991" t="s">
        <v>10751</v>
      </c>
      <c r="BC1991" t="s">
        <v>10751</v>
      </c>
      <c r="BD1991" t="s">
        <v>10751</v>
      </c>
    </row>
    <row r="1992" spans="1:56">
      <c r="A1992" t="s">
        <v>10755</v>
      </c>
      <c r="B1992">
        <v>5000</v>
      </c>
      <c r="C1992">
        <v>1977</v>
      </c>
      <c r="D1992">
        <v>18</v>
      </c>
      <c r="E1992">
        <v>1.263E-3</v>
      </c>
      <c r="F1992">
        <v>12.367800000000001</v>
      </c>
      <c r="H1992">
        <v>10.50586</v>
      </c>
      <c r="I1992">
        <f t="shared" si="37"/>
        <v>1.3268901180000001E-2</v>
      </c>
      <c r="K1992">
        <v>9.9916800000000006</v>
      </c>
      <c r="L1992">
        <v>11.211</v>
      </c>
      <c r="M1992">
        <v>845.90876000000003</v>
      </c>
      <c r="N1992">
        <v>889.44001000000003</v>
      </c>
      <c r="O1992">
        <v>792.70389999999998</v>
      </c>
      <c r="P1992" t="s">
        <v>10751</v>
      </c>
      <c r="Q1992">
        <v>403.8519</v>
      </c>
      <c r="R1992">
        <v>187.40369999999999</v>
      </c>
      <c r="S1992" t="s">
        <v>10751</v>
      </c>
      <c r="T1992">
        <v>0.464092</v>
      </c>
      <c r="U1992">
        <v>3.7481E-2</v>
      </c>
      <c r="V1992">
        <v>26.316189999999999</v>
      </c>
      <c r="W1992" t="s">
        <v>10751</v>
      </c>
      <c r="X1992" t="s">
        <v>10751</v>
      </c>
      <c r="Y1992">
        <v>1</v>
      </c>
      <c r="Z1992">
        <v>2.7E-2</v>
      </c>
      <c r="AA1992">
        <v>0.97299999999999998</v>
      </c>
      <c r="AB1992" t="s">
        <v>10751</v>
      </c>
      <c r="AC1992" t="s">
        <v>10751</v>
      </c>
      <c r="AD1992" t="s">
        <v>10751</v>
      </c>
      <c r="AE1992">
        <v>1</v>
      </c>
      <c r="AF1992" t="s">
        <v>10751</v>
      </c>
      <c r="AG1992" t="s">
        <v>10751</v>
      </c>
      <c r="AH1992" t="s">
        <v>10751</v>
      </c>
      <c r="AI1992" t="s">
        <v>10751</v>
      </c>
      <c r="AJ1992" t="s">
        <v>10751</v>
      </c>
      <c r="AK1992" t="s">
        <v>10751</v>
      </c>
      <c r="AL1992" t="s">
        <v>10751</v>
      </c>
      <c r="AM1992" t="s">
        <v>10751</v>
      </c>
      <c r="AN1992" t="s">
        <v>10751</v>
      </c>
      <c r="AO1992" t="s">
        <v>10751</v>
      </c>
      <c r="AP1992">
        <v>1</v>
      </c>
      <c r="AQ1992" t="s">
        <v>10751</v>
      </c>
      <c r="AR1992" t="s">
        <v>10751</v>
      </c>
      <c r="AS1992" t="s">
        <v>10751</v>
      </c>
      <c r="AT1992" t="s">
        <v>10751</v>
      </c>
      <c r="AU1992" t="s">
        <v>10751</v>
      </c>
      <c r="AV1992" t="s">
        <v>10751</v>
      </c>
      <c r="AW1992" t="s">
        <v>10751</v>
      </c>
      <c r="AX1992">
        <v>8</v>
      </c>
      <c r="AY1992" t="s">
        <v>10751</v>
      </c>
      <c r="AZ1992" t="s">
        <v>10751</v>
      </c>
      <c r="BA1992" t="s">
        <v>10751</v>
      </c>
      <c r="BB1992" t="s">
        <v>10751</v>
      </c>
      <c r="BC1992" t="s">
        <v>10751</v>
      </c>
      <c r="BD1992" t="s">
        <v>10751</v>
      </c>
    </row>
    <row r="1993" spans="1:56">
      <c r="A1993" t="s">
        <v>10755</v>
      </c>
      <c r="B1993">
        <v>5000</v>
      </c>
      <c r="C1993">
        <v>1978</v>
      </c>
      <c r="D1993">
        <v>12</v>
      </c>
      <c r="E1993">
        <v>8.4999999999999995E-4</v>
      </c>
      <c r="F1993">
        <v>12.482150000000001</v>
      </c>
      <c r="H1993">
        <v>10.582839999999999</v>
      </c>
      <c r="I1993">
        <f t="shared" si="37"/>
        <v>8.9954139999999985E-3</v>
      </c>
      <c r="K1993">
        <v>10.26676</v>
      </c>
      <c r="L1993">
        <v>10.996639999999999</v>
      </c>
      <c r="M1993">
        <v>839.75531000000001</v>
      </c>
      <c r="N1993">
        <v>865.60913000000005</v>
      </c>
      <c r="O1993">
        <v>808.15619000000004</v>
      </c>
      <c r="P1993" t="s">
        <v>10751</v>
      </c>
      <c r="Q1993">
        <v>389.37990000000002</v>
      </c>
      <c r="R1993">
        <v>182.65960000000001</v>
      </c>
      <c r="S1993">
        <v>12.875299999999999</v>
      </c>
      <c r="T1993">
        <v>0.46980899999999998</v>
      </c>
      <c r="U1993">
        <v>3.6532000000000002E-2</v>
      </c>
      <c r="V1993">
        <v>26.490459999999999</v>
      </c>
      <c r="W1993" t="s">
        <v>10751</v>
      </c>
      <c r="X1993" t="s">
        <v>10751</v>
      </c>
      <c r="Y1993">
        <v>1</v>
      </c>
      <c r="Z1993">
        <v>0.01</v>
      </c>
      <c r="AA1993">
        <v>0.99</v>
      </c>
      <c r="AB1993" t="s">
        <v>10751</v>
      </c>
      <c r="AC1993" t="s">
        <v>10751</v>
      </c>
      <c r="AD1993" t="s">
        <v>10751</v>
      </c>
      <c r="AE1993">
        <v>1</v>
      </c>
      <c r="AF1993" t="s">
        <v>10751</v>
      </c>
      <c r="AG1993" t="s">
        <v>10751</v>
      </c>
      <c r="AH1993" t="s">
        <v>10751</v>
      </c>
      <c r="AI1993" t="s">
        <v>10751</v>
      </c>
      <c r="AJ1993" t="s">
        <v>10751</v>
      </c>
      <c r="AK1993" t="s">
        <v>10751</v>
      </c>
      <c r="AL1993" t="s">
        <v>10751</v>
      </c>
      <c r="AM1993" t="s">
        <v>10751</v>
      </c>
      <c r="AN1993" t="s">
        <v>10751</v>
      </c>
      <c r="AO1993" t="s">
        <v>10751</v>
      </c>
      <c r="AP1993">
        <v>1</v>
      </c>
      <c r="AQ1993" t="s">
        <v>10751</v>
      </c>
      <c r="AR1993" t="s">
        <v>10751</v>
      </c>
      <c r="AS1993" t="s">
        <v>10751</v>
      </c>
      <c r="AT1993" t="s">
        <v>10751</v>
      </c>
      <c r="AU1993" t="s">
        <v>10751</v>
      </c>
      <c r="AV1993" t="s">
        <v>10751</v>
      </c>
      <c r="AW1993" t="s">
        <v>10751</v>
      </c>
      <c r="AX1993">
        <v>8</v>
      </c>
      <c r="AY1993" t="s">
        <v>10751</v>
      </c>
      <c r="AZ1993" t="s">
        <v>10751</v>
      </c>
      <c r="BA1993" t="s">
        <v>10751</v>
      </c>
      <c r="BB1993" t="s">
        <v>10751</v>
      </c>
      <c r="BC1993" t="s">
        <v>10751</v>
      </c>
      <c r="BD1993" t="s">
        <v>10751</v>
      </c>
    </row>
    <row r="1994" spans="1:56">
      <c r="A1994" t="s">
        <v>10755</v>
      </c>
      <c r="B1994">
        <v>5000</v>
      </c>
      <c r="C1994">
        <v>1979</v>
      </c>
      <c r="D1994">
        <v>96</v>
      </c>
      <c r="E1994">
        <v>6.9509999999999997E-3</v>
      </c>
      <c r="F1994">
        <v>11.826700000000001</v>
      </c>
      <c r="H1994">
        <v>10.03276</v>
      </c>
      <c r="I1994">
        <f t="shared" ref="I1994:I2057" si="38">IFERROR(H1994*E1994,"")</f>
        <v>6.973771476E-2</v>
      </c>
      <c r="K1994">
        <v>9.6374399999999998</v>
      </c>
      <c r="L1994">
        <v>10.562290000000001</v>
      </c>
      <c r="M1994">
        <v>885.79836</v>
      </c>
      <c r="N1994">
        <v>922.13291000000004</v>
      </c>
      <c r="O1994">
        <v>841.38946999999996</v>
      </c>
      <c r="P1994" t="s">
        <v>10751</v>
      </c>
      <c r="Q1994">
        <v>347.33909999999997</v>
      </c>
      <c r="R1994">
        <v>154.68899999999999</v>
      </c>
      <c r="S1994">
        <v>15.5624</v>
      </c>
      <c r="T1994">
        <v>0.44565900000000003</v>
      </c>
      <c r="U1994">
        <v>3.0938E-2</v>
      </c>
      <c r="V1994">
        <v>25.36299</v>
      </c>
      <c r="W1994" t="s">
        <v>10751</v>
      </c>
      <c r="X1994" t="s">
        <v>10751</v>
      </c>
      <c r="Y1994">
        <v>1</v>
      </c>
      <c r="Z1994">
        <v>4.2999999999999997E-2</v>
      </c>
      <c r="AA1994">
        <v>0.89200000000000002</v>
      </c>
      <c r="AB1994">
        <v>6.5000000000000002E-2</v>
      </c>
      <c r="AC1994" t="s">
        <v>10751</v>
      </c>
      <c r="AD1994" t="s">
        <v>10751</v>
      </c>
      <c r="AE1994">
        <v>1</v>
      </c>
      <c r="AF1994" t="s">
        <v>10751</v>
      </c>
      <c r="AG1994" t="s">
        <v>10751</v>
      </c>
      <c r="AH1994" t="s">
        <v>10751</v>
      </c>
      <c r="AI1994" t="s">
        <v>10751</v>
      </c>
      <c r="AJ1994" t="s">
        <v>10751</v>
      </c>
      <c r="AK1994" t="s">
        <v>10751</v>
      </c>
      <c r="AL1994" t="s">
        <v>10751</v>
      </c>
      <c r="AM1994" t="s">
        <v>10751</v>
      </c>
      <c r="AN1994" t="s">
        <v>10751</v>
      </c>
      <c r="AO1994" t="s">
        <v>10751</v>
      </c>
      <c r="AP1994">
        <v>1</v>
      </c>
      <c r="AQ1994" t="s">
        <v>10751</v>
      </c>
      <c r="AR1994" t="s">
        <v>10751</v>
      </c>
      <c r="AS1994" t="s">
        <v>10751</v>
      </c>
      <c r="AT1994" t="s">
        <v>10751</v>
      </c>
      <c r="AU1994" t="s">
        <v>10751</v>
      </c>
      <c r="AV1994">
        <v>3</v>
      </c>
      <c r="AW1994" t="s">
        <v>10751</v>
      </c>
      <c r="AX1994">
        <v>8</v>
      </c>
      <c r="AY1994">
        <v>1</v>
      </c>
      <c r="AZ1994" t="s">
        <v>10751</v>
      </c>
      <c r="BA1994" t="s">
        <v>10751</v>
      </c>
      <c r="BB1994" t="s">
        <v>10751</v>
      </c>
      <c r="BC1994" t="s">
        <v>10751</v>
      </c>
      <c r="BD1994" t="s">
        <v>10751</v>
      </c>
    </row>
    <row r="1995" spans="1:56">
      <c r="A1995" t="s">
        <v>10755</v>
      </c>
      <c r="B1995">
        <v>5000</v>
      </c>
      <c r="C1995">
        <v>1980</v>
      </c>
      <c r="D1995">
        <v>35</v>
      </c>
      <c r="E1995">
        <v>3.0660000000000001E-3</v>
      </c>
      <c r="F1995">
        <v>14.21543</v>
      </c>
      <c r="H1995">
        <v>12.08601</v>
      </c>
      <c r="I1995">
        <f t="shared" si="38"/>
        <v>3.705570666E-2</v>
      </c>
      <c r="K1995">
        <v>11.36974</v>
      </c>
      <c r="L1995">
        <v>13.09423</v>
      </c>
      <c r="M1995">
        <v>735.31312000000003</v>
      </c>
      <c r="N1995">
        <v>781.63625999999999</v>
      </c>
      <c r="O1995">
        <v>678.69595000000004</v>
      </c>
      <c r="P1995" t="s">
        <v>10751</v>
      </c>
      <c r="Q1995">
        <v>333.97989999999999</v>
      </c>
      <c r="R1995">
        <v>147.65549999999999</v>
      </c>
      <c r="S1995">
        <v>16.290400000000002</v>
      </c>
      <c r="T1995">
        <v>0.44149300000000002</v>
      </c>
      <c r="U1995">
        <v>2.9531000000000002E-2</v>
      </c>
      <c r="V1995">
        <v>30.32422</v>
      </c>
      <c r="W1995" t="s">
        <v>10751</v>
      </c>
      <c r="X1995" t="s">
        <v>10751</v>
      </c>
      <c r="Y1995">
        <v>1</v>
      </c>
      <c r="Z1995">
        <v>0.05</v>
      </c>
      <c r="AA1995">
        <v>0.751</v>
      </c>
      <c r="AB1995">
        <v>0.19900000000000001</v>
      </c>
      <c r="AC1995" t="s">
        <v>10751</v>
      </c>
      <c r="AD1995" t="s">
        <v>10751</v>
      </c>
      <c r="AE1995">
        <v>1</v>
      </c>
      <c r="AF1995" t="s">
        <v>10751</v>
      </c>
      <c r="AG1995" t="s">
        <v>10751</v>
      </c>
      <c r="AH1995" t="s">
        <v>10751</v>
      </c>
      <c r="AI1995" t="s">
        <v>10751</v>
      </c>
      <c r="AJ1995" t="s">
        <v>10751</v>
      </c>
      <c r="AK1995" t="s">
        <v>10751</v>
      </c>
      <c r="AL1995" t="s">
        <v>10751</v>
      </c>
      <c r="AM1995" t="s">
        <v>10751</v>
      </c>
      <c r="AN1995" t="s">
        <v>10751</v>
      </c>
      <c r="AO1995" t="s">
        <v>10751</v>
      </c>
      <c r="AP1995">
        <v>1</v>
      </c>
      <c r="AQ1995" t="s">
        <v>10751</v>
      </c>
      <c r="AR1995" t="s">
        <v>10751</v>
      </c>
      <c r="AS1995" t="s">
        <v>10751</v>
      </c>
      <c r="AT1995" t="s">
        <v>10751</v>
      </c>
      <c r="AU1995" t="s">
        <v>10751</v>
      </c>
      <c r="AV1995">
        <v>3</v>
      </c>
      <c r="AW1995" t="s">
        <v>10751</v>
      </c>
      <c r="AX1995">
        <v>7.7</v>
      </c>
      <c r="AY1995">
        <v>1</v>
      </c>
      <c r="AZ1995" t="s">
        <v>10751</v>
      </c>
      <c r="BA1995" t="s">
        <v>10751</v>
      </c>
      <c r="BB1995" t="s">
        <v>10751</v>
      </c>
      <c r="BC1995" t="s">
        <v>10751</v>
      </c>
      <c r="BD1995" t="s">
        <v>10751</v>
      </c>
    </row>
    <row r="1996" spans="1:56">
      <c r="A1996" t="s">
        <v>10755</v>
      </c>
      <c r="B1996">
        <v>5000</v>
      </c>
      <c r="C1996">
        <v>1981</v>
      </c>
      <c r="D1996">
        <v>26</v>
      </c>
      <c r="E1996">
        <v>2.444E-3</v>
      </c>
      <c r="F1996">
        <v>14.84679</v>
      </c>
      <c r="H1996">
        <v>12.6168</v>
      </c>
      <c r="I1996">
        <f t="shared" si="38"/>
        <v>3.0835459199999998E-2</v>
      </c>
      <c r="K1996">
        <v>11.93806</v>
      </c>
      <c r="L1996">
        <v>13.559010000000001</v>
      </c>
      <c r="M1996">
        <v>704.37816999999995</v>
      </c>
      <c r="N1996">
        <v>744.42577000000006</v>
      </c>
      <c r="O1996">
        <v>655.43110000000001</v>
      </c>
      <c r="P1996" t="s">
        <v>10751</v>
      </c>
      <c r="Q1996">
        <v>324.68</v>
      </c>
      <c r="R1996">
        <v>145.23689999999999</v>
      </c>
      <c r="S1996">
        <v>16.446400000000001</v>
      </c>
      <c r="T1996">
        <v>0.44776300000000002</v>
      </c>
      <c r="U1996">
        <v>2.9047E-2</v>
      </c>
      <c r="V1996">
        <v>31.81138</v>
      </c>
      <c r="W1996" t="s">
        <v>10751</v>
      </c>
      <c r="X1996" t="s">
        <v>10751</v>
      </c>
      <c r="Y1996">
        <v>1</v>
      </c>
      <c r="Z1996">
        <v>4.8000000000000001E-2</v>
      </c>
      <c r="AA1996">
        <v>0.63400000000000001</v>
      </c>
      <c r="AB1996">
        <v>0.317</v>
      </c>
      <c r="AC1996" t="s">
        <v>10751</v>
      </c>
      <c r="AD1996" t="s">
        <v>10751</v>
      </c>
      <c r="AE1996">
        <v>1</v>
      </c>
      <c r="AF1996" t="s">
        <v>10751</v>
      </c>
      <c r="AG1996" t="s">
        <v>10751</v>
      </c>
      <c r="AH1996" t="s">
        <v>10751</v>
      </c>
      <c r="AI1996" t="s">
        <v>10751</v>
      </c>
      <c r="AJ1996" t="s">
        <v>10751</v>
      </c>
      <c r="AK1996" t="s">
        <v>10751</v>
      </c>
      <c r="AL1996" t="s">
        <v>10751</v>
      </c>
      <c r="AM1996" t="s">
        <v>10751</v>
      </c>
      <c r="AN1996" t="s">
        <v>10751</v>
      </c>
      <c r="AO1996" t="s">
        <v>10751</v>
      </c>
      <c r="AP1996">
        <v>1</v>
      </c>
      <c r="AQ1996" t="s">
        <v>10751</v>
      </c>
      <c r="AR1996" t="s">
        <v>10751</v>
      </c>
      <c r="AS1996" t="s">
        <v>10751</v>
      </c>
      <c r="AT1996" t="s">
        <v>10751</v>
      </c>
      <c r="AU1996" t="s">
        <v>10751</v>
      </c>
      <c r="AV1996">
        <v>3</v>
      </c>
      <c r="AW1996" t="s">
        <v>10751</v>
      </c>
      <c r="AX1996">
        <v>7.6</v>
      </c>
      <c r="AY1996">
        <v>1</v>
      </c>
      <c r="AZ1996" t="s">
        <v>10751</v>
      </c>
      <c r="BA1996" t="s">
        <v>10751</v>
      </c>
      <c r="BB1996" t="s">
        <v>10751</v>
      </c>
      <c r="BC1996" t="s">
        <v>10751</v>
      </c>
      <c r="BD1996" t="s">
        <v>10751</v>
      </c>
    </row>
    <row r="1997" spans="1:56">
      <c r="A1997" t="s">
        <v>10755</v>
      </c>
      <c r="B1997">
        <v>5000</v>
      </c>
      <c r="C1997">
        <v>1982</v>
      </c>
      <c r="D1997">
        <v>36</v>
      </c>
      <c r="E1997">
        <v>3.6740000000000002E-3</v>
      </c>
      <c r="F1997">
        <v>15.05884</v>
      </c>
      <c r="H1997">
        <v>12.798299999999999</v>
      </c>
      <c r="I1997">
        <f t="shared" si="38"/>
        <v>4.7020954199999999E-2</v>
      </c>
      <c r="K1997">
        <v>12.08812</v>
      </c>
      <c r="L1997">
        <v>13.78838</v>
      </c>
      <c r="M1997">
        <v>694.38918999999999</v>
      </c>
      <c r="N1997">
        <v>735.18452000000002</v>
      </c>
      <c r="O1997">
        <v>644.52823000000001</v>
      </c>
      <c r="P1997" t="s">
        <v>10751</v>
      </c>
      <c r="Q1997">
        <v>320.4622</v>
      </c>
      <c r="R1997">
        <v>143.8235</v>
      </c>
      <c r="S1997">
        <v>17.656300000000002</v>
      </c>
      <c r="T1997">
        <v>0.45016099999999998</v>
      </c>
      <c r="U1997">
        <v>2.8764999999999999E-2</v>
      </c>
      <c r="V1997">
        <v>32.278799999999997</v>
      </c>
      <c r="W1997" t="s">
        <v>10751</v>
      </c>
      <c r="X1997" t="s">
        <v>10751</v>
      </c>
      <c r="Y1997">
        <v>1</v>
      </c>
      <c r="Z1997">
        <v>4.7E-2</v>
      </c>
      <c r="AA1997">
        <v>0.65800000000000003</v>
      </c>
      <c r="AB1997">
        <v>0.29399999999999998</v>
      </c>
      <c r="AC1997" t="s">
        <v>10751</v>
      </c>
      <c r="AD1997" t="s">
        <v>10751</v>
      </c>
      <c r="AE1997">
        <v>1</v>
      </c>
      <c r="AF1997" t="s">
        <v>10751</v>
      </c>
      <c r="AG1997" t="s">
        <v>10751</v>
      </c>
      <c r="AH1997" t="s">
        <v>10751</v>
      </c>
      <c r="AI1997" t="s">
        <v>10751</v>
      </c>
      <c r="AJ1997" t="s">
        <v>10751</v>
      </c>
      <c r="AK1997" t="s">
        <v>10751</v>
      </c>
      <c r="AL1997" t="s">
        <v>10751</v>
      </c>
      <c r="AM1997" t="s">
        <v>10751</v>
      </c>
      <c r="AN1997" t="s">
        <v>10751</v>
      </c>
      <c r="AO1997" t="s">
        <v>10751</v>
      </c>
      <c r="AP1997">
        <v>1</v>
      </c>
      <c r="AQ1997" t="s">
        <v>10751</v>
      </c>
      <c r="AR1997" t="s">
        <v>10751</v>
      </c>
      <c r="AS1997" t="s">
        <v>10751</v>
      </c>
      <c r="AT1997" t="s">
        <v>10751</v>
      </c>
      <c r="AU1997" t="s">
        <v>10751</v>
      </c>
      <c r="AV1997">
        <v>3</v>
      </c>
      <c r="AW1997" t="s">
        <v>10751</v>
      </c>
      <c r="AX1997">
        <v>7.6</v>
      </c>
      <c r="AY1997">
        <v>1</v>
      </c>
      <c r="AZ1997" t="s">
        <v>10751</v>
      </c>
      <c r="BA1997" t="s">
        <v>10751</v>
      </c>
      <c r="BB1997" t="s">
        <v>10751</v>
      </c>
      <c r="BC1997" t="s">
        <v>10751</v>
      </c>
      <c r="BD1997" t="s">
        <v>10751</v>
      </c>
    </row>
    <row r="1998" spans="1:56">
      <c r="A1998" t="s">
        <v>10754</v>
      </c>
      <c r="B1998">
        <v>2500</v>
      </c>
      <c r="C1998">
        <v>2011</v>
      </c>
      <c r="D1998" t="s">
        <v>10751</v>
      </c>
      <c r="E1998" t="s">
        <v>10751</v>
      </c>
      <c r="F1998" t="s">
        <v>10751</v>
      </c>
      <c r="H1998" t="s">
        <v>10751</v>
      </c>
      <c r="I1998" t="str">
        <f t="shared" si="38"/>
        <v/>
      </c>
      <c r="K1998" t="s">
        <v>10751</v>
      </c>
      <c r="L1998" t="s">
        <v>10751</v>
      </c>
      <c r="M1998" t="s">
        <v>10751</v>
      </c>
      <c r="N1998" t="s">
        <v>10751</v>
      </c>
      <c r="O1998" t="s">
        <v>10751</v>
      </c>
      <c r="P1998" t="s">
        <v>10751</v>
      </c>
      <c r="Q1998" t="s">
        <v>10751</v>
      </c>
      <c r="R1998" t="s">
        <v>10751</v>
      </c>
      <c r="S1998" t="s">
        <v>10751</v>
      </c>
      <c r="T1998" t="s">
        <v>10751</v>
      </c>
      <c r="U1998" t="s">
        <v>10751</v>
      </c>
      <c r="V1998" t="s">
        <v>10751</v>
      </c>
      <c r="W1998" t="s">
        <v>10751</v>
      </c>
      <c r="X1998" t="s">
        <v>10751</v>
      </c>
      <c r="Y1998" t="s">
        <v>10751</v>
      </c>
      <c r="Z1998" t="s">
        <v>10751</v>
      </c>
      <c r="AA1998" t="s">
        <v>10751</v>
      </c>
      <c r="AB1998" t="s">
        <v>10751</v>
      </c>
      <c r="AC1998" t="s">
        <v>10751</v>
      </c>
      <c r="AD1998" t="s">
        <v>10751</v>
      </c>
      <c r="AE1998" t="s">
        <v>10751</v>
      </c>
      <c r="AF1998" t="s">
        <v>10751</v>
      </c>
      <c r="AG1998" t="s">
        <v>10751</v>
      </c>
      <c r="AH1998" t="s">
        <v>10751</v>
      </c>
      <c r="AI1998" t="s">
        <v>10751</v>
      </c>
      <c r="AJ1998" t="s">
        <v>10751</v>
      </c>
      <c r="AK1998" t="s">
        <v>10751</v>
      </c>
      <c r="AL1998" t="s">
        <v>10751</v>
      </c>
      <c r="AM1998" t="s">
        <v>10751</v>
      </c>
      <c r="AN1998" t="s">
        <v>10751</v>
      </c>
      <c r="AO1998" t="s">
        <v>10751</v>
      </c>
      <c r="AP1998" t="s">
        <v>10751</v>
      </c>
      <c r="AQ1998" t="s">
        <v>10751</v>
      </c>
      <c r="AR1998" t="s">
        <v>10751</v>
      </c>
      <c r="AS1998" t="s">
        <v>10751</v>
      </c>
      <c r="AT1998" t="s">
        <v>10751</v>
      </c>
      <c r="AU1998" t="s">
        <v>10751</v>
      </c>
      <c r="AV1998" t="s">
        <v>10751</v>
      </c>
      <c r="AW1998" t="s">
        <v>10751</v>
      </c>
      <c r="AX1998" t="s">
        <v>10751</v>
      </c>
      <c r="AY1998" t="s">
        <v>10751</v>
      </c>
      <c r="AZ1998" t="s">
        <v>10751</v>
      </c>
      <c r="BA1998" t="s">
        <v>10751</v>
      </c>
      <c r="BB1998" t="s">
        <v>10751</v>
      </c>
      <c r="BC1998" t="s">
        <v>10751</v>
      </c>
      <c r="BD1998" t="s">
        <v>10751</v>
      </c>
    </row>
    <row r="1999" spans="1:56">
      <c r="A1999" t="s">
        <v>10754</v>
      </c>
      <c r="B1999">
        <v>2500</v>
      </c>
      <c r="C1999">
        <v>2012</v>
      </c>
      <c r="D1999" t="s">
        <v>10751</v>
      </c>
      <c r="E1999" t="s">
        <v>10751</v>
      </c>
      <c r="F1999" t="s">
        <v>10751</v>
      </c>
      <c r="H1999" t="s">
        <v>10751</v>
      </c>
      <c r="I1999" t="str">
        <f t="shared" si="38"/>
        <v/>
      </c>
      <c r="K1999" t="s">
        <v>10751</v>
      </c>
      <c r="L1999" t="s">
        <v>10751</v>
      </c>
      <c r="M1999" t="s">
        <v>10751</v>
      </c>
      <c r="N1999" t="s">
        <v>10751</v>
      </c>
      <c r="O1999" t="s">
        <v>10751</v>
      </c>
      <c r="P1999" t="s">
        <v>10751</v>
      </c>
      <c r="Q1999" t="s">
        <v>10751</v>
      </c>
      <c r="R1999" t="s">
        <v>10751</v>
      </c>
      <c r="S1999" t="s">
        <v>10751</v>
      </c>
      <c r="T1999" t="s">
        <v>10751</v>
      </c>
      <c r="U1999" t="s">
        <v>10751</v>
      </c>
      <c r="V1999" t="s">
        <v>10751</v>
      </c>
      <c r="W1999" t="s">
        <v>10751</v>
      </c>
      <c r="X1999" t="s">
        <v>10751</v>
      </c>
      <c r="Y1999" t="s">
        <v>10751</v>
      </c>
      <c r="Z1999" t="s">
        <v>10751</v>
      </c>
      <c r="AA1999" t="s">
        <v>10751</v>
      </c>
      <c r="AB1999" t="s">
        <v>10751</v>
      </c>
      <c r="AC1999" t="s">
        <v>10751</v>
      </c>
      <c r="AD1999" t="s">
        <v>10751</v>
      </c>
      <c r="AE1999" t="s">
        <v>10751</v>
      </c>
      <c r="AF1999" t="s">
        <v>10751</v>
      </c>
      <c r="AG1999" t="s">
        <v>10751</v>
      </c>
      <c r="AH1999" t="s">
        <v>10751</v>
      </c>
      <c r="AI1999" t="s">
        <v>10751</v>
      </c>
      <c r="AJ1999" t="s">
        <v>10751</v>
      </c>
      <c r="AK1999" t="s">
        <v>10751</v>
      </c>
      <c r="AL1999" t="s">
        <v>10751</v>
      </c>
      <c r="AM1999" t="s">
        <v>10751</v>
      </c>
      <c r="AN1999" t="s">
        <v>10751</v>
      </c>
      <c r="AO1999" t="s">
        <v>10751</v>
      </c>
      <c r="AP1999" t="s">
        <v>10751</v>
      </c>
      <c r="AQ1999" t="s">
        <v>10751</v>
      </c>
      <c r="AR1999" t="s">
        <v>10751</v>
      </c>
      <c r="AS1999" t="s">
        <v>10751</v>
      </c>
      <c r="AT1999" t="s">
        <v>10751</v>
      </c>
      <c r="AU1999" t="s">
        <v>10751</v>
      </c>
      <c r="AV1999" t="s">
        <v>10751</v>
      </c>
      <c r="AW1999" t="s">
        <v>10751</v>
      </c>
      <c r="AX1999" t="s">
        <v>10751</v>
      </c>
      <c r="AY1999" t="s">
        <v>10751</v>
      </c>
      <c r="AZ1999" t="s">
        <v>10751</v>
      </c>
      <c r="BA1999" t="s">
        <v>10751</v>
      </c>
      <c r="BB1999" t="s">
        <v>10751</v>
      </c>
      <c r="BC1999" t="s">
        <v>10751</v>
      </c>
      <c r="BD1999" t="s">
        <v>10751</v>
      </c>
    </row>
    <row r="2000" spans="1:56">
      <c r="A2000" t="s">
        <v>10754</v>
      </c>
      <c r="B2000">
        <v>2500</v>
      </c>
      <c r="C2000">
        <v>2013</v>
      </c>
      <c r="D2000" t="s">
        <v>10751</v>
      </c>
      <c r="E2000" t="s">
        <v>10751</v>
      </c>
      <c r="F2000" t="s">
        <v>10751</v>
      </c>
      <c r="H2000" t="s">
        <v>10751</v>
      </c>
      <c r="I2000" t="str">
        <f t="shared" si="38"/>
        <v/>
      </c>
      <c r="K2000" t="s">
        <v>10751</v>
      </c>
      <c r="L2000" t="s">
        <v>10751</v>
      </c>
      <c r="M2000" t="s">
        <v>10751</v>
      </c>
      <c r="N2000" t="s">
        <v>10751</v>
      </c>
      <c r="O2000" t="s">
        <v>10751</v>
      </c>
      <c r="P2000" t="s">
        <v>10751</v>
      </c>
      <c r="Q2000" t="s">
        <v>10751</v>
      </c>
      <c r="R2000" t="s">
        <v>10751</v>
      </c>
      <c r="S2000" t="s">
        <v>10751</v>
      </c>
      <c r="T2000" t="s">
        <v>10751</v>
      </c>
      <c r="U2000" t="s">
        <v>10751</v>
      </c>
      <c r="V2000" t="s">
        <v>10751</v>
      </c>
      <c r="W2000" t="s">
        <v>10751</v>
      </c>
      <c r="X2000" t="s">
        <v>10751</v>
      </c>
      <c r="Y2000" t="s">
        <v>10751</v>
      </c>
      <c r="Z2000" t="s">
        <v>10751</v>
      </c>
      <c r="AA2000" t="s">
        <v>10751</v>
      </c>
      <c r="AB2000" t="s">
        <v>10751</v>
      </c>
      <c r="AC2000" t="s">
        <v>10751</v>
      </c>
      <c r="AD2000" t="s">
        <v>10751</v>
      </c>
      <c r="AE2000" t="s">
        <v>10751</v>
      </c>
      <c r="AF2000" t="s">
        <v>10751</v>
      </c>
      <c r="AG2000" t="s">
        <v>10751</v>
      </c>
      <c r="AH2000" t="s">
        <v>10751</v>
      </c>
      <c r="AI2000" t="s">
        <v>10751</v>
      </c>
      <c r="AJ2000" t="s">
        <v>10751</v>
      </c>
      <c r="AK2000" t="s">
        <v>10751</v>
      </c>
      <c r="AL2000" t="s">
        <v>10751</v>
      </c>
      <c r="AM2000" t="s">
        <v>10751</v>
      </c>
      <c r="AN2000" t="s">
        <v>10751</v>
      </c>
      <c r="AO2000" t="s">
        <v>10751</v>
      </c>
      <c r="AP2000" t="s">
        <v>10751</v>
      </c>
      <c r="AQ2000" t="s">
        <v>10751</v>
      </c>
      <c r="AR2000" t="s">
        <v>10751</v>
      </c>
      <c r="AS2000" t="s">
        <v>10751</v>
      </c>
      <c r="AT2000" t="s">
        <v>10751</v>
      </c>
      <c r="AU2000" t="s">
        <v>10751</v>
      </c>
      <c r="AV2000" t="s">
        <v>10751</v>
      </c>
      <c r="AW2000" t="s">
        <v>10751</v>
      </c>
      <c r="AX2000" t="s">
        <v>10751</v>
      </c>
      <c r="AY2000" t="s">
        <v>10751</v>
      </c>
      <c r="AZ2000" t="s">
        <v>10751</v>
      </c>
      <c r="BA2000" t="s">
        <v>10751</v>
      </c>
      <c r="BB2000" t="s">
        <v>10751</v>
      </c>
      <c r="BC2000" t="s">
        <v>10751</v>
      </c>
      <c r="BD2000" t="s">
        <v>10751</v>
      </c>
    </row>
    <row r="2001" spans="1:56">
      <c r="A2001" t="s">
        <v>10754</v>
      </c>
      <c r="B2001">
        <v>2500</v>
      </c>
      <c r="C2001">
        <v>2014</v>
      </c>
      <c r="D2001" t="s">
        <v>10751</v>
      </c>
      <c r="E2001" t="s">
        <v>10751</v>
      </c>
      <c r="F2001" t="s">
        <v>10751</v>
      </c>
      <c r="H2001" t="s">
        <v>10751</v>
      </c>
      <c r="I2001" t="str">
        <f t="shared" si="38"/>
        <v/>
      </c>
      <c r="K2001" t="s">
        <v>10751</v>
      </c>
      <c r="L2001" t="s">
        <v>10751</v>
      </c>
      <c r="M2001" t="s">
        <v>10751</v>
      </c>
      <c r="N2001" t="s">
        <v>10751</v>
      </c>
      <c r="O2001" t="s">
        <v>10751</v>
      </c>
      <c r="P2001" t="s">
        <v>10751</v>
      </c>
      <c r="Q2001" t="s">
        <v>10751</v>
      </c>
      <c r="R2001" t="s">
        <v>10751</v>
      </c>
      <c r="S2001" t="s">
        <v>10751</v>
      </c>
      <c r="T2001" t="s">
        <v>10751</v>
      </c>
      <c r="U2001" t="s">
        <v>10751</v>
      </c>
      <c r="V2001" t="s">
        <v>10751</v>
      </c>
      <c r="W2001" t="s">
        <v>10751</v>
      </c>
      <c r="X2001" t="s">
        <v>10751</v>
      </c>
      <c r="Y2001" t="s">
        <v>10751</v>
      </c>
      <c r="Z2001" t="s">
        <v>10751</v>
      </c>
      <c r="AA2001" t="s">
        <v>10751</v>
      </c>
      <c r="AB2001" t="s">
        <v>10751</v>
      </c>
      <c r="AC2001" t="s">
        <v>10751</v>
      </c>
      <c r="AD2001" t="s">
        <v>10751</v>
      </c>
      <c r="AE2001" t="s">
        <v>10751</v>
      </c>
      <c r="AF2001" t="s">
        <v>10751</v>
      </c>
      <c r="AG2001" t="s">
        <v>10751</v>
      </c>
      <c r="AH2001" t="s">
        <v>10751</v>
      </c>
      <c r="AI2001" t="s">
        <v>10751</v>
      </c>
      <c r="AJ2001" t="s">
        <v>10751</v>
      </c>
      <c r="AK2001" t="s">
        <v>10751</v>
      </c>
      <c r="AL2001" t="s">
        <v>10751</v>
      </c>
      <c r="AM2001" t="s">
        <v>10751</v>
      </c>
      <c r="AN2001" t="s">
        <v>10751</v>
      </c>
      <c r="AO2001" t="s">
        <v>10751</v>
      </c>
      <c r="AP2001" t="s">
        <v>10751</v>
      </c>
      <c r="AQ2001" t="s">
        <v>10751</v>
      </c>
      <c r="AR2001" t="s">
        <v>10751</v>
      </c>
      <c r="AS2001" t="s">
        <v>10751</v>
      </c>
      <c r="AT2001" t="s">
        <v>10751</v>
      </c>
      <c r="AU2001" t="s">
        <v>10751</v>
      </c>
      <c r="AV2001" t="s">
        <v>10751</v>
      </c>
      <c r="AW2001" t="s">
        <v>10751</v>
      </c>
      <c r="AX2001" t="s">
        <v>10751</v>
      </c>
      <c r="AY2001" t="s">
        <v>10751</v>
      </c>
      <c r="AZ2001" t="s">
        <v>10751</v>
      </c>
      <c r="BA2001" t="s">
        <v>10751</v>
      </c>
      <c r="BB2001" t="s">
        <v>10751</v>
      </c>
      <c r="BC2001" t="s">
        <v>10751</v>
      </c>
      <c r="BD2001" t="s">
        <v>10751</v>
      </c>
    </row>
    <row r="2002" spans="1:56">
      <c r="A2002" t="s">
        <v>10754</v>
      </c>
      <c r="B2002">
        <v>2500</v>
      </c>
      <c r="C2002">
        <v>2015</v>
      </c>
      <c r="D2002" t="s">
        <v>10751</v>
      </c>
      <c r="E2002" t="s">
        <v>10751</v>
      </c>
      <c r="F2002" t="s">
        <v>10751</v>
      </c>
      <c r="H2002" t="s">
        <v>10751</v>
      </c>
      <c r="I2002" t="str">
        <f t="shared" si="38"/>
        <v/>
      </c>
      <c r="K2002" t="s">
        <v>10751</v>
      </c>
      <c r="L2002" t="s">
        <v>10751</v>
      </c>
      <c r="M2002" t="s">
        <v>10751</v>
      </c>
      <c r="N2002" t="s">
        <v>10751</v>
      </c>
      <c r="O2002" t="s">
        <v>10751</v>
      </c>
      <c r="P2002" t="s">
        <v>10751</v>
      </c>
      <c r="Q2002" t="s">
        <v>10751</v>
      </c>
      <c r="R2002" t="s">
        <v>10751</v>
      </c>
      <c r="S2002" t="s">
        <v>10751</v>
      </c>
      <c r="T2002" t="s">
        <v>10751</v>
      </c>
      <c r="U2002" t="s">
        <v>10751</v>
      </c>
      <c r="V2002" t="s">
        <v>10751</v>
      </c>
      <c r="W2002" t="s">
        <v>10751</v>
      </c>
      <c r="X2002" t="s">
        <v>10751</v>
      </c>
      <c r="Y2002" t="s">
        <v>10751</v>
      </c>
      <c r="Z2002" t="s">
        <v>10751</v>
      </c>
      <c r="AA2002" t="s">
        <v>10751</v>
      </c>
      <c r="AB2002" t="s">
        <v>10751</v>
      </c>
      <c r="AC2002" t="s">
        <v>10751</v>
      </c>
      <c r="AD2002" t="s">
        <v>10751</v>
      </c>
      <c r="AE2002" t="s">
        <v>10751</v>
      </c>
      <c r="AF2002" t="s">
        <v>10751</v>
      </c>
      <c r="AG2002" t="s">
        <v>10751</v>
      </c>
      <c r="AH2002" t="s">
        <v>10751</v>
      </c>
      <c r="AI2002" t="s">
        <v>10751</v>
      </c>
      <c r="AJ2002" t="s">
        <v>10751</v>
      </c>
      <c r="AK2002" t="s">
        <v>10751</v>
      </c>
      <c r="AL2002" t="s">
        <v>10751</v>
      </c>
      <c r="AM2002" t="s">
        <v>10751</v>
      </c>
      <c r="AN2002" t="s">
        <v>10751</v>
      </c>
      <c r="AO2002" t="s">
        <v>10751</v>
      </c>
      <c r="AP2002" t="s">
        <v>10751</v>
      </c>
      <c r="AQ2002" t="s">
        <v>10751</v>
      </c>
      <c r="AR2002" t="s">
        <v>10751</v>
      </c>
      <c r="AS2002" t="s">
        <v>10751</v>
      </c>
      <c r="AT2002" t="s">
        <v>10751</v>
      </c>
      <c r="AU2002" t="s">
        <v>10751</v>
      </c>
      <c r="AV2002" t="s">
        <v>10751</v>
      </c>
      <c r="AW2002" t="s">
        <v>10751</v>
      </c>
      <c r="AX2002" t="s">
        <v>10751</v>
      </c>
      <c r="AY2002" t="s">
        <v>10751</v>
      </c>
      <c r="AZ2002" t="s">
        <v>10751</v>
      </c>
      <c r="BA2002" t="s">
        <v>10751</v>
      </c>
      <c r="BB2002" t="s">
        <v>10751</v>
      </c>
      <c r="BC2002" t="s">
        <v>10751</v>
      </c>
      <c r="BD2002" t="s">
        <v>10751</v>
      </c>
    </row>
    <row r="2003" spans="1:56">
      <c r="A2003" t="s">
        <v>10754</v>
      </c>
      <c r="B2003">
        <v>2500</v>
      </c>
      <c r="C2003">
        <v>2016</v>
      </c>
      <c r="D2003" t="s">
        <v>10751</v>
      </c>
      <c r="E2003" t="s">
        <v>10751</v>
      </c>
      <c r="F2003" t="s">
        <v>10751</v>
      </c>
      <c r="H2003" t="s">
        <v>10751</v>
      </c>
      <c r="I2003" t="str">
        <f t="shared" si="38"/>
        <v/>
      </c>
      <c r="K2003" t="s">
        <v>10751</v>
      </c>
      <c r="L2003" t="s">
        <v>10751</v>
      </c>
      <c r="M2003" t="s">
        <v>10751</v>
      </c>
      <c r="N2003" t="s">
        <v>10751</v>
      </c>
      <c r="O2003" t="s">
        <v>10751</v>
      </c>
      <c r="P2003" t="s">
        <v>10751</v>
      </c>
      <c r="Q2003" t="s">
        <v>10751</v>
      </c>
      <c r="R2003" t="s">
        <v>10751</v>
      </c>
      <c r="S2003" t="s">
        <v>10751</v>
      </c>
      <c r="T2003" t="s">
        <v>10751</v>
      </c>
      <c r="U2003" t="s">
        <v>10751</v>
      </c>
      <c r="V2003" t="s">
        <v>10751</v>
      </c>
      <c r="W2003" t="s">
        <v>10751</v>
      </c>
      <c r="X2003" t="s">
        <v>10751</v>
      </c>
      <c r="Y2003" t="s">
        <v>10751</v>
      </c>
      <c r="Z2003" t="s">
        <v>10751</v>
      </c>
      <c r="AA2003" t="s">
        <v>10751</v>
      </c>
      <c r="AB2003" t="s">
        <v>10751</v>
      </c>
      <c r="AC2003" t="s">
        <v>10751</v>
      </c>
      <c r="AD2003" t="s">
        <v>10751</v>
      </c>
      <c r="AE2003" t="s">
        <v>10751</v>
      </c>
      <c r="AF2003" t="s">
        <v>10751</v>
      </c>
      <c r="AG2003" t="s">
        <v>10751</v>
      </c>
      <c r="AH2003" t="s">
        <v>10751</v>
      </c>
      <c r="AI2003" t="s">
        <v>10751</v>
      </c>
      <c r="AJ2003" t="s">
        <v>10751</v>
      </c>
      <c r="AK2003" t="s">
        <v>10751</v>
      </c>
      <c r="AL2003" t="s">
        <v>10751</v>
      </c>
      <c r="AM2003" t="s">
        <v>10751</v>
      </c>
      <c r="AN2003" t="s">
        <v>10751</v>
      </c>
      <c r="AO2003" t="s">
        <v>10751</v>
      </c>
      <c r="AP2003" t="s">
        <v>10751</v>
      </c>
      <c r="AQ2003" t="s">
        <v>10751</v>
      </c>
      <c r="AR2003" t="s">
        <v>10751</v>
      </c>
      <c r="AS2003" t="s">
        <v>10751</v>
      </c>
      <c r="AT2003" t="s">
        <v>10751</v>
      </c>
      <c r="AU2003" t="s">
        <v>10751</v>
      </c>
      <c r="AV2003" t="s">
        <v>10751</v>
      </c>
      <c r="AW2003" t="s">
        <v>10751</v>
      </c>
      <c r="AX2003" t="s">
        <v>10751</v>
      </c>
      <c r="AY2003" t="s">
        <v>10751</v>
      </c>
      <c r="AZ2003" t="s">
        <v>10751</v>
      </c>
      <c r="BA2003" t="s">
        <v>10751</v>
      </c>
      <c r="BB2003" t="s">
        <v>10751</v>
      </c>
      <c r="BC2003" t="s">
        <v>10751</v>
      </c>
      <c r="BD2003" t="s">
        <v>10751</v>
      </c>
    </row>
    <row r="2004" spans="1:56">
      <c r="A2004" t="s">
        <v>10754</v>
      </c>
      <c r="B2004">
        <v>2500</v>
      </c>
      <c r="C2004">
        <v>2017</v>
      </c>
      <c r="D2004" t="s">
        <v>10751</v>
      </c>
      <c r="E2004" t="s">
        <v>10751</v>
      </c>
      <c r="F2004" t="s">
        <v>10751</v>
      </c>
      <c r="H2004" t="s">
        <v>10751</v>
      </c>
      <c r="I2004" t="str">
        <f t="shared" si="38"/>
        <v/>
      </c>
      <c r="K2004" t="s">
        <v>10751</v>
      </c>
      <c r="L2004" t="s">
        <v>10751</v>
      </c>
      <c r="M2004" t="s">
        <v>10751</v>
      </c>
      <c r="N2004" t="s">
        <v>10751</v>
      </c>
      <c r="O2004" t="s">
        <v>10751</v>
      </c>
      <c r="P2004" t="s">
        <v>10751</v>
      </c>
      <c r="Q2004" t="s">
        <v>10751</v>
      </c>
      <c r="R2004" t="s">
        <v>10751</v>
      </c>
      <c r="S2004" t="s">
        <v>10751</v>
      </c>
      <c r="T2004" t="s">
        <v>10751</v>
      </c>
      <c r="U2004" t="s">
        <v>10751</v>
      </c>
      <c r="V2004" t="s">
        <v>10751</v>
      </c>
      <c r="W2004" t="s">
        <v>10751</v>
      </c>
      <c r="X2004" t="s">
        <v>10751</v>
      </c>
      <c r="Y2004" t="s">
        <v>10751</v>
      </c>
      <c r="Z2004" t="s">
        <v>10751</v>
      </c>
      <c r="AA2004" t="s">
        <v>10751</v>
      </c>
      <c r="AB2004" t="s">
        <v>10751</v>
      </c>
      <c r="AC2004" t="s">
        <v>10751</v>
      </c>
      <c r="AD2004" t="s">
        <v>10751</v>
      </c>
      <c r="AE2004" t="s">
        <v>10751</v>
      </c>
      <c r="AF2004" t="s">
        <v>10751</v>
      </c>
      <c r="AG2004" t="s">
        <v>10751</v>
      </c>
      <c r="AH2004" t="s">
        <v>10751</v>
      </c>
      <c r="AI2004" t="s">
        <v>10751</v>
      </c>
      <c r="AJ2004" t="s">
        <v>10751</v>
      </c>
      <c r="AK2004" t="s">
        <v>10751</v>
      </c>
      <c r="AL2004" t="s">
        <v>10751</v>
      </c>
      <c r="AM2004" t="s">
        <v>10751</v>
      </c>
      <c r="AN2004" t="s">
        <v>10751</v>
      </c>
      <c r="AO2004" t="s">
        <v>10751</v>
      </c>
      <c r="AP2004" t="s">
        <v>10751</v>
      </c>
      <c r="AQ2004" t="s">
        <v>10751</v>
      </c>
      <c r="AR2004" t="s">
        <v>10751</v>
      </c>
      <c r="AS2004" t="s">
        <v>10751</v>
      </c>
      <c r="AT2004" t="s">
        <v>10751</v>
      </c>
      <c r="AU2004" t="s">
        <v>10751</v>
      </c>
      <c r="AV2004" t="s">
        <v>10751</v>
      </c>
      <c r="AW2004" t="s">
        <v>10751</v>
      </c>
      <c r="AX2004" t="s">
        <v>10751</v>
      </c>
      <c r="AY2004" t="s">
        <v>10751</v>
      </c>
      <c r="AZ2004" t="s">
        <v>10751</v>
      </c>
      <c r="BA2004" t="s">
        <v>10751</v>
      </c>
      <c r="BB2004" t="s">
        <v>10751</v>
      </c>
      <c r="BC2004" t="s">
        <v>10751</v>
      </c>
      <c r="BD2004" t="s">
        <v>10751</v>
      </c>
    </row>
    <row r="2005" spans="1:56">
      <c r="A2005" t="s">
        <v>10754</v>
      </c>
      <c r="B2005">
        <v>2500</v>
      </c>
      <c r="C2005">
        <v>2018</v>
      </c>
      <c r="D2005" t="s">
        <v>10751</v>
      </c>
      <c r="E2005" t="s">
        <v>10751</v>
      </c>
      <c r="F2005" t="s">
        <v>10751</v>
      </c>
      <c r="H2005" t="s">
        <v>10751</v>
      </c>
      <c r="I2005" t="str">
        <f t="shared" si="38"/>
        <v/>
      </c>
      <c r="K2005" t="s">
        <v>10751</v>
      </c>
      <c r="L2005" t="s">
        <v>10751</v>
      </c>
      <c r="M2005" t="s">
        <v>10751</v>
      </c>
      <c r="N2005" t="s">
        <v>10751</v>
      </c>
      <c r="O2005" t="s">
        <v>10751</v>
      </c>
      <c r="P2005" t="s">
        <v>10751</v>
      </c>
      <c r="Q2005" t="s">
        <v>10751</v>
      </c>
      <c r="R2005" t="s">
        <v>10751</v>
      </c>
      <c r="S2005" t="s">
        <v>10751</v>
      </c>
      <c r="T2005" t="s">
        <v>10751</v>
      </c>
      <c r="U2005" t="s">
        <v>10751</v>
      </c>
      <c r="V2005" t="s">
        <v>10751</v>
      </c>
      <c r="W2005" t="s">
        <v>10751</v>
      </c>
      <c r="X2005" t="s">
        <v>10751</v>
      </c>
      <c r="Y2005" t="s">
        <v>10751</v>
      </c>
      <c r="Z2005" t="s">
        <v>10751</v>
      </c>
      <c r="AA2005" t="s">
        <v>10751</v>
      </c>
      <c r="AB2005" t="s">
        <v>10751</v>
      </c>
      <c r="AC2005" t="s">
        <v>10751</v>
      </c>
      <c r="AD2005" t="s">
        <v>10751</v>
      </c>
      <c r="AE2005" t="s">
        <v>10751</v>
      </c>
      <c r="AF2005" t="s">
        <v>10751</v>
      </c>
      <c r="AG2005" t="s">
        <v>10751</v>
      </c>
      <c r="AH2005" t="s">
        <v>10751</v>
      </c>
      <c r="AI2005" t="s">
        <v>10751</v>
      </c>
      <c r="AJ2005" t="s">
        <v>10751</v>
      </c>
      <c r="AK2005" t="s">
        <v>10751</v>
      </c>
      <c r="AL2005" t="s">
        <v>10751</v>
      </c>
      <c r="AM2005" t="s">
        <v>10751</v>
      </c>
      <c r="AN2005" t="s">
        <v>10751</v>
      </c>
      <c r="AO2005" t="s">
        <v>10751</v>
      </c>
      <c r="AP2005" t="s">
        <v>10751</v>
      </c>
      <c r="AQ2005" t="s">
        <v>10751</v>
      </c>
      <c r="AR2005" t="s">
        <v>10751</v>
      </c>
      <c r="AS2005" t="s">
        <v>10751</v>
      </c>
      <c r="AT2005" t="s">
        <v>10751</v>
      </c>
      <c r="AU2005" t="s">
        <v>10751</v>
      </c>
      <c r="AV2005" t="s">
        <v>10751</v>
      </c>
      <c r="AW2005" t="s">
        <v>10751</v>
      </c>
      <c r="AX2005" t="s">
        <v>10751</v>
      </c>
      <c r="AY2005" t="s">
        <v>10751</v>
      </c>
      <c r="AZ2005" t="s">
        <v>10751</v>
      </c>
      <c r="BA2005" t="s">
        <v>10751</v>
      </c>
      <c r="BB2005" t="s">
        <v>10751</v>
      </c>
      <c r="BC2005" t="s">
        <v>10751</v>
      </c>
      <c r="BD2005" t="s">
        <v>10751</v>
      </c>
    </row>
    <row r="2006" spans="1:56">
      <c r="A2006" t="s">
        <v>10754</v>
      </c>
      <c r="B2006">
        <v>2500</v>
      </c>
      <c r="C2006">
        <v>2019</v>
      </c>
      <c r="D2006" t="s">
        <v>10751</v>
      </c>
      <c r="E2006" t="s">
        <v>10751</v>
      </c>
      <c r="F2006" t="s">
        <v>10751</v>
      </c>
      <c r="H2006" t="s">
        <v>10751</v>
      </c>
      <c r="I2006" t="str">
        <f t="shared" si="38"/>
        <v/>
      </c>
      <c r="K2006" t="s">
        <v>10751</v>
      </c>
      <c r="L2006" t="s">
        <v>10751</v>
      </c>
      <c r="M2006" t="s">
        <v>10751</v>
      </c>
      <c r="N2006" t="s">
        <v>10751</v>
      </c>
      <c r="O2006" t="s">
        <v>10751</v>
      </c>
      <c r="P2006" t="s">
        <v>10751</v>
      </c>
      <c r="Q2006" t="s">
        <v>10751</v>
      </c>
      <c r="R2006" t="s">
        <v>10751</v>
      </c>
      <c r="S2006" t="s">
        <v>10751</v>
      </c>
      <c r="T2006" t="s">
        <v>10751</v>
      </c>
      <c r="U2006" t="s">
        <v>10751</v>
      </c>
      <c r="V2006" t="s">
        <v>10751</v>
      </c>
      <c r="W2006" t="s">
        <v>10751</v>
      </c>
      <c r="X2006" t="s">
        <v>10751</v>
      </c>
      <c r="Y2006" t="s">
        <v>10751</v>
      </c>
      <c r="Z2006" t="s">
        <v>10751</v>
      </c>
      <c r="AA2006" t="s">
        <v>10751</v>
      </c>
      <c r="AB2006" t="s">
        <v>10751</v>
      </c>
      <c r="AC2006" t="s">
        <v>10751</v>
      </c>
      <c r="AD2006" t="s">
        <v>10751</v>
      </c>
      <c r="AE2006" t="s">
        <v>10751</v>
      </c>
      <c r="AF2006" t="s">
        <v>10751</v>
      </c>
      <c r="AG2006" t="s">
        <v>10751</v>
      </c>
      <c r="AH2006" t="s">
        <v>10751</v>
      </c>
      <c r="AI2006" t="s">
        <v>10751</v>
      </c>
      <c r="AJ2006" t="s">
        <v>10751</v>
      </c>
      <c r="AK2006" t="s">
        <v>10751</v>
      </c>
      <c r="AL2006" t="s">
        <v>10751</v>
      </c>
      <c r="AM2006" t="s">
        <v>10751</v>
      </c>
      <c r="AN2006" t="s">
        <v>10751</v>
      </c>
      <c r="AO2006" t="s">
        <v>10751</v>
      </c>
      <c r="AP2006" t="s">
        <v>10751</v>
      </c>
      <c r="AQ2006" t="s">
        <v>10751</v>
      </c>
      <c r="AR2006" t="s">
        <v>10751</v>
      </c>
      <c r="AS2006" t="s">
        <v>10751</v>
      </c>
      <c r="AT2006" t="s">
        <v>10751</v>
      </c>
      <c r="AU2006" t="s">
        <v>10751</v>
      </c>
      <c r="AV2006" t="s">
        <v>10751</v>
      </c>
      <c r="AW2006" t="s">
        <v>10751</v>
      </c>
      <c r="AX2006" t="s">
        <v>10751</v>
      </c>
      <c r="AY2006" t="s">
        <v>10751</v>
      </c>
      <c r="AZ2006" t="s">
        <v>10751</v>
      </c>
      <c r="BA2006" t="s">
        <v>10751</v>
      </c>
      <c r="BB2006" t="s">
        <v>10751</v>
      </c>
      <c r="BC2006" t="s">
        <v>10751</v>
      </c>
      <c r="BD2006" t="s">
        <v>10751</v>
      </c>
    </row>
    <row r="2007" spans="1:56">
      <c r="A2007" t="s">
        <v>10754</v>
      </c>
      <c r="B2007">
        <v>2500</v>
      </c>
      <c r="C2007">
        <v>2020</v>
      </c>
      <c r="D2007" t="s">
        <v>10751</v>
      </c>
      <c r="E2007" t="s">
        <v>10751</v>
      </c>
      <c r="F2007" t="s">
        <v>10751</v>
      </c>
      <c r="H2007" t="s">
        <v>10751</v>
      </c>
      <c r="I2007" t="str">
        <f t="shared" si="38"/>
        <v/>
      </c>
      <c r="K2007" t="s">
        <v>10751</v>
      </c>
      <c r="L2007" t="s">
        <v>10751</v>
      </c>
      <c r="M2007" t="s">
        <v>10751</v>
      </c>
      <c r="N2007" t="s">
        <v>10751</v>
      </c>
      <c r="O2007" t="s">
        <v>10751</v>
      </c>
      <c r="P2007" t="s">
        <v>10751</v>
      </c>
      <c r="Q2007" t="s">
        <v>10751</v>
      </c>
      <c r="R2007" t="s">
        <v>10751</v>
      </c>
      <c r="S2007" t="s">
        <v>10751</v>
      </c>
      <c r="T2007" t="s">
        <v>10751</v>
      </c>
      <c r="U2007" t="s">
        <v>10751</v>
      </c>
      <c r="V2007" t="s">
        <v>10751</v>
      </c>
      <c r="W2007" t="s">
        <v>10751</v>
      </c>
      <c r="X2007" t="s">
        <v>10751</v>
      </c>
      <c r="Y2007" t="s">
        <v>10751</v>
      </c>
      <c r="Z2007" t="s">
        <v>10751</v>
      </c>
      <c r="AA2007" t="s">
        <v>10751</v>
      </c>
      <c r="AB2007" t="s">
        <v>10751</v>
      </c>
      <c r="AC2007" t="s">
        <v>10751</v>
      </c>
      <c r="AD2007" t="s">
        <v>10751</v>
      </c>
      <c r="AE2007" t="s">
        <v>10751</v>
      </c>
      <c r="AF2007" t="s">
        <v>10751</v>
      </c>
      <c r="AG2007" t="s">
        <v>10751</v>
      </c>
      <c r="AH2007" t="s">
        <v>10751</v>
      </c>
      <c r="AI2007" t="s">
        <v>10751</v>
      </c>
      <c r="AJ2007" t="s">
        <v>10751</v>
      </c>
      <c r="AK2007" t="s">
        <v>10751</v>
      </c>
      <c r="AL2007" t="s">
        <v>10751</v>
      </c>
      <c r="AM2007" t="s">
        <v>10751</v>
      </c>
      <c r="AN2007" t="s">
        <v>10751</v>
      </c>
      <c r="AO2007" t="s">
        <v>10751</v>
      </c>
      <c r="AP2007" t="s">
        <v>10751</v>
      </c>
      <c r="AQ2007" t="s">
        <v>10751</v>
      </c>
      <c r="AR2007" t="s">
        <v>10751</v>
      </c>
      <c r="AS2007" t="s">
        <v>10751</v>
      </c>
      <c r="AT2007" t="s">
        <v>10751</v>
      </c>
      <c r="AU2007" t="s">
        <v>10751</v>
      </c>
      <c r="AV2007" t="s">
        <v>10751</v>
      </c>
      <c r="AW2007" t="s">
        <v>10751</v>
      </c>
      <c r="AX2007" t="s">
        <v>10751</v>
      </c>
      <c r="AY2007" t="s">
        <v>10751</v>
      </c>
      <c r="AZ2007" t="s">
        <v>10751</v>
      </c>
      <c r="BA2007" t="s">
        <v>10751</v>
      </c>
      <c r="BB2007" t="s">
        <v>10751</v>
      </c>
      <c r="BC2007" t="s">
        <v>10751</v>
      </c>
      <c r="BD2007" t="s">
        <v>10751</v>
      </c>
    </row>
    <row r="2008" spans="1:56">
      <c r="A2008" t="s">
        <v>10754</v>
      </c>
      <c r="B2008">
        <v>2500</v>
      </c>
      <c r="C2008">
        <v>2021</v>
      </c>
      <c r="D2008" t="s">
        <v>10751</v>
      </c>
      <c r="E2008" t="s">
        <v>10751</v>
      </c>
      <c r="F2008" t="s">
        <v>10751</v>
      </c>
      <c r="G2008" t="str">
        <f>IFERROR(F2008*E2008,"")</f>
        <v/>
      </c>
      <c r="H2008" t="s">
        <v>10751</v>
      </c>
      <c r="I2008" t="str">
        <f t="shared" si="38"/>
        <v/>
      </c>
      <c r="J2008" t="str">
        <f>IFERROR(M2008*E2008,"")</f>
        <v/>
      </c>
      <c r="K2008" t="s">
        <v>10751</v>
      </c>
      <c r="L2008" t="s">
        <v>10751</v>
      </c>
      <c r="M2008" t="s">
        <v>10751</v>
      </c>
      <c r="N2008" t="s">
        <v>10751</v>
      </c>
      <c r="O2008" t="s">
        <v>10751</v>
      </c>
      <c r="P2008" t="s">
        <v>10751</v>
      </c>
      <c r="Q2008" t="s">
        <v>10751</v>
      </c>
      <c r="R2008" t="s">
        <v>10751</v>
      </c>
      <c r="S2008" t="s">
        <v>10751</v>
      </c>
      <c r="T2008" t="s">
        <v>10751</v>
      </c>
      <c r="U2008" t="s">
        <v>10751</v>
      </c>
      <c r="V2008" t="s">
        <v>10751</v>
      </c>
      <c r="W2008" t="s">
        <v>10751</v>
      </c>
      <c r="X2008" t="s">
        <v>10751</v>
      </c>
      <c r="Y2008" t="s">
        <v>10751</v>
      </c>
      <c r="Z2008" t="s">
        <v>10751</v>
      </c>
      <c r="AA2008" t="s">
        <v>10751</v>
      </c>
      <c r="AB2008" t="s">
        <v>10751</v>
      </c>
      <c r="AC2008" t="s">
        <v>10751</v>
      </c>
      <c r="AD2008" t="s">
        <v>10751</v>
      </c>
      <c r="AE2008" t="s">
        <v>10751</v>
      </c>
      <c r="AF2008" t="s">
        <v>10751</v>
      </c>
      <c r="AG2008" t="s">
        <v>10751</v>
      </c>
      <c r="AH2008" t="s">
        <v>10751</v>
      </c>
      <c r="AI2008" t="s">
        <v>10751</v>
      </c>
      <c r="AJ2008" t="s">
        <v>10751</v>
      </c>
      <c r="AK2008" t="s">
        <v>10751</v>
      </c>
      <c r="AL2008" t="s">
        <v>10751</v>
      </c>
      <c r="AM2008" t="s">
        <v>10751</v>
      </c>
      <c r="AN2008" t="s">
        <v>10751</v>
      </c>
      <c r="AO2008" t="s">
        <v>10751</v>
      </c>
      <c r="AP2008" t="s">
        <v>10751</v>
      </c>
      <c r="AQ2008" t="s">
        <v>10751</v>
      </c>
      <c r="AR2008" t="s">
        <v>10751</v>
      </c>
      <c r="AS2008" t="s">
        <v>10751</v>
      </c>
      <c r="AT2008" t="s">
        <v>10751</v>
      </c>
      <c r="AU2008" t="s">
        <v>10751</v>
      </c>
      <c r="AV2008" t="s">
        <v>10751</v>
      </c>
      <c r="AW2008" t="s">
        <v>10751</v>
      </c>
      <c r="AX2008" t="s">
        <v>10751</v>
      </c>
      <c r="AY2008" t="s">
        <v>10751</v>
      </c>
      <c r="AZ2008" t="s">
        <v>10751</v>
      </c>
      <c r="BA2008" t="s">
        <v>10751</v>
      </c>
      <c r="BB2008" t="s">
        <v>10751</v>
      </c>
      <c r="BC2008" t="s">
        <v>10751</v>
      </c>
      <c r="BD2008" t="s">
        <v>10751</v>
      </c>
    </row>
    <row r="2009" spans="1:56">
      <c r="A2009" t="s">
        <v>10754</v>
      </c>
      <c r="B2009">
        <v>2500</v>
      </c>
      <c r="C2009" t="s">
        <v>10752</v>
      </c>
      <c r="D2009" t="s">
        <v>10751</v>
      </c>
      <c r="E2009" t="s">
        <v>10751</v>
      </c>
      <c r="F2009" t="s">
        <v>10751</v>
      </c>
      <c r="H2009" t="s">
        <v>10751</v>
      </c>
      <c r="I2009" t="str">
        <f t="shared" si="38"/>
        <v/>
      </c>
      <c r="K2009" t="s">
        <v>10751</v>
      </c>
      <c r="L2009" t="s">
        <v>10751</v>
      </c>
      <c r="M2009" t="s">
        <v>10751</v>
      </c>
      <c r="N2009" t="s">
        <v>10751</v>
      </c>
      <c r="O2009" t="s">
        <v>10751</v>
      </c>
      <c r="P2009" t="s">
        <v>10751</v>
      </c>
      <c r="Q2009" t="s">
        <v>10751</v>
      </c>
      <c r="R2009" t="s">
        <v>10751</v>
      </c>
      <c r="S2009" t="s">
        <v>10751</v>
      </c>
      <c r="T2009" t="s">
        <v>10751</v>
      </c>
      <c r="U2009" t="s">
        <v>10751</v>
      </c>
      <c r="V2009" t="s">
        <v>10751</v>
      </c>
      <c r="W2009" t="s">
        <v>10751</v>
      </c>
      <c r="X2009" t="s">
        <v>10751</v>
      </c>
      <c r="Y2009" t="s">
        <v>10751</v>
      </c>
      <c r="Z2009" t="s">
        <v>10751</v>
      </c>
      <c r="AA2009" t="s">
        <v>10751</v>
      </c>
      <c r="AB2009" t="s">
        <v>10751</v>
      </c>
      <c r="AC2009" t="s">
        <v>10751</v>
      </c>
      <c r="AD2009" t="s">
        <v>10751</v>
      </c>
      <c r="AE2009" t="s">
        <v>10751</v>
      </c>
      <c r="AF2009" t="s">
        <v>10751</v>
      </c>
      <c r="AG2009" t="s">
        <v>10751</v>
      </c>
      <c r="AH2009" t="s">
        <v>10751</v>
      </c>
      <c r="AI2009" t="s">
        <v>10751</v>
      </c>
      <c r="AJ2009" t="s">
        <v>10751</v>
      </c>
      <c r="AK2009" t="s">
        <v>10751</v>
      </c>
      <c r="AL2009" t="s">
        <v>10751</v>
      </c>
      <c r="AM2009" t="s">
        <v>10751</v>
      </c>
      <c r="AN2009" t="s">
        <v>10751</v>
      </c>
      <c r="AO2009" t="s">
        <v>10751</v>
      </c>
      <c r="AP2009" t="s">
        <v>10751</v>
      </c>
      <c r="AQ2009" t="s">
        <v>10751</v>
      </c>
      <c r="AR2009" t="s">
        <v>10751</v>
      </c>
      <c r="AS2009" t="s">
        <v>10751</v>
      </c>
      <c r="AT2009" t="s">
        <v>10751</v>
      </c>
      <c r="AU2009" t="s">
        <v>10751</v>
      </c>
      <c r="AV2009" t="s">
        <v>10751</v>
      </c>
      <c r="AW2009" t="s">
        <v>10751</v>
      </c>
      <c r="AX2009" t="s">
        <v>10751</v>
      </c>
      <c r="AY2009" t="s">
        <v>10751</v>
      </c>
      <c r="AZ2009" t="s">
        <v>10751</v>
      </c>
      <c r="BA2009" t="s">
        <v>10751</v>
      </c>
      <c r="BB2009" t="s">
        <v>10751</v>
      </c>
      <c r="BC2009" t="s">
        <v>10751</v>
      </c>
      <c r="BD2009" t="s">
        <v>10751</v>
      </c>
    </row>
    <row r="2010" spans="1:56">
      <c r="A2010" t="s">
        <v>10750</v>
      </c>
      <c r="B2010">
        <v>2750</v>
      </c>
      <c r="C2010">
        <v>1975</v>
      </c>
      <c r="D2010">
        <v>281</v>
      </c>
      <c r="E2010">
        <v>2.7466000000000001E-2</v>
      </c>
      <c r="F2010">
        <v>21.70598</v>
      </c>
      <c r="H2010">
        <v>18.529699999999998</v>
      </c>
      <c r="I2010">
        <f t="shared" si="38"/>
        <v>0.50893674020000002</v>
      </c>
      <c r="K2010">
        <v>16.611719999999998</v>
      </c>
      <c r="L2010">
        <v>21.574179999999998</v>
      </c>
      <c r="M2010">
        <v>479.60854</v>
      </c>
      <c r="N2010">
        <v>534.98383999999999</v>
      </c>
      <c r="O2010">
        <v>411.92763000000002</v>
      </c>
      <c r="P2010" t="s">
        <v>10751</v>
      </c>
      <c r="Q2010">
        <v>127.02670000000001</v>
      </c>
      <c r="R2010">
        <v>100.49509999999999</v>
      </c>
      <c r="S2010" t="s">
        <v>10751</v>
      </c>
      <c r="T2010">
        <v>0.79902799999999996</v>
      </c>
      <c r="U2010">
        <v>3.6544E-2</v>
      </c>
      <c r="V2010">
        <v>25.946750000000002</v>
      </c>
      <c r="W2010">
        <v>4.0000000000000001E-3</v>
      </c>
      <c r="X2010" t="s">
        <v>10751</v>
      </c>
      <c r="Y2010">
        <v>0.996</v>
      </c>
      <c r="Z2010">
        <v>0.70299999999999996</v>
      </c>
      <c r="AA2010">
        <v>0.29299999999999998</v>
      </c>
      <c r="AB2010">
        <v>3.0000000000000001E-3</v>
      </c>
      <c r="AC2010" t="s">
        <v>10751</v>
      </c>
      <c r="AD2010" t="s">
        <v>10751</v>
      </c>
      <c r="AE2010">
        <v>0.96099999999999997</v>
      </c>
      <c r="AF2010" t="s">
        <v>10751</v>
      </c>
      <c r="AG2010">
        <v>3.9E-2</v>
      </c>
      <c r="AH2010" t="s">
        <v>10751</v>
      </c>
      <c r="AI2010" t="s">
        <v>10751</v>
      </c>
      <c r="AJ2010" t="s">
        <v>10751</v>
      </c>
      <c r="AK2010" t="s">
        <v>10751</v>
      </c>
      <c r="AL2010" t="s">
        <v>10751</v>
      </c>
      <c r="AM2010" t="s">
        <v>10751</v>
      </c>
      <c r="AN2010" t="s">
        <v>10751</v>
      </c>
      <c r="AO2010" t="s">
        <v>10751</v>
      </c>
      <c r="AP2010">
        <v>1</v>
      </c>
      <c r="AQ2010" t="s">
        <v>10751</v>
      </c>
      <c r="AR2010" t="s">
        <v>10751</v>
      </c>
      <c r="AS2010" t="s">
        <v>10751</v>
      </c>
      <c r="AT2010" t="s">
        <v>10751</v>
      </c>
      <c r="AU2010" t="s">
        <v>10751</v>
      </c>
      <c r="AV2010" t="s">
        <v>10751</v>
      </c>
      <c r="AW2010" t="s">
        <v>10751</v>
      </c>
      <c r="AX2010">
        <v>3.9</v>
      </c>
      <c r="AY2010">
        <v>0.51200000000000001</v>
      </c>
      <c r="AZ2010">
        <v>0.13600000000000001</v>
      </c>
      <c r="BA2010" t="s">
        <v>10751</v>
      </c>
      <c r="BB2010" t="s">
        <v>10751</v>
      </c>
      <c r="BC2010" t="s">
        <v>10751</v>
      </c>
      <c r="BD2010" t="s">
        <v>10751</v>
      </c>
    </row>
    <row r="2011" spans="1:56">
      <c r="A2011" t="s">
        <v>10750</v>
      </c>
      <c r="B2011">
        <v>2750</v>
      </c>
      <c r="C2011">
        <v>1976</v>
      </c>
      <c r="D2011">
        <v>203</v>
      </c>
      <c r="E2011">
        <v>1.6451E-2</v>
      </c>
      <c r="F2011">
        <v>24.479679999999998</v>
      </c>
      <c r="H2011">
        <v>20.86778</v>
      </c>
      <c r="I2011">
        <f t="shared" si="38"/>
        <v>0.34329584878000002</v>
      </c>
      <c r="K2011">
        <v>19.01389</v>
      </c>
      <c r="L2011">
        <v>23.690999999999999</v>
      </c>
      <c r="M2011">
        <v>425.87187999999998</v>
      </c>
      <c r="N2011">
        <v>467.39506999999998</v>
      </c>
      <c r="O2011">
        <v>375.12132000000003</v>
      </c>
      <c r="P2011" t="s">
        <v>10751</v>
      </c>
      <c r="Q2011">
        <v>121.52330000000001</v>
      </c>
      <c r="R2011">
        <v>95.585599999999999</v>
      </c>
      <c r="S2011" t="s">
        <v>10751</v>
      </c>
      <c r="T2011">
        <v>0.79444300000000001</v>
      </c>
      <c r="U2011">
        <v>3.4757999999999997E-2</v>
      </c>
      <c r="V2011">
        <v>29.059640000000002</v>
      </c>
      <c r="W2011">
        <v>8.9999999999999993E-3</v>
      </c>
      <c r="X2011" t="s">
        <v>10751</v>
      </c>
      <c r="Y2011">
        <v>0.99099999999999999</v>
      </c>
      <c r="Z2011">
        <v>0.63500000000000001</v>
      </c>
      <c r="AA2011">
        <v>0.36499999999999999</v>
      </c>
      <c r="AB2011" t="s">
        <v>10751</v>
      </c>
      <c r="AC2011" t="s">
        <v>10751</v>
      </c>
      <c r="AD2011" t="s">
        <v>10751</v>
      </c>
      <c r="AE2011">
        <v>0.96399999999999997</v>
      </c>
      <c r="AF2011" t="s">
        <v>10751</v>
      </c>
      <c r="AG2011">
        <v>3.5999999999999997E-2</v>
      </c>
      <c r="AH2011" t="s">
        <v>10751</v>
      </c>
      <c r="AI2011" t="s">
        <v>10751</v>
      </c>
      <c r="AJ2011" t="s">
        <v>10751</v>
      </c>
      <c r="AK2011" t="s">
        <v>10751</v>
      </c>
      <c r="AL2011" t="s">
        <v>10751</v>
      </c>
      <c r="AM2011" t="s">
        <v>10751</v>
      </c>
      <c r="AN2011" t="s">
        <v>10751</v>
      </c>
      <c r="AO2011" t="s">
        <v>10751</v>
      </c>
      <c r="AP2011">
        <v>1</v>
      </c>
      <c r="AQ2011" t="s">
        <v>10751</v>
      </c>
      <c r="AR2011" t="s">
        <v>10751</v>
      </c>
      <c r="AS2011" t="s">
        <v>10751</v>
      </c>
      <c r="AT2011" t="s">
        <v>10751</v>
      </c>
      <c r="AU2011" t="s">
        <v>10751</v>
      </c>
      <c r="AV2011">
        <v>3</v>
      </c>
      <c r="AW2011" t="s">
        <v>10751</v>
      </c>
      <c r="AX2011">
        <v>4</v>
      </c>
      <c r="AY2011">
        <v>1</v>
      </c>
      <c r="AZ2011" t="s">
        <v>10751</v>
      </c>
      <c r="BA2011" t="s">
        <v>10751</v>
      </c>
      <c r="BB2011" t="s">
        <v>10751</v>
      </c>
      <c r="BC2011" t="s">
        <v>10751</v>
      </c>
      <c r="BD2011" t="s">
        <v>10751</v>
      </c>
    </row>
    <row r="2012" spans="1:56">
      <c r="A2012" t="s">
        <v>10750</v>
      </c>
      <c r="B2012">
        <v>2750</v>
      </c>
      <c r="C2012">
        <v>1977</v>
      </c>
      <c r="D2012">
        <v>349</v>
      </c>
      <c r="E2012">
        <v>2.4733000000000002E-2</v>
      </c>
      <c r="F2012">
        <v>24.791530000000002</v>
      </c>
      <c r="H2012">
        <v>21.140470000000001</v>
      </c>
      <c r="I2012">
        <f t="shared" si="38"/>
        <v>0.52286724451</v>
      </c>
      <c r="K2012">
        <v>19.19744</v>
      </c>
      <c r="L2012">
        <v>24.124839999999999</v>
      </c>
      <c r="M2012">
        <v>420.37849999999997</v>
      </c>
      <c r="N2012">
        <v>462.9264</v>
      </c>
      <c r="O2012">
        <v>368.37549999999999</v>
      </c>
      <c r="P2012" t="s">
        <v>10751</v>
      </c>
      <c r="Q2012">
        <v>126.31019999999999</v>
      </c>
      <c r="R2012">
        <v>96.216399999999993</v>
      </c>
      <c r="S2012" t="s">
        <v>10751</v>
      </c>
      <c r="T2012">
        <v>0.76532299999999998</v>
      </c>
      <c r="U2012">
        <v>3.4987999999999998E-2</v>
      </c>
      <c r="V2012">
        <v>29.39283</v>
      </c>
      <c r="W2012">
        <v>0.02</v>
      </c>
      <c r="X2012" t="s">
        <v>10751</v>
      </c>
      <c r="Y2012">
        <v>0.98</v>
      </c>
      <c r="Z2012">
        <v>0.67500000000000004</v>
      </c>
      <c r="AA2012">
        <v>0.32500000000000001</v>
      </c>
      <c r="AB2012" t="s">
        <v>10751</v>
      </c>
      <c r="AC2012" t="s">
        <v>10751</v>
      </c>
      <c r="AD2012" t="s">
        <v>10751</v>
      </c>
      <c r="AE2012">
        <v>0.90600000000000003</v>
      </c>
      <c r="AF2012" t="s">
        <v>10751</v>
      </c>
      <c r="AG2012">
        <v>9.4E-2</v>
      </c>
      <c r="AH2012" t="s">
        <v>10751</v>
      </c>
      <c r="AI2012" t="s">
        <v>10751</v>
      </c>
      <c r="AJ2012" t="s">
        <v>10751</v>
      </c>
      <c r="AK2012" t="s">
        <v>10751</v>
      </c>
      <c r="AL2012" t="s">
        <v>10751</v>
      </c>
      <c r="AM2012" t="s">
        <v>10751</v>
      </c>
      <c r="AN2012" t="s">
        <v>10751</v>
      </c>
      <c r="AO2012" t="s">
        <v>10751</v>
      </c>
      <c r="AP2012">
        <v>1</v>
      </c>
      <c r="AQ2012" t="s">
        <v>10751</v>
      </c>
      <c r="AR2012" t="s">
        <v>10751</v>
      </c>
      <c r="AS2012" t="s">
        <v>10751</v>
      </c>
      <c r="AT2012" t="s">
        <v>10751</v>
      </c>
      <c r="AU2012" t="s">
        <v>10751</v>
      </c>
      <c r="AV2012" t="s">
        <v>10751</v>
      </c>
      <c r="AW2012" t="s">
        <v>10751</v>
      </c>
      <c r="AX2012">
        <v>4</v>
      </c>
      <c r="AY2012" t="s">
        <v>10751</v>
      </c>
      <c r="AZ2012" t="s">
        <v>10751</v>
      </c>
      <c r="BA2012" t="s">
        <v>10751</v>
      </c>
      <c r="BB2012" t="s">
        <v>10751</v>
      </c>
      <c r="BC2012" t="s">
        <v>10751</v>
      </c>
      <c r="BD2012" t="s">
        <v>10751</v>
      </c>
    </row>
    <row r="2013" spans="1:56">
      <c r="A2013" t="s">
        <v>10750</v>
      </c>
      <c r="B2013">
        <v>2750</v>
      </c>
      <c r="C2013">
        <v>1978</v>
      </c>
      <c r="D2013">
        <v>498</v>
      </c>
      <c r="E2013">
        <v>3.4494999999999998E-2</v>
      </c>
      <c r="F2013">
        <v>24.824100000000001</v>
      </c>
      <c r="H2013">
        <v>21.163360000000001</v>
      </c>
      <c r="I2013">
        <f t="shared" si="38"/>
        <v>0.73003010319999995</v>
      </c>
      <c r="K2013">
        <v>19.251239999999999</v>
      </c>
      <c r="L2013">
        <v>24.087489999999999</v>
      </c>
      <c r="M2013">
        <v>419.92387000000002</v>
      </c>
      <c r="N2013">
        <v>461.63249000000002</v>
      </c>
      <c r="O2013">
        <v>368.94668000000001</v>
      </c>
      <c r="P2013" t="s">
        <v>10751</v>
      </c>
      <c r="Q2013">
        <v>128.6028</v>
      </c>
      <c r="R2013">
        <v>94.509</v>
      </c>
      <c r="S2013">
        <v>13.389699999999999</v>
      </c>
      <c r="T2013">
        <v>0.74046100000000004</v>
      </c>
      <c r="U2013">
        <v>3.4367000000000002E-2</v>
      </c>
      <c r="V2013">
        <v>29.398890000000002</v>
      </c>
      <c r="W2013">
        <v>8.9999999999999993E-3</v>
      </c>
      <c r="X2013" t="s">
        <v>10751</v>
      </c>
      <c r="Y2013">
        <v>0.99099999999999999</v>
      </c>
      <c r="Z2013">
        <v>0.66700000000000004</v>
      </c>
      <c r="AA2013">
        <v>0.33300000000000002</v>
      </c>
      <c r="AB2013" t="s">
        <v>10751</v>
      </c>
      <c r="AC2013" t="s">
        <v>10751</v>
      </c>
      <c r="AD2013" t="s">
        <v>10751</v>
      </c>
      <c r="AE2013">
        <v>0.94499999999999995</v>
      </c>
      <c r="AF2013" t="s">
        <v>10751</v>
      </c>
      <c r="AG2013">
        <v>5.5E-2</v>
      </c>
      <c r="AH2013" t="s">
        <v>10751</v>
      </c>
      <c r="AI2013" t="s">
        <v>10751</v>
      </c>
      <c r="AJ2013" t="s">
        <v>10751</v>
      </c>
      <c r="AK2013" t="s">
        <v>10751</v>
      </c>
      <c r="AL2013" t="s">
        <v>10751</v>
      </c>
      <c r="AM2013" t="s">
        <v>10751</v>
      </c>
      <c r="AN2013" t="s">
        <v>10751</v>
      </c>
      <c r="AO2013" t="s">
        <v>10751</v>
      </c>
      <c r="AP2013">
        <v>1</v>
      </c>
      <c r="AQ2013" t="s">
        <v>10751</v>
      </c>
      <c r="AR2013" t="s">
        <v>10751</v>
      </c>
      <c r="AS2013" t="s">
        <v>10751</v>
      </c>
      <c r="AT2013" t="s">
        <v>10751</v>
      </c>
      <c r="AU2013" t="s">
        <v>10751</v>
      </c>
      <c r="AV2013">
        <v>4.0999999999999996</v>
      </c>
      <c r="AW2013" t="s">
        <v>10751</v>
      </c>
      <c r="AX2013">
        <v>4</v>
      </c>
      <c r="AY2013">
        <v>0.53400000000000003</v>
      </c>
      <c r="AZ2013">
        <v>0.46600000000000003</v>
      </c>
      <c r="BA2013" t="s">
        <v>10751</v>
      </c>
      <c r="BB2013" t="s">
        <v>10751</v>
      </c>
      <c r="BC2013" t="s">
        <v>10751</v>
      </c>
      <c r="BD2013" t="s">
        <v>10751</v>
      </c>
    </row>
    <row r="2014" spans="1:56">
      <c r="A2014" t="s">
        <v>10750</v>
      </c>
      <c r="B2014">
        <v>2750</v>
      </c>
      <c r="C2014">
        <v>1979</v>
      </c>
      <c r="D2014">
        <v>459</v>
      </c>
      <c r="E2014">
        <v>3.3068E-2</v>
      </c>
      <c r="F2014">
        <v>24.020289999999999</v>
      </c>
      <c r="H2014">
        <v>20.493690000000001</v>
      </c>
      <c r="I2014">
        <f t="shared" si="38"/>
        <v>0.67768534091999999</v>
      </c>
      <c r="K2014">
        <v>18.47411</v>
      </c>
      <c r="L2014">
        <v>23.654170000000001</v>
      </c>
      <c r="M2014">
        <v>433.64575000000002</v>
      </c>
      <c r="N2014">
        <v>481.05153999999999</v>
      </c>
      <c r="O2014">
        <v>375.70535000000001</v>
      </c>
      <c r="P2014" t="s">
        <v>10751</v>
      </c>
      <c r="Q2014">
        <v>132.1968</v>
      </c>
      <c r="R2014">
        <v>93.680599999999998</v>
      </c>
      <c r="S2014">
        <v>14.739000000000001</v>
      </c>
      <c r="T2014">
        <v>0.70972400000000002</v>
      </c>
      <c r="U2014">
        <v>3.4065999999999999E-2</v>
      </c>
      <c r="V2014">
        <v>28.424679999999999</v>
      </c>
      <c r="W2014">
        <v>5.3999999999999999E-2</v>
      </c>
      <c r="X2014" t="s">
        <v>10751</v>
      </c>
      <c r="Y2014">
        <v>0.94599999999999995</v>
      </c>
      <c r="Z2014">
        <v>0.59599999999999997</v>
      </c>
      <c r="AA2014">
        <v>0.40400000000000003</v>
      </c>
      <c r="AB2014" t="s">
        <v>10751</v>
      </c>
      <c r="AC2014" t="s">
        <v>10751</v>
      </c>
      <c r="AD2014" t="s">
        <v>10751</v>
      </c>
      <c r="AE2014">
        <v>0.93899999999999995</v>
      </c>
      <c r="AF2014" t="s">
        <v>10751</v>
      </c>
      <c r="AG2014">
        <v>6.0999999999999999E-2</v>
      </c>
      <c r="AH2014" t="s">
        <v>10751</v>
      </c>
      <c r="AI2014" t="s">
        <v>10751</v>
      </c>
      <c r="AJ2014" t="s">
        <v>10751</v>
      </c>
      <c r="AK2014" t="s">
        <v>10751</v>
      </c>
      <c r="AL2014" t="s">
        <v>10751</v>
      </c>
      <c r="AM2014" t="s">
        <v>10751</v>
      </c>
      <c r="AN2014" t="s">
        <v>10751</v>
      </c>
      <c r="AO2014" t="s">
        <v>10751</v>
      </c>
      <c r="AP2014">
        <v>1</v>
      </c>
      <c r="AQ2014" t="s">
        <v>10751</v>
      </c>
      <c r="AR2014" t="s">
        <v>10751</v>
      </c>
      <c r="AS2014" t="s">
        <v>10751</v>
      </c>
      <c r="AT2014" t="s">
        <v>10751</v>
      </c>
      <c r="AU2014" t="s">
        <v>10751</v>
      </c>
      <c r="AV2014">
        <v>3.8</v>
      </c>
      <c r="AW2014" t="s">
        <v>10751</v>
      </c>
      <c r="AX2014">
        <v>3.8</v>
      </c>
      <c r="AY2014">
        <v>0.83199999999999996</v>
      </c>
      <c r="AZ2014">
        <v>0.16800000000000001</v>
      </c>
      <c r="BA2014" t="s">
        <v>10751</v>
      </c>
      <c r="BB2014" t="s">
        <v>10751</v>
      </c>
      <c r="BC2014" t="s">
        <v>10751</v>
      </c>
      <c r="BD2014" t="s">
        <v>10751</v>
      </c>
    </row>
    <row r="2015" spans="1:56">
      <c r="A2015" t="s">
        <v>10750</v>
      </c>
      <c r="B2015">
        <v>2750</v>
      </c>
      <c r="C2015">
        <v>1980</v>
      </c>
      <c r="D2015">
        <v>973</v>
      </c>
      <c r="E2015">
        <v>8.6091000000000001E-2</v>
      </c>
      <c r="F2015">
        <v>26.05433</v>
      </c>
      <c r="H2015">
        <v>22.24334</v>
      </c>
      <c r="I2015">
        <f t="shared" si="38"/>
        <v>1.9149513839400001</v>
      </c>
      <c r="K2015">
        <v>19.90964</v>
      </c>
      <c r="L2015">
        <v>25.96283</v>
      </c>
      <c r="M2015">
        <v>399.53536000000003</v>
      </c>
      <c r="N2015">
        <v>446.36671999999999</v>
      </c>
      <c r="O2015">
        <v>342.29703999999998</v>
      </c>
      <c r="P2015" t="s">
        <v>10751</v>
      </c>
      <c r="Q2015">
        <v>141.54519999999999</v>
      </c>
      <c r="R2015">
        <v>93.245999999999995</v>
      </c>
      <c r="S2015">
        <v>14.918699999999999</v>
      </c>
      <c r="T2015">
        <v>0.665049</v>
      </c>
      <c r="U2015">
        <v>3.3908000000000001E-2</v>
      </c>
      <c r="V2015">
        <v>30.94624</v>
      </c>
      <c r="W2015">
        <v>0.47899999999999998</v>
      </c>
      <c r="X2015" t="s">
        <v>10751</v>
      </c>
      <c r="Y2015">
        <v>0.52100000000000002</v>
      </c>
      <c r="Z2015">
        <v>0.53600000000000003</v>
      </c>
      <c r="AA2015">
        <v>0.46400000000000002</v>
      </c>
      <c r="AB2015" t="s">
        <v>10751</v>
      </c>
      <c r="AC2015" t="s">
        <v>10751</v>
      </c>
      <c r="AD2015" t="s">
        <v>10751</v>
      </c>
      <c r="AE2015">
        <v>0.86199999999999999</v>
      </c>
      <c r="AF2015" t="s">
        <v>10751</v>
      </c>
      <c r="AG2015">
        <v>0.13800000000000001</v>
      </c>
      <c r="AH2015" t="s">
        <v>10751</v>
      </c>
      <c r="AI2015" t="s">
        <v>10751</v>
      </c>
      <c r="AJ2015" t="s">
        <v>10751</v>
      </c>
      <c r="AK2015" t="s">
        <v>10751</v>
      </c>
      <c r="AL2015" t="s">
        <v>10751</v>
      </c>
      <c r="AM2015" t="s">
        <v>10751</v>
      </c>
      <c r="AN2015" t="s">
        <v>10751</v>
      </c>
      <c r="AO2015" t="s">
        <v>10751</v>
      </c>
      <c r="AP2015">
        <v>1</v>
      </c>
      <c r="AQ2015" t="s">
        <v>10751</v>
      </c>
      <c r="AR2015" t="s">
        <v>10751</v>
      </c>
      <c r="AS2015" t="s">
        <v>10751</v>
      </c>
      <c r="AT2015" t="s">
        <v>10751</v>
      </c>
      <c r="AU2015" t="s">
        <v>10751</v>
      </c>
      <c r="AV2015">
        <v>3.7</v>
      </c>
      <c r="AW2015" t="s">
        <v>10751</v>
      </c>
      <c r="AX2015">
        <v>4.0999999999999996</v>
      </c>
      <c r="AY2015">
        <v>0.81899999999999995</v>
      </c>
      <c r="AZ2015">
        <v>0.18099999999999999</v>
      </c>
      <c r="BA2015" t="s">
        <v>10751</v>
      </c>
      <c r="BB2015" t="s">
        <v>10751</v>
      </c>
      <c r="BC2015" t="s">
        <v>10751</v>
      </c>
      <c r="BD2015" t="s">
        <v>10751</v>
      </c>
    </row>
    <row r="2016" spans="1:56">
      <c r="A2016" t="s">
        <v>10750</v>
      </c>
      <c r="B2016">
        <v>2750</v>
      </c>
      <c r="C2016">
        <v>1981</v>
      </c>
      <c r="D2016">
        <v>715</v>
      </c>
      <c r="E2016">
        <v>6.7698999999999995E-2</v>
      </c>
      <c r="F2016">
        <v>27.710229999999999</v>
      </c>
      <c r="H2016">
        <v>23.614840000000001</v>
      </c>
      <c r="I2016">
        <f t="shared" si="38"/>
        <v>1.5987010531599999</v>
      </c>
      <c r="K2016">
        <v>21.583300000000001</v>
      </c>
      <c r="L2016">
        <v>26.684719999999999</v>
      </c>
      <c r="M2016">
        <v>376.59354000000002</v>
      </c>
      <c r="N2016">
        <v>412.01740000000001</v>
      </c>
      <c r="O2016">
        <v>333.29770000000002</v>
      </c>
      <c r="P2016" t="s">
        <v>10751</v>
      </c>
      <c r="Q2016">
        <v>136.56809999999999</v>
      </c>
      <c r="R2016">
        <v>91.610299999999995</v>
      </c>
      <c r="S2016">
        <v>15.266400000000001</v>
      </c>
      <c r="T2016">
        <v>0.67823299999999997</v>
      </c>
      <c r="U2016">
        <v>3.3313000000000002E-2</v>
      </c>
      <c r="V2016">
        <v>32.650379999999998</v>
      </c>
      <c r="W2016">
        <v>0.7</v>
      </c>
      <c r="X2016" t="s">
        <v>10751</v>
      </c>
      <c r="Y2016">
        <v>0.3</v>
      </c>
      <c r="Z2016">
        <v>0.36</v>
      </c>
      <c r="AA2016">
        <v>0.64</v>
      </c>
      <c r="AB2016" t="s">
        <v>10751</v>
      </c>
      <c r="AC2016" t="s">
        <v>10751</v>
      </c>
      <c r="AD2016" t="s">
        <v>10751</v>
      </c>
      <c r="AE2016">
        <v>0.81100000000000005</v>
      </c>
      <c r="AF2016" t="s">
        <v>10751</v>
      </c>
      <c r="AG2016">
        <v>0.183</v>
      </c>
      <c r="AH2016" t="s">
        <v>10751</v>
      </c>
      <c r="AI2016">
        <v>6.0000000000000001E-3</v>
      </c>
      <c r="AJ2016">
        <v>6.0000000000000001E-3</v>
      </c>
      <c r="AK2016" t="s">
        <v>10751</v>
      </c>
      <c r="AL2016" t="s">
        <v>10751</v>
      </c>
      <c r="AM2016" t="s">
        <v>10751</v>
      </c>
      <c r="AN2016" t="s">
        <v>10751</v>
      </c>
      <c r="AO2016" t="s">
        <v>10751</v>
      </c>
      <c r="AP2016">
        <v>0.99399999999999999</v>
      </c>
      <c r="AQ2016" t="s">
        <v>10751</v>
      </c>
      <c r="AR2016" t="s">
        <v>10751</v>
      </c>
      <c r="AS2016" t="s">
        <v>10751</v>
      </c>
      <c r="AT2016" t="s">
        <v>10751</v>
      </c>
      <c r="AU2016" t="s">
        <v>10751</v>
      </c>
      <c r="AV2016">
        <v>3.6</v>
      </c>
      <c r="AW2016" t="s">
        <v>10751</v>
      </c>
      <c r="AX2016">
        <v>4</v>
      </c>
      <c r="AY2016">
        <v>0.80700000000000005</v>
      </c>
      <c r="AZ2016">
        <v>0.193</v>
      </c>
      <c r="BA2016" t="s">
        <v>10751</v>
      </c>
      <c r="BB2016" t="s">
        <v>10751</v>
      </c>
      <c r="BC2016" t="s">
        <v>10751</v>
      </c>
      <c r="BD2016" t="s">
        <v>10751</v>
      </c>
    </row>
    <row r="2017" spans="1:56">
      <c r="A2017" t="s">
        <v>10750</v>
      </c>
      <c r="B2017">
        <v>2750</v>
      </c>
      <c r="C2017">
        <v>1982</v>
      </c>
      <c r="D2017">
        <v>961</v>
      </c>
      <c r="E2017">
        <v>9.8752000000000006E-2</v>
      </c>
      <c r="F2017">
        <v>28.762250000000002</v>
      </c>
      <c r="H2017">
        <v>24.54795</v>
      </c>
      <c r="I2017">
        <f t="shared" si="38"/>
        <v>2.4241591584000002</v>
      </c>
      <c r="K2017">
        <v>22.046579999999999</v>
      </c>
      <c r="L2017">
        <v>28.50009</v>
      </c>
      <c r="M2017">
        <v>362.18995999999999</v>
      </c>
      <c r="N2017">
        <v>403.26632999999998</v>
      </c>
      <c r="O2017">
        <v>311.98550999999998</v>
      </c>
      <c r="P2017" t="s">
        <v>10751</v>
      </c>
      <c r="Q2017">
        <v>123.8544</v>
      </c>
      <c r="R2017">
        <v>86.838899999999995</v>
      </c>
      <c r="S2017">
        <v>17.0456</v>
      </c>
      <c r="T2017">
        <v>0.70667100000000005</v>
      </c>
      <c r="U2017">
        <v>3.1578000000000002E-2</v>
      </c>
      <c r="V2017">
        <v>33.808199999999999</v>
      </c>
      <c r="W2017">
        <v>0.77900000000000003</v>
      </c>
      <c r="X2017">
        <v>3.1E-2</v>
      </c>
      <c r="Y2017">
        <v>0.19</v>
      </c>
      <c r="Z2017">
        <v>0.33700000000000002</v>
      </c>
      <c r="AA2017">
        <v>0.36099999999999999</v>
      </c>
      <c r="AB2017">
        <v>0.30199999999999999</v>
      </c>
      <c r="AC2017" t="s">
        <v>10751</v>
      </c>
      <c r="AD2017" t="s">
        <v>10751</v>
      </c>
      <c r="AE2017">
        <v>0.874</v>
      </c>
      <c r="AF2017" t="s">
        <v>10751</v>
      </c>
      <c r="AG2017">
        <v>6.4000000000000001E-2</v>
      </c>
      <c r="AH2017">
        <v>5.8000000000000003E-2</v>
      </c>
      <c r="AI2017">
        <v>4.0000000000000001E-3</v>
      </c>
      <c r="AJ2017">
        <v>4.0000000000000001E-3</v>
      </c>
      <c r="AK2017" t="s">
        <v>10751</v>
      </c>
      <c r="AL2017" t="s">
        <v>10751</v>
      </c>
      <c r="AM2017" t="s">
        <v>10751</v>
      </c>
      <c r="AN2017" t="s">
        <v>10751</v>
      </c>
      <c r="AO2017" t="s">
        <v>10751</v>
      </c>
      <c r="AP2017">
        <v>0.996</v>
      </c>
      <c r="AQ2017" t="s">
        <v>10751</v>
      </c>
      <c r="AR2017" t="s">
        <v>10751</v>
      </c>
      <c r="AS2017" t="s">
        <v>10751</v>
      </c>
      <c r="AT2017" t="s">
        <v>10751</v>
      </c>
      <c r="AU2017" t="s">
        <v>10751</v>
      </c>
      <c r="AV2017">
        <v>3.5</v>
      </c>
      <c r="AW2017" t="s">
        <v>10751</v>
      </c>
      <c r="AX2017">
        <v>4</v>
      </c>
      <c r="AY2017">
        <v>0.84</v>
      </c>
      <c r="AZ2017">
        <v>0.16</v>
      </c>
      <c r="BA2017" t="s">
        <v>10751</v>
      </c>
      <c r="BB2017" t="s">
        <v>10751</v>
      </c>
      <c r="BC2017" t="s">
        <v>10751</v>
      </c>
      <c r="BD2017" t="s">
        <v>10751</v>
      </c>
    </row>
    <row r="2018" spans="1:56">
      <c r="A2018" t="s">
        <v>10750</v>
      </c>
      <c r="B2018">
        <v>2750</v>
      </c>
      <c r="C2018">
        <v>1983</v>
      </c>
      <c r="D2018">
        <v>863</v>
      </c>
      <c r="E2018">
        <v>8.3799999999999999E-2</v>
      </c>
      <c r="F2018">
        <v>30.189520000000002</v>
      </c>
      <c r="H2018">
        <v>25.71847</v>
      </c>
      <c r="I2018">
        <f t="shared" si="38"/>
        <v>2.1552077860000001</v>
      </c>
      <c r="K2018">
        <v>23.619</v>
      </c>
      <c r="L2018">
        <v>28.85314</v>
      </c>
      <c r="M2018">
        <v>345.76211000000001</v>
      </c>
      <c r="N2018">
        <v>376.48446000000001</v>
      </c>
      <c r="O2018">
        <v>308.21256</v>
      </c>
      <c r="P2018" t="s">
        <v>10751</v>
      </c>
      <c r="Q2018">
        <v>124.4648</v>
      </c>
      <c r="R2018">
        <v>88.0471</v>
      </c>
      <c r="S2018">
        <v>15.429500000000001</v>
      </c>
      <c r="T2018">
        <v>0.71210399999999996</v>
      </c>
      <c r="U2018">
        <v>3.2016999999999997E-2</v>
      </c>
      <c r="V2018">
        <v>35.626440000000002</v>
      </c>
      <c r="W2018">
        <v>0.89400000000000002</v>
      </c>
      <c r="X2018">
        <v>0.04</v>
      </c>
      <c r="Y2018">
        <v>6.6000000000000003E-2</v>
      </c>
      <c r="Z2018">
        <v>0.312</v>
      </c>
      <c r="AA2018">
        <v>0.35799999999999998</v>
      </c>
      <c r="AB2018">
        <v>0.33</v>
      </c>
      <c r="AC2018" t="s">
        <v>10751</v>
      </c>
      <c r="AD2018" t="s">
        <v>10751</v>
      </c>
      <c r="AE2018">
        <v>0.46500000000000002</v>
      </c>
      <c r="AF2018" t="s">
        <v>10751</v>
      </c>
      <c r="AG2018">
        <v>0.123</v>
      </c>
      <c r="AH2018">
        <v>0.40600000000000003</v>
      </c>
      <c r="AI2018">
        <v>6.0000000000000001E-3</v>
      </c>
      <c r="AJ2018">
        <v>6.0000000000000001E-3</v>
      </c>
      <c r="AK2018" t="s">
        <v>10751</v>
      </c>
      <c r="AL2018" t="s">
        <v>10751</v>
      </c>
      <c r="AM2018" t="s">
        <v>10751</v>
      </c>
      <c r="AN2018" t="s">
        <v>10751</v>
      </c>
      <c r="AO2018" t="s">
        <v>10751</v>
      </c>
      <c r="AP2018">
        <v>0.99399999999999999</v>
      </c>
      <c r="AQ2018" t="s">
        <v>10751</v>
      </c>
      <c r="AR2018" t="s">
        <v>10751</v>
      </c>
      <c r="AS2018" t="s">
        <v>10751</v>
      </c>
      <c r="AT2018" t="s">
        <v>10751</v>
      </c>
      <c r="AU2018" t="s">
        <v>10751</v>
      </c>
      <c r="AV2018">
        <v>3.6</v>
      </c>
      <c r="AW2018" t="s">
        <v>10751</v>
      </c>
      <c r="AX2018">
        <v>4</v>
      </c>
      <c r="AY2018">
        <v>0.77100000000000002</v>
      </c>
      <c r="AZ2018">
        <v>0.22900000000000001</v>
      </c>
      <c r="BA2018" t="s">
        <v>10751</v>
      </c>
      <c r="BB2018" t="s">
        <v>10751</v>
      </c>
      <c r="BC2018" t="s">
        <v>10751</v>
      </c>
      <c r="BD2018" t="s">
        <v>10751</v>
      </c>
    </row>
    <row r="2019" spans="1:56">
      <c r="A2019" t="s">
        <v>10750</v>
      </c>
      <c r="B2019">
        <v>2750</v>
      </c>
      <c r="C2019">
        <v>1984</v>
      </c>
      <c r="D2019" s="7">
        <v>2051</v>
      </c>
      <c r="E2019">
        <v>0.146261</v>
      </c>
      <c r="F2019">
        <v>30.12444</v>
      </c>
      <c r="H2019">
        <v>25.684529999999999</v>
      </c>
      <c r="I2019">
        <f t="shared" si="38"/>
        <v>3.7566450423299997</v>
      </c>
      <c r="K2019">
        <v>23.349540000000001</v>
      </c>
      <c r="L2019">
        <v>29.260899999999999</v>
      </c>
      <c r="M2019">
        <v>346.34314000000001</v>
      </c>
      <c r="N2019">
        <v>380.96787999999998</v>
      </c>
      <c r="O2019">
        <v>304.02402000000001</v>
      </c>
      <c r="P2019" t="s">
        <v>10751</v>
      </c>
      <c r="Q2019">
        <v>127.3877</v>
      </c>
      <c r="R2019">
        <v>89.144599999999997</v>
      </c>
      <c r="S2019">
        <v>15.1822</v>
      </c>
      <c r="T2019">
        <v>0.70462899999999995</v>
      </c>
      <c r="U2019">
        <v>3.2416E-2</v>
      </c>
      <c r="V2019">
        <v>35.535739999999997</v>
      </c>
      <c r="W2019">
        <v>0.877</v>
      </c>
      <c r="X2019">
        <v>2.1999999999999999E-2</v>
      </c>
      <c r="Y2019">
        <v>0.10100000000000001</v>
      </c>
      <c r="Z2019">
        <v>0.30499999999999999</v>
      </c>
      <c r="AA2019">
        <v>0.33100000000000002</v>
      </c>
      <c r="AB2019">
        <v>0.36299999999999999</v>
      </c>
      <c r="AC2019" t="s">
        <v>10751</v>
      </c>
      <c r="AD2019">
        <v>1E-3</v>
      </c>
      <c r="AE2019">
        <v>0.443</v>
      </c>
      <c r="AF2019" t="s">
        <v>10751</v>
      </c>
      <c r="AG2019">
        <v>0.122</v>
      </c>
      <c r="AH2019">
        <v>0.42399999999999999</v>
      </c>
      <c r="AI2019">
        <v>0.01</v>
      </c>
      <c r="AJ2019">
        <v>0.01</v>
      </c>
      <c r="AK2019" t="s">
        <v>10751</v>
      </c>
      <c r="AL2019" t="s">
        <v>10751</v>
      </c>
      <c r="AM2019" t="s">
        <v>10751</v>
      </c>
      <c r="AN2019" t="s">
        <v>10751</v>
      </c>
      <c r="AO2019" t="s">
        <v>10751</v>
      </c>
      <c r="AP2019">
        <v>0.99</v>
      </c>
      <c r="AQ2019" t="s">
        <v>10751</v>
      </c>
      <c r="AR2019" t="s">
        <v>10751</v>
      </c>
      <c r="AS2019" t="s">
        <v>10751</v>
      </c>
      <c r="AT2019" t="s">
        <v>10751</v>
      </c>
      <c r="AU2019" t="s">
        <v>10751</v>
      </c>
      <c r="AV2019">
        <v>3.6</v>
      </c>
      <c r="AW2019" t="s">
        <v>10751</v>
      </c>
      <c r="AX2019">
        <v>4</v>
      </c>
      <c r="AY2019">
        <v>0.78500000000000003</v>
      </c>
      <c r="AZ2019">
        <v>0.215</v>
      </c>
      <c r="BA2019" t="s">
        <v>10751</v>
      </c>
      <c r="BB2019" t="s">
        <v>10751</v>
      </c>
      <c r="BC2019" t="s">
        <v>10751</v>
      </c>
      <c r="BD2019" t="s">
        <v>10751</v>
      </c>
    </row>
    <row r="2020" spans="1:56">
      <c r="A2020" t="s">
        <v>10750</v>
      </c>
      <c r="B2020">
        <v>2750</v>
      </c>
      <c r="C2020">
        <v>1985</v>
      </c>
      <c r="D2020" s="7">
        <v>1878</v>
      </c>
      <c r="E2020">
        <v>0.12990699999999999</v>
      </c>
      <c r="F2020">
        <v>30.55725</v>
      </c>
      <c r="H2020">
        <v>26.048780000000001</v>
      </c>
      <c r="I2020">
        <f t="shared" si="38"/>
        <v>3.3839188634599999</v>
      </c>
      <c r="K2020">
        <v>23.73612</v>
      </c>
      <c r="L2020">
        <v>29.57009</v>
      </c>
      <c r="M2020">
        <v>341.30488000000003</v>
      </c>
      <c r="N2020">
        <v>374.55597</v>
      </c>
      <c r="O2020">
        <v>300.66467</v>
      </c>
      <c r="P2020" t="s">
        <v>10751</v>
      </c>
      <c r="Q2020">
        <v>128.0231</v>
      </c>
      <c r="R2020">
        <v>93.568600000000004</v>
      </c>
      <c r="S2020">
        <v>14.5845</v>
      </c>
      <c r="T2020">
        <v>0.73501099999999997</v>
      </c>
      <c r="U2020">
        <v>3.4025E-2</v>
      </c>
      <c r="V2020">
        <v>35.992989999999999</v>
      </c>
      <c r="W2020">
        <v>0.93300000000000005</v>
      </c>
      <c r="X2020">
        <v>2.8000000000000001E-2</v>
      </c>
      <c r="Y2020">
        <v>3.7999999999999999E-2</v>
      </c>
      <c r="Z2020">
        <v>0.218</v>
      </c>
      <c r="AA2020">
        <v>0.33100000000000002</v>
      </c>
      <c r="AB2020">
        <v>0.45100000000000001</v>
      </c>
      <c r="AC2020" t="s">
        <v>10751</v>
      </c>
      <c r="AD2020" t="s">
        <v>10751</v>
      </c>
      <c r="AE2020">
        <v>0.25600000000000001</v>
      </c>
      <c r="AF2020" t="s">
        <v>10751</v>
      </c>
      <c r="AG2020">
        <v>0.14499999999999999</v>
      </c>
      <c r="AH2020">
        <v>0.59499999999999997</v>
      </c>
      <c r="AI2020">
        <v>4.0000000000000001E-3</v>
      </c>
      <c r="AJ2020">
        <v>4.0000000000000001E-3</v>
      </c>
      <c r="AK2020" t="s">
        <v>10751</v>
      </c>
      <c r="AL2020" t="s">
        <v>10751</v>
      </c>
      <c r="AM2020" t="s">
        <v>10751</v>
      </c>
      <c r="AN2020" t="s">
        <v>10751</v>
      </c>
      <c r="AO2020" t="s">
        <v>10751</v>
      </c>
      <c r="AP2020">
        <v>0.996</v>
      </c>
      <c r="AQ2020" t="s">
        <v>10751</v>
      </c>
      <c r="AR2020" t="s">
        <v>10751</v>
      </c>
      <c r="AS2020" t="s">
        <v>10751</v>
      </c>
      <c r="AT2020" t="s">
        <v>10751</v>
      </c>
      <c r="AU2020" t="s">
        <v>10751</v>
      </c>
      <c r="AV2020">
        <v>3.5</v>
      </c>
      <c r="AW2020" t="s">
        <v>10751</v>
      </c>
      <c r="AX2020">
        <v>4</v>
      </c>
      <c r="AY2020">
        <v>0.79700000000000004</v>
      </c>
      <c r="AZ2020">
        <v>0.20300000000000001</v>
      </c>
      <c r="BA2020" t="s">
        <v>10751</v>
      </c>
      <c r="BB2020" t="s">
        <v>10751</v>
      </c>
      <c r="BC2020" t="s">
        <v>10751</v>
      </c>
      <c r="BD2020" t="s">
        <v>10751</v>
      </c>
    </row>
    <row r="2021" spans="1:56">
      <c r="A2021" t="s">
        <v>10750</v>
      </c>
      <c r="B2021">
        <v>2750</v>
      </c>
      <c r="C2021">
        <v>1986</v>
      </c>
      <c r="D2021" s="7">
        <v>1899</v>
      </c>
      <c r="E2021">
        <v>0.123585</v>
      </c>
      <c r="F2021">
        <v>30.618659999999998</v>
      </c>
      <c r="H2021">
        <v>26.005240000000001</v>
      </c>
      <c r="I2021">
        <f t="shared" si="38"/>
        <v>3.2138575854</v>
      </c>
      <c r="K2021">
        <v>23.570350000000001</v>
      </c>
      <c r="L2021">
        <v>29.652999999999999</v>
      </c>
      <c r="M2021">
        <v>341.84503999999998</v>
      </c>
      <c r="N2021">
        <v>377.15674999999999</v>
      </c>
      <c r="O2021">
        <v>299.79545999999999</v>
      </c>
      <c r="P2021" t="s">
        <v>10751</v>
      </c>
      <c r="Q2021">
        <v>125.33369999999999</v>
      </c>
      <c r="R2021">
        <v>95.480999999999995</v>
      </c>
      <c r="S2021">
        <v>13.6317</v>
      </c>
      <c r="T2021">
        <v>0.76927599999999996</v>
      </c>
      <c r="U2021">
        <v>3.4720000000000001E-2</v>
      </c>
      <c r="V2021">
        <v>35.987609999999997</v>
      </c>
      <c r="W2021">
        <v>0.92700000000000005</v>
      </c>
      <c r="X2021">
        <v>2.9000000000000001E-2</v>
      </c>
      <c r="Y2021">
        <v>4.3999999999999997E-2</v>
      </c>
      <c r="Z2021">
        <v>0.34699999999999998</v>
      </c>
      <c r="AA2021">
        <v>0.17699999999999999</v>
      </c>
      <c r="AB2021">
        <v>0.47499999999999998</v>
      </c>
      <c r="AC2021" t="s">
        <v>10751</v>
      </c>
      <c r="AD2021" t="s">
        <v>10751</v>
      </c>
      <c r="AE2021">
        <v>0.15</v>
      </c>
      <c r="AF2021" t="s">
        <v>10751</v>
      </c>
      <c r="AG2021">
        <v>0.32100000000000001</v>
      </c>
      <c r="AH2021">
        <v>0.52600000000000002</v>
      </c>
      <c r="AI2021">
        <v>3.0000000000000001E-3</v>
      </c>
      <c r="AJ2021">
        <v>3.0000000000000001E-3</v>
      </c>
      <c r="AK2021" t="s">
        <v>10751</v>
      </c>
      <c r="AL2021" t="s">
        <v>10751</v>
      </c>
      <c r="AM2021" t="s">
        <v>10751</v>
      </c>
      <c r="AN2021" t="s">
        <v>10751</v>
      </c>
      <c r="AO2021" t="s">
        <v>10751</v>
      </c>
      <c r="AP2021">
        <v>0.997</v>
      </c>
      <c r="AQ2021" t="s">
        <v>10751</v>
      </c>
      <c r="AR2021" t="s">
        <v>10751</v>
      </c>
      <c r="AS2021" t="s">
        <v>10751</v>
      </c>
      <c r="AT2021">
        <v>0.17499999999999999</v>
      </c>
      <c r="AU2021" t="s">
        <v>10751</v>
      </c>
      <c r="AV2021">
        <v>3.8</v>
      </c>
      <c r="AW2021" t="s">
        <v>10751</v>
      </c>
      <c r="AX2021">
        <v>4</v>
      </c>
      <c r="AY2021">
        <v>0.66700000000000004</v>
      </c>
      <c r="AZ2021">
        <v>0.33300000000000002</v>
      </c>
      <c r="BA2021" t="s">
        <v>10751</v>
      </c>
      <c r="BB2021" t="s">
        <v>10751</v>
      </c>
      <c r="BC2021" t="s">
        <v>10751</v>
      </c>
      <c r="BD2021" t="s">
        <v>10751</v>
      </c>
    </row>
    <row r="2022" spans="1:56">
      <c r="A2022" t="s">
        <v>10750</v>
      </c>
      <c r="B2022">
        <v>2750</v>
      </c>
      <c r="C2022">
        <v>1987</v>
      </c>
      <c r="D2022" s="7">
        <v>1896</v>
      </c>
      <c r="E2022">
        <v>0.12754199999999999</v>
      </c>
      <c r="F2022">
        <v>30.825890000000001</v>
      </c>
      <c r="H2022">
        <v>26.077829999999999</v>
      </c>
      <c r="I2022">
        <f t="shared" si="38"/>
        <v>3.3260185938599998</v>
      </c>
      <c r="K2022">
        <v>23.58503</v>
      </c>
      <c r="L2022">
        <v>29.723739999999999</v>
      </c>
      <c r="M2022">
        <v>340.85025999999999</v>
      </c>
      <c r="N2022">
        <v>376.87540000000001</v>
      </c>
      <c r="O2022">
        <v>299.04250999999999</v>
      </c>
      <c r="P2022" t="s">
        <v>10751</v>
      </c>
      <c r="Q2022">
        <v>123.63500000000001</v>
      </c>
      <c r="R2022">
        <v>96.343299999999999</v>
      </c>
      <c r="S2022">
        <v>13.7723</v>
      </c>
      <c r="T2022">
        <v>0.79000899999999996</v>
      </c>
      <c r="U2022">
        <v>3.5034000000000003E-2</v>
      </c>
      <c r="V2022">
        <v>35.999600000000001</v>
      </c>
      <c r="W2022">
        <v>0.95699999999999996</v>
      </c>
      <c r="X2022">
        <v>1.9E-2</v>
      </c>
      <c r="Y2022">
        <v>2.4E-2</v>
      </c>
      <c r="Z2022">
        <v>0.315</v>
      </c>
      <c r="AA2022">
        <v>0.245</v>
      </c>
      <c r="AB2022">
        <v>0.44</v>
      </c>
      <c r="AC2022" t="s">
        <v>10751</v>
      </c>
      <c r="AD2022" t="s">
        <v>10751</v>
      </c>
      <c r="AE2022">
        <v>0.16600000000000001</v>
      </c>
      <c r="AF2022" t="s">
        <v>10751</v>
      </c>
      <c r="AG2022">
        <v>0.247</v>
      </c>
      <c r="AH2022">
        <v>0.58399999999999996</v>
      </c>
      <c r="AI2022">
        <v>2E-3</v>
      </c>
      <c r="AJ2022">
        <v>2E-3</v>
      </c>
      <c r="AK2022" t="s">
        <v>10751</v>
      </c>
      <c r="AL2022" t="s">
        <v>10751</v>
      </c>
      <c r="AM2022" t="s">
        <v>10751</v>
      </c>
      <c r="AN2022" t="s">
        <v>10751</v>
      </c>
      <c r="AO2022" t="s">
        <v>10751</v>
      </c>
      <c r="AP2022">
        <v>0.998</v>
      </c>
      <c r="AQ2022" t="s">
        <v>10751</v>
      </c>
      <c r="AR2022" t="s">
        <v>10751</v>
      </c>
      <c r="AS2022" t="s">
        <v>10751</v>
      </c>
      <c r="AT2022">
        <v>0.26400000000000001</v>
      </c>
      <c r="AU2022" t="s">
        <v>10751</v>
      </c>
      <c r="AV2022">
        <v>3.8</v>
      </c>
      <c r="AW2022" t="s">
        <v>10751</v>
      </c>
      <c r="AX2022">
        <v>4</v>
      </c>
      <c r="AY2022">
        <v>0.68899999999999995</v>
      </c>
      <c r="AZ2022">
        <v>0.311</v>
      </c>
      <c r="BA2022" t="s">
        <v>10751</v>
      </c>
      <c r="BB2022" t="s">
        <v>10751</v>
      </c>
      <c r="BC2022" t="s">
        <v>10751</v>
      </c>
      <c r="BD2022" t="s">
        <v>10751</v>
      </c>
    </row>
    <row r="2023" spans="1:56">
      <c r="A2023" t="s">
        <v>10750</v>
      </c>
      <c r="B2023">
        <v>2750</v>
      </c>
      <c r="C2023">
        <v>1988</v>
      </c>
      <c r="D2023" s="7">
        <v>1519</v>
      </c>
      <c r="E2023">
        <v>9.9302000000000001E-2</v>
      </c>
      <c r="F2023">
        <v>31.50592</v>
      </c>
      <c r="H2023">
        <v>26.545159999999999</v>
      </c>
      <c r="I2023">
        <f t="shared" si="38"/>
        <v>2.6359874783200001</v>
      </c>
      <c r="K2023">
        <v>23.934609999999999</v>
      </c>
      <c r="L2023">
        <v>30.281580000000002</v>
      </c>
      <c r="M2023">
        <v>334.78798</v>
      </c>
      <c r="N2023">
        <v>371.30324999999999</v>
      </c>
      <c r="O2023">
        <v>293.47872999999998</v>
      </c>
      <c r="P2023" t="s">
        <v>10751</v>
      </c>
      <c r="Q2023">
        <v>122.7436</v>
      </c>
      <c r="R2023">
        <v>97.288899999999998</v>
      </c>
      <c r="S2023">
        <v>13.8421</v>
      </c>
      <c r="T2023">
        <v>0.803759</v>
      </c>
      <c r="U2023">
        <v>3.5378E-2</v>
      </c>
      <c r="V2023">
        <v>36.637329999999999</v>
      </c>
      <c r="W2023">
        <v>0.97399999999999998</v>
      </c>
      <c r="X2023">
        <v>1.7999999999999999E-2</v>
      </c>
      <c r="Y2023">
        <v>8.0000000000000002E-3</v>
      </c>
      <c r="Z2023">
        <v>0.31</v>
      </c>
      <c r="AA2023">
        <v>0.108</v>
      </c>
      <c r="AB2023">
        <v>0.58099999999999996</v>
      </c>
      <c r="AC2023" t="s">
        <v>10751</v>
      </c>
      <c r="AD2023" t="s">
        <v>10751</v>
      </c>
      <c r="AE2023">
        <v>0.214</v>
      </c>
      <c r="AF2023" t="s">
        <v>10751</v>
      </c>
      <c r="AG2023">
        <v>0.189</v>
      </c>
      <c r="AH2023">
        <v>0.59799999999999998</v>
      </c>
      <c r="AI2023" t="s">
        <v>10751</v>
      </c>
      <c r="AJ2023" t="s">
        <v>10751</v>
      </c>
      <c r="AK2023" t="s">
        <v>10751</v>
      </c>
      <c r="AL2023" t="s">
        <v>10751</v>
      </c>
      <c r="AM2023" t="s">
        <v>10751</v>
      </c>
      <c r="AN2023" t="s">
        <v>10751</v>
      </c>
      <c r="AO2023" t="s">
        <v>10751</v>
      </c>
      <c r="AP2023">
        <v>1</v>
      </c>
      <c r="AQ2023" t="s">
        <v>10751</v>
      </c>
      <c r="AR2023" t="s">
        <v>10751</v>
      </c>
      <c r="AS2023" t="s">
        <v>10751</v>
      </c>
      <c r="AT2023">
        <v>0.27200000000000002</v>
      </c>
      <c r="AU2023" t="s">
        <v>10751</v>
      </c>
      <c r="AV2023">
        <v>3.8</v>
      </c>
      <c r="AW2023" t="s">
        <v>10751</v>
      </c>
      <c r="AX2023">
        <v>4</v>
      </c>
      <c r="AY2023">
        <v>0.69</v>
      </c>
      <c r="AZ2023">
        <v>0.31</v>
      </c>
      <c r="BA2023" t="s">
        <v>10751</v>
      </c>
      <c r="BB2023" t="s">
        <v>10751</v>
      </c>
      <c r="BC2023" t="s">
        <v>10751</v>
      </c>
      <c r="BD2023" t="s">
        <v>10751</v>
      </c>
    </row>
    <row r="2024" spans="1:56">
      <c r="A2024" t="s">
        <v>10750</v>
      </c>
      <c r="B2024">
        <v>2750</v>
      </c>
      <c r="C2024">
        <v>1989</v>
      </c>
      <c r="D2024" s="7">
        <v>1204</v>
      </c>
      <c r="E2024">
        <v>8.3319000000000004E-2</v>
      </c>
      <c r="F2024">
        <v>31.763179999999998</v>
      </c>
      <c r="H2024">
        <v>26.653590000000001</v>
      </c>
      <c r="I2024">
        <f t="shared" si="38"/>
        <v>2.2207504652100001</v>
      </c>
      <c r="K2024">
        <v>23.971450000000001</v>
      </c>
      <c r="L2024">
        <v>30.406169999999999</v>
      </c>
      <c r="M2024">
        <v>333.53267</v>
      </c>
      <c r="N2024">
        <v>370.84798999999998</v>
      </c>
      <c r="O2024">
        <v>292.37317000000002</v>
      </c>
      <c r="P2024" t="s">
        <v>10751</v>
      </c>
      <c r="Q2024">
        <v>118.4255</v>
      </c>
      <c r="R2024">
        <v>95.917299999999997</v>
      </c>
      <c r="S2024">
        <v>13.5928</v>
      </c>
      <c r="T2024">
        <v>0.81998499999999996</v>
      </c>
      <c r="U2024">
        <v>3.4879E-2</v>
      </c>
      <c r="V2024">
        <v>36.767650000000003</v>
      </c>
      <c r="W2024">
        <v>0.97499999999999998</v>
      </c>
      <c r="X2024">
        <v>1.0999999999999999E-2</v>
      </c>
      <c r="Y2024">
        <v>1.4E-2</v>
      </c>
      <c r="Z2024">
        <v>0.29599999999999999</v>
      </c>
      <c r="AA2024">
        <v>0.112</v>
      </c>
      <c r="AB2024">
        <v>0.59199999999999997</v>
      </c>
      <c r="AC2024" t="s">
        <v>10751</v>
      </c>
      <c r="AD2024" t="s">
        <v>10751</v>
      </c>
      <c r="AE2024">
        <v>0.14099999999999999</v>
      </c>
      <c r="AF2024" t="s">
        <v>10751</v>
      </c>
      <c r="AG2024">
        <v>0.218</v>
      </c>
      <c r="AH2024">
        <v>0.63800000000000001</v>
      </c>
      <c r="AI2024">
        <v>3.0000000000000001E-3</v>
      </c>
      <c r="AJ2024">
        <v>3.0000000000000001E-3</v>
      </c>
      <c r="AK2024" t="s">
        <v>10751</v>
      </c>
      <c r="AL2024" t="s">
        <v>10751</v>
      </c>
      <c r="AM2024" t="s">
        <v>10751</v>
      </c>
      <c r="AN2024" t="s">
        <v>10751</v>
      </c>
      <c r="AO2024" t="s">
        <v>10751</v>
      </c>
      <c r="AP2024">
        <v>0.997</v>
      </c>
      <c r="AQ2024" t="s">
        <v>10751</v>
      </c>
      <c r="AR2024" t="s">
        <v>10751</v>
      </c>
      <c r="AS2024" t="s">
        <v>10751</v>
      </c>
      <c r="AT2024">
        <v>0.22600000000000001</v>
      </c>
      <c r="AU2024" t="s">
        <v>10751</v>
      </c>
      <c r="AV2024">
        <v>3.7</v>
      </c>
      <c r="AW2024" t="s">
        <v>10751</v>
      </c>
      <c r="AX2024">
        <v>4</v>
      </c>
      <c r="AY2024">
        <v>0.70399999999999996</v>
      </c>
      <c r="AZ2024">
        <v>0.29599999999999999</v>
      </c>
      <c r="BA2024" t="s">
        <v>10751</v>
      </c>
      <c r="BB2024" t="s">
        <v>10751</v>
      </c>
      <c r="BC2024" t="s">
        <v>10751</v>
      </c>
      <c r="BD2024" t="s">
        <v>10751</v>
      </c>
    </row>
    <row r="2025" spans="1:56">
      <c r="A2025" t="s">
        <v>10750</v>
      </c>
      <c r="B2025">
        <v>2750</v>
      </c>
      <c r="C2025">
        <v>1990</v>
      </c>
      <c r="D2025" s="7">
        <v>1081</v>
      </c>
      <c r="E2025">
        <v>8.5677000000000003E-2</v>
      </c>
      <c r="F2025">
        <v>31.93703</v>
      </c>
      <c r="H2025">
        <v>26.661829999999998</v>
      </c>
      <c r="I2025">
        <f t="shared" si="38"/>
        <v>2.28430560891</v>
      </c>
      <c r="K2025">
        <v>24.085740000000001</v>
      </c>
      <c r="L2025">
        <v>30.123090000000001</v>
      </c>
      <c r="M2025">
        <v>333.37371000000002</v>
      </c>
      <c r="N2025">
        <v>369.02834000000001</v>
      </c>
      <c r="O2025">
        <v>295.06934000000001</v>
      </c>
      <c r="P2025" t="s">
        <v>10751</v>
      </c>
      <c r="Q2025">
        <v>111.2933</v>
      </c>
      <c r="R2025">
        <v>100.03400000000001</v>
      </c>
      <c r="S2025">
        <v>12.459300000000001</v>
      </c>
      <c r="T2025">
        <v>0.91863499999999998</v>
      </c>
      <c r="U2025">
        <v>3.6375999999999999E-2</v>
      </c>
      <c r="V2025">
        <v>36.741280000000003</v>
      </c>
      <c r="W2025">
        <v>0.99</v>
      </c>
      <c r="X2025">
        <v>8.9999999999999993E-3</v>
      </c>
      <c r="Y2025">
        <v>1E-3</v>
      </c>
      <c r="Z2025">
        <v>0.25700000000000001</v>
      </c>
      <c r="AA2025">
        <v>8.6999999999999994E-2</v>
      </c>
      <c r="AB2025">
        <v>0.65500000000000003</v>
      </c>
      <c r="AC2025" t="s">
        <v>10751</v>
      </c>
      <c r="AD2025" t="s">
        <v>10751</v>
      </c>
      <c r="AE2025">
        <v>4.0000000000000001E-3</v>
      </c>
      <c r="AF2025" t="s">
        <v>10751</v>
      </c>
      <c r="AG2025">
        <v>0.56499999999999995</v>
      </c>
      <c r="AH2025">
        <v>0.43</v>
      </c>
      <c r="AI2025">
        <v>2E-3</v>
      </c>
      <c r="AJ2025">
        <v>2E-3</v>
      </c>
      <c r="AK2025" t="s">
        <v>10751</v>
      </c>
      <c r="AL2025" t="s">
        <v>10751</v>
      </c>
      <c r="AM2025" t="s">
        <v>10751</v>
      </c>
      <c r="AN2025" t="s">
        <v>10751</v>
      </c>
      <c r="AO2025" t="s">
        <v>10751</v>
      </c>
      <c r="AP2025">
        <v>0.998</v>
      </c>
      <c r="AQ2025" t="s">
        <v>10751</v>
      </c>
      <c r="AR2025" t="s">
        <v>10751</v>
      </c>
      <c r="AS2025" t="s">
        <v>10751</v>
      </c>
      <c r="AT2025">
        <v>0.46899999999999997</v>
      </c>
      <c r="AU2025" t="s">
        <v>10751</v>
      </c>
      <c r="AV2025">
        <v>3.6</v>
      </c>
      <c r="AW2025" t="s">
        <v>10751</v>
      </c>
      <c r="AX2025">
        <v>4</v>
      </c>
      <c r="AY2025">
        <v>0.74299999999999999</v>
      </c>
      <c r="AZ2025">
        <v>0.25700000000000001</v>
      </c>
      <c r="BA2025" t="s">
        <v>10751</v>
      </c>
      <c r="BB2025" t="s">
        <v>10751</v>
      </c>
      <c r="BC2025" t="s">
        <v>10751</v>
      </c>
      <c r="BD2025" t="s">
        <v>10751</v>
      </c>
    </row>
    <row r="2026" spans="1:56">
      <c r="A2026" t="s">
        <v>10750</v>
      </c>
      <c r="B2026">
        <v>2750</v>
      </c>
      <c r="C2026">
        <v>1991</v>
      </c>
      <c r="D2026" s="7">
        <v>1462</v>
      </c>
      <c r="E2026">
        <v>0.116317</v>
      </c>
      <c r="F2026">
        <v>32.450560000000003</v>
      </c>
      <c r="H2026">
        <v>27.01624</v>
      </c>
      <c r="I2026">
        <f t="shared" si="38"/>
        <v>3.1424479880800003</v>
      </c>
      <c r="K2026">
        <v>24.091950000000001</v>
      </c>
      <c r="L2026">
        <v>30.96152</v>
      </c>
      <c r="M2026">
        <v>329.06369999999998</v>
      </c>
      <c r="N2026">
        <v>368.99984999999998</v>
      </c>
      <c r="O2026">
        <v>287.13878</v>
      </c>
      <c r="P2026" t="s">
        <v>10751</v>
      </c>
      <c r="Q2026">
        <v>111.7748</v>
      </c>
      <c r="R2026">
        <v>100.2298</v>
      </c>
      <c r="S2026">
        <v>12.497</v>
      </c>
      <c r="T2026">
        <v>0.913165</v>
      </c>
      <c r="U2026">
        <v>3.6447E-2</v>
      </c>
      <c r="V2026">
        <v>37.304940000000002</v>
      </c>
      <c r="W2026">
        <v>0.99299999999999999</v>
      </c>
      <c r="X2026">
        <v>2E-3</v>
      </c>
      <c r="Y2026">
        <v>6.0000000000000001E-3</v>
      </c>
      <c r="Z2026">
        <v>0.28100000000000003</v>
      </c>
      <c r="AA2026">
        <v>0.04</v>
      </c>
      <c r="AB2026">
        <v>0.68</v>
      </c>
      <c r="AC2026" t="s">
        <v>10751</v>
      </c>
      <c r="AD2026" t="s">
        <v>10751</v>
      </c>
      <c r="AE2026" t="s">
        <v>10751</v>
      </c>
      <c r="AF2026" t="s">
        <v>10751</v>
      </c>
      <c r="AG2026">
        <v>0.63500000000000001</v>
      </c>
      <c r="AH2026">
        <v>0.36099999999999999</v>
      </c>
      <c r="AI2026">
        <v>3.0000000000000001E-3</v>
      </c>
      <c r="AJ2026">
        <v>3.0000000000000001E-3</v>
      </c>
      <c r="AK2026" t="s">
        <v>10751</v>
      </c>
      <c r="AL2026" t="s">
        <v>10751</v>
      </c>
      <c r="AM2026" t="s">
        <v>10751</v>
      </c>
      <c r="AN2026" t="s">
        <v>10751</v>
      </c>
      <c r="AO2026" t="s">
        <v>10751</v>
      </c>
      <c r="AP2026">
        <v>0.997</v>
      </c>
      <c r="AQ2026" t="s">
        <v>10751</v>
      </c>
      <c r="AR2026" t="s">
        <v>10751</v>
      </c>
      <c r="AS2026" t="s">
        <v>10751</v>
      </c>
      <c r="AT2026">
        <v>0.47</v>
      </c>
      <c r="AU2026" t="s">
        <v>10751</v>
      </c>
      <c r="AV2026">
        <v>3.9</v>
      </c>
      <c r="AW2026" t="s">
        <v>10751</v>
      </c>
      <c r="AX2026">
        <v>4</v>
      </c>
      <c r="AY2026">
        <v>0.71899999999999997</v>
      </c>
      <c r="AZ2026">
        <v>0.28100000000000003</v>
      </c>
      <c r="BA2026" t="s">
        <v>10751</v>
      </c>
      <c r="BB2026" t="s">
        <v>10751</v>
      </c>
      <c r="BC2026" t="s">
        <v>10751</v>
      </c>
      <c r="BD2026" t="s">
        <v>10751</v>
      </c>
    </row>
    <row r="2027" spans="1:56">
      <c r="A2027" t="s">
        <v>10750</v>
      </c>
      <c r="B2027">
        <v>2750</v>
      </c>
      <c r="C2027">
        <v>1992</v>
      </c>
      <c r="D2027" s="7">
        <v>1280</v>
      </c>
      <c r="E2027">
        <v>0.10514999999999999</v>
      </c>
      <c r="F2027">
        <v>32.59572</v>
      </c>
      <c r="H2027">
        <v>27.033539999999999</v>
      </c>
      <c r="I2027">
        <f t="shared" si="38"/>
        <v>2.8425767309999999</v>
      </c>
      <c r="K2027">
        <v>23.986509999999999</v>
      </c>
      <c r="L2027">
        <v>31.078939999999999</v>
      </c>
      <c r="M2027">
        <v>328.76751999999999</v>
      </c>
      <c r="N2027">
        <v>370.52920999999998</v>
      </c>
      <c r="O2027">
        <v>285.97550000000001</v>
      </c>
      <c r="P2027" t="s">
        <v>10751</v>
      </c>
      <c r="Q2027">
        <v>110.4533</v>
      </c>
      <c r="R2027">
        <v>106.03019999999999</v>
      </c>
      <c r="S2027">
        <v>11.724</v>
      </c>
      <c r="T2027">
        <v>0.97232799999999997</v>
      </c>
      <c r="U2027">
        <v>3.8556E-2</v>
      </c>
      <c r="V2027">
        <v>37.39179</v>
      </c>
      <c r="W2027">
        <v>0.995</v>
      </c>
      <c r="X2027">
        <v>5.0000000000000001E-3</v>
      </c>
      <c r="Y2027" t="s">
        <v>10751</v>
      </c>
      <c r="Z2027">
        <v>0.30099999999999999</v>
      </c>
      <c r="AA2027">
        <v>5.5E-2</v>
      </c>
      <c r="AB2027">
        <v>0.64400000000000002</v>
      </c>
      <c r="AC2027" t="s">
        <v>10751</v>
      </c>
      <c r="AD2027" t="s">
        <v>10751</v>
      </c>
      <c r="AE2027" t="s">
        <v>10751</v>
      </c>
      <c r="AF2027" t="s">
        <v>10751</v>
      </c>
      <c r="AG2027">
        <v>0.85899999999999999</v>
      </c>
      <c r="AH2027">
        <v>0.14000000000000001</v>
      </c>
      <c r="AI2027">
        <v>1E-3</v>
      </c>
      <c r="AJ2027">
        <v>1E-3</v>
      </c>
      <c r="AK2027" t="s">
        <v>10751</v>
      </c>
      <c r="AL2027" t="s">
        <v>10751</v>
      </c>
      <c r="AM2027" t="s">
        <v>10751</v>
      </c>
      <c r="AN2027" t="s">
        <v>10751</v>
      </c>
      <c r="AO2027" t="s">
        <v>10751</v>
      </c>
      <c r="AP2027">
        <v>0.999</v>
      </c>
      <c r="AQ2027" t="s">
        <v>10751</v>
      </c>
      <c r="AR2027" t="s">
        <v>10751</v>
      </c>
      <c r="AS2027" t="s">
        <v>10751</v>
      </c>
      <c r="AT2027">
        <v>0.58799999999999997</v>
      </c>
      <c r="AU2027" t="s">
        <v>10751</v>
      </c>
      <c r="AV2027">
        <v>3.9</v>
      </c>
      <c r="AW2027" t="s">
        <v>10751</v>
      </c>
      <c r="AX2027">
        <v>4</v>
      </c>
      <c r="AY2027">
        <v>0.69899999999999995</v>
      </c>
      <c r="AZ2027">
        <v>0.30099999999999999</v>
      </c>
      <c r="BA2027" t="s">
        <v>10751</v>
      </c>
      <c r="BB2027" t="s">
        <v>10751</v>
      </c>
      <c r="BC2027" t="s">
        <v>10751</v>
      </c>
      <c r="BD2027" t="s">
        <v>10751</v>
      </c>
    </row>
    <row r="2028" spans="1:56">
      <c r="A2028" t="s">
        <v>10750</v>
      </c>
      <c r="B2028">
        <v>2750</v>
      </c>
      <c r="C2028">
        <v>1993</v>
      </c>
      <c r="D2028" s="7">
        <v>1651</v>
      </c>
      <c r="E2028">
        <v>0.12500900000000001</v>
      </c>
      <c r="F2028">
        <v>32.955539999999999</v>
      </c>
      <c r="H2028">
        <v>27.223040000000001</v>
      </c>
      <c r="I2028">
        <f t="shared" si="38"/>
        <v>3.4031250073600003</v>
      </c>
      <c r="K2028">
        <v>24.04824</v>
      </c>
      <c r="L2028">
        <v>31.365220000000001</v>
      </c>
      <c r="M2028">
        <v>326.45141999999998</v>
      </c>
      <c r="N2028">
        <v>369.54888</v>
      </c>
      <c r="O2028">
        <v>283.33929999999998</v>
      </c>
      <c r="P2028" t="s">
        <v>10751</v>
      </c>
      <c r="Q2028">
        <v>112.08069999999999</v>
      </c>
      <c r="R2028">
        <v>105.6825</v>
      </c>
      <c r="S2028">
        <v>11.002800000000001</v>
      </c>
      <c r="T2028">
        <v>0.95482800000000001</v>
      </c>
      <c r="U2028">
        <v>3.8429999999999999E-2</v>
      </c>
      <c r="V2028">
        <v>37.619929999999997</v>
      </c>
      <c r="W2028">
        <v>0.98399999999999999</v>
      </c>
      <c r="X2028">
        <v>1.6E-2</v>
      </c>
      <c r="Y2028">
        <v>0</v>
      </c>
      <c r="Z2028">
        <v>0.27300000000000002</v>
      </c>
      <c r="AA2028">
        <v>3.3000000000000002E-2</v>
      </c>
      <c r="AB2028">
        <v>0.69399999999999995</v>
      </c>
      <c r="AC2028" t="s">
        <v>10751</v>
      </c>
      <c r="AD2028" t="s">
        <v>10751</v>
      </c>
      <c r="AE2028" t="s">
        <v>10751</v>
      </c>
      <c r="AF2028" t="s">
        <v>10751</v>
      </c>
      <c r="AG2028">
        <v>0.93799999999999994</v>
      </c>
      <c r="AH2028">
        <v>6.2E-2</v>
      </c>
      <c r="AI2028" t="s">
        <v>10751</v>
      </c>
      <c r="AJ2028" t="s">
        <v>10751</v>
      </c>
      <c r="AK2028" t="s">
        <v>10751</v>
      </c>
      <c r="AL2028" t="s">
        <v>10751</v>
      </c>
      <c r="AM2028" t="s">
        <v>10751</v>
      </c>
      <c r="AN2028" t="s">
        <v>10751</v>
      </c>
      <c r="AO2028" t="s">
        <v>10751</v>
      </c>
      <c r="AP2028">
        <v>1</v>
      </c>
      <c r="AQ2028" t="s">
        <v>10751</v>
      </c>
      <c r="AR2028" t="s">
        <v>10751</v>
      </c>
      <c r="AS2028" t="s">
        <v>10751</v>
      </c>
      <c r="AT2028">
        <v>0.52900000000000003</v>
      </c>
      <c r="AU2028" t="s">
        <v>10751</v>
      </c>
      <c r="AV2028">
        <v>4</v>
      </c>
      <c r="AW2028" t="s">
        <v>10751</v>
      </c>
      <c r="AX2028">
        <v>4</v>
      </c>
      <c r="AY2028">
        <v>0.72699999999999998</v>
      </c>
      <c r="AZ2028">
        <v>0.27300000000000002</v>
      </c>
      <c r="BA2028" t="s">
        <v>10751</v>
      </c>
      <c r="BB2028" t="s">
        <v>10751</v>
      </c>
      <c r="BC2028" t="s">
        <v>10751</v>
      </c>
      <c r="BD2028" t="s">
        <v>10751</v>
      </c>
    </row>
    <row r="2029" spans="1:56">
      <c r="A2029" t="s">
        <v>10750</v>
      </c>
      <c r="B2029">
        <v>2750</v>
      </c>
      <c r="C2029">
        <v>1994</v>
      </c>
      <c r="D2029" s="7">
        <v>1522</v>
      </c>
      <c r="E2029">
        <v>0.107719</v>
      </c>
      <c r="F2029">
        <v>33.635829999999999</v>
      </c>
      <c r="H2029">
        <v>27.680890000000002</v>
      </c>
      <c r="I2029">
        <f t="shared" si="38"/>
        <v>2.9817577899100001</v>
      </c>
      <c r="K2029">
        <v>24.268059999999998</v>
      </c>
      <c r="L2029">
        <v>32.090359999999997</v>
      </c>
      <c r="M2029">
        <v>321.05180000000001</v>
      </c>
      <c r="N2029">
        <v>366.20157</v>
      </c>
      <c r="O2029">
        <v>276.93678</v>
      </c>
      <c r="P2029" t="s">
        <v>10751</v>
      </c>
      <c r="Q2029">
        <v>109.4028</v>
      </c>
      <c r="R2029">
        <v>108.2251</v>
      </c>
      <c r="S2029">
        <v>10.699199999999999</v>
      </c>
      <c r="T2029">
        <v>1.001423</v>
      </c>
      <c r="U2029">
        <v>3.9355000000000001E-2</v>
      </c>
      <c r="V2029">
        <v>38.236519999999999</v>
      </c>
      <c r="W2029">
        <v>0.98699999999999999</v>
      </c>
      <c r="X2029">
        <v>1E-3</v>
      </c>
      <c r="Y2029">
        <v>1.2E-2</v>
      </c>
      <c r="Z2029">
        <v>0.32100000000000001</v>
      </c>
      <c r="AA2029">
        <v>1.4999999999999999E-2</v>
      </c>
      <c r="AB2029">
        <v>0.66400000000000003</v>
      </c>
      <c r="AC2029" t="s">
        <v>10751</v>
      </c>
      <c r="AD2029" t="s">
        <v>10751</v>
      </c>
      <c r="AE2029" t="s">
        <v>10751</v>
      </c>
      <c r="AF2029" t="s">
        <v>10751</v>
      </c>
      <c r="AG2029">
        <v>0.997</v>
      </c>
      <c r="AH2029">
        <v>3.0000000000000001E-3</v>
      </c>
      <c r="AI2029" t="s">
        <v>10751</v>
      </c>
      <c r="AJ2029" t="s">
        <v>10751</v>
      </c>
      <c r="AK2029" t="s">
        <v>10751</v>
      </c>
      <c r="AL2029" t="s">
        <v>10751</v>
      </c>
      <c r="AM2029" t="s">
        <v>10751</v>
      </c>
      <c r="AN2029" t="s">
        <v>10751</v>
      </c>
      <c r="AO2029" t="s">
        <v>10751</v>
      </c>
      <c r="AP2029">
        <v>1</v>
      </c>
      <c r="AQ2029" t="s">
        <v>10751</v>
      </c>
      <c r="AR2029" t="s">
        <v>10751</v>
      </c>
      <c r="AS2029" t="s">
        <v>10751</v>
      </c>
      <c r="AT2029">
        <v>0.67400000000000004</v>
      </c>
      <c r="AU2029" t="s">
        <v>10751</v>
      </c>
      <c r="AV2029">
        <v>4.2</v>
      </c>
      <c r="AW2029" t="s">
        <v>10751</v>
      </c>
      <c r="AX2029">
        <v>4</v>
      </c>
      <c r="AY2029">
        <v>0.67900000000000005</v>
      </c>
      <c r="AZ2029">
        <v>0.32100000000000001</v>
      </c>
      <c r="BA2029" t="s">
        <v>10751</v>
      </c>
      <c r="BB2029" t="s">
        <v>10751</v>
      </c>
      <c r="BC2029" t="s">
        <v>10751</v>
      </c>
      <c r="BD2029" t="s">
        <v>10751</v>
      </c>
    </row>
    <row r="2030" spans="1:56">
      <c r="A2030" t="s">
        <v>10750</v>
      </c>
      <c r="B2030">
        <v>2750</v>
      </c>
      <c r="C2030">
        <v>1995</v>
      </c>
      <c r="D2030" s="7">
        <v>1747</v>
      </c>
      <c r="E2030">
        <v>0.115373</v>
      </c>
      <c r="F2030">
        <v>33.941580000000002</v>
      </c>
      <c r="H2030">
        <v>27.794250000000002</v>
      </c>
      <c r="I2030">
        <f t="shared" si="38"/>
        <v>3.2067060052500005</v>
      </c>
      <c r="K2030">
        <v>24.35416</v>
      </c>
      <c r="L2030">
        <v>32.120559999999998</v>
      </c>
      <c r="M2030">
        <v>319.74243000000001</v>
      </c>
      <c r="N2030">
        <v>364.90688999999998</v>
      </c>
      <c r="O2030">
        <v>276.6764</v>
      </c>
      <c r="P2030" t="s">
        <v>10751</v>
      </c>
      <c r="Q2030">
        <v>109.5502</v>
      </c>
      <c r="R2030">
        <v>110.8432</v>
      </c>
      <c r="S2030">
        <v>11.013299999999999</v>
      </c>
      <c r="T2030">
        <v>1.017118</v>
      </c>
      <c r="U2030">
        <v>4.0307000000000003E-2</v>
      </c>
      <c r="V2030">
        <v>38.411290000000001</v>
      </c>
      <c r="W2030">
        <v>0.999</v>
      </c>
      <c r="X2030">
        <v>0</v>
      </c>
      <c r="Y2030">
        <v>1E-3</v>
      </c>
      <c r="Z2030">
        <v>0.27600000000000002</v>
      </c>
      <c r="AA2030" t="s">
        <v>10751</v>
      </c>
      <c r="AB2030">
        <v>0.72399999999999998</v>
      </c>
      <c r="AC2030" t="s">
        <v>10751</v>
      </c>
      <c r="AD2030" t="s">
        <v>10751</v>
      </c>
      <c r="AE2030" t="s">
        <v>10751</v>
      </c>
      <c r="AF2030" t="s">
        <v>10751</v>
      </c>
      <c r="AG2030">
        <v>1</v>
      </c>
      <c r="AH2030" t="s">
        <v>10751</v>
      </c>
      <c r="AI2030" t="s">
        <v>10751</v>
      </c>
      <c r="AJ2030" t="s">
        <v>10751</v>
      </c>
      <c r="AK2030" t="s">
        <v>10751</v>
      </c>
      <c r="AL2030" t="s">
        <v>10751</v>
      </c>
      <c r="AM2030" t="s">
        <v>10751</v>
      </c>
      <c r="AN2030" t="s">
        <v>10751</v>
      </c>
      <c r="AO2030" t="s">
        <v>10751</v>
      </c>
      <c r="AP2030">
        <v>1</v>
      </c>
      <c r="AQ2030" t="s">
        <v>10751</v>
      </c>
      <c r="AR2030" t="s">
        <v>10751</v>
      </c>
      <c r="AS2030" t="s">
        <v>10751</v>
      </c>
      <c r="AT2030">
        <v>0.747</v>
      </c>
      <c r="AU2030" t="s">
        <v>10751</v>
      </c>
      <c r="AV2030">
        <v>4</v>
      </c>
      <c r="AW2030" t="s">
        <v>10751</v>
      </c>
      <c r="AX2030">
        <v>4</v>
      </c>
      <c r="AY2030">
        <v>0.72399999999999998</v>
      </c>
      <c r="AZ2030">
        <v>0.27600000000000002</v>
      </c>
      <c r="BA2030" t="s">
        <v>10751</v>
      </c>
      <c r="BB2030" t="s">
        <v>10751</v>
      </c>
      <c r="BC2030" t="s">
        <v>10751</v>
      </c>
      <c r="BD2030" t="s">
        <v>10751</v>
      </c>
    </row>
    <row r="2031" spans="1:56">
      <c r="A2031" t="s">
        <v>10750</v>
      </c>
      <c r="B2031">
        <v>2750</v>
      </c>
      <c r="C2031">
        <v>1996</v>
      </c>
      <c r="D2031" s="7">
        <v>1241</v>
      </c>
      <c r="E2031">
        <v>9.4377000000000003E-2</v>
      </c>
      <c r="F2031">
        <v>33.856810000000003</v>
      </c>
      <c r="H2031">
        <v>27.593610000000002</v>
      </c>
      <c r="I2031">
        <f t="shared" si="38"/>
        <v>2.6042021309700001</v>
      </c>
      <c r="K2031">
        <v>24.20337</v>
      </c>
      <c r="L2031">
        <v>31.728439999999999</v>
      </c>
      <c r="M2031">
        <v>322.06729000000001</v>
      </c>
      <c r="N2031">
        <v>367.18034</v>
      </c>
      <c r="O2031">
        <v>280.09575000000001</v>
      </c>
      <c r="P2031" t="s">
        <v>10751</v>
      </c>
      <c r="Q2031">
        <v>108.1262</v>
      </c>
      <c r="R2031">
        <v>117.4357</v>
      </c>
      <c r="S2031">
        <v>11.0288</v>
      </c>
      <c r="T2031">
        <v>1.0863</v>
      </c>
      <c r="U2031">
        <v>4.2703999999999999E-2</v>
      </c>
      <c r="V2031">
        <v>38.189689999999999</v>
      </c>
      <c r="W2031">
        <v>1</v>
      </c>
      <c r="X2031" t="s">
        <v>10751</v>
      </c>
      <c r="Y2031" t="s">
        <v>10751</v>
      </c>
      <c r="Z2031">
        <v>0.251</v>
      </c>
      <c r="AA2031" t="s">
        <v>10751</v>
      </c>
      <c r="AB2031">
        <v>0.748</v>
      </c>
      <c r="AC2031" t="s">
        <v>10751</v>
      </c>
      <c r="AD2031" t="s">
        <v>10751</v>
      </c>
      <c r="AE2031" t="s">
        <v>10751</v>
      </c>
      <c r="AF2031" t="s">
        <v>10751</v>
      </c>
      <c r="AG2031">
        <v>1</v>
      </c>
      <c r="AH2031" t="s">
        <v>10751</v>
      </c>
      <c r="AI2031" t="s">
        <v>10751</v>
      </c>
      <c r="AJ2031" t="s">
        <v>10751</v>
      </c>
      <c r="AK2031" t="s">
        <v>10751</v>
      </c>
      <c r="AL2031" t="s">
        <v>10751</v>
      </c>
      <c r="AM2031" t="s">
        <v>10751</v>
      </c>
      <c r="AN2031" t="s">
        <v>10751</v>
      </c>
      <c r="AO2031" t="s">
        <v>10751</v>
      </c>
      <c r="AP2031">
        <v>1</v>
      </c>
      <c r="AQ2031" t="s">
        <v>10751</v>
      </c>
      <c r="AR2031" t="s">
        <v>10751</v>
      </c>
      <c r="AS2031" t="s">
        <v>10751</v>
      </c>
      <c r="AT2031">
        <v>0.88</v>
      </c>
      <c r="AU2031" t="s">
        <v>10751</v>
      </c>
      <c r="AV2031">
        <v>4</v>
      </c>
      <c r="AW2031">
        <v>1E-3</v>
      </c>
      <c r="AX2031">
        <v>4</v>
      </c>
      <c r="AY2031">
        <v>0.748</v>
      </c>
      <c r="AZ2031">
        <v>0.251</v>
      </c>
      <c r="BA2031" t="s">
        <v>10751</v>
      </c>
      <c r="BB2031" t="s">
        <v>10751</v>
      </c>
      <c r="BC2031" t="s">
        <v>10751</v>
      </c>
      <c r="BD2031" t="s">
        <v>10751</v>
      </c>
    </row>
    <row r="2032" spans="1:56">
      <c r="A2032" t="s">
        <v>10750</v>
      </c>
      <c r="B2032">
        <v>2750</v>
      </c>
      <c r="C2032">
        <v>1997</v>
      </c>
      <c r="D2032" s="7">
        <v>1637</v>
      </c>
      <c r="E2032">
        <v>0.113222</v>
      </c>
      <c r="F2032">
        <v>34.023890000000002</v>
      </c>
      <c r="H2032">
        <v>27.612290000000002</v>
      </c>
      <c r="I2032">
        <f t="shared" si="38"/>
        <v>3.1263186983800004</v>
      </c>
      <c r="K2032">
        <v>24.13278</v>
      </c>
      <c r="L2032">
        <v>31.775300000000001</v>
      </c>
      <c r="M2032">
        <v>321.84944000000002</v>
      </c>
      <c r="N2032">
        <v>368.2543</v>
      </c>
      <c r="O2032">
        <v>279.68265000000002</v>
      </c>
      <c r="P2032" t="s">
        <v>10751</v>
      </c>
      <c r="Q2032">
        <v>109.206</v>
      </c>
      <c r="R2032">
        <v>112.5984</v>
      </c>
      <c r="S2032">
        <v>11.1991</v>
      </c>
      <c r="T2032">
        <v>1.0385949999999999</v>
      </c>
      <c r="U2032">
        <v>4.0945000000000002E-2</v>
      </c>
      <c r="V2032">
        <v>38.162680000000002</v>
      </c>
      <c r="W2032">
        <v>1</v>
      </c>
      <c r="X2032" t="s">
        <v>10751</v>
      </c>
      <c r="Y2032">
        <v>0</v>
      </c>
      <c r="Z2032">
        <v>0.221</v>
      </c>
      <c r="AA2032" t="s">
        <v>10751</v>
      </c>
      <c r="AB2032">
        <v>0.77500000000000002</v>
      </c>
      <c r="AC2032" t="s">
        <v>10751</v>
      </c>
      <c r="AD2032" t="s">
        <v>10751</v>
      </c>
      <c r="AE2032" t="s">
        <v>10751</v>
      </c>
      <c r="AF2032" t="s">
        <v>10751</v>
      </c>
      <c r="AG2032">
        <v>1</v>
      </c>
      <c r="AH2032" t="s">
        <v>10751</v>
      </c>
      <c r="AI2032" t="s">
        <v>10751</v>
      </c>
      <c r="AJ2032" t="s">
        <v>10751</v>
      </c>
      <c r="AK2032" t="s">
        <v>10751</v>
      </c>
      <c r="AL2032" t="s">
        <v>10751</v>
      </c>
      <c r="AM2032" t="s">
        <v>10751</v>
      </c>
      <c r="AN2032" t="s">
        <v>10751</v>
      </c>
      <c r="AO2032" t="s">
        <v>10751</v>
      </c>
      <c r="AP2032">
        <v>1</v>
      </c>
      <c r="AQ2032" t="s">
        <v>10751</v>
      </c>
      <c r="AR2032" t="s">
        <v>10751</v>
      </c>
      <c r="AS2032" t="s">
        <v>10751</v>
      </c>
      <c r="AT2032">
        <v>0.75700000000000001</v>
      </c>
      <c r="AU2032" t="s">
        <v>10751</v>
      </c>
      <c r="AV2032">
        <v>4</v>
      </c>
      <c r="AW2032">
        <v>4.0000000000000001E-3</v>
      </c>
      <c r="AX2032">
        <v>4</v>
      </c>
      <c r="AY2032">
        <v>0.77500000000000002</v>
      </c>
      <c r="AZ2032">
        <v>0.221</v>
      </c>
      <c r="BA2032" t="s">
        <v>10751</v>
      </c>
      <c r="BB2032" t="s">
        <v>10751</v>
      </c>
      <c r="BC2032" t="s">
        <v>10751</v>
      </c>
      <c r="BD2032" t="s">
        <v>10751</v>
      </c>
    </row>
    <row r="2033" spans="1:56">
      <c r="A2033" t="s">
        <v>10750</v>
      </c>
      <c r="B2033">
        <v>2750</v>
      </c>
      <c r="C2033">
        <v>1998</v>
      </c>
      <c r="D2033" s="7">
        <v>1621</v>
      </c>
      <c r="E2033">
        <v>0.112153</v>
      </c>
      <c r="F2033">
        <v>34.548679999999997</v>
      </c>
      <c r="H2033">
        <v>27.940190000000001</v>
      </c>
      <c r="I2033">
        <f t="shared" si="38"/>
        <v>3.1335761290700002</v>
      </c>
      <c r="K2033">
        <v>24.206579999999999</v>
      </c>
      <c r="L2033">
        <v>32.374879999999997</v>
      </c>
      <c r="M2033">
        <v>318.07229999999998</v>
      </c>
      <c r="N2033">
        <v>367.13164999999998</v>
      </c>
      <c r="O2033">
        <v>274.50295</v>
      </c>
      <c r="P2033" t="s">
        <v>10751</v>
      </c>
      <c r="Q2033">
        <v>110.1849</v>
      </c>
      <c r="R2033">
        <v>117.29430000000001</v>
      </c>
      <c r="S2033">
        <v>11.1761</v>
      </c>
      <c r="T2033">
        <v>1.0711059999999999</v>
      </c>
      <c r="U2033">
        <v>4.2652000000000002E-2</v>
      </c>
      <c r="V2033">
        <v>38.597940000000001</v>
      </c>
      <c r="W2033">
        <v>1</v>
      </c>
      <c r="X2033" t="s">
        <v>10751</v>
      </c>
      <c r="Y2033">
        <v>0</v>
      </c>
      <c r="Z2033">
        <v>0.223</v>
      </c>
      <c r="AA2033">
        <v>3.0000000000000001E-3</v>
      </c>
      <c r="AB2033">
        <v>0.77100000000000002</v>
      </c>
      <c r="AC2033" t="s">
        <v>10751</v>
      </c>
      <c r="AD2033" t="s">
        <v>10751</v>
      </c>
      <c r="AE2033" t="s">
        <v>10751</v>
      </c>
      <c r="AF2033" t="s">
        <v>10751</v>
      </c>
      <c r="AG2033">
        <v>1</v>
      </c>
      <c r="AH2033" t="s">
        <v>10751</v>
      </c>
      <c r="AI2033" t="s">
        <v>10751</v>
      </c>
      <c r="AJ2033" t="s">
        <v>10751</v>
      </c>
      <c r="AK2033" t="s">
        <v>10751</v>
      </c>
      <c r="AL2033" t="s">
        <v>10751</v>
      </c>
      <c r="AM2033" t="s">
        <v>10751</v>
      </c>
      <c r="AN2033" t="s">
        <v>10751</v>
      </c>
      <c r="AO2033" t="s">
        <v>10751</v>
      </c>
      <c r="AP2033">
        <v>1</v>
      </c>
      <c r="AQ2033" t="s">
        <v>10751</v>
      </c>
      <c r="AR2033" t="s">
        <v>10751</v>
      </c>
      <c r="AS2033" t="s">
        <v>10751</v>
      </c>
      <c r="AT2033">
        <v>0.83199999999999996</v>
      </c>
      <c r="AU2033" t="s">
        <v>10751</v>
      </c>
      <c r="AV2033">
        <v>4.0999999999999996</v>
      </c>
      <c r="AW2033">
        <v>3.0000000000000001E-3</v>
      </c>
      <c r="AX2033">
        <v>4</v>
      </c>
      <c r="AY2033">
        <v>0.77400000000000002</v>
      </c>
      <c r="AZ2033">
        <v>0.223</v>
      </c>
      <c r="BA2033" t="s">
        <v>10751</v>
      </c>
      <c r="BB2033" t="s">
        <v>10751</v>
      </c>
      <c r="BC2033" t="s">
        <v>10751</v>
      </c>
      <c r="BD2033" t="s">
        <v>10751</v>
      </c>
    </row>
    <row r="2034" spans="1:56">
      <c r="A2034" t="s">
        <v>10750</v>
      </c>
      <c r="B2034">
        <v>2750</v>
      </c>
      <c r="C2034">
        <v>1999</v>
      </c>
      <c r="D2034" s="7">
        <v>1347</v>
      </c>
      <c r="E2034">
        <v>8.8511000000000006E-2</v>
      </c>
      <c r="F2034">
        <v>34.636569999999999</v>
      </c>
      <c r="H2034">
        <v>27.85134</v>
      </c>
      <c r="I2034">
        <f t="shared" si="38"/>
        <v>2.4651499547400002</v>
      </c>
      <c r="K2034">
        <v>24.195550000000001</v>
      </c>
      <c r="L2034">
        <v>32.048679999999997</v>
      </c>
      <c r="M2034">
        <v>319.08699999999999</v>
      </c>
      <c r="N2034">
        <v>367.29899</v>
      </c>
      <c r="O2034">
        <v>277.29694999999998</v>
      </c>
      <c r="P2034" t="s">
        <v>10751</v>
      </c>
      <c r="Q2034">
        <v>109.8527</v>
      </c>
      <c r="R2034">
        <v>117.6499</v>
      </c>
      <c r="S2034">
        <v>11.1335</v>
      </c>
      <c r="T2034">
        <v>1.0782579999999999</v>
      </c>
      <c r="U2034">
        <v>4.2782000000000001E-2</v>
      </c>
      <c r="V2034">
        <v>38.42013</v>
      </c>
      <c r="W2034">
        <v>1</v>
      </c>
      <c r="X2034" t="s">
        <v>10751</v>
      </c>
      <c r="Y2034" t="s">
        <v>10751</v>
      </c>
      <c r="Z2034">
        <v>0.191</v>
      </c>
      <c r="AA2034">
        <v>5.0000000000000001E-3</v>
      </c>
      <c r="AB2034">
        <v>0.80300000000000005</v>
      </c>
      <c r="AC2034" t="s">
        <v>10751</v>
      </c>
      <c r="AD2034" t="s">
        <v>10751</v>
      </c>
      <c r="AE2034" t="s">
        <v>10751</v>
      </c>
      <c r="AF2034" t="s">
        <v>10751</v>
      </c>
      <c r="AG2034">
        <v>1</v>
      </c>
      <c r="AH2034" t="s">
        <v>10751</v>
      </c>
      <c r="AI2034" t="s">
        <v>10751</v>
      </c>
      <c r="AJ2034" t="s">
        <v>10751</v>
      </c>
      <c r="AK2034" t="s">
        <v>10751</v>
      </c>
      <c r="AL2034" t="s">
        <v>10751</v>
      </c>
      <c r="AM2034" t="s">
        <v>10751</v>
      </c>
      <c r="AN2034" t="s">
        <v>10751</v>
      </c>
      <c r="AO2034" t="s">
        <v>10751</v>
      </c>
      <c r="AP2034">
        <v>1</v>
      </c>
      <c r="AQ2034" t="s">
        <v>10751</v>
      </c>
      <c r="AR2034" t="s">
        <v>10751</v>
      </c>
      <c r="AS2034" t="s">
        <v>10751</v>
      </c>
      <c r="AT2034">
        <v>0.83299999999999996</v>
      </c>
      <c r="AU2034" t="s">
        <v>10751</v>
      </c>
      <c r="AV2034">
        <v>4</v>
      </c>
      <c r="AW2034">
        <v>2E-3</v>
      </c>
      <c r="AX2034">
        <v>4</v>
      </c>
      <c r="AY2034">
        <v>0.80700000000000005</v>
      </c>
      <c r="AZ2034">
        <v>0.191</v>
      </c>
      <c r="BA2034" t="s">
        <v>10751</v>
      </c>
      <c r="BB2034" t="s">
        <v>10751</v>
      </c>
      <c r="BC2034" t="s">
        <v>10751</v>
      </c>
      <c r="BD2034" t="s">
        <v>10751</v>
      </c>
    </row>
    <row r="2035" spans="1:56">
      <c r="A2035" t="s">
        <v>10750</v>
      </c>
      <c r="B2035">
        <v>2750</v>
      </c>
      <c r="C2035">
        <v>2000</v>
      </c>
      <c r="D2035" s="7">
        <v>1318</v>
      </c>
      <c r="E2035">
        <v>7.9515000000000002E-2</v>
      </c>
      <c r="F2035">
        <v>34.269069999999999</v>
      </c>
      <c r="H2035">
        <v>27.430569999999999</v>
      </c>
      <c r="I2035">
        <f t="shared" si="38"/>
        <v>2.1811417735499998</v>
      </c>
      <c r="K2035">
        <v>23.827490000000001</v>
      </c>
      <c r="L2035">
        <v>31.457070000000002</v>
      </c>
      <c r="M2035">
        <v>323.98158000000001</v>
      </c>
      <c r="N2035">
        <v>372.97262000000001</v>
      </c>
      <c r="O2035">
        <v>282.51204999999999</v>
      </c>
      <c r="P2035" t="s">
        <v>10751</v>
      </c>
      <c r="Q2035">
        <v>107.83280000000001</v>
      </c>
      <c r="R2035">
        <v>120.0677</v>
      </c>
      <c r="S2035">
        <v>10.524100000000001</v>
      </c>
      <c r="T2035">
        <v>1.1180490000000001</v>
      </c>
      <c r="U2035">
        <v>4.3660999999999998E-2</v>
      </c>
      <c r="V2035">
        <v>37.885950000000001</v>
      </c>
      <c r="W2035">
        <v>0.96899999999999997</v>
      </c>
      <c r="X2035" t="s">
        <v>10751</v>
      </c>
      <c r="Y2035">
        <v>3.1E-2</v>
      </c>
      <c r="Z2035">
        <v>0.21099999999999999</v>
      </c>
      <c r="AA2035">
        <v>1.6E-2</v>
      </c>
      <c r="AB2035">
        <v>0.77200000000000002</v>
      </c>
      <c r="AC2035" t="s">
        <v>10751</v>
      </c>
      <c r="AD2035" t="s">
        <v>10751</v>
      </c>
      <c r="AE2035" t="s">
        <v>10751</v>
      </c>
      <c r="AF2035" t="s">
        <v>10751</v>
      </c>
      <c r="AG2035">
        <v>1</v>
      </c>
      <c r="AH2035" t="s">
        <v>10751</v>
      </c>
      <c r="AI2035" t="s">
        <v>10751</v>
      </c>
      <c r="AJ2035" t="s">
        <v>10751</v>
      </c>
      <c r="AK2035" t="s">
        <v>10751</v>
      </c>
      <c r="AL2035" t="s">
        <v>10751</v>
      </c>
      <c r="AM2035" t="s">
        <v>10751</v>
      </c>
      <c r="AN2035" t="s">
        <v>10751</v>
      </c>
      <c r="AO2035" t="s">
        <v>10751</v>
      </c>
      <c r="AP2035">
        <v>1</v>
      </c>
      <c r="AQ2035" t="s">
        <v>10751</v>
      </c>
      <c r="AR2035" t="s">
        <v>10751</v>
      </c>
      <c r="AS2035" t="s">
        <v>10751</v>
      </c>
      <c r="AT2035">
        <v>0.92200000000000004</v>
      </c>
      <c r="AU2035">
        <v>0.42</v>
      </c>
      <c r="AV2035">
        <v>4.0999999999999996</v>
      </c>
      <c r="AW2035">
        <v>1E-3</v>
      </c>
      <c r="AX2035">
        <v>4.0999999999999996</v>
      </c>
      <c r="AY2035">
        <v>0.78800000000000003</v>
      </c>
      <c r="AZ2035">
        <v>0.20200000000000001</v>
      </c>
      <c r="BA2035">
        <v>8.9999999999999993E-3</v>
      </c>
      <c r="BB2035" t="s">
        <v>10751</v>
      </c>
      <c r="BC2035" t="s">
        <v>10751</v>
      </c>
      <c r="BD2035" t="s">
        <v>10751</v>
      </c>
    </row>
    <row r="2036" spans="1:56">
      <c r="A2036" t="s">
        <v>10750</v>
      </c>
      <c r="B2036">
        <v>2750</v>
      </c>
      <c r="C2036">
        <v>2001</v>
      </c>
      <c r="D2036" s="7">
        <v>1184</v>
      </c>
      <c r="E2036">
        <v>7.5861999999999999E-2</v>
      </c>
      <c r="F2036">
        <v>35.935749999999999</v>
      </c>
      <c r="H2036">
        <v>28.60557</v>
      </c>
      <c r="I2036">
        <f t="shared" si="38"/>
        <v>2.1700757513400002</v>
      </c>
      <c r="K2036">
        <v>24.661090000000002</v>
      </c>
      <c r="L2036">
        <v>32.967880000000001</v>
      </c>
      <c r="M2036">
        <v>310.67379</v>
      </c>
      <c r="N2036">
        <v>360.36527000000001</v>
      </c>
      <c r="O2036">
        <v>269.56538</v>
      </c>
      <c r="P2036" t="s">
        <v>10751</v>
      </c>
      <c r="Q2036">
        <v>108.2466</v>
      </c>
      <c r="R2036">
        <v>121.1319</v>
      </c>
      <c r="S2036">
        <v>10.254899999999999</v>
      </c>
      <c r="T2036">
        <v>1.1221049999999999</v>
      </c>
      <c r="U2036">
        <v>4.4047999999999997E-2</v>
      </c>
      <c r="V2036">
        <v>39.627290000000002</v>
      </c>
      <c r="W2036">
        <v>0.94199999999999995</v>
      </c>
      <c r="X2036" t="s">
        <v>10751</v>
      </c>
      <c r="Y2036">
        <v>5.8000000000000003E-2</v>
      </c>
      <c r="Z2036">
        <v>0.20100000000000001</v>
      </c>
      <c r="AA2036">
        <v>1.4E-2</v>
      </c>
      <c r="AB2036">
        <v>0.78400000000000003</v>
      </c>
      <c r="AC2036" t="s">
        <v>10751</v>
      </c>
      <c r="AD2036" t="s">
        <v>10751</v>
      </c>
      <c r="AE2036" t="s">
        <v>10751</v>
      </c>
      <c r="AF2036" t="s">
        <v>10751</v>
      </c>
      <c r="AG2036">
        <v>1</v>
      </c>
      <c r="AH2036" t="s">
        <v>10751</v>
      </c>
      <c r="AI2036" t="s">
        <v>10751</v>
      </c>
      <c r="AJ2036" t="s">
        <v>10751</v>
      </c>
      <c r="AK2036" t="s">
        <v>10751</v>
      </c>
      <c r="AL2036" t="s">
        <v>10751</v>
      </c>
      <c r="AM2036" t="s">
        <v>10751</v>
      </c>
      <c r="AN2036" t="s">
        <v>10751</v>
      </c>
      <c r="AO2036" t="s">
        <v>10751</v>
      </c>
      <c r="AP2036">
        <v>1</v>
      </c>
      <c r="AQ2036" t="s">
        <v>10751</v>
      </c>
      <c r="AR2036" t="s">
        <v>10751</v>
      </c>
      <c r="AS2036" t="s">
        <v>10751</v>
      </c>
      <c r="AT2036">
        <v>0.93100000000000005</v>
      </c>
      <c r="AU2036">
        <v>0.65900000000000003</v>
      </c>
      <c r="AV2036">
        <v>4.0999999999999996</v>
      </c>
      <c r="AW2036">
        <v>1E-3</v>
      </c>
      <c r="AX2036">
        <v>4.0999999999999996</v>
      </c>
      <c r="AY2036">
        <v>0.79800000000000004</v>
      </c>
      <c r="AZ2036">
        <v>0.192</v>
      </c>
      <c r="BA2036">
        <v>8.0000000000000002E-3</v>
      </c>
      <c r="BB2036" t="s">
        <v>10751</v>
      </c>
      <c r="BC2036" t="s">
        <v>10751</v>
      </c>
      <c r="BD2036" t="s">
        <v>10751</v>
      </c>
    </row>
    <row r="2037" spans="1:56">
      <c r="A2037" t="s">
        <v>10750</v>
      </c>
      <c r="B2037">
        <v>2750</v>
      </c>
      <c r="C2037">
        <v>2002</v>
      </c>
      <c r="D2037">
        <v>913</v>
      </c>
      <c r="E2037">
        <v>5.6655999999999998E-2</v>
      </c>
      <c r="F2037">
        <v>36.344430000000003</v>
      </c>
      <c r="H2037">
        <v>28.758610000000001</v>
      </c>
      <c r="I2037">
        <f t="shared" si="38"/>
        <v>1.6293478081599999</v>
      </c>
      <c r="K2037">
        <v>24.796890000000001</v>
      </c>
      <c r="L2037">
        <v>33.021940000000001</v>
      </c>
      <c r="M2037">
        <v>309.02044999999998</v>
      </c>
      <c r="N2037">
        <v>358.39166</v>
      </c>
      <c r="O2037">
        <v>269.12410999999997</v>
      </c>
      <c r="P2037" t="s">
        <v>10751</v>
      </c>
      <c r="Q2037">
        <v>106.6067</v>
      </c>
      <c r="R2037">
        <v>119.313</v>
      </c>
      <c r="S2037">
        <v>10.523999999999999</v>
      </c>
      <c r="T2037">
        <v>1.1214930000000001</v>
      </c>
      <c r="U2037">
        <v>4.3387000000000002E-2</v>
      </c>
      <c r="V2037">
        <v>39.780419999999999</v>
      </c>
      <c r="W2037">
        <v>0.98499999999999999</v>
      </c>
      <c r="X2037" t="s">
        <v>10751</v>
      </c>
      <c r="Y2037">
        <v>1.4999999999999999E-2</v>
      </c>
      <c r="Z2037">
        <v>0.221</v>
      </c>
      <c r="AA2037">
        <v>6.0000000000000001E-3</v>
      </c>
      <c r="AB2037">
        <v>0.77</v>
      </c>
      <c r="AC2037" t="s">
        <v>10751</v>
      </c>
      <c r="AD2037" t="s">
        <v>10751</v>
      </c>
      <c r="AE2037" t="s">
        <v>10751</v>
      </c>
      <c r="AF2037" t="s">
        <v>10751</v>
      </c>
      <c r="AG2037">
        <v>1</v>
      </c>
      <c r="AH2037" t="s">
        <v>10751</v>
      </c>
      <c r="AI2037" t="s">
        <v>10751</v>
      </c>
      <c r="AJ2037" t="s">
        <v>10751</v>
      </c>
      <c r="AK2037" t="s">
        <v>10751</v>
      </c>
      <c r="AL2037" t="s">
        <v>10751</v>
      </c>
      <c r="AM2037" t="s">
        <v>10751</v>
      </c>
      <c r="AN2037" t="s">
        <v>10751</v>
      </c>
      <c r="AO2037" t="s">
        <v>10751</v>
      </c>
      <c r="AP2037">
        <v>1</v>
      </c>
      <c r="AQ2037" t="s">
        <v>10751</v>
      </c>
      <c r="AR2037" t="s">
        <v>10751</v>
      </c>
      <c r="AS2037" t="s">
        <v>10751</v>
      </c>
      <c r="AT2037">
        <v>0.93799999999999994</v>
      </c>
      <c r="AU2037">
        <v>0.63400000000000001</v>
      </c>
      <c r="AV2037">
        <v>4.2</v>
      </c>
      <c r="AW2037">
        <v>4.0000000000000001E-3</v>
      </c>
      <c r="AX2037">
        <v>4</v>
      </c>
      <c r="AY2037">
        <v>0.77500000000000002</v>
      </c>
      <c r="AZ2037">
        <v>0.21199999999999999</v>
      </c>
      <c r="BA2037">
        <v>8.0000000000000002E-3</v>
      </c>
      <c r="BB2037" t="s">
        <v>10751</v>
      </c>
      <c r="BC2037" t="s">
        <v>10751</v>
      </c>
      <c r="BD2037" t="s">
        <v>10751</v>
      </c>
    </row>
    <row r="2038" spans="1:56">
      <c r="A2038" t="s">
        <v>10750</v>
      </c>
      <c r="B2038">
        <v>2750</v>
      </c>
      <c r="C2038">
        <v>2003</v>
      </c>
      <c r="D2038">
        <v>691</v>
      </c>
      <c r="E2038">
        <v>4.3817000000000002E-2</v>
      </c>
      <c r="F2038">
        <v>37.144840000000002</v>
      </c>
      <c r="H2038">
        <v>29.214030000000001</v>
      </c>
      <c r="I2038">
        <f t="shared" si="38"/>
        <v>1.2800711525100001</v>
      </c>
      <c r="K2038">
        <v>25.128900000000002</v>
      </c>
      <c r="L2038">
        <v>33.516840000000002</v>
      </c>
      <c r="M2038">
        <v>304.20319000000001</v>
      </c>
      <c r="N2038">
        <v>353.65649000000002</v>
      </c>
      <c r="O2038">
        <v>265.15028999999998</v>
      </c>
      <c r="P2038" t="s">
        <v>10751</v>
      </c>
      <c r="Q2038">
        <v>106.4002</v>
      </c>
      <c r="R2038">
        <v>122.92310000000001</v>
      </c>
      <c r="S2038">
        <v>10.1973</v>
      </c>
      <c r="T2038">
        <v>1.154056</v>
      </c>
      <c r="U2038">
        <v>4.4699000000000003E-2</v>
      </c>
      <c r="V2038">
        <v>40.325899999999997</v>
      </c>
      <c r="W2038">
        <v>0.98199999999999998</v>
      </c>
      <c r="X2038" t="s">
        <v>10751</v>
      </c>
      <c r="Y2038">
        <v>1.7999999999999999E-2</v>
      </c>
      <c r="Z2038">
        <v>0.21299999999999999</v>
      </c>
      <c r="AA2038" t="s">
        <v>10751</v>
      </c>
      <c r="AB2038">
        <v>0.77400000000000002</v>
      </c>
      <c r="AC2038" t="s">
        <v>10751</v>
      </c>
      <c r="AD2038" t="s">
        <v>10751</v>
      </c>
      <c r="AE2038" t="s">
        <v>10751</v>
      </c>
      <c r="AF2038" t="s">
        <v>10751</v>
      </c>
      <c r="AG2038">
        <v>1</v>
      </c>
      <c r="AH2038" t="s">
        <v>10751</v>
      </c>
      <c r="AI2038" t="s">
        <v>10751</v>
      </c>
      <c r="AJ2038" t="s">
        <v>10751</v>
      </c>
      <c r="AK2038" t="s">
        <v>10751</v>
      </c>
      <c r="AL2038" t="s">
        <v>10751</v>
      </c>
      <c r="AM2038" t="s">
        <v>10751</v>
      </c>
      <c r="AN2038" t="s">
        <v>10751</v>
      </c>
      <c r="AO2038" t="s">
        <v>10751</v>
      </c>
      <c r="AP2038">
        <v>1</v>
      </c>
      <c r="AQ2038" t="s">
        <v>10751</v>
      </c>
      <c r="AR2038" t="s">
        <v>10751</v>
      </c>
      <c r="AS2038" t="s">
        <v>10751</v>
      </c>
      <c r="AT2038">
        <v>1</v>
      </c>
      <c r="AU2038">
        <v>0.8</v>
      </c>
      <c r="AV2038">
        <v>4.2</v>
      </c>
      <c r="AW2038">
        <v>1.2999999999999999E-2</v>
      </c>
      <c r="AX2038">
        <v>4</v>
      </c>
      <c r="AY2038">
        <v>0.77400000000000002</v>
      </c>
      <c r="AZ2038">
        <v>0.20399999999999999</v>
      </c>
      <c r="BA2038">
        <v>8.9999999999999993E-3</v>
      </c>
      <c r="BB2038" t="s">
        <v>10751</v>
      </c>
      <c r="BC2038" t="s">
        <v>10751</v>
      </c>
      <c r="BD2038" t="s">
        <v>10751</v>
      </c>
    </row>
    <row r="2039" spans="1:56">
      <c r="A2039" t="s">
        <v>10750</v>
      </c>
      <c r="B2039">
        <v>2750</v>
      </c>
      <c r="C2039">
        <v>2004</v>
      </c>
      <c r="D2039">
        <v>729</v>
      </c>
      <c r="E2039">
        <v>4.6433000000000002E-2</v>
      </c>
      <c r="F2039">
        <v>36.943309999999997</v>
      </c>
      <c r="H2039">
        <v>28.93404</v>
      </c>
      <c r="I2039">
        <f t="shared" si="38"/>
        <v>1.34349427932</v>
      </c>
      <c r="K2039">
        <v>24.798780000000001</v>
      </c>
      <c r="L2039">
        <v>33.207929999999998</v>
      </c>
      <c r="M2039">
        <v>307.14693</v>
      </c>
      <c r="N2039">
        <v>358.36441000000002</v>
      </c>
      <c r="O2039">
        <v>267.61676999999997</v>
      </c>
      <c r="P2039" t="s">
        <v>10751</v>
      </c>
      <c r="Q2039">
        <v>104.842</v>
      </c>
      <c r="R2039">
        <v>120.0277</v>
      </c>
      <c r="S2039">
        <v>10.3918</v>
      </c>
      <c r="T2039">
        <v>1.143969</v>
      </c>
      <c r="U2039">
        <v>4.3645999999999997E-2</v>
      </c>
      <c r="V2039">
        <v>39.937069999999999</v>
      </c>
      <c r="W2039">
        <v>0.98799999999999999</v>
      </c>
      <c r="X2039" t="s">
        <v>10751</v>
      </c>
      <c r="Y2039">
        <v>1.2E-2</v>
      </c>
      <c r="Z2039">
        <v>0.23</v>
      </c>
      <c r="AA2039" t="s">
        <v>10751</v>
      </c>
      <c r="AB2039">
        <v>0.75700000000000001</v>
      </c>
      <c r="AC2039" t="s">
        <v>10751</v>
      </c>
      <c r="AD2039" t="s">
        <v>10751</v>
      </c>
      <c r="AE2039" t="s">
        <v>10751</v>
      </c>
      <c r="AF2039" t="s">
        <v>10751</v>
      </c>
      <c r="AG2039">
        <v>1</v>
      </c>
      <c r="AH2039" t="s">
        <v>10751</v>
      </c>
      <c r="AI2039" t="s">
        <v>10751</v>
      </c>
      <c r="AJ2039" t="s">
        <v>10751</v>
      </c>
      <c r="AK2039" t="s">
        <v>10751</v>
      </c>
      <c r="AL2039" t="s">
        <v>10751</v>
      </c>
      <c r="AM2039" t="s">
        <v>10751</v>
      </c>
      <c r="AN2039" t="s">
        <v>10751</v>
      </c>
      <c r="AO2039" t="s">
        <v>10751</v>
      </c>
      <c r="AP2039">
        <v>1</v>
      </c>
      <c r="AQ2039">
        <v>5.0000000000000001E-3</v>
      </c>
      <c r="AR2039" t="s">
        <v>10751</v>
      </c>
      <c r="AS2039" t="s">
        <v>10751</v>
      </c>
      <c r="AT2039">
        <v>0.996</v>
      </c>
      <c r="AU2039">
        <v>0.78400000000000003</v>
      </c>
      <c r="AV2039">
        <v>4.2</v>
      </c>
      <c r="AW2039">
        <v>1.2999999999999999E-2</v>
      </c>
      <c r="AX2039">
        <v>4</v>
      </c>
      <c r="AY2039">
        <v>0.75700000000000001</v>
      </c>
      <c r="AZ2039">
        <v>0.222</v>
      </c>
      <c r="BA2039">
        <v>7.0000000000000001E-3</v>
      </c>
      <c r="BB2039" t="s">
        <v>10751</v>
      </c>
      <c r="BC2039" t="s">
        <v>10751</v>
      </c>
      <c r="BD2039" t="s">
        <v>10751</v>
      </c>
    </row>
    <row r="2040" spans="1:56">
      <c r="A2040" t="s">
        <v>10750</v>
      </c>
      <c r="B2040">
        <v>2750</v>
      </c>
      <c r="C2040">
        <v>2005</v>
      </c>
      <c r="D2040">
        <v>941</v>
      </c>
      <c r="E2040">
        <v>5.9186999999999997E-2</v>
      </c>
      <c r="F2040">
        <v>37.325949999999999</v>
      </c>
      <c r="H2040">
        <v>29.017160000000001</v>
      </c>
      <c r="I2040">
        <f t="shared" si="38"/>
        <v>1.71743864892</v>
      </c>
      <c r="K2040">
        <v>24.963170000000002</v>
      </c>
      <c r="L2040">
        <v>33.068420000000003</v>
      </c>
      <c r="M2040">
        <v>306.26704999999998</v>
      </c>
      <c r="N2040">
        <v>356.00445999999999</v>
      </c>
      <c r="O2040">
        <v>268.74583999999999</v>
      </c>
      <c r="P2040" t="s">
        <v>10751</v>
      </c>
      <c r="Q2040">
        <v>105.6241</v>
      </c>
      <c r="R2040">
        <v>120.8019</v>
      </c>
      <c r="S2040">
        <v>10.325699999999999</v>
      </c>
      <c r="T2040">
        <v>1.1438109999999999</v>
      </c>
      <c r="U2040">
        <v>4.3928000000000002E-2</v>
      </c>
      <c r="V2040">
        <v>40.075240000000001</v>
      </c>
      <c r="W2040">
        <v>0.996</v>
      </c>
      <c r="X2040" t="s">
        <v>10751</v>
      </c>
      <c r="Y2040">
        <v>4.0000000000000001E-3</v>
      </c>
      <c r="Z2040">
        <v>0.16800000000000001</v>
      </c>
      <c r="AA2040" t="s">
        <v>10751</v>
      </c>
      <c r="AB2040">
        <v>0.82199999999999995</v>
      </c>
      <c r="AC2040" t="s">
        <v>10751</v>
      </c>
      <c r="AD2040" t="s">
        <v>10751</v>
      </c>
      <c r="AE2040" t="s">
        <v>10751</v>
      </c>
      <c r="AF2040" t="s">
        <v>10751</v>
      </c>
      <c r="AG2040">
        <v>1</v>
      </c>
      <c r="AH2040" t="s">
        <v>10751</v>
      </c>
      <c r="AI2040" t="s">
        <v>10751</v>
      </c>
      <c r="AJ2040" t="s">
        <v>10751</v>
      </c>
      <c r="AK2040" t="s">
        <v>10751</v>
      </c>
      <c r="AL2040" t="s">
        <v>10751</v>
      </c>
      <c r="AM2040" t="s">
        <v>10751</v>
      </c>
      <c r="AN2040" t="s">
        <v>10751</v>
      </c>
      <c r="AO2040" t="s">
        <v>10751</v>
      </c>
      <c r="AP2040">
        <v>1</v>
      </c>
      <c r="AQ2040">
        <v>2E-3</v>
      </c>
      <c r="AR2040" t="s">
        <v>10751</v>
      </c>
      <c r="AS2040" t="s">
        <v>10751</v>
      </c>
      <c r="AT2040">
        <v>0.93200000000000005</v>
      </c>
      <c r="AU2040">
        <v>0.754</v>
      </c>
      <c r="AV2040">
        <v>4.2</v>
      </c>
      <c r="AW2040">
        <v>0.01</v>
      </c>
      <c r="AX2040">
        <v>4</v>
      </c>
      <c r="AY2040">
        <v>0.82199999999999995</v>
      </c>
      <c r="AZ2040">
        <v>0.16600000000000001</v>
      </c>
      <c r="BA2040">
        <v>2E-3</v>
      </c>
      <c r="BB2040" t="s">
        <v>10751</v>
      </c>
      <c r="BC2040" t="s">
        <v>10751</v>
      </c>
      <c r="BD2040" t="s">
        <v>10751</v>
      </c>
    </row>
    <row r="2041" spans="1:56">
      <c r="A2041" t="s">
        <v>10750</v>
      </c>
      <c r="B2041">
        <v>2750</v>
      </c>
      <c r="C2041">
        <v>2006</v>
      </c>
      <c r="D2041">
        <v>628</v>
      </c>
      <c r="E2041">
        <v>4.1570000000000003E-2</v>
      </c>
      <c r="F2041">
        <v>37.763500000000001</v>
      </c>
      <c r="H2041">
        <v>29.31906</v>
      </c>
      <c r="I2041">
        <f t="shared" si="38"/>
        <v>1.2187933242000002</v>
      </c>
      <c r="K2041">
        <v>25.26512</v>
      </c>
      <c r="L2041">
        <v>33.356749999999998</v>
      </c>
      <c r="M2041">
        <v>303.11342000000002</v>
      </c>
      <c r="N2041">
        <v>351.74975000000001</v>
      </c>
      <c r="O2041">
        <v>266.42284999999998</v>
      </c>
      <c r="P2041" t="s">
        <v>10751</v>
      </c>
      <c r="Q2041">
        <v>103.8822</v>
      </c>
      <c r="R2041">
        <v>118.89570000000001</v>
      </c>
      <c r="S2041">
        <v>10.553599999999999</v>
      </c>
      <c r="T2041">
        <v>1.1422939999999999</v>
      </c>
      <c r="U2041">
        <v>4.3235000000000003E-2</v>
      </c>
      <c r="V2041">
        <v>40.469850000000001</v>
      </c>
      <c r="W2041">
        <v>0.96699999999999997</v>
      </c>
      <c r="X2041" t="s">
        <v>10751</v>
      </c>
      <c r="Y2041">
        <v>3.3000000000000002E-2</v>
      </c>
      <c r="Z2041">
        <v>0.17100000000000001</v>
      </c>
      <c r="AA2041" t="s">
        <v>10751</v>
      </c>
      <c r="AB2041">
        <v>0.81499999999999995</v>
      </c>
      <c r="AC2041" t="s">
        <v>10751</v>
      </c>
      <c r="AD2041" t="s">
        <v>10751</v>
      </c>
      <c r="AE2041" t="s">
        <v>10751</v>
      </c>
      <c r="AF2041" t="s">
        <v>10751</v>
      </c>
      <c r="AG2041">
        <v>1</v>
      </c>
      <c r="AH2041" t="s">
        <v>10751</v>
      </c>
      <c r="AI2041" t="s">
        <v>10751</v>
      </c>
      <c r="AJ2041" t="s">
        <v>10751</v>
      </c>
      <c r="AK2041" t="s">
        <v>10751</v>
      </c>
      <c r="AL2041" t="s">
        <v>10751</v>
      </c>
      <c r="AM2041" t="s">
        <v>10751</v>
      </c>
      <c r="AN2041" t="s">
        <v>10751</v>
      </c>
      <c r="AO2041" t="s">
        <v>10751</v>
      </c>
      <c r="AP2041">
        <v>1</v>
      </c>
      <c r="AQ2041" t="s">
        <v>10751</v>
      </c>
      <c r="AR2041" t="s">
        <v>10751</v>
      </c>
      <c r="AS2041" t="s">
        <v>10751</v>
      </c>
      <c r="AT2041">
        <v>0.91800000000000004</v>
      </c>
      <c r="AU2041">
        <v>0.86099999999999999</v>
      </c>
      <c r="AV2041">
        <v>4.2</v>
      </c>
      <c r="AW2041">
        <v>1.4999999999999999E-2</v>
      </c>
      <c r="AX2041">
        <v>4</v>
      </c>
      <c r="AY2041">
        <v>0.80300000000000005</v>
      </c>
      <c r="AZ2041">
        <v>0.155</v>
      </c>
      <c r="BA2041">
        <v>2.8000000000000001E-2</v>
      </c>
      <c r="BB2041" t="s">
        <v>10751</v>
      </c>
      <c r="BC2041" t="s">
        <v>10751</v>
      </c>
      <c r="BD2041" t="s">
        <v>10751</v>
      </c>
    </row>
    <row r="2042" spans="1:56">
      <c r="A2042" t="s">
        <v>10750</v>
      </c>
      <c r="B2042">
        <v>2750</v>
      </c>
      <c r="C2042">
        <v>2007</v>
      </c>
      <c r="D2042">
        <v>549</v>
      </c>
      <c r="E2042">
        <v>3.5959999999999999E-2</v>
      </c>
      <c r="F2042">
        <v>38.19417</v>
      </c>
      <c r="H2042">
        <v>29.675090000000001</v>
      </c>
      <c r="I2042">
        <f t="shared" si="38"/>
        <v>1.0671162364</v>
      </c>
      <c r="K2042">
        <v>25.44154</v>
      </c>
      <c r="L2042">
        <v>33.935029999999998</v>
      </c>
      <c r="M2042">
        <v>299.47672</v>
      </c>
      <c r="N2042">
        <v>349.31058000000002</v>
      </c>
      <c r="O2042">
        <v>261.88274999999999</v>
      </c>
      <c r="P2042" t="s">
        <v>10751</v>
      </c>
      <c r="Q2042">
        <v>104.4766</v>
      </c>
      <c r="R2042">
        <v>119.7342</v>
      </c>
      <c r="S2042">
        <v>10.5487</v>
      </c>
      <c r="T2042">
        <v>1.1451519999999999</v>
      </c>
      <c r="U2042">
        <v>4.3540000000000002E-2</v>
      </c>
      <c r="V2042">
        <v>40.929819999999999</v>
      </c>
      <c r="W2042">
        <v>0.97599999999999998</v>
      </c>
      <c r="X2042" t="s">
        <v>10751</v>
      </c>
      <c r="Y2042">
        <v>2.4E-2</v>
      </c>
      <c r="Z2042">
        <v>0.14899999999999999</v>
      </c>
      <c r="AA2042" t="s">
        <v>10751</v>
      </c>
      <c r="AB2042">
        <v>0.85099999999999998</v>
      </c>
      <c r="AC2042" t="s">
        <v>10751</v>
      </c>
      <c r="AD2042" t="s">
        <v>10751</v>
      </c>
      <c r="AE2042" t="s">
        <v>10751</v>
      </c>
      <c r="AF2042" t="s">
        <v>10751</v>
      </c>
      <c r="AG2042">
        <v>1</v>
      </c>
      <c r="AH2042" t="s">
        <v>10751</v>
      </c>
      <c r="AI2042" t="s">
        <v>10751</v>
      </c>
      <c r="AJ2042" t="s">
        <v>10751</v>
      </c>
      <c r="AK2042" t="s">
        <v>10751</v>
      </c>
      <c r="AL2042" t="s">
        <v>10751</v>
      </c>
      <c r="AM2042" t="s">
        <v>10751</v>
      </c>
      <c r="AN2042" t="s">
        <v>10751</v>
      </c>
      <c r="AO2042" t="s">
        <v>10751</v>
      </c>
      <c r="AP2042">
        <v>1</v>
      </c>
      <c r="AQ2042" t="s">
        <v>10751</v>
      </c>
      <c r="AR2042" t="s">
        <v>10751</v>
      </c>
      <c r="AS2042" t="s">
        <v>10751</v>
      </c>
      <c r="AT2042">
        <v>0.878</v>
      </c>
      <c r="AU2042">
        <v>0.79700000000000004</v>
      </c>
      <c r="AV2042">
        <v>4.3</v>
      </c>
      <c r="AW2042" t="s">
        <v>10751</v>
      </c>
      <c r="AX2042">
        <v>4</v>
      </c>
      <c r="AY2042">
        <v>0.72399999999999998</v>
      </c>
      <c r="AZ2042">
        <v>0.22700000000000001</v>
      </c>
      <c r="BA2042">
        <v>4.9000000000000002E-2</v>
      </c>
      <c r="BB2042" t="s">
        <v>10751</v>
      </c>
      <c r="BC2042" t="s">
        <v>10751</v>
      </c>
      <c r="BD2042" t="s">
        <v>10751</v>
      </c>
    </row>
    <row r="2043" spans="1:56">
      <c r="A2043" t="s">
        <v>10750</v>
      </c>
      <c r="B2043">
        <v>2750</v>
      </c>
      <c r="C2043">
        <v>2008</v>
      </c>
      <c r="D2043">
        <v>437</v>
      </c>
      <c r="E2043">
        <v>3.1469999999999998E-2</v>
      </c>
      <c r="F2043">
        <v>37.867690000000003</v>
      </c>
      <c r="H2043">
        <v>29.437909999999999</v>
      </c>
      <c r="I2043">
        <f t="shared" si="38"/>
        <v>0.92641102769999994</v>
      </c>
      <c r="K2043">
        <v>25.24164</v>
      </c>
      <c r="L2043">
        <v>33.659179999999999</v>
      </c>
      <c r="M2043">
        <v>301.88965000000002</v>
      </c>
      <c r="N2043">
        <v>352.07699000000002</v>
      </c>
      <c r="O2043">
        <v>264.02902999999998</v>
      </c>
      <c r="P2043">
        <v>40.39873</v>
      </c>
      <c r="Q2043">
        <v>103.89660000000001</v>
      </c>
      <c r="R2043">
        <v>119.274</v>
      </c>
      <c r="S2043">
        <v>10.629799999999999</v>
      </c>
      <c r="T2043">
        <v>1.1467810000000001</v>
      </c>
      <c r="U2043">
        <v>4.3372000000000001E-2</v>
      </c>
      <c r="V2043">
        <v>40.625050000000002</v>
      </c>
      <c r="W2043">
        <v>0.96299999999999997</v>
      </c>
      <c r="X2043" t="s">
        <v>10751</v>
      </c>
      <c r="Y2043">
        <v>3.6999999999999998E-2</v>
      </c>
      <c r="Z2043">
        <v>0.193</v>
      </c>
      <c r="AA2043" t="s">
        <v>10751</v>
      </c>
      <c r="AB2043">
        <v>0.80700000000000005</v>
      </c>
      <c r="AC2043" t="s">
        <v>10751</v>
      </c>
      <c r="AD2043" t="s">
        <v>10751</v>
      </c>
      <c r="AE2043" t="s">
        <v>10751</v>
      </c>
      <c r="AF2043" t="s">
        <v>10751</v>
      </c>
      <c r="AG2043">
        <v>1</v>
      </c>
      <c r="AH2043" t="s">
        <v>10751</v>
      </c>
      <c r="AI2043" t="s">
        <v>10751</v>
      </c>
      <c r="AJ2043" t="s">
        <v>10751</v>
      </c>
      <c r="AK2043" t="s">
        <v>10751</v>
      </c>
      <c r="AL2043" t="s">
        <v>10751</v>
      </c>
      <c r="AM2043" t="s">
        <v>10751</v>
      </c>
      <c r="AN2043" t="s">
        <v>10751</v>
      </c>
      <c r="AO2043" t="s">
        <v>10751</v>
      </c>
      <c r="AP2043">
        <v>1</v>
      </c>
      <c r="AQ2043" t="s">
        <v>10751</v>
      </c>
      <c r="AR2043" t="s">
        <v>10751</v>
      </c>
      <c r="AS2043" t="s">
        <v>10751</v>
      </c>
      <c r="AT2043">
        <v>0.98</v>
      </c>
      <c r="AU2043">
        <v>0.60699999999999998</v>
      </c>
      <c r="AV2043">
        <v>4.4000000000000004</v>
      </c>
      <c r="AW2043" t="s">
        <v>10751</v>
      </c>
      <c r="AX2043">
        <v>4</v>
      </c>
      <c r="AY2043">
        <v>0.66800000000000004</v>
      </c>
      <c r="AZ2043">
        <v>0.28799999999999998</v>
      </c>
      <c r="BA2043">
        <v>4.2999999999999997E-2</v>
      </c>
      <c r="BB2043" t="s">
        <v>10751</v>
      </c>
      <c r="BC2043" t="s">
        <v>10751</v>
      </c>
      <c r="BD2043" t="s">
        <v>10751</v>
      </c>
    </row>
    <row r="2044" spans="1:56">
      <c r="A2044" t="s">
        <v>10750</v>
      </c>
      <c r="B2044">
        <v>2750</v>
      </c>
      <c r="C2044">
        <v>2009</v>
      </c>
      <c r="D2044">
        <v>271</v>
      </c>
      <c r="E2044">
        <v>2.9061E-2</v>
      </c>
      <c r="F2044">
        <v>38.3491</v>
      </c>
      <c r="H2044">
        <v>29.599329999999998</v>
      </c>
      <c r="I2044">
        <f t="shared" si="38"/>
        <v>0.86018612912999992</v>
      </c>
      <c r="K2044">
        <v>25.923850000000002</v>
      </c>
      <c r="L2044">
        <v>33.14434</v>
      </c>
      <c r="M2044">
        <v>300.24326000000002</v>
      </c>
      <c r="N2044">
        <v>342.81166999999999</v>
      </c>
      <c r="O2044">
        <v>268.13026000000002</v>
      </c>
      <c r="P2044">
        <v>39.271990000000002</v>
      </c>
      <c r="Q2044">
        <v>96.134699999999995</v>
      </c>
      <c r="R2044">
        <v>111.21420000000001</v>
      </c>
      <c r="S2044">
        <v>10.847300000000001</v>
      </c>
      <c r="T2044">
        <v>1.1589229999999999</v>
      </c>
      <c r="U2044">
        <v>4.0441999999999999E-2</v>
      </c>
      <c r="V2044">
        <v>40.834069999999997</v>
      </c>
      <c r="W2044">
        <v>0.98399999999999999</v>
      </c>
      <c r="X2044" t="s">
        <v>10751</v>
      </c>
      <c r="Y2044">
        <v>1.6E-2</v>
      </c>
      <c r="Z2044">
        <v>0.21099999999999999</v>
      </c>
      <c r="AA2044" t="s">
        <v>10751</v>
      </c>
      <c r="AB2044">
        <v>0.78900000000000003</v>
      </c>
      <c r="AC2044" t="s">
        <v>10751</v>
      </c>
      <c r="AD2044" t="s">
        <v>10751</v>
      </c>
      <c r="AE2044" t="s">
        <v>10751</v>
      </c>
      <c r="AF2044" t="s">
        <v>10751</v>
      </c>
      <c r="AG2044">
        <v>1</v>
      </c>
      <c r="AH2044" t="s">
        <v>10751</v>
      </c>
      <c r="AI2044" t="s">
        <v>10751</v>
      </c>
      <c r="AJ2044" t="s">
        <v>10751</v>
      </c>
      <c r="AK2044" t="s">
        <v>10751</v>
      </c>
      <c r="AL2044" t="s">
        <v>10751</v>
      </c>
      <c r="AM2044" t="s">
        <v>10751</v>
      </c>
      <c r="AN2044" t="s">
        <v>10751</v>
      </c>
      <c r="AO2044" t="s">
        <v>10751</v>
      </c>
      <c r="AP2044">
        <v>1</v>
      </c>
      <c r="AQ2044" t="s">
        <v>10751</v>
      </c>
      <c r="AR2044" t="s">
        <v>10751</v>
      </c>
      <c r="AS2044" t="s">
        <v>10751</v>
      </c>
      <c r="AT2044">
        <v>1</v>
      </c>
      <c r="AU2044">
        <v>0.84799999999999998</v>
      </c>
      <c r="AV2044">
        <v>4.5</v>
      </c>
      <c r="AW2044" t="s">
        <v>10751</v>
      </c>
      <c r="AX2044">
        <v>4</v>
      </c>
      <c r="AY2044">
        <v>0.53200000000000003</v>
      </c>
      <c r="AZ2044">
        <v>0.434</v>
      </c>
      <c r="BA2044">
        <v>3.4000000000000002E-2</v>
      </c>
      <c r="BB2044" t="s">
        <v>10751</v>
      </c>
      <c r="BC2044" t="s">
        <v>10751</v>
      </c>
      <c r="BD2044" t="s">
        <v>10751</v>
      </c>
    </row>
    <row r="2045" spans="1:56">
      <c r="A2045" t="s">
        <v>10750</v>
      </c>
      <c r="B2045">
        <v>2750</v>
      </c>
      <c r="C2045">
        <v>2010</v>
      </c>
      <c r="D2045">
        <v>194</v>
      </c>
      <c r="E2045">
        <v>1.7439E-2</v>
      </c>
      <c r="F2045">
        <v>39.040039999999998</v>
      </c>
      <c r="H2045">
        <v>30.112690000000001</v>
      </c>
      <c r="I2045">
        <f t="shared" si="38"/>
        <v>0.52513520090999999</v>
      </c>
      <c r="K2045">
        <v>26.31908</v>
      </c>
      <c r="L2045">
        <v>33.78651</v>
      </c>
      <c r="M2045">
        <v>295.12479000000002</v>
      </c>
      <c r="N2045">
        <v>337.66381000000001</v>
      </c>
      <c r="O2045">
        <v>263.03395</v>
      </c>
      <c r="P2045">
        <v>39.284039999999997</v>
      </c>
      <c r="Q2045">
        <v>96.729900000000001</v>
      </c>
      <c r="R2045">
        <v>113.44880000000001</v>
      </c>
      <c r="S2045">
        <v>10.8489</v>
      </c>
      <c r="T2045">
        <v>1.173583</v>
      </c>
      <c r="U2045">
        <v>4.1253999999999999E-2</v>
      </c>
      <c r="V2045">
        <v>41.54739</v>
      </c>
      <c r="W2045">
        <v>0.96299999999999997</v>
      </c>
      <c r="X2045" t="s">
        <v>10751</v>
      </c>
      <c r="Y2045">
        <v>3.6999999999999998E-2</v>
      </c>
      <c r="Z2045">
        <v>0.16700000000000001</v>
      </c>
      <c r="AA2045" t="s">
        <v>10751</v>
      </c>
      <c r="AB2045">
        <v>0.83299999999999996</v>
      </c>
      <c r="AC2045" t="s">
        <v>10751</v>
      </c>
      <c r="AD2045" t="s">
        <v>10751</v>
      </c>
      <c r="AE2045" t="s">
        <v>10751</v>
      </c>
      <c r="AF2045" t="s">
        <v>10751</v>
      </c>
      <c r="AG2045">
        <v>1</v>
      </c>
      <c r="AH2045" t="s">
        <v>10751</v>
      </c>
      <c r="AI2045" t="s">
        <v>10751</v>
      </c>
      <c r="AJ2045" t="s">
        <v>10751</v>
      </c>
      <c r="AK2045" t="s">
        <v>10751</v>
      </c>
      <c r="AL2045" t="s">
        <v>10751</v>
      </c>
      <c r="AM2045" t="s">
        <v>10751</v>
      </c>
      <c r="AN2045" t="s">
        <v>10751</v>
      </c>
      <c r="AO2045" t="s">
        <v>10751</v>
      </c>
      <c r="AP2045">
        <v>1</v>
      </c>
      <c r="AQ2045" t="s">
        <v>10751</v>
      </c>
      <c r="AR2045" t="s">
        <v>10751</v>
      </c>
      <c r="AS2045" t="s">
        <v>10751</v>
      </c>
      <c r="AT2045">
        <v>1</v>
      </c>
      <c r="AU2045">
        <v>1</v>
      </c>
      <c r="AV2045">
        <v>4.5</v>
      </c>
      <c r="AW2045" t="s">
        <v>10751</v>
      </c>
      <c r="AX2045">
        <v>4</v>
      </c>
      <c r="AY2045">
        <v>0.51100000000000001</v>
      </c>
      <c r="AZ2045">
        <v>0.43099999999999999</v>
      </c>
      <c r="BA2045">
        <v>5.8999999999999997E-2</v>
      </c>
      <c r="BB2045" t="s">
        <v>10751</v>
      </c>
      <c r="BC2045" t="s">
        <v>10751</v>
      </c>
      <c r="BD2045" t="s">
        <v>10751</v>
      </c>
    </row>
    <row r="2046" spans="1:56">
      <c r="A2046" t="s">
        <v>10750</v>
      </c>
      <c r="B2046">
        <v>2750</v>
      </c>
      <c r="C2046">
        <v>2011</v>
      </c>
      <c r="D2046">
        <v>237</v>
      </c>
      <c r="E2046">
        <v>1.968E-2</v>
      </c>
      <c r="F2046">
        <v>40.406500000000001</v>
      </c>
      <c r="H2046">
        <v>30.62445</v>
      </c>
      <c r="I2046">
        <f t="shared" si="38"/>
        <v>0.60268917599999994</v>
      </c>
      <c r="K2046">
        <v>26.8752</v>
      </c>
      <c r="L2046">
        <v>34.226489999999998</v>
      </c>
      <c r="M2046">
        <v>290.19297</v>
      </c>
      <c r="N2046">
        <v>330.67660999999998</v>
      </c>
      <c r="O2046">
        <v>259.65269000000001</v>
      </c>
      <c r="P2046">
        <v>39.263280000000002</v>
      </c>
      <c r="Q2046">
        <v>97.4221</v>
      </c>
      <c r="R2046">
        <v>114.49469999999999</v>
      </c>
      <c r="S2046">
        <v>10.6471</v>
      </c>
      <c r="T2046">
        <v>1.1753769999999999</v>
      </c>
      <c r="U2046">
        <v>4.1633999999999997E-2</v>
      </c>
      <c r="V2046">
        <v>42.318629999999999</v>
      </c>
      <c r="W2046">
        <v>0.97699999999999998</v>
      </c>
      <c r="X2046" t="s">
        <v>10751</v>
      </c>
      <c r="Y2046">
        <v>2.3E-2</v>
      </c>
      <c r="Z2046">
        <v>0.13400000000000001</v>
      </c>
      <c r="AA2046" t="s">
        <v>10751</v>
      </c>
      <c r="AB2046">
        <v>0.86599999999999999</v>
      </c>
      <c r="AC2046" t="s">
        <v>10751</v>
      </c>
      <c r="AD2046" t="s">
        <v>10751</v>
      </c>
      <c r="AE2046" t="s">
        <v>10751</v>
      </c>
      <c r="AF2046" t="s">
        <v>10751</v>
      </c>
      <c r="AG2046">
        <v>1</v>
      </c>
      <c r="AH2046" t="s">
        <v>10751</v>
      </c>
      <c r="AI2046" t="s">
        <v>10751</v>
      </c>
      <c r="AJ2046" t="s">
        <v>10751</v>
      </c>
      <c r="AK2046" t="s">
        <v>10751</v>
      </c>
      <c r="AL2046" t="s">
        <v>10751</v>
      </c>
      <c r="AM2046" t="s">
        <v>10751</v>
      </c>
      <c r="AN2046" t="s">
        <v>10751</v>
      </c>
      <c r="AO2046" t="s">
        <v>10751</v>
      </c>
      <c r="AP2046">
        <v>1</v>
      </c>
      <c r="AQ2046" t="s">
        <v>10751</v>
      </c>
      <c r="AR2046" t="s">
        <v>10751</v>
      </c>
      <c r="AS2046" t="s">
        <v>10751</v>
      </c>
      <c r="AT2046">
        <v>1</v>
      </c>
      <c r="AU2046">
        <v>1</v>
      </c>
      <c r="AV2046">
        <v>5</v>
      </c>
      <c r="AW2046" t="s">
        <v>10751</v>
      </c>
      <c r="AX2046">
        <v>4</v>
      </c>
      <c r="AY2046">
        <v>0.373</v>
      </c>
      <c r="AZ2046">
        <v>0.26100000000000001</v>
      </c>
      <c r="BA2046">
        <v>0.36599999999999999</v>
      </c>
      <c r="BB2046" t="s">
        <v>10751</v>
      </c>
      <c r="BC2046" t="s">
        <v>10751</v>
      </c>
      <c r="BD2046" t="s">
        <v>10751</v>
      </c>
    </row>
    <row r="2047" spans="1:56">
      <c r="A2047" t="s">
        <v>10750</v>
      </c>
      <c r="B2047">
        <v>2750</v>
      </c>
      <c r="C2047">
        <v>2012</v>
      </c>
      <c r="D2047">
        <v>400</v>
      </c>
      <c r="E2047">
        <v>2.9729999999999999E-2</v>
      </c>
      <c r="F2047">
        <v>44.386569999999999</v>
      </c>
      <c r="H2047">
        <v>33.345739999999999</v>
      </c>
      <c r="I2047">
        <f t="shared" si="38"/>
        <v>0.99136885019999998</v>
      </c>
      <c r="K2047">
        <v>29.79006</v>
      </c>
      <c r="L2047">
        <v>36.645350000000001</v>
      </c>
      <c r="M2047">
        <v>266.21807000000001</v>
      </c>
      <c r="N2047">
        <v>298.06855999999999</v>
      </c>
      <c r="O2047">
        <v>242.19051999999999</v>
      </c>
      <c r="P2047">
        <v>39.956479999999999</v>
      </c>
      <c r="Q2047">
        <v>95.190600000000003</v>
      </c>
      <c r="R2047">
        <v>115.4028</v>
      </c>
      <c r="S2047">
        <v>10.208500000000001</v>
      </c>
      <c r="T2047">
        <v>1.211063</v>
      </c>
      <c r="U2047">
        <v>4.1965000000000002E-2</v>
      </c>
      <c r="V2047">
        <v>47.055210000000002</v>
      </c>
      <c r="W2047">
        <v>0.98</v>
      </c>
      <c r="X2047" t="s">
        <v>10751</v>
      </c>
      <c r="Y2047">
        <v>0.02</v>
      </c>
      <c r="Z2047">
        <v>9.8000000000000004E-2</v>
      </c>
      <c r="AA2047" t="s">
        <v>10751</v>
      </c>
      <c r="AB2047">
        <v>0.60499999999999998</v>
      </c>
      <c r="AC2047">
        <v>0.113</v>
      </c>
      <c r="AD2047" t="s">
        <v>10751</v>
      </c>
      <c r="AE2047" t="s">
        <v>10751</v>
      </c>
      <c r="AF2047">
        <v>0.248</v>
      </c>
      <c r="AG2047">
        <v>0.748</v>
      </c>
      <c r="AH2047" t="s">
        <v>10751</v>
      </c>
      <c r="AI2047">
        <v>4.0000000000000001E-3</v>
      </c>
      <c r="AJ2047" t="s">
        <v>10751</v>
      </c>
      <c r="AK2047">
        <v>4.0000000000000001E-3</v>
      </c>
      <c r="AL2047" t="s">
        <v>10751</v>
      </c>
      <c r="AM2047" t="s">
        <v>10751</v>
      </c>
      <c r="AN2047" t="s">
        <v>10751</v>
      </c>
      <c r="AO2047">
        <v>0.113</v>
      </c>
      <c r="AP2047">
        <v>0.88400000000000001</v>
      </c>
      <c r="AQ2047">
        <v>6.0000000000000001E-3</v>
      </c>
      <c r="AR2047" t="s">
        <v>10751</v>
      </c>
      <c r="AS2047" t="s">
        <v>10751</v>
      </c>
      <c r="AT2047">
        <v>0.996</v>
      </c>
      <c r="AU2047">
        <v>0.996</v>
      </c>
      <c r="AV2047">
        <v>5.7</v>
      </c>
      <c r="AW2047">
        <v>0.184</v>
      </c>
      <c r="AX2047">
        <v>4</v>
      </c>
      <c r="AY2047">
        <v>4.0000000000000001E-3</v>
      </c>
      <c r="AZ2047">
        <v>0.17</v>
      </c>
      <c r="BA2047">
        <v>0.53</v>
      </c>
      <c r="BB2047" t="s">
        <v>10751</v>
      </c>
      <c r="BC2047" t="s">
        <v>10751</v>
      </c>
      <c r="BD2047" t="s">
        <v>10751</v>
      </c>
    </row>
    <row r="2048" spans="1:56">
      <c r="A2048" t="s">
        <v>10750</v>
      </c>
      <c r="B2048">
        <v>2750</v>
      </c>
      <c r="C2048">
        <v>2013</v>
      </c>
      <c r="D2048">
        <v>473</v>
      </c>
      <c r="E2048">
        <v>3.1102000000000001E-2</v>
      </c>
      <c r="F2048">
        <v>44.2425</v>
      </c>
      <c r="H2048">
        <v>33.206049999999998</v>
      </c>
      <c r="I2048">
        <f t="shared" si="38"/>
        <v>1.0327745670999999</v>
      </c>
      <c r="K2048">
        <v>29.451789999999999</v>
      </c>
      <c r="L2048">
        <v>36.738959999999999</v>
      </c>
      <c r="M2048">
        <v>267.61718000000002</v>
      </c>
      <c r="N2048">
        <v>301.73484999999999</v>
      </c>
      <c r="O2048">
        <v>241.87927999999999</v>
      </c>
      <c r="P2048">
        <v>40.182810000000003</v>
      </c>
      <c r="Q2048">
        <v>95.280299999999997</v>
      </c>
      <c r="R2048">
        <v>120.0882</v>
      </c>
      <c r="S2048">
        <v>9.9819999999999993</v>
      </c>
      <c r="T2048">
        <v>1.258691</v>
      </c>
      <c r="U2048">
        <v>4.3667999999999998E-2</v>
      </c>
      <c r="V2048">
        <v>46.5047</v>
      </c>
      <c r="W2048">
        <v>0.98799999999999999</v>
      </c>
      <c r="X2048" t="s">
        <v>10751</v>
      </c>
      <c r="Y2048">
        <v>1.2E-2</v>
      </c>
      <c r="Z2048">
        <v>0.10199999999999999</v>
      </c>
      <c r="AA2048" t="s">
        <v>10751</v>
      </c>
      <c r="AB2048">
        <v>0.69799999999999995</v>
      </c>
      <c r="AC2048">
        <v>9.5000000000000001E-2</v>
      </c>
      <c r="AD2048" t="s">
        <v>10751</v>
      </c>
      <c r="AE2048" t="s">
        <v>10751</v>
      </c>
      <c r="AF2048">
        <v>0.33500000000000002</v>
      </c>
      <c r="AG2048">
        <v>0.66400000000000003</v>
      </c>
      <c r="AH2048" t="s">
        <v>10751</v>
      </c>
      <c r="AI2048">
        <v>0</v>
      </c>
      <c r="AJ2048" t="s">
        <v>10751</v>
      </c>
      <c r="AK2048">
        <v>0</v>
      </c>
      <c r="AL2048" t="s">
        <v>10751</v>
      </c>
      <c r="AM2048" t="s">
        <v>10751</v>
      </c>
      <c r="AN2048" t="s">
        <v>10751</v>
      </c>
      <c r="AO2048">
        <v>9.5000000000000001E-2</v>
      </c>
      <c r="AP2048">
        <v>0.90400000000000003</v>
      </c>
      <c r="AQ2048">
        <v>2.3E-2</v>
      </c>
      <c r="AR2048">
        <v>7.0000000000000001E-3</v>
      </c>
      <c r="AS2048" t="s">
        <v>10751</v>
      </c>
      <c r="AT2048">
        <v>1</v>
      </c>
      <c r="AU2048">
        <v>1</v>
      </c>
      <c r="AV2048">
        <v>5.7</v>
      </c>
      <c r="AW2048">
        <v>0.105</v>
      </c>
      <c r="AX2048">
        <v>4</v>
      </c>
      <c r="AY2048">
        <v>6.0000000000000001E-3</v>
      </c>
      <c r="AZ2048">
        <v>0.216</v>
      </c>
      <c r="BA2048">
        <v>0.57799999999999996</v>
      </c>
      <c r="BB2048" t="s">
        <v>10751</v>
      </c>
      <c r="BC2048" t="s">
        <v>10751</v>
      </c>
      <c r="BD2048" t="s">
        <v>10751</v>
      </c>
    </row>
    <row r="2049" spans="1:56">
      <c r="A2049" t="s">
        <v>10750</v>
      </c>
      <c r="B2049">
        <v>2750</v>
      </c>
      <c r="C2049">
        <v>2014</v>
      </c>
      <c r="D2049">
        <v>360</v>
      </c>
      <c r="E2049">
        <v>2.3238000000000002E-2</v>
      </c>
      <c r="F2049">
        <v>45.525440000000003</v>
      </c>
      <c r="H2049">
        <v>33.976869999999998</v>
      </c>
      <c r="I2049">
        <f t="shared" si="38"/>
        <v>0.78955450506000002</v>
      </c>
      <c r="K2049">
        <v>29.716799999999999</v>
      </c>
      <c r="L2049">
        <v>38.096870000000003</v>
      </c>
      <c r="M2049">
        <v>261.51074999999997</v>
      </c>
      <c r="N2049">
        <v>299.01375000000002</v>
      </c>
      <c r="O2049">
        <v>233.21902</v>
      </c>
      <c r="P2049">
        <v>40.859299999999998</v>
      </c>
      <c r="Q2049">
        <v>96.773099999999999</v>
      </c>
      <c r="R2049">
        <v>115.7491</v>
      </c>
      <c r="S2049">
        <v>10.1387</v>
      </c>
      <c r="T2049">
        <v>1.1948540000000001</v>
      </c>
      <c r="U2049">
        <v>4.2091000000000003E-2</v>
      </c>
      <c r="V2049">
        <v>47.672969999999999</v>
      </c>
      <c r="W2049">
        <v>0.99</v>
      </c>
      <c r="X2049" t="s">
        <v>10751</v>
      </c>
      <c r="Y2049">
        <v>0.01</v>
      </c>
      <c r="Z2049">
        <v>7.0000000000000007E-2</v>
      </c>
      <c r="AA2049" t="s">
        <v>10751</v>
      </c>
      <c r="AB2049">
        <v>0.45700000000000002</v>
      </c>
      <c r="AC2049">
        <v>0.105</v>
      </c>
      <c r="AD2049" t="s">
        <v>10751</v>
      </c>
      <c r="AE2049" t="s">
        <v>10751</v>
      </c>
      <c r="AF2049">
        <v>0.27400000000000002</v>
      </c>
      <c r="AG2049">
        <v>0.72499999999999998</v>
      </c>
      <c r="AH2049" t="s">
        <v>10751</v>
      </c>
      <c r="AI2049">
        <v>1E-3</v>
      </c>
      <c r="AJ2049" t="s">
        <v>10751</v>
      </c>
      <c r="AK2049">
        <v>1E-3</v>
      </c>
      <c r="AL2049" t="s">
        <v>10751</v>
      </c>
      <c r="AM2049" t="s">
        <v>10751</v>
      </c>
      <c r="AN2049" t="s">
        <v>10751</v>
      </c>
      <c r="AO2049">
        <v>0.105</v>
      </c>
      <c r="AP2049">
        <v>0.89400000000000002</v>
      </c>
      <c r="AQ2049">
        <v>1.2E-2</v>
      </c>
      <c r="AR2049">
        <v>1E-3</v>
      </c>
      <c r="AS2049" t="s">
        <v>10751</v>
      </c>
      <c r="AT2049">
        <v>0.999</v>
      </c>
      <c r="AU2049">
        <v>0.999</v>
      </c>
      <c r="AV2049">
        <v>5.9</v>
      </c>
      <c r="AW2049">
        <v>0.36699999999999999</v>
      </c>
      <c r="AX2049">
        <v>4</v>
      </c>
      <c r="AY2049">
        <v>8.0000000000000002E-3</v>
      </c>
      <c r="AZ2049">
        <v>4.9000000000000002E-2</v>
      </c>
      <c r="BA2049">
        <v>0.47099999999999997</v>
      </c>
      <c r="BB2049" t="s">
        <v>10751</v>
      </c>
      <c r="BC2049" t="s">
        <v>10751</v>
      </c>
      <c r="BD2049" t="s">
        <v>10751</v>
      </c>
    </row>
    <row r="2050" spans="1:56">
      <c r="A2050" t="s">
        <v>10750</v>
      </c>
      <c r="B2050">
        <v>2750</v>
      </c>
      <c r="C2050">
        <v>2015</v>
      </c>
      <c r="D2050">
        <v>473</v>
      </c>
      <c r="E2050">
        <v>2.8274000000000001E-2</v>
      </c>
      <c r="F2050">
        <v>45.457059999999998</v>
      </c>
      <c r="H2050">
        <v>33.960509999999999</v>
      </c>
      <c r="I2050">
        <f t="shared" si="38"/>
        <v>0.96019945973999998</v>
      </c>
      <c r="K2050">
        <v>30.097660000000001</v>
      </c>
      <c r="L2050">
        <v>37.60107</v>
      </c>
      <c r="M2050">
        <v>261.68630999999999</v>
      </c>
      <c r="N2050">
        <v>295.27215000000001</v>
      </c>
      <c r="O2050">
        <v>236.34962999999999</v>
      </c>
      <c r="P2050">
        <v>40.691209999999998</v>
      </c>
      <c r="Q2050">
        <v>95.602500000000006</v>
      </c>
      <c r="R2050">
        <v>116.7664</v>
      </c>
      <c r="S2050">
        <v>10.119300000000001</v>
      </c>
      <c r="T2050">
        <v>1.222148</v>
      </c>
      <c r="U2050">
        <v>4.2460999999999999E-2</v>
      </c>
      <c r="V2050">
        <v>47.394019999999998</v>
      </c>
      <c r="W2050">
        <v>0.98899999999999999</v>
      </c>
      <c r="X2050" t="s">
        <v>10751</v>
      </c>
      <c r="Y2050">
        <v>1.0999999999999999E-2</v>
      </c>
      <c r="Z2050">
        <v>0.09</v>
      </c>
      <c r="AA2050" t="s">
        <v>10751</v>
      </c>
      <c r="AB2050">
        <v>0.34200000000000003</v>
      </c>
      <c r="AC2050">
        <v>7.5999999999999998E-2</v>
      </c>
      <c r="AD2050" t="s">
        <v>10751</v>
      </c>
      <c r="AE2050" t="s">
        <v>10751</v>
      </c>
      <c r="AF2050">
        <v>0.34399999999999997</v>
      </c>
      <c r="AG2050">
        <v>0.65600000000000003</v>
      </c>
      <c r="AH2050" t="s">
        <v>10751</v>
      </c>
      <c r="AI2050" t="s">
        <v>10751</v>
      </c>
      <c r="AJ2050" t="s">
        <v>10751</v>
      </c>
      <c r="AK2050" t="s">
        <v>10751</v>
      </c>
      <c r="AL2050" t="s">
        <v>10751</v>
      </c>
      <c r="AM2050" t="s">
        <v>10751</v>
      </c>
      <c r="AN2050" t="s">
        <v>10751</v>
      </c>
      <c r="AO2050">
        <v>7.5999999999999998E-2</v>
      </c>
      <c r="AP2050">
        <v>0.92400000000000004</v>
      </c>
      <c r="AQ2050">
        <v>1.4999999999999999E-2</v>
      </c>
      <c r="AR2050">
        <v>1E-3</v>
      </c>
      <c r="AS2050" t="s">
        <v>10751</v>
      </c>
      <c r="AT2050">
        <v>1</v>
      </c>
      <c r="AU2050">
        <v>1</v>
      </c>
      <c r="AV2050">
        <v>4.9000000000000004</v>
      </c>
      <c r="AW2050">
        <v>0.49199999999999999</v>
      </c>
      <c r="AX2050">
        <v>4</v>
      </c>
      <c r="AY2050">
        <v>1.2E-2</v>
      </c>
      <c r="AZ2050">
        <v>0.05</v>
      </c>
      <c r="BA2050">
        <v>0.37</v>
      </c>
      <c r="BB2050" t="s">
        <v>10751</v>
      </c>
      <c r="BC2050" t="s">
        <v>10751</v>
      </c>
      <c r="BD2050" t="s">
        <v>10751</v>
      </c>
    </row>
    <row r="2051" spans="1:56">
      <c r="A2051" t="s">
        <v>10750</v>
      </c>
      <c r="B2051">
        <v>2750</v>
      </c>
      <c r="C2051">
        <v>2016</v>
      </c>
      <c r="D2051">
        <v>464</v>
      </c>
      <c r="E2051">
        <v>2.8507999999999999E-2</v>
      </c>
      <c r="F2051">
        <v>45.317950000000003</v>
      </c>
      <c r="H2051">
        <v>33.906599999999997</v>
      </c>
      <c r="I2051">
        <f t="shared" si="38"/>
        <v>0.96660935279999993</v>
      </c>
      <c r="K2051">
        <v>29.701260000000001</v>
      </c>
      <c r="L2051">
        <v>37.961320000000001</v>
      </c>
      <c r="M2051">
        <v>262.07954000000001</v>
      </c>
      <c r="N2051">
        <v>299.19321000000002</v>
      </c>
      <c r="O2051">
        <v>234.08151000000001</v>
      </c>
      <c r="P2051">
        <v>40.944009999999999</v>
      </c>
      <c r="Q2051">
        <v>96.132099999999994</v>
      </c>
      <c r="R2051">
        <v>119.8884</v>
      </c>
      <c r="S2051">
        <v>10.014200000000001</v>
      </c>
      <c r="T2051">
        <v>1.2473110000000001</v>
      </c>
      <c r="U2051">
        <v>4.3596000000000003E-2</v>
      </c>
      <c r="V2051">
        <v>47.121589999999998</v>
      </c>
      <c r="W2051">
        <v>0.98499999999999999</v>
      </c>
      <c r="X2051" t="s">
        <v>10751</v>
      </c>
      <c r="Y2051">
        <v>1.4999999999999999E-2</v>
      </c>
      <c r="Z2051">
        <v>4.9000000000000002E-2</v>
      </c>
      <c r="AA2051">
        <v>0.125</v>
      </c>
      <c r="AB2051">
        <v>0.36099999999999999</v>
      </c>
      <c r="AC2051">
        <v>4.7E-2</v>
      </c>
      <c r="AD2051" t="s">
        <v>10751</v>
      </c>
      <c r="AE2051" t="s">
        <v>10751</v>
      </c>
      <c r="AF2051">
        <v>0.505</v>
      </c>
      <c r="AG2051">
        <v>0.495</v>
      </c>
      <c r="AH2051" t="s">
        <v>10751</v>
      </c>
      <c r="AI2051">
        <v>0</v>
      </c>
      <c r="AJ2051" t="s">
        <v>10751</v>
      </c>
      <c r="AK2051">
        <v>0</v>
      </c>
      <c r="AL2051" t="s">
        <v>10751</v>
      </c>
      <c r="AM2051" t="s">
        <v>10751</v>
      </c>
      <c r="AN2051" t="s">
        <v>10751</v>
      </c>
      <c r="AO2051">
        <v>4.7E-2</v>
      </c>
      <c r="AP2051">
        <v>0.95299999999999996</v>
      </c>
      <c r="AQ2051">
        <v>6.0000000000000001E-3</v>
      </c>
      <c r="AR2051">
        <v>1E-3</v>
      </c>
      <c r="AS2051" t="s">
        <v>10751</v>
      </c>
      <c r="AT2051">
        <v>1</v>
      </c>
      <c r="AU2051">
        <v>1</v>
      </c>
      <c r="AV2051">
        <v>5.3</v>
      </c>
      <c r="AW2051">
        <v>0.41899999999999998</v>
      </c>
      <c r="AX2051">
        <v>4</v>
      </c>
      <c r="AY2051">
        <v>1.4999999999999999E-2</v>
      </c>
      <c r="AZ2051">
        <v>0.03</v>
      </c>
      <c r="BA2051">
        <v>0.48899999999999999</v>
      </c>
      <c r="BB2051" t="s">
        <v>10751</v>
      </c>
      <c r="BC2051" t="s">
        <v>10751</v>
      </c>
      <c r="BD2051" t="s">
        <v>10751</v>
      </c>
    </row>
    <row r="2052" spans="1:56">
      <c r="A2052" t="s">
        <v>10750</v>
      </c>
      <c r="B2052">
        <v>2750</v>
      </c>
      <c r="C2052">
        <v>2017</v>
      </c>
      <c r="D2052">
        <v>360</v>
      </c>
      <c r="E2052">
        <v>2.1173999999999998E-2</v>
      </c>
      <c r="F2052">
        <v>44.42183</v>
      </c>
      <c r="H2052">
        <v>33.968179999999997</v>
      </c>
      <c r="I2052">
        <f t="shared" si="38"/>
        <v>0.71924224331999986</v>
      </c>
      <c r="K2052">
        <v>29.192779999999999</v>
      </c>
      <c r="L2052">
        <v>38.750070000000001</v>
      </c>
      <c r="M2052">
        <v>261.59917000000002</v>
      </c>
      <c r="N2052">
        <v>304.39967999999999</v>
      </c>
      <c r="O2052">
        <v>229.31106</v>
      </c>
      <c r="P2052">
        <v>40.824820000000003</v>
      </c>
      <c r="Q2052">
        <v>96.380300000000005</v>
      </c>
      <c r="R2052">
        <v>122.3031</v>
      </c>
      <c r="S2052">
        <v>9.9148999999999994</v>
      </c>
      <c r="T2052">
        <v>1.270635</v>
      </c>
      <c r="U2052">
        <v>4.4474E-2</v>
      </c>
      <c r="V2052">
        <v>47.012920000000001</v>
      </c>
      <c r="W2052">
        <v>0.95299999999999996</v>
      </c>
      <c r="X2052" t="s">
        <v>10751</v>
      </c>
      <c r="Y2052">
        <v>4.7E-2</v>
      </c>
      <c r="Z2052">
        <v>9.4E-2</v>
      </c>
      <c r="AA2052">
        <v>0.11</v>
      </c>
      <c r="AB2052">
        <v>0.433</v>
      </c>
      <c r="AC2052">
        <v>1.4999999999999999E-2</v>
      </c>
      <c r="AD2052" t="s">
        <v>10751</v>
      </c>
      <c r="AE2052" t="s">
        <v>10751</v>
      </c>
      <c r="AF2052">
        <v>0.52500000000000002</v>
      </c>
      <c r="AG2052">
        <v>0.47399999999999998</v>
      </c>
      <c r="AH2052" t="s">
        <v>10751</v>
      </c>
      <c r="AI2052">
        <v>0</v>
      </c>
      <c r="AJ2052" t="s">
        <v>10751</v>
      </c>
      <c r="AK2052">
        <v>0</v>
      </c>
      <c r="AL2052" t="s">
        <v>10751</v>
      </c>
      <c r="AM2052" t="s">
        <v>10751</v>
      </c>
      <c r="AN2052" t="s">
        <v>10751</v>
      </c>
      <c r="AO2052">
        <v>1.4999999999999999E-2</v>
      </c>
      <c r="AP2052">
        <v>0.98499999999999999</v>
      </c>
      <c r="AQ2052">
        <v>2.7E-2</v>
      </c>
      <c r="AR2052">
        <v>1E-3</v>
      </c>
      <c r="AS2052" t="s">
        <v>10751</v>
      </c>
      <c r="AT2052">
        <v>1</v>
      </c>
      <c r="AU2052">
        <v>1</v>
      </c>
      <c r="AV2052">
        <v>5.7</v>
      </c>
      <c r="AW2052">
        <v>0.34799999999999998</v>
      </c>
      <c r="AX2052">
        <v>4</v>
      </c>
      <c r="AY2052">
        <v>1E-3</v>
      </c>
      <c r="AZ2052">
        <v>0.04</v>
      </c>
      <c r="BA2052">
        <v>0.59699999999999998</v>
      </c>
      <c r="BB2052" t="s">
        <v>10751</v>
      </c>
      <c r="BC2052" t="s">
        <v>10751</v>
      </c>
      <c r="BD2052" t="s">
        <v>10751</v>
      </c>
    </row>
    <row r="2053" spans="1:56">
      <c r="A2053" t="s">
        <v>10750</v>
      </c>
      <c r="B2053">
        <v>2750</v>
      </c>
      <c r="C2053">
        <v>2018</v>
      </c>
      <c r="D2053">
        <v>223</v>
      </c>
      <c r="E2053">
        <v>1.3694E-2</v>
      </c>
      <c r="F2053">
        <v>45.667969999999997</v>
      </c>
      <c r="H2053">
        <v>34.699770000000001</v>
      </c>
      <c r="I2053">
        <f t="shared" si="38"/>
        <v>0.47517865038000001</v>
      </c>
      <c r="K2053">
        <v>30.001560000000001</v>
      </c>
      <c r="L2053">
        <v>39.348219999999998</v>
      </c>
      <c r="M2053">
        <v>256.03617000000003</v>
      </c>
      <c r="N2053">
        <v>296.15165000000002</v>
      </c>
      <c r="O2053">
        <v>225.77361999999999</v>
      </c>
      <c r="P2053">
        <v>40.834690000000002</v>
      </c>
      <c r="Q2053">
        <v>96.028400000000005</v>
      </c>
      <c r="R2053">
        <v>116.87909999999999</v>
      </c>
      <c r="S2053">
        <v>10.1524</v>
      </c>
      <c r="T2053">
        <v>1.219384</v>
      </c>
      <c r="U2053">
        <v>4.2500999999999997E-2</v>
      </c>
      <c r="V2053">
        <v>48.061959999999999</v>
      </c>
      <c r="W2053">
        <v>0.96199999999999997</v>
      </c>
      <c r="X2053" t="s">
        <v>10751</v>
      </c>
      <c r="Y2053">
        <v>3.7999999999999999E-2</v>
      </c>
      <c r="Z2053">
        <v>7.5999999999999998E-2</v>
      </c>
      <c r="AA2053">
        <v>0.16500000000000001</v>
      </c>
      <c r="AB2053">
        <v>0.32300000000000001</v>
      </c>
      <c r="AC2053">
        <v>4.2999999999999997E-2</v>
      </c>
      <c r="AD2053" t="s">
        <v>10751</v>
      </c>
      <c r="AE2053" t="s">
        <v>10751</v>
      </c>
      <c r="AF2053">
        <v>0.40200000000000002</v>
      </c>
      <c r="AG2053">
        <v>0.59699999999999998</v>
      </c>
      <c r="AH2053" t="s">
        <v>10751</v>
      </c>
      <c r="AI2053">
        <v>1E-3</v>
      </c>
      <c r="AJ2053" t="s">
        <v>10751</v>
      </c>
      <c r="AK2053">
        <v>1E-3</v>
      </c>
      <c r="AL2053" t="s">
        <v>10751</v>
      </c>
      <c r="AM2053" t="s">
        <v>10751</v>
      </c>
      <c r="AN2053" t="s">
        <v>10751</v>
      </c>
      <c r="AO2053">
        <v>4.2999999999999997E-2</v>
      </c>
      <c r="AP2053">
        <v>0.95599999999999996</v>
      </c>
      <c r="AQ2053">
        <v>3.6999999999999998E-2</v>
      </c>
      <c r="AR2053">
        <v>2E-3</v>
      </c>
      <c r="AS2053" t="s">
        <v>10751</v>
      </c>
      <c r="AT2053">
        <v>0.999</v>
      </c>
      <c r="AU2053">
        <v>0.999</v>
      </c>
      <c r="AV2053">
        <v>5.6</v>
      </c>
      <c r="AW2053">
        <v>0.39300000000000002</v>
      </c>
      <c r="AX2053">
        <v>4</v>
      </c>
      <c r="AY2053">
        <v>3.0000000000000001E-3</v>
      </c>
      <c r="AZ2053">
        <v>3.2000000000000001E-2</v>
      </c>
      <c r="BA2053">
        <v>0.52800000000000002</v>
      </c>
      <c r="BB2053" t="s">
        <v>10751</v>
      </c>
      <c r="BC2053" t="s">
        <v>10751</v>
      </c>
      <c r="BD2053" t="s">
        <v>10751</v>
      </c>
    </row>
    <row r="2054" spans="1:56">
      <c r="A2054" t="s">
        <v>10750</v>
      </c>
      <c r="B2054">
        <v>2750</v>
      </c>
      <c r="C2054">
        <v>2019</v>
      </c>
      <c r="D2054">
        <v>254</v>
      </c>
      <c r="E2054">
        <v>1.5710999999999999E-2</v>
      </c>
      <c r="F2054">
        <v>45.079479999999997</v>
      </c>
      <c r="H2054">
        <v>34.260849999999998</v>
      </c>
      <c r="I2054">
        <f t="shared" si="38"/>
        <v>0.53827221434999994</v>
      </c>
      <c r="K2054">
        <v>29.444849999999999</v>
      </c>
      <c r="L2054">
        <v>39.08323</v>
      </c>
      <c r="M2054">
        <v>259.38092999999998</v>
      </c>
      <c r="N2054">
        <v>301.80849000000001</v>
      </c>
      <c r="O2054">
        <v>227.37418</v>
      </c>
      <c r="P2054">
        <v>40.705570000000002</v>
      </c>
      <c r="Q2054">
        <v>96.667000000000002</v>
      </c>
      <c r="R2054">
        <v>120.78360000000001</v>
      </c>
      <c r="S2054">
        <v>9.9982000000000006</v>
      </c>
      <c r="T2054">
        <v>1.2495670000000001</v>
      </c>
      <c r="U2054">
        <v>4.3921000000000002E-2</v>
      </c>
      <c r="V2054">
        <v>47.268459999999997</v>
      </c>
      <c r="W2054">
        <v>0.96199999999999997</v>
      </c>
      <c r="X2054" t="s">
        <v>10751</v>
      </c>
      <c r="Y2054">
        <v>3.7999999999999999E-2</v>
      </c>
      <c r="Z2054">
        <v>6.2E-2</v>
      </c>
      <c r="AA2054">
        <v>0.22900000000000001</v>
      </c>
      <c r="AB2054">
        <v>0.32500000000000001</v>
      </c>
      <c r="AC2054">
        <v>6.0000000000000001E-3</v>
      </c>
      <c r="AD2054" t="s">
        <v>10751</v>
      </c>
      <c r="AE2054" t="s">
        <v>10751</v>
      </c>
      <c r="AF2054">
        <v>0.46800000000000003</v>
      </c>
      <c r="AG2054">
        <v>0.53200000000000003</v>
      </c>
      <c r="AH2054" t="s">
        <v>10751</v>
      </c>
      <c r="AI2054">
        <v>0</v>
      </c>
      <c r="AJ2054" t="s">
        <v>10751</v>
      </c>
      <c r="AK2054">
        <v>0</v>
      </c>
      <c r="AL2054" t="s">
        <v>10751</v>
      </c>
      <c r="AM2054" t="s">
        <v>10751</v>
      </c>
      <c r="AN2054" t="s">
        <v>10751</v>
      </c>
      <c r="AO2054">
        <v>6.0000000000000001E-3</v>
      </c>
      <c r="AP2054">
        <v>0.99299999999999999</v>
      </c>
      <c r="AQ2054">
        <v>0.02</v>
      </c>
      <c r="AR2054">
        <v>0</v>
      </c>
      <c r="AS2054" t="s">
        <v>10751</v>
      </c>
      <c r="AT2054">
        <v>1</v>
      </c>
      <c r="AU2054">
        <v>1</v>
      </c>
      <c r="AV2054">
        <v>5.9</v>
      </c>
      <c r="AW2054">
        <v>0.377</v>
      </c>
      <c r="AX2054">
        <v>4</v>
      </c>
      <c r="AY2054">
        <v>0</v>
      </c>
      <c r="AZ2054">
        <v>2.7E-2</v>
      </c>
      <c r="BA2054">
        <v>0.59</v>
      </c>
      <c r="BB2054" t="s">
        <v>10751</v>
      </c>
      <c r="BC2054" t="s">
        <v>10751</v>
      </c>
      <c r="BD2054" t="s">
        <v>10751</v>
      </c>
    </row>
    <row r="2055" spans="1:56">
      <c r="A2055" t="s">
        <v>10750</v>
      </c>
      <c r="B2055">
        <v>2750</v>
      </c>
      <c r="C2055">
        <v>2020</v>
      </c>
      <c r="D2055">
        <v>105</v>
      </c>
      <c r="E2055">
        <v>7.6340000000000002E-3</v>
      </c>
      <c r="F2055">
        <v>48.552059999999997</v>
      </c>
      <c r="H2055">
        <v>36.490949999999998</v>
      </c>
      <c r="I2055">
        <f t="shared" si="38"/>
        <v>0.2785719123</v>
      </c>
      <c r="K2055">
        <v>32.131740000000001</v>
      </c>
      <c r="L2055">
        <v>40.651420000000002</v>
      </c>
      <c r="M2055">
        <v>243.53984</v>
      </c>
      <c r="N2055">
        <v>276.58008000000001</v>
      </c>
      <c r="O2055">
        <v>218.61474999999999</v>
      </c>
      <c r="P2055">
        <v>41.41677</v>
      </c>
      <c r="Q2055">
        <v>96.835599999999999</v>
      </c>
      <c r="R2055">
        <v>124.0198</v>
      </c>
      <c r="S2055">
        <v>9.8190000000000008</v>
      </c>
      <c r="T2055">
        <v>1.2792239999999999</v>
      </c>
      <c r="U2055">
        <v>4.5097999999999999E-2</v>
      </c>
      <c r="V2055">
        <v>50.382469999999998</v>
      </c>
      <c r="W2055">
        <v>0.92600000000000005</v>
      </c>
      <c r="X2055" t="s">
        <v>10751</v>
      </c>
      <c r="Y2055">
        <v>7.3999999999999996E-2</v>
      </c>
      <c r="Z2055">
        <v>8.4000000000000005E-2</v>
      </c>
      <c r="AA2055" t="s">
        <v>10751</v>
      </c>
      <c r="AB2055">
        <v>0.17199999999999999</v>
      </c>
      <c r="AC2055" t="s">
        <v>10751</v>
      </c>
      <c r="AD2055" t="s">
        <v>10751</v>
      </c>
      <c r="AE2055" t="s">
        <v>10751</v>
      </c>
      <c r="AF2055">
        <v>0.39500000000000002</v>
      </c>
      <c r="AG2055">
        <v>0.60499999999999998</v>
      </c>
      <c r="AH2055" t="s">
        <v>10751</v>
      </c>
      <c r="AI2055" t="s">
        <v>10751</v>
      </c>
      <c r="AJ2055" t="s">
        <v>10751</v>
      </c>
      <c r="AK2055" t="s">
        <v>10751</v>
      </c>
      <c r="AL2055" t="s">
        <v>10751</v>
      </c>
      <c r="AM2055" t="s">
        <v>10751</v>
      </c>
      <c r="AN2055" t="s">
        <v>10751</v>
      </c>
      <c r="AO2055" t="s">
        <v>10751</v>
      </c>
      <c r="AP2055">
        <v>1</v>
      </c>
      <c r="AQ2055">
        <v>1.6E-2</v>
      </c>
      <c r="AR2055" t="s">
        <v>10751</v>
      </c>
      <c r="AS2055" t="s">
        <v>10751</v>
      </c>
      <c r="AT2055">
        <v>1</v>
      </c>
      <c r="AU2055">
        <v>1</v>
      </c>
      <c r="AV2055">
        <v>5.4</v>
      </c>
      <c r="AW2055">
        <v>0.74399999999999999</v>
      </c>
      <c r="AX2055">
        <v>4</v>
      </c>
      <c r="AY2055" t="s">
        <v>10751</v>
      </c>
      <c r="AZ2055">
        <v>2.7E-2</v>
      </c>
      <c r="BA2055">
        <v>0.22800000000000001</v>
      </c>
      <c r="BB2055" t="s">
        <v>10751</v>
      </c>
      <c r="BC2055" t="s">
        <v>10751</v>
      </c>
      <c r="BD2055" t="s">
        <v>10751</v>
      </c>
    </row>
    <row r="2056" spans="1:56">
      <c r="A2056" t="s">
        <v>10750</v>
      </c>
      <c r="B2056">
        <v>2750</v>
      </c>
      <c r="C2056">
        <v>2021</v>
      </c>
      <c r="D2056">
        <v>49</v>
      </c>
      <c r="E2056">
        <v>3.532E-3</v>
      </c>
      <c r="F2056">
        <v>48.189869999999999</v>
      </c>
      <c r="G2056">
        <f>IFERROR(F2056*E2056,"")</f>
        <v>0.17020662083999999</v>
      </c>
      <c r="H2056">
        <v>36.527349999999998</v>
      </c>
      <c r="I2056">
        <f t="shared" si="38"/>
        <v>0.1290146002</v>
      </c>
      <c r="J2056">
        <f>IFERROR(M2056*E2056,"")</f>
        <v>0.85932546316000002</v>
      </c>
      <c r="K2056">
        <v>31.806899999999999</v>
      </c>
      <c r="L2056">
        <v>41.132469999999998</v>
      </c>
      <c r="M2056">
        <v>243.29713000000001</v>
      </c>
      <c r="N2056">
        <v>279.40476999999998</v>
      </c>
      <c r="O2056">
        <v>216.05803</v>
      </c>
      <c r="P2056">
        <v>41.674219999999998</v>
      </c>
      <c r="Q2056">
        <v>101.0497</v>
      </c>
      <c r="R2056">
        <v>128.61060000000001</v>
      </c>
      <c r="S2056">
        <v>9.5927000000000007</v>
      </c>
      <c r="T2056">
        <v>1.265347</v>
      </c>
      <c r="U2056">
        <v>4.6767000000000003E-2</v>
      </c>
      <c r="V2056">
        <v>50.55256</v>
      </c>
      <c r="W2056">
        <v>0.86</v>
      </c>
      <c r="X2056" t="s">
        <v>10751</v>
      </c>
      <c r="Y2056">
        <v>0.14000000000000001</v>
      </c>
      <c r="Z2056">
        <v>0.113</v>
      </c>
      <c r="AA2056" t="s">
        <v>10751</v>
      </c>
      <c r="AB2056">
        <v>7.6999999999999999E-2</v>
      </c>
      <c r="AC2056" t="s">
        <v>10751</v>
      </c>
      <c r="AD2056" t="s">
        <v>10751</v>
      </c>
      <c r="AE2056" t="s">
        <v>10751</v>
      </c>
      <c r="AF2056">
        <v>0.14299999999999999</v>
      </c>
      <c r="AG2056">
        <v>0.85699999999999998</v>
      </c>
      <c r="AH2056" t="s">
        <v>10751</v>
      </c>
      <c r="AI2056" t="s">
        <v>10751</v>
      </c>
      <c r="AJ2056" t="s">
        <v>10751</v>
      </c>
      <c r="AK2056" t="s">
        <v>10751</v>
      </c>
      <c r="AL2056" t="s">
        <v>10751</v>
      </c>
      <c r="AM2056" t="s">
        <v>10751</v>
      </c>
      <c r="AN2056" t="s">
        <v>10751</v>
      </c>
      <c r="AO2056" t="s">
        <v>10751</v>
      </c>
      <c r="AP2056">
        <v>1</v>
      </c>
      <c r="AQ2056" t="s">
        <v>10751</v>
      </c>
      <c r="AR2056" t="s">
        <v>10751</v>
      </c>
      <c r="AS2056" t="s">
        <v>10751</v>
      </c>
      <c r="AT2056">
        <v>1</v>
      </c>
      <c r="AU2056">
        <v>1</v>
      </c>
      <c r="AV2056">
        <v>1.9</v>
      </c>
      <c r="AW2056">
        <v>0.81</v>
      </c>
      <c r="AX2056">
        <v>4</v>
      </c>
      <c r="AY2056" t="s">
        <v>10751</v>
      </c>
      <c r="AZ2056">
        <v>4.1000000000000002E-2</v>
      </c>
      <c r="BA2056">
        <v>0.15</v>
      </c>
      <c r="BB2056" t="s">
        <v>10751</v>
      </c>
      <c r="BC2056" t="s">
        <v>10751</v>
      </c>
      <c r="BD2056" t="s">
        <v>10751</v>
      </c>
    </row>
    <row r="2057" spans="1:56">
      <c r="A2057" t="s">
        <v>10750</v>
      </c>
      <c r="B2057">
        <v>2750</v>
      </c>
      <c r="C2057" t="s">
        <v>10752</v>
      </c>
      <c r="D2057" t="s">
        <v>10751</v>
      </c>
      <c r="E2057">
        <v>1.575E-3</v>
      </c>
      <c r="F2057">
        <v>47.309539999999998</v>
      </c>
      <c r="H2057">
        <v>35.07546</v>
      </c>
      <c r="I2057">
        <f t="shared" si="38"/>
        <v>5.5243849499999997E-2</v>
      </c>
      <c r="K2057">
        <v>30.88475</v>
      </c>
      <c r="L2057">
        <v>39.075270000000003</v>
      </c>
      <c r="M2057">
        <v>253.36799999999999</v>
      </c>
      <c r="N2057">
        <v>287.74716000000001</v>
      </c>
      <c r="O2057">
        <v>227.43284</v>
      </c>
      <c r="P2057">
        <v>41.521009999999997</v>
      </c>
      <c r="Q2057">
        <v>101.7668</v>
      </c>
      <c r="R2057">
        <v>130.4992</v>
      </c>
      <c r="S2057">
        <v>9.5061999999999998</v>
      </c>
      <c r="T2057">
        <v>1.2738480000000001</v>
      </c>
      <c r="U2057">
        <v>4.7454000000000003E-2</v>
      </c>
      <c r="V2057">
        <v>48.56082</v>
      </c>
      <c r="W2057">
        <v>0.83099999999999996</v>
      </c>
      <c r="X2057" t="s">
        <v>10751</v>
      </c>
      <c r="Y2057">
        <v>0.16900000000000001</v>
      </c>
      <c r="Z2057">
        <v>0.16600000000000001</v>
      </c>
      <c r="AA2057" t="s">
        <v>10751</v>
      </c>
      <c r="AB2057">
        <v>9.2999999999999999E-2</v>
      </c>
      <c r="AC2057" t="s">
        <v>10751</v>
      </c>
      <c r="AD2057" t="s">
        <v>10751</v>
      </c>
      <c r="AE2057" t="s">
        <v>10751</v>
      </c>
      <c r="AF2057">
        <v>0.16900000000000001</v>
      </c>
      <c r="AG2057">
        <v>0.83099999999999996</v>
      </c>
      <c r="AH2057" t="s">
        <v>10751</v>
      </c>
      <c r="AI2057" t="s">
        <v>10751</v>
      </c>
      <c r="AJ2057" t="s">
        <v>10751</v>
      </c>
      <c r="AK2057" t="s">
        <v>10751</v>
      </c>
      <c r="AL2057" t="s">
        <v>10751</v>
      </c>
      <c r="AM2057" t="s">
        <v>10751</v>
      </c>
      <c r="AN2057" t="s">
        <v>10751</v>
      </c>
      <c r="AO2057" t="s">
        <v>10751</v>
      </c>
      <c r="AP2057">
        <v>1</v>
      </c>
      <c r="AQ2057" t="s">
        <v>10751</v>
      </c>
      <c r="AR2057" t="s">
        <v>10751</v>
      </c>
      <c r="AS2057" t="s">
        <v>10751</v>
      </c>
      <c r="AT2057">
        <v>1</v>
      </c>
      <c r="AU2057">
        <v>1</v>
      </c>
      <c r="AV2057">
        <v>2.2000000000000002</v>
      </c>
      <c r="AW2057">
        <v>0.74</v>
      </c>
      <c r="AX2057">
        <v>4</v>
      </c>
      <c r="AY2057" t="s">
        <v>10751</v>
      </c>
      <c r="AZ2057">
        <v>0.09</v>
      </c>
      <c r="BA2057">
        <v>0.16900000000000001</v>
      </c>
      <c r="BB2057" t="s">
        <v>10751</v>
      </c>
      <c r="BC2057" t="s">
        <v>10751</v>
      </c>
      <c r="BD2057" t="s">
        <v>10751</v>
      </c>
    </row>
    <row r="2058" spans="1:56">
      <c r="A2058" t="s">
        <v>10756</v>
      </c>
      <c r="B2058">
        <v>2750</v>
      </c>
      <c r="C2058">
        <v>1975</v>
      </c>
      <c r="D2058" t="s">
        <v>10751</v>
      </c>
      <c r="E2058" t="s">
        <v>10751</v>
      </c>
      <c r="F2058" t="s">
        <v>10751</v>
      </c>
      <c r="H2058" t="s">
        <v>10751</v>
      </c>
      <c r="I2058" t="str">
        <f t="shared" ref="I2058:I2121" si="39">IFERROR(H2058*E2058,"")</f>
        <v/>
      </c>
      <c r="K2058" t="s">
        <v>10751</v>
      </c>
      <c r="L2058" t="s">
        <v>10751</v>
      </c>
      <c r="M2058" t="s">
        <v>10751</v>
      </c>
      <c r="N2058" t="s">
        <v>10751</v>
      </c>
      <c r="O2058" t="s">
        <v>10751</v>
      </c>
      <c r="P2058" t="s">
        <v>10751</v>
      </c>
      <c r="Q2058" t="s">
        <v>10751</v>
      </c>
      <c r="R2058" t="s">
        <v>10751</v>
      </c>
      <c r="S2058" t="s">
        <v>10751</v>
      </c>
      <c r="T2058" t="s">
        <v>10751</v>
      </c>
      <c r="U2058" t="s">
        <v>10751</v>
      </c>
      <c r="V2058" t="s">
        <v>10751</v>
      </c>
      <c r="W2058" t="s">
        <v>10751</v>
      </c>
      <c r="X2058" t="s">
        <v>10751</v>
      </c>
      <c r="Y2058" t="s">
        <v>10751</v>
      </c>
      <c r="Z2058" t="s">
        <v>10751</v>
      </c>
      <c r="AA2058" t="s">
        <v>10751</v>
      </c>
      <c r="AB2058" t="s">
        <v>10751</v>
      </c>
      <c r="AC2058" t="s">
        <v>10751</v>
      </c>
      <c r="AD2058" t="s">
        <v>10751</v>
      </c>
      <c r="AE2058" t="s">
        <v>10751</v>
      </c>
      <c r="AF2058" t="s">
        <v>10751</v>
      </c>
      <c r="AG2058" t="s">
        <v>10751</v>
      </c>
      <c r="AH2058" t="s">
        <v>10751</v>
      </c>
      <c r="AI2058" t="s">
        <v>10751</v>
      </c>
      <c r="AJ2058" t="s">
        <v>10751</v>
      </c>
      <c r="AK2058" t="s">
        <v>10751</v>
      </c>
      <c r="AL2058" t="s">
        <v>10751</v>
      </c>
      <c r="AM2058" t="s">
        <v>10751</v>
      </c>
      <c r="AN2058" t="s">
        <v>10751</v>
      </c>
      <c r="AO2058" t="s">
        <v>10751</v>
      </c>
      <c r="AP2058" t="s">
        <v>10751</v>
      </c>
      <c r="AQ2058" t="s">
        <v>10751</v>
      </c>
      <c r="AR2058" t="s">
        <v>10751</v>
      </c>
      <c r="AS2058" t="s">
        <v>10751</v>
      </c>
      <c r="AT2058" t="s">
        <v>10751</v>
      </c>
      <c r="AU2058" t="s">
        <v>10751</v>
      </c>
      <c r="AV2058" t="s">
        <v>10751</v>
      </c>
      <c r="AW2058" t="s">
        <v>10751</v>
      </c>
      <c r="AX2058" t="s">
        <v>10751</v>
      </c>
      <c r="AY2058" t="s">
        <v>10751</v>
      </c>
      <c r="AZ2058" t="s">
        <v>10751</v>
      </c>
      <c r="BA2058" t="s">
        <v>10751</v>
      </c>
      <c r="BB2058" t="s">
        <v>10751</v>
      </c>
      <c r="BC2058" t="s">
        <v>10751</v>
      </c>
      <c r="BD2058" t="s">
        <v>10751</v>
      </c>
    </row>
    <row r="2059" spans="1:56">
      <c r="A2059" t="s">
        <v>10756</v>
      </c>
      <c r="B2059">
        <v>2750</v>
      </c>
      <c r="C2059">
        <v>1976</v>
      </c>
      <c r="D2059" t="s">
        <v>10751</v>
      </c>
      <c r="E2059" t="s">
        <v>10751</v>
      </c>
      <c r="F2059" t="s">
        <v>10751</v>
      </c>
      <c r="H2059" t="s">
        <v>10751</v>
      </c>
      <c r="I2059" t="str">
        <f t="shared" si="39"/>
        <v/>
      </c>
      <c r="K2059" t="s">
        <v>10751</v>
      </c>
      <c r="L2059" t="s">
        <v>10751</v>
      </c>
      <c r="M2059" t="s">
        <v>10751</v>
      </c>
      <c r="N2059" t="s">
        <v>10751</v>
      </c>
      <c r="O2059" t="s">
        <v>10751</v>
      </c>
      <c r="P2059" t="s">
        <v>10751</v>
      </c>
      <c r="Q2059" t="s">
        <v>10751</v>
      </c>
      <c r="R2059" t="s">
        <v>10751</v>
      </c>
      <c r="S2059" t="s">
        <v>10751</v>
      </c>
      <c r="T2059" t="s">
        <v>10751</v>
      </c>
      <c r="U2059" t="s">
        <v>10751</v>
      </c>
      <c r="V2059" t="s">
        <v>10751</v>
      </c>
      <c r="W2059" t="s">
        <v>10751</v>
      </c>
      <c r="X2059" t="s">
        <v>10751</v>
      </c>
      <c r="Y2059" t="s">
        <v>10751</v>
      </c>
      <c r="Z2059" t="s">
        <v>10751</v>
      </c>
      <c r="AA2059" t="s">
        <v>10751</v>
      </c>
      <c r="AB2059" t="s">
        <v>10751</v>
      </c>
      <c r="AC2059" t="s">
        <v>10751</v>
      </c>
      <c r="AD2059" t="s">
        <v>10751</v>
      </c>
      <c r="AE2059" t="s">
        <v>10751</v>
      </c>
      <c r="AF2059" t="s">
        <v>10751</v>
      </c>
      <c r="AG2059" t="s">
        <v>10751</v>
      </c>
      <c r="AH2059" t="s">
        <v>10751</v>
      </c>
      <c r="AI2059" t="s">
        <v>10751</v>
      </c>
      <c r="AJ2059" t="s">
        <v>10751</v>
      </c>
      <c r="AK2059" t="s">
        <v>10751</v>
      </c>
      <c r="AL2059" t="s">
        <v>10751</v>
      </c>
      <c r="AM2059" t="s">
        <v>10751</v>
      </c>
      <c r="AN2059" t="s">
        <v>10751</v>
      </c>
      <c r="AO2059" t="s">
        <v>10751</v>
      </c>
      <c r="AP2059" t="s">
        <v>10751</v>
      </c>
      <c r="AQ2059" t="s">
        <v>10751</v>
      </c>
      <c r="AR2059" t="s">
        <v>10751</v>
      </c>
      <c r="AS2059" t="s">
        <v>10751</v>
      </c>
      <c r="AT2059" t="s">
        <v>10751</v>
      </c>
      <c r="AU2059" t="s">
        <v>10751</v>
      </c>
      <c r="AV2059" t="s">
        <v>10751</v>
      </c>
      <c r="AW2059" t="s">
        <v>10751</v>
      </c>
      <c r="AX2059" t="s">
        <v>10751</v>
      </c>
      <c r="AY2059" t="s">
        <v>10751</v>
      </c>
      <c r="AZ2059" t="s">
        <v>10751</v>
      </c>
      <c r="BA2059" t="s">
        <v>10751</v>
      </c>
      <c r="BB2059" t="s">
        <v>10751</v>
      </c>
      <c r="BC2059" t="s">
        <v>10751</v>
      </c>
      <c r="BD2059" t="s">
        <v>10751</v>
      </c>
    </row>
    <row r="2060" spans="1:56">
      <c r="A2060" t="s">
        <v>10756</v>
      </c>
      <c r="B2060">
        <v>2750</v>
      </c>
      <c r="C2060">
        <v>1977</v>
      </c>
      <c r="D2060" t="s">
        <v>10751</v>
      </c>
      <c r="E2060" t="s">
        <v>10751</v>
      </c>
      <c r="F2060" t="s">
        <v>10751</v>
      </c>
      <c r="H2060" t="s">
        <v>10751</v>
      </c>
      <c r="I2060" t="str">
        <f t="shared" si="39"/>
        <v/>
      </c>
      <c r="K2060" t="s">
        <v>10751</v>
      </c>
      <c r="L2060" t="s">
        <v>10751</v>
      </c>
      <c r="M2060" t="s">
        <v>10751</v>
      </c>
      <c r="N2060" t="s">
        <v>10751</v>
      </c>
      <c r="O2060" t="s">
        <v>10751</v>
      </c>
      <c r="P2060" t="s">
        <v>10751</v>
      </c>
      <c r="Q2060" t="s">
        <v>10751</v>
      </c>
      <c r="R2060" t="s">
        <v>10751</v>
      </c>
      <c r="S2060" t="s">
        <v>10751</v>
      </c>
      <c r="T2060" t="s">
        <v>10751</v>
      </c>
      <c r="U2060" t="s">
        <v>10751</v>
      </c>
      <c r="V2060" t="s">
        <v>10751</v>
      </c>
      <c r="W2060" t="s">
        <v>10751</v>
      </c>
      <c r="X2060" t="s">
        <v>10751</v>
      </c>
      <c r="Y2060" t="s">
        <v>10751</v>
      </c>
      <c r="Z2060" t="s">
        <v>10751</v>
      </c>
      <c r="AA2060" t="s">
        <v>10751</v>
      </c>
      <c r="AB2060" t="s">
        <v>10751</v>
      </c>
      <c r="AC2060" t="s">
        <v>10751</v>
      </c>
      <c r="AD2060" t="s">
        <v>10751</v>
      </c>
      <c r="AE2060" t="s">
        <v>10751</v>
      </c>
      <c r="AF2060" t="s">
        <v>10751</v>
      </c>
      <c r="AG2060" t="s">
        <v>10751</v>
      </c>
      <c r="AH2060" t="s">
        <v>10751</v>
      </c>
      <c r="AI2060" t="s">
        <v>10751</v>
      </c>
      <c r="AJ2060" t="s">
        <v>10751</v>
      </c>
      <c r="AK2060" t="s">
        <v>10751</v>
      </c>
      <c r="AL2060" t="s">
        <v>10751</v>
      </c>
      <c r="AM2060" t="s">
        <v>10751</v>
      </c>
      <c r="AN2060" t="s">
        <v>10751</v>
      </c>
      <c r="AO2060" t="s">
        <v>10751</v>
      </c>
      <c r="AP2060" t="s">
        <v>10751</v>
      </c>
      <c r="AQ2060" t="s">
        <v>10751</v>
      </c>
      <c r="AR2060" t="s">
        <v>10751</v>
      </c>
      <c r="AS2060" t="s">
        <v>10751</v>
      </c>
      <c r="AT2060" t="s">
        <v>10751</v>
      </c>
      <c r="AU2060" t="s">
        <v>10751</v>
      </c>
      <c r="AV2060" t="s">
        <v>10751</v>
      </c>
      <c r="AW2060" t="s">
        <v>10751</v>
      </c>
      <c r="AX2060" t="s">
        <v>10751</v>
      </c>
      <c r="AY2060" t="s">
        <v>10751</v>
      </c>
      <c r="AZ2060" t="s">
        <v>10751</v>
      </c>
      <c r="BA2060" t="s">
        <v>10751</v>
      </c>
      <c r="BB2060" t="s">
        <v>10751</v>
      </c>
      <c r="BC2060" t="s">
        <v>10751</v>
      </c>
      <c r="BD2060" t="s">
        <v>10751</v>
      </c>
    </row>
    <row r="2061" spans="1:56">
      <c r="A2061" t="s">
        <v>10756</v>
      </c>
      <c r="B2061">
        <v>2750</v>
      </c>
      <c r="C2061">
        <v>1978</v>
      </c>
      <c r="D2061" t="s">
        <v>10751</v>
      </c>
      <c r="E2061" t="s">
        <v>10751</v>
      </c>
      <c r="F2061" t="s">
        <v>10751</v>
      </c>
      <c r="H2061" t="s">
        <v>10751</v>
      </c>
      <c r="I2061" t="str">
        <f t="shared" si="39"/>
        <v/>
      </c>
      <c r="K2061" t="s">
        <v>10751</v>
      </c>
      <c r="L2061" t="s">
        <v>10751</v>
      </c>
      <c r="M2061" t="s">
        <v>10751</v>
      </c>
      <c r="N2061" t="s">
        <v>10751</v>
      </c>
      <c r="O2061" t="s">
        <v>10751</v>
      </c>
      <c r="P2061" t="s">
        <v>10751</v>
      </c>
      <c r="Q2061" t="s">
        <v>10751</v>
      </c>
      <c r="R2061" t="s">
        <v>10751</v>
      </c>
      <c r="S2061" t="s">
        <v>10751</v>
      </c>
      <c r="T2061" t="s">
        <v>10751</v>
      </c>
      <c r="U2061" t="s">
        <v>10751</v>
      </c>
      <c r="V2061" t="s">
        <v>10751</v>
      </c>
      <c r="W2061" t="s">
        <v>10751</v>
      </c>
      <c r="X2061" t="s">
        <v>10751</v>
      </c>
      <c r="Y2061" t="s">
        <v>10751</v>
      </c>
      <c r="Z2061" t="s">
        <v>10751</v>
      </c>
      <c r="AA2061" t="s">
        <v>10751</v>
      </c>
      <c r="AB2061" t="s">
        <v>10751</v>
      </c>
      <c r="AC2061" t="s">
        <v>10751</v>
      </c>
      <c r="AD2061" t="s">
        <v>10751</v>
      </c>
      <c r="AE2061" t="s">
        <v>10751</v>
      </c>
      <c r="AF2061" t="s">
        <v>10751</v>
      </c>
      <c r="AG2061" t="s">
        <v>10751</v>
      </c>
      <c r="AH2061" t="s">
        <v>10751</v>
      </c>
      <c r="AI2061" t="s">
        <v>10751</v>
      </c>
      <c r="AJ2061" t="s">
        <v>10751</v>
      </c>
      <c r="AK2061" t="s">
        <v>10751</v>
      </c>
      <c r="AL2061" t="s">
        <v>10751</v>
      </c>
      <c r="AM2061" t="s">
        <v>10751</v>
      </c>
      <c r="AN2061" t="s">
        <v>10751</v>
      </c>
      <c r="AO2061" t="s">
        <v>10751</v>
      </c>
      <c r="AP2061" t="s">
        <v>10751</v>
      </c>
      <c r="AQ2061" t="s">
        <v>10751</v>
      </c>
      <c r="AR2061" t="s">
        <v>10751</v>
      </c>
      <c r="AS2061" t="s">
        <v>10751</v>
      </c>
      <c r="AT2061" t="s">
        <v>10751</v>
      </c>
      <c r="AU2061" t="s">
        <v>10751</v>
      </c>
      <c r="AV2061" t="s">
        <v>10751</v>
      </c>
      <c r="AW2061" t="s">
        <v>10751</v>
      </c>
      <c r="AX2061" t="s">
        <v>10751</v>
      </c>
      <c r="AY2061" t="s">
        <v>10751</v>
      </c>
      <c r="AZ2061" t="s">
        <v>10751</v>
      </c>
      <c r="BA2061" t="s">
        <v>10751</v>
      </c>
      <c r="BB2061" t="s">
        <v>10751</v>
      </c>
      <c r="BC2061" t="s">
        <v>10751</v>
      </c>
      <c r="BD2061" t="s">
        <v>10751</v>
      </c>
    </row>
    <row r="2062" spans="1:56">
      <c r="A2062" t="s">
        <v>10756</v>
      </c>
      <c r="B2062">
        <v>2750</v>
      </c>
      <c r="C2062">
        <v>1979</v>
      </c>
      <c r="D2062">
        <v>9</v>
      </c>
      <c r="E2062">
        <v>6.69E-4</v>
      </c>
      <c r="F2062">
        <v>20.76</v>
      </c>
      <c r="H2062">
        <v>17.569849999999999</v>
      </c>
      <c r="I2062">
        <f t="shared" si="39"/>
        <v>1.175422965E-2</v>
      </c>
      <c r="K2062">
        <v>17.46</v>
      </c>
      <c r="L2062">
        <v>17.706</v>
      </c>
      <c r="M2062">
        <v>505.80970000000002</v>
      </c>
      <c r="N2062">
        <v>508.99198000000001</v>
      </c>
      <c r="O2062">
        <v>501.92025000000001</v>
      </c>
      <c r="P2062" t="s">
        <v>10751</v>
      </c>
      <c r="Q2062">
        <v>121</v>
      </c>
      <c r="R2062">
        <v>80</v>
      </c>
      <c r="S2062">
        <v>17.834199999999999</v>
      </c>
      <c r="T2062">
        <v>0.66115699999999999</v>
      </c>
      <c r="U2062">
        <v>2.9090999999999999E-2</v>
      </c>
      <c r="V2062">
        <v>24.158539999999999</v>
      </c>
      <c r="W2062" t="s">
        <v>10751</v>
      </c>
      <c r="X2062" t="s">
        <v>10751</v>
      </c>
      <c r="Y2062">
        <v>1</v>
      </c>
      <c r="Z2062" t="s">
        <v>10751</v>
      </c>
      <c r="AA2062">
        <v>1</v>
      </c>
      <c r="AB2062" t="s">
        <v>10751</v>
      </c>
      <c r="AC2062" t="s">
        <v>10751</v>
      </c>
      <c r="AD2062" t="s">
        <v>10751</v>
      </c>
      <c r="AE2062">
        <v>1</v>
      </c>
      <c r="AF2062" t="s">
        <v>10751</v>
      </c>
      <c r="AG2062" t="s">
        <v>10751</v>
      </c>
      <c r="AH2062" t="s">
        <v>10751</v>
      </c>
      <c r="AI2062" t="s">
        <v>10751</v>
      </c>
      <c r="AJ2062" t="s">
        <v>10751</v>
      </c>
      <c r="AK2062" t="s">
        <v>10751</v>
      </c>
      <c r="AL2062" t="s">
        <v>10751</v>
      </c>
      <c r="AM2062" t="s">
        <v>10751</v>
      </c>
      <c r="AN2062" t="s">
        <v>10751</v>
      </c>
      <c r="AO2062" t="s">
        <v>10751</v>
      </c>
      <c r="AP2062">
        <v>1</v>
      </c>
      <c r="AQ2062" t="s">
        <v>10751</v>
      </c>
      <c r="AR2062" t="s">
        <v>10751</v>
      </c>
      <c r="AS2062" t="s">
        <v>10751</v>
      </c>
      <c r="AT2062" t="s">
        <v>10751</v>
      </c>
      <c r="AU2062" t="s">
        <v>10751</v>
      </c>
      <c r="AV2062">
        <v>3</v>
      </c>
      <c r="AW2062" t="s">
        <v>10751</v>
      </c>
      <c r="AX2062">
        <v>4</v>
      </c>
      <c r="AY2062">
        <v>1</v>
      </c>
      <c r="AZ2062" t="s">
        <v>10751</v>
      </c>
      <c r="BA2062" t="s">
        <v>10751</v>
      </c>
      <c r="BB2062" t="s">
        <v>10751</v>
      </c>
      <c r="BC2062" t="s">
        <v>10751</v>
      </c>
      <c r="BD2062" t="s">
        <v>10751</v>
      </c>
    </row>
    <row r="2063" spans="1:56">
      <c r="A2063" t="s">
        <v>10756</v>
      </c>
      <c r="B2063">
        <v>2750</v>
      </c>
      <c r="C2063">
        <v>1980</v>
      </c>
      <c r="D2063" t="s">
        <v>10751</v>
      </c>
      <c r="E2063" t="s">
        <v>10751</v>
      </c>
      <c r="F2063" t="s">
        <v>10751</v>
      </c>
      <c r="H2063" t="s">
        <v>10751</v>
      </c>
      <c r="I2063" t="str">
        <f t="shared" si="39"/>
        <v/>
      </c>
      <c r="K2063" t="s">
        <v>10751</v>
      </c>
      <c r="L2063" t="s">
        <v>10751</v>
      </c>
      <c r="M2063" t="s">
        <v>10751</v>
      </c>
      <c r="N2063" t="s">
        <v>10751</v>
      </c>
      <c r="O2063" t="s">
        <v>10751</v>
      </c>
      <c r="P2063" t="s">
        <v>10751</v>
      </c>
      <c r="Q2063" t="s">
        <v>10751</v>
      </c>
      <c r="R2063" t="s">
        <v>10751</v>
      </c>
      <c r="S2063" t="s">
        <v>10751</v>
      </c>
      <c r="T2063" t="s">
        <v>10751</v>
      </c>
      <c r="U2063" t="s">
        <v>10751</v>
      </c>
      <c r="V2063" t="s">
        <v>10751</v>
      </c>
      <c r="W2063" t="s">
        <v>10751</v>
      </c>
      <c r="X2063" t="s">
        <v>10751</v>
      </c>
      <c r="Y2063" t="s">
        <v>10751</v>
      </c>
      <c r="Z2063" t="s">
        <v>10751</v>
      </c>
      <c r="AA2063" t="s">
        <v>10751</v>
      </c>
      <c r="AB2063" t="s">
        <v>10751</v>
      </c>
      <c r="AC2063" t="s">
        <v>10751</v>
      </c>
      <c r="AD2063" t="s">
        <v>10751</v>
      </c>
      <c r="AE2063" t="s">
        <v>10751</v>
      </c>
      <c r="AF2063" t="s">
        <v>10751</v>
      </c>
      <c r="AG2063" t="s">
        <v>10751</v>
      </c>
      <c r="AH2063" t="s">
        <v>10751</v>
      </c>
      <c r="AI2063" t="s">
        <v>10751</v>
      </c>
      <c r="AJ2063" t="s">
        <v>10751</v>
      </c>
      <c r="AK2063" t="s">
        <v>10751</v>
      </c>
      <c r="AL2063" t="s">
        <v>10751</v>
      </c>
      <c r="AM2063" t="s">
        <v>10751</v>
      </c>
      <c r="AN2063" t="s">
        <v>10751</v>
      </c>
      <c r="AO2063" t="s">
        <v>10751</v>
      </c>
      <c r="AP2063" t="s">
        <v>10751</v>
      </c>
      <c r="AQ2063" t="s">
        <v>10751</v>
      </c>
      <c r="AR2063" t="s">
        <v>10751</v>
      </c>
      <c r="AS2063" t="s">
        <v>10751</v>
      </c>
      <c r="AT2063" t="s">
        <v>10751</v>
      </c>
      <c r="AU2063" t="s">
        <v>10751</v>
      </c>
      <c r="AV2063" t="s">
        <v>10751</v>
      </c>
      <c r="AW2063" t="s">
        <v>10751</v>
      </c>
      <c r="AX2063" t="s">
        <v>10751</v>
      </c>
      <c r="AY2063" t="s">
        <v>10751</v>
      </c>
      <c r="AZ2063" t="s">
        <v>10751</v>
      </c>
      <c r="BA2063" t="s">
        <v>10751</v>
      </c>
      <c r="BB2063" t="s">
        <v>10751</v>
      </c>
      <c r="BC2063" t="s">
        <v>10751</v>
      </c>
      <c r="BD2063" t="s">
        <v>10751</v>
      </c>
    </row>
    <row r="2064" spans="1:56">
      <c r="A2064" t="s">
        <v>10756</v>
      </c>
      <c r="B2064">
        <v>2750</v>
      </c>
      <c r="C2064">
        <v>1981</v>
      </c>
      <c r="D2064" t="s">
        <v>10751</v>
      </c>
      <c r="E2064" t="s">
        <v>10751</v>
      </c>
      <c r="F2064" t="s">
        <v>10751</v>
      </c>
      <c r="H2064" t="s">
        <v>10751</v>
      </c>
      <c r="I2064" t="str">
        <f t="shared" si="39"/>
        <v/>
      </c>
      <c r="K2064" t="s">
        <v>10751</v>
      </c>
      <c r="L2064" t="s">
        <v>10751</v>
      </c>
      <c r="M2064" t="s">
        <v>10751</v>
      </c>
      <c r="N2064" t="s">
        <v>10751</v>
      </c>
      <c r="O2064" t="s">
        <v>10751</v>
      </c>
      <c r="P2064" t="s">
        <v>10751</v>
      </c>
      <c r="Q2064" t="s">
        <v>10751</v>
      </c>
      <c r="R2064" t="s">
        <v>10751</v>
      </c>
      <c r="S2064" t="s">
        <v>10751</v>
      </c>
      <c r="T2064" t="s">
        <v>10751</v>
      </c>
      <c r="U2064" t="s">
        <v>10751</v>
      </c>
      <c r="V2064" t="s">
        <v>10751</v>
      </c>
      <c r="W2064" t="s">
        <v>10751</v>
      </c>
      <c r="X2064" t="s">
        <v>10751</v>
      </c>
      <c r="Y2064" t="s">
        <v>10751</v>
      </c>
      <c r="Z2064" t="s">
        <v>10751</v>
      </c>
      <c r="AA2064" t="s">
        <v>10751</v>
      </c>
      <c r="AB2064" t="s">
        <v>10751</v>
      </c>
      <c r="AC2064" t="s">
        <v>10751</v>
      </c>
      <c r="AD2064" t="s">
        <v>10751</v>
      </c>
      <c r="AE2064" t="s">
        <v>10751</v>
      </c>
      <c r="AF2064" t="s">
        <v>10751</v>
      </c>
      <c r="AG2064" t="s">
        <v>10751</v>
      </c>
      <c r="AH2064" t="s">
        <v>10751</v>
      </c>
      <c r="AI2064" t="s">
        <v>10751</v>
      </c>
      <c r="AJ2064" t="s">
        <v>10751</v>
      </c>
      <c r="AK2064" t="s">
        <v>10751</v>
      </c>
      <c r="AL2064" t="s">
        <v>10751</v>
      </c>
      <c r="AM2064" t="s">
        <v>10751</v>
      </c>
      <c r="AN2064" t="s">
        <v>10751</v>
      </c>
      <c r="AO2064" t="s">
        <v>10751</v>
      </c>
      <c r="AP2064" t="s">
        <v>10751</v>
      </c>
      <c r="AQ2064" t="s">
        <v>10751</v>
      </c>
      <c r="AR2064" t="s">
        <v>10751</v>
      </c>
      <c r="AS2064" t="s">
        <v>10751</v>
      </c>
      <c r="AT2064" t="s">
        <v>10751</v>
      </c>
      <c r="AU2064" t="s">
        <v>10751</v>
      </c>
      <c r="AV2064" t="s">
        <v>10751</v>
      </c>
      <c r="AW2064" t="s">
        <v>10751</v>
      </c>
      <c r="AX2064" t="s">
        <v>10751</v>
      </c>
      <c r="AY2064" t="s">
        <v>10751</v>
      </c>
      <c r="AZ2064" t="s">
        <v>10751</v>
      </c>
      <c r="BA2064" t="s">
        <v>10751</v>
      </c>
      <c r="BB2064" t="s">
        <v>10751</v>
      </c>
      <c r="BC2064" t="s">
        <v>10751</v>
      </c>
      <c r="BD2064" t="s">
        <v>10751</v>
      </c>
    </row>
    <row r="2065" spans="1:56">
      <c r="A2065" t="s">
        <v>10756</v>
      </c>
      <c r="B2065">
        <v>2750</v>
      </c>
      <c r="C2065">
        <v>1982</v>
      </c>
      <c r="D2065" t="s">
        <v>10751</v>
      </c>
      <c r="E2065" t="s">
        <v>10751</v>
      </c>
      <c r="F2065" t="s">
        <v>10751</v>
      </c>
      <c r="H2065" t="s">
        <v>10751</v>
      </c>
      <c r="I2065" t="str">
        <f t="shared" si="39"/>
        <v/>
      </c>
      <c r="K2065" t="s">
        <v>10751</v>
      </c>
      <c r="L2065" t="s">
        <v>10751</v>
      </c>
      <c r="M2065" t="s">
        <v>10751</v>
      </c>
      <c r="N2065" t="s">
        <v>10751</v>
      </c>
      <c r="O2065" t="s">
        <v>10751</v>
      </c>
      <c r="P2065" t="s">
        <v>10751</v>
      </c>
      <c r="Q2065" t="s">
        <v>10751</v>
      </c>
      <c r="R2065" t="s">
        <v>10751</v>
      </c>
      <c r="S2065" t="s">
        <v>10751</v>
      </c>
      <c r="T2065" t="s">
        <v>10751</v>
      </c>
      <c r="U2065" t="s">
        <v>10751</v>
      </c>
      <c r="V2065" t="s">
        <v>10751</v>
      </c>
      <c r="W2065" t="s">
        <v>10751</v>
      </c>
      <c r="X2065" t="s">
        <v>10751</v>
      </c>
      <c r="Y2065" t="s">
        <v>10751</v>
      </c>
      <c r="Z2065" t="s">
        <v>10751</v>
      </c>
      <c r="AA2065" t="s">
        <v>10751</v>
      </c>
      <c r="AB2065" t="s">
        <v>10751</v>
      </c>
      <c r="AC2065" t="s">
        <v>10751</v>
      </c>
      <c r="AD2065" t="s">
        <v>10751</v>
      </c>
      <c r="AE2065" t="s">
        <v>10751</v>
      </c>
      <c r="AF2065" t="s">
        <v>10751</v>
      </c>
      <c r="AG2065" t="s">
        <v>10751</v>
      </c>
      <c r="AH2065" t="s">
        <v>10751</v>
      </c>
      <c r="AI2065" t="s">
        <v>10751</v>
      </c>
      <c r="AJ2065" t="s">
        <v>10751</v>
      </c>
      <c r="AK2065" t="s">
        <v>10751</v>
      </c>
      <c r="AL2065" t="s">
        <v>10751</v>
      </c>
      <c r="AM2065" t="s">
        <v>10751</v>
      </c>
      <c r="AN2065" t="s">
        <v>10751</v>
      </c>
      <c r="AO2065" t="s">
        <v>10751</v>
      </c>
      <c r="AP2065" t="s">
        <v>10751</v>
      </c>
      <c r="AQ2065" t="s">
        <v>10751</v>
      </c>
      <c r="AR2065" t="s">
        <v>10751</v>
      </c>
      <c r="AS2065" t="s">
        <v>10751</v>
      </c>
      <c r="AT2065" t="s">
        <v>10751</v>
      </c>
      <c r="AU2065" t="s">
        <v>10751</v>
      </c>
      <c r="AV2065" t="s">
        <v>10751</v>
      </c>
      <c r="AW2065" t="s">
        <v>10751</v>
      </c>
      <c r="AX2065" t="s">
        <v>10751</v>
      </c>
      <c r="AY2065" t="s">
        <v>10751</v>
      </c>
      <c r="AZ2065" t="s">
        <v>10751</v>
      </c>
      <c r="BA2065" t="s">
        <v>10751</v>
      </c>
      <c r="BB2065" t="s">
        <v>10751</v>
      </c>
      <c r="BC2065" t="s">
        <v>10751</v>
      </c>
      <c r="BD2065" t="s">
        <v>10751</v>
      </c>
    </row>
    <row r="2066" spans="1:56">
      <c r="A2066" t="s">
        <v>10756</v>
      </c>
      <c r="B2066">
        <v>2750</v>
      </c>
      <c r="C2066">
        <v>1983</v>
      </c>
      <c r="D2066" t="s">
        <v>10751</v>
      </c>
      <c r="E2066" t="s">
        <v>10751</v>
      </c>
      <c r="F2066" t="s">
        <v>10751</v>
      </c>
      <c r="H2066" t="s">
        <v>10751</v>
      </c>
      <c r="I2066" t="str">
        <f t="shared" si="39"/>
        <v/>
      </c>
      <c r="K2066" t="s">
        <v>10751</v>
      </c>
      <c r="L2066" t="s">
        <v>10751</v>
      </c>
      <c r="M2066" t="s">
        <v>10751</v>
      </c>
      <c r="N2066" t="s">
        <v>10751</v>
      </c>
      <c r="O2066" t="s">
        <v>10751</v>
      </c>
      <c r="P2066" t="s">
        <v>10751</v>
      </c>
      <c r="Q2066" t="s">
        <v>10751</v>
      </c>
      <c r="R2066" t="s">
        <v>10751</v>
      </c>
      <c r="S2066" t="s">
        <v>10751</v>
      </c>
      <c r="T2066" t="s">
        <v>10751</v>
      </c>
      <c r="U2066" t="s">
        <v>10751</v>
      </c>
      <c r="V2066" t="s">
        <v>10751</v>
      </c>
      <c r="W2066" t="s">
        <v>10751</v>
      </c>
      <c r="X2066" t="s">
        <v>10751</v>
      </c>
      <c r="Y2066" t="s">
        <v>10751</v>
      </c>
      <c r="Z2066" t="s">
        <v>10751</v>
      </c>
      <c r="AA2066" t="s">
        <v>10751</v>
      </c>
      <c r="AB2066" t="s">
        <v>10751</v>
      </c>
      <c r="AC2066" t="s">
        <v>10751</v>
      </c>
      <c r="AD2066" t="s">
        <v>10751</v>
      </c>
      <c r="AE2066" t="s">
        <v>10751</v>
      </c>
      <c r="AF2066" t="s">
        <v>10751</v>
      </c>
      <c r="AG2066" t="s">
        <v>10751</v>
      </c>
      <c r="AH2066" t="s">
        <v>10751</v>
      </c>
      <c r="AI2066" t="s">
        <v>10751</v>
      </c>
      <c r="AJ2066" t="s">
        <v>10751</v>
      </c>
      <c r="AK2066" t="s">
        <v>10751</v>
      </c>
      <c r="AL2066" t="s">
        <v>10751</v>
      </c>
      <c r="AM2066" t="s">
        <v>10751</v>
      </c>
      <c r="AN2066" t="s">
        <v>10751</v>
      </c>
      <c r="AO2066" t="s">
        <v>10751</v>
      </c>
      <c r="AP2066" t="s">
        <v>10751</v>
      </c>
      <c r="AQ2066" t="s">
        <v>10751</v>
      </c>
      <c r="AR2066" t="s">
        <v>10751</v>
      </c>
      <c r="AS2066" t="s">
        <v>10751</v>
      </c>
      <c r="AT2066" t="s">
        <v>10751</v>
      </c>
      <c r="AU2066" t="s">
        <v>10751</v>
      </c>
      <c r="AV2066" t="s">
        <v>10751</v>
      </c>
      <c r="AW2066" t="s">
        <v>10751</v>
      </c>
      <c r="AX2066" t="s">
        <v>10751</v>
      </c>
      <c r="AY2066" t="s">
        <v>10751</v>
      </c>
      <c r="AZ2066" t="s">
        <v>10751</v>
      </c>
      <c r="BA2066" t="s">
        <v>10751</v>
      </c>
      <c r="BB2066" t="s">
        <v>10751</v>
      </c>
      <c r="BC2066" t="s">
        <v>10751</v>
      </c>
      <c r="BD2066" t="s">
        <v>10751</v>
      </c>
    </row>
    <row r="2067" spans="1:56">
      <c r="A2067" t="s">
        <v>10756</v>
      </c>
      <c r="B2067">
        <v>2750</v>
      </c>
      <c r="C2067">
        <v>1984</v>
      </c>
      <c r="D2067" t="s">
        <v>10751</v>
      </c>
      <c r="E2067" t="s">
        <v>10751</v>
      </c>
      <c r="F2067" t="s">
        <v>10751</v>
      </c>
      <c r="H2067" t="s">
        <v>10751</v>
      </c>
      <c r="I2067" t="str">
        <f t="shared" si="39"/>
        <v/>
      </c>
      <c r="K2067" t="s">
        <v>10751</v>
      </c>
      <c r="L2067" t="s">
        <v>10751</v>
      </c>
      <c r="M2067" t="s">
        <v>10751</v>
      </c>
      <c r="N2067" t="s">
        <v>10751</v>
      </c>
      <c r="O2067" t="s">
        <v>10751</v>
      </c>
      <c r="P2067" t="s">
        <v>10751</v>
      </c>
      <c r="Q2067" t="s">
        <v>10751</v>
      </c>
      <c r="R2067" t="s">
        <v>10751</v>
      </c>
      <c r="S2067" t="s">
        <v>10751</v>
      </c>
      <c r="T2067" t="s">
        <v>10751</v>
      </c>
      <c r="U2067" t="s">
        <v>10751</v>
      </c>
      <c r="V2067" t="s">
        <v>10751</v>
      </c>
      <c r="W2067" t="s">
        <v>10751</v>
      </c>
      <c r="X2067" t="s">
        <v>10751</v>
      </c>
      <c r="Y2067" t="s">
        <v>10751</v>
      </c>
      <c r="Z2067" t="s">
        <v>10751</v>
      </c>
      <c r="AA2067" t="s">
        <v>10751</v>
      </c>
      <c r="AB2067" t="s">
        <v>10751</v>
      </c>
      <c r="AC2067" t="s">
        <v>10751</v>
      </c>
      <c r="AD2067" t="s">
        <v>10751</v>
      </c>
      <c r="AE2067" t="s">
        <v>10751</v>
      </c>
      <c r="AF2067" t="s">
        <v>10751</v>
      </c>
      <c r="AG2067" t="s">
        <v>10751</v>
      </c>
      <c r="AH2067" t="s">
        <v>10751</v>
      </c>
      <c r="AI2067" t="s">
        <v>10751</v>
      </c>
      <c r="AJ2067" t="s">
        <v>10751</v>
      </c>
      <c r="AK2067" t="s">
        <v>10751</v>
      </c>
      <c r="AL2067" t="s">
        <v>10751</v>
      </c>
      <c r="AM2067" t="s">
        <v>10751</v>
      </c>
      <c r="AN2067" t="s">
        <v>10751</v>
      </c>
      <c r="AO2067" t="s">
        <v>10751</v>
      </c>
      <c r="AP2067" t="s">
        <v>10751</v>
      </c>
      <c r="AQ2067" t="s">
        <v>10751</v>
      </c>
      <c r="AR2067" t="s">
        <v>10751</v>
      </c>
      <c r="AS2067" t="s">
        <v>10751</v>
      </c>
      <c r="AT2067" t="s">
        <v>10751</v>
      </c>
      <c r="AU2067" t="s">
        <v>10751</v>
      </c>
      <c r="AV2067" t="s">
        <v>10751</v>
      </c>
      <c r="AW2067" t="s">
        <v>10751</v>
      </c>
      <c r="AX2067" t="s">
        <v>10751</v>
      </c>
      <c r="AY2067" t="s">
        <v>10751</v>
      </c>
      <c r="AZ2067" t="s">
        <v>10751</v>
      </c>
      <c r="BA2067" t="s">
        <v>10751</v>
      </c>
      <c r="BB2067" t="s">
        <v>10751</v>
      </c>
      <c r="BC2067" t="s">
        <v>10751</v>
      </c>
      <c r="BD2067" t="s">
        <v>10751</v>
      </c>
    </row>
    <row r="2068" spans="1:56">
      <c r="A2068" t="s">
        <v>10756</v>
      </c>
      <c r="B2068">
        <v>2750</v>
      </c>
      <c r="C2068">
        <v>1985</v>
      </c>
      <c r="D2068" t="s">
        <v>10751</v>
      </c>
      <c r="E2068" t="s">
        <v>10751</v>
      </c>
      <c r="F2068" t="s">
        <v>10751</v>
      </c>
      <c r="H2068" t="s">
        <v>10751</v>
      </c>
      <c r="I2068" t="str">
        <f t="shared" si="39"/>
        <v/>
      </c>
      <c r="K2068" t="s">
        <v>10751</v>
      </c>
      <c r="L2068" t="s">
        <v>10751</v>
      </c>
      <c r="M2068" t="s">
        <v>10751</v>
      </c>
      <c r="N2068" t="s">
        <v>10751</v>
      </c>
      <c r="O2068" t="s">
        <v>10751</v>
      </c>
      <c r="P2068" t="s">
        <v>10751</v>
      </c>
      <c r="Q2068" t="s">
        <v>10751</v>
      </c>
      <c r="R2068" t="s">
        <v>10751</v>
      </c>
      <c r="S2068" t="s">
        <v>10751</v>
      </c>
      <c r="T2068" t="s">
        <v>10751</v>
      </c>
      <c r="U2068" t="s">
        <v>10751</v>
      </c>
      <c r="V2068" t="s">
        <v>10751</v>
      </c>
      <c r="W2068" t="s">
        <v>10751</v>
      </c>
      <c r="X2068" t="s">
        <v>10751</v>
      </c>
      <c r="Y2068" t="s">
        <v>10751</v>
      </c>
      <c r="Z2068" t="s">
        <v>10751</v>
      </c>
      <c r="AA2068" t="s">
        <v>10751</v>
      </c>
      <c r="AB2068" t="s">
        <v>10751</v>
      </c>
      <c r="AC2068" t="s">
        <v>10751</v>
      </c>
      <c r="AD2068" t="s">
        <v>10751</v>
      </c>
      <c r="AE2068" t="s">
        <v>10751</v>
      </c>
      <c r="AF2068" t="s">
        <v>10751</v>
      </c>
      <c r="AG2068" t="s">
        <v>10751</v>
      </c>
      <c r="AH2068" t="s">
        <v>10751</v>
      </c>
      <c r="AI2068" t="s">
        <v>10751</v>
      </c>
      <c r="AJ2068" t="s">
        <v>10751</v>
      </c>
      <c r="AK2068" t="s">
        <v>10751</v>
      </c>
      <c r="AL2068" t="s">
        <v>10751</v>
      </c>
      <c r="AM2068" t="s">
        <v>10751</v>
      </c>
      <c r="AN2068" t="s">
        <v>10751</v>
      </c>
      <c r="AO2068" t="s">
        <v>10751</v>
      </c>
      <c r="AP2068" t="s">
        <v>10751</v>
      </c>
      <c r="AQ2068" t="s">
        <v>10751</v>
      </c>
      <c r="AR2068" t="s">
        <v>10751</v>
      </c>
      <c r="AS2068" t="s">
        <v>10751</v>
      </c>
      <c r="AT2068" t="s">
        <v>10751</v>
      </c>
      <c r="AU2068" t="s">
        <v>10751</v>
      </c>
      <c r="AV2068" t="s">
        <v>10751</v>
      </c>
      <c r="AW2068" t="s">
        <v>10751</v>
      </c>
      <c r="AX2068" t="s">
        <v>10751</v>
      </c>
      <c r="AY2068" t="s">
        <v>10751</v>
      </c>
      <c r="AZ2068" t="s">
        <v>10751</v>
      </c>
      <c r="BA2068" t="s">
        <v>10751</v>
      </c>
      <c r="BB2068" t="s">
        <v>10751</v>
      </c>
      <c r="BC2068" t="s">
        <v>10751</v>
      </c>
      <c r="BD2068" t="s">
        <v>10751</v>
      </c>
    </row>
    <row r="2069" spans="1:56">
      <c r="A2069" t="s">
        <v>10756</v>
      </c>
      <c r="B2069">
        <v>2750</v>
      </c>
      <c r="C2069">
        <v>1986</v>
      </c>
      <c r="D2069" t="s">
        <v>10751</v>
      </c>
      <c r="E2069" t="s">
        <v>10751</v>
      </c>
      <c r="F2069" t="s">
        <v>10751</v>
      </c>
      <c r="H2069" t="s">
        <v>10751</v>
      </c>
      <c r="I2069" t="str">
        <f t="shared" si="39"/>
        <v/>
      </c>
      <c r="K2069" t="s">
        <v>10751</v>
      </c>
      <c r="L2069" t="s">
        <v>10751</v>
      </c>
      <c r="M2069" t="s">
        <v>10751</v>
      </c>
      <c r="N2069" t="s">
        <v>10751</v>
      </c>
      <c r="O2069" t="s">
        <v>10751</v>
      </c>
      <c r="P2069" t="s">
        <v>10751</v>
      </c>
      <c r="Q2069" t="s">
        <v>10751</v>
      </c>
      <c r="R2069" t="s">
        <v>10751</v>
      </c>
      <c r="S2069" t="s">
        <v>10751</v>
      </c>
      <c r="T2069" t="s">
        <v>10751</v>
      </c>
      <c r="U2069" t="s">
        <v>10751</v>
      </c>
      <c r="V2069" t="s">
        <v>10751</v>
      </c>
      <c r="W2069" t="s">
        <v>10751</v>
      </c>
      <c r="X2069" t="s">
        <v>10751</v>
      </c>
      <c r="Y2069" t="s">
        <v>10751</v>
      </c>
      <c r="Z2069" t="s">
        <v>10751</v>
      </c>
      <c r="AA2069" t="s">
        <v>10751</v>
      </c>
      <c r="AB2069" t="s">
        <v>10751</v>
      </c>
      <c r="AC2069" t="s">
        <v>10751</v>
      </c>
      <c r="AD2069" t="s">
        <v>10751</v>
      </c>
      <c r="AE2069" t="s">
        <v>10751</v>
      </c>
      <c r="AF2069" t="s">
        <v>10751</v>
      </c>
      <c r="AG2069" t="s">
        <v>10751</v>
      </c>
      <c r="AH2069" t="s">
        <v>10751</v>
      </c>
      <c r="AI2069" t="s">
        <v>10751</v>
      </c>
      <c r="AJ2069" t="s">
        <v>10751</v>
      </c>
      <c r="AK2069" t="s">
        <v>10751</v>
      </c>
      <c r="AL2069" t="s">
        <v>10751</v>
      </c>
      <c r="AM2069" t="s">
        <v>10751</v>
      </c>
      <c r="AN2069" t="s">
        <v>10751</v>
      </c>
      <c r="AO2069" t="s">
        <v>10751</v>
      </c>
      <c r="AP2069" t="s">
        <v>10751</v>
      </c>
      <c r="AQ2069" t="s">
        <v>10751</v>
      </c>
      <c r="AR2069" t="s">
        <v>10751</v>
      </c>
      <c r="AS2069" t="s">
        <v>10751</v>
      </c>
      <c r="AT2069" t="s">
        <v>10751</v>
      </c>
      <c r="AU2069" t="s">
        <v>10751</v>
      </c>
      <c r="AV2069" t="s">
        <v>10751</v>
      </c>
      <c r="AW2069" t="s">
        <v>10751</v>
      </c>
      <c r="AX2069" t="s">
        <v>10751</v>
      </c>
      <c r="AY2069" t="s">
        <v>10751</v>
      </c>
      <c r="AZ2069" t="s">
        <v>10751</v>
      </c>
      <c r="BA2069" t="s">
        <v>10751</v>
      </c>
      <c r="BB2069" t="s">
        <v>10751</v>
      </c>
      <c r="BC2069" t="s">
        <v>10751</v>
      </c>
      <c r="BD2069" t="s">
        <v>10751</v>
      </c>
    </row>
    <row r="2070" spans="1:56">
      <c r="A2070" t="s">
        <v>10756</v>
      </c>
      <c r="B2070">
        <v>2750</v>
      </c>
      <c r="C2070">
        <v>1987</v>
      </c>
      <c r="D2070" t="s">
        <v>10751</v>
      </c>
      <c r="E2070" t="s">
        <v>10751</v>
      </c>
      <c r="F2070" t="s">
        <v>10751</v>
      </c>
      <c r="H2070" t="s">
        <v>10751</v>
      </c>
      <c r="I2070" t="str">
        <f t="shared" si="39"/>
        <v/>
      </c>
      <c r="K2070" t="s">
        <v>10751</v>
      </c>
      <c r="L2070" t="s">
        <v>10751</v>
      </c>
      <c r="M2070" t="s">
        <v>10751</v>
      </c>
      <c r="N2070" t="s">
        <v>10751</v>
      </c>
      <c r="O2070" t="s">
        <v>10751</v>
      </c>
      <c r="P2070" t="s">
        <v>10751</v>
      </c>
      <c r="Q2070" t="s">
        <v>10751</v>
      </c>
      <c r="R2070" t="s">
        <v>10751</v>
      </c>
      <c r="S2070" t="s">
        <v>10751</v>
      </c>
      <c r="T2070" t="s">
        <v>10751</v>
      </c>
      <c r="U2070" t="s">
        <v>10751</v>
      </c>
      <c r="V2070" t="s">
        <v>10751</v>
      </c>
      <c r="W2070" t="s">
        <v>10751</v>
      </c>
      <c r="X2070" t="s">
        <v>10751</v>
      </c>
      <c r="Y2070" t="s">
        <v>10751</v>
      </c>
      <c r="Z2070" t="s">
        <v>10751</v>
      </c>
      <c r="AA2070" t="s">
        <v>10751</v>
      </c>
      <c r="AB2070" t="s">
        <v>10751</v>
      </c>
      <c r="AC2070" t="s">
        <v>10751</v>
      </c>
      <c r="AD2070" t="s">
        <v>10751</v>
      </c>
      <c r="AE2070" t="s">
        <v>10751</v>
      </c>
      <c r="AF2070" t="s">
        <v>10751</v>
      </c>
      <c r="AG2070" t="s">
        <v>10751</v>
      </c>
      <c r="AH2070" t="s">
        <v>10751</v>
      </c>
      <c r="AI2070" t="s">
        <v>10751</v>
      </c>
      <c r="AJ2070" t="s">
        <v>10751</v>
      </c>
      <c r="AK2070" t="s">
        <v>10751</v>
      </c>
      <c r="AL2070" t="s">
        <v>10751</v>
      </c>
      <c r="AM2070" t="s">
        <v>10751</v>
      </c>
      <c r="AN2070" t="s">
        <v>10751</v>
      </c>
      <c r="AO2070" t="s">
        <v>10751</v>
      </c>
      <c r="AP2070" t="s">
        <v>10751</v>
      </c>
      <c r="AQ2070" t="s">
        <v>10751</v>
      </c>
      <c r="AR2070" t="s">
        <v>10751</v>
      </c>
      <c r="AS2070" t="s">
        <v>10751</v>
      </c>
      <c r="AT2070" t="s">
        <v>10751</v>
      </c>
      <c r="AU2070" t="s">
        <v>10751</v>
      </c>
      <c r="AV2070" t="s">
        <v>10751</v>
      </c>
      <c r="AW2070" t="s">
        <v>10751</v>
      </c>
      <c r="AX2070" t="s">
        <v>10751</v>
      </c>
      <c r="AY2070" t="s">
        <v>10751</v>
      </c>
      <c r="AZ2070" t="s">
        <v>10751</v>
      </c>
      <c r="BA2070" t="s">
        <v>10751</v>
      </c>
      <c r="BB2070" t="s">
        <v>10751</v>
      </c>
      <c r="BC2070" t="s">
        <v>10751</v>
      </c>
      <c r="BD2070" t="s">
        <v>10751</v>
      </c>
    </row>
    <row r="2071" spans="1:56">
      <c r="A2071" t="s">
        <v>10756</v>
      </c>
      <c r="B2071">
        <v>2750</v>
      </c>
      <c r="C2071">
        <v>1988</v>
      </c>
      <c r="D2071" t="s">
        <v>10751</v>
      </c>
      <c r="E2071" t="s">
        <v>10751</v>
      </c>
      <c r="F2071" t="s">
        <v>10751</v>
      </c>
      <c r="H2071" t="s">
        <v>10751</v>
      </c>
      <c r="I2071" t="str">
        <f t="shared" si="39"/>
        <v/>
      </c>
      <c r="K2071" t="s">
        <v>10751</v>
      </c>
      <c r="L2071" t="s">
        <v>10751</v>
      </c>
      <c r="M2071" t="s">
        <v>10751</v>
      </c>
      <c r="N2071" t="s">
        <v>10751</v>
      </c>
      <c r="O2071" t="s">
        <v>10751</v>
      </c>
      <c r="P2071" t="s">
        <v>10751</v>
      </c>
      <c r="Q2071" t="s">
        <v>10751</v>
      </c>
      <c r="R2071" t="s">
        <v>10751</v>
      </c>
      <c r="S2071" t="s">
        <v>10751</v>
      </c>
      <c r="T2071" t="s">
        <v>10751</v>
      </c>
      <c r="U2071" t="s">
        <v>10751</v>
      </c>
      <c r="V2071" t="s">
        <v>10751</v>
      </c>
      <c r="W2071" t="s">
        <v>10751</v>
      </c>
      <c r="X2071" t="s">
        <v>10751</v>
      </c>
      <c r="Y2071" t="s">
        <v>10751</v>
      </c>
      <c r="Z2071" t="s">
        <v>10751</v>
      </c>
      <c r="AA2071" t="s">
        <v>10751</v>
      </c>
      <c r="AB2071" t="s">
        <v>10751</v>
      </c>
      <c r="AC2071" t="s">
        <v>10751</v>
      </c>
      <c r="AD2071" t="s">
        <v>10751</v>
      </c>
      <c r="AE2071" t="s">
        <v>10751</v>
      </c>
      <c r="AF2071" t="s">
        <v>10751</v>
      </c>
      <c r="AG2071" t="s">
        <v>10751</v>
      </c>
      <c r="AH2071" t="s">
        <v>10751</v>
      </c>
      <c r="AI2071" t="s">
        <v>10751</v>
      </c>
      <c r="AJ2071" t="s">
        <v>10751</v>
      </c>
      <c r="AK2071" t="s">
        <v>10751</v>
      </c>
      <c r="AL2071" t="s">
        <v>10751</v>
      </c>
      <c r="AM2071" t="s">
        <v>10751</v>
      </c>
      <c r="AN2071" t="s">
        <v>10751</v>
      </c>
      <c r="AO2071" t="s">
        <v>10751</v>
      </c>
      <c r="AP2071" t="s">
        <v>10751</v>
      </c>
      <c r="AQ2071" t="s">
        <v>10751</v>
      </c>
      <c r="AR2071" t="s">
        <v>10751</v>
      </c>
      <c r="AS2071" t="s">
        <v>10751</v>
      </c>
      <c r="AT2071" t="s">
        <v>10751</v>
      </c>
      <c r="AU2071" t="s">
        <v>10751</v>
      </c>
      <c r="AV2071" t="s">
        <v>10751</v>
      </c>
      <c r="AW2071" t="s">
        <v>10751</v>
      </c>
      <c r="AX2071" t="s">
        <v>10751</v>
      </c>
      <c r="AY2071" t="s">
        <v>10751</v>
      </c>
      <c r="AZ2071" t="s">
        <v>10751</v>
      </c>
      <c r="BA2071" t="s">
        <v>10751</v>
      </c>
      <c r="BB2071" t="s">
        <v>10751</v>
      </c>
      <c r="BC2071" t="s">
        <v>10751</v>
      </c>
      <c r="BD2071" t="s">
        <v>10751</v>
      </c>
    </row>
    <row r="2072" spans="1:56">
      <c r="A2072" t="s">
        <v>10756</v>
      </c>
      <c r="B2072">
        <v>2750</v>
      </c>
      <c r="C2072">
        <v>1989</v>
      </c>
      <c r="D2072" t="s">
        <v>10751</v>
      </c>
      <c r="E2072" t="s">
        <v>10751</v>
      </c>
      <c r="F2072" t="s">
        <v>10751</v>
      </c>
      <c r="H2072" t="s">
        <v>10751</v>
      </c>
      <c r="I2072" t="str">
        <f t="shared" si="39"/>
        <v/>
      </c>
      <c r="K2072" t="s">
        <v>10751</v>
      </c>
      <c r="L2072" t="s">
        <v>10751</v>
      </c>
      <c r="M2072" t="s">
        <v>10751</v>
      </c>
      <c r="N2072" t="s">
        <v>10751</v>
      </c>
      <c r="O2072" t="s">
        <v>10751</v>
      </c>
      <c r="P2072" t="s">
        <v>10751</v>
      </c>
      <c r="Q2072" t="s">
        <v>10751</v>
      </c>
      <c r="R2072" t="s">
        <v>10751</v>
      </c>
      <c r="S2072" t="s">
        <v>10751</v>
      </c>
      <c r="T2072" t="s">
        <v>10751</v>
      </c>
      <c r="U2072" t="s">
        <v>10751</v>
      </c>
      <c r="V2072" t="s">
        <v>10751</v>
      </c>
      <c r="W2072" t="s">
        <v>10751</v>
      </c>
      <c r="X2072" t="s">
        <v>10751</v>
      </c>
      <c r="Y2072" t="s">
        <v>10751</v>
      </c>
      <c r="Z2072" t="s">
        <v>10751</v>
      </c>
      <c r="AA2072" t="s">
        <v>10751</v>
      </c>
      <c r="AB2072" t="s">
        <v>10751</v>
      </c>
      <c r="AC2072" t="s">
        <v>10751</v>
      </c>
      <c r="AD2072" t="s">
        <v>10751</v>
      </c>
      <c r="AE2072" t="s">
        <v>10751</v>
      </c>
      <c r="AF2072" t="s">
        <v>10751</v>
      </c>
      <c r="AG2072" t="s">
        <v>10751</v>
      </c>
      <c r="AH2072" t="s">
        <v>10751</v>
      </c>
      <c r="AI2072" t="s">
        <v>10751</v>
      </c>
      <c r="AJ2072" t="s">
        <v>10751</v>
      </c>
      <c r="AK2072" t="s">
        <v>10751</v>
      </c>
      <c r="AL2072" t="s">
        <v>10751</v>
      </c>
      <c r="AM2072" t="s">
        <v>10751</v>
      </c>
      <c r="AN2072" t="s">
        <v>10751</v>
      </c>
      <c r="AO2072" t="s">
        <v>10751</v>
      </c>
      <c r="AP2072" t="s">
        <v>10751</v>
      </c>
      <c r="AQ2072" t="s">
        <v>10751</v>
      </c>
      <c r="AR2072" t="s">
        <v>10751</v>
      </c>
      <c r="AS2072" t="s">
        <v>10751</v>
      </c>
      <c r="AT2072" t="s">
        <v>10751</v>
      </c>
      <c r="AU2072" t="s">
        <v>10751</v>
      </c>
      <c r="AV2072" t="s">
        <v>10751</v>
      </c>
      <c r="AW2072" t="s">
        <v>10751</v>
      </c>
      <c r="AX2072" t="s">
        <v>10751</v>
      </c>
      <c r="AY2072" t="s">
        <v>10751</v>
      </c>
      <c r="AZ2072" t="s">
        <v>10751</v>
      </c>
      <c r="BA2072" t="s">
        <v>10751</v>
      </c>
      <c r="BB2072" t="s">
        <v>10751</v>
      </c>
      <c r="BC2072" t="s">
        <v>10751</v>
      </c>
      <c r="BD2072" t="s">
        <v>10751</v>
      </c>
    </row>
    <row r="2073" spans="1:56">
      <c r="A2073" t="s">
        <v>10756</v>
      </c>
      <c r="B2073">
        <v>2750</v>
      </c>
      <c r="C2073">
        <v>1990</v>
      </c>
      <c r="D2073" t="s">
        <v>10751</v>
      </c>
      <c r="E2073" t="s">
        <v>10751</v>
      </c>
      <c r="F2073" t="s">
        <v>10751</v>
      </c>
      <c r="H2073" t="s">
        <v>10751</v>
      </c>
      <c r="I2073" t="str">
        <f t="shared" si="39"/>
        <v/>
      </c>
      <c r="K2073" t="s">
        <v>10751</v>
      </c>
      <c r="L2073" t="s">
        <v>10751</v>
      </c>
      <c r="M2073" t="s">
        <v>10751</v>
      </c>
      <c r="N2073" t="s">
        <v>10751</v>
      </c>
      <c r="O2073" t="s">
        <v>10751</v>
      </c>
      <c r="P2073" t="s">
        <v>10751</v>
      </c>
      <c r="Q2073" t="s">
        <v>10751</v>
      </c>
      <c r="R2073" t="s">
        <v>10751</v>
      </c>
      <c r="S2073" t="s">
        <v>10751</v>
      </c>
      <c r="T2073" t="s">
        <v>10751</v>
      </c>
      <c r="U2073" t="s">
        <v>10751</v>
      </c>
      <c r="V2073" t="s">
        <v>10751</v>
      </c>
      <c r="W2073" t="s">
        <v>10751</v>
      </c>
      <c r="X2073" t="s">
        <v>10751</v>
      </c>
      <c r="Y2073" t="s">
        <v>10751</v>
      </c>
      <c r="Z2073" t="s">
        <v>10751</v>
      </c>
      <c r="AA2073" t="s">
        <v>10751</v>
      </c>
      <c r="AB2073" t="s">
        <v>10751</v>
      </c>
      <c r="AC2073" t="s">
        <v>10751</v>
      </c>
      <c r="AD2073" t="s">
        <v>10751</v>
      </c>
      <c r="AE2073" t="s">
        <v>10751</v>
      </c>
      <c r="AF2073" t="s">
        <v>10751</v>
      </c>
      <c r="AG2073" t="s">
        <v>10751</v>
      </c>
      <c r="AH2073" t="s">
        <v>10751</v>
      </c>
      <c r="AI2073" t="s">
        <v>10751</v>
      </c>
      <c r="AJ2073" t="s">
        <v>10751</v>
      </c>
      <c r="AK2073" t="s">
        <v>10751</v>
      </c>
      <c r="AL2073" t="s">
        <v>10751</v>
      </c>
      <c r="AM2073" t="s">
        <v>10751</v>
      </c>
      <c r="AN2073" t="s">
        <v>10751</v>
      </c>
      <c r="AO2073" t="s">
        <v>10751</v>
      </c>
      <c r="AP2073" t="s">
        <v>10751</v>
      </c>
      <c r="AQ2073" t="s">
        <v>10751</v>
      </c>
      <c r="AR2073" t="s">
        <v>10751</v>
      </c>
      <c r="AS2073" t="s">
        <v>10751</v>
      </c>
      <c r="AT2073" t="s">
        <v>10751</v>
      </c>
      <c r="AU2073" t="s">
        <v>10751</v>
      </c>
      <c r="AV2073" t="s">
        <v>10751</v>
      </c>
      <c r="AW2073" t="s">
        <v>10751</v>
      </c>
      <c r="AX2073" t="s">
        <v>10751</v>
      </c>
      <c r="AY2073" t="s">
        <v>10751</v>
      </c>
      <c r="AZ2073" t="s">
        <v>10751</v>
      </c>
      <c r="BA2073" t="s">
        <v>10751</v>
      </c>
      <c r="BB2073" t="s">
        <v>10751</v>
      </c>
      <c r="BC2073" t="s">
        <v>10751</v>
      </c>
      <c r="BD2073" t="s">
        <v>10751</v>
      </c>
    </row>
    <row r="2074" spans="1:56">
      <c r="A2074" t="s">
        <v>10756</v>
      </c>
      <c r="B2074">
        <v>2750</v>
      </c>
      <c r="C2074">
        <v>1991</v>
      </c>
      <c r="D2074" t="s">
        <v>10751</v>
      </c>
      <c r="E2074" t="s">
        <v>10751</v>
      </c>
      <c r="F2074" t="s">
        <v>10751</v>
      </c>
      <c r="H2074" t="s">
        <v>10751</v>
      </c>
      <c r="I2074" t="str">
        <f t="shared" si="39"/>
        <v/>
      </c>
      <c r="K2074" t="s">
        <v>10751</v>
      </c>
      <c r="L2074" t="s">
        <v>10751</v>
      </c>
      <c r="M2074" t="s">
        <v>10751</v>
      </c>
      <c r="N2074" t="s">
        <v>10751</v>
      </c>
      <c r="O2074" t="s">
        <v>10751</v>
      </c>
      <c r="P2074" t="s">
        <v>10751</v>
      </c>
      <c r="Q2074" t="s">
        <v>10751</v>
      </c>
      <c r="R2074" t="s">
        <v>10751</v>
      </c>
      <c r="S2074" t="s">
        <v>10751</v>
      </c>
      <c r="T2074" t="s">
        <v>10751</v>
      </c>
      <c r="U2074" t="s">
        <v>10751</v>
      </c>
      <c r="V2074" t="s">
        <v>10751</v>
      </c>
      <c r="W2074" t="s">
        <v>10751</v>
      </c>
      <c r="X2074" t="s">
        <v>10751</v>
      </c>
      <c r="Y2074" t="s">
        <v>10751</v>
      </c>
      <c r="Z2074" t="s">
        <v>10751</v>
      </c>
      <c r="AA2074" t="s">
        <v>10751</v>
      </c>
      <c r="AB2074" t="s">
        <v>10751</v>
      </c>
      <c r="AC2074" t="s">
        <v>10751</v>
      </c>
      <c r="AD2074" t="s">
        <v>10751</v>
      </c>
      <c r="AE2074" t="s">
        <v>10751</v>
      </c>
      <c r="AF2074" t="s">
        <v>10751</v>
      </c>
      <c r="AG2074" t="s">
        <v>10751</v>
      </c>
      <c r="AH2074" t="s">
        <v>10751</v>
      </c>
      <c r="AI2074" t="s">
        <v>10751</v>
      </c>
      <c r="AJ2074" t="s">
        <v>10751</v>
      </c>
      <c r="AK2074" t="s">
        <v>10751</v>
      </c>
      <c r="AL2074" t="s">
        <v>10751</v>
      </c>
      <c r="AM2074" t="s">
        <v>10751</v>
      </c>
      <c r="AN2074" t="s">
        <v>10751</v>
      </c>
      <c r="AO2074" t="s">
        <v>10751</v>
      </c>
      <c r="AP2074" t="s">
        <v>10751</v>
      </c>
      <c r="AQ2074" t="s">
        <v>10751</v>
      </c>
      <c r="AR2074" t="s">
        <v>10751</v>
      </c>
      <c r="AS2074" t="s">
        <v>10751</v>
      </c>
      <c r="AT2074" t="s">
        <v>10751</v>
      </c>
      <c r="AU2074" t="s">
        <v>10751</v>
      </c>
      <c r="AV2074" t="s">
        <v>10751</v>
      </c>
      <c r="AW2074" t="s">
        <v>10751</v>
      </c>
      <c r="AX2074" t="s">
        <v>10751</v>
      </c>
      <c r="AY2074" t="s">
        <v>10751</v>
      </c>
      <c r="AZ2074" t="s">
        <v>10751</v>
      </c>
      <c r="BA2074" t="s">
        <v>10751</v>
      </c>
      <c r="BB2074" t="s">
        <v>10751</v>
      </c>
      <c r="BC2074" t="s">
        <v>10751</v>
      </c>
      <c r="BD2074" t="s">
        <v>10751</v>
      </c>
    </row>
    <row r="2075" spans="1:56">
      <c r="A2075" t="s">
        <v>10756</v>
      </c>
      <c r="B2075">
        <v>2750</v>
      </c>
      <c r="C2075">
        <v>1992</v>
      </c>
      <c r="D2075">
        <v>4</v>
      </c>
      <c r="E2075">
        <v>3.5300000000000002E-4</v>
      </c>
      <c r="F2075">
        <v>29.21</v>
      </c>
      <c r="H2075">
        <v>24.007470000000001</v>
      </c>
      <c r="I2075">
        <f t="shared" si="39"/>
        <v>8.4746369100000014E-3</v>
      </c>
      <c r="K2075">
        <v>22.81531</v>
      </c>
      <c r="L2075">
        <v>25.328420000000001</v>
      </c>
      <c r="M2075">
        <v>370.17642000000001</v>
      </c>
      <c r="N2075">
        <v>389.51920999999999</v>
      </c>
      <c r="O2075">
        <v>350.87067000000002</v>
      </c>
      <c r="P2075" t="s">
        <v>10751</v>
      </c>
      <c r="Q2075">
        <v>97</v>
      </c>
      <c r="R2075">
        <v>95</v>
      </c>
      <c r="S2075">
        <v>12.2807</v>
      </c>
      <c r="T2075">
        <v>0.97938099999999995</v>
      </c>
      <c r="U2075">
        <v>3.4544999999999999E-2</v>
      </c>
      <c r="V2075">
        <v>33.010269999999998</v>
      </c>
      <c r="W2075" t="s">
        <v>10751</v>
      </c>
      <c r="X2075" t="s">
        <v>10751</v>
      </c>
      <c r="Y2075">
        <v>1</v>
      </c>
      <c r="Z2075">
        <v>1</v>
      </c>
      <c r="AA2075" t="s">
        <v>10751</v>
      </c>
      <c r="AB2075" t="s">
        <v>10751</v>
      </c>
      <c r="AC2075" t="s">
        <v>10751</v>
      </c>
      <c r="AD2075" t="s">
        <v>10751</v>
      </c>
      <c r="AE2075" t="s">
        <v>10751</v>
      </c>
      <c r="AF2075" t="s">
        <v>10751</v>
      </c>
      <c r="AG2075">
        <v>1</v>
      </c>
      <c r="AH2075" t="s">
        <v>10751</v>
      </c>
      <c r="AI2075" t="s">
        <v>10751</v>
      </c>
      <c r="AJ2075" t="s">
        <v>10751</v>
      </c>
      <c r="AK2075" t="s">
        <v>10751</v>
      </c>
      <c r="AL2075" t="s">
        <v>10751</v>
      </c>
      <c r="AM2075" t="s">
        <v>10751</v>
      </c>
      <c r="AN2075" t="s">
        <v>10751</v>
      </c>
      <c r="AO2075" t="s">
        <v>10751</v>
      </c>
      <c r="AP2075">
        <v>1</v>
      </c>
      <c r="AQ2075" t="s">
        <v>10751</v>
      </c>
      <c r="AR2075" t="s">
        <v>10751</v>
      </c>
      <c r="AS2075" t="s">
        <v>10751</v>
      </c>
      <c r="AT2075" t="s">
        <v>10751</v>
      </c>
      <c r="AU2075" t="s">
        <v>10751</v>
      </c>
      <c r="AV2075">
        <v>5</v>
      </c>
      <c r="AW2075" t="s">
        <v>10751</v>
      </c>
      <c r="AX2075">
        <v>4</v>
      </c>
      <c r="AY2075" t="s">
        <v>10751</v>
      </c>
      <c r="AZ2075">
        <v>1</v>
      </c>
      <c r="BA2075" t="s">
        <v>10751</v>
      </c>
      <c r="BB2075" t="s">
        <v>10751</v>
      </c>
      <c r="BC2075" t="s">
        <v>10751</v>
      </c>
      <c r="BD2075" t="s">
        <v>10751</v>
      </c>
    </row>
    <row r="2076" spans="1:56">
      <c r="A2076" t="s">
        <v>10756</v>
      </c>
      <c r="B2076">
        <v>2750</v>
      </c>
      <c r="C2076">
        <v>1993</v>
      </c>
      <c r="D2076">
        <v>2</v>
      </c>
      <c r="E2076">
        <v>1.27E-4</v>
      </c>
      <c r="F2076">
        <v>29.10745</v>
      </c>
      <c r="H2076">
        <v>23.820930000000001</v>
      </c>
      <c r="I2076">
        <f t="shared" si="39"/>
        <v>3.0252581099999998E-3</v>
      </c>
      <c r="K2076">
        <v>22.542280000000002</v>
      </c>
      <c r="L2076">
        <v>25.216159999999999</v>
      </c>
      <c r="M2076">
        <v>373.07533999999998</v>
      </c>
      <c r="N2076">
        <v>394.23689999999999</v>
      </c>
      <c r="O2076">
        <v>352.43275</v>
      </c>
      <c r="P2076" t="s">
        <v>10751</v>
      </c>
      <c r="Q2076">
        <v>97</v>
      </c>
      <c r="R2076">
        <v>95</v>
      </c>
      <c r="S2076">
        <v>11.5063</v>
      </c>
      <c r="T2076">
        <v>0.97938099999999995</v>
      </c>
      <c r="U2076">
        <v>3.4544999999999999E-2</v>
      </c>
      <c r="V2076">
        <v>32.756419999999999</v>
      </c>
      <c r="W2076" t="s">
        <v>10751</v>
      </c>
      <c r="X2076" t="s">
        <v>10751</v>
      </c>
      <c r="Y2076">
        <v>1</v>
      </c>
      <c r="Z2076">
        <v>1</v>
      </c>
      <c r="AA2076" t="s">
        <v>10751</v>
      </c>
      <c r="AB2076" t="s">
        <v>10751</v>
      </c>
      <c r="AC2076" t="s">
        <v>10751</v>
      </c>
      <c r="AD2076" t="s">
        <v>10751</v>
      </c>
      <c r="AE2076" t="s">
        <v>10751</v>
      </c>
      <c r="AF2076" t="s">
        <v>10751</v>
      </c>
      <c r="AG2076">
        <v>1</v>
      </c>
      <c r="AH2076" t="s">
        <v>10751</v>
      </c>
      <c r="AI2076" t="s">
        <v>10751</v>
      </c>
      <c r="AJ2076" t="s">
        <v>10751</v>
      </c>
      <c r="AK2076" t="s">
        <v>10751</v>
      </c>
      <c r="AL2076" t="s">
        <v>10751</v>
      </c>
      <c r="AM2076" t="s">
        <v>10751</v>
      </c>
      <c r="AN2076" t="s">
        <v>10751</v>
      </c>
      <c r="AO2076" t="s">
        <v>10751</v>
      </c>
      <c r="AP2076">
        <v>1</v>
      </c>
      <c r="AQ2076" t="s">
        <v>10751</v>
      </c>
      <c r="AR2076" t="s">
        <v>10751</v>
      </c>
      <c r="AS2076" t="s">
        <v>10751</v>
      </c>
      <c r="AT2076" t="s">
        <v>10751</v>
      </c>
      <c r="AU2076" t="s">
        <v>10751</v>
      </c>
      <c r="AV2076">
        <v>5</v>
      </c>
      <c r="AW2076" t="s">
        <v>10751</v>
      </c>
      <c r="AX2076">
        <v>4</v>
      </c>
      <c r="AY2076" t="s">
        <v>10751</v>
      </c>
      <c r="AZ2076">
        <v>1</v>
      </c>
      <c r="BA2076" t="s">
        <v>10751</v>
      </c>
      <c r="BB2076" t="s">
        <v>10751</v>
      </c>
      <c r="BC2076" t="s">
        <v>10751</v>
      </c>
      <c r="BD2076" t="s">
        <v>10751</v>
      </c>
    </row>
    <row r="2077" spans="1:56">
      <c r="A2077" t="s">
        <v>10756</v>
      </c>
      <c r="B2077">
        <v>2750</v>
      </c>
      <c r="C2077">
        <v>1994</v>
      </c>
      <c r="D2077">
        <v>3</v>
      </c>
      <c r="E2077">
        <v>2.1900000000000001E-4</v>
      </c>
      <c r="F2077">
        <v>27.999110000000002</v>
      </c>
      <c r="H2077">
        <v>22.775449999999999</v>
      </c>
      <c r="I2077">
        <f t="shared" si="39"/>
        <v>4.9878235500000001E-3</v>
      </c>
      <c r="K2077">
        <v>21.817489999999999</v>
      </c>
      <c r="L2077">
        <v>23.753119999999999</v>
      </c>
      <c r="M2077">
        <v>390.20089999999999</v>
      </c>
      <c r="N2077">
        <v>407.33377000000002</v>
      </c>
      <c r="O2077">
        <v>374.14039000000002</v>
      </c>
      <c r="P2077" t="s">
        <v>10751</v>
      </c>
      <c r="Q2077">
        <v>97</v>
      </c>
      <c r="R2077">
        <v>95</v>
      </c>
      <c r="S2077">
        <v>12.478</v>
      </c>
      <c r="T2077">
        <v>0.97938099999999995</v>
      </c>
      <c r="U2077">
        <v>3.4544999999999999E-2</v>
      </c>
      <c r="V2077">
        <v>31.332180000000001</v>
      </c>
      <c r="W2077" t="s">
        <v>10751</v>
      </c>
      <c r="X2077" t="s">
        <v>10751</v>
      </c>
      <c r="Y2077">
        <v>1</v>
      </c>
      <c r="Z2077">
        <v>0.40100000000000002</v>
      </c>
      <c r="AA2077" t="s">
        <v>10751</v>
      </c>
      <c r="AB2077">
        <v>0.59899999999999998</v>
      </c>
      <c r="AC2077" t="s">
        <v>10751</v>
      </c>
      <c r="AD2077" t="s">
        <v>10751</v>
      </c>
      <c r="AE2077" t="s">
        <v>10751</v>
      </c>
      <c r="AF2077" t="s">
        <v>10751</v>
      </c>
      <c r="AG2077">
        <v>1</v>
      </c>
      <c r="AH2077" t="s">
        <v>10751</v>
      </c>
      <c r="AI2077" t="s">
        <v>10751</v>
      </c>
      <c r="AJ2077" t="s">
        <v>10751</v>
      </c>
      <c r="AK2077" t="s">
        <v>10751</v>
      </c>
      <c r="AL2077" t="s">
        <v>10751</v>
      </c>
      <c r="AM2077" t="s">
        <v>10751</v>
      </c>
      <c r="AN2077" t="s">
        <v>10751</v>
      </c>
      <c r="AO2077" t="s">
        <v>10751</v>
      </c>
      <c r="AP2077">
        <v>1</v>
      </c>
      <c r="AQ2077" t="s">
        <v>10751</v>
      </c>
      <c r="AR2077" t="s">
        <v>10751</v>
      </c>
      <c r="AS2077" t="s">
        <v>10751</v>
      </c>
      <c r="AT2077">
        <v>1</v>
      </c>
      <c r="AU2077" t="s">
        <v>10751</v>
      </c>
      <c r="AV2077">
        <v>4.4000000000000004</v>
      </c>
      <c r="AW2077" t="s">
        <v>10751</v>
      </c>
      <c r="AX2077">
        <v>4</v>
      </c>
      <c r="AY2077">
        <v>0.59899999999999998</v>
      </c>
      <c r="AZ2077">
        <v>0.40100000000000002</v>
      </c>
      <c r="BA2077" t="s">
        <v>10751</v>
      </c>
      <c r="BB2077" t="s">
        <v>10751</v>
      </c>
      <c r="BC2077" t="s">
        <v>10751</v>
      </c>
      <c r="BD2077" t="s">
        <v>10751</v>
      </c>
    </row>
    <row r="2078" spans="1:56">
      <c r="A2078" t="s">
        <v>10756</v>
      </c>
      <c r="B2078">
        <v>2750</v>
      </c>
      <c r="C2078">
        <v>1995</v>
      </c>
      <c r="D2078">
        <v>1</v>
      </c>
      <c r="E2078">
        <v>7.1000000000000005E-5</v>
      </c>
      <c r="F2078">
        <v>27.712759999999999</v>
      </c>
      <c r="H2078">
        <v>22.399660000000001</v>
      </c>
      <c r="I2078">
        <f t="shared" si="39"/>
        <v>1.5903758600000002E-3</v>
      </c>
      <c r="K2078">
        <v>21.640699999999999</v>
      </c>
      <c r="L2078">
        <v>23.128260000000001</v>
      </c>
      <c r="M2078">
        <v>396.74702000000002</v>
      </c>
      <c r="N2078">
        <v>410.66133000000002</v>
      </c>
      <c r="O2078">
        <v>384.24851000000001</v>
      </c>
      <c r="P2078" t="s">
        <v>10751</v>
      </c>
      <c r="Q2078">
        <v>97</v>
      </c>
      <c r="R2078">
        <v>95</v>
      </c>
      <c r="S2078">
        <v>13.41</v>
      </c>
      <c r="T2078">
        <v>0.97938099999999995</v>
      </c>
      <c r="U2078">
        <v>3.4544999999999999E-2</v>
      </c>
      <c r="V2078">
        <v>30.807839999999999</v>
      </c>
      <c r="W2078" t="s">
        <v>10751</v>
      </c>
      <c r="X2078" t="s">
        <v>10751</v>
      </c>
      <c r="Y2078">
        <v>1</v>
      </c>
      <c r="Z2078" t="s">
        <v>10751</v>
      </c>
      <c r="AA2078" t="s">
        <v>10751</v>
      </c>
      <c r="AB2078">
        <v>1</v>
      </c>
      <c r="AC2078" t="s">
        <v>10751</v>
      </c>
      <c r="AD2078" t="s">
        <v>10751</v>
      </c>
      <c r="AE2078" t="s">
        <v>10751</v>
      </c>
      <c r="AF2078" t="s">
        <v>10751</v>
      </c>
      <c r="AG2078">
        <v>1</v>
      </c>
      <c r="AH2078" t="s">
        <v>10751</v>
      </c>
      <c r="AI2078" t="s">
        <v>10751</v>
      </c>
      <c r="AJ2078" t="s">
        <v>10751</v>
      </c>
      <c r="AK2078" t="s">
        <v>10751</v>
      </c>
      <c r="AL2078" t="s">
        <v>10751</v>
      </c>
      <c r="AM2078" t="s">
        <v>10751</v>
      </c>
      <c r="AN2078" t="s">
        <v>10751</v>
      </c>
      <c r="AO2078" t="s">
        <v>10751</v>
      </c>
      <c r="AP2078">
        <v>1</v>
      </c>
      <c r="AQ2078" t="s">
        <v>10751</v>
      </c>
      <c r="AR2078" t="s">
        <v>10751</v>
      </c>
      <c r="AS2078" t="s">
        <v>10751</v>
      </c>
      <c r="AT2078" t="s">
        <v>10751</v>
      </c>
      <c r="AU2078" t="s">
        <v>10751</v>
      </c>
      <c r="AV2078">
        <v>3.8</v>
      </c>
      <c r="AW2078" t="s">
        <v>10751</v>
      </c>
      <c r="AX2078">
        <v>4</v>
      </c>
      <c r="AY2078">
        <v>1</v>
      </c>
      <c r="AZ2078" t="s">
        <v>10751</v>
      </c>
      <c r="BA2078" t="s">
        <v>10751</v>
      </c>
      <c r="BB2078" t="s">
        <v>10751</v>
      </c>
      <c r="BC2078" t="s">
        <v>10751</v>
      </c>
      <c r="BD2078" t="s">
        <v>10751</v>
      </c>
    </row>
    <row r="2079" spans="1:56">
      <c r="A2079" t="s">
        <v>10756</v>
      </c>
      <c r="B2079">
        <v>2750</v>
      </c>
      <c r="C2079">
        <v>1996</v>
      </c>
      <c r="D2079">
        <v>18</v>
      </c>
      <c r="E2079">
        <v>1.364E-3</v>
      </c>
      <c r="F2079">
        <v>28.77046</v>
      </c>
      <c r="H2079">
        <v>23.280650000000001</v>
      </c>
      <c r="I2079">
        <f t="shared" si="39"/>
        <v>3.1754806600000005E-2</v>
      </c>
      <c r="K2079">
        <v>21.662890000000001</v>
      </c>
      <c r="L2079">
        <v>24.988600000000002</v>
      </c>
      <c r="M2079">
        <v>381.73331000000002</v>
      </c>
      <c r="N2079">
        <v>410.24079</v>
      </c>
      <c r="O2079">
        <v>355.64218</v>
      </c>
      <c r="P2079" t="s">
        <v>10751</v>
      </c>
      <c r="Q2079">
        <v>102.2637</v>
      </c>
      <c r="R2079">
        <v>100.2637</v>
      </c>
      <c r="S2079">
        <v>12.4183</v>
      </c>
      <c r="T2079">
        <v>0.980271</v>
      </c>
      <c r="U2079">
        <v>3.6459999999999999E-2</v>
      </c>
      <c r="V2079">
        <v>32.083579999999998</v>
      </c>
      <c r="W2079">
        <v>0.21099999999999999</v>
      </c>
      <c r="X2079" t="s">
        <v>10751</v>
      </c>
      <c r="Y2079">
        <v>0.78900000000000003</v>
      </c>
      <c r="Z2079">
        <v>0.54400000000000004</v>
      </c>
      <c r="AA2079" t="s">
        <v>10751</v>
      </c>
      <c r="AB2079">
        <v>0.45600000000000002</v>
      </c>
      <c r="AC2079" t="s">
        <v>10751</v>
      </c>
      <c r="AD2079" t="s">
        <v>10751</v>
      </c>
      <c r="AE2079" t="s">
        <v>10751</v>
      </c>
      <c r="AF2079" t="s">
        <v>10751</v>
      </c>
      <c r="AG2079">
        <v>1</v>
      </c>
      <c r="AH2079" t="s">
        <v>10751</v>
      </c>
      <c r="AI2079" t="s">
        <v>10751</v>
      </c>
      <c r="AJ2079" t="s">
        <v>10751</v>
      </c>
      <c r="AK2079" t="s">
        <v>10751</v>
      </c>
      <c r="AL2079" t="s">
        <v>10751</v>
      </c>
      <c r="AM2079" t="s">
        <v>10751</v>
      </c>
      <c r="AN2079" t="s">
        <v>10751</v>
      </c>
      <c r="AO2079" t="s">
        <v>10751</v>
      </c>
      <c r="AP2079">
        <v>1</v>
      </c>
      <c r="AQ2079" t="s">
        <v>10751</v>
      </c>
      <c r="AR2079" t="s">
        <v>10751</v>
      </c>
      <c r="AS2079" t="s">
        <v>10751</v>
      </c>
      <c r="AT2079">
        <v>1</v>
      </c>
      <c r="AU2079" t="s">
        <v>10751</v>
      </c>
      <c r="AV2079">
        <v>4.2</v>
      </c>
      <c r="AW2079" t="s">
        <v>10751</v>
      </c>
      <c r="AX2079">
        <v>4</v>
      </c>
      <c r="AY2079">
        <v>0.45600000000000002</v>
      </c>
      <c r="AZ2079">
        <v>0.54400000000000004</v>
      </c>
      <c r="BA2079" t="s">
        <v>10751</v>
      </c>
      <c r="BB2079" t="s">
        <v>10751</v>
      </c>
      <c r="BC2079" t="s">
        <v>10751</v>
      </c>
      <c r="BD2079" t="s">
        <v>10751</v>
      </c>
    </row>
    <row r="2080" spans="1:56">
      <c r="A2080" t="s">
        <v>10756</v>
      </c>
      <c r="B2080">
        <v>2750</v>
      </c>
      <c r="C2080">
        <v>1997</v>
      </c>
      <c r="D2080">
        <v>2</v>
      </c>
      <c r="E2080">
        <v>1.55E-4</v>
      </c>
      <c r="F2080">
        <v>29.619730000000001</v>
      </c>
      <c r="H2080">
        <v>23.951350000000001</v>
      </c>
      <c r="I2080">
        <f t="shared" si="39"/>
        <v>3.7124592500000003E-3</v>
      </c>
      <c r="K2080">
        <v>21.746369999999999</v>
      </c>
      <c r="L2080">
        <v>26.362970000000001</v>
      </c>
      <c r="M2080">
        <v>371.04381000000001</v>
      </c>
      <c r="N2080">
        <v>408.66593</v>
      </c>
      <c r="O2080">
        <v>337.10156999999998</v>
      </c>
      <c r="P2080" t="s">
        <v>10751</v>
      </c>
      <c r="Q2080">
        <v>114.92700000000001</v>
      </c>
      <c r="R2080">
        <v>112.92700000000001</v>
      </c>
      <c r="S2080">
        <v>11.275499999999999</v>
      </c>
      <c r="T2080">
        <v>0.98241100000000003</v>
      </c>
      <c r="U2080">
        <v>4.1064000000000003E-2</v>
      </c>
      <c r="V2080">
        <v>32.935540000000003</v>
      </c>
      <c r="W2080">
        <v>0.71699999999999997</v>
      </c>
      <c r="X2080" t="s">
        <v>10751</v>
      </c>
      <c r="Y2080">
        <v>0.28299999999999997</v>
      </c>
      <c r="Z2080">
        <v>0.48499999999999999</v>
      </c>
      <c r="AA2080" t="s">
        <v>10751</v>
      </c>
      <c r="AB2080">
        <v>0.51500000000000001</v>
      </c>
      <c r="AC2080" t="s">
        <v>10751</v>
      </c>
      <c r="AD2080" t="s">
        <v>10751</v>
      </c>
      <c r="AE2080" t="s">
        <v>10751</v>
      </c>
      <c r="AF2080" t="s">
        <v>10751</v>
      </c>
      <c r="AG2080">
        <v>1</v>
      </c>
      <c r="AH2080" t="s">
        <v>10751</v>
      </c>
      <c r="AI2080" t="s">
        <v>10751</v>
      </c>
      <c r="AJ2080" t="s">
        <v>10751</v>
      </c>
      <c r="AK2080" t="s">
        <v>10751</v>
      </c>
      <c r="AL2080" t="s">
        <v>10751</v>
      </c>
      <c r="AM2080" t="s">
        <v>10751</v>
      </c>
      <c r="AN2080" t="s">
        <v>10751</v>
      </c>
      <c r="AO2080" t="s">
        <v>10751</v>
      </c>
      <c r="AP2080">
        <v>1</v>
      </c>
      <c r="AQ2080" t="s">
        <v>10751</v>
      </c>
      <c r="AR2080" t="s">
        <v>10751</v>
      </c>
      <c r="AS2080" t="s">
        <v>10751</v>
      </c>
      <c r="AT2080">
        <v>1</v>
      </c>
      <c r="AU2080" t="s">
        <v>10751</v>
      </c>
      <c r="AV2080">
        <v>4.5</v>
      </c>
      <c r="AW2080" t="s">
        <v>10751</v>
      </c>
      <c r="AX2080">
        <v>4</v>
      </c>
      <c r="AY2080">
        <v>0.51500000000000001</v>
      </c>
      <c r="AZ2080">
        <v>0.48499999999999999</v>
      </c>
      <c r="BA2080" t="s">
        <v>10751</v>
      </c>
      <c r="BB2080" t="s">
        <v>10751</v>
      </c>
      <c r="BC2080" t="s">
        <v>10751</v>
      </c>
      <c r="BD2080" t="s">
        <v>10751</v>
      </c>
    </row>
    <row r="2081" spans="1:56">
      <c r="A2081" t="s">
        <v>10756</v>
      </c>
      <c r="B2081">
        <v>2750</v>
      </c>
      <c r="C2081">
        <v>1998</v>
      </c>
      <c r="D2081">
        <v>0</v>
      </c>
      <c r="E2081">
        <v>3.9999999999999998E-6</v>
      </c>
      <c r="F2081">
        <v>29.2636</v>
      </c>
      <c r="H2081">
        <v>23.54956</v>
      </c>
      <c r="I2081">
        <f t="shared" si="39"/>
        <v>9.4198239999999998E-5</v>
      </c>
      <c r="K2081">
        <v>21.416989999999998</v>
      </c>
      <c r="L2081">
        <v>25.81298</v>
      </c>
      <c r="M2081">
        <v>377.37439999999998</v>
      </c>
      <c r="N2081">
        <v>414.95096000000001</v>
      </c>
      <c r="O2081">
        <v>344.28410000000002</v>
      </c>
      <c r="P2081" t="s">
        <v>10751</v>
      </c>
      <c r="Q2081">
        <v>97</v>
      </c>
      <c r="R2081">
        <v>95</v>
      </c>
      <c r="S2081">
        <v>13.6793</v>
      </c>
      <c r="T2081">
        <v>0.97938099999999995</v>
      </c>
      <c r="U2081">
        <v>3.4544999999999999E-2</v>
      </c>
      <c r="V2081">
        <v>32.38064</v>
      </c>
      <c r="W2081" t="s">
        <v>10751</v>
      </c>
      <c r="X2081" t="s">
        <v>10751</v>
      </c>
      <c r="Y2081">
        <v>1</v>
      </c>
      <c r="Z2081" t="s">
        <v>10751</v>
      </c>
      <c r="AA2081" t="s">
        <v>10751</v>
      </c>
      <c r="AB2081">
        <v>1</v>
      </c>
      <c r="AC2081" t="s">
        <v>10751</v>
      </c>
      <c r="AD2081" t="s">
        <v>10751</v>
      </c>
      <c r="AE2081" t="s">
        <v>10751</v>
      </c>
      <c r="AF2081" t="s">
        <v>10751</v>
      </c>
      <c r="AG2081">
        <v>1</v>
      </c>
      <c r="AH2081" t="s">
        <v>10751</v>
      </c>
      <c r="AI2081" t="s">
        <v>10751</v>
      </c>
      <c r="AJ2081" t="s">
        <v>10751</v>
      </c>
      <c r="AK2081" t="s">
        <v>10751</v>
      </c>
      <c r="AL2081" t="s">
        <v>10751</v>
      </c>
      <c r="AM2081" t="s">
        <v>10751</v>
      </c>
      <c r="AN2081" t="s">
        <v>10751</v>
      </c>
      <c r="AO2081" t="s">
        <v>10751</v>
      </c>
      <c r="AP2081">
        <v>1</v>
      </c>
      <c r="AQ2081" t="s">
        <v>10751</v>
      </c>
      <c r="AR2081" t="s">
        <v>10751</v>
      </c>
      <c r="AS2081" t="s">
        <v>10751</v>
      </c>
      <c r="AT2081">
        <v>1</v>
      </c>
      <c r="AU2081" t="s">
        <v>10751</v>
      </c>
      <c r="AV2081">
        <v>4</v>
      </c>
      <c r="AW2081" t="s">
        <v>10751</v>
      </c>
      <c r="AX2081">
        <v>4</v>
      </c>
      <c r="AY2081">
        <v>1</v>
      </c>
      <c r="AZ2081" t="s">
        <v>10751</v>
      </c>
      <c r="BA2081" t="s">
        <v>10751</v>
      </c>
      <c r="BB2081" t="s">
        <v>10751</v>
      </c>
      <c r="BC2081" t="s">
        <v>10751</v>
      </c>
      <c r="BD2081" t="s">
        <v>10751</v>
      </c>
    </row>
    <row r="2082" spans="1:56">
      <c r="A2082" t="s">
        <v>10756</v>
      </c>
      <c r="B2082">
        <v>2750</v>
      </c>
      <c r="C2082">
        <v>1999</v>
      </c>
      <c r="D2082">
        <v>2</v>
      </c>
      <c r="E2082">
        <v>1.4100000000000001E-4</v>
      </c>
      <c r="F2082">
        <v>30.95703</v>
      </c>
      <c r="H2082">
        <v>24.611360000000001</v>
      </c>
      <c r="I2082">
        <f t="shared" si="39"/>
        <v>3.4702017600000004E-3</v>
      </c>
      <c r="K2082">
        <v>22.891269999999999</v>
      </c>
      <c r="L2082">
        <v>26.29467</v>
      </c>
      <c r="M2082">
        <v>361.09338000000002</v>
      </c>
      <c r="N2082">
        <v>388.22660999999999</v>
      </c>
      <c r="O2082">
        <v>337.97723000000002</v>
      </c>
      <c r="P2082" t="s">
        <v>10751</v>
      </c>
      <c r="Q2082">
        <v>97.337800000000001</v>
      </c>
      <c r="R2082">
        <v>97.4054</v>
      </c>
      <c r="S2082">
        <v>12.302899999999999</v>
      </c>
      <c r="T2082">
        <v>1.0005539999999999</v>
      </c>
      <c r="U2082">
        <v>3.542E-2</v>
      </c>
      <c r="V2082">
        <v>33.840649999999997</v>
      </c>
      <c r="W2082">
        <v>1.4E-2</v>
      </c>
      <c r="X2082" t="s">
        <v>10751</v>
      </c>
      <c r="Y2082">
        <v>0.98599999999999999</v>
      </c>
      <c r="Z2082">
        <v>1</v>
      </c>
      <c r="AA2082" t="s">
        <v>10751</v>
      </c>
      <c r="AB2082" t="s">
        <v>10751</v>
      </c>
      <c r="AC2082" t="s">
        <v>10751</v>
      </c>
      <c r="AD2082" t="s">
        <v>10751</v>
      </c>
      <c r="AE2082" t="s">
        <v>10751</v>
      </c>
      <c r="AF2082" t="s">
        <v>10751</v>
      </c>
      <c r="AG2082">
        <v>1</v>
      </c>
      <c r="AH2082" t="s">
        <v>10751</v>
      </c>
      <c r="AI2082" t="s">
        <v>10751</v>
      </c>
      <c r="AJ2082" t="s">
        <v>10751</v>
      </c>
      <c r="AK2082" t="s">
        <v>10751</v>
      </c>
      <c r="AL2082" t="s">
        <v>10751</v>
      </c>
      <c r="AM2082" t="s">
        <v>10751</v>
      </c>
      <c r="AN2082" t="s">
        <v>10751</v>
      </c>
      <c r="AO2082" t="s">
        <v>10751</v>
      </c>
      <c r="AP2082">
        <v>1</v>
      </c>
      <c r="AQ2082" t="s">
        <v>10751</v>
      </c>
      <c r="AR2082" t="s">
        <v>10751</v>
      </c>
      <c r="AS2082" t="s">
        <v>10751</v>
      </c>
      <c r="AT2082">
        <v>4.1000000000000002E-2</v>
      </c>
      <c r="AU2082" t="s">
        <v>10751</v>
      </c>
      <c r="AV2082">
        <v>5</v>
      </c>
      <c r="AW2082" t="s">
        <v>10751</v>
      </c>
      <c r="AX2082">
        <v>4</v>
      </c>
      <c r="AY2082" t="s">
        <v>10751</v>
      </c>
      <c r="AZ2082">
        <v>1</v>
      </c>
      <c r="BA2082" t="s">
        <v>10751</v>
      </c>
      <c r="BB2082" t="s">
        <v>10751</v>
      </c>
      <c r="BC2082" t="s">
        <v>10751</v>
      </c>
      <c r="BD2082" t="s">
        <v>10751</v>
      </c>
    </row>
    <row r="2083" spans="1:56">
      <c r="A2083" t="s">
        <v>10756</v>
      </c>
      <c r="B2083">
        <v>2750</v>
      </c>
      <c r="C2083">
        <v>2000</v>
      </c>
      <c r="D2083">
        <v>1</v>
      </c>
      <c r="E2083">
        <v>5.7000000000000003E-5</v>
      </c>
      <c r="F2083">
        <v>31.070799999999998</v>
      </c>
      <c r="H2083">
        <v>24.575589999999998</v>
      </c>
      <c r="I2083">
        <f t="shared" si="39"/>
        <v>1.40080863E-3</v>
      </c>
      <c r="K2083">
        <v>22.820070000000001</v>
      </c>
      <c r="L2083">
        <v>26.25995</v>
      </c>
      <c r="M2083">
        <v>361.61903999999998</v>
      </c>
      <c r="N2083">
        <v>389.43792000000002</v>
      </c>
      <c r="O2083">
        <v>338.42405000000002</v>
      </c>
      <c r="P2083" t="s">
        <v>10751</v>
      </c>
      <c r="Q2083">
        <v>97</v>
      </c>
      <c r="R2083">
        <v>97</v>
      </c>
      <c r="S2083">
        <v>11.7912</v>
      </c>
      <c r="T2083">
        <v>1</v>
      </c>
      <c r="U2083">
        <v>3.5272999999999999E-2</v>
      </c>
      <c r="V2083">
        <v>33.791429999999998</v>
      </c>
      <c r="W2083" t="s">
        <v>10751</v>
      </c>
      <c r="X2083" t="s">
        <v>10751</v>
      </c>
      <c r="Y2083">
        <v>1</v>
      </c>
      <c r="Z2083">
        <v>1</v>
      </c>
      <c r="AA2083" t="s">
        <v>10751</v>
      </c>
      <c r="AB2083" t="s">
        <v>10751</v>
      </c>
      <c r="AC2083" t="s">
        <v>10751</v>
      </c>
      <c r="AD2083" t="s">
        <v>10751</v>
      </c>
      <c r="AE2083" t="s">
        <v>10751</v>
      </c>
      <c r="AF2083" t="s">
        <v>10751</v>
      </c>
      <c r="AG2083">
        <v>1</v>
      </c>
      <c r="AH2083" t="s">
        <v>10751</v>
      </c>
      <c r="AI2083" t="s">
        <v>10751</v>
      </c>
      <c r="AJ2083" t="s">
        <v>10751</v>
      </c>
      <c r="AK2083" t="s">
        <v>10751</v>
      </c>
      <c r="AL2083" t="s">
        <v>10751</v>
      </c>
      <c r="AM2083" t="s">
        <v>10751</v>
      </c>
      <c r="AN2083" t="s">
        <v>10751</v>
      </c>
      <c r="AO2083" t="s">
        <v>10751</v>
      </c>
      <c r="AP2083">
        <v>1</v>
      </c>
      <c r="AQ2083" t="s">
        <v>10751</v>
      </c>
      <c r="AR2083" t="s">
        <v>10751</v>
      </c>
      <c r="AS2083" t="s">
        <v>10751</v>
      </c>
      <c r="AT2083" t="s">
        <v>10751</v>
      </c>
      <c r="AU2083" t="s">
        <v>10751</v>
      </c>
      <c r="AV2083">
        <v>5</v>
      </c>
      <c r="AW2083" t="s">
        <v>10751</v>
      </c>
      <c r="AX2083">
        <v>4</v>
      </c>
      <c r="AY2083" t="s">
        <v>10751</v>
      </c>
      <c r="AZ2083">
        <v>1</v>
      </c>
      <c r="BA2083" t="s">
        <v>10751</v>
      </c>
      <c r="BB2083" t="s">
        <v>10751</v>
      </c>
      <c r="BC2083" t="s">
        <v>10751</v>
      </c>
      <c r="BD2083" t="s">
        <v>10751</v>
      </c>
    </row>
    <row r="2084" spans="1:56">
      <c r="A2084" t="s">
        <v>10756</v>
      </c>
      <c r="B2084">
        <v>2750</v>
      </c>
      <c r="C2084">
        <v>2001</v>
      </c>
      <c r="D2084">
        <v>0</v>
      </c>
      <c r="E2084">
        <v>1.8E-5</v>
      </c>
      <c r="F2084">
        <v>31.042999999999999</v>
      </c>
      <c r="H2084">
        <v>24.41675</v>
      </c>
      <c r="I2084">
        <f t="shared" si="39"/>
        <v>4.3950150000000003E-4</v>
      </c>
      <c r="K2084">
        <v>22.691610000000001</v>
      </c>
      <c r="L2084">
        <v>26.030930000000001</v>
      </c>
      <c r="M2084">
        <v>363.97145999999998</v>
      </c>
      <c r="N2084">
        <v>391.64249999999998</v>
      </c>
      <c r="O2084">
        <v>341.40154999999999</v>
      </c>
      <c r="P2084" t="s">
        <v>10751</v>
      </c>
      <c r="Q2084">
        <v>122</v>
      </c>
      <c r="R2084">
        <v>97</v>
      </c>
      <c r="S2084">
        <v>11.43</v>
      </c>
      <c r="T2084">
        <v>0.79508199999999996</v>
      </c>
      <c r="U2084">
        <v>3.5272999999999999E-2</v>
      </c>
      <c r="V2084">
        <v>33.573030000000003</v>
      </c>
      <c r="W2084" t="s">
        <v>10751</v>
      </c>
      <c r="X2084" t="s">
        <v>10751</v>
      </c>
      <c r="Y2084">
        <v>1</v>
      </c>
      <c r="Z2084">
        <v>1</v>
      </c>
      <c r="AA2084" t="s">
        <v>10751</v>
      </c>
      <c r="AB2084" t="s">
        <v>10751</v>
      </c>
      <c r="AC2084" t="s">
        <v>10751</v>
      </c>
      <c r="AD2084" t="s">
        <v>10751</v>
      </c>
      <c r="AE2084" t="s">
        <v>10751</v>
      </c>
      <c r="AF2084" t="s">
        <v>10751</v>
      </c>
      <c r="AG2084">
        <v>1</v>
      </c>
      <c r="AH2084" t="s">
        <v>10751</v>
      </c>
      <c r="AI2084" t="s">
        <v>10751</v>
      </c>
      <c r="AJ2084" t="s">
        <v>10751</v>
      </c>
      <c r="AK2084" t="s">
        <v>10751</v>
      </c>
      <c r="AL2084" t="s">
        <v>10751</v>
      </c>
      <c r="AM2084" t="s">
        <v>10751</v>
      </c>
      <c r="AN2084" t="s">
        <v>10751</v>
      </c>
      <c r="AO2084" t="s">
        <v>10751</v>
      </c>
      <c r="AP2084">
        <v>1</v>
      </c>
      <c r="AQ2084" t="s">
        <v>10751</v>
      </c>
      <c r="AR2084" t="s">
        <v>10751</v>
      </c>
      <c r="AS2084" t="s">
        <v>10751</v>
      </c>
      <c r="AT2084" t="s">
        <v>10751</v>
      </c>
      <c r="AU2084" t="s">
        <v>10751</v>
      </c>
      <c r="AV2084">
        <v>5</v>
      </c>
      <c r="AW2084" t="s">
        <v>10751</v>
      </c>
      <c r="AX2084">
        <v>4</v>
      </c>
      <c r="AY2084" t="s">
        <v>10751</v>
      </c>
      <c r="AZ2084">
        <v>1</v>
      </c>
      <c r="BA2084" t="s">
        <v>10751</v>
      </c>
      <c r="BB2084" t="s">
        <v>10751</v>
      </c>
      <c r="BC2084" t="s">
        <v>10751</v>
      </c>
      <c r="BD2084" t="s">
        <v>10751</v>
      </c>
    </row>
    <row r="2085" spans="1:56">
      <c r="A2085" t="s">
        <v>10756</v>
      </c>
      <c r="B2085">
        <v>2750</v>
      </c>
      <c r="C2085">
        <v>2002</v>
      </c>
      <c r="D2085" t="s">
        <v>10751</v>
      </c>
      <c r="E2085" t="s">
        <v>10751</v>
      </c>
      <c r="F2085" t="s">
        <v>10751</v>
      </c>
      <c r="H2085" t="s">
        <v>10751</v>
      </c>
      <c r="I2085" t="str">
        <f t="shared" si="39"/>
        <v/>
      </c>
      <c r="K2085" t="s">
        <v>10751</v>
      </c>
      <c r="L2085" t="s">
        <v>10751</v>
      </c>
      <c r="M2085" t="s">
        <v>10751</v>
      </c>
      <c r="N2085" t="s">
        <v>10751</v>
      </c>
      <c r="O2085" t="s">
        <v>10751</v>
      </c>
      <c r="P2085" t="s">
        <v>10751</v>
      </c>
      <c r="Q2085" t="s">
        <v>10751</v>
      </c>
      <c r="R2085" t="s">
        <v>10751</v>
      </c>
      <c r="S2085" t="s">
        <v>10751</v>
      </c>
      <c r="T2085" t="s">
        <v>10751</v>
      </c>
      <c r="U2085" t="s">
        <v>10751</v>
      </c>
      <c r="V2085" t="s">
        <v>10751</v>
      </c>
      <c r="W2085" t="s">
        <v>10751</v>
      </c>
      <c r="X2085" t="s">
        <v>10751</v>
      </c>
      <c r="Y2085" t="s">
        <v>10751</v>
      </c>
      <c r="Z2085" t="s">
        <v>10751</v>
      </c>
      <c r="AA2085" t="s">
        <v>10751</v>
      </c>
      <c r="AB2085" t="s">
        <v>10751</v>
      </c>
      <c r="AC2085" t="s">
        <v>10751</v>
      </c>
      <c r="AD2085" t="s">
        <v>10751</v>
      </c>
      <c r="AE2085" t="s">
        <v>10751</v>
      </c>
      <c r="AF2085" t="s">
        <v>10751</v>
      </c>
      <c r="AG2085" t="s">
        <v>10751</v>
      </c>
      <c r="AH2085" t="s">
        <v>10751</v>
      </c>
      <c r="AI2085" t="s">
        <v>10751</v>
      </c>
      <c r="AJ2085" t="s">
        <v>10751</v>
      </c>
      <c r="AK2085" t="s">
        <v>10751</v>
      </c>
      <c r="AL2085" t="s">
        <v>10751</v>
      </c>
      <c r="AM2085" t="s">
        <v>10751</v>
      </c>
      <c r="AN2085" t="s">
        <v>10751</v>
      </c>
      <c r="AO2085" t="s">
        <v>10751</v>
      </c>
      <c r="AP2085" t="s">
        <v>10751</v>
      </c>
      <c r="AQ2085" t="s">
        <v>10751</v>
      </c>
      <c r="AR2085" t="s">
        <v>10751</v>
      </c>
      <c r="AS2085" t="s">
        <v>10751</v>
      </c>
      <c r="AT2085" t="s">
        <v>10751</v>
      </c>
      <c r="AU2085" t="s">
        <v>10751</v>
      </c>
      <c r="AV2085" t="s">
        <v>10751</v>
      </c>
      <c r="AW2085" t="s">
        <v>10751</v>
      </c>
      <c r="AX2085" t="s">
        <v>10751</v>
      </c>
      <c r="AY2085" t="s">
        <v>10751</v>
      </c>
      <c r="AZ2085" t="s">
        <v>10751</v>
      </c>
      <c r="BA2085" t="s">
        <v>10751</v>
      </c>
      <c r="BB2085" t="s">
        <v>10751</v>
      </c>
      <c r="BC2085" t="s">
        <v>10751</v>
      </c>
      <c r="BD2085" t="s">
        <v>10751</v>
      </c>
    </row>
    <row r="2086" spans="1:56">
      <c r="A2086" t="s">
        <v>10756</v>
      </c>
      <c r="B2086">
        <v>2750</v>
      </c>
      <c r="C2086">
        <v>2003</v>
      </c>
      <c r="D2086" t="s">
        <v>10751</v>
      </c>
      <c r="E2086" t="s">
        <v>10751</v>
      </c>
      <c r="F2086" t="s">
        <v>10751</v>
      </c>
      <c r="H2086" t="s">
        <v>10751</v>
      </c>
      <c r="I2086" t="str">
        <f t="shared" si="39"/>
        <v/>
      </c>
      <c r="K2086" t="s">
        <v>10751</v>
      </c>
      <c r="L2086" t="s">
        <v>10751</v>
      </c>
      <c r="M2086" t="s">
        <v>10751</v>
      </c>
      <c r="N2086" t="s">
        <v>10751</v>
      </c>
      <c r="O2086" t="s">
        <v>10751</v>
      </c>
      <c r="P2086" t="s">
        <v>10751</v>
      </c>
      <c r="Q2086" t="s">
        <v>10751</v>
      </c>
      <c r="R2086" t="s">
        <v>10751</v>
      </c>
      <c r="S2086" t="s">
        <v>10751</v>
      </c>
      <c r="T2086" t="s">
        <v>10751</v>
      </c>
      <c r="U2086" t="s">
        <v>10751</v>
      </c>
      <c r="V2086" t="s">
        <v>10751</v>
      </c>
      <c r="W2086" t="s">
        <v>10751</v>
      </c>
      <c r="X2086" t="s">
        <v>10751</v>
      </c>
      <c r="Y2086" t="s">
        <v>10751</v>
      </c>
      <c r="Z2086" t="s">
        <v>10751</v>
      </c>
      <c r="AA2086" t="s">
        <v>10751</v>
      </c>
      <c r="AB2086" t="s">
        <v>10751</v>
      </c>
      <c r="AC2086" t="s">
        <v>10751</v>
      </c>
      <c r="AD2086" t="s">
        <v>10751</v>
      </c>
      <c r="AE2086" t="s">
        <v>10751</v>
      </c>
      <c r="AF2086" t="s">
        <v>10751</v>
      </c>
      <c r="AG2086" t="s">
        <v>10751</v>
      </c>
      <c r="AH2086" t="s">
        <v>10751</v>
      </c>
      <c r="AI2086" t="s">
        <v>10751</v>
      </c>
      <c r="AJ2086" t="s">
        <v>10751</v>
      </c>
      <c r="AK2086" t="s">
        <v>10751</v>
      </c>
      <c r="AL2086" t="s">
        <v>10751</v>
      </c>
      <c r="AM2086" t="s">
        <v>10751</v>
      </c>
      <c r="AN2086" t="s">
        <v>10751</v>
      </c>
      <c r="AO2086" t="s">
        <v>10751</v>
      </c>
      <c r="AP2086" t="s">
        <v>10751</v>
      </c>
      <c r="AQ2086" t="s">
        <v>10751</v>
      </c>
      <c r="AR2086" t="s">
        <v>10751</v>
      </c>
      <c r="AS2086" t="s">
        <v>10751</v>
      </c>
      <c r="AT2086" t="s">
        <v>10751</v>
      </c>
      <c r="AU2086" t="s">
        <v>10751</v>
      </c>
      <c r="AV2086" t="s">
        <v>10751</v>
      </c>
      <c r="AW2086" t="s">
        <v>10751</v>
      </c>
      <c r="AX2086" t="s">
        <v>10751</v>
      </c>
      <c r="AY2086" t="s">
        <v>10751</v>
      </c>
      <c r="AZ2086" t="s">
        <v>10751</v>
      </c>
      <c r="BA2086" t="s">
        <v>10751</v>
      </c>
      <c r="BB2086" t="s">
        <v>10751</v>
      </c>
      <c r="BC2086" t="s">
        <v>10751</v>
      </c>
      <c r="BD2086" t="s">
        <v>10751</v>
      </c>
    </row>
    <row r="2087" spans="1:56">
      <c r="A2087" t="s">
        <v>10756</v>
      </c>
      <c r="B2087">
        <v>2750</v>
      </c>
      <c r="C2087">
        <v>2004</v>
      </c>
      <c r="D2087" t="s">
        <v>10751</v>
      </c>
      <c r="E2087" t="s">
        <v>10751</v>
      </c>
      <c r="F2087" t="s">
        <v>10751</v>
      </c>
      <c r="H2087" t="s">
        <v>10751</v>
      </c>
      <c r="I2087" t="str">
        <f t="shared" si="39"/>
        <v/>
      </c>
      <c r="K2087" t="s">
        <v>10751</v>
      </c>
      <c r="L2087" t="s">
        <v>10751</v>
      </c>
      <c r="M2087" t="s">
        <v>10751</v>
      </c>
      <c r="N2087" t="s">
        <v>10751</v>
      </c>
      <c r="O2087" t="s">
        <v>10751</v>
      </c>
      <c r="P2087" t="s">
        <v>10751</v>
      </c>
      <c r="Q2087" t="s">
        <v>10751</v>
      </c>
      <c r="R2087" t="s">
        <v>10751</v>
      </c>
      <c r="S2087" t="s">
        <v>10751</v>
      </c>
      <c r="T2087" t="s">
        <v>10751</v>
      </c>
      <c r="U2087" t="s">
        <v>10751</v>
      </c>
      <c r="V2087" t="s">
        <v>10751</v>
      </c>
      <c r="W2087" t="s">
        <v>10751</v>
      </c>
      <c r="X2087" t="s">
        <v>10751</v>
      </c>
      <c r="Y2087" t="s">
        <v>10751</v>
      </c>
      <c r="Z2087" t="s">
        <v>10751</v>
      </c>
      <c r="AA2087" t="s">
        <v>10751</v>
      </c>
      <c r="AB2087" t="s">
        <v>10751</v>
      </c>
      <c r="AC2087" t="s">
        <v>10751</v>
      </c>
      <c r="AD2087" t="s">
        <v>10751</v>
      </c>
      <c r="AE2087" t="s">
        <v>10751</v>
      </c>
      <c r="AF2087" t="s">
        <v>10751</v>
      </c>
      <c r="AG2087" t="s">
        <v>10751</v>
      </c>
      <c r="AH2087" t="s">
        <v>10751</v>
      </c>
      <c r="AI2087" t="s">
        <v>10751</v>
      </c>
      <c r="AJ2087" t="s">
        <v>10751</v>
      </c>
      <c r="AK2087" t="s">
        <v>10751</v>
      </c>
      <c r="AL2087" t="s">
        <v>10751</v>
      </c>
      <c r="AM2087" t="s">
        <v>10751</v>
      </c>
      <c r="AN2087" t="s">
        <v>10751</v>
      </c>
      <c r="AO2087" t="s">
        <v>10751</v>
      </c>
      <c r="AP2087" t="s">
        <v>10751</v>
      </c>
      <c r="AQ2087" t="s">
        <v>10751</v>
      </c>
      <c r="AR2087" t="s">
        <v>10751</v>
      </c>
      <c r="AS2087" t="s">
        <v>10751</v>
      </c>
      <c r="AT2087" t="s">
        <v>10751</v>
      </c>
      <c r="AU2087" t="s">
        <v>10751</v>
      </c>
      <c r="AV2087" t="s">
        <v>10751</v>
      </c>
      <c r="AW2087" t="s">
        <v>10751</v>
      </c>
      <c r="AX2087" t="s">
        <v>10751</v>
      </c>
      <c r="AY2087" t="s">
        <v>10751</v>
      </c>
      <c r="AZ2087" t="s">
        <v>10751</v>
      </c>
      <c r="BA2087" t="s">
        <v>10751</v>
      </c>
      <c r="BB2087" t="s">
        <v>10751</v>
      </c>
      <c r="BC2087" t="s">
        <v>10751</v>
      </c>
      <c r="BD2087" t="s">
        <v>10751</v>
      </c>
    </row>
    <row r="2088" spans="1:56">
      <c r="A2088" t="s">
        <v>10756</v>
      </c>
      <c r="B2088">
        <v>2750</v>
      </c>
      <c r="C2088">
        <v>2005</v>
      </c>
      <c r="D2088" t="s">
        <v>10751</v>
      </c>
      <c r="E2088" t="s">
        <v>10751</v>
      </c>
      <c r="F2088" t="s">
        <v>10751</v>
      </c>
      <c r="H2088" t="s">
        <v>10751</v>
      </c>
      <c r="I2088" t="str">
        <f t="shared" si="39"/>
        <v/>
      </c>
      <c r="K2088" t="s">
        <v>10751</v>
      </c>
      <c r="L2088" t="s">
        <v>10751</v>
      </c>
      <c r="M2088" t="s">
        <v>10751</v>
      </c>
      <c r="N2088" t="s">
        <v>10751</v>
      </c>
      <c r="O2088" t="s">
        <v>10751</v>
      </c>
      <c r="P2088" t="s">
        <v>10751</v>
      </c>
      <c r="Q2088" t="s">
        <v>10751</v>
      </c>
      <c r="R2088" t="s">
        <v>10751</v>
      </c>
      <c r="S2088" t="s">
        <v>10751</v>
      </c>
      <c r="T2088" t="s">
        <v>10751</v>
      </c>
      <c r="U2088" t="s">
        <v>10751</v>
      </c>
      <c r="V2088" t="s">
        <v>10751</v>
      </c>
      <c r="W2088" t="s">
        <v>10751</v>
      </c>
      <c r="X2088" t="s">
        <v>10751</v>
      </c>
      <c r="Y2088" t="s">
        <v>10751</v>
      </c>
      <c r="Z2088" t="s">
        <v>10751</v>
      </c>
      <c r="AA2088" t="s">
        <v>10751</v>
      </c>
      <c r="AB2088" t="s">
        <v>10751</v>
      </c>
      <c r="AC2088" t="s">
        <v>10751</v>
      </c>
      <c r="AD2088" t="s">
        <v>10751</v>
      </c>
      <c r="AE2088" t="s">
        <v>10751</v>
      </c>
      <c r="AF2088" t="s">
        <v>10751</v>
      </c>
      <c r="AG2088" t="s">
        <v>10751</v>
      </c>
      <c r="AH2088" t="s">
        <v>10751</v>
      </c>
      <c r="AI2088" t="s">
        <v>10751</v>
      </c>
      <c r="AJ2088" t="s">
        <v>10751</v>
      </c>
      <c r="AK2088" t="s">
        <v>10751</v>
      </c>
      <c r="AL2088" t="s">
        <v>10751</v>
      </c>
      <c r="AM2088" t="s">
        <v>10751</v>
      </c>
      <c r="AN2088" t="s">
        <v>10751</v>
      </c>
      <c r="AO2088" t="s">
        <v>10751</v>
      </c>
      <c r="AP2088" t="s">
        <v>10751</v>
      </c>
      <c r="AQ2088" t="s">
        <v>10751</v>
      </c>
      <c r="AR2088" t="s">
        <v>10751</v>
      </c>
      <c r="AS2088" t="s">
        <v>10751</v>
      </c>
      <c r="AT2088" t="s">
        <v>10751</v>
      </c>
      <c r="AU2088" t="s">
        <v>10751</v>
      </c>
      <c r="AV2088" t="s">
        <v>10751</v>
      </c>
      <c r="AW2088" t="s">
        <v>10751</v>
      </c>
      <c r="AX2088" t="s">
        <v>10751</v>
      </c>
      <c r="AY2088" t="s">
        <v>10751</v>
      </c>
      <c r="AZ2088" t="s">
        <v>10751</v>
      </c>
      <c r="BA2088" t="s">
        <v>10751</v>
      </c>
      <c r="BB2088" t="s">
        <v>10751</v>
      </c>
      <c r="BC2088" t="s">
        <v>10751</v>
      </c>
      <c r="BD2088" t="s">
        <v>10751</v>
      </c>
    </row>
    <row r="2089" spans="1:56">
      <c r="A2089" t="s">
        <v>10756</v>
      </c>
      <c r="B2089">
        <v>2750</v>
      </c>
      <c r="C2089">
        <v>2006</v>
      </c>
      <c r="D2089" t="s">
        <v>10751</v>
      </c>
      <c r="E2089" t="s">
        <v>10751</v>
      </c>
      <c r="F2089" t="s">
        <v>10751</v>
      </c>
      <c r="H2089" t="s">
        <v>10751</v>
      </c>
      <c r="I2089" t="str">
        <f t="shared" si="39"/>
        <v/>
      </c>
      <c r="K2089" t="s">
        <v>10751</v>
      </c>
      <c r="L2089" t="s">
        <v>10751</v>
      </c>
      <c r="M2089" t="s">
        <v>10751</v>
      </c>
      <c r="N2089" t="s">
        <v>10751</v>
      </c>
      <c r="O2089" t="s">
        <v>10751</v>
      </c>
      <c r="P2089" t="s">
        <v>10751</v>
      </c>
      <c r="Q2089" t="s">
        <v>10751</v>
      </c>
      <c r="R2089" t="s">
        <v>10751</v>
      </c>
      <c r="S2089" t="s">
        <v>10751</v>
      </c>
      <c r="T2089" t="s">
        <v>10751</v>
      </c>
      <c r="U2089" t="s">
        <v>10751</v>
      </c>
      <c r="V2089" t="s">
        <v>10751</v>
      </c>
      <c r="W2089" t="s">
        <v>10751</v>
      </c>
      <c r="X2089" t="s">
        <v>10751</v>
      </c>
      <c r="Y2089" t="s">
        <v>10751</v>
      </c>
      <c r="Z2089" t="s">
        <v>10751</v>
      </c>
      <c r="AA2089" t="s">
        <v>10751</v>
      </c>
      <c r="AB2089" t="s">
        <v>10751</v>
      </c>
      <c r="AC2089" t="s">
        <v>10751</v>
      </c>
      <c r="AD2089" t="s">
        <v>10751</v>
      </c>
      <c r="AE2089" t="s">
        <v>10751</v>
      </c>
      <c r="AF2089" t="s">
        <v>10751</v>
      </c>
      <c r="AG2089" t="s">
        <v>10751</v>
      </c>
      <c r="AH2089" t="s">
        <v>10751</v>
      </c>
      <c r="AI2089" t="s">
        <v>10751</v>
      </c>
      <c r="AJ2089" t="s">
        <v>10751</v>
      </c>
      <c r="AK2089" t="s">
        <v>10751</v>
      </c>
      <c r="AL2089" t="s">
        <v>10751</v>
      </c>
      <c r="AM2089" t="s">
        <v>10751</v>
      </c>
      <c r="AN2089" t="s">
        <v>10751</v>
      </c>
      <c r="AO2089" t="s">
        <v>10751</v>
      </c>
      <c r="AP2089" t="s">
        <v>10751</v>
      </c>
      <c r="AQ2089" t="s">
        <v>10751</v>
      </c>
      <c r="AR2089" t="s">
        <v>10751</v>
      </c>
      <c r="AS2089" t="s">
        <v>10751</v>
      </c>
      <c r="AT2089" t="s">
        <v>10751</v>
      </c>
      <c r="AU2089" t="s">
        <v>10751</v>
      </c>
      <c r="AV2089" t="s">
        <v>10751</v>
      </c>
      <c r="AW2089" t="s">
        <v>10751</v>
      </c>
      <c r="AX2089" t="s">
        <v>10751</v>
      </c>
      <c r="AY2089" t="s">
        <v>10751</v>
      </c>
      <c r="AZ2089" t="s">
        <v>10751</v>
      </c>
      <c r="BA2089" t="s">
        <v>10751</v>
      </c>
      <c r="BB2089" t="s">
        <v>10751</v>
      </c>
      <c r="BC2089" t="s">
        <v>10751</v>
      </c>
      <c r="BD2089" t="s">
        <v>10751</v>
      </c>
    </row>
    <row r="2090" spans="1:56">
      <c r="A2090" t="s">
        <v>10756</v>
      </c>
      <c r="B2090">
        <v>2750</v>
      </c>
      <c r="C2090">
        <v>2007</v>
      </c>
      <c r="D2090" t="s">
        <v>10751</v>
      </c>
      <c r="E2090" t="s">
        <v>10751</v>
      </c>
      <c r="F2090" t="s">
        <v>10751</v>
      </c>
      <c r="H2090" t="s">
        <v>10751</v>
      </c>
      <c r="I2090" t="str">
        <f t="shared" si="39"/>
        <v/>
      </c>
      <c r="K2090" t="s">
        <v>10751</v>
      </c>
      <c r="L2090" t="s">
        <v>10751</v>
      </c>
      <c r="M2090" t="s">
        <v>10751</v>
      </c>
      <c r="N2090" t="s">
        <v>10751</v>
      </c>
      <c r="O2090" t="s">
        <v>10751</v>
      </c>
      <c r="P2090" t="s">
        <v>10751</v>
      </c>
      <c r="Q2090" t="s">
        <v>10751</v>
      </c>
      <c r="R2090" t="s">
        <v>10751</v>
      </c>
      <c r="S2090" t="s">
        <v>10751</v>
      </c>
      <c r="T2090" t="s">
        <v>10751</v>
      </c>
      <c r="U2090" t="s">
        <v>10751</v>
      </c>
      <c r="V2090" t="s">
        <v>10751</v>
      </c>
      <c r="W2090" t="s">
        <v>10751</v>
      </c>
      <c r="X2090" t="s">
        <v>10751</v>
      </c>
      <c r="Y2090" t="s">
        <v>10751</v>
      </c>
      <c r="Z2090" t="s">
        <v>10751</v>
      </c>
      <c r="AA2090" t="s">
        <v>10751</v>
      </c>
      <c r="AB2090" t="s">
        <v>10751</v>
      </c>
      <c r="AC2090" t="s">
        <v>10751</v>
      </c>
      <c r="AD2090" t="s">
        <v>10751</v>
      </c>
      <c r="AE2090" t="s">
        <v>10751</v>
      </c>
      <c r="AF2090" t="s">
        <v>10751</v>
      </c>
      <c r="AG2090" t="s">
        <v>10751</v>
      </c>
      <c r="AH2090" t="s">
        <v>10751</v>
      </c>
      <c r="AI2090" t="s">
        <v>10751</v>
      </c>
      <c r="AJ2090" t="s">
        <v>10751</v>
      </c>
      <c r="AK2090" t="s">
        <v>10751</v>
      </c>
      <c r="AL2090" t="s">
        <v>10751</v>
      </c>
      <c r="AM2090" t="s">
        <v>10751</v>
      </c>
      <c r="AN2090" t="s">
        <v>10751</v>
      </c>
      <c r="AO2090" t="s">
        <v>10751</v>
      </c>
      <c r="AP2090" t="s">
        <v>10751</v>
      </c>
      <c r="AQ2090" t="s">
        <v>10751</v>
      </c>
      <c r="AR2090" t="s">
        <v>10751</v>
      </c>
      <c r="AS2090" t="s">
        <v>10751</v>
      </c>
      <c r="AT2090" t="s">
        <v>10751</v>
      </c>
      <c r="AU2090" t="s">
        <v>10751</v>
      </c>
      <c r="AV2090" t="s">
        <v>10751</v>
      </c>
      <c r="AW2090" t="s">
        <v>10751</v>
      </c>
      <c r="AX2090" t="s">
        <v>10751</v>
      </c>
      <c r="AY2090" t="s">
        <v>10751</v>
      </c>
      <c r="AZ2090" t="s">
        <v>10751</v>
      </c>
      <c r="BA2090" t="s">
        <v>10751</v>
      </c>
      <c r="BB2090" t="s">
        <v>10751</v>
      </c>
      <c r="BC2090" t="s">
        <v>10751</v>
      </c>
      <c r="BD2090" t="s">
        <v>10751</v>
      </c>
    </row>
    <row r="2091" spans="1:56">
      <c r="A2091" t="s">
        <v>10756</v>
      </c>
      <c r="B2091">
        <v>2750</v>
      </c>
      <c r="C2091">
        <v>2008</v>
      </c>
      <c r="D2091" t="s">
        <v>10751</v>
      </c>
      <c r="E2091" t="s">
        <v>10751</v>
      </c>
      <c r="F2091" t="s">
        <v>10751</v>
      </c>
      <c r="H2091" t="s">
        <v>10751</v>
      </c>
      <c r="I2091" t="str">
        <f t="shared" si="39"/>
        <v/>
      </c>
      <c r="K2091" t="s">
        <v>10751</v>
      </c>
      <c r="L2091" t="s">
        <v>10751</v>
      </c>
      <c r="M2091" t="s">
        <v>10751</v>
      </c>
      <c r="N2091" t="s">
        <v>10751</v>
      </c>
      <c r="O2091" t="s">
        <v>10751</v>
      </c>
      <c r="P2091" t="s">
        <v>10751</v>
      </c>
      <c r="Q2091" t="s">
        <v>10751</v>
      </c>
      <c r="R2091" t="s">
        <v>10751</v>
      </c>
      <c r="S2091" t="s">
        <v>10751</v>
      </c>
      <c r="T2091" t="s">
        <v>10751</v>
      </c>
      <c r="U2091" t="s">
        <v>10751</v>
      </c>
      <c r="V2091" t="s">
        <v>10751</v>
      </c>
      <c r="W2091" t="s">
        <v>10751</v>
      </c>
      <c r="X2091" t="s">
        <v>10751</v>
      </c>
      <c r="Y2091" t="s">
        <v>10751</v>
      </c>
      <c r="Z2091" t="s">
        <v>10751</v>
      </c>
      <c r="AA2091" t="s">
        <v>10751</v>
      </c>
      <c r="AB2091" t="s">
        <v>10751</v>
      </c>
      <c r="AC2091" t="s">
        <v>10751</v>
      </c>
      <c r="AD2091" t="s">
        <v>10751</v>
      </c>
      <c r="AE2091" t="s">
        <v>10751</v>
      </c>
      <c r="AF2091" t="s">
        <v>10751</v>
      </c>
      <c r="AG2091" t="s">
        <v>10751</v>
      </c>
      <c r="AH2091" t="s">
        <v>10751</v>
      </c>
      <c r="AI2091" t="s">
        <v>10751</v>
      </c>
      <c r="AJ2091" t="s">
        <v>10751</v>
      </c>
      <c r="AK2091" t="s">
        <v>10751</v>
      </c>
      <c r="AL2091" t="s">
        <v>10751</v>
      </c>
      <c r="AM2091" t="s">
        <v>10751</v>
      </c>
      <c r="AN2091" t="s">
        <v>10751</v>
      </c>
      <c r="AO2091" t="s">
        <v>10751</v>
      </c>
      <c r="AP2091" t="s">
        <v>10751</v>
      </c>
      <c r="AQ2091" t="s">
        <v>10751</v>
      </c>
      <c r="AR2091" t="s">
        <v>10751</v>
      </c>
      <c r="AS2091" t="s">
        <v>10751</v>
      </c>
      <c r="AT2091" t="s">
        <v>10751</v>
      </c>
      <c r="AU2091" t="s">
        <v>10751</v>
      </c>
      <c r="AV2091" t="s">
        <v>10751</v>
      </c>
      <c r="AW2091" t="s">
        <v>10751</v>
      </c>
      <c r="AX2091" t="s">
        <v>10751</v>
      </c>
      <c r="AY2091" t="s">
        <v>10751</v>
      </c>
      <c r="AZ2091" t="s">
        <v>10751</v>
      </c>
      <c r="BA2091" t="s">
        <v>10751</v>
      </c>
      <c r="BB2091" t="s">
        <v>10751</v>
      </c>
      <c r="BC2091" t="s">
        <v>10751</v>
      </c>
      <c r="BD2091" t="s">
        <v>10751</v>
      </c>
    </row>
    <row r="2092" spans="1:56">
      <c r="A2092" t="s">
        <v>10756</v>
      </c>
      <c r="B2092">
        <v>2750</v>
      </c>
      <c r="C2092">
        <v>2009</v>
      </c>
      <c r="D2092" t="s">
        <v>10751</v>
      </c>
      <c r="E2092" t="s">
        <v>10751</v>
      </c>
      <c r="F2092" t="s">
        <v>10751</v>
      </c>
      <c r="H2092" t="s">
        <v>10751</v>
      </c>
      <c r="I2092" t="str">
        <f t="shared" si="39"/>
        <v/>
      </c>
      <c r="K2092" t="s">
        <v>10751</v>
      </c>
      <c r="L2092" t="s">
        <v>10751</v>
      </c>
      <c r="M2092" t="s">
        <v>10751</v>
      </c>
      <c r="N2092" t="s">
        <v>10751</v>
      </c>
      <c r="O2092" t="s">
        <v>10751</v>
      </c>
      <c r="P2092" t="s">
        <v>10751</v>
      </c>
      <c r="Q2092" t="s">
        <v>10751</v>
      </c>
      <c r="R2092" t="s">
        <v>10751</v>
      </c>
      <c r="S2092" t="s">
        <v>10751</v>
      </c>
      <c r="T2092" t="s">
        <v>10751</v>
      </c>
      <c r="U2092" t="s">
        <v>10751</v>
      </c>
      <c r="V2092" t="s">
        <v>10751</v>
      </c>
      <c r="W2092" t="s">
        <v>10751</v>
      </c>
      <c r="X2092" t="s">
        <v>10751</v>
      </c>
      <c r="Y2092" t="s">
        <v>10751</v>
      </c>
      <c r="Z2092" t="s">
        <v>10751</v>
      </c>
      <c r="AA2092" t="s">
        <v>10751</v>
      </c>
      <c r="AB2092" t="s">
        <v>10751</v>
      </c>
      <c r="AC2092" t="s">
        <v>10751</v>
      </c>
      <c r="AD2092" t="s">
        <v>10751</v>
      </c>
      <c r="AE2092" t="s">
        <v>10751</v>
      </c>
      <c r="AF2092" t="s">
        <v>10751</v>
      </c>
      <c r="AG2092" t="s">
        <v>10751</v>
      </c>
      <c r="AH2092" t="s">
        <v>10751</v>
      </c>
      <c r="AI2092" t="s">
        <v>10751</v>
      </c>
      <c r="AJ2092" t="s">
        <v>10751</v>
      </c>
      <c r="AK2092" t="s">
        <v>10751</v>
      </c>
      <c r="AL2092" t="s">
        <v>10751</v>
      </c>
      <c r="AM2092" t="s">
        <v>10751</v>
      </c>
      <c r="AN2092" t="s">
        <v>10751</v>
      </c>
      <c r="AO2092" t="s">
        <v>10751</v>
      </c>
      <c r="AP2092" t="s">
        <v>10751</v>
      </c>
      <c r="AQ2092" t="s">
        <v>10751</v>
      </c>
      <c r="AR2092" t="s">
        <v>10751</v>
      </c>
      <c r="AS2092" t="s">
        <v>10751</v>
      </c>
      <c r="AT2092" t="s">
        <v>10751</v>
      </c>
      <c r="AU2092" t="s">
        <v>10751</v>
      </c>
      <c r="AV2092" t="s">
        <v>10751</v>
      </c>
      <c r="AW2092" t="s">
        <v>10751</v>
      </c>
      <c r="AX2092" t="s">
        <v>10751</v>
      </c>
      <c r="AY2092" t="s">
        <v>10751</v>
      </c>
      <c r="AZ2092" t="s">
        <v>10751</v>
      </c>
      <c r="BA2092" t="s">
        <v>10751</v>
      </c>
      <c r="BB2092" t="s">
        <v>10751</v>
      </c>
      <c r="BC2092" t="s">
        <v>10751</v>
      </c>
      <c r="BD2092" t="s">
        <v>10751</v>
      </c>
    </row>
    <row r="2093" spans="1:56">
      <c r="A2093" t="s">
        <v>10756</v>
      </c>
      <c r="B2093">
        <v>2750</v>
      </c>
      <c r="C2093">
        <v>2010</v>
      </c>
      <c r="D2093" t="s">
        <v>10751</v>
      </c>
      <c r="E2093" t="s">
        <v>10751</v>
      </c>
      <c r="F2093" t="s">
        <v>10751</v>
      </c>
      <c r="H2093" t="s">
        <v>10751</v>
      </c>
      <c r="I2093" t="str">
        <f t="shared" si="39"/>
        <v/>
      </c>
      <c r="K2093" t="s">
        <v>10751</v>
      </c>
      <c r="L2093" t="s">
        <v>10751</v>
      </c>
      <c r="M2093" t="s">
        <v>10751</v>
      </c>
      <c r="N2093" t="s">
        <v>10751</v>
      </c>
      <c r="O2093" t="s">
        <v>10751</v>
      </c>
      <c r="P2093" t="s">
        <v>10751</v>
      </c>
      <c r="Q2093" t="s">
        <v>10751</v>
      </c>
      <c r="R2093" t="s">
        <v>10751</v>
      </c>
      <c r="S2093" t="s">
        <v>10751</v>
      </c>
      <c r="T2093" t="s">
        <v>10751</v>
      </c>
      <c r="U2093" t="s">
        <v>10751</v>
      </c>
      <c r="V2093" t="s">
        <v>10751</v>
      </c>
      <c r="W2093" t="s">
        <v>10751</v>
      </c>
      <c r="X2093" t="s">
        <v>10751</v>
      </c>
      <c r="Y2093" t="s">
        <v>10751</v>
      </c>
      <c r="Z2093" t="s">
        <v>10751</v>
      </c>
      <c r="AA2093" t="s">
        <v>10751</v>
      </c>
      <c r="AB2093" t="s">
        <v>10751</v>
      </c>
      <c r="AC2093" t="s">
        <v>10751</v>
      </c>
      <c r="AD2093" t="s">
        <v>10751</v>
      </c>
      <c r="AE2093" t="s">
        <v>10751</v>
      </c>
      <c r="AF2093" t="s">
        <v>10751</v>
      </c>
      <c r="AG2093" t="s">
        <v>10751</v>
      </c>
      <c r="AH2093" t="s">
        <v>10751</v>
      </c>
      <c r="AI2093" t="s">
        <v>10751</v>
      </c>
      <c r="AJ2093" t="s">
        <v>10751</v>
      </c>
      <c r="AK2093" t="s">
        <v>10751</v>
      </c>
      <c r="AL2093" t="s">
        <v>10751</v>
      </c>
      <c r="AM2093" t="s">
        <v>10751</v>
      </c>
      <c r="AN2093" t="s">
        <v>10751</v>
      </c>
      <c r="AO2093" t="s">
        <v>10751</v>
      </c>
      <c r="AP2093" t="s">
        <v>10751</v>
      </c>
      <c r="AQ2093" t="s">
        <v>10751</v>
      </c>
      <c r="AR2093" t="s">
        <v>10751</v>
      </c>
      <c r="AS2093" t="s">
        <v>10751</v>
      </c>
      <c r="AT2093" t="s">
        <v>10751</v>
      </c>
      <c r="AU2093" t="s">
        <v>10751</v>
      </c>
      <c r="AV2093" t="s">
        <v>10751</v>
      </c>
      <c r="AW2093" t="s">
        <v>10751</v>
      </c>
      <c r="AX2093" t="s">
        <v>10751</v>
      </c>
      <c r="AY2093" t="s">
        <v>10751</v>
      </c>
      <c r="AZ2093" t="s">
        <v>10751</v>
      </c>
      <c r="BA2093" t="s">
        <v>10751</v>
      </c>
      <c r="BB2093" t="s">
        <v>10751</v>
      </c>
      <c r="BC2093" t="s">
        <v>10751</v>
      </c>
      <c r="BD2093" t="s">
        <v>10751</v>
      </c>
    </row>
    <row r="2094" spans="1:56">
      <c r="A2094" t="s">
        <v>10756</v>
      </c>
      <c r="B2094">
        <v>2750</v>
      </c>
      <c r="C2094">
        <v>2011</v>
      </c>
      <c r="D2094" t="s">
        <v>10751</v>
      </c>
      <c r="E2094" t="s">
        <v>10751</v>
      </c>
      <c r="F2094" t="s">
        <v>10751</v>
      </c>
      <c r="H2094" t="s">
        <v>10751</v>
      </c>
      <c r="I2094" t="str">
        <f t="shared" si="39"/>
        <v/>
      </c>
      <c r="K2094" t="s">
        <v>10751</v>
      </c>
      <c r="L2094" t="s">
        <v>10751</v>
      </c>
      <c r="M2094" t="s">
        <v>10751</v>
      </c>
      <c r="N2094" t="s">
        <v>10751</v>
      </c>
      <c r="O2094" t="s">
        <v>10751</v>
      </c>
      <c r="P2094" t="s">
        <v>10751</v>
      </c>
      <c r="Q2094" t="s">
        <v>10751</v>
      </c>
      <c r="R2094" t="s">
        <v>10751</v>
      </c>
      <c r="S2094" t="s">
        <v>10751</v>
      </c>
      <c r="T2094" t="s">
        <v>10751</v>
      </c>
      <c r="U2094" t="s">
        <v>10751</v>
      </c>
      <c r="V2094" t="s">
        <v>10751</v>
      </c>
      <c r="W2094" t="s">
        <v>10751</v>
      </c>
      <c r="X2094" t="s">
        <v>10751</v>
      </c>
      <c r="Y2094" t="s">
        <v>10751</v>
      </c>
      <c r="Z2094" t="s">
        <v>10751</v>
      </c>
      <c r="AA2094" t="s">
        <v>10751</v>
      </c>
      <c r="AB2094" t="s">
        <v>10751</v>
      </c>
      <c r="AC2094" t="s">
        <v>10751</v>
      </c>
      <c r="AD2094" t="s">
        <v>10751</v>
      </c>
      <c r="AE2094" t="s">
        <v>10751</v>
      </c>
      <c r="AF2094" t="s">
        <v>10751</v>
      </c>
      <c r="AG2094" t="s">
        <v>10751</v>
      </c>
      <c r="AH2094" t="s">
        <v>10751</v>
      </c>
      <c r="AI2094" t="s">
        <v>10751</v>
      </c>
      <c r="AJ2094" t="s">
        <v>10751</v>
      </c>
      <c r="AK2094" t="s">
        <v>10751</v>
      </c>
      <c r="AL2094" t="s">
        <v>10751</v>
      </c>
      <c r="AM2094" t="s">
        <v>10751</v>
      </c>
      <c r="AN2094" t="s">
        <v>10751</v>
      </c>
      <c r="AO2094" t="s">
        <v>10751</v>
      </c>
      <c r="AP2094" t="s">
        <v>10751</v>
      </c>
      <c r="AQ2094" t="s">
        <v>10751</v>
      </c>
      <c r="AR2094" t="s">
        <v>10751</v>
      </c>
      <c r="AS2094" t="s">
        <v>10751</v>
      </c>
      <c r="AT2094" t="s">
        <v>10751</v>
      </c>
      <c r="AU2094" t="s">
        <v>10751</v>
      </c>
      <c r="AV2094" t="s">
        <v>10751</v>
      </c>
      <c r="AW2094" t="s">
        <v>10751</v>
      </c>
      <c r="AX2094" t="s">
        <v>10751</v>
      </c>
      <c r="AY2094" t="s">
        <v>10751</v>
      </c>
      <c r="AZ2094" t="s">
        <v>10751</v>
      </c>
      <c r="BA2094" t="s">
        <v>10751</v>
      </c>
      <c r="BB2094" t="s">
        <v>10751</v>
      </c>
      <c r="BC2094" t="s">
        <v>10751</v>
      </c>
      <c r="BD2094" t="s">
        <v>10751</v>
      </c>
    </row>
    <row r="2095" spans="1:56">
      <c r="A2095" t="s">
        <v>10756</v>
      </c>
      <c r="B2095">
        <v>2750</v>
      </c>
      <c r="C2095">
        <v>2012</v>
      </c>
      <c r="D2095" t="s">
        <v>10751</v>
      </c>
      <c r="E2095" t="s">
        <v>10751</v>
      </c>
      <c r="F2095" t="s">
        <v>10751</v>
      </c>
      <c r="H2095" t="s">
        <v>10751</v>
      </c>
      <c r="I2095" t="str">
        <f t="shared" si="39"/>
        <v/>
      </c>
      <c r="K2095" t="s">
        <v>10751</v>
      </c>
      <c r="L2095" t="s">
        <v>10751</v>
      </c>
      <c r="M2095" t="s">
        <v>10751</v>
      </c>
      <c r="N2095" t="s">
        <v>10751</v>
      </c>
      <c r="O2095" t="s">
        <v>10751</v>
      </c>
      <c r="P2095" t="s">
        <v>10751</v>
      </c>
      <c r="Q2095" t="s">
        <v>10751</v>
      </c>
      <c r="R2095" t="s">
        <v>10751</v>
      </c>
      <c r="S2095" t="s">
        <v>10751</v>
      </c>
      <c r="T2095" t="s">
        <v>10751</v>
      </c>
      <c r="U2095" t="s">
        <v>10751</v>
      </c>
      <c r="V2095" t="s">
        <v>10751</v>
      </c>
      <c r="W2095" t="s">
        <v>10751</v>
      </c>
      <c r="X2095" t="s">
        <v>10751</v>
      </c>
      <c r="Y2095" t="s">
        <v>10751</v>
      </c>
      <c r="Z2095" t="s">
        <v>10751</v>
      </c>
      <c r="AA2095" t="s">
        <v>10751</v>
      </c>
      <c r="AB2095" t="s">
        <v>10751</v>
      </c>
      <c r="AC2095" t="s">
        <v>10751</v>
      </c>
      <c r="AD2095" t="s">
        <v>10751</v>
      </c>
      <c r="AE2095" t="s">
        <v>10751</v>
      </c>
      <c r="AF2095" t="s">
        <v>10751</v>
      </c>
      <c r="AG2095" t="s">
        <v>10751</v>
      </c>
      <c r="AH2095" t="s">
        <v>10751</v>
      </c>
      <c r="AI2095" t="s">
        <v>10751</v>
      </c>
      <c r="AJ2095" t="s">
        <v>10751</v>
      </c>
      <c r="AK2095" t="s">
        <v>10751</v>
      </c>
      <c r="AL2095" t="s">
        <v>10751</v>
      </c>
      <c r="AM2095" t="s">
        <v>10751</v>
      </c>
      <c r="AN2095" t="s">
        <v>10751</v>
      </c>
      <c r="AO2095" t="s">
        <v>10751</v>
      </c>
      <c r="AP2095" t="s">
        <v>10751</v>
      </c>
      <c r="AQ2095" t="s">
        <v>10751</v>
      </c>
      <c r="AR2095" t="s">
        <v>10751</v>
      </c>
      <c r="AS2095" t="s">
        <v>10751</v>
      </c>
      <c r="AT2095" t="s">
        <v>10751</v>
      </c>
      <c r="AU2095" t="s">
        <v>10751</v>
      </c>
      <c r="AV2095" t="s">
        <v>10751</v>
      </c>
      <c r="AW2095" t="s">
        <v>10751</v>
      </c>
      <c r="AX2095" t="s">
        <v>10751</v>
      </c>
      <c r="AY2095" t="s">
        <v>10751</v>
      </c>
      <c r="AZ2095" t="s">
        <v>10751</v>
      </c>
      <c r="BA2095" t="s">
        <v>10751</v>
      </c>
      <c r="BB2095" t="s">
        <v>10751</v>
      </c>
      <c r="BC2095" t="s">
        <v>10751</v>
      </c>
      <c r="BD2095" t="s">
        <v>10751</v>
      </c>
    </row>
    <row r="2096" spans="1:56">
      <c r="A2096" t="s">
        <v>10756</v>
      </c>
      <c r="B2096">
        <v>2750</v>
      </c>
      <c r="C2096">
        <v>2013</v>
      </c>
      <c r="D2096" t="s">
        <v>10751</v>
      </c>
      <c r="E2096" t="s">
        <v>10751</v>
      </c>
      <c r="F2096" t="s">
        <v>10751</v>
      </c>
      <c r="H2096" t="s">
        <v>10751</v>
      </c>
      <c r="I2096" t="str">
        <f t="shared" si="39"/>
        <v/>
      </c>
      <c r="K2096" t="s">
        <v>10751</v>
      </c>
      <c r="L2096" t="s">
        <v>10751</v>
      </c>
      <c r="M2096" t="s">
        <v>10751</v>
      </c>
      <c r="N2096" t="s">
        <v>10751</v>
      </c>
      <c r="O2096" t="s">
        <v>10751</v>
      </c>
      <c r="P2096" t="s">
        <v>10751</v>
      </c>
      <c r="Q2096" t="s">
        <v>10751</v>
      </c>
      <c r="R2096" t="s">
        <v>10751</v>
      </c>
      <c r="S2096" t="s">
        <v>10751</v>
      </c>
      <c r="T2096" t="s">
        <v>10751</v>
      </c>
      <c r="U2096" t="s">
        <v>10751</v>
      </c>
      <c r="V2096" t="s">
        <v>10751</v>
      </c>
      <c r="W2096" t="s">
        <v>10751</v>
      </c>
      <c r="X2096" t="s">
        <v>10751</v>
      </c>
      <c r="Y2096" t="s">
        <v>10751</v>
      </c>
      <c r="Z2096" t="s">
        <v>10751</v>
      </c>
      <c r="AA2096" t="s">
        <v>10751</v>
      </c>
      <c r="AB2096" t="s">
        <v>10751</v>
      </c>
      <c r="AC2096" t="s">
        <v>10751</v>
      </c>
      <c r="AD2096" t="s">
        <v>10751</v>
      </c>
      <c r="AE2096" t="s">
        <v>10751</v>
      </c>
      <c r="AF2096" t="s">
        <v>10751</v>
      </c>
      <c r="AG2096" t="s">
        <v>10751</v>
      </c>
      <c r="AH2096" t="s">
        <v>10751</v>
      </c>
      <c r="AI2096" t="s">
        <v>10751</v>
      </c>
      <c r="AJ2096" t="s">
        <v>10751</v>
      </c>
      <c r="AK2096" t="s">
        <v>10751</v>
      </c>
      <c r="AL2096" t="s">
        <v>10751</v>
      </c>
      <c r="AM2096" t="s">
        <v>10751</v>
      </c>
      <c r="AN2096" t="s">
        <v>10751</v>
      </c>
      <c r="AO2096" t="s">
        <v>10751</v>
      </c>
      <c r="AP2096" t="s">
        <v>10751</v>
      </c>
      <c r="AQ2096" t="s">
        <v>10751</v>
      </c>
      <c r="AR2096" t="s">
        <v>10751</v>
      </c>
      <c r="AS2096" t="s">
        <v>10751</v>
      </c>
      <c r="AT2096" t="s">
        <v>10751</v>
      </c>
      <c r="AU2096" t="s">
        <v>10751</v>
      </c>
      <c r="AV2096" t="s">
        <v>10751</v>
      </c>
      <c r="AW2096" t="s">
        <v>10751</v>
      </c>
      <c r="AX2096" t="s">
        <v>10751</v>
      </c>
      <c r="AY2096" t="s">
        <v>10751</v>
      </c>
      <c r="AZ2096" t="s">
        <v>10751</v>
      </c>
      <c r="BA2096" t="s">
        <v>10751</v>
      </c>
      <c r="BB2096" t="s">
        <v>10751</v>
      </c>
      <c r="BC2096" t="s">
        <v>10751</v>
      </c>
      <c r="BD2096" t="s">
        <v>10751</v>
      </c>
    </row>
    <row r="2097" spans="1:56">
      <c r="A2097" t="s">
        <v>10756</v>
      </c>
      <c r="B2097">
        <v>2750</v>
      </c>
      <c r="C2097">
        <v>2014</v>
      </c>
      <c r="D2097" t="s">
        <v>10751</v>
      </c>
      <c r="E2097" t="s">
        <v>10751</v>
      </c>
      <c r="F2097" t="s">
        <v>10751</v>
      </c>
      <c r="H2097" t="s">
        <v>10751</v>
      </c>
      <c r="I2097" t="str">
        <f t="shared" si="39"/>
        <v/>
      </c>
      <c r="K2097" t="s">
        <v>10751</v>
      </c>
      <c r="L2097" t="s">
        <v>10751</v>
      </c>
      <c r="M2097" t="s">
        <v>10751</v>
      </c>
      <c r="N2097" t="s">
        <v>10751</v>
      </c>
      <c r="O2097" t="s">
        <v>10751</v>
      </c>
      <c r="P2097" t="s">
        <v>10751</v>
      </c>
      <c r="Q2097" t="s">
        <v>10751</v>
      </c>
      <c r="R2097" t="s">
        <v>10751</v>
      </c>
      <c r="S2097" t="s">
        <v>10751</v>
      </c>
      <c r="T2097" t="s">
        <v>10751</v>
      </c>
      <c r="U2097" t="s">
        <v>10751</v>
      </c>
      <c r="V2097" t="s">
        <v>10751</v>
      </c>
      <c r="W2097" t="s">
        <v>10751</v>
      </c>
      <c r="X2097" t="s">
        <v>10751</v>
      </c>
      <c r="Y2097" t="s">
        <v>10751</v>
      </c>
      <c r="Z2097" t="s">
        <v>10751</v>
      </c>
      <c r="AA2097" t="s">
        <v>10751</v>
      </c>
      <c r="AB2097" t="s">
        <v>10751</v>
      </c>
      <c r="AC2097" t="s">
        <v>10751</v>
      </c>
      <c r="AD2097" t="s">
        <v>10751</v>
      </c>
      <c r="AE2097" t="s">
        <v>10751</v>
      </c>
      <c r="AF2097" t="s">
        <v>10751</v>
      </c>
      <c r="AG2097" t="s">
        <v>10751</v>
      </c>
      <c r="AH2097" t="s">
        <v>10751</v>
      </c>
      <c r="AI2097" t="s">
        <v>10751</v>
      </c>
      <c r="AJ2097" t="s">
        <v>10751</v>
      </c>
      <c r="AK2097" t="s">
        <v>10751</v>
      </c>
      <c r="AL2097" t="s">
        <v>10751</v>
      </c>
      <c r="AM2097" t="s">
        <v>10751</v>
      </c>
      <c r="AN2097" t="s">
        <v>10751</v>
      </c>
      <c r="AO2097" t="s">
        <v>10751</v>
      </c>
      <c r="AP2097" t="s">
        <v>10751</v>
      </c>
      <c r="AQ2097" t="s">
        <v>10751</v>
      </c>
      <c r="AR2097" t="s">
        <v>10751</v>
      </c>
      <c r="AS2097" t="s">
        <v>10751</v>
      </c>
      <c r="AT2097" t="s">
        <v>10751</v>
      </c>
      <c r="AU2097" t="s">
        <v>10751</v>
      </c>
      <c r="AV2097" t="s">
        <v>10751</v>
      </c>
      <c r="AW2097" t="s">
        <v>10751</v>
      </c>
      <c r="AX2097" t="s">
        <v>10751</v>
      </c>
      <c r="AY2097" t="s">
        <v>10751</v>
      </c>
      <c r="AZ2097" t="s">
        <v>10751</v>
      </c>
      <c r="BA2097" t="s">
        <v>10751</v>
      </c>
      <c r="BB2097" t="s">
        <v>10751</v>
      </c>
      <c r="BC2097" t="s">
        <v>10751</v>
      </c>
      <c r="BD2097" t="s">
        <v>10751</v>
      </c>
    </row>
    <row r="2098" spans="1:56">
      <c r="A2098" t="s">
        <v>10756</v>
      </c>
      <c r="B2098">
        <v>2750</v>
      </c>
      <c r="C2098">
        <v>2015</v>
      </c>
      <c r="D2098" t="s">
        <v>10751</v>
      </c>
      <c r="E2098" t="s">
        <v>10751</v>
      </c>
      <c r="F2098" t="s">
        <v>10751</v>
      </c>
      <c r="H2098" t="s">
        <v>10751</v>
      </c>
      <c r="I2098" t="str">
        <f t="shared" si="39"/>
        <v/>
      </c>
      <c r="K2098" t="s">
        <v>10751</v>
      </c>
      <c r="L2098" t="s">
        <v>10751</v>
      </c>
      <c r="M2098" t="s">
        <v>10751</v>
      </c>
      <c r="N2098" t="s">
        <v>10751</v>
      </c>
      <c r="O2098" t="s">
        <v>10751</v>
      </c>
      <c r="P2098" t="s">
        <v>10751</v>
      </c>
      <c r="Q2098" t="s">
        <v>10751</v>
      </c>
      <c r="R2098" t="s">
        <v>10751</v>
      </c>
      <c r="S2098" t="s">
        <v>10751</v>
      </c>
      <c r="T2098" t="s">
        <v>10751</v>
      </c>
      <c r="U2098" t="s">
        <v>10751</v>
      </c>
      <c r="V2098" t="s">
        <v>10751</v>
      </c>
      <c r="W2098" t="s">
        <v>10751</v>
      </c>
      <c r="X2098" t="s">
        <v>10751</v>
      </c>
      <c r="Y2098" t="s">
        <v>10751</v>
      </c>
      <c r="Z2098" t="s">
        <v>10751</v>
      </c>
      <c r="AA2098" t="s">
        <v>10751</v>
      </c>
      <c r="AB2098" t="s">
        <v>10751</v>
      </c>
      <c r="AC2098" t="s">
        <v>10751</v>
      </c>
      <c r="AD2098" t="s">
        <v>10751</v>
      </c>
      <c r="AE2098" t="s">
        <v>10751</v>
      </c>
      <c r="AF2098" t="s">
        <v>10751</v>
      </c>
      <c r="AG2098" t="s">
        <v>10751</v>
      </c>
      <c r="AH2098" t="s">
        <v>10751</v>
      </c>
      <c r="AI2098" t="s">
        <v>10751</v>
      </c>
      <c r="AJ2098" t="s">
        <v>10751</v>
      </c>
      <c r="AK2098" t="s">
        <v>10751</v>
      </c>
      <c r="AL2098" t="s">
        <v>10751</v>
      </c>
      <c r="AM2098" t="s">
        <v>10751</v>
      </c>
      <c r="AN2098" t="s">
        <v>10751</v>
      </c>
      <c r="AO2098" t="s">
        <v>10751</v>
      </c>
      <c r="AP2098" t="s">
        <v>10751</v>
      </c>
      <c r="AQ2098" t="s">
        <v>10751</v>
      </c>
      <c r="AR2098" t="s">
        <v>10751</v>
      </c>
      <c r="AS2098" t="s">
        <v>10751</v>
      </c>
      <c r="AT2098" t="s">
        <v>10751</v>
      </c>
      <c r="AU2098" t="s">
        <v>10751</v>
      </c>
      <c r="AV2098" t="s">
        <v>10751</v>
      </c>
      <c r="AW2098" t="s">
        <v>10751</v>
      </c>
      <c r="AX2098" t="s">
        <v>10751</v>
      </c>
      <c r="AY2098" t="s">
        <v>10751</v>
      </c>
      <c r="AZ2098" t="s">
        <v>10751</v>
      </c>
      <c r="BA2098" t="s">
        <v>10751</v>
      </c>
      <c r="BB2098" t="s">
        <v>10751</v>
      </c>
      <c r="BC2098" t="s">
        <v>10751</v>
      </c>
      <c r="BD2098" t="s">
        <v>10751</v>
      </c>
    </row>
    <row r="2099" spans="1:56">
      <c r="A2099" t="s">
        <v>10756</v>
      </c>
      <c r="B2099">
        <v>2750</v>
      </c>
      <c r="C2099">
        <v>2016</v>
      </c>
      <c r="D2099" t="s">
        <v>10751</v>
      </c>
      <c r="E2099" t="s">
        <v>10751</v>
      </c>
      <c r="F2099" t="s">
        <v>10751</v>
      </c>
      <c r="H2099" t="s">
        <v>10751</v>
      </c>
      <c r="I2099" t="str">
        <f t="shared" si="39"/>
        <v/>
      </c>
      <c r="K2099" t="s">
        <v>10751</v>
      </c>
      <c r="L2099" t="s">
        <v>10751</v>
      </c>
      <c r="M2099" t="s">
        <v>10751</v>
      </c>
      <c r="N2099" t="s">
        <v>10751</v>
      </c>
      <c r="O2099" t="s">
        <v>10751</v>
      </c>
      <c r="P2099" t="s">
        <v>10751</v>
      </c>
      <c r="Q2099" t="s">
        <v>10751</v>
      </c>
      <c r="R2099" t="s">
        <v>10751</v>
      </c>
      <c r="S2099" t="s">
        <v>10751</v>
      </c>
      <c r="T2099" t="s">
        <v>10751</v>
      </c>
      <c r="U2099" t="s">
        <v>10751</v>
      </c>
      <c r="V2099" t="s">
        <v>10751</v>
      </c>
      <c r="W2099" t="s">
        <v>10751</v>
      </c>
      <c r="X2099" t="s">
        <v>10751</v>
      </c>
      <c r="Y2099" t="s">
        <v>10751</v>
      </c>
      <c r="Z2099" t="s">
        <v>10751</v>
      </c>
      <c r="AA2099" t="s">
        <v>10751</v>
      </c>
      <c r="AB2099" t="s">
        <v>10751</v>
      </c>
      <c r="AC2099" t="s">
        <v>10751</v>
      </c>
      <c r="AD2099" t="s">
        <v>10751</v>
      </c>
      <c r="AE2099" t="s">
        <v>10751</v>
      </c>
      <c r="AF2099" t="s">
        <v>10751</v>
      </c>
      <c r="AG2099" t="s">
        <v>10751</v>
      </c>
      <c r="AH2099" t="s">
        <v>10751</v>
      </c>
      <c r="AI2099" t="s">
        <v>10751</v>
      </c>
      <c r="AJ2099" t="s">
        <v>10751</v>
      </c>
      <c r="AK2099" t="s">
        <v>10751</v>
      </c>
      <c r="AL2099" t="s">
        <v>10751</v>
      </c>
      <c r="AM2099" t="s">
        <v>10751</v>
      </c>
      <c r="AN2099" t="s">
        <v>10751</v>
      </c>
      <c r="AO2099" t="s">
        <v>10751</v>
      </c>
      <c r="AP2099" t="s">
        <v>10751</v>
      </c>
      <c r="AQ2099" t="s">
        <v>10751</v>
      </c>
      <c r="AR2099" t="s">
        <v>10751</v>
      </c>
      <c r="AS2099" t="s">
        <v>10751</v>
      </c>
      <c r="AT2099" t="s">
        <v>10751</v>
      </c>
      <c r="AU2099" t="s">
        <v>10751</v>
      </c>
      <c r="AV2099" t="s">
        <v>10751</v>
      </c>
      <c r="AW2099" t="s">
        <v>10751</v>
      </c>
      <c r="AX2099" t="s">
        <v>10751</v>
      </c>
      <c r="AY2099" t="s">
        <v>10751</v>
      </c>
      <c r="AZ2099" t="s">
        <v>10751</v>
      </c>
      <c r="BA2099" t="s">
        <v>10751</v>
      </c>
      <c r="BB2099" t="s">
        <v>10751</v>
      </c>
      <c r="BC2099" t="s">
        <v>10751</v>
      </c>
      <c r="BD2099" t="s">
        <v>10751</v>
      </c>
    </row>
    <row r="2100" spans="1:56">
      <c r="A2100" t="s">
        <v>10756</v>
      </c>
      <c r="B2100">
        <v>2750</v>
      </c>
      <c r="C2100">
        <v>2017</v>
      </c>
      <c r="D2100" t="s">
        <v>10751</v>
      </c>
      <c r="E2100" t="s">
        <v>10751</v>
      </c>
      <c r="F2100" t="s">
        <v>10751</v>
      </c>
      <c r="H2100" t="s">
        <v>10751</v>
      </c>
      <c r="I2100" t="str">
        <f t="shared" si="39"/>
        <v/>
      </c>
      <c r="K2100" t="s">
        <v>10751</v>
      </c>
      <c r="L2100" t="s">
        <v>10751</v>
      </c>
      <c r="M2100" t="s">
        <v>10751</v>
      </c>
      <c r="N2100" t="s">
        <v>10751</v>
      </c>
      <c r="O2100" t="s">
        <v>10751</v>
      </c>
      <c r="P2100" t="s">
        <v>10751</v>
      </c>
      <c r="Q2100" t="s">
        <v>10751</v>
      </c>
      <c r="R2100" t="s">
        <v>10751</v>
      </c>
      <c r="S2100" t="s">
        <v>10751</v>
      </c>
      <c r="T2100" t="s">
        <v>10751</v>
      </c>
      <c r="U2100" t="s">
        <v>10751</v>
      </c>
      <c r="V2100" t="s">
        <v>10751</v>
      </c>
      <c r="W2100" t="s">
        <v>10751</v>
      </c>
      <c r="X2100" t="s">
        <v>10751</v>
      </c>
      <c r="Y2100" t="s">
        <v>10751</v>
      </c>
      <c r="Z2100" t="s">
        <v>10751</v>
      </c>
      <c r="AA2100" t="s">
        <v>10751</v>
      </c>
      <c r="AB2100" t="s">
        <v>10751</v>
      </c>
      <c r="AC2100" t="s">
        <v>10751</v>
      </c>
      <c r="AD2100" t="s">
        <v>10751</v>
      </c>
      <c r="AE2100" t="s">
        <v>10751</v>
      </c>
      <c r="AF2100" t="s">
        <v>10751</v>
      </c>
      <c r="AG2100" t="s">
        <v>10751</v>
      </c>
      <c r="AH2100" t="s">
        <v>10751</v>
      </c>
      <c r="AI2100" t="s">
        <v>10751</v>
      </c>
      <c r="AJ2100" t="s">
        <v>10751</v>
      </c>
      <c r="AK2100" t="s">
        <v>10751</v>
      </c>
      <c r="AL2100" t="s">
        <v>10751</v>
      </c>
      <c r="AM2100" t="s">
        <v>10751</v>
      </c>
      <c r="AN2100" t="s">
        <v>10751</v>
      </c>
      <c r="AO2100" t="s">
        <v>10751</v>
      </c>
      <c r="AP2100" t="s">
        <v>10751</v>
      </c>
      <c r="AQ2100" t="s">
        <v>10751</v>
      </c>
      <c r="AR2100" t="s">
        <v>10751</v>
      </c>
      <c r="AS2100" t="s">
        <v>10751</v>
      </c>
      <c r="AT2100" t="s">
        <v>10751</v>
      </c>
      <c r="AU2100" t="s">
        <v>10751</v>
      </c>
      <c r="AV2100" t="s">
        <v>10751</v>
      </c>
      <c r="AW2100" t="s">
        <v>10751</v>
      </c>
      <c r="AX2100" t="s">
        <v>10751</v>
      </c>
      <c r="AY2100" t="s">
        <v>10751</v>
      </c>
      <c r="AZ2100" t="s">
        <v>10751</v>
      </c>
      <c r="BA2100" t="s">
        <v>10751</v>
      </c>
      <c r="BB2100" t="s">
        <v>10751</v>
      </c>
      <c r="BC2100" t="s">
        <v>10751</v>
      </c>
      <c r="BD2100" t="s">
        <v>10751</v>
      </c>
    </row>
    <row r="2101" spans="1:56">
      <c r="A2101" t="s">
        <v>10756</v>
      </c>
      <c r="B2101">
        <v>2750</v>
      </c>
      <c r="C2101">
        <v>2018</v>
      </c>
      <c r="D2101" t="s">
        <v>10751</v>
      </c>
      <c r="E2101" t="s">
        <v>10751</v>
      </c>
      <c r="F2101" t="s">
        <v>10751</v>
      </c>
      <c r="H2101" t="s">
        <v>10751</v>
      </c>
      <c r="I2101" t="str">
        <f t="shared" si="39"/>
        <v/>
      </c>
      <c r="K2101" t="s">
        <v>10751</v>
      </c>
      <c r="L2101" t="s">
        <v>10751</v>
      </c>
      <c r="M2101" t="s">
        <v>10751</v>
      </c>
      <c r="N2101" t="s">
        <v>10751</v>
      </c>
      <c r="O2101" t="s">
        <v>10751</v>
      </c>
      <c r="P2101" t="s">
        <v>10751</v>
      </c>
      <c r="Q2101" t="s">
        <v>10751</v>
      </c>
      <c r="R2101" t="s">
        <v>10751</v>
      </c>
      <c r="S2101" t="s">
        <v>10751</v>
      </c>
      <c r="T2101" t="s">
        <v>10751</v>
      </c>
      <c r="U2101" t="s">
        <v>10751</v>
      </c>
      <c r="V2101" t="s">
        <v>10751</v>
      </c>
      <c r="W2101" t="s">
        <v>10751</v>
      </c>
      <c r="X2101" t="s">
        <v>10751</v>
      </c>
      <c r="Y2101" t="s">
        <v>10751</v>
      </c>
      <c r="Z2101" t="s">
        <v>10751</v>
      </c>
      <c r="AA2101" t="s">
        <v>10751</v>
      </c>
      <c r="AB2101" t="s">
        <v>10751</v>
      </c>
      <c r="AC2101" t="s">
        <v>10751</v>
      </c>
      <c r="AD2101" t="s">
        <v>10751</v>
      </c>
      <c r="AE2101" t="s">
        <v>10751</v>
      </c>
      <c r="AF2101" t="s">
        <v>10751</v>
      </c>
      <c r="AG2101" t="s">
        <v>10751</v>
      </c>
      <c r="AH2101" t="s">
        <v>10751</v>
      </c>
      <c r="AI2101" t="s">
        <v>10751</v>
      </c>
      <c r="AJ2101" t="s">
        <v>10751</v>
      </c>
      <c r="AK2101" t="s">
        <v>10751</v>
      </c>
      <c r="AL2101" t="s">
        <v>10751</v>
      </c>
      <c r="AM2101" t="s">
        <v>10751</v>
      </c>
      <c r="AN2101" t="s">
        <v>10751</v>
      </c>
      <c r="AO2101" t="s">
        <v>10751</v>
      </c>
      <c r="AP2101" t="s">
        <v>10751</v>
      </c>
      <c r="AQ2101" t="s">
        <v>10751</v>
      </c>
      <c r="AR2101" t="s">
        <v>10751</v>
      </c>
      <c r="AS2101" t="s">
        <v>10751</v>
      </c>
      <c r="AT2101" t="s">
        <v>10751</v>
      </c>
      <c r="AU2101" t="s">
        <v>10751</v>
      </c>
      <c r="AV2101" t="s">
        <v>10751</v>
      </c>
      <c r="AW2101" t="s">
        <v>10751</v>
      </c>
      <c r="AX2101" t="s">
        <v>10751</v>
      </c>
      <c r="AY2101" t="s">
        <v>10751</v>
      </c>
      <c r="AZ2101" t="s">
        <v>10751</v>
      </c>
      <c r="BA2101" t="s">
        <v>10751</v>
      </c>
      <c r="BB2101" t="s">
        <v>10751</v>
      </c>
      <c r="BC2101" t="s">
        <v>10751</v>
      </c>
      <c r="BD2101" t="s">
        <v>10751</v>
      </c>
    </row>
    <row r="2102" spans="1:56">
      <c r="A2102" t="s">
        <v>10756</v>
      </c>
      <c r="B2102">
        <v>2750</v>
      </c>
      <c r="C2102">
        <v>2019</v>
      </c>
      <c r="D2102" t="s">
        <v>10751</v>
      </c>
      <c r="E2102" t="s">
        <v>10751</v>
      </c>
      <c r="F2102" t="s">
        <v>10751</v>
      </c>
      <c r="H2102" t="s">
        <v>10751</v>
      </c>
      <c r="I2102" t="str">
        <f t="shared" si="39"/>
        <v/>
      </c>
      <c r="K2102" t="s">
        <v>10751</v>
      </c>
      <c r="L2102" t="s">
        <v>10751</v>
      </c>
      <c r="M2102" t="s">
        <v>10751</v>
      </c>
      <c r="N2102" t="s">
        <v>10751</v>
      </c>
      <c r="O2102" t="s">
        <v>10751</v>
      </c>
      <c r="P2102" t="s">
        <v>10751</v>
      </c>
      <c r="Q2102" t="s">
        <v>10751</v>
      </c>
      <c r="R2102" t="s">
        <v>10751</v>
      </c>
      <c r="S2102" t="s">
        <v>10751</v>
      </c>
      <c r="T2102" t="s">
        <v>10751</v>
      </c>
      <c r="U2102" t="s">
        <v>10751</v>
      </c>
      <c r="V2102" t="s">
        <v>10751</v>
      </c>
      <c r="W2102" t="s">
        <v>10751</v>
      </c>
      <c r="X2102" t="s">
        <v>10751</v>
      </c>
      <c r="Y2102" t="s">
        <v>10751</v>
      </c>
      <c r="Z2102" t="s">
        <v>10751</v>
      </c>
      <c r="AA2102" t="s">
        <v>10751</v>
      </c>
      <c r="AB2102" t="s">
        <v>10751</v>
      </c>
      <c r="AC2102" t="s">
        <v>10751</v>
      </c>
      <c r="AD2102" t="s">
        <v>10751</v>
      </c>
      <c r="AE2102" t="s">
        <v>10751</v>
      </c>
      <c r="AF2102" t="s">
        <v>10751</v>
      </c>
      <c r="AG2102" t="s">
        <v>10751</v>
      </c>
      <c r="AH2102" t="s">
        <v>10751</v>
      </c>
      <c r="AI2102" t="s">
        <v>10751</v>
      </c>
      <c r="AJ2102" t="s">
        <v>10751</v>
      </c>
      <c r="AK2102" t="s">
        <v>10751</v>
      </c>
      <c r="AL2102" t="s">
        <v>10751</v>
      </c>
      <c r="AM2102" t="s">
        <v>10751</v>
      </c>
      <c r="AN2102" t="s">
        <v>10751</v>
      </c>
      <c r="AO2102" t="s">
        <v>10751</v>
      </c>
      <c r="AP2102" t="s">
        <v>10751</v>
      </c>
      <c r="AQ2102" t="s">
        <v>10751</v>
      </c>
      <c r="AR2102" t="s">
        <v>10751</v>
      </c>
      <c r="AS2102" t="s">
        <v>10751</v>
      </c>
      <c r="AT2102" t="s">
        <v>10751</v>
      </c>
      <c r="AU2102" t="s">
        <v>10751</v>
      </c>
      <c r="AV2102" t="s">
        <v>10751</v>
      </c>
      <c r="AW2102" t="s">
        <v>10751</v>
      </c>
      <c r="AX2102" t="s">
        <v>10751</v>
      </c>
      <c r="AY2102" t="s">
        <v>10751</v>
      </c>
      <c r="AZ2102" t="s">
        <v>10751</v>
      </c>
      <c r="BA2102" t="s">
        <v>10751</v>
      </c>
      <c r="BB2102" t="s">
        <v>10751</v>
      </c>
      <c r="BC2102" t="s">
        <v>10751</v>
      </c>
      <c r="BD2102" t="s">
        <v>10751</v>
      </c>
    </row>
    <row r="2103" spans="1:56">
      <c r="A2103" t="s">
        <v>10756</v>
      </c>
      <c r="B2103">
        <v>2750</v>
      </c>
      <c r="C2103">
        <v>2020</v>
      </c>
      <c r="D2103" t="s">
        <v>10751</v>
      </c>
      <c r="E2103" t="s">
        <v>10751</v>
      </c>
      <c r="F2103" t="s">
        <v>10751</v>
      </c>
      <c r="H2103" t="s">
        <v>10751</v>
      </c>
      <c r="I2103" t="str">
        <f t="shared" si="39"/>
        <v/>
      </c>
      <c r="K2103" t="s">
        <v>10751</v>
      </c>
      <c r="L2103" t="s">
        <v>10751</v>
      </c>
      <c r="M2103" t="s">
        <v>10751</v>
      </c>
      <c r="N2103" t="s">
        <v>10751</v>
      </c>
      <c r="O2103" t="s">
        <v>10751</v>
      </c>
      <c r="P2103" t="s">
        <v>10751</v>
      </c>
      <c r="Q2103" t="s">
        <v>10751</v>
      </c>
      <c r="R2103" t="s">
        <v>10751</v>
      </c>
      <c r="S2103" t="s">
        <v>10751</v>
      </c>
      <c r="T2103" t="s">
        <v>10751</v>
      </c>
      <c r="U2103" t="s">
        <v>10751</v>
      </c>
      <c r="V2103" t="s">
        <v>10751</v>
      </c>
      <c r="W2103" t="s">
        <v>10751</v>
      </c>
      <c r="X2103" t="s">
        <v>10751</v>
      </c>
      <c r="Y2103" t="s">
        <v>10751</v>
      </c>
      <c r="Z2103" t="s">
        <v>10751</v>
      </c>
      <c r="AA2103" t="s">
        <v>10751</v>
      </c>
      <c r="AB2103" t="s">
        <v>10751</v>
      </c>
      <c r="AC2103" t="s">
        <v>10751</v>
      </c>
      <c r="AD2103" t="s">
        <v>10751</v>
      </c>
      <c r="AE2103" t="s">
        <v>10751</v>
      </c>
      <c r="AF2103" t="s">
        <v>10751</v>
      </c>
      <c r="AG2103" t="s">
        <v>10751</v>
      </c>
      <c r="AH2103" t="s">
        <v>10751</v>
      </c>
      <c r="AI2103" t="s">
        <v>10751</v>
      </c>
      <c r="AJ2103" t="s">
        <v>10751</v>
      </c>
      <c r="AK2103" t="s">
        <v>10751</v>
      </c>
      <c r="AL2103" t="s">
        <v>10751</v>
      </c>
      <c r="AM2103" t="s">
        <v>10751</v>
      </c>
      <c r="AN2103" t="s">
        <v>10751</v>
      </c>
      <c r="AO2103" t="s">
        <v>10751</v>
      </c>
      <c r="AP2103" t="s">
        <v>10751</v>
      </c>
      <c r="AQ2103" t="s">
        <v>10751</v>
      </c>
      <c r="AR2103" t="s">
        <v>10751</v>
      </c>
      <c r="AS2103" t="s">
        <v>10751</v>
      </c>
      <c r="AT2103" t="s">
        <v>10751</v>
      </c>
      <c r="AU2103" t="s">
        <v>10751</v>
      </c>
      <c r="AV2103" t="s">
        <v>10751</v>
      </c>
      <c r="AW2103" t="s">
        <v>10751</v>
      </c>
      <c r="AX2103" t="s">
        <v>10751</v>
      </c>
      <c r="AY2103" t="s">
        <v>10751</v>
      </c>
      <c r="AZ2103" t="s">
        <v>10751</v>
      </c>
      <c r="BA2103" t="s">
        <v>10751</v>
      </c>
      <c r="BB2103" t="s">
        <v>10751</v>
      </c>
      <c r="BC2103" t="s">
        <v>10751</v>
      </c>
      <c r="BD2103" t="s">
        <v>10751</v>
      </c>
    </row>
    <row r="2104" spans="1:56">
      <c r="A2104" t="s">
        <v>10756</v>
      </c>
      <c r="B2104">
        <v>2750</v>
      </c>
      <c r="C2104">
        <v>2021</v>
      </c>
      <c r="D2104" t="s">
        <v>10751</v>
      </c>
      <c r="E2104" t="s">
        <v>10751</v>
      </c>
      <c r="F2104" t="s">
        <v>10751</v>
      </c>
      <c r="G2104" t="str">
        <f>IFERROR(F2104*E2104,"")</f>
        <v/>
      </c>
      <c r="H2104" t="s">
        <v>10751</v>
      </c>
      <c r="I2104" t="str">
        <f t="shared" si="39"/>
        <v/>
      </c>
      <c r="J2104" t="str">
        <f>IFERROR(M2104*E2104,"")</f>
        <v/>
      </c>
      <c r="K2104" t="s">
        <v>10751</v>
      </c>
      <c r="L2104" t="s">
        <v>10751</v>
      </c>
      <c r="M2104" t="s">
        <v>10751</v>
      </c>
      <c r="N2104" t="s">
        <v>10751</v>
      </c>
      <c r="O2104" t="s">
        <v>10751</v>
      </c>
      <c r="P2104" t="s">
        <v>10751</v>
      </c>
      <c r="Q2104" t="s">
        <v>10751</v>
      </c>
      <c r="R2104" t="s">
        <v>10751</v>
      </c>
      <c r="S2104" t="s">
        <v>10751</v>
      </c>
      <c r="T2104" t="s">
        <v>10751</v>
      </c>
      <c r="U2104" t="s">
        <v>10751</v>
      </c>
      <c r="V2104" t="s">
        <v>10751</v>
      </c>
      <c r="W2104" t="s">
        <v>10751</v>
      </c>
      <c r="X2104" t="s">
        <v>10751</v>
      </c>
      <c r="Y2104" t="s">
        <v>10751</v>
      </c>
      <c r="Z2104" t="s">
        <v>10751</v>
      </c>
      <c r="AA2104" t="s">
        <v>10751</v>
      </c>
      <c r="AB2104" t="s">
        <v>10751</v>
      </c>
      <c r="AC2104" t="s">
        <v>10751</v>
      </c>
      <c r="AD2104" t="s">
        <v>10751</v>
      </c>
      <c r="AE2104" t="s">
        <v>10751</v>
      </c>
      <c r="AF2104" t="s">
        <v>10751</v>
      </c>
      <c r="AG2104" t="s">
        <v>10751</v>
      </c>
      <c r="AH2104" t="s">
        <v>10751</v>
      </c>
      <c r="AI2104" t="s">
        <v>10751</v>
      </c>
      <c r="AJ2104" t="s">
        <v>10751</v>
      </c>
      <c r="AK2104" t="s">
        <v>10751</v>
      </c>
      <c r="AL2104" t="s">
        <v>10751</v>
      </c>
      <c r="AM2104" t="s">
        <v>10751</v>
      </c>
      <c r="AN2104" t="s">
        <v>10751</v>
      </c>
      <c r="AO2104" t="s">
        <v>10751</v>
      </c>
      <c r="AP2104" t="s">
        <v>10751</v>
      </c>
      <c r="AQ2104" t="s">
        <v>10751</v>
      </c>
      <c r="AR2104" t="s">
        <v>10751</v>
      </c>
      <c r="AS2104" t="s">
        <v>10751</v>
      </c>
      <c r="AT2104" t="s">
        <v>10751</v>
      </c>
      <c r="AU2104" t="s">
        <v>10751</v>
      </c>
      <c r="AV2104" t="s">
        <v>10751</v>
      </c>
      <c r="AW2104" t="s">
        <v>10751</v>
      </c>
      <c r="AX2104" t="s">
        <v>10751</v>
      </c>
      <c r="AY2104" t="s">
        <v>10751</v>
      </c>
      <c r="AZ2104" t="s">
        <v>10751</v>
      </c>
      <c r="BA2104" t="s">
        <v>10751</v>
      </c>
      <c r="BB2104" t="s">
        <v>10751</v>
      </c>
      <c r="BC2104" t="s">
        <v>10751</v>
      </c>
      <c r="BD2104" t="s">
        <v>10751</v>
      </c>
    </row>
    <row r="2105" spans="1:56">
      <c r="A2105" t="s">
        <v>10756</v>
      </c>
      <c r="B2105">
        <v>2750</v>
      </c>
      <c r="C2105" t="s">
        <v>10752</v>
      </c>
      <c r="D2105" t="s">
        <v>10751</v>
      </c>
      <c r="E2105" t="s">
        <v>10751</v>
      </c>
      <c r="F2105" t="s">
        <v>10751</v>
      </c>
      <c r="H2105" t="s">
        <v>10751</v>
      </c>
      <c r="I2105" t="str">
        <f t="shared" si="39"/>
        <v/>
      </c>
      <c r="K2105" t="s">
        <v>10751</v>
      </c>
      <c r="L2105" t="s">
        <v>10751</v>
      </c>
      <c r="M2105" t="s">
        <v>10751</v>
      </c>
      <c r="N2105" t="s">
        <v>10751</v>
      </c>
      <c r="O2105" t="s">
        <v>10751</v>
      </c>
      <c r="P2105" t="s">
        <v>10751</v>
      </c>
      <c r="Q2105" t="s">
        <v>10751</v>
      </c>
      <c r="R2105" t="s">
        <v>10751</v>
      </c>
      <c r="S2105" t="s">
        <v>10751</v>
      </c>
      <c r="T2105" t="s">
        <v>10751</v>
      </c>
      <c r="U2105" t="s">
        <v>10751</v>
      </c>
      <c r="V2105" t="s">
        <v>10751</v>
      </c>
      <c r="W2105" t="s">
        <v>10751</v>
      </c>
      <c r="X2105" t="s">
        <v>10751</v>
      </c>
      <c r="Y2105" t="s">
        <v>10751</v>
      </c>
      <c r="Z2105" t="s">
        <v>10751</v>
      </c>
      <c r="AA2105" t="s">
        <v>10751</v>
      </c>
      <c r="AB2105" t="s">
        <v>10751</v>
      </c>
      <c r="AC2105" t="s">
        <v>10751</v>
      </c>
      <c r="AD2105" t="s">
        <v>10751</v>
      </c>
      <c r="AE2105" t="s">
        <v>10751</v>
      </c>
      <c r="AF2105" t="s">
        <v>10751</v>
      </c>
      <c r="AG2105" t="s">
        <v>10751</v>
      </c>
      <c r="AH2105" t="s">
        <v>10751</v>
      </c>
      <c r="AI2105" t="s">
        <v>10751</v>
      </c>
      <c r="AJ2105" t="s">
        <v>10751</v>
      </c>
      <c r="AK2105" t="s">
        <v>10751</v>
      </c>
      <c r="AL2105" t="s">
        <v>10751</v>
      </c>
      <c r="AM2105" t="s">
        <v>10751</v>
      </c>
      <c r="AN2105" t="s">
        <v>10751</v>
      </c>
      <c r="AO2105" t="s">
        <v>10751</v>
      </c>
      <c r="AP2105" t="s">
        <v>10751</v>
      </c>
      <c r="AQ2105" t="s">
        <v>10751</v>
      </c>
      <c r="AR2105" t="s">
        <v>10751</v>
      </c>
      <c r="AS2105" t="s">
        <v>10751</v>
      </c>
      <c r="AT2105" t="s">
        <v>10751</v>
      </c>
      <c r="AU2105" t="s">
        <v>10751</v>
      </c>
      <c r="AV2105" t="s">
        <v>10751</v>
      </c>
      <c r="AW2105" t="s">
        <v>10751</v>
      </c>
      <c r="AX2105" t="s">
        <v>10751</v>
      </c>
      <c r="AY2105" t="s">
        <v>10751</v>
      </c>
      <c r="AZ2105" t="s">
        <v>10751</v>
      </c>
      <c r="BA2105" t="s">
        <v>10751</v>
      </c>
      <c r="BB2105" t="s">
        <v>10751</v>
      </c>
      <c r="BC2105" t="s">
        <v>10751</v>
      </c>
      <c r="BD2105" t="s">
        <v>10751</v>
      </c>
    </row>
    <row r="2106" spans="1:56">
      <c r="A2106" t="s">
        <v>10755</v>
      </c>
      <c r="B2106">
        <v>2750</v>
      </c>
      <c r="C2106">
        <v>1975</v>
      </c>
      <c r="D2106" t="s">
        <v>10751</v>
      </c>
      <c r="E2106" t="s">
        <v>10751</v>
      </c>
      <c r="F2106" t="s">
        <v>10751</v>
      </c>
      <c r="H2106" t="s">
        <v>10751</v>
      </c>
      <c r="I2106" t="str">
        <f t="shared" si="39"/>
        <v/>
      </c>
      <c r="K2106" t="s">
        <v>10751</v>
      </c>
      <c r="L2106" t="s">
        <v>10751</v>
      </c>
      <c r="M2106" t="s">
        <v>10751</v>
      </c>
      <c r="N2106" t="s">
        <v>10751</v>
      </c>
      <c r="O2106" t="s">
        <v>10751</v>
      </c>
      <c r="P2106" t="s">
        <v>10751</v>
      </c>
      <c r="Q2106" t="s">
        <v>10751</v>
      </c>
      <c r="R2106" t="s">
        <v>10751</v>
      </c>
      <c r="S2106" t="s">
        <v>10751</v>
      </c>
      <c r="T2106" t="s">
        <v>10751</v>
      </c>
      <c r="U2106" t="s">
        <v>10751</v>
      </c>
      <c r="V2106" t="s">
        <v>10751</v>
      </c>
      <c r="W2106" t="s">
        <v>10751</v>
      </c>
      <c r="X2106" t="s">
        <v>10751</v>
      </c>
      <c r="Y2106" t="s">
        <v>10751</v>
      </c>
      <c r="Z2106" t="s">
        <v>10751</v>
      </c>
      <c r="AA2106" t="s">
        <v>10751</v>
      </c>
      <c r="AB2106" t="s">
        <v>10751</v>
      </c>
      <c r="AC2106" t="s">
        <v>10751</v>
      </c>
      <c r="AD2106" t="s">
        <v>10751</v>
      </c>
      <c r="AE2106" t="s">
        <v>10751</v>
      </c>
      <c r="AF2106" t="s">
        <v>10751</v>
      </c>
      <c r="AG2106" t="s">
        <v>10751</v>
      </c>
      <c r="AH2106" t="s">
        <v>10751</v>
      </c>
      <c r="AI2106" t="s">
        <v>10751</v>
      </c>
      <c r="AJ2106" t="s">
        <v>10751</v>
      </c>
      <c r="AK2106" t="s">
        <v>10751</v>
      </c>
      <c r="AL2106" t="s">
        <v>10751</v>
      </c>
      <c r="AM2106" t="s">
        <v>10751</v>
      </c>
      <c r="AN2106" t="s">
        <v>10751</v>
      </c>
      <c r="AO2106" t="s">
        <v>10751</v>
      </c>
      <c r="AP2106" t="s">
        <v>10751</v>
      </c>
      <c r="AQ2106" t="s">
        <v>10751</v>
      </c>
      <c r="AR2106" t="s">
        <v>10751</v>
      </c>
      <c r="AS2106" t="s">
        <v>10751</v>
      </c>
      <c r="AT2106" t="s">
        <v>10751</v>
      </c>
      <c r="AU2106" t="s">
        <v>10751</v>
      </c>
      <c r="AV2106" t="s">
        <v>10751</v>
      </c>
      <c r="AW2106" t="s">
        <v>10751</v>
      </c>
      <c r="AX2106" t="s">
        <v>10751</v>
      </c>
      <c r="AY2106" t="s">
        <v>10751</v>
      </c>
      <c r="AZ2106" t="s">
        <v>10751</v>
      </c>
      <c r="BA2106" t="s">
        <v>10751</v>
      </c>
      <c r="BB2106" t="s">
        <v>10751</v>
      </c>
      <c r="BC2106" t="s">
        <v>10751</v>
      </c>
      <c r="BD2106" t="s">
        <v>10751</v>
      </c>
    </row>
    <row r="2107" spans="1:56">
      <c r="A2107" t="s">
        <v>10755</v>
      </c>
      <c r="B2107">
        <v>2750</v>
      </c>
      <c r="C2107">
        <v>1976</v>
      </c>
      <c r="D2107" t="s">
        <v>10751</v>
      </c>
      <c r="E2107" t="s">
        <v>10751</v>
      </c>
      <c r="F2107" t="s">
        <v>10751</v>
      </c>
      <c r="H2107" t="s">
        <v>10751</v>
      </c>
      <c r="I2107" t="str">
        <f t="shared" si="39"/>
        <v/>
      </c>
      <c r="K2107" t="s">
        <v>10751</v>
      </c>
      <c r="L2107" t="s">
        <v>10751</v>
      </c>
      <c r="M2107" t="s">
        <v>10751</v>
      </c>
      <c r="N2107" t="s">
        <v>10751</v>
      </c>
      <c r="O2107" t="s">
        <v>10751</v>
      </c>
      <c r="P2107" t="s">
        <v>10751</v>
      </c>
      <c r="Q2107" t="s">
        <v>10751</v>
      </c>
      <c r="R2107" t="s">
        <v>10751</v>
      </c>
      <c r="S2107" t="s">
        <v>10751</v>
      </c>
      <c r="T2107" t="s">
        <v>10751</v>
      </c>
      <c r="U2107" t="s">
        <v>10751</v>
      </c>
      <c r="V2107" t="s">
        <v>10751</v>
      </c>
      <c r="W2107" t="s">
        <v>10751</v>
      </c>
      <c r="X2107" t="s">
        <v>10751</v>
      </c>
      <c r="Y2107" t="s">
        <v>10751</v>
      </c>
      <c r="Z2107" t="s">
        <v>10751</v>
      </c>
      <c r="AA2107" t="s">
        <v>10751</v>
      </c>
      <c r="AB2107" t="s">
        <v>10751</v>
      </c>
      <c r="AC2107" t="s">
        <v>10751</v>
      </c>
      <c r="AD2107" t="s">
        <v>10751</v>
      </c>
      <c r="AE2107" t="s">
        <v>10751</v>
      </c>
      <c r="AF2107" t="s">
        <v>10751</v>
      </c>
      <c r="AG2107" t="s">
        <v>10751</v>
      </c>
      <c r="AH2107" t="s">
        <v>10751</v>
      </c>
      <c r="AI2107" t="s">
        <v>10751</v>
      </c>
      <c r="AJ2107" t="s">
        <v>10751</v>
      </c>
      <c r="AK2107" t="s">
        <v>10751</v>
      </c>
      <c r="AL2107" t="s">
        <v>10751</v>
      </c>
      <c r="AM2107" t="s">
        <v>10751</v>
      </c>
      <c r="AN2107" t="s">
        <v>10751</v>
      </c>
      <c r="AO2107" t="s">
        <v>10751</v>
      </c>
      <c r="AP2107" t="s">
        <v>10751</v>
      </c>
      <c r="AQ2107" t="s">
        <v>10751</v>
      </c>
      <c r="AR2107" t="s">
        <v>10751</v>
      </c>
      <c r="AS2107" t="s">
        <v>10751</v>
      </c>
      <c r="AT2107" t="s">
        <v>10751</v>
      </c>
      <c r="AU2107" t="s">
        <v>10751</v>
      </c>
      <c r="AV2107" t="s">
        <v>10751</v>
      </c>
      <c r="AW2107" t="s">
        <v>10751</v>
      </c>
      <c r="AX2107" t="s">
        <v>10751</v>
      </c>
      <c r="AY2107" t="s">
        <v>10751</v>
      </c>
      <c r="AZ2107" t="s">
        <v>10751</v>
      </c>
      <c r="BA2107" t="s">
        <v>10751</v>
      </c>
      <c r="BB2107" t="s">
        <v>10751</v>
      </c>
      <c r="BC2107" t="s">
        <v>10751</v>
      </c>
      <c r="BD2107" t="s">
        <v>10751</v>
      </c>
    </row>
    <row r="2108" spans="1:56">
      <c r="A2108" t="s">
        <v>10755</v>
      </c>
      <c r="B2108">
        <v>2750</v>
      </c>
      <c r="C2108">
        <v>1977</v>
      </c>
      <c r="D2108" t="s">
        <v>10751</v>
      </c>
      <c r="E2108" t="s">
        <v>10751</v>
      </c>
      <c r="F2108" t="s">
        <v>10751</v>
      </c>
      <c r="H2108" t="s">
        <v>10751</v>
      </c>
      <c r="I2108" t="str">
        <f t="shared" si="39"/>
        <v/>
      </c>
      <c r="K2108" t="s">
        <v>10751</v>
      </c>
      <c r="L2108" t="s">
        <v>10751</v>
      </c>
      <c r="M2108" t="s">
        <v>10751</v>
      </c>
      <c r="N2108" t="s">
        <v>10751</v>
      </c>
      <c r="O2108" t="s">
        <v>10751</v>
      </c>
      <c r="P2108" t="s">
        <v>10751</v>
      </c>
      <c r="Q2108" t="s">
        <v>10751</v>
      </c>
      <c r="R2108" t="s">
        <v>10751</v>
      </c>
      <c r="S2108" t="s">
        <v>10751</v>
      </c>
      <c r="T2108" t="s">
        <v>10751</v>
      </c>
      <c r="U2108" t="s">
        <v>10751</v>
      </c>
      <c r="V2108" t="s">
        <v>10751</v>
      </c>
      <c r="W2108" t="s">
        <v>10751</v>
      </c>
      <c r="X2108" t="s">
        <v>10751</v>
      </c>
      <c r="Y2108" t="s">
        <v>10751</v>
      </c>
      <c r="Z2108" t="s">
        <v>10751</v>
      </c>
      <c r="AA2108" t="s">
        <v>10751</v>
      </c>
      <c r="AB2108" t="s">
        <v>10751</v>
      </c>
      <c r="AC2108" t="s">
        <v>10751</v>
      </c>
      <c r="AD2108" t="s">
        <v>10751</v>
      </c>
      <c r="AE2108" t="s">
        <v>10751</v>
      </c>
      <c r="AF2108" t="s">
        <v>10751</v>
      </c>
      <c r="AG2108" t="s">
        <v>10751</v>
      </c>
      <c r="AH2108" t="s">
        <v>10751</v>
      </c>
      <c r="AI2108" t="s">
        <v>10751</v>
      </c>
      <c r="AJ2108" t="s">
        <v>10751</v>
      </c>
      <c r="AK2108" t="s">
        <v>10751</v>
      </c>
      <c r="AL2108" t="s">
        <v>10751</v>
      </c>
      <c r="AM2108" t="s">
        <v>10751</v>
      </c>
      <c r="AN2108" t="s">
        <v>10751</v>
      </c>
      <c r="AO2108" t="s">
        <v>10751</v>
      </c>
      <c r="AP2108" t="s">
        <v>10751</v>
      </c>
      <c r="AQ2108" t="s">
        <v>10751</v>
      </c>
      <c r="AR2108" t="s">
        <v>10751</v>
      </c>
      <c r="AS2108" t="s">
        <v>10751</v>
      </c>
      <c r="AT2108" t="s">
        <v>10751</v>
      </c>
      <c r="AU2108" t="s">
        <v>10751</v>
      </c>
      <c r="AV2108" t="s">
        <v>10751</v>
      </c>
      <c r="AW2108" t="s">
        <v>10751</v>
      </c>
      <c r="AX2108" t="s">
        <v>10751</v>
      </c>
      <c r="AY2108" t="s">
        <v>10751</v>
      </c>
      <c r="AZ2108" t="s">
        <v>10751</v>
      </c>
      <c r="BA2108" t="s">
        <v>10751</v>
      </c>
      <c r="BB2108" t="s">
        <v>10751</v>
      </c>
      <c r="BC2108" t="s">
        <v>10751</v>
      </c>
      <c r="BD2108" t="s">
        <v>10751</v>
      </c>
    </row>
    <row r="2109" spans="1:56">
      <c r="A2109" t="s">
        <v>10755</v>
      </c>
      <c r="B2109">
        <v>2750</v>
      </c>
      <c r="C2109">
        <v>1978</v>
      </c>
      <c r="D2109" t="s">
        <v>10751</v>
      </c>
      <c r="E2109" t="s">
        <v>10751</v>
      </c>
      <c r="F2109" t="s">
        <v>10751</v>
      </c>
      <c r="H2109" t="s">
        <v>10751</v>
      </c>
      <c r="I2109" t="str">
        <f t="shared" si="39"/>
        <v/>
      </c>
      <c r="K2109" t="s">
        <v>10751</v>
      </c>
      <c r="L2109" t="s">
        <v>10751</v>
      </c>
      <c r="M2109" t="s">
        <v>10751</v>
      </c>
      <c r="N2109" t="s">
        <v>10751</v>
      </c>
      <c r="O2109" t="s">
        <v>10751</v>
      </c>
      <c r="P2109" t="s">
        <v>10751</v>
      </c>
      <c r="Q2109" t="s">
        <v>10751</v>
      </c>
      <c r="R2109" t="s">
        <v>10751</v>
      </c>
      <c r="S2109" t="s">
        <v>10751</v>
      </c>
      <c r="T2109" t="s">
        <v>10751</v>
      </c>
      <c r="U2109" t="s">
        <v>10751</v>
      </c>
      <c r="V2109" t="s">
        <v>10751</v>
      </c>
      <c r="W2109" t="s">
        <v>10751</v>
      </c>
      <c r="X2109" t="s">
        <v>10751</v>
      </c>
      <c r="Y2109" t="s">
        <v>10751</v>
      </c>
      <c r="Z2109" t="s">
        <v>10751</v>
      </c>
      <c r="AA2109" t="s">
        <v>10751</v>
      </c>
      <c r="AB2109" t="s">
        <v>10751</v>
      </c>
      <c r="AC2109" t="s">
        <v>10751</v>
      </c>
      <c r="AD2109" t="s">
        <v>10751</v>
      </c>
      <c r="AE2109" t="s">
        <v>10751</v>
      </c>
      <c r="AF2109" t="s">
        <v>10751</v>
      </c>
      <c r="AG2109" t="s">
        <v>10751</v>
      </c>
      <c r="AH2109" t="s">
        <v>10751</v>
      </c>
      <c r="AI2109" t="s">
        <v>10751</v>
      </c>
      <c r="AJ2109" t="s">
        <v>10751</v>
      </c>
      <c r="AK2109" t="s">
        <v>10751</v>
      </c>
      <c r="AL2109" t="s">
        <v>10751</v>
      </c>
      <c r="AM2109" t="s">
        <v>10751</v>
      </c>
      <c r="AN2109" t="s">
        <v>10751</v>
      </c>
      <c r="AO2109" t="s">
        <v>10751</v>
      </c>
      <c r="AP2109" t="s">
        <v>10751</v>
      </c>
      <c r="AQ2109" t="s">
        <v>10751</v>
      </c>
      <c r="AR2109" t="s">
        <v>10751</v>
      </c>
      <c r="AS2109" t="s">
        <v>10751</v>
      </c>
      <c r="AT2109" t="s">
        <v>10751</v>
      </c>
      <c r="AU2109" t="s">
        <v>10751</v>
      </c>
      <c r="AV2109" t="s">
        <v>10751</v>
      </c>
      <c r="AW2109" t="s">
        <v>10751</v>
      </c>
      <c r="AX2109" t="s">
        <v>10751</v>
      </c>
      <c r="AY2109" t="s">
        <v>10751</v>
      </c>
      <c r="AZ2109" t="s">
        <v>10751</v>
      </c>
      <c r="BA2109" t="s">
        <v>10751</v>
      </c>
      <c r="BB2109" t="s">
        <v>10751</v>
      </c>
      <c r="BC2109" t="s">
        <v>10751</v>
      </c>
      <c r="BD2109" t="s">
        <v>10751</v>
      </c>
    </row>
    <row r="2110" spans="1:56">
      <c r="A2110" t="s">
        <v>10755</v>
      </c>
      <c r="B2110">
        <v>2750</v>
      </c>
      <c r="C2110">
        <v>1979</v>
      </c>
      <c r="D2110" t="s">
        <v>10751</v>
      </c>
      <c r="E2110" t="s">
        <v>10751</v>
      </c>
      <c r="F2110" t="s">
        <v>10751</v>
      </c>
      <c r="H2110" t="s">
        <v>10751</v>
      </c>
      <c r="I2110" t="str">
        <f t="shared" si="39"/>
        <v/>
      </c>
      <c r="K2110" t="s">
        <v>10751</v>
      </c>
      <c r="L2110" t="s">
        <v>10751</v>
      </c>
      <c r="M2110" t="s">
        <v>10751</v>
      </c>
      <c r="N2110" t="s">
        <v>10751</v>
      </c>
      <c r="O2110" t="s">
        <v>10751</v>
      </c>
      <c r="P2110" t="s">
        <v>10751</v>
      </c>
      <c r="Q2110" t="s">
        <v>10751</v>
      </c>
      <c r="R2110" t="s">
        <v>10751</v>
      </c>
      <c r="S2110" t="s">
        <v>10751</v>
      </c>
      <c r="T2110" t="s">
        <v>10751</v>
      </c>
      <c r="U2110" t="s">
        <v>10751</v>
      </c>
      <c r="V2110" t="s">
        <v>10751</v>
      </c>
      <c r="W2110" t="s">
        <v>10751</v>
      </c>
      <c r="X2110" t="s">
        <v>10751</v>
      </c>
      <c r="Y2110" t="s">
        <v>10751</v>
      </c>
      <c r="Z2110" t="s">
        <v>10751</v>
      </c>
      <c r="AA2110" t="s">
        <v>10751</v>
      </c>
      <c r="AB2110" t="s">
        <v>10751</v>
      </c>
      <c r="AC2110" t="s">
        <v>10751</v>
      </c>
      <c r="AD2110" t="s">
        <v>10751</v>
      </c>
      <c r="AE2110" t="s">
        <v>10751</v>
      </c>
      <c r="AF2110" t="s">
        <v>10751</v>
      </c>
      <c r="AG2110" t="s">
        <v>10751</v>
      </c>
      <c r="AH2110" t="s">
        <v>10751</v>
      </c>
      <c r="AI2110" t="s">
        <v>10751</v>
      </c>
      <c r="AJ2110" t="s">
        <v>10751</v>
      </c>
      <c r="AK2110" t="s">
        <v>10751</v>
      </c>
      <c r="AL2110" t="s">
        <v>10751</v>
      </c>
      <c r="AM2110" t="s">
        <v>10751</v>
      </c>
      <c r="AN2110" t="s">
        <v>10751</v>
      </c>
      <c r="AO2110" t="s">
        <v>10751</v>
      </c>
      <c r="AP2110" t="s">
        <v>10751</v>
      </c>
      <c r="AQ2110" t="s">
        <v>10751</v>
      </c>
      <c r="AR2110" t="s">
        <v>10751</v>
      </c>
      <c r="AS2110" t="s">
        <v>10751</v>
      </c>
      <c r="AT2110" t="s">
        <v>10751</v>
      </c>
      <c r="AU2110" t="s">
        <v>10751</v>
      </c>
      <c r="AV2110" t="s">
        <v>10751</v>
      </c>
      <c r="AW2110" t="s">
        <v>10751</v>
      </c>
      <c r="AX2110" t="s">
        <v>10751</v>
      </c>
      <c r="AY2110" t="s">
        <v>10751</v>
      </c>
      <c r="AZ2110" t="s">
        <v>10751</v>
      </c>
      <c r="BA2110" t="s">
        <v>10751</v>
      </c>
      <c r="BB2110" t="s">
        <v>10751</v>
      </c>
      <c r="BC2110" t="s">
        <v>10751</v>
      </c>
      <c r="BD2110" t="s">
        <v>10751</v>
      </c>
    </row>
    <row r="2111" spans="1:56">
      <c r="A2111" t="s">
        <v>10755</v>
      </c>
      <c r="B2111">
        <v>2750</v>
      </c>
      <c r="C2111">
        <v>1980</v>
      </c>
      <c r="D2111" t="s">
        <v>10751</v>
      </c>
      <c r="E2111" t="s">
        <v>10751</v>
      </c>
      <c r="F2111" t="s">
        <v>10751</v>
      </c>
      <c r="H2111" t="s">
        <v>10751</v>
      </c>
      <c r="I2111" t="str">
        <f t="shared" si="39"/>
        <v/>
      </c>
      <c r="K2111" t="s">
        <v>10751</v>
      </c>
      <c r="L2111" t="s">
        <v>10751</v>
      </c>
      <c r="M2111" t="s">
        <v>10751</v>
      </c>
      <c r="N2111" t="s">
        <v>10751</v>
      </c>
      <c r="O2111" t="s">
        <v>10751</v>
      </c>
      <c r="P2111" t="s">
        <v>10751</v>
      </c>
      <c r="Q2111" t="s">
        <v>10751</v>
      </c>
      <c r="R2111" t="s">
        <v>10751</v>
      </c>
      <c r="S2111" t="s">
        <v>10751</v>
      </c>
      <c r="T2111" t="s">
        <v>10751</v>
      </c>
      <c r="U2111" t="s">
        <v>10751</v>
      </c>
      <c r="V2111" t="s">
        <v>10751</v>
      </c>
      <c r="W2111" t="s">
        <v>10751</v>
      </c>
      <c r="X2111" t="s">
        <v>10751</v>
      </c>
      <c r="Y2111" t="s">
        <v>10751</v>
      </c>
      <c r="Z2111" t="s">
        <v>10751</v>
      </c>
      <c r="AA2111" t="s">
        <v>10751</v>
      </c>
      <c r="AB2111" t="s">
        <v>10751</v>
      </c>
      <c r="AC2111" t="s">
        <v>10751</v>
      </c>
      <c r="AD2111" t="s">
        <v>10751</v>
      </c>
      <c r="AE2111" t="s">
        <v>10751</v>
      </c>
      <c r="AF2111" t="s">
        <v>10751</v>
      </c>
      <c r="AG2111" t="s">
        <v>10751</v>
      </c>
      <c r="AH2111" t="s">
        <v>10751</v>
      </c>
      <c r="AI2111" t="s">
        <v>10751</v>
      </c>
      <c r="AJ2111" t="s">
        <v>10751</v>
      </c>
      <c r="AK2111" t="s">
        <v>10751</v>
      </c>
      <c r="AL2111" t="s">
        <v>10751</v>
      </c>
      <c r="AM2111" t="s">
        <v>10751</v>
      </c>
      <c r="AN2111" t="s">
        <v>10751</v>
      </c>
      <c r="AO2111" t="s">
        <v>10751</v>
      </c>
      <c r="AP2111" t="s">
        <v>10751</v>
      </c>
      <c r="AQ2111" t="s">
        <v>10751</v>
      </c>
      <c r="AR2111" t="s">
        <v>10751</v>
      </c>
      <c r="AS2111" t="s">
        <v>10751</v>
      </c>
      <c r="AT2111" t="s">
        <v>10751</v>
      </c>
      <c r="AU2111" t="s">
        <v>10751</v>
      </c>
      <c r="AV2111" t="s">
        <v>10751</v>
      </c>
      <c r="AW2111" t="s">
        <v>10751</v>
      </c>
      <c r="AX2111" t="s">
        <v>10751</v>
      </c>
      <c r="AY2111" t="s">
        <v>10751</v>
      </c>
      <c r="AZ2111" t="s">
        <v>10751</v>
      </c>
      <c r="BA2111" t="s">
        <v>10751</v>
      </c>
      <c r="BB2111" t="s">
        <v>10751</v>
      </c>
      <c r="BC2111" t="s">
        <v>10751</v>
      </c>
      <c r="BD2111" t="s">
        <v>10751</v>
      </c>
    </row>
    <row r="2112" spans="1:56">
      <c r="A2112" t="s">
        <v>10755</v>
      </c>
      <c r="B2112">
        <v>2750</v>
      </c>
      <c r="C2112">
        <v>1981</v>
      </c>
      <c r="D2112" t="s">
        <v>10751</v>
      </c>
      <c r="E2112" t="s">
        <v>10751</v>
      </c>
      <c r="F2112" t="s">
        <v>10751</v>
      </c>
      <c r="H2112" t="s">
        <v>10751</v>
      </c>
      <c r="I2112" t="str">
        <f t="shared" si="39"/>
        <v/>
      </c>
      <c r="K2112" t="s">
        <v>10751</v>
      </c>
      <c r="L2112" t="s">
        <v>10751</v>
      </c>
      <c r="M2112" t="s">
        <v>10751</v>
      </c>
      <c r="N2112" t="s">
        <v>10751</v>
      </c>
      <c r="O2112" t="s">
        <v>10751</v>
      </c>
      <c r="P2112" t="s">
        <v>10751</v>
      </c>
      <c r="Q2112" t="s">
        <v>10751</v>
      </c>
      <c r="R2112" t="s">
        <v>10751</v>
      </c>
      <c r="S2112" t="s">
        <v>10751</v>
      </c>
      <c r="T2112" t="s">
        <v>10751</v>
      </c>
      <c r="U2112" t="s">
        <v>10751</v>
      </c>
      <c r="V2112" t="s">
        <v>10751</v>
      </c>
      <c r="W2112" t="s">
        <v>10751</v>
      </c>
      <c r="X2112" t="s">
        <v>10751</v>
      </c>
      <c r="Y2112" t="s">
        <v>10751</v>
      </c>
      <c r="Z2112" t="s">
        <v>10751</v>
      </c>
      <c r="AA2112" t="s">
        <v>10751</v>
      </c>
      <c r="AB2112" t="s">
        <v>10751</v>
      </c>
      <c r="AC2112" t="s">
        <v>10751</v>
      </c>
      <c r="AD2112" t="s">
        <v>10751</v>
      </c>
      <c r="AE2112" t="s">
        <v>10751</v>
      </c>
      <c r="AF2112" t="s">
        <v>10751</v>
      </c>
      <c r="AG2112" t="s">
        <v>10751</v>
      </c>
      <c r="AH2112" t="s">
        <v>10751</v>
      </c>
      <c r="AI2112" t="s">
        <v>10751</v>
      </c>
      <c r="AJ2112" t="s">
        <v>10751</v>
      </c>
      <c r="AK2112" t="s">
        <v>10751</v>
      </c>
      <c r="AL2112" t="s">
        <v>10751</v>
      </c>
      <c r="AM2112" t="s">
        <v>10751</v>
      </c>
      <c r="AN2112" t="s">
        <v>10751</v>
      </c>
      <c r="AO2112" t="s">
        <v>10751</v>
      </c>
      <c r="AP2112" t="s">
        <v>10751</v>
      </c>
      <c r="AQ2112" t="s">
        <v>10751</v>
      </c>
      <c r="AR2112" t="s">
        <v>10751</v>
      </c>
      <c r="AS2112" t="s">
        <v>10751</v>
      </c>
      <c r="AT2112" t="s">
        <v>10751</v>
      </c>
      <c r="AU2112" t="s">
        <v>10751</v>
      </c>
      <c r="AV2112" t="s">
        <v>10751</v>
      </c>
      <c r="AW2112" t="s">
        <v>10751</v>
      </c>
      <c r="AX2112" t="s">
        <v>10751</v>
      </c>
      <c r="AY2112" t="s">
        <v>10751</v>
      </c>
      <c r="AZ2112" t="s">
        <v>10751</v>
      </c>
      <c r="BA2112" t="s">
        <v>10751</v>
      </c>
      <c r="BB2112" t="s">
        <v>10751</v>
      </c>
      <c r="BC2112" t="s">
        <v>10751</v>
      </c>
      <c r="BD2112" t="s">
        <v>10751</v>
      </c>
    </row>
    <row r="2113" spans="1:56">
      <c r="A2113" t="s">
        <v>10755</v>
      </c>
      <c r="B2113">
        <v>2750</v>
      </c>
      <c r="C2113">
        <v>1982</v>
      </c>
      <c r="D2113" t="s">
        <v>10751</v>
      </c>
      <c r="E2113" t="s">
        <v>10751</v>
      </c>
      <c r="F2113" t="s">
        <v>10751</v>
      </c>
      <c r="H2113" t="s">
        <v>10751</v>
      </c>
      <c r="I2113" t="str">
        <f t="shared" si="39"/>
        <v/>
      </c>
      <c r="K2113" t="s">
        <v>10751</v>
      </c>
      <c r="L2113" t="s">
        <v>10751</v>
      </c>
      <c r="M2113" t="s">
        <v>10751</v>
      </c>
      <c r="N2113" t="s">
        <v>10751</v>
      </c>
      <c r="O2113" t="s">
        <v>10751</v>
      </c>
      <c r="P2113" t="s">
        <v>10751</v>
      </c>
      <c r="Q2113" t="s">
        <v>10751</v>
      </c>
      <c r="R2113" t="s">
        <v>10751</v>
      </c>
      <c r="S2113" t="s">
        <v>10751</v>
      </c>
      <c r="T2113" t="s">
        <v>10751</v>
      </c>
      <c r="U2113" t="s">
        <v>10751</v>
      </c>
      <c r="V2113" t="s">
        <v>10751</v>
      </c>
      <c r="W2113" t="s">
        <v>10751</v>
      </c>
      <c r="X2113" t="s">
        <v>10751</v>
      </c>
      <c r="Y2113" t="s">
        <v>10751</v>
      </c>
      <c r="Z2113" t="s">
        <v>10751</v>
      </c>
      <c r="AA2113" t="s">
        <v>10751</v>
      </c>
      <c r="AB2113" t="s">
        <v>10751</v>
      </c>
      <c r="AC2113" t="s">
        <v>10751</v>
      </c>
      <c r="AD2113" t="s">
        <v>10751</v>
      </c>
      <c r="AE2113" t="s">
        <v>10751</v>
      </c>
      <c r="AF2113" t="s">
        <v>10751</v>
      </c>
      <c r="AG2113" t="s">
        <v>10751</v>
      </c>
      <c r="AH2113" t="s">
        <v>10751</v>
      </c>
      <c r="AI2113" t="s">
        <v>10751</v>
      </c>
      <c r="AJ2113" t="s">
        <v>10751</v>
      </c>
      <c r="AK2113" t="s">
        <v>10751</v>
      </c>
      <c r="AL2113" t="s">
        <v>10751</v>
      </c>
      <c r="AM2113" t="s">
        <v>10751</v>
      </c>
      <c r="AN2113" t="s">
        <v>10751</v>
      </c>
      <c r="AO2113" t="s">
        <v>10751</v>
      </c>
      <c r="AP2113" t="s">
        <v>10751</v>
      </c>
      <c r="AQ2113" t="s">
        <v>10751</v>
      </c>
      <c r="AR2113" t="s">
        <v>10751</v>
      </c>
      <c r="AS2113" t="s">
        <v>10751</v>
      </c>
      <c r="AT2113" t="s">
        <v>10751</v>
      </c>
      <c r="AU2113" t="s">
        <v>10751</v>
      </c>
      <c r="AV2113" t="s">
        <v>10751</v>
      </c>
      <c r="AW2113" t="s">
        <v>10751</v>
      </c>
      <c r="AX2113" t="s">
        <v>10751</v>
      </c>
      <c r="AY2113" t="s">
        <v>10751</v>
      </c>
      <c r="AZ2113" t="s">
        <v>10751</v>
      </c>
      <c r="BA2113" t="s">
        <v>10751</v>
      </c>
      <c r="BB2113" t="s">
        <v>10751</v>
      </c>
      <c r="BC2113" t="s">
        <v>10751</v>
      </c>
      <c r="BD2113" t="s">
        <v>10751</v>
      </c>
    </row>
    <row r="2114" spans="1:56">
      <c r="A2114" t="s">
        <v>10755</v>
      </c>
      <c r="B2114">
        <v>2750</v>
      </c>
      <c r="C2114">
        <v>1983</v>
      </c>
      <c r="D2114" t="s">
        <v>10751</v>
      </c>
      <c r="E2114" t="s">
        <v>10751</v>
      </c>
      <c r="F2114" t="s">
        <v>10751</v>
      </c>
      <c r="H2114" t="s">
        <v>10751</v>
      </c>
      <c r="I2114" t="str">
        <f t="shared" si="39"/>
        <v/>
      </c>
      <c r="K2114" t="s">
        <v>10751</v>
      </c>
      <c r="L2114" t="s">
        <v>10751</v>
      </c>
      <c r="M2114" t="s">
        <v>10751</v>
      </c>
      <c r="N2114" t="s">
        <v>10751</v>
      </c>
      <c r="O2114" t="s">
        <v>10751</v>
      </c>
      <c r="P2114" t="s">
        <v>10751</v>
      </c>
      <c r="Q2114" t="s">
        <v>10751</v>
      </c>
      <c r="R2114" t="s">
        <v>10751</v>
      </c>
      <c r="S2114" t="s">
        <v>10751</v>
      </c>
      <c r="T2114" t="s">
        <v>10751</v>
      </c>
      <c r="U2114" t="s">
        <v>10751</v>
      </c>
      <c r="V2114" t="s">
        <v>10751</v>
      </c>
      <c r="W2114" t="s">
        <v>10751</v>
      </c>
      <c r="X2114" t="s">
        <v>10751</v>
      </c>
      <c r="Y2114" t="s">
        <v>10751</v>
      </c>
      <c r="Z2114" t="s">
        <v>10751</v>
      </c>
      <c r="AA2114" t="s">
        <v>10751</v>
      </c>
      <c r="AB2114" t="s">
        <v>10751</v>
      </c>
      <c r="AC2114" t="s">
        <v>10751</v>
      </c>
      <c r="AD2114" t="s">
        <v>10751</v>
      </c>
      <c r="AE2114" t="s">
        <v>10751</v>
      </c>
      <c r="AF2114" t="s">
        <v>10751</v>
      </c>
      <c r="AG2114" t="s">
        <v>10751</v>
      </c>
      <c r="AH2114" t="s">
        <v>10751</v>
      </c>
      <c r="AI2114" t="s">
        <v>10751</v>
      </c>
      <c r="AJ2114" t="s">
        <v>10751</v>
      </c>
      <c r="AK2114" t="s">
        <v>10751</v>
      </c>
      <c r="AL2114" t="s">
        <v>10751</v>
      </c>
      <c r="AM2114" t="s">
        <v>10751</v>
      </c>
      <c r="AN2114" t="s">
        <v>10751</v>
      </c>
      <c r="AO2114" t="s">
        <v>10751</v>
      </c>
      <c r="AP2114" t="s">
        <v>10751</v>
      </c>
      <c r="AQ2114" t="s">
        <v>10751</v>
      </c>
      <c r="AR2114" t="s">
        <v>10751</v>
      </c>
      <c r="AS2114" t="s">
        <v>10751</v>
      </c>
      <c r="AT2114" t="s">
        <v>10751</v>
      </c>
      <c r="AU2114" t="s">
        <v>10751</v>
      </c>
      <c r="AV2114" t="s">
        <v>10751</v>
      </c>
      <c r="AW2114" t="s">
        <v>10751</v>
      </c>
      <c r="AX2114" t="s">
        <v>10751</v>
      </c>
      <c r="AY2114" t="s">
        <v>10751</v>
      </c>
      <c r="AZ2114" t="s">
        <v>10751</v>
      </c>
      <c r="BA2114" t="s">
        <v>10751</v>
      </c>
      <c r="BB2114" t="s">
        <v>10751</v>
      </c>
      <c r="BC2114" t="s">
        <v>10751</v>
      </c>
      <c r="BD2114" t="s">
        <v>10751</v>
      </c>
    </row>
    <row r="2115" spans="1:56">
      <c r="A2115" t="s">
        <v>10755</v>
      </c>
      <c r="B2115">
        <v>2750</v>
      </c>
      <c r="C2115">
        <v>1984</v>
      </c>
      <c r="D2115">
        <v>15</v>
      </c>
      <c r="E2115">
        <v>1.039E-3</v>
      </c>
      <c r="F2115">
        <v>29.75665</v>
      </c>
      <c r="H2115">
        <v>25.272040000000001</v>
      </c>
      <c r="I2115">
        <f t="shared" si="39"/>
        <v>2.6257649559999999E-2</v>
      </c>
      <c r="K2115">
        <v>24.04964</v>
      </c>
      <c r="L2115">
        <v>26.946020000000001</v>
      </c>
      <c r="M2115">
        <v>351.65339</v>
      </c>
      <c r="N2115">
        <v>369.52730000000003</v>
      </c>
      <c r="O2115">
        <v>329.80750999999998</v>
      </c>
      <c r="P2115" t="s">
        <v>10751</v>
      </c>
      <c r="Q2115">
        <v>122</v>
      </c>
      <c r="R2115">
        <v>88</v>
      </c>
      <c r="S2115">
        <v>16.241199999999999</v>
      </c>
      <c r="T2115">
        <v>0.72131100000000004</v>
      </c>
      <c r="U2115">
        <v>3.2000000000000001E-2</v>
      </c>
      <c r="V2115">
        <v>34.785530000000001</v>
      </c>
      <c r="W2115">
        <v>1</v>
      </c>
      <c r="X2115" t="s">
        <v>10751</v>
      </c>
      <c r="Y2115" t="s">
        <v>10751</v>
      </c>
      <c r="Z2115">
        <v>0.42299999999999999</v>
      </c>
      <c r="AA2115" t="s">
        <v>10751</v>
      </c>
      <c r="AB2115">
        <v>0.57699999999999996</v>
      </c>
      <c r="AC2115" t="s">
        <v>10751</v>
      </c>
      <c r="AD2115">
        <v>0</v>
      </c>
      <c r="AE2115">
        <v>1</v>
      </c>
      <c r="AF2115" t="s">
        <v>10751</v>
      </c>
      <c r="AG2115" t="s">
        <v>10751</v>
      </c>
      <c r="AH2115" t="s">
        <v>10751</v>
      </c>
      <c r="AI2115" t="s">
        <v>10751</v>
      </c>
      <c r="AJ2115" t="s">
        <v>10751</v>
      </c>
      <c r="AK2115" t="s">
        <v>10751</v>
      </c>
      <c r="AL2115" t="s">
        <v>10751</v>
      </c>
      <c r="AM2115" t="s">
        <v>10751</v>
      </c>
      <c r="AN2115" t="s">
        <v>10751</v>
      </c>
      <c r="AO2115" t="s">
        <v>10751</v>
      </c>
      <c r="AP2115">
        <v>1</v>
      </c>
      <c r="AQ2115" t="s">
        <v>10751</v>
      </c>
      <c r="AR2115" t="s">
        <v>10751</v>
      </c>
      <c r="AS2115" t="s">
        <v>10751</v>
      </c>
      <c r="AT2115" t="s">
        <v>10751</v>
      </c>
      <c r="AU2115" t="s">
        <v>10751</v>
      </c>
      <c r="AV2115">
        <v>3.6</v>
      </c>
      <c r="AW2115" t="s">
        <v>10751</v>
      </c>
      <c r="AX2115">
        <v>4</v>
      </c>
      <c r="AY2115">
        <v>0.80400000000000005</v>
      </c>
      <c r="AZ2115">
        <v>0.19600000000000001</v>
      </c>
      <c r="BA2115" t="s">
        <v>10751</v>
      </c>
      <c r="BB2115" t="s">
        <v>10751</v>
      </c>
      <c r="BC2115" t="s">
        <v>10751</v>
      </c>
      <c r="BD2115" t="s">
        <v>10751</v>
      </c>
    </row>
    <row r="2116" spans="1:56">
      <c r="A2116" t="s">
        <v>10755</v>
      </c>
      <c r="B2116">
        <v>2750</v>
      </c>
      <c r="C2116">
        <v>1985</v>
      </c>
      <c r="D2116">
        <v>8</v>
      </c>
      <c r="E2116">
        <v>5.71E-4</v>
      </c>
      <c r="F2116">
        <v>29.822649999999999</v>
      </c>
      <c r="H2116">
        <v>25.388169999999999</v>
      </c>
      <c r="I2116">
        <f t="shared" si="39"/>
        <v>1.449664507E-2</v>
      </c>
      <c r="K2116">
        <v>23.494350000000001</v>
      </c>
      <c r="L2116">
        <v>28.162790000000001</v>
      </c>
      <c r="M2116">
        <v>350.04486000000003</v>
      </c>
      <c r="N2116">
        <v>378.26116000000002</v>
      </c>
      <c r="O2116">
        <v>315.55826000000002</v>
      </c>
      <c r="P2116" t="s">
        <v>10751</v>
      </c>
      <c r="Q2116">
        <v>122</v>
      </c>
      <c r="R2116">
        <v>88</v>
      </c>
      <c r="S2116">
        <v>15.2903</v>
      </c>
      <c r="T2116">
        <v>0.72131100000000004</v>
      </c>
      <c r="U2116">
        <v>3.2000000000000001E-2</v>
      </c>
      <c r="V2116">
        <v>34.963239999999999</v>
      </c>
      <c r="W2116">
        <v>1</v>
      </c>
      <c r="X2116" t="s">
        <v>10751</v>
      </c>
      <c r="Y2116" t="s">
        <v>10751</v>
      </c>
      <c r="Z2116">
        <v>0.77400000000000002</v>
      </c>
      <c r="AA2116" t="s">
        <v>10751</v>
      </c>
      <c r="AB2116">
        <v>0.22600000000000001</v>
      </c>
      <c r="AC2116" t="s">
        <v>10751</v>
      </c>
      <c r="AD2116" t="s">
        <v>10751</v>
      </c>
      <c r="AE2116">
        <v>1</v>
      </c>
      <c r="AF2116" t="s">
        <v>10751</v>
      </c>
      <c r="AG2116" t="s">
        <v>10751</v>
      </c>
      <c r="AH2116" t="s">
        <v>10751</v>
      </c>
      <c r="AI2116" t="s">
        <v>10751</v>
      </c>
      <c r="AJ2116" t="s">
        <v>10751</v>
      </c>
      <c r="AK2116" t="s">
        <v>10751</v>
      </c>
      <c r="AL2116" t="s">
        <v>10751</v>
      </c>
      <c r="AM2116" t="s">
        <v>10751</v>
      </c>
      <c r="AN2116" t="s">
        <v>10751</v>
      </c>
      <c r="AO2116" t="s">
        <v>10751</v>
      </c>
      <c r="AP2116">
        <v>1</v>
      </c>
      <c r="AQ2116" t="s">
        <v>10751</v>
      </c>
      <c r="AR2116" t="s">
        <v>10751</v>
      </c>
      <c r="AS2116" t="s">
        <v>10751</v>
      </c>
      <c r="AT2116" t="s">
        <v>10751</v>
      </c>
      <c r="AU2116" t="s">
        <v>10751</v>
      </c>
      <c r="AV2116">
        <v>4.5</v>
      </c>
      <c r="AW2116" t="s">
        <v>10751</v>
      </c>
      <c r="AX2116">
        <v>4</v>
      </c>
      <c r="AY2116">
        <v>0.22600000000000001</v>
      </c>
      <c r="AZ2116">
        <v>0.77400000000000002</v>
      </c>
      <c r="BA2116" t="s">
        <v>10751</v>
      </c>
      <c r="BB2116" t="s">
        <v>10751</v>
      </c>
      <c r="BC2116" t="s">
        <v>10751</v>
      </c>
      <c r="BD2116" t="s">
        <v>10751</v>
      </c>
    </row>
    <row r="2117" spans="1:56">
      <c r="A2117" t="s">
        <v>10755</v>
      </c>
      <c r="B2117">
        <v>2750</v>
      </c>
      <c r="C2117">
        <v>1986</v>
      </c>
      <c r="D2117">
        <v>5</v>
      </c>
      <c r="E2117">
        <v>3.5799999999999997E-4</v>
      </c>
      <c r="F2117">
        <v>29.428339999999999</v>
      </c>
      <c r="H2117">
        <v>24.89781</v>
      </c>
      <c r="I2117">
        <f t="shared" si="39"/>
        <v>8.9134159799999987E-3</v>
      </c>
      <c r="K2117">
        <v>23.551960000000001</v>
      </c>
      <c r="L2117">
        <v>26.70936</v>
      </c>
      <c r="M2117">
        <v>356.93900000000002</v>
      </c>
      <c r="N2117">
        <v>377.33589999999998</v>
      </c>
      <c r="O2117">
        <v>332.72984000000002</v>
      </c>
      <c r="P2117" t="s">
        <v>10751</v>
      </c>
      <c r="Q2117">
        <v>122</v>
      </c>
      <c r="R2117">
        <v>88</v>
      </c>
      <c r="S2117">
        <v>15.055199999999999</v>
      </c>
      <c r="T2117">
        <v>0.72131100000000004</v>
      </c>
      <c r="U2117">
        <v>3.2000000000000001E-2</v>
      </c>
      <c r="V2117">
        <v>34.307070000000003</v>
      </c>
      <c r="W2117">
        <v>1</v>
      </c>
      <c r="X2117" t="s">
        <v>10751</v>
      </c>
      <c r="Y2117" t="s">
        <v>10751</v>
      </c>
      <c r="Z2117">
        <v>0.52500000000000002</v>
      </c>
      <c r="AA2117" t="s">
        <v>10751</v>
      </c>
      <c r="AB2117">
        <v>0.47499999999999998</v>
      </c>
      <c r="AC2117" t="s">
        <v>10751</v>
      </c>
      <c r="AD2117" t="s">
        <v>10751</v>
      </c>
      <c r="AE2117">
        <v>1</v>
      </c>
      <c r="AF2117" t="s">
        <v>10751</v>
      </c>
      <c r="AG2117" t="s">
        <v>10751</v>
      </c>
      <c r="AH2117" t="s">
        <v>10751</v>
      </c>
      <c r="AI2117" t="s">
        <v>10751</v>
      </c>
      <c r="AJ2117" t="s">
        <v>10751</v>
      </c>
      <c r="AK2117" t="s">
        <v>10751</v>
      </c>
      <c r="AL2117" t="s">
        <v>10751</v>
      </c>
      <c r="AM2117" t="s">
        <v>10751</v>
      </c>
      <c r="AN2117" t="s">
        <v>10751</v>
      </c>
      <c r="AO2117" t="s">
        <v>10751</v>
      </c>
      <c r="AP2117">
        <v>1</v>
      </c>
      <c r="AQ2117" t="s">
        <v>10751</v>
      </c>
      <c r="AR2117" t="s">
        <v>10751</v>
      </c>
      <c r="AS2117" t="s">
        <v>10751</v>
      </c>
      <c r="AT2117" t="s">
        <v>10751</v>
      </c>
      <c r="AU2117" t="s">
        <v>10751</v>
      </c>
      <c r="AV2117">
        <v>4.0999999999999996</v>
      </c>
      <c r="AW2117" t="s">
        <v>10751</v>
      </c>
      <c r="AX2117">
        <v>4</v>
      </c>
      <c r="AY2117">
        <v>0.47499999999999998</v>
      </c>
      <c r="AZ2117">
        <v>0.52500000000000002</v>
      </c>
      <c r="BA2117" t="s">
        <v>10751</v>
      </c>
      <c r="BB2117" t="s">
        <v>10751</v>
      </c>
      <c r="BC2117" t="s">
        <v>10751</v>
      </c>
      <c r="BD2117" t="s">
        <v>10751</v>
      </c>
    </row>
    <row r="2118" spans="1:56">
      <c r="A2118" t="s">
        <v>10755</v>
      </c>
      <c r="B2118">
        <v>2750</v>
      </c>
      <c r="C2118">
        <v>1987</v>
      </c>
      <c r="D2118">
        <v>4</v>
      </c>
      <c r="E2118">
        <v>2.7E-4</v>
      </c>
      <c r="F2118">
        <v>29.294319999999999</v>
      </c>
      <c r="H2118">
        <v>24.670839999999998</v>
      </c>
      <c r="I2118">
        <f t="shared" si="39"/>
        <v>6.6611267999999993E-3</v>
      </c>
      <c r="K2118">
        <v>23.32826</v>
      </c>
      <c r="L2118">
        <v>26.424320000000002</v>
      </c>
      <c r="M2118">
        <v>360.22282000000001</v>
      </c>
      <c r="N2118">
        <v>380.95418000000001</v>
      </c>
      <c r="O2118">
        <v>336.31891000000002</v>
      </c>
      <c r="P2118" t="s">
        <v>10751</v>
      </c>
      <c r="Q2118">
        <v>122</v>
      </c>
      <c r="R2118">
        <v>88</v>
      </c>
      <c r="S2118">
        <v>15.362</v>
      </c>
      <c r="T2118">
        <v>0.72131100000000004</v>
      </c>
      <c r="U2118">
        <v>3.2000000000000001E-2</v>
      </c>
      <c r="V2118">
        <v>33.985550000000003</v>
      </c>
      <c r="W2118">
        <v>1</v>
      </c>
      <c r="X2118" t="s">
        <v>10751</v>
      </c>
      <c r="Y2118" t="s">
        <v>10751</v>
      </c>
      <c r="Z2118">
        <v>0.47799999999999998</v>
      </c>
      <c r="AA2118" t="s">
        <v>10751</v>
      </c>
      <c r="AB2118">
        <v>0.52200000000000002</v>
      </c>
      <c r="AC2118" t="s">
        <v>10751</v>
      </c>
      <c r="AD2118" t="s">
        <v>10751</v>
      </c>
      <c r="AE2118">
        <v>1</v>
      </c>
      <c r="AF2118" t="s">
        <v>10751</v>
      </c>
      <c r="AG2118" t="s">
        <v>10751</v>
      </c>
      <c r="AH2118" t="s">
        <v>10751</v>
      </c>
      <c r="AI2118" t="s">
        <v>10751</v>
      </c>
      <c r="AJ2118" t="s">
        <v>10751</v>
      </c>
      <c r="AK2118" t="s">
        <v>10751</v>
      </c>
      <c r="AL2118" t="s">
        <v>10751</v>
      </c>
      <c r="AM2118" t="s">
        <v>10751</v>
      </c>
      <c r="AN2118" t="s">
        <v>10751</v>
      </c>
      <c r="AO2118" t="s">
        <v>10751</v>
      </c>
      <c r="AP2118">
        <v>1</v>
      </c>
      <c r="AQ2118" t="s">
        <v>10751</v>
      </c>
      <c r="AR2118" t="s">
        <v>10751</v>
      </c>
      <c r="AS2118" t="s">
        <v>10751</v>
      </c>
      <c r="AT2118" t="s">
        <v>10751</v>
      </c>
      <c r="AU2118" t="s">
        <v>10751</v>
      </c>
      <c r="AV2118">
        <v>4</v>
      </c>
      <c r="AW2118" t="s">
        <v>10751</v>
      </c>
      <c r="AX2118">
        <v>4</v>
      </c>
      <c r="AY2118">
        <v>0.52200000000000002</v>
      </c>
      <c r="AZ2118">
        <v>0.47799999999999998</v>
      </c>
      <c r="BA2118" t="s">
        <v>10751</v>
      </c>
      <c r="BB2118" t="s">
        <v>10751</v>
      </c>
      <c r="BC2118" t="s">
        <v>10751</v>
      </c>
      <c r="BD2118" t="s">
        <v>10751</v>
      </c>
    </row>
    <row r="2119" spans="1:56">
      <c r="A2119" t="s">
        <v>10755</v>
      </c>
      <c r="B2119">
        <v>2750</v>
      </c>
      <c r="C2119">
        <v>1988</v>
      </c>
      <c r="D2119" t="s">
        <v>10751</v>
      </c>
      <c r="E2119" t="s">
        <v>10751</v>
      </c>
      <c r="F2119" t="s">
        <v>10751</v>
      </c>
      <c r="H2119" t="s">
        <v>10751</v>
      </c>
      <c r="I2119" t="str">
        <f t="shared" si="39"/>
        <v/>
      </c>
      <c r="K2119" t="s">
        <v>10751</v>
      </c>
      <c r="L2119" t="s">
        <v>10751</v>
      </c>
      <c r="M2119" t="s">
        <v>10751</v>
      </c>
      <c r="N2119" t="s">
        <v>10751</v>
      </c>
      <c r="O2119" t="s">
        <v>10751</v>
      </c>
      <c r="P2119" t="s">
        <v>10751</v>
      </c>
      <c r="Q2119" t="s">
        <v>10751</v>
      </c>
      <c r="R2119" t="s">
        <v>10751</v>
      </c>
      <c r="S2119" t="s">
        <v>10751</v>
      </c>
      <c r="T2119" t="s">
        <v>10751</v>
      </c>
      <c r="U2119" t="s">
        <v>10751</v>
      </c>
      <c r="V2119" t="s">
        <v>10751</v>
      </c>
      <c r="W2119" t="s">
        <v>10751</v>
      </c>
      <c r="X2119" t="s">
        <v>10751</v>
      </c>
      <c r="Y2119" t="s">
        <v>10751</v>
      </c>
      <c r="Z2119" t="s">
        <v>10751</v>
      </c>
      <c r="AA2119" t="s">
        <v>10751</v>
      </c>
      <c r="AB2119" t="s">
        <v>10751</v>
      </c>
      <c r="AC2119" t="s">
        <v>10751</v>
      </c>
      <c r="AD2119" t="s">
        <v>10751</v>
      </c>
      <c r="AE2119" t="s">
        <v>10751</v>
      </c>
      <c r="AF2119" t="s">
        <v>10751</v>
      </c>
      <c r="AG2119" t="s">
        <v>10751</v>
      </c>
      <c r="AH2119" t="s">
        <v>10751</v>
      </c>
      <c r="AI2119" t="s">
        <v>10751</v>
      </c>
      <c r="AJ2119" t="s">
        <v>10751</v>
      </c>
      <c r="AK2119" t="s">
        <v>10751</v>
      </c>
      <c r="AL2119" t="s">
        <v>10751</v>
      </c>
      <c r="AM2119" t="s">
        <v>10751</v>
      </c>
      <c r="AN2119" t="s">
        <v>10751</v>
      </c>
      <c r="AO2119" t="s">
        <v>10751</v>
      </c>
      <c r="AP2119" t="s">
        <v>10751</v>
      </c>
      <c r="AQ2119" t="s">
        <v>10751</v>
      </c>
      <c r="AR2119" t="s">
        <v>10751</v>
      </c>
      <c r="AS2119" t="s">
        <v>10751</v>
      </c>
      <c r="AT2119" t="s">
        <v>10751</v>
      </c>
      <c r="AU2119" t="s">
        <v>10751</v>
      </c>
      <c r="AV2119" t="s">
        <v>10751</v>
      </c>
      <c r="AW2119" t="s">
        <v>10751</v>
      </c>
      <c r="AX2119" t="s">
        <v>10751</v>
      </c>
      <c r="AY2119" t="s">
        <v>10751</v>
      </c>
      <c r="AZ2119" t="s">
        <v>10751</v>
      </c>
      <c r="BA2119" t="s">
        <v>10751</v>
      </c>
      <c r="BB2119" t="s">
        <v>10751</v>
      </c>
      <c r="BC2119" t="s">
        <v>10751</v>
      </c>
      <c r="BD2119" t="s">
        <v>10751</v>
      </c>
    </row>
    <row r="2120" spans="1:56">
      <c r="A2120" t="s">
        <v>10755</v>
      </c>
      <c r="B2120">
        <v>2750</v>
      </c>
      <c r="C2120">
        <v>1989</v>
      </c>
      <c r="D2120" t="s">
        <v>10751</v>
      </c>
      <c r="E2120" t="s">
        <v>10751</v>
      </c>
      <c r="F2120" t="s">
        <v>10751</v>
      </c>
      <c r="H2120" t="s">
        <v>10751</v>
      </c>
      <c r="I2120" t="str">
        <f t="shared" si="39"/>
        <v/>
      </c>
      <c r="K2120" t="s">
        <v>10751</v>
      </c>
      <c r="L2120" t="s">
        <v>10751</v>
      </c>
      <c r="M2120" t="s">
        <v>10751</v>
      </c>
      <c r="N2120" t="s">
        <v>10751</v>
      </c>
      <c r="O2120" t="s">
        <v>10751</v>
      </c>
      <c r="P2120" t="s">
        <v>10751</v>
      </c>
      <c r="Q2120" t="s">
        <v>10751</v>
      </c>
      <c r="R2120" t="s">
        <v>10751</v>
      </c>
      <c r="S2120" t="s">
        <v>10751</v>
      </c>
      <c r="T2120" t="s">
        <v>10751</v>
      </c>
      <c r="U2120" t="s">
        <v>10751</v>
      </c>
      <c r="V2120" t="s">
        <v>10751</v>
      </c>
      <c r="W2120" t="s">
        <v>10751</v>
      </c>
      <c r="X2120" t="s">
        <v>10751</v>
      </c>
      <c r="Y2120" t="s">
        <v>10751</v>
      </c>
      <c r="Z2120" t="s">
        <v>10751</v>
      </c>
      <c r="AA2120" t="s">
        <v>10751</v>
      </c>
      <c r="AB2120" t="s">
        <v>10751</v>
      </c>
      <c r="AC2120" t="s">
        <v>10751</v>
      </c>
      <c r="AD2120" t="s">
        <v>10751</v>
      </c>
      <c r="AE2120" t="s">
        <v>10751</v>
      </c>
      <c r="AF2120" t="s">
        <v>10751</v>
      </c>
      <c r="AG2120" t="s">
        <v>10751</v>
      </c>
      <c r="AH2120" t="s">
        <v>10751</v>
      </c>
      <c r="AI2120" t="s">
        <v>10751</v>
      </c>
      <c r="AJ2120" t="s">
        <v>10751</v>
      </c>
      <c r="AK2120" t="s">
        <v>10751</v>
      </c>
      <c r="AL2120" t="s">
        <v>10751</v>
      </c>
      <c r="AM2120" t="s">
        <v>10751</v>
      </c>
      <c r="AN2120" t="s">
        <v>10751</v>
      </c>
      <c r="AO2120" t="s">
        <v>10751</v>
      </c>
      <c r="AP2120" t="s">
        <v>10751</v>
      </c>
      <c r="AQ2120" t="s">
        <v>10751</v>
      </c>
      <c r="AR2120" t="s">
        <v>10751</v>
      </c>
      <c r="AS2120" t="s">
        <v>10751</v>
      </c>
      <c r="AT2120" t="s">
        <v>10751</v>
      </c>
      <c r="AU2120" t="s">
        <v>10751</v>
      </c>
      <c r="AV2120" t="s">
        <v>10751</v>
      </c>
      <c r="AW2120" t="s">
        <v>10751</v>
      </c>
      <c r="AX2120" t="s">
        <v>10751</v>
      </c>
      <c r="AY2120" t="s">
        <v>10751</v>
      </c>
      <c r="AZ2120" t="s">
        <v>10751</v>
      </c>
      <c r="BA2120" t="s">
        <v>10751</v>
      </c>
      <c r="BB2120" t="s">
        <v>10751</v>
      </c>
      <c r="BC2120" t="s">
        <v>10751</v>
      </c>
      <c r="BD2120" t="s">
        <v>10751</v>
      </c>
    </row>
    <row r="2121" spans="1:56">
      <c r="A2121" t="s">
        <v>10755</v>
      </c>
      <c r="B2121">
        <v>2750</v>
      </c>
      <c r="C2121">
        <v>1990</v>
      </c>
      <c r="D2121" t="s">
        <v>10751</v>
      </c>
      <c r="E2121" t="s">
        <v>10751</v>
      </c>
      <c r="F2121" t="s">
        <v>10751</v>
      </c>
      <c r="H2121" t="s">
        <v>10751</v>
      </c>
      <c r="I2121" t="str">
        <f t="shared" si="39"/>
        <v/>
      </c>
      <c r="K2121" t="s">
        <v>10751</v>
      </c>
      <c r="L2121" t="s">
        <v>10751</v>
      </c>
      <c r="M2121" t="s">
        <v>10751</v>
      </c>
      <c r="N2121" t="s">
        <v>10751</v>
      </c>
      <c r="O2121" t="s">
        <v>10751</v>
      </c>
      <c r="P2121" t="s">
        <v>10751</v>
      </c>
      <c r="Q2121" t="s">
        <v>10751</v>
      </c>
      <c r="R2121" t="s">
        <v>10751</v>
      </c>
      <c r="S2121" t="s">
        <v>10751</v>
      </c>
      <c r="T2121" t="s">
        <v>10751</v>
      </c>
      <c r="U2121" t="s">
        <v>10751</v>
      </c>
      <c r="V2121" t="s">
        <v>10751</v>
      </c>
      <c r="W2121" t="s">
        <v>10751</v>
      </c>
      <c r="X2121" t="s">
        <v>10751</v>
      </c>
      <c r="Y2121" t="s">
        <v>10751</v>
      </c>
      <c r="Z2121" t="s">
        <v>10751</v>
      </c>
      <c r="AA2121" t="s">
        <v>10751</v>
      </c>
      <c r="AB2121" t="s">
        <v>10751</v>
      </c>
      <c r="AC2121" t="s">
        <v>10751</v>
      </c>
      <c r="AD2121" t="s">
        <v>10751</v>
      </c>
      <c r="AE2121" t="s">
        <v>10751</v>
      </c>
      <c r="AF2121" t="s">
        <v>10751</v>
      </c>
      <c r="AG2121" t="s">
        <v>10751</v>
      </c>
      <c r="AH2121" t="s">
        <v>10751</v>
      </c>
      <c r="AI2121" t="s">
        <v>10751</v>
      </c>
      <c r="AJ2121" t="s">
        <v>10751</v>
      </c>
      <c r="AK2121" t="s">
        <v>10751</v>
      </c>
      <c r="AL2121" t="s">
        <v>10751</v>
      </c>
      <c r="AM2121" t="s">
        <v>10751</v>
      </c>
      <c r="AN2121" t="s">
        <v>10751</v>
      </c>
      <c r="AO2121" t="s">
        <v>10751</v>
      </c>
      <c r="AP2121" t="s">
        <v>10751</v>
      </c>
      <c r="AQ2121" t="s">
        <v>10751</v>
      </c>
      <c r="AR2121" t="s">
        <v>10751</v>
      </c>
      <c r="AS2121" t="s">
        <v>10751</v>
      </c>
      <c r="AT2121" t="s">
        <v>10751</v>
      </c>
      <c r="AU2121" t="s">
        <v>10751</v>
      </c>
      <c r="AV2121" t="s">
        <v>10751</v>
      </c>
      <c r="AW2121" t="s">
        <v>10751</v>
      </c>
      <c r="AX2121" t="s">
        <v>10751</v>
      </c>
      <c r="AY2121" t="s">
        <v>10751</v>
      </c>
      <c r="AZ2121" t="s">
        <v>10751</v>
      </c>
      <c r="BA2121" t="s">
        <v>10751</v>
      </c>
      <c r="BB2121" t="s">
        <v>10751</v>
      </c>
      <c r="BC2121" t="s">
        <v>10751</v>
      </c>
      <c r="BD2121" t="s">
        <v>10751</v>
      </c>
    </row>
    <row r="2122" spans="1:56">
      <c r="A2122" t="s">
        <v>10755</v>
      </c>
      <c r="B2122">
        <v>2750</v>
      </c>
      <c r="C2122">
        <v>1991</v>
      </c>
      <c r="D2122" t="s">
        <v>10751</v>
      </c>
      <c r="E2122" t="s">
        <v>10751</v>
      </c>
      <c r="F2122" t="s">
        <v>10751</v>
      </c>
      <c r="H2122" t="s">
        <v>10751</v>
      </c>
      <c r="I2122" t="str">
        <f t="shared" ref="I2122:I2185" si="40">IFERROR(H2122*E2122,"")</f>
        <v/>
      </c>
      <c r="K2122" t="s">
        <v>10751</v>
      </c>
      <c r="L2122" t="s">
        <v>10751</v>
      </c>
      <c r="M2122" t="s">
        <v>10751</v>
      </c>
      <c r="N2122" t="s">
        <v>10751</v>
      </c>
      <c r="O2122" t="s">
        <v>10751</v>
      </c>
      <c r="P2122" t="s">
        <v>10751</v>
      </c>
      <c r="Q2122" t="s">
        <v>10751</v>
      </c>
      <c r="R2122" t="s">
        <v>10751</v>
      </c>
      <c r="S2122" t="s">
        <v>10751</v>
      </c>
      <c r="T2122" t="s">
        <v>10751</v>
      </c>
      <c r="U2122" t="s">
        <v>10751</v>
      </c>
      <c r="V2122" t="s">
        <v>10751</v>
      </c>
      <c r="W2122" t="s">
        <v>10751</v>
      </c>
      <c r="X2122" t="s">
        <v>10751</v>
      </c>
      <c r="Y2122" t="s">
        <v>10751</v>
      </c>
      <c r="Z2122" t="s">
        <v>10751</v>
      </c>
      <c r="AA2122" t="s">
        <v>10751</v>
      </c>
      <c r="AB2122" t="s">
        <v>10751</v>
      </c>
      <c r="AC2122" t="s">
        <v>10751</v>
      </c>
      <c r="AD2122" t="s">
        <v>10751</v>
      </c>
      <c r="AE2122" t="s">
        <v>10751</v>
      </c>
      <c r="AF2122" t="s">
        <v>10751</v>
      </c>
      <c r="AG2122" t="s">
        <v>10751</v>
      </c>
      <c r="AH2122" t="s">
        <v>10751</v>
      </c>
      <c r="AI2122" t="s">
        <v>10751</v>
      </c>
      <c r="AJ2122" t="s">
        <v>10751</v>
      </c>
      <c r="AK2122" t="s">
        <v>10751</v>
      </c>
      <c r="AL2122" t="s">
        <v>10751</v>
      </c>
      <c r="AM2122" t="s">
        <v>10751</v>
      </c>
      <c r="AN2122" t="s">
        <v>10751</v>
      </c>
      <c r="AO2122" t="s">
        <v>10751</v>
      </c>
      <c r="AP2122" t="s">
        <v>10751</v>
      </c>
      <c r="AQ2122" t="s">
        <v>10751</v>
      </c>
      <c r="AR2122" t="s">
        <v>10751</v>
      </c>
      <c r="AS2122" t="s">
        <v>10751</v>
      </c>
      <c r="AT2122" t="s">
        <v>10751</v>
      </c>
      <c r="AU2122" t="s">
        <v>10751</v>
      </c>
      <c r="AV2122" t="s">
        <v>10751</v>
      </c>
      <c r="AW2122" t="s">
        <v>10751</v>
      </c>
      <c r="AX2122" t="s">
        <v>10751</v>
      </c>
      <c r="AY2122" t="s">
        <v>10751</v>
      </c>
      <c r="AZ2122" t="s">
        <v>10751</v>
      </c>
      <c r="BA2122" t="s">
        <v>10751</v>
      </c>
      <c r="BB2122" t="s">
        <v>10751</v>
      </c>
      <c r="BC2122" t="s">
        <v>10751</v>
      </c>
      <c r="BD2122" t="s">
        <v>10751</v>
      </c>
    </row>
    <row r="2123" spans="1:56">
      <c r="A2123" t="s">
        <v>10755</v>
      </c>
      <c r="B2123">
        <v>2750</v>
      </c>
      <c r="C2123">
        <v>1992</v>
      </c>
      <c r="D2123" t="s">
        <v>10751</v>
      </c>
      <c r="E2123" t="s">
        <v>10751</v>
      </c>
      <c r="F2123" t="s">
        <v>10751</v>
      </c>
      <c r="H2123" t="s">
        <v>10751</v>
      </c>
      <c r="I2123" t="str">
        <f t="shared" si="40"/>
        <v/>
      </c>
      <c r="K2123" t="s">
        <v>10751</v>
      </c>
      <c r="L2123" t="s">
        <v>10751</v>
      </c>
      <c r="M2123" t="s">
        <v>10751</v>
      </c>
      <c r="N2123" t="s">
        <v>10751</v>
      </c>
      <c r="O2123" t="s">
        <v>10751</v>
      </c>
      <c r="P2123" t="s">
        <v>10751</v>
      </c>
      <c r="Q2123" t="s">
        <v>10751</v>
      </c>
      <c r="R2123" t="s">
        <v>10751</v>
      </c>
      <c r="S2123" t="s">
        <v>10751</v>
      </c>
      <c r="T2123" t="s">
        <v>10751</v>
      </c>
      <c r="U2123" t="s">
        <v>10751</v>
      </c>
      <c r="V2123" t="s">
        <v>10751</v>
      </c>
      <c r="W2123" t="s">
        <v>10751</v>
      </c>
      <c r="X2123" t="s">
        <v>10751</v>
      </c>
      <c r="Y2123" t="s">
        <v>10751</v>
      </c>
      <c r="Z2123" t="s">
        <v>10751</v>
      </c>
      <c r="AA2123" t="s">
        <v>10751</v>
      </c>
      <c r="AB2123" t="s">
        <v>10751</v>
      </c>
      <c r="AC2123" t="s">
        <v>10751</v>
      </c>
      <c r="AD2123" t="s">
        <v>10751</v>
      </c>
      <c r="AE2123" t="s">
        <v>10751</v>
      </c>
      <c r="AF2123" t="s">
        <v>10751</v>
      </c>
      <c r="AG2123" t="s">
        <v>10751</v>
      </c>
      <c r="AH2123" t="s">
        <v>10751</v>
      </c>
      <c r="AI2123" t="s">
        <v>10751</v>
      </c>
      <c r="AJ2123" t="s">
        <v>10751</v>
      </c>
      <c r="AK2123" t="s">
        <v>10751</v>
      </c>
      <c r="AL2123" t="s">
        <v>10751</v>
      </c>
      <c r="AM2123" t="s">
        <v>10751</v>
      </c>
      <c r="AN2123" t="s">
        <v>10751</v>
      </c>
      <c r="AO2123" t="s">
        <v>10751</v>
      </c>
      <c r="AP2123" t="s">
        <v>10751</v>
      </c>
      <c r="AQ2123" t="s">
        <v>10751</v>
      </c>
      <c r="AR2123" t="s">
        <v>10751</v>
      </c>
      <c r="AS2123" t="s">
        <v>10751</v>
      </c>
      <c r="AT2123" t="s">
        <v>10751</v>
      </c>
      <c r="AU2123" t="s">
        <v>10751</v>
      </c>
      <c r="AV2123" t="s">
        <v>10751</v>
      </c>
      <c r="AW2123" t="s">
        <v>10751</v>
      </c>
      <c r="AX2123" t="s">
        <v>10751</v>
      </c>
      <c r="AY2123" t="s">
        <v>10751</v>
      </c>
      <c r="AZ2123" t="s">
        <v>10751</v>
      </c>
      <c r="BA2123" t="s">
        <v>10751</v>
      </c>
      <c r="BB2123" t="s">
        <v>10751</v>
      </c>
      <c r="BC2123" t="s">
        <v>10751</v>
      </c>
      <c r="BD2123" t="s">
        <v>10751</v>
      </c>
    </row>
    <row r="2124" spans="1:56">
      <c r="A2124" t="s">
        <v>10755</v>
      </c>
      <c r="B2124">
        <v>2750</v>
      </c>
      <c r="C2124">
        <v>1993</v>
      </c>
      <c r="D2124" t="s">
        <v>10751</v>
      </c>
      <c r="E2124" t="s">
        <v>10751</v>
      </c>
      <c r="F2124" t="s">
        <v>10751</v>
      </c>
      <c r="H2124" t="s">
        <v>10751</v>
      </c>
      <c r="I2124" t="str">
        <f t="shared" si="40"/>
        <v/>
      </c>
      <c r="K2124" t="s">
        <v>10751</v>
      </c>
      <c r="L2124" t="s">
        <v>10751</v>
      </c>
      <c r="M2124" t="s">
        <v>10751</v>
      </c>
      <c r="N2124" t="s">
        <v>10751</v>
      </c>
      <c r="O2124" t="s">
        <v>10751</v>
      </c>
      <c r="P2124" t="s">
        <v>10751</v>
      </c>
      <c r="Q2124" t="s">
        <v>10751</v>
      </c>
      <c r="R2124" t="s">
        <v>10751</v>
      </c>
      <c r="S2124" t="s">
        <v>10751</v>
      </c>
      <c r="T2124" t="s">
        <v>10751</v>
      </c>
      <c r="U2124" t="s">
        <v>10751</v>
      </c>
      <c r="V2124" t="s">
        <v>10751</v>
      </c>
      <c r="W2124" t="s">
        <v>10751</v>
      </c>
      <c r="X2124" t="s">
        <v>10751</v>
      </c>
      <c r="Y2124" t="s">
        <v>10751</v>
      </c>
      <c r="Z2124" t="s">
        <v>10751</v>
      </c>
      <c r="AA2124" t="s">
        <v>10751</v>
      </c>
      <c r="AB2124" t="s">
        <v>10751</v>
      </c>
      <c r="AC2124" t="s">
        <v>10751</v>
      </c>
      <c r="AD2124" t="s">
        <v>10751</v>
      </c>
      <c r="AE2124" t="s">
        <v>10751</v>
      </c>
      <c r="AF2124" t="s">
        <v>10751</v>
      </c>
      <c r="AG2124" t="s">
        <v>10751</v>
      </c>
      <c r="AH2124" t="s">
        <v>10751</v>
      </c>
      <c r="AI2124" t="s">
        <v>10751</v>
      </c>
      <c r="AJ2124" t="s">
        <v>10751</v>
      </c>
      <c r="AK2124" t="s">
        <v>10751</v>
      </c>
      <c r="AL2124" t="s">
        <v>10751</v>
      </c>
      <c r="AM2124" t="s">
        <v>10751</v>
      </c>
      <c r="AN2124" t="s">
        <v>10751</v>
      </c>
      <c r="AO2124" t="s">
        <v>10751</v>
      </c>
      <c r="AP2124" t="s">
        <v>10751</v>
      </c>
      <c r="AQ2124" t="s">
        <v>10751</v>
      </c>
      <c r="AR2124" t="s">
        <v>10751</v>
      </c>
      <c r="AS2124" t="s">
        <v>10751</v>
      </c>
      <c r="AT2124" t="s">
        <v>10751</v>
      </c>
      <c r="AU2124" t="s">
        <v>10751</v>
      </c>
      <c r="AV2124" t="s">
        <v>10751</v>
      </c>
      <c r="AW2124" t="s">
        <v>10751</v>
      </c>
      <c r="AX2124" t="s">
        <v>10751</v>
      </c>
      <c r="AY2124" t="s">
        <v>10751</v>
      </c>
      <c r="AZ2124" t="s">
        <v>10751</v>
      </c>
      <c r="BA2124" t="s">
        <v>10751</v>
      </c>
      <c r="BB2124" t="s">
        <v>10751</v>
      </c>
      <c r="BC2124" t="s">
        <v>10751</v>
      </c>
      <c r="BD2124" t="s">
        <v>10751</v>
      </c>
    </row>
    <row r="2125" spans="1:56">
      <c r="A2125" t="s">
        <v>10755</v>
      </c>
      <c r="B2125">
        <v>2750</v>
      </c>
      <c r="C2125">
        <v>1994</v>
      </c>
      <c r="D2125" t="s">
        <v>10751</v>
      </c>
      <c r="E2125" t="s">
        <v>10751</v>
      </c>
      <c r="F2125" t="s">
        <v>10751</v>
      </c>
      <c r="H2125" t="s">
        <v>10751</v>
      </c>
      <c r="I2125" t="str">
        <f t="shared" si="40"/>
        <v/>
      </c>
      <c r="K2125" t="s">
        <v>10751</v>
      </c>
      <c r="L2125" t="s">
        <v>10751</v>
      </c>
      <c r="M2125" t="s">
        <v>10751</v>
      </c>
      <c r="N2125" t="s">
        <v>10751</v>
      </c>
      <c r="O2125" t="s">
        <v>10751</v>
      </c>
      <c r="P2125" t="s">
        <v>10751</v>
      </c>
      <c r="Q2125" t="s">
        <v>10751</v>
      </c>
      <c r="R2125" t="s">
        <v>10751</v>
      </c>
      <c r="S2125" t="s">
        <v>10751</v>
      </c>
      <c r="T2125" t="s">
        <v>10751</v>
      </c>
      <c r="U2125" t="s">
        <v>10751</v>
      </c>
      <c r="V2125" t="s">
        <v>10751</v>
      </c>
      <c r="W2125" t="s">
        <v>10751</v>
      </c>
      <c r="X2125" t="s">
        <v>10751</v>
      </c>
      <c r="Y2125" t="s">
        <v>10751</v>
      </c>
      <c r="Z2125" t="s">
        <v>10751</v>
      </c>
      <c r="AA2125" t="s">
        <v>10751</v>
      </c>
      <c r="AB2125" t="s">
        <v>10751</v>
      </c>
      <c r="AC2125" t="s">
        <v>10751</v>
      </c>
      <c r="AD2125" t="s">
        <v>10751</v>
      </c>
      <c r="AE2125" t="s">
        <v>10751</v>
      </c>
      <c r="AF2125" t="s">
        <v>10751</v>
      </c>
      <c r="AG2125" t="s">
        <v>10751</v>
      </c>
      <c r="AH2125" t="s">
        <v>10751</v>
      </c>
      <c r="AI2125" t="s">
        <v>10751</v>
      </c>
      <c r="AJ2125" t="s">
        <v>10751</v>
      </c>
      <c r="AK2125" t="s">
        <v>10751</v>
      </c>
      <c r="AL2125" t="s">
        <v>10751</v>
      </c>
      <c r="AM2125" t="s">
        <v>10751</v>
      </c>
      <c r="AN2125" t="s">
        <v>10751</v>
      </c>
      <c r="AO2125" t="s">
        <v>10751</v>
      </c>
      <c r="AP2125" t="s">
        <v>10751</v>
      </c>
      <c r="AQ2125" t="s">
        <v>10751</v>
      </c>
      <c r="AR2125" t="s">
        <v>10751</v>
      </c>
      <c r="AS2125" t="s">
        <v>10751</v>
      </c>
      <c r="AT2125" t="s">
        <v>10751</v>
      </c>
      <c r="AU2125" t="s">
        <v>10751</v>
      </c>
      <c r="AV2125" t="s">
        <v>10751</v>
      </c>
      <c r="AW2125" t="s">
        <v>10751</v>
      </c>
      <c r="AX2125" t="s">
        <v>10751</v>
      </c>
      <c r="AY2125" t="s">
        <v>10751</v>
      </c>
      <c r="AZ2125" t="s">
        <v>10751</v>
      </c>
      <c r="BA2125" t="s">
        <v>10751</v>
      </c>
      <c r="BB2125" t="s">
        <v>10751</v>
      </c>
      <c r="BC2125" t="s">
        <v>10751</v>
      </c>
      <c r="BD2125" t="s">
        <v>10751</v>
      </c>
    </row>
    <row r="2126" spans="1:56">
      <c r="A2126" t="s">
        <v>10755</v>
      </c>
      <c r="B2126">
        <v>2750</v>
      </c>
      <c r="C2126">
        <v>1995</v>
      </c>
      <c r="D2126" t="s">
        <v>10751</v>
      </c>
      <c r="E2126" t="s">
        <v>10751</v>
      </c>
      <c r="F2126" t="s">
        <v>10751</v>
      </c>
      <c r="H2126" t="s">
        <v>10751</v>
      </c>
      <c r="I2126" t="str">
        <f t="shared" si="40"/>
        <v/>
      </c>
      <c r="K2126" t="s">
        <v>10751</v>
      </c>
      <c r="L2126" t="s">
        <v>10751</v>
      </c>
      <c r="M2126" t="s">
        <v>10751</v>
      </c>
      <c r="N2126" t="s">
        <v>10751</v>
      </c>
      <c r="O2126" t="s">
        <v>10751</v>
      </c>
      <c r="P2126" t="s">
        <v>10751</v>
      </c>
      <c r="Q2126" t="s">
        <v>10751</v>
      </c>
      <c r="R2126" t="s">
        <v>10751</v>
      </c>
      <c r="S2126" t="s">
        <v>10751</v>
      </c>
      <c r="T2126" t="s">
        <v>10751</v>
      </c>
      <c r="U2126" t="s">
        <v>10751</v>
      </c>
      <c r="V2126" t="s">
        <v>10751</v>
      </c>
      <c r="W2126" t="s">
        <v>10751</v>
      </c>
      <c r="X2126" t="s">
        <v>10751</v>
      </c>
      <c r="Y2126" t="s">
        <v>10751</v>
      </c>
      <c r="Z2126" t="s">
        <v>10751</v>
      </c>
      <c r="AA2126" t="s">
        <v>10751</v>
      </c>
      <c r="AB2126" t="s">
        <v>10751</v>
      </c>
      <c r="AC2126" t="s">
        <v>10751</v>
      </c>
      <c r="AD2126" t="s">
        <v>10751</v>
      </c>
      <c r="AE2126" t="s">
        <v>10751</v>
      </c>
      <c r="AF2126" t="s">
        <v>10751</v>
      </c>
      <c r="AG2126" t="s">
        <v>10751</v>
      </c>
      <c r="AH2126" t="s">
        <v>10751</v>
      </c>
      <c r="AI2126" t="s">
        <v>10751</v>
      </c>
      <c r="AJ2126" t="s">
        <v>10751</v>
      </c>
      <c r="AK2126" t="s">
        <v>10751</v>
      </c>
      <c r="AL2126" t="s">
        <v>10751</v>
      </c>
      <c r="AM2126" t="s">
        <v>10751</v>
      </c>
      <c r="AN2126" t="s">
        <v>10751</v>
      </c>
      <c r="AO2126" t="s">
        <v>10751</v>
      </c>
      <c r="AP2126" t="s">
        <v>10751</v>
      </c>
      <c r="AQ2126" t="s">
        <v>10751</v>
      </c>
      <c r="AR2126" t="s">
        <v>10751</v>
      </c>
      <c r="AS2126" t="s">
        <v>10751</v>
      </c>
      <c r="AT2126" t="s">
        <v>10751</v>
      </c>
      <c r="AU2126" t="s">
        <v>10751</v>
      </c>
      <c r="AV2126" t="s">
        <v>10751</v>
      </c>
      <c r="AW2126" t="s">
        <v>10751</v>
      </c>
      <c r="AX2126" t="s">
        <v>10751</v>
      </c>
      <c r="AY2126" t="s">
        <v>10751</v>
      </c>
      <c r="AZ2126" t="s">
        <v>10751</v>
      </c>
      <c r="BA2126" t="s">
        <v>10751</v>
      </c>
      <c r="BB2126" t="s">
        <v>10751</v>
      </c>
      <c r="BC2126" t="s">
        <v>10751</v>
      </c>
      <c r="BD2126" t="s">
        <v>10751</v>
      </c>
    </row>
    <row r="2127" spans="1:56">
      <c r="A2127" t="s">
        <v>10755</v>
      </c>
      <c r="B2127">
        <v>2750</v>
      </c>
      <c r="C2127">
        <v>1996</v>
      </c>
      <c r="D2127" t="s">
        <v>10751</v>
      </c>
      <c r="E2127" t="s">
        <v>10751</v>
      </c>
      <c r="F2127" t="s">
        <v>10751</v>
      </c>
      <c r="H2127" t="s">
        <v>10751</v>
      </c>
      <c r="I2127" t="str">
        <f t="shared" si="40"/>
        <v/>
      </c>
      <c r="K2127" t="s">
        <v>10751</v>
      </c>
      <c r="L2127" t="s">
        <v>10751</v>
      </c>
      <c r="M2127" t="s">
        <v>10751</v>
      </c>
      <c r="N2127" t="s">
        <v>10751</v>
      </c>
      <c r="O2127" t="s">
        <v>10751</v>
      </c>
      <c r="P2127" t="s">
        <v>10751</v>
      </c>
      <c r="Q2127" t="s">
        <v>10751</v>
      </c>
      <c r="R2127" t="s">
        <v>10751</v>
      </c>
      <c r="S2127" t="s">
        <v>10751</v>
      </c>
      <c r="T2127" t="s">
        <v>10751</v>
      </c>
      <c r="U2127" t="s">
        <v>10751</v>
      </c>
      <c r="V2127" t="s">
        <v>10751</v>
      </c>
      <c r="W2127" t="s">
        <v>10751</v>
      </c>
      <c r="X2127" t="s">
        <v>10751</v>
      </c>
      <c r="Y2127" t="s">
        <v>10751</v>
      </c>
      <c r="Z2127" t="s">
        <v>10751</v>
      </c>
      <c r="AA2127" t="s">
        <v>10751</v>
      </c>
      <c r="AB2127" t="s">
        <v>10751</v>
      </c>
      <c r="AC2127" t="s">
        <v>10751</v>
      </c>
      <c r="AD2127" t="s">
        <v>10751</v>
      </c>
      <c r="AE2127" t="s">
        <v>10751</v>
      </c>
      <c r="AF2127" t="s">
        <v>10751</v>
      </c>
      <c r="AG2127" t="s">
        <v>10751</v>
      </c>
      <c r="AH2127" t="s">
        <v>10751</v>
      </c>
      <c r="AI2127" t="s">
        <v>10751</v>
      </c>
      <c r="AJ2127" t="s">
        <v>10751</v>
      </c>
      <c r="AK2127" t="s">
        <v>10751</v>
      </c>
      <c r="AL2127" t="s">
        <v>10751</v>
      </c>
      <c r="AM2127" t="s">
        <v>10751</v>
      </c>
      <c r="AN2127" t="s">
        <v>10751</v>
      </c>
      <c r="AO2127" t="s">
        <v>10751</v>
      </c>
      <c r="AP2127" t="s">
        <v>10751</v>
      </c>
      <c r="AQ2127" t="s">
        <v>10751</v>
      </c>
      <c r="AR2127" t="s">
        <v>10751</v>
      </c>
      <c r="AS2127" t="s">
        <v>10751</v>
      </c>
      <c r="AT2127" t="s">
        <v>10751</v>
      </c>
      <c r="AU2127" t="s">
        <v>10751</v>
      </c>
      <c r="AV2127" t="s">
        <v>10751</v>
      </c>
      <c r="AW2127" t="s">
        <v>10751</v>
      </c>
      <c r="AX2127" t="s">
        <v>10751</v>
      </c>
      <c r="AY2127" t="s">
        <v>10751</v>
      </c>
      <c r="AZ2127" t="s">
        <v>10751</v>
      </c>
      <c r="BA2127" t="s">
        <v>10751</v>
      </c>
      <c r="BB2127" t="s">
        <v>10751</v>
      </c>
      <c r="BC2127" t="s">
        <v>10751</v>
      </c>
      <c r="BD2127" t="s">
        <v>10751</v>
      </c>
    </row>
    <row r="2128" spans="1:56">
      <c r="A2128" t="s">
        <v>10755</v>
      </c>
      <c r="B2128">
        <v>2750</v>
      </c>
      <c r="C2128">
        <v>1997</v>
      </c>
      <c r="D2128" t="s">
        <v>10751</v>
      </c>
      <c r="E2128" t="s">
        <v>10751</v>
      </c>
      <c r="F2128" t="s">
        <v>10751</v>
      </c>
      <c r="H2128" t="s">
        <v>10751</v>
      </c>
      <c r="I2128" t="str">
        <f t="shared" si="40"/>
        <v/>
      </c>
      <c r="K2128" t="s">
        <v>10751</v>
      </c>
      <c r="L2128" t="s">
        <v>10751</v>
      </c>
      <c r="M2128" t="s">
        <v>10751</v>
      </c>
      <c r="N2128" t="s">
        <v>10751</v>
      </c>
      <c r="O2128" t="s">
        <v>10751</v>
      </c>
      <c r="P2128" t="s">
        <v>10751</v>
      </c>
      <c r="Q2128" t="s">
        <v>10751</v>
      </c>
      <c r="R2128" t="s">
        <v>10751</v>
      </c>
      <c r="S2128" t="s">
        <v>10751</v>
      </c>
      <c r="T2128" t="s">
        <v>10751</v>
      </c>
      <c r="U2128" t="s">
        <v>10751</v>
      </c>
      <c r="V2128" t="s">
        <v>10751</v>
      </c>
      <c r="W2128" t="s">
        <v>10751</v>
      </c>
      <c r="X2128" t="s">
        <v>10751</v>
      </c>
      <c r="Y2128" t="s">
        <v>10751</v>
      </c>
      <c r="Z2128" t="s">
        <v>10751</v>
      </c>
      <c r="AA2128" t="s">
        <v>10751</v>
      </c>
      <c r="AB2128" t="s">
        <v>10751</v>
      </c>
      <c r="AC2128" t="s">
        <v>10751</v>
      </c>
      <c r="AD2128" t="s">
        <v>10751</v>
      </c>
      <c r="AE2128" t="s">
        <v>10751</v>
      </c>
      <c r="AF2128" t="s">
        <v>10751</v>
      </c>
      <c r="AG2128" t="s">
        <v>10751</v>
      </c>
      <c r="AH2128" t="s">
        <v>10751</v>
      </c>
      <c r="AI2128" t="s">
        <v>10751</v>
      </c>
      <c r="AJ2128" t="s">
        <v>10751</v>
      </c>
      <c r="AK2128" t="s">
        <v>10751</v>
      </c>
      <c r="AL2128" t="s">
        <v>10751</v>
      </c>
      <c r="AM2128" t="s">
        <v>10751</v>
      </c>
      <c r="AN2128" t="s">
        <v>10751</v>
      </c>
      <c r="AO2128" t="s">
        <v>10751</v>
      </c>
      <c r="AP2128" t="s">
        <v>10751</v>
      </c>
      <c r="AQ2128" t="s">
        <v>10751</v>
      </c>
      <c r="AR2128" t="s">
        <v>10751</v>
      </c>
      <c r="AS2128" t="s">
        <v>10751</v>
      </c>
      <c r="AT2128" t="s">
        <v>10751</v>
      </c>
      <c r="AU2128" t="s">
        <v>10751</v>
      </c>
      <c r="AV2128" t="s">
        <v>10751</v>
      </c>
      <c r="AW2128" t="s">
        <v>10751</v>
      </c>
      <c r="AX2128" t="s">
        <v>10751</v>
      </c>
      <c r="AY2128" t="s">
        <v>10751</v>
      </c>
      <c r="AZ2128" t="s">
        <v>10751</v>
      </c>
      <c r="BA2128" t="s">
        <v>10751</v>
      </c>
      <c r="BB2128" t="s">
        <v>10751</v>
      </c>
      <c r="BC2128" t="s">
        <v>10751</v>
      </c>
      <c r="BD2128" t="s">
        <v>10751</v>
      </c>
    </row>
    <row r="2129" spans="1:56">
      <c r="A2129" t="s">
        <v>10755</v>
      </c>
      <c r="B2129">
        <v>2750</v>
      </c>
      <c r="C2129">
        <v>1998</v>
      </c>
      <c r="D2129" t="s">
        <v>10751</v>
      </c>
      <c r="E2129" t="s">
        <v>10751</v>
      </c>
      <c r="F2129" t="s">
        <v>10751</v>
      </c>
      <c r="H2129" t="s">
        <v>10751</v>
      </c>
      <c r="I2129" t="str">
        <f t="shared" si="40"/>
        <v/>
      </c>
      <c r="K2129" t="s">
        <v>10751</v>
      </c>
      <c r="L2129" t="s">
        <v>10751</v>
      </c>
      <c r="M2129" t="s">
        <v>10751</v>
      </c>
      <c r="N2129" t="s">
        <v>10751</v>
      </c>
      <c r="O2129" t="s">
        <v>10751</v>
      </c>
      <c r="P2129" t="s">
        <v>10751</v>
      </c>
      <c r="Q2129" t="s">
        <v>10751</v>
      </c>
      <c r="R2129" t="s">
        <v>10751</v>
      </c>
      <c r="S2129" t="s">
        <v>10751</v>
      </c>
      <c r="T2129" t="s">
        <v>10751</v>
      </c>
      <c r="U2129" t="s">
        <v>10751</v>
      </c>
      <c r="V2129" t="s">
        <v>10751</v>
      </c>
      <c r="W2129" t="s">
        <v>10751</v>
      </c>
      <c r="X2129" t="s">
        <v>10751</v>
      </c>
      <c r="Y2129" t="s">
        <v>10751</v>
      </c>
      <c r="Z2129" t="s">
        <v>10751</v>
      </c>
      <c r="AA2129" t="s">
        <v>10751</v>
      </c>
      <c r="AB2129" t="s">
        <v>10751</v>
      </c>
      <c r="AC2129" t="s">
        <v>10751</v>
      </c>
      <c r="AD2129" t="s">
        <v>10751</v>
      </c>
      <c r="AE2129" t="s">
        <v>10751</v>
      </c>
      <c r="AF2129" t="s">
        <v>10751</v>
      </c>
      <c r="AG2129" t="s">
        <v>10751</v>
      </c>
      <c r="AH2129" t="s">
        <v>10751</v>
      </c>
      <c r="AI2129" t="s">
        <v>10751</v>
      </c>
      <c r="AJ2129" t="s">
        <v>10751</v>
      </c>
      <c r="AK2129" t="s">
        <v>10751</v>
      </c>
      <c r="AL2129" t="s">
        <v>10751</v>
      </c>
      <c r="AM2129" t="s">
        <v>10751</v>
      </c>
      <c r="AN2129" t="s">
        <v>10751</v>
      </c>
      <c r="AO2129" t="s">
        <v>10751</v>
      </c>
      <c r="AP2129" t="s">
        <v>10751</v>
      </c>
      <c r="AQ2129" t="s">
        <v>10751</v>
      </c>
      <c r="AR2129" t="s">
        <v>10751</v>
      </c>
      <c r="AS2129" t="s">
        <v>10751</v>
      </c>
      <c r="AT2129" t="s">
        <v>10751</v>
      </c>
      <c r="AU2129" t="s">
        <v>10751</v>
      </c>
      <c r="AV2129" t="s">
        <v>10751</v>
      </c>
      <c r="AW2129" t="s">
        <v>10751</v>
      </c>
      <c r="AX2129" t="s">
        <v>10751</v>
      </c>
      <c r="AY2129" t="s">
        <v>10751</v>
      </c>
      <c r="AZ2129" t="s">
        <v>10751</v>
      </c>
      <c r="BA2129" t="s">
        <v>10751</v>
      </c>
      <c r="BB2129" t="s">
        <v>10751</v>
      </c>
      <c r="BC2129" t="s">
        <v>10751</v>
      </c>
      <c r="BD2129" t="s">
        <v>10751</v>
      </c>
    </row>
    <row r="2130" spans="1:56">
      <c r="A2130" t="s">
        <v>10755</v>
      </c>
      <c r="B2130">
        <v>2750</v>
      </c>
      <c r="C2130">
        <v>1999</v>
      </c>
      <c r="D2130" t="s">
        <v>10751</v>
      </c>
      <c r="E2130" t="s">
        <v>10751</v>
      </c>
      <c r="F2130" t="s">
        <v>10751</v>
      </c>
      <c r="H2130" t="s">
        <v>10751</v>
      </c>
      <c r="I2130" t="str">
        <f t="shared" si="40"/>
        <v/>
      </c>
      <c r="K2130" t="s">
        <v>10751</v>
      </c>
      <c r="L2130" t="s">
        <v>10751</v>
      </c>
      <c r="M2130" t="s">
        <v>10751</v>
      </c>
      <c r="N2130" t="s">
        <v>10751</v>
      </c>
      <c r="O2130" t="s">
        <v>10751</v>
      </c>
      <c r="P2130" t="s">
        <v>10751</v>
      </c>
      <c r="Q2130" t="s">
        <v>10751</v>
      </c>
      <c r="R2130" t="s">
        <v>10751</v>
      </c>
      <c r="S2130" t="s">
        <v>10751</v>
      </c>
      <c r="T2130" t="s">
        <v>10751</v>
      </c>
      <c r="U2130" t="s">
        <v>10751</v>
      </c>
      <c r="V2130" t="s">
        <v>10751</v>
      </c>
      <c r="W2130" t="s">
        <v>10751</v>
      </c>
      <c r="X2130" t="s">
        <v>10751</v>
      </c>
      <c r="Y2130" t="s">
        <v>10751</v>
      </c>
      <c r="Z2130" t="s">
        <v>10751</v>
      </c>
      <c r="AA2130" t="s">
        <v>10751</v>
      </c>
      <c r="AB2130" t="s">
        <v>10751</v>
      </c>
      <c r="AC2130" t="s">
        <v>10751</v>
      </c>
      <c r="AD2130" t="s">
        <v>10751</v>
      </c>
      <c r="AE2130" t="s">
        <v>10751</v>
      </c>
      <c r="AF2130" t="s">
        <v>10751</v>
      </c>
      <c r="AG2130" t="s">
        <v>10751</v>
      </c>
      <c r="AH2130" t="s">
        <v>10751</v>
      </c>
      <c r="AI2130" t="s">
        <v>10751</v>
      </c>
      <c r="AJ2130" t="s">
        <v>10751</v>
      </c>
      <c r="AK2130" t="s">
        <v>10751</v>
      </c>
      <c r="AL2130" t="s">
        <v>10751</v>
      </c>
      <c r="AM2130" t="s">
        <v>10751</v>
      </c>
      <c r="AN2130" t="s">
        <v>10751</v>
      </c>
      <c r="AO2130" t="s">
        <v>10751</v>
      </c>
      <c r="AP2130" t="s">
        <v>10751</v>
      </c>
      <c r="AQ2130" t="s">
        <v>10751</v>
      </c>
      <c r="AR2130" t="s">
        <v>10751</v>
      </c>
      <c r="AS2130" t="s">
        <v>10751</v>
      </c>
      <c r="AT2130" t="s">
        <v>10751</v>
      </c>
      <c r="AU2130" t="s">
        <v>10751</v>
      </c>
      <c r="AV2130" t="s">
        <v>10751</v>
      </c>
      <c r="AW2130" t="s">
        <v>10751</v>
      </c>
      <c r="AX2130" t="s">
        <v>10751</v>
      </c>
      <c r="AY2130" t="s">
        <v>10751</v>
      </c>
      <c r="AZ2130" t="s">
        <v>10751</v>
      </c>
      <c r="BA2130" t="s">
        <v>10751</v>
      </c>
      <c r="BB2130" t="s">
        <v>10751</v>
      </c>
      <c r="BC2130" t="s">
        <v>10751</v>
      </c>
      <c r="BD2130" t="s">
        <v>10751</v>
      </c>
    </row>
    <row r="2131" spans="1:56">
      <c r="A2131" t="s">
        <v>10755</v>
      </c>
      <c r="B2131">
        <v>2750</v>
      </c>
      <c r="C2131">
        <v>2000</v>
      </c>
      <c r="D2131" t="s">
        <v>10751</v>
      </c>
      <c r="E2131" t="s">
        <v>10751</v>
      </c>
      <c r="F2131" t="s">
        <v>10751</v>
      </c>
      <c r="H2131" t="s">
        <v>10751</v>
      </c>
      <c r="I2131" t="str">
        <f t="shared" si="40"/>
        <v/>
      </c>
      <c r="K2131" t="s">
        <v>10751</v>
      </c>
      <c r="L2131" t="s">
        <v>10751</v>
      </c>
      <c r="M2131" t="s">
        <v>10751</v>
      </c>
      <c r="N2131" t="s">
        <v>10751</v>
      </c>
      <c r="O2131" t="s">
        <v>10751</v>
      </c>
      <c r="P2131" t="s">
        <v>10751</v>
      </c>
      <c r="Q2131" t="s">
        <v>10751</v>
      </c>
      <c r="R2131" t="s">
        <v>10751</v>
      </c>
      <c r="S2131" t="s">
        <v>10751</v>
      </c>
      <c r="T2131" t="s">
        <v>10751</v>
      </c>
      <c r="U2131" t="s">
        <v>10751</v>
      </c>
      <c r="V2131" t="s">
        <v>10751</v>
      </c>
      <c r="W2131" t="s">
        <v>10751</v>
      </c>
      <c r="X2131" t="s">
        <v>10751</v>
      </c>
      <c r="Y2131" t="s">
        <v>10751</v>
      </c>
      <c r="Z2131" t="s">
        <v>10751</v>
      </c>
      <c r="AA2131" t="s">
        <v>10751</v>
      </c>
      <c r="AB2131" t="s">
        <v>10751</v>
      </c>
      <c r="AC2131" t="s">
        <v>10751</v>
      </c>
      <c r="AD2131" t="s">
        <v>10751</v>
      </c>
      <c r="AE2131" t="s">
        <v>10751</v>
      </c>
      <c r="AF2131" t="s">
        <v>10751</v>
      </c>
      <c r="AG2131" t="s">
        <v>10751</v>
      </c>
      <c r="AH2131" t="s">
        <v>10751</v>
      </c>
      <c r="AI2131" t="s">
        <v>10751</v>
      </c>
      <c r="AJ2131" t="s">
        <v>10751</v>
      </c>
      <c r="AK2131" t="s">
        <v>10751</v>
      </c>
      <c r="AL2131" t="s">
        <v>10751</v>
      </c>
      <c r="AM2131" t="s">
        <v>10751</v>
      </c>
      <c r="AN2131" t="s">
        <v>10751</v>
      </c>
      <c r="AO2131" t="s">
        <v>10751</v>
      </c>
      <c r="AP2131" t="s">
        <v>10751</v>
      </c>
      <c r="AQ2131" t="s">
        <v>10751</v>
      </c>
      <c r="AR2131" t="s">
        <v>10751</v>
      </c>
      <c r="AS2131" t="s">
        <v>10751</v>
      </c>
      <c r="AT2131" t="s">
        <v>10751</v>
      </c>
      <c r="AU2131" t="s">
        <v>10751</v>
      </c>
      <c r="AV2131" t="s">
        <v>10751</v>
      </c>
      <c r="AW2131" t="s">
        <v>10751</v>
      </c>
      <c r="AX2131" t="s">
        <v>10751</v>
      </c>
      <c r="AY2131" t="s">
        <v>10751</v>
      </c>
      <c r="AZ2131" t="s">
        <v>10751</v>
      </c>
      <c r="BA2131" t="s">
        <v>10751</v>
      </c>
      <c r="BB2131" t="s">
        <v>10751</v>
      </c>
      <c r="BC2131" t="s">
        <v>10751</v>
      </c>
      <c r="BD2131" t="s">
        <v>10751</v>
      </c>
    </row>
    <row r="2132" spans="1:56">
      <c r="A2132" t="s">
        <v>10755</v>
      </c>
      <c r="B2132">
        <v>2750</v>
      </c>
      <c r="C2132">
        <v>2001</v>
      </c>
      <c r="D2132" t="s">
        <v>10751</v>
      </c>
      <c r="E2132" t="s">
        <v>10751</v>
      </c>
      <c r="F2132" t="s">
        <v>10751</v>
      </c>
      <c r="H2132" t="s">
        <v>10751</v>
      </c>
      <c r="I2132" t="str">
        <f t="shared" si="40"/>
        <v/>
      </c>
      <c r="K2132" t="s">
        <v>10751</v>
      </c>
      <c r="L2132" t="s">
        <v>10751</v>
      </c>
      <c r="M2132" t="s">
        <v>10751</v>
      </c>
      <c r="N2132" t="s">
        <v>10751</v>
      </c>
      <c r="O2132" t="s">
        <v>10751</v>
      </c>
      <c r="P2132" t="s">
        <v>10751</v>
      </c>
      <c r="Q2132" t="s">
        <v>10751</v>
      </c>
      <c r="R2132" t="s">
        <v>10751</v>
      </c>
      <c r="S2132" t="s">
        <v>10751</v>
      </c>
      <c r="T2132" t="s">
        <v>10751</v>
      </c>
      <c r="U2132" t="s">
        <v>10751</v>
      </c>
      <c r="V2132" t="s">
        <v>10751</v>
      </c>
      <c r="W2132" t="s">
        <v>10751</v>
      </c>
      <c r="X2132" t="s">
        <v>10751</v>
      </c>
      <c r="Y2132" t="s">
        <v>10751</v>
      </c>
      <c r="Z2132" t="s">
        <v>10751</v>
      </c>
      <c r="AA2132" t="s">
        <v>10751</v>
      </c>
      <c r="AB2132" t="s">
        <v>10751</v>
      </c>
      <c r="AC2132" t="s">
        <v>10751</v>
      </c>
      <c r="AD2132" t="s">
        <v>10751</v>
      </c>
      <c r="AE2132" t="s">
        <v>10751</v>
      </c>
      <c r="AF2132" t="s">
        <v>10751</v>
      </c>
      <c r="AG2132" t="s">
        <v>10751</v>
      </c>
      <c r="AH2132" t="s">
        <v>10751</v>
      </c>
      <c r="AI2132" t="s">
        <v>10751</v>
      </c>
      <c r="AJ2132" t="s">
        <v>10751</v>
      </c>
      <c r="AK2132" t="s">
        <v>10751</v>
      </c>
      <c r="AL2132" t="s">
        <v>10751</v>
      </c>
      <c r="AM2132" t="s">
        <v>10751</v>
      </c>
      <c r="AN2132" t="s">
        <v>10751</v>
      </c>
      <c r="AO2132" t="s">
        <v>10751</v>
      </c>
      <c r="AP2132" t="s">
        <v>10751</v>
      </c>
      <c r="AQ2132" t="s">
        <v>10751</v>
      </c>
      <c r="AR2132" t="s">
        <v>10751</v>
      </c>
      <c r="AS2132" t="s">
        <v>10751</v>
      </c>
      <c r="AT2132" t="s">
        <v>10751</v>
      </c>
      <c r="AU2132" t="s">
        <v>10751</v>
      </c>
      <c r="AV2132" t="s">
        <v>10751</v>
      </c>
      <c r="AW2132" t="s">
        <v>10751</v>
      </c>
      <c r="AX2132" t="s">
        <v>10751</v>
      </c>
      <c r="AY2132" t="s">
        <v>10751</v>
      </c>
      <c r="AZ2132" t="s">
        <v>10751</v>
      </c>
      <c r="BA2132" t="s">
        <v>10751</v>
      </c>
      <c r="BB2132" t="s">
        <v>10751</v>
      </c>
      <c r="BC2132" t="s">
        <v>10751</v>
      </c>
      <c r="BD2132" t="s">
        <v>10751</v>
      </c>
    </row>
    <row r="2133" spans="1:56">
      <c r="A2133" t="s">
        <v>10755</v>
      </c>
      <c r="B2133">
        <v>2750</v>
      </c>
      <c r="C2133">
        <v>2002</v>
      </c>
      <c r="D2133" t="s">
        <v>10751</v>
      </c>
      <c r="E2133" t="s">
        <v>10751</v>
      </c>
      <c r="F2133" t="s">
        <v>10751</v>
      </c>
      <c r="H2133" t="s">
        <v>10751</v>
      </c>
      <c r="I2133" t="str">
        <f t="shared" si="40"/>
        <v/>
      </c>
      <c r="K2133" t="s">
        <v>10751</v>
      </c>
      <c r="L2133" t="s">
        <v>10751</v>
      </c>
      <c r="M2133" t="s">
        <v>10751</v>
      </c>
      <c r="N2133" t="s">
        <v>10751</v>
      </c>
      <c r="O2133" t="s">
        <v>10751</v>
      </c>
      <c r="P2133" t="s">
        <v>10751</v>
      </c>
      <c r="Q2133" t="s">
        <v>10751</v>
      </c>
      <c r="R2133" t="s">
        <v>10751</v>
      </c>
      <c r="S2133" t="s">
        <v>10751</v>
      </c>
      <c r="T2133" t="s">
        <v>10751</v>
      </c>
      <c r="U2133" t="s">
        <v>10751</v>
      </c>
      <c r="V2133" t="s">
        <v>10751</v>
      </c>
      <c r="W2133" t="s">
        <v>10751</v>
      </c>
      <c r="X2133" t="s">
        <v>10751</v>
      </c>
      <c r="Y2133" t="s">
        <v>10751</v>
      </c>
      <c r="Z2133" t="s">
        <v>10751</v>
      </c>
      <c r="AA2133" t="s">
        <v>10751</v>
      </c>
      <c r="AB2133" t="s">
        <v>10751</v>
      </c>
      <c r="AC2133" t="s">
        <v>10751</v>
      </c>
      <c r="AD2133" t="s">
        <v>10751</v>
      </c>
      <c r="AE2133" t="s">
        <v>10751</v>
      </c>
      <c r="AF2133" t="s">
        <v>10751</v>
      </c>
      <c r="AG2133" t="s">
        <v>10751</v>
      </c>
      <c r="AH2133" t="s">
        <v>10751</v>
      </c>
      <c r="AI2133" t="s">
        <v>10751</v>
      </c>
      <c r="AJ2133" t="s">
        <v>10751</v>
      </c>
      <c r="AK2133" t="s">
        <v>10751</v>
      </c>
      <c r="AL2133" t="s">
        <v>10751</v>
      </c>
      <c r="AM2133" t="s">
        <v>10751</v>
      </c>
      <c r="AN2133" t="s">
        <v>10751</v>
      </c>
      <c r="AO2133" t="s">
        <v>10751</v>
      </c>
      <c r="AP2133" t="s">
        <v>10751</v>
      </c>
      <c r="AQ2133" t="s">
        <v>10751</v>
      </c>
      <c r="AR2133" t="s">
        <v>10751</v>
      </c>
      <c r="AS2133" t="s">
        <v>10751</v>
      </c>
      <c r="AT2133" t="s">
        <v>10751</v>
      </c>
      <c r="AU2133" t="s">
        <v>10751</v>
      </c>
      <c r="AV2133" t="s">
        <v>10751</v>
      </c>
      <c r="AW2133" t="s">
        <v>10751</v>
      </c>
      <c r="AX2133" t="s">
        <v>10751</v>
      </c>
      <c r="AY2133" t="s">
        <v>10751</v>
      </c>
      <c r="AZ2133" t="s">
        <v>10751</v>
      </c>
      <c r="BA2133" t="s">
        <v>10751</v>
      </c>
      <c r="BB2133" t="s">
        <v>10751</v>
      </c>
      <c r="BC2133" t="s">
        <v>10751</v>
      </c>
      <c r="BD2133" t="s">
        <v>10751</v>
      </c>
    </row>
    <row r="2134" spans="1:56">
      <c r="A2134" t="s">
        <v>10755</v>
      </c>
      <c r="B2134">
        <v>2750</v>
      </c>
      <c r="C2134">
        <v>2003</v>
      </c>
      <c r="D2134" t="s">
        <v>10751</v>
      </c>
      <c r="E2134" t="s">
        <v>10751</v>
      </c>
      <c r="F2134" t="s">
        <v>10751</v>
      </c>
      <c r="H2134" t="s">
        <v>10751</v>
      </c>
      <c r="I2134" t="str">
        <f t="shared" si="40"/>
        <v/>
      </c>
      <c r="K2134" t="s">
        <v>10751</v>
      </c>
      <c r="L2134" t="s">
        <v>10751</v>
      </c>
      <c r="M2134" t="s">
        <v>10751</v>
      </c>
      <c r="N2134" t="s">
        <v>10751</v>
      </c>
      <c r="O2134" t="s">
        <v>10751</v>
      </c>
      <c r="P2134" t="s">
        <v>10751</v>
      </c>
      <c r="Q2134" t="s">
        <v>10751</v>
      </c>
      <c r="R2134" t="s">
        <v>10751</v>
      </c>
      <c r="S2134" t="s">
        <v>10751</v>
      </c>
      <c r="T2134" t="s">
        <v>10751</v>
      </c>
      <c r="U2134" t="s">
        <v>10751</v>
      </c>
      <c r="V2134" t="s">
        <v>10751</v>
      </c>
      <c r="W2134" t="s">
        <v>10751</v>
      </c>
      <c r="X2134" t="s">
        <v>10751</v>
      </c>
      <c r="Y2134" t="s">
        <v>10751</v>
      </c>
      <c r="Z2134" t="s">
        <v>10751</v>
      </c>
      <c r="AA2134" t="s">
        <v>10751</v>
      </c>
      <c r="AB2134" t="s">
        <v>10751</v>
      </c>
      <c r="AC2134" t="s">
        <v>10751</v>
      </c>
      <c r="AD2134" t="s">
        <v>10751</v>
      </c>
      <c r="AE2134" t="s">
        <v>10751</v>
      </c>
      <c r="AF2134" t="s">
        <v>10751</v>
      </c>
      <c r="AG2134" t="s">
        <v>10751</v>
      </c>
      <c r="AH2134" t="s">
        <v>10751</v>
      </c>
      <c r="AI2134" t="s">
        <v>10751</v>
      </c>
      <c r="AJ2134" t="s">
        <v>10751</v>
      </c>
      <c r="AK2134" t="s">
        <v>10751</v>
      </c>
      <c r="AL2134" t="s">
        <v>10751</v>
      </c>
      <c r="AM2134" t="s">
        <v>10751</v>
      </c>
      <c r="AN2134" t="s">
        <v>10751</v>
      </c>
      <c r="AO2134" t="s">
        <v>10751</v>
      </c>
      <c r="AP2134" t="s">
        <v>10751</v>
      </c>
      <c r="AQ2134" t="s">
        <v>10751</v>
      </c>
      <c r="AR2134" t="s">
        <v>10751</v>
      </c>
      <c r="AS2134" t="s">
        <v>10751</v>
      </c>
      <c r="AT2134" t="s">
        <v>10751</v>
      </c>
      <c r="AU2134" t="s">
        <v>10751</v>
      </c>
      <c r="AV2134" t="s">
        <v>10751</v>
      </c>
      <c r="AW2134" t="s">
        <v>10751</v>
      </c>
      <c r="AX2134" t="s">
        <v>10751</v>
      </c>
      <c r="AY2134" t="s">
        <v>10751</v>
      </c>
      <c r="AZ2134" t="s">
        <v>10751</v>
      </c>
      <c r="BA2134" t="s">
        <v>10751</v>
      </c>
      <c r="BB2134" t="s">
        <v>10751</v>
      </c>
      <c r="BC2134" t="s">
        <v>10751</v>
      </c>
      <c r="BD2134" t="s">
        <v>10751</v>
      </c>
    </row>
    <row r="2135" spans="1:56">
      <c r="A2135" t="s">
        <v>10755</v>
      </c>
      <c r="B2135">
        <v>2750</v>
      </c>
      <c r="C2135">
        <v>2004</v>
      </c>
      <c r="D2135" t="s">
        <v>10751</v>
      </c>
      <c r="E2135" t="s">
        <v>10751</v>
      </c>
      <c r="F2135" t="s">
        <v>10751</v>
      </c>
      <c r="H2135" t="s">
        <v>10751</v>
      </c>
      <c r="I2135" t="str">
        <f t="shared" si="40"/>
        <v/>
      </c>
      <c r="K2135" t="s">
        <v>10751</v>
      </c>
      <c r="L2135" t="s">
        <v>10751</v>
      </c>
      <c r="M2135" t="s">
        <v>10751</v>
      </c>
      <c r="N2135" t="s">
        <v>10751</v>
      </c>
      <c r="O2135" t="s">
        <v>10751</v>
      </c>
      <c r="P2135" t="s">
        <v>10751</v>
      </c>
      <c r="Q2135" t="s">
        <v>10751</v>
      </c>
      <c r="R2135" t="s">
        <v>10751</v>
      </c>
      <c r="S2135" t="s">
        <v>10751</v>
      </c>
      <c r="T2135" t="s">
        <v>10751</v>
      </c>
      <c r="U2135" t="s">
        <v>10751</v>
      </c>
      <c r="V2135" t="s">
        <v>10751</v>
      </c>
      <c r="W2135" t="s">
        <v>10751</v>
      </c>
      <c r="X2135" t="s">
        <v>10751</v>
      </c>
      <c r="Y2135" t="s">
        <v>10751</v>
      </c>
      <c r="Z2135" t="s">
        <v>10751</v>
      </c>
      <c r="AA2135" t="s">
        <v>10751</v>
      </c>
      <c r="AB2135" t="s">
        <v>10751</v>
      </c>
      <c r="AC2135" t="s">
        <v>10751</v>
      </c>
      <c r="AD2135" t="s">
        <v>10751</v>
      </c>
      <c r="AE2135" t="s">
        <v>10751</v>
      </c>
      <c r="AF2135" t="s">
        <v>10751</v>
      </c>
      <c r="AG2135" t="s">
        <v>10751</v>
      </c>
      <c r="AH2135" t="s">
        <v>10751</v>
      </c>
      <c r="AI2135" t="s">
        <v>10751</v>
      </c>
      <c r="AJ2135" t="s">
        <v>10751</v>
      </c>
      <c r="AK2135" t="s">
        <v>10751</v>
      </c>
      <c r="AL2135" t="s">
        <v>10751</v>
      </c>
      <c r="AM2135" t="s">
        <v>10751</v>
      </c>
      <c r="AN2135" t="s">
        <v>10751</v>
      </c>
      <c r="AO2135" t="s">
        <v>10751</v>
      </c>
      <c r="AP2135" t="s">
        <v>10751</v>
      </c>
      <c r="AQ2135" t="s">
        <v>10751</v>
      </c>
      <c r="AR2135" t="s">
        <v>10751</v>
      </c>
      <c r="AS2135" t="s">
        <v>10751</v>
      </c>
      <c r="AT2135" t="s">
        <v>10751</v>
      </c>
      <c r="AU2135" t="s">
        <v>10751</v>
      </c>
      <c r="AV2135" t="s">
        <v>10751</v>
      </c>
      <c r="AW2135" t="s">
        <v>10751</v>
      </c>
      <c r="AX2135" t="s">
        <v>10751</v>
      </c>
      <c r="AY2135" t="s">
        <v>10751</v>
      </c>
      <c r="AZ2135" t="s">
        <v>10751</v>
      </c>
      <c r="BA2135" t="s">
        <v>10751</v>
      </c>
      <c r="BB2135" t="s">
        <v>10751</v>
      </c>
      <c r="BC2135" t="s">
        <v>10751</v>
      </c>
      <c r="BD2135" t="s">
        <v>10751</v>
      </c>
    </row>
    <row r="2136" spans="1:56">
      <c r="A2136" t="s">
        <v>10755</v>
      </c>
      <c r="B2136">
        <v>2750</v>
      </c>
      <c r="C2136">
        <v>2005</v>
      </c>
      <c r="D2136" t="s">
        <v>10751</v>
      </c>
      <c r="E2136" t="s">
        <v>10751</v>
      </c>
      <c r="F2136" t="s">
        <v>10751</v>
      </c>
      <c r="H2136" t="s">
        <v>10751</v>
      </c>
      <c r="I2136" t="str">
        <f t="shared" si="40"/>
        <v/>
      </c>
      <c r="K2136" t="s">
        <v>10751</v>
      </c>
      <c r="L2136" t="s">
        <v>10751</v>
      </c>
      <c r="M2136" t="s">
        <v>10751</v>
      </c>
      <c r="N2136" t="s">
        <v>10751</v>
      </c>
      <c r="O2136" t="s">
        <v>10751</v>
      </c>
      <c r="P2136" t="s">
        <v>10751</v>
      </c>
      <c r="Q2136" t="s">
        <v>10751</v>
      </c>
      <c r="R2136" t="s">
        <v>10751</v>
      </c>
      <c r="S2136" t="s">
        <v>10751</v>
      </c>
      <c r="T2136" t="s">
        <v>10751</v>
      </c>
      <c r="U2136" t="s">
        <v>10751</v>
      </c>
      <c r="V2136" t="s">
        <v>10751</v>
      </c>
      <c r="W2136" t="s">
        <v>10751</v>
      </c>
      <c r="X2136" t="s">
        <v>10751</v>
      </c>
      <c r="Y2136" t="s">
        <v>10751</v>
      </c>
      <c r="Z2136" t="s">
        <v>10751</v>
      </c>
      <c r="AA2136" t="s">
        <v>10751</v>
      </c>
      <c r="AB2136" t="s">
        <v>10751</v>
      </c>
      <c r="AC2136" t="s">
        <v>10751</v>
      </c>
      <c r="AD2136" t="s">
        <v>10751</v>
      </c>
      <c r="AE2136" t="s">
        <v>10751</v>
      </c>
      <c r="AF2136" t="s">
        <v>10751</v>
      </c>
      <c r="AG2136" t="s">
        <v>10751</v>
      </c>
      <c r="AH2136" t="s">
        <v>10751</v>
      </c>
      <c r="AI2136" t="s">
        <v>10751</v>
      </c>
      <c r="AJ2136" t="s">
        <v>10751</v>
      </c>
      <c r="AK2136" t="s">
        <v>10751</v>
      </c>
      <c r="AL2136" t="s">
        <v>10751</v>
      </c>
      <c r="AM2136" t="s">
        <v>10751</v>
      </c>
      <c r="AN2136" t="s">
        <v>10751</v>
      </c>
      <c r="AO2136" t="s">
        <v>10751</v>
      </c>
      <c r="AP2136" t="s">
        <v>10751</v>
      </c>
      <c r="AQ2136" t="s">
        <v>10751</v>
      </c>
      <c r="AR2136" t="s">
        <v>10751</v>
      </c>
      <c r="AS2136" t="s">
        <v>10751</v>
      </c>
      <c r="AT2136" t="s">
        <v>10751</v>
      </c>
      <c r="AU2136" t="s">
        <v>10751</v>
      </c>
      <c r="AV2136" t="s">
        <v>10751</v>
      </c>
      <c r="AW2136" t="s">
        <v>10751</v>
      </c>
      <c r="AX2136" t="s">
        <v>10751</v>
      </c>
      <c r="AY2136" t="s">
        <v>10751</v>
      </c>
      <c r="AZ2136" t="s">
        <v>10751</v>
      </c>
      <c r="BA2136" t="s">
        <v>10751</v>
      </c>
      <c r="BB2136" t="s">
        <v>10751</v>
      </c>
      <c r="BC2136" t="s">
        <v>10751</v>
      </c>
      <c r="BD2136" t="s">
        <v>10751</v>
      </c>
    </row>
    <row r="2137" spans="1:56">
      <c r="A2137" t="s">
        <v>10755</v>
      </c>
      <c r="B2137">
        <v>2750</v>
      </c>
      <c r="C2137">
        <v>2006</v>
      </c>
      <c r="D2137" t="s">
        <v>10751</v>
      </c>
      <c r="E2137" t="s">
        <v>10751</v>
      </c>
      <c r="F2137" t="s">
        <v>10751</v>
      </c>
      <c r="H2137" t="s">
        <v>10751</v>
      </c>
      <c r="I2137" t="str">
        <f t="shared" si="40"/>
        <v/>
      </c>
      <c r="K2137" t="s">
        <v>10751</v>
      </c>
      <c r="L2137" t="s">
        <v>10751</v>
      </c>
      <c r="M2137" t="s">
        <v>10751</v>
      </c>
      <c r="N2137" t="s">
        <v>10751</v>
      </c>
      <c r="O2137" t="s">
        <v>10751</v>
      </c>
      <c r="P2137" t="s">
        <v>10751</v>
      </c>
      <c r="Q2137" t="s">
        <v>10751</v>
      </c>
      <c r="R2137" t="s">
        <v>10751</v>
      </c>
      <c r="S2137" t="s">
        <v>10751</v>
      </c>
      <c r="T2137" t="s">
        <v>10751</v>
      </c>
      <c r="U2137" t="s">
        <v>10751</v>
      </c>
      <c r="V2137" t="s">
        <v>10751</v>
      </c>
      <c r="W2137" t="s">
        <v>10751</v>
      </c>
      <c r="X2137" t="s">
        <v>10751</v>
      </c>
      <c r="Y2137" t="s">
        <v>10751</v>
      </c>
      <c r="Z2137" t="s">
        <v>10751</v>
      </c>
      <c r="AA2137" t="s">
        <v>10751</v>
      </c>
      <c r="AB2137" t="s">
        <v>10751</v>
      </c>
      <c r="AC2137" t="s">
        <v>10751</v>
      </c>
      <c r="AD2137" t="s">
        <v>10751</v>
      </c>
      <c r="AE2137" t="s">
        <v>10751</v>
      </c>
      <c r="AF2137" t="s">
        <v>10751</v>
      </c>
      <c r="AG2137" t="s">
        <v>10751</v>
      </c>
      <c r="AH2137" t="s">
        <v>10751</v>
      </c>
      <c r="AI2137" t="s">
        <v>10751</v>
      </c>
      <c r="AJ2137" t="s">
        <v>10751</v>
      </c>
      <c r="AK2137" t="s">
        <v>10751</v>
      </c>
      <c r="AL2137" t="s">
        <v>10751</v>
      </c>
      <c r="AM2137" t="s">
        <v>10751</v>
      </c>
      <c r="AN2137" t="s">
        <v>10751</v>
      </c>
      <c r="AO2137" t="s">
        <v>10751</v>
      </c>
      <c r="AP2137" t="s">
        <v>10751</v>
      </c>
      <c r="AQ2137" t="s">
        <v>10751</v>
      </c>
      <c r="AR2137" t="s">
        <v>10751</v>
      </c>
      <c r="AS2137" t="s">
        <v>10751</v>
      </c>
      <c r="AT2137" t="s">
        <v>10751</v>
      </c>
      <c r="AU2137" t="s">
        <v>10751</v>
      </c>
      <c r="AV2137" t="s">
        <v>10751</v>
      </c>
      <c r="AW2137" t="s">
        <v>10751</v>
      </c>
      <c r="AX2137" t="s">
        <v>10751</v>
      </c>
      <c r="AY2137" t="s">
        <v>10751</v>
      </c>
      <c r="AZ2137" t="s">
        <v>10751</v>
      </c>
      <c r="BA2137" t="s">
        <v>10751</v>
      </c>
      <c r="BB2137" t="s">
        <v>10751</v>
      </c>
      <c r="BC2137" t="s">
        <v>10751</v>
      </c>
      <c r="BD2137" t="s">
        <v>10751</v>
      </c>
    </row>
    <row r="2138" spans="1:56">
      <c r="A2138" t="s">
        <v>10755</v>
      </c>
      <c r="B2138">
        <v>2750</v>
      </c>
      <c r="C2138">
        <v>2007</v>
      </c>
      <c r="D2138" t="s">
        <v>10751</v>
      </c>
      <c r="E2138" t="s">
        <v>10751</v>
      </c>
      <c r="F2138" t="s">
        <v>10751</v>
      </c>
      <c r="H2138" t="s">
        <v>10751</v>
      </c>
      <c r="I2138" t="str">
        <f t="shared" si="40"/>
        <v/>
      </c>
      <c r="K2138" t="s">
        <v>10751</v>
      </c>
      <c r="L2138" t="s">
        <v>10751</v>
      </c>
      <c r="M2138" t="s">
        <v>10751</v>
      </c>
      <c r="N2138" t="s">
        <v>10751</v>
      </c>
      <c r="O2138" t="s">
        <v>10751</v>
      </c>
      <c r="P2138" t="s">
        <v>10751</v>
      </c>
      <c r="Q2138" t="s">
        <v>10751</v>
      </c>
      <c r="R2138" t="s">
        <v>10751</v>
      </c>
      <c r="S2138" t="s">
        <v>10751</v>
      </c>
      <c r="T2138" t="s">
        <v>10751</v>
      </c>
      <c r="U2138" t="s">
        <v>10751</v>
      </c>
      <c r="V2138" t="s">
        <v>10751</v>
      </c>
      <c r="W2138" t="s">
        <v>10751</v>
      </c>
      <c r="X2138" t="s">
        <v>10751</v>
      </c>
      <c r="Y2138" t="s">
        <v>10751</v>
      </c>
      <c r="Z2138" t="s">
        <v>10751</v>
      </c>
      <c r="AA2138" t="s">
        <v>10751</v>
      </c>
      <c r="AB2138" t="s">
        <v>10751</v>
      </c>
      <c r="AC2138" t="s">
        <v>10751</v>
      </c>
      <c r="AD2138" t="s">
        <v>10751</v>
      </c>
      <c r="AE2138" t="s">
        <v>10751</v>
      </c>
      <c r="AF2138" t="s">
        <v>10751</v>
      </c>
      <c r="AG2138" t="s">
        <v>10751</v>
      </c>
      <c r="AH2138" t="s">
        <v>10751</v>
      </c>
      <c r="AI2138" t="s">
        <v>10751</v>
      </c>
      <c r="AJ2138" t="s">
        <v>10751</v>
      </c>
      <c r="AK2138" t="s">
        <v>10751</v>
      </c>
      <c r="AL2138" t="s">
        <v>10751</v>
      </c>
      <c r="AM2138" t="s">
        <v>10751</v>
      </c>
      <c r="AN2138" t="s">
        <v>10751</v>
      </c>
      <c r="AO2138" t="s">
        <v>10751</v>
      </c>
      <c r="AP2138" t="s">
        <v>10751</v>
      </c>
      <c r="AQ2138" t="s">
        <v>10751</v>
      </c>
      <c r="AR2138" t="s">
        <v>10751</v>
      </c>
      <c r="AS2138" t="s">
        <v>10751</v>
      </c>
      <c r="AT2138" t="s">
        <v>10751</v>
      </c>
      <c r="AU2138" t="s">
        <v>10751</v>
      </c>
      <c r="AV2138" t="s">
        <v>10751</v>
      </c>
      <c r="AW2138" t="s">
        <v>10751</v>
      </c>
      <c r="AX2138" t="s">
        <v>10751</v>
      </c>
      <c r="AY2138" t="s">
        <v>10751</v>
      </c>
      <c r="AZ2138" t="s">
        <v>10751</v>
      </c>
      <c r="BA2138" t="s">
        <v>10751</v>
      </c>
      <c r="BB2138" t="s">
        <v>10751</v>
      </c>
      <c r="BC2138" t="s">
        <v>10751</v>
      </c>
      <c r="BD2138" t="s">
        <v>10751</v>
      </c>
    </row>
    <row r="2139" spans="1:56">
      <c r="A2139" t="s">
        <v>10755</v>
      </c>
      <c r="B2139">
        <v>2750</v>
      </c>
      <c r="C2139">
        <v>2008</v>
      </c>
      <c r="D2139" t="s">
        <v>10751</v>
      </c>
      <c r="E2139" t="s">
        <v>10751</v>
      </c>
      <c r="F2139" t="s">
        <v>10751</v>
      </c>
      <c r="H2139" t="s">
        <v>10751</v>
      </c>
      <c r="I2139" t="str">
        <f t="shared" si="40"/>
        <v/>
      </c>
      <c r="K2139" t="s">
        <v>10751</v>
      </c>
      <c r="L2139" t="s">
        <v>10751</v>
      </c>
      <c r="M2139" t="s">
        <v>10751</v>
      </c>
      <c r="N2139" t="s">
        <v>10751</v>
      </c>
      <c r="O2139" t="s">
        <v>10751</v>
      </c>
      <c r="P2139" t="s">
        <v>10751</v>
      </c>
      <c r="Q2139" t="s">
        <v>10751</v>
      </c>
      <c r="R2139" t="s">
        <v>10751</v>
      </c>
      <c r="S2139" t="s">
        <v>10751</v>
      </c>
      <c r="T2139" t="s">
        <v>10751</v>
      </c>
      <c r="U2139" t="s">
        <v>10751</v>
      </c>
      <c r="V2139" t="s">
        <v>10751</v>
      </c>
      <c r="W2139" t="s">
        <v>10751</v>
      </c>
      <c r="X2139" t="s">
        <v>10751</v>
      </c>
      <c r="Y2139" t="s">
        <v>10751</v>
      </c>
      <c r="Z2139" t="s">
        <v>10751</v>
      </c>
      <c r="AA2139" t="s">
        <v>10751</v>
      </c>
      <c r="AB2139" t="s">
        <v>10751</v>
      </c>
      <c r="AC2139" t="s">
        <v>10751</v>
      </c>
      <c r="AD2139" t="s">
        <v>10751</v>
      </c>
      <c r="AE2139" t="s">
        <v>10751</v>
      </c>
      <c r="AF2139" t="s">
        <v>10751</v>
      </c>
      <c r="AG2139" t="s">
        <v>10751</v>
      </c>
      <c r="AH2139" t="s">
        <v>10751</v>
      </c>
      <c r="AI2139" t="s">
        <v>10751</v>
      </c>
      <c r="AJ2139" t="s">
        <v>10751</v>
      </c>
      <c r="AK2139" t="s">
        <v>10751</v>
      </c>
      <c r="AL2139" t="s">
        <v>10751</v>
      </c>
      <c r="AM2139" t="s">
        <v>10751</v>
      </c>
      <c r="AN2139" t="s">
        <v>10751</v>
      </c>
      <c r="AO2139" t="s">
        <v>10751</v>
      </c>
      <c r="AP2139" t="s">
        <v>10751</v>
      </c>
      <c r="AQ2139" t="s">
        <v>10751</v>
      </c>
      <c r="AR2139" t="s">
        <v>10751</v>
      </c>
      <c r="AS2139" t="s">
        <v>10751</v>
      </c>
      <c r="AT2139" t="s">
        <v>10751</v>
      </c>
      <c r="AU2139" t="s">
        <v>10751</v>
      </c>
      <c r="AV2139" t="s">
        <v>10751</v>
      </c>
      <c r="AW2139" t="s">
        <v>10751</v>
      </c>
      <c r="AX2139" t="s">
        <v>10751</v>
      </c>
      <c r="AY2139" t="s">
        <v>10751</v>
      </c>
      <c r="AZ2139" t="s">
        <v>10751</v>
      </c>
      <c r="BA2139" t="s">
        <v>10751</v>
      </c>
      <c r="BB2139" t="s">
        <v>10751</v>
      </c>
      <c r="BC2139" t="s">
        <v>10751</v>
      </c>
      <c r="BD2139" t="s">
        <v>10751</v>
      </c>
    </row>
    <row r="2140" spans="1:56">
      <c r="A2140" t="s">
        <v>10755</v>
      </c>
      <c r="B2140">
        <v>2750</v>
      </c>
      <c r="C2140">
        <v>2009</v>
      </c>
      <c r="D2140" t="s">
        <v>10751</v>
      </c>
      <c r="E2140" t="s">
        <v>10751</v>
      </c>
      <c r="F2140" t="s">
        <v>10751</v>
      </c>
      <c r="H2140" t="s">
        <v>10751</v>
      </c>
      <c r="I2140" t="str">
        <f t="shared" si="40"/>
        <v/>
      </c>
      <c r="K2140" t="s">
        <v>10751</v>
      </c>
      <c r="L2140" t="s">
        <v>10751</v>
      </c>
      <c r="M2140" t="s">
        <v>10751</v>
      </c>
      <c r="N2140" t="s">
        <v>10751</v>
      </c>
      <c r="O2140" t="s">
        <v>10751</v>
      </c>
      <c r="P2140" t="s">
        <v>10751</v>
      </c>
      <c r="Q2140" t="s">
        <v>10751</v>
      </c>
      <c r="R2140" t="s">
        <v>10751</v>
      </c>
      <c r="S2140" t="s">
        <v>10751</v>
      </c>
      <c r="T2140" t="s">
        <v>10751</v>
      </c>
      <c r="U2140" t="s">
        <v>10751</v>
      </c>
      <c r="V2140" t="s">
        <v>10751</v>
      </c>
      <c r="W2140" t="s">
        <v>10751</v>
      </c>
      <c r="X2140" t="s">
        <v>10751</v>
      </c>
      <c r="Y2140" t="s">
        <v>10751</v>
      </c>
      <c r="Z2140" t="s">
        <v>10751</v>
      </c>
      <c r="AA2140" t="s">
        <v>10751</v>
      </c>
      <c r="AB2140" t="s">
        <v>10751</v>
      </c>
      <c r="AC2140" t="s">
        <v>10751</v>
      </c>
      <c r="AD2140" t="s">
        <v>10751</v>
      </c>
      <c r="AE2140" t="s">
        <v>10751</v>
      </c>
      <c r="AF2140" t="s">
        <v>10751</v>
      </c>
      <c r="AG2140" t="s">
        <v>10751</v>
      </c>
      <c r="AH2140" t="s">
        <v>10751</v>
      </c>
      <c r="AI2140" t="s">
        <v>10751</v>
      </c>
      <c r="AJ2140" t="s">
        <v>10751</v>
      </c>
      <c r="AK2140" t="s">
        <v>10751</v>
      </c>
      <c r="AL2140" t="s">
        <v>10751</v>
      </c>
      <c r="AM2140" t="s">
        <v>10751</v>
      </c>
      <c r="AN2140" t="s">
        <v>10751</v>
      </c>
      <c r="AO2140" t="s">
        <v>10751</v>
      </c>
      <c r="AP2140" t="s">
        <v>10751</v>
      </c>
      <c r="AQ2140" t="s">
        <v>10751</v>
      </c>
      <c r="AR2140" t="s">
        <v>10751</v>
      </c>
      <c r="AS2140" t="s">
        <v>10751</v>
      </c>
      <c r="AT2140" t="s">
        <v>10751</v>
      </c>
      <c r="AU2140" t="s">
        <v>10751</v>
      </c>
      <c r="AV2140" t="s">
        <v>10751</v>
      </c>
      <c r="AW2140" t="s">
        <v>10751</v>
      </c>
      <c r="AX2140" t="s">
        <v>10751</v>
      </c>
      <c r="AY2140" t="s">
        <v>10751</v>
      </c>
      <c r="AZ2140" t="s">
        <v>10751</v>
      </c>
      <c r="BA2140" t="s">
        <v>10751</v>
      </c>
      <c r="BB2140" t="s">
        <v>10751</v>
      </c>
      <c r="BC2140" t="s">
        <v>10751</v>
      </c>
      <c r="BD2140" t="s">
        <v>10751</v>
      </c>
    </row>
    <row r="2141" spans="1:56">
      <c r="A2141" t="s">
        <v>10755</v>
      </c>
      <c r="B2141">
        <v>2750</v>
      </c>
      <c r="C2141">
        <v>2010</v>
      </c>
      <c r="D2141" t="s">
        <v>10751</v>
      </c>
      <c r="E2141" t="s">
        <v>10751</v>
      </c>
      <c r="F2141" t="s">
        <v>10751</v>
      </c>
      <c r="H2141" t="s">
        <v>10751</v>
      </c>
      <c r="I2141" t="str">
        <f t="shared" si="40"/>
        <v/>
      </c>
      <c r="K2141" t="s">
        <v>10751</v>
      </c>
      <c r="L2141" t="s">
        <v>10751</v>
      </c>
      <c r="M2141" t="s">
        <v>10751</v>
      </c>
      <c r="N2141" t="s">
        <v>10751</v>
      </c>
      <c r="O2141" t="s">
        <v>10751</v>
      </c>
      <c r="P2141" t="s">
        <v>10751</v>
      </c>
      <c r="Q2141" t="s">
        <v>10751</v>
      </c>
      <c r="R2141" t="s">
        <v>10751</v>
      </c>
      <c r="S2141" t="s">
        <v>10751</v>
      </c>
      <c r="T2141" t="s">
        <v>10751</v>
      </c>
      <c r="U2141" t="s">
        <v>10751</v>
      </c>
      <c r="V2141" t="s">
        <v>10751</v>
      </c>
      <c r="W2141" t="s">
        <v>10751</v>
      </c>
      <c r="X2141" t="s">
        <v>10751</v>
      </c>
      <c r="Y2141" t="s">
        <v>10751</v>
      </c>
      <c r="Z2141" t="s">
        <v>10751</v>
      </c>
      <c r="AA2141" t="s">
        <v>10751</v>
      </c>
      <c r="AB2141" t="s">
        <v>10751</v>
      </c>
      <c r="AC2141" t="s">
        <v>10751</v>
      </c>
      <c r="AD2141" t="s">
        <v>10751</v>
      </c>
      <c r="AE2141" t="s">
        <v>10751</v>
      </c>
      <c r="AF2141" t="s">
        <v>10751</v>
      </c>
      <c r="AG2141" t="s">
        <v>10751</v>
      </c>
      <c r="AH2141" t="s">
        <v>10751</v>
      </c>
      <c r="AI2141" t="s">
        <v>10751</v>
      </c>
      <c r="AJ2141" t="s">
        <v>10751</v>
      </c>
      <c r="AK2141" t="s">
        <v>10751</v>
      </c>
      <c r="AL2141" t="s">
        <v>10751</v>
      </c>
      <c r="AM2141" t="s">
        <v>10751</v>
      </c>
      <c r="AN2141" t="s">
        <v>10751</v>
      </c>
      <c r="AO2141" t="s">
        <v>10751</v>
      </c>
      <c r="AP2141" t="s">
        <v>10751</v>
      </c>
      <c r="AQ2141" t="s">
        <v>10751</v>
      </c>
      <c r="AR2141" t="s">
        <v>10751</v>
      </c>
      <c r="AS2141" t="s">
        <v>10751</v>
      </c>
      <c r="AT2141" t="s">
        <v>10751</v>
      </c>
      <c r="AU2141" t="s">
        <v>10751</v>
      </c>
      <c r="AV2141" t="s">
        <v>10751</v>
      </c>
      <c r="AW2141" t="s">
        <v>10751</v>
      </c>
      <c r="AX2141" t="s">
        <v>10751</v>
      </c>
      <c r="AY2141" t="s">
        <v>10751</v>
      </c>
      <c r="AZ2141" t="s">
        <v>10751</v>
      </c>
      <c r="BA2141" t="s">
        <v>10751</v>
      </c>
      <c r="BB2141" t="s">
        <v>10751</v>
      </c>
      <c r="BC2141" t="s">
        <v>10751</v>
      </c>
      <c r="BD2141" t="s">
        <v>10751</v>
      </c>
    </row>
    <row r="2142" spans="1:56">
      <c r="A2142" t="s">
        <v>10755</v>
      </c>
      <c r="B2142">
        <v>2750</v>
      </c>
      <c r="C2142">
        <v>2011</v>
      </c>
      <c r="D2142" t="s">
        <v>10751</v>
      </c>
      <c r="E2142" t="s">
        <v>10751</v>
      </c>
      <c r="F2142" t="s">
        <v>10751</v>
      </c>
      <c r="H2142" t="s">
        <v>10751</v>
      </c>
      <c r="I2142" t="str">
        <f t="shared" si="40"/>
        <v/>
      </c>
      <c r="K2142" t="s">
        <v>10751</v>
      </c>
      <c r="L2142" t="s">
        <v>10751</v>
      </c>
      <c r="M2142" t="s">
        <v>10751</v>
      </c>
      <c r="N2142" t="s">
        <v>10751</v>
      </c>
      <c r="O2142" t="s">
        <v>10751</v>
      </c>
      <c r="P2142" t="s">
        <v>10751</v>
      </c>
      <c r="Q2142" t="s">
        <v>10751</v>
      </c>
      <c r="R2142" t="s">
        <v>10751</v>
      </c>
      <c r="S2142" t="s">
        <v>10751</v>
      </c>
      <c r="T2142" t="s">
        <v>10751</v>
      </c>
      <c r="U2142" t="s">
        <v>10751</v>
      </c>
      <c r="V2142" t="s">
        <v>10751</v>
      </c>
      <c r="W2142" t="s">
        <v>10751</v>
      </c>
      <c r="X2142" t="s">
        <v>10751</v>
      </c>
      <c r="Y2142" t="s">
        <v>10751</v>
      </c>
      <c r="Z2142" t="s">
        <v>10751</v>
      </c>
      <c r="AA2142" t="s">
        <v>10751</v>
      </c>
      <c r="AB2142" t="s">
        <v>10751</v>
      </c>
      <c r="AC2142" t="s">
        <v>10751</v>
      </c>
      <c r="AD2142" t="s">
        <v>10751</v>
      </c>
      <c r="AE2142" t="s">
        <v>10751</v>
      </c>
      <c r="AF2142" t="s">
        <v>10751</v>
      </c>
      <c r="AG2142" t="s">
        <v>10751</v>
      </c>
      <c r="AH2142" t="s">
        <v>10751</v>
      </c>
      <c r="AI2142" t="s">
        <v>10751</v>
      </c>
      <c r="AJ2142" t="s">
        <v>10751</v>
      </c>
      <c r="AK2142" t="s">
        <v>10751</v>
      </c>
      <c r="AL2142" t="s">
        <v>10751</v>
      </c>
      <c r="AM2142" t="s">
        <v>10751</v>
      </c>
      <c r="AN2142" t="s">
        <v>10751</v>
      </c>
      <c r="AO2142" t="s">
        <v>10751</v>
      </c>
      <c r="AP2142" t="s">
        <v>10751</v>
      </c>
      <c r="AQ2142" t="s">
        <v>10751</v>
      </c>
      <c r="AR2142" t="s">
        <v>10751</v>
      </c>
      <c r="AS2142" t="s">
        <v>10751</v>
      </c>
      <c r="AT2142" t="s">
        <v>10751</v>
      </c>
      <c r="AU2142" t="s">
        <v>10751</v>
      </c>
      <c r="AV2142" t="s">
        <v>10751</v>
      </c>
      <c r="AW2142" t="s">
        <v>10751</v>
      </c>
      <c r="AX2142" t="s">
        <v>10751</v>
      </c>
      <c r="AY2142" t="s">
        <v>10751</v>
      </c>
      <c r="AZ2142" t="s">
        <v>10751</v>
      </c>
      <c r="BA2142" t="s">
        <v>10751</v>
      </c>
      <c r="BB2142" t="s">
        <v>10751</v>
      </c>
      <c r="BC2142" t="s">
        <v>10751</v>
      </c>
      <c r="BD2142" t="s">
        <v>10751</v>
      </c>
    </row>
    <row r="2143" spans="1:56">
      <c r="A2143" t="s">
        <v>10755</v>
      </c>
      <c r="B2143">
        <v>2750</v>
      </c>
      <c r="C2143">
        <v>2012</v>
      </c>
      <c r="D2143" t="s">
        <v>10751</v>
      </c>
      <c r="E2143" t="s">
        <v>10751</v>
      </c>
      <c r="F2143" t="s">
        <v>10751</v>
      </c>
      <c r="H2143" t="s">
        <v>10751</v>
      </c>
      <c r="I2143" t="str">
        <f t="shared" si="40"/>
        <v/>
      </c>
      <c r="K2143" t="s">
        <v>10751</v>
      </c>
      <c r="L2143" t="s">
        <v>10751</v>
      </c>
      <c r="M2143" t="s">
        <v>10751</v>
      </c>
      <c r="N2143" t="s">
        <v>10751</v>
      </c>
      <c r="O2143" t="s">
        <v>10751</v>
      </c>
      <c r="P2143" t="s">
        <v>10751</v>
      </c>
      <c r="Q2143" t="s">
        <v>10751</v>
      </c>
      <c r="R2143" t="s">
        <v>10751</v>
      </c>
      <c r="S2143" t="s">
        <v>10751</v>
      </c>
      <c r="T2143" t="s">
        <v>10751</v>
      </c>
      <c r="U2143" t="s">
        <v>10751</v>
      </c>
      <c r="V2143" t="s">
        <v>10751</v>
      </c>
      <c r="W2143" t="s">
        <v>10751</v>
      </c>
      <c r="X2143" t="s">
        <v>10751</v>
      </c>
      <c r="Y2143" t="s">
        <v>10751</v>
      </c>
      <c r="Z2143" t="s">
        <v>10751</v>
      </c>
      <c r="AA2143" t="s">
        <v>10751</v>
      </c>
      <c r="AB2143" t="s">
        <v>10751</v>
      </c>
      <c r="AC2143" t="s">
        <v>10751</v>
      </c>
      <c r="AD2143" t="s">
        <v>10751</v>
      </c>
      <c r="AE2143" t="s">
        <v>10751</v>
      </c>
      <c r="AF2143" t="s">
        <v>10751</v>
      </c>
      <c r="AG2143" t="s">
        <v>10751</v>
      </c>
      <c r="AH2143" t="s">
        <v>10751</v>
      </c>
      <c r="AI2143" t="s">
        <v>10751</v>
      </c>
      <c r="AJ2143" t="s">
        <v>10751</v>
      </c>
      <c r="AK2143" t="s">
        <v>10751</v>
      </c>
      <c r="AL2143" t="s">
        <v>10751</v>
      </c>
      <c r="AM2143" t="s">
        <v>10751</v>
      </c>
      <c r="AN2143" t="s">
        <v>10751</v>
      </c>
      <c r="AO2143" t="s">
        <v>10751</v>
      </c>
      <c r="AP2143" t="s">
        <v>10751</v>
      </c>
      <c r="AQ2143" t="s">
        <v>10751</v>
      </c>
      <c r="AR2143" t="s">
        <v>10751</v>
      </c>
      <c r="AS2143" t="s">
        <v>10751</v>
      </c>
      <c r="AT2143" t="s">
        <v>10751</v>
      </c>
      <c r="AU2143" t="s">
        <v>10751</v>
      </c>
      <c r="AV2143" t="s">
        <v>10751</v>
      </c>
      <c r="AW2143" t="s">
        <v>10751</v>
      </c>
      <c r="AX2143" t="s">
        <v>10751</v>
      </c>
      <c r="AY2143" t="s">
        <v>10751</v>
      </c>
      <c r="AZ2143" t="s">
        <v>10751</v>
      </c>
      <c r="BA2143" t="s">
        <v>10751</v>
      </c>
      <c r="BB2143" t="s">
        <v>10751</v>
      </c>
      <c r="BC2143" t="s">
        <v>10751</v>
      </c>
      <c r="BD2143" t="s">
        <v>10751</v>
      </c>
    </row>
    <row r="2144" spans="1:56">
      <c r="A2144" t="s">
        <v>10755</v>
      </c>
      <c r="B2144">
        <v>2750</v>
      </c>
      <c r="C2144">
        <v>2013</v>
      </c>
      <c r="D2144" t="s">
        <v>10751</v>
      </c>
      <c r="E2144" t="s">
        <v>10751</v>
      </c>
      <c r="F2144" t="s">
        <v>10751</v>
      </c>
      <c r="H2144" t="s">
        <v>10751</v>
      </c>
      <c r="I2144" t="str">
        <f t="shared" si="40"/>
        <v/>
      </c>
      <c r="K2144" t="s">
        <v>10751</v>
      </c>
      <c r="L2144" t="s">
        <v>10751</v>
      </c>
      <c r="M2144" t="s">
        <v>10751</v>
      </c>
      <c r="N2144" t="s">
        <v>10751</v>
      </c>
      <c r="O2144" t="s">
        <v>10751</v>
      </c>
      <c r="P2144" t="s">
        <v>10751</v>
      </c>
      <c r="Q2144" t="s">
        <v>10751</v>
      </c>
      <c r="R2144" t="s">
        <v>10751</v>
      </c>
      <c r="S2144" t="s">
        <v>10751</v>
      </c>
      <c r="T2144" t="s">
        <v>10751</v>
      </c>
      <c r="U2144" t="s">
        <v>10751</v>
      </c>
      <c r="V2144" t="s">
        <v>10751</v>
      </c>
      <c r="W2144" t="s">
        <v>10751</v>
      </c>
      <c r="X2144" t="s">
        <v>10751</v>
      </c>
      <c r="Y2144" t="s">
        <v>10751</v>
      </c>
      <c r="Z2144" t="s">
        <v>10751</v>
      </c>
      <c r="AA2144" t="s">
        <v>10751</v>
      </c>
      <c r="AB2144" t="s">
        <v>10751</v>
      </c>
      <c r="AC2144" t="s">
        <v>10751</v>
      </c>
      <c r="AD2144" t="s">
        <v>10751</v>
      </c>
      <c r="AE2144" t="s">
        <v>10751</v>
      </c>
      <c r="AF2144" t="s">
        <v>10751</v>
      </c>
      <c r="AG2144" t="s">
        <v>10751</v>
      </c>
      <c r="AH2144" t="s">
        <v>10751</v>
      </c>
      <c r="AI2144" t="s">
        <v>10751</v>
      </c>
      <c r="AJ2144" t="s">
        <v>10751</v>
      </c>
      <c r="AK2144" t="s">
        <v>10751</v>
      </c>
      <c r="AL2144" t="s">
        <v>10751</v>
      </c>
      <c r="AM2144" t="s">
        <v>10751</v>
      </c>
      <c r="AN2144" t="s">
        <v>10751</v>
      </c>
      <c r="AO2144" t="s">
        <v>10751</v>
      </c>
      <c r="AP2144" t="s">
        <v>10751</v>
      </c>
      <c r="AQ2144" t="s">
        <v>10751</v>
      </c>
      <c r="AR2144" t="s">
        <v>10751</v>
      </c>
      <c r="AS2144" t="s">
        <v>10751</v>
      </c>
      <c r="AT2144" t="s">
        <v>10751</v>
      </c>
      <c r="AU2144" t="s">
        <v>10751</v>
      </c>
      <c r="AV2144" t="s">
        <v>10751</v>
      </c>
      <c r="AW2144" t="s">
        <v>10751</v>
      </c>
      <c r="AX2144" t="s">
        <v>10751</v>
      </c>
      <c r="AY2144" t="s">
        <v>10751</v>
      </c>
      <c r="AZ2144" t="s">
        <v>10751</v>
      </c>
      <c r="BA2144" t="s">
        <v>10751</v>
      </c>
      <c r="BB2144" t="s">
        <v>10751</v>
      </c>
      <c r="BC2144" t="s">
        <v>10751</v>
      </c>
      <c r="BD2144" t="s">
        <v>10751</v>
      </c>
    </row>
    <row r="2145" spans="1:56">
      <c r="A2145" t="s">
        <v>10755</v>
      </c>
      <c r="B2145">
        <v>2750</v>
      </c>
      <c r="C2145">
        <v>2014</v>
      </c>
      <c r="D2145" t="s">
        <v>10751</v>
      </c>
      <c r="E2145" t="s">
        <v>10751</v>
      </c>
      <c r="F2145" t="s">
        <v>10751</v>
      </c>
      <c r="H2145" t="s">
        <v>10751</v>
      </c>
      <c r="I2145" t="str">
        <f t="shared" si="40"/>
        <v/>
      </c>
      <c r="K2145" t="s">
        <v>10751</v>
      </c>
      <c r="L2145" t="s">
        <v>10751</v>
      </c>
      <c r="M2145" t="s">
        <v>10751</v>
      </c>
      <c r="N2145" t="s">
        <v>10751</v>
      </c>
      <c r="O2145" t="s">
        <v>10751</v>
      </c>
      <c r="P2145" t="s">
        <v>10751</v>
      </c>
      <c r="Q2145" t="s">
        <v>10751</v>
      </c>
      <c r="R2145" t="s">
        <v>10751</v>
      </c>
      <c r="S2145" t="s">
        <v>10751</v>
      </c>
      <c r="T2145" t="s">
        <v>10751</v>
      </c>
      <c r="U2145" t="s">
        <v>10751</v>
      </c>
      <c r="V2145" t="s">
        <v>10751</v>
      </c>
      <c r="W2145" t="s">
        <v>10751</v>
      </c>
      <c r="X2145" t="s">
        <v>10751</v>
      </c>
      <c r="Y2145" t="s">
        <v>10751</v>
      </c>
      <c r="Z2145" t="s">
        <v>10751</v>
      </c>
      <c r="AA2145" t="s">
        <v>10751</v>
      </c>
      <c r="AB2145" t="s">
        <v>10751</v>
      </c>
      <c r="AC2145" t="s">
        <v>10751</v>
      </c>
      <c r="AD2145" t="s">
        <v>10751</v>
      </c>
      <c r="AE2145" t="s">
        <v>10751</v>
      </c>
      <c r="AF2145" t="s">
        <v>10751</v>
      </c>
      <c r="AG2145" t="s">
        <v>10751</v>
      </c>
      <c r="AH2145" t="s">
        <v>10751</v>
      </c>
      <c r="AI2145" t="s">
        <v>10751</v>
      </c>
      <c r="AJ2145" t="s">
        <v>10751</v>
      </c>
      <c r="AK2145" t="s">
        <v>10751</v>
      </c>
      <c r="AL2145" t="s">
        <v>10751</v>
      </c>
      <c r="AM2145" t="s">
        <v>10751</v>
      </c>
      <c r="AN2145" t="s">
        <v>10751</v>
      </c>
      <c r="AO2145" t="s">
        <v>10751</v>
      </c>
      <c r="AP2145" t="s">
        <v>10751</v>
      </c>
      <c r="AQ2145" t="s">
        <v>10751</v>
      </c>
      <c r="AR2145" t="s">
        <v>10751</v>
      </c>
      <c r="AS2145" t="s">
        <v>10751</v>
      </c>
      <c r="AT2145" t="s">
        <v>10751</v>
      </c>
      <c r="AU2145" t="s">
        <v>10751</v>
      </c>
      <c r="AV2145" t="s">
        <v>10751</v>
      </c>
      <c r="AW2145" t="s">
        <v>10751</v>
      </c>
      <c r="AX2145" t="s">
        <v>10751</v>
      </c>
      <c r="AY2145" t="s">
        <v>10751</v>
      </c>
      <c r="AZ2145" t="s">
        <v>10751</v>
      </c>
      <c r="BA2145" t="s">
        <v>10751</v>
      </c>
      <c r="BB2145" t="s">
        <v>10751</v>
      </c>
      <c r="BC2145" t="s">
        <v>10751</v>
      </c>
      <c r="BD2145" t="s">
        <v>10751</v>
      </c>
    </row>
    <row r="2146" spans="1:56">
      <c r="A2146" t="s">
        <v>10755</v>
      </c>
      <c r="B2146">
        <v>2750</v>
      </c>
      <c r="C2146">
        <v>2015</v>
      </c>
      <c r="D2146" t="s">
        <v>10751</v>
      </c>
      <c r="E2146" t="s">
        <v>10751</v>
      </c>
      <c r="F2146" t="s">
        <v>10751</v>
      </c>
      <c r="H2146" t="s">
        <v>10751</v>
      </c>
      <c r="I2146" t="str">
        <f t="shared" si="40"/>
        <v/>
      </c>
      <c r="K2146" t="s">
        <v>10751</v>
      </c>
      <c r="L2146" t="s">
        <v>10751</v>
      </c>
      <c r="M2146" t="s">
        <v>10751</v>
      </c>
      <c r="N2146" t="s">
        <v>10751</v>
      </c>
      <c r="O2146" t="s">
        <v>10751</v>
      </c>
      <c r="P2146" t="s">
        <v>10751</v>
      </c>
      <c r="Q2146" t="s">
        <v>10751</v>
      </c>
      <c r="R2146" t="s">
        <v>10751</v>
      </c>
      <c r="S2146" t="s">
        <v>10751</v>
      </c>
      <c r="T2146" t="s">
        <v>10751</v>
      </c>
      <c r="U2146" t="s">
        <v>10751</v>
      </c>
      <c r="V2146" t="s">
        <v>10751</v>
      </c>
      <c r="W2146" t="s">
        <v>10751</v>
      </c>
      <c r="X2146" t="s">
        <v>10751</v>
      </c>
      <c r="Y2146" t="s">
        <v>10751</v>
      </c>
      <c r="Z2146" t="s">
        <v>10751</v>
      </c>
      <c r="AA2146" t="s">
        <v>10751</v>
      </c>
      <c r="AB2146" t="s">
        <v>10751</v>
      </c>
      <c r="AC2146" t="s">
        <v>10751</v>
      </c>
      <c r="AD2146" t="s">
        <v>10751</v>
      </c>
      <c r="AE2146" t="s">
        <v>10751</v>
      </c>
      <c r="AF2146" t="s">
        <v>10751</v>
      </c>
      <c r="AG2146" t="s">
        <v>10751</v>
      </c>
      <c r="AH2146" t="s">
        <v>10751</v>
      </c>
      <c r="AI2146" t="s">
        <v>10751</v>
      </c>
      <c r="AJ2146" t="s">
        <v>10751</v>
      </c>
      <c r="AK2146" t="s">
        <v>10751</v>
      </c>
      <c r="AL2146" t="s">
        <v>10751</v>
      </c>
      <c r="AM2146" t="s">
        <v>10751</v>
      </c>
      <c r="AN2146" t="s">
        <v>10751</v>
      </c>
      <c r="AO2146" t="s">
        <v>10751</v>
      </c>
      <c r="AP2146" t="s">
        <v>10751</v>
      </c>
      <c r="AQ2146" t="s">
        <v>10751</v>
      </c>
      <c r="AR2146" t="s">
        <v>10751</v>
      </c>
      <c r="AS2146" t="s">
        <v>10751</v>
      </c>
      <c r="AT2146" t="s">
        <v>10751</v>
      </c>
      <c r="AU2146" t="s">
        <v>10751</v>
      </c>
      <c r="AV2146" t="s">
        <v>10751</v>
      </c>
      <c r="AW2146" t="s">
        <v>10751</v>
      </c>
      <c r="AX2146" t="s">
        <v>10751</v>
      </c>
      <c r="AY2146" t="s">
        <v>10751</v>
      </c>
      <c r="AZ2146" t="s">
        <v>10751</v>
      </c>
      <c r="BA2146" t="s">
        <v>10751</v>
      </c>
      <c r="BB2146" t="s">
        <v>10751</v>
      </c>
      <c r="BC2146" t="s">
        <v>10751</v>
      </c>
      <c r="BD2146" t="s">
        <v>10751</v>
      </c>
    </row>
    <row r="2147" spans="1:56">
      <c r="A2147" t="s">
        <v>10755</v>
      </c>
      <c r="B2147">
        <v>2750</v>
      </c>
      <c r="C2147">
        <v>2016</v>
      </c>
      <c r="D2147" t="s">
        <v>10751</v>
      </c>
      <c r="E2147" t="s">
        <v>10751</v>
      </c>
      <c r="F2147" t="s">
        <v>10751</v>
      </c>
      <c r="H2147" t="s">
        <v>10751</v>
      </c>
      <c r="I2147" t="str">
        <f t="shared" si="40"/>
        <v/>
      </c>
      <c r="K2147" t="s">
        <v>10751</v>
      </c>
      <c r="L2147" t="s">
        <v>10751</v>
      </c>
      <c r="M2147" t="s">
        <v>10751</v>
      </c>
      <c r="N2147" t="s">
        <v>10751</v>
      </c>
      <c r="O2147" t="s">
        <v>10751</v>
      </c>
      <c r="P2147" t="s">
        <v>10751</v>
      </c>
      <c r="Q2147" t="s">
        <v>10751</v>
      </c>
      <c r="R2147" t="s">
        <v>10751</v>
      </c>
      <c r="S2147" t="s">
        <v>10751</v>
      </c>
      <c r="T2147" t="s">
        <v>10751</v>
      </c>
      <c r="U2147" t="s">
        <v>10751</v>
      </c>
      <c r="V2147" t="s">
        <v>10751</v>
      </c>
      <c r="W2147" t="s">
        <v>10751</v>
      </c>
      <c r="X2147" t="s">
        <v>10751</v>
      </c>
      <c r="Y2147" t="s">
        <v>10751</v>
      </c>
      <c r="Z2147" t="s">
        <v>10751</v>
      </c>
      <c r="AA2147" t="s">
        <v>10751</v>
      </c>
      <c r="AB2147" t="s">
        <v>10751</v>
      </c>
      <c r="AC2147" t="s">
        <v>10751</v>
      </c>
      <c r="AD2147" t="s">
        <v>10751</v>
      </c>
      <c r="AE2147" t="s">
        <v>10751</v>
      </c>
      <c r="AF2147" t="s">
        <v>10751</v>
      </c>
      <c r="AG2147" t="s">
        <v>10751</v>
      </c>
      <c r="AH2147" t="s">
        <v>10751</v>
      </c>
      <c r="AI2147" t="s">
        <v>10751</v>
      </c>
      <c r="AJ2147" t="s">
        <v>10751</v>
      </c>
      <c r="AK2147" t="s">
        <v>10751</v>
      </c>
      <c r="AL2147" t="s">
        <v>10751</v>
      </c>
      <c r="AM2147" t="s">
        <v>10751</v>
      </c>
      <c r="AN2147" t="s">
        <v>10751</v>
      </c>
      <c r="AO2147" t="s">
        <v>10751</v>
      </c>
      <c r="AP2147" t="s">
        <v>10751</v>
      </c>
      <c r="AQ2147" t="s">
        <v>10751</v>
      </c>
      <c r="AR2147" t="s">
        <v>10751</v>
      </c>
      <c r="AS2147" t="s">
        <v>10751</v>
      </c>
      <c r="AT2147" t="s">
        <v>10751</v>
      </c>
      <c r="AU2147" t="s">
        <v>10751</v>
      </c>
      <c r="AV2147" t="s">
        <v>10751</v>
      </c>
      <c r="AW2147" t="s">
        <v>10751</v>
      </c>
      <c r="AX2147" t="s">
        <v>10751</v>
      </c>
      <c r="AY2147" t="s">
        <v>10751</v>
      </c>
      <c r="AZ2147" t="s">
        <v>10751</v>
      </c>
      <c r="BA2147" t="s">
        <v>10751</v>
      </c>
      <c r="BB2147" t="s">
        <v>10751</v>
      </c>
      <c r="BC2147" t="s">
        <v>10751</v>
      </c>
      <c r="BD2147" t="s">
        <v>10751</v>
      </c>
    </row>
    <row r="2148" spans="1:56">
      <c r="A2148" t="s">
        <v>10755</v>
      </c>
      <c r="B2148">
        <v>2750</v>
      </c>
      <c r="C2148">
        <v>2017</v>
      </c>
      <c r="D2148" t="s">
        <v>10751</v>
      </c>
      <c r="E2148" t="s">
        <v>10751</v>
      </c>
      <c r="F2148" t="s">
        <v>10751</v>
      </c>
      <c r="H2148" t="s">
        <v>10751</v>
      </c>
      <c r="I2148" t="str">
        <f t="shared" si="40"/>
        <v/>
      </c>
      <c r="K2148" t="s">
        <v>10751</v>
      </c>
      <c r="L2148" t="s">
        <v>10751</v>
      </c>
      <c r="M2148" t="s">
        <v>10751</v>
      </c>
      <c r="N2148" t="s">
        <v>10751</v>
      </c>
      <c r="O2148" t="s">
        <v>10751</v>
      </c>
      <c r="P2148" t="s">
        <v>10751</v>
      </c>
      <c r="Q2148" t="s">
        <v>10751</v>
      </c>
      <c r="R2148" t="s">
        <v>10751</v>
      </c>
      <c r="S2148" t="s">
        <v>10751</v>
      </c>
      <c r="T2148" t="s">
        <v>10751</v>
      </c>
      <c r="U2148" t="s">
        <v>10751</v>
      </c>
      <c r="V2148" t="s">
        <v>10751</v>
      </c>
      <c r="W2148" t="s">
        <v>10751</v>
      </c>
      <c r="X2148" t="s">
        <v>10751</v>
      </c>
      <c r="Y2148" t="s">
        <v>10751</v>
      </c>
      <c r="Z2148" t="s">
        <v>10751</v>
      </c>
      <c r="AA2148" t="s">
        <v>10751</v>
      </c>
      <c r="AB2148" t="s">
        <v>10751</v>
      </c>
      <c r="AC2148" t="s">
        <v>10751</v>
      </c>
      <c r="AD2148" t="s">
        <v>10751</v>
      </c>
      <c r="AE2148" t="s">
        <v>10751</v>
      </c>
      <c r="AF2148" t="s">
        <v>10751</v>
      </c>
      <c r="AG2148" t="s">
        <v>10751</v>
      </c>
      <c r="AH2148" t="s">
        <v>10751</v>
      </c>
      <c r="AI2148" t="s">
        <v>10751</v>
      </c>
      <c r="AJ2148" t="s">
        <v>10751</v>
      </c>
      <c r="AK2148" t="s">
        <v>10751</v>
      </c>
      <c r="AL2148" t="s">
        <v>10751</v>
      </c>
      <c r="AM2148" t="s">
        <v>10751</v>
      </c>
      <c r="AN2148" t="s">
        <v>10751</v>
      </c>
      <c r="AO2148" t="s">
        <v>10751</v>
      </c>
      <c r="AP2148" t="s">
        <v>10751</v>
      </c>
      <c r="AQ2148" t="s">
        <v>10751</v>
      </c>
      <c r="AR2148" t="s">
        <v>10751</v>
      </c>
      <c r="AS2148" t="s">
        <v>10751</v>
      </c>
      <c r="AT2148" t="s">
        <v>10751</v>
      </c>
      <c r="AU2148" t="s">
        <v>10751</v>
      </c>
      <c r="AV2148" t="s">
        <v>10751</v>
      </c>
      <c r="AW2148" t="s">
        <v>10751</v>
      </c>
      <c r="AX2148" t="s">
        <v>10751</v>
      </c>
      <c r="AY2148" t="s">
        <v>10751</v>
      </c>
      <c r="AZ2148" t="s">
        <v>10751</v>
      </c>
      <c r="BA2148" t="s">
        <v>10751</v>
      </c>
      <c r="BB2148" t="s">
        <v>10751</v>
      </c>
      <c r="BC2148" t="s">
        <v>10751</v>
      </c>
      <c r="BD2148" t="s">
        <v>10751</v>
      </c>
    </row>
    <row r="2149" spans="1:56">
      <c r="A2149" t="s">
        <v>10755</v>
      </c>
      <c r="B2149">
        <v>2750</v>
      </c>
      <c r="C2149">
        <v>2018</v>
      </c>
      <c r="D2149" t="s">
        <v>10751</v>
      </c>
      <c r="E2149" t="s">
        <v>10751</v>
      </c>
      <c r="F2149" t="s">
        <v>10751</v>
      </c>
      <c r="H2149" t="s">
        <v>10751</v>
      </c>
      <c r="I2149" t="str">
        <f t="shared" si="40"/>
        <v/>
      </c>
      <c r="K2149" t="s">
        <v>10751</v>
      </c>
      <c r="L2149" t="s">
        <v>10751</v>
      </c>
      <c r="M2149" t="s">
        <v>10751</v>
      </c>
      <c r="N2149" t="s">
        <v>10751</v>
      </c>
      <c r="O2149" t="s">
        <v>10751</v>
      </c>
      <c r="P2149" t="s">
        <v>10751</v>
      </c>
      <c r="Q2149" t="s">
        <v>10751</v>
      </c>
      <c r="R2149" t="s">
        <v>10751</v>
      </c>
      <c r="S2149" t="s">
        <v>10751</v>
      </c>
      <c r="T2149" t="s">
        <v>10751</v>
      </c>
      <c r="U2149" t="s">
        <v>10751</v>
      </c>
      <c r="V2149" t="s">
        <v>10751</v>
      </c>
      <c r="W2149" t="s">
        <v>10751</v>
      </c>
      <c r="X2149" t="s">
        <v>10751</v>
      </c>
      <c r="Y2149" t="s">
        <v>10751</v>
      </c>
      <c r="Z2149" t="s">
        <v>10751</v>
      </c>
      <c r="AA2149" t="s">
        <v>10751</v>
      </c>
      <c r="AB2149" t="s">
        <v>10751</v>
      </c>
      <c r="AC2149" t="s">
        <v>10751</v>
      </c>
      <c r="AD2149" t="s">
        <v>10751</v>
      </c>
      <c r="AE2149" t="s">
        <v>10751</v>
      </c>
      <c r="AF2149" t="s">
        <v>10751</v>
      </c>
      <c r="AG2149" t="s">
        <v>10751</v>
      </c>
      <c r="AH2149" t="s">
        <v>10751</v>
      </c>
      <c r="AI2149" t="s">
        <v>10751</v>
      </c>
      <c r="AJ2149" t="s">
        <v>10751</v>
      </c>
      <c r="AK2149" t="s">
        <v>10751</v>
      </c>
      <c r="AL2149" t="s">
        <v>10751</v>
      </c>
      <c r="AM2149" t="s">
        <v>10751</v>
      </c>
      <c r="AN2149" t="s">
        <v>10751</v>
      </c>
      <c r="AO2149" t="s">
        <v>10751</v>
      </c>
      <c r="AP2149" t="s">
        <v>10751</v>
      </c>
      <c r="AQ2149" t="s">
        <v>10751</v>
      </c>
      <c r="AR2149" t="s">
        <v>10751</v>
      </c>
      <c r="AS2149" t="s">
        <v>10751</v>
      </c>
      <c r="AT2149" t="s">
        <v>10751</v>
      </c>
      <c r="AU2149" t="s">
        <v>10751</v>
      </c>
      <c r="AV2149" t="s">
        <v>10751</v>
      </c>
      <c r="AW2149" t="s">
        <v>10751</v>
      </c>
      <c r="AX2149" t="s">
        <v>10751</v>
      </c>
      <c r="AY2149" t="s">
        <v>10751</v>
      </c>
      <c r="AZ2149" t="s">
        <v>10751</v>
      </c>
      <c r="BA2149" t="s">
        <v>10751</v>
      </c>
      <c r="BB2149" t="s">
        <v>10751</v>
      </c>
      <c r="BC2149" t="s">
        <v>10751</v>
      </c>
      <c r="BD2149" t="s">
        <v>10751</v>
      </c>
    </row>
    <row r="2150" spans="1:56">
      <c r="A2150" t="s">
        <v>10755</v>
      </c>
      <c r="B2150">
        <v>2750</v>
      </c>
      <c r="C2150">
        <v>2019</v>
      </c>
      <c r="D2150" t="s">
        <v>10751</v>
      </c>
      <c r="E2150" t="s">
        <v>10751</v>
      </c>
      <c r="F2150" t="s">
        <v>10751</v>
      </c>
      <c r="H2150" t="s">
        <v>10751</v>
      </c>
      <c r="I2150" t="str">
        <f t="shared" si="40"/>
        <v/>
      </c>
      <c r="K2150" t="s">
        <v>10751</v>
      </c>
      <c r="L2150" t="s">
        <v>10751</v>
      </c>
      <c r="M2150" t="s">
        <v>10751</v>
      </c>
      <c r="N2150" t="s">
        <v>10751</v>
      </c>
      <c r="O2150" t="s">
        <v>10751</v>
      </c>
      <c r="P2150" t="s">
        <v>10751</v>
      </c>
      <c r="Q2150" t="s">
        <v>10751</v>
      </c>
      <c r="R2150" t="s">
        <v>10751</v>
      </c>
      <c r="S2150" t="s">
        <v>10751</v>
      </c>
      <c r="T2150" t="s">
        <v>10751</v>
      </c>
      <c r="U2150" t="s">
        <v>10751</v>
      </c>
      <c r="V2150" t="s">
        <v>10751</v>
      </c>
      <c r="W2150" t="s">
        <v>10751</v>
      </c>
      <c r="X2150" t="s">
        <v>10751</v>
      </c>
      <c r="Y2150" t="s">
        <v>10751</v>
      </c>
      <c r="Z2150" t="s">
        <v>10751</v>
      </c>
      <c r="AA2150" t="s">
        <v>10751</v>
      </c>
      <c r="AB2150" t="s">
        <v>10751</v>
      </c>
      <c r="AC2150" t="s">
        <v>10751</v>
      </c>
      <c r="AD2150" t="s">
        <v>10751</v>
      </c>
      <c r="AE2150" t="s">
        <v>10751</v>
      </c>
      <c r="AF2150" t="s">
        <v>10751</v>
      </c>
      <c r="AG2150" t="s">
        <v>10751</v>
      </c>
      <c r="AH2150" t="s">
        <v>10751</v>
      </c>
      <c r="AI2150" t="s">
        <v>10751</v>
      </c>
      <c r="AJ2150" t="s">
        <v>10751</v>
      </c>
      <c r="AK2150" t="s">
        <v>10751</v>
      </c>
      <c r="AL2150" t="s">
        <v>10751</v>
      </c>
      <c r="AM2150" t="s">
        <v>10751</v>
      </c>
      <c r="AN2150" t="s">
        <v>10751</v>
      </c>
      <c r="AO2150" t="s">
        <v>10751</v>
      </c>
      <c r="AP2150" t="s">
        <v>10751</v>
      </c>
      <c r="AQ2150" t="s">
        <v>10751</v>
      </c>
      <c r="AR2150" t="s">
        <v>10751</v>
      </c>
      <c r="AS2150" t="s">
        <v>10751</v>
      </c>
      <c r="AT2150" t="s">
        <v>10751</v>
      </c>
      <c r="AU2150" t="s">
        <v>10751</v>
      </c>
      <c r="AV2150" t="s">
        <v>10751</v>
      </c>
      <c r="AW2150" t="s">
        <v>10751</v>
      </c>
      <c r="AX2150" t="s">
        <v>10751</v>
      </c>
      <c r="AY2150" t="s">
        <v>10751</v>
      </c>
      <c r="AZ2150" t="s">
        <v>10751</v>
      </c>
      <c r="BA2150" t="s">
        <v>10751</v>
      </c>
      <c r="BB2150" t="s">
        <v>10751</v>
      </c>
      <c r="BC2150" t="s">
        <v>10751</v>
      </c>
      <c r="BD2150" t="s">
        <v>10751</v>
      </c>
    </row>
    <row r="2151" spans="1:56">
      <c r="A2151" t="s">
        <v>10755</v>
      </c>
      <c r="B2151">
        <v>2750</v>
      </c>
      <c r="C2151">
        <v>2020</v>
      </c>
      <c r="D2151" t="s">
        <v>10751</v>
      </c>
      <c r="E2151" t="s">
        <v>10751</v>
      </c>
      <c r="F2151" t="s">
        <v>10751</v>
      </c>
      <c r="H2151" t="s">
        <v>10751</v>
      </c>
      <c r="I2151" t="str">
        <f t="shared" si="40"/>
        <v/>
      </c>
      <c r="K2151" t="s">
        <v>10751</v>
      </c>
      <c r="L2151" t="s">
        <v>10751</v>
      </c>
      <c r="M2151" t="s">
        <v>10751</v>
      </c>
      <c r="N2151" t="s">
        <v>10751</v>
      </c>
      <c r="O2151" t="s">
        <v>10751</v>
      </c>
      <c r="P2151" t="s">
        <v>10751</v>
      </c>
      <c r="Q2151" t="s">
        <v>10751</v>
      </c>
      <c r="R2151" t="s">
        <v>10751</v>
      </c>
      <c r="S2151" t="s">
        <v>10751</v>
      </c>
      <c r="T2151" t="s">
        <v>10751</v>
      </c>
      <c r="U2151" t="s">
        <v>10751</v>
      </c>
      <c r="V2151" t="s">
        <v>10751</v>
      </c>
      <c r="W2151" t="s">
        <v>10751</v>
      </c>
      <c r="X2151" t="s">
        <v>10751</v>
      </c>
      <c r="Y2151" t="s">
        <v>10751</v>
      </c>
      <c r="Z2151" t="s">
        <v>10751</v>
      </c>
      <c r="AA2151" t="s">
        <v>10751</v>
      </c>
      <c r="AB2151" t="s">
        <v>10751</v>
      </c>
      <c r="AC2151" t="s">
        <v>10751</v>
      </c>
      <c r="AD2151" t="s">
        <v>10751</v>
      </c>
      <c r="AE2151" t="s">
        <v>10751</v>
      </c>
      <c r="AF2151" t="s">
        <v>10751</v>
      </c>
      <c r="AG2151" t="s">
        <v>10751</v>
      </c>
      <c r="AH2151" t="s">
        <v>10751</v>
      </c>
      <c r="AI2151" t="s">
        <v>10751</v>
      </c>
      <c r="AJ2151" t="s">
        <v>10751</v>
      </c>
      <c r="AK2151" t="s">
        <v>10751</v>
      </c>
      <c r="AL2151" t="s">
        <v>10751</v>
      </c>
      <c r="AM2151" t="s">
        <v>10751</v>
      </c>
      <c r="AN2151" t="s">
        <v>10751</v>
      </c>
      <c r="AO2151" t="s">
        <v>10751</v>
      </c>
      <c r="AP2151" t="s">
        <v>10751</v>
      </c>
      <c r="AQ2151" t="s">
        <v>10751</v>
      </c>
      <c r="AR2151" t="s">
        <v>10751</v>
      </c>
      <c r="AS2151" t="s">
        <v>10751</v>
      </c>
      <c r="AT2151" t="s">
        <v>10751</v>
      </c>
      <c r="AU2151" t="s">
        <v>10751</v>
      </c>
      <c r="AV2151" t="s">
        <v>10751</v>
      </c>
      <c r="AW2151" t="s">
        <v>10751</v>
      </c>
      <c r="AX2151" t="s">
        <v>10751</v>
      </c>
      <c r="AY2151" t="s">
        <v>10751</v>
      </c>
      <c r="AZ2151" t="s">
        <v>10751</v>
      </c>
      <c r="BA2151" t="s">
        <v>10751</v>
      </c>
      <c r="BB2151" t="s">
        <v>10751</v>
      </c>
      <c r="BC2151" t="s">
        <v>10751</v>
      </c>
      <c r="BD2151" t="s">
        <v>10751</v>
      </c>
    </row>
    <row r="2152" spans="1:56">
      <c r="A2152" t="s">
        <v>10755</v>
      </c>
      <c r="B2152">
        <v>2750</v>
      </c>
      <c r="C2152">
        <v>2021</v>
      </c>
      <c r="D2152" t="s">
        <v>10751</v>
      </c>
      <c r="E2152" t="s">
        <v>10751</v>
      </c>
      <c r="F2152" t="s">
        <v>10751</v>
      </c>
      <c r="G2152" t="str">
        <f>IFERROR(F2152*E2152,"")</f>
        <v/>
      </c>
      <c r="H2152" t="s">
        <v>10751</v>
      </c>
      <c r="I2152" t="str">
        <f t="shared" si="40"/>
        <v/>
      </c>
      <c r="J2152" t="str">
        <f>IFERROR(M2152*E2152,"")</f>
        <v/>
      </c>
      <c r="K2152" t="s">
        <v>10751</v>
      </c>
      <c r="L2152" t="s">
        <v>10751</v>
      </c>
      <c r="M2152" t="s">
        <v>10751</v>
      </c>
      <c r="N2152" t="s">
        <v>10751</v>
      </c>
      <c r="O2152" t="s">
        <v>10751</v>
      </c>
      <c r="P2152" t="s">
        <v>10751</v>
      </c>
      <c r="Q2152" t="s">
        <v>10751</v>
      </c>
      <c r="R2152" t="s">
        <v>10751</v>
      </c>
      <c r="S2152" t="s">
        <v>10751</v>
      </c>
      <c r="T2152" t="s">
        <v>10751</v>
      </c>
      <c r="U2152" t="s">
        <v>10751</v>
      </c>
      <c r="V2152" t="s">
        <v>10751</v>
      </c>
      <c r="W2152" t="s">
        <v>10751</v>
      </c>
      <c r="X2152" t="s">
        <v>10751</v>
      </c>
      <c r="Y2152" t="s">
        <v>10751</v>
      </c>
      <c r="Z2152" t="s">
        <v>10751</v>
      </c>
      <c r="AA2152" t="s">
        <v>10751</v>
      </c>
      <c r="AB2152" t="s">
        <v>10751</v>
      </c>
      <c r="AC2152" t="s">
        <v>10751</v>
      </c>
      <c r="AD2152" t="s">
        <v>10751</v>
      </c>
      <c r="AE2152" t="s">
        <v>10751</v>
      </c>
      <c r="AF2152" t="s">
        <v>10751</v>
      </c>
      <c r="AG2152" t="s">
        <v>10751</v>
      </c>
      <c r="AH2152" t="s">
        <v>10751</v>
      </c>
      <c r="AI2152" t="s">
        <v>10751</v>
      </c>
      <c r="AJ2152" t="s">
        <v>10751</v>
      </c>
      <c r="AK2152" t="s">
        <v>10751</v>
      </c>
      <c r="AL2152" t="s">
        <v>10751</v>
      </c>
      <c r="AM2152" t="s">
        <v>10751</v>
      </c>
      <c r="AN2152" t="s">
        <v>10751</v>
      </c>
      <c r="AO2152" t="s">
        <v>10751</v>
      </c>
      <c r="AP2152" t="s">
        <v>10751</v>
      </c>
      <c r="AQ2152" t="s">
        <v>10751</v>
      </c>
      <c r="AR2152" t="s">
        <v>10751</v>
      </c>
      <c r="AS2152" t="s">
        <v>10751</v>
      </c>
      <c r="AT2152" t="s">
        <v>10751</v>
      </c>
      <c r="AU2152" t="s">
        <v>10751</v>
      </c>
      <c r="AV2152" t="s">
        <v>10751</v>
      </c>
      <c r="AW2152" t="s">
        <v>10751</v>
      </c>
      <c r="AX2152" t="s">
        <v>10751</v>
      </c>
      <c r="AY2152" t="s">
        <v>10751</v>
      </c>
      <c r="AZ2152" t="s">
        <v>10751</v>
      </c>
      <c r="BA2152" t="s">
        <v>10751</v>
      </c>
      <c r="BB2152" t="s">
        <v>10751</v>
      </c>
      <c r="BC2152" t="s">
        <v>10751</v>
      </c>
      <c r="BD2152" t="s">
        <v>10751</v>
      </c>
    </row>
    <row r="2153" spans="1:56">
      <c r="A2153" t="s">
        <v>10755</v>
      </c>
      <c r="B2153">
        <v>2750</v>
      </c>
      <c r="C2153" t="s">
        <v>10752</v>
      </c>
      <c r="D2153" t="s">
        <v>10751</v>
      </c>
      <c r="E2153" t="s">
        <v>10751</v>
      </c>
      <c r="F2153" t="s">
        <v>10751</v>
      </c>
      <c r="H2153" t="s">
        <v>10751</v>
      </c>
      <c r="I2153" t="str">
        <f t="shared" si="40"/>
        <v/>
      </c>
      <c r="K2153" t="s">
        <v>10751</v>
      </c>
      <c r="L2153" t="s">
        <v>10751</v>
      </c>
      <c r="M2153" t="s">
        <v>10751</v>
      </c>
      <c r="N2153" t="s">
        <v>10751</v>
      </c>
      <c r="O2153" t="s">
        <v>10751</v>
      </c>
      <c r="P2153" t="s">
        <v>10751</v>
      </c>
      <c r="Q2153" t="s">
        <v>10751</v>
      </c>
      <c r="R2153" t="s">
        <v>10751</v>
      </c>
      <c r="S2153" t="s">
        <v>10751</v>
      </c>
      <c r="T2153" t="s">
        <v>10751</v>
      </c>
      <c r="U2153" t="s">
        <v>10751</v>
      </c>
      <c r="V2153" t="s">
        <v>10751</v>
      </c>
      <c r="W2153" t="s">
        <v>10751</v>
      </c>
      <c r="X2153" t="s">
        <v>10751</v>
      </c>
      <c r="Y2153" t="s">
        <v>10751</v>
      </c>
      <c r="Z2153" t="s">
        <v>10751</v>
      </c>
      <c r="AA2153" t="s">
        <v>10751</v>
      </c>
      <c r="AB2153" t="s">
        <v>10751</v>
      </c>
      <c r="AC2153" t="s">
        <v>10751</v>
      </c>
      <c r="AD2153" t="s">
        <v>10751</v>
      </c>
      <c r="AE2153" t="s">
        <v>10751</v>
      </c>
      <c r="AF2153" t="s">
        <v>10751</v>
      </c>
      <c r="AG2153" t="s">
        <v>10751</v>
      </c>
      <c r="AH2153" t="s">
        <v>10751</v>
      </c>
      <c r="AI2153" t="s">
        <v>10751</v>
      </c>
      <c r="AJ2153" t="s">
        <v>10751</v>
      </c>
      <c r="AK2153" t="s">
        <v>10751</v>
      </c>
      <c r="AL2153" t="s">
        <v>10751</v>
      </c>
      <c r="AM2153" t="s">
        <v>10751</v>
      </c>
      <c r="AN2153" t="s">
        <v>10751</v>
      </c>
      <c r="AO2153" t="s">
        <v>10751</v>
      </c>
      <c r="AP2153" t="s">
        <v>10751</v>
      </c>
      <c r="AQ2153" t="s">
        <v>10751</v>
      </c>
      <c r="AR2153" t="s">
        <v>10751</v>
      </c>
      <c r="AS2153" t="s">
        <v>10751</v>
      </c>
      <c r="AT2153" t="s">
        <v>10751</v>
      </c>
      <c r="AU2153" t="s">
        <v>10751</v>
      </c>
      <c r="AV2153" t="s">
        <v>10751</v>
      </c>
      <c r="AW2153" t="s">
        <v>10751</v>
      </c>
      <c r="AX2153" t="s">
        <v>10751</v>
      </c>
      <c r="AY2153" t="s">
        <v>10751</v>
      </c>
      <c r="AZ2153" t="s">
        <v>10751</v>
      </c>
      <c r="BA2153" t="s">
        <v>10751</v>
      </c>
      <c r="BB2153" t="s">
        <v>10751</v>
      </c>
      <c r="BC2153" t="s">
        <v>10751</v>
      </c>
      <c r="BD2153" t="s">
        <v>10751</v>
      </c>
    </row>
    <row r="2154" spans="1:56">
      <c r="A2154" t="s">
        <v>10753</v>
      </c>
      <c r="B2154">
        <v>2750</v>
      </c>
      <c r="C2154">
        <v>1975</v>
      </c>
      <c r="D2154">
        <v>47</v>
      </c>
      <c r="E2154">
        <v>4.6230000000000004E-3</v>
      </c>
      <c r="F2154">
        <v>16.8398</v>
      </c>
      <c r="H2154">
        <v>14.32137</v>
      </c>
      <c r="I2154">
        <f t="shared" si="40"/>
        <v>6.6207693509999999E-2</v>
      </c>
      <c r="K2154">
        <v>13.46119</v>
      </c>
      <c r="L2154">
        <v>15.53464</v>
      </c>
      <c r="M2154">
        <v>620.54120999999998</v>
      </c>
      <c r="N2154">
        <v>660.19425000000001</v>
      </c>
      <c r="O2154">
        <v>572.07638999999995</v>
      </c>
      <c r="P2154" t="s">
        <v>10751</v>
      </c>
      <c r="Q2154">
        <v>275.54539999999997</v>
      </c>
      <c r="R2154">
        <v>119.66849999999999</v>
      </c>
      <c r="S2154" t="s">
        <v>10751</v>
      </c>
      <c r="T2154">
        <v>0.42891000000000001</v>
      </c>
      <c r="U2154">
        <v>4.3515999999999999E-2</v>
      </c>
      <c r="V2154">
        <v>19.760950000000001</v>
      </c>
      <c r="W2154" t="s">
        <v>10751</v>
      </c>
      <c r="X2154">
        <v>1</v>
      </c>
      <c r="Y2154" t="s">
        <v>10751</v>
      </c>
      <c r="Z2154">
        <v>1</v>
      </c>
      <c r="AA2154" t="s">
        <v>10751</v>
      </c>
      <c r="AB2154" t="s">
        <v>10751</v>
      </c>
      <c r="AC2154" t="s">
        <v>10751</v>
      </c>
      <c r="AD2154" t="s">
        <v>10751</v>
      </c>
      <c r="AE2154">
        <v>1</v>
      </c>
      <c r="AF2154" t="s">
        <v>10751</v>
      </c>
      <c r="AG2154" t="s">
        <v>10751</v>
      </c>
      <c r="AH2154" t="s">
        <v>10751</v>
      </c>
      <c r="AI2154" t="s">
        <v>10751</v>
      </c>
      <c r="AJ2154" t="s">
        <v>10751</v>
      </c>
      <c r="AK2154" t="s">
        <v>10751</v>
      </c>
      <c r="AL2154" t="s">
        <v>10751</v>
      </c>
      <c r="AM2154" t="s">
        <v>10751</v>
      </c>
      <c r="AN2154" t="s">
        <v>10751</v>
      </c>
      <c r="AO2154" t="s">
        <v>10751</v>
      </c>
      <c r="AP2154">
        <v>1</v>
      </c>
      <c r="AQ2154" t="s">
        <v>10751</v>
      </c>
      <c r="AR2154" t="s">
        <v>10751</v>
      </c>
      <c r="AS2154" t="s">
        <v>10751</v>
      </c>
      <c r="AT2154" t="s">
        <v>10751</v>
      </c>
      <c r="AU2154" t="s">
        <v>10751</v>
      </c>
      <c r="AV2154" t="s">
        <v>10751</v>
      </c>
      <c r="AW2154" t="s">
        <v>10751</v>
      </c>
      <c r="AX2154">
        <v>7.7</v>
      </c>
      <c r="AY2154" t="s">
        <v>10751</v>
      </c>
      <c r="AZ2154" t="s">
        <v>10751</v>
      </c>
      <c r="BA2154" t="s">
        <v>10751</v>
      </c>
      <c r="BB2154" t="s">
        <v>10751</v>
      </c>
      <c r="BC2154" t="s">
        <v>10751</v>
      </c>
      <c r="BD2154" t="s">
        <v>10751</v>
      </c>
    </row>
    <row r="2155" spans="1:56">
      <c r="A2155" t="s">
        <v>10753</v>
      </c>
      <c r="B2155">
        <v>2750</v>
      </c>
      <c r="C2155">
        <v>1976</v>
      </c>
      <c r="D2155">
        <v>41</v>
      </c>
      <c r="E2155">
        <v>3.3119999999999998E-3</v>
      </c>
      <c r="F2155">
        <v>17.766559999999998</v>
      </c>
      <c r="H2155">
        <v>15.05855</v>
      </c>
      <c r="I2155">
        <f t="shared" si="40"/>
        <v>4.9873917599999998E-2</v>
      </c>
      <c r="K2155">
        <v>14.71275</v>
      </c>
      <c r="L2155">
        <v>15.503920000000001</v>
      </c>
      <c r="M2155">
        <v>590.16306999999995</v>
      </c>
      <c r="N2155">
        <v>604.03372999999999</v>
      </c>
      <c r="O2155">
        <v>573.21004000000005</v>
      </c>
      <c r="P2155" t="s">
        <v>10751</v>
      </c>
      <c r="Q2155">
        <v>268.3657</v>
      </c>
      <c r="R2155">
        <v>101.91160000000001</v>
      </c>
      <c r="S2155" t="s">
        <v>10751</v>
      </c>
      <c r="T2155">
        <v>0.37905100000000003</v>
      </c>
      <c r="U2155">
        <v>3.7059000000000002E-2</v>
      </c>
      <c r="V2155">
        <v>20.761330000000001</v>
      </c>
      <c r="W2155" t="s">
        <v>10751</v>
      </c>
      <c r="X2155">
        <v>1</v>
      </c>
      <c r="Y2155" t="s">
        <v>10751</v>
      </c>
      <c r="Z2155">
        <v>0.89100000000000001</v>
      </c>
      <c r="AA2155">
        <v>0.109</v>
      </c>
      <c r="AB2155" t="s">
        <v>10751</v>
      </c>
      <c r="AC2155" t="s">
        <v>10751</v>
      </c>
      <c r="AD2155" t="s">
        <v>10751</v>
      </c>
      <c r="AE2155">
        <v>1</v>
      </c>
      <c r="AF2155" t="s">
        <v>10751</v>
      </c>
      <c r="AG2155" t="s">
        <v>10751</v>
      </c>
      <c r="AH2155" t="s">
        <v>10751</v>
      </c>
      <c r="AI2155" t="s">
        <v>10751</v>
      </c>
      <c r="AJ2155" t="s">
        <v>10751</v>
      </c>
      <c r="AK2155" t="s">
        <v>10751</v>
      </c>
      <c r="AL2155" t="s">
        <v>10751</v>
      </c>
      <c r="AM2155" t="s">
        <v>10751</v>
      </c>
      <c r="AN2155" t="s">
        <v>10751</v>
      </c>
      <c r="AO2155" t="s">
        <v>10751</v>
      </c>
      <c r="AP2155">
        <v>1</v>
      </c>
      <c r="AQ2155" t="s">
        <v>10751</v>
      </c>
      <c r="AR2155" t="s">
        <v>10751</v>
      </c>
      <c r="AS2155" t="s">
        <v>10751</v>
      </c>
      <c r="AT2155" t="s">
        <v>10751</v>
      </c>
      <c r="AU2155" t="s">
        <v>10751</v>
      </c>
      <c r="AV2155" t="s">
        <v>10751</v>
      </c>
      <c r="AW2155" t="s">
        <v>10751</v>
      </c>
      <c r="AX2155">
        <v>6.6</v>
      </c>
      <c r="AY2155" t="s">
        <v>10751</v>
      </c>
      <c r="AZ2155" t="s">
        <v>10751</v>
      </c>
      <c r="BA2155" t="s">
        <v>10751</v>
      </c>
      <c r="BB2155" t="s">
        <v>10751</v>
      </c>
      <c r="BC2155" t="s">
        <v>10751</v>
      </c>
      <c r="BD2155" t="s">
        <v>10751</v>
      </c>
    </row>
    <row r="2156" spans="1:56">
      <c r="A2156" t="s">
        <v>10753</v>
      </c>
      <c r="B2156">
        <v>2750</v>
      </c>
      <c r="C2156">
        <v>1977</v>
      </c>
      <c r="D2156">
        <v>44</v>
      </c>
      <c r="E2156">
        <v>3.1229999999999999E-3</v>
      </c>
      <c r="F2156">
        <v>18.626439999999999</v>
      </c>
      <c r="H2156">
        <v>15.805540000000001</v>
      </c>
      <c r="I2156">
        <f t="shared" si="40"/>
        <v>4.936070142E-2</v>
      </c>
      <c r="K2156">
        <v>15.19858</v>
      </c>
      <c r="L2156">
        <v>16.616599999999998</v>
      </c>
      <c r="M2156">
        <v>562.27121999999997</v>
      </c>
      <c r="N2156">
        <v>584.72586999999999</v>
      </c>
      <c r="O2156">
        <v>534.82664</v>
      </c>
      <c r="P2156" t="s">
        <v>10751</v>
      </c>
      <c r="Q2156">
        <v>271.2971</v>
      </c>
      <c r="R2156">
        <v>103.5899</v>
      </c>
      <c r="S2156" t="s">
        <v>10751</v>
      </c>
      <c r="T2156">
        <v>0.38106499999999999</v>
      </c>
      <c r="U2156">
        <v>3.7669000000000001E-2</v>
      </c>
      <c r="V2156">
        <v>21.75836</v>
      </c>
      <c r="W2156" t="s">
        <v>10751</v>
      </c>
      <c r="X2156">
        <v>1</v>
      </c>
      <c r="Y2156" t="s">
        <v>10751</v>
      </c>
      <c r="Z2156">
        <v>0.92500000000000004</v>
      </c>
      <c r="AA2156">
        <v>7.4999999999999997E-2</v>
      </c>
      <c r="AB2156" t="s">
        <v>10751</v>
      </c>
      <c r="AC2156" t="s">
        <v>10751</v>
      </c>
      <c r="AD2156" t="s">
        <v>10751</v>
      </c>
      <c r="AE2156">
        <v>1</v>
      </c>
      <c r="AF2156" t="s">
        <v>10751</v>
      </c>
      <c r="AG2156" t="s">
        <v>10751</v>
      </c>
      <c r="AH2156" t="s">
        <v>10751</v>
      </c>
      <c r="AI2156" t="s">
        <v>10751</v>
      </c>
      <c r="AJ2156" t="s">
        <v>10751</v>
      </c>
      <c r="AK2156" t="s">
        <v>10751</v>
      </c>
      <c r="AL2156" t="s">
        <v>10751</v>
      </c>
      <c r="AM2156" t="s">
        <v>10751</v>
      </c>
      <c r="AN2156" t="s">
        <v>10751</v>
      </c>
      <c r="AO2156" t="s">
        <v>10751</v>
      </c>
      <c r="AP2156">
        <v>1</v>
      </c>
      <c r="AQ2156" t="s">
        <v>10751</v>
      </c>
      <c r="AR2156" t="s">
        <v>10751</v>
      </c>
      <c r="AS2156" t="s">
        <v>10751</v>
      </c>
      <c r="AT2156" t="s">
        <v>10751</v>
      </c>
      <c r="AU2156" t="s">
        <v>10751</v>
      </c>
      <c r="AV2156" t="s">
        <v>10751</v>
      </c>
      <c r="AW2156" t="s">
        <v>10751</v>
      </c>
      <c r="AX2156">
        <v>6.7</v>
      </c>
      <c r="AY2156" t="s">
        <v>10751</v>
      </c>
      <c r="AZ2156" t="s">
        <v>10751</v>
      </c>
      <c r="BA2156" t="s">
        <v>10751</v>
      </c>
      <c r="BB2156" t="s">
        <v>10751</v>
      </c>
      <c r="BC2156" t="s">
        <v>10751</v>
      </c>
      <c r="BD2156" t="s">
        <v>10751</v>
      </c>
    </row>
    <row r="2157" spans="1:56">
      <c r="A2157" t="s">
        <v>10753</v>
      </c>
      <c r="B2157">
        <v>2750</v>
      </c>
      <c r="C2157">
        <v>1978</v>
      </c>
      <c r="D2157">
        <v>58</v>
      </c>
      <c r="E2157">
        <v>4.0080000000000003E-3</v>
      </c>
      <c r="F2157">
        <v>18.14481</v>
      </c>
      <c r="H2157">
        <v>15.392530000000001</v>
      </c>
      <c r="I2157">
        <f t="shared" si="40"/>
        <v>6.1693260240000006E-2</v>
      </c>
      <c r="K2157">
        <v>14.811299999999999</v>
      </c>
      <c r="L2157">
        <v>16.16799</v>
      </c>
      <c r="M2157">
        <v>577.35796000000005</v>
      </c>
      <c r="N2157">
        <v>600.01486</v>
      </c>
      <c r="O2157">
        <v>549.6662</v>
      </c>
      <c r="P2157" t="s">
        <v>10751</v>
      </c>
      <c r="Q2157">
        <v>269.81830000000002</v>
      </c>
      <c r="R2157">
        <v>102.5151</v>
      </c>
      <c r="S2157">
        <v>12.5167</v>
      </c>
      <c r="T2157">
        <v>0.37918099999999999</v>
      </c>
      <c r="U2157">
        <v>3.7277999999999999E-2</v>
      </c>
      <c r="V2157">
        <v>21.19078</v>
      </c>
      <c r="W2157" t="s">
        <v>10751</v>
      </c>
      <c r="X2157">
        <v>1</v>
      </c>
      <c r="Y2157" t="s">
        <v>10751</v>
      </c>
      <c r="Z2157">
        <v>0.89700000000000002</v>
      </c>
      <c r="AA2157">
        <v>0.10299999999999999</v>
      </c>
      <c r="AB2157" t="s">
        <v>10751</v>
      </c>
      <c r="AC2157" t="s">
        <v>10751</v>
      </c>
      <c r="AD2157" t="s">
        <v>10751</v>
      </c>
      <c r="AE2157">
        <v>1</v>
      </c>
      <c r="AF2157" t="s">
        <v>10751</v>
      </c>
      <c r="AG2157" t="s">
        <v>10751</v>
      </c>
      <c r="AH2157" t="s">
        <v>10751</v>
      </c>
      <c r="AI2157" t="s">
        <v>10751</v>
      </c>
      <c r="AJ2157" t="s">
        <v>10751</v>
      </c>
      <c r="AK2157" t="s">
        <v>10751</v>
      </c>
      <c r="AL2157" t="s">
        <v>10751</v>
      </c>
      <c r="AM2157" t="s">
        <v>10751</v>
      </c>
      <c r="AN2157" t="s">
        <v>10751</v>
      </c>
      <c r="AO2157" t="s">
        <v>10751</v>
      </c>
      <c r="AP2157">
        <v>1</v>
      </c>
      <c r="AQ2157" t="s">
        <v>10751</v>
      </c>
      <c r="AR2157" t="s">
        <v>10751</v>
      </c>
      <c r="AS2157" t="s">
        <v>10751</v>
      </c>
      <c r="AT2157" t="s">
        <v>10751</v>
      </c>
      <c r="AU2157" t="s">
        <v>10751</v>
      </c>
      <c r="AV2157" t="s">
        <v>10751</v>
      </c>
      <c r="AW2157" t="s">
        <v>10751</v>
      </c>
      <c r="AX2157">
        <v>6.6</v>
      </c>
      <c r="AY2157" t="s">
        <v>10751</v>
      </c>
      <c r="AZ2157" t="s">
        <v>10751</v>
      </c>
      <c r="BA2157" t="s">
        <v>10751</v>
      </c>
      <c r="BB2157" t="s">
        <v>10751</v>
      </c>
      <c r="BC2157" t="s">
        <v>10751</v>
      </c>
      <c r="BD2157" t="s">
        <v>10751</v>
      </c>
    </row>
    <row r="2158" spans="1:56">
      <c r="A2158" t="s">
        <v>10753</v>
      </c>
      <c r="B2158">
        <v>2750</v>
      </c>
      <c r="C2158">
        <v>1979</v>
      </c>
      <c r="D2158" t="s">
        <v>10751</v>
      </c>
      <c r="E2158" t="s">
        <v>10751</v>
      </c>
      <c r="F2158" t="s">
        <v>10751</v>
      </c>
      <c r="H2158" t="s">
        <v>10751</v>
      </c>
      <c r="I2158" t="str">
        <f t="shared" si="40"/>
        <v/>
      </c>
      <c r="K2158" t="s">
        <v>10751</v>
      </c>
      <c r="L2158" t="s">
        <v>10751</v>
      </c>
      <c r="M2158" t="s">
        <v>10751</v>
      </c>
      <c r="N2158" t="s">
        <v>10751</v>
      </c>
      <c r="O2158" t="s">
        <v>10751</v>
      </c>
      <c r="P2158" t="s">
        <v>10751</v>
      </c>
      <c r="Q2158" t="s">
        <v>10751</v>
      </c>
      <c r="R2158" t="s">
        <v>10751</v>
      </c>
      <c r="S2158" t="s">
        <v>10751</v>
      </c>
      <c r="T2158" t="s">
        <v>10751</v>
      </c>
      <c r="U2158" t="s">
        <v>10751</v>
      </c>
      <c r="V2158" t="s">
        <v>10751</v>
      </c>
      <c r="W2158" t="s">
        <v>10751</v>
      </c>
      <c r="X2158" t="s">
        <v>10751</v>
      </c>
      <c r="Y2158" t="s">
        <v>10751</v>
      </c>
      <c r="Z2158" t="s">
        <v>10751</v>
      </c>
      <c r="AA2158" t="s">
        <v>10751</v>
      </c>
      <c r="AB2158" t="s">
        <v>10751</v>
      </c>
      <c r="AC2158" t="s">
        <v>10751</v>
      </c>
      <c r="AD2158" t="s">
        <v>10751</v>
      </c>
      <c r="AE2158" t="s">
        <v>10751</v>
      </c>
      <c r="AF2158" t="s">
        <v>10751</v>
      </c>
      <c r="AG2158" t="s">
        <v>10751</v>
      </c>
      <c r="AH2158" t="s">
        <v>10751</v>
      </c>
      <c r="AI2158" t="s">
        <v>10751</v>
      </c>
      <c r="AJ2158" t="s">
        <v>10751</v>
      </c>
      <c r="AK2158" t="s">
        <v>10751</v>
      </c>
      <c r="AL2158" t="s">
        <v>10751</v>
      </c>
      <c r="AM2158" t="s">
        <v>10751</v>
      </c>
      <c r="AN2158" t="s">
        <v>10751</v>
      </c>
      <c r="AO2158" t="s">
        <v>10751</v>
      </c>
      <c r="AP2158" t="s">
        <v>10751</v>
      </c>
      <c r="AQ2158" t="s">
        <v>10751</v>
      </c>
      <c r="AR2158" t="s">
        <v>10751</v>
      </c>
      <c r="AS2158" t="s">
        <v>10751</v>
      </c>
      <c r="AT2158" t="s">
        <v>10751</v>
      </c>
      <c r="AU2158" t="s">
        <v>10751</v>
      </c>
      <c r="AV2158" t="s">
        <v>10751</v>
      </c>
      <c r="AW2158" t="s">
        <v>10751</v>
      </c>
      <c r="AX2158" t="s">
        <v>10751</v>
      </c>
      <c r="AY2158" t="s">
        <v>10751</v>
      </c>
      <c r="AZ2158" t="s">
        <v>10751</v>
      </c>
      <c r="BA2158" t="s">
        <v>10751</v>
      </c>
      <c r="BB2158" t="s">
        <v>10751</v>
      </c>
      <c r="BC2158" t="s">
        <v>10751</v>
      </c>
      <c r="BD2158" t="s">
        <v>10751</v>
      </c>
    </row>
    <row r="2159" spans="1:56">
      <c r="A2159" t="s">
        <v>10753</v>
      </c>
      <c r="B2159">
        <v>2750</v>
      </c>
      <c r="C2159">
        <v>1980</v>
      </c>
      <c r="D2159" t="s">
        <v>10751</v>
      </c>
      <c r="E2159" t="s">
        <v>10751</v>
      </c>
      <c r="F2159" t="s">
        <v>10751</v>
      </c>
      <c r="H2159" t="s">
        <v>10751</v>
      </c>
      <c r="I2159" t="str">
        <f t="shared" si="40"/>
        <v/>
      </c>
      <c r="K2159" t="s">
        <v>10751</v>
      </c>
      <c r="L2159" t="s">
        <v>10751</v>
      </c>
      <c r="M2159" t="s">
        <v>10751</v>
      </c>
      <c r="N2159" t="s">
        <v>10751</v>
      </c>
      <c r="O2159" t="s">
        <v>10751</v>
      </c>
      <c r="P2159" t="s">
        <v>10751</v>
      </c>
      <c r="Q2159" t="s">
        <v>10751</v>
      </c>
      <c r="R2159" t="s">
        <v>10751</v>
      </c>
      <c r="S2159" t="s">
        <v>10751</v>
      </c>
      <c r="T2159" t="s">
        <v>10751</v>
      </c>
      <c r="U2159" t="s">
        <v>10751</v>
      </c>
      <c r="V2159" t="s">
        <v>10751</v>
      </c>
      <c r="W2159" t="s">
        <v>10751</v>
      </c>
      <c r="X2159" t="s">
        <v>10751</v>
      </c>
      <c r="Y2159" t="s">
        <v>10751</v>
      </c>
      <c r="Z2159" t="s">
        <v>10751</v>
      </c>
      <c r="AA2159" t="s">
        <v>10751</v>
      </c>
      <c r="AB2159" t="s">
        <v>10751</v>
      </c>
      <c r="AC2159" t="s">
        <v>10751</v>
      </c>
      <c r="AD2159" t="s">
        <v>10751</v>
      </c>
      <c r="AE2159" t="s">
        <v>10751</v>
      </c>
      <c r="AF2159" t="s">
        <v>10751</v>
      </c>
      <c r="AG2159" t="s">
        <v>10751</v>
      </c>
      <c r="AH2159" t="s">
        <v>10751</v>
      </c>
      <c r="AI2159" t="s">
        <v>10751</v>
      </c>
      <c r="AJ2159" t="s">
        <v>10751</v>
      </c>
      <c r="AK2159" t="s">
        <v>10751</v>
      </c>
      <c r="AL2159" t="s">
        <v>10751</v>
      </c>
      <c r="AM2159" t="s">
        <v>10751</v>
      </c>
      <c r="AN2159" t="s">
        <v>10751</v>
      </c>
      <c r="AO2159" t="s">
        <v>10751</v>
      </c>
      <c r="AP2159" t="s">
        <v>10751</v>
      </c>
      <c r="AQ2159" t="s">
        <v>10751</v>
      </c>
      <c r="AR2159" t="s">
        <v>10751</v>
      </c>
      <c r="AS2159" t="s">
        <v>10751</v>
      </c>
      <c r="AT2159" t="s">
        <v>10751</v>
      </c>
      <c r="AU2159" t="s">
        <v>10751</v>
      </c>
      <c r="AV2159" t="s">
        <v>10751</v>
      </c>
      <c r="AW2159" t="s">
        <v>10751</v>
      </c>
      <c r="AX2159" t="s">
        <v>10751</v>
      </c>
      <c r="AY2159" t="s">
        <v>10751</v>
      </c>
      <c r="AZ2159" t="s">
        <v>10751</v>
      </c>
      <c r="BA2159" t="s">
        <v>10751</v>
      </c>
      <c r="BB2159" t="s">
        <v>10751</v>
      </c>
      <c r="BC2159" t="s">
        <v>10751</v>
      </c>
      <c r="BD2159" t="s">
        <v>10751</v>
      </c>
    </row>
    <row r="2160" spans="1:56">
      <c r="A2160" t="s">
        <v>10753</v>
      </c>
      <c r="B2160">
        <v>2750</v>
      </c>
      <c r="C2160">
        <v>1981</v>
      </c>
      <c r="D2160" t="s">
        <v>10751</v>
      </c>
      <c r="E2160" t="s">
        <v>10751</v>
      </c>
      <c r="F2160" t="s">
        <v>10751</v>
      </c>
      <c r="H2160" t="s">
        <v>10751</v>
      </c>
      <c r="I2160" t="str">
        <f t="shared" si="40"/>
        <v/>
      </c>
      <c r="K2160" t="s">
        <v>10751</v>
      </c>
      <c r="L2160" t="s">
        <v>10751</v>
      </c>
      <c r="M2160" t="s">
        <v>10751</v>
      </c>
      <c r="N2160" t="s">
        <v>10751</v>
      </c>
      <c r="O2160" t="s">
        <v>10751</v>
      </c>
      <c r="P2160" t="s">
        <v>10751</v>
      </c>
      <c r="Q2160" t="s">
        <v>10751</v>
      </c>
      <c r="R2160" t="s">
        <v>10751</v>
      </c>
      <c r="S2160" t="s">
        <v>10751</v>
      </c>
      <c r="T2160" t="s">
        <v>10751</v>
      </c>
      <c r="U2160" t="s">
        <v>10751</v>
      </c>
      <c r="V2160" t="s">
        <v>10751</v>
      </c>
      <c r="W2160" t="s">
        <v>10751</v>
      </c>
      <c r="X2160" t="s">
        <v>10751</v>
      </c>
      <c r="Y2160" t="s">
        <v>10751</v>
      </c>
      <c r="Z2160" t="s">
        <v>10751</v>
      </c>
      <c r="AA2160" t="s">
        <v>10751</v>
      </c>
      <c r="AB2160" t="s">
        <v>10751</v>
      </c>
      <c r="AC2160" t="s">
        <v>10751</v>
      </c>
      <c r="AD2160" t="s">
        <v>10751</v>
      </c>
      <c r="AE2160" t="s">
        <v>10751</v>
      </c>
      <c r="AF2160" t="s">
        <v>10751</v>
      </c>
      <c r="AG2160" t="s">
        <v>10751</v>
      </c>
      <c r="AH2160" t="s">
        <v>10751</v>
      </c>
      <c r="AI2160" t="s">
        <v>10751</v>
      </c>
      <c r="AJ2160" t="s">
        <v>10751</v>
      </c>
      <c r="AK2160" t="s">
        <v>10751</v>
      </c>
      <c r="AL2160" t="s">
        <v>10751</v>
      </c>
      <c r="AM2160" t="s">
        <v>10751</v>
      </c>
      <c r="AN2160" t="s">
        <v>10751</v>
      </c>
      <c r="AO2160" t="s">
        <v>10751</v>
      </c>
      <c r="AP2160" t="s">
        <v>10751</v>
      </c>
      <c r="AQ2160" t="s">
        <v>10751</v>
      </c>
      <c r="AR2160" t="s">
        <v>10751</v>
      </c>
      <c r="AS2160" t="s">
        <v>10751</v>
      </c>
      <c r="AT2160" t="s">
        <v>10751</v>
      </c>
      <c r="AU2160" t="s">
        <v>10751</v>
      </c>
      <c r="AV2160" t="s">
        <v>10751</v>
      </c>
      <c r="AW2160" t="s">
        <v>10751</v>
      </c>
      <c r="AX2160" t="s">
        <v>10751</v>
      </c>
      <c r="AY2160" t="s">
        <v>10751</v>
      </c>
      <c r="AZ2160" t="s">
        <v>10751</v>
      </c>
      <c r="BA2160" t="s">
        <v>10751</v>
      </c>
      <c r="BB2160" t="s">
        <v>10751</v>
      </c>
      <c r="BC2160" t="s">
        <v>10751</v>
      </c>
      <c r="BD2160" t="s">
        <v>10751</v>
      </c>
    </row>
    <row r="2161" spans="1:56">
      <c r="A2161" t="s">
        <v>10753</v>
      </c>
      <c r="B2161">
        <v>2750</v>
      </c>
      <c r="C2161">
        <v>1982</v>
      </c>
      <c r="D2161" t="s">
        <v>10751</v>
      </c>
      <c r="E2161" t="s">
        <v>10751</v>
      </c>
      <c r="F2161" t="s">
        <v>10751</v>
      </c>
      <c r="H2161" t="s">
        <v>10751</v>
      </c>
      <c r="I2161" t="str">
        <f t="shared" si="40"/>
        <v/>
      </c>
      <c r="K2161" t="s">
        <v>10751</v>
      </c>
      <c r="L2161" t="s">
        <v>10751</v>
      </c>
      <c r="M2161" t="s">
        <v>10751</v>
      </c>
      <c r="N2161" t="s">
        <v>10751</v>
      </c>
      <c r="O2161" t="s">
        <v>10751</v>
      </c>
      <c r="P2161" t="s">
        <v>10751</v>
      </c>
      <c r="Q2161" t="s">
        <v>10751</v>
      </c>
      <c r="R2161" t="s">
        <v>10751</v>
      </c>
      <c r="S2161" t="s">
        <v>10751</v>
      </c>
      <c r="T2161" t="s">
        <v>10751</v>
      </c>
      <c r="U2161" t="s">
        <v>10751</v>
      </c>
      <c r="V2161" t="s">
        <v>10751</v>
      </c>
      <c r="W2161" t="s">
        <v>10751</v>
      </c>
      <c r="X2161" t="s">
        <v>10751</v>
      </c>
      <c r="Y2161" t="s">
        <v>10751</v>
      </c>
      <c r="Z2161" t="s">
        <v>10751</v>
      </c>
      <c r="AA2161" t="s">
        <v>10751</v>
      </c>
      <c r="AB2161" t="s">
        <v>10751</v>
      </c>
      <c r="AC2161" t="s">
        <v>10751</v>
      </c>
      <c r="AD2161" t="s">
        <v>10751</v>
      </c>
      <c r="AE2161" t="s">
        <v>10751</v>
      </c>
      <c r="AF2161" t="s">
        <v>10751</v>
      </c>
      <c r="AG2161" t="s">
        <v>10751</v>
      </c>
      <c r="AH2161" t="s">
        <v>10751</v>
      </c>
      <c r="AI2161" t="s">
        <v>10751</v>
      </c>
      <c r="AJ2161" t="s">
        <v>10751</v>
      </c>
      <c r="AK2161" t="s">
        <v>10751</v>
      </c>
      <c r="AL2161" t="s">
        <v>10751</v>
      </c>
      <c r="AM2161" t="s">
        <v>10751</v>
      </c>
      <c r="AN2161" t="s">
        <v>10751</v>
      </c>
      <c r="AO2161" t="s">
        <v>10751</v>
      </c>
      <c r="AP2161" t="s">
        <v>10751</v>
      </c>
      <c r="AQ2161" t="s">
        <v>10751</v>
      </c>
      <c r="AR2161" t="s">
        <v>10751</v>
      </c>
      <c r="AS2161" t="s">
        <v>10751</v>
      </c>
      <c r="AT2161" t="s">
        <v>10751</v>
      </c>
      <c r="AU2161" t="s">
        <v>10751</v>
      </c>
      <c r="AV2161" t="s">
        <v>10751</v>
      </c>
      <c r="AW2161" t="s">
        <v>10751</v>
      </c>
      <c r="AX2161" t="s">
        <v>10751</v>
      </c>
      <c r="AY2161" t="s">
        <v>10751</v>
      </c>
      <c r="AZ2161" t="s">
        <v>10751</v>
      </c>
      <c r="BA2161" t="s">
        <v>10751</v>
      </c>
      <c r="BB2161" t="s">
        <v>10751</v>
      </c>
      <c r="BC2161" t="s">
        <v>10751</v>
      </c>
      <c r="BD2161" t="s">
        <v>10751</v>
      </c>
    </row>
    <row r="2162" spans="1:56">
      <c r="A2162" t="s">
        <v>10753</v>
      </c>
      <c r="B2162">
        <v>2750</v>
      </c>
      <c r="C2162">
        <v>1983</v>
      </c>
      <c r="D2162" t="s">
        <v>10751</v>
      </c>
      <c r="E2162" t="s">
        <v>10751</v>
      </c>
      <c r="F2162" t="s">
        <v>10751</v>
      </c>
      <c r="H2162" t="s">
        <v>10751</v>
      </c>
      <c r="I2162" t="str">
        <f t="shared" si="40"/>
        <v/>
      </c>
      <c r="K2162" t="s">
        <v>10751</v>
      </c>
      <c r="L2162" t="s">
        <v>10751</v>
      </c>
      <c r="M2162" t="s">
        <v>10751</v>
      </c>
      <c r="N2162" t="s">
        <v>10751</v>
      </c>
      <c r="O2162" t="s">
        <v>10751</v>
      </c>
      <c r="P2162" t="s">
        <v>10751</v>
      </c>
      <c r="Q2162" t="s">
        <v>10751</v>
      </c>
      <c r="R2162" t="s">
        <v>10751</v>
      </c>
      <c r="S2162" t="s">
        <v>10751</v>
      </c>
      <c r="T2162" t="s">
        <v>10751</v>
      </c>
      <c r="U2162" t="s">
        <v>10751</v>
      </c>
      <c r="V2162" t="s">
        <v>10751</v>
      </c>
      <c r="W2162" t="s">
        <v>10751</v>
      </c>
      <c r="X2162" t="s">
        <v>10751</v>
      </c>
      <c r="Y2162" t="s">
        <v>10751</v>
      </c>
      <c r="Z2162" t="s">
        <v>10751</v>
      </c>
      <c r="AA2162" t="s">
        <v>10751</v>
      </c>
      <c r="AB2162" t="s">
        <v>10751</v>
      </c>
      <c r="AC2162" t="s">
        <v>10751</v>
      </c>
      <c r="AD2162" t="s">
        <v>10751</v>
      </c>
      <c r="AE2162" t="s">
        <v>10751</v>
      </c>
      <c r="AF2162" t="s">
        <v>10751</v>
      </c>
      <c r="AG2162" t="s">
        <v>10751</v>
      </c>
      <c r="AH2162" t="s">
        <v>10751</v>
      </c>
      <c r="AI2162" t="s">
        <v>10751</v>
      </c>
      <c r="AJ2162" t="s">
        <v>10751</v>
      </c>
      <c r="AK2162" t="s">
        <v>10751</v>
      </c>
      <c r="AL2162" t="s">
        <v>10751</v>
      </c>
      <c r="AM2162" t="s">
        <v>10751</v>
      </c>
      <c r="AN2162" t="s">
        <v>10751</v>
      </c>
      <c r="AO2162" t="s">
        <v>10751</v>
      </c>
      <c r="AP2162" t="s">
        <v>10751</v>
      </c>
      <c r="AQ2162" t="s">
        <v>10751</v>
      </c>
      <c r="AR2162" t="s">
        <v>10751</v>
      </c>
      <c r="AS2162" t="s">
        <v>10751</v>
      </c>
      <c r="AT2162" t="s">
        <v>10751</v>
      </c>
      <c r="AU2162" t="s">
        <v>10751</v>
      </c>
      <c r="AV2162" t="s">
        <v>10751</v>
      </c>
      <c r="AW2162" t="s">
        <v>10751</v>
      </c>
      <c r="AX2162" t="s">
        <v>10751</v>
      </c>
      <c r="AY2162" t="s">
        <v>10751</v>
      </c>
      <c r="AZ2162" t="s">
        <v>10751</v>
      </c>
      <c r="BA2162" t="s">
        <v>10751</v>
      </c>
      <c r="BB2162" t="s">
        <v>10751</v>
      </c>
      <c r="BC2162" t="s">
        <v>10751</v>
      </c>
      <c r="BD2162" t="s">
        <v>10751</v>
      </c>
    </row>
    <row r="2163" spans="1:56">
      <c r="A2163" t="s">
        <v>10753</v>
      </c>
      <c r="B2163">
        <v>2750</v>
      </c>
      <c r="C2163">
        <v>1984</v>
      </c>
      <c r="D2163" t="s">
        <v>10751</v>
      </c>
      <c r="E2163" t="s">
        <v>10751</v>
      </c>
      <c r="F2163" t="s">
        <v>10751</v>
      </c>
      <c r="H2163" t="s">
        <v>10751</v>
      </c>
      <c r="I2163" t="str">
        <f t="shared" si="40"/>
        <v/>
      </c>
      <c r="K2163" t="s">
        <v>10751</v>
      </c>
      <c r="L2163" t="s">
        <v>10751</v>
      </c>
      <c r="M2163" t="s">
        <v>10751</v>
      </c>
      <c r="N2163" t="s">
        <v>10751</v>
      </c>
      <c r="O2163" t="s">
        <v>10751</v>
      </c>
      <c r="P2163" t="s">
        <v>10751</v>
      </c>
      <c r="Q2163" t="s">
        <v>10751</v>
      </c>
      <c r="R2163" t="s">
        <v>10751</v>
      </c>
      <c r="S2163" t="s">
        <v>10751</v>
      </c>
      <c r="T2163" t="s">
        <v>10751</v>
      </c>
      <c r="U2163" t="s">
        <v>10751</v>
      </c>
      <c r="V2163" t="s">
        <v>10751</v>
      </c>
      <c r="W2163" t="s">
        <v>10751</v>
      </c>
      <c r="X2163" t="s">
        <v>10751</v>
      </c>
      <c r="Y2163" t="s">
        <v>10751</v>
      </c>
      <c r="Z2163" t="s">
        <v>10751</v>
      </c>
      <c r="AA2163" t="s">
        <v>10751</v>
      </c>
      <c r="AB2163" t="s">
        <v>10751</v>
      </c>
      <c r="AC2163" t="s">
        <v>10751</v>
      </c>
      <c r="AD2163" t="s">
        <v>10751</v>
      </c>
      <c r="AE2163" t="s">
        <v>10751</v>
      </c>
      <c r="AF2163" t="s">
        <v>10751</v>
      </c>
      <c r="AG2163" t="s">
        <v>10751</v>
      </c>
      <c r="AH2163" t="s">
        <v>10751</v>
      </c>
      <c r="AI2163" t="s">
        <v>10751</v>
      </c>
      <c r="AJ2163" t="s">
        <v>10751</v>
      </c>
      <c r="AK2163" t="s">
        <v>10751</v>
      </c>
      <c r="AL2163" t="s">
        <v>10751</v>
      </c>
      <c r="AM2163" t="s">
        <v>10751</v>
      </c>
      <c r="AN2163" t="s">
        <v>10751</v>
      </c>
      <c r="AO2163" t="s">
        <v>10751</v>
      </c>
      <c r="AP2163" t="s">
        <v>10751</v>
      </c>
      <c r="AQ2163" t="s">
        <v>10751</v>
      </c>
      <c r="AR2163" t="s">
        <v>10751</v>
      </c>
      <c r="AS2163" t="s">
        <v>10751</v>
      </c>
      <c r="AT2163" t="s">
        <v>10751</v>
      </c>
      <c r="AU2163" t="s">
        <v>10751</v>
      </c>
      <c r="AV2163" t="s">
        <v>10751</v>
      </c>
      <c r="AW2163" t="s">
        <v>10751</v>
      </c>
      <c r="AX2163" t="s">
        <v>10751</v>
      </c>
      <c r="AY2163" t="s">
        <v>10751</v>
      </c>
      <c r="AZ2163" t="s">
        <v>10751</v>
      </c>
      <c r="BA2163" t="s">
        <v>10751</v>
      </c>
      <c r="BB2163" t="s">
        <v>10751</v>
      </c>
      <c r="BC2163" t="s">
        <v>10751</v>
      </c>
      <c r="BD2163" t="s">
        <v>10751</v>
      </c>
    </row>
    <row r="2164" spans="1:56">
      <c r="A2164" t="s">
        <v>10753</v>
      </c>
      <c r="B2164">
        <v>2750</v>
      </c>
      <c r="C2164">
        <v>1985</v>
      </c>
      <c r="D2164" t="s">
        <v>10751</v>
      </c>
      <c r="E2164" t="s">
        <v>10751</v>
      </c>
      <c r="F2164" t="s">
        <v>10751</v>
      </c>
      <c r="H2164" t="s">
        <v>10751</v>
      </c>
      <c r="I2164" t="str">
        <f t="shared" si="40"/>
        <v/>
      </c>
      <c r="K2164" t="s">
        <v>10751</v>
      </c>
      <c r="L2164" t="s">
        <v>10751</v>
      </c>
      <c r="M2164" t="s">
        <v>10751</v>
      </c>
      <c r="N2164" t="s">
        <v>10751</v>
      </c>
      <c r="O2164" t="s">
        <v>10751</v>
      </c>
      <c r="P2164" t="s">
        <v>10751</v>
      </c>
      <c r="Q2164" t="s">
        <v>10751</v>
      </c>
      <c r="R2164" t="s">
        <v>10751</v>
      </c>
      <c r="S2164" t="s">
        <v>10751</v>
      </c>
      <c r="T2164" t="s">
        <v>10751</v>
      </c>
      <c r="U2164" t="s">
        <v>10751</v>
      </c>
      <c r="V2164" t="s">
        <v>10751</v>
      </c>
      <c r="W2164" t="s">
        <v>10751</v>
      </c>
      <c r="X2164" t="s">
        <v>10751</v>
      </c>
      <c r="Y2164" t="s">
        <v>10751</v>
      </c>
      <c r="Z2164" t="s">
        <v>10751</v>
      </c>
      <c r="AA2164" t="s">
        <v>10751</v>
      </c>
      <c r="AB2164" t="s">
        <v>10751</v>
      </c>
      <c r="AC2164" t="s">
        <v>10751</v>
      </c>
      <c r="AD2164" t="s">
        <v>10751</v>
      </c>
      <c r="AE2164" t="s">
        <v>10751</v>
      </c>
      <c r="AF2164" t="s">
        <v>10751</v>
      </c>
      <c r="AG2164" t="s">
        <v>10751</v>
      </c>
      <c r="AH2164" t="s">
        <v>10751</v>
      </c>
      <c r="AI2164" t="s">
        <v>10751</v>
      </c>
      <c r="AJ2164" t="s">
        <v>10751</v>
      </c>
      <c r="AK2164" t="s">
        <v>10751</v>
      </c>
      <c r="AL2164" t="s">
        <v>10751</v>
      </c>
      <c r="AM2164" t="s">
        <v>10751</v>
      </c>
      <c r="AN2164" t="s">
        <v>10751</v>
      </c>
      <c r="AO2164" t="s">
        <v>10751</v>
      </c>
      <c r="AP2164" t="s">
        <v>10751</v>
      </c>
      <c r="AQ2164" t="s">
        <v>10751</v>
      </c>
      <c r="AR2164" t="s">
        <v>10751</v>
      </c>
      <c r="AS2164" t="s">
        <v>10751</v>
      </c>
      <c r="AT2164" t="s">
        <v>10751</v>
      </c>
      <c r="AU2164" t="s">
        <v>10751</v>
      </c>
      <c r="AV2164" t="s">
        <v>10751</v>
      </c>
      <c r="AW2164" t="s">
        <v>10751</v>
      </c>
      <c r="AX2164" t="s">
        <v>10751</v>
      </c>
      <c r="AY2164" t="s">
        <v>10751</v>
      </c>
      <c r="AZ2164" t="s">
        <v>10751</v>
      </c>
      <c r="BA2164" t="s">
        <v>10751</v>
      </c>
      <c r="BB2164" t="s">
        <v>10751</v>
      </c>
      <c r="BC2164" t="s">
        <v>10751</v>
      </c>
      <c r="BD2164" t="s">
        <v>10751</v>
      </c>
    </row>
    <row r="2165" spans="1:56">
      <c r="A2165" t="s">
        <v>10753</v>
      </c>
      <c r="B2165">
        <v>2750</v>
      </c>
      <c r="C2165">
        <v>1986</v>
      </c>
      <c r="D2165">
        <v>0</v>
      </c>
      <c r="E2165">
        <v>3.0000000000000001E-6</v>
      </c>
      <c r="F2165">
        <v>25.55</v>
      </c>
      <c r="H2165">
        <v>21.680019999999999</v>
      </c>
      <c r="I2165">
        <f t="shared" si="40"/>
        <v>6.5040060000000005E-5</v>
      </c>
      <c r="K2165">
        <v>19.956240000000001</v>
      </c>
      <c r="L2165">
        <v>24.164290000000001</v>
      </c>
      <c r="M2165">
        <v>409.91660999999999</v>
      </c>
      <c r="N2165">
        <v>445.32438000000002</v>
      </c>
      <c r="O2165">
        <v>367.77404999999999</v>
      </c>
      <c r="P2165" t="s">
        <v>10751</v>
      </c>
      <c r="Q2165">
        <v>96</v>
      </c>
      <c r="R2165">
        <v>86</v>
      </c>
      <c r="S2165">
        <v>15.025399999999999</v>
      </c>
      <c r="T2165">
        <v>0.89583299999999999</v>
      </c>
      <c r="U2165">
        <v>3.1273000000000002E-2</v>
      </c>
      <c r="V2165">
        <v>29.810030000000001</v>
      </c>
      <c r="W2165" t="s">
        <v>10751</v>
      </c>
      <c r="X2165">
        <v>1</v>
      </c>
      <c r="Y2165" t="s">
        <v>10751</v>
      </c>
      <c r="Z2165">
        <v>1</v>
      </c>
      <c r="AA2165" t="s">
        <v>10751</v>
      </c>
      <c r="AB2165" t="s">
        <v>10751</v>
      </c>
      <c r="AC2165" t="s">
        <v>10751</v>
      </c>
      <c r="AD2165" t="s">
        <v>10751</v>
      </c>
      <c r="AE2165">
        <v>1</v>
      </c>
      <c r="AF2165" t="s">
        <v>10751</v>
      </c>
      <c r="AG2165" t="s">
        <v>10751</v>
      </c>
      <c r="AH2165" t="s">
        <v>10751</v>
      </c>
      <c r="AI2165" t="s">
        <v>10751</v>
      </c>
      <c r="AJ2165" t="s">
        <v>10751</v>
      </c>
      <c r="AK2165" t="s">
        <v>10751</v>
      </c>
      <c r="AL2165" t="s">
        <v>10751</v>
      </c>
      <c r="AM2165" t="s">
        <v>10751</v>
      </c>
      <c r="AN2165" t="s">
        <v>10751</v>
      </c>
      <c r="AO2165" t="s">
        <v>10751</v>
      </c>
      <c r="AP2165">
        <v>1</v>
      </c>
      <c r="AQ2165" t="s">
        <v>10751</v>
      </c>
      <c r="AR2165" t="s">
        <v>10751</v>
      </c>
      <c r="AS2165" t="s">
        <v>10751</v>
      </c>
      <c r="AT2165" t="s">
        <v>10751</v>
      </c>
      <c r="AU2165" t="s">
        <v>10751</v>
      </c>
      <c r="AV2165">
        <v>4</v>
      </c>
      <c r="AW2165" t="s">
        <v>10751</v>
      </c>
      <c r="AX2165">
        <v>4</v>
      </c>
      <c r="AY2165">
        <v>1</v>
      </c>
      <c r="AZ2165" t="s">
        <v>10751</v>
      </c>
      <c r="BA2165" t="s">
        <v>10751</v>
      </c>
      <c r="BB2165" t="s">
        <v>10751</v>
      </c>
      <c r="BC2165" t="s">
        <v>10751</v>
      </c>
      <c r="BD2165" t="s">
        <v>10751</v>
      </c>
    </row>
    <row r="2166" spans="1:56">
      <c r="A2166" t="s">
        <v>10753</v>
      </c>
      <c r="B2166">
        <v>2750</v>
      </c>
      <c r="C2166">
        <v>1987</v>
      </c>
      <c r="D2166" t="s">
        <v>10751</v>
      </c>
      <c r="E2166" t="s">
        <v>10751</v>
      </c>
      <c r="F2166" t="s">
        <v>10751</v>
      </c>
      <c r="H2166" t="s">
        <v>10751</v>
      </c>
      <c r="I2166" t="str">
        <f t="shared" si="40"/>
        <v/>
      </c>
      <c r="K2166" t="s">
        <v>10751</v>
      </c>
      <c r="L2166" t="s">
        <v>10751</v>
      </c>
      <c r="M2166" t="s">
        <v>10751</v>
      </c>
      <c r="N2166" t="s">
        <v>10751</v>
      </c>
      <c r="O2166" t="s">
        <v>10751</v>
      </c>
      <c r="P2166" t="s">
        <v>10751</v>
      </c>
      <c r="Q2166" t="s">
        <v>10751</v>
      </c>
      <c r="R2166" t="s">
        <v>10751</v>
      </c>
      <c r="S2166" t="s">
        <v>10751</v>
      </c>
      <c r="T2166" t="s">
        <v>10751</v>
      </c>
      <c r="U2166" t="s">
        <v>10751</v>
      </c>
      <c r="V2166" t="s">
        <v>10751</v>
      </c>
      <c r="W2166" t="s">
        <v>10751</v>
      </c>
      <c r="X2166" t="s">
        <v>10751</v>
      </c>
      <c r="Y2166" t="s">
        <v>10751</v>
      </c>
      <c r="Z2166" t="s">
        <v>10751</v>
      </c>
      <c r="AA2166" t="s">
        <v>10751</v>
      </c>
      <c r="AB2166" t="s">
        <v>10751</v>
      </c>
      <c r="AC2166" t="s">
        <v>10751</v>
      </c>
      <c r="AD2166" t="s">
        <v>10751</v>
      </c>
      <c r="AE2166" t="s">
        <v>10751</v>
      </c>
      <c r="AF2166" t="s">
        <v>10751</v>
      </c>
      <c r="AG2166" t="s">
        <v>10751</v>
      </c>
      <c r="AH2166" t="s">
        <v>10751</v>
      </c>
      <c r="AI2166" t="s">
        <v>10751</v>
      </c>
      <c r="AJ2166" t="s">
        <v>10751</v>
      </c>
      <c r="AK2166" t="s">
        <v>10751</v>
      </c>
      <c r="AL2166" t="s">
        <v>10751</v>
      </c>
      <c r="AM2166" t="s">
        <v>10751</v>
      </c>
      <c r="AN2166" t="s">
        <v>10751</v>
      </c>
      <c r="AO2166" t="s">
        <v>10751</v>
      </c>
      <c r="AP2166" t="s">
        <v>10751</v>
      </c>
      <c r="AQ2166" t="s">
        <v>10751</v>
      </c>
      <c r="AR2166" t="s">
        <v>10751</v>
      </c>
      <c r="AS2166" t="s">
        <v>10751</v>
      </c>
      <c r="AT2166" t="s">
        <v>10751</v>
      </c>
      <c r="AU2166" t="s">
        <v>10751</v>
      </c>
      <c r="AV2166" t="s">
        <v>10751</v>
      </c>
      <c r="AW2166" t="s">
        <v>10751</v>
      </c>
      <c r="AX2166" t="s">
        <v>10751</v>
      </c>
      <c r="AY2166" t="s">
        <v>10751</v>
      </c>
      <c r="AZ2166" t="s">
        <v>10751</v>
      </c>
      <c r="BA2166" t="s">
        <v>10751</v>
      </c>
      <c r="BB2166" t="s">
        <v>10751</v>
      </c>
      <c r="BC2166" t="s">
        <v>10751</v>
      </c>
      <c r="BD2166" t="s">
        <v>10751</v>
      </c>
    </row>
    <row r="2167" spans="1:56">
      <c r="A2167" t="s">
        <v>10753</v>
      </c>
      <c r="B2167">
        <v>2750</v>
      </c>
      <c r="C2167">
        <v>1988</v>
      </c>
      <c r="D2167" t="s">
        <v>10751</v>
      </c>
      <c r="E2167" t="s">
        <v>10751</v>
      </c>
      <c r="F2167" t="s">
        <v>10751</v>
      </c>
      <c r="H2167" t="s">
        <v>10751</v>
      </c>
      <c r="I2167" t="str">
        <f t="shared" si="40"/>
        <v/>
      </c>
      <c r="K2167" t="s">
        <v>10751</v>
      </c>
      <c r="L2167" t="s">
        <v>10751</v>
      </c>
      <c r="M2167" t="s">
        <v>10751</v>
      </c>
      <c r="N2167" t="s">
        <v>10751</v>
      </c>
      <c r="O2167" t="s">
        <v>10751</v>
      </c>
      <c r="P2167" t="s">
        <v>10751</v>
      </c>
      <c r="Q2167" t="s">
        <v>10751</v>
      </c>
      <c r="R2167" t="s">
        <v>10751</v>
      </c>
      <c r="S2167" t="s">
        <v>10751</v>
      </c>
      <c r="T2167" t="s">
        <v>10751</v>
      </c>
      <c r="U2167" t="s">
        <v>10751</v>
      </c>
      <c r="V2167" t="s">
        <v>10751</v>
      </c>
      <c r="W2167" t="s">
        <v>10751</v>
      </c>
      <c r="X2167" t="s">
        <v>10751</v>
      </c>
      <c r="Y2167" t="s">
        <v>10751</v>
      </c>
      <c r="Z2167" t="s">
        <v>10751</v>
      </c>
      <c r="AA2167" t="s">
        <v>10751</v>
      </c>
      <c r="AB2167" t="s">
        <v>10751</v>
      </c>
      <c r="AC2167" t="s">
        <v>10751</v>
      </c>
      <c r="AD2167" t="s">
        <v>10751</v>
      </c>
      <c r="AE2167" t="s">
        <v>10751</v>
      </c>
      <c r="AF2167" t="s">
        <v>10751</v>
      </c>
      <c r="AG2167" t="s">
        <v>10751</v>
      </c>
      <c r="AH2167" t="s">
        <v>10751</v>
      </c>
      <c r="AI2167" t="s">
        <v>10751</v>
      </c>
      <c r="AJ2167" t="s">
        <v>10751</v>
      </c>
      <c r="AK2167" t="s">
        <v>10751</v>
      </c>
      <c r="AL2167" t="s">
        <v>10751</v>
      </c>
      <c r="AM2167" t="s">
        <v>10751</v>
      </c>
      <c r="AN2167" t="s">
        <v>10751</v>
      </c>
      <c r="AO2167" t="s">
        <v>10751</v>
      </c>
      <c r="AP2167" t="s">
        <v>10751</v>
      </c>
      <c r="AQ2167" t="s">
        <v>10751</v>
      </c>
      <c r="AR2167" t="s">
        <v>10751</v>
      </c>
      <c r="AS2167" t="s">
        <v>10751</v>
      </c>
      <c r="AT2167" t="s">
        <v>10751</v>
      </c>
      <c r="AU2167" t="s">
        <v>10751</v>
      </c>
      <c r="AV2167" t="s">
        <v>10751</v>
      </c>
      <c r="AW2167" t="s">
        <v>10751</v>
      </c>
      <c r="AX2167" t="s">
        <v>10751</v>
      </c>
      <c r="AY2167" t="s">
        <v>10751</v>
      </c>
      <c r="AZ2167" t="s">
        <v>10751</v>
      </c>
      <c r="BA2167" t="s">
        <v>10751</v>
      </c>
      <c r="BB2167" t="s">
        <v>10751</v>
      </c>
      <c r="BC2167" t="s">
        <v>10751</v>
      </c>
      <c r="BD2167" t="s">
        <v>10751</v>
      </c>
    </row>
    <row r="2168" spans="1:56">
      <c r="A2168" t="s">
        <v>10753</v>
      </c>
      <c r="B2168">
        <v>2750</v>
      </c>
      <c r="C2168">
        <v>1989</v>
      </c>
      <c r="D2168">
        <v>0</v>
      </c>
      <c r="E2168">
        <v>1.9999999999999999E-6</v>
      </c>
      <c r="F2168">
        <v>29.32</v>
      </c>
      <c r="H2168">
        <v>24.354659999999999</v>
      </c>
      <c r="I2168">
        <f t="shared" si="40"/>
        <v>4.8709319999999993E-5</v>
      </c>
      <c r="K2168">
        <v>23.870349999999998</v>
      </c>
      <c r="L2168">
        <v>24.875509999999998</v>
      </c>
      <c r="M2168">
        <v>364.89931999999999</v>
      </c>
      <c r="N2168">
        <v>372.30286000000001</v>
      </c>
      <c r="O2168">
        <v>357.25903</v>
      </c>
      <c r="P2168" t="s">
        <v>10751</v>
      </c>
      <c r="Q2168">
        <v>97</v>
      </c>
      <c r="R2168">
        <v>80</v>
      </c>
      <c r="S2168">
        <v>17.040600000000001</v>
      </c>
      <c r="T2168">
        <v>0.82474199999999998</v>
      </c>
      <c r="U2168">
        <v>2.9090999999999999E-2</v>
      </c>
      <c r="V2168">
        <v>33.487659999999998</v>
      </c>
      <c r="W2168" t="s">
        <v>10751</v>
      </c>
      <c r="X2168">
        <v>1</v>
      </c>
      <c r="Y2168" t="s">
        <v>10751</v>
      </c>
      <c r="Z2168" t="s">
        <v>10751</v>
      </c>
      <c r="AA2168" t="s">
        <v>10751</v>
      </c>
      <c r="AB2168">
        <v>1</v>
      </c>
      <c r="AC2168" t="s">
        <v>10751</v>
      </c>
      <c r="AD2168" t="s">
        <v>10751</v>
      </c>
      <c r="AE2168" t="s">
        <v>10751</v>
      </c>
      <c r="AF2168" t="s">
        <v>10751</v>
      </c>
      <c r="AG2168" t="s">
        <v>10751</v>
      </c>
      <c r="AH2168">
        <v>1</v>
      </c>
      <c r="AI2168" t="s">
        <v>10751</v>
      </c>
      <c r="AJ2168" t="s">
        <v>10751</v>
      </c>
      <c r="AK2168" t="s">
        <v>10751</v>
      </c>
      <c r="AL2168" t="s">
        <v>10751</v>
      </c>
      <c r="AM2168" t="s">
        <v>10751</v>
      </c>
      <c r="AN2168" t="s">
        <v>10751</v>
      </c>
      <c r="AO2168" t="s">
        <v>10751</v>
      </c>
      <c r="AP2168">
        <v>1</v>
      </c>
      <c r="AQ2168" t="s">
        <v>10751</v>
      </c>
      <c r="AR2168" t="s">
        <v>10751</v>
      </c>
      <c r="AS2168" t="s">
        <v>10751</v>
      </c>
      <c r="AT2168" t="s">
        <v>10751</v>
      </c>
      <c r="AU2168" t="s">
        <v>10751</v>
      </c>
      <c r="AV2168">
        <v>3</v>
      </c>
      <c r="AW2168" t="s">
        <v>10751</v>
      </c>
      <c r="AX2168">
        <v>4</v>
      </c>
      <c r="AY2168">
        <v>1</v>
      </c>
      <c r="AZ2168" t="s">
        <v>10751</v>
      </c>
      <c r="BA2168" t="s">
        <v>10751</v>
      </c>
      <c r="BB2168" t="s">
        <v>10751</v>
      </c>
      <c r="BC2168" t="s">
        <v>10751</v>
      </c>
      <c r="BD2168" t="s">
        <v>10751</v>
      </c>
    </row>
    <row r="2169" spans="1:56">
      <c r="A2169" t="s">
        <v>10753</v>
      </c>
      <c r="B2169">
        <v>2750</v>
      </c>
      <c r="C2169">
        <v>1990</v>
      </c>
      <c r="D2169">
        <v>14</v>
      </c>
      <c r="E2169">
        <v>1.121E-3</v>
      </c>
      <c r="F2169">
        <v>28.727309999999999</v>
      </c>
      <c r="H2169">
        <v>23.763750000000002</v>
      </c>
      <c r="I2169">
        <f t="shared" si="40"/>
        <v>2.6639163750000003E-2</v>
      </c>
      <c r="K2169">
        <v>23.15241</v>
      </c>
      <c r="L2169">
        <v>24.41948</v>
      </c>
      <c r="M2169">
        <v>373.97302000000002</v>
      </c>
      <c r="N2169">
        <v>383.84778999999997</v>
      </c>
      <c r="O2169">
        <v>363.93081999999998</v>
      </c>
      <c r="P2169" t="s">
        <v>10751</v>
      </c>
      <c r="Q2169">
        <v>97</v>
      </c>
      <c r="R2169">
        <v>80</v>
      </c>
      <c r="S2169">
        <v>15.9946</v>
      </c>
      <c r="T2169">
        <v>0.82474199999999998</v>
      </c>
      <c r="U2169">
        <v>2.9090999999999999E-2</v>
      </c>
      <c r="V2169">
        <v>32.675960000000003</v>
      </c>
      <c r="W2169" t="s">
        <v>10751</v>
      </c>
      <c r="X2169">
        <v>1</v>
      </c>
      <c r="Y2169" t="s">
        <v>10751</v>
      </c>
      <c r="Z2169" t="s">
        <v>10751</v>
      </c>
      <c r="AA2169" t="s">
        <v>10751</v>
      </c>
      <c r="AB2169">
        <v>1</v>
      </c>
      <c r="AC2169" t="s">
        <v>10751</v>
      </c>
      <c r="AD2169" t="s">
        <v>10751</v>
      </c>
      <c r="AE2169" t="s">
        <v>10751</v>
      </c>
      <c r="AF2169" t="s">
        <v>10751</v>
      </c>
      <c r="AG2169" t="s">
        <v>10751</v>
      </c>
      <c r="AH2169">
        <v>1</v>
      </c>
      <c r="AI2169" t="s">
        <v>10751</v>
      </c>
      <c r="AJ2169" t="s">
        <v>10751</v>
      </c>
      <c r="AK2169" t="s">
        <v>10751</v>
      </c>
      <c r="AL2169" t="s">
        <v>10751</v>
      </c>
      <c r="AM2169" t="s">
        <v>10751</v>
      </c>
      <c r="AN2169" t="s">
        <v>10751</v>
      </c>
      <c r="AO2169" t="s">
        <v>10751</v>
      </c>
      <c r="AP2169">
        <v>1</v>
      </c>
      <c r="AQ2169" t="s">
        <v>10751</v>
      </c>
      <c r="AR2169" t="s">
        <v>10751</v>
      </c>
      <c r="AS2169" t="s">
        <v>10751</v>
      </c>
      <c r="AT2169" t="s">
        <v>10751</v>
      </c>
      <c r="AU2169" t="s">
        <v>10751</v>
      </c>
      <c r="AV2169">
        <v>3</v>
      </c>
      <c r="AW2169" t="s">
        <v>10751</v>
      </c>
      <c r="AX2169">
        <v>4</v>
      </c>
      <c r="AY2169">
        <v>1</v>
      </c>
      <c r="AZ2169" t="s">
        <v>10751</v>
      </c>
      <c r="BA2169" t="s">
        <v>10751</v>
      </c>
      <c r="BB2169" t="s">
        <v>10751</v>
      </c>
      <c r="BC2169" t="s">
        <v>10751</v>
      </c>
      <c r="BD2169" t="s">
        <v>10751</v>
      </c>
    </row>
    <row r="2170" spans="1:56">
      <c r="A2170" t="s">
        <v>10753</v>
      </c>
      <c r="B2170">
        <v>2750</v>
      </c>
      <c r="C2170">
        <v>1991</v>
      </c>
      <c r="D2170">
        <v>28</v>
      </c>
      <c r="E2170">
        <v>2.196E-3</v>
      </c>
      <c r="F2170">
        <v>28.94689</v>
      </c>
      <c r="H2170">
        <v>23.859390000000001</v>
      </c>
      <c r="I2170">
        <f t="shared" si="40"/>
        <v>5.2395220440000001E-2</v>
      </c>
      <c r="K2170">
        <v>22.998169999999998</v>
      </c>
      <c r="L2170">
        <v>24.79608</v>
      </c>
      <c r="M2170">
        <v>372.47394000000003</v>
      </c>
      <c r="N2170">
        <v>386.42203999999998</v>
      </c>
      <c r="O2170">
        <v>358.40339</v>
      </c>
      <c r="P2170" t="s">
        <v>10751</v>
      </c>
      <c r="Q2170">
        <v>97</v>
      </c>
      <c r="R2170">
        <v>80</v>
      </c>
      <c r="S2170">
        <v>15.155900000000001</v>
      </c>
      <c r="T2170">
        <v>0.82474199999999998</v>
      </c>
      <c r="U2170">
        <v>2.9090999999999999E-2</v>
      </c>
      <c r="V2170">
        <v>32.873130000000003</v>
      </c>
      <c r="W2170" t="s">
        <v>10751</v>
      </c>
      <c r="X2170">
        <v>1</v>
      </c>
      <c r="Y2170" t="s">
        <v>10751</v>
      </c>
      <c r="Z2170">
        <v>0.56699999999999995</v>
      </c>
      <c r="AA2170" t="s">
        <v>10751</v>
      </c>
      <c r="AB2170">
        <v>0.433</v>
      </c>
      <c r="AC2170" t="s">
        <v>10751</v>
      </c>
      <c r="AD2170" t="s">
        <v>10751</v>
      </c>
      <c r="AE2170" t="s">
        <v>10751</v>
      </c>
      <c r="AF2170" t="s">
        <v>10751</v>
      </c>
      <c r="AG2170" t="s">
        <v>10751</v>
      </c>
      <c r="AH2170">
        <v>1</v>
      </c>
      <c r="AI2170" t="s">
        <v>10751</v>
      </c>
      <c r="AJ2170" t="s">
        <v>10751</v>
      </c>
      <c r="AK2170" t="s">
        <v>10751</v>
      </c>
      <c r="AL2170" t="s">
        <v>10751</v>
      </c>
      <c r="AM2170" t="s">
        <v>10751</v>
      </c>
      <c r="AN2170" t="s">
        <v>10751</v>
      </c>
      <c r="AO2170" t="s">
        <v>10751</v>
      </c>
      <c r="AP2170">
        <v>1</v>
      </c>
      <c r="AQ2170" t="s">
        <v>10751</v>
      </c>
      <c r="AR2170" t="s">
        <v>10751</v>
      </c>
      <c r="AS2170" t="s">
        <v>10751</v>
      </c>
      <c r="AT2170" t="s">
        <v>10751</v>
      </c>
      <c r="AU2170" t="s">
        <v>10751</v>
      </c>
      <c r="AV2170">
        <v>4.0999999999999996</v>
      </c>
      <c r="AW2170" t="s">
        <v>10751</v>
      </c>
      <c r="AX2170">
        <v>4</v>
      </c>
      <c r="AY2170">
        <v>0.433</v>
      </c>
      <c r="AZ2170">
        <v>0.56699999999999995</v>
      </c>
      <c r="BA2170" t="s">
        <v>10751</v>
      </c>
      <c r="BB2170" t="s">
        <v>10751</v>
      </c>
      <c r="BC2170" t="s">
        <v>10751</v>
      </c>
      <c r="BD2170" t="s">
        <v>10751</v>
      </c>
    </row>
    <row r="2171" spans="1:56">
      <c r="A2171" t="s">
        <v>10753</v>
      </c>
      <c r="B2171">
        <v>2750</v>
      </c>
      <c r="C2171">
        <v>1992</v>
      </c>
      <c r="D2171">
        <v>23</v>
      </c>
      <c r="E2171">
        <v>1.8699999999999999E-3</v>
      </c>
      <c r="F2171">
        <v>28.948160000000001</v>
      </c>
      <c r="H2171">
        <v>23.75113</v>
      </c>
      <c r="I2171">
        <f t="shared" si="40"/>
        <v>4.44146131E-2</v>
      </c>
      <c r="K2171">
        <v>22.85248</v>
      </c>
      <c r="L2171">
        <v>24.70571</v>
      </c>
      <c r="M2171">
        <v>374.17162999999999</v>
      </c>
      <c r="N2171">
        <v>388.88558</v>
      </c>
      <c r="O2171">
        <v>359.71442000000002</v>
      </c>
      <c r="P2171" t="s">
        <v>10751</v>
      </c>
      <c r="Q2171">
        <v>97</v>
      </c>
      <c r="R2171">
        <v>80</v>
      </c>
      <c r="S2171">
        <v>14.825799999999999</v>
      </c>
      <c r="T2171">
        <v>0.82474199999999998</v>
      </c>
      <c r="U2171">
        <v>2.9090999999999999E-2</v>
      </c>
      <c r="V2171">
        <v>32.723840000000003</v>
      </c>
      <c r="W2171" t="s">
        <v>10751</v>
      </c>
      <c r="X2171">
        <v>1</v>
      </c>
      <c r="Y2171" t="s">
        <v>10751</v>
      </c>
      <c r="Z2171">
        <v>0.56799999999999995</v>
      </c>
      <c r="AA2171" t="s">
        <v>10751</v>
      </c>
      <c r="AB2171">
        <v>0.432</v>
      </c>
      <c r="AC2171" t="s">
        <v>10751</v>
      </c>
      <c r="AD2171" t="s">
        <v>10751</v>
      </c>
      <c r="AE2171" t="s">
        <v>10751</v>
      </c>
      <c r="AF2171" t="s">
        <v>10751</v>
      </c>
      <c r="AG2171" t="s">
        <v>10751</v>
      </c>
      <c r="AH2171">
        <v>1</v>
      </c>
      <c r="AI2171" t="s">
        <v>10751</v>
      </c>
      <c r="AJ2171" t="s">
        <v>10751</v>
      </c>
      <c r="AK2171" t="s">
        <v>10751</v>
      </c>
      <c r="AL2171" t="s">
        <v>10751</v>
      </c>
      <c r="AM2171" t="s">
        <v>10751</v>
      </c>
      <c r="AN2171" t="s">
        <v>10751</v>
      </c>
      <c r="AO2171" t="s">
        <v>10751</v>
      </c>
      <c r="AP2171">
        <v>1</v>
      </c>
      <c r="AQ2171" t="s">
        <v>10751</v>
      </c>
      <c r="AR2171" t="s">
        <v>10751</v>
      </c>
      <c r="AS2171" t="s">
        <v>10751</v>
      </c>
      <c r="AT2171" t="s">
        <v>10751</v>
      </c>
      <c r="AU2171" t="s">
        <v>10751</v>
      </c>
      <c r="AV2171">
        <v>4.0999999999999996</v>
      </c>
      <c r="AW2171" t="s">
        <v>10751</v>
      </c>
      <c r="AX2171">
        <v>4</v>
      </c>
      <c r="AY2171">
        <v>0.432</v>
      </c>
      <c r="AZ2171">
        <v>0.56799999999999995</v>
      </c>
      <c r="BA2171" t="s">
        <v>10751</v>
      </c>
      <c r="BB2171" t="s">
        <v>10751</v>
      </c>
      <c r="BC2171" t="s">
        <v>10751</v>
      </c>
      <c r="BD2171" t="s">
        <v>10751</v>
      </c>
    </row>
    <row r="2172" spans="1:56">
      <c r="A2172" t="s">
        <v>10753</v>
      </c>
      <c r="B2172">
        <v>2750</v>
      </c>
      <c r="C2172">
        <v>1993</v>
      </c>
      <c r="D2172">
        <v>22</v>
      </c>
      <c r="E2172">
        <v>1.665E-3</v>
      </c>
      <c r="F2172">
        <v>28.96669</v>
      </c>
      <c r="H2172">
        <v>23.651409999999998</v>
      </c>
      <c r="I2172">
        <f t="shared" si="40"/>
        <v>3.9379597650000001E-2</v>
      </c>
      <c r="K2172">
        <v>22.71951</v>
      </c>
      <c r="L2172">
        <v>24.618600000000001</v>
      </c>
      <c r="M2172">
        <v>375.74923999999999</v>
      </c>
      <c r="N2172">
        <v>391.16158999999999</v>
      </c>
      <c r="O2172">
        <v>360.98716999999999</v>
      </c>
      <c r="P2172" t="s">
        <v>10751</v>
      </c>
      <c r="Q2172">
        <v>97</v>
      </c>
      <c r="R2172">
        <v>80</v>
      </c>
      <c r="S2172">
        <v>13.8789</v>
      </c>
      <c r="T2172">
        <v>0.82474199999999998</v>
      </c>
      <c r="U2172">
        <v>2.9090999999999999E-2</v>
      </c>
      <c r="V2172">
        <v>32.585859999999997</v>
      </c>
      <c r="W2172" t="s">
        <v>10751</v>
      </c>
      <c r="X2172">
        <v>1</v>
      </c>
      <c r="Y2172" t="s">
        <v>10751</v>
      </c>
      <c r="Z2172">
        <v>0.57599999999999996</v>
      </c>
      <c r="AA2172" t="s">
        <v>10751</v>
      </c>
      <c r="AB2172">
        <v>0.42399999999999999</v>
      </c>
      <c r="AC2172" t="s">
        <v>10751</v>
      </c>
      <c r="AD2172" t="s">
        <v>10751</v>
      </c>
      <c r="AE2172" t="s">
        <v>10751</v>
      </c>
      <c r="AF2172" t="s">
        <v>10751</v>
      </c>
      <c r="AG2172">
        <v>0.159</v>
      </c>
      <c r="AH2172">
        <v>0.84099999999999997</v>
      </c>
      <c r="AI2172" t="s">
        <v>10751</v>
      </c>
      <c r="AJ2172" t="s">
        <v>10751</v>
      </c>
      <c r="AK2172" t="s">
        <v>10751</v>
      </c>
      <c r="AL2172" t="s">
        <v>10751</v>
      </c>
      <c r="AM2172" t="s">
        <v>10751</v>
      </c>
      <c r="AN2172" t="s">
        <v>10751</v>
      </c>
      <c r="AO2172" t="s">
        <v>10751</v>
      </c>
      <c r="AP2172">
        <v>1</v>
      </c>
      <c r="AQ2172" t="s">
        <v>10751</v>
      </c>
      <c r="AR2172" t="s">
        <v>10751</v>
      </c>
      <c r="AS2172" t="s">
        <v>10751</v>
      </c>
      <c r="AT2172" t="s">
        <v>10751</v>
      </c>
      <c r="AU2172" t="s">
        <v>10751</v>
      </c>
      <c r="AV2172">
        <v>4.2</v>
      </c>
      <c r="AW2172" t="s">
        <v>10751</v>
      </c>
      <c r="AX2172">
        <v>4</v>
      </c>
      <c r="AY2172">
        <v>0.42399999999999999</v>
      </c>
      <c r="AZ2172">
        <v>0.57599999999999996</v>
      </c>
      <c r="BA2172" t="s">
        <v>10751</v>
      </c>
      <c r="BB2172" t="s">
        <v>10751</v>
      </c>
      <c r="BC2172" t="s">
        <v>10751</v>
      </c>
      <c r="BD2172" t="s">
        <v>10751</v>
      </c>
    </row>
    <row r="2173" spans="1:56">
      <c r="A2173" t="s">
        <v>10753</v>
      </c>
      <c r="B2173">
        <v>2750</v>
      </c>
      <c r="C2173">
        <v>1994</v>
      </c>
      <c r="D2173">
        <v>38</v>
      </c>
      <c r="E2173">
        <v>2.6700000000000001E-3</v>
      </c>
      <c r="F2173">
        <v>28.68093</v>
      </c>
      <c r="H2173">
        <v>23.3201</v>
      </c>
      <c r="I2173">
        <f t="shared" si="40"/>
        <v>6.2264667000000003E-2</v>
      </c>
      <c r="K2173">
        <v>22.32734</v>
      </c>
      <c r="L2173">
        <v>24.334440000000001</v>
      </c>
      <c r="M2173">
        <v>381.08748000000003</v>
      </c>
      <c r="N2173">
        <v>398.03217999999998</v>
      </c>
      <c r="O2173">
        <v>365.20258999999999</v>
      </c>
      <c r="P2173" t="s">
        <v>10751</v>
      </c>
      <c r="Q2173">
        <v>97</v>
      </c>
      <c r="R2173">
        <v>82.144499999999994</v>
      </c>
      <c r="S2173">
        <v>13.674899999999999</v>
      </c>
      <c r="T2173">
        <v>0.84685100000000002</v>
      </c>
      <c r="U2173">
        <v>2.9871000000000002E-2</v>
      </c>
      <c r="V2173">
        <v>32.12397</v>
      </c>
      <c r="W2173" t="s">
        <v>10751</v>
      </c>
      <c r="X2173">
        <v>1</v>
      </c>
      <c r="Y2173" t="s">
        <v>10751</v>
      </c>
      <c r="Z2173">
        <v>0.50600000000000001</v>
      </c>
      <c r="AA2173" t="s">
        <v>10751</v>
      </c>
      <c r="AB2173">
        <v>0.49399999999999999</v>
      </c>
      <c r="AC2173" t="s">
        <v>10751</v>
      </c>
      <c r="AD2173" t="s">
        <v>10751</v>
      </c>
      <c r="AE2173" t="s">
        <v>10751</v>
      </c>
      <c r="AF2173" t="s">
        <v>10751</v>
      </c>
      <c r="AG2173">
        <v>0.14299999999999999</v>
      </c>
      <c r="AH2173">
        <v>0.85699999999999998</v>
      </c>
      <c r="AI2173" t="s">
        <v>10751</v>
      </c>
      <c r="AJ2173" t="s">
        <v>10751</v>
      </c>
      <c r="AK2173" t="s">
        <v>10751</v>
      </c>
      <c r="AL2173" t="s">
        <v>10751</v>
      </c>
      <c r="AM2173" t="s">
        <v>10751</v>
      </c>
      <c r="AN2173" t="s">
        <v>10751</v>
      </c>
      <c r="AO2173" t="s">
        <v>10751</v>
      </c>
      <c r="AP2173">
        <v>1</v>
      </c>
      <c r="AQ2173" t="s">
        <v>10751</v>
      </c>
      <c r="AR2173" t="s">
        <v>10751</v>
      </c>
      <c r="AS2173" t="s">
        <v>10751</v>
      </c>
      <c r="AT2173">
        <v>0.14299999999999999</v>
      </c>
      <c r="AU2173" t="s">
        <v>10751</v>
      </c>
      <c r="AV2173">
        <v>4</v>
      </c>
      <c r="AW2173" t="s">
        <v>10751</v>
      </c>
      <c r="AX2173">
        <v>4</v>
      </c>
      <c r="AY2173">
        <v>0.49399999999999999</v>
      </c>
      <c r="AZ2173">
        <v>0.50600000000000001</v>
      </c>
      <c r="BA2173" t="s">
        <v>10751</v>
      </c>
      <c r="BB2173" t="s">
        <v>10751</v>
      </c>
      <c r="BC2173" t="s">
        <v>10751</v>
      </c>
      <c r="BD2173" t="s">
        <v>10751</v>
      </c>
    </row>
    <row r="2174" spans="1:56">
      <c r="A2174" t="s">
        <v>10753</v>
      </c>
      <c r="B2174">
        <v>2750</v>
      </c>
      <c r="C2174">
        <v>1995</v>
      </c>
      <c r="D2174">
        <v>38</v>
      </c>
      <c r="E2174">
        <v>2.48E-3</v>
      </c>
      <c r="F2174">
        <v>28.412960000000002</v>
      </c>
      <c r="H2174">
        <v>23.029240000000001</v>
      </c>
      <c r="I2174">
        <f t="shared" si="40"/>
        <v>5.7112515200000005E-2</v>
      </c>
      <c r="K2174">
        <v>21.83765</v>
      </c>
      <c r="L2174">
        <v>24.253450000000001</v>
      </c>
      <c r="M2174">
        <v>385.90073999999998</v>
      </c>
      <c r="N2174">
        <v>406.95778999999999</v>
      </c>
      <c r="O2174">
        <v>366.42216000000002</v>
      </c>
      <c r="P2174" t="s">
        <v>10751</v>
      </c>
      <c r="Q2174">
        <v>97</v>
      </c>
      <c r="R2174">
        <v>95</v>
      </c>
      <c r="S2174">
        <v>12.7524</v>
      </c>
      <c r="T2174">
        <v>0.97938099999999995</v>
      </c>
      <c r="U2174">
        <v>3.4544999999999999E-2</v>
      </c>
      <c r="V2174">
        <v>31.678889999999999</v>
      </c>
      <c r="W2174" t="s">
        <v>10751</v>
      </c>
      <c r="X2174">
        <v>1</v>
      </c>
      <c r="Y2174" t="s">
        <v>10751</v>
      </c>
      <c r="Z2174">
        <v>0.47399999999999998</v>
      </c>
      <c r="AA2174" t="s">
        <v>10751</v>
      </c>
      <c r="AB2174">
        <v>0.52600000000000002</v>
      </c>
      <c r="AC2174" t="s">
        <v>10751</v>
      </c>
      <c r="AD2174" t="s">
        <v>10751</v>
      </c>
      <c r="AE2174" t="s">
        <v>10751</v>
      </c>
      <c r="AF2174" t="s">
        <v>10751</v>
      </c>
      <c r="AG2174">
        <v>1</v>
      </c>
      <c r="AH2174" t="s">
        <v>10751</v>
      </c>
      <c r="AI2174" t="s">
        <v>10751</v>
      </c>
      <c r="AJ2174" t="s">
        <v>10751</v>
      </c>
      <c r="AK2174" t="s">
        <v>10751</v>
      </c>
      <c r="AL2174" t="s">
        <v>10751</v>
      </c>
      <c r="AM2174" t="s">
        <v>10751</v>
      </c>
      <c r="AN2174" t="s">
        <v>10751</v>
      </c>
      <c r="AO2174" t="s">
        <v>10751</v>
      </c>
      <c r="AP2174">
        <v>1</v>
      </c>
      <c r="AQ2174" t="s">
        <v>10751</v>
      </c>
      <c r="AR2174" t="s">
        <v>10751</v>
      </c>
      <c r="AS2174" t="s">
        <v>10751</v>
      </c>
      <c r="AT2174" t="s">
        <v>10751</v>
      </c>
      <c r="AU2174" t="s">
        <v>10751</v>
      </c>
      <c r="AV2174">
        <v>3.9</v>
      </c>
      <c r="AW2174" t="s">
        <v>10751</v>
      </c>
      <c r="AX2174">
        <v>4</v>
      </c>
      <c r="AY2174">
        <v>0.52600000000000002</v>
      </c>
      <c r="AZ2174">
        <v>0.47399999999999998</v>
      </c>
      <c r="BA2174" t="s">
        <v>10751</v>
      </c>
      <c r="BB2174" t="s">
        <v>10751</v>
      </c>
      <c r="BC2174" t="s">
        <v>10751</v>
      </c>
      <c r="BD2174" t="s">
        <v>10751</v>
      </c>
    </row>
    <row r="2175" spans="1:56">
      <c r="A2175" t="s">
        <v>10753</v>
      </c>
      <c r="B2175">
        <v>2750</v>
      </c>
      <c r="C2175">
        <v>1996</v>
      </c>
      <c r="D2175">
        <v>26</v>
      </c>
      <c r="E2175">
        <v>2.0070000000000001E-3</v>
      </c>
      <c r="F2175">
        <v>28.384360000000001</v>
      </c>
      <c r="H2175">
        <v>22.91215</v>
      </c>
      <c r="I2175">
        <f t="shared" si="40"/>
        <v>4.5984685050000002E-2</v>
      </c>
      <c r="K2175">
        <v>21.62623</v>
      </c>
      <c r="L2175">
        <v>24.21735</v>
      </c>
      <c r="M2175">
        <v>387.87272999999999</v>
      </c>
      <c r="N2175">
        <v>410.93612999999999</v>
      </c>
      <c r="O2175">
        <v>366.96827999999999</v>
      </c>
      <c r="P2175" t="s">
        <v>10751</v>
      </c>
      <c r="Q2175">
        <v>97</v>
      </c>
      <c r="R2175">
        <v>95</v>
      </c>
      <c r="S2175">
        <v>13.194800000000001</v>
      </c>
      <c r="T2175">
        <v>0.97938099999999995</v>
      </c>
      <c r="U2175">
        <v>3.4544999999999999E-2</v>
      </c>
      <c r="V2175">
        <v>31.543500000000002</v>
      </c>
      <c r="W2175" t="s">
        <v>10751</v>
      </c>
      <c r="X2175">
        <v>1</v>
      </c>
      <c r="Y2175" t="s">
        <v>10751</v>
      </c>
      <c r="Z2175">
        <v>0.496</v>
      </c>
      <c r="AA2175" t="s">
        <v>10751</v>
      </c>
      <c r="AB2175">
        <v>0.504</v>
      </c>
      <c r="AC2175" t="s">
        <v>10751</v>
      </c>
      <c r="AD2175" t="s">
        <v>10751</v>
      </c>
      <c r="AE2175" t="s">
        <v>10751</v>
      </c>
      <c r="AF2175" t="s">
        <v>10751</v>
      </c>
      <c r="AG2175">
        <v>1</v>
      </c>
      <c r="AH2175" t="s">
        <v>10751</v>
      </c>
      <c r="AI2175" t="s">
        <v>10751</v>
      </c>
      <c r="AJ2175" t="s">
        <v>10751</v>
      </c>
      <c r="AK2175" t="s">
        <v>10751</v>
      </c>
      <c r="AL2175" t="s">
        <v>10751</v>
      </c>
      <c r="AM2175" t="s">
        <v>10751</v>
      </c>
      <c r="AN2175" t="s">
        <v>10751</v>
      </c>
      <c r="AO2175" t="s">
        <v>10751</v>
      </c>
      <c r="AP2175">
        <v>1</v>
      </c>
      <c r="AQ2175" t="s">
        <v>10751</v>
      </c>
      <c r="AR2175" t="s">
        <v>10751</v>
      </c>
      <c r="AS2175" t="s">
        <v>10751</v>
      </c>
      <c r="AT2175">
        <v>1</v>
      </c>
      <c r="AU2175" t="s">
        <v>10751</v>
      </c>
      <c r="AV2175">
        <v>4.0999999999999996</v>
      </c>
      <c r="AW2175" t="s">
        <v>10751</v>
      </c>
      <c r="AX2175">
        <v>4</v>
      </c>
      <c r="AY2175">
        <v>0.504</v>
      </c>
      <c r="AZ2175">
        <v>0.496</v>
      </c>
      <c r="BA2175" t="s">
        <v>10751</v>
      </c>
      <c r="BB2175" t="s">
        <v>10751</v>
      </c>
      <c r="BC2175" t="s">
        <v>10751</v>
      </c>
      <c r="BD2175" t="s">
        <v>10751</v>
      </c>
    </row>
    <row r="2176" spans="1:56">
      <c r="A2176" t="s">
        <v>10753</v>
      </c>
      <c r="B2176">
        <v>2750</v>
      </c>
      <c r="C2176">
        <v>1997</v>
      </c>
      <c r="D2176">
        <v>10</v>
      </c>
      <c r="E2176">
        <v>6.6399999999999999E-4</v>
      </c>
      <c r="F2176">
        <v>28.337009999999999</v>
      </c>
      <c r="H2176">
        <v>22.744700000000002</v>
      </c>
      <c r="I2176">
        <f t="shared" si="40"/>
        <v>1.51024808E-2</v>
      </c>
      <c r="K2176">
        <v>21.537710000000001</v>
      </c>
      <c r="L2176">
        <v>23.927720000000001</v>
      </c>
      <c r="M2176">
        <v>390.72842000000003</v>
      </c>
      <c r="N2176">
        <v>412.62509999999997</v>
      </c>
      <c r="O2176">
        <v>371.41023999999999</v>
      </c>
      <c r="P2176" t="s">
        <v>10751</v>
      </c>
      <c r="Q2176">
        <v>97</v>
      </c>
      <c r="R2176">
        <v>95</v>
      </c>
      <c r="S2176">
        <v>13.188800000000001</v>
      </c>
      <c r="T2176">
        <v>0.97938099999999995</v>
      </c>
      <c r="U2176">
        <v>3.4544999999999999E-2</v>
      </c>
      <c r="V2176">
        <v>31.312090000000001</v>
      </c>
      <c r="W2176" t="s">
        <v>10751</v>
      </c>
      <c r="X2176">
        <v>1</v>
      </c>
      <c r="Y2176" t="s">
        <v>10751</v>
      </c>
      <c r="Z2176">
        <v>0.48399999999999999</v>
      </c>
      <c r="AA2176" t="s">
        <v>10751</v>
      </c>
      <c r="AB2176">
        <v>0.51600000000000001</v>
      </c>
      <c r="AC2176" t="s">
        <v>10751</v>
      </c>
      <c r="AD2176" t="s">
        <v>10751</v>
      </c>
      <c r="AE2176" t="s">
        <v>10751</v>
      </c>
      <c r="AF2176" t="s">
        <v>10751</v>
      </c>
      <c r="AG2176">
        <v>1</v>
      </c>
      <c r="AH2176" t="s">
        <v>10751</v>
      </c>
      <c r="AI2176" t="s">
        <v>10751</v>
      </c>
      <c r="AJ2176" t="s">
        <v>10751</v>
      </c>
      <c r="AK2176" t="s">
        <v>10751</v>
      </c>
      <c r="AL2176" t="s">
        <v>10751</v>
      </c>
      <c r="AM2176" t="s">
        <v>10751</v>
      </c>
      <c r="AN2176" t="s">
        <v>10751</v>
      </c>
      <c r="AO2176" t="s">
        <v>10751</v>
      </c>
      <c r="AP2176">
        <v>1</v>
      </c>
      <c r="AQ2176" t="s">
        <v>10751</v>
      </c>
      <c r="AR2176" t="s">
        <v>10751</v>
      </c>
      <c r="AS2176" t="s">
        <v>10751</v>
      </c>
      <c r="AT2176">
        <v>1</v>
      </c>
      <c r="AU2176" t="s">
        <v>10751</v>
      </c>
      <c r="AV2176">
        <v>4</v>
      </c>
      <c r="AW2176" t="s">
        <v>10751</v>
      </c>
      <c r="AX2176">
        <v>4</v>
      </c>
      <c r="AY2176">
        <v>0.51600000000000001</v>
      </c>
      <c r="AZ2176">
        <v>0.48399999999999999</v>
      </c>
      <c r="BA2176" t="s">
        <v>10751</v>
      </c>
      <c r="BB2176" t="s">
        <v>10751</v>
      </c>
      <c r="BC2176" t="s">
        <v>10751</v>
      </c>
      <c r="BD2176" t="s">
        <v>10751</v>
      </c>
    </row>
    <row r="2177" spans="1:56">
      <c r="A2177" t="s">
        <v>10753</v>
      </c>
      <c r="B2177">
        <v>2750</v>
      </c>
      <c r="C2177">
        <v>1998</v>
      </c>
      <c r="D2177">
        <v>9</v>
      </c>
      <c r="E2177">
        <v>5.9699999999999998E-4</v>
      </c>
      <c r="F2177">
        <v>28.448309999999999</v>
      </c>
      <c r="H2177">
        <v>22.71632</v>
      </c>
      <c r="I2177">
        <f t="shared" si="40"/>
        <v>1.356164304E-2</v>
      </c>
      <c r="K2177">
        <v>21.500810000000001</v>
      </c>
      <c r="L2177">
        <v>23.88045</v>
      </c>
      <c r="M2177">
        <v>391.21649000000002</v>
      </c>
      <c r="N2177">
        <v>413.33330000000001</v>
      </c>
      <c r="O2177">
        <v>372.14548000000002</v>
      </c>
      <c r="P2177" t="s">
        <v>10751</v>
      </c>
      <c r="Q2177">
        <v>97</v>
      </c>
      <c r="R2177">
        <v>95</v>
      </c>
      <c r="S2177">
        <v>13.622199999999999</v>
      </c>
      <c r="T2177">
        <v>0.97938099999999995</v>
      </c>
      <c r="U2177">
        <v>3.4544999999999999E-2</v>
      </c>
      <c r="V2177">
        <v>31.249659999999999</v>
      </c>
      <c r="W2177" t="s">
        <v>10751</v>
      </c>
      <c r="X2177">
        <v>1</v>
      </c>
      <c r="Y2177" t="s">
        <v>10751</v>
      </c>
      <c r="Z2177">
        <v>0.46</v>
      </c>
      <c r="AA2177" t="s">
        <v>10751</v>
      </c>
      <c r="AB2177">
        <v>0.54</v>
      </c>
      <c r="AC2177" t="s">
        <v>10751</v>
      </c>
      <c r="AD2177" t="s">
        <v>10751</v>
      </c>
      <c r="AE2177" t="s">
        <v>10751</v>
      </c>
      <c r="AF2177" t="s">
        <v>10751</v>
      </c>
      <c r="AG2177">
        <v>1</v>
      </c>
      <c r="AH2177" t="s">
        <v>10751</v>
      </c>
      <c r="AI2177" t="s">
        <v>10751</v>
      </c>
      <c r="AJ2177" t="s">
        <v>10751</v>
      </c>
      <c r="AK2177" t="s">
        <v>10751</v>
      </c>
      <c r="AL2177" t="s">
        <v>10751</v>
      </c>
      <c r="AM2177" t="s">
        <v>10751</v>
      </c>
      <c r="AN2177" t="s">
        <v>10751</v>
      </c>
      <c r="AO2177" t="s">
        <v>10751</v>
      </c>
      <c r="AP2177">
        <v>1</v>
      </c>
      <c r="AQ2177" t="s">
        <v>10751</v>
      </c>
      <c r="AR2177" t="s">
        <v>10751</v>
      </c>
      <c r="AS2177" t="s">
        <v>10751</v>
      </c>
      <c r="AT2177">
        <v>1</v>
      </c>
      <c r="AU2177" t="s">
        <v>10751</v>
      </c>
      <c r="AV2177">
        <v>4</v>
      </c>
      <c r="AW2177" t="s">
        <v>10751</v>
      </c>
      <c r="AX2177">
        <v>4</v>
      </c>
      <c r="AY2177">
        <v>0.54</v>
      </c>
      <c r="AZ2177">
        <v>0.46</v>
      </c>
      <c r="BA2177" t="s">
        <v>10751</v>
      </c>
      <c r="BB2177" t="s">
        <v>10751</v>
      </c>
      <c r="BC2177" t="s">
        <v>10751</v>
      </c>
      <c r="BD2177" t="s">
        <v>10751</v>
      </c>
    </row>
    <row r="2178" spans="1:56">
      <c r="A2178" t="s">
        <v>10753</v>
      </c>
      <c r="B2178">
        <v>2750</v>
      </c>
      <c r="C2178">
        <v>1999</v>
      </c>
      <c r="D2178" t="s">
        <v>10751</v>
      </c>
      <c r="E2178" t="s">
        <v>10751</v>
      </c>
      <c r="F2178" t="s">
        <v>10751</v>
      </c>
      <c r="H2178" t="s">
        <v>10751</v>
      </c>
      <c r="I2178" t="str">
        <f t="shared" si="40"/>
        <v/>
      </c>
      <c r="K2178" t="s">
        <v>10751</v>
      </c>
      <c r="L2178" t="s">
        <v>10751</v>
      </c>
      <c r="M2178" t="s">
        <v>10751</v>
      </c>
      <c r="N2178" t="s">
        <v>10751</v>
      </c>
      <c r="O2178" t="s">
        <v>10751</v>
      </c>
      <c r="P2178" t="s">
        <v>10751</v>
      </c>
      <c r="Q2178" t="s">
        <v>10751</v>
      </c>
      <c r="R2178" t="s">
        <v>10751</v>
      </c>
      <c r="S2178" t="s">
        <v>10751</v>
      </c>
      <c r="T2178" t="s">
        <v>10751</v>
      </c>
      <c r="U2178" t="s">
        <v>10751</v>
      </c>
      <c r="V2178" t="s">
        <v>10751</v>
      </c>
      <c r="W2178" t="s">
        <v>10751</v>
      </c>
      <c r="X2178" t="s">
        <v>10751</v>
      </c>
      <c r="Y2178" t="s">
        <v>10751</v>
      </c>
      <c r="Z2178" t="s">
        <v>10751</v>
      </c>
      <c r="AA2178" t="s">
        <v>10751</v>
      </c>
      <c r="AB2178" t="s">
        <v>10751</v>
      </c>
      <c r="AC2178" t="s">
        <v>10751</v>
      </c>
      <c r="AD2178" t="s">
        <v>10751</v>
      </c>
      <c r="AE2178" t="s">
        <v>10751</v>
      </c>
      <c r="AF2178" t="s">
        <v>10751</v>
      </c>
      <c r="AG2178" t="s">
        <v>10751</v>
      </c>
      <c r="AH2178" t="s">
        <v>10751</v>
      </c>
      <c r="AI2178" t="s">
        <v>10751</v>
      </c>
      <c r="AJ2178" t="s">
        <v>10751</v>
      </c>
      <c r="AK2178" t="s">
        <v>10751</v>
      </c>
      <c r="AL2178" t="s">
        <v>10751</v>
      </c>
      <c r="AM2178" t="s">
        <v>10751</v>
      </c>
      <c r="AN2178" t="s">
        <v>10751</v>
      </c>
      <c r="AO2178" t="s">
        <v>10751</v>
      </c>
      <c r="AP2178" t="s">
        <v>10751</v>
      </c>
      <c r="AQ2178" t="s">
        <v>10751</v>
      </c>
      <c r="AR2178" t="s">
        <v>10751</v>
      </c>
      <c r="AS2178" t="s">
        <v>10751</v>
      </c>
      <c r="AT2178" t="s">
        <v>10751</v>
      </c>
      <c r="AU2178" t="s">
        <v>10751</v>
      </c>
      <c r="AV2178" t="s">
        <v>10751</v>
      </c>
      <c r="AW2178" t="s">
        <v>10751</v>
      </c>
      <c r="AX2178" t="s">
        <v>10751</v>
      </c>
      <c r="AY2178" t="s">
        <v>10751</v>
      </c>
      <c r="AZ2178" t="s">
        <v>10751</v>
      </c>
      <c r="BA2178" t="s">
        <v>10751</v>
      </c>
      <c r="BB2178" t="s">
        <v>10751</v>
      </c>
      <c r="BC2178" t="s">
        <v>10751</v>
      </c>
      <c r="BD2178" t="s">
        <v>10751</v>
      </c>
    </row>
    <row r="2179" spans="1:56">
      <c r="A2179" t="s">
        <v>10753</v>
      </c>
      <c r="B2179">
        <v>2750</v>
      </c>
      <c r="C2179">
        <v>2000</v>
      </c>
      <c r="D2179" t="s">
        <v>10751</v>
      </c>
      <c r="E2179" t="s">
        <v>10751</v>
      </c>
      <c r="F2179" t="s">
        <v>10751</v>
      </c>
      <c r="H2179" t="s">
        <v>10751</v>
      </c>
      <c r="I2179" t="str">
        <f t="shared" si="40"/>
        <v/>
      </c>
      <c r="K2179" t="s">
        <v>10751</v>
      </c>
      <c r="L2179" t="s">
        <v>10751</v>
      </c>
      <c r="M2179" t="s">
        <v>10751</v>
      </c>
      <c r="N2179" t="s">
        <v>10751</v>
      </c>
      <c r="O2179" t="s">
        <v>10751</v>
      </c>
      <c r="P2179" t="s">
        <v>10751</v>
      </c>
      <c r="Q2179" t="s">
        <v>10751</v>
      </c>
      <c r="R2179" t="s">
        <v>10751</v>
      </c>
      <c r="S2179" t="s">
        <v>10751</v>
      </c>
      <c r="T2179" t="s">
        <v>10751</v>
      </c>
      <c r="U2179" t="s">
        <v>10751</v>
      </c>
      <c r="V2179" t="s">
        <v>10751</v>
      </c>
      <c r="W2179" t="s">
        <v>10751</v>
      </c>
      <c r="X2179" t="s">
        <v>10751</v>
      </c>
      <c r="Y2179" t="s">
        <v>10751</v>
      </c>
      <c r="Z2179" t="s">
        <v>10751</v>
      </c>
      <c r="AA2179" t="s">
        <v>10751</v>
      </c>
      <c r="AB2179" t="s">
        <v>10751</v>
      </c>
      <c r="AC2179" t="s">
        <v>10751</v>
      </c>
      <c r="AD2179" t="s">
        <v>10751</v>
      </c>
      <c r="AE2179" t="s">
        <v>10751</v>
      </c>
      <c r="AF2179" t="s">
        <v>10751</v>
      </c>
      <c r="AG2179" t="s">
        <v>10751</v>
      </c>
      <c r="AH2179" t="s">
        <v>10751</v>
      </c>
      <c r="AI2179" t="s">
        <v>10751</v>
      </c>
      <c r="AJ2179" t="s">
        <v>10751</v>
      </c>
      <c r="AK2179" t="s">
        <v>10751</v>
      </c>
      <c r="AL2179" t="s">
        <v>10751</v>
      </c>
      <c r="AM2179" t="s">
        <v>10751</v>
      </c>
      <c r="AN2179" t="s">
        <v>10751</v>
      </c>
      <c r="AO2179" t="s">
        <v>10751</v>
      </c>
      <c r="AP2179" t="s">
        <v>10751</v>
      </c>
      <c r="AQ2179" t="s">
        <v>10751</v>
      </c>
      <c r="AR2179" t="s">
        <v>10751</v>
      </c>
      <c r="AS2179" t="s">
        <v>10751</v>
      </c>
      <c r="AT2179" t="s">
        <v>10751</v>
      </c>
      <c r="AU2179" t="s">
        <v>10751</v>
      </c>
      <c r="AV2179" t="s">
        <v>10751</v>
      </c>
      <c r="AW2179" t="s">
        <v>10751</v>
      </c>
      <c r="AX2179" t="s">
        <v>10751</v>
      </c>
      <c r="AY2179" t="s">
        <v>10751</v>
      </c>
      <c r="AZ2179" t="s">
        <v>10751</v>
      </c>
      <c r="BA2179" t="s">
        <v>10751</v>
      </c>
      <c r="BB2179" t="s">
        <v>10751</v>
      </c>
      <c r="BC2179" t="s">
        <v>10751</v>
      </c>
      <c r="BD2179" t="s">
        <v>10751</v>
      </c>
    </row>
    <row r="2180" spans="1:56">
      <c r="A2180" t="s">
        <v>10753</v>
      </c>
      <c r="B2180">
        <v>2750</v>
      </c>
      <c r="C2180">
        <v>2001</v>
      </c>
      <c r="D2180" t="s">
        <v>10751</v>
      </c>
      <c r="E2180" t="s">
        <v>10751</v>
      </c>
      <c r="F2180" t="s">
        <v>10751</v>
      </c>
      <c r="H2180" t="s">
        <v>10751</v>
      </c>
      <c r="I2180" t="str">
        <f t="shared" si="40"/>
        <v/>
      </c>
      <c r="K2180" t="s">
        <v>10751</v>
      </c>
      <c r="L2180" t="s">
        <v>10751</v>
      </c>
      <c r="M2180" t="s">
        <v>10751</v>
      </c>
      <c r="N2180" t="s">
        <v>10751</v>
      </c>
      <c r="O2180" t="s">
        <v>10751</v>
      </c>
      <c r="P2180" t="s">
        <v>10751</v>
      </c>
      <c r="Q2180" t="s">
        <v>10751</v>
      </c>
      <c r="R2180" t="s">
        <v>10751</v>
      </c>
      <c r="S2180" t="s">
        <v>10751</v>
      </c>
      <c r="T2180" t="s">
        <v>10751</v>
      </c>
      <c r="U2180" t="s">
        <v>10751</v>
      </c>
      <c r="V2180" t="s">
        <v>10751</v>
      </c>
      <c r="W2180" t="s">
        <v>10751</v>
      </c>
      <c r="X2180" t="s">
        <v>10751</v>
      </c>
      <c r="Y2180" t="s">
        <v>10751</v>
      </c>
      <c r="Z2180" t="s">
        <v>10751</v>
      </c>
      <c r="AA2180" t="s">
        <v>10751</v>
      </c>
      <c r="AB2180" t="s">
        <v>10751</v>
      </c>
      <c r="AC2180" t="s">
        <v>10751</v>
      </c>
      <c r="AD2180" t="s">
        <v>10751</v>
      </c>
      <c r="AE2180" t="s">
        <v>10751</v>
      </c>
      <c r="AF2180" t="s">
        <v>10751</v>
      </c>
      <c r="AG2180" t="s">
        <v>10751</v>
      </c>
      <c r="AH2180" t="s">
        <v>10751</v>
      </c>
      <c r="AI2180" t="s">
        <v>10751</v>
      </c>
      <c r="AJ2180" t="s">
        <v>10751</v>
      </c>
      <c r="AK2180" t="s">
        <v>10751</v>
      </c>
      <c r="AL2180" t="s">
        <v>10751</v>
      </c>
      <c r="AM2180" t="s">
        <v>10751</v>
      </c>
      <c r="AN2180" t="s">
        <v>10751</v>
      </c>
      <c r="AO2180" t="s">
        <v>10751</v>
      </c>
      <c r="AP2180" t="s">
        <v>10751</v>
      </c>
      <c r="AQ2180" t="s">
        <v>10751</v>
      </c>
      <c r="AR2180" t="s">
        <v>10751</v>
      </c>
      <c r="AS2180" t="s">
        <v>10751</v>
      </c>
      <c r="AT2180" t="s">
        <v>10751</v>
      </c>
      <c r="AU2180" t="s">
        <v>10751</v>
      </c>
      <c r="AV2180" t="s">
        <v>10751</v>
      </c>
      <c r="AW2180" t="s">
        <v>10751</v>
      </c>
      <c r="AX2180" t="s">
        <v>10751</v>
      </c>
      <c r="AY2180" t="s">
        <v>10751</v>
      </c>
      <c r="AZ2180" t="s">
        <v>10751</v>
      </c>
      <c r="BA2180" t="s">
        <v>10751</v>
      </c>
      <c r="BB2180" t="s">
        <v>10751</v>
      </c>
      <c r="BC2180" t="s">
        <v>10751</v>
      </c>
      <c r="BD2180" t="s">
        <v>10751</v>
      </c>
    </row>
    <row r="2181" spans="1:56">
      <c r="A2181" t="s">
        <v>10753</v>
      </c>
      <c r="B2181">
        <v>2750</v>
      </c>
      <c r="C2181">
        <v>2002</v>
      </c>
      <c r="D2181" t="s">
        <v>10751</v>
      </c>
      <c r="E2181" t="s">
        <v>10751</v>
      </c>
      <c r="F2181" t="s">
        <v>10751</v>
      </c>
      <c r="H2181" t="s">
        <v>10751</v>
      </c>
      <c r="I2181" t="str">
        <f t="shared" si="40"/>
        <v/>
      </c>
      <c r="K2181" t="s">
        <v>10751</v>
      </c>
      <c r="L2181" t="s">
        <v>10751</v>
      </c>
      <c r="M2181" t="s">
        <v>10751</v>
      </c>
      <c r="N2181" t="s">
        <v>10751</v>
      </c>
      <c r="O2181" t="s">
        <v>10751</v>
      </c>
      <c r="P2181" t="s">
        <v>10751</v>
      </c>
      <c r="Q2181" t="s">
        <v>10751</v>
      </c>
      <c r="R2181" t="s">
        <v>10751</v>
      </c>
      <c r="S2181" t="s">
        <v>10751</v>
      </c>
      <c r="T2181" t="s">
        <v>10751</v>
      </c>
      <c r="U2181" t="s">
        <v>10751</v>
      </c>
      <c r="V2181" t="s">
        <v>10751</v>
      </c>
      <c r="W2181" t="s">
        <v>10751</v>
      </c>
      <c r="X2181" t="s">
        <v>10751</v>
      </c>
      <c r="Y2181" t="s">
        <v>10751</v>
      </c>
      <c r="Z2181" t="s">
        <v>10751</v>
      </c>
      <c r="AA2181" t="s">
        <v>10751</v>
      </c>
      <c r="AB2181" t="s">
        <v>10751</v>
      </c>
      <c r="AC2181" t="s">
        <v>10751</v>
      </c>
      <c r="AD2181" t="s">
        <v>10751</v>
      </c>
      <c r="AE2181" t="s">
        <v>10751</v>
      </c>
      <c r="AF2181" t="s">
        <v>10751</v>
      </c>
      <c r="AG2181" t="s">
        <v>10751</v>
      </c>
      <c r="AH2181" t="s">
        <v>10751</v>
      </c>
      <c r="AI2181" t="s">
        <v>10751</v>
      </c>
      <c r="AJ2181" t="s">
        <v>10751</v>
      </c>
      <c r="AK2181" t="s">
        <v>10751</v>
      </c>
      <c r="AL2181" t="s">
        <v>10751</v>
      </c>
      <c r="AM2181" t="s">
        <v>10751</v>
      </c>
      <c r="AN2181" t="s">
        <v>10751</v>
      </c>
      <c r="AO2181" t="s">
        <v>10751</v>
      </c>
      <c r="AP2181" t="s">
        <v>10751</v>
      </c>
      <c r="AQ2181" t="s">
        <v>10751</v>
      </c>
      <c r="AR2181" t="s">
        <v>10751</v>
      </c>
      <c r="AS2181" t="s">
        <v>10751</v>
      </c>
      <c r="AT2181" t="s">
        <v>10751</v>
      </c>
      <c r="AU2181" t="s">
        <v>10751</v>
      </c>
      <c r="AV2181" t="s">
        <v>10751</v>
      </c>
      <c r="AW2181" t="s">
        <v>10751</v>
      </c>
      <c r="AX2181" t="s">
        <v>10751</v>
      </c>
      <c r="AY2181" t="s">
        <v>10751</v>
      </c>
      <c r="AZ2181" t="s">
        <v>10751</v>
      </c>
      <c r="BA2181" t="s">
        <v>10751</v>
      </c>
      <c r="BB2181" t="s">
        <v>10751</v>
      </c>
      <c r="BC2181" t="s">
        <v>10751</v>
      </c>
      <c r="BD2181" t="s">
        <v>10751</v>
      </c>
    </row>
    <row r="2182" spans="1:56">
      <c r="A2182" t="s">
        <v>10753</v>
      </c>
      <c r="B2182">
        <v>2750</v>
      </c>
      <c r="C2182">
        <v>2003</v>
      </c>
      <c r="D2182" t="s">
        <v>10751</v>
      </c>
      <c r="E2182" t="s">
        <v>10751</v>
      </c>
      <c r="F2182" t="s">
        <v>10751</v>
      </c>
      <c r="H2182" t="s">
        <v>10751</v>
      </c>
      <c r="I2182" t="str">
        <f t="shared" si="40"/>
        <v/>
      </c>
      <c r="K2182" t="s">
        <v>10751</v>
      </c>
      <c r="L2182" t="s">
        <v>10751</v>
      </c>
      <c r="M2182" t="s">
        <v>10751</v>
      </c>
      <c r="N2182" t="s">
        <v>10751</v>
      </c>
      <c r="O2182" t="s">
        <v>10751</v>
      </c>
      <c r="P2182" t="s">
        <v>10751</v>
      </c>
      <c r="Q2182" t="s">
        <v>10751</v>
      </c>
      <c r="R2182" t="s">
        <v>10751</v>
      </c>
      <c r="S2182" t="s">
        <v>10751</v>
      </c>
      <c r="T2182" t="s">
        <v>10751</v>
      </c>
      <c r="U2182" t="s">
        <v>10751</v>
      </c>
      <c r="V2182" t="s">
        <v>10751</v>
      </c>
      <c r="W2182" t="s">
        <v>10751</v>
      </c>
      <c r="X2182" t="s">
        <v>10751</v>
      </c>
      <c r="Y2182" t="s">
        <v>10751</v>
      </c>
      <c r="Z2182" t="s">
        <v>10751</v>
      </c>
      <c r="AA2182" t="s">
        <v>10751</v>
      </c>
      <c r="AB2182" t="s">
        <v>10751</v>
      </c>
      <c r="AC2182" t="s">
        <v>10751</v>
      </c>
      <c r="AD2182" t="s">
        <v>10751</v>
      </c>
      <c r="AE2182" t="s">
        <v>10751</v>
      </c>
      <c r="AF2182" t="s">
        <v>10751</v>
      </c>
      <c r="AG2182" t="s">
        <v>10751</v>
      </c>
      <c r="AH2182" t="s">
        <v>10751</v>
      </c>
      <c r="AI2182" t="s">
        <v>10751</v>
      </c>
      <c r="AJ2182" t="s">
        <v>10751</v>
      </c>
      <c r="AK2182" t="s">
        <v>10751</v>
      </c>
      <c r="AL2182" t="s">
        <v>10751</v>
      </c>
      <c r="AM2182" t="s">
        <v>10751</v>
      </c>
      <c r="AN2182" t="s">
        <v>10751</v>
      </c>
      <c r="AO2182" t="s">
        <v>10751</v>
      </c>
      <c r="AP2182" t="s">
        <v>10751</v>
      </c>
      <c r="AQ2182" t="s">
        <v>10751</v>
      </c>
      <c r="AR2182" t="s">
        <v>10751</v>
      </c>
      <c r="AS2182" t="s">
        <v>10751</v>
      </c>
      <c r="AT2182" t="s">
        <v>10751</v>
      </c>
      <c r="AU2182" t="s">
        <v>10751</v>
      </c>
      <c r="AV2182" t="s">
        <v>10751</v>
      </c>
      <c r="AW2182" t="s">
        <v>10751</v>
      </c>
      <c r="AX2182" t="s">
        <v>10751</v>
      </c>
      <c r="AY2182" t="s">
        <v>10751</v>
      </c>
      <c r="AZ2182" t="s">
        <v>10751</v>
      </c>
      <c r="BA2182" t="s">
        <v>10751</v>
      </c>
      <c r="BB2182" t="s">
        <v>10751</v>
      </c>
      <c r="BC2182" t="s">
        <v>10751</v>
      </c>
      <c r="BD2182" t="s">
        <v>10751</v>
      </c>
    </row>
    <row r="2183" spans="1:56">
      <c r="A2183" t="s">
        <v>10753</v>
      </c>
      <c r="B2183">
        <v>2750</v>
      </c>
      <c r="C2183">
        <v>2004</v>
      </c>
      <c r="D2183" t="s">
        <v>10751</v>
      </c>
      <c r="E2183" t="s">
        <v>10751</v>
      </c>
      <c r="F2183" t="s">
        <v>10751</v>
      </c>
      <c r="H2183" t="s">
        <v>10751</v>
      </c>
      <c r="I2183" t="str">
        <f t="shared" si="40"/>
        <v/>
      </c>
      <c r="K2183" t="s">
        <v>10751</v>
      </c>
      <c r="L2183" t="s">
        <v>10751</v>
      </c>
      <c r="M2183" t="s">
        <v>10751</v>
      </c>
      <c r="N2183" t="s">
        <v>10751</v>
      </c>
      <c r="O2183" t="s">
        <v>10751</v>
      </c>
      <c r="P2183" t="s">
        <v>10751</v>
      </c>
      <c r="Q2183" t="s">
        <v>10751</v>
      </c>
      <c r="R2183" t="s">
        <v>10751</v>
      </c>
      <c r="S2183" t="s">
        <v>10751</v>
      </c>
      <c r="T2183" t="s">
        <v>10751</v>
      </c>
      <c r="U2183" t="s">
        <v>10751</v>
      </c>
      <c r="V2183" t="s">
        <v>10751</v>
      </c>
      <c r="W2183" t="s">
        <v>10751</v>
      </c>
      <c r="X2183" t="s">
        <v>10751</v>
      </c>
      <c r="Y2183" t="s">
        <v>10751</v>
      </c>
      <c r="Z2183" t="s">
        <v>10751</v>
      </c>
      <c r="AA2183" t="s">
        <v>10751</v>
      </c>
      <c r="AB2183" t="s">
        <v>10751</v>
      </c>
      <c r="AC2183" t="s">
        <v>10751</v>
      </c>
      <c r="AD2183" t="s">
        <v>10751</v>
      </c>
      <c r="AE2183" t="s">
        <v>10751</v>
      </c>
      <c r="AF2183" t="s">
        <v>10751</v>
      </c>
      <c r="AG2183" t="s">
        <v>10751</v>
      </c>
      <c r="AH2183" t="s">
        <v>10751</v>
      </c>
      <c r="AI2183" t="s">
        <v>10751</v>
      </c>
      <c r="AJ2183" t="s">
        <v>10751</v>
      </c>
      <c r="AK2183" t="s">
        <v>10751</v>
      </c>
      <c r="AL2183" t="s">
        <v>10751</v>
      </c>
      <c r="AM2183" t="s">
        <v>10751</v>
      </c>
      <c r="AN2183" t="s">
        <v>10751</v>
      </c>
      <c r="AO2183" t="s">
        <v>10751</v>
      </c>
      <c r="AP2183" t="s">
        <v>10751</v>
      </c>
      <c r="AQ2183" t="s">
        <v>10751</v>
      </c>
      <c r="AR2183" t="s">
        <v>10751</v>
      </c>
      <c r="AS2183" t="s">
        <v>10751</v>
      </c>
      <c r="AT2183" t="s">
        <v>10751</v>
      </c>
      <c r="AU2183" t="s">
        <v>10751</v>
      </c>
      <c r="AV2183" t="s">
        <v>10751</v>
      </c>
      <c r="AW2183" t="s">
        <v>10751</v>
      </c>
      <c r="AX2183" t="s">
        <v>10751</v>
      </c>
      <c r="AY2183" t="s">
        <v>10751</v>
      </c>
      <c r="AZ2183" t="s">
        <v>10751</v>
      </c>
      <c r="BA2183" t="s">
        <v>10751</v>
      </c>
      <c r="BB2183" t="s">
        <v>10751</v>
      </c>
      <c r="BC2183" t="s">
        <v>10751</v>
      </c>
      <c r="BD2183" t="s">
        <v>10751</v>
      </c>
    </row>
    <row r="2184" spans="1:56">
      <c r="A2184" t="s">
        <v>10753</v>
      </c>
      <c r="B2184">
        <v>2750</v>
      </c>
      <c r="C2184">
        <v>2005</v>
      </c>
      <c r="D2184" t="s">
        <v>10751</v>
      </c>
      <c r="E2184" t="s">
        <v>10751</v>
      </c>
      <c r="F2184" t="s">
        <v>10751</v>
      </c>
      <c r="H2184" t="s">
        <v>10751</v>
      </c>
      <c r="I2184" t="str">
        <f t="shared" si="40"/>
        <v/>
      </c>
      <c r="K2184" t="s">
        <v>10751</v>
      </c>
      <c r="L2184" t="s">
        <v>10751</v>
      </c>
      <c r="M2184" t="s">
        <v>10751</v>
      </c>
      <c r="N2184" t="s">
        <v>10751</v>
      </c>
      <c r="O2184" t="s">
        <v>10751</v>
      </c>
      <c r="P2184" t="s">
        <v>10751</v>
      </c>
      <c r="Q2184" t="s">
        <v>10751</v>
      </c>
      <c r="R2184" t="s">
        <v>10751</v>
      </c>
      <c r="S2184" t="s">
        <v>10751</v>
      </c>
      <c r="T2184" t="s">
        <v>10751</v>
      </c>
      <c r="U2184" t="s">
        <v>10751</v>
      </c>
      <c r="V2184" t="s">
        <v>10751</v>
      </c>
      <c r="W2184" t="s">
        <v>10751</v>
      </c>
      <c r="X2184" t="s">
        <v>10751</v>
      </c>
      <c r="Y2184" t="s">
        <v>10751</v>
      </c>
      <c r="Z2184" t="s">
        <v>10751</v>
      </c>
      <c r="AA2184" t="s">
        <v>10751</v>
      </c>
      <c r="AB2184" t="s">
        <v>10751</v>
      </c>
      <c r="AC2184" t="s">
        <v>10751</v>
      </c>
      <c r="AD2184" t="s">
        <v>10751</v>
      </c>
      <c r="AE2184" t="s">
        <v>10751</v>
      </c>
      <c r="AF2184" t="s">
        <v>10751</v>
      </c>
      <c r="AG2184" t="s">
        <v>10751</v>
      </c>
      <c r="AH2184" t="s">
        <v>10751</v>
      </c>
      <c r="AI2184" t="s">
        <v>10751</v>
      </c>
      <c r="AJ2184" t="s">
        <v>10751</v>
      </c>
      <c r="AK2184" t="s">
        <v>10751</v>
      </c>
      <c r="AL2184" t="s">
        <v>10751</v>
      </c>
      <c r="AM2184" t="s">
        <v>10751</v>
      </c>
      <c r="AN2184" t="s">
        <v>10751</v>
      </c>
      <c r="AO2184" t="s">
        <v>10751</v>
      </c>
      <c r="AP2184" t="s">
        <v>10751</v>
      </c>
      <c r="AQ2184" t="s">
        <v>10751</v>
      </c>
      <c r="AR2184" t="s">
        <v>10751</v>
      </c>
      <c r="AS2184" t="s">
        <v>10751</v>
      </c>
      <c r="AT2184" t="s">
        <v>10751</v>
      </c>
      <c r="AU2184" t="s">
        <v>10751</v>
      </c>
      <c r="AV2184" t="s">
        <v>10751</v>
      </c>
      <c r="AW2184" t="s">
        <v>10751</v>
      </c>
      <c r="AX2184" t="s">
        <v>10751</v>
      </c>
      <c r="AY2184" t="s">
        <v>10751</v>
      </c>
      <c r="AZ2184" t="s">
        <v>10751</v>
      </c>
      <c r="BA2184" t="s">
        <v>10751</v>
      </c>
      <c r="BB2184" t="s">
        <v>10751</v>
      </c>
      <c r="BC2184" t="s">
        <v>10751</v>
      </c>
      <c r="BD2184" t="s">
        <v>10751</v>
      </c>
    </row>
    <row r="2185" spans="1:56">
      <c r="A2185" t="s">
        <v>10753</v>
      </c>
      <c r="B2185">
        <v>2750</v>
      </c>
      <c r="C2185">
        <v>2006</v>
      </c>
      <c r="D2185" t="s">
        <v>10751</v>
      </c>
      <c r="E2185" t="s">
        <v>10751</v>
      </c>
      <c r="F2185" t="s">
        <v>10751</v>
      </c>
      <c r="H2185" t="s">
        <v>10751</v>
      </c>
      <c r="I2185" t="str">
        <f t="shared" si="40"/>
        <v/>
      </c>
      <c r="K2185" t="s">
        <v>10751</v>
      </c>
      <c r="L2185" t="s">
        <v>10751</v>
      </c>
      <c r="M2185" t="s">
        <v>10751</v>
      </c>
      <c r="N2185" t="s">
        <v>10751</v>
      </c>
      <c r="O2185" t="s">
        <v>10751</v>
      </c>
      <c r="P2185" t="s">
        <v>10751</v>
      </c>
      <c r="Q2185" t="s">
        <v>10751</v>
      </c>
      <c r="R2185" t="s">
        <v>10751</v>
      </c>
      <c r="S2185" t="s">
        <v>10751</v>
      </c>
      <c r="T2185" t="s">
        <v>10751</v>
      </c>
      <c r="U2185" t="s">
        <v>10751</v>
      </c>
      <c r="V2185" t="s">
        <v>10751</v>
      </c>
      <c r="W2185" t="s">
        <v>10751</v>
      </c>
      <c r="X2185" t="s">
        <v>10751</v>
      </c>
      <c r="Y2185" t="s">
        <v>10751</v>
      </c>
      <c r="Z2185" t="s">
        <v>10751</v>
      </c>
      <c r="AA2185" t="s">
        <v>10751</v>
      </c>
      <c r="AB2185" t="s">
        <v>10751</v>
      </c>
      <c r="AC2185" t="s">
        <v>10751</v>
      </c>
      <c r="AD2185" t="s">
        <v>10751</v>
      </c>
      <c r="AE2185" t="s">
        <v>10751</v>
      </c>
      <c r="AF2185" t="s">
        <v>10751</v>
      </c>
      <c r="AG2185" t="s">
        <v>10751</v>
      </c>
      <c r="AH2185" t="s">
        <v>10751</v>
      </c>
      <c r="AI2185" t="s">
        <v>10751</v>
      </c>
      <c r="AJ2185" t="s">
        <v>10751</v>
      </c>
      <c r="AK2185" t="s">
        <v>10751</v>
      </c>
      <c r="AL2185" t="s">
        <v>10751</v>
      </c>
      <c r="AM2185" t="s">
        <v>10751</v>
      </c>
      <c r="AN2185" t="s">
        <v>10751</v>
      </c>
      <c r="AO2185" t="s">
        <v>10751</v>
      </c>
      <c r="AP2185" t="s">
        <v>10751</v>
      </c>
      <c r="AQ2185" t="s">
        <v>10751</v>
      </c>
      <c r="AR2185" t="s">
        <v>10751</v>
      </c>
      <c r="AS2185" t="s">
        <v>10751</v>
      </c>
      <c r="AT2185" t="s">
        <v>10751</v>
      </c>
      <c r="AU2185" t="s">
        <v>10751</v>
      </c>
      <c r="AV2185" t="s">
        <v>10751</v>
      </c>
      <c r="AW2185" t="s">
        <v>10751</v>
      </c>
      <c r="AX2185" t="s">
        <v>10751</v>
      </c>
      <c r="AY2185" t="s">
        <v>10751</v>
      </c>
      <c r="AZ2185" t="s">
        <v>10751</v>
      </c>
      <c r="BA2185" t="s">
        <v>10751</v>
      </c>
      <c r="BB2185" t="s">
        <v>10751</v>
      </c>
      <c r="BC2185" t="s">
        <v>10751</v>
      </c>
      <c r="BD2185" t="s">
        <v>10751</v>
      </c>
    </row>
    <row r="2186" spans="1:56">
      <c r="A2186" t="s">
        <v>10750</v>
      </c>
      <c r="B2186">
        <v>6000</v>
      </c>
      <c r="C2186">
        <v>1975</v>
      </c>
      <c r="D2186" t="s">
        <v>10751</v>
      </c>
      <c r="E2186" t="s">
        <v>10751</v>
      </c>
      <c r="F2186" t="s">
        <v>10751</v>
      </c>
      <c r="H2186" t="s">
        <v>10751</v>
      </c>
      <c r="I2186" t="str">
        <f t="shared" ref="I2186:I2249" si="41">IFERROR(H2186*E2186,"")</f>
        <v/>
      </c>
      <c r="K2186" t="s">
        <v>10751</v>
      </c>
      <c r="L2186" t="s">
        <v>10751</v>
      </c>
      <c r="M2186" t="s">
        <v>10751</v>
      </c>
      <c r="N2186" t="s">
        <v>10751</v>
      </c>
      <c r="O2186" t="s">
        <v>10751</v>
      </c>
      <c r="P2186" t="s">
        <v>10751</v>
      </c>
      <c r="Q2186" t="s">
        <v>10751</v>
      </c>
      <c r="R2186" t="s">
        <v>10751</v>
      </c>
      <c r="S2186" t="s">
        <v>10751</v>
      </c>
      <c r="T2186" t="s">
        <v>10751</v>
      </c>
      <c r="U2186" t="s">
        <v>10751</v>
      </c>
      <c r="V2186" t="s">
        <v>10751</v>
      </c>
      <c r="W2186" t="s">
        <v>10751</v>
      </c>
      <c r="X2186" t="s">
        <v>10751</v>
      </c>
      <c r="Y2186" t="s">
        <v>10751</v>
      </c>
      <c r="Z2186" t="s">
        <v>10751</v>
      </c>
      <c r="AA2186" t="s">
        <v>10751</v>
      </c>
      <c r="AB2186" t="s">
        <v>10751</v>
      </c>
      <c r="AC2186" t="s">
        <v>10751</v>
      </c>
      <c r="AD2186" t="s">
        <v>10751</v>
      </c>
      <c r="AE2186" t="s">
        <v>10751</v>
      </c>
      <c r="AF2186" t="s">
        <v>10751</v>
      </c>
      <c r="AG2186" t="s">
        <v>10751</v>
      </c>
      <c r="AH2186" t="s">
        <v>10751</v>
      </c>
      <c r="AI2186" t="s">
        <v>10751</v>
      </c>
      <c r="AJ2186" t="s">
        <v>10751</v>
      </c>
      <c r="AK2186" t="s">
        <v>10751</v>
      </c>
      <c r="AL2186" t="s">
        <v>10751</v>
      </c>
      <c r="AM2186" t="s">
        <v>10751</v>
      </c>
      <c r="AN2186" t="s">
        <v>10751</v>
      </c>
      <c r="AO2186" t="s">
        <v>10751</v>
      </c>
      <c r="AP2186" t="s">
        <v>10751</v>
      </c>
      <c r="AQ2186" t="s">
        <v>10751</v>
      </c>
      <c r="AR2186" t="s">
        <v>10751</v>
      </c>
      <c r="AS2186" t="s">
        <v>10751</v>
      </c>
      <c r="AT2186" t="s">
        <v>10751</v>
      </c>
      <c r="AU2186" t="s">
        <v>10751</v>
      </c>
      <c r="AV2186" t="s">
        <v>10751</v>
      </c>
      <c r="AW2186" t="s">
        <v>10751</v>
      </c>
      <c r="AX2186" t="s">
        <v>10751</v>
      </c>
      <c r="AY2186" t="s">
        <v>10751</v>
      </c>
      <c r="AZ2186" t="s">
        <v>10751</v>
      </c>
      <c r="BA2186" t="s">
        <v>10751</v>
      </c>
      <c r="BB2186" t="s">
        <v>10751</v>
      </c>
      <c r="BC2186" t="s">
        <v>10751</v>
      </c>
      <c r="BD2186" t="s">
        <v>10751</v>
      </c>
    </row>
    <row r="2187" spans="1:56">
      <c r="A2187" t="s">
        <v>10750</v>
      </c>
      <c r="B2187">
        <v>6000</v>
      </c>
      <c r="C2187">
        <v>1976</v>
      </c>
      <c r="D2187" t="s">
        <v>10751</v>
      </c>
      <c r="E2187" t="s">
        <v>10751</v>
      </c>
      <c r="F2187" t="s">
        <v>10751</v>
      </c>
      <c r="H2187" t="s">
        <v>10751</v>
      </c>
      <c r="I2187" t="str">
        <f t="shared" si="41"/>
        <v/>
      </c>
      <c r="K2187" t="s">
        <v>10751</v>
      </c>
      <c r="L2187" t="s">
        <v>10751</v>
      </c>
      <c r="M2187" t="s">
        <v>10751</v>
      </c>
      <c r="N2187" t="s">
        <v>10751</v>
      </c>
      <c r="O2187" t="s">
        <v>10751</v>
      </c>
      <c r="P2187" t="s">
        <v>10751</v>
      </c>
      <c r="Q2187" t="s">
        <v>10751</v>
      </c>
      <c r="R2187" t="s">
        <v>10751</v>
      </c>
      <c r="S2187" t="s">
        <v>10751</v>
      </c>
      <c r="T2187" t="s">
        <v>10751</v>
      </c>
      <c r="U2187" t="s">
        <v>10751</v>
      </c>
      <c r="V2187" t="s">
        <v>10751</v>
      </c>
      <c r="W2187" t="s">
        <v>10751</v>
      </c>
      <c r="X2187" t="s">
        <v>10751</v>
      </c>
      <c r="Y2187" t="s">
        <v>10751</v>
      </c>
      <c r="Z2187" t="s">
        <v>10751</v>
      </c>
      <c r="AA2187" t="s">
        <v>10751</v>
      </c>
      <c r="AB2187" t="s">
        <v>10751</v>
      </c>
      <c r="AC2187" t="s">
        <v>10751</v>
      </c>
      <c r="AD2187" t="s">
        <v>10751</v>
      </c>
      <c r="AE2187" t="s">
        <v>10751</v>
      </c>
      <c r="AF2187" t="s">
        <v>10751</v>
      </c>
      <c r="AG2187" t="s">
        <v>10751</v>
      </c>
      <c r="AH2187" t="s">
        <v>10751</v>
      </c>
      <c r="AI2187" t="s">
        <v>10751</v>
      </c>
      <c r="AJ2187" t="s">
        <v>10751</v>
      </c>
      <c r="AK2187" t="s">
        <v>10751</v>
      </c>
      <c r="AL2187" t="s">
        <v>10751</v>
      </c>
      <c r="AM2187" t="s">
        <v>10751</v>
      </c>
      <c r="AN2187" t="s">
        <v>10751</v>
      </c>
      <c r="AO2187" t="s">
        <v>10751</v>
      </c>
      <c r="AP2187" t="s">
        <v>10751</v>
      </c>
      <c r="AQ2187" t="s">
        <v>10751</v>
      </c>
      <c r="AR2187" t="s">
        <v>10751</v>
      </c>
      <c r="AS2187" t="s">
        <v>10751</v>
      </c>
      <c r="AT2187" t="s">
        <v>10751</v>
      </c>
      <c r="AU2187" t="s">
        <v>10751</v>
      </c>
      <c r="AV2187" t="s">
        <v>10751</v>
      </c>
      <c r="AW2187" t="s">
        <v>10751</v>
      </c>
      <c r="AX2187" t="s">
        <v>10751</v>
      </c>
      <c r="AY2187" t="s">
        <v>10751</v>
      </c>
      <c r="AZ2187" t="s">
        <v>10751</v>
      </c>
      <c r="BA2187" t="s">
        <v>10751</v>
      </c>
      <c r="BB2187" t="s">
        <v>10751</v>
      </c>
      <c r="BC2187" t="s">
        <v>10751</v>
      </c>
      <c r="BD2187" t="s">
        <v>10751</v>
      </c>
    </row>
    <row r="2188" spans="1:56">
      <c r="A2188" t="s">
        <v>10750</v>
      </c>
      <c r="B2188">
        <v>6000</v>
      </c>
      <c r="C2188">
        <v>1977</v>
      </c>
      <c r="D2188" t="s">
        <v>10751</v>
      </c>
      <c r="E2188" t="s">
        <v>10751</v>
      </c>
      <c r="F2188" t="s">
        <v>10751</v>
      </c>
      <c r="H2188" t="s">
        <v>10751</v>
      </c>
      <c r="I2188" t="str">
        <f t="shared" si="41"/>
        <v/>
      </c>
      <c r="K2188" t="s">
        <v>10751</v>
      </c>
      <c r="L2188" t="s">
        <v>10751</v>
      </c>
      <c r="M2188" t="s">
        <v>10751</v>
      </c>
      <c r="N2188" t="s">
        <v>10751</v>
      </c>
      <c r="O2188" t="s">
        <v>10751</v>
      </c>
      <c r="P2188" t="s">
        <v>10751</v>
      </c>
      <c r="Q2188" t="s">
        <v>10751</v>
      </c>
      <c r="R2188" t="s">
        <v>10751</v>
      </c>
      <c r="S2188" t="s">
        <v>10751</v>
      </c>
      <c r="T2188" t="s">
        <v>10751</v>
      </c>
      <c r="U2188" t="s">
        <v>10751</v>
      </c>
      <c r="V2188" t="s">
        <v>10751</v>
      </c>
      <c r="W2188" t="s">
        <v>10751</v>
      </c>
      <c r="X2188" t="s">
        <v>10751</v>
      </c>
      <c r="Y2188" t="s">
        <v>10751</v>
      </c>
      <c r="Z2188" t="s">
        <v>10751</v>
      </c>
      <c r="AA2188" t="s">
        <v>10751</v>
      </c>
      <c r="AB2188" t="s">
        <v>10751</v>
      </c>
      <c r="AC2188" t="s">
        <v>10751</v>
      </c>
      <c r="AD2188" t="s">
        <v>10751</v>
      </c>
      <c r="AE2188" t="s">
        <v>10751</v>
      </c>
      <c r="AF2188" t="s">
        <v>10751</v>
      </c>
      <c r="AG2188" t="s">
        <v>10751</v>
      </c>
      <c r="AH2188" t="s">
        <v>10751</v>
      </c>
      <c r="AI2188" t="s">
        <v>10751</v>
      </c>
      <c r="AJ2188" t="s">
        <v>10751</v>
      </c>
      <c r="AK2188" t="s">
        <v>10751</v>
      </c>
      <c r="AL2188" t="s">
        <v>10751</v>
      </c>
      <c r="AM2188" t="s">
        <v>10751</v>
      </c>
      <c r="AN2188" t="s">
        <v>10751</v>
      </c>
      <c r="AO2188" t="s">
        <v>10751</v>
      </c>
      <c r="AP2188" t="s">
        <v>10751</v>
      </c>
      <c r="AQ2188" t="s">
        <v>10751</v>
      </c>
      <c r="AR2188" t="s">
        <v>10751</v>
      </c>
      <c r="AS2188" t="s">
        <v>10751</v>
      </c>
      <c r="AT2188" t="s">
        <v>10751</v>
      </c>
      <c r="AU2188" t="s">
        <v>10751</v>
      </c>
      <c r="AV2188" t="s">
        <v>10751</v>
      </c>
      <c r="AW2188" t="s">
        <v>10751</v>
      </c>
      <c r="AX2188" t="s">
        <v>10751</v>
      </c>
      <c r="AY2188" t="s">
        <v>10751</v>
      </c>
      <c r="AZ2188" t="s">
        <v>10751</v>
      </c>
      <c r="BA2188" t="s">
        <v>10751</v>
      </c>
      <c r="BB2188" t="s">
        <v>10751</v>
      </c>
      <c r="BC2188" t="s">
        <v>10751</v>
      </c>
      <c r="BD2188" t="s">
        <v>10751</v>
      </c>
    </row>
    <row r="2189" spans="1:56">
      <c r="A2189" t="s">
        <v>10750</v>
      </c>
      <c r="B2189">
        <v>6000</v>
      </c>
      <c r="C2189">
        <v>1978</v>
      </c>
      <c r="D2189" t="s">
        <v>10751</v>
      </c>
      <c r="E2189" t="s">
        <v>10751</v>
      </c>
      <c r="F2189" t="s">
        <v>10751</v>
      </c>
      <c r="H2189" t="s">
        <v>10751</v>
      </c>
      <c r="I2189" t="str">
        <f t="shared" si="41"/>
        <v/>
      </c>
      <c r="K2189" t="s">
        <v>10751</v>
      </c>
      <c r="L2189" t="s">
        <v>10751</v>
      </c>
      <c r="M2189" t="s">
        <v>10751</v>
      </c>
      <c r="N2189" t="s">
        <v>10751</v>
      </c>
      <c r="O2189" t="s">
        <v>10751</v>
      </c>
      <c r="P2189" t="s">
        <v>10751</v>
      </c>
      <c r="Q2189" t="s">
        <v>10751</v>
      </c>
      <c r="R2189" t="s">
        <v>10751</v>
      </c>
      <c r="S2189" t="s">
        <v>10751</v>
      </c>
      <c r="T2189" t="s">
        <v>10751</v>
      </c>
      <c r="U2189" t="s">
        <v>10751</v>
      </c>
      <c r="V2189" t="s">
        <v>10751</v>
      </c>
      <c r="W2189" t="s">
        <v>10751</v>
      </c>
      <c r="X2189" t="s">
        <v>10751</v>
      </c>
      <c r="Y2189" t="s">
        <v>10751</v>
      </c>
      <c r="Z2189" t="s">
        <v>10751</v>
      </c>
      <c r="AA2189" t="s">
        <v>10751</v>
      </c>
      <c r="AB2189" t="s">
        <v>10751</v>
      </c>
      <c r="AC2189" t="s">
        <v>10751</v>
      </c>
      <c r="AD2189" t="s">
        <v>10751</v>
      </c>
      <c r="AE2189" t="s">
        <v>10751</v>
      </c>
      <c r="AF2189" t="s">
        <v>10751</v>
      </c>
      <c r="AG2189" t="s">
        <v>10751</v>
      </c>
      <c r="AH2189" t="s">
        <v>10751</v>
      </c>
      <c r="AI2189" t="s">
        <v>10751</v>
      </c>
      <c r="AJ2189" t="s">
        <v>10751</v>
      </c>
      <c r="AK2189" t="s">
        <v>10751</v>
      </c>
      <c r="AL2189" t="s">
        <v>10751</v>
      </c>
      <c r="AM2189" t="s">
        <v>10751</v>
      </c>
      <c r="AN2189" t="s">
        <v>10751</v>
      </c>
      <c r="AO2189" t="s">
        <v>10751</v>
      </c>
      <c r="AP2189" t="s">
        <v>10751</v>
      </c>
      <c r="AQ2189" t="s">
        <v>10751</v>
      </c>
      <c r="AR2189" t="s">
        <v>10751</v>
      </c>
      <c r="AS2189" t="s">
        <v>10751</v>
      </c>
      <c r="AT2189" t="s">
        <v>10751</v>
      </c>
      <c r="AU2189" t="s">
        <v>10751</v>
      </c>
      <c r="AV2189" t="s">
        <v>10751</v>
      </c>
      <c r="AW2189" t="s">
        <v>10751</v>
      </c>
      <c r="AX2189" t="s">
        <v>10751</v>
      </c>
      <c r="AY2189" t="s">
        <v>10751</v>
      </c>
      <c r="AZ2189" t="s">
        <v>10751</v>
      </c>
      <c r="BA2189" t="s">
        <v>10751</v>
      </c>
      <c r="BB2189" t="s">
        <v>10751</v>
      </c>
      <c r="BC2189" t="s">
        <v>10751</v>
      </c>
      <c r="BD2189" t="s">
        <v>10751</v>
      </c>
    </row>
    <row r="2190" spans="1:56">
      <c r="A2190" t="s">
        <v>10750</v>
      </c>
      <c r="B2190">
        <v>6000</v>
      </c>
      <c r="C2190">
        <v>1979</v>
      </c>
      <c r="D2190" t="s">
        <v>10751</v>
      </c>
      <c r="E2190" t="s">
        <v>10751</v>
      </c>
      <c r="F2190" t="s">
        <v>10751</v>
      </c>
      <c r="H2190" t="s">
        <v>10751</v>
      </c>
      <c r="I2190" t="str">
        <f t="shared" si="41"/>
        <v/>
      </c>
      <c r="K2190" t="s">
        <v>10751</v>
      </c>
      <c r="L2190" t="s">
        <v>10751</v>
      </c>
      <c r="M2190" t="s">
        <v>10751</v>
      </c>
      <c r="N2190" t="s">
        <v>10751</v>
      </c>
      <c r="O2190" t="s">
        <v>10751</v>
      </c>
      <c r="P2190" t="s">
        <v>10751</v>
      </c>
      <c r="Q2190" t="s">
        <v>10751</v>
      </c>
      <c r="R2190" t="s">
        <v>10751</v>
      </c>
      <c r="S2190" t="s">
        <v>10751</v>
      </c>
      <c r="T2190" t="s">
        <v>10751</v>
      </c>
      <c r="U2190" t="s">
        <v>10751</v>
      </c>
      <c r="V2190" t="s">
        <v>10751</v>
      </c>
      <c r="W2190" t="s">
        <v>10751</v>
      </c>
      <c r="X2190" t="s">
        <v>10751</v>
      </c>
      <c r="Y2190" t="s">
        <v>10751</v>
      </c>
      <c r="Z2190" t="s">
        <v>10751</v>
      </c>
      <c r="AA2190" t="s">
        <v>10751</v>
      </c>
      <c r="AB2190" t="s">
        <v>10751</v>
      </c>
      <c r="AC2190" t="s">
        <v>10751</v>
      </c>
      <c r="AD2190" t="s">
        <v>10751</v>
      </c>
      <c r="AE2190" t="s">
        <v>10751</v>
      </c>
      <c r="AF2190" t="s">
        <v>10751</v>
      </c>
      <c r="AG2190" t="s">
        <v>10751</v>
      </c>
      <c r="AH2190" t="s">
        <v>10751</v>
      </c>
      <c r="AI2190" t="s">
        <v>10751</v>
      </c>
      <c r="AJ2190" t="s">
        <v>10751</v>
      </c>
      <c r="AK2190" t="s">
        <v>10751</v>
      </c>
      <c r="AL2190" t="s">
        <v>10751</v>
      </c>
      <c r="AM2190" t="s">
        <v>10751</v>
      </c>
      <c r="AN2190" t="s">
        <v>10751</v>
      </c>
      <c r="AO2190" t="s">
        <v>10751</v>
      </c>
      <c r="AP2190" t="s">
        <v>10751</v>
      </c>
      <c r="AQ2190" t="s">
        <v>10751</v>
      </c>
      <c r="AR2190" t="s">
        <v>10751</v>
      </c>
      <c r="AS2190" t="s">
        <v>10751</v>
      </c>
      <c r="AT2190" t="s">
        <v>10751</v>
      </c>
      <c r="AU2190" t="s">
        <v>10751</v>
      </c>
      <c r="AV2190" t="s">
        <v>10751</v>
      </c>
      <c r="AW2190" t="s">
        <v>10751</v>
      </c>
      <c r="AX2190" t="s">
        <v>10751</v>
      </c>
      <c r="AY2190" t="s">
        <v>10751</v>
      </c>
      <c r="AZ2190" t="s">
        <v>10751</v>
      </c>
      <c r="BA2190" t="s">
        <v>10751</v>
      </c>
      <c r="BB2190" t="s">
        <v>10751</v>
      </c>
      <c r="BC2190" t="s">
        <v>10751</v>
      </c>
      <c r="BD2190" t="s">
        <v>10751</v>
      </c>
    </row>
    <row r="2191" spans="1:56">
      <c r="A2191" t="s">
        <v>10750</v>
      </c>
      <c r="B2191">
        <v>6000</v>
      </c>
      <c r="C2191">
        <v>1980</v>
      </c>
      <c r="D2191" t="s">
        <v>10751</v>
      </c>
      <c r="E2191" t="s">
        <v>10751</v>
      </c>
      <c r="F2191" t="s">
        <v>10751</v>
      </c>
      <c r="H2191" t="s">
        <v>10751</v>
      </c>
      <c r="I2191" t="str">
        <f t="shared" si="41"/>
        <v/>
      </c>
      <c r="K2191" t="s">
        <v>10751</v>
      </c>
      <c r="L2191" t="s">
        <v>10751</v>
      </c>
      <c r="M2191" t="s">
        <v>10751</v>
      </c>
      <c r="N2191" t="s">
        <v>10751</v>
      </c>
      <c r="O2191" t="s">
        <v>10751</v>
      </c>
      <c r="P2191" t="s">
        <v>10751</v>
      </c>
      <c r="Q2191" t="s">
        <v>10751</v>
      </c>
      <c r="R2191" t="s">
        <v>10751</v>
      </c>
      <c r="S2191" t="s">
        <v>10751</v>
      </c>
      <c r="T2191" t="s">
        <v>10751</v>
      </c>
      <c r="U2191" t="s">
        <v>10751</v>
      </c>
      <c r="V2191" t="s">
        <v>10751</v>
      </c>
      <c r="W2191" t="s">
        <v>10751</v>
      </c>
      <c r="X2191" t="s">
        <v>10751</v>
      </c>
      <c r="Y2191" t="s">
        <v>10751</v>
      </c>
      <c r="Z2191" t="s">
        <v>10751</v>
      </c>
      <c r="AA2191" t="s">
        <v>10751</v>
      </c>
      <c r="AB2191" t="s">
        <v>10751</v>
      </c>
      <c r="AC2191" t="s">
        <v>10751</v>
      </c>
      <c r="AD2191" t="s">
        <v>10751</v>
      </c>
      <c r="AE2191" t="s">
        <v>10751</v>
      </c>
      <c r="AF2191" t="s">
        <v>10751</v>
      </c>
      <c r="AG2191" t="s">
        <v>10751</v>
      </c>
      <c r="AH2191" t="s">
        <v>10751</v>
      </c>
      <c r="AI2191" t="s">
        <v>10751</v>
      </c>
      <c r="AJ2191" t="s">
        <v>10751</v>
      </c>
      <c r="AK2191" t="s">
        <v>10751</v>
      </c>
      <c r="AL2191" t="s">
        <v>10751</v>
      </c>
      <c r="AM2191" t="s">
        <v>10751</v>
      </c>
      <c r="AN2191" t="s">
        <v>10751</v>
      </c>
      <c r="AO2191" t="s">
        <v>10751</v>
      </c>
      <c r="AP2191" t="s">
        <v>10751</v>
      </c>
      <c r="AQ2191" t="s">
        <v>10751</v>
      </c>
      <c r="AR2191" t="s">
        <v>10751</v>
      </c>
      <c r="AS2191" t="s">
        <v>10751</v>
      </c>
      <c r="AT2191" t="s">
        <v>10751</v>
      </c>
      <c r="AU2191" t="s">
        <v>10751</v>
      </c>
      <c r="AV2191" t="s">
        <v>10751</v>
      </c>
      <c r="AW2191" t="s">
        <v>10751</v>
      </c>
      <c r="AX2191" t="s">
        <v>10751</v>
      </c>
      <c r="AY2191" t="s">
        <v>10751</v>
      </c>
      <c r="AZ2191" t="s">
        <v>10751</v>
      </c>
      <c r="BA2191" t="s">
        <v>10751</v>
      </c>
      <c r="BB2191" t="s">
        <v>10751</v>
      </c>
      <c r="BC2191" t="s">
        <v>10751</v>
      </c>
      <c r="BD2191" t="s">
        <v>10751</v>
      </c>
    </row>
    <row r="2192" spans="1:56">
      <c r="A2192" t="s">
        <v>10750</v>
      </c>
      <c r="B2192">
        <v>6000</v>
      </c>
      <c r="C2192">
        <v>1981</v>
      </c>
      <c r="D2192" t="s">
        <v>10751</v>
      </c>
      <c r="E2192" t="s">
        <v>10751</v>
      </c>
      <c r="F2192" t="s">
        <v>10751</v>
      </c>
      <c r="H2192" t="s">
        <v>10751</v>
      </c>
      <c r="I2192" t="str">
        <f t="shared" si="41"/>
        <v/>
      </c>
      <c r="K2192" t="s">
        <v>10751</v>
      </c>
      <c r="L2192" t="s">
        <v>10751</v>
      </c>
      <c r="M2192" t="s">
        <v>10751</v>
      </c>
      <c r="N2192" t="s">
        <v>10751</v>
      </c>
      <c r="O2192" t="s">
        <v>10751</v>
      </c>
      <c r="P2192" t="s">
        <v>10751</v>
      </c>
      <c r="Q2192" t="s">
        <v>10751</v>
      </c>
      <c r="R2192" t="s">
        <v>10751</v>
      </c>
      <c r="S2192" t="s">
        <v>10751</v>
      </c>
      <c r="T2192" t="s">
        <v>10751</v>
      </c>
      <c r="U2192" t="s">
        <v>10751</v>
      </c>
      <c r="V2192" t="s">
        <v>10751</v>
      </c>
      <c r="W2192" t="s">
        <v>10751</v>
      </c>
      <c r="X2192" t="s">
        <v>10751</v>
      </c>
      <c r="Y2192" t="s">
        <v>10751</v>
      </c>
      <c r="Z2192" t="s">
        <v>10751</v>
      </c>
      <c r="AA2192" t="s">
        <v>10751</v>
      </c>
      <c r="AB2192" t="s">
        <v>10751</v>
      </c>
      <c r="AC2192" t="s">
        <v>10751</v>
      </c>
      <c r="AD2192" t="s">
        <v>10751</v>
      </c>
      <c r="AE2192" t="s">
        <v>10751</v>
      </c>
      <c r="AF2192" t="s">
        <v>10751</v>
      </c>
      <c r="AG2192" t="s">
        <v>10751</v>
      </c>
      <c r="AH2192" t="s">
        <v>10751</v>
      </c>
      <c r="AI2192" t="s">
        <v>10751</v>
      </c>
      <c r="AJ2192" t="s">
        <v>10751</v>
      </c>
      <c r="AK2192" t="s">
        <v>10751</v>
      </c>
      <c r="AL2192" t="s">
        <v>10751</v>
      </c>
      <c r="AM2192" t="s">
        <v>10751</v>
      </c>
      <c r="AN2192" t="s">
        <v>10751</v>
      </c>
      <c r="AO2192" t="s">
        <v>10751</v>
      </c>
      <c r="AP2192" t="s">
        <v>10751</v>
      </c>
      <c r="AQ2192" t="s">
        <v>10751</v>
      </c>
      <c r="AR2192" t="s">
        <v>10751</v>
      </c>
      <c r="AS2192" t="s">
        <v>10751</v>
      </c>
      <c r="AT2192" t="s">
        <v>10751</v>
      </c>
      <c r="AU2192" t="s">
        <v>10751</v>
      </c>
      <c r="AV2192" t="s">
        <v>10751</v>
      </c>
      <c r="AW2192" t="s">
        <v>10751</v>
      </c>
      <c r="AX2192" t="s">
        <v>10751</v>
      </c>
      <c r="AY2192" t="s">
        <v>10751</v>
      </c>
      <c r="AZ2192" t="s">
        <v>10751</v>
      </c>
      <c r="BA2192" t="s">
        <v>10751</v>
      </c>
      <c r="BB2192" t="s">
        <v>10751</v>
      </c>
      <c r="BC2192" t="s">
        <v>10751</v>
      </c>
      <c r="BD2192" t="s">
        <v>10751</v>
      </c>
    </row>
    <row r="2193" spans="1:56">
      <c r="A2193" t="s">
        <v>10750</v>
      </c>
      <c r="B2193">
        <v>6000</v>
      </c>
      <c r="C2193">
        <v>1982</v>
      </c>
      <c r="D2193" t="s">
        <v>10751</v>
      </c>
      <c r="E2193" t="s">
        <v>10751</v>
      </c>
      <c r="F2193" t="s">
        <v>10751</v>
      </c>
      <c r="H2193" t="s">
        <v>10751</v>
      </c>
      <c r="I2193" t="str">
        <f t="shared" si="41"/>
        <v/>
      </c>
      <c r="K2193" t="s">
        <v>10751</v>
      </c>
      <c r="L2193" t="s">
        <v>10751</v>
      </c>
      <c r="M2193" t="s">
        <v>10751</v>
      </c>
      <c r="N2193" t="s">
        <v>10751</v>
      </c>
      <c r="O2193" t="s">
        <v>10751</v>
      </c>
      <c r="P2193" t="s">
        <v>10751</v>
      </c>
      <c r="Q2193" t="s">
        <v>10751</v>
      </c>
      <c r="R2193" t="s">
        <v>10751</v>
      </c>
      <c r="S2193" t="s">
        <v>10751</v>
      </c>
      <c r="T2193" t="s">
        <v>10751</v>
      </c>
      <c r="U2193" t="s">
        <v>10751</v>
      </c>
      <c r="V2193" t="s">
        <v>10751</v>
      </c>
      <c r="W2193" t="s">
        <v>10751</v>
      </c>
      <c r="X2193" t="s">
        <v>10751</v>
      </c>
      <c r="Y2193" t="s">
        <v>10751</v>
      </c>
      <c r="Z2193" t="s">
        <v>10751</v>
      </c>
      <c r="AA2193" t="s">
        <v>10751</v>
      </c>
      <c r="AB2193" t="s">
        <v>10751</v>
      </c>
      <c r="AC2193" t="s">
        <v>10751</v>
      </c>
      <c r="AD2193" t="s">
        <v>10751</v>
      </c>
      <c r="AE2193" t="s">
        <v>10751</v>
      </c>
      <c r="AF2193" t="s">
        <v>10751</v>
      </c>
      <c r="AG2193" t="s">
        <v>10751</v>
      </c>
      <c r="AH2193" t="s">
        <v>10751</v>
      </c>
      <c r="AI2193" t="s">
        <v>10751</v>
      </c>
      <c r="AJ2193" t="s">
        <v>10751</v>
      </c>
      <c r="AK2193" t="s">
        <v>10751</v>
      </c>
      <c r="AL2193" t="s">
        <v>10751</v>
      </c>
      <c r="AM2193" t="s">
        <v>10751</v>
      </c>
      <c r="AN2193" t="s">
        <v>10751</v>
      </c>
      <c r="AO2193" t="s">
        <v>10751</v>
      </c>
      <c r="AP2193" t="s">
        <v>10751</v>
      </c>
      <c r="AQ2193" t="s">
        <v>10751</v>
      </c>
      <c r="AR2193" t="s">
        <v>10751</v>
      </c>
      <c r="AS2193" t="s">
        <v>10751</v>
      </c>
      <c r="AT2193" t="s">
        <v>10751</v>
      </c>
      <c r="AU2193" t="s">
        <v>10751</v>
      </c>
      <c r="AV2193" t="s">
        <v>10751</v>
      </c>
      <c r="AW2193" t="s">
        <v>10751</v>
      </c>
      <c r="AX2193" t="s">
        <v>10751</v>
      </c>
      <c r="AY2193" t="s">
        <v>10751</v>
      </c>
      <c r="AZ2193" t="s">
        <v>10751</v>
      </c>
      <c r="BA2193" t="s">
        <v>10751</v>
      </c>
      <c r="BB2193" t="s">
        <v>10751</v>
      </c>
      <c r="BC2193" t="s">
        <v>10751</v>
      </c>
      <c r="BD2193" t="s">
        <v>10751</v>
      </c>
    </row>
    <row r="2194" spans="1:56">
      <c r="A2194" t="s">
        <v>10750</v>
      </c>
      <c r="B2194">
        <v>6000</v>
      </c>
      <c r="C2194">
        <v>1983</v>
      </c>
      <c r="D2194" t="s">
        <v>10751</v>
      </c>
      <c r="E2194" t="s">
        <v>10751</v>
      </c>
      <c r="F2194" t="s">
        <v>10751</v>
      </c>
      <c r="H2194" t="s">
        <v>10751</v>
      </c>
      <c r="I2194" t="str">
        <f t="shared" si="41"/>
        <v/>
      </c>
      <c r="K2194" t="s">
        <v>10751</v>
      </c>
      <c r="L2194" t="s">
        <v>10751</v>
      </c>
      <c r="M2194" t="s">
        <v>10751</v>
      </c>
      <c r="N2194" t="s">
        <v>10751</v>
      </c>
      <c r="O2194" t="s">
        <v>10751</v>
      </c>
      <c r="P2194" t="s">
        <v>10751</v>
      </c>
      <c r="Q2194" t="s">
        <v>10751</v>
      </c>
      <c r="R2194" t="s">
        <v>10751</v>
      </c>
      <c r="S2194" t="s">
        <v>10751</v>
      </c>
      <c r="T2194" t="s">
        <v>10751</v>
      </c>
      <c r="U2194" t="s">
        <v>10751</v>
      </c>
      <c r="V2194" t="s">
        <v>10751</v>
      </c>
      <c r="W2194" t="s">
        <v>10751</v>
      </c>
      <c r="X2194" t="s">
        <v>10751</v>
      </c>
      <c r="Y2194" t="s">
        <v>10751</v>
      </c>
      <c r="Z2194" t="s">
        <v>10751</v>
      </c>
      <c r="AA2194" t="s">
        <v>10751</v>
      </c>
      <c r="AB2194" t="s">
        <v>10751</v>
      </c>
      <c r="AC2194" t="s">
        <v>10751</v>
      </c>
      <c r="AD2194" t="s">
        <v>10751</v>
      </c>
      <c r="AE2194" t="s">
        <v>10751</v>
      </c>
      <c r="AF2194" t="s">
        <v>10751</v>
      </c>
      <c r="AG2194" t="s">
        <v>10751</v>
      </c>
      <c r="AH2194" t="s">
        <v>10751</v>
      </c>
      <c r="AI2194" t="s">
        <v>10751</v>
      </c>
      <c r="AJ2194" t="s">
        <v>10751</v>
      </c>
      <c r="AK2194" t="s">
        <v>10751</v>
      </c>
      <c r="AL2194" t="s">
        <v>10751</v>
      </c>
      <c r="AM2194" t="s">
        <v>10751</v>
      </c>
      <c r="AN2194" t="s">
        <v>10751</v>
      </c>
      <c r="AO2194" t="s">
        <v>10751</v>
      </c>
      <c r="AP2194" t="s">
        <v>10751</v>
      </c>
      <c r="AQ2194" t="s">
        <v>10751</v>
      </c>
      <c r="AR2194" t="s">
        <v>10751</v>
      </c>
      <c r="AS2194" t="s">
        <v>10751</v>
      </c>
      <c r="AT2194" t="s">
        <v>10751</v>
      </c>
      <c r="AU2194" t="s">
        <v>10751</v>
      </c>
      <c r="AV2194" t="s">
        <v>10751</v>
      </c>
      <c r="AW2194" t="s">
        <v>10751</v>
      </c>
      <c r="AX2194" t="s">
        <v>10751</v>
      </c>
      <c r="AY2194" t="s">
        <v>10751</v>
      </c>
      <c r="AZ2194" t="s">
        <v>10751</v>
      </c>
      <c r="BA2194" t="s">
        <v>10751</v>
      </c>
      <c r="BB2194" t="s">
        <v>10751</v>
      </c>
      <c r="BC2194" t="s">
        <v>10751</v>
      </c>
      <c r="BD2194" t="s">
        <v>10751</v>
      </c>
    </row>
    <row r="2195" spans="1:56">
      <c r="A2195" t="s">
        <v>10750</v>
      </c>
      <c r="B2195">
        <v>6000</v>
      </c>
      <c r="C2195">
        <v>1984</v>
      </c>
      <c r="D2195" t="s">
        <v>10751</v>
      </c>
      <c r="E2195" t="s">
        <v>10751</v>
      </c>
      <c r="F2195" t="s">
        <v>10751</v>
      </c>
      <c r="H2195" t="s">
        <v>10751</v>
      </c>
      <c r="I2195" t="str">
        <f t="shared" si="41"/>
        <v/>
      </c>
      <c r="K2195" t="s">
        <v>10751</v>
      </c>
      <c r="L2195" t="s">
        <v>10751</v>
      </c>
      <c r="M2195" t="s">
        <v>10751</v>
      </c>
      <c r="N2195" t="s">
        <v>10751</v>
      </c>
      <c r="O2195" t="s">
        <v>10751</v>
      </c>
      <c r="P2195" t="s">
        <v>10751</v>
      </c>
      <c r="Q2195" t="s">
        <v>10751</v>
      </c>
      <c r="R2195" t="s">
        <v>10751</v>
      </c>
      <c r="S2195" t="s">
        <v>10751</v>
      </c>
      <c r="T2195" t="s">
        <v>10751</v>
      </c>
      <c r="U2195" t="s">
        <v>10751</v>
      </c>
      <c r="V2195" t="s">
        <v>10751</v>
      </c>
      <c r="W2195" t="s">
        <v>10751</v>
      </c>
      <c r="X2195" t="s">
        <v>10751</v>
      </c>
      <c r="Y2195" t="s">
        <v>10751</v>
      </c>
      <c r="Z2195" t="s">
        <v>10751</v>
      </c>
      <c r="AA2195" t="s">
        <v>10751</v>
      </c>
      <c r="AB2195" t="s">
        <v>10751</v>
      </c>
      <c r="AC2195" t="s">
        <v>10751</v>
      </c>
      <c r="AD2195" t="s">
        <v>10751</v>
      </c>
      <c r="AE2195" t="s">
        <v>10751</v>
      </c>
      <c r="AF2195" t="s">
        <v>10751</v>
      </c>
      <c r="AG2195" t="s">
        <v>10751</v>
      </c>
      <c r="AH2195" t="s">
        <v>10751</v>
      </c>
      <c r="AI2195" t="s">
        <v>10751</v>
      </c>
      <c r="AJ2195" t="s">
        <v>10751</v>
      </c>
      <c r="AK2195" t="s">
        <v>10751</v>
      </c>
      <c r="AL2195" t="s">
        <v>10751</v>
      </c>
      <c r="AM2195" t="s">
        <v>10751</v>
      </c>
      <c r="AN2195" t="s">
        <v>10751</v>
      </c>
      <c r="AO2195" t="s">
        <v>10751</v>
      </c>
      <c r="AP2195" t="s">
        <v>10751</v>
      </c>
      <c r="AQ2195" t="s">
        <v>10751</v>
      </c>
      <c r="AR2195" t="s">
        <v>10751</v>
      </c>
      <c r="AS2195" t="s">
        <v>10751</v>
      </c>
      <c r="AT2195" t="s">
        <v>10751</v>
      </c>
      <c r="AU2195" t="s">
        <v>10751</v>
      </c>
      <c r="AV2195" t="s">
        <v>10751</v>
      </c>
      <c r="AW2195" t="s">
        <v>10751</v>
      </c>
      <c r="AX2195" t="s">
        <v>10751</v>
      </c>
      <c r="AY2195" t="s">
        <v>10751</v>
      </c>
      <c r="AZ2195" t="s">
        <v>10751</v>
      </c>
      <c r="BA2195" t="s">
        <v>10751</v>
      </c>
      <c r="BB2195" t="s">
        <v>10751</v>
      </c>
      <c r="BC2195" t="s">
        <v>10751</v>
      </c>
      <c r="BD2195" t="s">
        <v>10751</v>
      </c>
    </row>
    <row r="2196" spans="1:56">
      <c r="A2196" t="s">
        <v>10750</v>
      </c>
      <c r="B2196">
        <v>6000</v>
      </c>
      <c r="C2196">
        <v>1985</v>
      </c>
      <c r="D2196">
        <v>0</v>
      </c>
      <c r="E2196">
        <v>9.9999999999999995E-7</v>
      </c>
      <c r="F2196">
        <v>10.130000000000001</v>
      </c>
      <c r="H2196">
        <v>8.6241900000000005</v>
      </c>
      <c r="I2196">
        <f t="shared" si="41"/>
        <v>8.6241900000000005E-6</v>
      </c>
      <c r="K2196">
        <v>8.01</v>
      </c>
      <c r="L2196">
        <v>9.516</v>
      </c>
      <c r="M2196" s="129">
        <v>1030.4738400000001</v>
      </c>
      <c r="N2196" s="129">
        <v>1109.4881399999999</v>
      </c>
      <c r="O2196">
        <v>933.9008</v>
      </c>
      <c r="P2196" t="s">
        <v>10751</v>
      </c>
      <c r="Q2196">
        <v>412</v>
      </c>
      <c r="R2196">
        <v>170</v>
      </c>
      <c r="S2196">
        <v>14.3812</v>
      </c>
      <c r="T2196">
        <v>0.41262100000000002</v>
      </c>
      <c r="U2196">
        <v>2.8333000000000001E-2</v>
      </c>
      <c r="V2196">
        <v>25.87256</v>
      </c>
      <c r="W2196" t="s">
        <v>10751</v>
      </c>
      <c r="X2196" t="s">
        <v>10751</v>
      </c>
      <c r="Y2196">
        <v>1</v>
      </c>
      <c r="Z2196" t="s">
        <v>10751</v>
      </c>
      <c r="AA2196">
        <v>1</v>
      </c>
      <c r="AB2196" t="s">
        <v>10751</v>
      </c>
      <c r="AC2196" t="s">
        <v>10751</v>
      </c>
      <c r="AD2196" t="s">
        <v>10751</v>
      </c>
      <c r="AE2196" t="s">
        <v>10751</v>
      </c>
      <c r="AF2196" t="s">
        <v>10751</v>
      </c>
      <c r="AG2196">
        <v>1</v>
      </c>
      <c r="AH2196" t="s">
        <v>10751</v>
      </c>
      <c r="AI2196" t="s">
        <v>10751</v>
      </c>
      <c r="AJ2196" t="s">
        <v>10751</v>
      </c>
      <c r="AK2196" t="s">
        <v>10751</v>
      </c>
      <c r="AL2196" t="s">
        <v>10751</v>
      </c>
      <c r="AM2196" t="s">
        <v>10751</v>
      </c>
      <c r="AN2196" t="s">
        <v>10751</v>
      </c>
      <c r="AO2196" t="s">
        <v>10751</v>
      </c>
      <c r="AP2196">
        <v>1</v>
      </c>
      <c r="AQ2196" t="s">
        <v>10751</v>
      </c>
      <c r="AR2196" t="s">
        <v>10751</v>
      </c>
      <c r="AS2196" t="s">
        <v>10751</v>
      </c>
      <c r="AT2196" t="s">
        <v>10751</v>
      </c>
      <c r="AU2196" t="s">
        <v>10751</v>
      </c>
      <c r="AV2196">
        <v>3</v>
      </c>
      <c r="AW2196" t="s">
        <v>10751</v>
      </c>
      <c r="AX2196">
        <v>8</v>
      </c>
      <c r="AY2196">
        <v>1</v>
      </c>
      <c r="AZ2196" t="s">
        <v>10751</v>
      </c>
      <c r="BA2196" t="s">
        <v>10751</v>
      </c>
      <c r="BB2196" t="s">
        <v>10751</v>
      </c>
      <c r="BC2196" t="s">
        <v>10751</v>
      </c>
      <c r="BD2196" t="s">
        <v>10751</v>
      </c>
    </row>
    <row r="2197" spans="1:56">
      <c r="A2197" t="s">
        <v>10750</v>
      </c>
      <c r="B2197">
        <v>6000</v>
      </c>
      <c r="C2197">
        <v>1986</v>
      </c>
      <c r="D2197">
        <v>0</v>
      </c>
      <c r="E2197">
        <v>9.9999999999999995E-7</v>
      </c>
      <c r="F2197">
        <v>10.130000000000001</v>
      </c>
      <c r="H2197">
        <v>8.6023599999999991</v>
      </c>
      <c r="I2197">
        <f t="shared" si="41"/>
        <v>8.6023599999999981E-6</v>
      </c>
      <c r="K2197">
        <v>7.9774200000000004</v>
      </c>
      <c r="L2197">
        <v>9.4876199999999997</v>
      </c>
      <c r="M2197" s="129">
        <v>1033.08881</v>
      </c>
      <c r="N2197" s="129">
        <v>1114.01945</v>
      </c>
      <c r="O2197">
        <v>936.69483000000002</v>
      </c>
      <c r="P2197" t="s">
        <v>10751</v>
      </c>
      <c r="Q2197">
        <v>412</v>
      </c>
      <c r="R2197">
        <v>170</v>
      </c>
      <c r="S2197">
        <v>13.7521</v>
      </c>
      <c r="T2197">
        <v>0.41262100000000002</v>
      </c>
      <c r="U2197">
        <v>2.8333000000000001E-2</v>
      </c>
      <c r="V2197">
        <v>25.80707</v>
      </c>
      <c r="W2197" t="s">
        <v>10751</v>
      </c>
      <c r="X2197" t="s">
        <v>10751</v>
      </c>
      <c r="Y2197">
        <v>1</v>
      </c>
      <c r="Z2197" t="s">
        <v>10751</v>
      </c>
      <c r="AA2197">
        <v>1</v>
      </c>
      <c r="AB2197" t="s">
        <v>10751</v>
      </c>
      <c r="AC2197" t="s">
        <v>10751</v>
      </c>
      <c r="AD2197" t="s">
        <v>10751</v>
      </c>
      <c r="AE2197" t="s">
        <v>10751</v>
      </c>
      <c r="AF2197" t="s">
        <v>10751</v>
      </c>
      <c r="AG2197">
        <v>1</v>
      </c>
      <c r="AH2197" t="s">
        <v>10751</v>
      </c>
      <c r="AI2197" t="s">
        <v>10751</v>
      </c>
      <c r="AJ2197" t="s">
        <v>10751</v>
      </c>
      <c r="AK2197" t="s">
        <v>10751</v>
      </c>
      <c r="AL2197" t="s">
        <v>10751</v>
      </c>
      <c r="AM2197" t="s">
        <v>10751</v>
      </c>
      <c r="AN2197" t="s">
        <v>10751</v>
      </c>
      <c r="AO2197" t="s">
        <v>10751</v>
      </c>
      <c r="AP2197">
        <v>1</v>
      </c>
      <c r="AQ2197" t="s">
        <v>10751</v>
      </c>
      <c r="AR2197" t="s">
        <v>10751</v>
      </c>
      <c r="AS2197" t="s">
        <v>10751</v>
      </c>
      <c r="AT2197" t="s">
        <v>10751</v>
      </c>
      <c r="AU2197" t="s">
        <v>10751</v>
      </c>
      <c r="AV2197">
        <v>3</v>
      </c>
      <c r="AW2197" t="s">
        <v>10751</v>
      </c>
      <c r="AX2197">
        <v>8</v>
      </c>
      <c r="AY2197">
        <v>1</v>
      </c>
      <c r="AZ2197" t="s">
        <v>10751</v>
      </c>
      <c r="BA2197" t="s">
        <v>10751</v>
      </c>
      <c r="BB2197" t="s">
        <v>10751</v>
      </c>
      <c r="BC2197" t="s">
        <v>10751</v>
      </c>
      <c r="BD2197" t="s">
        <v>10751</v>
      </c>
    </row>
    <row r="2198" spans="1:56">
      <c r="A2198" t="s">
        <v>10750</v>
      </c>
      <c r="B2198">
        <v>6000</v>
      </c>
      <c r="C2198">
        <v>1987</v>
      </c>
      <c r="D2198">
        <v>0</v>
      </c>
      <c r="E2198">
        <v>1.9999999999999999E-6</v>
      </c>
      <c r="F2198">
        <v>10.433770000000001</v>
      </c>
      <c r="H2198">
        <v>8.8252699999999997</v>
      </c>
      <c r="I2198">
        <f t="shared" si="41"/>
        <v>1.7650539999999999E-5</v>
      </c>
      <c r="K2198">
        <v>8.2856000000000005</v>
      </c>
      <c r="L2198">
        <v>9.5462299999999995</v>
      </c>
      <c r="M2198" s="129">
        <v>1006.99466</v>
      </c>
      <c r="N2198" s="129">
        <v>1072.58404</v>
      </c>
      <c r="O2198">
        <v>930.94347000000005</v>
      </c>
      <c r="P2198" t="s">
        <v>10751</v>
      </c>
      <c r="Q2198">
        <v>412</v>
      </c>
      <c r="R2198">
        <v>172.91669999999999</v>
      </c>
      <c r="S2198">
        <v>13.8248</v>
      </c>
      <c r="T2198">
        <v>0.41970099999999999</v>
      </c>
      <c r="U2198">
        <v>2.8819000000000001E-2</v>
      </c>
      <c r="V2198">
        <v>26.502130000000001</v>
      </c>
      <c r="W2198" t="s">
        <v>10751</v>
      </c>
      <c r="X2198" t="s">
        <v>10751</v>
      </c>
      <c r="Y2198">
        <v>1</v>
      </c>
      <c r="Z2198" t="s">
        <v>10751</v>
      </c>
      <c r="AA2198">
        <v>1</v>
      </c>
      <c r="AB2198" t="s">
        <v>10751</v>
      </c>
      <c r="AC2198" t="s">
        <v>10751</v>
      </c>
      <c r="AD2198" t="s">
        <v>10751</v>
      </c>
      <c r="AE2198" t="s">
        <v>10751</v>
      </c>
      <c r="AF2198" t="s">
        <v>10751</v>
      </c>
      <c r="AG2198">
        <v>1</v>
      </c>
      <c r="AH2198" t="s">
        <v>10751</v>
      </c>
      <c r="AI2198" t="s">
        <v>10751</v>
      </c>
      <c r="AJ2198" t="s">
        <v>10751</v>
      </c>
      <c r="AK2198" t="s">
        <v>10751</v>
      </c>
      <c r="AL2198" t="s">
        <v>10751</v>
      </c>
      <c r="AM2198" t="s">
        <v>10751</v>
      </c>
      <c r="AN2198" t="s">
        <v>10751</v>
      </c>
      <c r="AO2198" t="s">
        <v>10751</v>
      </c>
      <c r="AP2198">
        <v>1</v>
      </c>
      <c r="AQ2198" t="s">
        <v>10751</v>
      </c>
      <c r="AR2198" t="s">
        <v>10751</v>
      </c>
      <c r="AS2198" t="s">
        <v>10751</v>
      </c>
      <c r="AT2198" t="s">
        <v>10751</v>
      </c>
      <c r="AU2198" t="s">
        <v>10751</v>
      </c>
      <c r="AV2198">
        <v>3</v>
      </c>
      <c r="AW2198" t="s">
        <v>10751</v>
      </c>
      <c r="AX2198">
        <v>8</v>
      </c>
      <c r="AY2198">
        <v>1</v>
      </c>
      <c r="AZ2198" t="s">
        <v>10751</v>
      </c>
      <c r="BA2198" t="s">
        <v>10751</v>
      </c>
      <c r="BB2198" t="s">
        <v>10751</v>
      </c>
      <c r="BC2198" t="s">
        <v>10751</v>
      </c>
      <c r="BD2198" t="s">
        <v>10751</v>
      </c>
    </row>
    <row r="2199" spans="1:56">
      <c r="A2199" t="s">
        <v>10750</v>
      </c>
      <c r="B2199">
        <v>6000</v>
      </c>
      <c r="C2199">
        <v>1988</v>
      </c>
      <c r="D2199">
        <v>0</v>
      </c>
      <c r="E2199">
        <v>0</v>
      </c>
      <c r="F2199">
        <v>11.83</v>
      </c>
      <c r="H2199">
        <v>9.9742099999999994</v>
      </c>
      <c r="I2199">
        <f t="shared" si="41"/>
        <v>0</v>
      </c>
      <c r="K2199">
        <v>9.3291000000000004</v>
      </c>
      <c r="L2199">
        <v>10.81949</v>
      </c>
      <c r="M2199">
        <v>890.99814000000003</v>
      </c>
      <c r="N2199">
        <v>952.61108999999999</v>
      </c>
      <c r="O2199">
        <v>821.38819000000001</v>
      </c>
      <c r="P2199" t="s">
        <v>10751</v>
      </c>
      <c r="Q2199">
        <v>412</v>
      </c>
      <c r="R2199">
        <v>205</v>
      </c>
      <c r="S2199">
        <v>12.5425</v>
      </c>
      <c r="T2199">
        <v>0.49757299999999999</v>
      </c>
      <c r="U2199">
        <v>3.4167000000000003E-2</v>
      </c>
      <c r="V2199">
        <v>29.922619999999998</v>
      </c>
      <c r="W2199" t="s">
        <v>10751</v>
      </c>
      <c r="X2199" t="s">
        <v>10751</v>
      </c>
      <c r="Y2199">
        <v>1</v>
      </c>
      <c r="Z2199" t="s">
        <v>10751</v>
      </c>
      <c r="AA2199">
        <v>1</v>
      </c>
      <c r="AB2199" t="s">
        <v>10751</v>
      </c>
      <c r="AC2199" t="s">
        <v>10751</v>
      </c>
      <c r="AD2199" t="s">
        <v>10751</v>
      </c>
      <c r="AE2199" t="s">
        <v>10751</v>
      </c>
      <c r="AF2199" t="s">
        <v>10751</v>
      </c>
      <c r="AG2199">
        <v>1</v>
      </c>
      <c r="AH2199" t="s">
        <v>10751</v>
      </c>
      <c r="AI2199" t="s">
        <v>10751</v>
      </c>
      <c r="AJ2199" t="s">
        <v>10751</v>
      </c>
      <c r="AK2199" t="s">
        <v>10751</v>
      </c>
      <c r="AL2199" t="s">
        <v>10751</v>
      </c>
      <c r="AM2199" t="s">
        <v>10751</v>
      </c>
      <c r="AN2199" t="s">
        <v>10751</v>
      </c>
      <c r="AO2199" t="s">
        <v>10751</v>
      </c>
      <c r="AP2199">
        <v>1</v>
      </c>
      <c r="AQ2199" t="s">
        <v>10751</v>
      </c>
      <c r="AR2199" t="s">
        <v>10751</v>
      </c>
      <c r="AS2199" t="s">
        <v>10751</v>
      </c>
      <c r="AT2199" t="s">
        <v>10751</v>
      </c>
      <c r="AU2199" t="s">
        <v>10751</v>
      </c>
      <c r="AV2199">
        <v>3</v>
      </c>
      <c r="AW2199" t="s">
        <v>10751</v>
      </c>
      <c r="AX2199">
        <v>8</v>
      </c>
      <c r="AY2199">
        <v>1</v>
      </c>
      <c r="AZ2199" t="s">
        <v>10751</v>
      </c>
      <c r="BA2199" t="s">
        <v>10751</v>
      </c>
      <c r="BB2199" t="s">
        <v>10751</v>
      </c>
      <c r="BC2199" t="s">
        <v>10751</v>
      </c>
      <c r="BD2199" t="s">
        <v>10751</v>
      </c>
    </row>
    <row r="2200" spans="1:56">
      <c r="A2200" t="s">
        <v>10750</v>
      </c>
      <c r="B2200">
        <v>6000</v>
      </c>
      <c r="C2200">
        <v>1989</v>
      </c>
      <c r="D2200" t="s">
        <v>10751</v>
      </c>
      <c r="E2200" t="s">
        <v>10751</v>
      </c>
      <c r="F2200" t="s">
        <v>10751</v>
      </c>
      <c r="H2200" t="s">
        <v>10751</v>
      </c>
      <c r="I2200" t="str">
        <f t="shared" si="41"/>
        <v/>
      </c>
      <c r="K2200" t="s">
        <v>10751</v>
      </c>
      <c r="L2200" t="s">
        <v>10751</v>
      </c>
      <c r="M2200" t="s">
        <v>10751</v>
      </c>
      <c r="N2200" t="s">
        <v>10751</v>
      </c>
      <c r="O2200" t="s">
        <v>10751</v>
      </c>
      <c r="P2200" t="s">
        <v>10751</v>
      </c>
      <c r="Q2200" t="s">
        <v>10751</v>
      </c>
      <c r="R2200" t="s">
        <v>10751</v>
      </c>
      <c r="S2200" t="s">
        <v>10751</v>
      </c>
      <c r="T2200" t="s">
        <v>10751</v>
      </c>
      <c r="U2200" t="s">
        <v>10751</v>
      </c>
      <c r="V2200" t="s">
        <v>10751</v>
      </c>
      <c r="W2200" t="s">
        <v>10751</v>
      </c>
      <c r="X2200" t="s">
        <v>10751</v>
      </c>
      <c r="Y2200" t="s">
        <v>10751</v>
      </c>
      <c r="Z2200" t="s">
        <v>10751</v>
      </c>
      <c r="AA2200" t="s">
        <v>10751</v>
      </c>
      <c r="AB2200" t="s">
        <v>10751</v>
      </c>
      <c r="AC2200" t="s">
        <v>10751</v>
      </c>
      <c r="AD2200" t="s">
        <v>10751</v>
      </c>
      <c r="AE2200" t="s">
        <v>10751</v>
      </c>
      <c r="AF2200" t="s">
        <v>10751</v>
      </c>
      <c r="AG2200" t="s">
        <v>10751</v>
      </c>
      <c r="AH2200" t="s">
        <v>10751</v>
      </c>
      <c r="AI2200" t="s">
        <v>10751</v>
      </c>
      <c r="AJ2200" t="s">
        <v>10751</v>
      </c>
      <c r="AK2200" t="s">
        <v>10751</v>
      </c>
      <c r="AL2200" t="s">
        <v>10751</v>
      </c>
      <c r="AM2200" t="s">
        <v>10751</v>
      </c>
      <c r="AN2200" t="s">
        <v>10751</v>
      </c>
      <c r="AO2200" t="s">
        <v>10751</v>
      </c>
      <c r="AP2200" t="s">
        <v>10751</v>
      </c>
      <c r="AQ2200" t="s">
        <v>10751</v>
      </c>
      <c r="AR2200" t="s">
        <v>10751</v>
      </c>
      <c r="AS2200" t="s">
        <v>10751</v>
      </c>
      <c r="AT2200" t="s">
        <v>10751</v>
      </c>
      <c r="AU2200" t="s">
        <v>10751</v>
      </c>
      <c r="AV2200" t="s">
        <v>10751</v>
      </c>
      <c r="AW2200" t="s">
        <v>10751</v>
      </c>
      <c r="AX2200" t="s">
        <v>10751</v>
      </c>
      <c r="AY2200" t="s">
        <v>10751</v>
      </c>
      <c r="AZ2200" t="s">
        <v>10751</v>
      </c>
      <c r="BA2200" t="s">
        <v>10751</v>
      </c>
      <c r="BB2200" t="s">
        <v>10751</v>
      </c>
      <c r="BC2200" t="s">
        <v>10751</v>
      </c>
      <c r="BD2200" t="s">
        <v>10751</v>
      </c>
    </row>
    <row r="2201" spans="1:56">
      <c r="A2201" t="s">
        <v>10750</v>
      </c>
      <c r="B2201">
        <v>6000</v>
      </c>
      <c r="C2201">
        <v>1990</v>
      </c>
      <c r="D2201" t="s">
        <v>10751</v>
      </c>
      <c r="E2201" t="s">
        <v>10751</v>
      </c>
      <c r="F2201" t="s">
        <v>10751</v>
      </c>
      <c r="H2201" t="s">
        <v>10751</v>
      </c>
      <c r="I2201" t="str">
        <f t="shared" si="41"/>
        <v/>
      </c>
      <c r="K2201" t="s">
        <v>10751</v>
      </c>
      <c r="L2201" t="s">
        <v>10751</v>
      </c>
      <c r="M2201" t="s">
        <v>10751</v>
      </c>
      <c r="N2201" t="s">
        <v>10751</v>
      </c>
      <c r="O2201" t="s">
        <v>10751</v>
      </c>
      <c r="P2201" t="s">
        <v>10751</v>
      </c>
      <c r="Q2201" t="s">
        <v>10751</v>
      </c>
      <c r="R2201" t="s">
        <v>10751</v>
      </c>
      <c r="S2201" t="s">
        <v>10751</v>
      </c>
      <c r="T2201" t="s">
        <v>10751</v>
      </c>
      <c r="U2201" t="s">
        <v>10751</v>
      </c>
      <c r="V2201" t="s">
        <v>10751</v>
      </c>
      <c r="W2201" t="s">
        <v>10751</v>
      </c>
      <c r="X2201" t="s">
        <v>10751</v>
      </c>
      <c r="Y2201" t="s">
        <v>10751</v>
      </c>
      <c r="Z2201" t="s">
        <v>10751</v>
      </c>
      <c r="AA2201" t="s">
        <v>10751</v>
      </c>
      <c r="AB2201" t="s">
        <v>10751</v>
      </c>
      <c r="AC2201" t="s">
        <v>10751</v>
      </c>
      <c r="AD2201" t="s">
        <v>10751</v>
      </c>
      <c r="AE2201" t="s">
        <v>10751</v>
      </c>
      <c r="AF2201" t="s">
        <v>10751</v>
      </c>
      <c r="AG2201" t="s">
        <v>10751</v>
      </c>
      <c r="AH2201" t="s">
        <v>10751</v>
      </c>
      <c r="AI2201" t="s">
        <v>10751</v>
      </c>
      <c r="AJ2201" t="s">
        <v>10751</v>
      </c>
      <c r="AK2201" t="s">
        <v>10751</v>
      </c>
      <c r="AL2201" t="s">
        <v>10751</v>
      </c>
      <c r="AM2201" t="s">
        <v>10751</v>
      </c>
      <c r="AN2201" t="s">
        <v>10751</v>
      </c>
      <c r="AO2201" t="s">
        <v>10751</v>
      </c>
      <c r="AP2201" t="s">
        <v>10751</v>
      </c>
      <c r="AQ2201" t="s">
        <v>10751</v>
      </c>
      <c r="AR2201" t="s">
        <v>10751</v>
      </c>
      <c r="AS2201" t="s">
        <v>10751</v>
      </c>
      <c r="AT2201" t="s">
        <v>10751</v>
      </c>
      <c r="AU2201" t="s">
        <v>10751</v>
      </c>
      <c r="AV2201" t="s">
        <v>10751</v>
      </c>
      <c r="AW2201" t="s">
        <v>10751</v>
      </c>
      <c r="AX2201" t="s">
        <v>10751</v>
      </c>
      <c r="AY2201" t="s">
        <v>10751</v>
      </c>
      <c r="AZ2201" t="s">
        <v>10751</v>
      </c>
      <c r="BA2201" t="s">
        <v>10751</v>
      </c>
      <c r="BB2201" t="s">
        <v>10751</v>
      </c>
      <c r="BC2201" t="s">
        <v>10751</v>
      </c>
      <c r="BD2201" t="s">
        <v>10751</v>
      </c>
    </row>
    <row r="2202" spans="1:56">
      <c r="A2202" t="s">
        <v>10750</v>
      </c>
      <c r="B2202">
        <v>6000</v>
      </c>
      <c r="C2202">
        <v>1991</v>
      </c>
      <c r="D2202" t="s">
        <v>10751</v>
      </c>
      <c r="E2202" t="s">
        <v>10751</v>
      </c>
      <c r="F2202" t="s">
        <v>10751</v>
      </c>
      <c r="H2202" t="s">
        <v>10751</v>
      </c>
      <c r="I2202" t="str">
        <f t="shared" si="41"/>
        <v/>
      </c>
      <c r="K2202" t="s">
        <v>10751</v>
      </c>
      <c r="L2202" t="s">
        <v>10751</v>
      </c>
      <c r="M2202" t="s">
        <v>10751</v>
      </c>
      <c r="N2202" t="s">
        <v>10751</v>
      </c>
      <c r="O2202" t="s">
        <v>10751</v>
      </c>
      <c r="P2202" t="s">
        <v>10751</v>
      </c>
      <c r="Q2202" t="s">
        <v>10751</v>
      </c>
      <c r="R2202" t="s">
        <v>10751</v>
      </c>
      <c r="S2202" t="s">
        <v>10751</v>
      </c>
      <c r="T2202" t="s">
        <v>10751</v>
      </c>
      <c r="U2202" t="s">
        <v>10751</v>
      </c>
      <c r="V2202" t="s">
        <v>10751</v>
      </c>
      <c r="W2202" t="s">
        <v>10751</v>
      </c>
      <c r="X2202" t="s">
        <v>10751</v>
      </c>
      <c r="Y2202" t="s">
        <v>10751</v>
      </c>
      <c r="Z2202" t="s">
        <v>10751</v>
      </c>
      <c r="AA2202" t="s">
        <v>10751</v>
      </c>
      <c r="AB2202" t="s">
        <v>10751</v>
      </c>
      <c r="AC2202" t="s">
        <v>10751</v>
      </c>
      <c r="AD2202" t="s">
        <v>10751</v>
      </c>
      <c r="AE2202" t="s">
        <v>10751</v>
      </c>
      <c r="AF2202" t="s">
        <v>10751</v>
      </c>
      <c r="AG2202" t="s">
        <v>10751</v>
      </c>
      <c r="AH2202" t="s">
        <v>10751</v>
      </c>
      <c r="AI2202" t="s">
        <v>10751</v>
      </c>
      <c r="AJ2202" t="s">
        <v>10751</v>
      </c>
      <c r="AK2202" t="s">
        <v>10751</v>
      </c>
      <c r="AL2202" t="s">
        <v>10751</v>
      </c>
      <c r="AM2202" t="s">
        <v>10751</v>
      </c>
      <c r="AN2202" t="s">
        <v>10751</v>
      </c>
      <c r="AO2202" t="s">
        <v>10751</v>
      </c>
      <c r="AP2202" t="s">
        <v>10751</v>
      </c>
      <c r="AQ2202" t="s">
        <v>10751</v>
      </c>
      <c r="AR2202" t="s">
        <v>10751</v>
      </c>
      <c r="AS2202" t="s">
        <v>10751</v>
      </c>
      <c r="AT2202" t="s">
        <v>10751</v>
      </c>
      <c r="AU2202" t="s">
        <v>10751</v>
      </c>
      <c r="AV2202" t="s">
        <v>10751</v>
      </c>
      <c r="AW2202" t="s">
        <v>10751</v>
      </c>
      <c r="AX2202" t="s">
        <v>10751</v>
      </c>
      <c r="AY2202" t="s">
        <v>10751</v>
      </c>
      <c r="AZ2202" t="s">
        <v>10751</v>
      </c>
      <c r="BA2202" t="s">
        <v>10751</v>
      </c>
      <c r="BB2202" t="s">
        <v>10751</v>
      </c>
      <c r="BC2202" t="s">
        <v>10751</v>
      </c>
      <c r="BD2202" t="s">
        <v>10751</v>
      </c>
    </row>
    <row r="2203" spans="1:56">
      <c r="A2203" t="s">
        <v>10750</v>
      </c>
      <c r="B2203">
        <v>6000</v>
      </c>
      <c r="C2203">
        <v>1992</v>
      </c>
      <c r="D2203" t="s">
        <v>10751</v>
      </c>
      <c r="E2203" t="s">
        <v>10751</v>
      </c>
      <c r="F2203" t="s">
        <v>10751</v>
      </c>
      <c r="H2203" t="s">
        <v>10751</v>
      </c>
      <c r="I2203" t="str">
        <f t="shared" si="41"/>
        <v/>
      </c>
      <c r="K2203" t="s">
        <v>10751</v>
      </c>
      <c r="L2203" t="s">
        <v>10751</v>
      </c>
      <c r="M2203" t="s">
        <v>10751</v>
      </c>
      <c r="N2203" t="s">
        <v>10751</v>
      </c>
      <c r="O2203" t="s">
        <v>10751</v>
      </c>
      <c r="P2203" t="s">
        <v>10751</v>
      </c>
      <c r="Q2203" t="s">
        <v>10751</v>
      </c>
      <c r="R2203" t="s">
        <v>10751</v>
      </c>
      <c r="S2203" t="s">
        <v>10751</v>
      </c>
      <c r="T2203" t="s">
        <v>10751</v>
      </c>
      <c r="U2203" t="s">
        <v>10751</v>
      </c>
      <c r="V2203" t="s">
        <v>10751</v>
      </c>
      <c r="W2203" t="s">
        <v>10751</v>
      </c>
      <c r="X2203" t="s">
        <v>10751</v>
      </c>
      <c r="Y2203" t="s">
        <v>10751</v>
      </c>
      <c r="Z2203" t="s">
        <v>10751</v>
      </c>
      <c r="AA2203" t="s">
        <v>10751</v>
      </c>
      <c r="AB2203" t="s">
        <v>10751</v>
      </c>
      <c r="AC2203" t="s">
        <v>10751</v>
      </c>
      <c r="AD2203" t="s">
        <v>10751</v>
      </c>
      <c r="AE2203" t="s">
        <v>10751</v>
      </c>
      <c r="AF2203" t="s">
        <v>10751</v>
      </c>
      <c r="AG2203" t="s">
        <v>10751</v>
      </c>
      <c r="AH2203" t="s">
        <v>10751</v>
      </c>
      <c r="AI2203" t="s">
        <v>10751</v>
      </c>
      <c r="AJ2203" t="s">
        <v>10751</v>
      </c>
      <c r="AK2203" t="s">
        <v>10751</v>
      </c>
      <c r="AL2203" t="s">
        <v>10751</v>
      </c>
      <c r="AM2203" t="s">
        <v>10751</v>
      </c>
      <c r="AN2203" t="s">
        <v>10751</v>
      </c>
      <c r="AO2203" t="s">
        <v>10751</v>
      </c>
      <c r="AP2203" t="s">
        <v>10751</v>
      </c>
      <c r="AQ2203" t="s">
        <v>10751</v>
      </c>
      <c r="AR2203" t="s">
        <v>10751</v>
      </c>
      <c r="AS2203" t="s">
        <v>10751</v>
      </c>
      <c r="AT2203" t="s">
        <v>10751</v>
      </c>
      <c r="AU2203" t="s">
        <v>10751</v>
      </c>
      <c r="AV2203" t="s">
        <v>10751</v>
      </c>
      <c r="AW2203" t="s">
        <v>10751</v>
      </c>
      <c r="AX2203" t="s">
        <v>10751</v>
      </c>
      <c r="AY2203" t="s">
        <v>10751</v>
      </c>
      <c r="AZ2203" t="s">
        <v>10751</v>
      </c>
      <c r="BA2203" t="s">
        <v>10751</v>
      </c>
      <c r="BB2203" t="s">
        <v>10751</v>
      </c>
      <c r="BC2203" t="s">
        <v>10751</v>
      </c>
      <c r="BD2203" t="s">
        <v>10751</v>
      </c>
    </row>
    <row r="2204" spans="1:56">
      <c r="A2204" t="s">
        <v>10750</v>
      </c>
      <c r="B2204">
        <v>6000</v>
      </c>
      <c r="C2204">
        <v>1993</v>
      </c>
      <c r="D2204">
        <v>1</v>
      </c>
      <c r="E2204">
        <v>1.0900000000000001E-4</v>
      </c>
      <c r="F2204">
        <v>17.584569999999999</v>
      </c>
      <c r="H2204">
        <v>14.66892</v>
      </c>
      <c r="I2204">
        <f t="shared" si="41"/>
        <v>1.59891228E-3</v>
      </c>
      <c r="K2204">
        <v>13.03628</v>
      </c>
      <c r="L2204">
        <v>16.774010000000001</v>
      </c>
      <c r="M2204">
        <v>605.83887000000004</v>
      </c>
      <c r="N2204">
        <v>681.71275000000003</v>
      </c>
      <c r="O2204">
        <v>529.80776000000003</v>
      </c>
      <c r="P2204" t="s">
        <v>10751</v>
      </c>
      <c r="Q2204">
        <v>350.30119999999999</v>
      </c>
      <c r="R2204">
        <v>175.2235</v>
      </c>
      <c r="S2204">
        <v>11.4053</v>
      </c>
      <c r="T2204">
        <v>0.50017699999999998</v>
      </c>
      <c r="U2204">
        <v>2.9204000000000001E-2</v>
      </c>
      <c r="V2204">
        <v>44.02028</v>
      </c>
      <c r="W2204" t="s">
        <v>10751</v>
      </c>
      <c r="X2204" t="s">
        <v>10751</v>
      </c>
      <c r="Y2204">
        <v>1</v>
      </c>
      <c r="Z2204" t="s">
        <v>10751</v>
      </c>
      <c r="AA2204" t="s">
        <v>10751</v>
      </c>
      <c r="AB2204">
        <v>1</v>
      </c>
      <c r="AC2204" t="s">
        <v>10751</v>
      </c>
      <c r="AD2204" t="s">
        <v>10751</v>
      </c>
      <c r="AE2204" t="s">
        <v>10751</v>
      </c>
      <c r="AF2204" t="s">
        <v>10751</v>
      </c>
      <c r="AG2204">
        <v>5.0000000000000001E-3</v>
      </c>
      <c r="AH2204">
        <v>0.995</v>
      </c>
      <c r="AI2204" t="s">
        <v>10751</v>
      </c>
      <c r="AJ2204" t="s">
        <v>10751</v>
      </c>
      <c r="AK2204" t="s">
        <v>10751</v>
      </c>
      <c r="AL2204" t="s">
        <v>10751</v>
      </c>
      <c r="AM2204" t="s">
        <v>10751</v>
      </c>
      <c r="AN2204" t="s">
        <v>10751</v>
      </c>
      <c r="AO2204" t="s">
        <v>10751</v>
      </c>
      <c r="AP2204">
        <v>1</v>
      </c>
      <c r="AQ2204" t="s">
        <v>10751</v>
      </c>
      <c r="AR2204" t="s">
        <v>10751</v>
      </c>
      <c r="AS2204" t="s">
        <v>10751</v>
      </c>
      <c r="AT2204" t="s">
        <v>10751</v>
      </c>
      <c r="AU2204" t="s">
        <v>10751</v>
      </c>
      <c r="AV2204">
        <v>4</v>
      </c>
      <c r="AW2204" t="s">
        <v>10751</v>
      </c>
      <c r="AX2204">
        <v>8</v>
      </c>
      <c r="AY2204">
        <v>1</v>
      </c>
      <c r="AZ2204" t="s">
        <v>10751</v>
      </c>
      <c r="BA2204" t="s">
        <v>10751</v>
      </c>
      <c r="BB2204" t="s">
        <v>10751</v>
      </c>
      <c r="BC2204" t="s">
        <v>10751</v>
      </c>
      <c r="BD2204" t="s">
        <v>10751</v>
      </c>
    </row>
    <row r="2205" spans="1:56">
      <c r="A2205" t="s">
        <v>10750</v>
      </c>
      <c r="B2205">
        <v>6000</v>
      </c>
      <c r="C2205">
        <v>1994</v>
      </c>
      <c r="D2205">
        <v>0</v>
      </c>
      <c r="E2205">
        <v>3.0000000000000001E-6</v>
      </c>
      <c r="F2205">
        <v>13.91</v>
      </c>
      <c r="H2205">
        <v>11.698650000000001</v>
      </c>
      <c r="I2205">
        <f t="shared" si="41"/>
        <v>3.5095950000000001E-5</v>
      </c>
      <c r="K2205">
        <v>9.9413400000000003</v>
      </c>
      <c r="L2205">
        <v>14.154199999999999</v>
      </c>
      <c r="M2205">
        <v>759.66015000000004</v>
      </c>
      <c r="N2205">
        <v>893.94356000000005</v>
      </c>
      <c r="O2205">
        <v>627.87009999999998</v>
      </c>
      <c r="P2205" t="s">
        <v>10751</v>
      </c>
      <c r="Q2205">
        <v>412</v>
      </c>
      <c r="R2205">
        <v>241</v>
      </c>
      <c r="S2205">
        <v>9.1545000000000005</v>
      </c>
      <c r="T2205">
        <v>0.584951</v>
      </c>
      <c r="U2205">
        <v>4.0167000000000001E-2</v>
      </c>
      <c r="V2205">
        <v>35.095959999999998</v>
      </c>
      <c r="W2205" t="s">
        <v>10751</v>
      </c>
      <c r="X2205" t="s">
        <v>10751</v>
      </c>
      <c r="Y2205">
        <v>1</v>
      </c>
      <c r="Z2205" t="s">
        <v>10751</v>
      </c>
      <c r="AA2205" t="s">
        <v>10751</v>
      </c>
      <c r="AB2205">
        <v>1</v>
      </c>
      <c r="AC2205" t="s">
        <v>10751</v>
      </c>
      <c r="AD2205" t="s">
        <v>10751</v>
      </c>
      <c r="AE2205" t="s">
        <v>10751</v>
      </c>
      <c r="AF2205" t="s">
        <v>10751</v>
      </c>
      <c r="AG2205">
        <v>1</v>
      </c>
      <c r="AH2205" t="s">
        <v>10751</v>
      </c>
      <c r="AI2205" t="s">
        <v>10751</v>
      </c>
      <c r="AJ2205" t="s">
        <v>10751</v>
      </c>
      <c r="AK2205" t="s">
        <v>10751</v>
      </c>
      <c r="AL2205" t="s">
        <v>10751</v>
      </c>
      <c r="AM2205" t="s">
        <v>10751</v>
      </c>
      <c r="AN2205" t="s">
        <v>10751</v>
      </c>
      <c r="AO2205" t="s">
        <v>10751</v>
      </c>
      <c r="AP2205">
        <v>1</v>
      </c>
      <c r="AQ2205" t="s">
        <v>10751</v>
      </c>
      <c r="AR2205" t="s">
        <v>10751</v>
      </c>
      <c r="AS2205" t="s">
        <v>10751</v>
      </c>
      <c r="AT2205" t="s">
        <v>10751</v>
      </c>
      <c r="AU2205" t="s">
        <v>10751</v>
      </c>
      <c r="AV2205">
        <v>4</v>
      </c>
      <c r="AW2205" t="s">
        <v>10751</v>
      </c>
      <c r="AX2205">
        <v>8</v>
      </c>
      <c r="AY2205">
        <v>1</v>
      </c>
      <c r="AZ2205" t="s">
        <v>10751</v>
      </c>
      <c r="BA2205" t="s">
        <v>10751</v>
      </c>
      <c r="BB2205" t="s">
        <v>10751</v>
      </c>
      <c r="BC2205" t="s">
        <v>10751</v>
      </c>
      <c r="BD2205" t="s">
        <v>10751</v>
      </c>
    </row>
    <row r="2206" spans="1:56">
      <c r="A2206" t="s">
        <v>10750</v>
      </c>
      <c r="B2206">
        <v>6000</v>
      </c>
      <c r="C2206">
        <v>1995</v>
      </c>
      <c r="D2206">
        <v>0</v>
      </c>
      <c r="E2206">
        <v>3.9999999999999998E-6</v>
      </c>
      <c r="F2206">
        <v>13.90516</v>
      </c>
      <c r="H2206">
        <v>11.684620000000001</v>
      </c>
      <c r="I2206">
        <f t="shared" si="41"/>
        <v>4.6738479999999998E-5</v>
      </c>
      <c r="K2206">
        <v>9.8547200000000004</v>
      </c>
      <c r="L2206">
        <v>14.213839999999999</v>
      </c>
      <c r="M2206">
        <v>760.57213000000002</v>
      </c>
      <c r="N2206">
        <v>901.80109000000004</v>
      </c>
      <c r="O2206">
        <v>625.23589000000004</v>
      </c>
      <c r="P2206" t="s">
        <v>10751</v>
      </c>
      <c r="Q2206">
        <v>412</v>
      </c>
      <c r="R2206">
        <v>279.7097</v>
      </c>
      <c r="S2206">
        <v>8.6504999999999992</v>
      </c>
      <c r="T2206">
        <v>0.67890700000000004</v>
      </c>
      <c r="U2206">
        <v>4.6618E-2</v>
      </c>
      <c r="V2206">
        <v>35.053899999999999</v>
      </c>
      <c r="W2206" t="s">
        <v>10751</v>
      </c>
      <c r="X2206" t="s">
        <v>10751</v>
      </c>
      <c r="Y2206">
        <v>1</v>
      </c>
      <c r="Z2206" t="s">
        <v>10751</v>
      </c>
      <c r="AA2206" t="s">
        <v>10751</v>
      </c>
      <c r="AB2206">
        <v>1</v>
      </c>
      <c r="AC2206" t="s">
        <v>10751</v>
      </c>
      <c r="AD2206" t="s">
        <v>10751</v>
      </c>
      <c r="AE2206" t="s">
        <v>10751</v>
      </c>
      <c r="AF2206" t="s">
        <v>10751</v>
      </c>
      <c r="AG2206">
        <v>1</v>
      </c>
      <c r="AH2206" t="s">
        <v>10751</v>
      </c>
      <c r="AI2206" t="s">
        <v>10751</v>
      </c>
      <c r="AJ2206" t="s">
        <v>10751</v>
      </c>
      <c r="AK2206" t="s">
        <v>10751</v>
      </c>
      <c r="AL2206" t="s">
        <v>10751</v>
      </c>
      <c r="AM2206" t="s">
        <v>10751</v>
      </c>
      <c r="AN2206" t="s">
        <v>10751</v>
      </c>
      <c r="AO2206" t="s">
        <v>10751</v>
      </c>
      <c r="AP2206">
        <v>1</v>
      </c>
      <c r="AQ2206" t="s">
        <v>10751</v>
      </c>
      <c r="AR2206" t="s">
        <v>10751</v>
      </c>
      <c r="AS2206" t="s">
        <v>10751</v>
      </c>
      <c r="AT2206" t="s">
        <v>10751</v>
      </c>
      <c r="AU2206" t="s">
        <v>10751</v>
      </c>
      <c r="AV2206">
        <v>4</v>
      </c>
      <c r="AW2206" t="s">
        <v>10751</v>
      </c>
      <c r="AX2206">
        <v>8</v>
      </c>
      <c r="AY2206">
        <v>1</v>
      </c>
      <c r="AZ2206" t="s">
        <v>10751</v>
      </c>
      <c r="BA2206" t="s">
        <v>10751</v>
      </c>
      <c r="BB2206" t="s">
        <v>10751</v>
      </c>
      <c r="BC2206" t="s">
        <v>10751</v>
      </c>
      <c r="BD2206" t="s">
        <v>10751</v>
      </c>
    </row>
    <row r="2207" spans="1:56">
      <c r="A2207" t="s">
        <v>10750</v>
      </c>
      <c r="B2207">
        <v>6000</v>
      </c>
      <c r="C2207">
        <v>1996</v>
      </c>
      <c r="D2207">
        <v>0</v>
      </c>
      <c r="E2207">
        <v>6.0000000000000002E-6</v>
      </c>
      <c r="F2207">
        <v>14.8775</v>
      </c>
      <c r="H2207">
        <v>12.451280000000001</v>
      </c>
      <c r="I2207">
        <f t="shared" si="41"/>
        <v>7.4707680000000008E-5</v>
      </c>
      <c r="K2207">
        <v>10.52392</v>
      </c>
      <c r="L2207">
        <v>15.025119999999999</v>
      </c>
      <c r="M2207">
        <v>713.74213999999995</v>
      </c>
      <c r="N2207">
        <v>844.45710999999994</v>
      </c>
      <c r="O2207">
        <v>591.47600999999997</v>
      </c>
      <c r="P2207" t="s">
        <v>10751</v>
      </c>
      <c r="Q2207">
        <v>412</v>
      </c>
      <c r="R2207">
        <v>350</v>
      </c>
      <c r="S2207">
        <v>7.8045999999999998</v>
      </c>
      <c r="T2207">
        <v>0.84951500000000002</v>
      </c>
      <c r="U2207">
        <v>5.8333000000000003E-2</v>
      </c>
      <c r="V2207">
        <v>37.353830000000002</v>
      </c>
      <c r="W2207" t="s">
        <v>10751</v>
      </c>
      <c r="X2207" t="s">
        <v>10751</v>
      </c>
      <c r="Y2207">
        <v>1</v>
      </c>
      <c r="Z2207" t="s">
        <v>10751</v>
      </c>
      <c r="AA2207" t="s">
        <v>10751</v>
      </c>
      <c r="AB2207">
        <v>1</v>
      </c>
      <c r="AC2207" t="s">
        <v>10751</v>
      </c>
      <c r="AD2207" t="s">
        <v>10751</v>
      </c>
      <c r="AE2207" t="s">
        <v>10751</v>
      </c>
      <c r="AF2207" t="s">
        <v>10751</v>
      </c>
      <c r="AG2207">
        <v>1</v>
      </c>
      <c r="AH2207" t="s">
        <v>10751</v>
      </c>
      <c r="AI2207" t="s">
        <v>10751</v>
      </c>
      <c r="AJ2207" t="s">
        <v>10751</v>
      </c>
      <c r="AK2207" t="s">
        <v>10751</v>
      </c>
      <c r="AL2207" t="s">
        <v>10751</v>
      </c>
      <c r="AM2207" t="s">
        <v>10751</v>
      </c>
      <c r="AN2207" t="s">
        <v>10751</v>
      </c>
      <c r="AO2207" t="s">
        <v>10751</v>
      </c>
      <c r="AP2207">
        <v>1</v>
      </c>
      <c r="AQ2207" t="s">
        <v>10751</v>
      </c>
      <c r="AR2207" t="s">
        <v>10751</v>
      </c>
      <c r="AS2207" t="s">
        <v>10751</v>
      </c>
      <c r="AT2207" t="s">
        <v>10751</v>
      </c>
      <c r="AU2207" t="s">
        <v>10751</v>
      </c>
      <c r="AV2207">
        <v>4</v>
      </c>
      <c r="AW2207" t="s">
        <v>10751</v>
      </c>
      <c r="AX2207">
        <v>8</v>
      </c>
      <c r="AY2207">
        <v>1</v>
      </c>
      <c r="AZ2207" t="s">
        <v>10751</v>
      </c>
      <c r="BA2207" t="s">
        <v>10751</v>
      </c>
      <c r="BB2207" t="s">
        <v>10751</v>
      </c>
      <c r="BC2207" t="s">
        <v>10751</v>
      </c>
      <c r="BD2207" t="s">
        <v>10751</v>
      </c>
    </row>
    <row r="2208" spans="1:56">
      <c r="A2208" t="s">
        <v>10750</v>
      </c>
      <c r="B2208">
        <v>6000</v>
      </c>
      <c r="C2208">
        <v>1997</v>
      </c>
      <c r="D2208">
        <v>0</v>
      </c>
      <c r="E2208">
        <v>6.0000000000000002E-6</v>
      </c>
      <c r="F2208">
        <v>14.8775</v>
      </c>
      <c r="H2208">
        <v>12.42557</v>
      </c>
      <c r="I2208">
        <f t="shared" si="41"/>
        <v>7.4553420000000005E-5</v>
      </c>
      <c r="K2208">
        <v>10.47428</v>
      </c>
      <c r="L2208">
        <v>14.972860000000001</v>
      </c>
      <c r="M2208">
        <v>715.21846000000005</v>
      </c>
      <c r="N2208">
        <v>848.45947000000001</v>
      </c>
      <c r="O2208">
        <v>593.54051000000004</v>
      </c>
      <c r="P2208" t="s">
        <v>10751</v>
      </c>
      <c r="Q2208">
        <v>412</v>
      </c>
      <c r="R2208">
        <v>350</v>
      </c>
      <c r="S2208">
        <v>7.7826000000000004</v>
      </c>
      <c r="T2208">
        <v>0.84951500000000002</v>
      </c>
      <c r="U2208">
        <v>5.8333000000000003E-2</v>
      </c>
      <c r="V2208">
        <v>37.276719999999997</v>
      </c>
      <c r="W2208" t="s">
        <v>10751</v>
      </c>
      <c r="X2208" t="s">
        <v>10751</v>
      </c>
      <c r="Y2208">
        <v>1</v>
      </c>
      <c r="Z2208" t="s">
        <v>10751</v>
      </c>
      <c r="AA2208" t="s">
        <v>10751</v>
      </c>
      <c r="AB2208">
        <v>1</v>
      </c>
      <c r="AC2208" t="s">
        <v>10751</v>
      </c>
      <c r="AD2208" t="s">
        <v>10751</v>
      </c>
      <c r="AE2208" t="s">
        <v>10751</v>
      </c>
      <c r="AF2208" t="s">
        <v>10751</v>
      </c>
      <c r="AG2208">
        <v>1</v>
      </c>
      <c r="AH2208" t="s">
        <v>10751</v>
      </c>
      <c r="AI2208" t="s">
        <v>10751</v>
      </c>
      <c r="AJ2208" t="s">
        <v>10751</v>
      </c>
      <c r="AK2208" t="s">
        <v>10751</v>
      </c>
      <c r="AL2208" t="s">
        <v>10751</v>
      </c>
      <c r="AM2208" t="s">
        <v>10751</v>
      </c>
      <c r="AN2208" t="s">
        <v>10751</v>
      </c>
      <c r="AO2208" t="s">
        <v>10751</v>
      </c>
      <c r="AP2208">
        <v>1</v>
      </c>
      <c r="AQ2208" t="s">
        <v>10751</v>
      </c>
      <c r="AR2208" t="s">
        <v>10751</v>
      </c>
      <c r="AS2208" t="s">
        <v>10751</v>
      </c>
      <c r="AT2208" t="s">
        <v>10751</v>
      </c>
      <c r="AU2208" t="s">
        <v>10751</v>
      </c>
      <c r="AV2208">
        <v>4</v>
      </c>
      <c r="AW2208" t="s">
        <v>10751</v>
      </c>
      <c r="AX2208">
        <v>8</v>
      </c>
      <c r="AY2208">
        <v>1</v>
      </c>
      <c r="AZ2208" t="s">
        <v>10751</v>
      </c>
      <c r="BA2208" t="s">
        <v>10751</v>
      </c>
      <c r="BB2208" t="s">
        <v>10751</v>
      </c>
      <c r="BC2208" t="s">
        <v>10751</v>
      </c>
      <c r="BD2208" t="s">
        <v>10751</v>
      </c>
    </row>
    <row r="2209" spans="1:56">
      <c r="A2209" t="s">
        <v>10750</v>
      </c>
      <c r="B2209">
        <v>6000</v>
      </c>
      <c r="C2209">
        <v>1998</v>
      </c>
      <c r="D2209">
        <v>0</v>
      </c>
      <c r="E2209">
        <v>6.9999999999999999E-6</v>
      </c>
      <c r="F2209">
        <v>14.8775</v>
      </c>
      <c r="H2209">
        <v>12.39987</v>
      </c>
      <c r="I2209">
        <f t="shared" si="41"/>
        <v>8.679909E-5</v>
      </c>
      <c r="K2209">
        <v>10.424630000000001</v>
      </c>
      <c r="L2209">
        <v>14.9206</v>
      </c>
      <c r="M2209">
        <v>716.70088999999996</v>
      </c>
      <c r="N2209">
        <v>852.49995000000001</v>
      </c>
      <c r="O2209">
        <v>595.61946999999998</v>
      </c>
      <c r="P2209" t="s">
        <v>10751</v>
      </c>
      <c r="Q2209">
        <v>412</v>
      </c>
      <c r="R2209">
        <v>350</v>
      </c>
      <c r="S2209">
        <v>8.0100999999999996</v>
      </c>
      <c r="T2209">
        <v>0.84951500000000002</v>
      </c>
      <c r="U2209">
        <v>5.8333000000000003E-2</v>
      </c>
      <c r="V2209">
        <v>37.199620000000003</v>
      </c>
      <c r="W2209" t="s">
        <v>10751</v>
      </c>
      <c r="X2209" t="s">
        <v>10751</v>
      </c>
      <c r="Y2209">
        <v>1</v>
      </c>
      <c r="Z2209" t="s">
        <v>10751</v>
      </c>
      <c r="AA2209" t="s">
        <v>10751</v>
      </c>
      <c r="AB2209">
        <v>1</v>
      </c>
      <c r="AC2209" t="s">
        <v>10751</v>
      </c>
      <c r="AD2209" t="s">
        <v>10751</v>
      </c>
      <c r="AE2209" t="s">
        <v>10751</v>
      </c>
      <c r="AF2209" t="s">
        <v>10751</v>
      </c>
      <c r="AG2209">
        <v>1</v>
      </c>
      <c r="AH2209" t="s">
        <v>10751</v>
      </c>
      <c r="AI2209" t="s">
        <v>10751</v>
      </c>
      <c r="AJ2209" t="s">
        <v>10751</v>
      </c>
      <c r="AK2209" t="s">
        <v>10751</v>
      </c>
      <c r="AL2209" t="s">
        <v>10751</v>
      </c>
      <c r="AM2209" t="s">
        <v>10751</v>
      </c>
      <c r="AN2209" t="s">
        <v>10751</v>
      </c>
      <c r="AO2209" t="s">
        <v>10751</v>
      </c>
      <c r="AP2209">
        <v>1</v>
      </c>
      <c r="AQ2209" t="s">
        <v>10751</v>
      </c>
      <c r="AR2209" t="s">
        <v>10751</v>
      </c>
      <c r="AS2209" t="s">
        <v>10751</v>
      </c>
      <c r="AT2209" t="s">
        <v>10751</v>
      </c>
      <c r="AU2209" t="s">
        <v>10751</v>
      </c>
      <c r="AV2209">
        <v>4</v>
      </c>
      <c r="AW2209" t="s">
        <v>10751</v>
      </c>
      <c r="AX2209">
        <v>8</v>
      </c>
      <c r="AY2209">
        <v>1</v>
      </c>
      <c r="AZ2209" t="s">
        <v>10751</v>
      </c>
      <c r="BA2209" t="s">
        <v>10751</v>
      </c>
      <c r="BB2209" t="s">
        <v>10751</v>
      </c>
      <c r="BC2209" t="s">
        <v>10751</v>
      </c>
      <c r="BD2209" t="s">
        <v>10751</v>
      </c>
    </row>
    <row r="2210" spans="1:56">
      <c r="A2210" t="s">
        <v>10750</v>
      </c>
      <c r="B2210">
        <v>6000</v>
      </c>
      <c r="C2210">
        <v>1999</v>
      </c>
      <c r="D2210">
        <v>2</v>
      </c>
      <c r="E2210">
        <v>1.1900000000000001E-4</v>
      </c>
      <c r="F2210">
        <v>19.27</v>
      </c>
      <c r="H2210">
        <v>15.948499999999999</v>
      </c>
      <c r="I2210">
        <f t="shared" si="41"/>
        <v>1.8978714999999999E-3</v>
      </c>
      <c r="K2210">
        <v>13.33103</v>
      </c>
      <c r="L2210">
        <v>19.236499999999999</v>
      </c>
      <c r="M2210">
        <v>557.23105999999996</v>
      </c>
      <c r="N2210">
        <v>666.64026999999999</v>
      </c>
      <c r="O2210">
        <v>461.98630000000003</v>
      </c>
      <c r="P2210" t="s">
        <v>10751</v>
      </c>
      <c r="Q2210">
        <v>279</v>
      </c>
      <c r="R2210">
        <v>300</v>
      </c>
      <c r="S2210">
        <v>8.9442000000000004</v>
      </c>
      <c r="T2210">
        <v>1.075269</v>
      </c>
      <c r="U2210">
        <v>0.05</v>
      </c>
      <c r="V2210">
        <v>47.845500000000001</v>
      </c>
      <c r="W2210">
        <v>1</v>
      </c>
      <c r="X2210" t="s">
        <v>10751</v>
      </c>
      <c r="Y2210" t="s">
        <v>10751</v>
      </c>
      <c r="Z2210" t="s">
        <v>10751</v>
      </c>
      <c r="AA2210" t="s">
        <v>10751</v>
      </c>
      <c r="AB2210">
        <v>1</v>
      </c>
      <c r="AC2210" t="s">
        <v>10751</v>
      </c>
      <c r="AD2210" t="s">
        <v>10751</v>
      </c>
      <c r="AE2210" t="s">
        <v>10751</v>
      </c>
      <c r="AF2210" t="s">
        <v>10751</v>
      </c>
      <c r="AG2210">
        <v>1</v>
      </c>
      <c r="AH2210" t="s">
        <v>10751</v>
      </c>
      <c r="AI2210" t="s">
        <v>10751</v>
      </c>
      <c r="AJ2210" t="s">
        <v>10751</v>
      </c>
      <c r="AK2210" t="s">
        <v>10751</v>
      </c>
      <c r="AL2210" t="s">
        <v>10751</v>
      </c>
      <c r="AM2210" t="s">
        <v>10751</v>
      </c>
      <c r="AN2210" t="s">
        <v>10751</v>
      </c>
      <c r="AO2210" t="s">
        <v>10751</v>
      </c>
      <c r="AP2210">
        <v>1</v>
      </c>
      <c r="AQ2210" t="s">
        <v>10751</v>
      </c>
      <c r="AR2210" t="s">
        <v>10751</v>
      </c>
      <c r="AS2210" t="s">
        <v>10751</v>
      </c>
      <c r="AT2210">
        <v>1</v>
      </c>
      <c r="AU2210" t="s">
        <v>10751</v>
      </c>
      <c r="AV2210">
        <v>4</v>
      </c>
      <c r="AW2210" t="s">
        <v>10751</v>
      </c>
      <c r="AX2210">
        <v>8</v>
      </c>
      <c r="AY2210">
        <v>1</v>
      </c>
      <c r="AZ2210" t="s">
        <v>10751</v>
      </c>
      <c r="BA2210" t="s">
        <v>10751</v>
      </c>
      <c r="BB2210" t="s">
        <v>10751</v>
      </c>
      <c r="BC2210" t="s">
        <v>10751</v>
      </c>
      <c r="BD2210" t="s">
        <v>10751</v>
      </c>
    </row>
    <row r="2211" spans="1:56">
      <c r="A2211" t="s">
        <v>10750</v>
      </c>
      <c r="B2211">
        <v>6000</v>
      </c>
      <c r="C2211">
        <v>2000</v>
      </c>
      <c r="D2211">
        <v>1</v>
      </c>
      <c r="E2211">
        <v>3.1000000000000001E-5</v>
      </c>
      <c r="F2211">
        <v>14.952999999999999</v>
      </c>
      <c r="H2211">
        <v>12.403370000000001</v>
      </c>
      <c r="I2211">
        <f t="shared" si="41"/>
        <v>3.8450447000000005E-4</v>
      </c>
      <c r="K2211">
        <v>10.39194</v>
      </c>
      <c r="L2211">
        <v>14.84571</v>
      </c>
      <c r="M2211">
        <v>716.49905000000001</v>
      </c>
      <c r="N2211">
        <v>855.18167000000005</v>
      </c>
      <c r="O2211">
        <v>598.62414999999999</v>
      </c>
      <c r="P2211" t="s">
        <v>10751</v>
      </c>
      <c r="Q2211">
        <v>412</v>
      </c>
      <c r="R2211">
        <v>350</v>
      </c>
      <c r="S2211">
        <v>7.6313000000000004</v>
      </c>
      <c r="T2211">
        <v>0.84951500000000002</v>
      </c>
      <c r="U2211">
        <v>5.8333000000000003E-2</v>
      </c>
      <c r="V2211">
        <v>37.210099999999997</v>
      </c>
      <c r="W2211" t="s">
        <v>10751</v>
      </c>
      <c r="X2211" t="s">
        <v>10751</v>
      </c>
      <c r="Y2211">
        <v>1</v>
      </c>
      <c r="Z2211" t="s">
        <v>10751</v>
      </c>
      <c r="AA2211" t="s">
        <v>10751</v>
      </c>
      <c r="AB2211">
        <v>1</v>
      </c>
      <c r="AC2211" t="s">
        <v>10751</v>
      </c>
      <c r="AD2211" t="s">
        <v>10751</v>
      </c>
      <c r="AE2211" t="s">
        <v>10751</v>
      </c>
      <c r="AF2211" t="s">
        <v>10751</v>
      </c>
      <c r="AG2211">
        <v>1</v>
      </c>
      <c r="AH2211" t="s">
        <v>10751</v>
      </c>
      <c r="AI2211" t="s">
        <v>10751</v>
      </c>
      <c r="AJ2211" t="s">
        <v>10751</v>
      </c>
      <c r="AK2211" t="s">
        <v>10751</v>
      </c>
      <c r="AL2211" t="s">
        <v>10751</v>
      </c>
      <c r="AM2211" t="s">
        <v>10751</v>
      </c>
      <c r="AN2211" t="s">
        <v>10751</v>
      </c>
      <c r="AO2211" t="s">
        <v>10751</v>
      </c>
      <c r="AP2211">
        <v>1</v>
      </c>
      <c r="AQ2211" t="s">
        <v>10751</v>
      </c>
      <c r="AR2211" t="s">
        <v>10751</v>
      </c>
      <c r="AS2211" t="s">
        <v>10751</v>
      </c>
      <c r="AT2211" t="s">
        <v>10751</v>
      </c>
      <c r="AU2211" t="s">
        <v>10751</v>
      </c>
      <c r="AV2211">
        <v>4</v>
      </c>
      <c r="AW2211" t="s">
        <v>10751</v>
      </c>
      <c r="AX2211">
        <v>8</v>
      </c>
      <c r="AY2211">
        <v>1</v>
      </c>
      <c r="AZ2211" t="s">
        <v>10751</v>
      </c>
      <c r="BA2211" t="s">
        <v>10751</v>
      </c>
      <c r="BB2211" t="s">
        <v>10751</v>
      </c>
      <c r="BC2211" t="s">
        <v>10751</v>
      </c>
      <c r="BD2211" t="s">
        <v>10751</v>
      </c>
    </row>
    <row r="2212" spans="1:56">
      <c r="A2212" t="s">
        <v>10750</v>
      </c>
      <c r="B2212">
        <v>6000</v>
      </c>
      <c r="C2212">
        <v>2001</v>
      </c>
      <c r="D2212">
        <v>3</v>
      </c>
      <c r="E2212">
        <v>1.73E-4</v>
      </c>
      <c r="F2212">
        <v>17.566610000000001</v>
      </c>
      <c r="H2212">
        <v>14.443709999999999</v>
      </c>
      <c r="I2212">
        <f t="shared" si="41"/>
        <v>2.4987618300000001E-3</v>
      </c>
      <c r="K2212">
        <v>12.19356</v>
      </c>
      <c r="L2212">
        <v>17.054480000000002</v>
      </c>
      <c r="M2212">
        <v>615.28495999999996</v>
      </c>
      <c r="N2212">
        <v>728.82709</v>
      </c>
      <c r="O2212">
        <v>521.09490000000005</v>
      </c>
      <c r="P2212" t="s">
        <v>10751</v>
      </c>
      <c r="Q2212">
        <v>303.44159999999999</v>
      </c>
      <c r="R2212">
        <v>288.78289999999998</v>
      </c>
      <c r="S2212">
        <v>8.6324000000000005</v>
      </c>
      <c r="T2212">
        <v>0.96064300000000002</v>
      </c>
      <c r="U2212">
        <v>4.8129999999999999E-2</v>
      </c>
      <c r="V2212">
        <v>43.571129999999997</v>
      </c>
      <c r="W2212">
        <v>0.81599999999999995</v>
      </c>
      <c r="X2212" t="s">
        <v>10751</v>
      </c>
      <c r="Y2212">
        <v>0.184</v>
      </c>
      <c r="Z2212" t="s">
        <v>10751</v>
      </c>
      <c r="AA2212" t="s">
        <v>10751</v>
      </c>
      <c r="AB2212">
        <v>1</v>
      </c>
      <c r="AC2212" t="s">
        <v>10751</v>
      </c>
      <c r="AD2212" t="s">
        <v>10751</v>
      </c>
      <c r="AE2212" t="s">
        <v>10751</v>
      </c>
      <c r="AF2212" t="s">
        <v>10751</v>
      </c>
      <c r="AG2212">
        <v>1</v>
      </c>
      <c r="AH2212" t="s">
        <v>10751</v>
      </c>
      <c r="AI2212" t="s">
        <v>10751</v>
      </c>
      <c r="AJ2212" t="s">
        <v>10751</v>
      </c>
      <c r="AK2212" t="s">
        <v>10751</v>
      </c>
      <c r="AL2212" t="s">
        <v>10751</v>
      </c>
      <c r="AM2212" t="s">
        <v>10751</v>
      </c>
      <c r="AN2212" t="s">
        <v>10751</v>
      </c>
      <c r="AO2212" t="s">
        <v>10751</v>
      </c>
      <c r="AP2212">
        <v>1</v>
      </c>
      <c r="AQ2212" t="s">
        <v>10751</v>
      </c>
      <c r="AR2212" t="s">
        <v>10751</v>
      </c>
      <c r="AS2212" t="s">
        <v>10751</v>
      </c>
      <c r="AT2212">
        <v>0.81599999999999995</v>
      </c>
      <c r="AU2212" t="s">
        <v>10751</v>
      </c>
      <c r="AV2212">
        <v>4</v>
      </c>
      <c r="AW2212" t="s">
        <v>10751</v>
      </c>
      <c r="AX2212">
        <v>8</v>
      </c>
      <c r="AY2212">
        <v>1</v>
      </c>
      <c r="AZ2212" t="s">
        <v>10751</v>
      </c>
      <c r="BA2212" t="s">
        <v>10751</v>
      </c>
      <c r="BB2212" t="s">
        <v>10751</v>
      </c>
      <c r="BC2212" t="s">
        <v>10751</v>
      </c>
      <c r="BD2212" t="s">
        <v>10751</v>
      </c>
    </row>
    <row r="2213" spans="1:56">
      <c r="A2213" t="s">
        <v>10750</v>
      </c>
      <c r="B2213">
        <v>6000</v>
      </c>
      <c r="C2213">
        <v>2002</v>
      </c>
      <c r="D2213">
        <v>2</v>
      </c>
      <c r="E2213">
        <v>1.36E-4</v>
      </c>
      <c r="F2213">
        <v>17.60351</v>
      </c>
      <c r="H2213">
        <v>14.446400000000001</v>
      </c>
      <c r="I2213">
        <f t="shared" si="41"/>
        <v>1.9647103999999999E-3</v>
      </c>
      <c r="K2213">
        <v>12.1347</v>
      </c>
      <c r="L2213">
        <v>17.082830000000001</v>
      </c>
      <c r="M2213">
        <v>615.17055000000005</v>
      </c>
      <c r="N2213">
        <v>732.36248999999998</v>
      </c>
      <c r="O2213">
        <v>520.23012000000006</v>
      </c>
      <c r="P2213" t="s">
        <v>10751</v>
      </c>
      <c r="Q2213">
        <v>296.50319999999999</v>
      </c>
      <c r="R2213">
        <v>294.11430000000001</v>
      </c>
      <c r="S2213">
        <v>8.7164999999999999</v>
      </c>
      <c r="T2213">
        <v>0.99018300000000004</v>
      </c>
      <c r="U2213">
        <v>4.9019E-2</v>
      </c>
      <c r="V2213">
        <v>43.588000000000001</v>
      </c>
      <c r="W2213">
        <v>0.86799999999999999</v>
      </c>
      <c r="X2213" t="s">
        <v>10751</v>
      </c>
      <c r="Y2213">
        <v>0.13200000000000001</v>
      </c>
      <c r="Z2213" t="s">
        <v>10751</v>
      </c>
      <c r="AA2213" t="s">
        <v>10751</v>
      </c>
      <c r="AB2213">
        <v>1</v>
      </c>
      <c r="AC2213" t="s">
        <v>10751</v>
      </c>
      <c r="AD2213" t="s">
        <v>10751</v>
      </c>
      <c r="AE2213" t="s">
        <v>10751</v>
      </c>
      <c r="AF2213" t="s">
        <v>10751</v>
      </c>
      <c r="AG2213">
        <v>1</v>
      </c>
      <c r="AH2213" t="s">
        <v>10751</v>
      </c>
      <c r="AI2213" t="s">
        <v>10751</v>
      </c>
      <c r="AJ2213" t="s">
        <v>10751</v>
      </c>
      <c r="AK2213" t="s">
        <v>10751</v>
      </c>
      <c r="AL2213" t="s">
        <v>10751</v>
      </c>
      <c r="AM2213" t="s">
        <v>10751</v>
      </c>
      <c r="AN2213" t="s">
        <v>10751</v>
      </c>
      <c r="AO2213" t="s">
        <v>10751</v>
      </c>
      <c r="AP2213">
        <v>1</v>
      </c>
      <c r="AQ2213">
        <v>5.2999999999999999E-2</v>
      </c>
      <c r="AR2213" t="s">
        <v>10751</v>
      </c>
      <c r="AS2213" t="s">
        <v>10751</v>
      </c>
      <c r="AT2213">
        <v>0.86799999999999999</v>
      </c>
      <c r="AU2213" t="s">
        <v>10751</v>
      </c>
      <c r="AV2213">
        <v>4</v>
      </c>
      <c r="AW2213" t="s">
        <v>10751</v>
      </c>
      <c r="AX2213">
        <v>8</v>
      </c>
      <c r="AY2213">
        <v>1</v>
      </c>
      <c r="AZ2213" t="s">
        <v>10751</v>
      </c>
      <c r="BA2213" t="s">
        <v>10751</v>
      </c>
      <c r="BB2213" t="s">
        <v>10751</v>
      </c>
      <c r="BC2213" t="s">
        <v>10751</v>
      </c>
      <c r="BD2213" t="s">
        <v>10751</v>
      </c>
    </row>
    <row r="2214" spans="1:56">
      <c r="A2214" t="s">
        <v>10750</v>
      </c>
      <c r="B2214">
        <v>6000</v>
      </c>
      <c r="C2214">
        <v>2003</v>
      </c>
      <c r="D2214">
        <v>2</v>
      </c>
      <c r="E2214">
        <v>1.13E-4</v>
      </c>
      <c r="F2214">
        <v>18.225180000000002</v>
      </c>
      <c r="H2214">
        <v>14.99043</v>
      </c>
      <c r="I2214">
        <f t="shared" si="41"/>
        <v>1.69391859E-3</v>
      </c>
      <c r="K2214">
        <v>12.30725</v>
      </c>
      <c r="L2214">
        <v>18.115929999999999</v>
      </c>
      <c r="M2214">
        <v>592.84501999999998</v>
      </c>
      <c r="N2214">
        <v>722.09482000000003</v>
      </c>
      <c r="O2214">
        <v>490.56270999999998</v>
      </c>
      <c r="P2214" t="s">
        <v>10751</v>
      </c>
      <c r="Q2214">
        <v>287.17320000000001</v>
      </c>
      <c r="R2214">
        <v>285.58659999999998</v>
      </c>
      <c r="S2214">
        <v>8.7733000000000008</v>
      </c>
      <c r="T2214">
        <v>0.99180500000000005</v>
      </c>
      <c r="U2214">
        <v>4.7598000000000001E-2</v>
      </c>
      <c r="V2214">
        <v>45.195529999999998</v>
      </c>
      <c r="W2214">
        <v>0.93899999999999995</v>
      </c>
      <c r="X2214" t="s">
        <v>10751</v>
      </c>
      <c r="Y2214">
        <v>6.0999999999999999E-2</v>
      </c>
      <c r="Z2214" t="s">
        <v>10751</v>
      </c>
      <c r="AA2214" t="s">
        <v>10751</v>
      </c>
      <c r="AB2214">
        <v>1</v>
      </c>
      <c r="AC2214" t="s">
        <v>10751</v>
      </c>
      <c r="AD2214" t="s">
        <v>10751</v>
      </c>
      <c r="AE2214" t="s">
        <v>10751</v>
      </c>
      <c r="AF2214" t="s">
        <v>10751</v>
      </c>
      <c r="AG2214">
        <v>1</v>
      </c>
      <c r="AH2214" t="s">
        <v>10751</v>
      </c>
      <c r="AI2214" t="s">
        <v>10751</v>
      </c>
      <c r="AJ2214" t="s">
        <v>10751</v>
      </c>
      <c r="AK2214" t="s">
        <v>10751</v>
      </c>
      <c r="AL2214" t="s">
        <v>10751</v>
      </c>
      <c r="AM2214" t="s">
        <v>10751</v>
      </c>
      <c r="AN2214" t="s">
        <v>10751</v>
      </c>
      <c r="AO2214" t="s">
        <v>10751</v>
      </c>
      <c r="AP2214">
        <v>1</v>
      </c>
      <c r="AQ2214">
        <v>0.06</v>
      </c>
      <c r="AR2214" t="s">
        <v>10751</v>
      </c>
      <c r="AS2214" t="s">
        <v>10751</v>
      </c>
      <c r="AT2214">
        <v>0.93899999999999995</v>
      </c>
      <c r="AU2214" t="s">
        <v>10751</v>
      </c>
      <c r="AV2214">
        <v>4</v>
      </c>
      <c r="AW2214" t="s">
        <v>10751</v>
      </c>
      <c r="AX2214">
        <v>8</v>
      </c>
      <c r="AY2214">
        <v>1</v>
      </c>
      <c r="AZ2214" t="s">
        <v>10751</v>
      </c>
      <c r="BA2214" t="s">
        <v>10751</v>
      </c>
      <c r="BB2214" t="s">
        <v>10751</v>
      </c>
      <c r="BC2214" t="s">
        <v>10751</v>
      </c>
      <c r="BD2214" t="s">
        <v>10751</v>
      </c>
    </row>
    <row r="2215" spans="1:56">
      <c r="A2215" t="s">
        <v>10750</v>
      </c>
      <c r="B2215">
        <v>6000</v>
      </c>
      <c r="C2215">
        <v>2004</v>
      </c>
      <c r="D2215">
        <v>1</v>
      </c>
      <c r="E2215">
        <v>9.2E-5</v>
      </c>
      <c r="F2215">
        <v>18.457689999999999</v>
      </c>
      <c r="H2215">
        <v>15.18548</v>
      </c>
      <c r="I2215">
        <f t="shared" si="41"/>
        <v>1.39706416E-3</v>
      </c>
      <c r="K2215">
        <v>12.30822</v>
      </c>
      <c r="L2215">
        <v>18.533190000000001</v>
      </c>
      <c r="M2215">
        <v>585.23030000000006</v>
      </c>
      <c r="N2215">
        <v>722.03791999999999</v>
      </c>
      <c r="O2215">
        <v>479.51812000000001</v>
      </c>
      <c r="P2215" t="s">
        <v>10751</v>
      </c>
      <c r="Q2215">
        <v>294.14490000000001</v>
      </c>
      <c r="R2215">
        <v>294.92750000000001</v>
      </c>
      <c r="S2215">
        <v>8.6418999999999997</v>
      </c>
      <c r="T2215">
        <v>0.99779799999999996</v>
      </c>
      <c r="U2215">
        <v>4.9154999999999997E-2</v>
      </c>
      <c r="V2215">
        <v>46.070819999999998</v>
      </c>
      <c r="W2215">
        <v>0.88600000000000001</v>
      </c>
      <c r="X2215" t="s">
        <v>10751</v>
      </c>
      <c r="Y2215">
        <v>0.114</v>
      </c>
      <c r="Z2215" t="s">
        <v>10751</v>
      </c>
      <c r="AA2215" t="s">
        <v>10751</v>
      </c>
      <c r="AB2215">
        <v>1</v>
      </c>
      <c r="AC2215" t="s">
        <v>10751</v>
      </c>
      <c r="AD2215" t="s">
        <v>10751</v>
      </c>
      <c r="AE2215" t="s">
        <v>10751</v>
      </c>
      <c r="AF2215" t="s">
        <v>10751</v>
      </c>
      <c r="AG2215">
        <v>1</v>
      </c>
      <c r="AH2215" t="s">
        <v>10751</v>
      </c>
      <c r="AI2215" t="s">
        <v>10751</v>
      </c>
      <c r="AJ2215" t="s">
        <v>10751</v>
      </c>
      <c r="AK2215" t="s">
        <v>10751</v>
      </c>
      <c r="AL2215" t="s">
        <v>10751</v>
      </c>
      <c r="AM2215" t="s">
        <v>10751</v>
      </c>
      <c r="AN2215" t="s">
        <v>10751</v>
      </c>
      <c r="AO2215" t="s">
        <v>10751</v>
      </c>
      <c r="AP2215">
        <v>1</v>
      </c>
      <c r="AQ2215">
        <v>0.114</v>
      </c>
      <c r="AR2215" t="s">
        <v>10751</v>
      </c>
      <c r="AS2215" t="s">
        <v>10751</v>
      </c>
      <c r="AT2215">
        <v>0.88600000000000001</v>
      </c>
      <c r="AU2215" t="s">
        <v>10751</v>
      </c>
      <c r="AV2215">
        <v>4</v>
      </c>
      <c r="AW2215" t="s">
        <v>10751</v>
      </c>
      <c r="AX2215">
        <v>8</v>
      </c>
      <c r="AY2215">
        <v>1</v>
      </c>
      <c r="AZ2215" t="s">
        <v>10751</v>
      </c>
      <c r="BA2215" t="s">
        <v>10751</v>
      </c>
      <c r="BB2215" t="s">
        <v>10751</v>
      </c>
      <c r="BC2215" t="s">
        <v>10751</v>
      </c>
      <c r="BD2215" t="s">
        <v>10751</v>
      </c>
    </row>
    <row r="2216" spans="1:56">
      <c r="A2216" t="s">
        <v>10750</v>
      </c>
      <c r="B2216">
        <v>6000</v>
      </c>
      <c r="C2216">
        <v>2005</v>
      </c>
      <c r="D2216">
        <v>1</v>
      </c>
      <c r="E2216">
        <v>8.8999999999999995E-5</v>
      </c>
      <c r="F2216">
        <v>17.328109999999999</v>
      </c>
      <c r="H2216">
        <v>14.163270000000001</v>
      </c>
      <c r="I2216">
        <f t="shared" si="41"/>
        <v>1.2605310299999999E-3</v>
      </c>
      <c r="K2216">
        <v>11.687250000000001</v>
      </c>
      <c r="L2216">
        <v>16.85745</v>
      </c>
      <c r="M2216">
        <v>627.46819000000005</v>
      </c>
      <c r="N2216">
        <v>760.40143</v>
      </c>
      <c r="O2216">
        <v>527.18521999999996</v>
      </c>
      <c r="P2216" t="s">
        <v>10751</v>
      </c>
      <c r="Q2216">
        <v>312.97949999999997</v>
      </c>
      <c r="R2216">
        <v>319.70979999999997</v>
      </c>
      <c r="S2216">
        <v>8.1989000000000001</v>
      </c>
      <c r="T2216">
        <v>1.0128900000000001</v>
      </c>
      <c r="U2216">
        <v>5.3284999999999999E-2</v>
      </c>
      <c r="V2216">
        <v>43.27319</v>
      </c>
      <c r="W2216">
        <v>0.745</v>
      </c>
      <c r="X2216" t="s">
        <v>10751</v>
      </c>
      <c r="Y2216">
        <v>0.255</v>
      </c>
      <c r="Z2216" t="s">
        <v>10751</v>
      </c>
      <c r="AA2216" t="s">
        <v>10751</v>
      </c>
      <c r="AB2216">
        <v>1</v>
      </c>
      <c r="AC2216" t="s">
        <v>10751</v>
      </c>
      <c r="AD2216" t="s">
        <v>10751</v>
      </c>
      <c r="AE2216" t="s">
        <v>10751</v>
      </c>
      <c r="AF2216" t="s">
        <v>10751</v>
      </c>
      <c r="AG2216">
        <v>1</v>
      </c>
      <c r="AH2216" t="s">
        <v>10751</v>
      </c>
      <c r="AI2216" t="s">
        <v>10751</v>
      </c>
      <c r="AJ2216" t="s">
        <v>10751</v>
      </c>
      <c r="AK2216" t="s">
        <v>10751</v>
      </c>
      <c r="AL2216" t="s">
        <v>10751</v>
      </c>
      <c r="AM2216" t="s">
        <v>10751</v>
      </c>
      <c r="AN2216" t="s">
        <v>10751</v>
      </c>
      <c r="AO2216" t="s">
        <v>10751</v>
      </c>
      <c r="AP2216">
        <v>1</v>
      </c>
      <c r="AQ2216">
        <v>0.255</v>
      </c>
      <c r="AR2216" t="s">
        <v>10751</v>
      </c>
      <c r="AS2216" t="s">
        <v>10751</v>
      </c>
      <c r="AT2216">
        <v>0.745</v>
      </c>
      <c r="AU2216" t="s">
        <v>10751</v>
      </c>
      <c r="AV2216">
        <v>4</v>
      </c>
      <c r="AW2216" t="s">
        <v>10751</v>
      </c>
      <c r="AX2216">
        <v>8</v>
      </c>
      <c r="AY2216">
        <v>1</v>
      </c>
      <c r="AZ2216" t="s">
        <v>10751</v>
      </c>
      <c r="BA2216" t="s">
        <v>10751</v>
      </c>
      <c r="BB2216" t="s">
        <v>10751</v>
      </c>
      <c r="BC2216" t="s">
        <v>10751</v>
      </c>
      <c r="BD2216" t="s">
        <v>10751</v>
      </c>
    </row>
    <row r="2217" spans="1:56">
      <c r="A2217" t="s">
        <v>10750</v>
      </c>
      <c r="B2217">
        <v>6000</v>
      </c>
      <c r="C2217">
        <v>2006</v>
      </c>
      <c r="D2217">
        <v>3</v>
      </c>
      <c r="E2217">
        <v>2.1100000000000001E-4</v>
      </c>
      <c r="F2217">
        <v>15.378080000000001</v>
      </c>
      <c r="H2217">
        <v>12.83625</v>
      </c>
      <c r="I2217">
        <f t="shared" si="41"/>
        <v>2.7084487500000001E-3</v>
      </c>
      <c r="K2217">
        <v>10.02243</v>
      </c>
      <c r="L2217">
        <v>16.285430000000002</v>
      </c>
      <c r="M2217">
        <v>692.33605999999997</v>
      </c>
      <c r="N2217">
        <v>886.71078</v>
      </c>
      <c r="O2217">
        <v>545.70249999999999</v>
      </c>
      <c r="P2217" t="s">
        <v>10751</v>
      </c>
      <c r="Q2217">
        <v>369.2878</v>
      </c>
      <c r="R2217">
        <v>544.7097</v>
      </c>
      <c r="S2217">
        <v>5.4029999999999996</v>
      </c>
      <c r="T2217">
        <v>1.4784660000000001</v>
      </c>
      <c r="U2217">
        <v>9.0785000000000005E-2</v>
      </c>
      <c r="V2217">
        <v>38.554040000000001</v>
      </c>
      <c r="W2217" t="s">
        <v>10751</v>
      </c>
      <c r="X2217">
        <v>0.92900000000000005</v>
      </c>
      <c r="Y2217">
        <v>7.0999999999999994E-2</v>
      </c>
      <c r="Z2217" t="s">
        <v>10751</v>
      </c>
      <c r="AA2217" t="s">
        <v>10751</v>
      </c>
      <c r="AB2217">
        <v>1</v>
      </c>
      <c r="AC2217" t="s">
        <v>10751</v>
      </c>
      <c r="AD2217" t="s">
        <v>10751</v>
      </c>
      <c r="AE2217" t="s">
        <v>10751</v>
      </c>
      <c r="AF2217" t="s">
        <v>10751</v>
      </c>
      <c r="AG2217">
        <v>1</v>
      </c>
      <c r="AH2217" t="s">
        <v>10751</v>
      </c>
      <c r="AI2217" t="s">
        <v>10751</v>
      </c>
      <c r="AJ2217" t="s">
        <v>10751</v>
      </c>
      <c r="AK2217" t="s">
        <v>10751</v>
      </c>
      <c r="AL2217" t="s">
        <v>10751</v>
      </c>
      <c r="AM2217" t="s">
        <v>10751</v>
      </c>
      <c r="AN2217" t="s">
        <v>10751</v>
      </c>
      <c r="AO2217" t="s">
        <v>10751</v>
      </c>
      <c r="AP2217">
        <v>1</v>
      </c>
      <c r="AQ2217">
        <v>1</v>
      </c>
      <c r="AR2217" t="s">
        <v>10751</v>
      </c>
      <c r="AS2217" t="s">
        <v>10751</v>
      </c>
      <c r="AT2217">
        <v>1</v>
      </c>
      <c r="AU2217">
        <v>0.92900000000000005</v>
      </c>
      <c r="AV2217">
        <v>5.9</v>
      </c>
      <c r="AW2217" t="s">
        <v>10751</v>
      </c>
      <c r="AX2217">
        <v>11.7</v>
      </c>
      <c r="AY2217">
        <v>7.0999999999999994E-2</v>
      </c>
      <c r="AZ2217" t="s">
        <v>10751</v>
      </c>
      <c r="BA2217">
        <v>0.92900000000000005</v>
      </c>
      <c r="BB2217" t="s">
        <v>10751</v>
      </c>
      <c r="BC2217" t="s">
        <v>10751</v>
      </c>
      <c r="BD2217" t="s">
        <v>10751</v>
      </c>
    </row>
    <row r="2218" spans="1:56">
      <c r="A2218" t="s">
        <v>10750</v>
      </c>
      <c r="B2218">
        <v>6000</v>
      </c>
      <c r="C2218">
        <v>2007</v>
      </c>
      <c r="D2218">
        <v>5</v>
      </c>
      <c r="E2218">
        <v>3.0899999999999998E-4</v>
      </c>
      <c r="F2218">
        <v>16.246500000000001</v>
      </c>
      <c r="H2218">
        <v>13.48606</v>
      </c>
      <c r="I2218">
        <f t="shared" si="41"/>
        <v>4.1671925399999997E-3</v>
      </c>
      <c r="K2218">
        <v>10.65963</v>
      </c>
      <c r="L2218">
        <v>16.858160000000002</v>
      </c>
      <c r="M2218">
        <v>658.97673999999995</v>
      </c>
      <c r="N2218">
        <v>833.70663000000002</v>
      </c>
      <c r="O2218">
        <v>527.16295000000002</v>
      </c>
      <c r="P2218" t="s">
        <v>10751</v>
      </c>
      <c r="Q2218">
        <v>347.97899999999998</v>
      </c>
      <c r="R2218">
        <v>514.18499999999995</v>
      </c>
      <c r="S2218">
        <v>6.1197999999999997</v>
      </c>
      <c r="T2218">
        <v>1.45146</v>
      </c>
      <c r="U2218">
        <v>8.5697999999999996E-2</v>
      </c>
      <c r="V2218">
        <v>40.61347</v>
      </c>
      <c r="W2218">
        <v>0.24299999999999999</v>
      </c>
      <c r="X2218">
        <v>0.68899999999999995</v>
      </c>
      <c r="Y2218">
        <v>6.8000000000000005E-2</v>
      </c>
      <c r="Z2218" t="s">
        <v>10751</v>
      </c>
      <c r="AA2218" t="s">
        <v>10751</v>
      </c>
      <c r="AB2218">
        <v>1</v>
      </c>
      <c r="AC2218" t="s">
        <v>10751</v>
      </c>
      <c r="AD2218" t="s">
        <v>10751</v>
      </c>
      <c r="AE2218" t="s">
        <v>10751</v>
      </c>
      <c r="AF2218" t="s">
        <v>10751</v>
      </c>
      <c r="AG2218">
        <v>1</v>
      </c>
      <c r="AH2218" t="s">
        <v>10751</v>
      </c>
      <c r="AI2218" t="s">
        <v>10751</v>
      </c>
      <c r="AJ2218" t="s">
        <v>10751</v>
      </c>
      <c r="AK2218" t="s">
        <v>10751</v>
      </c>
      <c r="AL2218" t="s">
        <v>10751</v>
      </c>
      <c r="AM2218" t="s">
        <v>10751</v>
      </c>
      <c r="AN2218" t="s">
        <v>10751</v>
      </c>
      <c r="AO2218" t="s">
        <v>10751</v>
      </c>
      <c r="AP2218">
        <v>1</v>
      </c>
      <c r="AQ2218">
        <v>0.75700000000000001</v>
      </c>
      <c r="AR2218" t="s">
        <v>10751</v>
      </c>
      <c r="AS2218" t="s">
        <v>10751</v>
      </c>
      <c r="AT2218">
        <v>1</v>
      </c>
      <c r="AU2218">
        <v>0.68899999999999995</v>
      </c>
      <c r="AV2218">
        <v>5.5</v>
      </c>
      <c r="AW2218" t="s">
        <v>10751</v>
      </c>
      <c r="AX2218">
        <v>10.8</v>
      </c>
      <c r="AY2218">
        <v>0.24299999999999999</v>
      </c>
      <c r="AZ2218" t="s">
        <v>10751</v>
      </c>
      <c r="BA2218">
        <v>0.75700000000000001</v>
      </c>
      <c r="BB2218" t="s">
        <v>10751</v>
      </c>
      <c r="BC2218" t="s">
        <v>10751</v>
      </c>
      <c r="BD2218" t="s">
        <v>10751</v>
      </c>
    </row>
    <row r="2219" spans="1:56">
      <c r="A2219" t="s">
        <v>10750</v>
      </c>
      <c r="B2219">
        <v>6000</v>
      </c>
      <c r="C2219">
        <v>2008</v>
      </c>
      <c r="D2219">
        <v>3</v>
      </c>
      <c r="E2219">
        <v>2.43E-4</v>
      </c>
      <c r="F2219">
        <v>16.413779999999999</v>
      </c>
      <c r="H2219">
        <v>13.614269999999999</v>
      </c>
      <c r="I2219">
        <f t="shared" si="41"/>
        <v>3.3082676099999999E-3</v>
      </c>
      <c r="K2219">
        <v>10.77685</v>
      </c>
      <c r="L2219">
        <v>16.98855</v>
      </c>
      <c r="M2219">
        <v>652.77101000000005</v>
      </c>
      <c r="N2219">
        <v>824.63788999999997</v>
      </c>
      <c r="O2219">
        <v>523.11704999999995</v>
      </c>
      <c r="P2219">
        <v>49.617370000000001</v>
      </c>
      <c r="Q2219">
        <v>341.86540000000002</v>
      </c>
      <c r="R2219">
        <v>505.42</v>
      </c>
      <c r="S2219">
        <v>6.3056000000000001</v>
      </c>
      <c r="T2219">
        <v>1.445459</v>
      </c>
      <c r="U2219">
        <v>8.4237000000000006E-2</v>
      </c>
      <c r="V2219">
        <v>40.988999999999997</v>
      </c>
      <c r="W2219">
        <v>0.28599999999999998</v>
      </c>
      <c r="X2219">
        <v>0.69799999999999995</v>
      </c>
      <c r="Y2219">
        <v>1.6E-2</v>
      </c>
      <c r="Z2219" t="s">
        <v>10751</v>
      </c>
      <c r="AA2219" t="s">
        <v>10751</v>
      </c>
      <c r="AB2219">
        <v>1</v>
      </c>
      <c r="AC2219" t="s">
        <v>10751</v>
      </c>
      <c r="AD2219" t="s">
        <v>10751</v>
      </c>
      <c r="AE2219" t="s">
        <v>10751</v>
      </c>
      <c r="AF2219" t="s">
        <v>10751</v>
      </c>
      <c r="AG2219">
        <v>1</v>
      </c>
      <c r="AH2219" t="s">
        <v>10751</v>
      </c>
      <c r="AI2219" t="s">
        <v>10751</v>
      </c>
      <c r="AJ2219" t="s">
        <v>10751</v>
      </c>
      <c r="AK2219" t="s">
        <v>10751</v>
      </c>
      <c r="AL2219" t="s">
        <v>10751</v>
      </c>
      <c r="AM2219" t="s">
        <v>10751</v>
      </c>
      <c r="AN2219" t="s">
        <v>10751</v>
      </c>
      <c r="AO2219" t="s">
        <v>10751</v>
      </c>
      <c r="AP2219">
        <v>1</v>
      </c>
      <c r="AQ2219">
        <v>0.71399999999999997</v>
      </c>
      <c r="AR2219" t="s">
        <v>10751</v>
      </c>
      <c r="AS2219" t="s">
        <v>10751</v>
      </c>
      <c r="AT2219">
        <v>0.98399999999999999</v>
      </c>
      <c r="AU2219">
        <v>0.69799999999999995</v>
      </c>
      <c r="AV2219">
        <v>5.4</v>
      </c>
      <c r="AW2219" t="s">
        <v>10751</v>
      </c>
      <c r="AX2219">
        <v>10.8</v>
      </c>
      <c r="AY2219">
        <v>0.28599999999999998</v>
      </c>
      <c r="AZ2219" t="s">
        <v>10751</v>
      </c>
      <c r="BA2219">
        <v>0.71399999999999997</v>
      </c>
      <c r="BB2219" t="s">
        <v>10751</v>
      </c>
      <c r="BC2219" t="s">
        <v>10751</v>
      </c>
      <c r="BD2219" t="s">
        <v>10751</v>
      </c>
    </row>
    <row r="2220" spans="1:56">
      <c r="A2220" t="s">
        <v>10750</v>
      </c>
      <c r="B2220">
        <v>6000</v>
      </c>
      <c r="C2220">
        <v>2009</v>
      </c>
      <c r="D2220">
        <v>2</v>
      </c>
      <c r="E2220">
        <v>1.65E-4</v>
      </c>
      <c r="F2220">
        <v>16.416519999999998</v>
      </c>
      <c r="H2220">
        <v>13.512370000000001</v>
      </c>
      <c r="I2220">
        <f t="shared" si="41"/>
        <v>2.22954105E-3</v>
      </c>
      <c r="K2220">
        <v>10.96186</v>
      </c>
      <c r="L2220">
        <v>16.389040000000001</v>
      </c>
      <c r="M2220">
        <v>657.69368999999995</v>
      </c>
      <c r="N2220">
        <v>810.72028999999998</v>
      </c>
      <c r="O2220">
        <v>542.25256999999999</v>
      </c>
      <c r="P2220">
        <v>50.671320000000001</v>
      </c>
      <c r="Q2220">
        <v>330.9051</v>
      </c>
      <c r="R2220">
        <v>437.61380000000003</v>
      </c>
      <c r="S2220">
        <v>6.8902999999999999</v>
      </c>
      <c r="T2220">
        <v>1.2868820000000001</v>
      </c>
      <c r="U2220">
        <v>7.2936000000000001E-2</v>
      </c>
      <c r="V2220">
        <v>40.677950000000003</v>
      </c>
      <c r="W2220">
        <v>0.46400000000000002</v>
      </c>
      <c r="X2220">
        <v>0.42099999999999999</v>
      </c>
      <c r="Y2220">
        <v>0.115</v>
      </c>
      <c r="Z2220" t="s">
        <v>10751</v>
      </c>
      <c r="AA2220" t="s">
        <v>10751</v>
      </c>
      <c r="AB2220">
        <v>1</v>
      </c>
      <c r="AC2220" t="s">
        <v>10751</v>
      </c>
      <c r="AD2220" t="s">
        <v>10751</v>
      </c>
      <c r="AE2220" t="s">
        <v>10751</v>
      </c>
      <c r="AF2220" t="s">
        <v>10751</v>
      </c>
      <c r="AG2220">
        <v>1</v>
      </c>
      <c r="AH2220" t="s">
        <v>10751</v>
      </c>
      <c r="AI2220" t="s">
        <v>10751</v>
      </c>
      <c r="AJ2220" t="s">
        <v>10751</v>
      </c>
      <c r="AK2220" t="s">
        <v>10751</v>
      </c>
      <c r="AL2220" t="s">
        <v>10751</v>
      </c>
      <c r="AM2220" t="s">
        <v>10751</v>
      </c>
      <c r="AN2220" t="s">
        <v>10751</v>
      </c>
      <c r="AO2220" t="s">
        <v>10751</v>
      </c>
      <c r="AP2220">
        <v>1</v>
      </c>
      <c r="AQ2220">
        <v>0.53600000000000003</v>
      </c>
      <c r="AR2220" t="s">
        <v>10751</v>
      </c>
      <c r="AS2220" t="s">
        <v>10751</v>
      </c>
      <c r="AT2220">
        <v>0.94599999999999995</v>
      </c>
      <c r="AU2220">
        <v>0.42099999999999999</v>
      </c>
      <c r="AV2220">
        <v>5.0999999999999996</v>
      </c>
      <c r="AW2220" t="s">
        <v>10751</v>
      </c>
      <c r="AX2220">
        <v>9.6999999999999993</v>
      </c>
      <c r="AY2220">
        <v>0.46400000000000002</v>
      </c>
      <c r="AZ2220" t="s">
        <v>10751</v>
      </c>
      <c r="BA2220">
        <v>0.53600000000000003</v>
      </c>
      <c r="BB2220" t="s">
        <v>10751</v>
      </c>
      <c r="BC2220" t="s">
        <v>10751</v>
      </c>
      <c r="BD2220" t="s">
        <v>10751</v>
      </c>
    </row>
    <row r="2221" spans="1:56">
      <c r="A2221" t="s">
        <v>10750</v>
      </c>
      <c r="B2221">
        <v>6000</v>
      </c>
      <c r="C2221">
        <v>2010</v>
      </c>
      <c r="D2221">
        <v>2</v>
      </c>
      <c r="E2221">
        <v>1.6000000000000001E-4</v>
      </c>
      <c r="F2221">
        <v>17.082630000000002</v>
      </c>
      <c r="H2221">
        <v>14.06574</v>
      </c>
      <c r="I2221">
        <f t="shared" si="41"/>
        <v>2.2505184000000001E-3</v>
      </c>
      <c r="K2221">
        <v>11.350809999999999</v>
      </c>
      <c r="L2221">
        <v>17.162500000000001</v>
      </c>
      <c r="M2221">
        <v>631.81870000000004</v>
      </c>
      <c r="N2221">
        <v>782.93988000000002</v>
      </c>
      <c r="O2221">
        <v>517.81500000000005</v>
      </c>
      <c r="P2221">
        <v>51.866599999999998</v>
      </c>
      <c r="Q2221">
        <v>334.59109999999998</v>
      </c>
      <c r="R2221">
        <v>411.95740000000001</v>
      </c>
      <c r="S2221">
        <v>7.1235999999999997</v>
      </c>
      <c r="T2221">
        <v>1.2071639999999999</v>
      </c>
      <c r="U2221">
        <v>6.8659999999999999E-2</v>
      </c>
      <c r="V2221">
        <v>42.319600000000001</v>
      </c>
      <c r="W2221">
        <v>0.44900000000000001</v>
      </c>
      <c r="X2221">
        <v>0.39300000000000002</v>
      </c>
      <c r="Y2221">
        <v>0.158</v>
      </c>
      <c r="Z2221" t="s">
        <v>10751</v>
      </c>
      <c r="AA2221" t="s">
        <v>10751</v>
      </c>
      <c r="AB2221">
        <v>1</v>
      </c>
      <c r="AC2221" t="s">
        <v>10751</v>
      </c>
      <c r="AD2221" t="s">
        <v>10751</v>
      </c>
      <c r="AE2221" t="s">
        <v>10751</v>
      </c>
      <c r="AF2221">
        <v>0.158</v>
      </c>
      <c r="AG2221">
        <v>0.84199999999999997</v>
      </c>
      <c r="AH2221" t="s">
        <v>10751</v>
      </c>
      <c r="AI2221" t="s">
        <v>10751</v>
      </c>
      <c r="AJ2221" t="s">
        <v>10751</v>
      </c>
      <c r="AK2221" t="s">
        <v>10751</v>
      </c>
      <c r="AL2221" t="s">
        <v>10751</v>
      </c>
      <c r="AM2221" t="s">
        <v>10751</v>
      </c>
      <c r="AN2221" t="s">
        <v>10751</v>
      </c>
      <c r="AO2221" t="s">
        <v>10751</v>
      </c>
      <c r="AP2221">
        <v>1</v>
      </c>
      <c r="AQ2221">
        <v>0.39300000000000002</v>
      </c>
      <c r="AR2221" t="s">
        <v>10751</v>
      </c>
      <c r="AS2221" t="s">
        <v>10751</v>
      </c>
      <c r="AT2221">
        <v>1</v>
      </c>
      <c r="AU2221">
        <v>0.84699999999999998</v>
      </c>
      <c r="AV2221">
        <v>5.0999999999999996</v>
      </c>
      <c r="AW2221" t="s">
        <v>10751</v>
      </c>
      <c r="AX2221">
        <v>10.199999999999999</v>
      </c>
      <c r="AY2221">
        <v>0.44900000000000001</v>
      </c>
      <c r="AZ2221" t="s">
        <v>10751</v>
      </c>
      <c r="BA2221">
        <v>0.55100000000000005</v>
      </c>
      <c r="BB2221" t="s">
        <v>10751</v>
      </c>
      <c r="BC2221" t="s">
        <v>10751</v>
      </c>
      <c r="BD2221" t="s">
        <v>10751</v>
      </c>
    </row>
    <row r="2222" spans="1:56">
      <c r="A2222" t="s">
        <v>10750</v>
      </c>
      <c r="B2222">
        <v>6000</v>
      </c>
      <c r="C2222">
        <v>2011</v>
      </c>
      <c r="D2222">
        <v>3</v>
      </c>
      <c r="E2222">
        <v>2.3800000000000001E-4</v>
      </c>
      <c r="F2222">
        <v>18.104340000000001</v>
      </c>
      <c r="H2222">
        <v>15.02924</v>
      </c>
      <c r="I2222">
        <f t="shared" si="41"/>
        <v>3.5769591200000002E-3</v>
      </c>
      <c r="K2222">
        <v>12.18219</v>
      </c>
      <c r="L2222">
        <v>18.246110000000002</v>
      </c>
      <c r="M2222">
        <v>591.31395999999995</v>
      </c>
      <c r="N2222">
        <v>729.50752</v>
      </c>
      <c r="O2222">
        <v>487.06268</v>
      </c>
      <c r="P2222">
        <v>52.478700000000003</v>
      </c>
      <c r="Q2222">
        <v>353.87880000000001</v>
      </c>
      <c r="R2222">
        <v>471.60649999999998</v>
      </c>
      <c r="S2222">
        <v>6.3109999999999999</v>
      </c>
      <c r="T2222">
        <v>1.309798</v>
      </c>
      <c r="U2222">
        <v>7.8601000000000004E-2</v>
      </c>
      <c r="V2222">
        <v>45.240720000000003</v>
      </c>
      <c r="W2222">
        <v>0.34599999999999997</v>
      </c>
      <c r="X2222">
        <v>0.222</v>
      </c>
      <c r="Y2222">
        <v>0.432</v>
      </c>
      <c r="Z2222" t="s">
        <v>10751</v>
      </c>
      <c r="AA2222" t="s">
        <v>10751</v>
      </c>
      <c r="AB2222">
        <v>1</v>
      </c>
      <c r="AC2222" t="s">
        <v>10751</v>
      </c>
      <c r="AD2222" t="s">
        <v>10751</v>
      </c>
      <c r="AE2222" t="s">
        <v>10751</v>
      </c>
      <c r="AF2222">
        <v>0.35</v>
      </c>
      <c r="AG2222">
        <v>0.65</v>
      </c>
      <c r="AH2222" t="s">
        <v>10751</v>
      </c>
      <c r="AI2222" t="s">
        <v>10751</v>
      </c>
      <c r="AJ2222" t="s">
        <v>10751</v>
      </c>
      <c r="AK2222" t="s">
        <v>10751</v>
      </c>
      <c r="AL2222" t="s">
        <v>10751</v>
      </c>
      <c r="AM2222" t="s">
        <v>10751</v>
      </c>
      <c r="AN2222" t="s">
        <v>10751</v>
      </c>
      <c r="AO2222" t="s">
        <v>10751</v>
      </c>
      <c r="AP2222">
        <v>1</v>
      </c>
      <c r="AQ2222">
        <v>0.60199999999999998</v>
      </c>
      <c r="AR2222" t="s">
        <v>10751</v>
      </c>
      <c r="AS2222">
        <v>8.2000000000000003E-2</v>
      </c>
      <c r="AT2222">
        <v>0.91800000000000004</v>
      </c>
      <c r="AU2222">
        <v>0.65400000000000003</v>
      </c>
      <c r="AV2222">
        <v>6.1</v>
      </c>
      <c r="AW2222" t="s">
        <v>10751</v>
      </c>
      <c r="AX2222">
        <v>10.3</v>
      </c>
      <c r="AY2222">
        <v>0.34599999999999997</v>
      </c>
      <c r="AZ2222" t="s">
        <v>10751</v>
      </c>
      <c r="BA2222">
        <v>0.27400000000000002</v>
      </c>
      <c r="BB2222" t="s">
        <v>10751</v>
      </c>
      <c r="BC2222">
        <v>0.38</v>
      </c>
      <c r="BD2222" t="s">
        <v>10751</v>
      </c>
    </row>
    <row r="2223" spans="1:56">
      <c r="A2223" t="s">
        <v>10750</v>
      </c>
      <c r="B2223">
        <v>6000</v>
      </c>
      <c r="C2223">
        <v>2012</v>
      </c>
      <c r="D2223">
        <v>2</v>
      </c>
      <c r="E2223">
        <v>1.5100000000000001E-4</v>
      </c>
      <c r="F2223">
        <v>17.86778</v>
      </c>
      <c r="H2223">
        <v>15.05761</v>
      </c>
      <c r="I2223">
        <f t="shared" si="41"/>
        <v>2.2736991100000001E-3</v>
      </c>
      <c r="K2223">
        <v>11.841699999999999</v>
      </c>
      <c r="L2223">
        <v>18.937349999999999</v>
      </c>
      <c r="M2223">
        <v>590.19983999999999</v>
      </c>
      <c r="N2223">
        <v>750.48321999999996</v>
      </c>
      <c r="O2223">
        <v>469.28431</v>
      </c>
      <c r="P2223">
        <v>54.60069</v>
      </c>
      <c r="Q2223">
        <v>386.54140000000001</v>
      </c>
      <c r="R2223">
        <v>548.16809999999998</v>
      </c>
      <c r="S2223">
        <v>5.1730999999999998</v>
      </c>
      <c r="T2223">
        <v>1.4229270000000001</v>
      </c>
      <c r="U2223">
        <v>9.1360999999999998E-2</v>
      </c>
      <c r="V2223">
        <v>45.329810000000002</v>
      </c>
      <c r="W2223" t="s">
        <v>10751</v>
      </c>
      <c r="X2223">
        <v>0.48399999999999999</v>
      </c>
      <c r="Y2223">
        <v>0.51600000000000001</v>
      </c>
      <c r="Z2223" t="s">
        <v>10751</v>
      </c>
      <c r="AA2223" t="s">
        <v>10751</v>
      </c>
      <c r="AB2223">
        <v>1</v>
      </c>
      <c r="AC2223" t="s">
        <v>10751</v>
      </c>
      <c r="AD2223" t="s">
        <v>10751</v>
      </c>
      <c r="AE2223" t="s">
        <v>10751</v>
      </c>
      <c r="AF2223">
        <v>0.40200000000000002</v>
      </c>
      <c r="AG2223">
        <v>0.59799999999999998</v>
      </c>
      <c r="AH2223" t="s">
        <v>10751</v>
      </c>
      <c r="AI2223" t="s">
        <v>10751</v>
      </c>
      <c r="AJ2223" t="s">
        <v>10751</v>
      </c>
      <c r="AK2223" t="s">
        <v>10751</v>
      </c>
      <c r="AL2223" t="s">
        <v>10751</v>
      </c>
      <c r="AM2223" t="s">
        <v>10751</v>
      </c>
      <c r="AN2223" t="s">
        <v>10751</v>
      </c>
      <c r="AO2223" t="s">
        <v>10751</v>
      </c>
      <c r="AP2223">
        <v>1</v>
      </c>
      <c r="AQ2223">
        <v>0.97399999999999998</v>
      </c>
      <c r="AR2223" t="s">
        <v>10751</v>
      </c>
      <c r="AS2223">
        <v>0.115</v>
      </c>
      <c r="AT2223">
        <v>0.88500000000000001</v>
      </c>
      <c r="AU2223">
        <v>1</v>
      </c>
      <c r="AV2223">
        <v>7</v>
      </c>
      <c r="AW2223" t="s">
        <v>10751</v>
      </c>
      <c r="AX2223">
        <v>11.5</v>
      </c>
      <c r="AY2223" t="s">
        <v>10751</v>
      </c>
      <c r="AZ2223" t="s">
        <v>10751</v>
      </c>
      <c r="BA2223">
        <v>0.51</v>
      </c>
      <c r="BB2223" t="s">
        <v>10751</v>
      </c>
      <c r="BC2223">
        <v>0.49</v>
      </c>
      <c r="BD2223" t="s">
        <v>10751</v>
      </c>
    </row>
    <row r="2224" spans="1:56">
      <c r="A2224" t="s">
        <v>10750</v>
      </c>
      <c r="B2224">
        <v>6000</v>
      </c>
      <c r="C2224">
        <v>2013</v>
      </c>
      <c r="D2224">
        <v>3</v>
      </c>
      <c r="E2224">
        <v>2.05E-4</v>
      </c>
      <c r="F2224">
        <v>19.34065</v>
      </c>
      <c r="H2224">
        <v>16.428750000000001</v>
      </c>
      <c r="I2224">
        <f t="shared" si="41"/>
        <v>3.3678937500000003E-3</v>
      </c>
      <c r="K2224">
        <v>12.81601</v>
      </c>
      <c r="L2224">
        <v>20.866029999999999</v>
      </c>
      <c r="M2224">
        <v>540.94200999999998</v>
      </c>
      <c r="N2224">
        <v>693.42945999999995</v>
      </c>
      <c r="O2224">
        <v>425.90762000000001</v>
      </c>
      <c r="P2224">
        <v>51.677280000000003</v>
      </c>
      <c r="Q2224">
        <v>308.81819999999999</v>
      </c>
      <c r="R2224">
        <v>487.7561</v>
      </c>
      <c r="S2224">
        <v>5.9092000000000002</v>
      </c>
      <c r="T2224">
        <v>1.605721</v>
      </c>
      <c r="U2224">
        <v>8.1293000000000004E-2</v>
      </c>
      <c r="V2224">
        <v>49.60765</v>
      </c>
      <c r="W2224">
        <v>0.24099999999999999</v>
      </c>
      <c r="X2224">
        <v>0.52400000000000002</v>
      </c>
      <c r="Y2224">
        <v>0.23499999999999999</v>
      </c>
      <c r="Z2224" t="s">
        <v>10751</v>
      </c>
      <c r="AA2224" t="s">
        <v>10751</v>
      </c>
      <c r="AB2224">
        <v>1</v>
      </c>
      <c r="AC2224" t="s">
        <v>10751</v>
      </c>
      <c r="AD2224" t="s">
        <v>10751</v>
      </c>
      <c r="AE2224" t="s">
        <v>10751</v>
      </c>
      <c r="AF2224">
        <v>0.72799999999999998</v>
      </c>
      <c r="AG2224">
        <v>0.27200000000000002</v>
      </c>
      <c r="AH2224" t="s">
        <v>10751</v>
      </c>
      <c r="AI2224" t="s">
        <v>10751</v>
      </c>
      <c r="AJ2224" t="s">
        <v>10751</v>
      </c>
      <c r="AK2224" t="s">
        <v>10751</v>
      </c>
      <c r="AL2224" t="s">
        <v>10751</v>
      </c>
      <c r="AM2224" t="s">
        <v>10751</v>
      </c>
      <c r="AN2224" t="s">
        <v>10751</v>
      </c>
      <c r="AO2224" t="s">
        <v>10751</v>
      </c>
      <c r="AP2224">
        <v>1</v>
      </c>
      <c r="AQ2224">
        <v>0.71799999999999997</v>
      </c>
      <c r="AR2224" t="s">
        <v>10751</v>
      </c>
      <c r="AS2224">
        <v>0.252</v>
      </c>
      <c r="AT2224">
        <v>1</v>
      </c>
      <c r="AU2224">
        <v>1</v>
      </c>
      <c r="AV2224">
        <v>7.1</v>
      </c>
      <c r="AW2224" t="s">
        <v>10751</v>
      </c>
      <c r="AX2224">
        <v>9.5</v>
      </c>
      <c r="AY2224" t="s">
        <v>10751</v>
      </c>
      <c r="AZ2224" t="s">
        <v>10751</v>
      </c>
      <c r="BA2224">
        <v>0.443</v>
      </c>
      <c r="BB2224" t="s">
        <v>10751</v>
      </c>
      <c r="BC2224">
        <v>0.55700000000000005</v>
      </c>
      <c r="BD2224" t="s">
        <v>10751</v>
      </c>
    </row>
    <row r="2225" spans="1:56">
      <c r="A2225" t="s">
        <v>10750</v>
      </c>
      <c r="B2225">
        <v>6000</v>
      </c>
      <c r="C2225">
        <v>2014</v>
      </c>
      <c r="D2225">
        <v>4</v>
      </c>
      <c r="E2225">
        <v>2.72E-4</v>
      </c>
      <c r="F2225">
        <v>22.161799999999999</v>
      </c>
      <c r="H2225">
        <v>16.30003</v>
      </c>
      <c r="I2225">
        <f t="shared" si="41"/>
        <v>4.4336081599999997E-3</v>
      </c>
      <c r="K2225">
        <v>12.775729999999999</v>
      </c>
      <c r="L2225">
        <v>20.583539999999999</v>
      </c>
      <c r="M2225">
        <v>545.21380999999997</v>
      </c>
      <c r="N2225">
        <v>695.61577999999997</v>
      </c>
      <c r="O2225">
        <v>431.75267000000002</v>
      </c>
      <c r="P2225">
        <v>51.603789999999996</v>
      </c>
      <c r="Q2225">
        <v>310.67329999999998</v>
      </c>
      <c r="R2225">
        <v>481.7799</v>
      </c>
      <c r="S2225">
        <v>5.9476000000000004</v>
      </c>
      <c r="T2225">
        <v>1.5610539999999999</v>
      </c>
      <c r="U2225">
        <v>8.0296999999999993E-2</v>
      </c>
      <c r="V2225">
        <v>49.137590000000003</v>
      </c>
      <c r="W2225">
        <v>0.28799999999999998</v>
      </c>
      <c r="X2225">
        <v>0.60099999999999998</v>
      </c>
      <c r="Y2225">
        <v>0.111</v>
      </c>
      <c r="Z2225" t="s">
        <v>10751</v>
      </c>
      <c r="AA2225" t="s">
        <v>10751</v>
      </c>
      <c r="AB2225">
        <v>1</v>
      </c>
      <c r="AC2225" t="s">
        <v>10751</v>
      </c>
      <c r="AD2225" t="s">
        <v>10751</v>
      </c>
      <c r="AE2225" t="s">
        <v>10751</v>
      </c>
      <c r="AF2225">
        <v>0.54100000000000004</v>
      </c>
      <c r="AG2225">
        <v>0.45900000000000002</v>
      </c>
      <c r="AH2225" t="s">
        <v>10751</v>
      </c>
      <c r="AI2225" t="s">
        <v>10751</v>
      </c>
      <c r="AJ2225" t="s">
        <v>10751</v>
      </c>
      <c r="AK2225" t="s">
        <v>10751</v>
      </c>
      <c r="AL2225" t="s">
        <v>10751</v>
      </c>
      <c r="AM2225" t="s">
        <v>10751</v>
      </c>
      <c r="AN2225" t="s">
        <v>10751</v>
      </c>
      <c r="AO2225" t="s">
        <v>10751</v>
      </c>
      <c r="AP2225">
        <v>1</v>
      </c>
      <c r="AQ2225">
        <v>0.69299999999999995</v>
      </c>
      <c r="AR2225" t="s">
        <v>10751</v>
      </c>
      <c r="AS2225">
        <v>0.14199999999999999</v>
      </c>
      <c r="AT2225">
        <v>1</v>
      </c>
      <c r="AU2225">
        <v>1</v>
      </c>
      <c r="AV2225">
        <v>7.4</v>
      </c>
      <c r="AW2225" t="s">
        <v>10751</v>
      </c>
      <c r="AX2225">
        <v>9.6999999999999993</v>
      </c>
      <c r="AY2225" t="s">
        <v>10751</v>
      </c>
      <c r="AZ2225" t="s">
        <v>10751</v>
      </c>
      <c r="BA2225">
        <v>0.28799999999999998</v>
      </c>
      <c r="BB2225" t="s">
        <v>10751</v>
      </c>
      <c r="BC2225">
        <v>0.71199999999999997</v>
      </c>
      <c r="BD2225" t="s">
        <v>10751</v>
      </c>
    </row>
    <row r="2226" spans="1:56">
      <c r="A2226" t="s">
        <v>10750</v>
      </c>
      <c r="B2226">
        <v>6000</v>
      </c>
      <c r="C2226">
        <v>2015</v>
      </c>
      <c r="D2226">
        <v>4</v>
      </c>
      <c r="E2226">
        <v>2.1499999999999999E-4</v>
      </c>
      <c r="F2226">
        <v>20.621020000000001</v>
      </c>
      <c r="H2226">
        <v>16.78059</v>
      </c>
      <c r="I2226">
        <f t="shared" si="41"/>
        <v>3.6078268499999998E-3</v>
      </c>
      <c r="K2226">
        <v>13.12026</v>
      </c>
      <c r="L2226">
        <v>21.253640000000001</v>
      </c>
      <c r="M2226">
        <v>529.60011999999995</v>
      </c>
      <c r="N2226">
        <v>677.34937000000002</v>
      </c>
      <c r="O2226">
        <v>418.14015999999998</v>
      </c>
      <c r="P2226">
        <v>51.345910000000003</v>
      </c>
      <c r="Q2226">
        <v>275.53190000000001</v>
      </c>
      <c r="R2226">
        <v>453.14449999999999</v>
      </c>
      <c r="S2226">
        <v>6.2534000000000001</v>
      </c>
      <c r="T2226">
        <v>1.6674020000000001</v>
      </c>
      <c r="U2226">
        <v>7.5523999999999994E-2</v>
      </c>
      <c r="V2226">
        <v>50.455939999999998</v>
      </c>
      <c r="W2226">
        <v>0.36599999999999999</v>
      </c>
      <c r="X2226">
        <v>0.49299999999999999</v>
      </c>
      <c r="Y2226">
        <v>0.14099999999999999</v>
      </c>
      <c r="Z2226" t="s">
        <v>10751</v>
      </c>
      <c r="AA2226" t="s">
        <v>10751</v>
      </c>
      <c r="AB2226">
        <v>1</v>
      </c>
      <c r="AC2226" t="s">
        <v>10751</v>
      </c>
      <c r="AD2226" t="s">
        <v>10751</v>
      </c>
      <c r="AE2226" t="s">
        <v>10751</v>
      </c>
      <c r="AF2226">
        <v>0.85199999999999998</v>
      </c>
      <c r="AG2226">
        <v>0.14799999999999999</v>
      </c>
      <c r="AH2226" t="s">
        <v>10751</v>
      </c>
      <c r="AI2226" t="s">
        <v>10751</v>
      </c>
      <c r="AJ2226" t="s">
        <v>10751</v>
      </c>
      <c r="AK2226" t="s">
        <v>10751</v>
      </c>
      <c r="AL2226" t="s">
        <v>10751</v>
      </c>
      <c r="AM2226" t="s">
        <v>10751</v>
      </c>
      <c r="AN2226" t="s">
        <v>10751</v>
      </c>
      <c r="AO2226" t="s">
        <v>10751</v>
      </c>
      <c r="AP2226">
        <v>1</v>
      </c>
      <c r="AQ2226">
        <v>0.623</v>
      </c>
      <c r="AR2226" t="s">
        <v>10751</v>
      </c>
      <c r="AS2226">
        <v>0.34499999999999997</v>
      </c>
      <c r="AT2226">
        <v>1</v>
      </c>
      <c r="AU2226">
        <v>1</v>
      </c>
      <c r="AV2226">
        <v>7.3</v>
      </c>
      <c r="AW2226" t="s">
        <v>10751</v>
      </c>
      <c r="AX2226">
        <v>8.4</v>
      </c>
      <c r="AY2226" t="s">
        <v>10751</v>
      </c>
      <c r="AZ2226" t="s">
        <v>10751</v>
      </c>
      <c r="BA2226">
        <v>0.36599999999999999</v>
      </c>
      <c r="BB2226" t="s">
        <v>10751</v>
      </c>
      <c r="BC2226">
        <v>0.63400000000000001</v>
      </c>
      <c r="BD2226" t="s">
        <v>10751</v>
      </c>
    </row>
    <row r="2227" spans="1:56">
      <c r="A2227" t="s">
        <v>10750</v>
      </c>
      <c r="B2227">
        <v>6000</v>
      </c>
      <c r="C2227">
        <v>2016</v>
      </c>
      <c r="D2227">
        <v>3</v>
      </c>
      <c r="E2227">
        <v>2.14E-4</v>
      </c>
      <c r="F2227">
        <v>19.995799999999999</v>
      </c>
      <c r="H2227">
        <v>16.78303</v>
      </c>
      <c r="I2227">
        <f t="shared" si="41"/>
        <v>3.5915684199999999E-3</v>
      </c>
      <c r="K2227">
        <v>13.19061</v>
      </c>
      <c r="L2227">
        <v>21.122810000000001</v>
      </c>
      <c r="M2227">
        <v>529.52291000000002</v>
      </c>
      <c r="N2227">
        <v>673.73685999999998</v>
      </c>
      <c r="O2227">
        <v>420.72994</v>
      </c>
      <c r="P2227">
        <v>51.334150000000001</v>
      </c>
      <c r="Q2227">
        <v>291.28910000000002</v>
      </c>
      <c r="R2227">
        <v>465.98480000000001</v>
      </c>
      <c r="S2227">
        <v>6.0876999999999999</v>
      </c>
      <c r="T2227">
        <v>1.6214090000000001</v>
      </c>
      <c r="U2227">
        <v>7.7663999999999997E-2</v>
      </c>
      <c r="V2227">
        <v>50.560020000000002</v>
      </c>
      <c r="W2227">
        <v>0.316</v>
      </c>
      <c r="X2227">
        <v>0.48699999999999999</v>
      </c>
      <c r="Y2227">
        <v>0.19700000000000001</v>
      </c>
      <c r="Z2227" t="s">
        <v>10751</v>
      </c>
      <c r="AA2227" t="s">
        <v>10751</v>
      </c>
      <c r="AB2227">
        <v>1</v>
      </c>
      <c r="AC2227" t="s">
        <v>10751</v>
      </c>
      <c r="AD2227" t="s">
        <v>10751</v>
      </c>
      <c r="AE2227" t="s">
        <v>10751</v>
      </c>
      <c r="AF2227">
        <v>0.80500000000000005</v>
      </c>
      <c r="AG2227">
        <v>0.19500000000000001</v>
      </c>
      <c r="AH2227" t="s">
        <v>10751</v>
      </c>
      <c r="AI2227" t="s">
        <v>10751</v>
      </c>
      <c r="AJ2227" t="s">
        <v>10751</v>
      </c>
      <c r="AK2227" t="s">
        <v>10751</v>
      </c>
      <c r="AL2227" t="s">
        <v>10751</v>
      </c>
      <c r="AM2227" t="s">
        <v>10751</v>
      </c>
      <c r="AN2227" t="s">
        <v>10751</v>
      </c>
      <c r="AO2227" t="s">
        <v>10751</v>
      </c>
      <c r="AP2227">
        <v>1</v>
      </c>
      <c r="AQ2227">
        <v>0.67700000000000005</v>
      </c>
      <c r="AR2227" t="s">
        <v>10751</v>
      </c>
      <c r="AS2227">
        <v>0.29199999999999998</v>
      </c>
      <c r="AT2227">
        <v>1</v>
      </c>
      <c r="AU2227">
        <v>1</v>
      </c>
      <c r="AV2227">
        <v>7.4</v>
      </c>
      <c r="AW2227" t="s">
        <v>10751</v>
      </c>
      <c r="AX2227">
        <v>8.9</v>
      </c>
      <c r="AY2227" t="s">
        <v>10751</v>
      </c>
      <c r="AZ2227" t="s">
        <v>10751</v>
      </c>
      <c r="BA2227">
        <v>0.316</v>
      </c>
      <c r="BB2227" t="s">
        <v>10751</v>
      </c>
      <c r="BC2227">
        <v>0.68400000000000005</v>
      </c>
      <c r="BD2227" t="s">
        <v>10751</v>
      </c>
    </row>
    <row r="2228" spans="1:56">
      <c r="A2228" t="s">
        <v>10750</v>
      </c>
      <c r="B2228">
        <v>6000</v>
      </c>
      <c r="C2228">
        <v>2017</v>
      </c>
      <c r="D2228">
        <v>3</v>
      </c>
      <c r="E2228">
        <v>1.9100000000000001E-4</v>
      </c>
      <c r="F2228">
        <v>19.9969</v>
      </c>
      <c r="H2228">
        <v>16.50806</v>
      </c>
      <c r="I2228">
        <f t="shared" si="41"/>
        <v>3.1530394600000002E-3</v>
      </c>
      <c r="K2228">
        <v>13.15254</v>
      </c>
      <c r="L2228">
        <v>20.442440000000001</v>
      </c>
      <c r="M2228">
        <v>538.34302000000002</v>
      </c>
      <c r="N2228">
        <v>675.68673999999999</v>
      </c>
      <c r="O2228">
        <v>434.73284999999998</v>
      </c>
      <c r="P2228">
        <v>51.348039999999997</v>
      </c>
      <c r="Q2228">
        <v>290.86919999999998</v>
      </c>
      <c r="R2228">
        <v>448.13909999999998</v>
      </c>
      <c r="S2228">
        <v>6.2968999999999999</v>
      </c>
      <c r="T2228">
        <v>1.559396</v>
      </c>
      <c r="U2228">
        <v>7.4690000000000006E-2</v>
      </c>
      <c r="V2228">
        <v>49.846290000000003</v>
      </c>
      <c r="W2228">
        <v>0.39600000000000002</v>
      </c>
      <c r="X2228">
        <v>0.32200000000000001</v>
      </c>
      <c r="Y2228">
        <v>0.28199999999999997</v>
      </c>
      <c r="Z2228" t="s">
        <v>10751</v>
      </c>
      <c r="AA2228" t="s">
        <v>10751</v>
      </c>
      <c r="AB2228">
        <v>1</v>
      </c>
      <c r="AC2228" t="s">
        <v>10751</v>
      </c>
      <c r="AD2228" t="s">
        <v>10751</v>
      </c>
      <c r="AE2228" t="s">
        <v>10751</v>
      </c>
      <c r="AF2228">
        <v>0.90400000000000003</v>
      </c>
      <c r="AG2228">
        <v>9.6000000000000002E-2</v>
      </c>
      <c r="AH2228" t="s">
        <v>10751</v>
      </c>
      <c r="AI2228" t="s">
        <v>10751</v>
      </c>
      <c r="AJ2228" t="s">
        <v>10751</v>
      </c>
      <c r="AK2228" t="s">
        <v>10751</v>
      </c>
      <c r="AL2228" t="s">
        <v>10751</v>
      </c>
      <c r="AM2228" t="s">
        <v>10751</v>
      </c>
      <c r="AN2228" t="s">
        <v>10751</v>
      </c>
      <c r="AO2228" t="s">
        <v>10751</v>
      </c>
      <c r="AP2228">
        <v>1</v>
      </c>
      <c r="AQ2228">
        <v>0.60099999999999998</v>
      </c>
      <c r="AR2228" t="s">
        <v>10751</v>
      </c>
      <c r="AS2228">
        <v>0.32200000000000001</v>
      </c>
      <c r="AT2228">
        <v>1</v>
      </c>
      <c r="AU2228">
        <v>1</v>
      </c>
      <c r="AV2228">
        <v>7.2</v>
      </c>
      <c r="AW2228" t="s">
        <v>10751</v>
      </c>
      <c r="AX2228">
        <v>8.6999999999999993</v>
      </c>
      <c r="AY2228" t="s">
        <v>10751</v>
      </c>
      <c r="AZ2228" t="s">
        <v>10751</v>
      </c>
      <c r="BA2228">
        <v>0.39600000000000002</v>
      </c>
      <c r="BB2228" t="s">
        <v>10751</v>
      </c>
      <c r="BC2228">
        <v>0.60399999999999998</v>
      </c>
      <c r="BD2228" t="s">
        <v>10751</v>
      </c>
    </row>
    <row r="2229" spans="1:56">
      <c r="A2229" t="s">
        <v>10750</v>
      </c>
      <c r="B2229">
        <v>6000</v>
      </c>
      <c r="C2229">
        <v>2018</v>
      </c>
      <c r="D2229">
        <v>3</v>
      </c>
      <c r="E2229">
        <v>1.75E-4</v>
      </c>
      <c r="F2229">
        <v>20.47456</v>
      </c>
      <c r="H2229">
        <v>16.75394</v>
      </c>
      <c r="I2229">
        <f t="shared" si="41"/>
        <v>2.9319394999999999E-3</v>
      </c>
      <c r="K2229">
        <v>13.54421</v>
      </c>
      <c r="L2229">
        <v>20.40117</v>
      </c>
      <c r="M2229">
        <v>522.95919000000004</v>
      </c>
      <c r="N2229">
        <v>644.85281999999995</v>
      </c>
      <c r="O2229">
        <v>431.00434999999999</v>
      </c>
      <c r="P2229">
        <v>52.658639999999998</v>
      </c>
      <c r="Q2229">
        <v>309.92009999999999</v>
      </c>
      <c r="R2229">
        <v>477.26080000000002</v>
      </c>
      <c r="S2229">
        <v>5.7664</v>
      </c>
      <c r="T2229">
        <v>1.610096</v>
      </c>
      <c r="U2229">
        <v>7.9543000000000003E-2</v>
      </c>
      <c r="V2229">
        <v>51.918750000000003</v>
      </c>
      <c r="W2229">
        <v>0.34</v>
      </c>
      <c r="X2229">
        <v>0.34699999999999998</v>
      </c>
      <c r="Y2229">
        <v>0.313</v>
      </c>
      <c r="Z2229" t="s">
        <v>10751</v>
      </c>
      <c r="AA2229">
        <v>0.13600000000000001</v>
      </c>
      <c r="AB2229">
        <v>0.86399999999999999</v>
      </c>
      <c r="AC2229" t="s">
        <v>10751</v>
      </c>
      <c r="AD2229" t="s">
        <v>10751</v>
      </c>
      <c r="AE2229" t="s">
        <v>10751</v>
      </c>
      <c r="AF2229">
        <v>0.876</v>
      </c>
      <c r="AG2229">
        <v>0.124</v>
      </c>
      <c r="AH2229" t="s">
        <v>10751</v>
      </c>
      <c r="AI2229" t="s">
        <v>10751</v>
      </c>
      <c r="AJ2229" t="s">
        <v>10751</v>
      </c>
      <c r="AK2229" t="s">
        <v>10751</v>
      </c>
      <c r="AL2229">
        <v>0.13600000000000001</v>
      </c>
      <c r="AM2229" t="s">
        <v>10751</v>
      </c>
      <c r="AN2229" t="s">
        <v>10751</v>
      </c>
      <c r="AO2229" t="s">
        <v>10751</v>
      </c>
      <c r="AP2229">
        <v>0.86399999999999999</v>
      </c>
      <c r="AQ2229">
        <v>0.66</v>
      </c>
      <c r="AR2229" t="s">
        <v>10751</v>
      </c>
      <c r="AS2229">
        <v>0.21099999999999999</v>
      </c>
      <c r="AT2229">
        <v>1</v>
      </c>
      <c r="AU2229">
        <v>1</v>
      </c>
      <c r="AV2229">
        <v>7.3</v>
      </c>
      <c r="AW2229" t="s">
        <v>10751</v>
      </c>
      <c r="AX2229">
        <v>9.1</v>
      </c>
      <c r="AY2229" t="s">
        <v>10751</v>
      </c>
      <c r="AZ2229" t="s">
        <v>10751</v>
      </c>
      <c r="BA2229">
        <v>0.34</v>
      </c>
      <c r="BB2229" t="s">
        <v>10751</v>
      </c>
      <c r="BC2229">
        <v>0.66</v>
      </c>
      <c r="BD2229" t="s">
        <v>10751</v>
      </c>
    </row>
    <row r="2230" spans="1:56">
      <c r="A2230" t="s">
        <v>10750</v>
      </c>
      <c r="B2230">
        <v>6000</v>
      </c>
      <c r="C2230">
        <v>2019</v>
      </c>
      <c r="D2230">
        <v>3</v>
      </c>
      <c r="E2230">
        <v>1.9000000000000001E-4</v>
      </c>
      <c r="F2230">
        <v>21.30058</v>
      </c>
      <c r="H2230">
        <v>17.305420000000002</v>
      </c>
      <c r="I2230">
        <f t="shared" si="41"/>
        <v>3.2880298000000003E-3</v>
      </c>
      <c r="K2230">
        <v>14.168979999999999</v>
      </c>
      <c r="L2230">
        <v>20.774570000000001</v>
      </c>
      <c r="M2230">
        <v>511.90260999999998</v>
      </c>
      <c r="N2230">
        <v>624.74649999999997</v>
      </c>
      <c r="O2230">
        <v>426.77476000000001</v>
      </c>
      <c r="P2230">
        <v>49.954630000000002</v>
      </c>
      <c r="Q2230">
        <v>253.9111</v>
      </c>
      <c r="R2230">
        <v>359.01369999999997</v>
      </c>
      <c r="S2230">
        <v>7.3761999999999999</v>
      </c>
      <c r="T2230">
        <v>1.415481</v>
      </c>
      <c r="U2230">
        <v>5.9836E-2</v>
      </c>
      <c r="V2230">
        <v>52.416910000000001</v>
      </c>
      <c r="W2230">
        <v>0.78900000000000003</v>
      </c>
      <c r="X2230">
        <v>2.9000000000000001E-2</v>
      </c>
      <c r="Y2230">
        <v>0.18099999999999999</v>
      </c>
      <c r="Z2230" t="s">
        <v>10751</v>
      </c>
      <c r="AA2230">
        <v>2.9000000000000001E-2</v>
      </c>
      <c r="AB2230">
        <v>0.97099999999999997</v>
      </c>
      <c r="AC2230" t="s">
        <v>10751</v>
      </c>
      <c r="AD2230" t="s">
        <v>10751</v>
      </c>
      <c r="AE2230" t="s">
        <v>10751</v>
      </c>
      <c r="AF2230">
        <v>1</v>
      </c>
      <c r="AG2230" t="s">
        <v>10751</v>
      </c>
      <c r="AH2230" t="s">
        <v>10751</v>
      </c>
      <c r="AI2230" t="s">
        <v>10751</v>
      </c>
      <c r="AJ2230" t="s">
        <v>10751</v>
      </c>
      <c r="AK2230" t="s">
        <v>10751</v>
      </c>
      <c r="AL2230">
        <v>2.9000000000000001E-2</v>
      </c>
      <c r="AM2230" t="s">
        <v>10751</v>
      </c>
      <c r="AN2230" t="s">
        <v>10751</v>
      </c>
      <c r="AO2230" t="s">
        <v>10751</v>
      </c>
      <c r="AP2230">
        <v>0.97099999999999997</v>
      </c>
      <c r="AQ2230">
        <v>0.21099999999999999</v>
      </c>
      <c r="AR2230" t="s">
        <v>10751</v>
      </c>
      <c r="AS2230" t="s">
        <v>10751</v>
      </c>
      <c r="AT2230">
        <v>1</v>
      </c>
      <c r="AU2230">
        <v>1</v>
      </c>
      <c r="AV2230">
        <v>6.4</v>
      </c>
      <c r="AW2230" t="s">
        <v>10751</v>
      </c>
      <c r="AX2230">
        <v>7.1</v>
      </c>
      <c r="AY2230" t="s">
        <v>10751</v>
      </c>
      <c r="AZ2230" t="s">
        <v>10751</v>
      </c>
      <c r="BA2230">
        <v>0.78900000000000003</v>
      </c>
      <c r="BB2230" t="s">
        <v>10751</v>
      </c>
      <c r="BC2230">
        <v>0.21099999999999999</v>
      </c>
      <c r="BD2230" t="s">
        <v>10751</v>
      </c>
    </row>
    <row r="2231" spans="1:56">
      <c r="A2231" t="s">
        <v>10750</v>
      </c>
      <c r="B2231">
        <v>6000</v>
      </c>
      <c r="C2231">
        <v>2020</v>
      </c>
      <c r="D2231">
        <v>1</v>
      </c>
      <c r="E2231">
        <v>9.1000000000000003E-5</v>
      </c>
      <c r="F2231">
        <v>18.64509</v>
      </c>
      <c r="H2231">
        <v>15.358000000000001</v>
      </c>
      <c r="I2231">
        <f t="shared" si="41"/>
        <v>1.397578E-3</v>
      </c>
      <c r="K2231">
        <v>12.23005</v>
      </c>
      <c r="L2231">
        <v>19.029599999999999</v>
      </c>
      <c r="M2231">
        <v>576.95464000000004</v>
      </c>
      <c r="N2231">
        <v>724.08528000000001</v>
      </c>
      <c r="O2231">
        <v>465.96134999999998</v>
      </c>
      <c r="P2231">
        <v>54.635849999999998</v>
      </c>
      <c r="Q2231">
        <v>373.71449999999999</v>
      </c>
      <c r="R2231">
        <v>608.6069</v>
      </c>
      <c r="S2231">
        <v>4.7085999999999997</v>
      </c>
      <c r="T2231">
        <v>1.658741</v>
      </c>
      <c r="U2231">
        <v>0.101434</v>
      </c>
      <c r="V2231">
        <v>46.426900000000003</v>
      </c>
      <c r="W2231" t="s">
        <v>10751</v>
      </c>
      <c r="X2231">
        <v>0.74</v>
      </c>
      <c r="Y2231">
        <v>0.26</v>
      </c>
      <c r="Z2231" t="s">
        <v>10751</v>
      </c>
      <c r="AA2231">
        <v>0.74</v>
      </c>
      <c r="AB2231">
        <v>0.26</v>
      </c>
      <c r="AC2231" t="s">
        <v>10751</v>
      </c>
      <c r="AD2231" t="s">
        <v>10751</v>
      </c>
      <c r="AE2231" t="s">
        <v>10751</v>
      </c>
      <c r="AF2231">
        <v>0.28999999999999998</v>
      </c>
      <c r="AG2231">
        <v>0.71</v>
      </c>
      <c r="AH2231" t="s">
        <v>10751</v>
      </c>
      <c r="AI2231" t="s">
        <v>10751</v>
      </c>
      <c r="AJ2231" t="s">
        <v>10751</v>
      </c>
      <c r="AK2231" t="s">
        <v>10751</v>
      </c>
      <c r="AL2231">
        <v>3.1E-2</v>
      </c>
      <c r="AM2231" t="s">
        <v>10751</v>
      </c>
      <c r="AN2231" t="s">
        <v>10751</v>
      </c>
      <c r="AO2231" t="s">
        <v>10751</v>
      </c>
      <c r="AP2231">
        <v>0.96899999999999997</v>
      </c>
      <c r="AQ2231">
        <v>1</v>
      </c>
      <c r="AR2231">
        <v>0.71</v>
      </c>
      <c r="AS2231">
        <v>0.71</v>
      </c>
      <c r="AT2231">
        <v>1</v>
      </c>
      <c r="AU2231">
        <v>1</v>
      </c>
      <c r="AV2231">
        <v>8</v>
      </c>
      <c r="AW2231" t="s">
        <v>10751</v>
      </c>
      <c r="AX2231">
        <v>11.9</v>
      </c>
      <c r="AY2231" t="s">
        <v>10751</v>
      </c>
      <c r="AZ2231" t="s">
        <v>10751</v>
      </c>
      <c r="BA2231" t="s">
        <v>10751</v>
      </c>
      <c r="BB2231" t="s">
        <v>10751</v>
      </c>
      <c r="BC2231">
        <v>1</v>
      </c>
      <c r="BD2231" t="s">
        <v>10751</v>
      </c>
    </row>
    <row r="2232" spans="1:56">
      <c r="A2232" t="s">
        <v>10750</v>
      </c>
      <c r="B2232">
        <v>6000</v>
      </c>
      <c r="C2232">
        <v>2021</v>
      </c>
      <c r="D2232">
        <v>1</v>
      </c>
      <c r="E2232">
        <v>9.8999999999999994E-5</v>
      </c>
      <c r="F2232">
        <v>19.368259999999999</v>
      </c>
      <c r="G2232">
        <f>IFERROR(F2232*E2232,"")</f>
        <v>1.9174577399999999E-3</v>
      </c>
      <c r="H2232">
        <v>15.907400000000001</v>
      </c>
      <c r="I2232">
        <f t="shared" si="41"/>
        <v>1.5748326E-3</v>
      </c>
      <c r="J2232">
        <f>IFERROR(M2232*E2232,"")</f>
        <v>5.5040591429999994E-2</v>
      </c>
      <c r="K2232">
        <v>12.70421</v>
      </c>
      <c r="L2232">
        <v>19.643799999999999</v>
      </c>
      <c r="M2232">
        <v>555.96556999999996</v>
      </c>
      <c r="N2232">
        <v>695.40392999999995</v>
      </c>
      <c r="O2232">
        <v>450.77523000000002</v>
      </c>
      <c r="P2232">
        <v>57.733089999999997</v>
      </c>
      <c r="Q2232">
        <v>363.39089999999999</v>
      </c>
      <c r="R2232">
        <v>574.38879999999995</v>
      </c>
      <c r="S2232">
        <v>4.7526000000000002</v>
      </c>
      <c r="T2232">
        <v>1.648112</v>
      </c>
      <c r="U2232">
        <v>9.5730999999999997E-2</v>
      </c>
      <c r="V2232">
        <v>48.67548</v>
      </c>
      <c r="W2232" t="s">
        <v>10751</v>
      </c>
      <c r="X2232">
        <v>0.89700000000000002</v>
      </c>
      <c r="Y2232">
        <v>0.10299999999999999</v>
      </c>
      <c r="Z2232" t="s">
        <v>10751</v>
      </c>
      <c r="AA2232">
        <v>0.38400000000000001</v>
      </c>
      <c r="AB2232">
        <v>0.61599999999999999</v>
      </c>
      <c r="AC2232" t="s">
        <v>10751</v>
      </c>
      <c r="AD2232" t="s">
        <v>10751</v>
      </c>
      <c r="AE2232" t="s">
        <v>10751</v>
      </c>
      <c r="AF2232">
        <v>0.65700000000000003</v>
      </c>
      <c r="AG2232">
        <v>0.34300000000000003</v>
      </c>
      <c r="AH2232" t="s">
        <v>10751</v>
      </c>
      <c r="AI2232" t="s">
        <v>10751</v>
      </c>
      <c r="AJ2232" t="s">
        <v>10751</v>
      </c>
      <c r="AK2232" t="s">
        <v>10751</v>
      </c>
      <c r="AL2232">
        <v>4.2000000000000003E-2</v>
      </c>
      <c r="AM2232" t="s">
        <v>10751</v>
      </c>
      <c r="AN2232" t="s">
        <v>10751</v>
      </c>
      <c r="AO2232">
        <v>0.16400000000000001</v>
      </c>
      <c r="AP2232">
        <v>0.79400000000000004</v>
      </c>
      <c r="AQ2232">
        <v>1</v>
      </c>
      <c r="AR2232">
        <v>0.34300000000000003</v>
      </c>
      <c r="AS2232">
        <v>0.34300000000000003</v>
      </c>
      <c r="AT2232">
        <v>1</v>
      </c>
      <c r="AU2232">
        <v>1</v>
      </c>
      <c r="AV2232">
        <v>8.1999999999999993</v>
      </c>
      <c r="AW2232" t="s">
        <v>10751</v>
      </c>
      <c r="AX2232">
        <v>11.2</v>
      </c>
      <c r="AY2232" t="s">
        <v>10751</v>
      </c>
      <c r="AZ2232" t="s">
        <v>10751</v>
      </c>
      <c r="BA2232" t="s">
        <v>10751</v>
      </c>
      <c r="BB2232" t="s">
        <v>10751</v>
      </c>
      <c r="BC2232">
        <v>0.83599999999999997</v>
      </c>
      <c r="BD2232">
        <v>0.16400000000000001</v>
      </c>
    </row>
    <row r="2233" spans="1:56">
      <c r="A2233" t="s">
        <v>10750</v>
      </c>
      <c r="B2233">
        <v>6000</v>
      </c>
      <c r="C2233" t="s">
        <v>10752</v>
      </c>
      <c r="D2233" t="s">
        <v>10751</v>
      </c>
      <c r="E2233">
        <v>4.1100000000000002E-4</v>
      </c>
      <c r="F2233">
        <v>76.341809999999995</v>
      </c>
      <c r="H2233">
        <v>58.132370000000002</v>
      </c>
      <c r="I2233">
        <f t="shared" si="41"/>
        <v>2.3892404070000001E-2</v>
      </c>
      <c r="K2233">
        <v>52.083240000000004</v>
      </c>
      <c r="L2233">
        <v>63.714860000000002</v>
      </c>
      <c r="M2233">
        <v>72.483639999999994</v>
      </c>
      <c r="N2233">
        <v>87.780820000000006</v>
      </c>
      <c r="O2233">
        <v>60.943660000000001</v>
      </c>
      <c r="P2233">
        <v>57.802660000000003</v>
      </c>
      <c r="Q2233">
        <v>312.61709999999999</v>
      </c>
      <c r="R2233">
        <v>423.49090000000001</v>
      </c>
      <c r="S2233">
        <v>5.0993000000000004</v>
      </c>
      <c r="T2233">
        <v>2.0394079999999999</v>
      </c>
      <c r="U2233">
        <v>7.0582000000000006E-2</v>
      </c>
      <c r="V2233">
        <v>254.01140000000001</v>
      </c>
      <c r="W2233" t="s">
        <v>10751</v>
      </c>
      <c r="X2233">
        <v>0.46300000000000002</v>
      </c>
      <c r="Y2233">
        <v>0.53700000000000003</v>
      </c>
      <c r="Z2233" t="s">
        <v>10751</v>
      </c>
      <c r="AA2233">
        <v>0.89300000000000002</v>
      </c>
      <c r="AB2233">
        <v>0.107</v>
      </c>
      <c r="AC2233" t="s">
        <v>10751</v>
      </c>
      <c r="AD2233" t="s">
        <v>10751</v>
      </c>
      <c r="AE2233" t="s">
        <v>10751</v>
      </c>
      <c r="AF2233">
        <v>0.11700000000000001</v>
      </c>
      <c r="AG2233">
        <v>3.5999999999999997E-2</v>
      </c>
      <c r="AH2233" t="s">
        <v>10751</v>
      </c>
      <c r="AI2233">
        <v>0.84699999999999998</v>
      </c>
      <c r="AJ2233" t="s">
        <v>10751</v>
      </c>
      <c r="AK2233">
        <v>0.84699999999999998</v>
      </c>
      <c r="AL2233">
        <v>3.3000000000000002E-2</v>
      </c>
      <c r="AM2233" t="s">
        <v>10751</v>
      </c>
      <c r="AN2233" t="s">
        <v>10751</v>
      </c>
      <c r="AO2233">
        <v>6.0999999999999999E-2</v>
      </c>
      <c r="AP2233">
        <v>0.06</v>
      </c>
      <c r="AQ2233">
        <v>0.153</v>
      </c>
      <c r="AR2233">
        <v>0.88300000000000001</v>
      </c>
      <c r="AS2233">
        <v>3.5999999999999997E-2</v>
      </c>
      <c r="AT2233">
        <v>0.153</v>
      </c>
      <c r="AU2233">
        <v>0.13100000000000001</v>
      </c>
      <c r="AV2233">
        <v>2.1</v>
      </c>
      <c r="AW2233" t="s">
        <v>10751</v>
      </c>
      <c r="AX2233">
        <v>9.3000000000000007</v>
      </c>
      <c r="AY2233">
        <v>0.84699999999999998</v>
      </c>
      <c r="AZ2233" t="s">
        <v>10751</v>
      </c>
      <c r="BA2233" t="s">
        <v>10751</v>
      </c>
      <c r="BB2233" t="s">
        <v>10751</v>
      </c>
      <c r="BC2233">
        <v>9.2999999999999999E-2</v>
      </c>
      <c r="BD2233">
        <v>6.0999999999999999E-2</v>
      </c>
    </row>
    <row r="2234" spans="1:56">
      <c r="A2234" t="s">
        <v>10756</v>
      </c>
      <c r="B2234">
        <v>6000</v>
      </c>
      <c r="C2234">
        <v>1975</v>
      </c>
      <c r="D2234" t="s">
        <v>10751</v>
      </c>
      <c r="E2234" t="s">
        <v>10751</v>
      </c>
      <c r="F2234" t="s">
        <v>10751</v>
      </c>
      <c r="H2234" t="s">
        <v>10751</v>
      </c>
      <c r="I2234" t="str">
        <f t="shared" si="41"/>
        <v/>
      </c>
      <c r="K2234" t="s">
        <v>10751</v>
      </c>
      <c r="L2234" t="s">
        <v>10751</v>
      </c>
      <c r="M2234" t="s">
        <v>10751</v>
      </c>
      <c r="N2234" t="s">
        <v>10751</v>
      </c>
      <c r="O2234" t="s">
        <v>10751</v>
      </c>
      <c r="P2234" t="s">
        <v>10751</v>
      </c>
      <c r="Q2234" t="s">
        <v>10751</v>
      </c>
      <c r="R2234" t="s">
        <v>10751</v>
      </c>
      <c r="S2234" t="s">
        <v>10751</v>
      </c>
      <c r="T2234" t="s">
        <v>10751</v>
      </c>
      <c r="U2234" t="s">
        <v>10751</v>
      </c>
      <c r="V2234" t="s">
        <v>10751</v>
      </c>
      <c r="W2234" t="s">
        <v>10751</v>
      </c>
      <c r="X2234" t="s">
        <v>10751</v>
      </c>
      <c r="Y2234" t="s">
        <v>10751</v>
      </c>
      <c r="Z2234" t="s">
        <v>10751</v>
      </c>
      <c r="AA2234" t="s">
        <v>10751</v>
      </c>
      <c r="AB2234" t="s">
        <v>10751</v>
      </c>
      <c r="AC2234" t="s">
        <v>10751</v>
      </c>
      <c r="AD2234" t="s">
        <v>10751</v>
      </c>
      <c r="AE2234" t="s">
        <v>10751</v>
      </c>
      <c r="AF2234" t="s">
        <v>10751</v>
      </c>
      <c r="AG2234" t="s">
        <v>10751</v>
      </c>
      <c r="AH2234" t="s">
        <v>10751</v>
      </c>
      <c r="AI2234" t="s">
        <v>10751</v>
      </c>
      <c r="AJ2234" t="s">
        <v>10751</v>
      </c>
      <c r="AK2234" t="s">
        <v>10751</v>
      </c>
      <c r="AL2234" t="s">
        <v>10751</v>
      </c>
      <c r="AM2234" t="s">
        <v>10751</v>
      </c>
      <c r="AN2234" t="s">
        <v>10751</v>
      </c>
      <c r="AO2234" t="s">
        <v>10751</v>
      </c>
      <c r="AP2234" t="s">
        <v>10751</v>
      </c>
      <c r="AQ2234" t="s">
        <v>10751</v>
      </c>
      <c r="AR2234" t="s">
        <v>10751</v>
      </c>
      <c r="AS2234" t="s">
        <v>10751</v>
      </c>
      <c r="AT2234" t="s">
        <v>10751</v>
      </c>
      <c r="AU2234" t="s">
        <v>10751</v>
      </c>
      <c r="AV2234" t="s">
        <v>10751</v>
      </c>
      <c r="AW2234" t="s">
        <v>10751</v>
      </c>
      <c r="AX2234" t="s">
        <v>10751</v>
      </c>
      <c r="AY2234" t="s">
        <v>10751</v>
      </c>
      <c r="AZ2234" t="s">
        <v>10751</v>
      </c>
      <c r="BA2234" t="s">
        <v>10751</v>
      </c>
      <c r="BB2234" t="s">
        <v>10751</v>
      </c>
      <c r="BC2234" t="s">
        <v>10751</v>
      </c>
      <c r="BD2234" t="s">
        <v>10751</v>
      </c>
    </row>
    <row r="2235" spans="1:56">
      <c r="A2235" t="s">
        <v>10756</v>
      </c>
      <c r="B2235">
        <v>6000</v>
      </c>
      <c r="C2235">
        <v>1976</v>
      </c>
      <c r="D2235" t="s">
        <v>10751</v>
      </c>
      <c r="E2235" t="s">
        <v>10751</v>
      </c>
      <c r="F2235" t="s">
        <v>10751</v>
      </c>
      <c r="H2235" t="s">
        <v>10751</v>
      </c>
      <c r="I2235" t="str">
        <f t="shared" si="41"/>
        <v/>
      </c>
      <c r="K2235" t="s">
        <v>10751</v>
      </c>
      <c r="L2235" t="s">
        <v>10751</v>
      </c>
      <c r="M2235" t="s">
        <v>10751</v>
      </c>
      <c r="N2235" t="s">
        <v>10751</v>
      </c>
      <c r="O2235" t="s">
        <v>10751</v>
      </c>
      <c r="P2235" t="s">
        <v>10751</v>
      </c>
      <c r="Q2235" t="s">
        <v>10751</v>
      </c>
      <c r="R2235" t="s">
        <v>10751</v>
      </c>
      <c r="S2235" t="s">
        <v>10751</v>
      </c>
      <c r="T2235" t="s">
        <v>10751</v>
      </c>
      <c r="U2235" t="s">
        <v>10751</v>
      </c>
      <c r="V2235" t="s">
        <v>10751</v>
      </c>
      <c r="W2235" t="s">
        <v>10751</v>
      </c>
      <c r="X2235" t="s">
        <v>10751</v>
      </c>
      <c r="Y2235" t="s">
        <v>10751</v>
      </c>
      <c r="Z2235" t="s">
        <v>10751</v>
      </c>
      <c r="AA2235" t="s">
        <v>10751</v>
      </c>
      <c r="AB2235" t="s">
        <v>10751</v>
      </c>
      <c r="AC2235" t="s">
        <v>10751</v>
      </c>
      <c r="AD2235" t="s">
        <v>10751</v>
      </c>
      <c r="AE2235" t="s">
        <v>10751</v>
      </c>
      <c r="AF2235" t="s">
        <v>10751</v>
      </c>
      <c r="AG2235" t="s">
        <v>10751</v>
      </c>
      <c r="AH2235" t="s">
        <v>10751</v>
      </c>
      <c r="AI2235" t="s">
        <v>10751</v>
      </c>
      <c r="AJ2235" t="s">
        <v>10751</v>
      </c>
      <c r="AK2235" t="s">
        <v>10751</v>
      </c>
      <c r="AL2235" t="s">
        <v>10751</v>
      </c>
      <c r="AM2235" t="s">
        <v>10751</v>
      </c>
      <c r="AN2235" t="s">
        <v>10751</v>
      </c>
      <c r="AO2235" t="s">
        <v>10751</v>
      </c>
      <c r="AP2235" t="s">
        <v>10751</v>
      </c>
      <c r="AQ2235" t="s">
        <v>10751</v>
      </c>
      <c r="AR2235" t="s">
        <v>10751</v>
      </c>
      <c r="AS2235" t="s">
        <v>10751</v>
      </c>
      <c r="AT2235" t="s">
        <v>10751</v>
      </c>
      <c r="AU2235" t="s">
        <v>10751</v>
      </c>
      <c r="AV2235" t="s">
        <v>10751</v>
      </c>
      <c r="AW2235" t="s">
        <v>10751</v>
      </c>
      <c r="AX2235" t="s">
        <v>10751</v>
      </c>
      <c r="AY2235" t="s">
        <v>10751</v>
      </c>
      <c r="AZ2235" t="s">
        <v>10751</v>
      </c>
      <c r="BA2235" t="s">
        <v>10751</v>
      </c>
      <c r="BB2235" t="s">
        <v>10751</v>
      </c>
      <c r="BC2235" t="s">
        <v>10751</v>
      </c>
      <c r="BD2235" t="s">
        <v>10751</v>
      </c>
    </row>
    <row r="2236" spans="1:56">
      <c r="A2236" t="s">
        <v>10756</v>
      </c>
      <c r="B2236">
        <v>6000</v>
      </c>
      <c r="C2236">
        <v>1977</v>
      </c>
      <c r="D2236" t="s">
        <v>10751</v>
      </c>
      <c r="E2236" t="s">
        <v>10751</v>
      </c>
      <c r="F2236" t="s">
        <v>10751</v>
      </c>
      <c r="H2236" t="s">
        <v>10751</v>
      </c>
      <c r="I2236" t="str">
        <f t="shared" si="41"/>
        <v/>
      </c>
      <c r="K2236" t="s">
        <v>10751</v>
      </c>
      <c r="L2236" t="s">
        <v>10751</v>
      </c>
      <c r="M2236" t="s">
        <v>10751</v>
      </c>
      <c r="N2236" t="s">
        <v>10751</v>
      </c>
      <c r="O2236" t="s">
        <v>10751</v>
      </c>
      <c r="P2236" t="s">
        <v>10751</v>
      </c>
      <c r="Q2236" t="s">
        <v>10751</v>
      </c>
      <c r="R2236" t="s">
        <v>10751</v>
      </c>
      <c r="S2236" t="s">
        <v>10751</v>
      </c>
      <c r="T2236" t="s">
        <v>10751</v>
      </c>
      <c r="U2236" t="s">
        <v>10751</v>
      </c>
      <c r="V2236" t="s">
        <v>10751</v>
      </c>
      <c r="W2236" t="s">
        <v>10751</v>
      </c>
      <c r="X2236" t="s">
        <v>10751</v>
      </c>
      <c r="Y2236" t="s">
        <v>10751</v>
      </c>
      <c r="Z2236" t="s">
        <v>10751</v>
      </c>
      <c r="AA2236" t="s">
        <v>10751</v>
      </c>
      <c r="AB2236" t="s">
        <v>10751</v>
      </c>
      <c r="AC2236" t="s">
        <v>10751</v>
      </c>
      <c r="AD2236" t="s">
        <v>10751</v>
      </c>
      <c r="AE2236" t="s">
        <v>10751</v>
      </c>
      <c r="AF2236" t="s">
        <v>10751</v>
      </c>
      <c r="AG2236" t="s">
        <v>10751</v>
      </c>
      <c r="AH2236" t="s">
        <v>10751</v>
      </c>
      <c r="AI2236" t="s">
        <v>10751</v>
      </c>
      <c r="AJ2236" t="s">
        <v>10751</v>
      </c>
      <c r="AK2236" t="s">
        <v>10751</v>
      </c>
      <c r="AL2236" t="s">
        <v>10751</v>
      </c>
      <c r="AM2236" t="s">
        <v>10751</v>
      </c>
      <c r="AN2236" t="s">
        <v>10751</v>
      </c>
      <c r="AO2236" t="s">
        <v>10751</v>
      </c>
      <c r="AP2236" t="s">
        <v>10751</v>
      </c>
      <c r="AQ2236" t="s">
        <v>10751</v>
      </c>
      <c r="AR2236" t="s">
        <v>10751</v>
      </c>
      <c r="AS2236" t="s">
        <v>10751</v>
      </c>
      <c r="AT2236" t="s">
        <v>10751</v>
      </c>
      <c r="AU2236" t="s">
        <v>10751</v>
      </c>
      <c r="AV2236" t="s">
        <v>10751</v>
      </c>
      <c r="AW2236" t="s">
        <v>10751</v>
      </c>
      <c r="AX2236" t="s">
        <v>10751</v>
      </c>
      <c r="AY2236" t="s">
        <v>10751</v>
      </c>
      <c r="AZ2236" t="s">
        <v>10751</v>
      </c>
      <c r="BA2236" t="s">
        <v>10751</v>
      </c>
      <c r="BB2236" t="s">
        <v>10751</v>
      </c>
      <c r="BC2236" t="s">
        <v>10751</v>
      </c>
      <c r="BD2236" t="s">
        <v>10751</v>
      </c>
    </row>
    <row r="2237" spans="1:56">
      <c r="A2237" t="s">
        <v>10756</v>
      </c>
      <c r="B2237">
        <v>6000</v>
      </c>
      <c r="C2237">
        <v>1978</v>
      </c>
      <c r="D2237" t="s">
        <v>10751</v>
      </c>
      <c r="E2237" t="s">
        <v>10751</v>
      </c>
      <c r="F2237" t="s">
        <v>10751</v>
      </c>
      <c r="H2237" t="s">
        <v>10751</v>
      </c>
      <c r="I2237" t="str">
        <f t="shared" si="41"/>
        <v/>
      </c>
      <c r="K2237" t="s">
        <v>10751</v>
      </c>
      <c r="L2237" t="s">
        <v>10751</v>
      </c>
      <c r="M2237" t="s">
        <v>10751</v>
      </c>
      <c r="N2237" t="s">
        <v>10751</v>
      </c>
      <c r="O2237" t="s">
        <v>10751</v>
      </c>
      <c r="P2237" t="s">
        <v>10751</v>
      </c>
      <c r="Q2237" t="s">
        <v>10751</v>
      </c>
      <c r="R2237" t="s">
        <v>10751</v>
      </c>
      <c r="S2237" t="s">
        <v>10751</v>
      </c>
      <c r="T2237" t="s">
        <v>10751</v>
      </c>
      <c r="U2237" t="s">
        <v>10751</v>
      </c>
      <c r="V2237" t="s">
        <v>10751</v>
      </c>
      <c r="W2237" t="s">
        <v>10751</v>
      </c>
      <c r="X2237" t="s">
        <v>10751</v>
      </c>
      <c r="Y2237" t="s">
        <v>10751</v>
      </c>
      <c r="Z2237" t="s">
        <v>10751</v>
      </c>
      <c r="AA2237" t="s">
        <v>10751</v>
      </c>
      <c r="AB2237" t="s">
        <v>10751</v>
      </c>
      <c r="AC2237" t="s">
        <v>10751</v>
      </c>
      <c r="AD2237" t="s">
        <v>10751</v>
      </c>
      <c r="AE2237" t="s">
        <v>10751</v>
      </c>
      <c r="AF2237" t="s">
        <v>10751</v>
      </c>
      <c r="AG2237" t="s">
        <v>10751</v>
      </c>
      <c r="AH2237" t="s">
        <v>10751</v>
      </c>
      <c r="AI2237" t="s">
        <v>10751</v>
      </c>
      <c r="AJ2237" t="s">
        <v>10751</v>
      </c>
      <c r="AK2237" t="s">
        <v>10751</v>
      </c>
      <c r="AL2237" t="s">
        <v>10751</v>
      </c>
      <c r="AM2237" t="s">
        <v>10751</v>
      </c>
      <c r="AN2237" t="s">
        <v>10751</v>
      </c>
      <c r="AO2237" t="s">
        <v>10751</v>
      </c>
      <c r="AP2237" t="s">
        <v>10751</v>
      </c>
      <c r="AQ2237" t="s">
        <v>10751</v>
      </c>
      <c r="AR2237" t="s">
        <v>10751</v>
      </c>
      <c r="AS2237" t="s">
        <v>10751</v>
      </c>
      <c r="AT2237" t="s">
        <v>10751</v>
      </c>
      <c r="AU2237" t="s">
        <v>10751</v>
      </c>
      <c r="AV2237" t="s">
        <v>10751</v>
      </c>
      <c r="AW2237" t="s">
        <v>10751</v>
      </c>
      <c r="AX2237" t="s">
        <v>10751</v>
      </c>
      <c r="AY2237" t="s">
        <v>10751</v>
      </c>
      <c r="AZ2237" t="s">
        <v>10751</v>
      </c>
      <c r="BA2237" t="s">
        <v>10751</v>
      </c>
      <c r="BB2237" t="s">
        <v>10751</v>
      </c>
      <c r="BC2237" t="s">
        <v>10751</v>
      </c>
      <c r="BD2237" t="s">
        <v>10751</v>
      </c>
    </row>
    <row r="2238" spans="1:56">
      <c r="A2238" t="s">
        <v>10756</v>
      </c>
      <c r="B2238">
        <v>6000</v>
      </c>
      <c r="C2238">
        <v>1979</v>
      </c>
      <c r="D2238" t="s">
        <v>10751</v>
      </c>
      <c r="E2238" t="s">
        <v>10751</v>
      </c>
      <c r="F2238" t="s">
        <v>10751</v>
      </c>
      <c r="H2238" t="s">
        <v>10751</v>
      </c>
      <c r="I2238" t="str">
        <f t="shared" si="41"/>
        <v/>
      </c>
      <c r="K2238" t="s">
        <v>10751</v>
      </c>
      <c r="L2238" t="s">
        <v>10751</v>
      </c>
      <c r="M2238" t="s">
        <v>10751</v>
      </c>
      <c r="N2238" t="s">
        <v>10751</v>
      </c>
      <c r="O2238" t="s">
        <v>10751</v>
      </c>
      <c r="P2238" t="s">
        <v>10751</v>
      </c>
      <c r="Q2238" t="s">
        <v>10751</v>
      </c>
      <c r="R2238" t="s">
        <v>10751</v>
      </c>
      <c r="S2238" t="s">
        <v>10751</v>
      </c>
      <c r="T2238" t="s">
        <v>10751</v>
      </c>
      <c r="U2238" t="s">
        <v>10751</v>
      </c>
      <c r="V2238" t="s">
        <v>10751</v>
      </c>
      <c r="W2238" t="s">
        <v>10751</v>
      </c>
      <c r="X2238" t="s">
        <v>10751</v>
      </c>
      <c r="Y2238" t="s">
        <v>10751</v>
      </c>
      <c r="Z2238" t="s">
        <v>10751</v>
      </c>
      <c r="AA2238" t="s">
        <v>10751</v>
      </c>
      <c r="AB2238" t="s">
        <v>10751</v>
      </c>
      <c r="AC2238" t="s">
        <v>10751</v>
      </c>
      <c r="AD2238" t="s">
        <v>10751</v>
      </c>
      <c r="AE2238" t="s">
        <v>10751</v>
      </c>
      <c r="AF2238" t="s">
        <v>10751</v>
      </c>
      <c r="AG2238" t="s">
        <v>10751</v>
      </c>
      <c r="AH2238" t="s">
        <v>10751</v>
      </c>
      <c r="AI2238" t="s">
        <v>10751</v>
      </c>
      <c r="AJ2238" t="s">
        <v>10751</v>
      </c>
      <c r="AK2238" t="s">
        <v>10751</v>
      </c>
      <c r="AL2238" t="s">
        <v>10751</v>
      </c>
      <c r="AM2238" t="s">
        <v>10751</v>
      </c>
      <c r="AN2238" t="s">
        <v>10751</v>
      </c>
      <c r="AO2238" t="s">
        <v>10751</v>
      </c>
      <c r="AP2238" t="s">
        <v>10751</v>
      </c>
      <c r="AQ2238" t="s">
        <v>10751</v>
      </c>
      <c r="AR2238" t="s">
        <v>10751</v>
      </c>
      <c r="AS2238" t="s">
        <v>10751</v>
      </c>
      <c r="AT2238" t="s">
        <v>10751</v>
      </c>
      <c r="AU2238" t="s">
        <v>10751</v>
      </c>
      <c r="AV2238" t="s">
        <v>10751</v>
      </c>
      <c r="AW2238" t="s">
        <v>10751</v>
      </c>
      <c r="AX2238" t="s">
        <v>10751</v>
      </c>
      <c r="AY2238" t="s">
        <v>10751</v>
      </c>
      <c r="AZ2238" t="s">
        <v>10751</v>
      </c>
      <c r="BA2238" t="s">
        <v>10751</v>
      </c>
      <c r="BB2238" t="s">
        <v>10751</v>
      </c>
      <c r="BC2238" t="s">
        <v>10751</v>
      </c>
      <c r="BD2238" t="s">
        <v>10751</v>
      </c>
    </row>
    <row r="2239" spans="1:56">
      <c r="A2239" t="s">
        <v>10756</v>
      </c>
      <c r="B2239">
        <v>6000</v>
      </c>
      <c r="C2239">
        <v>1980</v>
      </c>
      <c r="D2239" t="s">
        <v>10751</v>
      </c>
      <c r="E2239" t="s">
        <v>10751</v>
      </c>
      <c r="F2239" t="s">
        <v>10751</v>
      </c>
      <c r="H2239" t="s">
        <v>10751</v>
      </c>
      <c r="I2239" t="str">
        <f t="shared" si="41"/>
        <v/>
      </c>
      <c r="K2239" t="s">
        <v>10751</v>
      </c>
      <c r="L2239" t="s">
        <v>10751</v>
      </c>
      <c r="M2239" t="s">
        <v>10751</v>
      </c>
      <c r="N2239" t="s">
        <v>10751</v>
      </c>
      <c r="O2239" t="s">
        <v>10751</v>
      </c>
      <c r="P2239" t="s">
        <v>10751</v>
      </c>
      <c r="Q2239" t="s">
        <v>10751</v>
      </c>
      <c r="R2239" t="s">
        <v>10751</v>
      </c>
      <c r="S2239" t="s">
        <v>10751</v>
      </c>
      <c r="T2239" t="s">
        <v>10751</v>
      </c>
      <c r="U2239" t="s">
        <v>10751</v>
      </c>
      <c r="V2239" t="s">
        <v>10751</v>
      </c>
      <c r="W2239" t="s">
        <v>10751</v>
      </c>
      <c r="X2239" t="s">
        <v>10751</v>
      </c>
      <c r="Y2239" t="s">
        <v>10751</v>
      </c>
      <c r="Z2239" t="s">
        <v>10751</v>
      </c>
      <c r="AA2239" t="s">
        <v>10751</v>
      </c>
      <c r="AB2239" t="s">
        <v>10751</v>
      </c>
      <c r="AC2239" t="s">
        <v>10751</v>
      </c>
      <c r="AD2239" t="s">
        <v>10751</v>
      </c>
      <c r="AE2239" t="s">
        <v>10751</v>
      </c>
      <c r="AF2239" t="s">
        <v>10751</v>
      </c>
      <c r="AG2239" t="s">
        <v>10751</v>
      </c>
      <c r="AH2239" t="s">
        <v>10751</v>
      </c>
      <c r="AI2239" t="s">
        <v>10751</v>
      </c>
      <c r="AJ2239" t="s">
        <v>10751</v>
      </c>
      <c r="AK2239" t="s">
        <v>10751</v>
      </c>
      <c r="AL2239" t="s">
        <v>10751</v>
      </c>
      <c r="AM2239" t="s">
        <v>10751</v>
      </c>
      <c r="AN2239" t="s">
        <v>10751</v>
      </c>
      <c r="AO2239" t="s">
        <v>10751</v>
      </c>
      <c r="AP2239" t="s">
        <v>10751</v>
      </c>
      <c r="AQ2239" t="s">
        <v>10751</v>
      </c>
      <c r="AR2239" t="s">
        <v>10751</v>
      </c>
      <c r="AS2239" t="s">
        <v>10751</v>
      </c>
      <c r="AT2239" t="s">
        <v>10751</v>
      </c>
      <c r="AU2239" t="s">
        <v>10751</v>
      </c>
      <c r="AV2239" t="s">
        <v>10751</v>
      </c>
      <c r="AW2239" t="s">
        <v>10751</v>
      </c>
      <c r="AX2239" t="s">
        <v>10751</v>
      </c>
      <c r="AY2239" t="s">
        <v>10751</v>
      </c>
      <c r="AZ2239" t="s">
        <v>10751</v>
      </c>
      <c r="BA2239" t="s">
        <v>10751</v>
      </c>
      <c r="BB2239" t="s">
        <v>10751</v>
      </c>
      <c r="BC2239" t="s">
        <v>10751</v>
      </c>
      <c r="BD2239" t="s">
        <v>10751</v>
      </c>
    </row>
    <row r="2240" spans="1:56">
      <c r="A2240" t="s">
        <v>10756</v>
      </c>
      <c r="B2240">
        <v>6000</v>
      </c>
      <c r="C2240">
        <v>1981</v>
      </c>
      <c r="D2240" t="s">
        <v>10751</v>
      </c>
      <c r="E2240" t="s">
        <v>10751</v>
      </c>
      <c r="F2240" t="s">
        <v>10751</v>
      </c>
      <c r="H2240" t="s">
        <v>10751</v>
      </c>
      <c r="I2240" t="str">
        <f t="shared" si="41"/>
        <v/>
      </c>
      <c r="K2240" t="s">
        <v>10751</v>
      </c>
      <c r="L2240" t="s">
        <v>10751</v>
      </c>
      <c r="M2240" t="s">
        <v>10751</v>
      </c>
      <c r="N2240" t="s">
        <v>10751</v>
      </c>
      <c r="O2240" t="s">
        <v>10751</v>
      </c>
      <c r="P2240" t="s">
        <v>10751</v>
      </c>
      <c r="Q2240" t="s">
        <v>10751</v>
      </c>
      <c r="R2240" t="s">
        <v>10751</v>
      </c>
      <c r="S2240" t="s">
        <v>10751</v>
      </c>
      <c r="T2240" t="s">
        <v>10751</v>
      </c>
      <c r="U2240" t="s">
        <v>10751</v>
      </c>
      <c r="V2240" t="s">
        <v>10751</v>
      </c>
      <c r="W2240" t="s">
        <v>10751</v>
      </c>
      <c r="X2240" t="s">
        <v>10751</v>
      </c>
      <c r="Y2240" t="s">
        <v>10751</v>
      </c>
      <c r="Z2240" t="s">
        <v>10751</v>
      </c>
      <c r="AA2240" t="s">
        <v>10751</v>
      </c>
      <c r="AB2240" t="s">
        <v>10751</v>
      </c>
      <c r="AC2240" t="s">
        <v>10751</v>
      </c>
      <c r="AD2240" t="s">
        <v>10751</v>
      </c>
      <c r="AE2240" t="s">
        <v>10751</v>
      </c>
      <c r="AF2240" t="s">
        <v>10751</v>
      </c>
      <c r="AG2240" t="s">
        <v>10751</v>
      </c>
      <c r="AH2240" t="s">
        <v>10751</v>
      </c>
      <c r="AI2240" t="s">
        <v>10751</v>
      </c>
      <c r="AJ2240" t="s">
        <v>10751</v>
      </c>
      <c r="AK2240" t="s">
        <v>10751</v>
      </c>
      <c r="AL2240" t="s">
        <v>10751</v>
      </c>
      <c r="AM2240" t="s">
        <v>10751</v>
      </c>
      <c r="AN2240" t="s">
        <v>10751</v>
      </c>
      <c r="AO2240" t="s">
        <v>10751</v>
      </c>
      <c r="AP2240" t="s">
        <v>10751</v>
      </c>
      <c r="AQ2240" t="s">
        <v>10751</v>
      </c>
      <c r="AR2240" t="s">
        <v>10751</v>
      </c>
      <c r="AS2240" t="s">
        <v>10751</v>
      </c>
      <c r="AT2240" t="s">
        <v>10751</v>
      </c>
      <c r="AU2240" t="s">
        <v>10751</v>
      </c>
      <c r="AV2240" t="s">
        <v>10751</v>
      </c>
      <c r="AW2240" t="s">
        <v>10751</v>
      </c>
      <c r="AX2240" t="s">
        <v>10751</v>
      </c>
      <c r="AY2240" t="s">
        <v>10751</v>
      </c>
      <c r="AZ2240" t="s">
        <v>10751</v>
      </c>
      <c r="BA2240" t="s">
        <v>10751</v>
      </c>
      <c r="BB2240" t="s">
        <v>10751</v>
      </c>
      <c r="BC2240" t="s">
        <v>10751</v>
      </c>
      <c r="BD2240" t="s">
        <v>10751</v>
      </c>
    </row>
    <row r="2241" spans="1:56">
      <c r="A2241" t="s">
        <v>10756</v>
      </c>
      <c r="B2241">
        <v>6000</v>
      </c>
      <c r="C2241">
        <v>1982</v>
      </c>
      <c r="D2241" t="s">
        <v>10751</v>
      </c>
      <c r="E2241" t="s">
        <v>10751</v>
      </c>
      <c r="F2241" t="s">
        <v>10751</v>
      </c>
      <c r="H2241" t="s">
        <v>10751</v>
      </c>
      <c r="I2241" t="str">
        <f t="shared" si="41"/>
        <v/>
      </c>
      <c r="K2241" t="s">
        <v>10751</v>
      </c>
      <c r="L2241" t="s">
        <v>10751</v>
      </c>
      <c r="M2241" t="s">
        <v>10751</v>
      </c>
      <c r="N2241" t="s">
        <v>10751</v>
      </c>
      <c r="O2241" t="s">
        <v>10751</v>
      </c>
      <c r="P2241" t="s">
        <v>10751</v>
      </c>
      <c r="Q2241" t="s">
        <v>10751</v>
      </c>
      <c r="R2241" t="s">
        <v>10751</v>
      </c>
      <c r="S2241" t="s">
        <v>10751</v>
      </c>
      <c r="T2241" t="s">
        <v>10751</v>
      </c>
      <c r="U2241" t="s">
        <v>10751</v>
      </c>
      <c r="V2241" t="s">
        <v>10751</v>
      </c>
      <c r="W2241" t="s">
        <v>10751</v>
      </c>
      <c r="X2241" t="s">
        <v>10751</v>
      </c>
      <c r="Y2241" t="s">
        <v>10751</v>
      </c>
      <c r="Z2241" t="s">
        <v>10751</v>
      </c>
      <c r="AA2241" t="s">
        <v>10751</v>
      </c>
      <c r="AB2241" t="s">
        <v>10751</v>
      </c>
      <c r="AC2241" t="s">
        <v>10751</v>
      </c>
      <c r="AD2241" t="s">
        <v>10751</v>
      </c>
      <c r="AE2241" t="s">
        <v>10751</v>
      </c>
      <c r="AF2241" t="s">
        <v>10751</v>
      </c>
      <c r="AG2241" t="s">
        <v>10751</v>
      </c>
      <c r="AH2241" t="s">
        <v>10751</v>
      </c>
      <c r="AI2241" t="s">
        <v>10751</v>
      </c>
      <c r="AJ2241" t="s">
        <v>10751</v>
      </c>
      <c r="AK2241" t="s">
        <v>10751</v>
      </c>
      <c r="AL2241" t="s">
        <v>10751</v>
      </c>
      <c r="AM2241" t="s">
        <v>10751</v>
      </c>
      <c r="AN2241" t="s">
        <v>10751</v>
      </c>
      <c r="AO2241" t="s">
        <v>10751</v>
      </c>
      <c r="AP2241" t="s">
        <v>10751</v>
      </c>
      <c r="AQ2241" t="s">
        <v>10751</v>
      </c>
      <c r="AR2241" t="s">
        <v>10751</v>
      </c>
      <c r="AS2241" t="s">
        <v>10751</v>
      </c>
      <c r="AT2241" t="s">
        <v>10751</v>
      </c>
      <c r="AU2241" t="s">
        <v>10751</v>
      </c>
      <c r="AV2241" t="s">
        <v>10751</v>
      </c>
      <c r="AW2241" t="s">
        <v>10751</v>
      </c>
      <c r="AX2241" t="s">
        <v>10751</v>
      </c>
      <c r="AY2241" t="s">
        <v>10751</v>
      </c>
      <c r="AZ2241" t="s">
        <v>10751</v>
      </c>
      <c r="BA2241" t="s">
        <v>10751</v>
      </c>
      <c r="BB2241" t="s">
        <v>10751</v>
      </c>
      <c r="BC2241" t="s">
        <v>10751</v>
      </c>
      <c r="BD2241" t="s">
        <v>10751</v>
      </c>
    </row>
    <row r="2242" spans="1:56">
      <c r="A2242" t="s">
        <v>10756</v>
      </c>
      <c r="B2242">
        <v>6000</v>
      </c>
      <c r="C2242">
        <v>1983</v>
      </c>
      <c r="D2242" t="s">
        <v>10751</v>
      </c>
      <c r="E2242" t="s">
        <v>10751</v>
      </c>
      <c r="F2242" t="s">
        <v>10751</v>
      </c>
      <c r="H2242" t="s">
        <v>10751</v>
      </c>
      <c r="I2242" t="str">
        <f t="shared" si="41"/>
        <v/>
      </c>
      <c r="K2242" t="s">
        <v>10751</v>
      </c>
      <c r="L2242" t="s">
        <v>10751</v>
      </c>
      <c r="M2242" t="s">
        <v>10751</v>
      </c>
      <c r="N2242" t="s">
        <v>10751</v>
      </c>
      <c r="O2242" t="s">
        <v>10751</v>
      </c>
      <c r="P2242" t="s">
        <v>10751</v>
      </c>
      <c r="Q2242" t="s">
        <v>10751</v>
      </c>
      <c r="R2242" t="s">
        <v>10751</v>
      </c>
      <c r="S2242" t="s">
        <v>10751</v>
      </c>
      <c r="T2242" t="s">
        <v>10751</v>
      </c>
      <c r="U2242" t="s">
        <v>10751</v>
      </c>
      <c r="V2242" t="s">
        <v>10751</v>
      </c>
      <c r="W2242" t="s">
        <v>10751</v>
      </c>
      <c r="X2242" t="s">
        <v>10751</v>
      </c>
      <c r="Y2242" t="s">
        <v>10751</v>
      </c>
      <c r="Z2242" t="s">
        <v>10751</v>
      </c>
      <c r="AA2242" t="s">
        <v>10751</v>
      </c>
      <c r="AB2242" t="s">
        <v>10751</v>
      </c>
      <c r="AC2242" t="s">
        <v>10751</v>
      </c>
      <c r="AD2242" t="s">
        <v>10751</v>
      </c>
      <c r="AE2242" t="s">
        <v>10751</v>
      </c>
      <c r="AF2242" t="s">
        <v>10751</v>
      </c>
      <c r="AG2242" t="s">
        <v>10751</v>
      </c>
      <c r="AH2242" t="s">
        <v>10751</v>
      </c>
      <c r="AI2242" t="s">
        <v>10751</v>
      </c>
      <c r="AJ2242" t="s">
        <v>10751</v>
      </c>
      <c r="AK2242" t="s">
        <v>10751</v>
      </c>
      <c r="AL2242" t="s">
        <v>10751</v>
      </c>
      <c r="AM2242" t="s">
        <v>10751</v>
      </c>
      <c r="AN2242" t="s">
        <v>10751</v>
      </c>
      <c r="AO2242" t="s">
        <v>10751</v>
      </c>
      <c r="AP2242" t="s">
        <v>10751</v>
      </c>
      <c r="AQ2242" t="s">
        <v>10751</v>
      </c>
      <c r="AR2242" t="s">
        <v>10751</v>
      </c>
      <c r="AS2242" t="s">
        <v>10751</v>
      </c>
      <c r="AT2242" t="s">
        <v>10751</v>
      </c>
      <c r="AU2242" t="s">
        <v>10751</v>
      </c>
      <c r="AV2242" t="s">
        <v>10751</v>
      </c>
      <c r="AW2242" t="s">
        <v>10751</v>
      </c>
      <c r="AX2242" t="s">
        <v>10751</v>
      </c>
      <c r="AY2242" t="s">
        <v>10751</v>
      </c>
      <c r="AZ2242" t="s">
        <v>10751</v>
      </c>
      <c r="BA2242" t="s">
        <v>10751</v>
      </c>
      <c r="BB2242" t="s">
        <v>10751</v>
      </c>
      <c r="BC2242" t="s">
        <v>10751</v>
      </c>
      <c r="BD2242" t="s">
        <v>10751</v>
      </c>
    </row>
    <row r="2243" spans="1:56">
      <c r="A2243" t="s">
        <v>10756</v>
      </c>
      <c r="B2243">
        <v>6000</v>
      </c>
      <c r="C2243">
        <v>1984</v>
      </c>
      <c r="D2243" t="s">
        <v>10751</v>
      </c>
      <c r="E2243" t="s">
        <v>10751</v>
      </c>
      <c r="F2243" t="s">
        <v>10751</v>
      </c>
      <c r="H2243" t="s">
        <v>10751</v>
      </c>
      <c r="I2243" t="str">
        <f t="shared" si="41"/>
        <v/>
      </c>
      <c r="K2243" t="s">
        <v>10751</v>
      </c>
      <c r="L2243" t="s">
        <v>10751</v>
      </c>
      <c r="M2243" t="s">
        <v>10751</v>
      </c>
      <c r="N2243" t="s">
        <v>10751</v>
      </c>
      <c r="O2243" t="s">
        <v>10751</v>
      </c>
      <c r="P2243" t="s">
        <v>10751</v>
      </c>
      <c r="Q2243" t="s">
        <v>10751</v>
      </c>
      <c r="R2243" t="s">
        <v>10751</v>
      </c>
      <c r="S2243" t="s">
        <v>10751</v>
      </c>
      <c r="T2243" t="s">
        <v>10751</v>
      </c>
      <c r="U2243" t="s">
        <v>10751</v>
      </c>
      <c r="V2243" t="s">
        <v>10751</v>
      </c>
      <c r="W2243" t="s">
        <v>10751</v>
      </c>
      <c r="X2243" t="s">
        <v>10751</v>
      </c>
      <c r="Y2243" t="s">
        <v>10751</v>
      </c>
      <c r="Z2243" t="s">
        <v>10751</v>
      </c>
      <c r="AA2243" t="s">
        <v>10751</v>
      </c>
      <c r="AB2243" t="s">
        <v>10751</v>
      </c>
      <c r="AC2243" t="s">
        <v>10751</v>
      </c>
      <c r="AD2243" t="s">
        <v>10751</v>
      </c>
      <c r="AE2243" t="s">
        <v>10751</v>
      </c>
      <c r="AF2243" t="s">
        <v>10751</v>
      </c>
      <c r="AG2243" t="s">
        <v>10751</v>
      </c>
      <c r="AH2243" t="s">
        <v>10751</v>
      </c>
      <c r="AI2243" t="s">
        <v>10751</v>
      </c>
      <c r="AJ2243" t="s">
        <v>10751</v>
      </c>
      <c r="AK2243" t="s">
        <v>10751</v>
      </c>
      <c r="AL2243" t="s">
        <v>10751</v>
      </c>
      <c r="AM2243" t="s">
        <v>10751</v>
      </c>
      <c r="AN2243" t="s">
        <v>10751</v>
      </c>
      <c r="AO2243" t="s">
        <v>10751</v>
      </c>
      <c r="AP2243" t="s">
        <v>10751</v>
      </c>
      <c r="AQ2243" t="s">
        <v>10751</v>
      </c>
      <c r="AR2243" t="s">
        <v>10751</v>
      </c>
      <c r="AS2243" t="s">
        <v>10751</v>
      </c>
      <c r="AT2243" t="s">
        <v>10751</v>
      </c>
      <c r="AU2243" t="s">
        <v>10751</v>
      </c>
      <c r="AV2243" t="s">
        <v>10751</v>
      </c>
      <c r="AW2243" t="s">
        <v>10751</v>
      </c>
      <c r="AX2243" t="s">
        <v>10751</v>
      </c>
      <c r="AY2243" t="s">
        <v>10751</v>
      </c>
      <c r="AZ2243" t="s">
        <v>10751</v>
      </c>
      <c r="BA2243" t="s">
        <v>10751</v>
      </c>
      <c r="BB2243" t="s">
        <v>10751</v>
      </c>
      <c r="BC2243" t="s">
        <v>10751</v>
      </c>
      <c r="BD2243" t="s">
        <v>10751</v>
      </c>
    </row>
    <row r="2244" spans="1:56">
      <c r="A2244" t="s">
        <v>10756</v>
      </c>
      <c r="B2244">
        <v>6000</v>
      </c>
      <c r="C2244">
        <v>1985</v>
      </c>
      <c r="D2244" t="s">
        <v>10751</v>
      </c>
      <c r="E2244" t="s">
        <v>10751</v>
      </c>
      <c r="F2244" t="s">
        <v>10751</v>
      </c>
      <c r="H2244" t="s">
        <v>10751</v>
      </c>
      <c r="I2244" t="str">
        <f t="shared" si="41"/>
        <v/>
      </c>
      <c r="K2244" t="s">
        <v>10751</v>
      </c>
      <c r="L2244" t="s">
        <v>10751</v>
      </c>
      <c r="M2244" t="s">
        <v>10751</v>
      </c>
      <c r="N2244" t="s">
        <v>10751</v>
      </c>
      <c r="O2244" t="s">
        <v>10751</v>
      </c>
      <c r="P2244" t="s">
        <v>10751</v>
      </c>
      <c r="Q2244" t="s">
        <v>10751</v>
      </c>
      <c r="R2244" t="s">
        <v>10751</v>
      </c>
      <c r="S2244" t="s">
        <v>10751</v>
      </c>
      <c r="T2244" t="s">
        <v>10751</v>
      </c>
      <c r="U2244" t="s">
        <v>10751</v>
      </c>
      <c r="V2244" t="s">
        <v>10751</v>
      </c>
      <c r="W2244" t="s">
        <v>10751</v>
      </c>
      <c r="X2244" t="s">
        <v>10751</v>
      </c>
      <c r="Y2244" t="s">
        <v>10751</v>
      </c>
      <c r="Z2244" t="s">
        <v>10751</v>
      </c>
      <c r="AA2244" t="s">
        <v>10751</v>
      </c>
      <c r="AB2244" t="s">
        <v>10751</v>
      </c>
      <c r="AC2244" t="s">
        <v>10751</v>
      </c>
      <c r="AD2244" t="s">
        <v>10751</v>
      </c>
      <c r="AE2244" t="s">
        <v>10751</v>
      </c>
      <c r="AF2244" t="s">
        <v>10751</v>
      </c>
      <c r="AG2244" t="s">
        <v>10751</v>
      </c>
      <c r="AH2244" t="s">
        <v>10751</v>
      </c>
      <c r="AI2244" t="s">
        <v>10751</v>
      </c>
      <c r="AJ2244" t="s">
        <v>10751</v>
      </c>
      <c r="AK2244" t="s">
        <v>10751</v>
      </c>
      <c r="AL2244" t="s">
        <v>10751</v>
      </c>
      <c r="AM2244" t="s">
        <v>10751</v>
      </c>
      <c r="AN2244" t="s">
        <v>10751</v>
      </c>
      <c r="AO2244" t="s">
        <v>10751</v>
      </c>
      <c r="AP2244" t="s">
        <v>10751</v>
      </c>
      <c r="AQ2244" t="s">
        <v>10751</v>
      </c>
      <c r="AR2244" t="s">
        <v>10751</v>
      </c>
      <c r="AS2244" t="s">
        <v>10751</v>
      </c>
      <c r="AT2244" t="s">
        <v>10751</v>
      </c>
      <c r="AU2244" t="s">
        <v>10751</v>
      </c>
      <c r="AV2244" t="s">
        <v>10751</v>
      </c>
      <c r="AW2244" t="s">
        <v>10751</v>
      </c>
      <c r="AX2244" t="s">
        <v>10751</v>
      </c>
      <c r="AY2244" t="s">
        <v>10751</v>
      </c>
      <c r="AZ2244" t="s">
        <v>10751</v>
      </c>
      <c r="BA2244" t="s">
        <v>10751</v>
      </c>
      <c r="BB2244" t="s">
        <v>10751</v>
      </c>
      <c r="BC2244" t="s">
        <v>10751</v>
      </c>
      <c r="BD2244" t="s">
        <v>10751</v>
      </c>
    </row>
    <row r="2245" spans="1:56">
      <c r="A2245" t="s">
        <v>10756</v>
      </c>
      <c r="B2245">
        <v>6000</v>
      </c>
      <c r="C2245">
        <v>1986</v>
      </c>
      <c r="D2245" t="s">
        <v>10751</v>
      </c>
      <c r="E2245" t="s">
        <v>10751</v>
      </c>
      <c r="F2245" t="s">
        <v>10751</v>
      </c>
      <c r="H2245" t="s">
        <v>10751</v>
      </c>
      <c r="I2245" t="str">
        <f t="shared" si="41"/>
        <v/>
      </c>
      <c r="K2245" t="s">
        <v>10751</v>
      </c>
      <c r="L2245" t="s">
        <v>10751</v>
      </c>
      <c r="M2245" t="s">
        <v>10751</v>
      </c>
      <c r="N2245" t="s">
        <v>10751</v>
      </c>
      <c r="O2245" t="s">
        <v>10751</v>
      </c>
      <c r="P2245" t="s">
        <v>10751</v>
      </c>
      <c r="Q2245" t="s">
        <v>10751</v>
      </c>
      <c r="R2245" t="s">
        <v>10751</v>
      </c>
      <c r="S2245" t="s">
        <v>10751</v>
      </c>
      <c r="T2245" t="s">
        <v>10751</v>
      </c>
      <c r="U2245" t="s">
        <v>10751</v>
      </c>
      <c r="V2245" t="s">
        <v>10751</v>
      </c>
      <c r="W2245" t="s">
        <v>10751</v>
      </c>
      <c r="X2245" t="s">
        <v>10751</v>
      </c>
      <c r="Y2245" t="s">
        <v>10751</v>
      </c>
      <c r="Z2245" t="s">
        <v>10751</v>
      </c>
      <c r="AA2245" t="s">
        <v>10751</v>
      </c>
      <c r="AB2245" t="s">
        <v>10751</v>
      </c>
      <c r="AC2245" t="s">
        <v>10751</v>
      </c>
      <c r="AD2245" t="s">
        <v>10751</v>
      </c>
      <c r="AE2245" t="s">
        <v>10751</v>
      </c>
      <c r="AF2245" t="s">
        <v>10751</v>
      </c>
      <c r="AG2245" t="s">
        <v>10751</v>
      </c>
      <c r="AH2245" t="s">
        <v>10751</v>
      </c>
      <c r="AI2245" t="s">
        <v>10751</v>
      </c>
      <c r="AJ2245" t="s">
        <v>10751</v>
      </c>
      <c r="AK2245" t="s">
        <v>10751</v>
      </c>
      <c r="AL2245" t="s">
        <v>10751</v>
      </c>
      <c r="AM2245" t="s">
        <v>10751</v>
      </c>
      <c r="AN2245" t="s">
        <v>10751</v>
      </c>
      <c r="AO2245" t="s">
        <v>10751</v>
      </c>
      <c r="AP2245" t="s">
        <v>10751</v>
      </c>
      <c r="AQ2245" t="s">
        <v>10751</v>
      </c>
      <c r="AR2245" t="s">
        <v>10751</v>
      </c>
      <c r="AS2245" t="s">
        <v>10751</v>
      </c>
      <c r="AT2245" t="s">
        <v>10751</v>
      </c>
      <c r="AU2245" t="s">
        <v>10751</v>
      </c>
      <c r="AV2245" t="s">
        <v>10751</v>
      </c>
      <c r="AW2245" t="s">
        <v>10751</v>
      </c>
      <c r="AX2245" t="s">
        <v>10751</v>
      </c>
      <c r="AY2245" t="s">
        <v>10751</v>
      </c>
      <c r="AZ2245" t="s">
        <v>10751</v>
      </c>
      <c r="BA2245" t="s">
        <v>10751</v>
      </c>
      <c r="BB2245" t="s">
        <v>10751</v>
      </c>
      <c r="BC2245" t="s">
        <v>10751</v>
      </c>
      <c r="BD2245" t="s">
        <v>10751</v>
      </c>
    </row>
    <row r="2246" spans="1:56">
      <c r="A2246" t="s">
        <v>10756</v>
      </c>
      <c r="B2246">
        <v>6000</v>
      </c>
      <c r="C2246">
        <v>1987</v>
      </c>
      <c r="D2246" t="s">
        <v>10751</v>
      </c>
      <c r="E2246" t="s">
        <v>10751</v>
      </c>
      <c r="F2246" t="s">
        <v>10751</v>
      </c>
      <c r="H2246" t="s">
        <v>10751</v>
      </c>
      <c r="I2246" t="str">
        <f t="shared" si="41"/>
        <v/>
      </c>
      <c r="K2246" t="s">
        <v>10751</v>
      </c>
      <c r="L2246" t="s">
        <v>10751</v>
      </c>
      <c r="M2246" t="s">
        <v>10751</v>
      </c>
      <c r="N2246" t="s">
        <v>10751</v>
      </c>
      <c r="O2246" t="s">
        <v>10751</v>
      </c>
      <c r="P2246" t="s">
        <v>10751</v>
      </c>
      <c r="Q2246" t="s">
        <v>10751</v>
      </c>
      <c r="R2246" t="s">
        <v>10751</v>
      </c>
      <c r="S2246" t="s">
        <v>10751</v>
      </c>
      <c r="T2246" t="s">
        <v>10751</v>
      </c>
      <c r="U2246" t="s">
        <v>10751</v>
      </c>
      <c r="V2246" t="s">
        <v>10751</v>
      </c>
      <c r="W2246" t="s">
        <v>10751</v>
      </c>
      <c r="X2246" t="s">
        <v>10751</v>
      </c>
      <c r="Y2246" t="s">
        <v>10751</v>
      </c>
      <c r="Z2246" t="s">
        <v>10751</v>
      </c>
      <c r="AA2246" t="s">
        <v>10751</v>
      </c>
      <c r="AB2246" t="s">
        <v>10751</v>
      </c>
      <c r="AC2246" t="s">
        <v>10751</v>
      </c>
      <c r="AD2246" t="s">
        <v>10751</v>
      </c>
      <c r="AE2246" t="s">
        <v>10751</v>
      </c>
      <c r="AF2246" t="s">
        <v>10751</v>
      </c>
      <c r="AG2246" t="s">
        <v>10751</v>
      </c>
      <c r="AH2246" t="s">
        <v>10751</v>
      </c>
      <c r="AI2246" t="s">
        <v>10751</v>
      </c>
      <c r="AJ2246" t="s">
        <v>10751</v>
      </c>
      <c r="AK2246" t="s">
        <v>10751</v>
      </c>
      <c r="AL2246" t="s">
        <v>10751</v>
      </c>
      <c r="AM2246" t="s">
        <v>10751</v>
      </c>
      <c r="AN2246" t="s">
        <v>10751</v>
      </c>
      <c r="AO2246" t="s">
        <v>10751</v>
      </c>
      <c r="AP2246" t="s">
        <v>10751</v>
      </c>
      <c r="AQ2246" t="s">
        <v>10751</v>
      </c>
      <c r="AR2246" t="s">
        <v>10751</v>
      </c>
      <c r="AS2246" t="s">
        <v>10751</v>
      </c>
      <c r="AT2246" t="s">
        <v>10751</v>
      </c>
      <c r="AU2246" t="s">
        <v>10751</v>
      </c>
      <c r="AV2246" t="s">
        <v>10751</v>
      </c>
      <c r="AW2246" t="s">
        <v>10751</v>
      </c>
      <c r="AX2246" t="s">
        <v>10751</v>
      </c>
      <c r="AY2246" t="s">
        <v>10751</v>
      </c>
      <c r="AZ2246" t="s">
        <v>10751</v>
      </c>
      <c r="BA2246" t="s">
        <v>10751</v>
      </c>
      <c r="BB2246" t="s">
        <v>10751</v>
      </c>
      <c r="BC2246" t="s">
        <v>10751</v>
      </c>
      <c r="BD2246" t="s">
        <v>10751</v>
      </c>
    </row>
    <row r="2247" spans="1:56">
      <c r="A2247" t="s">
        <v>10756</v>
      </c>
      <c r="B2247">
        <v>6000</v>
      </c>
      <c r="C2247">
        <v>1988</v>
      </c>
      <c r="D2247" t="s">
        <v>10751</v>
      </c>
      <c r="E2247" t="s">
        <v>10751</v>
      </c>
      <c r="F2247" t="s">
        <v>10751</v>
      </c>
      <c r="H2247" t="s">
        <v>10751</v>
      </c>
      <c r="I2247" t="str">
        <f t="shared" si="41"/>
        <v/>
      </c>
      <c r="K2247" t="s">
        <v>10751</v>
      </c>
      <c r="L2247" t="s">
        <v>10751</v>
      </c>
      <c r="M2247" t="s">
        <v>10751</v>
      </c>
      <c r="N2247" t="s">
        <v>10751</v>
      </c>
      <c r="O2247" t="s">
        <v>10751</v>
      </c>
      <c r="P2247" t="s">
        <v>10751</v>
      </c>
      <c r="Q2247" t="s">
        <v>10751</v>
      </c>
      <c r="R2247" t="s">
        <v>10751</v>
      </c>
      <c r="S2247" t="s">
        <v>10751</v>
      </c>
      <c r="T2247" t="s">
        <v>10751</v>
      </c>
      <c r="U2247" t="s">
        <v>10751</v>
      </c>
      <c r="V2247" t="s">
        <v>10751</v>
      </c>
      <c r="W2247" t="s">
        <v>10751</v>
      </c>
      <c r="X2247" t="s">
        <v>10751</v>
      </c>
      <c r="Y2247" t="s">
        <v>10751</v>
      </c>
      <c r="Z2247" t="s">
        <v>10751</v>
      </c>
      <c r="AA2247" t="s">
        <v>10751</v>
      </c>
      <c r="AB2247" t="s">
        <v>10751</v>
      </c>
      <c r="AC2247" t="s">
        <v>10751</v>
      </c>
      <c r="AD2247" t="s">
        <v>10751</v>
      </c>
      <c r="AE2247" t="s">
        <v>10751</v>
      </c>
      <c r="AF2247" t="s">
        <v>10751</v>
      </c>
      <c r="AG2247" t="s">
        <v>10751</v>
      </c>
      <c r="AH2247" t="s">
        <v>10751</v>
      </c>
      <c r="AI2247" t="s">
        <v>10751</v>
      </c>
      <c r="AJ2247" t="s">
        <v>10751</v>
      </c>
      <c r="AK2247" t="s">
        <v>10751</v>
      </c>
      <c r="AL2247" t="s">
        <v>10751</v>
      </c>
      <c r="AM2247" t="s">
        <v>10751</v>
      </c>
      <c r="AN2247" t="s">
        <v>10751</v>
      </c>
      <c r="AO2247" t="s">
        <v>10751</v>
      </c>
      <c r="AP2247" t="s">
        <v>10751</v>
      </c>
      <c r="AQ2247" t="s">
        <v>10751</v>
      </c>
      <c r="AR2247" t="s">
        <v>10751</v>
      </c>
      <c r="AS2247" t="s">
        <v>10751</v>
      </c>
      <c r="AT2247" t="s">
        <v>10751</v>
      </c>
      <c r="AU2247" t="s">
        <v>10751</v>
      </c>
      <c r="AV2247" t="s">
        <v>10751</v>
      </c>
      <c r="AW2247" t="s">
        <v>10751</v>
      </c>
      <c r="AX2247" t="s">
        <v>10751</v>
      </c>
      <c r="AY2247" t="s">
        <v>10751</v>
      </c>
      <c r="AZ2247" t="s">
        <v>10751</v>
      </c>
      <c r="BA2247" t="s">
        <v>10751</v>
      </c>
      <c r="BB2247" t="s">
        <v>10751</v>
      </c>
      <c r="BC2247" t="s">
        <v>10751</v>
      </c>
      <c r="BD2247" t="s">
        <v>10751</v>
      </c>
    </row>
    <row r="2248" spans="1:56">
      <c r="A2248" t="s">
        <v>10756</v>
      </c>
      <c r="B2248">
        <v>6000</v>
      </c>
      <c r="C2248">
        <v>1989</v>
      </c>
      <c r="D2248" t="s">
        <v>10751</v>
      </c>
      <c r="E2248" t="s">
        <v>10751</v>
      </c>
      <c r="F2248" t="s">
        <v>10751</v>
      </c>
      <c r="H2248" t="s">
        <v>10751</v>
      </c>
      <c r="I2248" t="str">
        <f t="shared" si="41"/>
        <v/>
      </c>
      <c r="K2248" t="s">
        <v>10751</v>
      </c>
      <c r="L2248" t="s">
        <v>10751</v>
      </c>
      <c r="M2248" t="s">
        <v>10751</v>
      </c>
      <c r="N2248" t="s">
        <v>10751</v>
      </c>
      <c r="O2248" t="s">
        <v>10751</v>
      </c>
      <c r="P2248" t="s">
        <v>10751</v>
      </c>
      <c r="Q2248" t="s">
        <v>10751</v>
      </c>
      <c r="R2248" t="s">
        <v>10751</v>
      </c>
      <c r="S2248" t="s">
        <v>10751</v>
      </c>
      <c r="T2248" t="s">
        <v>10751</v>
      </c>
      <c r="U2248" t="s">
        <v>10751</v>
      </c>
      <c r="V2248" t="s">
        <v>10751</v>
      </c>
      <c r="W2248" t="s">
        <v>10751</v>
      </c>
      <c r="X2248" t="s">
        <v>10751</v>
      </c>
      <c r="Y2248" t="s">
        <v>10751</v>
      </c>
      <c r="Z2248" t="s">
        <v>10751</v>
      </c>
      <c r="AA2248" t="s">
        <v>10751</v>
      </c>
      <c r="AB2248" t="s">
        <v>10751</v>
      </c>
      <c r="AC2248" t="s">
        <v>10751</v>
      </c>
      <c r="AD2248" t="s">
        <v>10751</v>
      </c>
      <c r="AE2248" t="s">
        <v>10751</v>
      </c>
      <c r="AF2248" t="s">
        <v>10751</v>
      </c>
      <c r="AG2248" t="s">
        <v>10751</v>
      </c>
      <c r="AH2248" t="s">
        <v>10751</v>
      </c>
      <c r="AI2248" t="s">
        <v>10751</v>
      </c>
      <c r="AJ2248" t="s">
        <v>10751</v>
      </c>
      <c r="AK2248" t="s">
        <v>10751</v>
      </c>
      <c r="AL2248" t="s">
        <v>10751</v>
      </c>
      <c r="AM2248" t="s">
        <v>10751</v>
      </c>
      <c r="AN2248" t="s">
        <v>10751</v>
      </c>
      <c r="AO2248" t="s">
        <v>10751</v>
      </c>
      <c r="AP2248" t="s">
        <v>10751</v>
      </c>
      <c r="AQ2248" t="s">
        <v>10751</v>
      </c>
      <c r="AR2248" t="s">
        <v>10751</v>
      </c>
      <c r="AS2248" t="s">
        <v>10751</v>
      </c>
      <c r="AT2248" t="s">
        <v>10751</v>
      </c>
      <c r="AU2248" t="s">
        <v>10751</v>
      </c>
      <c r="AV2248" t="s">
        <v>10751</v>
      </c>
      <c r="AW2248" t="s">
        <v>10751</v>
      </c>
      <c r="AX2248" t="s">
        <v>10751</v>
      </c>
      <c r="AY2248" t="s">
        <v>10751</v>
      </c>
      <c r="AZ2248" t="s">
        <v>10751</v>
      </c>
      <c r="BA2248" t="s">
        <v>10751</v>
      </c>
      <c r="BB2248" t="s">
        <v>10751</v>
      </c>
      <c r="BC2248" t="s">
        <v>10751</v>
      </c>
      <c r="BD2248" t="s">
        <v>10751</v>
      </c>
    </row>
    <row r="2249" spans="1:56">
      <c r="A2249" t="s">
        <v>10756</v>
      </c>
      <c r="B2249">
        <v>6000</v>
      </c>
      <c r="C2249">
        <v>1990</v>
      </c>
      <c r="D2249" t="s">
        <v>10751</v>
      </c>
      <c r="E2249" t="s">
        <v>10751</v>
      </c>
      <c r="F2249" t="s">
        <v>10751</v>
      </c>
      <c r="H2249" t="s">
        <v>10751</v>
      </c>
      <c r="I2249" t="str">
        <f t="shared" si="41"/>
        <v/>
      </c>
      <c r="K2249" t="s">
        <v>10751</v>
      </c>
      <c r="L2249" t="s">
        <v>10751</v>
      </c>
      <c r="M2249" t="s">
        <v>10751</v>
      </c>
      <c r="N2249" t="s">
        <v>10751</v>
      </c>
      <c r="O2249" t="s">
        <v>10751</v>
      </c>
      <c r="P2249" t="s">
        <v>10751</v>
      </c>
      <c r="Q2249" t="s">
        <v>10751</v>
      </c>
      <c r="R2249" t="s">
        <v>10751</v>
      </c>
      <c r="S2249" t="s">
        <v>10751</v>
      </c>
      <c r="T2249" t="s">
        <v>10751</v>
      </c>
      <c r="U2249" t="s">
        <v>10751</v>
      </c>
      <c r="V2249" t="s">
        <v>10751</v>
      </c>
      <c r="W2249" t="s">
        <v>10751</v>
      </c>
      <c r="X2249" t="s">
        <v>10751</v>
      </c>
      <c r="Y2249" t="s">
        <v>10751</v>
      </c>
      <c r="Z2249" t="s">
        <v>10751</v>
      </c>
      <c r="AA2249" t="s">
        <v>10751</v>
      </c>
      <c r="AB2249" t="s">
        <v>10751</v>
      </c>
      <c r="AC2249" t="s">
        <v>10751</v>
      </c>
      <c r="AD2249" t="s">
        <v>10751</v>
      </c>
      <c r="AE2249" t="s">
        <v>10751</v>
      </c>
      <c r="AF2249" t="s">
        <v>10751</v>
      </c>
      <c r="AG2249" t="s">
        <v>10751</v>
      </c>
      <c r="AH2249" t="s">
        <v>10751</v>
      </c>
      <c r="AI2249" t="s">
        <v>10751</v>
      </c>
      <c r="AJ2249" t="s">
        <v>10751</v>
      </c>
      <c r="AK2249" t="s">
        <v>10751</v>
      </c>
      <c r="AL2249" t="s">
        <v>10751</v>
      </c>
      <c r="AM2249" t="s">
        <v>10751</v>
      </c>
      <c r="AN2249" t="s">
        <v>10751</v>
      </c>
      <c r="AO2249" t="s">
        <v>10751</v>
      </c>
      <c r="AP2249" t="s">
        <v>10751</v>
      </c>
      <c r="AQ2249" t="s">
        <v>10751</v>
      </c>
      <c r="AR2249" t="s">
        <v>10751</v>
      </c>
      <c r="AS2249" t="s">
        <v>10751</v>
      </c>
      <c r="AT2249" t="s">
        <v>10751</v>
      </c>
      <c r="AU2249" t="s">
        <v>10751</v>
      </c>
      <c r="AV2249" t="s">
        <v>10751</v>
      </c>
      <c r="AW2249" t="s">
        <v>10751</v>
      </c>
      <c r="AX2249" t="s">
        <v>10751</v>
      </c>
      <c r="AY2249" t="s">
        <v>10751</v>
      </c>
      <c r="AZ2249" t="s">
        <v>10751</v>
      </c>
      <c r="BA2249" t="s">
        <v>10751</v>
      </c>
      <c r="BB2249" t="s">
        <v>10751</v>
      </c>
      <c r="BC2249" t="s">
        <v>10751</v>
      </c>
      <c r="BD2249" t="s">
        <v>10751</v>
      </c>
    </row>
    <row r="2250" spans="1:56">
      <c r="A2250" t="s">
        <v>10756</v>
      </c>
      <c r="B2250">
        <v>6000</v>
      </c>
      <c r="C2250">
        <v>1991</v>
      </c>
      <c r="D2250" t="s">
        <v>10751</v>
      </c>
      <c r="E2250" t="s">
        <v>10751</v>
      </c>
      <c r="F2250" t="s">
        <v>10751</v>
      </c>
      <c r="H2250" t="s">
        <v>10751</v>
      </c>
      <c r="I2250" t="str">
        <f t="shared" ref="I2250:I2313" si="42">IFERROR(H2250*E2250,"")</f>
        <v/>
      </c>
      <c r="K2250" t="s">
        <v>10751</v>
      </c>
      <c r="L2250" t="s">
        <v>10751</v>
      </c>
      <c r="M2250" t="s">
        <v>10751</v>
      </c>
      <c r="N2250" t="s">
        <v>10751</v>
      </c>
      <c r="O2250" t="s">
        <v>10751</v>
      </c>
      <c r="P2250" t="s">
        <v>10751</v>
      </c>
      <c r="Q2250" t="s">
        <v>10751</v>
      </c>
      <c r="R2250" t="s">
        <v>10751</v>
      </c>
      <c r="S2250" t="s">
        <v>10751</v>
      </c>
      <c r="T2250" t="s">
        <v>10751</v>
      </c>
      <c r="U2250" t="s">
        <v>10751</v>
      </c>
      <c r="V2250" t="s">
        <v>10751</v>
      </c>
      <c r="W2250" t="s">
        <v>10751</v>
      </c>
      <c r="X2250" t="s">
        <v>10751</v>
      </c>
      <c r="Y2250" t="s">
        <v>10751</v>
      </c>
      <c r="Z2250" t="s">
        <v>10751</v>
      </c>
      <c r="AA2250" t="s">
        <v>10751</v>
      </c>
      <c r="AB2250" t="s">
        <v>10751</v>
      </c>
      <c r="AC2250" t="s">
        <v>10751</v>
      </c>
      <c r="AD2250" t="s">
        <v>10751</v>
      </c>
      <c r="AE2250" t="s">
        <v>10751</v>
      </c>
      <c r="AF2250" t="s">
        <v>10751</v>
      </c>
      <c r="AG2250" t="s">
        <v>10751</v>
      </c>
      <c r="AH2250" t="s">
        <v>10751</v>
      </c>
      <c r="AI2250" t="s">
        <v>10751</v>
      </c>
      <c r="AJ2250" t="s">
        <v>10751</v>
      </c>
      <c r="AK2250" t="s">
        <v>10751</v>
      </c>
      <c r="AL2250" t="s">
        <v>10751</v>
      </c>
      <c r="AM2250" t="s">
        <v>10751</v>
      </c>
      <c r="AN2250" t="s">
        <v>10751</v>
      </c>
      <c r="AO2250" t="s">
        <v>10751</v>
      </c>
      <c r="AP2250" t="s">
        <v>10751</v>
      </c>
      <c r="AQ2250" t="s">
        <v>10751</v>
      </c>
      <c r="AR2250" t="s">
        <v>10751</v>
      </c>
      <c r="AS2250" t="s">
        <v>10751</v>
      </c>
      <c r="AT2250" t="s">
        <v>10751</v>
      </c>
      <c r="AU2250" t="s">
        <v>10751</v>
      </c>
      <c r="AV2250" t="s">
        <v>10751</v>
      </c>
      <c r="AW2250" t="s">
        <v>10751</v>
      </c>
      <c r="AX2250" t="s">
        <v>10751</v>
      </c>
      <c r="AY2250" t="s">
        <v>10751</v>
      </c>
      <c r="AZ2250" t="s">
        <v>10751</v>
      </c>
      <c r="BA2250" t="s">
        <v>10751</v>
      </c>
      <c r="BB2250" t="s">
        <v>10751</v>
      </c>
      <c r="BC2250" t="s">
        <v>10751</v>
      </c>
      <c r="BD2250" t="s">
        <v>10751</v>
      </c>
    </row>
    <row r="2251" spans="1:56">
      <c r="A2251" t="s">
        <v>10756</v>
      </c>
      <c r="B2251">
        <v>6000</v>
      </c>
      <c r="C2251">
        <v>1992</v>
      </c>
      <c r="D2251" t="s">
        <v>10751</v>
      </c>
      <c r="E2251" t="s">
        <v>10751</v>
      </c>
      <c r="F2251" t="s">
        <v>10751</v>
      </c>
      <c r="H2251" t="s">
        <v>10751</v>
      </c>
      <c r="I2251" t="str">
        <f t="shared" si="42"/>
        <v/>
      </c>
      <c r="K2251" t="s">
        <v>10751</v>
      </c>
      <c r="L2251" t="s">
        <v>10751</v>
      </c>
      <c r="M2251" t="s">
        <v>10751</v>
      </c>
      <c r="N2251" t="s">
        <v>10751</v>
      </c>
      <c r="O2251" t="s">
        <v>10751</v>
      </c>
      <c r="P2251" t="s">
        <v>10751</v>
      </c>
      <c r="Q2251" t="s">
        <v>10751</v>
      </c>
      <c r="R2251" t="s">
        <v>10751</v>
      </c>
      <c r="S2251" t="s">
        <v>10751</v>
      </c>
      <c r="T2251" t="s">
        <v>10751</v>
      </c>
      <c r="U2251" t="s">
        <v>10751</v>
      </c>
      <c r="V2251" t="s">
        <v>10751</v>
      </c>
      <c r="W2251" t="s">
        <v>10751</v>
      </c>
      <c r="X2251" t="s">
        <v>10751</v>
      </c>
      <c r="Y2251" t="s">
        <v>10751</v>
      </c>
      <c r="Z2251" t="s">
        <v>10751</v>
      </c>
      <c r="AA2251" t="s">
        <v>10751</v>
      </c>
      <c r="AB2251" t="s">
        <v>10751</v>
      </c>
      <c r="AC2251" t="s">
        <v>10751</v>
      </c>
      <c r="AD2251" t="s">
        <v>10751</v>
      </c>
      <c r="AE2251" t="s">
        <v>10751</v>
      </c>
      <c r="AF2251" t="s">
        <v>10751</v>
      </c>
      <c r="AG2251" t="s">
        <v>10751</v>
      </c>
      <c r="AH2251" t="s">
        <v>10751</v>
      </c>
      <c r="AI2251" t="s">
        <v>10751</v>
      </c>
      <c r="AJ2251" t="s">
        <v>10751</v>
      </c>
      <c r="AK2251" t="s">
        <v>10751</v>
      </c>
      <c r="AL2251" t="s">
        <v>10751</v>
      </c>
      <c r="AM2251" t="s">
        <v>10751</v>
      </c>
      <c r="AN2251" t="s">
        <v>10751</v>
      </c>
      <c r="AO2251" t="s">
        <v>10751</v>
      </c>
      <c r="AP2251" t="s">
        <v>10751</v>
      </c>
      <c r="AQ2251" t="s">
        <v>10751</v>
      </c>
      <c r="AR2251" t="s">
        <v>10751</v>
      </c>
      <c r="AS2251" t="s">
        <v>10751</v>
      </c>
      <c r="AT2251" t="s">
        <v>10751</v>
      </c>
      <c r="AU2251" t="s">
        <v>10751</v>
      </c>
      <c r="AV2251" t="s">
        <v>10751</v>
      </c>
      <c r="AW2251" t="s">
        <v>10751</v>
      </c>
      <c r="AX2251" t="s">
        <v>10751</v>
      </c>
      <c r="AY2251" t="s">
        <v>10751</v>
      </c>
      <c r="AZ2251" t="s">
        <v>10751</v>
      </c>
      <c r="BA2251" t="s">
        <v>10751</v>
      </c>
      <c r="BB2251" t="s">
        <v>10751</v>
      </c>
      <c r="BC2251" t="s">
        <v>10751</v>
      </c>
      <c r="BD2251" t="s">
        <v>10751</v>
      </c>
    </row>
    <row r="2252" spans="1:56">
      <c r="A2252" t="s">
        <v>10756</v>
      </c>
      <c r="B2252">
        <v>6000</v>
      </c>
      <c r="C2252">
        <v>1993</v>
      </c>
      <c r="D2252" t="s">
        <v>10751</v>
      </c>
      <c r="E2252" t="s">
        <v>10751</v>
      </c>
      <c r="F2252" t="s">
        <v>10751</v>
      </c>
      <c r="H2252" t="s">
        <v>10751</v>
      </c>
      <c r="I2252" t="str">
        <f t="shared" si="42"/>
        <v/>
      </c>
      <c r="K2252" t="s">
        <v>10751</v>
      </c>
      <c r="L2252" t="s">
        <v>10751</v>
      </c>
      <c r="M2252" t="s">
        <v>10751</v>
      </c>
      <c r="N2252" t="s">
        <v>10751</v>
      </c>
      <c r="O2252" t="s">
        <v>10751</v>
      </c>
      <c r="P2252" t="s">
        <v>10751</v>
      </c>
      <c r="Q2252" t="s">
        <v>10751</v>
      </c>
      <c r="R2252" t="s">
        <v>10751</v>
      </c>
      <c r="S2252" t="s">
        <v>10751</v>
      </c>
      <c r="T2252" t="s">
        <v>10751</v>
      </c>
      <c r="U2252" t="s">
        <v>10751</v>
      </c>
      <c r="V2252" t="s">
        <v>10751</v>
      </c>
      <c r="W2252" t="s">
        <v>10751</v>
      </c>
      <c r="X2252" t="s">
        <v>10751</v>
      </c>
      <c r="Y2252" t="s">
        <v>10751</v>
      </c>
      <c r="Z2252" t="s">
        <v>10751</v>
      </c>
      <c r="AA2252" t="s">
        <v>10751</v>
      </c>
      <c r="AB2252" t="s">
        <v>10751</v>
      </c>
      <c r="AC2252" t="s">
        <v>10751</v>
      </c>
      <c r="AD2252" t="s">
        <v>10751</v>
      </c>
      <c r="AE2252" t="s">
        <v>10751</v>
      </c>
      <c r="AF2252" t="s">
        <v>10751</v>
      </c>
      <c r="AG2252" t="s">
        <v>10751</v>
      </c>
      <c r="AH2252" t="s">
        <v>10751</v>
      </c>
      <c r="AI2252" t="s">
        <v>10751</v>
      </c>
      <c r="AJ2252" t="s">
        <v>10751</v>
      </c>
      <c r="AK2252" t="s">
        <v>10751</v>
      </c>
      <c r="AL2252" t="s">
        <v>10751</v>
      </c>
      <c r="AM2252" t="s">
        <v>10751</v>
      </c>
      <c r="AN2252" t="s">
        <v>10751</v>
      </c>
      <c r="AO2252" t="s">
        <v>10751</v>
      </c>
      <c r="AP2252" t="s">
        <v>10751</v>
      </c>
      <c r="AQ2252" t="s">
        <v>10751</v>
      </c>
      <c r="AR2252" t="s">
        <v>10751</v>
      </c>
      <c r="AS2252" t="s">
        <v>10751</v>
      </c>
      <c r="AT2252" t="s">
        <v>10751</v>
      </c>
      <c r="AU2252" t="s">
        <v>10751</v>
      </c>
      <c r="AV2252" t="s">
        <v>10751</v>
      </c>
      <c r="AW2252" t="s">
        <v>10751</v>
      </c>
      <c r="AX2252" t="s">
        <v>10751</v>
      </c>
      <c r="AY2252" t="s">
        <v>10751</v>
      </c>
      <c r="AZ2252" t="s">
        <v>10751</v>
      </c>
      <c r="BA2252" t="s">
        <v>10751</v>
      </c>
      <c r="BB2252" t="s">
        <v>10751</v>
      </c>
      <c r="BC2252" t="s">
        <v>10751</v>
      </c>
      <c r="BD2252" t="s">
        <v>10751</v>
      </c>
    </row>
    <row r="2253" spans="1:56">
      <c r="A2253" t="s">
        <v>10756</v>
      </c>
      <c r="B2253">
        <v>6000</v>
      </c>
      <c r="C2253">
        <v>1994</v>
      </c>
      <c r="D2253" t="s">
        <v>10751</v>
      </c>
      <c r="E2253" t="s">
        <v>10751</v>
      </c>
      <c r="F2253" t="s">
        <v>10751</v>
      </c>
      <c r="H2253" t="s">
        <v>10751</v>
      </c>
      <c r="I2253" t="str">
        <f t="shared" si="42"/>
        <v/>
      </c>
      <c r="K2253" t="s">
        <v>10751</v>
      </c>
      <c r="L2253" t="s">
        <v>10751</v>
      </c>
      <c r="M2253" t="s">
        <v>10751</v>
      </c>
      <c r="N2253" t="s">
        <v>10751</v>
      </c>
      <c r="O2253" t="s">
        <v>10751</v>
      </c>
      <c r="P2253" t="s">
        <v>10751</v>
      </c>
      <c r="Q2253" t="s">
        <v>10751</v>
      </c>
      <c r="R2253" t="s">
        <v>10751</v>
      </c>
      <c r="S2253" t="s">
        <v>10751</v>
      </c>
      <c r="T2253" t="s">
        <v>10751</v>
      </c>
      <c r="U2253" t="s">
        <v>10751</v>
      </c>
      <c r="V2253" t="s">
        <v>10751</v>
      </c>
      <c r="W2253" t="s">
        <v>10751</v>
      </c>
      <c r="X2253" t="s">
        <v>10751</v>
      </c>
      <c r="Y2253" t="s">
        <v>10751</v>
      </c>
      <c r="Z2253" t="s">
        <v>10751</v>
      </c>
      <c r="AA2253" t="s">
        <v>10751</v>
      </c>
      <c r="AB2253" t="s">
        <v>10751</v>
      </c>
      <c r="AC2253" t="s">
        <v>10751</v>
      </c>
      <c r="AD2253" t="s">
        <v>10751</v>
      </c>
      <c r="AE2253" t="s">
        <v>10751</v>
      </c>
      <c r="AF2253" t="s">
        <v>10751</v>
      </c>
      <c r="AG2253" t="s">
        <v>10751</v>
      </c>
      <c r="AH2253" t="s">
        <v>10751</v>
      </c>
      <c r="AI2253" t="s">
        <v>10751</v>
      </c>
      <c r="AJ2253" t="s">
        <v>10751</v>
      </c>
      <c r="AK2253" t="s">
        <v>10751</v>
      </c>
      <c r="AL2253" t="s">
        <v>10751</v>
      </c>
      <c r="AM2253" t="s">
        <v>10751</v>
      </c>
      <c r="AN2253" t="s">
        <v>10751</v>
      </c>
      <c r="AO2253" t="s">
        <v>10751</v>
      </c>
      <c r="AP2253" t="s">
        <v>10751</v>
      </c>
      <c r="AQ2253" t="s">
        <v>10751</v>
      </c>
      <c r="AR2253" t="s">
        <v>10751</v>
      </c>
      <c r="AS2253" t="s">
        <v>10751</v>
      </c>
      <c r="AT2253" t="s">
        <v>10751</v>
      </c>
      <c r="AU2253" t="s">
        <v>10751</v>
      </c>
      <c r="AV2253" t="s">
        <v>10751</v>
      </c>
      <c r="AW2253" t="s">
        <v>10751</v>
      </c>
      <c r="AX2253" t="s">
        <v>10751</v>
      </c>
      <c r="AY2253" t="s">
        <v>10751</v>
      </c>
      <c r="AZ2253" t="s">
        <v>10751</v>
      </c>
      <c r="BA2253" t="s">
        <v>10751</v>
      </c>
      <c r="BB2253" t="s">
        <v>10751</v>
      </c>
      <c r="BC2253" t="s">
        <v>10751</v>
      </c>
      <c r="BD2253" t="s">
        <v>10751</v>
      </c>
    </row>
    <row r="2254" spans="1:56">
      <c r="A2254" t="s">
        <v>10756</v>
      </c>
      <c r="B2254">
        <v>6000</v>
      </c>
      <c r="C2254">
        <v>1995</v>
      </c>
      <c r="D2254" t="s">
        <v>10751</v>
      </c>
      <c r="E2254" t="s">
        <v>10751</v>
      </c>
      <c r="F2254" t="s">
        <v>10751</v>
      </c>
      <c r="H2254" t="s">
        <v>10751</v>
      </c>
      <c r="I2254" t="str">
        <f t="shared" si="42"/>
        <v/>
      </c>
      <c r="K2254" t="s">
        <v>10751</v>
      </c>
      <c r="L2254" t="s">
        <v>10751</v>
      </c>
      <c r="M2254" t="s">
        <v>10751</v>
      </c>
      <c r="N2254" t="s">
        <v>10751</v>
      </c>
      <c r="O2254" t="s">
        <v>10751</v>
      </c>
      <c r="P2254" t="s">
        <v>10751</v>
      </c>
      <c r="Q2254" t="s">
        <v>10751</v>
      </c>
      <c r="R2254" t="s">
        <v>10751</v>
      </c>
      <c r="S2254" t="s">
        <v>10751</v>
      </c>
      <c r="T2254" t="s">
        <v>10751</v>
      </c>
      <c r="U2254" t="s">
        <v>10751</v>
      </c>
      <c r="V2254" t="s">
        <v>10751</v>
      </c>
      <c r="W2254" t="s">
        <v>10751</v>
      </c>
      <c r="X2254" t="s">
        <v>10751</v>
      </c>
      <c r="Y2254" t="s">
        <v>10751</v>
      </c>
      <c r="Z2254" t="s">
        <v>10751</v>
      </c>
      <c r="AA2254" t="s">
        <v>10751</v>
      </c>
      <c r="AB2254" t="s">
        <v>10751</v>
      </c>
      <c r="AC2254" t="s">
        <v>10751</v>
      </c>
      <c r="AD2254" t="s">
        <v>10751</v>
      </c>
      <c r="AE2254" t="s">
        <v>10751</v>
      </c>
      <c r="AF2254" t="s">
        <v>10751</v>
      </c>
      <c r="AG2254" t="s">
        <v>10751</v>
      </c>
      <c r="AH2254" t="s">
        <v>10751</v>
      </c>
      <c r="AI2254" t="s">
        <v>10751</v>
      </c>
      <c r="AJ2254" t="s">
        <v>10751</v>
      </c>
      <c r="AK2254" t="s">
        <v>10751</v>
      </c>
      <c r="AL2254" t="s">
        <v>10751</v>
      </c>
      <c r="AM2254" t="s">
        <v>10751</v>
      </c>
      <c r="AN2254" t="s">
        <v>10751</v>
      </c>
      <c r="AO2254" t="s">
        <v>10751</v>
      </c>
      <c r="AP2254" t="s">
        <v>10751</v>
      </c>
      <c r="AQ2254" t="s">
        <v>10751</v>
      </c>
      <c r="AR2254" t="s">
        <v>10751</v>
      </c>
      <c r="AS2254" t="s">
        <v>10751</v>
      </c>
      <c r="AT2254" t="s">
        <v>10751</v>
      </c>
      <c r="AU2254" t="s">
        <v>10751</v>
      </c>
      <c r="AV2254" t="s">
        <v>10751</v>
      </c>
      <c r="AW2254" t="s">
        <v>10751</v>
      </c>
      <c r="AX2254" t="s">
        <v>10751</v>
      </c>
      <c r="AY2254" t="s">
        <v>10751</v>
      </c>
      <c r="AZ2254" t="s">
        <v>10751</v>
      </c>
      <c r="BA2254" t="s">
        <v>10751</v>
      </c>
      <c r="BB2254" t="s">
        <v>10751</v>
      </c>
      <c r="BC2254" t="s">
        <v>10751</v>
      </c>
      <c r="BD2254" t="s">
        <v>10751</v>
      </c>
    </row>
    <row r="2255" spans="1:56">
      <c r="A2255" t="s">
        <v>10756</v>
      </c>
      <c r="B2255">
        <v>6000</v>
      </c>
      <c r="C2255">
        <v>1996</v>
      </c>
      <c r="D2255" t="s">
        <v>10751</v>
      </c>
      <c r="E2255" t="s">
        <v>10751</v>
      </c>
      <c r="F2255" t="s">
        <v>10751</v>
      </c>
      <c r="H2255" t="s">
        <v>10751</v>
      </c>
      <c r="I2255" t="str">
        <f t="shared" si="42"/>
        <v/>
      </c>
      <c r="K2255" t="s">
        <v>10751</v>
      </c>
      <c r="L2255" t="s">
        <v>10751</v>
      </c>
      <c r="M2255" t="s">
        <v>10751</v>
      </c>
      <c r="N2255" t="s">
        <v>10751</v>
      </c>
      <c r="O2255" t="s">
        <v>10751</v>
      </c>
      <c r="P2255" t="s">
        <v>10751</v>
      </c>
      <c r="Q2255" t="s">
        <v>10751</v>
      </c>
      <c r="R2255" t="s">
        <v>10751</v>
      </c>
      <c r="S2255" t="s">
        <v>10751</v>
      </c>
      <c r="T2255" t="s">
        <v>10751</v>
      </c>
      <c r="U2255" t="s">
        <v>10751</v>
      </c>
      <c r="V2255" t="s">
        <v>10751</v>
      </c>
      <c r="W2255" t="s">
        <v>10751</v>
      </c>
      <c r="X2255" t="s">
        <v>10751</v>
      </c>
      <c r="Y2255" t="s">
        <v>10751</v>
      </c>
      <c r="Z2255" t="s">
        <v>10751</v>
      </c>
      <c r="AA2255" t="s">
        <v>10751</v>
      </c>
      <c r="AB2255" t="s">
        <v>10751</v>
      </c>
      <c r="AC2255" t="s">
        <v>10751</v>
      </c>
      <c r="AD2255" t="s">
        <v>10751</v>
      </c>
      <c r="AE2255" t="s">
        <v>10751</v>
      </c>
      <c r="AF2255" t="s">
        <v>10751</v>
      </c>
      <c r="AG2255" t="s">
        <v>10751</v>
      </c>
      <c r="AH2255" t="s">
        <v>10751</v>
      </c>
      <c r="AI2255" t="s">
        <v>10751</v>
      </c>
      <c r="AJ2255" t="s">
        <v>10751</v>
      </c>
      <c r="AK2255" t="s">
        <v>10751</v>
      </c>
      <c r="AL2255" t="s">
        <v>10751</v>
      </c>
      <c r="AM2255" t="s">
        <v>10751</v>
      </c>
      <c r="AN2255" t="s">
        <v>10751</v>
      </c>
      <c r="AO2255" t="s">
        <v>10751</v>
      </c>
      <c r="AP2255" t="s">
        <v>10751</v>
      </c>
      <c r="AQ2255" t="s">
        <v>10751</v>
      </c>
      <c r="AR2255" t="s">
        <v>10751</v>
      </c>
      <c r="AS2255" t="s">
        <v>10751</v>
      </c>
      <c r="AT2255" t="s">
        <v>10751</v>
      </c>
      <c r="AU2255" t="s">
        <v>10751</v>
      </c>
      <c r="AV2255" t="s">
        <v>10751</v>
      </c>
      <c r="AW2255" t="s">
        <v>10751</v>
      </c>
      <c r="AX2255" t="s">
        <v>10751</v>
      </c>
      <c r="AY2255" t="s">
        <v>10751</v>
      </c>
      <c r="AZ2255" t="s">
        <v>10751</v>
      </c>
      <c r="BA2255" t="s">
        <v>10751</v>
      </c>
      <c r="BB2255" t="s">
        <v>10751</v>
      </c>
      <c r="BC2255" t="s">
        <v>10751</v>
      </c>
      <c r="BD2255" t="s">
        <v>10751</v>
      </c>
    </row>
    <row r="2256" spans="1:56">
      <c r="A2256" t="s">
        <v>10756</v>
      </c>
      <c r="B2256">
        <v>6000</v>
      </c>
      <c r="C2256">
        <v>1997</v>
      </c>
      <c r="D2256" t="s">
        <v>10751</v>
      </c>
      <c r="E2256" t="s">
        <v>10751</v>
      </c>
      <c r="F2256" t="s">
        <v>10751</v>
      </c>
      <c r="H2256" t="s">
        <v>10751</v>
      </c>
      <c r="I2256" t="str">
        <f t="shared" si="42"/>
        <v/>
      </c>
      <c r="K2256" t="s">
        <v>10751</v>
      </c>
      <c r="L2256" t="s">
        <v>10751</v>
      </c>
      <c r="M2256" t="s">
        <v>10751</v>
      </c>
      <c r="N2256" t="s">
        <v>10751</v>
      </c>
      <c r="O2256" t="s">
        <v>10751</v>
      </c>
      <c r="P2256" t="s">
        <v>10751</v>
      </c>
      <c r="Q2256" t="s">
        <v>10751</v>
      </c>
      <c r="R2256" t="s">
        <v>10751</v>
      </c>
      <c r="S2256" t="s">
        <v>10751</v>
      </c>
      <c r="T2256" t="s">
        <v>10751</v>
      </c>
      <c r="U2256" t="s">
        <v>10751</v>
      </c>
      <c r="V2256" t="s">
        <v>10751</v>
      </c>
      <c r="W2256" t="s">
        <v>10751</v>
      </c>
      <c r="X2256" t="s">
        <v>10751</v>
      </c>
      <c r="Y2256" t="s">
        <v>10751</v>
      </c>
      <c r="Z2256" t="s">
        <v>10751</v>
      </c>
      <c r="AA2256" t="s">
        <v>10751</v>
      </c>
      <c r="AB2256" t="s">
        <v>10751</v>
      </c>
      <c r="AC2256" t="s">
        <v>10751</v>
      </c>
      <c r="AD2256" t="s">
        <v>10751</v>
      </c>
      <c r="AE2256" t="s">
        <v>10751</v>
      </c>
      <c r="AF2256" t="s">
        <v>10751</v>
      </c>
      <c r="AG2256" t="s">
        <v>10751</v>
      </c>
      <c r="AH2256" t="s">
        <v>10751</v>
      </c>
      <c r="AI2256" t="s">
        <v>10751</v>
      </c>
      <c r="AJ2256" t="s">
        <v>10751</v>
      </c>
      <c r="AK2256" t="s">
        <v>10751</v>
      </c>
      <c r="AL2256" t="s">
        <v>10751</v>
      </c>
      <c r="AM2256" t="s">
        <v>10751</v>
      </c>
      <c r="AN2256" t="s">
        <v>10751</v>
      </c>
      <c r="AO2256" t="s">
        <v>10751</v>
      </c>
      <c r="AP2256" t="s">
        <v>10751</v>
      </c>
      <c r="AQ2256" t="s">
        <v>10751</v>
      </c>
      <c r="AR2256" t="s">
        <v>10751</v>
      </c>
      <c r="AS2256" t="s">
        <v>10751</v>
      </c>
      <c r="AT2256" t="s">
        <v>10751</v>
      </c>
      <c r="AU2256" t="s">
        <v>10751</v>
      </c>
      <c r="AV2256" t="s">
        <v>10751</v>
      </c>
      <c r="AW2256" t="s">
        <v>10751</v>
      </c>
      <c r="AX2256" t="s">
        <v>10751</v>
      </c>
      <c r="AY2256" t="s">
        <v>10751</v>
      </c>
      <c r="AZ2256" t="s">
        <v>10751</v>
      </c>
      <c r="BA2256" t="s">
        <v>10751</v>
      </c>
      <c r="BB2256" t="s">
        <v>10751</v>
      </c>
      <c r="BC2256" t="s">
        <v>10751</v>
      </c>
      <c r="BD2256" t="s">
        <v>10751</v>
      </c>
    </row>
    <row r="2257" spans="1:56">
      <c r="A2257" t="s">
        <v>10756</v>
      </c>
      <c r="B2257">
        <v>6000</v>
      </c>
      <c r="C2257">
        <v>1998</v>
      </c>
      <c r="D2257" t="s">
        <v>10751</v>
      </c>
      <c r="E2257" t="s">
        <v>10751</v>
      </c>
      <c r="F2257" t="s">
        <v>10751</v>
      </c>
      <c r="H2257" t="s">
        <v>10751</v>
      </c>
      <c r="I2257" t="str">
        <f t="shared" si="42"/>
        <v/>
      </c>
      <c r="K2257" t="s">
        <v>10751</v>
      </c>
      <c r="L2257" t="s">
        <v>10751</v>
      </c>
      <c r="M2257" t="s">
        <v>10751</v>
      </c>
      <c r="N2257" t="s">
        <v>10751</v>
      </c>
      <c r="O2257" t="s">
        <v>10751</v>
      </c>
      <c r="P2257" t="s">
        <v>10751</v>
      </c>
      <c r="Q2257" t="s">
        <v>10751</v>
      </c>
      <c r="R2257" t="s">
        <v>10751</v>
      </c>
      <c r="S2257" t="s">
        <v>10751</v>
      </c>
      <c r="T2257" t="s">
        <v>10751</v>
      </c>
      <c r="U2257" t="s">
        <v>10751</v>
      </c>
      <c r="V2257" t="s">
        <v>10751</v>
      </c>
      <c r="W2257" t="s">
        <v>10751</v>
      </c>
      <c r="X2257" t="s">
        <v>10751</v>
      </c>
      <c r="Y2257" t="s">
        <v>10751</v>
      </c>
      <c r="Z2257" t="s">
        <v>10751</v>
      </c>
      <c r="AA2257" t="s">
        <v>10751</v>
      </c>
      <c r="AB2257" t="s">
        <v>10751</v>
      </c>
      <c r="AC2257" t="s">
        <v>10751</v>
      </c>
      <c r="AD2257" t="s">
        <v>10751</v>
      </c>
      <c r="AE2257" t="s">
        <v>10751</v>
      </c>
      <c r="AF2257" t="s">
        <v>10751</v>
      </c>
      <c r="AG2257" t="s">
        <v>10751</v>
      </c>
      <c r="AH2257" t="s">
        <v>10751</v>
      </c>
      <c r="AI2257" t="s">
        <v>10751</v>
      </c>
      <c r="AJ2257" t="s">
        <v>10751</v>
      </c>
      <c r="AK2257" t="s">
        <v>10751</v>
      </c>
      <c r="AL2257" t="s">
        <v>10751</v>
      </c>
      <c r="AM2257" t="s">
        <v>10751</v>
      </c>
      <c r="AN2257" t="s">
        <v>10751</v>
      </c>
      <c r="AO2257" t="s">
        <v>10751</v>
      </c>
      <c r="AP2257" t="s">
        <v>10751</v>
      </c>
      <c r="AQ2257" t="s">
        <v>10751</v>
      </c>
      <c r="AR2257" t="s">
        <v>10751</v>
      </c>
      <c r="AS2257" t="s">
        <v>10751</v>
      </c>
      <c r="AT2257" t="s">
        <v>10751</v>
      </c>
      <c r="AU2257" t="s">
        <v>10751</v>
      </c>
      <c r="AV2257" t="s">
        <v>10751</v>
      </c>
      <c r="AW2257" t="s">
        <v>10751</v>
      </c>
      <c r="AX2257" t="s">
        <v>10751</v>
      </c>
      <c r="AY2257" t="s">
        <v>10751</v>
      </c>
      <c r="AZ2257" t="s">
        <v>10751</v>
      </c>
      <c r="BA2257" t="s">
        <v>10751</v>
      </c>
      <c r="BB2257" t="s">
        <v>10751</v>
      </c>
      <c r="BC2257" t="s">
        <v>10751</v>
      </c>
      <c r="BD2257" t="s">
        <v>10751</v>
      </c>
    </row>
    <row r="2258" spans="1:56">
      <c r="A2258" t="s">
        <v>10756</v>
      </c>
      <c r="B2258">
        <v>6000</v>
      </c>
      <c r="C2258">
        <v>1999</v>
      </c>
      <c r="D2258" t="s">
        <v>10751</v>
      </c>
      <c r="E2258" t="s">
        <v>10751</v>
      </c>
      <c r="F2258" t="s">
        <v>10751</v>
      </c>
      <c r="H2258" t="s">
        <v>10751</v>
      </c>
      <c r="I2258" t="str">
        <f t="shared" si="42"/>
        <v/>
      </c>
      <c r="K2258" t="s">
        <v>10751</v>
      </c>
      <c r="L2258" t="s">
        <v>10751</v>
      </c>
      <c r="M2258" t="s">
        <v>10751</v>
      </c>
      <c r="N2258" t="s">
        <v>10751</v>
      </c>
      <c r="O2258" t="s">
        <v>10751</v>
      </c>
      <c r="P2258" t="s">
        <v>10751</v>
      </c>
      <c r="Q2258" t="s">
        <v>10751</v>
      </c>
      <c r="R2258" t="s">
        <v>10751</v>
      </c>
      <c r="S2258" t="s">
        <v>10751</v>
      </c>
      <c r="T2258" t="s">
        <v>10751</v>
      </c>
      <c r="U2258" t="s">
        <v>10751</v>
      </c>
      <c r="V2258" t="s">
        <v>10751</v>
      </c>
      <c r="W2258" t="s">
        <v>10751</v>
      </c>
      <c r="X2258" t="s">
        <v>10751</v>
      </c>
      <c r="Y2258" t="s">
        <v>10751</v>
      </c>
      <c r="Z2258" t="s">
        <v>10751</v>
      </c>
      <c r="AA2258" t="s">
        <v>10751</v>
      </c>
      <c r="AB2258" t="s">
        <v>10751</v>
      </c>
      <c r="AC2258" t="s">
        <v>10751</v>
      </c>
      <c r="AD2258" t="s">
        <v>10751</v>
      </c>
      <c r="AE2258" t="s">
        <v>10751</v>
      </c>
      <c r="AF2258" t="s">
        <v>10751</v>
      </c>
      <c r="AG2258" t="s">
        <v>10751</v>
      </c>
      <c r="AH2258" t="s">
        <v>10751</v>
      </c>
      <c r="AI2258" t="s">
        <v>10751</v>
      </c>
      <c r="AJ2258" t="s">
        <v>10751</v>
      </c>
      <c r="AK2258" t="s">
        <v>10751</v>
      </c>
      <c r="AL2258" t="s">
        <v>10751</v>
      </c>
      <c r="AM2258" t="s">
        <v>10751</v>
      </c>
      <c r="AN2258" t="s">
        <v>10751</v>
      </c>
      <c r="AO2258" t="s">
        <v>10751</v>
      </c>
      <c r="AP2258" t="s">
        <v>10751</v>
      </c>
      <c r="AQ2258" t="s">
        <v>10751</v>
      </c>
      <c r="AR2258" t="s">
        <v>10751</v>
      </c>
      <c r="AS2258" t="s">
        <v>10751</v>
      </c>
      <c r="AT2258" t="s">
        <v>10751</v>
      </c>
      <c r="AU2258" t="s">
        <v>10751</v>
      </c>
      <c r="AV2258" t="s">
        <v>10751</v>
      </c>
      <c r="AW2258" t="s">
        <v>10751</v>
      </c>
      <c r="AX2258" t="s">
        <v>10751</v>
      </c>
      <c r="AY2258" t="s">
        <v>10751</v>
      </c>
      <c r="AZ2258" t="s">
        <v>10751</v>
      </c>
      <c r="BA2258" t="s">
        <v>10751</v>
      </c>
      <c r="BB2258" t="s">
        <v>10751</v>
      </c>
      <c r="BC2258" t="s">
        <v>10751</v>
      </c>
      <c r="BD2258" t="s">
        <v>10751</v>
      </c>
    </row>
    <row r="2259" spans="1:56">
      <c r="A2259" t="s">
        <v>10756</v>
      </c>
      <c r="B2259">
        <v>6000</v>
      </c>
      <c r="C2259">
        <v>2000</v>
      </c>
      <c r="D2259" t="s">
        <v>10751</v>
      </c>
      <c r="E2259" t="s">
        <v>10751</v>
      </c>
      <c r="F2259" t="s">
        <v>10751</v>
      </c>
      <c r="H2259" t="s">
        <v>10751</v>
      </c>
      <c r="I2259" t="str">
        <f t="shared" si="42"/>
        <v/>
      </c>
      <c r="K2259" t="s">
        <v>10751</v>
      </c>
      <c r="L2259" t="s">
        <v>10751</v>
      </c>
      <c r="M2259" t="s">
        <v>10751</v>
      </c>
      <c r="N2259" t="s">
        <v>10751</v>
      </c>
      <c r="O2259" t="s">
        <v>10751</v>
      </c>
      <c r="P2259" t="s">
        <v>10751</v>
      </c>
      <c r="Q2259" t="s">
        <v>10751</v>
      </c>
      <c r="R2259" t="s">
        <v>10751</v>
      </c>
      <c r="S2259" t="s">
        <v>10751</v>
      </c>
      <c r="T2259" t="s">
        <v>10751</v>
      </c>
      <c r="U2259" t="s">
        <v>10751</v>
      </c>
      <c r="V2259" t="s">
        <v>10751</v>
      </c>
      <c r="W2259" t="s">
        <v>10751</v>
      </c>
      <c r="X2259" t="s">
        <v>10751</v>
      </c>
      <c r="Y2259" t="s">
        <v>10751</v>
      </c>
      <c r="Z2259" t="s">
        <v>10751</v>
      </c>
      <c r="AA2259" t="s">
        <v>10751</v>
      </c>
      <c r="AB2259" t="s">
        <v>10751</v>
      </c>
      <c r="AC2259" t="s">
        <v>10751</v>
      </c>
      <c r="AD2259" t="s">
        <v>10751</v>
      </c>
      <c r="AE2259" t="s">
        <v>10751</v>
      </c>
      <c r="AF2259" t="s">
        <v>10751</v>
      </c>
      <c r="AG2259" t="s">
        <v>10751</v>
      </c>
      <c r="AH2259" t="s">
        <v>10751</v>
      </c>
      <c r="AI2259" t="s">
        <v>10751</v>
      </c>
      <c r="AJ2259" t="s">
        <v>10751</v>
      </c>
      <c r="AK2259" t="s">
        <v>10751</v>
      </c>
      <c r="AL2259" t="s">
        <v>10751</v>
      </c>
      <c r="AM2259" t="s">
        <v>10751</v>
      </c>
      <c r="AN2259" t="s">
        <v>10751</v>
      </c>
      <c r="AO2259" t="s">
        <v>10751</v>
      </c>
      <c r="AP2259" t="s">
        <v>10751</v>
      </c>
      <c r="AQ2259" t="s">
        <v>10751</v>
      </c>
      <c r="AR2259" t="s">
        <v>10751</v>
      </c>
      <c r="AS2259" t="s">
        <v>10751</v>
      </c>
      <c r="AT2259" t="s">
        <v>10751</v>
      </c>
      <c r="AU2259" t="s">
        <v>10751</v>
      </c>
      <c r="AV2259" t="s">
        <v>10751</v>
      </c>
      <c r="AW2259" t="s">
        <v>10751</v>
      </c>
      <c r="AX2259" t="s">
        <v>10751</v>
      </c>
      <c r="AY2259" t="s">
        <v>10751</v>
      </c>
      <c r="AZ2259" t="s">
        <v>10751</v>
      </c>
      <c r="BA2259" t="s">
        <v>10751</v>
      </c>
      <c r="BB2259" t="s">
        <v>10751</v>
      </c>
      <c r="BC2259" t="s">
        <v>10751</v>
      </c>
      <c r="BD2259" t="s">
        <v>10751</v>
      </c>
    </row>
    <row r="2260" spans="1:56">
      <c r="A2260" t="s">
        <v>10756</v>
      </c>
      <c r="B2260">
        <v>6000</v>
      </c>
      <c r="C2260">
        <v>2001</v>
      </c>
      <c r="D2260" t="s">
        <v>10751</v>
      </c>
      <c r="E2260" t="s">
        <v>10751</v>
      </c>
      <c r="F2260" t="s">
        <v>10751</v>
      </c>
      <c r="H2260" t="s">
        <v>10751</v>
      </c>
      <c r="I2260" t="str">
        <f t="shared" si="42"/>
        <v/>
      </c>
      <c r="K2260" t="s">
        <v>10751</v>
      </c>
      <c r="L2260" t="s">
        <v>10751</v>
      </c>
      <c r="M2260" t="s">
        <v>10751</v>
      </c>
      <c r="N2260" t="s">
        <v>10751</v>
      </c>
      <c r="O2260" t="s">
        <v>10751</v>
      </c>
      <c r="P2260" t="s">
        <v>10751</v>
      </c>
      <c r="Q2260" t="s">
        <v>10751</v>
      </c>
      <c r="R2260" t="s">
        <v>10751</v>
      </c>
      <c r="S2260" t="s">
        <v>10751</v>
      </c>
      <c r="T2260" t="s">
        <v>10751</v>
      </c>
      <c r="U2260" t="s">
        <v>10751</v>
      </c>
      <c r="V2260" t="s">
        <v>10751</v>
      </c>
      <c r="W2260" t="s">
        <v>10751</v>
      </c>
      <c r="X2260" t="s">
        <v>10751</v>
      </c>
      <c r="Y2260" t="s">
        <v>10751</v>
      </c>
      <c r="Z2260" t="s">
        <v>10751</v>
      </c>
      <c r="AA2260" t="s">
        <v>10751</v>
      </c>
      <c r="AB2260" t="s">
        <v>10751</v>
      </c>
      <c r="AC2260" t="s">
        <v>10751</v>
      </c>
      <c r="AD2260" t="s">
        <v>10751</v>
      </c>
      <c r="AE2260" t="s">
        <v>10751</v>
      </c>
      <c r="AF2260" t="s">
        <v>10751</v>
      </c>
      <c r="AG2260" t="s">
        <v>10751</v>
      </c>
      <c r="AH2260" t="s">
        <v>10751</v>
      </c>
      <c r="AI2260" t="s">
        <v>10751</v>
      </c>
      <c r="AJ2260" t="s">
        <v>10751</v>
      </c>
      <c r="AK2260" t="s">
        <v>10751</v>
      </c>
      <c r="AL2260" t="s">
        <v>10751</v>
      </c>
      <c r="AM2260" t="s">
        <v>10751</v>
      </c>
      <c r="AN2260" t="s">
        <v>10751</v>
      </c>
      <c r="AO2260" t="s">
        <v>10751</v>
      </c>
      <c r="AP2260" t="s">
        <v>10751</v>
      </c>
      <c r="AQ2260" t="s">
        <v>10751</v>
      </c>
      <c r="AR2260" t="s">
        <v>10751</v>
      </c>
      <c r="AS2260" t="s">
        <v>10751</v>
      </c>
      <c r="AT2260" t="s">
        <v>10751</v>
      </c>
      <c r="AU2260" t="s">
        <v>10751</v>
      </c>
      <c r="AV2260" t="s">
        <v>10751</v>
      </c>
      <c r="AW2260" t="s">
        <v>10751</v>
      </c>
      <c r="AX2260" t="s">
        <v>10751</v>
      </c>
      <c r="AY2260" t="s">
        <v>10751</v>
      </c>
      <c r="AZ2260" t="s">
        <v>10751</v>
      </c>
      <c r="BA2260" t="s">
        <v>10751</v>
      </c>
      <c r="BB2260" t="s">
        <v>10751</v>
      </c>
      <c r="BC2260" t="s">
        <v>10751</v>
      </c>
      <c r="BD2260" t="s">
        <v>10751</v>
      </c>
    </row>
    <row r="2261" spans="1:56">
      <c r="A2261" t="s">
        <v>10756</v>
      </c>
      <c r="B2261">
        <v>6000</v>
      </c>
      <c r="C2261">
        <v>2002</v>
      </c>
      <c r="D2261" t="s">
        <v>10751</v>
      </c>
      <c r="E2261" t="s">
        <v>10751</v>
      </c>
      <c r="F2261" t="s">
        <v>10751</v>
      </c>
      <c r="H2261" t="s">
        <v>10751</v>
      </c>
      <c r="I2261" t="str">
        <f t="shared" si="42"/>
        <v/>
      </c>
      <c r="K2261" t="s">
        <v>10751</v>
      </c>
      <c r="L2261" t="s">
        <v>10751</v>
      </c>
      <c r="M2261" t="s">
        <v>10751</v>
      </c>
      <c r="N2261" t="s">
        <v>10751</v>
      </c>
      <c r="O2261" t="s">
        <v>10751</v>
      </c>
      <c r="P2261" t="s">
        <v>10751</v>
      </c>
      <c r="Q2261" t="s">
        <v>10751</v>
      </c>
      <c r="R2261" t="s">
        <v>10751</v>
      </c>
      <c r="S2261" t="s">
        <v>10751</v>
      </c>
      <c r="T2261" t="s">
        <v>10751</v>
      </c>
      <c r="U2261" t="s">
        <v>10751</v>
      </c>
      <c r="V2261" t="s">
        <v>10751</v>
      </c>
      <c r="W2261" t="s">
        <v>10751</v>
      </c>
      <c r="X2261" t="s">
        <v>10751</v>
      </c>
      <c r="Y2261" t="s">
        <v>10751</v>
      </c>
      <c r="Z2261" t="s">
        <v>10751</v>
      </c>
      <c r="AA2261" t="s">
        <v>10751</v>
      </c>
      <c r="AB2261" t="s">
        <v>10751</v>
      </c>
      <c r="AC2261" t="s">
        <v>10751</v>
      </c>
      <c r="AD2261" t="s">
        <v>10751</v>
      </c>
      <c r="AE2261" t="s">
        <v>10751</v>
      </c>
      <c r="AF2261" t="s">
        <v>10751</v>
      </c>
      <c r="AG2261" t="s">
        <v>10751</v>
      </c>
      <c r="AH2261" t="s">
        <v>10751</v>
      </c>
      <c r="AI2261" t="s">
        <v>10751</v>
      </c>
      <c r="AJ2261" t="s">
        <v>10751</v>
      </c>
      <c r="AK2261" t="s">
        <v>10751</v>
      </c>
      <c r="AL2261" t="s">
        <v>10751</v>
      </c>
      <c r="AM2261" t="s">
        <v>10751</v>
      </c>
      <c r="AN2261" t="s">
        <v>10751</v>
      </c>
      <c r="AO2261" t="s">
        <v>10751</v>
      </c>
      <c r="AP2261" t="s">
        <v>10751</v>
      </c>
      <c r="AQ2261" t="s">
        <v>10751</v>
      </c>
      <c r="AR2261" t="s">
        <v>10751</v>
      </c>
      <c r="AS2261" t="s">
        <v>10751</v>
      </c>
      <c r="AT2261" t="s">
        <v>10751</v>
      </c>
      <c r="AU2261" t="s">
        <v>10751</v>
      </c>
      <c r="AV2261" t="s">
        <v>10751</v>
      </c>
      <c r="AW2261" t="s">
        <v>10751</v>
      </c>
      <c r="AX2261" t="s">
        <v>10751</v>
      </c>
      <c r="AY2261" t="s">
        <v>10751</v>
      </c>
      <c r="AZ2261" t="s">
        <v>10751</v>
      </c>
      <c r="BA2261" t="s">
        <v>10751</v>
      </c>
      <c r="BB2261" t="s">
        <v>10751</v>
      </c>
      <c r="BC2261" t="s">
        <v>10751</v>
      </c>
      <c r="BD2261" t="s">
        <v>10751</v>
      </c>
    </row>
    <row r="2262" spans="1:56">
      <c r="A2262" t="s">
        <v>10756</v>
      </c>
      <c r="B2262">
        <v>6000</v>
      </c>
      <c r="C2262">
        <v>2003</v>
      </c>
      <c r="D2262" t="s">
        <v>10751</v>
      </c>
      <c r="E2262" t="s">
        <v>10751</v>
      </c>
      <c r="F2262" t="s">
        <v>10751</v>
      </c>
      <c r="H2262" t="s">
        <v>10751</v>
      </c>
      <c r="I2262" t="str">
        <f t="shared" si="42"/>
        <v/>
      </c>
      <c r="K2262" t="s">
        <v>10751</v>
      </c>
      <c r="L2262" t="s">
        <v>10751</v>
      </c>
      <c r="M2262" t="s">
        <v>10751</v>
      </c>
      <c r="N2262" t="s">
        <v>10751</v>
      </c>
      <c r="O2262" t="s">
        <v>10751</v>
      </c>
      <c r="P2262" t="s">
        <v>10751</v>
      </c>
      <c r="Q2262" t="s">
        <v>10751</v>
      </c>
      <c r="R2262" t="s">
        <v>10751</v>
      </c>
      <c r="S2262" t="s">
        <v>10751</v>
      </c>
      <c r="T2262" t="s">
        <v>10751</v>
      </c>
      <c r="U2262" t="s">
        <v>10751</v>
      </c>
      <c r="V2262" t="s">
        <v>10751</v>
      </c>
      <c r="W2262" t="s">
        <v>10751</v>
      </c>
      <c r="X2262" t="s">
        <v>10751</v>
      </c>
      <c r="Y2262" t="s">
        <v>10751</v>
      </c>
      <c r="Z2262" t="s">
        <v>10751</v>
      </c>
      <c r="AA2262" t="s">
        <v>10751</v>
      </c>
      <c r="AB2262" t="s">
        <v>10751</v>
      </c>
      <c r="AC2262" t="s">
        <v>10751</v>
      </c>
      <c r="AD2262" t="s">
        <v>10751</v>
      </c>
      <c r="AE2262" t="s">
        <v>10751</v>
      </c>
      <c r="AF2262" t="s">
        <v>10751</v>
      </c>
      <c r="AG2262" t="s">
        <v>10751</v>
      </c>
      <c r="AH2262" t="s">
        <v>10751</v>
      </c>
      <c r="AI2262" t="s">
        <v>10751</v>
      </c>
      <c r="AJ2262" t="s">
        <v>10751</v>
      </c>
      <c r="AK2262" t="s">
        <v>10751</v>
      </c>
      <c r="AL2262" t="s">
        <v>10751</v>
      </c>
      <c r="AM2262" t="s">
        <v>10751</v>
      </c>
      <c r="AN2262" t="s">
        <v>10751</v>
      </c>
      <c r="AO2262" t="s">
        <v>10751</v>
      </c>
      <c r="AP2262" t="s">
        <v>10751</v>
      </c>
      <c r="AQ2262" t="s">
        <v>10751</v>
      </c>
      <c r="AR2262" t="s">
        <v>10751</v>
      </c>
      <c r="AS2262" t="s">
        <v>10751</v>
      </c>
      <c r="AT2262" t="s">
        <v>10751</v>
      </c>
      <c r="AU2262" t="s">
        <v>10751</v>
      </c>
      <c r="AV2262" t="s">
        <v>10751</v>
      </c>
      <c r="AW2262" t="s">
        <v>10751</v>
      </c>
      <c r="AX2262" t="s">
        <v>10751</v>
      </c>
      <c r="AY2262" t="s">
        <v>10751</v>
      </c>
      <c r="AZ2262" t="s">
        <v>10751</v>
      </c>
      <c r="BA2262" t="s">
        <v>10751</v>
      </c>
      <c r="BB2262" t="s">
        <v>10751</v>
      </c>
      <c r="BC2262" t="s">
        <v>10751</v>
      </c>
      <c r="BD2262" t="s">
        <v>10751</v>
      </c>
    </row>
    <row r="2263" spans="1:56">
      <c r="A2263" t="s">
        <v>10756</v>
      </c>
      <c r="B2263">
        <v>6000</v>
      </c>
      <c r="C2263">
        <v>2004</v>
      </c>
      <c r="D2263" t="s">
        <v>10751</v>
      </c>
      <c r="E2263" t="s">
        <v>10751</v>
      </c>
      <c r="F2263" t="s">
        <v>10751</v>
      </c>
      <c r="H2263" t="s">
        <v>10751</v>
      </c>
      <c r="I2263" t="str">
        <f t="shared" si="42"/>
        <v/>
      </c>
      <c r="K2263" t="s">
        <v>10751</v>
      </c>
      <c r="L2263" t="s">
        <v>10751</v>
      </c>
      <c r="M2263" t="s">
        <v>10751</v>
      </c>
      <c r="N2263" t="s">
        <v>10751</v>
      </c>
      <c r="O2263" t="s">
        <v>10751</v>
      </c>
      <c r="P2263" t="s">
        <v>10751</v>
      </c>
      <c r="Q2263" t="s">
        <v>10751</v>
      </c>
      <c r="R2263" t="s">
        <v>10751</v>
      </c>
      <c r="S2263" t="s">
        <v>10751</v>
      </c>
      <c r="T2263" t="s">
        <v>10751</v>
      </c>
      <c r="U2263" t="s">
        <v>10751</v>
      </c>
      <c r="V2263" t="s">
        <v>10751</v>
      </c>
      <c r="W2263" t="s">
        <v>10751</v>
      </c>
      <c r="X2263" t="s">
        <v>10751</v>
      </c>
      <c r="Y2263" t="s">
        <v>10751</v>
      </c>
      <c r="Z2263" t="s">
        <v>10751</v>
      </c>
      <c r="AA2263" t="s">
        <v>10751</v>
      </c>
      <c r="AB2263" t="s">
        <v>10751</v>
      </c>
      <c r="AC2263" t="s">
        <v>10751</v>
      </c>
      <c r="AD2263" t="s">
        <v>10751</v>
      </c>
      <c r="AE2263" t="s">
        <v>10751</v>
      </c>
      <c r="AF2263" t="s">
        <v>10751</v>
      </c>
      <c r="AG2263" t="s">
        <v>10751</v>
      </c>
      <c r="AH2263" t="s">
        <v>10751</v>
      </c>
      <c r="AI2263" t="s">
        <v>10751</v>
      </c>
      <c r="AJ2263" t="s">
        <v>10751</v>
      </c>
      <c r="AK2263" t="s">
        <v>10751</v>
      </c>
      <c r="AL2263" t="s">
        <v>10751</v>
      </c>
      <c r="AM2263" t="s">
        <v>10751</v>
      </c>
      <c r="AN2263" t="s">
        <v>10751</v>
      </c>
      <c r="AO2263" t="s">
        <v>10751</v>
      </c>
      <c r="AP2263" t="s">
        <v>10751</v>
      </c>
      <c r="AQ2263" t="s">
        <v>10751</v>
      </c>
      <c r="AR2263" t="s">
        <v>10751</v>
      </c>
      <c r="AS2263" t="s">
        <v>10751</v>
      </c>
      <c r="AT2263" t="s">
        <v>10751</v>
      </c>
      <c r="AU2263" t="s">
        <v>10751</v>
      </c>
      <c r="AV2263" t="s">
        <v>10751</v>
      </c>
      <c r="AW2263" t="s">
        <v>10751</v>
      </c>
      <c r="AX2263" t="s">
        <v>10751</v>
      </c>
      <c r="AY2263" t="s">
        <v>10751</v>
      </c>
      <c r="AZ2263" t="s">
        <v>10751</v>
      </c>
      <c r="BA2263" t="s">
        <v>10751</v>
      </c>
      <c r="BB2263" t="s">
        <v>10751</v>
      </c>
      <c r="BC2263" t="s">
        <v>10751</v>
      </c>
      <c r="BD2263" t="s">
        <v>10751</v>
      </c>
    </row>
    <row r="2264" spans="1:56">
      <c r="A2264" t="s">
        <v>10756</v>
      </c>
      <c r="B2264">
        <v>6000</v>
      </c>
      <c r="C2264">
        <v>2005</v>
      </c>
      <c r="D2264" t="s">
        <v>10751</v>
      </c>
      <c r="E2264" t="s">
        <v>10751</v>
      </c>
      <c r="F2264" t="s">
        <v>10751</v>
      </c>
      <c r="H2264" t="s">
        <v>10751</v>
      </c>
      <c r="I2264" t="str">
        <f t="shared" si="42"/>
        <v/>
      </c>
      <c r="K2264" t="s">
        <v>10751</v>
      </c>
      <c r="L2264" t="s">
        <v>10751</v>
      </c>
      <c r="M2264" t="s">
        <v>10751</v>
      </c>
      <c r="N2264" t="s">
        <v>10751</v>
      </c>
      <c r="O2264" t="s">
        <v>10751</v>
      </c>
      <c r="P2264" t="s">
        <v>10751</v>
      </c>
      <c r="Q2264" t="s">
        <v>10751</v>
      </c>
      <c r="R2264" t="s">
        <v>10751</v>
      </c>
      <c r="S2264" t="s">
        <v>10751</v>
      </c>
      <c r="T2264" t="s">
        <v>10751</v>
      </c>
      <c r="U2264" t="s">
        <v>10751</v>
      </c>
      <c r="V2264" t="s">
        <v>10751</v>
      </c>
      <c r="W2264" t="s">
        <v>10751</v>
      </c>
      <c r="X2264" t="s">
        <v>10751</v>
      </c>
      <c r="Y2264" t="s">
        <v>10751</v>
      </c>
      <c r="Z2264" t="s">
        <v>10751</v>
      </c>
      <c r="AA2264" t="s">
        <v>10751</v>
      </c>
      <c r="AB2264" t="s">
        <v>10751</v>
      </c>
      <c r="AC2264" t="s">
        <v>10751</v>
      </c>
      <c r="AD2264" t="s">
        <v>10751</v>
      </c>
      <c r="AE2264" t="s">
        <v>10751</v>
      </c>
      <c r="AF2264" t="s">
        <v>10751</v>
      </c>
      <c r="AG2264" t="s">
        <v>10751</v>
      </c>
      <c r="AH2264" t="s">
        <v>10751</v>
      </c>
      <c r="AI2264" t="s">
        <v>10751</v>
      </c>
      <c r="AJ2264" t="s">
        <v>10751</v>
      </c>
      <c r="AK2264" t="s">
        <v>10751</v>
      </c>
      <c r="AL2264" t="s">
        <v>10751</v>
      </c>
      <c r="AM2264" t="s">
        <v>10751</v>
      </c>
      <c r="AN2264" t="s">
        <v>10751</v>
      </c>
      <c r="AO2264" t="s">
        <v>10751</v>
      </c>
      <c r="AP2264" t="s">
        <v>10751</v>
      </c>
      <c r="AQ2264" t="s">
        <v>10751</v>
      </c>
      <c r="AR2264" t="s">
        <v>10751</v>
      </c>
      <c r="AS2264" t="s">
        <v>10751</v>
      </c>
      <c r="AT2264" t="s">
        <v>10751</v>
      </c>
      <c r="AU2264" t="s">
        <v>10751</v>
      </c>
      <c r="AV2264" t="s">
        <v>10751</v>
      </c>
      <c r="AW2264" t="s">
        <v>10751</v>
      </c>
      <c r="AX2264" t="s">
        <v>10751</v>
      </c>
      <c r="AY2264" t="s">
        <v>10751</v>
      </c>
      <c r="AZ2264" t="s">
        <v>10751</v>
      </c>
      <c r="BA2264" t="s">
        <v>10751</v>
      </c>
      <c r="BB2264" t="s">
        <v>10751</v>
      </c>
      <c r="BC2264" t="s">
        <v>10751</v>
      </c>
      <c r="BD2264" t="s">
        <v>10751</v>
      </c>
    </row>
    <row r="2265" spans="1:56">
      <c r="A2265" t="s">
        <v>10756</v>
      </c>
      <c r="B2265">
        <v>6000</v>
      </c>
      <c r="C2265">
        <v>2006</v>
      </c>
      <c r="D2265" t="s">
        <v>10751</v>
      </c>
      <c r="E2265" t="s">
        <v>10751</v>
      </c>
      <c r="F2265" t="s">
        <v>10751</v>
      </c>
      <c r="H2265" t="s">
        <v>10751</v>
      </c>
      <c r="I2265" t="str">
        <f t="shared" si="42"/>
        <v/>
      </c>
      <c r="K2265" t="s">
        <v>10751</v>
      </c>
      <c r="L2265" t="s">
        <v>10751</v>
      </c>
      <c r="M2265" t="s">
        <v>10751</v>
      </c>
      <c r="N2265" t="s">
        <v>10751</v>
      </c>
      <c r="O2265" t="s">
        <v>10751</v>
      </c>
      <c r="P2265" t="s">
        <v>10751</v>
      </c>
      <c r="Q2265" t="s">
        <v>10751</v>
      </c>
      <c r="R2265" t="s">
        <v>10751</v>
      </c>
      <c r="S2265" t="s">
        <v>10751</v>
      </c>
      <c r="T2265" t="s">
        <v>10751</v>
      </c>
      <c r="U2265" t="s">
        <v>10751</v>
      </c>
      <c r="V2265" t="s">
        <v>10751</v>
      </c>
      <c r="W2265" t="s">
        <v>10751</v>
      </c>
      <c r="X2265" t="s">
        <v>10751</v>
      </c>
      <c r="Y2265" t="s">
        <v>10751</v>
      </c>
      <c r="Z2265" t="s">
        <v>10751</v>
      </c>
      <c r="AA2265" t="s">
        <v>10751</v>
      </c>
      <c r="AB2265" t="s">
        <v>10751</v>
      </c>
      <c r="AC2265" t="s">
        <v>10751</v>
      </c>
      <c r="AD2265" t="s">
        <v>10751</v>
      </c>
      <c r="AE2265" t="s">
        <v>10751</v>
      </c>
      <c r="AF2265" t="s">
        <v>10751</v>
      </c>
      <c r="AG2265" t="s">
        <v>10751</v>
      </c>
      <c r="AH2265" t="s">
        <v>10751</v>
      </c>
      <c r="AI2265" t="s">
        <v>10751</v>
      </c>
      <c r="AJ2265" t="s">
        <v>10751</v>
      </c>
      <c r="AK2265" t="s">
        <v>10751</v>
      </c>
      <c r="AL2265" t="s">
        <v>10751</v>
      </c>
      <c r="AM2265" t="s">
        <v>10751</v>
      </c>
      <c r="AN2265" t="s">
        <v>10751</v>
      </c>
      <c r="AO2265" t="s">
        <v>10751</v>
      </c>
      <c r="AP2265" t="s">
        <v>10751</v>
      </c>
      <c r="AQ2265" t="s">
        <v>10751</v>
      </c>
      <c r="AR2265" t="s">
        <v>10751</v>
      </c>
      <c r="AS2265" t="s">
        <v>10751</v>
      </c>
      <c r="AT2265" t="s">
        <v>10751</v>
      </c>
      <c r="AU2265" t="s">
        <v>10751</v>
      </c>
      <c r="AV2265" t="s">
        <v>10751</v>
      </c>
      <c r="AW2265" t="s">
        <v>10751</v>
      </c>
      <c r="AX2265" t="s">
        <v>10751</v>
      </c>
      <c r="AY2265" t="s">
        <v>10751</v>
      </c>
      <c r="AZ2265" t="s">
        <v>10751</v>
      </c>
      <c r="BA2265" t="s">
        <v>10751</v>
      </c>
      <c r="BB2265" t="s">
        <v>10751</v>
      </c>
      <c r="BC2265" t="s">
        <v>10751</v>
      </c>
      <c r="BD2265" t="s">
        <v>10751</v>
      </c>
    </row>
    <row r="2266" spans="1:56">
      <c r="A2266" t="s">
        <v>10756</v>
      </c>
      <c r="B2266">
        <v>6000</v>
      </c>
      <c r="C2266">
        <v>2007</v>
      </c>
      <c r="D2266" t="s">
        <v>10751</v>
      </c>
      <c r="E2266" t="s">
        <v>10751</v>
      </c>
      <c r="F2266" t="s">
        <v>10751</v>
      </c>
      <c r="H2266" t="s">
        <v>10751</v>
      </c>
      <c r="I2266" t="str">
        <f t="shared" si="42"/>
        <v/>
      </c>
      <c r="K2266" t="s">
        <v>10751</v>
      </c>
      <c r="L2266" t="s">
        <v>10751</v>
      </c>
      <c r="M2266" t="s">
        <v>10751</v>
      </c>
      <c r="N2266" t="s">
        <v>10751</v>
      </c>
      <c r="O2266" t="s">
        <v>10751</v>
      </c>
      <c r="P2266" t="s">
        <v>10751</v>
      </c>
      <c r="Q2266" t="s">
        <v>10751</v>
      </c>
      <c r="R2266" t="s">
        <v>10751</v>
      </c>
      <c r="S2266" t="s">
        <v>10751</v>
      </c>
      <c r="T2266" t="s">
        <v>10751</v>
      </c>
      <c r="U2266" t="s">
        <v>10751</v>
      </c>
      <c r="V2266" t="s">
        <v>10751</v>
      </c>
      <c r="W2266" t="s">
        <v>10751</v>
      </c>
      <c r="X2266" t="s">
        <v>10751</v>
      </c>
      <c r="Y2266" t="s">
        <v>10751</v>
      </c>
      <c r="Z2266" t="s">
        <v>10751</v>
      </c>
      <c r="AA2266" t="s">
        <v>10751</v>
      </c>
      <c r="AB2266" t="s">
        <v>10751</v>
      </c>
      <c r="AC2266" t="s">
        <v>10751</v>
      </c>
      <c r="AD2266" t="s">
        <v>10751</v>
      </c>
      <c r="AE2266" t="s">
        <v>10751</v>
      </c>
      <c r="AF2266" t="s">
        <v>10751</v>
      </c>
      <c r="AG2266" t="s">
        <v>10751</v>
      </c>
      <c r="AH2266" t="s">
        <v>10751</v>
      </c>
      <c r="AI2266" t="s">
        <v>10751</v>
      </c>
      <c r="AJ2266" t="s">
        <v>10751</v>
      </c>
      <c r="AK2266" t="s">
        <v>10751</v>
      </c>
      <c r="AL2266" t="s">
        <v>10751</v>
      </c>
      <c r="AM2266" t="s">
        <v>10751</v>
      </c>
      <c r="AN2266" t="s">
        <v>10751</v>
      </c>
      <c r="AO2266" t="s">
        <v>10751</v>
      </c>
      <c r="AP2266" t="s">
        <v>10751</v>
      </c>
      <c r="AQ2266" t="s">
        <v>10751</v>
      </c>
      <c r="AR2266" t="s">
        <v>10751</v>
      </c>
      <c r="AS2266" t="s">
        <v>10751</v>
      </c>
      <c r="AT2266" t="s">
        <v>10751</v>
      </c>
      <c r="AU2266" t="s">
        <v>10751</v>
      </c>
      <c r="AV2266" t="s">
        <v>10751</v>
      </c>
      <c r="AW2266" t="s">
        <v>10751</v>
      </c>
      <c r="AX2266" t="s">
        <v>10751</v>
      </c>
      <c r="AY2266" t="s">
        <v>10751</v>
      </c>
      <c r="AZ2266" t="s">
        <v>10751</v>
      </c>
      <c r="BA2266" t="s">
        <v>10751</v>
      </c>
      <c r="BB2266" t="s">
        <v>10751</v>
      </c>
      <c r="BC2266" t="s">
        <v>10751</v>
      </c>
      <c r="BD2266" t="s">
        <v>10751</v>
      </c>
    </row>
    <row r="2267" spans="1:56">
      <c r="A2267" t="s">
        <v>10756</v>
      </c>
      <c r="B2267">
        <v>6000</v>
      </c>
      <c r="C2267">
        <v>2008</v>
      </c>
      <c r="D2267" t="s">
        <v>10751</v>
      </c>
      <c r="E2267" t="s">
        <v>10751</v>
      </c>
      <c r="F2267" t="s">
        <v>10751</v>
      </c>
      <c r="H2267" t="s">
        <v>10751</v>
      </c>
      <c r="I2267" t="str">
        <f t="shared" si="42"/>
        <v/>
      </c>
      <c r="K2267" t="s">
        <v>10751</v>
      </c>
      <c r="L2267" t="s">
        <v>10751</v>
      </c>
      <c r="M2267" t="s">
        <v>10751</v>
      </c>
      <c r="N2267" t="s">
        <v>10751</v>
      </c>
      <c r="O2267" t="s">
        <v>10751</v>
      </c>
      <c r="P2267" t="s">
        <v>10751</v>
      </c>
      <c r="Q2267" t="s">
        <v>10751</v>
      </c>
      <c r="R2267" t="s">
        <v>10751</v>
      </c>
      <c r="S2267" t="s">
        <v>10751</v>
      </c>
      <c r="T2267" t="s">
        <v>10751</v>
      </c>
      <c r="U2267" t="s">
        <v>10751</v>
      </c>
      <c r="V2267" t="s">
        <v>10751</v>
      </c>
      <c r="W2267" t="s">
        <v>10751</v>
      </c>
      <c r="X2267" t="s">
        <v>10751</v>
      </c>
      <c r="Y2267" t="s">
        <v>10751</v>
      </c>
      <c r="Z2267" t="s">
        <v>10751</v>
      </c>
      <c r="AA2267" t="s">
        <v>10751</v>
      </c>
      <c r="AB2267" t="s">
        <v>10751</v>
      </c>
      <c r="AC2267" t="s">
        <v>10751</v>
      </c>
      <c r="AD2267" t="s">
        <v>10751</v>
      </c>
      <c r="AE2267" t="s">
        <v>10751</v>
      </c>
      <c r="AF2267" t="s">
        <v>10751</v>
      </c>
      <c r="AG2267" t="s">
        <v>10751</v>
      </c>
      <c r="AH2267" t="s">
        <v>10751</v>
      </c>
      <c r="AI2267" t="s">
        <v>10751</v>
      </c>
      <c r="AJ2267" t="s">
        <v>10751</v>
      </c>
      <c r="AK2267" t="s">
        <v>10751</v>
      </c>
      <c r="AL2267" t="s">
        <v>10751</v>
      </c>
      <c r="AM2267" t="s">
        <v>10751</v>
      </c>
      <c r="AN2267" t="s">
        <v>10751</v>
      </c>
      <c r="AO2267" t="s">
        <v>10751</v>
      </c>
      <c r="AP2267" t="s">
        <v>10751</v>
      </c>
      <c r="AQ2267" t="s">
        <v>10751</v>
      </c>
      <c r="AR2267" t="s">
        <v>10751</v>
      </c>
      <c r="AS2267" t="s">
        <v>10751</v>
      </c>
      <c r="AT2267" t="s">
        <v>10751</v>
      </c>
      <c r="AU2267" t="s">
        <v>10751</v>
      </c>
      <c r="AV2267" t="s">
        <v>10751</v>
      </c>
      <c r="AW2267" t="s">
        <v>10751</v>
      </c>
      <c r="AX2267" t="s">
        <v>10751</v>
      </c>
      <c r="AY2267" t="s">
        <v>10751</v>
      </c>
      <c r="AZ2267" t="s">
        <v>10751</v>
      </c>
      <c r="BA2267" t="s">
        <v>10751</v>
      </c>
      <c r="BB2267" t="s">
        <v>10751</v>
      </c>
      <c r="BC2267" t="s">
        <v>10751</v>
      </c>
      <c r="BD2267" t="s">
        <v>10751</v>
      </c>
    </row>
    <row r="2268" spans="1:56">
      <c r="A2268" t="s">
        <v>10756</v>
      </c>
      <c r="B2268">
        <v>6000</v>
      </c>
      <c r="C2268">
        <v>2009</v>
      </c>
      <c r="D2268" t="s">
        <v>10751</v>
      </c>
      <c r="E2268" t="s">
        <v>10751</v>
      </c>
      <c r="F2268" t="s">
        <v>10751</v>
      </c>
      <c r="H2268" t="s">
        <v>10751</v>
      </c>
      <c r="I2268" t="str">
        <f t="shared" si="42"/>
        <v/>
      </c>
      <c r="K2268" t="s">
        <v>10751</v>
      </c>
      <c r="L2268" t="s">
        <v>10751</v>
      </c>
      <c r="M2268" t="s">
        <v>10751</v>
      </c>
      <c r="N2268" t="s">
        <v>10751</v>
      </c>
      <c r="O2268" t="s">
        <v>10751</v>
      </c>
      <c r="P2268" t="s">
        <v>10751</v>
      </c>
      <c r="Q2268" t="s">
        <v>10751</v>
      </c>
      <c r="R2268" t="s">
        <v>10751</v>
      </c>
      <c r="S2268" t="s">
        <v>10751</v>
      </c>
      <c r="T2268" t="s">
        <v>10751</v>
      </c>
      <c r="U2268" t="s">
        <v>10751</v>
      </c>
      <c r="V2268" t="s">
        <v>10751</v>
      </c>
      <c r="W2268" t="s">
        <v>10751</v>
      </c>
      <c r="X2268" t="s">
        <v>10751</v>
      </c>
      <c r="Y2268" t="s">
        <v>10751</v>
      </c>
      <c r="Z2268" t="s">
        <v>10751</v>
      </c>
      <c r="AA2268" t="s">
        <v>10751</v>
      </c>
      <c r="AB2268" t="s">
        <v>10751</v>
      </c>
      <c r="AC2268" t="s">
        <v>10751</v>
      </c>
      <c r="AD2268" t="s">
        <v>10751</v>
      </c>
      <c r="AE2268" t="s">
        <v>10751</v>
      </c>
      <c r="AF2268" t="s">
        <v>10751</v>
      </c>
      <c r="AG2268" t="s">
        <v>10751</v>
      </c>
      <c r="AH2268" t="s">
        <v>10751</v>
      </c>
      <c r="AI2268" t="s">
        <v>10751</v>
      </c>
      <c r="AJ2268" t="s">
        <v>10751</v>
      </c>
      <c r="AK2268" t="s">
        <v>10751</v>
      </c>
      <c r="AL2268" t="s">
        <v>10751</v>
      </c>
      <c r="AM2268" t="s">
        <v>10751</v>
      </c>
      <c r="AN2268" t="s">
        <v>10751</v>
      </c>
      <c r="AO2268" t="s">
        <v>10751</v>
      </c>
      <c r="AP2268" t="s">
        <v>10751</v>
      </c>
      <c r="AQ2268" t="s">
        <v>10751</v>
      </c>
      <c r="AR2268" t="s">
        <v>10751</v>
      </c>
      <c r="AS2268" t="s">
        <v>10751</v>
      </c>
      <c r="AT2268" t="s">
        <v>10751</v>
      </c>
      <c r="AU2268" t="s">
        <v>10751</v>
      </c>
      <c r="AV2268" t="s">
        <v>10751</v>
      </c>
      <c r="AW2268" t="s">
        <v>10751</v>
      </c>
      <c r="AX2268" t="s">
        <v>10751</v>
      </c>
      <c r="AY2268" t="s">
        <v>10751</v>
      </c>
      <c r="AZ2268" t="s">
        <v>10751</v>
      </c>
      <c r="BA2268" t="s">
        <v>10751</v>
      </c>
      <c r="BB2268" t="s">
        <v>10751</v>
      </c>
      <c r="BC2268" t="s">
        <v>10751</v>
      </c>
      <c r="BD2268" t="s">
        <v>10751</v>
      </c>
    </row>
    <row r="2269" spans="1:56">
      <c r="A2269" t="s">
        <v>10756</v>
      </c>
      <c r="B2269">
        <v>6000</v>
      </c>
      <c r="C2269">
        <v>2010</v>
      </c>
      <c r="D2269" t="s">
        <v>10751</v>
      </c>
      <c r="E2269" t="s">
        <v>10751</v>
      </c>
      <c r="F2269" t="s">
        <v>10751</v>
      </c>
      <c r="H2269" t="s">
        <v>10751</v>
      </c>
      <c r="I2269" t="str">
        <f t="shared" si="42"/>
        <v/>
      </c>
      <c r="K2269" t="s">
        <v>10751</v>
      </c>
      <c r="L2269" t="s">
        <v>10751</v>
      </c>
      <c r="M2269" t="s">
        <v>10751</v>
      </c>
      <c r="N2269" t="s">
        <v>10751</v>
      </c>
      <c r="O2269" t="s">
        <v>10751</v>
      </c>
      <c r="P2269" t="s">
        <v>10751</v>
      </c>
      <c r="Q2269" t="s">
        <v>10751</v>
      </c>
      <c r="R2269" t="s">
        <v>10751</v>
      </c>
      <c r="S2269" t="s">
        <v>10751</v>
      </c>
      <c r="T2269" t="s">
        <v>10751</v>
      </c>
      <c r="U2269" t="s">
        <v>10751</v>
      </c>
      <c r="V2269" t="s">
        <v>10751</v>
      </c>
      <c r="W2269" t="s">
        <v>10751</v>
      </c>
      <c r="X2269" t="s">
        <v>10751</v>
      </c>
      <c r="Y2269" t="s">
        <v>10751</v>
      </c>
      <c r="Z2269" t="s">
        <v>10751</v>
      </c>
      <c r="AA2269" t="s">
        <v>10751</v>
      </c>
      <c r="AB2269" t="s">
        <v>10751</v>
      </c>
      <c r="AC2269" t="s">
        <v>10751</v>
      </c>
      <c r="AD2269" t="s">
        <v>10751</v>
      </c>
      <c r="AE2269" t="s">
        <v>10751</v>
      </c>
      <c r="AF2269" t="s">
        <v>10751</v>
      </c>
      <c r="AG2269" t="s">
        <v>10751</v>
      </c>
      <c r="AH2269" t="s">
        <v>10751</v>
      </c>
      <c r="AI2269" t="s">
        <v>10751</v>
      </c>
      <c r="AJ2269" t="s">
        <v>10751</v>
      </c>
      <c r="AK2269" t="s">
        <v>10751</v>
      </c>
      <c r="AL2269" t="s">
        <v>10751</v>
      </c>
      <c r="AM2269" t="s">
        <v>10751</v>
      </c>
      <c r="AN2269" t="s">
        <v>10751</v>
      </c>
      <c r="AO2269" t="s">
        <v>10751</v>
      </c>
      <c r="AP2269" t="s">
        <v>10751</v>
      </c>
      <c r="AQ2269" t="s">
        <v>10751</v>
      </c>
      <c r="AR2269" t="s">
        <v>10751</v>
      </c>
      <c r="AS2269" t="s">
        <v>10751</v>
      </c>
      <c r="AT2269" t="s">
        <v>10751</v>
      </c>
      <c r="AU2269" t="s">
        <v>10751</v>
      </c>
      <c r="AV2269" t="s">
        <v>10751</v>
      </c>
      <c r="AW2269" t="s">
        <v>10751</v>
      </c>
      <c r="AX2269" t="s">
        <v>10751</v>
      </c>
      <c r="AY2269" t="s">
        <v>10751</v>
      </c>
      <c r="AZ2269" t="s">
        <v>10751</v>
      </c>
      <c r="BA2269" t="s">
        <v>10751</v>
      </c>
      <c r="BB2269" t="s">
        <v>10751</v>
      </c>
      <c r="BC2269" t="s">
        <v>10751</v>
      </c>
      <c r="BD2269" t="s">
        <v>10751</v>
      </c>
    </row>
    <row r="2270" spans="1:56">
      <c r="A2270" t="s">
        <v>10756</v>
      </c>
      <c r="B2270">
        <v>6000</v>
      </c>
      <c r="C2270">
        <v>2011</v>
      </c>
      <c r="D2270" t="s">
        <v>10751</v>
      </c>
      <c r="E2270" t="s">
        <v>10751</v>
      </c>
      <c r="F2270" t="s">
        <v>10751</v>
      </c>
      <c r="H2270" t="s">
        <v>10751</v>
      </c>
      <c r="I2270" t="str">
        <f t="shared" si="42"/>
        <v/>
      </c>
      <c r="K2270" t="s">
        <v>10751</v>
      </c>
      <c r="L2270" t="s">
        <v>10751</v>
      </c>
      <c r="M2270" t="s">
        <v>10751</v>
      </c>
      <c r="N2270" t="s">
        <v>10751</v>
      </c>
      <c r="O2270" t="s">
        <v>10751</v>
      </c>
      <c r="P2270" t="s">
        <v>10751</v>
      </c>
      <c r="Q2270" t="s">
        <v>10751</v>
      </c>
      <c r="R2270" t="s">
        <v>10751</v>
      </c>
      <c r="S2270" t="s">
        <v>10751</v>
      </c>
      <c r="T2270" t="s">
        <v>10751</v>
      </c>
      <c r="U2270" t="s">
        <v>10751</v>
      </c>
      <c r="V2270" t="s">
        <v>10751</v>
      </c>
      <c r="W2270" t="s">
        <v>10751</v>
      </c>
      <c r="X2270" t="s">
        <v>10751</v>
      </c>
      <c r="Y2270" t="s">
        <v>10751</v>
      </c>
      <c r="Z2270" t="s">
        <v>10751</v>
      </c>
      <c r="AA2270" t="s">
        <v>10751</v>
      </c>
      <c r="AB2270" t="s">
        <v>10751</v>
      </c>
      <c r="AC2270" t="s">
        <v>10751</v>
      </c>
      <c r="AD2270" t="s">
        <v>10751</v>
      </c>
      <c r="AE2270" t="s">
        <v>10751</v>
      </c>
      <c r="AF2270" t="s">
        <v>10751</v>
      </c>
      <c r="AG2270" t="s">
        <v>10751</v>
      </c>
      <c r="AH2270" t="s">
        <v>10751</v>
      </c>
      <c r="AI2270" t="s">
        <v>10751</v>
      </c>
      <c r="AJ2270" t="s">
        <v>10751</v>
      </c>
      <c r="AK2270" t="s">
        <v>10751</v>
      </c>
      <c r="AL2270" t="s">
        <v>10751</v>
      </c>
      <c r="AM2270" t="s">
        <v>10751</v>
      </c>
      <c r="AN2270" t="s">
        <v>10751</v>
      </c>
      <c r="AO2270" t="s">
        <v>10751</v>
      </c>
      <c r="AP2270" t="s">
        <v>10751</v>
      </c>
      <c r="AQ2270" t="s">
        <v>10751</v>
      </c>
      <c r="AR2270" t="s">
        <v>10751</v>
      </c>
      <c r="AS2270" t="s">
        <v>10751</v>
      </c>
      <c r="AT2270" t="s">
        <v>10751</v>
      </c>
      <c r="AU2270" t="s">
        <v>10751</v>
      </c>
      <c r="AV2270" t="s">
        <v>10751</v>
      </c>
      <c r="AW2270" t="s">
        <v>10751</v>
      </c>
      <c r="AX2270" t="s">
        <v>10751</v>
      </c>
      <c r="AY2270" t="s">
        <v>10751</v>
      </c>
      <c r="AZ2270" t="s">
        <v>10751</v>
      </c>
      <c r="BA2270" t="s">
        <v>10751</v>
      </c>
      <c r="BB2270" t="s">
        <v>10751</v>
      </c>
      <c r="BC2270" t="s">
        <v>10751</v>
      </c>
      <c r="BD2270" t="s">
        <v>10751</v>
      </c>
    </row>
    <row r="2271" spans="1:56">
      <c r="A2271" t="s">
        <v>10756</v>
      </c>
      <c r="B2271">
        <v>6000</v>
      </c>
      <c r="C2271">
        <v>2012</v>
      </c>
      <c r="D2271" t="s">
        <v>10751</v>
      </c>
      <c r="E2271" t="s">
        <v>10751</v>
      </c>
      <c r="F2271" t="s">
        <v>10751</v>
      </c>
      <c r="H2271" t="s">
        <v>10751</v>
      </c>
      <c r="I2271" t="str">
        <f t="shared" si="42"/>
        <v/>
      </c>
      <c r="K2271" t="s">
        <v>10751</v>
      </c>
      <c r="L2271" t="s">
        <v>10751</v>
      </c>
      <c r="M2271" t="s">
        <v>10751</v>
      </c>
      <c r="N2271" t="s">
        <v>10751</v>
      </c>
      <c r="O2271" t="s">
        <v>10751</v>
      </c>
      <c r="P2271" t="s">
        <v>10751</v>
      </c>
      <c r="Q2271" t="s">
        <v>10751</v>
      </c>
      <c r="R2271" t="s">
        <v>10751</v>
      </c>
      <c r="S2271" t="s">
        <v>10751</v>
      </c>
      <c r="T2271" t="s">
        <v>10751</v>
      </c>
      <c r="U2271" t="s">
        <v>10751</v>
      </c>
      <c r="V2271" t="s">
        <v>10751</v>
      </c>
      <c r="W2271" t="s">
        <v>10751</v>
      </c>
      <c r="X2271" t="s">
        <v>10751</v>
      </c>
      <c r="Y2271" t="s">
        <v>10751</v>
      </c>
      <c r="Z2271" t="s">
        <v>10751</v>
      </c>
      <c r="AA2271" t="s">
        <v>10751</v>
      </c>
      <c r="AB2271" t="s">
        <v>10751</v>
      </c>
      <c r="AC2271" t="s">
        <v>10751</v>
      </c>
      <c r="AD2271" t="s">
        <v>10751</v>
      </c>
      <c r="AE2271" t="s">
        <v>10751</v>
      </c>
      <c r="AF2271" t="s">
        <v>10751</v>
      </c>
      <c r="AG2271" t="s">
        <v>10751</v>
      </c>
      <c r="AH2271" t="s">
        <v>10751</v>
      </c>
      <c r="AI2271" t="s">
        <v>10751</v>
      </c>
      <c r="AJ2271" t="s">
        <v>10751</v>
      </c>
      <c r="AK2271" t="s">
        <v>10751</v>
      </c>
      <c r="AL2271" t="s">
        <v>10751</v>
      </c>
      <c r="AM2271" t="s">
        <v>10751</v>
      </c>
      <c r="AN2271" t="s">
        <v>10751</v>
      </c>
      <c r="AO2271" t="s">
        <v>10751</v>
      </c>
      <c r="AP2271" t="s">
        <v>10751</v>
      </c>
      <c r="AQ2271" t="s">
        <v>10751</v>
      </c>
      <c r="AR2271" t="s">
        <v>10751</v>
      </c>
      <c r="AS2271" t="s">
        <v>10751</v>
      </c>
      <c r="AT2271" t="s">
        <v>10751</v>
      </c>
      <c r="AU2271" t="s">
        <v>10751</v>
      </c>
      <c r="AV2271" t="s">
        <v>10751</v>
      </c>
      <c r="AW2271" t="s">
        <v>10751</v>
      </c>
      <c r="AX2271" t="s">
        <v>10751</v>
      </c>
      <c r="AY2271" t="s">
        <v>10751</v>
      </c>
      <c r="AZ2271" t="s">
        <v>10751</v>
      </c>
      <c r="BA2271" t="s">
        <v>10751</v>
      </c>
      <c r="BB2271" t="s">
        <v>10751</v>
      </c>
      <c r="BC2271" t="s">
        <v>10751</v>
      </c>
      <c r="BD2271" t="s">
        <v>10751</v>
      </c>
    </row>
    <row r="2272" spans="1:56">
      <c r="A2272" t="s">
        <v>10756</v>
      </c>
      <c r="B2272">
        <v>6000</v>
      </c>
      <c r="C2272">
        <v>2013</v>
      </c>
      <c r="D2272" t="s">
        <v>10751</v>
      </c>
      <c r="E2272" t="s">
        <v>10751</v>
      </c>
      <c r="F2272" t="s">
        <v>10751</v>
      </c>
      <c r="H2272" t="s">
        <v>10751</v>
      </c>
      <c r="I2272" t="str">
        <f t="shared" si="42"/>
        <v/>
      </c>
      <c r="K2272" t="s">
        <v>10751</v>
      </c>
      <c r="L2272" t="s">
        <v>10751</v>
      </c>
      <c r="M2272" t="s">
        <v>10751</v>
      </c>
      <c r="N2272" t="s">
        <v>10751</v>
      </c>
      <c r="O2272" t="s">
        <v>10751</v>
      </c>
      <c r="P2272" t="s">
        <v>10751</v>
      </c>
      <c r="Q2272" t="s">
        <v>10751</v>
      </c>
      <c r="R2272" t="s">
        <v>10751</v>
      </c>
      <c r="S2272" t="s">
        <v>10751</v>
      </c>
      <c r="T2272" t="s">
        <v>10751</v>
      </c>
      <c r="U2272" t="s">
        <v>10751</v>
      </c>
      <c r="V2272" t="s">
        <v>10751</v>
      </c>
      <c r="W2272" t="s">
        <v>10751</v>
      </c>
      <c r="X2272" t="s">
        <v>10751</v>
      </c>
      <c r="Y2272" t="s">
        <v>10751</v>
      </c>
      <c r="Z2272" t="s">
        <v>10751</v>
      </c>
      <c r="AA2272" t="s">
        <v>10751</v>
      </c>
      <c r="AB2272" t="s">
        <v>10751</v>
      </c>
      <c r="AC2272" t="s">
        <v>10751</v>
      </c>
      <c r="AD2272" t="s">
        <v>10751</v>
      </c>
      <c r="AE2272" t="s">
        <v>10751</v>
      </c>
      <c r="AF2272" t="s">
        <v>10751</v>
      </c>
      <c r="AG2272" t="s">
        <v>10751</v>
      </c>
      <c r="AH2272" t="s">
        <v>10751</v>
      </c>
      <c r="AI2272" t="s">
        <v>10751</v>
      </c>
      <c r="AJ2272" t="s">
        <v>10751</v>
      </c>
      <c r="AK2272" t="s">
        <v>10751</v>
      </c>
      <c r="AL2272" t="s">
        <v>10751</v>
      </c>
      <c r="AM2272" t="s">
        <v>10751</v>
      </c>
      <c r="AN2272" t="s">
        <v>10751</v>
      </c>
      <c r="AO2272" t="s">
        <v>10751</v>
      </c>
      <c r="AP2272" t="s">
        <v>10751</v>
      </c>
      <c r="AQ2272" t="s">
        <v>10751</v>
      </c>
      <c r="AR2272" t="s">
        <v>10751</v>
      </c>
      <c r="AS2272" t="s">
        <v>10751</v>
      </c>
      <c r="AT2272" t="s">
        <v>10751</v>
      </c>
      <c r="AU2272" t="s">
        <v>10751</v>
      </c>
      <c r="AV2272" t="s">
        <v>10751</v>
      </c>
      <c r="AW2272" t="s">
        <v>10751</v>
      </c>
      <c r="AX2272" t="s">
        <v>10751</v>
      </c>
      <c r="AY2272" t="s">
        <v>10751</v>
      </c>
      <c r="AZ2272" t="s">
        <v>10751</v>
      </c>
      <c r="BA2272" t="s">
        <v>10751</v>
      </c>
      <c r="BB2272" t="s">
        <v>10751</v>
      </c>
      <c r="BC2272" t="s">
        <v>10751</v>
      </c>
      <c r="BD2272" t="s">
        <v>10751</v>
      </c>
    </row>
    <row r="2273" spans="1:56">
      <c r="A2273" t="s">
        <v>10756</v>
      </c>
      <c r="B2273">
        <v>6000</v>
      </c>
      <c r="C2273">
        <v>2014</v>
      </c>
      <c r="D2273" t="s">
        <v>10751</v>
      </c>
      <c r="E2273" t="s">
        <v>10751</v>
      </c>
      <c r="F2273" t="s">
        <v>10751</v>
      </c>
      <c r="H2273" t="s">
        <v>10751</v>
      </c>
      <c r="I2273" t="str">
        <f t="shared" si="42"/>
        <v/>
      </c>
      <c r="K2273" t="s">
        <v>10751</v>
      </c>
      <c r="L2273" t="s">
        <v>10751</v>
      </c>
      <c r="M2273" t="s">
        <v>10751</v>
      </c>
      <c r="N2273" t="s">
        <v>10751</v>
      </c>
      <c r="O2273" t="s">
        <v>10751</v>
      </c>
      <c r="P2273" t="s">
        <v>10751</v>
      </c>
      <c r="Q2273" t="s">
        <v>10751</v>
      </c>
      <c r="R2273" t="s">
        <v>10751</v>
      </c>
      <c r="S2273" t="s">
        <v>10751</v>
      </c>
      <c r="T2273" t="s">
        <v>10751</v>
      </c>
      <c r="U2273" t="s">
        <v>10751</v>
      </c>
      <c r="V2273" t="s">
        <v>10751</v>
      </c>
      <c r="W2273" t="s">
        <v>10751</v>
      </c>
      <c r="X2273" t="s">
        <v>10751</v>
      </c>
      <c r="Y2273" t="s">
        <v>10751</v>
      </c>
      <c r="Z2273" t="s">
        <v>10751</v>
      </c>
      <c r="AA2273" t="s">
        <v>10751</v>
      </c>
      <c r="AB2273" t="s">
        <v>10751</v>
      </c>
      <c r="AC2273" t="s">
        <v>10751</v>
      </c>
      <c r="AD2273" t="s">
        <v>10751</v>
      </c>
      <c r="AE2273" t="s">
        <v>10751</v>
      </c>
      <c r="AF2273" t="s">
        <v>10751</v>
      </c>
      <c r="AG2273" t="s">
        <v>10751</v>
      </c>
      <c r="AH2273" t="s">
        <v>10751</v>
      </c>
      <c r="AI2273" t="s">
        <v>10751</v>
      </c>
      <c r="AJ2273" t="s">
        <v>10751</v>
      </c>
      <c r="AK2273" t="s">
        <v>10751</v>
      </c>
      <c r="AL2273" t="s">
        <v>10751</v>
      </c>
      <c r="AM2273" t="s">
        <v>10751</v>
      </c>
      <c r="AN2273" t="s">
        <v>10751</v>
      </c>
      <c r="AO2273" t="s">
        <v>10751</v>
      </c>
      <c r="AP2273" t="s">
        <v>10751</v>
      </c>
      <c r="AQ2273" t="s">
        <v>10751</v>
      </c>
      <c r="AR2273" t="s">
        <v>10751</v>
      </c>
      <c r="AS2273" t="s">
        <v>10751</v>
      </c>
      <c r="AT2273" t="s">
        <v>10751</v>
      </c>
      <c r="AU2273" t="s">
        <v>10751</v>
      </c>
      <c r="AV2273" t="s">
        <v>10751</v>
      </c>
      <c r="AW2273" t="s">
        <v>10751</v>
      </c>
      <c r="AX2273" t="s">
        <v>10751</v>
      </c>
      <c r="AY2273" t="s">
        <v>10751</v>
      </c>
      <c r="AZ2273" t="s">
        <v>10751</v>
      </c>
      <c r="BA2273" t="s">
        <v>10751</v>
      </c>
      <c r="BB2273" t="s">
        <v>10751</v>
      </c>
      <c r="BC2273" t="s">
        <v>10751</v>
      </c>
      <c r="BD2273" t="s">
        <v>10751</v>
      </c>
    </row>
    <row r="2274" spans="1:56">
      <c r="A2274" t="s">
        <v>10756</v>
      </c>
      <c r="B2274">
        <v>6000</v>
      </c>
      <c r="C2274">
        <v>2015</v>
      </c>
      <c r="D2274" t="s">
        <v>10751</v>
      </c>
      <c r="E2274" t="s">
        <v>10751</v>
      </c>
      <c r="F2274" t="s">
        <v>10751</v>
      </c>
      <c r="H2274" t="s">
        <v>10751</v>
      </c>
      <c r="I2274" t="str">
        <f t="shared" si="42"/>
        <v/>
      </c>
      <c r="K2274" t="s">
        <v>10751</v>
      </c>
      <c r="L2274" t="s">
        <v>10751</v>
      </c>
      <c r="M2274" t="s">
        <v>10751</v>
      </c>
      <c r="N2274" t="s">
        <v>10751</v>
      </c>
      <c r="O2274" t="s">
        <v>10751</v>
      </c>
      <c r="P2274" t="s">
        <v>10751</v>
      </c>
      <c r="Q2274" t="s">
        <v>10751</v>
      </c>
      <c r="R2274" t="s">
        <v>10751</v>
      </c>
      <c r="S2274" t="s">
        <v>10751</v>
      </c>
      <c r="T2274" t="s">
        <v>10751</v>
      </c>
      <c r="U2274" t="s">
        <v>10751</v>
      </c>
      <c r="V2274" t="s">
        <v>10751</v>
      </c>
      <c r="W2274" t="s">
        <v>10751</v>
      </c>
      <c r="X2274" t="s">
        <v>10751</v>
      </c>
      <c r="Y2274" t="s">
        <v>10751</v>
      </c>
      <c r="Z2274" t="s">
        <v>10751</v>
      </c>
      <c r="AA2274" t="s">
        <v>10751</v>
      </c>
      <c r="AB2274" t="s">
        <v>10751</v>
      </c>
      <c r="AC2274" t="s">
        <v>10751</v>
      </c>
      <c r="AD2274" t="s">
        <v>10751</v>
      </c>
      <c r="AE2274" t="s">
        <v>10751</v>
      </c>
      <c r="AF2274" t="s">
        <v>10751</v>
      </c>
      <c r="AG2274" t="s">
        <v>10751</v>
      </c>
      <c r="AH2274" t="s">
        <v>10751</v>
      </c>
      <c r="AI2274" t="s">
        <v>10751</v>
      </c>
      <c r="AJ2274" t="s">
        <v>10751</v>
      </c>
      <c r="AK2274" t="s">
        <v>10751</v>
      </c>
      <c r="AL2274" t="s">
        <v>10751</v>
      </c>
      <c r="AM2274" t="s">
        <v>10751</v>
      </c>
      <c r="AN2274" t="s">
        <v>10751</v>
      </c>
      <c r="AO2274" t="s">
        <v>10751</v>
      </c>
      <c r="AP2274" t="s">
        <v>10751</v>
      </c>
      <c r="AQ2274" t="s">
        <v>10751</v>
      </c>
      <c r="AR2274" t="s">
        <v>10751</v>
      </c>
      <c r="AS2274" t="s">
        <v>10751</v>
      </c>
      <c r="AT2274" t="s">
        <v>10751</v>
      </c>
      <c r="AU2274" t="s">
        <v>10751</v>
      </c>
      <c r="AV2274" t="s">
        <v>10751</v>
      </c>
      <c r="AW2274" t="s">
        <v>10751</v>
      </c>
      <c r="AX2274" t="s">
        <v>10751</v>
      </c>
      <c r="AY2274" t="s">
        <v>10751</v>
      </c>
      <c r="AZ2274" t="s">
        <v>10751</v>
      </c>
      <c r="BA2274" t="s">
        <v>10751</v>
      </c>
      <c r="BB2274" t="s">
        <v>10751</v>
      </c>
      <c r="BC2274" t="s">
        <v>10751</v>
      </c>
      <c r="BD2274" t="s">
        <v>10751</v>
      </c>
    </row>
    <row r="2275" spans="1:56">
      <c r="A2275" t="s">
        <v>10756</v>
      </c>
      <c r="B2275">
        <v>6000</v>
      </c>
      <c r="C2275">
        <v>2016</v>
      </c>
      <c r="D2275">
        <v>1</v>
      </c>
      <c r="E2275">
        <v>3.8999999999999999E-5</v>
      </c>
      <c r="F2275">
        <v>116.7731</v>
      </c>
      <c r="H2275">
        <v>86.916939999999997</v>
      </c>
      <c r="I2275">
        <f t="shared" si="42"/>
        <v>3.3897606599999999E-3</v>
      </c>
      <c r="K2275">
        <v>81.474000000000004</v>
      </c>
      <c r="L2275">
        <v>91.529799999999994</v>
      </c>
      <c r="M2275">
        <v>0</v>
      </c>
      <c r="N2275">
        <v>0</v>
      </c>
      <c r="O2275">
        <v>0</v>
      </c>
      <c r="P2275">
        <v>54.5</v>
      </c>
      <c r="Q2275" t="s">
        <v>10751</v>
      </c>
      <c r="R2275">
        <v>463</v>
      </c>
      <c r="S2275">
        <v>2.9</v>
      </c>
      <c r="T2275" t="s">
        <v>10751</v>
      </c>
      <c r="U2275">
        <v>7.7166999999999999E-2</v>
      </c>
      <c r="V2275">
        <v>260.75081</v>
      </c>
      <c r="W2275" t="s">
        <v>10751</v>
      </c>
      <c r="X2275">
        <v>1</v>
      </c>
      <c r="Y2275" t="s">
        <v>10751</v>
      </c>
      <c r="Z2275" t="s">
        <v>10751</v>
      </c>
      <c r="AA2275">
        <v>1</v>
      </c>
      <c r="AB2275" t="s">
        <v>10751</v>
      </c>
      <c r="AC2275" t="s">
        <v>10751</v>
      </c>
      <c r="AD2275" t="s">
        <v>10751</v>
      </c>
      <c r="AE2275" t="s">
        <v>10751</v>
      </c>
      <c r="AF2275" t="s">
        <v>10751</v>
      </c>
      <c r="AG2275" t="s">
        <v>10751</v>
      </c>
      <c r="AH2275" t="s">
        <v>10751</v>
      </c>
      <c r="AI2275">
        <v>1</v>
      </c>
      <c r="AJ2275" t="s">
        <v>10751</v>
      </c>
      <c r="AK2275">
        <v>1</v>
      </c>
      <c r="AL2275" t="s">
        <v>10751</v>
      </c>
      <c r="AM2275" t="s">
        <v>10751</v>
      </c>
      <c r="AN2275" t="s">
        <v>10751</v>
      </c>
      <c r="AO2275" t="s">
        <v>10751</v>
      </c>
      <c r="AP2275" t="s">
        <v>10751</v>
      </c>
      <c r="AQ2275" t="s">
        <v>10751</v>
      </c>
      <c r="AR2275" t="s">
        <v>10751</v>
      </c>
      <c r="AS2275" t="s">
        <v>10751</v>
      </c>
      <c r="AT2275" t="s">
        <v>10751</v>
      </c>
      <c r="AU2275" t="s">
        <v>10751</v>
      </c>
      <c r="AV2275">
        <v>1</v>
      </c>
      <c r="AW2275" t="s">
        <v>10751</v>
      </c>
      <c r="AX2275" t="s">
        <v>10751</v>
      </c>
      <c r="AY2275">
        <v>1</v>
      </c>
      <c r="AZ2275" t="s">
        <v>10751</v>
      </c>
      <c r="BA2275" t="s">
        <v>10751</v>
      </c>
      <c r="BB2275" t="s">
        <v>10751</v>
      </c>
      <c r="BC2275" t="s">
        <v>10751</v>
      </c>
      <c r="BD2275" t="s">
        <v>10751</v>
      </c>
    </row>
    <row r="2276" spans="1:56">
      <c r="A2276" t="s">
        <v>10756</v>
      </c>
      <c r="B2276">
        <v>6000</v>
      </c>
      <c r="C2276">
        <v>2017</v>
      </c>
      <c r="D2276">
        <v>8</v>
      </c>
      <c r="E2276">
        <v>4.8799999999999999E-4</v>
      </c>
      <c r="F2276">
        <v>118.36615999999999</v>
      </c>
      <c r="H2276">
        <v>87.35463</v>
      </c>
      <c r="I2276">
        <f t="shared" si="42"/>
        <v>4.2629059439999999E-2</v>
      </c>
      <c r="K2276">
        <v>85.148529999999994</v>
      </c>
      <c r="L2276">
        <v>89.096040000000002</v>
      </c>
      <c r="M2276">
        <v>0</v>
      </c>
      <c r="N2276">
        <v>0</v>
      </c>
      <c r="O2276">
        <v>0</v>
      </c>
      <c r="P2276">
        <v>54.8</v>
      </c>
      <c r="Q2276" t="s">
        <v>10751</v>
      </c>
      <c r="R2276">
        <v>565.94749999999999</v>
      </c>
      <c r="S2276">
        <v>4.5445000000000002</v>
      </c>
      <c r="T2276" t="s">
        <v>10751</v>
      </c>
      <c r="U2276">
        <v>9.4325000000000006E-2</v>
      </c>
      <c r="V2276">
        <v>262.06551999999999</v>
      </c>
      <c r="W2276" t="s">
        <v>10751</v>
      </c>
      <c r="X2276">
        <v>1</v>
      </c>
      <c r="Y2276" t="s">
        <v>10751</v>
      </c>
      <c r="Z2276" t="s">
        <v>10751</v>
      </c>
      <c r="AA2276">
        <v>1</v>
      </c>
      <c r="AB2276" t="s">
        <v>10751</v>
      </c>
      <c r="AC2276" t="s">
        <v>10751</v>
      </c>
      <c r="AD2276" t="s">
        <v>10751</v>
      </c>
      <c r="AE2276" t="s">
        <v>10751</v>
      </c>
      <c r="AF2276" t="s">
        <v>10751</v>
      </c>
      <c r="AG2276" t="s">
        <v>10751</v>
      </c>
      <c r="AH2276" t="s">
        <v>10751</v>
      </c>
      <c r="AI2276">
        <v>1</v>
      </c>
      <c r="AJ2276" t="s">
        <v>10751</v>
      </c>
      <c r="AK2276">
        <v>1</v>
      </c>
      <c r="AL2276" t="s">
        <v>10751</v>
      </c>
      <c r="AM2276" t="s">
        <v>10751</v>
      </c>
      <c r="AN2276" t="s">
        <v>10751</v>
      </c>
      <c r="AO2276" t="s">
        <v>10751</v>
      </c>
      <c r="AP2276" t="s">
        <v>10751</v>
      </c>
      <c r="AQ2276" t="s">
        <v>10751</v>
      </c>
      <c r="AR2276" t="s">
        <v>10751</v>
      </c>
      <c r="AS2276" t="s">
        <v>10751</v>
      </c>
      <c r="AT2276" t="s">
        <v>10751</v>
      </c>
      <c r="AU2276" t="s">
        <v>10751</v>
      </c>
      <c r="AV2276">
        <v>1</v>
      </c>
      <c r="AW2276" t="s">
        <v>10751</v>
      </c>
      <c r="AX2276" t="s">
        <v>10751</v>
      </c>
      <c r="AY2276">
        <v>1</v>
      </c>
      <c r="AZ2276" t="s">
        <v>10751</v>
      </c>
      <c r="BA2276" t="s">
        <v>10751</v>
      </c>
      <c r="BB2276" t="s">
        <v>10751</v>
      </c>
      <c r="BC2276" t="s">
        <v>10751</v>
      </c>
      <c r="BD2276" t="s">
        <v>10751</v>
      </c>
    </row>
    <row r="2277" spans="1:56">
      <c r="A2277" t="s">
        <v>10756</v>
      </c>
      <c r="B2277">
        <v>6000</v>
      </c>
      <c r="C2277">
        <v>2018</v>
      </c>
      <c r="D2277">
        <v>9</v>
      </c>
      <c r="E2277">
        <v>5.7499999999999999E-4</v>
      </c>
      <c r="F2277">
        <v>118.21232999999999</v>
      </c>
      <c r="H2277">
        <v>87.153809999999993</v>
      </c>
      <c r="I2277">
        <f t="shared" si="42"/>
        <v>5.0113440749999995E-2</v>
      </c>
      <c r="K2277">
        <v>85.350390000000004</v>
      </c>
      <c r="L2277">
        <v>88.565529999999995</v>
      </c>
      <c r="M2277">
        <v>0</v>
      </c>
      <c r="N2277">
        <v>0</v>
      </c>
      <c r="O2277">
        <v>0</v>
      </c>
      <c r="P2277">
        <v>54.8</v>
      </c>
      <c r="Q2277" t="s">
        <v>10751</v>
      </c>
      <c r="R2277">
        <v>568.10550000000001</v>
      </c>
      <c r="S2277">
        <v>4.5330000000000004</v>
      </c>
      <c r="T2277" t="s">
        <v>10751</v>
      </c>
      <c r="U2277">
        <v>9.4684000000000004E-2</v>
      </c>
      <c r="V2277">
        <v>261.47388999999998</v>
      </c>
      <c r="W2277" t="s">
        <v>10751</v>
      </c>
      <c r="X2277">
        <v>1</v>
      </c>
      <c r="Y2277" t="s">
        <v>10751</v>
      </c>
      <c r="Z2277" t="s">
        <v>10751</v>
      </c>
      <c r="AA2277">
        <v>1</v>
      </c>
      <c r="AB2277" t="s">
        <v>10751</v>
      </c>
      <c r="AC2277" t="s">
        <v>10751</v>
      </c>
      <c r="AD2277" t="s">
        <v>10751</v>
      </c>
      <c r="AE2277" t="s">
        <v>10751</v>
      </c>
      <c r="AF2277" t="s">
        <v>10751</v>
      </c>
      <c r="AG2277" t="s">
        <v>10751</v>
      </c>
      <c r="AH2277" t="s">
        <v>10751</v>
      </c>
      <c r="AI2277">
        <v>1</v>
      </c>
      <c r="AJ2277" t="s">
        <v>10751</v>
      </c>
      <c r="AK2277">
        <v>1</v>
      </c>
      <c r="AL2277" t="s">
        <v>10751</v>
      </c>
      <c r="AM2277" t="s">
        <v>10751</v>
      </c>
      <c r="AN2277" t="s">
        <v>10751</v>
      </c>
      <c r="AO2277" t="s">
        <v>10751</v>
      </c>
      <c r="AP2277" t="s">
        <v>10751</v>
      </c>
      <c r="AQ2277" t="s">
        <v>10751</v>
      </c>
      <c r="AR2277" t="s">
        <v>10751</v>
      </c>
      <c r="AS2277" t="s">
        <v>10751</v>
      </c>
      <c r="AT2277" t="s">
        <v>10751</v>
      </c>
      <c r="AU2277" t="s">
        <v>10751</v>
      </c>
      <c r="AV2277">
        <v>1</v>
      </c>
      <c r="AW2277" t="s">
        <v>10751</v>
      </c>
      <c r="AX2277" t="s">
        <v>10751</v>
      </c>
      <c r="AY2277">
        <v>1</v>
      </c>
      <c r="AZ2277" t="s">
        <v>10751</v>
      </c>
      <c r="BA2277" t="s">
        <v>10751</v>
      </c>
      <c r="BB2277" t="s">
        <v>10751</v>
      </c>
      <c r="BC2277" t="s">
        <v>10751</v>
      </c>
      <c r="BD2277" t="s">
        <v>10751</v>
      </c>
    </row>
    <row r="2278" spans="1:56">
      <c r="A2278" t="s">
        <v>10756</v>
      </c>
      <c r="B2278">
        <v>6000</v>
      </c>
      <c r="C2278">
        <v>2019</v>
      </c>
      <c r="D2278">
        <v>7</v>
      </c>
      <c r="E2278">
        <v>4.2999999999999999E-4</v>
      </c>
      <c r="F2278">
        <v>122.51891999999999</v>
      </c>
      <c r="H2278">
        <v>90.824250000000006</v>
      </c>
      <c r="I2278">
        <f t="shared" si="42"/>
        <v>3.9054427500000002E-2</v>
      </c>
      <c r="K2278">
        <v>92.26652</v>
      </c>
      <c r="L2278">
        <v>89.765709999999999</v>
      </c>
      <c r="M2278">
        <v>0</v>
      </c>
      <c r="N2278">
        <v>0</v>
      </c>
      <c r="O2278">
        <v>0</v>
      </c>
      <c r="P2278">
        <v>54.8</v>
      </c>
      <c r="Q2278" t="s">
        <v>10751</v>
      </c>
      <c r="R2278">
        <v>572.48820000000001</v>
      </c>
      <c r="S2278">
        <v>4.1265999999999998</v>
      </c>
      <c r="T2278" t="s">
        <v>10751</v>
      </c>
      <c r="U2278">
        <v>9.5415E-2</v>
      </c>
      <c r="V2278">
        <v>273.61279999999999</v>
      </c>
      <c r="W2278" t="s">
        <v>10751</v>
      </c>
      <c r="X2278">
        <v>1</v>
      </c>
      <c r="Y2278" t="s">
        <v>10751</v>
      </c>
      <c r="Z2278" t="s">
        <v>10751</v>
      </c>
      <c r="AA2278">
        <v>1</v>
      </c>
      <c r="AB2278" t="s">
        <v>10751</v>
      </c>
      <c r="AC2278" t="s">
        <v>10751</v>
      </c>
      <c r="AD2278" t="s">
        <v>10751</v>
      </c>
      <c r="AE2278" t="s">
        <v>10751</v>
      </c>
      <c r="AF2278" t="s">
        <v>10751</v>
      </c>
      <c r="AG2278" t="s">
        <v>10751</v>
      </c>
      <c r="AH2278" t="s">
        <v>10751</v>
      </c>
      <c r="AI2278">
        <v>1</v>
      </c>
      <c r="AJ2278" t="s">
        <v>10751</v>
      </c>
      <c r="AK2278">
        <v>1</v>
      </c>
      <c r="AL2278" t="s">
        <v>10751</v>
      </c>
      <c r="AM2278" t="s">
        <v>10751</v>
      </c>
      <c r="AN2278" t="s">
        <v>10751</v>
      </c>
      <c r="AO2278" t="s">
        <v>10751</v>
      </c>
      <c r="AP2278" t="s">
        <v>10751</v>
      </c>
      <c r="AQ2278" t="s">
        <v>10751</v>
      </c>
      <c r="AR2278" t="s">
        <v>10751</v>
      </c>
      <c r="AS2278" t="s">
        <v>10751</v>
      </c>
      <c r="AT2278" t="s">
        <v>10751</v>
      </c>
      <c r="AU2278" t="s">
        <v>10751</v>
      </c>
      <c r="AV2278">
        <v>1</v>
      </c>
      <c r="AW2278" t="s">
        <v>10751</v>
      </c>
      <c r="AX2278" t="s">
        <v>10751</v>
      </c>
      <c r="AY2278">
        <v>1</v>
      </c>
      <c r="AZ2278" t="s">
        <v>10751</v>
      </c>
      <c r="BA2278" t="s">
        <v>10751</v>
      </c>
      <c r="BB2278" t="s">
        <v>10751</v>
      </c>
      <c r="BC2278" t="s">
        <v>10751</v>
      </c>
      <c r="BD2278" t="s">
        <v>10751</v>
      </c>
    </row>
    <row r="2279" spans="1:56">
      <c r="A2279" t="s">
        <v>10756</v>
      </c>
      <c r="B2279">
        <v>6000</v>
      </c>
      <c r="C2279">
        <v>2020</v>
      </c>
      <c r="D2279">
        <v>8</v>
      </c>
      <c r="E2279">
        <v>5.7600000000000001E-4</v>
      </c>
      <c r="F2279">
        <v>123.0331</v>
      </c>
      <c r="H2279">
        <v>91.382819999999995</v>
      </c>
      <c r="I2279">
        <f t="shared" si="42"/>
        <v>5.2636504319999999E-2</v>
      </c>
      <c r="K2279">
        <v>93.986310000000003</v>
      </c>
      <c r="L2279">
        <v>89.512280000000004</v>
      </c>
      <c r="M2279">
        <v>0</v>
      </c>
      <c r="N2279">
        <v>0</v>
      </c>
      <c r="O2279">
        <v>0</v>
      </c>
      <c r="P2279">
        <v>54.8</v>
      </c>
      <c r="Q2279" t="s">
        <v>10751</v>
      </c>
      <c r="R2279">
        <v>599.92010000000005</v>
      </c>
      <c r="S2279">
        <v>2.5545</v>
      </c>
      <c r="T2279" t="s">
        <v>10751</v>
      </c>
      <c r="U2279">
        <v>9.9987000000000006E-2</v>
      </c>
      <c r="V2279">
        <v>275.73144000000002</v>
      </c>
      <c r="W2279" t="s">
        <v>10751</v>
      </c>
      <c r="X2279">
        <v>1</v>
      </c>
      <c r="Y2279" t="s">
        <v>10751</v>
      </c>
      <c r="Z2279" t="s">
        <v>10751</v>
      </c>
      <c r="AA2279">
        <v>1</v>
      </c>
      <c r="AB2279" t="s">
        <v>10751</v>
      </c>
      <c r="AC2279" t="s">
        <v>10751</v>
      </c>
      <c r="AD2279" t="s">
        <v>10751</v>
      </c>
      <c r="AE2279" t="s">
        <v>10751</v>
      </c>
      <c r="AF2279" t="s">
        <v>10751</v>
      </c>
      <c r="AG2279" t="s">
        <v>10751</v>
      </c>
      <c r="AH2279" t="s">
        <v>10751</v>
      </c>
      <c r="AI2279">
        <v>1</v>
      </c>
      <c r="AJ2279" t="s">
        <v>10751</v>
      </c>
      <c r="AK2279">
        <v>1</v>
      </c>
      <c r="AL2279" t="s">
        <v>10751</v>
      </c>
      <c r="AM2279" t="s">
        <v>10751</v>
      </c>
      <c r="AN2279" t="s">
        <v>10751</v>
      </c>
      <c r="AO2279" t="s">
        <v>10751</v>
      </c>
      <c r="AP2279" t="s">
        <v>10751</v>
      </c>
      <c r="AQ2279" t="s">
        <v>10751</v>
      </c>
      <c r="AR2279" t="s">
        <v>10751</v>
      </c>
      <c r="AS2279" t="s">
        <v>10751</v>
      </c>
      <c r="AT2279" t="s">
        <v>10751</v>
      </c>
      <c r="AU2279" t="s">
        <v>10751</v>
      </c>
      <c r="AV2279">
        <v>1</v>
      </c>
      <c r="AW2279" t="s">
        <v>10751</v>
      </c>
      <c r="AX2279" t="s">
        <v>10751</v>
      </c>
      <c r="AY2279">
        <v>1</v>
      </c>
      <c r="AZ2279" t="s">
        <v>10751</v>
      </c>
      <c r="BA2279" t="s">
        <v>10751</v>
      </c>
      <c r="BB2279" t="s">
        <v>10751</v>
      </c>
      <c r="BC2279" t="s">
        <v>10751</v>
      </c>
      <c r="BD2279" t="s">
        <v>10751</v>
      </c>
    </row>
    <row r="2280" spans="1:56">
      <c r="A2280" t="s">
        <v>10756</v>
      </c>
      <c r="B2280">
        <v>6000</v>
      </c>
      <c r="C2280">
        <v>2021</v>
      </c>
      <c r="D2280">
        <v>1</v>
      </c>
      <c r="E2280">
        <v>3.6000000000000001E-5</v>
      </c>
      <c r="F2280">
        <v>120.29528999999999</v>
      </c>
      <c r="G2280">
        <f>IFERROR(F2280*E2280,"")</f>
        <v>4.3306304400000002E-3</v>
      </c>
      <c r="H2280">
        <v>88.822410000000005</v>
      </c>
      <c r="I2280">
        <f t="shared" si="42"/>
        <v>3.1976067600000004E-3</v>
      </c>
      <c r="J2280">
        <f>IFERROR(M2280*E2280,"")</f>
        <v>0</v>
      </c>
      <c r="K2280">
        <v>92.013369999999995</v>
      </c>
      <c r="L2280">
        <v>86.557919999999996</v>
      </c>
      <c r="M2280">
        <v>0</v>
      </c>
      <c r="N2280">
        <v>0</v>
      </c>
      <c r="O2280">
        <v>0</v>
      </c>
      <c r="P2280">
        <v>54.9</v>
      </c>
      <c r="Q2280" t="s">
        <v>10751</v>
      </c>
      <c r="R2280">
        <v>569</v>
      </c>
      <c r="S2280">
        <v>2.6</v>
      </c>
      <c r="T2280" t="s">
        <v>10751</v>
      </c>
      <c r="U2280">
        <v>9.4833000000000001E-2</v>
      </c>
      <c r="V2280">
        <v>267.47804000000002</v>
      </c>
      <c r="W2280" t="s">
        <v>10751</v>
      </c>
      <c r="X2280">
        <v>1</v>
      </c>
      <c r="Y2280" t="s">
        <v>10751</v>
      </c>
      <c r="Z2280" t="s">
        <v>10751</v>
      </c>
      <c r="AA2280">
        <v>1</v>
      </c>
      <c r="AB2280" t="s">
        <v>10751</v>
      </c>
      <c r="AC2280" t="s">
        <v>10751</v>
      </c>
      <c r="AD2280" t="s">
        <v>10751</v>
      </c>
      <c r="AE2280" t="s">
        <v>10751</v>
      </c>
      <c r="AF2280" t="s">
        <v>10751</v>
      </c>
      <c r="AG2280" t="s">
        <v>10751</v>
      </c>
      <c r="AH2280" t="s">
        <v>10751</v>
      </c>
      <c r="AI2280">
        <v>1</v>
      </c>
      <c r="AJ2280" t="s">
        <v>10751</v>
      </c>
      <c r="AK2280">
        <v>1</v>
      </c>
      <c r="AL2280" t="s">
        <v>10751</v>
      </c>
      <c r="AM2280" t="s">
        <v>10751</v>
      </c>
      <c r="AN2280" t="s">
        <v>10751</v>
      </c>
      <c r="AO2280" t="s">
        <v>10751</v>
      </c>
      <c r="AP2280" t="s">
        <v>10751</v>
      </c>
      <c r="AQ2280" t="s">
        <v>10751</v>
      </c>
      <c r="AR2280" t="s">
        <v>10751</v>
      </c>
      <c r="AS2280" t="s">
        <v>10751</v>
      </c>
      <c r="AT2280" t="s">
        <v>10751</v>
      </c>
      <c r="AU2280" t="s">
        <v>10751</v>
      </c>
      <c r="AV2280">
        <v>1</v>
      </c>
      <c r="AW2280" t="s">
        <v>10751</v>
      </c>
      <c r="AX2280" t="s">
        <v>10751</v>
      </c>
      <c r="AY2280">
        <v>1</v>
      </c>
      <c r="AZ2280" t="s">
        <v>10751</v>
      </c>
      <c r="BA2280" t="s">
        <v>10751</v>
      </c>
      <c r="BB2280" t="s">
        <v>10751</v>
      </c>
      <c r="BC2280" t="s">
        <v>10751</v>
      </c>
      <c r="BD2280" t="s">
        <v>10751</v>
      </c>
    </row>
    <row r="2281" spans="1:56">
      <c r="A2281" t="s">
        <v>10756</v>
      </c>
      <c r="B2281">
        <v>6000</v>
      </c>
      <c r="C2281" t="s">
        <v>10752</v>
      </c>
      <c r="D2281" t="s">
        <v>10751</v>
      </c>
      <c r="E2281" t="s">
        <v>10751</v>
      </c>
      <c r="F2281" t="s">
        <v>10751</v>
      </c>
      <c r="H2281" t="s">
        <v>10751</v>
      </c>
      <c r="I2281" t="str">
        <f t="shared" si="42"/>
        <v/>
      </c>
      <c r="K2281" t="s">
        <v>10751</v>
      </c>
      <c r="L2281" t="s">
        <v>10751</v>
      </c>
      <c r="M2281" t="s">
        <v>10751</v>
      </c>
      <c r="N2281" t="s">
        <v>10751</v>
      </c>
      <c r="O2281" t="s">
        <v>10751</v>
      </c>
      <c r="P2281" t="s">
        <v>10751</v>
      </c>
      <c r="Q2281" t="s">
        <v>10751</v>
      </c>
      <c r="R2281" t="s">
        <v>10751</v>
      </c>
      <c r="S2281" t="s">
        <v>10751</v>
      </c>
      <c r="T2281" t="s">
        <v>10751</v>
      </c>
      <c r="U2281" t="s">
        <v>10751</v>
      </c>
      <c r="V2281" t="s">
        <v>10751</v>
      </c>
      <c r="W2281" t="s">
        <v>10751</v>
      </c>
      <c r="X2281" t="s">
        <v>10751</v>
      </c>
      <c r="Y2281" t="s">
        <v>10751</v>
      </c>
      <c r="Z2281" t="s">
        <v>10751</v>
      </c>
      <c r="AA2281" t="s">
        <v>10751</v>
      </c>
      <c r="AB2281" t="s">
        <v>10751</v>
      </c>
      <c r="AC2281" t="s">
        <v>10751</v>
      </c>
      <c r="AD2281" t="s">
        <v>10751</v>
      </c>
      <c r="AE2281" t="s">
        <v>10751</v>
      </c>
      <c r="AF2281" t="s">
        <v>10751</v>
      </c>
      <c r="AG2281" t="s">
        <v>10751</v>
      </c>
      <c r="AH2281" t="s">
        <v>10751</v>
      </c>
      <c r="AI2281" t="s">
        <v>10751</v>
      </c>
      <c r="AJ2281" t="s">
        <v>10751</v>
      </c>
      <c r="AK2281" t="s">
        <v>10751</v>
      </c>
      <c r="AL2281" t="s">
        <v>10751</v>
      </c>
      <c r="AM2281" t="s">
        <v>10751</v>
      </c>
      <c r="AN2281" t="s">
        <v>10751</v>
      </c>
      <c r="AO2281" t="s">
        <v>10751</v>
      </c>
      <c r="AP2281" t="s">
        <v>10751</v>
      </c>
      <c r="AQ2281" t="s">
        <v>10751</v>
      </c>
      <c r="AR2281" t="s">
        <v>10751</v>
      </c>
      <c r="AS2281" t="s">
        <v>10751</v>
      </c>
      <c r="AT2281" t="s">
        <v>10751</v>
      </c>
      <c r="AU2281" t="s">
        <v>10751</v>
      </c>
      <c r="AV2281" t="s">
        <v>10751</v>
      </c>
      <c r="AW2281" t="s">
        <v>10751</v>
      </c>
      <c r="AX2281" t="s">
        <v>10751</v>
      </c>
      <c r="AY2281" t="s">
        <v>10751</v>
      </c>
      <c r="AZ2281" t="s">
        <v>10751</v>
      </c>
      <c r="BA2281" t="s">
        <v>10751</v>
      </c>
      <c r="BB2281" t="s">
        <v>10751</v>
      </c>
      <c r="BC2281" t="s">
        <v>10751</v>
      </c>
      <c r="BD2281" t="s">
        <v>10751</v>
      </c>
    </row>
    <row r="2282" spans="1:56">
      <c r="A2282" t="s">
        <v>10755</v>
      </c>
      <c r="B2282">
        <v>6000</v>
      </c>
      <c r="C2282">
        <v>1975</v>
      </c>
      <c r="D2282">
        <v>1</v>
      </c>
      <c r="E2282">
        <v>5.8999999999999998E-5</v>
      </c>
      <c r="F2282">
        <v>11.055249999999999</v>
      </c>
      <c r="H2282">
        <v>9.37209</v>
      </c>
      <c r="I2282">
        <f t="shared" si="42"/>
        <v>5.5295330999999997E-4</v>
      </c>
      <c r="K2282">
        <v>9.1324500000000004</v>
      </c>
      <c r="L2282">
        <v>9.6826299999999996</v>
      </c>
      <c r="M2282">
        <v>948.24100999999996</v>
      </c>
      <c r="N2282">
        <v>973.12305000000003</v>
      </c>
      <c r="O2282">
        <v>917.82961999999998</v>
      </c>
      <c r="P2282" t="s">
        <v>10751</v>
      </c>
      <c r="Q2282">
        <v>316.91149999999999</v>
      </c>
      <c r="R2282">
        <v>148.55590000000001</v>
      </c>
      <c r="S2282" t="s">
        <v>10751</v>
      </c>
      <c r="T2282">
        <v>0.46974399999999999</v>
      </c>
      <c r="U2282">
        <v>2.4759E-2</v>
      </c>
      <c r="V2282">
        <v>28.470330000000001</v>
      </c>
      <c r="W2282" t="s">
        <v>10751</v>
      </c>
      <c r="X2282" t="s">
        <v>10751</v>
      </c>
      <c r="Y2282">
        <v>1</v>
      </c>
      <c r="Z2282">
        <v>0.85299999999999998</v>
      </c>
      <c r="AA2282">
        <v>0.14699999999999999</v>
      </c>
      <c r="AB2282" t="s">
        <v>10751</v>
      </c>
      <c r="AC2282" t="s">
        <v>10751</v>
      </c>
      <c r="AD2282" t="s">
        <v>10751</v>
      </c>
      <c r="AE2282">
        <v>1</v>
      </c>
      <c r="AF2282" t="s">
        <v>10751</v>
      </c>
      <c r="AG2282" t="s">
        <v>10751</v>
      </c>
      <c r="AH2282" t="s">
        <v>10751</v>
      </c>
      <c r="AI2282" t="s">
        <v>10751</v>
      </c>
      <c r="AJ2282" t="s">
        <v>10751</v>
      </c>
      <c r="AK2282" t="s">
        <v>10751</v>
      </c>
      <c r="AL2282" t="s">
        <v>10751</v>
      </c>
      <c r="AM2282" t="s">
        <v>10751</v>
      </c>
      <c r="AN2282" t="s">
        <v>10751</v>
      </c>
      <c r="AO2282" t="s">
        <v>10751</v>
      </c>
      <c r="AP2282">
        <v>1</v>
      </c>
      <c r="AQ2282" t="s">
        <v>10751</v>
      </c>
      <c r="AR2282" t="s">
        <v>10751</v>
      </c>
      <c r="AS2282" t="s">
        <v>10751</v>
      </c>
      <c r="AT2282" t="s">
        <v>10751</v>
      </c>
      <c r="AU2282" t="s">
        <v>10751</v>
      </c>
      <c r="AV2282" t="s">
        <v>10751</v>
      </c>
      <c r="AW2282" t="s">
        <v>10751</v>
      </c>
      <c r="AX2282">
        <v>8</v>
      </c>
      <c r="AY2282" t="s">
        <v>10751</v>
      </c>
      <c r="AZ2282" t="s">
        <v>10751</v>
      </c>
      <c r="BA2282" t="s">
        <v>10751</v>
      </c>
      <c r="BB2282" t="s">
        <v>10751</v>
      </c>
      <c r="BC2282" t="s">
        <v>10751</v>
      </c>
      <c r="BD2282" t="s">
        <v>10751</v>
      </c>
    </row>
    <row r="2283" spans="1:56">
      <c r="A2283" t="s">
        <v>10755</v>
      </c>
      <c r="B2283">
        <v>6000</v>
      </c>
      <c r="C2283">
        <v>1976</v>
      </c>
      <c r="D2283">
        <v>1</v>
      </c>
      <c r="E2283">
        <v>4.3999999999999999E-5</v>
      </c>
      <c r="F2283">
        <v>11.9056</v>
      </c>
      <c r="H2283">
        <v>10.10197</v>
      </c>
      <c r="I2283">
        <f t="shared" si="42"/>
        <v>4.4448667999999995E-4</v>
      </c>
      <c r="K2283">
        <v>9.7051099999999995</v>
      </c>
      <c r="L2283">
        <v>10.633419999999999</v>
      </c>
      <c r="M2283">
        <v>879.72967000000006</v>
      </c>
      <c r="N2283">
        <v>915.70356000000004</v>
      </c>
      <c r="O2283">
        <v>835.76158999999996</v>
      </c>
      <c r="P2283" t="s">
        <v>10751</v>
      </c>
      <c r="Q2283">
        <v>324.98320000000001</v>
      </c>
      <c r="R2283">
        <v>143.84540000000001</v>
      </c>
      <c r="S2283" t="s">
        <v>10751</v>
      </c>
      <c r="T2283">
        <v>0.44515700000000002</v>
      </c>
      <c r="U2283">
        <v>2.3973999999999999E-2</v>
      </c>
      <c r="V2283">
        <v>30.514420000000001</v>
      </c>
      <c r="W2283" t="s">
        <v>10751</v>
      </c>
      <c r="X2283" t="s">
        <v>10751</v>
      </c>
      <c r="Y2283">
        <v>1</v>
      </c>
      <c r="Z2283">
        <v>0.85699999999999998</v>
      </c>
      <c r="AA2283">
        <v>0.14299999999999999</v>
      </c>
      <c r="AB2283" t="s">
        <v>10751</v>
      </c>
      <c r="AC2283" t="s">
        <v>10751</v>
      </c>
      <c r="AD2283" t="s">
        <v>10751</v>
      </c>
      <c r="AE2283">
        <v>1</v>
      </c>
      <c r="AF2283" t="s">
        <v>10751</v>
      </c>
      <c r="AG2283" t="s">
        <v>10751</v>
      </c>
      <c r="AH2283" t="s">
        <v>10751</v>
      </c>
      <c r="AI2283" t="s">
        <v>10751</v>
      </c>
      <c r="AJ2283" t="s">
        <v>10751</v>
      </c>
      <c r="AK2283" t="s">
        <v>10751</v>
      </c>
      <c r="AL2283" t="s">
        <v>10751</v>
      </c>
      <c r="AM2283" t="s">
        <v>10751</v>
      </c>
      <c r="AN2283" t="s">
        <v>10751</v>
      </c>
      <c r="AO2283" t="s">
        <v>10751</v>
      </c>
      <c r="AP2283">
        <v>1</v>
      </c>
      <c r="AQ2283" t="s">
        <v>10751</v>
      </c>
      <c r="AR2283" t="s">
        <v>10751</v>
      </c>
      <c r="AS2283" t="s">
        <v>10751</v>
      </c>
      <c r="AT2283" t="s">
        <v>10751</v>
      </c>
      <c r="AU2283" t="s">
        <v>10751</v>
      </c>
      <c r="AV2283" t="s">
        <v>10751</v>
      </c>
      <c r="AW2283" t="s">
        <v>10751</v>
      </c>
      <c r="AX2283">
        <v>8</v>
      </c>
      <c r="AY2283" t="s">
        <v>10751</v>
      </c>
      <c r="AZ2283" t="s">
        <v>10751</v>
      </c>
      <c r="BA2283" t="s">
        <v>10751</v>
      </c>
      <c r="BB2283" t="s">
        <v>10751</v>
      </c>
      <c r="BC2283" t="s">
        <v>10751</v>
      </c>
      <c r="BD2283" t="s">
        <v>10751</v>
      </c>
    </row>
    <row r="2284" spans="1:56">
      <c r="A2284" t="s">
        <v>10755</v>
      </c>
      <c r="B2284">
        <v>6000</v>
      </c>
      <c r="C2284">
        <v>1977</v>
      </c>
      <c r="D2284">
        <v>1</v>
      </c>
      <c r="E2284">
        <v>6.0000000000000002E-5</v>
      </c>
      <c r="F2284">
        <v>13.039680000000001</v>
      </c>
      <c r="H2284">
        <v>11.045970000000001</v>
      </c>
      <c r="I2284">
        <f t="shared" si="42"/>
        <v>6.6275820000000001E-4</v>
      </c>
      <c r="K2284">
        <v>10.89446</v>
      </c>
      <c r="L2284">
        <v>11.236969999999999</v>
      </c>
      <c r="M2284">
        <v>804.54665999999997</v>
      </c>
      <c r="N2284">
        <v>815.73533999999995</v>
      </c>
      <c r="O2284">
        <v>790.87159999999994</v>
      </c>
      <c r="P2284" t="s">
        <v>10751</v>
      </c>
      <c r="Q2284">
        <v>317.66430000000003</v>
      </c>
      <c r="R2284">
        <v>148.33920000000001</v>
      </c>
      <c r="S2284" t="s">
        <v>10751</v>
      </c>
      <c r="T2284">
        <v>0.46812199999999998</v>
      </c>
      <c r="U2284">
        <v>2.4722999999999998E-2</v>
      </c>
      <c r="V2284">
        <v>33.246920000000003</v>
      </c>
      <c r="W2284" t="s">
        <v>10751</v>
      </c>
      <c r="X2284" t="s">
        <v>10751</v>
      </c>
      <c r="Y2284">
        <v>1</v>
      </c>
      <c r="Z2284">
        <v>0.65600000000000003</v>
      </c>
      <c r="AA2284">
        <v>0.34399999999999997</v>
      </c>
      <c r="AB2284" t="s">
        <v>10751</v>
      </c>
      <c r="AC2284" t="s">
        <v>10751</v>
      </c>
      <c r="AD2284" t="s">
        <v>10751</v>
      </c>
      <c r="AE2284">
        <v>1</v>
      </c>
      <c r="AF2284" t="s">
        <v>10751</v>
      </c>
      <c r="AG2284" t="s">
        <v>10751</v>
      </c>
      <c r="AH2284" t="s">
        <v>10751</v>
      </c>
      <c r="AI2284" t="s">
        <v>10751</v>
      </c>
      <c r="AJ2284" t="s">
        <v>10751</v>
      </c>
      <c r="AK2284" t="s">
        <v>10751</v>
      </c>
      <c r="AL2284" t="s">
        <v>10751</v>
      </c>
      <c r="AM2284" t="s">
        <v>10751</v>
      </c>
      <c r="AN2284" t="s">
        <v>10751</v>
      </c>
      <c r="AO2284" t="s">
        <v>10751</v>
      </c>
      <c r="AP2284">
        <v>1</v>
      </c>
      <c r="AQ2284" t="s">
        <v>10751</v>
      </c>
      <c r="AR2284" t="s">
        <v>10751</v>
      </c>
      <c r="AS2284" t="s">
        <v>10751</v>
      </c>
      <c r="AT2284" t="s">
        <v>10751</v>
      </c>
      <c r="AU2284" t="s">
        <v>10751</v>
      </c>
      <c r="AV2284" t="s">
        <v>10751</v>
      </c>
      <c r="AW2284" t="s">
        <v>10751</v>
      </c>
      <c r="AX2284">
        <v>8</v>
      </c>
      <c r="AY2284" t="s">
        <v>10751</v>
      </c>
      <c r="AZ2284" t="s">
        <v>10751</v>
      </c>
      <c r="BA2284" t="s">
        <v>10751</v>
      </c>
      <c r="BB2284" t="s">
        <v>10751</v>
      </c>
      <c r="BC2284" t="s">
        <v>10751</v>
      </c>
      <c r="BD2284" t="s">
        <v>10751</v>
      </c>
    </row>
    <row r="2285" spans="1:56">
      <c r="A2285" t="s">
        <v>10755</v>
      </c>
      <c r="B2285">
        <v>6000</v>
      </c>
      <c r="C2285">
        <v>1978</v>
      </c>
      <c r="D2285">
        <v>1</v>
      </c>
      <c r="E2285">
        <v>4.8999999999999998E-5</v>
      </c>
      <c r="F2285">
        <v>12.509779999999999</v>
      </c>
      <c r="H2285">
        <v>10.60069</v>
      </c>
      <c r="I2285">
        <f t="shared" si="42"/>
        <v>5.1943381000000004E-4</v>
      </c>
      <c r="K2285">
        <v>10.37588</v>
      </c>
      <c r="L2285">
        <v>10.88904</v>
      </c>
      <c r="M2285">
        <v>838.34187999999995</v>
      </c>
      <c r="N2285">
        <v>856.50573999999995</v>
      </c>
      <c r="O2285">
        <v>816.14161000000001</v>
      </c>
      <c r="P2285" t="s">
        <v>10751</v>
      </c>
      <c r="Q2285">
        <v>324.2131</v>
      </c>
      <c r="R2285">
        <v>153.7713</v>
      </c>
      <c r="S2285">
        <v>16.802900000000001</v>
      </c>
      <c r="T2285">
        <v>0.47467100000000001</v>
      </c>
      <c r="U2285">
        <v>2.5628999999999999E-2</v>
      </c>
      <c r="V2285">
        <v>31.939830000000001</v>
      </c>
      <c r="W2285" t="s">
        <v>10751</v>
      </c>
      <c r="X2285" t="s">
        <v>10751</v>
      </c>
      <c r="Y2285">
        <v>1</v>
      </c>
      <c r="Z2285">
        <v>0.64300000000000002</v>
      </c>
      <c r="AA2285">
        <v>0.35699999999999998</v>
      </c>
      <c r="AB2285" t="s">
        <v>10751</v>
      </c>
      <c r="AC2285" t="s">
        <v>10751</v>
      </c>
      <c r="AD2285" t="s">
        <v>10751</v>
      </c>
      <c r="AE2285">
        <v>1</v>
      </c>
      <c r="AF2285" t="s">
        <v>10751</v>
      </c>
      <c r="AG2285" t="s">
        <v>10751</v>
      </c>
      <c r="AH2285" t="s">
        <v>10751</v>
      </c>
      <c r="AI2285" t="s">
        <v>10751</v>
      </c>
      <c r="AJ2285" t="s">
        <v>10751</v>
      </c>
      <c r="AK2285" t="s">
        <v>10751</v>
      </c>
      <c r="AL2285" t="s">
        <v>10751</v>
      </c>
      <c r="AM2285" t="s">
        <v>10751</v>
      </c>
      <c r="AN2285" t="s">
        <v>10751</v>
      </c>
      <c r="AO2285" t="s">
        <v>10751</v>
      </c>
      <c r="AP2285">
        <v>1</v>
      </c>
      <c r="AQ2285" t="s">
        <v>10751</v>
      </c>
      <c r="AR2285" t="s">
        <v>10751</v>
      </c>
      <c r="AS2285" t="s">
        <v>10751</v>
      </c>
      <c r="AT2285" t="s">
        <v>10751</v>
      </c>
      <c r="AU2285" t="s">
        <v>10751</v>
      </c>
      <c r="AV2285" t="s">
        <v>10751</v>
      </c>
      <c r="AW2285" t="s">
        <v>10751</v>
      </c>
      <c r="AX2285">
        <v>7.1</v>
      </c>
      <c r="AY2285" t="s">
        <v>10751</v>
      </c>
      <c r="AZ2285" t="s">
        <v>10751</v>
      </c>
      <c r="BA2285" t="s">
        <v>10751</v>
      </c>
      <c r="BB2285" t="s">
        <v>10751</v>
      </c>
      <c r="BC2285" t="s">
        <v>10751</v>
      </c>
      <c r="BD2285" t="s">
        <v>10751</v>
      </c>
    </row>
    <row r="2286" spans="1:56">
      <c r="A2286" t="s">
        <v>10755</v>
      </c>
      <c r="B2286">
        <v>6000</v>
      </c>
      <c r="C2286">
        <v>1979</v>
      </c>
      <c r="D2286">
        <v>3</v>
      </c>
      <c r="E2286">
        <v>2.2900000000000001E-4</v>
      </c>
      <c r="F2286">
        <v>10.64</v>
      </c>
      <c r="H2286">
        <v>9.0552200000000003</v>
      </c>
      <c r="I2286">
        <f t="shared" si="42"/>
        <v>2.07364538E-3</v>
      </c>
      <c r="K2286">
        <v>8.3699999999999992</v>
      </c>
      <c r="L2286">
        <v>10.061999999999999</v>
      </c>
      <c r="M2286">
        <v>981.42332999999996</v>
      </c>
      <c r="N2286" s="129">
        <v>1061.7682199999999</v>
      </c>
      <c r="O2286">
        <v>883.22401000000002</v>
      </c>
      <c r="P2286" t="s">
        <v>10751</v>
      </c>
      <c r="Q2286">
        <v>460</v>
      </c>
      <c r="R2286">
        <v>270</v>
      </c>
      <c r="S2286">
        <v>11.7311</v>
      </c>
      <c r="T2286">
        <v>0.58695699999999995</v>
      </c>
      <c r="U2286">
        <v>4.4999999999999998E-2</v>
      </c>
      <c r="V2286">
        <v>27.165649999999999</v>
      </c>
      <c r="W2286" t="s">
        <v>10751</v>
      </c>
      <c r="X2286" t="s">
        <v>10751</v>
      </c>
      <c r="Y2286">
        <v>1</v>
      </c>
      <c r="Z2286" t="s">
        <v>10751</v>
      </c>
      <c r="AA2286">
        <v>1</v>
      </c>
      <c r="AB2286" t="s">
        <v>10751</v>
      </c>
      <c r="AC2286" t="s">
        <v>10751</v>
      </c>
      <c r="AD2286" t="s">
        <v>10751</v>
      </c>
      <c r="AE2286">
        <v>1</v>
      </c>
      <c r="AF2286" t="s">
        <v>10751</v>
      </c>
      <c r="AG2286" t="s">
        <v>10751</v>
      </c>
      <c r="AH2286" t="s">
        <v>10751</v>
      </c>
      <c r="AI2286" t="s">
        <v>10751</v>
      </c>
      <c r="AJ2286" t="s">
        <v>10751</v>
      </c>
      <c r="AK2286" t="s">
        <v>10751</v>
      </c>
      <c r="AL2286" t="s">
        <v>10751</v>
      </c>
      <c r="AM2286" t="s">
        <v>10751</v>
      </c>
      <c r="AN2286" t="s">
        <v>10751</v>
      </c>
      <c r="AO2286" t="s">
        <v>10751</v>
      </c>
      <c r="AP2286">
        <v>1</v>
      </c>
      <c r="AQ2286" t="s">
        <v>10751</v>
      </c>
      <c r="AR2286" t="s">
        <v>10751</v>
      </c>
      <c r="AS2286" t="s">
        <v>10751</v>
      </c>
      <c r="AT2286" t="s">
        <v>10751</v>
      </c>
      <c r="AU2286" t="s">
        <v>10751</v>
      </c>
      <c r="AV2286">
        <v>3</v>
      </c>
      <c r="AW2286" t="s">
        <v>10751</v>
      </c>
      <c r="AX2286">
        <v>8</v>
      </c>
      <c r="AY2286">
        <v>1</v>
      </c>
      <c r="AZ2286" t="s">
        <v>10751</v>
      </c>
      <c r="BA2286" t="s">
        <v>10751</v>
      </c>
      <c r="BB2286" t="s">
        <v>10751</v>
      </c>
      <c r="BC2286" t="s">
        <v>10751</v>
      </c>
      <c r="BD2286" t="s">
        <v>10751</v>
      </c>
    </row>
    <row r="2287" spans="1:56">
      <c r="A2287" t="s">
        <v>10755</v>
      </c>
      <c r="B2287">
        <v>6000</v>
      </c>
      <c r="C2287">
        <v>1980</v>
      </c>
      <c r="D2287">
        <v>1</v>
      </c>
      <c r="E2287">
        <v>8.5000000000000006E-5</v>
      </c>
      <c r="F2287">
        <v>10.91</v>
      </c>
      <c r="H2287">
        <v>9.2433700000000005</v>
      </c>
      <c r="I2287">
        <f t="shared" si="42"/>
        <v>7.8568645000000011E-4</v>
      </c>
      <c r="K2287">
        <v>9.09</v>
      </c>
      <c r="L2287">
        <v>9.4380000000000006</v>
      </c>
      <c r="M2287">
        <v>961.44582000000003</v>
      </c>
      <c r="N2287">
        <v>977.66777000000002</v>
      </c>
      <c r="O2287">
        <v>941.61899000000005</v>
      </c>
      <c r="P2287" t="s">
        <v>10751</v>
      </c>
      <c r="Q2287">
        <v>400</v>
      </c>
      <c r="R2287">
        <v>187</v>
      </c>
      <c r="S2287">
        <v>15.222799999999999</v>
      </c>
      <c r="T2287">
        <v>0.46750000000000003</v>
      </c>
      <c r="U2287">
        <v>3.1167E-2</v>
      </c>
      <c r="V2287">
        <v>27.73011</v>
      </c>
      <c r="W2287" t="s">
        <v>10751</v>
      </c>
      <c r="X2287" t="s">
        <v>10751</v>
      </c>
      <c r="Y2287">
        <v>1</v>
      </c>
      <c r="Z2287" t="s">
        <v>10751</v>
      </c>
      <c r="AA2287">
        <v>1</v>
      </c>
      <c r="AB2287" t="s">
        <v>10751</v>
      </c>
      <c r="AC2287" t="s">
        <v>10751</v>
      </c>
      <c r="AD2287" t="s">
        <v>10751</v>
      </c>
      <c r="AE2287">
        <v>1</v>
      </c>
      <c r="AF2287" t="s">
        <v>10751</v>
      </c>
      <c r="AG2287" t="s">
        <v>10751</v>
      </c>
      <c r="AH2287" t="s">
        <v>10751</v>
      </c>
      <c r="AI2287" t="s">
        <v>10751</v>
      </c>
      <c r="AJ2287" t="s">
        <v>10751</v>
      </c>
      <c r="AK2287" t="s">
        <v>10751</v>
      </c>
      <c r="AL2287" t="s">
        <v>10751</v>
      </c>
      <c r="AM2287" t="s">
        <v>10751</v>
      </c>
      <c r="AN2287" t="s">
        <v>10751</v>
      </c>
      <c r="AO2287" t="s">
        <v>10751</v>
      </c>
      <c r="AP2287">
        <v>1</v>
      </c>
      <c r="AQ2287" t="s">
        <v>10751</v>
      </c>
      <c r="AR2287" t="s">
        <v>10751</v>
      </c>
      <c r="AS2287" t="s">
        <v>10751</v>
      </c>
      <c r="AT2287" t="s">
        <v>10751</v>
      </c>
      <c r="AU2287" t="s">
        <v>10751</v>
      </c>
      <c r="AV2287">
        <v>3</v>
      </c>
      <c r="AW2287" t="s">
        <v>10751</v>
      </c>
      <c r="AX2287">
        <v>8</v>
      </c>
      <c r="AY2287">
        <v>1</v>
      </c>
      <c r="AZ2287" t="s">
        <v>10751</v>
      </c>
      <c r="BA2287" t="s">
        <v>10751</v>
      </c>
      <c r="BB2287" t="s">
        <v>10751</v>
      </c>
      <c r="BC2287" t="s">
        <v>10751</v>
      </c>
      <c r="BD2287" t="s">
        <v>10751</v>
      </c>
    </row>
    <row r="2288" spans="1:56">
      <c r="A2288" t="s">
        <v>10755</v>
      </c>
      <c r="B2288">
        <v>6000</v>
      </c>
      <c r="C2288">
        <v>1981</v>
      </c>
      <c r="D2288" t="s">
        <v>10751</v>
      </c>
      <c r="E2288" t="s">
        <v>10751</v>
      </c>
      <c r="F2288" t="s">
        <v>10751</v>
      </c>
      <c r="H2288" t="s">
        <v>10751</v>
      </c>
      <c r="I2288" t="str">
        <f t="shared" si="42"/>
        <v/>
      </c>
      <c r="K2288" t="s">
        <v>10751</v>
      </c>
      <c r="L2288" t="s">
        <v>10751</v>
      </c>
      <c r="M2288" t="s">
        <v>10751</v>
      </c>
      <c r="N2288" t="s">
        <v>10751</v>
      </c>
      <c r="O2288" t="s">
        <v>10751</v>
      </c>
      <c r="P2288" t="s">
        <v>10751</v>
      </c>
      <c r="Q2288" t="s">
        <v>10751</v>
      </c>
      <c r="R2288" t="s">
        <v>10751</v>
      </c>
      <c r="S2288" t="s">
        <v>10751</v>
      </c>
      <c r="T2288" t="s">
        <v>10751</v>
      </c>
      <c r="U2288" t="s">
        <v>10751</v>
      </c>
      <c r="V2288" t="s">
        <v>10751</v>
      </c>
      <c r="W2288" t="s">
        <v>10751</v>
      </c>
      <c r="X2288" t="s">
        <v>10751</v>
      </c>
      <c r="Y2288" t="s">
        <v>10751</v>
      </c>
      <c r="Z2288" t="s">
        <v>10751</v>
      </c>
      <c r="AA2288" t="s">
        <v>10751</v>
      </c>
      <c r="AB2288" t="s">
        <v>10751</v>
      </c>
      <c r="AC2288" t="s">
        <v>10751</v>
      </c>
      <c r="AD2288" t="s">
        <v>10751</v>
      </c>
      <c r="AE2288" t="s">
        <v>10751</v>
      </c>
      <c r="AF2288" t="s">
        <v>10751</v>
      </c>
      <c r="AG2288" t="s">
        <v>10751</v>
      </c>
      <c r="AH2288" t="s">
        <v>10751</v>
      </c>
      <c r="AI2288" t="s">
        <v>10751</v>
      </c>
      <c r="AJ2288" t="s">
        <v>10751</v>
      </c>
      <c r="AK2288" t="s">
        <v>10751</v>
      </c>
      <c r="AL2288" t="s">
        <v>10751</v>
      </c>
      <c r="AM2288" t="s">
        <v>10751</v>
      </c>
      <c r="AN2288" t="s">
        <v>10751</v>
      </c>
      <c r="AO2288" t="s">
        <v>10751</v>
      </c>
      <c r="AP2288" t="s">
        <v>10751</v>
      </c>
      <c r="AQ2288" t="s">
        <v>10751</v>
      </c>
      <c r="AR2288" t="s">
        <v>10751</v>
      </c>
      <c r="AS2288" t="s">
        <v>10751</v>
      </c>
      <c r="AT2288" t="s">
        <v>10751</v>
      </c>
      <c r="AU2288" t="s">
        <v>10751</v>
      </c>
      <c r="AV2288" t="s">
        <v>10751</v>
      </c>
      <c r="AW2288" t="s">
        <v>10751</v>
      </c>
      <c r="AX2288" t="s">
        <v>10751</v>
      </c>
      <c r="AY2288" t="s">
        <v>10751</v>
      </c>
      <c r="AZ2288" t="s">
        <v>10751</v>
      </c>
      <c r="BA2288" t="s">
        <v>10751</v>
      </c>
      <c r="BB2288" t="s">
        <v>10751</v>
      </c>
      <c r="BC2288" t="s">
        <v>10751</v>
      </c>
      <c r="BD2288" t="s">
        <v>10751</v>
      </c>
    </row>
    <row r="2289" spans="1:56">
      <c r="A2289" t="s">
        <v>10755</v>
      </c>
      <c r="B2289">
        <v>6000</v>
      </c>
      <c r="C2289">
        <v>1982</v>
      </c>
      <c r="D2289">
        <v>0</v>
      </c>
      <c r="E2289">
        <v>3.0000000000000001E-6</v>
      </c>
      <c r="F2289">
        <v>11.87</v>
      </c>
      <c r="H2289">
        <v>10.084989999999999</v>
      </c>
      <c r="I2289">
        <f t="shared" si="42"/>
        <v>3.0254969999999999E-5</v>
      </c>
      <c r="K2289">
        <v>9.5399999999999991</v>
      </c>
      <c r="L2289">
        <v>10.842000000000001</v>
      </c>
      <c r="M2289">
        <v>881.21046999999999</v>
      </c>
      <c r="N2289">
        <v>931.55136000000005</v>
      </c>
      <c r="O2289">
        <v>819.68272000000002</v>
      </c>
      <c r="P2289" t="s">
        <v>10751</v>
      </c>
      <c r="Q2289">
        <v>350</v>
      </c>
      <c r="R2289">
        <v>165</v>
      </c>
      <c r="S2289">
        <v>17.706099999999999</v>
      </c>
      <c r="T2289">
        <v>0.47142899999999999</v>
      </c>
      <c r="U2289">
        <v>2.75E-2</v>
      </c>
      <c r="V2289">
        <v>30.25497</v>
      </c>
      <c r="W2289" t="s">
        <v>10751</v>
      </c>
      <c r="X2289" t="s">
        <v>10751</v>
      </c>
      <c r="Y2289">
        <v>1</v>
      </c>
      <c r="Z2289" t="s">
        <v>10751</v>
      </c>
      <c r="AA2289" t="s">
        <v>10751</v>
      </c>
      <c r="AB2289">
        <v>1</v>
      </c>
      <c r="AC2289" t="s">
        <v>10751</v>
      </c>
      <c r="AD2289" t="s">
        <v>10751</v>
      </c>
      <c r="AE2289">
        <v>1</v>
      </c>
      <c r="AF2289" t="s">
        <v>10751</v>
      </c>
      <c r="AG2289" t="s">
        <v>10751</v>
      </c>
      <c r="AH2289" t="s">
        <v>10751</v>
      </c>
      <c r="AI2289" t="s">
        <v>10751</v>
      </c>
      <c r="AJ2289" t="s">
        <v>10751</v>
      </c>
      <c r="AK2289" t="s">
        <v>10751</v>
      </c>
      <c r="AL2289" t="s">
        <v>10751</v>
      </c>
      <c r="AM2289" t="s">
        <v>10751</v>
      </c>
      <c r="AN2289" t="s">
        <v>10751</v>
      </c>
      <c r="AO2289" t="s">
        <v>10751</v>
      </c>
      <c r="AP2289">
        <v>1</v>
      </c>
      <c r="AQ2289" t="s">
        <v>10751</v>
      </c>
      <c r="AR2289" t="s">
        <v>10751</v>
      </c>
      <c r="AS2289" t="s">
        <v>10751</v>
      </c>
      <c r="AT2289" t="s">
        <v>10751</v>
      </c>
      <c r="AU2289" t="s">
        <v>10751</v>
      </c>
      <c r="AV2289">
        <v>3</v>
      </c>
      <c r="AW2289" t="s">
        <v>10751</v>
      </c>
      <c r="AX2289">
        <v>8</v>
      </c>
      <c r="AY2289">
        <v>1</v>
      </c>
      <c r="AZ2289" t="s">
        <v>10751</v>
      </c>
      <c r="BA2289" t="s">
        <v>10751</v>
      </c>
      <c r="BB2289" t="s">
        <v>10751</v>
      </c>
      <c r="BC2289" t="s">
        <v>10751</v>
      </c>
      <c r="BD2289" t="s">
        <v>10751</v>
      </c>
    </row>
    <row r="2290" spans="1:56">
      <c r="A2290" t="s">
        <v>10755</v>
      </c>
      <c r="B2290">
        <v>6000</v>
      </c>
      <c r="C2290">
        <v>1983</v>
      </c>
      <c r="D2290">
        <v>0</v>
      </c>
      <c r="E2290">
        <v>1.9000000000000001E-5</v>
      </c>
      <c r="F2290">
        <v>12.61</v>
      </c>
      <c r="H2290">
        <v>10.720050000000001</v>
      </c>
      <c r="I2290">
        <f t="shared" si="42"/>
        <v>2.0368095000000003E-4</v>
      </c>
      <c r="K2290">
        <v>10.08</v>
      </c>
      <c r="L2290">
        <v>11.622</v>
      </c>
      <c r="M2290">
        <v>829.00746000000004</v>
      </c>
      <c r="N2290">
        <v>881.64683000000002</v>
      </c>
      <c r="O2290">
        <v>764.67044999999996</v>
      </c>
      <c r="P2290" t="s">
        <v>10751</v>
      </c>
      <c r="Q2290">
        <v>366</v>
      </c>
      <c r="R2290">
        <v>150</v>
      </c>
      <c r="S2290">
        <v>17.202999999999999</v>
      </c>
      <c r="T2290">
        <v>0.40983599999999998</v>
      </c>
      <c r="U2290">
        <v>2.5000000000000001E-2</v>
      </c>
      <c r="V2290">
        <v>32.160139999999998</v>
      </c>
      <c r="W2290" t="s">
        <v>10751</v>
      </c>
      <c r="X2290" t="s">
        <v>10751</v>
      </c>
      <c r="Y2290">
        <v>1</v>
      </c>
      <c r="Z2290" t="s">
        <v>10751</v>
      </c>
      <c r="AA2290">
        <v>1</v>
      </c>
      <c r="AB2290" t="s">
        <v>10751</v>
      </c>
      <c r="AC2290" t="s">
        <v>10751</v>
      </c>
      <c r="AD2290" t="s">
        <v>10751</v>
      </c>
      <c r="AE2290">
        <v>1</v>
      </c>
      <c r="AF2290" t="s">
        <v>10751</v>
      </c>
      <c r="AG2290" t="s">
        <v>10751</v>
      </c>
      <c r="AH2290" t="s">
        <v>10751</v>
      </c>
      <c r="AI2290" t="s">
        <v>10751</v>
      </c>
      <c r="AJ2290" t="s">
        <v>10751</v>
      </c>
      <c r="AK2290" t="s">
        <v>10751</v>
      </c>
      <c r="AL2290" t="s">
        <v>10751</v>
      </c>
      <c r="AM2290" t="s">
        <v>10751</v>
      </c>
      <c r="AN2290" t="s">
        <v>10751</v>
      </c>
      <c r="AO2290" t="s">
        <v>10751</v>
      </c>
      <c r="AP2290">
        <v>1</v>
      </c>
      <c r="AQ2290" t="s">
        <v>10751</v>
      </c>
      <c r="AR2290" t="s">
        <v>10751</v>
      </c>
      <c r="AS2290" t="s">
        <v>10751</v>
      </c>
      <c r="AT2290" t="s">
        <v>10751</v>
      </c>
      <c r="AU2290" t="s">
        <v>10751</v>
      </c>
      <c r="AV2290">
        <v>3</v>
      </c>
      <c r="AW2290" t="s">
        <v>10751</v>
      </c>
      <c r="AX2290">
        <v>8</v>
      </c>
      <c r="AY2290">
        <v>1</v>
      </c>
      <c r="AZ2290" t="s">
        <v>10751</v>
      </c>
      <c r="BA2290" t="s">
        <v>10751</v>
      </c>
      <c r="BB2290" t="s">
        <v>10751</v>
      </c>
      <c r="BC2290" t="s">
        <v>10751</v>
      </c>
      <c r="BD2290" t="s">
        <v>10751</v>
      </c>
    </row>
    <row r="2291" spans="1:56">
      <c r="A2291" t="s">
        <v>10755</v>
      </c>
      <c r="B2291">
        <v>6000</v>
      </c>
      <c r="C2291">
        <v>1984</v>
      </c>
      <c r="D2291">
        <v>0</v>
      </c>
      <c r="E2291">
        <v>1.4E-5</v>
      </c>
      <c r="F2291">
        <v>12.88</v>
      </c>
      <c r="H2291">
        <v>10.947279999999999</v>
      </c>
      <c r="I2291">
        <f t="shared" si="42"/>
        <v>1.5326191999999998E-4</v>
      </c>
      <c r="K2291">
        <v>10.35</v>
      </c>
      <c r="L2291">
        <v>11.778</v>
      </c>
      <c r="M2291">
        <v>811.80010000000004</v>
      </c>
      <c r="N2291">
        <v>858.64733999999999</v>
      </c>
      <c r="O2291">
        <v>754.54237000000001</v>
      </c>
      <c r="P2291" t="s">
        <v>10751</v>
      </c>
      <c r="Q2291">
        <v>366</v>
      </c>
      <c r="R2291">
        <v>150</v>
      </c>
      <c r="S2291">
        <v>17.078600000000002</v>
      </c>
      <c r="T2291">
        <v>0.40983599999999998</v>
      </c>
      <c r="U2291">
        <v>2.5000000000000001E-2</v>
      </c>
      <c r="V2291">
        <v>32.841830000000002</v>
      </c>
      <c r="W2291" t="s">
        <v>10751</v>
      </c>
      <c r="X2291" t="s">
        <v>10751</v>
      </c>
      <c r="Y2291">
        <v>1</v>
      </c>
      <c r="Z2291" t="s">
        <v>10751</v>
      </c>
      <c r="AA2291">
        <v>1</v>
      </c>
      <c r="AB2291" t="s">
        <v>10751</v>
      </c>
      <c r="AC2291" t="s">
        <v>10751</v>
      </c>
      <c r="AD2291" t="s">
        <v>10751</v>
      </c>
      <c r="AE2291">
        <v>1</v>
      </c>
      <c r="AF2291" t="s">
        <v>10751</v>
      </c>
      <c r="AG2291" t="s">
        <v>10751</v>
      </c>
      <c r="AH2291" t="s">
        <v>10751</v>
      </c>
      <c r="AI2291" t="s">
        <v>10751</v>
      </c>
      <c r="AJ2291" t="s">
        <v>10751</v>
      </c>
      <c r="AK2291" t="s">
        <v>10751</v>
      </c>
      <c r="AL2291" t="s">
        <v>10751</v>
      </c>
      <c r="AM2291" t="s">
        <v>10751</v>
      </c>
      <c r="AN2291" t="s">
        <v>10751</v>
      </c>
      <c r="AO2291" t="s">
        <v>10751</v>
      </c>
      <c r="AP2291">
        <v>1</v>
      </c>
      <c r="AQ2291" t="s">
        <v>10751</v>
      </c>
      <c r="AR2291" t="s">
        <v>10751</v>
      </c>
      <c r="AS2291" t="s">
        <v>10751</v>
      </c>
      <c r="AT2291" t="s">
        <v>10751</v>
      </c>
      <c r="AU2291" t="s">
        <v>10751</v>
      </c>
      <c r="AV2291">
        <v>3</v>
      </c>
      <c r="AW2291" t="s">
        <v>10751</v>
      </c>
      <c r="AX2291">
        <v>8</v>
      </c>
      <c r="AY2291">
        <v>1</v>
      </c>
      <c r="AZ2291" t="s">
        <v>10751</v>
      </c>
      <c r="BA2291" t="s">
        <v>10751</v>
      </c>
      <c r="BB2291" t="s">
        <v>10751</v>
      </c>
      <c r="BC2291" t="s">
        <v>10751</v>
      </c>
      <c r="BD2291" t="s">
        <v>10751</v>
      </c>
    </row>
    <row r="2292" spans="1:56">
      <c r="A2292" t="s">
        <v>10755</v>
      </c>
      <c r="B2292">
        <v>6000</v>
      </c>
      <c r="C2292">
        <v>1985</v>
      </c>
      <c r="D2292">
        <v>1</v>
      </c>
      <c r="E2292">
        <v>8.8999999999999995E-5</v>
      </c>
      <c r="F2292">
        <v>21.319749999999999</v>
      </c>
      <c r="H2292">
        <v>18.20843</v>
      </c>
      <c r="I2292">
        <f t="shared" si="42"/>
        <v>1.6205502699999999E-3</v>
      </c>
      <c r="K2292">
        <v>16.192360000000001</v>
      </c>
      <c r="L2292">
        <v>21.476659999999999</v>
      </c>
      <c r="M2292">
        <v>549.38386000000003</v>
      </c>
      <c r="N2292">
        <v>618.07506999999998</v>
      </c>
      <c r="O2292">
        <v>465.42793</v>
      </c>
      <c r="P2292" t="s">
        <v>10751</v>
      </c>
      <c r="Q2292">
        <v>376.44979999999998</v>
      </c>
      <c r="R2292">
        <v>133.0778</v>
      </c>
      <c r="S2292">
        <v>17.694299999999998</v>
      </c>
      <c r="T2292">
        <v>0.35430099999999998</v>
      </c>
      <c r="U2292">
        <v>2.2179999999999998E-2</v>
      </c>
      <c r="V2292">
        <v>55.721769999999999</v>
      </c>
      <c r="W2292" t="s">
        <v>10751</v>
      </c>
      <c r="X2292" t="s">
        <v>10751</v>
      </c>
      <c r="Y2292">
        <v>1</v>
      </c>
      <c r="Z2292">
        <v>2.1000000000000001E-2</v>
      </c>
      <c r="AA2292" t="s">
        <v>10751</v>
      </c>
      <c r="AB2292">
        <v>0.97899999999999998</v>
      </c>
      <c r="AC2292" t="s">
        <v>10751</v>
      </c>
      <c r="AD2292" t="s">
        <v>10751</v>
      </c>
      <c r="AE2292">
        <v>8.7999999999999995E-2</v>
      </c>
      <c r="AF2292" t="s">
        <v>10751</v>
      </c>
      <c r="AG2292" t="s">
        <v>10751</v>
      </c>
      <c r="AH2292" t="s">
        <v>10751</v>
      </c>
      <c r="AI2292">
        <v>0.91200000000000003</v>
      </c>
      <c r="AJ2292">
        <v>0.91200000000000003</v>
      </c>
      <c r="AK2292" t="s">
        <v>10751</v>
      </c>
      <c r="AL2292" t="s">
        <v>10751</v>
      </c>
      <c r="AM2292" t="s">
        <v>10751</v>
      </c>
      <c r="AN2292" t="s">
        <v>10751</v>
      </c>
      <c r="AO2292" t="s">
        <v>10751</v>
      </c>
      <c r="AP2292">
        <v>8.7999999999999995E-2</v>
      </c>
      <c r="AQ2292" t="s">
        <v>10751</v>
      </c>
      <c r="AR2292" t="s">
        <v>10751</v>
      </c>
      <c r="AS2292" t="s">
        <v>10751</v>
      </c>
      <c r="AT2292" t="s">
        <v>10751</v>
      </c>
      <c r="AU2292" t="s">
        <v>10751</v>
      </c>
      <c r="AV2292">
        <v>4</v>
      </c>
      <c r="AW2292" t="s">
        <v>10751</v>
      </c>
      <c r="AX2292">
        <v>8</v>
      </c>
      <c r="AY2292">
        <v>1</v>
      </c>
      <c r="AZ2292" t="s">
        <v>10751</v>
      </c>
      <c r="BA2292" t="s">
        <v>10751</v>
      </c>
      <c r="BB2292" t="s">
        <v>10751</v>
      </c>
      <c r="BC2292" t="s">
        <v>10751</v>
      </c>
      <c r="BD2292" t="s">
        <v>10751</v>
      </c>
    </row>
    <row r="2293" spans="1:56">
      <c r="A2293" t="s">
        <v>10755</v>
      </c>
      <c r="B2293">
        <v>6000</v>
      </c>
      <c r="C2293">
        <v>1986</v>
      </c>
      <c r="D2293">
        <v>1</v>
      </c>
      <c r="E2293">
        <v>5.7000000000000003E-5</v>
      </c>
      <c r="F2293">
        <v>23.07029</v>
      </c>
      <c r="H2293">
        <v>19.629809999999999</v>
      </c>
      <c r="I2293">
        <f t="shared" si="42"/>
        <v>1.11889917E-3</v>
      </c>
      <c r="K2293">
        <v>17.547460000000001</v>
      </c>
      <c r="L2293">
        <v>22.86289</v>
      </c>
      <c r="M2293">
        <v>518.59901000000002</v>
      </c>
      <c r="N2293">
        <v>580.14095999999995</v>
      </c>
      <c r="O2293">
        <v>445.26308999999998</v>
      </c>
      <c r="P2293" t="s">
        <v>10751</v>
      </c>
      <c r="Q2293">
        <v>379</v>
      </c>
      <c r="R2293">
        <v>130</v>
      </c>
      <c r="S2293">
        <v>17.130199999999999</v>
      </c>
      <c r="T2293">
        <v>0.34300799999999998</v>
      </c>
      <c r="U2293">
        <v>2.1666999999999999E-2</v>
      </c>
      <c r="V2293">
        <v>58.891770000000001</v>
      </c>
      <c r="W2293" t="s">
        <v>10751</v>
      </c>
      <c r="X2293" t="s">
        <v>10751</v>
      </c>
      <c r="Y2293">
        <v>1</v>
      </c>
      <c r="Z2293">
        <v>2.1999999999999999E-2</v>
      </c>
      <c r="AA2293" t="s">
        <v>10751</v>
      </c>
      <c r="AB2293">
        <v>0.97799999999999998</v>
      </c>
      <c r="AC2293" t="s">
        <v>10751</v>
      </c>
      <c r="AD2293" t="s">
        <v>10751</v>
      </c>
      <c r="AE2293" t="s">
        <v>10751</v>
      </c>
      <c r="AF2293" t="s">
        <v>10751</v>
      </c>
      <c r="AG2293" t="s">
        <v>10751</v>
      </c>
      <c r="AH2293" t="s">
        <v>10751</v>
      </c>
      <c r="AI2293">
        <v>1</v>
      </c>
      <c r="AJ2293">
        <v>1</v>
      </c>
      <c r="AK2293" t="s">
        <v>10751</v>
      </c>
      <c r="AL2293" t="s">
        <v>10751</v>
      </c>
      <c r="AM2293" t="s">
        <v>10751</v>
      </c>
      <c r="AN2293" t="s">
        <v>10751</v>
      </c>
      <c r="AO2293" t="s">
        <v>10751</v>
      </c>
      <c r="AP2293" t="s">
        <v>10751</v>
      </c>
      <c r="AQ2293" t="s">
        <v>10751</v>
      </c>
      <c r="AR2293" t="s">
        <v>10751</v>
      </c>
      <c r="AS2293" t="s">
        <v>10751</v>
      </c>
      <c r="AT2293" t="s">
        <v>10751</v>
      </c>
      <c r="AU2293" t="s">
        <v>10751</v>
      </c>
      <c r="AV2293">
        <v>4</v>
      </c>
      <c r="AW2293" t="s">
        <v>10751</v>
      </c>
      <c r="AX2293">
        <v>8</v>
      </c>
      <c r="AY2293">
        <v>1</v>
      </c>
      <c r="AZ2293" t="s">
        <v>10751</v>
      </c>
      <c r="BA2293" t="s">
        <v>10751</v>
      </c>
      <c r="BB2293" t="s">
        <v>10751</v>
      </c>
      <c r="BC2293" t="s">
        <v>10751</v>
      </c>
      <c r="BD2293" t="s">
        <v>10751</v>
      </c>
    </row>
    <row r="2294" spans="1:56">
      <c r="A2294" t="s">
        <v>10755</v>
      </c>
      <c r="B2294">
        <v>6000</v>
      </c>
      <c r="C2294">
        <v>1987</v>
      </c>
      <c r="D2294">
        <v>0</v>
      </c>
      <c r="E2294">
        <v>3.1999999999999999E-5</v>
      </c>
      <c r="F2294">
        <v>22.855720000000002</v>
      </c>
      <c r="H2294">
        <v>19.372679999999999</v>
      </c>
      <c r="I2294">
        <f t="shared" si="42"/>
        <v>6.199257599999999E-4</v>
      </c>
      <c r="K2294">
        <v>17.363579999999999</v>
      </c>
      <c r="L2294">
        <v>22.381270000000001</v>
      </c>
      <c r="M2294">
        <v>525.48226999999997</v>
      </c>
      <c r="N2294">
        <v>586.28453000000002</v>
      </c>
      <c r="O2294">
        <v>454.84460999999999</v>
      </c>
      <c r="P2294" t="s">
        <v>10751</v>
      </c>
      <c r="Q2294">
        <v>379</v>
      </c>
      <c r="R2294">
        <v>130</v>
      </c>
      <c r="S2294">
        <v>17.398299999999999</v>
      </c>
      <c r="T2294">
        <v>0.34300799999999998</v>
      </c>
      <c r="U2294">
        <v>2.1666999999999999E-2</v>
      </c>
      <c r="V2294">
        <v>58.118450000000003</v>
      </c>
      <c r="W2294" t="s">
        <v>10751</v>
      </c>
      <c r="X2294" t="s">
        <v>10751</v>
      </c>
      <c r="Y2294">
        <v>1</v>
      </c>
      <c r="Z2294">
        <v>6.0000000000000001E-3</v>
      </c>
      <c r="AA2294" t="s">
        <v>10751</v>
      </c>
      <c r="AB2294">
        <v>0.99399999999999999</v>
      </c>
      <c r="AC2294" t="s">
        <v>10751</v>
      </c>
      <c r="AD2294" t="s">
        <v>10751</v>
      </c>
      <c r="AE2294" t="s">
        <v>10751</v>
      </c>
      <c r="AF2294" t="s">
        <v>10751</v>
      </c>
      <c r="AG2294" t="s">
        <v>10751</v>
      </c>
      <c r="AH2294" t="s">
        <v>10751</v>
      </c>
      <c r="AI2294">
        <v>1</v>
      </c>
      <c r="AJ2294">
        <v>1</v>
      </c>
      <c r="AK2294" t="s">
        <v>10751</v>
      </c>
      <c r="AL2294" t="s">
        <v>10751</v>
      </c>
      <c r="AM2294" t="s">
        <v>10751</v>
      </c>
      <c r="AN2294" t="s">
        <v>10751</v>
      </c>
      <c r="AO2294" t="s">
        <v>10751</v>
      </c>
      <c r="AP2294" t="s">
        <v>10751</v>
      </c>
      <c r="AQ2294" t="s">
        <v>10751</v>
      </c>
      <c r="AR2294" t="s">
        <v>10751</v>
      </c>
      <c r="AS2294" t="s">
        <v>10751</v>
      </c>
      <c r="AT2294" t="s">
        <v>10751</v>
      </c>
      <c r="AU2294" t="s">
        <v>10751</v>
      </c>
      <c r="AV2294">
        <v>4</v>
      </c>
      <c r="AW2294" t="s">
        <v>10751</v>
      </c>
      <c r="AX2294">
        <v>8</v>
      </c>
      <c r="AY2294">
        <v>1</v>
      </c>
      <c r="AZ2294" t="s">
        <v>10751</v>
      </c>
      <c r="BA2294" t="s">
        <v>10751</v>
      </c>
      <c r="BB2294" t="s">
        <v>10751</v>
      </c>
      <c r="BC2294" t="s">
        <v>10751</v>
      </c>
      <c r="BD2294" t="s">
        <v>10751</v>
      </c>
    </row>
    <row r="2295" spans="1:56">
      <c r="A2295" t="s">
        <v>10755</v>
      </c>
      <c r="B2295">
        <v>6000</v>
      </c>
      <c r="C2295">
        <v>1988</v>
      </c>
      <c r="D2295">
        <v>0</v>
      </c>
      <c r="E2295">
        <v>3.0000000000000001E-5</v>
      </c>
      <c r="F2295">
        <v>21.690719999999999</v>
      </c>
      <c r="H2295">
        <v>18.384119999999999</v>
      </c>
      <c r="I2295">
        <f t="shared" si="42"/>
        <v>5.5152360000000004E-4</v>
      </c>
      <c r="K2295">
        <v>16.09572</v>
      </c>
      <c r="L2295">
        <v>21.91938</v>
      </c>
      <c r="M2295">
        <v>553.73869999999999</v>
      </c>
      <c r="N2295">
        <v>632.46608000000003</v>
      </c>
      <c r="O2295">
        <v>464.42910000000001</v>
      </c>
      <c r="P2295" t="s">
        <v>10751</v>
      </c>
      <c r="Q2295">
        <v>379</v>
      </c>
      <c r="R2295">
        <v>126</v>
      </c>
      <c r="S2295">
        <v>17.987300000000001</v>
      </c>
      <c r="T2295">
        <v>0.33245400000000003</v>
      </c>
      <c r="U2295">
        <v>2.1000000000000001E-2</v>
      </c>
      <c r="V2295">
        <v>55.153590000000001</v>
      </c>
      <c r="W2295" t="s">
        <v>10751</v>
      </c>
      <c r="X2295" t="s">
        <v>10751</v>
      </c>
      <c r="Y2295">
        <v>1</v>
      </c>
      <c r="Z2295">
        <v>8.9999999999999993E-3</v>
      </c>
      <c r="AA2295" t="s">
        <v>10751</v>
      </c>
      <c r="AB2295">
        <v>0.99099999999999999</v>
      </c>
      <c r="AC2295" t="s">
        <v>10751</v>
      </c>
      <c r="AD2295" t="s">
        <v>10751</v>
      </c>
      <c r="AE2295" t="s">
        <v>10751</v>
      </c>
      <c r="AF2295" t="s">
        <v>10751</v>
      </c>
      <c r="AG2295" t="s">
        <v>10751</v>
      </c>
      <c r="AH2295" t="s">
        <v>10751</v>
      </c>
      <c r="AI2295">
        <v>1</v>
      </c>
      <c r="AJ2295">
        <v>1</v>
      </c>
      <c r="AK2295" t="s">
        <v>10751</v>
      </c>
      <c r="AL2295" t="s">
        <v>10751</v>
      </c>
      <c r="AM2295" t="s">
        <v>10751</v>
      </c>
      <c r="AN2295" t="s">
        <v>10751</v>
      </c>
      <c r="AO2295" t="s">
        <v>10751</v>
      </c>
      <c r="AP2295" t="s">
        <v>10751</v>
      </c>
      <c r="AQ2295" t="s">
        <v>10751</v>
      </c>
      <c r="AR2295" t="s">
        <v>10751</v>
      </c>
      <c r="AS2295" t="s">
        <v>10751</v>
      </c>
      <c r="AT2295" t="s">
        <v>10751</v>
      </c>
      <c r="AU2295" t="s">
        <v>10751</v>
      </c>
      <c r="AV2295">
        <v>4</v>
      </c>
      <c r="AW2295" t="s">
        <v>10751</v>
      </c>
      <c r="AX2295">
        <v>8</v>
      </c>
      <c r="AY2295">
        <v>1</v>
      </c>
      <c r="AZ2295" t="s">
        <v>10751</v>
      </c>
      <c r="BA2295" t="s">
        <v>10751</v>
      </c>
      <c r="BB2295" t="s">
        <v>10751</v>
      </c>
      <c r="BC2295" t="s">
        <v>10751</v>
      </c>
      <c r="BD2295" t="s">
        <v>10751</v>
      </c>
    </row>
    <row r="2296" spans="1:56">
      <c r="A2296" t="s">
        <v>10755</v>
      </c>
      <c r="B2296">
        <v>6000</v>
      </c>
      <c r="C2296">
        <v>1989</v>
      </c>
      <c r="D2296">
        <v>0</v>
      </c>
      <c r="E2296">
        <v>2.0000000000000002E-5</v>
      </c>
      <c r="F2296">
        <v>21.330380000000002</v>
      </c>
      <c r="H2296">
        <v>17.98218</v>
      </c>
      <c r="I2296">
        <f t="shared" si="42"/>
        <v>3.5964360000000003E-4</v>
      </c>
      <c r="K2296">
        <v>15.995200000000001</v>
      </c>
      <c r="L2296">
        <v>20.844860000000001</v>
      </c>
      <c r="M2296">
        <v>566.11589000000004</v>
      </c>
      <c r="N2296">
        <v>636.44097999999997</v>
      </c>
      <c r="O2296">
        <v>488.36979000000002</v>
      </c>
      <c r="P2296" t="s">
        <v>10751</v>
      </c>
      <c r="Q2296">
        <v>379</v>
      </c>
      <c r="R2296">
        <v>130</v>
      </c>
      <c r="S2296">
        <v>16.979600000000001</v>
      </c>
      <c r="T2296">
        <v>0.34300799999999998</v>
      </c>
      <c r="U2296">
        <v>2.1666999999999999E-2</v>
      </c>
      <c r="V2296">
        <v>53.954000000000001</v>
      </c>
      <c r="W2296" t="s">
        <v>10751</v>
      </c>
      <c r="X2296" t="s">
        <v>10751</v>
      </c>
      <c r="Y2296">
        <v>1</v>
      </c>
      <c r="Z2296">
        <v>1.4E-2</v>
      </c>
      <c r="AA2296" t="s">
        <v>10751</v>
      </c>
      <c r="AB2296">
        <v>0.98599999999999999</v>
      </c>
      <c r="AC2296" t="s">
        <v>10751</v>
      </c>
      <c r="AD2296" t="s">
        <v>10751</v>
      </c>
      <c r="AE2296" t="s">
        <v>10751</v>
      </c>
      <c r="AF2296" t="s">
        <v>10751</v>
      </c>
      <c r="AG2296" t="s">
        <v>10751</v>
      </c>
      <c r="AH2296" t="s">
        <v>10751</v>
      </c>
      <c r="AI2296">
        <v>1</v>
      </c>
      <c r="AJ2296">
        <v>1</v>
      </c>
      <c r="AK2296" t="s">
        <v>10751</v>
      </c>
      <c r="AL2296" t="s">
        <v>10751</v>
      </c>
      <c r="AM2296" t="s">
        <v>10751</v>
      </c>
      <c r="AN2296" t="s">
        <v>10751</v>
      </c>
      <c r="AO2296" t="s">
        <v>10751</v>
      </c>
      <c r="AP2296" t="s">
        <v>10751</v>
      </c>
      <c r="AQ2296" t="s">
        <v>10751</v>
      </c>
      <c r="AR2296" t="s">
        <v>10751</v>
      </c>
      <c r="AS2296" t="s">
        <v>10751</v>
      </c>
      <c r="AT2296" t="s">
        <v>10751</v>
      </c>
      <c r="AU2296" t="s">
        <v>10751</v>
      </c>
      <c r="AV2296">
        <v>4</v>
      </c>
      <c r="AW2296" t="s">
        <v>10751</v>
      </c>
      <c r="AX2296">
        <v>8</v>
      </c>
      <c r="AY2296">
        <v>1</v>
      </c>
      <c r="AZ2296" t="s">
        <v>10751</v>
      </c>
      <c r="BA2296" t="s">
        <v>10751</v>
      </c>
      <c r="BB2296" t="s">
        <v>10751</v>
      </c>
      <c r="BC2296" t="s">
        <v>10751</v>
      </c>
      <c r="BD2296" t="s">
        <v>10751</v>
      </c>
    </row>
    <row r="2297" spans="1:56">
      <c r="A2297" t="s">
        <v>10755</v>
      </c>
      <c r="B2297">
        <v>6000</v>
      </c>
      <c r="C2297">
        <v>1990</v>
      </c>
      <c r="D2297">
        <v>0</v>
      </c>
      <c r="E2297">
        <v>1.7E-5</v>
      </c>
      <c r="F2297">
        <v>21.54</v>
      </c>
      <c r="H2297">
        <v>18.158539999999999</v>
      </c>
      <c r="I2297">
        <f t="shared" si="42"/>
        <v>3.0869517999999998E-4</v>
      </c>
      <c r="K2297">
        <v>15.79016</v>
      </c>
      <c r="L2297">
        <v>21.669409999999999</v>
      </c>
      <c r="M2297">
        <v>560.61776999999995</v>
      </c>
      <c r="N2297">
        <v>644.70537999999999</v>
      </c>
      <c r="O2297">
        <v>469.78661</v>
      </c>
      <c r="P2297" t="s">
        <v>10751</v>
      </c>
      <c r="Q2297">
        <v>379</v>
      </c>
      <c r="R2297">
        <v>135</v>
      </c>
      <c r="S2297">
        <v>15.5565</v>
      </c>
      <c r="T2297">
        <v>0.35620099999999999</v>
      </c>
      <c r="U2297">
        <v>2.2499999999999999E-2</v>
      </c>
      <c r="V2297">
        <v>54.475619999999999</v>
      </c>
      <c r="W2297" t="s">
        <v>10751</v>
      </c>
      <c r="X2297" t="s">
        <v>10751</v>
      </c>
      <c r="Y2297">
        <v>1</v>
      </c>
      <c r="Z2297" t="s">
        <v>10751</v>
      </c>
      <c r="AA2297" t="s">
        <v>10751</v>
      </c>
      <c r="AB2297">
        <v>1</v>
      </c>
      <c r="AC2297" t="s">
        <v>10751</v>
      </c>
      <c r="AD2297" t="s">
        <v>10751</v>
      </c>
      <c r="AE2297" t="s">
        <v>10751</v>
      </c>
      <c r="AF2297" t="s">
        <v>10751</v>
      </c>
      <c r="AG2297" t="s">
        <v>10751</v>
      </c>
      <c r="AH2297" t="s">
        <v>10751</v>
      </c>
      <c r="AI2297">
        <v>1</v>
      </c>
      <c r="AJ2297">
        <v>1</v>
      </c>
      <c r="AK2297" t="s">
        <v>10751</v>
      </c>
      <c r="AL2297" t="s">
        <v>10751</v>
      </c>
      <c r="AM2297" t="s">
        <v>10751</v>
      </c>
      <c r="AN2297" t="s">
        <v>10751</v>
      </c>
      <c r="AO2297" t="s">
        <v>10751</v>
      </c>
      <c r="AP2297" t="s">
        <v>10751</v>
      </c>
      <c r="AQ2297" t="s">
        <v>10751</v>
      </c>
      <c r="AR2297" t="s">
        <v>10751</v>
      </c>
      <c r="AS2297" t="s">
        <v>10751</v>
      </c>
      <c r="AT2297" t="s">
        <v>10751</v>
      </c>
      <c r="AU2297" t="s">
        <v>10751</v>
      </c>
      <c r="AV2297">
        <v>4</v>
      </c>
      <c r="AW2297" t="s">
        <v>10751</v>
      </c>
      <c r="AX2297">
        <v>8</v>
      </c>
      <c r="AY2297">
        <v>1</v>
      </c>
      <c r="AZ2297" t="s">
        <v>10751</v>
      </c>
      <c r="BA2297" t="s">
        <v>10751</v>
      </c>
      <c r="BB2297" t="s">
        <v>10751</v>
      </c>
      <c r="BC2297" t="s">
        <v>10751</v>
      </c>
      <c r="BD2297" t="s">
        <v>10751</v>
      </c>
    </row>
    <row r="2298" spans="1:56">
      <c r="A2298" t="s">
        <v>10755</v>
      </c>
      <c r="B2298">
        <v>6000</v>
      </c>
      <c r="C2298">
        <v>1991</v>
      </c>
      <c r="D2298">
        <v>0</v>
      </c>
      <c r="E2298">
        <v>1.9000000000000001E-5</v>
      </c>
      <c r="F2298">
        <v>20.43</v>
      </c>
      <c r="H2298">
        <v>17.125640000000001</v>
      </c>
      <c r="I2298">
        <f t="shared" si="42"/>
        <v>3.2538716000000002E-4</v>
      </c>
      <c r="K2298">
        <v>15.198410000000001</v>
      </c>
      <c r="L2298">
        <v>19.762720000000002</v>
      </c>
      <c r="M2298">
        <v>594.43016999999998</v>
      </c>
      <c r="N2298">
        <v>669.80694000000005</v>
      </c>
      <c r="O2298">
        <v>515.11135999999999</v>
      </c>
      <c r="P2298" t="s">
        <v>10751</v>
      </c>
      <c r="Q2298">
        <v>379</v>
      </c>
      <c r="R2298">
        <v>140</v>
      </c>
      <c r="S2298">
        <v>15.341100000000001</v>
      </c>
      <c r="T2298">
        <v>0.36939300000000003</v>
      </c>
      <c r="U2298">
        <v>2.3333E-2</v>
      </c>
      <c r="V2298">
        <v>51.376939999999998</v>
      </c>
      <c r="W2298" t="s">
        <v>10751</v>
      </c>
      <c r="X2298" t="s">
        <v>10751</v>
      </c>
      <c r="Y2298">
        <v>1</v>
      </c>
      <c r="Z2298" t="s">
        <v>10751</v>
      </c>
      <c r="AA2298" t="s">
        <v>10751</v>
      </c>
      <c r="AB2298">
        <v>1</v>
      </c>
      <c r="AC2298" t="s">
        <v>10751</v>
      </c>
      <c r="AD2298" t="s">
        <v>10751</v>
      </c>
      <c r="AE2298" t="s">
        <v>10751</v>
      </c>
      <c r="AF2298" t="s">
        <v>10751</v>
      </c>
      <c r="AG2298" t="s">
        <v>10751</v>
      </c>
      <c r="AH2298" t="s">
        <v>10751</v>
      </c>
      <c r="AI2298">
        <v>1</v>
      </c>
      <c r="AJ2298">
        <v>1</v>
      </c>
      <c r="AK2298" t="s">
        <v>10751</v>
      </c>
      <c r="AL2298" t="s">
        <v>10751</v>
      </c>
      <c r="AM2298" t="s">
        <v>10751</v>
      </c>
      <c r="AN2298" t="s">
        <v>10751</v>
      </c>
      <c r="AO2298" t="s">
        <v>10751</v>
      </c>
      <c r="AP2298" t="s">
        <v>10751</v>
      </c>
      <c r="AQ2298" t="s">
        <v>10751</v>
      </c>
      <c r="AR2298" t="s">
        <v>10751</v>
      </c>
      <c r="AS2298" t="s">
        <v>10751</v>
      </c>
      <c r="AT2298" t="s">
        <v>10751</v>
      </c>
      <c r="AU2298" t="s">
        <v>10751</v>
      </c>
      <c r="AV2298">
        <v>4</v>
      </c>
      <c r="AW2298" t="s">
        <v>10751</v>
      </c>
      <c r="AX2298">
        <v>8</v>
      </c>
      <c r="AY2298">
        <v>1</v>
      </c>
      <c r="AZ2298" t="s">
        <v>10751</v>
      </c>
      <c r="BA2298" t="s">
        <v>10751</v>
      </c>
      <c r="BB2298" t="s">
        <v>10751</v>
      </c>
      <c r="BC2298" t="s">
        <v>10751</v>
      </c>
      <c r="BD2298" t="s">
        <v>10751</v>
      </c>
    </row>
    <row r="2299" spans="1:56">
      <c r="A2299" t="s">
        <v>10755</v>
      </c>
      <c r="B2299">
        <v>6000</v>
      </c>
      <c r="C2299">
        <v>1992</v>
      </c>
      <c r="D2299">
        <v>4</v>
      </c>
      <c r="E2299">
        <v>3.6099999999999999E-4</v>
      </c>
      <c r="F2299">
        <v>14.961360000000001</v>
      </c>
      <c r="H2299">
        <v>12.613110000000001</v>
      </c>
      <c r="I2299">
        <f t="shared" si="42"/>
        <v>4.55333271E-3</v>
      </c>
      <c r="K2299">
        <v>10.84004</v>
      </c>
      <c r="L2299">
        <v>15.16746</v>
      </c>
      <c r="M2299">
        <v>708.09112000000005</v>
      </c>
      <c r="N2299">
        <v>823.73717999999997</v>
      </c>
      <c r="O2299">
        <v>589.02194999999995</v>
      </c>
      <c r="P2299" t="s">
        <v>10751</v>
      </c>
      <c r="Q2299">
        <v>352.27530000000002</v>
      </c>
      <c r="R2299">
        <v>202.0394</v>
      </c>
      <c r="S2299">
        <v>11.9489</v>
      </c>
      <c r="T2299">
        <v>0.57426900000000003</v>
      </c>
      <c r="U2299">
        <v>3.3673000000000002E-2</v>
      </c>
      <c r="V2299">
        <v>37.986640000000001</v>
      </c>
      <c r="W2299" t="s">
        <v>10751</v>
      </c>
      <c r="X2299" t="s">
        <v>10751</v>
      </c>
      <c r="Y2299">
        <v>1</v>
      </c>
      <c r="Z2299" t="s">
        <v>10751</v>
      </c>
      <c r="AA2299" t="s">
        <v>10751</v>
      </c>
      <c r="AB2299">
        <v>1</v>
      </c>
      <c r="AC2299" t="s">
        <v>10751</v>
      </c>
      <c r="AD2299" t="s">
        <v>10751</v>
      </c>
      <c r="AE2299" t="s">
        <v>10751</v>
      </c>
      <c r="AF2299" t="s">
        <v>10751</v>
      </c>
      <c r="AG2299">
        <v>0.95399999999999996</v>
      </c>
      <c r="AH2299" t="s">
        <v>10751</v>
      </c>
      <c r="AI2299">
        <v>4.5999999999999999E-2</v>
      </c>
      <c r="AJ2299">
        <v>4.5999999999999999E-2</v>
      </c>
      <c r="AK2299" t="s">
        <v>10751</v>
      </c>
      <c r="AL2299" t="s">
        <v>10751</v>
      </c>
      <c r="AM2299" t="s">
        <v>10751</v>
      </c>
      <c r="AN2299" t="s">
        <v>10751</v>
      </c>
      <c r="AO2299" t="s">
        <v>10751</v>
      </c>
      <c r="AP2299">
        <v>0.95399999999999996</v>
      </c>
      <c r="AQ2299" t="s">
        <v>10751</v>
      </c>
      <c r="AR2299" t="s">
        <v>10751</v>
      </c>
      <c r="AS2299" t="s">
        <v>10751</v>
      </c>
      <c r="AT2299" t="s">
        <v>10751</v>
      </c>
      <c r="AU2299" t="s">
        <v>10751</v>
      </c>
      <c r="AV2299">
        <v>4</v>
      </c>
      <c r="AW2299" t="s">
        <v>10751</v>
      </c>
      <c r="AX2299">
        <v>8</v>
      </c>
      <c r="AY2299">
        <v>1</v>
      </c>
      <c r="AZ2299" t="s">
        <v>10751</v>
      </c>
      <c r="BA2299" t="s">
        <v>10751</v>
      </c>
      <c r="BB2299" t="s">
        <v>10751</v>
      </c>
      <c r="BC2299" t="s">
        <v>10751</v>
      </c>
      <c r="BD2299" t="s">
        <v>10751</v>
      </c>
    </row>
    <row r="2300" spans="1:56">
      <c r="A2300" t="s">
        <v>10755</v>
      </c>
      <c r="B2300">
        <v>6000</v>
      </c>
      <c r="C2300">
        <v>1993</v>
      </c>
      <c r="D2300">
        <v>0</v>
      </c>
      <c r="E2300">
        <v>6.0000000000000002E-6</v>
      </c>
      <c r="F2300">
        <v>21.25</v>
      </c>
      <c r="H2300">
        <v>17.678080000000001</v>
      </c>
      <c r="I2300">
        <f t="shared" si="42"/>
        <v>1.0606848000000001E-4</v>
      </c>
      <c r="K2300">
        <v>15.69985</v>
      </c>
      <c r="L2300">
        <v>20.23104</v>
      </c>
      <c r="M2300">
        <v>502.71287999999998</v>
      </c>
      <c r="N2300">
        <v>566.05637999999999</v>
      </c>
      <c r="O2300">
        <v>439.27551999999997</v>
      </c>
      <c r="P2300" t="s">
        <v>10751</v>
      </c>
      <c r="Q2300">
        <v>379</v>
      </c>
      <c r="R2300">
        <v>145</v>
      </c>
      <c r="S2300">
        <v>13.7437</v>
      </c>
      <c r="T2300">
        <v>0.38258599999999998</v>
      </c>
      <c r="U2300">
        <v>2.4167000000000001E-2</v>
      </c>
      <c r="V2300">
        <v>53.03425</v>
      </c>
      <c r="W2300" t="s">
        <v>10751</v>
      </c>
      <c r="X2300" t="s">
        <v>10751</v>
      </c>
      <c r="Y2300">
        <v>1</v>
      </c>
      <c r="Z2300" t="s">
        <v>10751</v>
      </c>
      <c r="AA2300" t="s">
        <v>10751</v>
      </c>
      <c r="AB2300">
        <v>1</v>
      </c>
      <c r="AC2300" t="s">
        <v>10751</v>
      </c>
      <c r="AD2300" t="s">
        <v>10751</v>
      </c>
      <c r="AE2300" t="s">
        <v>10751</v>
      </c>
      <c r="AF2300" t="s">
        <v>10751</v>
      </c>
      <c r="AG2300">
        <v>1</v>
      </c>
      <c r="AH2300" t="s">
        <v>10751</v>
      </c>
      <c r="AI2300" t="s">
        <v>10751</v>
      </c>
      <c r="AJ2300" t="s">
        <v>10751</v>
      </c>
      <c r="AK2300" t="s">
        <v>10751</v>
      </c>
      <c r="AL2300" t="s">
        <v>10751</v>
      </c>
      <c r="AM2300" t="s">
        <v>10751</v>
      </c>
      <c r="AN2300" t="s">
        <v>10751</v>
      </c>
      <c r="AO2300" t="s">
        <v>10751</v>
      </c>
      <c r="AP2300">
        <v>1</v>
      </c>
      <c r="AQ2300" t="s">
        <v>10751</v>
      </c>
      <c r="AR2300" t="s">
        <v>10751</v>
      </c>
      <c r="AS2300" t="s">
        <v>10751</v>
      </c>
      <c r="AT2300" t="s">
        <v>10751</v>
      </c>
      <c r="AU2300" t="s">
        <v>10751</v>
      </c>
      <c r="AV2300">
        <v>4</v>
      </c>
      <c r="AW2300" t="s">
        <v>10751</v>
      </c>
      <c r="AX2300">
        <v>8</v>
      </c>
      <c r="AY2300">
        <v>1</v>
      </c>
      <c r="AZ2300" t="s">
        <v>10751</v>
      </c>
      <c r="BA2300" t="s">
        <v>10751</v>
      </c>
      <c r="BB2300" t="s">
        <v>10751</v>
      </c>
      <c r="BC2300" t="s">
        <v>10751</v>
      </c>
      <c r="BD2300" t="s">
        <v>10751</v>
      </c>
    </row>
    <row r="2301" spans="1:56">
      <c r="A2301" t="s">
        <v>10755</v>
      </c>
      <c r="B2301">
        <v>6000</v>
      </c>
      <c r="C2301">
        <v>1994</v>
      </c>
      <c r="D2301">
        <v>6</v>
      </c>
      <c r="E2301">
        <v>4.0999999999999999E-4</v>
      </c>
      <c r="F2301">
        <v>15.509840000000001</v>
      </c>
      <c r="H2301">
        <v>12.988569999999999</v>
      </c>
      <c r="I2301">
        <f t="shared" si="42"/>
        <v>5.3253136999999997E-3</v>
      </c>
      <c r="K2301">
        <v>11.205640000000001</v>
      </c>
      <c r="L2301">
        <v>15.38984</v>
      </c>
      <c r="M2301">
        <v>684.21695</v>
      </c>
      <c r="N2301">
        <v>793.08271999999999</v>
      </c>
      <c r="O2301">
        <v>577.45892000000003</v>
      </c>
      <c r="P2301" t="s">
        <v>10751</v>
      </c>
      <c r="Q2301">
        <v>351.56920000000002</v>
      </c>
      <c r="R2301">
        <v>204.35319999999999</v>
      </c>
      <c r="S2301">
        <v>11.01</v>
      </c>
      <c r="T2301">
        <v>0.58156699999999995</v>
      </c>
      <c r="U2301">
        <v>3.4058999999999999E-2</v>
      </c>
      <c r="V2301">
        <v>39.003920000000001</v>
      </c>
      <c r="W2301" t="s">
        <v>10751</v>
      </c>
      <c r="X2301" t="s">
        <v>10751</v>
      </c>
      <c r="Y2301">
        <v>1</v>
      </c>
      <c r="Z2301" t="s">
        <v>10751</v>
      </c>
      <c r="AA2301" t="s">
        <v>10751</v>
      </c>
      <c r="AB2301">
        <v>1</v>
      </c>
      <c r="AC2301" t="s">
        <v>10751</v>
      </c>
      <c r="AD2301" t="s">
        <v>10751</v>
      </c>
      <c r="AE2301" t="s">
        <v>10751</v>
      </c>
      <c r="AF2301" t="s">
        <v>10751</v>
      </c>
      <c r="AG2301">
        <v>1</v>
      </c>
      <c r="AH2301" t="s">
        <v>10751</v>
      </c>
      <c r="AI2301" t="s">
        <v>10751</v>
      </c>
      <c r="AJ2301" t="s">
        <v>10751</v>
      </c>
      <c r="AK2301" t="s">
        <v>10751</v>
      </c>
      <c r="AL2301" t="s">
        <v>10751</v>
      </c>
      <c r="AM2301" t="s">
        <v>10751</v>
      </c>
      <c r="AN2301" t="s">
        <v>10751</v>
      </c>
      <c r="AO2301" t="s">
        <v>10751</v>
      </c>
      <c r="AP2301">
        <v>1</v>
      </c>
      <c r="AQ2301" t="s">
        <v>10751</v>
      </c>
      <c r="AR2301" t="s">
        <v>10751</v>
      </c>
      <c r="AS2301" t="s">
        <v>10751</v>
      </c>
      <c r="AT2301" t="s">
        <v>10751</v>
      </c>
      <c r="AU2301" t="s">
        <v>10751</v>
      </c>
      <c r="AV2301">
        <v>4</v>
      </c>
      <c r="AW2301" t="s">
        <v>10751</v>
      </c>
      <c r="AX2301">
        <v>8</v>
      </c>
      <c r="AY2301">
        <v>1</v>
      </c>
      <c r="AZ2301" t="s">
        <v>10751</v>
      </c>
      <c r="BA2301" t="s">
        <v>10751</v>
      </c>
      <c r="BB2301" t="s">
        <v>10751</v>
      </c>
      <c r="BC2301" t="s">
        <v>10751</v>
      </c>
      <c r="BD2301" t="s">
        <v>10751</v>
      </c>
    </row>
    <row r="2302" spans="1:56">
      <c r="A2302" t="s">
        <v>10755</v>
      </c>
      <c r="B2302">
        <v>6000</v>
      </c>
      <c r="C2302">
        <v>1995</v>
      </c>
      <c r="D2302">
        <v>6</v>
      </c>
      <c r="E2302">
        <v>4.0200000000000001E-4</v>
      </c>
      <c r="F2302">
        <v>16.065519999999999</v>
      </c>
      <c r="H2302">
        <v>13.42658</v>
      </c>
      <c r="I2302">
        <f t="shared" si="42"/>
        <v>5.3974851599999998E-3</v>
      </c>
      <c r="K2302">
        <v>11.525090000000001</v>
      </c>
      <c r="L2302">
        <v>15.9452</v>
      </c>
      <c r="M2302">
        <v>661.89594</v>
      </c>
      <c r="N2302">
        <v>771.10015999999996</v>
      </c>
      <c r="O2302">
        <v>557.34640999999999</v>
      </c>
      <c r="P2302" t="s">
        <v>10751</v>
      </c>
      <c r="Q2302">
        <v>344.22039999999998</v>
      </c>
      <c r="R2302">
        <v>196.74520000000001</v>
      </c>
      <c r="S2302">
        <v>11.6509</v>
      </c>
      <c r="T2302">
        <v>0.57031600000000005</v>
      </c>
      <c r="U2302">
        <v>3.2791000000000001E-2</v>
      </c>
      <c r="V2302">
        <v>40.320189999999997</v>
      </c>
      <c r="W2302" t="s">
        <v>10751</v>
      </c>
      <c r="X2302" t="s">
        <v>10751</v>
      </c>
      <c r="Y2302">
        <v>1</v>
      </c>
      <c r="Z2302" t="s">
        <v>10751</v>
      </c>
      <c r="AA2302" t="s">
        <v>10751</v>
      </c>
      <c r="AB2302">
        <v>1</v>
      </c>
      <c r="AC2302" t="s">
        <v>10751</v>
      </c>
      <c r="AD2302" t="s">
        <v>10751</v>
      </c>
      <c r="AE2302" t="s">
        <v>10751</v>
      </c>
      <c r="AF2302" t="s">
        <v>10751</v>
      </c>
      <c r="AG2302">
        <v>1</v>
      </c>
      <c r="AH2302" t="s">
        <v>10751</v>
      </c>
      <c r="AI2302" t="s">
        <v>10751</v>
      </c>
      <c r="AJ2302" t="s">
        <v>10751</v>
      </c>
      <c r="AK2302" t="s">
        <v>10751</v>
      </c>
      <c r="AL2302" t="s">
        <v>10751</v>
      </c>
      <c r="AM2302" t="s">
        <v>10751</v>
      </c>
      <c r="AN2302" t="s">
        <v>10751</v>
      </c>
      <c r="AO2302" t="s">
        <v>10751</v>
      </c>
      <c r="AP2302">
        <v>1</v>
      </c>
      <c r="AQ2302" t="s">
        <v>10751</v>
      </c>
      <c r="AR2302" t="s">
        <v>10751</v>
      </c>
      <c r="AS2302" t="s">
        <v>10751</v>
      </c>
      <c r="AT2302" t="s">
        <v>10751</v>
      </c>
      <c r="AU2302" t="s">
        <v>10751</v>
      </c>
      <c r="AV2302">
        <v>4</v>
      </c>
      <c r="AW2302" t="s">
        <v>10751</v>
      </c>
      <c r="AX2302">
        <v>7.7</v>
      </c>
      <c r="AY2302">
        <v>1</v>
      </c>
      <c r="AZ2302" t="s">
        <v>10751</v>
      </c>
      <c r="BA2302" t="s">
        <v>10751</v>
      </c>
      <c r="BB2302" t="s">
        <v>10751</v>
      </c>
      <c r="BC2302" t="s">
        <v>10751</v>
      </c>
      <c r="BD2302" t="s">
        <v>10751</v>
      </c>
    </row>
    <row r="2303" spans="1:56">
      <c r="A2303" t="s">
        <v>10755</v>
      </c>
      <c r="B2303">
        <v>6000</v>
      </c>
      <c r="C2303">
        <v>1996</v>
      </c>
      <c r="D2303">
        <v>5</v>
      </c>
      <c r="E2303">
        <v>3.57E-4</v>
      </c>
      <c r="F2303">
        <v>16.082149999999999</v>
      </c>
      <c r="H2303">
        <v>13.40887</v>
      </c>
      <c r="I2303">
        <f t="shared" si="42"/>
        <v>4.7869665900000004E-3</v>
      </c>
      <c r="K2303">
        <v>11.46672</v>
      </c>
      <c r="L2303">
        <v>15.93126</v>
      </c>
      <c r="M2303">
        <v>662.77031999999997</v>
      </c>
      <c r="N2303">
        <v>775.02580999999998</v>
      </c>
      <c r="O2303">
        <v>557.83398999999997</v>
      </c>
      <c r="P2303" t="s">
        <v>10751</v>
      </c>
      <c r="Q2303">
        <v>350.0394</v>
      </c>
      <c r="R2303">
        <v>205.31319999999999</v>
      </c>
      <c r="S2303">
        <v>11.747</v>
      </c>
      <c r="T2303">
        <v>0.58691199999999999</v>
      </c>
      <c r="U2303">
        <v>3.4218999999999999E-2</v>
      </c>
      <c r="V2303">
        <v>40.230319999999999</v>
      </c>
      <c r="W2303" t="s">
        <v>10751</v>
      </c>
      <c r="X2303" t="s">
        <v>10751</v>
      </c>
      <c r="Y2303">
        <v>1</v>
      </c>
      <c r="Z2303" t="s">
        <v>10751</v>
      </c>
      <c r="AA2303" t="s">
        <v>10751</v>
      </c>
      <c r="AB2303">
        <v>1</v>
      </c>
      <c r="AC2303" t="s">
        <v>10751</v>
      </c>
      <c r="AD2303" t="s">
        <v>10751</v>
      </c>
      <c r="AE2303" t="s">
        <v>10751</v>
      </c>
      <c r="AF2303" t="s">
        <v>10751</v>
      </c>
      <c r="AG2303">
        <v>1</v>
      </c>
      <c r="AH2303" t="s">
        <v>10751</v>
      </c>
      <c r="AI2303" t="s">
        <v>10751</v>
      </c>
      <c r="AJ2303" t="s">
        <v>10751</v>
      </c>
      <c r="AK2303" t="s">
        <v>10751</v>
      </c>
      <c r="AL2303" t="s">
        <v>10751</v>
      </c>
      <c r="AM2303" t="s">
        <v>10751</v>
      </c>
      <c r="AN2303" t="s">
        <v>10751</v>
      </c>
      <c r="AO2303" t="s">
        <v>10751</v>
      </c>
      <c r="AP2303">
        <v>1</v>
      </c>
      <c r="AQ2303" t="s">
        <v>10751</v>
      </c>
      <c r="AR2303" t="s">
        <v>10751</v>
      </c>
      <c r="AS2303" t="s">
        <v>10751</v>
      </c>
      <c r="AT2303" t="s">
        <v>10751</v>
      </c>
      <c r="AU2303" t="s">
        <v>10751</v>
      </c>
      <c r="AV2303">
        <v>4</v>
      </c>
      <c r="AW2303" t="s">
        <v>10751</v>
      </c>
      <c r="AX2303">
        <v>8</v>
      </c>
      <c r="AY2303">
        <v>1</v>
      </c>
      <c r="AZ2303" t="s">
        <v>10751</v>
      </c>
      <c r="BA2303" t="s">
        <v>10751</v>
      </c>
      <c r="BB2303" t="s">
        <v>10751</v>
      </c>
      <c r="BC2303" t="s">
        <v>10751</v>
      </c>
      <c r="BD2303" t="s">
        <v>10751</v>
      </c>
    </row>
    <row r="2304" spans="1:56">
      <c r="A2304" t="s">
        <v>10755</v>
      </c>
      <c r="B2304">
        <v>6000</v>
      </c>
      <c r="C2304">
        <v>1997</v>
      </c>
      <c r="D2304">
        <v>3</v>
      </c>
      <c r="E2304">
        <v>2.24E-4</v>
      </c>
      <c r="F2304">
        <v>16.519580000000001</v>
      </c>
      <c r="H2304">
        <v>13.75098</v>
      </c>
      <c r="I2304">
        <f t="shared" si="42"/>
        <v>3.08021952E-3</v>
      </c>
      <c r="K2304">
        <v>11.669079999999999</v>
      </c>
      <c r="L2304">
        <v>16.42634</v>
      </c>
      <c r="M2304">
        <v>646.28126999999995</v>
      </c>
      <c r="N2304">
        <v>761.58536000000004</v>
      </c>
      <c r="O2304">
        <v>541.02113999999995</v>
      </c>
      <c r="P2304" t="s">
        <v>10751</v>
      </c>
      <c r="Q2304">
        <v>331.03739999999999</v>
      </c>
      <c r="R2304">
        <v>225.1729</v>
      </c>
      <c r="S2304">
        <v>11.0961</v>
      </c>
      <c r="T2304">
        <v>0.68033399999999999</v>
      </c>
      <c r="U2304">
        <v>3.7529E-2</v>
      </c>
      <c r="V2304">
        <v>41.280929999999998</v>
      </c>
      <c r="W2304" t="s">
        <v>10751</v>
      </c>
      <c r="X2304" t="s">
        <v>10751</v>
      </c>
      <c r="Y2304">
        <v>1</v>
      </c>
      <c r="Z2304" t="s">
        <v>10751</v>
      </c>
      <c r="AA2304" t="s">
        <v>10751</v>
      </c>
      <c r="AB2304">
        <v>1</v>
      </c>
      <c r="AC2304" t="s">
        <v>10751</v>
      </c>
      <c r="AD2304" t="s">
        <v>10751</v>
      </c>
      <c r="AE2304" t="s">
        <v>10751</v>
      </c>
      <c r="AF2304" t="s">
        <v>10751</v>
      </c>
      <c r="AG2304">
        <v>1</v>
      </c>
      <c r="AH2304" t="s">
        <v>10751</v>
      </c>
      <c r="AI2304" t="s">
        <v>10751</v>
      </c>
      <c r="AJ2304" t="s">
        <v>10751</v>
      </c>
      <c r="AK2304" t="s">
        <v>10751</v>
      </c>
      <c r="AL2304" t="s">
        <v>10751</v>
      </c>
      <c r="AM2304" t="s">
        <v>10751</v>
      </c>
      <c r="AN2304" t="s">
        <v>10751</v>
      </c>
      <c r="AO2304" t="s">
        <v>10751</v>
      </c>
      <c r="AP2304">
        <v>1</v>
      </c>
      <c r="AQ2304" t="s">
        <v>10751</v>
      </c>
      <c r="AR2304" t="s">
        <v>10751</v>
      </c>
      <c r="AS2304" t="s">
        <v>10751</v>
      </c>
      <c r="AT2304" t="s">
        <v>10751</v>
      </c>
      <c r="AU2304" t="s">
        <v>10751</v>
      </c>
      <c r="AV2304">
        <v>4</v>
      </c>
      <c r="AW2304" t="s">
        <v>10751</v>
      </c>
      <c r="AX2304">
        <v>8</v>
      </c>
      <c r="AY2304">
        <v>1</v>
      </c>
      <c r="AZ2304" t="s">
        <v>10751</v>
      </c>
      <c r="BA2304" t="s">
        <v>10751</v>
      </c>
      <c r="BB2304" t="s">
        <v>10751</v>
      </c>
      <c r="BC2304" t="s">
        <v>10751</v>
      </c>
      <c r="BD2304" t="s">
        <v>10751</v>
      </c>
    </row>
    <row r="2305" spans="1:56">
      <c r="A2305" t="s">
        <v>10755</v>
      </c>
      <c r="B2305">
        <v>6000</v>
      </c>
      <c r="C2305">
        <v>1998</v>
      </c>
      <c r="D2305">
        <v>2</v>
      </c>
      <c r="E2305">
        <v>1.6200000000000001E-4</v>
      </c>
      <c r="F2305">
        <v>16.6066</v>
      </c>
      <c r="H2305">
        <v>13.79186</v>
      </c>
      <c r="I2305">
        <f t="shared" si="42"/>
        <v>2.2342813199999999E-3</v>
      </c>
      <c r="K2305">
        <v>11.66662</v>
      </c>
      <c r="L2305">
        <v>16.465330000000002</v>
      </c>
      <c r="M2305">
        <v>644.36577</v>
      </c>
      <c r="N2305">
        <v>761.74618999999996</v>
      </c>
      <c r="O2305">
        <v>539.74030000000005</v>
      </c>
      <c r="P2305" t="s">
        <v>10751</v>
      </c>
      <c r="Q2305">
        <v>330</v>
      </c>
      <c r="R2305">
        <v>225</v>
      </c>
      <c r="S2305">
        <v>11.4282</v>
      </c>
      <c r="T2305">
        <v>0.68181800000000004</v>
      </c>
      <c r="U2305">
        <v>3.7499999999999999E-2</v>
      </c>
      <c r="V2305">
        <v>41.375570000000003</v>
      </c>
      <c r="W2305" t="s">
        <v>10751</v>
      </c>
      <c r="X2305" t="s">
        <v>10751</v>
      </c>
      <c r="Y2305">
        <v>1</v>
      </c>
      <c r="Z2305" t="s">
        <v>10751</v>
      </c>
      <c r="AA2305" t="s">
        <v>10751</v>
      </c>
      <c r="AB2305">
        <v>1</v>
      </c>
      <c r="AC2305" t="s">
        <v>10751</v>
      </c>
      <c r="AD2305" t="s">
        <v>10751</v>
      </c>
      <c r="AE2305" t="s">
        <v>10751</v>
      </c>
      <c r="AF2305" t="s">
        <v>10751</v>
      </c>
      <c r="AG2305">
        <v>1</v>
      </c>
      <c r="AH2305" t="s">
        <v>10751</v>
      </c>
      <c r="AI2305" t="s">
        <v>10751</v>
      </c>
      <c r="AJ2305" t="s">
        <v>10751</v>
      </c>
      <c r="AK2305" t="s">
        <v>10751</v>
      </c>
      <c r="AL2305" t="s">
        <v>10751</v>
      </c>
      <c r="AM2305" t="s">
        <v>10751</v>
      </c>
      <c r="AN2305" t="s">
        <v>10751</v>
      </c>
      <c r="AO2305" t="s">
        <v>10751</v>
      </c>
      <c r="AP2305">
        <v>1</v>
      </c>
      <c r="AQ2305" t="s">
        <v>10751</v>
      </c>
      <c r="AR2305" t="s">
        <v>10751</v>
      </c>
      <c r="AS2305" t="s">
        <v>10751</v>
      </c>
      <c r="AT2305" t="s">
        <v>10751</v>
      </c>
      <c r="AU2305" t="s">
        <v>10751</v>
      </c>
      <c r="AV2305">
        <v>4</v>
      </c>
      <c r="AW2305" t="s">
        <v>10751</v>
      </c>
      <c r="AX2305">
        <v>8</v>
      </c>
      <c r="AY2305">
        <v>1</v>
      </c>
      <c r="AZ2305" t="s">
        <v>10751</v>
      </c>
      <c r="BA2305" t="s">
        <v>10751</v>
      </c>
      <c r="BB2305" t="s">
        <v>10751</v>
      </c>
      <c r="BC2305" t="s">
        <v>10751</v>
      </c>
      <c r="BD2305" t="s">
        <v>10751</v>
      </c>
    </row>
    <row r="2306" spans="1:56">
      <c r="A2306" t="s">
        <v>10755</v>
      </c>
      <c r="B2306">
        <v>6000</v>
      </c>
      <c r="C2306">
        <v>1999</v>
      </c>
      <c r="D2306">
        <v>3</v>
      </c>
      <c r="E2306">
        <v>1.84E-4</v>
      </c>
      <c r="F2306">
        <v>16.189399999999999</v>
      </c>
      <c r="H2306">
        <v>13.406230000000001</v>
      </c>
      <c r="I2306">
        <f t="shared" si="42"/>
        <v>2.4667463200000002E-3</v>
      </c>
      <c r="K2306">
        <v>11.36246</v>
      </c>
      <c r="L2306">
        <v>15.89386</v>
      </c>
      <c r="M2306">
        <v>662.90089999999998</v>
      </c>
      <c r="N2306">
        <v>782.13711999999998</v>
      </c>
      <c r="O2306">
        <v>559.14670999999998</v>
      </c>
      <c r="P2306" t="s">
        <v>10751</v>
      </c>
      <c r="Q2306">
        <v>330</v>
      </c>
      <c r="R2306">
        <v>235</v>
      </c>
      <c r="S2306">
        <v>11.083500000000001</v>
      </c>
      <c r="T2306">
        <v>0.712121</v>
      </c>
      <c r="U2306">
        <v>3.9167E-2</v>
      </c>
      <c r="V2306">
        <v>40.218679999999999</v>
      </c>
      <c r="W2306" t="s">
        <v>10751</v>
      </c>
      <c r="X2306" t="s">
        <v>10751</v>
      </c>
      <c r="Y2306">
        <v>1</v>
      </c>
      <c r="Z2306" t="s">
        <v>10751</v>
      </c>
      <c r="AA2306" t="s">
        <v>10751</v>
      </c>
      <c r="AB2306">
        <v>1</v>
      </c>
      <c r="AC2306" t="s">
        <v>10751</v>
      </c>
      <c r="AD2306" t="s">
        <v>10751</v>
      </c>
      <c r="AE2306" t="s">
        <v>10751</v>
      </c>
      <c r="AF2306" t="s">
        <v>10751</v>
      </c>
      <c r="AG2306">
        <v>1</v>
      </c>
      <c r="AH2306" t="s">
        <v>10751</v>
      </c>
      <c r="AI2306" t="s">
        <v>10751</v>
      </c>
      <c r="AJ2306" t="s">
        <v>10751</v>
      </c>
      <c r="AK2306" t="s">
        <v>10751</v>
      </c>
      <c r="AL2306" t="s">
        <v>10751</v>
      </c>
      <c r="AM2306" t="s">
        <v>10751</v>
      </c>
      <c r="AN2306" t="s">
        <v>10751</v>
      </c>
      <c r="AO2306" t="s">
        <v>10751</v>
      </c>
      <c r="AP2306">
        <v>1</v>
      </c>
      <c r="AQ2306" t="s">
        <v>10751</v>
      </c>
      <c r="AR2306" t="s">
        <v>10751</v>
      </c>
      <c r="AS2306" t="s">
        <v>10751</v>
      </c>
      <c r="AT2306" t="s">
        <v>10751</v>
      </c>
      <c r="AU2306" t="s">
        <v>10751</v>
      </c>
      <c r="AV2306">
        <v>4</v>
      </c>
      <c r="AW2306" t="s">
        <v>10751</v>
      </c>
      <c r="AX2306">
        <v>8</v>
      </c>
      <c r="AY2306">
        <v>1</v>
      </c>
      <c r="AZ2306" t="s">
        <v>10751</v>
      </c>
      <c r="BA2306" t="s">
        <v>10751</v>
      </c>
      <c r="BB2306" t="s">
        <v>10751</v>
      </c>
      <c r="BC2306" t="s">
        <v>10751</v>
      </c>
      <c r="BD2306" t="s">
        <v>10751</v>
      </c>
    </row>
    <row r="2307" spans="1:56">
      <c r="A2307" t="s">
        <v>10755</v>
      </c>
      <c r="B2307">
        <v>6000</v>
      </c>
      <c r="C2307">
        <v>2000</v>
      </c>
      <c r="D2307">
        <v>3</v>
      </c>
      <c r="E2307">
        <v>1.8599999999999999E-4</v>
      </c>
      <c r="F2307">
        <v>16.311199999999999</v>
      </c>
      <c r="H2307">
        <v>13.376580000000001</v>
      </c>
      <c r="I2307">
        <f t="shared" si="42"/>
        <v>2.4880438800000001E-3</v>
      </c>
      <c r="K2307">
        <v>11.632149999999999</v>
      </c>
      <c r="L2307">
        <v>15.32673</v>
      </c>
      <c r="M2307">
        <v>664.36987999999997</v>
      </c>
      <c r="N2307">
        <v>764.00325999999995</v>
      </c>
      <c r="O2307">
        <v>579.83681999999999</v>
      </c>
      <c r="P2307" t="s">
        <v>10751</v>
      </c>
      <c r="Q2307">
        <v>330</v>
      </c>
      <c r="R2307">
        <v>255</v>
      </c>
      <c r="S2307">
        <v>10.0723</v>
      </c>
      <c r="T2307">
        <v>0.77272700000000005</v>
      </c>
      <c r="U2307">
        <v>4.2500000000000003E-2</v>
      </c>
      <c r="V2307">
        <v>40.129759999999997</v>
      </c>
      <c r="W2307" t="s">
        <v>10751</v>
      </c>
      <c r="X2307" t="s">
        <v>10751</v>
      </c>
      <c r="Y2307">
        <v>1</v>
      </c>
      <c r="Z2307" t="s">
        <v>10751</v>
      </c>
      <c r="AA2307" t="s">
        <v>10751</v>
      </c>
      <c r="AB2307">
        <v>1</v>
      </c>
      <c r="AC2307" t="s">
        <v>10751</v>
      </c>
      <c r="AD2307" t="s">
        <v>10751</v>
      </c>
      <c r="AE2307" t="s">
        <v>10751</v>
      </c>
      <c r="AF2307" t="s">
        <v>10751</v>
      </c>
      <c r="AG2307">
        <v>1</v>
      </c>
      <c r="AH2307" t="s">
        <v>10751</v>
      </c>
      <c r="AI2307" t="s">
        <v>10751</v>
      </c>
      <c r="AJ2307" t="s">
        <v>10751</v>
      </c>
      <c r="AK2307" t="s">
        <v>10751</v>
      </c>
      <c r="AL2307" t="s">
        <v>10751</v>
      </c>
      <c r="AM2307" t="s">
        <v>10751</v>
      </c>
      <c r="AN2307" t="s">
        <v>10751</v>
      </c>
      <c r="AO2307" t="s">
        <v>10751</v>
      </c>
      <c r="AP2307">
        <v>1</v>
      </c>
      <c r="AQ2307" t="s">
        <v>10751</v>
      </c>
      <c r="AR2307" t="s">
        <v>10751</v>
      </c>
      <c r="AS2307" t="s">
        <v>10751</v>
      </c>
      <c r="AT2307" t="s">
        <v>10751</v>
      </c>
      <c r="AU2307" t="s">
        <v>10751</v>
      </c>
      <c r="AV2307">
        <v>4</v>
      </c>
      <c r="AW2307" t="s">
        <v>10751</v>
      </c>
      <c r="AX2307">
        <v>8</v>
      </c>
      <c r="AY2307">
        <v>1</v>
      </c>
      <c r="AZ2307" t="s">
        <v>10751</v>
      </c>
      <c r="BA2307" t="s">
        <v>10751</v>
      </c>
      <c r="BB2307" t="s">
        <v>10751</v>
      </c>
      <c r="BC2307" t="s">
        <v>10751</v>
      </c>
      <c r="BD2307" t="s">
        <v>10751</v>
      </c>
    </row>
    <row r="2308" spans="1:56">
      <c r="A2308" t="s">
        <v>10755</v>
      </c>
      <c r="B2308">
        <v>6000</v>
      </c>
      <c r="C2308">
        <v>2001</v>
      </c>
      <c r="D2308">
        <v>67</v>
      </c>
      <c r="E2308">
        <v>4.2969999999999996E-3</v>
      </c>
      <c r="F2308">
        <v>15.953709999999999</v>
      </c>
      <c r="H2308">
        <v>13.12204</v>
      </c>
      <c r="I2308">
        <f t="shared" si="42"/>
        <v>5.6385405879999996E-2</v>
      </c>
      <c r="K2308">
        <v>11.1646</v>
      </c>
      <c r="L2308">
        <v>15.35491</v>
      </c>
      <c r="M2308">
        <v>677.25761</v>
      </c>
      <c r="N2308">
        <v>795.99815000000001</v>
      </c>
      <c r="O2308">
        <v>578.77245000000005</v>
      </c>
      <c r="P2308" t="s">
        <v>10751</v>
      </c>
      <c r="Q2308">
        <v>330</v>
      </c>
      <c r="R2308">
        <v>259.7679</v>
      </c>
      <c r="S2308">
        <v>9.9862000000000002</v>
      </c>
      <c r="T2308">
        <v>0.78717499999999996</v>
      </c>
      <c r="U2308">
        <v>4.3295E-2</v>
      </c>
      <c r="V2308">
        <v>39.36618</v>
      </c>
      <c r="W2308" t="s">
        <v>10751</v>
      </c>
      <c r="X2308">
        <v>0.95399999999999996</v>
      </c>
      <c r="Y2308">
        <v>4.5999999999999999E-2</v>
      </c>
      <c r="Z2308" t="s">
        <v>10751</v>
      </c>
      <c r="AA2308" t="s">
        <v>10751</v>
      </c>
      <c r="AB2308">
        <v>1</v>
      </c>
      <c r="AC2308" t="s">
        <v>10751</v>
      </c>
      <c r="AD2308" t="s">
        <v>10751</v>
      </c>
      <c r="AE2308" t="s">
        <v>10751</v>
      </c>
      <c r="AF2308" t="s">
        <v>10751</v>
      </c>
      <c r="AG2308">
        <v>1</v>
      </c>
      <c r="AH2308" t="s">
        <v>10751</v>
      </c>
      <c r="AI2308" t="s">
        <v>10751</v>
      </c>
      <c r="AJ2308" t="s">
        <v>10751</v>
      </c>
      <c r="AK2308" t="s">
        <v>10751</v>
      </c>
      <c r="AL2308" t="s">
        <v>10751</v>
      </c>
      <c r="AM2308" t="s">
        <v>10751</v>
      </c>
      <c r="AN2308" t="s">
        <v>10751</v>
      </c>
      <c r="AO2308" t="s">
        <v>10751</v>
      </c>
      <c r="AP2308">
        <v>1</v>
      </c>
      <c r="AQ2308" t="s">
        <v>10751</v>
      </c>
      <c r="AR2308" t="s">
        <v>10751</v>
      </c>
      <c r="AS2308" t="s">
        <v>10751</v>
      </c>
      <c r="AT2308" t="s">
        <v>10751</v>
      </c>
      <c r="AU2308" t="s">
        <v>10751</v>
      </c>
      <c r="AV2308">
        <v>4</v>
      </c>
      <c r="AW2308" t="s">
        <v>10751</v>
      </c>
      <c r="AX2308">
        <v>8</v>
      </c>
      <c r="AY2308">
        <v>1</v>
      </c>
      <c r="AZ2308" t="s">
        <v>10751</v>
      </c>
      <c r="BA2308" t="s">
        <v>10751</v>
      </c>
      <c r="BB2308" t="s">
        <v>10751</v>
      </c>
      <c r="BC2308" t="s">
        <v>10751</v>
      </c>
      <c r="BD2308" t="s">
        <v>10751</v>
      </c>
    </row>
    <row r="2309" spans="1:56">
      <c r="A2309" t="s">
        <v>10755</v>
      </c>
      <c r="B2309">
        <v>6000</v>
      </c>
      <c r="C2309">
        <v>2002</v>
      </c>
      <c r="D2309">
        <v>4</v>
      </c>
      <c r="E2309">
        <v>2.3000000000000001E-4</v>
      </c>
      <c r="F2309">
        <v>17.072600000000001</v>
      </c>
      <c r="H2309">
        <v>13.92614</v>
      </c>
      <c r="I2309">
        <f t="shared" si="42"/>
        <v>3.2030121999999999E-3</v>
      </c>
      <c r="K2309">
        <v>11.99614</v>
      </c>
      <c r="L2309">
        <v>16.011330000000001</v>
      </c>
      <c r="M2309">
        <v>638.15264999999999</v>
      </c>
      <c r="N2309">
        <v>740.82140000000004</v>
      </c>
      <c r="O2309">
        <v>555.0444</v>
      </c>
      <c r="P2309" t="s">
        <v>10751</v>
      </c>
      <c r="Q2309">
        <v>330</v>
      </c>
      <c r="R2309">
        <v>255</v>
      </c>
      <c r="S2309">
        <v>10.0745</v>
      </c>
      <c r="T2309">
        <v>0.77272700000000005</v>
      </c>
      <c r="U2309">
        <v>4.2500000000000003E-2</v>
      </c>
      <c r="V2309">
        <v>41.778410000000001</v>
      </c>
      <c r="W2309" t="s">
        <v>10751</v>
      </c>
      <c r="X2309" t="s">
        <v>10751</v>
      </c>
      <c r="Y2309">
        <v>1</v>
      </c>
      <c r="Z2309" t="s">
        <v>10751</v>
      </c>
      <c r="AA2309" t="s">
        <v>10751</v>
      </c>
      <c r="AB2309">
        <v>1</v>
      </c>
      <c r="AC2309" t="s">
        <v>10751</v>
      </c>
      <c r="AD2309" t="s">
        <v>10751</v>
      </c>
      <c r="AE2309" t="s">
        <v>10751</v>
      </c>
      <c r="AF2309" t="s">
        <v>10751</v>
      </c>
      <c r="AG2309">
        <v>1</v>
      </c>
      <c r="AH2309" t="s">
        <v>10751</v>
      </c>
      <c r="AI2309" t="s">
        <v>10751</v>
      </c>
      <c r="AJ2309" t="s">
        <v>10751</v>
      </c>
      <c r="AK2309" t="s">
        <v>10751</v>
      </c>
      <c r="AL2309" t="s">
        <v>10751</v>
      </c>
      <c r="AM2309" t="s">
        <v>10751</v>
      </c>
      <c r="AN2309" t="s">
        <v>10751</v>
      </c>
      <c r="AO2309" t="s">
        <v>10751</v>
      </c>
      <c r="AP2309">
        <v>1</v>
      </c>
      <c r="AQ2309" t="s">
        <v>10751</v>
      </c>
      <c r="AR2309" t="s">
        <v>10751</v>
      </c>
      <c r="AS2309" t="s">
        <v>10751</v>
      </c>
      <c r="AT2309" t="s">
        <v>10751</v>
      </c>
      <c r="AU2309" t="s">
        <v>10751</v>
      </c>
      <c r="AV2309">
        <v>4</v>
      </c>
      <c r="AW2309" t="s">
        <v>10751</v>
      </c>
      <c r="AX2309">
        <v>8</v>
      </c>
      <c r="AY2309">
        <v>1</v>
      </c>
      <c r="AZ2309" t="s">
        <v>10751</v>
      </c>
      <c r="BA2309" t="s">
        <v>10751</v>
      </c>
      <c r="BB2309" t="s">
        <v>10751</v>
      </c>
      <c r="BC2309" t="s">
        <v>10751</v>
      </c>
      <c r="BD2309" t="s">
        <v>10751</v>
      </c>
    </row>
    <row r="2310" spans="1:56">
      <c r="A2310" t="s">
        <v>10755</v>
      </c>
      <c r="B2310">
        <v>6000</v>
      </c>
      <c r="C2310">
        <v>2003</v>
      </c>
      <c r="D2310">
        <v>17</v>
      </c>
      <c r="E2310">
        <v>1.098E-3</v>
      </c>
      <c r="F2310">
        <v>18.493780000000001</v>
      </c>
      <c r="H2310">
        <v>15.034739999999999</v>
      </c>
      <c r="I2310">
        <f t="shared" si="42"/>
        <v>1.650814452E-2</v>
      </c>
      <c r="K2310">
        <v>12.83719</v>
      </c>
      <c r="L2310">
        <v>17.388500000000001</v>
      </c>
      <c r="M2310">
        <v>591.09766999999999</v>
      </c>
      <c r="N2310">
        <v>692.28570000000002</v>
      </c>
      <c r="O2310">
        <v>511.08505000000002</v>
      </c>
      <c r="P2310" t="s">
        <v>10751</v>
      </c>
      <c r="Q2310">
        <v>322.08179999999999</v>
      </c>
      <c r="R2310">
        <v>280.77809999999999</v>
      </c>
      <c r="S2310">
        <v>9.5298999999999996</v>
      </c>
      <c r="T2310">
        <v>0.87073199999999995</v>
      </c>
      <c r="U2310">
        <v>4.6795999999999997E-2</v>
      </c>
      <c r="V2310">
        <v>45.290030000000002</v>
      </c>
      <c r="W2310" t="s">
        <v>10751</v>
      </c>
      <c r="X2310">
        <v>0.39100000000000001</v>
      </c>
      <c r="Y2310">
        <v>0.60899999999999999</v>
      </c>
      <c r="Z2310" t="s">
        <v>10751</v>
      </c>
      <c r="AA2310" t="s">
        <v>10751</v>
      </c>
      <c r="AB2310">
        <v>1</v>
      </c>
      <c r="AC2310" t="s">
        <v>10751</v>
      </c>
      <c r="AD2310" t="s">
        <v>10751</v>
      </c>
      <c r="AE2310" t="s">
        <v>10751</v>
      </c>
      <c r="AF2310" t="s">
        <v>10751</v>
      </c>
      <c r="AG2310">
        <v>1</v>
      </c>
      <c r="AH2310" t="s">
        <v>10751</v>
      </c>
      <c r="AI2310" t="s">
        <v>10751</v>
      </c>
      <c r="AJ2310" t="s">
        <v>10751</v>
      </c>
      <c r="AK2310" t="s">
        <v>10751</v>
      </c>
      <c r="AL2310" t="s">
        <v>10751</v>
      </c>
      <c r="AM2310" t="s">
        <v>10751</v>
      </c>
      <c r="AN2310" t="s">
        <v>10751</v>
      </c>
      <c r="AO2310" t="s">
        <v>10751</v>
      </c>
      <c r="AP2310">
        <v>1</v>
      </c>
      <c r="AQ2310" t="s">
        <v>10751</v>
      </c>
      <c r="AR2310" t="s">
        <v>10751</v>
      </c>
      <c r="AS2310" t="s">
        <v>10751</v>
      </c>
      <c r="AT2310" t="s">
        <v>10751</v>
      </c>
      <c r="AU2310" t="s">
        <v>10751</v>
      </c>
      <c r="AV2310">
        <v>4</v>
      </c>
      <c r="AW2310" t="s">
        <v>10751</v>
      </c>
      <c r="AX2310">
        <v>7.9</v>
      </c>
      <c r="AY2310">
        <v>1</v>
      </c>
      <c r="AZ2310" t="s">
        <v>10751</v>
      </c>
      <c r="BA2310" t="s">
        <v>10751</v>
      </c>
      <c r="BB2310" t="s">
        <v>10751</v>
      </c>
      <c r="BC2310" t="s">
        <v>10751</v>
      </c>
      <c r="BD2310" t="s">
        <v>10751</v>
      </c>
    </row>
    <row r="2311" spans="1:56">
      <c r="A2311" t="s">
        <v>10755</v>
      </c>
      <c r="B2311">
        <v>6000</v>
      </c>
      <c r="C2311">
        <v>2004</v>
      </c>
      <c r="D2311">
        <v>16</v>
      </c>
      <c r="E2311">
        <v>9.9500000000000001E-4</v>
      </c>
      <c r="F2311">
        <v>18.736470000000001</v>
      </c>
      <c r="H2311">
        <v>15.12242</v>
      </c>
      <c r="I2311">
        <f t="shared" si="42"/>
        <v>1.50468079E-2</v>
      </c>
      <c r="K2311">
        <v>13.05691</v>
      </c>
      <c r="L2311">
        <v>17.22662</v>
      </c>
      <c r="M2311">
        <v>587.67060000000004</v>
      </c>
      <c r="N2311">
        <v>680.63565000000006</v>
      </c>
      <c r="O2311">
        <v>515.88766999999996</v>
      </c>
      <c r="P2311" t="s">
        <v>10751</v>
      </c>
      <c r="Q2311">
        <v>323.9708</v>
      </c>
      <c r="R2311">
        <v>277.89010000000002</v>
      </c>
      <c r="S2311">
        <v>9.5610999999999997</v>
      </c>
      <c r="T2311">
        <v>0.85736699999999999</v>
      </c>
      <c r="U2311">
        <v>4.6315000000000002E-2</v>
      </c>
      <c r="V2311">
        <v>45.545319999999997</v>
      </c>
      <c r="W2311" t="s">
        <v>10751</v>
      </c>
      <c r="X2311">
        <v>0.17799999999999999</v>
      </c>
      <c r="Y2311">
        <v>0.82199999999999995</v>
      </c>
      <c r="Z2311" t="s">
        <v>10751</v>
      </c>
      <c r="AA2311" t="s">
        <v>10751</v>
      </c>
      <c r="AB2311">
        <v>1</v>
      </c>
      <c r="AC2311" t="s">
        <v>10751</v>
      </c>
      <c r="AD2311" t="s">
        <v>10751</v>
      </c>
      <c r="AE2311" t="s">
        <v>10751</v>
      </c>
      <c r="AF2311" t="s">
        <v>10751</v>
      </c>
      <c r="AG2311">
        <v>1</v>
      </c>
      <c r="AH2311" t="s">
        <v>10751</v>
      </c>
      <c r="AI2311" t="s">
        <v>10751</v>
      </c>
      <c r="AJ2311" t="s">
        <v>10751</v>
      </c>
      <c r="AK2311" t="s">
        <v>10751</v>
      </c>
      <c r="AL2311" t="s">
        <v>10751</v>
      </c>
      <c r="AM2311" t="s">
        <v>10751</v>
      </c>
      <c r="AN2311" t="s">
        <v>10751</v>
      </c>
      <c r="AO2311" t="s">
        <v>10751</v>
      </c>
      <c r="AP2311">
        <v>1</v>
      </c>
      <c r="AQ2311" t="s">
        <v>10751</v>
      </c>
      <c r="AR2311" t="s">
        <v>10751</v>
      </c>
      <c r="AS2311" t="s">
        <v>10751</v>
      </c>
      <c r="AT2311" t="s">
        <v>10751</v>
      </c>
      <c r="AU2311" t="s">
        <v>10751</v>
      </c>
      <c r="AV2311">
        <v>4</v>
      </c>
      <c r="AW2311" t="s">
        <v>10751</v>
      </c>
      <c r="AX2311">
        <v>7.9</v>
      </c>
      <c r="AY2311">
        <v>1</v>
      </c>
      <c r="AZ2311" t="s">
        <v>10751</v>
      </c>
      <c r="BA2311" t="s">
        <v>10751</v>
      </c>
      <c r="BB2311" t="s">
        <v>10751</v>
      </c>
      <c r="BC2311" t="s">
        <v>10751</v>
      </c>
      <c r="BD2311" t="s">
        <v>10751</v>
      </c>
    </row>
    <row r="2312" spans="1:56">
      <c r="A2312" t="s">
        <v>10755</v>
      </c>
      <c r="B2312">
        <v>6000</v>
      </c>
      <c r="C2312">
        <v>2005</v>
      </c>
      <c r="D2312">
        <v>11</v>
      </c>
      <c r="E2312">
        <v>6.96E-4</v>
      </c>
      <c r="F2312">
        <v>18.23434</v>
      </c>
      <c r="H2312">
        <v>14.650639999999999</v>
      </c>
      <c r="I2312">
        <f t="shared" si="42"/>
        <v>1.0196845439999999E-2</v>
      </c>
      <c r="K2312">
        <v>12.724460000000001</v>
      </c>
      <c r="L2312">
        <v>16.539370000000002</v>
      </c>
      <c r="M2312">
        <v>606.59482000000003</v>
      </c>
      <c r="N2312">
        <v>698.41889000000003</v>
      </c>
      <c r="O2312">
        <v>537.32402000000002</v>
      </c>
      <c r="P2312" t="s">
        <v>10751</v>
      </c>
      <c r="Q2312">
        <v>324.62540000000001</v>
      </c>
      <c r="R2312">
        <v>277.99529999999999</v>
      </c>
      <c r="S2312">
        <v>9.4932999999999996</v>
      </c>
      <c r="T2312">
        <v>0.85622500000000001</v>
      </c>
      <c r="U2312">
        <v>4.6332999999999999E-2</v>
      </c>
      <c r="V2312">
        <v>44.028599999999997</v>
      </c>
      <c r="W2312" t="s">
        <v>10751</v>
      </c>
      <c r="X2312">
        <v>0.186</v>
      </c>
      <c r="Y2312">
        <v>0.81399999999999995</v>
      </c>
      <c r="Z2312" t="s">
        <v>10751</v>
      </c>
      <c r="AA2312" t="s">
        <v>10751</v>
      </c>
      <c r="AB2312">
        <v>1</v>
      </c>
      <c r="AC2312" t="s">
        <v>10751</v>
      </c>
      <c r="AD2312" t="s">
        <v>10751</v>
      </c>
      <c r="AE2312" t="s">
        <v>10751</v>
      </c>
      <c r="AF2312" t="s">
        <v>10751</v>
      </c>
      <c r="AG2312">
        <v>1</v>
      </c>
      <c r="AH2312" t="s">
        <v>10751</v>
      </c>
      <c r="AI2312" t="s">
        <v>10751</v>
      </c>
      <c r="AJ2312" t="s">
        <v>10751</v>
      </c>
      <c r="AK2312" t="s">
        <v>10751</v>
      </c>
      <c r="AL2312" t="s">
        <v>10751</v>
      </c>
      <c r="AM2312" t="s">
        <v>10751</v>
      </c>
      <c r="AN2312" t="s">
        <v>10751</v>
      </c>
      <c r="AO2312" t="s">
        <v>10751</v>
      </c>
      <c r="AP2312">
        <v>1</v>
      </c>
      <c r="AQ2312" t="s">
        <v>10751</v>
      </c>
      <c r="AR2312" t="s">
        <v>10751</v>
      </c>
      <c r="AS2312" t="s">
        <v>10751</v>
      </c>
      <c r="AT2312" t="s">
        <v>10751</v>
      </c>
      <c r="AU2312" t="s">
        <v>10751</v>
      </c>
      <c r="AV2312">
        <v>4</v>
      </c>
      <c r="AW2312" t="s">
        <v>10751</v>
      </c>
      <c r="AX2312">
        <v>8</v>
      </c>
      <c r="AY2312">
        <v>1</v>
      </c>
      <c r="AZ2312" t="s">
        <v>10751</v>
      </c>
      <c r="BA2312" t="s">
        <v>10751</v>
      </c>
      <c r="BB2312" t="s">
        <v>10751</v>
      </c>
      <c r="BC2312" t="s">
        <v>10751</v>
      </c>
      <c r="BD2312" t="s">
        <v>10751</v>
      </c>
    </row>
    <row r="2313" spans="1:56">
      <c r="A2313" t="s">
        <v>10755</v>
      </c>
      <c r="B2313">
        <v>6000</v>
      </c>
      <c r="C2313">
        <v>2006</v>
      </c>
      <c r="D2313">
        <v>9</v>
      </c>
      <c r="E2313">
        <v>5.6400000000000005E-4</v>
      </c>
      <c r="F2313">
        <v>18.168089999999999</v>
      </c>
      <c r="H2313">
        <v>14.629</v>
      </c>
      <c r="I2313">
        <f t="shared" si="42"/>
        <v>8.2507559999999997E-3</v>
      </c>
      <c r="K2313">
        <v>12.618639999999999</v>
      </c>
      <c r="L2313">
        <v>16.627379999999999</v>
      </c>
      <c r="M2313">
        <v>607.49193000000002</v>
      </c>
      <c r="N2313">
        <v>704.27544</v>
      </c>
      <c r="O2313">
        <v>534.47979999999995</v>
      </c>
      <c r="P2313" t="s">
        <v>10751</v>
      </c>
      <c r="Q2313">
        <v>326.00810000000001</v>
      </c>
      <c r="R2313">
        <v>282.7867</v>
      </c>
      <c r="S2313">
        <v>9.4791000000000007</v>
      </c>
      <c r="T2313">
        <v>0.86770400000000003</v>
      </c>
      <c r="U2313">
        <v>4.7130999999999999E-2</v>
      </c>
      <c r="V2313">
        <v>44.006250000000001</v>
      </c>
      <c r="W2313" t="s">
        <v>10751</v>
      </c>
      <c r="X2313">
        <v>0.19</v>
      </c>
      <c r="Y2313">
        <v>0.81</v>
      </c>
      <c r="Z2313" t="s">
        <v>10751</v>
      </c>
      <c r="AA2313" t="s">
        <v>10751</v>
      </c>
      <c r="AB2313">
        <v>1</v>
      </c>
      <c r="AC2313" t="s">
        <v>10751</v>
      </c>
      <c r="AD2313" t="s">
        <v>10751</v>
      </c>
      <c r="AE2313" t="s">
        <v>10751</v>
      </c>
      <c r="AF2313" t="s">
        <v>10751</v>
      </c>
      <c r="AG2313">
        <v>1</v>
      </c>
      <c r="AH2313" t="s">
        <v>10751</v>
      </c>
      <c r="AI2313" t="s">
        <v>10751</v>
      </c>
      <c r="AJ2313" t="s">
        <v>10751</v>
      </c>
      <c r="AK2313" t="s">
        <v>10751</v>
      </c>
      <c r="AL2313" t="s">
        <v>10751</v>
      </c>
      <c r="AM2313" t="s">
        <v>10751</v>
      </c>
      <c r="AN2313" t="s">
        <v>10751</v>
      </c>
      <c r="AO2313" t="s">
        <v>10751</v>
      </c>
      <c r="AP2313">
        <v>1</v>
      </c>
      <c r="AQ2313" t="s">
        <v>10751</v>
      </c>
      <c r="AR2313" t="s">
        <v>10751</v>
      </c>
      <c r="AS2313" t="s">
        <v>10751</v>
      </c>
      <c r="AT2313" t="s">
        <v>10751</v>
      </c>
      <c r="AU2313" t="s">
        <v>10751</v>
      </c>
      <c r="AV2313">
        <v>4</v>
      </c>
      <c r="AW2313" t="s">
        <v>10751</v>
      </c>
      <c r="AX2313">
        <v>8</v>
      </c>
      <c r="AY2313">
        <v>1</v>
      </c>
      <c r="AZ2313" t="s">
        <v>10751</v>
      </c>
      <c r="BA2313" t="s">
        <v>10751</v>
      </c>
      <c r="BB2313" t="s">
        <v>10751</v>
      </c>
      <c r="BC2313" t="s">
        <v>10751</v>
      </c>
      <c r="BD2313" t="s">
        <v>10751</v>
      </c>
    </row>
    <row r="2314" spans="1:56">
      <c r="A2314" t="s">
        <v>10755</v>
      </c>
      <c r="B2314">
        <v>6000</v>
      </c>
      <c r="C2314">
        <v>2007</v>
      </c>
      <c r="D2314">
        <v>6</v>
      </c>
      <c r="E2314">
        <v>4.0400000000000001E-4</v>
      </c>
      <c r="F2314">
        <v>18.128499999999999</v>
      </c>
      <c r="H2314">
        <v>14.582940000000001</v>
      </c>
      <c r="I2314">
        <f t="shared" ref="I2314:I2377" si="43">IFERROR(H2314*E2314,"")</f>
        <v>5.8915077600000003E-3</v>
      </c>
      <c r="K2314">
        <v>12.623390000000001</v>
      </c>
      <c r="L2314">
        <v>16.51717</v>
      </c>
      <c r="M2314">
        <v>609.41088999999999</v>
      </c>
      <c r="N2314">
        <v>704.01076</v>
      </c>
      <c r="O2314">
        <v>538.04607999999996</v>
      </c>
      <c r="P2314" t="s">
        <v>10751</v>
      </c>
      <c r="Q2314">
        <v>325</v>
      </c>
      <c r="R2314">
        <v>295</v>
      </c>
      <c r="S2314">
        <v>9.3120999999999992</v>
      </c>
      <c r="T2314">
        <v>0.90769200000000005</v>
      </c>
      <c r="U2314">
        <v>4.9167000000000002E-2</v>
      </c>
      <c r="V2314">
        <v>43.773940000000003</v>
      </c>
      <c r="W2314" t="s">
        <v>10751</v>
      </c>
      <c r="X2314">
        <v>0.28599999999999998</v>
      </c>
      <c r="Y2314">
        <v>0.71399999999999997</v>
      </c>
      <c r="Z2314" t="s">
        <v>10751</v>
      </c>
      <c r="AA2314" t="s">
        <v>10751</v>
      </c>
      <c r="AB2314">
        <v>1</v>
      </c>
      <c r="AC2314" t="s">
        <v>10751</v>
      </c>
      <c r="AD2314" t="s">
        <v>10751</v>
      </c>
      <c r="AE2314" t="s">
        <v>10751</v>
      </c>
      <c r="AF2314" t="s">
        <v>10751</v>
      </c>
      <c r="AG2314">
        <v>1</v>
      </c>
      <c r="AH2314" t="s">
        <v>10751</v>
      </c>
      <c r="AI2314" t="s">
        <v>10751</v>
      </c>
      <c r="AJ2314" t="s">
        <v>10751</v>
      </c>
      <c r="AK2314" t="s">
        <v>10751</v>
      </c>
      <c r="AL2314" t="s">
        <v>10751</v>
      </c>
      <c r="AM2314" t="s">
        <v>10751</v>
      </c>
      <c r="AN2314" t="s">
        <v>10751</v>
      </c>
      <c r="AO2314" t="s">
        <v>10751</v>
      </c>
      <c r="AP2314">
        <v>1</v>
      </c>
      <c r="AQ2314" t="s">
        <v>10751</v>
      </c>
      <c r="AR2314" t="s">
        <v>10751</v>
      </c>
      <c r="AS2314" t="s">
        <v>10751</v>
      </c>
      <c r="AT2314" t="s">
        <v>10751</v>
      </c>
      <c r="AU2314" t="s">
        <v>10751</v>
      </c>
      <c r="AV2314">
        <v>4</v>
      </c>
      <c r="AW2314" t="s">
        <v>10751</v>
      </c>
      <c r="AX2314">
        <v>8</v>
      </c>
      <c r="AY2314">
        <v>1</v>
      </c>
      <c r="AZ2314" t="s">
        <v>10751</v>
      </c>
      <c r="BA2314" t="s">
        <v>10751</v>
      </c>
      <c r="BB2314" t="s">
        <v>10751</v>
      </c>
      <c r="BC2314" t="s">
        <v>10751</v>
      </c>
      <c r="BD2314" t="s">
        <v>10751</v>
      </c>
    </row>
    <row r="2315" spans="1:56">
      <c r="A2315" t="s">
        <v>10755</v>
      </c>
      <c r="B2315">
        <v>6000</v>
      </c>
      <c r="C2315">
        <v>2008</v>
      </c>
      <c r="D2315">
        <v>5</v>
      </c>
      <c r="E2315">
        <v>3.5599999999999998E-4</v>
      </c>
      <c r="F2315">
        <v>17.581910000000001</v>
      </c>
      <c r="H2315">
        <v>14.11003</v>
      </c>
      <c r="I2315">
        <f t="shared" si="43"/>
        <v>5.0231706799999994E-3</v>
      </c>
      <c r="K2315">
        <v>12.35539</v>
      </c>
      <c r="L2315">
        <v>15.803050000000001</v>
      </c>
      <c r="M2315">
        <v>629.83587</v>
      </c>
      <c r="N2315">
        <v>719.28108999999995</v>
      </c>
      <c r="O2315">
        <v>562.35965999999996</v>
      </c>
      <c r="P2315">
        <v>63.513530000000003</v>
      </c>
      <c r="Q2315">
        <v>325</v>
      </c>
      <c r="R2315">
        <v>310.38709999999998</v>
      </c>
      <c r="S2315">
        <v>9.0958000000000006</v>
      </c>
      <c r="T2315">
        <v>0.95503700000000002</v>
      </c>
      <c r="U2315">
        <v>5.1730999999999999E-2</v>
      </c>
      <c r="V2315">
        <v>42.332940000000001</v>
      </c>
      <c r="W2315" t="s">
        <v>10751</v>
      </c>
      <c r="X2315">
        <v>0.32900000000000001</v>
      </c>
      <c r="Y2315">
        <v>0.67100000000000004</v>
      </c>
      <c r="Z2315" t="s">
        <v>10751</v>
      </c>
      <c r="AA2315" t="s">
        <v>10751</v>
      </c>
      <c r="AB2315">
        <v>1</v>
      </c>
      <c r="AC2315" t="s">
        <v>10751</v>
      </c>
      <c r="AD2315" t="s">
        <v>10751</v>
      </c>
      <c r="AE2315" t="s">
        <v>10751</v>
      </c>
      <c r="AF2315" t="s">
        <v>10751</v>
      </c>
      <c r="AG2315">
        <v>1</v>
      </c>
      <c r="AH2315" t="s">
        <v>10751</v>
      </c>
      <c r="AI2315" t="s">
        <v>10751</v>
      </c>
      <c r="AJ2315" t="s">
        <v>10751</v>
      </c>
      <c r="AK2315" t="s">
        <v>10751</v>
      </c>
      <c r="AL2315" t="s">
        <v>10751</v>
      </c>
      <c r="AM2315" t="s">
        <v>10751</v>
      </c>
      <c r="AN2315" t="s">
        <v>10751</v>
      </c>
      <c r="AO2315" t="s">
        <v>10751</v>
      </c>
      <c r="AP2315">
        <v>1</v>
      </c>
      <c r="AQ2315" t="s">
        <v>10751</v>
      </c>
      <c r="AR2315" t="s">
        <v>10751</v>
      </c>
      <c r="AS2315" t="s">
        <v>10751</v>
      </c>
      <c r="AT2315" t="s">
        <v>10751</v>
      </c>
      <c r="AU2315" t="s">
        <v>10751</v>
      </c>
      <c r="AV2315">
        <v>4</v>
      </c>
      <c r="AW2315" t="s">
        <v>10751</v>
      </c>
      <c r="AX2315">
        <v>8</v>
      </c>
      <c r="AY2315">
        <v>1</v>
      </c>
      <c r="AZ2315" t="s">
        <v>10751</v>
      </c>
      <c r="BA2315" t="s">
        <v>10751</v>
      </c>
      <c r="BB2315" t="s">
        <v>10751</v>
      </c>
      <c r="BC2315" t="s">
        <v>10751</v>
      </c>
      <c r="BD2315" t="s">
        <v>10751</v>
      </c>
    </row>
    <row r="2316" spans="1:56">
      <c r="A2316" t="s">
        <v>10755</v>
      </c>
      <c r="B2316">
        <v>6000</v>
      </c>
      <c r="C2316">
        <v>2009</v>
      </c>
      <c r="D2316">
        <v>3</v>
      </c>
      <c r="E2316">
        <v>2.9799999999999998E-4</v>
      </c>
      <c r="F2316">
        <v>17.742470000000001</v>
      </c>
      <c r="H2316">
        <v>14.22231</v>
      </c>
      <c r="I2316">
        <f t="shared" si="43"/>
        <v>4.2382483799999994E-3</v>
      </c>
      <c r="K2316">
        <v>12.490069999999999</v>
      </c>
      <c r="L2316">
        <v>15.884209999999999</v>
      </c>
      <c r="M2316">
        <v>624.86312999999996</v>
      </c>
      <c r="N2316">
        <v>711.52521000000002</v>
      </c>
      <c r="O2316">
        <v>559.48648000000003</v>
      </c>
      <c r="P2316">
        <v>58.679819999999999</v>
      </c>
      <c r="Q2316">
        <v>325</v>
      </c>
      <c r="R2316">
        <v>301</v>
      </c>
      <c r="S2316">
        <v>9.0625999999999998</v>
      </c>
      <c r="T2316">
        <v>0.92615400000000003</v>
      </c>
      <c r="U2316">
        <v>5.0167000000000003E-2</v>
      </c>
      <c r="V2316">
        <v>42.667070000000002</v>
      </c>
      <c r="W2316" t="s">
        <v>10751</v>
      </c>
      <c r="X2316">
        <v>0.373</v>
      </c>
      <c r="Y2316">
        <v>0.627</v>
      </c>
      <c r="Z2316" t="s">
        <v>10751</v>
      </c>
      <c r="AA2316" t="s">
        <v>10751</v>
      </c>
      <c r="AB2316">
        <v>1</v>
      </c>
      <c r="AC2316" t="s">
        <v>10751</v>
      </c>
      <c r="AD2316" t="s">
        <v>10751</v>
      </c>
      <c r="AE2316" t="s">
        <v>10751</v>
      </c>
      <c r="AF2316" t="s">
        <v>10751</v>
      </c>
      <c r="AG2316">
        <v>1</v>
      </c>
      <c r="AH2316" t="s">
        <v>10751</v>
      </c>
      <c r="AI2316" t="s">
        <v>10751</v>
      </c>
      <c r="AJ2316" t="s">
        <v>10751</v>
      </c>
      <c r="AK2316" t="s">
        <v>10751</v>
      </c>
      <c r="AL2316" t="s">
        <v>10751</v>
      </c>
      <c r="AM2316" t="s">
        <v>10751</v>
      </c>
      <c r="AN2316" t="s">
        <v>10751</v>
      </c>
      <c r="AO2316" t="s">
        <v>10751</v>
      </c>
      <c r="AP2316">
        <v>1</v>
      </c>
      <c r="AQ2316" t="s">
        <v>10751</v>
      </c>
      <c r="AR2316" t="s">
        <v>10751</v>
      </c>
      <c r="AS2316" t="s">
        <v>10751</v>
      </c>
      <c r="AT2316" t="s">
        <v>10751</v>
      </c>
      <c r="AU2316" t="s">
        <v>10751</v>
      </c>
      <c r="AV2316">
        <v>4</v>
      </c>
      <c r="AW2316" t="s">
        <v>10751</v>
      </c>
      <c r="AX2316">
        <v>8</v>
      </c>
      <c r="AY2316">
        <v>1</v>
      </c>
      <c r="AZ2316" t="s">
        <v>10751</v>
      </c>
      <c r="BA2316" t="s">
        <v>10751</v>
      </c>
      <c r="BB2316" t="s">
        <v>10751</v>
      </c>
      <c r="BC2316" t="s">
        <v>10751</v>
      </c>
      <c r="BD2316" t="s">
        <v>10751</v>
      </c>
    </row>
    <row r="2317" spans="1:56">
      <c r="A2317" t="s">
        <v>10755</v>
      </c>
      <c r="B2317">
        <v>6000</v>
      </c>
      <c r="C2317">
        <v>2010</v>
      </c>
      <c r="D2317">
        <v>4</v>
      </c>
      <c r="E2317">
        <v>3.3300000000000002E-4</v>
      </c>
      <c r="F2317">
        <v>18.351870000000002</v>
      </c>
      <c r="H2317">
        <v>14.732279999999999</v>
      </c>
      <c r="I2317">
        <f t="shared" si="43"/>
        <v>4.9058492400000002E-3</v>
      </c>
      <c r="K2317">
        <v>12.82325</v>
      </c>
      <c r="L2317">
        <v>16.596150000000002</v>
      </c>
      <c r="M2317">
        <v>603.23316999999997</v>
      </c>
      <c r="N2317">
        <v>693.03787999999997</v>
      </c>
      <c r="O2317">
        <v>535.48575000000005</v>
      </c>
      <c r="P2317">
        <v>63.539239999999999</v>
      </c>
      <c r="Q2317">
        <v>323</v>
      </c>
      <c r="R2317">
        <v>301</v>
      </c>
      <c r="S2317">
        <v>9.1598000000000006</v>
      </c>
      <c r="T2317">
        <v>0.93188899999999997</v>
      </c>
      <c r="U2317">
        <v>5.0167000000000003E-2</v>
      </c>
      <c r="V2317">
        <v>44.196849999999998</v>
      </c>
      <c r="W2317" t="s">
        <v>10751</v>
      </c>
      <c r="X2317">
        <v>0.33300000000000002</v>
      </c>
      <c r="Y2317">
        <v>0.66700000000000004</v>
      </c>
      <c r="Z2317" t="s">
        <v>10751</v>
      </c>
      <c r="AA2317" t="s">
        <v>10751</v>
      </c>
      <c r="AB2317">
        <v>1</v>
      </c>
      <c r="AC2317" t="s">
        <v>10751</v>
      </c>
      <c r="AD2317" t="s">
        <v>10751</v>
      </c>
      <c r="AE2317" t="s">
        <v>10751</v>
      </c>
      <c r="AF2317" t="s">
        <v>10751</v>
      </c>
      <c r="AG2317">
        <v>1</v>
      </c>
      <c r="AH2317" t="s">
        <v>10751</v>
      </c>
      <c r="AI2317" t="s">
        <v>10751</v>
      </c>
      <c r="AJ2317" t="s">
        <v>10751</v>
      </c>
      <c r="AK2317" t="s">
        <v>10751</v>
      </c>
      <c r="AL2317" t="s">
        <v>10751</v>
      </c>
      <c r="AM2317" t="s">
        <v>10751</v>
      </c>
      <c r="AN2317" t="s">
        <v>10751</v>
      </c>
      <c r="AO2317" t="s">
        <v>10751</v>
      </c>
      <c r="AP2317">
        <v>1</v>
      </c>
      <c r="AQ2317" t="s">
        <v>10751</v>
      </c>
      <c r="AR2317" t="s">
        <v>10751</v>
      </c>
      <c r="AS2317" t="s">
        <v>10751</v>
      </c>
      <c r="AT2317" t="s">
        <v>10751</v>
      </c>
      <c r="AU2317">
        <v>1</v>
      </c>
      <c r="AV2317">
        <v>4</v>
      </c>
      <c r="AW2317" t="s">
        <v>10751</v>
      </c>
      <c r="AX2317">
        <v>8</v>
      </c>
      <c r="AY2317">
        <v>1</v>
      </c>
      <c r="AZ2317" t="s">
        <v>10751</v>
      </c>
      <c r="BA2317" t="s">
        <v>10751</v>
      </c>
      <c r="BB2317" t="s">
        <v>10751</v>
      </c>
      <c r="BC2317" t="s">
        <v>10751</v>
      </c>
      <c r="BD2317" t="s">
        <v>10751</v>
      </c>
    </row>
    <row r="2318" spans="1:56">
      <c r="A2318" t="s">
        <v>10755</v>
      </c>
      <c r="B2318">
        <v>6000</v>
      </c>
      <c r="C2318">
        <v>2011</v>
      </c>
      <c r="D2318">
        <v>6</v>
      </c>
      <c r="E2318">
        <v>5.0900000000000001E-4</v>
      </c>
      <c r="F2318">
        <v>17.760269999999998</v>
      </c>
      <c r="H2318">
        <v>14.37232</v>
      </c>
      <c r="I2318">
        <f t="shared" si="43"/>
        <v>7.3155108800000007E-3</v>
      </c>
      <c r="K2318">
        <v>12.519</v>
      </c>
      <c r="L2318">
        <v>16.179210000000001</v>
      </c>
      <c r="M2318">
        <v>618.34123</v>
      </c>
      <c r="N2318">
        <v>709.88081</v>
      </c>
      <c r="O2318">
        <v>549.28506000000004</v>
      </c>
      <c r="P2318">
        <v>64.352279999999993</v>
      </c>
      <c r="Q2318">
        <v>311.73349999999999</v>
      </c>
      <c r="R2318">
        <v>272.21960000000001</v>
      </c>
      <c r="S2318">
        <v>9.8331999999999997</v>
      </c>
      <c r="T2318">
        <v>0.87093200000000004</v>
      </c>
      <c r="U2318">
        <v>4.5370000000000001E-2</v>
      </c>
      <c r="V2318">
        <v>43.203519999999997</v>
      </c>
      <c r="W2318" t="s">
        <v>10751</v>
      </c>
      <c r="X2318">
        <v>0.217</v>
      </c>
      <c r="Y2318">
        <v>0.78300000000000003</v>
      </c>
      <c r="Z2318" t="s">
        <v>10751</v>
      </c>
      <c r="AA2318" t="s">
        <v>10751</v>
      </c>
      <c r="AB2318">
        <v>1</v>
      </c>
      <c r="AC2318" t="s">
        <v>10751</v>
      </c>
      <c r="AD2318" t="s">
        <v>10751</v>
      </c>
      <c r="AE2318" t="s">
        <v>10751</v>
      </c>
      <c r="AF2318" t="s">
        <v>10751</v>
      </c>
      <c r="AG2318">
        <v>1</v>
      </c>
      <c r="AH2318" t="s">
        <v>10751</v>
      </c>
      <c r="AI2318" t="s">
        <v>10751</v>
      </c>
      <c r="AJ2318" t="s">
        <v>10751</v>
      </c>
      <c r="AK2318" t="s">
        <v>10751</v>
      </c>
      <c r="AL2318" t="s">
        <v>10751</v>
      </c>
      <c r="AM2318" t="s">
        <v>10751</v>
      </c>
      <c r="AN2318">
        <v>1E-3</v>
      </c>
      <c r="AO2318" t="s">
        <v>10751</v>
      </c>
      <c r="AP2318">
        <v>0.999</v>
      </c>
      <c r="AQ2318" t="s">
        <v>10751</v>
      </c>
      <c r="AR2318" t="s">
        <v>10751</v>
      </c>
      <c r="AS2318" t="s">
        <v>10751</v>
      </c>
      <c r="AT2318" t="s">
        <v>10751</v>
      </c>
      <c r="AU2318">
        <v>0.56499999999999995</v>
      </c>
      <c r="AV2318">
        <v>4</v>
      </c>
      <c r="AW2318" t="s">
        <v>10751</v>
      </c>
      <c r="AX2318">
        <v>8</v>
      </c>
      <c r="AY2318">
        <v>0.99199999999999999</v>
      </c>
      <c r="AZ2318">
        <v>8.0000000000000002E-3</v>
      </c>
      <c r="BA2318" t="s">
        <v>10751</v>
      </c>
      <c r="BB2318" t="s">
        <v>10751</v>
      </c>
      <c r="BC2318" t="s">
        <v>10751</v>
      </c>
      <c r="BD2318" t="s">
        <v>10751</v>
      </c>
    </row>
    <row r="2319" spans="1:56">
      <c r="A2319" t="s">
        <v>10755</v>
      </c>
      <c r="B2319">
        <v>6000</v>
      </c>
      <c r="C2319">
        <v>2012</v>
      </c>
      <c r="D2319">
        <v>6</v>
      </c>
      <c r="E2319">
        <v>4.4499999999999997E-4</v>
      </c>
      <c r="F2319">
        <v>17.876439999999999</v>
      </c>
      <c r="H2319">
        <v>14.4573</v>
      </c>
      <c r="I2319">
        <f t="shared" si="43"/>
        <v>6.4334984999999999E-3</v>
      </c>
      <c r="K2319">
        <v>12.5943</v>
      </c>
      <c r="L2319">
        <v>16.273250000000001</v>
      </c>
      <c r="M2319">
        <v>614.70690000000002</v>
      </c>
      <c r="N2319">
        <v>705.63643999999999</v>
      </c>
      <c r="O2319">
        <v>546.11093000000005</v>
      </c>
      <c r="P2319">
        <v>64.364689999999996</v>
      </c>
      <c r="Q2319">
        <v>311.24639999999999</v>
      </c>
      <c r="R2319">
        <v>276.46319999999997</v>
      </c>
      <c r="S2319">
        <v>9.9021000000000008</v>
      </c>
      <c r="T2319">
        <v>0.88518300000000005</v>
      </c>
      <c r="U2319">
        <v>4.6077E-2</v>
      </c>
      <c r="V2319">
        <v>43.549610000000001</v>
      </c>
      <c r="W2319" t="s">
        <v>10751</v>
      </c>
      <c r="X2319">
        <v>0.158</v>
      </c>
      <c r="Y2319">
        <v>0.84199999999999997</v>
      </c>
      <c r="Z2319" t="s">
        <v>10751</v>
      </c>
      <c r="AA2319" t="s">
        <v>10751</v>
      </c>
      <c r="AB2319">
        <v>1</v>
      </c>
      <c r="AC2319" t="s">
        <v>10751</v>
      </c>
      <c r="AD2319" t="s">
        <v>10751</v>
      </c>
      <c r="AE2319" t="s">
        <v>10751</v>
      </c>
      <c r="AF2319" t="s">
        <v>10751</v>
      </c>
      <c r="AG2319">
        <v>1</v>
      </c>
      <c r="AH2319" t="s">
        <v>10751</v>
      </c>
      <c r="AI2319" t="s">
        <v>10751</v>
      </c>
      <c r="AJ2319" t="s">
        <v>10751</v>
      </c>
      <c r="AK2319" t="s">
        <v>10751</v>
      </c>
      <c r="AL2319" t="s">
        <v>10751</v>
      </c>
      <c r="AM2319" t="s">
        <v>10751</v>
      </c>
      <c r="AN2319">
        <v>1.2999999999999999E-2</v>
      </c>
      <c r="AO2319" t="s">
        <v>10751</v>
      </c>
      <c r="AP2319">
        <v>0.98699999999999999</v>
      </c>
      <c r="AQ2319" t="s">
        <v>10751</v>
      </c>
      <c r="AR2319" t="s">
        <v>10751</v>
      </c>
      <c r="AS2319" t="s">
        <v>10751</v>
      </c>
      <c r="AT2319" t="s">
        <v>10751</v>
      </c>
      <c r="AU2319">
        <v>0.55700000000000005</v>
      </c>
      <c r="AV2319">
        <v>4</v>
      </c>
      <c r="AW2319" t="s">
        <v>10751</v>
      </c>
      <c r="AX2319">
        <v>8</v>
      </c>
      <c r="AY2319">
        <v>0.99199999999999999</v>
      </c>
      <c r="AZ2319">
        <v>8.0000000000000002E-3</v>
      </c>
      <c r="BA2319" t="s">
        <v>10751</v>
      </c>
      <c r="BB2319" t="s">
        <v>10751</v>
      </c>
      <c r="BC2319" t="s">
        <v>10751</v>
      </c>
      <c r="BD2319" t="s">
        <v>10751</v>
      </c>
    </row>
    <row r="2320" spans="1:56">
      <c r="A2320" t="s">
        <v>10755</v>
      </c>
      <c r="B2320">
        <v>6000</v>
      </c>
      <c r="C2320">
        <v>2013</v>
      </c>
      <c r="D2320">
        <v>5</v>
      </c>
      <c r="E2320">
        <v>3.3500000000000001E-4</v>
      </c>
      <c r="F2320">
        <v>17.803809999999999</v>
      </c>
      <c r="H2320">
        <v>14.41703</v>
      </c>
      <c r="I2320">
        <f t="shared" si="43"/>
        <v>4.8297050499999999E-3</v>
      </c>
      <c r="K2320">
        <v>12.52491</v>
      </c>
      <c r="L2320">
        <v>16.271380000000001</v>
      </c>
      <c r="M2320">
        <v>616.42370000000005</v>
      </c>
      <c r="N2320">
        <v>709.54582000000005</v>
      </c>
      <c r="O2320">
        <v>546.17367000000002</v>
      </c>
      <c r="P2320">
        <v>64.374200000000002</v>
      </c>
      <c r="Q2320">
        <v>310.45299999999997</v>
      </c>
      <c r="R2320">
        <v>275.59969999999998</v>
      </c>
      <c r="S2320">
        <v>9.7825000000000006</v>
      </c>
      <c r="T2320">
        <v>0.88449699999999998</v>
      </c>
      <c r="U2320">
        <v>4.5933000000000002E-2</v>
      </c>
      <c r="V2320">
        <v>43.339410000000001</v>
      </c>
      <c r="W2320" t="s">
        <v>10751</v>
      </c>
      <c r="X2320">
        <v>0.20300000000000001</v>
      </c>
      <c r="Y2320">
        <v>0.79700000000000004</v>
      </c>
      <c r="Z2320" t="s">
        <v>10751</v>
      </c>
      <c r="AA2320" t="s">
        <v>10751</v>
      </c>
      <c r="AB2320">
        <v>1</v>
      </c>
      <c r="AC2320" t="s">
        <v>10751</v>
      </c>
      <c r="AD2320" t="s">
        <v>10751</v>
      </c>
      <c r="AE2320" t="s">
        <v>10751</v>
      </c>
      <c r="AF2320" t="s">
        <v>10751</v>
      </c>
      <c r="AG2320">
        <v>1</v>
      </c>
      <c r="AH2320" t="s">
        <v>10751</v>
      </c>
      <c r="AI2320" t="s">
        <v>10751</v>
      </c>
      <c r="AJ2320" t="s">
        <v>10751</v>
      </c>
      <c r="AK2320" t="s">
        <v>10751</v>
      </c>
      <c r="AL2320" t="s">
        <v>10751</v>
      </c>
      <c r="AM2320" t="s">
        <v>10751</v>
      </c>
      <c r="AN2320" t="s">
        <v>10751</v>
      </c>
      <c r="AO2320" t="s">
        <v>10751</v>
      </c>
      <c r="AP2320">
        <v>1</v>
      </c>
      <c r="AQ2320" t="s">
        <v>10751</v>
      </c>
      <c r="AR2320" t="s">
        <v>10751</v>
      </c>
      <c r="AS2320" t="s">
        <v>10751</v>
      </c>
      <c r="AT2320" t="s">
        <v>10751</v>
      </c>
      <c r="AU2320">
        <v>0.55100000000000005</v>
      </c>
      <c r="AV2320">
        <v>4</v>
      </c>
      <c r="AW2320" t="s">
        <v>10751</v>
      </c>
      <c r="AX2320">
        <v>8</v>
      </c>
      <c r="AY2320">
        <v>0.99099999999999999</v>
      </c>
      <c r="AZ2320">
        <v>8.9999999999999993E-3</v>
      </c>
      <c r="BA2320" t="s">
        <v>10751</v>
      </c>
      <c r="BB2320" t="s">
        <v>10751</v>
      </c>
      <c r="BC2320" t="s">
        <v>10751</v>
      </c>
      <c r="BD2320" t="s">
        <v>10751</v>
      </c>
    </row>
    <row r="2321" spans="1:56">
      <c r="A2321" t="s">
        <v>10755</v>
      </c>
      <c r="B2321">
        <v>6000</v>
      </c>
      <c r="C2321">
        <v>2014</v>
      </c>
      <c r="D2321">
        <v>6</v>
      </c>
      <c r="E2321">
        <v>3.8000000000000002E-4</v>
      </c>
      <c r="F2321">
        <v>18.010000000000002</v>
      </c>
      <c r="H2321">
        <v>14.58278</v>
      </c>
      <c r="I2321">
        <f t="shared" si="43"/>
        <v>5.5414564000000003E-3</v>
      </c>
      <c r="K2321">
        <v>12.646129999999999</v>
      </c>
      <c r="L2321">
        <v>16.487559999999998</v>
      </c>
      <c r="M2321">
        <v>609.41744000000006</v>
      </c>
      <c r="N2321">
        <v>702.74482</v>
      </c>
      <c r="O2321">
        <v>539.01256999999998</v>
      </c>
      <c r="P2321">
        <v>64.071759999999998</v>
      </c>
      <c r="Q2321">
        <v>317.08010000000002</v>
      </c>
      <c r="R2321">
        <v>291.51889999999997</v>
      </c>
      <c r="S2321">
        <v>9.4192</v>
      </c>
      <c r="T2321">
        <v>0.91726600000000003</v>
      </c>
      <c r="U2321">
        <v>4.8585999999999997E-2</v>
      </c>
      <c r="V2321">
        <v>43.82497</v>
      </c>
      <c r="W2321" t="s">
        <v>10751</v>
      </c>
      <c r="X2321">
        <v>0.28499999999999998</v>
      </c>
      <c r="Y2321">
        <v>0.71499999999999997</v>
      </c>
      <c r="Z2321" t="s">
        <v>10751</v>
      </c>
      <c r="AA2321" t="s">
        <v>10751</v>
      </c>
      <c r="AB2321">
        <v>1</v>
      </c>
      <c r="AC2321" t="s">
        <v>10751</v>
      </c>
      <c r="AD2321" t="s">
        <v>10751</v>
      </c>
      <c r="AE2321" t="s">
        <v>10751</v>
      </c>
      <c r="AF2321" t="s">
        <v>10751</v>
      </c>
      <c r="AG2321">
        <v>1</v>
      </c>
      <c r="AH2321" t="s">
        <v>10751</v>
      </c>
      <c r="AI2321" t="s">
        <v>10751</v>
      </c>
      <c r="AJ2321" t="s">
        <v>10751</v>
      </c>
      <c r="AK2321" t="s">
        <v>10751</v>
      </c>
      <c r="AL2321" t="s">
        <v>10751</v>
      </c>
      <c r="AM2321" t="s">
        <v>10751</v>
      </c>
      <c r="AN2321" t="s">
        <v>10751</v>
      </c>
      <c r="AO2321" t="s">
        <v>10751</v>
      </c>
      <c r="AP2321">
        <v>1</v>
      </c>
      <c r="AQ2321" t="s">
        <v>10751</v>
      </c>
      <c r="AR2321" t="s">
        <v>10751</v>
      </c>
      <c r="AS2321" t="s">
        <v>10751</v>
      </c>
      <c r="AT2321" t="s">
        <v>10751</v>
      </c>
      <c r="AU2321">
        <v>0.752</v>
      </c>
      <c r="AV2321">
        <v>4</v>
      </c>
      <c r="AW2321" t="s">
        <v>10751</v>
      </c>
      <c r="AX2321">
        <v>8</v>
      </c>
      <c r="AY2321">
        <v>0.99199999999999999</v>
      </c>
      <c r="AZ2321">
        <v>8.0000000000000002E-3</v>
      </c>
      <c r="BA2321" t="s">
        <v>10751</v>
      </c>
      <c r="BB2321" t="s">
        <v>10751</v>
      </c>
      <c r="BC2321" t="s">
        <v>10751</v>
      </c>
      <c r="BD2321" t="s">
        <v>10751</v>
      </c>
    </row>
    <row r="2322" spans="1:56">
      <c r="A2322" t="s">
        <v>10755</v>
      </c>
      <c r="B2322">
        <v>6000</v>
      </c>
      <c r="C2322">
        <v>2015</v>
      </c>
      <c r="D2322">
        <v>6</v>
      </c>
      <c r="E2322">
        <v>3.6099999999999999E-4</v>
      </c>
      <c r="F2322">
        <v>20.756769999999999</v>
      </c>
      <c r="H2322">
        <v>16.73133</v>
      </c>
      <c r="I2322">
        <f t="shared" si="43"/>
        <v>6.0400101299999997E-3</v>
      </c>
      <c r="K2322">
        <v>14.338520000000001</v>
      </c>
      <c r="L2322">
        <v>19.141020000000001</v>
      </c>
      <c r="M2322">
        <v>531.15930000000003</v>
      </c>
      <c r="N2322">
        <v>619.79879000000005</v>
      </c>
      <c r="O2322">
        <v>464.29092000000003</v>
      </c>
      <c r="P2322">
        <v>61.6</v>
      </c>
      <c r="Q2322">
        <v>224.45160000000001</v>
      </c>
      <c r="R2322">
        <v>274.9264</v>
      </c>
      <c r="S2322">
        <v>9.2626000000000008</v>
      </c>
      <c r="T2322">
        <v>1.2263599999999999</v>
      </c>
      <c r="U2322">
        <v>4.5821000000000001E-2</v>
      </c>
      <c r="V2322">
        <v>50.194110000000002</v>
      </c>
      <c r="W2322" t="s">
        <v>10751</v>
      </c>
      <c r="X2322" t="s">
        <v>10751</v>
      </c>
      <c r="Y2322">
        <v>1</v>
      </c>
      <c r="Z2322" t="s">
        <v>10751</v>
      </c>
      <c r="AA2322" t="s">
        <v>10751</v>
      </c>
      <c r="AB2322">
        <v>1</v>
      </c>
      <c r="AC2322" t="s">
        <v>10751</v>
      </c>
      <c r="AD2322" t="s">
        <v>10751</v>
      </c>
      <c r="AE2322" t="s">
        <v>10751</v>
      </c>
      <c r="AF2322" t="s">
        <v>10751</v>
      </c>
      <c r="AG2322">
        <v>1</v>
      </c>
      <c r="AH2322" t="s">
        <v>10751</v>
      </c>
      <c r="AI2322" t="s">
        <v>10751</v>
      </c>
      <c r="AJ2322" t="s">
        <v>10751</v>
      </c>
      <c r="AK2322" t="s">
        <v>10751</v>
      </c>
      <c r="AL2322" t="s">
        <v>10751</v>
      </c>
      <c r="AM2322" t="s">
        <v>10751</v>
      </c>
      <c r="AN2322" t="s">
        <v>10751</v>
      </c>
      <c r="AO2322" t="s">
        <v>10751</v>
      </c>
      <c r="AP2322">
        <v>1</v>
      </c>
      <c r="AQ2322">
        <v>0.109</v>
      </c>
      <c r="AR2322" t="s">
        <v>10751</v>
      </c>
      <c r="AS2322" t="s">
        <v>10751</v>
      </c>
      <c r="AT2322">
        <v>1</v>
      </c>
      <c r="AU2322">
        <v>1</v>
      </c>
      <c r="AV2322">
        <v>6</v>
      </c>
      <c r="AW2322" t="s">
        <v>10751</v>
      </c>
      <c r="AX2322">
        <v>6</v>
      </c>
      <c r="AY2322" t="s">
        <v>10751</v>
      </c>
      <c r="AZ2322" t="s">
        <v>10751</v>
      </c>
      <c r="BA2322">
        <v>1</v>
      </c>
      <c r="BB2322" t="s">
        <v>10751</v>
      </c>
      <c r="BC2322" t="s">
        <v>10751</v>
      </c>
      <c r="BD2322" t="s">
        <v>10751</v>
      </c>
    </row>
    <row r="2323" spans="1:56">
      <c r="A2323" t="s">
        <v>10755</v>
      </c>
      <c r="B2323">
        <v>6000</v>
      </c>
      <c r="C2323">
        <v>2016</v>
      </c>
      <c r="D2323">
        <v>7</v>
      </c>
      <c r="E2323">
        <v>4.5899999999999999E-4</v>
      </c>
      <c r="F2323">
        <v>20.00628</v>
      </c>
      <c r="H2323">
        <v>16.0748</v>
      </c>
      <c r="I2323">
        <f t="shared" si="43"/>
        <v>7.3783332E-3</v>
      </c>
      <c r="K2323">
        <v>14.0183</v>
      </c>
      <c r="L2323">
        <v>18.07516</v>
      </c>
      <c r="M2323">
        <v>552.85298999999998</v>
      </c>
      <c r="N2323">
        <v>633.95718999999997</v>
      </c>
      <c r="O2323">
        <v>491.66913</v>
      </c>
      <c r="P2323">
        <v>61.401539999999997</v>
      </c>
      <c r="Q2323">
        <v>224.14680000000001</v>
      </c>
      <c r="R2323">
        <v>280.72250000000003</v>
      </c>
      <c r="S2323">
        <v>9.1353000000000009</v>
      </c>
      <c r="T2323">
        <v>1.2540210000000001</v>
      </c>
      <c r="U2323">
        <v>4.6787000000000002E-2</v>
      </c>
      <c r="V2323">
        <v>48.231630000000003</v>
      </c>
      <c r="W2323" t="s">
        <v>10751</v>
      </c>
      <c r="X2323">
        <v>1.2E-2</v>
      </c>
      <c r="Y2323">
        <v>0.98799999999999999</v>
      </c>
      <c r="Z2323" t="s">
        <v>10751</v>
      </c>
      <c r="AA2323" t="s">
        <v>10751</v>
      </c>
      <c r="AB2323">
        <v>1</v>
      </c>
      <c r="AC2323" t="s">
        <v>10751</v>
      </c>
      <c r="AD2323" t="s">
        <v>10751</v>
      </c>
      <c r="AE2323" t="s">
        <v>10751</v>
      </c>
      <c r="AF2323">
        <v>0.13400000000000001</v>
      </c>
      <c r="AG2323">
        <v>0.86599999999999999</v>
      </c>
      <c r="AH2323" t="s">
        <v>10751</v>
      </c>
      <c r="AI2323" t="s">
        <v>10751</v>
      </c>
      <c r="AJ2323" t="s">
        <v>10751</v>
      </c>
      <c r="AK2323" t="s">
        <v>10751</v>
      </c>
      <c r="AL2323" t="s">
        <v>10751</v>
      </c>
      <c r="AM2323" t="s">
        <v>10751</v>
      </c>
      <c r="AN2323" t="s">
        <v>10751</v>
      </c>
      <c r="AO2323" t="s">
        <v>10751</v>
      </c>
      <c r="AP2323">
        <v>1</v>
      </c>
      <c r="AQ2323">
        <v>0.13400000000000001</v>
      </c>
      <c r="AR2323" t="s">
        <v>10751</v>
      </c>
      <c r="AS2323" t="s">
        <v>10751</v>
      </c>
      <c r="AT2323">
        <v>1</v>
      </c>
      <c r="AU2323">
        <v>1</v>
      </c>
      <c r="AV2323">
        <v>6</v>
      </c>
      <c r="AW2323" t="s">
        <v>10751</v>
      </c>
      <c r="AX2323">
        <v>6</v>
      </c>
      <c r="AY2323" t="s">
        <v>10751</v>
      </c>
      <c r="AZ2323" t="s">
        <v>10751</v>
      </c>
      <c r="BA2323">
        <v>1</v>
      </c>
      <c r="BB2323" t="s">
        <v>10751</v>
      </c>
      <c r="BC2323" t="s">
        <v>10751</v>
      </c>
      <c r="BD2323" t="s">
        <v>10751</v>
      </c>
    </row>
    <row r="2324" spans="1:56">
      <c r="A2324" t="s">
        <v>10755</v>
      </c>
      <c r="B2324">
        <v>6000</v>
      </c>
      <c r="C2324">
        <v>2017</v>
      </c>
      <c r="D2324">
        <v>6</v>
      </c>
      <c r="E2324">
        <v>3.7399999999999998E-4</v>
      </c>
      <c r="F2324">
        <v>19.52366</v>
      </c>
      <c r="H2324">
        <v>15.52882</v>
      </c>
      <c r="I2324">
        <f t="shared" si="43"/>
        <v>5.8077786799999994E-3</v>
      </c>
      <c r="K2324">
        <v>13.843669999999999</v>
      </c>
      <c r="L2324">
        <v>17.099</v>
      </c>
      <c r="M2324">
        <v>572.29082000000005</v>
      </c>
      <c r="N2324">
        <v>641.95384000000001</v>
      </c>
      <c r="O2324">
        <v>519.73800000000006</v>
      </c>
      <c r="P2324">
        <v>61.6</v>
      </c>
      <c r="Q2324">
        <v>224.41630000000001</v>
      </c>
      <c r="R2324">
        <v>279.49470000000002</v>
      </c>
      <c r="S2324">
        <v>9.1654999999999998</v>
      </c>
      <c r="T2324">
        <v>1.246823</v>
      </c>
      <c r="U2324">
        <v>4.6581999999999998E-2</v>
      </c>
      <c r="V2324">
        <v>46.58813</v>
      </c>
      <c r="W2324" t="s">
        <v>10751</v>
      </c>
      <c r="X2324" t="s">
        <v>10751</v>
      </c>
      <c r="Y2324">
        <v>1</v>
      </c>
      <c r="Z2324" t="s">
        <v>10751</v>
      </c>
      <c r="AA2324" t="s">
        <v>10751</v>
      </c>
      <c r="AB2324">
        <v>1</v>
      </c>
      <c r="AC2324" t="s">
        <v>10751</v>
      </c>
      <c r="AD2324" t="s">
        <v>10751</v>
      </c>
      <c r="AE2324" t="s">
        <v>10751</v>
      </c>
      <c r="AF2324">
        <v>0.112</v>
      </c>
      <c r="AG2324">
        <v>0.88800000000000001</v>
      </c>
      <c r="AH2324" t="s">
        <v>10751</v>
      </c>
      <c r="AI2324" t="s">
        <v>10751</v>
      </c>
      <c r="AJ2324" t="s">
        <v>10751</v>
      </c>
      <c r="AK2324" t="s">
        <v>10751</v>
      </c>
      <c r="AL2324" t="s">
        <v>10751</v>
      </c>
      <c r="AM2324" t="s">
        <v>10751</v>
      </c>
      <c r="AN2324" t="s">
        <v>10751</v>
      </c>
      <c r="AO2324" t="s">
        <v>10751</v>
      </c>
      <c r="AP2324">
        <v>1</v>
      </c>
      <c r="AQ2324">
        <v>0.112</v>
      </c>
      <c r="AR2324" t="s">
        <v>10751</v>
      </c>
      <c r="AS2324" t="s">
        <v>10751</v>
      </c>
      <c r="AT2324">
        <v>1</v>
      </c>
      <c r="AU2324">
        <v>1</v>
      </c>
      <c r="AV2324">
        <v>6</v>
      </c>
      <c r="AW2324" t="s">
        <v>10751</v>
      </c>
      <c r="AX2324">
        <v>6</v>
      </c>
      <c r="AY2324" t="s">
        <v>10751</v>
      </c>
      <c r="AZ2324" t="s">
        <v>10751</v>
      </c>
      <c r="BA2324">
        <v>1</v>
      </c>
      <c r="BB2324" t="s">
        <v>10751</v>
      </c>
      <c r="BC2324" t="s">
        <v>10751</v>
      </c>
      <c r="BD2324" t="s">
        <v>10751</v>
      </c>
    </row>
    <row r="2325" spans="1:56">
      <c r="A2325" t="s">
        <v>10755</v>
      </c>
      <c r="B2325">
        <v>6000</v>
      </c>
      <c r="C2325">
        <v>2018</v>
      </c>
      <c r="D2325">
        <v>7</v>
      </c>
      <c r="E2325">
        <v>4.3899999999999999E-4</v>
      </c>
      <c r="F2325">
        <v>19.50977</v>
      </c>
      <c r="H2325">
        <v>15.516959999999999</v>
      </c>
      <c r="I2325">
        <f t="shared" si="43"/>
        <v>6.8119454399999998E-3</v>
      </c>
      <c r="K2325">
        <v>13.83686</v>
      </c>
      <c r="L2325">
        <v>17.081630000000001</v>
      </c>
      <c r="M2325">
        <v>572.72810000000004</v>
      </c>
      <c r="N2325">
        <v>642.27000999999996</v>
      </c>
      <c r="O2325">
        <v>520.26666</v>
      </c>
      <c r="P2325">
        <v>61.6</v>
      </c>
      <c r="Q2325">
        <v>224.7251</v>
      </c>
      <c r="R2325">
        <v>278.48259999999999</v>
      </c>
      <c r="S2325">
        <v>9.1949000000000005</v>
      </c>
      <c r="T2325">
        <v>1.240324</v>
      </c>
      <c r="U2325">
        <v>4.6413999999999997E-2</v>
      </c>
      <c r="V2325">
        <v>46.551789999999997</v>
      </c>
      <c r="W2325" t="s">
        <v>10751</v>
      </c>
      <c r="X2325" t="s">
        <v>10751</v>
      </c>
      <c r="Y2325">
        <v>1</v>
      </c>
      <c r="Z2325" t="s">
        <v>10751</v>
      </c>
      <c r="AA2325" t="s">
        <v>10751</v>
      </c>
      <c r="AB2325">
        <v>1</v>
      </c>
      <c r="AC2325" t="s">
        <v>10751</v>
      </c>
      <c r="AD2325" t="s">
        <v>10751</v>
      </c>
      <c r="AE2325" t="s">
        <v>10751</v>
      </c>
      <c r="AF2325">
        <v>8.6999999999999994E-2</v>
      </c>
      <c r="AG2325">
        <v>0.91300000000000003</v>
      </c>
      <c r="AH2325" t="s">
        <v>10751</v>
      </c>
      <c r="AI2325" t="s">
        <v>10751</v>
      </c>
      <c r="AJ2325" t="s">
        <v>10751</v>
      </c>
      <c r="AK2325" t="s">
        <v>10751</v>
      </c>
      <c r="AL2325" t="s">
        <v>10751</v>
      </c>
      <c r="AM2325" t="s">
        <v>10751</v>
      </c>
      <c r="AN2325" t="s">
        <v>10751</v>
      </c>
      <c r="AO2325" t="s">
        <v>10751</v>
      </c>
      <c r="AP2325">
        <v>1</v>
      </c>
      <c r="AQ2325">
        <v>8.6999999999999994E-2</v>
      </c>
      <c r="AR2325" t="s">
        <v>10751</v>
      </c>
      <c r="AS2325" t="s">
        <v>10751</v>
      </c>
      <c r="AT2325">
        <v>1</v>
      </c>
      <c r="AU2325">
        <v>1</v>
      </c>
      <c r="AV2325">
        <v>6</v>
      </c>
      <c r="AW2325" t="s">
        <v>10751</v>
      </c>
      <c r="AX2325">
        <v>6</v>
      </c>
      <c r="AY2325" t="s">
        <v>10751</v>
      </c>
      <c r="AZ2325" t="s">
        <v>10751</v>
      </c>
      <c r="BA2325">
        <v>1</v>
      </c>
      <c r="BB2325" t="s">
        <v>10751</v>
      </c>
      <c r="BC2325" t="s">
        <v>10751</v>
      </c>
      <c r="BD2325" t="s">
        <v>10751</v>
      </c>
    </row>
    <row r="2326" spans="1:56">
      <c r="A2326" t="s">
        <v>10755</v>
      </c>
      <c r="B2326">
        <v>6000</v>
      </c>
      <c r="C2326">
        <v>2019</v>
      </c>
      <c r="D2326">
        <v>8</v>
      </c>
      <c r="E2326">
        <v>5.1599999999999997E-4</v>
      </c>
      <c r="F2326">
        <v>19.881820000000001</v>
      </c>
      <c r="H2326">
        <v>15.88</v>
      </c>
      <c r="I2326">
        <f t="shared" si="43"/>
        <v>8.1940799999999994E-3</v>
      </c>
      <c r="K2326">
        <v>13.92301</v>
      </c>
      <c r="L2326">
        <v>17.763559999999998</v>
      </c>
      <c r="M2326">
        <v>559.63472999999999</v>
      </c>
      <c r="N2326">
        <v>638.29592000000002</v>
      </c>
      <c r="O2326">
        <v>500.29383999999999</v>
      </c>
      <c r="P2326">
        <v>61.6</v>
      </c>
      <c r="Q2326">
        <v>224.86940000000001</v>
      </c>
      <c r="R2326">
        <v>278.00959999999998</v>
      </c>
      <c r="S2326">
        <v>9.2087000000000003</v>
      </c>
      <c r="T2326">
        <v>1.2372860000000001</v>
      </c>
      <c r="U2326">
        <v>4.6335000000000001E-2</v>
      </c>
      <c r="V2326">
        <v>47.645969999999998</v>
      </c>
      <c r="W2326" t="s">
        <v>10751</v>
      </c>
      <c r="X2326" t="s">
        <v>10751</v>
      </c>
      <c r="Y2326">
        <v>1</v>
      </c>
      <c r="Z2326" t="s">
        <v>10751</v>
      </c>
      <c r="AA2326" t="s">
        <v>10751</v>
      </c>
      <c r="AB2326">
        <v>1</v>
      </c>
      <c r="AC2326" t="s">
        <v>10751</v>
      </c>
      <c r="AD2326" t="s">
        <v>10751</v>
      </c>
      <c r="AE2326" t="s">
        <v>10751</v>
      </c>
      <c r="AF2326">
        <v>7.4999999999999997E-2</v>
      </c>
      <c r="AG2326">
        <v>0.92500000000000004</v>
      </c>
      <c r="AH2326" t="s">
        <v>10751</v>
      </c>
      <c r="AI2326" t="s">
        <v>10751</v>
      </c>
      <c r="AJ2326" t="s">
        <v>10751</v>
      </c>
      <c r="AK2326" t="s">
        <v>10751</v>
      </c>
      <c r="AL2326" t="s">
        <v>10751</v>
      </c>
      <c r="AM2326" t="s">
        <v>10751</v>
      </c>
      <c r="AN2326" t="s">
        <v>10751</v>
      </c>
      <c r="AO2326" t="s">
        <v>10751</v>
      </c>
      <c r="AP2326">
        <v>1</v>
      </c>
      <c r="AQ2326">
        <v>7.4999999999999997E-2</v>
      </c>
      <c r="AR2326" t="s">
        <v>10751</v>
      </c>
      <c r="AS2326" t="s">
        <v>10751</v>
      </c>
      <c r="AT2326">
        <v>1</v>
      </c>
      <c r="AU2326">
        <v>1</v>
      </c>
      <c r="AV2326">
        <v>6</v>
      </c>
      <c r="AW2326" t="s">
        <v>10751</v>
      </c>
      <c r="AX2326">
        <v>6</v>
      </c>
      <c r="AY2326" t="s">
        <v>10751</v>
      </c>
      <c r="AZ2326" t="s">
        <v>10751</v>
      </c>
      <c r="BA2326">
        <v>1</v>
      </c>
      <c r="BB2326" t="s">
        <v>10751</v>
      </c>
      <c r="BC2326" t="s">
        <v>10751</v>
      </c>
      <c r="BD2326" t="s">
        <v>10751</v>
      </c>
    </row>
    <row r="2327" spans="1:56">
      <c r="A2327" t="s">
        <v>10755</v>
      </c>
      <c r="B2327">
        <v>6000</v>
      </c>
      <c r="C2327">
        <v>2020</v>
      </c>
      <c r="D2327">
        <v>3</v>
      </c>
      <c r="E2327">
        <v>2.12E-4</v>
      </c>
      <c r="F2327">
        <v>21.788699999999999</v>
      </c>
      <c r="H2327">
        <v>17.407440000000001</v>
      </c>
      <c r="I2327">
        <f t="shared" si="43"/>
        <v>3.6903772800000005E-3</v>
      </c>
      <c r="K2327">
        <v>15.06311</v>
      </c>
      <c r="L2327">
        <v>19.72308</v>
      </c>
      <c r="M2327">
        <v>510.52883000000003</v>
      </c>
      <c r="N2327">
        <v>589.98431000000005</v>
      </c>
      <c r="O2327">
        <v>450.58873999999997</v>
      </c>
      <c r="P2327">
        <v>61.6</v>
      </c>
      <c r="Q2327">
        <v>213.583</v>
      </c>
      <c r="R2327">
        <v>275</v>
      </c>
      <c r="S2327">
        <v>8.2886000000000006</v>
      </c>
      <c r="T2327">
        <v>1.2875559999999999</v>
      </c>
      <c r="U2327">
        <v>4.5832999999999999E-2</v>
      </c>
      <c r="V2327">
        <v>52.222320000000003</v>
      </c>
      <c r="W2327" t="s">
        <v>10751</v>
      </c>
      <c r="X2327" t="s">
        <v>10751</v>
      </c>
      <c r="Y2327">
        <v>1</v>
      </c>
      <c r="Z2327" t="s">
        <v>10751</v>
      </c>
      <c r="AA2327" t="s">
        <v>10751</v>
      </c>
      <c r="AB2327">
        <v>1</v>
      </c>
      <c r="AC2327" t="s">
        <v>10751</v>
      </c>
      <c r="AD2327" t="s">
        <v>10751</v>
      </c>
      <c r="AE2327" t="s">
        <v>10751</v>
      </c>
      <c r="AF2327" t="s">
        <v>10751</v>
      </c>
      <c r="AG2327">
        <v>1</v>
      </c>
      <c r="AH2327" t="s">
        <v>10751</v>
      </c>
      <c r="AI2327" t="s">
        <v>10751</v>
      </c>
      <c r="AJ2327" t="s">
        <v>10751</v>
      </c>
      <c r="AK2327" t="s">
        <v>10751</v>
      </c>
      <c r="AL2327" t="s">
        <v>10751</v>
      </c>
      <c r="AM2327" t="s">
        <v>10751</v>
      </c>
      <c r="AN2327" t="s">
        <v>10751</v>
      </c>
      <c r="AO2327" t="s">
        <v>10751</v>
      </c>
      <c r="AP2327">
        <v>1</v>
      </c>
      <c r="AQ2327" t="s">
        <v>10751</v>
      </c>
      <c r="AR2327" t="s">
        <v>10751</v>
      </c>
      <c r="AS2327" t="s">
        <v>10751</v>
      </c>
      <c r="AT2327">
        <v>1</v>
      </c>
      <c r="AU2327">
        <v>1</v>
      </c>
      <c r="AV2327">
        <v>10</v>
      </c>
      <c r="AW2327" t="s">
        <v>10751</v>
      </c>
      <c r="AX2327">
        <v>6</v>
      </c>
      <c r="AY2327" t="s">
        <v>10751</v>
      </c>
      <c r="AZ2327" t="s">
        <v>10751</v>
      </c>
      <c r="BA2327" t="s">
        <v>10751</v>
      </c>
      <c r="BB2327" t="s">
        <v>10751</v>
      </c>
      <c r="BC2327" t="s">
        <v>10751</v>
      </c>
      <c r="BD2327">
        <v>1</v>
      </c>
    </row>
    <row r="2328" spans="1:56">
      <c r="A2328" t="s">
        <v>10755</v>
      </c>
      <c r="B2328">
        <v>6000</v>
      </c>
      <c r="C2328">
        <v>2021</v>
      </c>
      <c r="D2328">
        <v>1</v>
      </c>
      <c r="E2328">
        <v>4.5000000000000003E-5</v>
      </c>
      <c r="F2328">
        <v>20.433900000000001</v>
      </c>
      <c r="G2328">
        <f>IFERROR(F2328*E2328,"")</f>
        <v>9.1952550000000009E-4</v>
      </c>
      <c r="H2328">
        <v>16.377739999999999</v>
      </c>
      <c r="I2328">
        <f t="shared" si="43"/>
        <v>7.3699829999999999E-4</v>
      </c>
      <c r="J2328">
        <f>IFERROR(M2328*E2328,"")</f>
        <v>2.4418204650000001E-2</v>
      </c>
      <c r="K2328">
        <v>14.14104</v>
      </c>
      <c r="L2328">
        <v>18.596730000000001</v>
      </c>
      <c r="M2328">
        <v>542.62676999999996</v>
      </c>
      <c r="N2328">
        <v>628.45435999999995</v>
      </c>
      <c r="O2328">
        <v>477.87965000000003</v>
      </c>
      <c r="P2328">
        <v>61.6</v>
      </c>
      <c r="Q2328">
        <v>213.5829</v>
      </c>
      <c r="R2328">
        <v>275</v>
      </c>
      <c r="S2328">
        <v>8.2886000000000006</v>
      </c>
      <c r="T2328">
        <v>1.2875559999999999</v>
      </c>
      <c r="U2328">
        <v>4.5832999999999999E-2</v>
      </c>
      <c r="V2328">
        <v>49.133220000000001</v>
      </c>
      <c r="W2328" t="s">
        <v>10751</v>
      </c>
      <c r="X2328" t="s">
        <v>10751</v>
      </c>
      <c r="Y2328">
        <v>1</v>
      </c>
      <c r="Z2328" t="s">
        <v>10751</v>
      </c>
      <c r="AA2328" t="s">
        <v>10751</v>
      </c>
      <c r="AB2328">
        <v>1</v>
      </c>
      <c r="AC2328" t="s">
        <v>10751</v>
      </c>
      <c r="AD2328" t="s">
        <v>10751</v>
      </c>
      <c r="AE2328" t="s">
        <v>10751</v>
      </c>
      <c r="AF2328" t="s">
        <v>10751</v>
      </c>
      <c r="AG2328">
        <v>1</v>
      </c>
      <c r="AH2328" t="s">
        <v>10751</v>
      </c>
      <c r="AI2328" t="s">
        <v>10751</v>
      </c>
      <c r="AJ2328" t="s">
        <v>10751</v>
      </c>
      <c r="AK2328" t="s">
        <v>10751</v>
      </c>
      <c r="AL2328" t="s">
        <v>10751</v>
      </c>
      <c r="AM2328" t="s">
        <v>10751</v>
      </c>
      <c r="AN2328" t="s">
        <v>10751</v>
      </c>
      <c r="AO2328" t="s">
        <v>10751</v>
      </c>
      <c r="AP2328">
        <v>1</v>
      </c>
      <c r="AQ2328" t="s">
        <v>10751</v>
      </c>
      <c r="AR2328" t="s">
        <v>10751</v>
      </c>
      <c r="AS2328" t="s">
        <v>10751</v>
      </c>
      <c r="AT2328">
        <v>1</v>
      </c>
      <c r="AU2328">
        <v>1</v>
      </c>
      <c r="AV2328">
        <v>10</v>
      </c>
      <c r="AW2328" t="s">
        <v>10751</v>
      </c>
      <c r="AX2328">
        <v>6</v>
      </c>
      <c r="AY2328" t="s">
        <v>10751</v>
      </c>
      <c r="AZ2328" t="s">
        <v>10751</v>
      </c>
      <c r="BA2328" t="s">
        <v>10751</v>
      </c>
      <c r="BB2328" t="s">
        <v>10751</v>
      </c>
      <c r="BC2328" t="s">
        <v>10751</v>
      </c>
      <c r="BD2328">
        <v>1</v>
      </c>
    </row>
    <row r="2329" spans="1:56">
      <c r="A2329" t="s">
        <v>10755</v>
      </c>
      <c r="B2329">
        <v>6000</v>
      </c>
      <c r="C2329" t="s">
        <v>10752</v>
      </c>
      <c r="D2329" t="s">
        <v>10751</v>
      </c>
      <c r="E2329">
        <v>3.1999999999999999E-5</v>
      </c>
      <c r="F2329">
        <v>21.656700000000001</v>
      </c>
      <c r="H2329">
        <v>17.353580000000001</v>
      </c>
      <c r="I2329">
        <f t="shared" si="43"/>
        <v>5.5531456000000004E-4</v>
      </c>
      <c r="K2329">
        <v>15.046200000000001</v>
      </c>
      <c r="L2329">
        <v>19.623799999999999</v>
      </c>
      <c r="M2329">
        <v>512.11343999999997</v>
      </c>
      <c r="N2329">
        <v>590.64751000000001</v>
      </c>
      <c r="O2329">
        <v>452.86844000000002</v>
      </c>
      <c r="P2329">
        <v>61.6</v>
      </c>
      <c r="Q2329">
        <v>213.583</v>
      </c>
      <c r="R2329">
        <v>275</v>
      </c>
      <c r="S2329">
        <v>8.2886000000000006</v>
      </c>
      <c r="T2329">
        <v>1.2875559999999999</v>
      </c>
      <c r="U2329">
        <v>4.5832999999999999E-2</v>
      </c>
      <c r="V2329">
        <v>52.06073</v>
      </c>
      <c r="W2329" t="s">
        <v>10751</v>
      </c>
      <c r="X2329" t="s">
        <v>10751</v>
      </c>
      <c r="Y2329">
        <v>1</v>
      </c>
      <c r="Z2329" t="s">
        <v>10751</v>
      </c>
      <c r="AA2329" t="s">
        <v>10751</v>
      </c>
      <c r="AB2329">
        <v>1</v>
      </c>
      <c r="AC2329" t="s">
        <v>10751</v>
      </c>
      <c r="AD2329" t="s">
        <v>10751</v>
      </c>
      <c r="AE2329" t="s">
        <v>10751</v>
      </c>
      <c r="AF2329" t="s">
        <v>10751</v>
      </c>
      <c r="AG2329">
        <v>1</v>
      </c>
      <c r="AH2329" t="s">
        <v>10751</v>
      </c>
      <c r="AI2329" t="s">
        <v>10751</v>
      </c>
      <c r="AJ2329" t="s">
        <v>10751</v>
      </c>
      <c r="AK2329" t="s">
        <v>10751</v>
      </c>
      <c r="AL2329" t="s">
        <v>10751</v>
      </c>
      <c r="AM2329" t="s">
        <v>10751</v>
      </c>
      <c r="AN2329" t="s">
        <v>10751</v>
      </c>
      <c r="AO2329" t="s">
        <v>10751</v>
      </c>
      <c r="AP2329">
        <v>1</v>
      </c>
      <c r="AQ2329" t="s">
        <v>10751</v>
      </c>
      <c r="AR2329" t="s">
        <v>10751</v>
      </c>
      <c r="AS2329" t="s">
        <v>10751</v>
      </c>
      <c r="AT2329">
        <v>1</v>
      </c>
      <c r="AU2329">
        <v>1</v>
      </c>
      <c r="AV2329">
        <v>10</v>
      </c>
      <c r="AW2329" t="s">
        <v>10751</v>
      </c>
      <c r="AX2329">
        <v>6</v>
      </c>
      <c r="AY2329" t="s">
        <v>10751</v>
      </c>
      <c r="AZ2329" t="s">
        <v>10751</v>
      </c>
      <c r="BA2329" t="s">
        <v>10751</v>
      </c>
      <c r="BB2329" t="s">
        <v>10751</v>
      </c>
      <c r="BC2329" t="s">
        <v>10751</v>
      </c>
      <c r="BD2329">
        <v>1</v>
      </c>
    </row>
    <row r="2330" spans="1:56">
      <c r="A2330" t="s">
        <v>10753</v>
      </c>
      <c r="B2330">
        <v>6000</v>
      </c>
      <c r="C2330">
        <v>1975</v>
      </c>
      <c r="D2330">
        <v>0</v>
      </c>
      <c r="E2330">
        <v>1.0000000000000001E-5</v>
      </c>
      <c r="F2330">
        <v>10.2782</v>
      </c>
      <c r="H2330">
        <v>8.7330199999999998</v>
      </c>
      <c r="I2330">
        <f t="shared" si="43"/>
        <v>8.7330200000000006E-5</v>
      </c>
      <c r="K2330">
        <v>8.2926599999999997</v>
      </c>
      <c r="L2330">
        <v>9.3391500000000001</v>
      </c>
      <c r="M2330" s="129">
        <v>1017.63232</v>
      </c>
      <c r="N2330" s="129">
        <v>1071.6703199999999</v>
      </c>
      <c r="O2330">
        <v>951.58587999999997</v>
      </c>
      <c r="P2330" t="s">
        <v>10751</v>
      </c>
      <c r="Q2330">
        <v>400</v>
      </c>
      <c r="R2330">
        <v>170</v>
      </c>
      <c r="S2330" t="s">
        <v>10751</v>
      </c>
      <c r="T2330">
        <v>0.42499999999999999</v>
      </c>
      <c r="U2330">
        <v>2.8333000000000001E-2</v>
      </c>
      <c r="V2330">
        <v>26.209949999999999</v>
      </c>
      <c r="W2330" t="s">
        <v>10751</v>
      </c>
      <c r="X2330">
        <v>1</v>
      </c>
      <c r="Y2330" t="s">
        <v>10751</v>
      </c>
      <c r="Z2330">
        <v>0.127</v>
      </c>
      <c r="AA2330">
        <v>0.873</v>
      </c>
      <c r="AB2330" t="s">
        <v>10751</v>
      </c>
      <c r="AC2330" t="s">
        <v>10751</v>
      </c>
      <c r="AD2330" t="s">
        <v>10751</v>
      </c>
      <c r="AE2330">
        <v>1</v>
      </c>
      <c r="AF2330" t="s">
        <v>10751</v>
      </c>
      <c r="AG2330" t="s">
        <v>10751</v>
      </c>
      <c r="AH2330" t="s">
        <v>10751</v>
      </c>
      <c r="AI2330" t="s">
        <v>10751</v>
      </c>
      <c r="AJ2330" t="s">
        <v>10751</v>
      </c>
      <c r="AK2330" t="s">
        <v>10751</v>
      </c>
      <c r="AL2330" t="s">
        <v>10751</v>
      </c>
      <c r="AM2330" t="s">
        <v>10751</v>
      </c>
      <c r="AN2330" t="s">
        <v>10751</v>
      </c>
      <c r="AO2330" t="s">
        <v>10751</v>
      </c>
      <c r="AP2330">
        <v>1</v>
      </c>
      <c r="AQ2330" t="s">
        <v>10751</v>
      </c>
      <c r="AR2330" t="s">
        <v>10751</v>
      </c>
      <c r="AS2330" t="s">
        <v>10751</v>
      </c>
      <c r="AT2330" t="s">
        <v>10751</v>
      </c>
      <c r="AU2330" t="s">
        <v>10751</v>
      </c>
      <c r="AV2330" t="s">
        <v>10751</v>
      </c>
      <c r="AW2330" t="s">
        <v>10751</v>
      </c>
      <c r="AX2330">
        <v>8</v>
      </c>
      <c r="AY2330" t="s">
        <v>10751</v>
      </c>
      <c r="AZ2330" t="s">
        <v>10751</v>
      </c>
      <c r="BA2330" t="s">
        <v>10751</v>
      </c>
      <c r="BB2330" t="s">
        <v>10751</v>
      </c>
      <c r="BC2330" t="s">
        <v>10751</v>
      </c>
      <c r="BD2330" t="s">
        <v>10751</v>
      </c>
    </row>
    <row r="2331" spans="1:56">
      <c r="A2331" t="s">
        <v>10753</v>
      </c>
      <c r="B2331">
        <v>6000</v>
      </c>
      <c r="C2331">
        <v>1976</v>
      </c>
      <c r="D2331">
        <v>1</v>
      </c>
      <c r="E2331">
        <v>7.8999999999999996E-5</v>
      </c>
      <c r="F2331">
        <v>11.88777</v>
      </c>
      <c r="H2331">
        <v>10.106249999999999</v>
      </c>
      <c r="I2331">
        <f t="shared" si="43"/>
        <v>7.9839374999999993E-4</v>
      </c>
      <c r="K2331">
        <v>9.5009099999999993</v>
      </c>
      <c r="L2331">
        <v>10.9597</v>
      </c>
      <c r="M2331">
        <v>879.35685000000001</v>
      </c>
      <c r="N2331">
        <v>935.38373000000001</v>
      </c>
      <c r="O2331">
        <v>810.87955999999997</v>
      </c>
      <c r="P2331" t="s">
        <v>10751</v>
      </c>
      <c r="Q2331">
        <v>400.334</v>
      </c>
      <c r="R2331">
        <v>170.4639</v>
      </c>
      <c r="S2331" t="s">
        <v>10751</v>
      </c>
      <c r="T2331">
        <v>0.425709</v>
      </c>
      <c r="U2331">
        <v>2.8410999999999999E-2</v>
      </c>
      <c r="V2331">
        <v>30.35492</v>
      </c>
      <c r="W2331" t="s">
        <v>10751</v>
      </c>
      <c r="X2331">
        <v>1</v>
      </c>
      <c r="Y2331" t="s">
        <v>10751</v>
      </c>
      <c r="Z2331">
        <v>0.128</v>
      </c>
      <c r="AA2331">
        <v>0.872</v>
      </c>
      <c r="AB2331" t="s">
        <v>10751</v>
      </c>
      <c r="AC2331" t="s">
        <v>10751</v>
      </c>
      <c r="AD2331" t="s">
        <v>10751</v>
      </c>
      <c r="AE2331">
        <v>1</v>
      </c>
      <c r="AF2331" t="s">
        <v>10751</v>
      </c>
      <c r="AG2331" t="s">
        <v>10751</v>
      </c>
      <c r="AH2331" t="s">
        <v>10751</v>
      </c>
      <c r="AI2331" t="s">
        <v>10751</v>
      </c>
      <c r="AJ2331" t="s">
        <v>10751</v>
      </c>
      <c r="AK2331" t="s">
        <v>10751</v>
      </c>
      <c r="AL2331" t="s">
        <v>10751</v>
      </c>
      <c r="AM2331" t="s">
        <v>10751</v>
      </c>
      <c r="AN2331" t="s">
        <v>10751</v>
      </c>
      <c r="AO2331" t="s">
        <v>10751</v>
      </c>
      <c r="AP2331">
        <v>1</v>
      </c>
      <c r="AQ2331" t="s">
        <v>10751</v>
      </c>
      <c r="AR2331" t="s">
        <v>10751</v>
      </c>
      <c r="AS2331" t="s">
        <v>10751</v>
      </c>
      <c r="AT2331" t="s">
        <v>10751</v>
      </c>
      <c r="AU2331" t="s">
        <v>10751</v>
      </c>
      <c r="AV2331" t="s">
        <v>10751</v>
      </c>
      <c r="AW2331" t="s">
        <v>10751</v>
      </c>
      <c r="AX2331">
        <v>8</v>
      </c>
      <c r="AY2331" t="s">
        <v>10751</v>
      </c>
      <c r="AZ2331" t="s">
        <v>10751</v>
      </c>
      <c r="BA2331" t="s">
        <v>10751</v>
      </c>
      <c r="BB2331" t="s">
        <v>10751</v>
      </c>
      <c r="BC2331" t="s">
        <v>10751</v>
      </c>
      <c r="BD2331" t="s">
        <v>10751</v>
      </c>
    </row>
    <row r="2332" spans="1:56">
      <c r="A2332" t="s">
        <v>10753</v>
      </c>
      <c r="B2332">
        <v>6000</v>
      </c>
      <c r="C2332">
        <v>1977</v>
      </c>
      <c r="D2332">
        <v>1</v>
      </c>
      <c r="E2332">
        <v>6.8999999999999997E-5</v>
      </c>
      <c r="F2332">
        <v>11.9168</v>
      </c>
      <c r="H2332">
        <v>10.131550000000001</v>
      </c>
      <c r="I2332">
        <f t="shared" si="43"/>
        <v>6.9907694999999997E-4</v>
      </c>
      <c r="K2332">
        <v>9.5178499999999993</v>
      </c>
      <c r="L2332">
        <v>10.9983</v>
      </c>
      <c r="M2332">
        <v>877.16074000000003</v>
      </c>
      <c r="N2332">
        <v>933.71887000000004</v>
      </c>
      <c r="O2332">
        <v>808.03413</v>
      </c>
      <c r="P2332" t="s">
        <v>10751</v>
      </c>
      <c r="Q2332">
        <v>400</v>
      </c>
      <c r="R2332">
        <v>180</v>
      </c>
      <c r="S2332" t="s">
        <v>10751</v>
      </c>
      <c r="T2332">
        <v>0.45</v>
      </c>
      <c r="U2332">
        <v>0.03</v>
      </c>
      <c r="V2332">
        <v>30.414660000000001</v>
      </c>
      <c r="W2332" t="s">
        <v>10751</v>
      </c>
      <c r="X2332">
        <v>1</v>
      </c>
      <c r="Y2332" t="s">
        <v>10751</v>
      </c>
      <c r="Z2332">
        <v>0.11600000000000001</v>
      </c>
      <c r="AA2332">
        <v>0.88400000000000001</v>
      </c>
      <c r="AB2332" t="s">
        <v>10751</v>
      </c>
      <c r="AC2332" t="s">
        <v>10751</v>
      </c>
      <c r="AD2332" t="s">
        <v>10751</v>
      </c>
      <c r="AE2332">
        <v>1</v>
      </c>
      <c r="AF2332" t="s">
        <v>10751</v>
      </c>
      <c r="AG2332" t="s">
        <v>10751</v>
      </c>
      <c r="AH2332" t="s">
        <v>10751</v>
      </c>
      <c r="AI2332" t="s">
        <v>10751</v>
      </c>
      <c r="AJ2332" t="s">
        <v>10751</v>
      </c>
      <c r="AK2332" t="s">
        <v>10751</v>
      </c>
      <c r="AL2332" t="s">
        <v>10751</v>
      </c>
      <c r="AM2332" t="s">
        <v>10751</v>
      </c>
      <c r="AN2332" t="s">
        <v>10751</v>
      </c>
      <c r="AO2332" t="s">
        <v>10751</v>
      </c>
      <c r="AP2332">
        <v>1</v>
      </c>
      <c r="AQ2332" t="s">
        <v>10751</v>
      </c>
      <c r="AR2332" t="s">
        <v>10751</v>
      </c>
      <c r="AS2332" t="s">
        <v>10751</v>
      </c>
      <c r="AT2332" t="s">
        <v>10751</v>
      </c>
      <c r="AU2332" t="s">
        <v>10751</v>
      </c>
      <c r="AV2332" t="s">
        <v>10751</v>
      </c>
      <c r="AW2332" t="s">
        <v>10751</v>
      </c>
      <c r="AX2332">
        <v>8</v>
      </c>
      <c r="AY2332" t="s">
        <v>10751</v>
      </c>
      <c r="AZ2332" t="s">
        <v>10751</v>
      </c>
      <c r="BA2332" t="s">
        <v>10751</v>
      </c>
      <c r="BB2332" t="s">
        <v>10751</v>
      </c>
      <c r="BC2332" t="s">
        <v>10751</v>
      </c>
      <c r="BD2332" t="s">
        <v>10751</v>
      </c>
    </row>
    <row r="2333" spans="1:56">
      <c r="A2333" t="s">
        <v>10753</v>
      </c>
      <c r="B2333">
        <v>6000</v>
      </c>
      <c r="C2333">
        <v>1978</v>
      </c>
      <c r="D2333">
        <v>1</v>
      </c>
      <c r="E2333">
        <v>1.03E-4</v>
      </c>
      <c r="F2333">
        <v>11.36369</v>
      </c>
      <c r="H2333">
        <v>9.65015</v>
      </c>
      <c r="I2333">
        <f t="shared" si="43"/>
        <v>9.9396545000000002E-4</v>
      </c>
      <c r="K2333">
        <v>9.2114399999999996</v>
      </c>
      <c r="L2333">
        <v>10.24661</v>
      </c>
      <c r="M2333">
        <v>920.91835000000003</v>
      </c>
      <c r="N2333">
        <v>964.77844000000005</v>
      </c>
      <c r="O2333">
        <v>867.31156999999996</v>
      </c>
      <c r="P2333" t="s">
        <v>10751</v>
      </c>
      <c r="Q2333">
        <v>400.03629999999998</v>
      </c>
      <c r="R2333">
        <v>179.7209</v>
      </c>
      <c r="S2333">
        <v>14.973100000000001</v>
      </c>
      <c r="T2333">
        <v>0.44926500000000003</v>
      </c>
      <c r="U2333">
        <v>2.9953E-2</v>
      </c>
      <c r="V2333">
        <v>28.971260000000001</v>
      </c>
      <c r="W2333" t="s">
        <v>10751</v>
      </c>
      <c r="X2333">
        <v>1</v>
      </c>
      <c r="Y2333" t="s">
        <v>10751</v>
      </c>
      <c r="Z2333">
        <v>0.155</v>
      </c>
      <c r="AA2333">
        <v>0.84499999999999997</v>
      </c>
      <c r="AB2333" t="s">
        <v>10751</v>
      </c>
      <c r="AC2333" t="s">
        <v>10751</v>
      </c>
      <c r="AD2333" t="s">
        <v>10751</v>
      </c>
      <c r="AE2333">
        <v>1</v>
      </c>
      <c r="AF2333" t="s">
        <v>10751</v>
      </c>
      <c r="AG2333" t="s">
        <v>10751</v>
      </c>
      <c r="AH2333" t="s">
        <v>10751</v>
      </c>
      <c r="AI2333" t="s">
        <v>10751</v>
      </c>
      <c r="AJ2333" t="s">
        <v>10751</v>
      </c>
      <c r="AK2333" t="s">
        <v>10751</v>
      </c>
      <c r="AL2333" t="s">
        <v>10751</v>
      </c>
      <c r="AM2333" t="s">
        <v>10751</v>
      </c>
      <c r="AN2333" t="s">
        <v>10751</v>
      </c>
      <c r="AO2333" t="s">
        <v>10751</v>
      </c>
      <c r="AP2333">
        <v>1</v>
      </c>
      <c r="AQ2333" t="s">
        <v>10751</v>
      </c>
      <c r="AR2333" t="s">
        <v>10751</v>
      </c>
      <c r="AS2333" t="s">
        <v>10751</v>
      </c>
      <c r="AT2333" t="s">
        <v>10751</v>
      </c>
      <c r="AU2333" t="s">
        <v>10751</v>
      </c>
      <c r="AV2333" t="s">
        <v>10751</v>
      </c>
      <c r="AW2333" t="s">
        <v>10751</v>
      </c>
      <c r="AX2333">
        <v>8</v>
      </c>
      <c r="AY2333" t="s">
        <v>10751</v>
      </c>
      <c r="AZ2333" t="s">
        <v>10751</v>
      </c>
      <c r="BA2333" t="s">
        <v>10751</v>
      </c>
      <c r="BB2333" t="s">
        <v>10751</v>
      </c>
      <c r="BC2333" t="s">
        <v>10751</v>
      </c>
      <c r="BD2333" t="s">
        <v>10751</v>
      </c>
    </row>
    <row r="2334" spans="1:56">
      <c r="A2334" t="s">
        <v>10753</v>
      </c>
      <c r="B2334">
        <v>6000</v>
      </c>
      <c r="C2334">
        <v>1979</v>
      </c>
      <c r="D2334" t="s">
        <v>10751</v>
      </c>
      <c r="E2334" t="s">
        <v>10751</v>
      </c>
      <c r="F2334" t="s">
        <v>10751</v>
      </c>
      <c r="H2334" t="s">
        <v>10751</v>
      </c>
      <c r="I2334" t="str">
        <f t="shared" si="43"/>
        <v/>
      </c>
      <c r="K2334" t="s">
        <v>10751</v>
      </c>
      <c r="L2334" t="s">
        <v>10751</v>
      </c>
      <c r="M2334" t="s">
        <v>10751</v>
      </c>
      <c r="N2334" t="s">
        <v>10751</v>
      </c>
      <c r="O2334" t="s">
        <v>10751</v>
      </c>
      <c r="P2334" t="s">
        <v>10751</v>
      </c>
      <c r="Q2334" t="s">
        <v>10751</v>
      </c>
      <c r="R2334" t="s">
        <v>10751</v>
      </c>
      <c r="S2334" t="s">
        <v>10751</v>
      </c>
      <c r="T2334" t="s">
        <v>10751</v>
      </c>
      <c r="U2334" t="s">
        <v>10751</v>
      </c>
      <c r="V2334" t="s">
        <v>10751</v>
      </c>
      <c r="W2334" t="s">
        <v>10751</v>
      </c>
      <c r="X2334" t="s">
        <v>10751</v>
      </c>
      <c r="Y2334" t="s">
        <v>10751</v>
      </c>
      <c r="Z2334" t="s">
        <v>10751</v>
      </c>
      <c r="AA2334" t="s">
        <v>10751</v>
      </c>
      <c r="AB2334" t="s">
        <v>10751</v>
      </c>
      <c r="AC2334" t="s">
        <v>10751</v>
      </c>
      <c r="AD2334" t="s">
        <v>10751</v>
      </c>
      <c r="AE2334" t="s">
        <v>10751</v>
      </c>
      <c r="AF2334" t="s">
        <v>10751</v>
      </c>
      <c r="AG2334" t="s">
        <v>10751</v>
      </c>
      <c r="AH2334" t="s">
        <v>10751</v>
      </c>
      <c r="AI2334" t="s">
        <v>10751</v>
      </c>
      <c r="AJ2334" t="s">
        <v>10751</v>
      </c>
      <c r="AK2334" t="s">
        <v>10751</v>
      </c>
      <c r="AL2334" t="s">
        <v>10751</v>
      </c>
      <c r="AM2334" t="s">
        <v>10751</v>
      </c>
      <c r="AN2334" t="s">
        <v>10751</v>
      </c>
      <c r="AO2334" t="s">
        <v>10751</v>
      </c>
      <c r="AP2334" t="s">
        <v>10751</v>
      </c>
      <c r="AQ2334" t="s">
        <v>10751</v>
      </c>
      <c r="AR2334" t="s">
        <v>10751</v>
      </c>
      <c r="AS2334" t="s">
        <v>10751</v>
      </c>
      <c r="AT2334" t="s">
        <v>10751</v>
      </c>
      <c r="AU2334" t="s">
        <v>10751</v>
      </c>
      <c r="AV2334" t="s">
        <v>10751</v>
      </c>
      <c r="AW2334" t="s">
        <v>10751</v>
      </c>
      <c r="AX2334" t="s">
        <v>10751</v>
      </c>
      <c r="AY2334" t="s">
        <v>10751</v>
      </c>
      <c r="AZ2334" t="s">
        <v>10751</v>
      </c>
      <c r="BA2334" t="s">
        <v>10751</v>
      </c>
      <c r="BB2334" t="s">
        <v>10751</v>
      </c>
      <c r="BC2334" t="s">
        <v>10751</v>
      </c>
      <c r="BD2334" t="s">
        <v>10751</v>
      </c>
    </row>
    <row r="2335" spans="1:56">
      <c r="A2335" t="s">
        <v>10753</v>
      </c>
      <c r="B2335">
        <v>6000</v>
      </c>
      <c r="C2335">
        <v>1980</v>
      </c>
      <c r="D2335">
        <v>3</v>
      </c>
      <c r="E2335">
        <v>2.4499999999999999E-4</v>
      </c>
      <c r="F2335">
        <v>13.36068</v>
      </c>
      <c r="H2335">
        <v>11.396369999999999</v>
      </c>
      <c r="I2335">
        <f t="shared" si="43"/>
        <v>2.7921106499999996E-3</v>
      </c>
      <c r="K2335">
        <v>10.271940000000001</v>
      </c>
      <c r="L2335">
        <v>13.15662</v>
      </c>
      <c r="M2335">
        <v>779.80966000000001</v>
      </c>
      <c r="N2335">
        <v>865.17233999999996</v>
      </c>
      <c r="O2335">
        <v>675.47749999999996</v>
      </c>
      <c r="P2335" t="s">
        <v>10751</v>
      </c>
      <c r="Q2335">
        <v>350</v>
      </c>
      <c r="R2335">
        <v>164.65700000000001</v>
      </c>
      <c r="S2335">
        <v>16.145299999999999</v>
      </c>
      <c r="T2335">
        <v>0.47044900000000001</v>
      </c>
      <c r="U2335">
        <v>2.7442999999999999E-2</v>
      </c>
      <c r="V2335">
        <v>34.189109999999999</v>
      </c>
      <c r="W2335" t="s">
        <v>10751</v>
      </c>
      <c r="X2335">
        <v>3.4000000000000002E-2</v>
      </c>
      <c r="Y2335">
        <v>0.96599999999999997</v>
      </c>
      <c r="Z2335" t="s">
        <v>10751</v>
      </c>
      <c r="AA2335" t="s">
        <v>10751</v>
      </c>
      <c r="AB2335">
        <v>1</v>
      </c>
      <c r="AC2335" t="s">
        <v>10751</v>
      </c>
      <c r="AD2335" t="s">
        <v>10751</v>
      </c>
      <c r="AE2335">
        <v>1</v>
      </c>
      <c r="AF2335" t="s">
        <v>10751</v>
      </c>
      <c r="AG2335" t="s">
        <v>10751</v>
      </c>
      <c r="AH2335" t="s">
        <v>10751</v>
      </c>
      <c r="AI2335" t="s">
        <v>10751</v>
      </c>
      <c r="AJ2335" t="s">
        <v>10751</v>
      </c>
      <c r="AK2335" t="s">
        <v>10751</v>
      </c>
      <c r="AL2335" t="s">
        <v>10751</v>
      </c>
      <c r="AM2335" t="s">
        <v>10751</v>
      </c>
      <c r="AN2335" t="s">
        <v>10751</v>
      </c>
      <c r="AO2335" t="s">
        <v>10751</v>
      </c>
      <c r="AP2335">
        <v>1</v>
      </c>
      <c r="AQ2335" t="s">
        <v>10751</v>
      </c>
      <c r="AR2335" t="s">
        <v>10751</v>
      </c>
      <c r="AS2335" t="s">
        <v>10751</v>
      </c>
      <c r="AT2335" t="s">
        <v>10751</v>
      </c>
      <c r="AU2335" t="s">
        <v>10751</v>
      </c>
      <c r="AV2335">
        <v>3</v>
      </c>
      <c r="AW2335" t="s">
        <v>10751</v>
      </c>
      <c r="AX2335">
        <v>8</v>
      </c>
      <c r="AY2335">
        <v>1</v>
      </c>
      <c r="AZ2335" t="s">
        <v>10751</v>
      </c>
      <c r="BA2335" t="s">
        <v>10751</v>
      </c>
      <c r="BB2335" t="s">
        <v>10751</v>
      </c>
      <c r="BC2335" t="s">
        <v>10751</v>
      </c>
      <c r="BD2335" t="s">
        <v>10751</v>
      </c>
    </row>
    <row r="2336" spans="1:56">
      <c r="A2336" t="s">
        <v>10753</v>
      </c>
      <c r="B2336">
        <v>6000</v>
      </c>
      <c r="C2336">
        <v>1981</v>
      </c>
      <c r="D2336" t="s">
        <v>10751</v>
      </c>
      <c r="E2336" t="s">
        <v>10751</v>
      </c>
      <c r="F2336" t="s">
        <v>10751</v>
      </c>
      <c r="H2336" t="s">
        <v>10751</v>
      </c>
      <c r="I2336" t="str">
        <f t="shared" si="43"/>
        <v/>
      </c>
      <c r="K2336" t="s">
        <v>10751</v>
      </c>
      <c r="L2336" t="s">
        <v>10751</v>
      </c>
      <c r="M2336" t="s">
        <v>10751</v>
      </c>
      <c r="N2336" t="s">
        <v>10751</v>
      </c>
      <c r="O2336" t="s">
        <v>10751</v>
      </c>
      <c r="P2336" t="s">
        <v>10751</v>
      </c>
      <c r="Q2336" t="s">
        <v>10751</v>
      </c>
      <c r="R2336" t="s">
        <v>10751</v>
      </c>
      <c r="S2336" t="s">
        <v>10751</v>
      </c>
      <c r="T2336" t="s">
        <v>10751</v>
      </c>
      <c r="U2336" t="s">
        <v>10751</v>
      </c>
      <c r="V2336" t="s">
        <v>10751</v>
      </c>
      <c r="W2336" t="s">
        <v>10751</v>
      </c>
      <c r="X2336" t="s">
        <v>10751</v>
      </c>
      <c r="Y2336" t="s">
        <v>10751</v>
      </c>
      <c r="Z2336" t="s">
        <v>10751</v>
      </c>
      <c r="AA2336" t="s">
        <v>10751</v>
      </c>
      <c r="AB2336" t="s">
        <v>10751</v>
      </c>
      <c r="AC2336" t="s">
        <v>10751</v>
      </c>
      <c r="AD2336" t="s">
        <v>10751</v>
      </c>
      <c r="AE2336" t="s">
        <v>10751</v>
      </c>
      <c r="AF2336" t="s">
        <v>10751</v>
      </c>
      <c r="AG2336" t="s">
        <v>10751</v>
      </c>
      <c r="AH2336" t="s">
        <v>10751</v>
      </c>
      <c r="AI2336" t="s">
        <v>10751</v>
      </c>
      <c r="AJ2336" t="s">
        <v>10751</v>
      </c>
      <c r="AK2336" t="s">
        <v>10751</v>
      </c>
      <c r="AL2336" t="s">
        <v>10751</v>
      </c>
      <c r="AM2336" t="s">
        <v>10751</v>
      </c>
      <c r="AN2336" t="s">
        <v>10751</v>
      </c>
      <c r="AO2336" t="s">
        <v>10751</v>
      </c>
      <c r="AP2336" t="s">
        <v>10751</v>
      </c>
      <c r="AQ2336" t="s">
        <v>10751</v>
      </c>
      <c r="AR2336" t="s">
        <v>10751</v>
      </c>
      <c r="AS2336" t="s">
        <v>10751</v>
      </c>
      <c r="AT2336" t="s">
        <v>10751</v>
      </c>
      <c r="AU2336" t="s">
        <v>10751</v>
      </c>
      <c r="AV2336" t="s">
        <v>10751</v>
      </c>
      <c r="AW2336" t="s">
        <v>10751</v>
      </c>
      <c r="AX2336" t="s">
        <v>10751</v>
      </c>
      <c r="AY2336" t="s">
        <v>10751</v>
      </c>
      <c r="AZ2336" t="s">
        <v>10751</v>
      </c>
      <c r="BA2336" t="s">
        <v>10751</v>
      </c>
      <c r="BB2336" t="s">
        <v>10751</v>
      </c>
      <c r="BC2336" t="s">
        <v>10751</v>
      </c>
      <c r="BD2336" t="s">
        <v>10751</v>
      </c>
    </row>
    <row r="2337" spans="1:56">
      <c r="A2337" t="s">
        <v>10753</v>
      </c>
      <c r="B2337">
        <v>6000</v>
      </c>
      <c r="C2337">
        <v>1982</v>
      </c>
      <c r="D2337">
        <v>4</v>
      </c>
      <c r="E2337">
        <v>3.8200000000000002E-4</v>
      </c>
      <c r="F2337">
        <v>21.2</v>
      </c>
      <c r="H2337">
        <v>18.072230000000001</v>
      </c>
      <c r="I2337">
        <f t="shared" si="43"/>
        <v>6.9035918600000006E-3</v>
      </c>
      <c r="K2337">
        <v>16.452000000000002</v>
      </c>
      <c r="L2337">
        <v>20.545200000000001</v>
      </c>
      <c r="M2337">
        <v>563.29515000000004</v>
      </c>
      <c r="N2337">
        <v>618.76975000000004</v>
      </c>
      <c r="O2337">
        <v>495.49286000000001</v>
      </c>
      <c r="P2337" t="s">
        <v>10751</v>
      </c>
      <c r="Q2337">
        <v>350</v>
      </c>
      <c r="R2337">
        <v>130</v>
      </c>
      <c r="S2337">
        <v>19.802099999999999</v>
      </c>
      <c r="T2337">
        <v>0.37142900000000001</v>
      </c>
      <c r="U2337">
        <v>2.1666999999999999E-2</v>
      </c>
      <c r="V2337">
        <v>54.21669</v>
      </c>
      <c r="W2337" t="s">
        <v>10751</v>
      </c>
      <c r="X2337">
        <v>1</v>
      </c>
      <c r="Y2337" t="s">
        <v>10751</v>
      </c>
      <c r="Z2337" t="s">
        <v>10751</v>
      </c>
      <c r="AA2337" t="s">
        <v>10751</v>
      </c>
      <c r="AB2337">
        <v>1</v>
      </c>
      <c r="AC2337" t="s">
        <v>10751</v>
      </c>
      <c r="AD2337" t="s">
        <v>10751</v>
      </c>
      <c r="AE2337" t="s">
        <v>10751</v>
      </c>
      <c r="AF2337" t="s">
        <v>10751</v>
      </c>
      <c r="AG2337" t="s">
        <v>10751</v>
      </c>
      <c r="AH2337" t="s">
        <v>10751</v>
      </c>
      <c r="AI2337">
        <v>1</v>
      </c>
      <c r="AJ2337">
        <v>1</v>
      </c>
      <c r="AK2337" t="s">
        <v>10751</v>
      </c>
      <c r="AL2337" t="s">
        <v>10751</v>
      </c>
      <c r="AM2337" t="s">
        <v>10751</v>
      </c>
      <c r="AN2337" t="s">
        <v>10751</v>
      </c>
      <c r="AO2337" t="s">
        <v>10751</v>
      </c>
      <c r="AP2337" t="s">
        <v>10751</v>
      </c>
      <c r="AQ2337" t="s">
        <v>10751</v>
      </c>
      <c r="AR2337" t="s">
        <v>10751</v>
      </c>
      <c r="AS2337" t="s">
        <v>10751</v>
      </c>
      <c r="AT2337" t="s">
        <v>10751</v>
      </c>
      <c r="AU2337" t="s">
        <v>10751</v>
      </c>
      <c r="AV2337">
        <v>4</v>
      </c>
      <c r="AW2337" t="s">
        <v>10751</v>
      </c>
      <c r="AX2337">
        <v>8</v>
      </c>
      <c r="AY2337">
        <v>1</v>
      </c>
      <c r="AZ2337" t="s">
        <v>10751</v>
      </c>
      <c r="BA2337" t="s">
        <v>10751</v>
      </c>
      <c r="BB2337" t="s">
        <v>10751</v>
      </c>
      <c r="BC2337" t="s">
        <v>10751</v>
      </c>
      <c r="BD2337" t="s">
        <v>10751</v>
      </c>
    </row>
    <row r="2338" spans="1:56">
      <c r="A2338" t="s">
        <v>10753</v>
      </c>
      <c r="B2338">
        <v>6000</v>
      </c>
      <c r="C2338">
        <v>1983</v>
      </c>
      <c r="D2338">
        <v>4</v>
      </c>
      <c r="E2338">
        <v>4.17E-4</v>
      </c>
      <c r="F2338">
        <v>20.813639999999999</v>
      </c>
      <c r="H2338">
        <v>17.749410000000001</v>
      </c>
      <c r="I2338">
        <f t="shared" si="43"/>
        <v>7.4015039700000007E-3</v>
      </c>
      <c r="K2338">
        <v>16.047470000000001</v>
      </c>
      <c r="L2338">
        <v>20.39283</v>
      </c>
      <c r="M2338">
        <v>573.54012999999998</v>
      </c>
      <c r="N2338">
        <v>634.36785999999995</v>
      </c>
      <c r="O2338">
        <v>499.19513000000001</v>
      </c>
      <c r="P2338" t="s">
        <v>10751</v>
      </c>
      <c r="Q2338">
        <v>379</v>
      </c>
      <c r="R2338">
        <v>130</v>
      </c>
      <c r="S2338">
        <v>18.040400000000002</v>
      </c>
      <c r="T2338">
        <v>0.34300799999999998</v>
      </c>
      <c r="U2338">
        <v>2.1666999999999999E-2</v>
      </c>
      <c r="V2338">
        <v>53.249650000000003</v>
      </c>
      <c r="W2338" t="s">
        <v>10751</v>
      </c>
      <c r="X2338">
        <v>1</v>
      </c>
      <c r="Y2338" t="s">
        <v>10751</v>
      </c>
      <c r="Z2338" t="s">
        <v>10751</v>
      </c>
      <c r="AA2338" t="s">
        <v>10751</v>
      </c>
      <c r="AB2338">
        <v>1</v>
      </c>
      <c r="AC2338" t="s">
        <v>10751</v>
      </c>
      <c r="AD2338" t="s">
        <v>10751</v>
      </c>
      <c r="AE2338" t="s">
        <v>10751</v>
      </c>
      <c r="AF2338" t="s">
        <v>10751</v>
      </c>
      <c r="AG2338" t="s">
        <v>10751</v>
      </c>
      <c r="AH2338" t="s">
        <v>10751</v>
      </c>
      <c r="AI2338">
        <v>1</v>
      </c>
      <c r="AJ2338">
        <v>1</v>
      </c>
      <c r="AK2338" t="s">
        <v>10751</v>
      </c>
      <c r="AL2338" t="s">
        <v>10751</v>
      </c>
      <c r="AM2338" t="s">
        <v>10751</v>
      </c>
      <c r="AN2338" t="s">
        <v>10751</v>
      </c>
      <c r="AO2338" t="s">
        <v>10751</v>
      </c>
      <c r="AP2338" t="s">
        <v>10751</v>
      </c>
      <c r="AQ2338" t="s">
        <v>10751</v>
      </c>
      <c r="AR2338" t="s">
        <v>10751</v>
      </c>
      <c r="AS2338" t="s">
        <v>10751</v>
      </c>
      <c r="AT2338" t="s">
        <v>10751</v>
      </c>
      <c r="AU2338" t="s">
        <v>10751</v>
      </c>
      <c r="AV2338">
        <v>4</v>
      </c>
      <c r="AW2338" t="s">
        <v>10751</v>
      </c>
      <c r="AX2338">
        <v>8</v>
      </c>
      <c r="AY2338">
        <v>1</v>
      </c>
      <c r="AZ2338" t="s">
        <v>10751</v>
      </c>
      <c r="BA2338" t="s">
        <v>10751</v>
      </c>
      <c r="BB2338" t="s">
        <v>10751</v>
      </c>
      <c r="BC2338" t="s">
        <v>10751</v>
      </c>
      <c r="BD2338" t="s">
        <v>10751</v>
      </c>
    </row>
    <row r="2339" spans="1:56">
      <c r="A2339" t="s">
        <v>10753</v>
      </c>
      <c r="B2339">
        <v>6000</v>
      </c>
      <c r="C2339">
        <v>1984</v>
      </c>
      <c r="D2339">
        <v>4</v>
      </c>
      <c r="E2339">
        <v>2.9700000000000001E-4</v>
      </c>
      <c r="F2339">
        <v>20.995619999999999</v>
      </c>
      <c r="H2339">
        <v>17.91883</v>
      </c>
      <c r="I2339">
        <f t="shared" si="43"/>
        <v>5.3218925100000005E-3</v>
      </c>
      <c r="K2339">
        <v>16.0763</v>
      </c>
      <c r="L2339">
        <v>20.837800000000001</v>
      </c>
      <c r="M2339">
        <v>568.11749999999995</v>
      </c>
      <c r="N2339">
        <v>633.23018999999999</v>
      </c>
      <c r="O2339">
        <v>488.53532999999999</v>
      </c>
      <c r="P2339" t="s">
        <v>10751</v>
      </c>
      <c r="Q2339">
        <v>379</v>
      </c>
      <c r="R2339">
        <v>130</v>
      </c>
      <c r="S2339">
        <v>17.9099</v>
      </c>
      <c r="T2339">
        <v>0.34300799999999998</v>
      </c>
      <c r="U2339">
        <v>2.1666999999999999E-2</v>
      </c>
      <c r="V2339">
        <v>53.756549999999997</v>
      </c>
      <c r="W2339" t="s">
        <v>10751</v>
      </c>
      <c r="X2339">
        <v>1</v>
      </c>
      <c r="Y2339" t="s">
        <v>10751</v>
      </c>
      <c r="Z2339" t="s">
        <v>10751</v>
      </c>
      <c r="AA2339" t="s">
        <v>10751</v>
      </c>
      <c r="AB2339">
        <v>1</v>
      </c>
      <c r="AC2339" t="s">
        <v>10751</v>
      </c>
      <c r="AD2339" t="s">
        <v>10751</v>
      </c>
      <c r="AE2339" t="s">
        <v>10751</v>
      </c>
      <c r="AF2339" t="s">
        <v>10751</v>
      </c>
      <c r="AG2339" t="s">
        <v>10751</v>
      </c>
      <c r="AH2339" t="s">
        <v>10751</v>
      </c>
      <c r="AI2339">
        <v>1</v>
      </c>
      <c r="AJ2339">
        <v>1</v>
      </c>
      <c r="AK2339" t="s">
        <v>10751</v>
      </c>
      <c r="AL2339" t="s">
        <v>10751</v>
      </c>
      <c r="AM2339" t="s">
        <v>10751</v>
      </c>
      <c r="AN2339" t="s">
        <v>10751</v>
      </c>
      <c r="AO2339" t="s">
        <v>10751</v>
      </c>
      <c r="AP2339" t="s">
        <v>10751</v>
      </c>
      <c r="AQ2339" t="s">
        <v>10751</v>
      </c>
      <c r="AR2339" t="s">
        <v>10751</v>
      </c>
      <c r="AS2339" t="s">
        <v>10751</v>
      </c>
      <c r="AT2339" t="s">
        <v>10751</v>
      </c>
      <c r="AU2339" t="s">
        <v>10751</v>
      </c>
      <c r="AV2339">
        <v>4</v>
      </c>
      <c r="AW2339" t="s">
        <v>10751</v>
      </c>
      <c r="AX2339">
        <v>8</v>
      </c>
      <c r="AY2339">
        <v>1</v>
      </c>
      <c r="AZ2339" t="s">
        <v>10751</v>
      </c>
      <c r="BA2339" t="s">
        <v>10751</v>
      </c>
      <c r="BB2339" t="s">
        <v>10751</v>
      </c>
      <c r="BC2339" t="s">
        <v>10751</v>
      </c>
      <c r="BD2339" t="s">
        <v>10751</v>
      </c>
    </row>
    <row r="2340" spans="1:56">
      <c r="A2340" t="s">
        <v>10753</v>
      </c>
      <c r="B2340">
        <v>6000</v>
      </c>
      <c r="C2340">
        <v>1985</v>
      </c>
      <c r="D2340">
        <v>7</v>
      </c>
      <c r="E2340">
        <v>4.7600000000000002E-4</v>
      </c>
      <c r="F2340">
        <v>21.426390000000001</v>
      </c>
      <c r="H2340">
        <v>18.306190000000001</v>
      </c>
      <c r="I2340">
        <f t="shared" si="43"/>
        <v>8.7137464400000014E-3</v>
      </c>
      <c r="K2340">
        <v>16.2437</v>
      </c>
      <c r="L2340">
        <v>21.668949999999999</v>
      </c>
      <c r="M2340">
        <v>552.02412000000004</v>
      </c>
      <c r="N2340">
        <v>622.05345</v>
      </c>
      <c r="O2340">
        <v>466.43270999999999</v>
      </c>
      <c r="P2340" t="s">
        <v>10751</v>
      </c>
      <c r="Q2340">
        <v>377.81709999999998</v>
      </c>
      <c r="R2340">
        <v>131.42760000000001</v>
      </c>
      <c r="S2340">
        <v>17.406199999999998</v>
      </c>
      <c r="T2340">
        <v>0.348246</v>
      </c>
      <c r="U2340">
        <v>2.1905000000000001E-2</v>
      </c>
      <c r="V2340">
        <v>55.270389999999999</v>
      </c>
      <c r="W2340" t="s">
        <v>10751</v>
      </c>
      <c r="X2340">
        <v>0.47299999999999998</v>
      </c>
      <c r="Y2340">
        <v>0.52700000000000002</v>
      </c>
      <c r="Z2340" t="s">
        <v>10751</v>
      </c>
      <c r="AA2340" t="s">
        <v>10751</v>
      </c>
      <c r="AB2340">
        <v>1</v>
      </c>
      <c r="AC2340" t="s">
        <v>10751</v>
      </c>
      <c r="AD2340" t="s">
        <v>10751</v>
      </c>
      <c r="AE2340">
        <v>4.1000000000000002E-2</v>
      </c>
      <c r="AF2340" t="s">
        <v>10751</v>
      </c>
      <c r="AG2340" t="s">
        <v>10751</v>
      </c>
      <c r="AH2340" t="s">
        <v>10751</v>
      </c>
      <c r="AI2340">
        <v>0.95899999999999996</v>
      </c>
      <c r="AJ2340">
        <v>0.95899999999999996</v>
      </c>
      <c r="AK2340" t="s">
        <v>10751</v>
      </c>
      <c r="AL2340" t="s">
        <v>10751</v>
      </c>
      <c r="AM2340" t="s">
        <v>10751</v>
      </c>
      <c r="AN2340" t="s">
        <v>10751</v>
      </c>
      <c r="AO2340" t="s">
        <v>10751</v>
      </c>
      <c r="AP2340">
        <v>4.1000000000000002E-2</v>
      </c>
      <c r="AQ2340" t="s">
        <v>10751</v>
      </c>
      <c r="AR2340" t="s">
        <v>10751</v>
      </c>
      <c r="AS2340" t="s">
        <v>10751</v>
      </c>
      <c r="AT2340" t="s">
        <v>10751</v>
      </c>
      <c r="AU2340" t="s">
        <v>10751</v>
      </c>
      <c r="AV2340">
        <v>4</v>
      </c>
      <c r="AW2340" t="s">
        <v>10751</v>
      </c>
      <c r="AX2340">
        <v>8</v>
      </c>
      <c r="AY2340">
        <v>1</v>
      </c>
      <c r="AZ2340" t="s">
        <v>10751</v>
      </c>
      <c r="BA2340" t="s">
        <v>10751</v>
      </c>
      <c r="BB2340" t="s">
        <v>10751</v>
      </c>
      <c r="BC2340" t="s">
        <v>10751</v>
      </c>
      <c r="BD2340" t="s">
        <v>10751</v>
      </c>
    </row>
    <row r="2341" spans="1:56">
      <c r="A2341" t="s">
        <v>10753</v>
      </c>
      <c r="B2341">
        <v>6000</v>
      </c>
      <c r="C2341">
        <v>1986</v>
      </c>
      <c r="D2341">
        <v>5</v>
      </c>
      <c r="E2341">
        <v>3.1599999999999998E-4</v>
      </c>
      <c r="F2341">
        <v>22.070229999999999</v>
      </c>
      <c r="H2341">
        <v>18.793060000000001</v>
      </c>
      <c r="I2341">
        <f t="shared" si="43"/>
        <v>5.9386069599999996E-3</v>
      </c>
      <c r="K2341">
        <v>16.719159999999999</v>
      </c>
      <c r="L2341">
        <v>22.05331</v>
      </c>
      <c r="M2341">
        <v>541.68946000000005</v>
      </c>
      <c r="N2341">
        <v>608.88242000000002</v>
      </c>
      <c r="O2341">
        <v>461.60878000000002</v>
      </c>
      <c r="P2341" t="s">
        <v>10751</v>
      </c>
      <c r="Q2341">
        <v>379</v>
      </c>
      <c r="R2341">
        <v>130</v>
      </c>
      <c r="S2341">
        <v>16.746300000000002</v>
      </c>
      <c r="T2341">
        <v>0.34300799999999998</v>
      </c>
      <c r="U2341">
        <v>2.1666999999999999E-2</v>
      </c>
      <c r="V2341">
        <v>56.490470000000002</v>
      </c>
      <c r="W2341" t="s">
        <v>10751</v>
      </c>
      <c r="X2341">
        <v>0.49</v>
      </c>
      <c r="Y2341">
        <v>0.51</v>
      </c>
      <c r="Z2341" t="s">
        <v>10751</v>
      </c>
      <c r="AA2341" t="s">
        <v>10751</v>
      </c>
      <c r="AB2341">
        <v>1</v>
      </c>
      <c r="AC2341" t="s">
        <v>10751</v>
      </c>
      <c r="AD2341" t="s">
        <v>10751</v>
      </c>
      <c r="AE2341" t="s">
        <v>10751</v>
      </c>
      <c r="AF2341" t="s">
        <v>10751</v>
      </c>
      <c r="AG2341" t="s">
        <v>10751</v>
      </c>
      <c r="AH2341" t="s">
        <v>10751</v>
      </c>
      <c r="AI2341">
        <v>1</v>
      </c>
      <c r="AJ2341">
        <v>1</v>
      </c>
      <c r="AK2341" t="s">
        <v>10751</v>
      </c>
      <c r="AL2341" t="s">
        <v>10751</v>
      </c>
      <c r="AM2341" t="s">
        <v>10751</v>
      </c>
      <c r="AN2341" t="s">
        <v>10751</v>
      </c>
      <c r="AO2341" t="s">
        <v>10751</v>
      </c>
      <c r="AP2341" t="s">
        <v>10751</v>
      </c>
      <c r="AQ2341" t="s">
        <v>10751</v>
      </c>
      <c r="AR2341" t="s">
        <v>10751</v>
      </c>
      <c r="AS2341" t="s">
        <v>10751</v>
      </c>
      <c r="AT2341" t="s">
        <v>10751</v>
      </c>
      <c r="AU2341" t="s">
        <v>10751</v>
      </c>
      <c r="AV2341">
        <v>4</v>
      </c>
      <c r="AW2341" t="s">
        <v>10751</v>
      </c>
      <c r="AX2341">
        <v>8</v>
      </c>
      <c r="AY2341">
        <v>1</v>
      </c>
      <c r="AZ2341" t="s">
        <v>10751</v>
      </c>
      <c r="BA2341" t="s">
        <v>10751</v>
      </c>
      <c r="BB2341" t="s">
        <v>10751</v>
      </c>
      <c r="BC2341" t="s">
        <v>10751</v>
      </c>
      <c r="BD2341" t="s">
        <v>10751</v>
      </c>
    </row>
    <row r="2342" spans="1:56">
      <c r="A2342" t="s">
        <v>10753</v>
      </c>
      <c r="B2342">
        <v>6000</v>
      </c>
      <c r="C2342">
        <v>1987</v>
      </c>
      <c r="D2342">
        <v>3</v>
      </c>
      <c r="E2342">
        <v>1.85E-4</v>
      </c>
      <c r="F2342">
        <v>20.9374</v>
      </c>
      <c r="H2342">
        <v>17.75874</v>
      </c>
      <c r="I2342">
        <f t="shared" si="43"/>
        <v>3.2853668999999999E-3</v>
      </c>
      <c r="K2342">
        <v>15.914199999999999</v>
      </c>
      <c r="L2342">
        <v>20.522549999999999</v>
      </c>
      <c r="M2342">
        <v>563.65440000000001</v>
      </c>
      <c r="N2342">
        <v>629.49539000000004</v>
      </c>
      <c r="O2342">
        <v>487.15055000000001</v>
      </c>
      <c r="P2342" t="s">
        <v>10751</v>
      </c>
      <c r="Q2342">
        <v>376.35789999999997</v>
      </c>
      <c r="R2342">
        <v>137.2886</v>
      </c>
      <c r="S2342">
        <v>16.578800000000001</v>
      </c>
      <c r="T2342">
        <v>0.36642200000000003</v>
      </c>
      <c r="U2342">
        <v>2.2880999999999999E-2</v>
      </c>
      <c r="V2342">
        <v>54.118369999999999</v>
      </c>
      <c r="W2342" t="s">
        <v>10751</v>
      </c>
      <c r="X2342">
        <v>0.56799999999999995</v>
      </c>
      <c r="Y2342">
        <v>0.432</v>
      </c>
      <c r="Z2342">
        <v>9.0999999999999998E-2</v>
      </c>
      <c r="AA2342" t="s">
        <v>10751</v>
      </c>
      <c r="AB2342">
        <v>0.90900000000000003</v>
      </c>
      <c r="AC2342" t="s">
        <v>10751</v>
      </c>
      <c r="AD2342" t="s">
        <v>10751</v>
      </c>
      <c r="AE2342" t="s">
        <v>10751</v>
      </c>
      <c r="AF2342" t="s">
        <v>10751</v>
      </c>
      <c r="AG2342" t="s">
        <v>10751</v>
      </c>
      <c r="AH2342">
        <v>9.0999999999999998E-2</v>
      </c>
      <c r="AI2342">
        <v>0.90900000000000003</v>
      </c>
      <c r="AJ2342">
        <v>0.90900000000000003</v>
      </c>
      <c r="AK2342" t="s">
        <v>10751</v>
      </c>
      <c r="AL2342" t="s">
        <v>10751</v>
      </c>
      <c r="AM2342" t="s">
        <v>10751</v>
      </c>
      <c r="AN2342" t="s">
        <v>10751</v>
      </c>
      <c r="AO2342" t="s">
        <v>10751</v>
      </c>
      <c r="AP2342">
        <v>9.0999999999999998E-2</v>
      </c>
      <c r="AQ2342" t="s">
        <v>10751</v>
      </c>
      <c r="AR2342" t="s">
        <v>10751</v>
      </c>
      <c r="AS2342" t="s">
        <v>10751</v>
      </c>
      <c r="AT2342" t="s">
        <v>10751</v>
      </c>
      <c r="AU2342" t="s">
        <v>10751</v>
      </c>
      <c r="AV2342">
        <v>3.9</v>
      </c>
      <c r="AW2342" t="s">
        <v>10751</v>
      </c>
      <c r="AX2342">
        <v>8</v>
      </c>
      <c r="AY2342">
        <v>1</v>
      </c>
      <c r="AZ2342" t="s">
        <v>10751</v>
      </c>
      <c r="BA2342" t="s">
        <v>10751</v>
      </c>
      <c r="BB2342" t="s">
        <v>10751</v>
      </c>
      <c r="BC2342" t="s">
        <v>10751</v>
      </c>
      <c r="BD2342" t="s">
        <v>10751</v>
      </c>
    </row>
    <row r="2343" spans="1:56">
      <c r="A2343" t="s">
        <v>10753</v>
      </c>
      <c r="B2343">
        <v>6000</v>
      </c>
      <c r="C2343">
        <v>1988</v>
      </c>
      <c r="D2343">
        <v>3</v>
      </c>
      <c r="E2343">
        <v>2.2000000000000001E-4</v>
      </c>
      <c r="F2343">
        <v>18.319320000000001</v>
      </c>
      <c r="H2343">
        <v>15.493169999999999</v>
      </c>
      <c r="I2343">
        <f t="shared" si="43"/>
        <v>3.4084974000000001E-3</v>
      </c>
      <c r="K2343">
        <v>13.90278</v>
      </c>
      <c r="L2343">
        <v>17.800740000000001</v>
      </c>
      <c r="M2343">
        <v>618.23239000000001</v>
      </c>
      <c r="N2343">
        <v>689.80277000000001</v>
      </c>
      <c r="O2343">
        <v>537.12287000000003</v>
      </c>
      <c r="P2343" t="s">
        <v>10751</v>
      </c>
      <c r="Q2343">
        <v>368.05939999999998</v>
      </c>
      <c r="R2343">
        <v>162.203</v>
      </c>
      <c r="S2343">
        <v>15.375</v>
      </c>
      <c r="T2343">
        <v>0.445297</v>
      </c>
      <c r="U2343">
        <v>2.7033999999999999E-2</v>
      </c>
      <c r="V2343">
        <v>47.940519999999999</v>
      </c>
      <c r="W2343" t="s">
        <v>10751</v>
      </c>
      <c r="X2343">
        <v>0.7</v>
      </c>
      <c r="Y2343">
        <v>0.3</v>
      </c>
      <c r="Z2343">
        <v>7.2999999999999995E-2</v>
      </c>
      <c r="AA2343" t="s">
        <v>10751</v>
      </c>
      <c r="AB2343">
        <v>0.92700000000000005</v>
      </c>
      <c r="AC2343" t="s">
        <v>10751</v>
      </c>
      <c r="AD2343" t="s">
        <v>10751</v>
      </c>
      <c r="AE2343" t="s">
        <v>10751</v>
      </c>
      <c r="AF2343" t="s">
        <v>10751</v>
      </c>
      <c r="AG2343" t="s">
        <v>10751</v>
      </c>
      <c r="AH2343">
        <v>0.377</v>
      </c>
      <c r="AI2343">
        <v>0.623</v>
      </c>
      <c r="AJ2343">
        <v>0.623</v>
      </c>
      <c r="AK2343" t="s">
        <v>10751</v>
      </c>
      <c r="AL2343" t="s">
        <v>10751</v>
      </c>
      <c r="AM2343" t="s">
        <v>10751</v>
      </c>
      <c r="AN2343" t="s">
        <v>10751</v>
      </c>
      <c r="AO2343" t="s">
        <v>10751</v>
      </c>
      <c r="AP2343">
        <v>0.377</v>
      </c>
      <c r="AQ2343" t="s">
        <v>10751</v>
      </c>
      <c r="AR2343" t="s">
        <v>10751</v>
      </c>
      <c r="AS2343" t="s">
        <v>10751</v>
      </c>
      <c r="AT2343" t="s">
        <v>10751</v>
      </c>
      <c r="AU2343" t="s">
        <v>10751</v>
      </c>
      <c r="AV2343">
        <v>3.9</v>
      </c>
      <c r="AW2343" t="s">
        <v>10751</v>
      </c>
      <c r="AX2343">
        <v>8</v>
      </c>
      <c r="AY2343">
        <v>1</v>
      </c>
      <c r="AZ2343" t="s">
        <v>10751</v>
      </c>
      <c r="BA2343" t="s">
        <v>10751</v>
      </c>
      <c r="BB2343" t="s">
        <v>10751</v>
      </c>
      <c r="BC2343" t="s">
        <v>10751</v>
      </c>
      <c r="BD2343" t="s">
        <v>10751</v>
      </c>
    </row>
    <row r="2344" spans="1:56">
      <c r="A2344" t="s">
        <v>10753</v>
      </c>
      <c r="B2344">
        <v>6000</v>
      </c>
      <c r="C2344">
        <v>1989</v>
      </c>
      <c r="D2344">
        <v>33</v>
      </c>
      <c r="E2344">
        <v>2.251E-3</v>
      </c>
      <c r="F2344">
        <v>15.78955</v>
      </c>
      <c r="H2344">
        <v>13.33606</v>
      </c>
      <c r="I2344">
        <f t="shared" si="43"/>
        <v>3.001947106E-2</v>
      </c>
      <c r="K2344">
        <v>11.91675</v>
      </c>
      <c r="L2344">
        <v>15.358879999999999</v>
      </c>
      <c r="M2344">
        <v>670.24847</v>
      </c>
      <c r="N2344">
        <v>750.09510999999998</v>
      </c>
      <c r="O2344">
        <v>581.95411000000001</v>
      </c>
      <c r="P2344" t="s">
        <v>10751</v>
      </c>
      <c r="Q2344">
        <v>351.5566</v>
      </c>
      <c r="R2344">
        <v>205.60310000000001</v>
      </c>
      <c r="S2344">
        <v>12.588800000000001</v>
      </c>
      <c r="T2344">
        <v>0.58593399999999995</v>
      </c>
      <c r="U2344">
        <v>3.4266999999999999E-2</v>
      </c>
      <c r="V2344">
        <v>40.210889999999999</v>
      </c>
      <c r="W2344" t="s">
        <v>10751</v>
      </c>
      <c r="X2344">
        <v>0.97199999999999998</v>
      </c>
      <c r="Y2344">
        <v>2.8000000000000001E-2</v>
      </c>
      <c r="Z2344">
        <v>0.01</v>
      </c>
      <c r="AA2344" t="s">
        <v>10751</v>
      </c>
      <c r="AB2344">
        <v>0.99</v>
      </c>
      <c r="AC2344" t="s">
        <v>10751</v>
      </c>
      <c r="AD2344" t="s">
        <v>10751</v>
      </c>
      <c r="AE2344" t="s">
        <v>10751</v>
      </c>
      <c r="AF2344" t="s">
        <v>10751</v>
      </c>
      <c r="AG2344" t="s">
        <v>10751</v>
      </c>
      <c r="AH2344">
        <v>0.94599999999999995</v>
      </c>
      <c r="AI2344">
        <v>5.3999999999999999E-2</v>
      </c>
      <c r="AJ2344">
        <v>5.3999999999999999E-2</v>
      </c>
      <c r="AK2344" t="s">
        <v>10751</v>
      </c>
      <c r="AL2344" t="s">
        <v>10751</v>
      </c>
      <c r="AM2344" t="s">
        <v>10751</v>
      </c>
      <c r="AN2344" t="s">
        <v>10751</v>
      </c>
      <c r="AO2344" t="s">
        <v>10751</v>
      </c>
      <c r="AP2344">
        <v>0.94599999999999995</v>
      </c>
      <c r="AQ2344" t="s">
        <v>10751</v>
      </c>
      <c r="AR2344" t="s">
        <v>10751</v>
      </c>
      <c r="AS2344" t="s">
        <v>10751</v>
      </c>
      <c r="AT2344" t="s">
        <v>10751</v>
      </c>
      <c r="AU2344" t="s">
        <v>10751</v>
      </c>
      <c r="AV2344">
        <v>4</v>
      </c>
      <c r="AW2344" t="s">
        <v>10751</v>
      </c>
      <c r="AX2344">
        <v>8</v>
      </c>
      <c r="AY2344">
        <v>1</v>
      </c>
      <c r="AZ2344" t="s">
        <v>10751</v>
      </c>
      <c r="BA2344" t="s">
        <v>10751</v>
      </c>
      <c r="BB2344" t="s">
        <v>10751</v>
      </c>
      <c r="BC2344" t="s">
        <v>10751</v>
      </c>
      <c r="BD2344" t="s">
        <v>10751</v>
      </c>
    </row>
    <row r="2345" spans="1:56">
      <c r="A2345" t="s">
        <v>10753</v>
      </c>
      <c r="B2345">
        <v>6000</v>
      </c>
      <c r="C2345">
        <v>1990</v>
      </c>
      <c r="D2345">
        <v>32</v>
      </c>
      <c r="E2345">
        <v>2.506E-3</v>
      </c>
      <c r="F2345">
        <v>15.98687</v>
      </c>
      <c r="H2345">
        <v>13.47287</v>
      </c>
      <c r="I2345">
        <f t="shared" si="43"/>
        <v>3.3763012219999999E-2</v>
      </c>
      <c r="K2345">
        <v>11.95401</v>
      </c>
      <c r="L2345">
        <v>15.61397</v>
      </c>
      <c r="M2345">
        <v>663.17260999999996</v>
      </c>
      <c r="N2345">
        <v>747.47559999999999</v>
      </c>
      <c r="O2345">
        <v>572.18808999999999</v>
      </c>
      <c r="P2345" t="s">
        <v>10751</v>
      </c>
      <c r="Q2345">
        <v>351.40449999999998</v>
      </c>
      <c r="R2345">
        <v>206.36760000000001</v>
      </c>
      <c r="S2345">
        <v>11.769299999999999</v>
      </c>
      <c r="T2345">
        <v>0.58819200000000005</v>
      </c>
      <c r="U2345">
        <v>3.4395000000000002E-2</v>
      </c>
      <c r="V2345">
        <v>40.56964</v>
      </c>
      <c r="W2345" t="s">
        <v>10751</v>
      </c>
      <c r="X2345">
        <v>0.97499999999999998</v>
      </c>
      <c r="Y2345">
        <v>2.5000000000000001E-2</v>
      </c>
      <c r="Z2345">
        <v>7.0000000000000001E-3</v>
      </c>
      <c r="AA2345" t="s">
        <v>10751</v>
      </c>
      <c r="AB2345">
        <v>0.99299999999999999</v>
      </c>
      <c r="AC2345" t="s">
        <v>10751</v>
      </c>
      <c r="AD2345" t="s">
        <v>10751</v>
      </c>
      <c r="AE2345" t="s">
        <v>10751</v>
      </c>
      <c r="AF2345" t="s">
        <v>10751</v>
      </c>
      <c r="AG2345" t="s">
        <v>10751</v>
      </c>
      <c r="AH2345">
        <v>0.95199999999999996</v>
      </c>
      <c r="AI2345">
        <v>4.8000000000000001E-2</v>
      </c>
      <c r="AJ2345">
        <v>4.8000000000000001E-2</v>
      </c>
      <c r="AK2345" t="s">
        <v>10751</v>
      </c>
      <c r="AL2345" t="s">
        <v>10751</v>
      </c>
      <c r="AM2345" t="s">
        <v>10751</v>
      </c>
      <c r="AN2345" t="s">
        <v>10751</v>
      </c>
      <c r="AO2345" t="s">
        <v>10751</v>
      </c>
      <c r="AP2345">
        <v>0.95199999999999996</v>
      </c>
      <c r="AQ2345" t="s">
        <v>10751</v>
      </c>
      <c r="AR2345" t="s">
        <v>10751</v>
      </c>
      <c r="AS2345" t="s">
        <v>10751</v>
      </c>
      <c r="AT2345" t="s">
        <v>10751</v>
      </c>
      <c r="AU2345" t="s">
        <v>10751</v>
      </c>
      <c r="AV2345">
        <v>4</v>
      </c>
      <c r="AW2345" t="s">
        <v>10751</v>
      </c>
      <c r="AX2345">
        <v>8</v>
      </c>
      <c r="AY2345">
        <v>1</v>
      </c>
      <c r="AZ2345" t="s">
        <v>10751</v>
      </c>
      <c r="BA2345" t="s">
        <v>10751</v>
      </c>
      <c r="BB2345" t="s">
        <v>10751</v>
      </c>
      <c r="BC2345" t="s">
        <v>10751</v>
      </c>
      <c r="BD2345" t="s">
        <v>10751</v>
      </c>
    </row>
    <row r="2346" spans="1:56">
      <c r="A2346" t="s">
        <v>10753</v>
      </c>
      <c r="B2346">
        <v>6000</v>
      </c>
      <c r="C2346">
        <v>1991</v>
      </c>
      <c r="D2346">
        <v>18</v>
      </c>
      <c r="E2346">
        <v>1.4300000000000001E-3</v>
      </c>
      <c r="F2346">
        <v>15.71603</v>
      </c>
      <c r="H2346">
        <v>13.202920000000001</v>
      </c>
      <c r="I2346">
        <f t="shared" si="43"/>
        <v>1.88801756E-2</v>
      </c>
      <c r="K2346">
        <v>11.73808</v>
      </c>
      <c r="L2346">
        <v>15.19998</v>
      </c>
      <c r="M2346">
        <v>676.05042000000003</v>
      </c>
      <c r="N2346">
        <v>760.42388000000005</v>
      </c>
      <c r="O2346">
        <v>587.21950000000004</v>
      </c>
      <c r="P2346" t="s">
        <v>10751</v>
      </c>
      <c r="Q2346">
        <v>351.13060000000002</v>
      </c>
      <c r="R2346">
        <v>207.27099999999999</v>
      </c>
      <c r="S2346">
        <v>11.836</v>
      </c>
      <c r="T2346">
        <v>0.59101000000000004</v>
      </c>
      <c r="U2346">
        <v>3.4544999999999999E-2</v>
      </c>
      <c r="V2346">
        <v>39.717689999999997</v>
      </c>
      <c r="W2346" t="s">
        <v>10751</v>
      </c>
      <c r="X2346">
        <v>0.96199999999999997</v>
      </c>
      <c r="Y2346">
        <v>3.7999999999999999E-2</v>
      </c>
      <c r="Z2346" t="s">
        <v>10751</v>
      </c>
      <c r="AA2346" t="s">
        <v>10751</v>
      </c>
      <c r="AB2346">
        <v>1</v>
      </c>
      <c r="AC2346" t="s">
        <v>10751</v>
      </c>
      <c r="AD2346" t="s">
        <v>10751</v>
      </c>
      <c r="AE2346" t="s">
        <v>10751</v>
      </c>
      <c r="AF2346" t="s">
        <v>10751</v>
      </c>
      <c r="AG2346" t="s">
        <v>10751</v>
      </c>
      <c r="AH2346">
        <v>0.96099999999999997</v>
      </c>
      <c r="AI2346">
        <v>3.9E-2</v>
      </c>
      <c r="AJ2346">
        <v>3.9E-2</v>
      </c>
      <c r="AK2346" t="s">
        <v>10751</v>
      </c>
      <c r="AL2346" t="s">
        <v>10751</v>
      </c>
      <c r="AM2346" t="s">
        <v>10751</v>
      </c>
      <c r="AN2346" t="s">
        <v>10751</v>
      </c>
      <c r="AO2346" t="s">
        <v>10751</v>
      </c>
      <c r="AP2346">
        <v>0.96099999999999997</v>
      </c>
      <c r="AQ2346" t="s">
        <v>10751</v>
      </c>
      <c r="AR2346" t="s">
        <v>10751</v>
      </c>
      <c r="AS2346" t="s">
        <v>10751</v>
      </c>
      <c r="AT2346" t="s">
        <v>10751</v>
      </c>
      <c r="AU2346" t="s">
        <v>10751</v>
      </c>
      <c r="AV2346">
        <v>4</v>
      </c>
      <c r="AW2346" t="s">
        <v>10751</v>
      </c>
      <c r="AX2346">
        <v>8</v>
      </c>
      <c r="AY2346">
        <v>1</v>
      </c>
      <c r="AZ2346" t="s">
        <v>10751</v>
      </c>
      <c r="BA2346" t="s">
        <v>10751</v>
      </c>
      <c r="BB2346" t="s">
        <v>10751</v>
      </c>
      <c r="BC2346" t="s">
        <v>10751</v>
      </c>
      <c r="BD2346" t="s">
        <v>10751</v>
      </c>
    </row>
    <row r="2347" spans="1:56">
      <c r="A2347" t="s">
        <v>10753</v>
      </c>
      <c r="B2347">
        <v>6000</v>
      </c>
      <c r="C2347">
        <v>1992</v>
      </c>
      <c r="D2347">
        <v>21</v>
      </c>
      <c r="E2347">
        <v>1.6980000000000001E-3</v>
      </c>
      <c r="F2347">
        <v>14.87</v>
      </c>
      <c r="H2347">
        <v>12.49967</v>
      </c>
      <c r="I2347">
        <f t="shared" si="43"/>
        <v>2.122443966E-2</v>
      </c>
      <c r="K2347">
        <v>10.938029999999999</v>
      </c>
      <c r="L2347">
        <v>14.65143</v>
      </c>
      <c r="M2347">
        <v>710.97901999999999</v>
      </c>
      <c r="N2347">
        <v>812.48622</v>
      </c>
      <c r="O2347">
        <v>606.56181000000004</v>
      </c>
      <c r="P2347" t="s">
        <v>10751</v>
      </c>
      <c r="Q2347">
        <v>350</v>
      </c>
      <c r="R2347">
        <v>210</v>
      </c>
      <c r="S2347">
        <v>11.461</v>
      </c>
      <c r="T2347">
        <v>0.6</v>
      </c>
      <c r="U2347">
        <v>3.5000000000000003E-2</v>
      </c>
      <c r="V2347">
        <v>37.499000000000002</v>
      </c>
      <c r="W2347" t="s">
        <v>10751</v>
      </c>
      <c r="X2347">
        <v>1</v>
      </c>
      <c r="Y2347" t="s">
        <v>10751</v>
      </c>
      <c r="Z2347" t="s">
        <v>10751</v>
      </c>
      <c r="AA2347" t="s">
        <v>10751</v>
      </c>
      <c r="AB2347">
        <v>1</v>
      </c>
      <c r="AC2347" t="s">
        <v>10751</v>
      </c>
      <c r="AD2347" t="s">
        <v>10751</v>
      </c>
      <c r="AE2347" t="s">
        <v>10751</v>
      </c>
      <c r="AF2347" t="s">
        <v>10751</v>
      </c>
      <c r="AG2347" t="s">
        <v>10751</v>
      </c>
      <c r="AH2347">
        <v>1</v>
      </c>
      <c r="AI2347" t="s">
        <v>10751</v>
      </c>
      <c r="AJ2347" t="s">
        <v>10751</v>
      </c>
      <c r="AK2347" t="s">
        <v>10751</v>
      </c>
      <c r="AL2347" t="s">
        <v>10751</v>
      </c>
      <c r="AM2347" t="s">
        <v>10751</v>
      </c>
      <c r="AN2347" t="s">
        <v>10751</v>
      </c>
      <c r="AO2347" t="s">
        <v>10751</v>
      </c>
      <c r="AP2347">
        <v>1</v>
      </c>
      <c r="AQ2347" t="s">
        <v>10751</v>
      </c>
      <c r="AR2347" t="s">
        <v>10751</v>
      </c>
      <c r="AS2347" t="s">
        <v>10751</v>
      </c>
      <c r="AT2347" t="s">
        <v>10751</v>
      </c>
      <c r="AU2347" t="s">
        <v>10751</v>
      </c>
      <c r="AV2347">
        <v>4</v>
      </c>
      <c r="AW2347" t="s">
        <v>10751</v>
      </c>
      <c r="AX2347">
        <v>8</v>
      </c>
      <c r="AY2347">
        <v>1</v>
      </c>
      <c r="AZ2347" t="s">
        <v>10751</v>
      </c>
      <c r="BA2347" t="s">
        <v>10751</v>
      </c>
      <c r="BB2347" t="s">
        <v>10751</v>
      </c>
      <c r="BC2347" t="s">
        <v>10751</v>
      </c>
      <c r="BD2347" t="s">
        <v>10751</v>
      </c>
    </row>
    <row r="2348" spans="1:56">
      <c r="A2348" t="s">
        <v>10753</v>
      </c>
      <c r="B2348">
        <v>6000</v>
      </c>
      <c r="C2348">
        <v>1993</v>
      </c>
      <c r="D2348">
        <v>49</v>
      </c>
      <c r="E2348">
        <v>3.6819999999999999E-3</v>
      </c>
      <c r="F2348">
        <v>15.8</v>
      </c>
      <c r="H2348">
        <v>13.219379999999999</v>
      </c>
      <c r="I2348">
        <f t="shared" si="43"/>
        <v>4.8673757159999997E-2</v>
      </c>
      <c r="K2348">
        <v>11.648680000000001</v>
      </c>
      <c r="L2348">
        <v>15.28736</v>
      </c>
      <c r="M2348">
        <v>672.27083000000005</v>
      </c>
      <c r="N2348">
        <v>762.91923999999995</v>
      </c>
      <c r="O2348">
        <v>581.32996000000003</v>
      </c>
      <c r="P2348" t="s">
        <v>10751</v>
      </c>
      <c r="Q2348">
        <v>350</v>
      </c>
      <c r="R2348">
        <v>210</v>
      </c>
      <c r="S2348">
        <v>10.7384</v>
      </c>
      <c r="T2348">
        <v>0.6</v>
      </c>
      <c r="U2348">
        <v>3.5000000000000003E-2</v>
      </c>
      <c r="V2348">
        <v>39.658119999999997</v>
      </c>
      <c r="W2348" t="s">
        <v>10751</v>
      </c>
      <c r="X2348">
        <v>1</v>
      </c>
      <c r="Y2348" t="s">
        <v>10751</v>
      </c>
      <c r="Z2348" t="s">
        <v>10751</v>
      </c>
      <c r="AA2348" t="s">
        <v>10751</v>
      </c>
      <c r="AB2348">
        <v>1</v>
      </c>
      <c r="AC2348" t="s">
        <v>10751</v>
      </c>
      <c r="AD2348" t="s">
        <v>10751</v>
      </c>
      <c r="AE2348" t="s">
        <v>10751</v>
      </c>
      <c r="AF2348" t="s">
        <v>10751</v>
      </c>
      <c r="AG2348" t="s">
        <v>10751</v>
      </c>
      <c r="AH2348">
        <v>1</v>
      </c>
      <c r="AI2348" t="s">
        <v>10751</v>
      </c>
      <c r="AJ2348" t="s">
        <v>10751</v>
      </c>
      <c r="AK2348" t="s">
        <v>10751</v>
      </c>
      <c r="AL2348" t="s">
        <v>10751</v>
      </c>
      <c r="AM2348" t="s">
        <v>10751</v>
      </c>
      <c r="AN2348" t="s">
        <v>10751</v>
      </c>
      <c r="AO2348" t="s">
        <v>10751</v>
      </c>
      <c r="AP2348">
        <v>1</v>
      </c>
      <c r="AQ2348" t="s">
        <v>10751</v>
      </c>
      <c r="AR2348" t="s">
        <v>10751</v>
      </c>
      <c r="AS2348" t="s">
        <v>10751</v>
      </c>
      <c r="AT2348" t="s">
        <v>10751</v>
      </c>
      <c r="AU2348" t="s">
        <v>10751</v>
      </c>
      <c r="AV2348">
        <v>4</v>
      </c>
      <c r="AW2348" t="s">
        <v>10751</v>
      </c>
      <c r="AX2348">
        <v>8</v>
      </c>
      <c r="AY2348">
        <v>1</v>
      </c>
      <c r="AZ2348" t="s">
        <v>10751</v>
      </c>
      <c r="BA2348" t="s">
        <v>10751</v>
      </c>
      <c r="BB2348" t="s">
        <v>10751</v>
      </c>
      <c r="BC2348" t="s">
        <v>10751</v>
      </c>
      <c r="BD2348" t="s">
        <v>10751</v>
      </c>
    </row>
    <row r="2349" spans="1:56">
      <c r="A2349" t="s">
        <v>10753</v>
      </c>
      <c r="B2349">
        <v>6000</v>
      </c>
      <c r="C2349">
        <v>1994</v>
      </c>
      <c r="D2349">
        <v>60</v>
      </c>
      <c r="E2349">
        <v>4.2760000000000003E-3</v>
      </c>
      <c r="F2349">
        <v>16.07</v>
      </c>
      <c r="H2349">
        <v>13.34951</v>
      </c>
      <c r="I2349">
        <f t="shared" si="43"/>
        <v>5.7082504760000007E-2</v>
      </c>
      <c r="K2349">
        <v>11.99178</v>
      </c>
      <c r="L2349">
        <v>15.009650000000001</v>
      </c>
      <c r="M2349">
        <v>665.71739000000002</v>
      </c>
      <c r="N2349">
        <v>741.09128999999996</v>
      </c>
      <c r="O2349">
        <v>592.08574999999996</v>
      </c>
      <c r="P2349" t="s">
        <v>10751</v>
      </c>
      <c r="Q2349">
        <v>350</v>
      </c>
      <c r="R2349">
        <v>210</v>
      </c>
      <c r="S2349">
        <v>10.6655</v>
      </c>
      <c r="T2349">
        <v>0.6</v>
      </c>
      <c r="U2349">
        <v>3.5000000000000003E-2</v>
      </c>
      <c r="V2349">
        <v>40.04853</v>
      </c>
      <c r="W2349" t="s">
        <v>10751</v>
      </c>
      <c r="X2349">
        <v>1</v>
      </c>
      <c r="Y2349" t="s">
        <v>10751</v>
      </c>
      <c r="Z2349" t="s">
        <v>10751</v>
      </c>
      <c r="AA2349" t="s">
        <v>10751</v>
      </c>
      <c r="AB2349">
        <v>1</v>
      </c>
      <c r="AC2349" t="s">
        <v>10751</v>
      </c>
      <c r="AD2349" t="s">
        <v>10751</v>
      </c>
      <c r="AE2349" t="s">
        <v>10751</v>
      </c>
      <c r="AF2349" t="s">
        <v>10751</v>
      </c>
      <c r="AG2349" t="s">
        <v>10751</v>
      </c>
      <c r="AH2349">
        <v>1</v>
      </c>
      <c r="AI2349" t="s">
        <v>10751</v>
      </c>
      <c r="AJ2349" t="s">
        <v>10751</v>
      </c>
      <c r="AK2349" t="s">
        <v>10751</v>
      </c>
      <c r="AL2349" t="s">
        <v>10751</v>
      </c>
      <c r="AM2349" t="s">
        <v>10751</v>
      </c>
      <c r="AN2349" t="s">
        <v>10751</v>
      </c>
      <c r="AO2349" t="s">
        <v>10751</v>
      </c>
      <c r="AP2349">
        <v>1</v>
      </c>
      <c r="AQ2349" t="s">
        <v>10751</v>
      </c>
      <c r="AR2349" t="s">
        <v>10751</v>
      </c>
      <c r="AS2349" t="s">
        <v>10751</v>
      </c>
      <c r="AT2349" t="s">
        <v>10751</v>
      </c>
      <c r="AU2349" t="s">
        <v>10751</v>
      </c>
      <c r="AV2349">
        <v>4</v>
      </c>
      <c r="AW2349" t="s">
        <v>10751</v>
      </c>
      <c r="AX2349">
        <v>8</v>
      </c>
      <c r="AY2349">
        <v>1</v>
      </c>
      <c r="AZ2349" t="s">
        <v>10751</v>
      </c>
      <c r="BA2349" t="s">
        <v>10751</v>
      </c>
      <c r="BB2349" t="s">
        <v>10751</v>
      </c>
      <c r="BC2349" t="s">
        <v>10751</v>
      </c>
      <c r="BD2349" t="s">
        <v>10751</v>
      </c>
    </row>
    <row r="2350" spans="1:56">
      <c r="A2350" t="s">
        <v>10753</v>
      </c>
      <c r="B2350">
        <v>6000</v>
      </c>
      <c r="C2350">
        <v>1995</v>
      </c>
      <c r="D2350">
        <v>61</v>
      </c>
      <c r="E2350">
        <v>4.0390000000000001E-3</v>
      </c>
      <c r="F2350">
        <v>15.73038</v>
      </c>
      <c r="H2350">
        <v>13.06479</v>
      </c>
      <c r="I2350">
        <f t="shared" si="43"/>
        <v>5.276868681E-2</v>
      </c>
      <c r="K2350">
        <v>11.5861</v>
      </c>
      <c r="L2350">
        <v>14.8782</v>
      </c>
      <c r="M2350">
        <v>680.22537</v>
      </c>
      <c r="N2350">
        <v>767.03961000000004</v>
      </c>
      <c r="O2350">
        <v>597.31687999999997</v>
      </c>
      <c r="P2350" t="s">
        <v>10751</v>
      </c>
      <c r="Q2350">
        <v>350.4384</v>
      </c>
      <c r="R2350">
        <v>209.70769999999999</v>
      </c>
      <c r="S2350">
        <v>10.9397</v>
      </c>
      <c r="T2350">
        <v>0.59859399999999996</v>
      </c>
      <c r="U2350">
        <v>3.4951000000000003E-2</v>
      </c>
      <c r="V2350">
        <v>39.201650000000001</v>
      </c>
      <c r="W2350" t="s">
        <v>10751</v>
      </c>
      <c r="X2350">
        <v>1</v>
      </c>
      <c r="Y2350" t="s">
        <v>10751</v>
      </c>
      <c r="Z2350" t="s">
        <v>10751</v>
      </c>
      <c r="AA2350" t="s">
        <v>10751</v>
      </c>
      <c r="AB2350">
        <v>1</v>
      </c>
      <c r="AC2350" t="s">
        <v>10751</v>
      </c>
      <c r="AD2350" t="s">
        <v>10751</v>
      </c>
      <c r="AE2350" t="s">
        <v>10751</v>
      </c>
      <c r="AF2350" t="s">
        <v>10751</v>
      </c>
      <c r="AG2350">
        <v>0.01</v>
      </c>
      <c r="AH2350">
        <v>0.99</v>
      </c>
      <c r="AI2350" t="s">
        <v>10751</v>
      </c>
      <c r="AJ2350" t="s">
        <v>10751</v>
      </c>
      <c r="AK2350" t="s">
        <v>10751</v>
      </c>
      <c r="AL2350" t="s">
        <v>10751</v>
      </c>
      <c r="AM2350" t="s">
        <v>10751</v>
      </c>
      <c r="AN2350" t="s">
        <v>10751</v>
      </c>
      <c r="AO2350" t="s">
        <v>10751</v>
      </c>
      <c r="AP2350">
        <v>1</v>
      </c>
      <c r="AQ2350" t="s">
        <v>10751</v>
      </c>
      <c r="AR2350" t="s">
        <v>10751</v>
      </c>
      <c r="AS2350" t="s">
        <v>10751</v>
      </c>
      <c r="AT2350" t="s">
        <v>10751</v>
      </c>
      <c r="AU2350" t="s">
        <v>10751</v>
      </c>
      <c r="AV2350">
        <v>4</v>
      </c>
      <c r="AW2350" t="s">
        <v>10751</v>
      </c>
      <c r="AX2350">
        <v>8</v>
      </c>
      <c r="AY2350">
        <v>1</v>
      </c>
      <c r="AZ2350" t="s">
        <v>10751</v>
      </c>
      <c r="BA2350" t="s">
        <v>10751</v>
      </c>
      <c r="BB2350" t="s">
        <v>10751</v>
      </c>
      <c r="BC2350" t="s">
        <v>10751</v>
      </c>
      <c r="BD2350" t="s">
        <v>10751</v>
      </c>
    </row>
    <row r="2351" spans="1:56">
      <c r="A2351" t="s">
        <v>10753</v>
      </c>
      <c r="B2351">
        <v>6000</v>
      </c>
      <c r="C2351">
        <v>1996</v>
      </c>
      <c r="D2351">
        <v>58</v>
      </c>
      <c r="E2351">
        <v>4.3990000000000001E-3</v>
      </c>
      <c r="F2351">
        <v>16.77102</v>
      </c>
      <c r="H2351">
        <v>13.931139999999999</v>
      </c>
      <c r="I2351">
        <f t="shared" si="43"/>
        <v>6.1283084859999996E-2</v>
      </c>
      <c r="K2351">
        <v>12.08296</v>
      </c>
      <c r="L2351">
        <v>16.25282</v>
      </c>
      <c r="M2351">
        <v>638.33581000000004</v>
      </c>
      <c r="N2351">
        <v>735.96263999999996</v>
      </c>
      <c r="O2351">
        <v>547.16206999999997</v>
      </c>
      <c r="P2351" t="s">
        <v>10751</v>
      </c>
      <c r="Q2351">
        <v>350.221</v>
      </c>
      <c r="R2351">
        <v>249.65620000000001</v>
      </c>
      <c r="S2351">
        <v>10.2491</v>
      </c>
      <c r="T2351">
        <v>0.71301599999999998</v>
      </c>
      <c r="U2351">
        <v>4.1609E-2</v>
      </c>
      <c r="V2351">
        <v>41.795490000000001</v>
      </c>
      <c r="W2351" t="s">
        <v>10751</v>
      </c>
      <c r="X2351">
        <v>1</v>
      </c>
      <c r="Y2351" t="s">
        <v>10751</v>
      </c>
      <c r="Z2351" t="s">
        <v>10751</v>
      </c>
      <c r="AA2351" t="s">
        <v>10751</v>
      </c>
      <c r="AB2351">
        <v>1</v>
      </c>
      <c r="AC2351" t="s">
        <v>10751</v>
      </c>
      <c r="AD2351" t="s">
        <v>10751</v>
      </c>
      <c r="AE2351" t="s">
        <v>10751</v>
      </c>
      <c r="AF2351" t="s">
        <v>10751</v>
      </c>
      <c r="AG2351">
        <v>0.995</v>
      </c>
      <c r="AH2351" t="s">
        <v>10751</v>
      </c>
      <c r="AI2351">
        <v>5.0000000000000001E-3</v>
      </c>
      <c r="AJ2351">
        <v>5.0000000000000001E-3</v>
      </c>
      <c r="AK2351" t="s">
        <v>10751</v>
      </c>
      <c r="AL2351" t="s">
        <v>10751</v>
      </c>
      <c r="AM2351" t="s">
        <v>10751</v>
      </c>
      <c r="AN2351" t="s">
        <v>10751</v>
      </c>
      <c r="AO2351" t="s">
        <v>10751</v>
      </c>
      <c r="AP2351">
        <v>0.995</v>
      </c>
      <c r="AQ2351">
        <v>5.0000000000000001E-3</v>
      </c>
      <c r="AR2351" t="s">
        <v>10751</v>
      </c>
      <c r="AS2351" t="s">
        <v>10751</v>
      </c>
      <c r="AT2351" t="s">
        <v>10751</v>
      </c>
      <c r="AU2351" t="s">
        <v>10751</v>
      </c>
      <c r="AV2351">
        <v>4</v>
      </c>
      <c r="AW2351" t="s">
        <v>10751</v>
      </c>
      <c r="AX2351">
        <v>8</v>
      </c>
      <c r="AY2351">
        <v>1</v>
      </c>
      <c r="AZ2351" t="s">
        <v>10751</v>
      </c>
      <c r="BA2351" t="s">
        <v>10751</v>
      </c>
      <c r="BB2351" t="s">
        <v>10751</v>
      </c>
      <c r="BC2351" t="s">
        <v>10751</v>
      </c>
      <c r="BD2351" t="s">
        <v>10751</v>
      </c>
    </row>
    <row r="2352" spans="1:56">
      <c r="A2352" t="s">
        <v>10753</v>
      </c>
      <c r="B2352">
        <v>6000</v>
      </c>
      <c r="C2352">
        <v>1997</v>
      </c>
      <c r="D2352">
        <v>74</v>
      </c>
      <c r="E2352">
        <v>5.1229999999999999E-3</v>
      </c>
      <c r="F2352">
        <v>16.684049999999999</v>
      </c>
      <c r="H2352">
        <v>13.797280000000001</v>
      </c>
      <c r="I2352">
        <f t="shared" si="43"/>
        <v>7.068346544000001E-2</v>
      </c>
      <c r="K2352">
        <v>12.0443</v>
      </c>
      <c r="L2352">
        <v>15.9069</v>
      </c>
      <c r="M2352">
        <v>644.41592000000003</v>
      </c>
      <c r="N2352">
        <v>738.19938000000002</v>
      </c>
      <c r="O2352">
        <v>558.95826</v>
      </c>
      <c r="P2352" t="s">
        <v>10751</v>
      </c>
      <c r="Q2352">
        <v>350.16219999999998</v>
      </c>
      <c r="R2352">
        <v>249.74770000000001</v>
      </c>
      <c r="S2352">
        <v>10.216900000000001</v>
      </c>
      <c r="T2352">
        <v>0.71335400000000004</v>
      </c>
      <c r="U2352">
        <v>4.1625000000000002E-2</v>
      </c>
      <c r="V2352">
        <v>41.393569999999997</v>
      </c>
      <c r="W2352" t="s">
        <v>10751</v>
      </c>
      <c r="X2352">
        <v>1</v>
      </c>
      <c r="Y2352" t="s">
        <v>10751</v>
      </c>
      <c r="Z2352" t="s">
        <v>10751</v>
      </c>
      <c r="AA2352" t="s">
        <v>10751</v>
      </c>
      <c r="AB2352">
        <v>1</v>
      </c>
      <c r="AC2352" t="s">
        <v>10751</v>
      </c>
      <c r="AD2352" t="s">
        <v>10751</v>
      </c>
      <c r="AE2352" t="s">
        <v>10751</v>
      </c>
      <c r="AF2352" t="s">
        <v>10751</v>
      </c>
      <c r="AG2352">
        <v>0.996</v>
      </c>
      <c r="AH2352" t="s">
        <v>10751</v>
      </c>
      <c r="AI2352">
        <v>4.0000000000000001E-3</v>
      </c>
      <c r="AJ2352">
        <v>4.0000000000000001E-3</v>
      </c>
      <c r="AK2352" t="s">
        <v>10751</v>
      </c>
      <c r="AL2352" t="s">
        <v>10751</v>
      </c>
      <c r="AM2352" t="s">
        <v>10751</v>
      </c>
      <c r="AN2352" t="s">
        <v>10751</v>
      </c>
      <c r="AO2352" t="s">
        <v>10751</v>
      </c>
      <c r="AP2352">
        <v>0.996</v>
      </c>
      <c r="AQ2352">
        <v>4.0000000000000001E-3</v>
      </c>
      <c r="AR2352" t="s">
        <v>10751</v>
      </c>
      <c r="AS2352" t="s">
        <v>10751</v>
      </c>
      <c r="AT2352" t="s">
        <v>10751</v>
      </c>
      <c r="AU2352" t="s">
        <v>10751</v>
      </c>
      <c r="AV2352">
        <v>4</v>
      </c>
      <c r="AW2352" t="s">
        <v>10751</v>
      </c>
      <c r="AX2352">
        <v>8</v>
      </c>
      <c r="AY2352">
        <v>1</v>
      </c>
      <c r="AZ2352" t="s">
        <v>10751</v>
      </c>
      <c r="BA2352" t="s">
        <v>10751</v>
      </c>
      <c r="BB2352" t="s">
        <v>10751</v>
      </c>
      <c r="BC2352" t="s">
        <v>10751</v>
      </c>
      <c r="BD2352" t="s">
        <v>10751</v>
      </c>
    </row>
    <row r="2353" spans="1:56">
      <c r="A2353" t="s">
        <v>10753</v>
      </c>
      <c r="B2353">
        <v>6000</v>
      </c>
      <c r="C2353">
        <v>1998</v>
      </c>
      <c r="D2353">
        <v>50</v>
      </c>
      <c r="E2353">
        <v>3.4719999999999998E-3</v>
      </c>
      <c r="F2353">
        <v>16.149709999999999</v>
      </c>
      <c r="H2353">
        <v>13.36984</v>
      </c>
      <c r="I2353">
        <f t="shared" si="43"/>
        <v>4.6420084479999998E-2</v>
      </c>
      <c r="K2353">
        <v>11.48959</v>
      </c>
      <c r="L2353">
        <v>15.65085</v>
      </c>
      <c r="M2353">
        <v>664.97937999999999</v>
      </c>
      <c r="N2353">
        <v>773.79756999999995</v>
      </c>
      <c r="O2353">
        <v>568.06669999999997</v>
      </c>
      <c r="P2353" t="s">
        <v>10751</v>
      </c>
      <c r="Q2353">
        <v>322.94880000000001</v>
      </c>
      <c r="R2353">
        <v>229.99600000000001</v>
      </c>
      <c r="S2353">
        <v>11.1327</v>
      </c>
      <c r="T2353">
        <v>0.715256</v>
      </c>
      <c r="U2353">
        <v>3.8332999999999999E-2</v>
      </c>
      <c r="V2353">
        <v>40.125889999999998</v>
      </c>
      <c r="W2353" t="s">
        <v>10751</v>
      </c>
      <c r="X2353">
        <v>1</v>
      </c>
      <c r="Y2353" t="s">
        <v>10751</v>
      </c>
      <c r="Z2353" t="s">
        <v>10751</v>
      </c>
      <c r="AA2353" t="s">
        <v>10751</v>
      </c>
      <c r="AB2353">
        <v>1</v>
      </c>
      <c r="AC2353" t="s">
        <v>10751</v>
      </c>
      <c r="AD2353" t="s">
        <v>10751</v>
      </c>
      <c r="AE2353" t="s">
        <v>10751</v>
      </c>
      <c r="AF2353" t="s">
        <v>10751</v>
      </c>
      <c r="AG2353">
        <v>0.997</v>
      </c>
      <c r="AH2353" t="s">
        <v>10751</v>
      </c>
      <c r="AI2353">
        <v>3.0000000000000001E-3</v>
      </c>
      <c r="AJ2353">
        <v>3.0000000000000001E-3</v>
      </c>
      <c r="AK2353" t="s">
        <v>10751</v>
      </c>
      <c r="AL2353" t="s">
        <v>10751</v>
      </c>
      <c r="AM2353" t="s">
        <v>10751</v>
      </c>
      <c r="AN2353" t="s">
        <v>10751</v>
      </c>
      <c r="AO2353" t="s">
        <v>10751</v>
      </c>
      <c r="AP2353">
        <v>0.997</v>
      </c>
      <c r="AQ2353">
        <v>3.0000000000000001E-3</v>
      </c>
      <c r="AR2353" t="s">
        <v>10751</v>
      </c>
      <c r="AS2353" t="s">
        <v>10751</v>
      </c>
      <c r="AT2353">
        <v>0.13</v>
      </c>
      <c r="AU2353" t="s">
        <v>10751</v>
      </c>
      <c r="AV2353">
        <v>4</v>
      </c>
      <c r="AW2353" t="s">
        <v>10751</v>
      </c>
      <c r="AX2353">
        <v>7.7</v>
      </c>
      <c r="AY2353">
        <v>1</v>
      </c>
      <c r="AZ2353" t="s">
        <v>10751</v>
      </c>
      <c r="BA2353" t="s">
        <v>10751</v>
      </c>
      <c r="BB2353" t="s">
        <v>10751</v>
      </c>
      <c r="BC2353" t="s">
        <v>10751</v>
      </c>
      <c r="BD2353" t="s">
        <v>10751</v>
      </c>
    </row>
    <row r="2354" spans="1:56">
      <c r="A2354" t="s">
        <v>10753</v>
      </c>
      <c r="B2354">
        <v>6000</v>
      </c>
      <c r="C2354">
        <v>1999</v>
      </c>
      <c r="D2354">
        <v>166</v>
      </c>
      <c r="E2354">
        <v>1.0916E-2</v>
      </c>
      <c r="F2354">
        <v>16.521930000000001</v>
      </c>
      <c r="H2354">
        <v>13.652760000000001</v>
      </c>
      <c r="I2354">
        <f t="shared" si="43"/>
        <v>0.14903352816000001</v>
      </c>
      <c r="K2354">
        <v>11.650790000000001</v>
      </c>
      <c r="L2354">
        <v>16.051760000000002</v>
      </c>
      <c r="M2354">
        <v>650.93060000000003</v>
      </c>
      <c r="N2354">
        <v>762.78114000000005</v>
      </c>
      <c r="O2354">
        <v>553.6463</v>
      </c>
      <c r="P2354" t="s">
        <v>10751</v>
      </c>
      <c r="Q2354">
        <v>318.86509999999998</v>
      </c>
      <c r="R2354">
        <v>237.1961</v>
      </c>
      <c r="S2354">
        <v>10.930199999999999</v>
      </c>
      <c r="T2354">
        <v>0.74720399999999998</v>
      </c>
      <c r="U2354">
        <v>3.9532999999999999E-2</v>
      </c>
      <c r="V2354">
        <v>40.963410000000003</v>
      </c>
      <c r="W2354" t="s">
        <v>10751</v>
      </c>
      <c r="X2354">
        <v>1</v>
      </c>
      <c r="Y2354" t="s">
        <v>10751</v>
      </c>
      <c r="Z2354" t="s">
        <v>10751</v>
      </c>
      <c r="AA2354" t="s">
        <v>10751</v>
      </c>
      <c r="AB2354">
        <v>1</v>
      </c>
      <c r="AC2354" t="s">
        <v>10751</v>
      </c>
      <c r="AD2354" t="s">
        <v>10751</v>
      </c>
      <c r="AE2354" t="s">
        <v>10751</v>
      </c>
      <c r="AF2354" t="s">
        <v>10751</v>
      </c>
      <c r="AG2354">
        <v>1</v>
      </c>
      <c r="AH2354" t="s">
        <v>10751</v>
      </c>
      <c r="AI2354" t="s">
        <v>10751</v>
      </c>
      <c r="AJ2354" t="s">
        <v>10751</v>
      </c>
      <c r="AK2354" t="s">
        <v>10751</v>
      </c>
      <c r="AL2354" t="s">
        <v>10751</v>
      </c>
      <c r="AM2354" t="s">
        <v>10751</v>
      </c>
      <c r="AN2354" t="s">
        <v>10751</v>
      </c>
      <c r="AO2354" t="s">
        <v>10751</v>
      </c>
      <c r="AP2354">
        <v>1</v>
      </c>
      <c r="AQ2354" t="s">
        <v>10751</v>
      </c>
      <c r="AR2354" t="s">
        <v>10751</v>
      </c>
      <c r="AS2354" t="s">
        <v>10751</v>
      </c>
      <c r="AT2354">
        <v>0.29799999999999999</v>
      </c>
      <c r="AU2354" t="s">
        <v>10751</v>
      </c>
      <c r="AV2354">
        <v>4</v>
      </c>
      <c r="AW2354" t="s">
        <v>10751</v>
      </c>
      <c r="AX2354">
        <v>7.6</v>
      </c>
      <c r="AY2354">
        <v>1</v>
      </c>
      <c r="AZ2354" t="s">
        <v>10751</v>
      </c>
      <c r="BA2354" t="s">
        <v>10751</v>
      </c>
      <c r="BB2354" t="s">
        <v>10751</v>
      </c>
      <c r="BC2354" t="s">
        <v>10751</v>
      </c>
      <c r="BD2354" t="s">
        <v>10751</v>
      </c>
    </row>
    <row r="2355" spans="1:56">
      <c r="A2355" t="s">
        <v>10753</v>
      </c>
      <c r="B2355">
        <v>6000</v>
      </c>
      <c r="C2355">
        <v>2000</v>
      </c>
      <c r="D2355">
        <v>269</v>
      </c>
      <c r="E2355">
        <v>1.6247000000000001E-2</v>
      </c>
      <c r="F2355">
        <v>16.613009999999999</v>
      </c>
      <c r="H2355">
        <v>13.602959999999999</v>
      </c>
      <c r="I2355">
        <f t="shared" si="43"/>
        <v>0.22100729112</v>
      </c>
      <c r="K2355">
        <v>11.8826</v>
      </c>
      <c r="L2355">
        <v>15.506919999999999</v>
      </c>
      <c r="M2355">
        <v>653.31380999999999</v>
      </c>
      <c r="N2355">
        <v>747.90004999999996</v>
      </c>
      <c r="O2355">
        <v>573.09910000000002</v>
      </c>
      <c r="P2355" t="s">
        <v>10751</v>
      </c>
      <c r="Q2355">
        <v>324.7758</v>
      </c>
      <c r="R2355">
        <v>257.4803</v>
      </c>
      <c r="S2355">
        <v>9.8958999999999993</v>
      </c>
      <c r="T2355">
        <v>0.79484299999999997</v>
      </c>
      <c r="U2355">
        <v>4.2913E-2</v>
      </c>
      <c r="V2355">
        <v>40.830460000000002</v>
      </c>
      <c r="W2355" t="s">
        <v>10751</v>
      </c>
      <c r="X2355">
        <v>1</v>
      </c>
      <c r="Y2355" t="s">
        <v>10751</v>
      </c>
      <c r="Z2355" t="s">
        <v>10751</v>
      </c>
      <c r="AA2355" t="s">
        <v>10751</v>
      </c>
      <c r="AB2355">
        <v>1</v>
      </c>
      <c r="AC2355" t="s">
        <v>10751</v>
      </c>
      <c r="AD2355" t="s">
        <v>10751</v>
      </c>
      <c r="AE2355" t="s">
        <v>10751</v>
      </c>
      <c r="AF2355" t="s">
        <v>10751</v>
      </c>
      <c r="AG2355">
        <v>1</v>
      </c>
      <c r="AH2355" t="s">
        <v>10751</v>
      </c>
      <c r="AI2355" t="s">
        <v>10751</v>
      </c>
      <c r="AJ2355" t="s">
        <v>10751</v>
      </c>
      <c r="AK2355" t="s">
        <v>10751</v>
      </c>
      <c r="AL2355" t="s">
        <v>10751</v>
      </c>
      <c r="AM2355" t="s">
        <v>10751</v>
      </c>
      <c r="AN2355" t="s">
        <v>10751</v>
      </c>
      <c r="AO2355" t="s">
        <v>10751</v>
      </c>
      <c r="AP2355">
        <v>1</v>
      </c>
      <c r="AQ2355" t="s">
        <v>10751</v>
      </c>
      <c r="AR2355" t="s">
        <v>10751</v>
      </c>
      <c r="AS2355" t="s">
        <v>10751</v>
      </c>
      <c r="AT2355">
        <v>0.13600000000000001</v>
      </c>
      <c r="AU2355" t="s">
        <v>10751</v>
      </c>
      <c r="AV2355">
        <v>4</v>
      </c>
      <c r="AW2355" t="s">
        <v>10751</v>
      </c>
      <c r="AX2355">
        <v>8</v>
      </c>
      <c r="AY2355">
        <v>1</v>
      </c>
      <c r="AZ2355" t="s">
        <v>10751</v>
      </c>
      <c r="BA2355" t="s">
        <v>10751</v>
      </c>
      <c r="BB2355" t="s">
        <v>10751</v>
      </c>
      <c r="BC2355" t="s">
        <v>10751</v>
      </c>
      <c r="BD2355" t="s">
        <v>10751</v>
      </c>
    </row>
    <row r="2356" spans="1:56">
      <c r="A2356" t="s">
        <v>10753</v>
      </c>
      <c r="B2356">
        <v>6000</v>
      </c>
      <c r="C2356">
        <v>2001</v>
      </c>
      <c r="D2356">
        <v>219</v>
      </c>
      <c r="E2356">
        <v>1.4009000000000001E-2</v>
      </c>
      <c r="F2356">
        <v>16.75882</v>
      </c>
      <c r="H2356">
        <v>13.649179999999999</v>
      </c>
      <c r="I2356">
        <f t="shared" si="43"/>
        <v>0.19121136261999999</v>
      </c>
      <c r="K2356">
        <v>12.00318</v>
      </c>
      <c r="L2356">
        <v>15.396879999999999</v>
      </c>
      <c r="M2356">
        <v>651.10139000000004</v>
      </c>
      <c r="N2356">
        <v>740.38697999999999</v>
      </c>
      <c r="O2356">
        <v>577.19470999999999</v>
      </c>
      <c r="P2356" t="s">
        <v>10751</v>
      </c>
      <c r="Q2356">
        <v>325.85590000000002</v>
      </c>
      <c r="R2356">
        <v>274.47539999999998</v>
      </c>
      <c r="S2356">
        <v>9.3728999999999996</v>
      </c>
      <c r="T2356">
        <v>0.84241600000000005</v>
      </c>
      <c r="U2356">
        <v>4.5746000000000002E-2</v>
      </c>
      <c r="V2356">
        <v>41.004649999999998</v>
      </c>
      <c r="W2356" t="s">
        <v>10751</v>
      </c>
      <c r="X2356">
        <v>0.93400000000000005</v>
      </c>
      <c r="Y2356">
        <v>6.6000000000000003E-2</v>
      </c>
      <c r="Z2356" t="s">
        <v>10751</v>
      </c>
      <c r="AA2356" t="s">
        <v>10751</v>
      </c>
      <c r="AB2356">
        <v>1</v>
      </c>
      <c r="AC2356" t="s">
        <v>10751</v>
      </c>
      <c r="AD2356" t="s">
        <v>10751</v>
      </c>
      <c r="AE2356" t="s">
        <v>10751</v>
      </c>
      <c r="AF2356" t="s">
        <v>10751</v>
      </c>
      <c r="AG2356">
        <v>1</v>
      </c>
      <c r="AH2356" t="s">
        <v>10751</v>
      </c>
      <c r="AI2356" t="s">
        <v>10751</v>
      </c>
      <c r="AJ2356" t="s">
        <v>10751</v>
      </c>
      <c r="AK2356" t="s">
        <v>10751</v>
      </c>
      <c r="AL2356" t="s">
        <v>10751</v>
      </c>
      <c r="AM2356" t="s">
        <v>10751</v>
      </c>
      <c r="AN2356" t="s">
        <v>10751</v>
      </c>
      <c r="AO2356" t="s">
        <v>10751</v>
      </c>
      <c r="AP2356">
        <v>1</v>
      </c>
      <c r="AQ2356" t="s">
        <v>10751</v>
      </c>
      <c r="AR2356" t="s">
        <v>10751</v>
      </c>
      <c r="AS2356" t="s">
        <v>10751</v>
      </c>
      <c r="AT2356">
        <v>0.23</v>
      </c>
      <c r="AU2356" t="s">
        <v>10751</v>
      </c>
      <c r="AV2356">
        <v>4</v>
      </c>
      <c r="AW2356" t="s">
        <v>10751</v>
      </c>
      <c r="AX2356">
        <v>8</v>
      </c>
      <c r="AY2356">
        <v>1</v>
      </c>
      <c r="AZ2356" t="s">
        <v>10751</v>
      </c>
      <c r="BA2356" t="s">
        <v>10751</v>
      </c>
      <c r="BB2356" t="s">
        <v>10751</v>
      </c>
      <c r="BC2356" t="s">
        <v>10751</v>
      </c>
      <c r="BD2356" t="s">
        <v>10751</v>
      </c>
    </row>
    <row r="2357" spans="1:56">
      <c r="A2357" t="s">
        <v>10753</v>
      </c>
      <c r="B2357">
        <v>6000</v>
      </c>
      <c r="C2357">
        <v>2002</v>
      </c>
      <c r="D2357">
        <v>453</v>
      </c>
      <c r="E2357">
        <v>2.8129000000000001E-2</v>
      </c>
      <c r="F2357">
        <v>17.71463</v>
      </c>
      <c r="H2357">
        <v>14.443530000000001</v>
      </c>
      <c r="I2357">
        <f t="shared" si="43"/>
        <v>0.40628205537000006</v>
      </c>
      <c r="K2357">
        <v>12.414899999999999</v>
      </c>
      <c r="L2357">
        <v>16.64526</v>
      </c>
      <c r="M2357">
        <v>615.29285000000004</v>
      </c>
      <c r="N2357">
        <v>715.83352000000002</v>
      </c>
      <c r="O2357">
        <v>533.90578000000005</v>
      </c>
      <c r="P2357" t="s">
        <v>10751</v>
      </c>
      <c r="Q2357">
        <v>332.09199999999998</v>
      </c>
      <c r="R2357">
        <v>294.58659999999998</v>
      </c>
      <c r="S2357">
        <v>9.1052999999999997</v>
      </c>
      <c r="T2357">
        <v>0.88532299999999997</v>
      </c>
      <c r="U2357">
        <v>4.9098000000000003E-2</v>
      </c>
      <c r="V2357">
        <v>43.462150000000001</v>
      </c>
      <c r="W2357" t="s">
        <v>10751</v>
      </c>
      <c r="X2357">
        <v>0.84499999999999997</v>
      </c>
      <c r="Y2357">
        <v>0.155</v>
      </c>
      <c r="Z2357" t="s">
        <v>10751</v>
      </c>
      <c r="AA2357" t="s">
        <v>10751</v>
      </c>
      <c r="AB2357">
        <v>1</v>
      </c>
      <c r="AC2357" t="s">
        <v>10751</v>
      </c>
      <c r="AD2357" t="s">
        <v>10751</v>
      </c>
      <c r="AE2357" t="s">
        <v>10751</v>
      </c>
      <c r="AF2357" t="s">
        <v>10751</v>
      </c>
      <c r="AG2357">
        <v>1</v>
      </c>
      <c r="AH2357" t="s">
        <v>10751</v>
      </c>
      <c r="AI2357" t="s">
        <v>10751</v>
      </c>
      <c r="AJ2357" t="s">
        <v>10751</v>
      </c>
      <c r="AK2357" t="s">
        <v>10751</v>
      </c>
      <c r="AL2357" t="s">
        <v>10751</v>
      </c>
      <c r="AM2357" t="s">
        <v>10751</v>
      </c>
      <c r="AN2357" t="s">
        <v>10751</v>
      </c>
      <c r="AO2357" t="s">
        <v>10751</v>
      </c>
      <c r="AP2357">
        <v>1</v>
      </c>
      <c r="AQ2357" t="s">
        <v>10751</v>
      </c>
      <c r="AR2357" t="s">
        <v>10751</v>
      </c>
      <c r="AS2357" t="s">
        <v>10751</v>
      </c>
      <c r="AT2357">
        <v>7.2999999999999995E-2</v>
      </c>
      <c r="AU2357" t="s">
        <v>10751</v>
      </c>
      <c r="AV2357">
        <v>4</v>
      </c>
      <c r="AW2357" t="s">
        <v>10751</v>
      </c>
      <c r="AX2357">
        <v>8</v>
      </c>
      <c r="AY2357">
        <v>1</v>
      </c>
      <c r="AZ2357" t="s">
        <v>10751</v>
      </c>
      <c r="BA2357" t="s">
        <v>10751</v>
      </c>
      <c r="BB2357" t="s">
        <v>10751</v>
      </c>
      <c r="BC2357" t="s">
        <v>10751</v>
      </c>
      <c r="BD2357" t="s">
        <v>10751</v>
      </c>
    </row>
    <row r="2358" spans="1:56">
      <c r="A2358" t="s">
        <v>10753</v>
      </c>
      <c r="B2358">
        <v>6000</v>
      </c>
      <c r="C2358">
        <v>2003</v>
      </c>
      <c r="D2358">
        <v>654</v>
      </c>
      <c r="E2358">
        <v>4.1463E-2</v>
      </c>
      <c r="F2358">
        <v>17.448029999999999</v>
      </c>
      <c r="H2358">
        <v>14.2057</v>
      </c>
      <c r="I2358">
        <f t="shared" si="43"/>
        <v>0.58901093910000002</v>
      </c>
      <c r="K2358">
        <v>12.14189</v>
      </c>
      <c r="L2358">
        <v>16.411490000000001</v>
      </c>
      <c r="M2358">
        <v>625.59412999999995</v>
      </c>
      <c r="N2358">
        <v>731.92858999999999</v>
      </c>
      <c r="O2358">
        <v>541.51084000000003</v>
      </c>
      <c r="P2358" t="s">
        <v>10751</v>
      </c>
      <c r="Q2358">
        <v>328.51400000000001</v>
      </c>
      <c r="R2358">
        <v>279.2482</v>
      </c>
      <c r="S2358">
        <v>9.2824000000000009</v>
      </c>
      <c r="T2358">
        <v>0.85142099999999998</v>
      </c>
      <c r="U2358">
        <v>4.6540999999999999E-2</v>
      </c>
      <c r="V2358">
        <v>42.717709999999997</v>
      </c>
      <c r="W2358" t="s">
        <v>10751</v>
      </c>
      <c r="X2358">
        <v>0.751</v>
      </c>
      <c r="Y2358">
        <v>0.249</v>
      </c>
      <c r="Z2358" t="s">
        <v>10751</v>
      </c>
      <c r="AA2358" t="s">
        <v>10751</v>
      </c>
      <c r="AB2358">
        <v>1</v>
      </c>
      <c r="AC2358" t="s">
        <v>10751</v>
      </c>
      <c r="AD2358" t="s">
        <v>10751</v>
      </c>
      <c r="AE2358" t="s">
        <v>10751</v>
      </c>
      <c r="AF2358" t="s">
        <v>10751</v>
      </c>
      <c r="AG2358">
        <v>1</v>
      </c>
      <c r="AH2358" t="s">
        <v>10751</v>
      </c>
      <c r="AI2358" t="s">
        <v>10751</v>
      </c>
      <c r="AJ2358" t="s">
        <v>10751</v>
      </c>
      <c r="AK2358" t="s">
        <v>10751</v>
      </c>
      <c r="AL2358" t="s">
        <v>10751</v>
      </c>
      <c r="AM2358" t="s">
        <v>10751</v>
      </c>
      <c r="AN2358" t="s">
        <v>10751</v>
      </c>
      <c r="AO2358" t="s">
        <v>10751</v>
      </c>
      <c r="AP2358">
        <v>1</v>
      </c>
      <c r="AQ2358" t="s">
        <v>10751</v>
      </c>
      <c r="AR2358" t="s">
        <v>10751</v>
      </c>
      <c r="AS2358" t="s">
        <v>10751</v>
      </c>
      <c r="AT2358">
        <v>7.8E-2</v>
      </c>
      <c r="AU2358">
        <v>2.1000000000000001E-2</v>
      </c>
      <c r="AV2358">
        <v>4</v>
      </c>
      <c r="AW2358" t="s">
        <v>10751</v>
      </c>
      <c r="AX2358">
        <v>8</v>
      </c>
      <c r="AY2358">
        <v>0.97599999999999998</v>
      </c>
      <c r="AZ2358">
        <v>2.4E-2</v>
      </c>
      <c r="BA2358" t="s">
        <v>10751</v>
      </c>
      <c r="BB2358" t="s">
        <v>10751</v>
      </c>
      <c r="BC2358" t="s">
        <v>10751</v>
      </c>
      <c r="BD2358" t="s">
        <v>10751</v>
      </c>
    </row>
    <row r="2359" spans="1:56">
      <c r="A2359" t="s">
        <v>10753</v>
      </c>
      <c r="B2359">
        <v>6000</v>
      </c>
      <c r="C2359">
        <v>2004</v>
      </c>
      <c r="D2359">
        <v>635</v>
      </c>
      <c r="E2359">
        <v>4.0397000000000002E-2</v>
      </c>
      <c r="F2359">
        <v>17.394819999999999</v>
      </c>
      <c r="H2359">
        <v>14.113989999999999</v>
      </c>
      <c r="I2359">
        <f t="shared" si="43"/>
        <v>0.57016285403</v>
      </c>
      <c r="K2359">
        <v>12.06602</v>
      </c>
      <c r="L2359">
        <v>16.243220000000001</v>
      </c>
      <c r="M2359">
        <v>629.72802999999999</v>
      </c>
      <c r="N2359">
        <v>736.61353999999994</v>
      </c>
      <c r="O2359">
        <v>547.17903999999999</v>
      </c>
      <c r="P2359" t="s">
        <v>10751</v>
      </c>
      <c r="Q2359">
        <v>330.58629999999999</v>
      </c>
      <c r="R2359">
        <v>287.17</v>
      </c>
      <c r="S2359">
        <v>9.1372999999999998</v>
      </c>
      <c r="T2359">
        <v>0.86882300000000001</v>
      </c>
      <c r="U2359">
        <v>4.7862000000000002E-2</v>
      </c>
      <c r="V2359">
        <v>42.416719999999998</v>
      </c>
      <c r="W2359" t="s">
        <v>10751</v>
      </c>
      <c r="X2359">
        <v>0.78200000000000003</v>
      </c>
      <c r="Y2359">
        <v>0.218</v>
      </c>
      <c r="Z2359" t="s">
        <v>10751</v>
      </c>
      <c r="AA2359" t="s">
        <v>10751</v>
      </c>
      <c r="AB2359">
        <v>1</v>
      </c>
      <c r="AC2359" t="s">
        <v>10751</v>
      </c>
      <c r="AD2359" t="s">
        <v>10751</v>
      </c>
      <c r="AE2359" t="s">
        <v>10751</v>
      </c>
      <c r="AF2359" t="s">
        <v>10751</v>
      </c>
      <c r="AG2359">
        <v>0.999</v>
      </c>
      <c r="AH2359" t="s">
        <v>10751</v>
      </c>
      <c r="AI2359">
        <v>1E-3</v>
      </c>
      <c r="AJ2359">
        <v>1E-3</v>
      </c>
      <c r="AK2359" t="s">
        <v>10751</v>
      </c>
      <c r="AL2359" t="s">
        <v>10751</v>
      </c>
      <c r="AM2359" t="s">
        <v>10751</v>
      </c>
      <c r="AN2359" t="s">
        <v>10751</v>
      </c>
      <c r="AO2359" t="s">
        <v>10751</v>
      </c>
      <c r="AP2359">
        <v>0.999</v>
      </c>
      <c r="AQ2359">
        <v>1E-3</v>
      </c>
      <c r="AR2359" t="s">
        <v>10751</v>
      </c>
      <c r="AS2359" t="s">
        <v>10751</v>
      </c>
      <c r="AT2359">
        <v>0.13400000000000001</v>
      </c>
      <c r="AU2359">
        <v>7.2999999999999995E-2</v>
      </c>
      <c r="AV2359">
        <v>4.0999999999999996</v>
      </c>
      <c r="AW2359" t="s">
        <v>10751</v>
      </c>
      <c r="AX2359">
        <v>8</v>
      </c>
      <c r="AY2359">
        <v>0.89700000000000002</v>
      </c>
      <c r="AZ2359">
        <v>0.10199999999999999</v>
      </c>
      <c r="BA2359">
        <v>1E-3</v>
      </c>
      <c r="BB2359" t="s">
        <v>10751</v>
      </c>
      <c r="BC2359" t="s">
        <v>10751</v>
      </c>
      <c r="BD2359" t="s">
        <v>10751</v>
      </c>
    </row>
    <row r="2360" spans="1:56">
      <c r="A2360" t="s">
        <v>10753</v>
      </c>
      <c r="B2360">
        <v>6000</v>
      </c>
      <c r="C2360">
        <v>2005</v>
      </c>
      <c r="D2360">
        <v>490</v>
      </c>
      <c r="E2360">
        <v>3.0835999999999999E-2</v>
      </c>
      <c r="F2360">
        <v>18.204139999999999</v>
      </c>
      <c r="H2360">
        <v>14.71062</v>
      </c>
      <c r="I2360">
        <f t="shared" si="43"/>
        <v>0.45361667832000002</v>
      </c>
      <c r="K2360">
        <v>12.53478</v>
      </c>
      <c r="L2360">
        <v>16.927219999999998</v>
      </c>
      <c r="M2360">
        <v>604.12157000000002</v>
      </c>
      <c r="N2360">
        <v>708.98724000000004</v>
      </c>
      <c r="O2360">
        <v>525.01238000000001</v>
      </c>
      <c r="P2360" t="s">
        <v>10751</v>
      </c>
      <c r="Q2360">
        <v>329.88260000000002</v>
      </c>
      <c r="R2360">
        <v>302.3802</v>
      </c>
      <c r="S2360">
        <v>8.7688000000000006</v>
      </c>
      <c r="T2360">
        <v>0.91724700000000003</v>
      </c>
      <c r="U2360">
        <v>5.0396999999999997E-2</v>
      </c>
      <c r="V2360">
        <v>44.20346</v>
      </c>
      <c r="W2360" t="s">
        <v>10751</v>
      </c>
      <c r="X2360">
        <v>0.76600000000000001</v>
      </c>
      <c r="Y2360">
        <v>0.23400000000000001</v>
      </c>
      <c r="Z2360" t="s">
        <v>10751</v>
      </c>
      <c r="AA2360" t="s">
        <v>10751</v>
      </c>
      <c r="AB2360">
        <v>1</v>
      </c>
      <c r="AC2360" t="s">
        <v>10751</v>
      </c>
      <c r="AD2360" t="s">
        <v>10751</v>
      </c>
      <c r="AE2360" t="s">
        <v>10751</v>
      </c>
      <c r="AF2360" t="s">
        <v>10751</v>
      </c>
      <c r="AG2360">
        <v>1</v>
      </c>
      <c r="AH2360" t="s">
        <v>10751</v>
      </c>
      <c r="AI2360" t="s">
        <v>10751</v>
      </c>
      <c r="AJ2360" t="s">
        <v>10751</v>
      </c>
      <c r="AK2360" t="s">
        <v>10751</v>
      </c>
      <c r="AL2360" t="s">
        <v>10751</v>
      </c>
      <c r="AM2360" t="s">
        <v>10751</v>
      </c>
      <c r="AN2360" t="s">
        <v>10751</v>
      </c>
      <c r="AO2360" t="s">
        <v>10751</v>
      </c>
      <c r="AP2360">
        <v>1</v>
      </c>
      <c r="AQ2360" t="s">
        <v>10751</v>
      </c>
      <c r="AR2360" t="s">
        <v>10751</v>
      </c>
      <c r="AS2360" t="s">
        <v>10751</v>
      </c>
      <c r="AT2360">
        <v>0.36599999999999999</v>
      </c>
      <c r="AU2360">
        <v>0.34899999999999998</v>
      </c>
      <c r="AV2360">
        <v>4.2</v>
      </c>
      <c r="AW2360" t="s">
        <v>10751</v>
      </c>
      <c r="AX2360">
        <v>8</v>
      </c>
      <c r="AY2360">
        <v>0.84799999999999998</v>
      </c>
      <c r="AZ2360">
        <v>9.1999999999999998E-2</v>
      </c>
      <c r="BA2360">
        <v>0.06</v>
      </c>
      <c r="BB2360" t="s">
        <v>10751</v>
      </c>
      <c r="BC2360" t="s">
        <v>10751</v>
      </c>
      <c r="BD2360" t="s">
        <v>10751</v>
      </c>
    </row>
    <row r="2361" spans="1:56">
      <c r="A2361" t="s">
        <v>10753</v>
      </c>
      <c r="B2361">
        <v>6000</v>
      </c>
      <c r="C2361">
        <v>2006</v>
      </c>
      <c r="D2361">
        <v>327</v>
      </c>
      <c r="E2361">
        <v>2.1665E-2</v>
      </c>
      <c r="F2361">
        <v>18.060500000000001</v>
      </c>
      <c r="H2361">
        <v>14.619059999999999</v>
      </c>
      <c r="I2361">
        <f t="shared" si="43"/>
        <v>0.3167219349</v>
      </c>
      <c r="K2361">
        <v>12.39865</v>
      </c>
      <c r="L2361">
        <v>16.90259</v>
      </c>
      <c r="M2361">
        <v>608.05673999999999</v>
      </c>
      <c r="N2361">
        <v>716.94962999999996</v>
      </c>
      <c r="O2361">
        <v>525.90948000000003</v>
      </c>
      <c r="P2361" t="s">
        <v>10751</v>
      </c>
      <c r="Q2361">
        <v>317.66969999999998</v>
      </c>
      <c r="R2361">
        <v>305.70190000000002</v>
      </c>
      <c r="S2361">
        <v>8.6961999999999993</v>
      </c>
      <c r="T2361">
        <v>0.97254799999999997</v>
      </c>
      <c r="U2361">
        <v>5.0950000000000002E-2</v>
      </c>
      <c r="V2361">
        <v>43.920499999999997</v>
      </c>
      <c r="W2361" t="s">
        <v>10751</v>
      </c>
      <c r="X2361">
        <v>0.77200000000000002</v>
      </c>
      <c r="Y2361">
        <v>0.22800000000000001</v>
      </c>
      <c r="Z2361" t="s">
        <v>10751</v>
      </c>
      <c r="AA2361" t="s">
        <v>10751</v>
      </c>
      <c r="AB2361">
        <v>1</v>
      </c>
      <c r="AC2361" t="s">
        <v>10751</v>
      </c>
      <c r="AD2361" t="s">
        <v>10751</v>
      </c>
      <c r="AE2361" t="s">
        <v>10751</v>
      </c>
      <c r="AF2361" t="s">
        <v>10751</v>
      </c>
      <c r="AG2361">
        <v>0.998</v>
      </c>
      <c r="AH2361" t="s">
        <v>10751</v>
      </c>
      <c r="AI2361">
        <v>2E-3</v>
      </c>
      <c r="AJ2361">
        <v>2E-3</v>
      </c>
      <c r="AK2361" t="s">
        <v>10751</v>
      </c>
      <c r="AL2361" t="s">
        <v>10751</v>
      </c>
      <c r="AM2361" t="s">
        <v>10751</v>
      </c>
      <c r="AN2361" t="s">
        <v>10751</v>
      </c>
      <c r="AO2361" t="s">
        <v>10751</v>
      </c>
      <c r="AP2361">
        <v>0.998</v>
      </c>
      <c r="AQ2361">
        <v>2E-3</v>
      </c>
      <c r="AR2361" t="s">
        <v>10751</v>
      </c>
      <c r="AS2361" t="s">
        <v>10751</v>
      </c>
      <c r="AT2361">
        <v>0.63100000000000001</v>
      </c>
      <c r="AU2361">
        <v>0.63</v>
      </c>
      <c r="AV2361">
        <v>4.5999999999999996</v>
      </c>
      <c r="AW2361" t="s">
        <v>10751</v>
      </c>
      <c r="AX2361">
        <v>8</v>
      </c>
      <c r="AY2361">
        <v>0.63200000000000001</v>
      </c>
      <c r="AZ2361">
        <v>0.107</v>
      </c>
      <c r="BA2361">
        <v>0.26100000000000001</v>
      </c>
      <c r="BB2361" t="s">
        <v>10751</v>
      </c>
      <c r="BC2361" t="s">
        <v>10751</v>
      </c>
      <c r="BD2361" t="s">
        <v>10751</v>
      </c>
    </row>
    <row r="2362" spans="1:56">
      <c r="A2362" t="s">
        <v>10753</v>
      </c>
      <c r="B2362">
        <v>6000</v>
      </c>
      <c r="C2362">
        <v>2007</v>
      </c>
      <c r="D2362">
        <v>681</v>
      </c>
      <c r="E2362">
        <v>4.4578E-2</v>
      </c>
      <c r="F2362">
        <v>19.76416</v>
      </c>
      <c r="H2362">
        <v>16.048449999999999</v>
      </c>
      <c r="I2362">
        <f t="shared" si="43"/>
        <v>0.71540780409999993</v>
      </c>
      <c r="K2362">
        <v>13.32677</v>
      </c>
      <c r="L2362">
        <v>18.971270000000001</v>
      </c>
      <c r="M2362">
        <v>553.94731000000002</v>
      </c>
      <c r="N2362">
        <v>667.06920000000002</v>
      </c>
      <c r="O2362">
        <v>468.60975000000002</v>
      </c>
      <c r="P2362" t="s">
        <v>10751</v>
      </c>
      <c r="Q2362">
        <v>329.10070000000002</v>
      </c>
      <c r="R2362">
        <v>321.90050000000002</v>
      </c>
      <c r="S2362">
        <v>8.5018999999999991</v>
      </c>
      <c r="T2362">
        <v>0.978518</v>
      </c>
      <c r="U2362">
        <v>5.3650000000000003E-2</v>
      </c>
      <c r="V2362">
        <v>48.293700000000001</v>
      </c>
      <c r="W2362" t="s">
        <v>10751</v>
      </c>
      <c r="X2362">
        <v>0.56699999999999995</v>
      </c>
      <c r="Y2362">
        <v>0.433</v>
      </c>
      <c r="Z2362" t="s">
        <v>10751</v>
      </c>
      <c r="AA2362" t="s">
        <v>10751</v>
      </c>
      <c r="AB2362">
        <v>1</v>
      </c>
      <c r="AC2362" t="s">
        <v>10751</v>
      </c>
      <c r="AD2362" t="s">
        <v>10751</v>
      </c>
      <c r="AE2362" t="s">
        <v>10751</v>
      </c>
      <c r="AF2362" t="s">
        <v>10751</v>
      </c>
      <c r="AG2362">
        <v>0.997</v>
      </c>
      <c r="AH2362" t="s">
        <v>10751</v>
      </c>
      <c r="AI2362">
        <v>3.0000000000000001E-3</v>
      </c>
      <c r="AJ2362">
        <v>3.0000000000000001E-3</v>
      </c>
      <c r="AK2362" t="s">
        <v>10751</v>
      </c>
      <c r="AL2362" t="s">
        <v>10751</v>
      </c>
      <c r="AM2362" t="s">
        <v>10751</v>
      </c>
      <c r="AN2362" t="s">
        <v>10751</v>
      </c>
      <c r="AO2362" t="s">
        <v>10751</v>
      </c>
      <c r="AP2362">
        <v>0.997</v>
      </c>
      <c r="AQ2362">
        <v>3.0000000000000001E-3</v>
      </c>
      <c r="AR2362" t="s">
        <v>10751</v>
      </c>
      <c r="AS2362">
        <v>0.61299999999999999</v>
      </c>
      <c r="AT2362">
        <v>0.14799999999999999</v>
      </c>
      <c r="AU2362">
        <v>0.28599999999999998</v>
      </c>
      <c r="AV2362">
        <v>4.5</v>
      </c>
      <c r="AW2362" t="s">
        <v>10751</v>
      </c>
      <c r="AX2362">
        <v>8</v>
      </c>
      <c r="AY2362">
        <v>0.70399999999999996</v>
      </c>
      <c r="AZ2362">
        <v>4.9000000000000002E-2</v>
      </c>
      <c r="BA2362">
        <v>0.24299999999999999</v>
      </c>
      <c r="BB2362">
        <v>3.0000000000000001E-3</v>
      </c>
      <c r="BC2362" t="s">
        <v>10751</v>
      </c>
      <c r="BD2362" t="s">
        <v>10751</v>
      </c>
    </row>
    <row r="2363" spans="1:56">
      <c r="A2363" t="s">
        <v>10753</v>
      </c>
      <c r="B2363">
        <v>6000</v>
      </c>
      <c r="C2363">
        <v>2008</v>
      </c>
      <c r="D2363">
        <v>442</v>
      </c>
      <c r="E2363">
        <v>3.1820000000000001E-2</v>
      </c>
      <c r="F2363">
        <v>19.483730000000001</v>
      </c>
      <c r="H2363">
        <v>15.821009999999999</v>
      </c>
      <c r="I2363">
        <f t="shared" si="43"/>
        <v>0.50342453819999999</v>
      </c>
      <c r="K2363">
        <v>13.160209999999999</v>
      </c>
      <c r="L2363">
        <v>18.668410000000002</v>
      </c>
      <c r="M2363">
        <v>562.53579000000002</v>
      </c>
      <c r="N2363">
        <v>676.21864000000005</v>
      </c>
      <c r="O2363">
        <v>476.77503999999999</v>
      </c>
      <c r="P2363">
        <v>55.55256</v>
      </c>
      <c r="Q2363">
        <v>324.32130000000001</v>
      </c>
      <c r="R2363">
        <v>332.65949999999998</v>
      </c>
      <c r="S2363">
        <v>8.3232999999999997</v>
      </c>
      <c r="T2363">
        <v>1.031175</v>
      </c>
      <c r="U2363">
        <v>5.5442999999999999E-2</v>
      </c>
      <c r="V2363">
        <v>47.657739999999997</v>
      </c>
      <c r="W2363" t="s">
        <v>10751</v>
      </c>
      <c r="X2363">
        <v>0.57199999999999995</v>
      </c>
      <c r="Y2363">
        <v>0.42799999999999999</v>
      </c>
      <c r="Z2363" t="s">
        <v>10751</v>
      </c>
      <c r="AA2363" t="s">
        <v>10751</v>
      </c>
      <c r="AB2363">
        <v>0.98199999999999998</v>
      </c>
      <c r="AC2363">
        <v>1.7999999999999999E-2</v>
      </c>
      <c r="AD2363" t="s">
        <v>10751</v>
      </c>
      <c r="AE2363" t="s">
        <v>10751</v>
      </c>
      <c r="AF2363">
        <v>8.0000000000000002E-3</v>
      </c>
      <c r="AG2363">
        <v>0.97899999999999998</v>
      </c>
      <c r="AH2363" t="s">
        <v>10751</v>
      </c>
      <c r="AI2363">
        <v>1.2E-2</v>
      </c>
      <c r="AJ2363">
        <v>1.2E-2</v>
      </c>
      <c r="AK2363" t="s">
        <v>10751</v>
      </c>
      <c r="AL2363" t="s">
        <v>10751</v>
      </c>
      <c r="AM2363" t="s">
        <v>10751</v>
      </c>
      <c r="AN2363" t="s">
        <v>10751</v>
      </c>
      <c r="AO2363">
        <v>1.7999999999999999E-2</v>
      </c>
      <c r="AP2363">
        <v>0.96899999999999997</v>
      </c>
      <c r="AQ2363">
        <v>1.7999999999999999E-2</v>
      </c>
      <c r="AR2363" t="s">
        <v>10751</v>
      </c>
      <c r="AS2363">
        <v>0.47099999999999997</v>
      </c>
      <c r="AT2363">
        <v>0.373</v>
      </c>
      <c r="AU2363">
        <v>0.41799999999999998</v>
      </c>
      <c r="AV2363">
        <v>5</v>
      </c>
      <c r="AW2363" t="s">
        <v>10751</v>
      </c>
      <c r="AX2363">
        <v>8</v>
      </c>
      <c r="AY2363">
        <v>0.48599999999999999</v>
      </c>
      <c r="AZ2363">
        <v>7.0999999999999994E-2</v>
      </c>
      <c r="BA2363">
        <v>0.35699999999999998</v>
      </c>
      <c r="BB2363">
        <v>6.8000000000000005E-2</v>
      </c>
      <c r="BC2363" t="s">
        <v>10751</v>
      </c>
      <c r="BD2363" t="s">
        <v>10751</v>
      </c>
    </row>
    <row r="2364" spans="1:56">
      <c r="A2364" t="s">
        <v>10753</v>
      </c>
      <c r="B2364">
        <v>6000</v>
      </c>
      <c r="C2364">
        <v>2009</v>
      </c>
      <c r="D2364">
        <v>138</v>
      </c>
      <c r="E2364">
        <v>1.4862999999999999E-2</v>
      </c>
      <c r="F2364">
        <v>19.797139999999999</v>
      </c>
      <c r="H2364">
        <v>16.085280000000001</v>
      </c>
      <c r="I2364">
        <f t="shared" si="43"/>
        <v>0.23907551664000001</v>
      </c>
      <c r="K2364">
        <v>13.327310000000001</v>
      </c>
      <c r="L2364">
        <v>19.060949999999998</v>
      </c>
      <c r="M2364">
        <v>554.15945999999997</v>
      </c>
      <c r="N2364">
        <v>668.81131000000005</v>
      </c>
      <c r="O2364">
        <v>467.66771</v>
      </c>
      <c r="P2364">
        <v>55.022190000000002</v>
      </c>
      <c r="Q2364">
        <v>327.26760000000002</v>
      </c>
      <c r="R2364">
        <v>338.3184</v>
      </c>
      <c r="S2364">
        <v>7.8350999999999997</v>
      </c>
      <c r="T2364">
        <v>1.0403450000000001</v>
      </c>
      <c r="U2364">
        <v>5.6385999999999999E-2</v>
      </c>
      <c r="V2364">
        <v>48.64076</v>
      </c>
      <c r="W2364" t="s">
        <v>10751</v>
      </c>
      <c r="X2364">
        <v>0.57099999999999995</v>
      </c>
      <c r="Y2364">
        <v>0.42899999999999999</v>
      </c>
      <c r="Z2364" t="s">
        <v>10751</v>
      </c>
      <c r="AA2364" t="s">
        <v>10751</v>
      </c>
      <c r="AB2364">
        <v>0.95499999999999996</v>
      </c>
      <c r="AC2364">
        <v>4.4999999999999998E-2</v>
      </c>
      <c r="AD2364" t="s">
        <v>10751</v>
      </c>
      <c r="AE2364" t="s">
        <v>10751</v>
      </c>
      <c r="AF2364">
        <v>1.4E-2</v>
      </c>
      <c r="AG2364">
        <v>0.96099999999999997</v>
      </c>
      <c r="AH2364" t="s">
        <v>10751</v>
      </c>
      <c r="AI2364">
        <v>2.5000000000000001E-2</v>
      </c>
      <c r="AJ2364">
        <v>2.5000000000000001E-2</v>
      </c>
      <c r="AK2364" t="s">
        <v>10751</v>
      </c>
      <c r="AL2364" t="s">
        <v>10751</v>
      </c>
      <c r="AM2364" t="s">
        <v>10751</v>
      </c>
      <c r="AN2364" t="s">
        <v>10751</v>
      </c>
      <c r="AO2364">
        <v>0.05</v>
      </c>
      <c r="AP2364">
        <v>0.92500000000000004</v>
      </c>
      <c r="AQ2364">
        <v>3.1E-2</v>
      </c>
      <c r="AR2364" t="s">
        <v>10751</v>
      </c>
      <c r="AS2364">
        <v>0.46300000000000002</v>
      </c>
      <c r="AT2364">
        <v>0.34599999999999997</v>
      </c>
      <c r="AU2364">
        <v>0.44600000000000001</v>
      </c>
      <c r="AV2364">
        <v>6</v>
      </c>
      <c r="AW2364" t="s">
        <v>10751</v>
      </c>
      <c r="AX2364">
        <v>7.9</v>
      </c>
      <c r="AY2364">
        <v>5.0000000000000001E-3</v>
      </c>
      <c r="AZ2364">
        <v>8.3000000000000004E-2</v>
      </c>
      <c r="BA2364">
        <v>0.76700000000000002</v>
      </c>
      <c r="BB2364">
        <v>0.1</v>
      </c>
      <c r="BC2364" t="s">
        <v>10751</v>
      </c>
      <c r="BD2364" t="s">
        <v>10751</v>
      </c>
    </row>
    <row r="2365" spans="1:56">
      <c r="A2365" t="s">
        <v>10753</v>
      </c>
      <c r="B2365">
        <v>6000</v>
      </c>
      <c r="C2365">
        <v>2010</v>
      </c>
      <c r="D2365">
        <v>202</v>
      </c>
      <c r="E2365">
        <v>1.8134000000000001E-2</v>
      </c>
      <c r="F2365">
        <v>20.164760000000001</v>
      </c>
      <c r="H2365">
        <v>16.35145</v>
      </c>
      <c r="I2365">
        <f t="shared" si="43"/>
        <v>0.29651719430000001</v>
      </c>
      <c r="K2365">
        <v>13.60506</v>
      </c>
      <c r="L2365">
        <v>19.28884</v>
      </c>
      <c r="M2365">
        <v>545.21150999999998</v>
      </c>
      <c r="N2365">
        <v>655.26904000000002</v>
      </c>
      <c r="O2365">
        <v>462.18565999999998</v>
      </c>
      <c r="P2365">
        <v>54.93074</v>
      </c>
      <c r="Q2365">
        <v>326.01029999999997</v>
      </c>
      <c r="R2365">
        <v>335.02940000000001</v>
      </c>
      <c r="S2365">
        <v>7.9659000000000004</v>
      </c>
      <c r="T2365">
        <v>1.033004</v>
      </c>
      <c r="U2365">
        <v>5.5837999999999999E-2</v>
      </c>
      <c r="V2365">
        <v>49.409309999999998</v>
      </c>
      <c r="W2365" t="s">
        <v>10751</v>
      </c>
      <c r="X2365">
        <v>0.60699999999999998</v>
      </c>
      <c r="Y2365">
        <v>0.39300000000000002</v>
      </c>
      <c r="Z2365" t="s">
        <v>10751</v>
      </c>
      <c r="AA2365">
        <v>2E-3</v>
      </c>
      <c r="AB2365">
        <v>0.99299999999999999</v>
      </c>
      <c r="AC2365">
        <v>6.0000000000000001E-3</v>
      </c>
      <c r="AD2365" t="s">
        <v>10751</v>
      </c>
      <c r="AE2365" t="s">
        <v>10751</v>
      </c>
      <c r="AF2365">
        <v>0.129</v>
      </c>
      <c r="AG2365">
        <v>0.84499999999999997</v>
      </c>
      <c r="AH2365" t="s">
        <v>10751</v>
      </c>
      <c r="AI2365">
        <v>2.5999999999999999E-2</v>
      </c>
      <c r="AJ2365">
        <v>2.5999999999999999E-2</v>
      </c>
      <c r="AK2365" t="s">
        <v>10751</v>
      </c>
      <c r="AL2365" t="s">
        <v>10751</v>
      </c>
      <c r="AM2365" t="s">
        <v>10751</v>
      </c>
      <c r="AN2365" t="s">
        <v>10751</v>
      </c>
      <c r="AO2365">
        <v>7.0000000000000001E-3</v>
      </c>
      <c r="AP2365">
        <v>0.96699999999999997</v>
      </c>
      <c r="AQ2365">
        <v>2.8000000000000001E-2</v>
      </c>
      <c r="AR2365" t="s">
        <v>10751</v>
      </c>
      <c r="AS2365">
        <v>0.37</v>
      </c>
      <c r="AT2365">
        <v>0.51200000000000001</v>
      </c>
      <c r="AU2365">
        <v>0.89800000000000002</v>
      </c>
      <c r="AV2365">
        <v>5.9</v>
      </c>
      <c r="AW2365" t="s">
        <v>10751</v>
      </c>
      <c r="AX2365">
        <v>7.9</v>
      </c>
      <c r="AY2365" t="s">
        <v>10751</v>
      </c>
      <c r="AZ2365">
        <v>0.152</v>
      </c>
      <c r="BA2365">
        <v>0.751</v>
      </c>
      <c r="BB2365">
        <v>9.1999999999999998E-2</v>
      </c>
      <c r="BC2365" t="s">
        <v>10751</v>
      </c>
      <c r="BD2365" t="s">
        <v>10751</v>
      </c>
    </row>
    <row r="2366" spans="1:56">
      <c r="A2366" t="s">
        <v>10753</v>
      </c>
      <c r="B2366">
        <v>6000</v>
      </c>
      <c r="C2366">
        <v>2011</v>
      </c>
      <c r="D2366">
        <v>364</v>
      </c>
      <c r="E2366">
        <v>3.0300000000000001E-2</v>
      </c>
      <c r="F2366">
        <v>20.743569999999998</v>
      </c>
      <c r="H2366">
        <v>16.758400000000002</v>
      </c>
      <c r="I2366">
        <f t="shared" si="43"/>
        <v>0.50777952000000004</v>
      </c>
      <c r="K2366">
        <v>14.01545</v>
      </c>
      <c r="L2366">
        <v>19.661180000000002</v>
      </c>
      <c r="M2366">
        <v>531.92164000000002</v>
      </c>
      <c r="N2366">
        <v>635.97406000000001</v>
      </c>
      <c r="O2366">
        <v>453.42595</v>
      </c>
      <c r="P2366">
        <v>56.047289999999997</v>
      </c>
      <c r="Q2366">
        <v>324.0607</v>
      </c>
      <c r="R2366">
        <v>338.51249999999999</v>
      </c>
      <c r="S2366">
        <v>7.8851000000000004</v>
      </c>
      <c r="T2366">
        <v>1.0498639999999999</v>
      </c>
      <c r="U2366">
        <v>5.6418999999999997E-2</v>
      </c>
      <c r="V2366">
        <v>50.580500000000001</v>
      </c>
      <c r="W2366" t="s">
        <v>10751</v>
      </c>
      <c r="X2366">
        <v>0.65900000000000003</v>
      </c>
      <c r="Y2366">
        <v>0.34100000000000003</v>
      </c>
      <c r="Z2366" t="s">
        <v>10751</v>
      </c>
      <c r="AA2366">
        <v>0</v>
      </c>
      <c r="AB2366">
        <v>0.997</v>
      </c>
      <c r="AC2366">
        <v>3.0000000000000001E-3</v>
      </c>
      <c r="AD2366" t="s">
        <v>10751</v>
      </c>
      <c r="AE2366" t="s">
        <v>10751</v>
      </c>
      <c r="AF2366">
        <v>0.154</v>
      </c>
      <c r="AG2366">
        <v>0.82099999999999995</v>
      </c>
      <c r="AH2366" t="s">
        <v>10751</v>
      </c>
      <c r="AI2366">
        <v>2.5000000000000001E-2</v>
      </c>
      <c r="AJ2366">
        <v>2.5000000000000001E-2</v>
      </c>
      <c r="AK2366" t="s">
        <v>10751</v>
      </c>
      <c r="AL2366" t="s">
        <v>10751</v>
      </c>
      <c r="AM2366" t="s">
        <v>10751</v>
      </c>
      <c r="AN2366" t="s">
        <v>10751</v>
      </c>
      <c r="AO2366">
        <v>3.0000000000000001E-3</v>
      </c>
      <c r="AP2366">
        <v>0.97199999999999998</v>
      </c>
      <c r="AQ2366">
        <v>2.5000000000000001E-2</v>
      </c>
      <c r="AR2366" t="s">
        <v>10751</v>
      </c>
      <c r="AS2366">
        <v>0.63900000000000001</v>
      </c>
      <c r="AT2366">
        <v>0.36099999999999999</v>
      </c>
      <c r="AU2366">
        <v>0.98399999999999999</v>
      </c>
      <c r="AV2366">
        <v>6.1</v>
      </c>
      <c r="AW2366" t="s">
        <v>10751</v>
      </c>
      <c r="AX2366">
        <v>7.9</v>
      </c>
      <c r="AY2366" t="s">
        <v>10751</v>
      </c>
      <c r="AZ2366">
        <v>6.3E-2</v>
      </c>
      <c r="BA2366">
        <v>0.80100000000000005</v>
      </c>
      <c r="BB2366">
        <v>0.11700000000000001</v>
      </c>
      <c r="BC2366">
        <v>1.6E-2</v>
      </c>
      <c r="BD2366" t="s">
        <v>10751</v>
      </c>
    </row>
    <row r="2367" spans="1:56">
      <c r="A2367" t="s">
        <v>10753</v>
      </c>
      <c r="B2367">
        <v>6000</v>
      </c>
      <c r="C2367">
        <v>2012</v>
      </c>
      <c r="D2367">
        <v>276</v>
      </c>
      <c r="E2367">
        <v>2.0493000000000001E-2</v>
      </c>
      <c r="F2367">
        <v>20.6554</v>
      </c>
      <c r="H2367">
        <v>16.672899999999998</v>
      </c>
      <c r="I2367">
        <f t="shared" si="43"/>
        <v>0.34167773969999998</v>
      </c>
      <c r="K2367">
        <v>13.91563</v>
      </c>
      <c r="L2367">
        <v>19.603079999999999</v>
      </c>
      <c r="M2367">
        <v>535.44208000000003</v>
      </c>
      <c r="N2367">
        <v>641.43565000000001</v>
      </c>
      <c r="O2367">
        <v>455.48201999999998</v>
      </c>
      <c r="P2367">
        <v>56.003079999999997</v>
      </c>
      <c r="Q2367">
        <v>321.11380000000003</v>
      </c>
      <c r="R2367">
        <v>339.18389999999999</v>
      </c>
      <c r="S2367">
        <v>7.8823999999999996</v>
      </c>
      <c r="T2367">
        <v>1.0633859999999999</v>
      </c>
      <c r="U2367">
        <v>5.6530999999999998E-2</v>
      </c>
      <c r="V2367">
        <v>50.390120000000003</v>
      </c>
      <c r="W2367" t="s">
        <v>10751</v>
      </c>
      <c r="X2367">
        <v>0.66200000000000003</v>
      </c>
      <c r="Y2367">
        <v>0.33800000000000002</v>
      </c>
      <c r="Z2367" t="s">
        <v>10751</v>
      </c>
      <c r="AA2367" t="s">
        <v>10751</v>
      </c>
      <c r="AB2367">
        <v>0.997</v>
      </c>
      <c r="AC2367">
        <v>3.0000000000000001E-3</v>
      </c>
      <c r="AD2367" t="s">
        <v>10751</v>
      </c>
      <c r="AE2367" t="s">
        <v>10751</v>
      </c>
      <c r="AF2367">
        <v>0.18099999999999999</v>
      </c>
      <c r="AG2367">
        <v>0.78200000000000003</v>
      </c>
      <c r="AH2367" t="s">
        <v>10751</v>
      </c>
      <c r="AI2367">
        <v>3.6999999999999998E-2</v>
      </c>
      <c r="AJ2367">
        <v>3.6999999999999998E-2</v>
      </c>
      <c r="AK2367" t="s">
        <v>10751</v>
      </c>
      <c r="AL2367" t="s">
        <v>10751</v>
      </c>
      <c r="AM2367" t="s">
        <v>10751</v>
      </c>
      <c r="AN2367" t="s">
        <v>10751</v>
      </c>
      <c r="AO2367">
        <v>3.0000000000000001E-3</v>
      </c>
      <c r="AP2367">
        <v>0.96</v>
      </c>
      <c r="AQ2367">
        <v>3.6999999999999998E-2</v>
      </c>
      <c r="AR2367" t="s">
        <v>10751</v>
      </c>
      <c r="AS2367">
        <v>0.57199999999999995</v>
      </c>
      <c r="AT2367">
        <v>0.42799999999999999</v>
      </c>
      <c r="AU2367">
        <v>0.96299999999999997</v>
      </c>
      <c r="AV2367">
        <v>6.1</v>
      </c>
      <c r="AW2367" t="s">
        <v>10751</v>
      </c>
      <c r="AX2367">
        <v>7.9</v>
      </c>
      <c r="AY2367" t="s">
        <v>10751</v>
      </c>
      <c r="AZ2367">
        <v>7.1999999999999995E-2</v>
      </c>
      <c r="BA2367">
        <v>0.745</v>
      </c>
      <c r="BB2367">
        <v>0.16</v>
      </c>
      <c r="BC2367">
        <v>0.02</v>
      </c>
      <c r="BD2367" t="s">
        <v>10751</v>
      </c>
    </row>
    <row r="2368" spans="1:56">
      <c r="A2368" t="s">
        <v>10753</v>
      </c>
      <c r="B2368">
        <v>6000</v>
      </c>
      <c r="C2368">
        <v>2013</v>
      </c>
      <c r="D2368">
        <v>327</v>
      </c>
      <c r="E2368">
        <v>2.154E-2</v>
      </c>
      <c r="F2368">
        <v>21.02561</v>
      </c>
      <c r="H2368">
        <v>16.902159999999999</v>
      </c>
      <c r="I2368">
        <f t="shared" si="43"/>
        <v>0.36407252639999999</v>
      </c>
      <c r="K2368">
        <v>14.137090000000001</v>
      </c>
      <c r="L2368">
        <v>19.827750000000002</v>
      </c>
      <c r="M2368">
        <v>527.44464000000005</v>
      </c>
      <c r="N2368">
        <v>630.60260000000005</v>
      </c>
      <c r="O2368">
        <v>449.62371999999999</v>
      </c>
      <c r="P2368">
        <v>56.122320000000002</v>
      </c>
      <c r="Q2368">
        <v>321.28789999999998</v>
      </c>
      <c r="R2368">
        <v>341.32900000000001</v>
      </c>
      <c r="S2368">
        <v>7.8018999999999998</v>
      </c>
      <c r="T2368">
        <v>1.073202</v>
      </c>
      <c r="U2368">
        <v>5.6888000000000001E-2</v>
      </c>
      <c r="V2368">
        <v>51.076120000000003</v>
      </c>
      <c r="W2368" t="s">
        <v>10751</v>
      </c>
      <c r="X2368">
        <v>0.66</v>
      </c>
      <c r="Y2368">
        <v>0.34</v>
      </c>
      <c r="Z2368" t="s">
        <v>10751</v>
      </c>
      <c r="AA2368" t="s">
        <v>10751</v>
      </c>
      <c r="AB2368">
        <v>0.998</v>
      </c>
      <c r="AC2368">
        <v>2E-3</v>
      </c>
      <c r="AD2368" t="s">
        <v>10751</v>
      </c>
      <c r="AE2368" t="s">
        <v>10751</v>
      </c>
      <c r="AF2368">
        <v>0.193</v>
      </c>
      <c r="AG2368">
        <v>0.77800000000000002</v>
      </c>
      <c r="AH2368" t="s">
        <v>10751</v>
      </c>
      <c r="AI2368">
        <v>2.9000000000000001E-2</v>
      </c>
      <c r="AJ2368">
        <v>2.9000000000000001E-2</v>
      </c>
      <c r="AK2368" t="s">
        <v>10751</v>
      </c>
      <c r="AL2368" t="s">
        <v>10751</v>
      </c>
      <c r="AM2368" t="s">
        <v>10751</v>
      </c>
      <c r="AN2368" t="s">
        <v>10751</v>
      </c>
      <c r="AO2368">
        <v>2E-3</v>
      </c>
      <c r="AP2368">
        <v>0.96899999999999997</v>
      </c>
      <c r="AQ2368">
        <v>9.9000000000000005E-2</v>
      </c>
      <c r="AR2368" t="s">
        <v>10751</v>
      </c>
      <c r="AS2368">
        <v>0.66</v>
      </c>
      <c r="AT2368">
        <v>0.34</v>
      </c>
      <c r="AU2368">
        <v>0.97099999999999997</v>
      </c>
      <c r="AV2368">
        <v>6.1</v>
      </c>
      <c r="AW2368" t="s">
        <v>10751</v>
      </c>
      <c r="AX2368">
        <v>7.9</v>
      </c>
      <c r="AY2368" t="s">
        <v>10751</v>
      </c>
      <c r="AZ2368">
        <v>4.1000000000000002E-2</v>
      </c>
      <c r="BA2368">
        <v>0.80400000000000005</v>
      </c>
      <c r="BB2368">
        <v>0.121</v>
      </c>
      <c r="BC2368">
        <v>3.2000000000000001E-2</v>
      </c>
      <c r="BD2368" t="s">
        <v>10751</v>
      </c>
    </row>
    <row r="2369" spans="1:56">
      <c r="A2369" t="s">
        <v>10753</v>
      </c>
      <c r="B2369">
        <v>6000</v>
      </c>
      <c r="C2369">
        <v>2014</v>
      </c>
      <c r="D2369">
        <v>191</v>
      </c>
      <c r="E2369">
        <v>1.2298E-2</v>
      </c>
      <c r="F2369">
        <v>21.084499999999998</v>
      </c>
      <c r="H2369">
        <v>16.936250000000001</v>
      </c>
      <c r="I2369">
        <f t="shared" si="43"/>
        <v>0.20828200250000001</v>
      </c>
      <c r="K2369">
        <v>14.168979999999999</v>
      </c>
      <c r="L2369">
        <v>19.862729999999999</v>
      </c>
      <c r="M2369">
        <v>527.71042</v>
      </c>
      <c r="N2369">
        <v>630.78267000000005</v>
      </c>
      <c r="O2369">
        <v>449.95416999999998</v>
      </c>
      <c r="P2369">
        <v>56.252580000000002</v>
      </c>
      <c r="Q2369">
        <v>317.62650000000002</v>
      </c>
      <c r="R2369">
        <v>350.71179999999998</v>
      </c>
      <c r="S2369">
        <v>7.6619000000000002</v>
      </c>
      <c r="T2369">
        <v>1.1191869999999999</v>
      </c>
      <c r="U2369">
        <v>5.8451999999999997E-2</v>
      </c>
      <c r="V2369">
        <v>51.26632</v>
      </c>
      <c r="W2369" t="s">
        <v>10751</v>
      </c>
      <c r="X2369">
        <v>0.63600000000000001</v>
      </c>
      <c r="Y2369">
        <v>0.36399999999999999</v>
      </c>
      <c r="Z2369" t="s">
        <v>10751</v>
      </c>
      <c r="AA2369" t="s">
        <v>10751</v>
      </c>
      <c r="AB2369">
        <v>1</v>
      </c>
      <c r="AC2369" t="s">
        <v>10751</v>
      </c>
      <c r="AD2369" t="s">
        <v>10751</v>
      </c>
      <c r="AE2369" t="s">
        <v>10751</v>
      </c>
      <c r="AF2369">
        <v>0.27400000000000002</v>
      </c>
      <c r="AG2369">
        <v>0.67400000000000004</v>
      </c>
      <c r="AH2369" t="s">
        <v>10751</v>
      </c>
      <c r="AI2369">
        <v>5.1999999999999998E-2</v>
      </c>
      <c r="AJ2369">
        <v>5.1999999999999998E-2</v>
      </c>
      <c r="AK2369" t="s">
        <v>10751</v>
      </c>
      <c r="AL2369" t="s">
        <v>10751</v>
      </c>
      <c r="AM2369" t="s">
        <v>10751</v>
      </c>
      <c r="AN2369" t="s">
        <v>10751</v>
      </c>
      <c r="AO2369" t="s">
        <v>10751</v>
      </c>
      <c r="AP2369">
        <v>0.94799999999999995</v>
      </c>
      <c r="AQ2369">
        <v>0.17</v>
      </c>
      <c r="AR2369">
        <v>6.8000000000000005E-2</v>
      </c>
      <c r="AS2369">
        <v>0.5</v>
      </c>
      <c r="AT2369">
        <v>0.5</v>
      </c>
      <c r="AU2369">
        <v>0.94799999999999995</v>
      </c>
      <c r="AV2369">
        <v>6.4</v>
      </c>
      <c r="AW2369" t="s">
        <v>10751</v>
      </c>
      <c r="AX2369">
        <v>7.9</v>
      </c>
      <c r="AY2369" t="s">
        <v>10751</v>
      </c>
      <c r="AZ2369">
        <v>6.4000000000000001E-2</v>
      </c>
      <c r="BA2369">
        <v>0.60299999999999998</v>
      </c>
      <c r="BB2369">
        <v>0.24</v>
      </c>
      <c r="BC2369">
        <v>9.4E-2</v>
      </c>
      <c r="BD2369" t="s">
        <v>10751</v>
      </c>
    </row>
    <row r="2370" spans="1:56">
      <c r="A2370" t="s">
        <v>10753</v>
      </c>
      <c r="B2370">
        <v>6000</v>
      </c>
      <c r="C2370">
        <v>2015</v>
      </c>
      <c r="D2370">
        <v>374</v>
      </c>
      <c r="E2370">
        <v>2.2372E-2</v>
      </c>
      <c r="F2370">
        <v>22.630659999999999</v>
      </c>
      <c r="H2370">
        <v>18.269739999999999</v>
      </c>
      <c r="I2370">
        <f t="shared" si="43"/>
        <v>0.40873062327999998</v>
      </c>
      <c r="K2370">
        <v>15.24145</v>
      </c>
      <c r="L2370">
        <v>21.490960000000001</v>
      </c>
      <c r="M2370">
        <v>488.05930999999998</v>
      </c>
      <c r="N2370">
        <v>585.03643999999997</v>
      </c>
      <c r="O2370">
        <v>414.90111999999999</v>
      </c>
      <c r="P2370">
        <v>56.03434</v>
      </c>
      <c r="Q2370">
        <v>317.11779999999999</v>
      </c>
      <c r="R2370">
        <v>364.71780000000001</v>
      </c>
      <c r="S2370">
        <v>7.4249000000000001</v>
      </c>
      <c r="T2370">
        <v>1.184131</v>
      </c>
      <c r="U2370">
        <v>6.0786E-2</v>
      </c>
      <c r="V2370">
        <v>55.174610000000001</v>
      </c>
      <c r="W2370" t="s">
        <v>10751</v>
      </c>
      <c r="X2370">
        <v>0.57499999999999996</v>
      </c>
      <c r="Y2370">
        <v>0.42499999999999999</v>
      </c>
      <c r="Z2370" t="s">
        <v>10751</v>
      </c>
      <c r="AA2370" t="s">
        <v>10751</v>
      </c>
      <c r="AB2370">
        <v>1</v>
      </c>
      <c r="AC2370" t="s">
        <v>10751</v>
      </c>
      <c r="AD2370" t="s">
        <v>10751</v>
      </c>
      <c r="AE2370" t="s">
        <v>10751</v>
      </c>
      <c r="AF2370">
        <v>0.91400000000000003</v>
      </c>
      <c r="AG2370">
        <v>5.8000000000000003E-2</v>
      </c>
      <c r="AH2370" t="s">
        <v>10751</v>
      </c>
      <c r="AI2370">
        <v>2.8000000000000001E-2</v>
      </c>
      <c r="AJ2370">
        <v>2.8000000000000001E-2</v>
      </c>
      <c r="AK2370" t="s">
        <v>10751</v>
      </c>
      <c r="AL2370">
        <v>2E-3</v>
      </c>
      <c r="AM2370" t="s">
        <v>10751</v>
      </c>
      <c r="AN2370" t="s">
        <v>10751</v>
      </c>
      <c r="AO2370" t="s">
        <v>10751</v>
      </c>
      <c r="AP2370">
        <v>0.97</v>
      </c>
      <c r="AQ2370">
        <v>0.13200000000000001</v>
      </c>
      <c r="AR2370">
        <v>4.2000000000000003E-2</v>
      </c>
      <c r="AS2370">
        <v>0.72699999999999998</v>
      </c>
      <c r="AT2370">
        <v>0.27300000000000002</v>
      </c>
      <c r="AU2370">
        <v>0.97199999999999998</v>
      </c>
      <c r="AV2370">
        <v>6.4</v>
      </c>
      <c r="AW2370" t="s">
        <v>10751</v>
      </c>
      <c r="AX2370">
        <v>7.7</v>
      </c>
      <c r="AY2370" t="s">
        <v>10751</v>
      </c>
      <c r="AZ2370">
        <v>3.9E-2</v>
      </c>
      <c r="BA2370">
        <v>0.66700000000000004</v>
      </c>
      <c r="BB2370">
        <v>0.129</v>
      </c>
      <c r="BC2370">
        <v>0.16500000000000001</v>
      </c>
      <c r="BD2370" t="s">
        <v>10751</v>
      </c>
    </row>
    <row r="2371" spans="1:56">
      <c r="A2371" t="s">
        <v>10753</v>
      </c>
      <c r="B2371">
        <v>6000</v>
      </c>
      <c r="C2371">
        <v>2016</v>
      </c>
      <c r="D2371">
        <v>271</v>
      </c>
      <c r="E2371">
        <v>1.6625999999999998E-2</v>
      </c>
      <c r="F2371">
        <v>22.37669</v>
      </c>
      <c r="H2371">
        <v>18.036840000000002</v>
      </c>
      <c r="I2371">
        <f t="shared" si="43"/>
        <v>0.29988050183999998</v>
      </c>
      <c r="K2371">
        <v>15.15967</v>
      </c>
      <c r="L2371">
        <v>21.050809999999998</v>
      </c>
      <c r="M2371">
        <v>493.05500000000001</v>
      </c>
      <c r="N2371">
        <v>586.61694999999997</v>
      </c>
      <c r="O2371">
        <v>422.47316999999998</v>
      </c>
      <c r="P2371">
        <v>56.195970000000003</v>
      </c>
      <c r="Q2371">
        <v>319.02859999999998</v>
      </c>
      <c r="R2371">
        <v>383.3759</v>
      </c>
      <c r="S2371">
        <v>7.1006</v>
      </c>
      <c r="T2371">
        <v>1.2492430000000001</v>
      </c>
      <c r="U2371">
        <v>6.3895999999999994E-2</v>
      </c>
      <c r="V2371">
        <v>54.354430000000001</v>
      </c>
      <c r="W2371" t="s">
        <v>10751</v>
      </c>
      <c r="X2371">
        <v>0.67500000000000004</v>
      </c>
      <c r="Y2371">
        <v>0.32500000000000001</v>
      </c>
      <c r="Z2371" t="s">
        <v>10751</v>
      </c>
      <c r="AA2371" t="s">
        <v>10751</v>
      </c>
      <c r="AB2371">
        <v>1</v>
      </c>
      <c r="AC2371" t="s">
        <v>10751</v>
      </c>
      <c r="AD2371" t="s">
        <v>10751</v>
      </c>
      <c r="AE2371" t="s">
        <v>10751</v>
      </c>
      <c r="AF2371">
        <v>0.96199999999999997</v>
      </c>
      <c r="AG2371">
        <v>3.2000000000000001E-2</v>
      </c>
      <c r="AH2371" t="s">
        <v>10751</v>
      </c>
      <c r="AI2371">
        <v>6.0000000000000001E-3</v>
      </c>
      <c r="AJ2371">
        <v>6.0000000000000001E-3</v>
      </c>
      <c r="AK2371" t="s">
        <v>10751</v>
      </c>
      <c r="AL2371">
        <v>1E-3</v>
      </c>
      <c r="AM2371" t="s">
        <v>10751</v>
      </c>
      <c r="AN2371" t="s">
        <v>10751</v>
      </c>
      <c r="AO2371" t="s">
        <v>10751</v>
      </c>
      <c r="AP2371">
        <v>0.99299999999999999</v>
      </c>
      <c r="AQ2371">
        <v>0.126</v>
      </c>
      <c r="AR2371">
        <v>0.104</v>
      </c>
      <c r="AS2371">
        <v>0.72799999999999998</v>
      </c>
      <c r="AT2371">
        <v>0.27200000000000002</v>
      </c>
      <c r="AU2371">
        <v>0.99399999999999999</v>
      </c>
      <c r="AV2371">
        <v>6.9</v>
      </c>
      <c r="AW2371" t="s">
        <v>10751</v>
      </c>
      <c r="AX2371">
        <v>7.7</v>
      </c>
      <c r="AY2371" t="s">
        <v>10751</v>
      </c>
      <c r="AZ2371" t="s">
        <v>10751</v>
      </c>
      <c r="BA2371">
        <v>0.49199999999999999</v>
      </c>
      <c r="BB2371">
        <v>0.104</v>
      </c>
      <c r="BC2371">
        <v>0.40400000000000003</v>
      </c>
      <c r="BD2371" t="s">
        <v>10751</v>
      </c>
    </row>
    <row r="2372" spans="1:56">
      <c r="A2372" t="s">
        <v>10753</v>
      </c>
      <c r="B2372">
        <v>6000</v>
      </c>
      <c r="C2372">
        <v>2017</v>
      </c>
      <c r="D2372">
        <v>317</v>
      </c>
      <c r="E2372">
        <v>1.8647E-2</v>
      </c>
      <c r="F2372">
        <v>22.517769999999999</v>
      </c>
      <c r="H2372">
        <v>18.08916</v>
      </c>
      <c r="I2372">
        <f t="shared" si="43"/>
        <v>0.33730856652000002</v>
      </c>
      <c r="K2372">
        <v>15.19537</v>
      </c>
      <c r="L2372">
        <v>21.123909999999999</v>
      </c>
      <c r="M2372">
        <v>491.22903000000002</v>
      </c>
      <c r="N2372">
        <v>584.75851</v>
      </c>
      <c r="O2372">
        <v>420.67169999999999</v>
      </c>
      <c r="P2372">
        <v>55.830289999999998</v>
      </c>
      <c r="Q2372">
        <v>308.69380000000001</v>
      </c>
      <c r="R2372">
        <v>376.82510000000002</v>
      </c>
      <c r="S2372">
        <v>7.1315</v>
      </c>
      <c r="T2372">
        <v>1.2690630000000001</v>
      </c>
      <c r="U2372">
        <v>6.2803999999999999E-2</v>
      </c>
      <c r="V2372">
        <v>54.567100000000003</v>
      </c>
      <c r="W2372" t="s">
        <v>10751</v>
      </c>
      <c r="X2372">
        <v>0.55800000000000005</v>
      </c>
      <c r="Y2372">
        <v>0.442</v>
      </c>
      <c r="Z2372" t="s">
        <v>10751</v>
      </c>
      <c r="AA2372" t="s">
        <v>10751</v>
      </c>
      <c r="AB2372">
        <v>1</v>
      </c>
      <c r="AC2372" t="s">
        <v>10751</v>
      </c>
      <c r="AD2372" t="s">
        <v>10751</v>
      </c>
      <c r="AE2372" t="s">
        <v>10751</v>
      </c>
      <c r="AF2372">
        <v>0.97799999999999998</v>
      </c>
      <c r="AG2372">
        <v>2.1999999999999999E-2</v>
      </c>
      <c r="AH2372" t="s">
        <v>10751</v>
      </c>
      <c r="AI2372" t="s">
        <v>10751</v>
      </c>
      <c r="AJ2372" t="s">
        <v>10751</v>
      </c>
      <c r="AK2372" t="s">
        <v>10751</v>
      </c>
      <c r="AL2372">
        <v>1E-3</v>
      </c>
      <c r="AM2372" t="s">
        <v>10751</v>
      </c>
      <c r="AN2372" t="s">
        <v>10751</v>
      </c>
      <c r="AO2372" t="s">
        <v>10751</v>
      </c>
      <c r="AP2372">
        <v>0.999</v>
      </c>
      <c r="AQ2372">
        <v>0.22900000000000001</v>
      </c>
      <c r="AR2372">
        <v>0.19</v>
      </c>
      <c r="AS2372">
        <v>0.625</v>
      </c>
      <c r="AT2372">
        <v>0.379</v>
      </c>
      <c r="AU2372">
        <v>1</v>
      </c>
      <c r="AV2372">
        <v>7</v>
      </c>
      <c r="AW2372" t="s">
        <v>10751</v>
      </c>
      <c r="AX2372">
        <v>7.6</v>
      </c>
      <c r="AY2372" t="s">
        <v>10751</v>
      </c>
      <c r="AZ2372" t="s">
        <v>10751</v>
      </c>
      <c r="BA2372">
        <v>0.52900000000000003</v>
      </c>
      <c r="BB2372">
        <v>0.112</v>
      </c>
      <c r="BC2372">
        <v>0.22</v>
      </c>
      <c r="BD2372">
        <v>0.13900000000000001</v>
      </c>
    </row>
    <row r="2373" spans="1:56">
      <c r="A2373" t="s">
        <v>10753</v>
      </c>
      <c r="B2373">
        <v>6000</v>
      </c>
      <c r="C2373">
        <v>2018</v>
      </c>
      <c r="D2373">
        <v>329</v>
      </c>
      <c r="E2373">
        <v>2.0209000000000001E-2</v>
      </c>
      <c r="F2373">
        <v>23.020399999999999</v>
      </c>
      <c r="H2373">
        <v>18.47749</v>
      </c>
      <c r="I2373">
        <f t="shared" si="43"/>
        <v>0.37341159541000002</v>
      </c>
      <c r="K2373">
        <v>15.430999999999999</v>
      </c>
      <c r="L2373">
        <v>21.71105</v>
      </c>
      <c r="M2373">
        <v>479.79453999999998</v>
      </c>
      <c r="N2373">
        <v>574.66777000000002</v>
      </c>
      <c r="O2373">
        <v>408.22350999999998</v>
      </c>
      <c r="P2373">
        <v>56.546819999999997</v>
      </c>
      <c r="Q2373">
        <v>304.99770000000001</v>
      </c>
      <c r="R2373">
        <v>390.6533</v>
      </c>
      <c r="S2373">
        <v>6.7641</v>
      </c>
      <c r="T2373">
        <v>1.3350649999999999</v>
      </c>
      <c r="U2373">
        <v>6.5109E-2</v>
      </c>
      <c r="V2373">
        <v>57.465649999999997</v>
      </c>
      <c r="W2373" t="s">
        <v>10751</v>
      </c>
      <c r="X2373">
        <v>0.58899999999999997</v>
      </c>
      <c r="Y2373">
        <v>0.41099999999999998</v>
      </c>
      <c r="Z2373" t="s">
        <v>10751</v>
      </c>
      <c r="AA2373">
        <v>0.01</v>
      </c>
      <c r="AB2373">
        <v>0.99</v>
      </c>
      <c r="AC2373" t="s">
        <v>10751</v>
      </c>
      <c r="AD2373" t="s">
        <v>10751</v>
      </c>
      <c r="AE2373" t="s">
        <v>10751</v>
      </c>
      <c r="AF2373">
        <v>0.93799999999999994</v>
      </c>
      <c r="AG2373">
        <v>5.1999999999999998E-2</v>
      </c>
      <c r="AH2373" t="s">
        <v>10751</v>
      </c>
      <c r="AI2373">
        <v>0.01</v>
      </c>
      <c r="AJ2373" t="s">
        <v>10751</v>
      </c>
      <c r="AK2373">
        <v>0.01</v>
      </c>
      <c r="AL2373">
        <v>2E-3</v>
      </c>
      <c r="AM2373" t="s">
        <v>10751</v>
      </c>
      <c r="AN2373" t="s">
        <v>10751</v>
      </c>
      <c r="AO2373" t="s">
        <v>10751</v>
      </c>
      <c r="AP2373">
        <v>0.98699999999999999</v>
      </c>
      <c r="AQ2373">
        <v>0.29299999999999998</v>
      </c>
      <c r="AR2373">
        <v>0.29799999999999999</v>
      </c>
      <c r="AS2373">
        <v>0.57099999999999995</v>
      </c>
      <c r="AT2373">
        <v>0.40699999999999997</v>
      </c>
      <c r="AU2373">
        <v>0.97699999999999998</v>
      </c>
      <c r="AV2373">
        <v>7.9</v>
      </c>
      <c r="AW2373" t="s">
        <v>10751</v>
      </c>
      <c r="AX2373">
        <v>7.5</v>
      </c>
      <c r="AY2373">
        <v>0.01</v>
      </c>
      <c r="AZ2373" t="s">
        <v>10751</v>
      </c>
      <c r="BA2373">
        <v>0.38900000000000001</v>
      </c>
      <c r="BB2373">
        <v>9.7000000000000003E-2</v>
      </c>
      <c r="BC2373">
        <v>5.8000000000000003E-2</v>
      </c>
      <c r="BD2373">
        <v>0.44600000000000001</v>
      </c>
    </row>
    <row r="2374" spans="1:56">
      <c r="A2374" t="s">
        <v>10753</v>
      </c>
      <c r="B2374">
        <v>6500</v>
      </c>
      <c r="C2374">
        <v>2015</v>
      </c>
      <c r="D2374">
        <v>154</v>
      </c>
      <c r="E2374">
        <v>9.195E-3</v>
      </c>
      <c r="F2374">
        <v>21.605830000000001</v>
      </c>
      <c r="H2374">
        <v>17.47888</v>
      </c>
      <c r="I2374">
        <f t="shared" si="43"/>
        <v>0.1607183016</v>
      </c>
      <c r="K2374">
        <v>14.67046</v>
      </c>
      <c r="L2374">
        <v>20.42915</v>
      </c>
      <c r="M2374">
        <v>508.44231000000002</v>
      </c>
      <c r="N2374">
        <v>605.77534000000003</v>
      </c>
      <c r="O2374">
        <v>435.01564999999999</v>
      </c>
      <c r="P2374">
        <v>60.554110000000001</v>
      </c>
      <c r="Q2374">
        <v>306.59780000000001</v>
      </c>
      <c r="R2374">
        <v>370.7799</v>
      </c>
      <c r="S2374">
        <v>7.6925999999999997</v>
      </c>
      <c r="T2374">
        <v>1.260445</v>
      </c>
      <c r="U2374">
        <v>5.7043000000000003E-2</v>
      </c>
      <c r="V2374">
        <v>57.004040000000003</v>
      </c>
      <c r="W2374" t="s">
        <v>10751</v>
      </c>
      <c r="X2374">
        <v>0.94899999999999995</v>
      </c>
      <c r="Y2374">
        <v>5.0999999999999997E-2</v>
      </c>
      <c r="Z2374" t="s">
        <v>10751</v>
      </c>
      <c r="AA2374" t="s">
        <v>10751</v>
      </c>
      <c r="AB2374">
        <v>1</v>
      </c>
      <c r="AC2374" t="s">
        <v>10751</v>
      </c>
      <c r="AD2374" t="s">
        <v>10751</v>
      </c>
      <c r="AE2374" t="s">
        <v>10751</v>
      </c>
      <c r="AF2374">
        <v>0.92500000000000004</v>
      </c>
      <c r="AG2374">
        <v>7.4999999999999997E-2</v>
      </c>
      <c r="AH2374" t="s">
        <v>10751</v>
      </c>
      <c r="AI2374" t="s">
        <v>10751</v>
      </c>
      <c r="AJ2374" t="s">
        <v>10751</v>
      </c>
      <c r="AK2374" t="s">
        <v>10751</v>
      </c>
      <c r="AL2374" t="s">
        <v>10751</v>
      </c>
      <c r="AM2374" t="s">
        <v>10751</v>
      </c>
      <c r="AN2374" t="s">
        <v>10751</v>
      </c>
      <c r="AO2374" t="s">
        <v>10751</v>
      </c>
      <c r="AP2374">
        <v>1</v>
      </c>
      <c r="AQ2374">
        <v>0.27100000000000002</v>
      </c>
      <c r="AR2374" t="s">
        <v>10751</v>
      </c>
      <c r="AS2374">
        <v>0.64800000000000002</v>
      </c>
      <c r="AT2374">
        <v>0.35199999999999998</v>
      </c>
      <c r="AU2374">
        <v>1</v>
      </c>
      <c r="AV2374">
        <v>6.3</v>
      </c>
      <c r="AW2374" t="s">
        <v>10751</v>
      </c>
      <c r="AX2374">
        <v>7.5</v>
      </c>
      <c r="AY2374" t="s">
        <v>10751</v>
      </c>
      <c r="AZ2374" t="s">
        <v>10751</v>
      </c>
      <c r="BA2374">
        <v>0.86299999999999999</v>
      </c>
      <c r="BB2374">
        <v>6.0000000000000001E-3</v>
      </c>
      <c r="BC2374">
        <v>0.13100000000000001</v>
      </c>
      <c r="BD2374" t="s">
        <v>10751</v>
      </c>
    </row>
    <row r="2375" spans="1:56">
      <c r="A2375" t="s">
        <v>10753</v>
      </c>
      <c r="B2375">
        <v>6500</v>
      </c>
      <c r="C2375">
        <v>2016</v>
      </c>
      <c r="D2375">
        <v>136</v>
      </c>
      <c r="E2375">
        <v>8.3529999999999993E-3</v>
      </c>
      <c r="F2375">
        <v>21.399730000000002</v>
      </c>
      <c r="H2375">
        <v>17.319220000000001</v>
      </c>
      <c r="I2375">
        <f t="shared" si="43"/>
        <v>0.14466744466000001</v>
      </c>
      <c r="K2375">
        <v>14.54543</v>
      </c>
      <c r="L2375">
        <v>20.229430000000001</v>
      </c>
      <c r="M2375">
        <v>513.12920999999994</v>
      </c>
      <c r="N2375">
        <v>610.98208999999997</v>
      </c>
      <c r="O2375">
        <v>439.31036</v>
      </c>
      <c r="P2375">
        <v>59.820540000000001</v>
      </c>
      <c r="Q2375">
        <v>302.4375</v>
      </c>
      <c r="R2375">
        <v>368.50740000000002</v>
      </c>
      <c r="S2375">
        <v>7.6966999999999999</v>
      </c>
      <c r="T2375">
        <v>1.2696670000000001</v>
      </c>
      <c r="U2375">
        <v>5.6693E-2</v>
      </c>
      <c r="V2375">
        <v>56.55153</v>
      </c>
      <c r="W2375" t="s">
        <v>10751</v>
      </c>
      <c r="X2375">
        <v>0.95099999999999996</v>
      </c>
      <c r="Y2375">
        <v>4.9000000000000002E-2</v>
      </c>
      <c r="Z2375" t="s">
        <v>10751</v>
      </c>
      <c r="AA2375" t="s">
        <v>10751</v>
      </c>
      <c r="AB2375">
        <v>1</v>
      </c>
      <c r="AC2375" t="s">
        <v>10751</v>
      </c>
      <c r="AD2375" t="s">
        <v>10751</v>
      </c>
      <c r="AE2375" t="s">
        <v>10751</v>
      </c>
      <c r="AF2375">
        <v>0.873</v>
      </c>
      <c r="AG2375">
        <v>0.127</v>
      </c>
      <c r="AH2375" t="s">
        <v>10751</v>
      </c>
      <c r="AI2375" t="s">
        <v>10751</v>
      </c>
      <c r="AJ2375" t="s">
        <v>10751</v>
      </c>
      <c r="AK2375" t="s">
        <v>10751</v>
      </c>
      <c r="AL2375" t="s">
        <v>10751</v>
      </c>
      <c r="AM2375" t="s">
        <v>10751</v>
      </c>
      <c r="AN2375" t="s">
        <v>10751</v>
      </c>
      <c r="AO2375" t="s">
        <v>10751</v>
      </c>
      <c r="AP2375">
        <v>1</v>
      </c>
      <c r="AQ2375">
        <v>0.28199999999999997</v>
      </c>
      <c r="AR2375" t="s">
        <v>10751</v>
      </c>
      <c r="AS2375">
        <v>0.52300000000000002</v>
      </c>
      <c r="AT2375">
        <v>0.47699999999999998</v>
      </c>
      <c r="AU2375">
        <v>1</v>
      </c>
      <c r="AV2375">
        <v>6.4</v>
      </c>
      <c r="AW2375" t="s">
        <v>10751</v>
      </c>
      <c r="AX2375">
        <v>7.4</v>
      </c>
      <c r="AY2375" t="s">
        <v>10751</v>
      </c>
      <c r="AZ2375" t="s">
        <v>10751</v>
      </c>
      <c r="BA2375">
        <v>0.78600000000000003</v>
      </c>
      <c r="BB2375">
        <v>6.9000000000000006E-2</v>
      </c>
      <c r="BC2375">
        <v>0.14499999999999999</v>
      </c>
      <c r="BD2375" t="s">
        <v>10751</v>
      </c>
    </row>
    <row r="2376" spans="1:56">
      <c r="A2376" t="s">
        <v>10753</v>
      </c>
      <c r="B2376">
        <v>6500</v>
      </c>
      <c r="C2376">
        <v>2017</v>
      </c>
      <c r="D2376">
        <v>181</v>
      </c>
      <c r="E2376">
        <v>1.0619E-2</v>
      </c>
      <c r="F2376">
        <v>21.117180000000001</v>
      </c>
      <c r="H2376">
        <v>17.006170000000001</v>
      </c>
      <c r="I2376">
        <f t="shared" si="43"/>
        <v>0.18058851923000002</v>
      </c>
      <c r="K2376">
        <v>14.32761</v>
      </c>
      <c r="L2376">
        <v>19.798400000000001</v>
      </c>
      <c r="M2376">
        <v>522.57515000000001</v>
      </c>
      <c r="N2376">
        <v>620.27103999999997</v>
      </c>
      <c r="O2376">
        <v>448.87473999999997</v>
      </c>
      <c r="P2376">
        <v>59.375410000000002</v>
      </c>
      <c r="Q2376">
        <v>294.9556</v>
      </c>
      <c r="R2376">
        <v>374.1635</v>
      </c>
      <c r="S2376">
        <v>7.5734000000000004</v>
      </c>
      <c r="T2376">
        <v>1.3297680000000001</v>
      </c>
      <c r="U2376">
        <v>5.7563999999999997E-2</v>
      </c>
      <c r="V2376">
        <v>55.469099999999997</v>
      </c>
      <c r="W2376" t="s">
        <v>10751</v>
      </c>
      <c r="X2376">
        <v>0.92800000000000005</v>
      </c>
      <c r="Y2376">
        <v>7.1999999999999995E-2</v>
      </c>
      <c r="Z2376" t="s">
        <v>10751</v>
      </c>
      <c r="AA2376" t="s">
        <v>10751</v>
      </c>
      <c r="AB2376">
        <v>1</v>
      </c>
      <c r="AC2376" t="s">
        <v>10751</v>
      </c>
      <c r="AD2376" t="s">
        <v>10751</v>
      </c>
      <c r="AE2376" t="s">
        <v>10751</v>
      </c>
      <c r="AF2376">
        <v>0.92300000000000004</v>
      </c>
      <c r="AG2376">
        <v>7.6999999999999999E-2</v>
      </c>
      <c r="AH2376" t="s">
        <v>10751</v>
      </c>
      <c r="AI2376" t="s">
        <v>10751</v>
      </c>
      <c r="AJ2376" t="s">
        <v>10751</v>
      </c>
      <c r="AK2376" t="s">
        <v>10751</v>
      </c>
      <c r="AL2376" t="s">
        <v>10751</v>
      </c>
      <c r="AM2376" t="s">
        <v>10751</v>
      </c>
      <c r="AN2376" t="s">
        <v>10751</v>
      </c>
      <c r="AO2376" t="s">
        <v>10751</v>
      </c>
      <c r="AP2376">
        <v>1</v>
      </c>
      <c r="AQ2376">
        <v>0.36799999999999999</v>
      </c>
      <c r="AR2376" t="s">
        <v>10751</v>
      </c>
      <c r="AS2376">
        <v>0.40600000000000003</v>
      </c>
      <c r="AT2376">
        <v>0.59399999999999997</v>
      </c>
      <c r="AU2376">
        <v>1</v>
      </c>
      <c r="AV2376">
        <v>6.5</v>
      </c>
      <c r="AW2376" t="s">
        <v>10751</v>
      </c>
      <c r="AX2376">
        <v>7.3</v>
      </c>
      <c r="AY2376" t="s">
        <v>10751</v>
      </c>
      <c r="AZ2376" t="s">
        <v>10751</v>
      </c>
      <c r="BA2376">
        <v>0.67800000000000005</v>
      </c>
      <c r="BB2376">
        <v>0.14899999999999999</v>
      </c>
      <c r="BC2376">
        <v>0.17299999999999999</v>
      </c>
      <c r="BD2376" t="s">
        <v>10751</v>
      </c>
    </row>
    <row r="2377" spans="1:56">
      <c r="A2377" t="s">
        <v>10753</v>
      </c>
      <c r="B2377">
        <v>6500</v>
      </c>
      <c r="C2377">
        <v>2018</v>
      </c>
      <c r="D2377">
        <v>119</v>
      </c>
      <c r="E2377">
        <v>7.3410000000000003E-3</v>
      </c>
      <c r="F2377">
        <v>21.209669999999999</v>
      </c>
      <c r="H2377">
        <v>17.109850000000002</v>
      </c>
      <c r="I2377">
        <f t="shared" si="43"/>
        <v>0.12560340885000001</v>
      </c>
      <c r="K2377">
        <v>14.24526</v>
      </c>
      <c r="L2377">
        <v>20.16957</v>
      </c>
      <c r="M2377">
        <v>519.40850999999998</v>
      </c>
      <c r="N2377">
        <v>623.85679000000005</v>
      </c>
      <c r="O2377">
        <v>440.61419999999998</v>
      </c>
      <c r="P2377">
        <v>59.988669999999999</v>
      </c>
      <c r="Q2377">
        <v>325.86430000000001</v>
      </c>
      <c r="R2377">
        <v>390.02030000000002</v>
      </c>
      <c r="S2377">
        <v>7.2367999999999997</v>
      </c>
      <c r="T2377">
        <v>1.2410490000000001</v>
      </c>
      <c r="U2377">
        <v>6.0003000000000001E-2</v>
      </c>
      <c r="V2377">
        <v>55.906280000000002</v>
      </c>
      <c r="W2377" t="s">
        <v>10751</v>
      </c>
      <c r="X2377">
        <v>0.995</v>
      </c>
      <c r="Y2377">
        <v>5.0000000000000001E-3</v>
      </c>
      <c r="Z2377" t="s">
        <v>10751</v>
      </c>
      <c r="AA2377" t="s">
        <v>10751</v>
      </c>
      <c r="AB2377">
        <v>1</v>
      </c>
      <c r="AC2377" t="s">
        <v>10751</v>
      </c>
      <c r="AD2377" t="s">
        <v>10751</v>
      </c>
      <c r="AE2377" t="s">
        <v>10751</v>
      </c>
      <c r="AF2377">
        <v>0.88600000000000001</v>
      </c>
      <c r="AG2377">
        <v>0.114</v>
      </c>
      <c r="AH2377" t="s">
        <v>10751</v>
      </c>
      <c r="AI2377" t="s">
        <v>10751</v>
      </c>
      <c r="AJ2377" t="s">
        <v>10751</v>
      </c>
      <c r="AK2377" t="s">
        <v>10751</v>
      </c>
      <c r="AL2377" t="s">
        <v>10751</v>
      </c>
      <c r="AM2377" t="s">
        <v>10751</v>
      </c>
      <c r="AN2377" t="s">
        <v>10751</v>
      </c>
      <c r="AO2377" t="s">
        <v>10751</v>
      </c>
      <c r="AP2377">
        <v>1</v>
      </c>
      <c r="AQ2377">
        <v>0.13</v>
      </c>
      <c r="AR2377">
        <v>0.13</v>
      </c>
      <c r="AS2377">
        <v>0.58099999999999996</v>
      </c>
      <c r="AT2377">
        <v>0.41899999999999998</v>
      </c>
      <c r="AU2377">
        <v>1</v>
      </c>
      <c r="AV2377">
        <v>7.6</v>
      </c>
      <c r="AW2377" t="s">
        <v>10751</v>
      </c>
      <c r="AX2377">
        <v>7.7</v>
      </c>
      <c r="AY2377" t="s">
        <v>10751</v>
      </c>
      <c r="AZ2377" t="s">
        <v>10751</v>
      </c>
      <c r="BA2377">
        <v>0.45500000000000002</v>
      </c>
      <c r="BB2377">
        <v>0.17499999999999999</v>
      </c>
      <c r="BC2377">
        <v>4.1000000000000002E-2</v>
      </c>
      <c r="BD2377">
        <v>0.32900000000000001</v>
      </c>
    </row>
    <row r="2378" spans="1:56">
      <c r="A2378" t="s">
        <v>10753</v>
      </c>
      <c r="B2378">
        <v>6500</v>
      </c>
      <c r="C2378">
        <v>2019</v>
      </c>
      <c r="D2378">
        <v>139</v>
      </c>
      <c r="E2378">
        <v>8.6180000000000007E-3</v>
      </c>
      <c r="F2378">
        <v>20.700389999999999</v>
      </c>
      <c r="H2378">
        <v>16.763459999999998</v>
      </c>
      <c r="I2378">
        <f t="shared" ref="I2378:I2441" si="44">IFERROR(H2378*E2378,"")</f>
        <v>0.14446749828</v>
      </c>
      <c r="K2378">
        <v>13.79373</v>
      </c>
      <c r="L2378">
        <v>20.014060000000001</v>
      </c>
      <c r="M2378">
        <v>530.14117999999996</v>
      </c>
      <c r="N2378">
        <v>644.27806999999996</v>
      </c>
      <c r="O2378">
        <v>444.03791999999999</v>
      </c>
      <c r="P2378">
        <v>59.595770000000002</v>
      </c>
      <c r="Q2378">
        <v>325.00900000000001</v>
      </c>
      <c r="R2378">
        <v>381.84100000000001</v>
      </c>
      <c r="S2378">
        <v>7.2908999999999997</v>
      </c>
      <c r="T2378">
        <v>1.2054149999999999</v>
      </c>
      <c r="U2378">
        <v>5.8744999999999999E-2</v>
      </c>
      <c r="V2378">
        <v>54.667319999999997</v>
      </c>
      <c r="W2378" t="s">
        <v>10751</v>
      </c>
      <c r="X2378">
        <v>0.997</v>
      </c>
      <c r="Y2378">
        <v>3.0000000000000001E-3</v>
      </c>
      <c r="Z2378" t="s">
        <v>10751</v>
      </c>
      <c r="AA2378" t="s">
        <v>10751</v>
      </c>
      <c r="AB2378">
        <v>1</v>
      </c>
      <c r="AC2378" t="s">
        <v>10751</v>
      </c>
      <c r="AD2378" t="s">
        <v>10751</v>
      </c>
      <c r="AE2378" t="s">
        <v>10751</v>
      </c>
      <c r="AF2378">
        <v>0.90100000000000002</v>
      </c>
      <c r="AG2378">
        <v>9.9000000000000005E-2</v>
      </c>
      <c r="AH2378" t="s">
        <v>10751</v>
      </c>
      <c r="AI2378" t="s">
        <v>10751</v>
      </c>
      <c r="AJ2378" t="s">
        <v>10751</v>
      </c>
      <c r="AK2378" t="s">
        <v>10751</v>
      </c>
      <c r="AL2378" t="s">
        <v>10751</v>
      </c>
      <c r="AM2378" t="s">
        <v>10751</v>
      </c>
      <c r="AN2378" t="s">
        <v>10751</v>
      </c>
      <c r="AO2378" t="s">
        <v>10751</v>
      </c>
      <c r="AP2378">
        <v>1</v>
      </c>
      <c r="AQ2378">
        <v>0.14000000000000001</v>
      </c>
      <c r="AR2378">
        <v>0.14099999999999999</v>
      </c>
      <c r="AS2378">
        <v>0.55500000000000005</v>
      </c>
      <c r="AT2378">
        <v>0.44500000000000001</v>
      </c>
      <c r="AU2378">
        <v>1</v>
      </c>
      <c r="AV2378">
        <v>7.6</v>
      </c>
      <c r="AW2378" t="s">
        <v>10751</v>
      </c>
      <c r="AX2378">
        <v>7.7</v>
      </c>
      <c r="AY2378" t="s">
        <v>10751</v>
      </c>
      <c r="AZ2378" t="s">
        <v>10751</v>
      </c>
      <c r="BA2378">
        <v>0.41899999999999998</v>
      </c>
      <c r="BB2378">
        <v>0.20599999999999999</v>
      </c>
      <c r="BC2378">
        <v>3.5000000000000003E-2</v>
      </c>
      <c r="BD2378">
        <v>0.34100000000000003</v>
      </c>
    </row>
    <row r="2379" spans="1:56">
      <c r="A2379" t="s">
        <v>10753</v>
      </c>
      <c r="B2379">
        <v>6500</v>
      </c>
      <c r="C2379">
        <v>2020</v>
      </c>
      <c r="D2379">
        <v>93</v>
      </c>
      <c r="E2379">
        <v>6.7860000000000004E-3</v>
      </c>
      <c r="F2379">
        <v>20.660810000000001</v>
      </c>
      <c r="H2379">
        <v>16.609279999999998</v>
      </c>
      <c r="I2379">
        <f t="shared" si="44"/>
        <v>0.11271057408</v>
      </c>
      <c r="K2379">
        <v>13.80597</v>
      </c>
      <c r="L2379">
        <v>19.613669999999999</v>
      </c>
      <c r="M2379">
        <v>534.97240999999997</v>
      </c>
      <c r="N2379">
        <v>643.57669999999996</v>
      </c>
      <c r="O2379">
        <v>453.04286000000002</v>
      </c>
      <c r="P2379">
        <v>59.527320000000003</v>
      </c>
      <c r="Q2379">
        <v>321.2407</v>
      </c>
      <c r="R2379">
        <v>382.60469999999998</v>
      </c>
      <c r="S2379">
        <v>7.2316000000000003</v>
      </c>
      <c r="T2379">
        <v>1.2297279999999999</v>
      </c>
      <c r="U2379">
        <v>5.8861999999999998E-2</v>
      </c>
      <c r="V2379">
        <v>54.221829999999997</v>
      </c>
      <c r="W2379" t="s">
        <v>10751</v>
      </c>
      <c r="X2379">
        <v>0.99299999999999999</v>
      </c>
      <c r="Y2379">
        <v>7.0000000000000001E-3</v>
      </c>
      <c r="Z2379" t="s">
        <v>10751</v>
      </c>
      <c r="AA2379" t="s">
        <v>10751</v>
      </c>
      <c r="AB2379">
        <v>1</v>
      </c>
      <c r="AC2379" t="s">
        <v>10751</v>
      </c>
      <c r="AD2379" t="s">
        <v>10751</v>
      </c>
      <c r="AE2379" t="s">
        <v>10751</v>
      </c>
      <c r="AF2379">
        <v>0.89400000000000002</v>
      </c>
      <c r="AG2379">
        <v>0.106</v>
      </c>
      <c r="AH2379" t="s">
        <v>10751</v>
      </c>
      <c r="AI2379" t="s">
        <v>10751</v>
      </c>
      <c r="AJ2379" t="s">
        <v>10751</v>
      </c>
      <c r="AK2379" t="s">
        <v>10751</v>
      </c>
      <c r="AL2379">
        <v>1E-3</v>
      </c>
      <c r="AM2379" t="s">
        <v>10751</v>
      </c>
      <c r="AN2379" t="s">
        <v>10751</v>
      </c>
      <c r="AO2379" t="s">
        <v>10751</v>
      </c>
      <c r="AP2379">
        <v>0.999</v>
      </c>
      <c r="AQ2379">
        <v>0.17799999999999999</v>
      </c>
      <c r="AR2379">
        <v>0.17799999999999999</v>
      </c>
      <c r="AS2379">
        <v>0.51900000000000002</v>
      </c>
      <c r="AT2379">
        <v>0.48099999999999998</v>
      </c>
      <c r="AU2379">
        <v>1</v>
      </c>
      <c r="AV2379">
        <v>7.8</v>
      </c>
      <c r="AW2379" t="s">
        <v>10751</v>
      </c>
      <c r="AX2379">
        <v>7.6</v>
      </c>
      <c r="AY2379" t="s">
        <v>10751</v>
      </c>
      <c r="AZ2379" t="s">
        <v>10751</v>
      </c>
      <c r="BA2379">
        <v>0.378</v>
      </c>
      <c r="BB2379">
        <v>0.19600000000000001</v>
      </c>
      <c r="BC2379">
        <v>4.3999999999999997E-2</v>
      </c>
      <c r="BD2379">
        <v>0.38200000000000001</v>
      </c>
    </row>
    <row r="2380" spans="1:56">
      <c r="A2380" t="s">
        <v>10753</v>
      </c>
      <c r="B2380">
        <v>6500</v>
      </c>
      <c r="C2380">
        <v>2021</v>
      </c>
      <c r="D2380">
        <v>196</v>
      </c>
      <c r="E2380">
        <v>1.4201E-2</v>
      </c>
      <c r="F2380">
        <v>21.534790000000001</v>
      </c>
      <c r="G2380">
        <f>IFERROR(F2380*E2380,"")</f>
        <v>0.30581555279</v>
      </c>
      <c r="H2380">
        <v>16.783080000000002</v>
      </c>
      <c r="I2380">
        <f t="shared" si="44"/>
        <v>0.23833651908000003</v>
      </c>
      <c r="J2380">
        <f>IFERROR(M2380*E2380,"")</f>
        <v>7.5659542481599997</v>
      </c>
      <c r="K2380">
        <v>14.34581</v>
      </c>
      <c r="L2380">
        <v>19.250299999999999</v>
      </c>
      <c r="M2380">
        <v>532.77616</v>
      </c>
      <c r="N2380">
        <v>623.32041000000004</v>
      </c>
      <c r="O2380">
        <v>464.47084999999998</v>
      </c>
      <c r="P2380">
        <v>60.221150000000002</v>
      </c>
      <c r="Q2380">
        <v>337.86219999999997</v>
      </c>
      <c r="R2380">
        <v>395.41829999999999</v>
      </c>
      <c r="S2380">
        <v>6.7682000000000002</v>
      </c>
      <c r="T2380">
        <v>1.200402</v>
      </c>
      <c r="U2380">
        <v>6.0833999999999999E-2</v>
      </c>
      <c r="V2380">
        <v>55.057740000000003</v>
      </c>
      <c r="W2380" t="s">
        <v>10751</v>
      </c>
      <c r="X2380">
        <v>0.96499999999999997</v>
      </c>
      <c r="Y2380">
        <v>3.5000000000000003E-2</v>
      </c>
      <c r="Z2380" t="s">
        <v>10751</v>
      </c>
      <c r="AA2380" t="s">
        <v>10751</v>
      </c>
      <c r="AB2380">
        <v>1</v>
      </c>
      <c r="AC2380" t="s">
        <v>10751</v>
      </c>
      <c r="AD2380" t="s">
        <v>10751</v>
      </c>
      <c r="AE2380" t="s">
        <v>10751</v>
      </c>
      <c r="AF2380">
        <v>0.88400000000000001</v>
      </c>
      <c r="AG2380">
        <v>5.6000000000000001E-2</v>
      </c>
      <c r="AH2380" t="s">
        <v>10751</v>
      </c>
      <c r="AI2380">
        <v>0.06</v>
      </c>
      <c r="AJ2380">
        <v>0.06</v>
      </c>
      <c r="AK2380" t="s">
        <v>10751</v>
      </c>
      <c r="AL2380" t="s">
        <v>10751</v>
      </c>
      <c r="AM2380" t="s">
        <v>10751</v>
      </c>
      <c r="AN2380" t="s">
        <v>10751</v>
      </c>
      <c r="AO2380">
        <v>1.2E-2</v>
      </c>
      <c r="AP2380">
        <v>0.92800000000000005</v>
      </c>
      <c r="AQ2380">
        <v>0.13600000000000001</v>
      </c>
      <c r="AR2380">
        <v>0.67700000000000005</v>
      </c>
      <c r="AS2380">
        <v>0.755</v>
      </c>
      <c r="AT2380">
        <v>0.25700000000000001</v>
      </c>
      <c r="AU2380">
        <v>0.94</v>
      </c>
      <c r="AV2380">
        <v>9.6</v>
      </c>
      <c r="AW2380" t="s">
        <v>10751</v>
      </c>
      <c r="AX2380">
        <v>7.8</v>
      </c>
      <c r="AY2380" t="s">
        <v>10751</v>
      </c>
      <c r="AZ2380" t="s">
        <v>10751</v>
      </c>
      <c r="BA2380">
        <v>2.9000000000000001E-2</v>
      </c>
      <c r="BB2380">
        <v>6.4000000000000001E-2</v>
      </c>
      <c r="BC2380">
        <v>2.8000000000000001E-2</v>
      </c>
      <c r="BD2380">
        <v>0.879</v>
      </c>
    </row>
    <row r="2381" spans="1:56">
      <c r="A2381" t="s">
        <v>10753</v>
      </c>
      <c r="B2381">
        <v>6500</v>
      </c>
      <c r="C2381" t="s">
        <v>10752</v>
      </c>
      <c r="D2381" t="s">
        <v>10751</v>
      </c>
      <c r="E2381">
        <v>2.3862000000000001E-2</v>
      </c>
      <c r="F2381">
        <v>23.647950000000002</v>
      </c>
      <c r="H2381">
        <v>18.575060000000001</v>
      </c>
      <c r="I2381">
        <f t="shared" si="44"/>
        <v>0.44323808172000001</v>
      </c>
      <c r="K2381">
        <v>16.02824</v>
      </c>
      <c r="L2381">
        <v>21.104890000000001</v>
      </c>
      <c r="M2381">
        <v>466.81053000000003</v>
      </c>
      <c r="N2381">
        <v>542.89111000000003</v>
      </c>
      <c r="O2381">
        <v>409.41640999999998</v>
      </c>
      <c r="P2381">
        <v>59.167290000000001</v>
      </c>
      <c r="Q2381">
        <v>335.43329999999997</v>
      </c>
      <c r="R2381">
        <v>401.64859999999999</v>
      </c>
      <c r="S2381">
        <v>6.4989999999999997</v>
      </c>
      <c r="T2381">
        <v>1.245547</v>
      </c>
      <c r="U2381">
        <v>6.1792E-2</v>
      </c>
      <c r="V2381">
        <v>75.355590000000007</v>
      </c>
      <c r="W2381" t="s">
        <v>10751</v>
      </c>
      <c r="X2381">
        <v>0.95099999999999996</v>
      </c>
      <c r="Y2381">
        <v>4.9000000000000002E-2</v>
      </c>
      <c r="Z2381" t="s">
        <v>10751</v>
      </c>
      <c r="AA2381">
        <v>0.114</v>
      </c>
      <c r="AB2381">
        <v>0.88600000000000001</v>
      </c>
      <c r="AC2381" t="s">
        <v>10751</v>
      </c>
      <c r="AD2381" t="s">
        <v>10751</v>
      </c>
      <c r="AE2381" t="s">
        <v>10751</v>
      </c>
      <c r="AF2381">
        <v>0.67100000000000004</v>
      </c>
      <c r="AG2381">
        <v>0.16500000000000001</v>
      </c>
      <c r="AH2381" t="s">
        <v>10751</v>
      </c>
      <c r="AI2381">
        <v>0.16400000000000001</v>
      </c>
      <c r="AJ2381">
        <v>0.05</v>
      </c>
      <c r="AK2381">
        <v>0.114</v>
      </c>
      <c r="AL2381" t="s">
        <v>10751</v>
      </c>
      <c r="AM2381" t="s">
        <v>10751</v>
      </c>
      <c r="AN2381" t="s">
        <v>10751</v>
      </c>
      <c r="AO2381">
        <v>0.112</v>
      </c>
      <c r="AP2381">
        <v>0.72399999999999998</v>
      </c>
      <c r="AQ2381">
        <v>0.14599999999999999</v>
      </c>
      <c r="AR2381">
        <v>0.38700000000000001</v>
      </c>
      <c r="AS2381">
        <v>0.69499999999999995</v>
      </c>
      <c r="AT2381">
        <v>0.191</v>
      </c>
      <c r="AU2381">
        <v>0.79200000000000004</v>
      </c>
      <c r="AV2381">
        <v>8.5</v>
      </c>
      <c r="AW2381" t="s">
        <v>10751</v>
      </c>
      <c r="AX2381">
        <v>7.7</v>
      </c>
      <c r="AY2381">
        <v>0.114</v>
      </c>
      <c r="AZ2381" t="s">
        <v>10751</v>
      </c>
      <c r="BA2381">
        <v>8.0000000000000002E-3</v>
      </c>
      <c r="BB2381">
        <v>3.5000000000000003E-2</v>
      </c>
      <c r="BC2381">
        <v>0.187</v>
      </c>
      <c r="BD2381">
        <v>0.65600000000000003</v>
      </c>
    </row>
    <row r="2382" spans="1:56">
      <c r="A2382" t="s">
        <v>10754</v>
      </c>
      <c r="B2382">
        <v>6500</v>
      </c>
      <c r="C2382">
        <v>1975</v>
      </c>
      <c r="D2382" t="s">
        <v>10751</v>
      </c>
      <c r="E2382" t="s">
        <v>10751</v>
      </c>
      <c r="F2382" t="s">
        <v>10751</v>
      </c>
      <c r="H2382" t="s">
        <v>10751</v>
      </c>
      <c r="I2382" t="str">
        <f t="shared" si="44"/>
        <v/>
      </c>
      <c r="K2382" t="s">
        <v>10751</v>
      </c>
      <c r="L2382" t="s">
        <v>10751</v>
      </c>
      <c r="M2382" t="s">
        <v>10751</v>
      </c>
      <c r="N2382" t="s">
        <v>10751</v>
      </c>
      <c r="O2382" t="s">
        <v>10751</v>
      </c>
      <c r="P2382" t="s">
        <v>10751</v>
      </c>
      <c r="Q2382" t="s">
        <v>10751</v>
      </c>
      <c r="R2382" t="s">
        <v>10751</v>
      </c>
      <c r="S2382" t="s">
        <v>10751</v>
      </c>
      <c r="T2382" t="s">
        <v>10751</v>
      </c>
      <c r="U2382" t="s">
        <v>10751</v>
      </c>
      <c r="V2382" t="s">
        <v>10751</v>
      </c>
      <c r="W2382" t="s">
        <v>10751</v>
      </c>
      <c r="X2382" t="s">
        <v>10751</v>
      </c>
      <c r="Y2382" t="s">
        <v>10751</v>
      </c>
      <c r="Z2382" t="s">
        <v>10751</v>
      </c>
      <c r="AA2382" t="s">
        <v>10751</v>
      </c>
      <c r="AB2382" t="s">
        <v>10751</v>
      </c>
      <c r="AC2382" t="s">
        <v>10751</v>
      </c>
      <c r="AD2382" t="s">
        <v>10751</v>
      </c>
      <c r="AE2382" t="s">
        <v>10751</v>
      </c>
      <c r="AF2382" t="s">
        <v>10751</v>
      </c>
      <c r="AG2382" t="s">
        <v>10751</v>
      </c>
      <c r="AH2382" t="s">
        <v>10751</v>
      </c>
      <c r="AI2382" t="s">
        <v>10751</v>
      </c>
      <c r="AJ2382" t="s">
        <v>10751</v>
      </c>
      <c r="AK2382" t="s">
        <v>10751</v>
      </c>
      <c r="AL2382" t="s">
        <v>10751</v>
      </c>
      <c r="AM2382" t="s">
        <v>10751</v>
      </c>
      <c r="AN2382" t="s">
        <v>10751</v>
      </c>
      <c r="AO2382" t="s">
        <v>10751</v>
      </c>
      <c r="AP2382" t="s">
        <v>10751</v>
      </c>
      <c r="AQ2382" t="s">
        <v>10751</v>
      </c>
      <c r="AR2382" t="s">
        <v>10751</v>
      </c>
      <c r="AS2382" t="s">
        <v>10751</v>
      </c>
      <c r="AT2382" t="s">
        <v>10751</v>
      </c>
      <c r="AU2382" t="s">
        <v>10751</v>
      </c>
      <c r="AV2382" t="s">
        <v>10751</v>
      </c>
      <c r="AW2382" t="s">
        <v>10751</v>
      </c>
      <c r="AX2382" t="s">
        <v>10751</v>
      </c>
      <c r="AY2382" t="s">
        <v>10751</v>
      </c>
      <c r="AZ2382" t="s">
        <v>10751</v>
      </c>
      <c r="BA2382" t="s">
        <v>10751</v>
      </c>
      <c r="BB2382" t="s">
        <v>10751</v>
      </c>
      <c r="BC2382" t="s">
        <v>10751</v>
      </c>
      <c r="BD2382" t="s">
        <v>10751</v>
      </c>
    </row>
    <row r="2383" spans="1:56">
      <c r="A2383" t="s">
        <v>10754</v>
      </c>
      <c r="B2383">
        <v>6500</v>
      </c>
      <c r="C2383">
        <v>1976</v>
      </c>
      <c r="D2383" t="s">
        <v>10751</v>
      </c>
      <c r="E2383" t="s">
        <v>10751</v>
      </c>
      <c r="F2383" t="s">
        <v>10751</v>
      </c>
      <c r="H2383" t="s">
        <v>10751</v>
      </c>
      <c r="I2383" t="str">
        <f t="shared" si="44"/>
        <v/>
      </c>
      <c r="K2383" t="s">
        <v>10751</v>
      </c>
      <c r="L2383" t="s">
        <v>10751</v>
      </c>
      <c r="M2383" t="s">
        <v>10751</v>
      </c>
      <c r="N2383" t="s">
        <v>10751</v>
      </c>
      <c r="O2383" t="s">
        <v>10751</v>
      </c>
      <c r="P2383" t="s">
        <v>10751</v>
      </c>
      <c r="Q2383" t="s">
        <v>10751</v>
      </c>
      <c r="R2383" t="s">
        <v>10751</v>
      </c>
      <c r="S2383" t="s">
        <v>10751</v>
      </c>
      <c r="T2383" t="s">
        <v>10751</v>
      </c>
      <c r="U2383" t="s">
        <v>10751</v>
      </c>
      <c r="V2383" t="s">
        <v>10751</v>
      </c>
      <c r="W2383" t="s">
        <v>10751</v>
      </c>
      <c r="X2383" t="s">
        <v>10751</v>
      </c>
      <c r="Y2383" t="s">
        <v>10751</v>
      </c>
      <c r="Z2383" t="s">
        <v>10751</v>
      </c>
      <c r="AA2383" t="s">
        <v>10751</v>
      </c>
      <c r="AB2383" t="s">
        <v>10751</v>
      </c>
      <c r="AC2383" t="s">
        <v>10751</v>
      </c>
      <c r="AD2383" t="s">
        <v>10751</v>
      </c>
      <c r="AE2383" t="s">
        <v>10751</v>
      </c>
      <c r="AF2383" t="s">
        <v>10751</v>
      </c>
      <c r="AG2383" t="s">
        <v>10751</v>
      </c>
      <c r="AH2383" t="s">
        <v>10751</v>
      </c>
      <c r="AI2383" t="s">
        <v>10751</v>
      </c>
      <c r="AJ2383" t="s">
        <v>10751</v>
      </c>
      <c r="AK2383" t="s">
        <v>10751</v>
      </c>
      <c r="AL2383" t="s">
        <v>10751</v>
      </c>
      <c r="AM2383" t="s">
        <v>10751</v>
      </c>
      <c r="AN2383" t="s">
        <v>10751</v>
      </c>
      <c r="AO2383" t="s">
        <v>10751</v>
      </c>
      <c r="AP2383" t="s">
        <v>10751</v>
      </c>
      <c r="AQ2383" t="s">
        <v>10751</v>
      </c>
      <c r="AR2383" t="s">
        <v>10751</v>
      </c>
      <c r="AS2383" t="s">
        <v>10751</v>
      </c>
      <c r="AT2383" t="s">
        <v>10751</v>
      </c>
      <c r="AU2383" t="s">
        <v>10751</v>
      </c>
      <c r="AV2383" t="s">
        <v>10751</v>
      </c>
      <c r="AW2383" t="s">
        <v>10751</v>
      </c>
      <c r="AX2383" t="s">
        <v>10751</v>
      </c>
      <c r="AY2383" t="s">
        <v>10751</v>
      </c>
      <c r="AZ2383" t="s">
        <v>10751</v>
      </c>
      <c r="BA2383" t="s">
        <v>10751</v>
      </c>
      <c r="BB2383" t="s">
        <v>10751</v>
      </c>
      <c r="BC2383" t="s">
        <v>10751</v>
      </c>
      <c r="BD2383" t="s">
        <v>10751</v>
      </c>
    </row>
    <row r="2384" spans="1:56">
      <c r="A2384" t="s">
        <v>10754</v>
      </c>
      <c r="B2384">
        <v>6500</v>
      </c>
      <c r="C2384">
        <v>1977</v>
      </c>
      <c r="D2384" t="s">
        <v>10751</v>
      </c>
      <c r="E2384" t="s">
        <v>10751</v>
      </c>
      <c r="F2384" t="s">
        <v>10751</v>
      </c>
      <c r="H2384" t="s">
        <v>10751</v>
      </c>
      <c r="I2384" t="str">
        <f t="shared" si="44"/>
        <v/>
      </c>
      <c r="K2384" t="s">
        <v>10751</v>
      </c>
      <c r="L2384" t="s">
        <v>10751</v>
      </c>
      <c r="M2384" t="s">
        <v>10751</v>
      </c>
      <c r="N2384" t="s">
        <v>10751</v>
      </c>
      <c r="O2384" t="s">
        <v>10751</v>
      </c>
      <c r="P2384" t="s">
        <v>10751</v>
      </c>
      <c r="Q2384" t="s">
        <v>10751</v>
      </c>
      <c r="R2384" t="s">
        <v>10751</v>
      </c>
      <c r="S2384" t="s">
        <v>10751</v>
      </c>
      <c r="T2384" t="s">
        <v>10751</v>
      </c>
      <c r="U2384" t="s">
        <v>10751</v>
      </c>
      <c r="V2384" t="s">
        <v>10751</v>
      </c>
      <c r="W2384" t="s">
        <v>10751</v>
      </c>
      <c r="X2384" t="s">
        <v>10751</v>
      </c>
      <c r="Y2384" t="s">
        <v>10751</v>
      </c>
      <c r="Z2384" t="s">
        <v>10751</v>
      </c>
      <c r="AA2384" t="s">
        <v>10751</v>
      </c>
      <c r="AB2384" t="s">
        <v>10751</v>
      </c>
      <c r="AC2384" t="s">
        <v>10751</v>
      </c>
      <c r="AD2384" t="s">
        <v>10751</v>
      </c>
      <c r="AE2384" t="s">
        <v>10751</v>
      </c>
      <c r="AF2384" t="s">
        <v>10751</v>
      </c>
      <c r="AG2384" t="s">
        <v>10751</v>
      </c>
      <c r="AH2384" t="s">
        <v>10751</v>
      </c>
      <c r="AI2384" t="s">
        <v>10751</v>
      </c>
      <c r="AJ2384" t="s">
        <v>10751</v>
      </c>
      <c r="AK2384" t="s">
        <v>10751</v>
      </c>
      <c r="AL2384" t="s">
        <v>10751</v>
      </c>
      <c r="AM2384" t="s">
        <v>10751</v>
      </c>
      <c r="AN2384" t="s">
        <v>10751</v>
      </c>
      <c r="AO2384" t="s">
        <v>10751</v>
      </c>
      <c r="AP2384" t="s">
        <v>10751</v>
      </c>
      <c r="AQ2384" t="s">
        <v>10751</v>
      </c>
      <c r="AR2384" t="s">
        <v>10751</v>
      </c>
      <c r="AS2384" t="s">
        <v>10751</v>
      </c>
      <c r="AT2384" t="s">
        <v>10751</v>
      </c>
      <c r="AU2384" t="s">
        <v>10751</v>
      </c>
      <c r="AV2384" t="s">
        <v>10751</v>
      </c>
      <c r="AW2384" t="s">
        <v>10751</v>
      </c>
      <c r="AX2384" t="s">
        <v>10751</v>
      </c>
      <c r="AY2384" t="s">
        <v>10751</v>
      </c>
      <c r="AZ2384" t="s">
        <v>10751</v>
      </c>
      <c r="BA2384" t="s">
        <v>10751</v>
      </c>
      <c r="BB2384" t="s">
        <v>10751</v>
      </c>
      <c r="BC2384" t="s">
        <v>10751</v>
      </c>
      <c r="BD2384" t="s">
        <v>10751</v>
      </c>
    </row>
    <row r="2385" spans="1:56">
      <c r="A2385" t="s">
        <v>10754</v>
      </c>
      <c r="B2385">
        <v>6500</v>
      </c>
      <c r="C2385">
        <v>1978</v>
      </c>
      <c r="D2385">
        <v>0</v>
      </c>
      <c r="E2385">
        <v>1.5E-5</v>
      </c>
      <c r="F2385">
        <v>11.812430000000001</v>
      </c>
      <c r="H2385">
        <v>10.015599999999999</v>
      </c>
      <c r="I2385">
        <f t="shared" si="44"/>
        <v>1.5023399999999998E-4</v>
      </c>
      <c r="K2385">
        <v>9.7378699999999991</v>
      </c>
      <c r="L2385">
        <v>10.37734</v>
      </c>
      <c r="M2385">
        <v>887.31569000000002</v>
      </c>
      <c r="N2385">
        <v>912.62238000000002</v>
      </c>
      <c r="O2385">
        <v>856.38529000000005</v>
      </c>
      <c r="P2385" t="s">
        <v>10751</v>
      </c>
      <c r="Q2385">
        <v>322.22539999999998</v>
      </c>
      <c r="R2385">
        <v>152.88730000000001</v>
      </c>
      <c r="S2385">
        <v>18.3413</v>
      </c>
      <c r="T2385">
        <v>0.47486800000000001</v>
      </c>
      <c r="U2385">
        <v>2.3521E-2</v>
      </c>
      <c r="V2385">
        <v>32.629420000000003</v>
      </c>
      <c r="W2385" t="s">
        <v>10751</v>
      </c>
      <c r="X2385" t="s">
        <v>10751</v>
      </c>
      <c r="Y2385">
        <v>1</v>
      </c>
      <c r="Z2385" t="s">
        <v>10751</v>
      </c>
      <c r="AA2385">
        <v>1</v>
      </c>
      <c r="AB2385" t="s">
        <v>10751</v>
      </c>
      <c r="AC2385" t="s">
        <v>10751</v>
      </c>
      <c r="AD2385" t="s">
        <v>10751</v>
      </c>
      <c r="AE2385">
        <v>1</v>
      </c>
      <c r="AF2385" t="s">
        <v>10751</v>
      </c>
      <c r="AG2385" t="s">
        <v>10751</v>
      </c>
      <c r="AH2385" t="s">
        <v>10751</v>
      </c>
      <c r="AI2385" t="s">
        <v>10751</v>
      </c>
      <c r="AJ2385" t="s">
        <v>10751</v>
      </c>
      <c r="AK2385" t="s">
        <v>10751</v>
      </c>
      <c r="AL2385" t="s">
        <v>10751</v>
      </c>
      <c r="AM2385" t="s">
        <v>10751</v>
      </c>
      <c r="AN2385" t="s">
        <v>10751</v>
      </c>
      <c r="AO2385" t="s">
        <v>10751</v>
      </c>
      <c r="AP2385">
        <v>1</v>
      </c>
      <c r="AQ2385" t="s">
        <v>10751</v>
      </c>
      <c r="AR2385" t="s">
        <v>10751</v>
      </c>
      <c r="AS2385" t="s">
        <v>10751</v>
      </c>
      <c r="AT2385" t="s">
        <v>10751</v>
      </c>
      <c r="AU2385" t="s">
        <v>10751</v>
      </c>
      <c r="AV2385" t="s">
        <v>10751</v>
      </c>
      <c r="AW2385" t="s">
        <v>10751</v>
      </c>
      <c r="AX2385">
        <v>7</v>
      </c>
      <c r="AY2385" t="s">
        <v>10751</v>
      </c>
      <c r="AZ2385" t="s">
        <v>10751</v>
      </c>
      <c r="BA2385" t="s">
        <v>10751</v>
      </c>
      <c r="BB2385" t="s">
        <v>10751</v>
      </c>
      <c r="BC2385" t="s">
        <v>10751</v>
      </c>
      <c r="BD2385" t="s">
        <v>10751</v>
      </c>
    </row>
    <row r="2386" spans="1:56">
      <c r="A2386" t="s">
        <v>10754</v>
      </c>
      <c r="B2386">
        <v>6500</v>
      </c>
      <c r="C2386">
        <v>1979</v>
      </c>
      <c r="D2386" t="s">
        <v>10751</v>
      </c>
      <c r="E2386" t="s">
        <v>10751</v>
      </c>
      <c r="F2386" t="s">
        <v>10751</v>
      </c>
      <c r="H2386" t="s">
        <v>10751</v>
      </c>
      <c r="I2386" t="str">
        <f t="shared" si="44"/>
        <v/>
      </c>
      <c r="K2386" t="s">
        <v>10751</v>
      </c>
      <c r="L2386" t="s">
        <v>10751</v>
      </c>
      <c r="M2386" t="s">
        <v>10751</v>
      </c>
      <c r="N2386" t="s">
        <v>10751</v>
      </c>
      <c r="O2386" t="s">
        <v>10751</v>
      </c>
      <c r="P2386" t="s">
        <v>10751</v>
      </c>
      <c r="Q2386" t="s">
        <v>10751</v>
      </c>
      <c r="R2386" t="s">
        <v>10751</v>
      </c>
      <c r="S2386" t="s">
        <v>10751</v>
      </c>
      <c r="T2386" t="s">
        <v>10751</v>
      </c>
      <c r="U2386" t="s">
        <v>10751</v>
      </c>
      <c r="V2386" t="s">
        <v>10751</v>
      </c>
      <c r="W2386" t="s">
        <v>10751</v>
      </c>
      <c r="X2386" t="s">
        <v>10751</v>
      </c>
      <c r="Y2386" t="s">
        <v>10751</v>
      </c>
      <c r="Z2386" t="s">
        <v>10751</v>
      </c>
      <c r="AA2386" t="s">
        <v>10751</v>
      </c>
      <c r="AB2386" t="s">
        <v>10751</v>
      </c>
      <c r="AC2386" t="s">
        <v>10751</v>
      </c>
      <c r="AD2386" t="s">
        <v>10751</v>
      </c>
      <c r="AE2386" t="s">
        <v>10751</v>
      </c>
      <c r="AF2386" t="s">
        <v>10751</v>
      </c>
      <c r="AG2386" t="s">
        <v>10751</v>
      </c>
      <c r="AH2386" t="s">
        <v>10751</v>
      </c>
      <c r="AI2386" t="s">
        <v>10751</v>
      </c>
      <c r="AJ2386" t="s">
        <v>10751</v>
      </c>
      <c r="AK2386" t="s">
        <v>10751</v>
      </c>
      <c r="AL2386" t="s">
        <v>10751</v>
      </c>
      <c r="AM2386" t="s">
        <v>10751</v>
      </c>
      <c r="AN2386" t="s">
        <v>10751</v>
      </c>
      <c r="AO2386" t="s">
        <v>10751</v>
      </c>
      <c r="AP2386" t="s">
        <v>10751</v>
      </c>
      <c r="AQ2386" t="s">
        <v>10751</v>
      </c>
      <c r="AR2386" t="s">
        <v>10751</v>
      </c>
      <c r="AS2386" t="s">
        <v>10751</v>
      </c>
      <c r="AT2386" t="s">
        <v>10751</v>
      </c>
      <c r="AU2386" t="s">
        <v>10751</v>
      </c>
      <c r="AV2386" t="s">
        <v>10751</v>
      </c>
      <c r="AW2386" t="s">
        <v>10751</v>
      </c>
      <c r="AX2386" t="s">
        <v>10751</v>
      </c>
      <c r="AY2386" t="s">
        <v>10751</v>
      </c>
      <c r="AZ2386" t="s">
        <v>10751</v>
      </c>
      <c r="BA2386" t="s">
        <v>10751</v>
      </c>
      <c r="BB2386" t="s">
        <v>10751</v>
      </c>
      <c r="BC2386" t="s">
        <v>10751</v>
      </c>
      <c r="BD2386" t="s">
        <v>10751</v>
      </c>
    </row>
    <row r="2387" spans="1:56">
      <c r="A2387" t="s">
        <v>10754</v>
      </c>
      <c r="B2387">
        <v>6500</v>
      </c>
      <c r="C2387">
        <v>1980</v>
      </c>
      <c r="D2387">
        <v>1</v>
      </c>
      <c r="E2387">
        <v>6.6000000000000005E-5</v>
      </c>
      <c r="F2387">
        <v>12.04513</v>
      </c>
      <c r="H2387">
        <v>10.2523</v>
      </c>
      <c r="I2387">
        <f t="shared" si="44"/>
        <v>6.7665180000000007E-4</v>
      </c>
      <c r="K2387">
        <v>9.5180000000000007</v>
      </c>
      <c r="L2387">
        <v>11.319649999999999</v>
      </c>
      <c r="M2387">
        <v>866.83019000000002</v>
      </c>
      <c r="N2387">
        <v>933.70438000000001</v>
      </c>
      <c r="O2387">
        <v>785.09508000000005</v>
      </c>
      <c r="P2387" t="s">
        <v>10751</v>
      </c>
      <c r="Q2387">
        <v>368</v>
      </c>
      <c r="R2387">
        <v>150</v>
      </c>
      <c r="S2387">
        <v>17.973500000000001</v>
      </c>
      <c r="T2387">
        <v>0.407609</v>
      </c>
      <c r="U2387">
        <v>2.3077E-2</v>
      </c>
      <c r="V2387">
        <v>33.327689999999997</v>
      </c>
      <c r="W2387" t="s">
        <v>10751</v>
      </c>
      <c r="X2387" t="s">
        <v>10751</v>
      </c>
      <c r="Y2387">
        <v>1</v>
      </c>
      <c r="Z2387" t="s">
        <v>10751</v>
      </c>
      <c r="AA2387">
        <v>1</v>
      </c>
      <c r="AB2387" t="s">
        <v>10751</v>
      </c>
      <c r="AC2387" t="s">
        <v>10751</v>
      </c>
      <c r="AD2387" t="s">
        <v>10751</v>
      </c>
      <c r="AE2387">
        <v>1</v>
      </c>
      <c r="AF2387" t="s">
        <v>10751</v>
      </c>
      <c r="AG2387" t="s">
        <v>10751</v>
      </c>
      <c r="AH2387" t="s">
        <v>10751</v>
      </c>
      <c r="AI2387" t="s">
        <v>10751</v>
      </c>
      <c r="AJ2387" t="s">
        <v>10751</v>
      </c>
      <c r="AK2387" t="s">
        <v>10751</v>
      </c>
      <c r="AL2387" t="s">
        <v>10751</v>
      </c>
      <c r="AM2387" t="s">
        <v>10751</v>
      </c>
      <c r="AN2387" t="s">
        <v>10751</v>
      </c>
      <c r="AO2387" t="s">
        <v>10751</v>
      </c>
      <c r="AP2387">
        <v>1</v>
      </c>
      <c r="AQ2387" t="s">
        <v>10751</v>
      </c>
      <c r="AR2387" t="s">
        <v>10751</v>
      </c>
      <c r="AS2387" t="s">
        <v>10751</v>
      </c>
      <c r="AT2387" t="s">
        <v>10751</v>
      </c>
      <c r="AU2387" t="s">
        <v>10751</v>
      </c>
      <c r="AV2387">
        <v>3</v>
      </c>
      <c r="AW2387" t="s">
        <v>10751</v>
      </c>
      <c r="AX2387">
        <v>8</v>
      </c>
      <c r="AY2387">
        <v>1</v>
      </c>
      <c r="AZ2387" t="s">
        <v>10751</v>
      </c>
      <c r="BA2387" t="s">
        <v>10751</v>
      </c>
      <c r="BB2387" t="s">
        <v>10751</v>
      </c>
      <c r="BC2387" t="s">
        <v>10751</v>
      </c>
      <c r="BD2387" t="s">
        <v>10751</v>
      </c>
    </row>
    <row r="2388" spans="1:56">
      <c r="A2388" t="s">
        <v>10754</v>
      </c>
      <c r="B2388">
        <v>6500</v>
      </c>
      <c r="C2388">
        <v>1981</v>
      </c>
      <c r="D2388" t="s">
        <v>10751</v>
      </c>
      <c r="E2388" t="s">
        <v>10751</v>
      </c>
      <c r="F2388" t="s">
        <v>10751</v>
      </c>
      <c r="H2388" t="s">
        <v>10751</v>
      </c>
      <c r="I2388" t="str">
        <f t="shared" si="44"/>
        <v/>
      </c>
      <c r="K2388" t="s">
        <v>10751</v>
      </c>
      <c r="L2388" t="s">
        <v>10751</v>
      </c>
      <c r="M2388" t="s">
        <v>10751</v>
      </c>
      <c r="N2388" t="s">
        <v>10751</v>
      </c>
      <c r="O2388" t="s">
        <v>10751</v>
      </c>
      <c r="P2388" t="s">
        <v>10751</v>
      </c>
      <c r="Q2388" t="s">
        <v>10751</v>
      </c>
      <c r="R2388" t="s">
        <v>10751</v>
      </c>
      <c r="S2388" t="s">
        <v>10751</v>
      </c>
      <c r="T2388" t="s">
        <v>10751</v>
      </c>
      <c r="U2388" t="s">
        <v>10751</v>
      </c>
      <c r="V2388" t="s">
        <v>10751</v>
      </c>
      <c r="W2388" t="s">
        <v>10751</v>
      </c>
      <c r="X2388" t="s">
        <v>10751</v>
      </c>
      <c r="Y2388" t="s">
        <v>10751</v>
      </c>
      <c r="Z2388" t="s">
        <v>10751</v>
      </c>
      <c r="AA2388" t="s">
        <v>10751</v>
      </c>
      <c r="AB2388" t="s">
        <v>10751</v>
      </c>
      <c r="AC2388" t="s">
        <v>10751</v>
      </c>
      <c r="AD2388" t="s">
        <v>10751</v>
      </c>
      <c r="AE2388" t="s">
        <v>10751</v>
      </c>
      <c r="AF2388" t="s">
        <v>10751</v>
      </c>
      <c r="AG2388" t="s">
        <v>10751</v>
      </c>
      <c r="AH2388" t="s">
        <v>10751</v>
      </c>
      <c r="AI2388" t="s">
        <v>10751</v>
      </c>
      <c r="AJ2388" t="s">
        <v>10751</v>
      </c>
      <c r="AK2388" t="s">
        <v>10751</v>
      </c>
      <c r="AL2388" t="s">
        <v>10751</v>
      </c>
      <c r="AM2388" t="s">
        <v>10751</v>
      </c>
      <c r="AN2388" t="s">
        <v>10751</v>
      </c>
      <c r="AO2388" t="s">
        <v>10751</v>
      </c>
      <c r="AP2388" t="s">
        <v>10751</v>
      </c>
      <c r="AQ2388" t="s">
        <v>10751</v>
      </c>
      <c r="AR2388" t="s">
        <v>10751</v>
      </c>
      <c r="AS2388" t="s">
        <v>10751</v>
      </c>
      <c r="AT2388" t="s">
        <v>10751</v>
      </c>
      <c r="AU2388" t="s">
        <v>10751</v>
      </c>
      <c r="AV2388" t="s">
        <v>10751</v>
      </c>
      <c r="AW2388" t="s">
        <v>10751</v>
      </c>
      <c r="AX2388" t="s">
        <v>10751</v>
      </c>
      <c r="AY2388" t="s">
        <v>10751</v>
      </c>
      <c r="AZ2388" t="s">
        <v>10751</v>
      </c>
      <c r="BA2388" t="s">
        <v>10751</v>
      </c>
      <c r="BB2388" t="s">
        <v>10751</v>
      </c>
      <c r="BC2388" t="s">
        <v>10751</v>
      </c>
      <c r="BD2388" t="s">
        <v>10751</v>
      </c>
    </row>
    <row r="2389" spans="1:56">
      <c r="A2389" t="s">
        <v>10754</v>
      </c>
      <c r="B2389">
        <v>6500</v>
      </c>
      <c r="C2389">
        <v>1982</v>
      </c>
      <c r="D2389" t="s">
        <v>10751</v>
      </c>
      <c r="E2389" t="s">
        <v>10751</v>
      </c>
      <c r="F2389" t="s">
        <v>10751</v>
      </c>
      <c r="H2389" t="s">
        <v>10751</v>
      </c>
      <c r="I2389" t="str">
        <f t="shared" si="44"/>
        <v/>
      </c>
      <c r="K2389" t="s">
        <v>10751</v>
      </c>
      <c r="L2389" t="s">
        <v>10751</v>
      </c>
      <c r="M2389" t="s">
        <v>10751</v>
      </c>
      <c r="N2389" t="s">
        <v>10751</v>
      </c>
      <c r="O2389" t="s">
        <v>10751</v>
      </c>
      <c r="P2389" t="s">
        <v>10751</v>
      </c>
      <c r="Q2389" t="s">
        <v>10751</v>
      </c>
      <c r="R2389" t="s">
        <v>10751</v>
      </c>
      <c r="S2389" t="s">
        <v>10751</v>
      </c>
      <c r="T2389" t="s">
        <v>10751</v>
      </c>
      <c r="U2389" t="s">
        <v>10751</v>
      </c>
      <c r="V2389" t="s">
        <v>10751</v>
      </c>
      <c r="W2389" t="s">
        <v>10751</v>
      </c>
      <c r="X2389" t="s">
        <v>10751</v>
      </c>
      <c r="Y2389" t="s">
        <v>10751</v>
      </c>
      <c r="Z2389" t="s">
        <v>10751</v>
      </c>
      <c r="AA2389" t="s">
        <v>10751</v>
      </c>
      <c r="AB2389" t="s">
        <v>10751</v>
      </c>
      <c r="AC2389" t="s">
        <v>10751</v>
      </c>
      <c r="AD2389" t="s">
        <v>10751</v>
      </c>
      <c r="AE2389" t="s">
        <v>10751</v>
      </c>
      <c r="AF2389" t="s">
        <v>10751</v>
      </c>
      <c r="AG2389" t="s">
        <v>10751</v>
      </c>
      <c r="AH2389" t="s">
        <v>10751</v>
      </c>
      <c r="AI2389" t="s">
        <v>10751</v>
      </c>
      <c r="AJ2389" t="s">
        <v>10751</v>
      </c>
      <c r="AK2389" t="s">
        <v>10751</v>
      </c>
      <c r="AL2389" t="s">
        <v>10751</v>
      </c>
      <c r="AM2389" t="s">
        <v>10751</v>
      </c>
      <c r="AN2389" t="s">
        <v>10751</v>
      </c>
      <c r="AO2389" t="s">
        <v>10751</v>
      </c>
      <c r="AP2389" t="s">
        <v>10751</v>
      </c>
      <c r="AQ2389" t="s">
        <v>10751</v>
      </c>
      <c r="AR2389" t="s">
        <v>10751</v>
      </c>
      <c r="AS2389" t="s">
        <v>10751</v>
      </c>
      <c r="AT2389" t="s">
        <v>10751</v>
      </c>
      <c r="AU2389" t="s">
        <v>10751</v>
      </c>
      <c r="AV2389" t="s">
        <v>10751</v>
      </c>
      <c r="AW2389" t="s">
        <v>10751</v>
      </c>
      <c r="AX2389" t="s">
        <v>10751</v>
      </c>
      <c r="AY2389" t="s">
        <v>10751</v>
      </c>
      <c r="AZ2389" t="s">
        <v>10751</v>
      </c>
      <c r="BA2389" t="s">
        <v>10751</v>
      </c>
      <c r="BB2389" t="s">
        <v>10751</v>
      </c>
      <c r="BC2389" t="s">
        <v>10751</v>
      </c>
      <c r="BD2389" t="s">
        <v>10751</v>
      </c>
    </row>
    <row r="2390" spans="1:56">
      <c r="A2390" t="s">
        <v>10754</v>
      </c>
      <c r="B2390">
        <v>6500</v>
      </c>
      <c r="C2390">
        <v>1983</v>
      </c>
      <c r="D2390" t="s">
        <v>10751</v>
      </c>
      <c r="E2390" t="s">
        <v>10751</v>
      </c>
      <c r="F2390" t="s">
        <v>10751</v>
      </c>
      <c r="H2390" t="s">
        <v>10751</v>
      </c>
      <c r="I2390" t="str">
        <f t="shared" si="44"/>
        <v/>
      </c>
      <c r="K2390" t="s">
        <v>10751</v>
      </c>
      <c r="L2390" t="s">
        <v>10751</v>
      </c>
      <c r="M2390" t="s">
        <v>10751</v>
      </c>
      <c r="N2390" t="s">
        <v>10751</v>
      </c>
      <c r="O2390" t="s">
        <v>10751</v>
      </c>
      <c r="P2390" t="s">
        <v>10751</v>
      </c>
      <c r="Q2390" t="s">
        <v>10751</v>
      </c>
      <c r="R2390" t="s">
        <v>10751</v>
      </c>
      <c r="S2390" t="s">
        <v>10751</v>
      </c>
      <c r="T2390" t="s">
        <v>10751</v>
      </c>
      <c r="U2390" t="s">
        <v>10751</v>
      </c>
      <c r="V2390" t="s">
        <v>10751</v>
      </c>
      <c r="W2390" t="s">
        <v>10751</v>
      </c>
      <c r="X2390" t="s">
        <v>10751</v>
      </c>
      <c r="Y2390" t="s">
        <v>10751</v>
      </c>
      <c r="Z2390" t="s">
        <v>10751</v>
      </c>
      <c r="AA2390" t="s">
        <v>10751</v>
      </c>
      <c r="AB2390" t="s">
        <v>10751</v>
      </c>
      <c r="AC2390" t="s">
        <v>10751</v>
      </c>
      <c r="AD2390" t="s">
        <v>10751</v>
      </c>
      <c r="AE2390" t="s">
        <v>10751</v>
      </c>
      <c r="AF2390" t="s">
        <v>10751</v>
      </c>
      <c r="AG2390" t="s">
        <v>10751</v>
      </c>
      <c r="AH2390" t="s">
        <v>10751</v>
      </c>
      <c r="AI2390" t="s">
        <v>10751</v>
      </c>
      <c r="AJ2390" t="s">
        <v>10751</v>
      </c>
      <c r="AK2390" t="s">
        <v>10751</v>
      </c>
      <c r="AL2390" t="s">
        <v>10751</v>
      </c>
      <c r="AM2390" t="s">
        <v>10751</v>
      </c>
      <c r="AN2390" t="s">
        <v>10751</v>
      </c>
      <c r="AO2390" t="s">
        <v>10751</v>
      </c>
      <c r="AP2390" t="s">
        <v>10751</v>
      </c>
      <c r="AQ2390" t="s">
        <v>10751</v>
      </c>
      <c r="AR2390" t="s">
        <v>10751</v>
      </c>
      <c r="AS2390" t="s">
        <v>10751</v>
      </c>
      <c r="AT2390" t="s">
        <v>10751</v>
      </c>
      <c r="AU2390" t="s">
        <v>10751</v>
      </c>
      <c r="AV2390" t="s">
        <v>10751</v>
      </c>
      <c r="AW2390" t="s">
        <v>10751</v>
      </c>
      <c r="AX2390" t="s">
        <v>10751</v>
      </c>
      <c r="AY2390" t="s">
        <v>10751</v>
      </c>
      <c r="AZ2390" t="s">
        <v>10751</v>
      </c>
      <c r="BA2390" t="s">
        <v>10751</v>
      </c>
      <c r="BB2390" t="s">
        <v>10751</v>
      </c>
      <c r="BC2390" t="s">
        <v>10751</v>
      </c>
      <c r="BD2390" t="s">
        <v>10751</v>
      </c>
    </row>
    <row r="2391" spans="1:56">
      <c r="A2391" t="s">
        <v>10754</v>
      </c>
      <c r="B2391">
        <v>6500</v>
      </c>
      <c r="C2391">
        <v>1984</v>
      </c>
      <c r="D2391" t="s">
        <v>10751</v>
      </c>
      <c r="E2391" t="s">
        <v>10751</v>
      </c>
      <c r="F2391" t="s">
        <v>10751</v>
      </c>
      <c r="H2391" t="s">
        <v>10751</v>
      </c>
      <c r="I2391" t="str">
        <f t="shared" si="44"/>
        <v/>
      </c>
      <c r="K2391" t="s">
        <v>10751</v>
      </c>
      <c r="L2391" t="s">
        <v>10751</v>
      </c>
      <c r="M2391" t="s">
        <v>10751</v>
      </c>
      <c r="N2391" t="s">
        <v>10751</v>
      </c>
      <c r="O2391" t="s">
        <v>10751</v>
      </c>
      <c r="P2391" t="s">
        <v>10751</v>
      </c>
      <c r="Q2391" t="s">
        <v>10751</v>
      </c>
      <c r="R2391" t="s">
        <v>10751</v>
      </c>
      <c r="S2391" t="s">
        <v>10751</v>
      </c>
      <c r="T2391" t="s">
        <v>10751</v>
      </c>
      <c r="U2391" t="s">
        <v>10751</v>
      </c>
      <c r="V2391" t="s">
        <v>10751</v>
      </c>
      <c r="W2391" t="s">
        <v>10751</v>
      </c>
      <c r="X2391" t="s">
        <v>10751</v>
      </c>
      <c r="Y2391" t="s">
        <v>10751</v>
      </c>
      <c r="Z2391" t="s">
        <v>10751</v>
      </c>
      <c r="AA2391" t="s">
        <v>10751</v>
      </c>
      <c r="AB2391" t="s">
        <v>10751</v>
      </c>
      <c r="AC2391" t="s">
        <v>10751</v>
      </c>
      <c r="AD2391" t="s">
        <v>10751</v>
      </c>
      <c r="AE2391" t="s">
        <v>10751</v>
      </c>
      <c r="AF2391" t="s">
        <v>10751</v>
      </c>
      <c r="AG2391" t="s">
        <v>10751</v>
      </c>
      <c r="AH2391" t="s">
        <v>10751</v>
      </c>
      <c r="AI2391" t="s">
        <v>10751</v>
      </c>
      <c r="AJ2391" t="s">
        <v>10751</v>
      </c>
      <c r="AK2391" t="s">
        <v>10751</v>
      </c>
      <c r="AL2391" t="s">
        <v>10751</v>
      </c>
      <c r="AM2391" t="s">
        <v>10751</v>
      </c>
      <c r="AN2391" t="s">
        <v>10751</v>
      </c>
      <c r="AO2391" t="s">
        <v>10751</v>
      </c>
      <c r="AP2391" t="s">
        <v>10751</v>
      </c>
      <c r="AQ2391" t="s">
        <v>10751</v>
      </c>
      <c r="AR2391" t="s">
        <v>10751</v>
      </c>
      <c r="AS2391" t="s">
        <v>10751</v>
      </c>
      <c r="AT2391" t="s">
        <v>10751</v>
      </c>
      <c r="AU2391" t="s">
        <v>10751</v>
      </c>
      <c r="AV2391" t="s">
        <v>10751</v>
      </c>
      <c r="AW2391" t="s">
        <v>10751</v>
      </c>
      <c r="AX2391" t="s">
        <v>10751</v>
      </c>
      <c r="AY2391" t="s">
        <v>10751</v>
      </c>
      <c r="AZ2391" t="s">
        <v>10751</v>
      </c>
      <c r="BA2391" t="s">
        <v>10751</v>
      </c>
      <c r="BB2391" t="s">
        <v>10751</v>
      </c>
      <c r="BC2391" t="s">
        <v>10751</v>
      </c>
      <c r="BD2391" t="s">
        <v>10751</v>
      </c>
    </row>
    <row r="2392" spans="1:56">
      <c r="A2392" t="s">
        <v>10754</v>
      </c>
      <c r="B2392">
        <v>6500</v>
      </c>
      <c r="C2392">
        <v>1985</v>
      </c>
      <c r="D2392" t="s">
        <v>10751</v>
      </c>
      <c r="E2392" t="s">
        <v>10751</v>
      </c>
      <c r="F2392" t="s">
        <v>10751</v>
      </c>
      <c r="H2392" t="s">
        <v>10751</v>
      </c>
      <c r="I2392" t="str">
        <f t="shared" si="44"/>
        <v/>
      </c>
      <c r="K2392" t="s">
        <v>10751</v>
      </c>
      <c r="L2392" t="s">
        <v>10751</v>
      </c>
      <c r="M2392" t="s">
        <v>10751</v>
      </c>
      <c r="N2392" t="s">
        <v>10751</v>
      </c>
      <c r="O2392" t="s">
        <v>10751</v>
      </c>
      <c r="P2392" t="s">
        <v>10751</v>
      </c>
      <c r="Q2392" t="s">
        <v>10751</v>
      </c>
      <c r="R2392" t="s">
        <v>10751</v>
      </c>
      <c r="S2392" t="s">
        <v>10751</v>
      </c>
      <c r="T2392" t="s">
        <v>10751</v>
      </c>
      <c r="U2392" t="s">
        <v>10751</v>
      </c>
      <c r="V2392" t="s">
        <v>10751</v>
      </c>
      <c r="W2392" t="s">
        <v>10751</v>
      </c>
      <c r="X2392" t="s">
        <v>10751</v>
      </c>
      <c r="Y2392" t="s">
        <v>10751</v>
      </c>
      <c r="Z2392" t="s">
        <v>10751</v>
      </c>
      <c r="AA2392" t="s">
        <v>10751</v>
      </c>
      <c r="AB2392" t="s">
        <v>10751</v>
      </c>
      <c r="AC2392" t="s">
        <v>10751</v>
      </c>
      <c r="AD2392" t="s">
        <v>10751</v>
      </c>
      <c r="AE2392" t="s">
        <v>10751</v>
      </c>
      <c r="AF2392" t="s">
        <v>10751</v>
      </c>
      <c r="AG2392" t="s">
        <v>10751</v>
      </c>
      <c r="AH2392" t="s">
        <v>10751</v>
      </c>
      <c r="AI2392" t="s">
        <v>10751</v>
      </c>
      <c r="AJ2392" t="s">
        <v>10751</v>
      </c>
      <c r="AK2392" t="s">
        <v>10751</v>
      </c>
      <c r="AL2392" t="s">
        <v>10751</v>
      </c>
      <c r="AM2392" t="s">
        <v>10751</v>
      </c>
      <c r="AN2392" t="s">
        <v>10751</v>
      </c>
      <c r="AO2392" t="s">
        <v>10751</v>
      </c>
      <c r="AP2392" t="s">
        <v>10751</v>
      </c>
      <c r="AQ2392" t="s">
        <v>10751</v>
      </c>
      <c r="AR2392" t="s">
        <v>10751</v>
      </c>
      <c r="AS2392" t="s">
        <v>10751</v>
      </c>
      <c r="AT2392" t="s">
        <v>10751</v>
      </c>
      <c r="AU2392" t="s">
        <v>10751</v>
      </c>
      <c r="AV2392" t="s">
        <v>10751</v>
      </c>
      <c r="AW2392" t="s">
        <v>10751</v>
      </c>
      <c r="AX2392" t="s">
        <v>10751</v>
      </c>
      <c r="AY2392" t="s">
        <v>10751</v>
      </c>
      <c r="AZ2392" t="s">
        <v>10751</v>
      </c>
      <c r="BA2392" t="s">
        <v>10751</v>
      </c>
      <c r="BB2392" t="s">
        <v>10751</v>
      </c>
      <c r="BC2392" t="s">
        <v>10751</v>
      </c>
      <c r="BD2392" t="s">
        <v>10751</v>
      </c>
    </row>
    <row r="2393" spans="1:56">
      <c r="A2393" t="s">
        <v>10754</v>
      </c>
      <c r="B2393">
        <v>6500</v>
      </c>
      <c r="C2393">
        <v>1986</v>
      </c>
      <c r="D2393" t="s">
        <v>10751</v>
      </c>
      <c r="E2393" t="s">
        <v>10751</v>
      </c>
      <c r="F2393" t="s">
        <v>10751</v>
      </c>
      <c r="H2393" t="s">
        <v>10751</v>
      </c>
      <c r="I2393" t="str">
        <f t="shared" si="44"/>
        <v/>
      </c>
      <c r="K2393" t="s">
        <v>10751</v>
      </c>
      <c r="L2393" t="s">
        <v>10751</v>
      </c>
      <c r="M2393" t="s">
        <v>10751</v>
      </c>
      <c r="N2393" t="s">
        <v>10751</v>
      </c>
      <c r="O2393" t="s">
        <v>10751</v>
      </c>
      <c r="P2393" t="s">
        <v>10751</v>
      </c>
      <c r="Q2393" t="s">
        <v>10751</v>
      </c>
      <c r="R2393" t="s">
        <v>10751</v>
      </c>
      <c r="S2393" t="s">
        <v>10751</v>
      </c>
      <c r="T2393" t="s">
        <v>10751</v>
      </c>
      <c r="U2393" t="s">
        <v>10751</v>
      </c>
      <c r="V2393" t="s">
        <v>10751</v>
      </c>
      <c r="W2393" t="s">
        <v>10751</v>
      </c>
      <c r="X2393" t="s">
        <v>10751</v>
      </c>
      <c r="Y2393" t="s">
        <v>10751</v>
      </c>
      <c r="Z2393" t="s">
        <v>10751</v>
      </c>
      <c r="AA2393" t="s">
        <v>10751</v>
      </c>
      <c r="AB2393" t="s">
        <v>10751</v>
      </c>
      <c r="AC2393" t="s">
        <v>10751</v>
      </c>
      <c r="AD2393" t="s">
        <v>10751</v>
      </c>
      <c r="AE2393" t="s">
        <v>10751</v>
      </c>
      <c r="AF2393" t="s">
        <v>10751</v>
      </c>
      <c r="AG2393" t="s">
        <v>10751</v>
      </c>
      <c r="AH2393" t="s">
        <v>10751</v>
      </c>
      <c r="AI2393" t="s">
        <v>10751</v>
      </c>
      <c r="AJ2393" t="s">
        <v>10751</v>
      </c>
      <c r="AK2393" t="s">
        <v>10751</v>
      </c>
      <c r="AL2393" t="s">
        <v>10751</v>
      </c>
      <c r="AM2393" t="s">
        <v>10751</v>
      </c>
      <c r="AN2393" t="s">
        <v>10751</v>
      </c>
      <c r="AO2393" t="s">
        <v>10751</v>
      </c>
      <c r="AP2393" t="s">
        <v>10751</v>
      </c>
      <c r="AQ2393" t="s">
        <v>10751</v>
      </c>
      <c r="AR2393" t="s">
        <v>10751</v>
      </c>
      <c r="AS2393" t="s">
        <v>10751</v>
      </c>
      <c r="AT2393" t="s">
        <v>10751</v>
      </c>
      <c r="AU2393" t="s">
        <v>10751</v>
      </c>
      <c r="AV2393" t="s">
        <v>10751</v>
      </c>
      <c r="AW2393" t="s">
        <v>10751</v>
      </c>
      <c r="AX2393" t="s">
        <v>10751</v>
      </c>
      <c r="AY2393" t="s">
        <v>10751</v>
      </c>
      <c r="AZ2393" t="s">
        <v>10751</v>
      </c>
      <c r="BA2393" t="s">
        <v>10751</v>
      </c>
      <c r="BB2393" t="s">
        <v>10751</v>
      </c>
      <c r="BC2393" t="s">
        <v>10751</v>
      </c>
      <c r="BD2393" t="s">
        <v>10751</v>
      </c>
    </row>
    <row r="2394" spans="1:56">
      <c r="A2394" t="s">
        <v>10754</v>
      </c>
      <c r="B2394">
        <v>6500</v>
      </c>
      <c r="C2394">
        <v>1987</v>
      </c>
      <c r="D2394" t="s">
        <v>10751</v>
      </c>
      <c r="E2394" t="s">
        <v>10751</v>
      </c>
      <c r="F2394" t="s">
        <v>10751</v>
      </c>
      <c r="H2394" t="s">
        <v>10751</v>
      </c>
      <c r="I2394" t="str">
        <f t="shared" si="44"/>
        <v/>
      </c>
      <c r="K2394" t="s">
        <v>10751</v>
      </c>
      <c r="L2394" t="s">
        <v>10751</v>
      </c>
      <c r="M2394" t="s">
        <v>10751</v>
      </c>
      <c r="N2394" t="s">
        <v>10751</v>
      </c>
      <c r="O2394" t="s">
        <v>10751</v>
      </c>
      <c r="P2394" t="s">
        <v>10751</v>
      </c>
      <c r="Q2394" t="s">
        <v>10751</v>
      </c>
      <c r="R2394" t="s">
        <v>10751</v>
      </c>
      <c r="S2394" t="s">
        <v>10751</v>
      </c>
      <c r="T2394" t="s">
        <v>10751</v>
      </c>
      <c r="U2394" t="s">
        <v>10751</v>
      </c>
      <c r="V2394" t="s">
        <v>10751</v>
      </c>
      <c r="W2394" t="s">
        <v>10751</v>
      </c>
      <c r="X2394" t="s">
        <v>10751</v>
      </c>
      <c r="Y2394" t="s">
        <v>10751</v>
      </c>
      <c r="Z2394" t="s">
        <v>10751</v>
      </c>
      <c r="AA2394" t="s">
        <v>10751</v>
      </c>
      <c r="AB2394" t="s">
        <v>10751</v>
      </c>
      <c r="AC2394" t="s">
        <v>10751</v>
      </c>
      <c r="AD2394" t="s">
        <v>10751</v>
      </c>
      <c r="AE2394" t="s">
        <v>10751</v>
      </c>
      <c r="AF2394" t="s">
        <v>10751</v>
      </c>
      <c r="AG2394" t="s">
        <v>10751</v>
      </c>
      <c r="AH2394" t="s">
        <v>10751</v>
      </c>
      <c r="AI2394" t="s">
        <v>10751</v>
      </c>
      <c r="AJ2394" t="s">
        <v>10751</v>
      </c>
      <c r="AK2394" t="s">
        <v>10751</v>
      </c>
      <c r="AL2394" t="s">
        <v>10751</v>
      </c>
      <c r="AM2394" t="s">
        <v>10751</v>
      </c>
      <c r="AN2394" t="s">
        <v>10751</v>
      </c>
      <c r="AO2394" t="s">
        <v>10751</v>
      </c>
      <c r="AP2394" t="s">
        <v>10751</v>
      </c>
      <c r="AQ2394" t="s">
        <v>10751</v>
      </c>
      <c r="AR2394" t="s">
        <v>10751</v>
      </c>
      <c r="AS2394" t="s">
        <v>10751</v>
      </c>
      <c r="AT2394" t="s">
        <v>10751</v>
      </c>
      <c r="AU2394" t="s">
        <v>10751</v>
      </c>
      <c r="AV2394" t="s">
        <v>10751</v>
      </c>
      <c r="AW2394" t="s">
        <v>10751</v>
      </c>
      <c r="AX2394" t="s">
        <v>10751</v>
      </c>
      <c r="AY2394" t="s">
        <v>10751</v>
      </c>
      <c r="AZ2394" t="s">
        <v>10751</v>
      </c>
      <c r="BA2394" t="s">
        <v>10751</v>
      </c>
      <c r="BB2394" t="s">
        <v>10751</v>
      </c>
      <c r="BC2394" t="s">
        <v>10751</v>
      </c>
      <c r="BD2394" t="s">
        <v>10751</v>
      </c>
    </row>
    <row r="2395" spans="1:56">
      <c r="A2395" t="s">
        <v>10754</v>
      </c>
      <c r="B2395">
        <v>6500</v>
      </c>
      <c r="C2395">
        <v>1988</v>
      </c>
      <c r="D2395" t="s">
        <v>10751</v>
      </c>
      <c r="E2395" t="s">
        <v>10751</v>
      </c>
      <c r="F2395" t="s">
        <v>10751</v>
      </c>
      <c r="H2395" t="s">
        <v>10751</v>
      </c>
      <c r="I2395" t="str">
        <f t="shared" si="44"/>
        <v/>
      </c>
      <c r="K2395" t="s">
        <v>10751</v>
      </c>
      <c r="L2395" t="s">
        <v>10751</v>
      </c>
      <c r="M2395" t="s">
        <v>10751</v>
      </c>
      <c r="N2395" t="s">
        <v>10751</v>
      </c>
      <c r="O2395" t="s">
        <v>10751</v>
      </c>
      <c r="P2395" t="s">
        <v>10751</v>
      </c>
      <c r="Q2395" t="s">
        <v>10751</v>
      </c>
      <c r="R2395" t="s">
        <v>10751</v>
      </c>
      <c r="S2395" t="s">
        <v>10751</v>
      </c>
      <c r="T2395" t="s">
        <v>10751</v>
      </c>
      <c r="U2395" t="s">
        <v>10751</v>
      </c>
      <c r="V2395" t="s">
        <v>10751</v>
      </c>
      <c r="W2395" t="s">
        <v>10751</v>
      </c>
      <c r="X2395" t="s">
        <v>10751</v>
      </c>
      <c r="Y2395" t="s">
        <v>10751</v>
      </c>
      <c r="Z2395" t="s">
        <v>10751</v>
      </c>
      <c r="AA2395" t="s">
        <v>10751</v>
      </c>
      <c r="AB2395" t="s">
        <v>10751</v>
      </c>
      <c r="AC2395" t="s">
        <v>10751</v>
      </c>
      <c r="AD2395" t="s">
        <v>10751</v>
      </c>
      <c r="AE2395" t="s">
        <v>10751</v>
      </c>
      <c r="AF2395" t="s">
        <v>10751</v>
      </c>
      <c r="AG2395" t="s">
        <v>10751</v>
      </c>
      <c r="AH2395" t="s">
        <v>10751</v>
      </c>
      <c r="AI2395" t="s">
        <v>10751</v>
      </c>
      <c r="AJ2395" t="s">
        <v>10751</v>
      </c>
      <c r="AK2395" t="s">
        <v>10751</v>
      </c>
      <c r="AL2395" t="s">
        <v>10751</v>
      </c>
      <c r="AM2395" t="s">
        <v>10751</v>
      </c>
      <c r="AN2395" t="s">
        <v>10751</v>
      </c>
      <c r="AO2395" t="s">
        <v>10751</v>
      </c>
      <c r="AP2395" t="s">
        <v>10751</v>
      </c>
      <c r="AQ2395" t="s">
        <v>10751</v>
      </c>
      <c r="AR2395" t="s">
        <v>10751</v>
      </c>
      <c r="AS2395" t="s">
        <v>10751</v>
      </c>
      <c r="AT2395" t="s">
        <v>10751</v>
      </c>
      <c r="AU2395" t="s">
        <v>10751</v>
      </c>
      <c r="AV2395" t="s">
        <v>10751</v>
      </c>
      <c r="AW2395" t="s">
        <v>10751</v>
      </c>
      <c r="AX2395" t="s">
        <v>10751</v>
      </c>
      <c r="AY2395" t="s">
        <v>10751</v>
      </c>
      <c r="AZ2395" t="s">
        <v>10751</v>
      </c>
      <c r="BA2395" t="s">
        <v>10751</v>
      </c>
      <c r="BB2395" t="s">
        <v>10751</v>
      </c>
      <c r="BC2395" t="s">
        <v>10751</v>
      </c>
      <c r="BD2395" t="s">
        <v>10751</v>
      </c>
    </row>
    <row r="2396" spans="1:56">
      <c r="A2396" t="s">
        <v>10754</v>
      </c>
      <c r="B2396">
        <v>6500</v>
      </c>
      <c r="C2396">
        <v>1989</v>
      </c>
      <c r="D2396" t="s">
        <v>10751</v>
      </c>
      <c r="E2396" t="s">
        <v>10751</v>
      </c>
      <c r="F2396" t="s">
        <v>10751</v>
      </c>
      <c r="H2396" t="s">
        <v>10751</v>
      </c>
      <c r="I2396" t="str">
        <f t="shared" si="44"/>
        <v/>
      </c>
      <c r="K2396" t="s">
        <v>10751</v>
      </c>
      <c r="L2396" t="s">
        <v>10751</v>
      </c>
      <c r="M2396" t="s">
        <v>10751</v>
      </c>
      <c r="N2396" t="s">
        <v>10751</v>
      </c>
      <c r="O2396" t="s">
        <v>10751</v>
      </c>
      <c r="P2396" t="s">
        <v>10751</v>
      </c>
      <c r="Q2396" t="s">
        <v>10751</v>
      </c>
      <c r="R2396" t="s">
        <v>10751</v>
      </c>
      <c r="S2396" t="s">
        <v>10751</v>
      </c>
      <c r="T2396" t="s">
        <v>10751</v>
      </c>
      <c r="U2396" t="s">
        <v>10751</v>
      </c>
      <c r="V2396" t="s">
        <v>10751</v>
      </c>
      <c r="W2396" t="s">
        <v>10751</v>
      </c>
      <c r="X2396" t="s">
        <v>10751</v>
      </c>
      <c r="Y2396" t="s">
        <v>10751</v>
      </c>
      <c r="Z2396" t="s">
        <v>10751</v>
      </c>
      <c r="AA2396" t="s">
        <v>10751</v>
      </c>
      <c r="AB2396" t="s">
        <v>10751</v>
      </c>
      <c r="AC2396" t="s">
        <v>10751</v>
      </c>
      <c r="AD2396" t="s">
        <v>10751</v>
      </c>
      <c r="AE2396" t="s">
        <v>10751</v>
      </c>
      <c r="AF2396" t="s">
        <v>10751</v>
      </c>
      <c r="AG2396" t="s">
        <v>10751</v>
      </c>
      <c r="AH2396" t="s">
        <v>10751</v>
      </c>
      <c r="AI2396" t="s">
        <v>10751</v>
      </c>
      <c r="AJ2396" t="s">
        <v>10751</v>
      </c>
      <c r="AK2396" t="s">
        <v>10751</v>
      </c>
      <c r="AL2396" t="s">
        <v>10751</v>
      </c>
      <c r="AM2396" t="s">
        <v>10751</v>
      </c>
      <c r="AN2396" t="s">
        <v>10751</v>
      </c>
      <c r="AO2396" t="s">
        <v>10751</v>
      </c>
      <c r="AP2396" t="s">
        <v>10751</v>
      </c>
      <c r="AQ2396" t="s">
        <v>10751</v>
      </c>
      <c r="AR2396" t="s">
        <v>10751</v>
      </c>
      <c r="AS2396" t="s">
        <v>10751</v>
      </c>
      <c r="AT2396" t="s">
        <v>10751</v>
      </c>
      <c r="AU2396" t="s">
        <v>10751</v>
      </c>
      <c r="AV2396" t="s">
        <v>10751</v>
      </c>
      <c r="AW2396" t="s">
        <v>10751</v>
      </c>
      <c r="AX2396" t="s">
        <v>10751</v>
      </c>
      <c r="AY2396" t="s">
        <v>10751</v>
      </c>
      <c r="AZ2396" t="s">
        <v>10751</v>
      </c>
      <c r="BA2396" t="s">
        <v>10751</v>
      </c>
      <c r="BB2396" t="s">
        <v>10751</v>
      </c>
      <c r="BC2396" t="s">
        <v>10751</v>
      </c>
      <c r="BD2396" t="s">
        <v>10751</v>
      </c>
    </row>
    <row r="2397" spans="1:56">
      <c r="A2397" t="s">
        <v>10754</v>
      </c>
      <c r="B2397">
        <v>6500</v>
      </c>
      <c r="C2397">
        <v>1990</v>
      </c>
      <c r="D2397" t="s">
        <v>10751</v>
      </c>
      <c r="E2397" t="s">
        <v>10751</v>
      </c>
      <c r="F2397" t="s">
        <v>10751</v>
      </c>
      <c r="H2397" t="s">
        <v>10751</v>
      </c>
      <c r="I2397" t="str">
        <f t="shared" si="44"/>
        <v/>
      </c>
      <c r="K2397" t="s">
        <v>10751</v>
      </c>
      <c r="L2397" t="s">
        <v>10751</v>
      </c>
      <c r="M2397" t="s">
        <v>10751</v>
      </c>
      <c r="N2397" t="s">
        <v>10751</v>
      </c>
      <c r="O2397" t="s">
        <v>10751</v>
      </c>
      <c r="P2397" t="s">
        <v>10751</v>
      </c>
      <c r="Q2397" t="s">
        <v>10751</v>
      </c>
      <c r="R2397" t="s">
        <v>10751</v>
      </c>
      <c r="S2397" t="s">
        <v>10751</v>
      </c>
      <c r="T2397" t="s">
        <v>10751</v>
      </c>
      <c r="U2397" t="s">
        <v>10751</v>
      </c>
      <c r="V2397" t="s">
        <v>10751</v>
      </c>
      <c r="W2397" t="s">
        <v>10751</v>
      </c>
      <c r="X2397" t="s">
        <v>10751</v>
      </c>
      <c r="Y2397" t="s">
        <v>10751</v>
      </c>
      <c r="Z2397" t="s">
        <v>10751</v>
      </c>
      <c r="AA2397" t="s">
        <v>10751</v>
      </c>
      <c r="AB2397" t="s">
        <v>10751</v>
      </c>
      <c r="AC2397" t="s">
        <v>10751</v>
      </c>
      <c r="AD2397" t="s">
        <v>10751</v>
      </c>
      <c r="AE2397" t="s">
        <v>10751</v>
      </c>
      <c r="AF2397" t="s">
        <v>10751</v>
      </c>
      <c r="AG2397" t="s">
        <v>10751</v>
      </c>
      <c r="AH2397" t="s">
        <v>10751</v>
      </c>
      <c r="AI2397" t="s">
        <v>10751</v>
      </c>
      <c r="AJ2397" t="s">
        <v>10751</v>
      </c>
      <c r="AK2397" t="s">
        <v>10751</v>
      </c>
      <c r="AL2397" t="s">
        <v>10751</v>
      </c>
      <c r="AM2397" t="s">
        <v>10751</v>
      </c>
      <c r="AN2397" t="s">
        <v>10751</v>
      </c>
      <c r="AO2397" t="s">
        <v>10751</v>
      </c>
      <c r="AP2397" t="s">
        <v>10751</v>
      </c>
      <c r="AQ2397" t="s">
        <v>10751</v>
      </c>
      <c r="AR2397" t="s">
        <v>10751</v>
      </c>
      <c r="AS2397" t="s">
        <v>10751</v>
      </c>
      <c r="AT2397" t="s">
        <v>10751</v>
      </c>
      <c r="AU2397" t="s">
        <v>10751</v>
      </c>
      <c r="AV2397" t="s">
        <v>10751</v>
      </c>
      <c r="AW2397" t="s">
        <v>10751</v>
      </c>
      <c r="AX2397" t="s">
        <v>10751</v>
      </c>
      <c r="AY2397" t="s">
        <v>10751</v>
      </c>
      <c r="AZ2397" t="s">
        <v>10751</v>
      </c>
      <c r="BA2397" t="s">
        <v>10751</v>
      </c>
      <c r="BB2397" t="s">
        <v>10751</v>
      </c>
      <c r="BC2397" t="s">
        <v>10751</v>
      </c>
      <c r="BD2397" t="s">
        <v>10751</v>
      </c>
    </row>
    <row r="2398" spans="1:56">
      <c r="A2398" t="s">
        <v>10754</v>
      </c>
      <c r="B2398">
        <v>6500</v>
      </c>
      <c r="C2398">
        <v>1991</v>
      </c>
      <c r="D2398" t="s">
        <v>10751</v>
      </c>
      <c r="E2398" t="s">
        <v>10751</v>
      </c>
      <c r="F2398" t="s">
        <v>10751</v>
      </c>
      <c r="H2398" t="s">
        <v>10751</v>
      </c>
      <c r="I2398" t="str">
        <f t="shared" si="44"/>
        <v/>
      </c>
      <c r="K2398" t="s">
        <v>10751</v>
      </c>
      <c r="L2398" t="s">
        <v>10751</v>
      </c>
      <c r="M2398" t="s">
        <v>10751</v>
      </c>
      <c r="N2398" t="s">
        <v>10751</v>
      </c>
      <c r="O2398" t="s">
        <v>10751</v>
      </c>
      <c r="P2398" t="s">
        <v>10751</v>
      </c>
      <c r="Q2398" t="s">
        <v>10751</v>
      </c>
      <c r="R2398" t="s">
        <v>10751</v>
      </c>
      <c r="S2398" t="s">
        <v>10751</v>
      </c>
      <c r="T2398" t="s">
        <v>10751</v>
      </c>
      <c r="U2398" t="s">
        <v>10751</v>
      </c>
      <c r="V2398" t="s">
        <v>10751</v>
      </c>
      <c r="W2398" t="s">
        <v>10751</v>
      </c>
      <c r="X2398" t="s">
        <v>10751</v>
      </c>
      <c r="Y2398" t="s">
        <v>10751</v>
      </c>
      <c r="Z2398" t="s">
        <v>10751</v>
      </c>
      <c r="AA2398" t="s">
        <v>10751</v>
      </c>
      <c r="AB2398" t="s">
        <v>10751</v>
      </c>
      <c r="AC2398" t="s">
        <v>10751</v>
      </c>
      <c r="AD2398" t="s">
        <v>10751</v>
      </c>
      <c r="AE2398" t="s">
        <v>10751</v>
      </c>
      <c r="AF2398" t="s">
        <v>10751</v>
      </c>
      <c r="AG2398" t="s">
        <v>10751</v>
      </c>
      <c r="AH2398" t="s">
        <v>10751</v>
      </c>
      <c r="AI2398" t="s">
        <v>10751</v>
      </c>
      <c r="AJ2398" t="s">
        <v>10751</v>
      </c>
      <c r="AK2398" t="s">
        <v>10751</v>
      </c>
      <c r="AL2398" t="s">
        <v>10751</v>
      </c>
      <c r="AM2398" t="s">
        <v>10751</v>
      </c>
      <c r="AN2398" t="s">
        <v>10751</v>
      </c>
      <c r="AO2398" t="s">
        <v>10751</v>
      </c>
      <c r="AP2398" t="s">
        <v>10751</v>
      </c>
      <c r="AQ2398" t="s">
        <v>10751</v>
      </c>
      <c r="AR2398" t="s">
        <v>10751</v>
      </c>
      <c r="AS2398" t="s">
        <v>10751</v>
      </c>
      <c r="AT2398" t="s">
        <v>10751</v>
      </c>
      <c r="AU2398" t="s">
        <v>10751</v>
      </c>
      <c r="AV2398" t="s">
        <v>10751</v>
      </c>
      <c r="AW2398" t="s">
        <v>10751</v>
      </c>
      <c r="AX2398" t="s">
        <v>10751</v>
      </c>
      <c r="AY2398" t="s">
        <v>10751</v>
      </c>
      <c r="AZ2398" t="s">
        <v>10751</v>
      </c>
      <c r="BA2398" t="s">
        <v>10751</v>
      </c>
      <c r="BB2398" t="s">
        <v>10751</v>
      </c>
      <c r="BC2398" t="s">
        <v>10751</v>
      </c>
      <c r="BD2398" t="s">
        <v>10751</v>
      </c>
    </row>
    <row r="2399" spans="1:56">
      <c r="A2399" t="s">
        <v>10754</v>
      </c>
      <c r="B2399">
        <v>6500</v>
      </c>
      <c r="C2399">
        <v>1992</v>
      </c>
      <c r="D2399" t="s">
        <v>10751</v>
      </c>
      <c r="E2399" t="s">
        <v>10751</v>
      </c>
      <c r="F2399" t="s">
        <v>10751</v>
      </c>
      <c r="H2399" t="s">
        <v>10751</v>
      </c>
      <c r="I2399" t="str">
        <f t="shared" si="44"/>
        <v/>
      </c>
      <c r="K2399" t="s">
        <v>10751</v>
      </c>
      <c r="L2399" t="s">
        <v>10751</v>
      </c>
      <c r="M2399" t="s">
        <v>10751</v>
      </c>
      <c r="N2399" t="s">
        <v>10751</v>
      </c>
      <c r="O2399" t="s">
        <v>10751</v>
      </c>
      <c r="P2399" t="s">
        <v>10751</v>
      </c>
      <c r="Q2399" t="s">
        <v>10751</v>
      </c>
      <c r="R2399" t="s">
        <v>10751</v>
      </c>
      <c r="S2399" t="s">
        <v>10751</v>
      </c>
      <c r="T2399" t="s">
        <v>10751</v>
      </c>
      <c r="U2399" t="s">
        <v>10751</v>
      </c>
      <c r="V2399" t="s">
        <v>10751</v>
      </c>
      <c r="W2399" t="s">
        <v>10751</v>
      </c>
      <c r="X2399" t="s">
        <v>10751</v>
      </c>
      <c r="Y2399" t="s">
        <v>10751</v>
      </c>
      <c r="Z2399" t="s">
        <v>10751</v>
      </c>
      <c r="AA2399" t="s">
        <v>10751</v>
      </c>
      <c r="AB2399" t="s">
        <v>10751</v>
      </c>
      <c r="AC2399" t="s">
        <v>10751</v>
      </c>
      <c r="AD2399" t="s">
        <v>10751</v>
      </c>
      <c r="AE2399" t="s">
        <v>10751</v>
      </c>
      <c r="AF2399" t="s">
        <v>10751</v>
      </c>
      <c r="AG2399" t="s">
        <v>10751</v>
      </c>
      <c r="AH2399" t="s">
        <v>10751</v>
      </c>
      <c r="AI2399" t="s">
        <v>10751</v>
      </c>
      <c r="AJ2399" t="s">
        <v>10751</v>
      </c>
      <c r="AK2399" t="s">
        <v>10751</v>
      </c>
      <c r="AL2399" t="s">
        <v>10751</v>
      </c>
      <c r="AM2399" t="s">
        <v>10751</v>
      </c>
      <c r="AN2399" t="s">
        <v>10751</v>
      </c>
      <c r="AO2399" t="s">
        <v>10751</v>
      </c>
      <c r="AP2399" t="s">
        <v>10751</v>
      </c>
      <c r="AQ2399" t="s">
        <v>10751</v>
      </c>
      <c r="AR2399" t="s">
        <v>10751</v>
      </c>
      <c r="AS2399" t="s">
        <v>10751</v>
      </c>
      <c r="AT2399" t="s">
        <v>10751</v>
      </c>
      <c r="AU2399" t="s">
        <v>10751</v>
      </c>
      <c r="AV2399" t="s">
        <v>10751</v>
      </c>
      <c r="AW2399" t="s">
        <v>10751</v>
      </c>
      <c r="AX2399" t="s">
        <v>10751</v>
      </c>
      <c r="AY2399" t="s">
        <v>10751</v>
      </c>
      <c r="AZ2399" t="s">
        <v>10751</v>
      </c>
      <c r="BA2399" t="s">
        <v>10751</v>
      </c>
      <c r="BB2399" t="s">
        <v>10751</v>
      </c>
      <c r="BC2399" t="s">
        <v>10751</v>
      </c>
      <c r="BD2399" t="s">
        <v>10751</v>
      </c>
    </row>
    <row r="2400" spans="1:56">
      <c r="A2400" t="s">
        <v>10754</v>
      </c>
      <c r="B2400">
        <v>6500</v>
      </c>
      <c r="C2400">
        <v>1993</v>
      </c>
      <c r="D2400" t="s">
        <v>10751</v>
      </c>
      <c r="E2400" t="s">
        <v>10751</v>
      </c>
      <c r="F2400" t="s">
        <v>10751</v>
      </c>
      <c r="H2400" t="s">
        <v>10751</v>
      </c>
      <c r="I2400" t="str">
        <f t="shared" si="44"/>
        <v/>
      </c>
      <c r="K2400" t="s">
        <v>10751</v>
      </c>
      <c r="L2400" t="s">
        <v>10751</v>
      </c>
      <c r="M2400" t="s">
        <v>10751</v>
      </c>
      <c r="N2400" t="s">
        <v>10751</v>
      </c>
      <c r="O2400" t="s">
        <v>10751</v>
      </c>
      <c r="P2400" t="s">
        <v>10751</v>
      </c>
      <c r="Q2400" t="s">
        <v>10751</v>
      </c>
      <c r="R2400" t="s">
        <v>10751</v>
      </c>
      <c r="S2400" t="s">
        <v>10751</v>
      </c>
      <c r="T2400" t="s">
        <v>10751</v>
      </c>
      <c r="U2400" t="s">
        <v>10751</v>
      </c>
      <c r="V2400" t="s">
        <v>10751</v>
      </c>
      <c r="W2400" t="s">
        <v>10751</v>
      </c>
      <c r="X2400" t="s">
        <v>10751</v>
      </c>
      <c r="Y2400" t="s">
        <v>10751</v>
      </c>
      <c r="Z2400" t="s">
        <v>10751</v>
      </c>
      <c r="AA2400" t="s">
        <v>10751</v>
      </c>
      <c r="AB2400" t="s">
        <v>10751</v>
      </c>
      <c r="AC2400" t="s">
        <v>10751</v>
      </c>
      <c r="AD2400" t="s">
        <v>10751</v>
      </c>
      <c r="AE2400" t="s">
        <v>10751</v>
      </c>
      <c r="AF2400" t="s">
        <v>10751</v>
      </c>
      <c r="AG2400" t="s">
        <v>10751</v>
      </c>
      <c r="AH2400" t="s">
        <v>10751</v>
      </c>
      <c r="AI2400" t="s">
        <v>10751</v>
      </c>
      <c r="AJ2400" t="s">
        <v>10751</v>
      </c>
      <c r="AK2400" t="s">
        <v>10751</v>
      </c>
      <c r="AL2400" t="s">
        <v>10751</v>
      </c>
      <c r="AM2400" t="s">
        <v>10751</v>
      </c>
      <c r="AN2400" t="s">
        <v>10751</v>
      </c>
      <c r="AO2400" t="s">
        <v>10751</v>
      </c>
      <c r="AP2400" t="s">
        <v>10751</v>
      </c>
      <c r="AQ2400" t="s">
        <v>10751</v>
      </c>
      <c r="AR2400" t="s">
        <v>10751</v>
      </c>
      <c r="AS2400" t="s">
        <v>10751</v>
      </c>
      <c r="AT2400" t="s">
        <v>10751</v>
      </c>
      <c r="AU2400" t="s">
        <v>10751</v>
      </c>
      <c r="AV2400" t="s">
        <v>10751</v>
      </c>
      <c r="AW2400" t="s">
        <v>10751</v>
      </c>
      <c r="AX2400" t="s">
        <v>10751</v>
      </c>
      <c r="AY2400" t="s">
        <v>10751</v>
      </c>
      <c r="AZ2400" t="s">
        <v>10751</v>
      </c>
      <c r="BA2400" t="s">
        <v>10751</v>
      </c>
      <c r="BB2400" t="s">
        <v>10751</v>
      </c>
      <c r="BC2400" t="s">
        <v>10751</v>
      </c>
      <c r="BD2400" t="s">
        <v>10751</v>
      </c>
    </row>
    <row r="2401" spans="1:56">
      <c r="A2401" t="s">
        <v>10754</v>
      </c>
      <c r="B2401">
        <v>6500</v>
      </c>
      <c r="C2401">
        <v>1994</v>
      </c>
      <c r="D2401" t="s">
        <v>10751</v>
      </c>
      <c r="E2401" t="s">
        <v>10751</v>
      </c>
      <c r="F2401" t="s">
        <v>10751</v>
      </c>
      <c r="H2401" t="s">
        <v>10751</v>
      </c>
      <c r="I2401" t="str">
        <f t="shared" si="44"/>
        <v/>
      </c>
      <c r="K2401" t="s">
        <v>10751</v>
      </c>
      <c r="L2401" t="s">
        <v>10751</v>
      </c>
      <c r="M2401" t="s">
        <v>10751</v>
      </c>
      <c r="N2401" t="s">
        <v>10751</v>
      </c>
      <c r="O2401" t="s">
        <v>10751</v>
      </c>
      <c r="P2401" t="s">
        <v>10751</v>
      </c>
      <c r="Q2401" t="s">
        <v>10751</v>
      </c>
      <c r="R2401" t="s">
        <v>10751</v>
      </c>
      <c r="S2401" t="s">
        <v>10751</v>
      </c>
      <c r="T2401" t="s">
        <v>10751</v>
      </c>
      <c r="U2401" t="s">
        <v>10751</v>
      </c>
      <c r="V2401" t="s">
        <v>10751</v>
      </c>
      <c r="W2401" t="s">
        <v>10751</v>
      </c>
      <c r="X2401" t="s">
        <v>10751</v>
      </c>
      <c r="Y2401" t="s">
        <v>10751</v>
      </c>
      <c r="Z2401" t="s">
        <v>10751</v>
      </c>
      <c r="AA2401" t="s">
        <v>10751</v>
      </c>
      <c r="AB2401" t="s">
        <v>10751</v>
      </c>
      <c r="AC2401" t="s">
        <v>10751</v>
      </c>
      <c r="AD2401" t="s">
        <v>10751</v>
      </c>
      <c r="AE2401" t="s">
        <v>10751</v>
      </c>
      <c r="AF2401" t="s">
        <v>10751</v>
      </c>
      <c r="AG2401" t="s">
        <v>10751</v>
      </c>
      <c r="AH2401" t="s">
        <v>10751</v>
      </c>
      <c r="AI2401" t="s">
        <v>10751</v>
      </c>
      <c r="AJ2401" t="s">
        <v>10751</v>
      </c>
      <c r="AK2401" t="s">
        <v>10751</v>
      </c>
      <c r="AL2401" t="s">
        <v>10751</v>
      </c>
      <c r="AM2401" t="s">
        <v>10751</v>
      </c>
      <c r="AN2401" t="s">
        <v>10751</v>
      </c>
      <c r="AO2401" t="s">
        <v>10751</v>
      </c>
      <c r="AP2401" t="s">
        <v>10751</v>
      </c>
      <c r="AQ2401" t="s">
        <v>10751</v>
      </c>
      <c r="AR2401" t="s">
        <v>10751</v>
      </c>
      <c r="AS2401" t="s">
        <v>10751</v>
      </c>
      <c r="AT2401" t="s">
        <v>10751</v>
      </c>
      <c r="AU2401" t="s">
        <v>10751</v>
      </c>
      <c r="AV2401" t="s">
        <v>10751</v>
      </c>
      <c r="AW2401" t="s">
        <v>10751</v>
      </c>
      <c r="AX2401" t="s">
        <v>10751</v>
      </c>
      <c r="AY2401" t="s">
        <v>10751</v>
      </c>
      <c r="AZ2401" t="s">
        <v>10751</v>
      </c>
      <c r="BA2401" t="s">
        <v>10751</v>
      </c>
      <c r="BB2401" t="s">
        <v>10751</v>
      </c>
      <c r="BC2401" t="s">
        <v>10751</v>
      </c>
      <c r="BD2401" t="s">
        <v>10751</v>
      </c>
    </row>
    <row r="2402" spans="1:56">
      <c r="A2402" t="s">
        <v>10754</v>
      </c>
      <c r="B2402">
        <v>6500</v>
      </c>
      <c r="C2402">
        <v>1995</v>
      </c>
      <c r="D2402" t="s">
        <v>10751</v>
      </c>
      <c r="E2402" t="s">
        <v>10751</v>
      </c>
      <c r="F2402" t="s">
        <v>10751</v>
      </c>
      <c r="H2402" t="s">
        <v>10751</v>
      </c>
      <c r="I2402" t="str">
        <f t="shared" si="44"/>
        <v/>
      </c>
      <c r="K2402" t="s">
        <v>10751</v>
      </c>
      <c r="L2402" t="s">
        <v>10751</v>
      </c>
      <c r="M2402" t="s">
        <v>10751</v>
      </c>
      <c r="N2402" t="s">
        <v>10751</v>
      </c>
      <c r="O2402" t="s">
        <v>10751</v>
      </c>
      <c r="P2402" t="s">
        <v>10751</v>
      </c>
      <c r="Q2402" t="s">
        <v>10751</v>
      </c>
      <c r="R2402" t="s">
        <v>10751</v>
      </c>
      <c r="S2402" t="s">
        <v>10751</v>
      </c>
      <c r="T2402" t="s">
        <v>10751</v>
      </c>
      <c r="U2402" t="s">
        <v>10751</v>
      </c>
      <c r="V2402" t="s">
        <v>10751</v>
      </c>
      <c r="W2402" t="s">
        <v>10751</v>
      </c>
      <c r="X2402" t="s">
        <v>10751</v>
      </c>
      <c r="Y2402" t="s">
        <v>10751</v>
      </c>
      <c r="Z2402" t="s">
        <v>10751</v>
      </c>
      <c r="AA2402" t="s">
        <v>10751</v>
      </c>
      <c r="AB2402" t="s">
        <v>10751</v>
      </c>
      <c r="AC2402" t="s">
        <v>10751</v>
      </c>
      <c r="AD2402" t="s">
        <v>10751</v>
      </c>
      <c r="AE2402" t="s">
        <v>10751</v>
      </c>
      <c r="AF2402" t="s">
        <v>10751</v>
      </c>
      <c r="AG2402" t="s">
        <v>10751</v>
      </c>
      <c r="AH2402" t="s">
        <v>10751</v>
      </c>
      <c r="AI2402" t="s">
        <v>10751</v>
      </c>
      <c r="AJ2402" t="s">
        <v>10751</v>
      </c>
      <c r="AK2402" t="s">
        <v>10751</v>
      </c>
      <c r="AL2402" t="s">
        <v>10751</v>
      </c>
      <c r="AM2402" t="s">
        <v>10751</v>
      </c>
      <c r="AN2402" t="s">
        <v>10751</v>
      </c>
      <c r="AO2402" t="s">
        <v>10751</v>
      </c>
      <c r="AP2402" t="s">
        <v>10751</v>
      </c>
      <c r="AQ2402" t="s">
        <v>10751</v>
      </c>
      <c r="AR2402" t="s">
        <v>10751</v>
      </c>
      <c r="AS2402" t="s">
        <v>10751</v>
      </c>
      <c r="AT2402" t="s">
        <v>10751</v>
      </c>
      <c r="AU2402" t="s">
        <v>10751</v>
      </c>
      <c r="AV2402" t="s">
        <v>10751</v>
      </c>
      <c r="AW2402" t="s">
        <v>10751</v>
      </c>
      <c r="AX2402" t="s">
        <v>10751</v>
      </c>
      <c r="AY2402" t="s">
        <v>10751</v>
      </c>
      <c r="AZ2402" t="s">
        <v>10751</v>
      </c>
      <c r="BA2402" t="s">
        <v>10751</v>
      </c>
      <c r="BB2402" t="s">
        <v>10751</v>
      </c>
      <c r="BC2402" t="s">
        <v>10751</v>
      </c>
      <c r="BD2402" t="s">
        <v>10751</v>
      </c>
    </row>
    <row r="2403" spans="1:56">
      <c r="A2403" t="s">
        <v>10754</v>
      </c>
      <c r="B2403">
        <v>6500</v>
      </c>
      <c r="C2403">
        <v>1996</v>
      </c>
      <c r="D2403" t="s">
        <v>10751</v>
      </c>
      <c r="E2403" t="s">
        <v>10751</v>
      </c>
      <c r="F2403" t="s">
        <v>10751</v>
      </c>
      <c r="H2403" t="s">
        <v>10751</v>
      </c>
      <c r="I2403" t="str">
        <f t="shared" si="44"/>
        <v/>
      </c>
      <c r="K2403" t="s">
        <v>10751</v>
      </c>
      <c r="L2403" t="s">
        <v>10751</v>
      </c>
      <c r="M2403" t="s">
        <v>10751</v>
      </c>
      <c r="N2403" t="s">
        <v>10751</v>
      </c>
      <c r="O2403" t="s">
        <v>10751</v>
      </c>
      <c r="P2403" t="s">
        <v>10751</v>
      </c>
      <c r="Q2403" t="s">
        <v>10751</v>
      </c>
      <c r="R2403" t="s">
        <v>10751</v>
      </c>
      <c r="S2403" t="s">
        <v>10751</v>
      </c>
      <c r="T2403" t="s">
        <v>10751</v>
      </c>
      <c r="U2403" t="s">
        <v>10751</v>
      </c>
      <c r="V2403" t="s">
        <v>10751</v>
      </c>
      <c r="W2403" t="s">
        <v>10751</v>
      </c>
      <c r="X2403" t="s">
        <v>10751</v>
      </c>
      <c r="Y2403" t="s">
        <v>10751</v>
      </c>
      <c r="Z2403" t="s">
        <v>10751</v>
      </c>
      <c r="AA2403" t="s">
        <v>10751</v>
      </c>
      <c r="AB2403" t="s">
        <v>10751</v>
      </c>
      <c r="AC2403" t="s">
        <v>10751</v>
      </c>
      <c r="AD2403" t="s">
        <v>10751</v>
      </c>
      <c r="AE2403" t="s">
        <v>10751</v>
      </c>
      <c r="AF2403" t="s">
        <v>10751</v>
      </c>
      <c r="AG2403" t="s">
        <v>10751</v>
      </c>
      <c r="AH2403" t="s">
        <v>10751</v>
      </c>
      <c r="AI2403" t="s">
        <v>10751</v>
      </c>
      <c r="AJ2403" t="s">
        <v>10751</v>
      </c>
      <c r="AK2403" t="s">
        <v>10751</v>
      </c>
      <c r="AL2403" t="s">
        <v>10751</v>
      </c>
      <c r="AM2403" t="s">
        <v>10751</v>
      </c>
      <c r="AN2403" t="s">
        <v>10751</v>
      </c>
      <c r="AO2403" t="s">
        <v>10751</v>
      </c>
      <c r="AP2403" t="s">
        <v>10751</v>
      </c>
      <c r="AQ2403" t="s">
        <v>10751</v>
      </c>
      <c r="AR2403" t="s">
        <v>10751</v>
      </c>
      <c r="AS2403" t="s">
        <v>10751</v>
      </c>
      <c r="AT2403" t="s">
        <v>10751</v>
      </c>
      <c r="AU2403" t="s">
        <v>10751</v>
      </c>
      <c r="AV2403" t="s">
        <v>10751</v>
      </c>
      <c r="AW2403" t="s">
        <v>10751</v>
      </c>
      <c r="AX2403" t="s">
        <v>10751</v>
      </c>
      <c r="AY2403" t="s">
        <v>10751</v>
      </c>
      <c r="AZ2403" t="s">
        <v>10751</v>
      </c>
      <c r="BA2403" t="s">
        <v>10751</v>
      </c>
      <c r="BB2403" t="s">
        <v>10751</v>
      </c>
      <c r="BC2403" t="s">
        <v>10751</v>
      </c>
      <c r="BD2403" t="s">
        <v>10751</v>
      </c>
    </row>
    <row r="2404" spans="1:56">
      <c r="A2404" t="s">
        <v>10754</v>
      </c>
      <c r="B2404">
        <v>6500</v>
      </c>
      <c r="C2404">
        <v>1997</v>
      </c>
      <c r="D2404" t="s">
        <v>10751</v>
      </c>
      <c r="E2404" t="s">
        <v>10751</v>
      </c>
      <c r="F2404" t="s">
        <v>10751</v>
      </c>
      <c r="H2404" t="s">
        <v>10751</v>
      </c>
      <c r="I2404" t="str">
        <f t="shared" si="44"/>
        <v/>
      </c>
      <c r="K2404" t="s">
        <v>10751</v>
      </c>
      <c r="L2404" t="s">
        <v>10751</v>
      </c>
      <c r="M2404" t="s">
        <v>10751</v>
      </c>
      <c r="N2404" t="s">
        <v>10751</v>
      </c>
      <c r="O2404" t="s">
        <v>10751</v>
      </c>
      <c r="P2404" t="s">
        <v>10751</v>
      </c>
      <c r="Q2404" t="s">
        <v>10751</v>
      </c>
      <c r="R2404" t="s">
        <v>10751</v>
      </c>
      <c r="S2404" t="s">
        <v>10751</v>
      </c>
      <c r="T2404" t="s">
        <v>10751</v>
      </c>
      <c r="U2404" t="s">
        <v>10751</v>
      </c>
      <c r="V2404" t="s">
        <v>10751</v>
      </c>
      <c r="W2404" t="s">
        <v>10751</v>
      </c>
      <c r="X2404" t="s">
        <v>10751</v>
      </c>
      <c r="Y2404" t="s">
        <v>10751</v>
      </c>
      <c r="Z2404" t="s">
        <v>10751</v>
      </c>
      <c r="AA2404" t="s">
        <v>10751</v>
      </c>
      <c r="AB2404" t="s">
        <v>10751</v>
      </c>
      <c r="AC2404" t="s">
        <v>10751</v>
      </c>
      <c r="AD2404" t="s">
        <v>10751</v>
      </c>
      <c r="AE2404" t="s">
        <v>10751</v>
      </c>
      <c r="AF2404" t="s">
        <v>10751</v>
      </c>
      <c r="AG2404" t="s">
        <v>10751</v>
      </c>
      <c r="AH2404" t="s">
        <v>10751</v>
      </c>
      <c r="AI2404" t="s">
        <v>10751</v>
      </c>
      <c r="AJ2404" t="s">
        <v>10751</v>
      </c>
      <c r="AK2404" t="s">
        <v>10751</v>
      </c>
      <c r="AL2404" t="s">
        <v>10751</v>
      </c>
      <c r="AM2404" t="s">
        <v>10751</v>
      </c>
      <c r="AN2404" t="s">
        <v>10751</v>
      </c>
      <c r="AO2404" t="s">
        <v>10751</v>
      </c>
      <c r="AP2404" t="s">
        <v>10751</v>
      </c>
      <c r="AQ2404" t="s">
        <v>10751</v>
      </c>
      <c r="AR2404" t="s">
        <v>10751</v>
      </c>
      <c r="AS2404" t="s">
        <v>10751</v>
      </c>
      <c r="AT2404" t="s">
        <v>10751</v>
      </c>
      <c r="AU2404" t="s">
        <v>10751</v>
      </c>
      <c r="AV2404" t="s">
        <v>10751</v>
      </c>
      <c r="AW2404" t="s">
        <v>10751</v>
      </c>
      <c r="AX2404" t="s">
        <v>10751</v>
      </c>
      <c r="AY2404" t="s">
        <v>10751</v>
      </c>
      <c r="AZ2404" t="s">
        <v>10751</v>
      </c>
      <c r="BA2404" t="s">
        <v>10751</v>
      </c>
      <c r="BB2404" t="s">
        <v>10751</v>
      </c>
      <c r="BC2404" t="s">
        <v>10751</v>
      </c>
      <c r="BD2404" t="s">
        <v>10751</v>
      </c>
    </row>
    <row r="2405" spans="1:56">
      <c r="A2405" t="s">
        <v>10754</v>
      </c>
      <c r="B2405">
        <v>6500</v>
      </c>
      <c r="C2405">
        <v>1998</v>
      </c>
      <c r="D2405" t="s">
        <v>10751</v>
      </c>
      <c r="E2405" t="s">
        <v>10751</v>
      </c>
      <c r="F2405" t="s">
        <v>10751</v>
      </c>
      <c r="H2405" t="s">
        <v>10751</v>
      </c>
      <c r="I2405" t="str">
        <f t="shared" si="44"/>
        <v/>
      </c>
      <c r="K2405" t="s">
        <v>10751</v>
      </c>
      <c r="L2405" t="s">
        <v>10751</v>
      </c>
      <c r="M2405" t="s">
        <v>10751</v>
      </c>
      <c r="N2405" t="s">
        <v>10751</v>
      </c>
      <c r="O2405" t="s">
        <v>10751</v>
      </c>
      <c r="P2405" t="s">
        <v>10751</v>
      </c>
      <c r="Q2405" t="s">
        <v>10751</v>
      </c>
      <c r="R2405" t="s">
        <v>10751</v>
      </c>
      <c r="S2405" t="s">
        <v>10751</v>
      </c>
      <c r="T2405" t="s">
        <v>10751</v>
      </c>
      <c r="U2405" t="s">
        <v>10751</v>
      </c>
      <c r="V2405" t="s">
        <v>10751</v>
      </c>
      <c r="W2405" t="s">
        <v>10751</v>
      </c>
      <c r="X2405" t="s">
        <v>10751</v>
      </c>
      <c r="Y2405" t="s">
        <v>10751</v>
      </c>
      <c r="Z2405" t="s">
        <v>10751</v>
      </c>
      <c r="AA2405" t="s">
        <v>10751</v>
      </c>
      <c r="AB2405" t="s">
        <v>10751</v>
      </c>
      <c r="AC2405" t="s">
        <v>10751</v>
      </c>
      <c r="AD2405" t="s">
        <v>10751</v>
      </c>
      <c r="AE2405" t="s">
        <v>10751</v>
      </c>
      <c r="AF2405" t="s">
        <v>10751</v>
      </c>
      <c r="AG2405" t="s">
        <v>10751</v>
      </c>
      <c r="AH2405" t="s">
        <v>10751</v>
      </c>
      <c r="AI2405" t="s">
        <v>10751</v>
      </c>
      <c r="AJ2405" t="s">
        <v>10751</v>
      </c>
      <c r="AK2405" t="s">
        <v>10751</v>
      </c>
      <c r="AL2405" t="s">
        <v>10751</v>
      </c>
      <c r="AM2405" t="s">
        <v>10751</v>
      </c>
      <c r="AN2405" t="s">
        <v>10751</v>
      </c>
      <c r="AO2405" t="s">
        <v>10751</v>
      </c>
      <c r="AP2405" t="s">
        <v>10751</v>
      </c>
      <c r="AQ2405" t="s">
        <v>10751</v>
      </c>
      <c r="AR2405" t="s">
        <v>10751</v>
      </c>
      <c r="AS2405" t="s">
        <v>10751</v>
      </c>
      <c r="AT2405" t="s">
        <v>10751</v>
      </c>
      <c r="AU2405" t="s">
        <v>10751</v>
      </c>
      <c r="AV2405" t="s">
        <v>10751</v>
      </c>
      <c r="AW2405" t="s">
        <v>10751</v>
      </c>
      <c r="AX2405" t="s">
        <v>10751</v>
      </c>
      <c r="AY2405" t="s">
        <v>10751</v>
      </c>
      <c r="AZ2405" t="s">
        <v>10751</v>
      </c>
      <c r="BA2405" t="s">
        <v>10751</v>
      </c>
      <c r="BB2405" t="s">
        <v>10751</v>
      </c>
      <c r="BC2405" t="s">
        <v>10751</v>
      </c>
      <c r="BD2405" t="s">
        <v>10751</v>
      </c>
    </row>
    <row r="2406" spans="1:56">
      <c r="A2406" t="s">
        <v>10754</v>
      </c>
      <c r="B2406">
        <v>6500</v>
      </c>
      <c r="C2406">
        <v>1999</v>
      </c>
      <c r="D2406" t="s">
        <v>10751</v>
      </c>
      <c r="E2406" t="s">
        <v>10751</v>
      </c>
      <c r="F2406" t="s">
        <v>10751</v>
      </c>
      <c r="H2406" t="s">
        <v>10751</v>
      </c>
      <c r="I2406" t="str">
        <f t="shared" si="44"/>
        <v/>
      </c>
      <c r="K2406" t="s">
        <v>10751</v>
      </c>
      <c r="L2406" t="s">
        <v>10751</v>
      </c>
      <c r="M2406" t="s">
        <v>10751</v>
      </c>
      <c r="N2406" t="s">
        <v>10751</v>
      </c>
      <c r="O2406" t="s">
        <v>10751</v>
      </c>
      <c r="P2406" t="s">
        <v>10751</v>
      </c>
      <c r="Q2406" t="s">
        <v>10751</v>
      </c>
      <c r="R2406" t="s">
        <v>10751</v>
      </c>
      <c r="S2406" t="s">
        <v>10751</v>
      </c>
      <c r="T2406" t="s">
        <v>10751</v>
      </c>
      <c r="U2406" t="s">
        <v>10751</v>
      </c>
      <c r="V2406" t="s">
        <v>10751</v>
      </c>
      <c r="W2406" t="s">
        <v>10751</v>
      </c>
      <c r="X2406" t="s">
        <v>10751</v>
      </c>
      <c r="Y2406" t="s">
        <v>10751</v>
      </c>
      <c r="Z2406" t="s">
        <v>10751</v>
      </c>
      <c r="AA2406" t="s">
        <v>10751</v>
      </c>
      <c r="AB2406" t="s">
        <v>10751</v>
      </c>
      <c r="AC2406" t="s">
        <v>10751</v>
      </c>
      <c r="AD2406" t="s">
        <v>10751</v>
      </c>
      <c r="AE2406" t="s">
        <v>10751</v>
      </c>
      <c r="AF2406" t="s">
        <v>10751</v>
      </c>
      <c r="AG2406" t="s">
        <v>10751</v>
      </c>
      <c r="AH2406" t="s">
        <v>10751</v>
      </c>
      <c r="AI2406" t="s">
        <v>10751</v>
      </c>
      <c r="AJ2406" t="s">
        <v>10751</v>
      </c>
      <c r="AK2406" t="s">
        <v>10751</v>
      </c>
      <c r="AL2406" t="s">
        <v>10751</v>
      </c>
      <c r="AM2406" t="s">
        <v>10751</v>
      </c>
      <c r="AN2406" t="s">
        <v>10751</v>
      </c>
      <c r="AO2406" t="s">
        <v>10751</v>
      </c>
      <c r="AP2406" t="s">
        <v>10751</v>
      </c>
      <c r="AQ2406" t="s">
        <v>10751</v>
      </c>
      <c r="AR2406" t="s">
        <v>10751</v>
      </c>
      <c r="AS2406" t="s">
        <v>10751</v>
      </c>
      <c r="AT2406" t="s">
        <v>10751</v>
      </c>
      <c r="AU2406" t="s">
        <v>10751</v>
      </c>
      <c r="AV2406" t="s">
        <v>10751</v>
      </c>
      <c r="AW2406" t="s">
        <v>10751</v>
      </c>
      <c r="AX2406" t="s">
        <v>10751</v>
      </c>
      <c r="AY2406" t="s">
        <v>10751</v>
      </c>
      <c r="AZ2406" t="s">
        <v>10751</v>
      </c>
      <c r="BA2406" t="s">
        <v>10751</v>
      </c>
      <c r="BB2406" t="s">
        <v>10751</v>
      </c>
      <c r="BC2406" t="s">
        <v>10751</v>
      </c>
      <c r="BD2406" t="s">
        <v>10751</v>
      </c>
    </row>
    <row r="2407" spans="1:56">
      <c r="A2407" t="s">
        <v>10754</v>
      </c>
      <c r="B2407">
        <v>6500</v>
      </c>
      <c r="C2407">
        <v>2000</v>
      </c>
      <c r="D2407" t="s">
        <v>10751</v>
      </c>
      <c r="E2407" t="s">
        <v>10751</v>
      </c>
      <c r="F2407" t="s">
        <v>10751</v>
      </c>
      <c r="H2407" t="s">
        <v>10751</v>
      </c>
      <c r="I2407" t="str">
        <f t="shared" si="44"/>
        <v/>
      </c>
      <c r="K2407" t="s">
        <v>10751</v>
      </c>
      <c r="L2407" t="s">
        <v>10751</v>
      </c>
      <c r="M2407" t="s">
        <v>10751</v>
      </c>
      <c r="N2407" t="s">
        <v>10751</v>
      </c>
      <c r="O2407" t="s">
        <v>10751</v>
      </c>
      <c r="P2407" t="s">
        <v>10751</v>
      </c>
      <c r="Q2407" t="s">
        <v>10751</v>
      </c>
      <c r="R2407" t="s">
        <v>10751</v>
      </c>
      <c r="S2407" t="s">
        <v>10751</v>
      </c>
      <c r="T2407" t="s">
        <v>10751</v>
      </c>
      <c r="U2407" t="s">
        <v>10751</v>
      </c>
      <c r="V2407" t="s">
        <v>10751</v>
      </c>
      <c r="W2407" t="s">
        <v>10751</v>
      </c>
      <c r="X2407" t="s">
        <v>10751</v>
      </c>
      <c r="Y2407" t="s">
        <v>10751</v>
      </c>
      <c r="Z2407" t="s">
        <v>10751</v>
      </c>
      <c r="AA2407" t="s">
        <v>10751</v>
      </c>
      <c r="AB2407" t="s">
        <v>10751</v>
      </c>
      <c r="AC2407" t="s">
        <v>10751</v>
      </c>
      <c r="AD2407" t="s">
        <v>10751</v>
      </c>
      <c r="AE2407" t="s">
        <v>10751</v>
      </c>
      <c r="AF2407" t="s">
        <v>10751</v>
      </c>
      <c r="AG2407" t="s">
        <v>10751</v>
      </c>
      <c r="AH2407" t="s">
        <v>10751</v>
      </c>
      <c r="AI2407" t="s">
        <v>10751</v>
      </c>
      <c r="AJ2407" t="s">
        <v>10751</v>
      </c>
      <c r="AK2407" t="s">
        <v>10751</v>
      </c>
      <c r="AL2407" t="s">
        <v>10751</v>
      </c>
      <c r="AM2407" t="s">
        <v>10751</v>
      </c>
      <c r="AN2407" t="s">
        <v>10751</v>
      </c>
      <c r="AO2407" t="s">
        <v>10751</v>
      </c>
      <c r="AP2407" t="s">
        <v>10751</v>
      </c>
      <c r="AQ2407" t="s">
        <v>10751</v>
      </c>
      <c r="AR2407" t="s">
        <v>10751</v>
      </c>
      <c r="AS2407" t="s">
        <v>10751</v>
      </c>
      <c r="AT2407" t="s">
        <v>10751</v>
      </c>
      <c r="AU2407" t="s">
        <v>10751</v>
      </c>
      <c r="AV2407" t="s">
        <v>10751</v>
      </c>
      <c r="AW2407" t="s">
        <v>10751</v>
      </c>
      <c r="AX2407" t="s">
        <v>10751</v>
      </c>
      <c r="AY2407" t="s">
        <v>10751</v>
      </c>
      <c r="AZ2407" t="s">
        <v>10751</v>
      </c>
      <c r="BA2407" t="s">
        <v>10751</v>
      </c>
      <c r="BB2407" t="s">
        <v>10751</v>
      </c>
      <c r="BC2407" t="s">
        <v>10751</v>
      </c>
      <c r="BD2407" t="s">
        <v>10751</v>
      </c>
    </row>
    <row r="2408" spans="1:56">
      <c r="A2408" t="s">
        <v>10754</v>
      </c>
      <c r="B2408">
        <v>6500</v>
      </c>
      <c r="C2408">
        <v>2001</v>
      </c>
      <c r="D2408" t="s">
        <v>10751</v>
      </c>
      <c r="E2408" t="s">
        <v>10751</v>
      </c>
      <c r="F2408" t="s">
        <v>10751</v>
      </c>
      <c r="H2408" t="s">
        <v>10751</v>
      </c>
      <c r="I2408" t="str">
        <f t="shared" si="44"/>
        <v/>
      </c>
      <c r="K2408" t="s">
        <v>10751</v>
      </c>
      <c r="L2408" t="s">
        <v>10751</v>
      </c>
      <c r="M2408" t="s">
        <v>10751</v>
      </c>
      <c r="N2408" t="s">
        <v>10751</v>
      </c>
      <c r="O2408" t="s">
        <v>10751</v>
      </c>
      <c r="P2408" t="s">
        <v>10751</v>
      </c>
      <c r="Q2408" t="s">
        <v>10751</v>
      </c>
      <c r="R2408" t="s">
        <v>10751</v>
      </c>
      <c r="S2408" t="s">
        <v>10751</v>
      </c>
      <c r="T2408" t="s">
        <v>10751</v>
      </c>
      <c r="U2408" t="s">
        <v>10751</v>
      </c>
      <c r="V2408" t="s">
        <v>10751</v>
      </c>
      <c r="W2408" t="s">
        <v>10751</v>
      </c>
      <c r="X2408" t="s">
        <v>10751</v>
      </c>
      <c r="Y2408" t="s">
        <v>10751</v>
      </c>
      <c r="Z2408" t="s">
        <v>10751</v>
      </c>
      <c r="AA2408" t="s">
        <v>10751</v>
      </c>
      <c r="AB2408" t="s">
        <v>10751</v>
      </c>
      <c r="AC2408" t="s">
        <v>10751</v>
      </c>
      <c r="AD2408" t="s">
        <v>10751</v>
      </c>
      <c r="AE2408" t="s">
        <v>10751</v>
      </c>
      <c r="AF2408" t="s">
        <v>10751</v>
      </c>
      <c r="AG2408" t="s">
        <v>10751</v>
      </c>
      <c r="AH2408" t="s">
        <v>10751</v>
      </c>
      <c r="AI2408" t="s">
        <v>10751</v>
      </c>
      <c r="AJ2408" t="s">
        <v>10751</v>
      </c>
      <c r="AK2408" t="s">
        <v>10751</v>
      </c>
      <c r="AL2408" t="s">
        <v>10751</v>
      </c>
      <c r="AM2408" t="s">
        <v>10751</v>
      </c>
      <c r="AN2408" t="s">
        <v>10751</v>
      </c>
      <c r="AO2408" t="s">
        <v>10751</v>
      </c>
      <c r="AP2408" t="s">
        <v>10751</v>
      </c>
      <c r="AQ2408" t="s">
        <v>10751</v>
      </c>
      <c r="AR2408" t="s">
        <v>10751</v>
      </c>
      <c r="AS2408" t="s">
        <v>10751</v>
      </c>
      <c r="AT2408" t="s">
        <v>10751</v>
      </c>
      <c r="AU2408" t="s">
        <v>10751</v>
      </c>
      <c r="AV2408" t="s">
        <v>10751</v>
      </c>
      <c r="AW2408" t="s">
        <v>10751</v>
      </c>
      <c r="AX2408" t="s">
        <v>10751</v>
      </c>
      <c r="AY2408" t="s">
        <v>10751</v>
      </c>
      <c r="AZ2408" t="s">
        <v>10751</v>
      </c>
      <c r="BA2408" t="s">
        <v>10751</v>
      </c>
      <c r="BB2408" t="s">
        <v>10751</v>
      </c>
      <c r="BC2408" t="s">
        <v>10751</v>
      </c>
      <c r="BD2408" t="s">
        <v>10751</v>
      </c>
    </row>
    <row r="2409" spans="1:56">
      <c r="A2409" t="s">
        <v>10754</v>
      </c>
      <c r="B2409">
        <v>6500</v>
      </c>
      <c r="C2409">
        <v>2002</v>
      </c>
      <c r="D2409" t="s">
        <v>10751</v>
      </c>
      <c r="E2409" t="s">
        <v>10751</v>
      </c>
      <c r="F2409" t="s">
        <v>10751</v>
      </c>
      <c r="H2409" t="s">
        <v>10751</v>
      </c>
      <c r="I2409" t="str">
        <f t="shared" si="44"/>
        <v/>
      </c>
      <c r="K2409" t="s">
        <v>10751</v>
      </c>
      <c r="L2409" t="s">
        <v>10751</v>
      </c>
      <c r="M2409" t="s">
        <v>10751</v>
      </c>
      <c r="N2409" t="s">
        <v>10751</v>
      </c>
      <c r="O2409" t="s">
        <v>10751</v>
      </c>
      <c r="P2409" t="s">
        <v>10751</v>
      </c>
      <c r="Q2409" t="s">
        <v>10751</v>
      </c>
      <c r="R2409" t="s">
        <v>10751</v>
      </c>
      <c r="S2409" t="s">
        <v>10751</v>
      </c>
      <c r="T2409" t="s">
        <v>10751</v>
      </c>
      <c r="U2409" t="s">
        <v>10751</v>
      </c>
      <c r="V2409" t="s">
        <v>10751</v>
      </c>
      <c r="W2409" t="s">
        <v>10751</v>
      </c>
      <c r="X2409" t="s">
        <v>10751</v>
      </c>
      <c r="Y2409" t="s">
        <v>10751</v>
      </c>
      <c r="Z2409" t="s">
        <v>10751</v>
      </c>
      <c r="AA2409" t="s">
        <v>10751</v>
      </c>
      <c r="AB2409" t="s">
        <v>10751</v>
      </c>
      <c r="AC2409" t="s">
        <v>10751</v>
      </c>
      <c r="AD2409" t="s">
        <v>10751</v>
      </c>
      <c r="AE2409" t="s">
        <v>10751</v>
      </c>
      <c r="AF2409" t="s">
        <v>10751</v>
      </c>
      <c r="AG2409" t="s">
        <v>10751</v>
      </c>
      <c r="AH2409" t="s">
        <v>10751</v>
      </c>
      <c r="AI2409" t="s">
        <v>10751</v>
      </c>
      <c r="AJ2409" t="s">
        <v>10751</v>
      </c>
      <c r="AK2409" t="s">
        <v>10751</v>
      </c>
      <c r="AL2409" t="s">
        <v>10751</v>
      </c>
      <c r="AM2409" t="s">
        <v>10751</v>
      </c>
      <c r="AN2409" t="s">
        <v>10751</v>
      </c>
      <c r="AO2409" t="s">
        <v>10751</v>
      </c>
      <c r="AP2409" t="s">
        <v>10751</v>
      </c>
      <c r="AQ2409" t="s">
        <v>10751</v>
      </c>
      <c r="AR2409" t="s">
        <v>10751</v>
      </c>
      <c r="AS2409" t="s">
        <v>10751</v>
      </c>
      <c r="AT2409" t="s">
        <v>10751</v>
      </c>
      <c r="AU2409" t="s">
        <v>10751</v>
      </c>
      <c r="AV2409" t="s">
        <v>10751</v>
      </c>
      <c r="AW2409" t="s">
        <v>10751</v>
      </c>
      <c r="AX2409" t="s">
        <v>10751</v>
      </c>
      <c r="AY2409" t="s">
        <v>10751</v>
      </c>
      <c r="AZ2409" t="s">
        <v>10751</v>
      </c>
      <c r="BA2409" t="s">
        <v>10751</v>
      </c>
      <c r="BB2409" t="s">
        <v>10751</v>
      </c>
      <c r="BC2409" t="s">
        <v>10751</v>
      </c>
      <c r="BD2409" t="s">
        <v>10751</v>
      </c>
    </row>
    <row r="2410" spans="1:56">
      <c r="A2410" t="s">
        <v>10754</v>
      </c>
      <c r="B2410">
        <v>6500</v>
      </c>
      <c r="C2410">
        <v>2003</v>
      </c>
      <c r="D2410" t="s">
        <v>10751</v>
      </c>
      <c r="E2410" t="s">
        <v>10751</v>
      </c>
      <c r="F2410" t="s">
        <v>10751</v>
      </c>
      <c r="H2410" t="s">
        <v>10751</v>
      </c>
      <c r="I2410" t="str">
        <f t="shared" si="44"/>
        <v/>
      </c>
      <c r="K2410" t="s">
        <v>10751</v>
      </c>
      <c r="L2410" t="s">
        <v>10751</v>
      </c>
      <c r="M2410" t="s">
        <v>10751</v>
      </c>
      <c r="N2410" t="s">
        <v>10751</v>
      </c>
      <c r="O2410" t="s">
        <v>10751</v>
      </c>
      <c r="P2410" t="s">
        <v>10751</v>
      </c>
      <c r="Q2410" t="s">
        <v>10751</v>
      </c>
      <c r="R2410" t="s">
        <v>10751</v>
      </c>
      <c r="S2410" t="s">
        <v>10751</v>
      </c>
      <c r="T2410" t="s">
        <v>10751</v>
      </c>
      <c r="U2410" t="s">
        <v>10751</v>
      </c>
      <c r="V2410" t="s">
        <v>10751</v>
      </c>
      <c r="W2410" t="s">
        <v>10751</v>
      </c>
      <c r="X2410" t="s">
        <v>10751</v>
      </c>
      <c r="Y2410" t="s">
        <v>10751</v>
      </c>
      <c r="Z2410" t="s">
        <v>10751</v>
      </c>
      <c r="AA2410" t="s">
        <v>10751</v>
      </c>
      <c r="AB2410" t="s">
        <v>10751</v>
      </c>
      <c r="AC2410" t="s">
        <v>10751</v>
      </c>
      <c r="AD2410" t="s">
        <v>10751</v>
      </c>
      <c r="AE2410" t="s">
        <v>10751</v>
      </c>
      <c r="AF2410" t="s">
        <v>10751</v>
      </c>
      <c r="AG2410" t="s">
        <v>10751</v>
      </c>
      <c r="AH2410" t="s">
        <v>10751</v>
      </c>
      <c r="AI2410" t="s">
        <v>10751</v>
      </c>
      <c r="AJ2410" t="s">
        <v>10751</v>
      </c>
      <c r="AK2410" t="s">
        <v>10751</v>
      </c>
      <c r="AL2410" t="s">
        <v>10751</v>
      </c>
      <c r="AM2410" t="s">
        <v>10751</v>
      </c>
      <c r="AN2410" t="s">
        <v>10751</v>
      </c>
      <c r="AO2410" t="s">
        <v>10751</v>
      </c>
      <c r="AP2410" t="s">
        <v>10751</v>
      </c>
      <c r="AQ2410" t="s">
        <v>10751</v>
      </c>
      <c r="AR2410" t="s">
        <v>10751</v>
      </c>
      <c r="AS2410" t="s">
        <v>10751</v>
      </c>
      <c r="AT2410" t="s">
        <v>10751</v>
      </c>
      <c r="AU2410" t="s">
        <v>10751</v>
      </c>
      <c r="AV2410" t="s">
        <v>10751</v>
      </c>
      <c r="AW2410" t="s">
        <v>10751</v>
      </c>
      <c r="AX2410" t="s">
        <v>10751</v>
      </c>
      <c r="AY2410" t="s">
        <v>10751</v>
      </c>
      <c r="AZ2410" t="s">
        <v>10751</v>
      </c>
      <c r="BA2410" t="s">
        <v>10751</v>
      </c>
      <c r="BB2410" t="s">
        <v>10751</v>
      </c>
      <c r="BC2410" t="s">
        <v>10751</v>
      </c>
      <c r="BD2410" t="s">
        <v>10751</v>
      </c>
    </row>
    <row r="2411" spans="1:56">
      <c r="A2411" t="s">
        <v>10754</v>
      </c>
      <c r="B2411">
        <v>6500</v>
      </c>
      <c r="C2411">
        <v>2004</v>
      </c>
      <c r="D2411" t="s">
        <v>10751</v>
      </c>
      <c r="E2411" t="s">
        <v>10751</v>
      </c>
      <c r="F2411" t="s">
        <v>10751</v>
      </c>
      <c r="H2411" t="s">
        <v>10751</v>
      </c>
      <c r="I2411" t="str">
        <f t="shared" si="44"/>
        <v/>
      </c>
      <c r="K2411" t="s">
        <v>10751</v>
      </c>
      <c r="L2411" t="s">
        <v>10751</v>
      </c>
      <c r="M2411" t="s">
        <v>10751</v>
      </c>
      <c r="N2411" t="s">
        <v>10751</v>
      </c>
      <c r="O2411" t="s">
        <v>10751</v>
      </c>
      <c r="P2411" t="s">
        <v>10751</v>
      </c>
      <c r="Q2411" t="s">
        <v>10751</v>
      </c>
      <c r="R2411" t="s">
        <v>10751</v>
      </c>
      <c r="S2411" t="s">
        <v>10751</v>
      </c>
      <c r="T2411" t="s">
        <v>10751</v>
      </c>
      <c r="U2411" t="s">
        <v>10751</v>
      </c>
      <c r="V2411" t="s">
        <v>10751</v>
      </c>
      <c r="W2411" t="s">
        <v>10751</v>
      </c>
      <c r="X2411" t="s">
        <v>10751</v>
      </c>
      <c r="Y2411" t="s">
        <v>10751</v>
      </c>
      <c r="Z2411" t="s">
        <v>10751</v>
      </c>
      <c r="AA2411" t="s">
        <v>10751</v>
      </c>
      <c r="AB2411" t="s">
        <v>10751</v>
      </c>
      <c r="AC2411" t="s">
        <v>10751</v>
      </c>
      <c r="AD2411" t="s">
        <v>10751</v>
      </c>
      <c r="AE2411" t="s">
        <v>10751</v>
      </c>
      <c r="AF2411" t="s">
        <v>10751</v>
      </c>
      <c r="AG2411" t="s">
        <v>10751</v>
      </c>
      <c r="AH2411" t="s">
        <v>10751</v>
      </c>
      <c r="AI2411" t="s">
        <v>10751</v>
      </c>
      <c r="AJ2411" t="s">
        <v>10751</v>
      </c>
      <c r="AK2411" t="s">
        <v>10751</v>
      </c>
      <c r="AL2411" t="s">
        <v>10751</v>
      </c>
      <c r="AM2411" t="s">
        <v>10751</v>
      </c>
      <c r="AN2411" t="s">
        <v>10751</v>
      </c>
      <c r="AO2411" t="s">
        <v>10751</v>
      </c>
      <c r="AP2411" t="s">
        <v>10751</v>
      </c>
      <c r="AQ2411" t="s">
        <v>10751</v>
      </c>
      <c r="AR2411" t="s">
        <v>10751</v>
      </c>
      <c r="AS2411" t="s">
        <v>10751</v>
      </c>
      <c r="AT2411" t="s">
        <v>10751</v>
      </c>
      <c r="AU2411" t="s">
        <v>10751</v>
      </c>
      <c r="AV2411" t="s">
        <v>10751</v>
      </c>
      <c r="AW2411" t="s">
        <v>10751</v>
      </c>
      <c r="AX2411" t="s">
        <v>10751</v>
      </c>
      <c r="AY2411" t="s">
        <v>10751</v>
      </c>
      <c r="AZ2411" t="s">
        <v>10751</v>
      </c>
      <c r="BA2411" t="s">
        <v>10751</v>
      </c>
      <c r="BB2411" t="s">
        <v>10751</v>
      </c>
      <c r="BC2411" t="s">
        <v>10751</v>
      </c>
      <c r="BD2411" t="s">
        <v>10751</v>
      </c>
    </row>
    <row r="2412" spans="1:56">
      <c r="A2412" t="s">
        <v>10754</v>
      </c>
      <c r="B2412">
        <v>6500</v>
      </c>
      <c r="C2412">
        <v>2005</v>
      </c>
      <c r="D2412">
        <v>3</v>
      </c>
      <c r="E2412">
        <v>1.84E-4</v>
      </c>
      <c r="F2412">
        <v>16.3263</v>
      </c>
      <c r="H2412">
        <v>13.16446</v>
      </c>
      <c r="I2412">
        <f t="shared" si="44"/>
        <v>2.4222606399999999E-3</v>
      </c>
      <c r="K2412">
        <v>11.43676</v>
      </c>
      <c r="L2412">
        <v>14.857659999999999</v>
      </c>
      <c r="M2412">
        <v>675.07507999999996</v>
      </c>
      <c r="N2412">
        <v>777.05551000000003</v>
      </c>
      <c r="O2412">
        <v>598.14247999999998</v>
      </c>
      <c r="P2412" t="s">
        <v>10751</v>
      </c>
      <c r="Q2412">
        <v>330</v>
      </c>
      <c r="R2412">
        <v>300</v>
      </c>
      <c r="S2412">
        <v>9.3370999999999995</v>
      </c>
      <c r="T2412">
        <v>0.90909099999999998</v>
      </c>
      <c r="U2412">
        <v>4.6154000000000001E-2</v>
      </c>
      <c r="V2412">
        <v>42.784500000000001</v>
      </c>
      <c r="W2412" t="s">
        <v>10751</v>
      </c>
      <c r="X2412">
        <v>1</v>
      </c>
      <c r="Y2412" t="s">
        <v>10751</v>
      </c>
      <c r="Z2412" t="s">
        <v>10751</v>
      </c>
      <c r="AA2412" t="s">
        <v>10751</v>
      </c>
      <c r="AB2412">
        <v>1</v>
      </c>
      <c r="AC2412" t="s">
        <v>10751</v>
      </c>
      <c r="AD2412" t="s">
        <v>10751</v>
      </c>
      <c r="AE2412" t="s">
        <v>10751</v>
      </c>
      <c r="AF2412" t="s">
        <v>10751</v>
      </c>
      <c r="AG2412">
        <v>1</v>
      </c>
      <c r="AH2412" t="s">
        <v>10751</v>
      </c>
      <c r="AI2412" t="s">
        <v>10751</v>
      </c>
      <c r="AJ2412" t="s">
        <v>10751</v>
      </c>
      <c r="AK2412" t="s">
        <v>10751</v>
      </c>
      <c r="AL2412" t="s">
        <v>10751</v>
      </c>
      <c r="AM2412" t="s">
        <v>10751</v>
      </c>
      <c r="AN2412" t="s">
        <v>10751</v>
      </c>
      <c r="AO2412" t="s">
        <v>10751</v>
      </c>
      <c r="AP2412">
        <v>1</v>
      </c>
      <c r="AQ2412" t="s">
        <v>10751</v>
      </c>
      <c r="AR2412" t="s">
        <v>10751</v>
      </c>
      <c r="AS2412" t="s">
        <v>10751</v>
      </c>
      <c r="AT2412">
        <v>1</v>
      </c>
      <c r="AU2412">
        <v>1</v>
      </c>
      <c r="AV2412">
        <v>4</v>
      </c>
      <c r="AW2412" t="s">
        <v>10751</v>
      </c>
      <c r="AX2412">
        <v>8</v>
      </c>
      <c r="AY2412">
        <v>1</v>
      </c>
      <c r="AZ2412" t="s">
        <v>10751</v>
      </c>
      <c r="BA2412" t="s">
        <v>10751</v>
      </c>
      <c r="BB2412" t="s">
        <v>10751</v>
      </c>
      <c r="BC2412" t="s">
        <v>10751</v>
      </c>
      <c r="BD2412" t="s">
        <v>10751</v>
      </c>
    </row>
    <row r="2413" spans="1:56">
      <c r="A2413" t="s">
        <v>10754</v>
      </c>
      <c r="B2413">
        <v>6500</v>
      </c>
      <c r="C2413">
        <v>2006</v>
      </c>
      <c r="D2413">
        <v>0</v>
      </c>
      <c r="E2413">
        <v>6.9999999999999999E-6</v>
      </c>
      <c r="F2413">
        <v>15.2178</v>
      </c>
      <c r="H2413">
        <v>12.361269999999999</v>
      </c>
      <c r="I2413">
        <f t="shared" si="44"/>
        <v>8.652888999999999E-5</v>
      </c>
      <c r="K2413">
        <v>10.55179</v>
      </c>
      <c r="L2413">
        <v>14.19801</v>
      </c>
      <c r="M2413">
        <v>718.93913999999995</v>
      </c>
      <c r="N2413">
        <v>842.22657000000004</v>
      </c>
      <c r="O2413">
        <v>625.93282999999997</v>
      </c>
      <c r="P2413" t="s">
        <v>10751</v>
      </c>
      <c r="Q2413">
        <v>330</v>
      </c>
      <c r="R2413">
        <v>445</v>
      </c>
      <c r="S2413">
        <v>7.1506999999999996</v>
      </c>
      <c r="T2413">
        <v>1.3484849999999999</v>
      </c>
      <c r="U2413">
        <v>6.8461999999999995E-2</v>
      </c>
      <c r="V2413">
        <v>40.174120000000002</v>
      </c>
      <c r="W2413" t="s">
        <v>10751</v>
      </c>
      <c r="X2413">
        <v>1</v>
      </c>
      <c r="Y2413" t="s">
        <v>10751</v>
      </c>
      <c r="Z2413" t="s">
        <v>10751</v>
      </c>
      <c r="AA2413" t="s">
        <v>10751</v>
      </c>
      <c r="AB2413">
        <v>1</v>
      </c>
      <c r="AC2413" t="s">
        <v>10751</v>
      </c>
      <c r="AD2413" t="s">
        <v>10751</v>
      </c>
      <c r="AE2413" t="s">
        <v>10751</v>
      </c>
      <c r="AF2413" t="s">
        <v>10751</v>
      </c>
      <c r="AG2413">
        <v>1</v>
      </c>
      <c r="AH2413" t="s">
        <v>10751</v>
      </c>
      <c r="AI2413" t="s">
        <v>10751</v>
      </c>
      <c r="AJ2413" t="s">
        <v>10751</v>
      </c>
      <c r="AK2413" t="s">
        <v>10751</v>
      </c>
      <c r="AL2413" t="s">
        <v>10751</v>
      </c>
      <c r="AM2413" t="s">
        <v>10751</v>
      </c>
      <c r="AN2413" t="s">
        <v>10751</v>
      </c>
      <c r="AO2413" t="s">
        <v>10751</v>
      </c>
      <c r="AP2413">
        <v>1</v>
      </c>
      <c r="AQ2413" t="s">
        <v>10751</v>
      </c>
      <c r="AR2413" t="s">
        <v>10751</v>
      </c>
      <c r="AS2413" t="s">
        <v>10751</v>
      </c>
      <c r="AT2413" t="s">
        <v>10751</v>
      </c>
      <c r="AU2413">
        <v>1</v>
      </c>
      <c r="AV2413">
        <v>4</v>
      </c>
      <c r="AW2413" t="s">
        <v>10751</v>
      </c>
      <c r="AX2413">
        <v>8</v>
      </c>
      <c r="AY2413">
        <v>1</v>
      </c>
      <c r="AZ2413" t="s">
        <v>10751</v>
      </c>
      <c r="BA2413" t="s">
        <v>10751</v>
      </c>
      <c r="BB2413" t="s">
        <v>10751</v>
      </c>
      <c r="BC2413" t="s">
        <v>10751</v>
      </c>
      <c r="BD2413" t="s">
        <v>10751</v>
      </c>
    </row>
    <row r="2414" spans="1:56">
      <c r="A2414" t="s">
        <v>10754</v>
      </c>
      <c r="B2414">
        <v>6500</v>
      </c>
      <c r="C2414">
        <v>2007</v>
      </c>
      <c r="D2414">
        <v>0</v>
      </c>
      <c r="E2414">
        <v>1.4E-5</v>
      </c>
      <c r="F2414">
        <v>15.1067</v>
      </c>
      <c r="H2414">
        <v>12.23658</v>
      </c>
      <c r="I2414">
        <f t="shared" si="44"/>
        <v>1.7131212E-4</v>
      </c>
      <c r="K2414">
        <v>10.55179</v>
      </c>
      <c r="L2414">
        <v>13.91234</v>
      </c>
      <c r="M2414">
        <v>726.26503000000002</v>
      </c>
      <c r="N2414">
        <v>842.22657000000004</v>
      </c>
      <c r="O2414">
        <v>638.78527999999994</v>
      </c>
      <c r="P2414" t="s">
        <v>10751</v>
      </c>
      <c r="Q2414">
        <v>330</v>
      </c>
      <c r="R2414">
        <v>445</v>
      </c>
      <c r="S2414">
        <v>7.2125000000000004</v>
      </c>
      <c r="T2414">
        <v>1.3484849999999999</v>
      </c>
      <c r="U2414">
        <v>6.8461999999999995E-2</v>
      </c>
      <c r="V2414">
        <v>39.768889999999999</v>
      </c>
      <c r="W2414" t="s">
        <v>10751</v>
      </c>
      <c r="X2414">
        <v>1</v>
      </c>
      <c r="Y2414" t="s">
        <v>10751</v>
      </c>
      <c r="Z2414" t="s">
        <v>10751</v>
      </c>
      <c r="AA2414" t="s">
        <v>10751</v>
      </c>
      <c r="AB2414">
        <v>1</v>
      </c>
      <c r="AC2414" t="s">
        <v>10751</v>
      </c>
      <c r="AD2414" t="s">
        <v>10751</v>
      </c>
      <c r="AE2414" t="s">
        <v>10751</v>
      </c>
      <c r="AF2414" t="s">
        <v>10751</v>
      </c>
      <c r="AG2414">
        <v>1</v>
      </c>
      <c r="AH2414" t="s">
        <v>10751</v>
      </c>
      <c r="AI2414" t="s">
        <v>10751</v>
      </c>
      <c r="AJ2414" t="s">
        <v>10751</v>
      </c>
      <c r="AK2414" t="s">
        <v>10751</v>
      </c>
      <c r="AL2414" t="s">
        <v>10751</v>
      </c>
      <c r="AM2414" t="s">
        <v>10751</v>
      </c>
      <c r="AN2414" t="s">
        <v>10751</v>
      </c>
      <c r="AO2414" t="s">
        <v>10751</v>
      </c>
      <c r="AP2414">
        <v>1</v>
      </c>
      <c r="AQ2414" t="s">
        <v>10751</v>
      </c>
      <c r="AR2414" t="s">
        <v>10751</v>
      </c>
      <c r="AS2414" t="s">
        <v>10751</v>
      </c>
      <c r="AT2414">
        <v>1</v>
      </c>
      <c r="AU2414">
        <v>1</v>
      </c>
      <c r="AV2414">
        <v>4</v>
      </c>
      <c r="AW2414" t="s">
        <v>10751</v>
      </c>
      <c r="AX2414">
        <v>8</v>
      </c>
      <c r="AY2414">
        <v>1</v>
      </c>
      <c r="AZ2414" t="s">
        <v>10751</v>
      </c>
      <c r="BA2414" t="s">
        <v>10751</v>
      </c>
      <c r="BB2414" t="s">
        <v>10751</v>
      </c>
      <c r="BC2414" t="s">
        <v>10751</v>
      </c>
      <c r="BD2414" t="s">
        <v>10751</v>
      </c>
    </row>
    <row r="2415" spans="1:56">
      <c r="A2415" t="s">
        <v>10754</v>
      </c>
      <c r="B2415">
        <v>6500</v>
      </c>
      <c r="C2415">
        <v>2008</v>
      </c>
      <c r="D2415">
        <v>0</v>
      </c>
      <c r="E2415">
        <v>7.9999999999999996E-6</v>
      </c>
      <c r="F2415">
        <v>15.978199999999999</v>
      </c>
      <c r="H2415">
        <v>12.97908</v>
      </c>
      <c r="I2415">
        <f t="shared" si="44"/>
        <v>1.0383264E-4</v>
      </c>
      <c r="K2415">
        <v>11.024940000000001</v>
      </c>
      <c r="L2415">
        <v>14.98241</v>
      </c>
      <c r="M2415">
        <v>684.71750999999995</v>
      </c>
      <c r="N2415">
        <v>806.08150999999998</v>
      </c>
      <c r="O2415">
        <v>593.16220999999996</v>
      </c>
      <c r="P2415">
        <v>67.138000000000005</v>
      </c>
      <c r="Q2415">
        <v>330</v>
      </c>
      <c r="R2415">
        <v>445</v>
      </c>
      <c r="S2415">
        <v>7.2572999999999999</v>
      </c>
      <c r="T2415">
        <v>1.3484849999999999</v>
      </c>
      <c r="U2415">
        <v>6.8461999999999995E-2</v>
      </c>
      <c r="V2415">
        <v>42.181989999999999</v>
      </c>
      <c r="W2415" t="s">
        <v>10751</v>
      </c>
      <c r="X2415">
        <v>1</v>
      </c>
      <c r="Y2415" t="s">
        <v>10751</v>
      </c>
      <c r="Z2415" t="s">
        <v>10751</v>
      </c>
      <c r="AA2415" t="s">
        <v>10751</v>
      </c>
      <c r="AB2415">
        <v>1</v>
      </c>
      <c r="AC2415" t="s">
        <v>10751</v>
      </c>
      <c r="AD2415" t="s">
        <v>10751</v>
      </c>
      <c r="AE2415" t="s">
        <v>10751</v>
      </c>
      <c r="AF2415" t="s">
        <v>10751</v>
      </c>
      <c r="AG2415">
        <v>1</v>
      </c>
      <c r="AH2415" t="s">
        <v>10751</v>
      </c>
      <c r="AI2415" t="s">
        <v>10751</v>
      </c>
      <c r="AJ2415" t="s">
        <v>10751</v>
      </c>
      <c r="AK2415" t="s">
        <v>10751</v>
      </c>
      <c r="AL2415" t="s">
        <v>10751</v>
      </c>
      <c r="AM2415" t="s">
        <v>10751</v>
      </c>
      <c r="AN2415" t="s">
        <v>10751</v>
      </c>
      <c r="AO2415" t="s">
        <v>10751</v>
      </c>
      <c r="AP2415">
        <v>1</v>
      </c>
      <c r="AQ2415" t="s">
        <v>10751</v>
      </c>
      <c r="AR2415" t="s">
        <v>10751</v>
      </c>
      <c r="AS2415" t="s">
        <v>10751</v>
      </c>
      <c r="AT2415">
        <v>1</v>
      </c>
      <c r="AU2415">
        <v>0.93200000000000005</v>
      </c>
      <c r="AV2415">
        <v>4</v>
      </c>
      <c r="AW2415" t="s">
        <v>10751</v>
      </c>
      <c r="AX2415">
        <v>8</v>
      </c>
      <c r="AY2415">
        <v>1</v>
      </c>
      <c r="AZ2415" t="s">
        <v>10751</v>
      </c>
      <c r="BA2415" t="s">
        <v>10751</v>
      </c>
      <c r="BB2415" t="s">
        <v>10751</v>
      </c>
      <c r="BC2415" t="s">
        <v>10751</v>
      </c>
      <c r="BD2415" t="s">
        <v>10751</v>
      </c>
    </row>
    <row r="2416" spans="1:56">
      <c r="A2416" t="s">
        <v>10754</v>
      </c>
      <c r="B2416">
        <v>6500</v>
      </c>
      <c r="C2416">
        <v>2009</v>
      </c>
      <c r="D2416" t="s">
        <v>10751</v>
      </c>
      <c r="E2416" t="s">
        <v>10751</v>
      </c>
      <c r="F2416" t="s">
        <v>10751</v>
      </c>
      <c r="H2416" t="s">
        <v>10751</v>
      </c>
      <c r="I2416" t="str">
        <f t="shared" si="44"/>
        <v/>
      </c>
      <c r="K2416" t="s">
        <v>10751</v>
      </c>
      <c r="L2416" t="s">
        <v>10751</v>
      </c>
      <c r="M2416" t="s">
        <v>10751</v>
      </c>
      <c r="N2416" t="s">
        <v>10751</v>
      </c>
      <c r="O2416" t="s">
        <v>10751</v>
      </c>
      <c r="P2416" t="s">
        <v>10751</v>
      </c>
      <c r="Q2416" t="s">
        <v>10751</v>
      </c>
      <c r="R2416" t="s">
        <v>10751</v>
      </c>
      <c r="S2416" t="s">
        <v>10751</v>
      </c>
      <c r="T2416" t="s">
        <v>10751</v>
      </c>
      <c r="U2416" t="s">
        <v>10751</v>
      </c>
      <c r="V2416" t="s">
        <v>10751</v>
      </c>
      <c r="W2416" t="s">
        <v>10751</v>
      </c>
      <c r="X2416" t="s">
        <v>10751</v>
      </c>
      <c r="Y2416" t="s">
        <v>10751</v>
      </c>
      <c r="Z2416" t="s">
        <v>10751</v>
      </c>
      <c r="AA2416" t="s">
        <v>10751</v>
      </c>
      <c r="AB2416" t="s">
        <v>10751</v>
      </c>
      <c r="AC2416" t="s">
        <v>10751</v>
      </c>
      <c r="AD2416" t="s">
        <v>10751</v>
      </c>
      <c r="AE2416" t="s">
        <v>10751</v>
      </c>
      <c r="AF2416" t="s">
        <v>10751</v>
      </c>
      <c r="AG2416" t="s">
        <v>10751</v>
      </c>
      <c r="AH2416" t="s">
        <v>10751</v>
      </c>
      <c r="AI2416" t="s">
        <v>10751</v>
      </c>
      <c r="AJ2416" t="s">
        <v>10751</v>
      </c>
      <c r="AK2416" t="s">
        <v>10751</v>
      </c>
      <c r="AL2416" t="s">
        <v>10751</v>
      </c>
      <c r="AM2416" t="s">
        <v>10751</v>
      </c>
      <c r="AN2416" t="s">
        <v>10751</v>
      </c>
      <c r="AO2416" t="s">
        <v>10751</v>
      </c>
      <c r="AP2416" t="s">
        <v>10751</v>
      </c>
      <c r="AQ2416" t="s">
        <v>10751</v>
      </c>
      <c r="AR2416" t="s">
        <v>10751</v>
      </c>
      <c r="AS2416" t="s">
        <v>10751</v>
      </c>
      <c r="AT2416" t="s">
        <v>10751</v>
      </c>
      <c r="AU2416" t="s">
        <v>10751</v>
      </c>
      <c r="AV2416" t="s">
        <v>10751</v>
      </c>
      <c r="AW2416" t="s">
        <v>10751</v>
      </c>
      <c r="AX2416" t="s">
        <v>10751</v>
      </c>
      <c r="AY2416" t="s">
        <v>10751</v>
      </c>
      <c r="AZ2416" t="s">
        <v>10751</v>
      </c>
      <c r="BA2416" t="s">
        <v>10751</v>
      </c>
      <c r="BB2416" t="s">
        <v>10751</v>
      </c>
      <c r="BC2416" t="s">
        <v>10751</v>
      </c>
      <c r="BD2416" t="s">
        <v>10751</v>
      </c>
    </row>
    <row r="2417" spans="1:56">
      <c r="A2417" t="s">
        <v>10754</v>
      </c>
      <c r="B2417">
        <v>6500</v>
      </c>
      <c r="C2417">
        <v>2010</v>
      </c>
      <c r="D2417" t="s">
        <v>10751</v>
      </c>
      <c r="E2417" t="s">
        <v>10751</v>
      </c>
      <c r="F2417" t="s">
        <v>10751</v>
      </c>
      <c r="H2417" t="s">
        <v>10751</v>
      </c>
      <c r="I2417" t="str">
        <f t="shared" si="44"/>
        <v/>
      </c>
      <c r="K2417" t="s">
        <v>10751</v>
      </c>
      <c r="L2417" t="s">
        <v>10751</v>
      </c>
      <c r="M2417" t="s">
        <v>10751</v>
      </c>
      <c r="N2417" t="s">
        <v>10751</v>
      </c>
      <c r="O2417" t="s">
        <v>10751</v>
      </c>
      <c r="P2417" t="s">
        <v>10751</v>
      </c>
      <c r="Q2417" t="s">
        <v>10751</v>
      </c>
      <c r="R2417" t="s">
        <v>10751</v>
      </c>
      <c r="S2417" t="s">
        <v>10751</v>
      </c>
      <c r="T2417" t="s">
        <v>10751</v>
      </c>
      <c r="U2417" t="s">
        <v>10751</v>
      </c>
      <c r="V2417" t="s">
        <v>10751</v>
      </c>
      <c r="W2417" t="s">
        <v>10751</v>
      </c>
      <c r="X2417" t="s">
        <v>10751</v>
      </c>
      <c r="Y2417" t="s">
        <v>10751</v>
      </c>
      <c r="Z2417" t="s">
        <v>10751</v>
      </c>
      <c r="AA2417" t="s">
        <v>10751</v>
      </c>
      <c r="AB2417" t="s">
        <v>10751</v>
      </c>
      <c r="AC2417" t="s">
        <v>10751</v>
      </c>
      <c r="AD2417" t="s">
        <v>10751</v>
      </c>
      <c r="AE2417" t="s">
        <v>10751</v>
      </c>
      <c r="AF2417" t="s">
        <v>10751</v>
      </c>
      <c r="AG2417" t="s">
        <v>10751</v>
      </c>
      <c r="AH2417" t="s">
        <v>10751</v>
      </c>
      <c r="AI2417" t="s">
        <v>10751</v>
      </c>
      <c r="AJ2417" t="s">
        <v>10751</v>
      </c>
      <c r="AK2417" t="s">
        <v>10751</v>
      </c>
      <c r="AL2417" t="s">
        <v>10751</v>
      </c>
      <c r="AM2417" t="s">
        <v>10751</v>
      </c>
      <c r="AN2417" t="s">
        <v>10751</v>
      </c>
      <c r="AO2417" t="s">
        <v>10751</v>
      </c>
      <c r="AP2417" t="s">
        <v>10751</v>
      </c>
      <c r="AQ2417" t="s">
        <v>10751</v>
      </c>
      <c r="AR2417" t="s">
        <v>10751</v>
      </c>
      <c r="AS2417" t="s">
        <v>10751</v>
      </c>
      <c r="AT2417" t="s">
        <v>10751</v>
      </c>
      <c r="AU2417" t="s">
        <v>10751</v>
      </c>
      <c r="AV2417" t="s">
        <v>10751</v>
      </c>
      <c r="AW2417" t="s">
        <v>10751</v>
      </c>
      <c r="AX2417" t="s">
        <v>10751</v>
      </c>
      <c r="AY2417" t="s">
        <v>10751</v>
      </c>
      <c r="AZ2417" t="s">
        <v>10751</v>
      </c>
      <c r="BA2417" t="s">
        <v>10751</v>
      </c>
      <c r="BB2417" t="s">
        <v>10751</v>
      </c>
      <c r="BC2417" t="s">
        <v>10751</v>
      </c>
      <c r="BD2417" t="s">
        <v>10751</v>
      </c>
    </row>
    <row r="2418" spans="1:56">
      <c r="A2418" t="s">
        <v>10754</v>
      </c>
      <c r="B2418">
        <v>6500</v>
      </c>
      <c r="C2418">
        <v>2011</v>
      </c>
      <c r="D2418">
        <v>18</v>
      </c>
      <c r="E2418">
        <v>1.4809999999999999E-3</v>
      </c>
      <c r="F2418">
        <v>16.186</v>
      </c>
      <c r="H2418">
        <v>13.17628</v>
      </c>
      <c r="I2418">
        <f t="shared" si="44"/>
        <v>1.9514070679999999E-2</v>
      </c>
      <c r="K2418">
        <v>11.42366</v>
      </c>
      <c r="L2418">
        <v>14.900869999999999</v>
      </c>
      <c r="M2418">
        <v>674.46982000000003</v>
      </c>
      <c r="N2418">
        <v>777.94709</v>
      </c>
      <c r="O2418">
        <v>596.40801999999996</v>
      </c>
      <c r="P2418">
        <v>71.164410000000004</v>
      </c>
      <c r="Q2418">
        <v>378</v>
      </c>
      <c r="R2418">
        <v>415</v>
      </c>
      <c r="S2418">
        <v>7.2653999999999996</v>
      </c>
      <c r="T2418">
        <v>1.0978840000000001</v>
      </c>
      <c r="U2418">
        <v>6.3846E-2</v>
      </c>
      <c r="V2418">
        <v>42.856189999999998</v>
      </c>
      <c r="W2418" t="s">
        <v>10751</v>
      </c>
      <c r="X2418">
        <v>1</v>
      </c>
      <c r="Y2418" t="s">
        <v>10751</v>
      </c>
      <c r="Z2418" t="s">
        <v>10751</v>
      </c>
      <c r="AA2418" t="s">
        <v>10751</v>
      </c>
      <c r="AB2418">
        <v>1</v>
      </c>
      <c r="AC2418" t="s">
        <v>10751</v>
      </c>
      <c r="AD2418" t="s">
        <v>10751</v>
      </c>
      <c r="AE2418" t="s">
        <v>10751</v>
      </c>
      <c r="AF2418" t="s">
        <v>10751</v>
      </c>
      <c r="AG2418">
        <v>1</v>
      </c>
      <c r="AH2418" t="s">
        <v>10751</v>
      </c>
      <c r="AI2418" t="s">
        <v>10751</v>
      </c>
      <c r="AJ2418" t="s">
        <v>10751</v>
      </c>
      <c r="AK2418" t="s">
        <v>10751</v>
      </c>
      <c r="AL2418" t="s">
        <v>10751</v>
      </c>
      <c r="AM2418" t="s">
        <v>10751</v>
      </c>
      <c r="AN2418" t="s">
        <v>10751</v>
      </c>
      <c r="AO2418" t="s">
        <v>10751</v>
      </c>
      <c r="AP2418">
        <v>1</v>
      </c>
      <c r="AQ2418" t="s">
        <v>10751</v>
      </c>
      <c r="AR2418" t="s">
        <v>10751</v>
      </c>
      <c r="AS2418" t="s">
        <v>10751</v>
      </c>
      <c r="AT2418" t="s">
        <v>10751</v>
      </c>
      <c r="AU2418">
        <v>1</v>
      </c>
      <c r="AV2418">
        <v>6</v>
      </c>
      <c r="AW2418" t="s">
        <v>10751</v>
      </c>
      <c r="AX2418">
        <v>8</v>
      </c>
      <c r="AY2418" t="s">
        <v>10751</v>
      </c>
      <c r="AZ2418" t="s">
        <v>10751</v>
      </c>
      <c r="BA2418">
        <v>1</v>
      </c>
      <c r="BB2418" t="s">
        <v>10751</v>
      </c>
      <c r="BC2418" t="s">
        <v>10751</v>
      </c>
      <c r="BD2418" t="s">
        <v>10751</v>
      </c>
    </row>
    <row r="2419" spans="1:56">
      <c r="A2419" t="s">
        <v>10754</v>
      </c>
      <c r="B2419">
        <v>6500</v>
      </c>
      <c r="C2419">
        <v>2012</v>
      </c>
      <c r="D2419">
        <v>15</v>
      </c>
      <c r="E2419">
        <v>1.0950000000000001E-3</v>
      </c>
      <c r="F2419">
        <v>16.727789999999999</v>
      </c>
      <c r="H2419">
        <v>13.691190000000001</v>
      </c>
      <c r="I2419">
        <f t="shared" si="44"/>
        <v>1.4991853050000002E-2</v>
      </c>
      <c r="K2419">
        <v>11.58616</v>
      </c>
      <c r="L2419">
        <v>15.86575</v>
      </c>
      <c r="M2419">
        <v>649.10362999999995</v>
      </c>
      <c r="N2419">
        <v>767.03575000000001</v>
      </c>
      <c r="O2419">
        <v>560.13729000000001</v>
      </c>
      <c r="P2419">
        <v>72.387230000000002</v>
      </c>
      <c r="Q2419">
        <v>378.34690000000001</v>
      </c>
      <c r="R2419">
        <v>411</v>
      </c>
      <c r="S2419">
        <v>7.3063000000000002</v>
      </c>
      <c r="T2419">
        <v>1.0863050000000001</v>
      </c>
      <c r="U2419">
        <v>6.3230999999999996E-2</v>
      </c>
      <c r="V2419">
        <v>44.496540000000003</v>
      </c>
      <c r="W2419" t="s">
        <v>10751</v>
      </c>
      <c r="X2419">
        <v>1</v>
      </c>
      <c r="Y2419" t="s">
        <v>10751</v>
      </c>
      <c r="Z2419" t="s">
        <v>10751</v>
      </c>
      <c r="AA2419" t="s">
        <v>10751</v>
      </c>
      <c r="AB2419">
        <v>1</v>
      </c>
      <c r="AC2419" t="s">
        <v>10751</v>
      </c>
      <c r="AD2419" t="s">
        <v>10751</v>
      </c>
      <c r="AE2419" t="s">
        <v>10751</v>
      </c>
      <c r="AF2419" t="s">
        <v>10751</v>
      </c>
      <c r="AG2419">
        <v>1</v>
      </c>
      <c r="AH2419" t="s">
        <v>10751</v>
      </c>
      <c r="AI2419" t="s">
        <v>10751</v>
      </c>
      <c r="AJ2419" t="s">
        <v>10751</v>
      </c>
      <c r="AK2419" t="s">
        <v>10751</v>
      </c>
      <c r="AL2419" t="s">
        <v>10751</v>
      </c>
      <c r="AM2419" t="s">
        <v>10751</v>
      </c>
      <c r="AN2419" t="s">
        <v>10751</v>
      </c>
      <c r="AO2419" t="s">
        <v>10751</v>
      </c>
      <c r="AP2419">
        <v>1</v>
      </c>
      <c r="AQ2419" t="s">
        <v>10751</v>
      </c>
      <c r="AR2419" t="s">
        <v>10751</v>
      </c>
      <c r="AS2419" t="s">
        <v>10751</v>
      </c>
      <c r="AT2419" t="s">
        <v>10751</v>
      </c>
      <c r="AU2419">
        <v>1</v>
      </c>
      <c r="AV2419">
        <v>6</v>
      </c>
      <c r="AW2419" t="s">
        <v>10751</v>
      </c>
      <c r="AX2419">
        <v>8</v>
      </c>
      <c r="AY2419" t="s">
        <v>10751</v>
      </c>
      <c r="AZ2419" t="s">
        <v>10751</v>
      </c>
      <c r="BA2419">
        <v>1</v>
      </c>
      <c r="BB2419" t="s">
        <v>10751</v>
      </c>
      <c r="BC2419" t="s">
        <v>10751</v>
      </c>
      <c r="BD2419" t="s">
        <v>10751</v>
      </c>
    </row>
    <row r="2420" spans="1:56">
      <c r="A2420" t="s">
        <v>10754</v>
      </c>
      <c r="B2420">
        <v>6500</v>
      </c>
      <c r="C2420">
        <v>2013</v>
      </c>
      <c r="D2420">
        <v>20</v>
      </c>
      <c r="E2420">
        <v>1.2960000000000001E-3</v>
      </c>
      <c r="F2420">
        <v>16.71649</v>
      </c>
      <c r="H2420">
        <v>13.68144</v>
      </c>
      <c r="I2420">
        <f t="shared" si="44"/>
        <v>1.7731146240000002E-2</v>
      </c>
      <c r="K2420">
        <v>11.58066</v>
      </c>
      <c r="L2420">
        <v>15.850569999999999</v>
      </c>
      <c r="M2420">
        <v>649.56620999999996</v>
      </c>
      <c r="N2420">
        <v>767.40018999999995</v>
      </c>
      <c r="O2420">
        <v>560.6739</v>
      </c>
      <c r="P2420">
        <v>68.322479999999999</v>
      </c>
      <c r="Q2420">
        <v>378.34690000000001</v>
      </c>
      <c r="R2420">
        <v>411</v>
      </c>
      <c r="S2420">
        <v>7.3063000000000002</v>
      </c>
      <c r="T2420">
        <v>1.0863050000000001</v>
      </c>
      <c r="U2420">
        <v>6.3230999999999996E-2</v>
      </c>
      <c r="V2420">
        <v>44.464700000000001</v>
      </c>
      <c r="W2420" t="s">
        <v>10751</v>
      </c>
      <c r="X2420">
        <v>1</v>
      </c>
      <c r="Y2420" t="s">
        <v>10751</v>
      </c>
      <c r="Z2420" t="s">
        <v>10751</v>
      </c>
      <c r="AA2420" t="s">
        <v>10751</v>
      </c>
      <c r="AB2420">
        <v>1</v>
      </c>
      <c r="AC2420" t="s">
        <v>10751</v>
      </c>
      <c r="AD2420" t="s">
        <v>10751</v>
      </c>
      <c r="AE2420" t="s">
        <v>10751</v>
      </c>
      <c r="AF2420" t="s">
        <v>10751</v>
      </c>
      <c r="AG2420">
        <v>1</v>
      </c>
      <c r="AH2420" t="s">
        <v>10751</v>
      </c>
      <c r="AI2420" t="s">
        <v>10751</v>
      </c>
      <c r="AJ2420" t="s">
        <v>10751</v>
      </c>
      <c r="AK2420" t="s">
        <v>10751</v>
      </c>
      <c r="AL2420" t="s">
        <v>10751</v>
      </c>
      <c r="AM2420" t="s">
        <v>10751</v>
      </c>
      <c r="AN2420" t="s">
        <v>10751</v>
      </c>
      <c r="AO2420" t="s">
        <v>10751</v>
      </c>
      <c r="AP2420">
        <v>1</v>
      </c>
      <c r="AQ2420" t="s">
        <v>10751</v>
      </c>
      <c r="AR2420" t="s">
        <v>10751</v>
      </c>
      <c r="AS2420" t="s">
        <v>10751</v>
      </c>
      <c r="AT2420" t="s">
        <v>10751</v>
      </c>
      <c r="AU2420">
        <v>1</v>
      </c>
      <c r="AV2420">
        <v>6</v>
      </c>
      <c r="AW2420" t="s">
        <v>10751</v>
      </c>
      <c r="AX2420">
        <v>8</v>
      </c>
      <c r="AY2420" t="s">
        <v>10751</v>
      </c>
      <c r="AZ2420" t="s">
        <v>10751</v>
      </c>
      <c r="BA2420">
        <v>1</v>
      </c>
      <c r="BB2420" t="s">
        <v>10751</v>
      </c>
      <c r="BC2420" t="s">
        <v>10751</v>
      </c>
      <c r="BD2420" t="s">
        <v>10751</v>
      </c>
    </row>
    <row r="2421" spans="1:56">
      <c r="A2421" t="s">
        <v>10754</v>
      </c>
      <c r="B2421">
        <v>6500</v>
      </c>
      <c r="C2421">
        <v>2014</v>
      </c>
      <c r="D2421">
        <v>20</v>
      </c>
      <c r="E2421">
        <v>1.2869999999999999E-3</v>
      </c>
      <c r="F2421">
        <v>16.675270000000001</v>
      </c>
      <c r="H2421">
        <v>13.64603</v>
      </c>
      <c r="I2421">
        <f t="shared" si="44"/>
        <v>1.7562440610000001E-2</v>
      </c>
      <c r="K2421">
        <v>11.56029</v>
      </c>
      <c r="L2421">
        <v>15.796010000000001</v>
      </c>
      <c r="M2421">
        <v>651.25144999999998</v>
      </c>
      <c r="N2421">
        <v>768.75242000000003</v>
      </c>
      <c r="O2421">
        <v>562.61036000000001</v>
      </c>
      <c r="P2421">
        <v>74.06174</v>
      </c>
      <c r="Q2421">
        <v>378.34690000000001</v>
      </c>
      <c r="R2421">
        <v>413.8605</v>
      </c>
      <c r="S2421">
        <v>7.2805999999999997</v>
      </c>
      <c r="T2421">
        <v>1.0938650000000001</v>
      </c>
      <c r="U2421">
        <v>6.3671000000000005E-2</v>
      </c>
      <c r="V2421">
        <v>44.371119999999998</v>
      </c>
      <c r="W2421" t="s">
        <v>10751</v>
      </c>
      <c r="X2421">
        <v>1</v>
      </c>
      <c r="Y2421" t="s">
        <v>10751</v>
      </c>
      <c r="Z2421" t="s">
        <v>10751</v>
      </c>
      <c r="AA2421" t="s">
        <v>10751</v>
      </c>
      <c r="AB2421">
        <v>1</v>
      </c>
      <c r="AC2421" t="s">
        <v>10751</v>
      </c>
      <c r="AD2421" t="s">
        <v>10751</v>
      </c>
      <c r="AE2421" t="s">
        <v>10751</v>
      </c>
      <c r="AF2421" t="s">
        <v>10751</v>
      </c>
      <c r="AG2421">
        <v>1</v>
      </c>
      <c r="AH2421" t="s">
        <v>10751</v>
      </c>
      <c r="AI2421" t="s">
        <v>10751</v>
      </c>
      <c r="AJ2421" t="s">
        <v>10751</v>
      </c>
      <c r="AK2421" t="s">
        <v>10751</v>
      </c>
      <c r="AL2421" t="s">
        <v>10751</v>
      </c>
      <c r="AM2421" t="s">
        <v>10751</v>
      </c>
      <c r="AN2421" t="s">
        <v>10751</v>
      </c>
      <c r="AO2421" t="s">
        <v>10751</v>
      </c>
      <c r="AP2421">
        <v>1</v>
      </c>
      <c r="AQ2421" t="s">
        <v>10751</v>
      </c>
      <c r="AR2421" t="s">
        <v>10751</v>
      </c>
      <c r="AS2421" t="s">
        <v>10751</v>
      </c>
      <c r="AT2421">
        <v>1.6E-2</v>
      </c>
      <c r="AU2421">
        <v>1</v>
      </c>
      <c r="AV2421">
        <v>6</v>
      </c>
      <c r="AW2421" t="s">
        <v>10751</v>
      </c>
      <c r="AX2421">
        <v>8</v>
      </c>
      <c r="AY2421" t="s">
        <v>10751</v>
      </c>
      <c r="AZ2421" t="s">
        <v>10751</v>
      </c>
      <c r="BA2421">
        <v>1</v>
      </c>
      <c r="BB2421" t="s">
        <v>10751</v>
      </c>
      <c r="BC2421" t="s">
        <v>10751</v>
      </c>
      <c r="BD2421" t="s">
        <v>10751</v>
      </c>
    </row>
    <row r="2422" spans="1:56">
      <c r="A2422" t="s">
        <v>10754</v>
      </c>
      <c r="B2422">
        <v>6500</v>
      </c>
      <c r="C2422">
        <v>2015</v>
      </c>
      <c r="D2422" t="s">
        <v>10751</v>
      </c>
      <c r="E2422" t="s">
        <v>10751</v>
      </c>
      <c r="F2422" t="s">
        <v>10751</v>
      </c>
      <c r="H2422" t="s">
        <v>10751</v>
      </c>
      <c r="I2422" t="str">
        <f t="shared" si="44"/>
        <v/>
      </c>
      <c r="K2422" t="s">
        <v>10751</v>
      </c>
      <c r="L2422" t="s">
        <v>10751</v>
      </c>
      <c r="M2422" t="s">
        <v>10751</v>
      </c>
      <c r="N2422" t="s">
        <v>10751</v>
      </c>
      <c r="O2422" t="s">
        <v>10751</v>
      </c>
      <c r="P2422" t="s">
        <v>10751</v>
      </c>
      <c r="Q2422" t="s">
        <v>10751</v>
      </c>
      <c r="R2422" t="s">
        <v>10751</v>
      </c>
      <c r="S2422" t="s">
        <v>10751</v>
      </c>
      <c r="T2422" t="s">
        <v>10751</v>
      </c>
      <c r="U2422" t="s">
        <v>10751</v>
      </c>
      <c r="V2422" t="s">
        <v>10751</v>
      </c>
      <c r="W2422" t="s">
        <v>10751</v>
      </c>
      <c r="X2422" t="s">
        <v>10751</v>
      </c>
      <c r="Y2422" t="s">
        <v>10751</v>
      </c>
      <c r="Z2422" t="s">
        <v>10751</v>
      </c>
      <c r="AA2422" t="s">
        <v>10751</v>
      </c>
      <c r="AB2422" t="s">
        <v>10751</v>
      </c>
      <c r="AC2422" t="s">
        <v>10751</v>
      </c>
      <c r="AD2422" t="s">
        <v>10751</v>
      </c>
      <c r="AE2422" t="s">
        <v>10751</v>
      </c>
      <c r="AF2422" t="s">
        <v>10751</v>
      </c>
      <c r="AG2422" t="s">
        <v>10751</v>
      </c>
      <c r="AH2422" t="s">
        <v>10751</v>
      </c>
      <c r="AI2422" t="s">
        <v>10751</v>
      </c>
      <c r="AJ2422" t="s">
        <v>10751</v>
      </c>
      <c r="AK2422" t="s">
        <v>10751</v>
      </c>
      <c r="AL2422" t="s">
        <v>10751</v>
      </c>
      <c r="AM2422" t="s">
        <v>10751</v>
      </c>
      <c r="AN2422" t="s">
        <v>10751</v>
      </c>
      <c r="AO2422" t="s">
        <v>10751</v>
      </c>
      <c r="AP2422" t="s">
        <v>10751</v>
      </c>
      <c r="AQ2422" t="s">
        <v>10751</v>
      </c>
      <c r="AR2422" t="s">
        <v>10751</v>
      </c>
      <c r="AS2422" t="s">
        <v>10751</v>
      </c>
      <c r="AT2422" t="s">
        <v>10751</v>
      </c>
      <c r="AU2422" t="s">
        <v>10751</v>
      </c>
      <c r="AV2422" t="s">
        <v>10751</v>
      </c>
      <c r="AW2422" t="s">
        <v>10751</v>
      </c>
      <c r="AX2422" t="s">
        <v>10751</v>
      </c>
      <c r="AY2422" t="s">
        <v>10751</v>
      </c>
      <c r="AZ2422" t="s">
        <v>10751</v>
      </c>
      <c r="BA2422" t="s">
        <v>10751</v>
      </c>
      <c r="BB2422" t="s">
        <v>10751</v>
      </c>
      <c r="BC2422" t="s">
        <v>10751</v>
      </c>
      <c r="BD2422" t="s">
        <v>10751</v>
      </c>
    </row>
    <row r="2423" spans="1:56">
      <c r="A2423" t="s">
        <v>10754</v>
      </c>
      <c r="B2423">
        <v>6500</v>
      </c>
      <c r="C2423">
        <v>2016</v>
      </c>
      <c r="D2423" t="s">
        <v>10751</v>
      </c>
      <c r="E2423" t="s">
        <v>10751</v>
      </c>
      <c r="F2423" t="s">
        <v>10751</v>
      </c>
      <c r="H2423" t="s">
        <v>10751</v>
      </c>
      <c r="I2423" t="str">
        <f t="shared" si="44"/>
        <v/>
      </c>
      <c r="K2423" t="s">
        <v>10751</v>
      </c>
      <c r="L2423" t="s">
        <v>10751</v>
      </c>
      <c r="M2423" t="s">
        <v>10751</v>
      </c>
      <c r="N2423" t="s">
        <v>10751</v>
      </c>
      <c r="O2423" t="s">
        <v>10751</v>
      </c>
      <c r="P2423" t="s">
        <v>10751</v>
      </c>
      <c r="Q2423" t="s">
        <v>10751</v>
      </c>
      <c r="R2423" t="s">
        <v>10751</v>
      </c>
      <c r="S2423" t="s">
        <v>10751</v>
      </c>
      <c r="T2423" t="s">
        <v>10751</v>
      </c>
      <c r="U2423" t="s">
        <v>10751</v>
      </c>
      <c r="V2423" t="s">
        <v>10751</v>
      </c>
      <c r="W2423" t="s">
        <v>10751</v>
      </c>
      <c r="X2423" t="s">
        <v>10751</v>
      </c>
      <c r="Y2423" t="s">
        <v>10751</v>
      </c>
      <c r="Z2423" t="s">
        <v>10751</v>
      </c>
      <c r="AA2423" t="s">
        <v>10751</v>
      </c>
      <c r="AB2423" t="s">
        <v>10751</v>
      </c>
      <c r="AC2423" t="s">
        <v>10751</v>
      </c>
      <c r="AD2423" t="s">
        <v>10751</v>
      </c>
      <c r="AE2423" t="s">
        <v>10751</v>
      </c>
      <c r="AF2423" t="s">
        <v>10751</v>
      </c>
      <c r="AG2423" t="s">
        <v>10751</v>
      </c>
      <c r="AH2423" t="s">
        <v>10751</v>
      </c>
      <c r="AI2423" t="s">
        <v>10751</v>
      </c>
      <c r="AJ2423" t="s">
        <v>10751</v>
      </c>
      <c r="AK2423" t="s">
        <v>10751</v>
      </c>
      <c r="AL2423" t="s">
        <v>10751</v>
      </c>
      <c r="AM2423" t="s">
        <v>10751</v>
      </c>
      <c r="AN2423" t="s">
        <v>10751</v>
      </c>
      <c r="AO2423" t="s">
        <v>10751</v>
      </c>
      <c r="AP2423" t="s">
        <v>10751</v>
      </c>
      <c r="AQ2423" t="s">
        <v>10751</v>
      </c>
      <c r="AR2423" t="s">
        <v>10751</v>
      </c>
      <c r="AS2423" t="s">
        <v>10751</v>
      </c>
      <c r="AT2423" t="s">
        <v>10751</v>
      </c>
      <c r="AU2423" t="s">
        <v>10751</v>
      </c>
      <c r="AV2423" t="s">
        <v>10751</v>
      </c>
      <c r="AW2423" t="s">
        <v>10751</v>
      </c>
      <c r="AX2423" t="s">
        <v>10751</v>
      </c>
      <c r="AY2423" t="s">
        <v>10751</v>
      </c>
      <c r="AZ2423" t="s">
        <v>10751</v>
      </c>
      <c r="BA2423" t="s">
        <v>10751</v>
      </c>
      <c r="BB2423" t="s">
        <v>10751</v>
      </c>
      <c r="BC2423" t="s">
        <v>10751</v>
      </c>
      <c r="BD2423" t="s">
        <v>10751</v>
      </c>
    </row>
    <row r="2424" spans="1:56">
      <c r="A2424" t="s">
        <v>10754</v>
      </c>
      <c r="B2424">
        <v>6500</v>
      </c>
      <c r="C2424">
        <v>2017</v>
      </c>
      <c r="D2424" t="s">
        <v>10751</v>
      </c>
      <c r="E2424" t="s">
        <v>10751</v>
      </c>
      <c r="F2424" t="s">
        <v>10751</v>
      </c>
      <c r="H2424" t="s">
        <v>10751</v>
      </c>
      <c r="I2424" t="str">
        <f t="shared" si="44"/>
        <v/>
      </c>
      <c r="K2424" t="s">
        <v>10751</v>
      </c>
      <c r="L2424" t="s">
        <v>10751</v>
      </c>
      <c r="M2424" t="s">
        <v>10751</v>
      </c>
      <c r="N2424" t="s">
        <v>10751</v>
      </c>
      <c r="O2424" t="s">
        <v>10751</v>
      </c>
      <c r="P2424" t="s">
        <v>10751</v>
      </c>
      <c r="Q2424" t="s">
        <v>10751</v>
      </c>
      <c r="R2424" t="s">
        <v>10751</v>
      </c>
      <c r="S2424" t="s">
        <v>10751</v>
      </c>
      <c r="T2424" t="s">
        <v>10751</v>
      </c>
      <c r="U2424" t="s">
        <v>10751</v>
      </c>
      <c r="V2424" t="s">
        <v>10751</v>
      </c>
      <c r="W2424" t="s">
        <v>10751</v>
      </c>
      <c r="X2424" t="s">
        <v>10751</v>
      </c>
      <c r="Y2424" t="s">
        <v>10751</v>
      </c>
      <c r="Z2424" t="s">
        <v>10751</v>
      </c>
      <c r="AA2424" t="s">
        <v>10751</v>
      </c>
      <c r="AB2424" t="s">
        <v>10751</v>
      </c>
      <c r="AC2424" t="s">
        <v>10751</v>
      </c>
      <c r="AD2424" t="s">
        <v>10751</v>
      </c>
      <c r="AE2424" t="s">
        <v>10751</v>
      </c>
      <c r="AF2424" t="s">
        <v>10751</v>
      </c>
      <c r="AG2424" t="s">
        <v>10751</v>
      </c>
      <c r="AH2424" t="s">
        <v>10751</v>
      </c>
      <c r="AI2424" t="s">
        <v>10751</v>
      </c>
      <c r="AJ2424" t="s">
        <v>10751</v>
      </c>
      <c r="AK2424" t="s">
        <v>10751</v>
      </c>
      <c r="AL2424" t="s">
        <v>10751</v>
      </c>
      <c r="AM2424" t="s">
        <v>10751</v>
      </c>
      <c r="AN2424" t="s">
        <v>10751</v>
      </c>
      <c r="AO2424" t="s">
        <v>10751</v>
      </c>
      <c r="AP2424" t="s">
        <v>10751</v>
      </c>
      <c r="AQ2424" t="s">
        <v>10751</v>
      </c>
      <c r="AR2424" t="s">
        <v>10751</v>
      </c>
      <c r="AS2424" t="s">
        <v>10751</v>
      </c>
      <c r="AT2424" t="s">
        <v>10751</v>
      </c>
      <c r="AU2424" t="s">
        <v>10751</v>
      </c>
      <c r="AV2424" t="s">
        <v>10751</v>
      </c>
      <c r="AW2424" t="s">
        <v>10751</v>
      </c>
      <c r="AX2424" t="s">
        <v>10751</v>
      </c>
      <c r="AY2424" t="s">
        <v>10751</v>
      </c>
      <c r="AZ2424" t="s">
        <v>10751</v>
      </c>
      <c r="BA2424" t="s">
        <v>10751</v>
      </c>
      <c r="BB2424" t="s">
        <v>10751</v>
      </c>
      <c r="BC2424" t="s">
        <v>10751</v>
      </c>
      <c r="BD2424" t="s">
        <v>10751</v>
      </c>
    </row>
    <row r="2425" spans="1:56">
      <c r="A2425" t="s">
        <v>10754</v>
      </c>
      <c r="B2425">
        <v>6500</v>
      </c>
      <c r="C2425">
        <v>2018</v>
      </c>
      <c r="D2425" t="s">
        <v>10751</v>
      </c>
      <c r="E2425" t="s">
        <v>10751</v>
      </c>
      <c r="F2425" t="s">
        <v>10751</v>
      </c>
      <c r="H2425" t="s">
        <v>10751</v>
      </c>
      <c r="I2425" t="str">
        <f t="shared" si="44"/>
        <v/>
      </c>
      <c r="K2425" t="s">
        <v>10751</v>
      </c>
      <c r="L2425" t="s">
        <v>10751</v>
      </c>
      <c r="M2425" t="s">
        <v>10751</v>
      </c>
      <c r="N2425" t="s">
        <v>10751</v>
      </c>
      <c r="O2425" t="s">
        <v>10751</v>
      </c>
      <c r="P2425" t="s">
        <v>10751</v>
      </c>
      <c r="Q2425" t="s">
        <v>10751</v>
      </c>
      <c r="R2425" t="s">
        <v>10751</v>
      </c>
      <c r="S2425" t="s">
        <v>10751</v>
      </c>
      <c r="T2425" t="s">
        <v>10751</v>
      </c>
      <c r="U2425" t="s">
        <v>10751</v>
      </c>
      <c r="V2425" t="s">
        <v>10751</v>
      </c>
      <c r="W2425" t="s">
        <v>10751</v>
      </c>
      <c r="X2425" t="s">
        <v>10751</v>
      </c>
      <c r="Y2425" t="s">
        <v>10751</v>
      </c>
      <c r="Z2425" t="s">
        <v>10751</v>
      </c>
      <c r="AA2425" t="s">
        <v>10751</v>
      </c>
      <c r="AB2425" t="s">
        <v>10751</v>
      </c>
      <c r="AC2425" t="s">
        <v>10751</v>
      </c>
      <c r="AD2425" t="s">
        <v>10751</v>
      </c>
      <c r="AE2425" t="s">
        <v>10751</v>
      </c>
      <c r="AF2425" t="s">
        <v>10751</v>
      </c>
      <c r="AG2425" t="s">
        <v>10751</v>
      </c>
      <c r="AH2425" t="s">
        <v>10751</v>
      </c>
      <c r="AI2425" t="s">
        <v>10751</v>
      </c>
      <c r="AJ2425" t="s">
        <v>10751</v>
      </c>
      <c r="AK2425" t="s">
        <v>10751</v>
      </c>
      <c r="AL2425" t="s">
        <v>10751</v>
      </c>
      <c r="AM2425" t="s">
        <v>10751</v>
      </c>
      <c r="AN2425" t="s">
        <v>10751</v>
      </c>
      <c r="AO2425" t="s">
        <v>10751</v>
      </c>
      <c r="AP2425" t="s">
        <v>10751</v>
      </c>
      <c r="AQ2425" t="s">
        <v>10751</v>
      </c>
      <c r="AR2425" t="s">
        <v>10751</v>
      </c>
      <c r="AS2425" t="s">
        <v>10751</v>
      </c>
      <c r="AT2425" t="s">
        <v>10751</v>
      </c>
      <c r="AU2425" t="s">
        <v>10751</v>
      </c>
      <c r="AV2425" t="s">
        <v>10751</v>
      </c>
      <c r="AW2425" t="s">
        <v>10751</v>
      </c>
      <c r="AX2425" t="s">
        <v>10751</v>
      </c>
      <c r="AY2425" t="s">
        <v>10751</v>
      </c>
      <c r="AZ2425" t="s">
        <v>10751</v>
      </c>
      <c r="BA2425" t="s">
        <v>10751</v>
      </c>
      <c r="BB2425" t="s">
        <v>10751</v>
      </c>
      <c r="BC2425" t="s">
        <v>10751</v>
      </c>
      <c r="BD2425" t="s">
        <v>10751</v>
      </c>
    </row>
    <row r="2426" spans="1:56">
      <c r="A2426" t="s">
        <v>10754</v>
      </c>
      <c r="B2426">
        <v>6500</v>
      </c>
      <c r="C2426">
        <v>2019</v>
      </c>
      <c r="D2426" t="s">
        <v>10751</v>
      </c>
      <c r="E2426" t="s">
        <v>10751</v>
      </c>
      <c r="F2426" t="s">
        <v>10751</v>
      </c>
      <c r="H2426" t="s">
        <v>10751</v>
      </c>
      <c r="I2426" t="str">
        <f t="shared" si="44"/>
        <v/>
      </c>
      <c r="K2426" t="s">
        <v>10751</v>
      </c>
      <c r="L2426" t="s">
        <v>10751</v>
      </c>
      <c r="M2426" t="s">
        <v>10751</v>
      </c>
      <c r="N2426" t="s">
        <v>10751</v>
      </c>
      <c r="O2426" t="s">
        <v>10751</v>
      </c>
      <c r="P2426" t="s">
        <v>10751</v>
      </c>
      <c r="Q2426" t="s">
        <v>10751</v>
      </c>
      <c r="R2426" t="s">
        <v>10751</v>
      </c>
      <c r="S2426" t="s">
        <v>10751</v>
      </c>
      <c r="T2426" t="s">
        <v>10751</v>
      </c>
      <c r="U2426" t="s">
        <v>10751</v>
      </c>
      <c r="V2426" t="s">
        <v>10751</v>
      </c>
      <c r="W2426" t="s">
        <v>10751</v>
      </c>
      <c r="X2426" t="s">
        <v>10751</v>
      </c>
      <c r="Y2426" t="s">
        <v>10751</v>
      </c>
      <c r="Z2426" t="s">
        <v>10751</v>
      </c>
      <c r="AA2426" t="s">
        <v>10751</v>
      </c>
      <c r="AB2426" t="s">
        <v>10751</v>
      </c>
      <c r="AC2426" t="s">
        <v>10751</v>
      </c>
      <c r="AD2426" t="s">
        <v>10751</v>
      </c>
      <c r="AE2426" t="s">
        <v>10751</v>
      </c>
      <c r="AF2426" t="s">
        <v>10751</v>
      </c>
      <c r="AG2426" t="s">
        <v>10751</v>
      </c>
      <c r="AH2426" t="s">
        <v>10751</v>
      </c>
      <c r="AI2426" t="s">
        <v>10751</v>
      </c>
      <c r="AJ2426" t="s">
        <v>10751</v>
      </c>
      <c r="AK2426" t="s">
        <v>10751</v>
      </c>
      <c r="AL2426" t="s">
        <v>10751</v>
      </c>
      <c r="AM2426" t="s">
        <v>10751</v>
      </c>
      <c r="AN2426" t="s">
        <v>10751</v>
      </c>
      <c r="AO2426" t="s">
        <v>10751</v>
      </c>
      <c r="AP2426" t="s">
        <v>10751</v>
      </c>
      <c r="AQ2426" t="s">
        <v>10751</v>
      </c>
      <c r="AR2426" t="s">
        <v>10751</v>
      </c>
      <c r="AS2426" t="s">
        <v>10751</v>
      </c>
      <c r="AT2426" t="s">
        <v>10751</v>
      </c>
      <c r="AU2426" t="s">
        <v>10751</v>
      </c>
      <c r="AV2426" t="s">
        <v>10751</v>
      </c>
      <c r="AW2426" t="s">
        <v>10751</v>
      </c>
      <c r="AX2426" t="s">
        <v>10751</v>
      </c>
      <c r="AY2426" t="s">
        <v>10751</v>
      </c>
      <c r="AZ2426" t="s">
        <v>10751</v>
      </c>
      <c r="BA2426" t="s">
        <v>10751</v>
      </c>
      <c r="BB2426" t="s">
        <v>10751</v>
      </c>
      <c r="BC2426" t="s">
        <v>10751</v>
      </c>
      <c r="BD2426" t="s">
        <v>10751</v>
      </c>
    </row>
    <row r="2427" spans="1:56">
      <c r="A2427" t="s">
        <v>10754</v>
      </c>
      <c r="B2427">
        <v>6500</v>
      </c>
      <c r="C2427">
        <v>2020</v>
      </c>
      <c r="D2427" t="s">
        <v>10751</v>
      </c>
      <c r="E2427" t="s">
        <v>10751</v>
      </c>
      <c r="F2427" t="s">
        <v>10751</v>
      </c>
      <c r="H2427" t="s">
        <v>10751</v>
      </c>
      <c r="I2427" t="str">
        <f t="shared" si="44"/>
        <v/>
      </c>
      <c r="K2427" t="s">
        <v>10751</v>
      </c>
      <c r="L2427" t="s">
        <v>10751</v>
      </c>
      <c r="M2427" t="s">
        <v>10751</v>
      </c>
      <c r="N2427" t="s">
        <v>10751</v>
      </c>
      <c r="O2427" t="s">
        <v>10751</v>
      </c>
      <c r="P2427" t="s">
        <v>10751</v>
      </c>
      <c r="Q2427" t="s">
        <v>10751</v>
      </c>
      <c r="R2427" t="s">
        <v>10751</v>
      </c>
      <c r="S2427" t="s">
        <v>10751</v>
      </c>
      <c r="T2427" t="s">
        <v>10751</v>
      </c>
      <c r="U2427" t="s">
        <v>10751</v>
      </c>
      <c r="V2427" t="s">
        <v>10751</v>
      </c>
      <c r="W2427" t="s">
        <v>10751</v>
      </c>
      <c r="X2427" t="s">
        <v>10751</v>
      </c>
      <c r="Y2427" t="s">
        <v>10751</v>
      </c>
      <c r="Z2427" t="s">
        <v>10751</v>
      </c>
      <c r="AA2427" t="s">
        <v>10751</v>
      </c>
      <c r="AB2427" t="s">
        <v>10751</v>
      </c>
      <c r="AC2427" t="s">
        <v>10751</v>
      </c>
      <c r="AD2427" t="s">
        <v>10751</v>
      </c>
      <c r="AE2427" t="s">
        <v>10751</v>
      </c>
      <c r="AF2427" t="s">
        <v>10751</v>
      </c>
      <c r="AG2427" t="s">
        <v>10751</v>
      </c>
      <c r="AH2427" t="s">
        <v>10751</v>
      </c>
      <c r="AI2427" t="s">
        <v>10751</v>
      </c>
      <c r="AJ2427" t="s">
        <v>10751</v>
      </c>
      <c r="AK2427" t="s">
        <v>10751</v>
      </c>
      <c r="AL2427" t="s">
        <v>10751</v>
      </c>
      <c r="AM2427" t="s">
        <v>10751</v>
      </c>
      <c r="AN2427" t="s">
        <v>10751</v>
      </c>
      <c r="AO2427" t="s">
        <v>10751</v>
      </c>
      <c r="AP2427" t="s">
        <v>10751</v>
      </c>
      <c r="AQ2427" t="s">
        <v>10751</v>
      </c>
      <c r="AR2427" t="s">
        <v>10751</v>
      </c>
      <c r="AS2427" t="s">
        <v>10751</v>
      </c>
      <c r="AT2427" t="s">
        <v>10751</v>
      </c>
      <c r="AU2427" t="s">
        <v>10751</v>
      </c>
      <c r="AV2427" t="s">
        <v>10751</v>
      </c>
      <c r="AW2427" t="s">
        <v>10751</v>
      </c>
      <c r="AX2427" t="s">
        <v>10751</v>
      </c>
      <c r="AY2427" t="s">
        <v>10751</v>
      </c>
      <c r="AZ2427" t="s">
        <v>10751</v>
      </c>
      <c r="BA2427" t="s">
        <v>10751</v>
      </c>
      <c r="BB2427" t="s">
        <v>10751</v>
      </c>
      <c r="BC2427" t="s">
        <v>10751</v>
      </c>
      <c r="BD2427" t="s">
        <v>10751</v>
      </c>
    </row>
    <row r="2428" spans="1:56">
      <c r="A2428" t="s">
        <v>10754</v>
      </c>
      <c r="B2428">
        <v>6500</v>
      </c>
      <c r="C2428">
        <v>2021</v>
      </c>
      <c r="D2428" t="s">
        <v>10751</v>
      </c>
      <c r="E2428" t="s">
        <v>10751</v>
      </c>
      <c r="F2428" t="s">
        <v>10751</v>
      </c>
      <c r="G2428" t="str">
        <f>IFERROR(F2428*E2428,"")</f>
        <v/>
      </c>
      <c r="H2428" t="s">
        <v>10751</v>
      </c>
      <c r="I2428" t="str">
        <f t="shared" si="44"/>
        <v/>
      </c>
      <c r="J2428" t="str">
        <f>IFERROR(M2428*E2428,"")</f>
        <v/>
      </c>
      <c r="K2428" t="s">
        <v>10751</v>
      </c>
      <c r="L2428" t="s">
        <v>10751</v>
      </c>
      <c r="M2428" t="s">
        <v>10751</v>
      </c>
      <c r="N2428" t="s">
        <v>10751</v>
      </c>
      <c r="O2428" t="s">
        <v>10751</v>
      </c>
      <c r="P2428" t="s">
        <v>10751</v>
      </c>
      <c r="Q2428" t="s">
        <v>10751</v>
      </c>
      <c r="R2428" t="s">
        <v>10751</v>
      </c>
      <c r="S2428" t="s">
        <v>10751</v>
      </c>
      <c r="T2428" t="s">
        <v>10751</v>
      </c>
      <c r="U2428" t="s">
        <v>10751</v>
      </c>
      <c r="V2428" t="s">
        <v>10751</v>
      </c>
      <c r="W2428" t="s">
        <v>10751</v>
      </c>
      <c r="X2428" t="s">
        <v>10751</v>
      </c>
      <c r="Y2428" t="s">
        <v>10751</v>
      </c>
      <c r="Z2428" t="s">
        <v>10751</v>
      </c>
      <c r="AA2428" t="s">
        <v>10751</v>
      </c>
      <c r="AB2428" t="s">
        <v>10751</v>
      </c>
      <c r="AC2428" t="s">
        <v>10751</v>
      </c>
      <c r="AD2428" t="s">
        <v>10751</v>
      </c>
      <c r="AE2428" t="s">
        <v>10751</v>
      </c>
      <c r="AF2428" t="s">
        <v>10751</v>
      </c>
      <c r="AG2428" t="s">
        <v>10751</v>
      </c>
      <c r="AH2428" t="s">
        <v>10751</v>
      </c>
      <c r="AI2428" t="s">
        <v>10751</v>
      </c>
      <c r="AJ2428" t="s">
        <v>10751</v>
      </c>
      <c r="AK2428" t="s">
        <v>10751</v>
      </c>
      <c r="AL2428" t="s">
        <v>10751</v>
      </c>
      <c r="AM2428" t="s">
        <v>10751</v>
      </c>
      <c r="AN2428" t="s">
        <v>10751</v>
      </c>
      <c r="AO2428" t="s">
        <v>10751</v>
      </c>
      <c r="AP2428" t="s">
        <v>10751</v>
      </c>
      <c r="AQ2428" t="s">
        <v>10751</v>
      </c>
      <c r="AR2428" t="s">
        <v>10751</v>
      </c>
      <c r="AS2428" t="s">
        <v>10751</v>
      </c>
      <c r="AT2428" t="s">
        <v>10751</v>
      </c>
      <c r="AU2428" t="s">
        <v>10751</v>
      </c>
      <c r="AV2428" t="s">
        <v>10751</v>
      </c>
      <c r="AW2428" t="s">
        <v>10751</v>
      </c>
      <c r="AX2428" t="s">
        <v>10751</v>
      </c>
      <c r="AY2428" t="s">
        <v>10751</v>
      </c>
      <c r="AZ2428" t="s">
        <v>10751</v>
      </c>
      <c r="BA2428" t="s">
        <v>10751</v>
      </c>
      <c r="BB2428" t="s">
        <v>10751</v>
      </c>
      <c r="BC2428" t="s">
        <v>10751</v>
      </c>
      <c r="BD2428" t="s">
        <v>10751</v>
      </c>
    </row>
    <row r="2429" spans="1:56">
      <c r="A2429" t="s">
        <v>10754</v>
      </c>
      <c r="B2429">
        <v>6500</v>
      </c>
      <c r="C2429" t="s">
        <v>10752</v>
      </c>
      <c r="D2429" t="s">
        <v>10751</v>
      </c>
      <c r="E2429">
        <v>1.5250000000000001E-3</v>
      </c>
      <c r="F2429">
        <v>31.035309999999999</v>
      </c>
      <c r="H2429">
        <v>23.87181</v>
      </c>
      <c r="I2429">
        <f t="shared" si="44"/>
        <v>3.6404510250000001E-2</v>
      </c>
      <c r="K2429">
        <v>22.261669999999999</v>
      </c>
      <c r="L2429">
        <v>25.249500000000001</v>
      </c>
      <c r="M2429">
        <v>340.63207</v>
      </c>
      <c r="N2429">
        <v>371.58904999999999</v>
      </c>
      <c r="O2429">
        <v>317.27855</v>
      </c>
      <c r="P2429">
        <v>71.404129999999995</v>
      </c>
      <c r="Q2429">
        <v>210.47980000000001</v>
      </c>
      <c r="R2429">
        <v>414.06790000000001</v>
      </c>
      <c r="S2429">
        <v>5.6839000000000004</v>
      </c>
      <c r="T2429">
        <v>1.869731</v>
      </c>
      <c r="U2429">
        <v>6.3702999999999996E-2</v>
      </c>
      <c r="V2429">
        <v>100.87981000000001</v>
      </c>
      <c r="W2429" t="s">
        <v>10751</v>
      </c>
      <c r="X2429">
        <v>0.998</v>
      </c>
      <c r="Y2429">
        <v>2E-3</v>
      </c>
      <c r="Z2429" t="s">
        <v>10751</v>
      </c>
      <c r="AA2429">
        <v>0.23699999999999999</v>
      </c>
      <c r="AB2429">
        <v>0.76300000000000001</v>
      </c>
      <c r="AC2429" t="s">
        <v>10751</v>
      </c>
      <c r="AD2429" t="s">
        <v>10751</v>
      </c>
      <c r="AE2429" t="s">
        <v>10751</v>
      </c>
      <c r="AF2429" t="s">
        <v>10751</v>
      </c>
      <c r="AG2429">
        <v>0.76300000000000001</v>
      </c>
      <c r="AH2429" t="s">
        <v>10751</v>
      </c>
      <c r="AI2429">
        <v>0.23699999999999999</v>
      </c>
      <c r="AJ2429" t="s">
        <v>10751</v>
      </c>
      <c r="AK2429">
        <v>0.23699999999999999</v>
      </c>
      <c r="AL2429" t="s">
        <v>10751</v>
      </c>
      <c r="AM2429" t="s">
        <v>10751</v>
      </c>
      <c r="AN2429" t="s">
        <v>10751</v>
      </c>
      <c r="AO2429">
        <v>0.70599999999999996</v>
      </c>
      <c r="AP2429">
        <v>5.8000000000000003E-2</v>
      </c>
      <c r="AQ2429">
        <v>0.76300000000000001</v>
      </c>
      <c r="AR2429">
        <v>2.9000000000000001E-2</v>
      </c>
      <c r="AS2429" t="s">
        <v>10751</v>
      </c>
      <c r="AT2429">
        <v>0.76300000000000001</v>
      </c>
      <c r="AU2429">
        <v>0.76300000000000001</v>
      </c>
      <c r="AV2429">
        <v>7.9</v>
      </c>
      <c r="AW2429" t="s">
        <v>10751</v>
      </c>
      <c r="AX2429">
        <v>6</v>
      </c>
      <c r="AY2429">
        <v>0.23699999999999999</v>
      </c>
      <c r="AZ2429" t="s">
        <v>10751</v>
      </c>
      <c r="BA2429" t="s">
        <v>10751</v>
      </c>
      <c r="BB2429" t="s">
        <v>10751</v>
      </c>
      <c r="BC2429" t="s">
        <v>10751</v>
      </c>
      <c r="BD2429">
        <v>0.76300000000000001</v>
      </c>
    </row>
    <row r="2430" spans="1:56">
      <c r="A2430" t="s">
        <v>10755</v>
      </c>
      <c r="B2430">
        <v>7000</v>
      </c>
      <c r="C2430">
        <v>1975</v>
      </c>
      <c r="D2430" t="s">
        <v>10751</v>
      </c>
      <c r="E2430" t="s">
        <v>10751</v>
      </c>
      <c r="F2430" t="s">
        <v>10751</v>
      </c>
      <c r="H2430" t="s">
        <v>10751</v>
      </c>
      <c r="I2430" t="str">
        <f t="shared" si="44"/>
        <v/>
      </c>
      <c r="K2430" t="s">
        <v>10751</v>
      </c>
      <c r="L2430" t="s">
        <v>10751</v>
      </c>
      <c r="M2430" t="s">
        <v>10751</v>
      </c>
      <c r="N2430" t="s">
        <v>10751</v>
      </c>
      <c r="O2430" t="s">
        <v>10751</v>
      </c>
      <c r="P2430" t="s">
        <v>10751</v>
      </c>
      <c r="Q2430" t="s">
        <v>10751</v>
      </c>
      <c r="R2430" t="s">
        <v>10751</v>
      </c>
      <c r="S2430" t="s">
        <v>10751</v>
      </c>
      <c r="T2430" t="s">
        <v>10751</v>
      </c>
      <c r="U2430" t="s">
        <v>10751</v>
      </c>
      <c r="V2430" t="s">
        <v>10751</v>
      </c>
      <c r="W2430" t="s">
        <v>10751</v>
      </c>
      <c r="X2430" t="s">
        <v>10751</v>
      </c>
      <c r="Y2430" t="s">
        <v>10751</v>
      </c>
      <c r="Z2430" t="s">
        <v>10751</v>
      </c>
      <c r="AA2430" t="s">
        <v>10751</v>
      </c>
      <c r="AB2430" t="s">
        <v>10751</v>
      </c>
      <c r="AC2430" t="s">
        <v>10751</v>
      </c>
      <c r="AD2430" t="s">
        <v>10751</v>
      </c>
      <c r="AE2430" t="s">
        <v>10751</v>
      </c>
      <c r="AF2430" t="s">
        <v>10751</v>
      </c>
      <c r="AG2430" t="s">
        <v>10751</v>
      </c>
      <c r="AH2430" t="s">
        <v>10751</v>
      </c>
      <c r="AI2430" t="s">
        <v>10751</v>
      </c>
      <c r="AJ2430" t="s">
        <v>10751</v>
      </c>
      <c r="AK2430" t="s">
        <v>10751</v>
      </c>
      <c r="AL2430" t="s">
        <v>10751</v>
      </c>
      <c r="AM2430" t="s">
        <v>10751</v>
      </c>
      <c r="AN2430" t="s">
        <v>10751</v>
      </c>
      <c r="AO2430" t="s">
        <v>10751</v>
      </c>
      <c r="AP2430" t="s">
        <v>10751</v>
      </c>
      <c r="AQ2430" t="s">
        <v>10751</v>
      </c>
      <c r="AR2430" t="s">
        <v>10751</v>
      </c>
      <c r="AS2430" t="s">
        <v>10751</v>
      </c>
      <c r="AT2430" t="s">
        <v>10751</v>
      </c>
      <c r="AU2430" t="s">
        <v>10751</v>
      </c>
      <c r="AV2430" t="s">
        <v>10751</v>
      </c>
      <c r="AW2430" t="s">
        <v>10751</v>
      </c>
      <c r="AX2430" t="s">
        <v>10751</v>
      </c>
      <c r="AY2430" t="s">
        <v>10751</v>
      </c>
      <c r="AZ2430" t="s">
        <v>10751</v>
      </c>
      <c r="BA2430" t="s">
        <v>10751</v>
      </c>
      <c r="BB2430" t="s">
        <v>10751</v>
      </c>
      <c r="BC2430" t="s">
        <v>10751</v>
      </c>
      <c r="BD2430" t="s">
        <v>10751</v>
      </c>
    </row>
    <row r="2431" spans="1:56">
      <c r="A2431" t="s">
        <v>10755</v>
      </c>
      <c r="B2431">
        <v>7000</v>
      </c>
      <c r="C2431">
        <v>1976</v>
      </c>
      <c r="D2431" t="s">
        <v>10751</v>
      </c>
      <c r="E2431" t="s">
        <v>10751</v>
      </c>
      <c r="F2431" t="s">
        <v>10751</v>
      </c>
      <c r="H2431" t="s">
        <v>10751</v>
      </c>
      <c r="I2431" t="str">
        <f t="shared" si="44"/>
        <v/>
      </c>
      <c r="K2431" t="s">
        <v>10751</v>
      </c>
      <c r="L2431" t="s">
        <v>10751</v>
      </c>
      <c r="M2431" t="s">
        <v>10751</v>
      </c>
      <c r="N2431" t="s">
        <v>10751</v>
      </c>
      <c r="O2431" t="s">
        <v>10751</v>
      </c>
      <c r="P2431" t="s">
        <v>10751</v>
      </c>
      <c r="Q2431" t="s">
        <v>10751</v>
      </c>
      <c r="R2431" t="s">
        <v>10751</v>
      </c>
      <c r="S2431" t="s">
        <v>10751</v>
      </c>
      <c r="T2431" t="s">
        <v>10751</v>
      </c>
      <c r="U2431" t="s">
        <v>10751</v>
      </c>
      <c r="V2431" t="s">
        <v>10751</v>
      </c>
      <c r="W2431" t="s">
        <v>10751</v>
      </c>
      <c r="X2431" t="s">
        <v>10751</v>
      </c>
      <c r="Y2431" t="s">
        <v>10751</v>
      </c>
      <c r="Z2431" t="s">
        <v>10751</v>
      </c>
      <c r="AA2431" t="s">
        <v>10751</v>
      </c>
      <c r="AB2431" t="s">
        <v>10751</v>
      </c>
      <c r="AC2431" t="s">
        <v>10751</v>
      </c>
      <c r="AD2431" t="s">
        <v>10751</v>
      </c>
      <c r="AE2431" t="s">
        <v>10751</v>
      </c>
      <c r="AF2431" t="s">
        <v>10751</v>
      </c>
      <c r="AG2431" t="s">
        <v>10751</v>
      </c>
      <c r="AH2431" t="s">
        <v>10751</v>
      </c>
      <c r="AI2431" t="s">
        <v>10751</v>
      </c>
      <c r="AJ2431" t="s">
        <v>10751</v>
      </c>
      <c r="AK2431" t="s">
        <v>10751</v>
      </c>
      <c r="AL2431" t="s">
        <v>10751</v>
      </c>
      <c r="AM2431" t="s">
        <v>10751</v>
      </c>
      <c r="AN2431" t="s">
        <v>10751</v>
      </c>
      <c r="AO2431" t="s">
        <v>10751</v>
      </c>
      <c r="AP2431" t="s">
        <v>10751</v>
      </c>
      <c r="AQ2431" t="s">
        <v>10751</v>
      </c>
      <c r="AR2431" t="s">
        <v>10751</v>
      </c>
      <c r="AS2431" t="s">
        <v>10751</v>
      </c>
      <c r="AT2431" t="s">
        <v>10751</v>
      </c>
      <c r="AU2431" t="s">
        <v>10751</v>
      </c>
      <c r="AV2431" t="s">
        <v>10751</v>
      </c>
      <c r="AW2431" t="s">
        <v>10751</v>
      </c>
      <c r="AX2431" t="s">
        <v>10751</v>
      </c>
      <c r="AY2431" t="s">
        <v>10751</v>
      </c>
      <c r="AZ2431" t="s">
        <v>10751</v>
      </c>
      <c r="BA2431" t="s">
        <v>10751</v>
      </c>
      <c r="BB2431" t="s">
        <v>10751</v>
      </c>
      <c r="BC2431" t="s">
        <v>10751</v>
      </c>
      <c r="BD2431" t="s">
        <v>10751</v>
      </c>
    </row>
    <row r="2432" spans="1:56">
      <c r="A2432" t="s">
        <v>10755</v>
      </c>
      <c r="B2432">
        <v>7000</v>
      </c>
      <c r="C2432">
        <v>1977</v>
      </c>
      <c r="D2432" t="s">
        <v>10751</v>
      </c>
      <c r="E2432" t="s">
        <v>10751</v>
      </c>
      <c r="F2432" t="s">
        <v>10751</v>
      </c>
      <c r="H2432" t="s">
        <v>10751</v>
      </c>
      <c r="I2432" t="str">
        <f t="shared" si="44"/>
        <v/>
      </c>
      <c r="K2432" t="s">
        <v>10751</v>
      </c>
      <c r="L2432" t="s">
        <v>10751</v>
      </c>
      <c r="M2432" t="s">
        <v>10751</v>
      </c>
      <c r="N2432" t="s">
        <v>10751</v>
      </c>
      <c r="O2432" t="s">
        <v>10751</v>
      </c>
      <c r="P2432" t="s">
        <v>10751</v>
      </c>
      <c r="Q2432" t="s">
        <v>10751</v>
      </c>
      <c r="R2432" t="s">
        <v>10751</v>
      </c>
      <c r="S2432" t="s">
        <v>10751</v>
      </c>
      <c r="T2432" t="s">
        <v>10751</v>
      </c>
      <c r="U2432" t="s">
        <v>10751</v>
      </c>
      <c r="V2432" t="s">
        <v>10751</v>
      </c>
      <c r="W2432" t="s">
        <v>10751</v>
      </c>
      <c r="X2432" t="s">
        <v>10751</v>
      </c>
      <c r="Y2432" t="s">
        <v>10751</v>
      </c>
      <c r="Z2432" t="s">
        <v>10751</v>
      </c>
      <c r="AA2432" t="s">
        <v>10751</v>
      </c>
      <c r="AB2432" t="s">
        <v>10751</v>
      </c>
      <c r="AC2432" t="s">
        <v>10751</v>
      </c>
      <c r="AD2432" t="s">
        <v>10751</v>
      </c>
      <c r="AE2432" t="s">
        <v>10751</v>
      </c>
      <c r="AF2432" t="s">
        <v>10751</v>
      </c>
      <c r="AG2432" t="s">
        <v>10751</v>
      </c>
      <c r="AH2432" t="s">
        <v>10751</v>
      </c>
      <c r="AI2432" t="s">
        <v>10751</v>
      </c>
      <c r="AJ2432" t="s">
        <v>10751</v>
      </c>
      <c r="AK2432" t="s">
        <v>10751</v>
      </c>
      <c r="AL2432" t="s">
        <v>10751</v>
      </c>
      <c r="AM2432" t="s">
        <v>10751</v>
      </c>
      <c r="AN2432" t="s">
        <v>10751</v>
      </c>
      <c r="AO2432" t="s">
        <v>10751</v>
      </c>
      <c r="AP2432" t="s">
        <v>10751</v>
      </c>
      <c r="AQ2432" t="s">
        <v>10751</v>
      </c>
      <c r="AR2432" t="s">
        <v>10751</v>
      </c>
      <c r="AS2432" t="s">
        <v>10751</v>
      </c>
      <c r="AT2432" t="s">
        <v>10751</v>
      </c>
      <c r="AU2432" t="s">
        <v>10751</v>
      </c>
      <c r="AV2432" t="s">
        <v>10751</v>
      </c>
      <c r="AW2432" t="s">
        <v>10751</v>
      </c>
      <c r="AX2432" t="s">
        <v>10751</v>
      </c>
      <c r="AY2432" t="s">
        <v>10751</v>
      </c>
      <c r="AZ2432" t="s">
        <v>10751</v>
      </c>
      <c r="BA2432" t="s">
        <v>10751</v>
      </c>
      <c r="BB2432" t="s">
        <v>10751</v>
      </c>
      <c r="BC2432" t="s">
        <v>10751</v>
      </c>
      <c r="BD2432" t="s">
        <v>10751</v>
      </c>
    </row>
    <row r="2433" spans="1:56">
      <c r="A2433" t="s">
        <v>10755</v>
      </c>
      <c r="B2433">
        <v>7000</v>
      </c>
      <c r="C2433">
        <v>1978</v>
      </c>
      <c r="D2433" t="s">
        <v>10751</v>
      </c>
      <c r="E2433" t="s">
        <v>10751</v>
      </c>
      <c r="F2433" t="s">
        <v>10751</v>
      </c>
      <c r="H2433" t="s">
        <v>10751</v>
      </c>
      <c r="I2433" t="str">
        <f t="shared" si="44"/>
        <v/>
      </c>
      <c r="K2433" t="s">
        <v>10751</v>
      </c>
      <c r="L2433" t="s">
        <v>10751</v>
      </c>
      <c r="M2433" t="s">
        <v>10751</v>
      </c>
      <c r="N2433" t="s">
        <v>10751</v>
      </c>
      <c r="O2433" t="s">
        <v>10751</v>
      </c>
      <c r="P2433" t="s">
        <v>10751</v>
      </c>
      <c r="Q2433" t="s">
        <v>10751</v>
      </c>
      <c r="R2433" t="s">
        <v>10751</v>
      </c>
      <c r="S2433" t="s">
        <v>10751</v>
      </c>
      <c r="T2433" t="s">
        <v>10751</v>
      </c>
      <c r="U2433" t="s">
        <v>10751</v>
      </c>
      <c r="V2433" t="s">
        <v>10751</v>
      </c>
      <c r="W2433" t="s">
        <v>10751</v>
      </c>
      <c r="X2433" t="s">
        <v>10751</v>
      </c>
      <c r="Y2433" t="s">
        <v>10751</v>
      </c>
      <c r="Z2433" t="s">
        <v>10751</v>
      </c>
      <c r="AA2433" t="s">
        <v>10751</v>
      </c>
      <c r="AB2433" t="s">
        <v>10751</v>
      </c>
      <c r="AC2433" t="s">
        <v>10751</v>
      </c>
      <c r="AD2433" t="s">
        <v>10751</v>
      </c>
      <c r="AE2433" t="s">
        <v>10751</v>
      </c>
      <c r="AF2433" t="s">
        <v>10751</v>
      </c>
      <c r="AG2433" t="s">
        <v>10751</v>
      </c>
      <c r="AH2433" t="s">
        <v>10751</v>
      </c>
      <c r="AI2433" t="s">
        <v>10751</v>
      </c>
      <c r="AJ2433" t="s">
        <v>10751</v>
      </c>
      <c r="AK2433" t="s">
        <v>10751</v>
      </c>
      <c r="AL2433" t="s">
        <v>10751</v>
      </c>
      <c r="AM2433" t="s">
        <v>10751</v>
      </c>
      <c r="AN2433" t="s">
        <v>10751</v>
      </c>
      <c r="AO2433" t="s">
        <v>10751</v>
      </c>
      <c r="AP2433" t="s">
        <v>10751</v>
      </c>
      <c r="AQ2433" t="s">
        <v>10751</v>
      </c>
      <c r="AR2433" t="s">
        <v>10751</v>
      </c>
      <c r="AS2433" t="s">
        <v>10751</v>
      </c>
      <c r="AT2433" t="s">
        <v>10751</v>
      </c>
      <c r="AU2433" t="s">
        <v>10751</v>
      </c>
      <c r="AV2433" t="s">
        <v>10751</v>
      </c>
      <c r="AW2433" t="s">
        <v>10751</v>
      </c>
      <c r="AX2433" t="s">
        <v>10751</v>
      </c>
      <c r="AY2433" t="s">
        <v>10751</v>
      </c>
      <c r="AZ2433" t="s">
        <v>10751</v>
      </c>
      <c r="BA2433" t="s">
        <v>10751</v>
      </c>
      <c r="BB2433" t="s">
        <v>10751</v>
      </c>
      <c r="BC2433" t="s">
        <v>10751</v>
      </c>
      <c r="BD2433" t="s">
        <v>10751</v>
      </c>
    </row>
    <row r="2434" spans="1:56">
      <c r="A2434" t="s">
        <v>10755</v>
      </c>
      <c r="B2434">
        <v>7000</v>
      </c>
      <c r="C2434">
        <v>1979</v>
      </c>
      <c r="D2434" t="s">
        <v>10751</v>
      </c>
      <c r="E2434" t="s">
        <v>10751</v>
      </c>
      <c r="F2434" t="s">
        <v>10751</v>
      </c>
      <c r="H2434" t="s">
        <v>10751</v>
      </c>
      <c r="I2434" t="str">
        <f t="shared" si="44"/>
        <v/>
      </c>
      <c r="K2434" t="s">
        <v>10751</v>
      </c>
      <c r="L2434" t="s">
        <v>10751</v>
      </c>
      <c r="M2434" t="s">
        <v>10751</v>
      </c>
      <c r="N2434" t="s">
        <v>10751</v>
      </c>
      <c r="O2434" t="s">
        <v>10751</v>
      </c>
      <c r="P2434" t="s">
        <v>10751</v>
      </c>
      <c r="Q2434" t="s">
        <v>10751</v>
      </c>
      <c r="R2434" t="s">
        <v>10751</v>
      </c>
      <c r="S2434" t="s">
        <v>10751</v>
      </c>
      <c r="T2434" t="s">
        <v>10751</v>
      </c>
      <c r="U2434" t="s">
        <v>10751</v>
      </c>
      <c r="V2434" t="s">
        <v>10751</v>
      </c>
      <c r="W2434" t="s">
        <v>10751</v>
      </c>
      <c r="X2434" t="s">
        <v>10751</v>
      </c>
      <c r="Y2434" t="s">
        <v>10751</v>
      </c>
      <c r="Z2434" t="s">
        <v>10751</v>
      </c>
      <c r="AA2434" t="s">
        <v>10751</v>
      </c>
      <c r="AB2434" t="s">
        <v>10751</v>
      </c>
      <c r="AC2434" t="s">
        <v>10751</v>
      </c>
      <c r="AD2434" t="s">
        <v>10751</v>
      </c>
      <c r="AE2434" t="s">
        <v>10751</v>
      </c>
      <c r="AF2434" t="s">
        <v>10751</v>
      </c>
      <c r="AG2434" t="s">
        <v>10751</v>
      </c>
      <c r="AH2434" t="s">
        <v>10751</v>
      </c>
      <c r="AI2434" t="s">
        <v>10751</v>
      </c>
      <c r="AJ2434" t="s">
        <v>10751</v>
      </c>
      <c r="AK2434" t="s">
        <v>10751</v>
      </c>
      <c r="AL2434" t="s">
        <v>10751</v>
      </c>
      <c r="AM2434" t="s">
        <v>10751</v>
      </c>
      <c r="AN2434" t="s">
        <v>10751</v>
      </c>
      <c r="AO2434" t="s">
        <v>10751</v>
      </c>
      <c r="AP2434" t="s">
        <v>10751</v>
      </c>
      <c r="AQ2434" t="s">
        <v>10751</v>
      </c>
      <c r="AR2434" t="s">
        <v>10751</v>
      </c>
      <c r="AS2434" t="s">
        <v>10751</v>
      </c>
      <c r="AT2434" t="s">
        <v>10751</v>
      </c>
      <c r="AU2434" t="s">
        <v>10751</v>
      </c>
      <c r="AV2434" t="s">
        <v>10751</v>
      </c>
      <c r="AW2434" t="s">
        <v>10751</v>
      </c>
      <c r="AX2434" t="s">
        <v>10751</v>
      </c>
      <c r="AY2434" t="s">
        <v>10751</v>
      </c>
      <c r="AZ2434" t="s">
        <v>10751</v>
      </c>
      <c r="BA2434" t="s">
        <v>10751</v>
      </c>
      <c r="BB2434" t="s">
        <v>10751</v>
      </c>
      <c r="BC2434" t="s">
        <v>10751</v>
      </c>
      <c r="BD2434" t="s">
        <v>10751</v>
      </c>
    </row>
    <row r="2435" spans="1:56">
      <c r="A2435" t="s">
        <v>10755</v>
      </c>
      <c r="B2435">
        <v>7000</v>
      </c>
      <c r="C2435">
        <v>1980</v>
      </c>
      <c r="D2435" t="s">
        <v>10751</v>
      </c>
      <c r="E2435" t="s">
        <v>10751</v>
      </c>
      <c r="F2435" t="s">
        <v>10751</v>
      </c>
      <c r="H2435" t="s">
        <v>10751</v>
      </c>
      <c r="I2435" t="str">
        <f t="shared" si="44"/>
        <v/>
      </c>
      <c r="K2435" t="s">
        <v>10751</v>
      </c>
      <c r="L2435" t="s">
        <v>10751</v>
      </c>
      <c r="M2435" t="s">
        <v>10751</v>
      </c>
      <c r="N2435" t="s">
        <v>10751</v>
      </c>
      <c r="O2435" t="s">
        <v>10751</v>
      </c>
      <c r="P2435" t="s">
        <v>10751</v>
      </c>
      <c r="Q2435" t="s">
        <v>10751</v>
      </c>
      <c r="R2435" t="s">
        <v>10751</v>
      </c>
      <c r="S2435" t="s">
        <v>10751</v>
      </c>
      <c r="T2435" t="s">
        <v>10751</v>
      </c>
      <c r="U2435" t="s">
        <v>10751</v>
      </c>
      <c r="V2435" t="s">
        <v>10751</v>
      </c>
      <c r="W2435" t="s">
        <v>10751</v>
      </c>
      <c r="X2435" t="s">
        <v>10751</v>
      </c>
      <c r="Y2435" t="s">
        <v>10751</v>
      </c>
      <c r="Z2435" t="s">
        <v>10751</v>
      </c>
      <c r="AA2435" t="s">
        <v>10751</v>
      </c>
      <c r="AB2435" t="s">
        <v>10751</v>
      </c>
      <c r="AC2435" t="s">
        <v>10751</v>
      </c>
      <c r="AD2435" t="s">
        <v>10751</v>
      </c>
      <c r="AE2435" t="s">
        <v>10751</v>
      </c>
      <c r="AF2435" t="s">
        <v>10751</v>
      </c>
      <c r="AG2435" t="s">
        <v>10751</v>
      </c>
      <c r="AH2435" t="s">
        <v>10751</v>
      </c>
      <c r="AI2435" t="s">
        <v>10751</v>
      </c>
      <c r="AJ2435" t="s">
        <v>10751</v>
      </c>
      <c r="AK2435" t="s">
        <v>10751</v>
      </c>
      <c r="AL2435" t="s">
        <v>10751</v>
      </c>
      <c r="AM2435" t="s">
        <v>10751</v>
      </c>
      <c r="AN2435" t="s">
        <v>10751</v>
      </c>
      <c r="AO2435" t="s">
        <v>10751</v>
      </c>
      <c r="AP2435" t="s">
        <v>10751</v>
      </c>
      <c r="AQ2435" t="s">
        <v>10751</v>
      </c>
      <c r="AR2435" t="s">
        <v>10751</v>
      </c>
      <c r="AS2435" t="s">
        <v>10751</v>
      </c>
      <c r="AT2435" t="s">
        <v>10751</v>
      </c>
      <c r="AU2435" t="s">
        <v>10751</v>
      </c>
      <c r="AV2435" t="s">
        <v>10751</v>
      </c>
      <c r="AW2435" t="s">
        <v>10751</v>
      </c>
      <c r="AX2435" t="s">
        <v>10751</v>
      </c>
      <c r="AY2435" t="s">
        <v>10751</v>
      </c>
      <c r="AZ2435" t="s">
        <v>10751</v>
      </c>
      <c r="BA2435" t="s">
        <v>10751</v>
      </c>
      <c r="BB2435" t="s">
        <v>10751</v>
      </c>
      <c r="BC2435" t="s">
        <v>10751</v>
      </c>
      <c r="BD2435" t="s">
        <v>10751</v>
      </c>
    </row>
    <row r="2436" spans="1:56">
      <c r="A2436" t="s">
        <v>10755</v>
      </c>
      <c r="B2436">
        <v>7000</v>
      </c>
      <c r="C2436">
        <v>1981</v>
      </c>
      <c r="D2436" t="s">
        <v>10751</v>
      </c>
      <c r="E2436" t="s">
        <v>10751</v>
      </c>
      <c r="F2436" t="s">
        <v>10751</v>
      </c>
      <c r="H2436" t="s">
        <v>10751</v>
      </c>
      <c r="I2436" t="str">
        <f t="shared" si="44"/>
        <v/>
      </c>
      <c r="K2436" t="s">
        <v>10751</v>
      </c>
      <c r="L2436" t="s">
        <v>10751</v>
      </c>
      <c r="M2436" t="s">
        <v>10751</v>
      </c>
      <c r="N2436" t="s">
        <v>10751</v>
      </c>
      <c r="O2436" t="s">
        <v>10751</v>
      </c>
      <c r="P2436" t="s">
        <v>10751</v>
      </c>
      <c r="Q2436" t="s">
        <v>10751</v>
      </c>
      <c r="R2436" t="s">
        <v>10751</v>
      </c>
      <c r="S2436" t="s">
        <v>10751</v>
      </c>
      <c r="T2436" t="s">
        <v>10751</v>
      </c>
      <c r="U2436" t="s">
        <v>10751</v>
      </c>
      <c r="V2436" t="s">
        <v>10751</v>
      </c>
      <c r="W2436" t="s">
        <v>10751</v>
      </c>
      <c r="X2436" t="s">
        <v>10751</v>
      </c>
      <c r="Y2436" t="s">
        <v>10751</v>
      </c>
      <c r="Z2436" t="s">
        <v>10751</v>
      </c>
      <c r="AA2436" t="s">
        <v>10751</v>
      </c>
      <c r="AB2436" t="s">
        <v>10751</v>
      </c>
      <c r="AC2436" t="s">
        <v>10751</v>
      </c>
      <c r="AD2436" t="s">
        <v>10751</v>
      </c>
      <c r="AE2436" t="s">
        <v>10751</v>
      </c>
      <c r="AF2436" t="s">
        <v>10751</v>
      </c>
      <c r="AG2436" t="s">
        <v>10751</v>
      </c>
      <c r="AH2436" t="s">
        <v>10751</v>
      </c>
      <c r="AI2436" t="s">
        <v>10751</v>
      </c>
      <c r="AJ2436" t="s">
        <v>10751</v>
      </c>
      <c r="AK2436" t="s">
        <v>10751</v>
      </c>
      <c r="AL2436" t="s">
        <v>10751</v>
      </c>
      <c r="AM2436" t="s">
        <v>10751</v>
      </c>
      <c r="AN2436" t="s">
        <v>10751</v>
      </c>
      <c r="AO2436" t="s">
        <v>10751</v>
      </c>
      <c r="AP2436" t="s">
        <v>10751</v>
      </c>
      <c r="AQ2436" t="s">
        <v>10751</v>
      </c>
      <c r="AR2436" t="s">
        <v>10751</v>
      </c>
      <c r="AS2436" t="s">
        <v>10751</v>
      </c>
      <c r="AT2436" t="s">
        <v>10751</v>
      </c>
      <c r="AU2436" t="s">
        <v>10751</v>
      </c>
      <c r="AV2436" t="s">
        <v>10751</v>
      </c>
      <c r="AW2436" t="s">
        <v>10751</v>
      </c>
      <c r="AX2436" t="s">
        <v>10751</v>
      </c>
      <c r="AY2436" t="s">
        <v>10751</v>
      </c>
      <c r="AZ2436" t="s">
        <v>10751</v>
      </c>
      <c r="BA2436" t="s">
        <v>10751</v>
      </c>
      <c r="BB2436" t="s">
        <v>10751</v>
      </c>
      <c r="BC2436" t="s">
        <v>10751</v>
      </c>
      <c r="BD2436" t="s">
        <v>10751</v>
      </c>
    </row>
    <row r="2437" spans="1:56">
      <c r="A2437" t="s">
        <v>10755</v>
      </c>
      <c r="B2437">
        <v>7000</v>
      </c>
      <c r="C2437">
        <v>1982</v>
      </c>
      <c r="D2437" t="s">
        <v>10751</v>
      </c>
      <c r="E2437" t="s">
        <v>10751</v>
      </c>
      <c r="F2437" t="s">
        <v>10751</v>
      </c>
      <c r="H2437" t="s">
        <v>10751</v>
      </c>
      <c r="I2437" t="str">
        <f t="shared" si="44"/>
        <v/>
      </c>
      <c r="K2437" t="s">
        <v>10751</v>
      </c>
      <c r="L2437" t="s">
        <v>10751</v>
      </c>
      <c r="M2437" t="s">
        <v>10751</v>
      </c>
      <c r="N2437" t="s">
        <v>10751</v>
      </c>
      <c r="O2437" t="s">
        <v>10751</v>
      </c>
      <c r="P2437" t="s">
        <v>10751</v>
      </c>
      <c r="Q2437" t="s">
        <v>10751</v>
      </c>
      <c r="R2437" t="s">
        <v>10751</v>
      </c>
      <c r="S2437" t="s">
        <v>10751</v>
      </c>
      <c r="T2437" t="s">
        <v>10751</v>
      </c>
      <c r="U2437" t="s">
        <v>10751</v>
      </c>
      <c r="V2437" t="s">
        <v>10751</v>
      </c>
      <c r="W2437" t="s">
        <v>10751</v>
      </c>
      <c r="X2437" t="s">
        <v>10751</v>
      </c>
      <c r="Y2437" t="s">
        <v>10751</v>
      </c>
      <c r="Z2437" t="s">
        <v>10751</v>
      </c>
      <c r="AA2437" t="s">
        <v>10751</v>
      </c>
      <c r="AB2437" t="s">
        <v>10751</v>
      </c>
      <c r="AC2437" t="s">
        <v>10751</v>
      </c>
      <c r="AD2437" t="s">
        <v>10751</v>
      </c>
      <c r="AE2437" t="s">
        <v>10751</v>
      </c>
      <c r="AF2437" t="s">
        <v>10751</v>
      </c>
      <c r="AG2437" t="s">
        <v>10751</v>
      </c>
      <c r="AH2437" t="s">
        <v>10751</v>
      </c>
      <c r="AI2437" t="s">
        <v>10751</v>
      </c>
      <c r="AJ2437" t="s">
        <v>10751</v>
      </c>
      <c r="AK2437" t="s">
        <v>10751</v>
      </c>
      <c r="AL2437" t="s">
        <v>10751</v>
      </c>
      <c r="AM2437" t="s">
        <v>10751</v>
      </c>
      <c r="AN2437" t="s">
        <v>10751</v>
      </c>
      <c r="AO2437" t="s">
        <v>10751</v>
      </c>
      <c r="AP2437" t="s">
        <v>10751</v>
      </c>
      <c r="AQ2437" t="s">
        <v>10751</v>
      </c>
      <c r="AR2437" t="s">
        <v>10751</v>
      </c>
      <c r="AS2437" t="s">
        <v>10751</v>
      </c>
      <c r="AT2437" t="s">
        <v>10751</v>
      </c>
      <c r="AU2437" t="s">
        <v>10751</v>
      </c>
      <c r="AV2437" t="s">
        <v>10751</v>
      </c>
      <c r="AW2437" t="s">
        <v>10751</v>
      </c>
      <c r="AX2437" t="s">
        <v>10751</v>
      </c>
      <c r="AY2437" t="s">
        <v>10751</v>
      </c>
      <c r="AZ2437" t="s">
        <v>10751</v>
      </c>
      <c r="BA2437" t="s">
        <v>10751</v>
      </c>
      <c r="BB2437" t="s">
        <v>10751</v>
      </c>
      <c r="BC2437" t="s">
        <v>10751</v>
      </c>
      <c r="BD2437" t="s">
        <v>10751</v>
      </c>
    </row>
    <row r="2438" spans="1:56">
      <c r="A2438" t="s">
        <v>10755</v>
      </c>
      <c r="B2438">
        <v>7000</v>
      </c>
      <c r="C2438">
        <v>1983</v>
      </c>
      <c r="D2438" t="s">
        <v>10751</v>
      </c>
      <c r="E2438" t="s">
        <v>10751</v>
      </c>
      <c r="F2438" t="s">
        <v>10751</v>
      </c>
      <c r="H2438" t="s">
        <v>10751</v>
      </c>
      <c r="I2438" t="str">
        <f t="shared" si="44"/>
        <v/>
      </c>
      <c r="K2438" t="s">
        <v>10751</v>
      </c>
      <c r="L2438" t="s">
        <v>10751</v>
      </c>
      <c r="M2438" t="s">
        <v>10751</v>
      </c>
      <c r="N2438" t="s">
        <v>10751</v>
      </c>
      <c r="O2438" t="s">
        <v>10751</v>
      </c>
      <c r="P2438" t="s">
        <v>10751</v>
      </c>
      <c r="Q2438" t="s">
        <v>10751</v>
      </c>
      <c r="R2438" t="s">
        <v>10751</v>
      </c>
      <c r="S2438" t="s">
        <v>10751</v>
      </c>
      <c r="T2438" t="s">
        <v>10751</v>
      </c>
      <c r="U2438" t="s">
        <v>10751</v>
      </c>
      <c r="V2438" t="s">
        <v>10751</v>
      </c>
      <c r="W2438" t="s">
        <v>10751</v>
      </c>
      <c r="X2438" t="s">
        <v>10751</v>
      </c>
      <c r="Y2438" t="s">
        <v>10751</v>
      </c>
      <c r="Z2438" t="s">
        <v>10751</v>
      </c>
      <c r="AA2438" t="s">
        <v>10751</v>
      </c>
      <c r="AB2438" t="s">
        <v>10751</v>
      </c>
      <c r="AC2438" t="s">
        <v>10751</v>
      </c>
      <c r="AD2438" t="s">
        <v>10751</v>
      </c>
      <c r="AE2438" t="s">
        <v>10751</v>
      </c>
      <c r="AF2438" t="s">
        <v>10751</v>
      </c>
      <c r="AG2438" t="s">
        <v>10751</v>
      </c>
      <c r="AH2438" t="s">
        <v>10751</v>
      </c>
      <c r="AI2438" t="s">
        <v>10751</v>
      </c>
      <c r="AJ2438" t="s">
        <v>10751</v>
      </c>
      <c r="AK2438" t="s">
        <v>10751</v>
      </c>
      <c r="AL2438" t="s">
        <v>10751</v>
      </c>
      <c r="AM2438" t="s">
        <v>10751</v>
      </c>
      <c r="AN2438" t="s">
        <v>10751</v>
      </c>
      <c r="AO2438" t="s">
        <v>10751</v>
      </c>
      <c r="AP2438" t="s">
        <v>10751</v>
      </c>
      <c r="AQ2438" t="s">
        <v>10751</v>
      </c>
      <c r="AR2438" t="s">
        <v>10751</v>
      </c>
      <c r="AS2438" t="s">
        <v>10751</v>
      </c>
      <c r="AT2438" t="s">
        <v>10751</v>
      </c>
      <c r="AU2438" t="s">
        <v>10751</v>
      </c>
      <c r="AV2438" t="s">
        <v>10751</v>
      </c>
      <c r="AW2438" t="s">
        <v>10751</v>
      </c>
      <c r="AX2438" t="s">
        <v>10751</v>
      </c>
      <c r="AY2438" t="s">
        <v>10751</v>
      </c>
      <c r="AZ2438" t="s">
        <v>10751</v>
      </c>
      <c r="BA2438" t="s">
        <v>10751</v>
      </c>
      <c r="BB2438" t="s">
        <v>10751</v>
      </c>
      <c r="BC2438" t="s">
        <v>10751</v>
      </c>
      <c r="BD2438" t="s">
        <v>10751</v>
      </c>
    </row>
    <row r="2439" spans="1:56">
      <c r="A2439" t="s">
        <v>10755</v>
      </c>
      <c r="B2439">
        <v>7000</v>
      </c>
      <c r="C2439">
        <v>1984</v>
      </c>
      <c r="D2439" t="s">
        <v>10751</v>
      </c>
      <c r="E2439" t="s">
        <v>10751</v>
      </c>
      <c r="F2439" t="s">
        <v>10751</v>
      </c>
      <c r="H2439" t="s">
        <v>10751</v>
      </c>
      <c r="I2439" t="str">
        <f t="shared" si="44"/>
        <v/>
      </c>
      <c r="K2439" t="s">
        <v>10751</v>
      </c>
      <c r="L2439" t="s">
        <v>10751</v>
      </c>
      <c r="M2439" t="s">
        <v>10751</v>
      </c>
      <c r="N2439" t="s">
        <v>10751</v>
      </c>
      <c r="O2439" t="s">
        <v>10751</v>
      </c>
      <c r="P2439" t="s">
        <v>10751</v>
      </c>
      <c r="Q2439" t="s">
        <v>10751</v>
      </c>
      <c r="R2439" t="s">
        <v>10751</v>
      </c>
      <c r="S2439" t="s">
        <v>10751</v>
      </c>
      <c r="T2439" t="s">
        <v>10751</v>
      </c>
      <c r="U2439" t="s">
        <v>10751</v>
      </c>
      <c r="V2439" t="s">
        <v>10751</v>
      </c>
      <c r="W2439" t="s">
        <v>10751</v>
      </c>
      <c r="X2439" t="s">
        <v>10751</v>
      </c>
      <c r="Y2439" t="s">
        <v>10751</v>
      </c>
      <c r="Z2439" t="s">
        <v>10751</v>
      </c>
      <c r="AA2439" t="s">
        <v>10751</v>
      </c>
      <c r="AB2439" t="s">
        <v>10751</v>
      </c>
      <c r="AC2439" t="s">
        <v>10751</v>
      </c>
      <c r="AD2439" t="s">
        <v>10751</v>
      </c>
      <c r="AE2439" t="s">
        <v>10751</v>
      </c>
      <c r="AF2439" t="s">
        <v>10751</v>
      </c>
      <c r="AG2439" t="s">
        <v>10751</v>
      </c>
      <c r="AH2439" t="s">
        <v>10751</v>
      </c>
      <c r="AI2439" t="s">
        <v>10751</v>
      </c>
      <c r="AJ2439" t="s">
        <v>10751</v>
      </c>
      <c r="AK2439" t="s">
        <v>10751</v>
      </c>
      <c r="AL2439" t="s">
        <v>10751</v>
      </c>
      <c r="AM2439" t="s">
        <v>10751</v>
      </c>
      <c r="AN2439" t="s">
        <v>10751</v>
      </c>
      <c r="AO2439" t="s">
        <v>10751</v>
      </c>
      <c r="AP2439" t="s">
        <v>10751</v>
      </c>
      <c r="AQ2439" t="s">
        <v>10751</v>
      </c>
      <c r="AR2439" t="s">
        <v>10751</v>
      </c>
      <c r="AS2439" t="s">
        <v>10751</v>
      </c>
      <c r="AT2439" t="s">
        <v>10751</v>
      </c>
      <c r="AU2439" t="s">
        <v>10751</v>
      </c>
      <c r="AV2439" t="s">
        <v>10751</v>
      </c>
      <c r="AW2439" t="s">
        <v>10751</v>
      </c>
      <c r="AX2439" t="s">
        <v>10751</v>
      </c>
      <c r="AY2439" t="s">
        <v>10751</v>
      </c>
      <c r="AZ2439" t="s">
        <v>10751</v>
      </c>
      <c r="BA2439" t="s">
        <v>10751</v>
      </c>
      <c r="BB2439" t="s">
        <v>10751</v>
      </c>
      <c r="BC2439" t="s">
        <v>10751</v>
      </c>
      <c r="BD2439" t="s">
        <v>10751</v>
      </c>
    </row>
    <row r="2440" spans="1:56">
      <c r="A2440" t="s">
        <v>10755</v>
      </c>
      <c r="B2440">
        <v>7000</v>
      </c>
      <c r="C2440">
        <v>1985</v>
      </c>
      <c r="D2440" t="s">
        <v>10751</v>
      </c>
      <c r="E2440" t="s">
        <v>10751</v>
      </c>
      <c r="F2440" t="s">
        <v>10751</v>
      </c>
      <c r="H2440" t="s">
        <v>10751</v>
      </c>
      <c r="I2440" t="str">
        <f t="shared" si="44"/>
        <v/>
      </c>
      <c r="K2440" t="s">
        <v>10751</v>
      </c>
      <c r="L2440" t="s">
        <v>10751</v>
      </c>
      <c r="M2440" t="s">
        <v>10751</v>
      </c>
      <c r="N2440" t="s">
        <v>10751</v>
      </c>
      <c r="O2440" t="s">
        <v>10751</v>
      </c>
      <c r="P2440" t="s">
        <v>10751</v>
      </c>
      <c r="Q2440" t="s">
        <v>10751</v>
      </c>
      <c r="R2440" t="s">
        <v>10751</v>
      </c>
      <c r="S2440" t="s">
        <v>10751</v>
      </c>
      <c r="T2440" t="s">
        <v>10751</v>
      </c>
      <c r="U2440" t="s">
        <v>10751</v>
      </c>
      <c r="V2440" t="s">
        <v>10751</v>
      </c>
      <c r="W2440" t="s">
        <v>10751</v>
      </c>
      <c r="X2440" t="s">
        <v>10751</v>
      </c>
      <c r="Y2440" t="s">
        <v>10751</v>
      </c>
      <c r="Z2440" t="s">
        <v>10751</v>
      </c>
      <c r="AA2440" t="s">
        <v>10751</v>
      </c>
      <c r="AB2440" t="s">
        <v>10751</v>
      </c>
      <c r="AC2440" t="s">
        <v>10751</v>
      </c>
      <c r="AD2440" t="s">
        <v>10751</v>
      </c>
      <c r="AE2440" t="s">
        <v>10751</v>
      </c>
      <c r="AF2440" t="s">
        <v>10751</v>
      </c>
      <c r="AG2440" t="s">
        <v>10751</v>
      </c>
      <c r="AH2440" t="s">
        <v>10751</v>
      </c>
      <c r="AI2440" t="s">
        <v>10751</v>
      </c>
      <c r="AJ2440" t="s">
        <v>10751</v>
      </c>
      <c r="AK2440" t="s">
        <v>10751</v>
      </c>
      <c r="AL2440" t="s">
        <v>10751</v>
      </c>
      <c r="AM2440" t="s">
        <v>10751</v>
      </c>
      <c r="AN2440" t="s">
        <v>10751</v>
      </c>
      <c r="AO2440" t="s">
        <v>10751</v>
      </c>
      <c r="AP2440" t="s">
        <v>10751</v>
      </c>
      <c r="AQ2440" t="s">
        <v>10751</v>
      </c>
      <c r="AR2440" t="s">
        <v>10751</v>
      </c>
      <c r="AS2440" t="s">
        <v>10751</v>
      </c>
      <c r="AT2440" t="s">
        <v>10751</v>
      </c>
      <c r="AU2440" t="s">
        <v>10751</v>
      </c>
      <c r="AV2440" t="s">
        <v>10751</v>
      </c>
      <c r="AW2440" t="s">
        <v>10751</v>
      </c>
      <c r="AX2440" t="s">
        <v>10751</v>
      </c>
      <c r="AY2440" t="s">
        <v>10751</v>
      </c>
      <c r="AZ2440" t="s">
        <v>10751</v>
      </c>
      <c r="BA2440" t="s">
        <v>10751</v>
      </c>
      <c r="BB2440" t="s">
        <v>10751</v>
      </c>
      <c r="BC2440" t="s">
        <v>10751</v>
      </c>
      <c r="BD2440" t="s">
        <v>10751</v>
      </c>
    </row>
    <row r="2441" spans="1:56">
      <c r="A2441" t="s">
        <v>10755</v>
      </c>
      <c r="B2441">
        <v>7000</v>
      </c>
      <c r="C2441">
        <v>1986</v>
      </c>
      <c r="D2441" t="s">
        <v>10751</v>
      </c>
      <c r="E2441" t="s">
        <v>10751</v>
      </c>
      <c r="F2441" t="s">
        <v>10751</v>
      </c>
      <c r="H2441" t="s">
        <v>10751</v>
      </c>
      <c r="I2441" t="str">
        <f t="shared" si="44"/>
        <v/>
      </c>
      <c r="K2441" t="s">
        <v>10751</v>
      </c>
      <c r="L2441" t="s">
        <v>10751</v>
      </c>
      <c r="M2441" t="s">
        <v>10751</v>
      </c>
      <c r="N2441" t="s">
        <v>10751</v>
      </c>
      <c r="O2441" t="s">
        <v>10751</v>
      </c>
      <c r="P2441" t="s">
        <v>10751</v>
      </c>
      <c r="Q2441" t="s">
        <v>10751</v>
      </c>
      <c r="R2441" t="s">
        <v>10751</v>
      </c>
      <c r="S2441" t="s">
        <v>10751</v>
      </c>
      <c r="T2441" t="s">
        <v>10751</v>
      </c>
      <c r="U2441" t="s">
        <v>10751</v>
      </c>
      <c r="V2441" t="s">
        <v>10751</v>
      </c>
      <c r="W2441" t="s">
        <v>10751</v>
      </c>
      <c r="X2441" t="s">
        <v>10751</v>
      </c>
      <c r="Y2441" t="s">
        <v>10751</v>
      </c>
      <c r="Z2441" t="s">
        <v>10751</v>
      </c>
      <c r="AA2441" t="s">
        <v>10751</v>
      </c>
      <c r="AB2441" t="s">
        <v>10751</v>
      </c>
      <c r="AC2441" t="s">
        <v>10751</v>
      </c>
      <c r="AD2441" t="s">
        <v>10751</v>
      </c>
      <c r="AE2441" t="s">
        <v>10751</v>
      </c>
      <c r="AF2441" t="s">
        <v>10751</v>
      </c>
      <c r="AG2441" t="s">
        <v>10751</v>
      </c>
      <c r="AH2441" t="s">
        <v>10751</v>
      </c>
      <c r="AI2441" t="s">
        <v>10751</v>
      </c>
      <c r="AJ2441" t="s">
        <v>10751</v>
      </c>
      <c r="AK2441" t="s">
        <v>10751</v>
      </c>
      <c r="AL2441" t="s">
        <v>10751</v>
      </c>
      <c r="AM2441" t="s">
        <v>10751</v>
      </c>
      <c r="AN2441" t="s">
        <v>10751</v>
      </c>
      <c r="AO2441" t="s">
        <v>10751</v>
      </c>
      <c r="AP2441" t="s">
        <v>10751</v>
      </c>
      <c r="AQ2441" t="s">
        <v>10751</v>
      </c>
      <c r="AR2441" t="s">
        <v>10751</v>
      </c>
      <c r="AS2441" t="s">
        <v>10751</v>
      </c>
      <c r="AT2441" t="s">
        <v>10751</v>
      </c>
      <c r="AU2441" t="s">
        <v>10751</v>
      </c>
      <c r="AV2441" t="s">
        <v>10751</v>
      </c>
      <c r="AW2441" t="s">
        <v>10751</v>
      </c>
      <c r="AX2441" t="s">
        <v>10751</v>
      </c>
      <c r="AY2441" t="s">
        <v>10751</v>
      </c>
      <c r="AZ2441" t="s">
        <v>10751</v>
      </c>
      <c r="BA2441" t="s">
        <v>10751</v>
      </c>
      <c r="BB2441" t="s">
        <v>10751</v>
      </c>
      <c r="BC2441" t="s">
        <v>10751</v>
      </c>
      <c r="BD2441" t="s">
        <v>10751</v>
      </c>
    </row>
    <row r="2442" spans="1:56">
      <c r="A2442" t="s">
        <v>10755</v>
      </c>
      <c r="B2442">
        <v>7000</v>
      </c>
      <c r="C2442">
        <v>1987</v>
      </c>
      <c r="D2442" t="s">
        <v>10751</v>
      </c>
      <c r="E2442" t="s">
        <v>10751</v>
      </c>
      <c r="F2442" t="s">
        <v>10751</v>
      </c>
      <c r="H2442" t="s">
        <v>10751</v>
      </c>
      <c r="I2442" t="str">
        <f t="shared" ref="I2442:I2505" si="45">IFERROR(H2442*E2442,"")</f>
        <v/>
      </c>
      <c r="K2442" t="s">
        <v>10751</v>
      </c>
      <c r="L2442" t="s">
        <v>10751</v>
      </c>
      <c r="M2442" t="s">
        <v>10751</v>
      </c>
      <c r="N2442" t="s">
        <v>10751</v>
      </c>
      <c r="O2442" t="s">
        <v>10751</v>
      </c>
      <c r="P2442" t="s">
        <v>10751</v>
      </c>
      <c r="Q2442" t="s">
        <v>10751</v>
      </c>
      <c r="R2442" t="s">
        <v>10751</v>
      </c>
      <c r="S2442" t="s">
        <v>10751</v>
      </c>
      <c r="T2442" t="s">
        <v>10751</v>
      </c>
      <c r="U2442" t="s">
        <v>10751</v>
      </c>
      <c r="V2442" t="s">
        <v>10751</v>
      </c>
      <c r="W2442" t="s">
        <v>10751</v>
      </c>
      <c r="X2442" t="s">
        <v>10751</v>
      </c>
      <c r="Y2442" t="s">
        <v>10751</v>
      </c>
      <c r="Z2442" t="s">
        <v>10751</v>
      </c>
      <c r="AA2442" t="s">
        <v>10751</v>
      </c>
      <c r="AB2442" t="s">
        <v>10751</v>
      </c>
      <c r="AC2442" t="s">
        <v>10751</v>
      </c>
      <c r="AD2442" t="s">
        <v>10751</v>
      </c>
      <c r="AE2442" t="s">
        <v>10751</v>
      </c>
      <c r="AF2442" t="s">
        <v>10751</v>
      </c>
      <c r="AG2442" t="s">
        <v>10751</v>
      </c>
      <c r="AH2442" t="s">
        <v>10751</v>
      </c>
      <c r="AI2442" t="s">
        <v>10751</v>
      </c>
      <c r="AJ2442" t="s">
        <v>10751</v>
      </c>
      <c r="AK2442" t="s">
        <v>10751</v>
      </c>
      <c r="AL2442" t="s">
        <v>10751</v>
      </c>
      <c r="AM2442" t="s">
        <v>10751</v>
      </c>
      <c r="AN2442" t="s">
        <v>10751</v>
      </c>
      <c r="AO2442" t="s">
        <v>10751</v>
      </c>
      <c r="AP2442" t="s">
        <v>10751</v>
      </c>
      <c r="AQ2442" t="s">
        <v>10751</v>
      </c>
      <c r="AR2442" t="s">
        <v>10751</v>
      </c>
      <c r="AS2442" t="s">
        <v>10751</v>
      </c>
      <c r="AT2442" t="s">
        <v>10751</v>
      </c>
      <c r="AU2442" t="s">
        <v>10751</v>
      </c>
      <c r="AV2442" t="s">
        <v>10751</v>
      </c>
      <c r="AW2442" t="s">
        <v>10751</v>
      </c>
      <c r="AX2442" t="s">
        <v>10751</v>
      </c>
      <c r="AY2442" t="s">
        <v>10751</v>
      </c>
      <c r="AZ2442" t="s">
        <v>10751</v>
      </c>
      <c r="BA2442" t="s">
        <v>10751</v>
      </c>
      <c r="BB2442" t="s">
        <v>10751</v>
      </c>
      <c r="BC2442" t="s">
        <v>10751</v>
      </c>
      <c r="BD2442" t="s">
        <v>10751</v>
      </c>
    </row>
    <row r="2443" spans="1:56">
      <c r="A2443" t="s">
        <v>10755</v>
      </c>
      <c r="B2443">
        <v>7000</v>
      </c>
      <c r="C2443">
        <v>1988</v>
      </c>
      <c r="D2443" t="s">
        <v>10751</v>
      </c>
      <c r="E2443" t="s">
        <v>10751</v>
      </c>
      <c r="F2443" t="s">
        <v>10751</v>
      </c>
      <c r="H2443" t="s">
        <v>10751</v>
      </c>
      <c r="I2443" t="str">
        <f t="shared" si="45"/>
        <v/>
      </c>
      <c r="K2443" t="s">
        <v>10751</v>
      </c>
      <c r="L2443" t="s">
        <v>10751</v>
      </c>
      <c r="M2443" t="s">
        <v>10751</v>
      </c>
      <c r="N2443" t="s">
        <v>10751</v>
      </c>
      <c r="O2443" t="s">
        <v>10751</v>
      </c>
      <c r="P2443" t="s">
        <v>10751</v>
      </c>
      <c r="Q2443" t="s">
        <v>10751</v>
      </c>
      <c r="R2443" t="s">
        <v>10751</v>
      </c>
      <c r="S2443" t="s">
        <v>10751</v>
      </c>
      <c r="T2443" t="s">
        <v>10751</v>
      </c>
      <c r="U2443" t="s">
        <v>10751</v>
      </c>
      <c r="V2443" t="s">
        <v>10751</v>
      </c>
      <c r="W2443" t="s">
        <v>10751</v>
      </c>
      <c r="X2443" t="s">
        <v>10751</v>
      </c>
      <c r="Y2443" t="s">
        <v>10751</v>
      </c>
      <c r="Z2443" t="s">
        <v>10751</v>
      </c>
      <c r="AA2443" t="s">
        <v>10751</v>
      </c>
      <c r="AB2443" t="s">
        <v>10751</v>
      </c>
      <c r="AC2443" t="s">
        <v>10751</v>
      </c>
      <c r="AD2443" t="s">
        <v>10751</v>
      </c>
      <c r="AE2443" t="s">
        <v>10751</v>
      </c>
      <c r="AF2443" t="s">
        <v>10751</v>
      </c>
      <c r="AG2443" t="s">
        <v>10751</v>
      </c>
      <c r="AH2443" t="s">
        <v>10751</v>
      </c>
      <c r="AI2443" t="s">
        <v>10751</v>
      </c>
      <c r="AJ2443" t="s">
        <v>10751</v>
      </c>
      <c r="AK2443" t="s">
        <v>10751</v>
      </c>
      <c r="AL2443" t="s">
        <v>10751</v>
      </c>
      <c r="AM2443" t="s">
        <v>10751</v>
      </c>
      <c r="AN2443" t="s">
        <v>10751</v>
      </c>
      <c r="AO2443" t="s">
        <v>10751</v>
      </c>
      <c r="AP2443" t="s">
        <v>10751</v>
      </c>
      <c r="AQ2443" t="s">
        <v>10751</v>
      </c>
      <c r="AR2443" t="s">
        <v>10751</v>
      </c>
      <c r="AS2443" t="s">
        <v>10751</v>
      </c>
      <c r="AT2443" t="s">
        <v>10751</v>
      </c>
      <c r="AU2443" t="s">
        <v>10751</v>
      </c>
      <c r="AV2443" t="s">
        <v>10751</v>
      </c>
      <c r="AW2443" t="s">
        <v>10751</v>
      </c>
      <c r="AX2443" t="s">
        <v>10751</v>
      </c>
      <c r="AY2443" t="s">
        <v>10751</v>
      </c>
      <c r="AZ2443" t="s">
        <v>10751</v>
      </c>
      <c r="BA2443" t="s">
        <v>10751</v>
      </c>
      <c r="BB2443" t="s">
        <v>10751</v>
      </c>
      <c r="BC2443" t="s">
        <v>10751</v>
      </c>
      <c r="BD2443" t="s">
        <v>10751</v>
      </c>
    </row>
    <row r="2444" spans="1:56">
      <c r="A2444" t="s">
        <v>10755</v>
      </c>
      <c r="B2444">
        <v>7000</v>
      </c>
      <c r="C2444">
        <v>1989</v>
      </c>
      <c r="D2444" t="s">
        <v>10751</v>
      </c>
      <c r="E2444" t="s">
        <v>10751</v>
      </c>
      <c r="F2444" t="s">
        <v>10751</v>
      </c>
      <c r="H2444" t="s">
        <v>10751</v>
      </c>
      <c r="I2444" t="str">
        <f t="shared" si="45"/>
        <v/>
      </c>
      <c r="K2444" t="s">
        <v>10751</v>
      </c>
      <c r="L2444" t="s">
        <v>10751</v>
      </c>
      <c r="M2444" t="s">
        <v>10751</v>
      </c>
      <c r="N2444" t="s">
        <v>10751</v>
      </c>
      <c r="O2444" t="s">
        <v>10751</v>
      </c>
      <c r="P2444" t="s">
        <v>10751</v>
      </c>
      <c r="Q2444" t="s">
        <v>10751</v>
      </c>
      <c r="R2444" t="s">
        <v>10751</v>
      </c>
      <c r="S2444" t="s">
        <v>10751</v>
      </c>
      <c r="T2444" t="s">
        <v>10751</v>
      </c>
      <c r="U2444" t="s">
        <v>10751</v>
      </c>
      <c r="V2444" t="s">
        <v>10751</v>
      </c>
      <c r="W2444" t="s">
        <v>10751</v>
      </c>
      <c r="X2444" t="s">
        <v>10751</v>
      </c>
      <c r="Y2444" t="s">
        <v>10751</v>
      </c>
      <c r="Z2444" t="s">
        <v>10751</v>
      </c>
      <c r="AA2444" t="s">
        <v>10751</v>
      </c>
      <c r="AB2444" t="s">
        <v>10751</v>
      </c>
      <c r="AC2444" t="s">
        <v>10751</v>
      </c>
      <c r="AD2444" t="s">
        <v>10751</v>
      </c>
      <c r="AE2444" t="s">
        <v>10751</v>
      </c>
      <c r="AF2444" t="s">
        <v>10751</v>
      </c>
      <c r="AG2444" t="s">
        <v>10751</v>
      </c>
      <c r="AH2444" t="s">
        <v>10751</v>
      </c>
      <c r="AI2444" t="s">
        <v>10751</v>
      </c>
      <c r="AJ2444" t="s">
        <v>10751</v>
      </c>
      <c r="AK2444" t="s">
        <v>10751</v>
      </c>
      <c r="AL2444" t="s">
        <v>10751</v>
      </c>
      <c r="AM2444" t="s">
        <v>10751</v>
      </c>
      <c r="AN2444" t="s">
        <v>10751</v>
      </c>
      <c r="AO2444" t="s">
        <v>10751</v>
      </c>
      <c r="AP2444" t="s">
        <v>10751</v>
      </c>
      <c r="AQ2444" t="s">
        <v>10751</v>
      </c>
      <c r="AR2444" t="s">
        <v>10751</v>
      </c>
      <c r="AS2444" t="s">
        <v>10751</v>
      </c>
      <c r="AT2444" t="s">
        <v>10751</v>
      </c>
      <c r="AU2444" t="s">
        <v>10751</v>
      </c>
      <c r="AV2444" t="s">
        <v>10751</v>
      </c>
      <c r="AW2444" t="s">
        <v>10751</v>
      </c>
      <c r="AX2444" t="s">
        <v>10751</v>
      </c>
      <c r="AY2444" t="s">
        <v>10751</v>
      </c>
      <c r="AZ2444" t="s">
        <v>10751</v>
      </c>
      <c r="BA2444" t="s">
        <v>10751</v>
      </c>
      <c r="BB2444" t="s">
        <v>10751</v>
      </c>
      <c r="BC2444" t="s">
        <v>10751</v>
      </c>
      <c r="BD2444" t="s">
        <v>10751</v>
      </c>
    </row>
    <row r="2445" spans="1:56">
      <c r="A2445" t="s">
        <v>10755</v>
      </c>
      <c r="B2445">
        <v>7000</v>
      </c>
      <c r="C2445">
        <v>1990</v>
      </c>
      <c r="D2445" t="s">
        <v>10751</v>
      </c>
      <c r="E2445" t="s">
        <v>10751</v>
      </c>
      <c r="F2445" t="s">
        <v>10751</v>
      </c>
      <c r="H2445" t="s">
        <v>10751</v>
      </c>
      <c r="I2445" t="str">
        <f t="shared" si="45"/>
        <v/>
      </c>
      <c r="K2445" t="s">
        <v>10751</v>
      </c>
      <c r="L2445" t="s">
        <v>10751</v>
      </c>
      <c r="M2445" t="s">
        <v>10751</v>
      </c>
      <c r="N2445" t="s">
        <v>10751</v>
      </c>
      <c r="O2445" t="s">
        <v>10751</v>
      </c>
      <c r="P2445" t="s">
        <v>10751</v>
      </c>
      <c r="Q2445" t="s">
        <v>10751</v>
      </c>
      <c r="R2445" t="s">
        <v>10751</v>
      </c>
      <c r="S2445" t="s">
        <v>10751</v>
      </c>
      <c r="T2445" t="s">
        <v>10751</v>
      </c>
      <c r="U2445" t="s">
        <v>10751</v>
      </c>
      <c r="V2445" t="s">
        <v>10751</v>
      </c>
      <c r="W2445" t="s">
        <v>10751</v>
      </c>
      <c r="X2445" t="s">
        <v>10751</v>
      </c>
      <c r="Y2445" t="s">
        <v>10751</v>
      </c>
      <c r="Z2445" t="s">
        <v>10751</v>
      </c>
      <c r="AA2445" t="s">
        <v>10751</v>
      </c>
      <c r="AB2445" t="s">
        <v>10751</v>
      </c>
      <c r="AC2445" t="s">
        <v>10751</v>
      </c>
      <c r="AD2445" t="s">
        <v>10751</v>
      </c>
      <c r="AE2445" t="s">
        <v>10751</v>
      </c>
      <c r="AF2445" t="s">
        <v>10751</v>
      </c>
      <c r="AG2445" t="s">
        <v>10751</v>
      </c>
      <c r="AH2445" t="s">
        <v>10751</v>
      </c>
      <c r="AI2445" t="s">
        <v>10751</v>
      </c>
      <c r="AJ2445" t="s">
        <v>10751</v>
      </c>
      <c r="AK2445" t="s">
        <v>10751</v>
      </c>
      <c r="AL2445" t="s">
        <v>10751</v>
      </c>
      <c r="AM2445" t="s">
        <v>10751</v>
      </c>
      <c r="AN2445" t="s">
        <v>10751</v>
      </c>
      <c r="AO2445" t="s">
        <v>10751</v>
      </c>
      <c r="AP2445" t="s">
        <v>10751</v>
      </c>
      <c r="AQ2445" t="s">
        <v>10751</v>
      </c>
      <c r="AR2445" t="s">
        <v>10751</v>
      </c>
      <c r="AS2445" t="s">
        <v>10751</v>
      </c>
      <c r="AT2445" t="s">
        <v>10751</v>
      </c>
      <c r="AU2445" t="s">
        <v>10751</v>
      </c>
      <c r="AV2445" t="s">
        <v>10751</v>
      </c>
      <c r="AW2445" t="s">
        <v>10751</v>
      </c>
      <c r="AX2445" t="s">
        <v>10751</v>
      </c>
      <c r="AY2445" t="s">
        <v>10751</v>
      </c>
      <c r="AZ2445" t="s">
        <v>10751</v>
      </c>
      <c r="BA2445" t="s">
        <v>10751</v>
      </c>
      <c r="BB2445" t="s">
        <v>10751</v>
      </c>
      <c r="BC2445" t="s">
        <v>10751</v>
      </c>
      <c r="BD2445" t="s">
        <v>10751</v>
      </c>
    </row>
    <row r="2446" spans="1:56">
      <c r="A2446" t="s">
        <v>10755</v>
      </c>
      <c r="B2446">
        <v>7000</v>
      </c>
      <c r="C2446">
        <v>1991</v>
      </c>
      <c r="D2446" t="s">
        <v>10751</v>
      </c>
      <c r="E2446" t="s">
        <v>10751</v>
      </c>
      <c r="F2446" t="s">
        <v>10751</v>
      </c>
      <c r="H2446" t="s">
        <v>10751</v>
      </c>
      <c r="I2446" t="str">
        <f t="shared" si="45"/>
        <v/>
      </c>
      <c r="K2446" t="s">
        <v>10751</v>
      </c>
      <c r="L2446" t="s">
        <v>10751</v>
      </c>
      <c r="M2446" t="s">
        <v>10751</v>
      </c>
      <c r="N2446" t="s">
        <v>10751</v>
      </c>
      <c r="O2446" t="s">
        <v>10751</v>
      </c>
      <c r="P2446" t="s">
        <v>10751</v>
      </c>
      <c r="Q2446" t="s">
        <v>10751</v>
      </c>
      <c r="R2446" t="s">
        <v>10751</v>
      </c>
      <c r="S2446" t="s">
        <v>10751</v>
      </c>
      <c r="T2446" t="s">
        <v>10751</v>
      </c>
      <c r="U2446" t="s">
        <v>10751</v>
      </c>
      <c r="V2446" t="s">
        <v>10751</v>
      </c>
      <c r="W2446" t="s">
        <v>10751</v>
      </c>
      <c r="X2446" t="s">
        <v>10751</v>
      </c>
      <c r="Y2446" t="s">
        <v>10751</v>
      </c>
      <c r="Z2446" t="s">
        <v>10751</v>
      </c>
      <c r="AA2446" t="s">
        <v>10751</v>
      </c>
      <c r="AB2446" t="s">
        <v>10751</v>
      </c>
      <c r="AC2446" t="s">
        <v>10751</v>
      </c>
      <c r="AD2446" t="s">
        <v>10751</v>
      </c>
      <c r="AE2446" t="s">
        <v>10751</v>
      </c>
      <c r="AF2446" t="s">
        <v>10751</v>
      </c>
      <c r="AG2446" t="s">
        <v>10751</v>
      </c>
      <c r="AH2446" t="s">
        <v>10751</v>
      </c>
      <c r="AI2446" t="s">
        <v>10751</v>
      </c>
      <c r="AJ2446" t="s">
        <v>10751</v>
      </c>
      <c r="AK2446" t="s">
        <v>10751</v>
      </c>
      <c r="AL2446" t="s">
        <v>10751</v>
      </c>
      <c r="AM2446" t="s">
        <v>10751</v>
      </c>
      <c r="AN2446" t="s">
        <v>10751</v>
      </c>
      <c r="AO2446" t="s">
        <v>10751</v>
      </c>
      <c r="AP2446" t="s">
        <v>10751</v>
      </c>
      <c r="AQ2446" t="s">
        <v>10751</v>
      </c>
      <c r="AR2446" t="s">
        <v>10751</v>
      </c>
      <c r="AS2446" t="s">
        <v>10751</v>
      </c>
      <c r="AT2446" t="s">
        <v>10751</v>
      </c>
      <c r="AU2446" t="s">
        <v>10751</v>
      </c>
      <c r="AV2446" t="s">
        <v>10751</v>
      </c>
      <c r="AW2446" t="s">
        <v>10751</v>
      </c>
      <c r="AX2446" t="s">
        <v>10751</v>
      </c>
      <c r="AY2446" t="s">
        <v>10751</v>
      </c>
      <c r="AZ2446" t="s">
        <v>10751</v>
      </c>
      <c r="BA2446" t="s">
        <v>10751</v>
      </c>
      <c r="BB2446" t="s">
        <v>10751</v>
      </c>
      <c r="BC2446" t="s">
        <v>10751</v>
      </c>
      <c r="BD2446" t="s">
        <v>10751</v>
      </c>
    </row>
    <row r="2447" spans="1:56">
      <c r="A2447" t="s">
        <v>10755</v>
      </c>
      <c r="B2447">
        <v>7000</v>
      </c>
      <c r="C2447">
        <v>1992</v>
      </c>
      <c r="D2447" t="s">
        <v>10751</v>
      </c>
      <c r="E2447" t="s">
        <v>10751</v>
      </c>
      <c r="F2447" t="s">
        <v>10751</v>
      </c>
      <c r="H2447" t="s">
        <v>10751</v>
      </c>
      <c r="I2447" t="str">
        <f t="shared" si="45"/>
        <v/>
      </c>
      <c r="K2447" t="s">
        <v>10751</v>
      </c>
      <c r="L2447" t="s">
        <v>10751</v>
      </c>
      <c r="M2447" t="s">
        <v>10751</v>
      </c>
      <c r="N2447" t="s">
        <v>10751</v>
      </c>
      <c r="O2447" t="s">
        <v>10751</v>
      </c>
      <c r="P2447" t="s">
        <v>10751</v>
      </c>
      <c r="Q2447" t="s">
        <v>10751</v>
      </c>
      <c r="R2447" t="s">
        <v>10751</v>
      </c>
      <c r="S2447" t="s">
        <v>10751</v>
      </c>
      <c r="T2447" t="s">
        <v>10751</v>
      </c>
      <c r="U2447" t="s">
        <v>10751</v>
      </c>
      <c r="V2447" t="s">
        <v>10751</v>
      </c>
      <c r="W2447" t="s">
        <v>10751</v>
      </c>
      <c r="X2447" t="s">
        <v>10751</v>
      </c>
      <c r="Y2447" t="s">
        <v>10751</v>
      </c>
      <c r="Z2447" t="s">
        <v>10751</v>
      </c>
      <c r="AA2447" t="s">
        <v>10751</v>
      </c>
      <c r="AB2447" t="s">
        <v>10751</v>
      </c>
      <c r="AC2447" t="s">
        <v>10751</v>
      </c>
      <c r="AD2447" t="s">
        <v>10751</v>
      </c>
      <c r="AE2447" t="s">
        <v>10751</v>
      </c>
      <c r="AF2447" t="s">
        <v>10751</v>
      </c>
      <c r="AG2447" t="s">
        <v>10751</v>
      </c>
      <c r="AH2447" t="s">
        <v>10751</v>
      </c>
      <c r="AI2447" t="s">
        <v>10751</v>
      </c>
      <c r="AJ2447" t="s">
        <v>10751</v>
      </c>
      <c r="AK2447" t="s">
        <v>10751</v>
      </c>
      <c r="AL2447" t="s">
        <v>10751</v>
      </c>
      <c r="AM2447" t="s">
        <v>10751</v>
      </c>
      <c r="AN2447" t="s">
        <v>10751</v>
      </c>
      <c r="AO2447" t="s">
        <v>10751</v>
      </c>
      <c r="AP2447" t="s">
        <v>10751</v>
      </c>
      <c r="AQ2447" t="s">
        <v>10751</v>
      </c>
      <c r="AR2447" t="s">
        <v>10751</v>
      </c>
      <c r="AS2447" t="s">
        <v>10751</v>
      </c>
      <c r="AT2447" t="s">
        <v>10751</v>
      </c>
      <c r="AU2447" t="s">
        <v>10751</v>
      </c>
      <c r="AV2447" t="s">
        <v>10751</v>
      </c>
      <c r="AW2447" t="s">
        <v>10751</v>
      </c>
      <c r="AX2447" t="s">
        <v>10751</v>
      </c>
      <c r="AY2447" t="s">
        <v>10751</v>
      </c>
      <c r="AZ2447" t="s">
        <v>10751</v>
      </c>
      <c r="BA2447" t="s">
        <v>10751</v>
      </c>
      <c r="BB2447" t="s">
        <v>10751</v>
      </c>
      <c r="BC2447" t="s">
        <v>10751</v>
      </c>
      <c r="BD2447" t="s">
        <v>10751</v>
      </c>
    </row>
    <row r="2448" spans="1:56">
      <c r="A2448" t="s">
        <v>10755</v>
      </c>
      <c r="B2448">
        <v>7000</v>
      </c>
      <c r="C2448">
        <v>1993</v>
      </c>
      <c r="D2448" t="s">
        <v>10751</v>
      </c>
      <c r="E2448" t="s">
        <v>10751</v>
      </c>
      <c r="F2448" t="s">
        <v>10751</v>
      </c>
      <c r="H2448" t="s">
        <v>10751</v>
      </c>
      <c r="I2448" t="str">
        <f t="shared" si="45"/>
        <v/>
      </c>
      <c r="K2448" t="s">
        <v>10751</v>
      </c>
      <c r="L2448" t="s">
        <v>10751</v>
      </c>
      <c r="M2448" t="s">
        <v>10751</v>
      </c>
      <c r="N2448" t="s">
        <v>10751</v>
      </c>
      <c r="O2448" t="s">
        <v>10751</v>
      </c>
      <c r="P2448" t="s">
        <v>10751</v>
      </c>
      <c r="Q2448" t="s">
        <v>10751</v>
      </c>
      <c r="R2448" t="s">
        <v>10751</v>
      </c>
      <c r="S2448" t="s">
        <v>10751</v>
      </c>
      <c r="T2448" t="s">
        <v>10751</v>
      </c>
      <c r="U2448" t="s">
        <v>10751</v>
      </c>
      <c r="V2448" t="s">
        <v>10751</v>
      </c>
      <c r="W2448" t="s">
        <v>10751</v>
      </c>
      <c r="X2448" t="s">
        <v>10751</v>
      </c>
      <c r="Y2448" t="s">
        <v>10751</v>
      </c>
      <c r="Z2448" t="s">
        <v>10751</v>
      </c>
      <c r="AA2448" t="s">
        <v>10751</v>
      </c>
      <c r="AB2448" t="s">
        <v>10751</v>
      </c>
      <c r="AC2448" t="s">
        <v>10751</v>
      </c>
      <c r="AD2448" t="s">
        <v>10751</v>
      </c>
      <c r="AE2448" t="s">
        <v>10751</v>
      </c>
      <c r="AF2448" t="s">
        <v>10751</v>
      </c>
      <c r="AG2448" t="s">
        <v>10751</v>
      </c>
      <c r="AH2448" t="s">
        <v>10751</v>
      </c>
      <c r="AI2448" t="s">
        <v>10751</v>
      </c>
      <c r="AJ2448" t="s">
        <v>10751</v>
      </c>
      <c r="AK2448" t="s">
        <v>10751</v>
      </c>
      <c r="AL2448" t="s">
        <v>10751</v>
      </c>
      <c r="AM2448" t="s">
        <v>10751</v>
      </c>
      <c r="AN2448" t="s">
        <v>10751</v>
      </c>
      <c r="AO2448" t="s">
        <v>10751</v>
      </c>
      <c r="AP2448" t="s">
        <v>10751</v>
      </c>
      <c r="AQ2448" t="s">
        <v>10751</v>
      </c>
      <c r="AR2448" t="s">
        <v>10751</v>
      </c>
      <c r="AS2448" t="s">
        <v>10751</v>
      </c>
      <c r="AT2448" t="s">
        <v>10751</v>
      </c>
      <c r="AU2448" t="s">
        <v>10751</v>
      </c>
      <c r="AV2448" t="s">
        <v>10751</v>
      </c>
      <c r="AW2448" t="s">
        <v>10751</v>
      </c>
      <c r="AX2448" t="s">
        <v>10751</v>
      </c>
      <c r="AY2448" t="s">
        <v>10751</v>
      </c>
      <c r="AZ2448" t="s">
        <v>10751</v>
      </c>
      <c r="BA2448" t="s">
        <v>10751</v>
      </c>
      <c r="BB2448" t="s">
        <v>10751</v>
      </c>
      <c r="BC2448" t="s">
        <v>10751</v>
      </c>
      <c r="BD2448" t="s">
        <v>10751</v>
      </c>
    </row>
    <row r="2449" spans="1:56">
      <c r="A2449" t="s">
        <v>10755</v>
      </c>
      <c r="B2449">
        <v>7000</v>
      </c>
      <c r="C2449">
        <v>1994</v>
      </c>
      <c r="D2449" t="s">
        <v>10751</v>
      </c>
      <c r="E2449" t="s">
        <v>10751</v>
      </c>
      <c r="F2449" t="s">
        <v>10751</v>
      </c>
      <c r="H2449" t="s">
        <v>10751</v>
      </c>
      <c r="I2449" t="str">
        <f t="shared" si="45"/>
        <v/>
      </c>
      <c r="K2449" t="s">
        <v>10751</v>
      </c>
      <c r="L2449" t="s">
        <v>10751</v>
      </c>
      <c r="M2449" t="s">
        <v>10751</v>
      </c>
      <c r="N2449" t="s">
        <v>10751</v>
      </c>
      <c r="O2449" t="s">
        <v>10751</v>
      </c>
      <c r="P2449" t="s">
        <v>10751</v>
      </c>
      <c r="Q2449" t="s">
        <v>10751</v>
      </c>
      <c r="R2449" t="s">
        <v>10751</v>
      </c>
      <c r="S2449" t="s">
        <v>10751</v>
      </c>
      <c r="T2449" t="s">
        <v>10751</v>
      </c>
      <c r="U2449" t="s">
        <v>10751</v>
      </c>
      <c r="V2449" t="s">
        <v>10751</v>
      </c>
      <c r="W2449" t="s">
        <v>10751</v>
      </c>
      <c r="X2449" t="s">
        <v>10751</v>
      </c>
      <c r="Y2449" t="s">
        <v>10751</v>
      </c>
      <c r="Z2449" t="s">
        <v>10751</v>
      </c>
      <c r="AA2449" t="s">
        <v>10751</v>
      </c>
      <c r="AB2449" t="s">
        <v>10751</v>
      </c>
      <c r="AC2449" t="s">
        <v>10751</v>
      </c>
      <c r="AD2449" t="s">
        <v>10751</v>
      </c>
      <c r="AE2449" t="s">
        <v>10751</v>
      </c>
      <c r="AF2449" t="s">
        <v>10751</v>
      </c>
      <c r="AG2449" t="s">
        <v>10751</v>
      </c>
      <c r="AH2449" t="s">
        <v>10751</v>
      </c>
      <c r="AI2449" t="s">
        <v>10751</v>
      </c>
      <c r="AJ2449" t="s">
        <v>10751</v>
      </c>
      <c r="AK2449" t="s">
        <v>10751</v>
      </c>
      <c r="AL2449" t="s">
        <v>10751</v>
      </c>
      <c r="AM2449" t="s">
        <v>10751</v>
      </c>
      <c r="AN2449" t="s">
        <v>10751</v>
      </c>
      <c r="AO2449" t="s">
        <v>10751</v>
      </c>
      <c r="AP2449" t="s">
        <v>10751</v>
      </c>
      <c r="AQ2449" t="s">
        <v>10751</v>
      </c>
      <c r="AR2449" t="s">
        <v>10751</v>
      </c>
      <c r="AS2449" t="s">
        <v>10751</v>
      </c>
      <c r="AT2449" t="s">
        <v>10751</v>
      </c>
      <c r="AU2449" t="s">
        <v>10751</v>
      </c>
      <c r="AV2449" t="s">
        <v>10751</v>
      </c>
      <c r="AW2449" t="s">
        <v>10751</v>
      </c>
      <c r="AX2449" t="s">
        <v>10751</v>
      </c>
      <c r="AY2449" t="s">
        <v>10751</v>
      </c>
      <c r="AZ2449" t="s">
        <v>10751</v>
      </c>
      <c r="BA2449" t="s">
        <v>10751</v>
      </c>
      <c r="BB2449" t="s">
        <v>10751</v>
      </c>
      <c r="BC2449" t="s">
        <v>10751</v>
      </c>
      <c r="BD2449" t="s">
        <v>10751</v>
      </c>
    </row>
    <row r="2450" spans="1:56">
      <c r="A2450" t="s">
        <v>10755</v>
      </c>
      <c r="B2450">
        <v>7000</v>
      </c>
      <c r="C2450">
        <v>1995</v>
      </c>
      <c r="D2450" t="s">
        <v>10751</v>
      </c>
      <c r="E2450" t="s">
        <v>10751</v>
      </c>
      <c r="F2450" t="s">
        <v>10751</v>
      </c>
      <c r="H2450" t="s">
        <v>10751</v>
      </c>
      <c r="I2450" t="str">
        <f t="shared" si="45"/>
        <v/>
      </c>
      <c r="K2450" t="s">
        <v>10751</v>
      </c>
      <c r="L2450" t="s">
        <v>10751</v>
      </c>
      <c r="M2450" t="s">
        <v>10751</v>
      </c>
      <c r="N2450" t="s">
        <v>10751</v>
      </c>
      <c r="O2450" t="s">
        <v>10751</v>
      </c>
      <c r="P2450" t="s">
        <v>10751</v>
      </c>
      <c r="Q2450" t="s">
        <v>10751</v>
      </c>
      <c r="R2450" t="s">
        <v>10751</v>
      </c>
      <c r="S2450" t="s">
        <v>10751</v>
      </c>
      <c r="T2450" t="s">
        <v>10751</v>
      </c>
      <c r="U2450" t="s">
        <v>10751</v>
      </c>
      <c r="V2450" t="s">
        <v>10751</v>
      </c>
      <c r="W2450" t="s">
        <v>10751</v>
      </c>
      <c r="X2450" t="s">
        <v>10751</v>
      </c>
      <c r="Y2450" t="s">
        <v>10751</v>
      </c>
      <c r="Z2450" t="s">
        <v>10751</v>
      </c>
      <c r="AA2450" t="s">
        <v>10751</v>
      </c>
      <c r="AB2450" t="s">
        <v>10751</v>
      </c>
      <c r="AC2450" t="s">
        <v>10751</v>
      </c>
      <c r="AD2450" t="s">
        <v>10751</v>
      </c>
      <c r="AE2450" t="s">
        <v>10751</v>
      </c>
      <c r="AF2450" t="s">
        <v>10751</v>
      </c>
      <c r="AG2450" t="s">
        <v>10751</v>
      </c>
      <c r="AH2450" t="s">
        <v>10751</v>
      </c>
      <c r="AI2450" t="s">
        <v>10751</v>
      </c>
      <c r="AJ2450" t="s">
        <v>10751</v>
      </c>
      <c r="AK2450" t="s">
        <v>10751</v>
      </c>
      <c r="AL2450" t="s">
        <v>10751</v>
      </c>
      <c r="AM2450" t="s">
        <v>10751</v>
      </c>
      <c r="AN2450" t="s">
        <v>10751</v>
      </c>
      <c r="AO2450" t="s">
        <v>10751</v>
      </c>
      <c r="AP2450" t="s">
        <v>10751</v>
      </c>
      <c r="AQ2450" t="s">
        <v>10751</v>
      </c>
      <c r="AR2450" t="s">
        <v>10751</v>
      </c>
      <c r="AS2450" t="s">
        <v>10751</v>
      </c>
      <c r="AT2450" t="s">
        <v>10751</v>
      </c>
      <c r="AU2450" t="s">
        <v>10751</v>
      </c>
      <c r="AV2450" t="s">
        <v>10751</v>
      </c>
      <c r="AW2450" t="s">
        <v>10751</v>
      </c>
      <c r="AX2450" t="s">
        <v>10751</v>
      </c>
      <c r="AY2450" t="s">
        <v>10751</v>
      </c>
      <c r="AZ2450" t="s">
        <v>10751</v>
      </c>
      <c r="BA2450" t="s">
        <v>10751</v>
      </c>
      <c r="BB2450" t="s">
        <v>10751</v>
      </c>
      <c r="BC2450" t="s">
        <v>10751</v>
      </c>
      <c r="BD2450" t="s">
        <v>10751</v>
      </c>
    </row>
    <row r="2451" spans="1:56">
      <c r="A2451" t="s">
        <v>10755</v>
      </c>
      <c r="B2451">
        <v>7000</v>
      </c>
      <c r="C2451">
        <v>1996</v>
      </c>
      <c r="D2451" t="s">
        <v>10751</v>
      </c>
      <c r="E2451" t="s">
        <v>10751</v>
      </c>
      <c r="F2451" t="s">
        <v>10751</v>
      </c>
      <c r="H2451" t="s">
        <v>10751</v>
      </c>
      <c r="I2451" t="str">
        <f t="shared" si="45"/>
        <v/>
      </c>
      <c r="K2451" t="s">
        <v>10751</v>
      </c>
      <c r="L2451" t="s">
        <v>10751</v>
      </c>
      <c r="M2451" t="s">
        <v>10751</v>
      </c>
      <c r="N2451" t="s">
        <v>10751</v>
      </c>
      <c r="O2451" t="s">
        <v>10751</v>
      </c>
      <c r="P2451" t="s">
        <v>10751</v>
      </c>
      <c r="Q2451" t="s">
        <v>10751</v>
      </c>
      <c r="R2451" t="s">
        <v>10751</v>
      </c>
      <c r="S2451" t="s">
        <v>10751</v>
      </c>
      <c r="T2451" t="s">
        <v>10751</v>
      </c>
      <c r="U2451" t="s">
        <v>10751</v>
      </c>
      <c r="V2451" t="s">
        <v>10751</v>
      </c>
      <c r="W2451" t="s">
        <v>10751</v>
      </c>
      <c r="X2451" t="s">
        <v>10751</v>
      </c>
      <c r="Y2451" t="s">
        <v>10751</v>
      </c>
      <c r="Z2451" t="s">
        <v>10751</v>
      </c>
      <c r="AA2451" t="s">
        <v>10751</v>
      </c>
      <c r="AB2451" t="s">
        <v>10751</v>
      </c>
      <c r="AC2451" t="s">
        <v>10751</v>
      </c>
      <c r="AD2451" t="s">
        <v>10751</v>
      </c>
      <c r="AE2451" t="s">
        <v>10751</v>
      </c>
      <c r="AF2451" t="s">
        <v>10751</v>
      </c>
      <c r="AG2451" t="s">
        <v>10751</v>
      </c>
      <c r="AH2451" t="s">
        <v>10751</v>
      </c>
      <c r="AI2451" t="s">
        <v>10751</v>
      </c>
      <c r="AJ2451" t="s">
        <v>10751</v>
      </c>
      <c r="AK2451" t="s">
        <v>10751</v>
      </c>
      <c r="AL2451" t="s">
        <v>10751</v>
      </c>
      <c r="AM2451" t="s">
        <v>10751</v>
      </c>
      <c r="AN2451" t="s">
        <v>10751</v>
      </c>
      <c r="AO2451" t="s">
        <v>10751</v>
      </c>
      <c r="AP2451" t="s">
        <v>10751</v>
      </c>
      <c r="AQ2451" t="s">
        <v>10751</v>
      </c>
      <c r="AR2451" t="s">
        <v>10751</v>
      </c>
      <c r="AS2451" t="s">
        <v>10751</v>
      </c>
      <c r="AT2451" t="s">
        <v>10751</v>
      </c>
      <c r="AU2451" t="s">
        <v>10751</v>
      </c>
      <c r="AV2451" t="s">
        <v>10751</v>
      </c>
      <c r="AW2451" t="s">
        <v>10751</v>
      </c>
      <c r="AX2451" t="s">
        <v>10751</v>
      </c>
      <c r="AY2451" t="s">
        <v>10751</v>
      </c>
      <c r="AZ2451" t="s">
        <v>10751</v>
      </c>
      <c r="BA2451" t="s">
        <v>10751</v>
      </c>
      <c r="BB2451" t="s">
        <v>10751</v>
      </c>
      <c r="BC2451" t="s">
        <v>10751</v>
      </c>
      <c r="BD2451" t="s">
        <v>10751</v>
      </c>
    </row>
    <row r="2452" spans="1:56">
      <c r="A2452" t="s">
        <v>10755</v>
      </c>
      <c r="B2452">
        <v>7000</v>
      </c>
      <c r="C2452">
        <v>1997</v>
      </c>
      <c r="D2452" t="s">
        <v>10751</v>
      </c>
      <c r="E2452" t="s">
        <v>10751</v>
      </c>
      <c r="F2452" t="s">
        <v>10751</v>
      </c>
      <c r="H2452" t="s">
        <v>10751</v>
      </c>
      <c r="I2452" t="str">
        <f t="shared" si="45"/>
        <v/>
      </c>
      <c r="K2452" t="s">
        <v>10751</v>
      </c>
      <c r="L2452" t="s">
        <v>10751</v>
      </c>
      <c r="M2452" t="s">
        <v>10751</v>
      </c>
      <c r="N2452" t="s">
        <v>10751</v>
      </c>
      <c r="O2452" t="s">
        <v>10751</v>
      </c>
      <c r="P2452" t="s">
        <v>10751</v>
      </c>
      <c r="Q2452" t="s">
        <v>10751</v>
      </c>
      <c r="R2452" t="s">
        <v>10751</v>
      </c>
      <c r="S2452" t="s">
        <v>10751</v>
      </c>
      <c r="T2452" t="s">
        <v>10751</v>
      </c>
      <c r="U2452" t="s">
        <v>10751</v>
      </c>
      <c r="V2452" t="s">
        <v>10751</v>
      </c>
      <c r="W2452" t="s">
        <v>10751</v>
      </c>
      <c r="X2452" t="s">
        <v>10751</v>
      </c>
      <c r="Y2452" t="s">
        <v>10751</v>
      </c>
      <c r="Z2452" t="s">
        <v>10751</v>
      </c>
      <c r="AA2452" t="s">
        <v>10751</v>
      </c>
      <c r="AB2452" t="s">
        <v>10751</v>
      </c>
      <c r="AC2452" t="s">
        <v>10751</v>
      </c>
      <c r="AD2452" t="s">
        <v>10751</v>
      </c>
      <c r="AE2452" t="s">
        <v>10751</v>
      </c>
      <c r="AF2452" t="s">
        <v>10751</v>
      </c>
      <c r="AG2452" t="s">
        <v>10751</v>
      </c>
      <c r="AH2452" t="s">
        <v>10751</v>
      </c>
      <c r="AI2452" t="s">
        <v>10751</v>
      </c>
      <c r="AJ2452" t="s">
        <v>10751</v>
      </c>
      <c r="AK2452" t="s">
        <v>10751</v>
      </c>
      <c r="AL2452" t="s">
        <v>10751</v>
      </c>
      <c r="AM2452" t="s">
        <v>10751</v>
      </c>
      <c r="AN2452" t="s">
        <v>10751</v>
      </c>
      <c r="AO2452" t="s">
        <v>10751</v>
      </c>
      <c r="AP2452" t="s">
        <v>10751</v>
      </c>
      <c r="AQ2452" t="s">
        <v>10751</v>
      </c>
      <c r="AR2452" t="s">
        <v>10751</v>
      </c>
      <c r="AS2452" t="s">
        <v>10751</v>
      </c>
      <c r="AT2452" t="s">
        <v>10751</v>
      </c>
      <c r="AU2452" t="s">
        <v>10751</v>
      </c>
      <c r="AV2452" t="s">
        <v>10751</v>
      </c>
      <c r="AW2452" t="s">
        <v>10751</v>
      </c>
      <c r="AX2452" t="s">
        <v>10751</v>
      </c>
      <c r="AY2452" t="s">
        <v>10751</v>
      </c>
      <c r="AZ2452" t="s">
        <v>10751</v>
      </c>
      <c r="BA2452" t="s">
        <v>10751</v>
      </c>
      <c r="BB2452" t="s">
        <v>10751</v>
      </c>
      <c r="BC2452" t="s">
        <v>10751</v>
      </c>
      <c r="BD2452" t="s">
        <v>10751</v>
      </c>
    </row>
    <row r="2453" spans="1:56">
      <c r="A2453" t="s">
        <v>10755</v>
      </c>
      <c r="B2453">
        <v>7000</v>
      </c>
      <c r="C2453">
        <v>1998</v>
      </c>
      <c r="D2453" t="s">
        <v>10751</v>
      </c>
      <c r="E2453" t="s">
        <v>10751</v>
      </c>
      <c r="F2453" t="s">
        <v>10751</v>
      </c>
      <c r="H2453" t="s">
        <v>10751</v>
      </c>
      <c r="I2453" t="str">
        <f t="shared" si="45"/>
        <v/>
      </c>
      <c r="K2453" t="s">
        <v>10751</v>
      </c>
      <c r="L2453" t="s">
        <v>10751</v>
      </c>
      <c r="M2453" t="s">
        <v>10751</v>
      </c>
      <c r="N2453" t="s">
        <v>10751</v>
      </c>
      <c r="O2453" t="s">
        <v>10751</v>
      </c>
      <c r="P2453" t="s">
        <v>10751</v>
      </c>
      <c r="Q2453" t="s">
        <v>10751</v>
      </c>
      <c r="R2453" t="s">
        <v>10751</v>
      </c>
      <c r="S2453" t="s">
        <v>10751</v>
      </c>
      <c r="T2453" t="s">
        <v>10751</v>
      </c>
      <c r="U2453" t="s">
        <v>10751</v>
      </c>
      <c r="V2453" t="s">
        <v>10751</v>
      </c>
      <c r="W2453" t="s">
        <v>10751</v>
      </c>
      <c r="X2453" t="s">
        <v>10751</v>
      </c>
      <c r="Y2453" t="s">
        <v>10751</v>
      </c>
      <c r="Z2453" t="s">
        <v>10751</v>
      </c>
      <c r="AA2453" t="s">
        <v>10751</v>
      </c>
      <c r="AB2453" t="s">
        <v>10751</v>
      </c>
      <c r="AC2453" t="s">
        <v>10751</v>
      </c>
      <c r="AD2453" t="s">
        <v>10751</v>
      </c>
      <c r="AE2453" t="s">
        <v>10751</v>
      </c>
      <c r="AF2453" t="s">
        <v>10751</v>
      </c>
      <c r="AG2453" t="s">
        <v>10751</v>
      </c>
      <c r="AH2453" t="s">
        <v>10751</v>
      </c>
      <c r="AI2453" t="s">
        <v>10751</v>
      </c>
      <c r="AJ2453" t="s">
        <v>10751</v>
      </c>
      <c r="AK2453" t="s">
        <v>10751</v>
      </c>
      <c r="AL2453" t="s">
        <v>10751</v>
      </c>
      <c r="AM2453" t="s">
        <v>10751</v>
      </c>
      <c r="AN2453" t="s">
        <v>10751</v>
      </c>
      <c r="AO2453" t="s">
        <v>10751</v>
      </c>
      <c r="AP2453" t="s">
        <v>10751</v>
      </c>
      <c r="AQ2453" t="s">
        <v>10751</v>
      </c>
      <c r="AR2453" t="s">
        <v>10751</v>
      </c>
      <c r="AS2453" t="s">
        <v>10751</v>
      </c>
      <c r="AT2453" t="s">
        <v>10751</v>
      </c>
      <c r="AU2453" t="s">
        <v>10751</v>
      </c>
      <c r="AV2453" t="s">
        <v>10751</v>
      </c>
      <c r="AW2453" t="s">
        <v>10751</v>
      </c>
      <c r="AX2453" t="s">
        <v>10751</v>
      </c>
      <c r="AY2453" t="s">
        <v>10751</v>
      </c>
      <c r="AZ2453" t="s">
        <v>10751</v>
      </c>
      <c r="BA2453" t="s">
        <v>10751</v>
      </c>
      <c r="BB2453" t="s">
        <v>10751</v>
      </c>
      <c r="BC2453" t="s">
        <v>10751</v>
      </c>
      <c r="BD2453" t="s">
        <v>10751</v>
      </c>
    </row>
    <row r="2454" spans="1:56">
      <c r="A2454" t="s">
        <v>10755</v>
      </c>
      <c r="B2454">
        <v>7000</v>
      </c>
      <c r="C2454">
        <v>1999</v>
      </c>
      <c r="D2454" t="s">
        <v>10751</v>
      </c>
      <c r="E2454" t="s">
        <v>10751</v>
      </c>
      <c r="F2454" t="s">
        <v>10751</v>
      </c>
      <c r="H2454" t="s">
        <v>10751</v>
      </c>
      <c r="I2454" t="str">
        <f t="shared" si="45"/>
        <v/>
      </c>
      <c r="K2454" t="s">
        <v>10751</v>
      </c>
      <c r="L2454" t="s">
        <v>10751</v>
      </c>
      <c r="M2454" t="s">
        <v>10751</v>
      </c>
      <c r="N2454" t="s">
        <v>10751</v>
      </c>
      <c r="O2454" t="s">
        <v>10751</v>
      </c>
      <c r="P2454" t="s">
        <v>10751</v>
      </c>
      <c r="Q2454" t="s">
        <v>10751</v>
      </c>
      <c r="R2454" t="s">
        <v>10751</v>
      </c>
      <c r="S2454" t="s">
        <v>10751</v>
      </c>
      <c r="T2454" t="s">
        <v>10751</v>
      </c>
      <c r="U2454" t="s">
        <v>10751</v>
      </c>
      <c r="V2454" t="s">
        <v>10751</v>
      </c>
      <c r="W2454" t="s">
        <v>10751</v>
      </c>
      <c r="X2454" t="s">
        <v>10751</v>
      </c>
      <c r="Y2454" t="s">
        <v>10751</v>
      </c>
      <c r="Z2454" t="s">
        <v>10751</v>
      </c>
      <c r="AA2454" t="s">
        <v>10751</v>
      </c>
      <c r="AB2454" t="s">
        <v>10751</v>
      </c>
      <c r="AC2454" t="s">
        <v>10751</v>
      </c>
      <c r="AD2454" t="s">
        <v>10751</v>
      </c>
      <c r="AE2454" t="s">
        <v>10751</v>
      </c>
      <c r="AF2454" t="s">
        <v>10751</v>
      </c>
      <c r="AG2454" t="s">
        <v>10751</v>
      </c>
      <c r="AH2454" t="s">
        <v>10751</v>
      </c>
      <c r="AI2454" t="s">
        <v>10751</v>
      </c>
      <c r="AJ2454" t="s">
        <v>10751</v>
      </c>
      <c r="AK2454" t="s">
        <v>10751</v>
      </c>
      <c r="AL2454" t="s">
        <v>10751</v>
      </c>
      <c r="AM2454" t="s">
        <v>10751</v>
      </c>
      <c r="AN2454" t="s">
        <v>10751</v>
      </c>
      <c r="AO2454" t="s">
        <v>10751</v>
      </c>
      <c r="AP2454" t="s">
        <v>10751</v>
      </c>
      <c r="AQ2454" t="s">
        <v>10751</v>
      </c>
      <c r="AR2454" t="s">
        <v>10751</v>
      </c>
      <c r="AS2454" t="s">
        <v>10751</v>
      </c>
      <c r="AT2454" t="s">
        <v>10751</v>
      </c>
      <c r="AU2454" t="s">
        <v>10751</v>
      </c>
      <c r="AV2454" t="s">
        <v>10751</v>
      </c>
      <c r="AW2454" t="s">
        <v>10751</v>
      </c>
      <c r="AX2454" t="s">
        <v>10751</v>
      </c>
      <c r="AY2454" t="s">
        <v>10751</v>
      </c>
      <c r="AZ2454" t="s">
        <v>10751</v>
      </c>
      <c r="BA2454" t="s">
        <v>10751</v>
      </c>
      <c r="BB2454" t="s">
        <v>10751</v>
      </c>
      <c r="BC2454" t="s">
        <v>10751</v>
      </c>
      <c r="BD2454" t="s">
        <v>10751</v>
      </c>
    </row>
    <row r="2455" spans="1:56">
      <c r="A2455" t="s">
        <v>10755</v>
      </c>
      <c r="B2455">
        <v>7000</v>
      </c>
      <c r="C2455">
        <v>2000</v>
      </c>
      <c r="D2455" t="s">
        <v>10751</v>
      </c>
      <c r="E2455" t="s">
        <v>10751</v>
      </c>
      <c r="F2455" t="s">
        <v>10751</v>
      </c>
      <c r="H2455" t="s">
        <v>10751</v>
      </c>
      <c r="I2455" t="str">
        <f t="shared" si="45"/>
        <v/>
      </c>
      <c r="K2455" t="s">
        <v>10751</v>
      </c>
      <c r="L2455" t="s">
        <v>10751</v>
      </c>
      <c r="M2455" t="s">
        <v>10751</v>
      </c>
      <c r="N2455" t="s">
        <v>10751</v>
      </c>
      <c r="O2455" t="s">
        <v>10751</v>
      </c>
      <c r="P2455" t="s">
        <v>10751</v>
      </c>
      <c r="Q2455" t="s">
        <v>10751</v>
      </c>
      <c r="R2455" t="s">
        <v>10751</v>
      </c>
      <c r="S2455" t="s">
        <v>10751</v>
      </c>
      <c r="T2455" t="s">
        <v>10751</v>
      </c>
      <c r="U2455" t="s">
        <v>10751</v>
      </c>
      <c r="V2455" t="s">
        <v>10751</v>
      </c>
      <c r="W2455" t="s">
        <v>10751</v>
      </c>
      <c r="X2455" t="s">
        <v>10751</v>
      </c>
      <c r="Y2455" t="s">
        <v>10751</v>
      </c>
      <c r="Z2455" t="s">
        <v>10751</v>
      </c>
      <c r="AA2455" t="s">
        <v>10751</v>
      </c>
      <c r="AB2455" t="s">
        <v>10751</v>
      </c>
      <c r="AC2455" t="s">
        <v>10751</v>
      </c>
      <c r="AD2455" t="s">
        <v>10751</v>
      </c>
      <c r="AE2455" t="s">
        <v>10751</v>
      </c>
      <c r="AF2455" t="s">
        <v>10751</v>
      </c>
      <c r="AG2455" t="s">
        <v>10751</v>
      </c>
      <c r="AH2455" t="s">
        <v>10751</v>
      </c>
      <c r="AI2455" t="s">
        <v>10751</v>
      </c>
      <c r="AJ2455" t="s">
        <v>10751</v>
      </c>
      <c r="AK2455" t="s">
        <v>10751</v>
      </c>
      <c r="AL2455" t="s">
        <v>10751</v>
      </c>
      <c r="AM2455" t="s">
        <v>10751</v>
      </c>
      <c r="AN2455" t="s">
        <v>10751</v>
      </c>
      <c r="AO2455" t="s">
        <v>10751</v>
      </c>
      <c r="AP2455" t="s">
        <v>10751</v>
      </c>
      <c r="AQ2455" t="s">
        <v>10751</v>
      </c>
      <c r="AR2455" t="s">
        <v>10751</v>
      </c>
      <c r="AS2455" t="s">
        <v>10751</v>
      </c>
      <c r="AT2455" t="s">
        <v>10751</v>
      </c>
      <c r="AU2455" t="s">
        <v>10751</v>
      </c>
      <c r="AV2455" t="s">
        <v>10751</v>
      </c>
      <c r="AW2455" t="s">
        <v>10751</v>
      </c>
      <c r="AX2455" t="s">
        <v>10751</v>
      </c>
      <c r="AY2455" t="s">
        <v>10751</v>
      </c>
      <c r="AZ2455" t="s">
        <v>10751</v>
      </c>
      <c r="BA2455" t="s">
        <v>10751</v>
      </c>
      <c r="BB2455" t="s">
        <v>10751</v>
      </c>
      <c r="BC2455" t="s">
        <v>10751</v>
      </c>
      <c r="BD2455" t="s">
        <v>10751</v>
      </c>
    </row>
    <row r="2456" spans="1:56">
      <c r="A2456" t="s">
        <v>10755</v>
      </c>
      <c r="B2456">
        <v>7000</v>
      </c>
      <c r="C2456">
        <v>2001</v>
      </c>
      <c r="D2456" t="s">
        <v>10751</v>
      </c>
      <c r="E2456" t="s">
        <v>10751</v>
      </c>
      <c r="F2456" t="s">
        <v>10751</v>
      </c>
      <c r="H2456" t="s">
        <v>10751</v>
      </c>
      <c r="I2456" t="str">
        <f t="shared" si="45"/>
        <v/>
      </c>
      <c r="K2456" t="s">
        <v>10751</v>
      </c>
      <c r="L2456" t="s">
        <v>10751</v>
      </c>
      <c r="M2456" t="s">
        <v>10751</v>
      </c>
      <c r="N2456" t="s">
        <v>10751</v>
      </c>
      <c r="O2456" t="s">
        <v>10751</v>
      </c>
      <c r="P2456" t="s">
        <v>10751</v>
      </c>
      <c r="Q2456" t="s">
        <v>10751</v>
      </c>
      <c r="R2456" t="s">
        <v>10751</v>
      </c>
      <c r="S2456" t="s">
        <v>10751</v>
      </c>
      <c r="T2456" t="s">
        <v>10751</v>
      </c>
      <c r="U2456" t="s">
        <v>10751</v>
      </c>
      <c r="V2456" t="s">
        <v>10751</v>
      </c>
      <c r="W2456" t="s">
        <v>10751</v>
      </c>
      <c r="X2456" t="s">
        <v>10751</v>
      </c>
      <c r="Y2456" t="s">
        <v>10751</v>
      </c>
      <c r="Z2456" t="s">
        <v>10751</v>
      </c>
      <c r="AA2456" t="s">
        <v>10751</v>
      </c>
      <c r="AB2456" t="s">
        <v>10751</v>
      </c>
      <c r="AC2456" t="s">
        <v>10751</v>
      </c>
      <c r="AD2456" t="s">
        <v>10751</v>
      </c>
      <c r="AE2456" t="s">
        <v>10751</v>
      </c>
      <c r="AF2456" t="s">
        <v>10751</v>
      </c>
      <c r="AG2456" t="s">
        <v>10751</v>
      </c>
      <c r="AH2456" t="s">
        <v>10751</v>
      </c>
      <c r="AI2456" t="s">
        <v>10751</v>
      </c>
      <c r="AJ2456" t="s">
        <v>10751</v>
      </c>
      <c r="AK2456" t="s">
        <v>10751</v>
      </c>
      <c r="AL2456" t="s">
        <v>10751</v>
      </c>
      <c r="AM2456" t="s">
        <v>10751</v>
      </c>
      <c r="AN2456" t="s">
        <v>10751</v>
      </c>
      <c r="AO2456" t="s">
        <v>10751</v>
      </c>
      <c r="AP2456" t="s">
        <v>10751</v>
      </c>
      <c r="AQ2456" t="s">
        <v>10751</v>
      </c>
      <c r="AR2456" t="s">
        <v>10751</v>
      </c>
      <c r="AS2456" t="s">
        <v>10751</v>
      </c>
      <c r="AT2456" t="s">
        <v>10751</v>
      </c>
      <c r="AU2456" t="s">
        <v>10751</v>
      </c>
      <c r="AV2456" t="s">
        <v>10751</v>
      </c>
      <c r="AW2456" t="s">
        <v>10751</v>
      </c>
      <c r="AX2456" t="s">
        <v>10751</v>
      </c>
      <c r="AY2456" t="s">
        <v>10751</v>
      </c>
      <c r="AZ2456" t="s">
        <v>10751</v>
      </c>
      <c r="BA2456" t="s">
        <v>10751</v>
      </c>
      <c r="BB2456" t="s">
        <v>10751</v>
      </c>
      <c r="BC2456" t="s">
        <v>10751</v>
      </c>
      <c r="BD2456" t="s">
        <v>10751</v>
      </c>
    </row>
    <row r="2457" spans="1:56">
      <c r="A2457" t="s">
        <v>10755</v>
      </c>
      <c r="B2457">
        <v>7000</v>
      </c>
      <c r="C2457">
        <v>2002</v>
      </c>
      <c r="D2457" t="s">
        <v>10751</v>
      </c>
      <c r="E2457" t="s">
        <v>10751</v>
      </c>
      <c r="F2457" t="s">
        <v>10751</v>
      </c>
      <c r="H2457" t="s">
        <v>10751</v>
      </c>
      <c r="I2457" t="str">
        <f t="shared" si="45"/>
        <v/>
      </c>
      <c r="K2457" t="s">
        <v>10751</v>
      </c>
      <c r="L2457" t="s">
        <v>10751</v>
      </c>
      <c r="M2457" t="s">
        <v>10751</v>
      </c>
      <c r="N2457" t="s">
        <v>10751</v>
      </c>
      <c r="O2457" t="s">
        <v>10751</v>
      </c>
      <c r="P2457" t="s">
        <v>10751</v>
      </c>
      <c r="Q2457" t="s">
        <v>10751</v>
      </c>
      <c r="R2457" t="s">
        <v>10751</v>
      </c>
      <c r="S2457" t="s">
        <v>10751</v>
      </c>
      <c r="T2457" t="s">
        <v>10751</v>
      </c>
      <c r="U2457" t="s">
        <v>10751</v>
      </c>
      <c r="V2457" t="s">
        <v>10751</v>
      </c>
      <c r="W2457" t="s">
        <v>10751</v>
      </c>
      <c r="X2457" t="s">
        <v>10751</v>
      </c>
      <c r="Y2457" t="s">
        <v>10751</v>
      </c>
      <c r="Z2457" t="s">
        <v>10751</v>
      </c>
      <c r="AA2457" t="s">
        <v>10751</v>
      </c>
      <c r="AB2457" t="s">
        <v>10751</v>
      </c>
      <c r="AC2457" t="s">
        <v>10751</v>
      </c>
      <c r="AD2457" t="s">
        <v>10751</v>
      </c>
      <c r="AE2457" t="s">
        <v>10751</v>
      </c>
      <c r="AF2457" t="s">
        <v>10751</v>
      </c>
      <c r="AG2457" t="s">
        <v>10751</v>
      </c>
      <c r="AH2457" t="s">
        <v>10751</v>
      </c>
      <c r="AI2457" t="s">
        <v>10751</v>
      </c>
      <c r="AJ2457" t="s">
        <v>10751</v>
      </c>
      <c r="AK2457" t="s">
        <v>10751</v>
      </c>
      <c r="AL2457" t="s">
        <v>10751</v>
      </c>
      <c r="AM2457" t="s">
        <v>10751</v>
      </c>
      <c r="AN2457" t="s">
        <v>10751</v>
      </c>
      <c r="AO2457" t="s">
        <v>10751</v>
      </c>
      <c r="AP2457" t="s">
        <v>10751</v>
      </c>
      <c r="AQ2457" t="s">
        <v>10751</v>
      </c>
      <c r="AR2457" t="s">
        <v>10751</v>
      </c>
      <c r="AS2457" t="s">
        <v>10751</v>
      </c>
      <c r="AT2457" t="s">
        <v>10751</v>
      </c>
      <c r="AU2457" t="s">
        <v>10751</v>
      </c>
      <c r="AV2457" t="s">
        <v>10751</v>
      </c>
      <c r="AW2457" t="s">
        <v>10751</v>
      </c>
      <c r="AX2457" t="s">
        <v>10751</v>
      </c>
      <c r="AY2457" t="s">
        <v>10751</v>
      </c>
      <c r="AZ2457" t="s">
        <v>10751</v>
      </c>
      <c r="BA2457" t="s">
        <v>10751</v>
      </c>
      <c r="BB2457" t="s">
        <v>10751</v>
      </c>
      <c r="BC2457" t="s">
        <v>10751</v>
      </c>
      <c r="BD2457" t="s">
        <v>10751</v>
      </c>
    </row>
    <row r="2458" spans="1:56">
      <c r="A2458" t="s">
        <v>10755</v>
      </c>
      <c r="B2458">
        <v>7000</v>
      </c>
      <c r="C2458">
        <v>2003</v>
      </c>
      <c r="D2458" t="s">
        <v>10751</v>
      </c>
      <c r="E2458" t="s">
        <v>10751</v>
      </c>
      <c r="F2458" t="s">
        <v>10751</v>
      </c>
      <c r="H2458" t="s">
        <v>10751</v>
      </c>
      <c r="I2458" t="str">
        <f t="shared" si="45"/>
        <v/>
      </c>
      <c r="K2458" t="s">
        <v>10751</v>
      </c>
      <c r="L2458" t="s">
        <v>10751</v>
      </c>
      <c r="M2458" t="s">
        <v>10751</v>
      </c>
      <c r="N2458" t="s">
        <v>10751</v>
      </c>
      <c r="O2458" t="s">
        <v>10751</v>
      </c>
      <c r="P2458" t="s">
        <v>10751</v>
      </c>
      <c r="Q2458" t="s">
        <v>10751</v>
      </c>
      <c r="R2458" t="s">
        <v>10751</v>
      </c>
      <c r="S2458" t="s">
        <v>10751</v>
      </c>
      <c r="T2458" t="s">
        <v>10751</v>
      </c>
      <c r="U2458" t="s">
        <v>10751</v>
      </c>
      <c r="V2458" t="s">
        <v>10751</v>
      </c>
      <c r="W2458" t="s">
        <v>10751</v>
      </c>
      <c r="X2458" t="s">
        <v>10751</v>
      </c>
      <c r="Y2458" t="s">
        <v>10751</v>
      </c>
      <c r="Z2458" t="s">
        <v>10751</v>
      </c>
      <c r="AA2458" t="s">
        <v>10751</v>
      </c>
      <c r="AB2458" t="s">
        <v>10751</v>
      </c>
      <c r="AC2458" t="s">
        <v>10751</v>
      </c>
      <c r="AD2458" t="s">
        <v>10751</v>
      </c>
      <c r="AE2458" t="s">
        <v>10751</v>
      </c>
      <c r="AF2458" t="s">
        <v>10751</v>
      </c>
      <c r="AG2458" t="s">
        <v>10751</v>
      </c>
      <c r="AH2458" t="s">
        <v>10751</v>
      </c>
      <c r="AI2458" t="s">
        <v>10751</v>
      </c>
      <c r="AJ2458" t="s">
        <v>10751</v>
      </c>
      <c r="AK2458" t="s">
        <v>10751</v>
      </c>
      <c r="AL2458" t="s">
        <v>10751</v>
      </c>
      <c r="AM2458" t="s">
        <v>10751</v>
      </c>
      <c r="AN2458" t="s">
        <v>10751</v>
      </c>
      <c r="AO2458" t="s">
        <v>10751</v>
      </c>
      <c r="AP2458" t="s">
        <v>10751</v>
      </c>
      <c r="AQ2458" t="s">
        <v>10751</v>
      </c>
      <c r="AR2458" t="s">
        <v>10751</v>
      </c>
      <c r="AS2458" t="s">
        <v>10751</v>
      </c>
      <c r="AT2458" t="s">
        <v>10751</v>
      </c>
      <c r="AU2458" t="s">
        <v>10751</v>
      </c>
      <c r="AV2458" t="s">
        <v>10751</v>
      </c>
      <c r="AW2458" t="s">
        <v>10751</v>
      </c>
      <c r="AX2458" t="s">
        <v>10751</v>
      </c>
      <c r="AY2458" t="s">
        <v>10751</v>
      </c>
      <c r="AZ2458" t="s">
        <v>10751</v>
      </c>
      <c r="BA2458" t="s">
        <v>10751</v>
      </c>
      <c r="BB2458" t="s">
        <v>10751</v>
      </c>
      <c r="BC2458" t="s">
        <v>10751</v>
      </c>
      <c r="BD2458" t="s">
        <v>10751</v>
      </c>
    </row>
    <row r="2459" spans="1:56">
      <c r="A2459" t="s">
        <v>10755</v>
      </c>
      <c r="B2459">
        <v>7000</v>
      </c>
      <c r="C2459">
        <v>2004</v>
      </c>
      <c r="D2459" t="s">
        <v>10751</v>
      </c>
      <c r="E2459" t="s">
        <v>10751</v>
      </c>
      <c r="F2459" t="s">
        <v>10751</v>
      </c>
      <c r="H2459" t="s">
        <v>10751</v>
      </c>
      <c r="I2459" t="str">
        <f t="shared" si="45"/>
        <v/>
      </c>
      <c r="K2459" t="s">
        <v>10751</v>
      </c>
      <c r="L2459" t="s">
        <v>10751</v>
      </c>
      <c r="M2459" t="s">
        <v>10751</v>
      </c>
      <c r="N2459" t="s">
        <v>10751</v>
      </c>
      <c r="O2459" t="s">
        <v>10751</v>
      </c>
      <c r="P2459" t="s">
        <v>10751</v>
      </c>
      <c r="Q2459" t="s">
        <v>10751</v>
      </c>
      <c r="R2459" t="s">
        <v>10751</v>
      </c>
      <c r="S2459" t="s">
        <v>10751</v>
      </c>
      <c r="T2459" t="s">
        <v>10751</v>
      </c>
      <c r="U2459" t="s">
        <v>10751</v>
      </c>
      <c r="V2459" t="s">
        <v>10751</v>
      </c>
      <c r="W2459" t="s">
        <v>10751</v>
      </c>
      <c r="X2459" t="s">
        <v>10751</v>
      </c>
      <c r="Y2459" t="s">
        <v>10751</v>
      </c>
      <c r="Z2459" t="s">
        <v>10751</v>
      </c>
      <c r="AA2459" t="s">
        <v>10751</v>
      </c>
      <c r="AB2459" t="s">
        <v>10751</v>
      </c>
      <c r="AC2459" t="s">
        <v>10751</v>
      </c>
      <c r="AD2459" t="s">
        <v>10751</v>
      </c>
      <c r="AE2459" t="s">
        <v>10751</v>
      </c>
      <c r="AF2459" t="s">
        <v>10751</v>
      </c>
      <c r="AG2459" t="s">
        <v>10751</v>
      </c>
      <c r="AH2459" t="s">
        <v>10751</v>
      </c>
      <c r="AI2459" t="s">
        <v>10751</v>
      </c>
      <c r="AJ2459" t="s">
        <v>10751</v>
      </c>
      <c r="AK2459" t="s">
        <v>10751</v>
      </c>
      <c r="AL2459" t="s">
        <v>10751</v>
      </c>
      <c r="AM2459" t="s">
        <v>10751</v>
      </c>
      <c r="AN2459" t="s">
        <v>10751</v>
      </c>
      <c r="AO2459" t="s">
        <v>10751</v>
      </c>
      <c r="AP2459" t="s">
        <v>10751</v>
      </c>
      <c r="AQ2459" t="s">
        <v>10751</v>
      </c>
      <c r="AR2459" t="s">
        <v>10751</v>
      </c>
      <c r="AS2459" t="s">
        <v>10751</v>
      </c>
      <c r="AT2459" t="s">
        <v>10751</v>
      </c>
      <c r="AU2459" t="s">
        <v>10751</v>
      </c>
      <c r="AV2459" t="s">
        <v>10751</v>
      </c>
      <c r="AW2459" t="s">
        <v>10751</v>
      </c>
      <c r="AX2459" t="s">
        <v>10751</v>
      </c>
      <c r="AY2459" t="s">
        <v>10751</v>
      </c>
      <c r="AZ2459" t="s">
        <v>10751</v>
      </c>
      <c r="BA2459" t="s">
        <v>10751</v>
      </c>
      <c r="BB2459" t="s">
        <v>10751</v>
      </c>
      <c r="BC2459" t="s">
        <v>10751</v>
      </c>
      <c r="BD2459" t="s">
        <v>10751</v>
      </c>
    </row>
    <row r="2460" spans="1:56">
      <c r="A2460" t="s">
        <v>10755</v>
      </c>
      <c r="B2460">
        <v>7000</v>
      </c>
      <c r="C2460">
        <v>2005</v>
      </c>
      <c r="D2460" t="s">
        <v>10751</v>
      </c>
      <c r="E2460" t="s">
        <v>10751</v>
      </c>
      <c r="F2460" t="s">
        <v>10751</v>
      </c>
      <c r="H2460" t="s">
        <v>10751</v>
      </c>
      <c r="I2460" t="str">
        <f t="shared" si="45"/>
        <v/>
      </c>
      <c r="K2460" t="s">
        <v>10751</v>
      </c>
      <c r="L2460" t="s">
        <v>10751</v>
      </c>
      <c r="M2460" t="s">
        <v>10751</v>
      </c>
      <c r="N2460" t="s">
        <v>10751</v>
      </c>
      <c r="O2460" t="s">
        <v>10751</v>
      </c>
      <c r="P2460" t="s">
        <v>10751</v>
      </c>
      <c r="Q2460" t="s">
        <v>10751</v>
      </c>
      <c r="R2460" t="s">
        <v>10751</v>
      </c>
      <c r="S2460" t="s">
        <v>10751</v>
      </c>
      <c r="T2460" t="s">
        <v>10751</v>
      </c>
      <c r="U2460" t="s">
        <v>10751</v>
      </c>
      <c r="V2460" t="s">
        <v>10751</v>
      </c>
      <c r="W2460" t="s">
        <v>10751</v>
      </c>
      <c r="X2460" t="s">
        <v>10751</v>
      </c>
      <c r="Y2460" t="s">
        <v>10751</v>
      </c>
      <c r="Z2460" t="s">
        <v>10751</v>
      </c>
      <c r="AA2460" t="s">
        <v>10751</v>
      </c>
      <c r="AB2460" t="s">
        <v>10751</v>
      </c>
      <c r="AC2460" t="s">
        <v>10751</v>
      </c>
      <c r="AD2460" t="s">
        <v>10751</v>
      </c>
      <c r="AE2460" t="s">
        <v>10751</v>
      </c>
      <c r="AF2460" t="s">
        <v>10751</v>
      </c>
      <c r="AG2460" t="s">
        <v>10751</v>
      </c>
      <c r="AH2460" t="s">
        <v>10751</v>
      </c>
      <c r="AI2460" t="s">
        <v>10751</v>
      </c>
      <c r="AJ2460" t="s">
        <v>10751</v>
      </c>
      <c r="AK2460" t="s">
        <v>10751</v>
      </c>
      <c r="AL2460" t="s">
        <v>10751</v>
      </c>
      <c r="AM2460" t="s">
        <v>10751</v>
      </c>
      <c r="AN2460" t="s">
        <v>10751</v>
      </c>
      <c r="AO2460" t="s">
        <v>10751</v>
      </c>
      <c r="AP2460" t="s">
        <v>10751</v>
      </c>
      <c r="AQ2460" t="s">
        <v>10751</v>
      </c>
      <c r="AR2460" t="s">
        <v>10751</v>
      </c>
      <c r="AS2460" t="s">
        <v>10751</v>
      </c>
      <c r="AT2460" t="s">
        <v>10751</v>
      </c>
      <c r="AU2460" t="s">
        <v>10751</v>
      </c>
      <c r="AV2460" t="s">
        <v>10751</v>
      </c>
      <c r="AW2460" t="s">
        <v>10751</v>
      </c>
      <c r="AX2460" t="s">
        <v>10751</v>
      </c>
      <c r="AY2460" t="s">
        <v>10751</v>
      </c>
      <c r="AZ2460" t="s">
        <v>10751</v>
      </c>
      <c r="BA2460" t="s">
        <v>10751</v>
      </c>
      <c r="BB2460" t="s">
        <v>10751</v>
      </c>
      <c r="BC2460" t="s">
        <v>10751</v>
      </c>
      <c r="BD2460" t="s">
        <v>10751</v>
      </c>
    </row>
    <row r="2461" spans="1:56">
      <c r="A2461" t="s">
        <v>10755</v>
      </c>
      <c r="B2461">
        <v>7000</v>
      </c>
      <c r="C2461">
        <v>2006</v>
      </c>
      <c r="D2461" t="s">
        <v>10751</v>
      </c>
      <c r="E2461" t="s">
        <v>10751</v>
      </c>
      <c r="F2461" t="s">
        <v>10751</v>
      </c>
      <c r="H2461" t="s">
        <v>10751</v>
      </c>
      <c r="I2461" t="str">
        <f t="shared" si="45"/>
        <v/>
      </c>
      <c r="K2461" t="s">
        <v>10751</v>
      </c>
      <c r="L2461" t="s">
        <v>10751</v>
      </c>
      <c r="M2461" t="s">
        <v>10751</v>
      </c>
      <c r="N2461" t="s">
        <v>10751</v>
      </c>
      <c r="O2461" t="s">
        <v>10751</v>
      </c>
      <c r="P2461" t="s">
        <v>10751</v>
      </c>
      <c r="Q2461" t="s">
        <v>10751</v>
      </c>
      <c r="R2461" t="s">
        <v>10751</v>
      </c>
      <c r="S2461" t="s">
        <v>10751</v>
      </c>
      <c r="T2461" t="s">
        <v>10751</v>
      </c>
      <c r="U2461" t="s">
        <v>10751</v>
      </c>
      <c r="V2461" t="s">
        <v>10751</v>
      </c>
      <c r="W2461" t="s">
        <v>10751</v>
      </c>
      <c r="X2461" t="s">
        <v>10751</v>
      </c>
      <c r="Y2461" t="s">
        <v>10751</v>
      </c>
      <c r="Z2461" t="s">
        <v>10751</v>
      </c>
      <c r="AA2461" t="s">
        <v>10751</v>
      </c>
      <c r="AB2461" t="s">
        <v>10751</v>
      </c>
      <c r="AC2461" t="s">
        <v>10751</v>
      </c>
      <c r="AD2461" t="s">
        <v>10751</v>
      </c>
      <c r="AE2461" t="s">
        <v>10751</v>
      </c>
      <c r="AF2461" t="s">
        <v>10751</v>
      </c>
      <c r="AG2461" t="s">
        <v>10751</v>
      </c>
      <c r="AH2461" t="s">
        <v>10751</v>
      </c>
      <c r="AI2461" t="s">
        <v>10751</v>
      </c>
      <c r="AJ2461" t="s">
        <v>10751</v>
      </c>
      <c r="AK2461" t="s">
        <v>10751</v>
      </c>
      <c r="AL2461" t="s">
        <v>10751</v>
      </c>
      <c r="AM2461" t="s">
        <v>10751</v>
      </c>
      <c r="AN2461" t="s">
        <v>10751</v>
      </c>
      <c r="AO2461" t="s">
        <v>10751</v>
      </c>
      <c r="AP2461" t="s">
        <v>10751</v>
      </c>
      <c r="AQ2461" t="s">
        <v>10751</v>
      </c>
      <c r="AR2461" t="s">
        <v>10751</v>
      </c>
      <c r="AS2461" t="s">
        <v>10751</v>
      </c>
      <c r="AT2461" t="s">
        <v>10751</v>
      </c>
      <c r="AU2461" t="s">
        <v>10751</v>
      </c>
      <c r="AV2461" t="s">
        <v>10751</v>
      </c>
      <c r="AW2461" t="s">
        <v>10751</v>
      </c>
      <c r="AX2461" t="s">
        <v>10751</v>
      </c>
      <c r="AY2461" t="s">
        <v>10751</v>
      </c>
      <c r="AZ2461" t="s">
        <v>10751</v>
      </c>
      <c r="BA2461" t="s">
        <v>10751</v>
      </c>
      <c r="BB2461" t="s">
        <v>10751</v>
      </c>
      <c r="BC2461" t="s">
        <v>10751</v>
      </c>
      <c r="BD2461" t="s">
        <v>10751</v>
      </c>
    </row>
    <row r="2462" spans="1:56">
      <c r="A2462" t="s">
        <v>10755</v>
      </c>
      <c r="B2462">
        <v>7000</v>
      </c>
      <c r="C2462">
        <v>2007</v>
      </c>
      <c r="D2462" t="s">
        <v>10751</v>
      </c>
      <c r="E2462" t="s">
        <v>10751</v>
      </c>
      <c r="F2462" t="s">
        <v>10751</v>
      </c>
      <c r="H2462" t="s">
        <v>10751</v>
      </c>
      <c r="I2462" t="str">
        <f t="shared" si="45"/>
        <v/>
      </c>
      <c r="K2462" t="s">
        <v>10751</v>
      </c>
      <c r="L2462" t="s">
        <v>10751</v>
      </c>
      <c r="M2462" t="s">
        <v>10751</v>
      </c>
      <c r="N2462" t="s">
        <v>10751</v>
      </c>
      <c r="O2462" t="s">
        <v>10751</v>
      </c>
      <c r="P2462" t="s">
        <v>10751</v>
      </c>
      <c r="Q2462" t="s">
        <v>10751</v>
      </c>
      <c r="R2462" t="s">
        <v>10751</v>
      </c>
      <c r="S2462" t="s">
        <v>10751</v>
      </c>
      <c r="T2462" t="s">
        <v>10751</v>
      </c>
      <c r="U2462" t="s">
        <v>10751</v>
      </c>
      <c r="V2462" t="s">
        <v>10751</v>
      </c>
      <c r="W2462" t="s">
        <v>10751</v>
      </c>
      <c r="X2462" t="s">
        <v>10751</v>
      </c>
      <c r="Y2462" t="s">
        <v>10751</v>
      </c>
      <c r="Z2462" t="s">
        <v>10751</v>
      </c>
      <c r="AA2462" t="s">
        <v>10751</v>
      </c>
      <c r="AB2462" t="s">
        <v>10751</v>
      </c>
      <c r="AC2462" t="s">
        <v>10751</v>
      </c>
      <c r="AD2462" t="s">
        <v>10751</v>
      </c>
      <c r="AE2462" t="s">
        <v>10751</v>
      </c>
      <c r="AF2462" t="s">
        <v>10751</v>
      </c>
      <c r="AG2462" t="s">
        <v>10751</v>
      </c>
      <c r="AH2462" t="s">
        <v>10751</v>
      </c>
      <c r="AI2462" t="s">
        <v>10751</v>
      </c>
      <c r="AJ2462" t="s">
        <v>10751</v>
      </c>
      <c r="AK2462" t="s">
        <v>10751</v>
      </c>
      <c r="AL2462" t="s">
        <v>10751</v>
      </c>
      <c r="AM2462" t="s">
        <v>10751</v>
      </c>
      <c r="AN2462" t="s">
        <v>10751</v>
      </c>
      <c r="AO2462" t="s">
        <v>10751</v>
      </c>
      <c r="AP2462" t="s">
        <v>10751</v>
      </c>
      <c r="AQ2462" t="s">
        <v>10751</v>
      </c>
      <c r="AR2462" t="s">
        <v>10751</v>
      </c>
      <c r="AS2462" t="s">
        <v>10751</v>
      </c>
      <c r="AT2462" t="s">
        <v>10751</v>
      </c>
      <c r="AU2462" t="s">
        <v>10751</v>
      </c>
      <c r="AV2462" t="s">
        <v>10751</v>
      </c>
      <c r="AW2462" t="s">
        <v>10751</v>
      </c>
      <c r="AX2462" t="s">
        <v>10751</v>
      </c>
      <c r="AY2462" t="s">
        <v>10751</v>
      </c>
      <c r="AZ2462" t="s">
        <v>10751</v>
      </c>
      <c r="BA2462" t="s">
        <v>10751</v>
      </c>
      <c r="BB2462" t="s">
        <v>10751</v>
      </c>
      <c r="BC2462" t="s">
        <v>10751</v>
      </c>
      <c r="BD2462" t="s">
        <v>10751</v>
      </c>
    </row>
    <row r="2463" spans="1:56">
      <c r="A2463" t="s">
        <v>10755</v>
      </c>
      <c r="B2463">
        <v>7000</v>
      </c>
      <c r="C2463">
        <v>2008</v>
      </c>
      <c r="D2463" t="s">
        <v>10751</v>
      </c>
      <c r="E2463" t="s">
        <v>10751</v>
      </c>
      <c r="F2463" t="s">
        <v>10751</v>
      </c>
      <c r="H2463" t="s">
        <v>10751</v>
      </c>
      <c r="I2463" t="str">
        <f t="shared" si="45"/>
        <v/>
      </c>
      <c r="K2463" t="s">
        <v>10751</v>
      </c>
      <c r="L2463" t="s">
        <v>10751</v>
      </c>
      <c r="M2463" t="s">
        <v>10751</v>
      </c>
      <c r="N2463" t="s">
        <v>10751</v>
      </c>
      <c r="O2463" t="s">
        <v>10751</v>
      </c>
      <c r="P2463" t="s">
        <v>10751</v>
      </c>
      <c r="Q2463" t="s">
        <v>10751</v>
      </c>
      <c r="R2463" t="s">
        <v>10751</v>
      </c>
      <c r="S2463" t="s">
        <v>10751</v>
      </c>
      <c r="T2463" t="s">
        <v>10751</v>
      </c>
      <c r="U2463" t="s">
        <v>10751</v>
      </c>
      <c r="V2463" t="s">
        <v>10751</v>
      </c>
      <c r="W2463" t="s">
        <v>10751</v>
      </c>
      <c r="X2463" t="s">
        <v>10751</v>
      </c>
      <c r="Y2463" t="s">
        <v>10751</v>
      </c>
      <c r="Z2463" t="s">
        <v>10751</v>
      </c>
      <c r="AA2463" t="s">
        <v>10751</v>
      </c>
      <c r="AB2463" t="s">
        <v>10751</v>
      </c>
      <c r="AC2463" t="s">
        <v>10751</v>
      </c>
      <c r="AD2463" t="s">
        <v>10751</v>
      </c>
      <c r="AE2463" t="s">
        <v>10751</v>
      </c>
      <c r="AF2463" t="s">
        <v>10751</v>
      </c>
      <c r="AG2463" t="s">
        <v>10751</v>
      </c>
      <c r="AH2463" t="s">
        <v>10751</v>
      </c>
      <c r="AI2463" t="s">
        <v>10751</v>
      </c>
      <c r="AJ2463" t="s">
        <v>10751</v>
      </c>
      <c r="AK2463" t="s">
        <v>10751</v>
      </c>
      <c r="AL2463" t="s">
        <v>10751</v>
      </c>
      <c r="AM2463" t="s">
        <v>10751</v>
      </c>
      <c r="AN2463" t="s">
        <v>10751</v>
      </c>
      <c r="AO2463" t="s">
        <v>10751</v>
      </c>
      <c r="AP2463" t="s">
        <v>10751</v>
      </c>
      <c r="AQ2463" t="s">
        <v>10751</v>
      </c>
      <c r="AR2463" t="s">
        <v>10751</v>
      </c>
      <c r="AS2463" t="s">
        <v>10751</v>
      </c>
      <c r="AT2463" t="s">
        <v>10751</v>
      </c>
      <c r="AU2463" t="s">
        <v>10751</v>
      </c>
      <c r="AV2463" t="s">
        <v>10751</v>
      </c>
      <c r="AW2463" t="s">
        <v>10751</v>
      </c>
      <c r="AX2463" t="s">
        <v>10751</v>
      </c>
      <c r="AY2463" t="s">
        <v>10751</v>
      </c>
      <c r="AZ2463" t="s">
        <v>10751</v>
      </c>
      <c r="BA2463" t="s">
        <v>10751</v>
      </c>
      <c r="BB2463" t="s">
        <v>10751</v>
      </c>
      <c r="BC2463" t="s">
        <v>10751</v>
      </c>
      <c r="BD2463" t="s">
        <v>10751</v>
      </c>
    </row>
    <row r="2464" spans="1:56">
      <c r="A2464" t="s">
        <v>10755</v>
      </c>
      <c r="B2464">
        <v>7000</v>
      </c>
      <c r="C2464">
        <v>2009</v>
      </c>
      <c r="D2464" t="s">
        <v>10751</v>
      </c>
      <c r="E2464" t="s">
        <v>10751</v>
      </c>
      <c r="F2464" t="s">
        <v>10751</v>
      </c>
      <c r="H2464" t="s">
        <v>10751</v>
      </c>
      <c r="I2464" t="str">
        <f t="shared" si="45"/>
        <v/>
      </c>
      <c r="K2464" t="s">
        <v>10751</v>
      </c>
      <c r="L2464" t="s">
        <v>10751</v>
      </c>
      <c r="M2464" t="s">
        <v>10751</v>
      </c>
      <c r="N2464" t="s">
        <v>10751</v>
      </c>
      <c r="O2464" t="s">
        <v>10751</v>
      </c>
      <c r="P2464" t="s">
        <v>10751</v>
      </c>
      <c r="Q2464" t="s">
        <v>10751</v>
      </c>
      <c r="R2464" t="s">
        <v>10751</v>
      </c>
      <c r="S2464" t="s">
        <v>10751</v>
      </c>
      <c r="T2464" t="s">
        <v>10751</v>
      </c>
      <c r="U2464" t="s">
        <v>10751</v>
      </c>
      <c r="V2464" t="s">
        <v>10751</v>
      </c>
      <c r="W2464" t="s">
        <v>10751</v>
      </c>
      <c r="X2464" t="s">
        <v>10751</v>
      </c>
      <c r="Y2464" t="s">
        <v>10751</v>
      </c>
      <c r="Z2464" t="s">
        <v>10751</v>
      </c>
      <c r="AA2464" t="s">
        <v>10751</v>
      </c>
      <c r="AB2464" t="s">
        <v>10751</v>
      </c>
      <c r="AC2464" t="s">
        <v>10751</v>
      </c>
      <c r="AD2464" t="s">
        <v>10751</v>
      </c>
      <c r="AE2464" t="s">
        <v>10751</v>
      </c>
      <c r="AF2464" t="s">
        <v>10751</v>
      </c>
      <c r="AG2464" t="s">
        <v>10751</v>
      </c>
      <c r="AH2464" t="s">
        <v>10751</v>
      </c>
      <c r="AI2464" t="s">
        <v>10751</v>
      </c>
      <c r="AJ2464" t="s">
        <v>10751</v>
      </c>
      <c r="AK2464" t="s">
        <v>10751</v>
      </c>
      <c r="AL2464" t="s">
        <v>10751</v>
      </c>
      <c r="AM2464" t="s">
        <v>10751</v>
      </c>
      <c r="AN2464" t="s">
        <v>10751</v>
      </c>
      <c r="AO2464" t="s">
        <v>10751</v>
      </c>
      <c r="AP2464" t="s">
        <v>10751</v>
      </c>
      <c r="AQ2464" t="s">
        <v>10751</v>
      </c>
      <c r="AR2464" t="s">
        <v>10751</v>
      </c>
      <c r="AS2464" t="s">
        <v>10751</v>
      </c>
      <c r="AT2464" t="s">
        <v>10751</v>
      </c>
      <c r="AU2464" t="s">
        <v>10751</v>
      </c>
      <c r="AV2464" t="s">
        <v>10751</v>
      </c>
      <c r="AW2464" t="s">
        <v>10751</v>
      </c>
      <c r="AX2464" t="s">
        <v>10751</v>
      </c>
      <c r="AY2464" t="s">
        <v>10751</v>
      </c>
      <c r="AZ2464" t="s">
        <v>10751</v>
      </c>
      <c r="BA2464" t="s">
        <v>10751</v>
      </c>
      <c r="BB2464" t="s">
        <v>10751</v>
      </c>
      <c r="BC2464" t="s">
        <v>10751</v>
      </c>
      <c r="BD2464" t="s">
        <v>10751</v>
      </c>
    </row>
    <row r="2465" spans="1:56">
      <c r="A2465" t="s">
        <v>10755</v>
      </c>
      <c r="B2465">
        <v>7000</v>
      </c>
      <c r="C2465">
        <v>2010</v>
      </c>
      <c r="D2465" t="s">
        <v>10751</v>
      </c>
      <c r="E2465" t="s">
        <v>10751</v>
      </c>
      <c r="F2465" t="s">
        <v>10751</v>
      </c>
      <c r="H2465" t="s">
        <v>10751</v>
      </c>
      <c r="I2465" t="str">
        <f t="shared" si="45"/>
        <v/>
      </c>
      <c r="K2465" t="s">
        <v>10751</v>
      </c>
      <c r="L2465" t="s">
        <v>10751</v>
      </c>
      <c r="M2465" t="s">
        <v>10751</v>
      </c>
      <c r="N2465" t="s">
        <v>10751</v>
      </c>
      <c r="O2465" t="s">
        <v>10751</v>
      </c>
      <c r="P2465" t="s">
        <v>10751</v>
      </c>
      <c r="Q2465" t="s">
        <v>10751</v>
      </c>
      <c r="R2465" t="s">
        <v>10751</v>
      </c>
      <c r="S2465" t="s">
        <v>10751</v>
      </c>
      <c r="T2465" t="s">
        <v>10751</v>
      </c>
      <c r="U2465" t="s">
        <v>10751</v>
      </c>
      <c r="V2465" t="s">
        <v>10751</v>
      </c>
      <c r="W2465" t="s">
        <v>10751</v>
      </c>
      <c r="X2465" t="s">
        <v>10751</v>
      </c>
      <c r="Y2465" t="s">
        <v>10751</v>
      </c>
      <c r="Z2465" t="s">
        <v>10751</v>
      </c>
      <c r="AA2465" t="s">
        <v>10751</v>
      </c>
      <c r="AB2465" t="s">
        <v>10751</v>
      </c>
      <c r="AC2465" t="s">
        <v>10751</v>
      </c>
      <c r="AD2465" t="s">
        <v>10751</v>
      </c>
      <c r="AE2465" t="s">
        <v>10751</v>
      </c>
      <c r="AF2465" t="s">
        <v>10751</v>
      </c>
      <c r="AG2465" t="s">
        <v>10751</v>
      </c>
      <c r="AH2465" t="s">
        <v>10751</v>
      </c>
      <c r="AI2465" t="s">
        <v>10751</v>
      </c>
      <c r="AJ2465" t="s">
        <v>10751</v>
      </c>
      <c r="AK2465" t="s">
        <v>10751</v>
      </c>
      <c r="AL2465" t="s">
        <v>10751</v>
      </c>
      <c r="AM2465" t="s">
        <v>10751</v>
      </c>
      <c r="AN2465" t="s">
        <v>10751</v>
      </c>
      <c r="AO2465" t="s">
        <v>10751</v>
      </c>
      <c r="AP2465" t="s">
        <v>10751</v>
      </c>
      <c r="AQ2465" t="s">
        <v>10751</v>
      </c>
      <c r="AR2465" t="s">
        <v>10751</v>
      </c>
      <c r="AS2465" t="s">
        <v>10751</v>
      </c>
      <c r="AT2465" t="s">
        <v>10751</v>
      </c>
      <c r="AU2465" t="s">
        <v>10751</v>
      </c>
      <c r="AV2465" t="s">
        <v>10751</v>
      </c>
      <c r="AW2465" t="s">
        <v>10751</v>
      </c>
      <c r="AX2465" t="s">
        <v>10751</v>
      </c>
      <c r="AY2465" t="s">
        <v>10751</v>
      </c>
      <c r="AZ2465" t="s">
        <v>10751</v>
      </c>
      <c r="BA2465" t="s">
        <v>10751</v>
      </c>
      <c r="BB2465" t="s">
        <v>10751</v>
      </c>
      <c r="BC2465" t="s">
        <v>10751</v>
      </c>
      <c r="BD2465" t="s">
        <v>10751</v>
      </c>
    </row>
    <row r="2466" spans="1:56">
      <c r="A2466" t="s">
        <v>10755</v>
      </c>
      <c r="B2466">
        <v>7000</v>
      </c>
      <c r="C2466">
        <v>2011</v>
      </c>
      <c r="D2466">
        <v>1</v>
      </c>
      <c r="E2466">
        <v>5.8E-5</v>
      </c>
      <c r="F2466">
        <v>15.37069</v>
      </c>
      <c r="H2466">
        <v>12.731310000000001</v>
      </c>
      <c r="I2466">
        <f t="shared" si="45"/>
        <v>7.3841598000000007E-4</v>
      </c>
      <c r="K2466">
        <v>10.485290000000001</v>
      </c>
      <c r="L2466">
        <v>15.18515</v>
      </c>
      <c r="M2466">
        <v>698.04278999999997</v>
      </c>
      <c r="N2466">
        <v>847.56808000000001</v>
      </c>
      <c r="O2466">
        <v>585.24300000000005</v>
      </c>
      <c r="P2466">
        <v>70.626570000000001</v>
      </c>
      <c r="Q2466">
        <v>368.31</v>
      </c>
      <c r="R2466">
        <v>322.15140000000002</v>
      </c>
      <c r="S2466">
        <v>8.9072999999999993</v>
      </c>
      <c r="T2466">
        <v>0.87555700000000003</v>
      </c>
      <c r="U2466">
        <v>4.6022E-2</v>
      </c>
      <c r="V2466">
        <v>44.600940000000001</v>
      </c>
      <c r="W2466" t="s">
        <v>10751</v>
      </c>
      <c r="X2466" t="s">
        <v>10751</v>
      </c>
      <c r="Y2466">
        <v>1</v>
      </c>
      <c r="Z2466" t="s">
        <v>10751</v>
      </c>
      <c r="AA2466" t="s">
        <v>10751</v>
      </c>
      <c r="AB2466">
        <v>1</v>
      </c>
      <c r="AC2466" t="s">
        <v>10751</v>
      </c>
      <c r="AD2466" t="s">
        <v>10751</v>
      </c>
      <c r="AE2466" t="s">
        <v>10751</v>
      </c>
      <c r="AF2466" t="s">
        <v>10751</v>
      </c>
      <c r="AG2466">
        <v>1</v>
      </c>
      <c r="AH2466" t="s">
        <v>10751</v>
      </c>
      <c r="AI2466" t="s">
        <v>10751</v>
      </c>
      <c r="AJ2466" t="s">
        <v>10751</v>
      </c>
      <c r="AK2466" t="s">
        <v>10751</v>
      </c>
      <c r="AL2466" t="s">
        <v>10751</v>
      </c>
      <c r="AM2466" t="s">
        <v>10751</v>
      </c>
      <c r="AN2466" t="s">
        <v>10751</v>
      </c>
      <c r="AO2466" t="s">
        <v>10751</v>
      </c>
      <c r="AP2466">
        <v>1</v>
      </c>
      <c r="AQ2466" t="s">
        <v>10751</v>
      </c>
      <c r="AR2466" t="s">
        <v>10751</v>
      </c>
      <c r="AS2466" t="s">
        <v>10751</v>
      </c>
      <c r="AT2466" t="s">
        <v>10751</v>
      </c>
      <c r="AU2466">
        <v>0.95299999999999996</v>
      </c>
      <c r="AV2466">
        <v>6</v>
      </c>
      <c r="AW2466" t="s">
        <v>10751</v>
      </c>
      <c r="AX2466">
        <v>8.1</v>
      </c>
      <c r="AY2466" t="s">
        <v>10751</v>
      </c>
      <c r="AZ2466">
        <v>4.7E-2</v>
      </c>
      <c r="BA2466">
        <v>0.95299999999999996</v>
      </c>
      <c r="BB2466" t="s">
        <v>10751</v>
      </c>
      <c r="BC2466" t="s">
        <v>10751</v>
      </c>
      <c r="BD2466" t="s">
        <v>10751</v>
      </c>
    </row>
    <row r="2467" spans="1:56">
      <c r="A2467" t="s">
        <v>10755</v>
      </c>
      <c r="B2467">
        <v>7000</v>
      </c>
      <c r="C2467">
        <v>2012</v>
      </c>
      <c r="D2467">
        <v>1</v>
      </c>
      <c r="E2467">
        <v>6.3999999999999997E-5</v>
      </c>
      <c r="F2467">
        <v>15.03332</v>
      </c>
      <c r="H2467">
        <v>12.49691</v>
      </c>
      <c r="I2467">
        <f t="shared" si="45"/>
        <v>7.9980223999999997E-4</v>
      </c>
      <c r="K2467">
        <v>10.20176</v>
      </c>
      <c r="L2467">
        <v>15.051410000000001</v>
      </c>
      <c r="M2467">
        <v>711.13589000000002</v>
      </c>
      <c r="N2467">
        <v>871.12401</v>
      </c>
      <c r="O2467">
        <v>590.44311000000005</v>
      </c>
      <c r="P2467">
        <v>71.721879999999999</v>
      </c>
      <c r="Q2467">
        <v>367.3288</v>
      </c>
      <c r="R2467">
        <v>322.19560000000001</v>
      </c>
      <c r="S2467">
        <v>8.9118999999999993</v>
      </c>
      <c r="T2467">
        <v>0.87841000000000002</v>
      </c>
      <c r="U2467">
        <v>4.6027999999999999E-2</v>
      </c>
      <c r="V2467">
        <v>43.788310000000003</v>
      </c>
      <c r="W2467" t="s">
        <v>10751</v>
      </c>
      <c r="X2467" t="s">
        <v>10751</v>
      </c>
      <c r="Y2467">
        <v>1</v>
      </c>
      <c r="Z2467" t="s">
        <v>10751</v>
      </c>
      <c r="AA2467" t="s">
        <v>10751</v>
      </c>
      <c r="AB2467">
        <v>1</v>
      </c>
      <c r="AC2467" t="s">
        <v>10751</v>
      </c>
      <c r="AD2467" t="s">
        <v>10751</v>
      </c>
      <c r="AE2467" t="s">
        <v>10751</v>
      </c>
      <c r="AF2467" t="s">
        <v>10751</v>
      </c>
      <c r="AG2467">
        <v>1</v>
      </c>
      <c r="AH2467" t="s">
        <v>10751</v>
      </c>
      <c r="AI2467" t="s">
        <v>10751</v>
      </c>
      <c r="AJ2467" t="s">
        <v>10751</v>
      </c>
      <c r="AK2467" t="s">
        <v>10751</v>
      </c>
      <c r="AL2467" t="s">
        <v>10751</v>
      </c>
      <c r="AM2467" t="s">
        <v>10751</v>
      </c>
      <c r="AN2467" t="s">
        <v>10751</v>
      </c>
      <c r="AO2467" t="s">
        <v>10751</v>
      </c>
      <c r="AP2467">
        <v>1</v>
      </c>
      <c r="AQ2467" t="s">
        <v>10751</v>
      </c>
      <c r="AR2467" t="s">
        <v>10751</v>
      </c>
      <c r="AS2467" t="s">
        <v>10751</v>
      </c>
      <c r="AT2467" t="s">
        <v>10751</v>
      </c>
      <c r="AU2467">
        <v>0.94799999999999995</v>
      </c>
      <c r="AV2467">
        <v>5.9</v>
      </c>
      <c r="AW2467" t="s">
        <v>10751</v>
      </c>
      <c r="AX2467">
        <v>8.1</v>
      </c>
      <c r="AY2467" t="s">
        <v>10751</v>
      </c>
      <c r="AZ2467">
        <v>5.1999999999999998E-2</v>
      </c>
      <c r="BA2467">
        <v>0.94799999999999995</v>
      </c>
      <c r="BB2467" t="s">
        <v>10751</v>
      </c>
      <c r="BC2467" t="s">
        <v>10751</v>
      </c>
      <c r="BD2467" t="s">
        <v>10751</v>
      </c>
    </row>
    <row r="2468" spans="1:56">
      <c r="A2468" t="s">
        <v>10755</v>
      </c>
      <c r="B2468">
        <v>7000</v>
      </c>
      <c r="C2468">
        <v>2013</v>
      </c>
      <c r="D2468">
        <v>1</v>
      </c>
      <c r="E2468">
        <v>3.8000000000000002E-5</v>
      </c>
      <c r="F2468">
        <v>15.116199999999999</v>
      </c>
      <c r="H2468">
        <v>12.567679999999999</v>
      </c>
      <c r="I2468">
        <f t="shared" si="45"/>
        <v>4.7757183999999999E-4</v>
      </c>
      <c r="K2468">
        <v>10.246130000000001</v>
      </c>
      <c r="L2468">
        <v>15.158709999999999</v>
      </c>
      <c r="M2468">
        <v>707.13144</v>
      </c>
      <c r="N2468">
        <v>867.35181999999998</v>
      </c>
      <c r="O2468">
        <v>586.26343999999995</v>
      </c>
      <c r="P2468">
        <v>72.277439999999999</v>
      </c>
      <c r="Q2468">
        <v>362.47030000000001</v>
      </c>
      <c r="R2468">
        <v>319.97609999999997</v>
      </c>
      <c r="S2468">
        <v>8.9596999999999998</v>
      </c>
      <c r="T2468">
        <v>0.884606</v>
      </c>
      <c r="U2468">
        <v>4.5711000000000002E-2</v>
      </c>
      <c r="V2468">
        <v>44.029919999999997</v>
      </c>
      <c r="W2468" t="s">
        <v>10751</v>
      </c>
      <c r="X2468" t="s">
        <v>10751</v>
      </c>
      <c r="Y2468">
        <v>1</v>
      </c>
      <c r="Z2468" t="s">
        <v>10751</v>
      </c>
      <c r="AA2468" t="s">
        <v>10751</v>
      </c>
      <c r="AB2468">
        <v>1</v>
      </c>
      <c r="AC2468" t="s">
        <v>10751</v>
      </c>
      <c r="AD2468" t="s">
        <v>10751</v>
      </c>
      <c r="AE2468" t="s">
        <v>10751</v>
      </c>
      <c r="AF2468" t="s">
        <v>10751</v>
      </c>
      <c r="AG2468">
        <v>1</v>
      </c>
      <c r="AH2468" t="s">
        <v>10751</v>
      </c>
      <c r="AI2468" t="s">
        <v>10751</v>
      </c>
      <c r="AJ2468" t="s">
        <v>10751</v>
      </c>
      <c r="AK2468" t="s">
        <v>10751</v>
      </c>
      <c r="AL2468" t="s">
        <v>10751</v>
      </c>
      <c r="AM2468" t="s">
        <v>10751</v>
      </c>
      <c r="AN2468" t="s">
        <v>10751</v>
      </c>
      <c r="AO2468" t="s">
        <v>10751</v>
      </c>
      <c r="AP2468">
        <v>1</v>
      </c>
      <c r="AQ2468" t="s">
        <v>10751</v>
      </c>
      <c r="AR2468" t="s">
        <v>10751</v>
      </c>
      <c r="AS2468" t="s">
        <v>10751</v>
      </c>
      <c r="AT2468" t="s">
        <v>10751</v>
      </c>
      <c r="AU2468">
        <v>0.96199999999999997</v>
      </c>
      <c r="AV2468">
        <v>6</v>
      </c>
      <c r="AW2468" t="s">
        <v>10751</v>
      </c>
      <c r="AX2468">
        <v>8.1</v>
      </c>
      <c r="AY2468" t="s">
        <v>10751</v>
      </c>
      <c r="AZ2468">
        <v>3.7999999999999999E-2</v>
      </c>
      <c r="BA2468">
        <v>0.96199999999999997</v>
      </c>
      <c r="BB2468" t="s">
        <v>10751</v>
      </c>
      <c r="BC2468" t="s">
        <v>10751</v>
      </c>
      <c r="BD2468" t="s">
        <v>10751</v>
      </c>
    </row>
    <row r="2469" spans="1:56">
      <c r="A2469" t="s">
        <v>10755</v>
      </c>
      <c r="B2469">
        <v>7000</v>
      </c>
      <c r="C2469">
        <v>2014</v>
      </c>
      <c r="D2469">
        <v>1</v>
      </c>
      <c r="E2469">
        <v>5.1999999999999997E-5</v>
      </c>
      <c r="F2469">
        <v>15.22795</v>
      </c>
      <c r="H2469">
        <v>12.62454</v>
      </c>
      <c r="I2469">
        <f t="shared" si="45"/>
        <v>6.5647607999999992E-4</v>
      </c>
      <c r="K2469">
        <v>10.380319999999999</v>
      </c>
      <c r="L2469">
        <v>15.084849999999999</v>
      </c>
      <c r="M2469">
        <v>703.94656999999995</v>
      </c>
      <c r="N2469">
        <v>856.13968</v>
      </c>
      <c r="O2469">
        <v>589.13422000000003</v>
      </c>
      <c r="P2469">
        <v>69.574690000000004</v>
      </c>
      <c r="Q2469">
        <v>364.01310000000001</v>
      </c>
      <c r="R2469">
        <v>321.17689999999999</v>
      </c>
      <c r="S2469">
        <v>8.9324999999999992</v>
      </c>
      <c r="T2469">
        <v>0.883691</v>
      </c>
      <c r="U2469">
        <v>4.5881999999999999E-2</v>
      </c>
      <c r="V2469">
        <v>44.226909999999997</v>
      </c>
      <c r="W2469" t="s">
        <v>10751</v>
      </c>
      <c r="X2469" t="s">
        <v>10751</v>
      </c>
      <c r="Y2469">
        <v>1</v>
      </c>
      <c r="Z2469" t="s">
        <v>10751</v>
      </c>
      <c r="AA2469" t="s">
        <v>10751</v>
      </c>
      <c r="AB2469">
        <v>1</v>
      </c>
      <c r="AC2469" t="s">
        <v>10751</v>
      </c>
      <c r="AD2469" t="s">
        <v>10751</v>
      </c>
      <c r="AE2469" t="s">
        <v>10751</v>
      </c>
      <c r="AF2469" t="s">
        <v>10751</v>
      </c>
      <c r="AG2469">
        <v>1</v>
      </c>
      <c r="AH2469" t="s">
        <v>10751</v>
      </c>
      <c r="AI2469" t="s">
        <v>10751</v>
      </c>
      <c r="AJ2469" t="s">
        <v>10751</v>
      </c>
      <c r="AK2469" t="s">
        <v>10751</v>
      </c>
      <c r="AL2469" t="s">
        <v>10751</v>
      </c>
      <c r="AM2469" t="s">
        <v>10751</v>
      </c>
      <c r="AN2469" t="s">
        <v>10751</v>
      </c>
      <c r="AO2469" t="s">
        <v>10751</v>
      </c>
      <c r="AP2469">
        <v>1</v>
      </c>
      <c r="AQ2469" t="s">
        <v>10751</v>
      </c>
      <c r="AR2469" t="s">
        <v>10751</v>
      </c>
      <c r="AS2469" t="s">
        <v>10751</v>
      </c>
      <c r="AT2469" t="s">
        <v>10751</v>
      </c>
      <c r="AU2469">
        <v>0.96799999999999997</v>
      </c>
      <c r="AV2469">
        <v>6</v>
      </c>
      <c r="AW2469" t="s">
        <v>10751</v>
      </c>
      <c r="AX2469">
        <v>8.1</v>
      </c>
      <c r="AY2469" t="s">
        <v>10751</v>
      </c>
      <c r="AZ2469">
        <v>3.2000000000000001E-2</v>
      </c>
      <c r="BA2469">
        <v>0.96799999999999997</v>
      </c>
      <c r="BB2469" t="s">
        <v>10751</v>
      </c>
      <c r="BC2469" t="s">
        <v>10751</v>
      </c>
      <c r="BD2469" t="s">
        <v>10751</v>
      </c>
    </row>
    <row r="2470" spans="1:56">
      <c r="A2470" t="s">
        <v>10755</v>
      </c>
      <c r="B2470">
        <v>7000</v>
      </c>
      <c r="C2470">
        <v>2015</v>
      </c>
      <c r="D2470">
        <v>1</v>
      </c>
      <c r="E2470">
        <v>4.6E-5</v>
      </c>
      <c r="F2470">
        <v>15.43811</v>
      </c>
      <c r="H2470">
        <v>12.820830000000001</v>
      </c>
      <c r="I2470">
        <f t="shared" si="45"/>
        <v>5.8975818000000005E-4</v>
      </c>
      <c r="K2470">
        <v>10.45932</v>
      </c>
      <c r="L2470">
        <v>15.45285</v>
      </c>
      <c r="M2470">
        <v>693.16867999999999</v>
      </c>
      <c r="N2470">
        <v>849.67282999999998</v>
      </c>
      <c r="O2470">
        <v>575.10414000000003</v>
      </c>
      <c r="P2470">
        <v>68.295150000000007</v>
      </c>
      <c r="Q2470">
        <v>345.98759999999999</v>
      </c>
      <c r="R2470">
        <v>311.88990000000001</v>
      </c>
      <c r="S2470">
        <v>9.1349999999999998</v>
      </c>
      <c r="T2470">
        <v>0.90444599999999997</v>
      </c>
      <c r="U2470">
        <v>4.4555999999999998E-2</v>
      </c>
      <c r="V2470">
        <v>44.88288</v>
      </c>
      <c r="W2470" t="s">
        <v>10751</v>
      </c>
      <c r="X2470" t="s">
        <v>10751</v>
      </c>
      <c r="Y2470">
        <v>1</v>
      </c>
      <c r="Z2470" t="s">
        <v>10751</v>
      </c>
      <c r="AA2470" t="s">
        <v>10751</v>
      </c>
      <c r="AB2470">
        <v>1</v>
      </c>
      <c r="AC2470" t="s">
        <v>10751</v>
      </c>
      <c r="AD2470" t="s">
        <v>10751</v>
      </c>
      <c r="AE2470" t="s">
        <v>10751</v>
      </c>
      <c r="AF2470" t="s">
        <v>10751</v>
      </c>
      <c r="AG2470">
        <v>1</v>
      </c>
      <c r="AH2470" t="s">
        <v>10751</v>
      </c>
      <c r="AI2470" t="s">
        <v>10751</v>
      </c>
      <c r="AJ2470" t="s">
        <v>10751</v>
      </c>
      <c r="AK2470" t="s">
        <v>10751</v>
      </c>
      <c r="AL2470" t="s">
        <v>10751</v>
      </c>
      <c r="AM2470" t="s">
        <v>10751</v>
      </c>
      <c r="AN2470" t="s">
        <v>10751</v>
      </c>
      <c r="AO2470" t="s">
        <v>10751</v>
      </c>
      <c r="AP2470">
        <v>1</v>
      </c>
      <c r="AQ2470" t="s">
        <v>10751</v>
      </c>
      <c r="AR2470" t="s">
        <v>10751</v>
      </c>
      <c r="AS2470" t="s">
        <v>10751</v>
      </c>
      <c r="AT2470" t="s">
        <v>10751</v>
      </c>
      <c r="AU2470">
        <v>1</v>
      </c>
      <c r="AV2470">
        <v>6</v>
      </c>
      <c r="AW2470" t="s">
        <v>10751</v>
      </c>
      <c r="AX2470">
        <v>8</v>
      </c>
      <c r="AY2470" t="s">
        <v>10751</v>
      </c>
      <c r="AZ2470" t="s">
        <v>10751</v>
      </c>
      <c r="BA2470">
        <v>1</v>
      </c>
      <c r="BB2470" t="s">
        <v>10751</v>
      </c>
      <c r="BC2470" t="s">
        <v>10751</v>
      </c>
      <c r="BD2470" t="s">
        <v>10751</v>
      </c>
    </row>
    <row r="2471" spans="1:56">
      <c r="A2471" t="s">
        <v>10755</v>
      </c>
      <c r="B2471">
        <v>7000</v>
      </c>
      <c r="C2471">
        <v>2016</v>
      </c>
      <c r="D2471">
        <v>0</v>
      </c>
      <c r="E2471">
        <v>3.0000000000000001E-5</v>
      </c>
      <c r="F2471">
        <v>17.40634</v>
      </c>
      <c r="H2471">
        <v>14.20125</v>
      </c>
      <c r="I2471">
        <f t="shared" si="45"/>
        <v>4.2603749999999999E-4</v>
      </c>
      <c r="K2471">
        <v>11.56549</v>
      </c>
      <c r="L2471">
        <v>17.14968</v>
      </c>
      <c r="M2471">
        <v>625.79012</v>
      </c>
      <c r="N2471">
        <v>768.40669000000003</v>
      </c>
      <c r="O2471">
        <v>518.20218</v>
      </c>
      <c r="P2471">
        <v>60.516129999999997</v>
      </c>
      <c r="Q2471">
        <v>296.53089999999997</v>
      </c>
      <c r="R2471">
        <v>313.5847</v>
      </c>
      <c r="S2471">
        <v>9.2965</v>
      </c>
      <c r="T2471">
        <v>1.1115919999999999</v>
      </c>
      <c r="U2471">
        <v>4.4797999999999998E-2</v>
      </c>
      <c r="V2471">
        <v>50.219920000000002</v>
      </c>
      <c r="W2471" t="s">
        <v>10751</v>
      </c>
      <c r="X2471">
        <v>0.496</v>
      </c>
      <c r="Y2471">
        <v>0.504</v>
      </c>
      <c r="Z2471" t="s">
        <v>10751</v>
      </c>
      <c r="AA2471" t="s">
        <v>10751</v>
      </c>
      <c r="AB2471">
        <v>1</v>
      </c>
      <c r="AC2471" t="s">
        <v>10751</v>
      </c>
      <c r="AD2471" t="s">
        <v>10751</v>
      </c>
      <c r="AE2471" t="s">
        <v>10751</v>
      </c>
      <c r="AF2471" t="s">
        <v>10751</v>
      </c>
      <c r="AG2471">
        <v>1</v>
      </c>
      <c r="AH2471" t="s">
        <v>10751</v>
      </c>
      <c r="AI2471" t="s">
        <v>10751</v>
      </c>
      <c r="AJ2471" t="s">
        <v>10751</v>
      </c>
      <c r="AK2471" t="s">
        <v>10751</v>
      </c>
      <c r="AL2471" t="s">
        <v>10751</v>
      </c>
      <c r="AM2471" t="s">
        <v>10751</v>
      </c>
      <c r="AN2471" t="s">
        <v>10751</v>
      </c>
      <c r="AO2471" t="s">
        <v>10751</v>
      </c>
      <c r="AP2471">
        <v>1</v>
      </c>
      <c r="AQ2471" t="s">
        <v>10751</v>
      </c>
      <c r="AR2471" t="s">
        <v>10751</v>
      </c>
      <c r="AS2471" t="s">
        <v>10751</v>
      </c>
      <c r="AT2471">
        <v>0.496</v>
      </c>
      <c r="AU2471">
        <v>1</v>
      </c>
      <c r="AV2471">
        <v>6</v>
      </c>
      <c r="AW2471" t="s">
        <v>10751</v>
      </c>
      <c r="AX2471">
        <v>7</v>
      </c>
      <c r="AY2471" t="s">
        <v>10751</v>
      </c>
      <c r="AZ2471" t="s">
        <v>10751</v>
      </c>
      <c r="BA2471">
        <v>1</v>
      </c>
      <c r="BB2471" t="s">
        <v>10751</v>
      </c>
      <c r="BC2471" t="s">
        <v>10751</v>
      </c>
      <c r="BD2471" t="s">
        <v>10751</v>
      </c>
    </row>
    <row r="2472" spans="1:56">
      <c r="A2472" t="s">
        <v>10755</v>
      </c>
      <c r="B2472">
        <v>7000</v>
      </c>
      <c r="C2472">
        <v>2017</v>
      </c>
      <c r="D2472">
        <v>0</v>
      </c>
      <c r="E2472">
        <v>2.5000000000000001E-5</v>
      </c>
      <c r="F2472">
        <v>15.2682</v>
      </c>
      <c r="H2472">
        <v>12.541880000000001</v>
      </c>
      <c r="I2472">
        <f t="shared" si="45"/>
        <v>3.1354700000000001E-4</v>
      </c>
      <c r="K2472">
        <v>10.31465</v>
      </c>
      <c r="L2472">
        <v>14.98241</v>
      </c>
      <c r="M2472">
        <v>708.58615999999995</v>
      </c>
      <c r="N2472">
        <v>861.58998999999994</v>
      </c>
      <c r="O2472">
        <v>593.16220999999996</v>
      </c>
      <c r="P2472">
        <v>70.485309999999998</v>
      </c>
      <c r="Q2472">
        <v>366.1422</v>
      </c>
      <c r="R2472">
        <v>324</v>
      </c>
      <c r="S2472">
        <v>8.8666</v>
      </c>
      <c r="T2472">
        <v>0.88490199999999997</v>
      </c>
      <c r="U2472">
        <v>4.6286000000000001E-2</v>
      </c>
      <c r="V2472">
        <v>43.896569999999997</v>
      </c>
      <c r="W2472" t="s">
        <v>10751</v>
      </c>
      <c r="X2472" t="s">
        <v>10751</v>
      </c>
      <c r="Y2472">
        <v>1</v>
      </c>
      <c r="Z2472" t="s">
        <v>10751</v>
      </c>
      <c r="AA2472" t="s">
        <v>10751</v>
      </c>
      <c r="AB2472">
        <v>1</v>
      </c>
      <c r="AC2472" t="s">
        <v>10751</v>
      </c>
      <c r="AD2472" t="s">
        <v>10751</v>
      </c>
      <c r="AE2472" t="s">
        <v>10751</v>
      </c>
      <c r="AF2472" t="s">
        <v>10751</v>
      </c>
      <c r="AG2472">
        <v>1</v>
      </c>
      <c r="AH2472" t="s">
        <v>10751</v>
      </c>
      <c r="AI2472" t="s">
        <v>10751</v>
      </c>
      <c r="AJ2472" t="s">
        <v>10751</v>
      </c>
      <c r="AK2472" t="s">
        <v>10751</v>
      </c>
      <c r="AL2472" t="s">
        <v>10751</v>
      </c>
      <c r="AM2472" t="s">
        <v>10751</v>
      </c>
      <c r="AN2472" t="s">
        <v>10751</v>
      </c>
      <c r="AO2472" t="s">
        <v>10751</v>
      </c>
      <c r="AP2472">
        <v>1</v>
      </c>
      <c r="AQ2472" t="s">
        <v>10751</v>
      </c>
      <c r="AR2472" t="s">
        <v>10751</v>
      </c>
      <c r="AS2472" t="s">
        <v>10751</v>
      </c>
      <c r="AT2472" t="s">
        <v>10751</v>
      </c>
      <c r="AU2472">
        <v>1</v>
      </c>
      <c r="AV2472">
        <v>6</v>
      </c>
      <c r="AW2472" t="s">
        <v>10751</v>
      </c>
      <c r="AX2472">
        <v>8</v>
      </c>
      <c r="AY2472" t="s">
        <v>10751</v>
      </c>
      <c r="AZ2472" t="s">
        <v>10751</v>
      </c>
      <c r="BA2472">
        <v>1</v>
      </c>
      <c r="BB2472" t="s">
        <v>10751</v>
      </c>
      <c r="BC2472" t="s">
        <v>10751</v>
      </c>
      <c r="BD2472" t="s">
        <v>10751</v>
      </c>
    </row>
    <row r="2473" spans="1:56">
      <c r="A2473" t="s">
        <v>10755</v>
      </c>
      <c r="B2473">
        <v>7000</v>
      </c>
      <c r="C2473">
        <v>2018</v>
      </c>
      <c r="D2473" t="s">
        <v>10751</v>
      </c>
      <c r="E2473" t="s">
        <v>10751</v>
      </c>
      <c r="F2473" t="s">
        <v>10751</v>
      </c>
      <c r="H2473" t="s">
        <v>10751</v>
      </c>
      <c r="I2473" t="str">
        <f t="shared" si="45"/>
        <v/>
      </c>
      <c r="K2473" t="s">
        <v>10751</v>
      </c>
      <c r="L2473" t="s">
        <v>10751</v>
      </c>
      <c r="M2473" t="s">
        <v>10751</v>
      </c>
      <c r="N2473" t="s">
        <v>10751</v>
      </c>
      <c r="O2473" t="s">
        <v>10751</v>
      </c>
      <c r="P2473" t="s">
        <v>10751</v>
      </c>
      <c r="Q2473" t="s">
        <v>10751</v>
      </c>
      <c r="R2473" t="s">
        <v>10751</v>
      </c>
      <c r="S2473" t="s">
        <v>10751</v>
      </c>
      <c r="T2473" t="s">
        <v>10751</v>
      </c>
      <c r="U2473" t="s">
        <v>10751</v>
      </c>
      <c r="V2473" t="s">
        <v>10751</v>
      </c>
      <c r="W2473" t="s">
        <v>10751</v>
      </c>
      <c r="X2473" t="s">
        <v>10751</v>
      </c>
      <c r="Y2473" t="s">
        <v>10751</v>
      </c>
      <c r="Z2473" t="s">
        <v>10751</v>
      </c>
      <c r="AA2473" t="s">
        <v>10751</v>
      </c>
      <c r="AB2473" t="s">
        <v>10751</v>
      </c>
      <c r="AC2473" t="s">
        <v>10751</v>
      </c>
      <c r="AD2473" t="s">
        <v>10751</v>
      </c>
      <c r="AE2473" t="s">
        <v>10751</v>
      </c>
      <c r="AF2473" t="s">
        <v>10751</v>
      </c>
      <c r="AG2473" t="s">
        <v>10751</v>
      </c>
      <c r="AH2473" t="s">
        <v>10751</v>
      </c>
      <c r="AI2473" t="s">
        <v>10751</v>
      </c>
      <c r="AJ2473" t="s">
        <v>10751</v>
      </c>
      <c r="AK2473" t="s">
        <v>10751</v>
      </c>
      <c r="AL2473" t="s">
        <v>10751</v>
      </c>
      <c r="AM2473" t="s">
        <v>10751</v>
      </c>
      <c r="AN2473" t="s">
        <v>10751</v>
      </c>
      <c r="AO2473" t="s">
        <v>10751</v>
      </c>
      <c r="AP2473" t="s">
        <v>10751</v>
      </c>
      <c r="AQ2473" t="s">
        <v>10751</v>
      </c>
      <c r="AR2473" t="s">
        <v>10751</v>
      </c>
      <c r="AS2473" t="s">
        <v>10751</v>
      </c>
      <c r="AT2473" t="s">
        <v>10751</v>
      </c>
      <c r="AU2473" t="s">
        <v>10751</v>
      </c>
      <c r="AV2473" t="s">
        <v>10751</v>
      </c>
      <c r="AW2473" t="s">
        <v>10751</v>
      </c>
      <c r="AX2473" t="s">
        <v>10751</v>
      </c>
      <c r="AY2473" t="s">
        <v>10751</v>
      </c>
      <c r="AZ2473" t="s">
        <v>10751</v>
      </c>
      <c r="BA2473" t="s">
        <v>10751</v>
      </c>
      <c r="BB2473" t="s">
        <v>10751</v>
      </c>
      <c r="BC2473" t="s">
        <v>10751</v>
      </c>
      <c r="BD2473" t="s">
        <v>10751</v>
      </c>
    </row>
    <row r="2474" spans="1:56">
      <c r="A2474" t="s">
        <v>10755</v>
      </c>
      <c r="B2474">
        <v>7000</v>
      </c>
      <c r="C2474">
        <v>2019</v>
      </c>
      <c r="D2474" t="s">
        <v>10751</v>
      </c>
      <c r="E2474" t="s">
        <v>10751</v>
      </c>
      <c r="F2474" t="s">
        <v>10751</v>
      </c>
      <c r="H2474" t="s">
        <v>10751</v>
      </c>
      <c r="I2474" t="str">
        <f t="shared" si="45"/>
        <v/>
      </c>
      <c r="K2474" t="s">
        <v>10751</v>
      </c>
      <c r="L2474" t="s">
        <v>10751</v>
      </c>
      <c r="M2474" t="s">
        <v>10751</v>
      </c>
      <c r="N2474" t="s">
        <v>10751</v>
      </c>
      <c r="O2474" t="s">
        <v>10751</v>
      </c>
      <c r="P2474" t="s">
        <v>10751</v>
      </c>
      <c r="Q2474" t="s">
        <v>10751</v>
      </c>
      <c r="R2474" t="s">
        <v>10751</v>
      </c>
      <c r="S2474" t="s">
        <v>10751</v>
      </c>
      <c r="T2474" t="s">
        <v>10751</v>
      </c>
      <c r="U2474" t="s">
        <v>10751</v>
      </c>
      <c r="V2474" t="s">
        <v>10751</v>
      </c>
      <c r="W2474" t="s">
        <v>10751</v>
      </c>
      <c r="X2474" t="s">
        <v>10751</v>
      </c>
      <c r="Y2474" t="s">
        <v>10751</v>
      </c>
      <c r="Z2474" t="s">
        <v>10751</v>
      </c>
      <c r="AA2474" t="s">
        <v>10751</v>
      </c>
      <c r="AB2474" t="s">
        <v>10751</v>
      </c>
      <c r="AC2474" t="s">
        <v>10751</v>
      </c>
      <c r="AD2474" t="s">
        <v>10751</v>
      </c>
      <c r="AE2474" t="s">
        <v>10751</v>
      </c>
      <c r="AF2474" t="s">
        <v>10751</v>
      </c>
      <c r="AG2474" t="s">
        <v>10751</v>
      </c>
      <c r="AH2474" t="s">
        <v>10751</v>
      </c>
      <c r="AI2474" t="s">
        <v>10751</v>
      </c>
      <c r="AJ2474" t="s">
        <v>10751</v>
      </c>
      <c r="AK2474" t="s">
        <v>10751</v>
      </c>
      <c r="AL2474" t="s">
        <v>10751</v>
      </c>
      <c r="AM2474" t="s">
        <v>10751</v>
      </c>
      <c r="AN2474" t="s">
        <v>10751</v>
      </c>
      <c r="AO2474" t="s">
        <v>10751</v>
      </c>
      <c r="AP2474" t="s">
        <v>10751</v>
      </c>
      <c r="AQ2474" t="s">
        <v>10751</v>
      </c>
      <c r="AR2474" t="s">
        <v>10751</v>
      </c>
      <c r="AS2474" t="s">
        <v>10751</v>
      </c>
      <c r="AT2474" t="s">
        <v>10751</v>
      </c>
      <c r="AU2474" t="s">
        <v>10751</v>
      </c>
      <c r="AV2474" t="s">
        <v>10751</v>
      </c>
      <c r="AW2474" t="s">
        <v>10751</v>
      </c>
      <c r="AX2474" t="s">
        <v>10751</v>
      </c>
      <c r="AY2474" t="s">
        <v>10751</v>
      </c>
      <c r="AZ2474" t="s">
        <v>10751</v>
      </c>
      <c r="BA2474" t="s">
        <v>10751</v>
      </c>
      <c r="BB2474" t="s">
        <v>10751</v>
      </c>
      <c r="BC2474" t="s">
        <v>10751</v>
      </c>
      <c r="BD2474" t="s">
        <v>10751</v>
      </c>
    </row>
    <row r="2475" spans="1:56">
      <c r="A2475" t="s">
        <v>10755</v>
      </c>
      <c r="B2475">
        <v>7000</v>
      </c>
      <c r="C2475">
        <v>2020</v>
      </c>
      <c r="D2475" t="s">
        <v>10751</v>
      </c>
      <c r="E2475" t="s">
        <v>10751</v>
      </c>
      <c r="F2475" t="s">
        <v>10751</v>
      </c>
      <c r="H2475" t="s">
        <v>10751</v>
      </c>
      <c r="I2475" t="str">
        <f t="shared" si="45"/>
        <v/>
      </c>
      <c r="K2475" t="s">
        <v>10751</v>
      </c>
      <c r="L2475" t="s">
        <v>10751</v>
      </c>
      <c r="M2475" t="s">
        <v>10751</v>
      </c>
      <c r="N2475" t="s">
        <v>10751</v>
      </c>
      <c r="O2475" t="s">
        <v>10751</v>
      </c>
      <c r="P2475" t="s">
        <v>10751</v>
      </c>
      <c r="Q2475" t="s">
        <v>10751</v>
      </c>
      <c r="R2475" t="s">
        <v>10751</v>
      </c>
      <c r="S2475" t="s">
        <v>10751</v>
      </c>
      <c r="T2475" t="s">
        <v>10751</v>
      </c>
      <c r="U2475" t="s">
        <v>10751</v>
      </c>
      <c r="V2475" t="s">
        <v>10751</v>
      </c>
      <c r="W2475" t="s">
        <v>10751</v>
      </c>
      <c r="X2475" t="s">
        <v>10751</v>
      </c>
      <c r="Y2475" t="s">
        <v>10751</v>
      </c>
      <c r="Z2475" t="s">
        <v>10751</v>
      </c>
      <c r="AA2475" t="s">
        <v>10751</v>
      </c>
      <c r="AB2475" t="s">
        <v>10751</v>
      </c>
      <c r="AC2475" t="s">
        <v>10751</v>
      </c>
      <c r="AD2475" t="s">
        <v>10751</v>
      </c>
      <c r="AE2475" t="s">
        <v>10751</v>
      </c>
      <c r="AF2475" t="s">
        <v>10751</v>
      </c>
      <c r="AG2475" t="s">
        <v>10751</v>
      </c>
      <c r="AH2475" t="s">
        <v>10751</v>
      </c>
      <c r="AI2475" t="s">
        <v>10751</v>
      </c>
      <c r="AJ2475" t="s">
        <v>10751</v>
      </c>
      <c r="AK2475" t="s">
        <v>10751</v>
      </c>
      <c r="AL2475" t="s">
        <v>10751</v>
      </c>
      <c r="AM2475" t="s">
        <v>10751</v>
      </c>
      <c r="AN2475" t="s">
        <v>10751</v>
      </c>
      <c r="AO2475" t="s">
        <v>10751</v>
      </c>
      <c r="AP2475" t="s">
        <v>10751</v>
      </c>
      <c r="AQ2475" t="s">
        <v>10751</v>
      </c>
      <c r="AR2475" t="s">
        <v>10751</v>
      </c>
      <c r="AS2475" t="s">
        <v>10751</v>
      </c>
      <c r="AT2475" t="s">
        <v>10751</v>
      </c>
      <c r="AU2475" t="s">
        <v>10751</v>
      </c>
      <c r="AV2475" t="s">
        <v>10751</v>
      </c>
      <c r="AW2475" t="s">
        <v>10751</v>
      </c>
      <c r="AX2475" t="s">
        <v>10751</v>
      </c>
      <c r="AY2475" t="s">
        <v>10751</v>
      </c>
      <c r="AZ2475" t="s">
        <v>10751</v>
      </c>
      <c r="BA2475" t="s">
        <v>10751</v>
      </c>
      <c r="BB2475" t="s">
        <v>10751</v>
      </c>
      <c r="BC2475" t="s">
        <v>10751</v>
      </c>
      <c r="BD2475" t="s">
        <v>10751</v>
      </c>
    </row>
    <row r="2476" spans="1:56">
      <c r="A2476" t="s">
        <v>10755</v>
      </c>
      <c r="B2476">
        <v>7000</v>
      </c>
      <c r="C2476">
        <v>2021</v>
      </c>
      <c r="D2476" t="s">
        <v>10751</v>
      </c>
      <c r="E2476" t="s">
        <v>10751</v>
      </c>
      <c r="F2476" t="s">
        <v>10751</v>
      </c>
      <c r="G2476" t="str">
        <f>IFERROR(F2476*E2476,"")</f>
        <v/>
      </c>
      <c r="H2476" t="s">
        <v>10751</v>
      </c>
      <c r="I2476" t="str">
        <f t="shared" si="45"/>
        <v/>
      </c>
      <c r="J2476" t="str">
        <f>IFERROR(M2476*E2476,"")</f>
        <v/>
      </c>
      <c r="K2476" t="s">
        <v>10751</v>
      </c>
      <c r="L2476" t="s">
        <v>10751</v>
      </c>
      <c r="M2476" t="s">
        <v>10751</v>
      </c>
      <c r="N2476" t="s">
        <v>10751</v>
      </c>
      <c r="O2476" t="s">
        <v>10751</v>
      </c>
      <c r="P2476" t="s">
        <v>10751</v>
      </c>
      <c r="Q2476" t="s">
        <v>10751</v>
      </c>
      <c r="R2476" t="s">
        <v>10751</v>
      </c>
      <c r="S2476" t="s">
        <v>10751</v>
      </c>
      <c r="T2476" t="s">
        <v>10751</v>
      </c>
      <c r="U2476" t="s">
        <v>10751</v>
      </c>
      <c r="V2476" t="s">
        <v>10751</v>
      </c>
      <c r="W2476" t="s">
        <v>10751</v>
      </c>
      <c r="X2476" t="s">
        <v>10751</v>
      </c>
      <c r="Y2476" t="s">
        <v>10751</v>
      </c>
      <c r="Z2476" t="s">
        <v>10751</v>
      </c>
      <c r="AA2476" t="s">
        <v>10751</v>
      </c>
      <c r="AB2476" t="s">
        <v>10751</v>
      </c>
      <c r="AC2476" t="s">
        <v>10751</v>
      </c>
      <c r="AD2476" t="s">
        <v>10751</v>
      </c>
      <c r="AE2476" t="s">
        <v>10751</v>
      </c>
      <c r="AF2476" t="s">
        <v>10751</v>
      </c>
      <c r="AG2476" t="s">
        <v>10751</v>
      </c>
      <c r="AH2476" t="s">
        <v>10751</v>
      </c>
      <c r="AI2476" t="s">
        <v>10751</v>
      </c>
      <c r="AJ2476" t="s">
        <v>10751</v>
      </c>
      <c r="AK2476" t="s">
        <v>10751</v>
      </c>
      <c r="AL2476" t="s">
        <v>10751</v>
      </c>
      <c r="AM2476" t="s">
        <v>10751</v>
      </c>
      <c r="AN2476" t="s">
        <v>10751</v>
      </c>
      <c r="AO2476" t="s">
        <v>10751</v>
      </c>
      <c r="AP2476" t="s">
        <v>10751</v>
      </c>
      <c r="AQ2476" t="s">
        <v>10751</v>
      </c>
      <c r="AR2476" t="s">
        <v>10751</v>
      </c>
      <c r="AS2476" t="s">
        <v>10751</v>
      </c>
      <c r="AT2476" t="s">
        <v>10751</v>
      </c>
      <c r="AU2476" t="s">
        <v>10751</v>
      </c>
      <c r="AV2476" t="s">
        <v>10751</v>
      </c>
      <c r="AW2476" t="s">
        <v>10751</v>
      </c>
      <c r="AX2476" t="s">
        <v>10751</v>
      </c>
      <c r="AY2476" t="s">
        <v>10751</v>
      </c>
      <c r="AZ2476" t="s">
        <v>10751</v>
      </c>
      <c r="BA2476" t="s">
        <v>10751</v>
      </c>
      <c r="BB2476" t="s">
        <v>10751</v>
      </c>
      <c r="BC2476" t="s">
        <v>10751</v>
      </c>
      <c r="BD2476" t="s">
        <v>10751</v>
      </c>
    </row>
    <row r="2477" spans="1:56">
      <c r="A2477" t="s">
        <v>10755</v>
      </c>
      <c r="B2477">
        <v>7000</v>
      </c>
      <c r="C2477" t="s">
        <v>10752</v>
      </c>
      <c r="D2477" t="s">
        <v>10751</v>
      </c>
      <c r="E2477" t="s">
        <v>10751</v>
      </c>
      <c r="F2477" t="s">
        <v>10751</v>
      </c>
      <c r="H2477" t="s">
        <v>10751</v>
      </c>
      <c r="I2477" t="str">
        <f t="shared" si="45"/>
        <v/>
      </c>
      <c r="K2477" t="s">
        <v>10751</v>
      </c>
      <c r="L2477" t="s">
        <v>10751</v>
      </c>
      <c r="M2477" t="s">
        <v>10751</v>
      </c>
      <c r="N2477" t="s">
        <v>10751</v>
      </c>
      <c r="O2477" t="s">
        <v>10751</v>
      </c>
      <c r="P2477" t="s">
        <v>10751</v>
      </c>
      <c r="Q2477" t="s">
        <v>10751</v>
      </c>
      <c r="R2477" t="s">
        <v>10751</v>
      </c>
      <c r="S2477" t="s">
        <v>10751</v>
      </c>
      <c r="T2477" t="s">
        <v>10751</v>
      </c>
      <c r="U2477" t="s">
        <v>10751</v>
      </c>
      <c r="V2477" t="s">
        <v>10751</v>
      </c>
      <c r="W2477" t="s">
        <v>10751</v>
      </c>
      <c r="X2477" t="s">
        <v>10751</v>
      </c>
      <c r="Y2477" t="s">
        <v>10751</v>
      </c>
      <c r="Z2477" t="s">
        <v>10751</v>
      </c>
      <c r="AA2477" t="s">
        <v>10751</v>
      </c>
      <c r="AB2477" t="s">
        <v>10751</v>
      </c>
      <c r="AC2477" t="s">
        <v>10751</v>
      </c>
      <c r="AD2477" t="s">
        <v>10751</v>
      </c>
      <c r="AE2477" t="s">
        <v>10751</v>
      </c>
      <c r="AF2477" t="s">
        <v>10751</v>
      </c>
      <c r="AG2477" t="s">
        <v>10751</v>
      </c>
      <c r="AH2477" t="s">
        <v>10751</v>
      </c>
      <c r="AI2477" t="s">
        <v>10751</v>
      </c>
      <c r="AJ2477" t="s">
        <v>10751</v>
      </c>
      <c r="AK2477" t="s">
        <v>10751</v>
      </c>
      <c r="AL2477" t="s">
        <v>10751</v>
      </c>
      <c r="AM2477" t="s">
        <v>10751</v>
      </c>
      <c r="AN2477" t="s">
        <v>10751</v>
      </c>
      <c r="AO2477" t="s">
        <v>10751</v>
      </c>
      <c r="AP2477" t="s">
        <v>10751</v>
      </c>
      <c r="AQ2477" t="s">
        <v>10751</v>
      </c>
      <c r="AR2477" t="s">
        <v>10751</v>
      </c>
      <c r="AS2477" t="s">
        <v>10751</v>
      </c>
      <c r="AT2477" t="s">
        <v>10751</v>
      </c>
      <c r="AU2477" t="s">
        <v>10751</v>
      </c>
      <c r="AV2477" t="s">
        <v>10751</v>
      </c>
      <c r="AW2477" t="s">
        <v>10751</v>
      </c>
      <c r="AX2477" t="s">
        <v>10751</v>
      </c>
      <c r="AY2477" t="s">
        <v>10751</v>
      </c>
      <c r="AZ2477" t="s">
        <v>10751</v>
      </c>
      <c r="BA2477" t="s">
        <v>10751</v>
      </c>
      <c r="BB2477" t="s">
        <v>10751</v>
      </c>
      <c r="BC2477" t="s">
        <v>10751</v>
      </c>
      <c r="BD2477" t="s">
        <v>10751</v>
      </c>
    </row>
    <row r="2478" spans="1:56">
      <c r="A2478" t="s">
        <v>10753</v>
      </c>
      <c r="B2478">
        <v>7000</v>
      </c>
      <c r="C2478">
        <v>1975</v>
      </c>
      <c r="D2478" t="s">
        <v>10751</v>
      </c>
      <c r="E2478" t="s">
        <v>10751</v>
      </c>
      <c r="F2478" t="s">
        <v>10751</v>
      </c>
      <c r="H2478" t="s">
        <v>10751</v>
      </c>
      <c r="I2478" t="str">
        <f t="shared" si="45"/>
        <v/>
      </c>
      <c r="K2478" t="s">
        <v>10751</v>
      </c>
      <c r="L2478" t="s">
        <v>10751</v>
      </c>
      <c r="M2478" t="s">
        <v>10751</v>
      </c>
      <c r="N2478" t="s">
        <v>10751</v>
      </c>
      <c r="O2478" t="s">
        <v>10751</v>
      </c>
      <c r="P2478" t="s">
        <v>10751</v>
      </c>
      <c r="Q2478" t="s">
        <v>10751</v>
      </c>
      <c r="R2478" t="s">
        <v>10751</v>
      </c>
      <c r="S2478" t="s">
        <v>10751</v>
      </c>
      <c r="T2478" t="s">
        <v>10751</v>
      </c>
      <c r="U2478" t="s">
        <v>10751</v>
      </c>
      <c r="V2478" t="s">
        <v>10751</v>
      </c>
      <c r="W2478" t="s">
        <v>10751</v>
      </c>
      <c r="X2478" t="s">
        <v>10751</v>
      </c>
      <c r="Y2478" t="s">
        <v>10751</v>
      </c>
      <c r="Z2478" t="s">
        <v>10751</v>
      </c>
      <c r="AA2478" t="s">
        <v>10751</v>
      </c>
      <c r="AB2478" t="s">
        <v>10751</v>
      </c>
      <c r="AC2478" t="s">
        <v>10751</v>
      </c>
      <c r="AD2478" t="s">
        <v>10751</v>
      </c>
      <c r="AE2478" t="s">
        <v>10751</v>
      </c>
      <c r="AF2478" t="s">
        <v>10751</v>
      </c>
      <c r="AG2478" t="s">
        <v>10751</v>
      </c>
      <c r="AH2478" t="s">
        <v>10751</v>
      </c>
      <c r="AI2478" t="s">
        <v>10751</v>
      </c>
      <c r="AJ2478" t="s">
        <v>10751</v>
      </c>
      <c r="AK2478" t="s">
        <v>10751</v>
      </c>
      <c r="AL2478" t="s">
        <v>10751</v>
      </c>
      <c r="AM2478" t="s">
        <v>10751</v>
      </c>
      <c r="AN2478" t="s">
        <v>10751</v>
      </c>
      <c r="AO2478" t="s">
        <v>10751</v>
      </c>
      <c r="AP2478" t="s">
        <v>10751</v>
      </c>
      <c r="AQ2478" t="s">
        <v>10751</v>
      </c>
      <c r="AR2478" t="s">
        <v>10751</v>
      </c>
      <c r="AS2478" t="s">
        <v>10751</v>
      </c>
      <c r="AT2478" t="s">
        <v>10751</v>
      </c>
      <c r="AU2478" t="s">
        <v>10751</v>
      </c>
      <c r="AV2478" t="s">
        <v>10751</v>
      </c>
      <c r="AW2478" t="s">
        <v>10751</v>
      </c>
      <c r="AX2478" t="s">
        <v>10751</v>
      </c>
      <c r="AY2478" t="s">
        <v>10751</v>
      </c>
      <c r="AZ2478" t="s">
        <v>10751</v>
      </c>
      <c r="BA2478" t="s">
        <v>10751</v>
      </c>
      <c r="BB2478" t="s">
        <v>10751</v>
      </c>
      <c r="BC2478" t="s">
        <v>10751</v>
      </c>
      <c r="BD2478" t="s">
        <v>10751</v>
      </c>
    </row>
    <row r="2479" spans="1:56">
      <c r="A2479" t="s">
        <v>10753</v>
      </c>
      <c r="B2479">
        <v>7000</v>
      </c>
      <c r="C2479">
        <v>1976</v>
      </c>
      <c r="D2479" t="s">
        <v>10751</v>
      </c>
      <c r="E2479" t="s">
        <v>10751</v>
      </c>
      <c r="F2479" t="s">
        <v>10751</v>
      </c>
      <c r="H2479" t="s">
        <v>10751</v>
      </c>
      <c r="I2479" t="str">
        <f t="shared" si="45"/>
        <v/>
      </c>
      <c r="K2479" t="s">
        <v>10751</v>
      </c>
      <c r="L2479" t="s">
        <v>10751</v>
      </c>
      <c r="M2479" t="s">
        <v>10751</v>
      </c>
      <c r="N2479" t="s">
        <v>10751</v>
      </c>
      <c r="O2479" t="s">
        <v>10751</v>
      </c>
      <c r="P2479" t="s">
        <v>10751</v>
      </c>
      <c r="Q2479" t="s">
        <v>10751</v>
      </c>
      <c r="R2479" t="s">
        <v>10751</v>
      </c>
      <c r="S2479" t="s">
        <v>10751</v>
      </c>
      <c r="T2479" t="s">
        <v>10751</v>
      </c>
      <c r="U2479" t="s">
        <v>10751</v>
      </c>
      <c r="V2479" t="s">
        <v>10751</v>
      </c>
      <c r="W2479" t="s">
        <v>10751</v>
      </c>
      <c r="X2479" t="s">
        <v>10751</v>
      </c>
      <c r="Y2479" t="s">
        <v>10751</v>
      </c>
      <c r="Z2479" t="s">
        <v>10751</v>
      </c>
      <c r="AA2479" t="s">
        <v>10751</v>
      </c>
      <c r="AB2479" t="s">
        <v>10751</v>
      </c>
      <c r="AC2479" t="s">
        <v>10751</v>
      </c>
      <c r="AD2479" t="s">
        <v>10751</v>
      </c>
      <c r="AE2479" t="s">
        <v>10751</v>
      </c>
      <c r="AF2479" t="s">
        <v>10751</v>
      </c>
      <c r="AG2479" t="s">
        <v>10751</v>
      </c>
      <c r="AH2479" t="s">
        <v>10751</v>
      </c>
      <c r="AI2479" t="s">
        <v>10751</v>
      </c>
      <c r="AJ2479" t="s">
        <v>10751</v>
      </c>
      <c r="AK2479" t="s">
        <v>10751</v>
      </c>
      <c r="AL2479" t="s">
        <v>10751</v>
      </c>
      <c r="AM2479" t="s">
        <v>10751</v>
      </c>
      <c r="AN2479" t="s">
        <v>10751</v>
      </c>
      <c r="AO2479" t="s">
        <v>10751</v>
      </c>
      <c r="AP2479" t="s">
        <v>10751</v>
      </c>
      <c r="AQ2479" t="s">
        <v>10751</v>
      </c>
      <c r="AR2479" t="s">
        <v>10751</v>
      </c>
      <c r="AS2479" t="s">
        <v>10751</v>
      </c>
      <c r="AT2479" t="s">
        <v>10751</v>
      </c>
      <c r="AU2479" t="s">
        <v>10751</v>
      </c>
      <c r="AV2479" t="s">
        <v>10751</v>
      </c>
      <c r="AW2479" t="s">
        <v>10751</v>
      </c>
      <c r="AX2479" t="s">
        <v>10751</v>
      </c>
      <c r="AY2479" t="s">
        <v>10751</v>
      </c>
      <c r="AZ2479" t="s">
        <v>10751</v>
      </c>
      <c r="BA2479" t="s">
        <v>10751</v>
      </c>
      <c r="BB2479" t="s">
        <v>10751</v>
      </c>
      <c r="BC2479" t="s">
        <v>10751</v>
      </c>
      <c r="BD2479" t="s">
        <v>10751</v>
      </c>
    </row>
    <row r="2480" spans="1:56">
      <c r="A2480" t="s">
        <v>10753</v>
      </c>
      <c r="B2480">
        <v>7000</v>
      </c>
      <c r="C2480">
        <v>1977</v>
      </c>
      <c r="D2480" t="s">
        <v>10751</v>
      </c>
      <c r="E2480" t="s">
        <v>10751</v>
      </c>
      <c r="F2480" t="s">
        <v>10751</v>
      </c>
      <c r="H2480" t="s">
        <v>10751</v>
      </c>
      <c r="I2480" t="str">
        <f t="shared" si="45"/>
        <v/>
      </c>
      <c r="K2480" t="s">
        <v>10751</v>
      </c>
      <c r="L2480" t="s">
        <v>10751</v>
      </c>
      <c r="M2480" t="s">
        <v>10751</v>
      </c>
      <c r="N2480" t="s">
        <v>10751</v>
      </c>
      <c r="O2480" t="s">
        <v>10751</v>
      </c>
      <c r="P2480" t="s">
        <v>10751</v>
      </c>
      <c r="Q2480" t="s">
        <v>10751</v>
      </c>
      <c r="R2480" t="s">
        <v>10751</v>
      </c>
      <c r="S2480" t="s">
        <v>10751</v>
      </c>
      <c r="T2480" t="s">
        <v>10751</v>
      </c>
      <c r="U2480" t="s">
        <v>10751</v>
      </c>
      <c r="V2480" t="s">
        <v>10751</v>
      </c>
      <c r="W2480" t="s">
        <v>10751</v>
      </c>
      <c r="X2480" t="s">
        <v>10751</v>
      </c>
      <c r="Y2480" t="s">
        <v>10751</v>
      </c>
      <c r="Z2480" t="s">
        <v>10751</v>
      </c>
      <c r="AA2480" t="s">
        <v>10751</v>
      </c>
      <c r="AB2480" t="s">
        <v>10751</v>
      </c>
      <c r="AC2480" t="s">
        <v>10751</v>
      </c>
      <c r="AD2480" t="s">
        <v>10751</v>
      </c>
      <c r="AE2480" t="s">
        <v>10751</v>
      </c>
      <c r="AF2480" t="s">
        <v>10751</v>
      </c>
      <c r="AG2480" t="s">
        <v>10751</v>
      </c>
      <c r="AH2480" t="s">
        <v>10751</v>
      </c>
      <c r="AI2480" t="s">
        <v>10751</v>
      </c>
      <c r="AJ2480" t="s">
        <v>10751</v>
      </c>
      <c r="AK2480" t="s">
        <v>10751</v>
      </c>
      <c r="AL2480" t="s">
        <v>10751</v>
      </c>
      <c r="AM2480" t="s">
        <v>10751</v>
      </c>
      <c r="AN2480" t="s">
        <v>10751</v>
      </c>
      <c r="AO2480" t="s">
        <v>10751</v>
      </c>
      <c r="AP2480" t="s">
        <v>10751</v>
      </c>
      <c r="AQ2480" t="s">
        <v>10751</v>
      </c>
      <c r="AR2480" t="s">
        <v>10751</v>
      </c>
      <c r="AS2480" t="s">
        <v>10751</v>
      </c>
      <c r="AT2480" t="s">
        <v>10751</v>
      </c>
      <c r="AU2480" t="s">
        <v>10751</v>
      </c>
      <c r="AV2480" t="s">
        <v>10751</v>
      </c>
      <c r="AW2480" t="s">
        <v>10751</v>
      </c>
      <c r="AX2480" t="s">
        <v>10751</v>
      </c>
      <c r="AY2480" t="s">
        <v>10751</v>
      </c>
      <c r="AZ2480" t="s">
        <v>10751</v>
      </c>
      <c r="BA2480" t="s">
        <v>10751</v>
      </c>
      <c r="BB2480" t="s">
        <v>10751</v>
      </c>
      <c r="BC2480" t="s">
        <v>10751</v>
      </c>
      <c r="BD2480" t="s">
        <v>10751</v>
      </c>
    </row>
    <row r="2481" spans="1:56">
      <c r="A2481" t="s">
        <v>10753</v>
      </c>
      <c r="B2481">
        <v>7000</v>
      </c>
      <c r="C2481">
        <v>1978</v>
      </c>
      <c r="D2481" t="s">
        <v>10751</v>
      </c>
      <c r="E2481" t="s">
        <v>10751</v>
      </c>
      <c r="F2481" t="s">
        <v>10751</v>
      </c>
      <c r="H2481" t="s">
        <v>10751</v>
      </c>
      <c r="I2481" t="str">
        <f t="shared" si="45"/>
        <v/>
      </c>
      <c r="K2481" t="s">
        <v>10751</v>
      </c>
      <c r="L2481" t="s">
        <v>10751</v>
      </c>
      <c r="M2481" t="s">
        <v>10751</v>
      </c>
      <c r="N2481" t="s">
        <v>10751</v>
      </c>
      <c r="O2481" t="s">
        <v>10751</v>
      </c>
      <c r="P2481" t="s">
        <v>10751</v>
      </c>
      <c r="Q2481" t="s">
        <v>10751</v>
      </c>
      <c r="R2481" t="s">
        <v>10751</v>
      </c>
      <c r="S2481" t="s">
        <v>10751</v>
      </c>
      <c r="T2481" t="s">
        <v>10751</v>
      </c>
      <c r="U2481" t="s">
        <v>10751</v>
      </c>
      <c r="V2481" t="s">
        <v>10751</v>
      </c>
      <c r="W2481" t="s">
        <v>10751</v>
      </c>
      <c r="X2481" t="s">
        <v>10751</v>
      </c>
      <c r="Y2481" t="s">
        <v>10751</v>
      </c>
      <c r="Z2481" t="s">
        <v>10751</v>
      </c>
      <c r="AA2481" t="s">
        <v>10751</v>
      </c>
      <c r="AB2481" t="s">
        <v>10751</v>
      </c>
      <c r="AC2481" t="s">
        <v>10751</v>
      </c>
      <c r="AD2481" t="s">
        <v>10751</v>
      </c>
      <c r="AE2481" t="s">
        <v>10751</v>
      </c>
      <c r="AF2481" t="s">
        <v>10751</v>
      </c>
      <c r="AG2481" t="s">
        <v>10751</v>
      </c>
      <c r="AH2481" t="s">
        <v>10751</v>
      </c>
      <c r="AI2481" t="s">
        <v>10751</v>
      </c>
      <c r="AJ2481" t="s">
        <v>10751</v>
      </c>
      <c r="AK2481" t="s">
        <v>10751</v>
      </c>
      <c r="AL2481" t="s">
        <v>10751</v>
      </c>
      <c r="AM2481" t="s">
        <v>10751</v>
      </c>
      <c r="AN2481" t="s">
        <v>10751</v>
      </c>
      <c r="AO2481" t="s">
        <v>10751</v>
      </c>
      <c r="AP2481" t="s">
        <v>10751</v>
      </c>
      <c r="AQ2481" t="s">
        <v>10751</v>
      </c>
      <c r="AR2481" t="s">
        <v>10751</v>
      </c>
      <c r="AS2481" t="s">
        <v>10751</v>
      </c>
      <c r="AT2481" t="s">
        <v>10751</v>
      </c>
      <c r="AU2481" t="s">
        <v>10751</v>
      </c>
      <c r="AV2481" t="s">
        <v>10751</v>
      </c>
      <c r="AW2481" t="s">
        <v>10751</v>
      </c>
      <c r="AX2481" t="s">
        <v>10751</v>
      </c>
      <c r="AY2481" t="s">
        <v>10751</v>
      </c>
      <c r="AZ2481" t="s">
        <v>10751</v>
      </c>
      <c r="BA2481" t="s">
        <v>10751</v>
      </c>
      <c r="BB2481" t="s">
        <v>10751</v>
      </c>
      <c r="BC2481" t="s">
        <v>10751</v>
      </c>
      <c r="BD2481" t="s">
        <v>10751</v>
      </c>
    </row>
    <row r="2482" spans="1:56">
      <c r="A2482" t="s">
        <v>10753</v>
      </c>
      <c r="B2482">
        <v>7000</v>
      </c>
      <c r="C2482">
        <v>1979</v>
      </c>
      <c r="D2482" t="s">
        <v>10751</v>
      </c>
      <c r="E2482" t="s">
        <v>10751</v>
      </c>
      <c r="F2482" t="s">
        <v>10751</v>
      </c>
      <c r="H2482" t="s">
        <v>10751</v>
      </c>
      <c r="I2482" t="str">
        <f t="shared" si="45"/>
        <v/>
      </c>
      <c r="K2482" t="s">
        <v>10751</v>
      </c>
      <c r="L2482" t="s">
        <v>10751</v>
      </c>
      <c r="M2482" t="s">
        <v>10751</v>
      </c>
      <c r="N2482" t="s">
        <v>10751</v>
      </c>
      <c r="O2482" t="s">
        <v>10751</v>
      </c>
      <c r="P2482" t="s">
        <v>10751</v>
      </c>
      <c r="Q2482" t="s">
        <v>10751</v>
      </c>
      <c r="R2482" t="s">
        <v>10751</v>
      </c>
      <c r="S2482" t="s">
        <v>10751</v>
      </c>
      <c r="T2482" t="s">
        <v>10751</v>
      </c>
      <c r="U2482" t="s">
        <v>10751</v>
      </c>
      <c r="V2482" t="s">
        <v>10751</v>
      </c>
      <c r="W2482" t="s">
        <v>10751</v>
      </c>
      <c r="X2482" t="s">
        <v>10751</v>
      </c>
      <c r="Y2482" t="s">
        <v>10751</v>
      </c>
      <c r="Z2482" t="s">
        <v>10751</v>
      </c>
      <c r="AA2482" t="s">
        <v>10751</v>
      </c>
      <c r="AB2482" t="s">
        <v>10751</v>
      </c>
      <c r="AC2482" t="s">
        <v>10751</v>
      </c>
      <c r="AD2482" t="s">
        <v>10751</v>
      </c>
      <c r="AE2482" t="s">
        <v>10751</v>
      </c>
      <c r="AF2482" t="s">
        <v>10751</v>
      </c>
      <c r="AG2482" t="s">
        <v>10751</v>
      </c>
      <c r="AH2482" t="s">
        <v>10751</v>
      </c>
      <c r="AI2482" t="s">
        <v>10751</v>
      </c>
      <c r="AJ2482" t="s">
        <v>10751</v>
      </c>
      <c r="AK2482" t="s">
        <v>10751</v>
      </c>
      <c r="AL2482" t="s">
        <v>10751</v>
      </c>
      <c r="AM2482" t="s">
        <v>10751</v>
      </c>
      <c r="AN2482" t="s">
        <v>10751</v>
      </c>
      <c r="AO2482" t="s">
        <v>10751</v>
      </c>
      <c r="AP2482" t="s">
        <v>10751</v>
      </c>
      <c r="AQ2482" t="s">
        <v>10751</v>
      </c>
      <c r="AR2482" t="s">
        <v>10751</v>
      </c>
      <c r="AS2482" t="s">
        <v>10751</v>
      </c>
      <c r="AT2482" t="s">
        <v>10751</v>
      </c>
      <c r="AU2482" t="s">
        <v>10751</v>
      </c>
      <c r="AV2482" t="s">
        <v>10751</v>
      </c>
      <c r="AW2482" t="s">
        <v>10751</v>
      </c>
      <c r="AX2482" t="s">
        <v>10751</v>
      </c>
      <c r="AY2482" t="s">
        <v>10751</v>
      </c>
      <c r="AZ2482" t="s">
        <v>10751</v>
      </c>
      <c r="BA2482" t="s">
        <v>10751</v>
      </c>
      <c r="BB2482" t="s">
        <v>10751</v>
      </c>
      <c r="BC2482" t="s">
        <v>10751</v>
      </c>
      <c r="BD2482" t="s">
        <v>10751</v>
      </c>
    </row>
    <row r="2483" spans="1:56">
      <c r="A2483" t="s">
        <v>10753</v>
      </c>
      <c r="B2483">
        <v>7000</v>
      </c>
      <c r="C2483">
        <v>1980</v>
      </c>
      <c r="D2483" t="s">
        <v>10751</v>
      </c>
      <c r="E2483" t="s">
        <v>10751</v>
      </c>
      <c r="F2483" t="s">
        <v>10751</v>
      </c>
      <c r="H2483" t="s">
        <v>10751</v>
      </c>
      <c r="I2483" t="str">
        <f t="shared" si="45"/>
        <v/>
      </c>
      <c r="K2483" t="s">
        <v>10751</v>
      </c>
      <c r="L2483" t="s">
        <v>10751</v>
      </c>
      <c r="M2483" t="s">
        <v>10751</v>
      </c>
      <c r="N2483" t="s">
        <v>10751</v>
      </c>
      <c r="O2483" t="s">
        <v>10751</v>
      </c>
      <c r="P2483" t="s">
        <v>10751</v>
      </c>
      <c r="Q2483" t="s">
        <v>10751</v>
      </c>
      <c r="R2483" t="s">
        <v>10751</v>
      </c>
      <c r="S2483" t="s">
        <v>10751</v>
      </c>
      <c r="T2483" t="s">
        <v>10751</v>
      </c>
      <c r="U2483" t="s">
        <v>10751</v>
      </c>
      <c r="V2483" t="s">
        <v>10751</v>
      </c>
      <c r="W2483" t="s">
        <v>10751</v>
      </c>
      <c r="X2483" t="s">
        <v>10751</v>
      </c>
      <c r="Y2483" t="s">
        <v>10751</v>
      </c>
      <c r="Z2483" t="s">
        <v>10751</v>
      </c>
      <c r="AA2483" t="s">
        <v>10751</v>
      </c>
      <c r="AB2483" t="s">
        <v>10751</v>
      </c>
      <c r="AC2483" t="s">
        <v>10751</v>
      </c>
      <c r="AD2483" t="s">
        <v>10751</v>
      </c>
      <c r="AE2483" t="s">
        <v>10751</v>
      </c>
      <c r="AF2483" t="s">
        <v>10751</v>
      </c>
      <c r="AG2483" t="s">
        <v>10751</v>
      </c>
      <c r="AH2483" t="s">
        <v>10751</v>
      </c>
      <c r="AI2483" t="s">
        <v>10751</v>
      </c>
      <c r="AJ2483" t="s">
        <v>10751</v>
      </c>
      <c r="AK2483" t="s">
        <v>10751</v>
      </c>
      <c r="AL2483" t="s">
        <v>10751</v>
      </c>
      <c r="AM2483" t="s">
        <v>10751</v>
      </c>
      <c r="AN2483" t="s">
        <v>10751</v>
      </c>
      <c r="AO2483" t="s">
        <v>10751</v>
      </c>
      <c r="AP2483" t="s">
        <v>10751</v>
      </c>
      <c r="AQ2483" t="s">
        <v>10751</v>
      </c>
      <c r="AR2483" t="s">
        <v>10751</v>
      </c>
      <c r="AS2483" t="s">
        <v>10751</v>
      </c>
      <c r="AT2483" t="s">
        <v>10751</v>
      </c>
      <c r="AU2483" t="s">
        <v>10751</v>
      </c>
      <c r="AV2483" t="s">
        <v>10751</v>
      </c>
      <c r="AW2483" t="s">
        <v>10751</v>
      </c>
      <c r="AX2483" t="s">
        <v>10751</v>
      </c>
      <c r="AY2483" t="s">
        <v>10751</v>
      </c>
      <c r="AZ2483" t="s">
        <v>10751</v>
      </c>
      <c r="BA2483" t="s">
        <v>10751</v>
      </c>
      <c r="BB2483" t="s">
        <v>10751</v>
      </c>
      <c r="BC2483" t="s">
        <v>10751</v>
      </c>
      <c r="BD2483" t="s">
        <v>10751</v>
      </c>
    </row>
    <row r="2484" spans="1:56">
      <c r="A2484" t="s">
        <v>10753</v>
      </c>
      <c r="B2484">
        <v>7000</v>
      </c>
      <c r="C2484">
        <v>1981</v>
      </c>
      <c r="D2484" t="s">
        <v>10751</v>
      </c>
      <c r="E2484" t="s">
        <v>10751</v>
      </c>
      <c r="F2484" t="s">
        <v>10751</v>
      </c>
      <c r="H2484" t="s">
        <v>10751</v>
      </c>
      <c r="I2484" t="str">
        <f t="shared" si="45"/>
        <v/>
      </c>
      <c r="K2484" t="s">
        <v>10751</v>
      </c>
      <c r="L2484" t="s">
        <v>10751</v>
      </c>
      <c r="M2484" t="s">
        <v>10751</v>
      </c>
      <c r="N2484" t="s">
        <v>10751</v>
      </c>
      <c r="O2484" t="s">
        <v>10751</v>
      </c>
      <c r="P2484" t="s">
        <v>10751</v>
      </c>
      <c r="Q2484" t="s">
        <v>10751</v>
      </c>
      <c r="R2484" t="s">
        <v>10751</v>
      </c>
      <c r="S2484" t="s">
        <v>10751</v>
      </c>
      <c r="T2484" t="s">
        <v>10751</v>
      </c>
      <c r="U2484" t="s">
        <v>10751</v>
      </c>
      <c r="V2484" t="s">
        <v>10751</v>
      </c>
      <c r="W2484" t="s">
        <v>10751</v>
      </c>
      <c r="X2484" t="s">
        <v>10751</v>
      </c>
      <c r="Y2484" t="s">
        <v>10751</v>
      </c>
      <c r="Z2484" t="s">
        <v>10751</v>
      </c>
      <c r="AA2484" t="s">
        <v>10751</v>
      </c>
      <c r="AB2484" t="s">
        <v>10751</v>
      </c>
      <c r="AC2484" t="s">
        <v>10751</v>
      </c>
      <c r="AD2484" t="s">
        <v>10751</v>
      </c>
      <c r="AE2484" t="s">
        <v>10751</v>
      </c>
      <c r="AF2484" t="s">
        <v>10751</v>
      </c>
      <c r="AG2484" t="s">
        <v>10751</v>
      </c>
      <c r="AH2484" t="s">
        <v>10751</v>
      </c>
      <c r="AI2484" t="s">
        <v>10751</v>
      </c>
      <c r="AJ2484" t="s">
        <v>10751</v>
      </c>
      <c r="AK2484" t="s">
        <v>10751</v>
      </c>
      <c r="AL2484" t="s">
        <v>10751</v>
      </c>
      <c r="AM2484" t="s">
        <v>10751</v>
      </c>
      <c r="AN2484" t="s">
        <v>10751</v>
      </c>
      <c r="AO2484" t="s">
        <v>10751</v>
      </c>
      <c r="AP2484" t="s">
        <v>10751</v>
      </c>
      <c r="AQ2484" t="s">
        <v>10751</v>
      </c>
      <c r="AR2484" t="s">
        <v>10751</v>
      </c>
      <c r="AS2484" t="s">
        <v>10751</v>
      </c>
      <c r="AT2484" t="s">
        <v>10751</v>
      </c>
      <c r="AU2484" t="s">
        <v>10751</v>
      </c>
      <c r="AV2484" t="s">
        <v>10751</v>
      </c>
      <c r="AW2484" t="s">
        <v>10751</v>
      </c>
      <c r="AX2484" t="s">
        <v>10751</v>
      </c>
      <c r="AY2484" t="s">
        <v>10751</v>
      </c>
      <c r="AZ2484" t="s">
        <v>10751</v>
      </c>
      <c r="BA2484" t="s">
        <v>10751</v>
      </c>
      <c r="BB2484" t="s">
        <v>10751</v>
      </c>
      <c r="BC2484" t="s">
        <v>10751</v>
      </c>
      <c r="BD2484" t="s">
        <v>10751</v>
      </c>
    </row>
    <row r="2485" spans="1:56">
      <c r="A2485" t="s">
        <v>10753</v>
      </c>
      <c r="B2485">
        <v>7000</v>
      </c>
      <c r="C2485">
        <v>1982</v>
      </c>
      <c r="D2485" t="s">
        <v>10751</v>
      </c>
      <c r="E2485" t="s">
        <v>10751</v>
      </c>
      <c r="F2485" t="s">
        <v>10751</v>
      </c>
      <c r="H2485" t="s">
        <v>10751</v>
      </c>
      <c r="I2485" t="str">
        <f t="shared" si="45"/>
        <v/>
      </c>
      <c r="K2485" t="s">
        <v>10751</v>
      </c>
      <c r="L2485" t="s">
        <v>10751</v>
      </c>
      <c r="M2485" t="s">
        <v>10751</v>
      </c>
      <c r="N2485" t="s">
        <v>10751</v>
      </c>
      <c r="O2485" t="s">
        <v>10751</v>
      </c>
      <c r="P2485" t="s">
        <v>10751</v>
      </c>
      <c r="Q2485" t="s">
        <v>10751</v>
      </c>
      <c r="R2485" t="s">
        <v>10751</v>
      </c>
      <c r="S2485" t="s">
        <v>10751</v>
      </c>
      <c r="T2485" t="s">
        <v>10751</v>
      </c>
      <c r="U2485" t="s">
        <v>10751</v>
      </c>
      <c r="V2485" t="s">
        <v>10751</v>
      </c>
      <c r="W2485" t="s">
        <v>10751</v>
      </c>
      <c r="X2485" t="s">
        <v>10751</v>
      </c>
      <c r="Y2485" t="s">
        <v>10751</v>
      </c>
      <c r="Z2485" t="s">
        <v>10751</v>
      </c>
      <c r="AA2485" t="s">
        <v>10751</v>
      </c>
      <c r="AB2485" t="s">
        <v>10751</v>
      </c>
      <c r="AC2485" t="s">
        <v>10751</v>
      </c>
      <c r="AD2485" t="s">
        <v>10751</v>
      </c>
      <c r="AE2485" t="s">
        <v>10751</v>
      </c>
      <c r="AF2485" t="s">
        <v>10751</v>
      </c>
      <c r="AG2485" t="s">
        <v>10751</v>
      </c>
      <c r="AH2485" t="s">
        <v>10751</v>
      </c>
      <c r="AI2485" t="s">
        <v>10751</v>
      </c>
      <c r="AJ2485" t="s">
        <v>10751</v>
      </c>
      <c r="AK2485" t="s">
        <v>10751</v>
      </c>
      <c r="AL2485" t="s">
        <v>10751</v>
      </c>
      <c r="AM2485" t="s">
        <v>10751</v>
      </c>
      <c r="AN2485" t="s">
        <v>10751</v>
      </c>
      <c r="AO2485" t="s">
        <v>10751</v>
      </c>
      <c r="AP2485" t="s">
        <v>10751</v>
      </c>
      <c r="AQ2485" t="s">
        <v>10751</v>
      </c>
      <c r="AR2485" t="s">
        <v>10751</v>
      </c>
      <c r="AS2485" t="s">
        <v>10751</v>
      </c>
      <c r="AT2485" t="s">
        <v>10751</v>
      </c>
      <c r="AU2485" t="s">
        <v>10751</v>
      </c>
      <c r="AV2485" t="s">
        <v>10751</v>
      </c>
      <c r="AW2485" t="s">
        <v>10751</v>
      </c>
      <c r="AX2485" t="s">
        <v>10751</v>
      </c>
      <c r="AY2485" t="s">
        <v>10751</v>
      </c>
      <c r="AZ2485" t="s">
        <v>10751</v>
      </c>
      <c r="BA2485" t="s">
        <v>10751</v>
      </c>
      <c r="BB2485" t="s">
        <v>10751</v>
      </c>
      <c r="BC2485" t="s">
        <v>10751</v>
      </c>
      <c r="BD2485" t="s">
        <v>10751</v>
      </c>
    </row>
    <row r="2486" spans="1:56">
      <c r="A2486" t="s">
        <v>10753</v>
      </c>
      <c r="B2486">
        <v>7000</v>
      </c>
      <c r="C2486">
        <v>1983</v>
      </c>
      <c r="D2486" t="s">
        <v>10751</v>
      </c>
      <c r="E2486" t="s">
        <v>10751</v>
      </c>
      <c r="F2486" t="s">
        <v>10751</v>
      </c>
      <c r="H2486" t="s">
        <v>10751</v>
      </c>
      <c r="I2486" t="str">
        <f t="shared" si="45"/>
        <v/>
      </c>
      <c r="K2486" t="s">
        <v>10751</v>
      </c>
      <c r="L2486" t="s">
        <v>10751</v>
      </c>
      <c r="M2486" t="s">
        <v>10751</v>
      </c>
      <c r="N2486" t="s">
        <v>10751</v>
      </c>
      <c r="O2486" t="s">
        <v>10751</v>
      </c>
      <c r="P2486" t="s">
        <v>10751</v>
      </c>
      <c r="Q2486" t="s">
        <v>10751</v>
      </c>
      <c r="R2486" t="s">
        <v>10751</v>
      </c>
      <c r="S2486" t="s">
        <v>10751</v>
      </c>
      <c r="T2486" t="s">
        <v>10751</v>
      </c>
      <c r="U2486" t="s">
        <v>10751</v>
      </c>
      <c r="V2486" t="s">
        <v>10751</v>
      </c>
      <c r="W2486" t="s">
        <v>10751</v>
      </c>
      <c r="X2486" t="s">
        <v>10751</v>
      </c>
      <c r="Y2486" t="s">
        <v>10751</v>
      </c>
      <c r="Z2486" t="s">
        <v>10751</v>
      </c>
      <c r="AA2486" t="s">
        <v>10751</v>
      </c>
      <c r="AB2486" t="s">
        <v>10751</v>
      </c>
      <c r="AC2486" t="s">
        <v>10751</v>
      </c>
      <c r="AD2486" t="s">
        <v>10751</v>
      </c>
      <c r="AE2486" t="s">
        <v>10751</v>
      </c>
      <c r="AF2486" t="s">
        <v>10751</v>
      </c>
      <c r="AG2486" t="s">
        <v>10751</v>
      </c>
      <c r="AH2486" t="s">
        <v>10751</v>
      </c>
      <c r="AI2486" t="s">
        <v>10751</v>
      </c>
      <c r="AJ2486" t="s">
        <v>10751</v>
      </c>
      <c r="AK2486" t="s">
        <v>10751</v>
      </c>
      <c r="AL2486" t="s">
        <v>10751</v>
      </c>
      <c r="AM2486" t="s">
        <v>10751</v>
      </c>
      <c r="AN2486" t="s">
        <v>10751</v>
      </c>
      <c r="AO2486" t="s">
        <v>10751</v>
      </c>
      <c r="AP2486" t="s">
        <v>10751</v>
      </c>
      <c r="AQ2486" t="s">
        <v>10751</v>
      </c>
      <c r="AR2486" t="s">
        <v>10751</v>
      </c>
      <c r="AS2486" t="s">
        <v>10751</v>
      </c>
      <c r="AT2486" t="s">
        <v>10751</v>
      </c>
      <c r="AU2486" t="s">
        <v>10751</v>
      </c>
      <c r="AV2486" t="s">
        <v>10751</v>
      </c>
      <c r="AW2486" t="s">
        <v>10751</v>
      </c>
      <c r="AX2486" t="s">
        <v>10751</v>
      </c>
      <c r="AY2486" t="s">
        <v>10751</v>
      </c>
      <c r="AZ2486" t="s">
        <v>10751</v>
      </c>
      <c r="BA2486" t="s">
        <v>10751</v>
      </c>
      <c r="BB2486" t="s">
        <v>10751</v>
      </c>
      <c r="BC2486" t="s">
        <v>10751</v>
      </c>
      <c r="BD2486" t="s">
        <v>10751</v>
      </c>
    </row>
    <row r="2487" spans="1:56">
      <c r="A2487" t="s">
        <v>10753</v>
      </c>
      <c r="B2487">
        <v>7000</v>
      </c>
      <c r="C2487">
        <v>1984</v>
      </c>
      <c r="D2487" t="s">
        <v>10751</v>
      </c>
      <c r="E2487" t="s">
        <v>10751</v>
      </c>
      <c r="F2487" t="s">
        <v>10751</v>
      </c>
      <c r="H2487" t="s">
        <v>10751</v>
      </c>
      <c r="I2487" t="str">
        <f t="shared" si="45"/>
        <v/>
      </c>
      <c r="K2487" t="s">
        <v>10751</v>
      </c>
      <c r="L2487" t="s">
        <v>10751</v>
      </c>
      <c r="M2487" t="s">
        <v>10751</v>
      </c>
      <c r="N2487" t="s">
        <v>10751</v>
      </c>
      <c r="O2487" t="s">
        <v>10751</v>
      </c>
      <c r="P2487" t="s">
        <v>10751</v>
      </c>
      <c r="Q2487" t="s">
        <v>10751</v>
      </c>
      <c r="R2487" t="s">
        <v>10751</v>
      </c>
      <c r="S2487" t="s">
        <v>10751</v>
      </c>
      <c r="T2487" t="s">
        <v>10751</v>
      </c>
      <c r="U2487" t="s">
        <v>10751</v>
      </c>
      <c r="V2487" t="s">
        <v>10751</v>
      </c>
      <c r="W2487" t="s">
        <v>10751</v>
      </c>
      <c r="X2487" t="s">
        <v>10751</v>
      </c>
      <c r="Y2487" t="s">
        <v>10751</v>
      </c>
      <c r="Z2487" t="s">
        <v>10751</v>
      </c>
      <c r="AA2487" t="s">
        <v>10751</v>
      </c>
      <c r="AB2487" t="s">
        <v>10751</v>
      </c>
      <c r="AC2487" t="s">
        <v>10751</v>
      </c>
      <c r="AD2487" t="s">
        <v>10751</v>
      </c>
      <c r="AE2487" t="s">
        <v>10751</v>
      </c>
      <c r="AF2487" t="s">
        <v>10751</v>
      </c>
      <c r="AG2487" t="s">
        <v>10751</v>
      </c>
      <c r="AH2487" t="s">
        <v>10751</v>
      </c>
      <c r="AI2487" t="s">
        <v>10751</v>
      </c>
      <c r="AJ2487" t="s">
        <v>10751</v>
      </c>
      <c r="AK2487" t="s">
        <v>10751</v>
      </c>
      <c r="AL2487" t="s">
        <v>10751</v>
      </c>
      <c r="AM2487" t="s">
        <v>10751</v>
      </c>
      <c r="AN2487" t="s">
        <v>10751</v>
      </c>
      <c r="AO2487" t="s">
        <v>10751</v>
      </c>
      <c r="AP2487" t="s">
        <v>10751</v>
      </c>
      <c r="AQ2487" t="s">
        <v>10751</v>
      </c>
      <c r="AR2487" t="s">
        <v>10751</v>
      </c>
      <c r="AS2487" t="s">
        <v>10751</v>
      </c>
      <c r="AT2487" t="s">
        <v>10751</v>
      </c>
      <c r="AU2487" t="s">
        <v>10751</v>
      </c>
      <c r="AV2487" t="s">
        <v>10751</v>
      </c>
      <c r="AW2487" t="s">
        <v>10751</v>
      </c>
      <c r="AX2487" t="s">
        <v>10751</v>
      </c>
      <c r="AY2487" t="s">
        <v>10751</v>
      </c>
      <c r="AZ2487" t="s">
        <v>10751</v>
      </c>
      <c r="BA2487" t="s">
        <v>10751</v>
      </c>
      <c r="BB2487" t="s">
        <v>10751</v>
      </c>
      <c r="BC2487" t="s">
        <v>10751</v>
      </c>
      <c r="BD2487" t="s">
        <v>10751</v>
      </c>
    </row>
    <row r="2488" spans="1:56">
      <c r="A2488" t="s">
        <v>10753</v>
      </c>
      <c r="B2488">
        <v>7000</v>
      </c>
      <c r="C2488">
        <v>1985</v>
      </c>
      <c r="D2488" t="s">
        <v>10751</v>
      </c>
      <c r="E2488" t="s">
        <v>10751</v>
      </c>
      <c r="F2488" t="s">
        <v>10751</v>
      </c>
      <c r="H2488" t="s">
        <v>10751</v>
      </c>
      <c r="I2488" t="str">
        <f t="shared" si="45"/>
        <v/>
      </c>
      <c r="K2488" t="s">
        <v>10751</v>
      </c>
      <c r="L2488" t="s">
        <v>10751</v>
      </c>
      <c r="M2488" t="s">
        <v>10751</v>
      </c>
      <c r="N2488" t="s">
        <v>10751</v>
      </c>
      <c r="O2488" t="s">
        <v>10751</v>
      </c>
      <c r="P2488" t="s">
        <v>10751</v>
      </c>
      <c r="Q2488" t="s">
        <v>10751</v>
      </c>
      <c r="R2488" t="s">
        <v>10751</v>
      </c>
      <c r="S2488" t="s">
        <v>10751</v>
      </c>
      <c r="T2488" t="s">
        <v>10751</v>
      </c>
      <c r="U2488" t="s">
        <v>10751</v>
      </c>
      <c r="V2488" t="s">
        <v>10751</v>
      </c>
      <c r="W2488" t="s">
        <v>10751</v>
      </c>
      <c r="X2488" t="s">
        <v>10751</v>
      </c>
      <c r="Y2488" t="s">
        <v>10751</v>
      </c>
      <c r="Z2488" t="s">
        <v>10751</v>
      </c>
      <c r="AA2488" t="s">
        <v>10751</v>
      </c>
      <c r="AB2488" t="s">
        <v>10751</v>
      </c>
      <c r="AC2488" t="s">
        <v>10751</v>
      </c>
      <c r="AD2488" t="s">
        <v>10751</v>
      </c>
      <c r="AE2488" t="s">
        <v>10751</v>
      </c>
      <c r="AF2488" t="s">
        <v>10751</v>
      </c>
      <c r="AG2488" t="s">
        <v>10751</v>
      </c>
      <c r="AH2488" t="s">
        <v>10751</v>
      </c>
      <c r="AI2488" t="s">
        <v>10751</v>
      </c>
      <c r="AJ2488" t="s">
        <v>10751</v>
      </c>
      <c r="AK2488" t="s">
        <v>10751</v>
      </c>
      <c r="AL2488" t="s">
        <v>10751</v>
      </c>
      <c r="AM2488" t="s">
        <v>10751</v>
      </c>
      <c r="AN2488" t="s">
        <v>10751</v>
      </c>
      <c r="AO2488" t="s">
        <v>10751</v>
      </c>
      <c r="AP2488" t="s">
        <v>10751</v>
      </c>
      <c r="AQ2488" t="s">
        <v>10751</v>
      </c>
      <c r="AR2488" t="s">
        <v>10751</v>
      </c>
      <c r="AS2488" t="s">
        <v>10751</v>
      </c>
      <c r="AT2488" t="s">
        <v>10751</v>
      </c>
      <c r="AU2488" t="s">
        <v>10751</v>
      </c>
      <c r="AV2488" t="s">
        <v>10751</v>
      </c>
      <c r="AW2488" t="s">
        <v>10751</v>
      </c>
      <c r="AX2488" t="s">
        <v>10751</v>
      </c>
      <c r="AY2488" t="s">
        <v>10751</v>
      </c>
      <c r="AZ2488" t="s">
        <v>10751</v>
      </c>
      <c r="BA2488" t="s">
        <v>10751</v>
      </c>
      <c r="BB2488" t="s">
        <v>10751</v>
      </c>
      <c r="BC2488" t="s">
        <v>10751</v>
      </c>
      <c r="BD2488" t="s">
        <v>10751</v>
      </c>
    </row>
    <row r="2489" spans="1:56">
      <c r="A2489" t="s">
        <v>10753</v>
      </c>
      <c r="B2489">
        <v>7000</v>
      </c>
      <c r="C2489">
        <v>1986</v>
      </c>
      <c r="D2489" t="s">
        <v>10751</v>
      </c>
      <c r="E2489" t="s">
        <v>10751</v>
      </c>
      <c r="F2489" t="s">
        <v>10751</v>
      </c>
      <c r="H2489" t="s">
        <v>10751</v>
      </c>
      <c r="I2489" t="str">
        <f t="shared" si="45"/>
        <v/>
      </c>
      <c r="K2489" t="s">
        <v>10751</v>
      </c>
      <c r="L2489" t="s">
        <v>10751</v>
      </c>
      <c r="M2489" t="s">
        <v>10751</v>
      </c>
      <c r="N2489" t="s">
        <v>10751</v>
      </c>
      <c r="O2489" t="s">
        <v>10751</v>
      </c>
      <c r="P2489" t="s">
        <v>10751</v>
      </c>
      <c r="Q2489" t="s">
        <v>10751</v>
      </c>
      <c r="R2489" t="s">
        <v>10751</v>
      </c>
      <c r="S2489" t="s">
        <v>10751</v>
      </c>
      <c r="T2489" t="s">
        <v>10751</v>
      </c>
      <c r="U2489" t="s">
        <v>10751</v>
      </c>
      <c r="V2489" t="s">
        <v>10751</v>
      </c>
      <c r="W2489" t="s">
        <v>10751</v>
      </c>
      <c r="X2489" t="s">
        <v>10751</v>
      </c>
      <c r="Y2489" t="s">
        <v>10751</v>
      </c>
      <c r="Z2489" t="s">
        <v>10751</v>
      </c>
      <c r="AA2489" t="s">
        <v>10751</v>
      </c>
      <c r="AB2489" t="s">
        <v>10751</v>
      </c>
      <c r="AC2489" t="s">
        <v>10751</v>
      </c>
      <c r="AD2489" t="s">
        <v>10751</v>
      </c>
      <c r="AE2489" t="s">
        <v>10751</v>
      </c>
      <c r="AF2489" t="s">
        <v>10751</v>
      </c>
      <c r="AG2489" t="s">
        <v>10751</v>
      </c>
      <c r="AH2489" t="s">
        <v>10751</v>
      </c>
      <c r="AI2489" t="s">
        <v>10751</v>
      </c>
      <c r="AJ2489" t="s">
        <v>10751</v>
      </c>
      <c r="AK2489" t="s">
        <v>10751</v>
      </c>
      <c r="AL2489" t="s">
        <v>10751</v>
      </c>
      <c r="AM2489" t="s">
        <v>10751</v>
      </c>
      <c r="AN2489" t="s">
        <v>10751</v>
      </c>
      <c r="AO2489" t="s">
        <v>10751</v>
      </c>
      <c r="AP2489" t="s">
        <v>10751</v>
      </c>
      <c r="AQ2489" t="s">
        <v>10751</v>
      </c>
      <c r="AR2489" t="s">
        <v>10751</v>
      </c>
      <c r="AS2489" t="s">
        <v>10751</v>
      </c>
      <c r="AT2489" t="s">
        <v>10751</v>
      </c>
      <c r="AU2489" t="s">
        <v>10751</v>
      </c>
      <c r="AV2489" t="s">
        <v>10751</v>
      </c>
      <c r="AW2489" t="s">
        <v>10751</v>
      </c>
      <c r="AX2489" t="s">
        <v>10751</v>
      </c>
      <c r="AY2489" t="s">
        <v>10751</v>
      </c>
      <c r="AZ2489" t="s">
        <v>10751</v>
      </c>
      <c r="BA2489" t="s">
        <v>10751</v>
      </c>
      <c r="BB2489" t="s">
        <v>10751</v>
      </c>
      <c r="BC2489" t="s">
        <v>10751</v>
      </c>
      <c r="BD2489" t="s">
        <v>10751</v>
      </c>
    </row>
    <row r="2490" spans="1:56">
      <c r="A2490" t="s">
        <v>10753</v>
      </c>
      <c r="B2490">
        <v>7000</v>
      </c>
      <c r="C2490">
        <v>1987</v>
      </c>
      <c r="D2490" t="s">
        <v>10751</v>
      </c>
      <c r="E2490" t="s">
        <v>10751</v>
      </c>
      <c r="F2490" t="s">
        <v>10751</v>
      </c>
      <c r="H2490" t="s">
        <v>10751</v>
      </c>
      <c r="I2490" t="str">
        <f t="shared" si="45"/>
        <v/>
      </c>
      <c r="K2490" t="s">
        <v>10751</v>
      </c>
      <c r="L2490" t="s">
        <v>10751</v>
      </c>
      <c r="M2490" t="s">
        <v>10751</v>
      </c>
      <c r="N2490" t="s">
        <v>10751</v>
      </c>
      <c r="O2490" t="s">
        <v>10751</v>
      </c>
      <c r="P2490" t="s">
        <v>10751</v>
      </c>
      <c r="Q2490" t="s">
        <v>10751</v>
      </c>
      <c r="R2490" t="s">
        <v>10751</v>
      </c>
      <c r="S2490" t="s">
        <v>10751</v>
      </c>
      <c r="T2490" t="s">
        <v>10751</v>
      </c>
      <c r="U2490" t="s">
        <v>10751</v>
      </c>
      <c r="V2490" t="s">
        <v>10751</v>
      </c>
      <c r="W2490" t="s">
        <v>10751</v>
      </c>
      <c r="X2490" t="s">
        <v>10751</v>
      </c>
      <c r="Y2490" t="s">
        <v>10751</v>
      </c>
      <c r="Z2490" t="s">
        <v>10751</v>
      </c>
      <c r="AA2490" t="s">
        <v>10751</v>
      </c>
      <c r="AB2490" t="s">
        <v>10751</v>
      </c>
      <c r="AC2490" t="s">
        <v>10751</v>
      </c>
      <c r="AD2490" t="s">
        <v>10751</v>
      </c>
      <c r="AE2490" t="s">
        <v>10751</v>
      </c>
      <c r="AF2490" t="s">
        <v>10751</v>
      </c>
      <c r="AG2490" t="s">
        <v>10751</v>
      </c>
      <c r="AH2490" t="s">
        <v>10751</v>
      </c>
      <c r="AI2490" t="s">
        <v>10751</v>
      </c>
      <c r="AJ2490" t="s">
        <v>10751</v>
      </c>
      <c r="AK2490" t="s">
        <v>10751</v>
      </c>
      <c r="AL2490" t="s">
        <v>10751</v>
      </c>
      <c r="AM2490" t="s">
        <v>10751</v>
      </c>
      <c r="AN2490" t="s">
        <v>10751</v>
      </c>
      <c r="AO2490" t="s">
        <v>10751</v>
      </c>
      <c r="AP2490" t="s">
        <v>10751</v>
      </c>
      <c r="AQ2490" t="s">
        <v>10751</v>
      </c>
      <c r="AR2490" t="s">
        <v>10751</v>
      </c>
      <c r="AS2490" t="s">
        <v>10751</v>
      </c>
      <c r="AT2490" t="s">
        <v>10751</v>
      </c>
      <c r="AU2490" t="s">
        <v>10751</v>
      </c>
      <c r="AV2490" t="s">
        <v>10751</v>
      </c>
      <c r="AW2490" t="s">
        <v>10751</v>
      </c>
      <c r="AX2490" t="s">
        <v>10751</v>
      </c>
      <c r="AY2490" t="s">
        <v>10751</v>
      </c>
      <c r="AZ2490" t="s">
        <v>10751</v>
      </c>
      <c r="BA2490" t="s">
        <v>10751</v>
      </c>
      <c r="BB2490" t="s">
        <v>10751</v>
      </c>
      <c r="BC2490" t="s">
        <v>10751</v>
      </c>
      <c r="BD2490" t="s">
        <v>10751</v>
      </c>
    </row>
    <row r="2491" spans="1:56">
      <c r="A2491" t="s">
        <v>10753</v>
      </c>
      <c r="B2491">
        <v>7000</v>
      </c>
      <c r="C2491">
        <v>1988</v>
      </c>
      <c r="D2491" t="s">
        <v>10751</v>
      </c>
      <c r="E2491" t="s">
        <v>10751</v>
      </c>
      <c r="F2491" t="s">
        <v>10751</v>
      </c>
      <c r="H2491" t="s">
        <v>10751</v>
      </c>
      <c r="I2491" t="str">
        <f t="shared" si="45"/>
        <v/>
      </c>
      <c r="K2491" t="s">
        <v>10751</v>
      </c>
      <c r="L2491" t="s">
        <v>10751</v>
      </c>
      <c r="M2491" t="s">
        <v>10751</v>
      </c>
      <c r="N2491" t="s">
        <v>10751</v>
      </c>
      <c r="O2491" t="s">
        <v>10751</v>
      </c>
      <c r="P2491" t="s">
        <v>10751</v>
      </c>
      <c r="Q2491" t="s">
        <v>10751</v>
      </c>
      <c r="R2491" t="s">
        <v>10751</v>
      </c>
      <c r="S2491" t="s">
        <v>10751</v>
      </c>
      <c r="T2491" t="s">
        <v>10751</v>
      </c>
      <c r="U2491" t="s">
        <v>10751</v>
      </c>
      <c r="V2491" t="s">
        <v>10751</v>
      </c>
      <c r="W2491" t="s">
        <v>10751</v>
      </c>
      <c r="X2491" t="s">
        <v>10751</v>
      </c>
      <c r="Y2491" t="s">
        <v>10751</v>
      </c>
      <c r="Z2491" t="s">
        <v>10751</v>
      </c>
      <c r="AA2491" t="s">
        <v>10751</v>
      </c>
      <c r="AB2491" t="s">
        <v>10751</v>
      </c>
      <c r="AC2491" t="s">
        <v>10751</v>
      </c>
      <c r="AD2491" t="s">
        <v>10751</v>
      </c>
      <c r="AE2491" t="s">
        <v>10751</v>
      </c>
      <c r="AF2491" t="s">
        <v>10751</v>
      </c>
      <c r="AG2491" t="s">
        <v>10751</v>
      </c>
      <c r="AH2491" t="s">
        <v>10751</v>
      </c>
      <c r="AI2491" t="s">
        <v>10751</v>
      </c>
      <c r="AJ2491" t="s">
        <v>10751</v>
      </c>
      <c r="AK2491" t="s">
        <v>10751</v>
      </c>
      <c r="AL2491" t="s">
        <v>10751</v>
      </c>
      <c r="AM2491" t="s">
        <v>10751</v>
      </c>
      <c r="AN2491" t="s">
        <v>10751</v>
      </c>
      <c r="AO2491" t="s">
        <v>10751</v>
      </c>
      <c r="AP2491" t="s">
        <v>10751</v>
      </c>
      <c r="AQ2491" t="s">
        <v>10751</v>
      </c>
      <c r="AR2491" t="s">
        <v>10751</v>
      </c>
      <c r="AS2491" t="s">
        <v>10751</v>
      </c>
      <c r="AT2491" t="s">
        <v>10751</v>
      </c>
      <c r="AU2491" t="s">
        <v>10751</v>
      </c>
      <c r="AV2491" t="s">
        <v>10751</v>
      </c>
      <c r="AW2491" t="s">
        <v>10751</v>
      </c>
      <c r="AX2491" t="s">
        <v>10751</v>
      </c>
      <c r="AY2491" t="s">
        <v>10751</v>
      </c>
      <c r="AZ2491" t="s">
        <v>10751</v>
      </c>
      <c r="BA2491" t="s">
        <v>10751</v>
      </c>
      <c r="BB2491" t="s">
        <v>10751</v>
      </c>
      <c r="BC2491" t="s">
        <v>10751</v>
      </c>
      <c r="BD2491" t="s">
        <v>10751</v>
      </c>
    </row>
    <row r="2492" spans="1:56">
      <c r="A2492" t="s">
        <v>10753</v>
      </c>
      <c r="B2492">
        <v>7000</v>
      </c>
      <c r="C2492">
        <v>1989</v>
      </c>
      <c r="D2492" t="s">
        <v>10751</v>
      </c>
      <c r="E2492" t="s">
        <v>10751</v>
      </c>
      <c r="F2492" t="s">
        <v>10751</v>
      </c>
      <c r="H2492" t="s">
        <v>10751</v>
      </c>
      <c r="I2492" t="str">
        <f t="shared" si="45"/>
        <v/>
      </c>
      <c r="K2492" t="s">
        <v>10751</v>
      </c>
      <c r="L2492" t="s">
        <v>10751</v>
      </c>
      <c r="M2492" t="s">
        <v>10751</v>
      </c>
      <c r="N2492" t="s">
        <v>10751</v>
      </c>
      <c r="O2492" t="s">
        <v>10751</v>
      </c>
      <c r="P2492" t="s">
        <v>10751</v>
      </c>
      <c r="Q2492" t="s">
        <v>10751</v>
      </c>
      <c r="R2492" t="s">
        <v>10751</v>
      </c>
      <c r="S2492" t="s">
        <v>10751</v>
      </c>
      <c r="T2492" t="s">
        <v>10751</v>
      </c>
      <c r="U2492" t="s">
        <v>10751</v>
      </c>
      <c r="V2492" t="s">
        <v>10751</v>
      </c>
      <c r="W2492" t="s">
        <v>10751</v>
      </c>
      <c r="X2492" t="s">
        <v>10751</v>
      </c>
      <c r="Y2492" t="s">
        <v>10751</v>
      </c>
      <c r="Z2492" t="s">
        <v>10751</v>
      </c>
      <c r="AA2492" t="s">
        <v>10751</v>
      </c>
      <c r="AB2492" t="s">
        <v>10751</v>
      </c>
      <c r="AC2492" t="s">
        <v>10751</v>
      </c>
      <c r="AD2492" t="s">
        <v>10751</v>
      </c>
      <c r="AE2492" t="s">
        <v>10751</v>
      </c>
      <c r="AF2492" t="s">
        <v>10751</v>
      </c>
      <c r="AG2492" t="s">
        <v>10751</v>
      </c>
      <c r="AH2492" t="s">
        <v>10751</v>
      </c>
      <c r="AI2492" t="s">
        <v>10751</v>
      </c>
      <c r="AJ2492" t="s">
        <v>10751</v>
      </c>
      <c r="AK2492" t="s">
        <v>10751</v>
      </c>
      <c r="AL2492" t="s">
        <v>10751</v>
      </c>
      <c r="AM2492" t="s">
        <v>10751</v>
      </c>
      <c r="AN2492" t="s">
        <v>10751</v>
      </c>
      <c r="AO2492" t="s">
        <v>10751</v>
      </c>
      <c r="AP2492" t="s">
        <v>10751</v>
      </c>
      <c r="AQ2492" t="s">
        <v>10751</v>
      </c>
      <c r="AR2492" t="s">
        <v>10751</v>
      </c>
      <c r="AS2492" t="s">
        <v>10751</v>
      </c>
      <c r="AT2492" t="s">
        <v>10751</v>
      </c>
      <c r="AU2492" t="s">
        <v>10751</v>
      </c>
      <c r="AV2492" t="s">
        <v>10751</v>
      </c>
      <c r="AW2492" t="s">
        <v>10751</v>
      </c>
      <c r="AX2492" t="s">
        <v>10751</v>
      </c>
      <c r="AY2492" t="s">
        <v>10751</v>
      </c>
      <c r="AZ2492" t="s">
        <v>10751</v>
      </c>
      <c r="BA2492" t="s">
        <v>10751</v>
      </c>
      <c r="BB2492" t="s">
        <v>10751</v>
      </c>
      <c r="BC2492" t="s">
        <v>10751</v>
      </c>
      <c r="BD2492" t="s">
        <v>10751</v>
      </c>
    </row>
    <row r="2493" spans="1:56">
      <c r="A2493" t="s">
        <v>10753</v>
      </c>
      <c r="B2493">
        <v>7000</v>
      </c>
      <c r="C2493">
        <v>1990</v>
      </c>
      <c r="D2493" t="s">
        <v>10751</v>
      </c>
      <c r="E2493" t="s">
        <v>10751</v>
      </c>
      <c r="F2493" t="s">
        <v>10751</v>
      </c>
      <c r="H2493" t="s">
        <v>10751</v>
      </c>
      <c r="I2493" t="str">
        <f t="shared" si="45"/>
        <v/>
      </c>
      <c r="K2493" t="s">
        <v>10751</v>
      </c>
      <c r="L2493" t="s">
        <v>10751</v>
      </c>
      <c r="M2493" t="s">
        <v>10751</v>
      </c>
      <c r="N2493" t="s">
        <v>10751</v>
      </c>
      <c r="O2493" t="s">
        <v>10751</v>
      </c>
      <c r="P2493" t="s">
        <v>10751</v>
      </c>
      <c r="Q2493" t="s">
        <v>10751</v>
      </c>
      <c r="R2493" t="s">
        <v>10751</v>
      </c>
      <c r="S2493" t="s">
        <v>10751</v>
      </c>
      <c r="T2493" t="s">
        <v>10751</v>
      </c>
      <c r="U2493" t="s">
        <v>10751</v>
      </c>
      <c r="V2493" t="s">
        <v>10751</v>
      </c>
      <c r="W2493" t="s">
        <v>10751</v>
      </c>
      <c r="X2493" t="s">
        <v>10751</v>
      </c>
      <c r="Y2493" t="s">
        <v>10751</v>
      </c>
      <c r="Z2493" t="s">
        <v>10751</v>
      </c>
      <c r="AA2493" t="s">
        <v>10751</v>
      </c>
      <c r="AB2493" t="s">
        <v>10751</v>
      </c>
      <c r="AC2493" t="s">
        <v>10751</v>
      </c>
      <c r="AD2493" t="s">
        <v>10751</v>
      </c>
      <c r="AE2493" t="s">
        <v>10751</v>
      </c>
      <c r="AF2493" t="s">
        <v>10751</v>
      </c>
      <c r="AG2493" t="s">
        <v>10751</v>
      </c>
      <c r="AH2493" t="s">
        <v>10751</v>
      </c>
      <c r="AI2493" t="s">
        <v>10751</v>
      </c>
      <c r="AJ2493" t="s">
        <v>10751</v>
      </c>
      <c r="AK2493" t="s">
        <v>10751</v>
      </c>
      <c r="AL2493" t="s">
        <v>10751</v>
      </c>
      <c r="AM2493" t="s">
        <v>10751</v>
      </c>
      <c r="AN2493" t="s">
        <v>10751</v>
      </c>
      <c r="AO2493" t="s">
        <v>10751</v>
      </c>
      <c r="AP2493" t="s">
        <v>10751</v>
      </c>
      <c r="AQ2493" t="s">
        <v>10751</v>
      </c>
      <c r="AR2493" t="s">
        <v>10751</v>
      </c>
      <c r="AS2493" t="s">
        <v>10751</v>
      </c>
      <c r="AT2493" t="s">
        <v>10751</v>
      </c>
      <c r="AU2493" t="s">
        <v>10751</v>
      </c>
      <c r="AV2493" t="s">
        <v>10751</v>
      </c>
      <c r="AW2493" t="s">
        <v>10751</v>
      </c>
      <c r="AX2493" t="s">
        <v>10751</v>
      </c>
      <c r="AY2493" t="s">
        <v>10751</v>
      </c>
      <c r="AZ2493" t="s">
        <v>10751</v>
      </c>
      <c r="BA2493" t="s">
        <v>10751</v>
      </c>
      <c r="BB2493" t="s">
        <v>10751</v>
      </c>
      <c r="BC2493" t="s">
        <v>10751</v>
      </c>
      <c r="BD2493" t="s">
        <v>10751</v>
      </c>
    </row>
    <row r="2494" spans="1:56">
      <c r="A2494" t="s">
        <v>10753</v>
      </c>
      <c r="B2494">
        <v>7000</v>
      </c>
      <c r="C2494">
        <v>1991</v>
      </c>
      <c r="D2494" t="s">
        <v>10751</v>
      </c>
      <c r="E2494" t="s">
        <v>10751</v>
      </c>
      <c r="F2494" t="s">
        <v>10751</v>
      </c>
      <c r="H2494" t="s">
        <v>10751</v>
      </c>
      <c r="I2494" t="str">
        <f t="shared" si="45"/>
        <v/>
      </c>
      <c r="K2494" t="s">
        <v>10751</v>
      </c>
      <c r="L2494" t="s">
        <v>10751</v>
      </c>
      <c r="M2494" t="s">
        <v>10751</v>
      </c>
      <c r="N2494" t="s">
        <v>10751</v>
      </c>
      <c r="O2494" t="s">
        <v>10751</v>
      </c>
      <c r="P2494" t="s">
        <v>10751</v>
      </c>
      <c r="Q2494" t="s">
        <v>10751</v>
      </c>
      <c r="R2494" t="s">
        <v>10751</v>
      </c>
      <c r="S2494" t="s">
        <v>10751</v>
      </c>
      <c r="T2494" t="s">
        <v>10751</v>
      </c>
      <c r="U2494" t="s">
        <v>10751</v>
      </c>
      <c r="V2494" t="s">
        <v>10751</v>
      </c>
      <c r="W2494" t="s">
        <v>10751</v>
      </c>
      <c r="X2494" t="s">
        <v>10751</v>
      </c>
      <c r="Y2494" t="s">
        <v>10751</v>
      </c>
      <c r="Z2494" t="s">
        <v>10751</v>
      </c>
      <c r="AA2494" t="s">
        <v>10751</v>
      </c>
      <c r="AB2494" t="s">
        <v>10751</v>
      </c>
      <c r="AC2494" t="s">
        <v>10751</v>
      </c>
      <c r="AD2494" t="s">
        <v>10751</v>
      </c>
      <c r="AE2494" t="s">
        <v>10751</v>
      </c>
      <c r="AF2494" t="s">
        <v>10751</v>
      </c>
      <c r="AG2494" t="s">
        <v>10751</v>
      </c>
      <c r="AH2494" t="s">
        <v>10751</v>
      </c>
      <c r="AI2494" t="s">
        <v>10751</v>
      </c>
      <c r="AJ2494" t="s">
        <v>10751</v>
      </c>
      <c r="AK2494" t="s">
        <v>10751</v>
      </c>
      <c r="AL2494" t="s">
        <v>10751</v>
      </c>
      <c r="AM2494" t="s">
        <v>10751</v>
      </c>
      <c r="AN2494" t="s">
        <v>10751</v>
      </c>
      <c r="AO2494" t="s">
        <v>10751</v>
      </c>
      <c r="AP2494" t="s">
        <v>10751</v>
      </c>
      <c r="AQ2494" t="s">
        <v>10751</v>
      </c>
      <c r="AR2494" t="s">
        <v>10751</v>
      </c>
      <c r="AS2494" t="s">
        <v>10751</v>
      </c>
      <c r="AT2494" t="s">
        <v>10751</v>
      </c>
      <c r="AU2494" t="s">
        <v>10751</v>
      </c>
      <c r="AV2494" t="s">
        <v>10751</v>
      </c>
      <c r="AW2494" t="s">
        <v>10751</v>
      </c>
      <c r="AX2494" t="s">
        <v>10751</v>
      </c>
      <c r="AY2494" t="s">
        <v>10751</v>
      </c>
      <c r="AZ2494" t="s">
        <v>10751</v>
      </c>
      <c r="BA2494" t="s">
        <v>10751</v>
      </c>
      <c r="BB2494" t="s">
        <v>10751</v>
      </c>
      <c r="BC2494" t="s">
        <v>10751</v>
      </c>
      <c r="BD2494" t="s">
        <v>10751</v>
      </c>
    </row>
    <row r="2495" spans="1:56">
      <c r="A2495" t="s">
        <v>10753</v>
      </c>
      <c r="B2495">
        <v>7000</v>
      </c>
      <c r="C2495">
        <v>1992</v>
      </c>
      <c r="D2495" t="s">
        <v>10751</v>
      </c>
      <c r="E2495" t="s">
        <v>10751</v>
      </c>
      <c r="F2495" t="s">
        <v>10751</v>
      </c>
      <c r="H2495" t="s">
        <v>10751</v>
      </c>
      <c r="I2495" t="str">
        <f t="shared" si="45"/>
        <v/>
      </c>
      <c r="K2495" t="s">
        <v>10751</v>
      </c>
      <c r="L2495" t="s">
        <v>10751</v>
      </c>
      <c r="M2495" t="s">
        <v>10751</v>
      </c>
      <c r="N2495" t="s">
        <v>10751</v>
      </c>
      <c r="O2495" t="s">
        <v>10751</v>
      </c>
      <c r="P2495" t="s">
        <v>10751</v>
      </c>
      <c r="Q2495" t="s">
        <v>10751</v>
      </c>
      <c r="R2495" t="s">
        <v>10751</v>
      </c>
      <c r="S2495" t="s">
        <v>10751</v>
      </c>
      <c r="T2495" t="s">
        <v>10751</v>
      </c>
      <c r="U2495" t="s">
        <v>10751</v>
      </c>
      <c r="V2495" t="s">
        <v>10751</v>
      </c>
      <c r="W2495" t="s">
        <v>10751</v>
      </c>
      <c r="X2495" t="s">
        <v>10751</v>
      </c>
      <c r="Y2495" t="s">
        <v>10751</v>
      </c>
      <c r="Z2495" t="s">
        <v>10751</v>
      </c>
      <c r="AA2495" t="s">
        <v>10751</v>
      </c>
      <c r="AB2495" t="s">
        <v>10751</v>
      </c>
      <c r="AC2495" t="s">
        <v>10751</v>
      </c>
      <c r="AD2495" t="s">
        <v>10751</v>
      </c>
      <c r="AE2495" t="s">
        <v>10751</v>
      </c>
      <c r="AF2495" t="s">
        <v>10751</v>
      </c>
      <c r="AG2495" t="s">
        <v>10751</v>
      </c>
      <c r="AH2495" t="s">
        <v>10751</v>
      </c>
      <c r="AI2495" t="s">
        <v>10751</v>
      </c>
      <c r="AJ2495" t="s">
        <v>10751</v>
      </c>
      <c r="AK2495" t="s">
        <v>10751</v>
      </c>
      <c r="AL2495" t="s">
        <v>10751</v>
      </c>
      <c r="AM2495" t="s">
        <v>10751</v>
      </c>
      <c r="AN2495" t="s">
        <v>10751</v>
      </c>
      <c r="AO2495" t="s">
        <v>10751</v>
      </c>
      <c r="AP2495" t="s">
        <v>10751</v>
      </c>
      <c r="AQ2495" t="s">
        <v>10751</v>
      </c>
      <c r="AR2495" t="s">
        <v>10751</v>
      </c>
      <c r="AS2495" t="s">
        <v>10751</v>
      </c>
      <c r="AT2495" t="s">
        <v>10751</v>
      </c>
      <c r="AU2495" t="s">
        <v>10751</v>
      </c>
      <c r="AV2495" t="s">
        <v>10751</v>
      </c>
      <c r="AW2495" t="s">
        <v>10751</v>
      </c>
      <c r="AX2495" t="s">
        <v>10751</v>
      </c>
      <c r="AY2495" t="s">
        <v>10751</v>
      </c>
      <c r="AZ2495" t="s">
        <v>10751</v>
      </c>
      <c r="BA2495" t="s">
        <v>10751</v>
      </c>
      <c r="BB2495" t="s">
        <v>10751</v>
      </c>
      <c r="BC2495" t="s">
        <v>10751</v>
      </c>
      <c r="BD2495" t="s">
        <v>10751</v>
      </c>
    </row>
    <row r="2496" spans="1:56">
      <c r="A2496" t="s">
        <v>10753</v>
      </c>
      <c r="B2496">
        <v>7000</v>
      </c>
      <c r="C2496">
        <v>1993</v>
      </c>
      <c r="D2496" t="s">
        <v>10751</v>
      </c>
      <c r="E2496" t="s">
        <v>10751</v>
      </c>
      <c r="F2496" t="s">
        <v>10751</v>
      </c>
      <c r="H2496" t="s">
        <v>10751</v>
      </c>
      <c r="I2496" t="str">
        <f t="shared" si="45"/>
        <v/>
      </c>
      <c r="K2496" t="s">
        <v>10751</v>
      </c>
      <c r="L2496" t="s">
        <v>10751</v>
      </c>
      <c r="M2496" t="s">
        <v>10751</v>
      </c>
      <c r="N2496" t="s">
        <v>10751</v>
      </c>
      <c r="O2496" t="s">
        <v>10751</v>
      </c>
      <c r="P2496" t="s">
        <v>10751</v>
      </c>
      <c r="Q2496" t="s">
        <v>10751</v>
      </c>
      <c r="R2496" t="s">
        <v>10751</v>
      </c>
      <c r="S2496" t="s">
        <v>10751</v>
      </c>
      <c r="T2496" t="s">
        <v>10751</v>
      </c>
      <c r="U2496" t="s">
        <v>10751</v>
      </c>
      <c r="V2496" t="s">
        <v>10751</v>
      </c>
      <c r="W2496" t="s">
        <v>10751</v>
      </c>
      <c r="X2496" t="s">
        <v>10751</v>
      </c>
      <c r="Y2496" t="s">
        <v>10751</v>
      </c>
      <c r="Z2496" t="s">
        <v>10751</v>
      </c>
      <c r="AA2496" t="s">
        <v>10751</v>
      </c>
      <c r="AB2496" t="s">
        <v>10751</v>
      </c>
      <c r="AC2496" t="s">
        <v>10751</v>
      </c>
      <c r="AD2496" t="s">
        <v>10751</v>
      </c>
      <c r="AE2496" t="s">
        <v>10751</v>
      </c>
      <c r="AF2496" t="s">
        <v>10751</v>
      </c>
      <c r="AG2496" t="s">
        <v>10751</v>
      </c>
      <c r="AH2496" t="s">
        <v>10751</v>
      </c>
      <c r="AI2496" t="s">
        <v>10751</v>
      </c>
      <c r="AJ2496" t="s">
        <v>10751</v>
      </c>
      <c r="AK2496" t="s">
        <v>10751</v>
      </c>
      <c r="AL2496" t="s">
        <v>10751</v>
      </c>
      <c r="AM2496" t="s">
        <v>10751</v>
      </c>
      <c r="AN2496" t="s">
        <v>10751</v>
      </c>
      <c r="AO2496" t="s">
        <v>10751</v>
      </c>
      <c r="AP2496" t="s">
        <v>10751</v>
      </c>
      <c r="AQ2496" t="s">
        <v>10751</v>
      </c>
      <c r="AR2496" t="s">
        <v>10751</v>
      </c>
      <c r="AS2496" t="s">
        <v>10751</v>
      </c>
      <c r="AT2496" t="s">
        <v>10751</v>
      </c>
      <c r="AU2496" t="s">
        <v>10751</v>
      </c>
      <c r="AV2496" t="s">
        <v>10751</v>
      </c>
      <c r="AW2496" t="s">
        <v>10751</v>
      </c>
      <c r="AX2496" t="s">
        <v>10751</v>
      </c>
      <c r="AY2496" t="s">
        <v>10751</v>
      </c>
      <c r="AZ2496" t="s">
        <v>10751</v>
      </c>
      <c r="BA2496" t="s">
        <v>10751</v>
      </c>
      <c r="BB2496" t="s">
        <v>10751</v>
      </c>
      <c r="BC2496" t="s">
        <v>10751</v>
      </c>
      <c r="BD2496" t="s">
        <v>10751</v>
      </c>
    </row>
    <row r="2497" spans="1:56">
      <c r="A2497" t="s">
        <v>10753</v>
      </c>
      <c r="B2497">
        <v>7000</v>
      </c>
      <c r="C2497">
        <v>1994</v>
      </c>
      <c r="D2497" t="s">
        <v>10751</v>
      </c>
      <c r="E2497" t="s">
        <v>10751</v>
      </c>
      <c r="F2497" t="s">
        <v>10751</v>
      </c>
      <c r="H2497" t="s">
        <v>10751</v>
      </c>
      <c r="I2497" t="str">
        <f t="shared" si="45"/>
        <v/>
      </c>
      <c r="K2497" t="s">
        <v>10751</v>
      </c>
      <c r="L2497" t="s">
        <v>10751</v>
      </c>
      <c r="M2497" t="s">
        <v>10751</v>
      </c>
      <c r="N2497" t="s">
        <v>10751</v>
      </c>
      <c r="O2497" t="s">
        <v>10751</v>
      </c>
      <c r="P2497" t="s">
        <v>10751</v>
      </c>
      <c r="Q2497" t="s">
        <v>10751</v>
      </c>
      <c r="R2497" t="s">
        <v>10751</v>
      </c>
      <c r="S2497" t="s">
        <v>10751</v>
      </c>
      <c r="T2497" t="s">
        <v>10751</v>
      </c>
      <c r="U2497" t="s">
        <v>10751</v>
      </c>
      <c r="V2497" t="s">
        <v>10751</v>
      </c>
      <c r="W2497" t="s">
        <v>10751</v>
      </c>
      <c r="X2497" t="s">
        <v>10751</v>
      </c>
      <c r="Y2497" t="s">
        <v>10751</v>
      </c>
      <c r="Z2497" t="s">
        <v>10751</v>
      </c>
      <c r="AA2497" t="s">
        <v>10751</v>
      </c>
      <c r="AB2497" t="s">
        <v>10751</v>
      </c>
      <c r="AC2497" t="s">
        <v>10751</v>
      </c>
      <c r="AD2497" t="s">
        <v>10751</v>
      </c>
      <c r="AE2497" t="s">
        <v>10751</v>
      </c>
      <c r="AF2497" t="s">
        <v>10751</v>
      </c>
      <c r="AG2497" t="s">
        <v>10751</v>
      </c>
      <c r="AH2497" t="s">
        <v>10751</v>
      </c>
      <c r="AI2497" t="s">
        <v>10751</v>
      </c>
      <c r="AJ2497" t="s">
        <v>10751</v>
      </c>
      <c r="AK2497" t="s">
        <v>10751</v>
      </c>
      <c r="AL2497" t="s">
        <v>10751</v>
      </c>
      <c r="AM2497" t="s">
        <v>10751</v>
      </c>
      <c r="AN2497" t="s">
        <v>10751</v>
      </c>
      <c r="AO2497" t="s">
        <v>10751</v>
      </c>
      <c r="AP2497" t="s">
        <v>10751</v>
      </c>
      <c r="AQ2497" t="s">
        <v>10751</v>
      </c>
      <c r="AR2497" t="s">
        <v>10751</v>
      </c>
      <c r="AS2497" t="s">
        <v>10751</v>
      </c>
      <c r="AT2497" t="s">
        <v>10751</v>
      </c>
      <c r="AU2497" t="s">
        <v>10751</v>
      </c>
      <c r="AV2497" t="s">
        <v>10751</v>
      </c>
      <c r="AW2497" t="s">
        <v>10751</v>
      </c>
      <c r="AX2497" t="s">
        <v>10751</v>
      </c>
      <c r="AY2497" t="s">
        <v>10751</v>
      </c>
      <c r="AZ2497" t="s">
        <v>10751</v>
      </c>
      <c r="BA2497" t="s">
        <v>10751</v>
      </c>
      <c r="BB2497" t="s">
        <v>10751</v>
      </c>
      <c r="BC2497" t="s">
        <v>10751</v>
      </c>
      <c r="BD2497" t="s">
        <v>10751</v>
      </c>
    </row>
    <row r="2498" spans="1:56">
      <c r="A2498" t="s">
        <v>10753</v>
      </c>
      <c r="B2498">
        <v>7000</v>
      </c>
      <c r="C2498">
        <v>1995</v>
      </c>
      <c r="D2498" t="s">
        <v>10751</v>
      </c>
      <c r="E2498" t="s">
        <v>10751</v>
      </c>
      <c r="F2498" t="s">
        <v>10751</v>
      </c>
      <c r="H2498" t="s">
        <v>10751</v>
      </c>
      <c r="I2498" t="str">
        <f t="shared" si="45"/>
        <v/>
      </c>
      <c r="K2498" t="s">
        <v>10751</v>
      </c>
      <c r="L2498" t="s">
        <v>10751</v>
      </c>
      <c r="M2498" t="s">
        <v>10751</v>
      </c>
      <c r="N2498" t="s">
        <v>10751</v>
      </c>
      <c r="O2498" t="s">
        <v>10751</v>
      </c>
      <c r="P2498" t="s">
        <v>10751</v>
      </c>
      <c r="Q2498" t="s">
        <v>10751</v>
      </c>
      <c r="R2498" t="s">
        <v>10751</v>
      </c>
      <c r="S2498" t="s">
        <v>10751</v>
      </c>
      <c r="T2498" t="s">
        <v>10751</v>
      </c>
      <c r="U2498" t="s">
        <v>10751</v>
      </c>
      <c r="V2498" t="s">
        <v>10751</v>
      </c>
      <c r="W2498" t="s">
        <v>10751</v>
      </c>
      <c r="X2498" t="s">
        <v>10751</v>
      </c>
      <c r="Y2498" t="s">
        <v>10751</v>
      </c>
      <c r="Z2498" t="s">
        <v>10751</v>
      </c>
      <c r="AA2498" t="s">
        <v>10751</v>
      </c>
      <c r="AB2498" t="s">
        <v>10751</v>
      </c>
      <c r="AC2498" t="s">
        <v>10751</v>
      </c>
      <c r="AD2498" t="s">
        <v>10751</v>
      </c>
      <c r="AE2498" t="s">
        <v>10751</v>
      </c>
      <c r="AF2498" t="s">
        <v>10751</v>
      </c>
      <c r="AG2498" t="s">
        <v>10751</v>
      </c>
      <c r="AH2498" t="s">
        <v>10751</v>
      </c>
      <c r="AI2498" t="s">
        <v>10751</v>
      </c>
      <c r="AJ2498" t="s">
        <v>10751</v>
      </c>
      <c r="AK2498" t="s">
        <v>10751</v>
      </c>
      <c r="AL2498" t="s">
        <v>10751</v>
      </c>
      <c r="AM2498" t="s">
        <v>10751</v>
      </c>
      <c r="AN2498" t="s">
        <v>10751</v>
      </c>
      <c r="AO2498" t="s">
        <v>10751</v>
      </c>
      <c r="AP2498" t="s">
        <v>10751</v>
      </c>
      <c r="AQ2498" t="s">
        <v>10751</v>
      </c>
      <c r="AR2498" t="s">
        <v>10751</v>
      </c>
      <c r="AS2498" t="s">
        <v>10751</v>
      </c>
      <c r="AT2498" t="s">
        <v>10751</v>
      </c>
      <c r="AU2498" t="s">
        <v>10751</v>
      </c>
      <c r="AV2498" t="s">
        <v>10751</v>
      </c>
      <c r="AW2498" t="s">
        <v>10751</v>
      </c>
      <c r="AX2498" t="s">
        <v>10751</v>
      </c>
      <c r="AY2498" t="s">
        <v>10751</v>
      </c>
      <c r="AZ2498" t="s">
        <v>10751</v>
      </c>
      <c r="BA2498" t="s">
        <v>10751</v>
      </c>
      <c r="BB2498" t="s">
        <v>10751</v>
      </c>
      <c r="BC2498" t="s">
        <v>10751</v>
      </c>
      <c r="BD2498" t="s">
        <v>10751</v>
      </c>
    </row>
    <row r="2499" spans="1:56">
      <c r="A2499" t="s">
        <v>10753</v>
      </c>
      <c r="B2499">
        <v>7000</v>
      </c>
      <c r="C2499">
        <v>1996</v>
      </c>
      <c r="D2499" t="s">
        <v>10751</v>
      </c>
      <c r="E2499" t="s">
        <v>10751</v>
      </c>
      <c r="F2499" t="s">
        <v>10751</v>
      </c>
      <c r="H2499" t="s">
        <v>10751</v>
      </c>
      <c r="I2499" t="str">
        <f t="shared" si="45"/>
        <v/>
      </c>
      <c r="K2499" t="s">
        <v>10751</v>
      </c>
      <c r="L2499" t="s">
        <v>10751</v>
      </c>
      <c r="M2499" t="s">
        <v>10751</v>
      </c>
      <c r="N2499" t="s">
        <v>10751</v>
      </c>
      <c r="O2499" t="s">
        <v>10751</v>
      </c>
      <c r="P2499" t="s">
        <v>10751</v>
      </c>
      <c r="Q2499" t="s">
        <v>10751</v>
      </c>
      <c r="R2499" t="s">
        <v>10751</v>
      </c>
      <c r="S2499" t="s">
        <v>10751</v>
      </c>
      <c r="T2499" t="s">
        <v>10751</v>
      </c>
      <c r="U2499" t="s">
        <v>10751</v>
      </c>
      <c r="V2499" t="s">
        <v>10751</v>
      </c>
      <c r="W2499" t="s">
        <v>10751</v>
      </c>
      <c r="X2499" t="s">
        <v>10751</v>
      </c>
      <c r="Y2499" t="s">
        <v>10751</v>
      </c>
      <c r="Z2499" t="s">
        <v>10751</v>
      </c>
      <c r="AA2499" t="s">
        <v>10751</v>
      </c>
      <c r="AB2499" t="s">
        <v>10751</v>
      </c>
      <c r="AC2499" t="s">
        <v>10751</v>
      </c>
      <c r="AD2499" t="s">
        <v>10751</v>
      </c>
      <c r="AE2499" t="s">
        <v>10751</v>
      </c>
      <c r="AF2499" t="s">
        <v>10751</v>
      </c>
      <c r="AG2499" t="s">
        <v>10751</v>
      </c>
      <c r="AH2499" t="s">
        <v>10751</v>
      </c>
      <c r="AI2499" t="s">
        <v>10751</v>
      </c>
      <c r="AJ2499" t="s">
        <v>10751</v>
      </c>
      <c r="AK2499" t="s">
        <v>10751</v>
      </c>
      <c r="AL2499" t="s">
        <v>10751</v>
      </c>
      <c r="AM2499" t="s">
        <v>10751</v>
      </c>
      <c r="AN2499" t="s">
        <v>10751</v>
      </c>
      <c r="AO2499" t="s">
        <v>10751</v>
      </c>
      <c r="AP2499" t="s">
        <v>10751</v>
      </c>
      <c r="AQ2499" t="s">
        <v>10751</v>
      </c>
      <c r="AR2499" t="s">
        <v>10751</v>
      </c>
      <c r="AS2499" t="s">
        <v>10751</v>
      </c>
      <c r="AT2499" t="s">
        <v>10751</v>
      </c>
      <c r="AU2499" t="s">
        <v>10751</v>
      </c>
      <c r="AV2499" t="s">
        <v>10751</v>
      </c>
      <c r="AW2499" t="s">
        <v>10751</v>
      </c>
      <c r="AX2499" t="s">
        <v>10751</v>
      </c>
      <c r="AY2499" t="s">
        <v>10751</v>
      </c>
      <c r="AZ2499" t="s">
        <v>10751</v>
      </c>
      <c r="BA2499" t="s">
        <v>10751</v>
      </c>
      <c r="BB2499" t="s">
        <v>10751</v>
      </c>
      <c r="BC2499" t="s">
        <v>10751</v>
      </c>
      <c r="BD2499" t="s">
        <v>10751</v>
      </c>
    </row>
    <row r="2500" spans="1:56">
      <c r="A2500" t="s">
        <v>10753</v>
      </c>
      <c r="B2500">
        <v>7000</v>
      </c>
      <c r="C2500">
        <v>1997</v>
      </c>
      <c r="D2500" t="s">
        <v>10751</v>
      </c>
      <c r="E2500" t="s">
        <v>10751</v>
      </c>
      <c r="F2500" t="s">
        <v>10751</v>
      </c>
      <c r="H2500" t="s">
        <v>10751</v>
      </c>
      <c r="I2500" t="str">
        <f t="shared" si="45"/>
        <v/>
      </c>
      <c r="K2500" t="s">
        <v>10751</v>
      </c>
      <c r="L2500" t="s">
        <v>10751</v>
      </c>
      <c r="M2500" t="s">
        <v>10751</v>
      </c>
      <c r="N2500" t="s">
        <v>10751</v>
      </c>
      <c r="O2500" t="s">
        <v>10751</v>
      </c>
      <c r="P2500" t="s">
        <v>10751</v>
      </c>
      <c r="Q2500" t="s">
        <v>10751</v>
      </c>
      <c r="R2500" t="s">
        <v>10751</v>
      </c>
      <c r="S2500" t="s">
        <v>10751</v>
      </c>
      <c r="T2500" t="s">
        <v>10751</v>
      </c>
      <c r="U2500" t="s">
        <v>10751</v>
      </c>
      <c r="V2500" t="s">
        <v>10751</v>
      </c>
      <c r="W2500" t="s">
        <v>10751</v>
      </c>
      <c r="X2500" t="s">
        <v>10751</v>
      </c>
      <c r="Y2500" t="s">
        <v>10751</v>
      </c>
      <c r="Z2500" t="s">
        <v>10751</v>
      </c>
      <c r="AA2500" t="s">
        <v>10751</v>
      </c>
      <c r="AB2500" t="s">
        <v>10751</v>
      </c>
      <c r="AC2500" t="s">
        <v>10751</v>
      </c>
      <c r="AD2500" t="s">
        <v>10751</v>
      </c>
      <c r="AE2500" t="s">
        <v>10751</v>
      </c>
      <c r="AF2500" t="s">
        <v>10751</v>
      </c>
      <c r="AG2500" t="s">
        <v>10751</v>
      </c>
      <c r="AH2500" t="s">
        <v>10751</v>
      </c>
      <c r="AI2500" t="s">
        <v>10751</v>
      </c>
      <c r="AJ2500" t="s">
        <v>10751</v>
      </c>
      <c r="AK2500" t="s">
        <v>10751</v>
      </c>
      <c r="AL2500" t="s">
        <v>10751</v>
      </c>
      <c r="AM2500" t="s">
        <v>10751</v>
      </c>
      <c r="AN2500" t="s">
        <v>10751</v>
      </c>
      <c r="AO2500" t="s">
        <v>10751</v>
      </c>
      <c r="AP2500" t="s">
        <v>10751</v>
      </c>
      <c r="AQ2500" t="s">
        <v>10751</v>
      </c>
      <c r="AR2500" t="s">
        <v>10751</v>
      </c>
      <c r="AS2500" t="s">
        <v>10751</v>
      </c>
      <c r="AT2500" t="s">
        <v>10751</v>
      </c>
      <c r="AU2500" t="s">
        <v>10751</v>
      </c>
      <c r="AV2500" t="s">
        <v>10751</v>
      </c>
      <c r="AW2500" t="s">
        <v>10751</v>
      </c>
      <c r="AX2500" t="s">
        <v>10751</v>
      </c>
      <c r="AY2500" t="s">
        <v>10751</v>
      </c>
      <c r="AZ2500" t="s">
        <v>10751</v>
      </c>
      <c r="BA2500" t="s">
        <v>10751</v>
      </c>
      <c r="BB2500" t="s">
        <v>10751</v>
      </c>
      <c r="BC2500" t="s">
        <v>10751</v>
      </c>
      <c r="BD2500" t="s">
        <v>10751</v>
      </c>
    </row>
    <row r="2501" spans="1:56">
      <c r="A2501" t="s">
        <v>10753</v>
      </c>
      <c r="B2501">
        <v>7000</v>
      </c>
      <c r="C2501">
        <v>1998</v>
      </c>
      <c r="D2501" t="s">
        <v>10751</v>
      </c>
      <c r="E2501" t="s">
        <v>10751</v>
      </c>
      <c r="F2501" t="s">
        <v>10751</v>
      </c>
      <c r="H2501" t="s">
        <v>10751</v>
      </c>
      <c r="I2501" t="str">
        <f t="shared" si="45"/>
        <v/>
      </c>
      <c r="K2501" t="s">
        <v>10751</v>
      </c>
      <c r="L2501" t="s">
        <v>10751</v>
      </c>
      <c r="M2501" t="s">
        <v>10751</v>
      </c>
      <c r="N2501" t="s">
        <v>10751</v>
      </c>
      <c r="O2501" t="s">
        <v>10751</v>
      </c>
      <c r="P2501" t="s">
        <v>10751</v>
      </c>
      <c r="Q2501" t="s">
        <v>10751</v>
      </c>
      <c r="R2501" t="s">
        <v>10751</v>
      </c>
      <c r="S2501" t="s">
        <v>10751</v>
      </c>
      <c r="T2501" t="s">
        <v>10751</v>
      </c>
      <c r="U2501" t="s">
        <v>10751</v>
      </c>
      <c r="V2501" t="s">
        <v>10751</v>
      </c>
      <c r="W2501" t="s">
        <v>10751</v>
      </c>
      <c r="X2501" t="s">
        <v>10751</v>
      </c>
      <c r="Y2501" t="s">
        <v>10751</v>
      </c>
      <c r="Z2501" t="s">
        <v>10751</v>
      </c>
      <c r="AA2501" t="s">
        <v>10751</v>
      </c>
      <c r="AB2501" t="s">
        <v>10751</v>
      </c>
      <c r="AC2501" t="s">
        <v>10751</v>
      </c>
      <c r="AD2501" t="s">
        <v>10751</v>
      </c>
      <c r="AE2501" t="s">
        <v>10751</v>
      </c>
      <c r="AF2501" t="s">
        <v>10751</v>
      </c>
      <c r="AG2501" t="s">
        <v>10751</v>
      </c>
      <c r="AH2501" t="s">
        <v>10751</v>
      </c>
      <c r="AI2501" t="s">
        <v>10751</v>
      </c>
      <c r="AJ2501" t="s">
        <v>10751</v>
      </c>
      <c r="AK2501" t="s">
        <v>10751</v>
      </c>
      <c r="AL2501" t="s">
        <v>10751</v>
      </c>
      <c r="AM2501" t="s">
        <v>10751</v>
      </c>
      <c r="AN2501" t="s">
        <v>10751</v>
      </c>
      <c r="AO2501" t="s">
        <v>10751</v>
      </c>
      <c r="AP2501" t="s">
        <v>10751</v>
      </c>
      <c r="AQ2501" t="s">
        <v>10751</v>
      </c>
      <c r="AR2501" t="s">
        <v>10751</v>
      </c>
      <c r="AS2501" t="s">
        <v>10751</v>
      </c>
      <c r="AT2501" t="s">
        <v>10751</v>
      </c>
      <c r="AU2501" t="s">
        <v>10751</v>
      </c>
      <c r="AV2501" t="s">
        <v>10751</v>
      </c>
      <c r="AW2501" t="s">
        <v>10751</v>
      </c>
      <c r="AX2501" t="s">
        <v>10751</v>
      </c>
      <c r="AY2501" t="s">
        <v>10751</v>
      </c>
      <c r="AZ2501" t="s">
        <v>10751</v>
      </c>
      <c r="BA2501" t="s">
        <v>10751</v>
      </c>
      <c r="BB2501" t="s">
        <v>10751</v>
      </c>
      <c r="BC2501" t="s">
        <v>10751</v>
      </c>
      <c r="BD2501" t="s">
        <v>10751</v>
      </c>
    </row>
    <row r="2502" spans="1:56">
      <c r="A2502" t="s">
        <v>10753</v>
      </c>
      <c r="B2502">
        <v>7000</v>
      </c>
      <c r="C2502">
        <v>1999</v>
      </c>
      <c r="D2502" t="s">
        <v>10751</v>
      </c>
      <c r="E2502" t="s">
        <v>10751</v>
      </c>
      <c r="F2502" t="s">
        <v>10751</v>
      </c>
      <c r="H2502" t="s">
        <v>10751</v>
      </c>
      <c r="I2502" t="str">
        <f t="shared" si="45"/>
        <v/>
      </c>
      <c r="K2502" t="s">
        <v>10751</v>
      </c>
      <c r="L2502" t="s">
        <v>10751</v>
      </c>
      <c r="M2502" t="s">
        <v>10751</v>
      </c>
      <c r="N2502" t="s">
        <v>10751</v>
      </c>
      <c r="O2502" t="s">
        <v>10751</v>
      </c>
      <c r="P2502" t="s">
        <v>10751</v>
      </c>
      <c r="Q2502" t="s">
        <v>10751</v>
      </c>
      <c r="R2502" t="s">
        <v>10751</v>
      </c>
      <c r="S2502" t="s">
        <v>10751</v>
      </c>
      <c r="T2502" t="s">
        <v>10751</v>
      </c>
      <c r="U2502" t="s">
        <v>10751</v>
      </c>
      <c r="V2502" t="s">
        <v>10751</v>
      </c>
      <c r="W2502" t="s">
        <v>10751</v>
      </c>
      <c r="X2502" t="s">
        <v>10751</v>
      </c>
      <c r="Y2502" t="s">
        <v>10751</v>
      </c>
      <c r="Z2502" t="s">
        <v>10751</v>
      </c>
      <c r="AA2502" t="s">
        <v>10751</v>
      </c>
      <c r="AB2502" t="s">
        <v>10751</v>
      </c>
      <c r="AC2502" t="s">
        <v>10751</v>
      </c>
      <c r="AD2502" t="s">
        <v>10751</v>
      </c>
      <c r="AE2502" t="s">
        <v>10751</v>
      </c>
      <c r="AF2502" t="s">
        <v>10751</v>
      </c>
      <c r="AG2502" t="s">
        <v>10751</v>
      </c>
      <c r="AH2502" t="s">
        <v>10751</v>
      </c>
      <c r="AI2502" t="s">
        <v>10751</v>
      </c>
      <c r="AJ2502" t="s">
        <v>10751</v>
      </c>
      <c r="AK2502" t="s">
        <v>10751</v>
      </c>
      <c r="AL2502" t="s">
        <v>10751</v>
      </c>
      <c r="AM2502" t="s">
        <v>10751</v>
      </c>
      <c r="AN2502" t="s">
        <v>10751</v>
      </c>
      <c r="AO2502" t="s">
        <v>10751</v>
      </c>
      <c r="AP2502" t="s">
        <v>10751</v>
      </c>
      <c r="AQ2502" t="s">
        <v>10751</v>
      </c>
      <c r="AR2502" t="s">
        <v>10751</v>
      </c>
      <c r="AS2502" t="s">
        <v>10751</v>
      </c>
      <c r="AT2502" t="s">
        <v>10751</v>
      </c>
      <c r="AU2502" t="s">
        <v>10751</v>
      </c>
      <c r="AV2502" t="s">
        <v>10751</v>
      </c>
      <c r="AW2502" t="s">
        <v>10751</v>
      </c>
      <c r="AX2502" t="s">
        <v>10751</v>
      </c>
      <c r="AY2502" t="s">
        <v>10751</v>
      </c>
      <c r="AZ2502" t="s">
        <v>10751</v>
      </c>
      <c r="BA2502" t="s">
        <v>10751</v>
      </c>
      <c r="BB2502" t="s">
        <v>10751</v>
      </c>
      <c r="BC2502" t="s">
        <v>10751</v>
      </c>
      <c r="BD2502" t="s">
        <v>10751</v>
      </c>
    </row>
    <row r="2503" spans="1:56">
      <c r="A2503" t="s">
        <v>10753</v>
      </c>
      <c r="B2503">
        <v>7000</v>
      </c>
      <c r="C2503">
        <v>2000</v>
      </c>
      <c r="D2503" t="s">
        <v>10751</v>
      </c>
      <c r="E2503" t="s">
        <v>10751</v>
      </c>
      <c r="F2503" t="s">
        <v>10751</v>
      </c>
      <c r="H2503" t="s">
        <v>10751</v>
      </c>
      <c r="I2503" t="str">
        <f t="shared" si="45"/>
        <v/>
      </c>
      <c r="K2503" t="s">
        <v>10751</v>
      </c>
      <c r="L2503" t="s">
        <v>10751</v>
      </c>
      <c r="M2503" t="s">
        <v>10751</v>
      </c>
      <c r="N2503" t="s">
        <v>10751</v>
      </c>
      <c r="O2503" t="s">
        <v>10751</v>
      </c>
      <c r="P2503" t="s">
        <v>10751</v>
      </c>
      <c r="Q2503" t="s">
        <v>10751</v>
      </c>
      <c r="R2503" t="s">
        <v>10751</v>
      </c>
      <c r="S2503" t="s">
        <v>10751</v>
      </c>
      <c r="T2503" t="s">
        <v>10751</v>
      </c>
      <c r="U2503" t="s">
        <v>10751</v>
      </c>
      <c r="V2503" t="s">
        <v>10751</v>
      </c>
      <c r="W2503" t="s">
        <v>10751</v>
      </c>
      <c r="X2503" t="s">
        <v>10751</v>
      </c>
      <c r="Y2503" t="s">
        <v>10751</v>
      </c>
      <c r="Z2503" t="s">
        <v>10751</v>
      </c>
      <c r="AA2503" t="s">
        <v>10751</v>
      </c>
      <c r="AB2503" t="s">
        <v>10751</v>
      </c>
      <c r="AC2503" t="s">
        <v>10751</v>
      </c>
      <c r="AD2503" t="s">
        <v>10751</v>
      </c>
      <c r="AE2503" t="s">
        <v>10751</v>
      </c>
      <c r="AF2503" t="s">
        <v>10751</v>
      </c>
      <c r="AG2503" t="s">
        <v>10751</v>
      </c>
      <c r="AH2503" t="s">
        <v>10751</v>
      </c>
      <c r="AI2503" t="s">
        <v>10751</v>
      </c>
      <c r="AJ2503" t="s">
        <v>10751</v>
      </c>
      <c r="AK2503" t="s">
        <v>10751</v>
      </c>
      <c r="AL2503" t="s">
        <v>10751</v>
      </c>
      <c r="AM2503" t="s">
        <v>10751</v>
      </c>
      <c r="AN2503" t="s">
        <v>10751</v>
      </c>
      <c r="AO2503" t="s">
        <v>10751</v>
      </c>
      <c r="AP2503" t="s">
        <v>10751</v>
      </c>
      <c r="AQ2503" t="s">
        <v>10751</v>
      </c>
      <c r="AR2503" t="s">
        <v>10751</v>
      </c>
      <c r="AS2503" t="s">
        <v>10751</v>
      </c>
      <c r="AT2503" t="s">
        <v>10751</v>
      </c>
      <c r="AU2503" t="s">
        <v>10751</v>
      </c>
      <c r="AV2503" t="s">
        <v>10751</v>
      </c>
      <c r="AW2503" t="s">
        <v>10751</v>
      </c>
      <c r="AX2503" t="s">
        <v>10751</v>
      </c>
      <c r="AY2503" t="s">
        <v>10751</v>
      </c>
      <c r="AZ2503" t="s">
        <v>10751</v>
      </c>
      <c r="BA2503" t="s">
        <v>10751</v>
      </c>
      <c r="BB2503" t="s">
        <v>10751</v>
      </c>
      <c r="BC2503" t="s">
        <v>10751</v>
      </c>
      <c r="BD2503" t="s">
        <v>10751</v>
      </c>
    </row>
    <row r="2504" spans="1:56">
      <c r="A2504" t="s">
        <v>10753</v>
      </c>
      <c r="B2504">
        <v>7000</v>
      </c>
      <c r="C2504">
        <v>2001</v>
      </c>
      <c r="D2504" t="s">
        <v>10751</v>
      </c>
      <c r="E2504" t="s">
        <v>10751</v>
      </c>
      <c r="F2504" t="s">
        <v>10751</v>
      </c>
      <c r="H2504" t="s">
        <v>10751</v>
      </c>
      <c r="I2504" t="str">
        <f t="shared" si="45"/>
        <v/>
      </c>
      <c r="K2504" t="s">
        <v>10751</v>
      </c>
      <c r="L2504" t="s">
        <v>10751</v>
      </c>
      <c r="M2504" t="s">
        <v>10751</v>
      </c>
      <c r="N2504" t="s">
        <v>10751</v>
      </c>
      <c r="O2504" t="s">
        <v>10751</v>
      </c>
      <c r="P2504" t="s">
        <v>10751</v>
      </c>
      <c r="Q2504" t="s">
        <v>10751</v>
      </c>
      <c r="R2504" t="s">
        <v>10751</v>
      </c>
      <c r="S2504" t="s">
        <v>10751</v>
      </c>
      <c r="T2504" t="s">
        <v>10751</v>
      </c>
      <c r="U2504" t="s">
        <v>10751</v>
      </c>
      <c r="V2504" t="s">
        <v>10751</v>
      </c>
      <c r="W2504" t="s">
        <v>10751</v>
      </c>
      <c r="X2504" t="s">
        <v>10751</v>
      </c>
      <c r="Y2504" t="s">
        <v>10751</v>
      </c>
      <c r="Z2504" t="s">
        <v>10751</v>
      </c>
      <c r="AA2504" t="s">
        <v>10751</v>
      </c>
      <c r="AB2504" t="s">
        <v>10751</v>
      </c>
      <c r="AC2504" t="s">
        <v>10751</v>
      </c>
      <c r="AD2504" t="s">
        <v>10751</v>
      </c>
      <c r="AE2504" t="s">
        <v>10751</v>
      </c>
      <c r="AF2504" t="s">
        <v>10751</v>
      </c>
      <c r="AG2504" t="s">
        <v>10751</v>
      </c>
      <c r="AH2504" t="s">
        <v>10751</v>
      </c>
      <c r="AI2504" t="s">
        <v>10751</v>
      </c>
      <c r="AJ2504" t="s">
        <v>10751</v>
      </c>
      <c r="AK2504" t="s">
        <v>10751</v>
      </c>
      <c r="AL2504" t="s">
        <v>10751</v>
      </c>
      <c r="AM2504" t="s">
        <v>10751</v>
      </c>
      <c r="AN2504" t="s">
        <v>10751</v>
      </c>
      <c r="AO2504" t="s">
        <v>10751</v>
      </c>
      <c r="AP2504" t="s">
        <v>10751</v>
      </c>
      <c r="AQ2504" t="s">
        <v>10751</v>
      </c>
      <c r="AR2504" t="s">
        <v>10751</v>
      </c>
      <c r="AS2504" t="s">
        <v>10751</v>
      </c>
      <c r="AT2504" t="s">
        <v>10751</v>
      </c>
      <c r="AU2504" t="s">
        <v>10751</v>
      </c>
      <c r="AV2504" t="s">
        <v>10751</v>
      </c>
      <c r="AW2504" t="s">
        <v>10751</v>
      </c>
      <c r="AX2504" t="s">
        <v>10751</v>
      </c>
      <c r="AY2504" t="s">
        <v>10751</v>
      </c>
      <c r="AZ2504" t="s">
        <v>10751</v>
      </c>
      <c r="BA2504" t="s">
        <v>10751</v>
      </c>
      <c r="BB2504" t="s">
        <v>10751</v>
      </c>
      <c r="BC2504" t="s">
        <v>10751</v>
      </c>
      <c r="BD2504" t="s">
        <v>10751</v>
      </c>
    </row>
    <row r="2505" spans="1:56">
      <c r="A2505" t="s">
        <v>10753</v>
      </c>
      <c r="B2505">
        <v>7000</v>
      </c>
      <c r="C2505">
        <v>2002</v>
      </c>
      <c r="D2505" t="s">
        <v>10751</v>
      </c>
      <c r="E2505" t="s">
        <v>10751</v>
      </c>
      <c r="F2505" t="s">
        <v>10751</v>
      </c>
      <c r="H2505" t="s">
        <v>10751</v>
      </c>
      <c r="I2505" t="str">
        <f t="shared" si="45"/>
        <v/>
      </c>
      <c r="K2505" t="s">
        <v>10751</v>
      </c>
      <c r="L2505" t="s">
        <v>10751</v>
      </c>
      <c r="M2505" t="s">
        <v>10751</v>
      </c>
      <c r="N2505" t="s">
        <v>10751</v>
      </c>
      <c r="O2505" t="s">
        <v>10751</v>
      </c>
      <c r="P2505" t="s">
        <v>10751</v>
      </c>
      <c r="Q2505" t="s">
        <v>10751</v>
      </c>
      <c r="R2505" t="s">
        <v>10751</v>
      </c>
      <c r="S2505" t="s">
        <v>10751</v>
      </c>
      <c r="T2505" t="s">
        <v>10751</v>
      </c>
      <c r="U2505" t="s">
        <v>10751</v>
      </c>
      <c r="V2505" t="s">
        <v>10751</v>
      </c>
      <c r="W2505" t="s">
        <v>10751</v>
      </c>
      <c r="X2505" t="s">
        <v>10751</v>
      </c>
      <c r="Y2505" t="s">
        <v>10751</v>
      </c>
      <c r="Z2505" t="s">
        <v>10751</v>
      </c>
      <c r="AA2505" t="s">
        <v>10751</v>
      </c>
      <c r="AB2505" t="s">
        <v>10751</v>
      </c>
      <c r="AC2505" t="s">
        <v>10751</v>
      </c>
      <c r="AD2505" t="s">
        <v>10751</v>
      </c>
      <c r="AE2505" t="s">
        <v>10751</v>
      </c>
      <c r="AF2505" t="s">
        <v>10751</v>
      </c>
      <c r="AG2505" t="s">
        <v>10751</v>
      </c>
      <c r="AH2505" t="s">
        <v>10751</v>
      </c>
      <c r="AI2505" t="s">
        <v>10751</v>
      </c>
      <c r="AJ2505" t="s">
        <v>10751</v>
      </c>
      <c r="AK2505" t="s">
        <v>10751</v>
      </c>
      <c r="AL2505" t="s">
        <v>10751</v>
      </c>
      <c r="AM2505" t="s">
        <v>10751</v>
      </c>
      <c r="AN2505" t="s">
        <v>10751</v>
      </c>
      <c r="AO2505" t="s">
        <v>10751</v>
      </c>
      <c r="AP2505" t="s">
        <v>10751</v>
      </c>
      <c r="AQ2505" t="s">
        <v>10751</v>
      </c>
      <c r="AR2505" t="s">
        <v>10751</v>
      </c>
      <c r="AS2505" t="s">
        <v>10751</v>
      </c>
      <c r="AT2505" t="s">
        <v>10751</v>
      </c>
      <c r="AU2505" t="s">
        <v>10751</v>
      </c>
      <c r="AV2505" t="s">
        <v>10751</v>
      </c>
      <c r="AW2505" t="s">
        <v>10751</v>
      </c>
      <c r="AX2505" t="s">
        <v>10751</v>
      </c>
      <c r="AY2505" t="s">
        <v>10751</v>
      </c>
      <c r="AZ2505" t="s">
        <v>10751</v>
      </c>
      <c r="BA2505" t="s">
        <v>10751</v>
      </c>
      <c r="BB2505" t="s">
        <v>10751</v>
      </c>
      <c r="BC2505" t="s">
        <v>10751</v>
      </c>
      <c r="BD2505" t="s">
        <v>10751</v>
      </c>
    </row>
    <row r="2506" spans="1:56">
      <c r="A2506" t="s">
        <v>10753</v>
      </c>
      <c r="B2506">
        <v>7000</v>
      </c>
      <c r="C2506">
        <v>2003</v>
      </c>
      <c r="D2506" t="s">
        <v>10751</v>
      </c>
      <c r="E2506" t="s">
        <v>10751</v>
      </c>
      <c r="F2506" t="s">
        <v>10751</v>
      </c>
      <c r="H2506" t="s">
        <v>10751</v>
      </c>
      <c r="I2506" t="str">
        <f t="shared" ref="I2506:I2569" si="46">IFERROR(H2506*E2506,"")</f>
        <v/>
      </c>
      <c r="K2506" t="s">
        <v>10751</v>
      </c>
      <c r="L2506" t="s">
        <v>10751</v>
      </c>
      <c r="M2506" t="s">
        <v>10751</v>
      </c>
      <c r="N2506" t="s">
        <v>10751</v>
      </c>
      <c r="O2506" t="s">
        <v>10751</v>
      </c>
      <c r="P2506" t="s">
        <v>10751</v>
      </c>
      <c r="Q2506" t="s">
        <v>10751</v>
      </c>
      <c r="R2506" t="s">
        <v>10751</v>
      </c>
      <c r="S2506" t="s">
        <v>10751</v>
      </c>
      <c r="T2506" t="s">
        <v>10751</v>
      </c>
      <c r="U2506" t="s">
        <v>10751</v>
      </c>
      <c r="V2506" t="s">
        <v>10751</v>
      </c>
      <c r="W2506" t="s">
        <v>10751</v>
      </c>
      <c r="X2506" t="s">
        <v>10751</v>
      </c>
      <c r="Y2506" t="s">
        <v>10751</v>
      </c>
      <c r="Z2506" t="s">
        <v>10751</v>
      </c>
      <c r="AA2506" t="s">
        <v>10751</v>
      </c>
      <c r="AB2506" t="s">
        <v>10751</v>
      </c>
      <c r="AC2506" t="s">
        <v>10751</v>
      </c>
      <c r="AD2506" t="s">
        <v>10751</v>
      </c>
      <c r="AE2506" t="s">
        <v>10751</v>
      </c>
      <c r="AF2506" t="s">
        <v>10751</v>
      </c>
      <c r="AG2506" t="s">
        <v>10751</v>
      </c>
      <c r="AH2506" t="s">
        <v>10751</v>
      </c>
      <c r="AI2506" t="s">
        <v>10751</v>
      </c>
      <c r="AJ2506" t="s">
        <v>10751</v>
      </c>
      <c r="AK2506" t="s">
        <v>10751</v>
      </c>
      <c r="AL2506" t="s">
        <v>10751</v>
      </c>
      <c r="AM2506" t="s">
        <v>10751</v>
      </c>
      <c r="AN2506" t="s">
        <v>10751</v>
      </c>
      <c r="AO2506" t="s">
        <v>10751</v>
      </c>
      <c r="AP2506" t="s">
        <v>10751</v>
      </c>
      <c r="AQ2506" t="s">
        <v>10751</v>
      </c>
      <c r="AR2506" t="s">
        <v>10751</v>
      </c>
      <c r="AS2506" t="s">
        <v>10751</v>
      </c>
      <c r="AT2506" t="s">
        <v>10751</v>
      </c>
      <c r="AU2506" t="s">
        <v>10751</v>
      </c>
      <c r="AV2506" t="s">
        <v>10751</v>
      </c>
      <c r="AW2506" t="s">
        <v>10751</v>
      </c>
      <c r="AX2506" t="s">
        <v>10751</v>
      </c>
      <c r="AY2506" t="s">
        <v>10751</v>
      </c>
      <c r="AZ2506" t="s">
        <v>10751</v>
      </c>
      <c r="BA2506" t="s">
        <v>10751</v>
      </c>
      <c r="BB2506" t="s">
        <v>10751</v>
      </c>
      <c r="BC2506" t="s">
        <v>10751</v>
      </c>
      <c r="BD2506" t="s">
        <v>10751</v>
      </c>
    </row>
    <row r="2507" spans="1:56">
      <c r="A2507" t="s">
        <v>10753</v>
      </c>
      <c r="B2507">
        <v>7000</v>
      </c>
      <c r="C2507">
        <v>2004</v>
      </c>
      <c r="D2507" t="s">
        <v>10751</v>
      </c>
      <c r="E2507" t="s">
        <v>10751</v>
      </c>
      <c r="F2507" t="s">
        <v>10751</v>
      </c>
      <c r="H2507" t="s">
        <v>10751</v>
      </c>
      <c r="I2507" t="str">
        <f t="shared" si="46"/>
        <v/>
      </c>
      <c r="K2507" t="s">
        <v>10751</v>
      </c>
      <c r="L2507" t="s">
        <v>10751</v>
      </c>
      <c r="M2507" t="s">
        <v>10751</v>
      </c>
      <c r="N2507" t="s">
        <v>10751</v>
      </c>
      <c r="O2507" t="s">
        <v>10751</v>
      </c>
      <c r="P2507" t="s">
        <v>10751</v>
      </c>
      <c r="Q2507" t="s">
        <v>10751</v>
      </c>
      <c r="R2507" t="s">
        <v>10751</v>
      </c>
      <c r="S2507" t="s">
        <v>10751</v>
      </c>
      <c r="T2507" t="s">
        <v>10751</v>
      </c>
      <c r="U2507" t="s">
        <v>10751</v>
      </c>
      <c r="V2507" t="s">
        <v>10751</v>
      </c>
      <c r="W2507" t="s">
        <v>10751</v>
      </c>
      <c r="X2507" t="s">
        <v>10751</v>
      </c>
      <c r="Y2507" t="s">
        <v>10751</v>
      </c>
      <c r="Z2507" t="s">
        <v>10751</v>
      </c>
      <c r="AA2507" t="s">
        <v>10751</v>
      </c>
      <c r="AB2507" t="s">
        <v>10751</v>
      </c>
      <c r="AC2507" t="s">
        <v>10751</v>
      </c>
      <c r="AD2507" t="s">
        <v>10751</v>
      </c>
      <c r="AE2507" t="s">
        <v>10751</v>
      </c>
      <c r="AF2507" t="s">
        <v>10751</v>
      </c>
      <c r="AG2507" t="s">
        <v>10751</v>
      </c>
      <c r="AH2507" t="s">
        <v>10751</v>
      </c>
      <c r="AI2507" t="s">
        <v>10751</v>
      </c>
      <c r="AJ2507" t="s">
        <v>10751</v>
      </c>
      <c r="AK2507" t="s">
        <v>10751</v>
      </c>
      <c r="AL2507" t="s">
        <v>10751</v>
      </c>
      <c r="AM2507" t="s">
        <v>10751</v>
      </c>
      <c r="AN2507" t="s">
        <v>10751</v>
      </c>
      <c r="AO2507" t="s">
        <v>10751</v>
      </c>
      <c r="AP2507" t="s">
        <v>10751</v>
      </c>
      <c r="AQ2507" t="s">
        <v>10751</v>
      </c>
      <c r="AR2507" t="s">
        <v>10751</v>
      </c>
      <c r="AS2507" t="s">
        <v>10751</v>
      </c>
      <c r="AT2507" t="s">
        <v>10751</v>
      </c>
      <c r="AU2507" t="s">
        <v>10751</v>
      </c>
      <c r="AV2507" t="s">
        <v>10751</v>
      </c>
      <c r="AW2507" t="s">
        <v>10751</v>
      </c>
      <c r="AX2507" t="s">
        <v>10751</v>
      </c>
      <c r="AY2507" t="s">
        <v>10751</v>
      </c>
      <c r="AZ2507" t="s">
        <v>10751</v>
      </c>
      <c r="BA2507" t="s">
        <v>10751</v>
      </c>
      <c r="BB2507" t="s">
        <v>10751</v>
      </c>
      <c r="BC2507" t="s">
        <v>10751</v>
      </c>
      <c r="BD2507" t="s">
        <v>10751</v>
      </c>
    </row>
    <row r="2508" spans="1:56">
      <c r="A2508" t="s">
        <v>10753</v>
      </c>
      <c r="B2508">
        <v>7000</v>
      </c>
      <c r="C2508">
        <v>2005</v>
      </c>
      <c r="D2508" t="s">
        <v>10751</v>
      </c>
      <c r="E2508" t="s">
        <v>10751</v>
      </c>
      <c r="F2508" t="s">
        <v>10751</v>
      </c>
      <c r="H2508" t="s">
        <v>10751</v>
      </c>
      <c r="I2508" t="str">
        <f t="shared" si="46"/>
        <v/>
      </c>
      <c r="K2508" t="s">
        <v>10751</v>
      </c>
      <c r="L2508" t="s">
        <v>10751</v>
      </c>
      <c r="M2508" t="s">
        <v>10751</v>
      </c>
      <c r="N2508" t="s">
        <v>10751</v>
      </c>
      <c r="O2508" t="s">
        <v>10751</v>
      </c>
      <c r="P2508" t="s">
        <v>10751</v>
      </c>
      <c r="Q2508" t="s">
        <v>10751</v>
      </c>
      <c r="R2508" t="s">
        <v>10751</v>
      </c>
      <c r="S2508" t="s">
        <v>10751</v>
      </c>
      <c r="T2508" t="s">
        <v>10751</v>
      </c>
      <c r="U2508" t="s">
        <v>10751</v>
      </c>
      <c r="V2508" t="s">
        <v>10751</v>
      </c>
      <c r="W2508" t="s">
        <v>10751</v>
      </c>
      <c r="X2508" t="s">
        <v>10751</v>
      </c>
      <c r="Y2508" t="s">
        <v>10751</v>
      </c>
      <c r="Z2508" t="s">
        <v>10751</v>
      </c>
      <c r="AA2508" t="s">
        <v>10751</v>
      </c>
      <c r="AB2508" t="s">
        <v>10751</v>
      </c>
      <c r="AC2508" t="s">
        <v>10751</v>
      </c>
      <c r="AD2508" t="s">
        <v>10751</v>
      </c>
      <c r="AE2508" t="s">
        <v>10751</v>
      </c>
      <c r="AF2508" t="s">
        <v>10751</v>
      </c>
      <c r="AG2508" t="s">
        <v>10751</v>
      </c>
      <c r="AH2508" t="s">
        <v>10751</v>
      </c>
      <c r="AI2508" t="s">
        <v>10751</v>
      </c>
      <c r="AJ2508" t="s">
        <v>10751</v>
      </c>
      <c r="AK2508" t="s">
        <v>10751</v>
      </c>
      <c r="AL2508" t="s">
        <v>10751</v>
      </c>
      <c r="AM2508" t="s">
        <v>10751</v>
      </c>
      <c r="AN2508" t="s">
        <v>10751</v>
      </c>
      <c r="AO2508" t="s">
        <v>10751</v>
      </c>
      <c r="AP2508" t="s">
        <v>10751</v>
      </c>
      <c r="AQ2508" t="s">
        <v>10751</v>
      </c>
      <c r="AR2508" t="s">
        <v>10751</v>
      </c>
      <c r="AS2508" t="s">
        <v>10751</v>
      </c>
      <c r="AT2508" t="s">
        <v>10751</v>
      </c>
      <c r="AU2508" t="s">
        <v>10751</v>
      </c>
      <c r="AV2508" t="s">
        <v>10751</v>
      </c>
      <c r="AW2508" t="s">
        <v>10751</v>
      </c>
      <c r="AX2508" t="s">
        <v>10751</v>
      </c>
      <c r="AY2508" t="s">
        <v>10751</v>
      </c>
      <c r="AZ2508" t="s">
        <v>10751</v>
      </c>
      <c r="BA2508" t="s">
        <v>10751</v>
      </c>
      <c r="BB2508" t="s">
        <v>10751</v>
      </c>
      <c r="BC2508" t="s">
        <v>10751</v>
      </c>
      <c r="BD2508" t="s">
        <v>10751</v>
      </c>
    </row>
    <row r="2509" spans="1:56">
      <c r="A2509" t="s">
        <v>10753</v>
      </c>
      <c r="B2509">
        <v>7000</v>
      </c>
      <c r="C2509">
        <v>2006</v>
      </c>
      <c r="D2509" t="s">
        <v>10751</v>
      </c>
      <c r="E2509" t="s">
        <v>10751</v>
      </c>
      <c r="F2509" t="s">
        <v>10751</v>
      </c>
      <c r="H2509" t="s">
        <v>10751</v>
      </c>
      <c r="I2509" t="str">
        <f t="shared" si="46"/>
        <v/>
      </c>
      <c r="K2509" t="s">
        <v>10751</v>
      </c>
      <c r="L2509" t="s">
        <v>10751</v>
      </c>
      <c r="M2509" t="s">
        <v>10751</v>
      </c>
      <c r="N2509" t="s">
        <v>10751</v>
      </c>
      <c r="O2509" t="s">
        <v>10751</v>
      </c>
      <c r="P2509" t="s">
        <v>10751</v>
      </c>
      <c r="Q2509" t="s">
        <v>10751</v>
      </c>
      <c r="R2509" t="s">
        <v>10751</v>
      </c>
      <c r="S2509" t="s">
        <v>10751</v>
      </c>
      <c r="T2509" t="s">
        <v>10751</v>
      </c>
      <c r="U2509" t="s">
        <v>10751</v>
      </c>
      <c r="V2509" t="s">
        <v>10751</v>
      </c>
      <c r="W2509" t="s">
        <v>10751</v>
      </c>
      <c r="X2509" t="s">
        <v>10751</v>
      </c>
      <c r="Y2509" t="s">
        <v>10751</v>
      </c>
      <c r="Z2509" t="s">
        <v>10751</v>
      </c>
      <c r="AA2509" t="s">
        <v>10751</v>
      </c>
      <c r="AB2509" t="s">
        <v>10751</v>
      </c>
      <c r="AC2509" t="s">
        <v>10751</v>
      </c>
      <c r="AD2509" t="s">
        <v>10751</v>
      </c>
      <c r="AE2509" t="s">
        <v>10751</v>
      </c>
      <c r="AF2509" t="s">
        <v>10751</v>
      </c>
      <c r="AG2509" t="s">
        <v>10751</v>
      </c>
      <c r="AH2509" t="s">
        <v>10751</v>
      </c>
      <c r="AI2509" t="s">
        <v>10751</v>
      </c>
      <c r="AJ2509" t="s">
        <v>10751</v>
      </c>
      <c r="AK2509" t="s">
        <v>10751</v>
      </c>
      <c r="AL2509" t="s">
        <v>10751</v>
      </c>
      <c r="AM2509" t="s">
        <v>10751</v>
      </c>
      <c r="AN2509" t="s">
        <v>10751</v>
      </c>
      <c r="AO2509" t="s">
        <v>10751</v>
      </c>
      <c r="AP2509" t="s">
        <v>10751</v>
      </c>
      <c r="AQ2509" t="s">
        <v>10751</v>
      </c>
      <c r="AR2509" t="s">
        <v>10751</v>
      </c>
      <c r="AS2509" t="s">
        <v>10751</v>
      </c>
      <c r="AT2509" t="s">
        <v>10751</v>
      </c>
      <c r="AU2509" t="s">
        <v>10751</v>
      </c>
      <c r="AV2509" t="s">
        <v>10751</v>
      </c>
      <c r="AW2509" t="s">
        <v>10751</v>
      </c>
      <c r="AX2509" t="s">
        <v>10751</v>
      </c>
      <c r="AY2509" t="s">
        <v>10751</v>
      </c>
      <c r="AZ2509" t="s">
        <v>10751</v>
      </c>
      <c r="BA2509" t="s">
        <v>10751</v>
      </c>
      <c r="BB2509" t="s">
        <v>10751</v>
      </c>
      <c r="BC2509" t="s">
        <v>10751</v>
      </c>
      <c r="BD2509" t="s">
        <v>10751</v>
      </c>
    </row>
    <row r="2510" spans="1:56">
      <c r="A2510" t="s">
        <v>10753</v>
      </c>
      <c r="B2510">
        <v>7000</v>
      </c>
      <c r="C2510">
        <v>2007</v>
      </c>
      <c r="D2510" t="s">
        <v>10751</v>
      </c>
      <c r="E2510" t="s">
        <v>10751</v>
      </c>
      <c r="F2510" t="s">
        <v>10751</v>
      </c>
      <c r="H2510" t="s">
        <v>10751</v>
      </c>
      <c r="I2510" t="str">
        <f t="shared" si="46"/>
        <v/>
      </c>
      <c r="K2510" t="s">
        <v>10751</v>
      </c>
      <c r="L2510" t="s">
        <v>10751</v>
      </c>
      <c r="M2510" t="s">
        <v>10751</v>
      </c>
      <c r="N2510" t="s">
        <v>10751</v>
      </c>
      <c r="O2510" t="s">
        <v>10751</v>
      </c>
      <c r="P2510" t="s">
        <v>10751</v>
      </c>
      <c r="Q2510" t="s">
        <v>10751</v>
      </c>
      <c r="R2510" t="s">
        <v>10751</v>
      </c>
      <c r="S2510" t="s">
        <v>10751</v>
      </c>
      <c r="T2510" t="s">
        <v>10751</v>
      </c>
      <c r="U2510" t="s">
        <v>10751</v>
      </c>
      <c r="V2510" t="s">
        <v>10751</v>
      </c>
      <c r="W2510" t="s">
        <v>10751</v>
      </c>
      <c r="X2510" t="s">
        <v>10751</v>
      </c>
      <c r="Y2510" t="s">
        <v>10751</v>
      </c>
      <c r="Z2510" t="s">
        <v>10751</v>
      </c>
      <c r="AA2510" t="s">
        <v>10751</v>
      </c>
      <c r="AB2510" t="s">
        <v>10751</v>
      </c>
      <c r="AC2510" t="s">
        <v>10751</v>
      </c>
      <c r="AD2510" t="s">
        <v>10751</v>
      </c>
      <c r="AE2510" t="s">
        <v>10751</v>
      </c>
      <c r="AF2510" t="s">
        <v>10751</v>
      </c>
      <c r="AG2510" t="s">
        <v>10751</v>
      </c>
      <c r="AH2510" t="s">
        <v>10751</v>
      </c>
      <c r="AI2510" t="s">
        <v>10751</v>
      </c>
      <c r="AJ2510" t="s">
        <v>10751</v>
      </c>
      <c r="AK2510" t="s">
        <v>10751</v>
      </c>
      <c r="AL2510" t="s">
        <v>10751</v>
      </c>
      <c r="AM2510" t="s">
        <v>10751</v>
      </c>
      <c r="AN2510" t="s">
        <v>10751</v>
      </c>
      <c r="AO2510" t="s">
        <v>10751</v>
      </c>
      <c r="AP2510" t="s">
        <v>10751</v>
      </c>
      <c r="AQ2510" t="s">
        <v>10751</v>
      </c>
      <c r="AR2510" t="s">
        <v>10751</v>
      </c>
      <c r="AS2510" t="s">
        <v>10751</v>
      </c>
      <c r="AT2510" t="s">
        <v>10751</v>
      </c>
      <c r="AU2510" t="s">
        <v>10751</v>
      </c>
      <c r="AV2510" t="s">
        <v>10751</v>
      </c>
      <c r="AW2510" t="s">
        <v>10751</v>
      </c>
      <c r="AX2510" t="s">
        <v>10751</v>
      </c>
      <c r="AY2510" t="s">
        <v>10751</v>
      </c>
      <c r="AZ2510" t="s">
        <v>10751</v>
      </c>
      <c r="BA2510" t="s">
        <v>10751</v>
      </c>
      <c r="BB2510" t="s">
        <v>10751</v>
      </c>
      <c r="BC2510" t="s">
        <v>10751</v>
      </c>
      <c r="BD2510" t="s">
        <v>10751</v>
      </c>
    </row>
    <row r="2511" spans="1:56">
      <c r="A2511" t="s">
        <v>10753</v>
      </c>
      <c r="B2511">
        <v>7000</v>
      </c>
      <c r="C2511">
        <v>2008</v>
      </c>
      <c r="D2511" t="s">
        <v>10751</v>
      </c>
      <c r="E2511" t="s">
        <v>10751</v>
      </c>
      <c r="F2511" t="s">
        <v>10751</v>
      </c>
      <c r="H2511" t="s">
        <v>10751</v>
      </c>
      <c r="I2511" t="str">
        <f t="shared" si="46"/>
        <v/>
      </c>
      <c r="K2511" t="s">
        <v>10751</v>
      </c>
      <c r="L2511" t="s">
        <v>10751</v>
      </c>
      <c r="M2511" t="s">
        <v>10751</v>
      </c>
      <c r="N2511" t="s">
        <v>10751</v>
      </c>
      <c r="O2511" t="s">
        <v>10751</v>
      </c>
      <c r="P2511" t="s">
        <v>10751</v>
      </c>
      <c r="Q2511" t="s">
        <v>10751</v>
      </c>
      <c r="R2511" t="s">
        <v>10751</v>
      </c>
      <c r="S2511" t="s">
        <v>10751</v>
      </c>
      <c r="T2511" t="s">
        <v>10751</v>
      </c>
      <c r="U2511" t="s">
        <v>10751</v>
      </c>
      <c r="V2511" t="s">
        <v>10751</v>
      </c>
      <c r="W2511" t="s">
        <v>10751</v>
      </c>
      <c r="X2511" t="s">
        <v>10751</v>
      </c>
      <c r="Y2511" t="s">
        <v>10751</v>
      </c>
      <c r="Z2511" t="s">
        <v>10751</v>
      </c>
      <c r="AA2511" t="s">
        <v>10751</v>
      </c>
      <c r="AB2511" t="s">
        <v>10751</v>
      </c>
      <c r="AC2511" t="s">
        <v>10751</v>
      </c>
      <c r="AD2511" t="s">
        <v>10751</v>
      </c>
      <c r="AE2511" t="s">
        <v>10751</v>
      </c>
      <c r="AF2511" t="s">
        <v>10751</v>
      </c>
      <c r="AG2511" t="s">
        <v>10751</v>
      </c>
      <c r="AH2511" t="s">
        <v>10751</v>
      </c>
      <c r="AI2511" t="s">
        <v>10751</v>
      </c>
      <c r="AJ2511" t="s">
        <v>10751</v>
      </c>
      <c r="AK2511" t="s">
        <v>10751</v>
      </c>
      <c r="AL2511" t="s">
        <v>10751</v>
      </c>
      <c r="AM2511" t="s">
        <v>10751</v>
      </c>
      <c r="AN2511" t="s">
        <v>10751</v>
      </c>
      <c r="AO2511" t="s">
        <v>10751</v>
      </c>
      <c r="AP2511" t="s">
        <v>10751</v>
      </c>
      <c r="AQ2511" t="s">
        <v>10751</v>
      </c>
      <c r="AR2511" t="s">
        <v>10751</v>
      </c>
      <c r="AS2511" t="s">
        <v>10751</v>
      </c>
      <c r="AT2511" t="s">
        <v>10751</v>
      </c>
      <c r="AU2511" t="s">
        <v>10751</v>
      </c>
      <c r="AV2511" t="s">
        <v>10751</v>
      </c>
      <c r="AW2511" t="s">
        <v>10751</v>
      </c>
      <c r="AX2511" t="s">
        <v>10751</v>
      </c>
      <c r="AY2511" t="s">
        <v>10751</v>
      </c>
      <c r="AZ2511" t="s">
        <v>10751</v>
      </c>
      <c r="BA2511" t="s">
        <v>10751</v>
      </c>
      <c r="BB2511" t="s">
        <v>10751</v>
      </c>
      <c r="BC2511" t="s">
        <v>10751</v>
      </c>
      <c r="BD2511" t="s">
        <v>10751</v>
      </c>
    </row>
    <row r="2512" spans="1:56">
      <c r="A2512" t="s">
        <v>10753</v>
      </c>
      <c r="B2512">
        <v>7000</v>
      </c>
      <c r="C2512">
        <v>2009</v>
      </c>
      <c r="D2512" t="s">
        <v>10751</v>
      </c>
      <c r="E2512" t="s">
        <v>10751</v>
      </c>
      <c r="F2512" t="s">
        <v>10751</v>
      </c>
      <c r="H2512" t="s">
        <v>10751</v>
      </c>
      <c r="I2512" t="str">
        <f t="shared" si="46"/>
        <v/>
      </c>
      <c r="K2512" t="s">
        <v>10751</v>
      </c>
      <c r="L2512" t="s">
        <v>10751</v>
      </c>
      <c r="M2512" t="s">
        <v>10751</v>
      </c>
      <c r="N2512" t="s">
        <v>10751</v>
      </c>
      <c r="O2512" t="s">
        <v>10751</v>
      </c>
      <c r="P2512" t="s">
        <v>10751</v>
      </c>
      <c r="Q2512" t="s">
        <v>10751</v>
      </c>
      <c r="R2512" t="s">
        <v>10751</v>
      </c>
      <c r="S2512" t="s">
        <v>10751</v>
      </c>
      <c r="T2512" t="s">
        <v>10751</v>
      </c>
      <c r="U2512" t="s">
        <v>10751</v>
      </c>
      <c r="V2512" t="s">
        <v>10751</v>
      </c>
      <c r="W2512" t="s">
        <v>10751</v>
      </c>
      <c r="X2512" t="s">
        <v>10751</v>
      </c>
      <c r="Y2512" t="s">
        <v>10751</v>
      </c>
      <c r="Z2512" t="s">
        <v>10751</v>
      </c>
      <c r="AA2512" t="s">
        <v>10751</v>
      </c>
      <c r="AB2512" t="s">
        <v>10751</v>
      </c>
      <c r="AC2512" t="s">
        <v>10751</v>
      </c>
      <c r="AD2512" t="s">
        <v>10751</v>
      </c>
      <c r="AE2512" t="s">
        <v>10751</v>
      </c>
      <c r="AF2512" t="s">
        <v>10751</v>
      </c>
      <c r="AG2512" t="s">
        <v>10751</v>
      </c>
      <c r="AH2512" t="s">
        <v>10751</v>
      </c>
      <c r="AI2512" t="s">
        <v>10751</v>
      </c>
      <c r="AJ2512" t="s">
        <v>10751</v>
      </c>
      <c r="AK2512" t="s">
        <v>10751</v>
      </c>
      <c r="AL2512" t="s">
        <v>10751</v>
      </c>
      <c r="AM2512" t="s">
        <v>10751</v>
      </c>
      <c r="AN2512" t="s">
        <v>10751</v>
      </c>
      <c r="AO2512" t="s">
        <v>10751</v>
      </c>
      <c r="AP2512" t="s">
        <v>10751</v>
      </c>
      <c r="AQ2512" t="s">
        <v>10751</v>
      </c>
      <c r="AR2512" t="s">
        <v>10751</v>
      </c>
      <c r="AS2512" t="s">
        <v>10751</v>
      </c>
      <c r="AT2512" t="s">
        <v>10751</v>
      </c>
      <c r="AU2512" t="s">
        <v>10751</v>
      </c>
      <c r="AV2512" t="s">
        <v>10751</v>
      </c>
      <c r="AW2512" t="s">
        <v>10751</v>
      </c>
      <c r="AX2512" t="s">
        <v>10751</v>
      </c>
      <c r="AY2512" t="s">
        <v>10751</v>
      </c>
      <c r="AZ2512" t="s">
        <v>10751</v>
      </c>
      <c r="BA2512" t="s">
        <v>10751</v>
      </c>
      <c r="BB2512" t="s">
        <v>10751</v>
      </c>
      <c r="BC2512" t="s">
        <v>10751</v>
      </c>
      <c r="BD2512" t="s">
        <v>10751</v>
      </c>
    </row>
    <row r="2513" spans="1:56">
      <c r="A2513" t="s">
        <v>10753</v>
      </c>
      <c r="B2513">
        <v>7000</v>
      </c>
      <c r="C2513">
        <v>2010</v>
      </c>
      <c r="D2513" t="s">
        <v>10751</v>
      </c>
      <c r="E2513" t="s">
        <v>10751</v>
      </c>
      <c r="F2513" t="s">
        <v>10751</v>
      </c>
      <c r="H2513" t="s">
        <v>10751</v>
      </c>
      <c r="I2513" t="str">
        <f t="shared" si="46"/>
        <v/>
      </c>
      <c r="K2513" t="s">
        <v>10751</v>
      </c>
      <c r="L2513" t="s">
        <v>10751</v>
      </c>
      <c r="M2513" t="s">
        <v>10751</v>
      </c>
      <c r="N2513" t="s">
        <v>10751</v>
      </c>
      <c r="O2513" t="s">
        <v>10751</v>
      </c>
      <c r="P2513" t="s">
        <v>10751</v>
      </c>
      <c r="Q2513" t="s">
        <v>10751</v>
      </c>
      <c r="R2513" t="s">
        <v>10751</v>
      </c>
      <c r="S2513" t="s">
        <v>10751</v>
      </c>
      <c r="T2513" t="s">
        <v>10751</v>
      </c>
      <c r="U2513" t="s">
        <v>10751</v>
      </c>
      <c r="V2513" t="s">
        <v>10751</v>
      </c>
      <c r="W2513" t="s">
        <v>10751</v>
      </c>
      <c r="X2513" t="s">
        <v>10751</v>
      </c>
      <c r="Y2513" t="s">
        <v>10751</v>
      </c>
      <c r="Z2513" t="s">
        <v>10751</v>
      </c>
      <c r="AA2513" t="s">
        <v>10751</v>
      </c>
      <c r="AB2513" t="s">
        <v>10751</v>
      </c>
      <c r="AC2513" t="s">
        <v>10751</v>
      </c>
      <c r="AD2513" t="s">
        <v>10751</v>
      </c>
      <c r="AE2513" t="s">
        <v>10751</v>
      </c>
      <c r="AF2513" t="s">
        <v>10751</v>
      </c>
      <c r="AG2513" t="s">
        <v>10751</v>
      </c>
      <c r="AH2513" t="s">
        <v>10751</v>
      </c>
      <c r="AI2513" t="s">
        <v>10751</v>
      </c>
      <c r="AJ2513" t="s">
        <v>10751</v>
      </c>
      <c r="AK2513" t="s">
        <v>10751</v>
      </c>
      <c r="AL2513" t="s">
        <v>10751</v>
      </c>
      <c r="AM2513" t="s">
        <v>10751</v>
      </c>
      <c r="AN2513" t="s">
        <v>10751</v>
      </c>
      <c r="AO2513" t="s">
        <v>10751</v>
      </c>
      <c r="AP2513" t="s">
        <v>10751</v>
      </c>
      <c r="AQ2513" t="s">
        <v>10751</v>
      </c>
      <c r="AR2513" t="s">
        <v>10751</v>
      </c>
      <c r="AS2513" t="s">
        <v>10751</v>
      </c>
      <c r="AT2513" t="s">
        <v>10751</v>
      </c>
      <c r="AU2513" t="s">
        <v>10751</v>
      </c>
      <c r="AV2513" t="s">
        <v>10751</v>
      </c>
      <c r="AW2513" t="s">
        <v>10751</v>
      </c>
      <c r="AX2513" t="s">
        <v>10751</v>
      </c>
      <c r="AY2513" t="s">
        <v>10751</v>
      </c>
      <c r="AZ2513" t="s">
        <v>10751</v>
      </c>
      <c r="BA2513" t="s">
        <v>10751</v>
      </c>
      <c r="BB2513" t="s">
        <v>10751</v>
      </c>
      <c r="BC2513" t="s">
        <v>10751</v>
      </c>
      <c r="BD2513" t="s">
        <v>10751</v>
      </c>
    </row>
    <row r="2514" spans="1:56">
      <c r="A2514" t="s">
        <v>10753</v>
      </c>
      <c r="B2514">
        <v>7000</v>
      </c>
      <c r="C2514">
        <v>2011</v>
      </c>
      <c r="D2514">
        <v>4</v>
      </c>
      <c r="E2514">
        <v>2.9599999999999998E-4</v>
      </c>
      <c r="F2514">
        <v>15.4137</v>
      </c>
      <c r="H2514">
        <v>12.82485</v>
      </c>
      <c r="I2514">
        <f t="shared" si="46"/>
        <v>3.7961555999999996E-3</v>
      </c>
      <c r="K2514">
        <v>10.399100000000001</v>
      </c>
      <c r="L2514">
        <v>15.563599999999999</v>
      </c>
      <c r="M2514">
        <v>692.95182</v>
      </c>
      <c r="N2514">
        <v>854.59319000000005</v>
      </c>
      <c r="O2514">
        <v>571.01184999999998</v>
      </c>
      <c r="P2514">
        <v>61</v>
      </c>
      <c r="Q2514">
        <v>366</v>
      </c>
      <c r="R2514">
        <v>352</v>
      </c>
      <c r="S2514">
        <v>8.3164999999999996</v>
      </c>
      <c r="T2514">
        <v>0.96174899999999997</v>
      </c>
      <c r="U2514">
        <v>5.0285999999999997E-2</v>
      </c>
      <c r="V2514">
        <v>44.886960000000002</v>
      </c>
      <c r="W2514" t="s">
        <v>10751</v>
      </c>
      <c r="X2514">
        <v>1</v>
      </c>
      <c r="Y2514" t="s">
        <v>10751</v>
      </c>
      <c r="Z2514" t="s">
        <v>10751</v>
      </c>
      <c r="AA2514" t="s">
        <v>10751</v>
      </c>
      <c r="AB2514">
        <v>1</v>
      </c>
      <c r="AC2514" t="s">
        <v>10751</v>
      </c>
      <c r="AD2514" t="s">
        <v>10751</v>
      </c>
      <c r="AE2514" t="s">
        <v>10751</v>
      </c>
      <c r="AF2514" t="s">
        <v>10751</v>
      </c>
      <c r="AG2514">
        <v>1</v>
      </c>
      <c r="AH2514" t="s">
        <v>10751</v>
      </c>
      <c r="AI2514" t="s">
        <v>10751</v>
      </c>
      <c r="AJ2514" t="s">
        <v>10751</v>
      </c>
      <c r="AK2514" t="s">
        <v>10751</v>
      </c>
      <c r="AL2514" t="s">
        <v>10751</v>
      </c>
      <c r="AM2514" t="s">
        <v>10751</v>
      </c>
      <c r="AN2514" t="s">
        <v>10751</v>
      </c>
      <c r="AO2514" t="s">
        <v>10751</v>
      </c>
      <c r="AP2514">
        <v>1</v>
      </c>
      <c r="AQ2514" t="s">
        <v>10751</v>
      </c>
      <c r="AR2514" t="s">
        <v>10751</v>
      </c>
      <c r="AS2514" t="s">
        <v>10751</v>
      </c>
      <c r="AT2514" t="s">
        <v>10751</v>
      </c>
      <c r="AU2514">
        <v>1</v>
      </c>
      <c r="AV2514">
        <v>6</v>
      </c>
      <c r="AW2514" t="s">
        <v>10751</v>
      </c>
      <c r="AX2514">
        <v>8</v>
      </c>
      <c r="AY2514" t="s">
        <v>10751</v>
      </c>
      <c r="AZ2514" t="s">
        <v>10751</v>
      </c>
      <c r="BA2514">
        <v>1</v>
      </c>
      <c r="BB2514" t="s">
        <v>10751</v>
      </c>
      <c r="BC2514" t="s">
        <v>10751</v>
      </c>
      <c r="BD2514" t="s">
        <v>10751</v>
      </c>
    </row>
    <row r="2515" spans="1:56">
      <c r="A2515" t="s">
        <v>10753</v>
      </c>
      <c r="B2515">
        <v>7000</v>
      </c>
      <c r="C2515">
        <v>2012</v>
      </c>
      <c r="D2515">
        <v>2</v>
      </c>
      <c r="E2515">
        <v>1.3899999999999999E-4</v>
      </c>
      <c r="F2515">
        <v>15.4137</v>
      </c>
      <c r="H2515">
        <v>12.82484</v>
      </c>
      <c r="I2515">
        <f t="shared" si="46"/>
        <v>1.7826527599999998E-3</v>
      </c>
      <c r="K2515">
        <v>10.399100000000001</v>
      </c>
      <c r="L2515">
        <v>15.563599999999999</v>
      </c>
      <c r="M2515">
        <v>692.95182</v>
      </c>
      <c r="N2515">
        <v>854.59319000000005</v>
      </c>
      <c r="O2515">
        <v>571.01184999999998</v>
      </c>
      <c r="P2515">
        <v>59.291609999999999</v>
      </c>
      <c r="Q2515">
        <v>366.1422</v>
      </c>
      <c r="R2515">
        <v>352</v>
      </c>
      <c r="S2515">
        <v>8.3162000000000003</v>
      </c>
      <c r="T2515">
        <v>0.96137499999999998</v>
      </c>
      <c r="U2515">
        <v>5.0285999999999997E-2</v>
      </c>
      <c r="V2515">
        <v>44.886960000000002</v>
      </c>
      <c r="W2515" t="s">
        <v>10751</v>
      </c>
      <c r="X2515">
        <v>1</v>
      </c>
      <c r="Y2515" t="s">
        <v>10751</v>
      </c>
      <c r="Z2515" t="s">
        <v>10751</v>
      </c>
      <c r="AA2515" t="s">
        <v>10751</v>
      </c>
      <c r="AB2515">
        <v>1</v>
      </c>
      <c r="AC2515" t="s">
        <v>10751</v>
      </c>
      <c r="AD2515" t="s">
        <v>10751</v>
      </c>
      <c r="AE2515" t="s">
        <v>10751</v>
      </c>
      <c r="AF2515" t="s">
        <v>10751</v>
      </c>
      <c r="AG2515">
        <v>1</v>
      </c>
      <c r="AH2515" t="s">
        <v>10751</v>
      </c>
      <c r="AI2515" t="s">
        <v>10751</v>
      </c>
      <c r="AJ2515" t="s">
        <v>10751</v>
      </c>
      <c r="AK2515" t="s">
        <v>10751</v>
      </c>
      <c r="AL2515" t="s">
        <v>10751</v>
      </c>
      <c r="AM2515" t="s">
        <v>10751</v>
      </c>
      <c r="AN2515" t="s">
        <v>10751</v>
      </c>
      <c r="AO2515" t="s">
        <v>10751</v>
      </c>
      <c r="AP2515">
        <v>1</v>
      </c>
      <c r="AQ2515" t="s">
        <v>10751</v>
      </c>
      <c r="AR2515" t="s">
        <v>10751</v>
      </c>
      <c r="AS2515" t="s">
        <v>10751</v>
      </c>
      <c r="AT2515" t="s">
        <v>10751</v>
      </c>
      <c r="AU2515">
        <v>1</v>
      </c>
      <c r="AV2515">
        <v>6</v>
      </c>
      <c r="AW2515" t="s">
        <v>10751</v>
      </c>
      <c r="AX2515">
        <v>8</v>
      </c>
      <c r="AY2515" t="s">
        <v>10751</v>
      </c>
      <c r="AZ2515" t="s">
        <v>10751</v>
      </c>
      <c r="BA2515">
        <v>1</v>
      </c>
      <c r="BB2515" t="s">
        <v>10751</v>
      </c>
      <c r="BC2515" t="s">
        <v>10751</v>
      </c>
      <c r="BD2515" t="s">
        <v>10751</v>
      </c>
    </row>
    <row r="2516" spans="1:56">
      <c r="A2516" t="s">
        <v>10753</v>
      </c>
      <c r="B2516">
        <v>7000</v>
      </c>
      <c r="C2516">
        <v>2013</v>
      </c>
      <c r="D2516">
        <v>3</v>
      </c>
      <c r="E2516">
        <v>2.2599999999999999E-4</v>
      </c>
      <c r="F2516">
        <v>16.152239999999999</v>
      </c>
      <c r="H2516">
        <v>13.334569999999999</v>
      </c>
      <c r="I2516">
        <f t="shared" si="46"/>
        <v>3.0136128199999999E-3</v>
      </c>
      <c r="K2516">
        <v>10.844900000000001</v>
      </c>
      <c r="L2516">
        <v>16.12762</v>
      </c>
      <c r="M2516">
        <v>666.4633</v>
      </c>
      <c r="N2516">
        <v>819.46317999999997</v>
      </c>
      <c r="O2516">
        <v>551.04233999999997</v>
      </c>
      <c r="P2516">
        <v>59.264670000000002</v>
      </c>
      <c r="Q2516">
        <v>337.76830000000001</v>
      </c>
      <c r="R2516">
        <v>341.48770000000002</v>
      </c>
      <c r="S2516">
        <v>8.5503</v>
      </c>
      <c r="T2516">
        <v>1.0356289999999999</v>
      </c>
      <c r="U2516">
        <v>4.8784000000000001E-2</v>
      </c>
      <c r="V2516">
        <v>47.002890000000001</v>
      </c>
      <c r="W2516" t="s">
        <v>10751</v>
      </c>
      <c r="X2516">
        <v>1</v>
      </c>
      <c r="Y2516" t="s">
        <v>10751</v>
      </c>
      <c r="Z2516" t="s">
        <v>10751</v>
      </c>
      <c r="AA2516" t="s">
        <v>10751</v>
      </c>
      <c r="AB2516">
        <v>1</v>
      </c>
      <c r="AC2516" t="s">
        <v>10751</v>
      </c>
      <c r="AD2516" t="s">
        <v>10751</v>
      </c>
      <c r="AE2516" t="s">
        <v>10751</v>
      </c>
      <c r="AF2516" t="s">
        <v>10751</v>
      </c>
      <c r="AG2516">
        <v>1</v>
      </c>
      <c r="AH2516" t="s">
        <v>10751</v>
      </c>
      <c r="AI2516" t="s">
        <v>10751</v>
      </c>
      <c r="AJ2516" t="s">
        <v>10751</v>
      </c>
      <c r="AK2516" t="s">
        <v>10751</v>
      </c>
      <c r="AL2516" t="s">
        <v>10751</v>
      </c>
      <c r="AM2516" t="s">
        <v>10751</v>
      </c>
      <c r="AN2516" t="s">
        <v>10751</v>
      </c>
      <c r="AO2516" t="s">
        <v>10751</v>
      </c>
      <c r="AP2516">
        <v>1</v>
      </c>
      <c r="AQ2516" t="s">
        <v>10751</v>
      </c>
      <c r="AR2516" t="s">
        <v>10751</v>
      </c>
      <c r="AS2516" t="s">
        <v>10751</v>
      </c>
      <c r="AT2516">
        <v>0.20200000000000001</v>
      </c>
      <c r="AU2516">
        <v>1</v>
      </c>
      <c r="AV2516">
        <v>6</v>
      </c>
      <c r="AW2516" t="s">
        <v>10751</v>
      </c>
      <c r="AX2516">
        <v>7.6</v>
      </c>
      <c r="AY2516" t="s">
        <v>10751</v>
      </c>
      <c r="AZ2516" t="s">
        <v>10751</v>
      </c>
      <c r="BA2516">
        <v>1</v>
      </c>
      <c r="BB2516" t="s">
        <v>10751</v>
      </c>
      <c r="BC2516" t="s">
        <v>10751</v>
      </c>
      <c r="BD2516" t="s">
        <v>10751</v>
      </c>
    </row>
    <row r="2517" spans="1:56">
      <c r="A2517" t="s">
        <v>10753</v>
      </c>
      <c r="B2517">
        <v>7000</v>
      </c>
      <c r="C2517">
        <v>2014</v>
      </c>
      <c r="D2517">
        <v>1</v>
      </c>
      <c r="E2517">
        <v>4.0000000000000003E-5</v>
      </c>
      <c r="F2517">
        <v>19.918900000000001</v>
      </c>
      <c r="H2517">
        <v>15.81532</v>
      </c>
      <c r="I2517">
        <f t="shared" si="46"/>
        <v>6.3261280000000001E-4</v>
      </c>
      <c r="K2517">
        <v>13.0534</v>
      </c>
      <c r="L2517">
        <v>18.819199999999999</v>
      </c>
      <c r="M2517">
        <v>561.92345999999998</v>
      </c>
      <c r="N2517">
        <v>680.81879000000004</v>
      </c>
      <c r="O2517">
        <v>472.23048999999997</v>
      </c>
      <c r="P2517">
        <v>53.5</v>
      </c>
      <c r="Q2517">
        <v>225.7877</v>
      </c>
      <c r="R2517">
        <v>303</v>
      </c>
      <c r="S2517">
        <v>9.4169999999999998</v>
      </c>
      <c r="T2517">
        <v>1.341969</v>
      </c>
      <c r="U2517">
        <v>4.3285999999999998E-2</v>
      </c>
      <c r="V2517">
        <v>55.353619999999999</v>
      </c>
      <c r="W2517" t="s">
        <v>10751</v>
      </c>
      <c r="X2517">
        <v>1</v>
      </c>
      <c r="Y2517" t="s">
        <v>10751</v>
      </c>
      <c r="Z2517" t="s">
        <v>10751</v>
      </c>
      <c r="AA2517" t="s">
        <v>10751</v>
      </c>
      <c r="AB2517">
        <v>1</v>
      </c>
      <c r="AC2517" t="s">
        <v>10751</v>
      </c>
      <c r="AD2517" t="s">
        <v>10751</v>
      </c>
      <c r="AE2517" t="s">
        <v>10751</v>
      </c>
      <c r="AF2517" t="s">
        <v>10751</v>
      </c>
      <c r="AG2517">
        <v>1</v>
      </c>
      <c r="AH2517" t="s">
        <v>10751</v>
      </c>
      <c r="AI2517" t="s">
        <v>10751</v>
      </c>
      <c r="AJ2517" t="s">
        <v>10751</v>
      </c>
      <c r="AK2517" t="s">
        <v>10751</v>
      </c>
      <c r="AL2517" t="s">
        <v>10751</v>
      </c>
      <c r="AM2517" t="s">
        <v>10751</v>
      </c>
      <c r="AN2517" t="s">
        <v>10751</v>
      </c>
      <c r="AO2517" t="s">
        <v>10751</v>
      </c>
      <c r="AP2517">
        <v>1</v>
      </c>
      <c r="AQ2517" t="s">
        <v>10751</v>
      </c>
      <c r="AR2517" t="s">
        <v>10751</v>
      </c>
      <c r="AS2517" t="s">
        <v>10751</v>
      </c>
      <c r="AT2517">
        <v>1</v>
      </c>
      <c r="AU2517">
        <v>1</v>
      </c>
      <c r="AV2517">
        <v>6</v>
      </c>
      <c r="AW2517" t="s">
        <v>10751</v>
      </c>
      <c r="AX2517">
        <v>6</v>
      </c>
      <c r="AY2517" t="s">
        <v>10751</v>
      </c>
      <c r="AZ2517" t="s">
        <v>10751</v>
      </c>
      <c r="BA2517">
        <v>1</v>
      </c>
      <c r="BB2517" t="s">
        <v>10751</v>
      </c>
      <c r="BC2517" t="s">
        <v>10751</v>
      </c>
      <c r="BD2517" t="s">
        <v>10751</v>
      </c>
    </row>
    <row r="2518" spans="1:56">
      <c r="A2518" t="s">
        <v>10753</v>
      </c>
      <c r="B2518">
        <v>7000</v>
      </c>
      <c r="C2518">
        <v>2015</v>
      </c>
      <c r="D2518">
        <v>0</v>
      </c>
      <c r="E2518">
        <v>2.0999999999999999E-5</v>
      </c>
      <c r="F2518">
        <v>19.918900000000001</v>
      </c>
      <c r="H2518">
        <v>15.81532</v>
      </c>
      <c r="I2518">
        <f t="shared" si="46"/>
        <v>3.3212172E-4</v>
      </c>
      <c r="K2518">
        <v>13.0534</v>
      </c>
      <c r="L2518">
        <v>18.819199999999999</v>
      </c>
      <c r="M2518">
        <v>561.92345999999998</v>
      </c>
      <c r="N2518">
        <v>680.81879000000004</v>
      </c>
      <c r="O2518">
        <v>472.23048999999997</v>
      </c>
      <c r="P2518">
        <v>53.5</v>
      </c>
      <c r="Q2518">
        <v>225.7877</v>
      </c>
      <c r="R2518">
        <v>303</v>
      </c>
      <c r="S2518">
        <v>9.4169999999999998</v>
      </c>
      <c r="T2518">
        <v>1.341969</v>
      </c>
      <c r="U2518">
        <v>4.3285999999999998E-2</v>
      </c>
      <c r="V2518">
        <v>55.353619999999999</v>
      </c>
      <c r="W2518" t="s">
        <v>10751</v>
      </c>
      <c r="X2518">
        <v>1</v>
      </c>
      <c r="Y2518" t="s">
        <v>10751</v>
      </c>
      <c r="Z2518" t="s">
        <v>10751</v>
      </c>
      <c r="AA2518" t="s">
        <v>10751</v>
      </c>
      <c r="AB2518">
        <v>1</v>
      </c>
      <c r="AC2518" t="s">
        <v>10751</v>
      </c>
      <c r="AD2518" t="s">
        <v>10751</v>
      </c>
      <c r="AE2518" t="s">
        <v>10751</v>
      </c>
      <c r="AF2518" t="s">
        <v>10751</v>
      </c>
      <c r="AG2518">
        <v>1</v>
      </c>
      <c r="AH2518" t="s">
        <v>10751</v>
      </c>
      <c r="AI2518" t="s">
        <v>10751</v>
      </c>
      <c r="AJ2518" t="s">
        <v>10751</v>
      </c>
      <c r="AK2518" t="s">
        <v>10751</v>
      </c>
      <c r="AL2518" t="s">
        <v>10751</v>
      </c>
      <c r="AM2518" t="s">
        <v>10751</v>
      </c>
      <c r="AN2518" t="s">
        <v>10751</v>
      </c>
      <c r="AO2518" t="s">
        <v>10751</v>
      </c>
      <c r="AP2518">
        <v>1</v>
      </c>
      <c r="AQ2518" t="s">
        <v>10751</v>
      </c>
      <c r="AR2518" t="s">
        <v>10751</v>
      </c>
      <c r="AS2518" t="s">
        <v>10751</v>
      </c>
      <c r="AT2518">
        <v>1</v>
      </c>
      <c r="AU2518">
        <v>1</v>
      </c>
      <c r="AV2518">
        <v>6</v>
      </c>
      <c r="AW2518" t="s">
        <v>10751</v>
      </c>
      <c r="AX2518">
        <v>6</v>
      </c>
      <c r="AY2518" t="s">
        <v>10751</v>
      </c>
      <c r="AZ2518" t="s">
        <v>10751</v>
      </c>
      <c r="BA2518">
        <v>1</v>
      </c>
      <c r="BB2518" t="s">
        <v>10751</v>
      </c>
      <c r="BC2518" t="s">
        <v>10751</v>
      </c>
      <c r="BD2518" t="s">
        <v>10751</v>
      </c>
    </row>
    <row r="2519" spans="1:56">
      <c r="A2519" t="s">
        <v>10753</v>
      </c>
      <c r="B2519">
        <v>7000</v>
      </c>
      <c r="C2519">
        <v>2016</v>
      </c>
      <c r="D2519" t="s">
        <v>10751</v>
      </c>
      <c r="E2519" t="s">
        <v>10751</v>
      </c>
      <c r="F2519" t="s">
        <v>10751</v>
      </c>
      <c r="H2519" t="s">
        <v>10751</v>
      </c>
      <c r="I2519" t="str">
        <f t="shared" si="46"/>
        <v/>
      </c>
      <c r="K2519" t="s">
        <v>10751</v>
      </c>
      <c r="L2519" t="s">
        <v>10751</v>
      </c>
      <c r="M2519" t="s">
        <v>10751</v>
      </c>
      <c r="N2519" t="s">
        <v>10751</v>
      </c>
      <c r="O2519" t="s">
        <v>10751</v>
      </c>
      <c r="P2519" t="s">
        <v>10751</v>
      </c>
      <c r="Q2519" t="s">
        <v>10751</v>
      </c>
      <c r="R2519" t="s">
        <v>10751</v>
      </c>
      <c r="S2519" t="s">
        <v>10751</v>
      </c>
      <c r="T2519" t="s">
        <v>10751</v>
      </c>
      <c r="U2519" t="s">
        <v>10751</v>
      </c>
      <c r="V2519" t="s">
        <v>10751</v>
      </c>
      <c r="W2519" t="s">
        <v>10751</v>
      </c>
      <c r="X2519" t="s">
        <v>10751</v>
      </c>
      <c r="Y2519" t="s">
        <v>10751</v>
      </c>
      <c r="Z2519" t="s">
        <v>10751</v>
      </c>
      <c r="AA2519" t="s">
        <v>10751</v>
      </c>
      <c r="AB2519" t="s">
        <v>10751</v>
      </c>
      <c r="AC2519" t="s">
        <v>10751</v>
      </c>
      <c r="AD2519" t="s">
        <v>10751</v>
      </c>
      <c r="AE2519" t="s">
        <v>10751</v>
      </c>
      <c r="AF2519" t="s">
        <v>10751</v>
      </c>
      <c r="AG2519" t="s">
        <v>10751</v>
      </c>
      <c r="AH2519" t="s">
        <v>10751</v>
      </c>
      <c r="AI2519" t="s">
        <v>10751</v>
      </c>
      <c r="AJ2519" t="s">
        <v>10751</v>
      </c>
      <c r="AK2519" t="s">
        <v>10751</v>
      </c>
      <c r="AL2519" t="s">
        <v>10751</v>
      </c>
      <c r="AM2519" t="s">
        <v>10751</v>
      </c>
      <c r="AN2519" t="s">
        <v>10751</v>
      </c>
      <c r="AO2519" t="s">
        <v>10751</v>
      </c>
      <c r="AP2519" t="s">
        <v>10751</v>
      </c>
      <c r="AQ2519" t="s">
        <v>10751</v>
      </c>
      <c r="AR2519" t="s">
        <v>10751</v>
      </c>
      <c r="AS2519" t="s">
        <v>10751</v>
      </c>
      <c r="AT2519" t="s">
        <v>10751</v>
      </c>
      <c r="AU2519" t="s">
        <v>10751</v>
      </c>
      <c r="AV2519" t="s">
        <v>10751</v>
      </c>
      <c r="AW2519" t="s">
        <v>10751</v>
      </c>
      <c r="AX2519" t="s">
        <v>10751</v>
      </c>
      <c r="AY2519" t="s">
        <v>10751</v>
      </c>
      <c r="AZ2519" t="s">
        <v>10751</v>
      </c>
      <c r="BA2519" t="s">
        <v>10751</v>
      </c>
      <c r="BB2519" t="s">
        <v>10751</v>
      </c>
      <c r="BC2519" t="s">
        <v>10751</v>
      </c>
      <c r="BD2519" t="s">
        <v>10751</v>
      </c>
    </row>
    <row r="2520" spans="1:56">
      <c r="A2520" t="s">
        <v>10753</v>
      </c>
      <c r="B2520">
        <v>7000</v>
      </c>
      <c r="C2520">
        <v>2017</v>
      </c>
      <c r="D2520">
        <v>1</v>
      </c>
      <c r="E2520">
        <v>3.3000000000000003E-5</v>
      </c>
      <c r="F2520">
        <v>15.16499</v>
      </c>
      <c r="H2520">
        <v>11.524839999999999</v>
      </c>
      <c r="I2520">
        <f t="shared" si="46"/>
        <v>3.8031972E-4</v>
      </c>
      <c r="K2520">
        <v>11.03078</v>
      </c>
      <c r="L2520">
        <v>11.927860000000001</v>
      </c>
      <c r="M2520">
        <v>771.11695999999995</v>
      </c>
      <c r="N2520">
        <v>805.65462000000002</v>
      </c>
      <c r="O2520">
        <v>745.06223</v>
      </c>
      <c r="P2520">
        <v>54.138599999999997</v>
      </c>
      <c r="Q2520">
        <v>237.06209999999999</v>
      </c>
      <c r="R2520">
        <v>403.69299999999998</v>
      </c>
      <c r="S2520">
        <v>7.33</v>
      </c>
      <c r="T2520">
        <v>1.7019040000000001</v>
      </c>
      <c r="U2520">
        <v>5.7669999999999999E-2</v>
      </c>
      <c r="V2520">
        <v>41.383220000000001</v>
      </c>
      <c r="W2520" t="s">
        <v>10751</v>
      </c>
      <c r="X2520">
        <v>1</v>
      </c>
      <c r="Y2520" t="s">
        <v>10751</v>
      </c>
      <c r="Z2520" t="s">
        <v>10751</v>
      </c>
      <c r="AA2520" t="s">
        <v>10751</v>
      </c>
      <c r="AB2520">
        <v>1</v>
      </c>
      <c r="AC2520" t="s">
        <v>10751</v>
      </c>
      <c r="AD2520" t="s">
        <v>10751</v>
      </c>
      <c r="AE2520" t="s">
        <v>10751</v>
      </c>
      <c r="AF2520">
        <v>1</v>
      </c>
      <c r="AG2520" t="s">
        <v>10751</v>
      </c>
      <c r="AH2520" t="s">
        <v>10751</v>
      </c>
      <c r="AI2520" t="s">
        <v>10751</v>
      </c>
      <c r="AJ2520" t="s">
        <v>10751</v>
      </c>
      <c r="AK2520" t="s">
        <v>10751</v>
      </c>
      <c r="AL2520" t="s">
        <v>10751</v>
      </c>
      <c r="AM2520" t="s">
        <v>10751</v>
      </c>
      <c r="AN2520" t="s">
        <v>10751</v>
      </c>
      <c r="AO2520" t="s">
        <v>10751</v>
      </c>
      <c r="AP2520">
        <v>1</v>
      </c>
      <c r="AQ2520">
        <v>1</v>
      </c>
      <c r="AR2520" t="s">
        <v>10751</v>
      </c>
      <c r="AS2520" t="s">
        <v>10751</v>
      </c>
      <c r="AT2520">
        <v>1</v>
      </c>
      <c r="AU2520">
        <v>1</v>
      </c>
      <c r="AV2520">
        <v>6.8</v>
      </c>
      <c r="AW2520" t="s">
        <v>10751</v>
      </c>
      <c r="AX2520">
        <v>7.6</v>
      </c>
      <c r="AY2520" t="s">
        <v>10751</v>
      </c>
      <c r="AZ2520" t="s">
        <v>10751</v>
      </c>
      <c r="BA2520">
        <v>0.20200000000000001</v>
      </c>
      <c r="BB2520">
        <v>0.79800000000000004</v>
      </c>
      <c r="BC2520" t="s">
        <v>10751</v>
      </c>
      <c r="BD2520" t="s">
        <v>10751</v>
      </c>
    </row>
    <row r="2521" spans="1:56">
      <c r="A2521" t="s">
        <v>10753</v>
      </c>
      <c r="B2521">
        <v>7000</v>
      </c>
      <c r="C2521">
        <v>2018</v>
      </c>
      <c r="D2521">
        <v>0</v>
      </c>
      <c r="E2521">
        <v>2.1999999999999999E-5</v>
      </c>
      <c r="F2521">
        <v>16.732710000000001</v>
      </c>
      <c r="H2521">
        <v>13.05533</v>
      </c>
      <c r="I2521">
        <f t="shared" si="46"/>
        <v>2.8721725999999998E-4</v>
      </c>
      <c r="K2521">
        <v>11.80012</v>
      </c>
      <c r="L2521">
        <v>14.194369999999999</v>
      </c>
      <c r="M2521">
        <v>680.71810000000005</v>
      </c>
      <c r="N2521">
        <v>753.12792999999999</v>
      </c>
      <c r="O2521">
        <v>626.09313999999995</v>
      </c>
      <c r="P2521">
        <v>53.906779999999998</v>
      </c>
      <c r="Q2521">
        <v>228.53890000000001</v>
      </c>
      <c r="R2521">
        <v>386.01690000000002</v>
      </c>
      <c r="S2521">
        <v>7.6226000000000003</v>
      </c>
      <c r="T2521">
        <v>1.6874610000000001</v>
      </c>
      <c r="U2521">
        <v>5.5145E-2</v>
      </c>
      <c r="V2521">
        <v>47.967649999999999</v>
      </c>
      <c r="W2521" t="s">
        <v>10751</v>
      </c>
      <c r="X2521">
        <v>1</v>
      </c>
      <c r="Y2521" t="s">
        <v>10751</v>
      </c>
      <c r="Z2521" t="s">
        <v>10751</v>
      </c>
      <c r="AA2521" t="s">
        <v>10751</v>
      </c>
      <c r="AB2521">
        <v>1</v>
      </c>
      <c r="AC2521" t="s">
        <v>10751</v>
      </c>
      <c r="AD2521" t="s">
        <v>10751</v>
      </c>
      <c r="AE2521" t="s">
        <v>10751</v>
      </c>
      <c r="AF2521">
        <v>1</v>
      </c>
      <c r="AG2521" t="s">
        <v>10751</v>
      </c>
      <c r="AH2521" t="s">
        <v>10751</v>
      </c>
      <c r="AI2521" t="s">
        <v>10751</v>
      </c>
      <c r="AJ2521" t="s">
        <v>10751</v>
      </c>
      <c r="AK2521" t="s">
        <v>10751</v>
      </c>
      <c r="AL2521" t="s">
        <v>10751</v>
      </c>
      <c r="AM2521" t="s">
        <v>10751</v>
      </c>
      <c r="AN2521" t="s">
        <v>10751</v>
      </c>
      <c r="AO2521" t="s">
        <v>10751</v>
      </c>
      <c r="AP2521">
        <v>1</v>
      </c>
      <c r="AQ2521">
        <v>1</v>
      </c>
      <c r="AR2521" t="s">
        <v>10751</v>
      </c>
      <c r="AS2521" t="s">
        <v>10751</v>
      </c>
      <c r="AT2521">
        <v>1</v>
      </c>
      <c r="AU2521">
        <v>1</v>
      </c>
      <c r="AV2521">
        <v>6.5</v>
      </c>
      <c r="AW2521" t="s">
        <v>10751</v>
      </c>
      <c r="AX2521">
        <v>7</v>
      </c>
      <c r="AY2521" t="s">
        <v>10751</v>
      </c>
      <c r="AZ2521" t="s">
        <v>10751</v>
      </c>
      <c r="BA2521">
        <v>0.49199999999999999</v>
      </c>
      <c r="BB2521">
        <v>0.50800000000000001</v>
      </c>
      <c r="BC2521" t="s">
        <v>10751</v>
      </c>
      <c r="BD2521" t="s">
        <v>10751</v>
      </c>
    </row>
    <row r="2522" spans="1:56">
      <c r="A2522" t="s">
        <v>10753</v>
      </c>
      <c r="B2522">
        <v>7000</v>
      </c>
      <c r="C2522">
        <v>2019</v>
      </c>
      <c r="D2522">
        <v>0</v>
      </c>
      <c r="E2522">
        <v>1.4E-5</v>
      </c>
      <c r="F2522">
        <v>20.4407</v>
      </c>
      <c r="H2522">
        <v>16.031289999999998</v>
      </c>
      <c r="I2522">
        <f t="shared" si="46"/>
        <v>2.2443805999999999E-4</v>
      </c>
      <c r="K2522">
        <v>13.44566</v>
      </c>
      <c r="L2522">
        <v>18.7516</v>
      </c>
      <c r="M2522">
        <v>554.35321999999996</v>
      </c>
      <c r="N2522">
        <v>660.95691999999997</v>
      </c>
      <c r="O2522">
        <v>473.93288999999999</v>
      </c>
      <c r="P2522">
        <v>53.5</v>
      </c>
      <c r="Q2522">
        <v>213.583</v>
      </c>
      <c r="R2522">
        <v>355</v>
      </c>
      <c r="S2522">
        <v>8.1361000000000008</v>
      </c>
      <c r="T2522">
        <v>1.662118</v>
      </c>
      <c r="U2522">
        <v>5.0714000000000002E-2</v>
      </c>
      <c r="V2522">
        <v>56.109529999999999</v>
      </c>
      <c r="W2522" t="s">
        <v>10751</v>
      </c>
      <c r="X2522">
        <v>1</v>
      </c>
      <c r="Y2522" t="s">
        <v>10751</v>
      </c>
      <c r="Z2522" t="s">
        <v>10751</v>
      </c>
      <c r="AA2522" t="s">
        <v>10751</v>
      </c>
      <c r="AB2522">
        <v>1</v>
      </c>
      <c r="AC2522" t="s">
        <v>10751</v>
      </c>
      <c r="AD2522" t="s">
        <v>10751</v>
      </c>
      <c r="AE2522" t="s">
        <v>10751</v>
      </c>
      <c r="AF2522">
        <v>1</v>
      </c>
      <c r="AG2522" t="s">
        <v>10751</v>
      </c>
      <c r="AH2522" t="s">
        <v>10751</v>
      </c>
      <c r="AI2522" t="s">
        <v>10751</v>
      </c>
      <c r="AJ2522" t="s">
        <v>10751</v>
      </c>
      <c r="AK2522" t="s">
        <v>10751</v>
      </c>
      <c r="AL2522" t="s">
        <v>10751</v>
      </c>
      <c r="AM2522" t="s">
        <v>10751</v>
      </c>
      <c r="AN2522" t="s">
        <v>10751</v>
      </c>
      <c r="AO2522" t="s">
        <v>10751</v>
      </c>
      <c r="AP2522">
        <v>1</v>
      </c>
      <c r="AQ2522">
        <v>1</v>
      </c>
      <c r="AR2522" t="s">
        <v>10751</v>
      </c>
      <c r="AS2522" t="s">
        <v>10751</v>
      </c>
      <c r="AT2522">
        <v>1</v>
      </c>
      <c r="AU2522">
        <v>1</v>
      </c>
      <c r="AV2522">
        <v>6</v>
      </c>
      <c r="AW2522" t="s">
        <v>10751</v>
      </c>
      <c r="AX2522">
        <v>6</v>
      </c>
      <c r="AY2522" t="s">
        <v>10751</v>
      </c>
      <c r="AZ2522" t="s">
        <v>10751</v>
      </c>
      <c r="BA2522">
        <v>1</v>
      </c>
      <c r="BB2522" t="s">
        <v>10751</v>
      </c>
      <c r="BC2522" t="s">
        <v>10751</v>
      </c>
      <c r="BD2522" t="s">
        <v>10751</v>
      </c>
    </row>
    <row r="2523" spans="1:56">
      <c r="A2523" t="s">
        <v>10753</v>
      </c>
      <c r="B2523">
        <v>7000</v>
      </c>
      <c r="C2523">
        <v>2020</v>
      </c>
      <c r="D2523" t="s">
        <v>10751</v>
      </c>
      <c r="E2523" t="s">
        <v>10751</v>
      </c>
      <c r="F2523" t="s">
        <v>10751</v>
      </c>
      <c r="H2523" t="s">
        <v>10751</v>
      </c>
      <c r="I2523" t="str">
        <f t="shared" si="46"/>
        <v/>
      </c>
      <c r="K2523" t="s">
        <v>10751</v>
      </c>
      <c r="L2523" t="s">
        <v>10751</v>
      </c>
      <c r="M2523" t="s">
        <v>10751</v>
      </c>
      <c r="N2523" t="s">
        <v>10751</v>
      </c>
      <c r="O2523" t="s">
        <v>10751</v>
      </c>
      <c r="P2523" t="s">
        <v>10751</v>
      </c>
      <c r="Q2523" t="s">
        <v>10751</v>
      </c>
      <c r="R2523" t="s">
        <v>10751</v>
      </c>
      <c r="S2523" t="s">
        <v>10751</v>
      </c>
      <c r="T2523" t="s">
        <v>10751</v>
      </c>
      <c r="U2523" t="s">
        <v>10751</v>
      </c>
      <c r="V2523" t="s">
        <v>10751</v>
      </c>
      <c r="W2523" t="s">
        <v>10751</v>
      </c>
      <c r="X2523" t="s">
        <v>10751</v>
      </c>
      <c r="Y2523" t="s">
        <v>10751</v>
      </c>
      <c r="Z2523" t="s">
        <v>10751</v>
      </c>
      <c r="AA2523" t="s">
        <v>10751</v>
      </c>
      <c r="AB2523" t="s">
        <v>10751</v>
      </c>
      <c r="AC2523" t="s">
        <v>10751</v>
      </c>
      <c r="AD2523" t="s">
        <v>10751</v>
      </c>
      <c r="AE2523" t="s">
        <v>10751</v>
      </c>
      <c r="AF2523" t="s">
        <v>10751</v>
      </c>
      <c r="AG2523" t="s">
        <v>10751</v>
      </c>
      <c r="AH2523" t="s">
        <v>10751</v>
      </c>
      <c r="AI2523" t="s">
        <v>10751</v>
      </c>
      <c r="AJ2523" t="s">
        <v>10751</v>
      </c>
      <c r="AK2523" t="s">
        <v>10751</v>
      </c>
      <c r="AL2523" t="s">
        <v>10751</v>
      </c>
      <c r="AM2523" t="s">
        <v>10751</v>
      </c>
      <c r="AN2523" t="s">
        <v>10751</v>
      </c>
      <c r="AO2523" t="s">
        <v>10751</v>
      </c>
      <c r="AP2523" t="s">
        <v>10751</v>
      </c>
      <c r="AQ2523" t="s">
        <v>10751</v>
      </c>
      <c r="AR2523" t="s">
        <v>10751</v>
      </c>
      <c r="AS2523" t="s">
        <v>10751</v>
      </c>
      <c r="AT2523" t="s">
        <v>10751</v>
      </c>
      <c r="AU2523" t="s">
        <v>10751</v>
      </c>
      <c r="AV2523" t="s">
        <v>10751</v>
      </c>
      <c r="AW2523" t="s">
        <v>10751</v>
      </c>
      <c r="AX2523" t="s">
        <v>10751</v>
      </c>
      <c r="AY2523" t="s">
        <v>10751</v>
      </c>
      <c r="AZ2523" t="s">
        <v>10751</v>
      </c>
      <c r="BA2523" t="s">
        <v>10751</v>
      </c>
      <c r="BB2523" t="s">
        <v>10751</v>
      </c>
      <c r="BC2523" t="s">
        <v>10751</v>
      </c>
      <c r="BD2523" t="s">
        <v>10751</v>
      </c>
    </row>
    <row r="2524" spans="1:56">
      <c r="A2524" t="s">
        <v>10753</v>
      </c>
      <c r="B2524">
        <v>7000</v>
      </c>
      <c r="C2524">
        <v>2021</v>
      </c>
      <c r="D2524">
        <v>1</v>
      </c>
      <c r="E2524">
        <v>4.8999999999999998E-5</v>
      </c>
      <c r="F2524">
        <v>20.960599999999999</v>
      </c>
      <c r="G2524">
        <f>IFERROR(F2524*E2524,"")</f>
        <v>1.0270693999999999E-3</v>
      </c>
      <c r="H2524">
        <v>16.750319999999999</v>
      </c>
      <c r="I2524">
        <f t="shared" si="46"/>
        <v>8.2076567999999988E-4</v>
      </c>
      <c r="J2524">
        <f>IFERROR(M2524*E2524,"")</f>
        <v>2.599729986E-2</v>
      </c>
      <c r="K2524">
        <v>14.558389999999999</v>
      </c>
      <c r="L2524">
        <v>18.896619999999999</v>
      </c>
      <c r="M2524">
        <v>530.55714</v>
      </c>
      <c r="N2524">
        <v>610.43858</v>
      </c>
      <c r="O2524">
        <v>470.29570000000001</v>
      </c>
      <c r="P2524">
        <v>57.8</v>
      </c>
      <c r="Q2524">
        <v>242.99639999999999</v>
      </c>
      <c r="R2524">
        <v>603</v>
      </c>
      <c r="S2524">
        <v>4.8</v>
      </c>
      <c r="T2524">
        <v>2.481519</v>
      </c>
      <c r="U2524">
        <v>8.6142999999999997E-2</v>
      </c>
      <c r="V2524">
        <v>58.626109999999997</v>
      </c>
      <c r="W2524" t="s">
        <v>10751</v>
      </c>
      <c r="X2524">
        <v>1</v>
      </c>
      <c r="Y2524" t="s">
        <v>10751</v>
      </c>
      <c r="Z2524" t="s">
        <v>10751</v>
      </c>
      <c r="AA2524" t="s">
        <v>10751</v>
      </c>
      <c r="AB2524">
        <v>1</v>
      </c>
      <c r="AC2524" t="s">
        <v>10751</v>
      </c>
      <c r="AD2524" t="s">
        <v>10751</v>
      </c>
      <c r="AE2524" t="s">
        <v>10751</v>
      </c>
      <c r="AF2524">
        <v>1</v>
      </c>
      <c r="AG2524" t="s">
        <v>10751</v>
      </c>
      <c r="AH2524" t="s">
        <v>10751</v>
      </c>
      <c r="AI2524" t="s">
        <v>10751</v>
      </c>
      <c r="AJ2524" t="s">
        <v>10751</v>
      </c>
      <c r="AK2524" t="s">
        <v>10751</v>
      </c>
      <c r="AL2524" t="s">
        <v>10751</v>
      </c>
      <c r="AM2524" t="s">
        <v>10751</v>
      </c>
      <c r="AN2524" t="s">
        <v>10751</v>
      </c>
      <c r="AO2524">
        <v>1</v>
      </c>
      <c r="AP2524" t="s">
        <v>10751</v>
      </c>
      <c r="AQ2524">
        <v>1</v>
      </c>
      <c r="AR2524" t="s">
        <v>10751</v>
      </c>
      <c r="AS2524">
        <v>1</v>
      </c>
      <c r="AT2524">
        <v>1</v>
      </c>
      <c r="AU2524">
        <v>1</v>
      </c>
      <c r="AV2524">
        <v>9</v>
      </c>
      <c r="AW2524" t="s">
        <v>10751</v>
      </c>
      <c r="AX2524">
        <v>8</v>
      </c>
      <c r="AY2524" t="s">
        <v>10751</v>
      </c>
      <c r="AZ2524" t="s">
        <v>10751</v>
      </c>
      <c r="BA2524" t="s">
        <v>10751</v>
      </c>
      <c r="BB2524" t="s">
        <v>10751</v>
      </c>
      <c r="BC2524" t="s">
        <v>10751</v>
      </c>
      <c r="BD2524">
        <v>1</v>
      </c>
    </row>
    <row r="2525" spans="1:56">
      <c r="A2525" t="s">
        <v>10753</v>
      </c>
      <c r="B2525">
        <v>7000</v>
      </c>
      <c r="C2525" t="s">
        <v>10752</v>
      </c>
      <c r="D2525" t="s">
        <v>10751</v>
      </c>
      <c r="E2525">
        <v>2.8570000000000002E-3</v>
      </c>
      <c r="F2525">
        <v>99.045199999999994</v>
      </c>
      <c r="H2525">
        <v>68.412499999999994</v>
      </c>
      <c r="I2525">
        <f t="shared" si="46"/>
        <v>0.19545451249999998</v>
      </c>
      <c r="K2525">
        <v>73.010000000000005</v>
      </c>
      <c r="L2525">
        <v>65.31</v>
      </c>
      <c r="M2525">
        <v>0</v>
      </c>
      <c r="N2525">
        <v>0</v>
      </c>
      <c r="O2525">
        <v>0</v>
      </c>
      <c r="P2525">
        <v>56.6</v>
      </c>
      <c r="Q2525" t="s">
        <v>10751</v>
      </c>
      <c r="R2525">
        <v>436</v>
      </c>
      <c r="S2525">
        <v>3</v>
      </c>
      <c r="T2525" t="s">
        <v>10751</v>
      </c>
      <c r="U2525">
        <v>6.2286000000000001E-2</v>
      </c>
      <c r="V2525">
        <v>239.44376</v>
      </c>
      <c r="W2525" t="s">
        <v>10751</v>
      </c>
      <c r="X2525">
        <v>1</v>
      </c>
      <c r="Y2525" t="s">
        <v>10751</v>
      </c>
      <c r="Z2525" t="s">
        <v>10751</v>
      </c>
      <c r="AA2525">
        <v>1</v>
      </c>
      <c r="AB2525" t="s">
        <v>10751</v>
      </c>
      <c r="AC2525" t="s">
        <v>10751</v>
      </c>
      <c r="AD2525" t="s">
        <v>10751</v>
      </c>
      <c r="AE2525" t="s">
        <v>10751</v>
      </c>
      <c r="AF2525" t="s">
        <v>10751</v>
      </c>
      <c r="AG2525" t="s">
        <v>10751</v>
      </c>
      <c r="AH2525" t="s">
        <v>10751</v>
      </c>
      <c r="AI2525">
        <v>1</v>
      </c>
      <c r="AJ2525" t="s">
        <v>10751</v>
      </c>
      <c r="AK2525">
        <v>1</v>
      </c>
      <c r="AL2525" t="s">
        <v>10751</v>
      </c>
      <c r="AM2525" t="s">
        <v>10751</v>
      </c>
      <c r="AN2525" t="s">
        <v>10751</v>
      </c>
      <c r="AO2525" t="s">
        <v>10751</v>
      </c>
      <c r="AP2525" t="s">
        <v>10751</v>
      </c>
      <c r="AQ2525" t="s">
        <v>10751</v>
      </c>
      <c r="AR2525" t="s">
        <v>10751</v>
      </c>
      <c r="AS2525" t="s">
        <v>10751</v>
      </c>
      <c r="AT2525" t="s">
        <v>10751</v>
      </c>
      <c r="AU2525" t="s">
        <v>10751</v>
      </c>
      <c r="AV2525">
        <v>1</v>
      </c>
      <c r="AW2525" t="s">
        <v>10751</v>
      </c>
      <c r="AX2525" t="s">
        <v>10751</v>
      </c>
      <c r="AY2525">
        <v>1</v>
      </c>
      <c r="AZ2525" t="s">
        <v>10751</v>
      </c>
      <c r="BA2525" t="s">
        <v>10751</v>
      </c>
      <c r="BB2525" t="s">
        <v>10751</v>
      </c>
      <c r="BC2525" t="s">
        <v>10751</v>
      </c>
      <c r="BD2525" t="s">
        <v>10751</v>
      </c>
    </row>
    <row r="2526" spans="1:56">
      <c r="A2526" t="s">
        <v>10754</v>
      </c>
      <c r="B2526">
        <v>7000</v>
      </c>
      <c r="C2526">
        <v>1975</v>
      </c>
      <c r="D2526" t="s">
        <v>10751</v>
      </c>
      <c r="E2526" t="s">
        <v>10751</v>
      </c>
      <c r="F2526" t="s">
        <v>10751</v>
      </c>
      <c r="H2526" t="s">
        <v>10751</v>
      </c>
      <c r="I2526" t="str">
        <f t="shared" si="46"/>
        <v/>
      </c>
      <c r="K2526" t="s">
        <v>10751</v>
      </c>
      <c r="L2526" t="s">
        <v>10751</v>
      </c>
      <c r="M2526" t="s">
        <v>10751</v>
      </c>
      <c r="N2526" t="s">
        <v>10751</v>
      </c>
      <c r="O2526" t="s">
        <v>10751</v>
      </c>
      <c r="P2526" t="s">
        <v>10751</v>
      </c>
      <c r="Q2526" t="s">
        <v>10751</v>
      </c>
      <c r="R2526" t="s">
        <v>10751</v>
      </c>
      <c r="S2526" t="s">
        <v>10751</v>
      </c>
      <c r="T2526" t="s">
        <v>10751</v>
      </c>
      <c r="U2526" t="s">
        <v>10751</v>
      </c>
      <c r="V2526" t="s">
        <v>10751</v>
      </c>
      <c r="W2526" t="s">
        <v>10751</v>
      </c>
      <c r="X2526" t="s">
        <v>10751</v>
      </c>
      <c r="Y2526" t="s">
        <v>10751</v>
      </c>
      <c r="Z2526" t="s">
        <v>10751</v>
      </c>
      <c r="AA2526" t="s">
        <v>10751</v>
      </c>
      <c r="AB2526" t="s">
        <v>10751</v>
      </c>
      <c r="AC2526" t="s">
        <v>10751</v>
      </c>
      <c r="AD2526" t="s">
        <v>10751</v>
      </c>
      <c r="AE2526" t="s">
        <v>10751</v>
      </c>
      <c r="AF2526" t="s">
        <v>10751</v>
      </c>
      <c r="AG2526" t="s">
        <v>10751</v>
      </c>
      <c r="AH2526" t="s">
        <v>10751</v>
      </c>
      <c r="AI2526" t="s">
        <v>10751</v>
      </c>
      <c r="AJ2526" t="s">
        <v>10751</v>
      </c>
      <c r="AK2526" t="s">
        <v>10751</v>
      </c>
      <c r="AL2526" t="s">
        <v>10751</v>
      </c>
      <c r="AM2526" t="s">
        <v>10751</v>
      </c>
      <c r="AN2526" t="s">
        <v>10751</v>
      </c>
      <c r="AO2526" t="s">
        <v>10751</v>
      </c>
      <c r="AP2526" t="s">
        <v>10751</v>
      </c>
      <c r="AQ2526" t="s">
        <v>10751</v>
      </c>
      <c r="AR2526" t="s">
        <v>10751</v>
      </c>
      <c r="AS2526" t="s">
        <v>10751</v>
      </c>
      <c r="AT2526" t="s">
        <v>10751</v>
      </c>
      <c r="AU2526" t="s">
        <v>10751</v>
      </c>
      <c r="AV2526" t="s">
        <v>10751</v>
      </c>
      <c r="AW2526" t="s">
        <v>10751</v>
      </c>
      <c r="AX2526" t="s">
        <v>10751</v>
      </c>
      <c r="AY2526" t="s">
        <v>10751</v>
      </c>
      <c r="AZ2526" t="s">
        <v>10751</v>
      </c>
      <c r="BA2526" t="s">
        <v>10751</v>
      </c>
      <c r="BB2526" t="s">
        <v>10751</v>
      </c>
      <c r="BC2526" t="s">
        <v>10751</v>
      </c>
      <c r="BD2526" t="s">
        <v>10751</v>
      </c>
    </row>
    <row r="2527" spans="1:56">
      <c r="A2527" t="s">
        <v>10754</v>
      </c>
      <c r="B2527">
        <v>7000</v>
      </c>
      <c r="C2527">
        <v>1976</v>
      </c>
      <c r="D2527" t="s">
        <v>10751</v>
      </c>
      <c r="E2527" t="s">
        <v>10751</v>
      </c>
      <c r="F2527" t="s">
        <v>10751</v>
      </c>
      <c r="H2527" t="s">
        <v>10751</v>
      </c>
      <c r="I2527" t="str">
        <f t="shared" si="46"/>
        <v/>
      </c>
      <c r="K2527" t="s">
        <v>10751</v>
      </c>
      <c r="L2527" t="s">
        <v>10751</v>
      </c>
      <c r="M2527" t="s">
        <v>10751</v>
      </c>
      <c r="N2527" t="s">
        <v>10751</v>
      </c>
      <c r="O2527" t="s">
        <v>10751</v>
      </c>
      <c r="P2527" t="s">
        <v>10751</v>
      </c>
      <c r="Q2527" t="s">
        <v>10751</v>
      </c>
      <c r="R2527" t="s">
        <v>10751</v>
      </c>
      <c r="S2527" t="s">
        <v>10751</v>
      </c>
      <c r="T2527" t="s">
        <v>10751</v>
      </c>
      <c r="U2527" t="s">
        <v>10751</v>
      </c>
      <c r="V2527" t="s">
        <v>10751</v>
      </c>
      <c r="W2527" t="s">
        <v>10751</v>
      </c>
      <c r="X2527" t="s">
        <v>10751</v>
      </c>
      <c r="Y2527" t="s">
        <v>10751</v>
      </c>
      <c r="Z2527" t="s">
        <v>10751</v>
      </c>
      <c r="AA2527" t="s">
        <v>10751</v>
      </c>
      <c r="AB2527" t="s">
        <v>10751</v>
      </c>
      <c r="AC2527" t="s">
        <v>10751</v>
      </c>
      <c r="AD2527" t="s">
        <v>10751</v>
      </c>
      <c r="AE2527" t="s">
        <v>10751</v>
      </c>
      <c r="AF2527" t="s">
        <v>10751</v>
      </c>
      <c r="AG2527" t="s">
        <v>10751</v>
      </c>
      <c r="AH2527" t="s">
        <v>10751</v>
      </c>
      <c r="AI2527" t="s">
        <v>10751</v>
      </c>
      <c r="AJ2527" t="s">
        <v>10751</v>
      </c>
      <c r="AK2527" t="s">
        <v>10751</v>
      </c>
      <c r="AL2527" t="s">
        <v>10751</v>
      </c>
      <c r="AM2527" t="s">
        <v>10751</v>
      </c>
      <c r="AN2527" t="s">
        <v>10751</v>
      </c>
      <c r="AO2527" t="s">
        <v>10751</v>
      </c>
      <c r="AP2527" t="s">
        <v>10751</v>
      </c>
      <c r="AQ2527" t="s">
        <v>10751</v>
      </c>
      <c r="AR2527" t="s">
        <v>10751</v>
      </c>
      <c r="AS2527" t="s">
        <v>10751</v>
      </c>
      <c r="AT2527" t="s">
        <v>10751</v>
      </c>
      <c r="AU2527" t="s">
        <v>10751</v>
      </c>
      <c r="AV2527" t="s">
        <v>10751</v>
      </c>
      <c r="AW2527" t="s">
        <v>10751</v>
      </c>
      <c r="AX2527" t="s">
        <v>10751</v>
      </c>
      <c r="AY2527" t="s">
        <v>10751</v>
      </c>
      <c r="AZ2527" t="s">
        <v>10751</v>
      </c>
      <c r="BA2527" t="s">
        <v>10751</v>
      </c>
      <c r="BB2527" t="s">
        <v>10751</v>
      </c>
      <c r="BC2527" t="s">
        <v>10751</v>
      </c>
      <c r="BD2527" t="s">
        <v>10751</v>
      </c>
    </row>
    <row r="2528" spans="1:56">
      <c r="A2528" t="s">
        <v>10754</v>
      </c>
      <c r="B2528">
        <v>7000</v>
      </c>
      <c r="C2528">
        <v>1977</v>
      </c>
      <c r="D2528" t="s">
        <v>10751</v>
      </c>
      <c r="E2528" t="s">
        <v>10751</v>
      </c>
      <c r="F2528" t="s">
        <v>10751</v>
      </c>
      <c r="H2528" t="s">
        <v>10751</v>
      </c>
      <c r="I2528" t="str">
        <f t="shared" si="46"/>
        <v/>
      </c>
      <c r="K2528" t="s">
        <v>10751</v>
      </c>
      <c r="L2528" t="s">
        <v>10751</v>
      </c>
      <c r="M2528" t="s">
        <v>10751</v>
      </c>
      <c r="N2528" t="s">
        <v>10751</v>
      </c>
      <c r="O2528" t="s">
        <v>10751</v>
      </c>
      <c r="P2528" t="s">
        <v>10751</v>
      </c>
      <c r="Q2528" t="s">
        <v>10751</v>
      </c>
      <c r="R2528" t="s">
        <v>10751</v>
      </c>
      <c r="S2528" t="s">
        <v>10751</v>
      </c>
      <c r="T2528" t="s">
        <v>10751</v>
      </c>
      <c r="U2528" t="s">
        <v>10751</v>
      </c>
      <c r="V2528" t="s">
        <v>10751</v>
      </c>
      <c r="W2528" t="s">
        <v>10751</v>
      </c>
      <c r="X2528" t="s">
        <v>10751</v>
      </c>
      <c r="Y2528" t="s">
        <v>10751</v>
      </c>
      <c r="Z2528" t="s">
        <v>10751</v>
      </c>
      <c r="AA2528" t="s">
        <v>10751</v>
      </c>
      <c r="AB2528" t="s">
        <v>10751</v>
      </c>
      <c r="AC2528" t="s">
        <v>10751</v>
      </c>
      <c r="AD2528" t="s">
        <v>10751</v>
      </c>
      <c r="AE2528" t="s">
        <v>10751</v>
      </c>
      <c r="AF2528" t="s">
        <v>10751</v>
      </c>
      <c r="AG2528" t="s">
        <v>10751</v>
      </c>
      <c r="AH2528" t="s">
        <v>10751</v>
      </c>
      <c r="AI2528" t="s">
        <v>10751</v>
      </c>
      <c r="AJ2528" t="s">
        <v>10751</v>
      </c>
      <c r="AK2528" t="s">
        <v>10751</v>
      </c>
      <c r="AL2528" t="s">
        <v>10751</v>
      </c>
      <c r="AM2528" t="s">
        <v>10751</v>
      </c>
      <c r="AN2528" t="s">
        <v>10751</v>
      </c>
      <c r="AO2528" t="s">
        <v>10751</v>
      </c>
      <c r="AP2528" t="s">
        <v>10751</v>
      </c>
      <c r="AQ2528" t="s">
        <v>10751</v>
      </c>
      <c r="AR2528" t="s">
        <v>10751</v>
      </c>
      <c r="AS2528" t="s">
        <v>10751</v>
      </c>
      <c r="AT2528" t="s">
        <v>10751</v>
      </c>
      <c r="AU2528" t="s">
        <v>10751</v>
      </c>
      <c r="AV2528" t="s">
        <v>10751</v>
      </c>
      <c r="AW2528" t="s">
        <v>10751</v>
      </c>
      <c r="AX2528" t="s">
        <v>10751</v>
      </c>
      <c r="AY2528" t="s">
        <v>10751</v>
      </c>
      <c r="AZ2528" t="s">
        <v>10751</v>
      </c>
      <c r="BA2528" t="s">
        <v>10751</v>
      </c>
      <c r="BB2528" t="s">
        <v>10751</v>
      </c>
      <c r="BC2528" t="s">
        <v>10751</v>
      </c>
      <c r="BD2528" t="s">
        <v>10751</v>
      </c>
    </row>
    <row r="2529" spans="1:56">
      <c r="A2529" t="s">
        <v>10754</v>
      </c>
      <c r="B2529">
        <v>7000</v>
      </c>
      <c r="C2529">
        <v>1978</v>
      </c>
      <c r="D2529" t="s">
        <v>10751</v>
      </c>
      <c r="E2529" t="s">
        <v>10751</v>
      </c>
      <c r="F2529" t="s">
        <v>10751</v>
      </c>
      <c r="H2529" t="s">
        <v>10751</v>
      </c>
      <c r="I2529" t="str">
        <f t="shared" si="46"/>
        <v/>
      </c>
      <c r="K2529" t="s">
        <v>10751</v>
      </c>
      <c r="L2529" t="s">
        <v>10751</v>
      </c>
      <c r="M2529" t="s">
        <v>10751</v>
      </c>
      <c r="N2529" t="s">
        <v>10751</v>
      </c>
      <c r="O2529" t="s">
        <v>10751</v>
      </c>
      <c r="P2529" t="s">
        <v>10751</v>
      </c>
      <c r="Q2529" t="s">
        <v>10751</v>
      </c>
      <c r="R2529" t="s">
        <v>10751</v>
      </c>
      <c r="S2529" t="s">
        <v>10751</v>
      </c>
      <c r="T2529" t="s">
        <v>10751</v>
      </c>
      <c r="U2529" t="s">
        <v>10751</v>
      </c>
      <c r="V2529" t="s">
        <v>10751</v>
      </c>
      <c r="W2529" t="s">
        <v>10751</v>
      </c>
      <c r="X2529" t="s">
        <v>10751</v>
      </c>
      <c r="Y2529" t="s">
        <v>10751</v>
      </c>
      <c r="Z2529" t="s">
        <v>10751</v>
      </c>
      <c r="AA2529" t="s">
        <v>10751</v>
      </c>
      <c r="AB2529" t="s">
        <v>10751</v>
      </c>
      <c r="AC2529" t="s">
        <v>10751</v>
      </c>
      <c r="AD2529" t="s">
        <v>10751</v>
      </c>
      <c r="AE2529" t="s">
        <v>10751</v>
      </c>
      <c r="AF2529" t="s">
        <v>10751</v>
      </c>
      <c r="AG2529" t="s">
        <v>10751</v>
      </c>
      <c r="AH2529" t="s">
        <v>10751</v>
      </c>
      <c r="AI2529" t="s">
        <v>10751</v>
      </c>
      <c r="AJ2529" t="s">
        <v>10751</v>
      </c>
      <c r="AK2529" t="s">
        <v>10751</v>
      </c>
      <c r="AL2529" t="s">
        <v>10751</v>
      </c>
      <c r="AM2529" t="s">
        <v>10751</v>
      </c>
      <c r="AN2529" t="s">
        <v>10751</v>
      </c>
      <c r="AO2529" t="s">
        <v>10751</v>
      </c>
      <c r="AP2529" t="s">
        <v>10751</v>
      </c>
      <c r="AQ2529" t="s">
        <v>10751</v>
      </c>
      <c r="AR2529" t="s">
        <v>10751</v>
      </c>
      <c r="AS2529" t="s">
        <v>10751</v>
      </c>
      <c r="AT2529" t="s">
        <v>10751</v>
      </c>
      <c r="AU2529" t="s">
        <v>10751</v>
      </c>
      <c r="AV2529" t="s">
        <v>10751</v>
      </c>
      <c r="AW2529" t="s">
        <v>10751</v>
      </c>
      <c r="AX2529" t="s">
        <v>10751</v>
      </c>
      <c r="AY2529" t="s">
        <v>10751</v>
      </c>
      <c r="AZ2529" t="s">
        <v>10751</v>
      </c>
      <c r="BA2529" t="s">
        <v>10751</v>
      </c>
      <c r="BB2529" t="s">
        <v>10751</v>
      </c>
      <c r="BC2529" t="s">
        <v>10751</v>
      </c>
      <c r="BD2529" t="s">
        <v>10751</v>
      </c>
    </row>
    <row r="2530" spans="1:56">
      <c r="A2530" t="s">
        <v>10754</v>
      </c>
      <c r="B2530">
        <v>7000</v>
      </c>
      <c r="C2530">
        <v>1979</v>
      </c>
      <c r="D2530" t="s">
        <v>10751</v>
      </c>
      <c r="E2530" t="s">
        <v>10751</v>
      </c>
      <c r="F2530" t="s">
        <v>10751</v>
      </c>
      <c r="H2530" t="s">
        <v>10751</v>
      </c>
      <c r="I2530" t="str">
        <f t="shared" si="46"/>
        <v/>
      </c>
      <c r="K2530" t="s">
        <v>10751</v>
      </c>
      <c r="L2530" t="s">
        <v>10751</v>
      </c>
      <c r="M2530" t="s">
        <v>10751</v>
      </c>
      <c r="N2530" t="s">
        <v>10751</v>
      </c>
      <c r="O2530" t="s">
        <v>10751</v>
      </c>
      <c r="P2530" t="s">
        <v>10751</v>
      </c>
      <c r="Q2530" t="s">
        <v>10751</v>
      </c>
      <c r="R2530" t="s">
        <v>10751</v>
      </c>
      <c r="S2530" t="s">
        <v>10751</v>
      </c>
      <c r="T2530" t="s">
        <v>10751</v>
      </c>
      <c r="U2530" t="s">
        <v>10751</v>
      </c>
      <c r="V2530" t="s">
        <v>10751</v>
      </c>
      <c r="W2530" t="s">
        <v>10751</v>
      </c>
      <c r="X2530" t="s">
        <v>10751</v>
      </c>
      <c r="Y2530" t="s">
        <v>10751</v>
      </c>
      <c r="Z2530" t="s">
        <v>10751</v>
      </c>
      <c r="AA2530" t="s">
        <v>10751</v>
      </c>
      <c r="AB2530" t="s">
        <v>10751</v>
      </c>
      <c r="AC2530" t="s">
        <v>10751</v>
      </c>
      <c r="AD2530" t="s">
        <v>10751</v>
      </c>
      <c r="AE2530" t="s">
        <v>10751</v>
      </c>
      <c r="AF2530" t="s">
        <v>10751</v>
      </c>
      <c r="AG2530" t="s">
        <v>10751</v>
      </c>
      <c r="AH2530" t="s">
        <v>10751</v>
      </c>
      <c r="AI2530" t="s">
        <v>10751</v>
      </c>
      <c r="AJ2530" t="s">
        <v>10751</v>
      </c>
      <c r="AK2530" t="s">
        <v>10751</v>
      </c>
      <c r="AL2530" t="s">
        <v>10751</v>
      </c>
      <c r="AM2530" t="s">
        <v>10751</v>
      </c>
      <c r="AN2530" t="s">
        <v>10751</v>
      </c>
      <c r="AO2530" t="s">
        <v>10751</v>
      </c>
      <c r="AP2530" t="s">
        <v>10751</v>
      </c>
      <c r="AQ2530" t="s">
        <v>10751</v>
      </c>
      <c r="AR2530" t="s">
        <v>10751</v>
      </c>
      <c r="AS2530" t="s">
        <v>10751</v>
      </c>
      <c r="AT2530" t="s">
        <v>10751</v>
      </c>
      <c r="AU2530" t="s">
        <v>10751</v>
      </c>
      <c r="AV2530" t="s">
        <v>10751</v>
      </c>
      <c r="AW2530" t="s">
        <v>10751</v>
      </c>
      <c r="AX2530" t="s">
        <v>10751</v>
      </c>
      <c r="AY2530" t="s">
        <v>10751</v>
      </c>
      <c r="AZ2530" t="s">
        <v>10751</v>
      </c>
      <c r="BA2530" t="s">
        <v>10751</v>
      </c>
      <c r="BB2530" t="s">
        <v>10751</v>
      </c>
      <c r="BC2530" t="s">
        <v>10751</v>
      </c>
      <c r="BD2530" t="s">
        <v>10751</v>
      </c>
    </row>
    <row r="2531" spans="1:56">
      <c r="A2531" t="s">
        <v>10754</v>
      </c>
      <c r="B2531">
        <v>7000</v>
      </c>
      <c r="C2531">
        <v>1980</v>
      </c>
      <c r="D2531" t="s">
        <v>10751</v>
      </c>
      <c r="E2531" t="s">
        <v>10751</v>
      </c>
      <c r="F2531" t="s">
        <v>10751</v>
      </c>
      <c r="H2531" t="s">
        <v>10751</v>
      </c>
      <c r="I2531" t="str">
        <f t="shared" si="46"/>
        <v/>
      </c>
      <c r="K2531" t="s">
        <v>10751</v>
      </c>
      <c r="L2531" t="s">
        <v>10751</v>
      </c>
      <c r="M2531" t="s">
        <v>10751</v>
      </c>
      <c r="N2531" t="s">
        <v>10751</v>
      </c>
      <c r="O2531" t="s">
        <v>10751</v>
      </c>
      <c r="P2531" t="s">
        <v>10751</v>
      </c>
      <c r="Q2531" t="s">
        <v>10751</v>
      </c>
      <c r="R2531" t="s">
        <v>10751</v>
      </c>
      <c r="S2531" t="s">
        <v>10751</v>
      </c>
      <c r="T2531" t="s">
        <v>10751</v>
      </c>
      <c r="U2531" t="s">
        <v>10751</v>
      </c>
      <c r="V2531" t="s">
        <v>10751</v>
      </c>
      <c r="W2531" t="s">
        <v>10751</v>
      </c>
      <c r="X2531" t="s">
        <v>10751</v>
      </c>
      <c r="Y2531" t="s">
        <v>10751</v>
      </c>
      <c r="Z2531" t="s">
        <v>10751</v>
      </c>
      <c r="AA2531" t="s">
        <v>10751</v>
      </c>
      <c r="AB2531" t="s">
        <v>10751</v>
      </c>
      <c r="AC2531" t="s">
        <v>10751</v>
      </c>
      <c r="AD2531" t="s">
        <v>10751</v>
      </c>
      <c r="AE2531" t="s">
        <v>10751</v>
      </c>
      <c r="AF2531" t="s">
        <v>10751</v>
      </c>
      <c r="AG2531" t="s">
        <v>10751</v>
      </c>
      <c r="AH2531" t="s">
        <v>10751</v>
      </c>
      <c r="AI2531" t="s">
        <v>10751</v>
      </c>
      <c r="AJ2531" t="s">
        <v>10751</v>
      </c>
      <c r="AK2531" t="s">
        <v>10751</v>
      </c>
      <c r="AL2531" t="s">
        <v>10751</v>
      </c>
      <c r="AM2531" t="s">
        <v>10751</v>
      </c>
      <c r="AN2531" t="s">
        <v>10751</v>
      </c>
      <c r="AO2531" t="s">
        <v>10751</v>
      </c>
      <c r="AP2531" t="s">
        <v>10751</v>
      </c>
      <c r="AQ2531" t="s">
        <v>10751</v>
      </c>
      <c r="AR2531" t="s">
        <v>10751</v>
      </c>
      <c r="AS2531" t="s">
        <v>10751</v>
      </c>
      <c r="AT2531" t="s">
        <v>10751</v>
      </c>
      <c r="AU2531" t="s">
        <v>10751</v>
      </c>
      <c r="AV2531" t="s">
        <v>10751</v>
      </c>
      <c r="AW2531" t="s">
        <v>10751</v>
      </c>
      <c r="AX2531" t="s">
        <v>10751</v>
      </c>
      <c r="AY2531" t="s">
        <v>10751</v>
      </c>
      <c r="AZ2531" t="s">
        <v>10751</v>
      </c>
      <c r="BA2531" t="s">
        <v>10751</v>
      </c>
      <c r="BB2531" t="s">
        <v>10751</v>
      </c>
      <c r="BC2531" t="s">
        <v>10751</v>
      </c>
      <c r="BD2531" t="s">
        <v>10751</v>
      </c>
    </row>
    <row r="2532" spans="1:56">
      <c r="A2532" t="s">
        <v>10754</v>
      </c>
      <c r="B2532">
        <v>7000</v>
      </c>
      <c r="C2532">
        <v>1981</v>
      </c>
      <c r="D2532" t="s">
        <v>10751</v>
      </c>
      <c r="E2532" t="s">
        <v>10751</v>
      </c>
      <c r="F2532" t="s">
        <v>10751</v>
      </c>
      <c r="H2532" t="s">
        <v>10751</v>
      </c>
      <c r="I2532" t="str">
        <f t="shared" si="46"/>
        <v/>
      </c>
      <c r="K2532" t="s">
        <v>10751</v>
      </c>
      <c r="L2532" t="s">
        <v>10751</v>
      </c>
      <c r="M2532" t="s">
        <v>10751</v>
      </c>
      <c r="N2532" t="s">
        <v>10751</v>
      </c>
      <c r="O2532" t="s">
        <v>10751</v>
      </c>
      <c r="P2532" t="s">
        <v>10751</v>
      </c>
      <c r="Q2532" t="s">
        <v>10751</v>
      </c>
      <c r="R2532" t="s">
        <v>10751</v>
      </c>
      <c r="S2532" t="s">
        <v>10751</v>
      </c>
      <c r="T2532" t="s">
        <v>10751</v>
      </c>
      <c r="U2532" t="s">
        <v>10751</v>
      </c>
      <c r="V2532" t="s">
        <v>10751</v>
      </c>
      <c r="W2532" t="s">
        <v>10751</v>
      </c>
      <c r="X2532" t="s">
        <v>10751</v>
      </c>
      <c r="Y2532" t="s">
        <v>10751</v>
      </c>
      <c r="Z2532" t="s">
        <v>10751</v>
      </c>
      <c r="AA2532" t="s">
        <v>10751</v>
      </c>
      <c r="AB2532" t="s">
        <v>10751</v>
      </c>
      <c r="AC2532" t="s">
        <v>10751</v>
      </c>
      <c r="AD2532" t="s">
        <v>10751</v>
      </c>
      <c r="AE2532" t="s">
        <v>10751</v>
      </c>
      <c r="AF2532" t="s">
        <v>10751</v>
      </c>
      <c r="AG2532" t="s">
        <v>10751</v>
      </c>
      <c r="AH2532" t="s">
        <v>10751</v>
      </c>
      <c r="AI2532" t="s">
        <v>10751</v>
      </c>
      <c r="AJ2532" t="s">
        <v>10751</v>
      </c>
      <c r="AK2532" t="s">
        <v>10751</v>
      </c>
      <c r="AL2532" t="s">
        <v>10751</v>
      </c>
      <c r="AM2532" t="s">
        <v>10751</v>
      </c>
      <c r="AN2532" t="s">
        <v>10751</v>
      </c>
      <c r="AO2532" t="s">
        <v>10751</v>
      </c>
      <c r="AP2532" t="s">
        <v>10751</v>
      </c>
      <c r="AQ2532" t="s">
        <v>10751</v>
      </c>
      <c r="AR2532" t="s">
        <v>10751</v>
      </c>
      <c r="AS2532" t="s">
        <v>10751</v>
      </c>
      <c r="AT2532" t="s">
        <v>10751</v>
      </c>
      <c r="AU2532" t="s">
        <v>10751</v>
      </c>
      <c r="AV2532" t="s">
        <v>10751</v>
      </c>
      <c r="AW2532" t="s">
        <v>10751</v>
      </c>
      <c r="AX2532" t="s">
        <v>10751</v>
      </c>
      <c r="AY2532" t="s">
        <v>10751</v>
      </c>
      <c r="AZ2532" t="s">
        <v>10751</v>
      </c>
      <c r="BA2532" t="s">
        <v>10751</v>
      </c>
      <c r="BB2532" t="s">
        <v>10751</v>
      </c>
      <c r="BC2532" t="s">
        <v>10751</v>
      </c>
      <c r="BD2532" t="s">
        <v>10751</v>
      </c>
    </row>
    <row r="2533" spans="1:56">
      <c r="A2533" t="s">
        <v>10754</v>
      </c>
      <c r="B2533">
        <v>7000</v>
      </c>
      <c r="C2533">
        <v>1982</v>
      </c>
      <c r="D2533" t="s">
        <v>10751</v>
      </c>
      <c r="E2533" t="s">
        <v>10751</v>
      </c>
      <c r="F2533" t="s">
        <v>10751</v>
      </c>
      <c r="H2533" t="s">
        <v>10751</v>
      </c>
      <c r="I2533" t="str">
        <f t="shared" si="46"/>
        <v/>
      </c>
      <c r="K2533" t="s">
        <v>10751</v>
      </c>
      <c r="L2533" t="s">
        <v>10751</v>
      </c>
      <c r="M2533" t="s">
        <v>10751</v>
      </c>
      <c r="N2533" t="s">
        <v>10751</v>
      </c>
      <c r="O2533" t="s">
        <v>10751</v>
      </c>
      <c r="P2533" t="s">
        <v>10751</v>
      </c>
      <c r="Q2533" t="s">
        <v>10751</v>
      </c>
      <c r="R2533" t="s">
        <v>10751</v>
      </c>
      <c r="S2533" t="s">
        <v>10751</v>
      </c>
      <c r="T2533" t="s">
        <v>10751</v>
      </c>
      <c r="U2533" t="s">
        <v>10751</v>
      </c>
      <c r="V2533" t="s">
        <v>10751</v>
      </c>
      <c r="W2533" t="s">
        <v>10751</v>
      </c>
      <c r="X2533" t="s">
        <v>10751</v>
      </c>
      <c r="Y2533" t="s">
        <v>10751</v>
      </c>
      <c r="Z2533" t="s">
        <v>10751</v>
      </c>
      <c r="AA2533" t="s">
        <v>10751</v>
      </c>
      <c r="AB2533" t="s">
        <v>10751</v>
      </c>
      <c r="AC2533" t="s">
        <v>10751</v>
      </c>
      <c r="AD2533" t="s">
        <v>10751</v>
      </c>
      <c r="AE2533" t="s">
        <v>10751</v>
      </c>
      <c r="AF2533" t="s">
        <v>10751</v>
      </c>
      <c r="AG2533" t="s">
        <v>10751</v>
      </c>
      <c r="AH2533" t="s">
        <v>10751</v>
      </c>
      <c r="AI2533" t="s">
        <v>10751</v>
      </c>
      <c r="AJ2533" t="s">
        <v>10751</v>
      </c>
      <c r="AK2533" t="s">
        <v>10751</v>
      </c>
      <c r="AL2533" t="s">
        <v>10751</v>
      </c>
      <c r="AM2533" t="s">
        <v>10751</v>
      </c>
      <c r="AN2533" t="s">
        <v>10751</v>
      </c>
      <c r="AO2533" t="s">
        <v>10751</v>
      </c>
      <c r="AP2533" t="s">
        <v>10751</v>
      </c>
      <c r="AQ2533" t="s">
        <v>10751</v>
      </c>
      <c r="AR2533" t="s">
        <v>10751</v>
      </c>
      <c r="AS2533" t="s">
        <v>10751</v>
      </c>
      <c r="AT2533" t="s">
        <v>10751</v>
      </c>
      <c r="AU2533" t="s">
        <v>10751</v>
      </c>
      <c r="AV2533" t="s">
        <v>10751</v>
      </c>
      <c r="AW2533" t="s">
        <v>10751</v>
      </c>
      <c r="AX2533" t="s">
        <v>10751</v>
      </c>
      <c r="AY2533" t="s">
        <v>10751</v>
      </c>
      <c r="AZ2533" t="s">
        <v>10751</v>
      </c>
      <c r="BA2533" t="s">
        <v>10751</v>
      </c>
      <c r="BB2533" t="s">
        <v>10751</v>
      </c>
      <c r="BC2533" t="s">
        <v>10751</v>
      </c>
      <c r="BD2533" t="s">
        <v>10751</v>
      </c>
    </row>
    <row r="2534" spans="1:56">
      <c r="A2534" t="s">
        <v>10754</v>
      </c>
      <c r="B2534">
        <v>7000</v>
      </c>
      <c r="C2534">
        <v>1983</v>
      </c>
      <c r="D2534" t="s">
        <v>10751</v>
      </c>
      <c r="E2534" t="s">
        <v>10751</v>
      </c>
      <c r="F2534" t="s">
        <v>10751</v>
      </c>
      <c r="H2534" t="s">
        <v>10751</v>
      </c>
      <c r="I2534" t="str">
        <f t="shared" si="46"/>
        <v/>
      </c>
      <c r="K2534" t="s">
        <v>10751</v>
      </c>
      <c r="L2534" t="s">
        <v>10751</v>
      </c>
      <c r="M2534" t="s">
        <v>10751</v>
      </c>
      <c r="N2534" t="s">
        <v>10751</v>
      </c>
      <c r="O2534" t="s">
        <v>10751</v>
      </c>
      <c r="P2534" t="s">
        <v>10751</v>
      </c>
      <c r="Q2534" t="s">
        <v>10751</v>
      </c>
      <c r="R2534" t="s">
        <v>10751</v>
      </c>
      <c r="S2534" t="s">
        <v>10751</v>
      </c>
      <c r="T2534" t="s">
        <v>10751</v>
      </c>
      <c r="U2534" t="s">
        <v>10751</v>
      </c>
      <c r="V2534" t="s">
        <v>10751</v>
      </c>
      <c r="W2534" t="s">
        <v>10751</v>
      </c>
      <c r="X2534" t="s">
        <v>10751</v>
      </c>
      <c r="Y2534" t="s">
        <v>10751</v>
      </c>
      <c r="Z2534" t="s">
        <v>10751</v>
      </c>
      <c r="AA2534" t="s">
        <v>10751</v>
      </c>
      <c r="AB2534" t="s">
        <v>10751</v>
      </c>
      <c r="AC2534" t="s">
        <v>10751</v>
      </c>
      <c r="AD2534" t="s">
        <v>10751</v>
      </c>
      <c r="AE2534" t="s">
        <v>10751</v>
      </c>
      <c r="AF2534" t="s">
        <v>10751</v>
      </c>
      <c r="AG2534" t="s">
        <v>10751</v>
      </c>
      <c r="AH2534" t="s">
        <v>10751</v>
      </c>
      <c r="AI2534" t="s">
        <v>10751</v>
      </c>
      <c r="AJ2534" t="s">
        <v>10751</v>
      </c>
      <c r="AK2534" t="s">
        <v>10751</v>
      </c>
      <c r="AL2534" t="s">
        <v>10751</v>
      </c>
      <c r="AM2534" t="s">
        <v>10751</v>
      </c>
      <c r="AN2534" t="s">
        <v>10751</v>
      </c>
      <c r="AO2534" t="s">
        <v>10751</v>
      </c>
      <c r="AP2534" t="s">
        <v>10751</v>
      </c>
      <c r="AQ2534" t="s">
        <v>10751</v>
      </c>
      <c r="AR2534" t="s">
        <v>10751</v>
      </c>
      <c r="AS2534" t="s">
        <v>10751</v>
      </c>
      <c r="AT2534" t="s">
        <v>10751</v>
      </c>
      <c r="AU2534" t="s">
        <v>10751</v>
      </c>
      <c r="AV2534" t="s">
        <v>10751</v>
      </c>
      <c r="AW2534" t="s">
        <v>10751</v>
      </c>
      <c r="AX2534" t="s">
        <v>10751</v>
      </c>
      <c r="AY2534" t="s">
        <v>10751</v>
      </c>
      <c r="AZ2534" t="s">
        <v>10751</v>
      </c>
      <c r="BA2534" t="s">
        <v>10751</v>
      </c>
      <c r="BB2534" t="s">
        <v>10751</v>
      </c>
      <c r="BC2534" t="s">
        <v>10751</v>
      </c>
      <c r="BD2534" t="s">
        <v>10751</v>
      </c>
    </row>
    <row r="2535" spans="1:56">
      <c r="A2535" t="s">
        <v>10754</v>
      </c>
      <c r="B2535">
        <v>7000</v>
      </c>
      <c r="C2535">
        <v>1984</v>
      </c>
      <c r="D2535" t="s">
        <v>10751</v>
      </c>
      <c r="E2535" t="s">
        <v>10751</v>
      </c>
      <c r="F2535" t="s">
        <v>10751</v>
      </c>
      <c r="H2535" t="s">
        <v>10751</v>
      </c>
      <c r="I2535" t="str">
        <f t="shared" si="46"/>
        <v/>
      </c>
      <c r="K2535" t="s">
        <v>10751</v>
      </c>
      <c r="L2535" t="s">
        <v>10751</v>
      </c>
      <c r="M2535" t="s">
        <v>10751</v>
      </c>
      <c r="N2535" t="s">
        <v>10751</v>
      </c>
      <c r="O2535" t="s">
        <v>10751</v>
      </c>
      <c r="P2535" t="s">
        <v>10751</v>
      </c>
      <c r="Q2535" t="s">
        <v>10751</v>
      </c>
      <c r="R2535" t="s">
        <v>10751</v>
      </c>
      <c r="S2535" t="s">
        <v>10751</v>
      </c>
      <c r="T2535" t="s">
        <v>10751</v>
      </c>
      <c r="U2535" t="s">
        <v>10751</v>
      </c>
      <c r="V2535" t="s">
        <v>10751</v>
      </c>
      <c r="W2535" t="s">
        <v>10751</v>
      </c>
      <c r="X2535" t="s">
        <v>10751</v>
      </c>
      <c r="Y2535" t="s">
        <v>10751</v>
      </c>
      <c r="Z2535" t="s">
        <v>10751</v>
      </c>
      <c r="AA2535" t="s">
        <v>10751</v>
      </c>
      <c r="AB2535" t="s">
        <v>10751</v>
      </c>
      <c r="AC2535" t="s">
        <v>10751</v>
      </c>
      <c r="AD2535" t="s">
        <v>10751</v>
      </c>
      <c r="AE2535" t="s">
        <v>10751</v>
      </c>
      <c r="AF2535" t="s">
        <v>10751</v>
      </c>
      <c r="AG2535" t="s">
        <v>10751</v>
      </c>
      <c r="AH2535" t="s">
        <v>10751</v>
      </c>
      <c r="AI2535" t="s">
        <v>10751</v>
      </c>
      <c r="AJ2535" t="s">
        <v>10751</v>
      </c>
      <c r="AK2535" t="s">
        <v>10751</v>
      </c>
      <c r="AL2535" t="s">
        <v>10751</v>
      </c>
      <c r="AM2535" t="s">
        <v>10751</v>
      </c>
      <c r="AN2535" t="s">
        <v>10751</v>
      </c>
      <c r="AO2535" t="s">
        <v>10751</v>
      </c>
      <c r="AP2535" t="s">
        <v>10751</v>
      </c>
      <c r="AQ2535" t="s">
        <v>10751</v>
      </c>
      <c r="AR2535" t="s">
        <v>10751</v>
      </c>
      <c r="AS2535" t="s">
        <v>10751</v>
      </c>
      <c r="AT2535" t="s">
        <v>10751</v>
      </c>
      <c r="AU2535" t="s">
        <v>10751</v>
      </c>
      <c r="AV2535" t="s">
        <v>10751</v>
      </c>
      <c r="AW2535" t="s">
        <v>10751</v>
      </c>
      <c r="AX2535" t="s">
        <v>10751</v>
      </c>
      <c r="AY2535" t="s">
        <v>10751</v>
      </c>
      <c r="AZ2535" t="s">
        <v>10751</v>
      </c>
      <c r="BA2535" t="s">
        <v>10751</v>
      </c>
      <c r="BB2535" t="s">
        <v>10751</v>
      </c>
      <c r="BC2535" t="s">
        <v>10751</v>
      </c>
      <c r="BD2535" t="s">
        <v>10751</v>
      </c>
    </row>
    <row r="2536" spans="1:56">
      <c r="A2536" t="s">
        <v>10754</v>
      </c>
      <c r="B2536">
        <v>7000</v>
      </c>
      <c r="C2536">
        <v>1985</v>
      </c>
      <c r="D2536" t="s">
        <v>10751</v>
      </c>
      <c r="E2536" t="s">
        <v>10751</v>
      </c>
      <c r="F2536" t="s">
        <v>10751</v>
      </c>
      <c r="H2536" t="s">
        <v>10751</v>
      </c>
      <c r="I2536" t="str">
        <f t="shared" si="46"/>
        <v/>
      </c>
      <c r="K2536" t="s">
        <v>10751</v>
      </c>
      <c r="L2536" t="s">
        <v>10751</v>
      </c>
      <c r="M2536" t="s">
        <v>10751</v>
      </c>
      <c r="N2536" t="s">
        <v>10751</v>
      </c>
      <c r="O2536" t="s">
        <v>10751</v>
      </c>
      <c r="P2536" t="s">
        <v>10751</v>
      </c>
      <c r="Q2536" t="s">
        <v>10751</v>
      </c>
      <c r="R2536" t="s">
        <v>10751</v>
      </c>
      <c r="S2536" t="s">
        <v>10751</v>
      </c>
      <c r="T2536" t="s">
        <v>10751</v>
      </c>
      <c r="U2536" t="s">
        <v>10751</v>
      </c>
      <c r="V2536" t="s">
        <v>10751</v>
      </c>
      <c r="W2536" t="s">
        <v>10751</v>
      </c>
      <c r="X2536" t="s">
        <v>10751</v>
      </c>
      <c r="Y2536" t="s">
        <v>10751</v>
      </c>
      <c r="Z2536" t="s">
        <v>10751</v>
      </c>
      <c r="AA2536" t="s">
        <v>10751</v>
      </c>
      <c r="AB2536" t="s">
        <v>10751</v>
      </c>
      <c r="AC2536" t="s">
        <v>10751</v>
      </c>
      <c r="AD2536" t="s">
        <v>10751</v>
      </c>
      <c r="AE2536" t="s">
        <v>10751</v>
      </c>
      <c r="AF2536" t="s">
        <v>10751</v>
      </c>
      <c r="AG2536" t="s">
        <v>10751</v>
      </c>
      <c r="AH2536" t="s">
        <v>10751</v>
      </c>
      <c r="AI2536" t="s">
        <v>10751</v>
      </c>
      <c r="AJ2536" t="s">
        <v>10751</v>
      </c>
      <c r="AK2536" t="s">
        <v>10751</v>
      </c>
      <c r="AL2536" t="s">
        <v>10751</v>
      </c>
      <c r="AM2536" t="s">
        <v>10751</v>
      </c>
      <c r="AN2536" t="s">
        <v>10751</v>
      </c>
      <c r="AO2536" t="s">
        <v>10751</v>
      </c>
      <c r="AP2536" t="s">
        <v>10751</v>
      </c>
      <c r="AQ2536" t="s">
        <v>10751</v>
      </c>
      <c r="AR2536" t="s">
        <v>10751</v>
      </c>
      <c r="AS2536" t="s">
        <v>10751</v>
      </c>
      <c r="AT2536" t="s">
        <v>10751</v>
      </c>
      <c r="AU2536" t="s">
        <v>10751</v>
      </c>
      <c r="AV2536" t="s">
        <v>10751</v>
      </c>
      <c r="AW2536" t="s">
        <v>10751</v>
      </c>
      <c r="AX2536" t="s">
        <v>10751</v>
      </c>
      <c r="AY2536" t="s">
        <v>10751</v>
      </c>
      <c r="AZ2536" t="s">
        <v>10751</v>
      </c>
      <c r="BA2536" t="s">
        <v>10751</v>
      </c>
      <c r="BB2536" t="s">
        <v>10751</v>
      </c>
      <c r="BC2536" t="s">
        <v>10751</v>
      </c>
      <c r="BD2536" t="s">
        <v>10751</v>
      </c>
    </row>
    <row r="2537" spans="1:56">
      <c r="A2537" t="s">
        <v>10754</v>
      </c>
      <c r="B2537">
        <v>7000</v>
      </c>
      <c r="C2537">
        <v>1986</v>
      </c>
      <c r="D2537" t="s">
        <v>10751</v>
      </c>
      <c r="E2537" t="s">
        <v>10751</v>
      </c>
      <c r="F2537" t="s">
        <v>10751</v>
      </c>
      <c r="H2537" t="s">
        <v>10751</v>
      </c>
      <c r="I2537" t="str">
        <f t="shared" si="46"/>
        <v/>
      </c>
      <c r="K2537" t="s">
        <v>10751</v>
      </c>
      <c r="L2537" t="s">
        <v>10751</v>
      </c>
      <c r="M2537" t="s">
        <v>10751</v>
      </c>
      <c r="N2537" t="s">
        <v>10751</v>
      </c>
      <c r="O2537" t="s">
        <v>10751</v>
      </c>
      <c r="P2537" t="s">
        <v>10751</v>
      </c>
      <c r="Q2537" t="s">
        <v>10751</v>
      </c>
      <c r="R2537" t="s">
        <v>10751</v>
      </c>
      <c r="S2537" t="s">
        <v>10751</v>
      </c>
      <c r="T2537" t="s">
        <v>10751</v>
      </c>
      <c r="U2537" t="s">
        <v>10751</v>
      </c>
      <c r="V2537" t="s">
        <v>10751</v>
      </c>
      <c r="W2537" t="s">
        <v>10751</v>
      </c>
      <c r="X2537" t="s">
        <v>10751</v>
      </c>
      <c r="Y2537" t="s">
        <v>10751</v>
      </c>
      <c r="Z2537" t="s">
        <v>10751</v>
      </c>
      <c r="AA2537" t="s">
        <v>10751</v>
      </c>
      <c r="AB2537" t="s">
        <v>10751</v>
      </c>
      <c r="AC2537" t="s">
        <v>10751</v>
      </c>
      <c r="AD2537" t="s">
        <v>10751</v>
      </c>
      <c r="AE2537" t="s">
        <v>10751</v>
      </c>
      <c r="AF2537" t="s">
        <v>10751</v>
      </c>
      <c r="AG2537" t="s">
        <v>10751</v>
      </c>
      <c r="AH2537" t="s">
        <v>10751</v>
      </c>
      <c r="AI2537" t="s">
        <v>10751</v>
      </c>
      <c r="AJ2537" t="s">
        <v>10751</v>
      </c>
      <c r="AK2537" t="s">
        <v>10751</v>
      </c>
      <c r="AL2537" t="s">
        <v>10751</v>
      </c>
      <c r="AM2537" t="s">
        <v>10751</v>
      </c>
      <c r="AN2537" t="s">
        <v>10751</v>
      </c>
      <c r="AO2537" t="s">
        <v>10751</v>
      </c>
      <c r="AP2537" t="s">
        <v>10751</v>
      </c>
      <c r="AQ2537" t="s">
        <v>10751</v>
      </c>
      <c r="AR2537" t="s">
        <v>10751</v>
      </c>
      <c r="AS2537" t="s">
        <v>10751</v>
      </c>
      <c r="AT2537" t="s">
        <v>10751</v>
      </c>
      <c r="AU2537" t="s">
        <v>10751</v>
      </c>
      <c r="AV2537" t="s">
        <v>10751</v>
      </c>
      <c r="AW2537" t="s">
        <v>10751</v>
      </c>
      <c r="AX2537" t="s">
        <v>10751</v>
      </c>
      <c r="AY2537" t="s">
        <v>10751</v>
      </c>
      <c r="AZ2537" t="s">
        <v>10751</v>
      </c>
      <c r="BA2537" t="s">
        <v>10751</v>
      </c>
      <c r="BB2537" t="s">
        <v>10751</v>
      </c>
      <c r="BC2537" t="s">
        <v>10751</v>
      </c>
      <c r="BD2537" t="s">
        <v>10751</v>
      </c>
    </row>
    <row r="2538" spans="1:56">
      <c r="A2538" t="s">
        <v>10754</v>
      </c>
      <c r="B2538">
        <v>7000</v>
      </c>
      <c r="C2538">
        <v>1987</v>
      </c>
      <c r="D2538" t="s">
        <v>10751</v>
      </c>
      <c r="E2538" t="s">
        <v>10751</v>
      </c>
      <c r="F2538" t="s">
        <v>10751</v>
      </c>
      <c r="H2538" t="s">
        <v>10751</v>
      </c>
      <c r="I2538" t="str">
        <f t="shared" si="46"/>
        <v/>
      </c>
      <c r="K2538" t="s">
        <v>10751</v>
      </c>
      <c r="L2538" t="s">
        <v>10751</v>
      </c>
      <c r="M2538" t="s">
        <v>10751</v>
      </c>
      <c r="N2538" t="s">
        <v>10751</v>
      </c>
      <c r="O2538" t="s">
        <v>10751</v>
      </c>
      <c r="P2538" t="s">
        <v>10751</v>
      </c>
      <c r="Q2538" t="s">
        <v>10751</v>
      </c>
      <c r="R2538" t="s">
        <v>10751</v>
      </c>
      <c r="S2538" t="s">
        <v>10751</v>
      </c>
      <c r="T2538" t="s">
        <v>10751</v>
      </c>
      <c r="U2538" t="s">
        <v>10751</v>
      </c>
      <c r="V2538" t="s">
        <v>10751</v>
      </c>
      <c r="W2538" t="s">
        <v>10751</v>
      </c>
      <c r="X2538" t="s">
        <v>10751</v>
      </c>
      <c r="Y2538" t="s">
        <v>10751</v>
      </c>
      <c r="Z2538" t="s">
        <v>10751</v>
      </c>
      <c r="AA2538" t="s">
        <v>10751</v>
      </c>
      <c r="AB2538" t="s">
        <v>10751</v>
      </c>
      <c r="AC2538" t="s">
        <v>10751</v>
      </c>
      <c r="AD2538" t="s">
        <v>10751</v>
      </c>
      <c r="AE2538" t="s">
        <v>10751</v>
      </c>
      <c r="AF2538" t="s">
        <v>10751</v>
      </c>
      <c r="AG2538" t="s">
        <v>10751</v>
      </c>
      <c r="AH2538" t="s">
        <v>10751</v>
      </c>
      <c r="AI2538" t="s">
        <v>10751</v>
      </c>
      <c r="AJ2538" t="s">
        <v>10751</v>
      </c>
      <c r="AK2538" t="s">
        <v>10751</v>
      </c>
      <c r="AL2538" t="s">
        <v>10751</v>
      </c>
      <c r="AM2538" t="s">
        <v>10751</v>
      </c>
      <c r="AN2538" t="s">
        <v>10751</v>
      </c>
      <c r="AO2538" t="s">
        <v>10751</v>
      </c>
      <c r="AP2538" t="s">
        <v>10751</v>
      </c>
      <c r="AQ2538" t="s">
        <v>10751</v>
      </c>
      <c r="AR2538" t="s">
        <v>10751</v>
      </c>
      <c r="AS2538" t="s">
        <v>10751</v>
      </c>
      <c r="AT2538" t="s">
        <v>10751</v>
      </c>
      <c r="AU2538" t="s">
        <v>10751</v>
      </c>
      <c r="AV2538" t="s">
        <v>10751</v>
      </c>
      <c r="AW2538" t="s">
        <v>10751</v>
      </c>
      <c r="AX2538" t="s">
        <v>10751</v>
      </c>
      <c r="AY2538" t="s">
        <v>10751</v>
      </c>
      <c r="AZ2538" t="s">
        <v>10751</v>
      </c>
      <c r="BA2538" t="s">
        <v>10751</v>
      </c>
      <c r="BB2538" t="s">
        <v>10751</v>
      </c>
      <c r="BC2538" t="s">
        <v>10751</v>
      </c>
      <c r="BD2538" t="s">
        <v>10751</v>
      </c>
    </row>
    <row r="2539" spans="1:56">
      <c r="A2539" t="s">
        <v>10754</v>
      </c>
      <c r="B2539">
        <v>7000</v>
      </c>
      <c r="C2539">
        <v>1988</v>
      </c>
      <c r="D2539" t="s">
        <v>10751</v>
      </c>
      <c r="E2539" t="s">
        <v>10751</v>
      </c>
      <c r="F2539" t="s">
        <v>10751</v>
      </c>
      <c r="H2539" t="s">
        <v>10751</v>
      </c>
      <c r="I2539" t="str">
        <f t="shared" si="46"/>
        <v/>
      </c>
      <c r="K2539" t="s">
        <v>10751</v>
      </c>
      <c r="L2539" t="s">
        <v>10751</v>
      </c>
      <c r="M2539" t="s">
        <v>10751</v>
      </c>
      <c r="N2539" t="s">
        <v>10751</v>
      </c>
      <c r="O2539" t="s">
        <v>10751</v>
      </c>
      <c r="P2539" t="s">
        <v>10751</v>
      </c>
      <c r="Q2539" t="s">
        <v>10751</v>
      </c>
      <c r="R2539" t="s">
        <v>10751</v>
      </c>
      <c r="S2539" t="s">
        <v>10751</v>
      </c>
      <c r="T2539" t="s">
        <v>10751</v>
      </c>
      <c r="U2539" t="s">
        <v>10751</v>
      </c>
      <c r="V2539" t="s">
        <v>10751</v>
      </c>
      <c r="W2539" t="s">
        <v>10751</v>
      </c>
      <c r="X2539" t="s">
        <v>10751</v>
      </c>
      <c r="Y2539" t="s">
        <v>10751</v>
      </c>
      <c r="Z2539" t="s">
        <v>10751</v>
      </c>
      <c r="AA2539" t="s">
        <v>10751</v>
      </c>
      <c r="AB2539" t="s">
        <v>10751</v>
      </c>
      <c r="AC2539" t="s">
        <v>10751</v>
      </c>
      <c r="AD2539" t="s">
        <v>10751</v>
      </c>
      <c r="AE2539" t="s">
        <v>10751</v>
      </c>
      <c r="AF2539" t="s">
        <v>10751</v>
      </c>
      <c r="AG2539" t="s">
        <v>10751</v>
      </c>
      <c r="AH2539" t="s">
        <v>10751</v>
      </c>
      <c r="AI2539" t="s">
        <v>10751</v>
      </c>
      <c r="AJ2539" t="s">
        <v>10751</v>
      </c>
      <c r="AK2539" t="s">
        <v>10751</v>
      </c>
      <c r="AL2539" t="s">
        <v>10751</v>
      </c>
      <c r="AM2539" t="s">
        <v>10751</v>
      </c>
      <c r="AN2539" t="s">
        <v>10751</v>
      </c>
      <c r="AO2539" t="s">
        <v>10751</v>
      </c>
      <c r="AP2539" t="s">
        <v>10751</v>
      </c>
      <c r="AQ2539" t="s">
        <v>10751</v>
      </c>
      <c r="AR2539" t="s">
        <v>10751</v>
      </c>
      <c r="AS2539" t="s">
        <v>10751</v>
      </c>
      <c r="AT2539" t="s">
        <v>10751</v>
      </c>
      <c r="AU2539" t="s">
        <v>10751</v>
      </c>
      <c r="AV2539" t="s">
        <v>10751</v>
      </c>
      <c r="AW2539" t="s">
        <v>10751</v>
      </c>
      <c r="AX2539" t="s">
        <v>10751</v>
      </c>
      <c r="AY2539" t="s">
        <v>10751</v>
      </c>
      <c r="AZ2539" t="s">
        <v>10751</v>
      </c>
      <c r="BA2539" t="s">
        <v>10751</v>
      </c>
      <c r="BB2539" t="s">
        <v>10751</v>
      </c>
      <c r="BC2539" t="s">
        <v>10751</v>
      </c>
      <c r="BD2539" t="s">
        <v>10751</v>
      </c>
    </row>
    <row r="2540" spans="1:56">
      <c r="A2540" t="s">
        <v>10754</v>
      </c>
      <c r="B2540">
        <v>7000</v>
      </c>
      <c r="C2540">
        <v>1989</v>
      </c>
      <c r="D2540" t="s">
        <v>10751</v>
      </c>
      <c r="E2540" t="s">
        <v>10751</v>
      </c>
      <c r="F2540" t="s">
        <v>10751</v>
      </c>
      <c r="H2540" t="s">
        <v>10751</v>
      </c>
      <c r="I2540" t="str">
        <f t="shared" si="46"/>
        <v/>
      </c>
      <c r="K2540" t="s">
        <v>10751</v>
      </c>
      <c r="L2540" t="s">
        <v>10751</v>
      </c>
      <c r="M2540" t="s">
        <v>10751</v>
      </c>
      <c r="N2540" t="s">
        <v>10751</v>
      </c>
      <c r="O2540" t="s">
        <v>10751</v>
      </c>
      <c r="P2540" t="s">
        <v>10751</v>
      </c>
      <c r="Q2540" t="s">
        <v>10751</v>
      </c>
      <c r="R2540" t="s">
        <v>10751</v>
      </c>
      <c r="S2540" t="s">
        <v>10751</v>
      </c>
      <c r="T2540" t="s">
        <v>10751</v>
      </c>
      <c r="U2540" t="s">
        <v>10751</v>
      </c>
      <c r="V2540" t="s">
        <v>10751</v>
      </c>
      <c r="W2540" t="s">
        <v>10751</v>
      </c>
      <c r="X2540" t="s">
        <v>10751</v>
      </c>
      <c r="Y2540" t="s">
        <v>10751</v>
      </c>
      <c r="Z2540" t="s">
        <v>10751</v>
      </c>
      <c r="AA2540" t="s">
        <v>10751</v>
      </c>
      <c r="AB2540" t="s">
        <v>10751</v>
      </c>
      <c r="AC2540" t="s">
        <v>10751</v>
      </c>
      <c r="AD2540" t="s">
        <v>10751</v>
      </c>
      <c r="AE2540" t="s">
        <v>10751</v>
      </c>
      <c r="AF2540" t="s">
        <v>10751</v>
      </c>
      <c r="AG2540" t="s">
        <v>10751</v>
      </c>
      <c r="AH2540" t="s">
        <v>10751</v>
      </c>
      <c r="AI2540" t="s">
        <v>10751</v>
      </c>
      <c r="AJ2540" t="s">
        <v>10751</v>
      </c>
      <c r="AK2540" t="s">
        <v>10751</v>
      </c>
      <c r="AL2540" t="s">
        <v>10751</v>
      </c>
      <c r="AM2540" t="s">
        <v>10751</v>
      </c>
      <c r="AN2540" t="s">
        <v>10751</v>
      </c>
      <c r="AO2540" t="s">
        <v>10751</v>
      </c>
      <c r="AP2540" t="s">
        <v>10751</v>
      </c>
      <c r="AQ2540" t="s">
        <v>10751</v>
      </c>
      <c r="AR2540" t="s">
        <v>10751</v>
      </c>
      <c r="AS2540" t="s">
        <v>10751</v>
      </c>
      <c r="AT2540" t="s">
        <v>10751</v>
      </c>
      <c r="AU2540" t="s">
        <v>10751</v>
      </c>
      <c r="AV2540" t="s">
        <v>10751</v>
      </c>
      <c r="AW2540" t="s">
        <v>10751</v>
      </c>
      <c r="AX2540" t="s">
        <v>10751</v>
      </c>
      <c r="AY2540" t="s">
        <v>10751</v>
      </c>
      <c r="AZ2540" t="s">
        <v>10751</v>
      </c>
      <c r="BA2540" t="s">
        <v>10751</v>
      </c>
      <c r="BB2540" t="s">
        <v>10751</v>
      </c>
      <c r="BC2540" t="s">
        <v>10751</v>
      </c>
      <c r="BD2540" t="s">
        <v>10751</v>
      </c>
    </row>
    <row r="2541" spans="1:56">
      <c r="A2541" t="s">
        <v>10754</v>
      </c>
      <c r="B2541">
        <v>7000</v>
      </c>
      <c r="C2541">
        <v>1990</v>
      </c>
      <c r="D2541" t="s">
        <v>10751</v>
      </c>
      <c r="E2541" t="s">
        <v>10751</v>
      </c>
      <c r="F2541" t="s">
        <v>10751</v>
      </c>
      <c r="H2541" t="s">
        <v>10751</v>
      </c>
      <c r="I2541" t="str">
        <f t="shared" si="46"/>
        <v/>
      </c>
      <c r="K2541" t="s">
        <v>10751</v>
      </c>
      <c r="L2541" t="s">
        <v>10751</v>
      </c>
      <c r="M2541" t="s">
        <v>10751</v>
      </c>
      <c r="N2541" t="s">
        <v>10751</v>
      </c>
      <c r="O2541" t="s">
        <v>10751</v>
      </c>
      <c r="P2541" t="s">
        <v>10751</v>
      </c>
      <c r="Q2541" t="s">
        <v>10751</v>
      </c>
      <c r="R2541" t="s">
        <v>10751</v>
      </c>
      <c r="S2541" t="s">
        <v>10751</v>
      </c>
      <c r="T2541" t="s">
        <v>10751</v>
      </c>
      <c r="U2541" t="s">
        <v>10751</v>
      </c>
      <c r="V2541" t="s">
        <v>10751</v>
      </c>
      <c r="W2541" t="s">
        <v>10751</v>
      </c>
      <c r="X2541" t="s">
        <v>10751</v>
      </c>
      <c r="Y2541" t="s">
        <v>10751</v>
      </c>
      <c r="Z2541" t="s">
        <v>10751</v>
      </c>
      <c r="AA2541" t="s">
        <v>10751</v>
      </c>
      <c r="AB2541" t="s">
        <v>10751</v>
      </c>
      <c r="AC2541" t="s">
        <v>10751</v>
      </c>
      <c r="AD2541" t="s">
        <v>10751</v>
      </c>
      <c r="AE2541" t="s">
        <v>10751</v>
      </c>
      <c r="AF2541" t="s">
        <v>10751</v>
      </c>
      <c r="AG2541" t="s">
        <v>10751</v>
      </c>
      <c r="AH2541" t="s">
        <v>10751</v>
      </c>
      <c r="AI2541" t="s">
        <v>10751</v>
      </c>
      <c r="AJ2541" t="s">
        <v>10751</v>
      </c>
      <c r="AK2541" t="s">
        <v>10751</v>
      </c>
      <c r="AL2541" t="s">
        <v>10751</v>
      </c>
      <c r="AM2541" t="s">
        <v>10751</v>
      </c>
      <c r="AN2541" t="s">
        <v>10751</v>
      </c>
      <c r="AO2541" t="s">
        <v>10751</v>
      </c>
      <c r="AP2541" t="s">
        <v>10751</v>
      </c>
      <c r="AQ2541" t="s">
        <v>10751</v>
      </c>
      <c r="AR2541" t="s">
        <v>10751</v>
      </c>
      <c r="AS2541" t="s">
        <v>10751</v>
      </c>
      <c r="AT2541" t="s">
        <v>10751</v>
      </c>
      <c r="AU2541" t="s">
        <v>10751</v>
      </c>
      <c r="AV2541" t="s">
        <v>10751</v>
      </c>
      <c r="AW2541" t="s">
        <v>10751</v>
      </c>
      <c r="AX2541" t="s">
        <v>10751</v>
      </c>
      <c r="AY2541" t="s">
        <v>10751</v>
      </c>
      <c r="AZ2541" t="s">
        <v>10751</v>
      </c>
      <c r="BA2541" t="s">
        <v>10751</v>
      </c>
      <c r="BB2541" t="s">
        <v>10751</v>
      </c>
      <c r="BC2541" t="s">
        <v>10751</v>
      </c>
      <c r="BD2541" t="s">
        <v>10751</v>
      </c>
    </row>
    <row r="2542" spans="1:56">
      <c r="A2542" t="s">
        <v>10754</v>
      </c>
      <c r="B2542">
        <v>7000</v>
      </c>
      <c r="C2542">
        <v>1991</v>
      </c>
      <c r="D2542" t="s">
        <v>10751</v>
      </c>
      <c r="E2542" t="s">
        <v>10751</v>
      </c>
      <c r="F2542" t="s">
        <v>10751</v>
      </c>
      <c r="H2542" t="s">
        <v>10751</v>
      </c>
      <c r="I2542" t="str">
        <f t="shared" si="46"/>
        <v/>
      </c>
      <c r="K2542" t="s">
        <v>10751</v>
      </c>
      <c r="L2542" t="s">
        <v>10751</v>
      </c>
      <c r="M2542" t="s">
        <v>10751</v>
      </c>
      <c r="N2542" t="s">
        <v>10751</v>
      </c>
      <c r="O2542" t="s">
        <v>10751</v>
      </c>
      <c r="P2542" t="s">
        <v>10751</v>
      </c>
      <c r="Q2542" t="s">
        <v>10751</v>
      </c>
      <c r="R2542" t="s">
        <v>10751</v>
      </c>
      <c r="S2542" t="s">
        <v>10751</v>
      </c>
      <c r="T2542" t="s">
        <v>10751</v>
      </c>
      <c r="U2542" t="s">
        <v>10751</v>
      </c>
      <c r="V2542" t="s">
        <v>10751</v>
      </c>
      <c r="W2542" t="s">
        <v>10751</v>
      </c>
      <c r="X2542" t="s">
        <v>10751</v>
      </c>
      <c r="Y2542" t="s">
        <v>10751</v>
      </c>
      <c r="Z2542" t="s">
        <v>10751</v>
      </c>
      <c r="AA2542" t="s">
        <v>10751</v>
      </c>
      <c r="AB2542" t="s">
        <v>10751</v>
      </c>
      <c r="AC2542" t="s">
        <v>10751</v>
      </c>
      <c r="AD2542" t="s">
        <v>10751</v>
      </c>
      <c r="AE2542" t="s">
        <v>10751</v>
      </c>
      <c r="AF2542" t="s">
        <v>10751</v>
      </c>
      <c r="AG2542" t="s">
        <v>10751</v>
      </c>
      <c r="AH2542" t="s">
        <v>10751</v>
      </c>
      <c r="AI2542" t="s">
        <v>10751</v>
      </c>
      <c r="AJ2542" t="s">
        <v>10751</v>
      </c>
      <c r="AK2542" t="s">
        <v>10751</v>
      </c>
      <c r="AL2542" t="s">
        <v>10751</v>
      </c>
      <c r="AM2542" t="s">
        <v>10751</v>
      </c>
      <c r="AN2542" t="s">
        <v>10751</v>
      </c>
      <c r="AO2542" t="s">
        <v>10751</v>
      </c>
      <c r="AP2542" t="s">
        <v>10751</v>
      </c>
      <c r="AQ2542" t="s">
        <v>10751</v>
      </c>
      <c r="AR2542" t="s">
        <v>10751</v>
      </c>
      <c r="AS2542" t="s">
        <v>10751</v>
      </c>
      <c r="AT2542" t="s">
        <v>10751</v>
      </c>
      <c r="AU2542" t="s">
        <v>10751</v>
      </c>
      <c r="AV2542" t="s">
        <v>10751</v>
      </c>
      <c r="AW2542" t="s">
        <v>10751</v>
      </c>
      <c r="AX2542" t="s">
        <v>10751</v>
      </c>
      <c r="AY2542" t="s">
        <v>10751</v>
      </c>
      <c r="AZ2542" t="s">
        <v>10751</v>
      </c>
      <c r="BA2542" t="s">
        <v>10751</v>
      </c>
      <c r="BB2542" t="s">
        <v>10751</v>
      </c>
      <c r="BC2542" t="s">
        <v>10751</v>
      </c>
      <c r="BD2542" t="s">
        <v>10751</v>
      </c>
    </row>
    <row r="2543" spans="1:56">
      <c r="A2543" t="s">
        <v>10754</v>
      </c>
      <c r="B2543">
        <v>7000</v>
      </c>
      <c r="C2543">
        <v>1992</v>
      </c>
      <c r="D2543" t="s">
        <v>10751</v>
      </c>
      <c r="E2543" t="s">
        <v>10751</v>
      </c>
      <c r="F2543" t="s">
        <v>10751</v>
      </c>
      <c r="H2543" t="s">
        <v>10751</v>
      </c>
      <c r="I2543" t="str">
        <f t="shared" si="46"/>
        <v/>
      </c>
      <c r="K2543" t="s">
        <v>10751</v>
      </c>
      <c r="L2543" t="s">
        <v>10751</v>
      </c>
      <c r="M2543" t="s">
        <v>10751</v>
      </c>
      <c r="N2543" t="s">
        <v>10751</v>
      </c>
      <c r="O2543" t="s">
        <v>10751</v>
      </c>
      <c r="P2543" t="s">
        <v>10751</v>
      </c>
      <c r="Q2543" t="s">
        <v>10751</v>
      </c>
      <c r="R2543" t="s">
        <v>10751</v>
      </c>
      <c r="S2543" t="s">
        <v>10751</v>
      </c>
      <c r="T2543" t="s">
        <v>10751</v>
      </c>
      <c r="U2543" t="s">
        <v>10751</v>
      </c>
      <c r="V2543" t="s">
        <v>10751</v>
      </c>
      <c r="W2543" t="s">
        <v>10751</v>
      </c>
      <c r="X2543" t="s">
        <v>10751</v>
      </c>
      <c r="Y2543" t="s">
        <v>10751</v>
      </c>
      <c r="Z2543" t="s">
        <v>10751</v>
      </c>
      <c r="AA2543" t="s">
        <v>10751</v>
      </c>
      <c r="AB2543" t="s">
        <v>10751</v>
      </c>
      <c r="AC2543" t="s">
        <v>10751</v>
      </c>
      <c r="AD2543" t="s">
        <v>10751</v>
      </c>
      <c r="AE2543" t="s">
        <v>10751</v>
      </c>
      <c r="AF2543" t="s">
        <v>10751</v>
      </c>
      <c r="AG2543" t="s">
        <v>10751</v>
      </c>
      <c r="AH2543" t="s">
        <v>10751</v>
      </c>
      <c r="AI2543" t="s">
        <v>10751</v>
      </c>
      <c r="AJ2543" t="s">
        <v>10751</v>
      </c>
      <c r="AK2543" t="s">
        <v>10751</v>
      </c>
      <c r="AL2543" t="s">
        <v>10751</v>
      </c>
      <c r="AM2543" t="s">
        <v>10751</v>
      </c>
      <c r="AN2543" t="s">
        <v>10751</v>
      </c>
      <c r="AO2543" t="s">
        <v>10751</v>
      </c>
      <c r="AP2543" t="s">
        <v>10751</v>
      </c>
      <c r="AQ2543" t="s">
        <v>10751</v>
      </c>
      <c r="AR2543" t="s">
        <v>10751</v>
      </c>
      <c r="AS2543" t="s">
        <v>10751</v>
      </c>
      <c r="AT2543" t="s">
        <v>10751</v>
      </c>
      <c r="AU2543" t="s">
        <v>10751</v>
      </c>
      <c r="AV2543" t="s">
        <v>10751</v>
      </c>
      <c r="AW2543" t="s">
        <v>10751</v>
      </c>
      <c r="AX2543" t="s">
        <v>10751</v>
      </c>
      <c r="AY2543" t="s">
        <v>10751</v>
      </c>
      <c r="AZ2543" t="s">
        <v>10751</v>
      </c>
      <c r="BA2543" t="s">
        <v>10751</v>
      </c>
      <c r="BB2543" t="s">
        <v>10751</v>
      </c>
      <c r="BC2543" t="s">
        <v>10751</v>
      </c>
      <c r="BD2543" t="s">
        <v>10751</v>
      </c>
    </row>
    <row r="2544" spans="1:56">
      <c r="A2544" t="s">
        <v>10754</v>
      </c>
      <c r="B2544">
        <v>7000</v>
      </c>
      <c r="C2544">
        <v>1993</v>
      </c>
      <c r="D2544" t="s">
        <v>10751</v>
      </c>
      <c r="E2544" t="s">
        <v>10751</v>
      </c>
      <c r="F2544" t="s">
        <v>10751</v>
      </c>
      <c r="H2544" t="s">
        <v>10751</v>
      </c>
      <c r="I2544" t="str">
        <f t="shared" si="46"/>
        <v/>
      </c>
      <c r="K2544" t="s">
        <v>10751</v>
      </c>
      <c r="L2544" t="s">
        <v>10751</v>
      </c>
      <c r="M2544" t="s">
        <v>10751</v>
      </c>
      <c r="N2544" t="s">
        <v>10751</v>
      </c>
      <c r="O2544" t="s">
        <v>10751</v>
      </c>
      <c r="P2544" t="s">
        <v>10751</v>
      </c>
      <c r="Q2544" t="s">
        <v>10751</v>
      </c>
      <c r="R2544" t="s">
        <v>10751</v>
      </c>
      <c r="S2544" t="s">
        <v>10751</v>
      </c>
      <c r="T2544" t="s">
        <v>10751</v>
      </c>
      <c r="U2544" t="s">
        <v>10751</v>
      </c>
      <c r="V2544" t="s">
        <v>10751</v>
      </c>
      <c r="W2544" t="s">
        <v>10751</v>
      </c>
      <c r="X2544" t="s">
        <v>10751</v>
      </c>
      <c r="Y2544" t="s">
        <v>10751</v>
      </c>
      <c r="Z2544" t="s">
        <v>10751</v>
      </c>
      <c r="AA2544" t="s">
        <v>10751</v>
      </c>
      <c r="AB2544" t="s">
        <v>10751</v>
      </c>
      <c r="AC2544" t="s">
        <v>10751</v>
      </c>
      <c r="AD2544" t="s">
        <v>10751</v>
      </c>
      <c r="AE2544" t="s">
        <v>10751</v>
      </c>
      <c r="AF2544" t="s">
        <v>10751</v>
      </c>
      <c r="AG2544" t="s">
        <v>10751</v>
      </c>
      <c r="AH2544" t="s">
        <v>10751</v>
      </c>
      <c r="AI2544" t="s">
        <v>10751</v>
      </c>
      <c r="AJ2544" t="s">
        <v>10751</v>
      </c>
      <c r="AK2544" t="s">
        <v>10751</v>
      </c>
      <c r="AL2544" t="s">
        <v>10751</v>
      </c>
      <c r="AM2544" t="s">
        <v>10751</v>
      </c>
      <c r="AN2544" t="s">
        <v>10751</v>
      </c>
      <c r="AO2544" t="s">
        <v>10751</v>
      </c>
      <c r="AP2544" t="s">
        <v>10751</v>
      </c>
      <c r="AQ2544" t="s">
        <v>10751</v>
      </c>
      <c r="AR2544" t="s">
        <v>10751</v>
      </c>
      <c r="AS2544" t="s">
        <v>10751</v>
      </c>
      <c r="AT2544" t="s">
        <v>10751</v>
      </c>
      <c r="AU2544" t="s">
        <v>10751</v>
      </c>
      <c r="AV2544" t="s">
        <v>10751</v>
      </c>
      <c r="AW2544" t="s">
        <v>10751</v>
      </c>
      <c r="AX2544" t="s">
        <v>10751</v>
      </c>
      <c r="AY2544" t="s">
        <v>10751</v>
      </c>
      <c r="AZ2544" t="s">
        <v>10751</v>
      </c>
      <c r="BA2544" t="s">
        <v>10751</v>
      </c>
      <c r="BB2544" t="s">
        <v>10751</v>
      </c>
      <c r="BC2544" t="s">
        <v>10751</v>
      </c>
      <c r="BD2544" t="s">
        <v>10751</v>
      </c>
    </row>
    <row r="2545" spans="1:56">
      <c r="A2545" t="s">
        <v>10754</v>
      </c>
      <c r="B2545">
        <v>7000</v>
      </c>
      <c r="C2545">
        <v>1994</v>
      </c>
      <c r="D2545" t="s">
        <v>10751</v>
      </c>
      <c r="E2545" t="s">
        <v>10751</v>
      </c>
      <c r="F2545" t="s">
        <v>10751</v>
      </c>
      <c r="H2545" t="s">
        <v>10751</v>
      </c>
      <c r="I2545" t="str">
        <f t="shared" si="46"/>
        <v/>
      </c>
      <c r="K2545" t="s">
        <v>10751</v>
      </c>
      <c r="L2545" t="s">
        <v>10751</v>
      </c>
      <c r="M2545" t="s">
        <v>10751</v>
      </c>
      <c r="N2545" t="s">
        <v>10751</v>
      </c>
      <c r="O2545" t="s">
        <v>10751</v>
      </c>
      <c r="P2545" t="s">
        <v>10751</v>
      </c>
      <c r="Q2545" t="s">
        <v>10751</v>
      </c>
      <c r="R2545" t="s">
        <v>10751</v>
      </c>
      <c r="S2545" t="s">
        <v>10751</v>
      </c>
      <c r="T2545" t="s">
        <v>10751</v>
      </c>
      <c r="U2545" t="s">
        <v>10751</v>
      </c>
      <c r="V2545" t="s">
        <v>10751</v>
      </c>
      <c r="W2545" t="s">
        <v>10751</v>
      </c>
      <c r="X2545" t="s">
        <v>10751</v>
      </c>
      <c r="Y2545" t="s">
        <v>10751</v>
      </c>
      <c r="Z2545" t="s">
        <v>10751</v>
      </c>
      <c r="AA2545" t="s">
        <v>10751</v>
      </c>
      <c r="AB2545" t="s">
        <v>10751</v>
      </c>
      <c r="AC2545" t="s">
        <v>10751</v>
      </c>
      <c r="AD2545" t="s">
        <v>10751</v>
      </c>
      <c r="AE2545" t="s">
        <v>10751</v>
      </c>
      <c r="AF2545" t="s">
        <v>10751</v>
      </c>
      <c r="AG2545" t="s">
        <v>10751</v>
      </c>
      <c r="AH2545" t="s">
        <v>10751</v>
      </c>
      <c r="AI2545" t="s">
        <v>10751</v>
      </c>
      <c r="AJ2545" t="s">
        <v>10751</v>
      </c>
      <c r="AK2545" t="s">
        <v>10751</v>
      </c>
      <c r="AL2545" t="s">
        <v>10751</v>
      </c>
      <c r="AM2545" t="s">
        <v>10751</v>
      </c>
      <c r="AN2545" t="s">
        <v>10751</v>
      </c>
      <c r="AO2545" t="s">
        <v>10751</v>
      </c>
      <c r="AP2545" t="s">
        <v>10751</v>
      </c>
      <c r="AQ2545" t="s">
        <v>10751</v>
      </c>
      <c r="AR2545" t="s">
        <v>10751</v>
      </c>
      <c r="AS2545" t="s">
        <v>10751</v>
      </c>
      <c r="AT2545" t="s">
        <v>10751</v>
      </c>
      <c r="AU2545" t="s">
        <v>10751</v>
      </c>
      <c r="AV2545" t="s">
        <v>10751</v>
      </c>
      <c r="AW2545" t="s">
        <v>10751</v>
      </c>
      <c r="AX2545" t="s">
        <v>10751</v>
      </c>
      <c r="AY2545" t="s">
        <v>10751</v>
      </c>
      <c r="AZ2545" t="s">
        <v>10751</v>
      </c>
      <c r="BA2545" t="s">
        <v>10751</v>
      </c>
      <c r="BB2545" t="s">
        <v>10751</v>
      </c>
      <c r="BC2545" t="s">
        <v>10751</v>
      </c>
      <c r="BD2545" t="s">
        <v>10751</v>
      </c>
    </row>
    <row r="2546" spans="1:56">
      <c r="A2546" t="s">
        <v>10754</v>
      </c>
      <c r="B2546">
        <v>7000</v>
      </c>
      <c r="C2546">
        <v>1995</v>
      </c>
      <c r="D2546" t="s">
        <v>10751</v>
      </c>
      <c r="E2546" t="s">
        <v>10751</v>
      </c>
      <c r="F2546" t="s">
        <v>10751</v>
      </c>
      <c r="H2546" t="s">
        <v>10751</v>
      </c>
      <c r="I2546" t="str">
        <f t="shared" si="46"/>
        <v/>
      </c>
      <c r="K2546" t="s">
        <v>10751</v>
      </c>
      <c r="L2546" t="s">
        <v>10751</v>
      </c>
      <c r="M2546" t="s">
        <v>10751</v>
      </c>
      <c r="N2546" t="s">
        <v>10751</v>
      </c>
      <c r="O2546" t="s">
        <v>10751</v>
      </c>
      <c r="P2546" t="s">
        <v>10751</v>
      </c>
      <c r="Q2546" t="s">
        <v>10751</v>
      </c>
      <c r="R2546" t="s">
        <v>10751</v>
      </c>
      <c r="S2546" t="s">
        <v>10751</v>
      </c>
      <c r="T2546" t="s">
        <v>10751</v>
      </c>
      <c r="U2546" t="s">
        <v>10751</v>
      </c>
      <c r="V2546" t="s">
        <v>10751</v>
      </c>
      <c r="W2546" t="s">
        <v>10751</v>
      </c>
      <c r="X2546" t="s">
        <v>10751</v>
      </c>
      <c r="Y2546" t="s">
        <v>10751</v>
      </c>
      <c r="Z2546" t="s">
        <v>10751</v>
      </c>
      <c r="AA2546" t="s">
        <v>10751</v>
      </c>
      <c r="AB2546" t="s">
        <v>10751</v>
      </c>
      <c r="AC2546" t="s">
        <v>10751</v>
      </c>
      <c r="AD2546" t="s">
        <v>10751</v>
      </c>
      <c r="AE2546" t="s">
        <v>10751</v>
      </c>
      <c r="AF2546" t="s">
        <v>10751</v>
      </c>
      <c r="AG2546" t="s">
        <v>10751</v>
      </c>
      <c r="AH2546" t="s">
        <v>10751</v>
      </c>
      <c r="AI2546" t="s">
        <v>10751</v>
      </c>
      <c r="AJ2546" t="s">
        <v>10751</v>
      </c>
      <c r="AK2546" t="s">
        <v>10751</v>
      </c>
      <c r="AL2546" t="s">
        <v>10751</v>
      </c>
      <c r="AM2546" t="s">
        <v>10751</v>
      </c>
      <c r="AN2546" t="s">
        <v>10751</v>
      </c>
      <c r="AO2546" t="s">
        <v>10751</v>
      </c>
      <c r="AP2546" t="s">
        <v>10751</v>
      </c>
      <c r="AQ2546" t="s">
        <v>10751</v>
      </c>
      <c r="AR2546" t="s">
        <v>10751</v>
      </c>
      <c r="AS2546" t="s">
        <v>10751</v>
      </c>
      <c r="AT2546" t="s">
        <v>10751</v>
      </c>
      <c r="AU2546" t="s">
        <v>10751</v>
      </c>
      <c r="AV2546" t="s">
        <v>10751</v>
      </c>
      <c r="AW2546" t="s">
        <v>10751</v>
      </c>
      <c r="AX2546" t="s">
        <v>10751</v>
      </c>
      <c r="AY2546" t="s">
        <v>10751</v>
      </c>
      <c r="AZ2546" t="s">
        <v>10751</v>
      </c>
      <c r="BA2546" t="s">
        <v>10751</v>
      </c>
      <c r="BB2546" t="s">
        <v>10751</v>
      </c>
      <c r="BC2546" t="s">
        <v>10751</v>
      </c>
      <c r="BD2546" t="s">
        <v>10751</v>
      </c>
    </row>
    <row r="2547" spans="1:56">
      <c r="A2547" t="s">
        <v>10754</v>
      </c>
      <c r="B2547">
        <v>7000</v>
      </c>
      <c r="C2547">
        <v>1996</v>
      </c>
      <c r="D2547" t="s">
        <v>10751</v>
      </c>
      <c r="E2547" t="s">
        <v>10751</v>
      </c>
      <c r="F2547" t="s">
        <v>10751</v>
      </c>
      <c r="H2547" t="s">
        <v>10751</v>
      </c>
      <c r="I2547" t="str">
        <f t="shared" si="46"/>
        <v/>
      </c>
      <c r="K2547" t="s">
        <v>10751</v>
      </c>
      <c r="L2547" t="s">
        <v>10751</v>
      </c>
      <c r="M2547" t="s">
        <v>10751</v>
      </c>
      <c r="N2547" t="s">
        <v>10751</v>
      </c>
      <c r="O2547" t="s">
        <v>10751</v>
      </c>
      <c r="P2547" t="s">
        <v>10751</v>
      </c>
      <c r="Q2547" t="s">
        <v>10751</v>
      </c>
      <c r="R2547" t="s">
        <v>10751</v>
      </c>
      <c r="S2547" t="s">
        <v>10751</v>
      </c>
      <c r="T2547" t="s">
        <v>10751</v>
      </c>
      <c r="U2547" t="s">
        <v>10751</v>
      </c>
      <c r="V2547" t="s">
        <v>10751</v>
      </c>
      <c r="W2547" t="s">
        <v>10751</v>
      </c>
      <c r="X2547" t="s">
        <v>10751</v>
      </c>
      <c r="Y2547" t="s">
        <v>10751</v>
      </c>
      <c r="Z2547" t="s">
        <v>10751</v>
      </c>
      <c r="AA2547" t="s">
        <v>10751</v>
      </c>
      <c r="AB2547" t="s">
        <v>10751</v>
      </c>
      <c r="AC2547" t="s">
        <v>10751</v>
      </c>
      <c r="AD2547" t="s">
        <v>10751</v>
      </c>
      <c r="AE2547" t="s">
        <v>10751</v>
      </c>
      <c r="AF2547" t="s">
        <v>10751</v>
      </c>
      <c r="AG2547" t="s">
        <v>10751</v>
      </c>
      <c r="AH2547" t="s">
        <v>10751</v>
      </c>
      <c r="AI2547" t="s">
        <v>10751</v>
      </c>
      <c r="AJ2547" t="s">
        <v>10751</v>
      </c>
      <c r="AK2547" t="s">
        <v>10751</v>
      </c>
      <c r="AL2547" t="s">
        <v>10751</v>
      </c>
      <c r="AM2547" t="s">
        <v>10751</v>
      </c>
      <c r="AN2547" t="s">
        <v>10751</v>
      </c>
      <c r="AO2547" t="s">
        <v>10751</v>
      </c>
      <c r="AP2547" t="s">
        <v>10751</v>
      </c>
      <c r="AQ2547" t="s">
        <v>10751</v>
      </c>
      <c r="AR2547" t="s">
        <v>10751</v>
      </c>
      <c r="AS2547" t="s">
        <v>10751</v>
      </c>
      <c r="AT2547" t="s">
        <v>10751</v>
      </c>
      <c r="AU2547" t="s">
        <v>10751</v>
      </c>
      <c r="AV2547" t="s">
        <v>10751</v>
      </c>
      <c r="AW2547" t="s">
        <v>10751</v>
      </c>
      <c r="AX2547" t="s">
        <v>10751</v>
      </c>
      <c r="AY2547" t="s">
        <v>10751</v>
      </c>
      <c r="AZ2547" t="s">
        <v>10751</v>
      </c>
      <c r="BA2547" t="s">
        <v>10751</v>
      </c>
      <c r="BB2547" t="s">
        <v>10751</v>
      </c>
      <c r="BC2547" t="s">
        <v>10751</v>
      </c>
      <c r="BD2547" t="s">
        <v>10751</v>
      </c>
    </row>
    <row r="2548" spans="1:56">
      <c r="A2548" t="s">
        <v>10754</v>
      </c>
      <c r="B2548">
        <v>7000</v>
      </c>
      <c r="C2548">
        <v>1997</v>
      </c>
      <c r="D2548" t="s">
        <v>10751</v>
      </c>
      <c r="E2548" t="s">
        <v>10751</v>
      </c>
      <c r="F2548" t="s">
        <v>10751</v>
      </c>
      <c r="H2548" t="s">
        <v>10751</v>
      </c>
      <c r="I2548" t="str">
        <f t="shared" si="46"/>
        <v/>
      </c>
      <c r="K2548" t="s">
        <v>10751</v>
      </c>
      <c r="L2548" t="s">
        <v>10751</v>
      </c>
      <c r="M2548" t="s">
        <v>10751</v>
      </c>
      <c r="N2548" t="s">
        <v>10751</v>
      </c>
      <c r="O2548" t="s">
        <v>10751</v>
      </c>
      <c r="P2548" t="s">
        <v>10751</v>
      </c>
      <c r="Q2548" t="s">
        <v>10751</v>
      </c>
      <c r="R2548" t="s">
        <v>10751</v>
      </c>
      <c r="S2548" t="s">
        <v>10751</v>
      </c>
      <c r="T2548" t="s">
        <v>10751</v>
      </c>
      <c r="U2548" t="s">
        <v>10751</v>
      </c>
      <c r="V2548" t="s">
        <v>10751</v>
      </c>
      <c r="W2548" t="s">
        <v>10751</v>
      </c>
      <c r="X2548" t="s">
        <v>10751</v>
      </c>
      <c r="Y2548" t="s">
        <v>10751</v>
      </c>
      <c r="Z2548" t="s">
        <v>10751</v>
      </c>
      <c r="AA2548" t="s">
        <v>10751</v>
      </c>
      <c r="AB2548" t="s">
        <v>10751</v>
      </c>
      <c r="AC2548" t="s">
        <v>10751</v>
      </c>
      <c r="AD2548" t="s">
        <v>10751</v>
      </c>
      <c r="AE2548" t="s">
        <v>10751</v>
      </c>
      <c r="AF2548" t="s">
        <v>10751</v>
      </c>
      <c r="AG2548" t="s">
        <v>10751</v>
      </c>
      <c r="AH2548" t="s">
        <v>10751</v>
      </c>
      <c r="AI2548" t="s">
        <v>10751</v>
      </c>
      <c r="AJ2548" t="s">
        <v>10751</v>
      </c>
      <c r="AK2548" t="s">
        <v>10751</v>
      </c>
      <c r="AL2548" t="s">
        <v>10751</v>
      </c>
      <c r="AM2548" t="s">
        <v>10751</v>
      </c>
      <c r="AN2548" t="s">
        <v>10751</v>
      </c>
      <c r="AO2548" t="s">
        <v>10751</v>
      </c>
      <c r="AP2548" t="s">
        <v>10751</v>
      </c>
      <c r="AQ2548" t="s">
        <v>10751</v>
      </c>
      <c r="AR2548" t="s">
        <v>10751</v>
      </c>
      <c r="AS2548" t="s">
        <v>10751</v>
      </c>
      <c r="AT2548" t="s">
        <v>10751</v>
      </c>
      <c r="AU2548" t="s">
        <v>10751</v>
      </c>
      <c r="AV2548" t="s">
        <v>10751</v>
      </c>
      <c r="AW2548" t="s">
        <v>10751</v>
      </c>
      <c r="AX2548" t="s">
        <v>10751</v>
      </c>
      <c r="AY2548" t="s">
        <v>10751</v>
      </c>
      <c r="AZ2548" t="s">
        <v>10751</v>
      </c>
      <c r="BA2548" t="s">
        <v>10751</v>
      </c>
      <c r="BB2548" t="s">
        <v>10751</v>
      </c>
      <c r="BC2548" t="s">
        <v>10751</v>
      </c>
      <c r="BD2548" t="s">
        <v>10751</v>
      </c>
    </row>
    <row r="2549" spans="1:56">
      <c r="A2549" t="s">
        <v>10754</v>
      </c>
      <c r="B2549">
        <v>7000</v>
      </c>
      <c r="C2549">
        <v>1998</v>
      </c>
      <c r="D2549" t="s">
        <v>10751</v>
      </c>
      <c r="E2549" t="s">
        <v>10751</v>
      </c>
      <c r="F2549" t="s">
        <v>10751</v>
      </c>
      <c r="H2549" t="s">
        <v>10751</v>
      </c>
      <c r="I2549" t="str">
        <f t="shared" si="46"/>
        <v/>
      </c>
      <c r="K2549" t="s">
        <v>10751</v>
      </c>
      <c r="L2549" t="s">
        <v>10751</v>
      </c>
      <c r="M2549" t="s">
        <v>10751</v>
      </c>
      <c r="N2549" t="s">
        <v>10751</v>
      </c>
      <c r="O2549" t="s">
        <v>10751</v>
      </c>
      <c r="P2549" t="s">
        <v>10751</v>
      </c>
      <c r="Q2549" t="s">
        <v>10751</v>
      </c>
      <c r="R2549" t="s">
        <v>10751</v>
      </c>
      <c r="S2549" t="s">
        <v>10751</v>
      </c>
      <c r="T2549" t="s">
        <v>10751</v>
      </c>
      <c r="U2549" t="s">
        <v>10751</v>
      </c>
      <c r="V2549" t="s">
        <v>10751</v>
      </c>
      <c r="W2549" t="s">
        <v>10751</v>
      </c>
      <c r="X2549" t="s">
        <v>10751</v>
      </c>
      <c r="Y2549" t="s">
        <v>10751</v>
      </c>
      <c r="Z2549" t="s">
        <v>10751</v>
      </c>
      <c r="AA2549" t="s">
        <v>10751</v>
      </c>
      <c r="AB2549" t="s">
        <v>10751</v>
      </c>
      <c r="AC2549" t="s">
        <v>10751</v>
      </c>
      <c r="AD2549" t="s">
        <v>10751</v>
      </c>
      <c r="AE2549" t="s">
        <v>10751</v>
      </c>
      <c r="AF2549" t="s">
        <v>10751</v>
      </c>
      <c r="AG2549" t="s">
        <v>10751</v>
      </c>
      <c r="AH2549" t="s">
        <v>10751</v>
      </c>
      <c r="AI2549" t="s">
        <v>10751</v>
      </c>
      <c r="AJ2549" t="s">
        <v>10751</v>
      </c>
      <c r="AK2549" t="s">
        <v>10751</v>
      </c>
      <c r="AL2549" t="s">
        <v>10751</v>
      </c>
      <c r="AM2549" t="s">
        <v>10751</v>
      </c>
      <c r="AN2549" t="s">
        <v>10751</v>
      </c>
      <c r="AO2549" t="s">
        <v>10751</v>
      </c>
      <c r="AP2549" t="s">
        <v>10751</v>
      </c>
      <c r="AQ2549" t="s">
        <v>10751</v>
      </c>
      <c r="AR2549" t="s">
        <v>10751</v>
      </c>
      <c r="AS2549" t="s">
        <v>10751</v>
      </c>
      <c r="AT2549" t="s">
        <v>10751</v>
      </c>
      <c r="AU2549" t="s">
        <v>10751</v>
      </c>
      <c r="AV2549" t="s">
        <v>10751</v>
      </c>
      <c r="AW2549" t="s">
        <v>10751</v>
      </c>
      <c r="AX2549" t="s">
        <v>10751</v>
      </c>
      <c r="AY2549" t="s">
        <v>10751</v>
      </c>
      <c r="AZ2549" t="s">
        <v>10751</v>
      </c>
      <c r="BA2549" t="s">
        <v>10751</v>
      </c>
      <c r="BB2549" t="s">
        <v>10751</v>
      </c>
      <c r="BC2549" t="s">
        <v>10751</v>
      </c>
      <c r="BD2549" t="s">
        <v>10751</v>
      </c>
    </row>
    <row r="2550" spans="1:56">
      <c r="A2550" t="s">
        <v>10754</v>
      </c>
      <c r="B2550">
        <v>7000</v>
      </c>
      <c r="C2550">
        <v>1999</v>
      </c>
      <c r="D2550" t="s">
        <v>10751</v>
      </c>
      <c r="E2550" t="s">
        <v>10751</v>
      </c>
      <c r="F2550" t="s">
        <v>10751</v>
      </c>
      <c r="H2550" t="s">
        <v>10751</v>
      </c>
      <c r="I2550" t="str">
        <f t="shared" si="46"/>
        <v/>
      </c>
      <c r="K2550" t="s">
        <v>10751</v>
      </c>
      <c r="L2550" t="s">
        <v>10751</v>
      </c>
      <c r="M2550" t="s">
        <v>10751</v>
      </c>
      <c r="N2550" t="s">
        <v>10751</v>
      </c>
      <c r="O2550" t="s">
        <v>10751</v>
      </c>
      <c r="P2550" t="s">
        <v>10751</v>
      </c>
      <c r="Q2550" t="s">
        <v>10751</v>
      </c>
      <c r="R2550" t="s">
        <v>10751</v>
      </c>
      <c r="S2550" t="s">
        <v>10751</v>
      </c>
      <c r="T2550" t="s">
        <v>10751</v>
      </c>
      <c r="U2550" t="s">
        <v>10751</v>
      </c>
      <c r="V2550" t="s">
        <v>10751</v>
      </c>
      <c r="W2550" t="s">
        <v>10751</v>
      </c>
      <c r="X2550" t="s">
        <v>10751</v>
      </c>
      <c r="Y2550" t="s">
        <v>10751</v>
      </c>
      <c r="Z2550" t="s">
        <v>10751</v>
      </c>
      <c r="AA2550" t="s">
        <v>10751</v>
      </c>
      <c r="AB2550" t="s">
        <v>10751</v>
      </c>
      <c r="AC2550" t="s">
        <v>10751</v>
      </c>
      <c r="AD2550" t="s">
        <v>10751</v>
      </c>
      <c r="AE2550" t="s">
        <v>10751</v>
      </c>
      <c r="AF2550" t="s">
        <v>10751</v>
      </c>
      <c r="AG2550" t="s">
        <v>10751</v>
      </c>
      <c r="AH2550" t="s">
        <v>10751</v>
      </c>
      <c r="AI2550" t="s">
        <v>10751</v>
      </c>
      <c r="AJ2550" t="s">
        <v>10751</v>
      </c>
      <c r="AK2550" t="s">
        <v>10751</v>
      </c>
      <c r="AL2550" t="s">
        <v>10751</v>
      </c>
      <c r="AM2550" t="s">
        <v>10751</v>
      </c>
      <c r="AN2550" t="s">
        <v>10751</v>
      </c>
      <c r="AO2550" t="s">
        <v>10751</v>
      </c>
      <c r="AP2550" t="s">
        <v>10751</v>
      </c>
      <c r="AQ2550" t="s">
        <v>10751</v>
      </c>
      <c r="AR2550" t="s">
        <v>10751</v>
      </c>
      <c r="AS2550" t="s">
        <v>10751</v>
      </c>
      <c r="AT2550" t="s">
        <v>10751</v>
      </c>
      <c r="AU2550" t="s">
        <v>10751</v>
      </c>
      <c r="AV2550" t="s">
        <v>10751</v>
      </c>
      <c r="AW2550" t="s">
        <v>10751</v>
      </c>
      <c r="AX2550" t="s">
        <v>10751</v>
      </c>
      <c r="AY2550" t="s">
        <v>10751</v>
      </c>
      <c r="AZ2550" t="s">
        <v>10751</v>
      </c>
      <c r="BA2550" t="s">
        <v>10751</v>
      </c>
      <c r="BB2550" t="s">
        <v>10751</v>
      </c>
      <c r="BC2550" t="s">
        <v>10751</v>
      </c>
      <c r="BD2550" t="s">
        <v>10751</v>
      </c>
    </row>
    <row r="2551" spans="1:56">
      <c r="A2551" t="s">
        <v>10754</v>
      </c>
      <c r="B2551">
        <v>7000</v>
      </c>
      <c r="C2551">
        <v>2000</v>
      </c>
      <c r="D2551" t="s">
        <v>10751</v>
      </c>
      <c r="E2551" t="s">
        <v>10751</v>
      </c>
      <c r="F2551" t="s">
        <v>10751</v>
      </c>
      <c r="H2551" t="s">
        <v>10751</v>
      </c>
      <c r="I2551" t="str">
        <f t="shared" si="46"/>
        <v/>
      </c>
      <c r="K2551" t="s">
        <v>10751</v>
      </c>
      <c r="L2551" t="s">
        <v>10751</v>
      </c>
      <c r="M2551" t="s">
        <v>10751</v>
      </c>
      <c r="N2551" t="s">
        <v>10751</v>
      </c>
      <c r="O2551" t="s">
        <v>10751</v>
      </c>
      <c r="P2551" t="s">
        <v>10751</v>
      </c>
      <c r="Q2551" t="s">
        <v>10751</v>
      </c>
      <c r="R2551" t="s">
        <v>10751</v>
      </c>
      <c r="S2551" t="s">
        <v>10751</v>
      </c>
      <c r="T2551" t="s">
        <v>10751</v>
      </c>
      <c r="U2551" t="s">
        <v>10751</v>
      </c>
      <c r="V2551" t="s">
        <v>10751</v>
      </c>
      <c r="W2551" t="s">
        <v>10751</v>
      </c>
      <c r="X2551" t="s">
        <v>10751</v>
      </c>
      <c r="Y2551" t="s">
        <v>10751</v>
      </c>
      <c r="Z2551" t="s">
        <v>10751</v>
      </c>
      <c r="AA2551" t="s">
        <v>10751</v>
      </c>
      <c r="AB2551" t="s">
        <v>10751</v>
      </c>
      <c r="AC2551" t="s">
        <v>10751</v>
      </c>
      <c r="AD2551" t="s">
        <v>10751</v>
      </c>
      <c r="AE2551" t="s">
        <v>10751</v>
      </c>
      <c r="AF2551" t="s">
        <v>10751</v>
      </c>
      <c r="AG2551" t="s">
        <v>10751</v>
      </c>
      <c r="AH2551" t="s">
        <v>10751</v>
      </c>
      <c r="AI2551" t="s">
        <v>10751</v>
      </c>
      <c r="AJ2551" t="s">
        <v>10751</v>
      </c>
      <c r="AK2551" t="s">
        <v>10751</v>
      </c>
      <c r="AL2551" t="s">
        <v>10751</v>
      </c>
      <c r="AM2551" t="s">
        <v>10751</v>
      </c>
      <c r="AN2551" t="s">
        <v>10751</v>
      </c>
      <c r="AO2551" t="s">
        <v>10751</v>
      </c>
      <c r="AP2551" t="s">
        <v>10751</v>
      </c>
      <c r="AQ2551" t="s">
        <v>10751</v>
      </c>
      <c r="AR2551" t="s">
        <v>10751</v>
      </c>
      <c r="AS2551" t="s">
        <v>10751</v>
      </c>
      <c r="AT2551" t="s">
        <v>10751</v>
      </c>
      <c r="AU2551" t="s">
        <v>10751</v>
      </c>
      <c r="AV2551" t="s">
        <v>10751</v>
      </c>
      <c r="AW2551" t="s">
        <v>10751</v>
      </c>
      <c r="AX2551" t="s">
        <v>10751</v>
      </c>
      <c r="AY2551" t="s">
        <v>10751</v>
      </c>
      <c r="AZ2551" t="s">
        <v>10751</v>
      </c>
      <c r="BA2551" t="s">
        <v>10751</v>
      </c>
      <c r="BB2551" t="s">
        <v>10751</v>
      </c>
      <c r="BC2551" t="s">
        <v>10751</v>
      </c>
      <c r="BD2551" t="s">
        <v>10751</v>
      </c>
    </row>
    <row r="2552" spans="1:56">
      <c r="A2552" t="s">
        <v>10754</v>
      </c>
      <c r="B2552">
        <v>7000</v>
      </c>
      <c r="C2552">
        <v>2001</v>
      </c>
      <c r="D2552" t="s">
        <v>10751</v>
      </c>
      <c r="E2552" t="s">
        <v>10751</v>
      </c>
      <c r="F2552" t="s">
        <v>10751</v>
      </c>
      <c r="H2552" t="s">
        <v>10751</v>
      </c>
      <c r="I2552" t="str">
        <f t="shared" si="46"/>
        <v/>
      </c>
      <c r="K2552" t="s">
        <v>10751</v>
      </c>
      <c r="L2552" t="s">
        <v>10751</v>
      </c>
      <c r="M2552" t="s">
        <v>10751</v>
      </c>
      <c r="N2552" t="s">
        <v>10751</v>
      </c>
      <c r="O2552" t="s">
        <v>10751</v>
      </c>
      <c r="P2552" t="s">
        <v>10751</v>
      </c>
      <c r="Q2552" t="s">
        <v>10751</v>
      </c>
      <c r="R2552" t="s">
        <v>10751</v>
      </c>
      <c r="S2552" t="s">
        <v>10751</v>
      </c>
      <c r="T2552" t="s">
        <v>10751</v>
      </c>
      <c r="U2552" t="s">
        <v>10751</v>
      </c>
      <c r="V2552" t="s">
        <v>10751</v>
      </c>
      <c r="W2552" t="s">
        <v>10751</v>
      </c>
      <c r="X2552" t="s">
        <v>10751</v>
      </c>
      <c r="Y2552" t="s">
        <v>10751</v>
      </c>
      <c r="Z2552" t="s">
        <v>10751</v>
      </c>
      <c r="AA2552" t="s">
        <v>10751</v>
      </c>
      <c r="AB2552" t="s">
        <v>10751</v>
      </c>
      <c r="AC2552" t="s">
        <v>10751</v>
      </c>
      <c r="AD2552" t="s">
        <v>10751</v>
      </c>
      <c r="AE2552" t="s">
        <v>10751</v>
      </c>
      <c r="AF2552" t="s">
        <v>10751</v>
      </c>
      <c r="AG2552" t="s">
        <v>10751</v>
      </c>
      <c r="AH2552" t="s">
        <v>10751</v>
      </c>
      <c r="AI2552" t="s">
        <v>10751</v>
      </c>
      <c r="AJ2552" t="s">
        <v>10751</v>
      </c>
      <c r="AK2552" t="s">
        <v>10751</v>
      </c>
      <c r="AL2552" t="s">
        <v>10751</v>
      </c>
      <c r="AM2552" t="s">
        <v>10751</v>
      </c>
      <c r="AN2552" t="s">
        <v>10751</v>
      </c>
      <c r="AO2552" t="s">
        <v>10751</v>
      </c>
      <c r="AP2552" t="s">
        <v>10751</v>
      </c>
      <c r="AQ2552" t="s">
        <v>10751</v>
      </c>
      <c r="AR2552" t="s">
        <v>10751</v>
      </c>
      <c r="AS2552" t="s">
        <v>10751</v>
      </c>
      <c r="AT2552" t="s">
        <v>10751</v>
      </c>
      <c r="AU2552" t="s">
        <v>10751</v>
      </c>
      <c r="AV2552" t="s">
        <v>10751</v>
      </c>
      <c r="AW2552" t="s">
        <v>10751</v>
      </c>
      <c r="AX2552" t="s">
        <v>10751</v>
      </c>
      <c r="AY2552" t="s">
        <v>10751</v>
      </c>
      <c r="AZ2552" t="s">
        <v>10751</v>
      </c>
      <c r="BA2552" t="s">
        <v>10751</v>
      </c>
      <c r="BB2552" t="s">
        <v>10751</v>
      </c>
      <c r="BC2552" t="s">
        <v>10751</v>
      </c>
      <c r="BD2552" t="s">
        <v>10751</v>
      </c>
    </row>
    <row r="2553" spans="1:56">
      <c r="A2553" t="s">
        <v>10754</v>
      </c>
      <c r="B2553">
        <v>7000</v>
      </c>
      <c r="C2553">
        <v>2002</v>
      </c>
      <c r="D2553" t="s">
        <v>10751</v>
      </c>
      <c r="E2553" t="s">
        <v>10751</v>
      </c>
      <c r="F2553" t="s">
        <v>10751</v>
      </c>
      <c r="H2553" t="s">
        <v>10751</v>
      </c>
      <c r="I2553" t="str">
        <f t="shared" si="46"/>
        <v/>
      </c>
      <c r="K2553" t="s">
        <v>10751</v>
      </c>
      <c r="L2553" t="s">
        <v>10751</v>
      </c>
      <c r="M2553" t="s">
        <v>10751</v>
      </c>
      <c r="N2553" t="s">
        <v>10751</v>
      </c>
      <c r="O2553" t="s">
        <v>10751</v>
      </c>
      <c r="P2553" t="s">
        <v>10751</v>
      </c>
      <c r="Q2553" t="s">
        <v>10751</v>
      </c>
      <c r="R2553" t="s">
        <v>10751</v>
      </c>
      <c r="S2553" t="s">
        <v>10751</v>
      </c>
      <c r="T2553" t="s">
        <v>10751</v>
      </c>
      <c r="U2553" t="s">
        <v>10751</v>
      </c>
      <c r="V2553" t="s">
        <v>10751</v>
      </c>
      <c r="W2553" t="s">
        <v>10751</v>
      </c>
      <c r="X2553" t="s">
        <v>10751</v>
      </c>
      <c r="Y2553" t="s">
        <v>10751</v>
      </c>
      <c r="Z2553" t="s">
        <v>10751</v>
      </c>
      <c r="AA2553" t="s">
        <v>10751</v>
      </c>
      <c r="AB2553" t="s">
        <v>10751</v>
      </c>
      <c r="AC2553" t="s">
        <v>10751</v>
      </c>
      <c r="AD2553" t="s">
        <v>10751</v>
      </c>
      <c r="AE2553" t="s">
        <v>10751</v>
      </c>
      <c r="AF2553" t="s">
        <v>10751</v>
      </c>
      <c r="AG2553" t="s">
        <v>10751</v>
      </c>
      <c r="AH2553" t="s">
        <v>10751</v>
      </c>
      <c r="AI2553" t="s">
        <v>10751</v>
      </c>
      <c r="AJ2553" t="s">
        <v>10751</v>
      </c>
      <c r="AK2553" t="s">
        <v>10751</v>
      </c>
      <c r="AL2553" t="s">
        <v>10751</v>
      </c>
      <c r="AM2553" t="s">
        <v>10751</v>
      </c>
      <c r="AN2553" t="s">
        <v>10751</v>
      </c>
      <c r="AO2553" t="s">
        <v>10751</v>
      </c>
      <c r="AP2553" t="s">
        <v>10751</v>
      </c>
      <c r="AQ2553" t="s">
        <v>10751</v>
      </c>
      <c r="AR2553" t="s">
        <v>10751</v>
      </c>
      <c r="AS2553" t="s">
        <v>10751</v>
      </c>
      <c r="AT2553" t="s">
        <v>10751</v>
      </c>
      <c r="AU2553" t="s">
        <v>10751</v>
      </c>
      <c r="AV2553" t="s">
        <v>10751</v>
      </c>
      <c r="AW2553" t="s">
        <v>10751</v>
      </c>
      <c r="AX2553" t="s">
        <v>10751</v>
      </c>
      <c r="AY2553" t="s">
        <v>10751</v>
      </c>
      <c r="AZ2553" t="s">
        <v>10751</v>
      </c>
      <c r="BA2553" t="s">
        <v>10751</v>
      </c>
      <c r="BB2553" t="s">
        <v>10751</v>
      </c>
      <c r="BC2553" t="s">
        <v>10751</v>
      </c>
      <c r="BD2553" t="s">
        <v>10751</v>
      </c>
    </row>
    <row r="2554" spans="1:56">
      <c r="A2554" t="s">
        <v>10754</v>
      </c>
      <c r="B2554">
        <v>7000</v>
      </c>
      <c r="C2554">
        <v>2003</v>
      </c>
      <c r="D2554" t="s">
        <v>10751</v>
      </c>
      <c r="E2554" t="s">
        <v>10751</v>
      </c>
      <c r="F2554" t="s">
        <v>10751</v>
      </c>
      <c r="H2554" t="s">
        <v>10751</v>
      </c>
      <c r="I2554" t="str">
        <f t="shared" si="46"/>
        <v/>
      </c>
      <c r="K2554" t="s">
        <v>10751</v>
      </c>
      <c r="L2554" t="s">
        <v>10751</v>
      </c>
      <c r="M2554" t="s">
        <v>10751</v>
      </c>
      <c r="N2554" t="s">
        <v>10751</v>
      </c>
      <c r="O2554" t="s">
        <v>10751</v>
      </c>
      <c r="P2554" t="s">
        <v>10751</v>
      </c>
      <c r="Q2554" t="s">
        <v>10751</v>
      </c>
      <c r="R2554" t="s">
        <v>10751</v>
      </c>
      <c r="S2554" t="s">
        <v>10751</v>
      </c>
      <c r="T2554" t="s">
        <v>10751</v>
      </c>
      <c r="U2554" t="s">
        <v>10751</v>
      </c>
      <c r="V2554" t="s">
        <v>10751</v>
      </c>
      <c r="W2554" t="s">
        <v>10751</v>
      </c>
      <c r="X2554" t="s">
        <v>10751</v>
      </c>
      <c r="Y2554" t="s">
        <v>10751</v>
      </c>
      <c r="Z2554" t="s">
        <v>10751</v>
      </c>
      <c r="AA2554" t="s">
        <v>10751</v>
      </c>
      <c r="AB2554" t="s">
        <v>10751</v>
      </c>
      <c r="AC2554" t="s">
        <v>10751</v>
      </c>
      <c r="AD2554" t="s">
        <v>10751</v>
      </c>
      <c r="AE2554" t="s">
        <v>10751</v>
      </c>
      <c r="AF2554" t="s">
        <v>10751</v>
      </c>
      <c r="AG2554" t="s">
        <v>10751</v>
      </c>
      <c r="AH2554" t="s">
        <v>10751</v>
      </c>
      <c r="AI2554" t="s">
        <v>10751</v>
      </c>
      <c r="AJ2554" t="s">
        <v>10751</v>
      </c>
      <c r="AK2554" t="s">
        <v>10751</v>
      </c>
      <c r="AL2554" t="s">
        <v>10751</v>
      </c>
      <c r="AM2554" t="s">
        <v>10751</v>
      </c>
      <c r="AN2554" t="s">
        <v>10751</v>
      </c>
      <c r="AO2554" t="s">
        <v>10751</v>
      </c>
      <c r="AP2554" t="s">
        <v>10751</v>
      </c>
      <c r="AQ2554" t="s">
        <v>10751</v>
      </c>
      <c r="AR2554" t="s">
        <v>10751</v>
      </c>
      <c r="AS2554" t="s">
        <v>10751</v>
      </c>
      <c r="AT2554" t="s">
        <v>10751</v>
      </c>
      <c r="AU2554" t="s">
        <v>10751</v>
      </c>
      <c r="AV2554" t="s">
        <v>10751</v>
      </c>
      <c r="AW2554" t="s">
        <v>10751</v>
      </c>
      <c r="AX2554" t="s">
        <v>10751</v>
      </c>
      <c r="AY2554" t="s">
        <v>10751</v>
      </c>
      <c r="AZ2554" t="s">
        <v>10751</v>
      </c>
      <c r="BA2554" t="s">
        <v>10751</v>
      </c>
      <c r="BB2554" t="s">
        <v>10751</v>
      </c>
      <c r="BC2554" t="s">
        <v>10751</v>
      </c>
      <c r="BD2554" t="s">
        <v>10751</v>
      </c>
    </row>
    <row r="2555" spans="1:56">
      <c r="A2555" t="s">
        <v>10754</v>
      </c>
      <c r="B2555">
        <v>7000</v>
      </c>
      <c r="C2555">
        <v>2004</v>
      </c>
      <c r="D2555" t="s">
        <v>10751</v>
      </c>
      <c r="E2555" t="s">
        <v>10751</v>
      </c>
      <c r="F2555" t="s">
        <v>10751</v>
      </c>
      <c r="H2555" t="s">
        <v>10751</v>
      </c>
      <c r="I2555" t="str">
        <f t="shared" si="46"/>
        <v/>
      </c>
      <c r="K2555" t="s">
        <v>10751</v>
      </c>
      <c r="L2555" t="s">
        <v>10751</v>
      </c>
      <c r="M2555" t="s">
        <v>10751</v>
      </c>
      <c r="N2555" t="s">
        <v>10751</v>
      </c>
      <c r="O2555" t="s">
        <v>10751</v>
      </c>
      <c r="P2555" t="s">
        <v>10751</v>
      </c>
      <c r="Q2555" t="s">
        <v>10751</v>
      </c>
      <c r="R2555" t="s">
        <v>10751</v>
      </c>
      <c r="S2555" t="s">
        <v>10751</v>
      </c>
      <c r="T2555" t="s">
        <v>10751</v>
      </c>
      <c r="U2555" t="s">
        <v>10751</v>
      </c>
      <c r="V2555" t="s">
        <v>10751</v>
      </c>
      <c r="W2555" t="s">
        <v>10751</v>
      </c>
      <c r="X2555" t="s">
        <v>10751</v>
      </c>
      <c r="Y2555" t="s">
        <v>10751</v>
      </c>
      <c r="Z2555" t="s">
        <v>10751</v>
      </c>
      <c r="AA2555" t="s">
        <v>10751</v>
      </c>
      <c r="AB2555" t="s">
        <v>10751</v>
      </c>
      <c r="AC2555" t="s">
        <v>10751</v>
      </c>
      <c r="AD2555" t="s">
        <v>10751</v>
      </c>
      <c r="AE2555" t="s">
        <v>10751</v>
      </c>
      <c r="AF2555" t="s">
        <v>10751</v>
      </c>
      <c r="AG2555" t="s">
        <v>10751</v>
      </c>
      <c r="AH2555" t="s">
        <v>10751</v>
      </c>
      <c r="AI2555" t="s">
        <v>10751</v>
      </c>
      <c r="AJ2555" t="s">
        <v>10751</v>
      </c>
      <c r="AK2555" t="s">
        <v>10751</v>
      </c>
      <c r="AL2555" t="s">
        <v>10751</v>
      </c>
      <c r="AM2555" t="s">
        <v>10751</v>
      </c>
      <c r="AN2555" t="s">
        <v>10751</v>
      </c>
      <c r="AO2555" t="s">
        <v>10751</v>
      </c>
      <c r="AP2555" t="s">
        <v>10751</v>
      </c>
      <c r="AQ2555" t="s">
        <v>10751</v>
      </c>
      <c r="AR2555" t="s">
        <v>10751</v>
      </c>
      <c r="AS2555" t="s">
        <v>10751</v>
      </c>
      <c r="AT2555" t="s">
        <v>10751</v>
      </c>
      <c r="AU2555" t="s">
        <v>10751</v>
      </c>
      <c r="AV2555" t="s">
        <v>10751</v>
      </c>
      <c r="AW2555" t="s">
        <v>10751</v>
      </c>
      <c r="AX2555" t="s">
        <v>10751</v>
      </c>
      <c r="AY2555" t="s">
        <v>10751</v>
      </c>
      <c r="AZ2555" t="s">
        <v>10751</v>
      </c>
      <c r="BA2555" t="s">
        <v>10751</v>
      </c>
      <c r="BB2555" t="s">
        <v>10751</v>
      </c>
      <c r="BC2555" t="s">
        <v>10751</v>
      </c>
      <c r="BD2555" t="s">
        <v>10751</v>
      </c>
    </row>
    <row r="2556" spans="1:56">
      <c r="A2556" t="s">
        <v>10754</v>
      </c>
      <c r="B2556">
        <v>7000</v>
      </c>
      <c r="C2556">
        <v>2005</v>
      </c>
      <c r="D2556" t="s">
        <v>10751</v>
      </c>
      <c r="E2556" t="s">
        <v>10751</v>
      </c>
      <c r="F2556" t="s">
        <v>10751</v>
      </c>
      <c r="H2556" t="s">
        <v>10751</v>
      </c>
      <c r="I2556" t="str">
        <f t="shared" si="46"/>
        <v/>
      </c>
      <c r="K2556" t="s">
        <v>10751</v>
      </c>
      <c r="L2556" t="s">
        <v>10751</v>
      </c>
      <c r="M2556" t="s">
        <v>10751</v>
      </c>
      <c r="N2556" t="s">
        <v>10751</v>
      </c>
      <c r="O2556" t="s">
        <v>10751</v>
      </c>
      <c r="P2556" t="s">
        <v>10751</v>
      </c>
      <c r="Q2556" t="s">
        <v>10751</v>
      </c>
      <c r="R2556" t="s">
        <v>10751</v>
      </c>
      <c r="S2556" t="s">
        <v>10751</v>
      </c>
      <c r="T2556" t="s">
        <v>10751</v>
      </c>
      <c r="U2556" t="s">
        <v>10751</v>
      </c>
      <c r="V2556" t="s">
        <v>10751</v>
      </c>
      <c r="W2556" t="s">
        <v>10751</v>
      </c>
      <c r="X2556" t="s">
        <v>10751</v>
      </c>
      <c r="Y2556" t="s">
        <v>10751</v>
      </c>
      <c r="Z2556" t="s">
        <v>10751</v>
      </c>
      <c r="AA2556" t="s">
        <v>10751</v>
      </c>
      <c r="AB2556" t="s">
        <v>10751</v>
      </c>
      <c r="AC2556" t="s">
        <v>10751</v>
      </c>
      <c r="AD2556" t="s">
        <v>10751</v>
      </c>
      <c r="AE2556" t="s">
        <v>10751</v>
      </c>
      <c r="AF2556" t="s">
        <v>10751</v>
      </c>
      <c r="AG2556" t="s">
        <v>10751</v>
      </c>
      <c r="AH2556" t="s">
        <v>10751</v>
      </c>
      <c r="AI2556" t="s">
        <v>10751</v>
      </c>
      <c r="AJ2556" t="s">
        <v>10751</v>
      </c>
      <c r="AK2556" t="s">
        <v>10751</v>
      </c>
      <c r="AL2556" t="s">
        <v>10751</v>
      </c>
      <c r="AM2556" t="s">
        <v>10751</v>
      </c>
      <c r="AN2556" t="s">
        <v>10751</v>
      </c>
      <c r="AO2556" t="s">
        <v>10751</v>
      </c>
      <c r="AP2556" t="s">
        <v>10751</v>
      </c>
      <c r="AQ2556" t="s">
        <v>10751</v>
      </c>
      <c r="AR2556" t="s">
        <v>10751</v>
      </c>
      <c r="AS2556" t="s">
        <v>10751</v>
      </c>
      <c r="AT2556" t="s">
        <v>10751</v>
      </c>
      <c r="AU2556" t="s">
        <v>10751</v>
      </c>
      <c r="AV2556" t="s">
        <v>10751</v>
      </c>
      <c r="AW2556" t="s">
        <v>10751</v>
      </c>
      <c r="AX2556" t="s">
        <v>10751</v>
      </c>
      <c r="AY2556" t="s">
        <v>10751</v>
      </c>
      <c r="AZ2556" t="s">
        <v>10751</v>
      </c>
      <c r="BA2556" t="s">
        <v>10751</v>
      </c>
      <c r="BB2556" t="s">
        <v>10751</v>
      </c>
      <c r="BC2556" t="s">
        <v>10751</v>
      </c>
      <c r="BD2556" t="s">
        <v>10751</v>
      </c>
    </row>
    <row r="2557" spans="1:56">
      <c r="A2557" t="s">
        <v>10754</v>
      </c>
      <c r="B2557">
        <v>7000</v>
      </c>
      <c r="C2557">
        <v>2006</v>
      </c>
      <c r="D2557" t="s">
        <v>10751</v>
      </c>
      <c r="E2557" t="s">
        <v>10751</v>
      </c>
      <c r="F2557" t="s">
        <v>10751</v>
      </c>
      <c r="H2557" t="s">
        <v>10751</v>
      </c>
      <c r="I2557" t="str">
        <f t="shared" si="46"/>
        <v/>
      </c>
      <c r="K2557" t="s">
        <v>10751</v>
      </c>
      <c r="L2557" t="s">
        <v>10751</v>
      </c>
      <c r="M2557" t="s">
        <v>10751</v>
      </c>
      <c r="N2557" t="s">
        <v>10751</v>
      </c>
      <c r="O2557" t="s">
        <v>10751</v>
      </c>
      <c r="P2557" t="s">
        <v>10751</v>
      </c>
      <c r="Q2557" t="s">
        <v>10751</v>
      </c>
      <c r="R2557" t="s">
        <v>10751</v>
      </c>
      <c r="S2557" t="s">
        <v>10751</v>
      </c>
      <c r="T2557" t="s">
        <v>10751</v>
      </c>
      <c r="U2557" t="s">
        <v>10751</v>
      </c>
      <c r="V2557" t="s">
        <v>10751</v>
      </c>
      <c r="W2557" t="s">
        <v>10751</v>
      </c>
      <c r="X2557" t="s">
        <v>10751</v>
      </c>
      <c r="Y2557" t="s">
        <v>10751</v>
      </c>
      <c r="Z2557" t="s">
        <v>10751</v>
      </c>
      <c r="AA2557" t="s">
        <v>10751</v>
      </c>
      <c r="AB2557" t="s">
        <v>10751</v>
      </c>
      <c r="AC2557" t="s">
        <v>10751</v>
      </c>
      <c r="AD2557" t="s">
        <v>10751</v>
      </c>
      <c r="AE2557" t="s">
        <v>10751</v>
      </c>
      <c r="AF2557" t="s">
        <v>10751</v>
      </c>
      <c r="AG2557" t="s">
        <v>10751</v>
      </c>
      <c r="AH2557" t="s">
        <v>10751</v>
      </c>
      <c r="AI2557" t="s">
        <v>10751</v>
      </c>
      <c r="AJ2557" t="s">
        <v>10751</v>
      </c>
      <c r="AK2557" t="s">
        <v>10751</v>
      </c>
      <c r="AL2557" t="s">
        <v>10751</v>
      </c>
      <c r="AM2557" t="s">
        <v>10751</v>
      </c>
      <c r="AN2557" t="s">
        <v>10751</v>
      </c>
      <c r="AO2557" t="s">
        <v>10751</v>
      </c>
      <c r="AP2557" t="s">
        <v>10751</v>
      </c>
      <c r="AQ2557" t="s">
        <v>10751</v>
      </c>
      <c r="AR2557" t="s">
        <v>10751</v>
      </c>
      <c r="AS2557" t="s">
        <v>10751</v>
      </c>
      <c r="AT2557" t="s">
        <v>10751</v>
      </c>
      <c r="AU2557" t="s">
        <v>10751</v>
      </c>
      <c r="AV2557" t="s">
        <v>10751</v>
      </c>
      <c r="AW2557" t="s">
        <v>10751</v>
      </c>
      <c r="AX2557" t="s">
        <v>10751</v>
      </c>
      <c r="AY2557" t="s">
        <v>10751</v>
      </c>
      <c r="AZ2557" t="s">
        <v>10751</v>
      </c>
      <c r="BA2557" t="s">
        <v>10751</v>
      </c>
      <c r="BB2557" t="s">
        <v>10751</v>
      </c>
      <c r="BC2557" t="s">
        <v>10751</v>
      </c>
      <c r="BD2557" t="s">
        <v>10751</v>
      </c>
    </row>
    <row r="2558" spans="1:56">
      <c r="A2558" t="s">
        <v>10754</v>
      </c>
      <c r="B2558">
        <v>7000</v>
      </c>
      <c r="C2558">
        <v>2007</v>
      </c>
      <c r="D2558" t="s">
        <v>10751</v>
      </c>
      <c r="E2558" t="s">
        <v>10751</v>
      </c>
      <c r="F2558" t="s">
        <v>10751</v>
      </c>
      <c r="H2558" t="s">
        <v>10751</v>
      </c>
      <c r="I2558" t="str">
        <f t="shared" si="46"/>
        <v/>
      </c>
      <c r="K2558" t="s">
        <v>10751</v>
      </c>
      <c r="L2558" t="s">
        <v>10751</v>
      </c>
      <c r="M2558" t="s">
        <v>10751</v>
      </c>
      <c r="N2558" t="s">
        <v>10751</v>
      </c>
      <c r="O2558" t="s">
        <v>10751</v>
      </c>
      <c r="P2558" t="s">
        <v>10751</v>
      </c>
      <c r="Q2558" t="s">
        <v>10751</v>
      </c>
      <c r="R2558" t="s">
        <v>10751</v>
      </c>
      <c r="S2558" t="s">
        <v>10751</v>
      </c>
      <c r="T2558" t="s">
        <v>10751</v>
      </c>
      <c r="U2558" t="s">
        <v>10751</v>
      </c>
      <c r="V2558" t="s">
        <v>10751</v>
      </c>
      <c r="W2558" t="s">
        <v>10751</v>
      </c>
      <c r="X2558" t="s">
        <v>10751</v>
      </c>
      <c r="Y2558" t="s">
        <v>10751</v>
      </c>
      <c r="Z2558" t="s">
        <v>10751</v>
      </c>
      <c r="AA2558" t="s">
        <v>10751</v>
      </c>
      <c r="AB2558" t="s">
        <v>10751</v>
      </c>
      <c r="AC2558" t="s">
        <v>10751</v>
      </c>
      <c r="AD2558" t="s">
        <v>10751</v>
      </c>
      <c r="AE2558" t="s">
        <v>10751</v>
      </c>
      <c r="AF2558" t="s">
        <v>10751</v>
      </c>
      <c r="AG2558" t="s">
        <v>10751</v>
      </c>
      <c r="AH2558" t="s">
        <v>10751</v>
      </c>
      <c r="AI2558" t="s">
        <v>10751</v>
      </c>
      <c r="AJ2558" t="s">
        <v>10751</v>
      </c>
      <c r="AK2558" t="s">
        <v>10751</v>
      </c>
      <c r="AL2558" t="s">
        <v>10751</v>
      </c>
      <c r="AM2558" t="s">
        <v>10751</v>
      </c>
      <c r="AN2558" t="s">
        <v>10751</v>
      </c>
      <c r="AO2558" t="s">
        <v>10751</v>
      </c>
      <c r="AP2558" t="s">
        <v>10751</v>
      </c>
      <c r="AQ2558" t="s">
        <v>10751</v>
      </c>
      <c r="AR2558" t="s">
        <v>10751</v>
      </c>
      <c r="AS2558" t="s">
        <v>10751</v>
      </c>
      <c r="AT2558" t="s">
        <v>10751</v>
      </c>
      <c r="AU2558" t="s">
        <v>10751</v>
      </c>
      <c r="AV2558" t="s">
        <v>10751</v>
      </c>
      <c r="AW2558" t="s">
        <v>10751</v>
      </c>
      <c r="AX2558" t="s">
        <v>10751</v>
      </c>
      <c r="AY2558" t="s">
        <v>10751</v>
      </c>
      <c r="AZ2558" t="s">
        <v>10751</v>
      </c>
      <c r="BA2558" t="s">
        <v>10751</v>
      </c>
      <c r="BB2558" t="s">
        <v>10751</v>
      </c>
      <c r="BC2558" t="s">
        <v>10751</v>
      </c>
      <c r="BD2558" t="s">
        <v>10751</v>
      </c>
    </row>
    <row r="2559" spans="1:56">
      <c r="A2559" t="s">
        <v>10754</v>
      </c>
      <c r="B2559">
        <v>7000</v>
      </c>
      <c r="C2559">
        <v>2008</v>
      </c>
      <c r="D2559" t="s">
        <v>10751</v>
      </c>
      <c r="E2559" t="s">
        <v>10751</v>
      </c>
      <c r="F2559" t="s">
        <v>10751</v>
      </c>
      <c r="H2559" t="s">
        <v>10751</v>
      </c>
      <c r="I2559" t="str">
        <f t="shared" si="46"/>
        <v/>
      </c>
      <c r="K2559" t="s">
        <v>10751</v>
      </c>
      <c r="L2559" t="s">
        <v>10751</v>
      </c>
      <c r="M2559" t="s">
        <v>10751</v>
      </c>
      <c r="N2559" t="s">
        <v>10751</v>
      </c>
      <c r="O2559" t="s">
        <v>10751</v>
      </c>
      <c r="P2559" t="s">
        <v>10751</v>
      </c>
      <c r="Q2559" t="s">
        <v>10751</v>
      </c>
      <c r="R2559" t="s">
        <v>10751</v>
      </c>
      <c r="S2559" t="s">
        <v>10751</v>
      </c>
      <c r="T2559" t="s">
        <v>10751</v>
      </c>
      <c r="U2559" t="s">
        <v>10751</v>
      </c>
      <c r="V2559" t="s">
        <v>10751</v>
      </c>
      <c r="W2559" t="s">
        <v>10751</v>
      </c>
      <c r="X2559" t="s">
        <v>10751</v>
      </c>
      <c r="Y2559" t="s">
        <v>10751</v>
      </c>
      <c r="Z2559" t="s">
        <v>10751</v>
      </c>
      <c r="AA2559" t="s">
        <v>10751</v>
      </c>
      <c r="AB2559" t="s">
        <v>10751</v>
      </c>
      <c r="AC2559" t="s">
        <v>10751</v>
      </c>
      <c r="AD2559" t="s">
        <v>10751</v>
      </c>
      <c r="AE2559" t="s">
        <v>10751</v>
      </c>
      <c r="AF2559" t="s">
        <v>10751</v>
      </c>
      <c r="AG2559" t="s">
        <v>10751</v>
      </c>
      <c r="AH2559" t="s">
        <v>10751</v>
      </c>
      <c r="AI2559" t="s">
        <v>10751</v>
      </c>
      <c r="AJ2559" t="s">
        <v>10751</v>
      </c>
      <c r="AK2559" t="s">
        <v>10751</v>
      </c>
      <c r="AL2559" t="s">
        <v>10751</v>
      </c>
      <c r="AM2559" t="s">
        <v>10751</v>
      </c>
      <c r="AN2559" t="s">
        <v>10751</v>
      </c>
      <c r="AO2559" t="s">
        <v>10751</v>
      </c>
      <c r="AP2559" t="s">
        <v>10751</v>
      </c>
      <c r="AQ2559" t="s">
        <v>10751</v>
      </c>
      <c r="AR2559" t="s">
        <v>10751</v>
      </c>
      <c r="AS2559" t="s">
        <v>10751</v>
      </c>
      <c r="AT2559" t="s">
        <v>10751</v>
      </c>
      <c r="AU2559" t="s">
        <v>10751</v>
      </c>
      <c r="AV2559" t="s">
        <v>10751</v>
      </c>
      <c r="AW2559" t="s">
        <v>10751</v>
      </c>
      <c r="AX2559" t="s">
        <v>10751</v>
      </c>
      <c r="AY2559" t="s">
        <v>10751</v>
      </c>
      <c r="AZ2559" t="s">
        <v>10751</v>
      </c>
      <c r="BA2559" t="s">
        <v>10751</v>
      </c>
      <c r="BB2559" t="s">
        <v>10751</v>
      </c>
      <c r="BC2559" t="s">
        <v>10751</v>
      </c>
      <c r="BD2559" t="s">
        <v>10751</v>
      </c>
    </row>
    <row r="2560" spans="1:56">
      <c r="A2560" t="s">
        <v>10754</v>
      </c>
      <c r="B2560">
        <v>7000</v>
      </c>
      <c r="C2560">
        <v>2009</v>
      </c>
      <c r="D2560" t="s">
        <v>10751</v>
      </c>
      <c r="E2560" t="s">
        <v>10751</v>
      </c>
      <c r="F2560" t="s">
        <v>10751</v>
      </c>
      <c r="H2560" t="s">
        <v>10751</v>
      </c>
      <c r="I2560" t="str">
        <f t="shared" si="46"/>
        <v/>
      </c>
      <c r="K2560" t="s">
        <v>10751</v>
      </c>
      <c r="L2560" t="s">
        <v>10751</v>
      </c>
      <c r="M2560" t="s">
        <v>10751</v>
      </c>
      <c r="N2560" t="s">
        <v>10751</v>
      </c>
      <c r="O2560" t="s">
        <v>10751</v>
      </c>
      <c r="P2560" t="s">
        <v>10751</v>
      </c>
      <c r="Q2560" t="s">
        <v>10751</v>
      </c>
      <c r="R2560" t="s">
        <v>10751</v>
      </c>
      <c r="S2560" t="s">
        <v>10751</v>
      </c>
      <c r="T2560" t="s">
        <v>10751</v>
      </c>
      <c r="U2560" t="s">
        <v>10751</v>
      </c>
      <c r="V2560" t="s">
        <v>10751</v>
      </c>
      <c r="W2560" t="s">
        <v>10751</v>
      </c>
      <c r="X2560" t="s">
        <v>10751</v>
      </c>
      <c r="Y2560" t="s">
        <v>10751</v>
      </c>
      <c r="Z2560" t="s">
        <v>10751</v>
      </c>
      <c r="AA2560" t="s">
        <v>10751</v>
      </c>
      <c r="AB2560" t="s">
        <v>10751</v>
      </c>
      <c r="AC2560" t="s">
        <v>10751</v>
      </c>
      <c r="AD2560" t="s">
        <v>10751</v>
      </c>
      <c r="AE2560" t="s">
        <v>10751</v>
      </c>
      <c r="AF2560" t="s">
        <v>10751</v>
      </c>
      <c r="AG2560" t="s">
        <v>10751</v>
      </c>
      <c r="AH2560" t="s">
        <v>10751</v>
      </c>
      <c r="AI2560" t="s">
        <v>10751</v>
      </c>
      <c r="AJ2560" t="s">
        <v>10751</v>
      </c>
      <c r="AK2560" t="s">
        <v>10751</v>
      </c>
      <c r="AL2560" t="s">
        <v>10751</v>
      </c>
      <c r="AM2560" t="s">
        <v>10751</v>
      </c>
      <c r="AN2560" t="s">
        <v>10751</v>
      </c>
      <c r="AO2560" t="s">
        <v>10751</v>
      </c>
      <c r="AP2560" t="s">
        <v>10751</v>
      </c>
      <c r="AQ2560" t="s">
        <v>10751</v>
      </c>
      <c r="AR2560" t="s">
        <v>10751</v>
      </c>
      <c r="AS2560" t="s">
        <v>10751</v>
      </c>
      <c r="AT2560" t="s">
        <v>10751</v>
      </c>
      <c r="AU2560" t="s">
        <v>10751</v>
      </c>
      <c r="AV2560" t="s">
        <v>10751</v>
      </c>
      <c r="AW2560" t="s">
        <v>10751</v>
      </c>
      <c r="AX2560" t="s">
        <v>10751</v>
      </c>
      <c r="AY2560" t="s">
        <v>10751</v>
      </c>
      <c r="AZ2560" t="s">
        <v>10751</v>
      </c>
      <c r="BA2560" t="s">
        <v>10751</v>
      </c>
      <c r="BB2560" t="s">
        <v>10751</v>
      </c>
      <c r="BC2560" t="s">
        <v>10751</v>
      </c>
      <c r="BD2560" t="s">
        <v>10751</v>
      </c>
    </row>
    <row r="2561" spans="1:56">
      <c r="A2561" t="s">
        <v>10754</v>
      </c>
      <c r="B2561">
        <v>7000</v>
      </c>
      <c r="C2561">
        <v>2010</v>
      </c>
      <c r="D2561" t="s">
        <v>10751</v>
      </c>
      <c r="E2561" t="s">
        <v>10751</v>
      </c>
      <c r="F2561" t="s">
        <v>10751</v>
      </c>
      <c r="H2561" t="s">
        <v>10751</v>
      </c>
      <c r="I2561" t="str">
        <f t="shared" si="46"/>
        <v/>
      </c>
      <c r="K2561" t="s">
        <v>10751</v>
      </c>
      <c r="L2561" t="s">
        <v>10751</v>
      </c>
      <c r="M2561" t="s">
        <v>10751</v>
      </c>
      <c r="N2561" t="s">
        <v>10751</v>
      </c>
      <c r="O2561" t="s">
        <v>10751</v>
      </c>
      <c r="P2561" t="s">
        <v>10751</v>
      </c>
      <c r="Q2561" t="s">
        <v>10751</v>
      </c>
      <c r="R2561" t="s">
        <v>10751</v>
      </c>
      <c r="S2561" t="s">
        <v>10751</v>
      </c>
      <c r="T2561" t="s">
        <v>10751</v>
      </c>
      <c r="U2561" t="s">
        <v>10751</v>
      </c>
      <c r="V2561" t="s">
        <v>10751</v>
      </c>
      <c r="W2561" t="s">
        <v>10751</v>
      </c>
      <c r="X2561" t="s">
        <v>10751</v>
      </c>
      <c r="Y2561" t="s">
        <v>10751</v>
      </c>
      <c r="Z2561" t="s">
        <v>10751</v>
      </c>
      <c r="AA2561" t="s">
        <v>10751</v>
      </c>
      <c r="AB2561" t="s">
        <v>10751</v>
      </c>
      <c r="AC2561" t="s">
        <v>10751</v>
      </c>
      <c r="AD2561" t="s">
        <v>10751</v>
      </c>
      <c r="AE2561" t="s">
        <v>10751</v>
      </c>
      <c r="AF2561" t="s">
        <v>10751</v>
      </c>
      <c r="AG2561" t="s">
        <v>10751</v>
      </c>
      <c r="AH2561" t="s">
        <v>10751</v>
      </c>
      <c r="AI2561" t="s">
        <v>10751</v>
      </c>
      <c r="AJ2561" t="s">
        <v>10751</v>
      </c>
      <c r="AK2561" t="s">
        <v>10751</v>
      </c>
      <c r="AL2561" t="s">
        <v>10751</v>
      </c>
      <c r="AM2561" t="s">
        <v>10751</v>
      </c>
      <c r="AN2561" t="s">
        <v>10751</v>
      </c>
      <c r="AO2561" t="s">
        <v>10751</v>
      </c>
      <c r="AP2561" t="s">
        <v>10751</v>
      </c>
      <c r="AQ2561" t="s">
        <v>10751</v>
      </c>
      <c r="AR2561" t="s">
        <v>10751</v>
      </c>
      <c r="AS2561" t="s">
        <v>10751</v>
      </c>
      <c r="AT2561" t="s">
        <v>10751</v>
      </c>
      <c r="AU2561" t="s">
        <v>10751</v>
      </c>
      <c r="AV2561" t="s">
        <v>10751</v>
      </c>
      <c r="AW2561" t="s">
        <v>10751</v>
      </c>
      <c r="AX2561" t="s">
        <v>10751</v>
      </c>
      <c r="AY2561" t="s">
        <v>10751</v>
      </c>
      <c r="AZ2561" t="s">
        <v>10751</v>
      </c>
      <c r="BA2561" t="s">
        <v>10751</v>
      </c>
      <c r="BB2561" t="s">
        <v>10751</v>
      </c>
      <c r="BC2561" t="s">
        <v>10751</v>
      </c>
      <c r="BD2561" t="s">
        <v>10751</v>
      </c>
    </row>
    <row r="2562" spans="1:56">
      <c r="A2562" t="s">
        <v>10753</v>
      </c>
      <c r="B2562">
        <v>2750</v>
      </c>
      <c r="C2562">
        <v>2007</v>
      </c>
      <c r="D2562" t="s">
        <v>10751</v>
      </c>
      <c r="E2562" t="s">
        <v>10751</v>
      </c>
      <c r="F2562" t="s">
        <v>10751</v>
      </c>
      <c r="H2562" t="s">
        <v>10751</v>
      </c>
      <c r="I2562" t="str">
        <f t="shared" si="46"/>
        <v/>
      </c>
      <c r="K2562" t="s">
        <v>10751</v>
      </c>
      <c r="L2562" t="s">
        <v>10751</v>
      </c>
      <c r="M2562" t="s">
        <v>10751</v>
      </c>
      <c r="N2562" t="s">
        <v>10751</v>
      </c>
      <c r="O2562" t="s">
        <v>10751</v>
      </c>
      <c r="P2562" t="s">
        <v>10751</v>
      </c>
      <c r="Q2562" t="s">
        <v>10751</v>
      </c>
      <c r="R2562" t="s">
        <v>10751</v>
      </c>
      <c r="S2562" t="s">
        <v>10751</v>
      </c>
      <c r="T2562" t="s">
        <v>10751</v>
      </c>
      <c r="U2562" t="s">
        <v>10751</v>
      </c>
      <c r="V2562" t="s">
        <v>10751</v>
      </c>
      <c r="W2562" t="s">
        <v>10751</v>
      </c>
      <c r="X2562" t="s">
        <v>10751</v>
      </c>
      <c r="Y2562" t="s">
        <v>10751</v>
      </c>
      <c r="Z2562" t="s">
        <v>10751</v>
      </c>
      <c r="AA2562" t="s">
        <v>10751</v>
      </c>
      <c r="AB2562" t="s">
        <v>10751</v>
      </c>
      <c r="AC2562" t="s">
        <v>10751</v>
      </c>
      <c r="AD2562" t="s">
        <v>10751</v>
      </c>
      <c r="AE2562" t="s">
        <v>10751</v>
      </c>
      <c r="AF2562" t="s">
        <v>10751</v>
      </c>
      <c r="AG2562" t="s">
        <v>10751</v>
      </c>
      <c r="AH2562" t="s">
        <v>10751</v>
      </c>
      <c r="AI2562" t="s">
        <v>10751</v>
      </c>
      <c r="AJ2562" t="s">
        <v>10751</v>
      </c>
      <c r="AK2562" t="s">
        <v>10751</v>
      </c>
      <c r="AL2562" t="s">
        <v>10751</v>
      </c>
      <c r="AM2562" t="s">
        <v>10751</v>
      </c>
      <c r="AN2562" t="s">
        <v>10751</v>
      </c>
      <c r="AO2562" t="s">
        <v>10751</v>
      </c>
      <c r="AP2562" t="s">
        <v>10751</v>
      </c>
      <c r="AQ2562" t="s">
        <v>10751</v>
      </c>
      <c r="AR2562" t="s">
        <v>10751</v>
      </c>
      <c r="AS2562" t="s">
        <v>10751</v>
      </c>
      <c r="AT2562" t="s">
        <v>10751</v>
      </c>
      <c r="AU2562" t="s">
        <v>10751</v>
      </c>
      <c r="AV2562" t="s">
        <v>10751</v>
      </c>
      <c r="AW2562" t="s">
        <v>10751</v>
      </c>
      <c r="AX2562" t="s">
        <v>10751</v>
      </c>
      <c r="AY2562" t="s">
        <v>10751</v>
      </c>
      <c r="AZ2562" t="s">
        <v>10751</v>
      </c>
      <c r="BA2562" t="s">
        <v>10751</v>
      </c>
      <c r="BB2562" t="s">
        <v>10751</v>
      </c>
      <c r="BC2562" t="s">
        <v>10751</v>
      </c>
      <c r="BD2562" t="s">
        <v>10751</v>
      </c>
    </row>
    <row r="2563" spans="1:56">
      <c r="A2563" t="s">
        <v>10753</v>
      </c>
      <c r="B2563">
        <v>2750</v>
      </c>
      <c r="C2563">
        <v>2008</v>
      </c>
      <c r="D2563" t="s">
        <v>10751</v>
      </c>
      <c r="E2563" t="s">
        <v>10751</v>
      </c>
      <c r="F2563" t="s">
        <v>10751</v>
      </c>
      <c r="H2563" t="s">
        <v>10751</v>
      </c>
      <c r="I2563" t="str">
        <f t="shared" si="46"/>
        <v/>
      </c>
      <c r="K2563" t="s">
        <v>10751</v>
      </c>
      <c r="L2563" t="s">
        <v>10751</v>
      </c>
      <c r="M2563" t="s">
        <v>10751</v>
      </c>
      <c r="N2563" t="s">
        <v>10751</v>
      </c>
      <c r="O2563" t="s">
        <v>10751</v>
      </c>
      <c r="P2563" t="s">
        <v>10751</v>
      </c>
      <c r="Q2563" t="s">
        <v>10751</v>
      </c>
      <c r="R2563" t="s">
        <v>10751</v>
      </c>
      <c r="S2563" t="s">
        <v>10751</v>
      </c>
      <c r="T2563" t="s">
        <v>10751</v>
      </c>
      <c r="U2563" t="s">
        <v>10751</v>
      </c>
      <c r="V2563" t="s">
        <v>10751</v>
      </c>
      <c r="W2563" t="s">
        <v>10751</v>
      </c>
      <c r="X2563" t="s">
        <v>10751</v>
      </c>
      <c r="Y2563" t="s">
        <v>10751</v>
      </c>
      <c r="Z2563" t="s">
        <v>10751</v>
      </c>
      <c r="AA2563" t="s">
        <v>10751</v>
      </c>
      <c r="AB2563" t="s">
        <v>10751</v>
      </c>
      <c r="AC2563" t="s">
        <v>10751</v>
      </c>
      <c r="AD2563" t="s">
        <v>10751</v>
      </c>
      <c r="AE2563" t="s">
        <v>10751</v>
      </c>
      <c r="AF2563" t="s">
        <v>10751</v>
      </c>
      <c r="AG2563" t="s">
        <v>10751</v>
      </c>
      <c r="AH2563" t="s">
        <v>10751</v>
      </c>
      <c r="AI2563" t="s">
        <v>10751</v>
      </c>
      <c r="AJ2563" t="s">
        <v>10751</v>
      </c>
      <c r="AK2563" t="s">
        <v>10751</v>
      </c>
      <c r="AL2563" t="s">
        <v>10751</v>
      </c>
      <c r="AM2563" t="s">
        <v>10751</v>
      </c>
      <c r="AN2563" t="s">
        <v>10751</v>
      </c>
      <c r="AO2563" t="s">
        <v>10751</v>
      </c>
      <c r="AP2563" t="s">
        <v>10751</v>
      </c>
      <c r="AQ2563" t="s">
        <v>10751</v>
      </c>
      <c r="AR2563" t="s">
        <v>10751</v>
      </c>
      <c r="AS2563" t="s">
        <v>10751</v>
      </c>
      <c r="AT2563" t="s">
        <v>10751</v>
      </c>
      <c r="AU2563" t="s">
        <v>10751</v>
      </c>
      <c r="AV2563" t="s">
        <v>10751</v>
      </c>
      <c r="AW2563" t="s">
        <v>10751</v>
      </c>
      <c r="AX2563" t="s">
        <v>10751</v>
      </c>
      <c r="AY2563" t="s">
        <v>10751</v>
      </c>
      <c r="AZ2563" t="s">
        <v>10751</v>
      </c>
      <c r="BA2563" t="s">
        <v>10751</v>
      </c>
      <c r="BB2563" t="s">
        <v>10751</v>
      </c>
      <c r="BC2563" t="s">
        <v>10751</v>
      </c>
      <c r="BD2563" t="s">
        <v>10751</v>
      </c>
    </row>
    <row r="2564" spans="1:56">
      <c r="A2564" t="s">
        <v>10753</v>
      </c>
      <c r="B2564">
        <v>2750</v>
      </c>
      <c r="C2564">
        <v>2009</v>
      </c>
      <c r="D2564" t="s">
        <v>10751</v>
      </c>
      <c r="E2564" t="s">
        <v>10751</v>
      </c>
      <c r="F2564" t="s">
        <v>10751</v>
      </c>
      <c r="H2564" t="s">
        <v>10751</v>
      </c>
      <c r="I2564" t="str">
        <f t="shared" si="46"/>
        <v/>
      </c>
      <c r="K2564" t="s">
        <v>10751</v>
      </c>
      <c r="L2564" t="s">
        <v>10751</v>
      </c>
      <c r="M2564" t="s">
        <v>10751</v>
      </c>
      <c r="N2564" t="s">
        <v>10751</v>
      </c>
      <c r="O2564" t="s">
        <v>10751</v>
      </c>
      <c r="P2564" t="s">
        <v>10751</v>
      </c>
      <c r="Q2564" t="s">
        <v>10751</v>
      </c>
      <c r="R2564" t="s">
        <v>10751</v>
      </c>
      <c r="S2564" t="s">
        <v>10751</v>
      </c>
      <c r="T2564" t="s">
        <v>10751</v>
      </c>
      <c r="U2564" t="s">
        <v>10751</v>
      </c>
      <c r="V2564" t="s">
        <v>10751</v>
      </c>
      <c r="W2564" t="s">
        <v>10751</v>
      </c>
      <c r="X2564" t="s">
        <v>10751</v>
      </c>
      <c r="Y2564" t="s">
        <v>10751</v>
      </c>
      <c r="Z2564" t="s">
        <v>10751</v>
      </c>
      <c r="AA2564" t="s">
        <v>10751</v>
      </c>
      <c r="AB2564" t="s">
        <v>10751</v>
      </c>
      <c r="AC2564" t="s">
        <v>10751</v>
      </c>
      <c r="AD2564" t="s">
        <v>10751</v>
      </c>
      <c r="AE2564" t="s">
        <v>10751</v>
      </c>
      <c r="AF2564" t="s">
        <v>10751</v>
      </c>
      <c r="AG2564" t="s">
        <v>10751</v>
      </c>
      <c r="AH2564" t="s">
        <v>10751</v>
      </c>
      <c r="AI2564" t="s">
        <v>10751</v>
      </c>
      <c r="AJ2564" t="s">
        <v>10751</v>
      </c>
      <c r="AK2564" t="s">
        <v>10751</v>
      </c>
      <c r="AL2564" t="s">
        <v>10751</v>
      </c>
      <c r="AM2564" t="s">
        <v>10751</v>
      </c>
      <c r="AN2564" t="s">
        <v>10751</v>
      </c>
      <c r="AO2564" t="s">
        <v>10751</v>
      </c>
      <c r="AP2564" t="s">
        <v>10751</v>
      </c>
      <c r="AQ2564" t="s">
        <v>10751</v>
      </c>
      <c r="AR2564" t="s">
        <v>10751</v>
      </c>
      <c r="AS2564" t="s">
        <v>10751</v>
      </c>
      <c r="AT2564" t="s">
        <v>10751</v>
      </c>
      <c r="AU2564" t="s">
        <v>10751</v>
      </c>
      <c r="AV2564" t="s">
        <v>10751</v>
      </c>
      <c r="AW2564" t="s">
        <v>10751</v>
      </c>
      <c r="AX2564" t="s">
        <v>10751</v>
      </c>
      <c r="AY2564" t="s">
        <v>10751</v>
      </c>
      <c r="AZ2564" t="s">
        <v>10751</v>
      </c>
      <c r="BA2564" t="s">
        <v>10751</v>
      </c>
      <c r="BB2564" t="s">
        <v>10751</v>
      </c>
      <c r="BC2564" t="s">
        <v>10751</v>
      </c>
      <c r="BD2564" t="s">
        <v>10751</v>
      </c>
    </row>
    <row r="2565" spans="1:56">
      <c r="A2565" t="s">
        <v>10753</v>
      </c>
      <c r="B2565">
        <v>2750</v>
      </c>
      <c r="C2565">
        <v>2010</v>
      </c>
      <c r="D2565" t="s">
        <v>10751</v>
      </c>
      <c r="E2565" t="s">
        <v>10751</v>
      </c>
      <c r="F2565" t="s">
        <v>10751</v>
      </c>
      <c r="H2565" t="s">
        <v>10751</v>
      </c>
      <c r="I2565" t="str">
        <f t="shared" si="46"/>
        <v/>
      </c>
      <c r="K2565" t="s">
        <v>10751</v>
      </c>
      <c r="L2565" t="s">
        <v>10751</v>
      </c>
      <c r="M2565" t="s">
        <v>10751</v>
      </c>
      <c r="N2565" t="s">
        <v>10751</v>
      </c>
      <c r="O2565" t="s">
        <v>10751</v>
      </c>
      <c r="P2565" t="s">
        <v>10751</v>
      </c>
      <c r="Q2565" t="s">
        <v>10751</v>
      </c>
      <c r="R2565" t="s">
        <v>10751</v>
      </c>
      <c r="S2565" t="s">
        <v>10751</v>
      </c>
      <c r="T2565" t="s">
        <v>10751</v>
      </c>
      <c r="U2565" t="s">
        <v>10751</v>
      </c>
      <c r="V2565" t="s">
        <v>10751</v>
      </c>
      <c r="W2565" t="s">
        <v>10751</v>
      </c>
      <c r="X2565" t="s">
        <v>10751</v>
      </c>
      <c r="Y2565" t="s">
        <v>10751</v>
      </c>
      <c r="Z2565" t="s">
        <v>10751</v>
      </c>
      <c r="AA2565" t="s">
        <v>10751</v>
      </c>
      <c r="AB2565" t="s">
        <v>10751</v>
      </c>
      <c r="AC2565" t="s">
        <v>10751</v>
      </c>
      <c r="AD2565" t="s">
        <v>10751</v>
      </c>
      <c r="AE2565" t="s">
        <v>10751</v>
      </c>
      <c r="AF2565" t="s">
        <v>10751</v>
      </c>
      <c r="AG2565" t="s">
        <v>10751</v>
      </c>
      <c r="AH2565" t="s">
        <v>10751</v>
      </c>
      <c r="AI2565" t="s">
        <v>10751</v>
      </c>
      <c r="AJ2565" t="s">
        <v>10751</v>
      </c>
      <c r="AK2565" t="s">
        <v>10751</v>
      </c>
      <c r="AL2565" t="s">
        <v>10751</v>
      </c>
      <c r="AM2565" t="s">
        <v>10751</v>
      </c>
      <c r="AN2565" t="s">
        <v>10751</v>
      </c>
      <c r="AO2565" t="s">
        <v>10751</v>
      </c>
      <c r="AP2565" t="s">
        <v>10751</v>
      </c>
      <c r="AQ2565" t="s">
        <v>10751</v>
      </c>
      <c r="AR2565" t="s">
        <v>10751</v>
      </c>
      <c r="AS2565" t="s">
        <v>10751</v>
      </c>
      <c r="AT2565" t="s">
        <v>10751</v>
      </c>
      <c r="AU2565" t="s">
        <v>10751</v>
      </c>
      <c r="AV2565" t="s">
        <v>10751</v>
      </c>
      <c r="AW2565" t="s">
        <v>10751</v>
      </c>
      <c r="AX2565" t="s">
        <v>10751</v>
      </c>
      <c r="AY2565" t="s">
        <v>10751</v>
      </c>
      <c r="AZ2565" t="s">
        <v>10751</v>
      </c>
      <c r="BA2565" t="s">
        <v>10751</v>
      </c>
      <c r="BB2565" t="s">
        <v>10751</v>
      </c>
      <c r="BC2565" t="s">
        <v>10751</v>
      </c>
      <c r="BD2565" t="s">
        <v>10751</v>
      </c>
    </row>
    <row r="2566" spans="1:56">
      <c r="A2566" t="s">
        <v>10753</v>
      </c>
      <c r="B2566">
        <v>2750</v>
      </c>
      <c r="C2566">
        <v>2011</v>
      </c>
      <c r="D2566" t="s">
        <v>10751</v>
      </c>
      <c r="E2566" t="s">
        <v>10751</v>
      </c>
      <c r="F2566" t="s">
        <v>10751</v>
      </c>
      <c r="H2566" t="s">
        <v>10751</v>
      </c>
      <c r="I2566" t="str">
        <f t="shared" si="46"/>
        <v/>
      </c>
      <c r="K2566" t="s">
        <v>10751</v>
      </c>
      <c r="L2566" t="s">
        <v>10751</v>
      </c>
      <c r="M2566" t="s">
        <v>10751</v>
      </c>
      <c r="N2566" t="s">
        <v>10751</v>
      </c>
      <c r="O2566" t="s">
        <v>10751</v>
      </c>
      <c r="P2566" t="s">
        <v>10751</v>
      </c>
      <c r="Q2566" t="s">
        <v>10751</v>
      </c>
      <c r="R2566" t="s">
        <v>10751</v>
      </c>
      <c r="S2566" t="s">
        <v>10751</v>
      </c>
      <c r="T2566" t="s">
        <v>10751</v>
      </c>
      <c r="U2566" t="s">
        <v>10751</v>
      </c>
      <c r="V2566" t="s">
        <v>10751</v>
      </c>
      <c r="W2566" t="s">
        <v>10751</v>
      </c>
      <c r="X2566" t="s">
        <v>10751</v>
      </c>
      <c r="Y2566" t="s">
        <v>10751</v>
      </c>
      <c r="Z2566" t="s">
        <v>10751</v>
      </c>
      <c r="AA2566" t="s">
        <v>10751</v>
      </c>
      <c r="AB2566" t="s">
        <v>10751</v>
      </c>
      <c r="AC2566" t="s">
        <v>10751</v>
      </c>
      <c r="AD2566" t="s">
        <v>10751</v>
      </c>
      <c r="AE2566" t="s">
        <v>10751</v>
      </c>
      <c r="AF2566" t="s">
        <v>10751</v>
      </c>
      <c r="AG2566" t="s">
        <v>10751</v>
      </c>
      <c r="AH2566" t="s">
        <v>10751</v>
      </c>
      <c r="AI2566" t="s">
        <v>10751</v>
      </c>
      <c r="AJ2566" t="s">
        <v>10751</v>
      </c>
      <c r="AK2566" t="s">
        <v>10751</v>
      </c>
      <c r="AL2566" t="s">
        <v>10751</v>
      </c>
      <c r="AM2566" t="s">
        <v>10751</v>
      </c>
      <c r="AN2566" t="s">
        <v>10751</v>
      </c>
      <c r="AO2566" t="s">
        <v>10751</v>
      </c>
      <c r="AP2566" t="s">
        <v>10751</v>
      </c>
      <c r="AQ2566" t="s">
        <v>10751</v>
      </c>
      <c r="AR2566" t="s">
        <v>10751</v>
      </c>
      <c r="AS2566" t="s">
        <v>10751</v>
      </c>
      <c r="AT2566" t="s">
        <v>10751</v>
      </c>
      <c r="AU2566" t="s">
        <v>10751</v>
      </c>
      <c r="AV2566" t="s">
        <v>10751</v>
      </c>
      <c r="AW2566" t="s">
        <v>10751</v>
      </c>
      <c r="AX2566" t="s">
        <v>10751</v>
      </c>
      <c r="AY2566" t="s">
        <v>10751</v>
      </c>
      <c r="AZ2566" t="s">
        <v>10751</v>
      </c>
      <c r="BA2566" t="s">
        <v>10751</v>
      </c>
      <c r="BB2566" t="s">
        <v>10751</v>
      </c>
      <c r="BC2566" t="s">
        <v>10751</v>
      </c>
      <c r="BD2566" t="s">
        <v>10751</v>
      </c>
    </row>
    <row r="2567" spans="1:56">
      <c r="A2567" t="s">
        <v>10753</v>
      </c>
      <c r="B2567">
        <v>2750</v>
      </c>
      <c r="C2567">
        <v>2012</v>
      </c>
      <c r="D2567" t="s">
        <v>10751</v>
      </c>
      <c r="E2567" t="s">
        <v>10751</v>
      </c>
      <c r="F2567" t="s">
        <v>10751</v>
      </c>
      <c r="H2567" t="s">
        <v>10751</v>
      </c>
      <c r="I2567" t="str">
        <f t="shared" si="46"/>
        <v/>
      </c>
      <c r="K2567" t="s">
        <v>10751</v>
      </c>
      <c r="L2567" t="s">
        <v>10751</v>
      </c>
      <c r="M2567" t="s">
        <v>10751</v>
      </c>
      <c r="N2567" t="s">
        <v>10751</v>
      </c>
      <c r="O2567" t="s">
        <v>10751</v>
      </c>
      <c r="P2567" t="s">
        <v>10751</v>
      </c>
      <c r="Q2567" t="s">
        <v>10751</v>
      </c>
      <c r="R2567" t="s">
        <v>10751</v>
      </c>
      <c r="S2567" t="s">
        <v>10751</v>
      </c>
      <c r="T2567" t="s">
        <v>10751</v>
      </c>
      <c r="U2567" t="s">
        <v>10751</v>
      </c>
      <c r="V2567" t="s">
        <v>10751</v>
      </c>
      <c r="W2567" t="s">
        <v>10751</v>
      </c>
      <c r="X2567" t="s">
        <v>10751</v>
      </c>
      <c r="Y2567" t="s">
        <v>10751</v>
      </c>
      <c r="Z2567" t="s">
        <v>10751</v>
      </c>
      <c r="AA2567" t="s">
        <v>10751</v>
      </c>
      <c r="AB2567" t="s">
        <v>10751</v>
      </c>
      <c r="AC2567" t="s">
        <v>10751</v>
      </c>
      <c r="AD2567" t="s">
        <v>10751</v>
      </c>
      <c r="AE2567" t="s">
        <v>10751</v>
      </c>
      <c r="AF2567" t="s">
        <v>10751</v>
      </c>
      <c r="AG2567" t="s">
        <v>10751</v>
      </c>
      <c r="AH2567" t="s">
        <v>10751</v>
      </c>
      <c r="AI2567" t="s">
        <v>10751</v>
      </c>
      <c r="AJ2567" t="s">
        <v>10751</v>
      </c>
      <c r="AK2567" t="s">
        <v>10751</v>
      </c>
      <c r="AL2567" t="s">
        <v>10751</v>
      </c>
      <c r="AM2567" t="s">
        <v>10751</v>
      </c>
      <c r="AN2567" t="s">
        <v>10751</v>
      </c>
      <c r="AO2567" t="s">
        <v>10751</v>
      </c>
      <c r="AP2567" t="s">
        <v>10751</v>
      </c>
      <c r="AQ2567" t="s">
        <v>10751</v>
      </c>
      <c r="AR2567" t="s">
        <v>10751</v>
      </c>
      <c r="AS2567" t="s">
        <v>10751</v>
      </c>
      <c r="AT2567" t="s">
        <v>10751</v>
      </c>
      <c r="AU2567" t="s">
        <v>10751</v>
      </c>
      <c r="AV2567" t="s">
        <v>10751</v>
      </c>
      <c r="AW2567" t="s">
        <v>10751</v>
      </c>
      <c r="AX2567" t="s">
        <v>10751</v>
      </c>
      <c r="AY2567" t="s">
        <v>10751</v>
      </c>
      <c r="AZ2567" t="s">
        <v>10751</v>
      </c>
      <c r="BA2567" t="s">
        <v>10751</v>
      </c>
      <c r="BB2567" t="s">
        <v>10751</v>
      </c>
      <c r="BC2567" t="s">
        <v>10751</v>
      </c>
      <c r="BD2567" t="s">
        <v>10751</v>
      </c>
    </row>
    <row r="2568" spans="1:56">
      <c r="A2568" t="s">
        <v>10753</v>
      </c>
      <c r="B2568">
        <v>2750</v>
      </c>
      <c r="C2568">
        <v>2013</v>
      </c>
      <c r="D2568" t="s">
        <v>10751</v>
      </c>
      <c r="E2568" t="s">
        <v>10751</v>
      </c>
      <c r="F2568" t="s">
        <v>10751</v>
      </c>
      <c r="H2568" t="s">
        <v>10751</v>
      </c>
      <c r="I2568" t="str">
        <f t="shared" si="46"/>
        <v/>
      </c>
      <c r="K2568" t="s">
        <v>10751</v>
      </c>
      <c r="L2568" t="s">
        <v>10751</v>
      </c>
      <c r="M2568" t="s">
        <v>10751</v>
      </c>
      <c r="N2568" t="s">
        <v>10751</v>
      </c>
      <c r="O2568" t="s">
        <v>10751</v>
      </c>
      <c r="P2568" t="s">
        <v>10751</v>
      </c>
      <c r="Q2568" t="s">
        <v>10751</v>
      </c>
      <c r="R2568" t="s">
        <v>10751</v>
      </c>
      <c r="S2568" t="s">
        <v>10751</v>
      </c>
      <c r="T2568" t="s">
        <v>10751</v>
      </c>
      <c r="U2568" t="s">
        <v>10751</v>
      </c>
      <c r="V2568" t="s">
        <v>10751</v>
      </c>
      <c r="W2568" t="s">
        <v>10751</v>
      </c>
      <c r="X2568" t="s">
        <v>10751</v>
      </c>
      <c r="Y2568" t="s">
        <v>10751</v>
      </c>
      <c r="Z2568" t="s">
        <v>10751</v>
      </c>
      <c r="AA2568" t="s">
        <v>10751</v>
      </c>
      <c r="AB2568" t="s">
        <v>10751</v>
      </c>
      <c r="AC2568" t="s">
        <v>10751</v>
      </c>
      <c r="AD2568" t="s">
        <v>10751</v>
      </c>
      <c r="AE2568" t="s">
        <v>10751</v>
      </c>
      <c r="AF2568" t="s">
        <v>10751</v>
      </c>
      <c r="AG2568" t="s">
        <v>10751</v>
      </c>
      <c r="AH2568" t="s">
        <v>10751</v>
      </c>
      <c r="AI2568" t="s">
        <v>10751</v>
      </c>
      <c r="AJ2568" t="s">
        <v>10751</v>
      </c>
      <c r="AK2568" t="s">
        <v>10751</v>
      </c>
      <c r="AL2568" t="s">
        <v>10751</v>
      </c>
      <c r="AM2568" t="s">
        <v>10751</v>
      </c>
      <c r="AN2568" t="s">
        <v>10751</v>
      </c>
      <c r="AO2568" t="s">
        <v>10751</v>
      </c>
      <c r="AP2568" t="s">
        <v>10751</v>
      </c>
      <c r="AQ2568" t="s">
        <v>10751</v>
      </c>
      <c r="AR2568" t="s">
        <v>10751</v>
      </c>
      <c r="AS2568" t="s">
        <v>10751</v>
      </c>
      <c r="AT2568" t="s">
        <v>10751</v>
      </c>
      <c r="AU2568" t="s">
        <v>10751</v>
      </c>
      <c r="AV2568" t="s">
        <v>10751</v>
      </c>
      <c r="AW2568" t="s">
        <v>10751</v>
      </c>
      <c r="AX2568" t="s">
        <v>10751</v>
      </c>
      <c r="AY2568" t="s">
        <v>10751</v>
      </c>
      <c r="AZ2568" t="s">
        <v>10751</v>
      </c>
      <c r="BA2568" t="s">
        <v>10751</v>
      </c>
      <c r="BB2568" t="s">
        <v>10751</v>
      </c>
      <c r="BC2568" t="s">
        <v>10751</v>
      </c>
      <c r="BD2568" t="s">
        <v>10751</v>
      </c>
    </row>
    <row r="2569" spans="1:56">
      <c r="A2569" t="s">
        <v>10753</v>
      </c>
      <c r="B2569">
        <v>2750</v>
      </c>
      <c r="C2569">
        <v>2014</v>
      </c>
      <c r="D2569" t="s">
        <v>10751</v>
      </c>
      <c r="E2569" t="s">
        <v>10751</v>
      </c>
      <c r="F2569" t="s">
        <v>10751</v>
      </c>
      <c r="H2569" t="s">
        <v>10751</v>
      </c>
      <c r="I2569" t="str">
        <f t="shared" si="46"/>
        <v/>
      </c>
      <c r="K2569" t="s">
        <v>10751</v>
      </c>
      <c r="L2569" t="s">
        <v>10751</v>
      </c>
      <c r="M2569" t="s">
        <v>10751</v>
      </c>
      <c r="N2569" t="s">
        <v>10751</v>
      </c>
      <c r="O2569" t="s">
        <v>10751</v>
      </c>
      <c r="P2569" t="s">
        <v>10751</v>
      </c>
      <c r="Q2569" t="s">
        <v>10751</v>
      </c>
      <c r="R2569" t="s">
        <v>10751</v>
      </c>
      <c r="S2569" t="s">
        <v>10751</v>
      </c>
      <c r="T2569" t="s">
        <v>10751</v>
      </c>
      <c r="U2569" t="s">
        <v>10751</v>
      </c>
      <c r="V2569" t="s">
        <v>10751</v>
      </c>
      <c r="W2569" t="s">
        <v>10751</v>
      </c>
      <c r="X2569" t="s">
        <v>10751</v>
      </c>
      <c r="Y2569" t="s">
        <v>10751</v>
      </c>
      <c r="Z2569" t="s">
        <v>10751</v>
      </c>
      <c r="AA2569" t="s">
        <v>10751</v>
      </c>
      <c r="AB2569" t="s">
        <v>10751</v>
      </c>
      <c r="AC2569" t="s">
        <v>10751</v>
      </c>
      <c r="AD2569" t="s">
        <v>10751</v>
      </c>
      <c r="AE2569" t="s">
        <v>10751</v>
      </c>
      <c r="AF2569" t="s">
        <v>10751</v>
      </c>
      <c r="AG2569" t="s">
        <v>10751</v>
      </c>
      <c r="AH2569" t="s">
        <v>10751</v>
      </c>
      <c r="AI2569" t="s">
        <v>10751</v>
      </c>
      <c r="AJ2569" t="s">
        <v>10751</v>
      </c>
      <c r="AK2569" t="s">
        <v>10751</v>
      </c>
      <c r="AL2569" t="s">
        <v>10751</v>
      </c>
      <c r="AM2569" t="s">
        <v>10751</v>
      </c>
      <c r="AN2569" t="s">
        <v>10751</v>
      </c>
      <c r="AO2569" t="s">
        <v>10751</v>
      </c>
      <c r="AP2569" t="s">
        <v>10751</v>
      </c>
      <c r="AQ2569" t="s">
        <v>10751</v>
      </c>
      <c r="AR2569" t="s">
        <v>10751</v>
      </c>
      <c r="AS2569" t="s">
        <v>10751</v>
      </c>
      <c r="AT2569" t="s">
        <v>10751</v>
      </c>
      <c r="AU2569" t="s">
        <v>10751</v>
      </c>
      <c r="AV2569" t="s">
        <v>10751</v>
      </c>
      <c r="AW2569" t="s">
        <v>10751</v>
      </c>
      <c r="AX2569" t="s">
        <v>10751</v>
      </c>
      <c r="AY2569" t="s">
        <v>10751</v>
      </c>
      <c r="AZ2569" t="s">
        <v>10751</v>
      </c>
      <c r="BA2569" t="s">
        <v>10751</v>
      </c>
      <c r="BB2569" t="s">
        <v>10751</v>
      </c>
      <c r="BC2569" t="s">
        <v>10751</v>
      </c>
      <c r="BD2569" t="s">
        <v>10751</v>
      </c>
    </row>
    <row r="2570" spans="1:56">
      <c r="A2570" t="s">
        <v>10753</v>
      </c>
      <c r="B2570">
        <v>2750</v>
      </c>
      <c r="C2570">
        <v>2015</v>
      </c>
      <c r="D2570" t="s">
        <v>10751</v>
      </c>
      <c r="E2570" t="s">
        <v>10751</v>
      </c>
      <c r="F2570" t="s">
        <v>10751</v>
      </c>
      <c r="H2570" t="s">
        <v>10751</v>
      </c>
      <c r="I2570" t="str">
        <f t="shared" ref="I2570:I2633" si="47">IFERROR(H2570*E2570,"")</f>
        <v/>
      </c>
      <c r="K2570" t="s">
        <v>10751</v>
      </c>
      <c r="L2570" t="s">
        <v>10751</v>
      </c>
      <c r="M2570" t="s">
        <v>10751</v>
      </c>
      <c r="N2570" t="s">
        <v>10751</v>
      </c>
      <c r="O2570" t="s">
        <v>10751</v>
      </c>
      <c r="P2570" t="s">
        <v>10751</v>
      </c>
      <c r="Q2570" t="s">
        <v>10751</v>
      </c>
      <c r="R2570" t="s">
        <v>10751</v>
      </c>
      <c r="S2570" t="s">
        <v>10751</v>
      </c>
      <c r="T2570" t="s">
        <v>10751</v>
      </c>
      <c r="U2570" t="s">
        <v>10751</v>
      </c>
      <c r="V2570" t="s">
        <v>10751</v>
      </c>
      <c r="W2570" t="s">
        <v>10751</v>
      </c>
      <c r="X2570" t="s">
        <v>10751</v>
      </c>
      <c r="Y2570" t="s">
        <v>10751</v>
      </c>
      <c r="Z2570" t="s">
        <v>10751</v>
      </c>
      <c r="AA2570" t="s">
        <v>10751</v>
      </c>
      <c r="AB2570" t="s">
        <v>10751</v>
      </c>
      <c r="AC2570" t="s">
        <v>10751</v>
      </c>
      <c r="AD2570" t="s">
        <v>10751</v>
      </c>
      <c r="AE2570" t="s">
        <v>10751</v>
      </c>
      <c r="AF2570" t="s">
        <v>10751</v>
      </c>
      <c r="AG2570" t="s">
        <v>10751</v>
      </c>
      <c r="AH2570" t="s">
        <v>10751</v>
      </c>
      <c r="AI2570" t="s">
        <v>10751</v>
      </c>
      <c r="AJ2570" t="s">
        <v>10751</v>
      </c>
      <c r="AK2570" t="s">
        <v>10751</v>
      </c>
      <c r="AL2570" t="s">
        <v>10751</v>
      </c>
      <c r="AM2570" t="s">
        <v>10751</v>
      </c>
      <c r="AN2570" t="s">
        <v>10751</v>
      </c>
      <c r="AO2570" t="s">
        <v>10751</v>
      </c>
      <c r="AP2570" t="s">
        <v>10751</v>
      </c>
      <c r="AQ2570" t="s">
        <v>10751</v>
      </c>
      <c r="AR2570" t="s">
        <v>10751</v>
      </c>
      <c r="AS2570" t="s">
        <v>10751</v>
      </c>
      <c r="AT2570" t="s">
        <v>10751</v>
      </c>
      <c r="AU2570" t="s">
        <v>10751</v>
      </c>
      <c r="AV2570" t="s">
        <v>10751</v>
      </c>
      <c r="AW2570" t="s">
        <v>10751</v>
      </c>
      <c r="AX2570" t="s">
        <v>10751</v>
      </c>
      <c r="AY2570" t="s">
        <v>10751</v>
      </c>
      <c r="AZ2570" t="s">
        <v>10751</v>
      </c>
      <c r="BA2570" t="s">
        <v>10751</v>
      </c>
      <c r="BB2570" t="s">
        <v>10751</v>
      </c>
      <c r="BC2570" t="s">
        <v>10751</v>
      </c>
      <c r="BD2570" t="s">
        <v>10751</v>
      </c>
    </row>
    <row r="2571" spans="1:56">
      <c r="A2571" t="s">
        <v>10753</v>
      </c>
      <c r="B2571">
        <v>2750</v>
      </c>
      <c r="C2571">
        <v>2016</v>
      </c>
      <c r="D2571" t="s">
        <v>10751</v>
      </c>
      <c r="E2571" t="s">
        <v>10751</v>
      </c>
      <c r="F2571" t="s">
        <v>10751</v>
      </c>
      <c r="H2571" t="s">
        <v>10751</v>
      </c>
      <c r="I2571" t="str">
        <f t="shared" si="47"/>
        <v/>
      </c>
      <c r="K2571" t="s">
        <v>10751</v>
      </c>
      <c r="L2571" t="s">
        <v>10751</v>
      </c>
      <c r="M2571" t="s">
        <v>10751</v>
      </c>
      <c r="N2571" t="s">
        <v>10751</v>
      </c>
      <c r="O2571" t="s">
        <v>10751</v>
      </c>
      <c r="P2571" t="s">
        <v>10751</v>
      </c>
      <c r="Q2571" t="s">
        <v>10751</v>
      </c>
      <c r="R2571" t="s">
        <v>10751</v>
      </c>
      <c r="S2571" t="s">
        <v>10751</v>
      </c>
      <c r="T2571" t="s">
        <v>10751</v>
      </c>
      <c r="U2571" t="s">
        <v>10751</v>
      </c>
      <c r="V2571" t="s">
        <v>10751</v>
      </c>
      <c r="W2571" t="s">
        <v>10751</v>
      </c>
      <c r="X2571" t="s">
        <v>10751</v>
      </c>
      <c r="Y2571" t="s">
        <v>10751</v>
      </c>
      <c r="Z2571" t="s">
        <v>10751</v>
      </c>
      <c r="AA2571" t="s">
        <v>10751</v>
      </c>
      <c r="AB2571" t="s">
        <v>10751</v>
      </c>
      <c r="AC2571" t="s">
        <v>10751</v>
      </c>
      <c r="AD2571" t="s">
        <v>10751</v>
      </c>
      <c r="AE2571" t="s">
        <v>10751</v>
      </c>
      <c r="AF2571" t="s">
        <v>10751</v>
      </c>
      <c r="AG2571" t="s">
        <v>10751</v>
      </c>
      <c r="AH2571" t="s">
        <v>10751</v>
      </c>
      <c r="AI2571" t="s">
        <v>10751</v>
      </c>
      <c r="AJ2571" t="s">
        <v>10751</v>
      </c>
      <c r="AK2571" t="s">
        <v>10751</v>
      </c>
      <c r="AL2571" t="s">
        <v>10751</v>
      </c>
      <c r="AM2571" t="s">
        <v>10751</v>
      </c>
      <c r="AN2571" t="s">
        <v>10751</v>
      </c>
      <c r="AO2571" t="s">
        <v>10751</v>
      </c>
      <c r="AP2571" t="s">
        <v>10751</v>
      </c>
      <c r="AQ2571" t="s">
        <v>10751</v>
      </c>
      <c r="AR2571" t="s">
        <v>10751</v>
      </c>
      <c r="AS2571" t="s">
        <v>10751</v>
      </c>
      <c r="AT2571" t="s">
        <v>10751</v>
      </c>
      <c r="AU2571" t="s">
        <v>10751</v>
      </c>
      <c r="AV2571" t="s">
        <v>10751</v>
      </c>
      <c r="AW2571" t="s">
        <v>10751</v>
      </c>
      <c r="AX2571" t="s">
        <v>10751</v>
      </c>
      <c r="AY2571" t="s">
        <v>10751</v>
      </c>
      <c r="AZ2571" t="s">
        <v>10751</v>
      </c>
      <c r="BA2571" t="s">
        <v>10751</v>
      </c>
      <c r="BB2571" t="s">
        <v>10751</v>
      </c>
      <c r="BC2571" t="s">
        <v>10751</v>
      </c>
      <c r="BD2571" t="s">
        <v>10751</v>
      </c>
    </row>
    <row r="2572" spans="1:56">
      <c r="A2572" t="s">
        <v>10753</v>
      </c>
      <c r="B2572">
        <v>2750</v>
      </c>
      <c r="C2572">
        <v>2017</v>
      </c>
      <c r="D2572" t="s">
        <v>10751</v>
      </c>
      <c r="E2572" t="s">
        <v>10751</v>
      </c>
      <c r="F2572" t="s">
        <v>10751</v>
      </c>
      <c r="H2572" t="s">
        <v>10751</v>
      </c>
      <c r="I2572" t="str">
        <f t="shared" si="47"/>
        <v/>
      </c>
      <c r="K2572" t="s">
        <v>10751</v>
      </c>
      <c r="L2572" t="s">
        <v>10751</v>
      </c>
      <c r="M2572" t="s">
        <v>10751</v>
      </c>
      <c r="N2572" t="s">
        <v>10751</v>
      </c>
      <c r="O2572" t="s">
        <v>10751</v>
      </c>
      <c r="P2572" t="s">
        <v>10751</v>
      </c>
      <c r="Q2572" t="s">
        <v>10751</v>
      </c>
      <c r="R2572" t="s">
        <v>10751</v>
      </c>
      <c r="S2572" t="s">
        <v>10751</v>
      </c>
      <c r="T2572" t="s">
        <v>10751</v>
      </c>
      <c r="U2572" t="s">
        <v>10751</v>
      </c>
      <c r="V2572" t="s">
        <v>10751</v>
      </c>
      <c r="W2572" t="s">
        <v>10751</v>
      </c>
      <c r="X2572" t="s">
        <v>10751</v>
      </c>
      <c r="Y2572" t="s">
        <v>10751</v>
      </c>
      <c r="Z2572" t="s">
        <v>10751</v>
      </c>
      <c r="AA2572" t="s">
        <v>10751</v>
      </c>
      <c r="AB2572" t="s">
        <v>10751</v>
      </c>
      <c r="AC2572" t="s">
        <v>10751</v>
      </c>
      <c r="AD2572" t="s">
        <v>10751</v>
      </c>
      <c r="AE2572" t="s">
        <v>10751</v>
      </c>
      <c r="AF2572" t="s">
        <v>10751</v>
      </c>
      <c r="AG2572" t="s">
        <v>10751</v>
      </c>
      <c r="AH2572" t="s">
        <v>10751</v>
      </c>
      <c r="AI2572" t="s">
        <v>10751</v>
      </c>
      <c r="AJ2572" t="s">
        <v>10751</v>
      </c>
      <c r="AK2572" t="s">
        <v>10751</v>
      </c>
      <c r="AL2572" t="s">
        <v>10751</v>
      </c>
      <c r="AM2572" t="s">
        <v>10751</v>
      </c>
      <c r="AN2572" t="s">
        <v>10751</v>
      </c>
      <c r="AO2572" t="s">
        <v>10751</v>
      </c>
      <c r="AP2572" t="s">
        <v>10751</v>
      </c>
      <c r="AQ2572" t="s">
        <v>10751</v>
      </c>
      <c r="AR2572" t="s">
        <v>10751</v>
      </c>
      <c r="AS2572" t="s">
        <v>10751</v>
      </c>
      <c r="AT2572" t="s">
        <v>10751</v>
      </c>
      <c r="AU2572" t="s">
        <v>10751</v>
      </c>
      <c r="AV2572" t="s">
        <v>10751</v>
      </c>
      <c r="AW2572" t="s">
        <v>10751</v>
      </c>
      <c r="AX2572" t="s">
        <v>10751</v>
      </c>
      <c r="AY2572" t="s">
        <v>10751</v>
      </c>
      <c r="AZ2572" t="s">
        <v>10751</v>
      </c>
      <c r="BA2572" t="s">
        <v>10751</v>
      </c>
      <c r="BB2572" t="s">
        <v>10751</v>
      </c>
      <c r="BC2572" t="s">
        <v>10751</v>
      </c>
      <c r="BD2572" t="s">
        <v>10751</v>
      </c>
    </row>
    <row r="2573" spans="1:56">
      <c r="A2573" t="s">
        <v>10753</v>
      </c>
      <c r="B2573">
        <v>2750</v>
      </c>
      <c r="C2573">
        <v>2018</v>
      </c>
      <c r="D2573" t="s">
        <v>10751</v>
      </c>
      <c r="E2573" t="s">
        <v>10751</v>
      </c>
      <c r="F2573" t="s">
        <v>10751</v>
      </c>
      <c r="H2573" t="s">
        <v>10751</v>
      </c>
      <c r="I2573" t="str">
        <f t="shared" si="47"/>
        <v/>
      </c>
      <c r="K2573" t="s">
        <v>10751</v>
      </c>
      <c r="L2573" t="s">
        <v>10751</v>
      </c>
      <c r="M2573" t="s">
        <v>10751</v>
      </c>
      <c r="N2573" t="s">
        <v>10751</v>
      </c>
      <c r="O2573" t="s">
        <v>10751</v>
      </c>
      <c r="P2573" t="s">
        <v>10751</v>
      </c>
      <c r="Q2573" t="s">
        <v>10751</v>
      </c>
      <c r="R2573" t="s">
        <v>10751</v>
      </c>
      <c r="S2573" t="s">
        <v>10751</v>
      </c>
      <c r="T2573" t="s">
        <v>10751</v>
      </c>
      <c r="U2573" t="s">
        <v>10751</v>
      </c>
      <c r="V2573" t="s">
        <v>10751</v>
      </c>
      <c r="W2573" t="s">
        <v>10751</v>
      </c>
      <c r="X2573" t="s">
        <v>10751</v>
      </c>
      <c r="Y2573" t="s">
        <v>10751</v>
      </c>
      <c r="Z2573" t="s">
        <v>10751</v>
      </c>
      <c r="AA2573" t="s">
        <v>10751</v>
      </c>
      <c r="AB2573" t="s">
        <v>10751</v>
      </c>
      <c r="AC2573" t="s">
        <v>10751</v>
      </c>
      <c r="AD2573" t="s">
        <v>10751</v>
      </c>
      <c r="AE2573" t="s">
        <v>10751</v>
      </c>
      <c r="AF2573" t="s">
        <v>10751</v>
      </c>
      <c r="AG2573" t="s">
        <v>10751</v>
      </c>
      <c r="AH2573" t="s">
        <v>10751</v>
      </c>
      <c r="AI2573" t="s">
        <v>10751</v>
      </c>
      <c r="AJ2573" t="s">
        <v>10751</v>
      </c>
      <c r="AK2573" t="s">
        <v>10751</v>
      </c>
      <c r="AL2573" t="s">
        <v>10751</v>
      </c>
      <c r="AM2573" t="s">
        <v>10751</v>
      </c>
      <c r="AN2573" t="s">
        <v>10751</v>
      </c>
      <c r="AO2573" t="s">
        <v>10751</v>
      </c>
      <c r="AP2573" t="s">
        <v>10751</v>
      </c>
      <c r="AQ2573" t="s">
        <v>10751</v>
      </c>
      <c r="AR2573" t="s">
        <v>10751</v>
      </c>
      <c r="AS2573" t="s">
        <v>10751</v>
      </c>
      <c r="AT2573" t="s">
        <v>10751</v>
      </c>
      <c r="AU2573" t="s">
        <v>10751</v>
      </c>
      <c r="AV2573" t="s">
        <v>10751</v>
      </c>
      <c r="AW2573" t="s">
        <v>10751</v>
      </c>
      <c r="AX2573" t="s">
        <v>10751</v>
      </c>
      <c r="AY2573" t="s">
        <v>10751</v>
      </c>
      <c r="AZ2573" t="s">
        <v>10751</v>
      </c>
      <c r="BA2573" t="s">
        <v>10751</v>
      </c>
      <c r="BB2573" t="s">
        <v>10751</v>
      </c>
      <c r="BC2573" t="s">
        <v>10751</v>
      </c>
      <c r="BD2573" t="s">
        <v>10751</v>
      </c>
    </row>
    <row r="2574" spans="1:56">
      <c r="A2574" t="s">
        <v>10753</v>
      </c>
      <c r="B2574">
        <v>2750</v>
      </c>
      <c r="C2574">
        <v>2019</v>
      </c>
      <c r="D2574" t="s">
        <v>10751</v>
      </c>
      <c r="E2574" t="s">
        <v>10751</v>
      </c>
      <c r="F2574" t="s">
        <v>10751</v>
      </c>
      <c r="H2574" t="s">
        <v>10751</v>
      </c>
      <c r="I2574" t="str">
        <f t="shared" si="47"/>
        <v/>
      </c>
      <c r="K2574" t="s">
        <v>10751</v>
      </c>
      <c r="L2574" t="s">
        <v>10751</v>
      </c>
      <c r="M2574" t="s">
        <v>10751</v>
      </c>
      <c r="N2574" t="s">
        <v>10751</v>
      </c>
      <c r="O2574" t="s">
        <v>10751</v>
      </c>
      <c r="P2574" t="s">
        <v>10751</v>
      </c>
      <c r="Q2574" t="s">
        <v>10751</v>
      </c>
      <c r="R2574" t="s">
        <v>10751</v>
      </c>
      <c r="S2574" t="s">
        <v>10751</v>
      </c>
      <c r="T2574" t="s">
        <v>10751</v>
      </c>
      <c r="U2574" t="s">
        <v>10751</v>
      </c>
      <c r="V2574" t="s">
        <v>10751</v>
      </c>
      <c r="W2574" t="s">
        <v>10751</v>
      </c>
      <c r="X2574" t="s">
        <v>10751</v>
      </c>
      <c r="Y2574" t="s">
        <v>10751</v>
      </c>
      <c r="Z2574" t="s">
        <v>10751</v>
      </c>
      <c r="AA2574" t="s">
        <v>10751</v>
      </c>
      <c r="AB2574" t="s">
        <v>10751</v>
      </c>
      <c r="AC2574" t="s">
        <v>10751</v>
      </c>
      <c r="AD2574" t="s">
        <v>10751</v>
      </c>
      <c r="AE2574" t="s">
        <v>10751</v>
      </c>
      <c r="AF2574" t="s">
        <v>10751</v>
      </c>
      <c r="AG2574" t="s">
        <v>10751</v>
      </c>
      <c r="AH2574" t="s">
        <v>10751</v>
      </c>
      <c r="AI2574" t="s">
        <v>10751</v>
      </c>
      <c r="AJ2574" t="s">
        <v>10751</v>
      </c>
      <c r="AK2574" t="s">
        <v>10751</v>
      </c>
      <c r="AL2574" t="s">
        <v>10751</v>
      </c>
      <c r="AM2574" t="s">
        <v>10751</v>
      </c>
      <c r="AN2574" t="s">
        <v>10751</v>
      </c>
      <c r="AO2574" t="s">
        <v>10751</v>
      </c>
      <c r="AP2574" t="s">
        <v>10751</v>
      </c>
      <c r="AQ2574" t="s">
        <v>10751</v>
      </c>
      <c r="AR2574" t="s">
        <v>10751</v>
      </c>
      <c r="AS2574" t="s">
        <v>10751</v>
      </c>
      <c r="AT2574" t="s">
        <v>10751</v>
      </c>
      <c r="AU2574" t="s">
        <v>10751</v>
      </c>
      <c r="AV2574" t="s">
        <v>10751</v>
      </c>
      <c r="AW2574" t="s">
        <v>10751</v>
      </c>
      <c r="AX2574" t="s">
        <v>10751</v>
      </c>
      <c r="AY2574" t="s">
        <v>10751</v>
      </c>
      <c r="AZ2574" t="s">
        <v>10751</v>
      </c>
      <c r="BA2574" t="s">
        <v>10751</v>
      </c>
      <c r="BB2574" t="s">
        <v>10751</v>
      </c>
      <c r="BC2574" t="s">
        <v>10751</v>
      </c>
      <c r="BD2574" t="s">
        <v>10751</v>
      </c>
    </row>
    <row r="2575" spans="1:56">
      <c r="A2575" t="s">
        <v>10753</v>
      </c>
      <c r="B2575">
        <v>2750</v>
      </c>
      <c r="C2575">
        <v>2020</v>
      </c>
      <c r="D2575" t="s">
        <v>10751</v>
      </c>
      <c r="E2575" t="s">
        <v>10751</v>
      </c>
      <c r="F2575" t="s">
        <v>10751</v>
      </c>
      <c r="H2575" t="s">
        <v>10751</v>
      </c>
      <c r="I2575" t="str">
        <f t="shared" si="47"/>
        <v/>
      </c>
      <c r="K2575" t="s">
        <v>10751</v>
      </c>
      <c r="L2575" t="s">
        <v>10751</v>
      </c>
      <c r="M2575" t="s">
        <v>10751</v>
      </c>
      <c r="N2575" t="s">
        <v>10751</v>
      </c>
      <c r="O2575" t="s">
        <v>10751</v>
      </c>
      <c r="P2575" t="s">
        <v>10751</v>
      </c>
      <c r="Q2575" t="s">
        <v>10751</v>
      </c>
      <c r="R2575" t="s">
        <v>10751</v>
      </c>
      <c r="S2575" t="s">
        <v>10751</v>
      </c>
      <c r="T2575" t="s">
        <v>10751</v>
      </c>
      <c r="U2575" t="s">
        <v>10751</v>
      </c>
      <c r="V2575" t="s">
        <v>10751</v>
      </c>
      <c r="W2575" t="s">
        <v>10751</v>
      </c>
      <c r="X2575" t="s">
        <v>10751</v>
      </c>
      <c r="Y2575" t="s">
        <v>10751</v>
      </c>
      <c r="Z2575" t="s">
        <v>10751</v>
      </c>
      <c r="AA2575" t="s">
        <v>10751</v>
      </c>
      <c r="AB2575" t="s">
        <v>10751</v>
      </c>
      <c r="AC2575" t="s">
        <v>10751</v>
      </c>
      <c r="AD2575" t="s">
        <v>10751</v>
      </c>
      <c r="AE2575" t="s">
        <v>10751</v>
      </c>
      <c r="AF2575" t="s">
        <v>10751</v>
      </c>
      <c r="AG2575" t="s">
        <v>10751</v>
      </c>
      <c r="AH2575" t="s">
        <v>10751</v>
      </c>
      <c r="AI2575" t="s">
        <v>10751</v>
      </c>
      <c r="AJ2575" t="s">
        <v>10751</v>
      </c>
      <c r="AK2575" t="s">
        <v>10751</v>
      </c>
      <c r="AL2575" t="s">
        <v>10751</v>
      </c>
      <c r="AM2575" t="s">
        <v>10751</v>
      </c>
      <c r="AN2575" t="s">
        <v>10751</v>
      </c>
      <c r="AO2575" t="s">
        <v>10751</v>
      </c>
      <c r="AP2575" t="s">
        <v>10751</v>
      </c>
      <c r="AQ2575" t="s">
        <v>10751</v>
      </c>
      <c r="AR2575" t="s">
        <v>10751</v>
      </c>
      <c r="AS2575" t="s">
        <v>10751</v>
      </c>
      <c r="AT2575" t="s">
        <v>10751</v>
      </c>
      <c r="AU2575" t="s">
        <v>10751</v>
      </c>
      <c r="AV2575" t="s">
        <v>10751</v>
      </c>
      <c r="AW2575" t="s">
        <v>10751</v>
      </c>
      <c r="AX2575" t="s">
        <v>10751</v>
      </c>
      <c r="AY2575" t="s">
        <v>10751</v>
      </c>
      <c r="AZ2575" t="s">
        <v>10751</v>
      </c>
      <c r="BA2575" t="s">
        <v>10751</v>
      </c>
      <c r="BB2575" t="s">
        <v>10751</v>
      </c>
      <c r="BC2575" t="s">
        <v>10751</v>
      </c>
      <c r="BD2575" t="s">
        <v>10751</v>
      </c>
    </row>
    <row r="2576" spans="1:56">
      <c r="A2576" t="s">
        <v>10753</v>
      </c>
      <c r="B2576">
        <v>2750</v>
      </c>
      <c r="C2576">
        <v>2021</v>
      </c>
      <c r="D2576" t="s">
        <v>10751</v>
      </c>
      <c r="E2576" t="s">
        <v>10751</v>
      </c>
      <c r="F2576" t="s">
        <v>10751</v>
      </c>
      <c r="G2576" t="str">
        <f>IFERROR(F2576*E2576,"")</f>
        <v/>
      </c>
      <c r="H2576" t="s">
        <v>10751</v>
      </c>
      <c r="I2576" t="str">
        <f t="shared" si="47"/>
        <v/>
      </c>
      <c r="J2576" t="str">
        <f>IFERROR(M2576*E2576,"")</f>
        <v/>
      </c>
      <c r="K2576" t="s">
        <v>10751</v>
      </c>
      <c r="L2576" t="s">
        <v>10751</v>
      </c>
      <c r="M2576" t="s">
        <v>10751</v>
      </c>
      <c r="N2576" t="s">
        <v>10751</v>
      </c>
      <c r="O2576" t="s">
        <v>10751</v>
      </c>
      <c r="P2576" t="s">
        <v>10751</v>
      </c>
      <c r="Q2576" t="s">
        <v>10751</v>
      </c>
      <c r="R2576" t="s">
        <v>10751</v>
      </c>
      <c r="S2576" t="s">
        <v>10751</v>
      </c>
      <c r="T2576" t="s">
        <v>10751</v>
      </c>
      <c r="U2576" t="s">
        <v>10751</v>
      </c>
      <c r="V2576" t="s">
        <v>10751</v>
      </c>
      <c r="W2576" t="s">
        <v>10751</v>
      </c>
      <c r="X2576" t="s">
        <v>10751</v>
      </c>
      <c r="Y2576" t="s">
        <v>10751</v>
      </c>
      <c r="Z2576" t="s">
        <v>10751</v>
      </c>
      <c r="AA2576" t="s">
        <v>10751</v>
      </c>
      <c r="AB2576" t="s">
        <v>10751</v>
      </c>
      <c r="AC2576" t="s">
        <v>10751</v>
      </c>
      <c r="AD2576" t="s">
        <v>10751</v>
      </c>
      <c r="AE2576" t="s">
        <v>10751</v>
      </c>
      <c r="AF2576" t="s">
        <v>10751</v>
      </c>
      <c r="AG2576" t="s">
        <v>10751</v>
      </c>
      <c r="AH2576" t="s">
        <v>10751</v>
      </c>
      <c r="AI2576" t="s">
        <v>10751</v>
      </c>
      <c r="AJ2576" t="s">
        <v>10751</v>
      </c>
      <c r="AK2576" t="s">
        <v>10751</v>
      </c>
      <c r="AL2576" t="s">
        <v>10751</v>
      </c>
      <c r="AM2576" t="s">
        <v>10751</v>
      </c>
      <c r="AN2576" t="s">
        <v>10751</v>
      </c>
      <c r="AO2576" t="s">
        <v>10751</v>
      </c>
      <c r="AP2576" t="s">
        <v>10751</v>
      </c>
      <c r="AQ2576" t="s">
        <v>10751</v>
      </c>
      <c r="AR2576" t="s">
        <v>10751</v>
      </c>
      <c r="AS2576" t="s">
        <v>10751</v>
      </c>
      <c r="AT2576" t="s">
        <v>10751</v>
      </c>
      <c r="AU2576" t="s">
        <v>10751</v>
      </c>
      <c r="AV2576" t="s">
        <v>10751</v>
      </c>
      <c r="AW2576" t="s">
        <v>10751</v>
      </c>
      <c r="AX2576" t="s">
        <v>10751</v>
      </c>
      <c r="AY2576" t="s">
        <v>10751</v>
      </c>
      <c r="AZ2576" t="s">
        <v>10751</v>
      </c>
      <c r="BA2576" t="s">
        <v>10751</v>
      </c>
      <c r="BB2576" t="s">
        <v>10751</v>
      </c>
      <c r="BC2576" t="s">
        <v>10751</v>
      </c>
      <c r="BD2576" t="s">
        <v>10751</v>
      </c>
    </row>
    <row r="2577" spans="1:56">
      <c r="A2577" t="s">
        <v>10753</v>
      </c>
      <c r="B2577">
        <v>2750</v>
      </c>
      <c r="C2577" t="s">
        <v>10752</v>
      </c>
      <c r="D2577" t="s">
        <v>10751</v>
      </c>
      <c r="E2577" t="s">
        <v>10751</v>
      </c>
      <c r="F2577" t="s">
        <v>10751</v>
      </c>
      <c r="H2577" t="s">
        <v>10751</v>
      </c>
      <c r="I2577" t="str">
        <f t="shared" si="47"/>
        <v/>
      </c>
      <c r="K2577" t="s">
        <v>10751</v>
      </c>
      <c r="L2577" t="s">
        <v>10751</v>
      </c>
      <c r="M2577" t="s">
        <v>10751</v>
      </c>
      <c r="N2577" t="s">
        <v>10751</v>
      </c>
      <c r="O2577" t="s">
        <v>10751</v>
      </c>
      <c r="P2577" t="s">
        <v>10751</v>
      </c>
      <c r="Q2577" t="s">
        <v>10751</v>
      </c>
      <c r="R2577" t="s">
        <v>10751</v>
      </c>
      <c r="S2577" t="s">
        <v>10751</v>
      </c>
      <c r="T2577" t="s">
        <v>10751</v>
      </c>
      <c r="U2577" t="s">
        <v>10751</v>
      </c>
      <c r="V2577" t="s">
        <v>10751</v>
      </c>
      <c r="W2577" t="s">
        <v>10751</v>
      </c>
      <c r="X2577" t="s">
        <v>10751</v>
      </c>
      <c r="Y2577" t="s">
        <v>10751</v>
      </c>
      <c r="Z2577" t="s">
        <v>10751</v>
      </c>
      <c r="AA2577" t="s">
        <v>10751</v>
      </c>
      <c r="AB2577" t="s">
        <v>10751</v>
      </c>
      <c r="AC2577" t="s">
        <v>10751</v>
      </c>
      <c r="AD2577" t="s">
        <v>10751</v>
      </c>
      <c r="AE2577" t="s">
        <v>10751</v>
      </c>
      <c r="AF2577" t="s">
        <v>10751</v>
      </c>
      <c r="AG2577" t="s">
        <v>10751</v>
      </c>
      <c r="AH2577" t="s">
        <v>10751</v>
      </c>
      <c r="AI2577" t="s">
        <v>10751</v>
      </c>
      <c r="AJ2577" t="s">
        <v>10751</v>
      </c>
      <c r="AK2577" t="s">
        <v>10751</v>
      </c>
      <c r="AL2577" t="s">
        <v>10751</v>
      </c>
      <c r="AM2577" t="s">
        <v>10751</v>
      </c>
      <c r="AN2577" t="s">
        <v>10751</v>
      </c>
      <c r="AO2577" t="s">
        <v>10751</v>
      </c>
      <c r="AP2577" t="s">
        <v>10751</v>
      </c>
      <c r="AQ2577" t="s">
        <v>10751</v>
      </c>
      <c r="AR2577" t="s">
        <v>10751</v>
      </c>
      <c r="AS2577" t="s">
        <v>10751</v>
      </c>
      <c r="AT2577" t="s">
        <v>10751</v>
      </c>
      <c r="AU2577" t="s">
        <v>10751</v>
      </c>
      <c r="AV2577" t="s">
        <v>10751</v>
      </c>
      <c r="AW2577" t="s">
        <v>10751</v>
      </c>
      <c r="AX2577" t="s">
        <v>10751</v>
      </c>
      <c r="AY2577" t="s">
        <v>10751</v>
      </c>
      <c r="AZ2577" t="s">
        <v>10751</v>
      </c>
      <c r="BA2577" t="s">
        <v>10751</v>
      </c>
      <c r="BB2577" t="s">
        <v>10751</v>
      </c>
      <c r="BC2577" t="s">
        <v>10751</v>
      </c>
      <c r="BD2577" t="s">
        <v>10751</v>
      </c>
    </row>
    <row r="2578" spans="1:56">
      <c r="A2578" t="s">
        <v>10754</v>
      </c>
      <c r="B2578">
        <v>2750</v>
      </c>
      <c r="C2578">
        <v>1975</v>
      </c>
      <c r="D2578">
        <v>156</v>
      </c>
      <c r="E2578">
        <v>1.5297E-2</v>
      </c>
      <c r="F2578">
        <v>22.693549999999998</v>
      </c>
      <c r="H2578">
        <v>19.365839999999999</v>
      </c>
      <c r="I2578">
        <f t="shared" si="47"/>
        <v>0.29623925447999999</v>
      </c>
      <c r="K2578">
        <v>17.434899999999999</v>
      </c>
      <c r="L2578">
        <v>22.397629999999999</v>
      </c>
      <c r="M2578">
        <v>458.90089</v>
      </c>
      <c r="N2578">
        <v>509.72460999999998</v>
      </c>
      <c r="O2578">
        <v>396.78302000000002</v>
      </c>
      <c r="P2578" t="s">
        <v>10751</v>
      </c>
      <c r="Q2578">
        <v>119.15049999999999</v>
      </c>
      <c r="R2578">
        <v>95.319100000000006</v>
      </c>
      <c r="S2578" t="s">
        <v>10751</v>
      </c>
      <c r="T2578">
        <v>0.79918500000000003</v>
      </c>
      <c r="U2578">
        <v>3.4660999999999997E-2</v>
      </c>
      <c r="V2578">
        <v>26.696629999999999</v>
      </c>
      <c r="W2578" t="s">
        <v>10751</v>
      </c>
      <c r="X2578" t="s">
        <v>10751</v>
      </c>
      <c r="Y2578">
        <v>1</v>
      </c>
      <c r="Z2578">
        <v>0.88700000000000001</v>
      </c>
      <c r="AA2578">
        <v>0.113</v>
      </c>
      <c r="AB2578" t="s">
        <v>10751</v>
      </c>
      <c r="AC2578" t="s">
        <v>10751</v>
      </c>
      <c r="AD2578" t="s">
        <v>10751</v>
      </c>
      <c r="AE2578">
        <v>1</v>
      </c>
      <c r="AF2578" t="s">
        <v>10751</v>
      </c>
      <c r="AG2578" t="s">
        <v>10751</v>
      </c>
      <c r="AH2578" t="s">
        <v>10751</v>
      </c>
      <c r="AI2578" t="s">
        <v>10751</v>
      </c>
      <c r="AJ2578" t="s">
        <v>10751</v>
      </c>
      <c r="AK2578" t="s">
        <v>10751</v>
      </c>
      <c r="AL2578" t="s">
        <v>10751</v>
      </c>
      <c r="AM2578" t="s">
        <v>10751</v>
      </c>
      <c r="AN2578" t="s">
        <v>10751</v>
      </c>
      <c r="AO2578" t="s">
        <v>10751</v>
      </c>
      <c r="AP2578">
        <v>1</v>
      </c>
      <c r="AQ2578" t="s">
        <v>10751</v>
      </c>
      <c r="AR2578" t="s">
        <v>10751</v>
      </c>
      <c r="AS2578" t="s">
        <v>10751</v>
      </c>
      <c r="AT2578" t="s">
        <v>10751</v>
      </c>
      <c r="AU2578" t="s">
        <v>10751</v>
      </c>
      <c r="AV2578" t="s">
        <v>10751</v>
      </c>
      <c r="AW2578" t="s">
        <v>10751</v>
      </c>
      <c r="AX2578">
        <v>4</v>
      </c>
      <c r="AY2578" t="s">
        <v>10751</v>
      </c>
      <c r="AZ2578" t="s">
        <v>10751</v>
      </c>
      <c r="BA2578" t="s">
        <v>10751</v>
      </c>
      <c r="BB2578" t="s">
        <v>10751</v>
      </c>
      <c r="BC2578" t="s">
        <v>10751</v>
      </c>
      <c r="BD2578" t="s">
        <v>10751</v>
      </c>
    </row>
    <row r="2579" spans="1:56">
      <c r="A2579" t="s">
        <v>10754</v>
      </c>
      <c r="B2579">
        <v>2750</v>
      </c>
      <c r="C2579">
        <v>1976</v>
      </c>
      <c r="D2579">
        <v>162</v>
      </c>
      <c r="E2579">
        <v>1.3106E-2</v>
      </c>
      <c r="F2579">
        <v>24.139600000000002</v>
      </c>
      <c r="H2579">
        <v>20.59487</v>
      </c>
      <c r="I2579">
        <f t="shared" si="47"/>
        <v>0.26991636621999998</v>
      </c>
      <c r="K2579">
        <v>18.572510000000001</v>
      </c>
      <c r="L2579">
        <v>23.75657</v>
      </c>
      <c r="M2579">
        <v>431.51528999999999</v>
      </c>
      <c r="N2579">
        <v>478.50283000000002</v>
      </c>
      <c r="O2579">
        <v>374.08605999999997</v>
      </c>
      <c r="P2579" t="s">
        <v>10751</v>
      </c>
      <c r="Q2579">
        <v>119.8366</v>
      </c>
      <c r="R2579">
        <v>97.510199999999998</v>
      </c>
      <c r="S2579" t="s">
        <v>10751</v>
      </c>
      <c r="T2579">
        <v>0.81473700000000004</v>
      </c>
      <c r="U2579">
        <v>3.5458000000000003E-2</v>
      </c>
      <c r="V2579">
        <v>28.401260000000001</v>
      </c>
      <c r="W2579" t="s">
        <v>10751</v>
      </c>
      <c r="X2579" t="s">
        <v>10751</v>
      </c>
      <c r="Y2579">
        <v>1</v>
      </c>
      <c r="Z2579">
        <v>0.80200000000000005</v>
      </c>
      <c r="AA2579">
        <v>0.19800000000000001</v>
      </c>
      <c r="AB2579" t="s">
        <v>10751</v>
      </c>
      <c r="AC2579" t="s">
        <v>10751</v>
      </c>
      <c r="AD2579" t="s">
        <v>10751</v>
      </c>
      <c r="AE2579">
        <v>1</v>
      </c>
      <c r="AF2579" t="s">
        <v>10751</v>
      </c>
      <c r="AG2579" t="s">
        <v>10751</v>
      </c>
      <c r="AH2579" t="s">
        <v>10751</v>
      </c>
      <c r="AI2579" t="s">
        <v>10751</v>
      </c>
      <c r="AJ2579" t="s">
        <v>10751</v>
      </c>
      <c r="AK2579" t="s">
        <v>10751</v>
      </c>
      <c r="AL2579" t="s">
        <v>10751</v>
      </c>
      <c r="AM2579" t="s">
        <v>10751</v>
      </c>
      <c r="AN2579" t="s">
        <v>10751</v>
      </c>
      <c r="AO2579" t="s">
        <v>10751</v>
      </c>
      <c r="AP2579">
        <v>1</v>
      </c>
      <c r="AQ2579" t="s">
        <v>10751</v>
      </c>
      <c r="AR2579" t="s">
        <v>10751</v>
      </c>
      <c r="AS2579" t="s">
        <v>10751</v>
      </c>
      <c r="AT2579" t="s">
        <v>10751</v>
      </c>
      <c r="AU2579" t="s">
        <v>10751</v>
      </c>
      <c r="AV2579" t="s">
        <v>10751</v>
      </c>
      <c r="AW2579" t="s">
        <v>10751</v>
      </c>
      <c r="AX2579">
        <v>4</v>
      </c>
      <c r="AY2579" t="s">
        <v>10751</v>
      </c>
      <c r="AZ2579" t="s">
        <v>10751</v>
      </c>
      <c r="BA2579" t="s">
        <v>10751</v>
      </c>
      <c r="BB2579" t="s">
        <v>10751</v>
      </c>
      <c r="BC2579" t="s">
        <v>10751</v>
      </c>
      <c r="BD2579" t="s">
        <v>10751</v>
      </c>
    </row>
    <row r="2580" spans="1:56">
      <c r="A2580" t="s">
        <v>10754</v>
      </c>
      <c r="B2580">
        <v>2750</v>
      </c>
      <c r="C2580">
        <v>1977</v>
      </c>
      <c r="D2580">
        <v>226</v>
      </c>
      <c r="E2580">
        <v>1.5982E-2</v>
      </c>
      <c r="F2580">
        <v>25.66459</v>
      </c>
      <c r="H2580">
        <v>21.86891</v>
      </c>
      <c r="I2580">
        <f t="shared" si="47"/>
        <v>0.34950891961999997</v>
      </c>
      <c r="K2580">
        <v>20.00075</v>
      </c>
      <c r="L2580">
        <v>24.68722</v>
      </c>
      <c r="M2580">
        <v>406.37603000000001</v>
      </c>
      <c r="N2580">
        <v>444.33330999999998</v>
      </c>
      <c r="O2580">
        <v>359.98379999999997</v>
      </c>
      <c r="P2580" t="s">
        <v>10751</v>
      </c>
      <c r="Q2580">
        <v>121.1681</v>
      </c>
      <c r="R2580">
        <v>96.740099999999998</v>
      </c>
      <c r="S2580" t="s">
        <v>10751</v>
      </c>
      <c r="T2580">
        <v>0.80055100000000001</v>
      </c>
      <c r="U2580">
        <v>3.5178000000000001E-2</v>
      </c>
      <c r="V2580">
        <v>30.166830000000001</v>
      </c>
      <c r="W2580" t="s">
        <v>10751</v>
      </c>
      <c r="X2580" t="s">
        <v>10751</v>
      </c>
      <c r="Y2580">
        <v>1</v>
      </c>
      <c r="Z2580">
        <v>0.79900000000000004</v>
      </c>
      <c r="AA2580">
        <v>0.20100000000000001</v>
      </c>
      <c r="AB2580" t="s">
        <v>10751</v>
      </c>
      <c r="AC2580" t="s">
        <v>10751</v>
      </c>
      <c r="AD2580" t="s">
        <v>10751</v>
      </c>
      <c r="AE2580">
        <v>1</v>
      </c>
      <c r="AF2580" t="s">
        <v>10751</v>
      </c>
      <c r="AG2580" t="s">
        <v>10751</v>
      </c>
      <c r="AH2580" t="s">
        <v>10751</v>
      </c>
      <c r="AI2580" t="s">
        <v>10751</v>
      </c>
      <c r="AJ2580" t="s">
        <v>10751</v>
      </c>
      <c r="AK2580" t="s">
        <v>10751</v>
      </c>
      <c r="AL2580" t="s">
        <v>10751</v>
      </c>
      <c r="AM2580" t="s">
        <v>10751</v>
      </c>
      <c r="AN2580" t="s">
        <v>10751</v>
      </c>
      <c r="AO2580" t="s">
        <v>10751</v>
      </c>
      <c r="AP2580">
        <v>1</v>
      </c>
      <c r="AQ2580" t="s">
        <v>10751</v>
      </c>
      <c r="AR2580" t="s">
        <v>10751</v>
      </c>
      <c r="AS2580" t="s">
        <v>10751</v>
      </c>
      <c r="AT2580" t="s">
        <v>10751</v>
      </c>
      <c r="AU2580" t="s">
        <v>10751</v>
      </c>
      <c r="AV2580" t="s">
        <v>10751</v>
      </c>
      <c r="AW2580" t="s">
        <v>10751</v>
      </c>
      <c r="AX2580">
        <v>4</v>
      </c>
      <c r="AY2580" t="s">
        <v>10751</v>
      </c>
      <c r="AZ2580" t="s">
        <v>10751</v>
      </c>
      <c r="BA2580" t="s">
        <v>10751</v>
      </c>
      <c r="BB2580" t="s">
        <v>10751</v>
      </c>
      <c r="BC2580" t="s">
        <v>10751</v>
      </c>
      <c r="BD2580" t="s">
        <v>10751</v>
      </c>
    </row>
    <row r="2581" spans="1:56">
      <c r="A2581" t="s">
        <v>10754</v>
      </c>
      <c r="B2581">
        <v>2750</v>
      </c>
      <c r="C2581">
        <v>1978</v>
      </c>
      <c r="D2581">
        <v>183</v>
      </c>
      <c r="E2581">
        <v>1.268E-2</v>
      </c>
      <c r="F2581">
        <v>25.84159</v>
      </c>
      <c r="H2581">
        <v>21.96161</v>
      </c>
      <c r="I2581">
        <f t="shared" si="47"/>
        <v>0.27847321480000004</v>
      </c>
      <c r="K2581">
        <v>20.747489999999999</v>
      </c>
      <c r="L2581">
        <v>23.653379999999999</v>
      </c>
      <c r="M2581">
        <v>404.66068000000001</v>
      </c>
      <c r="N2581">
        <v>428.34102999999999</v>
      </c>
      <c r="O2581">
        <v>375.71803</v>
      </c>
      <c r="P2581" t="s">
        <v>10751</v>
      </c>
      <c r="Q2581">
        <v>121.4066</v>
      </c>
      <c r="R2581">
        <v>96.950299999999999</v>
      </c>
      <c r="S2581">
        <v>13.083500000000001</v>
      </c>
      <c r="T2581">
        <v>0.80106299999999997</v>
      </c>
      <c r="U2581">
        <v>3.5255000000000002E-2</v>
      </c>
      <c r="V2581">
        <v>30.275400000000001</v>
      </c>
      <c r="W2581" t="s">
        <v>10751</v>
      </c>
      <c r="X2581" t="s">
        <v>10751</v>
      </c>
      <c r="Y2581">
        <v>1</v>
      </c>
      <c r="Z2581">
        <v>0.86099999999999999</v>
      </c>
      <c r="AA2581">
        <v>0.13900000000000001</v>
      </c>
      <c r="AB2581" t="s">
        <v>10751</v>
      </c>
      <c r="AC2581" t="s">
        <v>10751</v>
      </c>
      <c r="AD2581" t="s">
        <v>10751</v>
      </c>
      <c r="AE2581">
        <v>1</v>
      </c>
      <c r="AF2581" t="s">
        <v>10751</v>
      </c>
      <c r="AG2581" t="s">
        <v>10751</v>
      </c>
      <c r="AH2581" t="s">
        <v>10751</v>
      </c>
      <c r="AI2581" t="s">
        <v>10751</v>
      </c>
      <c r="AJ2581" t="s">
        <v>10751</v>
      </c>
      <c r="AK2581" t="s">
        <v>10751</v>
      </c>
      <c r="AL2581" t="s">
        <v>10751</v>
      </c>
      <c r="AM2581" t="s">
        <v>10751</v>
      </c>
      <c r="AN2581" t="s">
        <v>10751</v>
      </c>
      <c r="AO2581" t="s">
        <v>10751</v>
      </c>
      <c r="AP2581">
        <v>1</v>
      </c>
      <c r="AQ2581" t="s">
        <v>10751</v>
      </c>
      <c r="AR2581" t="s">
        <v>10751</v>
      </c>
      <c r="AS2581" t="s">
        <v>10751</v>
      </c>
      <c r="AT2581" t="s">
        <v>10751</v>
      </c>
      <c r="AU2581" t="s">
        <v>10751</v>
      </c>
      <c r="AV2581" t="s">
        <v>10751</v>
      </c>
      <c r="AW2581" t="s">
        <v>10751</v>
      </c>
      <c r="AX2581">
        <v>4</v>
      </c>
      <c r="AY2581" t="s">
        <v>10751</v>
      </c>
      <c r="AZ2581" t="s">
        <v>10751</v>
      </c>
      <c r="BA2581" t="s">
        <v>10751</v>
      </c>
      <c r="BB2581" t="s">
        <v>10751</v>
      </c>
      <c r="BC2581" t="s">
        <v>10751</v>
      </c>
      <c r="BD2581" t="s">
        <v>10751</v>
      </c>
    </row>
    <row r="2582" spans="1:56">
      <c r="A2582" t="s">
        <v>10754</v>
      </c>
      <c r="B2582">
        <v>2750</v>
      </c>
      <c r="C2582">
        <v>1979</v>
      </c>
      <c r="D2582">
        <v>240</v>
      </c>
      <c r="E2582">
        <v>1.7322000000000001E-2</v>
      </c>
      <c r="F2582">
        <v>22.67728</v>
      </c>
      <c r="H2582">
        <v>19.313230000000001</v>
      </c>
      <c r="I2582">
        <f t="shared" si="47"/>
        <v>0.33454377006000002</v>
      </c>
      <c r="K2582">
        <v>17.798369999999998</v>
      </c>
      <c r="L2582">
        <v>21.555569999999999</v>
      </c>
      <c r="M2582">
        <v>460.15096999999997</v>
      </c>
      <c r="N2582">
        <v>499.31545999999997</v>
      </c>
      <c r="O2582">
        <v>412.28325999999998</v>
      </c>
      <c r="P2582" t="s">
        <v>10751</v>
      </c>
      <c r="Q2582">
        <v>126.295</v>
      </c>
      <c r="R2582">
        <v>90.8416</v>
      </c>
      <c r="S2582">
        <v>15.113200000000001</v>
      </c>
      <c r="T2582">
        <v>0.722298</v>
      </c>
      <c r="U2582">
        <v>3.3033E-2</v>
      </c>
      <c r="V2582">
        <v>26.968319999999999</v>
      </c>
      <c r="W2582" t="s">
        <v>10751</v>
      </c>
      <c r="X2582" t="s">
        <v>10751</v>
      </c>
      <c r="Y2582">
        <v>1</v>
      </c>
      <c r="Z2582">
        <v>0.85799999999999998</v>
      </c>
      <c r="AA2582">
        <v>0.14199999999999999</v>
      </c>
      <c r="AB2582" t="s">
        <v>10751</v>
      </c>
      <c r="AC2582" t="s">
        <v>10751</v>
      </c>
      <c r="AD2582" t="s">
        <v>10751</v>
      </c>
      <c r="AE2582">
        <v>1</v>
      </c>
      <c r="AF2582" t="s">
        <v>10751</v>
      </c>
      <c r="AG2582" t="s">
        <v>10751</v>
      </c>
      <c r="AH2582" t="s">
        <v>10751</v>
      </c>
      <c r="AI2582" t="s">
        <v>10751</v>
      </c>
      <c r="AJ2582" t="s">
        <v>10751</v>
      </c>
      <c r="AK2582" t="s">
        <v>10751</v>
      </c>
      <c r="AL2582" t="s">
        <v>10751</v>
      </c>
      <c r="AM2582" t="s">
        <v>10751</v>
      </c>
      <c r="AN2582" t="s">
        <v>10751</v>
      </c>
      <c r="AO2582" t="s">
        <v>10751</v>
      </c>
      <c r="AP2582">
        <v>1</v>
      </c>
      <c r="AQ2582" t="s">
        <v>10751</v>
      </c>
      <c r="AR2582" t="s">
        <v>10751</v>
      </c>
      <c r="AS2582" t="s">
        <v>10751</v>
      </c>
      <c r="AT2582" t="s">
        <v>10751</v>
      </c>
      <c r="AU2582" t="s">
        <v>10751</v>
      </c>
      <c r="AV2582">
        <v>4.2</v>
      </c>
      <c r="AW2582" t="s">
        <v>10751</v>
      </c>
      <c r="AX2582">
        <v>4</v>
      </c>
      <c r="AY2582">
        <v>0.61</v>
      </c>
      <c r="AZ2582">
        <v>0.39</v>
      </c>
      <c r="BA2582" t="s">
        <v>10751</v>
      </c>
      <c r="BB2582" t="s">
        <v>10751</v>
      </c>
      <c r="BC2582" t="s">
        <v>10751</v>
      </c>
      <c r="BD2582" t="s">
        <v>10751</v>
      </c>
    </row>
    <row r="2583" spans="1:56">
      <c r="A2583" t="s">
        <v>10754</v>
      </c>
      <c r="B2583">
        <v>2750</v>
      </c>
      <c r="C2583">
        <v>1980</v>
      </c>
      <c r="D2583">
        <v>324</v>
      </c>
      <c r="E2583">
        <v>2.8698999999999999E-2</v>
      </c>
      <c r="F2583">
        <v>25.192530000000001</v>
      </c>
      <c r="H2583">
        <v>21.429279999999999</v>
      </c>
      <c r="I2583">
        <f t="shared" si="47"/>
        <v>0.6149989067199999</v>
      </c>
      <c r="K2583">
        <v>20.032609999999998</v>
      </c>
      <c r="L2583">
        <v>23.425419999999999</v>
      </c>
      <c r="M2583">
        <v>414.71301</v>
      </c>
      <c r="N2583">
        <v>443.6266</v>
      </c>
      <c r="O2583">
        <v>379.37418000000002</v>
      </c>
      <c r="P2583" t="s">
        <v>10751</v>
      </c>
      <c r="Q2583">
        <v>126.1579</v>
      </c>
      <c r="R2583">
        <v>91.495400000000004</v>
      </c>
      <c r="S2583">
        <v>15.315</v>
      </c>
      <c r="T2583">
        <v>0.727858</v>
      </c>
      <c r="U2583">
        <v>3.3271000000000002E-2</v>
      </c>
      <c r="V2583">
        <v>29.700749999999999</v>
      </c>
      <c r="W2583" t="s">
        <v>10751</v>
      </c>
      <c r="X2583" t="s">
        <v>10751</v>
      </c>
      <c r="Y2583">
        <v>1</v>
      </c>
      <c r="Z2583">
        <v>0.86899999999999999</v>
      </c>
      <c r="AA2583">
        <v>0.13100000000000001</v>
      </c>
      <c r="AB2583" t="s">
        <v>10751</v>
      </c>
      <c r="AC2583" t="s">
        <v>10751</v>
      </c>
      <c r="AD2583" t="s">
        <v>10751</v>
      </c>
      <c r="AE2583">
        <v>1</v>
      </c>
      <c r="AF2583" t="s">
        <v>10751</v>
      </c>
      <c r="AG2583" t="s">
        <v>10751</v>
      </c>
      <c r="AH2583" t="s">
        <v>10751</v>
      </c>
      <c r="AI2583" t="s">
        <v>10751</v>
      </c>
      <c r="AJ2583" t="s">
        <v>10751</v>
      </c>
      <c r="AK2583" t="s">
        <v>10751</v>
      </c>
      <c r="AL2583" t="s">
        <v>10751</v>
      </c>
      <c r="AM2583" t="s">
        <v>10751</v>
      </c>
      <c r="AN2583" t="s">
        <v>10751</v>
      </c>
      <c r="AO2583" t="s">
        <v>10751</v>
      </c>
      <c r="AP2583">
        <v>1</v>
      </c>
      <c r="AQ2583" t="s">
        <v>10751</v>
      </c>
      <c r="AR2583" t="s">
        <v>10751</v>
      </c>
      <c r="AS2583" t="s">
        <v>10751</v>
      </c>
      <c r="AT2583" t="s">
        <v>10751</v>
      </c>
      <c r="AU2583" t="s">
        <v>10751</v>
      </c>
      <c r="AV2583">
        <v>4.4000000000000004</v>
      </c>
      <c r="AW2583" t="s">
        <v>10751</v>
      </c>
      <c r="AX2583">
        <v>4</v>
      </c>
      <c r="AY2583">
        <v>0.51500000000000001</v>
      </c>
      <c r="AZ2583">
        <v>0.48499999999999999</v>
      </c>
      <c r="BA2583" t="s">
        <v>10751</v>
      </c>
      <c r="BB2583" t="s">
        <v>10751</v>
      </c>
      <c r="BC2583" t="s">
        <v>10751</v>
      </c>
      <c r="BD2583" t="s">
        <v>10751</v>
      </c>
    </row>
    <row r="2584" spans="1:56">
      <c r="A2584" t="s">
        <v>10754</v>
      </c>
      <c r="B2584">
        <v>2750</v>
      </c>
      <c r="C2584">
        <v>1981</v>
      </c>
      <c r="D2584">
        <v>222</v>
      </c>
      <c r="E2584">
        <v>2.1010000000000001E-2</v>
      </c>
      <c r="F2584">
        <v>27.940999999999999</v>
      </c>
      <c r="H2584">
        <v>23.76662</v>
      </c>
      <c r="I2584">
        <f t="shared" si="47"/>
        <v>0.49933668619999999</v>
      </c>
      <c r="K2584">
        <v>22.229780000000002</v>
      </c>
      <c r="L2584">
        <v>25.960180000000001</v>
      </c>
      <c r="M2584">
        <v>374.51074</v>
      </c>
      <c r="N2584">
        <v>400.39046999999999</v>
      </c>
      <c r="O2584">
        <v>342.87995999999998</v>
      </c>
      <c r="P2584" t="s">
        <v>10751</v>
      </c>
      <c r="Q2584">
        <v>130.39060000000001</v>
      </c>
      <c r="R2584">
        <v>90.460800000000006</v>
      </c>
      <c r="S2584">
        <v>15.379200000000001</v>
      </c>
      <c r="T2584">
        <v>0.69472100000000003</v>
      </c>
      <c r="U2584">
        <v>3.2895000000000001E-2</v>
      </c>
      <c r="V2584">
        <v>32.883339999999997</v>
      </c>
      <c r="W2584" t="s">
        <v>10751</v>
      </c>
      <c r="X2584" t="s">
        <v>10751</v>
      </c>
      <c r="Y2584">
        <v>1</v>
      </c>
      <c r="Z2584">
        <v>0.90300000000000002</v>
      </c>
      <c r="AA2584">
        <v>9.7000000000000003E-2</v>
      </c>
      <c r="AB2584" t="s">
        <v>10751</v>
      </c>
      <c r="AC2584" t="s">
        <v>10751</v>
      </c>
      <c r="AD2584" t="s">
        <v>10751</v>
      </c>
      <c r="AE2584">
        <v>0.98599999999999999</v>
      </c>
      <c r="AF2584" t="s">
        <v>10751</v>
      </c>
      <c r="AG2584" t="s">
        <v>10751</v>
      </c>
      <c r="AH2584" t="s">
        <v>10751</v>
      </c>
      <c r="AI2584">
        <v>1.4E-2</v>
      </c>
      <c r="AJ2584">
        <v>1.4E-2</v>
      </c>
      <c r="AK2584" t="s">
        <v>10751</v>
      </c>
      <c r="AL2584" t="s">
        <v>10751</v>
      </c>
      <c r="AM2584" t="s">
        <v>10751</v>
      </c>
      <c r="AN2584" t="s">
        <v>10751</v>
      </c>
      <c r="AO2584" t="s">
        <v>10751</v>
      </c>
      <c r="AP2584">
        <v>0.98599999999999999</v>
      </c>
      <c r="AQ2584" t="s">
        <v>10751</v>
      </c>
      <c r="AR2584" t="s">
        <v>10751</v>
      </c>
      <c r="AS2584" t="s">
        <v>10751</v>
      </c>
      <c r="AT2584" t="s">
        <v>10751</v>
      </c>
      <c r="AU2584" t="s">
        <v>10751</v>
      </c>
      <c r="AV2584">
        <v>4.4000000000000004</v>
      </c>
      <c r="AW2584" t="s">
        <v>10751</v>
      </c>
      <c r="AX2584">
        <v>4</v>
      </c>
      <c r="AY2584">
        <v>0.55100000000000005</v>
      </c>
      <c r="AZ2584">
        <v>0.44900000000000001</v>
      </c>
      <c r="BA2584" t="s">
        <v>10751</v>
      </c>
      <c r="BB2584" t="s">
        <v>10751</v>
      </c>
      <c r="BC2584" t="s">
        <v>10751</v>
      </c>
      <c r="BD2584" t="s">
        <v>10751</v>
      </c>
    </row>
    <row r="2585" spans="1:56">
      <c r="A2585" t="s">
        <v>10754</v>
      </c>
      <c r="B2585">
        <v>2750</v>
      </c>
      <c r="C2585">
        <v>1982</v>
      </c>
      <c r="D2585">
        <v>227</v>
      </c>
      <c r="E2585">
        <v>2.3304999999999999E-2</v>
      </c>
      <c r="F2585">
        <v>28.253409999999999</v>
      </c>
      <c r="H2585">
        <v>24.034849999999999</v>
      </c>
      <c r="I2585">
        <f t="shared" si="47"/>
        <v>0.56013217924999992</v>
      </c>
      <c r="K2585">
        <v>22.434519999999999</v>
      </c>
      <c r="L2585">
        <v>26.330480000000001</v>
      </c>
      <c r="M2585">
        <v>370.41985</v>
      </c>
      <c r="N2585">
        <v>396.80579</v>
      </c>
      <c r="O2585">
        <v>338.17038000000002</v>
      </c>
      <c r="P2585" t="s">
        <v>10751</v>
      </c>
      <c r="Q2585">
        <v>130.36699999999999</v>
      </c>
      <c r="R2585">
        <v>91.050899999999999</v>
      </c>
      <c r="S2585">
        <v>16.367599999999999</v>
      </c>
      <c r="T2585">
        <v>0.69867199999999996</v>
      </c>
      <c r="U2585">
        <v>3.3109E-2</v>
      </c>
      <c r="V2585">
        <v>33.253610000000002</v>
      </c>
      <c r="W2585">
        <v>1.4E-2</v>
      </c>
      <c r="X2585" t="s">
        <v>10751</v>
      </c>
      <c r="Y2585">
        <v>0.98599999999999999</v>
      </c>
      <c r="Z2585">
        <v>0.871</v>
      </c>
      <c r="AA2585">
        <v>8.1000000000000003E-2</v>
      </c>
      <c r="AB2585">
        <v>4.9000000000000002E-2</v>
      </c>
      <c r="AC2585" t="s">
        <v>10751</v>
      </c>
      <c r="AD2585" t="s">
        <v>10751</v>
      </c>
      <c r="AE2585">
        <v>0.98299999999999998</v>
      </c>
      <c r="AF2585" t="s">
        <v>10751</v>
      </c>
      <c r="AG2585" t="s">
        <v>10751</v>
      </c>
      <c r="AH2585" t="s">
        <v>10751</v>
      </c>
      <c r="AI2585">
        <v>1.7000000000000001E-2</v>
      </c>
      <c r="AJ2585">
        <v>1.7000000000000001E-2</v>
      </c>
      <c r="AK2585" t="s">
        <v>10751</v>
      </c>
      <c r="AL2585" t="s">
        <v>10751</v>
      </c>
      <c r="AM2585" t="s">
        <v>10751</v>
      </c>
      <c r="AN2585" t="s">
        <v>10751</v>
      </c>
      <c r="AO2585" t="s">
        <v>10751</v>
      </c>
      <c r="AP2585">
        <v>0.98299999999999998</v>
      </c>
      <c r="AQ2585" t="s">
        <v>10751</v>
      </c>
      <c r="AR2585" t="s">
        <v>10751</v>
      </c>
      <c r="AS2585" t="s">
        <v>10751</v>
      </c>
      <c r="AT2585" t="s">
        <v>10751</v>
      </c>
      <c r="AU2585" t="s">
        <v>10751</v>
      </c>
      <c r="AV2585">
        <v>4.3</v>
      </c>
      <c r="AW2585" t="s">
        <v>10751</v>
      </c>
      <c r="AX2585">
        <v>4</v>
      </c>
      <c r="AY2585">
        <v>0.57599999999999996</v>
      </c>
      <c r="AZ2585">
        <v>0.42399999999999999</v>
      </c>
      <c r="BA2585" t="s">
        <v>10751</v>
      </c>
      <c r="BB2585" t="s">
        <v>10751</v>
      </c>
      <c r="BC2585" t="s">
        <v>10751</v>
      </c>
      <c r="BD2585" t="s">
        <v>10751</v>
      </c>
    </row>
    <row r="2586" spans="1:56">
      <c r="A2586" t="s">
        <v>10754</v>
      </c>
      <c r="B2586">
        <v>2750</v>
      </c>
      <c r="C2586">
        <v>1983</v>
      </c>
      <c r="D2586">
        <v>340</v>
      </c>
      <c r="E2586">
        <v>3.3001000000000003E-2</v>
      </c>
      <c r="F2586">
        <v>28.771439999999998</v>
      </c>
      <c r="H2586">
        <v>24.47261</v>
      </c>
      <c r="I2586">
        <f t="shared" si="47"/>
        <v>0.80762060261000002</v>
      </c>
      <c r="K2586">
        <v>22.88101</v>
      </c>
      <c r="L2586">
        <v>26.74653</v>
      </c>
      <c r="M2586">
        <v>363.44846999999999</v>
      </c>
      <c r="N2586">
        <v>388.72266000000002</v>
      </c>
      <c r="O2586">
        <v>332.55779999999999</v>
      </c>
      <c r="P2586" t="s">
        <v>10751</v>
      </c>
      <c r="Q2586">
        <v>132.14429999999999</v>
      </c>
      <c r="R2586">
        <v>86.712400000000002</v>
      </c>
      <c r="S2586">
        <v>15.531000000000001</v>
      </c>
      <c r="T2586">
        <v>0.65765899999999999</v>
      </c>
      <c r="U2586">
        <v>3.1531999999999998E-2</v>
      </c>
      <c r="V2586">
        <v>33.881480000000003</v>
      </c>
      <c r="W2586">
        <v>0.04</v>
      </c>
      <c r="X2586">
        <v>1E-3</v>
      </c>
      <c r="Y2586">
        <v>0.95899999999999996</v>
      </c>
      <c r="Z2586">
        <v>0.89400000000000002</v>
      </c>
      <c r="AA2586">
        <v>0.105</v>
      </c>
      <c r="AB2586">
        <v>2E-3</v>
      </c>
      <c r="AC2586" t="s">
        <v>10751</v>
      </c>
      <c r="AD2586" t="s">
        <v>10751</v>
      </c>
      <c r="AE2586">
        <v>0.99099999999999999</v>
      </c>
      <c r="AF2586" t="s">
        <v>10751</v>
      </c>
      <c r="AG2586" t="s">
        <v>10751</v>
      </c>
      <c r="AH2586">
        <v>1E-3</v>
      </c>
      <c r="AI2586">
        <v>8.9999999999999993E-3</v>
      </c>
      <c r="AJ2586">
        <v>8.9999999999999993E-3</v>
      </c>
      <c r="AK2586" t="s">
        <v>10751</v>
      </c>
      <c r="AL2586" t="s">
        <v>10751</v>
      </c>
      <c r="AM2586" t="s">
        <v>10751</v>
      </c>
      <c r="AN2586" t="s">
        <v>10751</v>
      </c>
      <c r="AO2586" t="s">
        <v>10751</v>
      </c>
      <c r="AP2586">
        <v>0.99099999999999999</v>
      </c>
      <c r="AQ2586" t="s">
        <v>10751</v>
      </c>
      <c r="AR2586" t="s">
        <v>10751</v>
      </c>
      <c r="AS2586" t="s">
        <v>10751</v>
      </c>
      <c r="AT2586" t="s">
        <v>10751</v>
      </c>
      <c r="AU2586" t="s">
        <v>10751</v>
      </c>
      <c r="AV2586">
        <v>4.2</v>
      </c>
      <c r="AW2586" t="s">
        <v>10751</v>
      </c>
      <c r="AX2586">
        <v>4</v>
      </c>
      <c r="AY2586">
        <v>0.755</v>
      </c>
      <c r="AZ2586">
        <v>0.245</v>
      </c>
      <c r="BA2586" t="s">
        <v>10751</v>
      </c>
      <c r="BB2586" t="s">
        <v>10751</v>
      </c>
      <c r="BC2586" t="s">
        <v>10751</v>
      </c>
      <c r="BD2586" t="s">
        <v>10751</v>
      </c>
    </row>
    <row r="2587" spans="1:56">
      <c r="A2587" t="s">
        <v>10754</v>
      </c>
      <c r="B2587">
        <v>2750</v>
      </c>
      <c r="C2587">
        <v>1984</v>
      </c>
      <c r="D2587">
        <v>314</v>
      </c>
      <c r="E2587">
        <v>2.2383E-2</v>
      </c>
      <c r="F2587">
        <v>28.219429999999999</v>
      </c>
      <c r="H2587">
        <v>23.997330000000002</v>
      </c>
      <c r="I2587">
        <f t="shared" si="47"/>
        <v>0.53713223739000004</v>
      </c>
      <c r="K2587">
        <v>22.511019999999998</v>
      </c>
      <c r="L2587">
        <v>26.103870000000001</v>
      </c>
      <c r="M2587">
        <v>370.59476999999998</v>
      </c>
      <c r="N2587">
        <v>395.05837000000002</v>
      </c>
      <c r="O2587">
        <v>340.69481999999999</v>
      </c>
      <c r="P2587" t="s">
        <v>10751</v>
      </c>
      <c r="Q2587">
        <v>130.25540000000001</v>
      </c>
      <c r="R2587">
        <v>87.290199999999999</v>
      </c>
      <c r="S2587">
        <v>15.26</v>
      </c>
      <c r="T2587">
        <v>0.66956300000000002</v>
      </c>
      <c r="U2587">
        <v>3.1741999999999999E-2</v>
      </c>
      <c r="V2587">
        <v>33.261870000000002</v>
      </c>
      <c r="W2587">
        <v>2.1999999999999999E-2</v>
      </c>
      <c r="X2587">
        <v>1E-3</v>
      </c>
      <c r="Y2587">
        <v>0.97699999999999998</v>
      </c>
      <c r="Z2587">
        <v>0.88100000000000001</v>
      </c>
      <c r="AA2587">
        <v>0.11600000000000001</v>
      </c>
      <c r="AB2587">
        <v>3.0000000000000001E-3</v>
      </c>
      <c r="AC2587" t="s">
        <v>10751</v>
      </c>
      <c r="AD2587" t="s">
        <v>10751</v>
      </c>
      <c r="AE2587">
        <v>0.98099999999999998</v>
      </c>
      <c r="AF2587" t="s">
        <v>10751</v>
      </c>
      <c r="AG2587">
        <v>1.2E-2</v>
      </c>
      <c r="AH2587" t="s">
        <v>10751</v>
      </c>
      <c r="AI2587">
        <v>7.0000000000000001E-3</v>
      </c>
      <c r="AJ2587">
        <v>7.0000000000000001E-3</v>
      </c>
      <c r="AK2587" t="s">
        <v>10751</v>
      </c>
      <c r="AL2587" t="s">
        <v>10751</v>
      </c>
      <c r="AM2587" t="s">
        <v>10751</v>
      </c>
      <c r="AN2587" t="s">
        <v>10751</v>
      </c>
      <c r="AO2587" t="s">
        <v>10751</v>
      </c>
      <c r="AP2587">
        <v>0.99299999999999999</v>
      </c>
      <c r="AQ2587" t="s">
        <v>10751</v>
      </c>
      <c r="AR2587" t="s">
        <v>10751</v>
      </c>
      <c r="AS2587" t="s">
        <v>10751</v>
      </c>
      <c r="AT2587" t="s">
        <v>10751</v>
      </c>
      <c r="AU2587" t="s">
        <v>10751</v>
      </c>
      <c r="AV2587">
        <v>4.5</v>
      </c>
      <c r="AW2587" t="s">
        <v>10751</v>
      </c>
      <c r="AX2587">
        <v>4</v>
      </c>
      <c r="AY2587">
        <v>0.48</v>
      </c>
      <c r="AZ2587">
        <v>0.52</v>
      </c>
      <c r="BA2587" t="s">
        <v>10751</v>
      </c>
      <c r="BB2587" t="s">
        <v>10751</v>
      </c>
      <c r="BC2587" t="s">
        <v>10751</v>
      </c>
      <c r="BD2587" t="s">
        <v>10751</v>
      </c>
    </row>
    <row r="2588" spans="1:56">
      <c r="A2588" t="s">
        <v>10754</v>
      </c>
      <c r="B2588">
        <v>2750</v>
      </c>
      <c r="C2588">
        <v>1985</v>
      </c>
      <c r="D2588">
        <v>238</v>
      </c>
      <c r="E2588">
        <v>1.6458E-2</v>
      </c>
      <c r="F2588">
        <v>29.861460000000001</v>
      </c>
      <c r="H2588">
        <v>25.40222</v>
      </c>
      <c r="I2588">
        <f t="shared" si="47"/>
        <v>0.41806973676000003</v>
      </c>
      <c r="K2588">
        <v>23.721029999999999</v>
      </c>
      <c r="L2588">
        <v>27.811319999999998</v>
      </c>
      <c r="M2588">
        <v>350.01078999999999</v>
      </c>
      <c r="N2588">
        <v>374.81328000000002</v>
      </c>
      <c r="O2588">
        <v>319.69664999999998</v>
      </c>
      <c r="P2588" t="s">
        <v>10751</v>
      </c>
      <c r="Q2588">
        <v>130.23519999999999</v>
      </c>
      <c r="R2588">
        <v>90.2881</v>
      </c>
      <c r="S2588">
        <v>14.7653</v>
      </c>
      <c r="T2588">
        <v>0.69157500000000005</v>
      </c>
      <c r="U2588">
        <v>3.2832E-2</v>
      </c>
      <c r="V2588">
        <v>35.116720000000001</v>
      </c>
      <c r="W2588" t="s">
        <v>10751</v>
      </c>
      <c r="X2588" t="s">
        <v>10751</v>
      </c>
      <c r="Y2588">
        <v>1</v>
      </c>
      <c r="Z2588">
        <v>0.92500000000000004</v>
      </c>
      <c r="AA2588">
        <v>7.4999999999999997E-2</v>
      </c>
      <c r="AB2588" t="s">
        <v>10751</v>
      </c>
      <c r="AC2588" t="s">
        <v>10751</v>
      </c>
      <c r="AD2588" t="s">
        <v>10751</v>
      </c>
      <c r="AE2588">
        <v>0.98099999999999998</v>
      </c>
      <c r="AF2588" t="s">
        <v>10751</v>
      </c>
      <c r="AG2588">
        <v>1.4999999999999999E-2</v>
      </c>
      <c r="AH2588" t="s">
        <v>10751</v>
      </c>
      <c r="AI2588">
        <v>4.0000000000000001E-3</v>
      </c>
      <c r="AJ2588">
        <v>4.0000000000000001E-3</v>
      </c>
      <c r="AK2588" t="s">
        <v>10751</v>
      </c>
      <c r="AL2588" t="s">
        <v>10751</v>
      </c>
      <c r="AM2588" t="s">
        <v>10751</v>
      </c>
      <c r="AN2588" t="s">
        <v>10751</v>
      </c>
      <c r="AO2588" t="s">
        <v>10751</v>
      </c>
      <c r="AP2588">
        <v>0.996</v>
      </c>
      <c r="AQ2588" t="s">
        <v>10751</v>
      </c>
      <c r="AR2588" t="s">
        <v>10751</v>
      </c>
      <c r="AS2588" t="s">
        <v>10751</v>
      </c>
      <c r="AT2588" t="s">
        <v>10751</v>
      </c>
      <c r="AU2588" t="s">
        <v>10751</v>
      </c>
      <c r="AV2588">
        <v>4.3</v>
      </c>
      <c r="AW2588" t="s">
        <v>10751</v>
      </c>
      <c r="AX2588">
        <v>4</v>
      </c>
      <c r="AY2588">
        <v>0.60599999999999998</v>
      </c>
      <c r="AZ2588">
        <v>0.39400000000000002</v>
      </c>
      <c r="BA2588" t="s">
        <v>10751</v>
      </c>
      <c r="BB2588" t="s">
        <v>10751</v>
      </c>
      <c r="BC2588" t="s">
        <v>10751</v>
      </c>
      <c r="BD2588" t="s">
        <v>10751</v>
      </c>
    </row>
    <row r="2589" spans="1:56">
      <c r="A2589" t="s">
        <v>10754</v>
      </c>
      <c r="B2589">
        <v>2750</v>
      </c>
      <c r="C2589">
        <v>1986</v>
      </c>
      <c r="D2589">
        <v>311</v>
      </c>
      <c r="E2589">
        <v>2.0235E-2</v>
      </c>
      <c r="F2589">
        <v>29.501249999999999</v>
      </c>
      <c r="H2589">
        <v>24.991800000000001</v>
      </c>
      <c r="I2589">
        <f t="shared" si="47"/>
        <v>0.50570907300000001</v>
      </c>
      <c r="K2589">
        <v>23.280439999999999</v>
      </c>
      <c r="L2589">
        <v>27.385259999999999</v>
      </c>
      <c r="M2589">
        <v>355.74360000000001</v>
      </c>
      <c r="N2589">
        <v>381.89082000000002</v>
      </c>
      <c r="O2589">
        <v>324.65625</v>
      </c>
      <c r="P2589" t="s">
        <v>10751</v>
      </c>
      <c r="Q2589">
        <v>132.20070000000001</v>
      </c>
      <c r="R2589">
        <v>91.968599999999995</v>
      </c>
      <c r="S2589">
        <v>13.9085</v>
      </c>
      <c r="T2589">
        <v>0.69422499999999998</v>
      </c>
      <c r="U2589">
        <v>3.3443000000000001E-2</v>
      </c>
      <c r="V2589">
        <v>34.585569999999997</v>
      </c>
      <c r="W2589" t="s">
        <v>10751</v>
      </c>
      <c r="X2589" t="s">
        <v>10751</v>
      </c>
      <c r="Y2589">
        <v>1</v>
      </c>
      <c r="Z2589">
        <v>0.89</v>
      </c>
      <c r="AA2589">
        <v>0.11</v>
      </c>
      <c r="AB2589" t="s">
        <v>10751</v>
      </c>
      <c r="AC2589" t="s">
        <v>10751</v>
      </c>
      <c r="AD2589" t="s">
        <v>10751</v>
      </c>
      <c r="AE2589">
        <v>0.996</v>
      </c>
      <c r="AF2589" t="s">
        <v>10751</v>
      </c>
      <c r="AG2589" t="s">
        <v>10751</v>
      </c>
      <c r="AH2589" t="s">
        <v>10751</v>
      </c>
      <c r="AI2589">
        <v>4.0000000000000001E-3</v>
      </c>
      <c r="AJ2589">
        <v>4.0000000000000001E-3</v>
      </c>
      <c r="AK2589" t="s">
        <v>10751</v>
      </c>
      <c r="AL2589" t="s">
        <v>10751</v>
      </c>
      <c r="AM2589" t="s">
        <v>10751</v>
      </c>
      <c r="AN2589" t="s">
        <v>10751</v>
      </c>
      <c r="AO2589" t="s">
        <v>10751</v>
      </c>
      <c r="AP2589">
        <v>0.996</v>
      </c>
      <c r="AQ2589" t="s">
        <v>10751</v>
      </c>
      <c r="AR2589" t="s">
        <v>10751</v>
      </c>
      <c r="AS2589" t="s">
        <v>10751</v>
      </c>
      <c r="AT2589" t="s">
        <v>10751</v>
      </c>
      <c r="AU2589" t="s">
        <v>10751</v>
      </c>
      <c r="AV2589">
        <v>4.4000000000000004</v>
      </c>
      <c r="AW2589" t="s">
        <v>10751</v>
      </c>
      <c r="AX2589">
        <v>4</v>
      </c>
      <c r="AY2589">
        <v>0.49299999999999999</v>
      </c>
      <c r="AZ2589">
        <v>0.50700000000000001</v>
      </c>
      <c r="BA2589" t="s">
        <v>10751</v>
      </c>
      <c r="BB2589" t="s">
        <v>10751</v>
      </c>
      <c r="BC2589" t="s">
        <v>10751</v>
      </c>
      <c r="BD2589" t="s">
        <v>10751</v>
      </c>
    </row>
    <row r="2590" spans="1:56">
      <c r="A2590" t="s">
        <v>10754</v>
      </c>
      <c r="B2590">
        <v>2750</v>
      </c>
      <c r="C2590">
        <v>1987</v>
      </c>
      <c r="D2590">
        <v>240</v>
      </c>
      <c r="E2590">
        <v>1.6164999999999999E-2</v>
      </c>
      <c r="F2590">
        <v>29.685980000000001</v>
      </c>
      <c r="H2590">
        <v>25.05921</v>
      </c>
      <c r="I2590">
        <f t="shared" si="47"/>
        <v>0.40508212964999996</v>
      </c>
      <c r="K2590">
        <v>23.164619999999999</v>
      </c>
      <c r="L2590">
        <v>27.681010000000001</v>
      </c>
      <c r="M2590">
        <v>354.64006999999998</v>
      </c>
      <c r="N2590">
        <v>383.64541000000003</v>
      </c>
      <c r="O2590">
        <v>321.05038999999999</v>
      </c>
      <c r="P2590" t="s">
        <v>10751</v>
      </c>
      <c r="Q2590">
        <v>133.63480000000001</v>
      </c>
      <c r="R2590">
        <v>93.012299999999996</v>
      </c>
      <c r="S2590">
        <v>13.953799999999999</v>
      </c>
      <c r="T2590">
        <v>0.69423599999999996</v>
      </c>
      <c r="U2590">
        <v>3.3822999999999999E-2</v>
      </c>
      <c r="V2590">
        <v>34.619430000000001</v>
      </c>
      <c r="W2590" t="s">
        <v>10751</v>
      </c>
      <c r="X2590" t="s">
        <v>10751</v>
      </c>
      <c r="Y2590">
        <v>1</v>
      </c>
      <c r="Z2590">
        <v>0.90600000000000003</v>
      </c>
      <c r="AA2590">
        <v>9.4E-2</v>
      </c>
      <c r="AB2590" t="s">
        <v>10751</v>
      </c>
      <c r="AC2590" t="s">
        <v>10751</v>
      </c>
      <c r="AD2590" t="s">
        <v>10751</v>
      </c>
      <c r="AE2590">
        <v>1</v>
      </c>
      <c r="AF2590" t="s">
        <v>10751</v>
      </c>
      <c r="AG2590" t="s">
        <v>10751</v>
      </c>
      <c r="AH2590" t="s">
        <v>10751</v>
      </c>
      <c r="AI2590" t="s">
        <v>10751</v>
      </c>
      <c r="AJ2590" t="s">
        <v>10751</v>
      </c>
      <c r="AK2590" t="s">
        <v>10751</v>
      </c>
      <c r="AL2590" t="s">
        <v>10751</v>
      </c>
      <c r="AM2590" t="s">
        <v>10751</v>
      </c>
      <c r="AN2590" t="s">
        <v>10751</v>
      </c>
      <c r="AO2590" t="s">
        <v>10751</v>
      </c>
      <c r="AP2590">
        <v>1</v>
      </c>
      <c r="AQ2590" t="s">
        <v>10751</v>
      </c>
      <c r="AR2590" t="s">
        <v>10751</v>
      </c>
      <c r="AS2590" t="s">
        <v>10751</v>
      </c>
      <c r="AT2590" t="s">
        <v>10751</v>
      </c>
      <c r="AU2590" t="s">
        <v>10751</v>
      </c>
      <c r="AV2590">
        <v>4.5</v>
      </c>
      <c r="AW2590" t="s">
        <v>10751</v>
      </c>
      <c r="AX2590">
        <v>4</v>
      </c>
      <c r="AY2590">
        <v>0.46899999999999997</v>
      </c>
      <c r="AZ2590">
        <v>0.53100000000000003</v>
      </c>
      <c r="BA2590" t="s">
        <v>10751</v>
      </c>
      <c r="BB2590" t="s">
        <v>10751</v>
      </c>
      <c r="BC2590" t="s">
        <v>10751</v>
      </c>
      <c r="BD2590" t="s">
        <v>10751</v>
      </c>
    </row>
    <row r="2591" spans="1:56">
      <c r="A2591" t="s">
        <v>10754</v>
      </c>
      <c r="B2591">
        <v>2750</v>
      </c>
      <c r="C2591">
        <v>1988</v>
      </c>
      <c r="D2591">
        <v>121</v>
      </c>
      <c r="E2591">
        <v>7.8790000000000006E-3</v>
      </c>
      <c r="F2591">
        <v>27.802980000000002</v>
      </c>
      <c r="H2591">
        <v>23.35755</v>
      </c>
      <c r="I2591">
        <f t="shared" si="47"/>
        <v>0.18403413645000002</v>
      </c>
      <c r="K2591">
        <v>21.740310000000001</v>
      </c>
      <c r="L2591">
        <v>25.493390000000002</v>
      </c>
      <c r="M2591">
        <v>380.47662000000003</v>
      </c>
      <c r="N2591">
        <v>408.77985000000001</v>
      </c>
      <c r="O2591">
        <v>348.60014999999999</v>
      </c>
      <c r="P2591" t="s">
        <v>10751</v>
      </c>
      <c r="Q2591">
        <v>135.89279999999999</v>
      </c>
      <c r="R2591">
        <v>97.827799999999996</v>
      </c>
      <c r="S2591">
        <v>13.473599999999999</v>
      </c>
      <c r="T2591">
        <v>0.72089300000000001</v>
      </c>
      <c r="U2591">
        <v>3.5574000000000001E-2</v>
      </c>
      <c r="V2591">
        <v>32.239510000000003</v>
      </c>
      <c r="W2591" t="s">
        <v>10751</v>
      </c>
      <c r="X2591" t="s">
        <v>10751</v>
      </c>
      <c r="Y2591">
        <v>1</v>
      </c>
      <c r="Z2591">
        <v>0.99399999999999999</v>
      </c>
      <c r="AA2591">
        <v>6.0000000000000001E-3</v>
      </c>
      <c r="AB2591" t="s">
        <v>10751</v>
      </c>
      <c r="AC2591" t="s">
        <v>10751</v>
      </c>
      <c r="AD2591" t="s">
        <v>10751</v>
      </c>
      <c r="AE2591">
        <v>0.99399999999999999</v>
      </c>
      <c r="AF2591" t="s">
        <v>10751</v>
      </c>
      <c r="AG2591">
        <v>6.0000000000000001E-3</v>
      </c>
      <c r="AH2591" t="s">
        <v>10751</v>
      </c>
      <c r="AI2591" t="s">
        <v>10751</v>
      </c>
      <c r="AJ2591" t="s">
        <v>10751</v>
      </c>
      <c r="AK2591" t="s">
        <v>10751</v>
      </c>
      <c r="AL2591" t="s">
        <v>10751</v>
      </c>
      <c r="AM2591" t="s">
        <v>10751</v>
      </c>
      <c r="AN2591" t="s">
        <v>10751</v>
      </c>
      <c r="AO2591" t="s">
        <v>10751</v>
      </c>
      <c r="AP2591">
        <v>1</v>
      </c>
      <c r="AQ2591" t="s">
        <v>10751</v>
      </c>
      <c r="AR2591" t="s">
        <v>10751</v>
      </c>
      <c r="AS2591" t="s">
        <v>10751</v>
      </c>
      <c r="AT2591" t="s">
        <v>10751</v>
      </c>
      <c r="AU2591" t="s">
        <v>10751</v>
      </c>
      <c r="AV2591">
        <v>4.5</v>
      </c>
      <c r="AW2591" t="s">
        <v>10751</v>
      </c>
      <c r="AX2591">
        <v>4</v>
      </c>
      <c r="AY2591">
        <v>0.53200000000000003</v>
      </c>
      <c r="AZ2591">
        <v>0.46800000000000003</v>
      </c>
      <c r="BA2591" t="s">
        <v>10751</v>
      </c>
      <c r="BB2591" t="s">
        <v>10751</v>
      </c>
      <c r="BC2591" t="s">
        <v>10751</v>
      </c>
      <c r="BD2591" t="s">
        <v>10751</v>
      </c>
    </row>
    <row r="2592" spans="1:56">
      <c r="A2592" t="s">
        <v>10754</v>
      </c>
      <c r="B2592">
        <v>2750</v>
      </c>
      <c r="C2592">
        <v>1989</v>
      </c>
      <c r="D2592">
        <v>76</v>
      </c>
      <c r="E2592">
        <v>5.2900000000000004E-3</v>
      </c>
      <c r="F2592">
        <v>27.630949999999999</v>
      </c>
      <c r="H2592">
        <v>23.105979999999999</v>
      </c>
      <c r="I2592">
        <f t="shared" si="47"/>
        <v>0.12223063420000001</v>
      </c>
      <c r="K2592">
        <v>21.56147</v>
      </c>
      <c r="L2592">
        <v>25.073720000000002</v>
      </c>
      <c r="M2592">
        <v>384.61903999999998</v>
      </c>
      <c r="N2592">
        <v>412.17041999999998</v>
      </c>
      <c r="O2592">
        <v>354.43486000000001</v>
      </c>
      <c r="P2592" t="s">
        <v>10751</v>
      </c>
      <c r="Q2592">
        <v>135.40530000000001</v>
      </c>
      <c r="R2592">
        <v>97.445099999999996</v>
      </c>
      <c r="S2592">
        <v>13.042999999999999</v>
      </c>
      <c r="T2592">
        <v>0.72073200000000004</v>
      </c>
      <c r="U2592">
        <v>3.5435000000000001E-2</v>
      </c>
      <c r="V2592">
        <v>31.896360000000001</v>
      </c>
      <c r="W2592" t="s">
        <v>10751</v>
      </c>
      <c r="X2592" t="s">
        <v>10751</v>
      </c>
      <c r="Y2592">
        <v>1</v>
      </c>
      <c r="Z2592">
        <v>1</v>
      </c>
      <c r="AA2592" t="s">
        <v>10751</v>
      </c>
      <c r="AB2592" t="s">
        <v>10751</v>
      </c>
      <c r="AC2592" t="s">
        <v>10751</v>
      </c>
      <c r="AD2592" t="s">
        <v>10751</v>
      </c>
      <c r="AE2592">
        <v>1</v>
      </c>
      <c r="AF2592" t="s">
        <v>10751</v>
      </c>
      <c r="AG2592" t="s">
        <v>10751</v>
      </c>
      <c r="AH2592" t="s">
        <v>10751</v>
      </c>
      <c r="AI2592" t="s">
        <v>10751</v>
      </c>
      <c r="AJ2592" t="s">
        <v>10751</v>
      </c>
      <c r="AK2592" t="s">
        <v>10751</v>
      </c>
      <c r="AL2592" t="s">
        <v>10751</v>
      </c>
      <c r="AM2592" t="s">
        <v>10751</v>
      </c>
      <c r="AN2592" t="s">
        <v>10751</v>
      </c>
      <c r="AO2592" t="s">
        <v>10751</v>
      </c>
      <c r="AP2592">
        <v>1</v>
      </c>
      <c r="AQ2592" t="s">
        <v>10751</v>
      </c>
      <c r="AR2592" t="s">
        <v>10751</v>
      </c>
      <c r="AS2592" t="s">
        <v>10751</v>
      </c>
      <c r="AT2592" t="s">
        <v>10751</v>
      </c>
      <c r="AU2592" t="s">
        <v>10751</v>
      </c>
      <c r="AV2592">
        <v>4.4000000000000004</v>
      </c>
      <c r="AW2592" t="s">
        <v>10751</v>
      </c>
      <c r="AX2592">
        <v>4</v>
      </c>
      <c r="AY2592">
        <v>0.59</v>
      </c>
      <c r="AZ2592">
        <v>0.41</v>
      </c>
      <c r="BA2592" t="s">
        <v>10751</v>
      </c>
      <c r="BB2592" t="s">
        <v>10751</v>
      </c>
      <c r="BC2592" t="s">
        <v>10751</v>
      </c>
      <c r="BD2592" t="s">
        <v>10751</v>
      </c>
    </row>
    <row r="2593" spans="1:56">
      <c r="A2593" t="s">
        <v>10754</v>
      </c>
      <c r="B2593">
        <v>2750</v>
      </c>
      <c r="C2593">
        <v>1990</v>
      </c>
      <c r="D2593">
        <v>31</v>
      </c>
      <c r="E2593">
        <v>2.48E-3</v>
      </c>
      <c r="F2593">
        <v>25.987310000000001</v>
      </c>
      <c r="H2593">
        <v>21.609850000000002</v>
      </c>
      <c r="I2593">
        <f t="shared" si="47"/>
        <v>5.3592428000000004E-2</v>
      </c>
      <c r="K2593">
        <v>20.449819999999999</v>
      </c>
      <c r="L2593">
        <v>22.99278</v>
      </c>
      <c r="M2593">
        <v>411.24770999999998</v>
      </c>
      <c r="N2593">
        <v>434.57585999999998</v>
      </c>
      <c r="O2593">
        <v>386.51256000000001</v>
      </c>
      <c r="P2593" t="s">
        <v>10751</v>
      </c>
      <c r="Q2593">
        <v>144</v>
      </c>
      <c r="R2593">
        <v>102</v>
      </c>
      <c r="S2593">
        <v>11.925000000000001</v>
      </c>
      <c r="T2593">
        <v>0.70833299999999999</v>
      </c>
      <c r="U2593">
        <v>3.7090999999999999E-2</v>
      </c>
      <c r="V2593">
        <v>29.71414</v>
      </c>
      <c r="W2593" t="s">
        <v>10751</v>
      </c>
      <c r="X2593" t="s">
        <v>10751</v>
      </c>
      <c r="Y2593">
        <v>1</v>
      </c>
      <c r="Z2593">
        <v>1</v>
      </c>
      <c r="AA2593" t="s">
        <v>10751</v>
      </c>
      <c r="AB2593" t="s">
        <v>10751</v>
      </c>
      <c r="AC2593" t="s">
        <v>10751</v>
      </c>
      <c r="AD2593" t="s">
        <v>10751</v>
      </c>
      <c r="AE2593">
        <v>1</v>
      </c>
      <c r="AF2593" t="s">
        <v>10751</v>
      </c>
      <c r="AG2593" t="s">
        <v>10751</v>
      </c>
      <c r="AH2593" t="s">
        <v>10751</v>
      </c>
      <c r="AI2593" t="s">
        <v>10751</v>
      </c>
      <c r="AJ2593" t="s">
        <v>10751</v>
      </c>
      <c r="AK2593" t="s">
        <v>10751</v>
      </c>
      <c r="AL2593" t="s">
        <v>10751</v>
      </c>
      <c r="AM2593" t="s">
        <v>10751</v>
      </c>
      <c r="AN2593" t="s">
        <v>10751</v>
      </c>
      <c r="AO2593" t="s">
        <v>10751</v>
      </c>
      <c r="AP2593">
        <v>1</v>
      </c>
      <c r="AQ2593" t="s">
        <v>10751</v>
      </c>
      <c r="AR2593" t="s">
        <v>10751</v>
      </c>
      <c r="AS2593" t="s">
        <v>10751</v>
      </c>
      <c r="AT2593" t="s">
        <v>10751</v>
      </c>
      <c r="AU2593" t="s">
        <v>10751</v>
      </c>
      <c r="AV2593">
        <v>4</v>
      </c>
      <c r="AW2593" t="s">
        <v>10751</v>
      </c>
      <c r="AX2593">
        <v>4</v>
      </c>
      <c r="AY2593">
        <v>0.97099999999999997</v>
      </c>
      <c r="AZ2593">
        <v>2.9000000000000001E-2</v>
      </c>
      <c r="BA2593" t="s">
        <v>10751</v>
      </c>
      <c r="BB2593" t="s">
        <v>10751</v>
      </c>
      <c r="BC2593" t="s">
        <v>10751</v>
      </c>
      <c r="BD2593" t="s">
        <v>10751</v>
      </c>
    </row>
    <row r="2594" spans="1:56">
      <c r="A2594" t="s">
        <v>10754</v>
      </c>
      <c r="B2594">
        <v>2750</v>
      </c>
      <c r="C2594">
        <v>1991</v>
      </c>
      <c r="D2594" t="s">
        <v>10751</v>
      </c>
      <c r="E2594" t="s">
        <v>10751</v>
      </c>
      <c r="F2594" t="s">
        <v>10751</v>
      </c>
      <c r="H2594" t="s">
        <v>10751</v>
      </c>
      <c r="I2594" t="str">
        <f t="shared" si="47"/>
        <v/>
      </c>
      <c r="K2594" t="s">
        <v>10751</v>
      </c>
      <c r="L2594" t="s">
        <v>10751</v>
      </c>
      <c r="M2594" t="s">
        <v>10751</v>
      </c>
      <c r="N2594" t="s">
        <v>10751</v>
      </c>
      <c r="O2594" t="s">
        <v>10751</v>
      </c>
      <c r="P2594" t="s">
        <v>10751</v>
      </c>
      <c r="Q2594" t="s">
        <v>10751</v>
      </c>
      <c r="R2594" t="s">
        <v>10751</v>
      </c>
      <c r="S2594" t="s">
        <v>10751</v>
      </c>
      <c r="T2594" t="s">
        <v>10751</v>
      </c>
      <c r="U2594" t="s">
        <v>10751</v>
      </c>
      <c r="V2594" t="s">
        <v>10751</v>
      </c>
      <c r="W2594" t="s">
        <v>10751</v>
      </c>
      <c r="X2594" t="s">
        <v>10751</v>
      </c>
      <c r="Y2594" t="s">
        <v>10751</v>
      </c>
      <c r="Z2594" t="s">
        <v>10751</v>
      </c>
      <c r="AA2594" t="s">
        <v>10751</v>
      </c>
      <c r="AB2594" t="s">
        <v>10751</v>
      </c>
      <c r="AC2594" t="s">
        <v>10751</v>
      </c>
      <c r="AD2594" t="s">
        <v>10751</v>
      </c>
      <c r="AE2594" t="s">
        <v>10751</v>
      </c>
      <c r="AF2594" t="s">
        <v>10751</v>
      </c>
      <c r="AG2594" t="s">
        <v>10751</v>
      </c>
      <c r="AH2594" t="s">
        <v>10751</v>
      </c>
      <c r="AI2594" t="s">
        <v>10751</v>
      </c>
      <c r="AJ2594" t="s">
        <v>10751</v>
      </c>
      <c r="AK2594" t="s">
        <v>10751</v>
      </c>
      <c r="AL2594" t="s">
        <v>10751</v>
      </c>
      <c r="AM2594" t="s">
        <v>10751</v>
      </c>
      <c r="AN2594" t="s">
        <v>10751</v>
      </c>
      <c r="AO2594" t="s">
        <v>10751</v>
      </c>
      <c r="AP2594" t="s">
        <v>10751</v>
      </c>
      <c r="AQ2594" t="s">
        <v>10751</v>
      </c>
      <c r="AR2594" t="s">
        <v>10751</v>
      </c>
      <c r="AS2594" t="s">
        <v>10751</v>
      </c>
      <c r="AT2594" t="s">
        <v>10751</v>
      </c>
      <c r="AU2594" t="s">
        <v>10751</v>
      </c>
      <c r="AV2594" t="s">
        <v>10751</v>
      </c>
      <c r="AW2594" t="s">
        <v>10751</v>
      </c>
      <c r="AX2594" t="s">
        <v>10751</v>
      </c>
      <c r="AY2594" t="s">
        <v>10751</v>
      </c>
      <c r="AZ2594" t="s">
        <v>10751</v>
      </c>
      <c r="BA2594" t="s">
        <v>10751</v>
      </c>
      <c r="BB2594" t="s">
        <v>10751</v>
      </c>
      <c r="BC2594" t="s">
        <v>10751</v>
      </c>
      <c r="BD2594" t="s">
        <v>10751</v>
      </c>
    </row>
    <row r="2595" spans="1:56">
      <c r="A2595" t="s">
        <v>10754</v>
      </c>
      <c r="B2595">
        <v>2750</v>
      </c>
      <c r="C2595">
        <v>1992</v>
      </c>
      <c r="D2595">
        <v>19</v>
      </c>
      <c r="E2595">
        <v>1.588E-3</v>
      </c>
      <c r="F2595">
        <v>28.16</v>
      </c>
      <c r="H2595">
        <v>23.29439</v>
      </c>
      <c r="I2595">
        <f t="shared" si="47"/>
        <v>3.699149132E-2</v>
      </c>
      <c r="K2595">
        <v>21.32208</v>
      </c>
      <c r="L2595">
        <v>25.71838</v>
      </c>
      <c r="M2595">
        <v>381.50815999999998</v>
      </c>
      <c r="N2595">
        <v>416.79795999999999</v>
      </c>
      <c r="O2595">
        <v>345.55056999999999</v>
      </c>
      <c r="P2595" t="s">
        <v>10751</v>
      </c>
      <c r="Q2595">
        <v>144</v>
      </c>
      <c r="R2595">
        <v>112</v>
      </c>
      <c r="S2595">
        <v>10.75</v>
      </c>
      <c r="T2595">
        <v>0.77777799999999997</v>
      </c>
      <c r="U2595">
        <v>4.0726999999999999E-2</v>
      </c>
      <c r="V2595">
        <v>32.029789999999998</v>
      </c>
      <c r="W2595" t="s">
        <v>10751</v>
      </c>
      <c r="X2595" t="s">
        <v>10751</v>
      </c>
      <c r="Y2595">
        <v>1</v>
      </c>
      <c r="Z2595">
        <v>1</v>
      </c>
      <c r="AA2595" t="s">
        <v>10751</v>
      </c>
      <c r="AB2595" t="s">
        <v>10751</v>
      </c>
      <c r="AC2595" t="s">
        <v>10751</v>
      </c>
      <c r="AD2595" t="s">
        <v>10751</v>
      </c>
      <c r="AE2595" t="s">
        <v>10751</v>
      </c>
      <c r="AF2595" t="s">
        <v>10751</v>
      </c>
      <c r="AG2595">
        <v>1</v>
      </c>
      <c r="AH2595" t="s">
        <v>10751</v>
      </c>
      <c r="AI2595" t="s">
        <v>10751</v>
      </c>
      <c r="AJ2595" t="s">
        <v>10751</v>
      </c>
      <c r="AK2595" t="s">
        <v>10751</v>
      </c>
      <c r="AL2595" t="s">
        <v>10751</v>
      </c>
      <c r="AM2595" t="s">
        <v>10751</v>
      </c>
      <c r="AN2595" t="s">
        <v>10751</v>
      </c>
      <c r="AO2595" t="s">
        <v>10751</v>
      </c>
      <c r="AP2595">
        <v>1</v>
      </c>
      <c r="AQ2595" t="s">
        <v>10751</v>
      </c>
      <c r="AR2595" t="s">
        <v>10751</v>
      </c>
      <c r="AS2595" t="s">
        <v>10751</v>
      </c>
      <c r="AT2595" t="s">
        <v>10751</v>
      </c>
      <c r="AU2595" t="s">
        <v>10751</v>
      </c>
      <c r="AV2595">
        <v>5</v>
      </c>
      <c r="AW2595" t="s">
        <v>10751</v>
      </c>
      <c r="AX2595">
        <v>4</v>
      </c>
      <c r="AY2595" t="s">
        <v>10751</v>
      </c>
      <c r="AZ2595">
        <v>1</v>
      </c>
      <c r="BA2595" t="s">
        <v>10751</v>
      </c>
      <c r="BB2595" t="s">
        <v>10751</v>
      </c>
      <c r="BC2595" t="s">
        <v>10751</v>
      </c>
      <c r="BD2595" t="s">
        <v>10751</v>
      </c>
    </row>
    <row r="2596" spans="1:56">
      <c r="A2596" t="s">
        <v>10754</v>
      </c>
      <c r="B2596">
        <v>2750</v>
      </c>
      <c r="C2596">
        <v>1993</v>
      </c>
      <c r="D2596" t="s">
        <v>10751</v>
      </c>
      <c r="E2596" t="s">
        <v>10751</v>
      </c>
      <c r="F2596" t="s">
        <v>10751</v>
      </c>
      <c r="H2596" t="s">
        <v>10751</v>
      </c>
      <c r="I2596" t="str">
        <f t="shared" si="47"/>
        <v/>
      </c>
      <c r="K2596" t="s">
        <v>10751</v>
      </c>
      <c r="L2596" t="s">
        <v>10751</v>
      </c>
      <c r="M2596" t="s">
        <v>10751</v>
      </c>
      <c r="N2596" t="s">
        <v>10751</v>
      </c>
      <c r="O2596" t="s">
        <v>10751</v>
      </c>
      <c r="P2596" t="s">
        <v>10751</v>
      </c>
      <c r="Q2596" t="s">
        <v>10751</v>
      </c>
      <c r="R2596" t="s">
        <v>10751</v>
      </c>
      <c r="S2596" t="s">
        <v>10751</v>
      </c>
      <c r="T2596" t="s">
        <v>10751</v>
      </c>
      <c r="U2596" t="s">
        <v>10751</v>
      </c>
      <c r="V2596" t="s">
        <v>10751</v>
      </c>
      <c r="W2596" t="s">
        <v>10751</v>
      </c>
      <c r="X2596" t="s">
        <v>10751</v>
      </c>
      <c r="Y2596" t="s">
        <v>10751</v>
      </c>
      <c r="Z2596" t="s">
        <v>10751</v>
      </c>
      <c r="AA2596" t="s">
        <v>10751</v>
      </c>
      <c r="AB2596" t="s">
        <v>10751</v>
      </c>
      <c r="AC2596" t="s">
        <v>10751</v>
      </c>
      <c r="AD2596" t="s">
        <v>10751</v>
      </c>
      <c r="AE2596" t="s">
        <v>10751</v>
      </c>
      <c r="AF2596" t="s">
        <v>10751</v>
      </c>
      <c r="AG2596" t="s">
        <v>10751</v>
      </c>
      <c r="AH2596" t="s">
        <v>10751</v>
      </c>
      <c r="AI2596" t="s">
        <v>10751</v>
      </c>
      <c r="AJ2596" t="s">
        <v>10751</v>
      </c>
      <c r="AK2596" t="s">
        <v>10751</v>
      </c>
      <c r="AL2596" t="s">
        <v>10751</v>
      </c>
      <c r="AM2596" t="s">
        <v>10751</v>
      </c>
      <c r="AN2596" t="s">
        <v>10751</v>
      </c>
      <c r="AO2596" t="s">
        <v>10751</v>
      </c>
      <c r="AP2596" t="s">
        <v>10751</v>
      </c>
      <c r="AQ2596" t="s">
        <v>10751</v>
      </c>
      <c r="AR2596" t="s">
        <v>10751</v>
      </c>
      <c r="AS2596" t="s">
        <v>10751</v>
      </c>
      <c r="AT2596" t="s">
        <v>10751</v>
      </c>
      <c r="AU2596" t="s">
        <v>10751</v>
      </c>
      <c r="AV2596" t="s">
        <v>10751</v>
      </c>
      <c r="AW2596" t="s">
        <v>10751</v>
      </c>
      <c r="AX2596" t="s">
        <v>10751</v>
      </c>
      <c r="AY2596" t="s">
        <v>10751</v>
      </c>
      <c r="AZ2596" t="s">
        <v>10751</v>
      </c>
      <c r="BA2596" t="s">
        <v>10751</v>
      </c>
      <c r="BB2596" t="s">
        <v>10751</v>
      </c>
      <c r="BC2596" t="s">
        <v>10751</v>
      </c>
      <c r="BD2596" t="s">
        <v>10751</v>
      </c>
    </row>
    <row r="2597" spans="1:56">
      <c r="A2597" t="s">
        <v>10754</v>
      </c>
      <c r="B2597">
        <v>2750</v>
      </c>
      <c r="C2597">
        <v>1994</v>
      </c>
      <c r="D2597" t="s">
        <v>10751</v>
      </c>
      <c r="E2597" t="s">
        <v>10751</v>
      </c>
      <c r="F2597" t="s">
        <v>10751</v>
      </c>
      <c r="H2597" t="s">
        <v>10751</v>
      </c>
      <c r="I2597" t="str">
        <f t="shared" si="47"/>
        <v/>
      </c>
      <c r="K2597" t="s">
        <v>10751</v>
      </c>
      <c r="L2597" t="s">
        <v>10751</v>
      </c>
      <c r="M2597" t="s">
        <v>10751</v>
      </c>
      <c r="N2597" t="s">
        <v>10751</v>
      </c>
      <c r="O2597" t="s">
        <v>10751</v>
      </c>
      <c r="P2597" t="s">
        <v>10751</v>
      </c>
      <c r="Q2597" t="s">
        <v>10751</v>
      </c>
      <c r="R2597" t="s">
        <v>10751</v>
      </c>
      <c r="S2597" t="s">
        <v>10751</v>
      </c>
      <c r="T2597" t="s">
        <v>10751</v>
      </c>
      <c r="U2597" t="s">
        <v>10751</v>
      </c>
      <c r="V2597" t="s">
        <v>10751</v>
      </c>
      <c r="W2597" t="s">
        <v>10751</v>
      </c>
      <c r="X2597" t="s">
        <v>10751</v>
      </c>
      <c r="Y2597" t="s">
        <v>10751</v>
      </c>
      <c r="Z2597" t="s">
        <v>10751</v>
      </c>
      <c r="AA2597" t="s">
        <v>10751</v>
      </c>
      <c r="AB2597" t="s">
        <v>10751</v>
      </c>
      <c r="AC2597" t="s">
        <v>10751</v>
      </c>
      <c r="AD2597" t="s">
        <v>10751</v>
      </c>
      <c r="AE2597" t="s">
        <v>10751</v>
      </c>
      <c r="AF2597" t="s">
        <v>10751</v>
      </c>
      <c r="AG2597" t="s">
        <v>10751</v>
      </c>
      <c r="AH2597" t="s">
        <v>10751</v>
      </c>
      <c r="AI2597" t="s">
        <v>10751</v>
      </c>
      <c r="AJ2597" t="s">
        <v>10751</v>
      </c>
      <c r="AK2597" t="s">
        <v>10751</v>
      </c>
      <c r="AL2597" t="s">
        <v>10751</v>
      </c>
      <c r="AM2597" t="s">
        <v>10751</v>
      </c>
      <c r="AN2597" t="s">
        <v>10751</v>
      </c>
      <c r="AO2597" t="s">
        <v>10751</v>
      </c>
      <c r="AP2597" t="s">
        <v>10751</v>
      </c>
      <c r="AQ2597" t="s">
        <v>10751</v>
      </c>
      <c r="AR2597" t="s">
        <v>10751</v>
      </c>
      <c r="AS2597" t="s">
        <v>10751</v>
      </c>
      <c r="AT2597" t="s">
        <v>10751</v>
      </c>
      <c r="AU2597" t="s">
        <v>10751</v>
      </c>
      <c r="AV2597" t="s">
        <v>10751</v>
      </c>
      <c r="AW2597" t="s">
        <v>10751</v>
      </c>
      <c r="AX2597" t="s">
        <v>10751</v>
      </c>
      <c r="AY2597" t="s">
        <v>10751</v>
      </c>
      <c r="AZ2597" t="s">
        <v>10751</v>
      </c>
      <c r="BA2597" t="s">
        <v>10751</v>
      </c>
      <c r="BB2597" t="s">
        <v>10751</v>
      </c>
      <c r="BC2597" t="s">
        <v>10751</v>
      </c>
      <c r="BD2597" t="s">
        <v>10751</v>
      </c>
    </row>
    <row r="2598" spans="1:56">
      <c r="A2598" t="s">
        <v>10754</v>
      </c>
      <c r="B2598">
        <v>2750</v>
      </c>
      <c r="C2598">
        <v>1995</v>
      </c>
      <c r="D2598" t="s">
        <v>10751</v>
      </c>
      <c r="E2598" t="s">
        <v>10751</v>
      </c>
      <c r="F2598" t="s">
        <v>10751</v>
      </c>
      <c r="H2598" t="s">
        <v>10751</v>
      </c>
      <c r="I2598" t="str">
        <f t="shared" si="47"/>
        <v/>
      </c>
      <c r="K2598" t="s">
        <v>10751</v>
      </c>
      <c r="L2598" t="s">
        <v>10751</v>
      </c>
      <c r="M2598" t="s">
        <v>10751</v>
      </c>
      <c r="N2598" t="s">
        <v>10751</v>
      </c>
      <c r="O2598" t="s">
        <v>10751</v>
      </c>
      <c r="P2598" t="s">
        <v>10751</v>
      </c>
      <c r="Q2598" t="s">
        <v>10751</v>
      </c>
      <c r="R2598" t="s">
        <v>10751</v>
      </c>
      <c r="S2598" t="s">
        <v>10751</v>
      </c>
      <c r="T2598" t="s">
        <v>10751</v>
      </c>
      <c r="U2598" t="s">
        <v>10751</v>
      </c>
      <c r="V2598" t="s">
        <v>10751</v>
      </c>
      <c r="W2598" t="s">
        <v>10751</v>
      </c>
      <c r="X2598" t="s">
        <v>10751</v>
      </c>
      <c r="Y2598" t="s">
        <v>10751</v>
      </c>
      <c r="Z2598" t="s">
        <v>10751</v>
      </c>
      <c r="AA2598" t="s">
        <v>10751</v>
      </c>
      <c r="AB2598" t="s">
        <v>10751</v>
      </c>
      <c r="AC2598" t="s">
        <v>10751</v>
      </c>
      <c r="AD2598" t="s">
        <v>10751</v>
      </c>
      <c r="AE2598" t="s">
        <v>10751</v>
      </c>
      <c r="AF2598" t="s">
        <v>10751</v>
      </c>
      <c r="AG2598" t="s">
        <v>10751</v>
      </c>
      <c r="AH2598" t="s">
        <v>10751</v>
      </c>
      <c r="AI2598" t="s">
        <v>10751</v>
      </c>
      <c r="AJ2598" t="s">
        <v>10751</v>
      </c>
      <c r="AK2598" t="s">
        <v>10751</v>
      </c>
      <c r="AL2598" t="s">
        <v>10751</v>
      </c>
      <c r="AM2598" t="s">
        <v>10751</v>
      </c>
      <c r="AN2598" t="s">
        <v>10751</v>
      </c>
      <c r="AO2598" t="s">
        <v>10751</v>
      </c>
      <c r="AP2598" t="s">
        <v>10751</v>
      </c>
      <c r="AQ2598" t="s">
        <v>10751</v>
      </c>
      <c r="AR2598" t="s">
        <v>10751</v>
      </c>
      <c r="AS2598" t="s">
        <v>10751</v>
      </c>
      <c r="AT2598" t="s">
        <v>10751</v>
      </c>
      <c r="AU2598" t="s">
        <v>10751</v>
      </c>
      <c r="AV2598" t="s">
        <v>10751</v>
      </c>
      <c r="AW2598" t="s">
        <v>10751</v>
      </c>
      <c r="AX2598" t="s">
        <v>10751</v>
      </c>
      <c r="AY2598" t="s">
        <v>10751</v>
      </c>
      <c r="AZ2598" t="s">
        <v>10751</v>
      </c>
      <c r="BA2598" t="s">
        <v>10751</v>
      </c>
      <c r="BB2598" t="s">
        <v>10751</v>
      </c>
      <c r="BC2598" t="s">
        <v>10751</v>
      </c>
      <c r="BD2598" t="s">
        <v>10751</v>
      </c>
    </row>
    <row r="2599" spans="1:56">
      <c r="A2599" t="s">
        <v>10754</v>
      </c>
      <c r="B2599">
        <v>2750</v>
      </c>
      <c r="C2599">
        <v>1996</v>
      </c>
      <c r="D2599" t="s">
        <v>10751</v>
      </c>
      <c r="E2599" t="s">
        <v>10751</v>
      </c>
      <c r="F2599" t="s">
        <v>10751</v>
      </c>
      <c r="H2599" t="s">
        <v>10751</v>
      </c>
      <c r="I2599" t="str">
        <f t="shared" si="47"/>
        <v/>
      </c>
      <c r="K2599" t="s">
        <v>10751</v>
      </c>
      <c r="L2599" t="s">
        <v>10751</v>
      </c>
      <c r="M2599" t="s">
        <v>10751</v>
      </c>
      <c r="N2599" t="s">
        <v>10751</v>
      </c>
      <c r="O2599" t="s">
        <v>10751</v>
      </c>
      <c r="P2599" t="s">
        <v>10751</v>
      </c>
      <c r="Q2599" t="s">
        <v>10751</v>
      </c>
      <c r="R2599" t="s">
        <v>10751</v>
      </c>
      <c r="S2599" t="s">
        <v>10751</v>
      </c>
      <c r="T2599" t="s">
        <v>10751</v>
      </c>
      <c r="U2599" t="s">
        <v>10751</v>
      </c>
      <c r="V2599" t="s">
        <v>10751</v>
      </c>
      <c r="W2599" t="s">
        <v>10751</v>
      </c>
      <c r="X2599" t="s">
        <v>10751</v>
      </c>
      <c r="Y2599" t="s">
        <v>10751</v>
      </c>
      <c r="Z2599" t="s">
        <v>10751</v>
      </c>
      <c r="AA2599" t="s">
        <v>10751</v>
      </c>
      <c r="AB2599" t="s">
        <v>10751</v>
      </c>
      <c r="AC2599" t="s">
        <v>10751</v>
      </c>
      <c r="AD2599" t="s">
        <v>10751</v>
      </c>
      <c r="AE2599" t="s">
        <v>10751</v>
      </c>
      <c r="AF2599" t="s">
        <v>10751</v>
      </c>
      <c r="AG2599" t="s">
        <v>10751</v>
      </c>
      <c r="AH2599" t="s">
        <v>10751</v>
      </c>
      <c r="AI2599" t="s">
        <v>10751</v>
      </c>
      <c r="AJ2599" t="s">
        <v>10751</v>
      </c>
      <c r="AK2599" t="s">
        <v>10751</v>
      </c>
      <c r="AL2599" t="s">
        <v>10751</v>
      </c>
      <c r="AM2599" t="s">
        <v>10751</v>
      </c>
      <c r="AN2599" t="s">
        <v>10751</v>
      </c>
      <c r="AO2599" t="s">
        <v>10751</v>
      </c>
      <c r="AP2599" t="s">
        <v>10751</v>
      </c>
      <c r="AQ2599" t="s">
        <v>10751</v>
      </c>
      <c r="AR2599" t="s">
        <v>10751</v>
      </c>
      <c r="AS2599" t="s">
        <v>10751</v>
      </c>
      <c r="AT2599" t="s">
        <v>10751</v>
      </c>
      <c r="AU2599" t="s">
        <v>10751</v>
      </c>
      <c r="AV2599" t="s">
        <v>10751</v>
      </c>
      <c r="AW2599" t="s">
        <v>10751</v>
      </c>
      <c r="AX2599" t="s">
        <v>10751</v>
      </c>
      <c r="AY2599" t="s">
        <v>10751</v>
      </c>
      <c r="AZ2599" t="s">
        <v>10751</v>
      </c>
      <c r="BA2599" t="s">
        <v>10751</v>
      </c>
      <c r="BB2599" t="s">
        <v>10751</v>
      </c>
      <c r="BC2599" t="s">
        <v>10751</v>
      </c>
      <c r="BD2599" t="s">
        <v>10751</v>
      </c>
    </row>
    <row r="2600" spans="1:56">
      <c r="A2600" t="s">
        <v>10754</v>
      </c>
      <c r="B2600">
        <v>2750</v>
      </c>
      <c r="C2600">
        <v>1997</v>
      </c>
      <c r="D2600" t="s">
        <v>10751</v>
      </c>
      <c r="E2600" t="s">
        <v>10751</v>
      </c>
      <c r="F2600" t="s">
        <v>10751</v>
      </c>
      <c r="H2600" t="s">
        <v>10751</v>
      </c>
      <c r="I2600" t="str">
        <f t="shared" si="47"/>
        <v/>
      </c>
      <c r="K2600" t="s">
        <v>10751</v>
      </c>
      <c r="L2600" t="s">
        <v>10751</v>
      </c>
      <c r="M2600" t="s">
        <v>10751</v>
      </c>
      <c r="N2600" t="s">
        <v>10751</v>
      </c>
      <c r="O2600" t="s">
        <v>10751</v>
      </c>
      <c r="P2600" t="s">
        <v>10751</v>
      </c>
      <c r="Q2600" t="s">
        <v>10751</v>
      </c>
      <c r="R2600" t="s">
        <v>10751</v>
      </c>
      <c r="S2600" t="s">
        <v>10751</v>
      </c>
      <c r="T2600" t="s">
        <v>10751</v>
      </c>
      <c r="U2600" t="s">
        <v>10751</v>
      </c>
      <c r="V2600" t="s">
        <v>10751</v>
      </c>
      <c r="W2600" t="s">
        <v>10751</v>
      </c>
      <c r="X2600" t="s">
        <v>10751</v>
      </c>
      <c r="Y2600" t="s">
        <v>10751</v>
      </c>
      <c r="Z2600" t="s">
        <v>10751</v>
      </c>
      <c r="AA2600" t="s">
        <v>10751</v>
      </c>
      <c r="AB2600" t="s">
        <v>10751</v>
      </c>
      <c r="AC2600" t="s">
        <v>10751</v>
      </c>
      <c r="AD2600" t="s">
        <v>10751</v>
      </c>
      <c r="AE2600" t="s">
        <v>10751</v>
      </c>
      <c r="AF2600" t="s">
        <v>10751</v>
      </c>
      <c r="AG2600" t="s">
        <v>10751</v>
      </c>
      <c r="AH2600" t="s">
        <v>10751</v>
      </c>
      <c r="AI2600" t="s">
        <v>10751</v>
      </c>
      <c r="AJ2600" t="s">
        <v>10751</v>
      </c>
      <c r="AK2600" t="s">
        <v>10751</v>
      </c>
      <c r="AL2600" t="s">
        <v>10751</v>
      </c>
      <c r="AM2600" t="s">
        <v>10751</v>
      </c>
      <c r="AN2600" t="s">
        <v>10751</v>
      </c>
      <c r="AO2600" t="s">
        <v>10751</v>
      </c>
      <c r="AP2600" t="s">
        <v>10751</v>
      </c>
      <c r="AQ2600" t="s">
        <v>10751</v>
      </c>
      <c r="AR2600" t="s">
        <v>10751</v>
      </c>
      <c r="AS2600" t="s">
        <v>10751</v>
      </c>
      <c r="AT2600" t="s">
        <v>10751</v>
      </c>
      <c r="AU2600" t="s">
        <v>10751</v>
      </c>
      <c r="AV2600" t="s">
        <v>10751</v>
      </c>
      <c r="AW2600" t="s">
        <v>10751</v>
      </c>
      <c r="AX2600" t="s">
        <v>10751</v>
      </c>
      <c r="AY2600" t="s">
        <v>10751</v>
      </c>
      <c r="AZ2600" t="s">
        <v>10751</v>
      </c>
      <c r="BA2600" t="s">
        <v>10751</v>
      </c>
      <c r="BB2600" t="s">
        <v>10751</v>
      </c>
      <c r="BC2600" t="s">
        <v>10751</v>
      </c>
      <c r="BD2600" t="s">
        <v>10751</v>
      </c>
    </row>
    <row r="2601" spans="1:56">
      <c r="A2601" t="s">
        <v>10754</v>
      </c>
      <c r="B2601">
        <v>2750</v>
      </c>
      <c r="C2601">
        <v>1998</v>
      </c>
      <c r="D2601" t="s">
        <v>10751</v>
      </c>
      <c r="E2601" t="s">
        <v>10751</v>
      </c>
      <c r="F2601" t="s">
        <v>10751</v>
      </c>
      <c r="H2601" t="s">
        <v>10751</v>
      </c>
      <c r="I2601" t="str">
        <f t="shared" si="47"/>
        <v/>
      </c>
      <c r="K2601" t="s">
        <v>10751</v>
      </c>
      <c r="L2601" t="s">
        <v>10751</v>
      </c>
      <c r="M2601" t="s">
        <v>10751</v>
      </c>
      <c r="N2601" t="s">
        <v>10751</v>
      </c>
      <c r="O2601" t="s">
        <v>10751</v>
      </c>
      <c r="P2601" t="s">
        <v>10751</v>
      </c>
      <c r="Q2601" t="s">
        <v>10751</v>
      </c>
      <c r="R2601" t="s">
        <v>10751</v>
      </c>
      <c r="S2601" t="s">
        <v>10751</v>
      </c>
      <c r="T2601" t="s">
        <v>10751</v>
      </c>
      <c r="U2601" t="s">
        <v>10751</v>
      </c>
      <c r="V2601" t="s">
        <v>10751</v>
      </c>
      <c r="W2601" t="s">
        <v>10751</v>
      </c>
      <c r="X2601" t="s">
        <v>10751</v>
      </c>
      <c r="Y2601" t="s">
        <v>10751</v>
      </c>
      <c r="Z2601" t="s">
        <v>10751</v>
      </c>
      <c r="AA2601" t="s">
        <v>10751</v>
      </c>
      <c r="AB2601" t="s">
        <v>10751</v>
      </c>
      <c r="AC2601" t="s">
        <v>10751</v>
      </c>
      <c r="AD2601" t="s">
        <v>10751</v>
      </c>
      <c r="AE2601" t="s">
        <v>10751</v>
      </c>
      <c r="AF2601" t="s">
        <v>10751</v>
      </c>
      <c r="AG2601" t="s">
        <v>10751</v>
      </c>
      <c r="AH2601" t="s">
        <v>10751</v>
      </c>
      <c r="AI2601" t="s">
        <v>10751</v>
      </c>
      <c r="AJ2601" t="s">
        <v>10751</v>
      </c>
      <c r="AK2601" t="s">
        <v>10751</v>
      </c>
      <c r="AL2601" t="s">
        <v>10751</v>
      </c>
      <c r="AM2601" t="s">
        <v>10751</v>
      </c>
      <c r="AN2601" t="s">
        <v>10751</v>
      </c>
      <c r="AO2601" t="s">
        <v>10751</v>
      </c>
      <c r="AP2601" t="s">
        <v>10751</v>
      </c>
      <c r="AQ2601" t="s">
        <v>10751</v>
      </c>
      <c r="AR2601" t="s">
        <v>10751</v>
      </c>
      <c r="AS2601" t="s">
        <v>10751</v>
      </c>
      <c r="AT2601" t="s">
        <v>10751</v>
      </c>
      <c r="AU2601" t="s">
        <v>10751</v>
      </c>
      <c r="AV2601" t="s">
        <v>10751</v>
      </c>
      <c r="AW2601" t="s">
        <v>10751</v>
      </c>
      <c r="AX2601" t="s">
        <v>10751</v>
      </c>
      <c r="AY2601" t="s">
        <v>10751</v>
      </c>
      <c r="AZ2601" t="s">
        <v>10751</v>
      </c>
      <c r="BA2601" t="s">
        <v>10751</v>
      </c>
      <c r="BB2601" t="s">
        <v>10751</v>
      </c>
      <c r="BC2601" t="s">
        <v>10751</v>
      </c>
      <c r="BD2601" t="s">
        <v>10751</v>
      </c>
    </row>
    <row r="2602" spans="1:56">
      <c r="A2602" t="s">
        <v>10754</v>
      </c>
      <c r="B2602">
        <v>2750</v>
      </c>
      <c r="C2602">
        <v>1999</v>
      </c>
      <c r="D2602" t="s">
        <v>10751</v>
      </c>
      <c r="E2602" t="s">
        <v>10751</v>
      </c>
      <c r="F2602" t="s">
        <v>10751</v>
      </c>
      <c r="H2602" t="s">
        <v>10751</v>
      </c>
      <c r="I2602" t="str">
        <f t="shared" si="47"/>
        <v/>
      </c>
      <c r="K2602" t="s">
        <v>10751</v>
      </c>
      <c r="L2602" t="s">
        <v>10751</v>
      </c>
      <c r="M2602" t="s">
        <v>10751</v>
      </c>
      <c r="N2602" t="s">
        <v>10751</v>
      </c>
      <c r="O2602" t="s">
        <v>10751</v>
      </c>
      <c r="P2602" t="s">
        <v>10751</v>
      </c>
      <c r="Q2602" t="s">
        <v>10751</v>
      </c>
      <c r="R2602" t="s">
        <v>10751</v>
      </c>
      <c r="S2602" t="s">
        <v>10751</v>
      </c>
      <c r="T2602" t="s">
        <v>10751</v>
      </c>
      <c r="U2602" t="s">
        <v>10751</v>
      </c>
      <c r="V2602" t="s">
        <v>10751</v>
      </c>
      <c r="W2602" t="s">
        <v>10751</v>
      </c>
      <c r="X2602" t="s">
        <v>10751</v>
      </c>
      <c r="Y2602" t="s">
        <v>10751</v>
      </c>
      <c r="Z2602" t="s">
        <v>10751</v>
      </c>
      <c r="AA2602" t="s">
        <v>10751</v>
      </c>
      <c r="AB2602" t="s">
        <v>10751</v>
      </c>
      <c r="AC2602" t="s">
        <v>10751</v>
      </c>
      <c r="AD2602" t="s">
        <v>10751</v>
      </c>
      <c r="AE2602" t="s">
        <v>10751</v>
      </c>
      <c r="AF2602" t="s">
        <v>10751</v>
      </c>
      <c r="AG2602" t="s">
        <v>10751</v>
      </c>
      <c r="AH2602" t="s">
        <v>10751</v>
      </c>
      <c r="AI2602" t="s">
        <v>10751</v>
      </c>
      <c r="AJ2602" t="s">
        <v>10751</v>
      </c>
      <c r="AK2602" t="s">
        <v>10751</v>
      </c>
      <c r="AL2602" t="s">
        <v>10751</v>
      </c>
      <c r="AM2602" t="s">
        <v>10751</v>
      </c>
      <c r="AN2602" t="s">
        <v>10751</v>
      </c>
      <c r="AO2602" t="s">
        <v>10751</v>
      </c>
      <c r="AP2602" t="s">
        <v>10751</v>
      </c>
      <c r="AQ2602" t="s">
        <v>10751</v>
      </c>
      <c r="AR2602" t="s">
        <v>10751</v>
      </c>
      <c r="AS2602" t="s">
        <v>10751</v>
      </c>
      <c r="AT2602" t="s">
        <v>10751</v>
      </c>
      <c r="AU2602" t="s">
        <v>10751</v>
      </c>
      <c r="AV2602" t="s">
        <v>10751</v>
      </c>
      <c r="AW2602" t="s">
        <v>10751</v>
      </c>
      <c r="AX2602" t="s">
        <v>10751</v>
      </c>
      <c r="AY2602" t="s">
        <v>10751</v>
      </c>
      <c r="AZ2602" t="s">
        <v>10751</v>
      </c>
      <c r="BA2602" t="s">
        <v>10751</v>
      </c>
      <c r="BB2602" t="s">
        <v>10751</v>
      </c>
      <c r="BC2602" t="s">
        <v>10751</v>
      </c>
      <c r="BD2602" t="s">
        <v>10751</v>
      </c>
    </row>
    <row r="2603" spans="1:56">
      <c r="A2603" t="s">
        <v>10754</v>
      </c>
      <c r="B2603">
        <v>2750</v>
      </c>
      <c r="C2603">
        <v>2000</v>
      </c>
      <c r="D2603" t="s">
        <v>10751</v>
      </c>
      <c r="E2603" t="s">
        <v>10751</v>
      </c>
      <c r="F2603" t="s">
        <v>10751</v>
      </c>
      <c r="H2603" t="s">
        <v>10751</v>
      </c>
      <c r="I2603" t="str">
        <f t="shared" si="47"/>
        <v/>
      </c>
      <c r="K2603" t="s">
        <v>10751</v>
      </c>
      <c r="L2603" t="s">
        <v>10751</v>
      </c>
      <c r="M2603" t="s">
        <v>10751</v>
      </c>
      <c r="N2603" t="s">
        <v>10751</v>
      </c>
      <c r="O2603" t="s">
        <v>10751</v>
      </c>
      <c r="P2603" t="s">
        <v>10751</v>
      </c>
      <c r="Q2603" t="s">
        <v>10751</v>
      </c>
      <c r="R2603" t="s">
        <v>10751</v>
      </c>
      <c r="S2603" t="s">
        <v>10751</v>
      </c>
      <c r="T2603" t="s">
        <v>10751</v>
      </c>
      <c r="U2603" t="s">
        <v>10751</v>
      </c>
      <c r="V2603" t="s">
        <v>10751</v>
      </c>
      <c r="W2603" t="s">
        <v>10751</v>
      </c>
      <c r="X2603" t="s">
        <v>10751</v>
      </c>
      <c r="Y2603" t="s">
        <v>10751</v>
      </c>
      <c r="Z2603" t="s">
        <v>10751</v>
      </c>
      <c r="AA2603" t="s">
        <v>10751</v>
      </c>
      <c r="AB2603" t="s">
        <v>10751</v>
      </c>
      <c r="AC2603" t="s">
        <v>10751</v>
      </c>
      <c r="AD2603" t="s">
        <v>10751</v>
      </c>
      <c r="AE2603" t="s">
        <v>10751</v>
      </c>
      <c r="AF2603" t="s">
        <v>10751</v>
      </c>
      <c r="AG2603" t="s">
        <v>10751</v>
      </c>
      <c r="AH2603" t="s">
        <v>10751</v>
      </c>
      <c r="AI2603" t="s">
        <v>10751</v>
      </c>
      <c r="AJ2603" t="s">
        <v>10751</v>
      </c>
      <c r="AK2603" t="s">
        <v>10751</v>
      </c>
      <c r="AL2603" t="s">
        <v>10751</v>
      </c>
      <c r="AM2603" t="s">
        <v>10751</v>
      </c>
      <c r="AN2603" t="s">
        <v>10751</v>
      </c>
      <c r="AO2603" t="s">
        <v>10751</v>
      </c>
      <c r="AP2603" t="s">
        <v>10751</v>
      </c>
      <c r="AQ2603" t="s">
        <v>10751</v>
      </c>
      <c r="AR2603" t="s">
        <v>10751</v>
      </c>
      <c r="AS2603" t="s">
        <v>10751</v>
      </c>
      <c r="AT2603" t="s">
        <v>10751</v>
      </c>
      <c r="AU2603" t="s">
        <v>10751</v>
      </c>
      <c r="AV2603" t="s">
        <v>10751</v>
      </c>
      <c r="AW2603" t="s">
        <v>10751</v>
      </c>
      <c r="AX2603" t="s">
        <v>10751</v>
      </c>
      <c r="AY2603" t="s">
        <v>10751</v>
      </c>
      <c r="AZ2603" t="s">
        <v>10751</v>
      </c>
      <c r="BA2603" t="s">
        <v>10751</v>
      </c>
      <c r="BB2603" t="s">
        <v>10751</v>
      </c>
      <c r="BC2603" t="s">
        <v>10751</v>
      </c>
      <c r="BD2603" t="s">
        <v>10751</v>
      </c>
    </row>
    <row r="2604" spans="1:56">
      <c r="A2604" t="s">
        <v>10754</v>
      </c>
      <c r="B2604">
        <v>2750</v>
      </c>
      <c r="C2604">
        <v>2001</v>
      </c>
      <c r="D2604" t="s">
        <v>10751</v>
      </c>
      <c r="E2604" t="s">
        <v>10751</v>
      </c>
      <c r="F2604" t="s">
        <v>10751</v>
      </c>
      <c r="H2604" t="s">
        <v>10751</v>
      </c>
      <c r="I2604" t="str">
        <f t="shared" si="47"/>
        <v/>
      </c>
      <c r="K2604" t="s">
        <v>10751</v>
      </c>
      <c r="L2604" t="s">
        <v>10751</v>
      </c>
      <c r="M2604" t="s">
        <v>10751</v>
      </c>
      <c r="N2604" t="s">
        <v>10751</v>
      </c>
      <c r="O2604" t="s">
        <v>10751</v>
      </c>
      <c r="P2604" t="s">
        <v>10751</v>
      </c>
      <c r="Q2604" t="s">
        <v>10751</v>
      </c>
      <c r="R2604" t="s">
        <v>10751</v>
      </c>
      <c r="S2604" t="s">
        <v>10751</v>
      </c>
      <c r="T2604" t="s">
        <v>10751</v>
      </c>
      <c r="U2604" t="s">
        <v>10751</v>
      </c>
      <c r="V2604" t="s">
        <v>10751</v>
      </c>
      <c r="W2604" t="s">
        <v>10751</v>
      </c>
      <c r="X2604" t="s">
        <v>10751</v>
      </c>
      <c r="Y2604" t="s">
        <v>10751</v>
      </c>
      <c r="Z2604" t="s">
        <v>10751</v>
      </c>
      <c r="AA2604" t="s">
        <v>10751</v>
      </c>
      <c r="AB2604" t="s">
        <v>10751</v>
      </c>
      <c r="AC2604" t="s">
        <v>10751</v>
      </c>
      <c r="AD2604" t="s">
        <v>10751</v>
      </c>
      <c r="AE2604" t="s">
        <v>10751</v>
      </c>
      <c r="AF2604" t="s">
        <v>10751</v>
      </c>
      <c r="AG2604" t="s">
        <v>10751</v>
      </c>
      <c r="AH2604" t="s">
        <v>10751</v>
      </c>
      <c r="AI2604" t="s">
        <v>10751</v>
      </c>
      <c r="AJ2604" t="s">
        <v>10751</v>
      </c>
      <c r="AK2604" t="s">
        <v>10751</v>
      </c>
      <c r="AL2604" t="s">
        <v>10751</v>
      </c>
      <c r="AM2604" t="s">
        <v>10751</v>
      </c>
      <c r="AN2604" t="s">
        <v>10751</v>
      </c>
      <c r="AO2604" t="s">
        <v>10751</v>
      </c>
      <c r="AP2604" t="s">
        <v>10751</v>
      </c>
      <c r="AQ2604" t="s">
        <v>10751</v>
      </c>
      <c r="AR2604" t="s">
        <v>10751</v>
      </c>
      <c r="AS2604" t="s">
        <v>10751</v>
      </c>
      <c r="AT2604" t="s">
        <v>10751</v>
      </c>
      <c r="AU2604" t="s">
        <v>10751</v>
      </c>
      <c r="AV2604" t="s">
        <v>10751</v>
      </c>
      <c r="AW2604" t="s">
        <v>10751</v>
      </c>
      <c r="AX2604" t="s">
        <v>10751</v>
      </c>
      <c r="AY2604" t="s">
        <v>10751</v>
      </c>
      <c r="AZ2604" t="s">
        <v>10751</v>
      </c>
      <c r="BA2604" t="s">
        <v>10751</v>
      </c>
      <c r="BB2604" t="s">
        <v>10751</v>
      </c>
      <c r="BC2604" t="s">
        <v>10751</v>
      </c>
      <c r="BD2604" t="s">
        <v>10751</v>
      </c>
    </row>
    <row r="2605" spans="1:56">
      <c r="A2605" t="s">
        <v>10754</v>
      </c>
      <c r="B2605">
        <v>2750</v>
      </c>
      <c r="C2605">
        <v>2002</v>
      </c>
      <c r="D2605" t="s">
        <v>10751</v>
      </c>
      <c r="E2605" t="s">
        <v>10751</v>
      </c>
      <c r="F2605" t="s">
        <v>10751</v>
      </c>
      <c r="H2605" t="s">
        <v>10751</v>
      </c>
      <c r="I2605" t="str">
        <f t="shared" si="47"/>
        <v/>
      </c>
      <c r="K2605" t="s">
        <v>10751</v>
      </c>
      <c r="L2605" t="s">
        <v>10751</v>
      </c>
      <c r="M2605" t="s">
        <v>10751</v>
      </c>
      <c r="N2605" t="s">
        <v>10751</v>
      </c>
      <c r="O2605" t="s">
        <v>10751</v>
      </c>
      <c r="P2605" t="s">
        <v>10751</v>
      </c>
      <c r="Q2605" t="s">
        <v>10751</v>
      </c>
      <c r="R2605" t="s">
        <v>10751</v>
      </c>
      <c r="S2605" t="s">
        <v>10751</v>
      </c>
      <c r="T2605" t="s">
        <v>10751</v>
      </c>
      <c r="U2605" t="s">
        <v>10751</v>
      </c>
      <c r="V2605" t="s">
        <v>10751</v>
      </c>
      <c r="W2605" t="s">
        <v>10751</v>
      </c>
      <c r="X2605" t="s">
        <v>10751</v>
      </c>
      <c r="Y2605" t="s">
        <v>10751</v>
      </c>
      <c r="Z2605" t="s">
        <v>10751</v>
      </c>
      <c r="AA2605" t="s">
        <v>10751</v>
      </c>
      <c r="AB2605" t="s">
        <v>10751</v>
      </c>
      <c r="AC2605" t="s">
        <v>10751</v>
      </c>
      <c r="AD2605" t="s">
        <v>10751</v>
      </c>
      <c r="AE2605" t="s">
        <v>10751</v>
      </c>
      <c r="AF2605" t="s">
        <v>10751</v>
      </c>
      <c r="AG2605" t="s">
        <v>10751</v>
      </c>
      <c r="AH2605" t="s">
        <v>10751</v>
      </c>
      <c r="AI2605" t="s">
        <v>10751</v>
      </c>
      <c r="AJ2605" t="s">
        <v>10751</v>
      </c>
      <c r="AK2605" t="s">
        <v>10751</v>
      </c>
      <c r="AL2605" t="s">
        <v>10751</v>
      </c>
      <c r="AM2605" t="s">
        <v>10751</v>
      </c>
      <c r="AN2605" t="s">
        <v>10751</v>
      </c>
      <c r="AO2605" t="s">
        <v>10751</v>
      </c>
      <c r="AP2605" t="s">
        <v>10751</v>
      </c>
      <c r="AQ2605" t="s">
        <v>10751</v>
      </c>
      <c r="AR2605" t="s">
        <v>10751</v>
      </c>
      <c r="AS2605" t="s">
        <v>10751</v>
      </c>
      <c r="AT2605" t="s">
        <v>10751</v>
      </c>
      <c r="AU2605" t="s">
        <v>10751</v>
      </c>
      <c r="AV2605" t="s">
        <v>10751</v>
      </c>
      <c r="AW2605" t="s">
        <v>10751</v>
      </c>
      <c r="AX2605" t="s">
        <v>10751</v>
      </c>
      <c r="AY2605" t="s">
        <v>10751</v>
      </c>
      <c r="AZ2605" t="s">
        <v>10751</v>
      </c>
      <c r="BA2605" t="s">
        <v>10751</v>
      </c>
      <c r="BB2605" t="s">
        <v>10751</v>
      </c>
      <c r="BC2605" t="s">
        <v>10751</v>
      </c>
      <c r="BD2605" t="s">
        <v>10751</v>
      </c>
    </row>
    <row r="2606" spans="1:56">
      <c r="A2606" t="s">
        <v>10754</v>
      </c>
      <c r="B2606">
        <v>2750</v>
      </c>
      <c r="C2606">
        <v>2003</v>
      </c>
      <c r="D2606" t="s">
        <v>10751</v>
      </c>
      <c r="E2606" t="s">
        <v>10751</v>
      </c>
      <c r="F2606" t="s">
        <v>10751</v>
      </c>
      <c r="H2606" t="s">
        <v>10751</v>
      </c>
      <c r="I2606" t="str">
        <f t="shared" si="47"/>
        <v/>
      </c>
      <c r="K2606" t="s">
        <v>10751</v>
      </c>
      <c r="L2606" t="s">
        <v>10751</v>
      </c>
      <c r="M2606" t="s">
        <v>10751</v>
      </c>
      <c r="N2606" t="s">
        <v>10751</v>
      </c>
      <c r="O2606" t="s">
        <v>10751</v>
      </c>
      <c r="P2606" t="s">
        <v>10751</v>
      </c>
      <c r="Q2606" t="s">
        <v>10751</v>
      </c>
      <c r="R2606" t="s">
        <v>10751</v>
      </c>
      <c r="S2606" t="s">
        <v>10751</v>
      </c>
      <c r="T2606" t="s">
        <v>10751</v>
      </c>
      <c r="U2606" t="s">
        <v>10751</v>
      </c>
      <c r="V2606" t="s">
        <v>10751</v>
      </c>
      <c r="W2606" t="s">
        <v>10751</v>
      </c>
      <c r="X2606" t="s">
        <v>10751</v>
      </c>
      <c r="Y2606" t="s">
        <v>10751</v>
      </c>
      <c r="Z2606" t="s">
        <v>10751</v>
      </c>
      <c r="AA2606" t="s">
        <v>10751</v>
      </c>
      <c r="AB2606" t="s">
        <v>10751</v>
      </c>
      <c r="AC2606" t="s">
        <v>10751</v>
      </c>
      <c r="AD2606" t="s">
        <v>10751</v>
      </c>
      <c r="AE2606" t="s">
        <v>10751</v>
      </c>
      <c r="AF2606" t="s">
        <v>10751</v>
      </c>
      <c r="AG2606" t="s">
        <v>10751</v>
      </c>
      <c r="AH2606" t="s">
        <v>10751</v>
      </c>
      <c r="AI2606" t="s">
        <v>10751</v>
      </c>
      <c r="AJ2606" t="s">
        <v>10751</v>
      </c>
      <c r="AK2606" t="s">
        <v>10751</v>
      </c>
      <c r="AL2606" t="s">
        <v>10751</v>
      </c>
      <c r="AM2606" t="s">
        <v>10751</v>
      </c>
      <c r="AN2606" t="s">
        <v>10751</v>
      </c>
      <c r="AO2606" t="s">
        <v>10751</v>
      </c>
      <c r="AP2606" t="s">
        <v>10751</v>
      </c>
      <c r="AQ2606" t="s">
        <v>10751</v>
      </c>
      <c r="AR2606" t="s">
        <v>10751</v>
      </c>
      <c r="AS2606" t="s">
        <v>10751</v>
      </c>
      <c r="AT2606" t="s">
        <v>10751</v>
      </c>
      <c r="AU2606" t="s">
        <v>10751</v>
      </c>
      <c r="AV2606" t="s">
        <v>10751</v>
      </c>
      <c r="AW2606" t="s">
        <v>10751</v>
      </c>
      <c r="AX2606" t="s">
        <v>10751</v>
      </c>
      <c r="AY2606" t="s">
        <v>10751</v>
      </c>
      <c r="AZ2606" t="s">
        <v>10751</v>
      </c>
      <c r="BA2606" t="s">
        <v>10751</v>
      </c>
      <c r="BB2606" t="s">
        <v>10751</v>
      </c>
      <c r="BC2606" t="s">
        <v>10751</v>
      </c>
      <c r="BD2606" t="s">
        <v>10751</v>
      </c>
    </row>
    <row r="2607" spans="1:56">
      <c r="A2607" t="s">
        <v>10754</v>
      </c>
      <c r="B2607">
        <v>2750</v>
      </c>
      <c r="C2607">
        <v>2004</v>
      </c>
      <c r="D2607" t="s">
        <v>10751</v>
      </c>
      <c r="E2607" t="s">
        <v>10751</v>
      </c>
      <c r="F2607" t="s">
        <v>10751</v>
      </c>
      <c r="H2607" t="s">
        <v>10751</v>
      </c>
      <c r="I2607" t="str">
        <f t="shared" si="47"/>
        <v/>
      </c>
      <c r="K2607" t="s">
        <v>10751</v>
      </c>
      <c r="L2607" t="s">
        <v>10751</v>
      </c>
      <c r="M2607" t="s">
        <v>10751</v>
      </c>
      <c r="N2607" t="s">
        <v>10751</v>
      </c>
      <c r="O2607" t="s">
        <v>10751</v>
      </c>
      <c r="P2607" t="s">
        <v>10751</v>
      </c>
      <c r="Q2607" t="s">
        <v>10751</v>
      </c>
      <c r="R2607" t="s">
        <v>10751</v>
      </c>
      <c r="S2607" t="s">
        <v>10751</v>
      </c>
      <c r="T2607" t="s">
        <v>10751</v>
      </c>
      <c r="U2607" t="s">
        <v>10751</v>
      </c>
      <c r="V2607" t="s">
        <v>10751</v>
      </c>
      <c r="W2607" t="s">
        <v>10751</v>
      </c>
      <c r="X2607" t="s">
        <v>10751</v>
      </c>
      <c r="Y2607" t="s">
        <v>10751</v>
      </c>
      <c r="Z2607" t="s">
        <v>10751</v>
      </c>
      <c r="AA2607" t="s">
        <v>10751</v>
      </c>
      <c r="AB2607" t="s">
        <v>10751</v>
      </c>
      <c r="AC2607" t="s">
        <v>10751</v>
      </c>
      <c r="AD2607" t="s">
        <v>10751</v>
      </c>
      <c r="AE2607" t="s">
        <v>10751</v>
      </c>
      <c r="AF2607" t="s">
        <v>10751</v>
      </c>
      <c r="AG2607" t="s">
        <v>10751</v>
      </c>
      <c r="AH2607" t="s">
        <v>10751</v>
      </c>
      <c r="AI2607" t="s">
        <v>10751</v>
      </c>
      <c r="AJ2607" t="s">
        <v>10751</v>
      </c>
      <c r="AK2607" t="s">
        <v>10751</v>
      </c>
      <c r="AL2607" t="s">
        <v>10751</v>
      </c>
      <c r="AM2607" t="s">
        <v>10751</v>
      </c>
      <c r="AN2607" t="s">
        <v>10751</v>
      </c>
      <c r="AO2607" t="s">
        <v>10751</v>
      </c>
      <c r="AP2607" t="s">
        <v>10751</v>
      </c>
      <c r="AQ2607" t="s">
        <v>10751</v>
      </c>
      <c r="AR2607" t="s">
        <v>10751</v>
      </c>
      <c r="AS2607" t="s">
        <v>10751</v>
      </c>
      <c r="AT2607" t="s">
        <v>10751</v>
      </c>
      <c r="AU2607" t="s">
        <v>10751</v>
      </c>
      <c r="AV2607" t="s">
        <v>10751</v>
      </c>
      <c r="AW2607" t="s">
        <v>10751</v>
      </c>
      <c r="AX2607" t="s">
        <v>10751</v>
      </c>
      <c r="AY2607" t="s">
        <v>10751</v>
      </c>
      <c r="AZ2607" t="s">
        <v>10751</v>
      </c>
      <c r="BA2607" t="s">
        <v>10751</v>
      </c>
      <c r="BB2607" t="s">
        <v>10751</v>
      </c>
      <c r="BC2607" t="s">
        <v>10751</v>
      </c>
      <c r="BD2607" t="s">
        <v>10751</v>
      </c>
    </row>
    <row r="2608" spans="1:56">
      <c r="A2608" t="s">
        <v>10754</v>
      </c>
      <c r="B2608">
        <v>2750</v>
      </c>
      <c r="C2608">
        <v>2005</v>
      </c>
      <c r="D2608" t="s">
        <v>10751</v>
      </c>
      <c r="E2608" t="s">
        <v>10751</v>
      </c>
      <c r="F2608" t="s">
        <v>10751</v>
      </c>
      <c r="H2608" t="s">
        <v>10751</v>
      </c>
      <c r="I2608" t="str">
        <f t="shared" si="47"/>
        <v/>
      </c>
      <c r="K2608" t="s">
        <v>10751</v>
      </c>
      <c r="L2608" t="s">
        <v>10751</v>
      </c>
      <c r="M2608" t="s">
        <v>10751</v>
      </c>
      <c r="N2608" t="s">
        <v>10751</v>
      </c>
      <c r="O2608" t="s">
        <v>10751</v>
      </c>
      <c r="P2608" t="s">
        <v>10751</v>
      </c>
      <c r="Q2608" t="s">
        <v>10751</v>
      </c>
      <c r="R2608" t="s">
        <v>10751</v>
      </c>
      <c r="S2608" t="s">
        <v>10751</v>
      </c>
      <c r="T2608" t="s">
        <v>10751</v>
      </c>
      <c r="U2608" t="s">
        <v>10751</v>
      </c>
      <c r="V2608" t="s">
        <v>10751</v>
      </c>
      <c r="W2608" t="s">
        <v>10751</v>
      </c>
      <c r="X2608" t="s">
        <v>10751</v>
      </c>
      <c r="Y2608" t="s">
        <v>10751</v>
      </c>
      <c r="Z2608" t="s">
        <v>10751</v>
      </c>
      <c r="AA2608" t="s">
        <v>10751</v>
      </c>
      <c r="AB2608" t="s">
        <v>10751</v>
      </c>
      <c r="AC2608" t="s">
        <v>10751</v>
      </c>
      <c r="AD2608" t="s">
        <v>10751</v>
      </c>
      <c r="AE2608" t="s">
        <v>10751</v>
      </c>
      <c r="AF2608" t="s">
        <v>10751</v>
      </c>
      <c r="AG2608" t="s">
        <v>10751</v>
      </c>
      <c r="AH2608" t="s">
        <v>10751</v>
      </c>
      <c r="AI2608" t="s">
        <v>10751</v>
      </c>
      <c r="AJ2608" t="s">
        <v>10751</v>
      </c>
      <c r="AK2608" t="s">
        <v>10751</v>
      </c>
      <c r="AL2608" t="s">
        <v>10751</v>
      </c>
      <c r="AM2608" t="s">
        <v>10751</v>
      </c>
      <c r="AN2608" t="s">
        <v>10751</v>
      </c>
      <c r="AO2608" t="s">
        <v>10751</v>
      </c>
      <c r="AP2608" t="s">
        <v>10751</v>
      </c>
      <c r="AQ2608" t="s">
        <v>10751</v>
      </c>
      <c r="AR2608" t="s">
        <v>10751</v>
      </c>
      <c r="AS2608" t="s">
        <v>10751</v>
      </c>
      <c r="AT2608" t="s">
        <v>10751</v>
      </c>
      <c r="AU2608" t="s">
        <v>10751</v>
      </c>
      <c r="AV2608" t="s">
        <v>10751</v>
      </c>
      <c r="AW2608" t="s">
        <v>10751</v>
      </c>
      <c r="AX2608" t="s">
        <v>10751</v>
      </c>
      <c r="AY2608" t="s">
        <v>10751</v>
      </c>
      <c r="AZ2608" t="s">
        <v>10751</v>
      </c>
      <c r="BA2608" t="s">
        <v>10751</v>
      </c>
      <c r="BB2608" t="s">
        <v>10751</v>
      </c>
      <c r="BC2608" t="s">
        <v>10751</v>
      </c>
      <c r="BD2608" t="s">
        <v>10751</v>
      </c>
    </row>
    <row r="2609" spans="1:56">
      <c r="A2609" t="s">
        <v>10754</v>
      </c>
      <c r="B2609">
        <v>2750</v>
      </c>
      <c r="C2609">
        <v>2006</v>
      </c>
      <c r="D2609" t="s">
        <v>10751</v>
      </c>
      <c r="E2609" t="s">
        <v>10751</v>
      </c>
      <c r="F2609" t="s">
        <v>10751</v>
      </c>
      <c r="H2609" t="s">
        <v>10751</v>
      </c>
      <c r="I2609" t="str">
        <f t="shared" si="47"/>
        <v/>
      </c>
      <c r="K2609" t="s">
        <v>10751</v>
      </c>
      <c r="L2609" t="s">
        <v>10751</v>
      </c>
      <c r="M2609" t="s">
        <v>10751</v>
      </c>
      <c r="N2609" t="s">
        <v>10751</v>
      </c>
      <c r="O2609" t="s">
        <v>10751</v>
      </c>
      <c r="P2609" t="s">
        <v>10751</v>
      </c>
      <c r="Q2609" t="s">
        <v>10751</v>
      </c>
      <c r="R2609" t="s">
        <v>10751</v>
      </c>
      <c r="S2609" t="s">
        <v>10751</v>
      </c>
      <c r="T2609" t="s">
        <v>10751</v>
      </c>
      <c r="U2609" t="s">
        <v>10751</v>
      </c>
      <c r="V2609" t="s">
        <v>10751</v>
      </c>
      <c r="W2609" t="s">
        <v>10751</v>
      </c>
      <c r="X2609" t="s">
        <v>10751</v>
      </c>
      <c r="Y2609" t="s">
        <v>10751</v>
      </c>
      <c r="Z2609" t="s">
        <v>10751</v>
      </c>
      <c r="AA2609" t="s">
        <v>10751</v>
      </c>
      <c r="AB2609" t="s">
        <v>10751</v>
      </c>
      <c r="AC2609" t="s">
        <v>10751</v>
      </c>
      <c r="AD2609" t="s">
        <v>10751</v>
      </c>
      <c r="AE2609" t="s">
        <v>10751</v>
      </c>
      <c r="AF2609" t="s">
        <v>10751</v>
      </c>
      <c r="AG2609" t="s">
        <v>10751</v>
      </c>
      <c r="AH2609" t="s">
        <v>10751</v>
      </c>
      <c r="AI2609" t="s">
        <v>10751</v>
      </c>
      <c r="AJ2609" t="s">
        <v>10751</v>
      </c>
      <c r="AK2609" t="s">
        <v>10751</v>
      </c>
      <c r="AL2609" t="s">
        <v>10751</v>
      </c>
      <c r="AM2609" t="s">
        <v>10751</v>
      </c>
      <c r="AN2609" t="s">
        <v>10751</v>
      </c>
      <c r="AO2609" t="s">
        <v>10751</v>
      </c>
      <c r="AP2609" t="s">
        <v>10751</v>
      </c>
      <c r="AQ2609" t="s">
        <v>10751</v>
      </c>
      <c r="AR2609" t="s">
        <v>10751</v>
      </c>
      <c r="AS2609" t="s">
        <v>10751</v>
      </c>
      <c r="AT2609" t="s">
        <v>10751</v>
      </c>
      <c r="AU2609" t="s">
        <v>10751</v>
      </c>
      <c r="AV2609" t="s">
        <v>10751</v>
      </c>
      <c r="AW2609" t="s">
        <v>10751</v>
      </c>
      <c r="AX2609" t="s">
        <v>10751</v>
      </c>
      <c r="AY2609" t="s">
        <v>10751</v>
      </c>
      <c r="AZ2609" t="s">
        <v>10751</v>
      </c>
      <c r="BA2609" t="s">
        <v>10751</v>
      </c>
      <c r="BB2609" t="s">
        <v>10751</v>
      </c>
      <c r="BC2609" t="s">
        <v>10751</v>
      </c>
      <c r="BD2609" t="s">
        <v>10751</v>
      </c>
    </row>
    <row r="2610" spans="1:56">
      <c r="A2610" t="s">
        <v>10754</v>
      </c>
      <c r="B2610">
        <v>2750</v>
      </c>
      <c r="C2610">
        <v>2007</v>
      </c>
      <c r="D2610" t="s">
        <v>10751</v>
      </c>
      <c r="E2610" t="s">
        <v>10751</v>
      </c>
      <c r="F2610" t="s">
        <v>10751</v>
      </c>
      <c r="H2610" t="s">
        <v>10751</v>
      </c>
      <c r="I2610" t="str">
        <f t="shared" si="47"/>
        <v/>
      </c>
      <c r="K2610" t="s">
        <v>10751</v>
      </c>
      <c r="L2610" t="s">
        <v>10751</v>
      </c>
      <c r="M2610" t="s">
        <v>10751</v>
      </c>
      <c r="N2610" t="s">
        <v>10751</v>
      </c>
      <c r="O2610" t="s">
        <v>10751</v>
      </c>
      <c r="P2610" t="s">
        <v>10751</v>
      </c>
      <c r="Q2610" t="s">
        <v>10751</v>
      </c>
      <c r="R2610" t="s">
        <v>10751</v>
      </c>
      <c r="S2610" t="s">
        <v>10751</v>
      </c>
      <c r="T2610" t="s">
        <v>10751</v>
      </c>
      <c r="U2610" t="s">
        <v>10751</v>
      </c>
      <c r="V2610" t="s">
        <v>10751</v>
      </c>
      <c r="W2610" t="s">
        <v>10751</v>
      </c>
      <c r="X2610" t="s">
        <v>10751</v>
      </c>
      <c r="Y2610" t="s">
        <v>10751</v>
      </c>
      <c r="Z2610" t="s">
        <v>10751</v>
      </c>
      <c r="AA2610" t="s">
        <v>10751</v>
      </c>
      <c r="AB2610" t="s">
        <v>10751</v>
      </c>
      <c r="AC2610" t="s">
        <v>10751</v>
      </c>
      <c r="AD2610" t="s">
        <v>10751</v>
      </c>
      <c r="AE2610" t="s">
        <v>10751</v>
      </c>
      <c r="AF2610" t="s">
        <v>10751</v>
      </c>
      <c r="AG2610" t="s">
        <v>10751</v>
      </c>
      <c r="AH2610" t="s">
        <v>10751</v>
      </c>
      <c r="AI2610" t="s">
        <v>10751</v>
      </c>
      <c r="AJ2610" t="s">
        <v>10751</v>
      </c>
      <c r="AK2610" t="s">
        <v>10751</v>
      </c>
      <c r="AL2610" t="s">
        <v>10751</v>
      </c>
      <c r="AM2610" t="s">
        <v>10751</v>
      </c>
      <c r="AN2610" t="s">
        <v>10751</v>
      </c>
      <c r="AO2610" t="s">
        <v>10751</v>
      </c>
      <c r="AP2610" t="s">
        <v>10751</v>
      </c>
      <c r="AQ2610" t="s">
        <v>10751</v>
      </c>
      <c r="AR2610" t="s">
        <v>10751</v>
      </c>
      <c r="AS2610" t="s">
        <v>10751</v>
      </c>
      <c r="AT2610" t="s">
        <v>10751</v>
      </c>
      <c r="AU2610" t="s">
        <v>10751</v>
      </c>
      <c r="AV2610" t="s">
        <v>10751</v>
      </c>
      <c r="AW2610" t="s">
        <v>10751</v>
      </c>
      <c r="AX2610" t="s">
        <v>10751</v>
      </c>
      <c r="AY2610" t="s">
        <v>10751</v>
      </c>
      <c r="AZ2610" t="s">
        <v>10751</v>
      </c>
      <c r="BA2610" t="s">
        <v>10751</v>
      </c>
      <c r="BB2610" t="s">
        <v>10751</v>
      </c>
      <c r="BC2610" t="s">
        <v>10751</v>
      </c>
      <c r="BD2610" t="s">
        <v>10751</v>
      </c>
    </row>
    <row r="2611" spans="1:56">
      <c r="A2611" t="s">
        <v>10754</v>
      </c>
      <c r="B2611">
        <v>2750</v>
      </c>
      <c r="C2611">
        <v>2008</v>
      </c>
      <c r="D2611" t="s">
        <v>10751</v>
      </c>
      <c r="E2611" t="s">
        <v>10751</v>
      </c>
      <c r="F2611" t="s">
        <v>10751</v>
      </c>
      <c r="H2611" t="s">
        <v>10751</v>
      </c>
      <c r="I2611" t="str">
        <f t="shared" si="47"/>
        <v/>
      </c>
      <c r="K2611" t="s">
        <v>10751</v>
      </c>
      <c r="L2611" t="s">
        <v>10751</v>
      </c>
      <c r="M2611" t="s">
        <v>10751</v>
      </c>
      <c r="N2611" t="s">
        <v>10751</v>
      </c>
      <c r="O2611" t="s">
        <v>10751</v>
      </c>
      <c r="P2611" t="s">
        <v>10751</v>
      </c>
      <c r="Q2611" t="s">
        <v>10751</v>
      </c>
      <c r="R2611" t="s">
        <v>10751</v>
      </c>
      <c r="S2611" t="s">
        <v>10751</v>
      </c>
      <c r="T2611" t="s">
        <v>10751</v>
      </c>
      <c r="U2611" t="s">
        <v>10751</v>
      </c>
      <c r="V2611" t="s">
        <v>10751</v>
      </c>
      <c r="W2611" t="s">
        <v>10751</v>
      </c>
      <c r="X2611" t="s">
        <v>10751</v>
      </c>
      <c r="Y2611" t="s">
        <v>10751</v>
      </c>
      <c r="Z2611" t="s">
        <v>10751</v>
      </c>
      <c r="AA2611" t="s">
        <v>10751</v>
      </c>
      <c r="AB2611" t="s">
        <v>10751</v>
      </c>
      <c r="AC2611" t="s">
        <v>10751</v>
      </c>
      <c r="AD2611" t="s">
        <v>10751</v>
      </c>
      <c r="AE2611" t="s">
        <v>10751</v>
      </c>
      <c r="AF2611" t="s">
        <v>10751</v>
      </c>
      <c r="AG2611" t="s">
        <v>10751</v>
      </c>
      <c r="AH2611" t="s">
        <v>10751</v>
      </c>
      <c r="AI2611" t="s">
        <v>10751</v>
      </c>
      <c r="AJ2611" t="s">
        <v>10751</v>
      </c>
      <c r="AK2611" t="s">
        <v>10751</v>
      </c>
      <c r="AL2611" t="s">
        <v>10751</v>
      </c>
      <c r="AM2611" t="s">
        <v>10751</v>
      </c>
      <c r="AN2611" t="s">
        <v>10751</v>
      </c>
      <c r="AO2611" t="s">
        <v>10751</v>
      </c>
      <c r="AP2611" t="s">
        <v>10751</v>
      </c>
      <c r="AQ2611" t="s">
        <v>10751</v>
      </c>
      <c r="AR2611" t="s">
        <v>10751</v>
      </c>
      <c r="AS2611" t="s">
        <v>10751</v>
      </c>
      <c r="AT2611" t="s">
        <v>10751</v>
      </c>
      <c r="AU2611" t="s">
        <v>10751</v>
      </c>
      <c r="AV2611" t="s">
        <v>10751</v>
      </c>
      <c r="AW2611" t="s">
        <v>10751</v>
      </c>
      <c r="AX2611" t="s">
        <v>10751</v>
      </c>
      <c r="AY2611" t="s">
        <v>10751</v>
      </c>
      <c r="AZ2611" t="s">
        <v>10751</v>
      </c>
      <c r="BA2611" t="s">
        <v>10751</v>
      </c>
      <c r="BB2611" t="s">
        <v>10751</v>
      </c>
      <c r="BC2611" t="s">
        <v>10751</v>
      </c>
      <c r="BD2611" t="s">
        <v>10751</v>
      </c>
    </row>
    <row r="2612" spans="1:56">
      <c r="A2612" t="s">
        <v>10754</v>
      </c>
      <c r="B2612">
        <v>2750</v>
      </c>
      <c r="C2612">
        <v>2009</v>
      </c>
      <c r="D2612" t="s">
        <v>10751</v>
      </c>
      <c r="E2612" t="s">
        <v>10751</v>
      </c>
      <c r="F2612" t="s">
        <v>10751</v>
      </c>
      <c r="H2612" t="s">
        <v>10751</v>
      </c>
      <c r="I2612" t="str">
        <f t="shared" si="47"/>
        <v/>
      </c>
      <c r="K2612" t="s">
        <v>10751</v>
      </c>
      <c r="L2612" t="s">
        <v>10751</v>
      </c>
      <c r="M2612" t="s">
        <v>10751</v>
      </c>
      <c r="N2612" t="s">
        <v>10751</v>
      </c>
      <c r="O2612" t="s">
        <v>10751</v>
      </c>
      <c r="P2612" t="s">
        <v>10751</v>
      </c>
      <c r="Q2612" t="s">
        <v>10751</v>
      </c>
      <c r="R2612" t="s">
        <v>10751</v>
      </c>
      <c r="S2612" t="s">
        <v>10751</v>
      </c>
      <c r="T2612" t="s">
        <v>10751</v>
      </c>
      <c r="U2612" t="s">
        <v>10751</v>
      </c>
      <c r="V2612" t="s">
        <v>10751</v>
      </c>
      <c r="W2612" t="s">
        <v>10751</v>
      </c>
      <c r="X2612" t="s">
        <v>10751</v>
      </c>
      <c r="Y2612" t="s">
        <v>10751</v>
      </c>
      <c r="Z2612" t="s">
        <v>10751</v>
      </c>
      <c r="AA2612" t="s">
        <v>10751</v>
      </c>
      <c r="AB2612" t="s">
        <v>10751</v>
      </c>
      <c r="AC2612" t="s">
        <v>10751</v>
      </c>
      <c r="AD2612" t="s">
        <v>10751</v>
      </c>
      <c r="AE2612" t="s">
        <v>10751</v>
      </c>
      <c r="AF2612" t="s">
        <v>10751</v>
      </c>
      <c r="AG2612" t="s">
        <v>10751</v>
      </c>
      <c r="AH2612" t="s">
        <v>10751</v>
      </c>
      <c r="AI2612" t="s">
        <v>10751</v>
      </c>
      <c r="AJ2612" t="s">
        <v>10751</v>
      </c>
      <c r="AK2612" t="s">
        <v>10751</v>
      </c>
      <c r="AL2612" t="s">
        <v>10751</v>
      </c>
      <c r="AM2612" t="s">
        <v>10751</v>
      </c>
      <c r="AN2612" t="s">
        <v>10751</v>
      </c>
      <c r="AO2612" t="s">
        <v>10751</v>
      </c>
      <c r="AP2612" t="s">
        <v>10751</v>
      </c>
      <c r="AQ2612" t="s">
        <v>10751</v>
      </c>
      <c r="AR2612" t="s">
        <v>10751</v>
      </c>
      <c r="AS2612" t="s">
        <v>10751</v>
      </c>
      <c r="AT2612" t="s">
        <v>10751</v>
      </c>
      <c r="AU2612" t="s">
        <v>10751</v>
      </c>
      <c r="AV2612" t="s">
        <v>10751</v>
      </c>
      <c r="AW2612" t="s">
        <v>10751</v>
      </c>
      <c r="AX2612" t="s">
        <v>10751</v>
      </c>
      <c r="AY2612" t="s">
        <v>10751</v>
      </c>
      <c r="AZ2612" t="s">
        <v>10751</v>
      </c>
      <c r="BA2612" t="s">
        <v>10751</v>
      </c>
      <c r="BB2612" t="s">
        <v>10751</v>
      </c>
      <c r="BC2612" t="s">
        <v>10751</v>
      </c>
      <c r="BD2612" t="s">
        <v>10751</v>
      </c>
    </row>
    <row r="2613" spans="1:56">
      <c r="A2613" t="s">
        <v>10754</v>
      </c>
      <c r="B2613">
        <v>2750</v>
      </c>
      <c r="C2613">
        <v>2010</v>
      </c>
      <c r="D2613" t="s">
        <v>10751</v>
      </c>
      <c r="E2613" t="s">
        <v>10751</v>
      </c>
      <c r="F2613" t="s">
        <v>10751</v>
      </c>
      <c r="H2613" t="s">
        <v>10751</v>
      </c>
      <c r="I2613" t="str">
        <f t="shared" si="47"/>
        <v/>
      </c>
      <c r="K2613" t="s">
        <v>10751</v>
      </c>
      <c r="L2613" t="s">
        <v>10751</v>
      </c>
      <c r="M2613" t="s">
        <v>10751</v>
      </c>
      <c r="N2613" t="s">
        <v>10751</v>
      </c>
      <c r="O2613" t="s">
        <v>10751</v>
      </c>
      <c r="P2613" t="s">
        <v>10751</v>
      </c>
      <c r="Q2613" t="s">
        <v>10751</v>
      </c>
      <c r="R2613" t="s">
        <v>10751</v>
      </c>
      <c r="S2613" t="s">
        <v>10751</v>
      </c>
      <c r="T2613" t="s">
        <v>10751</v>
      </c>
      <c r="U2613" t="s">
        <v>10751</v>
      </c>
      <c r="V2613" t="s">
        <v>10751</v>
      </c>
      <c r="W2613" t="s">
        <v>10751</v>
      </c>
      <c r="X2613" t="s">
        <v>10751</v>
      </c>
      <c r="Y2613" t="s">
        <v>10751</v>
      </c>
      <c r="Z2613" t="s">
        <v>10751</v>
      </c>
      <c r="AA2613" t="s">
        <v>10751</v>
      </c>
      <c r="AB2613" t="s">
        <v>10751</v>
      </c>
      <c r="AC2613" t="s">
        <v>10751</v>
      </c>
      <c r="AD2613" t="s">
        <v>10751</v>
      </c>
      <c r="AE2613" t="s">
        <v>10751</v>
      </c>
      <c r="AF2613" t="s">
        <v>10751</v>
      </c>
      <c r="AG2613" t="s">
        <v>10751</v>
      </c>
      <c r="AH2613" t="s">
        <v>10751</v>
      </c>
      <c r="AI2613" t="s">
        <v>10751</v>
      </c>
      <c r="AJ2613" t="s">
        <v>10751</v>
      </c>
      <c r="AK2613" t="s">
        <v>10751</v>
      </c>
      <c r="AL2613" t="s">
        <v>10751</v>
      </c>
      <c r="AM2613" t="s">
        <v>10751</v>
      </c>
      <c r="AN2613" t="s">
        <v>10751</v>
      </c>
      <c r="AO2613" t="s">
        <v>10751</v>
      </c>
      <c r="AP2613" t="s">
        <v>10751</v>
      </c>
      <c r="AQ2613" t="s">
        <v>10751</v>
      </c>
      <c r="AR2613" t="s">
        <v>10751</v>
      </c>
      <c r="AS2613" t="s">
        <v>10751</v>
      </c>
      <c r="AT2613" t="s">
        <v>10751</v>
      </c>
      <c r="AU2613" t="s">
        <v>10751</v>
      </c>
      <c r="AV2613" t="s">
        <v>10751</v>
      </c>
      <c r="AW2613" t="s">
        <v>10751</v>
      </c>
      <c r="AX2613" t="s">
        <v>10751</v>
      </c>
      <c r="AY2613" t="s">
        <v>10751</v>
      </c>
      <c r="AZ2613" t="s">
        <v>10751</v>
      </c>
      <c r="BA2613" t="s">
        <v>10751</v>
      </c>
      <c r="BB2613" t="s">
        <v>10751</v>
      </c>
      <c r="BC2613" t="s">
        <v>10751</v>
      </c>
      <c r="BD2613" t="s">
        <v>10751</v>
      </c>
    </row>
    <row r="2614" spans="1:56">
      <c r="A2614" t="s">
        <v>10754</v>
      </c>
      <c r="B2614">
        <v>2750</v>
      </c>
      <c r="C2614">
        <v>2011</v>
      </c>
      <c r="D2614" t="s">
        <v>10751</v>
      </c>
      <c r="E2614" t="s">
        <v>10751</v>
      </c>
      <c r="F2614" t="s">
        <v>10751</v>
      </c>
      <c r="H2614" t="s">
        <v>10751</v>
      </c>
      <c r="I2614" t="str">
        <f t="shared" si="47"/>
        <v/>
      </c>
      <c r="K2614" t="s">
        <v>10751</v>
      </c>
      <c r="L2614" t="s">
        <v>10751</v>
      </c>
      <c r="M2614" t="s">
        <v>10751</v>
      </c>
      <c r="N2614" t="s">
        <v>10751</v>
      </c>
      <c r="O2614" t="s">
        <v>10751</v>
      </c>
      <c r="P2614" t="s">
        <v>10751</v>
      </c>
      <c r="Q2614" t="s">
        <v>10751</v>
      </c>
      <c r="R2614" t="s">
        <v>10751</v>
      </c>
      <c r="S2614" t="s">
        <v>10751</v>
      </c>
      <c r="T2614" t="s">
        <v>10751</v>
      </c>
      <c r="U2614" t="s">
        <v>10751</v>
      </c>
      <c r="V2614" t="s">
        <v>10751</v>
      </c>
      <c r="W2614" t="s">
        <v>10751</v>
      </c>
      <c r="X2614" t="s">
        <v>10751</v>
      </c>
      <c r="Y2614" t="s">
        <v>10751</v>
      </c>
      <c r="Z2614" t="s">
        <v>10751</v>
      </c>
      <c r="AA2614" t="s">
        <v>10751</v>
      </c>
      <c r="AB2614" t="s">
        <v>10751</v>
      </c>
      <c r="AC2614" t="s">
        <v>10751</v>
      </c>
      <c r="AD2614" t="s">
        <v>10751</v>
      </c>
      <c r="AE2614" t="s">
        <v>10751</v>
      </c>
      <c r="AF2614" t="s">
        <v>10751</v>
      </c>
      <c r="AG2614" t="s">
        <v>10751</v>
      </c>
      <c r="AH2614" t="s">
        <v>10751</v>
      </c>
      <c r="AI2614" t="s">
        <v>10751</v>
      </c>
      <c r="AJ2614" t="s">
        <v>10751</v>
      </c>
      <c r="AK2614" t="s">
        <v>10751</v>
      </c>
      <c r="AL2614" t="s">
        <v>10751</v>
      </c>
      <c r="AM2614" t="s">
        <v>10751</v>
      </c>
      <c r="AN2614" t="s">
        <v>10751</v>
      </c>
      <c r="AO2614" t="s">
        <v>10751</v>
      </c>
      <c r="AP2614" t="s">
        <v>10751</v>
      </c>
      <c r="AQ2614" t="s">
        <v>10751</v>
      </c>
      <c r="AR2614" t="s">
        <v>10751</v>
      </c>
      <c r="AS2614" t="s">
        <v>10751</v>
      </c>
      <c r="AT2614" t="s">
        <v>10751</v>
      </c>
      <c r="AU2614" t="s">
        <v>10751</v>
      </c>
      <c r="AV2614" t="s">
        <v>10751</v>
      </c>
      <c r="AW2614" t="s">
        <v>10751</v>
      </c>
      <c r="AX2614" t="s">
        <v>10751</v>
      </c>
      <c r="AY2614" t="s">
        <v>10751</v>
      </c>
      <c r="AZ2614" t="s">
        <v>10751</v>
      </c>
      <c r="BA2614" t="s">
        <v>10751</v>
      </c>
      <c r="BB2614" t="s">
        <v>10751</v>
      </c>
      <c r="BC2614" t="s">
        <v>10751</v>
      </c>
      <c r="BD2614" t="s">
        <v>10751</v>
      </c>
    </row>
    <row r="2615" spans="1:56">
      <c r="A2615" t="s">
        <v>10754</v>
      </c>
      <c r="B2615">
        <v>2750</v>
      </c>
      <c r="C2615">
        <v>2012</v>
      </c>
      <c r="D2615" t="s">
        <v>10751</v>
      </c>
      <c r="E2615" t="s">
        <v>10751</v>
      </c>
      <c r="F2615" t="s">
        <v>10751</v>
      </c>
      <c r="H2615" t="s">
        <v>10751</v>
      </c>
      <c r="I2615" t="str">
        <f t="shared" si="47"/>
        <v/>
      </c>
      <c r="K2615" t="s">
        <v>10751</v>
      </c>
      <c r="L2615" t="s">
        <v>10751</v>
      </c>
      <c r="M2615" t="s">
        <v>10751</v>
      </c>
      <c r="N2615" t="s">
        <v>10751</v>
      </c>
      <c r="O2615" t="s">
        <v>10751</v>
      </c>
      <c r="P2615" t="s">
        <v>10751</v>
      </c>
      <c r="Q2615" t="s">
        <v>10751</v>
      </c>
      <c r="R2615" t="s">
        <v>10751</v>
      </c>
      <c r="S2615" t="s">
        <v>10751</v>
      </c>
      <c r="T2615" t="s">
        <v>10751</v>
      </c>
      <c r="U2615" t="s">
        <v>10751</v>
      </c>
      <c r="V2615" t="s">
        <v>10751</v>
      </c>
      <c r="W2615" t="s">
        <v>10751</v>
      </c>
      <c r="X2615" t="s">
        <v>10751</v>
      </c>
      <c r="Y2615" t="s">
        <v>10751</v>
      </c>
      <c r="Z2615" t="s">
        <v>10751</v>
      </c>
      <c r="AA2615" t="s">
        <v>10751</v>
      </c>
      <c r="AB2615" t="s">
        <v>10751</v>
      </c>
      <c r="AC2615" t="s">
        <v>10751</v>
      </c>
      <c r="AD2615" t="s">
        <v>10751</v>
      </c>
      <c r="AE2615" t="s">
        <v>10751</v>
      </c>
      <c r="AF2615" t="s">
        <v>10751</v>
      </c>
      <c r="AG2615" t="s">
        <v>10751</v>
      </c>
      <c r="AH2615" t="s">
        <v>10751</v>
      </c>
      <c r="AI2615" t="s">
        <v>10751</v>
      </c>
      <c r="AJ2615" t="s">
        <v>10751</v>
      </c>
      <c r="AK2615" t="s">
        <v>10751</v>
      </c>
      <c r="AL2615" t="s">
        <v>10751</v>
      </c>
      <c r="AM2615" t="s">
        <v>10751</v>
      </c>
      <c r="AN2615" t="s">
        <v>10751</v>
      </c>
      <c r="AO2615" t="s">
        <v>10751</v>
      </c>
      <c r="AP2615" t="s">
        <v>10751</v>
      </c>
      <c r="AQ2615" t="s">
        <v>10751</v>
      </c>
      <c r="AR2615" t="s">
        <v>10751</v>
      </c>
      <c r="AS2615" t="s">
        <v>10751</v>
      </c>
      <c r="AT2615" t="s">
        <v>10751</v>
      </c>
      <c r="AU2615" t="s">
        <v>10751</v>
      </c>
      <c r="AV2615" t="s">
        <v>10751</v>
      </c>
      <c r="AW2615" t="s">
        <v>10751</v>
      </c>
      <c r="AX2615" t="s">
        <v>10751</v>
      </c>
      <c r="AY2615" t="s">
        <v>10751</v>
      </c>
      <c r="AZ2615" t="s">
        <v>10751</v>
      </c>
      <c r="BA2615" t="s">
        <v>10751</v>
      </c>
      <c r="BB2615" t="s">
        <v>10751</v>
      </c>
      <c r="BC2615" t="s">
        <v>10751</v>
      </c>
      <c r="BD2615" t="s">
        <v>10751</v>
      </c>
    </row>
    <row r="2616" spans="1:56">
      <c r="A2616" t="s">
        <v>10754</v>
      </c>
      <c r="B2616">
        <v>2750</v>
      </c>
      <c r="C2616">
        <v>2013</v>
      </c>
      <c r="D2616" t="s">
        <v>10751</v>
      </c>
      <c r="E2616" t="s">
        <v>10751</v>
      </c>
      <c r="F2616" t="s">
        <v>10751</v>
      </c>
      <c r="H2616" t="s">
        <v>10751</v>
      </c>
      <c r="I2616" t="str">
        <f t="shared" si="47"/>
        <v/>
      </c>
      <c r="K2616" t="s">
        <v>10751</v>
      </c>
      <c r="L2616" t="s">
        <v>10751</v>
      </c>
      <c r="M2616" t="s">
        <v>10751</v>
      </c>
      <c r="N2616" t="s">
        <v>10751</v>
      </c>
      <c r="O2616" t="s">
        <v>10751</v>
      </c>
      <c r="P2616" t="s">
        <v>10751</v>
      </c>
      <c r="Q2616" t="s">
        <v>10751</v>
      </c>
      <c r="R2616" t="s">
        <v>10751</v>
      </c>
      <c r="S2616" t="s">
        <v>10751</v>
      </c>
      <c r="T2616" t="s">
        <v>10751</v>
      </c>
      <c r="U2616" t="s">
        <v>10751</v>
      </c>
      <c r="V2616" t="s">
        <v>10751</v>
      </c>
      <c r="W2616" t="s">
        <v>10751</v>
      </c>
      <c r="X2616" t="s">
        <v>10751</v>
      </c>
      <c r="Y2616" t="s">
        <v>10751</v>
      </c>
      <c r="Z2616" t="s">
        <v>10751</v>
      </c>
      <c r="AA2616" t="s">
        <v>10751</v>
      </c>
      <c r="AB2616" t="s">
        <v>10751</v>
      </c>
      <c r="AC2616" t="s">
        <v>10751</v>
      </c>
      <c r="AD2616" t="s">
        <v>10751</v>
      </c>
      <c r="AE2616" t="s">
        <v>10751</v>
      </c>
      <c r="AF2616" t="s">
        <v>10751</v>
      </c>
      <c r="AG2616" t="s">
        <v>10751</v>
      </c>
      <c r="AH2616" t="s">
        <v>10751</v>
      </c>
      <c r="AI2616" t="s">
        <v>10751</v>
      </c>
      <c r="AJ2616" t="s">
        <v>10751</v>
      </c>
      <c r="AK2616" t="s">
        <v>10751</v>
      </c>
      <c r="AL2616" t="s">
        <v>10751</v>
      </c>
      <c r="AM2616" t="s">
        <v>10751</v>
      </c>
      <c r="AN2616" t="s">
        <v>10751</v>
      </c>
      <c r="AO2616" t="s">
        <v>10751</v>
      </c>
      <c r="AP2616" t="s">
        <v>10751</v>
      </c>
      <c r="AQ2616" t="s">
        <v>10751</v>
      </c>
      <c r="AR2616" t="s">
        <v>10751</v>
      </c>
      <c r="AS2616" t="s">
        <v>10751</v>
      </c>
      <c r="AT2616" t="s">
        <v>10751</v>
      </c>
      <c r="AU2616" t="s">
        <v>10751</v>
      </c>
      <c r="AV2616" t="s">
        <v>10751</v>
      </c>
      <c r="AW2616" t="s">
        <v>10751</v>
      </c>
      <c r="AX2616" t="s">
        <v>10751</v>
      </c>
      <c r="AY2616" t="s">
        <v>10751</v>
      </c>
      <c r="AZ2616" t="s">
        <v>10751</v>
      </c>
      <c r="BA2616" t="s">
        <v>10751</v>
      </c>
      <c r="BB2616" t="s">
        <v>10751</v>
      </c>
      <c r="BC2616" t="s">
        <v>10751</v>
      </c>
      <c r="BD2616" t="s">
        <v>10751</v>
      </c>
    </row>
    <row r="2617" spans="1:56">
      <c r="A2617" t="s">
        <v>10754</v>
      </c>
      <c r="B2617">
        <v>2750</v>
      </c>
      <c r="C2617">
        <v>2014</v>
      </c>
      <c r="D2617" t="s">
        <v>10751</v>
      </c>
      <c r="E2617" t="s">
        <v>10751</v>
      </c>
      <c r="F2617" t="s">
        <v>10751</v>
      </c>
      <c r="H2617" t="s">
        <v>10751</v>
      </c>
      <c r="I2617" t="str">
        <f t="shared" si="47"/>
        <v/>
      </c>
      <c r="K2617" t="s">
        <v>10751</v>
      </c>
      <c r="L2617" t="s">
        <v>10751</v>
      </c>
      <c r="M2617" t="s">
        <v>10751</v>
      </c>
      <c r="N2617" t="s">
        <v>10751</v>
      </c>
      <c r="O2617" t="s">
        <v>10751</v>
      </c>
      <c r="P2617" t="s">
        <v>10751</v>
      </c>
      <c r="Q2617" t="s">
        <v>10751</v>
      </c>
      <c r="R2617" t="s">
        <v>10751</v>
      </c>
      <c r="S2617" t="s">
        <v>10751</v>
      </c>
      <c r="T2617" t="s">
        <v>10751</v>
      </c>
      <c r="U2617" t="s">
        <v>10751</v>
      </c>
      <c r="V2617" t="s">
        <v>10751</v>
      </c>
      <c r="W2617" t="s">
        <v>10751</v>
      </c>
      <c r="X2617" t="s">
        <v>10751</v>
      </c>
      <c r="Y2617" t="s">
        <v>10751</v>
      </c>
      <c r="Z2617" t="s">
        <v>10751</v>
      </c>
      <c r="AA2617" t="s">
        <v>10751</v>
      </c>
      <c r="AB2617" t="s">
        <v>10751</v>
      </c>
      <c r="AC2617" t="s">
        <v>10751</v>
      </c>
      <c r="AD2617" t="s">
        <v>10751</v>
      </c>
      <c r="AE2617" t="s">
        <v>10751</v>
      </c>
      <c r="AF2617" t="s">
        <v>10751</v>
      </c>
      <c r="AG2617" t="s">
        <v>10751</v>
      </c>
      <c r="AH2617" t="s">
        <v>10751</v>
      </c>
      <c r="AI2617" t="s">
        <v>10751</v>
      </c>
      <c r="AJ2617" t="s">
        <v>10751</v>
      </c>
      <c r="AK2617" t="s">
        <v>10751</v>
      </c>
      <c r="AL2617" t="s">
        <v>10751</v>
      </c>
      <c r="AM2617" t="s">
        <v>10751</v>
      </c>
      <c r="AN2617" t="s">
        <v>10751</v>
      </c>
      <c r="AO2617" t="s">
        <v>10751</v>
      </c>
      <c r="AP2617" t="s">
        <v>10751</v>
      </c>
      <c r="AQ2617" t="s">
        <v>10751</v>
      </c>
      <c r="AR2617" t="s">
        <v>10751</v>
      </c>
      <c r="AS2617" t="s">
        <v>10751</v>
      </c>
      <c r="AT2617" t="s">
        <v>10751</v>
      </c>
      <c r="AU2617" t="s">
        <v>10751</v>
      </c>
      <c r="AV2617" t="s">
        <v>10751</v>
      </c>
      <c r="AW2617" t="s">
        <v>10751</v>
      </c>
      <c r="AX2617" t="s">
        <v>10751</v>
      </c>
      <c r="AY2617" t="s">
        <v>10751</v>
      </c>
      <c r="AZ2617" t="s">
        <v>10751</v>
      </c>
      <c r="BA2617" t="s">
        <v>10751</v>
      </c>
      <c r="BB2617" t="s">
        <v>10751</v>
      </c>
      <c r="BC2617" t="s">
        <v>10751</v>
      </c>
      <c r="BD2617" t="s">
        <v>10751</v>
      </c>
    </row>
    <row r="2618" spans="1:56">
      <c r="A2618" t="s">
        <v>10754</v>
      </c>
      <c r="B2618">
        <v>2750</v>
      </c>
      <c r="C2618">
        <v>2015</v>
      </c>
      <c r="D2618" t="s">
        <v>10751</v>
      </c>
      <c r="E2618" t="s">
        <v>10751</v>
      </c>
      <c r="F2618" t="s">
        <v>10751</v>
      </c>
      <c r="H2618" t="s">
        <v>10751</v>
      </c>
      <c r="I2618" t="str">
        <f t="shared" si="47"/>
        <v/>
      </c>
      <c r="K2618" t="s">
        <v>10751</v>
      </c>
      <c r="L2618" t="s">
        <v>10751</v>
      </c>
      <c r="M2618" t="s">
        <v>10751</v>
      </c>
      <c r="N2618" t="s">
        <v>10751</v>
      </c>
      <c r="O2618" t="s">
        <v>10751</v>
      </c>
      <c r="P2618" t="s">
        <v>10751</v>
      </c>
      <c r="Q2618" t="s">
        <v>10751</v>
      </c>
      <c r="R2618" t="s">
        <v>10751</v>
      </c>
      <c r="S2618" t="s">
        <v>10751</v>
      </c>
      <c r="T2618" t="s">
        <v>10751</v>
      </c>
      <c r="U2618" t="s">
        <v>10751</v>
      </c>
      <c r="V2618" t="s">
        <v>10751</v>
      </c>
      <c r="W2618" t="s">
        <v>10751</v>
      </c>
      <c r="X2618" t="s">
        <v>10751</v>
      </c>
      <c r="Y2618" t="s">
        <v>10751</v>
      </c>
      <c r="Z2618" t="s">
        <v>10751</v>
      </c>
      <c r="AA2618" t="s">
        <v>10751</v>
      </c>
      <c r="AB2618" t="s">
        <v>10751</v>
      </c>
      <c r="AC2618" t="s">
        <v>10751</v>
      </c>
      <c r="AD2618" t="s">
        <v>10751</v>
      </c>
      <c r="AE2618" t="s">
        <v>10751</v>
      </c>
      <c r="AF2618" t="s">
        <v>10751</v>
      </c>
      <c r="AG2618" t="s">
        <v>10751</v>
      </c>
      <c r="AH2618" t="s">
        <v>10751</v>
      </c>
      <c r="AI2618" t="s">
        <v>10751</v>
      </c>
      <c r="AJ2618" t="s">
        <v>10751</v>
      </c>
      <c r="AK2618" t="s">
        <v>10751</v>
      </c>
      <c r="AL2618" t="s">
        <v>10751</v>
      </c>
      <c r="AM2618" t="s">
        <v>10751</v>
      </c>
      <c r="AN2618" t="s">
        <v>10751</v>
      </c>
      <c r="AO2618" t="s">
        <v>10751</v>
      </c>
      <c r="AP2618" t="s">
        <v>10751</v>
      </c>
      <c r="AQ2618" t="s">
        <v>10751</v>
      </c>
      <c r="AR2618" t="s">
        <v>10751</v>
      </c>
      <c r="AS2618" t="s">
        <v>10751</v>
      </c>
      <c r="AT2618" t="s">
        <v>10751</v>
      </c>
      <c r="AU2618" t="s">
        <v>10751</v>
      </c>
      <c r="AV2618" t="s">
        <v>10751</v>
      </c>
      <c r="AW2618" t="s">
        <v>10751</v>
      </c>
      <c r="AX2618" t="s">
        <v>10751</v>
      </c>
      <c r="AY2618" t="s">
        <v>10751</v>
      </c>
      <c r="AZ2618" t="s">
        <v>10751</v>
      </c>
      <c r="BA2618" t="s">
        <v>10751</v>
      </c>
      <c r="BB2618" t="s">
        <v>10751</v>
      </c>
      <c r="BC2618" t="s">
        <v>10751</v>
      </c>
      <c r="BD2618" t="s">
        <v>10751</v>
      </c>
    </row>
    <row r="2619" spans="1:56">
      <c r="A2619" t="s">
        <v>10754</v>
      </c>
      <c r="B2619">
        <v>2750</v>
      </c>
      <c r="C2619">
        <v>2016</v>
      </c>
      <c r="D2619" t="s">
        <v>10751</v>
      </c>
      <c r="E2619" t="s">
        <v>10751</v>
      </c>
      <c r="F2619" t="s">
        <v>10751</v>
      </c>
      <c r="H2619" t="s">
        <v>10751</v>
      </c>
      <c r="I2619" t="str">
        <f t="shared" si="47"/>
        <v/>
      </c>
      <c r="K2619" t="s">
        <v>10751</v>
      </c>
      <c r="L2619" t="s">
        <v>10751</v>
      </c>
      <c r="M2619" t="s">
        <v>10751</v>
      </c>
      <c r="N2619" t="s">
        <v>10751</v>
      </c>
      <c r="O2619" t="s">
        <v>10751</v>
      </c>
      <c r="P2619" t="s">
        <v>10751</v>
      </c>
      <c r="Q2619" t="s">
        <v>10751</v>
      </c>
      <c r="R2619" t="s">
        <v>10751</v>
      </c>
      <c r="S2619" t="s">
        <v>10751</v>
      </c>
      <c r="T2619" t="s">
        <v>10751</v>
      </c>
      <c r="U2619" t="s">
        <v>10751</v>
      </c>
      <c r="V2619" t="s">
        <v>10751</v>
      </c>
      <c r="W2619" t="s">
        <v>10751</v>
      </c>
      <c r="X2619" t="s">
        <v>10751</v>
      </c>
      <c r="Y2619" t="s">
        <v>10751</v>
      </c>
      <c r="Z2619" t="s">
        <v>10751</v>
      </c>
      <c r="AA2619" t="s">
        <v>10751</v>
      </c>
      <c r="AB2619" t="s">
        <v>10751</v>
      </c>
      <c r="AC2619" t="s">
        <v>10751</v>
      </c>
      <c r="AD2619" t="s">
        <v>10751</v>
      </c>
      <c r="AE2619" t="s">
        <v>10751</v>
      </c>
      <c r="AF2619" t="s">
        <v>10751</v>
      </c>
      <c r="AG2619" t="s">
        <v>10751</v>
      </c>
      <c r="AH2619" t="s">
        <v>10751</v>
      </c>
      <c r="AI2619" t="s">
        <v>10751</v>
      </c>
      <c r="AJ2619" t="s">
        <v>10751</v>
      </c>
      <c r="AK2619" t="s">
        <v>10751</v>
      </c>
      <c r="AL2619" t="s">
        <v>10751</v>
      </c>
      <c r="AM2619" t="s">
        <v>10751</v>
      </c>
      <c r="AN2619" t="s">
        <v>10751</v>
      </c>
      <c r="AO2619" t="s">
        <v>10751</v>
      </c>
      <c r="AP2619" t="s">
        <v>10751</v>
      </c>
      <c r="AQ2619" t="s">
        <v>10751</v>
      </c>
      <c r="AR2619" t="s">
        <v>10751</v>
      </c>
      <c r="AS2619" t="s">
        <v>10751</v>
      </c>
      <c r="AT2619" t="s">
        <v>10751</v>
      </c>
      <c r="AU2619" t="s">
        <v>10751</v>
      </c>
      <c r="AV2619" t="s">
        <v>10751</v>
      </c>
      <c r="AW2619" t="s">
        <v>10751</v>
      </c>
      <c r="AX2619" t="s">
        <v>10751</v>
      </c>
      <c r="AY2619" t="s">
        <v>10751</v>
      </c>
      <c r="AZ2619" t="s">
        <v>10751</v>
      </c>
      <c r="BA2619" t="s">
        <v>10751</v>
      </c>
      <c r="BB2619" t="s">
        <v>10751</v>
      </c>
      <c r="BC2619" t="s">
        <v>10751</v>
      </c>
      <c r="BD2619" t="s">
        <v>10751</v>
      </c>
    </row>
    <row r="2620" spans="1:56">
      <c r="A2620" t="s">
        <v>10754</v>
      </c>
      <c r="B2620">
        <v>2750</v>
      </c>
      <c r="C2620">
        <v>2017</v>
      </c>
      <c r="D2620" t="s">
        <v>10751</v>
      </c>
      <c r="E2620" t="s">
        <v>10751</v>
      </c>
      <c r="F2620" t="s">
        <v>10751</v>
      </c>
      <c r="H2620" t="s">
        <v>10751</v>
      </c>
      <c r="I2620" t="str">
        <f t="shared" si="47"/>
        <v/>
      </c>
      <c r="K2620" t="s">
        <v>10751</v>
      </c>
      <c r="L2620" t="s">
        <v>10751</v>
      </c>
      <c r="M2620" t="s">
        <v>10751</v>
      </c>
      <c r="N2620" t="s">
        <v>10751</v>
      </c>
      <c r="O2620" t="s">
        <v>10751</v>
      </c>
      <c r="P2620" t="s">
        <v>10751</v>
      </c>
      <c r="Q2620" t="s">
        <v>10751</v>
      </c>
      <c r="R2620" t="s">
        <v>10751</v>
      </c>
      <c r="S2620" t="s">
        <v>10751</v>
      </c>
      <c r="T2620" t="s">
        <v>10751</v>
      </c>
      <c r="U2620" t="s">
        <v>10751</v>
      </c>
      <c r="V2620" t="s">
        <v>10751</v>
      </c>
      <c r="W2620" t="s">
        <v>10751</v>
      </c>
      <c r="X2620" t="s">
        <v>10751</v>
      </c>
      <c r="Y2620" t="s">
        <v>10751</v>
      </c>
      <c r="Z2620" t="s">
        <v>10751</v>
      </c>
      <c r="AA2620" t="s">
        <v>10751</v>
      </c>
      <c r="AB2620" t="s">
        <v>10751</v>
      </c>
      <c r="AC2620" t="s">
        <v>10751</v>
      </c>
      <c r="AD2620" t="s">
        <v>10751</v>
      </c>
      <c r="AE2620" t="s">
        <v>10751</v>
      </c>
      <c r="AF2620" t="s">
        <v>10751</v>
      </c>
      <c r="AG2620" t="s">
        <v>10751</v>
      </c>
      <c r="AH2620" t="s">
        <v>10751</v>
      </c>
      <c r="AI2620" t="s">
        <v>10751</v>
      </c>
      <c r="AJ2620" t="s">
        <v>10751</v>
      </c>
      <c r="AK2620" t="s">
        <v>10751</v>
      </c>
      <c r="AL2620" t="s">
        <v>10751</v>
      </c>
      <c r="AM2620" t="s">
        <v>10751</v>
      </c>
      <c r="AN2620" t="s">
        <v>10751</v>
      </c>
      <c r="AO2620" t="s">
        <v>10751</v>
      </c>
      <c r="AP2620" t="s">
        <v>10751</v>
      </c>
      <c r="AQ2620" t="s">
        <v>10751</v>
      </c>
      <c r="AR2620" t="s">
        <v>10751</v>
      </c>
      <c r="AS2620" t="s">
        <v>10751</v>
      </c>
      <c r="AT2620" t="s">
        <v>10751</v>
      </c>
      <c r="AU2620" t="s">
        <v>10751</v>
      </c>
      <c r="AV2620" t="s">
        <v>10751</v>
      </c>
      <c r="AW2620" t="s">
        <v>10751</v>
      </c>
      <c r="AX2620" t="s">
        <v>10751</v>
      </c>
      <c r="AY2620" t="s">
        <v>10751</v>
      </c>
      <c r="AZ2620" t="s">
        <v>10751</v>
      </c>
      <c r="BA2620" t="s">
        <v>10751</v>
      </c>
      <c r="BB2620" t="s">
        <v>10751</v>
      </c>
      <c r="BC2620" t="s">
        <v>10751</v>
      </c>
      <c r="BD2620" t="s">
        <v>10751</v>
      </c>
    </row>
    <row r="2621" spans="1:56">
      <c r="A2621" t="s">
        <v>10754</v>
      </c>
      <c r="B2621">
        <v>2750</v>
      </c>
      <c r="C2621">
        <v>2018</v>
      </c>
      <c r="D2621" t="s">
        <v>10751</v>
      </c>
      <c r="E2621" t="s">
        <v>10751</v>
      </c>
      <c r="F2621" t="s">
        <v>10751</v>
      </c>
      <c r="H2621" t="s">
        <v>10751</v>
      </c>
      <c r="I2621" t="str">
        <f t="shared" si="47"/>
        <v/>
      </c>
      <c r="K2621" t="s">
        <v>10751</v>
      </c>
      <c r="L2621" t="s">
        <v>10751</v>
      </c>
      <c r="M2621" t="s">
        <v>10751</v>
      </c>
      <c r="N2621" t="s">
        <v>10751</v>
      </c>
      <c r="O2621" t="s">
        <v>10751</v>
      </c>
      <c r="P2621" t="s">
        <v>10751</v>
      </c>
      <c r="Q2621" t="s">
        <v>10751</v>
      </c>
      <c r="R2621" t="s">
        <v>10751</v>
      </c>
      <c r="S2621" t="s">
        <v>10751</v>
      </c>
      <c r="T2621" t="s">
        <v>10751</v>
      </c>
      <c r="U2621" t="s">
        <v>10751</v>
      </c>
      <c r="V2621" t="s">
        <v>10751</v>
      </c>
      <c r="W2621" t="s">
        <v>10751</v>
      </c>
      <c r="X2621" t="s">
        <v>10751</v>
      </c>
      <c r="Y2621" t="s">
        <v>10751</v>
      </c>
      <c r="Z2621" t="s">
        <v>10751</v>
      </c>
      <c r="AA2621" t="s">
        <v>10751</v>
      </c>
      <c r="AB2621" t="s">
        <v>10751</v>
      </c>
      <c r="AC2621" t="s">
        <v>10751</v>
      </c>
      <c r="AD2621" t="s">
        <v>10751</v>
      </c>
      <c r="AE2621" t="s">
        <v>10751</v>
      </c>
      <c r="AF2621" t="s">
        <v>10751</v>
      </c>
      <c r="AG2621" t="s">
        <v>10751</v>
      </c>
      <c r="AH2621" t="s">
        <v>10751</v>
      </c>
      <c r="AI2621" t="s">
        <v>10751</v>
      </c>
      <c r="AJ2621" t="s">
        <v>10751</v>
      </c>
      <c r="AK2621" t="s">
        <v>10751</v>
      </c>
      <c r="AL2621" t="s">
        <v>10751</v>
      </c>
      <c r="AM2621" t="s">
        <v>10751</v>
      </c>
      <c r="AN2621" t="s">
        <v>10751</v>
      </c>
      <c r="AO2621" t="s">
        <v>10751</v>
      </c>
      <c r="AP2621" t="s">
        <v>10751</v>
      </c>
      <c r="AQ2621" t="s">
        <v>10751</v>
      </c>
      <c r="AR2621" t="s">
        <v>10751</v>
      </c>
      <c r="AS2621" t="s">
        <v>10751</v>
      </c>
      <c r="AT2621" t="s">
        <v>10751</v>
      </c>
      <c r="AU2621" t="s">
        <v>10751</v>
      </c>
      <c r="AV2621" t="s">
        <v>10751</v>
      </c>
      <c r="AW2621" t="s">
        <v>10751</v>
      </c>
      <c r="AX2621" t="s">
        <v>10751</v>
      </c>
      <c r="AY2621" t="s">
        <v>10751</v>
      </c>
      <c r="AZ2621" t="s">
        <v>10751</v>
      </c>
      <c r="BA2621" t="s">
        <v>10751</v>
      </c>
      <c r="BB2621" t="s">
        <v>10751</v>
      </c>
      <c r="BC2621" t="s">
        <v>10751</v>
      </c>
      <c r="BD2621" t="s">
        <v>10751</v>
      </c>
    </row>
    <row r="2622" spans="1:56">
      <c r="A2622" t="s">
        <v>10754</v>
      </c>
      <c r="B2622">
        <v>2750</v>
      </c>
      <c r="C2622">
        <v>2019</v>
      </c>
      <c r="D2622" t="s">
        <v>10751</v>
      </c>
      <c r="E2622" t="s">
        <v>10751</v>
      </c>
      <c r="F2622" t="s">
        <v>10751</v>
      </c>
      <c r="H2622" t="s">
        <v>10751</v>
      </c>
      <c r="I2622" t="str">
        <f t="shared" si="47"/>
        <v/>
      </c>
      <c r="K2622" t="s">
        <v>10751</v>
      </c>
      <c r="L2622" t="s">
        <v>10751</v>
      </c>
      <c r="M2622" t="s">
        <v>10751</v>
      </c>
      <c r="N2622" t="s">
        <v>10751</v>
      </c>
      <c r="O2622" t="s">
        <v>10751</v>
      </c>
      <c r="P2622" t="s">
        <v>10751</v>
      </c>
      <c r="Q2622" t="s">
        <v>10751</v>
      </c>
      <c r="R2622" t="s">
        <v>10751</v>
      </c>
      <c r="S2622" t="s">
        <v>10751</v>
      </c>
      <c r="T2622" t="s">
        <v>10751</v>
      </c>
      <c r="U2622" t="s">
        <v>10751</v>
      </c>
      <c r="V2622" t="s">
        <v>10751</v>
      </c>
      <c r="W2622" t="s">
        <v>10751</v>
      </c>
      <c r="X2622" t="s">
        <v>10751</v>
      </c>
      <c r="Y2622" t="s">
        <v>10751</v>
      </c>
      <c r="Z2622" t="s">
        <v>10751</v>
      </c>
      <c r="AA2622" t="s">
        <v>10751</v>
      </c>
      <c r="AB2622" t="s">
        <v>10751</v>
      </c>
      <c r="AC2622" t="s">
        <v>10751</v>
      </c>
      <c r="AD2622" t="s">
        <v>10751</v>
      </c>
      <c r="AE2622" t="s">
        <v>10751</v>
      </c>
      <c r="AF2622" t="s">
        <v>10751</v>
      </c>
      <c r="AG2622" t="s">
        <v>10751</v>
      </c>
      <c r="AH2622" t="s">
        <v>10751</v>
      </c>
      <c r="AI2622" t="s">
        <v>10751</v>
      </c>
      <c r="AJ2622" t="s">
        <v>10751</v>
      </c>
      <c r="AK2622" t="s">
        <v>10751</v>
      </c>
      <c r="AL2622" t="s">
        <v>10751</v>
      </c>
      <c r="AM2622" t="s">
        <v>10751</v>
      </c>
      <c r="AN2622" t="s">
        <v>10751</v>
      </c>
      <c r="AO2622" t="s">
        <v>10751</v>
      </c>
      <c r="AP2622" t="s">
        <v>10751</v>
      </c>
      <c r="AQ2622" t="s">
        <v>10751</v>
      </c>
      <c r="AR2622" t="s">
        <v>10751</v>
      </c>
      <c r="AS2622" t="s">
        <v>10751</v>
      </c>
      <c r="AT2622" t="s">
        <v>10751</v>
      </c>
      <c r="AU2622" t="s">
        <v>10751</v>
      </c>
      <c r="AV2622" t="s">
        <v>10751</v>
      </c>
      <c r="AW2622" t="s">
        <v>10751</v>
      </c>
      <c r="AX2622" t="s">
        <v>10751</v>
      </c>
      <c r="AY2622" t="s">
        <v>10751</v>
      </c>
      <c r="AZ2622" t="s">
        <v>10751</v>
      </c>
      <c r="BA2622" t="s">
        <v>10751</v>
      </c>
      <c r="BB2622" t="s">
        <v>10751</v>
      </c>
      <c r="BC2622" t="s">
        <v>10751</v>
      </c>
      <c r="BD2622" t="s">
        <v>10751</v>
      </c>
    </row>
    <row r="2623" spans="1:56">
      <c r="A2623" t="s">
        <v>10754</v>
      </c>
      <c r="B2623">
        <v>2750</v>
      </c>
      <c r="C2623">
        <v>2020</v>
      </c>
      <c r="D2623" t="s">
        <v>10751</v>
      </c>
      <c r="E2623" t="s">
        <v>10751</v>
      </c>
      <c r="F2623" t="s">
        <v>10751</v>
      </c>
      <c r="H2623" t="s">
        <v>10751</v>
      </c>
      <c r="I2623" t="str">
        <f t="shared" si="47"/>
        <v/>
      </c>
      <c r="K2623" t="s">
        <v>10751</v>
      </c>
      <c r="L2623" t="s">
        <v>10751</v>
      </c>
      <c r="M2623" t="s">
        <v>10751</v>
      </c>
      <c r="N2623" t="s">
        <v>10751</v>
      </c>
      <c r="O2623" t="s">
        <v>10751</v>
      </c>
      <c r="P2623" t="s">
        <v>10751</v>
      </c>
      <c r="Q2623" t="s">
        <v>10751</v>
      </c>
      <c r="R2623" t="s">
        <v>10751</v>
      </c>
      <c r="S2623" t="s">
        <v>10751</v>
      </c>
      <c r="T2623" t="s">
        <v>10751</v>
      </c>
      <c r="U2623" t="s">
        <v>10751</v>
      </c>
      <c r="V2623" t="s">
        <v>10751</v>
      </c>
      <c r="W2623" t="s">
        <v>10751</v>
      </c>
      <c r="X2623" t="s">
        <v>10751</v>
      </c>
      <c r="Y2623" t="s">
        <v>10751</v>
      </c>
      <c r="Z2623" t="s">
        <v>10751</v>
      </c>
      <c r="AA2623" t="s">
        <v>10751</v>
      </c>
      <c r="AB2623" t="s">
        <v>10751</v>
      </c>
      <c r="AC2623" t="s">
        <v>10751</v>
      </c>
      <c r="AD2623" t="s">
        <v>10751</v>
      </c>
      <c r="AE2623" t="s">
        <v>10751</v>
      </c>
      <c r="AF2623" t="s">
        <v>10751</v>
      </c>
      <c r="AG2623" t="s">
        <v>10751</v>
      </c>
      <c r="AH2623" t="s">
        <v>10751</v>
      </c>
      <c r="AI2623" t="s">
        <v>10751</v>
      </c>
      <c r="AJ2623" t="s">
        <v>10751</v>
      </c>
      <c r="AK2623" t="s">
        <v>10751</v>
      </c>
      <c r="AL2623" t="s">
        <v>10751</v>
      </c>
      <c r="AM2623" t="s">
        <v>10751</v>
      </c>
      <c r="AN2623" t="s">
        <v>10751</v>
      </c>
      <c r="AO2623" t="s">
        <v>10751</v>
      </c>
      <c r="AP2623" t="s">
        <v>10751</v>
      </c>
      <c r="AQ2623" t="s">
        <v>10751</v>
      </c>
      <c r="AR2623" t="s">
        <v>10751</v>
      </c>
      <c r="AS2623" t="s">
        <v>10751</v>
      </c>
      <c r="AT2623" t="s">
        <v>10751</v>
      </c>
      <c r="AU2623" t="s">
        <v>10751</v>
      </c>
      <c r="AV2623" t="s">
        <v>10751</v>
      </c>
      <c r="AW2623" t="s">
        <v>10751</v>
      </c>
      <c r="AX2623" t="s">
        <v>10751</v>
      </c>
      <c r="AY2623" t="s">
        <v>10751</v>
      </c>
      <c r="AZ2623" t="s">
        <v>10751</v>
      </c>
      <c r="BA2623" t="s">
        <v>10751</v>
      </c>
      <c r="BB2623" t="s">
        <v>10751</v>
      </c>
      <c r="BC2623" t="s">
        <v>10751</v>
      </c>
      <c r="BD2623" t="s">
        <v>10751</v>
      </c>
    </row>
    <row r="2624" spans="1:56">
      <c r="A2624" t="s">
        <v>10754</v>
      </c>
      <c r="B2624">
        <v>2750</v>
      </c>
      <c r="C2624">
        <v>2021</v>
      </c>
      <c r="D2624" t="s">
        <v>10751</v>
      </c>
      <c r="E2624" t="s">
        <v>10751</v>
      </c>
      <c r="F2624" t="s">
        <v>10751</v>
      </c>
      <c r="G2624" t="str">
        <f>IFERROR(F2624*E2624,"")</f>
        <v/>
      </c>
      <c r="H2624" t="s">
        <v>10751</v>
      </c>
      <c r="I2624" t="str">
        <f t="shared" si="47"/>
        <v/>
      </c>
      <c r="J2624" t="str">
        <f>IFERROR(M2624*E2624,"")</f>
        <v/>
      </c>
      <c r="K2624" t="s">
        <v>10751</v>
      </c>
      <c r="L2624" t="s">
        <v>10751</v>
      </c>
      <c r="M2624" t="s">
        <v>10751</v>
      </c>
      <c r="N2624" t="s">
        <v>10751</v>
      </c>
      <c r="O2624" t="s">
        <v>10751</v>
      </c>
      <c r="P2624" t="s">
        <v>10751</v>
      </c>
      <c r="Q2624" t="s">
        <v>10751</v>
      </c>
      <c r="R2624" t="s">
        <v>10751</v>
      </c>
      <c r="S2624" t="s">
        <v>10751</v>
      </c>
      <c r="T2624" t="s">
        <v>10751</v>
      </c>
      <c r="U2624" t="s">
        <v>10751</v>
      </c>
      <c r="V2624" t="s">
        <v>10751</v>
      </c>
      <c r="W2624" t="s">
        <v>10751</v>
      </c>
      <c r="X2624" t="s">
        <v>10751</v>
      </c>
      <c r="Y2624" t="s">
        <v>10751</v>
      </c>
      <c r="Z2624" t="s">
        <v>10751</v>
      </c>
      <c r="AA2624" t="s">
        <v>10751</v>
      </c>
      <c r="AB2624" t="s">
        <v>10751</v>
      </c>
      <c r="AC2624" t="s">
        <v>10751</v>
      </c>
      <c r="AD2624" t="s">
        <v>10751</v>
      </c>
      <c r="AE2624" t="s">
        <v>10751</v>
      </c>
      <c r="AF2624" t="s">
        <v>10751</v>
      </c>
      <c r="AG2624" t="s">
        <v>10751</v>
      </c>
      <c r="AH2624" t="s">
        <v>10751</v>
      </c>
      <c r="AI2624" t="s">
        <v>10751</v>
      </c>
      <c r="AJ2624" t="s">
        <v>10751</v>
      </c>
      <c r="AK2624" t="s">
        <v>10751</v>
      </c>
      <c r="AL2624" t="s">
        <v>10751</v>
      </c>
      <c r="AM2624" t="s">
        <v>10751</v>
      </c>
      <c r="AN2624" t="s">
        <v>10751</v>
      </c>
      <c r="AO2624" t="s">
        <v>10751</v>
      </c>
      <c r="AP2624" t="s">
        <v>10751</v>
      </c>
      <c r="AQ2624" t="s">
        <v>10751</v>
      </c>
      <c r="AR2624" t="s">
        <v>10751</v>
      </c>
      <c r="AS2624" t="s">
        <v>10751</v>
      </c>
      <c r="AT2624" t="s">
        <v>10751</v>
      </c>
      <c r="AU2624" t="s">
        <v>10751</v>
      </c>
      <c r="AV2624" t="s">
        <v>10751</v>
      </c>
      <c r="AW2624" t="s">
        <v>10751</v>
      </c>
      <c r="AX2624" t="s">
        <v>10751</v>
      </c>
      <c r="AY2624" t="s">
        <v>10751</v>
      </c>
      <c r="AZ2624" t="s">
        <v>10751</v>
      </c>
      <c r="BA2624" t="s">
        <v>10751</v>
      </c>
      <c r="BB2624" t="s">
        <v>10751</v>
      </c>
      <c r="BC2624" t="s">
        <v>10751</v>
      </c>
      <c r="BD2624" t="s">
        <v>10751</v>
      </c>
    </row>
    <row r="2625" spans="1:56">
      <c r="A2625" t="s">
        <v>10754</v>
      </c>
      <c r="B2625">
        <v>2750</v>
      </c>
      <c r="C2625" t="s">
        <v>10752</v>
      </c>
      <c r="D2625" t="s">
        <v>10751</v>
      </c>
      <c r="E2625" t="s">
        <v>10751</v>
      </c>
      <c r="F2625" t="s">
        <v>10751</v>
      </c>
      <c r="H2625" t="s">
        <v>10751</v>
      </c>
      <c r="I2625" t="str">
        <f t="shared" si="47"/>
        <v/>
      </c>
      <c r="K2625" t="s">
        <v>10751</v>
      </c>
      <c r="L2625" t="s">
        <v>10751</v>
      </c>
      <c r="M2625" t="s">
        <v>10751</v>
      </c>
      <c r="N2625" t="s">
        <v>10751</v>
      </c>
      <c r="O2625" t="s">
        <v>10751</v>
      </c>
      <c r="P2625" t="s">
        <v>10751</v>
      </c>
      <c r="Q2625" t="s">
        <v>10751</v>
      </c>
      <c r="R2625" t="s">
        <v>10751</v>
      </c>
      <c r="S2625" t="s">
        <v>10751</v>
      </c>
      <c r="T2625" t="s">
        <v>10751</v>
      </c>
      <c r="U2625" t="s">
        <v>10751</v>
      </c>
      <c r="V2625" t="s">
        <v>10751</v>
      </c>
      <c r="W2625" t="s">
        <v>10751</v>
      </c>
      <c r="X2625" t="s">
        <v>10751</v>
      </c>
      <c r="Y2625" t="s">
        <v>10751</v>
      </c>
      <c r="Z2625" t="s">
        <v>10751</v>
      </c>
      <c r="AA2625" t="s">
        <v>10751</v>
      </c>
      <c r="AB2625" t="s">
        <v>10751</v>
      </c>
      <c r="AC2625" t="s">
        <v>10751</v>
      </c>
      <c r="AD2625" t="s">
        <v>10751</v>
      </c>
      <c r="AE2625" t="s">
        <v>10751</v>
      </c>
      <c r="AF2625" t="s">
        <v>10751</v>
      </c>
      <c r="AG2625" t="s">
        <v>10751</v>
      </c>
      <c r="AH2625" t="s">
        <v>10751</v>
      </c>
      <c r="AI2625" t="s">
        <v>10751</v>
      </c>
      <c r="AJ2625" t="s">
        <v>10751</v>
      </c>
      <c r="AK2625" t="s">
        <v>10751</v>
      </c>
      <c r="AL2625" t="s">
        <v>10751</v>
      </c>
      <c r="AM2625" t="s">
        <v>10751</v>
      </c>
      <c r="AN2625" t="s">
        <v>10751</v>
      </c>
      <c r="AO2625" t="s">
        <v>10751</v>
      </c>
      <c r="AP2625" t="s">
        <v>10751</v>
      </c>
      <c r="AQ2625" t="s">
        <v>10751</v>
      </c>
      <c r="AR2625" t="s">
        <v>10751</v>
      </c>
      <c r="AS2625" t="s">
        <v>10751</v>
      </c>
      <c r="AT2625" t="s">
        <v>10751</v>
      </c>
      <c r="AU2625" t="s">
        <v>10751</v>
      </c>
      <c r="AV2625" t="s">
        <v>10751</v>
      </c>
      <c r="AW2625" t="s">
        <v>10751</v>
      </c>
      <c r="AX2625" t="s">
        <v>10751</v>
      </c>
      <c r="AY2625" t="s">
        <v>10751</v>
      </c>
      <c r="AZ2625" t="s">
        <v>10751</v>
      </c>
      <c r="BA2625" t="s">
        <v>10751</v>
      </c>
      <c r="BB2625" t="s">
        <v>10751</v>
      </c>
      <c r="BC2625" t="s">
        <v>10751</v>
      </c>
      <c r="BD2625" t="s">
        <v>10751</v>
      </c>
    </row>
    <row r="2626" spans="1:56">
      <c r="A2626" t="s">
        <v>10750</v>
      </c>
      <c r="B2626">
        <v>3000</v>
      </c>
      <c r="C2626">
        <v>1975</v>
      </c>
      <c r="D2626">
        <v>828</v>
      </c>
      <c r="E2626">
        <v>8.0960000000000004E-2</v>
      </c>
      <c r="F2626">
        <v>21.441120000000002</v>
      </c>
      <c r="H2626">
        <v>18.284569999999999</v>
      </c>
      <c r="I2626">
        <f t="shared" si="47"/>
        <v>1.4803187871999999</v>
      </c>
      <c r="K2626">
        <v>16.57395</v>
      </c>
      <c r="L2626">
        <v>20.92408</v>
      </c>
      <c r="M2626">
        <v>486.03823999999997</v>
      </c>
      <c r="N2626">
        <v>536.20286999999996</v>
      </c>
      <c r="O2626">
        <v>424.72590000000002</v>
      </c>
      <c r="P2626" t="s">
        <v>10751</v>
      </c>
      <c r="Q2626">
        <v>147.32300000000001</v>
      </c>
      <c r="R2626">
        <v>98.585599999999999</v>
      </c>
      <c r="S2626" t="s">
        <v>10751</v>
      </c>
      <c r="T2626">
        <v>0.67435199999999995</v>
      </c>
      <c r="U2626">
        <v>3.2862000000000002E-2</v>
      </c>
      <c r="V2626">
        <v>27.78041</v>
      </c>
      <c r="W2626">
        <v>3.5000000000000003E-2</v>
      </c>
      <c r="X2626" t="s">
        <v>10751</v>
      </c>
      <c r="Y2626">
        <v>0.96499999999999997</v>
      </c>
      <c r="Z2626">
        <v>0.48499999999999999</v>
      </c>
      <c r="AA2626">
        <v>0.51400000000000001</v>
      </c>
      <c r="AB2626">
        <v>1E-3</v>
      </c>
      <c r="AC2626" t="s">
        <v>10751</v>
      </c>
      <c r="AD2626" t="s">
        <v>10751</v>
      </c>
      <c r="AE2626">
        <v>0.82899999999999996</v>
      </c>
      <c r="AF2626" t="s">
        <v>10751</v>
      </c>
      <c r="AG2626">
        <v>0.17100000000000001</v>
      </c>
      <c r="AH2626" t="s">
        <v>10751</v>
      </c>
      <c r="AI2626" t="s">
        <v>10751</v>
      </c>
      <c r="AJ2626" t="s">
        <v>10751</v>
      </c>
      <c r="AK2626" t="s">
        <v>10751</v>
      </c>
      <c r="AL2626" t="s">
        <v>10751</v>
      </c>
      <c r="AM2626" t="s">
        <v>10751</v>
      </c>
      <c r="AN2626" t="s">
        <v>10751</v>
      </c>
      <c r="AO2626" t="s">
        <v>10751</v>
      </c>
      <c r="AP2626">
        <v>1</v>
      </c>
      <c r="AQ2626" t="s">
        <v>10751</v>
      </c>
      <c r="AR2626" t="s">
        <v>10751</v>
      </c>
      <c r="AS2626" t="s">
        <v>10751</v>
      </c>
      <c r="AT2626" t="s">
        <v>10751</v>
      </c>
      <c r="AU2626" t="s">
        <v>10751</v>
      </c>
      <c r="AV2626" t="s">
        <v>10751</v>
      </c>
      <c r="AW2626" t="s">
        <v>10751</v>
      </c>
      <c r="AX2626">
        <v>4.3</v>
      </c>
      <c r="AY2626">
        <v>0.32100000000000001</v>
      </c>
      <c r="AZ2626">
        <v>2.4E-2</v>
      </c>
      <c r="BA2626" t="s">
        <v>10751</v>
      </c>
      <c r="BB2626" t="s">
        <v>10751</v>
      </c>
      <c r="BC2626" t="s">
        <v>10751</v>
      </c>
      <c r="BD2626" t="s">
        <v>10751</v>
      </c>
    </row>
    <row r="2627" spans="1:56">
      <c r="A2627" t="s">
        <v>10750</v>
      </c>
      <c r="B2627">
        <v>3000</v>
      </c>
      <c r="C2627">
        <v>1976</v>
      </c>
      <c r="D2627">
        <v>884</v>
      </c>
      <c r="E2627">
        <v>7.1641999999999997E-2</v>
      </c>
      <c r="F2627">
        <v>23.511469999999999</v>
      </c>
      <c r="H2627">
        <v>20.059360000000002</v>
      </c>
      <c r="I2627">
        <f t="shared" si="47"/>
        <v>1.4370926691200001</v>
      </c>
      <c r="K2627">
        <v>18.088519999999999</v>
      </c>
      <c r="L2627">
        <v>23.140999999999998</v>
      </c>
      <c r="M2627">
        <v>443.03507000000002</v>
      </c>
      <c r="N2627">
        <v>491.30617999999998</v>
      </c>
      <c r="O2627">
        <v>384.03703999999999</v>
      </c>
      <c r="P2627" t="s">
        <v>10751</v>
      </c>
      <c r="Q2627">
        <v>146.9384</v>
      </c>
      <c r="R2627">
        <v>95.159599999999998</v>
      </c>
      <c r="S2627" t="s">
        <v>10751</v>
      </c>
      <c r="T2627">
        <v>0.65681199999999995</v>
      </c>
      <c r="U2627">
        <v>3.1719999999999998E-2</v>
      </c>
      <c r="V2627">
        <v>30.437480000000001</v>
      </c>
      <c r="W2627">
        <v>2.5000000000000001E-2</v>
      </c>
      <c r="X2627" t="s">
        <v>10751</v>
      </c>
      <c r="Y2627">
        <v>0.97499999999999998</v>
      </c>
      <c r="Z2627">
        <v>0.504</v>
      </c>
      <c r="AA2627">
        <v>0.496</v>
      </c>
      <c r="AB2627" t="s">
        <v>10751</v>
      </c>
      <c r="AC2627" t="s">
        <v>10751</v>
      </c>
      <c r="AD2627" t="s">
        <v>10751</v>
      </c>
      <c r="AE2627">
        <v>0.90200000000000002</v>
      </c>
      <c r="AF2627" t="s">
        <v>10751</v>
      </c>
      <c r="AG2627">
        <v>9.8000000000000004E-2</v>
      </c>
      <c r="AH2627" t="s">
        <v>10751</v>
      </c>
      <c r="AI2627" t="s">
        <v>10751</v>
      </c>
      <c r="AJ2627" t="s">
        <v>10751</v>
      </c>
      <c r="AK2627" t="s">
        <v>10751</v>
      </c>
      <c r="AL2627" t="s">
        <v>10751</v>
      </c>
      <c r="AM2627" t="s">
        <v>10751</v>
      </c>
      <c r="AN2627" t="s">
        <v>10751</v>
      </c>
      <c r="AO2627" t="s">
        <v>10751</v>
      </c>
      <c r="AP2627">
        <v>1</v>
      </c>
      <c r="AQ2627" t="s">
        <v>10751</v>
      </c>
      <c r="AR2627" t="s">
        <v>10751</v>
      </c>
      <c r="AS2627" t="s">
        <v>10751</v>
      </c>
      <c r="AT2627" t="s">
        <v>10751</v>
      </c>
      <c r="AU2627" t="s">
        <v>10751</v>
      </c>
      <c r="AV2627">
        <v>3</v>
      </c>
      <c r="AW2627" t="s">
        <v>10751</v>
      </c>
      <c r="AX2627">
        <v>4.3</v>
      </c>
      <c r="AY2627">
        <v>1</v>
      </c>
      <c r="AZ2627" t="s">
        <v>10751</v>
      </c>
      <c r="BA2627" t="s">
        <v>10751</v>
      </c>
      <c r="BB2627" t="s">
        <v>10751</v>
      </c>
      <c r="BC2627" t="s">
        <v>10751</v>
      </c>
      <c r="BD2627" t="s">
        <v>10751</v>
      </c>
    </row>
    <row r="2628" spans="1:56">
      <c r="A2628" t="s">
        <v>10750</v>
      </c>
      <c r="B2628">
        <v>3000</v>
      </c>
      <c r="C2628">
        <v>1977</v>
      </c>
      <c r="D2628">
        <v>584</v>
      </c>
      <c r="E2628">
        <v>4.1377999999999998E-2</v>
      </c>
      <c r="F2628">
        <v>23.231539999999999</v>
      </c>
      <c r="H2628">
        <v>19.793220000000002</v>
      </c>
      <c r="I2628">
        <f t="shared" si="47"/>
        <v>0.81900385716000002</v>
      </c>
      <c r="K2628">
        <v>18.141729999999999</v>
      </c>
      <c r="L2628">
        <v>22.271170000000001</v>
      </c>
      <c r="M2628">
        <v>448.99205999999998</v>
      </c>
      <c r="N2628">
        <v>489.86520000000002</v>
      </c>
      <c r="O2628">
        <v>399.03600999999998</v>
      </c>
      <c r="P2628" t="s">
        <v>10751</v>
      </c>
      <c r="Q2628">
        <v>146.3904</v>
      </c>
      <c r="R2628">
        <v>103.959</v>
      </c>
      <c r="S2628" t="s">
        <v>10751</v>
      </c>
      <c r="T2628">
        <v>0.71528499999999995</v>
      </c>
      <c r="U2628">
        <v>3.4653000000000003E-2</v>
      </c>
      <c r="V2628">
        <v>30.08137</v>
      </c>
      <c r="W2628">
        <v>3.5999999999999997E-2</v>
      </c>
      <c r="X2628" t="s">
        <v>10751</v>
      </c>
      <c r="Y2628">
        <v>0.96399999999999997</v>
      </c>
      <c r="Z2628">
        <v>0.51300000000000001</v>
      </c>
      <c r="AA2628">
        <v>0.48699999999999999</v>
      </c>
      <c r="AB2628" t="s">
        <v>10751</v>
      </c>
      <c r="AC2628" t="s">
        <v>10751</v>
      </c>
      <c r="AD2628" t="s">
        <v>10751</v>
      </c>
      <c r="AE2628">
        <v>0.77600000000000002</v>
      </c>
      <c r="AF2628" t="s">
        <v>10751</v>
      </c>
      <c r="AG2628">
        <v>0.224</v>
      </c>
      <c r="AH2628" t="s">
        <v>10751</v>
      </c>
      <c r="AI2628" t="s">
        <v>10751</v>
      </c>
      <c r="AJ2628" t="s">
        <v>10751</v>
      </c>
      <c r="AK2628" t="s">
        <v>10751</v>
      </c>
      <c r="AL2628" t="s">
        <v>10751</v>
      </c>
      <c r="AM2628" t="s">
        <v>10751</v>
      </c>
      <c r="AN2628" t="s">
        <v>10751</v>
      </c>
      <c r="AO2628" t="s">
        <v>10751</v>
      </c>
      <c r="AP2628">
        <v>1</v>
      </c>
      <c r="AQ2628" t="s">
        <v>10751</v>
      </c>
      <c r="AR2628" t="s">
        <v>10751</v>
      </c>
      <c r="AS2628" t="s">
        <v>10751</v>
      </c>
      <c r="AT2628" t="s">
        <v>10751</v>
      </c>
      <c r="AU2628" t="s">
        <v>10751</v>
      </c>
      <c r="AV2628" t="s">
        <v>10751</v>
      </c>
      <c r="AW2628" t="s">
        <v>10751</v>
      </c>
      <c r="AX2628">
        <v>4.4000000000000004</v>
      </c>
      <c r="AY2628" t="s">
        <v>10751</v>
      </c>
      <c r="AZ2628" t="s">
        <v>10751</v>
      </c>
      <c r="BA2628" t="s">
        <v>10751</v>
      </c>
      <c r="BB2628" t="s">
        <v>10751</v>
      </c>
      <c r="BC2628" t="s">
        <v>10751</v>
      </c>
      <c r="BD2628" t="s">
        <v>10751</v>
      </c>
    </row>
    <row r="2629" spans="1:56">
      <c r="A2629" t="s">
        <v>10750</v>
      </c>
      <c r="B2629">
        <v>3000</v>
      </c>
      <c r="C2629">
        <v>1978</v>
      </c>
      <c r="D2629">
        <v>903</v>
      </c>
      <c r="E2629">
        <v>6.2482000000000003E-2</v>
      </c>
      <c r="F2629">
        <v>22.49963</v>
      </c>
      <c r="H2629">
        <v>19.154540000000001</v>
      </c>
      <c r="I2629">
        <f t="shared" si="47"/>
        <v>1.1968139682800001</v>
      </c>
      <c r="K2629">
        <v>17.70824</v>
      </c>
      <c r="L2629">
        <v>21.278649999999999</v>
      </c>
      <c r="M2629">
        <v>463.96305999999998</v>
      </c>
      <c r="N2629">
        <v>501.85662000000002</v>
      </c>
      <c r="O2629">
        <v>417.64870999999999</v>
      </c>
      <c r="P2629" t="s">
        <v>10751</v>
      </c>
      <c r="Q2629">
        <v>164.02459999999999</v>
      </c>
      <c r="R2629">
        <v>101.6176</v>
      </c>
      <c r="S2629">
        <v>13.8858</v>
      </c>
      <c r="T2629">
        <v>0.63704799999999995</v>
      </c>
      <c r="U2629">
        <v>3.3873E-2</v>
      </c>
      <c r="V2629">
        <v>29.115010000000002</v>
      </c>
      <c r="W2629">
        <v>4.3999999999999997E-2</v>
      </c>
      <c r="X2629" t="s">
        <v>10751</v>
      </c>
      <c r="Y2629">
        <v>0.95599999999999996</v>
      </c>
      <c r="Z2629">
        <v>0.35199999999999998</v>
      </c>
      <c r="AA2629">
        <v>0.64800000000000002</v>
      </c>
      <c r="AB2629" t="s">
        <v>10751</v>
      </c>
      <c r="AC2629" t="s">
        <v>10751</v>
      </c>
      <c r="AD2629" t="s">
        <v>10751</v>
      </c>
      <c r="AE2629">
        <v>0.82</v>
      </c>
      <c r="AF2629" t="s">
        <v>10751</v>
      </c>
      <c r="AG2629">
        <v>0.18</v>
      </c>
      <c r="AH2629" t="s">
        <v>10751</v>
      </c>
      <c r="AI2629" t="s">
        <v>10751</v>
      </c>
      <c r="AJ2629" t="s">
        <v>10751</v>
      </c>
      <c r="AK2629" t="s">
        <v>10751</v>
      </c>
      <c r="AL2629" t="s">
        <v>10751</v>
      </c>
      <c r="AM2629" t="s">
        <v>10751</v>
      </c>
      <c r="AN2629" t="s">
        <v>10751</v>
      </c>
      <c r="AO2629" t="s">
        <v>10751</v>
      </c>
      <c r="AP2629">
        <v>1</v>
      </c>
      <c r="AQ2629" t="s">
        <v>10751</v>
      </c>
      <c r="AR2629" t="s">
        <v>10751</v>
      </c>
      <c r="AS2629" t="s">
        <v>10751</v>
      </c>
      <c r="AT2629" t="s">
        <v>10751</v>
      </c>
      <c r="AU2629" t="s">
        <v>10751</v>
      </c>
      <c r="AV2629">
        <v>3.5</v>
      </c>
      <c r="AW2629" t="s">
        <v>10751</v>
      </c>
      <c r="AX2629">
        <v>5</v>
      </c>
      <c r="AY2629">
        <v>0.83899999999999997</v>
      </c>
      <c r="AZ2629">
        <v>0.161</v>
      </c>
      <c r="BA2629" t="s">
        <v>10751</v>
      </c>
      <c r="BB2629" t="s">
        <v>10751</v>
      </c>
      <c r="BC2629" t="s">
        <v>10751</v>
      </c>
      <c r="BD2629" t="s">
        <v>10751</v>
      </c>
    </row>
    <row r="2630" spans="1:56">
      <c r="A2630" t="s">
        <v>10750</v>
      </c>
      <c r="B2630">
        <v>3000</v>
      </c>
      <c r="C2630">
        <v>1979</v>
      </c>
      <c r="D2630" s="7">
        <v>1286</v>
      </c>
      <c r="E2630">
        <v>9.2644000000000004E-2</v>
      </c>
      <c r="F2630">
        <v>22.11665</v>
      </c>
      <c r="H2630">
        <v>18.851179999999999</v>
      </c>
      <c r="I2630">
        <f t="shared" si="47"/>
        <v>1.7464487199200001</v>
      </c>
      <c r="K2630">
        <v>17.206340000000001</v>
      </c>
      <c r="L2630">
        <v>21.345120000000001</v>
      </c>
      <c r="M2630">
        <v>471.47097000000002</v>
      </c>
      <c r="N2630">
        <v>516.53947000000005</v>
      </c>
      <c r="O2630">
        <v>416.38724000000002</v>
      </c>
      <c r="P2630" t="s">
        <v>10751</v>
      </c>
      <c r="Q2630">
        <v>162.1379</v>
      </c>
      <c r="R2630">
        <v>100.015</v>
      </c>
      <c r="S2630">
        <v>14.7797</v>
      </c>
      <c r="T2630">
        <v>0.63370099999999996</v>
      </c>
      <c r="U2630">
        <v>3.3338E-2</v>
      </c>
      <c r="V2630">
        <v>28.56512</v>
      </c>
      <c r="W2630">
        <v>2.5999999999999999E-2</v>
      </c>
      <c r="X2630" t="s">
        <v>10751</v>
      </c>
      <c r="Y2630">
        <v>0.97399999999999998</v>
      </c>
      <c r="Z2630">
        <v>0.39700000000000002</v>
      </c>
      <c r="AA2630">
        <v>0.60299999999999998</v>
      </c>
      <c r="AB2630" t="s">
        <v>10751</v>
      </c>
      <c r="AC2630" t="s">
        <v>10751</v>
      </c>
      <c r="AD2630" t="s">
        <v>10751</v>
      </c>
      <c r="AE2630">
        <v>0.85799999999999998</v>
      </c>
      <c r="AF2630" t="s">
        <v>10751</v>
      </c>
      <c r="AG2630">
        <v>0.14099999999999999</v>
      </c>
      <c r="AH2630" t="s">
        <v>10751</v>
      </c>
      <c r="AI2630">
        <v>1E-3</v>
      </c>
      <c r="AJ2630">
        <v>1E-3</v>
      </c>
      <c r="AK2630" t="s">
        <v>10751</v>
      </c>
      <c r="AL2630" t="s">
        <v>10751</v>
      </c>
      <c r="AM2630" t="s">
        <v>10751</v>
      </c>
      <c r="AN2630" t="s">
        <v>10751</v>
      </c>
      <c r="AO2630" t="s">
        <v>10751</v>
      </c>
      <c r="AP2630">
        <v>0.999</v>
      </c>
      <c r="AQ2630" t="s">
        <v>10751</v>
      </c>
      <c r="AR2630" t="s">
        <v>10751</v>
      </c>
      <c r="AS2630" t="s">
        <v>10751</v>
      </c>
      <c r="AT2630" t="s">
        <v>10751</v>
      </c>
      <c r="AU2630" t="s">
        <v>10751</v>
      </c>
      <c r="AV2630">
        <v>3.6</v>
      </c>
      <c r="AW2630" t="s">
        <v>10751</v>
      </c>
      <c r="AX2630">
        <v>4.9000000000000004</v>
      </c>
      <c r="AY2630">
        <v>0.82499999999999996</v>
      </c>
      <c r="AZ2630">
        <v>0.17499999999999999</v>
      </c>
      <c r="BA2630" t="s">
        <v>10751</v>
      </c>
      <c r="BB2630" t="s">
        <v>10751</v>
      </c>
      <c r="BC2630" t="s">
        <v>10751</v>
      </c>
      <c r="BD2630" t="s">
        <v>10751</v>
      </c>
    </row>
    <row r="2631" spans="1:56">
      <c r="A2631" t="s">
        <v>10750</v>
      </c>
      <c r="B2631">
        <v>3000</v>
      </c>
      <c r="C2631">
        <v>1980</v>
      </c>
      <c r="D2631" s="7">
        <v>2026</v>
      </c>
      <c r="E2631">
        <v>0.179172</v>
      </c>
      <c r="F2631">
        <v>23.61645</v>
      </c>
      <c r="H2631">
        <v>20.136500000000002</v>
      </c>
      <c r="I2631">
        <f t="shared" si="47"/>
        <v>3.6078969780000003</v>
      </c>
      <c r="K2631">
        <v>18.294740000000001</v>
      </c>
      <c r="L2631">
        <v>22.961780000000001</v>
      </c>
      <c r="M2631">
        <v>441.56259999999997</v>
      </c>
      <c r="N2631">
        <v>486.02375999999998</v>
      </c>
      <c r="O2631">
        <v>387.22118999999998</v>
      </c>
      <c r="P2631" t="s">
        <v>10751</v>
      </c>
      <c r="Q2631">
        <v>163.79839999999999</v>
      </c>
      <c r="R2631">
        <v>100.3242</v>
      </c>
      <c r="S2631">
        <v>15.124499999999999</v>
      </c>
      <c r="T2631">
        <v>0.62362799999999996</v>
      </c>
      <c r="U2631">
        <v>3.3440999999999999E-2</v>
      </c>
      <c r="V2631">
        <v>30.343769999999999</v>
      </c>
      <c r="W2631">
        <v>0.32</v>
      </c>
      <c r="X2631" t="s">
        <v>10751</v>
      </c>
      <c r="Y2631">
        <v>0.68</v>
      </c>
      <c r="Z2631">
        <v>0.309</v>
      </c>
      <c r="AA2631">
        <v>0.68100000000000005</v>
      </c>
      <c r="AB2631">
        <v>0.01</v>
      </c>
      <c r="AC2631" t="s">
        <v>10751</v>
      </c>
      <c r="AD2631" t="s">
        <v>10751</v>
      </c>
      <c r="AE2631">
        <v>0.92</v>
      </c>
      <c r="AF2631" t="s">
        <v>10751</v>
      </c>
      <c r="AG2631">
        <v>7.4999999999999997E-2</v>
      </c>
      <c r="AH2631" t="s">
        <v>10751</v>
      </c>
      <c r="AI2631">
        <v>5.0000000000000001E-3</v>
      </c>
      <c r="AJ2631">
        <v>5.0000000000000001E-3</v>
      </c>
      <c r="AK2631" t="s">
        <v>10751</v>
      </c>
      <c r="AL2631" t="s">
        <v>10751</v>
      </c>
      <c r="AM2631" t="s">
        <v>10751</v>
      </c>
      <c r="AN2631" t="s">
        <v>10751</v>
      </c>
      <c r="AO2631" t="s">
        <v>10751</v>
      </c>
      <c r="AP2631">
        <v>0.995</v>
      </c>
      <c r="AQ2631" t="s">
        <v>10751</v>
      </c>
      <c r="AR2631" t="s">
        <v>10751</v>
      </c>
      <c r="AS2631" t="s">
        <v>10751</v>
      </c>
      <c r="AT2631" t="s">
        <v>10751</v>
      </c>
      <c r="AU2631" t="s">
        <v>10751</v>
      </c>
      <c r="AV2631">
        <v>3.4</v>
      </c>
      <c r="AW2631" t="s">
        <v>10751</v>
      </c>
      <c r="AX2631">
        <v>5</v>
      </c>
      <c r="AY2631">
        <v>0.89</v>
      </c>
      <c r="AZ2631">
        <v>0.11</v>
      </c>
      <c r="BA2631" t="s">
        <v>10751</v>
      </c>
      <c r="BB2631" t="s">
        <v>10751</v>
      </c>
      <c r="BC2631" t="s">
        <v>10751</v>
      </c>
      <c r="BD2631" t="s">
        <v>10751</v>
      </c>
    </row>
    <row r="2632" spans="1:56">
      <c r="A2632" t="s">
        <v>10750</v>
      </c>
      <c r="B2632">
        <v>3000</v>
      </c>
      <c r="C2632">
        <v>1981</v>
      </c>
      <c r="D2632" s="7">
        <v>1626</v>
      </c>
      <c r="E2632">
        <v>0.154086</v>
      </c>
      <c r="F2632">
        <v>24.360890000000001</v>
      </c>
      <c r="H2632">
        <v>20.757950000000001</v>
      </c>
      <c r="I2632">
        <f t="shared" si="47"/>
        <v>3.1985094837000001</v>
      </c>
      <c r="K2632">
        <v>19.02102</v>
      </c>
      <c r="L2632">
        <v>23.365770000000001</v>
      </c>
      <c r="M2632">
        <v>428.29980999999998</v>
      </c>
      <c r="N2632">
        <v>467.41703000000001</v>
      </c>
      <c r="O2632">
        <v>380.48988000000003</v>
      </c>
      <c r="P2632" t="s">
        <v>10751</v>
      </c>
      <c r="Q2632">
        <v>165.2517</v>
      </c>
      <c r="R2632">
        <v>100.6254</v>
      </c>
      <c r="S2632">
        <v>15.162800000000001</v>
      </c>
      <c r="T2632">
        <v>0.618699</v>
      </c>
      <c r="U2632">
        <v>3.3542000000000002E-2</v>
      </c>
      <c r="V2632">
        <v>31.371549999999999</v>
      </c>
      <c r="W2632">
        <v>0.45400000000000001</v>
      </c>
      <c r="X2632" t="s">
        <v>10751</v>
      </c>
      <c r="Y2632">
        <v>0.54600000000000004</v>
      </c>
      <c r="Z2632">
        <v>0.216</v>
      </c>
      <c r="AA2632">
        <v>0.77700000000000002</v>
      </c>
      <c r="AB2632">
        <v>7.0000000000000001E-3</v>
      </c>
      <c r="AC2632" t="s">
        <v>10751</v>
      </c>
      <c r="AD2632" t="s">
        <v>10751</v>
      </c>
      <c r="AE2632">
        <v>0.878</v>
      </c>
      <c r="AF2632" t="s">
        <v>10751</v>
      </c>
      <c r="AG2632">
        <v>0.11899999999999999</v>
      </c>
      <c r="AH2632" t="s">
        <v>10751</v>
      </c>
      <c r="AI2632">
        <v>4.0000000000000001E-3</v>
      </c>
      <c r="AJ2632">
        <v>4.0000000000000001E-3</v>
      </c>
      <c r="AK2632" t="s">
        <v>10751</v>
      </c>
      <c r="AL2632" t="s">
        <v>10751</v>
      </c>
      <c r="AM2632" t="s">
        <v>10751</v>
      </c>
      <c r="AN2632" t="s">
        <v>10751</v>
      </c>
      <c r="AO2632" t="s">
        <v>10751</v>
      </c>
      <c r="AP2632">
        <v>0.996</v>
      </c>
      <c r="AQ2632" t="s">
        <v>10751</v>
      </c>
      <c r="AR2632" t="s">
        <v>10751</v>
      </c>
      <c r="AS2632" t="s">
        <v>10751</v>
      </c>
      <c r="AT2632" t="s">
        <v>10751</v>
      </c>
      <c r="AU2632" t="s">
        <v>10751</v>
      </c>
      <c r="AV2632">
        <v>3.4</v>
      </c>
      <c r="AW2632" t="s">
        <v>10751</v>
      </c>
      <c r="AX2632">
        <v>5</v>
      </c>
      <c r="AY2632">
        <v>0.88500000000000001</v>
      </c>
      <c r="AZ2632">
        <v>0.115</v>
      </c>
      <c r="BA2632" t="s">
        <v>10751</v>
      </c>
      <c r="BB2632" t="s">
        <v>10751</v>
      </c>
      <c r="BC2632" t="s">
        <v>10751</v>
      </c>
      <c r="BD2632" t="s">
        <v>10751</v>
      </c>
    </row>
    <row r="2633" spans="1:56">
      <c r="A2633" t="s">
        <v>10750</v>
      </c>
      <c r="B2633">
        <v>3000</v>
      </c>
      <c r="C2633">
        <v>1982</v>
      </c>
      <c r="D2633" s="7">
        <v>1554</v>
      </c>
      <c r="E2633">
        <v>0.159635</v>
      </c>
      <c r="F2633">
        <v>25.681940000000001</v>
      </c>
      <c r="H2633">
        <v>21.917819999999999</v>
      </c>
      <c r="I2633">
        <f t="shared" si="47"/>
        <v>3.4988511956999999</v>
      </c>
      <c r="K2633">
        <v>19.695329999999998</v>
      </c>
      <c r="L2633">
        <v>25.424330000000001</v>
      </c>
      <c r="M2633">
        <v>405.77242999999999</v>
      </c>
      <c r="N2633">
        <v>451.56918000000002</v>
      </c>
      <c r="O2633">
        <v>349.79862000000003</v>
      </c>
      <c r="P2633" t="s">
        <v>10751</v>
      </c>
      <c r="Q2633">
        <v>163.27590000000001</v>
      </c>
      <c r="R2633">
        <v>102.97069999999999</v>
      </c>
      <c r="S2633">
        <v>15.996600000000001</v>
      </c>
      <c r="T2633">
        <v>0.63999499999999998</v>
      </c>
      <c r="U2633">
        <v>3.4324E-2</v>
      </c>
      <c r="V2633">
        <v>33.278509999999997</v>
      </c>
      <c r="W2633">
        <v>0.53200000000000003</v>
      </c>
      <c r="X2633" t="s">
        <v>10751</v>
      </c>
      <c r="Y2633">
        <v>0.46800000000000003</v>
      </c>
      <c r="Z2633">
        <v>0.17</v>
      </c>
      <c r="AA2633">
        <v>0.17899999999999999</v>
      </c>
      <c r="AB2633">
        <v>0.65100000000000002</v>
      </c>
      <c r="AC2633" t="s">
        <v>10751</v>
      </c>
      <c r="AD2633" t="s">
        <v>10751</v>
      </c>
      <c r="AE2633">
        <v>0.53800000000000003</v>
      </c>
      <c r="AF2633" t="s">
        <v>10751</v>
      </c>
      <c r="AG2633">
        <v>0.186</v>
      </c>
      <c r="AH2633">
        <v>0.26900000000000002</v>
      </c>
      <c r="AI2633">
        <v>7.0000000000000001E-3</v>
      </c>
      <c r="AJ2633">
        <v>7.0000000000000001E-3</v>
      </c>
      <c r="AK2633" t="s">
        <v>10751</v>
      </c>
      <c r="AL2633" t="s">
        <v>10751</v>
      </c>
      <c r="AM2633" t="s">
        <v>10751</v>
      </c>
      <c r="AN2633" t="s">
        <v>10751</v>
      </c>
      <c r="AO2633" t="s">
        <v>10751</v>
      </c>
      <c r="AP2633">
        <v>0.99299999999999999</v>
      </c>
      <c r="AQ2633" t="s">
        <v>10751</v>
      </c>
      <c r="AR2633" t="s">
        <v>10751</v>
      </c>
      <c r="AS2633" t="s">
        <v>10751</v>
      </c>
      <c r="AT2633" t="s">
        <v>10751</v>
      </c>
      <c r="AU2633" t="s">
        <v>10751</v>
      </c>
      <c r="AV2633">
        <v>3.3</v>
      </c>
      <c r="AW2633" t="s">
        <v>10751</v>
      </c>
      <c r="AX2633">
        <v>5</v>
      </c>
      <c r="AY2633">
        <v>0.88900000000000001</v>
      </c>
      <c r="AZ2633">
        <v>0.111</v>
      </c>
      <c r="BA2633" t="s">
        <v>10751</v>
      </c>
      <c r="BB2633" t="s">
        <v>10751</v>
      </c>
      <c r="BC2633" t="s">
        <v>10751</v>
      </c>
      <c r="BD2633" t="s">
        <v>10751</v>
      </c>
    </row>
    <row r="2634" spans="1:56">
      <c r="A2634" t="s">
        <v>10750</v>
      </c>
      <c r="B2634">
        <v>3000</v>
      </c>
      <c r="C2634">
        <v>1983</v>
      </c>
      <c r="D2634" s="7">
        <v>1515</v>
      </c>
      <c r="E2634">
        <v>0.147089</v>
      </c>
      <c r="F2634">
        <v>25.819120000000002</v>
      </c>
      <c r="H2634">
        <v>22.034739999999999</v>
      </c>
      <c r="I2634">
        <f t="shared" ref="I2634:I2697" si="48">IFERROR(H2634*E2634,"")</f>
        <v>3.2410678718599999</v>
      </c>
      <c r="K2634">
        <v>19.794280000000001</v>
      </c>
      <c r="L2634">
        <v>25.572430000000001</v>
      </c>
      <c r="M2634">
        <v>403.65195999999997</v>
      </c>
      <c r="N2634">
        <v>449.33936</v>
      </c>
      <c r="O2634">
        <v>347.81182000000001</v>
      </c>
      <c r="P2634" t="s">
        <v>10751</v>
      </c>
      <c r="Q2634">
        <v>161.298</v>
      </c>
      <c r="R2634">
        <v>104.57550000000001</v>
      </c>
      <c r="S2634">
        <v>14.463100000000001</v>
      </c>
      <c r="T2634">
        <v>0.65768700000000002</v>
      </c>
      <c r="U2634">
        <v>3.4859000000000001E-2</v>
      </c>
      <c r="V2634">
        <v>33.374040000000001</v>
      </c>
      <c r="W2634">
        <v>0.63</v>
      </c>
      <c r="X2634" t="s">
        <v>10751</v>
      </c>
      <c r="Y2634">
        <v>0.37</v>
      </c>
      <c r="Z2634">
        <v>0.17199999999999999</v>
      </c>
      <c r="AA2634">
        <v>0.20100000000000001</v>
      </c>
      <c r="AB2634">
        <v>0.627</v>
      </c>
      <c r="AC2634" t="s">
        <v>10751</v>
      </c>
      <c r="AD2634" t="s">
        <v>10751</v>
      </c>
      <c r="AE2634">
        <v>0.501</v>
      </c>
      <c r="AF2634" t="s">
        <v>10751</v>
      </c>
      <c r="AG2634">
        <v>0.22700000000000001</v>
      </c>
      <c r="AH2634">
        <v>0.26500000000000001</v>
      </c>
      <c r="AI2634">
        <v>7.0000000000000001E-3</v>
      </c>
      <c r="AJ2634">
        <v>7.0000000000000001E-3</v>
      </c>
      <c r="AK2634" t="s">
        <v>10751</v>
      </c>
      <c r="AL2634" t="s">
        <v>10751</v>
      </c>
      <c r="AM2634" t="s">
        <v>10751</v>
      </c>
      <c r="AN2634" t="s">
        <v>10751</v>
      </c>
      <c r="AO2634" t="s">
        <v>10751</v>
      </c>
      <c r="AP2634">
        <v>0.99299999999999999</v>
      </c>
      <c r="AQ2634" t="s">
        <v>10751</v>
      </c>
      <c r="AR2634" t="s">
        <v>10751</v>
      </c>
      <c r="AS2634" t="s">
        <v>10751</v>
      </c>
      <c r="AT2634" t="s">
        <v>10751</v>
      </c>
      <c r="AU2634" t="s">
        <v>10751</v>
      </c>
      <c r="AV2634">
        <v>3.4</v>
      </c>
      <c r="AW2634" t="s">
        <v>10751</v>
      </c>
      <c r="AX2634">
        <v>4.8</v>
      </c>
      <c r="AY2634">
        <v>0.85599999999999998</v>
      </c>
      <c r="AZ2634">
        <v>0.14399999999999999</v>
      </c>
      <c r="BA2634" t="s">
        <v>10751</v>
      </c>
      <c r="BB2634" t="s">
        <v>10751</v>
      </c>
      <c r="BC2634" t="s">
        <v>10751</v>
      </c>
      <c r="BD2634" t="s">
        <v>10751</v>
      </c>
    </row>
    <row r="2635" spans="1:56">
      <c r="A2635" t="s">
        <v>10750</v>
      </c>
      <c r="B2635">
        <v>3000</v>
      </c>
      <c r="C2635">
        <v>1984</v>
      </c>
      <c r="D2635" s="7">
        <v>1994</v>
      </c>
      <c r="E2635">
        <v>0.142202</v>
      </c>
      <c r="F2635">
        <v>26.410209999999999</v>
      </c>
      <c r="H2635">
        <v>22.54279</v>
      </c>
      <c r="I2635">
        <f t="shared" si="48"/>
        <v>3.2056298235799998</v>
      </c>
      <c r="K2635">
        <v>20.24147</v>
      </c>
      <c r="L2635">
        <v>26.18083</v>
      </c>
      <c r="M2635">
        <v>394.52465999999998</v>
      </c>
      <c r="N2635">
        <v>439.37139000000002</v>
      </c>
      <c r="O2635">
        <v>339.71199000000001</v>
      </c>
      <c r="P2635" t="s">
        <v>10751</v>
      </c>
      <c r="Q2635">
        <v>157.48060000000001</v>
      </c>
      <c r="R2635">
        <v>107.02079999999999</v>
      </c>
      <c r="S2635">
        <v>14.189</v>
      </c>
      <c r="T2635">
        <v>0.68947499999999995</v>
      </c>
      <c r="U2635">
        <v>3.5673999999999997E-2</v>
      </c>
      <c r="V2635">
        <v>34.113140000000001</v>
      </c>
      <c r="W2635">
        <v>0.73899999999999999</v>
      </c>
      <c r="X2635">
        <v>2E-3</v>
      </c>
      <c r="Y2635">
        <v>0.25900000000000001</v>
      </c>
      <c r="Z2635">
        <v>0.16200000000000001</v>
      </c>
      <c r="AA2635">
        <v>0.25600000000000001</v>
      </c>
      <c r="AB2635">
        <v>0.58199999999999996</v>
      </c>
      <c r="AC2635" t="s">
        <v>10751</v>
      </c>
      <c r="AD2635" t="s">
        <v>10751</v>
      </c>
      <c r="AE2635">
        <v>0.42099999999999999</v>
      </c>
      <c r="AF2635" t="s">
        <v>10751</v>
      </c>
      <c r="AG2635">
        <v>0.27600000000000002</v>
      </c>
      <c r="AH2635">
        <v>0.29599999999999999</v>
      </c>
      <c r="AI2635">
        <v>8.0000000000000002E-3</v>
      </c>
      <c r="AJ2635">
        <v>8.0000000000000002E-3</v>
      </c>
      <c r="AK2635" t="s">
        <v>10751</v>
      </c>
      <c r="AL2635" t="s">
        <v>10751</v>
      </c>
      <c r="AM2635" t="s">
        <v>10751</v>
      </c>
      <c r="AN2635" t="s">
        <v>10751</v>
      </c>
      <c r="AO2635" t="s">
        <v>10751</v>
      </c>
      <c r="AP2635">
        <v>0.99199999999999999</v>
      </c>
      <c r="AQ2635" t="s">
        <v>10751</v>
      </c>
      <c r="AR2635" t="s">
        <v>10751</v>
      </c>
      <c r="AS2635" t="s">
        <v>10751</v>
      </c>
      <c r="AT2635" t="s">
        <v>10751</v>
      </c>
      <c r="AU2635" t="s">
        <v>10751</v>
      </c>
      <c r="AV2635">
        <v>3.4</v>
      </c>
      <c r="AW2635" t="s">
        <v>10751</v>
      </c>
      <c r="AX2635">
        <v>4.8</v>
      </c>
      <c r="AY2635">
        <v>0.86099999999999999</v>
      </c>
      <c r="AZ2635">
        <v>0.13900000000000001</v>
      </c>
      <c r="BA2635" t="s">
        <v>10751</v>
      </c>
      <c r="BB2635" t="s">
        <v>10751</v>
      </c>
      <c r="BC2635" t="s">
        <v>10751</v>
      </c>
      <c r="BD2635" t="s">
        <v>10751</v>
      </c>
    </row>
    <row r="2636" spans="1:56">
      <c r="A2636" t="s">
        <v>10750</v>
      </c>
      <c r="B2636">
        <v>3000</v>
      </c>
      <c r="C2636">
        <v>1985</v>
      </c>
      <c r="D2636" s="7">
        <v>2037</v>
      </c>
      <c r="E2636">
        <v>0.14086399999999999</v>
      </c>
      <c r="F2636">
        <v>27.073799999999999</v>
      </c>
      <c r="H2636">
        <v>23.110479999999999</v>
      </c>
      <c r="I2636">
        <f t="shared" si="48"/>
        <v>3.2554346547199997</v>
      </c>
      <c r="K2636">
        <v>20.731560000000002</v>
      </c>
      <c r="L2636">
        <v>26.880410000000001</v>
      </c>
      <c r="M2636">
        <v>384.69425000000001</v>
      </c>
      <c r="N2636">
        <v>428.82965999999999</v>
      </c>
      <c r="O2636">
        <v>330.75097</v>
      </c>
      <c r="P2636" t="s">
        <v>10751</v>
      </c>
      <c r="Q2636">
        <v>153.5386</v>
      </c>
      <c r="R2636">
        <v>109.90940000000001</v>
      </c>
      <c r="S2636">
        <v>13.7532</v>
      </c>
      <c r="T2636">
        <v>0.72685100000000002</v>
      </c>
      <c r="U2636">
        <v>3.6636000000000002E-2</v>
      </c>
      <c r="V2636">
        <v>34.98762</v>
      </c>
      <c r="W2636">
        <v>0.77900000000000003</v>
      </c>
      <c r="X2636">
        <v>5.0000000000000001E-3</v>
      </c>
      <c r="Y2636">
        <v>0.216</v>
      </c>
      <c r="Z2636">
        <v>0.14399999999999999</v>
      </c>
      <c r="AA2636">
        <v>0.32100000000000001</v>
      </c>
      <c r="AB2636">
        <v>0.53500000000000003</v>
      </c>
      <c r="AC2636" t="s">
        <v>10751</v>
      </c>
      <c r="AD2636" t="s">
        <v>10751</v>
      </c>
      <c r="AE2636">
        <v>0.27400000000000002</v>
      </c>
      <c r="AF2636" t="s">
        <v>10751</v>
      </c>
      <c r="AG2636">
        <v>0.375</v>
      </c>
      <c r="AH2636">
        <v>0.34699999999999998</v>
      </c>
      <c r="AI2636">
        <v>4.0000000000000001E-3</v>
      </c>
      <c r="AJ2636">
        <v>4.0000000000000001E-3</v>
      </c>
      <c r="AK2636" t="s">
        <v>10751</v>
      </c>
      <c r="AL2636" t="s">
        <v>10751</v>
      </c>
      <c r="AM2636" t="s">
        <v>10751</v>
      </c>
      <c r="AN2636" t="s">
        <v>10751</v>
      </c>
      <c r="AO2636" t="s">
        <v>10751</v>
      </c>
      <c r="AP2636">
        <v>0.996</v>
      </c>
      <c r="AQ2636" t="s">
        <v>10751</v>
      </c>
      <c r="AR2636" t="s">
        <v>10751</v>
      </c>
      <c r="AS2636" t="s">
        <v>10751</v>
      </c>
      <c r="AT2636" t="s">
        <v>10751</v>
      </c>
      <c r="AU2636" t="s">
        <v>10751</v>
      </c>
      <c r="AV2636">
        <v>3.4</v>
      </c>
      <c r="AW2636" t="s">
        <v>10751</v>
      </c>
      <c r="AX2636">
        <v>4.7</v>
      </c>
      <c r="AY2636">
        <v>0.88900000000000001</v>
      </c>
      <c r="AZ2636">
        <v>0.111</v>
      </c>
      <c r="BA2636" t="s">
        <v>10751</v>
      </c>
      <c r="BB2636" t="s">
        <v>10751</v>
      </c>
      <c r="BC2636" t="s">
        <v>10751</v>
      </c>
      <c r="BD2636" t="s">
        <v>10751</v>
      </c>
    </row>
    <row r="2637" spans="1:56">
      <c r="A2637" t="s">
        <v>10750</v>
      </c>
      <c r="B2637">
        <v>3000</v>
      </c>
      <c r="C2637">
        <v>1986</v>
      </c>
      <c r="D2637" s="7">
        <v>2830</v>
      </c>
      <c r="E2637">
        <v>0.18415400000000001</v>
      </c>
      <c r="F2637">
        <v>27.500730000000001</v>
      </c>
      <c r="H2637">
        <v>23.386980000000001</v>
      </c>
      <c r="I2637">
        <f t="shared" si="48"/>
        <v>4.3068059149200009</v>
      </c>
      <c r="K2637">
        <v>20.972860000000001</v>
      </c>
      <c r="L2637">
        <v>27.103829999999999</v>
      </c>
      <c r="M2637">
        <v>380.06349</v>
      </c>
      <c r="N2637">
        <v>423.80873000000003</v>
      </c>
      <c r="O2637">
        <v>327.94691</v>
      </c>
      <c r="P2637" t="s">
        <v>10751</v>
      </c>
      <c r="Q2637">
        <v>150.76589999999999</v>
      </c>
      <c r="R2637">
        <v>107.6962</v>
      </c>
      <c r="S2637">
        <v>13.4277</v>
      </c>
      <c r="T2637">
        <v>0.72311899999999996</v>
      </c>
      <c r="U2637">
        <v>3.5899E-2</v>
      </c>
      <c r="V2637">
        <v>35.319569999999999</v>
      </c>
      <c r="W2637">
        <v>0.82199999999999995</v>
      </c>
      <c r="X2637">
        <v>0.01</v>
      </c>
      <c r="Y2637">
        <v>0.16800000000000001</v>
      </c>
      <c r="Z2637">
        <v>0.151</v>
      </c>
      <c r="AA2637">
        <v>0.28499999999999998</v>
      </c>
      <c r="AB2637">
        <v>0.56399999999999995</v>
      </c>
      <c r="AC2637" t="s">
        <v>10751</v>
      </c>
      <c r="AD2637" t="s">
        <v>10751</v>
      </c>
      <c r="AE2637">
        <v>0.15</v>
      </c>
      <c r="AF2637" t="s">
        <v>10751</v>
      </c>
      <c r="AG2637">
        <v>0.35699999999999998</v>
      </c>
      <c r="AH2637">
        <v>0.49</v>
      </c>
      <c r="AI2637">
        <v>2E-3</v>
      </c>
      <c r="AJ2637">
        <v>2E-3</v>
      </c>
      <c r="AK2637" t="s">
        <v>10751</v>
      </c>
      <c r="AL2637" t="s">
        <v>10751</v>
      </c>
      <c r="AM2637" t="s">
        <v>10751</v>
      </c>
      <c r="AN2637" t="s">
        <v>10751</v>
      </c>
      <c r="AO2637" t="s">
        <v>10751</v>
      </c>
      <c r="AP2637">
        <v>0.998</v>
      </c>
      <c r="AQ2637" t="s">
        <v>10751</v>
      </c>
      <c r="AR2637" t="s">
        <v>10751</v>
      </c>
      <c r="AS2637" t="s">
        <v>10751</v>
      </c>
      <c r="AT2637">
        <v>2.3E-2</v>
      </c>
      <c r="AU2637" t="s">
        <v>10751</v>
      </c>
      <c r="AV2637">
        <v>3.4</v>
      </c>
      <c r="AW2637" t="s">
        <v>10751</v>
      </c>
      <c r="AX2637">
        <v>4.5</v>
      </c>
      <c r="AY2637">
        <v>0.879</v>
      </c>
      <c r="AZ2637">
        <v>0.121</v>
      </c>
      <c r="BA2637" t="s">
        <v>10751</v>
      </c>
      <c r="BB2637" t="s">
        <v>10751</v>
      </c>
      <c r="BC2637" t="s">
        <v>10751</v>
      </c>
      <c r="BD2637" t="s">
        <v>10751</v>
      </c>
    </row>
    <row r="2638" spans="1:56">
      <c r="A2638" t="s">
        <v>10750</v>
      </c>
      <c r="B2638">
        <v>3000</v>
      </c>
      <c r="C2638">
        <v>1987</v>
      </c>
      <c r="D2638" s="7">
        <v>2743</v>
      </c>
      <c r="E2638">
        <v>0.18451300000000001</v>
      </c>
      <c r="F2638">
        <v>27.908809999999999</v>
      </c>
      <c r="H2638">
        <v>23.646540000000002</v>
      </c>
      <c r="I2638">
        <f t="shared" si="48"/>
        <v>4.3630940350200005</v>
      </c>
      <c r="K2638">
        <v>21.176369999999999</v>
      </c>
      <c r="L2638">
        <v>27.352270000000001</v>
      </c>
      <c r="M2638">
        <v>375.84350000000001</v>
      </c>
      <c r="N2638">
        <v>419.68373000000003</v>
      </c>
      <c r="O2638">
        <v>324.92471999999998</v>
      </c>
      <c r="P2638" t="s">
        <v>10751</v>
      </c>
      <c r="Q2638">
        <v>146.91290000000001</v>
      </c>
      <c r="R2638">
        <v>111.3848</v>
      </c>
      <c r="S2638">
        <v>13.3249</v>
      </c>
      <c r="T2638">
        <v>0.76655099999999998</v>
      </c>
      <c r="U2638">
        <v>3.7128000000000001E-2</v>
      </c>
      <c r="V2638">
        <v>35.802050000000001</v>
      </c>
      <c r="W2638">
        <v>0.84099999999999997</v>
      </c>
      <c r="X2638">
        <v>1.9E-2</v>
      </c>
      <c r="Y2638">
        <v>0.14000000000000001</v>
      </c>
      <c r="Z2638">
        <v>0.157</v>
      </c>
      <c r="AA2638">
        <v>0.20799999999999999</v>
      </c>
      <c r="AB2638">
        <v>0.63500000000000001</v>
      </c>
      <c r="AC2638" t="s">
        <v>10751</v>
      </c>
      <c r="AD2638" t="s">
        <v>10751</v>
      </c>
      <c r="AE2638">
        <v>8.9999999999999993E-3</v>
      </c>
      <c r="AF2638" t="s">
        <v>10751</v>
      </c>
      <c r="AG2638">
        <v>0.496</v>
      </c>
      <c r="AH2638">
        <v>0.495</v>
      </c>
      <c r="AI2638">
        <v>0</v>
      </c>
      <c r="AJ2638">
        <v>0</v>
      </c>
      <c r="AK2638" t="s">
        <v>10751</v>
      </c>
      <c r="AL2638" t="s">
        <v>10751</v>
      </c>
      <c r="AM2638" t="s">
        <v>10751</v>
      </c>
      <c r="AN2638" t="s">
        <v>10751</v>
      </c>
      <c r="AO2638" t="s">
        <v>10751</v>
      </c>
      <c r="AP2638">
        <v>1</v>
      </c>
      <c r="AQ2638" t="s">
        <v>10751</v>
      </c>
      <c r="AR2638" t="s">
        <v>10751</v>
      </c>
      <c r="AS2638" t="s">
        <v>10751</v>
      </c>
      <c r="AT2638">
        <v>0.106</v>
      </c>
      <c r="AU2638" t="s">
        <v>10751</v>
      </c>
      <c r="AV2638">
        <v>3.5</v>
      </c>
      <c r="AW2638" t="s">
        <v>10751</v>
      </c>
      <c r="AX2638">
        <v>4.4000000000000004</v>
      </c>
      <c r="AY2638">
        <v>0.84499999999999997</v>
      </c>
      <c r="AZ2638">
        <v>0.155</v>
      </c>
      <c r="BA2638" t="s">
        <v>10751</v>
      </c>
      <c r="BB2638" t="s">
        <v>10751</v>
      </c>
      <c r="BC2638" t="s">
        <v>10751</v>
      </c>
      <c r="BD2638" t="s">
        <v>10751</v>
      </c>
    </row>
    <row r="2639" spans="1:56">
      <c r="A2639" t="s">
        <v>10750</v>
      </c>
      <c r="B2639">
        <v>3000</v>
      </c>
      <c r="C2639">
        <v>1988</v>
      </c>
      <c r="D2639" s="7">
        <v>3146</v>
      </c>
      <c r="E2639">
        <v>0.20567199999999999</v>
      </c>
      <c r="F2639">
        <v>28.417490000000001</v>
      </c>
      <c r="H2639">
        <v>23.992660000000001</v>
      </c>
      <c r="I2639">
        <f t="shared" si="48"/>
        <v>4.9346183675199997</v>
      </c>
      <c r="K2639">
        <v>21.396409999999999</v>
      </c>
      <c r="L2639">
        <v>27.815580000000001</v>
      </c>
      <c r="M2639">
        <v>370.41361000000001</v>
      </c>
      <c r="N2639">
        <v>415.35917999999998</v>
      </c>
      <c r="O2639">
        <v>319.50524000000001</v>
      </c>
      <c r="P2639" t="s">
        <v>10751</v>
      </c>
      <c r="Q2639">
        <v>144.7713</v>
      </c>
      <c r="R2639">
        <v>113.92659999999999</v>
      </c>
      <c r="S2639">
        <v>13.242599999999999</v>
      </c>
      <c r="T2639">
        <v>0.79712700000000003</v>
      </c>
      <c r="U2639">
        <v>3.7976000000000003E-2</v>
      </c>
      <c r="V2639">
        <v>36.258989999999997</v>
      </c>
      <c r="W2639">
        <v>0.90600000000000003</v>
      </c>
      <c r="X2639">
        <v>1.2E-2</v>
      </c>
      <c r="Y2639">
        <v>8.3000000000000004E-2</v>
      </c>
      <c r="Z2639">
        <v>0.17199999999999999</v>
      </c>
      <c r="AA2639">
        <v>0.161</v>
      </c>
      <c r="AB2639">
        <v>0.66800000000000004</v>
      </c>
      <c r="AC2639" t="s">
        <v>10751</v>
      </c>
      <c r="AD2639" t="s">
        <v>10751</v>
      </c>
      <c r="AE2639" t="s">
        <v>10751</v>
      </c>
      <c r="AF2639" t="s">
        <v>10751</v>
      </c>
      <c r="AG2639">
        <v>0.69899999999999995</v>
      </c>
      <c r="AH2639">
        <v>0.30099999999999999</v>
      </c>
      <c r="AI2639">
        <v>0</v>
      </c>
      <c r="AJ2639">
        <v>0</v>
      </c>
      <c r="AK2639" t="s">
        <v>10751</v>
      </c>
      <c r="AL2639" t="s">
        <v>10751</v>
      </c>
      <c r="AM2639" t="s">
        <v>10751</v>
      </c>
      <c r="AN2639" t="s">
        <v>10751</v>
      </c>
      <c r="AO2639" t="s">
        <v>10751</v>
      </c>
      <c r="AP2639">
        <v>1</v>
      </c>
      <c r="AQ2639" t="s">
        <v>10751</v>
      </c>
      <c r="AR2639" t="s">
        <v>10751</v>
      </c>
      <c r="AS2639" t="s">
        <v>10751</v>
      </c>
      <c r="AT2639">
        <v>0.22600000000000001</v>
      </c>
      <c r="AU2639" t="s">
        <v>10751</v>
      </c>
      <c r="AV2639">
        <v>3.6</v>
      </c>
      <c r="AW2639" t="s">
        <v>10751</v>
      </c>
      <c r="AX2639">
        <v>4.5</v>
      </c>
      <c r="AY2639">
        <v>0.82899999999999996</v>
      </c>
      <c r="AZ2639">
        <v>0.17100000000000001</v>
      </c>
      <c r="BA2639" t="s">
        <v>10751</v>
      </c>
      <c r="BB2639" t="s">
        <v>10751</v>
      </c>
      <c r="BC2639" t="s">
        <v>10751</v>
      </c>
      <c r="BD2639" t="s">
        <v>10751</v>
      </c>
    </row>
    <row r="2640" spans="1:56">
      <c r="A2640" t="s">
        <v>10750</v>
      </c>
      <c r="B2640">
        <v>3000</v>
      </c>
      <c r="C2640">
        <v>1989</v>
      </c>
      <c r="D2640" s="7">
        <v>3402</v>
      </c>
      <c r="E2640">
        <v>0.235405</v>
      </c>
      <c r="F2640">
        <v>28.37067</v>
      </c>
      <c r="H2640">
        <v>23.87266</v>
      </c>
      <c r="I2640">
        <f t="shared" si="48"/>
        <v>5.6197435272999998</v>
      </c>
      <c r="K2640">
        <v>21.194739999999999</v>
      </c>
      <c r="L2640">
        <v>27.746269999999999</v>
      </c>
      <c r="M2640">
        <v>372.26690000000002</v>
      </c>
      <c r="N2640">
        <v>419.30209000000002</v>
      </c>
      <c r="O2640">
        <v>320.29527999999999</v>
      </c>
      <c r="P2640" t="s">
        <v>10751</v>
      </c>
      <c r="Q2640">
        <v>146.1754</v>
      </c>
      <c r="R2640">
        <v>117.818</v>
      </c>
      <c r="S2640">
        <v>12.453200000000001</v>
      </c>
      <c r="T2640">
        <v>0.81508800000000003</v>
      </c>
      <c r="U2640">
        <v>3.9273000000000002E-2</v>
      </c>
      <c r="V2640">
        <v>36.00112</v>
      </c>
      <c r="W2640">
        <v>0.91300000000000003</v>
      </c>
      <c r="X2640">
        <v>1.4E-2</v>
      </c>
      <c r="Y2640">
        <v>7.2999999999999995E-2</v>
      </c>
      <c r="Z2640">
        <v>0.16400000000000001</v>
      </c>
      <c r="AA2640">
        <v>0.121</v>
      </c>
      <c r="AB2640">
        <v>0.71499999999999997</v>
      </c>
      <c r="AC2640" t="s">
        <v>10751</v>
      </c>
      <c r="AD2640" t="s">
        <v>10751</v>
      </c>
      <c r="AE2640">
        <v>2.5999999999999999E-2</v>
      </c>
      <c r="AF2640" t="s">
        <v>10751</v>
      </c>
      <c r="AG2640">
        <v>0.73399999999999999</v>
      </c>
      <c r="AH2640">
        <v>0.24</v>
      </c>
      <c r="AI2640" t="s">
        <v>10751</v>
      </c>
      <c r="AJ2640" t="s">
        <v>10751</v>
      </c>
      <c r="AK2640" t="s">
        <v>10751</v>
      </c>
      <c r="AL2640" t="s">
        <v>10751</v>
      </c>
      <c r="AM2640" t="s">
        <v>10751</v>
      </c>
      <c r="AN2640" t="s">
        <v>10751</v>
      </c>
      <c r="AO2640" t="s">
        <v>10751</v>
      </c>
      <c r="AP2640">
        <v>1</v>
      </c>
      <c r="AQ2640" t="s">
        <v>10751</v>
      </c>
      <c r="AR2640" t="s">
        <v>10751</v>
      </c>
      <c r="AS2640" t="s">
        <v>10751</v>
      </c>
      <c r="AT2640">
        <v>0.33600000000000002</v>
      </c>
      <c r="AU2640" t="s">
        <v>10751</v>
      </c>
      <c r="AV2640">
        <v>3.7</v>
      </c>
      <c r="AW2640" t="s">
        <v>10751</v>
      </c>
      <c r="AX2640">
        <v>4.5</v>
      </c>
      <c r="AY2640">
        <v>0.83599999999999997</v>
      </c>
      <c r="AZ2640">
        <v>0.16400000000000001</v>
      </c>
      <c r="BA2640" t="s">
        <v>10751</v>
      </c>
      <c r="BB2640" t="s">
        <v>10751</v>
      </c>
      <c r="BC2640" t="s">
        <v>10751</v>
      </c>
      <c r="BD2640" t="s">
        <v>10751</v>
      </c>
    </row>
    <row r="2641" spans="1:56">
      <c r="A2641" t="s">
        <v>10750</v>
      </c>
      <c r="B2641">
        <v>3000</v>
      </c>
      <c r="C2641">
        <v>1990</v>
      </c>
      <c r="D2641" s="7">
        <v>2857</v>
      </c>
      <c r="E2641">
        <v>0.226439</v>
      </c>
      <c r="F2641">
        <v>28.557759999999998</v>
      </c>
      <c r="H2641">
        <v>23.930800000000001</v>
      </c>
      <c r="I2641">
        <f t="shared" si="48"/>
        <v>5.4188664212000006</v>
      </c>
      <c r="K2641">
        <v>21.261289999999999</v>
      </c>
      <c r="L2641">
        <v>27.674859999999999</v>
      </c>
      <c r="M2641">
        <v>371.36250999999999</v>
      </c>
      <c r="N2641">
        <v>417.98964999999998</v>
      </c>
      <c r="O2641">
        <v>321.12173000000001</v>
      </c>
      <c r="P2641" t="s">
        <v>10751</v>
      </c>
      <c r="Q2641">
        <v>142.22829999999999</v>
      </c>
      <c r="R2641">
        <v>121.57689999999999</v>
      </c>
      <c r="S2641">
        <v>11.4297</v>
      </c>
      <c r="T2641">
        <v>0.86712400000000001</v>
      </c>
      <c r="U2641">
        <v>4.0526E-2</v>
      </c>
      <c r="V2641">
        <v>36.045490000000001</v>
      </c>
      <c r="W2641">
        <v>0.95</v>
      </c>
      <c r="X2641">
        <v>7.0000000000000001E-3</v>
      </c>
      <c r="Y2641">
        <v>4.2999999999999997E-2</v>
      </c>
      <c r="Z2641">
        <v>0.20799999999999999</v>
      </c>
      <c r="AA2641">
        <v>0.104</v>
      </c>
      <c r="AB2641">
        <v>0.68799999999999994</v>
      </c>
      <c r="AC2641" t="s">
        <v>10751</v>
      </c>
      <c r="AD2641" t="s">
        <v>10751</v>
      </c>
      <c r="AE2641">
        <v>1E-3</v>
      </c>
      <c r="AF2641" t="s">
        <v>10751</v>
      </c>
      <c r="AG2641">
        <v>0.749</v>
      </c>
      <c r="AH2641">
        <v>0.25</v>
      </c>
      <c r="AI2641" t="s">
        <v>10751</v>
      </c>
      <c r="AJ2641" t="s">
        <v>10751</v>
      </c>
      <c r="AK2641" t="s">
        <v>10751</v>
      </c>
      <c r="AL2641" t="s">
        <v>10751</v>
      </c>
      <c r="AM2641" t="s">
        <v>10751</v>
      </c>
      <c r="AN2641" t="s">
        <v>10751</v>
      </c>
      <c r="AO2641" t="s">
        <v>10751</v>
      </c>
      <c r="AP2641">
        <v>1</v>
      </c>
      <c r="AQ2641" t="s">
        <v>10751</v>
      </c>
      <c r="AR2641" t="s">
        <v>10751</v>
      </c>
      <c r="AS2641" t="s">
        <v>10751</v>
      </c>
      <c r="AT2641">
        <v>0.46700000000000003</v>
      </c>
      <c r="AU2641" t="s">
        <v>10751</v>
      </c>
      <c r="AV2641">
        <v>3.7</v>
      </c>
      <c r="AW2641" t="s">
        <v>10751</v>
      </c>
      <c r="AX2641">
        <v>4.2</v>
      </c>
      <c r="AY2641">
        <v>0.79200000000000004</v>
      </c>
      <c r="AZ2641">
        <v>0.20799999999999999</v>
      </c>
      <c r="BA2641" t="s">
        <v>10751</v>
      </c>
      <c r="BB2641" t="s">
        <v>10751</v>
      </c>
      <c r="BC2641" t="s">
        <v>10751</v>
      </c>
      <c r="BD2641" t="s">
        <v>10751</v>
      </c>
    </row>
    <row r="2642" spans="1:56">
      <c r="A2642" t="s">
        <v>10750</v>
      </c>
      <c r="B2642">
        <v>3000</v>
      </c>
      <c r="C2642">
        <v>1991</v>
      </c>
      <c r="D2642" s="7">
        <v>2714</v>
      </c>
      <c r="E2642">
        <v>0.215832</v>
      </c>
      <c r="F2642">
        <v>28.147570000000002</v>
      </c>
      <c r="H2642">
        <v>23.512810000000002</v>
      </c>
      <c r="I2642">
        <f t="shared" si="48"/>
        <v>5.0748168079200004</v>
      </c>
      <c r="K2642">
        <v>20.79636</v>
      </c>
      <c r="L2642">
        <v>27.256810000000002</v>
      </c>
      <c r="M2642">
        <v>377.96422999999999</v>
      </c>
      <c r="N2642">
        <v>427.33431999999999</v>
      </c>
      <c r="O2642">
        <v>326.04694000000001</v>
      </c>
      <c r="P2642" t="s">
        <v>10751</v>
      </c>
      <c r="Q2642">
        <v>145.4324</v>
      </c>
      <c r="R2642">
        <v>124.2726</v>
      </c>
      <c r="S2642">
        <v>11.384600000000001</v>
      </c>
      <c r="T2642">
        <v>0.86807199999999995</v>
      </c>
      <c r="U2642">
        <v>4.1424000000000002E-2</v>
      </c>
      <c r="V2642">
        <v>35.45682</v>
      </c>
      <c r="W2642">
        <v>0.93300000000000005</v>
      </c>
      <c r="X2642">
        <v>1.4999999999999999E-2</v>
      </c>
      <c r="Y2642">
        <v>5.0999999999999997E-2</v>
      </c>
      <c r="Z2642">
        <v>0.184</v>
      </c>
      <c r="AA2642">
        <v>9.1999999999999998E-2</v>
      </c>
      <c r="AB2642">
        <v>0.72399999999999998</v>
      </c>
      <c r="AC2642" t="s">
        <v>10751</v>
      </c>
      <c r="AD2642" t="s">
        <v>10751</v>
      </c>
      <c r="AE2642" t="s">
        <v>10751</v>
      </c>
      <c r="AF2642" t="s">
        <v>10751</v>
      </c>
      <c r="AG2642">
        <v>0.75700000000000001</v>
      </c>
      <c r="AH2642">
        <v>0.24299999999999999</v>
      </c>
      <c r="AI2642" t="s">
        <v>10751</v>
      </c>
      <c r="AJ2642" t="s">
        <v>10751</v>
      </c>
      <c r="AK2642" t="s">
        <v>10751</v>
      </c>
      <c r="AL2642" t="s">
        <v>10751</v>
      </c>
      <c r="AM2642" t="s">
        <v>10751</v>
      </c>
      <c r="AN2642" t="s">
        <v>10751</v>
      </c>
      <c r="AO2642" t="s">
        <v>10751</v>
      </c>
      <c r="AP2642">
        <v>1</v>
      </c>
      <c r="AQ2642" t="s">
        <v>10751</v>
      </c>
      <c r="AR2642" t="s">
        <v>10751</v>
      </c>
      <c r="AS2642" t="s">
        <v>10751</v>
      </c>
      <c r="AT2642">
        <v>0.41799999999999998</v>
      </c>
      <c r="AU2642" t="s">
        <v>10751</v>
      </c>
      <c r="AV2642">
        <v>3.7</v>
      </c>
      <c r="AW2642" t="s">
        <v>10751</v>
      </c>
      <c r="AX2642">
        <v>4.4000000000000004</v>
      </c>
      <c r="AY2642">
        <v>0.81599999999999995</v>
      </c>
      <c r="AZ2642">
        <v>0.184</v>
      </c>
      <c r="BA2642" t="s">
        <v>10751</v>
      </c>
      <c r="BB2642" t="s">
        <v>10751</v>
      </c>
      <c r="BC2642" t="s">
        <v>10751</v>
      </c>
      <c r="BD2642" t="s">
        <v>10751</v>
      </c>
    </row>
    <row r="2643" spans="1:56">
      <c r="A2643" t="s">
        <v>10750</v>
      </c>
      <c r="B2643">
        <v>3000</v>
      </c>
      <c r="C2643">
        <v>1992</v>
      </c>
      <c r="D2643" s="7">
        <v>1918</v>
      </c>
      <c r="E2643">
        <v>0.15759500000000001</v>
      </c>
      <c r="F2643">
        <v>28.397030000000001</v>
      </c>
      <c r="H2643">
        <v>23.650739999999999</v>
      </c>
      <c r="I2643">
        <f t="shared" si="48"/>
        <v>3.7272383703000003</v>
      </c>
      <c r="K2643">
        <v>20.774190000000001</v>
      </c>
      <c r="L2643">
        <v>27.570080000000001</v>
      </c>
      <c r="M2643">
        <v>375.75995</v>
      </c>
      <c r="N2643">
        <v>427.79039</v>
      </c>
      <c r="O2643">
        <v>322.34217999999998</v>
      </c>
      <c r="P2643" t="s">
        <v>10751</v>
      </c>
      <c r="Q2643">
        <v>146.1276</v>
      </c>
      <c r="R2643">
        <v>126.77760000000001</v>
      </c>
      <c r="S2643">
        <v>11.004300000000001</v>
      </c>
      <c r="T2643">
        <v>0.88450799999999996</v>
      </c>
      <c r="U2643">
        <v>4.2258999999999998E-2</v>
      </c>
      <c r="V2643">
        <v>35.596559999999997</v>
      </c>
      <c r="W2643">
        <v>0.94199999999999995</v>
      </c>
      <c r="X2643">
        <v>7.0000000000000001E-3</v>
      </c>
      <c r="Y2643">
        <v>5.0999999999999997E-2</v>
      </c>
      <c r="Z2643">
        <v>0.20300000000000001</v>
      </c>
      <c r="AA2643">
        <v>0.13300000000000001</v>
      </c>
      <c r="AB2643">
        <v>0.66300000000000003</v>
      </c>
      <c r="AC2643" t="s">
        <v>10751</v>
      </c>
      <c r="AD2643" t="s">
        <v>10751</v>
      </c>
      <c r="AE2643" t="s">
        <v>10751</v>
      </c>
      <c r="AF2643" t="s">
        <v>10751</v>
      </c>
      <c r="AG2643">
        <v>0.872</v>
      </c>
      <c r="AH2643">
        <v>0.128</v>
      </c>
      <c r="AI2643" t="s">
        <v>10751</v>
      </c>
      <c r="AJ2643" t="s">
        <v>10751</v>
      </c>
      <c r="AK2643" t="s">
        <v>10751</v>
      </c>
      <c r="AL2643" t="s">
        <v>10751</v>
      </c>
      <c r="AM2643" t="s">
        <v>10751</v>
      </c>
      <c r="AN2643" t="s">
        <v>10751</v>
      </c>
      <c r="AO2643" t="s">
        <v>10751</v>
      </c>
      <c r="AP2643">
        <v>1</v>
      </c>
      <c r="AQ2643" t="s">
        <v>10751</v>
      </c>
      <c r="AR2643" t="s">
        <v>10751</v>
      </c>
      <c r="AS2643" t="s">
        <v>10751</v>
      </c>
      <c r="AT2643">
        <v>0.36499999999999999</v>
      </c>
      <c r="AU2643" t="s">
        <v>10751</v>
      </c>
      <c r="AV2643">
        <v>3.7</v>
      </c>
      <c r="AW2643" t="s">
        <v>10751</v>
      </c>
      <c r="AX2643">
        <v>4.4000000000000004</v>
      </c>
      <c r="AY2643">
        <v>0.79700000000000004</v>
      </c>
      <c r="AZ2643">
        <v>0.20300000000000001</v>
      </c>
      <c r="BA2643" t="s">
        <v>10751</v>
      </c>
      <c r="BB2643" t="s">
        <v>10751</v>
      </c>
      <c r="BC2643" t="s">
        <v>10751</v>
      </c>
      <c r="BD2643" t="s">
        <v>10751</v>
      </c>
    </row>
    <row r="2644" spans="1:56">
      <c r="A2644" t="s">
        <v>10750</v>
      </c>
      <c r="B2644">
        <v>3000</v>
      </c>
      <c r="C2644">
        <v>1993</v>
      </c>
      <c r="D2644" s="7">
        <v>2021</v>
      </c>
      <c r="E2644">
        <v>0.15296499999999999</v>
      </c>
      <c r="F2644">
        <v>28.68366</v>
      </c>
      <c r="H2644">
        <v>23.805399999999999</v>
      </c>
      <c r="I2644">
        <f t="shared" si="48"/>
        <v>3.6413930109999995</v>
      </c>
      <c r="K2644">
        <v>20.816680000000002</v>
      </c>
      <c r="L2644">
        <v>27.806619999999999</v>
      </c>
      <c r="M2644">
        <v>373.31869999999998</v>
      </c>
      <c r="N2644">
        <v>426.91716000000002</v>
      </c>
      <c r="O2644">
        <v>319.60018000000002</v>
      </c>
      <c r="P2644" t="s">
        <v>10751</v>
      </c>
      <c r="Q2644">
        <v>146.9682</v>
      </c>
      <c r="R2644">
        <v>125.1078</v>
      </c>
      <c r="S2644">
        <v>10.3931</v>
      </c>
      <c r="T2644">
        <v>0.86289300000000002</v>
      </c>
      <c r="U2644">
        <v>4.1702999999999997E-2</v>
      </c>
      <c r="V2644">
        <v>35.862900000000003</v>
      </c>
      <c r="W2644">
        <v>0.94599999999999995</v>
      </c>
      <c r="X2644">
        <v>8.9999999999999993E-3</v>
      </c>
      <c r="Y2644">
        <v>4.4999999999999998E-2</v>
      </c>
      <c r="Z2644">
        <v>0.19700000000000001</v>
      </c>
      <c r="AA2644">
        <v>0.113</v>
      </c>
      <c r="AB2644">
        <v>0.68899999999999995</v>
      </c>
      <c r="AC2644" t="s">
        <v>10751</v>
      </c>
      <c r="AD2644" t="s">
        <v>10751</v>
      </c>
      <c r="AE2644" t="s">
        <v>10751</v>
      </c>
      <c r="AF2644" t="s">
        <v>10751</v>
      </c>
      <c r="AG2644">
        <v>0.86799999999999999</v>
      </c>
      <c r="AH2644">
        <v>0.13200000000000001</v>
      </c>
      <c r="AI2644" t="s">
        <v>10751</v>
      </c>
      <c r="AJ2644" t="s">
        <v>10751</v>
      </c>
      <c r="AK2644" t="s">
        <v>10751</v>
      </c>
      <c r="AL2644" t="s">
        <v>10751</v>
      </c>
      <c r="AM2644" t="s">
        <v>10751</v>
      </c>
      <c r="AN2644" t="s">
        <v>10751</v>
      </c>
      <c r="AO2644" t="s">
        <v>10751</v>
      </c>
      <c r="AP2644">
        <v>1</v>
      </c>
      <c r="AQ2644" t="s">
        <v>10751</v>
      </c>
      <c r="AR2644" t="s">
        <v>10751</v>
      </c>
      <c r="AS2644" t="s">
        <v>10751</v>
      </c>
      <c r="AT2644">
        <v>0.38200000000000001</v>
      </c>
      <c r="AU2644" t="s">
        <v>10751</v>
      </c>
      <c r="AV2644">
        <v>3.7</v>
      </c>
      <c r="AW2644" t="s">
        <v>10751</v>
      </c>
      <c r="AX2644">
        <v>4.5</v>
      </c>
      <c r="AY2644">
        <v>0.80300000000000005</v>
      </c>
      <c r="AZ2644">
        <v>0.19700000000000001</v>
      </c>
      <c r="BA2644" t="s">
        <v>10751</v>
      </c>
      <c r="BB2644" t="s">
        <v>10751</v>
      </c>
      <c r="BC2644" t="s">
        <v>10751</v>
      </c>
      <c r="BD2644" t="s">
        <v>10751</v>
      </c>
    </row>
    <row r="2645" spans="1:56">
      <c r="A2645" t="s">
        <v>10750</v>
      </c>
      <c r="B2645">
        <v>3000</v>
      </c>
      <c r="C2645">
        <v>1994</v>
      </c>
      <c r="D2645" s="7">
        <v>2033</v>
      </c>
      <c r="E2645">
        <v>0.14390500000000001</v>
      </c>
      <c r="F2645">
        <v>29.079719999999998</v>
      </c>
      <c r="H2645">
        <v>24.036650000000002</v>
      </c>
      <c r="I2645">
        <f t="shared" si="48"/>
        <v>3.4589941182500001</v>
      </c>
      <c r="K2645">
        <v>20.977650000000001</v>
      </c>
      <c r="L2645">
        <v>28.03595</v>
      </c>
      <c r="M2645">
        <v>369.72712000000001</v>
      </c>
      <c r="N2645">
        <v>423.64127999999999</v>
      </c>
      <c r="O2645">
        <v>316.98590000000002</v>
      </c>
      <c r="P2645" t="s">
        <v>10751</v>
      </c>
      <c r="Q2645">
        <v>142.70689999999999</v>
      </c>
      <c r="R2645">
        <v>124.02809999999999</v>
      </c>
      <c r="S2645">
        <v>10.334099999999999</v>
      </c>
      <c r="T2645">
        <v>0.88131999999999999</v>
      </c>
      <c r="U2645">
        <v>4.1342999999999998E-2</v>
      </c>
      <c r="V2645">
        <v>36.190280000000001</v>
      </c>
      <c r="W2645">
        <v>0.99099999999999999</v>
      </c>
      <c r="X2645">
        <v>3.0000000000000001E-3</v>
      </c>
      <c r="Y2645">
        <v>6.0000000000000001E-3</v>
      </c>
      <c r="Z2645">
        <v>0.16500000000000001</v>
      </c>
      <c r="AA2645">
        <v>7.9000000000000001E-2</v>
      </c>
      <c r="AB2645">
        <v>0.75600000000000001</v>
      </c>
      <c r="AC2645" t="s">
        <v>10751</v>
      </c>
      <c r="AD2645" t="s">
        <v>10751</v>
      </c>
      <c r="AE2645" t="s">
        <v>10751</v>
      </c>
      <c r="AF2645" t="s">
        <v>10751</v>
      </c>
      <c r="AG2645">
        <v>0.89500000000000002</v>
      </c>
      <c r="AH2645">
        <v>0.105</v>
      </c>
      <c r="AI2645" t="s">
        <v>10751</v>
      </c>
      <c r="AJ2645" t="s">
        <v>10751</v>
      </c>
      <c r="AK2645" t="s">
        <v>10751</v>
      </c>
      <c r="AL2645" t="s">
        <v>10751</v>
      </c>
      <c r="AM2645" t="s">
        <v>10751</v>
      </c>
      <c r="AN2645" t="s">
        <v>10751</v>
      </c>
      <c r="AO2645" t="s">
        <v>10751</v>
      </c>
      <c r="AP2645">
        <v>1</v>
      </c>
      <c r="AQ2645" t="s">
        <v>10751</v>
      </c>
      <c r="AR2645" t="s">
        <v>10751</v>
      </c>
      <c r="AS2645" t="s">
        <v>10751</v>
      </c>
      <c r="AT2645">
        <v>0.372</v>
      </c>
      <c r="AU2645" t="s">
        <v>10751</v>
      </c>
      <c r="AV2645">
        <v>3.8</v>
      </c>
      <c r="AW2645" t="s">
        <v>10751</v>
      </c>
      <c r="AX2645">
        <v>4.4000000000000004</v>
      </c>
      <c r="AY2645">
        <v>0.83499999999999996</v>
      </c>
      <c r="AZ2645">
        <v>0.16500000000000001</v>
      </c>
      <c r="BA2645" t="s">
        <v>10751</v>
      </c>
      <c r="BB2645" t="s">
        <v>10751</v>
      </c>
      <c r="BC2645" t="s">
        <v>10751</v>
      </c>
      <c r="BD2645" t="s">
        <v>10751</v>
      </c>
    </row>
    <row r="2646" spans="1:56">
      <c r="A2646" t="s">
        <v>10750</v>
      </c>
      <c r="B2646">
        <v>3000</v>
      </c>
      <c r="C2646">
        <v>1995</v>
      </c>
      <c r="D2646" s="7">
        <v>1933</v>
      </c>
      <c r="E2646">
        <v>0.127612</v>
      </c>
      <c r="F2646">
        <v>29.721800000000002</v>
      </c>
      <c r="H2646">
        <v>24.499980000000001</v>
      </c>
      <c r="I2646">
        <f t="shared" si="48"/>
        <v>3.1264914477600003</v>
      </c>
      <c r="K2646">
        <v>21.171240000000001</v>
      </c>
      <c r="L2646">
        <v>28.832789999999999</v>
      </c>
      <c r="M2646">
        <v>362.73505999999998</v>
      </c>
      <c r="N2646">
        <v>419.76765999999998</v>
      </c>
      <c r="O2646">
        <v>308.22543000000002</v>
      </c>
      <c r="P2646" t="s">
        <v>10751</v>
      </c>
      <c r="Q2646">
        <v>138.71690000000001</v>
      </c>
      <c r="R2646">
        <v>135.51750000000001</v>
      </c>
      <c r="S2646">
        <v>9.8871000000000002</v>
      </c>
      <c r="T2646">
        <v>0.98849399999999998</v>
      </c>
      <c r="U2646">
        <v>4.5172999999999998E-2</v>
      </c>
      <c r="V2646">
        <v>36.866199999999999</v>
      </c>
      <c r="W2646">
        <v>0.95399999999999996</v>
      </c>
      <c r="X2646">
        <v>2.5999999999999999E-2</v>
      </c>
      <c r="Y2646">
        <v>0.02</v>
      </c>
      <c r="Z2646">
        <v>0.221</v>
      </c>
      <c r="AA2646" t="s">
        <v>10751</v>
      </c>
      <c r="AB2646">
        <v>0.77900000000000003</v>
      </c>
      <c r="AC2646" t="s">
        <v>10751</v>
      </c>
      <c r="AD2646" t="s">
        <v>10751</v>
      </c>
      <c r="AE2646" t="s">
        <v>10751</v>
      </c>
      <c r="AF2646" t="s">
        <v>10751</v>
      </c>
      <c r="AG2646">
        <v>0.98599999999999999</v>
      </c>
      <c r="AH2646">
        <v>1.4E-2</v>
      </c>
      <c r="AI2646" t="s">
        <v>10751</v>
      </c>
      <c r="AJ2646" t="s">
        <v>10751</v>
      </c>
      <c r="AK2646" t="s">
        <v>10751</v>
      </c>
      <c r="AL2646" t="s">
        <v>10751</v>
      </c>
      <c r="AM2646" t="s">
        <v>10751</v>
      </c>
      <c r="AN2646" t="s">
        <v>10751</v>
      </c>
      <c r="AO2646" t="s">
        <v>10751</v>
      </c>
      <c r="AP2646">
        <v>1</v>
      </c>
      <c r="AQ2646" t="s">
        <v>10751</v>
      </c>
      <c r="AR2646" t="s">
        <v>10751</v>
      </c>
      <c r="AS2646" t="s">
        <v>10751</v>
      </c>
      <c r="AT2646">
        <v>0.65500000000000003</v>
      </c>
      <c r="AU2646" t="s">
        <v>10751</v>
      </c>
      <c r="AV2646">
        <v>4</v>
      </c>
      <c r="AW2646" t="s">
        <v>10751</v>
      </c>
      <c r="AX2646">
        <v>4.3</v>
      </c>
      <c r="AY2646">
        <v>0.77900000000000003</v>
      </c>
      <c r="AZ2646">
        <v>0.221</v>
      </c>
      <c r="BA2646">
        <v>0</v>
      </c>
      <c r="BB2646" t="s">
        <v>10751</v>
      </c>
      <c r="BC2646" t="s">
        <v>10751</v>
      </c>
      <c r="BD2646" t="s">
        <v>10751</v>
      </c>
    </row>
    <row r="2647" spans="1:56">
      <c r="A2647" t="s">
        <v>10750</v>
      </c>
      <c r="B2647">
        <v>3000</v>
      </c>
      <c r="C2647">
        <v>1996</v>
      </c>
      <c r="D2647" s="7">
        <v>1796</v>
      </c>
      <c r="E2647">
        <v>0.13667499999999999</v>
      </c>
      <c r="F2647">
        <v>29.94848</v>
      </c>
      <c r="H2647">
        <v>24.62321</v>
      </c>
      <c r="I2647">
        <f t="shared" si="48"/>
        <v>3.3653772267499997</v>
      </c>
      <c r="K2647">
        <v>21.089379999999998</v>
      </c>
      <c r="L2647">
        <v>29.190249999999999</v>
      </c>
      <c r="M2647">
        <v>360.91959000000003</v>
      </c>
      <c r="N2647">
        <v>421.39693999999997</v>
      </c>
      <c r="O2647">
        <v>304.45102000000003</v>
      </c>
      <c r="P2647" t="s">
        <v>10751</v>
      </c>
      <c r="Q2647">
        <v>136.94880000000001</v>
      </c>
      <c r="R2647">
        <v>133.05600000000001</v>
      </c>
      <c r="S2647">
        <v>10.3971</v>
      </c>
      <c r="T2647">
        <v>0.98026800000000003</v>
      </c>
      <c r="U2647">
        <v>4.4352000000000003E-2</v>
      </c>
      <c r="V2647">
        <v>37.046880000000002</v>
      </c>
      <c r="W2647">
        <v>0.96699999999999997</v>
      </c>
      <c r="X2647">
        <v>1.7999999999999999E-2</v>
      </c>
      <c r="Y2647">
        <v>1.4999999999999999E-2</v>
      </c>
      <c r="Z2647">
        <v>0.20699999999999999</v>
      </c>
      <c r="AA2647" t="s">
        <v>10751</v>
      </c>
      <c r="AB2647">
        <v>0.79300000000000004</v>
      </c>
      <c r="AC2647" t="s">
        <v>10751</v>
      </c>
      <c r="AD2647" t="s">
        <v>10751</v>
      </c>
      <c r="AE2647" t="s">
        <v>10751</v>
      </c>
      <c r="AF2647" t="s">
        <v>10751</v>
      </c>
      <c r="AG2647">
        <v>1</v>
      </c>
      <c r="AH2647" t="s">
        <v>10751</v>
      </c>
      <c r="AI2647" t="s">
        <v>10751</v>
      </c>
      <c r="AJ2647" t="s">
        <v>10751</v>
      </c>
      <c r="AK2647" t="s">
        <v>10751</v>
      </c>
      <c r="AL2647" t="s">
        <v>10751</v>
      </c>
      <c r="AM2647" t="s">
        <v>10751</v>
      </c>
      <c r="AN2647" t="s">
        <v>10751</v>
      </c>
      <c r="AO2647" t="s">
        <v>10751</v>
      </c>
      <c r="AP2647">
        <v>1</v>
      </c>
      <c r="AQ2647">
        <v>0</v>
      </c>
      <c r="AR2647" t="s">
        <v>10751</v>
      </c>
      <c r="AS2647" t="s">
        <v>10751</v>
      </c>
      <c r="AT2647">
        <v>0.61899999999999999</v>
      </c>
      <c r="AU2647" t="s">
        <v>10751</v>
      </c>
      <c r="AV2647">
        <v>4</v>
      </c>
      <c r="AW2647" t="s">
        <v>10751</v>
      </c>
      <c r="AX2647">
        <v>4.2</v>
      </c>
      <c r="AY2647">
        <v>0.79300000000000004</v>
      </c>
      <c r="AZ2647">
        <v>0.20699999999999999</v>
      </c>
      <c r="BA2647" t="s">
        <v>10751</v>
      </c>
      <c r="BB2647" t="s">
        <v>10751</v>
      </c>
      <c r="BC2647" t="s">
        <v>10751</v>
      </c>
      <c r="BD2647" t="s">
        <v>10751</v>
      </c>
    </row>
    <row r="2648" spans="1:56">
      <c r="A2648" t="s">
        <v>10750</v>
      </c>
      <c r="B2648">
        <v>3000</v>
      </c>
      <c r="C2648">
        <v>1997</v>
      </c>
      <c r="D2648" s="7">
        <v>1765</v>
      </c>
      <c r="E2648">
        <v>0.12209200000000001</v>
      </c>
      <c r="F2648">
        <v>29.951509999999999</v>
      </c>
      <c r="H2648">
        <v>24.527799999999999</v>
      </c>
      <c r="I2648">
        <f t="shared" si="48"/>
        <v>2.9946481575999999</v>
      </c>
      <c r="K2648">
        <v>20.98246</v>
      </c>
      <c r="L2648">
        <v>28.993089999999999</v>
      </c>
      <c r="M2648">
        <v>362.34647999999999</v>
      </c>
      <c r="N2648">
        <v>423.57019000000003</v>
      </c>
      <c r="O2648">
        <v>306.54149999999998</v>
      </c>
      <c r="P2648" t="s">
        <v>10751</v>
      </c>
      <c r="Q2648">
        <v>135.6421</v>
      </c>
      <c r="R2648">
        <v>134.12870000000001</v>
      </c>
      <c r="S2648">
        <v>10.3157</v>
      </c>
      <c r="T2648">
        <v>0.99294499999999997</v>
      </c>
      <c r="U2648">
        <v>4.471E-2</v>
      </c>
      <c r="V2648">
        <v>36.886800000000001</v>
      </c>
      <c r="W2648">
        <v>0.95499999999999996</v>
      </c>
      <c r="X2648">
        <v>2.3E-2</v>
      </c>
      <c r="Y2648">
        <v>2.1999999999999999E-2</v>
      </c>
      <c r="Z2648">
        <v>0.19800000000000001</v>
      </c>
      <c r="AA2648">
        <v>1E-3</v>
      </c>
      <c r="AB2648">
        <v>0.80100000000000005</v>
      </c>
      <c r="AC2648" t="s">
        <v>10751</v>
      </c>
      <c r="AD2648" t="s">
        <v>10751</v>
      </c>
      <c r="AE2648" t="s">
        <v>10751</v>
      </c>
      <c r="AF2648" t="s">
        <v>10751</v>
      </c>
      <c r="AG2648">
        <v>0.999</v>
      </c>
      <c r="AH2648" t="s">
        <v>10751</v>
      </c>
      <c r="AI2648">
        <v>1E-3</v>
      </c>
      <c r="AJ2648">
        <v>1E-3</v>
      </c>
      <c r="AK2648" t="s">
        <v>10751</v>
      </c>
      <c r="AL2648" t="s">
        <v>10751</v>
      </c>
      <c r="AM2648" t="s">
        <v>10751</v>
      </c>
      <c r="AN2648" t="s">
        <v>10751</v>
      </c>
      <c r="AO2648" t="s">
        <v>10751</v>
      </c>
      <c r="AP2648">
        <v>0.999</v>
      </c>
      <c r="AQ2648">
        <v>2E-3</v>
      </c>
      <c r="AR2648" t="s">
        <v>10751</v>
      </c>
      <c r="AS2648" t="s">
        <v>10751</v>
      </c>
      <c r="AT2648">
        <v>0.69099999999999995</v>
      </c>
      <c r="AU2648" t="s">
        <v>10751</v>
      </c>
      <c r="AV2648">
        <v>4.0999999999999996</v>
      </c>
      <c r="AW2648" t="s">
        <v>10751</v>
      </c>
      <c r="AX2648">
        <v>4.0999999999999996</v>
      </c>
      <c r="AY2648">
        <v>0.8</v>
      </c>
      <c r="AZ2648">
        <v>0.2</v>
      </c>
      <c r="BA2648" t="s">
        <v>10751</v>
      </c>
      <c r="BB2648" t="s">
        <v>10751</v>
      </c>
      <c r="BC2648" t="s">
        <v>10751</v>
      </c>
      <c r="BD2648" t="s">
        <v>10751</v>
      </c>
    </row>
    <row r="2649" spans="1:56">
      <c r="A2649" t="s">
        <v>10750</v>
      </c>
      <c r="B2649">
        <v>3000</v>
      </c>
      <c r="C2649">
        <v>1998</v>
      </c>
      <c r="D2649" s="7">
        <v>1153</v>
      </c>
      <c r="E2649">
        <v>7.9773999999999998E-2</v>
      </c>
      <c r="F2649">
        <v>30.082519999999999</v>
      </c>
      <c r="H2649">
        <v>24.519120000000001</v>
      </c>
      <c r="I2649">
        <f t="shared" si="48"/>
        <v>1.95598827888</v>
      </c>
      <c r="K2649">
        <v>20.997890000000002</v>
      </c>
      <c r="L2649">
        <v>28.818950000000001</v>
      </c>
      <c r="M2649">
        <v>362.77888999999999</v>
      </c>
      <c r="N2649">
        <v>423.60140999999999</v>
      </c>
      <c r="O2649">
        <v>308.66386999999997</v>
      </c>
      <c r="P2649" t="s">
        <v>10751</v>
      </c>
      <c r="Q2649">
        <v>131.9042</v>
      </c>
      <c r="R2649">
        <v>130.65170000000001</v>
      </c>
      <c r="S2649">
        <v>10.808999999999999</v>
      </c>
      <c r="T2649">
        <v>0.99653800000000003</v>
      </c>
      <c r="U2649">
        <v>4.3550999999999999E-2</v>
      </c>
      <c r="V2649">
        <v>36.984299999999998</v>
      </c>
      <c r="W2649">
        <v>0.94599999999999995</v>
      </c>
      <c r="X2649">
        <v>2.7E-2</v>
      </c>
      <c r="Y2649">
        <v>2.7E-2</v>
      </c>
      <c r="Z2649">
        <v>0.24199999999999999</v>
      </c>
      <c r="AA2649">
        <v>3.0000000000000001E-3</v>
      </c>
      <c r="AB2649">
        <v>0.755</v>
      </c>
      <c r="AC2649" t="s">
        <v>10751</v>
      </c>
      <c r="AD2649" t="s">
        <v>10751</v>
      </c>
      <c r="AE2649" t="s">
        <v>10751</v>
      </c>
      <c r="AF2649" t="s">
        <v>10751</v>
      </c>
      <c r="AG2649">
        <v>0.99</v>
      </c>
      <c r="AH2649" t="s">
        <v>10751</v>
      </c>
      <c r="AI2649">
        <v>0.01</v>
      </c>
      <c r="AJ2649">
        <v>0.01</v>
      </c>
      <c r="AK2649" t="s">
        <v>10751</v>
      </c>
      <c r="AL2649" t="s">
        <v>10751</v>
      </c>
      <c r="AM2649" t="s">
        <v>10751</v>
      </c>
      <c r="AN2649" t="s">
        <v>10751</v>
      </c>
      <c r="AO2649" t="s">
        <v>10751</v>
      </c>
      <c r="AP2649">
        <v>0.99</v>
      </c>
      <c r="AQ2649">
        <v>1.2E-2</v>
      </c>
      <c r="AR2649" t="s">
        <v>10751</v>
      </c>
      <c r="AS2649" t="s">
        <v>10751</v>
      </c>
      <c r="AT2649">
        <v>0.57399999999999995</v>
      </c>
      <c r="AU2649" t="s">
        <v>10751</v>
      </c>
      <c r="AV2649">
        <v>4.0999999999999996</v>
      </c>
      <c r="AW2649" t="s">
        <v>10751</v>
      </c>
      <c r="AX2649">
        <v>4.2</v>
      </c>
      <c r="AY2649">
        <v>0.75600000000000001</v>
      </c>
      <c r="AZ2649">
        <v>0.24399999999999999</v>
      </c>
      <c r="BA2649" t="s">
        <v>10751</v>
      </c>
      <c r="BB2649" t="s">
        <v>10751</v>
      </c>
      <c r="BC2649" t="s">
        <v>10751</v>
      </c>
      <c r="BD2649" t="s">
        <v>10751</v>
      </c>
    </row>
    <row r="2650" spans="1:56">
      <c r="A2650" t="s">
        <v>10750</v>
      </c>
      <c r="B2650">
        <v>3000</v>
      </c>
      <c r="C2650">
        <v>1999</v>
      </c>
      <c r="D2650">
        <v>924</v>
      </c>
      <c r="E2650">
        <v>6.0700999999999998E-2</v>
      </c>
      <c r="F2650">
        <v>30.06345</v>
      </c>
      <c r="H2650">
        <v>24.380330000000001</v>
      </c>
      <c r="I2650">
        <f t="shared" si="48"/>
        <v>1.4799104113299999</v>
      </c>
      <c r="K2650">
        <v>20.93515</v>
      </c>
      <c r="L2650">
        <v>28.445460000000001</v>
      </c>
      <c r="M2650">
        <v>364.8295</v>
      </c>
      <c r="N2650">
        <v>424.85199999999998</v>
      </c>
      <c r="O2650">
        <v>312.70553999999998</v>
      </c>
      <c r="P2650" t="s">
        <v>10751</v>
      </c>
      <c r="Q2650">
        <v>127.8425</v>
      </c>
      <c r="R2650">
        <v>127.8207</v>
      </c>
      <c r="S2650">
        <v>10.9399</v>
      </c>
      <c r="T2650">
        <v>1.000972</v>
      </c>
      <c r="U2650">
        <v>4.2606999999999999E-2</v>
      </c>
      <c r="V2650">
        <v>36.776440000000001</v>
      </c>
      <c r="W2650">
        <v>0.94399999999999995</v>
      </c>
      <c r="X2650">
        <v>2.5000000000000001E-2</v>
      </c>
      <c r="Y2650">
        <v>3.1E-2</v>
      </c>
      <c r="Z2650">
        <v>0.26900000000000002</v>
      </c>
      <c r="AA2650">
        <v>1.2E-2</v>
      </c>
      <c r="AB2650">
        <v>0.72</v>
      </c>
      <c r="AC2650" t="s">
        <v>10751</v>
      </c>
      <c r="AD2650" t="s">
        <v>10751</v>
      </c>
      <c r="AE2650" t="s">
        <v>10751</v>
      </c>
      <c r="AF2650" t="s">
        <v>10751</v>
      </c>
      <c r="AG2650">
        <v>0.99</v>
      </c>
      <c r="AH2650" t="s">
        <v>10751</v>
      </c>
      <c r="AI2650">
        <v>0.01</v>
      </c>
      <c r="AJ2650">
        <v>0.01</v>
      </c>
      <c r="AK2650" t="s">
        <v>10751</v>
      </c>
      <c r="AL2650" t="s">
        <v>10751</v>
      </c>
      <c r="AM2650" t="s">
        <v>10751</v>
      </c>
      <c r="AN2650" t="s">
        <v>10751</v>
      </c>
      <c r="AO2650" t="s">
        <v>10751</v>
      </c>
      <c r="AP2650">
        <v>0.99</v>
      </c>
      <c r="AQ2650">
        <v>1.4999999999999999E-2</v>
      </c>
      <c r="AR2650" t="s">
        <v>10751</v>
      </c>
      <c r="AS2650" t="s">
        <v>10751</v>
      </c>
      <c r="AT2650">
        <v>0.499</v>
      </c>
      <c r="AU2650" t="s">
        <v>10751</v>
      </c>
      <c r="AV2650">
        <v>4.0999999999999996</v>
      </c>
      <c r="AW2650" t="s">
        <v>10751</v>
      </c>
      <c r="AX2650">
        <v>4.0999999999999996</v>
      </c>
      <c r="AY2650">
        <v>0.72799999999999998</v>
      </c>
      <c r="AZ2650">
        <v>0.27200000000000002</v>
      </c>
      <c r="BA2650">
        <v>0</v>
      </c>
      <c r="BB2650" t="s">
        <v>10751</v>
      </c>
      <c r="BC2650" t="s">
        <v>10751</v>
      </c>
      <c r="BD2650" t="s">
        <v>10751</v>
      </c>
    </row>
    <row r="2651" spans="1:56">
      <c r="A2651" t="s">
        <v>10750</v>
      </c>
      <c r="B2651">
        <v>3000</v>
      </c>
      <c r="C2651">
        <v>2000</v>
      </c>
      <c r="D2651" s="7">
        <v>1470</v>
      </c>
      <c r="E2651">
        <v>8.8694999999999996E-2</v>
      </c>
      <c r="F2651">
        <v>30.639130000000002</v>
      </c>
      <c r="H2651">
        <v>24.697050000000001</v>
      </c>
      <c r="I2651">
        <f t="shared" si="48"/>
        <v>2.1905048497499999</v>
      </c>
      <c r="K2651">
        <v>21.27215</v>
      </c>
      <c r="L2651">
        <v>28.600110000000001</v>
      </c>
      <c r="M2651">
        <v>360.32159000000001</v>
      </c>
      <c r="N2651">
        <v>418.32141000000001</v>
      </c>
      <c r="O2651">
        <v>311.16018000000003</v>
      </c>
      <c r="P2651" t="s">
        <v>10751</v>
      </c>
      <c r="Q2651">
        <v>126.0312</v>
      </c>
      <c r="R2651">
        <v>126.77079999999999</v>
      </c>
      <c r="S2651">
        <v>10.6412</v>
      </c>
      <c r="T2651">
        <v>1.0074129999999999</v>
      </c>
      <c r="U2651">
        <v>4.2257000000000003E-2</v>
      </c>
      <c r="V2651">
        <v>37.287579999999998</v>
      </c>
      <c r="W2651">
        <v>0.95699999999999996</v>
      </c>
      <c r="X2651">
        <v>1.2E-2</v>
      </c>
      <c r="Y2651">
        <v>3.1E-2</v>
      </c>
      <c r="Z2651">
        <v>0.21199999999999999</v>
      </c>
      <c r="AA2651">
        <v>1.7000000000000001E-2</v>
      </c>
      <c r="AB2651">
        <v>0.77100000000000002</v>
      </c>
      <c r="AC2651" t="s">
        <v>10751</v>
      </c>
      <c r="AD2651" t="s">
        <v>10751</v>
      </c>
      <c r="AE2651" t="s">
        <v>10751</v>
      </c>
      <c r="AF2651" t="s">
        <v>10751</v>
      </c>
      <c r="AG2651">
        <v>0.98599999999999999</v>
      </c>
      <c r="AH2651" t="s">
        <v>10751</v>
      </c>
      <c r="AI2651">
        <v>1.4E-2</v>
      </c>
      <c r="AJ2651">
        <v>1.4E-2</v>
      </c>
      <c r="AK2651" t="s">
        <v>10751</v>
      </c>
      <c r="AL2651" t="s">
        <v>10751</v>
      </c>
      <c r="AM2651" t="s">
        <v>10751</v>
      </c>
      <c r="AN2651" t="s">
        <v>10751</v>
      </c>
      <c r="AO2651" t="s">
        <v>10751</v>
      </c>
      <c r="AP2651">
        <v>0.98599999999999999</v>
      </c>
      <c r="AQ2651">
        <v>4.3999999999999997E-2</v>
      </c>
      <c r="AR2651" t="s">
        <v>10751</v>
      </c>
      <c r="AS2651" t="s">
        <v>10751</v>
      </c>
      <c r="AT2651">
        <v>0.48199999999999998</v>
      </c>
      <c r="AU2651">
        <v>0.17299999999999999</v>
      </c>
      <c r="AV2651">
        <v>4</v>
      </c>
      <c r="AW2651" t="s">
        <v>10751</v>
      </c>
      <c r="AX2651">
        <v>4.0999999999999996</v>
      </c>
      <c r="AY2651">
        <v>0.77800000000000002</v>
      </c>
      <c r="AZ2651">
        <v>0.21299999999999999</v>
      </c>
      <c r="BA2651">
        <v>8.9999999999999993E-3</v>
      </c>
      <c r="BB2651" t="s">
        <v>10751</v>
      </c>
      <c r="BC2651" t="s">
        <v>10751</v>
      </c>
      <c r="BD2651" t="s">
        <v>10751</v>
      </c>
    </row>
    <row r="2652" spans="1:56">
      <c r="A2652" t="s">
        <v>10750</v>
      </c>
      <c r="B2652">
        <v>3000</v>
      </c>
      <c r="C2652">
        <v>2001</v>
      </c>
      <c r="D2652" s="7">
        <v>1255</v>
      </c>
      <c r="E2652">
        <v>8.0418000000000003E-2</v>
      </c>
      <c r="F2652">
        <v>31.580870000000001</v>
      </c>
      <c r="H2652">
        <v>25.283329999999999</v>
      </c>
      <c r="I2652">
        <f t="shared" si="48"/>
        <v>2.0332348319400002</v>
      </c>
      <c r="K2652">
        <v>21.842230000000001</v>
      </c>
      <c r="L2652">
        <v>29.073250000000002</v>
      </c>
      <c r="M2652">
        <v>351.96796999999998</v>
      </c>
      <c r="N2652">
        <v>407.40539999999999</v>
      </c>
      <c r="O2652">
        <v>306.09724</v>
      </c>
      <c r="P2652" t="s">
        <v>10751</v>
      </c>
      <c r="Q2652">
        <v>125.0835</v>
      </c>
      <c r="R2652">
        <v>128.83170000000001</v>
      </c>
      <c r="S2652">
        <v>10.371499999999999</v>
      </c>
      <c r="T2652">
        <v>1.0314840000000001</v>
      </c>
      <c r="U2652">
        <v>4.2944000000000003E-2</v>
      </c>
      <c r="V2652">
        <v>38.316650000000003</v>
      </c>
      <c r="W2652">
        <v>0.95899999999999996</v>
      </c>
      <c r="X2652">
        <v>7.0000000000000001E-3</v>
      </c>
      <c r="Y2652">
        <v>3.4000000000000002E-2</v>
      </c>
      <c r="Z2652">
        <v>0.22800000000000001</v>
      </c>
      <c r="AA2652">
        <v>1.0999999999999999E-2</v>
      </c>
      <c r="AB2652">
        <v>0.748</v>
      </c>
      <c r="AC2652">
        <v>1.2999999999999999E-2</v>
      </c>
      <c r="AD2652" t="s">
        <v>10751</v>
      </c>
      <c r="AE2652" t="s">
        <v>10751</v>
      </c>
      <c r="AF2652" t="s">
        <v>10751</v>
      </c>
      <c r="AG2652">
        <v>0.98599999999999999</v>
      </c>
      <c r="AH2652" t="s">
        <v>10751</v>
      </c>
      <c r="AI2652">
        <v>1.4E-2</v>
      </c>
      <c r="AJ2652">
        <v>1.4E-2</v>
      </c>
      <c r="AK2652" t="s">
        <v>10751</v>
      </c>
      <c r="AL2652" t="s">
        <v>10751</v>
      </c>
      <c r="AM2652" t="s">
        <v>10751</v>
      </c>
      <c r="AN2652" t="s">
        <v>10751</v>
      </c>
      <c r="AO2652">
        <v>1.2999999999999999E-2</v>
      </c>
      <c r="AP2652">
        <v>0.97299999999999998</v>
      </c>
      <c r="AQ2652">
        <v>6.9000000000000006E-2</v>
      </c>
      <c r="AR2652" t="s">
        <v>10751</v>
      </c>
      <c r="AS2652" t="s">
        <v>10751</v>
      </c>
      <c r="AT2652">
        <v>0.56499999999999995</v>
      </c>
      <c r="AU2652">
        <v>0.26400000000000001</v>
      </c>
      <c r="AV2652">
        <v>4.0999999999999996</v>
      </c>
      <c r="AW2652" t="s">
        <v>10751</v>
      </c>
      <c r="AX2652">
        <v>4.0999999999999996</v>
      </c>
      <c r="AY2652">
        <v>0.73299999999999998</v>
      </c>
      <c r="AZ2652">
        <v>0.24299999999999999</v>
      </c>
      <c r="BA2652">
        <v>1.2E-2</v>
      </c>
      <c r="BB2652" t="s">
        <v>10751</v>
      </c>
      <c r="BC2652" t="s">
        <v>10751</v>
      </c>
      <c r="BD2652" t="s">
        <v>10751</v>
      </c>
    </row>
    <row r="2653" spans="1:56">
      <c r="A2653" t="s">
        <v>10750</v>
      </c>
      <c r="B2653">
        <v>3000</v>
      </c>
      <c r="C2653">
        <v>2002</v>
      </c>
      <c r="D2653" s="7">
        <v>1587</v>
      </c>
      <c r="E2653">
        <v>9.8502999999999993E-2</v>
      </c>
      <c r="F2653">
        <v>31.443180000000002</v>
      </c>
      <c r="H2653">
        <v>25.082409999999999</v>
      </c>
      <c r="I2653">
        <f t="shared" si="48"/>
        <v>2.4706926322299996</v>
      </c>
      <c r="K2653">
        <v>21.583880000000001</v>
      </c>
      <c r="L2653">
        <v>28.865169999999999</v>
      </c>
      <c r="M2653">
        <v>354.69468999999998</v>
      </c>
      <c r="N2653">
        <v>412.17554999999999</v>
      </c>
      <c r="O2653">
        <v>308.22190999999998</v>
      </c>
      <c r="P2653" t="s">
        <v>10751</v>
      </c>
      <c r="Q2653">
        <v>124.02419999999999</v>
      </c>
      <c r="R2653">
        <v>131.85830000000001</v>
      </c>
      <c r="S2653">
        <v>10.3492</v>
      </c>
      <c r="T2653">
        <v>1.064152</v>
      </c>
      <c r="U2653">
        <v>4.3952999999999999E-2</v>
      </c>
      <c r="V2653">
        <v>38.005949999999999</v>
      </c>
      <c r="W2653">
        <v>0.98099999999999998</v>
      </c>
      <c r="X2653">
        <v>2E-3</v>
      </c>
      <c r="Y2653">
        <v>1.7000000000000001E-2</v>
      </c>
      <c r="Z2653">
        <v>0.192</v>
      </c>
      <c r="AA2653">
        <v>4.0000000000000001E-3</v>
      </c>
      <c r="AB2653">
        <v>0.79</v>
      </c>
      <c r="AC2653">
        <v>1.4E-2</v>
      </c>
      <c r="AD2653" t="s">
        <v>10751</v>
      </c>
      <c r="AE2653" t="s">
        <v>10751</v>
      </c>
      <c r="AF2653" t="s">
        <v>10751</v>
      </c>
      <c r="AG2653">
        <v>0.98899999999999999</v>
      </c>
      <c r="AH2653" t="s">
        <v>10751</v>
      </c>
      <c r="AI2653">
        <v>1.0999999999999999E-2</v>
      </c>
      <c r="AJ2653">
        <v>1.0999999999999999E-2</v>
      </c>
      <c r="AK2653" t="s">
        <v>10751</v>
      </c>
      <c r="AL2653" t="s">
        <v>10751</v>
      </c>
      <c r="AM2653" t="s">
        <v>10751</v>
      </c>
      <c r="AN2653" t="s">
        <v>10751</v>
      </c>
      <c r="AO2653">
        <v>1.4E-2</v>
      </c>
      <c r="AP2653">
        <v>0.97399999999999998</v>
      </c>
      <c r="AQ2653">
        <v>2.5000000000000001E-2</v>
      </c>
      <c r="AR2653" t="s">
        <v>10751</v>
      </c>
      <c r="AS2653" t="s">
        <v>10751</v>
      </c>
      <c r="AT2653">
        <v>0.64400000000000002</v>
      </c>
      <c r="AU2653">
        <v>0.27700000000000002</v>
      </c>
      <c r="AV2653">
        <v>4.2</v>
      </c>
      <c r="AW2653" t="s">
        <v>10751</v>
      </c>
      <c r="AX2653">
        <v>4</v>
      </c>
      <c r="AY2653">
        <v>0.78</v>
      </c>
      <c r="AZ2653">
        <v>0.17199999999999999</v>
      </c>
      <c r="BA2653">
        <v>3.4000000000000002E-2</v>
      </c>
      <c r="BB2653" t="s">
        <v>10751</v>
      </c>
      <c r="BC2653" t="s">
        <v>10751</v>
      </c>
      <c r="BD2653" t="s">
        <v>10751</v>
      </c>
    </row>
    <row r="2654" spans="1:56">
      <c r="A2654" t="s">
        <v>10750</v>
      </c>
      <c r="B2654">
        <v>3000</v>
      </c>
      <c r="C2654">
        <v>2003</v>
      </c>
      <c r="D2654" s="7">
        <v>1776</v>
      </c>
      <c r="E2654">
        <v>0.112569</v>
      </c>
      <c r="F2654">
        <v>32.84695</v>
      </c>
      <c r="H2654">
        <v>25.999269999999999</v>
      </c>
      <c r="I2654">
        <f t="shared" si="48"/>
        <v>2.9267118246299999</v>
      </c>
      <c r="K2654">
        <v>22.417259999999999</v>
      </c>
      <c r="L2654">
        <v>29.753740000000001</v>
      </c>
      <c r="M2654">
        <v>342.13618000000002</v>
      </c>
      <c r="N2654">
        <v>396.79525000000001</v>
      </c>
      <c r="O2654">
        <v>298.97190999999998</v>
      </c>
      <c r="P2654" t="s">
        <v>10751</v>
      </c>
      <c r="Q2654">
        <v>121.4974</v>
      </c>
      <c r="R2654">
        <v>133.01130000000001</v>
      </c>
      <c r="S2654">
        <v>10.0924</v>
      </c>
      <c r="T2654">
        <v>1.0984879999999999</v>
      </c>
      <c r="U2654">
        <v>4.4337000000000001E-2</v>
      </c>
      <c r="V2654">
        <v>39.465580000000003</v>
      </c>
      <c r="W2654">
        <v>0.97</v>
      </c>
      <c r="X2654">
        <v>1.4E-2</v>
      </c>
      <c r="Y2654">
        <v>1.7000000000000001E-2</v>
      </c>
      <c r="Z2654">
        <v>0.19400000000000001</v>
      </c>
      <c r="AA2654" t="s">
        <v>10751</v>
      </c>
      <c r="AB2654">
        <v>0.77900000000000003</v>
      </c>
      <c r="AC2654">
        <v>2.3E-2</v>
      </c>
      <c r="AD2654" t="s">
        <v>10751</v>
      </c>
      <c r="AE2654" t="s">
        <v>10751</v>
      </c>
      <c r="AF2654" t="s">
        <v>10751</v>
      </c>
      <c r="AG2654">
        <v>0.99</v>
      </c>
      <c r="AH2654" t="s">
        <v>10751</v>
      </c>
      <c r="AI2654">
        <v>0.01</v>
      </c>
      <c r="AJ2654">
        <v>0.01</v>
      </c>
      <c r="AK2654" t="s">
        <v>10751</v>
      </c>
      <c r="AL2654" t="s">
        <v>10751</v>
      </c>
      <c r="AM2654" t="s">
        <v>10751</v>
      </c>
      <c r="AN2654" t="s">
        <v>10751</v>
      </c>
      <c r="AO2654">
        <v>2.5999999999999999E-2</v>
      </c>
      <c r="AP2654">
        <v>0.96399999999999997</v>
      </c>
      <c r="AQ2654">
        <v>1.2999999999999999E-2</v>
      </c>
      <c r="AR2654" t="s">
        <v>10751</v>
      </c>
      <c r="AS2654" t="s">
        <v>10751</v>
      </c>
      <c r="AT2654">
        <v>0.85599999999999998</v>
      </c>
      <c r="AU2654">
        <v>0.40100000000000002</v>
      </c>
      <c r="AV2654">
        <v>4.3</v>
      </c>
      <c r="AW2654">
        <v>5.0000000000000001E-3</v>
      </c>
      <c r="AX2654">
        <v>4</v>
      </c>
      <c r="AY2654">
        <v>0.72699999999999998</v>
      </c>
      <c r="AZ2654">
        <v>0.20599999999999999</v>
      </c>
      <c r="BA2654">
        <v>3.9E-2</v>
      </c>
      <c r="BB2654" t="s">
        <v>10751</v>
      </c>
      <c r="BC2654" t="s">
        <v>10751</v>
      </c>
      <c r="BD2654" t="s">
        <v>10751</v>
      </c>
    </row>
    <row r="2655" spans="1:56">
      <c r="A2655" t="s">
        <v>10750</v>
      </c>
      <c r="B2655">
        <v>3000</v>
      </c>
      <c r="C2655">
        <v>2004</v>
      </c>
      <c r="D2655" s="7">
        <v>1576</v>
      </c>
      <c r="E2655">
        <v>0.10033</v>
      </c>
      <c r="F2655">
        <v>33.476509999999998</v>
      </c>
      <c r="H2655">
        <v>26.405809999999999</v>
      </c>
      <c r="I2655">
        <f t="shared" si="48"/>
        <v>2.6492949172999998</v>
      </c>
      <c r="K2655">
        <v>22.549810000000001</v>
      </c>
      <c r="L2655">
        <v>30.421189999999999</v>
      </c>
      <c r="M2655">
        <v>336.75466999999998</v>
      </c>
      <c r="N2655">
        <v>394.33614</v>
      </c>
      <c r="O2655">
        <v>292.30806000000001</v>
      </c>
      <c r="P2655" t="s">
        <v>10751</v>
      </c>
      <c r="Q2655">
        <v>123.2945</v>
      </c>
      <c r="R2655">
        <v>135.6087</v>
      </c>
      <c r="S2655">
        <v>9.9206000000000003</v>
      </c>
      <c r="T2655">
        <v>1.102568</v>
      </c>
      <c r="U2655">
        <v>4.5203E-2</v>
      </c>
      <c r="V2655">
        <v>40.323430000000002</v>
      </c>
      <c r="W2655">
        <v>0.97599999999999998</v>
      </c>
      <c r="X2655">
        <v>1.2E-2</v>
      </c>
      <c r="Y2655">
        <v>1.2E-2</v>
      </c>
      <c r="Z2655">
        <v>0.152</v>
      </c>
      <c r="AA2655" t="s">
        <v>10751</v>
      </c>
      <c r="AB2655">
        <v>0.79800000000000004</v>
      </c>
      <c r="AC2655">
        <v>4.2000000000000003E-2</v>
      </c>
      <c r="AD2655" t="s">
        <v>10751</v>
      </c>
      <c r="AE2655" t="s">
        <v>10751</v>
      </c>
      <c r="AF2655" t="s">
        <v>10751</v>
      </c>
      <c r="AG2655">
        <v>0.99399999999999999</v>
      </c>
      <c r="AH2655" t="s">
        <v>10751</v>
      </c>
      <c r="AI2655">
        <v>6.0000000000000001E-3</v>
      </c>
      <c r="AJ2655">
        <v>6.0000000000000001E-3</v>
      </c>
      <c r="AK2655" t="s">
        <v>10751</v>
      </c>
      <c r="AL2655" t="s">
        <v>10751</v>
      </c>
      <c r="AM2655" t="s">
        <v>10751</v>
      </c>
      <c r="AN2655" t="s">
        <v>10751</v>
      </c>
      <c r="AO2655">
        <v>4.4999999999999998E-2</v>
      </c>
      <c r="AP2655">
        <v>0.94899999999999995</v>
      </c>
      <c r="AQ2655">
        <v>1.7000000000000001E-2</v>
      </c>
      <c r="AR2655" t="s">
        <v>10751</v>
      </c>
      <c r="AS2655" t="s">
        <v>10751</v>
      </c>
      <c r="AT2655">
        <v>0.92700000000000005</v>
      </c>
      <c r="AU2655">
        <v>0.46500000000000002</v>
      </c>
      <c r="AV2655">
        <v>4.3</v>
      </c>
      <c r="AW2655">
        <v>8.0000000000000002E-3</v>
      </c>
      <c r="AX2655">
        <v>4</v>
      </c>
      <c r="AY2655">
        <v>0.73599999999999999</v>
      </c>
      <c r="AZ2655">
        <v>0.183</v>
      </c>
      <c r="BA2655">
        <v>3.1E-2</v>
      </c>
      <c r="BB2655" t="s">
        <v>10751</v>
      </c>
      <c r="BC2655" t="s">
        <v>10751</v>
      </c>
      <c r="BD2655" t="s">
        <v>10751</v>
      </c>
    </row>
    <row r="2656" spans="1:56">
      <c r="A2656" t="s">
        <v>10750</v>
      </c>
      <c r="B2656">
        <v>3000</v>
      </c>
      <c r="C2656">
        <v>2005</v>
      </c>
      <c r="D2656" s="7">
        <v>1738</v>
      </c>
      <c r="E2656">
        <v>0.109345</v>
      </c>
      <c r="F2656">
        <v>34.210099999999997</v>
      </c>
      <c r="H2656">
        <v>26.7743</v>
      </c>
      <c r="I2656">
        <f t="shared" si="48"/>
        <v>2.9276358335000001</v>
      </c>
      <c r="K2656">
        <v>22.959119999999999</v>
      </c>
      <c r="L2656">
        <v>30.611740000000001</v>
      </c>
      <c r="M2656">
        <v>332.02089999999998</v>
      </c>
      <c r="N2656">
        <v>387.19265000000001</v>
      </c>
      <c r="O2656">
        <v>290.40012000000002</v>
      </c>
      <c r="P2656" t="s">
        <v>10751</v>
      </c>
      <c r="Q2656">
        <v>121.0997</v>
      </c>
      <c r="R2656">
        <v>134.56729999999999</v>
      </c>
      <c r="S2656">
        <v>9.7750000000000004</v>
      </c>
      <c r="T2656">
        <v>1.1100669999999999</v>
      </c>
      <c r="U2656">
        <v>4.4856E-2</v>
      </c>
      <c r="V2656">
        <v>41.333759999999998</v>
      </c>
      <c r="W2656">
        <v>0.98</v>
      </c>
      <c r="X2656">
        <v>8.0000000000000002E-3</v>
      </c>
      <c r="Y2656">
        <v>1.2E-2</v>
      </c>
      <c r="Z2656">
        <v>0.159</v>
      </c>
      <c r="AA2656" t="s">
        <v>10751</v>
      </c>
      <c r="AB2656">
        <v>0.75700000000000001</v>
      </c>
      <c r="AC2656">
        <v>8.2000000000000003E-2</v>
      </c>
      <c r="AD2656" t="s">
        <v>10751</v>
      </c>
      <c r="AE2656" t="s">
        <v>10751</v>
      </c>
      <c r="AF2656" t="s">
        <v>10751</v>
      </c>
      <c r="AG2656">
        <v>0.997</v>
      </c>
      <c r="AH2656" t="s">
        <v>10751</v>
      </c>
      <c r="AI2656">
        <v>3.0000000000000001E-3</v>
      </c>
      <c r="AJ2656">
        <v>3.0000000000000001E-3</v>
      </c>
      <c r="AK2656" t="s">
        <v>10751</v>
      </c>
      <c r="AL2656" t="s">
        <v>10751</v>
      </c>
      <c r="AM2656" t="s">
        <v>10751</v>
      </c>
      <c r="AN2656" t="s">
        <v>10751</v>
      </c>
      <c r="AO2656">
        <v>8.5000000000000006E-2</v>
      </c>
      <c r="AP2656">
        <v>0.91200000000000003</v>
      </c>
      <c r="AQ2656">
        <v>1.0999999999999999E-2</v>
      </c>
      <c r="AR2656" t="s">
        <v>10751</v>
      </c>
      <c r="AS2656" t="s">
        <v>10751</v>
      </c>
      <c r="AT2656">
        <v>0.91900000000000004</v>
      </c>
      <c r="AU2656">
        <v>0.626</v>
      </c>
      <c r="AV2656">
        <v>4.2</v>
      </c>
      <c r="AW2656">
        <v>2E-3</v>
      </c>
      <c r="AX2656">
        <v>4</v>
      </c>
      <c r="AY2656">
        <v>0.74</v>
      </c>
      <c r="AZ2656">
        <v>0.13800000000000001</v>
      </c>
      <c r="BA2656">
        <v>3.7999999999999999E-2</v>
      </c>
      <c r="BB2656" t="s">
        <v>10751</v>
      </c>
      <c r="BC2656" t="s">
        <v>10751</v>
      </c>
      <c r="BD2656" t="s">
        <v>10751</v>
      </c>
    </row>
    <row r="2657" spans="1:56">
      <c r="A2657" t="s">
        <v>10750</v>
      </c>
      <c r="B2657">
        <v>3000</v>
      </c>
      <c r="C2657">
        <v>2006</v>
      </c>
      <c r="D2657" s="7">
        <v>1673</v>
      </c>
      <c r="E2657">
        <v>0.110766</v>
      </c>
      <c r="F2657">
        <v>34.917020000000001</v>
      </c>
      <c r="H2657">
        <v>27.339110000000002</v>
      </c>
      <c r="I2657">
        <f t="shared" si="48"/>
        <v>3.0282438582600002</v>
      </c>
      <c r="K2657">
        <v>23.308039999999998</v>
      </c>
      <c r="L2657">
        <v>31.441230000000001</v>
      </c>
      <c r="M2657">
        <v>325.11635000000001</v>
      </c>
      <c r="N2657">
        <v>381.34273999999999</v>
      </c>
      <c r="O2657">
        <v>282.69995</v>
      </c>
      <c r="P2657" t="s">
        <v>10751</v>
      </c>
      <c r="Q2657">
        <v>120.1031</v>
      </c>
      <c r="R2657">
        <v>138.53020000000001</v>
      </c>
      <c r="S2657">
        <v>9.6816999999999993</v>
      </c>
      <c r="T2657">
        <v>1.1558569999999999</v>
      </c>
      <c r="U2657">
        <v>4.6177000000000003E-2</v>
      </c>
      <c r="V2657">
        <v>42.094250000000002</v>
      </c>
      <c r="W2657">
        <v>0.97199999999999998</v>
      </c>
      <c r="X2657">
        <v>1.2E-2</v>
      </c>
      <c r="Y2657">
        <v>1.6E-2</v>
      </c>
      <c r="Z2657">
        <v>0.17</v>
      </c>
      <c r="AA2657" t="s">
        <v>10751</v>
      </c>
      <c r="AB2657">
        <v>0.75800000000000001</v>
      </c>
      <c r="AC2657">
        <v>7.0999999999999994E-2</v>
      </c>
      <c r="AD2657" t="s">
        <v>10751</v>
      </c>
      <c r="AE2657" t="s">
        <v>10751</v>
      </c>
      <c r="AF2657" t="s">
        <v>10751</v>
      </c>
      <c r="AG2657">
        <v>0.999</v>
      </c>
      <c r="AH2657" t="s">
        <v>10751</v>
      </c>
      <c r="AI2657">
        <v>1E-3</v>
      </c>
      <c r="AJ2657">
        <v>1E-3</v>
      </c>
      <c r="AK2657" t="s">
        <v>10751</v>
      </c>
      <c r="AL2657" t="s">
        <v>10751</v>
      </c>
      <c r="AM2657" t="s">
        <v>10751</v>
      </c>
      <c r="AN2657" t="s">
        <v>10751</v>
      </c>
      <c r="AO2657">
        <v>7.0999999999999994E-2</v>
      </c>
      <c r="AP2657">
        <v>0.92800000000000005</v>
      </c>
      <c r="AQ2657">
        <v>2E-3</v>
      </c>
      <c r="AR2657" t="s">
        <v>10751</v>
      </c>
      <c r="AS2657" t="s">
        <v>10751</v>
      </c>
      <c r="AT2657">
        <v>0.94699999999999995</v>
      </c>
      <c r="AU2657">
        <v>0.71699999999999997</v>
      </c>
      <c r="AV2657">
        <v>4.4000000000000004</v>
      </c>
      <c r="AW2657">
        <v>1E-3</v>
      </c>
      <c r="AX2657">
        <v>4</v>
      </c>
      <c r="AY2657">
        <v>0.56699999999999995</v>
      </c>
      <c r="AZ2657">
        <v>0.314</v>
      </c>
      <c r="BA2657">
        <v>4.7E-2</v>
      </c>
      <c r="BB2657" t="s">
        <v>10751</v>
      </c>
      <c r="BC2657" t="s">
        <v>10751</v>
      </c>
      <c r="BD2657" t="s">
        <v>10751</v>
      </c>
    </row>
    <row r="2658" spans="1:56">
      <c r="A2658" t="s">
        <v>10750</v>
      </c>
      <c r="B2658">
        <v>3000</v>
      </c>
      <c r="C2658">
        <v>2007</v>
      </c>
      <c r="D2658" s="7">
        <v>1780</v>
      </c>
      <c r="E2658">
        <v>0.116493</v>
      </c>
      <c r="F2658">
        <v>36.412959999999998</v>
      </c>
      <c r="H2658">
        <v>28.380500000000001</v>
      </c>
      <c r="I2658">
        <f t="shared" si="48"/>
        <v>3.3061295865</v>
      </c>
      <c r="K2658">
        <v>24.342220000000001</v>
      </c>
      <c r="L2658">
        <v>32.440399999999997</v>
      </c>
      <c r="M2658">
        <v>313.13760000000002</v>
      </c>
      <c r="N2658">
        <v>365.08586000000003</v>
      </c>
      <c r="O2658">
        <v>273.94855000000001</v>
      </c>
      <c r="P2658" t="s">
        <v>10751</v>
      </c>
      <c r="Q2658">
        <v>119.6718</v>
      </c>
      <c r="R2658">
        <v>137.02279999999999</v>
      </c>
      <c r="S2658">
        <v>9.7195999999999998</v>
      </c>
      <c r="T2658">
        <v>1.142898</v>
      </c>
      <c r="U2658">
        <v>4.5673999999999999E-2</v>
      </c>
      <c r="V2658">
        <v>43.940530000000003</v>
      </c>
      <c r="W2658">
        <v>0.97299999999999998</v>
      </c>
      <c r="X2658">
        <v>8.0000000000000002E-3</v>
      </c>
      <c r="Y2658">
        <v>1.9E-2</v>
      </c>
      <c r="Z2658">
        <v>0.14299999999999999</v>
      </c>
      <c r="AA2658" t="s">
        <v>10751</v>
      </c>
      <c r="AB2658">
        <v>0.68200000000000005</v>
      </c>
      <c r="AC2658">
        <v>0.107</v>
      </c>
      <c r="AD2658" t="s">
        <v>10751</v>
      </c>
      <c r="AE2658" t="s">
        <v>10751</v>
      </c>
      <c r="AF2658" t="s">
        <v>10751</v>
      </c>
      <c r="AG2658">
        <v>0.98799999999999999</v>
      </c>
      <c r="AH2658" t="s">
        <v>10751</v>
      </c>
      <c r="AI2658" t="s">
        <v>10751</v>
      </c>
      <c r="AJ2658" t="s">
        <v>10751</v>
      </c>
      <c r="AK2658" t="s">
        <v>10751</v>
      </c>
      <c r="AL2658" t="s">
        <v>10751</v>
      </c>
      <c r="AM2658" t="s">
        <v>10751</v>
      </c>
      <c r="AN2658" t="s">
        <v>10751</v>
      </c>
      <c r="AO2658">
        <v>0.107</v>
      </c>
      <c r="AP2658">
        <v>0.89300000000000002</v>
      </c>
      <c r="AQ2658">
        <v>0.01</v>
      </c>
      <c r="AR2658" t="s">
        <v>10751</v>
      </c>
      <c r="AS2658" t="s">
        <v>10751</v>
      </c>
      <c r="AT2658">
        <v>0.96299999999999997</v>
      </c>
      <c r="AU2658">
        <v>0.55900000000000005</v>
      </c>
      <c r="AV2658">
        <v>4.4000000000000004</v>
      </c>
      <c r="AW2658">
        <v>6.7000000000000004E-2</v>
      </c>
      <c r="AX2658">
        <v>4</v>
      </c>
      <c r="AY2658">
        <v>0.50700000000000001</v>
      </c>
      <c r="AZ2658">
        <v>0.27200000000000002</v>
      </c>
      <c r="BA2658">
        <v>4.4999999999999998E-2</v>
      </c>
      <c r="BB2658" t="s">
        <v>10751</v>
      </c>
      <c r="BC2658" t="s">
        <v>10751</v>
      </c>
      <c r="BD2658" t="s">
        <v>10751</v>
      </c>
    </row>
    <row r="2659" spans="1:56">
      <c r="A2659" t="s">
        <v>10750</v>
      </c>
      <c r="B2659">
        <v>3000</v>
      </c>
      <c r="C2659">
        <v>2008</v>
      </c>
      <c r="D2659" s="7">
        <v>1660</v>
      </c>
      <c r="E2659">
        <v>0.11947199999999999</v>
      </c>
      <c r="F2659">
        <v>37.542729999999999</v>
      </c>
      <c r="H2659">
        <v>29.160340000000001</v>
      </c>
      <c r="I2659">
        <f t="shared" si="48"/>
        <v>3.48384414048</v>
      </c>
      <c r="K2659">
        <v>25.125969999999999</v>
      </c>
      <c r="L2659">
        <v>33.179310000000001</v>
      </c>
      <c r="M2659">
        <v>304.76319999999998</v>
      </c>
      <c r="N2659">
        <v>353.69778000000002</v>
      </c>
      <c r="O2659">
        <v>267.84764999999999</v>
      </c>
      <c r="P2659">
        <v>42.622639999999997</v>
      </c>
      <c r="Q2659">
        <v>117.7007</v>
      </c>
      <c r="R2659">
        <v>134.87610000000001</v>
      </c>
      <c r="S2659">
        <v>9.8178999999999998</v>
      </c>
      <c r="T2659">
        <v>1.1445289999999999</v>
      </c>
      <c r="U2659">
        <v>4.4958999999999999E-2</v>
      </c>
      <c r="V2659">
        <v>45.155279999999998</v>
      </c>
      <c r="W2659">
        <v>0.98</v>
      </c>
      <c r="X2659">
        <v>8.9999999999999993E-3</v>
      </c>
      <c r="Y2659">
        <v>1.0999999999999999E-2</v>
      </c>
      <c r="Z2659">
        <v>0.12</v>
      </c>
      <c r="AA2659" t="s">
        <v>10751</v>
      </c>
      <c r="AB2659">
        <v>0.66900000000000004</v>
      </c>
      <c r="AC2659">
        <v>0.123</v>
      </c>
      <c r="AD2659" t="s">
        <v>10751</v>
      </c>
      <c r="AE2659" t="s">
        <v>10751</v>
      </c>
      <c r="AF2659">
        <v>1.2999999999999999E-2</v>
      </c>
      <c r="AG2659">
        <v>0.98699999999999999</v>
      </c>
      <c r="AH2659" t="s">
        <v>10751</v>
      </c>
      <c r="AI2659" t="s">
        <v>10751</v>
      </c>
      <c r="AJ2659" t="s">
        <v>10751</v>
      </c>
      <c r="AK2659" t="s">
        <v>10751</v>
      </c>
      <c r="AL2659" t="s">
        <v>10751</v>
      </c>
      <c r="AM2659" t="s">
        <v>10751</v>
      </c>
      <c r="AN2659" t="s">
        <v>10751</v>
      </c>
      <c r="AO2659">
        <v>0.123</v>
      </c>
      <c r="AP2659">
        <v>0.877</v>
      </c>
      <c r="AQ2659">
        <v>1.2999999999999999E-2</v>
      </c>
      <c r="AR2659" t="s">
        <v>10751</v>
      </c>
      <c r="AS2659" t="s">
        <v>10751</v>
      </c>
      <c r="AT2659">
        <v>0.98099999999999998</v>
      </c>
      <c r="AU2659">
        <v>0.63800000000000001</v>
      </c>
      <c r="AV2659">
        <v>4.5</v>
      </c>
      <c r="AW2659">
        <v>8.7999999999999995E-2</v>
      </c>
      <c r="AX2659">
        <v>4</v>
      </c>
      <c r="AY2659">
        <v>0.46500000000000002</v>
      </c>
      <c r="AZ2659">
        <v>0.27400000000000002</v>
      </c>
      <c r="BA2659">
        <v>0.05</v>
      </c>
      <c r="BB2659" t="s">
        <v>10751</v>
      </c>
      <c r="BC2659" t="s">
        <v>10751</v>
      </c>
      <c r="BD2659" t="s">
        <v>10751</v>
      </c>
    </row>
    <row r="2660" spans="1:56">
      <c r="A2660" t="s">
        <v>10750</v>
      </c>
      <c r="B2660">
        <v>3000</v>
      </c>
      <c r="C2660">
        <v>2009</v>
      </c>
      <c r="D2660" s="7">
        <v>1565</v>
      </c>
      <c r="E2660">
        <v>0.168041</v>
      </c>
      <c r="F2660">
        <v>38.389530000000001</v>
      </c>
      <c r="H2660">
        <v>29.76886</v>
      </c>
      <c r="I2660">
        <f t="shared" si="48"/>
        <v>5.0023890032600002</v>
      </c>
      <c r="K2660">
        <v>25.658359999999998</v>
      </c>
      <c r="L2660">
        <v>33.861089999999997</v>
      </c>
      <c r="M2660">
        <v>298.53345999999999</v>
      </c>
      <c r="N2660">
        <v>346.35885000000002</v>
      </c>
      <c r="O2660">
        <v>262.45465000000002</v>
      </c>
      <c r="P2660">
        <v>42.506659999999997</v>
      </c>
      <c r="Q2660">
        <v>115.33629999999999</v>
      </c>
      <c r="R2660">
        <v>135.01179999999999</v>
      </c>
      <c r="S2660">
        <v>9.8321000000000005</v>
      </c>
      <c r="T2660">
        <v>1.171343</v>
      </c>
      <c r="U2660">
        <v>4.5004000000000002E-2</v>
      </c>
      <c r="V2660">
        <v>45.402050000000003</v>
      </c>
      <c r="W2660">
        <v>0.99</v>
      </c>
      <c r="X2660">
        <v>7.0000000000000001E-3</v>
      </c>
      <c r="Y2660">
        <v>3.0000000000000001E-3</v>
      </c>
      <c r="Z2660">
        <v>9.8000000000000004E-2</v>
      </c>
      <c r="AA2660" t="s">
        <v>10751</v>
      </c>
      <c r="AB2660">
        <v>0.77400000000000002</v>
      </c>
      <c r="AC2660">
        <v>6.5000000000000002E-2</v>
      </c>
      <c r="AD2660" t="s">
        <v>10751</v>
      </c>
      <c r="AE2660" t="s">
        <v>10751</v>
      </c>
      <c r="AF2660">
        <v>8.9999999999999993E-3</v>
      </c>
      <c r="AG2660">
        <v>0.99099999999999999</v>
      </c>
      <c r="AH2660" t="s">
        <v>10751</v>
      </c>
      <c r="AI2660" t="s">
        <v>10751</v>
      </c>
      <c r="AJ2660" t="s">
        <v>10751</v>
      </c>
      <c r="AK2660" t="s">
        <v>10751</v>
      </c>
      <c r="AL2660" t="s">
        <v>10751</v>
      </c>
      <c r="AM2660" t="s">
        <v>10751</v>
      </c>
      <c r="AN2660" t="s">
        <v>10751</v>
      </c>
      <c r="AO2660">
        <v>6.5000000000000002E-2</v>
      </c>
      <c r="AP2660">
        <v>0.93500000000000005</v>
      </c>
      <c r="AQ2660">
        <v>0.01</v>
      </c>
      <c r="AR2660" t="s">
        <v>10751</v>
      </c>
      <c r="AS2660" t="s">
        <v>10751</v>
      </c>
      <c r="AT2660">
        <v>0.98799999999999999</v>
      </c>
      <c r="AU2660">
        <v>0.79400000000000004</v>
      </c>
      <c r="AV2660">
        <v>4.4000000000000004</v>
      </c>
      <c r="AW2660">
        <v>6.3E-2</v>
      </c>
      <c r="AX2660">
        <v>4</v>
      </c>
      <c r="AY2660">
        <v>0.59899999999999998</v>
      </c>
      <c r="AZ2660">
        <v>0.22900000000000001</v>
      </c>
      <c r="BA2660">
        <v>4.3999999999999997E-2</v>
      </c>
      <c r="BB2660" t="s">
        <v>10751</v>
      </c>
      <c r="BC2660" t="s">
        <v>10751</v>
      </c>
      <c r="BD2660" t="s">
        <v>10751</v>
      </c>
    </row>
    <row r="2661" spans="1:56">
      <c r="A2661" t="s">
        <v>10750</v>
      </c>
      <c r="B2661">
        <v>3000</v>
      </c>
      <c r="C2661">
        <v>2010</v>
      </c>
      <c r="D2661" s="7">
        <v>1809</v>
      </c>
      <c r="E2661">
        <v>0.162771</v>
      </c>
      <c r="F2661">
        <v>38.161650000000002</v>
      </c>
      <c r="H2661">
        <v>29.620989999999999</v>
      </c>
      <c r="I2661">
        <f t="shared" si="48"/>
        <v>4.8214381632899999</v>
      </c>
      <c r="K2661">
        <v>25.48338</v>
      </c>
      <c r="L2661">
        <v>33.755580000000002</v>
      </c>
      <c r="M2661">
        <v>300.02368000000001</v>
      </c>
      <c r="N2661">
        <v>348.73707000000002</v>
      </c>
      <c r="O2661">
        <v>263.27498000000003</v>
      </c>
      <c r="P2661">
        <v>42.691369999999999</v>
      </c>
      <c r="Q2661">
        <v>116.1395</v>
      </c>
      <c r="R2661">
        <v>138.45349999999999</v>
      </c>
      <c r="S2661">
        <v>9.8432999999999993</v>
      </c>
      <c r="T2661">
        <v>1.1962710000000001</v>
      </c>
      <c r="U2661">
        <v>4.6150999999999998E-2</v>
      </c>
      <c r="V2661">
        <v>44.702150000000003</v>
      </c>
      <c r="W2661">
        <v>1</v>
      </c>
      <c r="X2661">
        <v>0</v>
      </c>
      <c r="Y2661" t="s">
        <v>10751</v>
      </c>
      <c r="Z2661">
        <v>6.3E-2</v>
      </c>
      <c r="AA2661" t="s">
        <v>10751</v>
      </c>
      <c r="AB2661">
        <v>0.83199999999999996</v>
      </c>
      <c r="AC2661">
        <v>2.8000000000000001E-2</v>
      </c>
      <c r="AD2661" t="s">
        <v>10751</v>
      </c>
      <c r="AE2661" t="s">
        <v>10751</v>
      </c>
      <c r="AF2661">
        <v>1.0999999999999999E-2</v>
      </c>
      <c r="AG2661">
        <v>0.98899999999999999</v>
      </c>
      <c r="AH2661" t="s">
        <v>10751</v>
      </c>
      <c r="AI2661" t="s">
        <v>10751</v>
      </c>
      <c r="AJ2661" t="s">
        <v>10751</v>
      </c>
      <c r="AK2661" t="s">
        <v>10751</v>
      </c>
      <c r="AL2661" t="s">
        <v>10751</v>
      </c>
      <c r="AM2661" t="s">
        <v>10751</v>
      </c>
      <c r="AN2661" t="s">
        <v>10751</v>
      </c>
      <c r="AO2661">
        <v>2.8000000000000001E-2</v>
      </c>
      <c r="AP2661">
        <v>0.97199999999999998</v>
      </c>
      <c r="AQ2661">
        <v>1.0999999999999999E-2</v>
      </c>
      <c r="AR2661" t="s">
        <v>10751</v>
      </c>
      <c r="AS2661">
        <v>2.8000000000000001E-2</v>
      </c>
      <c r="AT2661">
        <v>0.97199999999999998</v>
      </c>
      <c r="AU2661">
        <v>0.90300000000000002</v>
      </c>
      <c r="AV2661">
        <v>4.3</v>
      </c>
      <c r="AW2661">
        <v>7.6999999999999999E-2</v>
      </c>
      <c r="AX2661">
        <v>4</v>
      </c>
      <c r="AY2661">
        <v>0.61899999999999999</v>
      </c>
      <c r="AZ2661">
        <v>0.23899999999999999</v>
      </c>
      <c r="BA2661">
        <v>3.6999999999999998E-2</v>
      </c>
      <c r="BB2661" t="s">
        <v>10751</v>
      </c>
      <c r="BC2661" t="s">
        <v>10751</v>
      </c>
      <c r="BD2661" t="s">
        <v>10751</v>
      </c>
    </row>
    <row r="2662" spans="1:56">
      <c r="A2662" t="s">
        <v>10750</v>
      </c>
      <c r="B2662">
        <v>3000</v>
      </c>
      <c r="C2662">
        <v>2011</v>
      </c>
      <c r="D2662" s="7">
        <v>1085</v>
      </c>
      <c r="E2662">
        <v>9.0258000000000005E-2</v>
      </c>
      <c r="F2662">
        <v>38.593400000000003</v>
      </c>
      <c r="H2662">
        <v>29.4712</v>
      </c>
      <c r="I2662">
        <f t="shared" si="48"/>
        <v>2.6600115696</v>
      </c>
      <c r="K2662">
        <v>25.584969999999998</v>
      </c>
      <c r="L2662">
        <v>33.285269999999997</v>
      </c>
      <c r="M2662">
        <v>301.54862000000003</v>
      </c>
      <c r="N2662">
        <v>347.35230999999999</v>
      </c>
      <c r="O2662">
        <v>266.99495999999999</v>
      </c>
      <c r="P2662">
        <v>42.989179999999998</v>
      </c>
      <c r="Q2662">
        <v>113.6174</v>
      </c>
      <c r="R2662">
        <v>138.83250000000001</v>
      </c>
      <c r="S2662">
        <v>9.7425999999999995</v>
      </c>
      <c r="T2662">
        <v>1.227406</v>
      </c>
      <c r="U2662">
        <v>4.6276999999999999E-2</v>
      </c>
      <c r="V2662">
        <v>44.427959999999999</v>
      </c>
      <c r="W2662">
        <v>0.999</v>
      </c>
      <c r="X2662">
        <v>1E-3</v>
      </c>
      <c r="Y2662">
        <v>0</v>
      </c>
      <c r="Z2662">
        <v>7.4999999999999997E-2</v>
      </c>
      <c r="AA2662" t="s">
        <v>10751</v>
      </c>
      <c r="AB2662">
        <v>0.76300000000000001</v>
      </c>
      <c r="AC2662">
        <v>2.3E-2</v>
      </c>
      <c r="AD2662" t="s">
        <v>10751</v>
      </c>
      <c r="AE2662" t="s">
        <v>10751</v>
      </c>
      <c r="AF2662">
        <v>3.1E-2</v>
      </c>
      <c r="AG2662">
        <v>0.96899999999999997</v>
      </c>
      <c r="AH2662" t="s">
        <v>10751</v>
      </c>
      <c r="AI2662" t="s">
        <v>10751</v>
      </c>
      <c r="AJ2662" t="s">
        <v>10751</v>
      </c>
      <c r="AK2662" t="s">
        <v>10751</v>
      </c>
      <c r="AL2662" t="s">
        <v>10751</v>
      </c>
      <c r="AM2662" t="s">
        <v>10751</v>
      </c>
      <c r="AN2662">
        <v>1E-3</v>
      </c>
      <c r="AO2662">
        <v>2.8000000000000001E-2</v>
      </c>
      <c r="AP2662">
        <v>0.97099999999999997</v>
      </c>
      <c r="AQ2662">
        <v>3.7999999999999999E-2</v>
      </c>
      <c r="AR2662" t="s">
        <v>10751</v>
      </c>
      <c r="AS2662">
        <v>1.2999999999999999E-2</v>
      </c>
      <c r="AT2662">
        <v>0.97</v>
      </c>
      <c r="AU2662">
        <v>0.89</v>
      </c>
      <c r="AV2662">
        <v>4.7</v>
      </c>
      <c r="AW2662">
        <v>0.13800000000000001</v>
      </c>
      <c r="AX2662">
        <v>4</v>
      </c>
      <c r="AY2662">
        <v>0.442</v>
      </c>
      <c r="AZ2662">
        <v>0.21199999999999999</v>
      </c>
      <c r="BA2662">
        <v>0.185</v>
      </c>
      <c r="BB2662" t="s">
        <v>10751</v>
      </c>
      <c r="BC2662" t="s">
        <v>10751</v>
      </c>
      <c r="BD2662" t="s">
        <v>10751</v>
      </c>
    </row>
    <row r="2663" spans="1:56">
      <c r="A2663" t="s">
        <v>10750</v>
      </c>
      <c r="B2663">
        <v>3000</v>
      </c>
      <c r="C2663">
        <v>2012</v>
      </c>
      <c r="D2663" s="7">
        <v>1875</v>
      </c>
      <c r="E2663">
        <v>0.13941000000000001</v>
      </c>
      <c r="F2663">
        <v>40.22439</v>
      </c>
      <c r="H2663">
        <v>30.783660000000001</v>
      </c>
      <c r="I2663">
        <f t="shared" si="48"/>
        <v>4.2915500406000007</v>
      </c>
      <c r="K2663">
        <v>26.521840000000001</v>
      </c>
      <c r="L2663">
        <v>35.030119999999997</v>
      </c>
      <c r="M2663">
        <v>288.69211000000001</v>
      </c>
      <c r="N2663">
        <v>335.08233999999999</v>
      </c>
      <c r="O2663">
        <v>253.69596999999999</v>
      </c>
      <c r="P2663">
        <v>43.350349999999999</v>
      </c>
      <c r="Q2663">
        <v>114.0116</v>
      </c>
      <c r="R2663">
        <v>145.01439999999999</v>
      </c>
      <c r="S2663">
        <v>9.3402999999999992</v>
      </c>
      <c r="T2663">
        <v>1.274953</v>
      </c>
      <c r="U2663">
        <v>4.8337999999999999E-2</v>
      </c>
      <c r="V2663">
        <v>46.44849</v>
      </c>
      <c r="W2663">
        <v>0.99199999999999999</v>
      </c>
      <c r="X2663">
        <v>8.0000000000000002E-3</v>
      </c>
      <c r="Y2663">
        <v>0</v>
      </c>
      <c r="Z2663">
        <v>0.08</v>
      </c>
      <c r="AA2663">
        <v>1.4E-2</v>
      </c>
      <c r="AB2663">
        <v>0.79800000000000004</v>
      </c>
      <c r="AC2663">
        <v>1.2E-2</v>
      </c>
      <c r="AD2663" t="s">
        <v>10751</v>
      </c>
      <c r="AE2663" t="s">
        <v>10751</v>
      </c>
      <c r="AF2663">
        <v>0.27400000000000002</v>
      </c>
      <c r="AG2663">
        <v>0.72599999999999998</v>
      </c>
      <c r="AH2663" t="s">
        <v>10751</v>
      </c>
      <c r="AI2663" t="s">
        <v>10751</v>
      </c>
      <c r="AJ2663" t="s">
        <v>10751</v>
      </c>
      <c r="AK2663" t="s">
        <v>10751</v>
      </c>
      <c r="AL2663" t="s">
        <v>10751</v>
      </c>
      <c r="AM2663" t="s">
        <v>10751</v>
      </c>
      <c r="AN2663">
        <v>2E-3</v>
      </c>
      <c r="AO2663">
        <v>1.2999999999999999E-2</v>
      </c>
      <c r="AP2663">
        <v>0.98599999999999999</v>
      </c>
      <c r="AQ2663">
        <v>2.8000000000000001E-2</v>
      </c>
      <c r="AR2663" t="s">
        <v>10751</v>
      </c>
      <c r="AS2663">
        <v>0.01</v>
      </c>
      <c r="AT2663">
        <v>0.97599999999999998</v>
      </c>
      <c r="AU2663">
        <v>0.98</v>
      </c>
      <c r="AV2663">
        <v>5.3</v>
      </c>
      <c r="AW2663">
        <v>9.6000000000000002E-2</v>
      </c>
      <c r="AX2663">
        <v>4</v>
      </c>
      <c r="AY2663">
        <v>0.14299999999999999</v>
      </c>
      <c r="AZ2663">
        <v>0.27</v>
      </c>
      <c r="BA2663">
        <v>0.47899999999999998</v>
      </c>
      <c r="BB2663" t="s">
        <v>10751</v>
      </c>
      <c r="BC2663" t="s">
        <v>10751</v>
      </c>
      <c r="BD2663" t="s">
        <v>10751</v>
      </c>
    </row>
    <row r="2664" spans="1:56">
      <c r="A2664" t="s">
        <v>10750</v>
      </c>
      <c r="B2664">
        <v>3000</v>
      </c>
      <c r="C2664">
        <v>2013</v>
      </c>
      <c r="D2664" s="7">
        <v>2113</v>
      </c>
      <c r="E2664">
        <v>0.13902100000000001</v>
      </c>
      <c r="F2664">
        <v>40.293889999999998</v>
      </c>
      <c r="H2664">
        <v>30.964449999999999</v>
      </c>
      <c r="I2664">
        <f t="shared" si="48"/>
        <v>4.3047088034500005</v>
      </c>
      <c r="K2664">
        <v>26.668369999999999</v>
      </c>
      <c r="L2664">
        <v>35.247999999999998</v>
      </c>
      <c r="M2664">
        <v>286.9196</v>
      </c>
      <c r="N2664">
        <v>333.16036000000003</v>
      </c>
      <c r="O2664">
        <v>252.03621999999999</v>
      </c>
      <c r="P2664">
        <v>43.555430000000001</v>
      </c>
      <c r="Q2664">
        <v>111.9533</v>
      </c>
      <c r="R2664">
        <v>146.0692</v>
      </c>
      <c r="S2664">
        <v>9.3077000000000005</v>
      </c>
      <c r="T2664">
        <v>1.308603</v>
      </c>
      <c r="U2664">
        <v>4.8689999999999997E-2</v>
      </c>
      <c r="V2664">
        <v>46.873339999999999</v>
      </c>
      <c r="W2664">
        <v>0.97199999999999998</v>
      </c>
      <c r="X2664">
        <v>8.0000000000000002E-3</v>
      </c>
      <c r="Y2664">
        <v>2.1000000000000001E-2</v>
      </c>
      <c r="Z2664">
        <v>8.1000000000000003E-2</v>
      </c>
      <c r="AA2664">
        <v>4.4999999999999998E-2</v>
      </c>
      <c r="AB2664">
        <v>0.77400000000000002</v>
      </c>
      <c r="AC2664">
        <v>0.01</v>
      </c>
      <c r="AD2664" t="s">
        <v>10751</v>
      </c>
      <c r="AE2664" t="s">
        <v>10751</v>
      </c>
      <c r="AF2664">
        <v>0.21299999999999999</v>
      </c>
      <c r="AG2664">
        <v>0.78600000000000003</v>
      </c>
      <c r="AH2664" t="s">
        <v>10751</v>
      </c>
      <c r="AI2664">
        <v>1E-3</v>
      </c>
      <c r="AJ2664" t="s">
        <v>10751</v>
      </c>
      <c r="AK2664">
        <v>1E-3</v>
      </c>
      <c r="AL2664" t="s">
        <v>10751</v>
      </c>
      <c r="AM2664" t="s">
        <v>10751</v>
      </c>
      <c r="AN2664">
        <v>0</v>
      </c>
      <c r="AO2664">
        <v>0.01</v>
      </c>
      <c r="AP2664">
        <v>0.98799999999999999</v>
      </c>
      <c r="AQ2664">
        <v>3.6999999999999998E-2</v>
      </c>
      <c r="AR2664">
        <v>4.0000000000000001E-3</v>
      </c>
      <c r="AS2664">
        <v>8.0000000000000002E-3</v>
      </c>
      <c r="AT2664">
        <v>0.97699999999999998</v>
      </c>
      <c r="AU2664">
        <v>0.98599999999999999</v>
      </c>
      <c r="AV2664">
        <v>5.4</v>
      </c>
      <c r="AW2664">
        <v>9.0999999999999998E-2</v>
      </c>
      <c r="AX2664">
        <v>4</v>
      </c>
      <c r="AY2664">
        <v>0.15</v>
      </c>
      <c r="AZ2664">
        <v>0.2</v>
      </c>
      <c r="BA2664">
        <v>0.55000000000000004</v>
      </c>
      <c r="BB2664" t="s">
        <v>10751</v>
      </c>
      <c r="BC2664" t="s">
        <v>10751</v>
      </c>
      <c r="BD2664" t="s">
        <v>10751</v>
      </c>
    </row>
    <row r="2665" spans="1:56">
      <c r="A2665" t="s">
        <v>10750</v>
      </c>
      <c r="B2665">
        <v>3000</v>
      </c>
      <c r="C2665">
        <v>2014</v>
      </c>
      <c r="D2665" s="7">
        <v>1833</v>
      </c>
      <c r="E2665">
        <v>0.118142</v>
      </c>
      <c r="F2665">
        <v>41.251010000000001</v>
      </c>
      <c r="H2665">
        <v>31.37717</v>
      </c>
      <c r="I2665">
        <f t="shared" si="48"/>
        <v>3.7069616181399998</v>
      </c>
      <c r="K2665">
        <v>27.137789999999999</v>
      </c>
      <c r="L2665">
        <v>35.56888</v>
      </c>
      <c r="M2665">
        <v>282.88583999999997</v>
      </c>
      <c r="N2665">
        <v>327.16322000000002</v>
      </c>
      <c r="O2665">
        <v>249.4836</v>
      </c>
      <c r="P2665">
        <v>43.934620000000002</v>
      </c>
      <c r="Q2665">
        <v>113.13930000000001</v>
      </c>
      <c r="R2665">
        <v>145.42789999999999</v>
      </c>
      <c r="S2665">
        <v>9.1895000000000007</v>
      </c>
      <c r="T2665">
        <v>1.287612</v>
      </c>
      <c r="U2665">
        <v>4.8475999999999998E-2</v>
      </c>
      <c r="V2665">
        <v>47.793210000000002</v>
      </c>
      <c r="W2665">
        <v>0.98799999999999999</v>
      </c>
      <c r="X2665">
        <v>2E-3</v>
      </c>
      <c r="Y2665">
        <v>0.01</v>
      </c>
      <c r="Z2665">
        <v>6.3E-2</v>
      </c>
      <c r="AA2665">
        <v>8.6999999999999994E-2</v>
      </c>
      <c r="AB2665">
        <v>0.42599999999999999</v>
      </c>
      <c r="AC2665">
        <v>6.0000000000000001E-3</v>
      </c>
      <c r="AD2665" t="s">
        <v>10751</v>
      </c>
      <c r="AE2665" t="s">
        <v>10751</v>
      </c>
      <c r="AF2665">
        <v>0.35</v>
      </c>
      <c r="AG2665">
        <v>0.64500000000000002</v>
      </c>
      <c r="AH2665" t="s">
        <v>10751</v>
      </c>
      <c r="AI2665">
        <v>5.0000000000000001E-3</v>
      </c>
      <c r="AJ2665" t="s">
        <v>10751</v>
      </c>
      <c r="AK2665">
        <v>5.0000000000000001E-3</v>
      </c>
      <c r="AL2665" t="s">
        <v>10751</v>
      </c>
      <c r="AM2665" t="s">
        <v>10751</v>
      </c>
      <c r="AN2665">
        <v>0</v>
      </c>
      <c r="AO2665">
        <v>6.0000000000000001E-3</v>
      </c>
      <c r="AP2665">
        <v>0.98899999999999999</v>
      </c>
      <c r="AQ2665">
        <v>3.3000000000000002E-2</v>
      </c>
      <c r="AR2665" t="s">
        <v>10751</v>
      </c>
      <c r="AS2665">
        <v>4.0000000000000001E-3</v>
      </c>
      <c r="AT2665">
        <v>0.96799999999999997</v>
      </c>
      <c r="AU2665">
        <v>0.97199999999999998</v>
      </c>
      <c r="AV2665">
        <v>5.2</v>
      </c>
      <c r="AW2665">
        <v>0.41799999999999998</v>
      </c>
      <c r="AX2665">
        <v>4</v>
      </c>
      <c r="AY2665">
        <v>2.8000000000000001E-2</v>
      </c>
      <c r="AZ2665">
        <v>2.7E-2</v>
      </c>
      <c r="BA2665">
        <v>0.52100000000000002</v>
      </c>
      <c r="BB2665" t="s">
        <v>10751</v>
      </c>
      <c r="BC2665" t="s">
        <v>10751</v>
      </c>
      <c r="BD2665" t="s">
        <v>10751</v>
      </c>
    </row>
    <row r="2666" spans="1:56">
      <c r="A2666" t="s">
        <v>10750</v>
      </c>
      <c r="B2666">
        <v>3000</v>
      </c>
      <c r="C2666">
        <v>2015</v>
      </c>
      <c r="D2666" s="7">
        <v>1764</v>
      </c>
      <c r="E2666">
        <v>0.105374</v>
      </c>
      <c r="F2666">
        <v>41.810429999999997</v>
      </c>
      <c r="H2666">
        <v>31.746749999999999</v>
      </c>
      <c r="I2666">
        <f t="shared" si="48"/>
        <v>3.3452820344999998</v>
      </c>
      <c r="K2666">
        <v>27.451260000000001</v>
      </c>
      <c r="L2666">
        <v>35.995849999999997</v>
      </c>
      <c r="M2666">
        <v>279.37067999999999</v>
      </c>
      <c r="N2666">
        <v>323.22052000000002</v>
      </c>
      <c r="O2666">
        <v>246.29097999999999</v>
      </c>
      <c r="P2666">
        <v>43.837789999999998</v>
      </c>
      <c r="Q2666">
        <v>111.447</v>
      </c>
      <c r="R2666">
        <v>143.66489999999999</v>
      </c>
      <c r="S2666">
        <v>9.2430000000000003</v>
      </c>
      <c r="T2666">
        <v>1.2936939999999999</v>
      </c>
      <c r="U2666">
        <v>4.7888E-2</v>
      </c>
      <c r="V2666">
        <v>48.596919999999997</v>
      </c>
      <c r="W2666">
        <v>0.98599999999999999</v>
      </c>
      <c r="X2666">
        <v>2E-3</v>
      </c>
      <c r="Y2666">
        <v>1.2E-2</v>
      </c>
      <c r="Z2666">
        <v>6.3E-2</v>
      </c>
      <c r="AA2666">
        <v>6.2E-2</v>
      </c>
      <c r="AB2666">
        <v>0.375</v>
      </c>
      <c r="AC2666">
        <v>4.0000000000000001E-3</v>
      </c>
      <c r="AD2666" t="s">
        <v>10751</v>
      </c>
      <c r="AE2666" t="s">
        <v>10751</v>
      </c>
      <c r="AF2666">
        <v>0.25900000000000001</v>
      </c>
      <c r="AG2666">
        <v>0.73299999999999998</v>
      </c>
      <c r="AH2666" t="s">
        <v>10751</v>
      </c>
      <c r="AI2666">
        <v>7.0000000000000001E-3</v>
      </c>
      <c r="AJ2666" t="s">
        <v>10751</v>
      </c>
      <c r="AK2666">
        <v>7.0000000000000001E-3</v>
      </c>
      <c r="AL2666" t="s">
        <v>10751</v>
      </c>
      <c r="AM2666" t="s">
        <v>10751</v>
      </c>
      <c r="AN2666">
        <v>0</v>
      </c>
      <c r="AO2666">
        <v>5.0000000000000001E-3</v>
      </c>
      <c r="AP2666">
        <v>0.98799999999999999</v>
      </c>
      <c r="AQ2666">
        <v>5.2999999999999999E-2</v>
      </c>
      <c r="AR2666">
        <v>3.0000000000000001E-3</v>
      </c>
      <c r="AS2666">
        <v>3.0000000000000001E-3</v>
      </c>
      <c r="AT2666">
        <v>0.96899999999999997</v>
      </c>
      <c r="AU2666">
        <v>0.97199999999999998</v>
      </c>
      <c r="AV2666">
        <v>5</v>
      </c>
      <c r="AW2666">
        <v>0.495</v>
      </c>
      <c r="AX2666">
        <v>4</v>
      </c>
      <c r="AY2666">
        <v>2.8000000000000001E-2</v>
      </c>
      <c r="AZ2666">
        <v>1.7999999999999999E-2</v>
      </c>
      <c r="BA2666">
        <v>0.45400000000000001</v>
      </c>
      <c r="BB2666" t="s">
        <v>10751</v>
      </c>
      <c r="BC2666" t="s">
        <v>10751</v>
      </c>
      <c r="BD2666" t="s">
        <v>10751</v>
      </c>
    </row>
    <row r="2667" spans="1:56">
      <c r="A2667" t="s">
        <v>10750</v>
      </c>
      <c r="B2667">
        <v>3000</v>
      </c>
      <c r="C2667">
        <v>2016</v>
      </c>
      <c r="D2667" s="7">
        <v>1920</v>
      </c>
      <c r="E2667">
        <v>0.11792800000000001</v>
      </c>
      <c r="F2667">
        <v>42.558959999999999</v>
      </c>
      <c r="H2667">
        <v>32.249580000000002</v>
      </c>
      <c r="I2667">
        <f t="shared" si="48"/>
        <v>3.8031284702400003</v>
      </c>
      <c r="K2667">
        <v>27.844010000000001</v>
      </c>
      <c r="L2667">
        <v>36.620669999999997</v>
      </c>
      <c r="M2667">
        <v>275.22606000000002</v>
      </c>
      <c r="N2667">
        <v>318.85897999999997</v>
      </c>
      <c r="O2667">
        <v>242.31</v>
      </c>
      <c r="P2667">
        <v>44.388199999999998</v>
      </c>
      <c r="Q2667">
        <v>110.33880000000001</v>
      </c>
      <c r="R2667">
        <v>147.94669999999999</v>
      </c>
      <c r="S2667">
        <v>9.0388999999999999</v>
      </c>
      <c r="T2667">
        <v>1.3559380000000001</v>
      </c>
      <c r="U2667">
        <v>4.9315999999999999E-2</v>
      </c>
      <c r="V2667">
        <v>49.129190000000001</v>
      </c>
      <c r="W2667">
        <v>0.98199999999999998</v>
      </c>
      <c r="X2667">
        <v>1.0999999999999999E-2</v>
      </c>
      <c r="Y2667">
        <v>7.0000000000000001E-3</v>
      </c>
      <c r="Z2667">
        <v>4.4999999999999998E-2</v>
      </c>
      <c r="AA2667">
        <v>7.1999999999999995E-2</v>
      </c>
      <c r="AB2667">
        <v>0.41499999999999998</v>
      </c>
      <c r="AC2667">
        <v>4.0000000000000001E-3</v>
      </c>
      <c r="AD2667" t="s">
        <v>10751</v>
      </c>
      <c r="AE2667" t="s">
        <v>10751</v>
      </c>
      <c r="AF2667">
        <v>0.40400000000000003</v>
      </c>
      <c r="AG2667">
        <v>0.59199999999999997</v>
      </c>
      <c r="AH2667" t="s">
        <v>10751</v>
      </c>
      <c r="AI2667">
        <v>4.0000000000000001E-3</v>
      </c>
      <c r="AJ2667" t="s">
        <v>10751</v>
      </c>
      <c r="AK2667">
        <v>4.0000000000000001E-3</v>
      </c>
      <c r="AL2667" t="s">
        <v>10751</v>
      </c>
      <c r="AM2667" t="s">
        <v>10751</v>
      </c>
      <c r="AN2667" t="s">
        <v>10751</v>
      </c>
      <c r="AO2667">
        <v>5.0000000000000001E-3</v>
      </c>
      <c r="AP2667">
        <v>0.99099999999999999</v>
      </c>
      <c r="AQ2667">
        <v>0.14699999999999999</v>
      </c>
      <c r="AR2667">
        <v>4.0000000000000001E-3</v>
      </c>
      <c r="AS2667" t="s">
        <v>10751</v>
      </c>
      <c r="AT2667">
        <v>0.996</v>
      </c>
      <c r="AU2667">
        <v>0.996</v>
      </c>
      <c r="AV2667">
        <v>5.2</v>
      </c>
      <c r="AW2667">
        <v>0.46300000000000002</v>
      </c>
      <c r="AX2667">
        <v>4</v>
      </c>
      <c r="AY2667">
        <v>2.3E-2</v>
      </c>
      <c r="AZ2667">
        <v>7.0000000000000001E-3</v>
      </c>
      <c r="BA2667">
        <v>0.503</v>
      </c>
      <c r="BB2667" t="s">
        <v>10751</v>
      </c>
      <c r="BC2667" t="s">
        <v>10751</v>
      </c>
      <c r="BD2667" t="s">
        <v>10751</v>
      </c>
    </row>
    <row r="2668" spans="1:56">
      <c r="A2668" t="s">
        <v>10750</v>
      </c>
      <c r="B2668">
        <v>3000</v>
      </c>
      <c r="C2668">
        <v>2017</v>
      </c>
      <c r="D2668" s="7">
        <v>1897</v>
      </c>
      <c r="E2668">
        <v>0.11147700000000001</v>
      </c>
      <c r="F2668">
        <v>43.746160000000003</v>
      </c>
      <c r="H2668">
        <v>33.453220000000002</v>
      </c>
      <c r="I2668">
        <f t="shared" si="48"/>
        <v>3.7292646059400005</v>
      </c>
      <c r="K2668">
        <v>28.901540000000001</v>
      </c>
      <c r="L2668">
        <v>37.963590000000003</v>
      </c>
      <c r="M2668">
        <v>265.28429</v>
      </c>
      <c r="N2668">
        <v>307.15663999999998</v>
      </c>
      <c r="O2668">
        <v>233.69637</v>
      </c>
      <c r="P2668">
        <v>44.573050000000002</v>
      </c>
      <c r="Q2668">
        <v>109.1069</v>
      </c>
      <c r="R2668">
        <v>146.04400000000001</v>
      </c>
      <c r="S2668">
        <v>9.0709</v>
      </c>
      <c r="T2668">
        <v>1.3651629999999999</v>
      </c>
      <c r="U2668">
        <v>4.8681000000000002E-2</v>
      </c>
      <c r="V2668">
        <v>50.826050000000002</v>
      </c>
      <c r="W2668">
        <v>0.98499999999999999</v>
      </c>
      <c r="X2668">
        <v>6.0000000000000001E-3</v>
      </c>
      <c r="Y2668">
        <v>8.9999999999999993E-3</v>
      </c>
      <c r="Z2668">
        <v>4.5999999999999999E-2</v>
      </c>
      <c r="AA2668">
        <v>1.2E-2</v>
      </c>
      <c r="AB2668">
        <v>0.442</v>
      </c>
      <c r="AC2668">
        <v>2E-3</v>
      </c>
      <c r="AD2668" t="s">
        <v>10751</v>
      </c>
      <c r="AE2668" t="s">
        <v>10751</v>
      </c>
      <c r="AF2668">
        <v>0.33300000000000002</v>
      </c>
      <c r="AG2668">
        <v>0.66300000000000003</v>
      </c>
      <c r="AH2668" t="s">
        <v>10751</v>
      </c>
      <c r="AI2668">
        <v>5.0000000000000001E-3</v>
      </c>
      <c r="AJ2668" t="s">
        <v>10751</v>
      </c>
      <c r="AK2668">
        <v>5.0000000000000001E-3</v>
      </c>
      <c r="AL2668" t="s">
        <v>10751</v>
      </c>
      <c r="AM2668" t="s">
        <v>10751</v>
      </c>
      <c r="AN2668" t="s">
        <v>10751</v>
      </c>
      <c r="AO2668">
        <v>4.0000000000000001E-3</v>
      </c>
      <c r="AP2668">
        <v>0.99099999999999999</v>
      </c>
      <c r="AQ2668">
        <v>0.24</v>
      </c>
      <c r="AR2668">
        <v>0.11600000000000001</v>
      </c>
      <c r="AS2668" t="s">
        <v>10751</v>
      </c>
      <c r="AT2668">
        <v>0.995</v>
      </c>
      <c r="AU2668">
        <v>0.995</v>
      </c>
      <c r="AV2668">
        <v>5.2</v>
      </c>
      <c r="AW2668">
        <v>0.498</v>
      </c>
      <c r="AX2668">
        <v>4</v>
      </c>
      <c r="AY2668">
        <v>5.0000000000000001E-3</v>
      </c>
      <c r="AZ2668">
        <v>1.0999999999999999E-2</v>
      </c>
      <c r="BA2668">
        <v>0.48199999999999998</v>
      </c>
      <c r="BB2668">
        <v>2E-3</v>
      </c>
      <c r="BC2668" t="s">
        <v>10751</v>
      </c>
      <c r="BD2668" t="s">
        <v>10751</v>
      </c>
    </row>
    <row r="2669" spans="1:56">
      <c r="A2669" t="s">
        <v>10750</v>
      </c>
      <c r="B2669">
        <v>3000</v>
      </c>
      <c r="C2669">
        <v>2018</v>
      </c>
      <c r="D2669" s="7">
        <v>1463</v>
      </c>
      <c r="E2669">
        <v>8.9994000000000005E-2</v>
      </c>
      <c r="F2669">
        <v>43.739019999999996</v>
      </c>
      <c r="H2669">
        <v>33.380380000000002</v>
      </c>
      <c r="I2669">
        <f t="shared" si="48"/>
        <v>3.0040339177200002</v>
      </c>
      <c r="K2669">
        <v>28.94211</v>
      </c>
      <c r="L2669">
        <v>37.747169999999997</v>
      </c>
      <c r="M2669">
        <v>266.08512999999999</v>
      </c>
      <c r="N2669">
        <v>306.92793</v>
      </c>
      <c r="O2669">
        <v>235.27388999999999</v>
      </c>
      <c r="P2669">
        <v>44.551380000000002</v>
      </c>
      <c r="Q2669">
        <v>108.625</v>
      </c>
      <c r="R2669">
        <v>145.78030000000001</v>
      </c>
      <c r="S2669">
        <v>9.1028000000000002</v>
      </c>
      <c r="T2669">
        <v>1.368727</v>
      </c>
      <c r="U2669">
        <v>4.8592999999999997E-2</v>
      </c>
      <c r="V2669">
        <v>50.489409999999999</v>
      </c>
      <c r="W2669">
        <v>0.98899999999999999</v>
      </c>
      <c r="X2669">
        <v>6.0000000000000001E-3</v>
      </c>
      <c r="Y2669">
        <v>5.0000000000000001E-3</v>
      </c>
      <c r="Z2669">
        <v>0.04</v>
      </c>
      <c r="AA2669">
        <v>5.0000000000000001E-3</v>
      </c>
      <c r="AB2669">
        <v>0.42299999999999999</v>
      </c>
      <c r="AC2669">
        <v>1E-3</v>
      </c>
      <c r="AD2669" t="s">
        <v>10751</v>
      </c>
      <c r="AE2669" t="s">
        <v>10751</v>
      </c>
      <c r="AF2669">
        <v>0.34</v>
      </c>
      <c r="AG2669">
        <v>0.65800000000000003</v>
      </c>
      <c r="AH2669" t="s">
        <v>10751</v>
      </c>
      <c r="AI2669">
        <v>2E-3</v>
      </c>
      <c r="AJ2669" t="s">
        <v>10751</v>
      </c>
      <c r="AK2669">
        <v>2E-3</v>
      </c>
      <c r="AL2669" t="s">
        <v>10751</v>
      </c>
      <c r="AM2669" t="s">
        <v>10751</v>
      </c>
      <c r="AN2669" t="s">
        <v>10751</v>
      </c>
      <c r="AO2669">
        <v>4.0000000000000001E-3</v>
      </c>
      <c r="AP2669">
        <v>0.99399999999999999</v>
      </c>
      <c r="AQ2669">
        <v>0.23400000000000001</v>
      </c>
      <c r="AR2669">
        <v>0.11600000000000001</v>
      </c>
      <c r="AS2669" t="s">
        <v>10751</v>
      </c>
      <c r="AT2669">
        <v>0.998</v>
      </c>
      <c r="AU2669">
        <v>0.998</v>
      </c>
      <c r="AV2669">
        <v>5.2</v>
      </c>
      <c r="AW2669">
        <v>0.53200000000000003</v>
      </c>
      <c r="AX2669">
        <v>4</v>
      </c>
      <c r="AY2669">
        <v>2E-3</v>
      </c>
      <c r="AZ2669">
        <v>3.0000000000000001E-3</v>
      </c>
      <c r="BA2669">
        <v>0.46200000000000002</v>
      </c>
      <c r="BB2669">
        <v>1E-3</v>
      </c>
      <c r="BC2669" t="s">
        <v>10751</v>
      </c>
      <c r="BD2669" t="s">
        <v>10751</v>
      </c>
    </row>
    <row r="2670" spans="1:56">
      <c r="A2670" t="s">
        <v>10750</v>
      </c>
      <c r="B2670">
        <v>3000</v>
      </c>
      <c r="C2670">
        <v>2019</v>
      </c>
      <c r="D2670" s="7">
        <v>1359</v>
      </c>
      <c r="E2670">
        <v>8.4201999999999999E-2</v>
      </c>
      <c r="F2670">
        <v>43.893039999999999</v>
      </c>
      <c r="H2670">
        <v>33.436140000000002</v>
      </c>
      <c r="I2670">
        <f t="shared" si="48"/>
        <v>2.8153898602800003</v>
      </c>
      <c r="K2670">
        <v>29.221240000000002</v>
      </c>
      <c r="L2670">
        <v>37.51867</v>
      </c>
      <c r="M2670">
        <v>265.69686999999999</v>
      </c>
      <c r="N2670">
        <v>304.04451999999998</v>
      </c>
      <c r="O2670">
        <v>236.76795000000001</v>
      </c>
      <c r="P2670">
        <v>44.38552</v>
      </c>
      <c r="Q2670">
        <v>109.2625</v>
      </c>
      <c r="R2670">
        <v>143.90520000000001</v>
      </c>
      <c r="S2670">
        <v>9.1447000000000003</v>
      </c>
      <c r="T2670">
        <v>1.3344279999999999</v>
      </c>
      <c r="U2670">
        <v>4.7967999999999997E-2</v>
      </c>
      <c r="V2670">
        <v>50.724600000000002</v>
      </c>
      <c r="W2670">
        <v>0.98199999999999998</v>
      </c>
      <c r="X2670">
        <v>1.2999999999999999E-2</v>
      </c>
      <c r="Y2670">
        <v>5.0000000000000001E-3</v>
      </c>
      <c r="Z2670">
        <v>0.04</v>
      </c>
      <c r="AA2670">
        <v>1.0999999999999999E-2</v>
      </c>
      <c r="AB2670">
        <v>0.24299999999999999</v>
      </c>
      <c r="AC2670">
        <v>1.7999999999999999E-2</v>
      </c>
      <c r="AD2670" t="s">
        <v>10751</v>
      </c>
      <c r="AE2670" t="s">
        <v>10751</v>
      </c>
      <c r="AF2670">
        <v>0.27</v>
      </c>
      <c r="AG2670">
        <v>0.72899999999999998</v>
      </c>
      <c r="AH2670" t="s">
        <v>10751</v>
      </c>
      <c r="AI2670">
        <v>1E-3</v>
      </c>
      <c r="AJ2670" t="s">
        <v>10751</v>
      </c>
      <c r="AK2670">
        <v>1E-3</v>
      </c>
      <c r="AL2670" t="s">
        <v>10751</v>
      </c>
      <c r="AM2670" t="s">
        <v>10751</v>
      </c>
      <c r="AN2670" t="s">
        <v>10751</v>
      </c>
      <c r="AO2670">
        <v>2.5999999999999999E-2</v>
      </c>
      <c r="AP2670">
        <v>0.97299999999999998</v>
      </c>
      <c r="AQ2670">
        <v>0.184</v>
      </c>
      <c r="AR2670">
        <v>4.4999999999999998E-2</v>
      </c>
      <c r="AS2670" t="s">
        <v>10751</v>
      </c>
      <c r="AT2670">
        <v>0.999</v>
      </c>
      <c r="AU2670">
        <v>0.999</v>
      </c>
      <c r="AV2670">
        <v>4.3</v>
      </c>
      <c r="AW2670">
        <v>0.68700000000000006</v>
      </c>
      <c r="AX2670">
        <v>4</v>
      </c>
      <c r="AY2670">
        <v>1E-3</v>
      </c>
      <c r="AZ2670">
        <v>1E-3</v>
      </c>
      <c r="BA2670">
        <v>0.28499999999999998</v>
      </c>
      <c r="BB2670">
        <v>3.0000000000000001E-3</v>
      </c>
      <c r="BC2670">
        <v>4.0000000000000001E-3</v>
      </c>
      <c r="BD2670" t="s">
        <v>10751</v>
      </c>
    </row>
    <row r="2671" spans="1:56">
      <c r="A2671" t="s">
        <v>10750</v>
      </c>
      <c r="B2671">
        <v>3000</v>
      </c>
      <c r="C2671">
        <v>2020</v>
      </c>
      <c r="D2671" s="7">
        <v>1100</v>
      </c>
      <c r="E2671">
        <v>8.0141000000000004E-2</v>
      </c>
      <c r="F2671">
        <v>44.962479999999999</v>
      </c>
      <c r="H2671">
        <v>34.203020000000002</v>
      </c>
      <c r="I2671">
        <f t="shared" si="48"/>
        <v>2.7410642258200002</v>
      </c>
      <c r="K2671">
        <v>29.880099999999999</v>
      </c>
      <c r="L2671">
        <v>38.39331</v>
      </c>
      <c r="M2671">
        <v>259.79991000000001</v>
      </c>
      <c r="N2671">
        <v>297.39456999999999</v>
      </c>
      <c r="O2671">
        <v>231.43902</v>
      </c>
      <c r="P2671">
        <v>44.449080000000002</v>
      </c>
      <c r="Q2671">
        <v>111.346</v>
      </c>
      <c r="R2671">
        <v>146.65440000000001</v>
      </c>
      <c r="S2671">
        <v>9.0268999999999995</v>
      </c>
      <c r="T2671">
        <v>1.332948</v>
      </c>
      <c r="U2671">
        <v>4.8884999999999998E-2</v>
      </c>
      <c r="V2671">
        <v>51.69932</v>
      </c>
      <c r="W2671">
        <v>0.99099999999999999</v>
      </c>
      <c r="X2671">
        <v>2E-3</v>
      </c>
      <c r="Y2671">
        <v>7.0000000000000001E-3</v>
      </c>
      <c r="Z2671">
        <v>3.2000000000000001E-2</v>
      </c>
      <c r="AA2671">
        <v>1.9E-2</v>
      </c>
      <c r="AB2671">
        <v>3.2000000000000001E-2</v>
      </c>
      <c r="AC2671">
        <v>1.0999999999999999E-2</v>
      </c>
      <c r="AD2671" t="s">
        <v>10751</v>
      </c>
      <c r="AE2671" t="s">
        <v>10751</v>
      </c>
      <c r="AF2671">
        <v>0.151</v>
      </c>
      <c r="AG2671">
        <v>0.84899999999999998</v>
      </c>
      <c r="AH2671" t="s">
        <v>10751</v>
      </c>
      <c r="AI2671">
        <v>0</v>
      </c>
      <c r="AJ2671" t="s">
        <v>10751</v>
      </c>
      <c r="AK2671">
        <v>0</v>
      </c>
      <c r="AL2671" t="s">
        <v>10751</v>
      </c>
      <c r="AM2671" t="s">
        <v>10751</v>
      </c>
      <c r="AN2671" t="s">
        <v>10751</v>
      </c>
      <c r="AO2671">
        <v>1.7000000000000001E-2</v>
      </c>
      <c r="AP2671">
        <v>0.98299999999999998</v>
      </c>
      <c r="AQ2671">
        <v>0.14000000000000001</v>
      </c>
      <c r="AR2671">
        <v>0.108</v>
      </c>
      <c r="AS2671" t="s">
        <v>10751</v>
      </c>
      <c r="AT2671">
        <v>1</v>
      </c>
      <c r="AU2671">
        <v>1</v>
      </c>
      <c r="AV2671">
        <v>3.3</v>
      </c>
      <c r="AW2671">
        <v>0.90500000000000003</v>
      </c>
      <c r="AX2671">
        <v>4</v>
      </c>
      <c r="AY2671">
        <v>0</v>
      </c>
      <c r="AZ2671" t="s">
        <v>10751</v>
      </c>
      <c r="BA2671">
        <v>6.7000000000000004E-2</v>
      </c>
      <c r="BB2671">
        <v>1.2999999999999999E-2</v>
      </c>
      <c r="BC2671">
        <v>3.0000000000000001E-3</v>
      </c>
      <c r="BD2671" t="s">
        <v>10751</v>
      </c>
    </row>
    <row r="2672" spans="1:56">
      <c r="A2672" t="s">
        <v>10750</v>
      </c>
      <c r="B2672">
        <v>3000</v>
      </c>
      <c r="C2672">
        <v>2021</v>
      </c>
      <c r="D2672">
        <v>847</v>
      </c>
      <c r="E2672">
        <v>6.1346999999999999E-2</v>
      </c>
      <c r="F2672">
        <v>45.479579999999999</v>
      </c>
      <c r="G2672">
        <f>IFERROR(F2672*E2672,"")</f>
        <v>2.79003579426</v>
      </c>
      <c r="H2672">
        <v>34.597140000000003</v>
      </c>
      <c r="I2672">
        <f t="shared" si="48"/>
        <v>2.1224307475800002</v>
      </c>
      <c r="J2672">
        <f>IFERROR(M2672*E2672,"")</f>
        <v>15.753624336449999</v>
      </c>
      <c r="K2672">
        <v>30.293230000000001</v>
      </c>
      <c r="L2672">
        <v>38.75038</v>
      </c>
      <c r="M2672">
        <v>256.79534999999998</v>
      </c>
      <c r="N2672">
        <v>293.29874000000001</v>
      </c>
      <c r="O2672">
        <v>229.2577</v>
      </c>
      <c r="P2672">
        <v>44.456110000000002</v>
      </c>
      <c r="Q2672">
        <v>109.7603</v>
      </c>
      <c r="R2672">
        <v>143.2807</v>
      </c>
      <c r="S2672">
        <v>9.1841000000000008</v>
      </c>
      <c r="T2672">
        <v>1.318384</v>
      </c>
      <c r="U2672">
        <v>4.7759999999999997E-2</v>
      </c>
      <c r="V2672">
        <v>52.34601</v>
      </c>
      <c r="W2672">
        <v>0.995</v>
      </c>
      <c r="X2672">
        <v>4.0000000000000001E-3</v>
      </c>
      <c r="Y2672">
        <v>1E-3</v>
      </c>
      <c r="Z2672">
        <v>1.9E-2</v>
      </c>
      <c r="AA2672">
        <v>1.4E-2</v>
      </c>
      <c r="AB2672">
        <v>1.2999999999999999E-2</v>
      </c>
      <c r="AC2672">
        <v>1.4999999999999999E-2</v>
      </c>
      <c r="AD2672" t="s">
        <v>10751</v>
      </c>
      <c r="AE2672" t="s">
        <v>10751</v>
      </c>
      <c r="AF2672">
        <v>0.14099999999999999</v>
      </c>
      <c r="AG2672">
        <v>0.85799999999999998</v>
      </c>
      <c r="AH2672" t="s">
        <v>10751</v>
      </c>
      <c r="AI2672">
        <v>1E-3</v>
      </c>
      <c r="AJ2672" t="s">
        <v>10751</v>
      </c>
      <c r="AK2672">
        <v>1E-3</v>
      </c>
      <c r="AL2672" t="s">
        <v>10751</v>
      </c>
      <c r="AM2672" t="s">
        <v>10751</v>
      </c>
      <c r="AN2672" t="s">
        <v>10751</v>
      </c>
      <c r="AO2672">
        <v>0.02</v>
      </c>
      <c r="AP2672">
        <v>0.97899999999999998</v>
      </c>
      <c r="AQ2672">
        <v>0.128</v>
      </c>
      <c r="AR2672">
        <v>0.107</v>
      </c>
      <c r="AS2672" t="s">
        <v>10751</v>
      </c>
      <c r="AT2672">
        <v>0.999</v>
      </c>
      <c r="AU2672">
        <v>0.999</v>
      </c>
      <c r="AV2672">
        <v>1.8</v>
      </c>
      <c r="AW2672">
        <v>0.93899999999999995</v>
      </c>
      <c r="AX2672">
        <v>4</v>
      </c>
      <c r="AY2672">
        <v>1E-3</v>
      </c>
      <c r="AZ2672" t="s">
        <v>10751</v>
      </c>
      <c r="BA2672">
        <v>3.3000000000000002E-2</v>
      </c>
      <c r="BB2672">
        <v>8.0000000000000002E-3</v>
      </c>
      <c r="BC2672">
        <v>4.0000000000000001E-3</v>
      </c>
      <c r="BD2672" t="s">
        <v>10751</v>
      </c>
    </row>
    <row r="2673" spans="1:56">
      <c r="A2673" t="s">
        <v>10750</v>
      </c>
      <c r="B2673">
        <v>3000</v>
      </c>
      <c r="C2673" t="s">
        <v>10752</v>
      </c>
      <c r="D2673" t="s">
        <v>10751</v>
      </c>
      <c r="E2673">
        <v>4.8251000000000002E-2</v>
      </c>
      <c r="F2673">
        <v>45.374139999999997</v>
      </c>
      <c r="H2673">
        <v>33.890610000000002</v>
      </c>
      <c r="I2673">
        <f t="shared" si="48"/>
        <v>1.6352558231100003</v>
      </c>
      <c r="K2673">
        <v>29.857279999999999</v>
      </c>
      <c r="L2673">
        <v>37.736229999999999</v>
      </c>
      <c r="M2673">
        <v>262.22599000000002</v>
      </c>
      <c r="N2673">
        <v>297.64934</v>
      </c>
      <c r="O2673">
        <v>235.50310999999999</v>
      </c>
      <c r="P2673">
        <v>44.468209999999999</v>
      </c>
      <c r="Q2673">
        <v>111.62869999999999</v>
      </c>
      <c r="R2673">
        <v>146.47550000000001</v>
      </c>
      <c r="S2673">
        <v>9.0357000000000003</v>
      </c>
      <c r="T2673">
        <v>1.319906</v>
      </c>
      <c r="U2673">
        <v>4.8825E-2</v>
      </c>
      <c r="V2673">
        <v>51.43045</v>
      </c>
      <c r="W2673">
        <v>0.97499999999999998</v>
      </c>
      <c r="X2673" t="s">
        <v>10751</v>
      </c>
      <c r="Y2673">
        <v>2.5000000000000001E-2</v>
      </c>
      <c r="Z2673">
        <v>4.2000000000000003E-2</v>
      </c>
      <c r="AA2673">
        <v>2.4E-2</v>
      </c>
      <c r="AB2673">
        <v>3.5999999999999997E-2</v>
      </c>
      <c r="AC2673">
        <v>2.1000000000000001E-2</v>
      </c>
      <c r="AD2673" t="s">
        <v>10751</v>
      </c>
      <c r="AE2673" t="s">
        <v>10751</v>
      </c>
      <c r="AF2673">
        <v>0.113</v>
      </c>
      <c r="AG2673">
        <v>0.88700000000000001</v>
      </c>
      <c r="AH2673" t="s">
        <v>10751</v>
      </c>
      <c r="AI2673" t="s">
        <v>10751</v>
      </c>
      <c r="AJ2673" t="s">
        <v>10751</v>
      </c>
      <c r="AK2673" t="s">
        <v>10751</v>
      </c>
      <c r="AL2673" t="s">
        <v>10751</v>
      </c>
      <c r="AM2673" t="s">
        <v>10751</v>
      </c>
      <c r="AN2673" t="s">
        <v>10751</v>
      </c>
      <c r="AO2673">
        <v>3.2000000000000001E-2</v>
      </c>
      <c r="AP2673">
        <v>0.96799999999999997</v>
      </c>
      <c r="AQ2673">
        <v>0.10199999999999999</v>
      </c>
      <c r="AR2673">
        <v>0.35199999999999998</v>
      </c>
      <c r="AS2673" t="s">
        <v>10751</v>
      </c>
      <c r="AT2673">
        <v>1</v>
      </c>
      <c r="AU2673">
        <v>1</v>
      </c>
      <c r="AV2673">
        <v>2.7</v>
      </c>
      <c r="AW2673">
        <v>0.876</v>
      </c>
      <c r="AX2673">
        <v>4</v>
      </c>
      <c r="AY2673" t="s">
        <v>10751</v>
      </c>
      <c r="AZ2673" t="s">
        <v>10751</v>
      </c>
      <c r="BA2673">
        <v>6.8000000000000005E-2</v>
      </c>
      <c r="BB2673">
        <v>1.4E-2</v>
      </c>
      <c r="BC2673">
        <v>0.02</v>
      </c>
      <c r="BD2673" t="s">
        <v>10751</v>
      </c>
    </row>
    <row r="2674" spans="1:56">
      <c r="A2674" t="s">
        <v>10756</v>
      </c>
      <c r="B2674">
        <v>3000</v>
      </c>
      <c r="C2674">
        <v>1975</v>
      </c>
      <c r="D2674" t="s">
        <v>10751</v>
      </c>
      <c r="E2674" t="s">
        <v>10751</v>
      </c>
      <c r="F2674" t="s">
        <v>10751</v>
      </c>
      <c r="H2674" t="s">
        <v>10751</v>
      </c>
      <c r="I2674" t="str">
        <f t="shared" si="48"/>
        <v/>
      </c>
      <c r="K2674" t="s">
        <v>10751</v>
      </c>
      <c r="L2674" t="s">
        <v>10751</v>
      </c>
      <c r="M2674" t="s">
        <v>10751</v>
      </c>
      <c r="N2674" t="s">
        <v>10751</v>
      </c>
      <c r="O2674" t="s">
        <v>10751</v>
      </c>
      <c r="P2674" t="s">
        <v>10751</v>
      </c>
      <c r="Q2674" t="s">
        <v>10751</v>
      </c>
      <c r="R2674" t="s">
        <v>10751</v>
      </c>
      <c r="S2674" t="s">
        <v>10751</v>
      </c>
      <c r="T2674" t="s">
        <v>10751</v>
      </c>
      <c r="U2674" t="s">
        <v>10751</v>
      </c>
      <c r="V2674" t="s">
        <v>10751</v>
      </c>
      <c r="W2674" t="s">
        <v>10751</v>
      </c>
      <c r="X2674" t="s">
        <v>10751</v>
      </c>
      <c r="Y2674" t="s">
        <v>10751</v>
      </c>
      <c r="Z2674" t="s">
        <v>10751</v>
      </c>
      <c r="AA2674" t="s">
        <v>10751</v>
      </c>
      <c r="AB2674" t="s">
        <v>10751</v>
      </c>
      <c r="AC2674" t="s">
        <v>10751</v>
      </c>
      <c r="AD2674" t="s">
        <v>10751</v>
      </c>
      <c r="AE2674" t="s">
        <v>10751</v>
      </c>
      <c r="AF2674" t="s">
        <v>10751</v>
      </c>
      <c r="AG2674" t="s">
        <v>10751</v>
      </c>
      <c r="AH2674" t="s">
        <v>10751</v>
      </c>
      <c r="AI2674" t="s">
        <v>10751</v>
      </c>
      <c r="AJ2674" t="s">
        <v>10751</v>
      </c>
      <c r="AK2674" t="s">
        <v>10751</v>
      </c>
      <c r="AL2674" t="s">
        <v>10751</v>
      </c>
      <c r="AM2674" t="s">
        <v>10751</v>
      </c>
      <c r="AN2674" t="s">
        <v>10751</v>
      </c>
      <c r="AO2674" t="s">
        <v>10751</v>
      </c>
      <c r="AP2674" t="s">
        <v>10751</v>
      </c>
      <c r="AQ2674" t="s">
        <v>10751</v>
      </c>
      <c r="AR2674" t="s">
        <v>10751</v>
      </c>
      <c r="AS2674" t="s">
        <v>10751</v>
      </c>
      <c r="AT2674" t="s">
        <v>10751</v>
      </c>
      <c r="AU2674" t="s">
        <v>10751</v>
      </c>
      <c r="AV2674" t="s">
        <v>10751</v>
      </c>
      <c r="AW2674" t="s">
        <v>10751</v>
      </c>
      <c r="AX2674" t="s">
        <v>10751</v>
      </c>
      <c r="AY2674" t="s">
        <v>10751</v>
      </c>
      <c r="AZ2674" t="s">
        <v>10751</v>
      </c>
      <c r="BA2674" t="s">
        <v>10751</v>
      </c>
      <c r="BB2674" t="s">
        <v>10751</v>
      </c>
      <c r="BC2674" t="s">
        <v>10751</v>
      </c>
      <c r="BD2674" t="s">
        <v>10751</v>
      </c>
    </row>
    <row r="2675" spans="1:56">
      <c r="A2675" t="s">
        <v>10756</v>
      </c>
      <c r="B2675">
        <v>3000</v>
      </c>
      <c r="C2675">
        <v>1976</v>
      </c>
      <c r="D2675" t="s">
        <v>10751</v>
      </c>
      <c r="E2675" t="s">
        <v>10751</v>
      </c>
      <c r="F2675" t="s">
        <v>10751</v>
      </c>
      <c r="H2675" t="s">
        <v>10751</v>
      </c>
      <c r="I2675" t="str">
        <f t="shared" si="48"/>
        <v/>
      </c>
      <c r="K2675" t="s">
        <v>10751</v>
      </c>
      <c r="L2675" t="s">
        <v>10751</v>
      </c>
      <c r="M2675" t="s">
        <v>10751</v>
      </c>
      <c r="N2675" t="s">
        <v>10751</v>
      </c>
      <c r="O2675" t="s">
        <v>10751</v>
      </c>
      <c r="P2675" t="s">
        <v>10751</v>
      </c>
      <c r="Q2675" t="s">
        <v>10751</v>
      </c>
      <c r="R2675" t="s">
        <v>10751</v>
      </c>
      <c r="S2675" t="s">
        <v>10751</v>
      </c>
      <c r="T2675" t="s">
        <v>10751</v>
      </c>
      <c r="U2675" t="s">
        <v>10751</v>
      </c>
      <c r="V2675" t="s">
        <v>10751</v>
      </c>
      <c r="W2675" t="s">
        <v>10751</v>
      </c>
      <c r="X2675" t="s">
        <v>10751</v>
      </c>
      <c r="Y2675" t="s">
        <v>10751</v>
      </c>
      <c r="Z2675" t="s">
        <v>10751</v>
      </c>
      <c r="AA2675" t="s">
        <v>10751</v>
      </c>
      <c r="AB2675" t="s">
        <v>10751</v>
      </c>
      <c r="AC2675" t="s">
        <v>10751</v>
      </c>
      <c r="AD2675" t="s">
        <v>10751</v>
      </c>
      <c r="AE2675" t="s">
        <v>10751</v>
      </c>
      <c r="AF2675" t="s">
        <v>10751</v>
      </c>
      <c r="AG2675" t="s">
        <v>10751</v>
      </c>
      <c r="AH2675" t="s">
        <v>10751</v>
      </c>
      <c r="AI2675" t="s">
        <v>10751</v>
      </c>
      <c r="AJ2675" t="s">
        <v>10751</v>
      </c>
      <c r="AK2675" t="s">
        <v>10751</v>
      </c>
      <c r="AL2675" t="s">
        <v>10751</v>
      </c>
      <c r="AM2675" t="s">
        <v>10751</v>
      </c>
      <c r="AN2675" t="s">
        <v>10751</v>
      </c>
      <c r="AO2675" t="s">
        <v>10751</v>
      </c>
      <c r="AP2675" t="s">
        <v>10751</v>
      </c>
      <c r="AQ2675" t="s">
        <v>10751</v>
      </c>
      <c r="AR2675" t="s">
        <v>10751</v>
      </c>
      <c r="AS2675" t="s">
        <v>10751</v>
      </c>
      <c r="AT2675" t="s">
        <v>10751</v>
      </c>
      <c r="AU2675" t="s">
        <v>10751</v>
      </c>
      <c r="AV2675" t="s">
        <v>10751</v>
      </c>
      <c r="AW2675" t="s">
        <v>10751</v>
      </c>
      <c r="AX2675" t="s">
        <v>10751</v>
      </c>
      <c r="AY2675" t="s">
        <v>10751</v>
      </c>
      <c r="AZ2675" t="s">
        <v>10751</v>
      </c>
      <c r="BA2675" t="s">
        <v>10751</v>
      </c>
      <c r="BB2675" t="s">
        <v>10751</v>
      </c>
      <c r="BC2675" t="s">
        <v>10751</v>
      </c>
      <c r="BD2675" t="s">
        <v>10751</v>
      </c>
    </row>
    <row r="2676" spans="1:56">
      <c r="A2676" t="s">
        <v>10756</v>
      </c>
      <c r="B2676">
        <v>3000</v>
      </c>
      <c r="C2676">
        <v>1977</v>
      </c>
      <c r="D2676" t="s">
        <v>10751</v>
      </c>
      <c r="E2676" t="s">
        <v>10751</v>
      </c>
      <c r="F2676" t="s">
        <v>10751</v>
      </c>
      <c r="H2676" t="s">
        <v>10751</v>
      </c>
      <c r="I2676" t="str">
        <f t="shared" si="48"/>
        <v/>
      </c>
      <c r="K2676" t="s">
        <v>10751</v>
      </c>
      <c r="L2676" t="s">
        <v>10751</v>
      </c>
      <c r="M2676" t="s">
        <v>10751</v>
      </c>
      <c r="N2676" t="s">
        <v>10751</v>
      </c>
      <c r="O2676" t="s">
        <v>10751</v>
      </c>
      <c r="P2676" t="s">
        <v>10751</v>
      </c>
      <c r="Q2676" t="s">
        <v>10751</v>
      </c>
      <c r="R2676" t="s">
        <v>10751</v>
      </c>
      <c r="S2676" t="s">
        <v>10751</v>
      </c>
      <c r="T2676" t="s">
        <v>10751</v>
      </c>
      <c r="U2676" t="s">
        <v>10751</v>
      </c>
      <c r="V2676" t="s">
        <v>10751</v>
      </c>
      <c r="W2676" t="s">
        <v>10751</v>
      </c>
      <c r="X2676" t="s">
        <v>10751</v>
      </c>
      <c r="Y2676" t="s">
        <v>10751</v>
      </c>
      <c r="Z2676" t="s">
        <v>10751</v>
      </c>
      <c r="AA2676" t="s">
        <v>10751</v>
      </c>
      <c r="AB2676" t="s">
        <v>10751</v>
      </c>
      <c r="AC2676" t="s">
        <v>10751</v>
      </c>
      <c r="AD2676" t="s">
        <v>10751</v>
      </c>
      <c r="AE2676" t="s">
        <v>10751</v>
      </c>
      <c r="AF2676" t="s">
        <v>10751</v>
      </c>
      <c r="AG2676" t="s">
        <v>10751</v>
      </c>
      <c r="AH2676" t="s">
        <v>10751</v>
      </c>
      <c r="AI2676" t="s">
        <v>10751</v>
      </c>
      <c r="AJ2676" t="s">
        <v>10751</v>
      </c>
      <c r="AK2676" t="s">
        <v>10751</v>
      </c>
      <c r="AL2676" t="s">
        <v>10751</v>
      </c>
      <c r="AM2676" t="s">
        <v>10751</v>
      </c>
      <c r="AN2676" t="s">
        <v>10751</v>
      </c>
      <c r="AO2676" t="s">
        <v>10751</v>
      </c>
      <c r="AP2676" t="s">
        <v>10751</v>
      </c>
      <c r="AQ2676" t="s">
        <v>10751</v>
      </c>
      <c r="AR2676" t="s">
        <v>10751</v>
      </c>
      <c r="AS2676" t="s">
        <v>10751</v>
      </c>
      <c r="AT2676" t="s">
        <v>10751</v>
      </c>
      <c r="AU2676" t="s">
        <v>10751</v>
      </c>
      <c r="AV2676" t="s">
        <v>10751</v>
      </c>
      <c r="AW2676" t="s">
        <v>10751</v>
      </c>
      <c r="AX2676" t="s">
        <v>10751</v>
      </c>
      <c r="AY2676" t="s">
        <v>10751</v>
      </c>
      <c r="AZ2676" t="s">
        <v>10751</v>
      </c>
      <c r="BA2676" t="s">
        <v>10751</v>
      </c>
      <c r="BB2676" t="s">
        <v>10751</v>
      </c>
      <c r="BC2676" t="s">
        <v>10751</v>
      </c>
      <c r="BD2676" t="s">
        <v>10751</v>
      </c>
    </row>
    <row r="2677" spans="1:56">
      <c r="A2677" t="s">
        <v>10756</v>
      </c>
      <c r="B2677">
        <v>3000</v>
      </c>
      <c r="C2677">
        <v>1978</v>
      </c>
      <c r="D2677" t="s">
        <v>10751</v>
      </c>
      <c r="E2677" t="s">
        <v>10751</v>
      </c>
      <c r="F2677" t="s">
        <v>10751</v>
      </c>
      <c r="H2677" t="s">
        <v>10751</v>
      </c>
      <c r="I2677" t="str">
        <f t="shared" si="48"/>
        <v/>
      </c>
      <c r="K2677" t="s">
        <v>10751</v>
      </c>
      <c r="L2677" t="s">
        <v>10751</v>
      </c>
      <c r="M2677" t="s">
        <v>10751</v>
      </c>
      <c r="N2677" t="s">
        <v>10751</v>
      </c>
      <c r="O2677" t="s">
        <v>10751</v>
      </c>
      <c r="P2677" t="s">
        <v>10751</v>
      </c>
      <c r="Q2677" t="s">
        <v>10751</v>
      </c>
      <c r="R2677" t="s">
        <v>10751</v>
      </c>
      <c r="S2677" t="s">
        <v>10751</v>
      </c>
      <c r="T2677" t="s">
        <v>10751</v>
      </c>
      <c r="U2677" t="s">
        <v>10751</v>
      </c>
      <c r="V2677" t="s">
        <v>10751</v>
      </c>
      <c r="W2677" t="s">
        <v>10751</v>
      </c>
      <c r="X2677" t="s">
        <v>10751</v>
      </c>
      <c r="Y2677" t="s">
        <v>10751</v>
      </c>
      <c r="Z2677" t="s">
        <v>10751</v>
      </c>
      <c r="AA2677" t="s">
        <v>10751</v>
      </c>
      <c r="AB2677" t="s">
        <v>10751</v>
      </c>
      <c r="AC2677" t="s">
        <v>10751</v>
      </c>
      <c r="AD2677" t="s">
        <v>10751</v>
      </c>
      <c r="AE2677" t="s">
        <v>10751</v>
      </c>
      <c r="AF2677" t="s">
        <v>10751</v>
      </c>
      <c r="AG2677" t="s">
        <v>10751</v>
      </c>
      <c r="AH2677" t="s">
        <v>10751</v>
      </c>
      <c r="AI2677" t="s">
        <v>10751</v>
      </c>
      <c r="AJ2677" t="s">
        <v>10751</v>
      </c>
      <c r="AK2677" t="s">
        <v>10751</v>
      </c>
      <c r="AL2677" t="s">
        <v>10751</v>
      </c>
      <c r="AM2677" t="s">
        <v>10751</v>
      </c>
      <c r="AN2677" t="s">
        <v>10751</v>
      </c>
      <c r="AO2677" t="s">
        <v>10751</v>
      </c>
      <c r="AP2677" t="s">
        <v>10751</v>
      </c>
      <c r="AQ2677" t="s">
        <v>10751</v>
      </c>
      <c r="AR2677" t="s">
        <v>10751</v>
      </c>
      <c r="AS2677" t="s">
        <v>10751</v>
      </c>
      <c r="AT2677" t="s">
        <v>10751</v>
      </c>
      <c r="AU2677" t="s">
        <v>10751</v>
      </c>
      <c r="AV2677" t="s">
        <v>10751</v>
      </c>
      <c r="AW2677" t="s">
        <v>10751</v>
      </c>
      <c r="AX2677" t="s">
        <v>10751</v>
      </c>
      <c r="AY2677" t="s">
        <v>10751</v>
      </c>
      <c r="AZ2677" t="s">
        <v>10751</v>
      </c>
      <c r="BA2677" t="s">
        <v>10751</v>
      </c>
      <c r="BB2677" t="s">
        <v>10751</v>
      </c>
      <c r="BC2677" t="s">
        <v>10751</v>
      </c>
      <c r="BD2677" t="s">
        <v>10751</v>
      </c>
    </row>
    <row r="2678" spans="1:56">
      <c r="A2678" t="s">
        <v>10756</v>
      </c>
      <c r="B2678">
        <v>3000</v>
      </c>
      <c r="C2678">
        <v>1979</v>
      </c>
      <c r="D2678" t="s">
        <v>10751</v>
      </c>
      <c r="E2678" t="s">
        <v>10751</v>
      </c>
      <c r="F2678" t="s">
        <v>10751</v>
      </c>
      <c r="H2678" t="s">
        <v>10751</v>
      </c>
      <c r="I2678" t="str">
        <f t="shared" si="48"/>
        <v/>
      </c>
      <c r="K2678" t="s">
        <v>10751</v>
      </c>
      <c r="L2678" t="s">
        <v>10751</v>
      </c>
      <c r="M2678" t="s">
        <v>10751</v>
      </c>
      <c r="N2678" t="s">
        <v>10751</v>
      </c>
      <c r="O2678" t="s">
        <v>10751</v>
      </c>
      <c r="P2678" t="s">
        <v>10751</v>
      </c>
      <c r="Q2678" t="s">
        <v>10751</v>
      </c>
      <c r="R2678" t="s">
        <v>10751</v>
      </c>
      <c r="S2678" t="s">
        <v>10751</v>
      </c>
      <c r="T2678" t="s">
        <v>10751</v>
      </c>
      <c r="U2678" t="s">
        <v>10751</v>
      </c>
      <c r="V2678" t="s">
        <v>10751</v>
      </c>
      <c r="W2678" t="s">
        <v>10751</v>
      </c>
      <c r="X2678" t="s">
        <v>10751</v>
      </c>
      <c r="Y2678" t="s">
        <v>10751</v>
      </c>
      <c r="Z2678" t="s">
        <v>10751</v>
      </c>
      <c r="AA2678" t="s">
        <v>10751</v>
      </c>
      <c r="AB2678" t="s">
        <v>10751</v>
      </c>
      <c r="AC2678" t="s">
        <v>10751</v>
      </c>
      <c r="AD2678" t="s">
        <v>10751</v>
      </c>
      <c r="AE2678" t="s">
        <v>10751</v>
      </c>
      <c r="AF2678" t="s">
        <v>10751</v>
      </c>
      <c r="AG2678" t="s">
        <v>10751</v>
      </c>
      <c r="AH2678" t="s">
        <v>10751</v>
      </c>
      <c r="AI2678" t="s">
        <v>10751</v>
      </c>
      <c r="AJ2678" t="s">
        <v>10751</v>
      </c>
      <c r="AK2678" t="s">
        <v>10751</v>
      </c>
      <c r="AL2678" t="s">
        <v>10751</v>
      </c>
      <c r="AM2678" t="s">
        <v>10751</v>
      </c>
      <c r="AN2678" t="s">
        <v>10751</v>
      </c>
      <c r="AO2678" t="s">
        <v>10751</v>
      </c>
      <c r="AP2678" t="s">
        <v>10751</v>
      </c>
      <c r="AQ2678" t="s">
        <v>10751</v>
      </c>
      <c r="AR2678" t="s">
        <v>10751</v>
      </c>
      <c r="AS2678" t="s">
        <v>10751</v>
      </c>
      <c r="AT2678" t="s">
        <v>10751</v>
      </c>
      <c r="AU2678" t="s">
        <v>10751</v>
      </c>
      <c r="AV2678" t="s">
        <v>10751</v>
      </c>
      <c r="AW2678" t="s">
        <v>10751</v>
      </c>
      <c r="AX2678" t="s">
        <v>10751</v>
      </c>
      <c r="AY2678" t="s">
        <v>10751</v>
      </c>
      <c r="AZ2678" t="s">
        <v>10751</v>
      </c>
      <c r="BA2678" t="s">
        <v>10751</v>
      </c>
      <c r="BB2678" t="s">
        <v>10751</v>
      </c>
      <c r="BC2678" t="s">
        <v>10751</v>
      </c>
      <c r="BD2678" t="s">
        <v>10751</v>
      </c>
    </row>
    <row r="2679" spans="1:56">
      <c r="A2679" t="s">
        <v>10756</v>
      </c>
      <c r="B2679">
        <v>3000</v>
      </c>
      <c r="C2679">
        <v>1980</v>
      </c>
      <c r="D2679" t="s">
        <v>10751</v>
      </c>
      <c r="E2679" t="s">
        <v>10751</v>
      </c>
      <c r="F2679" t="s">
        <v>10751</v>
      </c>
      <c r="H2679" t="s">
        <v>10751</v>
      </c>
      <c r="I2679" t="str">
        <f t="shared" si="48"/>
        <v/>
      </c>
      <c r="K2679" t="s">
        <v>10751</v>
      </c>
      <c r="L2679" t="s">
        <v>10751</v>
      </c>
      <c r="M2679" t="s">
        <v>10751</v>
      </c>
      <c r="N2679" t="s">
        <v>10751</v>
      </c>
      <c r="O2679" t="s">
        <v>10751</v>
      </c>
      <c r="P2679" t="s">
        <v>10751</v>
      </c>
      <c r="Q2679" t="s">
        <v>10751</v>
      </c>
      <c r="R2679" t="s">
        <v>10751</v>
      </c>
      <c r="S2679" t="s">
        <v>10751</v>
      </c>
      <c r="T2679" t="s">
        <v>10751</v>
      </c>
      <c r="U2679" t="s">
        <v>10751</v>
      </c>
      <c r="V2679" t="s">
        <v>10751</v>
      </c>
      <c r="W2679" t="s">
        <v>10751</v>
      </c>
      <c r="X2679" t="s">
        <v>10751</v>
      </c>
      <c r="Y2679" t="s">
        <v>10751</v>
      </c>
      <c r="Z2679" t="s">
        <v>10751</v>
      </c>
      <c r="AA2679" t="s">
        <v>10751</v>
      </c>
      <c r="AB2679" t="s">
        <v>10751</v>
      </c>
      <c r="AC2679" t="s">
        <v>10751</v>
      </c>
      <c r="AD2679" t="s">
        <v>10751</v>
      </c>
      <c r="AE2679" t="s">
        <v>10751</v>
      </c>
      <c r="AF2679" t="s">
        <v>10751</v>
      </c>
      <c r="AG2679" t="s">
        <v>10751</v>
      </c>
      <c r="AH2679" t="s">
        <v>10751</v>
      </c>
      <c r="AI2679" t="s">
        <v>10751</v>
      </c>
      <c r="AJ2679" t="s">
        <v>10751</v>
      </c>
      <c r="AK2679" t="s">
        <v>10751</v>
      </c>
      <c r="AL2679" t="s">
        <v>10751</v>
      </c>
      <c r="AM2679" t="s">
        <v>10751</v>
      </c>
      <c r="AN2679" t="s">
        <v>10751</v>
      </c>
      <c r="AO2679" t="s">
        <v>10751</v>
      </c>
      <c r="AP2679" t="s">
        <v>10751</v>
      </c>
      <c r="AQ2679" t="s">
        <v>10751</v>
      </c>
      <c r="AR2679" t="s">
        <v>10751</v>
      </c>
      <c r="AS2679" t="s">
        <v>10751</v>
      </c>
      <c r="AT2679" t="s">
        <v>10751</v>
      </c>
      <c r="AU2679" t="s">
        <v>10751</v>
      </c>
      <c r="AV2679" t="s">
        <v>10751</v>
      </c>
      <c r="AW2679" t="s">
        <v>10751</v>
      </c>
      <c r="AX2679" t="s">
        <v>10751</v>
      </c>
      <c r="AY2679" t="s">
        <v>10751</v>
      </c>
      <c r="AZ2679" t="s">
        <v>10751</v>
      </c>
      <c r="BA2679" t="s">
        <v>10751</v>
      </c>
      <c r="BB2679" t="s">
        <v>10751</v>
      </c>
      <c r="BC2679" t="s">
        <v>10751</v>
      </c>
      <c r="BD2679" t="s">
        <v>10751</v>
      </c>
    </row>
    <row r="2680" spans="1:56">
      <c r="A2680" t="s">
        <v>10756</v>
      </c>
      <c r="B2680">
        <v>3000</v>
      </c>
      <c r="C2680">
        <v>1981</v>
      </c>
      <c r="D2680" t="s">
        <v>10751</v>
      </c>
      <c r="E2680" t="s">
        <v>10751</v>
      </c>
      <c r="F2680" t="s">
        <v>10751</v>
      </c>
      <c r="H2680" t="s">
        <v>10751</v>
      </c>
      <c r="I2680" t="str">
        <f t="shared" si="48"/>
        <v/>
      </c>
      <c r="K2680" t="s">
        <v>10751</v>
      </c>
      <c r="L2680" t="s">
        <v>10751</v>
      </c>
      <c r="M2680" t="s">
        <v>10751</v>
      </c>
      <c r="N2680" t="s">
        <v>10751</v>
      </c>
      <c r="O2680" t="s">
        <v>10751</v>
      </c>
      <c r="P2680" t="s">
        <v>10751</v>
      </c>
      <c r="Q2680" t="s">
        <v>10751</v>
      </c>
      <c r="R2680" t="s">
        <v>10751</v>
      </c>
      <c r="S2680" t="s">
        <v>10751</v>
      </c>
      <c r="T2680" t="s">
        <v>10751</v>
      </c>
      <c r="U2680" t="s">
        <v>10751</v>
      </c>
      <c r="V2680" t="s">
        <v>10751</v>
      </c>
      <c r="W2680" t="s">
        <v>10751</v>
      </c>
      <c r="X2680" t="s">
        <v>10751</v>
      </c>
      <c r="Y2680" t="s">
        <v>10751</v>
      </c>
      <c r="Z2680" t="s">
        <v>10751</v>
      </c>
      <c r="AA2680" t="s">
        <v>10751</v>
      </c>
      <c r="AB2680" t="s">
        <v>10751</v>
      </c>
      <c r="AC2680" t="s">
        <v>10751</v>
      </c>
      <c r="AD2680" t="s">
        <v>10751</v>
      </c>
      <c r="AE2680" t="s">
        <v>10751</v>
      </c>
      <c r="AF2680" t="s">
        <v>10751</v>
      </c>
      <c r="AG2680" t="s">
        <v>10751</v>
      </c>
      <c r="AH2680" t="s">
        <v>10751</v>
      </c>
      <c r="AI2680" t="s">
        <v>10751</v>
      </c>
      <c r="AJ2680" t="s">
        <v>10751</v>
      </c>
      <c r="AK2680" t="s">
        <v>10751</v>
      </c>
      <c r="AL2680" t="s">
        <v>10751</v>
      </c>
      <c r="AM2680" t="s">
        <v>10751</v>
      </c>
      <c r="AN2680" t="s">
        <v>10751</v>
      </c>
      <c r="AO2680" t="s">
        <v>10751</v>
      </c>
      <c r="AP2680" t="s">
        <v>10751</v>
      </c>
      <c r="AQ2680" t="s">
        <v>10751</v>
      </c>
      <c r="AR2680" t="s">
        <v>10751</v>
      </c>
      <c r="AS2680" t="s">
        <v>10751</v>
      </c>
      <c r="AT2680" t="s">
        <v>10751</v>
      </c>
      <c r="AU2680" t="s">
        <v>10751</v>
      </c>
      <c r="AV2680" t="s">
        <v>10751</v>
      </c>
      <c r="AW2680" t="s">
        <v>10751</v>
      </c>
      <c r="AX2680" t="s">
        <v>10751</v>
      </c>
      <c r="AY2680" t="s">
        <v>10751</v>
      </c>
      <c r="AZ2680" t="s">
        <v>10751</v>
      </c>
      <c r="BA2680" t="s">
        <v>10751</v>
      </c>
      <c r="BB2680" t="s">
        <v>10751</v>
      </c>
      <c r="BC2680" t="s">
        <v>10751</v>
      </c>
      <c r="BD2680" t="s">
        <v>10751</v>
      </c>
    </row>
    <row r="2681" spans="1:56">
      <c r="A2681" t="s">
        <v>10756</v>
      </c>
      <c r="B2681">
        <v>3000</v>
      </c>
      <c r="C2681">
        <v>1982</v>
      </c>
      <c r="D2681">
        <v>1</v>
      </c>
      <c r="E2681">
        <v>9.1000000000000003E-5</v>
      </c>
      <c r="F2681">
        <v>25.809629999999999</v>
      </c>
      <c r="H2681">
        <v>22.00262</v>
      </c>
      <c r="I2681">
        <f t="shared" si="48"/>
        <v>2.00223842E-3</v>
      </c>
      <c r="K2681">
        <v>20.014299999999999</v>
      </c>
      <c r="L2681">
        <v>25.04345</v>
      </c>
      <c r="M2681">
        <v>403.90638000000001</v>
      </c>
      <c r="N2681">
        <v>444.03253999999998</v>
      </c>
      <c r="O2681">
        <v>354.86327999999997</v>
      </c>
      <c r="P2681" t="s">
        <v>10751</v>
      </c>
      <c r="Q2681">
        <v>173</v>
      </c>
      <c r="R2681">
        <v>110</v>
      </c>
      <c r="S2681">
        <v>15.0891</v>
      </c>
      <c r="T2681">
        <v>0.63583800000000001</v>
      </c>
      <c r="U2681">
        <v>3.6666999999999998E-2</v>
      </c>
      <c r="V2681">
        <v>33.075099999999999</v>
      </c>
      <c r="W2681" t="s">
        <v>10751</v>
      </c>
      <c r="X2681" t="s">
        <v>10751</v>
      </c>
      <c r="Y2681">
        <v>1</v>
      </c>
      <c r="Z2681">
        <v>0.65400000000000003</v>
      </c>
      <c r="AA2681" t="s">
        <v>10751</v>
      </c>
      <c r="AB2681">
        <v>0.34599999999999997</v>
      </c>
      <c r="AC2681" t="s">
        <v>10751</v>
      </c>
      <c r="AD2681" t="s">
        <v>10751</v>
      </c>
      <c r="AE2681">
        <v>1</v>
      </c>
      <c r="AF2681" t="s">
        <v>10751</v>
      </c>
      <c r="AG2681" t="s">
        <v>10751</v>
      </c>
      <c r="AH2681" t="s">
        <v>10751</v>
      </c>
      <c r="AI2681" t="s">
        <v>10751</v>
      </c>
      <c r="AJ2681" t="s">
        <v>10751</v>
      </c>
      <c r="AK2681" t="s">
        <v>10751</v>
      </c>
      <c r="AL2681" t="s">
        <v>10751</v>
      </c>
      <c r="AM2681" t="s">
        <v>10751</v>
      </c>
      <c r="AN2681" t="s">
        <v>10751</v>
      </c>
      <c r="AO2681" t="s">
        <v>10751</v>
      </c>
      <c r="AP2681">
        <v>1</v>
      </c>
      <c r="AQ2681" t="s">
        <v>10751</v>
      </c>
      <c r="AR2681" t="s">
        <v>10751</v>
      </c>
      <c r="AS2681" t="s">
        <v>10751</v>
      </c>
      <c r="AT2681" t="s">
        <v>10751</v>
      </c>
      <c r="AU2681" t="s">
        <v>10751</v>
      </c>
      <c r="AV2681">
        <v>3.7</v>
      </c>
      <c r="AW2681" t="s">
        <v>10751</v>
      </c>
      <c r="AX2681">
        <v>6</v>
      </c>
      <c r="AY2681">
        <v>1</v>
      </c>
      <c r="AZ2681" t="s">
        <v>10751</v>
      </c>
      <c r="BA2681" t="s">
        <v>10751</v>
      </c>
      <c r="BB2681" t="s">
        <v>10751</v>
      </c>
      <c r="BC2681" t="s">
        <v>10751</v>
      </c>
      <c r="BD2681" t="s">
        <v>10751</v>
      </c>
    </row>
    <row r="2682" spans="1:56">
      <c r="A2682" t="s">
        <v>10756</v>
      </c>
      <c r="B2682">
        <v>3000</v>
      </c>
      <c r="C2682">
        <v>1983</v>
      </c>
      <c r="D2682" t="s">
        <v>10751</v>
      </c>
      <c r="E2682" t="s">
        <v>10751</v>
      </c>
      <c r="F2682" t="s">
        <v>10751</v>
      </c>
      <c r="H2682" t="s">
        <v>10751</v>
      </c>
      <c r="I2682" t="str">
        <f t="shared" si="48"/>
        <v/>
      </c>
      <c r="K2682" t="s">
        <v>10751</v>
      </c>
      <c r="L2682" t="s">
        <v>10751</v>
      </c>
      <c r="M2682" t="s">
        <v>10751</v>
      </c>
      <c r="N2682" t="s">
        <v>10751</v>
      </c>
      <c r="O2682" t="s">
        <v>10751</v>
      </c>
      <c r="P2682" t="s">
        <v>10751</v>
      </c>
      <c r="Q2682" t="s">
        <v>10751</v>
      </c>
      <c r="R2682" t="s">
        <v>10751</v>
      </c>
      <c r="S2682" t="s">
        <v>10751</v>
      </c>
      <c r="T2682" t="s">
        <v>10751</v>
      </c>
      <c r="U2682" t="s">
        <v>10751</v>
      </c>
      <c r="V2682" t="s">
        <v>10751</v>
      </c>
      <c r="W2682" t="s">
        <v>10751</v>
      </c>
      <c r="X2682" t="s">
        <v>10751</v>
      </c>
      <c r="Y2682" t="s">
        <v>10751</v>
      </c>
      <c r="Z2682" t="s">
        <v>10751</v>
      </c>
      <c r="AA2682" t="s">
        <v>10751</v>
      </c>
      <c r="AB2682" t="s">
        <v>10751</v>
      </c>
      <c r="AC2682" t="s">
        <v>10751</v>
      </c>
      <c r="AD2682" t="s">
        <v>10751</v>
      </c>
      <c r="AE2682" t="s">
        <v>10751</v>
      </c>
      <c r="AF2682" t="s">
        <v>10751</v>
      </c>
      <c r="AG2682" t="s">
        <v>10751</v>
      </c>
      <c r="AH2682" t="s">
        <v>10751</v>
      </c>
      <c r="AI2682" t="s">
        <v>10751</v>
      </c>
      <c r="AJ2682" t="s">
        <v>10751</v>
      </c>
      <c r="AK2682" t="s">
        <v>10751</v>
      </c>
      <c r="AL2682" t="s">
        <v>10751</v>
      </c>
      <c r="AM2682" t="s">
        <v>10751</v>
      </c>
      <c r="AN2682" t="s">
        <v>10751</v>
      </c>
      <c r="AO2682" t="s">
        <v>10751</v>
      </c>
      <c r="AP2682" t="s">
        <v>10751</v>
      </c>
      <c r="AQ2682" t="s">
        <v>10751</v>
      </c>
      <c r="AR2682" t="s">
        <v>10751</v>
      </c>
      <c r="AS2682" t="s">
        <v>10751</v>
      </c>
      <c r="AT2682" t="s">
        <v>10751</v>
      </c>
      <c r="AU2682" t="s">
        <v>10751</v>
      </c>
      <c r="AV2682" t="s">
        <v>10751</v>
      </c>
      <c r="AW2682" t="s">
        <v>10751</v>
      </c>
      <c r="AX2682" t="s">
        <v>10751</v>
      </c>
      <c r="AY2682" t="s">
        <v>10751</v>
      </c>
      <c r="AZ2682" t="s">
        <v>10751</v>
      </c>
      <c r="BA2682" t="s">
        <v>10751</v>
      </c>
      <c r="BB2682" t="s">
        <v>10751</v>
      </c>
      <c r="BC2682" t="s">
        <v>10751</v>
      </c>
      <c r="BD2682" t="s">
        <v>10751</v>
      </c>
    </row>
    <row r="2683" spans="1:56">
      <c r="A2683" t="s">
        <v>10756</v>
      </c>
      <c r="B2683">
        <v>3000</v>
      </c>
      <c r="C2683">
        <v>1984</v>
      </c>
      <c r="D2683">
        <v>1</v>
      </c>
      <c r="E2683">
        <v>7.1000000000000005E-5</v>
      </c>
      <c r="F2683">
        <v>28.30406</v>
      </c>
      <c r="H2683">
        <v>24.137250000000002</v>
      </c>
      <c r="I2683">
        <f t="shared" si="48"/>
        <v>1.7137447500000002E-3</v>
      </c>
      <c r="K2683">
        <v>21.884180000000001</v>
      </c>
      <c r="L2683">
        <v>27.611719999999998</v>
      </c>
      <c r="M2683">
        <v>368.18610000000001</v>
      </c>
      <c r="N2683">
        <v>406.09249</v>
      </c>
      <c r="O2683">
        <v>321.85606999999999</v>
      </c>
      <c r="P2683" t="s">
        <v>10751</v>
      </c>
      <c r="Q2683">
        <v>120.8715</v>
      </c>
      <c r="R2683">
        <v>82.935699999999997</v>
      </c>
      <c r="S2683">
        <v>16.469100000000001</v>
      </c>
      <c r="T2683">
        <v>0.68615099999999996</v>
      </c>
      <c r="U2683">
        <v>2.7644999999999999E-2</v>
      </c>
      <c r="V2683">
        <v>36.208710000000004</v>
      </c>
      <c r="W2683" t="s">
        <v>10751</v>
      </c>
      <c r="X2683" t="s">
        <v>10751</v>
      </c>
      <c r="Y2683">
        <v>1</v>
      </c>
      <c r="Z2683">
        <v>1</v>
      </c>
      <c r="AA2683" t="s">
        <v>10751</v>
      </c>
      <c r="AB2683" t="s">
        <v>10751</v>
      </c>
      <c r="AC2683" t="s">
        <v>10751</v>
      </c>
      <c r="AD2683" t="s">
        <v>10751</v>
      </c>
      <c r="AE2683">
        <v>1</v>
      </c>
      <c r="AF2683" t="s">
        <v>10751</v>
      </c>
      <c r="AG2683" t="s">
        <v>10751</v>
      </c>
      <c r="AH2683" t="s">
        <v>10751</v>
      </c>
      <c r="AI2683" t="s">
        <v>10751</v>
      </c>
      <c r="AJ2683" t="s">
        <v>10751</v>
      </c>
      <c r="AK2683" t="s">
        <v>10751</v>
      </c>
      <c r="AL2683" t="s">
        <v>10751</v>
      </c>
      <c r="AM2683" t="s">
        <v>10751</v>
      </c>
      <c r="AN2683" t="s">
        <v>10751</v>
      </c>
      <c r="AO2683" t="s">
        <v>10751</v>
      </c>
      <c r="AP2683">
        <v>1</v>
      </c>
      <c r="AQ2683" t="s">
        <v>10751</v>
      </c>
      <c r="AR2683" t="s">
        <v>10751</v>
      </c>
      <c r="AS2683" t="s">
        <v>10751</v>
      </c>
      <c r="AT2683" t="s">
        <v>10751</v>
      </c>
      <c r="AU2683" t="s">
        <v>10751</v>
      </c>
      <c r="AV2683">
        <v>4.2</v>
      </c>
      <c r="AW2683" t="s">
        <v>10751</v>
      </c>
      <c r="AX2683">
        <v>4</v>
      </c>
      <c r="AY2683">
        <v>0.83399999999999996</v>
      </c>
      <c r="AZ2683">
        <v>0.16600000000000001</v>
      </c>
      <c r="BA2683" t="s">
        <v>10751</v>
      </c>
      <c r="BB2683" t="s">
        <v>10751</v>
      </c>
      <c r="BC2683" t="s">
        <v>10751</v>
      </c>
      <c r="BD2683" t="s">
        <v>10751</v>
      </c>
    </row>
    <row r="2684" spans="1:56">
      <c r="A2684" t="s">
        <v>10756</v>
      </c>
      <c r="B2684">
        <v>3000</v>
      </c>
      <c r="C2684">
        <v>1985</v>
      </c>
      <c r="D2684">
        <v>5</v>
      </c>
      <c r="E2684">
        <v>3.7399999999999998E-4</v>
      </c>
      <c r="F2684">
        <v>23.414010000000001</v>
      </c>
      <c r="H2684">
        <v>19.919049999999999</v>
      </c>
      <c r="I2684">
        <f t="shared" si="48"/>
        <v>7.4497246999999994E-3</v>
      </c>
      <c r="K2684">
        <v>18.570209999999999</v>
      </c>
      <c r="L2684">
        <v>21.859649999999998</v>
      </c>
      <c r="M2684">
        <v>446.15579000000002</v>
      </c>
      <c r="N2684">
        <v>478.56205</v>
      </c>
      <c r="O2684">
        <v>406.54815000000002</v>
      </c>
      <c r="P2684" t="s">
        <v>10751</v>
      </c>
      <c r="Q2684">
        <v>157.7944</v>
      </c>
      <c r="R2684">
        <v>106.6944</v>
      </c>
      <c r="S2684">
        <v>14.1394</v>
      </c>
      <c r="T2684">
        <v>0.67825599999999997</v>
      </c>
      <c r="U2684">
        <v>3.5564999999999999E-2</v>
      </c>
      <c r="V2684">
        <v>30.173629999999999</v>
      </c>
      <c r="W2684" t="s">
        <v>10751</v>
      </c>
      <c r="X2684" t="s">
        <v>10751</v>
      </c>
      <c r="Y2684">
        <v>1</v>
      </c>
      <c r="Z2684">
        <v>0.39200000000000002</v>
      </c>
      <c r="AA2684" t="s">
        <v>10751</v>
      </c>
      <c r="AB2684">
        <v>0.60799999999999998</v>
      </c>
      <c r="AC2684" t="s">
        <v>10751</v>
      </c>
      <c r="AD2684" t="s">
        <v>10751</v>
      </c>
      <c r="AE2684">
        <v>1</v>
      </c>
      <c r="AF2684" t="s">
        <v>10751</v>
      </c>
      <c r="AG2684" t="s">
        <v>10751</v>
      </c>
      <c r="AH2684" t="s">
        <v>10751</v>
      </c>
      <c r="AI2684" t="s">
        <v>10751</v>
      </c>
      <c r="AJ2684" t="s">
        <v>10751</v>
      </c>
      <c r="AK2684" t="s">
        <v>10751</v>
      </c>
      <c r="AL2684" t="s">
        <v>10751</v>
      </c>
      <c r="AM2684" t="s">
        <v>10751</v>
      </c>
      <c r="AN2684" t="s">
        <v>10751</v>
      </c>
      <c r="AO2684" t="s">
        <v>10751</v>
      </c>
      <c r="AP2684">
        <v>1</v>
      </c>
      <c r="AQ2684" t="s">
        <v>10751</v>
      </c>
      <c r="AR2684" t="s">
        <v>10751</v>
      </c>
      <c r="AS2684" t="s">
        <v>10751</v>
      </c>
      <c r="AT2684" t="s">
        <v>10751</v>
      </c>
      <c r="AU2684" t="s">
        <v>10751</v>
      </c>
      <c r="AV2684">
        <v>3.6</v>
      </c>
      <c r="AW2684" t="s">
        <v>10751</v>
      </c>
      <c r="AX2684">
        <v>4.7</v>
      </c>
      <c r="AY2684">
        <v>0.749</v>
      </c>
      <c r="AZ2684">
        <v>0.251</v>
      </c>
      <c r="BA2684" t="s">
        <v>10751</v>
      </c>
      <c r="BB2684" t="s">
        <v>10751</v>
      </c>
      <c r="BC2684" t="s">
        <v>10751</v>
      </c>
      <c r="BD2684" t="s">
        <v>10751</v>
      </c>
    </row>
    <row r="2685" spans="1:56">
      <c r="A2685" t="s">
        <v>10756</v>
      </c>
      <c r="B2685">
        <v>3000</v>
      </c>
      <c r="C2685">
        <v>1986</v>
      </c>
      <c r="D2685">
        <v>2</v>
      </c>
      <c r="E2685">
        <v>1.5799999999999999E-4</v>
      </c>
      <c r="F2685">
        <v>25.67437</v>
      </c>
      <c r="H2685">
        <v>21.767949999999999</v>
      </c>
      <c r="I2685">
        <f t="shared" si="48"/>
        <v>3.4393360999999995E-3</v>
      </c>
      <c r="K2685">
        <v>20.167280000000002</v>
      </c>
      <c r="L2685">
        <v>24.037790000000001</v>
      </c>
      <c r="M2685">
        <v>408.26071000000002</v>
      </c>
      <c r="N2685">
        <v>440.66421000000003</v>
      </c>
      <c r="O2685">
        <v>369.70958999999999</v>
      </c>
      <c r="P2685" t="s">
        <v>10751</v>
      </c>
      <c r="Q2685">
        <v>151.24780000000001</v>
      </c>
      <c r="R2685">
        <v>116.89149999999999</v>
      </c>
      <c r="S2685">
        <v>12.477600000000001</v>
      </c>
      <c r="T2685">
        <v>0.77374699999999996</v>
      </c>
      <c r="U2685">
        <v>3.8963999999999999E-2</v>
      </c>
      <c r="V2685">
        <v>32.788960000000003</v>
      </c>
      <c r="W2685" t="s">
        <v>10751</v>
      </c>
      <c r="X2685" t="s">
        <v>10751</v>
      </c>
      <c r="Y2685">
        <v>1</v>
      </c>
      <c r="Z2685">
        <v>0.63100000000000001</v>
      </c>
      <c r="AA2685" t="s">
        <v>10751</v>
      </c>
      <c r="AB2685">
        <v>0.36899999999999999</v>
      </c>
      <c r="AC2685" t="s">
        <v>10751</v>
      </c>
      <c r="AD2685" t="s">
        <v>10751</v>
      </c>
      <c r="AE2685">
        <v>5.3999999999999999E-2</v>
      </c>
      <c r="AF2685" t="s">
        <v>10751</v>
      </c>
      <c r="AG2685" t="s">
        <v>10751</v>
      </c>
      <c r="AH2685">
        <v>0.94599999999999995</v>
      </c>
      <c r="AI2685" t="s">
        <v>10751</v>
      </c>
      <c r="AJ2685" t="s">
        <v>10751</v>
      </c>
      <c r="AK2685" t="s">
        <v>10751</v>
      </c>
      <c r="AL2685" t="s">
        <v>10751</v>
      </c>
      <c r="AM2685" t="s">
        <v>10751</v>
      </c>
      <c r="AN2685" t="s">
        <v>10751</v>
      </c>
      <c r="AO2685" t="s">
        <v>10751</v>
      </c>
      <c r="AP2685">
        <v>1</v>
      </c>
      <c r="AQ2685" t="s">
        <v>10751</v>
      </c>
      <c r="AR2685" t="s">
        <v>10751</v>
      </c>
      <c r="AS2685" t="s">
        <v>10751</v>
      </c>
      <c r="AT2685" t="s">
        <v>10751</v>
      </c>
      <c r="AU2685" t="s">
        <v>10751</v>
      </c>
      <c r="AV2685">
        <v>3.9</v>
      </c>
      <c r="AW2685" t="s">
        <v>10751</v>
      </c>
      <c r="AX2685">
        <v>4.0999999999999996</v>
      </c>
      <c r="AY2685">
        <v>0.71099999999999997</v>
      </c>
      <c r="AZ2685">
        <v>0.28899999999999998</v>
      </c>
      <c r="BA2685" t="s">
        <v>10751</v>
      </c>
      <c r="BB2685" t="s">
        <v>10751</v>
      </c>
      <c r="BC2685" t="s">
        <v>10751</v>
      </c>
      <c r="BD2685" t="s">
        <v>10751</v>
      </c>
    </row>
    <row r="2686" spans="1:56">
      <c r="A2686" t="s">
        <v>10756</v>
      </c>
      <c r="B2686">
        <v>3000</v>
      </c>
      <c r="C2686">
        <v>1987</v>
      </c>
      <c r="D2686">
        <v>2</v>
      </c>
      <c r="E2686">
        <v>1.05E-4</v>
      </c>
      <c r="F2686">
        <v>26.445180000000001</v>
      </c>
      <c r="H2686">
        <v>22.335599999999999</v>
      </c>
      <c r="I2686">
        <f t="shared" si="48"/>
        <v>2.3452379999999999E-3</v>
      </c>
      <c r="K2686">
        <v>20.618849999999998</v>
      </c>
      <c r="L2686">
        <v>24.72035</v>
      </c>
      <c r="M2686">
        <v>397.88499999999999</v>
      </c>
      <c r="N2686">
        <v>431.01346000000001</v>
      </c>
      <c r="O2686">
        <v>359.50137000000001</v>
      </c>
      <c r="P2686" t="s">
        <v>10751</v>
      </c>
      <c r="Q2686">
        <v>150</v>
      </c>
      <c r="R2686">
        <v>117</v>
      </c>
      <c r="S2686">
        <v>12.230399999999999</v>
      </c>
      <c r="T2686">
        <v>0.78</v>
      </c>
      <c r="U2686">
        <v>3.9E-2</v>
      </c>
      <c r="V2686">
        <v>33.547280000000001</v>
      </c>
      <c r="W2686" t="s">
        <v>10751</v>
      </c>
      <c r="X2686" t="s">
        <v>10751</v>
      </c>
      <c r="Y2686">
        <v>1</v>
      </c>
      <c r="Z2686">
        <v>0.87</v>
      </c>
      <c r="AA2686" t="s">
        <v>10751</v>
      </c>
      <c r="AB2686">
        <v>0.13</v>
      </c>
      <c r="AC2686" t="s">
        <v>10751</v>
      </c>
      <c r="AD2686" t="s">
        <v>10751</v>
      </c>
      <c r="AE2686" t="s">
        <v>10751</v>
      </c>
      <c r="AF2686" t="s">
        <v>10751</v>
      </c>
      <c r="AG2686" t="s">
        <v>10751</v>
      </c>
      <c r="AH2686">
        <v>1</v>
      </c>
      <c r="AI2686" t="s">
        <v>10751</v>
      </c>
      <c r="AJ2686" t="s">
        <v>10751</v>
      </c>
      <c r="AK2686" t="s">
        <v>10751</v>
      </c>
      <c r="AL2686" t="s">
        <v>10751</v>
      </c>
      <c r="AM2686" t="s">
        <v>10751</v>
      </c>
      <c r="AN2686" t="s">
        <v>10751</v>
      </c>
      <c r="AO2686" t="s">
        <v>10751</v>
      </c>
      <c r="AP2686">
        <v>1</v>
      </c>
      <c r="AQ2686" t="s">
        <v>10751</v>
      </c>
      <c r="AR2686" t="s">
        <v>10751</v>
      </c>
      <c r="AS2686" t="s">
        <v>10751</v>
      </c>
      <c r="AT2686" t="s">
        <v>10751</v>
      </c>
      <c r="AU2686" t="s">
        <v>10751</v>
      </c>
      <c r="AV2686">
        <v>4.5999999999999996</v>
      </c>
      <c r="AW2686" t="s">
        <v>10751</v>
      </c>
      <c r="AX2686">
        <v>4</v>
      </c>
      <c r="AY2686">
        <v>0.39200000000000002</v>
      </c>
      <c r="AZ2686">
        <v>0.60799999999999998</v>
      </c>
      <c r="BA2686" t="s">
        <v>10751</v>
      </c>
      <c r="BB2686" t="s">
        <v>10751</v>
      </c>
      <c r="BC2686" t="s">
        <v>10751</v>
      </c>
      <c r="BD2686" t="s">
        <v>10751</v>
      </c>
    </row>
    <row r="2687" spans="1:56">
      <c r="A2687" t="s">
        <v>10756</v>
      </c>
      <c r="B2687">
        <v>3000</v>
      </c>
      <c r="C2687">
        <v>1988</v>
      </c>
      <c r="D2687">
        <v>1</v>
      </c>
      <c r="E2687">
        <v>7.4999999999999993E-5</v>
      </c>
      <c r="F2687">
        <v>26.29917</v>
      </c>
      <c r="H2687">
        <v>22.107980000000001</v>
      </c>
      <c r="I2687">
        <f t="shared" si="48"/>
        <v>1.6580984999999999E-3</v>
      </c>
      <c r="K2687">
        <v>20.527920000000002</v>
      </c>
      <c r="L2687">
        <v>24.20804</v>
      </c>
      <c r="M2687">
        <v>401.98147</v>
      </c>
      <c r="N2687">
        <v>432.92255999999998</v>
      </c>
      <c r="O2687">
        <v>367.10937999999999</v>
      </c>
      <c r="P2687" t="s">
        <v>10751</v>
      </c>
      <c r="Q2687">
        <v>150</v>
      </c>
      <c r="R2687">
        <v>117</v>
      </c>
      <c r="S2687">
        <v>12.411</v>
      </c>
      <c r="T2687">
        <v>0.78</v>
      </c>
      <c r="U2687">
        <v>3.9E-2</v>
      </c>
      <c r="V2687">
        <v>33.257129999999997</v>
      </c>
      <c r="W2687" t="s">
        <v>10751</v>
      </c>
      <c r="X2687" t="s">
        <v>10751</v>
      </c>
      <c r="Y2687">
        <v>1</v>
      </c>
      <c r="Z2687">
        <v>0.88500000000000001</v>
      </c>
      <c r="AA2687" t="s">
        <v>10751</v>
      </c>
      <c r="AB2687">
        <v>0.115</v>
      </c>
      <c r="AC2687" t="s">
        <v>10751</v>
      </c>
      <c r="AD2687" t="s">
        <v>10751</v>
      </c>
      <c r="AE2687" t="s">
        <v>10751</v>
      </c>
      <c r="AF2687" t="s">
        <v>10751</v>
      </c>
      <c r="AG2687" t="s">
        <v>10751</v>
      </c>
      <c r="AH2687">
        <v>1</v>
      </c>
      <c r="AI2687" t="s">
        <v>10751</v>
      </c>
      <c r="AJ2687" t="s">
        <v>10751</v>
      </c>
      <c r="AK2687" t="s">
        <v>10751</v>
      </c>
      <c r="AL2687" t="s">
        <v>10751</v>
      </c>
      <c r="AM2687" t="s">
        <v>10751</v>
      </c>
      <c r="AN2687" t="s">
        <v>10751</v>
      </c>
      <c r="AO2687" t="s">
        <v>10751</v>
      </c>
      <c r="AP2687">
        <v>1</v>
      </c>
      <c r="AQ2687" t="s">
        <v>10751</v>
      </c>
      <c r="AR2687" t="s">
        <v>10751</v>
      </c>
      <c r="AS2687" t="s">
        <v>10751</v>
      </c>
      <c r="AT2687" t="s">
        <v>10751</v>
      </c>
      <c r="AU2687" t="s">
        <v>10751</v>
      </c>
      <c r="AV2687">
        <v>4.5</v>
      </c>
      <c r="AW2687" t="s">
        <v>10751</v>
      </c>
      <c r="AX2687">
        <v>4</v>
      </c>
      <c r="AY2687">
        <v>0.48799999999999999</v>
      </c>
      <c r="AZ2687">
        <v>0.51200000000000001</v>
      </c>
      <c r="BA2687" t="s">
        <v>10751</v>
      </c>
      <c r="BB2687" t="s">
        <v>10751</v>
      </c>
      <c r="BC2687" t="s">
        <v>10751</v>
      </c>
      <c r="BD2687" t="s">
        <v>10751</v>
      </c>
    </row>
    <row r="2688" spans="1:56">
      <c r="A2688" t="s">
        <v>10756</v>
      </c>
      <c r="B2688">
        <v>3000</v>
      </c>
      <c r="C2688">
        <v>1989</v>
      </c>
      <c r="D2688">
        <v>1</v>
      </c>
      <c r="E2688">
        <v>4.1E-5</v>
      </c>
      <c r="F2688">
        <v>24.941330000000001</v>
      </c>
      <c r="H2688">
        <v>20.946570000000001</v>
      </c>
      <c r="I2688">
        <f t="shared" si="48"/>
        <v>8.5880937000000002E-4</v>
      </c>
      <c r="K2688">
        <v>19.04973</v>
      </c>
      <c r="L2688">
        <v>23.528780000000001</v>
      </c>
      <c r="M2688">
        <v>424.26983999999999</v>
      </c>
      <c r="N2688">
        <v>466.51578000000001</v>
      </c>
      <c r="O2688">
        <v>377.70758000000001</v>
      </c>
      <c r="P2688" t="s">
        <v>10751</v>
      </c>
      <c r="Q2688">
        <v>150</v>
      </c>
      <c r="R2688">
        <v>117</v>
      </c>
      <c r="S2688">
        <v>11.856</v>
      </c>
      <c r="T2688">
        <v>0.78</v>
      </c>
      <c r="U2688">
        <v>3.9E-2</v>
      </c>
      <c r="V2688">
        <v>31.44624</v>
      </c>
      <c r="W2688" t="s">
        <v>10751</v>
      </c>
      <c r="X2688" t="s">
        <v>10751</v>
      </c>
      <c r="Y2688">
        <v>1</v>
      </c>
      <c r="Z2688">
        <v>0.86299999999999999</v>
      </c>
      <c r="AA2688" t="s">
        <v>10751</v>
      </c>
      <c r="AB2688">
        <v>0.13700000000000001</v>
      </c>
      <c r="AC2688" t="s">
        <v>10751</v>
      </c>
      <c r="AD2688" t="s">
        <v>10751</v>
      </c>
      <c r="AE2688" t="s">
        <v>10751</v>
      </c>
      <c r="AF2688" t="s">
        <v>10751</v>
      </c>
      <c r="AG2688" t="s">
        <v>10751</v>
      </c>
      <c r="AH2688">
        <v>1</v>
      </c>
      <c r="AI2688" t="s">
        <v>10751</v>
      </c>
      <c r="AJ2688" t="s">
        <v>10751</v>
      </c>
      <c r="AK2688" t="s">
        <v>10751</v>
      </c>
      <c r="AL2688" t="s">
        <v>10751</v>
      </c>
      <c r="AM2688" t="s">
        <v>10751</v>
      </c>
      <c r="AN2688" t="s">
        <v>10751</v>
      </c>
      <c r="AO2688" t="s">
        <v>10751</v>
      </c>
      <c r="AP2688">
        <v>1</v>
      </c>
      <c r="AQ2688" t="s">
        <v>10751</v>
      </c>
      <c r="AR2688" t="s">
        <v>10751</v>
      </c>
      <c r="AS2688" t="s">
        <v>10751</v>
      </c>
      <c r="AT2688" t="s">
        <v>10751</v>
      </c>
      <c r="AU2688" t="s">
        <v>10751</v>
      </c>
      <c r="AV2688">
        <v>4.9000000000000004</v>
      </c>
      <c r="AW2688" t="s">
        <v>10751</v>
      </c>
      <c r="AX2688">
        <v>4</v>
      </c>
      <c r="AY2688">
        <v>0.13700000000000001</v>
      </c>
      <c r="AZ2688">
        <v>0.86299999999999999</v>
      </c>
      <c r="BA2688" t="s">
        <v>10751</v>
      </c>
      <c r="BB2688" t="s">
        <v>10751</v>
      </c>
      <c r="BC2688" t="s">
        <v>10751</v>
      </c>
      <c r="BD2688" t="s">
        <v>10751</v>
      </c>
    </row>
    <row r="2689" spans="1:56">
      <c r="A2689" t="s">
        <v>10756</v>
      </c>
      <c r="B2689">
        <v>3000</v>
      </c>
      <c r="C2689">
        <v>1990</v>
      </c>
      <c r="D2689">
        <v>1</v>
      </c>
      <c r="E2689">
        <v>5.7000000000000003E-5</v>
      </c>
      <c r="F2689">
        <v>25.0122</v>
      </c>
      <c r="H2689">
        <v>20.922560000000001</v>
      </c>
      <c r="I2689">
        <f t="shared" si="48"/>
        <v>1.1925859200000001E-3</v>
      </c>
      <c r="K2689">
        <v>19.030460000000001</v>
      </c>
      <c r="L2689">
        <v>23.42464</v>
      </c>
      <c r="M2689">
        <v>424.75689999999997</v>
      </c>
      <c r="N2689">
        <v>466.98811999999998</v>
      </c>
      <c r="O2689">
        <v>379.38690000000003</v>
      </c>
      <c r="P2689" t="s">
        <v>10751</v>
      </c>
      <c r="Q2689">
        <v>150</v>
      </c>
      <c r="R2689">
        <v>117</v>
      </c>
      <c r="S2689">
        <v>11.1104</v>
      </c>
      <c r="T2689">
        <v>0.78</v>
      </c>
      <c r="U2689">
        <v>3.9E-2</v>
      </c>
      <c r="V2689">
        <v>31.408740000000002</v>
      </c>
      <c r="W2689" t="s">
        <v>10751</v>
      </c>
      <c r="X2689" t="s">
        <v>10751</v>
      </c>
      <c r="Y2689">
        <v>1</v>
      </c>
      <c r="Z2689">
        <v>0.88100000000000001</v>
      </c>
      <c r="AA2689" t="s">
        <v>10751</v>
      </c>
      <c r="AB2689">
        <v>0.11899999999999999</v>
      </c>
      <c r="AC2689" t="s">
        <v>10751</v>
      </c>
      <c r="AD2689" t="s">
        <v>10751</v>
      </c>
      <c r="AE2689" t="s">
        <v>10751</v>
      </c>
      <c r="AF2689" t="s">
        <v>10751</v>
      </c>
      <c r="AG2689" t="s">
        <v>10751</v>
      </c>
      <c r="AH2689">
        <v>1</v>
      </c>
      <c r="AI2689" t="s">
        <v>10751</v>
      </c>
      <c r="AJ2689" t="s">
        <v>10751</v>
      </c>
      <c r="AK2689" t="s">
        <v>10751</v>
      </c>
      <c r="AL2689" t="s">
        <v>10751</v>
      </c>
      <c r="AM2689" t="s">
        <v>10751</v>
      </c>
      <c r="AN2689" t="s">
        <v>10751</v>
      </c>
      <c r="AO2689" t="s">
        <v>10751</v>
      </c>
      <c r="AP2689">
        <v>1</v>
      </c>
      <c r="AQ2689" t="s">
        <v>10751</v>
      </c>
      <c r="AR2689" t="s">
        <v>10751</v>
      </c>
      <c r="AS2689" t="s">
        <v>10751</v>
      </c>
      <c r="AT2689" t="s">
        <v>10751</v>
      </c>
      <c r="AU2689" t="s">
        <v>10751</v>
      </c>
      <c r="AV2689">
        <v>4.9000000000000004</v>
      </c>
      <c r="AW2689" t="s">
        <v>10751</v>
      </c>
      <c r="AX2689">
        <v>4</v>
      </c>
      <c r="AY2689">
        <v>0.11899999999999999</v>
      </c>
      <c r="AZ2689">
        <v>0.88100000000000001</v>
      </c>
      <c r="BA2689" t="s">
        <v>10751</v>
      </c>
      <c r="BB2689" t="s">
        <v>10751</v>
      </c>
      <c r="BC2689" t="s">
        <v>10751</v>
      </c>
      <c r="BD2689" t="s">
        <v>10751</v>
      </c>
    </row>
    <row r="2690" spans="1:56">
      <c r="A2690" t="s">
        <v>10756</v>
      </c>
      <c r="B2690">
        <v>3000</v>
      </c>
      <c r="C2690">
        <v>1991</v>
      </c>
      <c r="D2690">
        <v>0</v>
      </c>
      <c r="E2690">
        <v>3.1999999999999999E-5</v>
      </c>
      <c r="F2690">
        <v>23.25</v>
      </c>
      <c r="H2690">
        <v>19.342919999999999</v>
      </c>
      <c r="I2690">
        <f t="shared" si="48"/>
        <v>6.1897343999999996E-4</v>
      </c>
      <c r="K2690">
        <v>17.845610000000001</v>
      </c>
      <c r="L2690">
        <v>21.2011</v>
      </c>
      <c r="M2690">
        <v>459.44466999999997</v>
      </c>
      <c r="N2690">
        <v>497.99355000000003</v>
      </c>
      <c r="O2690">
        <v>419.17635000000001</v>
      </c>
      <c r="P2690" t="s">
        <v>10751</v>
      </c>
      <c r="Q2690">
        <v>150</v>
      </c>
      <c r="R2690">
        <v>130</v>
      </c>
      <c r="S2690">
        <v>10.351900000000001</v>
      </c>
      <c r="T2690">
        <v>0.86666699999999997</v>
      </c>
      <c r="U2690">
        <v>4.3333000000000003E-2</v>
      </c>
      <c r="V2690">
        <v>29.014379999999999</v>
      </c>
      <c r="W2690" t="s">
        <v>10751</v>
      </c>
      <c r="X2690" t="s">
        <v>10751</v>
      </c>
      <c r="Y2690">
        <v>1</v>
      </c>
      <c r="Z2690">
        <v>1</v>
      </c>
      <c r="AA2690" t="s">
        <v>10751</v>
      </c>
      <c r="AB2690" t="s">
        <v>10751</v>
      </c>
      <c r="AC2690" t="s">
        <v>10751</v>
      </c>
      <c r="AD2690" t="s">
        <v>10751</v>
      </c>
      <c r="AE2690" t="s">
        <v>10751</v>
      </c>
      <c r="AF2690" t="s">
        <v>10751</v>
      </c>
      <c r="AG2690">
        <v>1</v>
      </c>
      <c r="AH2690" t="s">
        <v>10751</v>
      </c>
      <c r="AI2690" t="s">
        <v>10751</v>
      </c>
      <c r="AJ2690" t="s">
        <v>10751</v>
      </c>
      <c r="AK2690" t="s">
        <v>10751</v>
      </c>
      <c r="AL2690" t="s">
        <v>10751</v>
      </c>
      <c r="AM2690" t="s">
        <v>10751</v>
      </c>
      <c r="AN2690" t="s">
        <v>10751</v>
      </c>
      <c r="AO2690" t="s">
        <v>10751</v>
      </c>
      <c r="AP2690">
        <v>1</v>
      </c>
      <c r="AQ2690" t="s">
        <v>10751</v>
      </c>
      <c r="AR2690" t="s">
        <v>10751</v>
      </c>
      <c r="AS2690" t="s">
        <v>10751</v>
      </c>
      <c r="AT2690" t="s">
        <v>10751</v>
      </c>
      <c r="AU2690" t="s">
        <v>10751</v>
      </c>
      <c r="AV2690">
        <v>5</v>
      </c>
      <c r="AW2690" t="s">
        <v>10751</v>
      </c>
      <c r="AX2690">
        <v>4</v>
      </c>
      <c r="AY2690" t="s">
        <v>10751</v>
      </c>
      <c r="AZ2690">
        <v>1</v>
      </c>
      <c r="BA2690" t="s">
        <v>10751</v>
      </c>
      <c r="BB2690" t="s">
        <v>10751</v>
      </c>
      <c r="BC2690" t="s">
        <v>10751</v>
      </c>
      <c r="BD2690" t="s">
        <v>10751</v>
      </c>
    </row>
    <row r="2691" spans="1:56">
      <c r="A2691" t="s">
        <v>10756</v>
      </c>
      <c r="B2691">
        <v>3000</v>
      </c>
      <c r="C2691">
        <v>1992</v>
      </c>
      <c r="D2691">
        <v>1</v>
      </c>
      <c r="E2691">
        <v>4.1999999999999998E-5</v>
      </c>
      <c r="F2691">
        <v>24.79</v>
      </c>
      <c r="H2691">
        <v>20.598579999999998</v>
      </c>
      <c r="I2691">
        <f t="shared" si="48"/>
        <v>8.6514035999999989E-4</v>
      </c>
      <c r="K2691">
        <v>18.594760000000001</v>
      </c>
      <c r="L2691">
        <v>23.15128</v>
      </c>
      <c r="M2691">
        <v>431.43756999999999</v>
      </c>
      <c r="N2691">
        <v>477.93025999999998</v>
      </c>
      <c r="O2691">
        <v>383.86653000000001</v>
      </c>
      <c r="P2691" t="s">
        <v>10751</v>
      </c>
      <c r="Q2691">
        <v>150</v>
      </c>
      <c r="R2691">
        <v>130</v>
      </c>
      <c r="S2691">
        <v>10.433400000000001</v>
      </c>
      <c r="T2691">
        <v>0.86666699999999997</v>
      </c>
      <c r="U2691">
        <v>4.3333000000000003E-2</v>
      </c>
      <c r="V2691">
        <v>30.897870000000001</v>
      </c>
      <c r="W2691" t="s">
        <v>10751</v>
      </c>
      <c r="X2691" t="s">
        <v>10751</v>
      </c>
      <c r="Y2691">
        <v>1</v>
      </c>
      <c r="Z2691">
        <v>1</v>
      </c>
      <c r="AA2691" t="s">
        <v>10751</v>
      </c>
      <c r="AB2691" t="s">
        <v>10751</v>
      </c>
      <c r="AC2691" t="s">
        <v>10751</v>
      </c>
      <c r="AD2691" t="s">
        <v>10751</v>
      </c>
      <c r="AE2691" t="s">
        <v>10751</v>
      </c>
      <c r="AF2691" t="s">
        <v>10751</v>
      </c>
      <c r="AG2691">
        <v>1</v>
      </c>
      <c r="AH2691" t="s">
        <v>10751</v>
      </c>
      <c r="AI2691" t="s">
        <v>10751</v>
      </c>
      <c r="AJ2691" t="s">
        <v>10751</v>
      </c>
      <c r="AK2691" t="s">
        <v>10751</v>
      </c>
      <c r="AL2691" t="s">
        <v>10751</v>
      </c>
      <c r="AM2691" t="s">
        <v>10751</v>
      </c>
      <c r="AN2691" t="s">
        <v>10751</v>
      </c>
      <c r="AO2691" t="s">
        <v>10751</v>
      </c>
      <c r="AP2691">
        <v>1</v>
      </c>
      <c r="AQ2691" t="s">
        <v>10751</v>
      </c>
      <c r="AR2691" t="s">
        <v>10751</v>
      </c>
      <c r="AS2691" t="s">
        <v>10751</v>
      </c>
      <c r="AT2691" t="s">
        <v>10751</v>
      </c>
      <c r="AU2691" t="s">
        <v>10751</v>
      </c>
      <c r="AV2691">
        <v>4</v>
      </c>
      <c r="AW2691" t="s">
        <v>10751</v>
      </c>
      <c r="AX2691">
        <v>4</v>
      </c>
      <c r="AY2691">
        <v>1</v>
      </c>
      <c r="AZ2691" t="s">
        <v>10751</v>
      </c>
      <c r="BA2691" t="s">
        <v>10751</v>
      </c>
      <c r="BB2691" t="s">
        <v>10751</v>
      </c>
      <c r="BC2691" t="s">
        <v>10751</v>
      </c>
      <c r="BD2691" t="s">
        <v>10751</v>
      </c>
    </row>
    <row r="2692" spans="1:56">
      <c r="A2692" t="s">
        <v>10756</v>
      </c>
      <c r="B2692">
        <v>3000</v>
      </c>
      <c r="C2692">
        <v>1993</v>
      </c>
      <c r="D2692">
        <v>3</v>
      </c>
      <c r="E2692">
        <v>2.4699999999999999E-4</v>
      </c>
      <c r="F2692">
        <v>25.15</v>
      </c>
      <c r="H2692">
        <v>20.719049999999999</v>
      </c>
      <c r="I2692">
        <f t="shared" si="48"/>
        <v>5.1176053499999994E-3</v>
      </c>
      <c r="K2692">
        <v>19.15992</v>
      </c>
      <c r="L2692">
        <v>22.536740000000002</v>
      </c>
      <c r="M2692">
        <v>428.92899999999997</v>
      </c>
      <c r="N2692">
        <v>463.83292</v>
      </c>
      <c r="O2692">
        <v>394.33384000000001</v>
      </c>
      <c r="P2692" t="s">
        <v>10751</v>
      </c>
      <c r="Q2692">
        <v>150</v>
      </c>
      <c r="R2692">
        <v>130</v>
      </c>
      <c r="S2692">
        <v>9.4898000000000007</v>
      </c>
      <c r="T2692">
        <v>0.86666699999999997</v>
      </c>
      <c r="U2692">
        <v>4.3333000000000003E-2</v>
      </c>
      <c r="V2692">
        <v>31.078569999999999</v>
      </c>
      <c r="W2692" t="s">
        <v>10751</v>
      </c>
      <c r="X2692" t="s">
        <v>10751</v>
      </c>
      <c r="Y2692">
        <v>1</v>
      </c>
      <c r="Z2692">
        <v>1</v>
      </c>
      <c r="AA2692" t="s">
        <v>10751</v>
      </c>
      <c r="AB2692" t="s">
        <v>10751</v>
      </c>
      <c r="AC2692" t="s">
        <v>10751</v>
      </c>
      <c r="AD2692" t="s">
        <v>10751</v>
      </c>
      <c r="AE2692" t="s">
        <v>10751</v>
      </c>
      <c r="AF2692" t="s">
        <v>10751</v>
      </c>
      <c r="AG2692">
        <v>1</v>
      </c>
      <c r="AH2692" t="s">
        <v>10751</v>
      </c>
      <c r="AI2692" t="s">
        <v>10751</v>
      </c>
      <c r="AJ2692" t="s">
        <v>10751</v>
      </c>
      <c r="AK2692" t="s">
        <v>10751</v>
      </c>
      <c r="AL2692" t="s">
        <v>10751</v>
      </c>
      <c r="AM2692" t="s">
        <v>10751</v>
      </c>
      <c r="AN2692" t="s">
        <v>10751</v>
      </c>
      <c r="AO2692" t="s">
        <v>10751</v>
      </c>
      <c r="AP2692">
        <v>1</v>
      </c>
      <c r="AQ2692" t="s">
        <v>10751</v>
      </c>
      <c r="AR2692" t="s">
        <v>10751</v>
      </c>
      <c r="AS2692" t="s">
        <v>10751</v>
      </c>
      <c r="AT2692" t="s">
        <v>10751</v>
      </c>
      <c r="AU2692" t="s">
        <v>10751</v>
      </c>
      <c r="AV2692">
        <v>5</v>
      </c>
      <c r="AW2692" t="s">
        <v>10751</v>
      </c>
      <c r="AX2692">
        <v>4</v>
      </c>
      <c r="AY2692" t="s">
        <v>10751</v>
      </c>
      <c r="AZ2692">
        <v>1</v>
      </c>
      <c r="BA2692" t="s">
        <v>10751</v>
      </c>
      <c r="BB2692" t="s">
        <v>10751</v>
      </c>
      <c r="BC2692" t="s">
        <v>10751</v>
      </c>
      <c r="BD2692" t="s">
        <v>10751</v>
      </c>
    </row>
    <row r="2693" spans="1:56">
      <c r="A2693" t="s">
        <v>10756</v>
      </c>
      <c r="B2693">
        <v>3000</v>
      </c>
      <c r="C2693">
        <v>1994</v>
      </c>
      <c r="D2693">
        <v>7</v>
      </c>
      <c r="E2693">
        <v>4.7800000000000002E-4</v>
      </c>
      <c r="F2693">
        <v>25.55105</v>
      </c>
      <c r="H2693">
        <v>20.985050000000001</v>
      </c>
      <c r="I2693">
        <f t="shared" si="48"/>
        <v>1.0030853900000001E-2</v>
      </c>
      <c r="K2693">
        <v>19.225850000000001</v>
      </c>
      <c r="L2693">
        <v>23.028099999999998</v>
      </c>
      <c r="M2693">
        <v>423.49200999999999</v>
      </c>
      <c r="N2693">
        <v>462.2423</v>
      </c>
      <c r="O2693">
        <v>385.91987</v>
      </c>
      <c r="P2693" t="s">
        <v>10751</v>
      </c>
      <c r="Q2693">
        <v>134.7518</v>
      </c>
      <c r="R2693">
        <v>119.93040000000001</v>
      </c>
      <c r="S2693">
        <v>10.166</v>
      </c>
      <c r="T2693">
        <v>0.89909499999999998</v>
      </c>
      <c r="U2693">
        <v>3.9976999999999999E-2</v>
      </c>
      <c r="V2693">
        <v>31.542660000000001</v>
      </c>
      <c r="W2693" t="s">
        <v>10751</v>
      </c>
      <c r="X2693" t="s">
        <v>10751</v>
      </c>
      <c r="Y2693">
        <v>1</v>
      </c>
      <c r="Z2693">
        <v>1</v>
      </c>
      <c r="AA2693" t="s">
        <v>10751</v>
      </c>
      <c r="AB2693" t="s">
        <v>10751</v>
      </c>
      <c r="AC2693" t="s">
        <v>10751</v>
      </c>
      <c r="AD2693" t="s">
        <v>10751</v>
      </c>
      <c r="AE2693" t="s">
        <v>10751</v>
      </c>
      <c r="AF2693" t="s">
        <v>10751</v>
      </c>
      <c r="AG2693">
        <v>1</v>
      </c>
      <c r="AH2693" t="s">
        <v>10751</v>
      </c>
      <c r="AI2693" t="s">
        <v>10751</v>
      </c>
      <c r="AJ2693" t="s">
        <v>10751</v>
      </c>
      <c r="AK2693" t="s">
        <v>10751</v>
      </c>
      <c r="AL2693" t="s">
        <v>10751</v>
      </c>
      <c r="AM2693" t="s">
        <v>10751</v>
      </c>
      <c r="AN2693" t="s">
        <v>10751</v>
      </c>
      <c r="AO2693" t="s">
        <v>10751</v>
      </c>
      <c r="AP2693">
        <v>1</v>
      </c>
      <c r="AQ2693" t="s">
        <v>10751</v>
      </c>
      <c r="AR2693" t="s">
        <v>10751</v>
      </c>
      <c r="AS2693" t="s">
        <v>10751</v>
      </c>
      <c r="AT2693">
        <v>0.28799999999999998</v>
      </c>
      <c r="AU2693" t="s">
        <v>10751</v>
      </c>
      <c r="AV2693">
        <v>5</v>
      </c>
      <c r="AW2693" t="s">
        <v>10751</v>
      </c>
      <c r="AX2693">
        <v>4</v>
      </c>
      <c r="AY2693" t="s">
        <v>10751</v>
      </c>
      <c r="AZ2693">
        <v>1</v>
      </c>
      <c r="BA2693" t="s">
        <v>10751</v>
      </c>
      <c r="BB2693" t="s">
        <v>10751</v>
      </c>
      <c r="BC2693" t="s">
        <v>10751</v>
      </c>
      <c r="BD2693" t="s">
        <v>10751</v>
      </c>
    </row>
    <row r="2694" spans="1:56">
      <c r="A2694" t="s">
        <v>10756</v>
      </c>
      <c r="B2694">
        <v>3000</v>
      </c>
      <c r="C2694">
        <v>1995</v>
      </c>
      <c r="D2694">
        <v>5</v>
      </c>
      <c r="E2694">
        <v>3.57E-4</v>
      </c>
      <c r="F2694">
        <v>27.894939999999998</v>
      </c>
      <c r="H2694">
        <v>22.745570000000001</v>
      </c>
      <c r="I2694">
        <f t="shared" si="48"/>
        <v>8.1201684900000012E-3</v>
      </c>
      <c r="K2694">
        <v>20.941379999999999</v>
      </c>
      <c r="L2694">
        <v>24.757370000000002</v>
      </c>
      <c r="M2694">
        <v>390.71339</v>
      </c>
      <c r="N2694">
        <v>424.37515999999999</v>
      </c>
      <c r="O2694">
        <v>358.96379000000002</v>
      </c>
      <c r="P2694" t="s">
        <v>10751</v>
      </c>
      <c r="Q2694">
        <v>88.689700000000002</v>
      </c>
      <c r="R2694">
        <v>81.6113</v>
      </c>
      <c r="S2694">
        <v>14.035600000000001</v>
      </c>
      <c r="T2694">
        <v>0.91292799999999996</v>
      </c>
      <c r="U2694">
        <v>2.7203999999999999E-2</v>
      </c>
      <c r="V2694">
        <v>34.124310000000001</v>
      </c>
      <c r="W2694" t="s">
        <v>10751</v>
      </c>
      <c r="X2694" t="s">
        <v>10751</v>
      </c>
      <c r="Y2694">
        <v>1</v>
      </c>
      <c r="Z2694">
        <v>1</v>
      </c>
      <c r="AA2694" t="s">
        <v>10751</v>
      </c>
      <c r="AB2694" t="s">
        <v>10751</v>
      </c>
      <c r="AC2694" t="s">
        <v>10751</v>
      </c>
      <c r="AD2694" t="s">
        <v>10751</v>
      </c>
      <c r="AE2694" t="s">
        <v>10751</v>
      </c>
      <c r="AF2694" t="s">
        <v>10751</v>
      </c>
      <c r="AG2694">
        <v>0.53800000000000003</v>
      </c>
      <c r="AH2694">
        <v>0.46200000000000002</v>
      </c>
      <c r="AI2694" t="s">
        <v>10751</v>
      </c>
      <c r="AJ2694" t="s">
        <v>10751</v>
      </c>
      <c r="AK2694" t="s">
        <v>10751</v>
      </c>
      <c r="AL2694" t="s">
        <v>10751</v>
      </c>
      <c r="AM2694" t="s">
        <v>10751</v>
      </c>
      <c r="AN2694" t="s">
        <v>10751</v>
      </c>
      <c r="AO2694" t="s">
        <v>10751</v>
      </c>
      <c r="AP2694">
        <v>1</v>
      </c>
      <c r="AQ2694" t="s">
        <v>10751</v>
      </c>
      <c r="AR2694" t="s">
        <v>10751</v>
      </c>
      <c r="AS2694" t="s">
        <v>10751</v>
      </c>
      <c r="AT2694" t="s">
        <v>10751</v>
      </c>
      <c r="AU2694" t="s">
        <v>10751</v>
      </c>
      <c r="AV2694">
        <v>5</v>
      </c>
      <c r="AW2694" t="s">
        <v>10751</v>
      </c>
      <c r="AX2694">
        <v>4</v>
      </c>
      <c r="AY2694" t="s">
        <v>10751</v>
      </c>
      <c r="AZ2694">
        <v>1</v>
      </c>
      <c r="BA2694" t="s">
        <v>10751</v>
      </c>
      <c r="BB2694" t="s">
        <v>10751</v>
      </c>
      <c r="BC2694" t="s">
        <v>10751</v>
      </c>
      <c r="BD2694" t="s">
        <v>10751</v>
      </c>
    </row>
    <row r="2695" spans="1:56">
      <c r="A2695" t="s">
        <v>10756</v>
      </c>
      <c r="B2695">
        <v>3000</v>
      </c>
      <c r="C2695">
        <v>1996</v>
      </c>
      <c r="D2695">
        <v>25</v>
      </c>
      <c r="E2695">
        <v>1.9120000000000001E-3</v>
      </c>
      <c r="F2695">
        <v>28.6753</v>
      </c>
      <c r="H2695">
        <v>23.33577</v>
      </c>
      <c r="I2695">
        <f t="shared" si="48"/>
        <v>4.4617992240000001E-2</v>
      </c>
      <c r="K2695">
        <v>21.11835</v>
      </c>
      <c r="L2695">
        <v>25.847449999999998</v>
      </c>
      <c r="M2695">
        <v>380.83170999999999</v>
      </c>
      <c r="N2695">
        <v>420.81889999999999</v>
      </c>
      <c r="O2695">
        <v>343.82495999999998</v>
      </c>
      <c r="P2695" t="s">
        <v>10751</v>
      </c>
      <c r="Q2695">
        <v>120.64749999999999</v>
      </c>
      <c r="R2695">
        <v>115.4081</v>
      </c>
      <c r="S2695">
        <v>11.785299999999999</v>
      </c>
      <c r="T2695">
        <v>0.96148100000000003</v>
      </c>
      <c r="U2695">
        <v>3.8469000000000003E-2</v>
      </c>
      <c r="V2695">
        <v>35.247390000000003</v>
      </c>
      <c r="W2695">
        <v>0.56399999999999995</v>
      </c>
      <c r="X2695" t="s">
        <v>10751</v>
      </c>
      <c r="Y2695">
        <v>0.436</v>
      </c>
      <c r="Z2695">
        <v>0.373</v>
      </c>
      <c r="AA2695" t="s">
        <v>10751</v>
      </c>
      <c r="AB2695">
        <v>0.627</v>
      </c>
      <c r="AC2695" t="s">
        <v>10751</v>
      </c>
      <c r="AD2695" t="s">
        <v>10751</v>
      </c>
      <c r="AE2695" t="s">
        <v>10751</v>
      </c>
      <c r="AF2695" t="s">
        <v>10751</v>
      </c>
      <c r="AG2695">
        <v>1</v>
      </c>
      <c r="AH2695" t="s">
        <v>10751</v>
      </c>
      <c r="AI2695" t="s">
        <v>10751</v>
      </c>
      <c r="AJ2695" t="s">
        <v>10751</v>
      </c>
      <c r="AK2695" t="s">
        <v>10751</v>
      </c>
      <c r="AL2695" t="s">
        <v>10751</v>
      </c>
      <c r="AM2695" t="s">
        <v>10751</v>
      </c>
      <c r="AN2695" t="s">
        <v>10751</v>
      </c>
      <c r="AO2695" t="s">
        <v>10751</v>
      </c>
      <c r="AP2695">
        <v>1</v>
      </c>
      <c r="AQ2695" t="s">
        <v>10751</v>
      </c>
      <c r="AR2695" t="s">
        <v>10751</v>
      </c>
      <c r="AS2695" t="s">
        <v>10751</v>
      </c>
      <c r="AT2695">
        <v>0.82</v>
      </c>
      <c r="AU2695" t="s">
        <v>10751</v>
      </c>
      <c r="AV2695">
        <v>4.4000000000000004</v>
      </c>
      <c r="AW2695" t="s">
        <v>10751</v>
      </c>
      <c r="AX2695">
        <v>4</v>
      </c>
      <c r="AY2695">
        <v>0.627</v>
      </c>
      <c r="AZ2695">
        <v>0.373</v>
      </c>
      <c r="BA2695" t="s">
        <v>10751</v>
      </c>
      <c r="BB2695" t="s">
        <v>10751</v>
      </c>
      <c r="BC2695" t="s">
        <v>10751</v>
      </c>
      <c r="BD2695" t="s">
        <v>10751</v>
      </c>
    </row>
    <row r="2696" spans="1:56">
      <c r="A2696" t="s">
        <v>10756</v>
      </c>
      <c r="B2696">
        <v>3000</v>
      </c>
      <c r="C2696">
        <v>1997</v>
      </c>
      <c r="D2696">
        <v>137</v>
      </c>
      <c r="E2696">
        <v>9.4900000000000002E-3</v>
      </c>
      <c r="F2696">
        <v>27.954820000000002</v>
      </c>
      <c r="H2696">
        <v>22.652799999999999</v>
      </c>
      <c r="I2696">
        <f t="shared" si="48"/>
        <v>0.21497507199999999</v>
      </c>
      <c r="K2696">
        <v>20.53349</v>
      </c>
      <c r="L2696">
        <v>24.98141</v>
      </c>
      <c r="M2696">
        <v>392.31351999999998</v>
      </c>
      <c r="N2696">
        <v>432.80516</v>
      </c>
      <c r="O2696">
        <v>355.74455</v>
      </c>
      <c r="P2696" t="s">
        <v>10751</v>
      </c>
      <c r="Q2696">
        <v>130.29259999999999</v>
      </c>
      <c r="R2696">
        <v>127.1949</v>
      </c>
      <c r="S2696">
        <v>10.9095</v>
      </c>
      <c r="T2696">
        <v>0.97908499999999998</v>
      </c>
      <c r="U2696">
        <v>4.2397999999999998E-2</v>
      </c>
      <c r="V2696">
        <v>34.052880000000002</v>
      </c>
      <c r="W2696">
        <v>0.501</v>
      </c>
      <c r="X2696" t="s">
        <v>10751</v>
      </c>
      <c r="Y2696">
        <v>0.499</v>
      </c>
      <c r="Z2696">
        <v>0.41399999999999998</v>
      </c>
      <c r="AA2696">
        <v>0.16</v>
      </c>
      <c r="AB2696">
        <v>0.42599999999999999</v>
      </c>
      <c r="AC2696" t="s">
        <v>10751</v>
      </c>
      <c r="AD2696" t="s">
        <v>10751</v>
      </c>
      <c r="AE2696" t="s">
        <v>10751</v>
      </c>
      <c r="AF2696" t="s">
        <v>10751</v>
      </c>
      <c r="AG2696">
        <v>1</v>
      </c>
      <c r="AH2696" t="s">
        <v>10751</v>
      </c>
      <c r="AI2696" t="s">
        <v>10751</v>
      </c>
      <c r="AJ2696" t="s">
        <v>10751</v>
      </c>
      <c r="AK2696" t="s">
        <v>10751</v>
      </c>
      <c r="AL2696" t="s">
        <v>10751</v>
      </c>
      <c r="AM2696" t="s">
        <v>10751</v>
      </c>
      <c r="AN2696" t="s">
        <v>10751</v>
      </c>
      <c r="AO2696" t="s">
        <v>10751</v>
      </c>
      <c r="AP2696">
        <v>1</v>
      </c>
      <c r="AQ2696" t="s">
        <v>10751</v>
      </c>
      <c r="AR2696" t="s">
        <v>10751</v>
      </c>
      <c r="AS2696" t="s">
        <v>10751</v>
      </c>
      <c r="AT2696">
        <v>1</v>
      </c>
      <c r="AU2696" t="s">
        <v>10751</v>
      </c>
      <c r="AV2696">
        <v>4.4000000000000004</v>
      </c>
      <c r="AW2696" t="s">
        <v>10751</v>
      </c>
      <c r="AX2696">
        <v>4</v>
      </c>
      <c r="AY2696">
        <v>0.58599999999999997</v>
      </c>
      <c r="AZ2696">
        <v>0.41399999999999998</v>
      </c>
      <c r="BA2696" t="s">
        <v>10751</v>
      </c>
      <c r="BB2696" t="s">
        <v>10751</v>
      </c>
      <c r="BC2696" t="s">
        <v>10751</v>
      </c>
      <c r="BD2696" t="s">
        <v>10751</v>
      </c>
    </row>
    <row r="2697" spans="1:56">
      <c r="A2697" t="s">
        <v>10756</v>
      </c>
      <c r="B2697">
        <v>3000</v>
      </c>
      <c r="C2697">
        <v>1998</v>
      </c>
      <c r="D2697">
        <v>35</v>
      </c>
      <c r="E2697">
        <v>2.3900000000000002E-3</v>
      </c>
      <c r="F2697">
        <v>29.699829999999999</v>
      </c>
      <c r="H2697">
        <v>23.939150000000001</v>
      </c>
      <c r="I2697">
        <f t="shared" si="48"/>
        <v>5.7214568500000007E-2</v>
      </c>
      <c r="K2697">
        <v>21.56579</v>
      </c>
      <c r="L2697">
        <v>26.515139999999999</v>
      </c>
      <c r="M2697">
        <v>371.23282</v>
      </c>
      <c r="N2697">
        <v>412.08784000000003</v>
      </c>
      <c r="O2697">
        <v>335.16696999999999</v>
      </c>
      <c r="P2697" t="s">
        <v>10751</v>
      </c>
      <c r="Q2697">
        <v>118.3673</v>
      </c>
      <c r="R2697">
        <v>121.23390000000001</v>
      </c>
      <c r="S2697">
        <v>11.7758</v>
      </c>
      <c r="T2697">
        <v>1.023522</v>
      </c>
      <c r="U2697">
        <v>4.0411000000000002E-2</v>
      </c>
      <c r="V2697">
        <v>35.971919999999997</v>
      </c>
      <c r="W2697">
        <v>0.80400000000000005</v>
      </c>
      <c r="X2697" t="s">
        <v>10751</v>
      </c>
      <c r="Y2697">
        <v>0.19600000000000001</v>
      </c>
      <c r="Z2697">
        <v>0.23699999999999999</v>
      </c>
      <c r="AA2697" t="s">
        <v>10751</v>
      </c>
      <c r="AB2697">
        <v>0.76300000000000001</v>
      </c>
      <c r="AC2697" t="s">
        <v>10751</v>
      </c>
      <c r="AD2697" t="s">
        <v>10751</v>
      </c>
      <c r="AE2697" t="s">
        <v>10751</v>
      </c>
      <c r="AF2697" t="s">
        <v>10751</v>
      </c>
      <c r="AG2697">
        <v>1</v>
      </c>
      <c r="AH2697" t="s">
        <v>10751</v>
      </c>
      <c r="AI2697" t="s">
        <v>10751</v>
      </c>
      <c r="AJ2697" t="s">
        <v>10751</v>
      </c>
      <c r="AK2697" t="s">
        <v>10751</v>
      </c>
      <c r="AL2697" t="s">
        <v>10751</v>
      </c>
      <c r="AM2697" t="s">
        <v>10751</v>
      </c>
      <c r="AN2697" t="s">
        <v>10751</v>
      </c>
      <c r="AO2697" t="s">
        <v>10751</v>
      </c>
      <c r="AP2697">
        <v>1</v>
      </c>
      <c r="AQ2697" t="s">
        <v>10751</v>
      </c>
      <c r="AR2697" t="s">
        <v>10751</v>
      </c>
      <c r="AS2697" t="s">
        <v>10751</v>
      </c>
      <c r="AT2697">
        <v>1</v>
      </c>
      <c r="AU2697" t="s">
        <v>10751</v>
      </c>
      <c r="AV2697">
        <v>4.2</v>
      </c>
      <c r="AW2697" t="s">
        <v>10751</v>
      </c>
      <c r="AX2697">
        <v>4</v>
      </c>
      <c r="AY2697">
        <v>0.76300000000000001</v>
      </c>
      <c r="AZ2697">
        <v>0.23699999999999999</v>
      </c>
      <c r="BA2697" t="s">
        <v>10751</v>
      </c>
      <c r="BB2697" t="s">
        <v>10751</v>
      </c>
      <c r="BC2697" t="s">
        <v>10751</v>
      </c>
      <c r="BD2697" t="s">
        <v>10751</v>
      </c>
    </row>
    <row r="2698" spans="1:56">
      <c r="A2698" t="s">
        <v>10756</v>
      </c>
      <c r="B2698">
        <v>3000</v>
      </c>
      <c r="C2698">
        <v>1999</v>
      </c>
      <c r="D2698">
        <v>38</v>
      </c>
      <c r="E2698">
        <v>2.4710000000000001E-3</v>
      </c>
      <c r="F2698">
        <v>29.90401</v>
      </c>
      <c r="H2698">
        <v>23.946860000000001</v>
      </c>
      <c r="I2698">
        <f t="shared" ref="I2698:I2761" si="49">IFERROR(H2698*E2698,"")</f>
        <v>5.9172691060000004E-2</v>
      </c>
      <c r="K2698">
        <v>21.704360000000001</v>
      </c>
      <c r="L2698">
        <v>26.284520000000001</v>
      </c>
      <c r="M2698">
        <v>371.11331000000001</v>
      </c>
      <c r="N2698">
        <v>409.45697999999999</v>
      </c>
      <c r="O2698">
        <v>338.10775000000001</v>
      </c>
      <c r="P2698" t="s">
        <v>10751</v>
      </c>
      <c r="Q2698">
        <v>122.98180000000001</v>
      </c>
      <c r="R2698">
        <v>126.9481</v>
      </c>
      <c r="S2698">
        <v>11.3581</v>
      </c>
      <c r="T2698">
        <v>1.032511</v>
      </c>
      <c r="U2698">
        <v>4.2315999999999999E-2</v>
      </c>
      <c r="V2698">
        <v>35.970149999999997</v>
      </c>
      <c r="W2698">
        <v>0.72799999999999998</v>
      </c>
      <c r="X2698" t="s">
        <v>10751</v>
      </c>
      <c r="Y2698">
        <v>0.27200000000000002</v>
      </c>
      <c r="Z2698">
        <v>0.17899999999999999</v>
      </c>
      <c r="AA2698" t="s">
        <v>10751</v>
      </c>
      <c r="AB2698">
        <v>0.82099999999999995</v>
      </c>
      <c r="AC2698" t="s">
        <v>10751</v>
      </c>
      <c r="AD2698" t="s">
        <v>10751</v>
      </c>
      <c r="AE2698" t="s">
        <v>10751</v>
      </c>
      <c r="AF2698" t="s">
        <v>10751</v>
      </c>
      <c r="AG2698">
        <v>1</v>
      </c>
      <c r="AH2698" t="s">
        <v>10751</v>
      </c>
      <c r="AI2698" t="s">
        <v>10751</v>
      </c>
      <c r="AJ2698" t="s">
        <v>10751</v>
      </c>
      <c r="AK2698" t="s">
        <v>10751</v>
      </c>
      <c r="AL2698" t="s">
        <v>10751</v>
      </c>
      <c r="AM2698" t="s">
        <v>10751</v>
      </c>
      <c r="AN2698" t="s">
        <v>10751</v>
      </c>
      <c r="AO2698" t="s">
        <v>10751</v>
      </c>
      <c r="AP2698">
        <v>1</v>
      </c>
      <c r="AQ2698" t="s">
        <v>10751</v>
      </c>
      <c r="AR2698" t="s">
        <v>10751</v>
      </c>
      <c r="AS2698" t="s">
        <v>10751</v>
      </c>
      <c r="AT2698">
        <v>0.79500000000000004</v>
      </c>
      <c r="AU2698" t="s">
        <v>10751</v>
      </c>
      <c r="AV2698">
        <v>4.2</v>
      </c>
      <c r="AW2698" t="s">
        <v>10751</v>
      </c>
      <c r="AX2698">
        <v>4</v>
      </c>
      <c r="AY2698">
        <v>0.82099999999999995</v>
      </c>
      <c r="AZ2698">
        <v>0.17899999999999999</v>
      </c>
      <c r="BA2698" t="s">
        <v>10751</v>
      </c>
      <c r="BB2698" t="s">
        <v>10751</v>
      </c>
      <c r="BC2698" t="s">
        <v>10751</v>
      </c>
      <c r="BD2698" t="s">
        <v>10751</v>
      </c>
    </row>
    <row r="2699" spans="1:56">
      <c r="A2699" t="s">
        <v>10756</v>
      </c>
      <c r="B2699">
        <v>3000</v>
      </c>
      <c r="C2699">
        <v>2000</v>
      </c>
      <c r="D2699">
        <v>35</v>
      </c>
      <c r="E2699">
        <v>2.127E-3</v>
      </c>
      <c r="F2699">
        <v>29.717079999999999</v>
      </c>
      <c r="H2699">
        <v>23.692250000000001</v>
      </c>
      <c r="I2699">
        <f t="shared" si="49"/>
        <v>5.0393415750000004E-2</v>
      </c>
      <c r="K2699">
        <v>21.443100000000001</v>
      </c>
      <c r="L2699">
        <v>25.985690000000002</v>
      </c>
      <c r="M2699">
        <v>375.10149000000001</v>
      </c>
      <c r="N2699">
        <v>414.44567000000001</v>
      </c>
      <c r="O2699">
        <v>341.99585999999999</v>
      </c>
      <c r="P2699" t="s">
        <v>10751</v>
      </c>
      <c r="Q2699">
        <v>121.6074</v>
      </c>
      <c r="R2699">
        <v>127</v>
      </c>
      <c r="S2699">
        <v>10.912699999999999</v>
      </c>
      <c r="T2699">
        <v>1.0443610000000001</v>
      </c>
      <c r="U2699">
        <v>4.2333000000000003E-2</v>
      </c>
      <c r="V2699">
        <v>35.58079</v>
      </c>
      <c r="W2699">
        <v>0.60699999999999998</v>
      </c>
      <c r="X2699" t="s">
        <v>10751</v>
      </c>
      <c r="Y2699">
        <v>0.39300000000000002</v>
      </c>
      <c r="Z2699">
        <v>0.13400000000000001</v>
      </c>
      <c r="AA2699" t="s">
        <v>10751</v>
      </c>
      <c r="AB2699">
        <v>0.86599999999999999</v>
      </c>
      <c r="AC2699" t="s">
        <v>10751</v>
      </c>
      <c r="AD2699" t="s">
        <v>10751</v>
      </c>
      <c r="AE2699" t="s">
        <v>10751</v>
      </c>
      <c r="AF2699" t="s">
        <v>10751</v>
      </c>
      <c r="AG2699">
        <v>1</v>
      </c>
      <c r="AH2699" t="s">
        <v>10751</v>
      </c>
      <c r="AI2699" t="s">
        <v>10751</v>
      </c>
      <c r="AJ2699" t="s">
        <v>10751</v>
      </c>
      <c r="AK2699" t="s">
        <v>10751</v>
      </c>
      <c r="AL2699" t="s">
        <v>10751</v>
      </c>
      <c r="AM2699" t="s">
        <v>10751</v>
      </c>
      <c r="AN2699" t="s">
        <v>10751</v>
      </c>
      <c r="AO2699" t="s">
        <v>10751</v>
      </c>
      <c r="AP2699">
        <v>1</v>
      </c>
      <c r="AQ2699" t="s">
        <v>10751</v>
      </c>
      <c r="AR2699" t="s">
        <v>10751</v>
      </c>
      <c r="AS2699" t="s">
        <v>10751</v>
      </c>
      <c r="AT2699">
        <v>0.60699999999999998</v>
      </c>
      <c r="AU2699" t="s">
        <v>10751</v>
      </c>
      <c r="AV2699">
        <v>4.0999999999999996</v>
      </c>
      <c r="AW2699" t="s">
        <v>10751</v>
      </c>
      <c r="AX2699">
        <v>4</v>
      </c>
      <c r="AY2699">
        <v>0.86599999999999999</v>
      </c>
      <c r="AZ2699">
        <v>0.13400000000000001</v>
      </c>
      <c r="BA2699" t="s">
        <v>10751</v>
      </c>
      <c r="BB2699" t="s">
        <v>10751</v>
      </c>
      <c r="BC2699" t="s">
        <v>10751</v>
      </c>
      <c r="BD2699" t="s">
        <v>10751</v>
      </c>
    </row>
    <row r="2700" spans="1:56">
      <c r="A2700" t="s">
        <v>10756</v>
      </c>
      <c r="B2700">
        <v>3000</v>
      </c>
      <c r="C2700">
        <v>2001</v>
      </c>
      <c r="D2700">
        <v>67</v>
      </c>
      <c r="E2700">
        <v>4.267E-3</v>
      </c>
      <c r="F2700">
        <v>29.680430000000001</v>
      </c>
      <c r="H2700">
        <v>23.541589999999999</v>
      </c>
      <c r="I2700">
        <f t="shared" si="49"/>
        <v>0.10045196452999999</v>
      </c>
      <c r="K2700">
        <v>21.319600000000001</v>
      </c>
      <c r="L2700">
        <v>25.748370000000001</v>
      </c>
      <c r="M2700">
        <v>377.50204000000002</v>
      </c>
      <c r="N2700">
        <v>416.84652</v>
      </c>
      <c r="O2700">
        <v>345.14805999999999</v>
      </c>
      <c r="P2700" t="s">
        <v>10751</v>
      </c>
      <c r="Q2700">
        <v>122</v>
      </c>
      <c r="R2700">
        <v>139.8142</v>
      </c>
      <c r="S2700">
        <v>10.059200000000001</v>
      </c>
      <c r="T2700">
        <v>1.146018</v>
      </c>
      <c r="U2700">
        <v>4.6605000000000001E-2</v>
      </c>
      <c r="V2700">
        <v>35.365850000000002</v>
      </c>
      <c r="W2700">
        <v>0.61</v>
      </c>
      <c r="X2700" t="s">
        <v>10751</v>
      </c>
      <c r="Y2700">
        <v>0.39</v>
      </c>
      <c r="Z2700">
        <v>0.20100000000000001</v>
      </c>
      <c r="AA2700" t="s">
        <v>10751</v>
      </c>
      <c r="AB2700">
        <v>0.79900000000000004</v>
      </c>
      <c r="AC2700" t="s">
        <v>10751</v>
      </c>
      <c r="AD2700" t="s">
        <v>10751</v>
      </c>
      <c r="AE2700" t="s">
        <v>10751</v>
      </c>
      <c r="AF2700" t="s">
        <v>10751</v>
      </c>
      <c r="AG2700">
        <v>1</v>
      </c>
      <c r="AH2700" t="s">
        <v>10751</v>
      </c>
      <c r="AI2700" t="s">
        <v>10751</v>
      </c>
      <c r="AJ2700" t="s">
        <v>10751</v>
      </c>
      <c r="AK2700" t="s">
        <v>10751</v>
      </c>
      <c r="AL2700" t="s">
        <v>10751</v>
      </c>
      <c r="AM2700" t="s">
        <v>10751</v>
      </c>
      <c r="AN2700" t="s">
        <v>10751</v>
      </c>
      <c r="AO2700" t="s">
        <v>10751</v>
      </c>
      <c r="AP2700">
        <v>1</v>
      </c>
      <c r="AQ2700" t="s">
        <v>10751</v>
      </c>
      <c r="AR2700" t="s">
        <v>10751</v>
      </c>
      <c r="AS2700" t="s">
        <v>10751</v>
      </c>
      <c r="AT2700">
        <v>0.61</v>
      </c>
      <c r="AU2700">
        <v>0.61</v>
      </c>
      <c r="AV2700">
        <v>4.2</v>
      </c>
      <c r="AW2700" t="s">
        <v>10751</v>
      </c>
      <c r="AX2700">
        <v>4</v>
      </c>
      <c r="AY2700">
        <v>0.79900000000000004</v>
      </c>
      <c r="AZ2700">
        <v>0.20100000000000001</v>
      </c>
      <c r="BA2700" t="s">
        <v>10751</v>
      </c>
      <c r="BB2700" t="s">
        <v>10751</v>
      </c>
      <c r="BC2700" t="s">
        <v>10751</v>
      </c>
      <c r="BD2700" t="s">
        <v>10751</v>
      </c>
    </row>
    <row r="2701" spans="1:56">
      <c r="A2701" t="s">
        <v>10756</v>
      </c>
      <c r="B2701">
        <v>3000</v>
      </c>
      <c r="C2701">
        <v>2002</v>
      </c>
      <c r="D2701">
        <v>63</v>
      </c>
      <c r="E2701">
        <v>3.8809999999999999E-3</v>
      </c>
      <c r="F2701">
        <v>30.560459999999999</v>
      </c>
      <c r="H2701">
        <v>24.222259999999999</v>
      </c>
      <c r="I2701">
        <f t="shared" si="49"/>
        <v>9.4006591059999992E-2</v>
      </c>
      <c r="K2701">
        <v>21.45853</v>
      </c>
      <c r="L2701">
        <v>27.030200000000001</v>
      </c>
      <c r="M2701">
        <v>366.89393000000001</v>
      </c>
      <c r="N2701">
        <v>414.14758999999998</v>
      </c>
      <c r="O2701">
        <v>328.78035</v>
      </c>
      <c r="P2701" t="s">
        <v>10751</v>
      </c>
      <c r="Q2701">
        <v>121.319</v>
      </c>
      <c r="R2701">
        <v>146.2784</v>
      </c>
      <c r="S2701">
        <v>9.9556000000000004</v>
      </c>
      <c r="T2701">
        <v>1.2055260000000001</v>
      </c>
      <c r="U2701">
        <v>4.8758999999999997E-2</v>
      </c>
      <c r="V2701">
        <v>36.372909999999997</v>
      </c>
      <c r="W2701">
        <v>1</v>
      </c>
      <c r="X2701" t="s">
        <v>10751</v>
      </c>
      <c r="Y2701" t="s">
        <v>10751</v>
      </c>
      <c r="Z2701">
        <v>9.6000000000000002E-2</v>
      </c>
      <c r="AA2701" t="s">
        <v>10751</v>
      </c>
      <c r="AB2701">
        <v>0.90400000000000003</v>
      </c>
      <c r="AC2701" t="s">
        <v>10751</v>
      </c>
      <c r="AD2701" t="s">
        <v>10751</v>
      </c>
      <c r="AE2701" t="s">
        <v>10751</v>
      </c>
      <c r="AF2701" t="s">
        <v>10751</v>
      </c>
      <c r="AG2701">
        <v>1</v>
      </c>
      <c r="AH2701" t="s">
        <v>10751</v>
      </c>
      <c r="AI2701" t="s">
        <v>10751</v>
      </c>
      <c r="AJ2701" t="s">
        <v>10751</v>
      </c>
      <c r="AK2701" t="s">
        <v>10751</v>
      </c>
      <c r="AL2701" t="s">
        <v>10751</v>
      </c>
      <c r="AM2701" t="s">
        <v>10751</v>
      </c>
      <c r="AN2701" t="s">
        <v>10751</v>
      </c>
      <c r="AO2701" t="s">
        <v>10751</v>
      </c>
      <c r="AP2701">
        <v>1</v>
      </c>
      <c r="AQ2701" t="s">
        <v>10751</v>
      </c>
      <c r="AR2701" t="s">
        <v>10751</v>
      </c>
      <c r="AS2701" t="s">
        <v>10751</v>
      </c>
      <c r="AT2701">
        <v>0.83</v>
      </c>
      <c r="AU2701">
        <v>0.83</v>
      </c>
      <c r="AV2701">
        <v>4.0999999999999996</v>
      </c>
      <c r="AW2701" t="s">
        <v>10751</v>
      </c>
      <c r="AX2701">
        <v>4</v>
      </c>
      <c r="AY2701">
        <v>0.90400000000000003</v>
      </c>
      <c r="AZ2701">
        <v>9.6000000000000002E-2</v>
      </c>
      <c r="BA2701" t="s">
        <v>10751</v>
      </c>
      <c r="BB2701" t="s">
        <v>10751</v>
      </c>
      <c r="BC2701" t="s">
        <v>10751</v>
      </c>
      <c r="BD2701" t="s">
        <v>10751</v>
      </c>
    </row>
    <row r="2702" spans="1:56">
      <c r="A2702" t="s">
        <v>10756</v>
      </c>
      <c r="B2702">
        <v>3000</v>
      </c>
      <c r="C2702">
        <v>2003</v>
      </c>
      <c r="D2702">
        <v>54</v>
      </c>
      <c r="E2702">
        <v>3.4129999999999998E-3</v>
      </c>
      <c r="F2702">
        <v>29.852920000000001</v>
      </c>
      <c r="H2702">
        <v>23.54561</v>
      </c>
      <c r="I2702">
        <f t="shared" si="49"/>
        <v>8.0361166929999991E-2</v>
      </c>
      <c r="K2702">
        <v>20.93526</v>
      </c>
      <c r="L2702">
        <v>26.112279999999998</v>
      </c>
      <c r="M2702">
        <v>377.43763000000001</v>
      </c>
      <c r="N2702">
        <v>424.49914000000001</v>
      </c>
      <c r="O2702">
        <v>340.33794</v>
      </c>
      <c r="P2702" t="s">
        <v>10751</v>
      </c>
      <c r="Q2702">
        <v>122</v>
      </c>
      <c r="R2702">
        <v>142.91399999999999</v>
      </c>
      <c r="S2702">
        <v>10.0419</v>
      </c>
      <c r="T2702">
        <v>1.1714260000000001</v>
      </c>
      <c r="U2702">
        <v>4.7638E-2</v>
      </c>
      <c r="V2702">
        <v>35.358049999999999</v>
      </c>
      <c r="W2702">
        <v>1</v>
      </c>
      <c r="X2702" t="s">
        <v>10751</v>
      </c>
      <c r="Y2702" t="s">
        <v>10751</v>
      </c>
      <c r="Z2702">
        <v>0.09</v>
      </c>
      <c r="AA2702" t="s">
        <v>10751</v>
      </c>
      <c r="AB2702">
        <v>0.91</v>
      </c>
      <c r="AC2702" t="s">
        <v>10751</v>
      </c>
      <c r="AD2702" t="s">
        <v>10751</v>
      </c>
      <c r="AE2702" t="s">
        <v>10751</v>
      </c>
      <c r="AF2702" t="s">
        <v>10751</v>
      </c>
      <c r="AG2702">
        <v>1</v>
      </c>
      <c r="AH2702" t="s">
        <v>10751</v>
      </c>
      <c r="AI2702" t="s">
        <v>10751</v>
      </c>
      <c r="AJ2702" t="s">
        <v>10751</v>
      </c>
      <c r="AK2702" t="s">
        <v>10751</v>
      </c>
      <c r="AL2702" t="s">
        <v>10751</v>
      </c>
      <c r="AM2702" t="s">
        <v>10751</v>
      </c>
      <c r="AN2702" t="s">
        <v>10751</v>
      </c>
      <c r="AO2702" t="s">
        <v>10751</v>
      </c>
      <c r="AP2702">
        <v>1</v>
      </c>
      <c r="AQ2702" t="s">
        <v>10751</v>
      </c>
      <c r="AR2702" t="s">
        <v>10751</v>
      </c>
      <c r="AS2702" t="s">
        <v>10751</v>
      </c>
      <c r="AT2702">
        <v>0.75800000000000001</v>
      </c>
      <c r="AU2702">
        <v>0.75800000000000001</v>
      </c>
      <c r="AV2702">
        <v>4.0999999999999996</v>
      </c>
      <c r="AW2702" t="s">
        <v>10751</v>
      </c>
      <c r="AX2702">
        <v>4</v>
      </c>
      <c r="AY2702">
        <v>0.91</v>
      </c>
      <c r="AZ2702">
        <v>0.09</v>
      </c>
      <c r="BA2702" t="s">
        <v>10751</v>
      </c>
      <c r="BB2702" t="s">
        <v>10751</v>
      </c>
      <c r="BC2702" t="s">
        <v>10751</v>
      </c>
      <c r="BD2702" t="s">
        <v>10751</v>
      </c>
    </row>
    <row r="2703" spans="1:56">
      <c r="A2703" t="s">
        <v>10756</v>
      </c>
      <c r="B2703">
        <v>3000</v>
      </c>
      <c r="C2703">
        <v>2004</v>
      </c>
      <c r="D2703">
        <v>40</v>
      </c>
      <c r="E2703">
        <v>2.5300000000000001E-3</v>
      </c>
      <c r="F2703">
        <v>30.867979999999999</v>
      </c>
      <c r="H2703">
        <v>24.183769999999999</v>
      </c>
      <c r="I2703">
        <f t="shared" si="49"/>
        <v>6.1184938100000003E-2</v>
      </c>
      <c r="K2703">
        <v>21.487200000000001</v>
      </c>
      <c r="L2703">
        <v>26.774360000000001</v>
      </c>
      <c r="M2703">
        <v>367.47789</v>
      </c>
      <c r="N2703">
        <v>413.59512999999998</v>
      </c>
      <c r="O2703">
        <v>331.92209000000003</v>
      </c>
      <c r="P2703" t="s">
        <v>10751</v>
      </c>
      <c r="Q2703">
        <v>144</v>
      </c>
      <c r="R2703">
        <v>161</v>
      </c>
      <c r="S2703">
        <v>9.2058999999999997</v>
      </c>
      <c r="T2703">
        <v>1.1180559999999999</v>
      </c>
      <c r="U2703">
        <v>5.3666999999999999E-2</v>
      </c>
      <c r="V2703">
        <v>36.275689999999997</v>
      </c>
      <c r="W2703">
        <v>1</v>
      </c>
      <c r="X2703" t="s">
        <v>10751</v>
      </c>
      <c r="Y2703" t="s">
        <v>10751</v>
      </c>
      <c r="Z2703">
        <v>5.5E-2</v>
      </c>
      <c r="AA2703" t="s">
        <v>10751</v>
      </c>
      <c r="AB2703">
        <v>0.94499999999999995</v>
      </c>
      <c r="AC2703" t="s">
        <v>10751</v>
      </c>
      <c r="AD2703" t="s">
        <v>10751</v>
      </c>
      <c r="AE2703" t="s">
        <v>10751</v>
      </c>
      <c r="AF2703" t="s">
        <v>10751</v>
      </c>
      <c r="AG2703">
        <v>1</v>
      </c>
      <c r="AH2703" t="s">
        <v>10751</v>
      </c>
      <c r="AI2703" t="s">
        <v>10751</v>
      </c>
      <c r="AJ2703" t="s">
        <v>10751</v>
      </c>
      <c r="AK2703" t="s">
        <v>10751</v>
      </c>
      <c r="AL2703" t="s">
        <v>10751</v>
      </c>
      <c r="AM2703" t="s">
        <v>10751</v>
      </c>
      <c r="AN2703" t="s">
        <v>10751</v>
      </c>
      <c r="AO2703" t="s">
        <v>10751</v>
      </c>
      <c r="AP2703">
        <v>1</v>
      </c>
      <c r="AQ2703" t="s">
        <v>10751</v>
      </c>
      <c r="AR2703" t="s">
        <v>10751</v>
      </c>
      <c r="AS2703" t="s">
        <v>10751</v>
      </c>
      <c r="AT2703">
        <v>1</v>
      </c>
      <c r="AU2703">
        <v>1</v>
      </c>
      <c r="AV2703">
        <v>4.0999999999999996</v>
      </c>
      <c r="AW2703" t="s">
        <v>10751</v>
      </c>
      <c r="AX2703">
        <v>4</v>
      </c>
      <c r="AY2703">
        <v>0.94499999999999995</v>
      </c>
      <c r="AZ2703">
        <v>5.5E-2</v>
      </c>
      <c r="BA2703" t="s">
        <v>10751</v>
      </c>
      <c r="BB2703" t="s">
        <v>10751</v>
      </c>
      <c r="BC2703" t="s">
        <v>10751</v>
      </c>
      <c r="BD2703" t="s">
        <v>10751</v>
      </c>
    </row>
    <row r="2704" spans="1:56">
      <c r="A2704" t="s">
        <v>10756</v>
      </c>
      <c r="B2704">
        <v>3000</v>
      </c>
      <c r="C2704">
        <v>2005</v>
      </c>
      <c r="D2704">
        <v>41</v>
      </c>
      <c r="E2704">
        <v>2.5500000000000002E-3</v>
      </c>
      <c r="F2704">
        <v>30.868079999999999</v>
      </c>
      <c r="H2704">
        <v>24.07357</v>
      </c>
      <c r="I2704">
        <f t="shared" si="49"/>
        <v>6.1387603500000006E-2</v>
      </c>
      <c r="K2704">
        <v>21.336459999999999</v>
      </c>
      <c r="L2704">
        <v>26.652920000000002</v>
      </c>
      <c r="M2704">
        <v>369.15998000000002</v>
      </c>
      <c r="N2704">
        <v>416.51715000000002</v>
      </c>
      <c r="O2704">
        <v>333.43439000000001</v>
      </c>
      <c r="P2704" t="s">
        <v>10751</v>
      </c>
      <c r="Q2704">
        <v>144</v>
      </c>
      <c r="R2704">
        <v>161</v>
      </c>
      <c r="S2704">
        <v>9.1501999999999999</v>
      </c>
      <c r="T2704">
        <v>1.1180559999999999</v>
      </c>
      <c r="U2704">
        <v>5.3666999999999999E-2</v>
      </c>
      <c r="V2704">
        <v>36.110399999999998</v>
      </c>
      <c r="W2704">
        <v>1</v>
      </c>
      <c r="X2704" t="s">
        <v>10751</v>
      </c>
      <c r="Y2704" t="s">
        <v>10751</v>
      </c>
      <c r="Z2704">
        <v>5.2999999999999999E-2</v>
      </c>
      <c r="AA2704" t="s">
        <v>10751</v>
      </c>
      <c r="AB2704">
        <v>0.94699999999999995</v>
      </c>
      <c r="AC2704" t="s">
        <v>10751</v>
      </c>
      <c r="AD2704" t="s">
        <v>10751</v>
      </c>
      <c r="AE2704" t="s">
        <v>10751</v>
      </c>
      <c r="AF2704" t="s">
        <v>10751</v>
      </c>
      <c r="AG2704">
        <v>1</v>
      </c>
      <c r="AH2704" t="s">
        <v>10751</v>
      </c>
      <c r="AI2704" t="s">
        <v>10751</v>
      </c>
      <c r="AJ2704" t="s">
        <v>10751</v>
      </c>
      <c r="AK2704" t="s">
        <v>10751</v>
      </c>
      <c r="AL2704" t="s">
        <v>10751</v>
      </c>
      <c r="AM2704" t="s">
        <v>10751</v>
      </c>
      <c r="AN2704" t="s">
        <v>10751</v>
      </c>
      <c r="AO2704" t="s">
        <v>10751</v>
      </c>
      <c r="AP2704">
        <v>1</v>
      </c>
      <c r="AQ2704" t="s">
        <v>10751</v>
      </c>
      <c r="AR2704" t="s">
        <v>10751</v>
      </c>
      <c r="AS2704" t="s">
        <v>10751</v>
      </c>
      <c r="AT2704">
        <v>1</v>
      </c>
      <c r="AU2704">
        <v>1</v>
      </c>
      <c r="AV2704">
        <v>4.0999999999999996</v>
      </c>
      <c r="AW2704" t="s">
        <v>10751</v>
      </c>
      <c r="AX2704">
        <v>4</v>
      </c>
      <c r="AY2704">
        <v>0.94699999999999995</v>
      </c>
      <c r="AZ2704">
        <v>5.2999999999999999E-2</v>
      </c>
      <c r="BA2704" t="s">
        <v>10751</v>
      </c>
      <c r="BB2704" t="s">
        <v>10751</v>
      </c>
      <c r="BC2704" t="s">
        <v>10751</v>
      </c>
      <c r="BD2704" t="s">
        <v>10751</v>
      </c>
    </row>
    <row r="2705" spans="1:56">
      <c r="A2705" t="s">
        <v>10756</v>
      </c>
      <c r="B2705">
        <v>3000</v>
      </c>
      <c r="C2705">
        <v>2006</v>
      </c>
      <c r="D2705" t="s">
        <v>10751</v>
      </c>
      <c r="E2705" t="s">
        <v>10751</v>
      </c>
      <c r="F2705" t="s">
        <v>10751</v>
      </c>
      <c r="H2705" t="s">
        <v>10751</v>
      </c>
      <c r="I2705" t="str">
        <f t="shared" si="49"/>
        <v/>
      </c>
      <c r="K2705" t="s">
        <v>10751</v>
      </c>
      <c r="L2705" t="s">
        <v>10751</v>
      </c>
      <c r="M2705" t="s">
        <v>10751</v>
      </c>
      <c r="N2705" t="s">
        <v>10751</v>
      </c>
      <c r="O2705" t="s">
        <v>10751</v>
      </c>
      <c r="P2705" t="s">
        <v>10751</v>
      </c>
      <c r="Q2705" t="s">
        <v>10751</v>
      </c>
      <c r="R2705" t="s">
        <v>10751</v>
      </c>
      <c r="S2705" t="s">
        <v>10751</v>
      </c>
      <c r="T2705" t="s">
        <v>10751</v>
      </c>
      <c r="U2705" t="s">
        <v>10751</v>
      </c>
      <c r="V2705" t="s">
        <v>10751</v>
      </c>
      <c r="W2705" t="s">
        <v>10751</v>
      </c>
      <c r="X2705" t="s">
        <v>10751</v>
      </c>
      <c r="Y2705" t="s">
        <v>10751</v>
      </c>
      <c r="Z2705" t="s">
        <v>10751</v>
      </c>
      <c r="AA2705" t="s">
        <v>10751</v>
      </c>
      <c r="AB2705" t="s">
        <v>10751</v>
      </c>
      <c r="AC2705" t="s">
        <v>10751</v>
      </c>
      <c r="AD2705" t="s">
        <v>10751</v>
      </c>
      <c r="AE2705" t="s">
        <v>10751</v>
      </c>
      <c r="AF2705" t="s">
        <v>10751</v>
      </c>
      <c r="AG2705" t="s">
        <v>10751</v>
      </c>
      <c r="AH2705" t="s">
        <v>10751</v>
      </c>
      <c r="AI2705" t="s">
        <v>10751</v>
      </c>
      <c r="AJ2705" t="s">
        <v>10751</v>
      </c>
      <c r="AK2705" t="s">
        <v>10751</v>
      </c>
      <c r="AL2705" t="s">
        <v>10751</v>
      </c>
      <c r="AM2705" t="s">
        <v>10751</v>
      </c>
      <c r="AN2705" t="s">
        <v>10751</v>
      </c>
      <c r="AO2705" t="s">
        <v>10751</v>
      </c>
      <c r="AP2705" t="s">
        <v>10751</v>
      </c>
      <c r="AQ2705" t="s">
        <v>10751</v>
      </c>
      <c r="AR2705" t="s">
        <v>10751</v>
      </c>
      <c r="AS2705" t="s">
        <v>10751</v>
      </c>
      <c r="AT2705" t="s">
        <v>10751</v>
      </c>
      <c r="AU2705" t="s">
        <v>10751</v>
      </c>
      <c r="AV2705" t="s">
        <v>10751</v>
      </c>
      <c r="AW2705" t="s">
        <v>10751</v>
      </c>
      <c r="AX2705" t="s">
        <v>10751</v>
      </c>
      <c r="AY2705" t="s">
        <v>10751</v>
      </c>
      <c r="AZ2705" t="s">
        <v>10751</v>
      </c>
      <c r="BA2705" t="s">
        <v>10751</v>
      </c>
      <c r="BB2705" t="s">
        <v>10751</v>
      </c>
      <c r="BC2705" t="s">
        <v>10751</v>
      </c>
      <c r="BD2705" t="s">
        <v>10751</v>
      </c>
    </row>
    <row r="2706" spans="1:56">
      <c r="A2706" t="s">
        <v>10756</v>
      </c>
      <c r="B2706">
        <v>3000</v>
      </c>
      <c r="C2706">
        <v>2007</v>
      </c>
      <c r="D2706" t="s">
        <v>10751</v>
      </c>
      <c r="E2706" t="s">
        <v>10751</v>
      </c>
      <c r="F2706" t="s">
        <v>10751</v>
      </c>
      <c r="H2706" t="s">
        <v>10751</v>
      </c>
      <c r="I2706" t="str">
        <f t="shared" si="49"/>
        <v/>
      </c>
      <c r="K2706" t="s">
        <v>10751</v>
      </c>
      <c r="L2706" t="s">
        <v>10751</v>
      </c>
      <c r="M2706" t="s">
        <v>10751</v>
      </c>
      <c r="N2706" t="s">
        <v>10751</v>
      </c>
      <c r="O2706" t="s">
        <v>10751</v>
      </c>
      <c r="P2706" t="s">
        <v>10751</v>
      </c>
      <c r="Q2706" t="s">
        <v>10751</v>
      </c>
      <c r="R2706" t="s">
        <v>10751</v>
      </c>
      <c r="S2706" t="s">
        <v>10751</v>
      </c>
      <c r="T2706" t="s">
        <v>10751</v>
      </c>
      <c r="U2706" t="s">
        <v>10751</v>
      </c>
      <c r="V2706" t="s">
        <v>10751</v>
      </c>
      <c r="W2706" t="s">
        <v>10751</v>
      </c>
      <c r="X2706" t="s">
        <v>10751</v>
      </c>
      <c r="Y2706" t="s">
        <v>10751</v>
      </c>
      <c r="Z2706" t="s">
        <v>10751</v>
      </c>
      <c r="AA2706" t="s">
        <v>10751</v>
      </c>
      <c r="AB2706" t="s">
        <v>10751</v>
      </c>
      <c r="AC2706" t="s">
        <v>10751</v>
      </c>
      <c r="AD2706" t="s">
        <v>10751</v>
      </c>
      <c r="AE2706" t="s">
        <v>10751</v>
      </c>
      <c r="AF2706" t="s">
        <v>10751</v>
      </c>
      <c r="AG2706" t="s">
        <v>10751</v>
      </c>
      <c r="AH2706" t="s">
        <v>10751</v>
      </c>
      <c r="AI2706" t="s">
        <v>10751</v>
      </c>
      <c r="AJ2706" t="s">
        <v>10751</v>
      </c>
      <c r="AK2706" t="s">
        <v>10751</v>
      </c>
      <c r="AL2706" t="s">
        <v>10751</v>
      </c>
      <c r="AM2706" t="s">
        <v>10751</v>
      </c>
      <c r="AN2706" t="s">
        <v>10751</v>
      </c>
      <c r="AO2706" t="s">
        <v>10751</v>
      </c>
      <c r="AP2706" t="s">
        <v>10751</v>
      </c>
      <c r="AQ2706" t="s">
        <v>10751</v>
      </c>
      <c r="AR2706" t="s">
        <v>10751</v>
      </c>
      <c r="AS2706" t="s">
        <v>10751</v>
      </c>
      <c r="AT2706" t="s">
        <v>10751</v>
      </c>
      <c r="AU2706" t="s">
        <v>10751</v>
      </c>
      <c r="AV2706" t="s">
        <v>10751</v>
      </c>
      <c r="AW2706" t="s">
        <v>10751</v>
      </c>
      <c r="AX2706" t="s">
        <v>10751</v>
      </c>
      <c r="AY2706" t="s">
        <v>10751</v>
      </c>
      <c r="AZ2706" t="s">
        <v>10751</v>
      </c>
      <c r="BA2706" t="s">
        <v>10751</v>
      </c>
      <c r="BB2706" t="s">
        <v>10751</v>
      </c>
      <c r="BC2706" t="s">
        <v>10751</v>
      </c>
      <c r="BD2706" t="s">
        <v>10751</v>
      </c>
    </row>
    <row r="2707" spans="1:56">
      <c r="A2707" t="s">
        <v>10756</v>
      </c>
      <c r="B2707">
        <v>3000</v>
      </c>
      <c r="C2707">
        <v>2008</v>
      </c>
      <c r="D2707" t="s">
        <v>10751</v>
      </c>
      <c r="E2707" t="s">
        <v>10751</v>
      </c>
      <c r="F2707" t="s">
        <v>10751</v>
      </c>
      <c r="H2707" t="s">
        <v>10751</v>
      </c>
      <c r="I2707" t="str">
        <f t="shared" si="49"/>
        <v/>
      </c>
      <c r="K2707" t="s">
        <v>10751</v>
      </c>
      <c r="L2707" t="s">
        <v>10751</v>
      </c>
      <c r="M2707" t="s">
        <v>10751</v>
      </c>
      <c r="N2707" t="s">
        <v>10751</v>
      </c>
      <c r="O2707" t="s">
        <v>10751</v>
      </c>
      <c r="P2707" t="s">
        <v>10751</v>
      </c>
      <c r="Q2707" t="s">
        <v>10751</v>
      </c>
      <c r="R2707" t="s">
        <v>10751</v>
      </c>
      <c r="S2707" t="s">
        <v>10751</v>
      </c>
      <c r="T2707" t="s">
        <v>10751</v>
      </c>
      <c r="U2707" t="s">
        <v>10751</v>
      </c>
      <c r="V2707" t="s">
        <v>10751</v>
      </c>
      <c r="W2707" t="s">
        <v>10751</v>
      </c>
      <c r="X2707" t="s">
        <v>10751</v>
      </c>
      <c r="Y2707" t="s">
        <v>10751</v>
      </c>
      <c r="Z2707" t="s">
        <v>10751</v>
      </c>
      <c r="AA2707" t="s">
        <v>10751</v>
      </c>
      <c r="AB2707" t="s">
        <v>10751</v>
      </c>
      <c r="AC2707" t="s">
        <v>10751</v>
      </c>
      <c r="AD2707" t="s">
        <v>10751</v>
      </c>
      <c r="AE2707" t="s">
        <v>10751</v>
      </c>
      <c r="AF2707" t="s">
        <v>10751</v>
      </c>
      <c r="AG2707" t="s">
        <v>10751</v>
      </c>
      <c r="AH2707" t="s">
        <v>10751</v>
      </c>
      <c r="AI2707" t="s">
        <v>10751</v>
      </c>
      <c r="AJ2707" t="s">
        <v>10751</v>
      </c>
      <c r="AK2707" t="s">
        <v>10751</v>
      </c>
      <c r="AL2707" t="s">
        <v>10751</v>
      </c>
      <c r="AM2707" t="s">
        <v>10751</v>
      </c>
      <c r="AN2707" t="s">
        <v>10751</v>
      </c>
      <c r="AO2707" t="s">
        <v>10751</v>
      </c>
      <c r="AP2707" t="s">
        <v>10751</v>
      </c>
      <c r="AQ2707" t="s">
        <v>10751</v>
      </c>
      <c r="AR2707" t="s">
        <v>10751</v>
      </c>
      <c r="AS2707" t="s">
        <v>10751</v>
      </c>
      <c r="AT2707" t="s">
        <v>10751</v>
      </c>
      <c r="AU2707" t="s">
        <v>10751</v>
      </c>
      <c r="AV2707" t="s">
        <v>10751</v>
      </c>
      <c r="AW2707" t="s">
        <v>10751</v>
      </c>
      <c r="AX2707" t="s">
        <v>10751</v>
      </c>
      <c r="AY2707" t="s">
        <v>10751</v>
      </c>
      <c r="AZ2707" t="s">
        <v>10751</v>
      </c>
      <c r="BA2707" t="s">
        <v>10751</v>
      </c>
      <c r="BB2707" t="s">
        <v>10751</v>
      </c>
      <c r="BC2707" t="s">
        <v>10751</v>
      </c>
      <c r="BD2707" t="s">
        <v>10751</v>
      </c>
    </row>
    <row r="2708" spans="1:56">
      <c r="A2708" t="s">
        <v>10756</v>
      </c>
      <c r="B2708">
        <v>3000</v>
      </c>
      <c r="C2708">
        <v>2009</v>
      </c>
      <c r="D2708" t="s">
        <v>10751</v>
      </c>
      <c r="E2708" t="s">
        <v>10751</v>
      </c>
      <c r="F2708" t="s">
        <v>10751</v>
      </c>
      <c r="H2708" t="s">
        <v>10751</v>
      </c>
      <c r="I2708" t="str">
        <f t="shared" si="49"/>
        <v/>
      </c>
      <c r="K2708" t="s">
        <v>10751</v>
      </c>
      <c r="L2708" t="s">
        <v>10751</v>
      </c>
      <c r="M2708" t="s">
        <v>10751</v>
      </c>
      <c r="N2708" t="s">
        <v>10751</v>
      </c>
      <c r="O2708" t="s">
        <v>10751</v>
      </c>
      <c r="P2708" t="s">
        <v>10751</v>
      </c>
      <c r="Q2708" t="s">
        <v>10751</v>
      </c>
      <c r="R2708" t="s">
        <v>10751</v>
      </c>
      <c r="S2708" t="s">
        <v>10751</v>
      </c>
      <c r="T2708" t="s">
        <v>10751</v>
      </c>
      <c r="U2708" t="s">
        <v>10751</v>
      </c>
      <c r="V2708" t="s">
        <v>10751</v>
      </c>
      <c r="W2708" t="s">
        <v>10751</v>
      </c>
      <c r="X2708" t="s">
        <v>10751</v>
      </c>
      <c r="Y2708" t="s">
        <v>10751</v>
      </c>
      <c r="Z2708" t="s">
        <v>10751</v>
      </c>
      <c r="AA2708" t="s">
        <v>10751</v>
      </c>
      <c r="AB2708" t="s">
        <v>10751</v>
      </c>
      <c r="AC2708" t="s">
        <v>10751</v>
      </c>
      <c r="AD2708" t="s">
        <v>10751</v>
      </c>
      <c r="AE2708" t="s">
        <v>10751</v>
      </c>
      <c r="AF2708" t="s">
        <v>10751</v>
      </c>
      <c r="AG2708" t="s">
        <v>10751</v>
      </c>
      <c r="AH2708" t="s">
        <v>10751</v>
      </c>
      <c r="AI2708" t="s">
        <v>10751</v>
      </c>
      <c r="AJ2708" t="s">
        <v>10751</v>
      </c>
      <c r="AK2708" t="s">
        <v>10751</v>
      </c>
      <c r="AL2708" t="s">
        <v>10751</v>
      </c>
      <c r="AM2708" t="s">
        <v>10751</v>
      </c>
      <c r="AN2708" t="s">
        <v>10751</v>
      </c>
      <c r="AO2708" t="s">
        <v>10751</v>
      </c>
      <c r="AP2708" t="s">
        <v>10751</v>
      </c>
      <c r="AQ2708" t="s">
        <v>10751</v>
      </c>
      <c r="AR2708" t="s">
        <v>10751</v>
      </c>
      <c r="AS2708" t="s">
        <v>10751</v>
      </c>
      <c r="AT2708" t="s">
        <v>10751</v>
      </c>
      <c r="AU2708" t="s">
        <v>10751</v>
      </c>
      <c r="AV2708" t="s">
        <v>10751</v>
      </c>
      <c r="AW2708" t="s">
        <v>10751</v>
      </c>
      <c r="AX2708" t="s">
        <v>10751</v>
      </c>
      <c r="AY2708" t="s">
        <v>10751</v>
      </c>
      <c r="AZ2708" t="s">
        <v>10751</v>
      </c>
      <c r="BA2708" t="s">
        <v>10751</v>
      </c>
      <c r="BB2708" t="s">
        <v>10751</v>
      </c>
      <c r="BC2708" t="s">
        <v>10751</v>
      </c>
      <c r="BD2708" t="s">
        <v>10751</v>
      </c>
    </row>
    <row r="2709" spans="1:56">
      <c r="A2709" t="s">
        <v>10756</v>
      </c>
      <c r="B2709">
        <v>3000</v>
      </c>
      <c r="C2709">
        <v>2010</v>
      </c>
      <c r="D2709" t="s">
        <v>10751</v>
      </c>
      <c r="E2709" t="s">
        <v>10751</v>
      </c>
      <c r="F2709" t="s">
        <v>10751</v>
      </c>
      <c r="H2709" t="s">
        <v>10751</v>
      </c>
      <c r="I2709" t="str">
        <f t="shared" si="49"/>
        <v/>
      </c>
      <c r="K2709" t="s">
        <v>10751</v>
      </c>
      <c r="L2709" t="s">
        <v>10751</v>
      </c>
      <c r="M2709" t="s">
        <v>10751</v>
      </c>
      <c r="N2709" t="s">
        <v>10751</v>
      </c>
      <c r="O2709" t="s">
        <v>10751</v>
      </c>
      <c r="P2709" t="s">
        <v>10751</v>
      </c>
      <c r="Q2709" t="s">
        <v>10751</v>
      </c>
      <c r="R2709" t="s">
        <v>10751</v>
      </c>
      <c r="S2709" t="s">
        <v>10751</v>
      </c>
      <c r="T2709" t="s">
        <v>10751</v>
      </c>
      <c r="U2709" t="s">
        <v>10751</v>
      </c>
      <c r="V2709" t="s">
        <v>10751</v>
      </c>
      <c r="W2709" t="s">
        <v>10751</v>
      </c>
      <c r="X2709" t="s">
        <v>10751</v>
      </c>
      <c r="Y2709" t="s">
        <v>10751</v>
      </c>
      <c r="Z2709" t="s">
        <v>10751</v>
      </c>
      <c r="AA2709" t="s">
        <v>10751</v>
      </c>
      <c r="AB2709" t="s">
        <v>10751</v>
      </c>
      <c r="AC2709" t="s">
        <v>10751</v>
      </c>
      <c r="AD2709" t="s">
        <v>10751</v>
      </c>
      <c r="AE2709" t="s">
        <v>10751</v>
      </c>
      <c r="AF2709" t="s">
        <v>10751</v>
      </c>
      <c r="AG2709" t="s">
        <v>10751</v>
      </c>
      <c r="AH2709" t="s">
        <v>10751</v>
      </c>
      <c r="AI2709" t="s">
        <v>10751</v>
      </c>
      <c r="AJ2709" t="s">
        <v>10751</v>
      </c>
      <c r="AK2709" t="s">
        <v>10751</v>
      </c>
      <c r="AL2709" t="s">
        <v>10751</v>
      </c>
      <c r="AM2709" t="s">
        <v>10751</v>
      </c>
      <c r="AN2709" t="s">
        <v>10751</v>
      </c>
      <c r="AO2709" t="s">
        <v>10751</v>
      </c>
      <c r="AP2709" t="s">
        <v>10751</v>
      </c>
      <c r="AQ2709" t="s">
        <v>10751</v>
      </c>
      <c r="AR2709" t="s">
        <v>10751</v>
      </c>
      <c r="AS2709" t="s">
        <v>10751</v>
      </c>
      <c r="AT2709" t="s">
        <v>10751</v>
      </c>
      <c r="AU2709" t="s">
        <v>10751</v>
      </c>
      <c r="AV2709" t="s">
        <v>10751</v>
      </c>
      <c r="AW2709" t="s">
        <v>10751</v>
      </c>
      <c r="AX2709" t="s">
        <v>10751</v>
      </c>
      <c r="AY2709" t="s">
        <v>10751</v>
      </c>
      <c r="AZ2709" t="s">
        <v>10751</v>
      </c>
      <c r="BA2709" t="s">
        <v>10751</v>
      </c>
      <c r="BB2709" t="s">
        <v>10751</v>
      </c>
      <c r="BC2709" t="s">
        <v>10751</v>
      </c>
      <c r="BD2709" t="s">
        <v>10751</v>
      </c>
    </row>
    <row r="2710" spans="1:56">
      <c r="A2710" t="s">
        <v>10756</v>
      </c>
      <c r="B2710">
        <v>3000</v>
      </c>
      <c r="C2710">
        <v>2011</v>
      </c>
      <c r="D2710" t="s">
        <v>10751</v>
      </c>
      <c r="E2710" t="s">
        <v>10751</v>
      </c>
      <c r="F2710" t="s">
        <v>10751</v>
      </c>
      <c r="H2710" t="s">
        <v>10751</v>
      </c>
      <c r="I2710" t="str">
        <f t="shared" si="49"/>
        <v/>
      </c>
      <c r="K2710" t="s">
        <v>10751</v>
      </c>
      <c r="L2710" t="s">
        <v>10751</v>
      </c>
      <c r="M2710" t="s">
        <v>10751</v>
      </c>
      <c r="N2710" t="s">
        <v>10751</v>
      </c>
      <c r="O2710" t="s">
        <v>10751</v>
      </c>
      <c r="P2710" t="s">
        <v>10751</v>
      </c>
      <c r="Q2710" t="s">
        <v>10751</v>
      </c>
      <c r="R2710" t="s">
        <v>10751</v>
      </c>
      <c r="S2710" t="s">
        <v>10751</v>
      </c>
      <c r="T2710" t="s">
        <v>10751</v>
      </c>
      <c r="U2710" t="s">
        <v>10751</v>
      </c>
      <c r="V2710" t="s">
        <v>10751</v>
      </c>
      <c r="W2710" t="s">
        <v>10751</v>
      </c>
      <c r="X2710" t="s">
        <v>10751</v>
      </c>
      <c r="Y2710" t="s">
        <v>10751</v>
      </c>
      <c r="Z2710" t="s">
        <v>10751</v>
      </c>
      <c r="AA2710" t="s">
        <v>10751</v>
      </c>
      <c r="AB2710" t="s">
        <v>10751</v>
      </c>
      <c r="AC2710" t="s">
        <v>10751</v>
      </c>
      <c r="AD2710" t="s">
        <v>10751</v>
      </c>
      <c r="AE2710" t="s">
        <v>10751</v>
      </c>
      <c r="AF2710" t="s">
        <v>10751</v>
      </c>
      <c r="AG2710" t="s">
        <v>10751</v>
      </c>
      <c r="AH2710" t="s">
        <v>10751</v>
      </c>
      <c r="AI2710" t="s">
        <v>10751</v>
      </c>
      <c r="AJ2710" t="s">
        <v>10751</v>
      </c>
      <c r="AK2710" t="s">
        <v>10751</v>
      </c>
      <c r="AL2710" t="s">
        <v>10751</v>
      </c>
      <c r="AM2710" t="s">
        <v>10751</v>
      </c>
      <c r="AN2710" t="s">
        <v>10751</v>
      </c>
      <c r="AO2710" t="s">
        <v>10751</v>
      </c>
      <c r="AP2710" t="s">
        <v>10751</v>
      </c>
      <c r="AQ2710" t="s">
        <v>10751</v>
      </c>
      <c r="AR2710" t="s">
        <v>10751</v>
      </c>
      <c r="AS2710" t="s">
        <v>10751</v>
      </c>
      <c r="AT2710" t="s">
        <v>10751</v>
      </c>
      <c r="AU2710" t="s">
        <v>10751</v>
      </c>
      <c r="AV2710" t="s">
        <v>10751</v>
      </c>
      <c r="AW2710" t="s">
        <v>10751</v>
      </c>
      <c r="AX2710" t="s">
        <v>10751</v>
      </c>
      <c r="AY2710" t="s">
        <v>10751</v>
      </c>
      <c r="AZ2710" t="s">
        <v>10751</v>
      </c>
      <c r="BA2710" t="s">
        <v>10751</v>
      </c>
      <c r="BB2710" t="s">
        <v>10751</v>
      </c>
      <c r="BC2710" t="s">
        <v>10751</v>
      </c>
      <c r="BD2710" t="s">
        <v>10751</v>
      </c>
    </row>
    <row r="2711" spans="1:56">
      <c r="A2711" t="s">
        <v>10756</v>
      </c>
      <c r="B2711">
        <v>3000</v>
      </c>
      <c r="C2711">
        <v>2012</v>
      </c>
      <c r="D2711" t="s">
        <v>10751</v>
      </c>
      <c r="E2711" t="s">
        <v>10751</v>
      </c>
      <c r="F2711" t="s">
        <v>10751</v>
      </c>
      <c r="H2711" t="s">
        <v>10751</v>
      </c>
      <c r="I2711" t="str">
        <f t="shared" si="49"/>
        <v/>
      </c>
      <c r="K2711" t="s">
        <v>10751</v>
      </c>
      <c r="L2711" t="s">
        <v>10751</v>
      </c>
      <c r="M2711" t="s">
        <v>10751</v>
      </c>
      <c r="N2711" t="s">
        <v>10751</v>
      </c>
      <c r="O2711" t="s">
        <v>10751</v>
      </c>
      <c r="P2711" t="s">
        <v>10751</v>
      </c>
      <c r="Q2711" t="s">
        <v>10751</v>
      </c>
      <c r="R2711" t="s">
        <v>10751</v>
      </c>
      <c r="S2711" t="s">
        <v>10751</v>
      </c>
      <c r="T2711" t="s">
        <v>10751</v>
      </c>
      <c r="U2711" t="s">
        <v>10751</v>
      </c>
      <c r="V2711" t="s">
        <v>10751</v>
      </c>
      <c r="W2711" t="s">
        <v>10751</v>
      </c>
      <c r="X2711" t="s">
        <v>10751</v>
      </c>
      <c r="Y2711" t="s">
        <v>10751</v>
      </c>
      <c r="Z2711" t="s">
        <v>10751</v>
      </c>
      <c r="AA2711" t="s">
        <v>10751</v>
      </c>
      <c r="AB2711" t="s">
        <v>10751</v>
      </c>
      <c r="AC2711" t="s">
        <v>10751</v>
      </c>
      <c r="AD2711" t="s">
        <v>10751</v>
      </c>
      <c r="AE2711" t="s">
        <v>10751</v>
      </c>
      <c r="AF2711" t="s">
        <v>10751</v>
      </c>
      <c r="AG2711" t="s">
        <v>10751</v>
      </c>
      <c r="AH2711" t="s">
        <v>10751</v>
      </c>
      <c r="AI2711" t="s">
        <v>10751</v>
      </c>
      <c r="AJ2711" t="s">
        <v>10751</v>
      </c>
      <c r="AK2711" t="s">
        <v>10751</v>
      </c>
      <c r="AL2711" t="s">
        <v>10751</v>
      </c>
      <c r="AM2711" t="s">
        <v>10751</v>
      </c>
      <c r="AN2711" t="s">
        <v>10751</v>
      </c>
      <c r="AO2711" t="s">
        <v>10751</v>
      </c>
      <c r="AP2711" t="s">
        <v>10751</v>
      </c>
      <c r="AQ2711" t="s">
        <v>10751</v>
      </c>
      <c r="AR2711" t="s">
        <v>10751</v>
      </c>
      <c r="AS2711" t="s">
        <v>10751</v>
      </c>
      <c r="AT2711" t="s">
        <v>10751</v>
      </c>
      <c r="AU2711" t="s">
        <v>10751</v>
      </c>
      <c r="AV2711" t="s">
        <v>10751</v>
      </c>
      <c r="AW2711" t="s">
        <v>10751</v>
      </c>
      <c r="AX2711" t="s">
        <v>10751</v>
      </c>
      <c r="AY2711" t="s">
        <v>10751</v>
      </c>
      <c r="AZ2711" t="s">
        <v>10751</v>
      </c>
      <c r="BA2711" t="s">
        <v>10751</v>
      </c>
      <c r="BB2711" t="s">
        <v>10751</v>
      </c>
      <c r="BC2711" t="s">
        <v>10751</v>
      </c>
      <c r="BD2711" t="s">
        <v>10751</v>
      </c>
    </row>
    <row r="2712" spans="1:56">
      <c r="A2712" t="s">
        <v>10756</v>
      </c>
      <c r="B2712">
        <v>3000</v>
      </c>
      <c r="C2712">
        <v>2013</v>
      </c>
      <c r="D2712" t="s">
        <v>10751</v>
      </c>
      <c r="E2712" t="s">
        <v>10751</v>
      </c>
      <c r="F2712" t="s">
        <v>10751</v>
      </c>
      <c r="H2712" t="s">
        <v>10751</v>
      </c>
      <c r="I2712" t="str">
        <f t="shared" si="49"/>
        <v/>
      </c>
      <c r="K2712" t="s">
        <v>10751</v>
      </c>
      <c r="L2712" t="s">
        <v>10751</v>
      </c>
      <c r="M2712" t="s">
        <v>10751</v>
      </c>
      <c r="N2712" t="s">
        <v>10751</v>
      </c>
      <c r="O2712" t="s">
        <v>10751</v>
      </c>
      <c r="P2712" t="s">
        <v>10751</v>
      </c>
      <c r="Q2712" t="s">
        <v>10751</v>
      </c>
      <c r="R2712" t="s">
        <v>10751</v>
      </c>
      <c r="S2712" t="s">
        <v>10751</v>
      </c>
      <c r="T2712" t="s">
        <v>10751</v>
      </c>
      <c r="U2712" t="s">
        <v>10751</v>
      </c>
      <c r="V2712" t="s">
        <v>10751</v>
      </c>
      <c r="W2712" t="s">
        <v>10751</v>
      </c>
      <c r="X2712" t="s">
        <v>10751</v>
      </c>
      <c r="Y2712" t="s">
        <v>10751</v>
      </c>
      <c r="Z2712" t="s">
        <v>10751</v>
      </c>
      <c r="AA2712" t="s">
        <v>10751</v>
      </c>
      <c r="AB2712" t="s">
        <v>10751</v>
      </c>
      <c r="AC2712" t="s">
        <v>10751</v>
      </c>
      <c r="AD2712" t="s">
        <v>10751</v>
      </c>
      <c r="AE2712" t="s">
        <v>10751</v>
      </c>
      <c r="AF2712" t="s">
        <v>10751</v>
      </c>
      <c r="AG2712" t="s">
        <v>10751</v>
      </c>
      <c r="AH2712" t="s">
        <v>10751</v>
      </c>
      <c r="AI2712" t="s">
        <v>10751</v>
      </c>
      <c r="AJ2712" t="s">
        <v>10751</v>
      </c>
      <c r="AK2712" t="s">
        <v>10751</v>
      </c>
      <c r="AL2712" t="s">
        <v>10751</v>
      </c>
      <c r="AM2712" t="s">
        <v>10751</v>
      </c>
      <c r="AN2712" t="s">
        <v>10751</v>
      </c>
      <c r="AO2712" t="s">
        <v>10751</v>
      </c>
      <c r="AP2712" t="s">
        <v>10751</v>
      </c>
      <c r="AQ2712" t="s">
        <v>10751</v>
      </c>
      <c r="AR2712" t="s">
        <v>10751</v>
      </c>
      <c r="AS2712" t="s">
        <v>10751</v>
      </c>
      <c r="AT2712" t="s">
        <v>10751</v>
      </c>
      <c r="AU2712" t="s">
        <v>10751</v>
      </c>
      <c r="AV2712" t="s">
        <v>10751</v>
      </c>
      <c r="AW2712" t="s">
        <v>10751</v>
      </c>
      <c r="AX2712" t="s">
        <v>10751</v>
      </c>
      <c r="AY2712" t="s">
        <v>10751</v>
      </c>
      <c r="AZ2712" t="s">
        <v>10751</v>
      </c>
      <c r="BA2712" t="s">
        <v>10751</v>
      </c>
      <c r="BB2712" t="s">
        <v>10751</v>
      </c>
      <c r="BC2712" t="s">
        <v>10751</v>
      </c>
      <c r="BD2712" t="s">
        <v>10751</v>
      </c>
    </row>
    <row r="2713" spans="1:56">
      <c r="A2713" t="s">
        <v>10756</v>
      </c>
      <c r="B2713">
        <v>3000</v>
      </c>
      <c r="C2713">
        <v>2014</v>
      </c>
      <c r="D2713" t="s">
        <v>10751</v>
      </c>
      <c r="E2713" t="s">
        <v>10751</v>
      </c>
      <c r="F2713" t="s">
        <v>10751</v>
      </c>
      <c r="H2713" t="s">
        <v>10751</v>
      </c>
      <c r="I2713" t="str">
        <f t="shared" si="49"/>
        <v/>
      </c>
      <c r="K2713" t="s">
        <v>10751</v>
      </c>
      <c r="L2713" t="s">
        <v>10751</v>
      </c>
      <c r="M2713" t="s">
        <v>10751</v>
      </c>
      <c r="N2713" t="s">
        <v>10751</v>
      </c>
      <c r="O2713" t="s">
        <v>10751</v>
      </c>
      <c r="P2713" t="s">
        <v>10751</v>
      </c>
      <c r="Q2713" t="s">
        <v>10751</v>
      </c>
      <c r="R2713" t="s">
        <v>10751</v>
      </c>
      <c r="S2713" t="s">
        <v>10751</v>
      </c>
      <c r="T2713" t="s">
        <v>10751</v>
      </c>
      <c r="U2713" t="s">
        <v>10751</v>
      </c>
      <c r="V2713" t="s">
        <v>10751</v>
      </c>
      <c r="W2713" t="s">
        <v>10751</v>
      </c>
      <c r="X2713" t="s">
        <v>10751</v>
      </c>
      <c r="Y2713" t="s">
        <v>10751</v>
      </c>
      <c r="Z2713" t="s">
        <v>10751</v>
      </c>
      <c r="AA2713" t="s">
        <v>10751</v>
      </c>
      <c r="AB2713" t="s">
        <v>10751</v>
      </c>
      <c r="AC2713" t="s">
        <v>10751</v>
      </c>
      <c r="AD2713" t="s">
        <v>10751</v>
      </c>
      <c r="AE2713" t="s">
        <v>10751</v>
      </c>
      <c r="AF2713" t="s">
        <v>10751</v>
      </c>
      <c r="AG2713" t="s">
        <v>10751</v>
      </c>
      <c r="AH2713" t="s">
        <v>10751</v>
      </c>
      <c r="AI2713" t="s">
        <v>10751</v>
      </c>
      <c r="AJ2713" t="s">
        <v>10751</v>
      </c>
      <c r="AK2713" t="s">
        <v>10751</v>
      </c>
      <c r="AL2713" t="s">
        <v>10751</v>
      </c>
      <c r="AM2713" t="s">
        <v>10751</v>
      </c>
      <c r="AN2713" t="s">
        <v>10751</v>
      </c>
      <c r="AO2713" t="s">
        <v>10751</v>
      </c>
      <c r="AP2713" t="s">
        <v>10751</v>
      </c>
      <c r="AQ2713" t="s">
        <v>10751</v>
      </c>
      <c r="AR2713" t="s">
        <v>10751</v>
      </c>
      <c r="AS2713" t="s">
        <v>10751</v>
      </c>
      <c r="AT2713" t="s">
        <v>10751</v>
      </c>
      <c r="AU2713" t="s">
        <v>10751</v>
      </c>
      <c r="AV2713" t="s">
        <v>10751</v>
      </c>
      <c r="AW2713" t="s">
        <v>10751</v>
      </c>
      <c r="AX2713" t="s">
        <v>10751</v>
      </c>
      <c r="AY2713" t="s">
        <v>10751</v>
      </c>
      <c r="AZ2713" t="s">
        <v>10751</v>
      </c>
      <c r="BA2713" t="s">
        <v>10751</v>
      </c>
      <c r="BB2713" t="s">
        <v>10751</v>
      </c>
      <c r="BC2713" t="s">
        <v>10751</v>
      </c>
      <c r="BD2713" t="s">
        <v>10751</v>
      </c>
    </row>
    <row r="2714" spans="1:56">
      <c r="A2714" t="s">
        <v>10756</v>
      </c>
      <c r="B2714">
        <v>3000</v>
      </c>
      <c r="C2714">
        <v>2015</v>
      </c>
      <c r="D2714" t="s">
        <v>10751</v>
      </c>
      <c r="E2714" t="s">
        <v>10751</v>
      </c>
      <c r="F2714" t="s">
        <v>10751</v>
      </c>
      <c r="H2714" t="s">
        <v>10751</v>
      </c>
      <c r="I2714" t="str">
        <f t="shared" si="49"/>
        <v/>
      </c>
      <c r="K2714" t="s">
        <v>10751</v>
      </c>
      <c r="L2714" t="s">
        <v>10751</v>
      </c>
      <c r="M2714" t="s">
        <v>10751</v>
      </c>
      <c r="N2714" t="s">
        <v>10751</v>
      </c>
      <c r="O2714" t="s">
        <v>10751</v>
      </c>
      <c r="P2714" t="s">
        <v>10751</v>
      </c>
      <c r="Q2714" t="s">
        <v>10751</v>
      </c>
      <c r="R2714" t="s">
        <v>10751</v>
      </c>
      <c r="S2714" t="s">
        <v>10751</v>
      </c>
      <c r="T2714" t="s">
        <v>10751</v>
      </c>
      <c r="U2714" t="s">
        <v>10751</v>
      </c>
      <c r="V2714" t="s">
        <v>10751</v>
      </c>
      <c r="W2714" t="s">
        <v>10751</v>
      </c>
      <c r="X2714" t="s">
        <v>10751</v>
      </c>
      <c r="Y2714" t="s">
        <v>10751</v>
      </c>
      <c r="Z2714" t="s">
        <v>10751</v>
      </c>
      <c r="AA2714" t="s">
        <v>10751</v>
      </c>
      <c r="AB2714" t="s">
        <v>10751</v>
      </c>
      <c r="AC2714" t="s">
        <v>10751</v>
      </c>
      <c r="AD2714" t="s">
        <v>10751</v>
      </c>
      <c r="AE2714" t="s">
        <v>10751</v>
      </c>
      <c r="AF2714" t="s">
        <v>10751</v>
      </c>
      <c r="AG2714" t="s">
        <v>10751</v>
      </c>
      <c r="AH2714" t="s">
        <v>10751</v>
      </c>
      <c r="AI2714" t="s">
        <v>10751</v>
      </c>
      <c r="AJ2714" t="s">
        <v>10751</v>
      </c>
      <c r="AK2714" t="s">
        <v>10751</v>
      </c>
      <c r="AL2714" t="s">
        <v>10751</v>
      </c>
      <c r="AM2714" t="s">
        <v>10751</v>
      </c>
      <c r="AN2714" t="s">
        <v>10751</v>
      </c>
      <c r="AO2714" t="s">
        <v>10751</v>
      </c>
      <c r="AP2714" t="s">
        <v>10751</v>
      </c>
      <c r="AQ2714" t="s">
        <v>10751</v>
      </c>
      <c r="AR2714" t="s">
        <v>10751</v>
      </c>
      <c r="AS2714" t="s">
        <v>10751</v>
      </c>
      <c r="AT2714" t="s">
        <v>10751</v>
      </c>
      <c r="AU2714" t="s">
        <v>10751</v>
      </c>
      <c r="AV2714" t="s">
        <v>10751</v>
      </c>
      <c r="AW2714" t="s">
        <v>10751</v>
      </c>
      <c r="AX2714" t="s">
        <v>10751</v>
      </c>
      <c r="AY2714" t="s">
        <v>10751</v>
      </c>
      <c r="AZ2714" t="s">
        <v>10751</v>
      </c>
      <c r="BA2714" t="s">
        <v>10751</v>
      </c>
      <c r="BB2714" t="s">
        <v>10751</v>
      </c>
      <c r="BC2714" t="s">
        <v>10751</v>
      </c>
      <c r="BD2714" t="s">
        <v>10751</v>
      </c>
    </row>
    <row r="2715" spans="1:56">
      <c r="A2715" t="s">
        <v>10756</v>
      </c>
      <c r="B2715">
        <v>3000</v>
      </c>
      <c r="C2715">
        <v>2016</v>
      </c>
      <c r="D2715">
        <v>54</v>
      </c>
      <c r="E2715">
        <v>3.3E-3</v>
      </c>
      <c r="F2715">
        <v>41.438420000000001</v>
      </c>
      <c r="H2715">
        <v>31.09937</v>
      </c>
      <c r="I2715">
        <f t="shared" si="49"/>
        <v>0.102627921</v>
      </c>
      <c r="K2715">
        <v>27.983540000000001</v>
      </c>
      <c r="L2715">
        <v>33.951169999999998</v>
      </c>
      <c r="M2715">
        <v>285.76141999999999</v>
      </c>
      <c r="N2715">
        <v>317.57952</v>
      </c>
      <c r="O2715">
        <v>261.75830000000002</v>
      </c>
      <c r="P2715">
        <v>43.196730000000002</v>
      </c>
      <c r="Q2715">
        <v>109.57680000000001</v>
      </c>
      <c r="R2715">
        <v>140.21780000000001</v>
      </c>
      <c r="S2715">
        <v>9.6757000000000009</v>
      </c>
      <c r="T2715">
        <v>1.2810649999999999</v>
      </c>
      <c r="U2715">
        <v>4.6739000000000003E-2</v>
      </c>
      <c r="V2715">
        <v>46.664589999999997</v>
      </c>
      <c r="W2715">
        <v>1</v>
      </c>
      <c r="X2715" t="s">
        <v>10751</v>
      </c>
      <c r="Y2715" t="s">
        <v>10751</v>
      </c>
      <c r="Z2715">
        <v>6.4000000000000001E-2</v>
      </c>
      <c r="AA2715" t="s">
        <v>10751</v>
      </c>
      <c r="AB2715" t="s">
        <v>10751</v>
      </c>
      <c r="AC2715" t="s">
        <v>10751</v>
      </c>
      <c r="AD2715" t="s">
        <v>10751</v>
      </c>
      <c r="AE2715" t="s">
        <v>10751</v>
      </c>
      <c r="AF2715" t="s">
        <v>10751</v>
      </c>
      <c r="AG2715">
        <v>1</v>
      </c>
      <c r="AH2715" t="s">
        <v>10751</v>
      </c>
      <c r="AI2715" t="s">
        <v>10751</v>
      </c>
      <c r="AJ2715" t="s">
        <v>10751</v>
      </c>
      <c r="AK2715" t="s">
        <v>10751</v>
      </c>
      <c r="AL2715" t="s">
        <v>10751</v>
      </c>
      <c r="AM2715" t="s">
        <v>10751</v>
      </c>
      <c r="AN2715" t="s">
        <v>10751</v>
      </c>
      <c r="AO2715" t="s">
        <v>10751</v>
      </c>
      <c r="AP2715">
        <v>1</v>
      </c>
      <c r="AQ2715">
        <v>1.0999999999999999E-2</v>
      </c>
      <c r="AR2715" t="s">
        <v>10751</v>
      </c>
      <c r="AS2715" t="s">
        <v>10751</v>
      </c>
      <c r="AT2715">
        <v>1</v>
      </c>
      <c r="AU2715">
        <v>1</v>
      </c>
      <c r="AV2715">
        <v>1.5</v>
      </c>
      <c r="AW2715">
        <v>0.93600000000000005</v>
      </c>
      <c r="AX2715">
        <v>4</v>
      </c>
      <c r="AY2715" t="s">
        <v>10751</v>
      </c>
      <c r="AZ2715" t="s">
        <v>10751</v>
      </c>
      <c r="BA2715">
        <v>6.4000000000000001E-2</v>
      </c>
      <c r="BB2715" t="s">
        <v>10751</v>
      </c>
      <c r="BC2715" t="s">
        <v>10751</v>
      </c>
      <c r="BD2715" t="s">
        <v>10751</v>
      </c>
    </row>
    <row r="2716" spans="1:56">
      <c r="A2716" t="s">
        <v>10756</v>
      </c>
      <c r="B2716">
        <v>3000</v>
      </c>
      <c r="C2716">
        <v>2017</v>
      </c>
      <c r="D2716">
        <v>0</v>
      </c>
      <c r="E2716">
        <v>2.0999999999999999E-5</v>
      </c>
      <c r="F2716">
        <v>37.529000000000003</v>
      </c>
      <c r="H2716">
        <v>29.291409999999999</v>
      </c>
      <c r="I2716">
        <f t="shared" si="49"/>
        <v>6.1511960999999997E-4</v>
      </c>
      <c r="K2716">
        <v>24.835080000000001</v>
      </c>
      <c r="L2716">
        <v>33.87717</v>
      </c>
      <c r="M2716">
        <v>303.39956999999998</v>
      </c>
      <c r="N2716">
        <v>357.84053999999998</v>
      </c>
      <c r="O2716">
        <v>262.33006</v>
      </c>
      <c r="P2716">
        <v>42.9</v>
      </c>
      <c r="Q2716">
        <v>85.433199999999999</v>
      </c>
      <c r="R2716">
        <v>160</v>
      </c>
      <c r="S2716">
        <v>8.1690000000000005</v>
      </c>
      <c r="T2716">
        <v>1.8728089999999999</v>
      </c>
      <c r="U2716">
        <v>5.3332999999999998E-2</v>
      </c>
      <c r="V2716">
        <v>43.937109999999997</v>
      </c>
      <c r="W2716">
        <v>1</v>
      </c>
      <c r="X2716" t="s">
        <v>10751</v>
      </c>
      <c r="Y2716" t="s">
        <v>10751</v>
      </c>
      <c r="Z2716">
        <v>1</v>
      </c>
      <c r="AA2716" t="s">
        <v>10751</v>
      </c>
      <c r="AB2716" t="s">
        <v>10751</v>
      </c>
      <c r="AC2716" t="s">
        <v>10751</v>
      </c>
      <c r="AD2716" t="s">
        <v>10751</v>
      </c>
      <c r="AE2716" t="s">
        <v>10751</v>
      </c>
      <c r="AF2716" t="s">
        <v>10751</v>
      </c>
      <c r="AG2716">
        <v>1</v>
      </c>
      <c r="AH2716" t="s">
        <v>10751</v>
      </c>
      <c r="AI2716" t="s">
        <v>10751</v>
      </c>
      <c r="AJ2716" t="s">
        <v>10751</v>
      </c>
      <c r="AK2716" t="s">
        <v>10751</v>
      </c>
      <c r="AL2716" t="s">
        <v>10751</v>
      </c>
      <c r="AM2716" t="s">
        <v>10751</v>
      </c>
      <c r="AN2716" t="s">
        <v>10751</v>
      </c>
      <c r="AO2716" t="s">
        <v>10751</v>
      </c>
      <c r="AP2716">
        <v>1</v>
      </c>
      <c r="AQ2716">
        <v>1</v>
      </c>
      <c r="AR2716" t="s">
        <v>10751</v>
      </c>
      <c r="AS2716" t="s">
        <v>10751</v>
      </c>
      <c r="AT2716">
        <v>1</v>
      </c>
      <c r="AU2716">
        <v>1</v>
      </c>
      <c r="AV2716">
        <v>6</v>
      </c>
      <c r="AW2716" t="s">
        <v>10751</v>
      </c>
      <c r="AX2716">
        <v>4</v>
      </c>
      <c r="AY2716" t="s">
        <v>10751</v>
      </c>
      <c r="AZ2716" t="s">
        <v>10751</v>
      </c>
      <c r="BA2716">
        <v>1</v>
      </c>
      <c r="BB2716" t="s">
        <v>10751</v>
      </c>
      <c r="BC2716" t="s">
        <v>10751</v>
      </c>
      <c r="BD2716" t="s">
        <v>10751</v>
      </c>
    </row>
    <row r="2717" spans="1:56">
      <c r="A2717" t="s">
        <v>10756</v>
      </c>
      <c r="B2717">
        <v>3000</v>
      </c>
      <c r="C2717">
        <v>2018</v>
      </c>
      <c r="D2717">
        <v>15</v>
      </c>
      <c r="E2717">
        <v>8.92E-4</v>
      </c>
      <c r="F2717">
        <v>40.540930000000003</v>
      </c>
      <c r="H2717">
        <v>31.038239999999998</v>
      </c>
      <c r="I2717">
        <f t="shared" si="49"/>
        <v>2.768611008E-2</v>
      </c>
      <c r="K2717">
        <v>27.566990000000001</v>
      </c>
      <c r="L2717">
        <v>34.296109999999999</v>
      </c>
      <c r="M2717">
        <v>286.32427000000001</v>
      </c>
      <c r="N2717">
        <v>322.37830000000002</v>
      </c>
      <c r="O2717">
        <v>259.12560999999999</v>
      </c>
      <c r="P2717">
        <v>43.97101</v>
      </c>
      <c r="Q2717">
        <v>121.8353</v>
      </c>
      <c r="R2717">
        <v>147.0753</v>
      </c>
      <c r="S2717">
        <v>9.3996999999999993</v>
      </c>
      <c r="T2717">
        <v>1.2083219999999999</v>
      </c>
      <c r="U2717">
        <v>4.9024999999999999E-2</v>
      </c>
      <c r="V2717">
        <v>46.558259999999997</v>
      </c>
      <c r="W2717">
        <v>1</v>
      </c>
      <c r="X2717" t="s">
        <v>10751</v>
      </c>
      <c r="Y2717" t="s">
        <v>10751</v>
      </c>
      <c r="Z2717">
        <v>6.0000000000000001E-3</v>
      </c>
      <c r="AA2717" t="s">
        <v>10751</v>
      </c>
      <c r="AB2717">
        <v>0.99399999999999999</v>
      </c>
      <c r="AC2717" t="s">
        <v>10751</v>
      </c>
      <c r="AD2717" t="s">
        <v>10751</v>
      </c>
      <c r="AE2717" t="s">
        <v>10751</v>
      </c>
      <c r="AF2717">
        <v>0.99399999999999999</v>
      </c>
      <c r="AG2717">
        <v>6.0000000000000001E-3</v>
      </c>
      <c r="AH2717" t="s">
        <v>10751</v>
      </c>
      <c r="AI2717" t="s">
        <v>10751</v>
      </c>
      <c r="AJ2717" t="s">
        <v>10751</v>
      </c>
      <c r="AK2717" t="s">
        <v>10751</v>
      </c>
      <c r="AL2717" t="s">
        <v>10751</v>
      </c>
      <c r="AM2717" t="s">
        <v>10751</v>
      </c>
      <c r="AN2717" t="s">
        <v>10751</v>
      </c>
      <c r="AO2717" t="s">
        <v>10751</v>
      </c>
      <c r="AP2717">
        <v>1</v>
      </c>
      <c r="AQ2717">
        <v>6.0000000000000001E-3</v>
      </c>
      <c r="AR2717" t="s">
        <v>10751</v>
      </c>
      <c r="AS2717" t="s">
        <v>10751</v>
      </c>
      <c r="AT2717">
        <v>1</v>
      </c>
      <c r="AU2717">
        <v>1</v>
      </c>
      <c r="AV2717">
        <v>6</v>
      </c>
      <c r="AW2717" t="s">
        <v>10751</v>
      </c>
      <c r="AX2717">
        <v>4</v>
      </c>
      <c r="AY2717" t="s">
        <v>10751</v>
      </c>
      <c r="AZ2717" t="s">
        <v>10751</v>
      </c>
      <c r="BA2717">
        <v>1</v>
      </c>
      <c r="BB2717" t="s">
        <v>10751</v>
      </c>
      <c r="BC2717" t="s">
        <v>10751</v>
      </c>
      <c r="BD2717" t="s">
        <v>10751</v>
      </c>
    </row>
    <row r="2718" spans="1:56">
      <c r="A2718" t="s">
        <v>10756</v>
      </c>
      <c r="B2718">
        <v>3000</v>
      </c>
      <c r="C2718">
        <v>2019</v>
      </c>
      <c r="D2718">
        <v>27</v>
      </c>
      <c r="E2718">
        <v>1.66E-3</v>
      </c>
      <c r="F2718">
        <v>40.409100000000002</v>
      </c>
      <c r="H2718">
        <v>30.96294</v>
      </c>
      <c r="I2718">
        <f t="shared" si="49"/>
        <v>5.1398480400000002E-2</v>
      </c>
      <c r="K2718">
        <v>27.44463</v>
      </c>
      <c r="L2718">
        <v>34.277949999999997</v>
      </c>
      <c r="M2718">
        <v>287.02058</v>
      </c>
      <c r="N2718">
        <v>323.81567000000001</v>
      </c>
      <c r="O2718">
        <v>259.26288</v>
      </c>
      <c r="P2718">
        <v>44.013080000000002</v>
      </c>
      <c r="Q2718">
        <v>122.0474</v>
      </c>
      <c r="R2718">
        <v>147</v>
      </c>
      <c r="S2718">
        <v>9.4069000000000003</v>
      </c>
      <c r="T2718">
        <v>1.20445</v>
      </c>
      <c r="U2718">
        <v>4.9000000000000002E-2</v>
      </c>
      <c r="V2718">
        <v>46.444400000000002</v>
      </c>
      <c r="W2718">
        <v>1</v>
      </c>
      <c r="X2718" t="s">
        <v>10751</v>
      </c>
      <c r="Y2718" t="s">
        <v>10751</v>
      </c>
      <c r="Z2718" t="s">
        <v>10751</v>
      </c>
      <c r="AA2718" t="s">
        <v>10751</v>
      </c>
      <c r="AB2718">
        <v>1</v>
      </c>
      <c r="AC2718" t="s">
        <v>10751</v>
      </c>
      <c r="AD2718" t="s">
        <v>10751</v>
      </c>
      <c r="AE2718" t="s">
        <v>10751</v>
      </c>
      <c r="AF2718">
        <v>1</v>
      </c>
      <c r="AG2718" t="s">
        <v>10751</v>
      </c>
      <c r="AH2718" t="s">
        <v>10751</v>
      </c>
      <c r="AI2718" t="s">
        <v>10751</v>
      </c>
      <c r="AJ2718" t="s">
        <v>10751</v>
      </c>
      <c r="AK2718" t="s">
        <v>10751</v>
      </c>
      <c r="AL2718" t="s">
        <v>10751</v>
      </c>
      <c r="AM2718" t="s">
        <v>10751</v>
      </c>
      <c r="AN2718" t="s">
        <v>10751</v>
      </c>
      <c r="AO2718" t="s">
        <v>10751</v>
      </c>
      <c r="AP2718">
        <v>1</v>
      </c>
      <c r="AQ2718" t="s">
        <v>10751</v>
      </c>
      <c r="AR2718" t="s">
        <v>10751</v>
      </c>
      <c r="AS2718" t="s">
        <v>10751</v>
      </c>
      <c r="AT2718">
        <v>1</v>
      </c>
      <c r="AU2718">
        <v>1</v>
      </c>
      <c r="AV2718">
        <v>6</v>
      </c>
      <c r="AW2718" t="s">
        <v>10751</v>
      </c>
      <c r="AX2718">
        <v>4</v>
      </c>
      <c r="AY2718" t="s">
        <v>10751</v>
      </c>
      <c r="AZ2718" t="s">
        <v>10751</v>
      </c>
      <c r="BA2718">
        <v>1</v>
      </c>
      <c r="BB2718" t="s">
        <v>10751</v>
      </c>
      <c r="BC2718" t="s">
        <v>10751</v>
      </c>
      <c r="BD2718" t="s">
        <v>10751</v>
      </c>
    </row>
    <row r="2719" spans="1:56">
      <c r="A2719" t="s">
        <v>10756</v>
      </c>
      <c r="B2719">
        <v>3000</v>
      </c>
      <c r="C2719">
        <v>2020</v>
      </c>
      <c r="D2719">
        <v>27</v>
      </c>
      <c r="E2719">
        <v>1.9970000000000001E-3</v>
      </c>
      <c r="F2719">
        <v>40.470999999999997</v>
      </c>
      <c r="H2719">
        <v>30.9983</v>
      </c>
      <c r="I2719">
        <f t="shared" si="49"/>
        <v>6.1903605100000002E-2</v>
      </c>
      <c r="K2719">
        <v>27.50207</v>
      </c>
      <c r="L2719">
        <v>34.286439999999999</v>
      </c>
      <c r="M2719">
        <v>286.69315</v>
      </c>
      <c r="N2719">
        <v>323.13936000000001</v>
      </c>
      <c r="O2719">
        <v>259.19864999999999</v>
      </c>
      <c r="P2719">
        <v>43.98377</v>
      </c>
      <c r="Q2719">
        <v>122.0474</v>
      </c>
      <c r="R2719">
        <v>147</v>
      </c>
      <c r="S2719">
        <v>9.4069000000000003</v>
      </c>
      <c r="T2719">
        <v>1.20445</v>
      </c>
      <c r="U2719">
        <v>4.9000000000000002E-2</v>
      </c>
      <c r="V2719">
        <v>46.497450000000001</v>
      </c>
      <c r="W2719">
        <v>1</v>
      </c>
      <c r="X2719" t="s">
        <v>10751</v>
      </c>
      <c r="Y2719" t="s">
        <v>10751</v>
      </c>
      <c r="Z2719" t="s">
        <v>10751</v>
      </c>
      <c r="AA2719" t="s">
        <v>10751</v>
      </c>
      <c r="AB2719">
        <v>1</v>
      </c>
      <c r="AC2719" t="s">
        <v>10751</v>
      </c>
      <c r="AD2719" t="s">
        <v>10751</v>
      </c>
      <c r="AE2719" t="s">
        <v>10751</v>
      </c>
      <c r="AF2719">
        <v>1</v>
      </c>
      <c r="AG2719" t="s">
        <v>10751</v>
      </c>
      <c r="AH2719" t="s">
        <v>10751</v>
      </c>
      <c r="AI2719" t="s">
        <v>10751</v>
      </c>
      <c r="AJ2719" t="s">
        <v>10751</v>
      </c>
      <c r="AK2719" t="s">
        <v>10751</v>
      </c>
      <c r="AL2719" t="s">
        <v>10751</v>
      </c>
      <c r="AM2719" t="s">
        <v>10751</v>
      </c>
      <c r="AN2719" t="s">
        <v>10751</v>
      </c>
      <c r="AO2719" t="s">
        <v>10751</v>
      </c>
      <c r="AP2719">
        <v>1</v>
      </c>
      <c r="AQ2719" t="s">
        <v>10751</v>
      </c>
      <c r="AR2719" t="s">
        <v>10751</v>
      </c>
      <c r="AS2719" t="s">
        <v>10751</v>
      </c>
      <c r="AT2719">
        <v>1</v>
      </c>
      <c r="AU2719">
        <v>1</v>
      </c>
      <c r="AV2719">
        <v>6</v>
      </c>
      <c r="AW2719" t="s">
        <v>10751</v>
      </c>
      <c r="AX2719">
        <v>4</v>
      </c>
      <c r="AY2719" t="s">
        <v>10751</v>
      </c>
      <c r="AZ2719" t="s">
        <v>10751</v>
      </c>
      <c r="BA2719">
        <v>1</v>
      </c>
      <c r="BB2719" t="s">
        <v>10751</v>
      </c>
      <c r="BC2719" t="s">
        <v>10751</v>
      </c>
      <c r="BD2719" t="s">
        <v>10751</v>
      </c>
    </row>
    <row r="2720" spans="1:56">
      <c r="A2720" t="s">
        <v>10756</v>
      </c>
      <c r="B2720">
        <v>3000</v>
      </c>
      <c r="C2720">
        <v>2021</v>
      </c>
      <c r="D2720">
        <v>43</v>
      </c>
      <c r="E2720">
        <v>3.0990000000000002E-3</v>
      </c>
      <c r="F2720">
        <v>41.414749999999998</v>
      </c>
      <c r="G2720">
        <f>IFERROR(F2720*E2720,"")</f>
        <v>0.12834431025000001</v>
      </c>
      <c r="H2720">
        <v>31.591439999999999</v>
      </c>
      <c r="I2720">
        <f t="shared" si="49"/>
        <v>9.7901872560000006E-2</v>
      </c>
      <c r="J2720">
        <f>IFERROR(M2720*E2720,"")</f>
        <v>0.87178077465000015</v>
      </c>
      <c r="K2720">
        <v>28.257960000000001</v>
      </c>
      <c r="L2720">
        <v>34.67747</v>
      </c>
      <c r="M2720">
        <v>281.31035000000003</v>
      </c>
      <c r="N2720">
        <v>314.49549000000002</v>
      </c>
      <c r="O2720">
        <v>256.27593999999999</v>
      </c>
      <c r="P2720">
        <v>44.136049999999997</v>
      </c>
      <c r="Q2720">
        <v>122.0474</v>
      </c>
      <c r="R2720">
        <v>147</v>
      </c>
      <c r="S2720">
        <v>9.3811</v>
      </c>
      <c r="T2720">
        <v>1.20445</v>
      </c>
      <c r="U2720">
        <v>4.9000000000000002E-2</v>
      </c>
      <c r="V2720">
        <v>47.414769999999997</v>
      </c>
      <c r="W2720">
        <v>1</v>
      </c>
      <c r="X2720" t="s">
        <v>10751</v>
      </c>
      <c r="Y2720" t="s">
        <v>10751</v>
      </c>
      <c r="Z2720" t="s">
        <v>10751</v>
      </c>
      <c r="AA2720" t="s">
        <v>10751</v>
      </c>
      <c r="AB2720">
        <v>0.60399999999999998</v>
      </c>
      <c r="AC2720" t="s">
        <v>10751</v>
      </c>
      <c r="AD2720" t="s">
        <v>10751</v>
      </c>
      <c r="AE2720" t="s">
        <v>10751</v>
      </c>
      <c r="AF2720" t="s">
        <v>10751</v>
      </c>
      <c r="AG2720">
        <v>1</v>
      </c>
      <c r="AH2720" t="s">
        <v>10751</v>
      </c>
      <c r="AI2720" t="s">
        <v>10751</v>
      </c>
      <c r="AJ2720" t="s">
        <v>10751</v>
      </c>
      <c r="AK2720" t="s">
        <v>10751</v>
      </c>
      <c r="AL2720" t="s">
        <v>10751</v>
      </c>
      <c r="AM2720" t="s">
        <v>10751</v>
      </c>
      <c r="AN2720" t="s">
        <v>10751</v>
      </c>
      <c r="AO2720" t="s">
        <v>10751</v>
      </c>
      <c r="AP2720">
        <v>1</v>
      </c>
      <c r="AQ2720" t="s">
        <v>10751</v>
      </c>
      <c r="AR2720">
        <v>0.39600000000000002</v>
      </c>
      <c r="AS2720" t="s">
        <v>10751</v>
      </c>
      <c r="AT2720">
        <v>1</v>
      </c>
      <c r="AU2720">
        <v>1</v>
      </c>
      <c r="AV2720">
        <v>4</v>
      </c>
      <c r="AW2720">
        <v>0.39600000000000002</v>
      </c>
      <c r="AX2720">
        <v>4</v>
      </c>
      <c r="AY2720" t="s">
        <v>10751</v>
      </c>
      <c r="AZ2720" t="s">
        <v>10751</v>
      </c>
      <c r="BA2720">
        <v>0.60399999999999998</v>
      </c>
      <c r="BB2720" t="s">
        <v>10751</v>
      </c>
      <c r="BC2720" t="s">
        <v>10751</v>
      </c>
      <c r="BD2720" t="s">
        <v>10751</v>
      </c>
    </row>
    <row r="2721" spans="1:56">
      <c r="A2721" t="s">
        <v>10756</v>
      </c>
      <c r="B2721">
        <v>3000</v>
      </c>
      <c r="C2721" t="s">
        <v>10752</v>
      </c>
      <c r="D2721" t="s">
        <v>10751</v>
      </c>
      <c r="E2721">
        <v>2.5209999999999998E-3</v>
      </c>
      <c r="F2721">
        <v>43.635849999999998</v>
      </c>
      <c r="H2721">
        <v>32.47824</v>
      </c>
      <c r="I2721">
        <f t="shared" si="49"/>
        <v>8.1877643039999989E-2</v>
      </c>
      <c r="K2721">
        <v>29.473240000000001</v>
      </c>
      <c r="L2721">
        <v>35.184449999999998</v>
      </c>
      <c r="M2721">
        <v>273.62934999999999</v>
      </c>
      <c r="N2721">
        <v>301.52773000000002</v>
      </c>
      <c r="O2721">
        <v>252.58321000000001</v>
      </c>
      <c r="P2721">
        <v>44.077489999999997</v>
      </c>
      <c r="Q2721">
        <v>122.0474</v>
      </c>
      <c r="R2721">
        <v>147</v>
      </c>
      <c r="S2721">
        <v>9.3419000000000008</v>
      </c>
      <c r="T2721">
        <v>1.20445</v>
      </c>
      <c r="U2721">
        <v>4.9000000000000002E-2</v>
      </c>
      <c r="V2721">
        <v>48.718969999999999</v>
      </c>
      <c r="W2721">
        <v>1</v>
      </c>
      <c r="X2721" t="s">
        <v>10751</v>
      </c>
      <c r="Y2721" t="s">
        <v>10751</v>
      </c>
      <c r="Z2721" t="s">
        <v>10751</v>
      </c>
      <c r="AA2721" t="s">
        <v>10751</v>
      </c>
      <c r="AB2721" t="s">
        <v>10751</v>
      </c>
      <c r="AC2721" t="s">
        <v>10751</v>
      </c>
      <c r="AD2721" t="s">
        <v>10751</v>
      </c>
      <c r="AE2721" t="s">
        <v>10751</v>
      </c>
      <c r="AF2721" t="s">
        <v>10751</v>
      </c>
      <c r="AG2721">
        <v>1</v>
      </c>
      <c r="AH2721" t="s">
        <v>10751</v>
      </c>
      <c r="AI2721" t="s">
        <v>10751</v>
      </c>
      <c r="AJ2721" t="s">
        <v>10751</v>
      </c>
      <c r="AK2721" t="s">
        <v>10751</v>
      </c>
      <c r="AL2721" t="s">
        <v>10751</v>
      </c>
      <c r="AM2721" t="s">
        <v>10751</v>
      </c>
      <c r="AN2721" t="s">
        <v>10751</v>
      </c>
      <c r="AO2721" t="s">
        <v>10751</v>
      </c>
      <c r="AP2721">
        <v>1</v>
      </c>
      <c r="AQ2721" t="s">
        <v>10751</v>
      </c>
      <c r="AR2721">
        <v>1</v>
      </c>
      <c r="AS2721" t="s">
        <v>10751</v>
      </c>
      <c r="AT2721">
        <v>1</v>
      </c>
      <c r="AU2721">
        <v>1</v>
      </c>
      <c r="AV2721">
        <v>1</v>
      </c>
      <c r="AW2721">
        <v>1</v>
      </c>
      <c r="AX2721">
        <v>4</v>
      </c>
      <c r="AY2721" t="s">
        <v>10751</v>
      </c>
      <c r="AZ2721" t="s">
        <v>10751</v>
      </c>
      <c r="BA2721" t="s">
        <v>10751</v>
      </c>
      <c r="BB2721" t="s">
        <v>10751</v>
      </c>
      <c r="BC2721" t="s">
        <v>10751</v>
      </c>
      <c r="BD2721" t="s">
        <v>10751</v>
      </c>
    </row>
    <row r="2722" spans="1:56">
      <c r="A2722" t="s">
        <v>10755</v>
      </c>
      <c r="B2722">
        <v>3000</v>
      </c>
      <c r="C2722">
        <v>1975</v>
      </c>
      <c r="D2722">
        <v>0</v>
      </c>
      <c r="E2722">
        <v>9.9999999999999995E-7</v>
      </c>
      <c r="F2722">
        <v>21.245100000000001</v>
      </c>
      <c r="H2722">
        <v>18.154820000000001</v>
      </c>
      <c r="I2722">
        <f t="shared" si="49"/>
        <v>1.8154819999999999E-5</v>
      </c>
      <c r="K2722">
        <v>16.065940000000001</v>
      </c>
      <c r="L2722">
        <v>21.58493</v>
      </c>
      <c r="M2722">
        <v>489.51179999999999</v>
      </c>
      <c r="N2722">
        <v>553.15769</v>
      </c>
      <c r="O2722">
        <v>411.72237999999999</v>
      </c>
      <c r="P2722" t="s">
        <v>10751</v>
      </c>
      <c r="Q2722">
        <v>109</v>
      </c>
      <c r="R2722">
        <v>67</v>
      </c>
      <c r="S2722" t="s">
        <v>10751</v>
      </c>
      <c r="T2722">
        <v>0.61467899999999998</v>
      </c>
      <c r="U2722">
        <v>2.2332999999999999E-2</v>
      </c>
      <c r="V2722">
        <v>27.246079999999999</v>
      </c>
      <c r="W2722" t="s">
        <v>10751</v>
      </c>
      <c r="X2722" t="s">
        <v>10751</v>
      </c>
      <c r="Y2722">
        <v>1</v>
      </c>
      <c r="Z2722">
        <v>0.71399999999999997</v>
      </c>
      <c r="AA2722">
        <v>0.28599999999999998</v>
      </c>
      <c r="AB2722" t="s">
        <v>10751</v>
      </c>
      <c r="AC2722" t="s">
        <v>10751</v>
      </c>
      <c r="AD2722" t="s">
        <v>10751</v>
      </c>
      <c r="AE2722" t="s">
        <v>10751</v>
      </c>
      <c r="AF2722" t="s">
        <v>10751</v>
      </c>
      <c r="AG2722" t="s">
        <v>10751</v>
      </c>
      <c r="AH2722">
        <v>1</v>
      </c>
      <c r="AI2722" t="s">
        <v>10751</v>
      </c>
      <c r="AJ2722" t="s">
        <v>10751</v>
      </c>
      <c r="AK2722" t="s">
        <v>10751</v>
      </c>
      <c r="AL2722" t="s">
        <v>10751</v>
      </c>
      <c r="AM2722" t="s">
        <v>10751</v>
      </c>
      <c r="AN2722" t="s">
        <v>10751</v>
      </c>
      <c r="AO2722" t="s">
        <v>10751</v>
      </c>
      <c r="AP2722">
        <v>1</v>
      </c>
      <c r="AQ2722" t="s">
        <v>10751</v>
      </c>
      <c r="AR2722" t="s">
        <v>10751</v>
      </c>
      <c r="AS2722" t="s">
        <v>10751</v>
      </c>
      <c r="AT2722" t="s">
        <v>10751</v>
      </c>
      <c r="AU2722" t="s">
        <v>10751</v>
      </c>
      <c r="AV2722" t="s">
        <v>10751</v>
      </c>
      <c r="AW2722" t="s">
        <v>10751</v>
      </c>
      <c r="AX2722">
        <v>4</v>
      </c>
      <c r="AY2722" t="s">
        <v>10751</v>
      </c>
      <c r="AZ2722" t="s">
        <v>10751</v>
      </c>
      <c r="BA2722" t="s">
        <v>10751</v>
      </c>
      <c r="BB2722" t="s">
        <v>10751</v>
      </c>
      <c r="BC2722" t="s">
        <v>10751</v>
      </c>
      <c r="BD2722" t="s">
        <v>10751</v>
      </c>
    </row>
    <row r="2723" spans="1:56">
      <c r="A2723" t="s">
        <v>10755</v>
      </c>
      <c r="B2723">
        <v>3000</v>
      </c>
      <c r="C2723">
        <v>1976</v>
      </c>
      <c r="D2723" t="s">
        <v>10751</v>
      </c>
      <c r="E2723" t="s">
        <v>10751</v>
      </c>
      <c r="F2723" t="s">
        <v>10751</v>
      </c>
      <c r="H2723" t="s">
        <v>10751</v>
      </c>
      <c r="I2723" t="str">
        <f t="shared" si="49"/>
        <v/>
      </c>
      <c r="K2723" t="s">
        <v>10751</v>
      </c>
      <c r="L2723" t="s">
        <v>10751</v>
      </c>
      <c r="M2723" t="s">
        <v>10751</v>
      </c>
      <c r="N2723" t="s">
        <v>10751</v>
      </c>
      <c r="O2723" t="s">
        <v>10751</v>
      </c>
      <c r="P2723" t="s">
        <v>10751</v>
      </c>
      <c r="Q2723" t="s">
        <v>10751</v>
      </c>
      <c r="R2723" t="s">
        <v>10751</v>
      </c>
      <c r="S2723" t="s">
        <v>10751</v>
      </c>
      <c r="T2723" t="s">
        <v>10751</v>
      </c>
      <c r="U2723" t="s">
        <v>10751</v>
      </c>
      <c r="V2723" t="s">
        <v>10751</v>
      </c>
      <c r="W2723" t="s">
        <v>10751</v>
      </c>
      <c r="X2723" t="s">
        <v>10751</v>
      </c>
      <c r="Y2723" t="s">
        <v>10751</v>
      </c>
      <c r="Z2723" t="s">
        <v>10751</v>
      </c>
      <c r="AA2723" t="s">
        <v>10751</v>
      </c>
      <c r="AB2723" t="s">
        <v>10751</v>
      </c>
      <c r="AC2723" t="s">
        <v>10751</v>
      </c>
      <c r="AD2723" t="s">
        <v>10751</v>
      </c>
      <c r="AE2723" t="s">
        <v>10751</v>
      </c>
      <c r="AF2723" t="s">
        <v>10751</v>
      </c>
      <c r="AG2723" t="s">
        <v>10751</v>
      </c>
      <c r="AH2723" t="s">
        <v>10751</v>
      </c>
      <c r="AI2723" t="s">
        <v>10751</v>
      </c>
      <c r="AJ2723" t="s">
        <v>10751</v>
      </c>
      <c r="AK2723" t="s">
        <v>10751</v>
      </c>
      <c r="AL2723" t="s">
        <v>10751</v>
      </c>
      <c r="AM2723" t="s">
        <v>10751</v>
      </c>
      <c r="AN2723" t="s">
        <v>10751</v>
      </c>
      <c r="AO2723" t="s">
        <v>10751</v>
      </c>
      <c r="AP2723" t="s">
        <v>10751</v>
      </c>
      <c r="AQ2723" t="s">
        <v>10751</v>
      </c>
      <c r="AR2723" t="s">
        <v>10751</v>
      </c>
      <c r="AS2723" t="s">
        <v>10751</v>
      </c>
      <c r="AT2723" t="s">
        <v>10751</v>
      </c>
      <c r="AU2723" t="s">
        <v>10751</v>
      </c>
      <c r="AV2723" t="s">
        <v>10751</v>
      </c>
      <c r="AW2723" t="s">
        <v>10751</v>
      </c>
      <c r="AX2723" t="s">
        <v>10751</v>
      </c>
      <c r="AY2723" t="s">
        <v>10751</v>
      </c>
      <c r="AZ2723" t="s">
        <v>10751</v>
      </c>
      <c r="BA2723" t="s">
        <v>10751</v>
      </c>
      <c r="BB2723" t="s">
        <v>10751</v>
      </c>
      <c r="BC2723" t="s">
        <v>10751</v>
      </c>
      <c r="BD2723" t="s">
        <v>10751</v>
      </c>
    </row>
    <row r="2724" spans="1:56">
      <c r="A2724" t="s">
        <v>10755</v>
      </c>
      <c r="B2724">
        <v>3000</v>
      </c>
      <c r="C2724">
        <v>1977</v>
      </c>
      <c r="D2724" t="s">
        <v>10751</v>
      </c>
      <c r="E2724" t="s">
        <v>10751</v>
      </c>
      <c r="F2724" t="s">
        <v>10751</v>
      </c>
      <c r="H2724" t="s">
        <v>10751</v>
      </c>
      <c r="I2724" t="str">
        <f t="shared" si="49"/>
        <v/>
      </c>
      <c r="K2724" t="s">
        <v>10751</v>
      </c>
      <c r="L2724" t="s">
        <v>10751</v>
      </c>
      <c r="M2724" t="s">
        <v>10751</v>
      </c>
      <c r="N2724" t="s">
        <v>10751</v>
      </c>
      <c r="O2724" t="s">
        <v>10751</v>
      </c>
      <c r="P2724" t="s">
        <v>10751</v>
      </c>
      <c r="Q2724" t="s">
        <v>10751</v>
      </c>
      <c r="R2724" t="s">
        <v>10751</v>
      </c>
      <c r="S2724" t="s">
        <v>10751</v>
      </c>
      <c r="T2724" t="s">
        <v>10751</v>
      </c>
      <c r="U2724" t="s">
        <v>10751</v>
      </c>
      <c r="V2724" t="s">
        <v>10751</v>
      </c>
      <c r="W2724" t="s">
        <v>10751</v>
      </c>
      <c r="X2724" t="s">
        <v>10751</v>
      </c>
      <c r="Y2724" t="s">
        <v>10751</v>
      </c>
      <c r="Z2724" t="s">
        <v>10751</v>
      </c>
      <c r="AA2724" t="s">
        <v>10751</v>
      </c>
      <c r="AB2724" t="s">
        <v>10751</v>
      </c>
      <c r="AC2724" t="s">
        <v>10751</v>
      </c>
      <c r="AD2724" t="s">
        <v>10751</v>
      </c>
      <c r="AE2724" t="s">
        <v>10751</v>
      </c>
      <c r="AF2724" t="s">
        <v>10751</v>
      </c>
      <c r="AG2724" t="s">
        <v>10751</v>
      </c>
      <c r="AH2724" t="s">
        <v>10751</v>
      </c>
      <c r="AI2724" t="s">
        <v>10751</v>
      </c>
      <c r="AJ2724" t="s">
        <v>10751</v>
      </c>
      <c r="AK2724" t="s">
        <v>10751</v>
      </c>
      <c r="AL2724" t="s">
        <v>10751</v>
      </c>
      <c r="AM2724" t="s">
        <v>10751</v>
      </c>
      <c r="AN2724" t="s">
        <v>10751</v>
      </c>
      <c r="AO2724" t="s">
        <v>10751</v>
      </c>
      <c r="AP2724" t="s">
        <v>10751</v>
      </c>
      <c r="AQ2724" t="s">
        <v>10751</v>
      </c>
      <c r="AR2724" t="s">
        <v>10751</v>
      </c>
      <c r="AS2724" t="s">
        <v>10751</v>
      </c>
      <c r="AT2724" t="s">
        <v>10751</v>
      </c>
      <c r="AU2724" t="s">
        <v>10751</v>
      </c>
      <c r="AV2724" t="s">
        <v>10751</v>
      </c>
      <c r="AW2724" t="s">
        <v>10751</v>
      </c>
      <c r="AX2724" t="s">
        <v>10751</v>
      </c>
      <c r="AY2724" t="s">
        <v>10751</v>
      </c>
      <c r="AZ2724" t="s">
        <v>10751</v>
      </c>
      <c r="BA2724" t="s">
        <v>10751</v>
      </c>
      <c r="BB2724" t="s">
        <v>10751</v>
      </c>
      <c r="BC2724" t="s">
        <v>10751</v>
      </c>
      <c r="BD2724" t="s">
        <v>10751</v>
      </c>
    </row>
    <row r="2725" spans="1:56">
      <c r="A2725" t="s">
        <v>10755</v>
      </c>
      <c r="B2725">
        <v>3000</v>
      </c>
      <c r="C2725">
        <v>1978</v>
      </c>
      <c r="D2725" t="s">
        <v>10751</v>
      </c>
      <c r="E2725" t="s">
        <v>10751</v>
      </c>
      <c r="F2725" t="s">
        <v>10751</v>
      </c>
      <c r="H2725" t="s">
        <v>10751</v>
      </c>
      <c r="I2725" t="str">
        <f t="shared" si="49"/>
        <v/>
      </c>
      <c r="K2725" t="s">
        <v>10751</v>
      </c>
      <c r="L2725" t="s">
        <v>10751</v>
      </c>
      <c r="M2725" t="s">
        <v>10751</v>
      </c>
      <c r="N2725" t="s">
        <v>10751</v>
      </c>
      <c r="O2725" t="s">
        <v>10751</v>
      </c>
      <c r="P2725" t="s">
        <v>10751</v>
      </c>
      <c r="Q2725" t="s">
        <v>10751</v>
      </c>
      <c r="R2725" t="s">
        <v>10751</v>
      </c>
      <c r="S2725" t="s">
        <v>10751</v>
      </c>
      <c r="T2725" t="s">
        <v>10751</v>
      </c>
      <c r="U2725" t="s">
        <v>10751</v>
      </c>
      <c r="V2725" t="s">
        <v>10751</v>
      </c>
      <c r="W2725" t="s">
        <v>10751</v>
      </c>
      <c r="X2725" t="s">
        <v>10751</v>
      </c>
      <c r="Y2725" t="s">
        <v>10751</v>
      </c>
      <c r="Z2725" t="s">
        <v>10751</v>
      </c>
      <c r="AA2725" t="s">
        <v>10751</v>
      </c>
      <c r="AB2725" t="s">
        <v>10751</v>
      </c>
      <c r="AC2725" t="s">
        <v>10751</v>
      </c>
      <c r="AD2725" t="s">
        <v>10751</v>
      </c>
      <c r="AE2725" t="s">
        <v>10751</v>
      </c>
      <c r="AF2725" t="s">
        <v>10751</v>
      </c>
      <c r="AG2725" t="s">
        <v>10751</v>
      </c>
      <c r="AH2725" t="s">
        <v>10751</v>
      </c>
      <c r="AI2725" t="s">
        <v>10751</v>
      </c>
      <c r="AJ2725" t="s">
        <v>10751</v>
      </c>
      <c r="AK2725" t="s">
        <v>10751</v>
      </c>
      <c r="AL2725" t="s">
        <v>10751</v>
      </c>
      <c r="AM2725" t="s">
        <v>10751</v>
      </c>
      <c r="AN2725" t="s">
        <v>10751</v>
      </c>
      <c r="AO2725" t="s">
        <v>10751</v>
      </c>
      <c r="AP2725" t="s">
        <v>10751</v>
      </c>
      <c r="AQ2725" t="s">
        <v>10751</v>
      </c>
      <c r="AR2725" t="s">
        <v>10751</v>
      </c>
      <c r="AS2725" t="s">
        <v>10751</v>
      </c>
      <c r="AT2725" t="s">
        <v>10751</v>
      </c>
      <c r="AU2725" t="s">
        <v>10751</v>
      </c>
      <c r="AV2725" t="s">
        <v>10751</v>
      </c>
      <c r="AW2725" t="s">
        <v>10751</v>
      </c>
      <c r="AX2725" t="s">
        <v>10751</v>
      </c>
      <c r="AY2725" t="s">
        <v>10751</v>
      </c>
      <c r="AZ2725" t="s">
        <v>10751</v>
      </c>
      <c r="BA2725" t="s">
        <v>10751</v>
      </c>
      <c r="BB2725" t="s">
        <v>10751</v>
      </c>
      <c r="BC2725" t="s">
        <v>10751</v>
      </c>
      <c r="BD2725" t="s">
        <v>10751</v>
      </c>
    </row>
    <row r="2726" spans="1:56">
      <c r="A2726" t="s">
        <v>10755</v>
      </c>
      <c r="B2726">
        <v>3000</v>
      </c>
      <c r="C2726">
        <v>1979</v>
      </c>
      <c r="D2726" t="s">
        <v>10751</v>
      </c>
      <c r="E2726" t="s">
        <v>10751</v>
      </c>
      <c r="F2726" t="s">
        <v>10751</v>
      </c>
      <c r="H2726" t="s">
        <v>10751</v>
      </c>
      <c r="I2726" t="str">
        <f t="shared" si="49"/>
        <v/>
      </c>
      <c r="K2726" t="s">
        <v>10751</v>
      </c>
      <c r="L2726" t="s">
        <v>10751</v>
      </c>
      <c r="M2726" t="s">
        <v>10751</v>
      </c>
      <c r="N2726" t="s">
        <v>10751</v>
      </c>
      <c r="O2726" t="s">
        <v>10751</v>
      </c>
      <c r="P2726" t="s">
        <v>10751</v>
      </c>
      <c r="Q2726" t="s">
        <v>10751</v>
      </c>
      <c r="R2726" t="s">
        <v>10751</v>
      </c>
      <c r="S2726" t="s">
        <v>10751</v>
      </c>
      <c r="T2726" t="s">
        <v>10751</v>
      </c>
      <c r="U2726" t="s">
        <v>10751</v>
      </c>
      <c r="V2726" t="s">
        <v>10751</v>
      </c>
      <c r="W2726" t="s">
        <v>10751</v>
      </c>
      <c r="X2726" t="s">
        <v>10751</v>
      </c>
      <c r="Y2726" t="s">
        <v>10751</v>
      </c>
      <c r="Z2726" t="s">
        <v>10751</v>
      </c>
      <c r="AA2726" t="s">
        <v>10751</v>
      </c>
      <c r="AB2726" t="s">
        <v>10751</v>
      </c>
      <c r="AC2726" t="s">
        <v>10751</v>
      </c>
      <c r="AD2726" t="s">
        <v>10751</v>
      </c>
      <c r="AE2726" t="s">
        <v>10751</v>
      </c>
      <c r="AF2726" t="s">
        <v>10751</v>
      </c>
      <c r="AG2726" t="s">
        <v>10751</v>
      </c>
      <c r="AH2726" t="s">
        <v>10751</v>
      </c>
      <c r="AI2726" t="s">
        <v>10751</v>
      </c>
      <c r="AJ2726" t="s">
        <v>10751</v>
      </c>
      <c r="AK2726" t="s">
        <v>10751</v>
      </c>
      <c r="AL2726" t="s">
        <v>10751</v>
      </c>
      <c r="AM2726" t="s">
        <v>10751</v>
      </c>
      <c r="AN2726" t="s">
        <v>10751</v>
      </c>
      <c r="AO2726" t="s">
        <v>10751</v>
      </c>
      <c r="AP2726" t="s">
        <v>10751</v>
      </c>
      <c r="AQ2726" t="s">
        <v>10751</v>
      </c>
      <c r="AR2726" t="s">
        <v>10751</v>
      </c>
      <c r="AS2726" t="s">
        <v>10751</v>
      </c>
      <c r="AT2726" t="s">
        <v>10751</v>
      </c>
      <c r="AU2726" t="s">
        <v>10751</v>
      </c>
      <c r="AV2726" t="s">
        <v>10751</v>
      </c>
      <c r="AW2726" t="s">
        <v>10751</v>
      </c>
      <c r="AX2726" t="s">
        <v>10751</v>
      </c>
      <c r="AY2726" t="s">
        <v>10751</v>
      </c>
      <c r="AZ2726" t="s">
        <v>10751</v>
      </c>
      <c r="BA2726" t="s">
        <v>10751</v>
      </c>
      <c r="BB2726" t="s">
        <v>10751</v>
      </c>
      <c r="BC2726" t="s">
        <v>10751</v>
      </c>
      <c r="BD2726" t="s">
        <v>10751</v>
      </c>
    </row>
    <row r="2727" spans="1:56">
      <c r="A2727" t="s">
        <v>10755</v>
      </c>
      <c r="B2727">
        <v>3000</v>
      </c>
      <c r="C2727">
        <v>1980</v>
      </c>
      <c r="D2727" t="s">
        <v>10751</v>
      </c>
      <c r="E2727" t="s">
        <v>10751</v>
      </c>
      <c r="F2727" t="s">
        <v>10751</v>
      </c>
      <c r="H2727" t="s">
        <v>10751</v>
      </c>
      <c r="I2727" t="str">
        <f t="shared" si="49"/>
        <v/>
      </c>
      <c r="K2727" t="s">
        <v>10751</v>
      </c>
      <c r="L2727" t="s">
        <v>10751</v>
      </c>
      <c r="M2727" t="s">
        <v>10751</v>
      </c>
      <c r="N2727" t="s">
        <v>10751</v>
      </c>
      <c r="O2727" t="s">
        <v>10751</v>
      </c>
      <c r="P2727" t="s">
        <v>10751</v>
      </c>
      <c r="Q2727" t="s">
        <v>10751</v>
      </c>
      <c r="R2727" t="s">
        <v>10751</v>
      </c>
      <c r="S2727" t="s">
        <v>10751</v>
      </c>
      <c r="T2727" t="s">
        <v>10751</v>
      </c>
      <c r="U2727" t="s">
        <v>10751</v>
      </c>
      <c r="V2727" t="s">
        <v>10751</v>
      </c>
      <c r="W2727" t="s">
        <v>10751</v>
      </c>
      <c r="X2727" t="s">
        <v>10751</v>
      </c>
      <c r="Y2727" t="s">
        <v>10751</v>
      </c>
      <c r="Z2727" t="s">
        <v>10751</v>
      </c>
      <c r="AA2727" t="s">
        <v>10751</v>
      </c>
      <c r="AB2727" t="s">
        <v>10751</v>
      </c>
      <c r="AC2727" t="s">
        <v>10751</v>
      </c>
      <c r="AD2727" t="s">
        <v>10751</v>
      </c>
      <c r="AE2727" t="s">
        <v>10751</v>
      </c>
      <c r="AF2727" t="s">
        <v>10751</v>
      </c>
      <c r="AG2727" t="s">
        <v>10751</v>
      </c>
      <c r="AH2727" t="s">
        <v>10751</v>
      </c>
      <c r="AI2727" t="s">
        <v>10751</v>
      </c>
      <c r="AJ2727" t="s">
        <v>10751</v>
      </c>
      <c r="AK2727" t="s">
        <v>10751</v>
      </c>
      <c r="AL2727" t="s">
        <v>10751</v>
      </c>
      <c r="AM2727" t="s">
        <v>10751</v>
      </c>
      <c r="AN2727" t="s">
        <v>10751</v>
      </c>
      <c r="AO2727" t="s">
        <v>10751</v>
      </c>
      <c r="AP2727" t="s">
        <v>10751</v>
      </c>
      <c r="AQ2727" t="s">
        <v>10751</v>
      </c>
      <c r="AR2727" t="s">
        <v>10751</v>
      </c>
      <c r="AS2727" t="s">
        <v>10751</v>
      </c>
      <c r="AT2727" t="s">
        <v>10751</v>
      </c>
      <c r="AU2727" t="s">
        <v>10751</v>
      </c>
      <c r="AV2727" t="s">
        <v>10751</v>
      </c>
      <c r="AW2727" t="s">
        <v>10751</v>
      </c>
      <c r="AX2727" t="s">
        <v>10751</v>
      </c>
      <c r="AY2727" t="s">
        <v>10751</v>
      </c>
      <c r="AZ2727" t="s">
        <v>10751</v>
      </c>
      <c r="BA2727" t="s">
        <v>10751</v>
      </c>
      <c r="BB2727" t="s">
        <v>10751</v>
      </c>
      <c r="BC2727" t="s">
        <v>10751</v>
      </c>
      <c r="BD2727" t="s">
        <v>10751</v>
      </c>
    </row>
    <row r="2728" spans="1:56">
      <c r="A2728" t="s">
        <v>10755</v>
      </c>
      <c r="B2728">
        <v>3000</v>
      </c>
      <c r="C2728">
        <v>1981</v>
      </c>
      <c r="D2728" t="s">
        <v>10751</v>
      </c>
      <c r="E2728" t="s">
        <v>10751</v>
      </c>
      <c r="F2728" t="s">
        <v>10751</v>
      </c>
      <c r="H2728" t="s">
        <v>10751</v>
      </c>
      <c r="I2728" t="str">
        <f t="shared" si="49"/>
        <v/>
      </c>
      <c r="K2728" t="s">
        <v>10751</v>
      </c>
      <c r="L2728" t="s">
        <v>10751</v>
      </c>
      <c r="M2728" t="s">
        <v>10751</v>
      </c>
      <c r="N2728" t="s">
        <v>10751</v>
      </c>
      <c r="O2728" t="s">
        <v>10751</v>
      </c>
      <c r="P2728" t="s">
        <v>10751</v>
      </c>
      <c r="Q2728" t="s">
        <v>10751</v>
      </c>
      <c r="R2728" t="s">
        <v>10751</v>
      </c>
      <c r="S2728" t="s">
        <v>10751</v>
      </c>
      <c r="T2728" t="s">
        <v>10751</v>
      </c>
      <c r="U2728" t="s">
        <v>10751</v>
      </c>
      <c r="V2728" t="s">
        <v>10751</v>
      </c>
      <c r="W2728" t="s">
        <v>10751</v>
      </c>
      <c r="X2728" t="s">
        <v>10751</v>
      </c>
      <c r="Y2728" t="s">
        <v>10751</v>
      </c>
      <c r="Z2728" t="s">
        <v>10751</v>
      </c>
      <c r="AA2728" t="s">
        <v>10751</v>
      </c>
      <c r="AB2728" t="s">
        <v>10751</v>
      </c>
      <c r="AC2728" t="s">
        <v>10751</v>
      </c>
      <c r="AD2728" t="s">
        <v>10751</v>
      </c>
      <c r="AE2728" t="s">
        <v>10751</v>
      </c>
      <c r="AF2728" t="s">
        <v>10751</v>
      </c>
      <c r="AG2728" t="s">
        <v>10751</v>
      </c>
      <c r="AH2728" t="s">
        <v>10751</v>
      </c>
      <c r="AI2728" t="s">
        <v>10751</v>
      </c>
      <c r="AJ2728" t="s">
        <v>10751</v>
      </c>
      <c r="AK2728" t="s">
        <v>10751</v>
      </c>
      <c r="AL2728" t="s">
        <v>10751</v>
      </c>
      <c r="AM2728" t="s">
        <v>10751</v>
      </c>
      <c r="AN2728" t="s">
        <v>10751</v>
      </c>
      <c r="AO2728" t="s">
        <v>10751</v>
      </c>
      <c r="AP2728" t="s">
        <v>10751</v>
      </c>
      <c r="AQ2728" t="s">
        <v>10751</v>
      </c>
      <c r="AR2728" t="s">
        <v>10751</v>
      </c>
      <c r="AS2728" t="s">
        <v>10751</v>
      </c>
      <c r="AT2728" t="s">
        <v>10751</v>
      </c>
      <c r="AU2728" t="s">
        <v>10751</v>
      </c>
      <c r="AV2728" t="s">
        <v>10751</v>
      </c>
      <c r="AW2728" t="s">
        <v>10751</v>
      </c>
      <c r="AX2728" t="s">
        <v>10751</v>
      </c>
      <c r="AY2728" t="s">
        <v>10751</v>
      </c>
      <c r="AZ2728" t="s">
        <v>10751</v>
      </c>
      <c r="BA2728" t="s">
        <v>10751</v>
      </c>
      <c r="BB2728" t="s">
        <v>10751</v>
      </c>
      <c r="BC2728" t="s">
        <v>10751</v>
      </c>
      <c r="BD2728" t="s">
        <v>10751</v>
      </c>
    </row>
    <row r="2729" spans="1:56">
      <c r="A2729" t="s">
        <v>10755</v>
      </c>
      <c r="B2729">
        <v>3000</v>
      </c>
      <c r="C2729">
        <v>1982</v>
      </c>
      <c r="D2729" t="s">
        <v>10751</v>
      </c>
      <c r="E2729" t="s">
        <v>10751</v>
      </c>
      <c r="F2729" t="s">
        <v>10751</v>
      </c>
      <c r="H2729" t="s">
        <v>10751</v>
      </c>
      <c r="I2729" t="str">
        <f t="shared" si="49"/>
        <v/>
      </c>
      <c r="K2729" t="s">
        <v>10751</v>
      </c>
      <c r="L2729" t="s">
        <v>10751</v>
      </c>
      <c r="M2729" t="s">
        <v>10751</v>
      </c>
      <c r="N2729" t="s">
        <v>10751</v>
      </c>
      <c r="O2729" t="s">
        <v>10751</v>
      </c>
      <c r="P2729" t="s">
        <v>10751</v>
      </c>
      <c r="Q2729" t="s">
        <v>10751</v>
      </c>
      <c r="R2729" t="s">
        <v>10751</v>
      </c>
      <c r="S2729" t="s">
        <v>10751</v>
      </c>
      <c r="T2729" t="s">
        <v>10751</v>
      </c>
      <c r="U2729" t="s">
        <v>10751</v>
      </c>
      <c r="V2729" t="s">
        <v>10751</v>
      </c>
      <c r="W2729" t="s">
        <v>10751</v>
      </c>
      <c r="X2729" t="s">
        <v>10751</v>
      </c>
      <c r="Y2729" t="s">
        <v>10751</v>
      </c>
      <c r="Z2729" t="s">
        <v>10751</v>
      </c>
      <c r="AA2729" t="s">
        <v>10751</v>
      </c>
      <c r="AB2729" t="s">
        <v>10751</v>
      </c>
      <c r="AC2729" t="s">
        <v>10751</v>
      </c>
      <c r="AD2729" t="s">
        <v>10751</v>
      </c>
      <c r="AE2729" t="s">
        <v>10751</v>
      </c>
      <c r="AF2729" t="s">
        <v>10751</v>
      </c>
      <c r="AG2729" t="s">
        <v>10751</v>
      </c>
      <c r="AH2729" t="s">
        <v>10751</v>
      </c>
      <c r="AI2729" t="s">
        <v>10751</v>
      </c>
      <c r="AJ2729" t="s">
        <v>10751</v>
      </c>
      <c r="AK2729" t="s">
        <v>10751</v>
      </c>
      <c r="AL2729" t="s">
        <v>10751</v>
      </c>
      <c r="AM2729" t="s">
        <v>10751</v>
      </c>
      <c r="AN2729" t="s">
        <v>10751</v>
      </c>
      <c r="AO2729" t="s">
        <v>10751</v>
      </c>
      <c r="AP2729" t="s">
        <v>10751</v>
      </c>
      <c r="AQ2729" t="s">
        <v>10751</v>
      </c>
      <c r="AR2729" t="s">
        <v>10751</v>
      </c>
      <c r="AS2729" t="s">
        <v>10751</v>
      </c>
      <c r="AT2729" t="s">
        <v>10751</v>
      </c>
      <c r="AU2729" t="s">
        <v>10751</v>
      </c>
      <c r="AV2729" t="s">
        <v>10751</v>
      </c>
      <c r="AW2729" t="s">
        <v>10751</v>
      </c>
      <c r="AX2729" t="s">
        <v>10751</v>
      </c>
      <c r="AY2729" t="s">
        <v>10751</v>
      </c>
      <c r="AZ2729" t="s">
        <v>10751</v>
      </c>
      <c r="BA2729" t="s">
        <v>10751</v>
      </c>
      <c r="BB2729" t="s">
        <v>10751</v>
      </c>
      <c r="BC2729" t="s">
        <v>10751</v>
      </c>
      <c r="BD2729" t="s">
        <v>10751</v>
      </c>
    </row>
    <row r="2730" spans="1:56">
      <c r="A2730" t="s">
        <v>10755</v>
      </c>
      <c r="B2730">
        <v>3000</v>
      </c>
      <c r="C2730">
        <v>1983</v>
      </c>
      <c r="D2730" t="s">
        <v>10751</v>
      </c>
      <c r="E2730" t="s">
        <v>10751</v>
      </c>
      <c r="F2730" t="s">
        <v>10751</v>
      </c>
      <c r="H2730" t="s">
        <v>10751</v>
      </c>
      <c r="I2730" t="str">
        <f t="shared" si="49"/>
        <v/>
      </c>
      <c r="K2730" t="s">
        <v>10751</v>
      </c>
      <c r="L2730" t="s">
        <v>10751</v>
      </c>
      <c r="M2730" t="s">
        <v>10751</v>
      </c>
      <c r="N2730" t="s">
        <v>10751</v>
      </c>
      <c r="O2730" t="s">
        <v>10751</v>
      </c>
      <c r="P2730" t="s">
        <v>10751</v>
      </c>
      <c r="Q2730" t="s">
        <v>10751</v>
      </c>
      <c r="R2730" t="s">
        <v>10751</v>
      </c>
      <c r="S2730" t="s">
        <v>10751</v>
      </c>
      <c r="T2730" t="s">
        <v>10751</v>
      </c>
      <c r="U2730" t="s">
        <v>10751</v>
      </c>
      <c r="V2730" t="s">
        <v>10751</v>
      </c>
      <c r="W2730" t="s">
        <v>10751</v>
      </c>
      <c r="X2730" t="s">
        <v>10751</v>
      </c>
      <c r="Y2730" t="s">
        <v>10751</v>
      </c>
      <c r="Z2730" t="s">
        <v>10751</v>
      </c>
      <c r="AA2730" t="s">
        <v>10751</v>
      </c>
      <c r="AB2730" t="s">
        <v>10751</v>
      </c>
      <c r="AC2730" t="s">
        <v>10751</v>
      </c>
      <c r="AD2730" t="s">
        <v>10751</v>
      </c>
      <c r="AE2730" t="s">
        <v>10751</v>
      </c>
      <c r="AF2730" t="s">
        <v>10751</v>
      </c>
      <c r="AG2730" t="s">
        <v>10751</v>
      </c>
      <c r="AH2730" t="s">
        <v>10751</v>
      </c>
      <c r="AI2730" t="s">
        <v>10751</v>
      </c>
      <c r="AJ2730" t="s">
        <v>10751</v>
      </c>
      <c r="AK2730" t="s">
        <v>10751</v>
      </c>
      <c r="AL2730" t="s">
        <v>10751</v>
      </c>
      <c r="AM2730" t="s">
        <v>10751</v>
      </c>
      <c r="AN2730" t="s">
        <v>10751</v>
      </c>
      <c r="AO2730" t="s">
        <v>10751</v>
      </c>
      <c r="AP2730" t="s">
        <v>10751</v>
      </c>
      <c r="AQ2730" t="s">
        <v>10751</v>
      </c>
      <c r="AR2730" t="s">
        <v>10751</v>
      </c>
      <c r="AS2730" t="s">
        <v>10751</v>
      </c>
      <c r="AT2730" t="s">
        <v>10751</v>
      </c>
      <c r="AU2730" t="s">
        <v>10751</v>
      </c>
      <c r="AV2730" t="s">
        <v>10751</v>
      </c>
      <c r="AW2730" t="s">
        <v>10751</v>
      </c>
      <c r="AX2730" t="s">
        <v>10751</v>
      </c>
      <c r="AY2730" t="s">
        <v>10751</v>
      </c>
      <c r="AZ2730" t="s">
        <v>10751</v>
      </c>
      <c r="BA2730" t="s">
        <v>10751</v>
      </c>
      <c r="BB2730" t="s">
        <v>10751</v>
      </c>
      <c r="BC2730" t="s">
        <v>10751</v>
      </c>
      <c r="BD2730" t="s">
        <v>10751</v>
      </c>
    </row>
    <row r="2731" spans="1:56">
      <c r="A2731" t="s">
        <v>10755</v>
      </c>
      <c r="B2731">
        <v>3000</v>
      </c>
      <c r="C2731">
        <v>1984</v>
      </c>
      <c r="D2731">
        <v>31</v>
      </c>
      <c r="E2731">
        <v>2.1870000000000001E-3</v>
      </c>
      <c r="F2731">
        <v>25.685590000000001</v>
      </c>
      <c r="H2731">
        <v>21.844670000000001</v>
      </c>
      <c r="I2731">
        <f t="shared" si="49"/>
        <v>4.7774293290000006E-2</v>
      </c>
      <c r="K2731">
        <v>20.44434</v>
      </c>
      <c r="L2731">
        <v>23.840479999999999</v>
      </c>
      <c r="M2731">
        <v>406.82702</v>
      </c>
      <c r="N2731">
        <v>434.69234999999998</v>
      </c>
      <c r="O2731">
        <v>372.76940000000002</v>
      </c>
      <c r="P2731" t="s">
        <v>10751</v>
      </c>
      <c r="Q2731">
        <v>133.79349999999999</v>
      </c>
      <c r="R2731">
        <v>92.213700000000003</v>
      </c>
      <c r="S2731">
        <v>16.516100000000002</v>
      </c>
      <c r="T2731">
        <v>0.69074899999999995</v>
      </c>
      <c r="U2731">
        <v>3.0738000000000001E-2</v>
      </c>
      <c r="V2731">
        <v>32.954300000000003</v>
      </c>
      <c r="W2731">
        <v>0.69399999999999995</v>
      </c>
      <c r="X2731" t="s">
        <v>10751</v>
      </c>
      <c r="Y2731">
        <v>0.30599999999999999</v>
      </c>
      <c r="Z2731">
        <v>0.32400000000000001</v>
      </c>
      <c r="AA2731">
        <v>0.44</v>
      </c>
      <c r="AB2731">
        <v>0.23599999999999999</v>
      </c>
      <c r="AC2731" t="s">
        <v>10751</v>
      </c>
      <c r="AD2731" t="s">
        <v>10751</v>
      </c>
      <c r="AE2731">
        <v>0.69399999999999995</v>
      </c>
      <c r="AF2731" t="s">
        <v>10751</v>
      </c>
      <c r="AG2731">
        <v>0.30599999999999999</v>
      </c>
      <c r="AH2731" t="s">
        <v>10751</v>
      </c>
      <c r="AI2731" t="s">
        <v>10751</v>
      </c>
      <c r="AJ2731" t="s">
        <v>10751</v>
      </c>
      <c r="AK2731" t="s">
        <v>10751</v>
      </c>
      <c r="AL2731" t="s">
        <v>10751</v>
      </c>
      <c r="AM2731" t="s">
        <v>10751</v>
      </c>
      <c r="AN2731" t="s">
        <v>10751</v>
      </c>
      <c r="AO2731" t="s">
        <v>10751</v>
      </c>
      <c r="AP2731">
        <v>1</v>
      </c>
      <c r="AQ2731" t="s">
        <v>10751</v>
      </c>
      <c r="AR2731" t="s">
        <v>10751</v>
      </c>
      <c r="AS2731" t="s">
        <v>10751</v>
      </c>
      <c r="AT2731" t="s">
        <v>10751</v>
      </c>
      <c r="AU2731" t="s">
        <v>10751</v>
      </c>
      <c r="AV2731">
        <v>3.7</v>
      </c>
      <c r="AW2731" t="s">
        <v>10751</v>
      </c>
      <c r="AX2731">
        <v>4</v>
      </c>
      <c r="AY2731">
        <v>0.85499999999999998</v>
      </c>
      <c r="AZ2731">
        <v>0.14499999999999999</v>
      </c>
      <c r="BA2731" t="s">
        <v>10751</v>
      </c>
      <c r="BB2731" t="s">
        <v>10751</v>
      </c>
      <c r="BC2731" t="s">
        <v>10751</v>
      </c>
      <c r="BD2731" t="s">
        <v>10751</v>
      </c>
    </row>
    <row r="2732" spans="1:56">
      <c r="A2732" t="s">
        <v>10755</v>
      </c>
      <c r="B2732">
        <v>3000</v>
      </c>
      <c r="C2732">
        <v>1985</v>
      </c>
      <c r="D2732">
        <v>56</v>
      </c>
      <c r="E2732">
        <v>3.8609999999999998E-3</v>
      </c>
      <c r="F2732">
        <v>26.11318</v>
      </c>
      <c r="H2732">
        <v>22.18177</v>
      </c>
      <c r="I2732">
        <f t="shared" si="49"/>
        <v>8.5643813969999996E-2</v>
      </c>
      <c r="K2732">
        <v>21.075410000000002</v>
      </c>
      <c r="L2732">
        <v>23.702539999999999</v>
      </c>
      <c r="M2732">
        <v>400.64440000000002</v>
      </c>
      <c r="N2732">
        <v>421.67626999999999</v>
      </c>
      <c r="O2732">
        <v>374.93878000000001</v>
      </c>
      <c r="P2732" t="s">
        <v>10751</v>
      </c>
      <c r="Q2732">
        <v>128.12719999999999</v>
      </c>
      <c r="R2732">
        <v>93.753699999999995</v>
      </c>
      <c r="S2732">
        <v>16.296500000000002</v>
      </c>
      <c r="T2732">
        <v>0.73276600000000003</v>
      </c>
      <c r="U2732">
        <v>3.1251000000000001E-2</v>
      </c>
      <c r="V2732">
        <v>33.371119999999998</v>
      </c>
      <c r="W2732">
        <v>0.51200000000000001</v>
      </c>
      <c r="X2732">
        <v>5.2999999999999999E-2</v>
      </c>
      <c r="Y2732">
        <v>0.435</v>
      </c>
      <c r="Z2732">
        <v>0.222</v>
      </c>
      <c r="AA2732">
        <v>0.27500000000000002</v>
      </c>
      <c r="AB2732">
        <v>0.503</v>
      </c>
      <c r="AC2732" t="s">
        <v>10751</v>
      </c>
      <c r="AD2732" t="s">
        <v>10751</v>
      </c>
      <c r="AE2732">
        <v>0.56499999999999995</v>
      </c>
      <c r="AF2732" t="s">
        <v>10751</v>
      </c>
      <c r="AG2732">
        <v>0.435</v>
      </c>
      <c r="AH2732" t="s">
        <v>10751</v>
      </c>
      <c r="AI2732" t="s">
        <v>10751</v>
      </c>
      <c r="AJ2732" t="s">
        <v>10751</v>
      </c>
      <c r="AK2732" t="s">
        <v>10751</v>
      </c>
      <c r="AL2732" t="s">
        <v>10751</v>
      </c>
      <c r="AM2732" t="s">
        <v>10751</v>
      </c>
      <c r="AN2732" t="s">
        <v>10751</v>
      </c>
      <c r="AO2732" t="s">
        <v>10751</v>
      </c>
      <c r="AP2732">
        <v>1</v>
      </c>
      <c r="AQ2732" t="s">
        <v>10751</v>
      </c>
      <c r="AR2732" t="s">
        <v>10751</v>
      </c>
      <c r="AS2732" t="s">
        <v>10751</v>
      </c>
      <c r="AT2732" t="s">
        <v>10751</v>
      </c>
      <c r="AU2732" t="s">
        <v>10751</v>
      </c>
      <c r="AV2732">
        <v>3.7</v>
      </c>
      <c r="AW2732" t="s">
        <v>10751</v>
      </c>
      <c r="AX2732">
        <v>4</v>
      </c>
      <c r="AY2732">
        <v>0.83599999999999997</v>
      </c>
      <c r="AZ2732">
        <v>0.16400000000000001</v>
      </c>
      <c r="BA2732" t="s">
        <v>10751</v>
      </c>
      <c r="BB2732" t="s">
        <v>10751</v>
      </c>
      <c r="BC2732" t="s">
        <v>10751</v>
      </c>
      <c r="BD2732" t="s">
        <v>10751</v>
      </c>
    </row>
    <row r="2733" spans="1:56">
      <c r="A2733" t="s">
        <v>10755</v>
      </c>
      <c r="B2733">
        <v>3000</v>
      </c>
      <c r="C2733">
        <v>1986</v>
      </c>
      <c r="D2733">
        <v>50</v>
      </c>
      <c r="E2733">
        <v>3.2420000000000001E-3</v>
      </c>
      <c r="F2733">
        <v>26.890709999999999</v>
      </c>
      <c r="H2733">
        <v>22.783190000000001</v>
      </c>
      <c r="I2733">
        <f t="shared" si="49"/>
        <v>7.3863101980000012E-2</v>
      </c>
      <c r="K2733">
        <v>21.251860000000001</v>
      </c>
      <c r="L2733">
        <v>24.91788</v>
      </c>
      <c r="M2733">
        <v>390.06833</v>
      </c>
      <c r="N2733">
        <v>418.17518999999999</v>
      </c>
      <c r="O2733">
        <v>356.65145999999999</v>
      </c>
      <c r="P2733" t="s">
        <v>10751</v>
      </c>
      <c r="Q2733">
        <v>127.998</v>
      </c>
      <c r="R2733">
        <v>91.677999999999997</v>
      </c>
      <c r="S2733">
        <v>15.291399999999999</v>
      </c>
      <c r="T2733">
        <v>0.71682800000000002</v>
      </c>
      <c r="U2733">
        <v>3.0558999999999999E-2</v>
      </c>
      <c r="V2733">
        <v>34.338650000000001</v>
      </c>
      <c r="W2733">
        <v>0.435</v>
      </c>
      <c r="X2733">
        <v>0.26900000000000002</v>
      </c>
      <c r="Y2733">
        <v>0.29599999999999999</v>
      </c>
      <c r="Z2733">
        <v>0.622</v>
      </c>
      <c r="AA2733">
        <v>5.6000000000000001E-2</v>
      </c>
      <c r="AB2733">
        <v>0.32200000000000001</v>
      </c>
      <c r="AC2733" t="s">
        <v>10751</v>
      </c>
      <c r="AD2733" t="s">
        <v>10751</v>
      </c>
      <c r="AE2733">
        <v>0.70399999999999996</v>
      </c>
      <c r="AF2733" t="s">
        <v>10751</v>
      </c>
      <c r="AG2733">
        <v>0.29599999999999999</v>
      </c>
      <c r="AH2733" t="s">
        <v>10751</v>
      </c>
      <c r="AI2733" t="s">
        <v>10751</v>
      </c>
      <c r="AJ2733" t="s">
        <v>10751</v>
      </c>
      <c r="AK2733" t="s">
        <v>10751</v>
      </c>
      <c r="AL2733" t="s">
        <v>10751</v>
      </c>
      <c r="AM2733" t="s">
        <v>10751</v>
      </c>
      <c r="AN2733" t="s">
        <v>10751</v>
      </c>
      <c r="AO2733" t="s">
        <v>10751</v>
      </c>
      <c r="AP2733">
        <v>1</v>
      </c>
      <c r="AQ2733" t="s">
        <v>10751</v>
      </c>
      <c r="AR2733" t="s">
        <v>10751</v>
      </c>
      <c r="AS2733" t="s">
        <v>10751</v>
      </c>
      <c r="AT2733" t="s">
        <v>10751</v>
      </c>
      <c r="AU2733" t="s">
        <v>10751</v>
      </c>
      <c r="AV2733">
        <v>4.3</v>
      </c>
      <c r="AW2733" t="s">
        <v>10751</v>
      </c>
      <c r="AX2733">
        <v>4</v>
      </c>
      <c r="AY2733">
        <v>0.39900000000000002</v>
      </c>
      <c r="AZ2733">
        <v>0.60099999999999998</v>
      </c>
      <c r="BA2733" t="s">
        <v>10751</v>
      </c>
      <c r="BB2733" t="s">
        <v>10751</v>
      </c>
      <c r="BC2733" t="s">
        <v>10751</v>
      </c>
      <c r="BD2733" t="s">
        <v>10751</v>
      </c>
    </row>
    <row r="2734" spans="1:56">
      <c r="A2734" t="s">
        <v>10755</v>
      </c>
      <c r="B2734">
        <v>3000</v>
      </c>
      <c r="C2734">
        <v>1987</v>
      </c>
      <c r="D2734">
        <v>59</v>
      </c>
      <c r="E2734">
        <v>3.9979999999999998E-3</v>
      </c>
      <c r="F2734">
        <v>26.552600000000002</v>
      </c>
      <c r="H2734">
        <v>22.371269999999999</v>
      </c>
      <c r="I2734">
        <f t="shared" si="49"/>
        <v>8.9440337459999991E-2</v>
      </c>
      <c r="K2734">
        <v>21.166219999999999</v>
      </c>
      <c r="L2734">
        <v>23.943570000000001</v>
      </c>
      <c r="M2734">
        <v>397.25060999999999</v>
      </c>
      <c r="N2734">
        <v>419.86709000000002</v>
      </c>
      <c r="O2734">
        <v>371.16430000000003</v>
      </c>
      <c r="P2734" t="s">
        <v>10751</v>
      </c>
      <c r="Q2734">
        <v>129.64179999999999</v>
      </c>
      <c r="R2734">
        <v>96.125</v>
      </c>
      <c r="S2734">
        <v>15.352399999999999</v>
      </c>
      <c r="T2734">
        <v>0.74194800000000005</v>
      </c>
      <c r="U2734">
        <v>3.2042000000000001E-2</v>
      </c>
      <c r="V2734">
        <v>33.658009999999997</v>
      </c>
      <c r="W2734">
        <v>0.38200000000000001</v>
      </c>
      <c r="X2734">
        <v>0.14399999999999999</v>
      </c>
      <c r="Y2734">
        <v>0.47399999999999998</v>
      </c>
      <c r="Z2734">
        <v>0.317</v>
      </c>
      <c r="AA2734" t="s">
        <v>10751</v>
      </c>
      <c r="AB2734">
        <v>0.68300000000000005</v>
      </c>
      <c r="AC2734" t="s">
        <v>10751</v>
      </c>
      <c r="AD2734" t="s">
        <v>10751</v>
      </c>
      <c r="AE2734">
        <v>0.307</v>
      </c>
      <c r="AF2734" t="s">
        <v>10751</v>
      </c>
      <c r="AG2734">
        <v>0.69299999999999995</v>
      </c>
      <c r="AH2734" t="s">
        <v>10751</v>
      </c>
      <c r="AI2734" t="s">
        <v>10751</v>
      </c>
      <c r="AJ2734" t="s">
        <v>10751</v>
      </c>
      <c r="AK2734" t="s">
        <v>10751</v>
      </c>
      <c r="AL2734" t="s">
        <v>10751</v>
      </c>
      <c r="AM2734" t="s">
        <v>10751</v>
      </c>
      <c r="AN2734" t="s">
        <v>10751</v>
      </c>
      <c r="AO2734" t="s">
        <v>10751</v>
      </c>
      <c r="AP2734">
        <v>1</v>
      </c>
      <c r="AQ2734" t="s">
        <v>10751</v>
      </c>
      <c r="AR2734" t="s">
        <v>10751</v>
      </c>
      <c r="AS2734" t="s">
        <v>10751</v>
      </c>
      <c r="AT2734" t="s">
        <v>10751</v>
      </c>
      <c r="AU2734" t="s">
        <v>10751</v>
      </c>
      <c r="AV2734">
        <v>4</v>
      </c>
      <c r="AW2734" t="s">
        <v>10751</v>
      </c>
      <c r="AX2734">
        <v>4</v>
      </c>
      <c r="AY2734">
        <v>0.68300000000000005</v>
      </c>
      <c r="AZ2734">
        <v>0.317</v>
      </c>
      <c r="BA2734" t="s">
        <v>10751</v>
      </c>
      <c r="BB2734" t="s">
        <v>10751</v>
      </c>
      <c r="BC2734" t="s">
        <v>10751</v>
      </c>
      <c r="BD2734" t="s">
        <v>10751</v>
      </c>
    </row>
    <row r="2735" spans="1:56">
      <c r="A2735" t="s">
        <v>10755</v>
      </c>
      <c r="B2735">
        <v>3000</v>
      </c>
      <c r="C2735">
        <v>1988</v>
      </c>
      <c r="D2735">
        <v>17</v>
      </c>
      <c r="E2735">
        <v>1.111E-3</v>
      </c>
      <c r="F2735">
        <v>27.363769999999999</v>
      </c>
      <c r="H2735">
        <v>22.97709</v>
      </c>
      <c r="I2735">
        <f t="shared" si="49"/>
        <v>2.552754699E-2</v>
      </c>
      <c r="K2735">
        <v>21.50882</v>
      </c>
      <c r="L2735">
        <v>24.88748</v>
      </c>
      <c r="M2735">
        <v>386.77658000000002</v>
      </c>
      <c r="N2735">
        <v>413.17939000000001</v>
      </c>
      <c r="O2735">
        <v>357.0872</v>
      </c>
      <c r="P2735" t="s">
        <v>10751</v>
      </c>
      <c r="Q2735">
        <v>124.188</v>
      </c>
      <c r="R2735">
        <v>97.022099999999995</v>
      </c>
      <c r="S2735">
        <v>15.4307</v>
      </c>
      <c r="T2735">
        <v>0.78190199999999999</v>
      </c>
      <c r="U2735">
        <v>3.2341000000000002E-2</v>
      </c>
      <c r="V2735">
        <v>34.555810000000001</v>
      </c>
      <c r="W2735">
        <v>0.68899999999999995</v>
      </c>
      <c r="X2735">
        <v>0.19500000000000001</v>
      </c>
      <c r="Y2735">
        <v>0.11700000000000001</v>
      </c>
      <c r="Z2735">
        <v>0.41499999999999998</v>
      </c>
      <c r="AA2735" t="s">
        <v>10751</v>
      </c>
      <c r="AB2735">
        <v>0.58499999999999996</v>
      </c>
      <c r="AC2735" t="s">
        <v>10751</v>
      </c>
      <c r="AD2735" t="s">
        <v>10751</v>
      </c>
      <c r="AE2735" t="s">
        <v>10751</v>
      </c>
      <c r="AF2735" t="s">
        <v>10751</v>
      </c>
      <c r="AG2735">
        <v>1</v>
      </c>
      <c r="AH2735" t="s">
        <v>10751</v>
      </c>
      <c r="AI2735" t="s">
        <v>10751</v>
      </c>
      <c r="AJ2735" t="s">
        <v>10751</v>
      </c>
      <c r="AK2735" t="s">
        <v>10751</v>
      </c>
      <c r="AL2735" t="s">
        <v>10751</v>
      </c>
      <c r="AM2735" t="s">
        <v>10751</v>
      </c>
      <c r="AN2735" t="s">
        <v>10751</v>
      </c>
      <c r="AO2735" t="s">
        <v>10751</v>
      </c>
      <c r="AP2735">
        <v>1</v>
      </c>
      <c r="AQ2735" t="s">
        <v>10751</v>
      </c>
      <c r="AR2735" t="s">
        <v>10751</v>
      </c>
      <c r="AS2735" t="s">
        <v>10751</v>
      </c>
      <c r="AT2735" t="s">
        <v>10751</v>
      </c>
      <c r="AU2735" t="s">
        <v>10751</v>
      </c>
      <c r="AV2735">
        <v>3.9</v>
      </c>
      <c r="AW2735" t="s">
        <v>10751</v>
      </c>
      <c r="AX2735">
        <v>4</v>
      </c>
      <c r="AY2735">
        <v>0.58499999999999996</v>
      </c>
      <c r="AZ2735">
        <v>0.41499999999999998</v>
      </c>
      <c r="BA2735" t="s">
        <v>10751</v>
      </c>
      <c r="BB2735" t="s">
        <v>10751</v>
      </c>
      <c r="BC2735" t="s">
        <v>10751</v>
      </c>
      <c r="BD2735" t="s">
        <v>10751</v>
      </c>
    </row>
    <row r="2736" spans="1:56">
      <c r="A2736" t="s">
        <v>10755</v>
      </c>
      <c r="B2736">
        <v>3000</v>
      </c>
      <c r="C2736">
        <v>1989</v>
      </c>
      <c r="D2736">
        <v>13</v>
      </c>
      <c r="E2736">
        <v>9.3199999999999999E-4</v>
      </c>
      <c r="F2736">
        <v>26.30977</v>
      </c>
      <c r="H2736">
        <v>22.005379999999999</v>
      </c>
      <c r="I2736">
        <f t="shared" si="49"/>
        <v>2.0509014159999998E-2</v>
      </c>
      <c r="K2736">
        <v>20.578109999999999</v>
      </c>
      <c r="L2736">
        <v>23.813770000000002</v>
      </c>
      <c r="M2736">
        <v>403.85584999999998</v>
      </c>
      <c r="N2736">
        <v>431.86664999999999</v>
      </c>
      <c r="O2736">
        <v>373.18741</v>
      </c>
      <c r="P2736" t="s">
        <v>10751</v>
      </c>
      <c r="Q2736">
        <v>123.973</v>
      </c>
      <c r="R2736">
        <v>96.927999999999997</v>
      </c>
      <c r="S2736">
        <v>14.9841</v>
      </c>
      <c r="T2736">
        <v>0.78258300000000003</v>
      </c>
      <c r="U2736">
        <v>3.2308999999999997E-2</v>
      </c>
      <c r="V2736">
        <v>33.056840000000001</v>
      </c>
      <c r="W2736">
        <v>0.73499999999999999</v>
      </c>
      <c r="X2736">
        <v>0.18</v>
      </c>
      <c r="Y2736">
        <v>8.4000000000000005E-2</v>
      </c>
      <c r="Z2736">
        <v>0.35</v>
      </c>
      <c r="AA2736" t="s">
        <v>10751</v>
      </c>
      <c r="AB2736">
        <v>0.65</v>
      </c>
      <c r="AC2736" t="s">
        <v>10751</v>
      </c>
      <c r="AD2736" t="s">
        <v>10751</v>
      </c>
      <c r="AE2736" t="s">
        <v>10751</v>
      </c>
      <c r="AF2736" t="s">
        <v>10751</v>
      </c>
      <c r="AG2736">
        <v>0.99299999999999999</v>
      </c>
      <c r="AH2736">
        <v>7.0000000000000001E-3</v>
      </c>
      <c r="AI2736" t="s">
        <v>10751</v>
      </c>
      <c r="AJ2736" t="s">
        <v>10751</v>
      </c>
      <c r="AK2736" t="s">
        <v>10751</v>
      </c>
      <c r="AL2736" t="s">
        <v>10751</v>
      </c>
      <c r="AM2736" t="s">
        <v>10751</v>
      </c>
      <c r="AN2736" t="s">
        <v>10751</v>
      </c>
      <c r="AO2736" t="s">
        <v>10751</v>
      </c>
      <c r="AP2736">
        <v>1</v>
      </c>
      <c r="AQ2736" t="s">
        <v>10751</v>
      </c>
      <c r="AR2736" t="s">
        <v>10751</v>
      </c>
      <c r="AS2736" t="s">
        <v>10751</v>
      </c>
      <c r="AT2736" t="s">
        <v>10751</v>
      </c>
      <c r="AU2736" t="s">
        <v>10751</v>
      </c>
      <c r="AV2736">
        <v>3.8</v>
      </c>
      <c r="AW2736" t="s">
        <v>10751</v>
      </c>
      <c r="AX2736">
        <v>4</v>
      </c>
      <c r="AY2736">
        <v>0.65</v>
      </c>
      <c r="AZ2736">
        <v>0.35</v>
      </c>
      <c r="BA2736" t="s">
        <v>10751</v>
      </c>
      <c r="BB2736" t="s">
        <v>10751</v>
      </c>
      <c r="BC2736" t="s">
        <v>10751</v>
      </c>
      <c r="BD2736" t="s">
        <v>10751</v>
      </c>
    </row>
    <row r="2737" spans="1:56">
      <c r="A2737" t="s">
        <v>10755</v>
      </c>
      <c r="B2737">
        <v>3000</v>
      </c>
      <c r="C2737">
        <v>1990</v>
      </c>
      <c r="D2737">
        <v>5</v>
      </c>
      <c r="E2737">
        <v>3.6999999999999999E-4</v>
      </c>
      <c r="F2737">
        <v>26.370719999999999</v>
      </c>
      <c r="H2737">
        <v>22.010950000000001</v>
      </c>
      <c r="I2737">
        <f t="shared" si="49"/>
        <v>8.1440515000000008E-3</v>
      </c>
      <c r="K2737">
        <v>20.25085</v>
      </c>
      <c r="L2737">
        <v>24.271190000000001</v>
      </c>
      <c r="M2737">
        <v>403.75358999999997</v>
      </c>
      <c r="N2737">
        <v>438.84573</v>
      </c>
      <c r="O2737">
        <v>366.15420999999998</v>
      </c>
      <c r="P2737" t="s">
        <v>10751</v>
      </c>
      <c r="Q2737">
        <v>137.1953</v>
      </c>
      <c r="R2737">
        <v>115.9803</v>
      </c>
      <c r="S2737">
        <v>12.2486</v>
      </c>
      <c r="T2737">
        <v>0.84185900000000002</v>
      </c>
      <c r="U2737">
        <v>3.866E-2</v>
      </c>
      <c r="V2737">
        <v>33.099510000000002</v>
      </c>
      <c r="W2737">
        <v>0.71499999999999997</v>
      </c>
      <c r="X2737">
        <v>8.5000000000000006E-2</v>
      </c>
      <c r="Y2737">
        <v>0.2</v>
      </c>
      <c r="Z2737">
        <v>0.57199999999999995</v>
      </c>
      <c r="AA2737" t="s">
        <v>10751</v>
      </c>
      <c r="AB2737">
        <v>0.42799999999999999</v>
      </c>
      <c r="AC2737" t="s">
        <v>10751</v>
      </c>
      <c r="AD2737" t="s">
        <v>10751</v>
      </c>
      <c r="AE2737" t="s">
        <v>10751</v>
      </c>
      <c r="AF2737" t="s">
        <v>10751</v>
      </c>
      <c r="AG2737">
        <v>0.97199999999999998</v>
      </c>
      <c r="AH2737">
        <v>2.8000000000000001E-2</v>
      </c>
      <c r="AI2737" t="s">
        <v>10751</v>
      </c>
      <c r="AJ2737" t="s">
        <v>10751</v>
      </c>
      <c r="AK2737" t="s">
        <v>10751</v>
      </c>
      <c r="AL2737" t="s">
        <v>10751</v>
      </c>
      <c r="AM2737" t="s">
        <v>10751</v>
      </c>
      <c r="AN2737" t="s">
        <v>10751</v>
      </c>
      <c r="AO2737" t="s">
        <v>10751</v>
      </c>
      <c r="AP2737">
        <v>1</v>
      </c>
      <c r="AQ2737" t="s">
        <v>10751</v>
      </c>
      <c r="AR2737" t="s">
        <v>10751</v>
      </c>
      <c r="AS2737" t="s">
        <v>10751</v>
      </c>
      <c r="AT2737" t="s">
        <v>10751</v>
      </c>
      <c r="AU2737" t="s">
        <v>10751</v>
      </c>
      <c r="AV2737">
        <v>4.3</v>
      </c>
      <c r="AW2737" t="s">
        <v>10751</v>
      </c>
      <c r="AX2737">
        <v>4</v>
      </c>
      <c r="AY2737">
        <v>0.42799999999999999</v>
      </c>
      <c r="AZ2737">
        <v>0.57199999999999995</v>
      </c>
      <c r="BA2737" t="s">
        <v>10751</v>
      </c>
      <c r="BB2737" t="s">
        <v>10751</v>
      </c>
      <c r="BC2737" t="s">
        <v>10751</v>
      </c>
      <c r="BD2737" t="s">
        <v>10751</v>
      </c>
    </row>
    <row r="2738" spans="1:56">
      <c r="A2738" t="s">
        <v>10755</v>
      </c>
      <c r="B2738">
        <v>3000</v>
      </c>
      <c r="C2738">
        <v>1991</v>
      </c>
      <c r="D2738">
        <v>8</v>
      </c>
      <c r="E2738">
        <v>6.2699999999999995E-4</v>
      </c>
      <c r="F2738">
        <v>26.219550000000002</v>
      </c>
      <c r="H2738">
        <v>21.745660000000001</v>
      </c>
      <c r="I2738">
        <f t="shared" si="49"/>
        <v>1.363452882E-2</v>
      </c>
      <c r="K2738">
        <v>20.32095</v>
      </c>
      <c r="L2738">
        <v>23.45242</v>
      </c>
      <c r="M2738">
        <v>408.67928999999998</v>
      </c>
      <c r="N2738">
        <v>437.33201000000003</v>
      </c>
      <c r="O2738">
        <v>378.93736999999999</v>
      </c>
      <c r="P2738" t="s">
        <v>10751</v>
      </c>
      <c r="Q2738">
        <v>122.131</v>
      </c>
      <c r="R2738">
        <v>96.394400000000005</v>
      </c>
      <c r="S2738">
        <v>14.3574</v>
      </c>
      <c r="T2738">
        <v>0.78910400000000003</v>
      </c>
      <c r="U2738">
        <v>3.2131E-2</v>
      </c>
      <c r="V2738">
        <v>32.629890000000003</v>
      </c>
      <c r="W2738">
        <v>0.78800000000000003</v>
      </c>
      <c r="X2738">
        <v>0.21199999999999999</v>
      </c>
      <c r="Y2738" t="s">
        <v>10751</v>
      </c>
      <c r="Z2738">
        <v>0.32200000000000001</v>
      </c>
      <c r="AA2738" t="s">
        <v>10751</v>
      </c>
      <c r="AB2738">
        <v>0.67800000000000005</v>
      </c>
      <c r="AC2738" t="s">
        <v>10751</v>
      </c>
      <c r="AD2738" t="s">
        <v>10751</v>
      </c>
      <c r="AE2738" t="s">
        <v>10751</v>
      </c>
      <c r="AF2738" t="s">
        <v>10751</v>
      </c>
      <c r="AG2738">
        <v>1</v>
      </c>
      <c r="AH2738" t="s">
        <v>10751</v>
      </c>
      <c r="AI2738" t="s">
        <v>10751</v>
      </c>
      <c r="AJ2738" t="s">
        <v>10751</v>
      </c>
      <c r="AK2738" t="s">
        <v>10751</v>
      </c>
      <c r="AL2738" t="s">
        <v>10751</v>
      </c>
      <c r="AM2738" t="s">
        <v>10751</v>
      </c>
      <c r="AN2738" t="s">
        <v>10751</v>
      </c>
      <c r="AO2738" t="s">
        <v>10751</v>
      </c>
      <c r="AP2738">
        <v>1</v>
      </c>
      <c r="AQ2738" t="s">
        <v>10751</v>
      </c>
      <c r="AR2738" t="s">
        <v>10751</v>
      </c>
      <c r="AS2738" t="s">
        <v>10751</v>
      </c>
      <c r="AT2738" t="s">
        <v>10751</v>
      </c>
      <c r="AU2738" t="s">
        <v>10751</v>
      </c>
      <c r="AV2738">
        <v>3.6</v>
      </c>
      <c r="AW2738" t="s">
        <v>10751</v>
      </c>
      <c r="AX2738">
        <v>4</v>
      </c>
      <c r="AY2738">
        <v>0.67800000000000005</v>
      </c>
      <c r="AZ2738">
        <v>0.32200000000000001</v>
      </c>
      <c r="BA2738" t="s">
        <v>10751</v>
      </c>
      <c r="BB2738" t="s">
        <v>10751</v>
      </c>
      <c r="BC2738" t="s">
        <v>10751</v>
      </c>
      <c r="BD2738" t="s">
        <v>10751</v>
      </c>
    </row>
    <row r="2739" spans="1:56">
      <c r="A2739" t="s">
        <v>10755</v>
      </c>
      <c r="B2739">
        <v>3000</v>
      </c>
      <c r="C2739">
        <v>1992</v>
      </c>
      <c r="D2739">
        <v>23</v>
      </c>
      <c r="E2739">
        <v>1.8630000000000001E-3</v>
      </c>
      <c r="F2739">
        <v>28.29335</v>
      </c>
      <c r="H2739">
        <v>23.458469999999998</v>
      </c>
      <c r="I2739">
        <f t="shared" si="49"/>
        <v>4.3703129609999995E-2</v>
      </c>
      <c r="K2739">
        <v>21.176580000000001</v>
      </c>
      <c r="L2739">
        <v>26.362639999999999</v>
      </c>
      <c r="M2739">
        <v>378.83971000000003</v>
      </c>
      <c r="N2739">
        <v>419.66172</v>
      </c>
      <c r="O2739">
        <v>337.10579999999999</v>
      </c>
      <c r="P2739" t="s">
        <v>10751</v>
      </c>
      <c r="Q2739">
        <v>119.2016</v>
      </c>
      <c r="R2739">
        <v>113.6969</v>
      </c>
      <c r="S2739">
        <v>12.2348</v>
      </c>
      <c r="T2739">
        <v>0.96299199999999996</v>
      </c>
      <c r="U2739">
        <v>3.7899000000000002E-2</v>
      </c>
      <c r="V2739">
        <v>35.272460000000002</v>
      </c>
      <c r="W2739">
        <v>0.995</v>
      </c>
      <c r="X2739">
        <v>5.0000000000000001E-3</v>
      </c>
      <c r="Y2739" t="s">
        <v>10751</v>
      </c>
      <c r="Z2739">
        <v>0.35299999999999998</v>
      </c>
      <c r="AA2739" t="s">
        <v>10751</v>
      </c>
      <c r="AB2739">
        <v>0.64700000000000002</v>
      </c>
      <c r="AC2739" t="s">
        <v>10751</v>
      </c>
      <c r="AD2739" t="s">
        <v>10751</v>
      </c>
      <c r="AE2739" t="s">
        <v>10751</v>
      </c>
      <c r="AF2739" t="s">
        <v>10751</v>
      </c>
      <c r="AG2739">
        <v>1</v>
      </c>
      <c r="AH2739" t="s">
        <v>10751</v>
      </c>
      <c r="AI2739" t="s">
        <v>10751</v>
      </c>
      <c r="AJ2739" t="s">
        <v>10751</v>
      </c>
      <c r="AK2739" t="s">
        <v>10751</v>
      </c>
      <c r="AL2739" t="s">
        <v>10751</v>
      </c>
      <c r="AM2739" t="s">
        <v>10751</v>
      </c>
      <c r="AN2739" t="s">
        <v>10751</v>
      </c>
      <c r="AO2739" t="s">
        <v>10751</v>
      </c>
      <c r="AP2739">
        <v>1</v>
      </c>
      <c r="AQ2739" t="s">
        <v>10751</v>
      </c>
      <c r="AR2739" t="s">
        <v>10751</v>
      </c>
      <c r="AS2739" t="s">
        <v>10751</v>
      </c>
      <c r="AT2739" t="s">
        <v>10751</v>
      </c>
      <c r="AU2739" t="s">
        <v>10751</v>
      </c>
      <c r="AV2739">
        <v>4.4000000000000004</v>
      </c>
      <c r="AW2739" t="s">
        <v>10751</v>
      </c>
      <c r="AX2739">
        <v>4</v>
      </c>
      <c r="AY2739">
        <v>0.64700000000000002</v>
      </c>
      <c r="AZ2739">
        <v>0.35299999999999998</v>
      </c>
      <c r="BA2739" t="s">
        <v>10751</v>
      </c>
      <c r="BB2739" t="s">
        <v>10751</v>
      </c>
      <c r="BC2739" t="s">
        <v>10751</v>
      </c>
      <c r="BD2739" t="s">
        <v>10751</v>
      </c>
    </row>
    <row r="2740" spans="1:56">
      <c r="A2740" t="s">
        <v>10755</v>
      </c>
      <c r="B2740">
        <v>3000</v>
      </c>
      <c r="C2740">
        <v>1993</v>
      </c>
      <c r="D2740">
        <v>11</v>
      </c>
      <c r="E2740">
        <v>8.6300000000000005E-4</v>
      </c>
      <c r="F2740">
        <v>28.473289999999999</v>
      </c>
      <c r="H2740">
        <v>23.534610000000001</v>
      </c>
      <c r="I2740">
        <f t="shared" si="49"/>
        <v>2.0310368430000003E-2</v>
      </c>
      <c r="K2740">
        <v>21.070969999999999</v>
      </c>
      <c r="L2740">
        <v>26.646159999999998</v>
      </c>
      <c r="M2740">
        <v>377.61405999999999</v>
      </c>
      <c r="N2740">
        <v>421.76510999999999</v>
      </c>
      <c r="O2740">
        <v>333.51895000000002</v>
      </c>
      <c r="P2740" t="s">
        <v>10751</v>
      </c>
      <c r="Q2740">
        <v>120.1075</v>
      </c>
      <c r="R2740">
        <v>119.0153</v>
      </c>
      <c r="S2740">
        <v>11.364599999999999</v>
      </c>
      <c r="T2740">
        <v>0.99379099999999998</v>
      </c>
      <c r="U2740">
        <v>3.9671999999999999E-2</v>
      </c>
      <c r="V2740">
        <v>35.369979999999998</v>
      </c>
      <c r="W2740">
        <v>1</v>
      </c>
      <c r="X2740" t="s">
        <v>10751</v>
      </c>
      <c r="Y2740" t="s">
        <v>10751</v>
      </c>
      <c r="Z2740">
        <v>0.13300000000000001</v>
      </c>
      <c r="AA2740" t="s">
        <v>10751</v>
      </c>
      <c r="AB2740">
        <v>0.86699999999999999</v>
      </c>
      <c r="AC2740" t="s">
        <v>10751</v>
      </c>
      <c r="AD2740" t="s">
        <v>10751</v>
      </c>
      <c r="AE2740" t="s">
        <v>10751</v>
      </c>
      <c r="AF2740" t="s">
        <v>10751</v>
      </c>
      <c r="AG2740">
        <v>1</v>
      </c>
      <c r="AH2740" t="s">
        <v>10751</v>
      </c>
      <c r="AI2740" t="s">
        <v>10751</v>
      </c>
      <c r="AJ2740" t="s">
        <v>10751</v>
      </c>
      <c r="AK2740" t="s">
        <v>10751</v>
      </c>
      <c r="AL2740" t="s">
        <v>10751</v>
      </c>
      <c r="AM2740" t="s">
        <v>10751</v>
      </c>
      <c r="AN2740" t="s">
        <v>10751</v>
      </c>
      <c r="AO2740" t="s">
        <v>10751</v>
      </c>
      <c r="AP2740">
        <v>1</v>
      </c>
      <c r="AQ2740" t="s">
        <v>10751</v>
      </c>
      <c r="AR2740" t="s">
        <v>10751</v>
      </c>
      <c r="AS2740" t="s">
        <v>10751</v>
      </c>
      <c r="AT2740" t="s">
        <v>10751</v>
      </c>
      <c r="AU2740" t="s">
        <v>10751</v>
      </c>
      <c r="AV2740">
        <v>4.0999999999999996</v>
      </c>
      <c r="AW2740" t="s">
        <v>10751</v>
      </c>
      <c r="AX2740">
        <v>4</v>
      </c>
      <c r="AY2740">
        <v>0.86699999999999999</v>
      </c>
      <c r="AZ2740">
        <v>0.13300000000000001</v>
      </c>
      <c r="BA2740" t="s">
        <v>10751</v>
      </c>
      <c r="BB2740" t="s">
        <v>10751</v>
      </c>
      <c r="BC2740" t="s">
        <v>10751</v>
      </c>
      <c r="BD2740" t="s">
        <v>10751</v>
      </c>
    </row>
    <row r="2741" spans="1:56">
      <c r="A2741" t="s">
        <v>10755</v>
      </c>
      <c r="B2741">
        <v>3000</v>
      </c>
      <c r="C2741">
        <v>1994</v>
      </c>
      <c r="D2741">
        <v>5</v>
      </c>
      <c r="E2741">
        <v>3.8499999999999998E-4</v>
      </c>
      <c r="F2741">
        <v>28.392340000000001</v>
      </c>
      <c r="H2741">
        <v>23.405609999999999</v>
      </c>
      <c r="I2741">
        <f t="shared" si="49"/>
        <v>9.0111598499999987E-3</v>
      </c>
      <c r="K2741">
        <v>20.772369999999999</v>
      </c>
      <c r="L2741">
        <v>26.70983</v>
      </c>
      <c r="M2741">
        <v>379.69533999999999</v>
      </c>
      <c r="N2741">
        <v>427.82798000000003</v>
      </c>
      <c r="O2741">
        <v>332.72390999999999</v>
      </c>
      <c r="P2741" t="s">
        <v>10751</v>
      </c>
      <c r="Q2741">
        <v>127.1866</v>
      </c>
      <c r="R2741">
        <v>124.2675</v>
      </c>
      <c r="S2741">
        <v>10.985799999999999</v>
      </c>
      <c r="T2741">
        <v>0.98057399999999995</v>
      </c>
      <c r="U2741">
        <v>4.1422E-2</v>
      </c>
      <c r="V2741">
        <v>35.312130000000003</v>
      </c>
      <c r="W2741">
        <v>0.51</v>
      </c>
      <c r="X2741">
        <v>0.49</v>
      </c>
      <c r="Y2741" t="s">
        <v>10751</v>
      </c>
      <c r="Z2741">
        <v>0.214</v>
      </c>
      <c r="AA2741" t="s">
        <v>10751</v>
      </c>
      <c r="AB2741">
        <v>0.78600000000000003</v>
      </c>
      <c r="AC2741" t="s">
        <v>10751</v>
      </c>
      <c r="AD2741" t="s">
        <v>10751</v>
      </c>
      <c r="AE2741" t="s">
        <v>10751</v>
      </c>
      <c r="AF2741" t="s">
        <v>10751</v>
      </c>
      <c r="AG2741">
        <v>1</v>
      </c>
      <c r="AH2741" t="s">
        <v>10751</v>
      </c>
      <c r="AI2741" t="s">
        <v>10751</v>
      </c>
      <c r="AJ2741" t="s">
        <v>10751</v>
      </c>
      <c r="AK2741" t="s">
        <v>10751</v>
      </c>
      <c r="AL2741" t="s">
        <v>10751</v>
      </c>
      <c r="AM2741" t="s">
        <v>10751</v>
      </c>
      <c r="AN2741" t="s">
        <v>10751</v>
      </c>
      <c r="AO2741" t="s">
        <v>10751</v>
      </c>
      <c r="AP2741">
        <v>1</v>
      </c>
      <c r="AQ2741" t="s">
        <v>10751</v>
      </c>
      <c r="AR2741" t="s">
        <v>10751</v>
      </c>
      <c r="AS2741" t="s">
        <v>10751</v>
      </c>
      <c r="AT2741">
        <v>0.95199999999999996</v>
      </c>
      <c r="AU2741" t="s">
        <v>10751</v>
      </c>
      <c r="AV2741">
        <v>4.2</v>
      </c>
      <c r="AW2741" t="s">
        <v>10751</v>
      </c>
      <c r="AX2741">
        <v>4</v>
      </c>
      <c r="AY2741">
        <v>0.78600000000000003</v>
      </c>
      <c r="AZ2741">
        <v>0.214</v>
      </c>
      <c r="BA2741" t="s">
        <v>10751</v>
      </c>
      <c r="BB2741" t="s">
        <v>10751</v>
      </c>
      <c r="BC2741" t="s">
        <v>10751</v>
      </c>
      <c r="BD2741" t="s">
        <v>10751</v>
      </c>
    </row>
    <row r="2742" spans="1:56">
      <c r="A2742" t="s">
        <v>10755</v>
      </c>
      <c r="B2742">
        <v>3000</v>
      </c>
      <c r="C2742">
        <v>1995</v>
      </c>
      <c r="D2742">
        <v>4</v>
      </c>
      <c r="E2742">
        <v>2.7E-4</v>
      </c>
      <c r="F2742">
        <v>27.730920000000001</v>
      </c>
      <c r="H2742">
        <v>22.800190000000001</v>
      </c>
      <c r="I2742">
        <f t="shared" si="49"/>
        <v>6.1560513000000006E-3</v>
      </c>
      <c r="K2742">
        <v>20.11571</v>
      </c>
      <c r="L2742">
        <v>26.123750000000001</v>
      </c>
      <c r="M2742">
        <v>389.77749</v>
      </c>
      <c r="N2742">
        <v>441.79390999999998</v>
      </c>
      <c r="O2742">
        <v>340.18855000000002</v>
      </c>
      <c r="P2742" t="s">
        <v>10751</v>
      </c>
      <c r="Q2742">
        <v>130.4529</v>
      </c>
      <c r="R2742">
        <v>126.6909</v>
      </c>
      <c r="S2742">
        <v>11.168799999999999</v>
      </c>
      <c r="T2742">
        <v>0.97447499999999998</v>
      </c>
      <c r="U2742">
        <v>4.2229999999999997E-2</v>
      </c>
      <c r="V2742">
        <v>34.357970000000002</v>
      </c>
      <c r="W2742">
        <v>0.40500000000000003</v>
      </c>
      <c r="X2742">
        <v>0.59499999999999997</v>
      </c>
      <c r="Y2742" t="s">
        <v>10751</v>
      </c>
      <c r="Z2742">
        <v>0.16400000000000001</v>
      </c>
      <c r="AA2742" t="s">
        <v>10751</v>
      </c>
      <c r="AB2742">
        <v>0.83599999999999997</v>
      </c>
      <c r="AC2742" t="s">
        <v>10751</v>
      </c>
      <c r="AD2742" t="s">
        <v>10751</v>
      </c>
      <c r="AE2742" t="s">
        <v>10751</v>
      </c>
      <c r="AF2742" t="s">
        <v>10751</v>
      </c>
      <c r="AG2742">
        <v>1</v>
      </c>
      <c r="AH2742" t="s">
        <v>10751</v>
      </c>
      <c r="AI2742" t="s">
        <v>10751</v>
      </c>
      <c r="AJ2742" t="s">
        <v>10751</v>
      </c>
      <c r="AK2742" t="s">
        <v>10751</v>
      </c>
      <c r="AL2742" t="s">
        <v>10751</v>
      </c>
      <c r="AM2742" t="s">
        <v>10751</v>
      </c>
      <c r="AN2742" t="s">
        <v>10751</v>
      </c>
      <c r="AO2742" t="s">
        <v>10751</v>
      </c>
      <c r="AP2742">
        <v>1</v>
      </c>
      <c r="AQ2742" t="s">
        <v>10751</v>
      </c>
      <c r="AR2742" t="s">
        <v>10751</v>
      </c>
      <c r="AS2742" t="s">
        <v>10751</v>
      </c>
      <c r="AT2742">
        <v>1</v>
      </c>
      <c r="AU2742" t="s">
        <v>10751</v>
      </c>
      <c r="AV2742">
        <v>4.2</v>
      </c>
      <c r="AW2742" t="s">
        <v>10751</v>
      </c>
      <c r="AX2742">
        <v>4</v>
      </c>
      <c r="AY2742">
        <v>0.83599999999999997</v>
      </c>
      <c r="AZ2742">
        <v>0.16400000000000001</v>
      </c>
      <c r="BA2742" t="s">
        <v>10751</v>
      </c>
      <c r="BB2742" t="s">
        <v>10751</v>
      </c>
      <c r="BC2742" t="s">
        <v>10751</v>
      </c>
      <c r="BD2742" t="s">
        <v>10751</v>
      </c>
    </row>
    <row r="2743" spans="1:56">
      <c r="A2743" t="s">
        <v>10755</v>
      </c>
      <c r="B2743">
        <v>3000</v>
      </c>
      <c r="C2743">
        <v>1996</v>
      </c>
      <c r="D2743">
        <v>0</v>
      </c>
      <c r="E2743">
        <v>2.0999999999999999E-5</v>
      </c>
      <c r="F2743">
        <v>27.650169999999999</v>
      </c>
      <c r="H2743">
        <v>22.6584</v>
      </c>
      <c r="I2743">
        <f t="shared" si="49"/>
        <v>4.7582639999999997E-4</v>
      </c>
      <c r="K2743">
        <v>19.922049999999999</v>
      </c>
      <c r="L2743">
        <v>25.98048</v>
      </c>
      <c r="M2743">
        <v>392.21649000000002</v>
      </c>
      <c r="N2743">
        <v>446.08872000000002</v>
      </c>
      <c r="O2743">
        <v>342.06443999999999</v>
      </c>
      <c r="P2743" t="s">
        <v>10751</v>
      </c>
      <c r="Q2743">
        <v>134.02199999999999</v>
      </c>
      <c r="R2743">
        <v>127.06959999999999</v>
      </c>
      <c r="S2743">
        <v>11.488300000000001</v>
      </c>
      <c r="T2743">
        <v>0.95386800000000005</v>
      </c>
      <c r="U2743">
        <v>4.2356999999999999E-2</v>
      </c>
      <c r="V2743">
        <v>34.13326</v>
      </c>
      <c r="W2743">
        <v>1</v>
      </c>
      <c r="X2743" t="s">
        <v>10751</v>
      </c>
      <c r="Y2743" t="s">
        <v>10751</v>
      </c>
      <c r="Z2743">
        <v>0.13200000000000001</v>
      </c>
      <c r="AA2743" t="s">
        <v>10751</v>
      </c>
      <c r="AB2743">
        <v>0.86799999999999999</v>
      </c>
      <c r="AC2743" t="s">
        <v>10751</v>
      </c>
      <c r="AD2743" t="s">
        <v>10751</v>
      </c>
      <c r="AE2743" t="s">
        <v>10751</v>
      </c>
      <c r="AF2743" t="s">
        <v>10751</v>
      </c>
      <c r="AG2743">
        <v>1</v>
      </c>
      <c r="AH2743" t="s">
        <v>10751</v>
      </c>
      <c r="AI2743" t="s">
        <v>10751</v>
      </c>
      <c r="AJ2743" t="s">
        <v>10751</v>
      </c>
      <c r="AK2743" t="s">
        <v>10751</v>
      </c>
      <c r="AL2743" t="s">
        <v>10751</v>
      </c>
      <c r="AM2743" t="s">
        <v>10751</v>
      </c>
      <c r="AN2743" t="s">
        <v>10751</v>
      </c>
      <c r="AO2743" t="s">
        <v>10751</v>
      </c>
      <c r="AP2743">
        <v>1</v>
      </c>
      <c r="AQ2743" t="s">
        <v>10751</v>
      </c>
      <c r="AR2743" t="s">
        <v>10751</v>
      </c>
      <c r="AS2743" t="s">
        <v>10751</v>
      </c>
      <c r="AT2743">
        <v>1</v>
      </c>
      <c r="AU2743" t="s">
        <v>10751</v>
      </c>
      <c r="AV2743">
        <v>4.0999999999999996</v>
      </c>
      <c r="AW2743" t="s">
        <v>10751</v>
      </c>
      <c r="AX2743">
        <v>4</v>
      </c>
      <c r="AY2743">
        <v>0.86799999999999999</v>
      </c>
      <c r="AZ2743">
        <v>0.13200000000000001</v>
      </c>
      <c r="BA2743" t="s">
        <v>10751</v>
      </c>
      <c r="BB2743" t="s">
        <v>10751</v>
      </c>
      <c r="BC2743" t="s">
        <v>10751</v>
      </c>
      <c r="BD2743" t="s">
        <v>10751</v>
      </c>
    </row>
    <row r="2744" spans="1:56">
      <c r="A2744" t="s">
        <v>10755</v>
      </c>
      <c r="B2744">
        <v>3000</v>
      </c>
      <c r="C2744">
        <v>1997</v>
      </c>
      <c r="D2744" t="s">
        <v>10751</v>
      </c>
      <c r="E2744" t="s">
        <v>10751</v>
      </c>
      <c r="F2744" t="s">
        <v>10751</v>
      </c>
      <c r="H2744" t="s">
        <v>10751</v>
      </c>
      <c r="I2744" t="str">
        <f t="shared" si="49"/>
        <v/>
      </c>
      <c r="K2744" t="s">
        <v>10751</v>
      </c>
      <c r="L2744" t="s">
        <v>10751</v>
      </c>
      <c r="M2744" t="s">
        <v>10751</v>
      </c>
      <c r="N2744" t="s">
        <v>10751</v>
      </c>
      <c r="O2744" t="s">
        <v>10751</v>
      </c>
      <c r="P2744" t="s">
        <v>10751</v>
      </c>
      <c r="Q2744" t="s">
        <v>10751</v>
      </c>
      <c r="R2744" t="s">
        <v>10751</v>
      </c>
      <c r="S2744" t="s">
        <v>10751</v>
      </c>
      <c r="T2744" t="s">
        <v>10751</v>
      </c>
      <c r="U2744" t="s">
        <v>10751</v>
      </c>
      <c r="V2744" t="s">
        <v>10751</v>
      </c>
      <c r="W2744" t="s">
        <v>10751</v>
      </c>
      <c r="X2744" t="s">
        <v>10751</v>
      </c>
      <c r="Y2744" t="s">
        <v>10751</v>
      </c>
      <c r="Z2744" t="s">
        <v>10751</v>
      </c>
      <c r="AA2744" t="s">
        <v>10751</v>
      </c>
      <c r="AB2744" t="s">
        <v>10751</v>
      </c>
      <c r="AC2744" t="s">
        <v>10751</v>
      </c>
      <c r="AD2744" t="s">
        <v>10751</v>
      </c>
      <c r="AE2744" t="s">
        <v>10751</v>
      </c>
      <c r="AF2744" t="s">
        <v>10751</v>
      </c>
      <c r="AG2744" t="s">
        <v>10751</v>
      </c>
      <c r="AH2744" t="s">
        <v>10751</v>
      </c>
      <c r="AI2744" t="s">
        <v>10751</v>
      </c>
      <c r="AJ2744" t="s">
        <v>10751</v>
      </c>
      <c r="AK2744" t="s">
        <v>10751</v>
      </c>
      <c r="AL2744" t="s">
        <v>10751</v>
      </c>
      <c r="AM2744" t="s">
        <v>10751</v>
      </c>
      <c r="AN2744" t="s">
        <v>10751</v>
      </c>
      <c r="AO2744" t="s">
        <v>10751</v>
      </c>
      <c r="AP2744" t="s">
        <v>10751</v>
      </c>
      <c r="AQ2744" t="s">
        <v>10751</v>
      </c>
      <c r="AR2744" t="s">
        <v>10751</v>
      </c>
      <c r="AS2744" t="s">
        <v>10751</v>
      </c>
      <c r="AT2744" t="s">
        <v>10751</v>
      </c>
      <c r="AU2744" t="s">
        <v>10751</v>
      </c>
      <c r="AV2744" t="s">
        <v>10751</v>
      </c>
      <c r="AW2744" t="s">
        <v>10751</v>
      </c>
      <c r="AX2744" t="s">
        <v>10751</v>
      </c>
      <c r="AY2744" t="s">
        <v>10751</v>
      </c>
      <c r="AZ2744" t="s">
        <v>10751</v>
      </c>
      <c r="BA2744" t="s">
        <v>10751</v>
      </c>
      <c r="BB2744" t="s">
        <v>10751</v>
      </c>
      <c r="BC2744" t="s">
        <v>10751</v>
      </c>
      <c r="BD2744" t="s">
        <v>10751</v>
      </c>
    </row>
    <row r="2745" spans="1:56">
      <c r="A2745" t="s">
        <v>10755</v>
      </c>
      <c r="B2745">
        <v>3000</v>
      </c>
      <c r="C2745">
        <v>1998</v>
      </c>
      <c r="D2745" t="s">
        <v>10751</v>
      </c>
      <c r="E2745" t="s">
        <v>10751</v>
      </c>
      <c r="F2745" t="s">
        <v>10751</v>
      </c>
      <c r="H2745" t="s">
        <v>10751</v>
      </c>
      <c r="I2745" t="str">
        <f t="shared" si="49"/>
        <v/>
      </c>
      <c r="K2745" t="s">
        <v>10751</v>
      </c>
      <c r="L2745" t="s">
        <v>10751</v>
      </c>
      <c r="M2745" t="s">
        <v>10751</v>
      </c>
      <c r="N2745" t="s">
        <v>10751</v>
      </c>
      <c r="O2745" t="s">
        <v>10751</v>
      </c>
      <c r="P2745" t="s">
        <v>10751</v>
      </c>
      <c r="Q2745" t="s">
        <v>10751</v>
      </c>
      <c r="R2745" t="s">
        <v>10751</v>
      </c>
      <c r="S2745" t="s">
        <v>10751</v>
      </c>
      <c r="T2745" t="s">
        <v>10751</v>
      </c>
      <c r="U2745" t="s">
        <v>10751</v>
      </c>
      <c r="V2745" t="s">
        <v>10751</v>
      </c>
      <c r="W2745" t="s">
        <v>10751</v>
      </c>
      <c r="X2745" t="s">
        <v>10751</v>
      </c>
      <c r="Y2745" t="s">
        <v>10751</v>
      </c>
      <c r="Z2745" t="s">
        <v>10751</v>
      </c>
      <c r="AA2745" t="s">
        <v>10751</v>
      </c>
      <c r="AB2745" t="s">
        <v>10751</v>
      </c>
      <c r="AC2745" t="s">
        <v>10751</v>
      </c>
      <c r="AD2745" t="s">
        <v>10751</v>
      </c>
      <c r="AE2745" t="s">
        <v>10751</v>
      </c>
      <c r="AF2745" t="s">
        <v>10751</v>
      </c>
      <c r="AG2745" t="s">
        <v>10751</v>
      </c>
      <c r="AH2745" t="s">
        <v>10751</v>
      </c>
      <c r="AI2745" t="s">
        <v>10751</v>
      </c>
      <c r="AJ2745" t="s">
        <v>10751</v>
      </c>
      <c r="AK2745" t="s">
        <v>10751</v>
      </c>
      <c r="AL2745" t="s">
        <v>10751</v>
      </c>
      <c r="AM2745" t="s">
        <v>10751</v>
      </c>
      <c r="AN2745" t="s">
        <v>10751</v>
      </c>
      <c r="AO2745" t="s">
        <v>10751</v>
      </c>
      <c r="AP2745" t="s">
        <v>10751</v>
      </c>
      <c r="AQ2745" t="s">
        <v>10751</v>
      </c>
      <c r="AR2745" t="s">
        <v>10751</v>
      </c>
      <c r="AS2745" t="s">
        <v>10751</v>
      </c>
      <c r="AT2745" t="s">
        <v>10751</v>
      </c>
      <c r="AU2745" t="s">
        <v>10751</v>
      </c>
      <c r="AV2745" t="s">
        <v>10751</v>
      </c>
      <c r="AW2745" t="s">
        <v>10751</v>
      </c>
      <c r="AX2745" t="s">
        <v>10751</v>
      </c>
      <c r="AY2745" t="s">
        <v>10751</v>
      </c>
      <c r="AZ2745" t="s">
        <v>10751</v>
      </c>
      <c r="BA2745" t="s">
        <v>10751</v>
      </c>
      <c r="BB2745" t="s">
        <v>10751</v>
      </c>
      <c r="BC2745" t="s">
        <v>10751</v>
      </c>
      <c r="BD2745" t="s">
        <v>10751</v>
      </c>
    </row>
    <row r="2746" spans="1:56">
      <c r="A2746" t="s">
        <v>10755</v>
      </c>
      <c r="B2746">
        <v>3000</v>
      </c>
      <c r="C2746">
        <v>1999</v>
      </c>
      <c r="D2746" t="s">
        <v>10751</v>
      </c>
      <c r="E2746" t="s">
        <v>10751</v>
      </c>
      <c r="F2746" t="s">
        <v>10751</v>
      </c>
      <c r="H2746" t="s">
        <v>10751</v>
      </c>
      <c r="I2746" t="str">
        <f t="shared" si="49"/>
        <v/>
      </c>
      <c r="K2746" t="s">
        <v>10751</v>
      </c>
      <c r="L2746" t="s">
        <v>10751</v>
      </c>
      <c r="M2746" t="s">
        <v>10751</v>
      </c>
      <c r="N2746" t="s">
        <v>10751</v>
      </c>
      <c r="O2746" t="s">
        <v>10751</v>
      </c>
      <c r="P2746" t="s">
        <v>10751</v>
      </c>
      <c r="Q2746" t="s">
        <v>10751</v>
      </c>
      <c r="R2746" t="s">
        <v>10751</v>
      </c>
      <c r="S2746" t="s">
        <v>10751</v>
      </c>
      <c r="T2746" t="s">
        <v>10751</v>
      </c>
      <c r="U2746" t="s">
        <v>10751</v>
      </c>
      <c r="V2746" t="s">
        <v>10751</v>
      </c>
      <c r="W2746" t="s">
        <v>10751</v>
      </c>
      <c r="X2746" t="s">
        <v>10751</v>
      </c>
      <c r="Y2746" t="s">
        <v>10751</v>
      </c>
      <c r="Z2746" t="s">
        <v>10751</v>
      </c>
      <c r="AA2746" t="s">
        <v>10751</v>
      </c>
      <c r="AB2746" t="s">
        <v>10751</v>
      </c>
      <c r="AC2746" t="s">
        <v>10751</v>
      </c>
      <c r="AD2746" t="s">
        <v>10751</v>
      </c>
      <c r="AE2746" t="s">
        <v>10751</v>
      </c>
      <c r="AF2746" t="s">
        <v>10751</v>
      </c>
      <c r="AG2746" t="s">
        <v>10751</v>
      </c>
      <c r="AH2746" t="s">
        <v>10751</v>
      </c>
      <c r="AI2746" t="s">
        <v>10751</v>
      </c>
      <c r="AJ2746" t="s">
        <v>10751</v>
      </c>
      <c r="AK2746" t="s">
        <v>10751</v>
      </c>
      <c r="AL2746" t="s">
        <v>10751</v>
      </c>
      <c r="AM2746" t="s">
        <v>10751</v>
      </c>
      <c r="AN2746" t="s">
        <v>10751</v>
      </c>
      <c r="AO2746" t="s">
        <v>10751</v>
      </c>
      <c r="AP2746" t="s">
        <v>10751</v>
      </c>
      <c r="AQ2746" t="s">
        <v>10751</v>
      </c>
      <c r="AR2746" t="s">
        <v>10751</v>
      </c>
      <c r="AS2746" t="s">
        <v>10751</v>
      </c>
      <c r="AT2746" t="s">
        <v>10751</v>
      </c>
      <c r="AU2746" t="s">
        <v>10751</v>
      </c>
      <c r="AV2746" t="s">
        <v>10751</v>
      </c>
      <c r="AW2746" t="s">
        <v>10751</v>
      </c>
      <c r="AX2746" t="s">
        <v>10751</v>
      </c>
      <c r="AY2746" t="s">
        <v>10751</v>
      </c>
      <c r="AZ2746" t="s">
        <v>10751</v>
      </c>
      <c r="BA2746" t="s">
        <v>10751</v>
      </c>
      <c r="BB2746" t="s">
        <v>10751</v>
      </c>
      <c r="BC2746" t="s">
        <v>10751</v>
      </c>
      <c r="BD2746" t="s">
        <v>10751</v>
      </c>
    </row>
    <row r="2747" spans="1:56">
      <c r="A2747" t="s">
        <v>10755</v>
      </c>
      <c r="B2747">
        <v>3000</v>
      </c>
      <c r="C2747">
        <v>2000</v>
      </c>
      <c r="D2747" t="s">
        <v>10751</v>
      </c>
      <c r="E2747" t="s">
        <v>10751</v>
      </c>
      <c r="F2747" t="s">
        <v>10751</v>
      </c>
      <c r="H2747" t="s">
        <v>10751</v>
      </c>
      <c r="I2747" t="str">
        <f t="shared" si="49"/>
        <v/>
      </c>
      <c r="K2747" t="s">
        <v>10751</v>
      </c>
      <c r="L2747" t="s">
        <v>10751</v>
      </c>
      <c r="M2747" t="s">
        <v>10751</v>
      </c>
      <c r="N2747" t="s">
        <v>10751</v>
      </c>
      <c r="O2747" t="s">
        <v>10751</v>
      </c>
      <c r="P2747" t="s">
        <v>10751</v>
      </c>
      <c r="Q2747" t="s">
        <v>10751</v>
      </c>
      <c r="R2747" t="s">
        <v>10751</v>
      </c>
      <c r="S2747" t="s">
        <v>10751</v>
      </c>
      <c r="T2747" t="s">
        <v>10751</v>
      </c>
      <c r="U2747" t="s">
        <v>10751</v>
      </c>
      <c r="V2747" t="s">
        <v>10751</v>
      </c>
      <c r="W2747" t="s">
        <v>10751</v>
      </c>
      <c r="X2747" t="s">
        <v>10751</v>
      </c>
      <c r="Y2747" t="s">
        <v>10751</v>
      </c>
      <c r="Z2747" t="s">
        <v>10751</v>
      </c>
      <c r="AA2747" t="s">
        <v>10751</v>
      </c>
      <c r="AB2747" t="s">
        <v>10751</v>
      </c>
      <c r="AC2747" t="s">
        <v>10751</v>
      </c>
      <c r="AD2747" t="s">
        <v>10751</v>
      </c>
      <c r="AE2747" t="s">
        <v>10751</v>
      </c>
      <c r="AF2747" t="s">
        <v>10751</v>
      </c>
      <c r="AG2747" t="s">
        <v>10751</v>
      </c>
      <c r="AH2747" t="s">
        <v>10751</v>
      </c>
      <c r="AI2747" t="s">
        <v>10751</v>
      </c>
      <c r="AJ2747" t="s">
        <v>10751</v>
      </c>
      <c r="AK2747" t="s">
        <v>10751</v>
      </c>
      <c r="AL2747" t="s">
        <v>10751</v>
      </c>
      <c r="AM2747" t="s">
        <v>10751</v>
      </c>
      <c r="AN2747" t="s">
        <v>10751</v>
      </c>
      <c r="AO2747" t="s">
        <v>10751</v>
      </c>
      <c r="AP2747" t="s">
        <v>10751</v>
      </c>
      <c r="AQ2747" t="s">
        <v>10751</v>
      </c>
      <c r="AR2747" t="s">
        <v>10751</v>
      </c>
      <c r="AS2747" t="s">
        <v>10751</v>
      </c>
      <c r="AT2747" t="s">
        <v>10751</v>
      </c>
      <c r="AU2747" t="s">
        <v>10751</v>
      </c>
      <c r="AV2747" t="s">
        <v>10751</v>
      </c>
      <c r="AW2747" t="s">
        <v>10751</v>
      </c>
      <c r="AX2747" t="s">
        <v>10751</v>
      </c>
      <c r="AY2747" t="s">
        <v>10751</v>
      </c>
      <c r="AZ2747" t="s">
        <v>10751</v>
      </c>
      <c r="BA2747" t="s">
        <v>10751</v>
      </c>
      <c r="BB2747" t="s">
        <v>10751</v>
      </c>
      <c r="BC2747" t="s">
        <v>10751</v>
      </c>
      <c r="BD2747" t="s">
        <v>10751</v>
      </c>
    </row>
    <row r="2748" spans="1:56">
      <c r="A2748" t="s">
        <v>10755</v>
      </c>
      <c r="B2748">
        <v>3000</v>
      </c>
      <c r="C2748">
        <v>2001</v>
      </c>
      <c r="D2748" t="s">
        <v>10751</v>
      </c>
      <c r="E2748" t="s">
        <v>10751</v>
      </c>
      <c r="F2748" t="s">
        <v>10751</v>
      </c>
      <c r="H2748" t="s">
        <v>10751</v>
      </c>
      <c r="I2748" t="str">
        <f t="shared" si="49"/>
        <v/>
      </c>
      <c r="K2748" t="s">
        <v>10751</v>
      </c>
      <c r="L2748" t="s">
        <v>10751</v>
      </c>
      <c r="M2748" t="s">
        <v>10751</v>
      </c>
      <c r="N2748" t="s">
        <v>10751</v>
      </c>
      <c r="O2748" t="s">
        <v>10751</v>
      </c>
      <c r="P2748" t="s">
        <v>10751</v>
      </c>
      <c r="Q2748" t="s">
        <v>10751</v>
      </c>
      <c r="R2748" t="s">
        <v>10751</v>
      </c>
      <c r="S2748" t="s">
        <v>10751</v>
      </c>
      <c r="T2748" t="s">
        <v>10751</v>
      </c>
      <c r="U2748" t="s">
        <v>10751</v>
      </c>
      <c r="V2748" t="s">
        <v>10751</v>
      </c>
      <c r="W2748" t="s">
        <v>10751</v>
      </c>
      <c r="X2748" t="s">
        <v>10751</v>
      </c>
      <c r="Y2748" t="s">
        <v>10751</v>
      </c>
      <c r="Z2748" t="s">
        <v>10751</v>
      </c>
      <c r="AA2748" t="s">
        <v>10751</v>
      </c>
      <c r="AB2748" t="s">
        <v>10751</v>
      </c>
      <c r="AC2748" t="s">
        <v>10751</v>
      </c>
      <c r="AD2748" t="s">
        <v>10751</v>
      </c>
      <c r="AE2748" t="s">
        <v>10751</v>
      </c>
      <c r="AF2748" t="s">
        <v>10751</v>
      </c>
      <c r="AG2748" t="s">
        <v>10751</v>
      </c>
      <c r="AH2748" t="s">
        <v>10751</v>
      </c>
      <c r="AI2748" t="s">
        <v>10751</v>
      </c>
      <c r="AJ2748" t="s">
        <v>10751</v>
      </c>
      <c r="AK2748" t="s">
        <v>10751</v>
      </c>
      <c r="AL2748" t="s">
        <v>10751</v>
      </c>
      <c r="AM2748" t="s">
        <v>10751</v>
      </c>
      <c r="AN2748" t="s">
        <v>10751</v>
      </c>
      <c r="AO2748" t="s">
        <v>10751</v>
      </c>
      <c r="AP2748" t="s">
        <v>10751</v>
      </c>
      <c r="AQ2748" t="s">
        <v>10751</v>
      </c>
      <c r="AR2748" t="s">
        <v>10751</v>
      </c>
      <c r="AS2748" t="s">
        <v>10751</v>
      </c>
      <c r="AT2748" t="s">
        <v>10751</v>
      </c>
      <c r="AU2748" t="s">
        <v>10751</v>
      </c>
      <c r="AV2748" t="s">
        <v>10751</v>
      </c>
      <c r="AW2748" t="s">
        <v>10751</v>
      </c>
      <c r="AX2748" t="s">
        <v>10751</v>
      </c>
      <c r="AY2748" t="s">
        <v>10751</v>
      </c>
      <c r="AZ2748" t="s">
        <v>10751</v>
      </c>
      <c r="BA2748" t="s">
        <v>10751</v>
      </c>
      <c r="BB2748" t="s">
        <v>10751</v>
      </c>
      <c r="BC2748" t="s">
        <v>10751</v>
      </c>
      <c r="BD2748" t="s">
        <v>10751</v>
      </c>
    </row>
    <row r="2749" spans="1:56">
      <c r="A2749" t="s">
        <v>10755</v>
      </c>
      <c r="B2749">
        <v>3000</v>
      </c>
      <c r="C2749">
        <v>2002</v>
      </c>
      <c r="D2749" t="s">
        <v>10751</v>
      </c>
      <c r="E2749" t="s">
        <v>10751</v>
      </c>
      <c r="F2749" t="s">
        <v>10751</v>
      </c>
      <c r="H2749" t="s">
        <v>10751</v>
      </c>
      <c r="I2749" t="str">
        <f t="shared" si="49"/>
        <v/>
      </c>
      <c r="K2749" t="s">
        <v>10751</v>
      </c>
      <c r="L2749" t="s">
        <v>10751</v>
      </c>
      <c r="M2749" t="s">
        <v>10751</v>
      </c>
      <c r="N2749" t="s">
        <v>10751</v>
      </c>
      <c r="O2749" t="s">
        <v>10751</v>
      </c>
      <c r="P2749" t="s">
        <v>10751</v>
      </c>
      <c r="Q2749" t="s">
        <v>10751</v>
      </c>
      <c r="R2749" t="s">
        <v>10751</v>
      </c>
      <c r="S2749" t="s">
        <v>10751</v>
      </c>
      <c r="T2749" t="s">
        <v>10751</v>
      </c>
      <c r="U2749" t="s">
        <v>10751</v>
      </c>
      <c r="V2749" t="s">
        <v>10751</v>
      </c>
      <c r="W2749" t="s">
        <v>10751</v>
      </c>
      <c r="X2749" t="s">
        <v>10751</v>
      </c>
      <c r="Y2749" t="s">
        <v>10751</v>
      </c>
      <c r="Z2749" t="s">
        <v>10751</v>
      </c>
      <c r="AA2749" t="s">
        <v>10751</v>
      </c>
      <c r="AB2749" t="s">
        <v>10751</v>
      </c>
      <c r="AC2749" t="s">
        <v>10751</v>
      </c>
      <c r="AD2749" t="s">
        <v>10751</v>
      </c>
      <c r="AE2749" t="s">
        <v>10751</v>
      </c>
      <c r="AF2749" t="s">
        <v>10751</v>
      </c>
      <c r="AG2749" t="s">
        <v>10751</v>
      </c>
      <c r="AH2749" t="s">
        <v>10751</v>
      </c>
      <c r="AI2749" t="s">
        <v>10751</v>
      </c>
      <c r="AJ2749" t="s">
        <v>10751</v>
      </c>
      <c r="AK2749" t="s">
        <v>10751</v>
      </c>
      <c r="AL2749" t="s">
        <v>10751</v>
      </c>
      <c r="AM2749" t="s">
        <v>10751</v>
      </c>
      <c r="AN2749" t="s">
        <v>10751</v>
      </c>
      <c r="AO2749" t="s">
        <v>10751</v>
      </c>
      <c r="AP2749" t="s">
        <v>10751</v>
      </c>
      <c r="AQ2749" t="s">
        <v>10751</v>
      </c>
      <c r="AR2749" t="s">
        <v>10751</v>
      </c>
      <c r="AS2749" t="s">
        <v>10751</v>
      </c>
      <c r="AT2749" t="s">
        <v>10751</v>
      </c>
      <c r="AU2749" t="s">
        <v>10751</v>
      </c>
      <c r="AV2749" t="s">
        <v>10751</v>
      </c>
      <c r="AW2749" t="s">
        <v>10751</v>
      </c>
      <c r="AX2749" t="s">
        <v>10751</v>
      </c>
      <c r="AY2749" t="s">
        <v>10751</v>
      </c>
      <c r="AZ2749" t="s">
        <v>10751</v>
      </c>
      <c r="BA2749" t="s">
        <v>10751</v>
      </c>
      <c r="BB2749" t="s">
        <v>10751</v>
      </c>
      <c r="BC2749" t="s">
        <v>10751</v>
      </c>
      <c r="BD2749" t="s">
        <v>10751</v>
      </c>
    </row>
    <row r="2750" spans="1:56">
      <c r="A2750" t="s">
        <v>10755</v>
      </c>
      <c r="B2750">
        <v>5000</v>
      </c>
      <c r="C2750">
        <v>1983</v>
      </c>
      <c r="D2750">
        <v>49</v>
      </c>
      <c r="E2750">
        <v>4.7920000000000003E-3</v>
      </c>
      <c r="F2750">
        <v>17.056570000000001</v>
      </c>
      <c r="H2750">
        <v>14.515510000000001</v>
      </c>
      <c r="I2750">
        <f t="shared" si="49"/>
        <v>6.9558323920000012E-2</v>
      </c>
      <c r="K2750">
        <v>13.482889999999999</v>
      </c>
      <c r="L2750">
        <v>16.014589999999998</v>
      </c>
      <c r="M2750">
        <v>629.18982000000005</v>
      </c>
      <c r="N2750">
        <v>677.58255999999994</v>
      </c>
      <c r="O2750">
        <v>570.04313000000002</v>
      </c>
      <c r="P2750" t="s">
        <v>10751</v>
      </c>
      <c r="Q2750">
        <v>335.83879999999999</v>
      </c>
      <c r="R2750">
        <v>143.13149999999999</v>
      </c>
      <c r="S2750">
        <v>15.8537</v>
      </c>
      <c r="T2750">
        <v>0.43145699999999998</v>
      </c>
      <c r="U2750">
        <v>2.8625999999999999E-2</v>
      </c>
      <c r="V2750">
        <v>38.008719999999997</v>
      </c>
      <c r="W2750" t="s">
        <v>10751</v>
      </c>
      <c r="X2750" t="s">
        <v>10751</v>
      </c>
      <c r="Y2750">
        <v>1</v>
      </c>
      <c r="Z2750">
        <v>2.5999999999999999E-2</v>
      </c>
      <c r="AA2750">
        <v>0.28000000000000003</v>
      </c>
      <c r="AB2750">
        <v>0.69399999999999995</v>
      </c>
      <c r="AC2750" t="s">
        <v>10751</v>
      </c>
      <c r="AD2750" t="s">
        <v>10751</v>
      </c>
      <c r="AE2750">
        <v>0.73099999999999998</v>
      </c>
      <c r="AF2750" t="s">
        <v>10751</v>
      </c>
      <c r="AG2750" t="s">
        <v>10751</v>
      </c>
      <c r="AH2750" t="s">
        <v>10751</v>
      </c>
      <c r="AI2750">
        <v>0.26900000000000002</v>
      </c>
      <c r="AJ2750">
        <v>0.26900000000000002</v>
      </c>
      <c r="AK2750" t="s">
        <v>10751</v>
      </c>
      <c r="AL2750" t="s">
        <v>10751</v>
      </c>
      <c r="AM2750" t="s">
        <v>10751</v>
      </c>
      <c r="AN2750" t="s">
        <v>10751</v>
      </c>
      <c r="AO2750" t="s">
        <v>10751</v>
      </c>
      <c r="AP2750">
        <v>0.73099999999999998</v>
      </c>
      <c r="AQ2750" t="s">
        <v>10751</v>
      </c>
      <c r="AR2750" t="s">
        <v>10751</v>
      </c>
      <c r="AS2750" t="s">
        <v>10751</v>
      </c>
      <c r="AT2750" t="s">
        <v>10751</v>
      </c>
      <c r="AU2750" t="s">
        <v>10751</v>
      </c>
      <c r="AV2750">
        <v>3.7</v>
      </c>
      <c r="AW2750" t="s">
        <v>10751</v>
      </c>
      <c r="AX2750">
        <v>7.8</v>
      </c>
      <c r="AY2750">
        <v>1</v>
      </c>
      <c r="AZ2750" t="s">
        <v>10751</v>
      </c>
      <c r="BA2750" t="s">
        <v>10751</v>
      </c>
      <c r="BB2750" t="s">
        <v>10751</v>
      </c>
      <c r="BC2750" t="s">
        <v>10751</v>
      </c>
      <c r="BD2750" t="s">
        <v>10751</v>
      </c>
    </row>
    <row r="2751" spans="1:56">
      <c r="A2751" t="s">
        <v>10755</v>
      </c>
      <c r="B2751">
        <v>5000</v>
      </c>
      <c r="C2751">
        <v>1984</v>
      </c>
      <c r="D2751">
        <v>54</v>
      </c>
      <c r="E2751">
        <v>3.8240000000000001E-3</v>
      </c>
      <c r="F2751">
        <v>15.598509999999999</v>
      </c>
      <c r="H2751">
        <v>13.27633</v>
      </c>
      <c r="I2751">
        <f t="shared" si="49"/>
        <v>5.0768685920000001E-2</v>
      </c>
      <c r="K2751">
        <v>12.31353</v>
      </c>
      <c r="L2751">
        <v>14.67915</v>
      </c>
      <c r="M2751">
        <v>674.76733999999999</v>
      </c>
      <c r="N2751">
        <v>727.58500000000004</v>
      </c>
      <c r="O2751">
        <v>610.21241999999995</v>
      </c>
      <c r="P2751" t="s">
        <v>10751</v>
      </c>
      <c r="Q2751">
        <v>328.63920000000002</v>
      </c>
      <c r="R2751">
        <v>154.9263</v>
      </c>
      <c r="S2751">
        <v>15.144500000000001</v>
      </c>
      <c r="T2751">
        <v>0.47173500000000002</v>
      </c>
      <c r="U2751">
        <v>3.0984999999999999E-2</v>
      </c>
      <c r="V2751">
        <v>34.106360000000002</v>
      </c>
      <c r="W2751" t="s">
        <v>10751</v>
      </c>
      <c r="X2751" t="s">
        <v>10751</v>
      </c>
      <c r="Y2751">
        <v>1</v>
      </c>
      <c r="Z2751">
        <v>3.5000000000000003E-2</v>
      </c>
      <c r="AA2751">
        <v>0.44600000000000001</v>
      </c>
      <c r="AB2751">
        <v>0.51900000000000002</v>
      </c>
      <c r="AC2751" t="s">
        <v>10751</v>
      </c>
      <c r="AD2751" t="s">
        <v>10751</v>
      </c>
      <c r="AE2751">
        <v>0.91600000000000004</v>
      </c>
      <c r="AF2751" t="s">
        <v>10751</v>
      </c>
      <c r="AG2751" t="s">
        <v>10751</v>
      </c>
      <c r="AH2751" t="s">
        <v>10751</v>
      </c>
      <c r="AI2751">
        <v>8.4000000000000005E-2</v>
      </c>
      <c r="AJ2751">
        <v>8.4000000000000005E-2</v>
      </c>
      <c r="AK2751" t="s">
        <v>10751</v>
      </c>
      <c r="AL2751" t="s">
        <v>10751</v>
      </c>
      <c r="AM2751" t="s">
        <v>10751</v>
      </c>
      <c r="AN2751" t="s">
        <v>10751</v>
      </c>
      <c r="AO2751" t="s">
        <v>10751</v>
      </c>
      <c r="AP2751">
        <v>0.91600000000000004</v>
      </c>
      <c r="AQ2751" t="s">
        <v>10751</v>
      </c>
      <c r="AR2751" t="s">
        <v>10751</v>
      </c>
      <c r="AS2751" t="s">
        <v>10751</v>
      </c>
      <c r="AT2751" t="s">
        <v>10751</v>
      </c>
      <c r="AU2751" t="s">
        <v>10751</v>
      </c>
      <c r="AV2751">
        <v>3.6</v>
      </c>
      <c r="AW2751" t="s">
        <v>10751</v>
      </c>
      <c r="AX2751">
        <v>7.8</v>
      </c>
      <c r="AY2751">
        <v>1</v>
      </c>
      <c r="AZ2751" t="s">
        <v>10751</v>
      </c>
      <c r="BA2751" t="s">
        <v>10751</v>
      </c>
      <c r="BB2751" t="s">
        <v>10751</v>
      </c>
      <c r="BC2751" t="s">
        <v>10751</v>
      </c>
      <c r="BD2751" t="s">
        <v>10751</v>
      </c>
    </row>
    <row r="2752" spans="1:56">
      <c r="A2752" t="s">
        <v>10755</v>
      </c>
      <c r="B2752">
        <v>5000</v>
      </c>
      <c r="C2752">
        <v>1985</v>
      </c>
      <c r="D2752">
        <v>52</v>
      </c>
      <c r="E2752">
        <v>3.6180000000000001E-3</v>
      </c>
      <c r="F2752">
        <v>15.40771</v>
      </c>
      <c r="H2752">
        <v>13.111359999999999</v>
      </c>
      <c r="I2752">
        <f t="shared" si="49"/>
        <v>4.7436900480000002E-2</v>
      </c>
      <c r="K2752">
        <v>12.19703</v>
      </c>
      <c r="L2752">
        <v>14.4338</v>
      </c>
      <c r="M2752">
        <v>679.58991000000003</v>
      </c>
      <c r="N2752">
        <v>730.56077000000005</v>
      </c>
      <c r="O2752">
        <v>617.29219000000001</v>
      </c>
      <c r="P2752" t="s">
        <v>10751</v>
      </c>
      <c r="Q2752">
        <v>323.44869999999997</v>
      </c>
      <c r="R2752">
        <v>157.53479999999999</v>
      </c>
      <c r="S2752">
        <v>14.792999999999999</v>
      </c>
      <c r="T2752">
        <v>0.48633199999999999</v>
      </c>
      <c r="U2752">
        <v>3.1507E-2</v>
      </c>
      <c r="V2752">
        <v>33.319139999999997</v>
      </c>
      <c r="W2752" t="s">
        <v>10751</v>
      </c>
      <c r="X2752" t="s">
        <v>10751</v>
      </c>
      <c r="Y2752">
        <v>1</v>
      </c>
      <c r="Z2752">
        <v>1.4999999999999999E-2</v>
      </c>
      <c r="AA2752">
        <v>0.33300000000000002</v>
      </c>
      <c r="AB2752">
        <v>0.65200000000000002</v>
      </c>
      <c r="AC2752" t="s">
        <v>10751</v>
      </c>
      <c r="AD2752" t="s">
        <v>10751</v>
      </c>
      <c r="AE2752">
        <v>0.97199999999999998</v>
      </c>
      <c r="AF2752" t="s">
        <v>10751</v>
      </c>
      <c r="AG2752" t="s">
        <v>10751</v>
      </c>
      <c r="AH2752" t="s">
        <v>10751</v>
      </c>
      <c r="AI2752">
        <v>2.8000000000000001E-2</v>
      </c>
      <c r="AJ2752">
        <v>2.8000000000000001E-2</v>
      </c>
      <c r="AK2752" t="s">
        <v>10751</v>
      </c>
      <c r="AL2752" t="s">
        <v>10751</v>
      </c>
      <c r="AM2752" t="s">
        <v>10751</v>
      </c>
      <c r="AN2752" t="s">
        <v>10751</v>
      </c>
      <c r="AO2752" t="s">
        <v>10751</v>
      </c>
      <c r="AP2752">
        <v>0.97199999999999998</v>
      </c>
      <c r="AQ2752" t="s">
        <v>10751</v>
      </c>
      <c r="AR2752" t="s">
        <v>10751</v>
      </c>
      <c r="AS2752" t="s">
        <v>10751</v>
      </c>
      <c r="AT2752" t="s">
        <v>10751</v>
      </c>
      <c r="AU2752" t="s">
        <v>10751</v>
      </c>
      <c r="AV2752">
        <v>3.6</v>
      </c>
      <c r="AW2752" t="s">
        <v>10751</v>
      </c>
      <c r="AX2752">
        <v>7.8</v>
      </c>
      <c r="AY2752">
        <v>1</v>
      </c>
      <c r="AZ2752" t="s">
        <v>10751</v>
      </c>
      <c r="BA2752" t="s">
        <v>10751</v>
      </c>
      <c r="BB2752" t="s">
        <v>10751</v>
      </c>
      <c r="BC2752" t="s">
        <v>10751</v>
      </c>
      <c r="BD2752" t="s">
        <v>10751</v>
      </c>
    </row>
    <row r="2753" spans="1:56">
      <c r="A2753" t="s">
        <v>10755</v>
      </c>
      <c r="B2753">
        <v>5000</v>
      </c>
      <c r="C2753">
        <v>1986</v>
      </c>
      <c r="D2753">
        <v>62</v>
      </c>
      <c r="E2753">
        <v>4.0070000000000001E-3</v>
      </c>
      <c r="F2753">
        <v>15.95331</v>
      </c>
      <c r="H2753">
        <v>13.537330000000001</v>
      </c>
      <c r="I2753">
        <f t="shared" si="49"/>
        <v>5.4244081310000004E-2</v>
      </c>
      <c r="K2753">
        <v>12.53997</v>
      </c>
      <c r="L2753">
        <v>14.953239999999999</v>
      </c>
      <c r="M2753">
        <v>657.38824999999997</v>
      </c>
      <c r="N2753">
        <v>709.68341999999996</v>
      </c>
      <c r="O2753">
        <v>595.12876000000006</v>
      </c>
      <c r="P2753" t="s">
        <v>10751</v>
      </c>
      <c r="Q2753">
        <v>326.05119999999999</v>
      </c>
      <c r="R2753">
        <v>161.83029999999999</v>
      </c>
      <c r="S2753">
        <v>13.9666</v>
      </c>
      <c r="T2753">
        <v>0.49480099999999999</v>
      </c>
      <c r="U2753">
        <v>3.2365999999999999E-2</v>
      </c>
      <c r="V2753">
        <v>34.179209999999998</v>
      </c>
      <c r="W2753" t="s">
        <v>10751</v>
      </c>
      <c r="X2753" t="s">
        <v>10751</v>
      </c>
      <c r="Y2753">
        <v>1</v>
      </c>
      <c r="Z2753">
        <v>7.0000000000000001E-3</v>
      </c>
      <c r="AA2753">
        <v>0.40600000000000003</v>
      </c>
      <c r="AB2753">
        <v>0.58699999999999997</v>
      </c>
      <c r="AC2753" t="s">
        <v>10751</v>
      </c>
      <c r="AD2753" t="s">
        <v>10751</v>
      </c>
      <c r="AE2753">
        <v>0.751</v>
      </c>
      <c r="AF2753" t="s">
        <v>10751</v>
      </c>
      <c r="AG2753">
        <v>0.23499999999999999</v>
      </c>
      <c r="AH2753" t="s">
        <v>10751</v>
      </c>
      <c r="AI2753">
        <v>1.4E-2</v>
      </c>
      <c r="AJ2753">
        <v>1.4E-2</v>
      </c>
      <c r="AK2753" t="s">
        <v>10751</v>
      </c>
      <c r="AL2753" t="s">
        <v>10751</v>
      </c>
      <c r="AM2753" t="s">
        <v>10751</v>
      </c>
      <c r="AN2753" t="s">
        <v>10751</v>
      </c>
      <c r="AO2753" t="s">
        <v>10751</v>
      </c>
      <c r="AP2753">
        <v>0.98599999999999999</v>
      </c>
      <c r="AQ2753" t="s">
        <v>10751</v>
      </c>
      <c r="AR2753" t="s">
        <v>10751</v>
      </c>
      <c r="AS2753" t="s">
        <v>10751</v>
      </c>
      <c r="AT2753" t="s">
        <v>10751</v>
      </c>
      <c r="AU2753" t="s">
        <v>10751</v>
      </c>
      <c r="AV2753">
        <v>3.4</v>
      </c>
      <c r="AW2753" t="s">
        <v>10751</v>
      </c>
      <c r="AX2753">
        <v>7.9</v>
      </c>
      <c r="AY2753">
        <v>1</v>
      </c>
      <c r="AZ2753" t="s">
        <v>10751</v>
      </c>
      <c r="BA2753" t="s">
        <v>10751</v>
      </c>
      <c r="BB2753" t="s">
        <v>10751</v>
      </c>
      <c r="BC2753" t="s">
        <v>10751</v>
      </c>
      <c r="BD2753" t="s">
        <v>10751</v>
      </c>
    </row>
    <row r="2754" spans="1:56">
      <c r="A2754" t="s">
        <v>10755</v>
      </c>
      <c r="B2754">
        <v>5000</v>
      </c>
      <c r="C2754">
        <v>1987</v>
      </c>
      <c r="D2754">
        <v>64</v>
      </c>
      <c r="E2754">
        <v>4.3E-3</v>
      </c>
      <c r="F2754">
        <v>15.86492</v>
      </c>
      <c r="H2754">
        <v>13.436</v>
      </c>
      <c r="I2754">
        <f t="shared" si="49"/>
        <v>5.7774800000000001E-2</v>
      </c>
      <c r="K2754">
        <v>12.322050000000001</v>
      </c>
      <c r="L2754">
        <v>15.01121</v>
      </c>
      <c r="M2754">
        <v>661.85590000000002</v>
      </c>
      <c r="N2754">
        <v>721.69401000000005</v>
      </c>
      <c r="O2754">
        <v>592.39873999999998</v>
      </c>
      <c r="P2754" t="s">
        <v>10751</v>
      </c>
      <c r="Q2754">
        <v>322.57769999999999</v>
      </c>
      <c r="R2754">
        <v>167.15880000000001</v>
      </c>
      <c r="S2754">
        <v>13.914099999999999</v>
      </c>
      <c r="T2754">
        <v>0.51608600000000004</v>
      </c>
      <c r="U2754">
        <v>3.3432000000000003E-2</v>
      </c>
      <c r="V2754">
        <v>33.853830000000002</v>
      </c>
      <c r="W2754" t="s">
        <v>10751</v>
      </c>
      <c r="X2754" t="s">
        <v>10751</v>
      </c>
      <c r="Y2754">
        <v>1</v>
      </c>
      <c r="Z2754">
        <v>4.0000000000000001E-3</v>
      </c>
      <c r="AA2754">
        <v>0.51500000000000001</v>
      </c>
      <c r="AB2754">
        <v>0.48099999999999998</v>
      </c>
      <c r="AC2754" t="s">
        <v>10751</v>
      </c>
      <c r="AD2754" t="s">
        <v>10751</v>
      </c>
      <c r="AE2754">
        <v>0.45800000000000002</v>
      </c>
      <c r="AF2754" t="s">
        <v>10751</v>
      </c>
      <c r="AG2754">
        <v>0.4</v>
      </c>
      <c r="AH2754">
        <v>0.13600000000000001</v>
      </c>
      <c r="AI2754">
        <v>6.0000000000000001E-3</v>
      </c>
      <c r="AJ2754">
        <v>6.0000000000000001E-3</v>
      </c>
      <c r="AK2754" t="s">
        <v>10751</v>
      </c>
      <c r="AL2754" t="s">
        <v>10751</v>
      </c>
      <c r="AM2754" t="s">
        <v>10751</v>
      </c>
      <c r="AN2754" t="s">
        <v>10751</v>
      </c>
      <c r="AO2754" t="s">
        <v>10751</v>
      </c>
      <c r="AP2754">
        <v>0.99399999999999999</v>
      </c>
      <c r="AQ2754" t="s">
        <v>10751</v>
      </c>
      <c r="AR2754" t="s">
        <v>10751</v>
      </c>
      <c r="AS2754" t="s">
        <v>10751</v>
      </c>
      <c r="AT2754" t="s">
        <v>10751</v>
      </c>
      <c r="AU2754" t="s">
        <v>10751</v>
      </c>
      <c r="AV2754">
        <v>3.4</v>
      </c>
      <c r="AW2754" t="s">
        <v>10751</v>
      </c>
      <c r="AX2754">
        <v>7.7</v>
      </c>
      <c r="AY2754">
        <v>1</v>
      </c>
      <c r="AZ2754" t="s">
        <v>10751</v>
      </c>
      <c r="BA2754" t="s">
        <v>10751</v>
      </c>
      <c r="BB2754" t="s">
        <v>10751</v>
      </c>
      <c r="BC2754" t="s">
        <v>10751</v>
      </c>
      <c r="BD2754" t="s">
        <v>10751</v>
      </c>
    </row>
    <row r="2755" spans="1:56">
      <c r="A2755" t="s">
        <v>10755</v>
      </c>
      <c r="B2755">
        <v>5000</v>
      </c>
      <c r="C2755">
        <v>1988</v>
      </c>
      <c r="D2755">
        <v>100</v>
      </c>
      <c r="E2755">
        <v>6.5370000000000003E-3</v>
      </c>
      <c r="F2755">
        <v>16.74567</v>
      </c>
      <c r="H2755">
        <v>14.1555</v>
      </c>
      <c r="I2755">
        <f t="shared" si="49"/>
        <v>9.2534503500000004E-2</v>
      </c>
      <c r="K2755">
        <v>12.79218</v>
      </c>
      <c r="L2755">
        <v>16.09891</v>
      </c>
      <c r="M2755">
        <v>628.25823000000003</v>
      </c>
      <c r="N2755">
        <v>695.21932000000004</v>
      </c>
      <c r="O2755">
        <v>552.41182000000003</v>
      </c>
      <c r="P2755" t="s">
        <v>10751</v>
      </c>
      <c r="Q2755">
        <v>311.9812</v>
      </c>
      <c r="R2755">
        <v>156.40549999999999</v>
      </c>
      <c r="S2755">
        <v>14.5495</v>
      </c>
      <c r="T2755">
        <v>0.49972800000000001</v>
      </c>
      <c r="U2755">
        <v>3.1281000000000003E-2</v>
      </c>
      <c r="V2755">
        <v>35.56324</v>
      </c>
      <c r="W2755" t="s">
        <v>10751</v>
      </c>
      <c r="X2755" t="s">
        <v>10751</v>
      </c>
      <c r="Y2755">
        <v>1</v>
      </c>
      <c r="Z2755">
        <v>0</v>
      </c>
      <c r="AA2755">
        <v>0.25800000000000001</v>
      </c>
      <c r="AB2755">
        <v>0.74199999999999999</v>
      </c>
      <c r="AC2755" t="s">
        <v>10751</v>
      </c>
      <c r="AD2755" t="s">
        <v>10751</v>
      </c>
      <c r="AE2755">
        <v>0.01</v>
      </c>
      <c r="AF2755" t="s">
        <v>10751</v>
      </c>
      <c r="AG2755">
        <v>0.84</v>
      </c>
      <c r="AH2755">
        <v>0.14299999999999999</v>
      </c>
      <c r="AI2755">
        <v>7.0000000000000001E-3</v>
      </c>
      <c r="AJ2755">
        <v>7.0000000000000001E-3</v>
      </c>
      <c r="AK2755" t="s">
        <v>10751</v>
      </c>
      <c r="AL2755" t="s">
        <v>10751</v>
      </c>
      <c r="AM2755" t="s">
        <v>10751</v>
      </c>
      <c r="AN2755" t="s">
        <v>10751</v>
      </c>
      <c r="AO2755" t="s">
        <v>10751</v>
      </c>
      <c r="AP2755">
        <v>0.99299999999999999</v>
      </c>
      <c r="AQ2755" t="s">
        <v>10751</v>
      </c>
      <c r="AR2755" t="s">
        <v>10751</v>
      </c>
      <c r="AS2755" t="s">
        <v>10751</v>
      </c>
      <c r="AT2755" t="s">
        <v>10751</v>
      </c>
      <c r="AU2755" t="s">
        <v>10751</v>
      </c>
      <c r="AV2755">
        <v>3.7</v>
      </c>
      <c r="AW2755" t="s">
        <v>10751</v>
      </c>
      <c r="AX2755">
        <v>7.8</v>
      </c>
      <c r="AY2755">
        <v>1</v>
      </c>
      <c r="AZ2755" t="s">
        <v>10751</v>
      </c>
      <c r="BA2755" t="s">
        <v>10751</v>
      </c>
      <c r="BB2755" t="s">
        <v>10751</v>
      </c>
      <c r="BC2755" t="s">
        <v>10751</v>
      </c>
      <c r="BD2755" t="s">
        <v>10751</v>
      </c>
    </row>
    <row r="2756" spans="1:56">
      <c r="A2756" t="s">
        <v>10755</v>
      </c>
      <c r="B2756">
        <v>5000</v>
      </c>
      <c r="C2756">
        <v>1989</v>
      </c>
      <c r="D2756">
        <v>99</v>
      </c>
      <c r="E2756">
        <v>6.8380000000000003E-3</v>
      </c>
      <c r="F2756">
        <v>16.4771</v>
      </c>
      <c r="H2756">
        <v>13.891690000000001</v>
      </c>
      <c r="I2756">
        <f t="shared" si="49"/>
        <v>9.4991376220000007E-2</v>
      </c>
      <c r="K2756">
        <v>12.526719999999999</v>
      </c>
      <c r="L2756">
        <v>15.793060000000001</v>
      </c>
      <c r="M2756">
        <v>640.12194999999997</v>
      </c>
      <c r="N2756">
        <v>709.87521000000004</v>
      </c>
      <c r="O2756">
        <v>563.05372</v>
      </c>
      <c r="P2756" t="s">
        <v>10751</v>
      </c>
      <c r="Q2756">
        <v>314.63819999999998</v>
      </c>
      <c r="R2756">
        <v>158.99250000000001</v>
      </c>
      <c r="S2756">
        <v>13.8934</v>
      </c>
      <c r="T2756">
        <v>0.50312900000000005</v>
      </c>
      <c r="U2756">
        <v>3.1799000000000001E-2</v>
      </c>
      <c r="V2756">
        <v>34.951920000000001</v>
      </c>
      <c r="W2756" t="s">
        <v>10751</v>
      </c>
      <c r="X2756" t="s">
        <v>10751</v>
      </c>
      <c r="Y2756">
        <v>1</v>
      </c>
      <c r="Z2756">
        <v>0</v>
      </c>
      <c r="AA2756">
        <v>0.23300000000000001</v>
      </c>
      <c r="AB2756">
        <v>0.76600000000000001</v>
      </c>
      <c r="AC2756" t="s">
        <v>10751</v>
      </c>
      <c r="AD2756" t="s">
        <v>10751</v>
      </c>
      <c r="AE2756" t="s">
        <v>10751</v>
      </c>
      <c r="AF2756" t="s">
        <v>10751</v>
      </c>
      <c r="AG2756">
        <v>0.83</v>
      </c>
      <c r="AH2756">
        <v>0.16500000000000001</v>
      </c>
      <c r="AI2756">
        <v>5.0000000000000001E-3</v>
      </c>
      <c r="AJ2756">
        <v>5.0000000000000001E-3</v>
      </c>
      <c r="AK2756" t="s">
        <v>10751</v>
      </c>
      <c r="AL2756" t="s">
        <v>10751</v>
      </c>
      <c r="AM2756" t="s">
        <v>10751</v>
      </c>
      <c r="AN2756" t="s">
        <v>10751</v>
      </c>
      <c r="AO2756" t="s">
        <v>10751</v>
      </c>
      <c r="AP2756">
        <v>0.995</v>
      </c>
      <c r="AQ2756" t="s">
        <v>10751</v>
      </c>
      <c r="AR2756" t="s">
        <v>10751</v>
      </c>
      <c r="AS2756" t="s">
        <v>10751</v>
      </c>
      <c r="AT2756" t="s">
        <v>10751</v>
      </c>
      <c r="AU2756" t="s">
        <v>10751</v>
      </c>
      <c r="AV2756">
        <v>3.7</v>
      </c>
      <c r="AW2756" t="s">
        <v>10751</v>
      </c>
      <c r="AX2756">
        <v>7.9</v>
      </c>
      <c r="AY2756">
        <v>1</v>
      </c>
      <c r="AZ2756" t="s">
        <v>10751</v>
      </c>
      <c r="BA2756" t="s">
        <v>10751</v>
      </c>
      <c r="BB2756" t="s">
        <v>10751</v>
      </c>
      <c r="BC2756" t="s">
        <v>10751</v>
      </c>
      <c r="BD2756" t="s">
        <v>10751</v>
      </c>
    </row>
    <row r="2757" spans="1:56">
      <c r="A2757" t="s">
        <v>10755</v>
      </c>
      <c r="B2757">
        <v>5000</v>
      </c>
      <c r="C2757">
        <v>1990</v>
      </c>
      <c r="D2757">
        <v>84</v>
      </c>
      <c r="E2757">
        <v>6.6220000000000003E-3</v>
      </c>
      <c r="F2757">
        <v>16.480250000000002</v>
      </c>
      <c r="H2757">
        <v>13.85825</v>
      </c>
      <c r="I2757">
        <f t="shared" si="49"/>
        <v>9.1769331500000009E-2</v>
      </c>
      <c r="K2757">
        <v>12.473380000000001</v>
      </c>
      <c r="L2757">
        <v>15.74164</v>
      </c>
      <c r="M2757">
        <v>641.74998000000005</v>
      </c>
      <c r="N2757">
        <v>713.00810999999999</v>
      </c>
      <c r="O2757">
        <v>564.96081000000004</v>
      </c>
      <c r="P2757" t="s">
        <v>10751</v>
      </c>
      <c r="Q2757">
        <v>317.09339999999997</v>
      </c>
      <c r="R2757">
        <v>165.33179999999999</v>
      </c>
      <c r="S2757">
        <v>12.686199999999999</v>
      </c>
      <c r="T2757">
        <v>0.51879200000000003</v>
      </c>
      <c r="U2757">
        <v>3.3065999999999998E-2</v>
      </c>
      <c r="V2757">
        <v>34.785380000000004</v>
      </c>
      <c r="W2757" t="s">
        <v>10751</v>
      </c>
      <c r="X2757">
        <v>3.0000000000000001E-3</v>
      </c>
      <c r="Y2757">
        <v>0.997</v>
      </c>
      <c r="Z2757" t="s">
        <v>10751</v>
      </c>
      <c r="AA2757">
        <v>0.13100000000000001</v>
      </c>
      <c r="AB2757">
        <v>0.86899999999999999</v>
      </c>
      <c r="AC2757" t="s">
        <v>10751</v>
      </c>
      <c r="AD2757" t="s">
        <v>10751</v>
      </c>
      <c r="AE2757" t="s">
        <v>10751</v>
      </c>
      <c r="AF2757" t="s">
        <v>10751</v>
      </c>
      <c r="AG2757">
        <v>0.81799999999999995</v>
      </c>
      <c r="AH2757">
        <v>0.17499999999999999</v>
      </c>
      <c r="AI2757">
        <v>7.0000000000000001E-3</v>
      </c>
      <c r="AJ2757">
        <v>7.0000000000000001E-3</v>
      </c>
      <c r="AK2757" t="s">
        <v>10751</v>
      </c>
      <c r="AL2757" t="s">
        <v>10751</v>
      </c>
      <c r="AM2757" t="s">
        <v>10751</v>
      </c>
      <c r="AN2757" t="s">
        <v>10751</v>
      </c>
      <c r="AO2757" t="s">
        <v>10751</v>
      </c>
      <c r="AP2757">
        <v>0.99299999999999999</v>
      </c>
      <c r="AQ2757" t="s">
        <v>10751</v>
      </c>
      <c r="AR2757" t="s">
        <v>10751</v>
      </c>
      <c r="AS2757" t="s">
        <v>10751</v>
      </c>
      <c r="AT2757" t="s">
        <v>10751</v>
      </c>
      <c r="AU2757" t="s">
        <v>10751</v>
      </c>
      <c r="AV2757">
        <v>3.9</v>
      </c>
      <c r="AW2757" t="s">
        <v>10751</v>
      </c>
      <c r="AX2757">
        <v>7.7</v>
      </c>
      <c r="AY2757">
        <v>1</v>
      </c>
      <c r="AZ2757" t="s">
        <v>10751</v>
      </c>
      <c r="BA2757" t="s">
        <v>10751</v>
      </c>
      <c r="BB2757" t="s">
        <v>10751</v>
      </c>
      <c r="BC2757" t="s">
        <v>10751</v>
      </c>
      <c r="BD2757" t="s">
        <v>10751</v>
      </c>
    </row>
    <row r="2758" spans="1:56">
      <c r="A2758" t="s">
        <v>10755</v>
      </c>
      <c r="B2758">
        <v>5000</v>
      </c>
      <c r="C2758">
        <v>1991</v>
      </c>
      <c r="D2758">
        <v>56</v>
      </c>
      <c r="E2758">
        <v>4.4190000000000002E-3</v>
      </c>
      <c r="F2758">
        <v>16.60642</v>
      </c>
      <c r="H2758">
        <v>13.92343</v>
      </c>
      <c r="I2758">
        <f t="shared" si="49"/>
        <v>6.1527637170000003E-2</v>
      </c>
      <c r="K2758">
        <v>12.49343</v>
      </c>
      <c r="L2758">
        <v>15.828519999999999</v>
      </c>
      <c r="M2758">
        <v>638.87186999999994</v>
      </c>
      <c r="N2758">
        <v>712.00351000000001</v>
      </c>
      <c r="O2758">
        <v>561.97164999999995</v>
      </c>
      <c r="P2758" t="s">
        <v>10751</v>
      </c>
      <c r="Q2758">
        <v>315.22660000000002</v>
      </c>
      <c r="R2758">
        <v>165.1977</v>
      </c>
      <c r="S2758">
        <v>12.7933</v>
      </c>
      <c r="T2758">
        <v>0.52196600000000004</v>
      </c>
      <c r="U2758">
        <v>3.304E-2</v>
      </c>
      <c r="V2758">
        <v>34.922069999999998</v>
      </c>
      <c r="W2758" t="s">
        <v>10751</v>
      </c>
      <c r="X2758" t="s">
        <v>10751</v>
      </c>
      <c r="Y2758">
        <v>1</v>
      </c>
      <c r="Z2758" t="s">
        <v>10751</v>
      </c>
      <c r="AA2758">
        <v>0.13600000000000001</v>
      </c>
      <c r="AB2758">
        <v>0.86399999999999999</v>
      </c>
      <c r="AC2758" t="s">
        <v>10751</v>
      </c>
      <c r="AD2758" t="s">
        <v>10751</v>
      </c>
      <c r="AE2758" t="s">
        <v>10751</v>
      </c>
      <c r="AF2758" t="s">
        <v>10751</v>
      </c>
      <c r="AG2758">
        <v>0.82799999999999996</v>
      </c>
      <c r="AH2758">
        <v>0.16300000000000001</v>
      </c>
      <c r="AI2758">
        <v>8.0000000000000002E-3</v>
      </c>
      <c r="AJ2758">
        <v>8.0000000000000002E-3</v>
      </c>
      <c r="AK2758" t="s">
        <v>10751</v>
      </c>
      <c r="AL2758" t="s">
        <v>10751</v>
      </c>
      <c r="AM2758" t="s">
        <v>10751</v>
      </c>
      <c r="AN2758" t="s">
        <v>10751</v>
      </c>
      <c r="AO2758" t="s">
        <v>10751</v>
      </c>
      <c r="AP2758">
        <v>0.99199999999999999</v>
      </c>
      <c r="AQ2758" t="s">
        <v>10751</v>
      </c>
      <c r="AR2758" t="s">
        <v>10751</v>
      </c>
      <c r="AS2758" t="s">
        <v>10751</v>
      </c>
      <c r="AT2758" t="s">
        <v>10751</v>
      </c>
      <c r="AU2758" t="s">
        <v>10751</v>
      </c>
      <c r="AV2758">
        <v>3.8</v>
      </c>
      <c r="AW2758" t="s">
        <v>10751</v>
      </c>
      <c r="AX2758">
        <v>7.6</v>
      </c>
      <c r="AY2758">
        <v>1</v>
      </c>
      <c r="AZ2758" t="s">
        <v>10751</v>
      </c>
      <c r="BA2758" t="s">
        <v>10751</v>
      </c>
      <c r="BB2758" t="s">
        <v>10751</v>
      </c>
      <c r="BC2758" t="s">
        <v>10751</v>
      </c>
      <c r="BD2758" t="s">
        <v>10751</v>
      </c>
    </row>
    <row r="2759" spans="1:56">
      <c r="A2759" t="s">
        <v>10755</v>
      </c>
      <c r="B2759">
        <v>5000</v>
      </c>
      <c r="C2759">
        <v>1992</v>
      </c>
      <c r="D2759">
        <v>92</v>
      </c>
      <c r="E2759">
        <v>7.5570000000000003E-3</v>
      </c>
      <c r="F2759">
        <v>17.539200000000001</v>
      </c>
      <c r="H2759">
        <v>14.66366</v>
      </c>
      <c r="I2759">
        <f t="shared" si="49"/>
        <v>0.11081327862000001</v>
      </c>
      <c r="K2759">
        <v>13.089090000000001</v>
      </c>
      <c r="L2759">
        <v>16.729040000000001</v>
      </c>
      <c r="M2759">
        <v>606.37630000000001</v>
      </c>
      <c r="N2759">
        <v>679.33587</v>
      </c>
      <c r="O2759">
        <v>531.49769000000003</v>
      </c>
      <c r="P2759" t="s">
        <v>10751</v>
      </c>
      <c r="Q2759">
        <v>305.274</v>
      </c>
      <c r="R2759">
        <v>169.42410000000001</v>
      </c>
      <c r="S2759">
        <v>12.4163</v>
      </c>
      <c r="T2759">
        <v>0.55703400000000003</v>
      </c>
      <c r="U2759">
        <v>3.3884999999999998E-2</v>
      </c>
      <c r="V2759">
        <v>36.898449999999997</v>
      </c>
      <c r="W2759" t="s">
        <v>10751</v>
      </c>
      <c r="X2759">
        <v>0.154</v>
      </c>
      <c r="Y2759">
        <v>0.84599999999999997</v>
      </c>
      <c r="Z2759" t="s">
        <v>10751</v>
      </c>
      <c r="AA2759">
        <v>0.186</v>
      </c>
      <c r="AB2759">
        <v>0.81399999999999995</v>
      </c>
      <c r="AC2759" t="s">
        <v>10751</v>
      </c>
      <c r="AD2759" t="s">
        <v>10751</v>
      </c>
      <c r="AE2759" t="s">
        <v>10751</v>
      </c>
      <c r="AF2759" t="s">
        <v>10751</v>
      </c>
      <c r="AG2759">
        <v>0.9</v>
      </c>
      <c r="AH2759">
        <v>9.5000000000000001E-2</v>
      </c>
      <c r="AI2759">
        <v>5.0000000000000001E-3</v>
      </c>
      <c r="AJ2759">
        <v>5.0000000000000001E-3</v>
      </c>
      <c r="AK2759" t="s">
        <v>10751</v>
      </c>
      <c r="AL2759" t="s">
        <v>10751</v>
      </c>
      <c r="AM2759" t="s">
        <v>10751</v>
      </c>
      <c r="AN2759" t="s">
        <v>10751</v>
      </c>
      <c r="AO2759" t="s">
        <v>10751</v>
      </c>
      <c r="AP2759">
        <v>0.995</v>
      </c>
      <c r="AQ2759" t="s">
        <v>10751</v>
      </c>
      <c r="AR2759" t="s">
        <v>10751</v>
      </c>
      <c r="AS2759" t="s">
        <v>10751</v>
      </c>
      <c r="AT2759" t="s">
        <v>10751</v>
      </c>
      <c r="AU2759" t="s">
        <v>10751</v>
      </c>
      <c r="AV2759">
        <v>3.8</v>
      </c>
      <c r="AW2759" t="s">
        <v>10751</v>
      </c>
      <c r="AX2759">
        <v>7.1</v>
      </c>
      <c r="AY2759">
        <v>1</v>
      </c>
      <c r="AZ2759" t="s">
        <v>10751</v>
      </c>
      <c r="BA2759" t="s">
        <v>10751</v>
      </c>
      <c r="BB2759" t="s">
        <v>10751</v>
      </c>
      <c r="BC2759" t="s">
        <v>10751</v>
      </c>
      <c r="BD2759" t="s">
        <v>10751</v>
      </c>
    </row>
    <row r="2760" spans="1:56">
      <c r="A2760" t="s">
        <v>10755</v>
      </c>
      <c r="B2760">
        <v>5000</v>
      </c>
      <c r="C2760">
        <v>1993</v>
      </c>
      <c r="D2760">
        <v>101</v>
      </c>
      <c r="E2760">
        <v>7.6449999999999999E-3</v>
      </c>
      <c r="F2760">
        <v>17.709669999999999</v>
      </c>
      <c r="H2760">
        <v>14.767989999999999</v>
      </c>
      <c r="I2760">
        <f t="shared" si="49"/>
        <v>0.11290128355</v>
      </c>
      <c r="K2760">
        <v>13.11877</v>
      </c>
      <c r="L2760">
        <v>16.89621</v>
      </c>
      <c r="M2760">
        <v>601.77467999999999</v>
      </c>
      <c r="N2760">
        <v>677.42614000000003</v>
      </c>
      <c r="O2760">
        <v>525.97604999999999</v>
      </c>
      <c r="P2760" t="s">
        <v>10751</v>
      </c>
      <c r="Q2760">
        <v>305.90230000000003</v>
      </c>
      <c r="R2760">
        <v>184.4237</v>
      </c>
      <c r="S2760">
        <v>10.9641</v>
      </c>
      <c r="T2760">
        <v>0.607209</v>
      </c>
      <c r="U2760">
        <v>3.6885000000000001E-2</v>
      </c>
      <c r="V2760">
        <v>37.0989</v>
      </c>
      <c r="W2760" t="s">
        <v>10751</v>
      </c>
      <c r="X2760">
        <v>0.183</v>
      </c>
      <c r="Y2760">
        <v>0.81699999999999995</v>
      </c>
      <c r="Z2760" t="s">
        <v>10751</v>
      </c>
      <c r="AA2760">
        <v>0.13600000000000001</v>
      </c>
      <c r="AB2760">
        <v>0.86399999999999999</v>
      </c>
      <c r="AC2760" t="s">
        <v>10751</v>
      </c>
      <c r="AD2760" t="s">
        <v>10751</v>
      </c>
      <c r="AE2760" t="s">
        <v>10751</v>
      </c>
      <c r="AF2760" t="s">
        <v>10751</v>
      </c>
      <c r="AG2760">
        <v>0.94299999999999995</v>
      </c>
      <c r="AH2760">
        <v>5.7000000000000002E-2</v>
      </c>
      <c r="AI2760" t="s">
        <v>10751</v>
      </c>
      <c r="AJ2760" t="s">
        <v>10751</v>
      </c>
      <c r="AK2760" t="s">
        <v>10751</v>
      </c>
      <c r="AL2760" t="s">
        <v>10751</v>
      </c>
      <c r="AM2760" t="s">
        <v>10751</v>
      </c>
      <c r="AN2760" t="s">
        <v>10751</v>
      </c>
      <c r="AO2760" t="s">
        <v>10751</v>
      </c>
      <c r="AP2760">
        <v>1</v>
      </c>
      <c r="AQ2760" t="s">
        <v>10751</v>
      </c>
      <c r="AR2760" t="s">
        <v>10751</v>
      </c>
      <c r="AS2760" t="s">
        <v>10751</v>
      </c>
      <c r="AT2760" t="s">
        <v>10751</v>
      </c>
      <c r="AU2760" t="s">
        <v>10751</v>
      </c>
      <c r="AV2760">
        <v>3.9</v>
      </c>
      <c r="AW2760" t="s">
        <v>10751</v>
      </c>
      <c r="AX2760">
        <v>7.1</v>
      </c>
      <c r="AY2760">
        <v>1</v>
      </c>
      <c r="AZ2760" t="s">
        <v>10751</v>
      </c>
      <c r="BA2760" t="s">
        <v>10751</v>
      </c>
      <c r="BB2760" t="s">
        <v>10751</v>
      </c>
      <c r="BC2760" t="s">
        <v>10751</v>
      </c>
      <c r="BD2760" t="s">
        <v>10751</v>
      </c>
    </row>
    <row r="2761" spans="1:56">
      <c r="A2761" t="s">
        <v>10755</v>
      </c>
      <c r="B2761">
        <v>5000</v>
      </c>
      <c r="C2761">
        <v>1994</v>
      </c>
      <c r="D2761">
        <v>108</v>
      </c>
      <c r="E2761">
        <v>7.6790000000000001E-3</v>
      </c>
      <c r="F2761">
        <v>17.632840000000002</v>
      </c>
      <c r="H2761">
        <v>14.695869999999999</v>
      </c>
      <c r="I2761">
        <f t="shared" si="49"/>
        <v>0.11284958572999999</v>
      </c>
      <c r="K2761">
        <v>12.88325</v>
      </c>
      <c r="L2761">
        <v>17.043780000000002</v>
      </c>
      <c r="M2761">
        <v>604.72753</v>
      </c>
      <c r="N2761">
        <v>689.81065000000001</v>
      </c>
      <c r="O2761">
        <v>521.42191000000003</v>
      </c>
      <c r="P2761" t="s">
        <v>10751</v>
      </c>
      <c r="Q2761">
        <v>307.69389999999999</v>
      </c>
      <c r="R2761">
        <v>190.32329999999999</v>
      </c>
      <c r="S2761">
        <v>10.6723</v>
      </c>
      <c r="T2761">
        <v>0.62273900000000004</v>
      </c>
      <c r="U2761">
        <v>3.8065000000000002E-2</v>
      </c>
      <c r="V2761">
        <v>36.830109999999998</v>
      </c>
      <c r="W2761" t="s">
        <v>10751</v>
      </c>
      <c r="X2761">
        <v>0.183</v>
      </c>
      <c r="Y2761">
        <v>0.81699999999999995</v>
      </c>
      <c r="Z2761" t="s">
        <v>10751</v>
      </c>
      <c r="AA2761">
        <v>0.12</v>
      </c>
      <c r="AB2761">
        <v>0.88</v>
      </c>
      <c r="AC2761" t="s">
        <v>10751</v>
      </c>
      <c r="AD2761" t="s">
        <v>10751</v>
      </c>
      <c r="AE2761" t="s">
        <v>10751</v>
      </c>
      <c r="AF2761" t="s">
        <v>10751</v>
      </c>
      <c r="AG2761">
        <v>0.98</v>
      </c>
      <c r="AH2761">
        <v>0.02</v>
      </c>
      <c r="AI2761" t="s">
        <v>10751</v>
      </c>
      <c r="AJ2761" t="s">
        <v>10751</v>
      </c>
      <c r="AK2761" t="s">
        <v>10751</v>
      </c>
      <c r="AL2761" t="s">
        <v>10751</v>
      </c>
      <c r="AM2761" t="s">
        <v>10751</v>
      </c>
      <c r="AN2761" t="s">
        <v>10751</v>
      </c>
      <c r="AO2761" t="s">
        <v>10751</v>
      </c>
      <c r="AP2761">
        <v>1</v>
      </c>
      <c r="AQ2761" t="s">
        <v>10751</v>
      </c>
      <c r="AR2761" t="s">
        <v>10751</v>
      </c>
      <c r="AS2761" t="s">
        <v>10751</v>
      </c>
      <c r="AT2761" t="s">
        <v>10751</v>
      </c>
      <c r="AU2761" t="s">
        <v>10751</v>
      </c>
      <c r="AV2761">
        <v>3.9</v>
      </c>
      <c r="AW2761" t="s">
        <v>10751</v>
      </c>
      <c r="AX2761">
        <v>7.2</v>
      </c>
      <c r="AY2761">
        <v>1</v>
      </c>
      <c r="AZ2761" t="s">
        <v>10751</v>
      </c>
      <c r="BA2761" t="s">
        <v>10751</v>
      </c>
      <c r="BB2761" t="s">
        <v>10751</v>
      </c>
      <c r="BC2761" t="s">
        <v>10751</v>
      </c>
      <c r="BD2761" t="s">
        <v>10751</v>
      </c>
    </row>
    <row r="2762" spans="1:56">
      <c r="A2762" t="s">
        <v>10755</v>
      </c>
      <c r="B2762">
        <v>5000</v>
      </c>
      <c r="C2762">
        <v>1995</v>
      </c>
      <c r="D2762">
        <v>106</v>
      </c>
      <c r="E2762">
        <v>7.0130000000000001E-3</v>
      </c>
      <c r="F2762">
        <v>17.770569999999999</v>
      </c>
      <c r="H2762">
        <v>14.739710000000001</v>
      </c>
      <c r="I2762">
        <f t="shared" ref="I2762:I2825" si="50">IFERROR(H2762*E2762,"")</f>
        <v>0.10336958623</v>
      </c>
      <c r="K2762">
        <v>13.01904</v>
      </c>
      <c r="L2762">
        <v>16.868310000000001</v>
      </c>
      <c r="M2762">
        <v>602.92891999999995</v>
      </c>
      <c r="N2762">
        <v>682.61545999999998</v>
      </c>
      <c r="O2762">
        <v>526.84582999999998</v>
      </c>
      <c r="P2762" t="s">
        <v>10751</v>
      </c>
      <c r="Q2762">
        <v>302.43950000000001</v>
      </c>
      <c r="R2762">
        <v>183.6789</v>
      </c>
      <c r="S2762">
        <v>11.240500000000001</v>
      </c>
      <c r="T2762">
        <v>0.61271399999999998</v>
      </c>
      <c r="U2762">
        <v>3.6735999999999998E-2</v>
      </c>
      <c r="V2762">
        <v>36.922919999999998</v>
      </c>
      <c r="W2762">
        <v>1.7000000000000001E-2</v>
      </c>
      <c r="X2762">
        <v>0.22700000000000001</v>
      </c>
      <c r="Y2762">
        <v>0.75600000000000001</v>
      </c>
      <c r="Z2762">
        <v>7.0000000000000001E-3</v>
      </c>
      <c r="AA2762">
        <v>0.123</v>
      </c>
      <c r="AB2762">
        <v>0.87</v>
      </c>
      <c r="AC2762" t="s">
        <v>10751</v>
      </c>
      <c r="AD2762" t="s">
        <v>10751</v>
      </c>
      <c r="AE2762" t="s">
        <v>10751</v>
      </c>
      <c r="AF2762" t="s">
        <v>10751</v>
      </c>
      <c r="AG2762">
        <v>0.90200000000000002</v>
      </c>
      <c r="AH2762">
        <v>9.8000000000000004E-2</v>
      </c>
      <c r="AI2762" t="s">
        <v>10751</v>
      </c>
      <c r="AJ2762" t="s">
        <v>10751</v>
      </c>
      <c r="AK2762" t="s">
        <v>10751</v>
      </c>
      <c r="AL2762" t="s">
        <v>10751</v>
      </c>
      <c r="AM2762" t="s">
        <v>10751</v>
      </c>
      <c r="AN2762" t="s">
        <v>10751</v>
      </c>
      <c r="AO2762" t="s">
        <v>10751</v>
      </c>
      <c r="AP2762">
        <v>1</v>
      </c>
      <c r="AQ2762" t="s">
        <v>10751</v>
      </c>
      <c r="AR2762" t="s">
        <v>10751</v>
      </c>
      <c r="AS2762" t="s">
        <v>10751</v>
      </c>
      <c r="AT2762" t="s">
        <v>10751</v>
      </c>
      <c r="AU2762" t="s">
        <v>10751</v>
      </c>
      <c r="AV2762">
        <v>3.9</v>
      </c>
      <c r="AW2762" t="s">
        <v>10751</v>
      </c>
      <c r="AX2762">
        <v>7</v>
      </c>
      <c r="AY2762">
        <v>0.99299999999999999</v>
      </c>
      <c r="AZ2762">
        <v>7.0000000000000001E-3</v>
      </c>
      <c r="BA2762" t="s">
        <v>10751</v>
      </c>
      <c r="BB2762" t="s">
        <v>10751</v>
      </c>
      <c r="BC2762" t="s">
        <v>10751</v>
      </c>
      <c r="BD2762" t="s">
        <v>10751</v>
      </c>
    </row>
    <row r="2763" spans="1:56">
      <c r="A2763" t="s">
        <v>10755</v>
      </c>
      <c r="B2763">
        <v>5000</v>
      </c>
      <c r="C2763">
        <v>1996</v>
      </c>
      <c r="D2763">
        <v>100</v>
      </c>
      <c r="E2763">
        <v>7.6210000000000002E-3</v>
      </c>
      <c r="F2763">
        <v>17.84797</v>
      </c>
      <c r="H2763">
        <v>14.7776</v>
      </c>
      <c r="I2763">
        <f t="shared" si="50"/>
        <v>0.1126200896</v>
      </c>
      <c r="K2763">
        <v>12.949490000000001</v>
      </c>
      <c r="L2763">
        <v>17.018830000000001</v>
      </c>
      <c r="M2763">
        <v>601.38309000000004</v>
      </c>
      <c r="N2763">
        <v>686.28192999999999</v>
      </c>
      <c r="O2763">
        <v>522.18631000000005</v>
      </c>
      <c r="P2763" t="s">
        <v>10751</v>
      </c>
      <c r="Q2763">
        <v>316.82499999999999</v>
      </c>
      <c r="R2763">
        <v>203.49019999999999</v>
      </c>
      <c r="S2763">
        <v>10.957800000000001</v>
      </c>
      <c r="T2763">
        <v>0.64399300000000004</v>
      </c>
      <c r="U2763">
        <v>4.0697999999999998E-2</v>
      </c>
      <c r="V2763">
        <v>37.037750000000003</v>
      </c>
      <c r="W2763" t="s">
        <v>10751</v>
      </c>
      <c r="X2763">
        <v>0.152</v>
      </c>
      <c r="Y2763">
        <v>0.84799999999999998</v>
      </c>
      <c r="Z2763" t="s">
        <v>10751</v>
      </c>
      <c r="AA2763">
        <v>6.9000000000000006E-2</v>
      </c>
      <c r="AB2763">
        <v>0.93100000000000005</v>
      </c>
      <c r="AC2763" t="s">
        <v>10751</v>
      </c>
      <c r="AD2763" t="s">
        <v>10751</v>
      </c>
      <c r="AE2763" t="s">
        <v>10751</v>
      </c>
      <c r="AF2763" t="s">
        <v>10751</v>
      </c>
      <c r="AG2763">
        <v>1</v>
      </c>
      <c r="AH2763" t="s">
        <v>10751</v>
      </c>
      <c r="AI2763" t="s">
        <v>10751</v>
      </c>
      <c r="AJ2763" t="s">
        <v>10751</v>
      </c>
      <c r="AK2763" t="s">
        <v>10751</v>
      </c>
      <c r="AL2763" t="s">
        <v>10751</v>
      </c>
      <c r="AM2763" t="s">
        <v>10751</v>
      </c>
      <c r="AN2763" t="s">
        <v>10751</v>
      </c>
      <c r="AO2763" t="s">
        <v>10751</v>
      </c>
      <c r="AP2763">
        <v>1</v>
      </c>
      <c r="AQ2763" t="s">
        <v>10751</v>
      </c>
      <c r="AR2763" t="s">
        <v>10751</v>
      </c>
      <c r="AS2763" t="s">
        <v>10751</v>
      </c>
      <c r="AT2763" t="s">
        <v>10751</v>
      </c>
      <c r="AU2763" t="s">
        <v>10751</v>
      </c>
      <c r="AV2763">
        <v>3.9</v>
      </c>
      <c r="AW2763" t="s">
        <v>10751</v>
      </c>
      <c r="AX2763">
        <v>7.3</v>
      </c>
      <c r="AY2763">
        <v>1</v>
      </c>
      <c r="AZ2763" t="s">
        <v>10751</v>
      </c>
      <c r="BA2763" t="s">
        <v>10751</v>
      </c>
      <c r="BB2763" t="s">
        <v>10751</v>
      </c>
      <c r="BC2763" t="s">
        <v>10751</v>
      </c>
      <c r="BD2763" t="s">
        <v>10751</v>
      </c>
    </row>
    <row r="2764" spans="1:56">
      <c r="A2764" t="s">
        <v>10755</v>
      </c>
      <c r="B2764">
        <v>5000</v>
      </c>
      <c r="C2764">
        <v>1997</v>
      </c>
      <c r="D2764">
        <v>136</v>
      </c>
      <c r="E2764">
        <v>9.3729999999999994E-3</v>
      </c>
      <c r="F2764">
        <v>19.019449999999999</v>
      </c>
      <c r="H2764">
        <v>15.695349999999999</v>
      </c>
      <c r="I2764">
        <f t="shared" si="50"/>
        <v>0.14711251554999999</v>
      </c>
      <c r="K2764">
        <v>13.67445</v>
      </c>
      <c r="L2764">
        <v>18.137260000000001</v>
      </c>
      <c r="M2764">
        <v>566.21864000000005</v>
      </c>
      <c r="N2764">
        <v>649.89805999999999</v>
      </c>
      <c r="O2764">
        <v>489.98579999999998</v>
      </c>
      <c r="P2764" t="s">
        <v>10751</v>
      </c>
      <c r="Q2764">
        <v>295.86739999999998</v>
      </c>
      <c r="R2764">
        <v>218.82730000000001</v>
      </c>
      <c r="S2764">
        <v>10.3756</v>
      </c>
      <c r="T2764">
        <v>0.74285599999999996</v>
      </c>
      <c r="U2764">
        <v>4.3764999999999998E-2</v>
      </c>
      <c r="V2764">
        <v>39.295059999999999</v>
      </c>
      <c r="W2764" t="s">
        <v>10751</v>
      </c>
      <c r="X2764">
        <v>0.16900000000000001</v>
      </c>
      <c r="Y2764">
        <v>0.83099999999999996</v>
      </c>
      <c r="Z2764" t="s">
        <v>10751</v>
      </c>
      <c r="AA2764" t="s">
        <v>10751</v>
      </c>
      <c r="AB2764">
        <v>1</v>
      </c>
      <c r="AC2764" t="s">
        <v>10751</v>
      </c>
      <c r="AD2764" t="s">
        <v>10751</v>
      </c>
      <c r="AE2764" t="s">
        <v>10751</v>
      </c>
      <c r="AF2764" t="s">
        <v>10751</v>
      </c>
      <c r="AG2764">
        <v>1</v>
      </c>
      <c r="AH2764" t="s">
        <v>10751</v>
      </c>
      <c r="AI2764" t="s">
        <v>10751</v>
      </c>
      <c r="AJ2764" t="s">
        <v>10751</v>
      </c>
      <c r="AK2764" t="s">
        <v>10751</v>
      </c>
      <c r="AL2764" t="s">
        <v>10751</v>
      </c>
      <c r="AM2764" t="s">
        <v>10751</v>
      </c>
      <c r="AN2764" t="s">
        <v>10751</v>
      </c>
      <c r="AO2764" t="s">
        <v>10751</v>
      </c>
      <c r="AP2764">
        <v>1</v>
      </c>
      <c r="AQ2764" t="s">
        <v>10751</v>
      </c>
      <c r="AR2764" t="s">
        <v>10751</v>
      </c>
      <c r="AS2764" t="s">
        <v>10751</v>
      </c>
      <c r="AT2764" t="s">
        <v>10751</v>
      </c>
      <c r="AU2764" t="s">
        <v>10751</v>
      </c>
      <c r="AV2764">
        <v>4</v>
      </c>
      <c r="AW2764" t="s">
        <v>10751</v>
      </c>
      <c r="AX2764">
        <v>7.2</v>
      </c>
      <c r="AY2764">
        <v>1</v>
      </c>
      <c r="AZ2764" t="s">
        <v>10751</v>
      </c>
      <c r="BA2764" t="s">
        <v>10751</v>
      </c>
      <c r="BB2764" t="s">
        <v>10751</v>
      </c>
      <c r="BC2764" t="s">
        <v>10751</v>
      </c>
      <c r="BD2764" t="s">
        <v>10751</v>
      </c>
    </row>
    <row r="2765" spans="1:56">
      <c r="A2765" t="s">
        <v>10755</v>
      </c>
      <c r="B2765">
        <v>5000</v>
      </c>
      <c r="C2765">
        <v>1998</v>
      </c>
      <c r="D2765">
        <v>135</v>
      </c>
      <c r="E2765">
        <v>9.3209999999999994E-3</v>
      </c>
      <c r="F2765">
        <v>18.648109999999999</v>
      </c>
      <c r="H2765">
        <v>15.366770000000001</v>
      </c>
      <c r="I2765">
        <f t="shared" si="50"/>
        <v>0.14323366317</v>
      </c>
      <c r="K2765">
        <v>13.298920000000001</v>
      </c>
      <c r="L2765">
        <v>17.834579999999999</v>
      </c>
      <c r="M2765">
        <v>578.32596000000001</v>
      </c>
      <c r="N2765">
        <v>668.24974999999995</v>
      </c>
      <c r="O2765">
        <v>498.30153000000001</v>
      </c>
      <c r="P2765" t="s">
        <v>10751</v>
      </c>
      <c r="Q2765">
        <v>294.70299999999997</v>
      </c>
      <c r="R2765">
        <v>216.65440000000001</v>
      </c>
      <c r="S2765">
        <v>10.7544</v>
      </c>
      <c r="T2765">
        <v>0.737923</v>
      </c>
      <c r="U2765">
        <v>4.3331000000000001E-2</v>
      </c>
      <c r="V2765">
        <v>38.513159999999999</v>
      </c>
      <c r="W2765" t="s">
        <v>10751</v>
      </c>
      <c r="X2765">
        <v>0.153</v>
      </c>
      <c r="Y2765">
        <v>0.84699999999999998</v>
      </c>
      <c r="Z2765" t="s">
        <v>10751</v>
      </c>
      <c r="AA2765" t="s">
        <v>10751</v>
      </c>
      <c r="AB2765">
        <v>1</v>
      </c>
      <c r="AC2765" t="s">
        <v>10751</v>
      </c>
      <c r="AD2765" t="s">
        <v>10751</v>
      </c>
      <c r="AE2765" t="s">
        <v>10751</v>
      </c>
      <c r="AF2765" t="s">
        <v>10751</v>
      </c>
      <c r="AG2765">
        <v>1</v>
      </c>
      <c r="AH2765" t="s">
        <v>10751</v>
      </c>
      <c r="AI2765" t="s">
        <v>10751</v>
      </c>
      <c r="AJ2765" t="s">
        <v>10751</v>
      </c>
      <c r="AK2765" t="s">
        <v>10751</v>
      </c>
      <c r="AL2765" t="s">
        <v>10751</v>
      </c>
      <c r="AM2765" t="s">
        <v>10751</v>
      </c>
      <c r="AN2765" t="s">
        <v>10751</v>
      </c>
      <c r="AO2765" t="s">
        <v>10751</v>
      </c>
      <c r="AP2765">
        <v>1</v>
      </c>
      <c r="AQ2765" t="s">
        <v>10751</v>
      </c>
      <c r="AR2765" t="s">
        <v>10751</v>
      </c>
      <c r="AS2765" t="s">
        <v>10751</v>
      </c>
      <c r="AT2765" t="s">
        <v>10751</v>
      </c>
      <c r="AU2765" t="s">
        <v>10751</v>
      </c>
      <c r="AV2765">
        <v>4</v>
      </c>
      <c r="AW2765" t="s">
        <v>10751</v>
      </c>
      <c r="AX2765">
        <v>7.1</v>
      </c>
      <c r="AY2765">
        <v>1</v>
      </c>
      <c r="AZ2765" t="s">
        <v>10751</v>
      </c>
      <c r="BA2765" t="s">
        <v>10751</v>
      </c>
      <c r="BB2765" t="s">
        <v>10751</v>
      </c>
      <c r="BC2765" t="s">
        <v>10751</v>
      </c>
      <c r="BD2765" t="s">
        <v>10751</v>
      </c>
    </row>
    <row r="2766" spans="1:56">
      <c r="A2766" t="s">
        <v>10755</v>
      </c>
      <c r="B2766">
        <v>5000</v>
      </c>
      <c r="C2766">
        <v>1999</v>
      </c>
      <c r="D2766">
        <v>176</v>
      </c>
      <c r="E2766">
        <v>1.1547E-2</v>
      </c>
      <c r="F2766">
        <v>18.21153</v>
      </c>
      <c r="H2766">
        <v>14.962630000000001</v>
      </c>
      <c r="I2766">
        <f t="shared" si="50"/>
        <v>0.17277348861</v>
      </c>
      <c r="K2766">
        <v>12.956020000000001</v>
      </c>
      <c r="L2766">
        <v>17.289239999999999</v>
      </c>
      <c r="M2766">
        <v>593.94627000000003</v>
      </c>
      <c r="N2766">
        <v>685.93587000000002</v>
      </c>
      <c r="O2766">
        <v>514.01917000000003</v>
      </c>
      <c r="P2766" t="s">
        <v>10751</v>
      </c>
      <c r="Q2766">
        <v>296.27359999999999</v>
      </c>
      <c r="R2766">
        <v>218.59719999999999</v>
      </c>
      <c r="S2766">
        <v>10.6373</v>
      </c>
      <c r="T2766">
        <v>0.74143499999999996</v>
      </c>
      <c r="U2766">
        <v>4.3719000000000001E-2</v>
      </c>
      <c r="V2766">
        <v>37.438360000000003</v>
      </c>
      <c r="W2766">
        <v>1E-3</v>
      </c>
      <c r="X2766">
        <v>0.113</v>
      </c>
      <c r="Y2766">
        <v>0.88600000000000001</v>
      </c>
      <c r="Z2766" t="s">
        <v>10751</v>
      </c>
      <c r="AA2766" t="s">
        <v>10751</v>
      </c>
      <c r="AB2766">
        <v>1</v>
      </c>
      <c r="AC2766" t="s">
        <v>10751</v>
      </c>
      <c r="AD2766" t="s">
        <v>10751</v>
      </c>
      <c r="AE2766" t="s">
        <v>10751</v>
      </c>
      <c r="AF2766" t="s">
        <v>10751</v>
      </c>
      <c r="AG2766">
        <v>1</v>
      </c>
      <c r="AH2766" t="s">
        <v>10751</v>
      </c>
      <c r="AI2766" t="s">
        <v>10751</v>
      </c>
      <c r="AJ2766" t="s">
        <v>10751</v>
      </c>
      <c r="AK2766" t="s">
        <v>10751</v>
      </c>
      <c r="AL2766" t="s">
        <v>10751</v>
      </c>
      <c r="AM2766" t="s">
        <v>10751</v>
      </c>
      <c r="AN2766" t="s">
        <v>10751</v>
      </c>
      <c r="AO2766" t="s">
        <v>10751</v>
      </c>
      <c r="AP2766">
        <v>1</v>
      </c>
      <c r="AQ2766" t="s">
        <v>10751</v>
      </c>
      <c r="AR2766" t="s">
        <v>10751</v>
      </c>
      <c r="AS2766" t="s">
        <v>10751</v>
      </c>
      <c r="AT2766">
        <v>1E-3</v>
      </c>
      <c r="AU2766" t="s">
        <v>10751</v>
      </c>
      <c r="AV2766">
        <v>4</v>
      </c>
      <c r="AW2766" t="s">
        <v>10751</v>
      </c>
      <c r="AX2766">
        <v>7.2</v>
      </c>
      <c r="AY2766">
        <v>1</v>
      </c>
      <c r="AZ2766" t="s">
        <v>10751</v>
      </c>
      <c r="BA2766" t="s">
        <v>10751</v>
      </c>
      <c r="BB2766" t="s">
        <v>10751</v>
      </c>
      <c r="BC2766" t="s">
        <v>10751</v>
      </c>
      <c r="BD2766" t="s">
        <v>10751</v>
      </c>
    </row>
    <row r="2767" spans="1:56">
      <c r="A2767" t="s">
        <v>10755</v>
      </c>
      <c r="B2767">
        <v>5000</v>
      </c>
      <c r="C2767">
        <v>2000</v>
      </c>
      <c r="D2767">
        <v>145</v>
      </c>
      <c r="E2767">
        <v>8.7580000000000002E-3</v>
      </c>
      <c r="F2767">
        <v>18.377130000000001</v>
      </c>
      <c r="H2767">
        <v>15.014200000000001</v>
      </c>
      <c r="I2767">
        <f t="shared" si="50"/>
        <v>0.1314943636</v>
      </c>
      <c r="K2767">
        <v>13.102790000000001</v>
      </c>
      <c r="L2767">
        <v>17.133410000000001</v>
      </c>
      <c r="M2767">
        <v>591.90651000000003</v>
      </c>
      <c r="N2767">
        <v>678.25253999999995</v>
      </c>
      <c r="O2767">
        <v>518.69404999999995</v>
      </c>
      <c r="P2767" t="s">
        <v>10751</v>
      </c>
      <c r="Q2767">
        <v>291.9341</v>
      </c>
      <c r="R2767">
        <v>218.68700000000001</v>
      </c>
      <c r="S2767">
        <v>10.2028</v>
      </c>
      <c r="T2767">
        <v>0.75106700000000004</v>
      </c>
      <c r="U2767">
        <v>4.3736999999999998E-2</v>
      </c>
      <c r="V2767">
        <v>37.61739</v>
      </c>
      <c r="W2767" t="s">
        <v>10751</v>
      </c>
      <c r="X2767">
        <v>0.16700000000000001</v>
      </c>
      <c r="Y2767">
        <v>0.83299999999999996</v>
      </c>
      <c r="Z2767" t="s">
        <v>10751</v>
      </c>
      <c r="AA2767" t="s">
        <v>10751</v>
      </c>
      <c r="AB2767">
        <v>1</v>
      </c>
      <c r="AC2767" t="s">
        <v>10751</v>
      </c>
      <c r="AD2767" t="s">
        <v>10751</v>
      </c>
      <c r="AE2767" t="s">
        <v>10751</v>
      </c>
      <c r="AF2767" t="s">
        <v>10751</v>
      </c>
      <c r="AG2767">
        <v>1</v>
      </c>
      <c r="AH2767" t="s">
        <v>10751</v>
      </c>
      <c r="AI2767" t="s">
        <v>10751</v>
      </c>
      <c r="AJ2767" t="s">
        <v>10751</v>
      </c>
      <c r="AK2767" t="s">
        <v>10751</v>
      </c>
      <c r="AL2767" t="s">
        <v>10751</v>
      </c>
      <c r="AM2767" t="s">
        <v>10751</v>
      </c>
      <c r="AN2767" t="s">
        <v>10751</v>
      </c>
      <c r="AO2767" t="s">
        <v>10751</v>
      </c>
      <c r="AP2767">
        <v>1</v>
      </c>
      <c r="AQ2767" t="s">
        <v>10751</v>
      </c>
      <c r="AR2767" t="s">
        <v>10751</v>
      </c>
      <c r="AS2767" t="s">
        <v>10751</v>
      </c>
      <c r="AT2767" t="s">
        <v>10751</v>
      </c>
      <c r="AU2767" t="s">
        <v>10751</v>
      </c>
      <c r="AV2767">
        <v>4</v>
      </c>
      <c r="AW2767" t="s">
        <v>10751</v>
      </c>
      <c r="AX2767">
        <v>7</v>
      </c>
      <c r="AY2767">
        <v>1</v>
      </c>
      <c r="AZ2767" t="s">
        <v>10751</v>
      </c>
      <c r="BA2767" t="s">
        <v>10751</v>
      </c>
      <c r="BB2767" t="s">
        <v>10751</v>
      </c>
      <c r="BC2767" t="s">
        <v>10751</v>
      </c>
      <c r="BD2767" t="s">
        <v>10751</v>
      </c>
    </row>
    <row r="2768" spans="1:56">
      <c r="A2768" t="s">
        <v>10755</v>
      </c>
      <c r="B2768">
        <v>5000</v>
      </c>
      <c r="C2768">
        <v>2001</v>
      </c>
      <c r="D2768">
        <v>174</v>
      </c>
      <c r="E2768">
        <v>1.1140000000000001E-2</v>
      </c>
      <c r="F2768">
        <v>19.050799999999999</v>
      </c>
      <c r="H2768">
        <v>15.541869999999999</v>
      </c>
      <c r="I2768">
        <f t="shared" si="50"/>
        <v>0.17313643179999999</v>
      </c>
      <c r="K2768">
        <v>13.402430000000001</v>
      </c>
      <c r="L2768">
        <v>17.911149999999999</v>
      </c>
      <c r="M2768">
        <v>571.81011999999998</v>
      </c>
      <c r="N2768">
        <v>663.08893</v>
      </c>
      <c r="O2768">
        <v>496.17142000000001</v>
      </c>
      <c r="P2768" t="s">
        <v>10751</v>
      </c>
      <c r="Q2768">
        <v>284.05680000000001</v>
      </c>
      <c r="R2768">
        <v>226.0994</v>
      </c>
      <c r="S2768">
        <v>9.8331999999999997</v>
      </c>
      <c r="T2768">
        <v>0.80010400000000004</v>
      </c>
      <c r="U2768">
        <v>4.5220000000000003E-2</v>
      </c>
      <c r="V2768">
        <v>39.02026</v>
      </c>
      <c r="W2768" t="s">
        <v>10751</v>
      </c>
      <c r="X2768">
        <v>0.127</v>
      </c>
      <c r="Y2768">
        <v>0.873</v>
      </c>
      <c r="Z2768" t="s">
        <v>10751</v>
      </c>
      <c r="AA2768" t="s">
        <v>10751</v>
      </c>
      <c r="AB2768">
        <v>1</v>
      </c>
      <c r="AC2768" t="s">
        <v>10751</v>
      </c>
      <c r="AD2768" t="s">
        <v>10751</v>
      </c>
      <c r="AE2768" t="s">
        <v>10751</v>
      </c>
      <c r="AF2768" t="s">
        <v>10751</v>
      </c>
      <c r="AG2768">
        <v>1</v>
      </c>
      <c r="AH2768" t="s">
        <v>10751</v>
      </c>
      <c r="AI2768" t="s">
        <v>10751</v>
      </c>
      <c r="AJ2768" t="s">
        <v>10751</v>
      </c>
      <c r="AK2768" t="s">
        <v>10751</v>
      </c>
      <c r="AL2768" t="s">
        <v>10751</v>
      </c>
      <c r="AM2768" t="s">
        <v>10751</v>
      </c>
      <c r="AN2768" t="s">
        <v>10751</v>
      </c>
      <c r="AO2768" t="s">
        <v>10751</v>
      </c>
      <c r="AP2768">
        <v>1</v>
      </c>
      <c r="AQ2768" t="s">
        <v>10751</v>
      </c>
      <c r="AR2768" t="s">
        <v>10751</v>
      </c>
      <c r="AS2768" t="s">
        <v>10751</v>
      </c>
      <c r="AT2768" t="s">
        <v>10751</v>
      </c>
      <c r="AU2768" t="s">
        <v>10751</v>
      </c>
      <c r="AV2768">
        <v>4</v>
      </c>
      <c r="AW2768" t="s">
        <v>10751</v>
      </c>
      <c r="AX2768">
        <v>7.3</v>
      </c>
      <c r="AY2768">
        <v>1</v>
      </c>
      <c r="AZ2768" t="s">
        <v>10751</v>
      </c>
      <c r="BA2768" t="s">
        <v>10751</v>
      </c>
      <c r="BB2768" t="s">
        <v>10751</v>
      </c>
      <c r="BC2768" t="s">
        <v>10751</v>
      </c>
      <c r="BD2768" t="s">
        <v>10751</v>
      </c>
    </row>
    <row r="2769" spans="1:56">
      <c r="A2769" t="s">
        <v>10755</v>
      </c>
      <c r="B2769">
        <v>5000</v>
      </c>
      <c r="C2769">
        <v>2002</v>
      </c>
      <c r="D2769">
        <v>155</v>
      </c>
      <c r="E2769">
        <v>9.6179999999999998E-3</v>
      </c>
      <c r="F2769">
        <v>18.664349999999999</v>
      </c>
      <c r="H2769">
        <v>15.15634</v>
      </c>
      <c r="I2769">
        <f t="shared" si="50"/>
        <v>0.14577367812</v>
      </c>
      <c r="K2769">
        <v>13.15024</v>
      </c>
      <c r="L2769">
        <v>17.290459999999999</v>
      </c>
      <c r="M2769">
        <v>586.35544000000004</v>
      </c>
      <c r="N2769">
        <v>675.80511000000001</v>
      </c>
      <c r="O2769">
        <v>513.98289</v>
      </c>
      <c r="P2769" t="s">
        <v>10751</v>
      </c>
      <c r="Q2769">
        <v>261.85210000000001</v>
      </c>
      <c r="R2769">
        <v>209.93440000000001</v>
      </c>
      <c r="S2769">
        <v>10.414400000000001</v>
      </c>
      <c r="T2769">
        <v>0.81276499999999996</v>
      </c>
      <c r="U2769">
        <v>4.1986999999999997E-2</v>
      </c>
      <c r="V2769">
        <v>38.13411</v>
      </c>
      <c r="W2769">
        <v>0.32100000000000001</v>
      </c>
      <c r="X2769">
        <v>0.13300000000000001</v>
      </c>
      <c r="Y2769">
        <v>0.54600000000000004</v>
      </c>
      <c r="Z2769" t="s">
        <v>10751</v>
      </c>
      <c r="AA2769" t="s">
        <v>10751</v>
      </c>
      <c r="AB2769">
        <v>1</v>
      </c>
      <c r="AC2769" t="s">
        <v>10751</v>
      </c>
      <c r="AD2769" t="s">
        <v>10751</v>
      </c>
      <c r="AE2769" t="s">
        <v>10751</v>
      </c>
      <c r="AF2769" t="s">
        <v>10751</v>
      </c>
      <c r="AG2769">
        <v>1</v>
      </c>
      <c r="AH2769" t="s">
        <v>10751</v>
      </c>
      <c r="AI2769" t="s">
        <v>10751</v>
      </c>
      <c r="AJ2769" t="s">
        <v>10751</v>
      </c>
      <c r="AK2769" t="s">
        <v>10751</v>
      </c>
      <c r="AL2769" t="s">
        <v>10751</v>
      </c>
      <c r="AM2769" t="s">
        <v>10751</v>
      </c>
      <c r="AN2769" t="s">
        <v>10751</v>
      </c>
      <c r="AO2769" t="s">
        <v>10751</v>
      </c>
      <c r="AP2769">
        <v>1</v>
      </c>
      <c r="AQ2769" t="s">
        <v>10751</v>
      </c>
      <c r="AR2769" t="s">
        <v>10751</v>
      </c>
      <c r="AS2769" t="s">
        <v>10751</v>
      </c>
      <c r="AT2769">
        <v>0.32100000000000001</v>
      </c>
      <c r="AU2769" t="s">
        <v>10751</v>
      </c>
      <c r="AV2769">
        <v>4.3</v>
      </c>
      <c r="AW2769" t="s">
        <v>10751</v>
      </c>
      <c r="AX2769">
        <v>6.6</v>
      </c>
      <c r="AY2769">
        <v>0.67900000000000005</v>
      </c>
      <c r="AZ2769">
        <v>0.32100000000000001</v>
      </c>
      <c r="BA2769" t="s">
        <v>10751</v>
      </c>
      <c r="BB2769" t="s">
        <v>10751</v>
      </c>
      <c r="BC2769" t="s">
        <v>10751</v>
      </c>
      <c r="BD2769" t="s">
        <v>10751</v>
      </c>
    </row>
    <row r="2770" spans="1:56">
      <c r="A2770" t="s">
        <v>10755</v>
      </c>
      <c r="B2770">
        <v>5000</v>
      </c>
      <c r="C2770">
        <v>2003</v>
      </c>
      <c r="D2770">
        <v>137</v>
      </c>
      <c r="E2770">
        <v>8.6639999999999998E-3</v>
      </c>
      <c r="F2770">
        <v>19.26932</v>
      </c>
      <c r="H2770">
        <v>15.57926</v>
      </c>
      <c r="I2770">
        <f t="shared" si="50"/>
        <v>0.13497870864</v>
      </c>
      <c r="K2770">
        <v>13.502370000000001</v>
      </c>
      <c r="L2770">
        <v>17.735189999999999</v>
      </c>
      <c r="M2770">
        <v>570.43771000000004</v>
      </c>
      <c r="N2770">
        <v>658.18097</v>
      </c>
      <c r="O2770">
        <v>501.09424000000001</v>
      </c>
      <c r="P2770" t="s">
        <v>10751</v>
      </c>
      <c r="Q2770">
        <v>252.32140000000001</v>
      </c>
      <c r="R2770">
        <v>204.5796</v>
      </c>
      <c r="S2770">
        <v>10.496499999999999</v>
      </c>
      <c r="T2770">
        <v>0.82044300000000003</v>
      </c>
      <c r="U2770">
        <v>4.0916000000000001E-2</v>
      </c>
      <c r="V2770">
        <v>39.09845</v>
      </c>
      <c r="W2770">
        <v>0.377</v>
      </c>
      <c r="X2770">
        <v>0.153</v>
      </c>
      <c r="Y2770">
        <v>0.47</v>
      </c>
      <c r="Z2770" t="s">
        <v>10751</v>
      </c>
      <c r="AA2770" t="s">
        <v>10751</v>
      </c>
      <c r="AB2770">
        <v>1</v>
      </c>
      <c r="AC2770" t="s">
        <v>10751</v>
      </c>
      <c r="AD2770" t="s">
        <v>10751</v>
      </c>
      <c r="AE2770" t="s">
        <v>10751</v>
      </c>
      <c r="AF2770" t="s">
        <v>10751</v>
      </c>
      <c r="AG2770">
        <v>1</v>
      </c>
      <c r="AH2770" t="s">
        <v>10751</v>
      </c>
      <c r="AI2770" t="s">
        <v>10751</v>
      </c>
      <c r="AJ2770" t="s">
        <v>10751</v>
      </c>
      <c r="AK2770" t="s">
        <v>10751</v>
      </c>
      <c r="AL2770" t="s">
        <v>10751</v>
      </c>
      <c r="AM2770" t="s">
        <v>10751</v>
      </c>
      <c r="AN2770" t="s">
        <v>10751</v>
      </c>
      <c r="AO2770" t="s">
        <v>10751</v>
      </c>
      <c r="AP2770">
        <v>1</v>
      </c>
      <c r="AQ2770" t="s">
        <v>10751</v>
      </c>
      <c r="AR2770" t="s">
        <v>10751</v>
      </c>
      <c r="AS2770" t="s">
        <v>10751</v>
      </c>
      <c r="AT2770">
        <v>0.377</v>
      </c>
      <c r="AU2770" t="s">
        <v>10751</v>
      </c>
      <c r="AV2770">
        <v>4.4000000000000004</v>
      </c>
      <c r="AW2770" t="s">
        <v>10751</v>
      </c>
      <c r="AX2770">
        <v>6.4</v>
      </c>
      <c r="AY2770">
        <v>0.623</v>
      </c>
      <c r="AZ2770">
        <v>0.377</v>
      </c>
      <c r="BA2770" t="s">
        <v>10751</v>
      </c>
      <c r="BB2770" t="s">
        <v>10751</v>
      </c>
      <c r="BC2770" t="s">
        <v>10751</v>
      </c>
      <c r="BD2770" t="s">
        <v>10751</v>
      </c>
    </row>
    <row r="2771" spans="1:56">
      <c r="A2771" t="s">
        <v>10755</v>
      </c>
      <c r="B2771">
        <v>5000</v>
      </c>
      <c r="C2771">
        <v>2004</v>
      </c>
      <c r="D2771">
        <v>101</v>
      </c>
      <c r="E2771">
        <v>6.4429999999999999E-3</v>
      </c>
      <c r="F2771">
        <v>20.358640000000001</v>
      </c>
      <c r="H2771">
        <v>16.518249999999998</v>
      </c>
      <c r="I2771">
        <f t="shared" si="50"/>
        <v>0.10642708474999998</v>
      </c>
      <c r="K2771">
        <v>13.867520000000001</v>
      </c>
      <c r="L2771">
        <v>19.379660000000001</v>
      </c>
      <c r="M2771">
        <v>538.01090999999997</v>
      </c>
      <c r="N2771">
        <v>640.84996999999998</v>
      </c>
      <c r="O2771">
        <v>458.57353000000001</v>
      </c>
      <c r="P2771" t="s">
        <v>10751</v>
      </c>
      <c r="Q2771">
        <v>241.42230000000001</v>
      </c>
      <c r="R2771">
        <v>205.1885</v>
      </c>
      <c r="S2771">
        <v>10.452199999999999</v>
      </c>
      <c r="T2771">
        <v>0.85714900000000005</v>
      </c>
      <c r="U2771">
        <v>4.1037999999999998E-2</v>
      </c>
      <c r="V2771">
        <v>41.450220000000002</v>
      </c>
      <c r="W2771">
        <v>0.52500000000000002</v>
      </c>
      <c r="X2771">
        <v>0.1</v>
      </c>
      <c r="Y2771">
        <v>0.375</v>
      </c>
      <c r="Z2771" t="s">
        <v>10751</v>
      </c>
      <c r="AA2771" t="s">
        <v>10751</v>
      </c>
      <c r="AB2771">
        <v>1</v>
      </c>
      <c r="AC2771" t="s">
        <v>10751</v>
      </c>
      <c r="AD2771" t="s">
        <v>10751</v>
      </c>
      <c r="AE2771" t="s">
        <v>10751</v>
      </c>
      <c r="AF2771" t="s">
        <v>10751</v>
      </c>
      <c r="AG2771">
        <v>1</v>
      </c>
      <c r="AH2771" t="s">
        <v>10751</v>
      </c>
      <c r="AI2771" t="s">
        <v>10751</v>
      </c>
      <c r="AJ2771" t="s">
        <v>10751</v>
      </c>
      <c r="AK2771" t="s">
        <v>10751</v>
      </c>
      <c r="AL2771" t="s">
        <v>10751</v>
      </c>
      <c r="AM2771" t="s">
        <v>10751</v>
      </c>
      <c r="AN2771" t="s">
        <v>10751</v>
      </c>
      <c r="AO2771" t="s">
        <v>10751</v>
      </c>
      <c r="AP2771">
        <v>1</v>
      </c>
      <c r="AQ2771" t="s">
        <v>10751</v>
      </c>
      <c r="AR2771" t="s">
        <v>10751</v>
      </c>
      <c r="AS2771" t="s">
        <v>10751</v>
      </c>
      <c r="AT2771">
        <v>0.52500000000000002</v>
      </c>
      <c r="AU2771" t="s">
        <v>10751</v>
      </c>
      <c r="AV2771">
        <v>4.5</v>
      </c>
      <c r="AW2771" t="s">
        <v>10751</v>
      </c>
      <c r="AX2771">
        <v>6.4</v>
      </c>
      <c r="AY2771">
        <v>0.47499999999999998</v>
      </c>
      <c r="AZ2771">
        <v>0.52500000000000002</v>
      </c>
      <c r="BA2771" t="s">
        <v>10751</v>
      </c>
      <c r="BB2771" t="s">
        <v>10751</v>
      </c>
      <c r="BC2771" t="s">
        <v>10751</v>
      </c>
      <c r="BD2771" t="s">
        <v>10751</v>
      </c>
    </row>
    <row r="2772" spans="1:56">
      <c r="A2772" t="s">
        <v>10755</v>
      </c>
      <c r="B2772">
        <v>5000</v>
      </c>
      <c r="C2772">
        <v>2005</v>
      </c>
      <c r="D2772">
        <v>130</v>
      </c>
      <c r="E2772">
        <v>8.1810000000000008E-3</v>
      </c>
      <c r="F2772">
        <v>20.664339999999999</v>
      </c>
      <c r="H2772">
        <v>16.709820000000001</v>
      </c>
      <c r="I2772">
        <f t="shared" si="50"/>
        <v>0.13670303742000001</v>
      </c>
      <c r="K2772">
        <v>13.98775</v>
      </c>
      <c r="L2772">
        <v>19.58502</v>
      </c>
      <c r="M2772">
        <v>531.84297000000004</v>
      </c>
      <c r="N2772">
        <v>635.34151999999995</v>
      </c>
      <c r="O2772">
        <v>453.76512000000002</v>
      </c>
      <c r="P2772" t="s">
        <v>10751</v>
      </c>
      <c r="Q2772">
        <v>234.54660000000001</v>
      </c>
      <c r="R2772">
        <v>202.24080000000001</v>
      </c>
      <c r="S2772">
        <v>10.473699999999999</v>
      </c>
      <c r="T2772">
        <v>0.86940799999999996</v>
      </c>
      <c r="U2772">
        <v>4.0447999999999998E-2</v>
      </c>
      <c r="V2772">
        <v>41.914490000000001</v>
      </c>
      <c r="W2772">
        <v>0.58899999999999997</v>
      </c>
      <c r="X2772">
        <v>0.105</v>
      </c>
      <c r="Y2772">
        <v>0.30599999999999999</v>
      </c>
      <c r="Z2772" t="s">
        <v>10751</v>
      </c>
      <c r="AA2772" t="s">
        <v>10751</v>
      </c>
      <c r="AB2772">
        <v>1</v>
      </c>
      <c r="AC2772" t="s">
        <v>10751</v>
      </c>
      <c r="AD2772" t="s">
        <v>10751</v>
      </c>
      <c r="AE2772" t="s">
        <v>10751</v>
      </c>
      <c r="AF2772" t="s">
        <v>10751</v>
      </c>
      <c r="AG2772">
        <v>1</v>
      </c>
      <c r="AH2772" t="s">
        <v>10751</v>
      </c>
      <c r="AI2772" t="s">
        <v>10751</v>
      </c>
      <c r="AJ2772" t="s">
        <v>10751</v>
      </c>
      <c r="AK2772" t="s">
        <v>10751</v>
      </c>
      <c r="AL2772" t="s">
        <v>10751</v>
      </c>
      <c r="AM2772" t="s">
        <v>10751</v>
      </c>
      <c r="AN2772" t="s">
        <v>10751</v>
      </c>
      <c r="AO2772" t="s">
        <v>10751</v>
      </c>
      <c r="AP2772">
        <v>1</v>
      </c>
      <c r="AQ2772" t="s">
        <v>10751</v>
      </c>
      <c r="AR2772" t="s">
        <v>10751</v>
      </c>
      <c r="AS2772" t="s">
        <v>10751</v>
      </c>
      <c r="AT2772">
        <v>0.58899999999999997</v>
      </c>
      <c r="AU2772" t="s">
        <v>10751</v>
      </c>
      <c r="AV2772">
        <v>4.5999999999999996</v>
      </c>
      <c r="AW2772" t="s">
        <v>10751</v>
      </c>
      <c r="AX2772">
        <v>6.3</v>
      </c>
      <c r="AY2772">
        <v>0.41099999999999998</v>
      </c>
      <c r="AZ2772">
        <v>0.58899999999999997</v>
      </c>
      <c r="BA2772" t="s">
        <v>10751</v>
      </c>
      <c r="BB2772" t="s">
        <v>10751</v>
      </c>
      <c r="BC2772" t="s">
        <v>10751</v>
      </c>
      <c r="BD2772" t="s">
        <v>10751</v>
      </c>
    </row>
    <row r="2773" spans="1:56">
      <c r="A2773" t="s">
        <v>10755</v>
      </c>
      <c r="B2773">
        <v>5000</v>
      </c>
      <c r="C2773">
        <v>2006</v>
      </c>
      <c r="D2773">
        <v>63</v>
      </c>
      <c r="E2773">
        <v>4.169E-3</v>
      </c>
      <c r="F2773">
        <v>19.853010000000001</v>
      </c>
      <c r="H2773">
        <v>15.93904</v>
      </c>
      <c r="I2773">
        <f t="shared" si="50"/>
        <v>6.6449857759999995E-2</v>
      </c>
      <c r="K2773">
        <v>13.735290000000001</v>
      </c>
      <c r="L2773">
        <v>18.133929999999999</v>
      </c>
      <c r="M2773">
        <v>557.56168000000002</v>
      </c>
      <c r="N2773">
        <v>647.01957000000004</v>
      </c>
      <c r="O2773">
        <v>490.07589999999999</v>
      </c>
      <c r="P2773" t="s">
        <v>10751</v>
      </c>
      <c r="Q2773">
        <v>267.40870000000001</v>
      </c>
      <c r="R2773">
        <v>216.126</v>
      </c>
      <c r="S2773">
        <v>10.2843</v>
      </c>
      <c r="T2773">
        <v>0.81034499999999998</v>
      </c>
      <c r="U2773">
        <v>4.3225E-2</v>
      </c>
      <c r="V2773">
        <v>39.919020000000003</v>
      </c>
      <c r="W2773" t="s">
        <v>10751</v>
      </c>
      <c r="X2773">
        <v>0.13</v>
      </c>
      <c r="Y2773">
        <v>0.87</v>
      </c>
      <c r="Z2773" t="s">
        <v>10751</v>
      </c>
      <c r="AA2773" t="s">
        <v>10751</v>
      </c>
      <c r="AB2773">
        <v>1</v>
      </c>
      <c r="AC2773" t="s">
        <v>10751</v>
      </c>
      <c r="AD2773" t="s">
        <v>10751</v>
      </c>
      <c r="AE2773" t="s">
        <v>10751</v>
      </c>
      <c r="AF2773" t="s">
        <v>10751</v>
      </c>
      <c r="AG2773">
        <v>1</v>
      </c>
      <c r="AH2773" t="s">
        <v>10751</v>
      </c>
      <c r="AI2773" t="s">
        <v>10751</v>
      </c>
      <c r="AJ2773" t="s">
        <v>10751</v>
      </c>
      <c r="AK2773" t="s">
        <v>10751</v>
      </c>
      <c r="AL2773" t="s">
        <v>10751</v>
      </c>
      <c r="AM2773" t="s">
        <v>10751</v>
      </c>
      <c r="AN2773" t="s">
        <v>10751</v>
      </c>
      <c r="AO2773" t="s">
        <v>10751</v>
      </c>
      <c r="AP2773">
        <v>1</v>
      </c>
      <c r="AQ2773" t="s">
        <v>10751</v>
      </c>
      <c r="AR2773" t="s">
        <v>10751</v>
      </c>
      <c r="AS2773" t="s">
        <v>10751</v>
      </c>
      <c r="AT2773" t="s">
        <v>10751</v>
      </c>
      <c r="AU2773" t="s">
        <v>10751</v>
      </c>
      <c r="AV2773">
        <v>4</v>
      </c>
      <c r="AW2773" t="s">
        <v>10751</v>
      </c>
      <c r="AX2773">
        <v>7</v>
      </c>
      <c r="AY2773">
        <v>1</v>
      </c>
      <c r="AZ2773" t="s">
        <v>10751</v>
      </c>
      <c r="BA2773" t="s">
        <v>10751</v>
      </c>
      <c r="BB2773" t="s">
        <v>10751</v>
      </c>
      <c r="BC2773" t="s">
        <v>10751</v>
      </c>
      <c r="BD2773" t="s">
        <v>10751</v>
      </c>
    </row>
    <row r="2774" spans="1:56">
      <c r="A2774" t="s">
        <v>10755</v>
      </c>
      <c r="B2774">
        <v>5000</v>
      </c>
      <c r="C2774">
        <v>2007</v>
      </c>
      <c r="D2774">
        <v>23</v>
      </c>
      <c r="E2774">
        <v>1.5280000000000001E-3</v>
      </c>
      <c r="F2774">
        <v>20.405570000000001</v>
      </c>
      <c r="H2774">
        <v>16.38335</v>
      </c>
      <c r="I2774">
        <f t="shared" si="50"/>
        <v>2.50337588E-2</v>
      </c>
      <c r="K2774">
        <v>14.06639</v>
      </c>
      <c r="L2774">
        <v>18.708010000000002</v>
      </c>
      <c r="M2774">
        <v>542.44079999999997</v>
      </c>
      <c r="N2774">
        <v>631.78980000000001</v>
      </c>
      <c r="O2774">
        <v>475.03717</v>
      </c>
      <c r="P2774" t="s">
        <v>10751</v>
      </c>
      <c r="Q2774">
        <v>268.57229999999998</v>
      </c>
      <c r="R2774">
        <v>205.4323</v>
      </c>
      <c r="S2774">
        <v>10.7098</v>
      </c>
      <c r="T2774">
        <v>0.76132299999999997</v>
      </c>
      <c r="U2774">
        <v>4.1085999999999998E-2</v>
      </c>
      <c r="V2774">
        <v>40.959130000000002</v>
      </c>
      <c r="W2774" t="s">
        <v>10751</v>
      </c>
      <c r="X2774" t="s">
        <v>10751</v>
      </c>
      <c r="Y2774">
        <v>1</v>
      </c>
      <c r="Z2774" t="s">
        <v>10751</v>
      </c>
      <c r="AA2774" t="s">
        <v>10751</v>
      </c>
      <c r="AB2774">
        <v>1</v>
      </c>
      <c r="AC2774" t="s">
        <v>10751</v>
      </c>
      <c r="AD2774" t="s">
        <v>10751</v>
      </c>
      <c r="AE2774" t="s">
        <v>10751</v>
      </c>
      <c r="AF2774" t="s">
        <v>10751</v>
      </c>
      <c r="AG2774">
        <v>1</v>
      </c>
      <c r="AH2774" t="s">
        <v>10751</v>
      </c>
      <c r="AI2774" t="s">
        <v>10751</v>
      </c>
      <c r="AJ2774" t="s">
        <v>10751</v>
      </c>
      <c r="AK2774" t="s">
        <v>10751</v>
      </c>
      <c r="AL2774" t="s">
        <v>10751</v>
      </c>
      <c r="AM2774" t="s">
        <v>10751</v>
      </c>
      <c r="AN2774" t="s">
        <v>10751</v>
      </c>
      <c r="AO2774" t="s">
        <v>10751</v>
      </c>
      <c r="AP2774">
        <v>1</v>
      </c>
      <c r="AQ2774" t="s">
        <v>10751</v>
      </c>
      <c r="AR2774" t="s">
        <v>10751</v>
      </c>
      <c r="AS2774" t="s">
        <v>10751</v>
      </c>
      <c r="AT2774" t="s">
        <v>10751</v>
      </c>
      <c r="AU2774" t="s">
        <v>10751</v>
      </c>
      <c r="AV2774">
        <v>4</v>
      </c>
      <c r="AW2774" t="s">
        <v>10751</v>
      </c>
      <c r="AX2774">
        <v>6.2</v>
      </c>
      <c r="AY2774">
        <v>1</v>
      </c>
      <c r="AZ2774" t="s">
        <v>10751</v>
      </c>
      <c r="BA2774" t="s">
        <v>10751</v>
      </c>
      <c r="BB2774" t="s">
        <v>10751</v>
      </c>
      <c r="BC2774" t="s">
        <v>10751</v>
      </c>
      <c r="BD2774" t="s">
        <v>10751</v>
      </c>
    </row>
    <row r="2775" spans="1:56">
      <c r="A2775" t="s">
        <v>10755</v>
      </c>
      <c r="B2775">
        <v>5000</v>
      </c>
      <c r="C2775">
        <v>2008</v>
      </c>
      <c r="D2775">
        <v>51</v>
      </c>
      <c r="E2775">
        <v>3.6649999999999999E-3</v>
      </c>
      <c r="F2775">
        <v>23.904330000000002</v>
      </c>
      <c r="H2775">
        <v>19.20384</v>
      </c>
      <c r="I2775">
        <f t="shared" si="50"/>
        <v>7.0382073599999997E-2</v>
      </c>
      <c r="K2775">
        <v>16.096589999999999</v>
      </c>
      <c r="L2775">
        <v>22.477049999999998</v>
      </c>
      <c r="M2775">
        <v>462.77215000000001</v>
      </c>
      <c r="N2775">
        <v>552.1046</v>
      </c>
      <c r="O2775">
        <v>395.38099999999997</v>
      </c>
      <c r="P2775">
        <v>57.832540000000002</v>
      </c>
      <c r="Q2775">
        <v>248.58699999999999</v>
      </c>
      <c r="R2775">
        <v>232.0454</v>
      </c>
      <c r="S2775">
        <v>9.6390999999999991</v>
      </c>
      <c r="T2775">
        <v>0.93941300000000005</v>
      </c>
      <c r="U2775">
        <v>4.6408999999999999E-2</v>
      </c>
      <c r="V2775">
        <v>48.559840000000001</v>
      </c>
      <c r="W2775">
        <v>0.63900000000000001</v>
      </c>
      <c r="X2775" t="s">
        <v>10751</v>
      </c>
      <c r="Y2775">
        <v>0.36099999999999999</v>
      </c>
      <c r="Z2775" t="s">
        <v>10751</v>
      </c>
      <c r="AA2775" t="s">
        <v>10751</v>
      </c>
      <c r="AB2775">
        <v>1</v>
      </c>
      <c r="AC2775" t="s">
        <v>10751</v>
      </c>
      <c r="AD2775" t="s">
        <v>10751</v>
      </c>
      <c r="AE2775" t="s">
        <v>10751</v>
      </c>
      <c r="AF2775" t="s">
        <v>10751</v>
      </c>
      <c r="AG2775">
        <v>1</v>
      </c>
      <c r="AH2775" t="s">
        <v>10751</v>
      </c>
      <c r="AI2775" t="s">
        <v>10751</v>
      </c>
      <c r="AJ2775" t="s">
        <v>10751</v>
      </c>
      <c r="AK2775" t="s">
        <v>10751</v>
      </c>
      <c r="AL2775" t="s">
        <v>10751</v>
      </c>
      <c r="AM2775" t="s">
        <v>10751</v>
      </c>
      <c r="AN2775" t="s">
        <v>10751</v>
      </c>
      <c r="AO2775" t="s">
        <v>10751</v>
      </c>
      <c r="AP2775">
        <v>1</v>
      </c>
      <c r="AQ2775" t="s">
        <v>10751</v>
      </c>
      <c r="AR2775" t="s">
        <v>10751</v>
      </c>
      <c r="AS2775" t="s">
        <v>10751</v>
      </c>
      <c r="AT2775">
        <v>0.63900000000000001</v>
      </c>
      <c r="AU2775" t="s">
        <v>10751</v>
      </c>
      <c r="AV2775">
        <v>5.3</v>
      </c>
      <c r="AW2775" t="s">
        <v>10751</v>
      </c>
      <c r="AX2775">
        <v>6</v>
      </c>
      <c r="AY2775">
        <v>0.36099999999999999</v>
      </c>
      <c r="AZ2775" t="s">
        <v>10751</v>
      </c>
      <c r="BA2775">
        <v>0.63900000000000001</v>
      </c>
      <c r="BB2775" t="s">
        <v>10751</v>
      </c>
      <c r="BC2775" t="s">
        <v>10751</v>
      </c>
      <c r="BD2775" t="s">
        <v>10751</v>
      </c>
    </row>
    <row r="2776" spans="1:56">
      <c r="A2776" t="s">
        <v>10755</v>
      </c>
      <c r="B2776">
        <v>5000</v>
      </c>
      <c r="C2776">
        <v>2009</v>
      </c>
      <c r="D2776">
        <v>84</v>
      </c>
      <c r="E2776">
        <v>9.0139999999999994E-3</v>
      </c>
      <c r="F2776">
        <v>25.313089999999999</v>
      </c>
      <c r="H2776">
        <v>20.424620000000001</v>
      </c>
      <c r="I2776">
        <f t="shared" si="50"/>
        <v>0.18410752468</v>
      </c>
      <c r="K2776">
        <v>16.73076</v>
      </c>
      <c r="L2776">
        <v>24.506270000000001</v>
      </c>
      <c r="M2776">
        <v>435.11214000000001</v>
      </c>
      <c r="N2776">
        <v>531.17737</v>
      </c>
      <c r="O2776">
        <v>362.64186999999998</v>
      </c>
      <c r="P2776">
        <v>55.697090000000003</v>
      </c>
      <c r="Q2776">
        <v>226.32990000000001</v>
      </c>
      <c r="R2776">
        <v>239.25299999999999</v>
      </c>
      <c r="S2776">
        <v>9.2530000000000001</v>
      </c>
      <c r="T2776">
        <v>1.065887</v>
      </c>
      <c r="U2776">
        <v>4.7850999999999998E-2</v>
      </c>
      <c r="V2776">
        <v>51.26549</v>
      </c>
      <c r="W2776">
        <v>0.88500000000000001</v>
      </c>
      <c r="X2776" t="s">
        <v>10751</v>
      </c>
      <c r="Y2776">
        <v>0.115</v>
      </c>
      <c r="Z2776" t="s">
        <v>10751</v>
      </c>
      <c r="AA2776" t="s">
        <v>10751</v>
      </c>
      <c r="AB2776">
        <v>1</v>
      </c>
      <c r="AC2776" t="s">
        <v>10751</v>
      </c>
      <c r="AD2776" t="s">
        <v>10751</v>
      </c>
      <c r="AE2776" t="s">
        <v>10751</v>
      </c>
      <c r="AF2776" t="s">
        <v>10751</v>
      </c>
      <c r="AG2776">
        <v>1</v>
      </c>
      <c r="AH2776" t="s">
        <v>10751</v>
      </c>
      <c r="AI2776" t="s">
        <v>10751</v>
      </c>
      <c r="AJ2776" t="s">
        <v>10751</v>
      </c>
      <c r="AK2776" t="s">
        <v>10751</v>
      </c>
      <c r="AL2776" t="s">
        <v>10751</v>
      </c>
      <c r="AM2776" t="s">
        <v>10751</v>
      </c>
      <c r="AN2776" t="s">
        <v>10751</v>
      </c>
      <c r="AO2776" t="s">
        <v>10751</v>
      </c>
      <c r="AP2776">
        <v>1</v>
      </c>
      <c r="AQ2776" t="s">
        <v>10751</v>
      </c>
      <c r="AR2776" t="s">
        <v>10751</v>
      </c>
      <c r="AS2776">
        <v>0.58899999999999997</v>
      </c>
      <c r="AT2776">
        <v>0.88500000000000001</v>
      </c>
      <c r="AU2776">
        <v>0.58899999999999997</v>
      </c>
      <c r="AV2776">
        <v>5.2</v>
      </c>
      <c r="AW2776" t="s">
        <v>10751</v>
      </c>
      <c r="AX2776">
        <v>6</v>
      </c>
      <c r="AY2776">
        <v>0.115</v>
      </c>
      <c r="AZ2776">
        <v>0.58899999999999997</v>
      </c>
      <c r="BA2776">
        <v>0.29599999999999999</v>
      </c>
      <c r="BB2776" t="s">
        <v>10751</v>
      </c>
      <c r="BC2776" t="s">
        <v>10751</v>
      </c>
      <c r="BD2776" t="s">
        <v>10751</v>
      </c>
    </row>
    <row r="2777" spans="1:56">
      <c r="A2777" t="s">
        <v>10755</v>
      </c>
      <c r="B2777">
        <v>5000</v>
      </c>
      <c r="C2777">
        <v>2010</v>
      </c>
      <c r="D2777">
        <v>134</v>
      </c>
      <c r="E2777">
        <v>1.208E-2</v>
      </c>
      <c r="F2777">
        <v>25.340969999999999</v>
      </c>
      <c r="H2777">
        <v>20.469339999999999</v>
      </c>
      <c r="I2777">
        <f t="shared" si="50"/>
        <v>0.24726962720000001</v>
      </c>
      <c r="K2777">
        <v>16.705570000000002</v>
      </c>
      <c r="L2777">
        <v>24.660769999999999</v>
      </c>
      <c r="M2777">
        <v>434.16147999999998</v>
      </c>
      <c r="N2777">
        <v>531.97811999999999</v>
      </c>
      <c r="O2777">
        <v>360.36997000000002</v>
      </c>
      <c r="P2777">
        <v>55.244230000000002</v>
      </c>
      <c r="Q2777">
        <v>227.87870000000001</v>
      </c>
      <c r="R2777">
        <v>243.45689999999999</v>
      </c>
      <c r="S2777">
        <v>9.2002000000000006</v>
      </c>
      <c r="T2777">
        <v>1.0749420000000001</v>
      </c>
      <c r="U2777">
        <v>4.8690999999999998E-2</v>
      </c>
      <c r="V2777">
        <v>51.269080000000002</v>
      </c>
      <c r="W2777">
        <v>0.93700000000000006</v>
      </c>
      <c r="X2777" t="s">
        <v>10751</v>
      </c>
      <c r="Y2777">
        <v>6.3E-2</v>
      </c>
      <c r="Z2777" t="s">
        <v>10751</v>
      </c>
      <c r="AA2777" t="s">
        <v>10751</v>
      </c>
      <c r="AB2777">
        <v>1</v>
      </c>
      <c r="AC2777" t="s">
        <v>10751</v>
      </c>
      <c r="AD2777" t="s">
        <v>10751</v>
      </c>
      <c r="AE2777" t="s">
        <v>10751</v>
      </c>
      <c r="AF2777" t="s">
        <v>10751</v>
      </c>
      <c r="AG2777">
        <v>1</v>
      </c>
      <c r="AH2777" t="s">
        <v>10751</v>
      </c>
      <c r="AI2777" t="s">
        <v>10751</v>
      </c>
      <c r="AJ2777" t="s">
        <v>10751</v>
      </c>
      <c r="AK2777" t="s">
        <v>10751</v>
      </c>
      <c r="AL2777" t="s">
        <v>10751</v>
      </c>
      <c r="AM2777" t="s">
        <v>10751</v>
      </c>
      <c r="AN2777" t="s">
        <v>10751</v>
      </c>
      <c r="AO2777" t="s">
        <v>10751</v>
      </c>
      <c r="AP2777">
        <v>1</v>
      </c>
      <c r="AQ2777" t="s">
        <v>10751</v>
      </c>
      <c r="AR2777" t="s">
        <v>10751</v>
      </c>
      <c r="AS2777">
        <v>0.57499999999999996</v>
      </c>
      <c r="AT2777">
        <v>0.93700000000000006</v>
      </c>
      <c r="AU2777">
        <v>0.57499999999999996</v>
      </c>
      <c r="AV2777">
        <v>5.3</v>
      </c>
      <c r="AW2777" t="s">
        <v>10751</v>
      </c>
      <c r="AX2777">
        <v>6</v>
      </c>
      <c r="AY2777">
        <v>6.3E-2</v>
      </c>
      <c r="AZ2777">
        <v>0.57499999999999996</v>
      </c>
      <c r="BA2777">
        <v>0.36199999999999999</v>
      </c>
      <c r="BB2777" t="s">
        <v>10751</v>
      </c>
      <c r="BC2777" t="s">
        <v>10751</v>
      </c>
      <c r="BD2777" t="s">
        <v>10751</v>
      </c>
    </row>
    <row r="2778" spans="1:56">
      <c r="A2778" t="s">
        <v>10755</v>
      </c>
      <c r="B2778">
        <v>5000</v>
      </c>
      <c r="C2778">
        <v>2011</v>
      </c>
      <c r="D2778">
        <v>27</v>
      </c>
      <c r="E2778">
        <v>2.2309999999999999E-3</v>
      </c>
      <c r="F2778">
        <v>22.875979999999998</v>
      </c>
      <c r="H2778">
        <v>18.356829999999999</v>
      </c>
      <c r="I2778">
        <f t="shared" si="50"/>
        <v>4.0954087729999998E-2</v>
      </c>
      <c r="K2778">
        <v>15.646710000000001</v>
      </c>
      <c r="L2778">
        <v>21.115939999999998</v>
      </c>
      <c r="M2778">
        <v>484.12504000000001</v>
      </c>
      <c r="N2778">
        <v>567.97892000000002</v>
      </c>
      <c r="O2778">
        <v>420.86685999999997</v>
      </c>
      <c r="P2778">
        <v>58.16948</v>
      </c>
      <c r="Q2778">
        <v>224.88730000000001</v>
      </c>
      <c r="R2778">
        <v>246.66669999999999</v>
      </c>
      <c r="S2778">
        <v>9.3556000000000008</v>
      </c>
      <c r="T2778">
        <v>1.1200509999999999</v>
      </c>
      <c r="U2778">
        <v>4.9333000000000002E-2</v>
      </c>
      <c r="V2778">
        <v>45.939160000000001</v>
      </c>
      <c r="W2778" t="s">
        <v>10751</v>
      </c>
      <c r="X2778">
        <v>0.72799999999999998</v>
      </c>
      <c r="Y2778">
        <v>0.27200000000000002</v>
      </c>
      <c r="Z2778" t="s">
        <v>10751</v>
      </c>
      <c r="AA2778" t="s">
        <v>10751</v>
      </c>
      <c r="AB2778">
        <v>1</v>
      </c>
      <c r="AC2778" t="s">
        <v>10751</v>
      </c>
      <c r="AD2778" t="s">
        <v>10751</v>
      </c>
      <c r="AE2778" t="s">
        <v>10751</v>
      </c>
      <c r="AF2778" t="s">
        <v>10751</v>
      </c>
      <c r="AG2778">
        <v>1</v>
      </c>
      <c r="AH2778" t="s">
        <v>10751</v>
      </c>
      <c r="AI2778" t="s">
        <v>10751</v>
      </c>
      <c r="AJ2778" t="s">
        <v>10751</v>
      </c>
      <c r="AK2778" t="s">
        <v>10751</v>
      </c>
      <c r="AL2778" t="s">
        <v>10751</v>
      </c>
      <c r="AM2778" t="s">
        <v>10751</v>
      </c>
      <c r="AN2778" t="s">
        <v>10751</v>
      </c>
      <c r="AO2778" t="s">
        <v>10751</v>
      </c>
      <c r="AP2778">
        <v>1</v>
      </c>
      <c r="AQ2778" t="s">
        <v>10751</v>
      </c>
      <c r="AR2778" t="s">
        <v>10751</v>
      </c>
      <c r="AS2778" t="s">
        <v>10751</v>
      </c>
      <c r="AT2778">
        <v>0.72799999999999998</v>
      </c>
      <c r="AU2778">
        <v>0.72799999999999998</v>
      </c>
      <c r="AV2778">
        <v>5.5</v>
      </c>
      <c r="AW2778" t="s">
        <v>10751</v>
      </c>
      <c r="AX2778">
        <v>6</v>
      </c>
      <c r="AY2778">
        <v>0.27200000000000002</v>
      </c>
      <c r="AZ2778" t="s">
        <v>10751</v>
      </c>
      <c r="BA2778">
        <v>0.72799999999999998</v>
      </c>
      <c r="BB2778" t="s">
        <v>10751</v>
      </c>
      <c r="BC2778" t="s">
        <v>10751</v>
      </c>
      <c r="BD2778" t="s">
        <v>10751</v>
      </c>
    </row>
    <row r="2779" spans="1:56">
      <c r="A2779" t="s">
        <v>10755</v>
      </c>
      <c r="B2779">
        <v>5000</v>
      </c>
      <c r="C2779">
        <v>2012</v>
      </c>
      <c r="D2779">
        <v>27</v>
      </c>
      <c r="E2779">
        <v>1.9940000000000001E-3</v>
      </c>
      <c r="F2779">
        <v>22.59881</v>
      </c>
      <c r="H2779">
        <v>18.166799999999999</v>
      </c>
      <c r="I2779">
        <f t="shared" si="50"/>
        <v>3.6224599199999999E-2</v>
      </c>
      <c r="K2779">
        <v>15.4124</v>
      </c>
      <c r="L2779">
        <v>20.997689999999999</v>
      </c>
      <c r="M2779">
        <v>489.18901</v>
      </c>
      <c r="N2779">
        <v>576.61368000000004</v>
      </c>
      <c r="O2779">
        <v>423.23707000000002</v>
      </c>
      <c r="P2779">
        <v>60.025419999999997</v>
      </c>
      <c r="Q2779">
        <v>240.13120000000001</v>
      </c>
      <c r="R2779">
        <v>229.27420000000001</v>
      </c>
      <c r="S2779">
        <v>9.8840000000000003</v>
      </c>
      <c r="T2779">
        <v>0.98200299999999996</v>
      </c>
      <c r="U2779">
        <v>4.5855E-2</v>
      </c>
      <c r="V2779">
        <v>45.64246</v>
      </c>
      <c r="W2779" t="s">
        <v>10751</v>
      </c>
      <c r="X2779">
        <v>0.44900000000000001</v>
      </c>
      <c r="Y2779">
        <v>0.55100000000000005</v>
      </c>
      <c r="Z2779" t="s">
        <v>10751</v>
      </c>
      <c r="AA2779" t="s">
        <v>10751</v>
      </c>
      <c r="AB2779">
        <v>1</v>
      </c>
      <c r="AC2779" t="s">
        <v>10751</v>
      </c>
      <c r="AD2779" t="s">
        <v>10751</v>
      </c>
      <c r="AE2779" t="s">
        <v>10751</v>
      </c>
      <c r="AF2779" t="s">
        <v>10751</v>
      </c>
      <c r="AG2779">
        <v>1</v>
      </c>
      <c r="AH2779" t="s">
        <v>10751</v>
      </c>
      <c r="AI2779" t="s">
        <v>10751</v>
      </c>
      <c r="AJ2779" t="s">
        <v>10751</v>
      </c>
      <c r="AK2779" t="s">
        <v>10751</v>
      </c>
      <c r="AL2779" t="s">
        <v>10751</v>
      </c>
      <c r="AM2779" t="s">
        <v>10751</v>
      </c>
      <c r="AN2779" t="s">
        <v>10751</v>
      </c>
      <c r="AO2779" t="s">
        <v>10751</v>
      </c>
      <c r="AP2779">
        <v>1</v>
      </c>
      <c r="AQ2779" t="s">
        <v>10751</v>
      </c>
      <c r="AR2779" t="s">
        <v>10751</v>
      </c>
      <c r="AS2779" t="s">
        <v>10751</v>
      </c>
      <c r="AT2779">
        <v>0.44900000000000001</v>
      </c>
      <c r="AU2779">
        <v>0.44900000000000001</v>
      </c>
      <c r="AV2779">
        <v>4.9000000000000004</v>
      </c>
      <c r="AW2779" t="s">
        <v>10751</v>
      </c>
      <c r="AX2779">
        <v>6.1</v>
      </c>
      <c r="AY2779">
        <v>0.55100000000000005</v>
      </c>
      <c r="AZ2779" t="s">
        <v>10751</v>
      </c>
      <c r="BA2779">
        <v>0.44900000000000001</v>
      </c>
      <c r="BB2779" t="s">
        <v>10751</v>
      </c>
      <c r="BC2779" t="s">
        <v>10751</v>
      </c>
      <c r="BD2779" t="s">
        <v>10751</v>
      </c>
    </row>
    <row r="2780" spans="1:56">
      <c r="A2780" t="s">
        <v>10755</v>
      </c>
      <c r="B2780">
        <v>5000</v>
      </c>
      <c r="C2780">
        <v>2013</v>
      </c>
      <c r="D2780">
        <v>145</v>
      </c>
      <c r="E2780">
        <v>9.5479999999999992E-3</v>
      </c>
      <c r="F2780">
        <v>24.98996</v>
      </c>
      <c r="H2780">
        <v>20.13335</v>
      </c>
      <c r="I2780">
        <f t="shared" si="50"/>
        <v>0.19223322579999999</v>
      </c>
      <c r="K2780">
        <v>16.585460000000001</v>
      </c>
      <c r="L2780">
        <v>24.007560000000002</v>
      </c>
      <c r="M2780">
        <v>441.40694000000002</v>
      </c>
      <c r="N2780">
        <v>535.83063000000004</v>
      </c>
      <c r="O2780">
        <v>370.17502000000002</v>
      </c>
      <c r="P2780">
        <v>55.478900000000003</v>
      </c>
      <c r="Q2780">
        <v>221.2422</v>
      </c>
      <c r="R2780">
        <v>275.4796</v>
      </c>
      <c r="S2780">
        <v>8.4514999999999993</v>
      </c>
      <c r="T2780">
        <v>1.251687</v>
      </c>
      <c r="U2780">
        <v>5.5095999999999999E-2</v>
      </c>
      <c r="V2780">
        <v>50.421340000000001</v>
      </c>
      <c r="W2780">
        <v>0.79600000000000004</v>
      </c>
      <c r="X2780">
        <v>0.13900000000000001</v>
      </c>
      <c r="Y2780">
        <v>6.5000000000000002E-2</v>
      </c>
      <c r="Z2780" t="s">
        <v>10751</v>
      </c>
      <c r="AA2780" t="s">
        <v>10751</v>
      </c>
      <c r="AB2780">
        <v>1</v>
      </c>
      <c r="AC2780" t="s">
        <v>10751</v>
      </c>
      <c r="AD2780" t="s">
        <v>10751</v>
      </c>
      <c r="AE2780" t="s">
        <v>10751</v>
      </c>
      <c r="AF2780" t="s">
        <v>10751</v>
      </c>
      <c r="AG2780">
        <v>1</v>
      </c>
      <c r="AH2780" t="s">
        <v>10751</v>
      </c>
      <c r="AI2780" t="s">
        <v>10751</v>
      </c>
      <c r="AJ2780" t="s">
        <v>10751</v>
      </c>
      <c r="AK2780" t="s">
        <v>10751</v>
      </c>
      <c r="AL2780" t="s">
        <v>10751</v>
      </c>
      <c r="AM2780" t="s">
        <v>10751</v>
      </c>
      <c r="AN2780" t="s">
        <v>10751</v>
      </c>
      <c r="AO2780" t="s">
        <v>10751</v>
      </c>
      <c r="AP2780">
        <v>1</v>
      </c>
      <c r="AQ2780" t="s">
        <v>10751</v>
      </c>
      <c r="AR2780" t="s">
        <v>10751</v>
      </c>
      <c r="AS2780" t="s">
        <v>10751</v>
      </c>
      <c r="AT2780">
        <v>0.93500000000000005</v>
      </c>
      <c r="AU2780">
        <v>0.93500000000000005</v>
      </c>
      <c r="AV2780">
        <v>5.9</v>
      </c>
      <c r="AW2780" t="s">
        <v>10751</v>
      </c>
      <c r="AX2780">
        <v>6</v>
      </c>
      <c r="AY2780">
        <v>6.5000000000000002E-2</v>
      </c>
      <c r="AZ2780" t="s">
        <v>10751</v>
      </c>
      <c r="BA2780">
        <v>0.93500000000000005</v>
      </c>
      <c r="BB2780" t="s">
        <v>10751</v>
      </c>
      <c r="BC2780" t="s">
        <v>10751</v>
      </c>
      <c r="BD2780" t="s">
        <v>10751</v>
      </c>
    </row>
    <row r="2781" spans="1:56">
      <c r="A2781" t="s">
        <v>10755</v>
      </c>
      <c r="B2781">
        <v>5000</v>
      </c>
      <c r="C2781">
        <v>2014</v>
      </c>
      <c r="D2781">
        <v>35</v>
      </c>
      <c r="E2781">
        <v>2.2360000000000001E-3</v>
      </c>
      <c r="F2781">
        <v>22.658850000000001</v>
      </c>
      <c r="H2781">
        <v>18.255099999999999</v>
      </c>
      <c r="I2781">
        <f t="shared" si="50"/>
        <v>4.0818403599999997E-2</v>
      </c>
      <c r="K2781">
        <v>15.381159999999999</v>
      </c>
      <c r="L2781">
        <v>21.25047</v>
      </c>
      <c r="M2781">
        <v>486.82297999999997</v>
      </c>
      <c r="N2781">
        <v>577.78488000000004</v>
      </c>
      <c r="O2781">
        <v>418.20260000000002</v>
      </c>
      <c r="P2781">
        <v>58.58755</v>
      </c>
      <c r="Q2781">
        <v>230.35570000000001</v>
      </c>
      <c r="R2781">
        <v>243.7346</v>
      </c>
      <c r="S2781">
        <v>9.4678000000000004</v>
      </c>
      <c r="T2781">
        <v>1.083739</v>
      </c>
      <c r="U2781">
        <v>4.8746999999999999E-2</v>
      </c>
      <c r="V2781">
        <v>46.027709999999999</v>
      </c>
      <c r="W2781">
        <v>3.5999999999999997E-2</v>
      </c>
      <c r="X2781">
        <v>0.61</v>
      </c>
      <c r="Y2781">
        <v>0.35399999999999998</v>
      </c>
      <c r="Z2781" t="s">
        <v>10751</v>
      </c>
      <c r="AA2781" t="s">
        <v>10751</v>
      </c>
      <c r="AB2781">
        <v>1</v>
      </c>
      <c r="AC2781" t="s">
        <v>10751</v>
      </c>
      <c r="AD2781" t="s">
        <v>10751</v>
      </c>
      <c r="AE2781" t="s">
        <v>10751</v>
      </c>
      <c r="AF2781" t="s">
        <v>10751</v>
      </c>
      <c r="AG2781">
        <v>1</v>
      </c>
      <c r="AH2781" t="s">
        <v>10751</v>
      </c>
      <c r="AI2781" t="s">
        <v>10751</v>
      </c>
      <c r="AJ2781" t="s">
        <v>10751</v>
      </c>
      <c r="AK2781" t="s">
        <v>10751</v>
      </c>
      <c r="AL2781" t="s">
        <v>10751</v>
      </c>
      <c r="AM2781" t="s">
        <v>10751</v>
      </c>
      <c r="AN2781" t="s">
        <v>10751</v>
      </c>
      <c r="AO2781" t="s">
        <v>10751</v>
      </c>
      <c r="AP2781">
        <v>1</v>
      </c>
      <c r="AQ2781" t="s">
        <v>10751</v>
      </c>
      <c r="AR2781" t="s">
        <v>10751</v>
      </c>
      <c r="AS2781" t="s">
        <v>10751</v>
      </c>
      <c r="AT2781">
        <v>0.64600000000000002</v>
      </c>
      <c r="AU2781">
        <v>0.64600000000000002</v>
      </c>
      <c r="AV2781">
        <v>5.3</v>
      </c>
      <c r="AW2781" t="s">
        <v>10751</v>
      </c>
      <c r="AX2781">
        <v>6</v>
      </c>
      <c r="AY2781">
        <v>0.35399999999999998</v>
      </c>
      <c r="AZ2781" t="s">
        <v>10751</v>
      </c>
      <c r="BA2781">
        <v>0.64600000000000002</v>
      </c>
      <c r="BB2781" t="s">
        <v>10751</v>
      </c>
      <c r="BC2781" t="s">
        <v>10751</v>
      </c>
      <c r="BD2781" t="s">
        <v>10751</v>
      </c>
    </row>
    <row r="2782" spans="1:56">
      <c r="A2782" t="s">
        <v>10755</v>
      </c>
      <c r="B2782">
        <v>5000</v>
      </c>
      <c r="C2782">
        <v>2015</v>
      </c>
      <c r="D2782">
        <v>33</v>
      </c>
      <c r="E2782">
        <v>1.99E-3</v>
      </c>
      <c r="F2782">
        <v>24.341950000000001</v>
      </c>
      <c r="H2782">
        <v>19.548300000000001</v>
      </c>
      <c r="I2782">
        <f t="shared" si="50"/>
        <v>3.8901117000000006E-2</v>
      </c>
      <c r="K2782">
        <v>16.382000000000001</v>
      </c>
      <c r="L2782">
        <v>22.885120000000001</v>
      </c>
      <c r="M2782">
        <v>454.61750000000001</v>
      </c>
      <c r="N2782">
        <v>542.48572999999999</v>
      </c>
      <c r="O2782">
        <v>388.33094</v>
      </c>
      <c r="P2782">
        <v>55.994959999999999</v>
      </c>
      <c r="Q2782">
        <v>210.72139999999999</v>
      </c>
      <c r="R2782">
        <v>268.98480000000001</v>
      </c>
      <c r="S2782">
        <v>8.6934000000000005</v>
      </c>
      <c r="T2782">
        <v>1.2766630000000001</v>
      </c>
      <c r="U2782">
        <v>5.3796999999999998E-2</v>
      </c>
      <c r="V2782">
        <v>48.872320000000002</v>
      </c>
      <c r="W2782">
        <v>0.1</v>
      </c>
      <c r="X2782">
        <v>0.9</v>
      </c>
      <c r="Y2782" t="s">
        <v>10751</v>
      </c>
      <c r="Z2782" t="s">
        <v>10751</v>
      </c>
      <c r="AA2782" t="s">
        <v>10751</v>
      </c>
      <c r="AB2782">
        <v>1</v>
      </c>
      <c r="AC2782" t="s">
        <v>10751</v>
      </c>
      <c r="AD2782" t="s">
        <v>10751</v>
      </c>
      <c r="AE2782" t="s">
        <v>10751</v>
      </c>
      <c r="AF2782">
        <v>0.1</v>
      </c>
      <c r="AG2782">
        <v>0.9</v>
      </c>
      <c r="AH2782" t="s">
        <v>10751</v>
      </c>
      <c r="AI2782" t="s">
        <v>10751</v>
      </c>
      <c r="AJ2782" t="s">
        <v>10751</v>
      </c>
      <c r="AK2782" t="s">
        <v>10751</v>
      </c>
      <c r="AL2782" t="s">
        <v>10751</v>
      </c>
      <c r="AM2782" t="s">
        <v>10751</v>
      </c>
      <c r="AN2782" t="s">
        <v>10751</v>
      </c>
      <c r="AO2782" t="s">
        <v>10751</v>
      </c>
      <c r="AP2782">
        <v>1</v>
      </c>
      <c r="AQ2782" t="s">
        <v>10751</v>
      </c>
      <c r="AR2782" t="s">
        <v>10751</v>
      </c>
      <c r="AS2782" t="s">
        <v>10751</v>
      </c>
      <c r="AT2782">
        <v>1</v>
      </c>
      <c r="AU2782">
        <v>1</v>
      </c>
      <c r="AV2782">
        <v>6</v>
      </c>
      <c r="AW2782" t="s">
        <v>10751</v>
      </c>
      <c r="AX2782">
        <v>6</v>
      </c>
      <c r="AY2782" t="s">
        <v>10751</v>
      </c>
      <c r="AZ2782" t="s">
        <v>10751</v>
      </c>
      <c r="BA2782">
        <v>1</v>
      </c>
      <c r="BB2782" t="s">
        <v>10751</v>
      </c>
      <c r="BC2782" t="s">
        <v>10751</v>
      </c>
      <c r="BD2782" t="s">
        <v>10751</v>
      </c>
    </row>
    <row r="2783" spans="1:56">
      <c r="A2783" t="s">
        <v>10755</v>
      </c>
      <c r="B2783">
        <v>5000</v>
      </c>
      <c r="C2783">
        <v>2016</v>
      </c>
      <c r="D2783">
        <v>22</v>
      </c>
      <c r="E2783">
        <v>1.3339999999999999E-3</v>
      </c>
      <c r="F2783">
        <v>25.136089999999999</v>
      </c>
      <c r="H2783">
        <v>19.914459999999998</v>
      </c>
      <c r="I2783">
        <f t="shared" si="50"/>
        <v>2.6565889639999996E-2</v>
      </c>
      <c r="K2783">
        <v>16.992360000000001</v>
      </c>
      <c r="L2783">
        <v>22.883050000000001</v>
      </c>
      <c r="M2783">
        <v>446.2586</v>
      </c>
      <c r="N2783">
        <v>522.99990000000003</v>
      </c>
      <c r="O2783">
        <v>388.36604999999997</v>
      </c>
      <c r="P2783">
        <v>56.289090000000002</v>
      </c>
      <c r="Q2783">
        <v>193.6387</v>
      </c>
      <c r="R2783">
        <v>257.99970000000002</v>
      </c>
      <c r="S2783">
        <v>8.8416999999999994</v>
      </c>
      <c r="T2783">
        <v>1.3624309999999999</v>
      </c>
      <c r="U2783">
        <v>5.16E-2</v>
      </c>
      <c r="V2783">
        <v>49.884219999999999</v>
      </c>
      <c r="W2783">
        <v>0.13700000000000001</v>
      </c>
      <c r="X2783">
        <v>0.67800000000000005</v>
      </c>
      <c r="Y2783">
        <v>0.185</v>
      </c>
      <c r="Z2783" t="s">
        <v>10751</v>
      </c>
      <c r="AA2783" t="s">
        <v>10751</v>
      </c>
      <c r="AB2783">
        <v>1</v>
      </c>
      <c r="AC2783" t="s">
        <v>10751</v>
      </c>
      <c r="AD2783" t="s">
        <v>10751</v>
      </c>
      <c r="AE2783" t="s">
        <v>10751</v>
      </c>
      <c r="AF2783">
        <v>0.32200000000000001</v>
      </c>
      <c r="AG2783">
        <v>0.67800000000000005</v>
      </c>
      <c r="AH2783" t="s">
        <v>10751</v>
      </c>
      <c r="AI2783" t="s">
        <v>10751</v>
      </c>
      <c r="AJ2783" t="s">
        <v>10751</v>
      </c>
      <c r="AK2783" t="s">
        <v>10751</v>
      </c>
      <c r="AL2783" t="s">
        <v>10751</v>
      </c>
      <c r="AM2783" t="s">
        <v>10751</v>
      </c>
      <c r="AN2783" t="s">
        <v>10751</v>
      </c>
      <c r="AO2783" t="s">
        <v>10751</v>
      </c>
      <c r="AP2783">
        <v>1</v>
      </c>
      <c r="AQ2783">
        <v>0.185</v>
      </c>
      <c r="AR2783">
        <v>0.185</v>
      </c>
      <c r="AS2783" t="s">
        <v>10751</v>
      </c>
      <c r="AT2783">
        <v>1</v>
      </c>
      <c r="AU2783">
        <v>1</v>
      </c>
      <c r="AV2783">
        <v>6.2</v>
      </c>
      <c r="AW2783" t="s">
        <v>10751</v>
      </c>
      <c r="AX2783">
        <v>5.6</v>
      </c>
      <c r="AY2783" t="s">
        <v>10751</v>
      </c>
      <c r="AZ2783" t="s">
        <v>10751</v>
      </c>
      <c r="BA2783">
        <v>0.81499999999999995</v>
      </c>
      <c r="BB2783">
        <v>0.185</v>
      </c>
      <c r="BC2783" t="s">
        <v>10751</v>
      </c>
      <c r="BD2783" t="s">
        <v>10751</v>
      </c>
    </row>
    <row r="2784" spans="1:56">
      <c r="A2784" t="s">
        <v>10755</v>
      </c>
      <c r="B2784">
        <v>5000</v>
      </c>
      <c r="C2784">
        <v>2017</v>
      </c>
      <c r="D2784">
        <v>108</v>
      </c>
      <c r="E2784">
        <v>6.3439999999999998E-3</v>
      </c>
      <c r="F2784">
        <v>27.956230000000001</v>
      </c>
      <c r="H2784">
        <v>22.243390000000002</v>
      </c>
      <c r="I2784">
        <f t="shared" si="50"/>
        <v>0.14111206615999999</v>
      </c>
      <c r="K2784">
        <v>18.67747</v>
      </c>
      <c r="L2784">
        <v>25.98612</v>
      </c>
      <c r="M2784">
        <v>397.77836000000002</v>
      </c>
      <c r="N2784">
        <v>473.43646999999999</v>
      </c>
      <c r="O2784">
        <v>340.70294000000001</v>
      </c>
      <c r="P2784">
        <v>56.074249999999999</v>
      </c>
      <c r="Q2784">
        <v>209.10730000000001</v>
      </c>
      <c r="R2784">
        <v>290.86099999999999</v>
      </c>
      <c r="S2784">
        <v>7.6715999999999998</v>
      </c>
      <c r="T2784">
        <v>1.392061</v>
      </c>
      <c r="U2784">
        <v>5.8172000000000001E-2</v>
      </c>
      <c r="V2784">
        <v>56.778149999999997</v>
      </c>
      <c r="W2784">
        <v>0.67200000000000004</v>
      </c>
      <c r="X2784">
        <v>0.308</v>
      </c>
      <c r="Y2784">
        <v>0.02</v>
      </c>
      <c r="Z2784" t="s">
        <v>10751</v>
      </c>
      <c r="AA2784" t="s">
        <v>10751</v>
      </c>
      <c r="AB2784">
        <v>0.96899999999999997</v>
      </c>
      <c r="AC2784" t="s">
        <v>10751</v>
      </c>
      <c r="AD2784" t="s">
        <v>10751</v>
      </c>
      <c r="AE2784" t="s">
        <v>10751</v>
      </c>
      <c r="AF2784">
        <v>2.8000000000000001E-2</v>
      </c>
      <c r="AG2784">
        <v>0.97199999999999998</v>
      </c>
      <c r="AH2784" t="s">
        <v>10751</v>
      </c>
      <c r="AI2784" t="s">
        <v>10751</v>
      </c>
      <c r="AJ2784" t="s">
        <v>10751</v>
      </c>
      <c r="AK2784" t="s">
        <v>10751</v>
      </c>
      <c r="AL2784">
        <v>3.1E-2</v>
      </c>
      <c r="AM2784" t="s">
        <v>10751</v>
      </c>
      <c r="AN2784" t="s">
        <v>10751</v>
      </c>
      <c r="AO2784" t="s">
        <v>10751</v>
      </c>
      <c r="AP2784">
        <v>0.96899999999999997</v>
      </c>
      <c r="AQ2784">
        <v>0.02</v>
      </c>
      <c r="AR2784">
        <v>0.02</v>
      </c>
      <c r="AS2784" t="s">
        <v>10751</v>
      </c>
      <c r="AT2784">
        <v>1</v>
      </c>
      <c r="AU2784">
        <v>1</v>
      </c>
      <c r="AV2784">
        <v>7.9</v>
      </c>
      <c r="AW2784">
        <v>3.1E-2</v>
      </c>
      <c r="AX2784">
        <v>6</v>
      </c>
      <c r="AY2784" t="s">
        <v>10751</v>
      </c>
      <c r="AZ2784" t="s">
        <v>10751</v>
      </c>
      <c r="BA2784">
        <v>1.7000000000000001E-2</v>
      </c>
      <c r="BB2784">
        <v>0.02</v>
      </c>
      <c r="BC2784">
        <v>0.93200000000000005</v>
      </c>
      <c r="BD2784" t="s">
        <v>10751</v>
      </c>
    </row>
    <row r="2785" spans="1:56">
      <c r="A2785" t="s">
        <v>10755</v>
      </c>
      <c r="B2785">
        <v>5000</v>
      </c>
      <c r="C2785">
        <v>2018</v>
      </c>
      <c r="D2785">
        <v>91</v>
      </c>
      <c r="E2785">
        <v>5.5789999999999998E-3</v>
      </c>
      <c r="F2785">
        <v>30.88186</v>
      </c>
      <c r="H2785">
        <v>24.20506</v>
      </c>
      <c r="I2785">
        <f t="shared" si="50"/>
        <v>0.13504002973999998</v>
      </c>
      <c r="K2785">
        <v>20.737919999999999</v>
      </c>
      <c r="L2785">
        <v>27.698519999999998</v>
      </c>
      <c r="M2785">
        <v>358.72732000000002</v>
      </c>
      <c r="N2785">
        <v>417.12918000000002</v>
      </c>
      <c r="O2785">
        <v>314.66977000000003</v>
      </c>
      <c r="P2785">
        <v>56.177639999999997</v>
      </c>
      <c r="Q2785">
        <v>205.28919999999999</v>
      </c>
      <c r="R2785">
        <v>275.25830000000002</v>
      </c>
      <c r="S2785">
        <v>7.6623000000000001</v>
      </c>
      <c r="T2785">
        <v>1.3386420000000001</v>
      </c>
      <c r="U2785">
        <v>5.5051999999999997E-2</v>
      </c>
      <c r="V2785">
        <v>65.472639999999998</v>
      </c>
      <c r="W2785">
        <v>0.79200000000000004</v>
      </c>
      <c r="X2785">
        <v>0.15</v>
      </c>
      <c r="Y2785">
        <v>5.8000000000000003E-2</v>
      </c>
      <c r="Z2785" t="s">
        <v>10751</v>
      </c>
      <c r="AA2785" t="s">
        <v>10751</v>
      </c>
      <c r="AB2785">
        <v>0.85199999999999998</v>
      </c>
      <c r="AC2785" t="s">
        <v>10751</v>
      </c>
      <c r="AD2785" t="s">
        <v>10751</v>
      </c>
      <c r="AE2785" t="s">
        <v>10751</v>
      </c>
      <c r="AF2785">
        <v>0.32600000000000001</v>
      </c>
      <c r="AG2785">
        <v>0.67400000000000004</v>
      </c>
      <c r="AH2785" t="s">
        <v>10751</v>
      </c>
      <c r="AI2785" t="s">
        <v>10751</v>
      </c>
      <c r="AJ2785" t="s">
        <v>10751</v>
      </c>
      <c r="AK2785" t="s">
        <v>10751</v>
      </c>
      <c r="AL2785">
        <v>0.14799999999999999</v>
      </c>
      <c r="AM2785" t="s">
        <v>10751</v>
      </c>
      <c r="AN2785" t="s">
        <v>10751</v>
      </c>
      <c r="AO2785" t="s">
        <v>10751</v>
      </c>
      <c r="AP2785">
        <v>0.85199999999999998</v>
      </c>
      <c r="AQ2785">
        <v>5.8000000000000003E-2</v>
      </c>
      <c r="AR2785">
        <v>0.24299999999999999</v>
      </c>
      <c r="AS2785">
        <v>0.24299999999999999</v>
      </c>
      <c r="AT2785">
        <v>1</v>
      </c>
      <c r="AU2785">
        <v>1</v>
      </c>
      <c r="AV2785">
        <v>8.4</v>
      </c>
      <c r="AW2785">
        <v>0.14799999999999999</v>
      </c>
      <c r="AX2785">
        <v>5.9</v>
      </c>
      <c r="AY2785" t="s">
        <v>10751</v>
      </c>
      <c r="AZ2785" t="s">
        <v>10751</v>
      </c>
      <c r="BA2785">
        <v>2.5999999999999999E-2</v>
      </c>
      <c r="BB2785">
        <v>5.8000000000000003E-2</v>
      </c>
      <c r="BC2785">
        <v>0.52600000000000002</v>
      </c>
      <c r="BD2785">
        <v>0.24299999999999999</v>
      </c>
    </row>
    <row r="2786" spans="1:56">
      <c r="A2786" t="s">
        <v>10755</v>
      </c>
      <c r="B2786">
        <v>5000</v>
      </c>
      <c r="C2786">
        <v>2019</v>
      </c>
      <c r="D2786">
        <v>73</v>
      </c>
      <c r="E2786">
        <v>4.5529999999999998E-3</v>
      </c>
      <c r="F2786">
        <v>28.823519999999998</v>
      </c>
      <c r="H2786">
        <v>22.817889999999998</v>
      </c>
      <c r="I2786">
        <f t="shared" si="50"/>
        <v>0.10388985316999999</v>
      </c>
      <c r="K2786">
        <v>19.215990000000001</v>
      </c>
      <c r="L2786">
        <v>26.575810000000001</v>
      </c>
      <c r="M2786">
        <v>386.71521000000001</v>
      </c>
      <c r="N2786">
        <v>458.76713000000001</v>
      </c>
      <c r="O2786">
        <v>332.36025000000001</v>
      </c>
      <c r="P2786">
        <v>55.99953</v>
      </c>
      <c r="Q2786">
        <v>208.3777</v>
      </c>
      <c r="R2786">
        <v>283.82749999999999</v>
      </c>
      <c r="S2786">
        <v>7.6117999999999997</v>
      </c>
      <c r="T2786">
        <v>1.3633519999999999</v>
      </c>
      <c r="U2786">
        <v>5.6765000000000003E-2</v>
      </c>
      <c r="V2786">
        <v>58.430959999999999</v>
      </c>
      <c r="W2786">
        <v>0.78700000000000003</v>
      </c>
      <c r="X2786">
        <v>0.188</v>
      </c>
      <c r="Y2786">
        <v>2.5999999999999999E-2</v>
      </c>
      <c r="Z2786" t="s">
        <v>10751</v>
      </c>
      <c r="AA2786" t="s">
        <v>10751</v>
      </c>
      <c r="AB2786">
        <v>0.95299999999999996</v>
      </c>
      <c r="AC2786" t="s">
        <v>10751</v>
      </c>
      <c r="AD2786" t="s">
        <v>10751</v>
      </c>
      <c r="AE2786" t="s">
        <v>10751</v>
      </c>
      <c r="AF2786">
        <v>0.39700000000000002</v>
      </c>
      <c r="AG2786">
        <v>0.60299999999999998</v>
      </c>
      <c r="AH2786" t="s">
        <v>10751</v>
      </c>
      <c r="AI2786" t="s">
        <v>10751</v>
      </c>
      <c r="AJ2786" t="s">
        <v>10751</v>
      </c>
      <c r="AK2786" t="s">
        <v>10751</v>
      </c>
      <c r="AL2786">
        <v>4.7E-2</v>
      </c>
      <c r="AM2786" t="s">
        <v>10751</v>
      </c>
      <c r="AN2786" t="s">
        <v>10751</v>
      </c>
      <c r="AO2786" t="s">
        <v>10751</v>
      </c>
      <c r="AP2786">
        <v>0.95299999999999996</v>
      </c>
      <c r="AQ2786">
        <v>2.5999999999999999E-2</v>
      </c>
      <c r="AR2786">
        <v>0.28100000000000003</v>
      </c>
      <c r="AS2786">
        <v>0.28100000000000003</v>
      </c>
      <c r="AT2786">
        <v>1</v>
      </c>
      <c r="AU2786">
        <v>1</v>
      </c>
      <c r="AV2786">
        <v>8.6</v>
      </c>
      <c r="AW2786">
        <v>4.7E-2</v>
      </c>
      <c r="AX2786">
        <v>5.9</v>
      </c>
      <c r="AY2786" t="s">
        <v>10751</v>
      </c>
      <c r="AZ2786" t="s">
        <v>10751</v>
      </c>
      <c r="BA2786" t="s">
        <v>10751</v>
      </c>
      <c r="BB2786">
        <v>2.5999999999999999E-2</v>
      </c>
      <c r="BC2786">
        <v>0.64600000000000002</v>
      </c>
      <c r="BD2786">
        <v>0.28100000000000003</v>
      </c>
    </row>
    <row r="2787" spans="1:56">
      <c r="A2787" t="s">
        <v>10755</v>
      </c>
      <c r="B2787">
        <v>5000</v>
      </c>
      <c r="C2787">
        <v>2020</v>
      </c>
      <c r="D2787">
        <v>73</v>
      </c>
      <c r="E2787">
        <v>5.3090000000000004E-3</v>
      </c>
      <c r="F2787">
        <v>29.737380000000002</v>
      </c>
      <c r="H2787">
        <v>23.352879999999999</v>
      </c>
      <c r="I2787">
        <f t="shared" si="50"/>
        <v>0.12398043992</v>
      </c>
      <c r="K2787">
        <v>19.926459999999999</v>
      </c>
      <c r="L2787">
        <v>26.833739999999999</v>
      </c>
      <c r="M2787">
        <v>373.84775000000002</v>
      </c>
      <c r="N2787">
        <v>436.97169000000002</v>
      </c>
      <c r="O2787">
        <v>326.22793000000001</v>
      </c>
      <c r="P2787">
        <v>56.355269999999997</v>
      </c>
      <c r="Q2787">
        <v>209.75909999999999</v>
      </c>
      <c r="R2787">
        <v>281.76760000000002</v>
      </c>
      <c r="S2787">
        <v>7.5667999999999997</v>
      </c>
      <c r="T2787">
        <v>1.3396729999999999</v>
      </c>
      <c r="U2787">
        <v>5.6354000000000001E-2</v>
      </c>
      <c r="V2787">
        <v>61.561059999999998</v>
      </c>
      <c r="W2787">
        <v>0.73599999999999999</v>
      </c>
      <c r="X2787">
        <v>0.252</v>
      </c>
      <c r="Y2787">
        <v>1.0999999999999999E-2</v>
      </c>
      <c r="Z2787" t="s">
        <v>10751</v>
      </c>
      <c r="AA2787" t="s">
        <v>10751</v>
      </c>
      <c r="AB2787">
        <v>0.88500000000000001</v>
      </c>
      <c r="AC2787" t="s">
        <v>10751</v>
      </c>
      <c r="AD2787" t="s">
        <v>10751</v>
      </c>
      <c r="AE2787" t="s">
        <v>10751</v>
      </c>
      <c r="AF2787">
        <v>0.23899999999999999</v>
      </c>
      <c r="AG2787">
        <v>0.76100000000000001</v>
      </c>
      <c r="AH2787" t="s">
        <v>10751</v>
      </c>
      <c r="AI2787" t="s">
        <v>10751</v>
      </c>
      <c r="AJ2787" t="s">
        <v>10751</v>
      </c>
      <c r="AK2787" t="s">
        <v>10751</v>
      </c>
      <c r="AL2787">
        <v>0.115</v>
      </c>
      <c r="AM2787" t="s">
        <v>10751</v>
      </c>
      <c r="AN2787" t="s">
        <v>10751</v>
      </c>
      <c r="AO2787" t="s">
        <v>10751</v>
      </c>
      <c r="AP2787">
        <v>0.88500000000000001</v>
      </c>
      <c r="AQ2787">
        <v>1.0999999999999999E-2</v>
      </c>
      <c r="AR2787">
        <v>0.14000000000000001</v>
      </c>
      <c r="AS2787">
        <v>0.14000000000000001</v>
      </c>
      <c r="AT2787">
        <v>1</v>
      </c>
      <c r="AU2787">
        <v>1</v>
      </c>
      <c r="AV2787">
        <v>8.4</v>
      </c>
      <c r="AW2787">
        <v>0.115</v>
      </c>
      <c r="AX2787">
        <v>6</v>
      </c>
      <c r="AY2787" t="s">
        <v>10751</v>
      </c>
      <c r="AZ2787" t="s">
        <v>10751</v>
      </c>
      <c r="BA2787" t="s">
        <v>10751</v>
      </c>
      <c r="BB2787">
        <v>1.0999999999999999E-2</v>
      </c>
      <c r="BC2787">
        <v>0.68</v>
      </c>
      <c r="BD2787">
        <v>0.193</v>
      </c>
    </row>
    <row r="2788" spans="1:56">
      <c r="A2788" t="s">
        <v>10755</v>
      </c>
      <c r="B2788">
        <v>5000</v>
      </c>
      <c r="C2788">
        <v>2021</v>
      </c>
      <c r="D2788">
        <v>134</v>
      </c>
      <c r="E2788">
        <v>9.7169999999999999E-3</v>
      </c>
      <c r="F2788">
        <v>44.504829999999998</v>
      </c>
      <c r="G2788">
        <f>IFERROR(F2788*E2788,"")</f>
        <v>0.43245343311000001</v>
      </c>
      <c r="H2788">
        <v>32.933860000000003</v>
      </c>
      <c r="I2788">
        <f t="shared" si="50"/>
        <v>0.32001831762000005</v>
      </c>
      <c r="J2788">
        <f>IFERROR(M2788*E2788,"")</f>
        <v>2.5426383531899996</v>
      </c>
      <c r="K2788">
        <v>31.657630000000001</v>
      </c>
      <c r="L2788">
        <v>33.96687</v>
      </c>
      <c r="M2788">
        <v>261.66906999999998</v>
      </c>
      <c r="N2788">
        <v>269.72690999999998</v>
      </c>
      <c r="O2788">
        <v>255.59035</v>
      </c>
      <c r="P2788">
        <v>57.218200000000003</v>
      </c>
      <c r="Q2788">
        <v>163.22409999999999</v>
      </c>
      <c r="R2788">
        <v>208.17830000000001</v>
      </c>
      <c r="S2788">
        <v>7.6196999999999999</v>
      </c>
      <c r="T2788">
        <v>1.22434</v>
      </c>
      <c r="U2788">
        <v>4.1635999999999999E-2</v>
      </c>
      <c r="V2788">
        <v>86.544070000000005</v>
      </c>
      <c r="W2788">
        <v>0.64200000000000002</v>
      </c>
      <c r="X2788">
        <v>0.35099999999999998</v>
      </c>
      <c r="Y2788">
        <v>6.0000000000000001E-3</v>
      </c>
      <c r="Z2788" t="s">
        <v>10751</v>
      </c>
      <c r="AA2788" t="s">
        <v>10751</v>
      </c>
      <c r="AB2788">
        <v>0.16300000000000001</v>
      </c>
      <c r="AC2788">
        <v>0.69699999999999995</v>
      </c>
      <c r="AD2788" t="s">
        <v>10751</v>
      </c>
      <c r="AE2788" t="s">
        <v>10751</v>
      </c>
      <c r="AF2788">
        <v>5.5E-2</v>
      </c>
      <c r="AG2788">
        <v>0.94499999999999995</v>
      </c>
      <c r="AH2788" t="s">
        <v>10751</v>
      </c>
      <c r="AI2788" t="s">
        <v>10751</v>
      </c>
      <c r="AJ2788" t="s">
        <v>10751</v>
      </c>
      <c r="AK2788" t="s">
        <v>10751</v>
      </c>
      <c r="AL2788">
        <v>0.14000000000000001</v>
      </c>
      <c r="AM2788" t="s">
        <v>10751</v>
      </c>
      <c r="AN2788" t="s">
        <v>10751</v>
      </c>
      <c r="AO2788">
        <v>0.69699999999999995</v>
      </c>
      <c r="AP2788">
        <v>0.16300000000000001</v>
      </c>
      <c r="AQ2788">
        <v>6.0000000000000001E-3</v>
      </c>
      <c r="AR2788">
        <v>2.3E-2</v>
      </c>
      <c r="AS2788">
        <v>2.3E-2</v>
      </c>
      <c r="AT2788">
        <v>1</v>
      </c>
      <c r="AU2788">
        <v>1</v>
      </c>
      <c r="AV2788">
        <v>2.5</v>
      </c>
      <c r="AW2788">
        <v>0.14000000000000001</v>
      </c>
      <c r="AX2788">
        <v>4.5999999999999996</v>
      </c>
      <c r="AY2788" t="s">
        <v>10751</v>
      </c>
      <c r="AZ2788" t="s">
        <v>10751</v>
      </c>
      <c r="BA2788" t="s">
        <v>10751</v>
      </c>
      <c r="BB2788" t="s">
        <v>10751</v>
      </c>
      <c r="BC2788">
        <v>2.5999999999999999E-2</v>
      </c>
      <c r="BD2788">
        <v>0.13700000000000001</v>
      </c>
    </row>
    <row r="2789" spans="1:56">
      <c r="A2789" t="s">
        <v>10755</v>
      </c>
      <c r="B2789">
        <v>5000</v>
      </c>
      <c r="C2789" t="s">
        <v>10752</v>
      </c>
      <c r="D2789" t="s">
        <v>10751</v>
      </c>
      <c r="E2789">
        <v>9.7509999999999993E-3</v>
      </c>
      <c r="F2789">
        <v>43.741050000000001</v>
      </c>
      <c r="H2789">
        <v>32.431489999999997</v>
      </c>
      <c r="I2789">
        <f t="shared" si="50"/>
        <v>0.31623945898999994</v>
      </c>
      <c r="K2789">
        <v>31.01586</v>
      </c>
      <c r="L2789">
        <v>33.587989999999998</v>
      </c>
      <c r="M2789">
        <v>263.88438000000002</v>
      </c>
      <c r="N2789">
        <v>272.8141</v>
      </c>
      <c r="O2789">
        <v>257.14792</v>
      </c>
      <c r="P2789">
        <v>57.198279999999997</v>
      </c>
      <c r="Q2789">
        <v>168.82429999999999</v>
      </c>
      <c r="R2789">
        <v>215.5694</v>
      </c>
      <c r="S2789">
        <v>7.5563000000000002</v>
      </c>
      <c r="T2789">
        <v>1.22017</v>
      </c>
      <c r="U2789">
        <v>4.3114E-2</v>
      </c>
      <c r="V2789">
        <v>85.806129999999996</v>
      </c>
      <c r="W2789">
        <v>0.75800000000000001</v>
      </c>
      <c r="X2789">
        <v>0.23899999999999999</v>
      </c>
      <c r="Y2789">
        <v>2E-3</v>
      </c>
      <c r="Z2789" t="s">
        <v>10751</v>
      </c>
      <c r="AA2789" t="s">
        <v>10751</v>
      </c>
      <c r="AB2789">
        <v>0.223</v>
      </c>
      <c r="AC2789">
        <v>0.60199999999999998</v>
      </c>
      <c r="AD2789" t="s">
        <v>10751</v>
      </c>
      <c r="AE2789" t="s">
        <v>10751</v>
      </c>
      <c r="AF2789">
        <v>8.3000000000000004E-2</v>
      </c>
      <c r="AG2789">
        <v>0.91700000000000004</v>
      </c>
      <c r="AH2789" t="s">
        <v>10751</v>
      </c>
      <c r="AI2789" t="s">
        <v>10751</v>
      </c>
      <c r="AJ2789" t="s">
        <v>10751</v>
      </c>
      <c r="AK2789" t="s">
        <v>10751</v>
      </c>
      <c r="AL2789">
        <v>0.17399999999999999</v>
      </c>
      <c r="AM2789" t="s">
        <v>10751</v>
      </c>
      <c r="AN2789" t="s">
        <v>10751</v>
      </c>
      <c r="AO2789">
        <v>0.60199999999999998</v>
      </c>
      <c r="AP2789">
        <v>0.223</v>
      </c>
      <c r="AQ2789">
        <v>2E-3</v>
      </c>
      <c r="AR2789">
        <v>8.1000000000000003E-2</v>
      </c>
      <c r="AS2789">
        <v>8.1000000000000003E-2</v>
      </c>
      <c r="AT2789">
        <v>1</v>
      </c>
      <c r="AU2789">
        <v>1</v>
      </c>
      <c r="AV2789">
        <v>3.2</v>
      </c>
      <c r="AW2789">
        <v>0.17399999999999999</v>
      </c>
      <c r="AX2789">
        <v>4.8</v>
      </c>
      <c r="AY2789" t="s">
        <v>10751</v>
      </c>
      <c r="AZ2789" t="s">
        <v>10751</v>
      </c>
      <c r="BA2789" t="s">
        <v>10751</v>
      </c>
      <c r="BB2789" t="s">
        <v>10751</v>
      </c>
      <c r="BC2789">
        <v>0.06</v>
      </c>
      <c r="BD2789">
        <v>0.16300000000000001</v>
      </c>
    </row>
    <row r="2790" spans="1:56">
      <c r="A2790" t="s">
        <v>10753</v>
      </c>
      <c r="B2790">
        <v>5000</v>
      </c>
      <c r="C2790">
        <v>1975</v>
      </c>
      <c r="D2790">
        <v>67</v>
      </c>
      <c r="E2790">
        <v>6.5560000000000002E-3</v>
      </c>
      <c r="F2790">
        <v>11.14429</v>
      </c>
      <c r="H2790">
        <v>9.4274299999999993</v>
      </c>
      <c r="I2790">
        <f t="shared" si="50"/>
        <v>6.1806231079999996E-2</v>
      </c>
      <c r="K2790">
        <v>9.4304199999999998</v>
      </c>
      <c r="L2790">
        <v>9.4237800000000007</v>
      </c>
      <c r="M2790">
        <v>942.67489999999998</v>
      </c>
      <c r="N2790">
        <v>942.37612999999999</v>
      </c>
      <c r="O2790">
        <v>943.04007000000001</v>
      </c>
      <c r="P2790" t="s">
        <v>10751</v>
      </c>
      <c r="Q2790">
        <v>347.01870000000002</v>
      </c>
      <c r="R2790">
        <v>157.46350000000001</v>
      </c>
      <c r="S2790" t="s">
        <v>10751</v>
      </c>
      <c r="T2790">
        <v>0.45319300000000001</v>
      </c>
      <c r="U2790">
        <v>3.1493E-2</v>
      </c>
      <c r="V2790">
        <v>23.595130000000001</v>
      </c>
      <c r="W2790" t="s">
        <v>10751</v>
      </c>
      <c r="X2790">
        <v>0.98699999999999999</v>
      </c>
      <c r="Y2790">
        <v>1.2999999999999999E-2</v>
      </c>
      <c r="Z2790">
        <v>0.19500000000000001</v>
      </c>
      <c r="AA2790">
        <v>0.80500000000000005</v>
      </c>
      <c r="AB2790" t="s">
        <v>10751</v>
      </c>
      <c r="AC2790" t="s">
        <v>10751</v>
      </c>
      <c r="AD2790" t="s">
        <v>10751</v>
      </c>
      <c r="AE2790">
        <v>1</v>
      </c>
      <c r="AF2790" t="s">
        <v>10751</v>
      </c>
      <c r="AG2790" t="s">
        <v>10751</v>
      </c>
      <c r="AH2790" t="s">
        <v>10751</v>
      </c>
      <c r="AI2790" t="s">
        <v>10751</v>
      </c>
      <c r="AJ2790" t="s">
        <v>10751</v>
      </c>
      <c r="AK2790" t="s">
        <v>10751</v>
      </c>
      <c r="AL2790" t="s">
        <v>10751</v>
      </c>
      <c r="AM2790" t="s">
        <v>10751</v>
      </c>
      <c r="AN2790" t="s">
        <v>10751</v>
      </c>
      <c r="AO2790" t="s">
        <v>10751</v>
      </c>
      <c r="AP2790">
        <v>1</v>
      </c>
      <c r="AQ2790" t="s">
        <v>10751</v>
      </c>
      <c r="AR2790" t="s">
        <v>10751</v>
      </c>
      <c r="AS2790" t="s">
        <v>10751</v>
      </c>
      <c r="AT2790" t="s">
        <v>10751</v>
      </c>
      <c r="AU2790" t="s">
        <v>10751</v>
      </c>
      <c r="AV2790" t="s">
        <v>10751</v>
      </c>
      <c r="AW2790" t="s">
        <v>10751</v>
      </c>
      <c r="AX2790">
        <v>8</v>
      </c>
      <c r="AY2790" t="s">
        <v>10751</v>
      </c>
      <c r="AZ2790" t="s">
        <v>10751</v>
      </c>
      <c r="BA2790" t="s">
        <v>10751</v>
      </c>
      <c r="BB2790" t="s">
        <v>10751</v>
      </c>
      <c r="BC2790" t="s">
        <v>10751</v>
      </c>
      <c r="BD2790" t="s">
        <v>10751</v>
      </c>
    </row>
    <row r="2791" spans="1:56">
      <c r="A2791" t="s">
        <v>10753</v>
      </c>
      <c r="B2791">
        <v>5000</v>
      </c>
      <c r="C2791">
        <v>1976</v>
      </c>
      <c r="D2791">
        <v>101</v>
      </c>
      <c r="E2791">
        <v>8.1849999999999996E-3</v>
      </c>
      <c r="F2791">
        <v>12.832560000000001</v>
      </c>
      <c r="H2791">
        <v>10.8939</v>
      </c>
      <c r="I2791">
        <f t="shared" si="50"/>
        <v>8.91665715E-2</v>
      </c>
      <c r="K2791">
        <v>10.465769999999999</v>
      </c>
      <c r="L2791">
        <v>11.467230000000001</v>
      </c>
      <c r="M2791">
        <v>815.77787999999998</v>
      </c>
      <c r="N2791">
        <v>849.14921000000004</v>
      </c>
      <c r="O2791">
        <v>774.99069999999995</v>
      </c>
      <c r="P2791" t="s">
        <v>10751</v>
      </c>
      <c r="Q2791">
        <v>356.96199999999999</v>
      </c>
      <c r="R2791">
        <v>150.64940000000001</v>
      </c>
      <c r="S2791" t="s">
        <v>10751</v>
      </c>
      <c r="T2791">
        <v>0.42119699999999999</v>
      </c>
      <c r="U2791">
        <v>3.0130000000000001E-2</v>
      </c>
      <c r="V2791">
        <v>27.330690000000001</v>
      </c>
      <c r="W2791" t="s">
        <v>10751</v>
      </c>
      <c r="X2791">
        <v>0.97899999999999998</v>
      </c>
      <c r="Y2791">
        <v>2.1000000000000001E-2</v>
      </c>
      <c r="Z2791">
        <v>0.189</v>
      </c>
      <c r="AA2791">
        <v>0.81100000000000005</v>
      </c>
      <c r="AB2791" t="s">
        <v>10751</v>
      </c>
      <c r="AC2791" t="s">
        <v>10751</v>
      </c>
      <c r="AD2791" t="s">
        <v>10751</v>
      </c>
      <c r="AE2791">
        <v>1</v>
      </c>
      <c r="AF2791" t="s">
        <v>10751</v>
      </c>
      <c r="AG2791" t="s">
        <v>10751</v>
      </c>
      <c r="AH2791" t="s">
        <v>10751</v>
      </c>
      <c r="AI2791" t="s">
        <v>10751</v>
      </c>
      <c r="AJ2791" t="s">
        <v>10751</v>
      </c>
      <c r="AK2791" t="s">
        <v>10751</v>
      </c>
      <c r="AL2791" t="s">
        <v>10751</v>
      </c>
      <c r="AM2791" t="s">
        <v>10751</v>
      </c>
      <c r="AN2791" t="s">
        <v>10751</v>
      </c>
      <c r="AO2791" t="s">
        <v>10751</v>
      </c>
      <c r="AP2791">
        <v>1</v>
      </c>
      <c r="AQ2791" t="s">
        <v>10751</v>
      </c>
      <c r="AR2791" t="s">
        <v>10751</v>
      </c>
      <c r="AS2791" t="s">
        <v>10751</v>
      </c>
      <c r="AT2791" t="s">
        <v>10751</v>
      </c>
      <c r="AU2791" t="s">
        <v>10751</v>
      </c>
      <c r="AV2791" t="s">
        <v>10751</v>
      </c>
      <c r="AW2791" t="s">
        <v>10751</v>
      </c>
      <c r="AX2791">
        <v>8</v>
      </c>
      <c r="AY2791" t="s">
        <v>10751</v>
      </c>
      <c r="AZ2791" t="s">
        <v>10751</v>
      </c>
      <c r="BA2791" t="s">
        <v>10751</v>
      </c>
      <c r="BB2791" t="s">
        <v>10751</v>
      </c>
      <c r="BC2791" t="s">
        <v>10751</v>
      </c>
      <c r="BD2791" t="s">
        <v>10751</v>
      </c>
    </row>
    <row r="2792" spans="1:56">
      <c r="A2792" t="s">
        <v>10753</v>
      </c>
      <c r="B2792">
        <v>5000</v>
      </c>
      <c r="C2792">
        <v>1977</v>
      </c>
      <c r="D2792">
        <v>66</v>
      </c>
      <c r="E2792">
        <v>4.7060000000000001E-3</v>
      </c>
      <c r="F2792">
        <v>13.58053</v>
      </c>
      <c r="H2792">
        <v>11.51859</v>
      </c>
      <c r="I2792">
        <f t="shared" si="50"/>
        <v>5.4206484540000002E-2</v>
      </c>
      <c r="K2792">
        <v>11.160030000000001</v>
      </c>
      <c r="L2792">
        <v>11.9894</v>
      </c>
      <c r="M2792">
        <v>771.53538000000003</v>
      </c>
      <c r="N2792">
        <v>796.32429999999999</v>
      </c>
      <c r="O2792">
        <v>741.23780999999997</v>
      </c>
      <c r="P2792" t="s">
        <v>10751</v>
      </c>
      <c r="Q2792">
        <v>350.56959999999998</v>
      </c>
      <c r="R2792">
        <v>160.2038</v>
      </c>
      <c r="S2792" t="s">
        <v>10751</v>
      </c>
      <c r="T2792">
        <v>0.45715099999999997</v>
      </c>
      <c r="U2792">
        <v>3.2041E-2</v>
      </c>
      <c r="V2792">
        <v>28.984259999999999</v>
      </c>
      <c r="W2792" t="s">
        <v>10751</v>
      </c>
      <c r="X2792">
        <v>0.96399999999999997</v>
      </c>
      <c r="Y2792">
        <v>3.5999999999999997E-2</v>
      </c>
      <c r="Z2792">
        <v>0.21</v>
      </c>
      <c r="AA2792">
        <v>0.79</v>
      </c>
      <c r="AB2792" t="s">
        <v>10751</v>
      </c>
      <c r="AC2792" t="s">
        <v>10751</v>
      </c>
      <c r="AD2792" t="s">
        <v>10751</v>
      </c>
      <c r="AE2792">
        <v>1</v>
      </c>
      <c r="AF2792" t="s">
        <v>10751</v>
      </c>
      <c r="AG2792" t="s">
        <v>10751</v>
      </c>
      <c r="AH2792" t="s">
        <v>10751</v>
      </c>
      <c r="AI2792" t="s">
        <v>10751</v>
      </c>
      <c r="AJ2792" t="s">
        <v>10751</v>
      </c>
      <c r="AK2792" t="s">
        <v>10751</v>
      </c>
      <c r="AL2792" t="s">
        <v>10751</v>
      </c>
      <c r="AM2792" t="s">
        <v>10751</v>
      </c>
      <c r="AN2792" t="s">
        <v>10751</v>
      </c>
      <c r="AO2792" t="s">
        <v>10751</v>
      </c>
      <c r="AP2792">
        <v>1</v>
      </c>
      <c r="AQ2792" t="s">
        <v>10751</v>
      </c>
      <c r="AR2792" t="s">
        <v>10751</v>
      </c>
      <c r="AS2792" t="s">
        <v>10751</v>
      </c>
      <c r="AT2792" t="s">
        <v>10751</v>
      </c>
      <c r="AU2792" t="s">
        <v>10751</v>
      </c>
      <c r="AV2792" t="s">
        <v>10751</v>
      </c>
      <c r="AW2792" t="s">
        <v>10751</v>
      </c>
      <c r="AX2792">
        <v>8</v>
      </c>
      <c r="AY2792" t="s">
        <v>10751</v>
      </c>
      <c r="AZ2792" t="s">
        <v>10751</v>
      </c>
      <c r="BA2792" t="s">
        <v>10751</v>
      </c>
      <c r="BB2792" t="s">
        <v>10751</v>
      </c>
      <c r="BC2792" t="s">
        <v>10751</v>
      </c>
      <c r="BD2792" t="s">
        <v>10751</v>
      </c>
    </row>
    <row r="2793" spans="1:56">
      <c r="A2793" t="s">
        <v>10753</v>
      </c>
      <c r="B2793">
        <v>5000</v>
      </c>
      <c r="C2793">
        <v>1978</v>
      </c>
      <c r="D2793">
        <v>114</v>
      </c>
      <c r="E2793">
        <v>7.8740000000000008E-3</v>
      </c>
      <c r="F2793">
        <v>12.95074</v>
      </c>
      <c r="H2793">
        <v>10.996729999999999</v>
      </c>
      <c r="I2793">
        <f t="shared" si="50"/>
        <v>8.6588252020000006E-2</v>
      </c>
      <c r="K2793">
        <v>10.49826</v>
      </c>
      <c r="L2793">
        <v>11.67423</v>
      </c>
      <c r="M2793">
        <v>808.14895999999999</v>
      </c>
      <c r="N2793">
        <v>846.52115000000003</v>
      </c>
      <c r="O2793">
        <v>761.24962000000005</v>
      </c>
      <c r="P2793" t="s">
        <v>10751</v>
      </c>
      <c r="Q2793">
        <v>369.86259999999999</v>
      </c>
      <c r="R2793">
        <v>167.96299999999999</v>
      </c>
      <c r="S2793">
        <v>13.716900000000001</v>
      </c>
      <c r="T2793">
        <v>0.454459</v>
      </c>
      <c r="U2793">
        <v>3.3592999999999998E-2</v>
      </c>
      <c r="V2793">
        <v>27.55491</v>
      </c>
      <c r="W2793" t="s">
        <v>10751</v>
      </c>
      <c r="X2793">
        <v>0.97299999999999998</v>
      </c>
      <c r="Y2793">
        <v>2.7E-2</v>
      </c>
      <c r="Z2793">
        <v>0.19700000000000001</v>
      </c>
      <c r="AA2793">
        <v>0.80300000000000005</v>
      </c>
      <c r="AB2793" t="s">
        <v>10751</v>
      </c>
      <c r="AC2793" t="s">
        <v>10751</v>
      </c>
      <c r="AD2793" t="s">
        <v>10751</v>
      </c>
      <c r="AE2793">
        <v>1</v>
      </c>
      <c r="AF2793" t="s">
        <v>10751</v>
      </c>
      <c r="AG2793" t="s">
        <v>10751</v>
      </c>
      <c r="AH2793" t="s">
        <v>10751</v>
      </c>
      <c r="AI2793" t="s">
        <v>10751</v>
      </c>
      <c r="AJ2793" t="s">
        <v>10751</v>
      </c>
      <c r="AK2793" t="s">
        <v>10751</v>
      </c>
      <c r="AL2793" t="s">
        <v>10751</v>
      </c>
      <c r="AM2793" t="s">
        <v>10751</v>
      </c>
      <c r="AN2793" t="s">
        <v>10751</v>
      </c>
      <c r="AO2793" t="s">
        <v>10751</v>
      </c>
      <c r="AP2793">
        <v>1</v>
      </c>
      <c r="AQ2793" t="s">
        <v>10751</v>
      </c>
      <c r="AR2793" t="s">
        <v>10751</v>
      </c>
      <c r="AS2793" t="s">
        <v>10751</v>
      </c>
      <c r="AT2793" t="s">
        <v>10751</v>
      </c>
      <c r="AU2793" t="s">
        <v>10751</v>
      </c>
      <c r="AV2793" t="s">
        <v>10751</v>
      </c>
      <c r="AW2793" t="s">
        <v>10751</v>
      </c>
      <c r="AX2793">
        <v>8</v>
      </c>
      <c r="AY2793" t="s">
        <v>10751</v>
      </c>
      <c r="AZ2793" t="s">
        <v>10751</v>
      </c>
      <c r="BA2793" t="s">
        <v>10751</v>
      </c>
      <c r="BB2793" t="s">
        <v>10751</v>
      </c>
      <c r="BC2793" t="s">
        <v>10751</v>
      </c>
      <c r="BD2793" t="s">
        <v>10751</v>
      </c>
    </row>
    <row r="2794" spans="1:56">
      <c r="A2794" t="s">
        <v>10753</v>
      </c>
      <c r="B2794">
        <v>5000</v>
      </c>
      <c r="C2794">
        <v>1979</v>
      </c>
      <c r="D2794">
        <v>173</v>
      </c>
      <c r="E2794">
        <v>1.243E-2</v>
      </c>
      <c r="F2794">
        <v>11.39795</v>
      </c>
      <c r="H2794">
        <v>9.6461500000000004</v>
      </c>
      <c r="I2794">
        <f t="shared" si="50"/>
        <v>0.1199016445</v>
      </c>
      <c r="K2794">
        <v>9.4824199999999994</v>
      </c>
      <c r="L2794">
        <v>9.85412</v>
      </c>
      <c r="M2794">
        <v>921.29984999999999</v>
      </c>
      <c r="N2794">
        <v>937.20829000000003</v>
      </c>
      <c r="O2794">
        <v>901.85621000000003</v>
      </c>
      <c r="P2794" t="s">
        <v>10751</v>
      </c>
      <c r="Q2794">
        <v>351.11369999999999</v>
      </c>
      <c r="R2794">
        <v>151.74709999999999</v>
      </c>
      <c r="S2794">
        <v>15.318899999999999</v>
      </c>
      <c r="T2794">
        <v>0.43273200000000001</v>
      </c>
      <c r="U2794">
        <v>3.0349000000000001E-2</v>
      </c>
      <c r="V2794">
        <v>24.162890000000001</v>
      </c>
      <c r="W2794" t="s">
        <v>10751</v>
      </c>
      <c r="X2794">
        <v>0.68100000000000005</v>
      </c>
      <c r="Y2794">
        <v>0.31900000000000001</v>
      </c>
      <c r="Z2794">
        <v>0.14699999999999999</v>
      </c>
      <c r="AA2794">
        <v>0.84399999999999997</v>
      </c>
      <c r="AB2794">
        <v>8.9999999999999993E-3</v>
      </c>
      <c r="AC2794" t="s">
        <v>10751</v>
      </c>
      <c r="AD2794" t="s">
        <v>10751</v>
      </c>
      <c r="AE2794">
        <v>1</v>
      </c>
      <c r="AF2794" t="s">
        <v>10751</v>
      </c>
      <c r="AG2794" t="s">
        <v>10751</v>
      </c>
      <c r="AH2794" t="s">
        <v>10751</v>
      </c>
      <c r="AI2794" t="s">
        <v>10751</v>
      </c>
      <c r="AJ2794" t="s">
        <v>10751</v>
      </c>
      <c r="AK2794" t="s">
        <v>10751</v>
      </c>
      <c r="AL2794" t="s">
        <v>10751</v>
      </c>
      <c r="AM2794" t="s">
        <v>10751</v>
      </c>
      <c r="AN2794" t="s">
        <v>10751</v>
      </c>
      <c r="AO2794" t="s">
        <v>10751</v>
      </c>
      <c r="AP2794">
        <v>1</v>
      </c>
      <c r="AQ2794" t="s">
        <v>10751</v>
      </c>
      <c r="AR2794" t="s">
        <v>10751</v>
      </c>
      <c r="AS2794" t="s">
        <v>10751</v>
      </c>
      <c r="AT2794" t="s">
        <v>10751</v>
      </c>
      <c r="AU2794" t="s">
        <v>10751</v>
      </c>
      <c r="AV2794">
        <v>3.1</v>
      </c>
      <c r="AW2794" t="s">
        <v>10751</v>
      </c>
      <c r="AX2794">
        <v>8</v>
      </c>
      <c r="AY2794">
        <v>1</v>
      </c>
      <c r="AZ2794" t="s">
        <v>10751</v>
      </c>
      <c r="BA2794" t="s">
        <v>10751</v>
      </c>
      <c r="BB2794" t="s">
        <v>10751</v>
      </c>
      <c r="BC2794" t="s">
        <v>10751</v>
      </c>
      <c r="BD2794" t="s">
        <v>10751</v>
      </c>
    </row>
    <row r="2795" spans="1:56">
      <c r="A2795" t="s">
        <v>10753</v>
      </c>
      <c r="B2795">
        <v>5000</v>
      </c>
      <c r="C2795">
        <v>1980</v>
      </c>
      <c r="D2795">
        <v>60</v>
      </c>
      <c r="E2795">
        <v>5.3099999999999996E-3</v>
      </c>
      <c r="F2795">
        <v>14.028449999999999</v>
      </c>
      <c r="H2795">
        <v>11.92554</v>
      </c>
      <c r="I2795">
        <f t="shared" si="50"/>
        <v>6.3324617399999991E-2</v>
      </c>
      <c r="K2795">
        <v>11.21388</v>
      </c>
      <c r="L2795">
        <v>12.928330000000001</v>
      </c>
      <c r="M2795">
        <v>745.20726000000002</v>
      </c>
      <c r="N2795">
        <v>792.50009</v>
      </c>
      <c r="O2795">
        <v>687.40490999999997</v>
      </c>
      <c r="P2795" t="s">
        <v>10751</v>
      </c>
      <c r="Q2795">
        <v>343.33769999999998</v>
      </c>
      <c r="R2795">
        <v>158.7253</v>
      </c>
      <c r="S2795">
        <v>15.0466</v>
      </c>
      <c r="T2795">
        <v>0.46316499999999999</v>
      </c>
      <c r="U2795">
        <v>3.1745000000000002E-2</v>
      </c>
      <c r="V2795">
        <v>29.963570000000001</v>
      </c>
      <c r="W2795" t="s">
        <v>10751</v>
      </c>
      <c r="X2795">
        <v>0.78400000000000003</v>
      </c>
      <c r="Y2795">
        <v>0.216</v>
      </c>
      <c r="Z2795">
        <v>0.189</v>
      </c>
      <c r="AA2795">
        <v>0.25800000000000001</v>
      </c>
      <c r="AB2795">
        <v>0.55300000000000005</v>
      </c>
      <c r="AC2795" t="s">
        <v>10751</v>
      </c>
      <c r="AD2795" t="s">
        <v>10751</v>
      </c>
      <c r="AE2795">
        <v>1</v>
      </c>
      <c r="AF2795" t="s">
        <v>10751</v>
      </c>
      <c r="AG2795" t="s">
        <v>10751</v>
      </c>
      <c r="AH2795" t="s">
        <v>10751</v>
      </c>
      <c r="AI2795" t="s">
        <v>10751</v>
      </c>
      <c r="AJ2795" t="s">
        <v>10751</v>
      </c>
      <c r="AK2795" t="s">
        <v>10751</v>
      </c>
      <c r="AL2795" t="s">
        <v>10751</v>
      </c>
      <c r="AM2795" t="s">
        <v>10751</v>
      </c>
      <c r="AN2795" t="s">
        <v>10751</v>
      </c>
      <c r="AO2795" t="s">
        <v>10751</v>
      </c>
      <c r="AP2795">
        <v>1</v>
      </c>
      <c r="AQ2795" t="s">
        <v>10751</v>
      </c>
      <c r="AR2795" t="s">
        <v>10751</v>
      </c>
      <c r="AS2795" t="s">
        <v>10751</v>
      </c>
      <c r="AT2795" t="s">
        <v>10751</v>
      </c>
      <c r="AU2795" t="s">
        <v>10751</v>
      </c>
      <c r="AV2795">
        <v>3</v>
      </c>
      <c r="AW2795" t="s">
        <v>10751</v>
      </c>
      <c r="AX2795">
        <v>7.9</v>
      </c>
      <c r="AY2795">
        <v>1</v>
      </c>
      <c r="AZ2795" t="s">
        <v>10751</v>
      </c>
      <c r="BA2795" t="s">
        <v>10751</v>
      </c>
      <c r="BB2795" t="s">
        <v>10751</v>
      </c>
      <c r="BC2795" t="s">
        <v>10751</v>
      </c>
      <c r="BD2795" t="s">
        <v>10751</v>
      </c>
    </row>
    <row r="2796" spans="1:56">
      <c r="A2796" t="s">
        <v>10753</v>
      </c>
      <c r="B2796">
        <v>5000</v>
      </c>
      <c r="C2796">
        <v>1981</v>
      </c>
      <c r="D2796">
        <v>43</v>
      </c>
      <c r="E2796">
        <v>4.0549999999999996E-3</v>
      </c>
      <c r="F2796">
        <v>15.27345</v>
      </c>
      <c r="H2796">
        <v>12.98485</v>
      </c>
      <c r="I2796">
        <f t="shared" si="50"/>
        <v>5.2653566749999992E-2</v>
      </c>
      <c r="K2796">
        <v>12.210649999999999</v>
      </c>
      <c r="L2796">
        <v>14.075609999999999</v>
      </c>
      <c r="M2796">
        <v>684.41313000000002</v>
      </c>
      <c r="N2796">
        <v>727.80745000000002</v>
      </c>
      <c r="O2796">
        <v>631.37562000000003</v>
      </c>
      <c r="P2796" t="s">
        <v>10751</v>
      </c>
      <c r="Q2796">
        <v>327.93630000000002</v>
      </c>
      <c r="R2796">
        <v>154.33019999999999</v>
      </c>
      <c r="S2796">
        <v>15.4231</v>
      </c>
      <c r="T2796">
        <v>0.4728</v>
      </c>
      <c r="U2796">
        <v>3.0866000000000001E-2</v>
      </c>
      <c r="V2796">
        <v>32.912439999999997</v>
      </c>
      <c r="W2796" t="s">
        <v>10751</v>
      </c>
      <c r="X2796">
        <v>0.753</v>
      </c>
      <c r="Y2796">
        <v>0.247</v>
      </c>
      <c r="Z2796">
        <v>7.8E-2</v>
      </c>
      <c r="AA2796">
        <v>0.29499999999999998</v>
      </c>
      <c r="AB2796">
        <v>0.627</v>
      </c>
      <c r="AC2796" t="s">
        <v>10751</v>
      </c>
      <c r="AD2796" t="s">
        <v>10751</v>
      </c>
      <c r="AE2796">
        <v>1</v>
      </c>
      <c r="AF2796" t="s">
        <v>10751</v>
      </c>
      <c r="AG2796" t="s">
        <v>10751</v>
      </c>
      <c r="AH2796" t="s">
        <v>10751</v>
      </c>
      <c r="AI2796" t="s">
        <v>10751</v>
      </c>
      <c r="AJ2796" t="s">
        <v>10751</v>
      </c>
      <c r="AK2796" t="s">
        <v>10751</v>
      </c>
      <c r="AL2796" t="s">
        <v>10751</v>
      </c>
      <c r="AM2796" t="s">
        <v>10751</v>
      </c>
      <c r="AN2796" t="s">
        <v>10751</v>
      </c>
      <c r="AO2796" t="s">
        <v>10751</v>
      </c>
      <c r="AP2796">
        <v>1</v>
      </c>
      <c r="AQ2796" t="s">
        <v>10751</v>
      </c>
      <c r="AR2796" t="s">
        <v>10751</v>
      </c>
      <c r="AS2796" t="s">
        <v>10751</v>
      </c>
      <c r="AT2796" t="s">
        <v>10751</v>
      </c>
      <c r="AU2796" t="s">
        <v>10751</v>
      </c>
      <c r="AV2796">
        <v>3</v>
      </c>
      <c r="AW2796" t="s">
        <v>10751</v>
      </c>
      <c r="AX2796">
        <v>8</v>
      </c>
      <c r="AY2796">
        <v>1</v>
      </c>
      <c r="AZ2796" t="s">
        <v>10751</v>
      </c>
      <c r="BA2796" t="s">
        <v>10751</v>
      </c>
      <c r="BB2796" t="s">
        <v>10751</v>
      </c>
      <c r="BC2796" t="s">
        <v>10751</v>
      </c>
      <c r="BD2796" t="s">
        <v>10751</v>
      </c>
    </row>
    <row r="2797" spans="1:56">
      <c r="A2797" t="s">
        <v>10753</v>
      </c>
      <c r="B2797">
        <v>5000</v>
      </c>
      <c r="C2797">
        <v>1982</v>
      </c>
      <c r="D2797">
        <v>37</v>
      </c>
      <c r="E2797">
        <v>3.7699999999999999E-3</v>
      </c>
      <c r="F2797">
        <v>15.12792</v>
      </c>
      <c r="H2797">
        <v>12.86735</v>
      </c>
      <c r="I2797">
        <f t="shared" si="50"/>
        <v>4.8509909499999997E-2</v>
      </c>
      <c r="K2797">
        <v>12.034140000000001</v>
      </c>
      <c r="L2797">
        <v>14.05688</v>
      </c>
      <c r="M2797">
        <v>690.66291999999999</v>
      </c>
      <c r="N2797">
        <v>738.48236999999995</v>
      </c>
      <c r="O2797">
        <v>632.21693000000005</v>
      </c>
      <c r="P2797" t="s">
        <v>10751</v>
      </c>
      <c r="Q2797">
        <v>329.923</v>
      </c>
      <c r="R2797">
        <v>155.68719999999999</v>
      </c>
      <c r="S2797">
        <v>16.147300000000001</v>
      </c>
      <c r="T2797">
        <v>0.47556900000000002</v>
      </c>
      <c r="U2797">
        <v>3.1137000000000001E-2</v>
      </c>
      <c r="V2797">
        <v>32.769950000000001</v>
      </c>
      <c r="W2797" t="s">
        <v>10751</v>
      </c>
      <c r="X2797">
        <v>0.79200000000000004</v>
      </c>
      <c r="Y2797">
        <v>0.20799999999999999</v>
      </c>
      <c r="Z2797">
        <v>8.8999999999999996E-2</v>
      </c>
      <c r="AA2797">
        <v>0.39600000000000002</v>
      </c>
      <c r="AB2797">
        <v>0.51500000000000001</v>
      </c>
      <c r="AC2797" t="s">
        <v>10751</v>
      </c>
      <c r="AD2797" t="s">
        <v>10751</v>
      </c>
      <c r="AE2797">
        <v>1</v>
      </c>
      <c r="AF2797" t="s">
        <v>10751</v>
      </c>
      <c r="AG2797" t="s">
        <v>10751</v>
      </c>
      <c r="AH2797" t="s">
        <v>10751</v>
      </c>
      <c r="AI2797" t="s">
        <v>10751</v>
      </c>
      <c r="AJ2797" t="s">
        <v>10751</v>
      </c>
      <c r="AK2797" t="s">
        <v>10751</v>
      </c>
      <c r="AL2797" t="s">
        <v>10751</v>
      </c>
      <c r="AM2797" t="s">
        <v>10751</v>
      </c>
      <c r="AN2797" t="s">
        <v>10751</v>
      </c>
      <c r="AO2797" t="s">
        <v>10751</v>
      </c>
      <c r="AP2797">
        <v>1</v>
      </c>
      <c r="AQ2797" t="s">
        <v>10751</v>
      </c>
      <c r="AR2797" t="s">
        <v>10751</v>
      </c>
      <c r="AS2797" t="s">
        <v>10751</v>
      </c>
      <c r="AT2797" t="s">
        <v>10751</v>
      </c>
      <c r="AU2797" t="s">
        <v>10751</v>
      </c>
      <c r="AV2797">
        <v>3.4</v>
      </c>
      <c r="AW2797" t="s">
        <v>10751</v>
      </c>
      <c r="AX2797">
        <v>8</v>
      </c>
      <c r="AY2797">
        <v>1</v>
      </c>
      <c r="AZ2797" t="s">
        <v>10751</v>
      </c>
      <c r="BA2797" t="s">
        <v>10751</v>
      </c>
      <c r="BB2797" t="s">
        <v>10751</v>
      </c>
      <c r="BC2797" t="s">
        <v>10751</v>
      </c>
      <c r="BD2797" t="s">
        <v>10751</v>
      </c>
    </row>
    <row r="2798" spans="1:56">
      <c r="A2798" t="s">
        <v>10753</v>
      </c>
      <c r="B2798">
        <v>5000</v>
      </c>
      <c r="C2798">
        <v>1983</v>
      </c>
      <c r="D2798">
        <v>54</v>
      </c>
      <c r="E2798">
        <v>5.2469999999999999E-3</v>
      </c>
      <c r="F2798">
        <v>15.724690000000001</v>
      </c>
      <c r="H2798">
        <v>13.393140000000001</v>
      </c>
      <c r="I2798">
        <f t="shared" si="50"/>
        <v>7.0273805580000001E-2</v>
      </c>
      <c r="K2798">
        <v>12.335319999999999</v>
      </c>
      <c r="L2798">
        <v>14.961259999999999</v>
      </c>
      <c r="M2798">
        <v>663.54850999999996</v>
      </c>
      <c r="N2798">
        <v>720.45128</v>
      </c>
      <c r="O2798">
        <v>594.00067999999999</v>
      </c>
      <c r="P2798" t="s">
        <v>10751</v>
      </c>
      <c r="Q2798">
        <v>327.95429999999999</v>
      </c>
      <c r="R2798">
        <v>157.25800000000001</v>
      </c>
      <c r="S2798">
        <v>14.574400000000001</v>
      </c>
      <c r="T2798">
        <v>0.48248799999999997</v>
      </c>
      <c r="U2798">
        <v>3.1452000000000001E-2</v>
      </c>
      <c r="V2798">
        <v>34.066789999999997</v>
      </c>
      <c r="W2798" t="s">
        <v>10751</v>
      </c>
      <c r="X2798">
        <v>0.72599999999999998</v>
      </c>
      <c r="Y2798">
        <v>0.27400000000000002</v>
      </c>
      <c r="Z2798">
        <v>5.7000000000000002E-2</v>
      </c>
      <c r="AA2798">
        <v>0.25900000000000001</v>
      </c>
      <c r="AB2798">
        <v>0.66600000000000004</v>
      </c>
      <c r="AC2798" t="s">
        <v>10751</v>
      </c>
      <c r="AD2798">
        <v>1.7000000000000001E-2</v>
      </c>
      <c r="AE2798">
        <v>1</v>
      </c>
      <c r="AF2798" t="s">
        <v>10751</v>
      </c>
      <c r="AG2798" t="s">
        <v>10751</v>
      </c>
      <c r="AH2798" t="s">
        <v>10751</v>
      </c>
      <c r="AI2798" t="s">
        <v>10751</v>
      </c>
      <c r="AJ2798" t="s">
        <v>10751</v>
      </c>
      <c r="AK2798" t="s">
        <v>10751</v>
      </c>
      <c r="AL2798" t="s">
        <v>10751</v>
      </c>
      <c r="AM2798" t="s">
        <v>10751</v>
      </c>
      <c r="AN2798" t="s">
        <v>10751</v>
      </c>
      <c r="AO2798" t="s">
        <v>10751</v>
      </c>
      <c r="AP2798">
        <v>1</v>
      </c>
      <c r="AQ2798" t="s">
        <v>10751</v>
      </c>
      <c r="AR2798" t="s">
        <v>10751</v>
      </c>
      <c r="AS2798" t="s">
        <v>10751</v>
      </c>
      <c r="AT2798" t="s">
        <v>10751</v>
      </c>
      <c r="AU2798" t="s">
        <v>10751</v>
      </c>
      <c r="AV2798">
        <v>3.7</v>
      </c>
      <c r="AW2798" t="s">
        <v>10751</v>
      </c>
      <c r="AX2798">
        <v>8</v>
      </c>
      <c r="AY2798">
        <v>1</v>
      </c>
      <c r="AZ2798" t="s">
        <v>10751</v>
      </c>
      <c r="BA2798" t="s">
        <v>10751</v>
      </c>
      <c r="BB2798" t="s">
        <v>10751</v>
      </c>
      <c r="BC2798" t="s">
        <v>10751</v>
      </c>
      <c r="BD2798" t="s">
        <v>10751</v>
      </c>
    </row>
    <row r="2799" spans="1:56">
      <c r="A2799" t="s">
        <v>10753</v>
      </c>
      <c r="B2799">
        <v>5000</v>
      </c>
      <c r="C2799">
        <v>1984</v>
      </c>
      <c r="D2799">
        <v>121</v>
      </c>
      <c r="E2799">
        <v>8.6210000000000002E-3</v>
      </c>
      <c r="F2799">
        <v>15.31119</v>
      </c>
      <c r="H2799">
        <v>13.03891</v>
      </c>
      <c r="I2799">
        <f t="shared" si="50"/>
        <v>0.11240844310999999</v>
      </c>
      <c r="K2799">
        <v>12.01704</v>
      </c>
      <c r="L2799">
        <v>14.55125</v>
      </c>
      <c r="M2799">
        <v>681.57512999999994</v>
      </c>
      <c r="N2799">
        <v>739.53291000000002</v>
      </c>
      <c r="O2799">
        <v>610.73783000000003</v>
      </c>
      <c r="P2799" t="s">
        <v>10751</v>
      </c>
      <c r="Q2799">
        <v>329.64109999999999</v>
      </c>
      <c r="R2799">
        <v>163.54669999999999</v>
      </c>
      <c r="S2799">
        <v>14.170999999999999</v>
      </c>
      <c r="T2799">
        <v>0.49690800000000002</v>
      </c>
      <c r="U2799">
        <v>3.2709000000000002E-2</v>
      </c>
      <c r="V2799">
        <v>33.223210000000002</v>
      </c>
      <c r="W2799" t="s">
        <v>10751</v>
      </c>
      <c r="X2799">
        <v>0.76200000000000001</v>
      </c>
      <c r="Y2799">
        <v>0.23799999999999999</v>
      </c>
      <c r="Z2799">
        <v>6.5000000000000002E-2</v>
      </c>
      <c r="AA2799">
        <v>0.38</v>
      </c>
      <c r="AB2799">
        <v>0.55500000000000005</v>
      </c>
      <c r="AC2799" t="s">
        <v>10751</v>
      </c>
      <c r="AD2799" t="s">
        <v>10751</v>
      </c>
      <c r="AE2799">
        <v>1</v>
      </c>
      <c r="AF2799" t="s">
        <v>10751</v>
      </c>
      <c r="AG2799" t="s">
        <v>10751</v>
      </c>
      <c r="AH2799" t="s">
        <v>10751</v>
      </c>
      <c r="AI2799" t="s">
        <v>10751</v>
      </c>
      <c r="AJ2799" t="s">
        <v>10751</v>
      </c>
      <c r="AK2799" t="s">
        <v>10751</v>
      </c>
      <c r="AL2799" t="s">
        <v>10751</v>
      </c>
      <c r="AM2799" t="s">
        <v>10751</v>
      </c>
      <c r="AN2799" t="s">
        <v>10751</v>
      </c>
      <c r="AO2799" t="s">
        <v>10751</v>
      </c>
      <c r="AP2799">
        <v>1</v>
      </c>
      <c r="AQ2799" t="s">
        <v>10751</v>
      </c>
      <c r="AR2799" t="s">
        <v>10751</v>
      </c>
      <c r="AS2799" t="s">
        <v>10751</v>
      </c>
      <c r="AT2799" t="s">
        <v>10751</v>
      </c>
      <c r="AU2799" t="s">
        <v>10751</v>
      </c>
      <c r="AV2799">
        <v>3.6</v>
      </c>
      <c r="AW2799" t="s">
        <v>10751</v>
      </c>
      <c r="AX2799">
        <v>8</v>
      </c>
      <c r="AY2799">
        <v>1</v>
      </c>
      <c r="AZ2799" t="s">
        <v>10751</v>
      </c>
      <c r="BA2799" t="s">
        <v>10751</v>
      </c>
      <c r="BB2799" t="s">
        <v>10751</v>
      </c>
      <c r="BC2799" t="s">
        <v>10751</v>
      </c>
      <c r="BD2799" t="s">
        <v>10751</v>
      </c>
    </row>
    <row r="2800" spans="1:56">
      <c r="A2800" t="s">
        <v>10753</v>
      </c>
      <c r="B2800">
        <v>5000</v>
      </c>
      <c r="C2800">
        <v>1985</v>
      </c>
      <c r="D2800">
        <v>133</v>
      </c>
      <c r="E2800">
        <v>9.1819999999999992E-3</v>
      </c>
      <c r="F2800">
        <v>15.71552</v>
      </c>
      <c r="H2800">
        <v>13.386200000000001</v>
      </c>
      <c r="I2800">
        <f t="shared" si="50"/>
        <v>0.12291208839999999</v>
      </c>
      <c r="K2800">
        <v>12.31189</v>
      </c>
      <c r="L2800">
        <v>14.98427</v>
      </c>
      <c r="M2800">
        <v>663.89247999999998</v>
      </c>
      <c r="N2800">
        <v>721.82277999999997</v>
      </c>
      <c r="O2800">
        <v>593.08879000000002</v>
      </c>
      <c r="P2800" t="s">
        <v>10751</v>
      </c>
      <c r="Q2800">
        <v>330.4572</v>
      </c>
      <c r="R2800">
        <v>168.5497</v>
      </c>
      <c r="S2800">
        <v>13.7148</v>
      </c>
      <c r="T2800">
        <v>0.51023799999999997</v>
      </c>
      <c r="U2800">
        <v>3.3709999999999997E-2</v>
      </c>
      <c r="V2800">
        <v>33.890340000000002</v>
      </c>
      <c r="W2800" t="s">
        <v>10751</v>
      </c>
      <c r="X2800">
        <v>0.73</v>
      </c>
      <c r="Y2800">
        <v>0.27</v>
      </c>
      <c r="Z2800">
        <v>4.5999999999999999E-2</v>
      </c>
      <c r="AA2800">
        <v>0.308</v>
      </c>
      <c r="AB2800">
        <v>0.64600000000000002</v>
      </c>
      <c r="AC2800" t="s">
        <v>10751</v>
      </c>
      <c r="AD2800" t="s">
        <v>10751</v>
      </c>
      <c r="AE2800">
        <v>0.93300000000000005</v>
      </c>
      <c r="AF2800" t="s">
        <v>10751</v>
      </c>
      <c r="AG2800">
        <v>6.7000000000000004E-2</v>
      </c>
      <c r="AH2800" t="s">
        <v>10751</v>
      </c>
      <c r="AI2800" t="s">
        <v>10751</v>
      </c>
      <c r="AJ2800" t="s">
        <v>10751</v>
      </c>
      <c r="AK2800" t="s">
        <v>10751</v>
      </c>
      <c r="AL2800" t="s">
        <v>10751</v>
      </c>
      <c r="AM2800" t="s">
        <v>10751</v>
      </c>
      <c r="AN2800" t="s">
        <v>10751</v>
      </c>
      <c r="AO2800" t="s">
        <v>10751</v>
      </c>
      <c r="AP2800">
        <v>1</v>
      </c>
      <c r="AQ2800" t="s">
        <v>10751</v>
      </c>
      <c r="AR2800" t="s">
        <v>10751</v>
      </c>
      <c r="AS2800" t="s">
        <v>10751</v>
      </c>
      <c r="AT2800" t="s">
        <v>10751</v>
      </c>
      <c r="AU2800" t="s">
        <v>10751</v>
      </c>
      <c r="AV2800">
        <v>3.6</v>
      </c>
      <c r="AW2800" t="s">
        <v>10751</v>
      </c>
      <c r="AX2800">
        <v>8</v>
      </c>
      <c r="AY2800">
        <v>1</v>
      </c>
      <c r="AZ2800" t="s">
        <v>10751</v>
      </c>
      <c r="BA2800" t="s">
        <v>10751</v>
      </c>
      <c r="BB2800" t="s">
        <v>10751</v>
      </c>
      <c r="BC2800" t="s">
        <v>10751</v>
      </c>
      <c r="BD2800" t="s">
        <v>10751</v>
      </c>
    </row>
    <row r="2801" spans="1:56">
      <c r="A2801" t="s">
        <v>10753</v>
      </c>
      <c r="B2801">
        <v>5000</v>
      </c>
      <c r="C2801">
        <v>1986</v>
      </c>
      <c r="D2801">
        <v>135</v>
      </c>
      <c r="E2801">
        <v>8.7840000000000001E-3</v>
      </c>
      <c r="F2801">
        <v>16.41431</v>
      </c>
      <c r="H2801">
        <v>13.95201</v>
      </c>
      <c r="I2801">
        <f t="shared" si="50"/>
        <v>0.12255445583999999</v>
      </c>
      <c r="K2801">
        <v>12.71191</v>
      </c>
      <c r="L2801">
        <v>15.786630000000001</v>
      </c>
      <c r="M2801">
        <v>636.96900000000005</v>
      </c>
      <c r="N2801">
        <v>699.10787000000005</v>
      </c>
      <c r="O2801">
        <v>562.94462999999996</v>
      </c>
      <c r="P2801" t="s">
        <v>10751</v>
      </c>
      <c r="Q2801">
        <v>324.27949999999998</v>
      </c>
      <c r="R2801">
        <v>163.04509999999999</v>
      </c>
      <c r="S2801">
        <v>13.3474</v>
      </c>
      <c r="T2801">
        <v>0.50331700000000001</v>
      </c>
      <c r="U2801">
        <v>3.2608999999999999E-2</v>
      </c>
      <c r="V2801">
        <v>35.14141</v>
      </c>
      <c r="W2801" t="s">
        <v>10751</v>
      </c>
      <c r="X2801">
        <v>0.72799999999999998</v>
      </c>
      <c r="Y2801">
        <v>0.27200000000000002</v>
      </c>
      <c r="Z2801">
        <v>4.9000000000000002E-2</v>
      </c>
      <c r="AA2801">
        <v>0.183</v>
      </c>
      <c r="AB2801">
        <v>0.76800000000000002</v>
      </c>
      <c r="AC2801" t="s">
        <v>10751</v>
      </c>
      <c r="AD2801" t="s">
        <v>10751</v>
      </c>
      <c r="AE2801">
        <v>0.78900000000000003</v>
      </c>
      <c r="AF2801" t="s">
        <v>10751</v>
      </c>
      <c r="AG2801">
        <v>0.21099999999999999</v>
      </c>
      <c r="AH2801" t="s">
        <v>10751</v>
      </c>
      <c r="AI2801" t="s">
        <v>10751</v>
      </c>
      <c r="AJ2801" t="s">
        <v>10751</v>
      </c>
      <c r="AK2801" t="s">
        <v>10751</v>
      </c>
      <c r="AL2801" t="s">
        <v>10751</v>
      </c>
      <c r="AM2801" t="s">
        <v>10751</v>
      </c>
      <c r="AN2801" t="s">
        <v>10751</v>
      </c>
      <c r="AO2801" t="s">
        <v>10751</v>
      </c>
      <c r="AP2801">
        <v>1</v>
      </c>
      <c r="AQ2801" t="s">
        <v>10751</v>
      </c>
      <c r="AR2801" t="s">
        <v>10751</v>
      </c>
      <c r="AS2801" t="s">
        <v>10751</v>
      </c>
      <c r="AT2801" t="s">
        <v>10751</v>
      </c>
      <c r="AU2801" t="s">
        <v>10751</v>
      </c>
      <c r="AV2801">
        <v>3.8</v>
      </c>
      <c r="AW2801" t="s">
        <v>10751</v>
      </c>
      <c r="AX2801">
        <v>8</v>
      </c>
      <c r="AY2801">
        <v>1</v>
      </c>
      <c r="AZ2801" t="s">
        <v>10751</v>
      </c>
      <c r="BA2801" t="s">
        <v>10751</v>
      </c>
      <c r="BB2801" t="s">
        <v>10751</v>
      </c>
      <c r="BC2801" t="s">
        <v>10751</v>
      </c>
      <c r="BD2801" t="s">
        <v>10751</v>
      </c>
    </row>
    <row r="2802" spans="1:56">
      <c r="A2802" t="s">
        <v>10753</v>
      </c>
      <c r="B2802">
        <v>5000</v>
      </c>
      <c r="C2802">
        <v>1987</v>
      </c>
      <c r="D2802">
        <v>97</v>
      </c>
      <c r="E2802">
        <v>6.5430000000000002E-3</v>
      </c>
      <c r="F2802">
        <v>15.731009999999999</v>
      </c>
      <c r="H2802">
        <v>13.32381</v>
      </c>
      <c r="I2802">
        <f t="shared" si="50"/>
        <v>8.7177688830000002E-2</v>
      </c>
      <c r="K2802">
        <v>12.20304</v>
      </c>
      <c r="L2802">
        <v>14.91395</v>
      </c>
      <c r="M2802">
        <v>667.00152000000003</v>
      </c>
      <c r="N2802">
        <v>728.26103999999998</v>
      </c>
      <c r="O2802">
        <v>595.88517000000002</v>
      </c>
      <c r="P2802" t="s">
        <v>10751</v>
      </c>
      <c r="Q2802">
        <v>326.06270000000001</v>
      </c>
      <c r="R2802">
        <v>175.20920000000001</v>
      </c>
      <c r="S2802">
        <v>13.174300000000001</v>
      </c>
      <c r="T2802">
        <v>0.53458300000000003</v>
      </c>
      <c r="U2802">
        <v>3.5041999999999997E-2</v>
      </c>
      <c r="V2802">
        <v>33.701709999999999</v>
      </c>
      <c r="W2802" t="s">
        <v>10751</v>
      </c>
      <c r="X2802">
        <v>0.97299999999999998</v>
      </c>
      <c r="Y2802">
        <v>2.7E-2</v>
      </c>
      <c r="Z2802">
        <v>7.0999999999999994E-2</v>
      </c>
      <c r="AA2802">
        <v>0.309</v>
      </c>
      <c r="AB2802">
        <v>0.62</v>
      </c>
      <c r="AC2802" t="s">
        <v>10751</v>
      </c>
      <c r="AD2802" t="s">
        <v>10751</v>
      </c>
      <c r="AE2802">
        <v>0.245</v>
      </c>
      <c r="AF2802" t="s">
        <v>10751</v>
      </c>
      <c r="AG2802">
        <v>0.32400000000000001</v>
      </c>
      <c r="AH2802">
        <v>0.432</v>
      </c>
      <c r="AI2802" t="s">
        <v>10751</v>
      </c>
      <c r="AJ2802" t="s">
        <v>10751</v>
      </c>
      <c r="AK2802" t="s">
        <v>10751</v>
      </c>
      <c r="AL2802" t="s">
        <v>10751</v>
      </c>
      <c r="AM2802" t="s">
        <v>10751</v>
      </c>
      <c r="AN2802" t="s">
        <v>10751</v>
      </c>
      <c r="AO2802" t="s">
        <v>10751</v>
      </c>
      <c r="AP2802">
        <v>1</v>
      </c>
      <c r="AQ2802" t="s">
        <v>10751</v>
      </c>
      <c r="AR2802" t="s">
        <v>10751</v>
      </c>
      <c r="AS2802" t="s">
        <v>10751</v>
      </c>
      <c r="AT2802" t="s">
        <v>10751</v>
      </c>
      <c r="AU2802" t="s">
        <v>10751</v>
      </c>
      <c r="AV2802">
        <v>3.6</v>
      </c>
      <c r="AW2802" t="s">
        <v>10751</v>
      </c>
      <c r="AX2802">
        <v>7.9</v>
      </c>
      <c r="AY2802">
        <v>1</v>
      </c>
      <c r="AZ2802" t="s">
        <v>10751</v>
      </c>
      <c r="BA2802" t="s">
        <v>10751</v>
      </c>
      <c r="BB2802" t="s">
        <v>10751</v>
      </c>
      <c r="BC2802" t="s">
        <v>10751</v>
      </c>
      <c r="BD2802" t="s">
        <v>10751</v>
      </c>
    </row>
    <row r="2803" spans="1:56">
      <c r="A2803" t="s">
        <v>10753</v>
      </c>
      <c r="B2803">
        <v>5000</v>
      </c>
      <c r="C2803">
        <v>1988</v>
      </c>
      <c r="D2803">
        <v>101</v>
      </c>
      <c r="E2803">
        <v>6.6220000000000003E-3</v>
      </c>
      <c r="F2803">
        <v>16.091670000000001</v>
      </c>
      <c r="H2803">
        <v>13.59671</v>
      </c>
      <c r="I2803">
        <f t="shared" si="50"/>
        <v>9.0037413620000006E-2</v>
      </c>
      <c r="K2803">
        <v>12.373250000000001</v>
      </c>
      <c r="L2803">
        <v>15.3108</v>
      </c>
      <c r="M2803">
        <v>653.61378999999999</v>
      </c>
      <c r="N2803">
        <v>718.24306999999999</v>
      </c>
      <c r="O2803">
        <v>580.43980999999997</v>
      </c>
      <c r="P2803" t="s">
        <v>10751</v>
      </c>
      <c r="Q2803">
        <v>329.9717</v>
      </c>
      <c r="R2803">
        <v>180.77600000000001</v>
      </c>
      <c r="S2803">
        <v>13.0671</v>
      </c>
      <c r="T2803">
        <v>0.54457699999999998</v>
      </c>
      <c r="U2803">
        <v>3.6155E-2</v>
      </c>
      <c r="V2803">
        <v>34.207680000000003</v>
      </c>
      <c r="W2803" t="s">
        <v>10751</v>
      </c>
      <c r="X2803">
        <v>0.99099999999999999</v>
      </c>
      <c r="Y2803">
        <v>8.9999999999999993E-3</v>
      </c>
      <c r="Z2803">
        <v>6.3E-2</v>
      </c>
      <c r="AA2803">
        <v>0.34300000000000003</v>
      </c>
      <c r="AB2803">
        <v>0.59399999999999997</v>
      </c>
      <c r="AC2803" t="s">
        <v>10751</v>
      </c>
      <c r="AD2803" t="s">
        <v>10751</v>
      </c>
      <c r="AE2803">
        <v>2.1000000000000001E-2</v>
      </c>
      <c r="AF2803" t="s">
        <v>10751</v>
      </c>
      <c r="AG2803">
        <v>0.54900000000000004</v>
      </c>
      <c r="AH2803">
        <v>0.42899999999999999</v>
      </c>
      <c r="AI2803" t="s">
        <v>10751</v>
      </c>
      <c r="AJ2803" t="s">
        <v>10751</v>
      </c>
      <c r="AK2803" t="s">
        <v>10751</v>
      </c>
      <c r="AL2803" t="s">
        <v>10751</v>
      </c>
      <c r="AM2803" t="s">
        <v>10751</v>
      </c>
      <c r="AN2803" t="s">
        <v>10751</v>
      </c>
      <c r="AO2803" t="s">
        <v>10751</v>
      </c>
      <c r="AP2803">
        <v>1</v>
      </c>
      <c r="AQ2803" t="s">
        <v>10751</v>
      </c>
      <c r="AR2803" t="s">
        <v>10751</v>
      </c>
      <c r="AS2803" t="s">
        <v>10751</v>
      </c>
      <c r="AT2803" t="s">
        <v>10751</v>
      </c>
      <c r="AU2803" t="s">
        <v>10751</v>
      </c>
      <c r="AV2803">
        <v>3.7</v>
      </c>
      <c r="AW2803" t="s">
        <v>10751</v>
      </c>
      <c r="AX2803">
        <v>7.9</v>
      </c>
      <c r="AY2803">
        <v>0.96399999999999997</v>
      </c>
      <c r="AZ2803">
        <v>3.5999999999999997E-2</v>
      </c>
      <c r="BA2803" t="s">
        <v>10751</v>
      </c>
      <c r="BB2803" t="s">
        <v>10751</v>
      </c>
      <c r="BC2803" t="s">
        <v>10751</v>
      </c>
      <c r="BD2803" t="s">
        <v>10751</v>
      </c>
    </row>
    <row r="2804" spans="1:56">
      <c r="A2804" t="s">
        <v>10753</v>
      </c>
      <c r="B2804">
        <v>5000</v>
      </c>
      <c r="C2804">
        <v>1989</v>
      </c>
      <c r="D2804">
        <v>112</v>
      </c>
      <c r="E2804">
        <v>7.7250000000000001E-3</v>
      </c>
      <c r="F2804">
        <v>15.93817</v>
      </c>
      <c r="H2804">
        <v>13.43379</v>
      </c>
      <c r="I2804">
        <f t="shared" si="50"/>
        <v>0.10377602775</v>
      </c>
      <c r="K2804">
        <v>12.169119999999999</v>
      </c>
      <c r="L2804">
        <v>15.175789999999999</v>
      </c>
      <c r="M2804">
        <v>661.54079000000002</v>
      </c>
      <c r="N2804">
        <v>730.29092000000003</v>
      </c>
      <c r="O2804">
        <v>585.60375999999997</v>
      </c>
      <c r="P2804" t="s">
        <v>10751</v>
      </c>
      <c r="Q2804">
        <v>328.42869999999999</v>
      </c>
      <c r="R2804">
        <v>178.55099999999999</v>
      </c>
      <c r="S2804">
        <v>12.6761</v>
      </c>
      <c r="T2804">
        <v>0.54042599999999996</v>
      </c>
      <c r="U2804">
        <v>3.5709999999999999E-2</v>
      </c>
      <c r="V2804">
        <v>33.949370000000002</v>
      </c>
      <c r="W2804" t="s">
        <v>10751</v>
      </c>
      <c r="X2804">
        <v>0.99399999999999999</v>
      </c>
      <c r="Y2804">
        <v>6.0000000000000001E-3</v>
      </c>
      <c r="Z2804">
        <v>6.6000000000000003E-2</v>
      </c>
      <c r="AA2804">
        <v>0.30399999999999999</v>
      </c>
      <c r="AB2804">
        <v>0.63</v>
      </c>
      <c r="AC2804" t="s">
        <v>10751</v>
      </c>
      <c r="AD2804" t="s">
        <v>10751</v>
      </c>
      <c r="AE2804" t="s">
        <v>10751</v>
      </c>
      <c r="AF2804" t="s">
        <v>10751</v>
      </c>
      <c r="AG2804">
        <v>0.59399999999999997</v>
      </c>
      <c r="AH2804">
        <v>0.40600000000000003</v>
      </c>
      <c r="AI2804" t="s">
        <v>10751</v>
      </c>
      <c r="AJ2804" t="s">
        <v>10751</v>
      </c>
      <c r="AK2804" t="s">
        <v>10751</v>
      </c>
      <c r="AL2804" t="s">
        <v>10751</v>
      </c>
      <c r="AM2804" t="s">
        <v>10751</v>
      </c>
      <c r="AN2804" t="s">
        <v>10751</v>
      </c>
      <c r="AO2804" t="s">
        <v>10751</v>
      </c>
      <c r="AP2804">
        <v>1</v>
      </c>
      <c r="AQ2804" t="s">
        <v>10751</v>
      </c>
      <c r="AR2804" t="s">
        <v>10751</v>
      </c>
      <c r="AS2804" t="s">
        <v>10751</v>
      </c>
      <c r="AT2804" t="s">
        <v>10751</v>
      </c>
      <c r="AU2804" t="s">
        <v>10751</v>
      </c>
      <c r="AV2804">
        <v>3.7</v>
      </c>
      <c r="AW2804" t="s">
        <v>10751</v>
      </c>
      <c r="AX2804">
        <v>8</v>
      </c>
      <c r="AY2804">
        <v>0.95799999999999996</v>
      </c>
      <c r="AZ2804">
        <v>4.2000000000000003E-2</v>
      </c>
      <c r="BA2804" t="s">
        <v>10751</v>
      </c>
      <c r="BB2804" t="s">
        <v>10751</v>
      </c>
      <c r="BC2804" t="s">
        <v>10751</v>
      </c>
      <c r="BD2804" t="s">
        <v>10751</v>
      </c>
    </row>
    <row r="2805" spans="1:56">
      <c r="A2805" t="s">
        <v>10753</v>
      </c>
      <c r="B2805">
        <v>5000</v>
      </c>
      <c r="C2805">
        <v>1990</v>
      </c>
      <c r="D2805">
        <v>83</v>
      </c>
      <c r="E2805">
        <v>6.607E-3</v>
      </c>
      <c r="F2805">
        <v>16.019020000000001</v>
      </c>
      <c r="H2805">
        <v>13.508660000000001</v>
      </c>
      <c r="I2805">
        <f t="shared" si="50"/>
        <v>8.9251716620000004E-2</v>
      </c>
      <c r="K2805">
        <v>11.93985</v>
      </c>
      <c r="L2805">
        <v>15.741250000000001</v>
      </c>
      <c r="M2805">
        <v>657.87441999999999</v>
      </c>
      <c r="N2805">
        <v>744.31420000000003</v>
      </c>
      <c r="O2805">
        <v>564.56754000000001</v>
      </c>
      <c r="P2805" t="s">
        <v>10751</v>
      </c>
      <c r="Q2805">
        <v>331.53989999999999</v>
      </c>
      <c r="R2805">
        <v>184.2567</v>
      </c>
      <c r="S2805">
        <v>11.5326</v>
      </c>
      <c r="T2805">
        <v>0.55276800000000004</v>
      </c>
      <c r="U2805">
        <v>3.6851000000000002E-2</v>
      </c>
      <c r="V2805">
        <v>33.93065</v>
      </c>
      <c r="W2805" t="s">
        <v>10751</v>
      </c>
      <c r="X2805">
        <v>1</v>
      </c>
      <c r="Y2805" t="s">
        <v>10751</v>
      </c>
      <c r="Z2805">
        <v>4.8000000000000001E-2</v>
      </c>
      <c r="AA2805">
        <v>8.7999999999999995E-2</v>
      </c>
      <c r="AB2805">
        <v>0.86399999999999999</v>
      </c>
      <c r="AC2805" t="s">
        <v>10751</v>
      </c>
      <c r="AD2805" t="s">
        <v>10751</v>
      </c>
      <c r="AE2805" t="s">
        <v>10751</v>
      </c>
      <c r="AF2805" t="s">
        <v>10751</v>
      </c>
      <c r="AG2805">
        <v>0.63300000000000001</v>
      </c>
      <c r="AH2805">
        <v>0.36699999999999999</v>
      </c>
      <c r="AI2805" t="s">
        <v>10751</v>
      </c>
      <c r="AJ2805" t="s">
        <v>10751</v>
      </c>
      <c r="AK2805" t="s">
        <v>10751</v>
      </c>
      <c r="AL2805" t="s">
        <v>10751</v>
      </c>
      <c r="AM2805" t="s">
        <v>10751</v>
      </c>
      <c r="AN2805" t="s">
        <v>10751</v>
      </c>
      <c r="AO2805" t="s">
        <v>10751</v>
      </c>
      <c r="AP2805">
        <v>1</v>
      </c>
      <c r="AQ2805" t="s">
        <v>10751</v>
      </c>
      <c r="AR2805" t="s">
        <v>10751</v>
      </c>
      <c r="AS2805" t="s">
        <v>10751</v>
      </c>
      <c r="AT2805" t="s">
        <v>10751</v>
      </c>
      <c r="AU2805" t="s">
        <v>10751</v>
      </c>
      <c r="AV2805">
        <v>4</v>
      </c>
      <c r="AW2805" t="s">
        <v>10751</v>
      </c>
      <c r="AX2805">
        <v>8</v>
      </c>
      <c r="AY2805">
        <v>0.96199999999999997</v>
      </c>
      <c r="AZ2805">
        <v>3.7999999999999999E-2</v>
      </c>
      <c r="BA2805" t="s">
        <v>10751</v>
      </c>
      <c r="BB2805" t="s">
        <v>10751</v>
      </c>
      <c r="BC2805" t="s">
        <v>10751</v>
      </c>
      <c r="BD2805" t="s">
        <v>10751</v>
      </c>
    </row>
    <row r="2806" spans="1:56">
      <c r="A2806" t="s">
        <v>10753</v>
      </c>
      <c r="B2806">
        <v>5000</v>
      </c>
      <c r="C2806">
        <v>1991</v>
      </c>
      <c r="D2806">
        <v>51</v>
      </c>
      <c r="E2806">
        <v>4.0439999999999999E-3</v>
      </c>
      <c r="F2806">
        <v>15.8331</v>
      </c>
      <c r="H2806">
        <v>13.29477</v>
      </c>
      <c r="I2806">
        <f t="shared" si="50"/>
        <v>5.3764049879999998E-2</v>
      </c>
      <c r="K2806">
        <v>11.84867</v>
      </c>
      <c r="L2806">
        <v>15.25421</v>
      </c>
      <c r="M2806">
        <v>668.45839999999998</v>
      </c>
      <c r="N2806">
        <v>750.04179999999997</v>
      </c>
      <c r="O2806">
        <v>582.59322999999995</v>
      </c>
      <c r="P2806" t="s">
        <v>10751</v>
      </c>
      <c r="Q2806">
        <v>312.12560000000002</v>
      </c>
      <c r="R2806">
        <v>187.69839999999999</v>
      </c>
      <c r="S2806">
        <v>11.533099999999999</v>
      </c>
      <c r="T2806">
        <v>0.60428800000000005</v>
      </c>
      <c r="U2806">
        <v>3.7539999999999997E-2</v>
      </c>
      <c r="V2806">
        <v>33.349319999999999</v>
      </c>
      <c r="W2806" t="s">
        <v>10751</v>
      </c>
      <c r="X2806">
        <v>1</v>
      </c>
      <c r="Y2806" t="s">
        <v>10751</v>
      </c>
      <c r="Z2806">
        <v>3.1E-2</v>
      </c>
      <c r="AA2806">
        <v>5.2999999999999999E-2</v>
      </c>
      <c r="AB2806">
        <v>0.91600000000000004</v>
      </c>
      <c r="AC2806" t="s">
        <v>10751</v>
      </c>
      <c r="AD2806" t="s">
        <v>10751</v>
      </c>
      <c r="AE2806" t="s">
        <v>10751</v>
      </c>
      <c r="AF2806" t="s">
        <v>10751</v>
      </c>
      <c r="AG2806">
        <v>0.70599999999999996</v>
      </c>
      <c r="AH2806">
        <v>0.29399999999999998</v>
      </c>
      <c r="AI2806" t="s">
        <v>10751</v>
      </c>
      <c r="AJ2806" t="s">
        <v>10751</v>
      </c>
      <c r="AK2806" t="s">
        <v>10751</v>
      </c>
      <c r="AL2806" t="s">
        <v>10751</v>
      </c>
      <c r="AM2806" t="s">
        <v>10751</v>
      </c>
      <c r="AN2806" t="s">
        <v>10751</v>
      </c>
      <c r="AO2806" t="s">
        <v>10751</v>
      </c>
      <c r="AP2806">
        <v>1</v>
      </c>
      <c r="AQ2806" t="s">
        <v>10751</v>
      </c>
      <c r="AR2806" t="s">
        <v>10751</v>
      </c>
      <c r="AS2806" t="s">
        <v>10751</v>
      </c>
      <c r="AT2806" t="s">
        <v>10751</v>
      </c>
      <c r="AU2806" t="s">
        <v>10751</v>
      </c>
      <c r="AV2806">
        <v>4</v>
      </c>
      <c r="AW2806" t="s">
        <v>10751</v>
      </c>
      <c r="AX2806">
        <v>7.5</v>
      </c>
      <c r="AY2806">
        <v>0.98</v>
      </c>
      <c r="AZ2806">
        <v>0.02</v>
      </c>
      <c r="BA2806" t="s">
        <v>10751</v>
      </c>
      <c r="BB2806" t="s">
        <v>10751</v>
      </c>
      <c r="BC2806" t="s">
        <v>10751</v>
      </c>
      <c r="BD2806" t="s">
        <v>10751</v>
      </c>
    </row>
    <row r="2807" spans="1:56">
      <c r="A2807" t="s">
        <v>10753</v>
      </c>
      <c r="B2807">
        <v>5000</v>
      </c>
      <c r="C2807">
        <v>1992</v>
      </c>
      <c r="D2807">
        <v>36</v>
      </c>
      <c r="E2807">
        <v>2.9450000000000001E-3</v>
      </c>
      <c r="F2807">
        <v>15.689349999999999</v>
      </c>
      <c r="H2807">
        <v>13.152900000000001</v>
      </c>
      <c r="I2807">
        <f t="shared" si="50"/>
        <v>3.8735290500000005E-2</v>
      </c>
      <c r="K2807">
        <v>11.634880000000001</v>
      </c>
      <c r="L2807">
        <v>15.189489999999999</v>
      </c>
      <c r="M2807">
        <v>675.66822999999999</v>
      </c>
      <c r="N2807">
        <v>763.82408999999996</v>
      </c>
      <c r="O2807">
        <v>585.07565999999997</v>
      </c>
      <c r="P2807" t="s">
        <v>10751</v>
      </c>
      <c r="Q2807">
        <v>292.03919999999999</v>
      </c>
      <c r="R2807">
        <v>174.05369999999999</v>
      </c>
      <c r="S2807">
        <v>11.9543</v>
      </c>
      <c r="T2807">
        <v>0.62158800000000003</v>
      </c>
      <c r="U2807">
        <v>3.4811000000000002E-2</v>
      </c>
      <c r="V2807">
        <v>33.046259999999997</v>
      </c>
      <c r="W2807" t="s">
        <v>10751</v>
      </c>
      <c r="X2807">
        <v>0.999</v>
      </c>
      <c r="Y2807">
        <v>1E-3</v>
      </c>
      <c r="Z2807">
        <v>4.7E-2</v>
      </c>
      <c r="AA2807">
        <v>1.2E-2</v>
      </c>
      <c r="AB2807">
        <v>0.94099999999999995</v>
      </c>
      <c r="AC2807" t="s">
        <v>10751</v>
      </c>
      <c r="AD2807" t="s">
        <v>10751</v>
      </c>
      <c r="AE2807" t="s">
        <v>10751</v>
      </c>
      <c r="AF2807" t="s">
        <v>10751</v>
      </c>
      <c r="AG2807">
        <v>0.97399999999999998</v>
      </c>
      <c r="AH2807">
        <v>2.5999999999999999E-2</v>
      </c>
      <c r="AI2807" t="s">
        <v>10751</v>
      </c>
      <c r="AJ2807" t="s">
        <v>10751</v>
      </c>
      <c r="AK2807" t="s">
        <v>10751</v>
      </c>
      <c r="AL2807" t="s">
        <v>10751</v>
      </c>
      <c r="AM2807" t="s">
        <v>10751</v>
      </c>
      <c r="AN2807" t="s">
        <v>10751</v>
      </c>
      <c r="AO2807" t="s">
        <v>10751</v>
      </c>
      <c r="AP2807">
        <v>1</v>
      </c>
      <c r="AQ2807" t="s">
        <v>10751</v>
      </c>
      <c r="AR2807" t="s">
        <v>10751</v>
      </c>
      <c r="AS2807" t="s">
        <v>10751</v>
      </c>
      <c r="AT2807" t="s">
        <v>10751</v>
      </c>
      <c r="AU2807" t="s">
        <v>10751</v>
      </c>
      <c r="AV2807">
        <v>4</v>
      </c>
      <c r="AW2807" t="s">
        <v>10751</v>
      </c>
      <c r="AX2807">
        <v>7.5</v>
      </c>
      <c r="AY2807">
        <v>0.95299999999999996</v>
      </c>
      <c r="AZ2807">
        <v>4.7E-2</v>
      </c>
      <c r="BA2807" t="s">
        <v>10751</v>
      </c>
      <c r="BB2807" t="s">
        <v>10751</v>
      </c>
      <c r="BC2807" t="s">
        <v>10751</v>
      </c>
      <c r="BD2807" t="s">
        <v>10751</v>
      </c>
    </row>
    <row r="2808" spans="1:56">
      <c r="A2808" t="s">
        <v>10753</v>
      </c>
      <c r="B2808">
        <v>5000</v>
      </c>
      <c r="C2808">
        <v>1993</v>
      </c>
      <c r="D2808">
        <v>46</v>
      </c>
      <c r="E2808">
        <v>3.4919999999999999E-3</v>
      </c>
      <c r="F2808">
        <v>16.13025</v>
      </c>
      <c r="H2808">
        <v>13.48137</v>
      </c>
      <c r="I2808">
        <f t="shared" si="50"/>
        <v>4.7076944039999999E-2</v>
      </c>
      <c r="K2808">
        <v>11.91316</v>
      </c>
      <c r="L2808">
        <v>15.53166</v>
      </c>
      <c r="M2808">
        <v>659.20606999999995</v>
      </c>
      <c r="N2808">
        <v>745.98207000000002</v>
      </c>
      <c r="O2808">
        <v>572.18622000000005</v>
      </c>
      <c r="P2808" t="s">
        <v>10751</v>
      </c>
      <c r="Q2808">
        <v>312.7978</v>
      </c>
      <c r="R2808">
        <v>199.88829999999999</v>
      </c>
      <c r="S2808">
        <v>10.067600000000001</v>
      </c>
      <c r="T2808">
        <v>0.64623900000000001</v>
      </c>
      <c r="U2808">
        <v>3.9978E-2</v>
      </c>
      <c r="V2808">
        <v>33.853949999999998</v>
      </c>
      <c r="W2808" t="s">
        <v>10751</v>
      </c>
      <c r="X2808">
        <v>1</v>
      </c>
      <c r="Y2808" t="s">
        <v>10751</v>
      </c>
      <c r="Z2808">
        <v>4.3999999999999997E-2</v>
      </c>
      <c r="AA2808" t="s">
        <v>10751</v>
      </c>
      <c r="AB2808">
        <v>0.95599999999999996</v>
      </c>
      <c r="AC2808" t="s">
        <v>10751</v>
      </c>
      <c r="AD2808" t="s">
        <v>10751</v>
      </c>
      <c r="AE2808" t="s">
        <v>10751</v>
      </c>
      <c r="AF2808" t="s">
        <v>10751</v>
      </c>
      <c r="AG2808">
        <v>0.98599999999999999</v>
      </c>
      <c r="AH2808">
        <v>1.4E-2</v>
      </c>
      <c r="AI2808" t="s">
        <v>10751</v>
      </c>
      <c r="AJ2808" t="s">
        <v>10751</v>
      </c>
      <c r="AK2808" t="s">
        <v>10751</v>
      </c>
      <c r="AL2808" t="s">
        <v>10751</v>
      </c>
      <c r="AM2808" t="s">
        <v>10751</v>
      </c>
      <c r="AN2808" t="s">
        <v>10751</v>
      </c>
      <c r="AO2808" t="s">
        <v>10751</v>
      </c>
      <c r="AP2808">
        <v>1</v>
      </c>
      <c r="AQ2808" t="s">
        <v>10751</v>
      </c>
      <c r="AR2808" t="s">
        <v>10751</v>
      </c>
      <c r="AS2808" t="s">
        <v>10751</v>
      </c>
      <c r="AT2808" t="s">
        <v>10751</v>
      </c>
      <c r="AU2808" t="s">
        <v>10751</v>
      </c>
      <c r="AV2808">
        <v>4</v>
      </c>
      <c r="AW2808" t="s">
        <v>10751</v>
      </c>
      <c r="AX2808">
        <v>7.6</v>
      </c>
      <c r="AY2808">
        <v>0.95599999999999996</v>
      </c>
      <c r="AZ2808">
        <v>4.3999999999999997E-2</v>
      </c>
      <c r="BA2808" t="s">
        <v>10751</v>
      </c>
      <c r="BB2808" t="s">
        <v>10751</v>
      </c>
      <c r="BC2808" t="s">
        <v>10751</v>
      </c>
      <c r="BD2808" t="s">
        <v>10751</v>
      </c>
    </row>
    <row r="2809" spans="1:56">
      <c r="A2809" t="s">
        <v>10753</v>
      </c>
      <c r="B2809">
        <v>5000</v>
      </c>
      <c r="C2809">
        <v>1994</v>
      </c>
      <c r="D2809">
        <v>51</v>
      </c>
      <c r="E2809">
        <v>3.6340000000000001E-3</v>
      </c>
      <c r="F2809">
        <v>16.506519999999998</v>
      </c>
      <c r="H2809">
        <v>13.73631</v>
      </c>
      <c r="I2809">
        <f t="shared" si="50"/>
        <v>4.991775054E-2</v>
      </c>
      <c r="K2809">
        <v>12.203379999999999</v>
      </c>
      <c r="L2809">
        <v>15.660299999999999</v>
      </c>
      <c r="M2809">
        <v>646.97158999999999</v>
      </c>
      <c r="N2809">
        <v>728.24064999999996</v>
      </c>
      <c r="O2809">
        <v>567.48593000000005</v>
      </c>
      <c r="P2809" t="s">
        <v>10751</v>
      </c>
      <c r="Q2809">
        <v>310.22519999999997</v>
      </c>
      <c r="R2809">
        <v>201.85169999999999</v>
      </c>
      <c r="S2809">
        <v>9.9490999999999996</v>
      </c>
      <c r="T2809">
        <v>0.65917899999999996</v>
      </c>
      <c r="U2809">
        <v>4.0370000000000003E-2</v>
      </c>
      <c r="V2809">
        <v>34.437309999999997</v>
      </c>
      <c r="W2809" t="s">
        <v>10751</v>
      </c>
      <c r="X2809">
        <v>1</v>
      </c>
      <c r="Y2809" t="s">
        <v>10751</v>
      </c>
      <c r="Z2809">
        <v>3.4000000000000002E-2</v>
      </c>
      <c r="AA2809" t="s">
        <v>10751</v>
      </c>
      <c r="AB2809">
        <v>0.96599999999999997</v>
      </c>
      <c r="AC2809" t="s">
        <v>10751</v>
      </c>
      <c r="AD2809" t="s">
        <v>10751</v>
      </c>
      <c r="AE2809" t="s">
        <v>10751</v>
      </c>
      <c r="AF2809" t="s">
        <v>10751</v>
      </c>
      <c r="AG2809">
        <v>0.98499999999999999</v>
      </c>
      <c r="AH2809">
        <v>1.4999999999999999E-2</v>
      </c>
      <c r="AI2809" t="s">
        <v>10751</v>
      </c>
      <c r="AJ2809" t="s">
        <v>10751</v>
      </c>
      <c r="AK2809" t="s">
        <v>10751</v>
      </c>
      <c r="AL2809" t="s">
        <v>10751</v>
      </c>
      <c r="AM2809" t="s">
        <v>10751</v>
      </c>
      <c r="AN2809" t="s">
        <v>10751</v>
      </c>
      <c r="AO2809" t="s">
        <v>10751</v>
      </c>
      <c r="AP2809">
        <v>1</v>
      </c>
      <c r="AQ2809" t="s">
        <v>10751</v>
      </c>
      <c r="AR2809" t="s">
        <v>10751</v>
      </c>
      <c r="AS2809" t="s">
        <v>10751</v>
      </c>
      <c r="AT2809">
        <v>0.315</v>
      </c>
      <c r="AU2809" t="s">
        <v>10751</v>
      </c>
      <c r="AV2809">
        <v>4</v>
      </c>
      <c r="AW2809" t="s">
        <v>10751</v>
      </c>
      <c r="AX2809">
        <v>7.4</v>
      </c>
      <c r="AY2809">
        <v>0.96599999999999997</v>
      </c>
      <c r="AZ2809">
        <v>3.4000000000000002E-2</v>
      </c>
      <c r="BA2809" t="s">
        <v>10751</v>
      </c>
      <c r="BB2809" t="s">
        <v>10751</v>
      </c>
      <c r="BC2809" t="s">
        <v>10751</v>
      </c>
      <c r="BD2809" t="s">
        <v>10751</v>
      </c>
    </row>
    <row r="2810" spans="1:56">
      <c r="A2810" t="s">
        <v>10753</v>
      </c>
      <c r="B2810">
        <v>5000</v>
      </c>
      <c r="C2810">
        <v>1995</v>
      </c>
      <c r="D2810">
        <v>70</v>
      </c>
      <c r="E2810">
        <v>4.6239999999999996E-3</v>
      </c>
      <c r="F2810">
        <v>16.99559</v>
      </c>
      <c r="H2810">
        <v>14.12189</v>
      </c>
      <c r="I2810">
        <f t="shared" si="50"/>
        <v>6.5299619359999991E-2</v>
      </c>
      <c r="K2810">
        <v>12.4108</v>
      </c>
      <c r="L2810">
        <v>16.264659999999999</v>
      </c>
      <c r="M2810">
        <v>629.30650000000003</v>
      </c>
      <c r="N2810">
        <v>716.07002999999997</v>
      </c>
      <c r="O2810">
        <v>546.39939000000004</v>
      </c>
      <c r="P2810" t="s">
        <v>10751</v>
      </c>
      <c r="Q2810">
        <v>322.27100000000002</v>
      </c>
      <c r="R2810">
        <v>198.79740000000001</v>
      </c>
      <c r="S2810">
        <v>10.2264</v>
      </c>
      <c r="T2810">
        <v>0.62541999999999998</v>
      </c>
      <c r="U2810">
        <v>3.9759000000000003E-2</v>
      </c>
      <c r="V2810">
        <v>35.380609999999997</v>
      </c>
      <c r="W2810" t="s">
        <v>10751</v>
      </c>
      <c r="X2810">
        <v>0.75900000000000001</v>
      </c>
      <c r="Y2810">
        <v>0.24099999999999999</v>
      </c>
      <c r="Z2810">
        <v>2.3E-2</v>
      </c>
      <c r="AA2810" t="s">
        <v>10751</v>
      </c>
      <c r="AB2810">
        <v>0.97699999999999998</v>
      </c>
      <c r="AC2810" t="s">
        <v>10751</v>
      </c>
      <c r="AD2810" t="s">
        <v>10751</v>
      </c>
      <c r="AE2810" t="s">
        <v>10751</v>
      </c>
      <c r="AF2810" t="s">
        <v>10751</v>
      </c>
      <c r="AG2810">
        <v>0.752</v>
      </c>
      <c r="AH2810">
        <v>0.248</v>
      </c>
      <c r="AI2810" t="s">
        <v>10751</v>
      </c>
      <c r="AJ2810" t="s">
        <v>10751</v>
      </c>
      <c r="AK2810" t="s">
        <v>10751</v>
      </c>
      <c r="AL2810" t="s">
        <v>10751</v>
      </c>
      <c r="AM2810" t="s">
        <v>10751</v>
      </c>
      <c r="AN2810" t="s">
        <v>10751</v>
      </c>
      <c r="AO2810" t="s">
        <v>10751</v>
      </c>
      <c r="AP2810">
        <v>1</v>
      </c>
      <c r="AQ2810" t="s">
        <v>10751</v>
      </c>
      <c r="AR2810" t="s">
        <v>10751</v>
      </c>
      <c r="AS2810" t="s">
        <v>10751</v>
      </c>
      <c r="AT2810">
        <v>0.127</v>
      </c>
      <c r="AU2810" t="s">
        <v>10751</v>
      </c>
      <c r="AV2810">
        <v>4</v>
      </c>
      <c r="AW2810" t="s">
        <v>10751</v>
      </c>
      <c r="AX2810">
        <v>7.7</v>
      </c>
      <c r="AY2810">
        <v>0.97699999999999998</v>
      </c>
      <c r="AZ2810">
        <v>2.3E-2</v>
      </c>
      <c r="BA2810" t="s">
        <v>10751</v>
      </c>
      <c r="BB2810" t="s">
        <v>10751</v>
      </c>
      <c r="BC2810" t="s">
        <v>10751</v>
      </c>
      <c r="BD2810" t="s">
        <v>10751</v>
      </c>
    </row>
    <row r="2811" spans="1:56">
      <c r="A2811" t="s">
        <v>10753</v>
      </c>
      <c r="B2811">
        <v>5000</v>
      </c>
      <c r="C2811">
        <v>1996</v>
      </c>
      <c r="D2811">
        <v>82</v>
      </c>
      <c r="E2811">
        <v>6.2620000000000002E-3</v>
      </c>
      <c r="F2811">
        <v>17.031559999999999</v>
      </c>
      <c r="H2811">
        <v>14.097429999999999</v>
      </c>
      <c r="I2811">
        <f t="shared" si="50"/>
        <v>8.8278106659999994E-2</v>
      </c>
      <c r="K2811">
        <v>12.41878</v>
      </c>
      <c r="L2811">
        <v>16.130490000000002</v>
      </c>
      <c r="M2811">
        <v>630.39838999999995</v>
      </c>
      <c r="N2811">
        <v>715.60977000000003</v>
      </c>
      <c r="O2811">
        <v>550.94420000000002</v>
      </c>
      <c r="P2811" t="s">
        <v>10751</v>
      </c>
      <c r="Q2811">
        <v>317.76749999999998</v>
      </c>
      <c r="R2811">
        <v>215.73259999999999</v>
      </c>
      <c r="S2811">
        <v>10.201599999999999</v>
      </c>
      <c r="T2811">
        <v>0.68504699999999996</v>
      </c>
      <c r="U2811">
        <v>4.3146999999999998E-2</v>
      </c>
      <c r="V2811">
        <v>35.346299999999999</v>
      </c>
      <c r="W2811" t="s">
        <v>10751</v>
      </c>
      <c r="X2811">
        <v>0.72</v>
      </c>
      <c r="Y2811">
        <v>0.28000000000000003</v>
      </c>
      <c r="Z2811">
        <v>2.5999999999999999E-2</v>
      </c>
      <c r="AA2811" t="s">
        <v>10751</v>
      </c>
      <c r="AB2811">
        <v>0.97399999999999998</v>
      </c>
      <c r="AC2811" t="s">
        <v>10751</v>
      </c>
      <c r="AD2811" t="s">
        <v>10751</v>
      </c>
      <c r="AE2811" t="s">
        <v>10751</v>
      </c>
      <c r="AF2811" t="s">
        <v>10751</v>
      </c>
      <c r="AG2811">
        <v>1</v>
      </c>
      <c r="AH2811" t="s">
        <v>10751</v>
      </c>
      <c r="AI2811" t="s">
        <v>10751</v>
      </c>
      <c r="AJ2811" t="s">
        <v>10751</v>
      </c>
      <c r="AK2811" t="s">
        <v>10751</v>
      </c>
      <c r="AL2811" t="s">
        <v>10751</v>
      </c>
      <c r="AM2811" t="s">
        <v>10751</v>
      </c>
      <c r="AN2811" t="s">
        <v>10751</v>
      </c>
      <c r="AO2811" t="s">
        <v>10751</v>
      </c>
      <c r="AP2811">
        <v>1</v>
      </c>
      <c r="AQ2811" t="s">
        <v>10751</v>
      </c>
      <c r="AR2811" t="s">
        <v>10751</v>
      </c>
      <c r="AS2811" t="s">
        <v>10751</v>
      </c>
      <c r="AT2811">
        <v>0.22500000000000001</v>
      </c>
      <c r="AU2811" t="s">
        <v>10751</v>
      </c>
      <c r="AV2811">
        <v>4</v>
      </c>
      <c r="AW2811" t="s">
        <v>10751</v>
      </c>
      <c r="AX2811">
        <v>7.5</v>
      </c>
      <c r="AY2811">
        <v>0.97399999999999998</v>
      </c>
      <c r="AZ2811">
        <v>2.5999999999999999E-2</v>
      </c>
      <c r="BA2811" t="s">
        <v>10751</v>
      </c>
      <c r="BB2811" t="s">
        <v>10751</v>
      </c>
      <c r="BC2811" t="s">
        <v>10751</v>
      </c>
      <c r="BD2811" t="s">
        <v>10751</v>
      </c>
    </row>
    <row r="2812" spans="1:56">
      <c r="A2812" t="s">
        <v>10753</v>
      </c>
      <c r="B2812">
        <v>5000</v>
      </c>
      <c r="C2812">
        <v>1997</v>
      </c>
      <c r="D2812">
        <v>120</v>
      </c>
      <c r="E2812">
        <v>8.2719999999999998E-3</v>
      </c>
      <c r="F2812">
        <v>17.99935</v>
      </c>
      <c r="H2812">
        <v>14.85427</v>
      </c>
      <c r="I2812">
        <f t="shared" si="50"/>
        <v>0.12287452144</v>
      </c>
      <c r="K2812">
        <v>13.00407</v>
      </c>
      <c r="L2812">
        <v>17.06542</v>
      </c>
      <c r="M2812">
        <v>598.27921000000003</v>
      </c>
      <c r="N2812">
        <v>683.40121999999997</v>
      </c>
      <c r="O2812">
        <v>520.76071000000002</v>
      </c>
      <c r="P2812" t="s">
        <v>10751</v>
      </c>
      <c r="Q2812">
        <v>308.20190000000002</v>
      </c>
      <c r="R2812">
        <v>226.49469999999999</v>
      </c>
      <c r="S2812">
        <v>9.7962000000000007</v>
      </c>
      <c r="T2812">
        <v>0.73820200000000002</v>
      </c>
      <c r="U2812">
        <v>4.5298999999999999E-2</v>
      </c>
      <c r="V2812">
        <v>37.296149999999997</v>
      </c>
      <c r="W2812" t="s">
        <v>10751</v>
      </c>
      <c r="X2812">
        <v>0.26200000000000001</v>
      </c>
      <c r="Y2812">
        <v>0.73799999999999999</v>
      </c>
      <c r="Z2812" t="s">
        <v>10751</v>
      </c>
      <c r="AA2812" t="s">
        <v>10751</v>
      </c>
      <c r="AB2812">
        <v>1</v>
      </c>
      <c r="AC2812" t="s">
        <v>10751</v>
      </c>
      <c r="AD2812" t="s">
        <v>10751</v>
      </c>
      <c r="AE2812" t="s">
        <v>10751</v>
      </c>
      <c r="AF2812" t="s">
        <v>10751</v>
      </c>
      <c r="AG2812">
        <v>1</v>
      </c>
      <c r="AH2812" t="s">
        <v>10751</v>
      </c>
      <c r="AI2812" t="s">
        <v>10751</v>
      </c>
      <c r="AJ2812" t="s">
        <v>10751</v>
      </c>
      <c r="AK2812" t="s">
        <v>10751</v>
      </c>
      <c r="AL2812" t="s">
        <v>10751</v>
      </c>
      <c r="AM2812" t="s">
        <v>10751</v>
      </c>
      <c r="AN2812" t="s">
        <v>10751</v>
      </c>
      <c r="AO2812" t="s">
        <v>10751</v>
      </c>
      <c r="AP2812">
        <v>1</v>
      </c>
      <c r="AQ2812" t="s">
        <v>10751</v>
      </c>
      <c r="AR2812" t="s">
        <v>10751</v>
      </c>
      <c r="AS2812" t="s">
        <v>10751</v>
      </c>
      <c r="AT2812">
        <v>0.20599999999999999</v>
      </c>
      <c r="AU2812" t="s">
        <v>10751</v>
      </c>
      <c r="AV2812">
        <v>4</v>
      </c>
      <c r="AW2812" t="s">
        <v>10751</v>
      </c>
      <c r="AX2812">
        <v>7.6</v>
      </c>
      <c r="AY2812">
        <v>1</v>
      </c>
      <c r="AZ2812" t="s">
        <v>10751</v>
      </c>
      <c r="BA2812" t="s">
        <v>10751</v>
      </c>
      <c r="BB2812" t="s">
        <v>10751</v>
      </c>
      <c r="BC2812" t="s">
        <v>10751</v>
      </c>
      <c r="BD2812" t="s">
        <v>10751</v>
      </c>
    </row>
    <row r="2813" spans="1:56">
      <c r="A2813" t="s">
        <v>10753</v>
      </c>
      <c r="B2813">
        <v>5000</v>
      </c>
      <c r="C2813">
        <v>1998</v>
      </c>
      <c r="D2813">
        <v>265</v>
      </c>
      <c r="E2813">
        <v>1.8343000000000002E-2</v>
      </c>
      <c r="F2813">
        <v>17.347339999999999</v>
      </c>
      <c r="H2813">
        <v>14.3291</v>
      </c>
      <c r="I2813">
        <f t="shared" si="50"/>
        <v>0.26283868130000004</v>
      </c>
      <c r="K2813">
        <v>12.356310000000001</v>
      </c>
      <c r="L2813">
        <v>16.703499999999998</v>
      </c>
      <c r="M2813">
        <v>620.20642999999995</v>
      </c>
      <c r="N2813">
        <v>719.22745999999995</v>
      </c>
      <c r="O2813">
        <v>532.04434000000003</v>
      </c>
      <c r="P2813" t="s">
        <v>10751</v>
      </c>
      <c r="Q2813">
        <v>316.9597</v>
      </c>
      <c r="R2813">
        <v>222.76820000000001</v>
      </c>
      <c r="S2813">
        <v>10.2044</v>
      </c>
      <c r="T2813">
        <v>0.70485200000000003</v>
      </c>
      <c r="U2813">
        <v>4.4554000000000003E-2</v>
      </c>
      <c r="V2813">
        <v>35.95346</v>
      </c>
      <c r="W2813" t="s">
        <v>10751</v>
      </c>
      <c r="X2813">
        <v>0.58799999999999997</v>
      </c>
      <c r="Y2813">
        <v>0.41199999999999998</v>
      </c>
      <c r="Z2813" t="s">
        <v>10751</v>
      </c>
      <c r="AA2813" t="s">
        <v>10751</v>
      </c>
      <c r="AB2813">
        <v>1</v>
      </c>
      <c r="AC2813" t="s">
        <v>10751</v>
      </c>
      <c r="AD2813" t="s">
        <v>10751</v>
      </c>
      <c r="AE2813" t="s">
        <v>10751</v>
      </c>
      <c r="AF2813" t="s">
        <v>10751</v>
      </c>
      <c r="AG2813">
        <v>1</v>
      </c>
      <c r="AH2813" t="s">
        <v>10751</v>
      </c>
      <c r="AI2813" t="s">
        <v>10751</v>
      </c>
      <c r="AJ2813" t="s">
        <v>10751</v>
      </c>
      <c r="AK2813" t="s">
        <v>10751</v>
      </c>
      <c r="AL2813" t="s">
        <v>10751</v>
      </c>
      <c r="AM2813" t="s">
        <v>10751</v>
      </c>
      <c r="AN2813" t="s">
        <v>10751</v>
      </c>
      <c r="AO2813" t="s">
        <v>10751</v>
      </c>
      <c r="AP2813">
        <v>1</v>
      </c>
      <c r="AQ2813" t="s">
        <v>10751</v>
      </c>
      <c r="AR2813" t="s">
        <v>10751</v>
      </c>
      <c r="AS2813" t="s">
        <v>10751</v>
      </c>
      <c r="AT2813" t="s">
        <v>10751</v>
      </c>
      <c r="AU2813" t="s">
        <v>10751</v>
      </c>
      <c r="AV2813">
        <v>4</v>
      </c>
      <c r="AW2813" t="s">
        <v>10751</v>
      </c>
      <c r="AX2813">
        <v>8</v>
      </c>
      <c r="AY2813">
        <v>1</v>
      </c>
      <c r="AZ2813" t="s">
        <v>10751</v>
      </c>
      <c r="BA2813" t="s">
        <v>10751</v>
      </c>
      <c r="BB2813" t="s">
        <v>10751</v>
      </c>
      <c r="BC2813" t="s">
        <v>10751</v>
      </c>
      <c r="BD2813" t="s">
        <v>10751</v>
      </c>
    </row>
    <row r="2814" spans="1:56">
      <c r="A2814" t="s">
        <v>10753</v>
      </c>
      <c r="B2814">
        <v>5000</v>
      </c>
      <c r="C2814">
        <v>1999</v>
      </c>
      <c r="D2814">
        <v>356</v>
      </c>
      <c r="E2814">
        <v>2.3390999999999999E-2</v>
      </c>
      <c r="F2814">
        <v>17.436879999999999</v>
      </c>
      <c r="H2814">
        <v>14.34165</v>
      </c>
      <c r="I2814">
        <f t="shared" si="50"/>
        <v>0.33546553514999999</v>
      </c>
      <c r="K2814">
        <v>12.41428</v>
      </c>
      <c r="L2814">
        <v>16.57827</v>
      </c>
      <c r="M2814">
        <v>619.66369999999995</v>
      </c>
      <c r="N2814">
        <v>715.86890000000005</v>
      </c>
      <c r="O2814">
        <v>536.06329000000005</v>
      </c>
      <c r="P2814" t="s">
        <v>10751</v>
      </c>
      <c r="Q2814">
        <v>307.22379999999998</v>
      </c>
      <c r="R2814">
        <v>233.79490000000001</v>
      </c>
      <c r="S2814">
        <v>9.8704000000000001</v>
      </c>
      <c r="T2814">
        <v>0.77931300000000003</v>
      </c>
      <c r="U2814">
        <v>4.6759000000000002E-2</v>
      </c>
      <c r="V2814">
        <v>36.055239999999998</v>
      </c>
      <c r="W2814" t="s">
        <v>10751</v>
      </c>
      <c r="X2814">
        <v>0.54400000000000004</v>
      </c>
      <c r="Y2814">
        <v>0.45600000000000002</v>
      </c>
      <c r="Z2814" t="s">
        <v>10751</v>
      </c>
      <c r="AA2814" t="s">
        <v>10751</v>
      </c>
      <c r="AB2814">
        <v>1</v>
      </c>
      <c r="AC2814" t="s">
        <v>10751</v>
      </c>
      <c r="AD2814" t="s">
        <v>10751</v>
      </c>
      <c r="AE2814" t="s">
        <v>10751</v>
      </c>
      <c r="AF2814" t="s">
        <v>10751</v>
      </c>
      <c r="AG2814">
        <v>1</v>
      </c>
      <c r="AH2814" t="s">
        <v>10751</v>
      </c>
      <c r="AI2814" t="s">
        <v>10751</v>
      </c>
      <c r="AJ2814" t="s">
        <v>10751</v>
      </c>
      <c r="AK2814" t="s">
        <v>10751</v>
      </c>
      <c r="AL2814" t="s">
        <v>10751</v>
      </c>
      <c r="AM2814" t="s">
        <v>10751</v>
      </c>
      <c r="AN2814" t="s">
        <v>10751</v>
      </c>
      <c r="AO2814" t="s">
        <v>10751</v>
      </c>
      <c r="AP2814">
        <v>1</v>
      </c>
      <c r="AQ2814" t="s">
        <v>10751</v>
      </c>
      <c r="AR2814" t="s">
        <v>10751</v>
      </c>
      <c r="AS2814" t="s">
        <v>10751</v>
      </c>
      <c r="AT2814">
        <v>0.14599999999999999</v>
      </c>
      <c r="AU2814" t="s">
        <v>10751</v>
      </c>
      <c r="AV2814">
        <v>4.0999999999999996</v>
      </c>
      <c r="AW2814" t="s">
        <v>10751</v>
      </c>
      <c r="AX2814">
        <v>7.8</v>
      </c>
      <c r="AY2814">
        <v>0.85399999999999998</v>
      </c>
      <c r="AZ2814">
        <v>0.14599999999999999</v>
      </c>
      <c r="BA2814" t="s">
        <v>10751</v>
      </c>
      <c r="BB2814" t="s">
        <v>10751</v>
      </c>
      <c r="BC2814" t="s">
        <v>10751</v>
      </c>
      <c r="BD2814" t="s">
        <v>10751</v>
      </c>
    </row>
    <row r="2815" spans="1:56">
      <c r="A2815" t="s">
        <v>10753</v>
      </c>
      <c r="B2815">
        <v>5000</v>
      </c>
      <c r="C2815">
        <v>2000</v>
      </c>
      <c r="D2815">
        <v>254</v>
      </c>
      <c r="E2815">
        <v>1.5344E-2</v>
      </c>
      <c r="F2815">
        <v>17.64293</v>
      </c>
      <c r="H2815">
        <v>14.4878</v>
      </c>
      <c r="I2815">
        <f t="shared" si="50"/>
        <v>0.22230080320000001</v>
      </c>
      <c r="K2815">
        <v>12.441330000000001</v>
      </c>
      <c r="L2815">
        <v>16.839220000000001</v>
      </c>
      <c r="M2815">
        <v>613.41283999999996</v>
      </c>
      <c r="N2815">
        <v>714.31245999999999</v>
      </c>
      <c r="O2815">
        <v>527.75608999999997</v>
      </c>
      <c r="P2815" t="s">
        <v>10751</v>
      </c>
      <c r="Q2815">
        <v>294.7242</v>
      </c>
      <c r="R2815">
        <v>229.4229</v>
      </c>
      <c r="S2815">
        <v>9.6297999999999995</v>
      </c>
      <c r="T2815">
        <v>0.78362200000000004</v>
      </c>
      <c r="U2815">
        <v>4.5885000000000002E-2</v>
      </c>
      <c r="V2815">
        <v>36.38062</v>
      </c>
      <c r="W2815" t="s">
        <v>10751</v>
      </c>
      <c r="X2815">
        <v>0.68</v>
      </c>
      <c r="Y2815">
        <v>0.32</v>
      </c>
      <c r="Z2815" t="s">
        <v>10751</v>
      </c>
      <c r="AA2815" t="s">
        <v>10751</v>
      </c>
      <c r="AB2815">
        <v>1</v>
      </c>
      <c r="AC2815" t="s">
        <v>10751</v>
      </c>
      <c r="AD2815" t="s">
        <v>10751</v>
      </c>
      <c r="AE2815" t="s">
        <v>10751</v>
      </c>
      <c r="AF2815" t="s">
        <v>10751</v>
      </c>
      <c r="AG2815">
        <v>1</v>
      </c>
      <c r="AH2815" t="s">
        <v>10751</v>
      </c>
      <c r="AI2815" t="s">
        <v>10751</v>
      </c>
      <c r="AJ2815" t="s">
        <v>10751</v>
      </c>
      <c r="AK2815" t="s">
        <v>10751</v>
      </c>
      <c r="AL2815" t="s">
        <v>10751</v>
      </c>
      <c r="AM2815" t="s">
        <v>10751</v>
      </c>
      <c r="AN2815" t="s">
        <v>10751</v>
      </c>
      <c r="AO2815" t="s">
        <v>10751</v>
      </c>
      <c r="AP2815">
        <v>1</v>
      </c>
      <c r="AQ2815" t="s">
        <v>10751</v>
      </c>
      <c r="AR2815" t="s">
        <v>10751</v>
      </c>
      <c r="AS2815" t="s">
        <v>10751</v>
      </c>
      <c r="AT2815">
        <v>2.1999999999999999E-2</v>
      </c>
      <c r="AU2815">
        <v>2.1999999999999999E-2</v>
      </c>
      <c r="AV2815">
        <v>4</v>
      </c>
      <c r="AW2815" t="s">
        <v>10751</v>
      </c>
      <c r="AX2815">
        <v>8</v>
      </c>
      <c r="AY2815">
        <v>0.97799999999999998</v>
      </c>
      <c r="AZ2815">
        <v>2.1999999999999999E-2</v>
      </c>
      <c r="BA2815" t="s">
        <v>10751</v>
      </c>
      <c r="BB2815" t="s">
        <v>10751</v>
      </c>
      <c r="BC2815" t="s">
        <v>10751</v>
      </c>
      <c r="BD2815" t="s">
        <v>10751</v>
      </c>
    </row>
    <row r="2816" spans="1:56">
      <c r="A2816" t="s">
        <v>10753</v>
      </c>
      <c r="B2816">
        <v>5000</v>
      </c>
      <c r="C2816">
        <v>2001</v>
      </c>
      <c r="D2816">
        <v>160</v>
      </c>
      <c r="E2816">
        <v>1.0238000000000001E-2</v>
      </c>
      <c r="F2816">
        <v>17.12358</v>
      </c>
      <c r="H2816">
        <v>14.04735</v>
      </c>
      <c r="I2816">
        <f t="shared" si="50"/>
        <v>0.14381676930000001</v>
      </c>
      <c r="K2816">
        <v>11.99122</v>
      </c>
      <c r="L2816">
        <v>16.37576</v>
      </c>
      <c r="M2816">
        <v>632.64595999999995</v>
      </c>
      <c r="N2816">
        <v>741.12571000000003</v>
      </c>
      <c r="O2816">
        <v>542.6925</v>
      </c>
      <c r="P2816" t="s">
        <v>10751</v>
      </c>
      <c r="Q2816">
        <v>282.05829999999997</v>
      </c>
      <c r="R2816">
        <v>233.3058</v>
      </c>
      <c r="S2816">
        <v>9.4403000000000006</v>
      </c>
      <c r="T2816">
        <v>0.84719199999999995</v>
      </c>
      <c r="U2816">
        <v>4.6661000000000001E-2</v>
      </c>
      <c r="V2816">
        <v>35.245690000000003</v>
      </c>
      <c r="W2816" t="s">
        <v>10751</v>
      </c>
      <c r="X2816">
        <v>0.97099999999999997</v>
      </c>
      <c r="Y2816">
        <v>2.9000000000000001E-2</v>
      </c>
      <c r="Z2816">
        <v>3.0000000000000001E-3</v>
      </c>
      <c r="AA2816" t="s">
        <v>10751</v>
      </c>
      <c r="AB2816">
        <v>0.997</v>
      </c>
      <c r="AC2816" t="s">
        <v>10751</v>
      </c>
      <c r="AD2816" t="s">
        <v>10751</v>
      </c>
      <c r="AE2816" t="s">
        <v>10751</v>
      </c>
      <c r="AF2816" t="s">
        <v>10751</v>
      </c>
      <c r="AG2816">
        <v>1</v>
      </c>
      <c r="AH2816" t="s">
        <v>10751</v>
      </c>
      <c r="AI2816" t="s">
        <v>10751</v>
      </c>
      <c r="AJ2816" t="s">
        <v>10751</v>
      </c>
      <c r="AK2816" t="s">
        <v>10751</v>
      </c>
      <c r="AL2816" t="s">
        <v>10751</v>
      </c>
      <c r="AM2816" t="s">
        <v>10751</v>
      </c>
      <c r="AN2816" t="s">
        <v>10751</v>
      </c>
      <c r="AO2816" t="s">
        <v>10751</v>
      </c>
      <c r="AP2816">
        <v>1</v>
      </c>
      <c r="AQ2816" t="s">
        <v>10751</v>
      </c>
      <c r="AR2816" t="s">
        <v>10751</v>
      </c>
      <c r="AS2816" t="s">
        <v>10751</v>
      </c>
      <c r="AT2816">
        <v>0.20300000000000001</v>
      </c>
      <c r="AU2816">
        <v>0.20300000000000001</v>
      </c>
      <c r="AV2816">
        <v>4.2</v>
      </c>
      <c r="AW2816" t="s">
        <v>10751</v>
      </c>
      <c r="AX2816">
        <v>7.8</v>
      </c>
      <c r="AY2816">
        <v>0.79700000000000004</v>
      </c>
      <c r="AZ2816">
        <v>0.20300000000000001</v>
      </c>
      <c r="BA2816" t="s">
        <v>10751</v>
      </c>
      <c r="BB2816" t="s">
        <v>10751</v>
      </c>
      <c r="BC2816" t="s">
        <v>10751</v>
      </c>
      <c r="BD2816" t="s">
        <v>10751</v>
      </c>
    </row>
    <row r="2817" spans="1:56">
      <c r="A2817" t="s">
        <v>10753</v>
      </c>
      <c r="B2817">
        <v>5000</v>
      </c>
      <c r="C2817">
        <v>2002</v>
      </c>
      <c r="D2817">
        <v>404</v>
      </c>
      <c r="E2817">
        <v>2.5059999999999999E-2</v>
      </c>
      <c r="F2817">
        <v>18.919609999999999</v>
      </c>
      <c r="H2817">
        <v>15.40443</v>
      </c>
      <c r="I2817">
        <f t="shared" si="50"/>
        <v>0.38603501579999999</v>
      </c>
      <c r="K2817">
        <v>13.21546</v>
      </c>
      <c r="L2817">
        <v>17.789639999999999</v>
      </c>
      <c r="M2817">
        <v>576.91213000000005</v>
      </c>
      <c r="N2817">
        <v>672.46979999999996</v>
      </c>
      <c r="O2817">
        <v>499.56056000000001</v>
      </c>
      <c r="P2817" t="s">
        <v>10751</v>
      </c>
      <c r="Q2817">
        <v>254.86070000000001</v>
      </c>
      <c r="R2817">
        <v>244.49379999999999</v>
      </c>
      <c r="S2817">
        <v>9.2916000000000007</v>
      </c>
      <c r="T2817">
        <v>0.97609699999999999</v>
      </c>
      <c r="U2817">
        <v>4.8898999999999998E-2</v>
      </c>
      <c r="V2817">
        <v>38.654020000000003</v>
      </c>
      <c r="W2817" t="s">
        <v>10751</v>
      </c>
      <c r="X2817">
        <v>0.88400000000000001</v>
      </c>
      <c r="Y2817">
        <v>0.11600000000000001</v>
      </c>
      <c r="Z2817">
        <v>4.4999999999999998E-2</v>
      </c>
      <c r="AA2817" t="s">
        <v>10751</v>
      </c>
      <c r="AB2817">
        <v>0.95499999999999996</v>
      </c>
      <c r="AC2817" t="s">
        <v>10751</v>
      </c>
      <c r="AD2817" t="s">
        <v>10751</v>
      </c>
      <c r="AE2817" t="s">
        <v>10751</v>
      </c>
      <c r="AF2817" t="s">
        <v>10751</v>
      </c>
      <c r="AG2817">
        <v>1</v>
      </c>
      <c r="AH2817" t="s">
        <v>10751</v>
      </c>
      <c r="AI2817" t="s">
        <v>10751</v>
      </c>
      <c r="AJ2817" t="s">
        <v>10751</v>
      </c>
      <c r="AK2817" t="s">
        <v>10751</v>
      </c>
      <c r="AL2817" t="s">
        <v>10751</v>
      </c>
      <c r="AM2817" t="s">
        <v>10751</v>
      </c>
      <c r="AN2817" t="s">
        <v>10751</v>
      </c>
      <c r="AO2817" t="s">
        <v>10751</v>
      </c>
      <c r="AP2817">
        <v>1</v>
      </c>
      <c r="AQ2817" t="s">
        <v>10751</v>
      </c>
      <c r="AR2817" t="s">
        <v>10751</v>
      </c>
      <c r="AS2817" t="s">
        <v>10751</v>
      </c>
      <c r="AT2817">
        <v>0.625</v>
      </c>
      <c r="AU2817">
        <v>0.45200000000000001</v>
      </c>
      <c r="AV2817">
        <v>4.4000000000000004</v>
      </c>
      <c r="AW2817" t="s">
        <v>10751</v>
      </c>
      <c r="AX2817">
        <v>6.8</v>
      </c>
      <c r="AY2817">
        <v>0.61199999999999999</v>
      </c>
      <c r="AZ2817">
        <v>0.38800000000000001</v>
      </c>
      <c r="BA2817" t="s">
        <v>10751</v>
      </c>
      <c r="BB2817" t="s">
        <v>10751</v>
      </c>
      <c r="BC2817" t="s">
        <v>10751</v>
      </c>
      <c r="BD2817" t="s">
        <v>10751</v>
      </c>
    </row>
    <row r="2818" spans="1:56">
      <c r="A2818" t="s">
        <v>10753</v>
      </c>
      <c r="B2818">
        <v>5000</v>
      </c>
      <c r="C2818">
        <v>2003</v>
      </c>
      <c r="D2818">
        <v>638</v>
      </c>
      <c r="E2818">
        <v>4.0434999999999999E-2</v>
      </c>
      <c r="F2818">
        <v>19.326609999999999</v>
      </c>
      <c r="H2818">
        <v>15.70406</v>
      </c>
      <c r="I2818">
        <f t="shared" si="50"/>
        <v>0.63499366609999996</v>
      </c>
      <c r="K2818">
        <v>13.36509</v>
      </c>
      <c r="L2818">
        <v>18.22635</v>
      </c>
      <c r="M2818">
        <v>565.90454</v>
      </c>
      <c r="N2818">
        <v>664.94138999999996</v>
      </c>
      <c r="O2818">
        <v>487.59071999999998</v>
      </c>
      <c r="P2818" t="s">
        <v>10751</v>
      </c>
      <c r="Q2818">
        <v>259.43520000000001</v>
      </c>
      <c r="R2818">
        <v>256.3159</v>
      </c>
      <c r="S2818">
        <v>8.9037000000000006</v>
      </c>
      <c r="T2818">
        <v>1.0020640000000001</v>
      </c>
      <c r="U2818">
        <v>5.1263000000000003E-2</v>
      </c>
      <c r="V2818">
        <v>39.32009</v>
      </c>
      <c r="W2818" t="s">
        <v>10751</v>
      </c>
      <c r="X2818">
        <v>0.86899999999999999</v>
      </c>
      <c r="Y2818">
        <v>0.13100000000000001</v>
      </c>
      <c r="Z2818">
        <v>1E-3</v>
      </c>
      <c r="AA2818" t="s">
        <v>10751</v>
      </c>
      <c r="AB2818">
        <v>0.999</v>
      </c>
      <c r="AC2818" t="s">
        <v>10751</v>
      </c>
      <c r="AD2818" t="s">
        <v>10751</v>
      </c>
      <c r="AE2818" t="s">
        <v>10751</v>
      </c>
      <c r="AF2818" t="s">
        <v>10751</v>
      </c>
      <c r="AG2818">
        <v>1</v>
      </c>
      <c r="AH2818" t="s">
        <v>10751</v>
      </c>
      <c r="AI2818" t="s">
        <v>10751</v>
      </c>
      <c r="AJ2818" t="s">
        <v>10751</v>
      </c>
      <c r="AK2818" t="s">
        <v>10751</v>
      </c>
      <c r="AL2818" t="s">
        <v>10751</v>
      </c>
      <c r="AM2818" t="s">
        <v>10751</v>
      </c>
      <c r="AN2818" t="s">
        <v>10751</v>
      </c>
      <c r="AO2818" t="s">
        <v>10751</v>
      </c>
      <c r="AP2818">
        <v>1</v>
      </c>
      <c r="AQ2818">
        <v>1.7999999999999999E-2</v>
      </c>
      <c r="AR2818" t="s">
        <v>10751</v>
      </c>
      <c r="AS2818" t="s">
        <v>10751</v>
      </c>
      <c r="AT2818">
        <v>0.71499999999999997</v>
      </c>
      <c r="AU2818">
        <v>0.56100000000000005</v>
      </c>
      <c r="AV2818">
        <v>4.4000000000000004</v>
      </c>
      <c r="AW2818" t="s">
        <v>10751</v>
      </c>
      <c r="AX2818">
        <v>6.7</v>
      </c>
      <c r="AY2818">
        <v>0.55400000000000005</v>
      </c>
      <c r="AZ2818">
        <v>0.44600000000000001</v>
      </c>
      <c r="BA2818" t="s">
        <v>10751</v>
      </c>
      <c r="BB2818" t="s">
        <v>10751</v>
      </c>
      <c r="BC2818" t="s">
        <v>10751</v>
      </c>
      <c r="BD2818" t="s">
        <v>10751</v>
      </c>
    </row>
    <row r="2819" spans="1:56">
      <c r="A2819" t="s">
        <v>10753</v>
      </c>
      <c r="B2819">
        <v>5000</v>
      </c>
      <c r="C2819">
        <v>2004</v>
      </c>
      <c r="D2819">
        <v>683</v>
      </c>
      <c r="E2819">
        <v>4.3507999999999998E-2</v>
      </c>
      <c r="F2819">
        <v>19.592949999999998</v>
      </c>
      <c r="H2819">
        <v>15.877660000000001</v>
      </c>
      <c r="I2819">
        <f t="shared" si="50"/>
        <v>0.69080523128000004</v>
      </c>
      <c r="K2819">
        <v>13.448180000000001</v>
      </c>
      <c r="L2819">
        <v>18.452369999999998</v>
      </c>
      <c r="M2819">
        <v>559.71726999999998</v>
      </c>
      <c r="N2819">
        <v>660.83312000000001</v>
      </c>
      <c r="O2819">
        <v>481.61836</v>
      </c>
      <c r="P2819" t="s">
        <v>10751</v>
      </c>
      <c r="Q2819">
        <v>262.75139999999999</v>
      </c>
      <c r="R2819">
        <v>264.54270000000002</v>
      </c>
      <c r="S2819">
        <v>8.7222000000000008</v>
      </c>
      <c r="T2819">
        <v>1.0252749999999999</v>
      </c>
      <c r="U2819">
        <v>5.2908999999999998E-2</v>
      </c>
      <c r="V2819">
        <v>39.832329999999999</v>
      </c>
      <c r="W2819" t="s">
        <v>10751</v>
      </c>
      <c r="X2819">
        <v>0.79300000000000004</v>
      </c>
      <c r="Y2819">
        <v>0.20699999999999999</v>
      </c>
      <c r="Z2819">
        <v>2E-3</v>
      </c>
      <c r="AA2819" t="s">
        <v>10751</v>
      </c>
      <c r="AB2819">
        <v>0.998</v>
      </c>
      <c r="AC2819" t="s">
        <v>10751</v>
      </c>
      <c r="AD2819" t="s">
        <v>10751</v>
      </c>
      <c r="AE2819" t="s">
        <v>10751</v>
      </c>
      <c r="AF2819" t="s">
        <v>10751</v>
      </c>
      <c r="AG2819">
        <v>1</v>
      </c>
      <c r="AH2819" t="s">
        <v>10751</v>
      </c>
      <c r="AI2819" t="s">
        <v>10751</v>
      </c>
      <c r="AJ2819" t="s">
        <v>10751</v>
      </c>
      <c r="AK2819" t="s">
        <v>10751</v>
      </c>
      <c r="AL2819" t="s">
        <v>10751</v>
      </c>
      <c r="AM2819" t="s">
        <v>10751</v>
      </c>
      <c r="AN2819" t="s">
        <v>10751</v>
      </c>
      <c r="AO2819" t="s">
        <v>10751</v>
      </c>
      <c r="AP2819">
        <v>1</v>
      </c>
      <c r="AQ2819">
        <v>5.7000000000000002E-2</v>
      </c>
      <c r="AR2819" t="s">
        <v>10751</v>
      </c>
      <c r="AS2819" t="s">
        <v>10751</v>
      </c>
      <c r="AT2819">
        <v>0.73499999999999999</v>
      </c>
      <c r="AU2819">
        <v>0.58699999999999997</v>
      </c>
      <c r="AV2819">
        <v>4.5</v>
      </c>
      <c r="AW2819" t="s">
        <v>10751</v>
      </c>
      <c r="AX2819">
        <v>6.8</v>
      </c>
      <c r="AY2819">
        <v>0.53400000000000003</v>
      </c>
      <c r="AZ2819">
        <v>0.45</v>
      </c>
      <c r="BA2819">
        <v>1.6E-2</v>
      </c>
      <c r="BB2819" t="s">
        <v>10751</v>
      </c>
      <c r="BC2819" t="s">
        <v>10751</v>
      </c>
      <c r="BD2819" t="s">
        <v>10751</v>
      </c>
    </row>
    <row r="2820" spans="1:56">
      <c r="A2820" t="s">
        <v>10753</v>
      </c>
      <c r="B2820">
        <v>5000</v>
      </c>
      <c r="C2820">
        <v>2005</v>
      </c>
      <c r="D2820">
        <v>621</v>
      </c>
      <c r="E2820">
        <v>3.9053999999999998E-2</v>
      </c>
      <c r="F2820">
        <v>19.5444</v>
      </c>
      <c r="H2820">
        <v>15.80265</v>
      </c>
      <c r="I2820">
        <f t="shared" si="50"/>
        <v>0.61715669309999999</v>
      </c>
      <c r="K2820">
        <v>13.32615</v>
      </c>
      <c r="L2820">
        <v>18.379300000000001</v>
      </c>
      <c r="M2820">
        <v>562.37417000000005</v>
      </c>
      <c r="N2820">
        <v>666.88424999999995</v>
      </c>
      <c r="O2820">
        <v>483.53323</v>
      </c>
      <c r="P2820" t="s">
        <v>10751</v>
      </c>
      <c r="Q2820">
        <v>259.81240000000003</v>
      </c>
      <c r="R2820">
        <v>260.80700000000002</v>
      </c>
      <c r="S2820">
        <v>8.7156000000000002</v>
      </c>
      <c r="T2820">
        <v>1.0251539999999999</v>
      </c>
      <c r="U2820">
        <v>5.2160999999999999E-2</v>
      </c>
      <c r="V2820">
        <v>39.622579999999999</v>
      </c>
      <c r="W2820" t="s">
        <v>10751</v>
      </c>
      <c r="X2820">
        <v>0.82399999999999995</v>
      </c>
      <c r="Y2820">
        <v>0.17599999999999999</v>
      </c>
      <c r="Z2820">
        <v>1E-3</v>
      </c>
      <c r="AA2820" t="s">
        <v>10751</v>
      </c>
      <c r="AB2820">
        <v>0.999</v>
      </c>
      <c r="AC2820" t="s">
        <v>10751</v>
      </c>
      <c r="AD2820" t="s">
        <v>10751</v>
      </c>
      <c r="AE2820" t="s">
        <v>10751</v>
      </c>
      <c r="AF2820" t="s">
        <v>10751</v>
      </c>
      <c r="AG2820">
        <v>1</v>
      </c>
      <c r="AH2820" t="s">
        <v>10751</v>
      </c>
      <c r="AI2820" t="s">
        <v>10751</v>
      </c>
      <c r="AJ2820" t="s">
        <v>10751</v>
      </c>
      <c r="AK2820" t="s">
        <v>10751</v>
      </c>
      <c r="AL2820" t="s">
        <v>10751</v>
      </c>
      <c r="AM2820" t="s">
        <v>10751</v>
      </c>
      <c r="AN2820" t="s">
        <v>10751</v>
      </c>
      <c r="AO2820" t="s">
        <v>10751</v>
      </c>
      <c r="AP2820">
        <v>1</v>
      </c>
      <c r="AQ2820">
        <v>3.9E-2</v>
      </c>
      <c r="AR2820" t="s">
        <v>10751</v>
      </c>
      <c r="AS2820">
        <v>6.0999999999999999E-2</v>
      </c>
      <c r="AT2820">
        <v>0.70099999999999996</v>
      </c>
      <c r="AU2820">
        <v>0.61599999999999999</v>
      </c>
      <c r="AV2820">
        <v>4.7</v>
      </c>
      <c r="AW2820" t="s">
        <v>10751</v>
      </c>
      <c r="AX2820">
        <v>6.7</v>
      </c>
      <c r="AY2820">
        <v>0.36499999999999999</v>
      </c>
      <c r="AZ2820">
        <v>0.60499999999999998</v>
      </c>
      <c r="BA2820">
        <v>0.03</v>
      </c>
      <c r="BB2820" t="s">
        <v>10751</v>
      </c>
      <c r="BC2820" t="s">
        <v>10751</v>
      </c>
      <c r="BD2820" t="s">
        <v>10751</v>
      </c>
    </row>
    <row r="2821" spans="1:56">
      <c r="A2821" t="s">
        <v>10753</v>
      </c>
      <c r="B2821">
        <v>5000</v>
      </c>
      <c r="C2821">
        <v>2006</v>
      </c>
      <c r="D2821">
        <v>811</v>
      </c>
      <c r="E2821">
        <v>5.3703000000000001E-2</v>
      </c>
      <c r="F2821">
        <v>20.029060000000001</v>
      </c>
      <c r="H2821">
        <v>16.174659999999999</v>
      </c>
      <c r="I2821">
        <f t="shared" si="50"/>
        <v>0.86862776598000002</v>
      </c>
      <c r="K2821">
        <v>13.65363</v>
      </c>
      <c r="L2821">
        <v>18.792259999999999</v>
      </c>
      <c r="M2821">
        <v>549.43964000000005</v>
      </c>
      <c r="N2821">
        <v>650.88912000000005</v>
      </c>
      <c r="O2821">
        <v>472.90758</v>
      </c>
      <c r="P2821" t="s">
        <v>10751</v>
      </c>
      <c r="Q2821">
        <v>251.61709999999999</v>
      </c>
      <c r="R2821">
        <v>254.92509999999999</v>
      </c>
      <c r="S2821">
        <v>8.9529999999999994</v>
      </c>
      <c r="T2821">
        <v>1.0239739999999999</v>
      </c>
      <c r="U2821">
        <v>5.0985000000000003E-2</v>
      </c>
      <c r="V2821">
        <v>40.512079999999997</v>
      </c>
      <c r="W2821">
        <v>0.01</v>
      </c>
      <c r="X2821">
        <v>0.83599999999999997</v>
      </c>
      <c r="Y2821">
        <v>0.154</v>
      </c>
      <c r="Z2821">
        <v>4.0000000000000001E-3</v>
      </c>
      <c r="AA2821" t="s">
        <v>10751</v>
      </c>
      <c r="AB2821">
        <v>0.996</v>
      </c>
      <c r="AC2821" t="s">
        <v>10751</v>
      </c>
      <c r="AD2821" t="s">
        <v>10751</v>
      </c>
      <c r="AE2821" t="s">
        <v>10751</v>
      </c>
      <c r="AF2821" t="s">
        <v>10751</v>
      </c>
      <c r="AG2821">
        <v>1</v>
      </c>
      <c r="AH2821" t="s">
        <v>10751</v>
      </c>
      <c r="AI2821" t="s">
        <v>10751</v>
      </c>
      <c r="AJ2821" t="s">
        <v>10751</v>
      </c>
      <c r="AK2821" t="s">
        <v>10751</v>
      </c>
      <c r="AL2821" t="s">
        <v>10751</v>
      </c>
      <c r="AM2821" t="s">
        <v>10751</v>
      </c>
      <c r="AN2821" t="s">
        <v>10751</v>
      </c>
      <c r="AO2821" t="s">
        <v>10751</v>
      </c>
      <c r="AP2821">
        <v>1</v>
      </c>
      <c r="AQ2821">
        <v>2.5999999999999999E-2</v>
      </c>
      <c r="AR2821" t="s">
        <v>10751</v>
      </c>
      <c r="AS2821">
        <v>5.7000000000000002E-2</v>
      </c>
      <c r="AT2821">
        <v>0.64500000000000002</v>
      </c>
      <c r="AU2821">
        <v>0.629</v>
      </c>
      <c r="AV2821">
        <v>4.8</v>
      </c>
      <c r="AW2821" t="s">
        <v>10751</v>
      </c>
      <c r="AX2821">
        <v>6.4</v>
      </c>
      <c r="AY2821">
        <v>0.376</v>
      </c>
      <c r="AZ2821">
        <v>0.48799999999999999</v>
      </c>
      <c r="BA2821">
        <v>7.4999999999999997E-2</v>
      </c>
      <c r="BB2821">
        <v>6.2E-2</v>
      </c>
      <c r="BC2821" t="s">
        <v>10751</v>
      </c>
      <c r="BD2821" t="s">
        <v>10751</v>
      </c>
    </row>
    <row r="2822" spans="1:56">
      <c r="A2822" t="s">
        <v>10753</v>
      </c>
      <c r="B2822">
        <v>5000</v>
      </c>
      <c r="C2822">
        <v>2007</v>
      </c>
      <c r="D2822">
        <v>584</v>
      </c>
      <c r="E2822">
        <v>3.8244E-2</v>
      </c>
      <c r="F2822">
        <v>20.425239999999999</v>
      </c>
      <c r="H2822">
        <v>16.49615</v>
      </c>
      <c r="I2822">
        <f t="shared" si="50"/>
        <v>0.63087876060000003</v>
      </c>
      <c r="K2822">
        <v>13.886010000000001</v>
      </c>
      <c r="L2822">
        <v>19.221830000000001</v>
      </c>
      <c r="M2822">
        <v>539.38410999999996</v>
      </c>
      <c r="N2822">
        <v>640.74131999999997</v>
      </c>
      <c r="O2822">
        <v>462.92165</v>
      </c>
      <c r="P2822" t="s">
        <v>10751</v>
      </c>
      <c r="Q2822">
        <v>249.2081</v>
      </c>
      <c r="R2822">
        <v>258.68900000000002</v>
      </c>
      <c r="S2822">
        <v>8.8994</v>
      </c>
      <c r="T2822">
        <v>1.0507709999999999</v>
      </c>
      <c r="U2822">
        <v>5.1737999999999999E-2</v>
      </c>
      <c r="V2822">
        <v>41.490450000000003</v>
      </c>
      <c r="W2822">
        <v>0.08</v>
      </c>
      <c r="X2822">
        <v>0.81100000000000005</v>
      </c>
      <c r="Y2822">
        <v>0.108</v>
      </c>
      <c r="Z2822">
        <v>3.0000000000000001E-3</v>
      </c>
      <c r="AA2822" t="s">
        <v>10751</v>
      </c>
      <c r="AB2822">
        <v>0.997</v>
      </c>
      <c r="AC2822" t="s">
        <v>10751</v>
      </c>
      <c r="AD2822" t="s">
        <v>10751</v>
      </c>
      <c r="AE2822" t="s">
        <v>10751</v>
      </c>
      <c r="AF2822" t="s">
        <v>10751</v>
      </c>
      <c r="AG2822">
        <v>0.98899999999999999</v>
      </c>
      <c r="AH2822" t="s">
        <v>10751</v>
      </c>
      <c r="AI2822">
        <v>1.0999999999999999E-2</v>
      </c>
      <c r="AJ2822">
        <v>1.0999999999999999E-2</v>
      </c>
      <c r="AK2822" t="s">
        <v>10751</v>
      </c>
      <c r="AL2822" t="s">
        <v>10751</v>
      </c>
      <c r="AM2822" t="s">
        <v>10751</v>
      </c>
      <c r="AN2822" t="s">
        <v>10751</v>
      </c>
      <c r="AO2822" t="s">
        <v>10751</v>
      </c>
      <c r="AP2822">
        <v>0.98899999999999999</v>
      </c>
      <c r="AQ2822">
        <v>1.0999999999999999E-2</v>
      </c>
      <c r="AR2822" t="s">
        <v>10751</v>
      </c>
      <c r="AS2822">
        <v>4.7E-2</v>
      </c>
      <c r="AT2822">
        <v>0.57999999999999996</v>
      </c>
      <c r="AU2822">
        <v>0.56499999999999995</v>
      </c>
      <c r="AV2822">
        <v>5</v>
      </c>
      <c r="AW2822" t="s">
        <v>10751</v>
      </c>
      <c r="AX2822">
        <v>6.4</v>
      </c>
      <c r="AY2822">
        <v>0.317</v>
      </c>
      <c r="AZ2822">
        <v>0.4</v>
      </c>
      <c r="BA2822">
        <v>0.23400000000000001</v>
      </c>
      <c r="BB2822">
        <v>4.9000000000000002E-2</v>
      </c>
      <c r="BC2822" t="s">
        <v>10751</v>
      </c>
      <c r="BD2822" t="s">
        <v>10751</v>
      </c>
    </row>
    <row r="2823" spans="1:56">
      <c r="A2823" t="s">
        <v>10753</v>
      </c>
      <c r="B2823">
        <v>5000</v>
      </c>
      <c r="C2823">
        <v>2008</v>
      </c>
      <c r="D2823">
        <v>685</v>
      </c>
      <c r="E2823">
        <v>4.9301999999999999E-2</v>
      </c>
      <c r="F2823">
        <v>21.398610000000001</v>
      </c>
      <c r="H2823">
        <v>17.24567</v>
      </c>
      <c r="I2823">
        <f t="shared" si="50"/>
        <v>0.85024602234000002</v>
      </c>
      <c r="K2823">
        <v>14.52998</v>
      </c>
      <c r="L2823">
        <v>20.07638</v>
      </c>
      <c r="M2823">
        <v>516.00694999999996</v>
      </c>
      <c r="N2823">
        <v>612.42471</v>
      </c>
      <c r="O2823">
        <v>443.27075000000002</v>
      </c>
      <c r="P2823">
        <v>50.963479999999997</v>
      </c>
      <c r="Q2823">
        <v>240.23759999999999</v>
      </c>
      <c r="R2823">
        <v>259.5428</v>
      </c>
      <c r="S2823">
        <v>8.7835999999999999</v>
      </c>
      <c r="T2823">
        <v>1.0945590000000001</v>
      </c>
      <c r="U2823">
        <v>5.1908999999999997E-2</v>
      </c>
      <c r="V2823">
        <v>43.713830000000002</v>
      </c>
      <c r="W2823">
        <v>0.17399999999999999</v>
      </c>
      <c r="X2823">
        <v>0.71</v>
      </c>
      <c r="Y2823">
        <v>0.11600000000000001</v>
      </c>
      <c r="Z2823">
        <v>1E-3</v>
      </c>
      <c r="AA2823" t="s">
        <v>10751</v>
      </c>
      <c r="AB2823">
        <v>0.96299999999999997</v>
      </c>
      <c r="AC2823">
        <v>3.5000000000000003E-2</v>
      </c>
      <c r="AD2823" t="s">
        <v>10751</v>
      </c>
      <c r="AE2823" t="s">
        <v>10751</v>
      </c>
      <c r="AF2823">
        <v>5.0000000000000001E-3</v>
      </c>
      <c r="AG2823">
        <v>0.98399999999999999</v>
      </c>
      <c r="AH2823" t="s">
        <v>10751</v>
      </c>
      <c r="AI2823">
        <v>1.0999999999999999E-2</v>
      </c>
      <c r="AJ2823">
        <v>1.0999999999999999E-2</v>
      </c>
      <c r="AK2823" t="s">
        <v>10751</v>
      </c>
      <c r="AL2823" t="s">
        <v>10751</v>
      </c>
      <c r="AM2823" t="s">
        <v>10751</v>
      </c>
      <c r="AN2823" t="s">
        <v>10751</v>
      </c>
      <c r="AO2823">
        <v>3.5000000000000003E-2</v>
      </c>
      <c r="AP2823">
        <v>0.95299999999999996</v>
      </c>
      <c r="AQ2823">
        <v>1.6E-2</v>
      </c>
      <c r="AR2823" t="s">
        <v>10751</v>
      </c>
      <c r="AS2823">
        <v>3.2000000000000001E-2</v>
      </c>
      <c r="AT2823">
        <v>0.69</v>
      </c>
      <c r="AU2823">
        <v>0.65200000000000002</v>
      </c>
      <c r="AV2823">
        <v>5.3</v>
      </c>
      <c r="AW2823" t="s">
        <v>10751</v>
      </c>
      <c r="AX2823">
        <v>6.3</v>
      </c>
      <c r="AY2823">
        <v>0.187</v>
      </c>
      <c r="AZ2823">
        <v>0.35499999999999998</v>
      </c>
      <c r="BA2823">
        <v>0.374</v>
      </c>
      <c r="BB2823">
        <v>4.9000000000000002E-2</v>
      </c>
      <c r="BC2823" t="s">
        <v>10751</v>
      </c>
      <c r="BD2823" t="s">
        <v>10751</v>
      </c>
    </row>
    <row r="2824" spans="1:56">
      <c r="A2824" t="s">
        <v>10753</v>
      </c>
      <c r="B2824">
        <v>5000</v>
      </c>
      <c r="C2824">
        <v>2009</v>
      </c>
      <c r="D2824">
        <v>328</v>
      </c>
      <c r="E2824">
        <v>3.5203999999999999E-2</v>
      </c>
      <c r="F2824">
        <v>22.583480000000002</v>
      </c>
      <c r="H2824">
        <v>18.157039999999999</v>
      </c>
      <c r="I2824">
        <f t="shared" si="50"/>
        <v>0.63920043615999989</v>
      </c>
      <c r="K2824">
        <v>15.30541</v>
      </c>
      <c r="L2824">
        <v>21.126429999999999</v>
      </c>
      <c r="M2824">
        <v>490.06108999999998</v>
      </c>
      <c r="N2824">
        <v>581.36288999999999</v>
      </c>
      <c r="O2824">
        <v>421.18428999999998</v>
      </c>
      <c r="P2824">
        <v>52.743389999999998</v>
      </c>
      <c r="Q2824">
        <v>227.48689999999999</v>
      </c>
      <c r="R2824">
        <v>272.3356</v>
      </c>
      <c r="S2824">
        <v>8.2443000000000008</v>
      </c>
      <c r="T2824">
        <v>1.210893</v>
      </c>
      <c r="U2824">
        <v>5.4467000000000002E-2</v>
      </c>
      <c r="V2824">
        <v>45.888719999999999</v>
      </c>
      <c r="W2824">
        <v>0.33900000000000002</v>
      </c>
      <c r="X2824">
        <v>0.60199999999999998</v>
      </c>
      <c r="Y2824">
        <v>5.8999999999999997E-2</v>
      </c>
      <c r="Z2824">
        <v>1E-3</v>
      </c>
      <c r="AA2824" t="s">
        <v>10751</v>
      </c>
      <c r="AB2824">
        <v>0.96699999999999997</v>
      </c>
      <c r="AC2824">
        <v>3.2000000000000001E-2</v>
      </c>
      <c r="AD2824" t="s">
        <v>10751</v>
      </c>
      <c r="AE2824" t="s">
        <v>10751</v>
      </c>
      <c r="AF2824">
        <v>0.23499999999999999</v>
      </c>
      <c r="AG2824">
        <v>0.755</v>
      </c>
      <c r="AH2824" t="s">
        <v>10751</v>
      </c>
      <c r="AI2824">
        <v>0.01</v>
      </c>
      <c r="AJ2824">
        <v>0.01</v>
      </c>
      <c r="AK2824" t="s">
        <v>10751</v>
      </c>
      <c r="AL2824" t="s">
        <v>10751</v>
      </c>
      <c r="AM2824" t="s">
        <v>10751</v>
      </c>
      <c r="AN2824" t="s">
        <v>10751</v>
      </c>
      <c r="AO2824">
        <v>3.2000000000000001E-2</v>
      </c>
      <c r="AP2824">
        <v>0.95799999999999996</v>
      </c>
      <c r="AQ2824">
        <v>1.7999999999999999E-2</v>
      </c>
      <c r="AR2824" t="s">
        <v>10751</v>
      </c>
      <c r="AS2824">
        <v>2.1999999999999999E-2</v>
      </c>
      <c r="AT2824">
        <v>0.84799999999999998</v>
      </c>
      <c r="AU2824">
        <v>0.85499999999999998</v>
      </c>
      <c r="AV2824">
        <v>5.7</v>
      </c>
      <c r="AW2824" t="s">
        <v>10751</v>
      </c>
      <c r="AX2824">
        <v>6.2</v>
      </c>
      <c r="AY2824">
        <v>8.1000000000000003E-2</v>
      </c>
      <c r="AZ2824">
        <v>0.19900000000000001</v>
      </c>
      <c r="BA2824">
        <v>0.61099999999999999</v>
      </c>
      <c r="BB2824">
        <v>7.5999999999999998E-2</v>
      </c>
      <c r="BC2824" t="s">
        <v>10751</v>
      </c>
      <c r="BD2824" t="s">
        <v>10751</v>
      </c>
    </row>
    <row r="2825" spans="1:56">
      <c r="A2825" t="s">
        <v>10753</v>
      </c>
      <c r="B2825">
        <v>5000</v>
      </c>
      <c r="C2825">
        <v>2010</v>
      </c>
      <c r="D2825">
        <v>444</v>
      </c>
      <c r="E2825">
        <v>3.9966000000000002E-2</v>
      </c>
      <c r="F2825">
        <v>23.182590000000001</v>
      </c>
      <c r="H2825">
        <v>18.588560000000001</v>
      </c>
      <c r="I2825">
        <f t="shared" si="50"/>
        <v>0.74291038896000006</v>
      </c>
      <c r="K2825">
        <v>15.750540000000001</v>
      </c>
      <c r="L2825">
        <v>21.512779999999999</v>
      </c>
      <c r="M2825">
        <v>478.42446999999999</v>
      </c>
      <c r="N2825">
        <v>564.62669000000005</v>
      </c>
      <c r="O2825">
        <v>413.39472999999998</v>
      </c>
      <c r="P2825">
        <v>51.733960000000003</v>
      </c>
      <c r="Q2825">
        <v>227.56530000000001</v>
      </c>
      <c r="R2825">
        <v>267.66199999999998</v>
      </c>
      <c r="S2825">
        <v>8.4131999999999998</v>
      </c>
      <c r="T2825">
        <v>1.185198</v>
      </c>
      <c r="U2825">
        <v>5.3532000000000003E-2</v>
      </c>
      <c r="V2825">
        <v>47.229849999999999</v>
      </c>
      <c r="W2825">
        <v>0.25800000000000001</v>
      </c>
      <c r="X2825">
        <v>0.64900000000000002</v>
      </c>
      <c r="Y2825">
        <v>9.2999999999999999E-2</v>
      </c>
      <c r="Z2825">
        <v>0</v>
      </c>
      <c r="AA2825" t="s">
        <v>10751</v>
      </c>
      <c r="AB2825">
        <v>0.94199999999999995</v>
      </c>
      <c r="AC2825">
        <v>5.8000000000000003E-2</v>
      </c>
      <c r="AD2825" t="s">
        <v>10751</v>
      </c>
      <c r="AE2825" t="s">
        <v>10751</v>
      </c>
      <c r="AF2825">
        <v>0.40600000000000003</v>
      </c>
      <c r="AG2825">
        <v>0.58799999999999997</v>
      </c>
      <c r="AH2825" t="s">
        <v>10751</v>
      </c>
      <c r="AI2825">
        <v>6.0000000000000001E-3</v>
      </c>
      <c r="AJ2825">
        <v>6.0000000000000001E-3</v>
      </c>
      <c r="AK2825" t="s">
        <v>10751</v>
      </c>
      <c r="AL2825" t="s">
        <v>10751</v>
      </c>
      <c r="AM2825" t="s">
        <v>10751</v>
      </c>
      <c r="AN2825" t="s">
        <v>10751</v>
      </c>
      <c r="AO2825">
        <v>5.8000000000000003E-2</v>
      </c>
      <c r="AP2825">
        <v>0.93600000000000005</v>
      </c>
      <c r="AQ2825">
        <v>2.5999999999999999E-2</v>
      </c>
      <c r="AR2825" t="s">
        <v>10751</v>
      </c>
      <c r="AS2825">
        <v>1.4999999999999999E-2</v>
      </c>
      <c r="AT2825">
        <v>0.8</v>
      </c>
      <c r="AU2825">
        <v>0.81499999999999995</v>
      </c>
      <c r="AV2825">
        <v>5.7</v>
      </c>
      <c r="AW2825" t="s">
        <v>10751</v>
      </c>
      <c r="AX2825">
        <v>6.1</v>
      </c>
      <c r="AY2825">
        <v>5.0000000000000001E-3</v>
      </c>
      <c r="AZ2825">
        <v>0.30599999999999999</v>
      </c>
      <c r="BA2825">
        <v>0.57399999999999995</v>
      </c>
      <c r="BB2825">
        <v>5.7000000000000002E-2</v>
      </c>
      <c r="BC2825" t="s">
        <v>10751</v>
      </c>
      <c r="BD2825" t="s">
        <v>10751</v>
      </c>
    </row>
    <row r="2826" spans="1:56">
      <c r="A2826" t="s">
        <v>10753</v>
      </c>
      <c r="B2826">
        <v>5000</v>
      </c>
      <c r="C2826">
        <v>2011</v>
      </c>
      <c r="D2826">
        <v>667</v>
      </c>
      <c r="E2826">
        <v>5.5528000000000001E-2</v>
      </c>
      <c r="F2826">
        <v>23.97128</v>
      </c>
      <c r="H2826">
        <v>19.22494</v>
      </c>
      <c r="I2826">
        <f t="shared" ref="I2826:I2889" si="51">IFERROR(H2826*E2826,"")</f>
        <v>1.06752246832</v>
      </c>
      <c r="K2826">
        <v>16.231459999999998</v>
      </c>
      <c r="L2826">
        <v>22.33192</v>
      </c>
      <c r="M2826">
        <v>462.77607</v>
      </c>
      <c r="N2826">
        <v>548.12450000000001</v>
      </c>
      <c r="O2826">
        <v>398.39042000000001</v>
      </c>
      <c r="P2826">
        <v>52.926360000000003</v>
      </c>
      <c r="Q2826">
        <v>221.7929</v>
      </c>
      <c r="R2826">
        <v>293.86020000000002</v>
      </c>
      <c r="S2826">
        <v>7.9142999999999999</v>
      </c>
      <c r="T2826">
        <v>1.3293060000000001</v>
      </c>
      <c r="U2826">
        <v>5.8771999999999998E-2</v>
      </c>
      <c r="V2826">
        <v>48.254289999999997</v>
      </c>
      <c r="W2826">
        <v>0.24299999999999999</v>
      </c>
      <c r="X2826">
        <v>0.63500000000000001</v>
      </c>
      <c r="Y2826">
        <v>0.122</v>
      </c>
      <c r="Z2826">
        <v>0</v>
      </c>
      <c r="AA2826" t="s">
        <v>10751</v>
      </c>
      <c r="AB2826">
        <v>0.98399999999999999</v>
      </c>
      <c r="AC2826">
        <v>1.6E-2</v>
      </c>
      <c r="AD2826" t="s">
        <v>10751</v>
      </c>
      <c r="AE2826" t="s">
        <v>10751</v>
      </c>
      <c r="AF2826">
        <v>0.45200000000000001</v>
      </c>
      <c r="AG2826">
        <v>0.53900000000000003</v>
      </c>
      <c r="AH2826" t="s">
        <v>10751</v>
      </c>
      <c r="AI2826">
        <v>8.9999999999999993E-3</v>
      </c>
      <c r="AJ2826">
        <v>8.9999999999999993E-3</v>
      </c>
      <c r="AK2826" t="s">
        <v>10751</v>
      </c>
      <c r="AL2826" t="s">
        <v>10751</v>
      </c>
      <c r="AM2826" t="s">
        <v>10751</v>
      </c>
      <c r="AN2826" t="s">
        <v>10751</v>
      </c>
      <c r="AO2826">
        <v>1.6E-2</v>
      </c>
      <c r="AP2826">
        <v>0.97499999999999998</v>
      </c>
      <c r="AQ2826">
        <v>5.6000000000000001E-2</v>
      </c>
      <c r="AR2826" t="s">
        <v>10751</v>
      </c>
      <c r="AS2826">
        <v>0.01</v>
      </c>
      <c r="AT2826">
        <v>0.99</v>
      </c>
      <c r="AU2826">
        <v>0.995</v>
      </c>
      <c r="AV2826">
        <v>5.9</v>
      </c>
      <c r="AW2826" t="s">
        <v>10751</v>
      </c>
      <c r="AX2826">
        <v>6</v>
      </c>
      <c r="AY2826" t="s">
        <v>10751</v>
      </c>
      <c r="AZ2826">
        <v>0.31</v>
      </c>
      <c r="BA2826">
        <v>0.56399999999999995</v>
      </c>
      <c r="BB2826">
        <v>4.8000000000000001E-2</v>
      </c>
      <c r="BC2826">
        <v>6.3E-2</v>
      </c>
      <c r="BD2826" t="s">
        <v>10751</v>
      </c>
    </row>
    <row r="2827" spans="1:56">
      <c r="A2827" t="s">
        <v>10753</v>
      </c>
      <c r="B2827">
        <v>5000</v>
      </c>
      <c r="C2827">
        <v>2012</v>
      </c>
      <c r="D2827">
        <v>693</v>
      </c>
      <c r="E2827">
        <v>5.1555999999999998E-2</v>
      </c>
      <c r="F2827">
        <v>24.293089999999999</v>
      </c>
      <c r="H2827">
        <v>19.460699999999999</v>
      </c>
      <c r="I2827">
        <f t="shared" si="51"/>
        <v>1.0033158491999998</v>
      </c>
      <c r="K2827">
        <v>16.414619999999999</v>
      </c>
      <c r="L2827">
        <v>22.628509999999999</v>
      </c>
      <c r="M2827">
        <v>457.1069</v>
      </c>
      <c r="N2827">
        <v>541.94817</v>
      </c>
      <c r="O2827">
        <v>393.10383000000002</v>
      </c>
      <c r="P2827">
        <v>53.098820000000003</v>
      </c>
      <c r="Q2827">
        <v>220.35679999999999</v>
      </c>
      <c r="R2827">
        <v>288.01060000000001</v>
      </c>
      <c r="S2827">
        <v>7.9999000000000002</v>
      </c>
      <c r="T2827">
        <v>1.311979</v>
      </c>
      <c r="U2827">
        <v>5.7602E-2</v>
      </c>
      <c r="V2827">
        <v>48.837479999999999</v>
      </c>
      <c r="W2827">
        <v>0.24099999999999999</v>
      </c>
      <c r="X2827">
        <v>0.71599999999999997</v>
      </c>
      <c r="Y2827">
        <v>4.2999999999999997E-2</v>
      </c>
      <c r="Z2827">
        <v>0</v>
      </c>
      <c r="AA2827" t="s">
        <v>10751</v>
      </c>
      <c r="AB2827">
        <v>0.98299999999999998</v>
      </c>
      <c r="AC2827">
        <v>1.7000000000000001E-2</v>
      </c>
      <c r="AD2827" t="s">
        <v>10751</v>
      </c>
      <c r="AE2827" t="s">
        <v>10751</v>
      </c>
      <c r="AF2827">
        <v>0.54300000000000004</v>
      </c>
      <c r="AG2827">
        <v>0.44900000000000001</v>
      </c>
      <c r="AH2827" t="s">
        <v>10751</v>
      </c>
      <c r="AI2827">
        <v>8.0000000000000002E-3</v>
      </c>
      <c r="AJ2827">
        <v>8.0000000000000002E-3</v>
      </c>
      <c r="AK2827" t="s">
        <v>10751</v>
      </c>
      <c r="AL2827" t="s">
        <v>10751</v>
      </c>
      <c r="AM2827" t="s">
        <v>10751</v>
      </c>
      <c r="AN2827" t="s">
        <v>10751</v>
      </c>
      <c r="AO2827">
        <v>1.7000000000000001E-2</v>
      </c>
      <c r="AP2827">
        <v>0.97499999999999998</v>
      </c>
      <c r="AQ2827">
        <v>6.6000000000000003E-2</v>
      </c>
      <c r="AR2827">
        <v>1.6E-2</v>
      </c>
      <c r="AS2827">
        <v>3.5999999999999997E-2</v>
      </c>
      <c r="AT2827">
        <v>0.99199999999999999</v>
      </c>
      <c r="AU2827">
        <v>0.99199999999999999</v>
      </c>
      <c r="AV2827">
        <v>5.9</v>
      </c>
      <c r="AW2827" t="s">
        <v>10751</v>
      </c>
      <c r="AX2827">
        <v>6</v>
      </c>
      <c r="AY2827" t="s">
        <v>10751</v>
      </c>
      <c r="AZ2827">
        <v>0.27800000000000002</v>
      </c>
      <c r="BA2827">
        <v>0.58099999999999996</v>
      </c>
      <c r="BB2827">
        <v>4.4999999999999998E-2</v>
      </c>
      <c r="BC2827">
        <v>7.9000000000000001E-2</v>
      </c>
      <c r="BD2827" t="s">
        <v>10751</v>
      </c>
    </row>
    <row r="2828" spans="1:56">
      <c r="A2828" t="s">
        <v>10753</v>
      </c>
      <c r="B2828">
        <v>5000</v>
      </c>
      <c r="C2828">
        <v>2013</v>
      </c>
      <c r="D2828">
        <v>620</v>
      </c>
      <c r="E2828">
        <v>4.0822999999999998E-2</v>
      </c>
      <c r="F2828">
        <v>24.673549999999999</v>
      </c>
      <c r="H2828">
        <v>19.724450000000001</v>
      </c>
      <c r="I2828">
        <f t="shared" si="51"/>
        <v>0.80521122234999998</v>
      </c>
      <c r="K2828">
        <v>16.6892</v>
      </c>
      <c r="L2828">
        <v>22.860949999999999</v>
      </c>
      <c r="M2828">
        <v>451.34904</v>
      </c>
      <c r="N2828">
        <v>533.47420999999997</v>
      </c>
      <c r="O2828">
        <v>389.39496000000003</v>
      </c>
      <c r="P2828">
        <v>52.678049999999999</v>
      </c>
      <c r="Q2828">
        <v>216.08320000000001</v>
      </c>
      <c r="R2828">
        <v>289.17680000000001</v>
      </c>
      <c r="S2828">
        <v>7.9302999999999999</v>
      </c>
      <c r="T2828">
        <v>1.343982</v>
      </c>
      <c r="U2828">
        <v>5.7834999999999998E-2</v>
      </c>
      <c r="V2828">
        <v>49.579369999999997</v>
      </c>
      <c r="W2828">
        <v>0.185</v>
      </c>
      <c r="X2828">
        <v>0.75700000000000001</v>
      </c>
      <c r="Y2828">
        <v>5.8999999999999997E-2</v>
      </c>
      <c r="Z2828">
        <v>0</v>
      </c>
      <c r="AA2828" t="s">
        <v>10751</v>
      </c>
      <c r="AB2828">
        <v>0.96899999999999997</v>
      </c>
      <c r="AC2828">
        <v>3.1E-2</v>
      </c>
      <c r="AD2828" t="s">
        <v>10751</v>
      </c>
      <c r="AE2828" t="s">
        <v>10751</v>
      </c>
      <c r="AF2828">
        <v>0.41</v>
      </c>
      <c r="AG2828">
        <v>0.57599999999999996</v>
      </c>
      <c r="AH2828" t="s">
        <v>10751</v>
      </c>
      <c r="AI2828">
        <v>1.4999999999999999E-2</v>
      </c>
      <c r="AJ2828">
        <v>1.4999999999999999E-2</v>
      </c>
      <c r="AK2828" t="s">
        <v>10751</v>
      </c>
      <c r="AL2828" t="s">
        <v>10751</v>
      </c>
      <c r="AM2828" t="s">
        <v>10751</v>
      </c>
      <c r="AN2828" t="s">
        <v>10751</v>
      </c>
      <c r="AO2828">
        <v>3.1E-2</v>
      </c>
      <c r="AP2828">
        <v>0.95399999999999996</v>
      </c>
      <c r="AQ2828">
        <v>0.13300000000000001</v>
      </c>
      <c r="AR2828">
        <v>1.2E-2</v>
      </c>
      <c r="AS2828">
        <v>0.04</v>
      </c>
      <c r="AT2828">
        <v>0.99399999999999999</v>
      </c>
      <c r="AU2828">
        <v>0.94099999999999995</v>
      </c>
      <c r="AV2828">
        <v>6</v>
      </c>
      <c r="AW2828" t="s">
        <v>10751</v>
      </c>
      <c r="AX2828">
        <v>6</v>
      </c>
      <c r="AY2828" t="s">
        <v>10751</v>
      </c>
      <c r="AZ2828">
        <v>0.246</v>
      </c>
      <c r="BA2828">
        <v>0.53800000000000003</v>
      </c>
      <c r="BB2828">
        <v>5.5E-2</v>
      </c>
      <c r="BC2828">
        <v>0.13</v>
      </c>
      <c r="BD2828" t="s">
        <v>10751</v>
      </c>
    </row>
    <row r="2829" spans="1:56">
      <c r="A2829" t="s">
        <v>10753</v>
      </c>
      <c r="B2829">
        <v>5000</v>
      </c>
      <c r="C2829">
        <v>2014</v>
      </c>
      <c r="D2829">
        <v>790</v>
      </c>
      <c r="E2829">
        <v>5.0896999999999998E-2</v>
      </c>
      <c r="F2829">
        <v>25.126190000000001</v>
      </c>
      <c r="H2829">
        <v>20.08783</v>
      </c>
      <c r="I2829">
        <f t="shared" si="51"/>
        <v>1.02241028351</v>
      </c>
      <c r="K2829">
        <v>16.907550000000001</v>
      </c>
      <c r="L2829">
        <v>23.40963</v>
      </c>
      <c r="M2829">
        <v>443.2971</v>
      </c>
      <c r="N2829">
        <v>526.70191</v>
      </c>
      <c r="O2829">
        <v>380.37768</v>
      </c>
      <c r="P2829">
        <v>52.879060000000003</v>
      </c>
      <c r="Q2829">
        <v>217.60159999999999</v>
      </c>
      <c r="R2829">
        <v>290.2525</v>
      </c>
      <c r="S2829">
        <v>7.7770999999999999</v>
      </c>
      <c r="T2829">
        <v>1.339043</v>
      </c>
      <c r="U2829">
        <v>5.8050999999999998E-2</v>
      </c>
      <c r="V2829">
        <v>50.407559999999997</v>
      </c>
      <c r="W2829">
        <v>0.22500000000000001</v>
      </c>
      <c r="X2829">
        <v>0.71</v>
      </c>
      <c r="Y2829">
        <v>6.5000000000000002E-2</v>
      </c>
      <c r="Z2829">
        <v>0</v>
      </c>
      <c r="AA2829" t="s">
        <v>10751</v>
      </c>
      <c r="AB2829">
        <v>0.98599999999999999</v>
      </c>
      <c r="AC2829">
        <v>1.4E-2</v>
      </c>
      <c r="AD2829" t="s">
        <v>10751</v>
      </c>
      <c r="AE2829" t="s">
        <v>10751</v>
      </c>
      <c r="AF2829">
        <v>0.41499999999999998</v>
      </c>
      <c r="AG2829">
        <v>0.56799999999999995</v>
      </c>
      <c r="AH2829" t="s">
        <v>10751</v>
      </c>
      <c r="AI2829">
        <v>1.7000000000000001E-2</v>
      </c>
      <c r="AJ2829">
        <v>1.7000000000000001E-2</v>
      </c>
      <c r="AK2829" t="s">
        <v>10751</v>
      </c>
      <c r="AL2829" t="s">
        <v>10751</v>
      </c>
      <c r="AM2829" t="s">
        <v>10751</v>
      </c>
      <c r="AN2829" t="s">
        <v>10751</v>
      </c>
      <c r="AO2829">
        <v>1.4E-2</v>
      </c>
      <c r="AP2829">
        <v>0.96899999999999997</v>
      </c>
      <c r="AQ2829">
        <v>9.9000000000000005E-2</v>
      </c>
      <c r="AR2829">
        <v>5.3999999999999999E-2</v>
      </c>
      <c r="AS2829">
        <v>2.5000000000000001E-2</v>
      </c>
      <c r="AT2829">
        <v>0.69099999999999995</v>
      </c>
      <c r="AU2829">
        <v>0.93500000000000005</v>
      </c>
      <c r="AV2829">
        <v>6.7</v>
      </c>
      <c r="AW2829" t="s">
        <v>10751</v>
      </c>
      <c r="AX2829">
        <v>6</v>
      </c>
      <c r="AY2829" t="s">
        <v>10751</v>
      </c>
      <c r="AZ2829">
        <v>7.8E-2</v>
      </c>
      <c r="BA2829">
        <v>0.46600000000000003</v>
      </c>
      <c r="BB2829">
        <v>4.5999999999999999E-2</v>
      </c>
      <c r="BC2829">
        <v>0.39600000000000002</v>
      </c>
      <c r="BD2829" t="s">
        <v>10751</v>
      </c>
    </row>
    <row r="2830" spans="1:56">
      <c r="A2830" t="s">
        <v>10753</v>
      </c>
      <c r="B2830">
        <v>5000</v>
      </c>
      <c r="C2830">
        <v>2015</v>
      </c>
      <c r="D2830">
        <v>894</v>
      </c>
      <c r="E2830">
        <v>5.3430999999999999E-2</v>
      </c>
      <c r="F2830">
        <v>25.23293</v>
      </c>
      <c r="H2830">
        <v>20.159949999999998</v>
      </c>
      <c r="I2830">
        <f t="shared" si="51"/>
        <v>1.07716628845</v>
      </c>
      <c r="K2830">
        <v>16.996590000000001</v>
      </c>
      <c r="L2830">
        <v>23.452839999999998</v>
      </c>
      <c r="M2830">
        <v>441.62720000000002</v>
      </c>
      <c r="N2830">
        <v>523.81713999999999</v>
      </c>
      <c r="O2830">
        <v>379.62427000000002</v>
      </c>
      <c r="P2830">
        <v>52.824739999999998</v>
      </c>
      <c r="Q2830">
        <v>217.03649999999999</v>
      </c>
      <c r="R2830">
        <v>293.02769999999998</v>
      </c>
      <c r="S2830">
        <v>7.7465999999999999</v>
      </c>
      <c r="T2830">
        <v>1.35501</v>
      </c>
      <c r="U2830">
        <v>5.8605999999999998E-2</v>
      </c>
      <c r="V2830">
        <v>50.620429999999999</v>
      </c>
      <c r="W2830">
        <v>0.17599999999999999</v>
      </c>
      <c r="X2830">
        <v>0.77</v>
      </c>
      <c r="Y2830">
        <v>5.5E-2</v>
      </c>
      <c r="Z2830" t="s">
        <v>10751</v>
      </c>
      <c r="AA2830" t="s">
        <v>10751</v>
      </c>
      <c r="AB2830">
        <v>0.97099999999999997</v>
      </c>
      <c r="AC2830">
        <v>1.6E-2</v>
      </c>
      <c r="AD2830" t="s">
        <v>10751</v>
      </c>
      <c r="AE2830" t="s">
        <v>10751</v>
      </c>
      <c r="AF2830">
        <v>0.44400000000000001</v>
      </c>
      <c r="AG2830">
        <v>0.54</v>
      </c>
      <c r="AH2830" t="s">
        <v>10751</v>
      </c>
      <c r="AI2830">
        <v>1.6E-2</v>
      </c>
      <c r="AJ2830">
        <v>1.6E-2</v>
      </c>
      <c r="AK2830" t="s">
        <v>10751</v>
      </c>
      <c r="AL2830" t="s">
        <v>10751</v>
      </c>
      <c r="AM2830" t="s">
        <v>10751</v>
      </c>
      <c r="AN2830" t="s">
        <v>10751</v>
      </c>
      <c r="AO2830">
        <v>1.6E-2</v>
      </c>
      <c r="AP2830">
        <v>0.96699999999999997</v>
      </c>
      <c r="AQ2830">
        <v>0.108</v>
      </c>
      <c r="AR2830">
        <v>6.2E-2</v>
      </c>
      <c r="AS2830">
        <v>1.7999999999999999E-2</v>
      </c>
      <c r="AT2830">
        <v>1</v>
      </c>
      <c r="AU2830">
        <v>0.96699999999999997</v>
      </c>
      <c r="AV2830">
        <v>6.6</v>
      </c>
      <c r="AW2830">
        <v>1.2E-2</v>
      </c>
      <c r="AX2830">
        <v>6</v>
      </c>
      <c r="AY2830" t="s">
        <v>10751</v>
      </c>
      <c r="AZ2830">
        <v>9.0999999999999998E-2</v>
      </c>
      <c r="BA2830">
        <v>0.45900000000000002</v>
      </c>
      <c r="BB2830">
        <v>5.5E-2</v>
      </c>
      <c r="BC2830">
        <v>0.36599999999999999</v>
      </c>
      <c r="BD2830" t="s">
        <v>10751</v>
      </c>
    </row>
    <row r="2831" spans="1:56">
      <c r="A2831" t="s">
        <v>10753</v>
      </c>
      <c r="B2831">
        <v>5000</v>
      </c>
      <c r="C2831">
        <v>2016</v>
      </c>
      <c r="D2831">
        <v>842</v>
      </c>
      <c r="E2831">
        <v>5.1714000000000003E-2</v>
      </c>
      <c r="F2831">
        <v>24.683900000000001</v>
      </c>
      <c r="H2831">
        <v>19.696709999999999</v>
      </c>
      <c r="I2831">
        <f t="shared" si="51"/>
        <v>1.01859566094</v>
      </c>
      <c r="K2831">
        <v>16.65784</v>
      </c>
      <c r="L2831">
        <v>22.83999</v>
      </c>
      <c r="M2831">
        <v>451.30808999999999</v>
      </c>
      <c r="N2831">
        <v>533.63597000000004</v>
      </c>
      <c r="O2831">
        <v>389.20109000000002</v>
      </c>
      <c r="P2831">
        <v>52.573839999999997</v>
      </c>
      <c r="Q2831">
        <v>213.33580000000001</v>
      </c>
      <c r="R2831">
        <v>294.25869999999998</v>
      </c>
      <c r="S2831">
        <v>7.7725</v>
      </c>
      <c r="T2831">
        <v>1.411249</v>
      </c>
      <c r="U2831">
        <v>5.8852000000000002E-2</v>
      </c>
      <c r="V2831">
        <v>49.605809999999998</v>
      </c>
      <c r="W2831">
        <v>0.16200000000000001</v>
      </c>
      <c r="X2831">
        <v>0.76200000000000001</v>
      </c>
      <c r="Y2831">
        <v>7.4999999999999997E-2</v>
      </c>
      <c r="Z2831" t="s">
        <v>10751</v>
      </c>
      <c r="AA2831" t="s">
        <v>10751</v>
      </c>
      <c r="AB2831">
        <v>0.97799999999999998</v>
      </c>
      <c r="AC2831">
        <v>1.4999999999999999E-2</v>
      </c>
      <c r="AD2831" t="s">
        <v>10751</v>
      </c>
      <c r="AE2831" t="s">
        <v>10751</v>
      </c>
      <c r="AF2831">
        <v>0.53300000000000003</v>
      </c>
      <c r="AG2831">
        <v>0.46400000000000002</v>
      </c>
      <c r="AH2831" t="s">
        <v>10751</v>
      </c>
      <c r="AI2831">
        <v>2E-3</v>
      </c>
      <c r="AJ2831">
        <v>2E-3</v>
      </c>
      <c r="AK2831" t="s">
        <v>10751</v>
      </c>
      <c r="AL2831" t="s">
        <v>10751</v>
      </c>
      <c r="AM2831" t="s">
        <v>10751</v>
      </c>
      <c r="AN2831" t="s">
        <v>10751</v>
      </c>
      <c r="AO2831">
        <v>1.4999999999999999E-2</v>
      </c>
      <c r="AP2831">
        <v>0.98199999999999998</v>
      </c>
      <c r="AQ2831">
        <v>0.156</v>
      </c>
      <c r="AR2831">
        <v>0.27800000000000002</v>
      </c>
      <c r="AS2831" t="s">
        <v>10751</v>
      </c>
      <c r="AT2831">
        <v>1</v>
      </c>
      <c r="AU2831">
        <v>0.998</v>
      </c>
      <c r="AV2831">
        <v>6.4</v>
      </c>
      <c r="AW2831">
        <v>7.0000000000000001E-3</v>
      </c>
      <c r="AX2831">
        <v>5.9</v>
      </c>
      <c r="AY2831" t="s">
        <v>10751</v>
      </c>
      <c r="AZ2831">
        <v>0.14000000000000001</v>
      </c>
      <c r="BA2831">
        <v>0.502</v>
      </c>
      <c r="BB2831">
        <v>5.2999999999999999E-2</v>
      </c>
      <c r="BC2831">
        <v>0.28299999999999997</v>
      </c>
      <c r="BD2831" t="s">
        <v>10751</v>
      </c>
    </row>
    <row r="2832" spans="1:56">
      <c r="A2832" t="s">
        <v>10753</v>
      </c>
      <c r="B2832">
        <v>5000</v>
      </c>
      <c r="C2832">
        <v>2017</v>
      </c>
      <c r="D2832" s="7">
        <v>1099</v>
      </c>
      <c r="E2832">
        <v>6.4612000000000003E-2</v>
      </c>
      <c r="F2832">
        <v>25.516249999999999</v>
      </c>
      <c r="H2832">
        <v>20.298310000000001</v>
      </c>
      <c r="I2832">
        <f t="shared" si="51"/>
        <v>1.3115144057200001</v>
      </c>
      <c r="K2832">
        <v>17.188359999999999</v>
      </c>
      <c r="L2832">
        <v>23.50684</v>
      </c>
      <c r="M2832">
        <v>437.93709999999999</v>
      </c>
      <c r="N2832">
        <v>517.17137000000002</v>
      </c>
      <c r="O2832">
        <v>378.16388000000001</v>
      </c>
      <c r="P2832">
        <v>52.373840000000001</v>
      </c>
      <c r="Q2832">
        <v>211.36699999999999</v>
      </c>
      <c r="R2832">
        <v>296.67489999999998</v>
      </c>
      <c r="S2832">
        <v>7.6233000000000004</v>
      </c>
      <c r="T2832">
        <v>1.426769</v>
      </c>
      <c r="U2832">
        <v>5.9334999999999999E-2</v>
      </c>
      <c r="V2832">
        <v>51.28407</v>
      </c>
      <c r="W2832">
        <v>0.126</v>
      </c>
      <c r="X2832">
        <v>0.78800000000000003</v>
      </c>
      <c r="Y2832">
        <v>8.5000000000000006E-2</v>
      </c>
      <c r="Z2832" t="s">
        <v>10751</v>
      </c>
      <c r="AA2832" t="s">
        <v>10751</v>
      </c>
      <c r="AB2832">
        <v>0.96899999999999997</v>
      </c>
      <c r="AC2832">
        <v>2.1999999999999999E-2</v>
      </c>
      <c r="AD2832" t="s">
        <v>10751</v>
      </c>
      <c r="AE2832" t="s">
        <v>10751</v>
      </c>
      <c r="AF2832">
        <v>0.42599999999999999</v>
      </c>
      <c r="AG2832">
        <v>0.57199999999999995</v>
      </c>
      <c r="AH2832" t="s">
        <v>10751</v>
      </c>
      <c r="AI2832">
        <v>2E-3</v>
      </c>
      <c r="AJ2832">
        <v>2E-3</v>
      </c>
      <c r="AK2832" t="s">
        <v>10751</v>
      </c>
      <c r="AL2832" t="s">
        <v>10751</v>
      </c>
      <c r="AM2832" t="s">
        <v>10751</v>
      </c>
      <c r="AN2832" t="s">
        <v>10751</v>
      </c>
      <c r="AO2832">
        <v>2.1999999999999999E-2</v>
      </c>
      <c r="AP2832">
        <v>0.97599999999999998</v>
      </c>
      <c r="AQ2832">
        <v>0.13100000000000001</v>
      </c>
      <c r="AR2832">
        <v>0.44700000000000001</v>
      </c>
      <c r="AS2832" t="s">
        <v>10751</v>
      </c>
      <c r="AT2832">
        <v>1</v>
      </c>
      <c r="AU2832">
        <v>0.98699999999999999</v>
      </c>
      <c r="AV2832">
        <v>6.8</v>
      </c>
      <c r="AW2832">
        <v>8.9999999999999993E-3</v>
      </c>
      <c r="AX2832">
        <v>5.9</v>
      </c>
      <c r="AY2832" t="s">
        <v>10751</v>
      </c>
      <c r="AZ2832">
        <v>6.2E-2</v>
      </c>
      <c r="BA2832">
        <v>0.40400000000000003</v>
      </c>
      <c r="BB2832">
        <v>3.9E-2</v>
      </c>
      <c r="BC2832">
        <v>0.46200000000000002</v>
      </c>
      <c r="BD2832">
        <v>1E-3</v>
      </c>
    </row>
    <row r="2833" spans="1:56">
      <c r="A2833" t="s">
        <v>10753</v>
      </c>
      <c r="B2833">
        <v>5000</v>
      </c>
      <c r="C2833">
        <v>2018</v>
      </c>
      <c r="D2833" s="7">
        <v>1036</v>
      </c>
      <c r="E2833">
        <v>6.3689999999999997E-2</v>
      </c>
      <c r="F2833">
        <v>26.59544</v>
      </c>
      <c r="H2833">
        <v>21.011579999999999</v>
      </c>
      <c r="I2833">
        <f t="shared" si="51"/>
        <v>1.3382275301999997</v>
      </c>
      <c r="K2833">
        <v>17.981809999999999</v>
      </c>
      <c r="L2833">
        <v>24.071210000000001</v>
      </c>
      <c r="M2833">
        <v>423.03118000000001</v>
      </c>
      <c r="N2833">
        <v>494.27294999999998</v>
      </c>
      <c r="O2833">
        <v>369.28737999999998</v>
      </c>
      <c r="P2833">
        <v>51.638260000000002</v>
      </c>
      <c r="Q2833">
        <v>211.62520000000001</v>
      </c>
      <c r="R2833">
        <v>293.16300000000001</v>
      </c>
      <c r="S2833">
        <v>7.6093000000000002</v>
      </c>
      <c r="T2833">
        <v>1.416566</v>
      </c>
      <c r="U2833">
        <v>5.8632999999999998E-2</v>
      </c>
      <c r="V2833">
        <v>52.989780000000003</v>
      </c>
      <c r="W2833">
        <v>1.2E-2</v>
      </c>
      <c r="X2833">
        <v>0.88600000000000001</v>
      </c>
      <c r="Y2833">
        <v>0.10100000000000001</v>
      </c>
      <c r="Z2833" t="s">
        <v>10751</v>
      </c>
      <c r="AA2833" t="s">
        <v>10751</v>
      </c>
      <c r="AB2833">
        <v>0.97199999999999998</v>
      </c>
      <c r="AC2833">
        <v>2.4E-2</v>
      </c>
      <c r="AD2833" t="s">
        <v>10751</v>
      </c>
      <c r="AE2833" t="s">
        <v>10751</v>
      </c>
      <c r="AF2833">
        <v>0.33500000000000002</v>
      </c>
      <c r="AG2833">
        <v>0.66100000000000003</v>
      </c>
      <c r="AH2833" t="s">
        <v>10751</v>
      </c>
      <c r="AI2833">
        <v>4.0000000000000001E-3</v>
      </c>
      <c r="AJ2833">
        <v>4.0000000000000001E-3</v>
      </c>
      <c r="AK2833" t="s">
        <v>10751</v>
      </c>
      <c r="AL2833">
        <v>2E-3</v>
      </c>
      <c r="AM2833" t="s">
        <v>10751</v>
      </c>
      <c r="AN2833" t="s">
        <v>10751</v>
      </c>
      <c r="AO2833">
        <v>2.4E-2</v>
      </c>
      <c r="AP2833">
        <v>0.97</v>
      </c>
      <c r="AQ2833">
        <v>0.122</v>
      </c>
      <c r="AR2833">
        <v>0.6</v>
      </c>
      <c r="AS2833" t="s">
        <v>10751</v>
      </c>
      <c r="AT2833">
        <v>1</v>
      </c>
      <c r="AU2833">
        <v>0.97799999999999998</v>
      </c>
      <c r="AV2833">
        <v>7.2</v>
      </c>
      <c r="AW2833">
        <v>5.0000000000000001E-3</v>
      </c>
      <c r="AX2833">
        <v>5.9</v>
      </c>
      <c r="AY2833" t="s">
        <v>10751</v>
      </c>
      <c r="AZ2833">
        <v>0.113</v>
      </c>
      <c r="BA2833">
        <v>0.159</v>
      </c>
      <c r="BB2833">
        <v>4.8000000000000001E-2</v>
      </c>
      <c r="BC2833">
        <v>0.57499999999999996</v>
      </c>
      <c r="BD2833">
        <v>7.5999999999999998E-2</v>
      </c>
    </row>
    <row r="2834" spans="1:56">
      <c r="A2834" t="s">
        <v>10753</v>
      </c>
      <c r="B2834">
        <v>5000</v>
      </c>
      <c r="C2834">
        <v>2019</v>
      </c>
      <c r="D2834" s="7">
        <v>1052</v>
      </c>
      <c r="E2834">
        <v>6.5182000000000004E-2</v>
      </c>
      <c r="F2834">
        <v>27.22505</v>
      </c>
      <c r="H2834">
        <v>21.405290000000001</v>
      </c>
      <c r="I2834">
        <f t="shared" si="51"/>
        <v>1.3952396127800002</v>
      </c>
      <c r="K2834">
        <v>18.378129999999999</v>
      </c>
      <c r="L2834">
        <v>24.442489999999999</v>
      </c>
      <c r="M2834">
        <v>414.49443000000002</v>
      </c>
      <c r="N2834">
        <v>482.73430999999999</v>
      </c>
      <c r="O2834">
        <v>363.01522</v>
      </c>
      <c r="P2834">
        <v>51.738379999999999</v>
      </c>
      <c r="Q2834">
        <v>206.5403</v>
      </c>
      <c r="R2834">
        <v>295.15289999999999</v>
      </c>
      <c r="S2834">
        <v>7.5223000000000004</v>
      </c>
      <c r="T2834">
        <v>1.476011</v>
      </c>
      <c r="U2834">
        <v>5.9031E-2</v>
      </c>
      <c r="V2834">
        <v>54.326099999999997</v>
      </c>
      <c r="W2834">
        <v>1.7999999999999999E-2</v>
      </c>
      <c r="X2834">
        <v>0.92700000000000005</v>
      </c>
      <c r="Y2834">
        <v>5.6000000000000001E-2</v>
      </c>
      <c r="Z2834" t="s">
        <v>10751</v>
      </c>
      <c r="AA2834" t="s">
        <v>10751</v>
      </c>
      <c r="AB2834">
        <v>0.90800000000000003</v>
      </c>
      <c r="AC2834">
        <v>3.5999999999999997E-2</v>
      </c>
      <c r="AD2834" t="s">
        <v>10751</v>
      </c>
      <c r="AE2834" t="s">
        <v>10751</v>
      </c>
      <c r="AF2834">
        <v>0.40500000000000003</v>
      </c>
      <c r="AG2834">
        <v>0.59199999999999997</v>
      </c>
      <c r="AH2834" t="s">
        <v>10751</v>
      </c>
      <c r="AI2834">
        <v>3.0000000000000001E-3</v>
      </c>
      <c r="AJ2834" t="s">
        <v>10751</v>
      </c>
      <c r="AK2834">
        <v>3.0000000000000001E-3</v>
      </c>
      <c r="AL2834">
        <v>7.0000000000000001E-3</v>
      </c>
      <c r="AM2834" t="s">
        <v>10751</v>
      </c>
      <c r="AN2834" t="s">
        <v>10751</v>
      </c>
      <c r="AO2834">
        <v>3.5999999999999997E-2</v>
      </c>
      <c r="AP2834">
        <v>0.95399999999999996</v>
      </c>
      <c r="AQ2834">
        <v>0.19700000000000001</v>
      </c>
      <c r="AR2834">
        <v>0.64900000000000002</v>
      </c>
      <c r="AS2834" t="s">
        <v>10751</v>
      </c>
      <c r="AT2834">
        <v>0.997</v>
      </c>
      <c r="AU2834">
        <v>0.997</v>
      </c>
      <c r="AV2834">
        <v>6.9</v>
      </c>
      <c r="AW2834">
        <v>5.7000000000000002E-2</v>
      </c>
      <c r="AX2834">
        <v>5.8</v>
      </c>
      <c r="AY2834">
        <v>3.0000000000000001E-3</v>
      </c>
      <c r="AZ2834">
        <v>0.111</v>
      </c>
      <c r="BA2834">
        <v>0.104</v>
      </c>
      <c r="BB2834">
        <v>5.0000000000000001E-3</v>
      </c>
      <c r="BC2834">
        <v>0.59799999999999998</v>
      </c>
      <c r="BD2834">
        <v>8.5999999999999993E-2</v>
      </c>
    </row>
    <row r="2835" spans="1:56">
      <c r="A2835" t="s">
        <v>10753</v>
      </c>
      <c r="B2835">
        <v>5000</v>
      </c>
      <c r="C2835">
        <v>2020</v>
      </c>
      <c r="D2835">
        <v>786</v>
      </c>
      <c r="E2835">
        <v>5.7292999999999997E-2</v>
      </c>
      <c r="F2835">
        <v>27.091339999999999</v>
      </c>
      <c r="H2835">
        <v>21.356459999999998</v>
      </c>
      <c r="I2835">
        <f t="shared" si="51"/>
        <v>1.2235756627799999</v>
      </c>
      <c r="K2835">
        <v>18.35622</v>
      </c>
      <c r="L2835">
        <v>24.36007</v>
      </c>
      <c r="M2835">
        <v>415.51922999999999</v>
      </c>
      <c r="N2835">
        <v>483.30531000000002</v>
      </c>
      <c r="O2835">
        <v>364.38236000000001</v>
      </c>
      <c r="P2835">
        <v>52.344140000000003</v>
      </c>
      <c r="Q2835">
        <v>197.81399999999999</v>
      </c>
      <c r="R2835">
        <v>301.85219999999998</v>
      </c>
      <c r="S2835">
        <v>7.3311000000000002</v>
      </c>
      <c r="T2835">
        <v>1.5931329999999999</v>
      </c>
      <c r="U2835">
        <v>6.037E-2</v>
      </c>
      <c r="V2835">
        <v>54.381140000000002</v>
      </c>
      <c r="W2835" t="s">
        <v>10751</v>
      </c>
      <c r="X2835">
        <v>0.88600000000000001</v>
      </c>
      <c r="Y2835">
        <v>0.114</v>
      </c>
      <c r="Z2835" t="s">
        <v>10751</v>
      </c>
      <c r="AA2835">
        <v>5.0000000000000001E-3</v>
      </c>
      <c r="AB2835">
        <v>0.89300000000000002</v>
      </c>
      <c r="AC2835">
        <v>2.7E-2</v>
      </c>
      <c r="AD2835" t="s">
        <v>10751</v>
      </c>
      <c r="AE2835" t="s">
        <v>10751</v>
      </c>
      <c r="AF2835">
        <v>0.52300000000000002</v>
      </c>
      <c r="AG2835">
        <v>0.46899999999999997</v>
      </c>
      <c r="AH2835" t="s">
        <v>10751</v>
      </c>
      <c r="AI2835">
        <v>8.0000000000000002E-3</v>
      </c>
      <c r="AJ2835">
        <v>6.0000000000000001E-3</v>
      </c>
      <c r="AK2835">
        <v>2E-3</v>
      </c>
      <c r="AL2835">
        <v>0.01</v>
      </c>
      <c r="AM2835" t="s">
        <v>10751</v>
      </c>
      <c r="AN2835" t="s">
        <v>10751</v>
      </c>
      <c r="AO2835">
        <v>2.7E-2</v>
      </c>
      <c r="AP2835">
        <v>0.95499999999999996</v>
      </c>
      <c r="AQ2835">
        <v>0.35599999999999998</v>
      </c>
      <c r="AR2835">
        <v>0.75900000000000001</v>
      </c>
      <c r="AS2835">
        <v>2.5000000000000001E-2</v>
      </c>
      <c r="AT2835">
        <v>0.998</v>
      </c>
      <c r="AU2835">
        <v>0.98399999999999999</v>
      </c>
      <c r="AV2835">
        <v>7.3</v>
      </c>
      <c r="AW2835">
        <v>7.5999999999999998E-2</v>
      </c>
      <c r="AX2835">
        <v>5.6</v>
      </c>
      <c r="AY2835">
        <v>2E-3</v>
      </c>
      <c r="AZ2835">
        <v>0.11799999999999999</v>
      </c>
      <c r="BA2835" t="s">
        <v>10751</v>
      </c>
      <c r="BB2835">
        <v>5.0000000000000001E-3</v>
      </c>
      <c r="BC2835">
        <v>0.47799999999999998</v>
      </c>
      <c r="BD2835">
        <v>0.29499999999999998</v>
      </c>
    </row>
    <row r="2836" spans="1:56">
      <c r="A2836" t="s">
        <v>10753</v>
      </c>
      <c r="B2836">
        <v>5000</v>
      </c>
      <c r="C2836">
        <v>2021</v>
      </c>
      <c r="D2836" s="7">
        <v>1028</v>
      </c>
      <c r="E2836">
        <v>7.4411000000000005E-2</v>
      </c>
      <c r="F2836">
        <v>27.323419999999999</v>
      </c>
      <c r="G2836">
        <f>IFERROR(F2836*E2836,"")</f>
        <v>2.0331630056200001</v>
      </c>
      <c r="H2836">
        <v>21.376550000000002</v>
      </c>
      <c r="I2836">
        <f t="shared" si="51"/>
        <v>1.5906504620500002</v>
      </c>
      <c r="J2836">
        <f>IFERROR(M2836*E2836,"")</f>
        <v>30.889675138730002</v>
      </c>
      <c r="K2836">
        <v>18.561240000000002</v>
      </c>
      <c r="L2836">
        <v>24.138549999999999</v>
      </c>
      <c r="M2836">
        <v>415.12243000000001</v>
      </c>
      <c r="N2836">
        <v>477.82530000000003</v>
      </c>
      <c r="O2836">
        <v>367.82026000000002</v>
      </c>
      <c r="P2836">
        <v>52.553899999999999</v>
      </c>
      <c r="Q2836">
        <v>201.00839999999999</v>
      </c>
      <c r="R2836">
        <v>291.57389999999998</v>
      </c>
      <c r="S2836">
        <v>7.4066000000000001</v>
      </c>
      <c r="T2836">
        <v>1.508812</v>
      </c>
      <c r="U2836">
        <v>5.8314999999999999E-2</v>
      </c>
      <c r="V2836">
        <v>55.154629999999997</v>
      </c>
      <c r="W2836" t="s">
        <v>10751</v>
      </c>
      <c r="X2836">
        <v>0.90400000000000003</v>
      </c>
      <c r="Y2836">
        <v>9.6000000000000002E-2</v>
      </c>
      <c r="Z2836">
        <v>1E-3</v>
      </c>
      <c r="AA2836">
        <v>1.7000000000000001E-2</v>
      </c>
      <c r="AB2836">
        <v>0.89100000000000001</v>
      </c>
      <c r="AC2836">
        <v>0.04</v>
      </c>
      <c r="AD2836" t="s">
        <v>10751</v>
      </c>
      <c r="AE2836" t="s">
        <v>10751</v>
      </c>
      <c r="AF2836">
        <v>0.42799999999999999</v>
      </c>
      <c r="AG2836">
        <v>0.55000000000000004</v>
      </c>
      <c r="AH2836" t="s">
        <v>10751</v>
      </c>
      <c r="AI2836">
        <v>2.1999999999999999E-2</v>
      </c>
      <c r="AJ2836">
        <v>1.7000000000000001E-2</v>
      </c>
      <c r="AK2836">
        <v>5.0000000000000001E-3</v>
      </c>
      <c r="AL2836">
        <v>1.7000000000000001E-2</v>
      </c>
      <c r="AM2836" t="s">
        <v>10751</v>
      </c>
      <c r="AN2836" t="s">
        <v>10751</v>
      </c>
      <c r="AO2836">
        <v>9.2999999999999999E-2</v>
      </c>
      <c r="AP2836">
        <v>0.86799999999999999</v>
      </c>
      <c r="AQ2836">
        <v>0.307</v>
      </c>
      <c r="AR2836">
        <v>0.61499999999999999</v>
      </c>
      <c r="AS2836">
        <v>1.2E-2</v>
      </c>
      <c r="AT2836">
        <v>0.995</v>
      </c>
      <c r="AU2836">
        <v>0.97199999999999998</v>
      </c>
      <c r="AV2836">
        <v>7.2</v>
      </c>
      <c r="AW2836">
        <v>5.0999999999999997E-2</v>
      </c>
      <c r="AX2836">
        <v>5.6</v>
      </c>
      <c r="AY2836">
        <v>5.0000000000000001E-3</v>
      </c>
      <c r="AZ2836">
        <v>0.12</v>
      </c>
      <c r="BA2836" t="s">
        <v>10751</v>
      </c>
      <c r="BB2836">
        <v>7.0000000000000001E-3</v>
      </c>
      <c r="BC2836">
        <v>0.57499999999999996</v>
      </c>
      <c r="BD2836">
        <v>0.20200000000000001</v>
      </c>
    </row>
    <row r="2837" spans="1:56">
      <c r="A2837" t="s">
        <v>10753</v>
      </c>
      <c r="B2837">
        <v>5000</v>
      </c>
      <c r="C2837" t="s">
        <v>10752</v>
      </c>
      <c r="D2837" t="s">
        <v>10751</v>
      </c>
      <c r="E2837">
        <v>5.5286000000000002E-2</v>
      </c>
      <c r="F2837">
        <v>28.224930000000001</v>
      </c>
      <c r="H2837">
        <v>21.784420000000001</v>
      </c>
      <c r="I2837">
        <f t="shared" si="51"/>
        <v>1.20437344412</v>
      </c>
      <c r="K2837">
        <v>19.220859999999998</v>
      </c>
      <c r="L2837">
        <v>24.22148</v>
      </c>
      <c r="M2837">
        <v>404.95656000000002</v>
      </c>
      <c r="N2837">
        <v>459.34951000000001</v>
      </c>
      <c r="O2837">
        <v>363.92327</v>
      </c>
      <c r="P2837">
        <v>52.141739999999999</v>
      </c>
      <c r="Q2837">
        <v>192.7122</v>
      </c>
      <c r="R2837">
        <v>292.99079999999998</v>
      </c>
      <c r="S2837">
        <v>7.2586000000000004</v>
      </c>
      <c r="T2837">
        <v>1.6001069999999999</v>
      </c>
      <c r="U2837">
        <v>5.8597999999999997E-2</v>
      </c>
      <c r="V2837">
        <v>59.84695</v>
      </c>
      <c r="W2837" t="s">
        <v>10751</v>
      </c>
      <c r="X2837">
        <v>0.91100000000000003</v>
      </c>
      <c r="Y2837">
        <v>8.8999999999999996E-2</v>
      </c>
      <c r="Z2837">
        <v>8.9999999999999993E-3</v>
      </c>
      <c r="AA2837">
        <v>3.7999999999999999E-2</v>
      </c>
      <c r="AB2837">
        <v>0.82799999999999996</v>
      </c>
      <c r="AC2837">
        <v>5.0999999999999997E-2</v>
      </c>
      <c r="AD2837" t="s">
        <v>10751</v>
      </c>
      <c r="AE2837" t="s">
        <v>10751</v>
      </c>
      <c r="AF2837">
        <v>0.501</v>
      </c>
      <c r="AG2837">
        <v>0.45100000000000001</v>
      </c>
      <c r="AH2837" t="s">
        <v>10751</v>
      </c>
      <c r="AI2837">
        <v>4.8000000000000001E-2</v>
      </c>
      <c r="AJ2837">
        <v>1.7000000000000001E-2</v>
      </c>
      <c r="AK2837">
        <v>3.1E-2</v>
      </c>
      <c r="AL2837">
        <v>1.2999999999999999E-2</v>
      </c>
      <c r="AM2837" t="s">
        <v>10751</v>
      </c>
      <c r="AN2837" t="s">
        <v>10751</v>
      </c>
      <c r="AO2837">
        <v>0.11799999999999999</v>
      </c>
      <c r="AP2837">
        <v>0.82099999999999995</v>
      </c>
      <c r="AQ2837">
        <v>0.434</v>
      </c>
      <c r="AR2837">
        <v>0.61799999999999999</v>
      </c>
      <c r="AS2837">
        <v>3.4000000000000002E-2</v>
      </c>
      <c r="AT2837">
        <v>0.96899999999999997</v>
      </c>
      <c r="AU2837">
        <v>0.94399999999999995</v>
      </c>
      <c r="AV2837">
        <v>7</v>
      </c>
      <c r="AW2837">
        <v>7.3999999999999996E-2</v>
      </c>
      <c r="AX2837">
        <v>5.5</v>
      </c>
      <c r="AY2837">
        <v>3.1E-2</v>
      </c>
      <c r="AZ2837">
        <v>0.13300000000000001</v>
      </c>
      <c r="BA2837" t="s">
        <v>10751</v>
      </c>
      <c r="BB2837">
        <v>1.7000000000000001E-2</v>
      </c>
      <c r="BC2837">
        <v>0.376</v>
      </c>
      <c r="BD2837">
        <v>0.318</v>
      </c>
    </row>
    <row r="2838" spans="1:56">
      <c r="A2838" t="s">
        <v>10754</v>
      </c>
      <c r="B2838">
        <v>5000</v>
      </c>
      <c r="C2838">
        <v>1975</v>
      </c>
      <c r="D2838">
        <v>122</v>
      </c>
      <c r="E2838">
        <v>1.1919000000000001E-2</v>
      </c>
      <c r="F2838">
        <v>10.97161</v>
      </c>
      <c r="H2838">
        <v>9.3058700000000005</v>
      </c>
      <c r="I2838">
        <f t="shared" si="51"/>
        <v>0.11091666453000001</v>
      </c>
      <c r="K2838">
        <v>9.0180000000000007</v>
      </c>
      <c r="L2838">
        <v>9.6836800000000007</v>
      </c>
      <c r="M2838">
        <v>954.98868000000004</v>
      </c>
      <c r="N2838">
        <v>985.47348</v>
      </c>
      <c r="O2838">
        <v>917.72949000000006</v>
      </c>
      <c r="P2838" t="s">
        <v>10751</v>
      </c>
      <c r="Q2838">
        <v>371.0693</v>
      </c>
      <c r="R2838">
        <v>165.33529999999999</v>
      </c>
      <c r="S2838" t="s">
        <v>10751</v>
      </c>
      <c r="T2838">
        <v>0.44310100000000002</v>
      </c>
      <c r="U2838">
        <v>3.3066999999999999E-2</v>
      </c>
      <c r="V2838">
        <v>23.427569999999999</v>
      </c>
      <c r="W2838" t="s">
        <v>10751</v>
      </c>
      <c r="X2838">
        <v>0.26400000000000001</v>
      </c>
      <c r="Y2838">
        <v>0.73599999999999999</v>
      </c>
      <c r="Z2838">
        <v>0.27900000000000003</v>
      </c>
      <c r="AA2838">
        <v>0.72099999999999997</v>
      </c>
      <c r="AB2838" t="s">
        <v>10751</v>
      </c>
      <c r="AC2838" t="s">
        <v>10751</v>
      </c>
      <c r="AD2838" t="s">
        <v>10751</v>
      </c>
      <c r="AE2838">
        <v>1</v>
      </c>
      <c r="AF2838" t="s">
        <v>10751</v>
      </c>
      <c r="AG2838" t="s">
        <v>10751</v>
      </c>
      <c r="AH2838" t="s">
        <v>10751</v>
      </c>
      <c r="AI2838" t="s">
        <v>10751</v>
      </c>
      <c r="AJ2838" t="s">
        <v>10751</v>
      </c>
      <c r="AK2838" t="s">
        <v>10751</v>
      </c>
      <c r="AL2838" t="s">
        <v>10751</v>
      </c>
      <c r="AM2838" t="s">
        <v>10751</v>
      </c>
      <c r="AN2838" t="s">
        <v>10751</v>
      </c>
      <c r="AO2838" t="s">
        <v>10751</v>
      </c>
      <c r="AP2838">
        <v>1</v>
      </c>
      <c r="AQ2838" t="s">
        <v>10751</v>
      </c>
      <c r="AR2838" t="s">
        <v>10751</v>
      </c>
      <c r="AS2838" t="s">
        <v>10751</v>
      </c>
      <c r="AT2838" t="s">
        <v>10751</v>
      </c>
      <c r="AU2838" t="s">
        <v>10751</v>
      </c>
      <c r="AV2838" t="s">
        <v>10751</v>
      </c>
      <c r="AW2838" t="s">
        <v>10751</v>
      </c>
      <c r="AX2838">
        <v>8</v>
      </c>
      <c r="AY2838" t="s">
        <v>10751</v>
      </c>
      <c r="AZ2838" t="s">
        <v>10751</v>
      </c>
      <c r="BA2838" t="s">
        <v>10751</v>
      </c>
      <c r="BB2838" t="s">
        <v>10751</v>
      </c>
      <c r="BC2838" t="s">
        <v>10751</v>
      </c>
      <c r="BD2838" t="s">
        <v>10751</v>
      </c>
    </row>
    <row r="2839" spans="1:56">
      <c r="A2839" t="s">
        <v>10754</v>
      </c>
      <c r="B2839">
        <v>5000</v>
      </c>
      <c r="C2839">
        <v>1976</v>
      </c>
      <c r="D2839">
        <v>188</v>
      </c>
      <c r="E2839">
        <v>1.5228999999999999E-2</v>
      </c>
      <c r="F2839">
        <v>11.69744</v>
      </c>
      <c r="H2839">
        <v>9.91737</v>
      </c>
      <c r="I2839">
        <f t="shared" si="51"/>
        <v>0.15103162773000001</v>
      </c>
      <c r="K2839">
        <v>9.6174300000000006</v>
      </c>
      <c r="L2839">
        <v>10.310370000000001</v>
      </c>
      <c r="M2839">
        <v>896.10455000000002</v>
      </c>
      <c r="N2839">
        <v>924.05118000000004</v>
      </c>
      <c r="O2839">
        <v>861.94757000000004</v>
      </c>
      <c r="P2839" t="s">
        <v>10751</v>
      </c>
      <c r="Q2839">
        <v>367.41969999999998</v>
      </c>
      <c r="R2839">
        <v>158.8878</v>
      </c>
      <c r="S2839" t="s">
        <v>10751</v>
      </c>
      <c r="T2839">
        <v>0.42980000000000002</v>
      </c>
      <c r="U2839">
        <v>3.1778000000000001E-2</v>
      </c>
      <c r="V2839">
        <v>24.87931</v>
      </c>
      <c r="W2839" t="s">
        <v>10751</v>
      </c>
      <c r="X2839">
        <v>0.26900000000000002</v>
      </c>
      <c r="Y2839">
        <v>0.73099999999999998</v>
      </c>
      <c r="Z2839">
        <v>0.28799999999999998</v>
      </c>
      <c r="AA2839">
        <v>0.71199999999999997</v>
      </c>
      <c r="AB2839" t="s">
        <v>10751</v>
      </c>
      <c r="AC2839" t="s">
        <v>10751</v>
      </c>
      <c r="AD2839" t="s">
        <v>10751</v>
      </c>
      <c r="AE2839">
        <v>1</v>
      </c>
      <c r="AF2839" t="s">
        <v>10751</v>
      </c>
      <c r="AG2839" t="s">
        <v>10751</v>
      </c>
      <c r="AH2839" t="s">
        <v>10751</v>
      </c>
      <c r="AI2839" t="s">
        <v>10751</v>
      </c>
      <c r="AJ2839" t="s">
        <v>10751</v>
      </c>
      <c r="AK2839" t="s">
        <v>10751</v>
      </c>
      <c r="AL2839" t="s">
        <v>10751</v>
      </c>
      <c r="AM2839" t="s">
        <v>10751</v>
      </c>
      <c r="AN2839" t="s">
        <v>10751</v>
      </c>
      <c r="AO2839" t="s">
        <v>10751</v>
      </c>
      <c r="AP2839">
        <v>1</v>
      </c>
      <c r="AQ2839" t="s">
        <v>10751</v>
      </c>
      <c r="AR2839" t="s">
        <v>10751</v>
      </c>
      <c r="AS2839" t="s">
        <v>10751</v>
      </c>
      <c r="AT2839" t="s">
        <v>10751</v>
      </c>
      <c r="AU2839" t="s">
        <v>10751</v>
      </c>
      <c r="AV2839" t="s">
        <v>10751</v>
      </c>
      <c r="AW2839" t="s">
        <v>10751</v>
      </c>
      <c r="AX2839">
        <v>8</v>
      </c>
      <c r="AY2839" t="s">
        <v>10751</v>
      </c>
      <c r="AZ2839" t="s">
        <v>10751</v>
      </c>
      <c r="BA2839" t="s">
        <v>10751</v>
      </c>
      <c r="BB2839" t="s">
        <v>10751</v>
      </c>
      <c r="BC2839" t="s">
        <v>10751</v>
      </c>
      <c r="BD2839" t="s">
        <v>10751</v>
      </c>
    </row>
    <row r="2840" spans="1:56">
      <c r="A2840" t="s">
        <v>10754</v>
      </c>
      <c r="B2840">
        <v>5000</v>
      </c>
      <c r="C2840">
        <v>1977</v>
      </c>
      <c r="D2840">
        <v>172</v>
      </c>
      <c r="E2840">
        <v>1.2172000000000001E-2</v>
      </c>
      <c r="F2840">
        <v>12.93092</v>
      </c>
      <c r="H2840">
        <v>10.96467</v>
      </c>
      <c r="I2840">
        <f t="shared" si="51"/>
        <v>0.13346196324000001</v>
      </c>
      <c r="K2840">
        <v>10.64411</v>
      </c>
      <c r="L2840">
        <v>11.383699999999999</v>
      </c>
      <c r="M2840">
        <v>810.51202000000001</v>
      </c>
      <c r="N2840">
        <v>834.92173000000003</v>
      </c>
      <c r="O2840">
        <v>780.67794000000004</v>
      </c>
      <c r="P2840" t="s">
        <v>10751</v>
      </c>
      <c r="Q2840">
        <v>377.6728</v>
      </c>
      <c r="R2840">
        <v>166.97049999999999</v>
      </c>
      <c r="S2840" t="s">
        <v>10751</v>
      </c>
      <c r="T2840">
        <v>0.44046999999999997</v>
      </c>
      <c r="U2840">
        <v>3.3394E-2</v>
      </c>
      <c r="V2840">
        <v>27.546289999999999</v>
      </c>
      <c r="W2840" t="s">
        <v>10751</v>
      </c>
      <c r="X2840">
        <v>0.23499999999999999</v>
      </c>
      <c r="Y2840">
        <v>0.76500000000000001</v>
      </c>
      <c r="Z2840">
        <v>0.246</v>
      </c>
      <c r="AA2840">
        <v>0.754</v>
      </c>
      <c r="AB2840" t="s">
        <v>10751</v>
      </c>
      <c r="AC2840" t="s">
        <v>10751</v>
      </c>
      <c r="AD2840" t="s">
        <v>10751</v>
      </c>
      <c r="AE2840">
        <v>1</v>
      </c>
      <c r="AF2840" t="s">
        <v>10751</v>
      </c>
      <c r="AG2840" t="s">
        <v>10751</v>
      </c>
      <c r="AH2840" t="s">
        <v>10751</v>
      </c>
      <c r="AI2840" t="s">
        <v>10751</v>
      </c>
      <c r="AJ2840" t="s">
        <v>10751</v>
      </c>
      <c r="AK2840" t="s">
        <v>10751</v>
      </c>
      <c r="AL2840" t="s">
        <v>10751</v>
      </c>
      <c r="AM2840" t="s">
        <v>10751</v>
      </c>
      <c r="AN2840" t="s">
        <v>10751</v>
      </c>
      <c r="AO2840" t="s">
        <v>10751</v>
      </c>
      <c r="AP2840">
        <v>1</v>
      </c>
      <c r="AQ2840" t="s">
        <v>10751</v>
      </c>
      <c r="AR2840" t="s">
        <v>10751</v>
      </c>
      <c r="AS2840" t="s">
        <v>10751</v>
      </c>
      <c r="AT2840" t="s">
        <v>10751</v>
      </c>
      <c r="AU2840" t="s">
        <v>10751</v>
      </c>
      <c r="AV2840" t="s">
        <v>10751</v>
      </c>
      <c r="AW2840" t="s">
        <v>10751</v>
      </c>
      <c r="AX2840">
        <v>7.9</v>
      </c>
      <c r="AY2840" t="s">
        <v>10751</v>
      </c>
      <c r="AZ2840" t="s">
        <v>10751</v>
      </c>
      <c r="BA2840" t="s">
        <v>10751</v>
      </c>
      <c r="BB2840" t="s">
        <v>10751</v>
      </c>
      <c r="BC2840" t="s">
        <v>10751</v>
      </c>
      <c r="BD2840" t="s">
        <v>10751</v>
      </c>
    </row>
    <row r="2841" spans="1:56">
      <c r="A2841" t="s">
        <v>10754</v>
      </c>
      <c r="B2841">
        <v>5000</v>
      </c>
      <c r="C2841">
        <v>1978</v>
      </c>
      <c r="D2841">
        <v>198</v>
      </c>
      <c r="E2841">
        <v>1.3729E-2</v>
      </c>
      <c r="F2841">
        <v>12.77467</v>
      </c>
      <c r="H2841">
        <v>10.83347</v>
      </c>
      <c r="I2841">
        <f t="shared" si="51"/>
        <v>0.14873270962999999</v>
      </c>
      <c r="K2841">
        <v>10.505039999999999</v>
      </c>
      <c r="L2841">
        <v>11.263870000000001</v>
      </c>
      <c r="M2841">
        <v>820.33040000000005</v>
      </c>
      <c r="N2841">
        <v>845.97706000000005</v>
      </c>
      <c r="O2841">
        <v>788.98446999999999</v>
      </c>
      <c r="P2841" t="s">
        <v>10751</v>
      </c>
      <c r="Q2841">
        <v>370.39479999999998</v>
      </c>
      <c r="R2841">
        <v>170.5462</v>
      </c>
      <c r="S2841">
        <v>13.536099999999999</v>
      </c>
      <c r="T2841">
        <v>0.46154699999999999</v>
      </c>
      <c r="U2841">
        <v>3.4109E-2</v>
      </c>
      <c r="V2841">
        <v>27.152419999999999</v>
      </c>
      <c r="W2841" t="s">
        <v>10751</v>
      </c>
      <c r="X2841">
        <v>0.36599999999999999</v>
      </c>
      <c r="Y2841">
        <v>0.63400000000000001</v>
      </c>
      <c r="Z2841">
        <v>0.32800000000000001</v>
      </c>
      <c r="AA2841">
        <v>0.67200000000000004</v>
      </c>
      <c r="AB2841" t="s">
        <v>10751</v>
      </c>
      <c r="AC2841" t="s">
        <v>10751</v>
      </c>
      <c r="AD2841" t="s">
        <v>10751</v>
      </c>
      <c r="AE2841">
        <v>1</v>
      </c>
      <c r="AF2841" t="s">
        <v>10751</v>
      </c>
      <c r="AG2841" t="s">
        <v>10751</v>
      </c>
      <c r="AH2841" t="s">
        <v>10751</v>
      </c>
      <c r="AI2841">
        <v>0</v>
      </c>
      <c r="AJ2841">
        <v>0</v>
      </c>
      <c r="AK2841" t="s">
        <v>10751</v>
      </c>
      <c r="AL2841" t="s">
        <v>10751</v>
      </c>
      <c r="AM2841" t="s">
        <v>10751</v>
      </c>
      <c r="AN2841" t="s">
        <v>10751</v>
      </c>
      <c r="AO2841" t="s">
        <v>10751</v>
      </c>
      <c r="AP2841">
        <v>1</v>
      </c>
      <c r="AQ2841" t="s">
        <v>10751</v>
      </c>
      <c r="AR2841" t="s">
        <v>10751</v>
      </c>
      <c r="AS2841" t="s">
        <v>10751</v>
      </c>
      <c r="AT2841" t="s">
        <v>10751</v>
      </c>
      <c r="AU2841" t="s">
        <v>10751</v>
      </c>
      <c r="AV2841" t="s">
        <v>10751</v>
      </c>
      <c r="AW2841" t="s">
        <v>10751</v>
      </c>
      <c r="AX2841">
        <v>7.9</v>
      </c>
      <c r="AY2841" t="s">
        <v>10751</v>
      </c>
      <c r="AZ2841" t="s">
        <v>10751</v>
      </c>
      <c r="BA2841" t="s">
        <v>10751</v>
      </c>
      <c r="BB2841" t="s">
        <v>10751</v>
      </c>
      <c r="BC2841" t="s">
        <v>10751</v>
      </c>
      <c r="BD2841" t="s">
        <v>10751</v>
      </c>
    </row>
    <row r="2842" spans="1:56">
      <c r="A2842" t="s">
        <v>10754</v>
      </c>
      <c r="B2842">
        <v>5000</v>
      </c>
      <c r="C2842">
        <v>1979</v>
      </c>
      <c r="D2842">
        <v>404</v>
      </c>
      <c r="E2842">
        <v>2.9093999999999998E-2</v>
      </c>
      <c r="F2842">
        <v>12.932499999999999</v>
      </c>
      <c r="H2842">
        <v>10.95548</v>
      </c>
      <c r="I2842">
        <f t="shared" si="51"/>
        <v>0.31873873511999995</v>
      </c>
      <c r="K2842">
        <v>10.77665</v>
      </c>
      <c r="L2842">
        <v>11.18228</v>
      </c>
      <c r="M2842">
        <v>820.60616000000005</v>
      </c>
      <c r="N2842">
        <v>834.47880999999995</v>
      </c>
      <c r="O2842">
        <v>803.65069000000005</v>
      </c>
      <c r="P2842" t="s">
        <v>10751</v>
      </c>
      <c r="Q2842">
        <v>371.62670000000003</v>
      </c>
      <c r="R2842">
        <v>157.57900000000001</v>
      </c>
      <c r="S2842">
        <v>15.0953</v>
      </c>
      <c r="T2842">
        <v>0.41896499999999998</v>
      </c>
      <c r="U2842">
        <v>3.1516000000000002E-2</v>
      </c>
      <c r="V2842">
        <v>28.488430000000001</v>
      </c>
      <c r="W2842" t="s">
        <v>10751</v>
      </c>
      <c r="X2842">
        <v>8.3000000000000004E-2</v>
      </c>
      <c r="Y2842">
        <v>0.91700000000000004</v>
      </c>
      <c r="Z2842">
        <v>0.185</v>
      </c>
      <c r="AA2842">
        <v>0.81499999999999995</v>
      </c>
      <c r="AB2842" t="s">
        <v>10751</v>
      </c>
      <c r="AC2842" t="s">
        <v>10751</v>
      </c>
      <c r="AD2842" t="s">
        <v>10751</v>
      </c>
      <c r="AE2842">
        <v>0.87</v>
      </c>
      <c r="AF2842" t="s">
        <v>10751</v>
      </c>
      <c r="AG2842" t="s">
        <v>10751</v>
      </c>
      <c r="AH2842" t="s">
        <v>10751</v>
      </c>
      <c r="AI2842">
        <v>0.13</v>
      </c>
      <c r="AJ2842">
        <v>0.13</v>
      </c>
      <c r="AK2842" t="s">
        <v>10751</v>
      </c>
      <c r="AL2842" t="s">
        <v>10751</v>
      </c>
      <c r="AM2842" t="s">
        <v>10751</v>
      </c>
      <c r="AN2842" t="s">
        <v>10751</v>
      </c>
      <c r="AO2842" t="s">
        <v>10751</v>
      </c>
      <c r="AP2842">
        <v>0.87</v>
      </c>
      <c r="AQ2842" t="s">
        <v>10751</v>
      </c>
      <c r="AR2842" t="s">
        <v>10751</v>
      </c>
      <c r="AS2842" t="s">
        <v>10751</v>
      </c>
      <c r="AT2842" t="s">
        <v>10751</v>
      </c>
      <c r="AU2842" t="s">
        <v>10751</v>
      </c>
      <c r="AV2842">
        <v>3.2</v>
      </c>
      <c r="AW2842" t="s">
        <v>10751</v>
      </c>
      <c r="AX2842">
        <v>8</v>
      </c>
      <c r="AY2842">
        <v>1</v>
      </c>
      <c r="AZ2842" t="s">
        <v>10751</v>
      </c>
      <c r="BA2842" t="s">
        <v>10751</v>
      </c>
      <c r="BB2842" t="s">
        <v>10751</v>
      </c>
      <c r="BC2842" t="s">
        <v>10751</v>
      </c>
      <c r="BD2842" t="s">
        <v>10751</v>
      </c>
    </row>
    <row r="2843" spans="1:56">
      <c r="A2843" t="s">
        <v>10754</v>
      </c>
      <c r="B2843">
        <v>5000</v>
      </c>
      <c r="C2843">
        <v>1980</v>
      </c>
      <c r="D2843">
        <v>147</v>
      </c>
      <c r="E2843">
        <v>1.303E-2</v>
      </c>
      <c r="F2843">
        <v>15.88219</v>
      </c>
      <c r="H2843">
        <v>13.50046</v>
      </c>
      <c r="I2843">
        <f t="shared" si="51"/>
        <v>0.1759109938</v>
      </c>
      <c r="K2843">
        <v>12.70757</v>
      </c>
      <c r="L2843">
        <v>14.61501</v>
      </c>
      <c r="M2843">
        <v>677.96329000000003</v>
      </c>
      <c r="N2843">
        <v>720.38985000000002</v>
      </c>
      <c r="O2843">
        <v>626.10861</v>
      </c>
      <c r="P2843" t="s">
        <v>10751</v>
      </c>
      <c r="Q2843">
        <v>351.23899999999998</v>
      </c>
      <c r="R2843">
        <v>153.07910000000001</v>
      </c>
      <c r="S2843">
        <v>15.4884</v>
      </c>
      <c r="T2843">
        <v>0.43570300000000001</v>
      </c>
      <c r="U2843">
        <v>3.0616000000000001E-2</v>
      </c>
      <c r="V2843">
        <v>35.232399999999998</v>
      </c>
      <c r="W2843" t="s">
        <v>10751</v>
      </c>
      <c r="X2843">
        <v>0.53200000000000003</v>
      </c>
      <c r="Y2843">
        <v>0.46800000000000003</v>
      </c>
      <c r="Z2843">
        <v>0.215</v>
      </c>
      <c r="AA2843">
        <v>0.13200000000000001</v>
      </c>
      <c r="AB2843">
        <v>0.65300000000000002</v>
      </c>
      <c r="AC2843" t="s">
        <v>10751</v>
      </c>
      <c r="AD2843" t="s">
        <v>10751</v>
      </c>
      <c r="AE2843">
        <v>0.71199999999999997</v>
      </c>
      <c r="AF2843" t="s">
        <v>10751</v>
      </c>
      <c r="AG2843" t="s">
        <v>10751</v>
      </c>
      <c r="AH2843" t="s">
        <v>10751</v>
      </c>
      <c r="AI2843">
        <v>0.28799999999999998</v>
      </c>
      <c r="AJ2843">
        <v>0.28799999999999998</v>
      </c>
      <c r="AK2843" t="s">
        <v>10751</v>
      </c>
      <c r="AL2843" t="s">
        <v>10751</v>
      </c>
      <c r="AM2843" t="s">
        <v>10751</v>
      </c>
      <c r="AN2843" t="s">
        <v>10751</v>
      </c>
      <c r="AO2843" t="s">
        <v>10751</v>
      </c>
      <c r="AP2843">
        <v>0.71199999999999997</v>
      </c>
      <c r="AQ2843" t="s">
        <v>10751</v>
      </c>
      <c r="AR2843" t="s">
        <v>10751</v>
      </c>
      <c r="AS2843" t="s">
        <v>10751</v>
      </c>
      <c r="AT2843" t="s">
        <v>10751</v>
      </c>
      <c r="AU2843" t="s">
        <v>10751</v>
      </c>
      <c r="AV2843">
        <v>3</v>
      </c>
      <c r="AW2843" t="s">
        <v>10751</v>
      </c>
      <c r="AX2843">
        <v>8</v>
      </c>
      <c r="AY2843">
        <v>1</v>
      </c>
      <c r="AZ2843" t="s">
        <v>10751</v>
      </c>
      <c r="BA2843" t="s">
        <v>10751</v>
      </c>
      <c r="BB2843" t="s">
        <v>10751</v>
      </c>
      <c r="BC2843" t="s">
        <v>10751</v>
      </c>
      <c r="BD2843" t="s">
        <v>10751</v>
      </c>
    </row>
    <row r="2844" spans="1:56">
      <c r="A2844" t="s">
        <v>10754</v>
      </c>
      <c r="B2844">
        <v>5000</v>
      </c>
      <c r="C2844">
        <v>1981</v>
      </c>
      <c r="D2844">
        <v>53</v>
      </c>
      <c r="E2844">
        <v>5.0590000000000001E-3</v>
      </c>
      <c r="F2844">
        <v>16.9024</v>
      </c>
      <c r="H2844">
        <v>14.37285</v>
      </c>
      <c r="I2844">
        <f t="shared" si="51"/>
        <v>7.2712248150000006E-2</v>
      </c>
      <c r="K2844">
        <v>13.48409</v>
      </c>
      <c r="L2844">
        <v>15.63217</v>
      </c>
      <c r="M2844">
        <v>641.70048999999995</v>
      </c>
      <c r="N2844">
        <v>684.19138999999996</v>
      </c>
      <c r="O2844">
        <v>589.76715999999999</v>
      </c>
      <c r="P2844" t="s">
        <v>10751</v>
      </c>
      <c r="Q2844">
        <v>333.32740000000001</v>
      </c>
      <c r="R2844">
        <v>140.8355</v>
      </c>
      <c r="S2844">
        <v>16.228200000000001</v>
      </c>
      <c r="T2844">
        <v>0.42506300000000002</v>
      </c>
      <c r="U2844">
        <v>2.8167000000000001E-2</v>
      </c>
      <c r="V2844">
        <v>37.189720000000001</v>
      </c>
      <c r="W2844" t="s">
        <v>10751</v>
      </c>
      <c r="X2844">
        <v>0.55400000000000005</v>
      </c>
      <c r="Y2844">
        <v>0.44600000000000001</v>
      </c>
      <c r="Z2844">
        <v>0.311</v>
      </c>
      <c r="AA2844">
        <v>0.11700000000000001</v>
      </c>
      <c r="AB2844">
        <v>0.57199999999999995</v>
      </c>
      <c r="AC2844" t="s">
        <v>10751</v>
      </c>
      <c r="AD2844" t="s">
        <v>10751</v>
      </c>
      <c r="AE2844">
        <v>0.67100000000000004</v>
      </c>
      <c r="AF2844" t="s">
        <v>10751</v>
      </c>
      <c r="AG2844" t="s">
        <v>10751</v>
      </c>
      <c r="AH2844" t="s">
        <v>10751</v>
      </c>
      <c r="AI2844">
        <v>0.32900000000000001</v>
      </c>
      <c r="AJ2844">
        <v>0.32900000000000001</v>
      </c>
      <c r="AK2844" t="s">
        <v>10751</v>
      </c>
      <c r="AL2844" t="s">
        <v>10751</v>
      </c>
      <c r="AM2844" t="s">
        <v>10751</v>
      </c>
      <c r="AN2844" t="s">
        <v>10751</v>
      </c>
      <c r="AO2844" t="s">
        <v>10751</v>
      </c>
      <c r="AP2844">
        <v>0.67100000000000004</v>
      </c>
      <c r="AQ2844" t="s">
        <v>10751</v>
      </c>
      <c r="AR2844" t="s">
        <v>10751</v>
      </c>
      <c r="AS2844" t="s">
        <v>10751</v>
      </c>
      <c r="AT2844" t="s">
        <v>10751</v>
      </c>
      <c r="AU2844" t="s">
        <v>10751</v>
      </c>
      <c r="AV2844">
        <v>3</v>
      </c>
      <c r="AW2844" t="s">
        <v>10751</v>
      </c>
      <c r="AX2844">
        <v>8</v>
      </c>
      <c r="AY2844">
        <v>1</v>
      </c>
      <c r="AZ2844" t="s">
        <v>10751</v>
      </c>
      <c r="BA2844" t="s">
        <v>10751</v>
      </c>
      <c r="BB2844" t="s">
        <v>10751</v>
      </c>
      <c r="BC2844" t="s">
        <v>10751</v>
      </c>
      <c r="BD2844" t="s">
        <v>10751</v>
      </c>
    </row>
    <row r="2845" spans="1:56">
      <c r="A2845" t="s">
        <v>10754</v>
      </c>
      <c r="B2845">
        <v>5000</v>
      </c>
      <c r="C2845">
        <v>1982</v>
      </c>
      <c r="D2845">
        <v>97</v>
      </c>
      <c r="E2845">
        <v>9.9819999999999996E-3</v>
      </c>
      <c r="F2845">
        <v>18.866420000000002</v>
      </c>
      <c r="H2845">
        <v>16.043050000000001</v>
      </c>
      <c r="I2845">
        <f t="shared" si="51"/>
        <v>0.16014172509999999</v>
      </c>
      <c r="K2845">
        <v>15.047359999999999</v>
      </c>
      <c r="L2845">
        <v>17.454699999999999</v>
      </c>
      <c r="M2845">
        <v>591.43462999999997</v>
      </c>
      <c r="N2845">
        <v>631.02254000000005</v>
      </c>
      <c r="O2845">
        <v>543.04940999999997</v>
      </c>
      <c r="P2845" t="s">
        <v>10751</v>
      </c>
      <c r="Q2845">
        <v>336.18790000000001</v>
      </c>
      <c r="R2845">
        <v>139.863</v>
      </c>
      <c r="S2845">
        <v>17.042100000000001</v>
      </c>
      <c r="T2845">
        <v>0.41952200000000001</v>
      </c>
      <c r="U2845">
        <v>2.7973000000000001E-2</v>
      </c>
      <c r="V2845">
        <v>41.777369999999998</v>
      </c>
      <c r="W2845" t="s">
        <v>10751</v>
      </c>
      <c r="X2845">
        <v>0.434</v>
      </c>
      <c r="Y2845">
        <v>0.56599999999999995</v>
      </c>
      <c r="Z2845">
        <v>0.26200000000000001</v>
      </c>
      <c r="AA2845">
        <v>8.6999999999999994E-2</v>
      </c>
      <c r="AB2845">
        <v>0.65100000000000002</v>
      </c>
      <c r="AC2845" t="s">
        <v>10751</v>
      </c>
      <c r="AD2845" t="s">
        <v>10751</v>
      </c>
      <c r="AE2845">
        <v>0.44</v>
      </c>
      <c r="AF2845" t="s">
        <v>10751</v>
      </c>
      <c r="AG2845" t="s">
        <v>10751</v>
      </c>
      <c r="AH2845" t="s">
        <v>10751</v>
      </c>
      <c r="AI2845">
        <v>0.56000000000000005</v>
      </c>
      <c r="AJ2845">
        <v>0.56000000000000005</v>
      </c>
      <c r="AK2845" t="s">
        <v>10751</v>
      </c>
      <c r="AL2845" t="s">
        <v>10751</v>
      </c>
      <c r="AM2845" t="s">
        <v>10751</v>
      </c>
      <c r="AN2845" t="s">
        <v>10751</v>
      </c>
      <c r="AO2845" t="s">
        <v>10751</v>
      </c>
      <c r="AP2845">
        <v>0.44</v>
      </c>
      <c r="AQ2845" t="s">
        <v>10751</v>
      </c>
      <c r="AR2845" t="s">
        <v>10751</v>
      </c>
      <c r="AS2845" t="s">
        <v>10751</v>
      </c>
      <c r="AT2845" t="s">
        <v>10751</v>
      </c>
      <c r="AU2845" t="s">
        <v>10751</v>
      </c>
      <c r="AV2845">
        <v>3.6</v>
      </c>
      <c r="AW2845" t="s">
        <v>10751</v>
      </c>
      <c r="AX2845">
        <v>7.9</v>
      </c>
      <c r="AY2845">
        <v>1</v>
      </c>
      <c r="AZ2845" t="s">
        <v>10751</v>
      </c>
      <c r="BA2845" t="s">
        <v>10751</v>
      </c>
      <c r="BB2845" t="s">
        <v>10751</v>
      </c>
      <c r="BC2845" t="s">
        <v>10751</v>
      </c>
      <c r="BD2845" t="s">
        <v>10751</v>
      </c>
    </row>
    <row r="2846" spans="1:56">
      <c r="A2846" t="s">
        <v>10754</v>
      </c>
      <c r="B2846">
        <v>5000</v>
      </c>
      <c r="C2846">
        <v>1983</v>
      </c>
      <c r="D2846">
        <v>69</v>
      </c>
      <c r="E2846">
        <v>6.7450000000000001E-3</v>
      </c>
      <c r="F2846">
        <v>17.959849999999999</v>
      </c>
      <c r="H2846">
        <v>15.29523</v>
      </c>
      <c r="I2846">
        <f t="shared" si="51"/>
        <v>0.10316632635</v>
      </c>
      <c r="K2846">
        <v>14.099080000000001</v>
      </c>
      <c r="L2846">
        <v>17.064710000000002</v>
      </c>
      <c r="M2846">
        <v>597.70324000000005</v>
      </c>
      <c r="N2846">
        <v>648.48587999999995</v>
      </c>
      <c r="O2846">
        <v>535.63557000000003</v>
      </c>
      <c r="P2846" t="s">
        <v>10751</v>
      </c>
      <c r="Q2846">
        <v>333.63740000000001</v>
      </c>
      <c r="R2846">
        <v>150.4752</v>
      </c>
      <c r="S2846">
        <v>14.927199999999999</v>
      </c>
      <c r="T2846">
        <v>0.45841700000000002</v>
      </c>
      <c r="U2846">
        <v>3.0095E-2</v>
      </c>
      <c r="V2846">
        <v>39.707619999999999</v>
      </c>
      <c r="W2846" t="s">
        <v>10751</v>
      </c>
      <c r="X2846">
        <v>0.65200000000000002</v>
      </c>
      <c r="Y2846">
        <v>0.34799999999999998</v>
      </c>
      <c r="Z2846">
        <v>0.23899999999999999</v>
      </c>
      <c r="AA2846">
        <v>8.3000000000000004E-2</v>
      </c>
      <c r="AB2846">
        <v>0.66100000000000003</v>
      </c>
      <c r="AC2846" t="s">
        <v>10751</v>
      </c>
      <c r="AD2846">
        <v>1.7000000000000001E-2</v>
      </c>
      <c r="AE2846">
        <v>0.73599999999999999</v>
      </c>
      <c r="AF2846" t="s">
        <v>10751</v>
      </c>
      <c r="AG2846" t="s">
        <v>10751</v>
      </c>
      <c r="AH2846" t="s">
        <v>10751</v>
      </c>
      <c r="AI2846">
        <v>0.26400000000000001</v>
      </c>
      <c r="AJ2846">
        <v>0.26400000000000001</v>
      </c>
      <c r="AK2846" t="s">
        <v>10751</v>
      </c>
      <c r="AL2846" t="s">
        <v>10751</v>
      </c>
      <c r="AM2846" t="s">
        <v>10751</v>
      </c>
      <c r="AN2846" t="s">
        <v>10751</v>
      </c>
      <c r="AO2846" t="s">
        <v>10751</v>
      </c>
      <c r="AP2846">
        <v>0.73599999999999999</v>
      </c>
      <c r="AQ2846" t="s">
        <v>10751</v>
      </c>
      <c r="AR2846" t="s">
        <v>10751</v>
      </c>
      <c r="AS2846" t="s">
        <v>10751</v>
      </c>
      <c r="AT2846" t="s">
        <v>10751</v>
      </c>
      <c r="AU2846" t="s">
        <v>10751</v>
      </c>
      <c r="AV2846">
        <v>3.7</v>
      </c>
      <c r="AW2846" t="s">
        <v>10751</v>
      </c>
      <c r="AX2846">
        <v>8</v>
      </c>
      <c r="AY2846">
        <v>1</v>
      </c>
      <c r="AZ2846" t="s">
        <v>10751</v>
      </c>
      <c r="BA2846" t="s">
        <v>10751</v>
      </c>
      <c r="BB2846" t="s">
        <v>10751</v>
      </c>
      <c r="BC2846" t="s">
        <v>10751</v>
      </c>
      <c r="BD2846" t="s">
        <v>10751</v>
      </c>
    </row>
    <row r="2847" spans="1:56">
      <c r="A2847" t="s">
        <v>10754</v>
      </c>
      <c r="B2847">
        <v>5000</v>
      </c>
      <c r="C2847">
        <v>1984</v>
      </c>
      <c r="D2847">
        <v>85</v>
      </c>
      <c r="E2847">
        <v>6.0899999999999999E-3</v>
      </c>
      <c r="F2847">
        <v>17.397739999999999</v>
      </c>
      <c r="H2847">
        <v>14.8218</v>
      </c>
      <c r="I2847">
        <f t="shared" si="51"/>
        <v>9.0264761999999998E-2</v>
      </c>
      <c r="K2847">
        <v>13.605740000000001</v>
      </c>
      <c r="L2847">
        <v>16.639520000000001</v>
      </c>
      <c r="M2847">
        <v>609.08074999999997</v>
      </c>
      <c r="N2847">
        <v>663.50995999999998</v>
      </c>
      <c r="O2847">
        <v>542.55615</v>
      </c>
      <c r="P2847" t="s">
        <v>10751</v>
      </c>
      <c r="Q2847">
        <v>322.36709999999999</v>
      </c>
      <c r="R2847">
        <v>155.31370000000001</v>
      </c>
      <c r="S2847">
        <v>14.517099999999999</v>
      </c>
      <c r="T2847">
        <v>0.48677399999999998</v>
      </c>
      <c r="U2847">
        <v>3.1063E-2</v>
      </c>
      <c r="V2847">
        <v>37.919960000000003</v>
      </c>
      <c r="W2847" t="s">
        <v>10751</v>
      </c>
      <c r="X2847">
        <v>0.748</v>
      </c>
      <c r="Y2847">
        <v>0.252</v>
      </c>
      <c r="Z2847">
        <v>0.26800000000000002</v>
      </c>
      <c r="AA2847">
        <v>4.8000000000000001E-2</v>
      </c>
      <c r="AB2847">
        <v>0.68400000000000005</v>
      </c>
      <c r="AC2847" t="s">
        <v>10751</v>
      </c>
      <c r="AD2847" t="s">
        <v>10751</v>
      </c>
      <c r="AE2847">
        <v>0.85299999999999998</v>
      </c>
      <c r="AF2847" t="s">
        <v>10751</v>
      </c>
      <c r="AG2847" t="s">
        <v>10751</v>
      </c>
      <c r="AH2847" t="s">
        <v>10751</v>
      </c>
      <c r="AI2847">
        <v>0.14699999999999999</v>
      </c>
      <c r="AJ2847">
        <v>0.14699999999999999</v>
      </c>
      <c r="AK2847" t="s">
        <v>10751</v>
      </c>
      <c r="AL2847" t="s">
        <v>10751</v>
      </c>
      <c r="AM2847" t="s">
        <v>10751</v>
      </c>
      <c r="AN2847" t="s">
        <v>10751</v>
      </c>
      <c r="AO2847" t="s">
        <v>10751</v>
      </c>
      <c r="AP2847">
        <v>0.85299999999999998</v>
      </c>
      <c r="AQ2847" t="s">
        <v>10751</v>
      </c>
      <c r="AR2847" t="s">
        <v>10751</v>
      </c>
      <c r="AS2847" t="s">
        <v>10751</v>
      </c>
      <c r="AT2847" t="s">
        <v>10751</v>
      </c>
      <c r="AU2847" t="s">
        <v>10751</v>
      </c>
      <c r="AV2847">
        <v>3.8</v>
      </c>
      <c r="AW2847" t="s">
        <v>10751</v>
      </c>
      <c r="AX2847">
        <v>8</v>
      </c>
      <c r="AY2847">
        <v>1</v>
      </c>
      <c r="AZ2847" t="s">
        <v>10751</v>
      </c>
      <c r="BA2847" t="s">
        <v>10751</v>
      </c>
      <c r="BB2847" t="s">
        <v>10751</v>
      </c>
      <c r="BC2847" t="s">
        <v>10751</v>
      </c>
      <c r="BD2847" t="s">
        <v>10751</v>
      </c>
    </row>
    <row r="2848" spans="1:56">
      <c r="A2848" t="s">
        <v>10754</v>
      </c>
      <c r="B2848">
        <v>5000</v>
      </c>
      <c r="C2848">
        <v>1985</v>
      </c>
      <c r="D2848">
        <v>92</v>
      </c>
      <c r="E2848">
        <v>6.3699999999999998E-3</v>
      </c>
      <c r="F2848">
        <v>16.335139999999999</v>
      </c>
      <c r="H2848">
        <v>13.91888</v>
      </c>
      <c r="I2848">
        <f t="shared" si="51"/>
        <v>8.8663265599999999E-2</v>
      </c>
      <c r="K2848">
        <v>12.746359999999999</v>
      </c>
      <c r="L2848">
        <v>15.68202</v>
      </c>
      <c r="M2848">
        <v>642.84641999999997</v>
      </c>
      <c r="N2848">
        <v>701.96743000000004</v>
      </c>
      <c r="O2848">
        <v>570.5874</v>
      </c>
      <c r="P2848" t="s">
        <v>10751</v>
      </c>
      <c r="Q2848">
        <v>322.322</v>
      </c>
      <c r="R2848">
        <v>161.79339999999999</v>
      </c>
      <c r="S2848">
        <v>14.033300000000001</v>
      </c>
      <c r="T2848">
        <v>0.50469600000000003</v>
      </c>
      <c r="U2848">
        <v>3.2358999999999999E-2</v>
      </c>
      <c r="V2848">
        <v>35.475960000000001</v>
      </c>
      <c r="W2848" t="s">
        <v>10751</v>
      </c>
      <c r="X2848">
        <v>0.85899999999999999</v>
      </c>
      <c r="Y2848">
        <v>0.14099999999999999</v>
      </c>
      <c r="Z2848">
        <v>0.28000000000000003</v>
      </c>
      <c r="AA2848">
        <v>0.108</v>
      </c>
      <c r="AB2848">
        <v>0.61199999999999999</v>
      </c>
      <c r="AC2848" t="s">
        <v>10751</v>
      </c>
      <c r="AD2848" t="s">
        <v>10751</v>
      </c>
      <c r="AE2848">
        <v>0.93200000000000005</v>
      </c>
      <c r="AF2848" t="s">
        <v>10751</v>
      </c>
      <c r="AG2848" t="s">
        <v>10751</v>
      </c>
      <c r="AH2848" t="s">
        <v>10751</v>
      </c>
      <c r="AI2848">
        <v>6.8000000000000005E-2</v>
      </c>
      <c r="AJ2848">
        <v>6.8000000000000005E-2</v>
      </c>
      <c r="AK2848" t="s">
        <v>10751</v>
      </c>
      <c r="AL2848" t="s">
        <v>10751</v>
      </c>
      <c r="AM2848" t="s">
        <v>10751</v>
      </c>
      <c r="AN2848" t="s">
        <v>10751</v>
      </c>
      <c r="AO2848" t="s">
        <v>10751</v>
      </c>
      <c r="AP2848">
        <v>0.93200000000000005</v>
      </c>
      <c r="AQ2848" t="s">
        <v>10751</v>
      </c>
      <c r="AR2848" t="s">
        <v>10751</v>
      </c>
      <c r="AS2848" t="s">
        <v>10751</v>
      </c>
      <c r="AT2848" t="s">
        <v>10751</v>
      </c>
      <c r="AU2848" t="s">
        <v>10751</v>
      </c>
      <c r="AV2848">
        <v>3.6</v>
      </c>
      <c r="AW2848" t="s">
        <v>10751</v>
      </c>
      <c r="AX2848">
        <v>8</v>
      </c>
      <c r="AY2848">
        <v>1</v>
      </c>
      <c r="AZ2848" t="s">
        <v>10751</v>
      </c>
      <c r="BA2848" t="s">
        <v>10751</v>
      </c>
      <c r="BB2848" t="s">
        <v>10751</v>
      </c>
      <c r="BC2848" t="s">
        <v>10751</v>
      </c>
      <c r="BD2848" t="s">
        <v>10751</v>
      </c>
    </row>
    <row r="2849" spans="1:56">
      <c r="A2849" t="s">
        <v>10754</v>
      </c>
      <c r="B2849">
        <v>5000</v>
      </c>
      <c r="C2849">
        <v>1986</v>
      </c>
      <c r="D2849">
        <v>93</v>
      </c>
      <c r="E2849">
        <v>6.038E-3</v>
      </c>
      <c r="F2849">
        <v>16.29138</v>
      </c>
      <c r="H2849">
        <v>13.840870000000001</v>
      </c>
      <c r="I2849">
        <f t="shared" si="51"/>
        <v>8.3571173060000004E-2</v>
      </c>
      <c r="K2849">
        <v>12.65723</v>
      </c>
      <c r="L2849">
        <v>15.575839999999999</v>
      </c>
      <c r="M2849">
        <v>644.51346999999998</v>
      </c>
      <c r="N2849">
        <v>704.77656999999999</v>
      </c>
      <c r="O2849">
        <v>572.73239000000001</v>
      </c>
      <c r="P2849" t="s">
        <v>10751</v>
      </c>
      <c r="Q2849">
        <v>320.6601</v>
      </c>
      <c r="R2849">
        <v>161.875</v>
      </c>
      <c r="S2849">
        <v>13.453099999999999</v>
      </c>
      <c r="T2849">
        <v>0.50675000000000003</v>
      </c>
      <c r="U2849">
        <v>3.2375000000000001E-2</v>
      </c>
      <c r="V2849">
        <v>35.139659999999999</v>
      </c>
      <c r="W2849" t="s">
        <v>10751</v>
      </c>
      <c r="X2849">
        <v>0.89600000000000002</v>
      </c>
      <c r="Y2849">
        <v>0.104</v>
      </c>
      <c r="Z2849">
        <v>0.222</v>
      </c>
      <c r="AA2849">
        <v>0.13800000000000001</v>
      </c>
      <c r="AB2849">
        <v>0.64</v>
      </c>
      <c r="AC2849" t="s">
        <v>10751</v>
      </c>
      <c r="AD2849" t="s">
        <v>10751</v>
      </c>
      <c r="AE2849">
        <v>0.92</v>
      </c>
      <c r="AF2849" t="s">
        <v>10751</v>
      </c>
      <c r="AG2849">
        <v>4.2000000000000003E-2</v>
      </c>
      <c r="AH2849" t="s">
        <v>10751</v>
      </c>
      <c r="AI2849">
        <v>3.7999999999999999E-2</v>
      </c>
      <c r="AJ2849">
        <v>3.7999999999999999E-2</v>
      </c>
      <c r="AK2849" t="s">
        <v>10751</v>
      </c>
      <c r="AL2849" t="s">
        <v>10751</v>
      </c>
      <c r="AM2849" t="s">
        <v>10751</v>
      </c>
      <c r="AN2849" t="s">
        <v>10751</v>
      </c>
      <c r="AO2849" t="s">
        <v>10751</v>
      </c>
      <c r="AP2849">
        <v>0.96199999999999997</v>
      </c>
      <c r="AQ2849" t="s">
        <v>10751</v>
      </c>
      <c r="AR2849" t="s">
        <v>10751</v>
      </c>
      <c r="AS2849" t="s">
        <v>10751</v>
      </c>
      <c r="AT2849" t="s">
        <v>10751</v>
      </c>
      <c r="AU2849" t="s">
        <v>10751</v>
      </c>
      <c r="AV2849">
        <v>3.6</v>
      </c>
      <c r="AW2849" t="s">
        <v>10751</v>
      </c>
      <c r="AX2849">
        <v>8</v>
      </c>
      <c r="AY2849">
        <v>1</v>
      </c>
      <c r="AZ2849" t="s">
        <v>10751</v>
      </c>
      <c r="BA2849" t="s">
        <v>10751</v>
      </c>
      <c r="BB2849" t="s">
        <v>10751</v>
      </c>
      <c r="BC2849" t="s">
        <v>10751</v>
      </c>
      <c r="BD2849" t="s">
        <v>10751</v>
      </c>
    </row>
    <row r="2850" spans="1:56">
      <c r="A2850" t="s">
        <v>10754</v>
      </c>
      <c r="B2850">
        <v>5000</v>
      </c>
      <c r="C2850">
        <v>1987</v>
      </c>
      <c r="D2850">
        <v>74</v>
      </c>
      <c r="E2850">
        <v>4.9820000000000003E-3</v>
      </c>
      <c r="F2850">
        <v>16.019210000000001</v>
      </c>
      <c r="H2850">
        <v>13.553100000000001</v>
      </c>
      <c r="I2850">
        <f t="shared" si="51"/>
        <v>6.7521544200000005E-2</v>
      </c>
      <c r="K2850">
        <v>12.536239999999999</v>
      </c>
      <c r="L2850">
        <v>14.960710000000001</v>
      </c>
      <c r="M2850">
        <v>657.04053999999996</v>
      </c>
      <c r="N2850">
        <v>710.35059000000001</v>
      </c>
      <c r="O2850">
        <v>595.20370000000003</v>
      </c>
      <c r="P2850" t="s">
        <v>10751</v>
      </c>
      <c r="Q2850">
        <v>332.22710000000001</v>
      </c>
      <c r="R2850">
        <v>183.1952</v>
      </c>
      <c r="S2850">
        <v>12.7258</v>
      </c>
      <c r="T2850">
        <v>0.54963200000000001</v>
      </c>
      <c r="U2850">
        <v>3.6638999999999998E-2</v>
      </c>
      <c r="V2850">
        <v>34.189120000000003</v>
      </c>
      <c r="W2850" t="s">
        <v>10751</v>
      </c>
      <c r="X2850">
        <v>0.95399999999999996</v>
      </c>
      <c r="Y2850">
        <v>4.5999999999999999E-2</v>
      </c>
      <c r="Z2850">
        <v>0.315</v>
      </c>
      <c r="AA2850">
        <v>0.215</v>
      </c>
      <c r="AB2850">
        <v>0.47</v>
      </c>
      <c r="AC2850" t="s">
        <v>10751</v>
      </c>
      <c r="AD2850" t="s">
        <v>10751</v>
      </c>
      <c r="AE2850">
        <v>0.189</v>
      </c>
      <c r="AF2850" t="s">
        <v>10751</v>
      </c>
      <c r="AG2850">
        <v>0.20499999999999999</v>
      </c>
      <c r="AH2850">
        <v>0.58699999999999997</v>
      </c>
      <c r="AI2850">
        <v>0.02</v>
      </c>
      <c r="AJ2850">
        <v>0.02</v>
      </c>
      <c r="AK2850" t="s">
        <v>10751</v>
      </c>
      <c r="AL2850" t="s">
        <v>10751</v>
      </c>
      <c r="AM2850" t="s">
        <v>10751</v>
      </c>
      <c r="AN2850" t="s">
        <v>10751</v>
      </c>
      <c r="AO2850" t="s">
        <v>10751</v>
      </c>
      <c r="AP2850">
        <v>0.98</v>
      </c>
      <c r="AQ2850" t="s">
        <v>10751</v>
      </c>
      <c r="AR2850" t="s">
        <v>10751</v>
      </c>
      <c r="AS2850" t="s">
        <v>10751</v>
      </c>
      <c r="AT2850" t="s">
        <v>10751</v>
      </c>
      <c r="AU2850" t="s">
        <v>10751</v>
      </c>
      <c r="AV2850">
        <v>3.5</v>
      </c>
      <c r="AW2850" t="s">
        <v>10751</v>
      </c>
      <c r="AX2850">
        <v>7.9</v>
      </c>
      <c r="AY2850">
        <v>1</v>
      </c>
      <c r="AZ2850" t="s">
        <v>10751</v>
      </c>
      <c r="BA2850" t="s">
        <v>10751</v>
      </c>
      <c r="BB2850" t="s">
        <v>10751</v>
      </c>
      <c r="BC2850" t="s">
        <v>10751</v>
      </c>
      <c r="BD2850" t="s">
        <v>10751</v>
      </c>
    </row>
    <row r="2851" spans="1:56">
      <c r="A2851" t="s">
        <v>10754</v>
      </c>
      <c r="B2851">
        <v>5000</v>
      </c>
      <c r="C2851">
        <v>1988</v>
      </c>
      <c r="D2851">
        <v>165</v>
      </c>
      <c r="E2851">
        <v>1.0761E-2</v>
      </c>
      <c r="F2851">
        <v>16.420290000000001</v>
      </c>
      <c r="H2851">
        <v>13.876810000000001</v>
      </c>
      <c r="I2851">
        <f t="shared" si="51"/>
        <v>0.14932835241</v>
      </c>
      <c r="K2851">
        <v>12.59365</v>
      </c>
      <c r="L2851">
        <v>15.68679</v>
      </c>
      <c r="M2851">
        <v>641.91827999999998</v>
      </c>
      <c r="N2851">
        <v>707.32312999999999</v>
      </c>
      <c r="O2851">
        <v>567.85159999999996</v>
      </c>
      <c r="P2851" t="s">
        <v>10751</v>
      </c>
      <c r="Q2851">
        <v>342.12920000000003</v>
      </c>
      <c r="R2851">
        <v>193.48249999999999</v>
      </c>
      <c r="S2851">
        <v>12.2926</v>
      </c>
      <c r="T2851">
        <v>0.56453799999999998</v>
      </c>
      <c r="U2851">
        <v>3.8697000000000002E-2</v>
      </c>
      <c r="V2851">
        <v>34.98171</v>
      </c>
      <c r="W2851" t="s">
        <v>10751</v>
      </c>
      <c r="X2851">
        <v>0.748</v>
      </c>
      <c r="Y2851">
        <v>0.252</v>
      </c>
      <c r="Z2851">
        <v>0.17799999999999999</v>
      </c>
      <c r="AA2851">
        <v>0.20799999999999999</v>
      </c>
      <c r="AB2851">
        <v>0.61399999999999999</v>
      </c>
      <c r="AC2851" t="s">
        <v>10751</v>
      </c>
      <c r="AD2851" t="s">
        <v>10751</v>
      </c>
      <c r="AE2851">
        <v>1.2999999999999999E-2</v>
      </c>
      <c r="AF2851" t="s">
        <v>10751</v>
      </c>
      <c r="AG2851">
        <v>0.255</v>
      </c>
      <c r="AH2851">
        <v>0.71199999999999997</v>
      </c>
      <c r="AI2851">
        <v>2.1000000000000001E-2</v>
      </c>
      <c r="AJ2851">
        <v>2.1000000000000001E-2</v>
      </c>
      <c r="AK2851" t="s">
        <v>10751</v>
      </c>
      <c r="AL2851" t="s">
        <v>10751</v>
      </c>
      <c r="AM2851" t="s">
        <v>10751</v>
      </c>
      <c r="AN2851" t="s">
        <v>10751</v>
      </c>
      <c r="AO2851" t="s">
        <v>10751</v>
      </c>
      <c r="AP2851">
        <v>0.97899999999999998</v>
      </c>
      <c r="AQ2851" t="s">
        <v>10751</v>
      </c>
      <c r="AR2851" t="s">
        <v>10751</v>
      </c>
      <c r="AS2851" t="s">
        <v>10751</v>
      </c>
      <c r="AT2851" t="s">
        <v>10751</v>
      </c>
      <c r="AU2851" t="s">
        <v>10751</v>
      </c>
      <c r="AV2851">
        <v>3.8</v>
      </c>
      <c r="AW2851" t="s">
        <v>10751</v>
      </c>
      <c r="AX2851">
        <v>8</v>
      </c>
      <c r="AY2851">
        <v>0.90100000000000002</v>
      </c>
      <c r="AZ2851">
        <v>9.9000000000000005E-2</v>
      </c>
      <c r="BA2851" t="s">
        <v>10751</v>
      </c>
      <c r="BB2851" t="s">
        <v>10751</v>
      </c>
      <c r="BC2851" t="s">
        <v>10751</v>
      </c>
      <c r="BD2851" t="s">
        <v>10751</v>
      </c>
    </row>
    <row r="2852" spans="1:56">
      <c r="A2852" t="s">
        <v>10754</v>
      </c>
      <c r="B2852">
        <v>5000</v>
      </c>
      <c r="C2852">
        <v>1989</v>
      </c>
      <c r="D2852">
        <v>129</v>
      </c>
      <c r="E2852">
        <v>8.9350000000000002E-3</v>
      </c>
      <c r="F2852">
        <v>16.017320000000002</v>
      </c>
      <c r="H2852">
        <v>13.47673</v>
      </c>
      <c r="I2852">
        <f t="shared" si="51"/>
        <v>0.12041458255</v>
      </c>
      <c r="K2852">
        <v>12.3644</v>
      </c>
      <c r="L2852">
        <v>14.96078</v>
      </c>
      <c r="M2852">
        <v>660.44889999999998</v>
      </c>
      <c r="N2852">
        <v>719.87258999999995</v>
      </c>
      <c r="O2852">
        <v>594.92645000000005</v>
      </c>
      <c r="P2852" t="s">
        <v>10751</v>
      </c>
      <c r="Q2852">
        <v>322.54180000000002</v>
      </c>
      <c r="R2852">
        <v>186.6643</v>
      </c>
      <c r="S2852">
        <v>12.138500000000001</v>
      </c>
      <c r="T2852">
        <v>0.58756799999999998</v>
      </c>
      <c r="U2852">
        <v>3.7332999999999998E-2</v>
      </c>
      <c r="V2852">
        <v>34.048870000000001</v>
      </c>
      <c r="W2852" t="s">
        <v>10751</v>
      </c>
      <c r="X2852">
        <v>0.78900000000000003</v>
      </c>
      <c r="Y2852">
        <v>0.21099999999999999</v>
      </c>
      <c r="Z2852">
        <v>0.27400000000000002</v>
      </c>
      <c r="AA2852">
        <v>0.157</v>
      </c>
      <c r="AB2852">
        <v>0.56899999999999995</v>
      </c>
      <c r="AC2852" t="s">
        <v>10751</v>
      </c>
      <c r="AD2852" t="s">
        <v>10751</v>
      </c>
      <c r="AE2852" t="s">
        <v>10751</v>
      </c>
      <c r="AF2852" t="s">
        <v>10751</v>
      </c>
      <c r="AG2852">
        <v>0.435</v>
      </c>
      <c r="AH2852">
        <v>0.55100000000000005</v>
      </c>
      <c r="AI2852">
        <v>1.4E-2</v>
      </c>
      <c r="AJ2852">
        <v>1.4E-2</v>
      </c>
      <c r="AK2852" t="s">
        <v>10751</v>
      </c>
      <c r="AL2852" t="s">
        <v>10751</v>
      </c>
      <c r="AM2852" t="s">
        <v>10751</v>
      </c>
      <c r="AN2852" t="s">
        <v>10751</v>
      </c>
      <c r="AO2852" t="s">
        <v>10751</v>
      </c>
      <c r="AP2852">
        <v>0.98599999999999999</v>
      </c>
      <c r="AQ2852" t="s">
        <v>10751</v>
      </c>
      <c r="AR2852" t="s">
        <v>10751</v>
      </c>
      <c r="AS2852" t="s">
        <v>10751</v>
      </c>
      <c r="AT2852" t="s">
        <v>10751</v>
      </c>
      <c r="AU2852" t="s">
        <v>10751</v>
      </c>
      <c r="AV2852">
        <v>3.9</v>
      </c>
      <c r="AW2852" t="s">
        <v>10751</v>
      </c>
      <c r="AX2852">
        <v>7.7</v>
      </c>
      <c r="AY2852">
        <v>0.82699999999999996</v>
      </c>
      <c r="AZ2852">
        <v>0.17299999999999999</v>
      </c>
      <c r="BA2852" t="s">
        <v>10751</v>
      </c>
      <c r="BB2852" t="s">
        <v>10751</v>
      </c>
      <c r="BC2852" t="s">
        <v>10751</v>
      </c>
      <c r="BD2852" t="s">
        <v>10751</v>
      </c>
    </row>
    <row r="2853" spans="1:56">
      <c r="A2853" t="s">
        <v>10754</v>
      </c>
      <c r="B2853">
        <v>5000</v>
      </c>
      <c r="C2853">
        <v>1990</v>
      </c>
      <c r="D2853">
        <v>223</v>
      </c>
      <c r="E2853">
        <v>1.7693E-2</v>
      </c>
      <c r="F2853">
        <v>16.438600000000001</v>
      </c>
      <c r="H2853">
        <v>13.836980000000001</v>
      </c>
      <c r="I2853">
        <f t="shared" si="51"/>
        <v>0.24481768714000002</v>
      </c>
      <c r="K2853">
        <v>12.359</v>
      </c>
      <c r="L2853">
        <v>15.88571</v>
      </c>
      <c r="M2853">
        <v>642.81876</v>
      </c>
      <c r="N2853">
        <v>719.69099000000006</v>
      </c>
      <c r="O2853">
        <v>559.91711999999995</v>
      </c>
      <c r="P2853" t="s">
        <v>10751</v>
      </c>
      <c r="Q2853">
        <v>337.47789999999998</v>
      </c>
      <c r="R2853">
        <v>198.4222</v>
      </c>
      <c r="S2853">
        <v>10.8834</v>
      </c>
      <c r="T2853">
        <v>0.59123700000000001</v>
      </c>
      <c r="U2853">
        <v>3.9683999999999997E-2</v>
      </c>
      <c r="V2853">
        <v>34.853259999999999</v>
      </c>
      <c r="W2853" t="s">
        <v>10751</v>
      </c>
      <c r="X2853">
        <v>0.65500000000000003</v>
      </c>
      <c r="Y2853">
        <v>0.34499999999999997</v>
      </c>
      <c r="Z2853">
        <v>0.13400000000000001</v>
      </c>
      <c r="AA2853">
        <v>3.9E-2</v>
      </c>
      <c r="AB2853">
        <v>0.82699999999999996</v>
      </c>
      <c r="AC2853" t="s">
        <v>10751</v>
      </c>
      <c r="AD2853" t="s">
        <v>10751</v>
      </c>
      <c r="AE2853" t="s">
        <v>10751</v>
      </c>
      <c r="AF2853" t="s">
        <v>10751</v>
      </c>
      <c r="AG2853">
        <v>0.23899999999999999</v>
      </c>
      <c r="AH2853">
        <v>0.753</v>
      </c>
      <c r="AI2853">
        <v>8.0000000000000002E-3</v>
      </c>
      <c r="AJ2853">
        <v>8.0000000000000002E-3</v>
      </c>
      <c r="AK2853" t="s">
        <v>10751</v>
      </c>
      <c r="AL2853" t="s">
        <v>10751</v>
      </c>
      <c r="AM2853" t="s">
        <v>10751</v>
      </c>
      <c r="AN2853" t="s">
        <v>10751</v>
      </c>
      <c r="AO2853" t="s">
        <v>10751</v>
      </c>
      <c r="AP2853">
        <v>0.99199999999999999</v>
      </c>
      <c r="AQ2853" t="s">
        <v>10751</v>
      </c>
      <c r="AR2853" t="s">
        <v>10751</v>
      </c>
      <c r="AS2853" t="s">
        <v>10751</v>
      </c>
      <c r="AT2853" t="s">
        <v>10751</v>
      </c>
      <c r="AU2853" t="s">
        <v>10751</v>
      </c>
      <c r="AV2853">
        <v>4</v>
      </c>
      <c r="AW2853" t="s">
        <v>10751</v>
      </c>
      <c r="AX2853">
        <v>7.9</v>
      </c>
      <c r="AY2853">
        <v>0.92100000000000004</v>
      </c>
      <c r="AZ2853">
        <v>7.9000000000000001E-2</v>
      </c>
      <c r="BA2853" t="s">
        <v>10751</v>
      </c>
      <c r="BB2853" t="s">
        <v>10751</v>
      </c>
      <c r="BC2853" t="s">
        <v>10751</v>
      </c>
      <c r="BD2853" t="s">
        <v>10751</v>
      </c>
    </row>
    <row r="2854" spans="1:56">
      <c r="A2854" t="s">
        <v>10754</v>
      </c>
      <c r="B2854">
        <v>5000</v>
      </c>
      <c r="C2854">
        <v>1991</v>
      </c>
      <c r="D2854">
        <v>138</v>
      </c>
      <c r="E2854">
        <v>1.1011999999999999E-2</v>
      </c>
      <c r="F2854">
        <v>16.15776</v>
      </c>
      <c r="H2854">
        <v>13.548920000000001</v>
      </c>
      <c r="I2854">
        <f t="shared" si="51"/>
        <v>0.14920070703999999</v>
      </c>
      <c r="K2854">
        <v>12.16642</v>
      </c>
      <c r="L2854">
        <v>15.387600000000001</v>
      </c>
      <c r="M2854">
        <v>656.57357000000002</v>
      </c>
      <c r="N2854">
        <v>731.18245999999999</v>
      </c>
      <c r="O2854">
        <v>578.11787000000004</v>
      </c>
      <c r="P2854" t="s">
        <v>10751</v>
      </c>
      <c r="Q2854">
        <v>333.01819999999998</v>
      </c>
      <c r="R2854">
        <v>197.81450000000001</v>
      </c>
      <c r="S2854">
        <v>11.0001</v>
      </c>
      <c r="T2854">
        <v>0.59794199999999997</v>
      </c>
      <c r="U2854">
        <v>3.9563000000000001E-2</v>
      </c>
      <c r="V2854">
        <v>34.058300000000003</v>
      </c>
      <c r="W2854" t="s">
        <v>10751</v>
      </c>
      <c r="X2854">
        <v>0.86899999999999999</v>
      </c>
      <c r="Y2854">
        <v>0.13100000000000001</v>
      </c>
      <c r="Z2854">
        <v>0.17499999999999999</v>
      </c>
      <c r="AA2854">
        <v>4.2999999999999997E-2</v>
      </c>
      <c r="AB2854">
        <v>0.78200000000000003</v>
      </c>
      <c r="AC2854" t="s">
        <v>10751</v>
      </c>
      <c r="AD2854" t="s">
        <v>10751</v>
      </c>
      <c r="AE2854" t="s">
        <v>10751</v>
      </c>
      <c r="AF2854" t="s">
        <v>10751</v>
      </c>
      <c r="AG2854">
        <v>0.312</v>
      </c>
      <c r="AH2854">
        <v>0.67900000000000005</v>
      </c>
      <c r="AI2854">
        <v>8.9999999999999993E-3</v>
      </c>
      <c r="AJ2854">
        <v>8.9999999999999993E-3</v>
      </c>
      <c r="AK2854" t="s">
        <v>10751</v>
      </c>
      <c r="AL2854" t="s">
        <v>10751</v>
      </c>
      <c r="AM2854" t="s">
        <v>10751</v>
      </c>
      <c r="AN2854" t="s">
        <v>10751</v>
      </c>
      <c r="AO2854" t="s">
        <v>10751</v>
      </c>
      <c r="AP2854">
        <v>0.99099999999999999</v>
      </c>
      <c r="AQ2854" t="s">
        <v>10751</v>
      </c>
      <c r="AR2854" t="s">
        <v>10751</v>
      </c>
      <c r="AS2854" t="s">
        <v>10751</v>
      </c>
      <c r="AT2854" t="s">
        <v>10751</v>
      </c>
      <c r="AU2854" t="s">
        <v>10751</v>
      </c>
      <c r="AV2854">
        <v>4.0999999999999996</v>
      </c>
      <c r="AW2854" t="s">
        <v>10751</v>
      </c>
      <c r="AX2854">
        <v>7.9</v>
      </c>
      <c r="AY2854">
        <v>0.879</v>
      </c>
      <c r="AZ2854">
        <v>0.121</v>
      </c>
      <c r="BA2854" t="s">
        <v>10751</v>
      </c>
      <c r="BB2854" t="s">
        <v>10751</v>
      </c>
      <c r="BC2854" t="s">
        <v>10751</v>
      </c>
      <c r="BD2854" t="s">
        <v>10751</v>
      </c>
    </row>
    <row r="2855" spans="1:56">
      <c r="A2855" t="s">
        <v>10754</v>
      </c>
      <c r="B2855">
        <v>5000</v>
      </c>
      <c r="C2855">
        <v>1992</v>
      </c>
      <c r="D2855">
        <v>235</v>
      </c>
      <c r="E2855">
        <v>1.9328000000000001E-2</v>
      </c>
      <c r="F2855">
        <v>16.72795</v>
      </c>
      <c r="H2855">
        <v>14.01553</v>
      </c>
      <c r="I2855">
        <f t="shared" si="51"/>
        <v>0.27089216384000003</v>
      </c>
      <c r="K2855">
        <v>12.390269999999999</v>
      </c>
      <c r="L2855">
        <v>16.198869999999999</v>
      </c>
      <c r="M2855">
        <v>634.36566000000005</v>
      </c>
      <c r="N2855">
        <v>717.58081000000004</v>
      </c>
      <c r="O2855">
        <v>548.85925999999995</v>
      </c>
      <c r="P2855" t="s">
        <v>10751</v>
      </c>
      <c r="Q2855">
        <v>330.28590000000003</v>
      </c>
      <c r="R2855">
        <v>188.71039999999999</v>
      </c>
      <c r="S2855">
        <v>11.1754</v>
      </c>
      <c r="T2855">
        <v>0.57089599999999996</v>
      </c>
      <c r="U2855">
        <v>3.7741999999999998E-2</v>
      </c>
      <c r="V2855">
        <v>35.21725</v>
      </c>
      <c r="W2855" t="s">
        <v>10751</v>
      </c>
      <c r="X2855">
        <v>0.78200000000000003</v>
      </c>
      <c r="Y2855">
        <v>0.218</v>
      </c>
      <c r="Z2855">
        <v>0.14699999999999999</v>
      </c>
      <c r="AA2855">
        <v>2E-3</v>
      </c>
      <c r="AB2855">
        <v>0.85099999999999998</v>
      </c>
      <c r="AC2855" t="s">
        <v>10751</v>
      </c>
      <c r="AD2855" t="s">
        <v>10751</v>
      </c>
      <c r="AE2855" t="s">
        <v>10751</v>
      </c>
      <c r="AF2855" t="s">
        <v>10751</v>
      </c>
      <c r="AG2855">
        <v>0.438</v>
      </c>
      <c r="AH2855">
        <v>0.55800000000000005</v>
      </c>
      <c r="AI2855">
        <v>4.0000000000000001E-3</v>
      </c>
      <c r="AJ2855">
        <v>4.0000000000000001E-3</v>
      </c>
      <c r="AK2855" t="s">
        <v>10751</v>
      </c>
      <c r="AL2855" t="s">
        <v>10751</v>
      </c>
      <c r="AM2855" t="s">
        <v>10751</v>
      </c>
      <c r="AN2855" t="s">
        <v>10751</v>
      </c>
      <c r="AO2855" t="s">
        <v>10751</v>
      </c>
      <c r="AP2855">
        <v>0.996</v>
      </c>
      <c r="AQ2855" t="s">
        <v>10751</v>
      </c>
      <c r="AR2855" t="s">
        <v>10751</v>
      </c>
      <c r="AS2855" t="s">
        <v>10751</v>
      </c>
      <c r="AT2855" t="s">
        <v>10751</v>
      </c>
      <c r="AU2855" t="s">
        <v>10751</v>
      </c>
      <c r="AV2855">
        <v>4.0999999999999996</v>
      </c>
      <c r="AW2855" t="s">
        <v>10751</v>
      </c>
      <c r="AX2855">
        <v>7.7</v>
      </c>
      <c r="AY2855">
        <v>0.89800000000000002</v>
      </c>
      <c r="AZ2855">
        <v>0.10199999999999999</v>
      </c>
      <c r="BA2855" t="s">
        <v>10751</v>
      </c>
      <c r="BB2855" t="s">
        <v>10751</v>
      </c>
      <c r="BC2855" t="s">
        <v>10751</v>
      </c>
      <c r="BD2855" t="s">
        <v>10751</v>
      </c>
    </row>
    <row r="2856" spans="1:56">
      <c r="A2856" t="s">
        <v>10754</v>
      </c>
      <c r="B2856">
        <v>5000</v>
      </c>
      <c r="C2856">
        <v>1993</v>
      </c>
      <c r="D2856">
        <v>258</v>
      </c>
      <c r="E2856">
        <v>1.9521E-2</v>
      </c>
      <c r="F2856">
        <v>16.909120000000001</v>
      </c>
      <c r="H2856">
        <v>14.123939999999999</v>
      </c>
      <c r="I2856">
        <f t="shared" si="51"/>
        <v>0.27571343273999999</v>
      </c>
      <c r="K2856">
        <v>12.47953</v>
      </c>
      <c r="L2856">
        <v>16.27421</v>
      </c>
      <c r="M2856">
        <v>629.21552999999994</v>
      </c>
      <c r="N2856">
        <v>712.12597000000005</v>
      </c>
      <c r="O2856">
        <v>546.07879000000003</v>
      </c>
      <c r="P2856" t="s">
        <v>10751</v>
      </c>
      <c r="Q2856">
        <v>333.47539999999998</v>
      </c>
      <c r="R2856">
        <v>199.27019999999999</v>
      </c>
      <c r="S2856">
        <v>10.0495</v>
      </c>
      <c r="T2856">
        <v>0.59907100000000002</v>
      </c>
      <c r="U2856">
        <v>3.9854000000000001E-2</v>
      </c>
      <c r="V2856">
        <v>35.44164</v>
      </c>
      <c r="W2856" t="s">
        <v>10751</v>
      </c>
      <c r="X2856">
        <v>0.86599999999999999</v>
      </c>
      <c r="Y2856">
        <v>0.13400000000000001</v>
      </c>
      <c r="Z2856">
        <v>0.13700000000000001</v>
      </c>
      <c r="AA2856" t="s">
        <v>10751</v>
      </c>
      <c r="AB2856">
        <v>0.86299999999999999</v>
      </c>
      <c r="AC2856" t="s">
        <v>10751</v>
      </c>
      <c r="AD2856" t="s">
        <v>10751</v>
      </c>
      <c r="AE2856" t="s">
        <v>10751</v>
      </c>
      <c r="AF2856" t="s">
        <v>10751</v>
      </c>
      <c r="AG2856">
        <v>0.38800000000000001</v>
      </c>
      <c r="AH2856">
        <v>0.61199999999999999</v>
      </c>
      <c r="AI2856" t="s">
        <v>10751</v>
      </c>
      <c r="AJ2856" t="s">
        <v>10751</v>
      </c>
      <c r="AK2856" t="s">
        <v>10751</v>
      </c>
      <c r="AL2856" t="s">
        <v>10751</v>
      </c>
      <c r="AM2856" t="s">
        <v>10751</v>
      </c>
      <c r="AN2856" t="s">
        <v>10751</v>
      </c>
      <c r="AO2856" t="s">
        <v>10751</v>
      </c>
      <c r="AP2856">
        <v>1</v>
      </c>
      <c r="AQ2856" t="s">
        <v>10751</v>
      </c>
      <c r="AR2856" t="s">
        <v>10751</v>
      </c>
      <c r="AS2856" t="s">
        <v>10751</v>
      </c>
      <c r="AT2856" t="s">
        <v>10751</v>
      </c>
      <c r="AU2856" t="s">
        <v>10751</v>
      </c>
      <c r="AV2856">
        <v>4.0999999999999996</v>
      </c>
      <c r="AW2856" t="s">
        <v>10751</v>
      </c>
      <c r="AX2856">
        <v>7.8</v>
      </c>
      <c r="AY2856">
        <v>0.91700000000000004</v>
      </c>
      <c r="AZ2856">
        <v>8.3000000000000004E-2</v>
      </c>
      <c r="BA2856" t="s">
        <v>10751</v>
      </c>
      <c r="BB2856" t="s">
        <v>10751</v>
      </c>
      <c r="BC2856" t="s">
        <v>10751</v>
      </c>
      <c r="BD2856" t="s">
        <v>10751</v>
      </c>
    </row>
    <row r="2857" spans="1:56">
      <c r="A2857" t="s">
        <v>10754</v>
      </c>
      <c r="B2857">
        <v>5000</v>
      </c>
      <c r="C2857">
        <v>1994</v>
      </c>
      <c r="D2857">
        <v>414</v>
      </c>
      <c r="E2857">
        <v>2.9333999999999999E-2</v>
      </c>
      <c r="F2857">
        <v>16.968389999999999</v>
      </c>
      <c r="H2857">
        <v>14.12731</v>
      </c>
      <c r="I2857">
        <f t="shared" si="51"/>
        <v>0.41441051153999997</v>
      </c>
      <c r="K2857">
        <v>12.48034</v>
      </c>
      <c r="L2857">
        <v>16.22232</v>
      </c>
      <c r="M2857">
        <v>629.06530999999995</v>
      </c>
      <c r="N2857">
        <v>712.08004000000005</v>
      </c>
      <c r="O2857">
        <v>547.82542999999998</v>
      </c>
      <c r="P2857" t="s">
        <v>10751</v>
      </c>
      <c r="Q2857">
        <v>336.47710000000001</v>
      </c>
      <c r="R2857">
        <v>202.24359999999999</v>
      </c>
      <c r="S2857">
        <v>9.9024000000000001</v>
      </c>
      <c r="T2857">
        <v>0.60095200000000004</v>
      </c>
      <c r="U2857">
        <v>4.0448999999999999E-2</v>
      </c>
      <c r="V2857">
        <v>35.387360000000001</v>
      </c>
      <c r="W2857" t="s">
        <v>10751</v>
      </c>
      <c r="X2857">
        <v>0.87</v>
      </c>
      <c r="Y2857">
        <v>0.13</v>
      </c>
      <c r="Z2857">
        <v>0.1</v>
      </c>
      <c r="AA2857" t="s">
        <v>10751</v>
      </c>
      <c r="AB2857">
        <v>0.9</v>
      </c>
      <c r="AC2857" t="s">
        <v>10751</v>
      </c>
      <c r="AD2857" t="s">
        <v>10751</v>
      </c>
      <c r="AE2857" t="s">
        <v>10751</v>
      </c>
      <c r="AF2857" t="s">
        <v>10751</v>
      </c>
      <c r="AG2857">
        <v>0.45</v>
      </c>
      <c r="AH2857">
        <v>0.55000000000000004</v>
      </c>
      <c r="AI2857" t="s">
        <v>10751</v>
      </c>
      <c r="AJ2857" t="s">
        <v>10751</v>
      </c>
      <c r="AK2857" t="s">
        <v>10751</v>
      </c>
      <c r="AL2857" t="s">
        <v>10751</v>
      </c>
      <c r="AM2857" t="s">
        <v>10751</v>
      </c>
      <c r="AN2857" t="s">
        <v>10751</v>
      </c>
      <c r="AO2857" t="s">
        <v>10751</v>
      </c>
      <c r="AP2857">
        <v>1</v>
      </c>
      <c r="AQ2857" t="s">
        <v>10751</v>
      </c>
      <c r="AR2857" t="s">
        <v>10751</v>
      </c>
      <c r="AS2857" t="s">
        <v>10751</v>
      </c>
      <c r="AT2857" t="s">
        <v>10751</v>
      </c>
      <c r="AU2857" t="s">
        <v>10751</v>
      </c>
      <c r="AV2857">
        <v>4.0999999999999996</v>
      </c>
      <c r="AW2857" t="s">
        <v>10751</v>
      </c>
      <c r="AX2857">
        <v>7.9</v>
      </c>
      <c r="AY2857">
        <v>0.92300000000000004</v>
      </c>
      <c r="AZ2857">
        <v>7.6999999999999999E-2</v>
      </c>
      <c r="BA2857" t="s">
        <v>10751</v>
      </c>
      <c r="BB2857" t="s">
        <v>10751</v>
      </c>
      <c r="BC2857" t="s">
        <v>10751</v>
      </c>
      <c r="BD2857" t="s">
        <v>10751</v>
      </c>
    </row>
    <row r="2858" spans="1:56">
      <c r="A2858" t="s">
        <v>10754</v>
      </c>
      <c r="B2858">
        <v>5000</v>
      </c>
      <c r="C2858">
        <v>1995</v>
      </c>
      <c r="D2858">
        <v>453</v>
      </c>
      <c r="E2858">
        <v>2.9928E-2</v>
      </c>
      <c r="F2858">
        <v>16.825019999999999</v>
      </c>
      <c r="H2858">
        <v>13.98349</v>
      </c>
      <c r="I2858">
        <f t="shared" si="51"/>
        <v>0.41849788871999999</v>
      </c>
      <c r="K2858">
        <v>12.28543</v>
      </c>
      <c r="L2858">
        <v>16.111699999999999</v>
      </c>
      <c r="M2858">
        <v>635.53503000000001</v>
      </c>
      <c r="N2858">
        <v>723.37746000000004</v>
      </c>
      <c r="O2858">
        <v>551.58684000000005</v>
      </c>
      <c r="P2858" t="s">
        <v>10751</v>
      </c>
      <c r="Q2858">
        <v>336.8202</v>
      </c>
      <c r="R2858">
        <v>202.46700000000001</v>
      </c>
      <c r="S2858">
        <v>10.1267</v>
      </c>
      <c r="T2858">
        <v>0.60075900000000004</v>
      </c>
      <c r="U2858">
        <v>4.0493000000000001E-2</v>
      </c>
      <c r="V2858">
        <v>35.050550000000001</v>
      </c>
      <c r="W2858" t="s">
        <v>10751</v>
      </c>
      <c r="X2858">
        <v>0.83899999999999997</v>
      </c>
      <c r="Y2858">
        <v>0.161</v>
      </c>
      <c r="Z2858">
        <v>0.11</v>
      </c>
      <c r="AA2858" t="s">
        <v>10751</v>
      </c>
      <c r="AB2858">
        <v>0.89</v>
      </c>
      <c r="AC2858" t="s">
        <v>10751</v>
      </c>
      <c r="AD2858" t="s">
        <v>10751</v>
      </c>
      <c r="AE2858" t="s">
        <v>10751</v>
      </c>
      <c r="AF2858" t="s">
        <v>10751</v>
      </c>
      <c r="AG2858">
        <v>0.52300000000000002</v>
      </c>
      <c r="AH2858">
        <v>0.47699999999999998</v>
      </c>
      <c r="AI2858" t="s">
        <v>10751</v>
      </c>
      <c r="AJ2858" t="s">
        <v>10751</v>
      </c>
      <c r="AK2858" t="s">
        <v>10751</v>
      </c>
      <c r="AL2858" t="s">
        <v>10751</v>
      </c>
      <c r="AM2858" t="s">
        <v>10751</v>
      </c>
      <c r="AN2858" t="s">
        <v>10751</v>
      </c>
      <c r="AO2858" t="s">
        <v>10751</v>
      </c>
      <c r="AP2858">
        <v>1</v>
      </c>
      <c r="AQ2858" t="s">
        <v>10751</v>
      </c>
      <c r="AR2858" t="s">
        <v>10751</v>
      </c>
      <c r="AS2858" t="s">
        <v>10751</v>
      </c>
      <c r="AT2858" t="s">
        <v>10751</v>
      </c>
      <c r="AU2858" t="s">
        <v>10751</v>
      </c>
      <c r="AV2858">
        <v>4.0999999999999996</v>
      </c>
      <c r="AW2858" t="s">
        <v>10751</v>
      </c>
      <c r="AX2858">
        <v>7.9</v>
      </c>
      <c r="AY2858">
        <v>0.90300000000000002</v>
      </c>
      <c r="AZ2858">
        <v>9.7000000000000003E-2</v>
      </c>
      <c r="BA2858" t="s">
        <v>10751</v>
      </c>
      <c r="BB2858" t="s">
        <v>10751</v>
      </c>
      <c r="BC2858" t="s">
        <v>10751</v>
      </c>
      <c r="BD2858" t="s">
        <v>10751</v>
      </c>
    </row>
    <row r="2859" spans="1:56">
      <c r="A2859" t="s">
        <v>10754</v>
      </c>
      <c r="B2859">
        <v>5000</v>
      </c>
      <c r="C2859">
        <v>1996</v>
      </c>
      <c r="D2859">
        <v>390</v>
      </c>
      <c r="E2859">
        <v>2.9644E-2</v>
      </c>
      <c r="F2859">
        <v>17.346920000000001</v>
      </c>
      <c r="H2859">
        <v>14.38791</v>
      </c>
      <c r="I2859">
        <f t="shared" si="51"/>
        <v>0.42651520403999998</v>
      </c>
      <c r="K2859">
        <v>12.5337</v>
      </c>
      <c r="L2859">
        <v>16.693180000000002</v>
      </c>
      <c r="M2859">
        <v>617.83438999999998</v>
      </c>
      <c r="N2859">
        <v>709.23288000000002</v>
      </c>
      <c r="O2859">
        <v>532.51653999999996</v>
      </c>
      <c r="P2859" t="s">
        <v>10751</v>
      </c>
      <c r="Q2859">
        <v>333.78859999999997</v>
      </c>
      <c r="R2859">
        <v>225.43129999999999</v>
      </c>
      <c r="S2859">
        <v>9.9152000000000005</v>
      </c>
      <c r="T2859">
        <v>0.67514200000000002</v>
      </c>
      <c r="U2859">
        <v>4.5086000000000001E-2</v>
      </c>
      <c r="V2859">
        <v>36.067929999999997</v>
      </c>
      <c r="W2859" t="s">
        <v>10751</v>
      </c>
      <c r="X2859">
        <v>0.70699999999999996</v>
      </c>
      <c r="Y2859">
        <v>0.29299999999999998</v>
      </c>
      <c r="Z2859">
        <v>7.8E-2</v>
      </c>
      <c r="AA2859" t="s">
        <v>10751</v>
      </c>
      <c r="AB2859">
        <v>0.92100000000000004</v>
      </c>
      <c r="AC2859" t="s">
        <v>10751</v>
      </c>
      <c r="AD2859">
        <v>0</v>
      </c>
      <c r="AE2859" t="s">
        <v>10751</v>
      </c>
      <c r="AF2859" t="s">
        <v>10751</v>
      </c>
      <c r="AG2859">
        <v>0.998</v>
      </c>
      <c r="AH2859" t="s">
        <v>10751</v>
      </c>
      <c r="AI2859">
        <v>2E-3</v>
      </c>
      <c r="AJ2859">
        <v>2E-3</v>
      </c>
      <c r="AK2859" t="s">
        <v>10751</v>
      </c>
      <c r="AL2859" t="s">
        <v>10751</v>
      </c>
      <c r="AM2859" t="s">
        <v>10751</v>
      </c>
      <c r="AN2859" t="s">
        <v>10751</v>
      </c>
      <c r="AO2859" t="s">
        <v>10751</v>
      </c>
      <c r="AP2859">
        <v>0.998</v>
      </c>
      <c r="AQ2859">
        <v>2E-3</v>
      </c>
      <c r="AR2859" t="s">
        <v>10751</v>
      </c>
      <c r="AS2859" t="s">
        <v>10751</v>
      </c>
      <c r="AT2859" t="s">
        <v>10751</v>
      </c>
      <c r="AU2859" t="s">
        <v>10751</v>
      </c>
      <c r="AV2859">
        <v>4.0999999999999996</v>
      </c>
      <c r="AW2859" t="s">
        <v>10751</v>
      </c>
      <c r="AX2859">
        <v>7.9</v>
      </c>
      <c r="AY2859">
        <v>0.92100000000000004</v>
      </c>
      <c r="AZ2859">
        <v>7.9000000000000001E-2</v>
      </c>
      <c r="BA2859" t="s">
        <v>10751</v>
      </c>
      <c r="BB2859" t="s">
        <v>10751</v>
      </c>
      <c r="BC2859" t="s">
        <v>10751</v>
      </c>
      <c r="BD2859" t="s">
        <v>10751</v>
      </c>
    </row>
    <row r="2860" spans="1:56">
      <c r="A2860" t="s">
        <v>10754</v>
      </c>
      <c r="B2860">
        <v>5000</v>
      </c>
      <c r="C2860">
        <v>1997</v>
      </c>
      <c r="D2860">
        <v>573</v>
      </c>
      <c r="E2860">
        <v>3.9655999999999997E-2</v>
      </c>
      <c r="F2860">
        <v>18.216190000000001</v>
      </c>
      <c r="H2860">
        <v>15.0458</v>
      </c>
      <c r="I2860">
        <f t="shared" si="51"/>
        <v>0.5966562447999999</v>
      </c>
      <c r="K2860">
        <v>13.107939999999999</v>
      </c>
      <c r="L2860">
        <v>17.387899999999998</v>
      </c>
      <c r="M2860">
        <v>590.66519000000005</v>
      </c>
      <c r="N2860">
        <v>677.98811999999998</v>
      </c>
      <c r="O2860">
        <v>511.10413</v>
      </c>
      <c r="P2860" t="s">
        <v>10751</v>
      </c>
      <c r="Q2860">
        <v>318.68619999999999</v>
      </c>
      <c r="R2860">
        <v>229.28489999999999</v>
      </c>
      <c r="S2860">
        <v>9.7666000000000004</v>
      </c>
      <c r="T2860">
        <v>0.722329</v>
      </c>
      <c r="U2860">
        <v>4.5857000000000002E-2</v>
      </c>
      <c r="V2860">
        <v>37.701230000000002</v>
      </c>
      <c r="W2860" t="s">
        <v>10751</v>
      </c>
      <c r="X2860">
        <v>0.60099999999999998</v>
      </c>
      <c r="Y2860">
        <v>0.39900000000000002</v>
      </c>
      <c r="Z2860">
        <v>5.7000000000000002E-2</v>
      </c>
      <c r="AA2860" t="s">
        <v>10751</v>
      </c>
      <c r="AB2860">
        <v>0.94299999999999995</v>
      </c>
      <c r="AC2860" t="s">
        <v>10751</v>
      </c>
      <c r="AD2860" t="s">
        <v>10751</v>
      </c>
      <c r="AE2860" t="s">
        <v>10751</v>
      </c>
      <c r="AF2860" t="s">
        <v>10751</v>
      </c>
      <c r="AG2860">
        <v>1</v>
      </c>
      <c r="AH2860" t="s">
        <v>10751</v>
      </c>
      <c r="AI2860">
        <v>0</v>
      </c>
      <c r="AJ2860">
        <v>0</v>
      </c>
      <c r="AK2860" t="s">
        <v>10751</v>
      </c>
      <c r="AL2860" t="s">
        <v>10751</v>
      </c>
      <c r="AM2860" t="s">
        <v>10751</v>
      </c>
      <c r="AN2860" t="s">
        <v>10751</v>
      </c>
      <c r="AO2860" t="s">
        <v>10751</v>
      </c>
      <c r="AP2860">
        <v>1</v>
      </c>
      <c r="AQ2860">
        <v>0</v>
      </c>
      <c r="AR2860" t="s">
        <v>10751</v>
      </c>
      <c r="AS2860" t="s">
        <v>10751</v>
      </c>
      <c r="AT2860" t="s">
        <v>10751</v>
      </c>
      <c r="AU2860" t="s">
        <v>10751</v>
      </c>
      <c r="AV2860">
        <v>4.0999999999999996</v>
      </c>
      <c r="AW2860" t="s">
        <v>10751</v>
      </c>
      <c r="AX2860">
        <v>8</v>
      </c>
      <c r="AY2860">
        <v>0.94299999999999995</v>
      </c>
      <c r="AZ2860">
        <v>5.7000000000000002E-2</v>
      </c>
      <c r="BA2860" t="s">
        <v>10751</v>
      </c>
      <c r="BB2860" t="s">
        <v>10751</v>
      </c>
      <c r="BC2860" t="s">
        <v>10751</v>
      </c>
      <c r="BD2860" t="s">
        <v>10751</v>
      </c>
    </row>
    <row r="2861" spans="1:56">
      <c r="A2861" t="s">
        <v>10754</v>
      </c>
      <c r="B2861">
        <v>5000</v>
      </c>
      <c r="C2861">
        <v>1998</v>
      </c>
      <c r="D2861">
        <v>524</v>
      </c>
      <c r="E2861">
        <v>3.6270999999999998E-2</v>
      </c>
      <c r="F2861">
        <v>17.636849999999999</v>
      </c>
      <c r="H2861">
        <v>14.56575</v>
      </c>
      <c r="I2861">
        <f t="shared" si="51"/>
        <v>0.52831431824999997</v>
      </c>
      <c r="K2861">
        <v>12.55109</v>
      </c>
      <c r="L2861">
        <v>16.994450000000001</v>
      </c>
      <c r="M2861">
        <v>610.13030000000003</v>
      </c>
      <c r="N2861">
        <v>708.06673999999998</v>
      </c>
      <c r="O2861">
        <v>522.93593999999996</v>
      </c>
      <c r="P2861" t="s">
        <v>10751</v>
      </c>
      <c r="Q2861">
        <v>327.31959999999998</v>
      </c>
      <c r="R2861">
        <v>236.36510000000001</v>
      </c>
      <c r="S2861">
        <v>9.8787000000000003</v>
      </c>
      <c r="T2861">
        <v>0.72395699999999996</v>
      </c>
      <c r="U2861">
        <v>4.7273000000000003E-2</v>
      </c>
      <c r="V2861">
        <v>36.450749999999999</v>
      </c>
      <c r="W2861" t="s">
        <v>10751</v>
      </c>
      <c r="X2861">
        <v>0.755</v>
      </c>
      <c r="Y2861">
        <v>0.245</v>
      </c>
      <c r="Z2861">
        <v>5.0999999999999997E-2</v>
      </c>
      <c r="AA2861" t="s">
        <v>10751</v>
      </c>
      <c r="AB2861">
        <v>0.94899999999999995</v>
      </c>
      <c r="AC2861" t="s">
        <v>10751</v>
      </c>
      <c r="AD2861" t="s">
        <v>10751</v>
      </c>
      <c r="AE2861" t="s">
        <v>10751</v>
      </c>
      <c r="AF2861" t="s">
        <v>10751</v>
      </c>
      <c r="AG2861">
        <v>1</v>
      </c>
      <c r="AH2861" t="s">
        <v>10751</v>
      </c>
      <c r="AI2861">
        <v>0</v>
      </c>
      <c r="AJ2861">
        <v>0</v>
      </c>
      <c r="AK2861" t="s">
        <v>10751</v>
      </c>
      <c r="AL2861" t="s">
        <v>10751</v>
      </c>
      <c r="AM2861" t="s">
        <v>10751</v>
      </c>
      <c r="AN2861" t="s">
        <v>10751</v>
      </c>
      <c r="AO2861" t="s">
        <v>10751</v>
      </c>
      <c r="AP2861">
        <v>1</v>
      </c>
      <c r="AQ2861">
        <v>0</v>
      </c>
      <c r="AR2861" t="s">
        <v>10751</v>
      </c>
      <c r="AS2861" t="s">
        <v>10751</v>
      </c>
      <c r="AT2861" t="s">
        <v>10751</v>
      </c>
      <c r="AU2861" t="s">
        <v>10751</v>
      </c>
      <c r="AV2861">
        <v>4.0999999999999996</v>
      </c>
      <c r="AW2861" t="s">
        <v>10751</v>
      </c>
      <c r="AX2861">
        <v>8</v>
      </c>
      <c r="AY2861">
        <v>0.94899999999999995</v>
      </c>
      <c r="AZ2861">
        <v>5.0999999999999997E-2</v>
      </c>
      <c r="BA2861" t="s">
        <v>10751</v>
      </c>
      <c r="BB2861" t="s">
        <v>10751</v>
      </c>
      <c r="BC2861" t="s">
        <v>10751</v>
      </c>
      <c r="BD2861" t="s">
        <v>10751</v>
      </c>
    </row>
    <row r="2862" spans="1:56">
      <c r="A2862" t="s">
        <v>10754</v>
      </c>
      <c r="B2862">
        <v>5000</v>
      </c>
      <c r="C2862">
        <v>1999</v>
      </c>
      <c r="D2862">
        <v>628</v>
      </c>
      <c r="E2862">
        <v>4.1288999999999999E-2</v>
      </c>
      <c r="F2862">
        <v>18.132629999999999</v>
      </c>
      <c r="H2862">
        <v>14.86425</v>
      </c>
      <c r="I2862">
        <f t="shared" si="51"/>
        <v>0.61373001824999995</v>
      </c>
      <c r="K2862">
        <v>12.99714</v>
      </c>
      <c r="L2862">
        <v>16.982150000000001</v>
      </c>
      <c r="M2862">
        <v>597.87725999999998</v>
      </c>
      <c r="N2862">
        <v>683.76603999999998</v>
      </c>
      <c r="O2862">
        <v>523.31433000000004</v>
      </c>
      <c r="P2862" t="s">
        <v>10751</v>
      </c>
      <c r="Q2862">
        <v>322.02949999999998</v>
      </c>
      <c r="R2862">
        <v>245.34059999999999</v>
      </c>
      <c r="S2862">
        <v>9.6527999999999992</v>
      </c>
      <c r="T2862">
        <v>0.76299899999999998</v>
      </c>
      <c r="U2862">
        <v>4.9068000000000001E-2</v>
      </c>
      <c r="V2862">
        <v>37.214660000000002</v>
      </c>
      <c r="W2862" t="s">
        <v>10751</v>
      </c>
      <c r="X2862">
        <v>0.73499999999999999</v>
      </c>
      <c r="Y2862">
        <v>0.26500000000000001</v>
      </c>
      <c r="Z2862">
        <v>2.5999999999999999E-2</v>
      </c>
      <c r="AA2862" t="s">
        <v>10751</v>
      </c>
      <c r="AB2862">
        <v>0.97399999999999998</v>
      </c>
      <c r="AC2862" t="s">
        <v>10751</v>
      </c>
      <c r="AD2862" t="s">
        <v>10751</v>
      </c>
      <c r="AE2862" t="s">
        <v>10751</v>
      </c>
      <c r="AF2862" t="s">
        <v>10751</v>
      </c>
      <c r="AG2862">
        <v>1</v>
      </c>
      <c r="AH2862" t="s">
        <v>10751</v>
      </c>
      <c r="AI2862" t="s">
        <v>10751</v>
      </c>
      <c r="AJ2862" t="s">
        <v>10751</v>
      </c>
      <c r="AK2862" t="s">
        <v>10751</v>
      </c>
      <c r="AL2862" t="s">
        <v>10751</v>
      </c>
      <c r="AM2862" t="s">
        <v>10751</v>
      </c>
      <c r="AN2862" t="s">
        <v>10751</v>
      </c>
      <c r="AO2862" t="s">
        <v>10751</v>
      </c>
      <c r="AP2862">
        <v>1</v>
      </c>
      <c r="AQ2862" t="s">
        <v>10751</v>
      </c>
      <c r="AR2862" t="s">
        <v>10751</v>
      </c>
      <c r="AS2862" t="s">
        <v>10751</v>
      </c>
      <c r="AT2862" t="s">
        <v>10751</v>
      </c>
      <c r="AU2862" t="s">
        <v>10751</v>
      </c>
      <c r="AV2862">
        <v>4</v>
      </c>
      <c r="AW2862" t="s">
        <v>10751</v>
      </c>
      <c r="AX2862">
        <v>8</v>
      </c>
      <c r="AY2862">
        <v>0.97399999999999998</v>
      </c>
      <c r="AZ2862">
        <v>2.5999999999999999E-2</v>
      </c>
      <c r="BA2862" t="s">
        <v>10751</v>
      </c>
      <c r="BB2862" t="s">
        <v>10751</v>
      </c>
      <c r="BC2862" t="s">
        <v>10751</v>
      </c>
      <c r="BD2862" t="s">
        <v>10751</v>
      </c>
    </row>
    <row r="2863" spans="1:56">
      <c r="A2863" t="s">
        <v>10754</v>
      </c>
      <c r="B2863">
        <v>5000</v>
      </c>
      <c r="C2863">
        <v>2000</v>
      </c>
      <c r="D2863">
        <v>707</v>
      </c>
      <c r="E2863">
        <v>4.2652000000000002E-2</v>
      </c>
      <c r="F2863">
        <v>18.424430000000001</v>
      </c>
      <c r="H2863">
        <v>15.023820000000001</v>
      </c>
      <c r="I2863">
        <f t="shared" si="51"/>
        <v>0.64079597064000005</v>
      </c>
      <c r="K2863">
        <v>13.20961</v>
      </c>
      <c r="L2863">
        <v>17.002379999999999</v>
      </c>
      <c r="M2863">
        <v>591.52742000000001</v>
      </c>
      <c r="N2863">
        <v>672.76760999999999</v>
      </c>
      <c r="O2863">
        <v>522.69164000000001</v>
      </c>
      <c r="P2863" t="s">
        <v>10751</v>
      </c>
      <c r="Q2863">
        <v>317.40170000000001</v>
      </c>
      <c r="R2863">
        <v>252.2448</v>
      </c>
      <c r="S2863">
        <v>9.0862999999999996</v>
      </c>
      <c r="T2863">
        <v>0.796821</v>
      </c>
      <c r="U2863">
        <v>5.0449000000000001E-2</v>
      </c>
      <c r="V2863">
        <v>37.603149999999999</v>
      </c>
      <c r="W2863" t="s">
        <v>10751</v>
      </c>
      <c r="X2863">
        <v>0.78900000000000003</v>
      </c>
      <c r="Y2863">
        <v>0.21099999999999999</v>
      </c>
      <c r="Z2863">
        <v>1.6E-2</v>
      </c>
      <c r="AA2863" t="s">
        <v>10751</v>
      </c>
      <c r="AB2863">
        <v>0.98399999999999999</v>
      </c>
      <c r="AC2863" t="s">
        <v>10751</v>
      </c>
      <c r="AD2863" t="s">
        <v>10751</v>
      </c>
      <c r="AE2863" t="s">
        <v>10751</v>
      </c>
      <c r="AF2863" t="s">
        <v>10751</v>
      </c>
      <c r="AG2863">
        <v>1</v>
      </c>
      <c r="AH2863" t="s">
        <v>10751</v>
      </c>
      <c r="AI2863" t="s">
        <v>10751</v>
      </c>
      <c r="AJ2863" t="s">
        <v>10751</v>
      </c>
      <c r="AK2863" t="s">
        <v>10751</v>
      </c>
      <c r="AL2863" t="s">
        <v>10751</v>
      </c>
      <c r="AM2863" t="s">
        <v>10751</v>
      </c>
      <c r="AN2863" t="s">
        <v>10751</v>
      </c>
      <c r="AO2863" t="s">
        <v>10751</v>
      </c>
      <c r="AP2863">
        <v>1</v>
      </c>
      <c r="AQ2863" t="s">
        <v>10751</v>
      </c>
      <c r="AR2863" t="s">
        <v>10751</v>
      </c>
      <c r="AS2863" t="s">
        <v>10751</v>
      </c>
      <c r="AT2863">
        <v>8.8999999999999996E-2</v>
      </c>
      <c r="AU2863" t="s">
        <v>10751</v>
      </c>
      <c r="AV2863">
        <v>4</v>
      </c>
      <c r="AW2863" t="s">
        <v>10751</v>
      </c>
      <c r="AX2863">
        <v>8</v>
      </c>
      <c r="AY2863">
        <v>0.98399999999999999</v>
      </c>
      <c r="AZ2863">
        <v>1.6E-2</v>
      </c>
      <c r="BA2863" t="s">
        <v>10751</v>
      </c>
      <c r="BB2863" t="s">
        <v>10751</v>
      </c>
      <c r="BC2863" t="s">
        <v>10751</v>
      </c>
      <c r="BD2863" t="s">
        <v>10751</v>
      </c>
    </row>
    <row r="2864" spans="1:56">
      <c r="A2864" t="s">
        <v>10754</v>
      </c>
      <c r="B2864">
        <v>5000</v>
      </c>
      <c r="C2864">
        <v>2001</v>
      </c>
      <c r="D2864">
        <v>929</v>
      </c>
      <c r="E2864">
        <v>5.9499999999999997E-2</v>
      </c>
      <c r="F2864">
        <v>18.576170000000001</v>
      </c>
      <c r="H2864">
        <v>15.128170000000001</v>
      </c>
      <c r="I2864">
        <f t="shared" si="51"/>
        <v>0.90012611500000006</v>
      </c>
      <c r="K2864">
        <v>13.16926</v>
      </c>
      <c r="L2864">
        <v>17.253589999999999</v>
      </c>
      <c r="M2864">
        <v>587.44705999999996</v>
      </c>
      <c r="N2864">
        <v>674.82910000000004</v>
      </c>
      <c r="O2864">
        <v>515.08106999999995</v>
      </c>
      <c r="P2864" t="s">
        <v>10751</v>
      </c>
      <c r="Q2864">
        <v>314.38749999999999</v>
      </c>
      <c r="R2864">
        <v>254.6807</v>
      </c>
      <c r="S2864">
        <v>8.8476999999999997</v>
      </c>
      <c r="T2864">
        <v>0.81276700000000002</v>
      </c>
      <c r="U2864">
        <v>5.0936000000000002E-2</v>
      </c>
      <c r="V2864">
        <v>37.952500000000001</v>
      </c>
      <c r="W2864" t="s">
        <v>10751</v>
      </c>
      <c r="X2864">
        <v>0.46899999999999997</v>
      </c>
      <c r="Y2864">
        <v>0.53100000000000003</v>
      </c>
      <c r="Z2864">
        <v>1.7000000000000001E-2</v>
      </c>
      <c r="AA2864" t="s">
        <v>10751</v>
      </c>
      <c r="AB2864">
        <v>0.98299999999999998</v>
      </c>
      <c r="AC2864" t="s">
        <v>10751</v>
      </c>
      <c r="AD2864" t="s">
        <v>10751</v>
      </c>
      <c r="AE2864" t="s">
        <v>10751</v>
      </c>
      <c r="AF2864" t="s">
        <v>10751</v>
      </c>
      <c r="AG2864">
        <v>1</v>
      </c>
      <c r="AH2864" t="s">
        <v>10751</v>
      </c>
      <c r="AI2864" t="s">
        <v>10751</v>
      </c>
      <c r="AJ2864" t="s">
        <v>10751</v>
      </c>
      <c r="AK2864" t="s">
        <v>10751</v>
      </c>
      <c r="AL2864" t="s">
        <v>10751</v>
      </c>
      <c r="AM2864" t="s">
        <v>10751</v>
      </c>
      <c r="AN2864" t="s">
        <v>10751</v>
      </c>
      <c r="AO2864" t="s">
        <v>10751</v>
      </c>
      <c r="AP2864">
        <v>1</v>
      </c>
      <c r="AQ2864" t="s">
        <v>10751</v>
      </c>
      <c r="AR2864" t="s">
        <v>10751</v>
      </c>
      <c r="AS2864" t="s">
        <v>10751</v>
      </c>
      <c r="AT2864">
        <v>4.1000000000000002E-2</v>
      </c>
      <c r="AU2864" t="s">
        <v>10751</v>
      </c>
      <c r="AV2864">
        <v>4</v>
      </c>
      <c r="AW2864" t="s">
        <v>10751</v>
      </c>
      <c r="AX2864">
        <v>8</v>
      </c>
      <c r="AY2864">
        <v>0.98199999999999998</v>
      </c>
      <c r="AZ2864">
        <v>1.7999999999999999E-2</v>
      </c>
      <c r="BA2864" t="s">
        <v>10751</v>
      </c>
      <c r="BB2864" t="s">
        <v>10751</v>
      </c>
      <c r="BC2864" t="s">
        <v>10751</v>
      </c>
      <c r="BD2864" t="s">
        <v>10751</v>
      </c>
    </row>
    <row r="2865" spans="1:56">
      <c r="A2865" t="s">
        <v>10754</v>
      </c>
      <c r="B2865">
        <v>5000</v>
      </c>
      <c r="C2865">
        <v>2002</v>
      </c>
      <c r="D2865">
        <v>780</v>
      </c>
      <c r="E2865">
        <v>4.8426999999999998E-2</v>
      </c>
      <c r="F2865">
        <v>18.679300000000001</v>
      </c>
      <c r="H2865">
        <v>15.1401</v>
      </c>
      <c r="I2865">
        <f t="shared" si="51"/>
        <v>0.73318962269999999</v>
      </c>
      <c r="K2865">
        <v>13.22669</v>
      </c>
      <c r="L2865">
        <v>17.146180000000001</v>
      </c>
      <c r="M2865">
        <v>586.98423000000003</v>
      </c>
      <c r="N2865">
        <v>671.89878999999996</v>
      </c>
      <c r="O2865">
        <v>518.30799000000002</v>
      </c>
      <c r="P2865" t="s">
        <v>10751</v>
      </c>
      <c r="Q2865">
        <v>305.1293</v>
      </c>
      <c r="R2865">
        <v>260.51519999999999</v>
      </c>
      <c r="S2865">
        <v>8.8986000000000001</v>
      </c>
      <c r="T2865">
        <v>0.85447899999999999</v>
      </c>
      <c r="U2865">
        <v>5.2102999999999997E-2</v>
      </c>
      <c r="V2865">
        <v>37.934919999999998</v>
      </c>
      <c r="W2865" t="s">
        <v>10751</v>
      </c>
      <c r="X2865">
        <v>0.51300000000000001</v>
      </c>
      <c r="Y2865">
        <v>0.48699999999999999</v>
      </c>
      <c r="Z2865">
        <v>0.02</v>
      </c>
      <c r="AA2865" t="s">
        <v>10751</v>
      </c>
      <c r="AB2865">
        <v>0.98</v>
      </c>
      <c r="AC2865" t="s">
        <v>10751</v>
      </c>
      <c r="AD2865" t="s">
        <v>10751</v>
      </c>
      <c r="AE2865" t="s">
        <v>10751</v>
      </c>
      <c r="AF2865" t="s">
        <v>10751</v>
      </c>
      <c r="AG2865">
        <v>1</v>
      </c>
      <c r="AH2865" t="s">
        <v>10751</v>
      </c>
      <c r="AI2865" t="s">
        <v>10751</v>
      </c>
      <c r="AJ2865" t="s">
        <v>10751</v>
      </c>
      <c r="AK2865" t="s">
        <v>10751</v>
      </c>
      <c r="AL2865" t="s">
        <v>10751</v>
      </c>
      <c r="AM2865" t="s">
        <v>10751</v>
      </c>
      <c r="AN2865" t="s">
        <v>10751</v>
      </c>
      <c r="AO2865" t="s">
        <v>10751</v>
      </c>
      <c r="AP2865">
        <v>1</v>
      </c>
      <c r="AQ2865" t="s">
        <v>10751</v>
      </c>
      <c r="AR2865" t="s">
        <v>10751</v>
      </c>
      <c r="AS2865" t="s">
        <v>10751</v>
      </c>
      <c r="AT2865">
        <v>5.5E-2</v>
      </c>
      <c r="AU2865" t="s">
        <v>10751</v>
      </c>
      <c r="AV2865">
        <v>4</v>
      </c>
      <c r="AW2865" t="s">
        <v>10751</v>
      </c>
      <c r="AX2865">
        <v>7.9</v>
      </c>
      <c r="AY2865">
        <v>0.98</v>
      </c>
      <c r="AZ2865">
        <v>0.02</v>
      </c>
      <c r="BA2865" t="s">
        <v>10751</v>
      </c>
      <c r="BB2865" t="s">
        <v>10751</v>
      </c>
      <c r="BC2865" t="s">
        <v>10751</v>
      </c>
      <c r="BD2865" t="s">
        <v>10751</v>
      </c>
    </row>
    <row r="2866" spans="1:56">
      <c r="A2866" t="s">
        <v>10754</v>
      </c>
      <c r="B2866">
        <v>5000</v>
      </c>
      <c r="C2866">
        <v>2003</v>
      </c>
      <c r="D2866">
        <v>870</v>
      </c>
      <c r="E2866">
        <v>5.5168000000000002E-2</v>
      </c>
      <c r="F2866">
        <v>18.893380000000001</v>
      </c>
      <c r="H2866">
        <v>15.250970000000001</v>
      </c>
      <c r="I2866">
        <f t="shared" si="51"/>
        <v>0.84136551296000006</v>
      </c>
      <c r="K2866">
        <v>13.32442</v>
      </c>
      <c r="L2866">
        <v>17.217849999999999</v>
      </c>
      <c r="M2866">
        <v>582.71718999999996</v>
      </c>
      <c r="N2866">
        <v>666.97077999999999</v>
      </c>
      <c r="O2866">
        <v>516.15038000000004</v>
      </c>
      <c r="P2866" t="s">
        <v>10751</v>
      </c>
      <c r="Q2866">
        <v>304.565</v>
      </c>
      <c r="R2866">
        <v>259.20139999999998</v>
      </c>
      <c r="S2866">
        <v>8.8350000000000009</v>
      </c>
      <c r="T2866">
        <v>0.85197400000000001</v>
      </c>
      <c r="U2866">
        <v>5.1839999999999997E-2</v>
      </c>
      <c r="V2866">
        <v>38.219099999999997</v>
      </c>
      <c r="W2866" t="s">
        <v>10751</v>
      </c>
      <c r="X2866">
        <v>0.496</v>
      </c>
      <c r="Y2866">
        <v>0.504</v>
      </c>
      <c r="Z2866">
        <v>1.4999999999999999E-2</v>
      </c>
      <c r="AA2866" t="s">
        <v>10751</v>
      </c>
      <c r="AB2866">
        <v>0.98499999999999999</v>
      </c>
      <c r="AC2866" t="s">
        <v>10751</v>
      </c>
      <c r="AD2866" t="s">
        <v>10751</v>
      </c>
      <c r="AE2866" t="s">
        <v>10751</v>
      </c>
      <c r="AF2866" t="s">
        <v>10751</v>
      </c>
      <c r="AG2866">
        <v>1</v>
      </c>
      <c r="AH2866" t="s">
        <v>10751</v>
      </c>
      <c r="AI2866" t="s">
        <v>10751</v>
      </c>
      <c r="AJ2866" t="s">
        <v>10751</v>
      </c>
      <c r="AK2866" t="s">
        <v>10751</v>
      </c>
      <c r="AL2866" t="s">
        <v>10751</v>
      </c>
      <c r="AM2866" t="s">
        <v>10751</v>
      </c>
      <c r="AN2866" t="s">
        <v>10751</v>
      </c>
      <c r="AO2866" t="s">
        <v>10751</v>
      </c>
      <c r="AP2866">
        <v>1</v>
      </c>
      <c r="AQ2866" t="s">
        <v>10751</v>
      </c>
      <c r="AR2866" t="s">
        <v>10751</v>
      </c>
      <c r="AS2866" t="s">
        <v>10751</v>
      </c>
      <c r="AT2866">
        <v>4.7E-2</v>
      </c>
      <c r="AU2866" t="s">
        <v>10751</v>
      </c>
      <c r="AV2866">
        <v>4.0999999999999996</v>
      </c>
      <c r="AW2866" t="s">
        <v>10751</v>
      </c>
      <c r="AX2866">
        <v>7.9</v>
      </c>
      <c r="AY2866">
        <v>0.879</v>
      </c>
      <c r="AZ2866">
        <v>0.121</v>
      </c>
      <c r="BA2866" t="s">
        <v>10751</v>
      </c>
      <c r="BB2866" t="s">
        <v>10751</v>
      </c>
      <c r="BC2866" t="s">
        <v>10751</v>
      </c>
      <c r="BD2866" t="s">
        <v>10751</v>
      </c>
    </row>
    <row r="2867" spans="1:56">
      <c r="A2867" t="s">
        <v>10754</v>
      </c>
      <c r="B2867">
        <v>5000</v>
      </c>
      <c r="C2867">
        <v>2004</v>
      </c>
      <c r="D2867">
        <v>707</v>
      </c>
      <c r="E2867">
        <v>4.5014999999999999E-2</v>
      </c>
      <c r="F2867">
        <v>19.163930000000001</v>
      </c>
      <c r="H2867">
        <v>15.407389999999999</v>
      </c>
      <c r="I2867">
        <f t="shared" si="51"/>
        <v>0.69356366084999999</v>
      </c>
      <c r="K2867">
        <v>13.448169999999999</v>
      </c>
      <c r="L2867">
        <v>17.359739999999999</v>
      </c>
      <c r="M2867">
        <v>576.80109000000004</v>
      </c>
      <c r="N2867">
        <v>660.83344999999997</v>
      </c>
      <c r="O2867">
        <v>511.93157000000002</v>
      </c>
      <c r="P2867" t="s">
        <v>10751</v>
      </c>
      <c r="Q2867">
        <v>311.04829999999998</v>
      </c>
      <c r="R2867">
        <v>268.63679999999999</v>
      </c>
      <c r="S2867">
        <v>8.6572999999999993</v>
      </c>
      <c r="T2867">
        <v>0.86188200000000004</v>
      </c>
      <c r="U2867">
        <v>5.3726999999999997E-2</v>
      </c>
      <c r="V2867">
        <v>38.622909999999997</v>
      </c>
      <c r="W2867" t="s">
        <v>10751</v>
      </c>
      <c r="X2867">
        <v>0.46500000000000002</v>
      </c>
      <c r="Y2867">
        <v>0.53500000000000003</v>
      </c>
      <c r="Z2867">
        <v>1.4E-2</v>
      </c>
      <c r="AA2867" t="s">
        <v>10751</v>
      </c>
      <c r="AB2867">
        <v>0.98599999999999999</v>
      </c>
      <c r="AC2867" t="s">
        <v>10751</v>
      </c>
      <c r="AD2867" t="s">
        <v>10751</v>
      </c>
      <c r="AE2867" t="s">
        <v>10751</v>
      </c>
      <c r="AF2867" t="s">
        <v>10751</v>
      </c>
      <c r="AG2867">
        <v>1</v>
      </c>
      <c r="AH2867" t="s">
        <v>10751</v>
      </c>
      <c r="AI2867" t="s">
        <v>10751</v>
      </c>
      <c r="AJ2867" t="s">
        <v>10751</v>
      </c>
      <c r="AK2867" t="s">
        <v>10751</v>
      </c>
      <c r="AL2867" t="s">
        <v>10751</v>
      </c>
      <c r="AM2867" t="s">
        <v>10751</v>
      </c>
      <c r="AN2867" t="s">
        <v>10751</v>
      </c>
      <c r="AO2867">
        <v>0</v>
      </c>
      <c r="AP2867">
        <v>1</v>
      </c>
      <c r="AQ2867" t="s">
        <v>10751</v>
      </c>
      <c r="AR2867" t="s">
        <v>10751</v>
      </c>
      <c r="AS2867" t="s">
        <v>10751</v>
      </c>
      <c r="AT2867">
        <v>9.0999999999999998E-2</v>
      </c>
      <c r="AU2867">
        <v>3.0000000000000001E-3</v>
      </c>
      <c r="AV2867">
        <v>4.0999999999999996</v>
      </c>
      <c r="AW2867" t="s">
        <v>10751</v>
      </c>
      <c r="AX2867">
        <v>7.9</v>
      </c>
      <c r="AY2867">
        <v>0.871</v>
      </c>
      <c r="AZ2867">
        <v>0.126</v>
      </c>
      <c r="BA2867">
        <v>3.0000000000000001E-3</v>
      </c>
      <c r="BB2867" t="s">
        <v>10751</v>
      </c>
      <c r="BC2867" t="s">
        <v>10751</v>
      </c>
      <c r="BD2867" t="s">
        <v>10751</v>
      </c>
    </row>
    <row r="2868" spans="1:56">
      <c r="A2868" t="s">
        <v>10754</v>
      </c>
      <c r="B2868">
        <v>5000</v>
      </c>
      <c r="C2868">
        <v>2005</v>
      </c>
      <c r="D2868">
        <v>679</v>
      </c>
      <c r="E2868">
        <v>4.2734000000000001E-2</v>
      </c>
      <c r="F2868">
        <v>19.379010000000001</v>
      </c>
      <c r="H2868">
        <v>15.597530000000001</v>
      </c>
      <c r="I2868">
        <f t="shared" si="51"/>
        <v>0.66654484702000005</v>
      </c>
      <c r="K2868">
        <v>13.368880000000001</v>
      </c>
      <c r="L2868">
        <v>17.84122</v>
      </c>
      <c r="M2868">
        <v>569.76985999999999</v>
      </c>
      <c r="N2868">
        <v>664.75279999999998</v>
      </c>
      <c r="O2868">
        <v>498.11606999999998</v>
      </c>
      <c r="P2868" t="s">
        <v>10751</v>
      </c>
      <c r="Q2868">
        <v>304.1979</v>
      </c>
      <c r="R2868">
        <v>272.39339999999999</v>
      </c>
      <c r="S2868">
        <v>8.4944000000000006</v>
      </c>
      <c r="T2868">
        <v>0.89210400000000001</v>
      </c>
      <c r="U2868">
        <v>5.4479E-2</v>
      </c>
      <c r="V2868">
        <v>39.061999999999998</v>
      </c>
      <c r="W2868" t="s">
        <v>10751</v>
      </c>
      <c r="X2868">
        <v>0.33500000000000002</v>
      </c>
      <c r="Y2868">
        <v>0.66500000000000004</v>
      </c>
      <c r="Z2868">
        <v>2.3E-2</v>
      </c>
      <c r="AA2868" t="s">
        <v>10751</v>
      </c>
      <c r="AB2868">
        <v>0.97699999999999998</v>
      </c>
      <c r="AC2868" t="s">
        <v>10751</v>
      </c>
      <c r="AD2868" t="s">
        <v>10751</v>
      </c>
      <c r="AE2868" t="s">
        <v>10751</v>
      </c>
      <c r="AF2868" t="s">
        <v>10751</v>
      </c>
      <c r="AG2868">
        <v>1</v>
      </c>
      <c r="AH2868" t="s">
        <v>10751</v>
      </c>
      <c r="AI2868" t="s">
        <v>10751</v>
      </c>
      <c r="AJ2868" t="s">
        <v>10751</v>
      </c>
      <c r="AK2868" t="s">
        <v>10751</v>
      </c>
      <c r="AL2868" t="s">
        <v>10751</v>
      </c>
      <c r="AM2868" t="s">
        <v>10751</v>
      </c>
      <c r="AN2868" t="s">
        <v>10751</v>
      </c>
      <c r="AO2868">
        <v>1E-3</v>
      </c>
      <c r="AP2868">
        <v>0.999</v>
      </c>
      <c r="AQ2868" t="s">
        <v>10751</v>
      </c>
      <c r="AR2868" t="s">
        <v>10751</v>
      </c>
      <c r="AS2868" t="s">
        <v>10751</v>
      </c>
      <c r="AT2868">
        <v>0.15</v>
      </c>
      <c r="AU2868">
        <v>0.15</v>
      </c>
      <c r="AV2868">
        <v>4.4000000000000004</v>
      </c>
      <c r="AW2868" t="s">
        <v>10751</v>
      </c>
      <c r="AX2868">
        <v>7.8</v>
      </c>
      <c r="AY2868">
        <v>0.63100000000000001</v>
      </c>
      <c r="AZ2868">
        <v>0.36399999999999999</v>
      </c>
      <c r="BA2868">
        <v>6.0000000000000001E-3</v>
      </c>
      <c r="BB2868" t="s">
        <v>10751</v>
      </c>
      <c r="BC2868" t="s">
        <v>10751</v>
      </c>
      <c r="BD2868" t="s">
        <v>10751</v>
      </c>
    </row>
    <row r="2869" spans="1:56">
      <c r="A2869" t="s">
        <v>10754</v>
      </c>
      <c r="B2869">
        <v>5000</v>
      </c>
      <c r="C2869">
        <v>2006</v>
      </c>
      <c r="D2869">
        <v>608</v>
      </c>
      <c r="E2869">
        <v>4.0254999999999999E-2</v>
      </c>
      <c r="F2869">
        <v>19.934650000000001</v>
      </c>
      <c r="H2869">
        <v>15.98546</v>
      </c>
      <c r="I2869">
        <f t="shared" si="51"/>
        <v>0.6434946923</v>
      </c>
      <c r="K2869">
        <v>13.823639999999999</v>
      </c>
      <c r="L2869">
        <v>18.123609999999999</v>
      </c>
      <c r="M2869">
        <v>555.94259</v>
      </c>
      <c r="N2869">
        <v>642.88435000000004</v>
      </c>
      <c r="O2869">
        <v>490.35494999999997</v>
      </c>
      <c r="P2869" t="s">
        <v>10751</v>
      </c>
      <c r="Q2869">
        <v>296.72579999999999</v>
      </c>
      <c r="R2869">
        <v>265.17849999999999</v>
      </c>
      <c r="S2869">
        <v>8.7248999999999999</v>
      </c>
      <c r="T2869">
        <v>0.89126399999999995</v>
      </c>
      <c r="U2869">
        <v>5.3036E-2</v>
      </c>
      <c r="V2869">
        <v>40.028449999999999</v>
      </c>
      <c r="W2869" t="s">
        <v>10751</v>
      </c>
      <c r="X2869">
        <v>0.28899999999999998</v>
      </c>
      <c r="Y2869">
        <v>0.71099999999999997</v>
      </c>
      <c r="Z2869">
        <v>3.7999999999999999E-2</v>
      </c>
      <c r="AA2869" t="s">
        <v>10751</v>
      </c>
      <c r="AB2869">
        <v>0.96199999999999997</v>
      </c>
      <c r="AC2869" t="s">
        <v>10751</v>
      </c>
      <c r="AD2869" t="s">
        <v>10751</v>
      </c>
      <c r="AE2869" t="s">
        <v>10751</v>
      </c>
      <c r="AF2869" t="s">
        <v>10751</v>
      </c>
      <c r="AG2869">
        <v>1</v>
      </c>
      <c r="AH2869" t="s">
        <v>10751</v>
      </c>
      <c r="AI2869" t="s">
        <v>10751</v>
      </c>
      <c r="AJ2869" t="s">
        <v>10751</v>
      </c>
      <c r="AK2869" t="s">
        <v>10751</v>
      </c>
      <c r="AL2869" t="s">
        <v>10751</v>
      </c>
      <c r="AM2869" t="s">
        <v>10751</v>
      </c>
      <c r="AN2869" t="s">
        <v>10751</v>
      </c>
      <c r="AO2869">
        <v>1E-3</v>
      </c>
      <c r="AP2869">
        <v>0.999</v>
      </c>
      <c r="AQ2869" t="s">
        <v>10751</v>
      </c>
      <c r="AR2869" t="s">
        <v>10751</v>
      </c>
      <c r="AS2869">
        <v>4.0000000000000001E-3</v>
      </c>
      <c r="AT2869">
        <v>0.20200000000000001</v>
      </c>
      <c r="AU2869">
        <v>0.20200000000000001</v>
      </c>
      <c r="AV2869">
        <v>4.3</v>
      </c>
      <c r="AW2869" t="s">
        <v>10751</v>
      </c>
      <c r="AX2869">
        <v>7.6</v>
      </c>
      <c r="AY2869">
        <v>0.70199999999999996</v>
      </c>
      <c r="AZ2869">
        <v>0.28399999999999997</v>
      </c>
      <c r="BA2869">
        <v>1.4E-2</v>
      </c>
      <c r="BB2869" t="s">
        <v>10751</v>
      </c>
      <c r="BC2869" t="s">
        <v>10751</v>
      </c>
      <c r="BD2869" t="s">
        <v>10751</v>
      </c>
    </row>
    <row r="2870" spans="1:56">
      <c r="A2870" t="s">
        <v>10754</v>
      </c>
      <c r="B2870">
        <v>5000</v>
      </c>
      <c r="C2870">
        <v>2007</v>
      </c>
      <c r="D2870">
        <v>444</v>
      </c>
      <c r="E2870">
        <v>2.9038999999999999E-2</v>
      </c>
      <c r="F2870">
        <v>19.96105</v>
      </c>
      <c r="H2870">
        <v>16.080770000000001</v>
      </c>
      <c r="I2870">
        <f t="shared" si="51"/>
        <v>0.46696948002999999</v>
      </c>
      <c r="K2870">
        <v>13.68993</v>
      </c>
      <c r="L2870">
        <v>18.520859999999999</v>
      </c>
      <c r="M2870">
        <v>552.64755000000002</v>
      </c>
      <c r="N2870">
        <v>649.16345000000001</v>
      </c>
      <c r="O2870">
        <v>479.83731</v>
      </c>
      <c r="P2870" t="s">
        <v>10751</v>
      </c>
      <c r="Q2870">
        <v>281.70339999999999</v>
      </c>
      <c r="R2870">
        <v>244.57640000000001</v>
      </c>
      <c r="S2870">
        <v>9.2565000000000008</v>
      </c>
      <c r="T2870">
        <v>0.86564300000000005</v>
      </c>
      <c r="U2870">
        <v>4.8915E-2</v>
      </c>
      <c r="V2870">
        <v>40.277250000000002</v>
      </c>
      <c r="W2870" t="s">
        <v>10751</v>
      </c>
      <c r="X2870">
        <v>0.17100000000000001</v>
      </c>
      <c r="Y2870">
        <v>0.82899999999999996</v>
      </c>
      <c r="Z2870">
        <v>3.2000000000000001E-2</v>
      </c>
      <c r="AA2870" t="s">
        <v>10751</v>
      </c>
      <c r="AB2870">
        <v>0.96799999999999997</v>
      </c>
      <c r="AC2870" t="s">
        <v>10751</v>
      </c>
      <c r="AD2870" t="s">
        <v>10751</v>
      </c>
      <c r="AE2870" t="s">
        <v>10751</v>
      </c>
      <c r="AF2870" t="s">
        <v>10751</v>
      </c>
      <c r="AG2870">
        <v>1</v>
      </c>
      <c r="AH2870" t="s">
        <v>10751</v>
      </c>
      <c r="AI2870" t="s">
        <v>10751</v>
      </c>
      <c r="AJ2870" t="s">
        <v>10751</v>
      </c>
      <c r="AK2870" t="s">
        <v>10751</v>
      </c>
      <c r="AL2870" t="s">
        <v>10751</v>
      </c>
      <c r="AM2870" t="s">
        <v>10751</v>
      </c>
      <c r="AN2870" t="s">
        <v>10751</v>
      </c>
      <c r="AO2870">
        <v>1E-3</v>
      </c>
      <c r="AP2870">
        <v>0.999</v>
      </c>
      <c r="AQ2870" t="s">
        <v>10751</v>
      </c>
      <c r="AR2870" t="s">
        <v>10751</v>
      </c>
      <c r="AS2870">
        <v>1.6E-2</v>
      </c>
      <c r="AT2870">
        <v>0.10299999999999999</v>
      </c>
      <c r="AU2870">
        <v>0.20799999999999999</v>
      </c>
      <c r="AV2870">
        <v>4.4000000000000004</v>
      </c>
      <c r="AW2870" t="s">
        <v>10751</v>
      </c>
      <c r="AX2870">
        <v>7.3</v>
      </c>
      <c r="AY2870">
        <v>0.67300000000000004</v>
      </c>
      <c r="AZ2870">
        <v>0.28199999999999997</v>
      </c>
      <c r="BA2870">
        <v>4.4999999999999998E-2</v>
      </c>
      <c r="BB2870" t="s">
        <v>10751</v>
      </c>
      <c r="BC2870" t="s">
        <v>10751</v>
      </c>
      <c r="BD2870" t="s">
        <v>10751</v>
      </c>
    </row>
    <row r="2871" spans="1:56">
      <c r="A2871" t="s">
        <v>10754</v>
      </c>
      <c r="B2871">
        <v>5000</v>
      </c>
      <c r="C2871">
        <v>2008</v>
      </c>
      <c r="D2871">
        <v>257</v>
      </c>
      <c r="E2871">
        <v>1.8515E-2</v>
      </c>
      <c r="F2871">
        <v>20.336179999999999</v>
      </c>
      <c r="H2871">
        <v>16.34948</v>
      </c>
      <c r="I2871">
        <f t="shared" si="51"/>
        <v>0.3027106222</v>
      </c>
      <c r="K2871">
        <v>13.980829999999999</v>
      </c>
      <c r="L2871">
        <v>18.7453</v>
      </c>
      <c r="M2871">
        <v>543.56461999999999</v>
      </c>
      <c r="N2871">
        <v>635.65610000000004</v>
      </c>
      <c r="O2871">
        <v>474.09210999999999</v>
      </c>
      <c r="P2871">
        <v>65.406729999999996</v>
      </c>
      <c r="Q2871">
        <v>270.31540000000001</v>
      </c>
      <c r="R2871">
        <v>233.23320000000001</v>
      </c>
      <c r="S2871">
        <v>9.6790000000000003</v>
      </c>
      <c r="T2871">
        <v>0.86224900000000004</v>
      </c>
      <c r="U2871">
        <v>4.6647000000000001E-2</v>
      </c>
      <c r="V2871">
        <v>40.911209999999997</v>
      </c>
      <c r="W2871" t="s">
        <v>10751</v>
      </c>
      <c r="X2871">
        <v>0.161</v>
      </c>
      <c r="Y2871">
        <v>0.83899999999999997</v>
      </c>
      <c r="Z2871">
        <v>1.7999999999999999E-2</v>
      </c>
      <c r="AA2871" t="s">
        <v>10751</v>
      </c>
      <c r="AB2871">
        <v>0.98199999999999998</v>
      </c>
      <c r="AC2871" t="s">
        <v>10751</v>
      </c>
      <c r="AD2871" t="s">
        <v>10751</v>
      </c>
      <c r="AE2871" t="s">
        <v>10751</v>
      </c>
      <c r="AF2871" t="s">
        <v>10751</v>
      </c>
      <c r="AG2871">
        <v>1</v>
      </c>
      <c r="AH2871" t="s">
        <v>10751</v>
      </c>
      <c r="AI2871" t="s">
        <v>10751</v>
      </c>
      <c r="AJ2871" t="s">
        <v>10751</v>
      </c>
      <c r="AK2871" t="s">
        <v>10751</v>
      </c>
      <c r="AL2871" t="s">
        <v>10751</v>
      </c>
      <c r="AM2871" t="s">
        <v>10751</v>
      </c>
      <c r="AN2871" t="s">
        <v>10751</v>
      </c>
      <c r="AO2871" t="s">
        <v>10751</v>
      </c>
      <c r="AP2871">
        <v>1</v>
      </c>
      <c r="AQ2871" t="s">
        <v>10751</v>
      </c>
      <c r="AR2871" t="s">
        <v>10751</v>
      </c>
      <c r="AS2871">
        <v>0.04</v>
      </c>
      <c r="AT2871">
        <v>8.3000000000000004E-2</v>
      </c>
      <c r="AU2871">
        <v>1.7000000000000001E-2</v>
      </c>
      <c r="AV2871">
        <v>4.2</v>
      </c>
      <c r="AW2871" t="s">
        <v>10751</v>
      </c>
      <c r="AX2871">
        <v>6.9</v>
      </c>
      <c r="AY2871">
        <v>0.78900000000000003</v>
      </c>
      <c r="AZ2871">
        <v>0.17499999999999999</v>
      </c>
      <c r="BA2871">
        <v>3.5999999999999997E-2</v>
      </c>
      <c r="BB2871" t="s">
        <v>10751</v>
      </c>
      <c r="BC2871" t="s">
        <v>10751</v>
      </c>
      <c r="BD2871" t="s">
        <v>10751</v>
      </c>
    </row>
    <row r="2872" spans="1:56">
      <c r="A2872" t="s">
        <v>10754</v>
      </c>
      <c r="B2872">
        <v>5000</v>
      </c>
      <c r="C2872">
        <v>2009</v>
      </c>
      <c r="D2872">
        <v>98</v>
      </c>
      <c r="E2872">
        <v>1.0529E-2</v>
      </c>
      <c r="F2872">
        <v>20.77384</v>
      </c>
      <c r="H2872">
        <v>16.677399999999999</v>
      </c>
      <c r="I2872">
        <f t="shared" si="51"/>
        <v>0.17559634459999998</v>
      </c>
      <c r="K2872">
        <v>14.290050000000001</v>
      </c>
      <c r="L2872">
        <v>19.082360000000001</v>
      </c>
      <c r="M2872">
        <v>532.87693000000002</v>
      </c>
      <c r="N2872">
        <v>621.90142000000003</v>
      </c>
      <c r="O2872">
        <v>465.71809999999999</v>
      </c>
      <c r="P2872">
        <v>65.505200000000002</v>
      </c>
      <c r="Q2872">
        <v>275.10660000000001</v>
      </c>
      <c r="R2872">
        <v>244.1105</v>
      </c>
      <c r="S2872">
        <v>9.2074999999999996</v>
      </c>
      <c r="T2872">
        <v>0.88476200000000005</v>
      </c>
      <c r="U2872">
        <v>4.8821999999999997E-2</v>
      </c>
      <c r="V2872">
        <v>41.737540000000003</v>
      </c>
      <c r="W2872" t="s">
        <v>10751</v>
      </c>
      <c r="X2872">
        <v>0.183</v>
      </c>
      <c r="Y2872">
        <v>0.81699999999999995</v>
      </c>
      <c r="Z2872">
        <v>1E-3</v>
      </c>
      <c r="AA2872" t="s">
        <v>10751</v>
      </c>
      <c r="AB2872">
        <v>0.999</v>
      </c>
      <c r="AC2872" t="s">
        <v>10751</v>
      </c>
      <c r="AD2872" t="s">
        <v>10751</v>
      </c>
      <c r="AE2872" t="s">
        <v>10751</v>
      </c>
      <c r="AF2872" t="s">
        <v>10751</v>
      </c>
      <c r="AG2872">
        <v>1</v>
      </c>
      <c r="AH2872" t="s">
        <v>10751</v>
      </c>
      <c r="AI2872" t="s">
        <v>10751</v>
      </c>
      <c r="AJ2872" t="s">
        <v>10751</v>
      </c>
      <c r="AK2872" t="s">
        <v>10751</v>
      </c>
      <c r="AL2872" t="s">
        <v>10751</v>
      </c>
      <c r="AM2872" t="s">
        <v>10751</v>
      </c>
      <c r="AN2872" t="s">
        <v>10751</v>
      </c>
      <c r="AO2872" t="s">
        <v>10751</v>
      </c>
      <c r="AP2872">
        <v>1</v>
      </c>
      <c r="AQ2872" t="s">
        <v>10751</v>
      </c>
      <c r="AR2872" t="s">
        <v>10751</v>
      </c>
      <c r="AS2872">
        <v>9.8000000000000004E-2</v>
      </c>
      <c r="AT2872">
        <v>0.107</v>
      </c>
      <c r="AU2872">
        <v>5.2999999999999999E-2</v>
      </c>
      <c r="AV2872">
        <v>4.3</v>
      </c>
      <c r="AW2872" t="s">
        <v>10751</v>
      </c>
      <c r="AX2872">
        <v>7.1</v>
      </c>
      <c r="AY2872">
        <v>0.78400000000000003</v>
      </c>
      <c r="AZ2872">
        <v>0.14000000000000001</v>
      </c>
      <c r="BA2872">
        <v>7.5999999999999998E-2</v>
      </c>
      <c r="BB2872" t="s">
        <v>10751</v>
      </c>
      <c r="BC2872" t="s">
        <v>10751</v>
      </c>
      <c r="BD2872" t="s">
        <v>10751</v>
      </c>
    </row>
    <row r="2873" spans="1:56">
      <c r="A2873" t="s">
        <v>10754</v>
      </c>
      <c r="B2873">
        <v>5000</v>
      </c>
      <c r="C2873">
        <v>2010</v>
      </c>
      <c r="D2873">
        <v>110</v>
      </c>
      <c r="E2873">
        <v>9.9389999999999999E-3</v>
      </c>
      <c r="F2873">
        <v>20.890779999999999</v>
      </c>
      <c r="H2873">
        <v>16.800540000000002</v>
      </c>
      <c r="I2873">
        <f t="shared" si="51"/>
        <v>0.16698056706</v>
      </c>
      <c r="K2873">
        <v>14.30133</v>
      </c>
      <c r="L2873">
        <v>19.351700000000001</v>
      </c>
      <c r="M2873">
        <v>528.97122999999999</v>
      </c>
      <c r="N2873">
        <v>621.41088999999999</v>
      </c>
      <c r="O2873">
        <v>459.23604999999998</v>
      </c>
      <c r="P2873">
        <v>63.346310000000003</v>
      </c>
      <c r="Q2873">
        <v>270.68040000000002</v>
      </c>
      <c r="R2873">
        <v>247.41929999999999</v>
      </c>
      <c r="S2873">
        <v>9.1777999999999995</v>
      </c>
      <c r="T2873">
        <v>0.91218299999999997</v>
      </c>
      <c r="U2873">
        <v>4.9484E-2</v>
      </c>
      <c r="V2873">
        <v>42.067410000000002</v>
      </c>
      <c r="W2873" t="s">
        <v>10751</v>
      </c>
      <c r="X2873">
        <v>0.26100000000000001</v>
      </c>
      <c r="Y2873">
        <v>0.73899999999999999</v>
      </c>
      <c r="Z2873">
        <v>1.0999999999999999E-2</v>
      </c>
      <c r="AA2873" t="s">
        <v>10751</v>
      </c>
      <c r="AB2873">
        <v>0.98899999999999999</v>
      </c>
      <c r="AC2873" t="s">
        <v>10751</v>
      </c>
      <c r="AD2873" t="s">
        <v>10751</v>
      </c>
      <c r="AE2873" t="s">
        <v>10751</v>
      </c>
      <c r="AF2873" t="s">
        <v>10751</v>
      </c>
      <c r="AG2873">
        <v>1</v>
      </c>
      <c r="AH2873" t="s">
        <v>10751</v>
      </c>
      <c r="AI2873" t="s">
        <v>10751</v>
      </c>
      <c r="AJ2873" t="s">
        <v>10751</v>
      </c>
      <c r="AK2873" t="s">
        <v>10751</v>
      </c>
      <c r="AL2873" t="s">
        <v>10751</v>
      </c>
      <c r="AM2873" t="s">
        <v>10751</v>
      </c>
      <c r="AN2873" t="s">
        <v>10751</v>
      </c>
      <c r="AO2873" t="s">
        <v>10751</v>
      </c>
      <c r="AP2873">
        <v>1</v>
      </c>
      <c r="AQ2873" t="s">
        <v>10751</v>
      </c>
      <c r="AR2873" t="s">
        <v>10751</v>
      </c>
      <c r="AS2873">
        <v>6.7000000000000004E-2</v>
      </c>
      <c r="AT2873">
        <v>0.17499999999999999</v>
      </c>
      <c r="AU2873">
        <v>0.28599999999999998</v>
      </c>
      <c r="AV2873">
        <v>4.5</v>
      </c>
      <c r="AW2873" t="s">
        <v>10751</v>
      </c>
      <c r="AX2873">
        <v>7.1</v>
      </c>
      <c r="AY2873">
        <v>0.6</v>
      </c>
      <c r="AZ2873">
        <v>0.28599999999999998</v>
      </c>
      <c r="BA2873">
        <v>0.114</v>
      </c>
      <c r="BB2873" t="s">
        <v>10751</v>
      </c>
      <c r="BC2873" t="s">
        <v>10751</v>
      </c>
      <c r="BD2873" t="s">
        <v>10751</v>
      </c>
    </row>
    <row r="2874" spans="1:56">
      <c r="A2874" t="s">
        <v>10754</v>
      </c>
      <c r="B2874">
        <v>5000</v>
      </c>
      <c r="C2874">
        <v>2011</v>
      </c>
      <c r="D2874">
        <v>106</v>
      </c>
      <c r="E2874">
        <v>8.796E-3</v>
      </c>
      <c r="F2874">
        <v>21.37593</v>
      </c>
      <c r="H2874">
        <v>17.237079999999999</v>
      </c>
      <c r="I2874">
        <f t="shared" si="51"/>
        <v>0.15161735567999998</v>
      </c>
      <c r="K2874">
        <v>14.66201</v>
      </c>
      <c r="L2874">
        <v>19.86964</v>
      </c>
      <c r="M2874">
        <v>515.57469000000003</v>
      </c>
      <c r="N2874">
        <v>606.12445000000002</v>
      </c>
      <c r="O2874">
        <v>447.26522</v>
      </c>
      <c r="P2874">
        <v>65.422079999999994</v>
      </c>
      <c r="Q2874">
        <v>270.68900000000002</v>
      </c>
      <c r="R2874">
        <v>270.51260000000002</v>
      </c>
      <c r="S2874">
        <v>8.6998999999999995</v>
      </c>
      <c r="T2874">
        <v>1.001989</v>
      </c>
      <c r="U2874">
        <v>5.4102999999999998E-2</v>
      </c>
      <c r="V2874">
        <v>43.259740000000001</v>
      </c>
      <c r="W2874" t="s">
        <v>10751</v>
      </c>
      <c r="X2874">
        <v>0.27200000000000002</v>
      </c>
      <c r="Y2874">
        <v>0.72799999999999998</v>
      </c>
      <c r="Z2874" t="s">
        <v>10751</v>
      </c>
      <c r="AA2874" t="s">
        <v>10751</v>
      </c>
      <c r="AB2874">
        <v>1</v>
      </c>
      <c r="AC2874" t="s">
        <v>10751</v>
      </c>
      <c r="AD2874" t="s">
        <v>10751</v>
      </c>
      <c r="AE2874" t="s">
        <v>10751</v>
      </c>
      <c r="AF2874">
        <v>2E-3</v>
      </c>
      <c r="AG2874">
        <v>0.998</v>
      </c>
      <c r="AH2874" t="s">
        <v>10751</v>
      </c>
      <c r="AI2874" t="s">
        <v>10751</v>
      </c>
      <c r="AJ2874" t="s">
        <v>10751</v>
      </c>
      <c r="AK2874" t="s">
        <v>10751</v>
      </c>
      <c r="AL2874" t="s">
        <v>10751</v>
      </c>
      <c r="AM2874" t="s">
        <v>10751</v>
      </c>
      <c r="AN2874" t="s">
        <v>10751</v>
      </c>
      <c r="AO2874" t="s">
        <v>10751</v>
      </c>
      <c r="AP2874">
        <v>1</v>
      </c>
      <c r="AQ2874">
        <v>2E-3</v>
      </c>
      <c r="AR2874" t="s">
        <v>10751</v>
      </c>
      <c r="AS2874">
        <v>0.14599999999999999</v>
      </c>
      <c r="AT2874">
        <v>0.36199999999999999</v>
      </c>
      <c r="AU2874">
        <v>0.629</v>
      </c>
      <c r="AV2874">
        <v>4.9000000000000004</v>
      </c>
      <c r="AW2874" t="s">
        <v>10751</v>
      </c>
      <c r="AX2874">
        <v>6.8</v>
      </c>
      <c r="AY2874">
        <v>0.42899999999999999</v>
      </c>
      <c r="AZ2874">
        <v>0.21299999999999999</v>
      </c>
      <c r="BA2874">
        <v>0.35799999999999998</v>
      </c>
      <c r="BB2874" t="s">
        <v>10751</v>
      </c>
      <c r="BC2874" t="s">
        <v>10751</v>
      </c>
      <c r="BD2874" t="s">
        <v>10751</v>
      </c>
    </row>
    <row r="2875" spans="1:56">
      <c r="A2875" t="s">
        <v>10754</v>
      </c>
      <c r="B2875">
        <v>5000</v>
      </c>
      <c r="C2875">
        <v>2012</v>
      </c>
      <c r="D2875">
        <v>126</v>
      </c>
      <c r="E2875">
        <v>9.3360000000000005E-3</v>
      </c>
      <c r="F2875">
        <v>21.46237</v>
      </c>
      <c r="H2875">
        <v>17.307110000000002</v>
      </c>
      <c r="I2875">
        <f t="shared" si="51"/>
        <v>0.16157917896000001</v>
      </c>
      <c r="K2875">
        <v>14.70806</v>
      </c>
      <c r="L2875">
        <v>19.969139999999999</v>
      </c>
      <c r="M2875">
        <v>513.48829000000001</v>
      </c>
      <c r="N2875">
        <v>604.22636</v>
      </c>
      <c r="O2875">
        <v>445.03676000000002</v>
      </c>
      <c r="P2875">
        <v>61.596890000000002</v>
      </c>
      <c r="Q2875">
        <v>273.80869999999999</v>
      </c>
      <c r="R2875">
        <v>287.62889999999999</v>
      </c>
      <c r="S2875">
        <v>8.3040000000000003</v>
      </c>
      <c r="T2875">
        <v>1.0534779999999999</v>
      </c>
      <c r="U2875">
        <v>5.7526000000000001E-2</v>
      </c>
      <c r="V2875">
        <v>43.40551</v>
      </c>
      <c r="W2875" t="s">
        <v>10751</v>
      </c>
      <c r="X2875">
        <v>0.308</v>
      </c>
      <c r="Y2875">
        <v>0.69199999999999995</v>
      </c>
      <c r="Z2875" t="s">
        <v>10751</v>
      </c>
      <c r="AA2875" t="s">
        <v>10751</v>
      </c>
      <c r="AB2875">
        <v>1</v>
      </c>
      <c r="AC2875" t="s">
        <v>10751</v>
      </c>
      <c r="AD2875" t="s">
        <v>10751</v>
      </c>
      <c r="AE2875" t="s">
        <v>10751</v>
      </c>
      <c r="AF2875">
        <v>6.0000000000000001E-3</v>
      </c>
      <c r="AG2875">
        <v>0.99399999999999999</v>
      </c>
      <c r="AH2875" t="s">
        <v>10751</v>
      </c>
      <c r="AI2875" t="s">
        <v>10751</v>
      </c>
      <c r="AJ2875" t="s">
        <v>10751</v>
      </c>
      <c r="AK2875" t="s">
        <v>10751</v>
      </c>
      <c r="AL2875" t="s">
        <v>10751</v>
      </c>
      <c r="AM2875" t="s">
        <v>10751</v>
      </c>
      <c r="AN2875" t="s">
        <v>10751</v>
      </c>
      <c r="AO2875" t="s">
        <v>10751</v>
      </c>
      <c r="AP2875">
        <v>1</v>
      </c>
      <c r="AQ2875">
        <v>6.0000000000000001E-3</v>
      </c>
      <c r="AR2875" t="s">
        <v>10751</v>
      </c>
      <c r="AS2875">
        <v>0.193</v>
      </c>
      <c r="AT2875">
        <v>0.39300000000000002</v>
      </c>
      <c r="AU2875">
        <v>0.66</v>
      </c>
      <c r="AV2875">
        <v>5.3</v>
      </c>
      <c r="AW2875" t="s">
        <v>10751</v>
      </c>
      <c r="AX2875">
        <v>7</v>
      </c>
      <c r="AY2875">
        <v>0.27</v>
      </c>
      <c r="AZ2875">
        <v>0.185</v>
      </c>
      <c r="BA2875">
        <v>0.54500000000000004</v>
      </c>
      <c r="BB2875" t="s">
        <v>10751</v>
      </c>
      <c r="BC2875" t="s">
        <v>10751</v>
      </c>
      <c r="BD2875" t="s">
        <v>10751</v>
      </c>
    </row>
    <row r="2876" spans="1:56">
      <c r="A2876" t="s">
        <v>10754</v>
      </c>
      <c r="B2876">
        <v>5000</v>
      </c>
      <c r="C2876">
        <v>2013</v>
      </c>
      <c r="D2876">
        <v>156</v>
      </c>
      <c r="E2876">
        <v>1.0279999999999999E-2</v>
      </c>
      <c r="F2876">
        <v>22.281410000000001</v>
      </c>
      <c r="H2876">
        <v>17.9312</v>
      </c>
      <c r="I2876">
        <f t="shared" si="51"/>
        <v>0.184332736</v>
      </c>
      <c r="K2876">
        <v>15.22193</v>
      </c>
      <c r="L2876">
        <v>20.712199999999999</v>
      </c>
      <c r="M2876">
        <v>495.61666000000002</v>
      </c>
      <c r="N2876">
        <v>583.82869000000005</v>
      </c>
      <c r="O2876">
        <v>429.07074</v>
      </c>
      <c r="P2876">
        <v>62.165990000000001</v>
      </c>
      <c r="Q2876">
        <v>262.3972</v>
      </c>
      <c r="R2876">
        <v>288.63380000000001</v>
      </c>
      <c r="S2876">
        <v>8.2094000000000005</v>
      </c>
      <c r="T2876">
        <v>1.1076820000000001</v>
      </c>
      <c r="U2876">
        <v>5.7727000000000001E-2</v>
      </c>
      <c r="V2876">
        <v>45.140030000000003</v>
      </c>
      <c r="W2876" t="s">
        <v>10751</v>
      </c>
      <c r="X2876">
        <v>0.30599999999999999</v>
      </c>
      <c r="Y2876">
        <v>0.69399999999999995</v>
      </c>
      <c r="Z2876" t="s">
        <v>10751</v>
      </c>
      <c r="AA2876" t="s">
        <v>10751</v>
      </c>
      <c r="AB2876">
        <v>1</v>
      </c>
      <c r="AC2876" t="s">
        <v>10751</v>
      </c>
      <c r="AD2876" t="s">
        <v>10751</v>
      </c>
      <c r="AE2876" t="s">
        <v>10751</v>
      </c>
      <c r="AF2876">
        <v>6.0000000000000001E-3</v>
      </c>
      <c r="AG2876">
        <v>0.99399999999999999</v>
      </c>
      <c r="AH2876" t="s">
        <v>10751</v>
      </c>
      <c r="AI2876" t="s">
        <v>10751</v>
      </c>
      <c r="AJ2876" t="s">
        <v>10751</v>
      </c>
      <c r="AK2876" t="s">
        <v>10751</v>
      </c>
      <c r="AL2876" t="s">
        <v>10751</v>
      </c>
      <c r="AM2876" t="s">
        <v>10751</v>
      </c>
      <c r="AN2876" t="s">
        <v>10751</v>
      </c>
      <c r="AO2876" t="s">
        <v>10751</v>
      </c>
      <c r="AP2876">
        <v>1</v>
      </c>
      <c r="AQ2876">
        <v>6.0000000000000001E-3</v>
      </c>
      <c r="AR2876" t="s">
        <v>10751</v>
      </c>
      <c r="AS2876">
        <v>0.128</v>
      </c>
      <c r="AT2876">
        <v>0.57699999999999996</v>
      </c>
      <c r="AU2876">
        <v>0.78300000000000003</v>
      </c>
      <c r="AV2876">
        <v>5.5</v>
      </c>
      <c r="AW2876" t="s">
        <v>10751</v>
      </c>
      <c r="AX2876">
        <v>6.8</v>
      </c>
      <c r="AY2876">
        <v>0.21199999999999999</v>
      </c>
      <c r="AZ2876">
        <v>0.17899999999999999</v>
      </c>
      <c r="BA2876">
        <v>0.54700000000000004</v>
      </c>
      <c r="BB2876" t="s">
        <v>10751</v>
      </c>
      <c r="BC2876">
        <v>6.3E-2</v>
      </c>
      <c r="BD2876" t="s">
        <v>10751</v>
      </c>
    </row>
    <row r="2877" spans="1:56">
      <c r="A2877" t="s">
        <v>10754</v>
      </c>
      <c r="B2877">
        <v>5000</v>
      </c>
      <c r="C2877">
        <v>2014</v>
      </c>
      <c r="D2877">
        <v>204</v>
      </c>
      <c r="E2877">
        <v>1.3176E-2</v>
      </c>
      <c r="F2877">
        <v>23.9239</v>
      </c>
      <c r="H2877">
        <v>19.171299999999999</v>
      </c>
      <c r="I2877">
        <f t="shared" si="51"/>
        <v>0.25260104880000001</v>
      </c>
      <c r="K2877">
        <v>16.250810000000001</v>
      </c>
      <c r="L2877">
        <v>22.178049999999999</v>
      </c>
      <c r="M2877">
        <v>463.55741999999998</v>
      </c>
      <c r="N2877">
        <v>546.86488999999995</v>
      </c>
      <c r="O2877">
        <v>400.71143000000001</v>
      </c>
      <c r="P2877">
        <v>63.738680000000002</v>
      </c>
      <c r="Q2877">
        <v>264.39370000000002</v>
      </c>
      <c r="R2877">
        <v>299.69510000000002</v>
      </c>
      <c r="S2877">
        <v>7.7545000000000002</v>
      </c>
      <c r="T2877">
        <v>1.1425559999999999</v>
      </c>
      <c r="U2877">
        <v>5.9938999999999999E-2</v>
      </c>
      <c r="V2877">
        <v>48.223199999999999</v>
      </c>
      <c r="W2877" t="s">
        <v>10751</v>
      </c>
      <c r="X2877">
        <v>0.248</v>
      </c>
      <c r="Y2877">
        <v>0.752</v>
      </c>
      <c r="Z2877" t="s">
        <v>10751</v>
      </c>
      <c r="AA2877" t="s">
        <v>10751</v>
      </c>
      <c r="AB2877">
        <v>1</v>
      </c>
      <c r="AC2877" t="s">
        <v>10751</v>
      </c>
      <c r="AD2877" t="s">
        <v>10751</v>
      </c>
      <c r="AE2877" t="s">
        <v>10751</v>
      </c>
      <c r="AF2877">
        <v>0.45200000000000001</v>
      </c>
      <c r="AG2877">
        <v>0.54800000000000004</v>
      </c>
      <c r="AH2877" t="s">
        <v>10751</v>
      </c>
      <c r="AI2877" t="s">
        <v>10751</v>
      </c>
      <c r="AJ2877" t="s">
        <v>10751</v>
      </c>
      <c r="AK2877" t="s">
        <v>10751</v>
      </c>
      <c r="AL2877" t="s">
        <v>10751</v>
      </c>
      <c r="AM2877" t="s">
        <v>10751</v>
      </c>
      <c r="AN2877" t="s">
        <v>10751</v>
      </c>
      <c r="AO2877" t="s">
        <v>10751</v>
      </c>
      <c r="AP2877">
        <v>1</v>
      </c>
      <c r="AQ2877">
        <v>7.0000000000000001E-3</v>
      </c>
      <c r="AR2877" t="s">
        <v>10751</v>
      </c>
      <c r="AS2877">
        <v>0.54700000000000004</v>
      </c>
      <c r="AT2877">
        <v>0.45300000000000001</v>
      </c>
      <c r="AU2877">
        <v>1</v>
      </c>
      <c r="AV2877">
        <v>6.1</v>
      </c>
      <c r="AW2877" t="s">
        <v>10751</v>
      </c>
      <c r="AX2877">
        <v>6.5</v>
      </c>
      <c r="AY2877" t="s">
        <v>10751</v>
      </c>
      <c r="AZ2877">
        <v>0.124</v>
      </c>
      <c r="BA2877">
        <v>0.76300000000000001</v>
      </c>
      <c r="BB2877" t="s">
        <v>10751</v>
      </c>
      <c r="BC2877">
        <v>0.113</v>
      </c>
      <c r="BD2877" t="s">
        <v>10751</v>
      </c>
    </row>
    <row r="2878" spans="1:56">
      <c r="A2878" t="s">
        <v>10754</v>
      </c>
      <c r="B2878">
        <v>5000</v>
      </c>
      <c r="C2878">
        <v>2015</v>
      </c>
      <c r="D2878">
        <v>488</v>
      </c>
      <c r="E2878">
        <v>2.9152999999999998E-2</v>
      </c>
      <c r="F2878">
        <v>23.671029999999998</v>
      </c>
      <c r="H2878">
        <v>18.961169999999999</v>
      </c>
      <c r="I2878">
        <f t="shared" si="51"/>
        <v>0.55277498901</v>
      </c>
      <c r="K2878">
        <v>16.134499999999999</v>
      </c>
      <c r="L2878">
        <v>21.848790000000001</v>
      </c>
      <c r="M2878">
        <v>468.69474000000002</v>
      </c>
      <c r="N2878">
        <v>550.80727999999999</v>
      </c>
      <c r="O2878">
        <v>406.75018</v>
      </c>
      <c r="P2878">
        <v>67.446179999999998</v>
      </c>
      <c r="Q2878">
        <v>241.98320000000001</v>
      </c>
      <c r="R2878">
        <v>348.63749999999999</v>
      </c>
      <c r="S2878">
        <v>6.9825999999999997</v>
      </c>
      <c r="T2878">
        <v>1.5073859999999999</v>
      </c>
      <c r="U2878">
        <v>6.9727999999999998E-2</v>
      </c>
      <c r="V2878">
        <v>47.659309999999998</v>
      </c>
      <c r="W2878" t="s">
        <v>10751</v>
      </c>
      <c r="X2878">
        <v>0.67</v>
      </c>
      <c r="Y2878">
        <v>0.33</v>
      </c>
      <c r="Z2878">
        <v>0</v>
      </c>
      <c r="AA2878" t="s">
        <v>10751</v>
      </c>
      <c r="AB2878">
        <v>1</v>
      </c>
      <c r="AC2878" t="s">
        <v>10751</v>
      </c>
      <c r="AD2878" t="s">
        <v>10751</v>
      </c>
      <c r="AE2878" t="s">
        <v>10751</v>
      </c>
      <c r="AF2878">
        <v>0.622</v>
      </c>
      <c r="AG2878">
        <v>0.378</v>
      </c>
      <c r="AH2878" t="s">
        <v>10751</v>
      </c>
      <c r="AI2878" t="s">
        <v>10751</v>
      </c>
      <c r="AJ2878" t="s">
        <v>10751</v>
      </c>
      <c r="AK2878" t="s">
        <v>10751</v>
      </c>
      <c r="AL2878" t="s">
        <v>10751</v>
      </c>
      <c r="AM2878" t="s">
        <v>10751</v>
      </c>
      <c r="AN2878" t="s">
        <v>10751</v>
      </c>
      <c r="AO2878" t="s">
        <v>10751</v>
      </c>
      <c r="AP2878">
        <v>1</v>
      </c>
      <c r="AQ2878">
        <v>0.49399999999999999</v>
      </c>
      <c r="AR2878">
        <v>0.19800000000000001</v>
      </c>
      <c r="AS2878">
        <v>0.14899999999999999</v>
      </c>
      <c r="AT2878">
        <v>0.85099999999999998</v>
      </c>
      <c r="AU2878">
        <v>0.71399999999999997</v>
      </c>
      <c r="AV2878">
        <v>6.1</v>
      </c>
      <c r="AW2878" t="s">
        <v>10751</v>
      </c>
      <c r="AX2878">
        <v>6.7</v>
      </c>
      <c r="AY2878" t="s">
        <v>10751</v>
      </c>
      <c r="AZ2878">
        <v>1.2999999999999999E-2</v>
      </c>
      <c r="BA2878">
        <v>0.94399999999999995</v>
      </c>
      <c r="BB2878" t="s">
        <v>10751</v>
      </c>
      <c r="BC2878">
        <v>4.2999999999999997E-2</v>
      </c>
      <c r="BD2878" t="s">
        <v>10751</v>
      </c>
    </row>
    <row r="2879" spans="1:56">
      <c r="A2879" t="s">
        <v>10754</v>
      </c>
      <c r="B2879">
        <v>5000</v>
      </c>
      <c r="C2879">
        <v>2016</v>
      </c>
      <c r="D2879">
        <v>521</v>
      </c>
      <c r="E2879">
        <v>3.1999E-2</v>
      </c>
      <c r="F2879">
        <v>23.775320000000001</v>
      </c>
      <c r="H2879">
        <v>19.03059</v>
      </c>
      <c r="I2879">
        <f t="shared" si="51"/>
        <v>0.60895984941000003</v>
      </c>
      <c r="K2879">
        <v>16.200610000000001</v>
      </c>
      <c r="L2879">
        <v>21.919070000000001</v>
      </c>
      <c r="M2879">
        <v>468.18684000000002</v>
      </c>
      <c r="N2879">
        <v>550.02048000000002</v>
      </c>
      <c r="O2879">
        <v>406.45269000000002</v>
      </c>
      <c r="P2879">
        <v>67.517610000000005</v>
      </c>
      <c r="Q2879">
        <v>237.22790000000001</v>
      </c>
      <c r="R2879">
        <v>344.18759999999997</v>
      </c>
      <c r="S2879">
        <v>7.0891000000000002</v>
      </c>
      <c r="T2879">
        <v>1.5202389999999999</v>
      </c>
      <c r="U2879">
        <v>6.8837999999999996E-2</v>
      </c>
      <c r="V2879">
        <v>47.900449999999999</v>
      </c>
      <c r="W2879" t="s">
        <v>10751</v>
      </c>
      <c r="X2879">
        <v>0.69299999999999995</v>
      </c>
      <c r="Y2879">
        <v>0.307</v>
      </c>
      <c r="Z2879">
        <v>1E-3</v>
      </c>
      <c r="AA2879" t="s">
        <v>10751</v>
      </c>
      <c r="AB2879">
        <v>0.999</v>
      </c>
      <c r="AC2879" t="s">
        <v>10751</v>
      </c>
      <c r="AD2879" t="s">
        <v>10751</v>
      </c>
      <c r="AE2879" t="s">
        <v>10751</v>
      </c>
      <c r="AF2879">
        <v>0.58699999999999997</v>
      </c>
      <c r="AG2879">
        <v>0.39100000000000001</v>
      </c>
      <c r="AH2879" t="s">
        <v>10751</v>
      </c>
      <c r="AI2879">
        <v>2.1999999999999999E-2</v>
      </c>
      <c r="AJ2879">
        <v>2.1999999999999999E-2</v>
      </c>
      <c r="AK2879" t="s">
        <v>10751</v>
      </c>
      <c r="AL2879" t="s">
        <v>10751</v>
      </c>
      <c r="AM2879" t="s">
        <v>10751</v>
      </c>
      <c r="AN2879" t="s">
        <v>10751</v>
      </c>
      <c r="AO2879" t="s">
        <v>10751</v>
      </c>
      <c r="AP2879">
        <v>0.97799999999999998</v>
      </c>
      <c r="AQ2879">
        <v>0.51200000000000001</v>
      </c>
      <c r="AR2879">
        <v>0.248</v>
      </c>
      <c r="AS2879">
        <v>0.11899999999999999</v>
      </c>
      <c r="AT2879">
        <v>0.88100000000000001</v>
      </c>
      <c r="AU2879">
        <v>0.69299999999999995</v>
      </c>
      <c r="AV2879">
        <v>6.1</v>
      </c>
      <c r="AW2879" t="s">
        <v>10751</v>
      </c>
      <c r="AX2879">
        <v>6.6</v>
      </c>
      <c r="AY2879" t="s">
        <v>10751</v>
      </c>
      <c r="AZ2879">
        <v>1.6E-2</v>
      </c>
      <c r="BA2879">
        <v>0.93</v>
      </c>
      <c r="BB2879" t="s">
        <v>10751</v>
      </c>
      <c r="BC2879">
        <v>5.3999999999999999E-2</v>
      </c>
      <c r="BD2879" t="s">
        <v>10751</v>
      </c>
    </row>
    <row r="2880" spans="1:56">
      <c r="A2880" t="s">
        <v>10754</v>
      </c>
      <c r="B2880">
        <v>5000</v>
      </c>
      <c r="C2880">
        <v>2017</v>
      </c>
      <c r="D2880">
        <v>460</v>
      </c>
      <c r="E2880">
        <v>2.7035E-2</v>
      </c>
      <c r="F2880">
        <v>24.489159999999998</v>
      </c>
      <c r="H2880">
        <v>19.56596</v>
      </c>
      <c r="I2880">
        <f t="shared" si="51"/>
        <v>0.52896572860000002</v>
      </c>
      <c r="K2880">
        <v>16.5886</v>
      </c>
      <c r="L2880">
        <v>22.630050000000001</v>
      </c>
      <c r="M2880">
        <v>455.58381000000003</v>
      </c>
      <c r="N2880">
        <v>537.36018000000001</v>
      </c>
      <c r="O2880">
        <v>393.89285000000001</v>
      </c>
      <c r="P2880">
        <v>66.991950000000003</v>
      </c>
      <c r="Q2880">
        <v>237.01240000000001</v>
      </c>
      <c r="R2880">
        <v>345.13339999999999</v>
      </c>
      <c r="S2880">
        <v>6.9039999999999999</v>
      </c>
      <c r="T2880">
        <v>1.5232680000000001</v>
      </c>
      <c r="U2880">
        <v>6.9027000000000005E-2</v>
      </c>
      <c r="V2880">
        <v>49.19849</v>
      </c>
      <c r="W2880" t="s">
        <v>10751</v>
      </c>
      <c r="X2880">
        <v>0.68100000000000005</v>
      </c>
      <c r="Y2880">
        <v>0.31900000000000001</v>
      </c>
      <c r="Z2880">
        <v>1E-3</v>
      </c>
      <c r="AA2880" t="s">
        <v>10751</v>
      </c>
      <c r="AB2880">
        <v>0.999</v>
      </c>
      <c r="AC2880" t="s">
        <v>10751</v>
      </c>
      <c r="AD2880" t="s">
        <v>10751</v>
      </c>
      <c r="AE2880" t="s">
        <v>10751</v>
      </c>
      <c r="AF2880">
        <v>0.57099999999999995</v>
      </c>
      <c r="AG2880">
        <v>0.40400000000000003</v>
      </c>
      <c r="AH2880" t="s">
        <v>10751</v>
      </c>
      <c r="AI2880">
        <v>2.4E-2</v>
      </c>
      <c r="AJ2880">
        <v>2.4E-2</v>
      </c>
      <c r="AK2880" t="s">
        <v>10751</v>
      </c>
      <c r="AL2880" t="s">
        <v>10751</v>
      </c>
      <c r="AM2880" t="s">
        <v>10751</v>
      </c>
      <c r="AN2880" t="s">
        <v>10751</v>
      </c>
      <c r="AO2880" t="s">
        <v>10751</v>
      </c>
      <c r="AP2880">
        <v>0.97599999999999998</v>
      </c>
      <c r="AQ2880">
        <v>0.49</v>
      </c>
      <c r="AR2880">
        <v>0.46600000000000003</v>
      </c>
      <c r="AS2880">
        <v>0.126</v>
      </c>
      <c r="AT2880">
        <v>0.88100000000000001</v>
      </c>
      <c r="AU2880">
        <v>0.7</v>
      </c>
      <c r="AV2880">
        <v>7.1</v>
      </c>
      <c r="AW2880" t="s">
        <v>10751</v>
      </c>
      <c r="AX2880">
        <v>6.6</v>
      </c>
      <c r="AY2880" t="s">
        <v>10751</v>
      </c>
      <c r="AZ2880">
        <v>1.2999999999999999E-2</v>
      </c>
      <c r="BA2880">
        <v>0.66200000000000003</v>
      </c>
      <c r="BB2880" t="s">
        <v>10751</v>
      </c>
      <c r="BC2880">
        <v>9.1999999999999998E-2</v>
      </c>
      <c r="BD2880">
        <v>0.23300000000000001</v>
      </c>
    </row>
    <row r="2881" spans="1:56">
      <c r="A2881" t="s">
        <v>10754</v>
      </c>
      <c r="B2881">
        <v>5000</v>
      </c>
      <c r="C2881">
        <v>2018</v>
      </c>
      <c r="D2881">
        <v>667</v>
      </c>
      <c r="E2881">
        <v>4.1043999999999997E-2</v>
      </c>
      <c r="F2881">
        <v>24.875319999999999</v>
      </c>
      <c r="H2881">
        <v>19.74906</v>
      </c>
      <c r="I2881">
        <f t="shared" si="51"/>
        <v>0.81058041863999997</v>
      </c>
      <c r="K2881">
        <v>16.902000000000001</v>
      </c>
      <c r="L2881">
        <v>22.623950000000001</v>
      </c>
      <c r="M2881">
        <v>450.95017999999999</v>
      </c>
      <c r="N2881">
        <v>526.91741999999999</v>
      </c>
      <c r="O2881">
        <v>393.64157</v>
      </c>
      <c r="P2881">
        <v>67.419780000000003</v>
      </c>
      <c r="Q2881">
        <v>232.53030000000001</v>
      </c>
      <c r="R2881">
        <v>372.07560000000001</v>
      </c>
      <c r="S2881">
        <v>6.1802999999999999</v>
      </c>
      <c r="T2881">
        <v>1.7037929999999999</v>
      </c>
      <c r="U2881">
        <v>7.4414999999999995E-2</v>
      </c>
      <c r="V2881">
        <v>49.679929999999999</v>
      </c>
      <c r="W2881" t="s">
        <v>10751</v>
      </c>
      <c r="X2881">
        <v>0.73499999999999999</v>
      </c>
      <c r="Y2881">
        <v>0.26500000000000001</v>
      </c>
      <c r="Z2881">
        <v>0</v>
      </c>
      <c r="AA2881" t="s">
        <v>10751</v>
      </c>
      <c r="AB2881">
        <v>1</v>
      </c>
      <c r="AC2881" t="s">
        <v>10751</v>
      </c>
      <c r="AD2881" t="s">
        <v>10751</v>
      </c>
      <c r="AE2881" t="s">
        <v>10751</v>
      </c>
      <c r="AF2881">
        <v>8.3000000000000004E-2</v>
      </c>
      <c r="AG2881">
        <v>0.9</v>
      </c>
      <c r="AH2881" t="s">
        <v>10751</v>
      </c>
      <c r="AI2881">
        <v>1.7000000000000001E-2</v>
      </c>
      <c r="AJ2881">
        <v>1.7000000000000001E-2</v>
      </c>
      <c r="AK2881" t="s">
        <v>10751</v>
      </c>
      <c r="AL2881" t="s">
        <v>10751</v>
      </c>
      <c r="AM2881" t="s">
        <v>10751</v>
      </c>
      <c r="AN2881" t="s">
        <v>10751</v>
      </c>
      <c r="AO2881" t="s">
        <v>10751</v>
      </c>
      <c r="AP2881">
        <v>0.98299999999999998</v>
      </c>
      <c r="AQ2881">
        <v>0.53100000000000003</v>
      </c>
      <c r="AR2881">
        <v>0.83799999999999997</v>
      </c>
      <c r="AS2881">
        <v>0.09</v>
      </c>
      <c r="AT2881">
        <v>0.92400000000000004</v>
      </c>
      <c r="AU2881">
        <v>0.69</v>
      </c>
      <c r="AV2881">
        <v>9.3000000000000007</v>
      </c>
      <c r="AW2881" t="s">
        <v>10751</v>
      </c>
      <c r="AX2881">
        <v>6.6</v>
      </c>
      <c r="AY2881" t="s">
        <v>10751</v>
      </c>
      <c r="AZ2881">
        <v>1.2999999999999999E-2</v>
      </c>
      <c r="BA2881">
        <v>0.11600000000000001</v>
      </c>
      <c r="BB2881" t="s">
        <v>10751</v>
      </c>
      <c r="BC2881">
        <v>6.4000000000000001E-2</v>
      </c>
      <c r="BD2881">
        <v>0.80700000000000005</v>
      </c>
    </row>
    <row r="2882" spans="1:56">
      <c r="A2882" t="s">
        <v>10754</v>
      </c>
      <c r="B2882">
        <v>5000</v>
      </c>
      <c r="C2882">
        <v>2019</v>
      </c>
      <c r="D2882">
        <v>764</v>
      </c>
      <c r="E2882">
        <v>4.7365999999999998E-2</v>
      </c>
      <c r="F2882">
        <v>24.541129999999999</v>
      </c>
      <c r="H2882">
        <v>19.526129999999998</v>
      </c>
      <c r="I2882">
        <f t="shared" si="51"/>
        <v>0.92487467357999986</v>
      </c>
      <c r="K2882">
        <v>16.58886</v>
      </c>
      <c r="L2882">
        <v>22.5364</v>
      </c>
      <c r="M2882">
        <v>455.53741000000002</v>
      </c>
      <c r="N2882">
        <v>536.19974000000002</v>
      </c>
      <c r="O2882">
        <v>394.68689000000001</v>
      </c>
      <c r="P2882">
        <v>68.288600000000002</v>
      </c>
      <c r="Q2882">
        <v>254.48070000000001</v>
      </c>
      <c r="R2882">
        <v>363.63420000000002</v>
      </c>
      <c r="S2882">
        <v>6.3326000000000002</v>
      </c>
      <c r="T2882">
        <v>1.5365580000000001</v>
      </c>
      <c r="U2882">
        <v>7.2727E-2</v>
      </c>
      <c r="V2882">
        <v>49.060130000000001</v>
      </c>
      <c r="W2882" t="s">
        <v>10751</v>
      </c>
      <c r="X2882">
        <v>0.71499999999999997</v>
      </c>
      <c r="Y2882">
        <v>0.28499999999999998</v>
      </c>
      <c r="Z2882">
        <v>0</v>
      </c>
      <c r="AA2882" t="s">
        <v>10751</v>
      </c>
      <c r="AB2882">
        <v>1</v>
      </c>
      <c r="AC2882" t="s">
        <v>10751</v>
      </c>
      <c r="AD2882" t="s">
        <v>10751</v>
      </c>
      <c r="AE2882" t="s">
        <v>10751</v>
      </c>
      <c r="AF2882">
        <v>0.33800000000000002</v>
      </c>
      <c r="AG2882">
        <v>0.65500000000000003</v>
      </c>
      <c r="AH2882" t="s">
        <v>10751</v>
      </c>
      <c r="AI2882">
        <v>7.0000000000000001E-3</v>
      </c>
      <c r="AJ2882">
        <v>7.0000000000000001E-3</v>
      </c>
      <c r="AK2882" t="s">
        <v>10751</v>
      </c>
      <c r="AL2882" t="s">
        <v>10751</v>
      </c>
      <c r="AM2882" t="s">
        <v>10751</v>
      </c>
      <c r="AN2882" t="s">
        <v>10751</v>
      </c>
      <c r="AO2882">
        <v>1.0999999999999999E-2</v>
      </c>
      <c r="AP2882">
        <v>0.98199999999999998</v>
      </c>
      <c r="AQ2882">
        <v>0.38500000000000001</v>
      </c>
      <c r="AR2882">
        <v>0.84</v>
      </c>
      <c r="AS2882">
        <v>0.35899999999999999</v>
      </c>
      <c r="AT2882">
        <v>0.67200000000000004</v>
      </c>
      <c r="AU2882">
        <v>0.80800000000000005</v>
      </c>
      <c r="AV2882">
        <v>8.9</v>
      </c>
      <c r="AW2882" t="s">
        <v>10751</v>
      </c>
      <c r="AX2882">
        <v>6.9</v>
      </c>
      <c r="AY2882" t="s">
        <v>10751</v>
      </c>
      <c r="AZ2882">
        <v>1.4E-2</v>
      </c>
      <c r="BA2882">
        <v>9.0999999999999998E-2</v>
      </c>
      <c r="BB2882" t="s">
        <v>10751</v>
      </c>
      <c r="BC2882">
        <v>0.35099999999999998</v>
      </c>
      <c r="BD2882">
        <v>0.54400000000000004</v>
      </c>
    </row>
    <row r="2883" spans="1:56">
      <c r="A2883" t="s">
        <v>10754</v>
      </c>
      <c r="B2883">
        <v>5000</v>
      </c>
      <c r="C2883">
        <v>2020</v>
      </c>
      <c r="D2883">
        <v>697</v>
      </c>
      <c r="E2883">
        <v>5.0812999999999997E-2</v>
      </c>
      <c r="F2883">
        <v>24.702310000000001</v>
      </c>
      <c r="H2883">
        <v>19.45675</v>
      </c>
      <c r="I2883">
        <f t="shared" si="51"/>
        <v>0.98865583774999988</v>
      </c>
      <c r="K2883">
        <v>16.683150000000001</v>
      </c>
      <c r="L2883">
        <v>22.24691</v>
      </c>
      <c r="M2883">
        <v>457.14301</v>
      </c>
      <c r="N2883">
        <v>533.15466000000004</v>
      </c>
      <c r="O2883">
        <v>399.80088000000001</v>
      </c>
      <c r="P2883">
        <v>67.430459999999997</v>
      </c>
      <c r="Q2883">
        <v>255.35939999999999</v>
      </c>
      <c r="R2883">
        <v>349.05579999999998</v>
      </c>
      <c r="S2883">
        <v>6.5965999999999996</v>
      </c>
      <c r="T2883">
        <v>1.4676020000000001</v>
      </c>
      <c r="U2883">
        <v>6.9810999999999998E-2</v>
      </c>
      <c r="V2883">
        <v>48.903399999999998</v>
      </c>
      <c r="W2883" t="s">
        <v>10751</v>
      </c>
      <c r="X2883">
        <v>0.69199999999999995</v>
      </c>
      <c r="Y2883">
        <v>0.308</v>
      </c>
      <c r="Z2883">
        <v>6.0000000000000001E-3</v>
      </c>
      <c r="AA2883" t="s">
        <v>10751</v>
      </c>
      <c r="AB2883">
        <v>0.99399999999999999</v>
      </c>
      <c r="AC2883" t="s">
        <v>10751</v>
      </c>
      <c r="AD2883" t="s">
        <v>10751</v>
      </c>
      <c r="AE2883" t="s">
        <v>10751</v>
      </c>
      <c r="AF2883">
        <v>0.42799999999999999</v>
      </c>
      <c r="AG2883">
        <v>0.56499999999999995</v>
      </c>
      <c r="AH2883" t="s">
        <v>10751</v>
      </c>
      <c r="AI2883">
        <v>7.0000000000000001E-3</v>
      </c>
      <c r="AJ2883">
        <v>7.0000000000000001E-3</v>
      </c>
      <c r="AK2883" t="s">
        <v>10751</v>
      </c>
      <c r="AL2883" t="s">
        <v>10751</v>
      </c>
      <c r="AM2883" t="s">
        <v>10751</v>
      </c>
      <c r="AN2883" t="s">
        <v>10751</v>
      </c>
      <c r="AO2883">
        <v>0.01</v>
      </c>
      <c r="AP2883">
        <v>0.98199999999999998</v>
      </c>
      <c r="AQ2883">
        <v>0.255</v>
      </c>
      <c r="AR2883">
        <v>0.84199999999999997</v>
      </c>
      <c r="AS2883">
        <v>0.42299999999999999</v>
      </c>
      <c r="AT2883">
        <v>0.63500000000000001</v>
      </c>
      <c r="AU2883">
        <v>0.82899999999999996</v>
      </c>
      <c r="AV2883">
        <v>8.5</v>
      </c>
      <c r="AW2883" t="s">
        <v>10751</v>
      </c>
      <c r="AX2883">
        <v>6.8</v>
      </c>
      <c r="AY2883" t="s">
        <v>10751</v>
      </c>
      <c r="AZ2883" t="s">
        <v>10751</v>
      </c>
      <c r="BA2883">
        <v>0.11700000000000001</v>
      </c>
      <c r="BB2883" t="s">
        <v>10751</v>
      </c>
      <c r="BC2883">
        <v>0.502</v>
      </c>
      <c r="BD2883">
        <v>0.38100000000000001</v>
      </c>
    </row>
    <row r="2884" spans="1:56">
      <c r="A2884" t="s">
        <v>10754</v>
      </c>
      <c r="B2884">
        <v>5000</v>
      </c>
      <c r="C2884">
        <v>2021</v>
      </c>
      <c r="D2884">
        <v>572</v>
      </c>
      <c r="E2884">
        <v>4.1410000000000002E-2</v>
      </c>
      <c r="F2884">
        <v>25.200299999999999</v>
      </c>
      <c r="G2884">
        <f>IFERROR(F2884*E2884,"")</f>
        <v>1.0435444229999999</v>
      </c>
      <c r="H2884">
        <v>19.797889999999999</v>
      </c>
      <c r="I2884">
        <f t="shared" si="51"/>
        <v>0.81983062490000003</v>
      </c>
      <c r="J2884">
        <f>IFERROR(M2884*E2884,"")</f>
        <v>18.617874299099999</v>
      </c>
      <c r="K2884">
        <v>17.161750000000001</v>
      </c>
      <c r="L2884">
        <v>22.392700000000001</v>
      </c>
      <c r="M2884">
        <v>449.59850999999998</v>
      </c>
      <c r="N2884">
        <v>518.68601999999998</v>
      </c>
      <c r="O2884">
        <v>397.47987000000001</v>
      </c>
      <c r="P2884">
        <v>67.144720000000007</v>
      </c>
      <c r="Q2884">
        <v>230.12129999999999</v>
      </c>
      <c r="R2884">
        <v>327.06849999999997</v>
      </c>
      <c r="S2884">
        <v>6.8234000000000004</v>
      </c>
      <c r="T2884">
        <v>1.4941899999999999</v>
      </c>
      <c r="U2884">
        <v>6.5414E-2</v>
      </c>
      <c r="V2884">
        <v>49.780610000000003</v>
      </c>
      <c r="W2884" t="s">
        <v>10751</v>
      </c>
      <c r="X2884">
        <v>0.67600000000000005</v>
      </c>
      <c r="Y2884">
        <v>0.32400000000000001</v>
      </c>
      <c r="Z2884">
        <v>8.9999999999999993E-3</v>
      </c>
      <c r="AA2884" t="s">
        <v>10751</v>
      </c>
      <c r="AB2884">
        <v>0.99099999999999999</v>
      </c>
      <c r="AC2884" t="s">
        <v>10751</v>
      </c>
      <c r="AD2884" t="s">
        <v>10751</v>
      </c>
      <c r="AE2884" t="s">
        <v>10751</v>
      </c>
      <c r="AF2884">
        <v>0.37</v>
      </c>
      <c r="AG2884">
        <v>0.61599999999999999</v>
      </c>
      <c r="AH2884" t="s">
        <v>10751</v>
      </c>
      <c r="AI2884">
        <v>1.2999999999999999E-2</v>
      </c>
      <c r="AJ2884">
        <v>1.2999999999999999E-2</v>
      </c>
      <c r="AK2884" t="s">
        <v>10751</v>
      </c>
      <c r="AL2884" t="s">
        <v>10751</v>
      </c>
      <c r="AM2884" t="s">
        <v>10751</v>
      </c>
      <c r="AN2884" t="s">
        <v>10751</v>
      </c>
      <c r="AO2884">
        <v>2.7E-2</v>
      </c>
      <c r="AP2884">
        <v>0.95899999999999996</v>
      </c>
      <c r="AQ2884">
        <v>0.35399999999999998</v>
      </c>
      <c r="AR2884">
        <v>0.72</v>
      </c>
      <c r="AS2884">
        <v>0.46700000000000003</v>
      </c>
      <c r="AT2884">
        <v>0.82699999999999996</v>
      </c>
      <c r="AU2884">
        <v>0.81699999999999995</v>
      </c>
      <c r="AV2884">
        <v>8.6</v>
      </c>
      <c r="AW2884" t="s">
        <v>10751</v>
      </c>
      <c r="AX2884">
        <v>6.3</v>
      </c>
      <c r="AY2884" t="s">
        <v>10751</v>
      </c>
      <c r="AZ2884" t="s">
        <v>10751</v>
      </c>
      <c r="BA2884">
        <v>0.08</v>
      </c>
      <c r="BB2884" t="s">
        <v>10751</v>
      </c>
      <c r="BC2884">
        <v>0.50800000000000001</v>
      </c>
      <c r="BD2884">
        <v>0.41199999999999998</v>
      </c>
    </row>
    <row r="2885" spans="1:56">
      <c r="A2885" t="s">
        <v>10754</v>
      </c>
      <c r="B2885">
        <v>5000</v>
      </c>
      <c r="C2885" t="s">
        <v>10752</v>
      </c>
      <c r="D2885" t="s">
        <v>10751</v>
      </c>
      <c r="E2885">
        <v>3.1161999999999999E-2</v>
      </c>
      <c r="F2885">
        <v>25.442509999999999</v>
      </c>
      <c r="H2885">
        <v>19.997129999999999</v>
      </c>
      <c r="I2885">
        <f t="shared" si="51"/>
        <v>0.62315056505999988</v>
      </c>
      <c r="K2885">
        <v>17.296510000000001</v>
      </c>
      <c r="L2885">
        <v>22.667000000000002</v>
      </c>
      <c r="M2885">
        <v>445.94722000000002</v>
      </c>
      <c r="N2885">
        <v>515.62477000000001</v>
      </c>
      <c r="O2885">
        <v>393.38344999999998</v>
      </c>
      <c r="P2885">
        <v>66.218329999999995</v>
      </c>
      <c r="Q2885">
        <v>232.21340000000001</v>
      </c>
      <c r="R2885">
        <v>331.20170000000002</v>
      </c>
      <c r="S2885">
        <v>6.7549999999999999</v>
      </c>
      <c r="T2885">
        <v>1.485549</v>
      </c>
      <c r="U2885">
        <v>6.6239999999999993E-2</v>
      </c>
      <c r="V2885">
        <v>50.166820000000001</v>
      </c>
      <c r="W2885" t="s">
        <v>10751</v>
      </c>
      <c r="X2885">
        <v>0.64600000000000002</v>
      </c>
      <c r="Y2885">
        <v>0.35399999999999998</v>
      </c>
      <c r="Z2885">
        <v>6.0000000000000001E-3</v>
      </c>
      <c r="AA2885" t="s">
        <v>10751</v>
      </c>
      <c r="AB2885">
        <v>0.99399999999999999</v>
      </c>
      <c r="AC2885" t="s">
        <v>10751</v>
      </c>
      <c r="AD2885" t="s">
        <v>10751</v>
      </c>
      <c r="AE2885" t="s">
        <v>10751</v>
      </c>
      <c r="AF2885">
        <v>0.32500000000000001</v>
      </c>
      <c r="AG2885">
        <v>0.64900000000000002</v>
      </c>
      <c r="AH2885" t="s">
        <v>10751</v>
      </c>
      <c r="AI2885">
        <v>2.5999999999999999E-2</v>
      </c>
      <c r="AJ2885">
        <v>2.5999999999999999E-2</v>
      </c>
      <c r="AK2885" t="s">
        <v>10751</v>
      </c>
      <c r="AL2885" t="s">
        <v>10751</v>
      </c>
      <c r="AM2885" t="s">
        <v>10751</v>
      </c>
      <c r="AN2885" t="s">
        <v>10751</v>
      </c>
      <c r="AO2885">
        <v>1.7000000000000001E-2</v>
      </c>
      <c r="AP2885">
        <v>0.95699999999999996</v>
      </c>
      <c r="AQ2885">
        <v>0.32100000000000001</v>
      </c>
      <c r="AR2885">
        <v>0.501</v>
      </c>
      <c r="AS2885">
        <v>0.38200000000000001</v>
      </c>
      <c r="AT2885">
        <v>0.90900000000000003</v>
      </c>
      <c r="AU2885">
        <v>0.76100000000000001</v>
      </c>
      <c r="AV2885">
        <v>9</v>
      </c>
      <c r="AW2885" t="s">
        <v>10751</v>
      </c>
      <c r="AX2885">
        <v>6.4</v>
      </c>
      <c r="AY2885" t="s">
        <v>10751</v>
      </c>
      <c r="AZ2885" t="s">
        <v>10751</v>
      </c>
      <c r="BA2885">
        <v>3.3000000000000002E-2</v>
      </c>
      <c r="BB2885" t="s">
        <v>10751</v>
      </c>
      <c r="BC2885">
        <v>0.33900000000000002</v>
      </c>
      <c r="BD2885">
        <v>0.628</v>
      </c>
    </row>
    <row r="2886" spans="1:56">
      <c r="A2886" t="s">
        <v>10750</v>
      </c>
      <c r="B2886">
        <v>5500</v>
      </c>
      <c r="C2886">
        <v>1975</v>
      </c>
      <c r="D2886">
        <v>828</v>
      </c>
      <c r="E2886">
        <v>8.0956E-2</v>
      </c>
      <c r="F2886">
        <v>12.15921</v>
      </c>
      <c r="H2886">
        <v>10.367279999999999</v>
      </c>
      <c r="I2886">
        <f t="shared" si="51"/>
        <v>0.83929351967999999</v>
      </c>
      <c r="K2886">
        <v>9.4270800000000001</v>
      </c>
      <c r="L2886">
        <v>11.80644</v>
      </c>
      <c r="M2886">
        <v>857.21651999999995</v>
      </c>
      <c r="N2886">
        <v>942.70992999999999</v>
      </c>
      <c r="O2886">
        <v>752.72456999999997</v>
      </c>
      <c r="P2886" t="s">
        <v>10751</v>
      </c>
      <c r="Q2886">
        <v>458.43209999999999</v>
      </c>
      <c r="R2886">
        <v>207.95670000000001</v>
      </c>
      <c r="S2886" t="s">
        <v>10751</v>
      </c>
      <c r="T2886">
        <v>0.45399899999999999</v>
      </c>
      <c r="U2886">
        <v>3.7810000000000003E-2</v>
      </c>
      <c r="V2886">
        <v>28.60755</v>
      </c>
      <c r="W2886">
        <v>8.2000000000000003E-2</v>
      </c>
      <c r="X2886" t="s">
        <v>10751</v>
      </c>
      <c r="Y2886">
        <v>0.91800000000000004</v>
      </c>
      <c r="Z2886" t="s">
        <v>10751</v>
      </c>
      <c r="AA2886">
        <v>1</v>
      </c>
      <c r="AB2886" t="s">
        <v>10751</v>
      </c>
      <c r="AC2886" t="s">
        <v>10751</v>
      </c>
      <c r="AD2886" t="s">
        <v>10751</v>
      </c>
      <c r="AE2886">
        <v>1</v>
      </c>
      <c r="AF2886" t="s">
        <v>10751</v>
      </c>
      <c r="AG2886" t="s">
        <v>10751</v>
      </c>
      <c r="AH2886" t="s">
        <v>10751</v>
      </c>
      <c r="AI2886" t="s">
        <v>10751</v>
      </c>
      <c r="AJ2886" t="s">
        <v>10751</v>
      </c>
      <c r="AK2886" t="s">
        <v>10751</v>
      </c>
      <c r="AL2886" t="s">
        <v>10751</v>
      </c>
      <c r="AM2886" t="s">
        <v>10751</v>
      </c>
      <c r="AN2886" t="s">
        <v>10751</v>
      </c>
      <c r="AO2886" t="s">
        <v>10751</v>
      </c>
      <c r="AP2886">
        <v>1</v>
      </c>
      <c r="AQ2886" t="s">
        <v>10751</v>
      </c>
      <c r="AR2886" t="s">
        <v>10751</v>
      </c>
      <c r="AS2886" t="s">
        <v>10751</v>
      </c>
      <c r="AT2886" t="s">
        <v>10751</v>
      </c>
      <c r="AU2886" t="s">
        <v>10751</v>
      </c>
      <c r="AV2886" t="s">
        <v>10751</v>
      </c>
      <c r="AW2886" t="s">
        <v>10751</v>
      </c>
      <c r="AX2886">
        <v>8</v>
      </c>
      <c r="AY2886" t="s">
        <v>10751</v>
      </c>
      <c r="AZ2886" t="s">
        <v>10751</v>
      </c>
      <c r="BA2886" t="s">
        <v>10751</v>
      </c>
      <c r="BB2886" t="s">
        <v>10751</v>
      </c>
      <c r="BC2886" t="s">
        <v>10751</v>
      </c>
      <c r="BD2886" t="s">
        <v>10751</v>
      </c>
    </row>
    <row r="2887" spans="1:56">
      <c r="A2887" t="s">
        <v>10750</v>
      </c>
      <c r="B2887">
        <v>5500</v>
      </c>
      <c r="C2887">
        <v>1976</v>
      </c>
      <c r="D2887">
        <v>934</v>
      </c>
      <c r="E2887">
        <v>7.5702000000000005E-2</v>
      </c>
      <c r="F2887">
        <v>13.28688</v>
      </c>
      <c r="H2887">
        <v>11.31583</v>
      </c>
      <c r="I2887">
        <f t="shared" si="51"/>
        <v>0.85663096266000005</v>
      </c>
      <c r="K2887">
        <v>10.415839999999999</v>
      </c>
      <c r="L2887">
        <v>12.65197</v>
      </c>
      <c r="M2887">
        <v>785.35982000000001</v>
      </c>
      <c r="N2887">
        <v>853.21938999999998</v>
      </c>
      <c r="O2887">
        <v>702.42034999999998</v>
      </c>
      <c r="P2887" t="s">
        <v>10751</v>
      </c>
      <c r="Q2887">
        <v>459.99930000000001</v>
      </c>
      <c r="R2887">
        <v>203.54679999999999</v>
      </c>
      <c r="S2887" t="s">
        <v>10751</v>
      </c>
      <c r="T2887">
        <v>0.44344499999999998</v>
      </c>
      <c r="U2887">
        <v>3.7009E-2</v>
      </c>
      <c r="V2887">
        <v>31.18937</v>
      </c>
      <c r="W2887">
        <v>7.3999999999999996E-2</v>
      </c>
      <c r="X2887" t="s">
        <v>10751</v>
      </c>
      <c r="Y2887">
        <v>0.92600000000000005</v>
      </c>
      <c r="Z2887" t="s">
        <v>10751</v>
      </c>
      <c r="AA2887">
        <v>1</v>
      </c>
      <c r="AB2887" t="s">
        <v>10751</v>
      </c>
      <c r="AC2887" t="s">
        <v>10751</v>
      </c>
      <c r="AD2887" t="s">
        <v>10751</v>
      </c>
      <c r="AE2887">
        <v>0.97099999999999997</v>
      </c>
      <c r="AF2887" t="s">
        <v>10751</v>
      </c>
      <c r="AG2887">
        <v>2.9000000000000001E-2</v>
      </c>
      <c r="AH2887" t="s">
        <v>10751</v>
      </c>
      <c r="AI2887" t="s">
        <v>10751</v>
      </c>
      <c r="AJ2887" t="s">
        <v>10751</v>
      </c>
      <c r="AK2887" t="s">
        <v>10751</v>
      </c>
      <c r="AL2887" t="s">
        <v>10751</v>
      </c>
      <c r="AM2887" t="s">
        <v>10751</v>
      </c>
      <c r="AN2887" t="s">
        <v>10751</v>
      </c>
      <c r="AO2887" t="s">
        <v>10751</v>
      </c>
      <c r="AP2887">
        <v>1</v>
      </c>
      <c r="AQ2887" t="s">
        <v>10751</v>
      </c>
      <c r="AR2887" t="s">
        <v>10751</v>
      </c>
      <c r="AS2887" t="s">
        <v>10751</v>
      </c>
      <c r="AT2887" t="s">
        <v>10751</v>
      </c>
      <c r="AU2887" t="s">
        <v>10751</v>
      </c>
      <c r="AV2887">
        <v>3</v>
      </c>
      <c r="AW2887" t="s">
        <v>10751</v>
      </c>
      <c r="AX2887">
        <v>8</v>
      </c>
      <c r="AY2887">
        <v>1</v>
      </c>
      <c r="AZ2887" t="s">
        <v>10751</v>
      </c>
      <c r="BA2887" t="s">
        <v>10751</v>
      </c>
      <c r="BB2887" t="s">
        <v>10751</v>
      </c>
      <c r="BC2887" t="s">
        <v>10751</v>
      </c>
      <c r="BD2887" t="s">
        <v>10751</v>
      </c>
    </row>
    <row r="2888" spans="1:56">
      <c r="A2888" t="s">
        <v>10750</v>
      </c>
      <c r="B2888">
        <v>5500</v>
      </c>
      <c r="C2888">
        <v>1977</v>
      </c>
      <c r="D2888">
        <v>298</v>
      </c>
      <c r="E2888">
        <v>2.1103E-2</v>
      </c>
      <c r="F2888">
        <v>12.62168</v>
      </c>
      <c r="H2888">
        <v>10.77684</v>
      </c>
      <c r="I2888">
        <f t="shared" si="51"/>
        <v>0.22742365451999999</v>
      </c>
      <c r="K2888">
        <v>9.6426099999999995</v>
      </c>
      <c r="L2888">
        <v>12.586320000000001</v>
      </c>
      <c r="M2888">
        <v>824.63877000000002</v>
      </c>
      <c r="N2888">
        <v>921.63829999999996</v>
      </c>
      <c r="O2888">
        <v>706.08379000000002</v>
      </c>
      <c r="P2888" t="s">
        <v>10751</v>
      </c>
      <c r="Q2888">
        <v>446.95429999999999</v>
      </c>
      <c r="R2888">
        <v>194.13640000000001</v>
      </c>
      <c r="S2888" t="s">
        <v>10751</v>
      </c>
      <c r="T2888">
        <v>0.43455199999999999</v>
      </c>
      <c r="U2888">
        <v>3.5298000000000003E-2</v>
      </c>
      <c r="V2888">
        <v>29.68938</v>
      </c>
      <c r="W2888">
        <v>0.159</v>
      </c>
      <c r="X2888" t="s">
        <v>10751</v>
      </c>
      <c r="Y2888">
        <v>0.84099999999999997</v>
      </c>
      <c r="Z2888" t="s">
        <v>10751</v>
      </c>
      <c r="AA2888">
        <v>1</v>
      </c>
      <c r="AB2888" t="s">
        <v>10751</v>
      </c>
      <c r="AC2888" t="s">
        <v>10751</v>
      </c>
      <c r="AD2888" t="s">
        <v>10751</v>
      </c>
      <c r="AE2888">
        <v>0.96899999999999997</v>
      </c>
      <c r="AF2888" t="s">
        <v>10751</v>
      </c>
      <c r="AG2888">
        <v>3.1E-2</v>
      </c>
      <c r="AH2888" t="s">
        <v>10751</v>
      </c>
      <c r="AI2888" t="s">
        <v>10751</v>
      </c>
      <c r="AJ2888" t="s">
        <v>10751</v>
      </c>
      <c r="AK2888" t="s">
        <v>10751</v>
      </c>
      <c r="AL2888" t="s">
        <v>10751</v>
      </c>
      <c r="AM2888" t="s">
        <v>10751</v>
      </c>
      <c r="AN2888" t="s">
        <v>10751</v>
      </c>
      <c r="AO2888" t="s">
        <v>10751</v>
      </c>
      <c r="AP2888">
        <v>1</v>
      </c>
      <c r="AQ2888" t="s">
        <v>10751</v>
      </c>
      <c r="AR2888" t="s">
        <v>10751</v>
      </c>
      <c r="AS2888" t="s">
        <v>10751</v>
      </c>
      <c r="AT2888" t="s">
        <v>10751</v>
      </c>
      <c r="AU2888" t="s">
        <v>10751</v>
      </c>
      <c r="AV2888" t="s">
        <v>10751</v>
      </c>
      <c r="AW2888" t="s">
        <v>10751</v>
      </c>
      <c r="AX2888">
        <v>8</v>
      </c>
      <c r="AY2888" t="s">
        <v>10751</v>
      </c>
      <c r="AZ2888" t="s">
        <v>10751</v>
      </c>
      <c r="BA2888" t="s">
        <v>10751</v>
      </c>
      <c r="BB2888" t="s">
        <v>10751</v>
      </c>
      <c r="BC2888" t="s">
        <v>10751</v>
      </c>
      <c r="BD2888" t="s">
        <v>10751</v>
      </c>
    </row>
    <row r="2889" spans="1:56">
      <c r="A2889" t="s">
        <v>10750</v>
      </c>
      <c r="B2889">
        <v>5500</v>
      </c>
      <c r="C2889">
        <v>1978</v>
      </c>
      <c r="D2889">
        <v>134</v>
      </c>
      <c r="E2889">
        <v>9.2829999999999996E-3</v>
      </c>
      <c r="F2889">
        <v>12.76559</v>
      </c>
      <c r="H2889">
        <v>10.90691</v>
      </c>
      <c r="I2889">
        <f t="shared" si="51"/>
        <v>0.10124884552999999</v>
      </c>
      <c r="K2889">
        <v>9.6778499999999994</v>
      </c>
      <c r="L2889">
        <v>12.91094</v>
      </c>
      <c r="M2889">
        <v>814.80434000000002</v>
      </c>
      <c r="N2889">
        <v>918.2826</v>
      </c>
      <c r="O2889">
        <v>688.33090000000004</v>
      </c>
      <c r="P2889" t="s">
        <v>10751</v>
      </c>
      <c r="Q2889">
        <v>445.31950000000001</v>
      </c>
      <c r="R2889">
        <v>191.28870000000001</v>
      </c>
      <c r="S2889">
        <v>13.343299999999999</v>
      </c>
      <c r="T2889">
        <v>0.429454</v>
      </c>
      <c r="U2889">
        <v>3.4779999999999998E-2</v>
      </c>
      <c r="V2889">
        <v>30.138059999999999</v>
      </c>
      <c r="W2889">
        <v>0.33700000000000002</v>
      </c>
      <c r="X2889" t="s">
        <v>10751</v>
      </c>
      <c r="Y2889">
        <v>0.66300000000000003</v>
      </c>
      <c r="Z2889" t="s">
        <v>10751</v>
      </c>
      <c r="AA2889">
        <v>1</v>
      </c>
      <c r="AB2889" t="s">
        <v>10751</v>
      </c>
      <c r="AC2889" t="s">
        <v>10751</v>
      </c>
      <c r="AD2889" t="s">
        <v>10751</v>
      </c>
      <c r="AE2889">
        <v>0.7</v>
      </c>
      <c r="AF2889" t="s">
        <v>10751</v>
      </c>
      <c r="AG2889">
        <v>0.3</v>
      </c>
      <c r="AH2889" t="s">
        <v>10751</v>
      </c>
      <c r="AI2889" t="s">
        <v>10751</v>
      </c>
      <c r="AJ2889" t="s">
        <v>10751</v>
      </c>
      <c r="AK2889" t="s">
        <v>10751</v>
      </c>
      <c r="AL2889" t="s">
        <v>10751</v>
      </c>
      <c r="AM2889" t="s">
        <v>10751</v>
      </c>
      <c r="AN2889" t="s">
        <v>10751</v>
      </c>
      <c r="AO2889" t="s">
        <v>10751</v>
      </c>
      <c r="AP2889">
        <v>1</v>
      </c>
      <c r="AQ2889" t="s">
        <v>10751</v>
      </c>
      <c r="AR2889" t="s">
        <v>10751</v>
      </c>
      <c r="AS2889" t="s">
        <v>10751</v>
      </c>
      <c r="AT2889" t="s">
        <v>10751</v>
      </c>
      <c r="AU2889" t="s">
        <v>10751</v>
      </c>
      <c r="AV2889">
        <v>3</v>
      </c>
      <c r="AW2889" t="s">
        <v>10751</v>
      </c>
      <c r="AX2889">
        <v>8</v>
      </c>
      <c r="AY2889">
        <v>1</v>
      </c>
      <c r="AZ2889" t="s">
        <v>10751</v>
      </c>
      <c r="BA2889" t="s">
        <v>10751</v>
      </c>
      <c r="BB2889" t="s">
        <v>10751</v>
      </c>
      <c r="BC2889" t="s">
        <v>10751</v>
      </c>
      <c r="BD2889" t="s">
        <v>10751</v>
      </c>
    </row>
    <row r="2890" spans="1:56">
      <c r="A2890" t="s">
        <v>10750</v>
      </c>
      <c r="B2890">
        <v>5500</v>
      </c>
      <c r="C2890">
        <v>1979</v>
      </c>
      <c r="D2890">
        <v>2</v>
      </c>
      <c r="E2890">
        <v>1.5300000000000001E-4</v>
      </c>
      <c r="F2890">
        <v>11.00638</v>
      </c>
      <c r="H2890">
        <v>9.3556899999999992</v>
      </c>
      <c r="I2890">
        <f t="shared" ref="I2890:I2953" si="52">IFERROR(H2890*E2890,"")</f>
        <v>1.43142057E-3</v>
      </c>
      <c r="K2890">
        <v>8.8269500000000001</v>
      </c>
      <c r="L2890">
        <v>10.09474</v>
      </c>
      <c r="M2890">
        <v>949.90364999999997</v>
      </c>
      <c r="N2890" s="129">
        <v>1006.80345</v>
      </c>
      <c r="O2890">
        <v>880.35946000000001</v>
      </c>
      <c r="P2890" t="s">
        <v>10751</v>
      </c>
      <c r="Q2890">
        <v>417.35219999999998</v>
      </c>
      <c r="R2890">
        <v>174.11709999999999</v>
      </c>
      <c r="S2890">
        <v>13.8332</v>
      </c>
      <c r="T2890">
        <v>0.41711199999999998</v>
      </c>
      <c r="U2890">
        <v>3.1657999999999999E-2</v>
      </c>
      <c r="V2890">
        <v>25.800329999999999</v>
      </c>
      <c r="W2890" t="s">
        <v>10751</v>
      </c>
      <c r="X2890" t="s">
        <v>10751</v>
      </c>
      <c r="Y2890">
        <v>1</v>
      </c>
      <c r="Z2890" t="s">
        <v>10751</v>
      </c>
      <c r="AA2890">
        <v>1</v>
      </c>
      <c r="AB2890" t="s">
        <v>10751</v>
      </c>
      <c r="AC2890" t="s">
        <v>10751</v>
      </c>
      <c r="AD2890" t="s">
        <v>10751</v>
      </c>
      <c r="AE2890">
        <v>1</v>
      </c>
      <c r="AF2890" t="s">
        <v>10751</v>
      </c>
      <c r="AG2890" t="s">
        <v>10751</v>
      </c>
      <c r="AH2890" t="s">
        <v>10751</v>
      </c>
      <c r="AI2890" t="s">
        <v>10751</v>
      </c>
      <c r="AJ2890" t="s">
        <v>10751</v>
      </c>
      <c r="AK2890" t="s">
        <v>10751</v>
      </c>
      <c r="AL2890" t="s">
        <v>10751</v>
      </c>
      <c r="AM2890" t="s">
        <v>10751</v>
      </c>
      <c r="AN2890" t="s">
        <v>10751</v>
      </c>
      <c r="AO2890" t="s">
        <v>10751</v>
      </c>
      <c r="AP2890">
        <v>1</v>
      </c>
      <c r="AQ2890" t="s">
        <v>10751</v>
      </c>
      <c r="AR2890" t="s">
        <v>10751</v>
      </c>
      <c r="AS2890" t="s">
        <v>10751</v>
      </c>
      <c r="AT2890" t="s">
        <v>10751</v>
      </c>
      <c r="AU2890" t="s">
        <v>10751</v>
      </c>
      <c r="AV2890">
        <v>3</v>
      </c>
      <c r="AW2890" t="s">
        <v>10751</v>
      </c>
      <c r="AX2890">
        <v>8</v>
      </c>
      <c r="AY2890">
        <v>1</v>
      </c>
      <c r="AZ2890" t="s">
        <v>10751</v>
      </c>
      <c r="BA2890" t="s">
        <v>10751</v>
      </c>
      <c r="BB2890" t="s">
        <v>10751</v>
      </c>
      <c r="BC2890" t="s">
        <v>10751</v>
      </c>
      <c r="BD2890" t="s">
        <v>10751</v>
      </c>
    </row>
    <row r="2891" spans="1:56">
      <c r="A2891" t="s">
        <v>10750</v>
      </c>
      <c r="B2891">
        <v>5500</v>
      </c>
      <c r="C2891">
        <v>1980</v>
      </c>
      <c r="D2891">
        <v>0</v>
      </c>
      <c r="E2891">
        <v>3.0000000000000001E-5</v>
      </c>
      <c r="F2891">
        <v>10.71509</v>
      </c>
      <c r="H2891">
        <v>9.1059000000000001</v>
      </c>
      <c r="I2891">
        <f t="shared" si="52"/>
        <v>2.7317699999999999E-4</v>
      </c>
      <c r="K2891">
        <v>8.6055399999999995</v>
      </c>
      <c r="L2891">
        <v>9.8025199999999995</v>
      </c>
      <c r="M2891">
        <v>975.96043999999995</v>
      </c>
      <c r="N2891" s="129">
        <v>1032.70723</v>
      </c>
      <c r="O2891">
        <v>906.60325999999998</v>
      </c>
      <c r="P2891" t="s">
        <v>10751</v>
      </c>
      <c r="Q2891">
        <v>412</v>
      </c>
      <c r="R2891">
        <v>170</v>
      </c>
      <c r="S2891">
        <v>14.347799999999999</v>
      </c>
      <c r="T2891">
        <v>0.41262100000000002</v>
      </c>
      <c r="U2891">
        <v>3.0908999999999999E-2</v>
      </c>
      <c r="V2891">
        <v>25.155760000000001</v>
      </c>
      <c r="W2891" t="s">
        <v>10751</v>
      </c>
      <c r="X2891" t="s">
        <v>10751</v>
      </c>
      <c r="Y2891">
        <v>1</v>
      </c>
      <c r="Z2891" t="s">
        <v>10751</v>
      </c>
      <c r="AA2891">
        <v>1</v>
      </c>
      <c r="AB2891" t="s">
        <v>10751</v>
      </c>
      <c r="AC2891" t="s">
        <v>10751</v>
      </c>
      <c r="AD2891" t="s">
        <v>10751</v>
      </c>
      <c r="AE2891">
        <v>0.95</v>
      </c>
      <c r="AF2891" t="s">
        <v>10751</v>
      </c>
      <c r="AG2891">
        <v>0.05</v>
      </c>
      <c r="AH2891" t="s">
        <v>10751</v>
      </c>
      <c r="AI2891" t="s">
        <v>10751</v>
      </c>
      <c r="AJ2891" t="s">
        <v>10751</v>
      </c>
      <c r="AK2891" t="s">
        <v>10751</v>
      </c>
      <c r="AL2891" t="s">
        <v>10751</v>
      </c>
      <c r="AM2891" t="s">
        <v>10751</v>
      </c>
      <c r="AN2891" t="s">
        <v>10751</v>
      </c>
      <c r="AO2891" t="s">
        <v>10751</v>
      </c>
      <c r="AP2891">
        <v>1</v>
      </c>
      <c r="AQ2891" t="s">
        <v>10751</v>
      </c>
      <c r="AR2891" t="s">
        <v>10751</v>
      </c>
      <c r="AS2891" t="s">
        <v>10751</v>
      </c>
      <c r="AT2891" t="s">
        <v>10751</v>
      </c>
      <c r="AU2891" t="s">
        <v>10751</v>
      </c>
      <c r="AV2891">
        <v>3</v>
      </c>
      <c r="AW2891" t="s">
        <v>10751</v>
      </c>
      <c r="AX2891">
        <v>8</v>
      </c>
      <c r="AY2891">
        <v>1</v>
      </c>
      <c r="AZ2891" t="s">
        <v>10751</v>
      </c>
      <c r="BA2891" t="s">
        <v>10751</v>
      </c>
      <c r="BB2891" t="s">
        <v>10751</v>
      </c>
      <c r="BC2891" t="s">
        <v>10751</v>
      </c>
      <c r="BD2891" t="s">
        <v>10751</v>
      </c>
    </row>
    <row r="2892" spans="1:56">
      <c r="A2892" t="s">
        <v>10750</v>
      </c>
      <c r="B2892">
        <v>5500</v>
      </c>
      <c r="C2892">
        <v>1981</v>
      </c>
      <c r="D2892">
        <v>0</v>
      </c>
      <c r="E2892">
        <v>2.0000000000000002E-5</v>
      </c>
      <c r="F2892">
        <v>10.483879999999999</v>
      </c>
      <c r="H2892">
        <v>8.9248100000000008</v>
      </c>
      <c r="I2892">
        <f t="shared" si="52"/>
        <v>1.7849620000000003E-4</v>
      </c>
      <c r="K2892">
        <v>8.2824899999999992</v>
      </c>
      <c r="L2892">
        <v>9.8593200000000003</v>
      </c>
      <c r="M2892">
        <v>995.76369999999997</v>
      </c>
      <c r="N2892" s="129">
        <v>1072.9860699999999</v>
      </c>
      <c r="O2892">
        <v>901.38080000000002</v>
      </c>
      <c r="P2892" t="s">
        <v>10751</v>
      </c>
      <c r="Q2892">
        <v>412</v>
      </c>
      <c r="R2892">
        <v>170</v>
      </c>
      <c r="S2892">
        <v>14.3087</v>
      </c>
      <c r="T2892">
        <v>0.41262100000000002</v>
      </c>
      <c r="U2892">
        <v>3.0908999999999999E-2</v>
      </c>
      <c r="V2892">
        <v>24.61429</v>
      </c>
      <c r="W2892" t="s">
        <v>10751</v>
      </c>
      <c r="X2892" t="s">
        <v>10751</v>
      </c>
      <c r="Y2892">
        <v>1</v>
      </c>
      <c r="Z2892" t="s">
        <v>10751</v>
      </c>
      <c r="AA2892">
        <v>1</v>
      </c>
      <c r="AB2892" t="s">
        <v>10751</v>
      </c>
      <c r="AC2892" t="s">
        <v>10751</v>
      </c>
      <c r="AD2892" t="s">
        <v>10751</v>
      </c>
      <c r="AE2892" t="s">
        <v>10751</v>
      </c>
      <c r="AF2892" t="s">
        <v>10751</v>
      </c>
      <c r="AG2892">
        <v>1</v>
      </c>
      <c r="AH2892" t="s">
        <v>10751</v>
      </c>
      <c r="AI2892" t="s">
        <v>10751</v>
      </c>
      <c r="AJ2892" t="s">
        <v>10751</v>
      </c>
      <c r="AK2892" t="s">
        <v>10751</v>
      </c>
      <c r="AL2892" t="s">
        <v>10751</v>
      </c>
      <c r="AM2892" t="s">
        <v>10751</v>
      </c>
      <c r="AN2892" t="s">
        <v>10751</v>
      </c>
      <c r="AO2892" t="s">
        <v>10751</v>
      </c>
      <c r="AP2892">
        <v>1</v>
      </c>
      <c r="AQ2892" t="s">
        <v>10751</v>
      </c>
      <c r="AR2892" t="s">
        <v>10751</v>
      </c>
      <c r="AS2892" t="s">
        <v>10751</v>
      </c>
      <c r="AT2892" t="s">
        <v>10751</v>
      </c>
      <c r="AU2892" t="s">
        <v>10751</v>
      </c>
      <c r="AV2892">
        <v>3</v>
      </c>
      <c r="AW2892" t="s">
        <v>10751</v>
      </c>
      <c r="AX2892">
        <v>8</v>
      </c>
      <c r="AY2892">
        <v>1</v>
      </c>
      <c r="AZ2892" t="s">
        <v>10751</v>
      </c>
      <c r="BA2892" t="s">
        <v>10751</v>
      </c>
      <c r="BB2892" t="s">
        <v>10751</v>
      </c>
      <c r="BC2892" t="s">
        <v>10751</v>
      </c>
      <c r="BD2892" t="s">
        <v>10751</v>
      </c>
    </row>
    <row r="2893" spans="1:56">
      <c r="A2893" t="s">
        <v>10750</v>
      </c>
      <c r="B2893">
        <v>5500</v>
      </c>
      <c r="C2893">
        <v>1982</v>
      </c>
      <c r="D2893">
        <v>0</v>
      </c>
      <c r="E2893">
        <v>2.3E-5</v>
      </c>
      <c r="F2893">
        <v>10.130000000000001</v>
      </c>
      <c r="H2893">
        <v>8.6241900000000005</v>
      </c>
      <c r="I2893">
        <f t="shared" si="52"/>
        <v>1.9835637000000002E-4</v>
      </c>
      <c r="K2893">
        <v>8.01</v>
      </c>
      <c r="L2893">
        <v>9.516</v>
      </c>
      <c r="M2893" s="129">
        <v>1030.4738400000001</v>
      </c>
      <c r="N2893" s="129">
        <v>1109.4881399999999</v>
      </c>
      <c r="O2893">
        <v>933.9008</v>
      </c>
      <c r="P2893" t="s">
        <v>10751</v>
      </c>
      <c r="Q2893">
        <v>412</v>
      </c>
      <c r="R2893">
        <v>170</v>
      </c>
      <c r="S2893">
        <v>15.2553</v>
      </c>
      <c r="T2893">
        <v>0.41262100000000002</v>
      </c>
      <c r="U2893">
        <v>3.0908999999999999E-2</v>
      </c>
      <c r="V2893">
        <v>23.716519999999999</v>
      </c>
      <c r="W2893" t="s">
        <v>10751</v>
      </c>
      <c r="X2893" t="s">
        <v>10751</v>
      </c>
      <c r="Y2893">
        <v>1</v>
      </c>
      <c r="Z2893" t="s">
        <v>10751</v>
      </c>
      <c r="AA2893">
        <v>1</v>
      </c>
      <c r="AB2893" t="s">
        <v>10751</v>
      </c>
      <c r="AC2893" t="s">
        <v>10751</v>
      </c>
      <c r="AD2893" t="s">
        <v>10751</v>
      </c>
      <c r="AE2893" t="s">
        <v>10751</v>
      </c>
      <c r="AF2893" t="s">
        <v>10751</v>
      </c>
      <c r="AG2893">
        <v>1</v>
      </c>
      <c r="AH2893" t="s">
        <v>10751</v>
      </c>
      <c r="AI2893" t="s">
        <v>10751</v>
      </c>
      <c r="AJ2893" t="s">
        <v>10751</v>
      </c>
      <c r="AK2893" t="s">
        <v>10751</v>
      </c>
      <c r="AL2893" t="s">
        <v>10751</v>
      </c>
      <c r="AM2893" t="s">
        <v>10751</v>
      </c>
      <c r="AN2893" t="s">
        <v>10751</v>
      </c>
      <c r="AO2893" t="s">
        <v>10751</v>
      </c>
      <c r="AP2893">
        <v>1</v>
      </c>
      <c r="AQ2893" t="s">
        <v>10751</v>
      </c>
      <c r="AR2893" t="s">
        <v>10751</v>
      </c>
      <c r="AS2893" t="s">
        <v>10751</v>
      </c>
      <c r="AT2893" t="s">
        <v>10751</v>
      </c>
      <c r="AU2893" t="s">
        <v>10751</v>
      </c>
      <c r="AV2893">
        <v>3</v>
      </c>
      <c r="AW2893" t="s">
        <v>10751</v>
      </c>
      <c r="AX2893">
        <v>8</v>
      </c>
      <c r="AY2893">
        <v>1</v>
      </c>
      <c r="AZ2893" t="s">
        <v>10751</v>
      </c>
      <c r="BA2893" t="s">
        <v>10751</v>
      </c>
      <c r="BB2893" t="s">
        <v>10751</v>
      </c>
      <c r="BC2893" t="s">
        <v>10751</v>
      </c>
      <c r="BD2893" t="s">
        <v>10751</v>
      </c>
    </row>
    <row r="2894" spans="1:56">
      <c r="A2894" t="s">
        <v>10750</v>
      </c>
      <c r="B2894">
        <v>5500</v>
      </c>
      <c r="C2894">
        <v>1983</v>
      </c>
      <c r="D2894">
        <v>0</v>
      </c>
      <c r="E2894">
        <v>2.0000000000000002E-5</v>
      </c>
      <c r="F2894">
        <v>10.946680000000001</v>
      </c>
      <c r="H2894">
        <v>9.3367799999999992</v>
      </c>
      <c r="I2894">
        <f t="shared" si="52"/>
        <v>1.8673560000000001E-4</v>
      </c>
      <c r="K2894">
        <v>8.4529499999999995</v>
      </c>
      <c r="L2894">
        <v>10.704800000000001</v>
      </c>
      <c r="M2894">
        <v>951.82680000000005</v>
      </c>
      <c r="N2894" s="129">
        <v>1051.3492799999999</v>
      </c>
      <c r="O2894">
        <v>830.18822</v>
      </c>
      <c r="P2894" t="s">
        <v>10751</v>
      </c>
      <c r="Q2894">
        <v>412</v>
      </c>
      <c r="R2894">
        <v>170</v>
      </c>
      <c r="S2894">
        <v>13.9764</v>
      </c>
      <c r="T2894">
        <v>0.41262100000000002</v>
      </c>
      <c r="U2894">
        <v>3.0908999999999999E-2</v>
      </c>
      <c r="V2894">
        <v>25.678599999999999</v>
      </c>
      <c r="W2894" t="s">
        <v>10751</v>
      </c>
      <c r="X2894" t="s">
        <v>10751</v>
      </c>
      <c r="Y2894">
        <v>1</v>
      </c>
      <c r="Z2894" t="s">
        <v>10751</v>
      </c>
      <c r="AA2894">
        <v>1</v>
      </c>
      <c r="AB2894" t="s">
        <v>10751</v>
      </c>
      <c r="AC2894" t="s">
        <v>10751</v>
      </c>
      <c r="AD2894" t="s">
        <v>10751</v>
      </c>
      <c r="AE2894" t="s">
        <v>10751</v>
      </c>
      <c r="AF2894" t="s">
        <v>10751</v>
      </c>
      <c r="AG2894">
        <v>1</v>
      </c>
      <c r="AH2894" t="s">
        <v>10751</v>
      </c>
      <c r="AI2894" t="s">
        <v>10751</v>
      </c>
      <c r="AJ2894" t="s">
        <v>10751</v>
      </c>
      <c r="AK2894" t="s">
        <v>10751</v>
      </c>
      <c r="AL2894" t="s">
        <v>10751</v>
      </c>
      <c r="AM2894" t="s">
        <v>10751</v>
      </c>
      <c r="AN2894" t="s">
        <v>10751</v>
      </c>
      <c r="AO2894" t="s">
        <v>10751</v>
      </c>
      <c r="AP2894">
        <v>1</v>
      </c>
      <c r="AQ2894" t="s">
        <v>10751</v>
      </c>
      <c r="AR2894" t="s">
        <v>10751</v>
      </c>
      <c r="AS2894" t="s">
        <v>10751</v>
      </c>
      <c r="AT2894" t="s">
        <v>10751</v>
      </c>
      <c r="AU2894" t="s">
        <v>10751</v>
      </c>
      <c r="AV2894">
        <v>3</v>
      </c>
      <c r="AW2894" t="s">
        <v>10751</v>
      </c>
      <c r="AX2894">
        <v>8</v>
      </c>
      <c r="AY2894">
        <v>1</v>
      </c>
      <c r="AZ2894" t="s">
        <v>10751</v>
      </c>
      <c r="BA2894" t="s">
        <v>10751</v>
      </c>
      <c r="BB2894" t="s">
        <v>10751</v>
      </c>
      <c r="BC2894" t="s">
        <v>10751</v>
      </c>
      <c r="BD2894" t="s">
        <v>10751</v>
      </c>
    </row>
    <row r="2895" spans="1:56">
      <c r="A2895" t="s">
        <v>10750</v>
      </c>
      <c r="B2895">
        <v>5500</v>
      </c>
      <c r="C2895">
        <v>1984</v>
      </c>
      <c r="D2895">
        <v>0</v>
      </c>
      <c r="E2895">
        <v>1.5999999999999999E-5</v>
      </c>
      <c r="F2895">
        <v>10.96</v>
      </c>
      <c r="H2895">
        <v>9.3484300000000005</v>
      </c>
      <c r="I2895">
        <f t="shared" si="52"/>
        <v>1.4957488000000001E-4</v>
      </c>
      <c r="K2895">
        <v>8.4600000000000009</v>
      </c>
      <c r="L2895">
        <v>10.725</v>
      </c>
      <c r="M2895">
        <v>950.64116999999999</v>
      </c>
      <c r="N2895" s="129">
        <v>1050.47281</v>
      </c>
      <c r="O2895">
        <v>828.62471000000005</v>
      </c>
      <c r="P2895" t="s">
        <v>10751</v>
      </c>
      <c r="Q2895">
        <v>412</v>
      </c>
      <c r="R2895">
        <v>170</v>
      </c>
      <c r="S2895">
        <v>13.875299999999999</v>
      </c>
      <c r="T2895">
        <v>0.41262100000000002</v>
      </c>
      <c r="U2895">
        <v>3.0908999999999999E-2</v>
      </c>
      <c r="V2895">
        <v>25.708169999999999</v>
      </c>
      <c r="W2895" t="s">
        <v>10751</v>
      </c>
      <c r="X2895" t="s">
        <v>10751</v>
      </c>
      <c r="Y2895">
        <v>1</v>
      </c>
      <c r="Z2895" t="s">
        <v>10751</v>
      </c>
      <c r="AA2895">
        <v>1</v>
      </c>
      <c r="AB2895" t="s">
        <v>10751</v>
      </c>
      <c r="AC2895" t="s">
        <v>10751</v>
      </c>
      <c r="AD2895" t="s">
        <v>10751</v>
      </c>
      <c r="AE2895" t="s">
        <v>10751</v>
      </c>
      <c r="AF2895" t="s">
        <v>10751</v>
      </c>
      <c r="AG2895">
        <v>1</v>
      </c>
      <c r="AH2895" t="s">
        <v>10751</v>
      </c>
      <c r="AI2895" t="s">
        <v>10751</v>
      </c>
      <c r="AJ2895" t="s">
        <v>10751</v>
      </c>
      <c r="AK2895" t="s">
        <v>10751</v>
      </c>
      <c r="AL2895" t="s">
        <v>10751</v>
      </c>
      <c r="AM2895" t="s">
        <v>10751</v>
      </c>
      <c r="AN2895" t="s">
        <v>10751</v>
      </c>
      <c r="AO2895" t="s">
        <v>10751</v>
      </c>
      <c r="AP2895">
        <v>1</v>
      </c>
      <c r="AQ2895" t="s">
        <v>10751</v>
      </c>
      <c r="AR2895" t="s">
        <v>10751</v>
      </c>
      <c r="AS2895" t="s">
        <v>10751</v>
      </c>
      <c r="AT2895" t="s">
        <v>10751</v>
      </c>
      <c r="AU2895" t="s">
        <v>10751</v>
      </c>
      <c r="AV2895">
        <v>3</v>
      </c>
      <c r="AW2895" t="s">
        <v>10751</v>
      </c>
      <c r="AX2895">
        <v>8</v>
      </c>
      <c r="AY2895">
        <v>1</v>
      </c>
      <c r="AZ2895" t="s">
        <v>10751</v>
      </c>
      <c r="BA2895" t="s">
        <v>10751</v>
      </c>
      <c r="BB2895" t="s">
        <v>10751</v>
      </c>
      <c r="BC2895" t="s">
        <v>10751</v>
      </c>
      <c r="BD2895" t="s">
        <v>10751</v>
      </c>
    </row>
    <row r="2896" spans="1:56">
      <c r="A2896" t="s">
        <v>10750</v>
      </c>
      <c r="B2896">
        <v>5500</v>
      </c>
      <c r="C2896">
        <v>1985</v>
      </c>
      <c r="D2896">
        <v>0</v>
      </c>
      <c r="E2896">
        <v>1.9000000000000001E-5</v>
      </c>
      <c r="F2896">
        <v>10.97064</v>
      </c>
      <c r="H2896">
        <v>9.3589900000000004</v>
      </c>
      <c r="I2896">
        <f t="shared" si="52"/>
        <v>1.7782081000000002E-4</v>
      </c>
      <c r="K2896">
        <v>8.4600000000000009</v>
      </c>
      <c r="L2896">
        <v>10.75595</v>
      </c>
      <c r="M2896">
        <v>949.56813</v>
      </c>
      <c r="N2896" s="129">
        <v>1050.47281</v>
      </c>
      <c r="O2896">
        <v>826.24018000000001</v>
      </c>
      <c r="P2896" t="s">
        <v>10751</v>
      </c>
      <c r="Q2896">
        <v>412</v>
      </c>
      <c r="R2896">
        <v>170</v>
      </c>
      <c r="S2896">
        <v>13.6965</v>
      </c>
      <c r="T2896">
        <v>0.41262100000000002</v>
      </c>
      <c r="U2896">
        <v>3.0908999999999999E-2</v>
      </c>
      <c r="V2896">
        <v>25.73732</v>
      </c>
      <c r="W2896" t="s">
        <v>10751</v>
      </c>
      <c r="X2896" t="s">
        <v>10751</v>
      </c>
      <c r="Y2896">
        <v>1</v>
      </c>
      <c r="Z2896" t="s">
        <v>10751</v>
      </c>
      <c r="AA2896">
        <v>1</v>
      </c>
      <c r="AB2896" t="s">
        <v>10751</v>
      </c>
      <c r="AC2896" t="s">
        <v>10751</v>
      </c>
      <c r="AD2896" t="s">
        <v>10751</v>
      </c>
      <c r="AE2896" t="s">
        <v>10751</v>
      </c>
      <c r="AF2896" t="s">
        <v>10751</v>
      </c>
      <c r="AG2896">
        <v>1</v>
      </c>
      <c r="AH2896" t="s">
        <v>10751</v>
      </c>
      <c r="AI2896" t="s">
        <v>10751</v>
      </c>
      <c r="AJ2896" t="s">
        <v>10751</v>
      </c>
      <c r="AK2896" t="s">
        <v>10751</v>
      </c>
      <c r="AL2896" t="s">
        <v>10751</v>
      </c>
      <c r="AM2896" t="s">
        <v>10751</v>
      </c>
      <c r="AN2896" t="s">
        <v>10751</v>
      </c>
      <c r="AO2896" t="s">
        <v>10751</v>
      </c>
      <c r="AP2896">
        <v>1</v>
      </c>
      <c r="AQ2896" t="s">
        <v>10751</v>
      </c>
      <c r="AR2896" t="s">
        <v>10751</v>
      </c>
      <c r="AS2896" t="s">
        <v>10751</v>
      </c>
      <c r="AT2896" t="s">
        <v>10751</v>
      </c>
      <c r="AU2896" t="s">
        <v>10751</v>
      </c>
      <c r="AV2896">
        <v>3</v>
      </c>
      <c r="AW2896" t="s">
        <v>10751</v>
      </c>
      <c r="AX2896">
        <v>8</v>
      </c>
      <c r="AY2896">
        <v>1</v>
      </c>
      <c r="AZ2896" t="s">
        <v>10751</v>
      </c>
      <c r="BA2896" t="s">
        <v>10751</v>
      </c>
      <c r="BB2896" t="s">
        <v>10751</v>
      </c>
      <c r="BC2896" t="s">
        <v>10751</v>
      </c>
      <c r="BD2896" t="s">
        <v>10751</v>
      </c>
    </row>
    <row r="2897" spans="1:56">
      <c r="A2897" t="s">
        <v>10750</v>
      </c>
      <c r="B2897">
        <v>5500</v>
      </c>
      <c r="C2897">
        <v>1986</v>
      </c>
      <c r="D2897">
        <v>0</v>
      </c>
      <c r="E2897">
        <v>1.8E-5</v>
      </c>
      <c r="F2897">
        <v>10.96</v>
      </c>
      <c r="H2897">
        <v>9.3273899999999994</v>
      </c>
      <c r="I2897">
        <f t="shared" si="52"/>
        <v>1.6789301999999999E-4</v>
      </c>
      <c r="K2897">
        <v>8.4250699999999998</v>
      </c>
      <c r="L2897">
        <v>10.692220000000001</v>
      </c>
      <c r="M2897">
        <v>952.78479000000004</v>
      </c>
      <c r="N2897" s="129">
        <v>1054.82855</v>
      </c>
      <c r="O2897">
        <v>831.16499999999996</v>
      </c>
      <c r="P2897" t="s">
        <v>10751</v>
      </c>
      <c r="Q2897">
        <v>412</v>
      </c>
      <c r="R2897">
        <v>170</v>
      </c>
      <c r="S2897">
        <v>13.097300000000001</v>
      </c>
      <c r="T2897">
        <v>0.41262100000000002</v>
      </c>
      <c r="U2897">
        <v>3.0908999999999999E-2</v>
      </c>
      <c r="V2897">
        <v>25.65034</v>
      </c>
      <c r="W2897" t="s">
        <v>10751</v>
      </c>
      <c r="X2897" t="s">
        <v>10751</v>
      </c>
      <c r="Y2897">
        <v>1</v>
      </c>
      <c r="Z2897" t="s">
        <v>10751</v>
      </c>
      <c r="AA2897">
        <v>1</v>
      </c>
      <c r="AB2897" t="s">
        <v>10751</v>
      </c>
      <c r="AC2897" t="s">
        <v>10751</v>
      </c>
      <c r="AD2897" t="s">
        <v>10751</v>
      </c>
      <c r="AE2897" t="s">
        <v>10751</v>
      </c>
      <c r="AF2897" t="s">
        <v>10751</v>
      </c>
      <c r="AG2897">
        <v>1</v>
      </c>
      <c r="AH2897" t="s">
        <v>10751</v>
      </c>
      <c r="AI2897" t="s">
        <v>10751</v>
      </c>
      <c r="AJ2897" t="s">
        <v>10751</v>
      </c>
      <c r="AK2897" t="s">
        <v>10751</v>
      </c>
      <c r="AL2897" t="s">
        <v>10751</v>
      </c>
      <c r="AM2897" t="s">
        <v>10751</v>
      </c>
      <c r="AN2897" t="s">
        <v>10751</v>
      </c>
      <c r="AO2897" t="s">
        <v>10751</v>
      </c>
      <c r="AP2897">
        <v>1</v>
      </c>
      <c r="AQ2897" t="s">
        <v>10751</v>
      </c>
      <c r="AR2897" t="s">
        <v>10751</v>
      </c>
      <c r="AS2897" t="s">
        <v>10751</v>
      </c>
      <c r="AT2897" t="s">
        <v>10751</v>
      </c>
      <c r="AU2897" t="s">
        <v>10751</v>
      </c>
      <c r="AV2897">
        <v>3</v>
      </c>
      <c r="AW2897" t="s">
        <v>10751</v>
      </c>
      <c r="AX2897">
        <v>8</v>
      </c>
      <c r="AY2897">
        <v>1</v>
      </c>
      <c r="AZ2897" t="s">
        <v>10751</v>
      </c>
      <c r="BA2897" t="s">
        <v>10751</v>
      </c>
      <c r="BB2897" t="s">
        <v>10751</v>
      </c>
      <c r="BC2897" t="s">
        <v>10751</v>
      </c>
      <c r="BD2897" t="s">
        <v>10751</v>
      </c>
    </row>
    <row r="2898" spans="1:56">
      <c r="A2898" t="s">
        <v>10750</v>
      </c>
      <c r="B2898">
        <v>5500</v>
      </c>
      <c r="C2898">
        <v>1987</v>
      </c>
      <c r="D2898">
        <v>0</v>
      </c>
      <c r="E2898">
        <v>2.1999999999999999E-5</v>
      </c>
      <c r="F2898">
        <v>10.897930000000001</v>
      </c>
      <c r="H2898">
        <v>9.2356200000000008</v>
      </c>
      <c r="I2898">
        <f t="shared" si="52"/>
        <v>2.0318364E-4</v>
      </c>
      <c r="K2898">
        <v>8.5038</v>
      </c>
      <c r="L2898">
        <v>10.26108</v>
      </c>
      <c r="M2898">
        <v>962.25277000000006</v>
      </c>
      <c r="N2898" s="129">
        <v>1045.06241</v>
      </c>
      <c r="O2898">
        <v>866.08848</v>
      </c>
      <c r="P2898" t="s">
        <v>10751</v>
      </c>
      <c r="Q2898">
        <v>412</v>
      </c>
      <c r="R2898">
        <v>186.9632</v>
      </c>
      <c r="S2898">
        <v>12.565799999999999</v>
      </c>
      <c r="T2898">
        <v>0.45379399999999998</v>
      </c>
      <c r="U2898">
        <v>3.3993000000000002E-2</v>
      </c>
      <c r="V2898">
        <v>25.542110000000001</v>
      </c>
      <c r="W2898" t="s">
        <v>10751</v>
      </c>
      <c r="X2898" t="s">
        <v>10751</v>
      </c>
      <c r="Y2898">
        <v>1</v>
      </c>
      <c r="Z2898" t="s">
        <v>10751</v>
      </c>
      <c r="AA2898">
        <v>1</v>
      </c>
      <c r="AB2898" t="s">
        <v>10751</v>
      </c>
      <c r="AC2898" t="s">
        <v>10751</v>
      </c>
      <c r="AD2898" t="s">
        <v>10751</v>
      </c>
      <c r="AE2898" t="s">
        <v>10751</v>
      </c>
      <c r="AF2898" t="s">
        <v>10751</v>
      </c>
      <c r="AG2898">
        <v>1</v>
      </c>
      <c r="AH2898" t="s">
        <v>10751</v>
      </c>
      <c r="AI2898" t="s">
        <v>10751</v>
      </c>
      <c r="AJ2898" t="s">
        <v>10751</v>
      </c>
      <c r="AK2898" t="s">
        <v>10751</v>
      </c>
      <c r="AL2898" t="s">
        <v>10751</v>
      </c>
      <c r="AM2898" t="s">
        <v>10751</v>
      </c>
      <c r="AN2898" t="s">
        <v>10751</v>
      </c>
      <c r="AO2898" t="s">
        <v>10751</v>
      </c>
      <c r="AP2898">
        <v>1</v>
      </c>
      <c r="AQ2898" t="s">
        <v>10751</v>
      </c>
      <c r="AR2898" t="s">
        <v>10751</v>
      </c>
      <c r="AS2898" t="s">
        <v>10751</v>
      </c>
      <c r="AT2898" t="s">
        <v>10751</v>
      </c>
      <c r="AU2898" t="s">
        <v>10751</v>
      </c>
      <c r="AV2898">
        <v>3</v>
      </c>
      <c r="AW2898" t="s">
        <v>10751</v>
      </c>
      <c r="AX2898">
        <v>8</v>
      </c>
      <c r="AY2898">
        <v>1</v>
      </c>
      <c r="AZ2898" t="s">
        <v>10751</v>
      </c>
      <c r="BA2898" t="s">
        <v>10751</v>
      </c>
      <c r="BB2898" t="s">
        <v>10751</v>
      </c>
      <c r="BC2898" t="s">
        <v>10751</v>
      </c>
      <c r="BD2898" t="s">
        <v>10751</v>
      </c>
    </row>
    <row r="2899" spans="1:56">
      <c r="A2899" t="s">
        <v>10750</v>
      </c>
      <c r="B2899">
        <v>5500</v>
      </c>
      <c r="C2899">
        <v>1988</v>
      </c>
      <c r="D2899">
        <v>0</v>
      </c>
      <c r="E2899">
        <v>1.9000000000000001E-5</v>
      </c>
      <c r="F2899">
        <v>12.15</v>
      </c>
      <c r="H2899">
        <v>10.26765</v>
      </c>
      <c r="I2899">
        <f t="shared" si="52"/>
        <v>1.9508535000000002E-4</v>
      </c>
      <c r="K2899">
        <v>9.4175900000000006</v>
      </c>
      <c r="L2899">
        <v>11.436439999999999</v>
      </c>
      <c r="M2899">
        <v>865.53396999999995</v>
      </c>
      <c r="N2899">
        <v>943.65936999999997</v>
      </c>
      <c r="O2899">
        <v>777.07776000000001</v>
      </c>
      <c r="P2899" t="s">
        <v>10751</v>
      </c>
      <c r="Q2899">
        <v>412</v>
      </c>
      <c r="R2899">
        <v>205</v>
      </c>
      <c r="S2899">
        <v>11.9453</v>
      </c>
      <c r="T2899">
        <v>0.49757299999999999</v>
      </c>
      <c r="U2899">
        <v>3.7273000000000001E-2</v>
      </c>
      <c r="V2899">
        <v>28.236039999999999</v>
      </c>
      <c r="W2899" t="s">
        <v>10751</v>
      </c>
      <c r="X2899" t="s">
        <v>10751</v>
      </c>
      <c r="Y2899">
        <v>1</v>
      </c>
      <c r="Z2899" t="s">
        <v>10751</v>
      </c>
      <c r="AA2899">
        <v>1</v>
      </c>
      <c r="AB2899" t="s">
        <v>10751</v>
      </c>
      <c r="AC2899" t="s">
        <v>10751</v>
      </c>
      <c r="AD2899" t="s">
        <v>10751</v>
      </c>
      <c r="AE2899" t="s">
        <v>10751</v>
      </c>
      <c r="AF2899" t="s">
        <v>10751</v>
      </c>
      <c r="AG2899">
        <v>1</v>
      </c>
      <c r="AH2899" t="s">
        <v>10751</v>
      </c>
      <c r="AI2899" t="s">
        <v>10751</v>
      </c>
      <c r="AJ2899" t="s">
        <v>10751</v>
      </c>
      <c r="AK2899" t="s">
        <v>10751</v>
      </c>
      <c r="AL2899" t="s">
        <v>10751</v>
      </c>
      <c r="AM2899" t="s">
        <v>10751</v>
      </c>
      <c r="AN2899" t="s">
        <v>10751</v>
      </c>
      <c r="AO2899" t="s">
        <v>10751</v>
      </c>
      <c r="AP2899">
        <v>1</v>
      </c>
      <c r="AQ2899" t="s">
        <v>10751</v>
      </c>
      <c r="AR2899" t="s">
        <v>10751</v>
      </c>
      <c r="AS2899" t="s">
        <v>10751</v>
      </c>
      <c r="AT2899" t="s">
        <v>10751</v>
      </c>
      <c r="AU2899" t="s">
        <v>10751</v>
      </c>
      <c r="AV2899">
        <v>3</v>
      </c>
      <c r="AW2899" t="s">
        <v>10751</v>
      </c>
      <c r="AX2899">
        <v>8</v>
      </c>
      <c r="AY2899">
        <v>1</v>
      </c>
      <c r="AZ2899" t="s">
        <v>10751</v>
      </c>
      <c r="BA2899" t="s">
        <v>10751</v>
      </c>
      <c r="BB2899" t="s">
        <v>10751</v>
      </c>
      <c r="BC2899" t="s">
        <v>10751</v>
      </c>
      <c r="BD2899" t="s">
        <v>10751</v>
      </c>
    </row>
    <row r="2900" spans="1:56">
      <c r="A2900" t="s">
        <v>10750</v>
      </c>
      <c r="B2900">
        <v>5500</v>
      </c>
      <c r="C2900">
        <v>1989</v>
      </c>
      <c r="D2900">
        <v>1</v>
      </c>
      <c r="E2900">
        <v>3.8999999999999999E-5</v>
      </c>
      <c r="F2900">
        <v>12.49001</v>
      </c>
      <c r="H2900">
        <v>10.540369999999999</v>
      </c>
      <c r="I2900">
        <f t="shared" si="52"/>
        <v>4.1107442999999995E-4</v>
      </c>
      <c r="K2900">
        <v>9.5594900000000003</v>
      </c>
      <c r="L2900">
        <v>11.88841</v>
      </c>
      <c r="M2900">
        <v>843.13918999999999</v>
      </c>
      <c r="N2900">
        <v>929.65206999999998</v>
      </c>
      <c r="O2900">
        <v>747.53485000000001</v>
      </c>
      <c r="P2900" t="s">
        <v>10751</v>
      </c>
      <c r="Q2900">
        <v>412</v>
      </c>
      <c r="R2900">
        <v>259.42200000000003</v>
      </c>
      <c r="S2900">
        <v>10.16</v>
      </c>
      <c r="T2900">
        <v>0.62966500000000003</v>
      </c>
      <c r="U2900">
        <v>4.7168000000000002E-2</v>
      </c>
      <c r="V2900">
        <v>29.008120000000002</v>
      </c>
      <c r="W2900" t="s">
        <v>10751</v>
      </c>
      <c r="X2900" t="s">
        <v>10751</v>
      </c>
      <c r="Y2900">
        <v>1</v>
      </c>
      <c r="Z2900" t="s">
        <v>10751</v>
      </c>
      <c r="AA2900">
        <v>1</v>
      </c>
      <c r="AB2900" t="s">
        <v>10751</v>
      </c>
      <c r="AC2900" t="s">
        <v>10751</v>
      </c>
      <c r="AD2900" t="s">
        <v>10751</v>
      </c>
      <c r="AE2900" t="s">
        <v>10751</v>
      </c>
      <c r="AF2900" t="s">
        <v>10751</v>
      </c>
      <c r="AG2900">
        <v>1</v>
      </c>
      <c r="AH2900" t="s">
        <v>10751</v>
      </c>
      <c r="AI2900" t="s">
        <v>10751</v>
      </c>
      <c r="AJ2900" t="s">
        <v>10751</v>
      </c>
      <c r="AK2900" t="s">
        <v>10751</v>
      </c>
      <c r="AL2900" t="s">
        <v>10751</v>
      </c>
      <c r="AM2900" t="s">
        <v>10751</v>
      </c>
      <c r="AN2900" t="s">
        <v>10751</v>
      </c>
      <c r="AO2900" t="s">
        <v>10751</v>
      </c>
      <c r="AP2900">
        <v>1</v>
      </c>
      <c r="AQ2900" t="s">
        <v>10751</v>
      </c>
      <c r="AR2900" t="s">
        <v>10751</v>
      </c>
      <c r="AS2900" t="s">
        <v>10751</v>
      </c>
      <c r="AT2900" t="s">
        <v>10751</v>
      </c>
      <c r="AU2900" t="s">
        <v>10751</v>
      </c>
      <c r="AV2900">
        <v>3</v>
      </c>
      <c r="AW2900" t="s">
        <v>10751</v>
      </c>
      <c r="AX2900">
        <v>8</v>
      </c>
      <c r="AY2900">
        <v>1</v>
      </c>
      <c r="AZ2900" t="s">
        <v>10751</v>
      </c>
      <c r="BA2900" t="s">
        <v>10751</v>
      </c>
      <c r="BB2900" t="s">
        <v>10751</v>
      </c>
      <c r="BC2900" t="s">
        <v>10751</v>
      </c>
      <c r="BD2900" t="s">
        <v>10751</v>
      </c>
    </row>
    <row r="2901" spans="1:56">
      <c r="A2901" t="s">
        <v>10750</v>
      </c>
      <c r="B2901">
        <v>5500</v>
      </c>
      <c r="C2901">
        <v>1990</v>
      </c>
      <c r="D2901">
        <v>1</v>
      </c>
      <c r="E2901">
        <v>7.1000000000000005E-5</v>
      </c>
      <c r="F2901">
        <v>13.104699999999999</v>
      </c>
      <c r="H2901">
        <v>11.02779</v>
      </c>
      <c r="I2901">
        <f t="shared" si="52"/>
        <v>7.8297309000000003E-4</v>
      </c>
      <c r="K2901">
        <v>9.9692299999999996</v>
      </c>
      <c r="L2901">
        <v>12.453340000000001</v>
      </c>
      <c r="M2901">
        <v>805.87330999999995</v>
      </c>
      <c r="N2901">
        <v>891.44272000000001</v>
      </c>
      <c r="O2901">
        <v>713.62391000000002</v>
      </c>
      <c r="P2901" t="s">
        <v>10751</v>
      </c>
      <c r="Q2901">
        <v>412</v>
      </c>
      <c r="R2901">
        <v>250.0943</v>
      </c>
      <c r="S2901">
        <v>9.7006999999999994</v>
      </c>
      <c r="T2901">
        <v>0.60702500000000004</v>
      </c>
      <c r="U2901">
        <v>4.5471999999999999E-2</v>
      </c>
      <c r="V2901">
        <v>30.334779999999999</v>
      </c>
      <c r="W2901" t="s">
        <v>10751</v>
      </c>
      <c r="X2901" t="s">
        <v>10751</v>
      </c>
      <c r="Y2901">
        <v>1</v>
      </c>
      <c r="Z2901" t="s">
        <v>10751</v>
      </c>
      <c r="AA2901">
        <v>1</v>
      </c>
      <c r="AB2901" t="s">
        <v>10751</v>
      </c>
      <c r="AC2901" t="s">
        <v>10751</v>
      </c>
      <c r="AD2901" t="s">
        <v>10751</v>
      </c>
      <c r="AE2901" t="s">
        <v>10751</v>
      </c>
      <c r="AF2901" t="s">
        <v>10751</v>
      </c>
      <c r="AG2901">
        <v>1</v>
      </c>
      <c r="AH2901" t="s">
        <v>10751</v>
      </c>
      <c r="AI2901" t="s">
        <v>10751</v>
      </c>
      <c r="AJ2901" t="s">
        <v>10751</v>
      </c>
      <c r="AK2901" t="s">
        <v>10751</v>
      </c>
      <c r="AL2901" t="s">
        <v>10751</v>
      </c>
      <c r="AM2901" t="s">
        <v>10751</v>
      </c>
      <c r="AN2901" t="s">
        <v>10751</v>
      </c>
      <c r="AO2901" t="s">
        <v>10751</v>
      </c>
      <c r="AP2901">
        <v>1</v>
      </c>
      <c r="AQ2901" t="s">
        <v>10751</v>
      </c>
      <c r="AR2901" t="s">
        <v>10751</v>
      </c>
      <c r="AS2901" t="s">
        <v>10751</v>
      </c>
      <c r="AT2901" t="s">
        <v>10751</v>
      </c>
      <c r="AU2901" t="s">
        <v>10751</v>
      </c>
      <c r="AV2901">
        <v>3</v>
      </c>
      <c r="AW2901" t="s">
        <v>10751</v>
      </c>
      <c r="AX2901">
        <v>8</v>
      </c>
      <c r="AY2901">
        <v>1</v>
      </c>
      <c r="AZ2901" t="s">
        <v>10751</v>
      </c>
      <c r="BA2901" t="s">
        <v>10751</v>
      </c>
      <c r="BB2901" t="s">
        <v>10751</v>
      </c>
      <c r="BC2901" t="s">
        <v>10751</v>
      </c>
      <c r="BD2901" t="s">
        <v>10751</v>
      </c>
    </row>
    <row r="2902" spans="1:56">
      <c r="A2902" t="s">
        <v>10750</v>
      </c>
      <c r="B2902">
        <v>5500</v>
      </c>
      <c r="C2902">
        <v>1991</v>
      </c>
      <c r="D2902">
        <v>1</v>
      </c>
      <c r="E2902">
        <v>6.7999999999999999E-5</v>
      </c>
      <c r="F2902">
        <v>13.162800000000001</v>
      </c>
      <c r="H2902">
        <v>11.04402</v>
      </c>
      <c r="I2902">
        <f t="shared" si="52"/>
        <v>7.5099336000000001E-4</v>
      </c>
      <c r="K2902">
        <v>9.98142</v>
      </c>
      <c r="L2902">
        <v>12.43637</v>
      </c>
      <c r="M2902">
        <v>804.68861000000004</v>
      </c>
      <c r="N2902">
        <v>890.35386000000005</v>
      </c>
      <c r="O2902">
        <v>714.59730999999999</v>
      </c>
      <c r="P2902" t="s">
        <v>10751</v>
      </c>
      <c r="Q2902">
        <v>412</v>
      </c>
      <c r="R2902">
        <v>237.5686</v>
      </c>
      <c r="S2902">
        <v>10.082100000000001</v>
      </c>
      <c r="T2902">
        <v>0.576623</v>
      </c>
      <c r="U2902">
        <v>4.3194000000000003E-2</v>
      </c>
      <c r="V2902">
        <v>30.37725</v>
      </c>
      <c r="W2902" t="s">
        <v>10751</v>
      </c>
      <c r="X2902" t="s">
        <v>10751</v>
      </c>
      <c r="Y2902">
        <v>1</v>
      </c>
      <c r="Z2902" t="s">
        <v>10751</v>
      </c>
      <c r="AA2902">
        <v>1</v>
      </c>
      <c r="AB2902" t="s">
        <v>10751</v>
      </c>
      <c r="AC2902" t="s">
        <v>10751</v>
      </c>
      <c r="AD2902" t="s">
        <v>10751</v>
      </c>
      <c r="AE2902" t="s">
        <v>10751</v>
      </c>
      <c r="AF2902" t="s">
        <v>10751</v>
      </c>
      <c r="AG2902">
        <v>1</v>
      </c>
      <c r="AH2902" t="s">
        <v>10751</v>
      </c>
      <c r="AI2902" t="s">
        <v>10751</v>
      </c>
      <c r="AJ2902" t="s">
        <v>10751</v>
      </c>
      <c r="AK2902" t="s">
        <v>10751</v>
      </c>
      <c r="AL2902" t="s">
        <v>10751</v>
      </c>
      <c r="AM2902" t="s">
        <v>10751</v>
      </c>
      <c r="AN2902" t="s">
        <v>10751</v>
      </c>
      <c r="AO2902" t="s">
        <v>10751</v>
      </c>
      <c r="AP2902">
        <v>1</v>
      </c>
      <c r="AQ2902" t="s">
        <v>10751</v>
      </c>
      <c r="AR2902" t="s">
        <v>10751</v>
      </c>
      <c r="AS2902" t="s">
        <v>10751</v>
      </c>
      <c r="AT2902" t="s">
        <v>10751</v>
      </c>
      <c r="AU2902" t="s">
        <v>10751</v>
      </c>
      <c r="AV2902">
        <v>3</v>
      </c>
      <c r="AW2902" t="s">
        <v>10751</v>
      </c>
      <c r="AX2902">
        <v>8</v>
      </c>
      <c r="AY2902">
        <v>1</v>
      </c>
      <c r="AZ2902" t="s">
        <v>10751</v>
      </c>
      <c r="BA2902" t="s">
        <v>10751</v>
      </c>
      <c r="BB2902" t="s">
        <v>10751</v>
      </c>
      <c r="BC2902" t="s">
        <v>10751</v>
      </c>
      <c r="BD2902" t="s">
        <v>10751</v>
      </c>
    </row>
    <row r="2903" spans="1:56">
      <c r="A2903" t="s">
        <v>10750</v>
      </c>
      <c r="B2903">
        <v>5500</v>
      </c>
      <c r="C2903">
        <v>1992</v>
      </c>
      <c r="D2903">
        <v>0</v>
      </c>
      <c r="E2903">
        <v>7.9999999999999996E-6</v>
      </c>
      <c r="F2903">
        <v>14.135300000000001</v>
      </c>
      <c r="H2903">
        <v>11.91921</v>
      </c>
      <c r="I2903">
        <f t="shared" si="52"/>
        <v>9.5353679999999987E-5</v>
      </c>
      <c r="K2903">
        <v>10.234019999999999</v>
      </c>
      <c r="L2903">
        <v>14.35275</v>
      </c>
      <c r="M2903">
        <v>745.60316</v>
      </c>
      <c r="N2903">
        <v>868.37800000000004</v>
      </c>
      <c r="O2903">
        <v>619.18443000000002</v>
      </c>
      <c r="P2903" t="s">
        <v>10751</v>
      </c>
      <c r="Q2903">
        <v>412</v>
      </c>
      <c r="R2903">
        <v>257.6146</v>
      </c>
      <c r="S2903">
        <v>9.1364999999999998</v>
      </c>
      <c r="T2903">
        <v>0.625278</v>
      </c>
      <c r="U2903">
        <v>4.6838999999999999E-2</v>
      </c>
      <c r="V2903">
        <v>32.802050000000001</v>
      </c>
      <c r="W2903" t="s">
        <v>10751</v>
      </c>
      <c r="X2903" t="s">
        <v>10751</v>
      </c>
      <c r="Y2903">
        <v>1</v>
      </c>
      <c r="Z2903" t="s">
        <v>10751</v>
      </c>
      <c r="AA2903" t="s">
        <v>10751</v>
      </c>
      <c r="AB2903">
        <v>1</v>
      </c>
      <c r="AC2903" t="s">
        <v>10751</v>
      </c>
      <c r="AD2903" t="s">
        <v>10751</v>
      </c>
      <c r="AE2903" t="s">
        <v>10751</v>
      </c>
      <c r="AF2903" t="s">
        <v>10751</v>
      </c>
      <c r="AG2903">
        <v>1</v>
      </c>
      <c r="AH2903" t="s">
        <v>10751</v>
      </c>
      <c r="AI2903" t="s">
        <v>10751</v>
      </c>
      <c r="AJ2903" t="s">
        <v>10751</v>
      </c>
      <c r="AK2903" t="s">
        <v>10751</v>
      </c>
      <c r="AL2903" t="s">
        <v>10751</v>
      </c>
      <c r="AM2903" t="s">
        <v>10751</v>
      </c>
      <c r="AN2903" t="s">
        <v>10751</v>
      </c>
      <c r="AO2903" t="s">
        <v>10751</v>
      </c>
      <c r="AP2903">
        <v>1</v>
      </c>
      <c r="AQ2903" t="s">
        <v>10751</v>
      </c>
      <c r="AR2903" t="s">
        <v>10751</v>
      </c>
      <c r="AS2903" t="s">
        <v>10751</v>
      </c>
      <c r="AT2903" t="s">
        <v>10751</v>
      </c>
      <c r="AU2903" t="s">
        <v>10751</v>
      </c>
      <c r="AV2903">
        <v>4</v>
      </c>
      <c r="AW2903" t="s">
        <v>10751</v>
      </c>
      <c r="AX2903">
        <v>8</v>
      </c>
      <c r="AY2903">
        <v>1</v>
      </c>
      <c r="AZ2903" t="s">
        <v>10751</v>
      </c>
      <c r="BA2903" t="s">
        <v>10751</v>
      </c>
      <c r="BB2903" t="s">
        <v>10751</v>
      </c>
      <c r="BC2903" t="s">
        <v>10751</v>
      </c>
      <c r="BD2903" t="s">
        <v>10751</v>
      </c>
    </row>
    <row r="2904" spans="1:56">
      <c r="A2904" t="s">
        <v>10750</v>
      </c>
      <c r="B2904">
        <v>5500</v>
      </c>
      <c r="C2904">
        <v>1993</v>
      </c>
      <c r="D2904">
        <v>1</v>
      </c>
      <c r="E2904">
        <v>1.01E-4</v>
      </c>
      <c r="F2904">
        <v>15.59726</v>
      </c>
      <c r="H2904">
        <v>13.048349999999999</v>
      </c>
      <c r="I2904">
        <f t="shared" si="52"/>
        <v>1.3178833499999998E-3</v>
      </c>
      <c r="K2904">
        <v>11.49846</v>
      </c>
      <c r="L2904">
        <v>15.08849</v>
      </c>
      <c r="M2904">
        <v>681.08214999999996</v>
      </c>
      <c r="N2904">
        <v>772.88615000000004</v>
      </c>
      <c r="O2904">
        <v>588.99207999999999</v>
      </c>
      <c r="P2904" t="s">
        <v>10751</v>
      </c>
      <c r="Q2904">
        <v>374.26299999999998</v>
      </c>
      <c r="R2904">
        <v>289.69799999999998</v>
      </c>
      <c r="S2904">
        <v>8.4009</v>
      </c>
      <c r="T2904">
        <v>0.77678100000000005</v>
      </c>
      <c r="U2904">
        <v>5.2671999999999997E-2</v>
      </c>
      <c r="V2904">
        <v>36.130209999999998</v>
      </c>
      <c r="W2904" t="s">
        <v>10751</v>
      </c>
      <c r="X2904" t="s">
        <v>10751</v>
      </c>
      <c r="Y2904">
        <v>1</v>
      </c>
      <c r="Z2904" t="s">
        <v>10751</v>
      </c>
      <c r="AA2904">
        <v>0.43099999999999999</v>
      </c>
      <c r="AB2904">
        <v>0.56899999999999995</v>
      </c>
      <c r="AC2904" t="s">
        <v>10751</v>
      </c>
      <c r="AD2904" t="s">
        <v>10751</v>
      </c>
      <c r="AE2904" t="s">
        <v>10751</v>
      </c>
      <c r="AF2904" t="s">
        <v>10751</v>
      </c>
      <c r="AG2904">
        <v>0.71799999999999997</v>
      </c>
      <c r="AH2904">
        <v>0.28199999999999997</v>
      </c>
      <c r="AI2904" t="s">
        <v>10751</v>
      </c>
      <c r="AJ2904" t="s">
        <v>10751</v>
      </c>
      <c r="AK2904" t="s">
        <v>10751</v>
      </c>
      <c r="AL2904" t="s">
        <v>10751</v>
      </c>
      <c r="AM2904" t="s">
        <v>10751</v>
      </c>
      <c r="AN2904" t="s">
        <v>10751</v>
      </c>
      <c r="AO2904" t="s">
        <v>10751</v>
      </c>
      <c r="AP2904">
        <v>1</v>
      </c>
      <c r="AQ2904" t="s">
        <v>10751</v>
      </c>
      <c r="AR2904" t="s">
        <v>10751</v>
      </c>
      <c r="AS2904" t="s">
        <v>10751</v>
      </c>
      <c r="AT2904">
        <v>0.43099999999999999</v>
      </c>
      <c r="AU2904" t="s">
        <v>10751</v>
      </c>
      <c r="AV2904">
        <v>4</v>
      </c>
      <c r="AW2904" t="s">
        <v>10751</v>
      </c>
      <c r="AX2904">
        <v>9.6999999999999993</v>
      </c>
      <c r="AY2904">
        <v>1</v>
      </c>
      <c r="AZ2904" t="s">
        <v>10751</v>
      </c>
      <c r="BA2904" t="s">
        <v>10751</v>
      </c>
      <c r="BB2904" t="s">
        <v>10751</v>
      </c>
      <c r="BC2904" t="s">
        <v>10751</v>
      </c>
      <c r="BD2904" t="s">
        <v>10751</v>
      </c>
    </row>
    <row r="2905" spans="1:56">
      <c r="A2905" t="s">
        <v>10750</v>
      </c>
      <c r="B2905">
        <v>5500</v>
      </c>
      <c r="C2905">
        <v>1994</v>
      </c>
      <c r="D2905">
        <v>3</v>
      </c>
      <c r="E2905">
        <v>2.04E-4</v>
      </c>
      <c r="F2905">
        <v>17.661159999999999</v>
      </c>
      <c r="H2905">
        <v>14.737640000000001</v>
      </c>
      <c r="I2905">
        <f t="shared" si="52"/>
        <v>3.0064785600000003E-3</v>
      </c>
      <c r="K2905">
        <v>12.82901</v>
      </c>
      <c r="L2905">
        <v>17.252369999999999</v>
      </c>
      <c r="M2905">
        <v>603.01395000000002</v>
      </c>
      <c r="N2905">
        <v>692.72689000000003</v>
      </c>
      <c r="O2905">
        <v>515.11753999999996</v>
      </c>
      <c r="P2905" t="s">
        <v>10751</v>
      </c>
      <c r="Q2905">
        <v>356.32</v>
      </c>
      <c r="R2905">
        <v>261.88350000000003</v>
      </c>
      <c r="S2905">
        <v>8.4375999999999998</v>
      </c>
      <c r="T2905">
        <v>0.73521700000000001</v>
      </c>
      <c r="U2905">
        <v>4.7614999999999998E-2</v>
      </c>
      <c r="V2905">
        <v>40.761780000000002</v>
      </c>
      <c r="W2905" t="s">
        <v>10751</v>
      </c>
      <c r="X2905" t="s">
        <v>10751</v>
      </c>
      <c r="Y2905">
        <v>1</v>
      </c>
      <c r="Z2905" t="s">
        <v>10751</v>
      </c>
      <c r="AA2905">
        <v>7.5999999999999998E-2</v>
      </c>
      <c r="AB2905">
        <v>0.92400000000000004</v>
      </c>
      <c r="AC2905" t="s">
        <v>10751</v>
      </c>
      <c r="AD2905" t="s">
        <v>10751</v>
      </c>
      <c r="AE2905" t="s">
        <v>10751</v>
      </c>
      <c r="AF2905" t="s">
        <v>10751</v>
      </c>
      <c r="AG2905">
        <v>1</v>
      </c>
      <c r="AH2905" t="s">
        <v>10751</v>
      </c>
      <c r="AI2905" t="s">
        <v>10751</v>
      </c>
      <c r="AJ2905" t="s">
        <v>10751</v>
      </c>
      <c r="AK2905" t="s">
        <v>10751</v>
      </c>
      <c r="AL2905" t="s">
        <v>10751</v>
      </c>
      <c r="AM2905" t="s">
        <v>10751</v>
      </c>
      <c r="AN2905" t="s">
        <v>10751</v>
      </c>
      <c r="AO2905" t="s">
        <v>10751</v>
      </c>
      <c r="AP2905">
        <v>1</v>
      </c>
      <c r="AQ2905" t="s">
        <v>10751</v>
      </c>
      <c r="AR2905" t="s">
        <v>10751</v>
      </c>
      <c r="AS2905" t="s">
        <v>10751</v>
      </c>
      <c r="AT2905">
        <v>7.5999999999999998E-2</v>
      </c>
      <c r="AU2905" t="s">
        <v>10751</v>
      </c>
      <c r="AV2905">
        <v>4</v>
      </c>
      <c r="AW2905" t="s">
        <v>10751</v>
      </c>
      <c r="AX2905">
        <v>8.3000000000000007</v>
      </c>
      <c r="AY2905">
        <v>1</v>
      </c>
      <c r="AZ2905" t="s">
        <v>10751</v>
      </c>
      <c r="BA2905" t="s">
        <v>10751</v>
      </c>
      <c r="BB2905" t="s">
        <v>10751</v>
      </c>
      <c r="BC2905" t="s">
        <v>10751</v>
      </c>
      <c r="BD2905" t="s">
        <v>10751</v>
      </c>
    </row>
    <row r="2906" spans="1:56">
      <c r="A2906" t="s">
        <v>10750</v>
      </c>
      <c r="B2906">
        <v>5500</v>
      </c>
      <c r="C2906">
        <v>1995</v>
      </c>
      <c r="D2906">
        <v>3</v>
      </c>
      <c r="E2906">
        <v>1.9699999999999999E-4</v>
      </c>
      <c r="F2906">
        <v>18.213470000000001</v>
      </c>
      <c r="H2906">
        <v>15.14269</v>
      </c>
      <c r="I2906">
        <f t="shared" si="52"/>
        <v>2.98310993E-3</v>
      </c>
      <c r="K2906">
        <v>13.18927</v>
      </c>
      <c r="L2906">
        <v>17.64087</v>
      </c>
      <c r="M2906">
        <v>586.88378</v>
      </c>
      <c r="N2906">
        <v>673.80510000000004</v>
      </c>
      <c r="O2906">
        <v>503.77323999999999</v>
      </c>
      <c r="P2906" t="s">
        <v>10751</v>
      </c>
      <c r="Q2906">
        <v>354.53250000000003</v>
      </c>
      <c r="R2906">
        <v>252.23939999999999</v>
      </c>
      <c r="S2906">
        <v>8.7897999999999996</v>
      </c>
      <c r="T2906">
        <v>0.71186300000000002</v>
      </c>
      <c r="U2906">
        <v>4.5862E-2</v>
      </c>
      <c r="V2906">
        <v>41.841099999999997</v>
      </c>
      <c r="W2906" t="s">
        <v>10751</v>
      </c>
      <c r="X2906" t="s">
        <v>10751</v>
      </c>
      <c r="Y2906">
        <v>1</v>
      </c>
      <c r="Z2906" t="s">
        <v>10751</v>
      </c>
      <c r="AA2906" t="s">
        <v>10751</v>
      </c>
      <c r="AB2906">
        <v>1</v>
      </c>
      <c r="AC2906" t="s">
        <v>10751</v>
      </c>
      <c r="AD2906" t="s">
        <v>10751</v>
      </c>
      <c r="AE2906" t="s">
        <v>10751</v>
      </c>
      <c r="AF2906" t="s">
        <v>10751</v>
      </c>
      <c r="AG2906">
        <v>1</v>
      </c>
      <c r="AH2906" t="s">
        <v>10751</v>
      </c>
      <c r="AI2906" t="s">
        <v>10751</v>
      </c>
      <c r="AJ2906" t="s">
        <v>10751</v>
      </c>
      <c r="AK2906" t="s">
        <v>10751</v>
      </c>
      <c r="AL2906" t="s">
        <v>10751</v>
      </c>
      <c r="AM2906" t="s">
        <v>10751</v>
      </c>
      <c r="AN2906" t="s">
        <v>10751</v>
      </c>
      <c r="AO2906" t="s">
        <v>10751</v>
      </c>
      <c r="AP2906">
        <v>1</v>
      </c>
      <c r="AQ2906" t="s">
        <v>10751</v>
      </c>
      <c r="AR2906" t="s">
        <v>10751</v>
      </c>
      <c r="AS2906" t="s">
        <v>10751</v>
      </c>
      <c r="AT2906" t="s">
        <v>10751</v>
      </c>
      <c r="AU2906" t="s">
        <v>10751</v>
      </c>
      <c r="AV2906">
        <v>4</v>
      </c>
      <c r="AW2906" t="s">
        <v>10751</v>
      </c>
      <c r="AX2906">
        <v>8</v>
      </c>
      <c r="AY2906">
        <v>1</v>
      </c>
      <c r="AZ2906" t="s">
        <v>10751</v>
      </c>
      <c r="BA2906" t="s">
        <v>10751</v>
      </c>
      <c r="BB2906" t="s">
        <v>10751</v>
      </c>
      <c r="BC2906" t="s">
        <v>10751</v>
      </c>
      <c r="BD2906" t="s">
        <v>10751</v>
      </c>
    </row>
    <row r="2907" spans="1:56">
      <c r="A2907" t="s">
        <v>10750</v>
      </c>
      <c r="B2907">
        <v>5500</v>
      </c>
      <c r="C2907">
        <v>1996</v>
      </c>
      <c r="D2907">
        <v>3</v>
      </c>
      <c r="E2907">
        <v>2.5700000000000001E-4</v>
      </c>
      <c r="F2907">
        <v>17.846029999999999</v>
      </c>
      <c r="H2907">
        <v>14.74174</v>
      </c>
      <c r="I2907">
        <f t="shared" si="52"/>
        <v>3.7886271800000003E-3</v>
      </c>
      <c r="K2907">
        <v>13.061529999999999</v>
      </c>
      <c r="L2907">
        <v>16.749189999999999</v>
      </c>
      <c r="M2907">
        <v>602.84618</v>
      </c>
      <c r="N2907">
        <v>680.39504999999997</v>
      </c>
      <c r="O2907">
        <v>530.59286999999995</v>
      </c>
      <c r="P2907" t="s">
        <v>10751</v>
      </c>
      <c r="Q2907">
        <v>357.08260000000001</v>
      </c>
      <c r="R2907">
        <v>261.47469999999998</v>
      </c>
      <c r="S2907">
        <v>8.9795999999999996</v>
      </c>
      <c r="T2907">
        <v>0.73366600000000004</v>
      </c>
      <c r="U2907">
        <v>4.7541E-2</v>
      </c>
      <c r="V2907">
        <v>40.615929999999999</v>
      </c>
      <c r="W2907" t="s">
        <v>10751</v>
      </c>
      <c r="X2907" t="s">
        <v>10751</v>
      </c>
      <c r="Y2907">
        <v>1</v>
      </c>
      <c r="Z2907" t="s">
        <v>10751</v>
      </c>
      <c r="AA2907" t="s">
        <v>10751</v>
      </c>
      <c r="AB2907">
        <v>1</v>
      </c>
      <c r="AC2907" t="s">
        <v>10751</v>
      </c>
      <c r="AD2907" t="s">
        <v>10751</v>
      </c>
      <c r="AE2907" t="s">
        <v>10751</v>
      </c>
      <c r="AF2907" t="s">
        <v>10751</v>
      </c>
      <c r="AG2907">
        <v>1</v>
      </c>
      <c r="AH2907" t="s">
        <v>10751</v>
      </c>
      <c r="AI2907" t="s">
        <v>10751</v>
      </c>
      <c r="AJ2907" t="s">
        <v>10751</v>
      </c>
      <c r="AK2907" t="s">
        <v>10751</v>
      </c>
      <c r="AL2907" t="s">
        <v>10751</v>
      </c>
      <c r="AM2907" t="s">
        <v>10751</v>
      </c>
      <c r="AN2907" t="s">
        <v>10751</v>
      </c>
      <c r="AO2907" t="s">
        <v>10751</v>
      </c>
      <c r="AP2907">
        <v>1</v>
      </c>
      <c r="AQ2907" t="s">
        <v>10751</v>
      </c>
      <c r="AR2907" t="s">
        <v>10751</v>
      </c>
      <c r="AS2907" t="s">
        <v>10751</v>
      </c>
      <c r="AT2907" t="s">
        <v>10751</v>
      </c>
      <c r="AU2907" t="s">
        <v>10751</v>
      </c>
      <c r="AV2907">
        <v>4</v>
      </c>
      <c r="AW2907" t="s">
        <v>10751</v>
      </c>
      <c r="AX2907">
        <v>8</v>
      </c>
      <c r="AY2907">
        <v>1</v>
      </c>
      <c r="AZ2907" t="s">
        <v>10751</v>
      </c>
      <c r="BA2907" t="s">
        <v>10751</v>
      </c>
      <c r="BB2907" t="s">
        <v>10751</v>
      </c>
      <c r="BC2907" t="s">
        <v>10751</v>
      </c>
      <c r="BD2907" t="s">
        <v>10751</v>
      </c>
    </row>
    <row r="2908" spans="1:56">
      <c r="A2908" t="s">
        <v>10750</v>
      </c>
      <c r="B2908">
        <v>5500</v>
      </c>
      <c r="C2908">
        <v>1997</v>
      </c>
      <c r="D2908">
        <v>1</v>
      </c>
      <c r="E2908">
        <v>9.3999999999999994E-5</v>
      </c>
      <c r="F2908">
        <v>18.063690000000001</v>
      </c>
      <c r="H2908">
        <v>15.065619999999999</v>
      </c>
      <c r="I2908">
        <f t="shared" si="52"/>
        <v>1.4161682799999997E-3</v>
      </c>
      <c r="K2908">
        <v>12.58309</v>
      </c>
      <c r="L2908">
        <v>18.37764</v>
      </c>
      <c r="M2908">
        <v>589.88604999999995</v>
      </c>
      <c r="N2908">
        <v>706.26517999999999</v>
      </c>
      <c r="O2908">
        <v>483.57681000000002</v>
      </c>
      <c r="P2908" t="s">
        <v>10751</v>
      </c>
      <c r="Q2908">
        <v>314.65660000000003</v>
      </c>
      <c r="R2908">
        <v>311.71420000000001</v>
      </c>
      <c r="S2908">
        <v>8.0226000000000006</v>
      </c>
      <c r="T2908">
        <v>1.010642</v>
      </c>
      <c r="U2908">
        <v>5.6675000000000003E-2</v>
      </c>
      <c r="V2908">
        <v>41.969200000000001</v>
      </c>
      <c r="W2908">
        <v>0.73199999999999998</v>
      </c>
      <c r="X2908" t="s">
        <v>10751</v>
      </c>
      <c r="Y2908">
        <v>0.26800000000000002</v>
      </c>
      <c r="Z2908" t="s">
        <v>10751</v>
      </c>
      <c r="AA2908" t="s">
        <v>10751</v>
      </c>
      <c r="AB2908">
        <v>1</v>
      </c>
      <c r="AC2908" t="s">
        <v>10751</v>
      </c>
      <c r="AD2908" t="s">
        <v>10751</v>
      </c>
      <c r="AE2908" t="s">
        <v>10751</v>
      </c>
      <c r="AF2908" t="s">
        <v>10751</v>
      </c>
      <c r="AG2908">
        <v>1</v>
      </c>
      <c r="AH2908" t="s">
        <v>10751</v>
      </c>
      <c r="AI2908" t="s">
        <v>10751</v>
      </c>
      <c r="AJ2908" t="s">
        <v>10751</v>
      </c>
      <c r="AK2908" t="s">
        <v>10751</v>
      </c>
      <c r="AL2908" t="s">
        <v>10751</v>
      </c>
      <c r="AM2908" t="s">
        <v>10751</v>
      </c>
      <c r="AN2908" t="s">
        <v>10751</v>
      </c>
      <c r="AO2908" t="s">
        <v>10751</v>
      </c>
      <c r="AP2908">
        <v>1</v>
      </c>
      <c r="AQ2908">
        <v>0.183</v>
      </c>
      <c r="AR2908" t="s">
        <v>10751</v>
      </c>
      <c r="AS2908" t="s">
        <v>10751</v>
      </c>
      <c r="AT2908">
        <v>0.73199999999999998</v>
      </c>
      <c r="AU2908" t="s">
        <v>10751</v>
      </c>
      <c r="AV2908">
        <v>4</v>
      </c>
      <c r="AW2908" t="s">
        <v>10751</v>
      </c>
      <c r="AX2908">
        <v>8</v>
      </c>
      <c r="AY2908">
        <v>1</v>
      </c>
      <c r="AZ2908" t="s">
        <v>10751</v>
      </c>
      <c r="BA2908" t="s">
        <v>10751</v>
      </c>
      <c r="BB2908" t="s">
        <v>10751</v>
      </c>
      <c r="BC2908" t="s">
        <v>10751</v>
      </c>
      <c r="BD2908" t="s">
        <v>10751</v>
      </c>
    </row>
    <row r="2909" spans="1:56">
      <c r="A2909" t="s">
        <v>10750</v>
      </c>
      <c r="B2909">
        <v>5500</v>
      </c>
      <c r="C2909">
        <v>1998</v>
      </c>
      <c r="D2909">
        <v>2</v>
      </c>
      <c r="E2909">
        <v>1.6100000000000001E-4</v>
      </c>
      <c r="F2909">
        <v>17.03997</v>
      </c>
      <c r="H2909">
        <v>14.385960000000001</v>
      </c>
      <c r="I2909">
        <f t="shared" si="52"/>
        <v>2.3161395600000004E-3</v>
      </c>
      <c r="K2909">
        <v>11.357670000000001</v>
      </c>
      <c r="L2909">
        <v>18.879989999999999</v>
      </c>
      <c r="M2909">
        <v>617.75523999999996</v>
      </c>
      <c r="N2909">
        <v>782.46694000000002</v>
      </c>
      <c r="O2909">
        <v>470.70997</v>
      </c>
      <c r="P2909" t="s">
        <v>10751</v>
      </c>
      <c r="Q2909">
        <v>286.86709999999999</v>
      </c>
      <c r="R2909">
        <v>302.95760000000001</v>
      </c>
      <c r="S2909">
        <v>8.4934999999999992</v>
      </c>
      <c r="T2909">
        <v>1.0619149999999999</v>
      </c>
      <c r="U2909">
        <v>5.5083E-2</v>
      </c>
      <c r="V2909">
        <v>39.61045</v>
      </c>
      <c r="W2909">
        <v>0.94099999999999995</v>
      </c>
      <c r="X2909" t="s">
        <v>10751</v>
      </c>
      <c r="Y2909">
        <v>5.8999999999999997E-2</v>
      </c>
      <c r="Z2909" t="s">
        <v>10751</v>
      </c>
      <c r="AA2909" t="s">
        <v>10751</v>
      </c>
      <c r="AB2909">
        <v>1</v>
      </c>
      <c r="AC2909" t="s">
        <v>10751</v>
      </c>
      <c r="AD2909" t="s">
        <v>10751</v>
      </c>
      <c r="AE2909" t="s">
        <v>10751</v>
      </c>
      <c r="AF2909" t="s">
        <v>10751</v>
      </c>
      <c r="AG2909">
        <v>1</v>
      </c>
      <c r="AH2909" t="s">
        <v>10751</v>
      </c>
      <c r="AI2909" t="s">
        <v>10751</v>
      </c>
      <c r="AJ2909" t="s">
        <v>10751</v>
      </c>
      <c r="AK2909" t="s">
        <v>10751</v>
      </c>
      <c r="AL2909" t="s">
        <v>10751</v>
      </c>
      <c r="AM2909" t="s">
        <v>10751</v>
      </c>
      <c r="AN2909" t="s">
        <v>10751</v>
      </c>
      <c r="AO2909" t="s">
        <v>10751</v>
      </c>
      <c r="AP2909">
        <v>1</v>
      </c>
      <c r="AQ2909" t="s">
        <v>10751</v>
      </c>
      <c r="AR2909" t="s">
        <v>10751</v>
      </c>
      <c r="AS2909" t="s">
        <v>10751</v>
      </c>
      <c r="AT2909">
        <v>0.94099999999999995</v>
      </c>
      <c r="AU2909" t="s">
        <v>10751</v>
      </c>
      <c r="AV2909">
        <v>4</v>
      </c>
      <c r="AW2909" t="s">
        <v>10751</v>
      </c>
      <c r="AX2909">
        <v>8</v>
      </c>
      <c r="AY2909">
        <v>1</v>
      </c>
      <c r="AZ2909" t="s">
        <v>10751</v>
      </c>
      <c r="BA2909" t="s">
        <v>10751</v>
      </c>
      <c r="BB2909" t="s">
        <v>10751</v>
      </c>
      <c r="BC2909" t="s">
        <v>10751</v>
      </c>
      <c r="BD2909" t="s">
        <v>10751</v>
      </c>
    </row>
    <row r="2910" spans="1:56">
      <c r="A2910" t="s">
        <v>10750</v>
      </c>
      <c r="B2910">
        <v>5500</v>
      </c>
      <c r="C2910">
        <v>1999</v>
      </c>
      <c r="D2910">
        <v>0</v>
      </c>
      <c r="E2910">
        <v>1.2999999999999999E-5</v>
      </c>
      <c r="F2910">
        <v>14.90565</v>
      </c>
      <c r="H2910">
        <v>12.40343</v>
      </c>
      <c r="I2910">
        <f t="shared" si="52"/>
        <v>1.6124459E-4</v>
      </c>
      <c r="K2910">
        <v>10.378410000000001</v>
      </c>
      <c r="L2910">
        <v>14.941599999999999</v>
      </c>
      <c r="M2910">
        <v>716.49540999999999</v>
      </c>
      <c r="N2910">
        <v>856.29686000000004</v>
      </c>
      <c r="O2910">
        <v>594.78236000000004</v>
      </c>
      <c r="P2910" t="s">
        <v>10751</v>
      </c>
      <c r="Q2910">
        <v>412</v>
      </c>
      <c r="R2910">
        <v>348.98989999999998</v>
      </c>
      <c r="S2910">
        <v>7.2108999999999996</v>
      </c>
      <c r="T2910">
        <v>0.84706300000000001</v>
      </c>
      <c r="U2910">
        <v>6.3452999999999996E-2</v>
      </c>
      <c r="V2910">
        <v>34.11345</v>
      </c>
      <c r="W2910" t="s">
        <v>10751</v>
      </c>
      <c r="X2910" t="s">
        <v>10751</v>
      </c>
      <c r="Y2910">
        <v>1</v>
      </c>
      <c r="Z2910" t="s">
        <v>10751</v>
      </c>
      <c r="AA2910" t="s">
        <v>10751</v>
      </c>
      <c r="AB2910">
        <v>1</v>
      </c>
      <c r="AC2910" t="s">
        <v>10751</v>
      </c>
      <c r="AD2910" t="s">
        <v>10751</v>
      </c>
      <c r="AE2910" t="s">
        <v>10751</v>
      </c>
      <c r="AF2910" t="s">
        <v>10751</v>
      </c>
      <c r="AG2910">
        <v>1</v>
      </c>
      <c r="AH2910" t="s">
        <v>10751</v>
      </c>
      <c r="AI2910" t="s">
        <v>10751</v>
      </c>
      <c r="AJ2910" t="s">
        <v>10751</v>
      </c>
      <c r="AK2910" t="s">
        <v>10751</v>
      </c>
      <c r="AL2910" t="s">
        <v>10751</v>
      </c>
      <c r="AM2910" t="s">
        <v>10751</v>
      </c>
      <c r="AN2910" t="s">
        <v>10751</v>
      </c>
      <c r="AO2910" t="s">
        <v>10751</v>
      </c>
      <c r="AP2910">
        <v>1</v>
      </c>
      <c r="AQ2910">
        <v>1</v>
      </c>
      <c r="AR2910" t="s">
        <v>10751</v>
      </c>
      <c r="AS2910" t="s">
        <v>10751</v>
      </c>
      <c r="AT2910" t="s">
        <v>10751</v>
      </c>
      <c r="AU2910" t="s">
        <v>10751</v>
      </c>
      <c r="AV2910">
        <v>4</v>
      </c>
      <c r="AW2910" t="s">
        <v>10751</v>
      </c>
      <c r="AX2910">
        <v>8</v>
      </c>
      <c r="AY2910">
        <v>1</v>
      </c>
      <c r="AZ2910" t="s">
        <v>10751</v>
      </c>
      <c r="BA2910" t="s">
        <v>10751</v>
      </c>
      <c r="BB2910" t="s">
        <v>10751</v>
      </c>
      <c r="BC2910" t="s">
        <v>10751</v>
      </c>
      <c r="BD2910" t="s">
        <v>10751</v>
      </c>
    </row>
    <row r="2911" spans="1:56">
      <c r="A2911" t="s">
        <v>10750</v>
      </c>
      <c r="B2911">
        <v>5500</v>
      </c>
      <c r="C2911">
        <v>2000</v>
      </c>
      <c r="D2911">
        <v>2</v>
      </c>
      <c r="E2911">
        <v>1.3799999999999999E-4</v>
      </c>
      <c r="F2911">
        <v>18.07601</v>
      </c>
      <c r="H2911">
        <v>14.87609</v>
      </c>
      <c r="I2911">
        <f t="shared" si="52"/>
        <v>2.0529004199999999E-3</v>
      </c>
      <c r="K2911">
        <v>12.634980000000001</v>
      </c>
      <c r="L2911">
        <v>17.514869999999998</v>
      </c>
      <c r="M2911">
        <v>597.40179000000001</v>
      </c>
      <c r="N2911">
        <v>703.36501999999996</v>
      </c>
      <c r="O2911">
        <v>507.39735999999999</v>
      </c>
      <c r="P2911" t="s">
        <v>10751</v>
      </c>
      <c r="Q2911">
        <v>283.75689999999997</v>
      </c>
      <c r="R2911">
        <v>279.02449999999999</v>
      </c>
      <c r="S2911">
        <v>8.5018999999999991</v>
      </c>
      <c r="T2911">
        <v>0.98404599999999998</v>
      </c>
      <c r="U2911">
        <v>5.0731999999999999E-2</v>
      </c>
      <c r="V2911">
        <v>40.963459999999998</v>
      </c>
      <c r="W2911">
        <v>0.92100000000000004</v>
      </c>
      <c r="X2911" t="s">
        <v>10751</v>
      </c>
      <c r="Y2911">
        <v>7.9000000000000001E-2</v>
      </c>
      <c r="Z2911" t="s">
        <v>10751</v>
      </c>
      <c r="AA2911" t="s">
        <v>10751</v>
      </c>
      <c r="AB2911">
        <v>1</v>
      </c>
      <c r="AC2911" t="s">
        <v>10751</v>
      </c>
      <c r="AD2911" t="s">
        <v>10751</v>
      </c>
      <c r="AE2911" t="s">
        <v>10751</v>
      </c>
      <c r="AF2911" t="s">
        <v>10751</v>
      </c>
      <c r="AG2911">
        <v>1</v>
      </c>
      <c r="AH2911" t="s">
        <v>10751</v>
      </c>
      <c r="AI2911" t="s">
        <v>10751</v>
      </c>
      <c r="AJ2911" t="s">
        <v>10751</v>
      </c>
      <c r="AK2911" t="s">
        <v>10751</v>
      </c>
      <c r="AL2911" t="s">
        <v>10751</v>
      </c>
      <c r="AM2911" t="s">
        <v>10751</v>
      </c>
      <c r="AN2911" t="s">
        <v>10751</v>
      </c>
      <c r="AO2911" t="s">
        <v>10751</v>
      </c>
      <c r="AP2911">
        <v>1</v>
      </c>
      <c r="AQ2911" t="s">
        <v>10751</v>
      </c>
      <c r="AR2911" t="s">
        <v>10751</v>
      </c>
      <c r="AS2911" t="s">
        <v>10751</v>
      </c>
      <c r="AT2911">
        <v>0.92200000000000004</v>
      </c>
      <c r="AU2911" t="s">
        <v>10751</v>
      </c>
      <c r="AV2911">
        <v>4.0999999999999996</v>
      </c>
      <c r="AW2911" t="s">
        <v>10751</v>
      </c>
      <c r="AX2911">
        <v>8.3000000000000007</v>
      </c>
      <c r="AY2911">
        <v>0.93200000000000005</v>
      </c>
      <c r="AZ2911">
        <v>6.8000000000000005E-2</v>
      </c>
      <c r="BA2911" t="s">
        <v>10751</v>
      </c>
      <c r="BB2911" t="s">
        <v>10751</v>
      </c>
      <c r="BC2911" t="s">
        <v>10751</v>
      </c>
      <c r="BD2911" t="s">
        <v>10751</v>
      </c>
    </row>
    <row r="2912" spans="1:56">
      <c r="A2912" t="s">
        <v>10750</v>
      </c>
      <c r="B2912">
        <v>5500</v>
      </c>
      <c r="C2912">
        <v>2001</v>
      </c>
      <c r="D2912">
        <v>0</v>
      </c>
      <c r="E2912">
        <v>5.0000000000000004E-6</v>
      </c>
      <c r="F2912">
        <v>16.109300000000001</v>
      </c>
      <c r="H2912">
        <v>13.221629999999999</v>
      </c>
      <c r="I2912">
        <f t="shared" si="52"/>
        <v>6.6108150000000008E-5</v>
      </c>
      <c r="K2912">
        <v>11.330920000000001</v>
      </c>
      <c r="L2912">
        <v>15.34468</v>
      </c>
      <c r="M2912">
        <v>672.15616</v>
      </c>
      <c r="N2912">
        <v>784.31403999999998</v>
      </c>
      <c r="O2912">
        <v>579.15855999999997</v>
      </c>
      <c r="P2912" t="s">
        <v>10751</v>
      </c>
      <c r="Q2912">
        <v>328</v>
      </c>
      <c r="R2912">
        <v>322</v>
      </c>
      <c r="S2912">
        <v>7.4259000000000004</v>
      </c>
      <c r="T2912">
        <v>0.981707</v>
      </c>
      <c r="U2912">
        <v>5.8545E-2</v>
      </c>
      <c r="V2912">
        <v>36.359479999999998</v>
      </c>
      <c r="W2912" t="s">
        <v>10751</v>
      </c>
      <c r="X2912" t="s">
        <v>10751</v>
      </c>
      <c r="Y2912">
        <v>1</v>
      </c>
      <c r="Z2912" t="s">
        <v>10751</v>
      </c>
      <c r="AA2912" t="s">
        <v>10751</v>
      </c>
      <c r="AB2912">
        <v>1</v>
      </c>
      <c r="AC2912" t="s">
        <v>10751</v>
      </c>
      <c r="AD2912" t="s">
        <v>10751</v>
      </c>
      <c r="AE2912" t="s">
        <v>10751</v>
      </c>
      <c r="AF2912" t="s">
        <v>10751</v>
      </c>
      <c r="AG2912">
        <v>1</v>
      </c>
      <c r="AH2912" t="s">
        <v>10751</v>
      </c>
      <c r="AI2912" t="s">
        <v>10751</v>
      </c>
      <c r="AJ2912" t="s">
        <v>10751</v>
      </c>
      <c r="AK2912" t="s">
        <v>10751</v>
      </c>
      <c r="AL2912" t="s">
        <v>10751</v>
      </c>
      <c r="AM2912" t="s">
        <v>10751</v>
      </c>
      <c r="AN2912" t="s">
        <v>10751</v>
      </c>
      <c r="AO2912" t="s">
        <v>10751</v>
      </c>
      <c r="AP2912">
        <v>1</v>
      </c>
      <c r="AQ2912" t="s">
        <v>10751</v>
      </c>
      <c r="AR2912" t="s">
        <v>10751</v>
      </c>
      <c r="AS2912" t="s">
        <v>10751</v>
      </c>
      <c r="AT2912" t="s">
        <v>10751</v>
      </c>
      <c r="AU2912" t="s">
        <v>10751</v>
      </c>
      <c r="AV2912">
        <v>5</v>
      </c>
      <c r="AW2912" t="s">
        <v>10751</v>
      </c>
      <c r="AX2912">
        <v>12</v>
      </c>
      <c r="AY2912" t="s">
        <v>10751</v>
      </c>
      <c r="AZ2912">
        <v>1</v>
      </c>
      <c r="BA2912" t="s">
        <v>10751</v>
      </c>
      <c r="BB2912" t="s">
        <v>10751</v>
      </c>
      <c r="BC2912" t="s">
        <v>10751</v>
      </c>
      <c r="BD2912" t="s">
        <v>10751</v>
      </c>
    </row>
    <row r="2913" spans="1:56">
      <c r="A2913" t="s">
        <v>10750</v>
      </c>
      <c r="B2913">
        <v>5500</v>
      </c>
      <c r="C2913">
        <v>2002</v>
      </c>
      <c r="D2913">
        <v>0</v>
      </c>
      <c r="E2913">
        <v>5.0000000000000004E-6</v>
      </c>
      <c r="F2913">
        <v>16.109300000000001</v>
      </c>
      <c r="H2913">
        <v>13.187939999999999</v>
      </c>
      <c r="I2913">
        <f t="shared" si="52"/>
        <v>6.5939700000000002E-5</v>
      </c>
      <c r="K2913">
        <v>11.274100000000001</v>
      </c>
      <c r="L2913">
        <v>15.289720000000001</v>
      </c>
      <c r="M2913">
        <v>673.87297999999998</v>
      </c>
      <c r="N2913">
        <v>788.26670000000001</v>
      </c>
      <c r="O2913">
        <v>581.24031000000002</v>
      </c>
      <c r="P2913" t="s">
        <v>10751</v>
      </c>
      <c r="Q2913">
        <v>328</v>
      </c>
      <c r="R2913">
        <v>322</v>
      </c>
      <c r="S2913">
        <v>7.5395000000000003</v>
      </c>
      <c r="T2913">
        <v>0.981707</v>
      </c>
      <c r="U2913">
        <v>5.8545E-2</v>
      </c>
      <c r="V2913">
        <v>36.266849999999998</v>
      </c>
      <c r="W2913" t="s">
        <v>10751</v>
      </c>
      <c r="X2913" t="s">
        <v>10751</v>
      </c>
      <c r="Y2913">
        <v>1</v>
      </c>
      <c r="Z2913" t="s">
        <v>10751</v>
      </c>
      <c r="AA2913" t="s">
        <v>10751</v>
      </c>
      <c r="AB2913">
        <v>1</v>
      </c>
      <c r="AC2913" t="s">
        <v>10751</v>
      </c>
      <c r="AD2913" t="s">
        <v>10751</v>
      </c>
      <c r="AE2913" t="s">
        <v>10751</v>
      </c>
      <c r="AF2913" t="s">
        <v>10751</v>
      </c>
      <c r="AG2913">
        <v>1</v>
      </c>
      <c r="AH2913" t="s">
        <v>10751</v>
      </c>
      <c r="AI2913" t="s">
        <v>10751</v>
      </c>
      <c r="AJ2913" t="s">
        <v>10751</v>
      </c>
      <c r="AK2913" t="s">
        <v>10751</v>
      </c>
      <c r="AL2913" t="s">
        <v>10751</v>
      </c>
      <c r="AM2913" t="s">
        <v>10751</v>
      </c>
      <c r="AN2913" t="s">
        <v>10751</v>
      </c>
      <c r="AO2913" t="s">
        <v>10751</v>
      </c>
      <c r="AP2913">
        <v>1</v>
      </c>
      <c r="AQ2913" t="s">
        <v>10751</v>
      </c>
      <c r="AR2913" t="s">
        <v>10751</v>
      </c>
      <c r="AS2913" t="s">
        <v>10751</v>
      </c>
      <c r="AT2913" t="s">
        <v>10751</v>
      </c>
      <c r="AU2913" t="s">
        <v>10751</v>
      </c>
      <c r="AV2913">
        <v>5</v>
      </c>
      <c r="AW2913" t="s">
        <v>10751</v>
      </c>
      <c r="AX2913">
        <v>12</v>
      </c>
      <c r="AY2913" t="s">
        <v>10751</v>
      </c>
      <c r="AZ2913">
        <v>1</v>
      </c>
      <c r="BA2913" t="s">
        <v>10751</v>
      </c>
      <c r="BB2913" t="s">
        <v>10751</v>
      </c>
      <c r="BC2913" t="s">
        <v>10751</v>
      </c>
      <c r="BD2913" t="s">
        <v>10751</v>
      </c>
    </row>
    <row r="2914" spans="1:56">
      <c r="A2914" t="s">
        <v>10750</v>
      </c>
      <c r="B2914">
        <v>5500</v>
      </c>
      <c r="C2914">
        <v>2003</v>
      </c>
      <c r="D2914" t="s">
        <v>10751</v>
      </c>
      <c r="E2914" t="s">
        <v>10751</v>
      </c>
      <c r="F2914" t="s">
        <v>10751</v>
      </c>
      <c r="H2914" t="s">
        <v>10751</v>
      </c>
      <c r="I2914" t="str">
        <f t="shared" si="52"/>
        <v/>
      </c>
      <c r="K2914" t="s">
        <v>10751</v>
      </c>
      <c r="L2914" t="s">
        <v>10751</v>
      </c>
      <c r="M2914" t="s">
        <v>10751</v>
      </c>
      <c r="N2914" t="s">
        <v>10751</v>
      </c>
      <c r="O2914" t="s">
        <v>10751</v>
      </c>
      <c r="P2914" t="s">
        <v>10751</v>
      </c>
      <c r="Q2914" t="s">
        <v>10751</v>
      </c>
      <c r="R2914" t="s">
        <v>10751</v>
      </c>
      <c r="S2914" t="s">
        <v>10751</v>
      </c>
      <c r="T2914" t="s">
        <v>10751</v>
      </c>
      <c r="U2914" t="s">
        <v>10751</v>
      </c>
      <c r="V2914" t="s">
        <v>10751</v>
      </c>
      <c r="W2914" t="s">
        <v>10751</v>
      </c>
      <c r="X2914" t="s">
        <v>10751</v>
      </c>
      <c r="Y2914" t="s">
        <v>10751</v>
      </c>
      <c r="Z2914" t="s">
        <v>10751</v>
      </c>
      <c r="AA2914" t="s">
        <v>10751</v>
      </c>
      <c r="AB2914" t="s">
        <v>10751</v>
      </c>
      <c r="AC2914" t="s">
        <v>10751</v>
      </c>
      <c r="AD2914" t="s">
        <v>10751</v>
      </c>
      <c r="AE2914" t="s">
        <v>10751</v>
      </c>
      <c r="AF2914" t="s">
        <v>10751</v>
      </c>
      <c r="AG2914" t="s">
        <v>10751</v>
      </c>
      <c r="AH2914" t="s">
        <v>10751</v>
      </c>
      <c r="AI2914" t="s">
        <v>10751</v>
      </c>
      <c r="AJ2914" t="s">
        <v>10751</v>
      </c>
      <c r="AK2914" t="s">
        <v>10751</v>
      </c>
      <c r="AL2914" t="s">
        <v>10751</v>
      </c>
      <c r="AM2914" t="s">
        <v>10751</v>
      </c>
      <c r="AN2914" t="s">
        <v>10751</v>
      </c>
      <c r="AO2914" t="s">
        <v>10751</v>
      </c>
      <c r="AP2914" t="s">
        <v>10751</v>
      </c>
      <c r="AQ2914" t="s">
        <v>10751</v>
      </c>
      <c r="AR2914" t="s">
        <v>10751</v>
      </c>
      <c r="AS2914" t="s">
        <v>10751</v>
      </c>
      <c r="AT2914" t="s">
        <v>10751</v>
      </c>
      <c r="AU2914" t="s">
        <v>10751</v>
      </c>
      <c r="AV2914" t="s">
        <v>10751</v>
      </c>
      <c r="AW2914" t="s">
        <v>10751</v>
      </c>
      <c r="AX2914" t="s">
        <v>10751</v>
      </c>
      <c r="AY2914" t="s">
        <v>10751</v>
      </c>
      <c r="AZ2914" t="s">
        <v>10751</v>
      </c>
      <c r="BA2914" t="s">
        <v>10751</v>
      </c>
      <c r="BB2914" t="s">
        <v>10751</v>
      </c>
      <c r="BC2914" t="s">
        <v>10751</v>
      </c>
      <c r="BD2914" t="s">
        <v>10751</v>
      </c>
    </row>
    <row r="2915" spans="1:56">
      <c r="A2915" t="s">
        <v>10750</v>
      </c>
      <c r="B2915">
        <v>5500</v>
      </c>
      <c r="C2915">
        <v>2004</v>
      </c>
      <c r="D2915">
        <v>4</v>
      </c>
      <c r="E2915">
        <v>2.5599999999999999E-4</v>
      </c>
      <c r="F2915">
        <v>18.75807</v>
      </c>
      <c r="H2915">
        <v>15.439629999999999</v>
      </c>
      <c r="I2915">
        <f t="shared" si="52"/>
        <v>3.9525452799999998E-3</v>
      </c>
      <c r="K2915">
        <v>12.47308</v>
      </c>
      <c r="L2915">
        <v>18.91592</v>
      </c>
      <c r="M2915">
        <v>575.59672999999998</v>
      </c>
      <c r="N2915">
        <v>712.49446999999998</v>
      </c>
      <c r="O2915">
        <v>469.81596000000002</v>
      </c>
      <c r="P2915" t="s">
        <v>10751</v>
      </c>
      <c r="Q2915">
        <v>308.94929999999999</v>
      </c>
      <c r="R2915">
        <v>391.11720000000003</v>
      </c>
      <c r="S2915">
        <v>6.7990000000000004</v>
      </c>
      <c r="T2915">
        <v>1.267601</v>
      </c>
      <c r="U2915">
        <v>7.1111999999999995E-2</v>
      </c>
      <c r="V2915">
        <v>43.017249999999997</v>
      </c>
      <c r="W2915">
        <v>0.11600000000000001</v>
      </c>
      <c r="X2915">
        <v>0.76200000000000001</v>
      </c>
      <c r="Y2915">
        <v>0.122</v>
      </c>
      <c r="Z2915" t="s">
        <v>10751</v>
      </c>
      <c r="AA2915" t="s">
        <v>10751</v>
      </c>
      <c r="AB2915">
        <v>1</v>
      </c>
      <c r="AC2915" t="s">
        <v>10751</v>
      </c>
      <c r="AD2915" t="s">
        <v>10751</v>
      </c>
      <c r="AE2915" t="s">
        <v>10751</v>
      </c>
      <c r="AF2915" t="s">
        <v>10751</v>
      </c>
      <c r="AG2915">
        <v>1</v>
      </c>
      <c r="AH2915" t="s">
        <v>10751</v>
      </c>
      <c r="AI2915" t="s">
        <v>10751</v>
      </c>
      <c r="AJ2915" t="s">
        <v>10751</v>
      </c>
      <c r="AK2915" t="s">
        <v>10751</v>
      </c>
      <c r="AL2915" t="s">
        <v>10751</v>
      </c>
      <c r="AM2915" t="s">
        <v>10751</v>
      </c>
      <c r="AN2915" t="s">
        <v>10751</v>
      </c>
      <c r="AO2915" t="s">
        <v>10751</v>
      </c>
      <c r="AP2915">
        <v>1</v>
      </c>
      <c r="AQ2915">
        <v>0.183</v>
      </c>
      <c r="AR2915" t="s">
        <v>10751</v>
      </c>
      <c r="AS2915" t="s">
        <v>10751</v>
      </c>
      <c r="AT2915">
        <v>1</v>
      </c>
      <c r="AU2915">
        <v>0.88400000000000001</v>
      </c>
      <c r="AV2915">
        <v>5.7</v>
      </c>
      <c r="AW2915" t="s">
        <v>10751</v>
      </c>
      <c r="AX2915">
        <v>9.6</v>
      </c>
      <c r="AY2915">
        <v>0.11600000000000001</v>
      </c>
      <c r="AZ2915">
        <v>0.105</v>
      </c>
      <c r="BA2915">
        <v>0.77800000000000002</v>
      </c>
      <c r="BB2915" t="s">
        <v>10751</v>
      </c>
      <c r="BC2915" t="s">
        <v>10751</v>
      </c>
      <c r="BD2915" t="s">
        <v>10751</v>
      </c>
    </row>
    <row r="2916" spans="1:56">
      <c r="A2916" t="s">
        <v>10750</v>
      </c>
      <c r="B2916">
        <v>5500</v>
      </c>
      <c r="C2916">
        <v>2005</v>
      </c>
      <c r="D2916">
        <v>5</v>
      </c>
      <c r="E2916">
        <v>2.9100000000000003E-4</v>
      </c>
      <c r="F2916">
        <v>16.72898</v>
      </c>
      <c r="H2916">
        <v>13.86186</v>
      </c>
      <c r="I2916">
        <f t="shared" si="52"/>
        <v>4.0338012600000007E-3</v>
      </c>
      <c r="K2916">
        <v>10.98657</v>
      </c>
      <c r="L2916">
        <v>17.271850000000001</v>
      </c>
      <c r="M2916">
        <v>641.11144999999999</v>
      </c>
      <c r="N2916">
        <v>808.89669000000004</v>
      </c>
      <c r="O2916">
        <v>514.53661</v>
      </c>
      <c r="P2916" t="s">
        <v>10751</v>
      </c>
      <c r="Q2916">
        <v>347.02140000000003</v>
      </c>
      <c r="R2916">
        <v>491.42500000000001</v>
      </c>
      <c r="S2916">
        <v>5.6856999999999998</v>
      </c>
      <c r="T2916">
        <v>1.408512</v>
      </c>
      <c r="U2916">
        <v>8.9349999999999999E-2</v>
      </c>
      <c r="V2916">
        <v>38.555549999999997</v>
      </c>
      <c r="W2916">
        <v>5.8999999999999997E-2</v>
      </c>
      <c r="X2916">
        <v>0.85399999999999998</v>
      </c>
      <c r="Y2916">
        <v>8.5999999999999993E-2</v>
      </c>
      <c r="Z2916" t="s">
        <v>10751</v>
      </c>
      <c r="AA2916" t="s">
        <v>10751</v>
      </c>
      <c r="AB2916">
        <v>1</v>
      </c>
      <c r="AC2916" t="s">
        <v>10751</v>
      </c>
      <c r="AD2916" t="s">
        <v>10751</v>
      </c>
      <c r="AE2916" t="s">
        <v>10751</v>
      </c>
      <c r="AF2916" t="s">
        <v>10751</v>
      </c>
      <c r="AG2916">
        <v>1</v>
      </c>
      <c r="AH2916" t="s">
        <v>10751</v>
      </c>
      <c r="AI2916" t="s">
        <v>10751</v>
      </c>
      <c r="AJ2916" t="s">
        <v>10751</v>
      </c>
      <c r="AK2916" t="s">
        <v>10751</v>
      </c>
      <c r="AL2916" t="s">
        <v>10751</v>
      </c>
      <c r="AM2916" t="s">
        <v>10751</v>
      </c>
      <c r="AN2916" t="s">
        <v>10751</v>
      </c>
      <c r="AO2916" t="s">
        <v>10751</v>
      </c>
      <c r="AP2916">
        <v>1</v>
      </c>
      <c r="AQ2916">
        <v>0.68799999999999994</v>
      </c>
      <c r="AR2916" t="s">
        <v>10751</v>
      </c>
      <c r="AS2916" t="s">
        <v>10751</v>
      </c>
      <c r="AT2916">
        <v>1</v>
      </c>
      <c r="AU2916">
        <v>0.94099999999999995</v>
      </c>
      <c r="AV2916">
        <v>5.9</v>
      </c>
      <c r="AW2916" t="s">
        <v>10751</v>
      </c>
      <c r="AX2916">
        <v>11.1</v>
      </c>
      <c r="AY2916">
        <v>5.8999999999999997E-2</v>
      </c>
      <c r="AZ2916">
        <v>6.0000000000000001E-3</v>
      </c>
      <c r="BA2916">
        <v>0.93500000000000005</v>
      </c>
      <c r="BB2916" t="s">
        <v>10751</v>
      </c>
      <c r="BC2916" t="s">
        <v>10751</v>
      </c>
      <c r="BD2916" t="s">
        <v>10751</v>
      </c>
    </row>
    <row r="2917" spans="1:56">
      <c r="A2917" t="s">
        <v>10750</v>
      </c>
      <c r="B2917">
        <v>5500</v>
      </c>
      <c r="C2917">
        <v>2006</v>
      </c>
      <c r="D2917">
        <v>21</v>
      </c>
      <c r="E2917">
        <v>1.3940000000000001E-3</v>
      </c>
      <c r="F2917">
        <v>19.940909999999999</v>
      </c>
      <c r="H2917">
        <v>16.102550000000001</v>
      </c>
      <c r="I2917">
        <f t="shared" si="52"/>
        <v>2.2446954700000001E-2</v>
      </c>
      <c r="K2917">
        <v>13.602969999999999</v>
      </c>
      <c r="L2917">
        <v>18.693909999999999</v>
      </c>
      <c r="M2917">
        <v>551.90021999999999</v>
      </c>
      <c r="N2917">
        <v>653.31344999999999</v>
      </c>
      <c r="O2917">
        <v>475.39550000000003</v>
      </c>
      <c r="P2917" t="s">
        <v>10751</v>
      </c>
      <c r="Q2917">
        <v>244.69479999999999</v>
      </c>
      <c r="R2917">
        <v>294.6533</v>
      </c>
      <c r="S2917">
        <v>7.9142000000000001</v>
      </c>
      <c r="T2917">
        <v>1.2127889999999999</v>
      </c>
      <c r="U2917">
        <v>5.3573000000000003E-2</v>
      </c>
      <c r="V2917">
        <v>44.601979999999998</v>
      </c>
      <c r="W2917" t="s">
        <v>10751</v>
      </c>
      <c r="X2917">
        <v>0.98399999999999999</v>
      </c>
      <c r="Y2917">
        <v>1.6E-2</v>
      </c>
      <c r="Z2917" t="s">
        <v>10751</v>
      </c>
      <c r="AA2917" t="s">
        <v>10751</v>
      </c>
      <c r="AB2917">
        <v>1</v>
      </c>
      <c r="AC2917" t="s">
        <v>10751</v>
      </c>
      <c r="AD2917" t="s">
        <v>10751</v>
      </c>
      <c r="AE2917" t="s">
        <v>10751</v>
      </c>
      <c r="AF2917" t="s">
        <v>10751</v>
      </c>
      <c r="AG2917">
        <v>1</v>
      </c>
      <c r="AH2917" t="s">
        <v>10751</v>
      </c>
      <c r="AI2917" t="s">
        <v>10751</v>
      </c>
      <c r="AJ2917" t="s">
        <v>10751</v>
      </c>
      <c r="AK2917" t="s">
        <v>10751</v>
      </c>
      <c r="AL2917" t="s">
        <v>10751</v>
      </c>
      <c r="AM2917" t="s">
        <v>10751</v>
      </c>
      <c r="AN2917" t="s">
        <v>10751</v>
      </c>
      <c r="AO2917" t="s">
        <v>10751</v>
      </c>
      <c r="AP2917">
        <v>1</v>
      </c>
      <c r="AQ2917">
        <v>5.3999999999999999E-2</v>
      </c>
      <c r="AR2917" t="s">
        <v>10751</v>
      </c>
      <c r="AS2917" t="s">
        <v>10751</v>
      </c>
      <c r="AT2917">
        <v>1</v>
      </c>
      <c r="AU2917">
        <v>0.78200000000000003</v>
      </c>
      <c r="AV2917">
        <v>6.9</v>
      </c>
      <c r="AW2917" t="s">
        <v>10751</v>
      </c>
      <c r="AX2917">
        <v>6.9</v>
      </c>
      <c r="AY2917" t="s">
        <v>10751</v>
      </c>
      <c r="AZ2917">
        <v>1E-3</v>
      </c>
      <c r="BA2917">
        <v>8.1000000000000003E-2</v>
      </c>
      <c r="BB2917">
        <v>0.91800000000000004</v>
      </c>
      <c r="BC2917" t="s">
        <v>10751</v>
      </c>
      <c r="BD2917" t="s">
        <v>10751</v>
      </c>
    </row>
    <row r="2918" spans="1:56">
      <c r="A2918" t="s">
        <v>10750</v>
      </c>
      <c r="B2918">
        <v>5500</v>
      </c>
      <c r="C2918">
        <v>2007</v>
      </c>
      <c r="D2918">
        <v>15</v>
      </c>
      <c r="E2918">
        <v>9.6299999999999999E-4</v>
      </c>
      <c r="F2918">
        <v>20.533930000000002</v>
      </c>
      <c r="H2918">
        <v>16.595500000000001</v>
      </c>
      <c r="I2918">
        <f t="shared" si="52"/>
        <v>1.5981466499999999E-2</v>
      </c>
      <c r="K2918">
        <v>13.927989999999999</v>
      </c>
      <c r="L2918">
        <v>19.39817</v>
      </c>
      <c r="M2918">
        <v>541.50134000000003</v>
      </c>
      <c r="N2918">
        <v>645.20452</v>
      </c>
      <c r="O2918">
        <v>463.26911999999999</v>
      </c>
      <c r="P2918" t="s">
        <v>10751</v>
      </c>
      <c r="Q2918">
        <v>242.60339999999999</v>
      </c>
      <c r="R2918">
        <v>313.94540000000001</v>
      </c>
      <c r="S2918">
        <v>7.9566999999999997</v>
      </c>
      <c r="T2918">
        <v>1.2751110000000001</v>
      </c>
      <c r="U2918">
        <v>5.7081E-2</v>
      </c>
      <c r="V2918">
        <v>46.330500000000001</v>
      </c>
      <c r="W2918" t="s">
        <v>10751</v>
      </c>
      <c r="X2918">
        <v>0.91600000000000004</v>
      </c>
      <c r="Y2918">
        <v>8.4000000000000005E-2</v>
      </c>
      <c r="Z2918" t="s">
        <v>10751</v>
      </c>
      <c r="AA2918" t="s">
        <v>10751</v>
      </c>
      <c r="AB2918">
        <v>1</v>
      </c>
      <c r="AC2918" t="s">
        <v>10751</v>
      </c>
      <c r="AD2918" t="s">
        <v>10751</v>
      </c>
      <c r="AE2918" t="s">
        <v>10751</v>
      </c>
      <c r="AF2918" t="s">
        <v>10751</v>
      </c>
      <c r="AG2918">
        <v>0.89800000000000002</v>
      </c>
      <c r="AH2918" t="s">
        <v>10751</v>
      </c>
      <c r="AI2918">
        <v>0.10199999999999999</v>
      </c>
      <c r="AJ2918">
        <v>0.10199999999999999</v>
      </c>
      <c r="AK2918" t="s">
        <v>10751</v>
      </c>
      <c r="AL2918" t="s">
        <v>10751</v>
      </c>
      <c r="AM2918" t="s">
        <v>10751</v>
      </c>
      <c r="AN2918" t="s">
        <v>10751</v>
      </c>
      <c r="AO2918" t="s">
        <v>10751</v>
      </c>
      <c r="AP2918">
        <v>0.89800000000000002</v>
      </c>
      <c r="AQ2918">
        <v>0.22900000000000001</v>
      </c>
      <c r="AR2918" t="s">
        <v>10751</v>
      </c>
      <c r="AS2918" t="s">
        <v>10751</v>
      </c>
      <c r="AT2918">
        <v>1</v>
      </c>
      <c r="AU2918">
        <v>0.75600000000000001</v>
      </c>
      <c r="AV2918">
        <v>6.8</v>
      </c>
      <c r="AW2918" t="s">
        <v>10751</v>
      </c>
      <c r="AX2918">
        <v>7.1</v>
      </c>
      <c r="AY2918" t="s">
        <v>10751</v>
      </c>
      <c r="AZ2918">
        <v>5.7000000000000002E-2</v>
      </c>
      <c r="BA2918">
        <v>9.6000000000000002E-2</v>
      </c>
      <c r="BB2918">
        <v>0.84699999999999998</v>
      </c>
      <c r="BC2918" t="s">
        <v>10751</v>
      </c>
      <c r="BD2918" t="s">
        <v>10751</v>
      </c>
    </row>
    <row r="2919" spans="1:56">
      <c r="A2919" t="s">
        <v>10750</v>
      </c>
      <c r="B2919">
        <v>5500</v>
      </c>
      <c r="C2919">
        <v>2008</v>
      </c>
      <c r="D2919">
        <v>12</v>
      </c>
      <c r="E2919">
        <v>8.2899999999999998E-4</v>
      </c>
      <c r="F2919">
        <v>21.578140000000001</v>
      </c>
      <c r="H2919">
        <v>17.262509999999999</v>
      </c>
      <c r="I2919">
        <f t="shared" si="52"/>
        <v>1.4310620789999999E-2</v>
      </c>
      <c r="K2919">
        <v>14.88988</v>
      </c>
      <c r="L2919">
        <v>19.621120000000001</v>
      </c>
      <c r="M2919">
        <v>520.57583999999997</v>
      </c>
      <c r="N2919">
        <v>603.53009999999995</v>
      </c>
      <c r="O2919">
        <v>457.99630000000002</v>
      </c>
      <c r="P2919">
        <v>56.26728</v>
      </c>
      <c r="Q2919">
        <v>246.27070000000001</v>
      </c>
      <c r="R2919">
        <v>319.95139999999998</v>
      </c>
      <c r="S2919">
        <v>7.7537000000000003</v>
      </c>
      <c r="T2919">
        <v>1.283598</v>
      </c>
      <c r="U2919">
        <v>5.8173000000000002E-2</v>
      </c>
      <c r="V2919">
        <v>48.304870000000001</v>
      </c>
      <c r="W2919" t="s">
        <v>10751</v>
      </c>
      <c r="X2919">
        <v>0.94299999999999995</v>
      </c>
      <c r="Y2919">
        <v>5.7000000000000002E-2</v>
      </c>
      <c r="Z2919" t="s">
        <v>10751</v>
      </c>
      <c r="AA2919" t="s">
        <v>10751</v>
      </c>
      <c r="AB2919">
        <v>1</v>
      </c>
      <c r="AC2919" t="s">
        <v>10751</v>
      </c>
      <c r="AD2919" t="s">
        <v>10751</v>
      </c>
      <c r="AE2919" t="s">
        <v>10751</v>
      </c>
      <c r="AF2919">
        <v>3.3000000000000002E-2</v>
      </c>
      <c r="AG2919">
        <v>0.872</v>
      </c>
      <c r="AH2919" t="s">
        <v>10751</v>
      </c>
      <c r="AI2919">
        <v>9.5000000000000001E-2</v>
      </c>
      <c r="AJ2919">
        <v>9.5000000000000001E-2</v>
      </c>
      <c r="AK2919" t="s">
        <v>10751</v>
      </c>
      <c r="AL2919" t="s">
        <v>10751</v>
      </c>
      <c r="AM2919" t="s">
        <v>10751</v>
      </c>
      <c r="AN2919" t="s">
        <v>10751</v>
      </c>
      <c r="AO2919">
        <v>0.183</v>
      </c>
      <c r="AP2919">
        <v>0.72199999999999998</v>
      </c>
      <c r="AQ2919">
        <v>0.18099999999999999</v>
      </c>
      <c r="AR2919" t="s">
        <v>10751</v>
      </c>
      <c r="AS2919" t="s">
        <v>10751</v>
      </c>
      <c r="AT2919">
        <v>1</v>
      </c>
      <c r="AU2919">
        <v>0.88</v>
      </c>
      <c r="AV2919">
        <v>7</v>
      </c>
      <c r="AW2919" t="s">
        <v>10751</v>
      </c>
      <c r="AX2919">
        <v>7.1</v>
      </c>
      <c r="AY2919" t="s">
        <v>10751</v>
      </c>
      <c r="AZ2919">
        <v>2.5000000000000001E-2</v>
      </c>
      <c r="BA2919">
        <v>9.4E-2</v>
      </c>
      <c r="BB2919">
        <v>0.69699999999999995</v>
      </c>
      <c r="BC2919">
        <v>0.183</v>
      </c>
      <c r="BD2919" t="s">
        <v>10751</v>
      </c>
    </row>
    <row r="2920" spans="1:56">
      <c r="A2920" t="s">
        <v>10750</v>
      </c>
      <c r="B2920">
        <v>5500</v>
      </c>
      <c r="C2920">
        <v>2009</v>
      </c>
      <c r="D2920">
        <v>4</v>
      </c>
      <c r="E2920">
        <v>4.4099999999999999E-4</v>
      </c>
      <c r="F2920">
        <v>20.595829999999999</v>
      </c>
      <c r="H2920">
        <v>16.5852</v>
      </c>
      <c r="I2920">
        <f t="shared" si="52"/>
        <v>7.3140732E-3</v>
      </c>
      <c r="K2920">
        <v>14.0824</v>
      </c>
      <c r="L2920">
        <v>19.15314</v>
      </c>
      <c r="M2920">
        <v>541.21106999999995</v>
      </c>
      <c r="N2920">
        <v>637.33466999999996</v>
      </c>
      <c r="O2920">
        <v>468.69677999999999</v>
      </c>
      <c r="P2920">
        <v>57.319679999999998</v>
      </c>
      <c r="Q2920">
        <v>248.74359999999999</v>
      </c>
      <c r="R2920">
        <v>317.91840000000002</v>
      </c>
      <c r="S2920">
        <v>7.6924999999999999</v>
      </c>
      <c r="T2920">
        <v>1.269412</v>
      </c>
      <c r="U2920">
        <v>5.7803E-2</v>
      </c>
      <c r="V2920">
        <v>46.217770000000002</v>
      </c>
      <c r="W2920" t="s">
        <v>10751</v>
      </c>
      <c r="X2920">
        <v>0.879</v>
      </c>
      <c r="Y2920">
        <v>0.121</v>
      </c>
      <c r="Z2920" t="s">
        <v>10751</v>
      </c>
      <c r="AA2920" t="s">
        <v>10751</v>
      </c>
      <c r="AB2920">
        <v>1</v>
      </c>
      <c r="AC2920" t="s">
        <v>10751</v>
      </c>
      <c r="AD2920" t="s">
        <v>10751</v>
      </c>
      <c r="AE2920" t="s">
        <v>10751</v>
      </c>
      <c r="AF2920">
        <v>0.153</v>
      </c>
      <c r="AG2920">
        <v>0.76</v>
      </c>
      <c r="AH2920" t="s">
        <v>10751</v>
      </c>
      <c r="AI2920">
        <v>8.6999999999999994E-2</v>
      </c>
      <c r="AJ2920">
        <v>8.6999999999999994E-2</v>
      </c>
      <c r="AK2920" t="s">
        <v>10751</v>
      </c>
      <c r="AL2920" t="s">
        <v>10751</v>
      </c>
      <c r="AM2920" t="s">
        <v>10751</v>
      </c>
      <c r="AN2920" t="s">
        <v>10751</v>
      </c>
      <c r="AO2920">
        <v>5.3999999999999999E-2</v>
      </c>
      <c r="AP2920">
        <v>0.86</v>
      </c>
      <c r="AQ2920">
        <v>0.17699999999999999</v>
      </c>
      <c r="AR2920" t="s">
        <v>10751</v>
      </c>
      <c r="AS2920" t="s">
        <v>10751</v>
      </c>
      <c r="AT2920">
        <v>1</v>
      </c>
      <c r="AU2920">
        <v>0.89200000000000002</v>
      </c>
      <c r="AV2920">
        <v>6.8</v>
      </c>
      <c r="AW2920" t="s">
        <v>10751</v>
      </c>
      <c r="AX2920">
        <v>7.2</v>
      </c>
      <c r="AY2920" t="s">
        <v>10751</v>
      </c>
      <c r="AZ2920">
        <v>2.1000000000000001E-2</v>
      </c>
      <c r="BA2920">
        <v>0.16800000000000001</v>
      </c>
      <c r="BB2920">
        <v>0.75700000000000001</v>
      </c>
      <c r="BC2920">
        <v>5.3999999999999999E-2</v>
      </c>
      <c r="BD2920" t="s">
        <v>10751</v>
      </c>
    </row>
    <row r="2921" spans="1:56">
      <c r="A2921" t="s">
        <v>10750</v>
      </c>
      <c r="B2921">
        <v>5500</v>
      </c>
      <c r="C2921">
        <v>2010</v>
      </c>
      <c r="D2921">
        <v>1</v>
      </c>
      <c r="E2921">
        <v>9.7999999999999997E-5</v>
      </c>
      <c r="F2921">
        <v>18.74006</v>
      </c>
      <c r="H2921">
        <v>15.392239999999999</v>
      </c>
      <c r="I2921">
        <f t="shared" si="52"/>
        <v>1.50843952E-3</v>
      </c>
      <c r="K2921">
        <v>12.39387</v>
      </c>
      <c r="L2921">
        <v>18.828520000000001</v>
      </c>
      <c r="M2921">
        <v>577.36883999999998</v>
      </c>
      <c r="N2921">
        <v>717.04813999999999</v>
      </c>
      <c r="O2921">
        <v>471.99673999999999</v>
      </c>
      <c r="P2921">
        <v>54.828740000000003</v>
      </c>
      <c r="Q2921">
        <v>381.09980000000002</v>
      </c>
      <c r="R2921">
        <v>550.18039999999996</v>
      </c>
      <c r="S2921">
        <v>4.8552999999999997</v>
      </c>
      <c r="T2921">
        <v>1.4439299999999999</v>
      </c>
      <c r="U2921">
        <v>0.100033</v>
      </c>
      <c r="V2921">
        <v>42.96246</v>
      </c>
      <c r="W2921" t="s">
        <v>10751</v>
      </c>
      <c r="X2921">
        <v>0.33</v>
      </c>
      <c r="Y2921">
        <v>0.67</v>
      </c>
      <c r="Z2921" t="s">
        <v>10751</v>
      </c>
      <c r="AA2921" t="s">
        <v>10751</v>
      </c>
      <c r="AB2921">
        <v>0.91500000000000004</v>
      </c>
      <c r="AC2921">
        <v>8.5000000000000006E-2</v>
      </c>
      <c r="AD2921" t="s">
        <v>10751</v>
      </c>
      <c r="AE2921" t="s">
        <v>10751</v>
      </c>
      <c r="AF2921">
        <v>0.55300000000000005</v>
      </c>
      <c r="AG2921">
        <v>0.44700000000000001</v>
      </c>
      <c r="AH2921" t="s">
        <v>10751</v>
      </c>
      <c r="AI2921" t="s">
        <v>10751</v>
      </c>
      <c r="AJ2921" t="s">
        <v>10751</v>
      </c>
      <c r="AK2921" t="s">
        <v>10751</v>
      </c>
      <c r="AL2921" t="s">
        <v>10751</v>
      </c>
      <c r="AM2921" t="s">
        <v>10751</v>
      </c>
      <c r="AN2921" t="s">
        <v>10751</v>
      </c>
      <c r="AO2921">
        <v>8.5000000000000006E-2</v>
      </c>
      <c r="AP2921">
        <v>0.91500000000000004</v>
      </c>
      <c r="AQ2921">
        <v>0.91500000000000004</v>
      </c>
      <c r="AR2921" t="s">
        <v>10751</v>
      </c>
      <c r="AS2921" t="s">
        <v>10751</v>
      </c>
      <c r="AT2921">
        <v>1</v>
      </c>
      <c r="AU2921">
        <v>1</v>
      </c>
      <c r="AV2921">
        <v>7.1</v>
      </c>
      <c r="AW2921" t="s">
        <v>10751</v>
      </c>
      <c r="AX2921">
        <v>11.7</v>
      </c>
      <c r="AY2921" t="s">
        <v>10751</v>
      </c>
      <c r="AZ2921">
        <v>0.11700000000000001</v>
      </c>
      <c r="BA2921">
        <v>0.245</v>
      </c>
      <c r="BB2921" t="s">
        <v>10751</v>
      </c>
      <c r="BC2921">
        <v>0.55300000000000005</v>
      </c>
      <c r="BD2921" t="s">
        <v>10751</v>
      </c>
    </row>
    <row r="2922" spans="1:56">
      <c r="A2922" t="s">
        <v>10750</v>
      </c>
      <c r="B2922">
        <v>5500</v>
      </c>
      <c r="C2922">
        <v>2011</v>
      </c>
      <c r="D2922">
        <v>0</v>
      </c>
      <c r="E2922">
        <v>2.4000000000000001E-5</v>
      </c>
      <c r="F2922">
        <v>20.188960000000002</v>
      </c>
      <c r="H2922">
        <v>16.657240000000002</v>
      </c>
      <c r="I2922">
        <f t="shared" si="52"/>
        <v>3.9977376000000002E-4</v>
      </c>
      <c r="K2922">
        <v>13.479649999999999</v>
      </c>
      <c r="L2922">
        <v>20.260169999999999</v>
      </c>
      <c r="M2922">
        <v>533.52184</v>
      </c>
      <c r="N2922">
        <v>659.29030999999998</v>
      </c>
      <c r="O2922">
        <v>438.64386999999999</v>
      </c>
      <c r="P2922">
        <v>52.430030000000002</v>
      </c>
      <c r="Q2922">
        <v>344.35149999999999</v>
      </c>
      <c r="R2922">
        <v>542.61090000000002</v>
      </c>
      <c r="S2922">
        <v>5.2080000000000002</v>
      </c>
      <c r="T2922">
        <v>1.5588930000000001</v>
      </c>
      <c r="U2922">
        <v>9.8656999999999995E-2</v>
      </c>
      <c r="V2922">
        <v>46.948500000000003</v>
      </c>
      <c r="W2922" t="s">
        <v>10751</v>
      </c>
      <c r="X2922">
        <v>0.63800000000000001</v>
      </c>
      <c r="Y2922">
        <v>0.36199999999999999</v>
      </c>
      <c r="Z2922" t="s">
        <v>10751</v>
      </c>
      <c r="AA2922" t="s">
        <v>10751</v>
      </c>
      <c r="AB2922">
        <v>0.66200000000000003</v>
      </c>
      <c r="AC2922">
        <v>0.33800000000000002</v>
      </c>
      <c r="AD2922" t="s">
        <v>10751</v>
      </c>
      <c r="AE2922" t="s">
        <v>10751</v>
      </c>
      <c r="AF2922">
        <v>0.33800000000000002</v>
      </c>
      <c r="AG2922">
        <v>0.66200000000000003</v>
      </c>
      <c r="AH2922" t="s">
        <v>10751</v>
      </c>
      <c r="AI2922" t="s">
        <v>10751</v>
      </c>
      <c r="AJ2922" t="s">
        <v>10751</v>
      </c>
      <c r="AK2922" t="s">
        <v>10751</v>
      </c>
      <c r="AL2922" t="s">
        <v>10751</v>
      </c>
      <c r="AM2922" t="s">
        <v>10751</v>
      </c>
      <c r="AN2922" t="s">
        <v>10751</v>
      </c>
      <c r="AO2922">
        <v>0.33800000000000002</v>
      </c>
      <c r="AP2922">
        <v>0.66200000000000003</v>
      </c>
      <c r="AQ2922">
        <v>0.66200000000000003</v>
      </c>
      <c r="AR2922" t="s">
        <v>10751</v>
      </c>
      <c r="AS2922" t="s">
        <v>10751</v>
      </c>
      <c r="AT2922">
        <v>1</v>
      </c>
      <c r="AU2922">
        <v>0.63800000000000001</v>
      </c>
      <c r="AV2922">
        <v>5.5</v>
      </c>
      <c r="AW2922" t="s">
        <v>10751</v>
      </c>
      <c r="AX2922">
        <v>10.6</v>
      </c>
      <c r="AY2922" t="s">
        <v>10751</v>
      </c>
      <c r="AZ2922">
        <v>0.36199999999999999</v>
      </c>
      <c r="BA2922">
        <v>0.3</v>
      </c>
      <c r="BB2922" t="s">
        <v>10751</v>
      </c>
      <c r="BC2922" t="s">
        <v>10751</v>
      </c>
      <c r="BD2922" t="s">
        <v>10751</v>
      </c>
    </row>
    <row r="2923" spans="1:56">
      <c r="A2923" t="s">
        <v>10750</v>
      </c>
      <c r="B2923">
        <v>5500</v>
      </c>
      <c r="C2923">
        <v>2012</v>
      </c>
      <c r="D2923">
        <v>4</v>
      </c>
      <c r="E2923">
        <v>2.7399999999999999E-4</v>
      </c>
      <c r="F2923">
        <v>31.565059999999999</v>
      </c>
      <c r="H2923">
        <v>24.454660000000001</v>
      </c>
      <c r="I2923">
        <f t="shared" si="52"/>
        <v>6.7005768399999999E-3</v>
      </c>
      <c r="K2923">
        <v>22.896599999999999</v>
      </c>
      <c r="L2923">
        <v>25.777950000000001</v>
      </c>
      <c r="M2923">
        <v>363.34831000000003</v>
      </c>
      <c r="N2923">
        <v>387.93720000000002</v>
      </c>
      <c r="O2923">
        <v>344.79880000000003</v>
      </c>
      <c r="P2923">
        <v>54.648069999999997</v>
      </c>
      <c r="Q2923">
        <v>362.77109999999999</v>
      </c>
      <c r="R2923">
        <v>451.06849999999997</v>
      </c>
      <c r="S2923">
        <v>5.6418999999999997</v>
      </c>
      <c r="T2923">
        <v>1.5110870000000001</v>
      </c>
      <c r="U2923">
        <v>8.2012000000000002E-2</v>
      </c>
      <c r="V2923">
        <v>79.098560000000006</v>
      </c>
      <c r="W2923" t="s">
        <v>10751</v>
      </c>
      <c r="X2923">
        <v>0.309</v>
      </c>
      <c r="Y2923">
        <v>0.69099999999999995</v>
      </c>
      <c r="Z2923" t="s">
        <v>10751</v>
      </c>
      <c r="AA2923">
        <v>0.66600000000000004</v>
      </c>
      <c r="AB2923">
        <v>0.317</v>
      </c>
      <c r="AC2923">
        <v>1.7000000000000001E-2</v>
      </c>
      <c r="AD2923" t="s">
        <v>10751</v>
      </c>
      <c r="AE2923" t="s">
        <v>10751</v>
      </c>
      <c r="AF2923" t="s">
        <v>10751</v>
      </c>
      <c r="AG2923">
        <v>1</v>
      </c>
      <c r="AH2923" t="s">
        <v>10751</v>
      </c>
      <c r="AI2923" t="s">
        <v>10751</v>
      </c>
      <c r="AJ2923" t="s">
        <v>10751</v>
      </c>
      <c r="AK2923" t="s">
        <v>10751</v>
      </c>
      <c r="AL2923">
        <v>0.66600000000000004</v>
      </c>
      <c r="AM2923" t="s">
        <v>10751</v>
      </c>
      <c r="AN2923" t="s">
        <v>10751</v>
      </c>
      <c r="AO2923">
        <v>1.7000000000000001E-2</v>
      </c>
      <c r="AP2923">
        <v>0.317</v>
      </c>
      <c r="AQ2923">
        <v>0.98299999999999998</v>
      </c>
      <c r="AR2923" t="s">
        <v>10751</v>
      </c>
      <c r="AS2923" t="s">
        <v>10751</v>
      </c>
      <c r="AT2923">
        <v>1</v>
      </c>
      <c r="AU2923">
        <v>0.97499999999999998</v>
      </c>
      <c r="AV2923">
        <v>2.6</v>
      </c>
      <c r="AW2923" t="s">
        <v>10751</v>
      </c>
      <c r="AX2923">
        <v>6.6</v>
      </c>
      <c r="AY2923">
        <v>0.66600000000000004</v>
      </c>
      <c r="AZ2923">
        <v>2.5000000000000001E-2</v>
      </c>
      <c r="BA2923">
        <v>0.29199999999999998</v>
      </c>
      <c r="BB2923" t="s">
        <v>10751</v>
      </c>
      <c r="BC2923" t="s">
        <v>10751</v>
      </c>
      <c r="BD2923" t="s">
        <v>10751</v>
      </c>
    </row>
    <row r="2924" spans="1:56">
      <c r="A2924" t="s">
        <v>10750</v>
      </c>
      <c r="B2924">
        <v>5500</v>
      </c>
      <c r="C2924">
        <v>2013</v>
      </c>
      <c r="D2924">
        <v>1</v>
      </c>
      <c r="E2924">
        <v>8.7000000000000001E-5</v>
      </c>
      <c r="F2924">
        <v>21.11666</v>
      </c>
      <c r="H2924">
        <v>17.471170000000001</v>
      </c>
      <c r="I2924">
        <f t="shared" si="52"/>
        <v>1.5199917900000001E-3</v>
      </c>
      <c r="K2924">
        <v>13.65058</v>
      </c>
      <c r="L2924">
        <v>22.147410000000001</v>
      </c>
      <c r="M2924">
        <v>508.66651000000002</v>
      </c>
      <c r="N2924">
        <v>651.03472999999997</v>
      </c>
      <c r="O2924">
        <v>401.26591999999999</v>
      </c>
      <c r="P2924">
        <v>49.7791</v>
      </c>
      <c r="Q2924">
        <v>302.92410000000001</v>
      </c>
      <c r="R2924">
        <v>515.40809999999999</v>
      </c>
      <c r="S2924">
        <v>5.1615000000000002</v>
      </c>
      <c r="T2924">
        <v>1.7378229999999999</v>
      </c>
      <c r="U2924">
        <v>9.3711000000000003E-2</v>
      </c>
      <c r="V2924">
        <v>48.465649999999997</v>
      </c>
      <c r="W2924">
        <v>4.7E-2</v>
      </c>
      <c r="X2924">
        <v>0.91</v>
      </c>
      <c r="Y2924">
        <v>4.2999999999999997E-2</v>
      </c>
      <c r="Z2924" t="s">
        <v>10751</v>
      </c>
      <c r="AA2924" t="s">
        <v>10751</v>
      </c>
      <c r="AB2924">
        <v>0.91400000000000003</v>
      </c>
      <c r="AC2924">
        <v>8.5999999999999993E-2</v>
      </c>
      <c r="AD2924" t="s">
        <v>10751</v>
      </c>
      <c r="AE2924" t="s">
        <v>10751</v>
      </c>
      <c r="AF2924">
        <v>0.46200000000000002</v>
      </c>
      <c r="AG2924">
        <v>0.53800000000000003</v>
      </c>
      <c r="AH2924" t="s">
        <v>10751</v>
      </c>
      <c r="AI2924" t="s">
        <v>10751</v>
      </c>
      <c r="AJ2924" t="s">
        <v>10751</v>
      </c>
      <c r="AK2924" t="s">
        <v>10751</v>
      </c>
      <c r="AL2924" t="s">
        <v>10751</v>
      </c>
      <c r="AM2924" t="s">
        <v>10751</v>
      </c>
      <c r="AN2924" t="s">
        <v>10751</v>
      </c>
      <c r="AO2924">
        <v>8.5999999999999993E-2</v>
      </c>
      <c r="AP2924">
        <v>0.91400000000000003</v>
      </c>
      <c r="AQ2924">
        <v>0.86699999999999999</v>
      </c>
      <c r="AR2924" t="s">
        <v>10751</v>
      </c>
      <c r="AS2924">
        <v>0.41499999999999998</v>
      </c>
      <c r="AT2924">
        <v>1</v>
      </c>
      <c r="AU2924">
        <v>1</v>
      </c>
      <c r="AV2924">
        <v>7.1</v>
      </c>
      <c r="AW2924" t="s">
        <v>10751</v>
      </c>
      <c r="AX2924">
        <v>9.6999999999999993</v>
      </c>
      <c r="AY2924" t="s">
        <v>10751</v>
      </c>
      <c r="AZ2924">
        <v>4.2999999999999997E-2</v>
      </c>
      <c r="BA2924">
        <v>9.7000000000000003E-2</v>
      </c>
      <c r="BB2924" t="s">
        <v>10751</v>
      </c>
      <c r="BC2924">
        <v>0.77500000000000002</v>
      </c>
      <c r="BD2924" t="s">
        <v>10751</v>
      </c>
    </row>
    <row r="2925" spans="1:56">
      <c r="A2925" t="s">
        <v>10750</v>
      </c>
      <c r="B2925">
        <v>5500</v>
      </c>
      <c r="C2925">
        <v>2014</v>
      </c>
      <c r="D2925">
        <v>1</v>
      </c>
      <c r="E2925">
        <v>7.2999999999999999E-5</v>
      </c>
      <c r="F2925">
        <v>20.774090000000001</v>
      </c>
      <c r="H2925">
        <v>17.305530000000001</v>
      </c>
      <c r="I2925">
        <f t="shared" si="52"/>
        <v>1.26330369E-3</v>
      </c>
      <c r="K2925">
        <v>13.481450000000001</v>
      </c>
      <c r="L2925">
        <v>22.01679</v>
      </c>
      <c r="M2925">
        <v>513.53529000000003</v>
      </c>
      <c r="N2925">
        <v>659.20186000000001</v>
      </c>
      <c r="O2925">
        <v>403.64647000000002</v>
      </c>
      <c r="P2925">
        <v>51.62124</v>
      </c>
      <c r="Q2925">
        <v>332.5215</v>
      </c>
      <c r="R2925">
        <v>519.00800000000004</v>
      </c>
      <c r="S2925">
        <v>5.1679000000000004</v>
      </c>
      <c r="T2925">
        <v>1.6052409999999999</v>
      </c>
      <c r="U2925">
        <v>9.4365000000000004E-2</v>
      </c>
      <c r="V2925">
        <v>47.886400000000002</v>
      </c>
      <c r="W2925">
        <v>9.0999999999999998E-2</v>
      </c>
      <c r="X2925">
        <v>0.52700000000000002</v>
      </c>
      <c r="Y2925">
        <v>0.38200000000000001</v>
      </c>
      <c r="Z2925" t="s">
        <v>10751</v>
      </c>
      <c r="AA2925" t="s">
        <v>10751</v>
      </c>
      <c r="AB2925">
        <v>0.94</v>
      </c>
      <c r="AC2925">
        <v>0.06</v>
      </c>
      <c r="AD2925" t="s">
        <v>10751</v>
      </c>
      <c r="AE2925" t="s">
        <v>10751</v>
      </c>
      <c r="AF2925">
        <v>0.72199999999999998</v>
      </c>
      <c r="AG2925">
        <v>0.27800000000000002</v>
      </c>
      <c r="AH2925" t="s">
        <v>10751</v>
      </c>
      <c r="AI2925" t="s">
        <v>10751</v>
      </c>
      <c r="AJ2925" t="s">
        <v>10751</v>
      </c>
      <c r="AK2925" t="s">
        <v>10751</v>
      </c>
      <c r="AL2925" t="s">
        <v>10751</v>
      </c>
      <c r="AM2925" t="s">
        <v>10751</v>
      </c>
      <c r="AN2925" t="s">
        <v>10751</v>
      </c>
      <c r="AO2925">
        <v>0.06</v>
      </c>
      <c r="AP2925">
        <v>0.94</v>
      </c>
      <c r="AQ2925">
        <v>0.84899999999999998</v>
      </c>
      <c r="AR2925" t="s">
        <v>10751</v>
      </c>
      <c r="AS2925">
        <v>0.249</v>
      </c>
      <c r="AT2925">
        <v>1</v>
      </c>
      <c r="AU2925">
        <v>1</v>
      </c>
      <c r="AV2925">
        <v>7.4</v>
      </c>
      <c r="AW2925" t="s">
        <v>10751</v>
      </c>
      <c r="AX2925">
        <v>10.199999999999999</v>
      </c>
      <c r="AY2925" t="s">
        <v>10751</v>
      </c>
      <c r="AZ2925" t="s">
        <v>10751</v>
      </c>
      <c r="BA2925">
        <v>9.0999999999999998E-2</v>
      </c>
      <c r="BB2925" t="s">
        <v>10751</v>
      </c>
      <c r="BC2925">
        <v>0.84899999999999998</v>
      </c>
      <c r="BD2925" t="s">
        <v>10751</v>
      </c>
    </row>
    <row r="2926" spans="1:56">
      <c r="A2926" t="s">
        <v>10750</v>
      </c>
      <c r="B2926">
        <v>5500</v>
      </c>
      <c r="C2926">
        <v>2015</v>
      </c>
      <c r="D2926">
        <v>2</v>
      </c>
      <c r="E2926">
        <v>1.2400000000000001E-4</v>
      </c>
      <c r="F2926">
        <v>21.185230000000001</v>
      </c>
      <c r="H2926">
        <v>17.574670000000001</v>
      </c>
      <c r="I2926">
        <f t="shared" si="52"/>
        <v>2.1792590800000003E-3</v>
      </c>
      <c r="K2926">
        <v>13.86077</v>
      </c>
      <c r="L2926">
        <v>22.027049999999999</v>
      </c>
      <c r="M2926">
        <v>502.07026999999999</v>
      </c>
      <c r="N2926">
        <v>635.57593999999995</v>
      </c>
      <c r="O2926">
        <v>401.35547000000003</v>
      </c>
      <c r="P2926">
        <v>53.397489999999998</v>
      </c>
      <c r="Q2926">
        <v>344.16120000000001</v>
      </c>
      <c r="R2926">
        <v>538.13649999999996</v>
      </c>
      <c r="S2926">
        <v>4.9622000000000002</v>
      </c>
      <c r="T2926">
        <v>1.6828909999999999</v>
      </c>
      <c r="U2926">
        <v>9.7842999999999999E-2</v>
      </c>
      <c r="V2926">
        <v>49.931730000000002</v>
      </c>
      <c r="W2926">
        <v>3.4000000000000002E-2</v>
      </c>
      <c r="X2926">
        <v>0.30199999999999999</v>
      </c>
      <c r="Y2926">
        <v>0.66400000000000003</v>
      </c>
      <c r="Z2926" t="s">
        <v>10751</v>
      </c>
      <c r="AA2926" t="s">
        <v>10751</v>
      </c>
      <c r="AB2926">
        <v>0.97499999999999998</v>
      </c>
      <c r="AC2926">
        <v>2.5000000000000001E-2</v>
      </c>
      <c r="AD2926" t="s">
        <v>10751</v>
      </c>
      <c r="AE2926" t="s">
        <v>10751</v>
      </c>
      <c r="AF2926">
        <v>0.55600000000000005</v>
      </c>
      <c r="AG2926">
        <v>0.44400000000000001</v>
      </c>
      <c r="AH2926" t="s">
        <v>10751</v>
      </c>
      <c r="AI2926" t="s">
        <v>10751</v>
      </c>
      <c r="AJ2926" t="s">
        <v>10751</v>
      </c>
      <c r="AK2926" t="s">
        <v>10751</v>
      </c>
      <c r="AL2926">
        <v>7.4999999999999997E-2</v>
      </c>
      <c r="AM2926" t="s">
        <v>10751</v>
      </c>
      <c r="AN2926" t="s">
        <v>10751</v>
      </c>
      <c r="AO2926">
        <v>2.5000000000000001E-2</v>
      </c>
      <c r="AP2926">
        <v>0.9</v>
      </c>
      <c r="AQ2926">
        <v>0.94199999999999995</v>
      </c>
      <c r="AR2926">
        <v>0.32900000000000001</v>
      </c>
      <c r="AS2926">
        <v>0.187</v>
      </c>
      <c r="AT2926">
        <v>1</v>
      </c>
      <c r="AU2926">
        <v>1</v>
      </c>
      <c r="AV2926">
        <v>7.4</v>
      </c>
      <c r="AW2926" t="s">
        <v>10751</v>
      </c>
      <c r="AX2926">
        <v>10.5</v>
      </c>
      <c r="AY2926" t="s">
        <v>10751</v>
      </c>
      <c r="AZ2926" t="s">
        <v>10751</v>
      </c>
      <c r="BA2926">
        <v>3.4000000000000002E-2</v>
      </c>
      <c r="BB2926">
        <v>0.40400000000000003</v>
      </c>
      <c r="BC2926">
        <v>0.53700000000000003</v>
      </c>
      <c r="BD2926" t="s">
        <v>10751</v>
      </c>
    </row>
    <row r="2927" spans="1:56">
      <c r="A2927" t="s">
        <v>10750</v>
      </c>
      <c r="B2927">
        <v>5500</v>
      </c>
      <c r="C2927">
        <v>2016</v>
      </c>
      <c r="D2927">
        <v>3</v>
      </c>
      <c r="E2927">
        <v>1.8200000000000001E-4</v>
      </c>
      <c r="F2927">
        <v>21.873149999999999</v>
      </c>
      <c r="H2927">
        <v>17.992640000000002</v>
      </c>
      <c r="I2927">
        <f t="shared" si="52"/>
        <v>3.2746604800000002E-3</v>
      </c>
      <c r="K2927">
        <v>14.344340000000001</v>
      </c>
      <c r="L2927">
        <v>22.264510000000001</v>
      </c>
      <c r="M2927">
        <v>486.81680999999998</v>
      </c>
      <c r="N2927">
        <v>608.52130999999997</v>
      </c>
      <c r="O2927">
        <v>395.00463999999999</v>
      </c>
      <c r="P2927">
        <v>55.364600000000003</v>
      </c>
      <c r="Q2927">
        <v>350.15800000000002</v>
      </c>
      <c r="R2927">
        <v>498.25360000000001</v>
      </c>
      <c r="S2927">
        <v>5.0526</v>
      </c>
      <c r="T2927">
        <v>1.571642</v>
      </c>
      <c r="U2927">
        <v>9.0592000000000006E-2</v>
      </c>
      <c r="V2927">
        <v>52.236040000000003</v>
      </c>
      <c r="W2927">
        <v>2.5000000000000001E-2</v>
      </c>
      <c r="X2927">
        <v>0.23100000000000001</v>
      </c>
      <c r="Y2927">
        <v>0.74399999999999999</v>
      </c>
      <c r="Z2927" t="s">
        <v>10751</v>
      </c>
      <c r="AA2927" t="s">
        <v>10751</v>
      </c>
      <c r="AB2927">
        <v>0.98499999999999999</v>
      </c>
      <c r="AC2927">
        <v>1.4999999999999999E-2</v>
      </c>
      <c r="AD2927" t="s">
        <v>10751</v>
      </c>
      <c r="AE2927" t="s">
        <v>10751</v>
      </c>
      <c r="AF2927">
        <v>0.44700000000000001</v>
      </c>
      <c r="AG2927">
        <v>0.55300000000000005</v>
      </c>
      <c r="AH2927" t="s">
        <v>10751</v>
      </c>
      <c r="AI2927" t="s">
        <v>10751</v>
      </c>
      <c r="AJ2927" t="s">
        <v>10751</v>
      </c>
      <c r="AK2927" t="s">
        <v>10751</v>
      </c>
      <c r="AL2927">
        <v>0.14899999999999999</v>
      </c>
      <c r="AM2927" t="s">
        <v>10751</v>
      </c>
      <c r="AN2927" t="s">
        <v>10751</v>
      </c>
      <c r="AO2927">
        <v>1.4999999999999999E-2</v>
      </c>
      <c r="AP2927">
        <v>0.83699999999999997</v>
      </c>
      <c r="AQ2927">
        <v>0.96</v>
      </c>
      <c r="AR2927">
        <v>0.438</v>
      </c>
      <c r="AS2927">
        <v>0.11600000000000001</v>
      </c>
      <c r="AT2927">
        <v>1</v>
      </c>
      <c r="AU2927">
        <v>1</v>
      </c>
      <c r="AV2927">
        <v>7.3</v>
      </c>
      <c r="AW2927" t="s">
        <v>10751</v>
      </c>
      <c r="AX2927">
        <v>10.4</v>
      </c>
      <c r="AY2927" t="s">
        <v>10751</v>
      </c>
      <c r="AZ2927" t="s">
        <v>10751</v>
      </c>
      <c r="BA2927">
        <v>2.5000000000000001E-2</v>
      </c>
      <c r="BB2927">
        <v>0.58599999999999997</v>
      </c>
      <c r="BC2927">
        <v>0.374</v>
      </c>
      <c r="BD2927" t="s">
        <v>10751</v>
      </c>
    </row>
    <row r="2928" spans="1:56">
      <c r="A2928" t="s">
        <v>10750</v>
      </c>
      <c r="B2928">
        <v>5500</v>
      </c>
      <c r="C2928">
        <v>2017</v>
      </c>
      <c r="D2928">
        <v>2</v>
      </c>
      <c r="E2928">
        <v>1.27E-4</v>
      </c>
      <c r="F2928">
        <v>24.943570000000001</v>
      </c>
      <c r="H2928">
        <v>20.075869999999998</v>
      </c>
      <c r="I2928">
        <f t="shared" si="52"/>
        <v>2.5496354899999995E-3</v>
      </c>
      <c r="K2928">
        <v>16.454609999999999</v>
      </c>
      <c r="L2928">
        <v>24.072420000000001</v>
      </c>
      <c r="M2928">
        <v>426.74473</v>
      </c>
      <c r="N2928">
        <v>515.63805000000002</v>
      </c>
      <c r="O2928">
        <v>359.68486000000001</v>
      </c>
      <c r="P2928">
        <v>54.198659999999997</v>
      </c>
      <c r="Q2928">
        <v>336.315</v>
      </c>
      <c r="R2928">
        <v>468.36869999999999</v>
      </c>
      <c r="S2928">
        <v>5.0199999999999996</v>
      </c>
      <c r="T2928">
        <v>1.705392</v>
      </c>
      <c r="U2928">
        <v>8.5157999999999998E-2</v>
      </c>
      <c r="V2928">
        <v>60.668889999999998</v>
      </c>
      <c r="W2928">
        <v>1.7999999999999999E-2</v>
      </c>
      <c r="X2928">
        <v>0.40699999999999997</v>
      </c>
      <c r="Y2928">
        <v>0.57499999999999996</v>
      </c>
      <c r="Z2928" t="s">
        <v>10751</v>
      </c>
      <c r="AA2928" t="s">
        <v>10751</v>
      </c>
      <c r="AB2928">
        <v>1</v>
      </c>
      <c r="AC2928" t="s">
        <v>10751</v>
      </c>
      <c r="AD2928" t="s">
        <v>10751</v>
      </c>
      <c r="AE2928" t="s">
        <v>10751</v>
      </c>
      <c r="AF2928">
        <v>0.81499999999999995</v>
      </c>
      <c r="AG2928">
        <v>0.185</v>
      </c>
      <c r="AH2928" t="s">
        <v>10751</v>
      </c>
      <c r="AI2928" t="s">
        <v>10751</v>
      </c>
      <c r="AJ2928" t="s">
        <v>10751</v>
      </c>
      <c r="AK2928" t="s">
        <v>10751</v>
      </c>
      <c r="AL2928">
        <v>0.34799999999999998</v>
      </c>
      <c r="AM2928" t="s">
        <v>10751</v>
      </c>
      <c r="AN2928" t="s">
        <v>10751</v>
      </c>
      <c r="AO2928" t="s">
        <v>10751</v>
      </c>
      <c r="AP2928">
        <v>0.65200000000000002</v>
      </c>
      <c r="AQ2928">
        <v>0.98199999999999998</v>
      </c>
      <c r="AR2928">
        <v>0.217</v>
      </c>
      <c r="AS2928">
        <v>0.26</v>
      </c>
      <c r="AT2928">
        <v>1</v>
      </c>
      <c r="AU2928">
        <v>1</v>
      </c>
      <c r="AV2928">
        <v>7.6</v>
      </c>
      <c r="AW2928" t="s">
        <v>10751</v>
      </c>
      <c r="AX2928">
        <v>8.9</v>
      </c>
      <c r="AY2928" t="s">
        <v>10751</v>
      </c>
      <c r="AZ2928" t="s">
        <v>10751</v>
      </c>
      <c r="BA2928">
        <v>1.7999999999999999E-2</v>
      </c>
      <c r="BB2928">
        <v>0.41799999999999998</v>
      </c>
      <c r="BC2928">
        <v>0.47799999999999998</v>
      </c>
      <c r="BD2928">
        <v>8.5999999999999993E-2</v>
      </c>
    </row>
    <row r="2929" spans="1:56">
      <c r="A2929" t="s">
        <v>10750</v>
      </c>
      <c r="B2929">
        <v>5500</v>
      </c>
      <c r="C2929">
        <v>2018</v>
      </c>
      <c r="D2929">
        <v>3</v>
      </c>
      <c r="E2929">
        <v>1.9699999999999999E-4</v>
      </c>
      <c r="F2929">
        <v>29.763580000000001</v>
      </c>
      <c r="H2929">
        <v>22.66572</v>
      </c>
      <c r="I2929">
        <f t="shared" si="52"/>
        <v>4.4651468399999998E-3</v>
      </c>
      <c r="K2929">
        <v>20.190709999999999</v>
      </c>
      <c r="L2929">
        <v>24.975300000000001</v>
      </c>
      <c r="M2929">
        <v>356.53068000000002</v>
      </c>
      <c r="N2929">
        <v>387.21901000000003</v>
      </c>
      <c r="O2929">
        <v>333.37983000000003</v>
      </c>
      <c r="P2929">
        <v>54.817410000000002</v>
      </c>
      <c r="Q2929">
        <v>336.39879999999999</v>
      </c>
      <c r="R2929">
        <v>406.83339999999998</v>
      </c>
      <c r="S2929">
        <v>4.6584000000000003</v>
      </c>
      <c r="T2929">
        <v>1.7755540000000001</v>
      </c>
      <c r="U2929">
        <v>7.3969999999999994E-2</v>
      </c>
      <c r="V2929">
        <v>66.645709999999994</v>
      </c>
      <c r="W2929">
        <v>5.0000000000000001E-3</v>
      </c>
      <c r="X2929">
        <v>0.77700000000000002</v>
      </c>
      <c r="Y2929">
        <v>0.217</v>
      </c>
      <c r="Z2929" t="s">
        <v>10751</v>
      </c>
      <c r="AA2929">
        <v>0.58799999999999997</v>
      </c>
      <c r="AB2929">
        <v>0.35399999999999998</v>
      </c>
      <c r="AC2929">
        <v>5.8000000000000003E-2</v>
      </c>
      <c r="AD2929" t="s">
        <v>10751</v>
      </c>
      <c r="AE2929" t="s">
        <v>10751</v>
      </c>
      <c r="AF2929">
        <v>0.79600000000000004</v>
      </c>
      <c r="AG2929">
        <v>0.20399999999999999</v>
      </c>
      <c r="AH2929" t="s">
        <v>10751</v>
      </c>
      <c r="AI2929" t="s">
        <v>10751</v>
      </c>
      <c r="AJ2929" t="s">
        <v>10751</v>
      </c>
      <c r="AK2929" t="s">
        <v>10751</v>
      </c>
      <c r="AL2929">
        <v>0.58799999999999997</v>
      </c>
      <c r="AM2929" t="s">
        <v>10751</v>
      </c>
      <c r="AN2929" t="s">
        <v>10751</v>
      </c>
      <c r="AO2929">
        <v>5.8000000000000003E-2</v>
      </c>
      <c r="AP2929">
        <v>0.35399999999999998</v>
      </c>
      <c r="AQ2929">
        <v>0.93700000000000006</v>
      </c>
      <c r="AR2929">
        <v>0.27900000000000003</v>
      </c>
      <c r="AS2929">
        <v>8.3000000000000004E-2</v>
      </c>
      <c r="AT2929">
        <v>1</v>
      </c>
      <c r="AU2929">
        <v>1</v>
      </c>
      <c r="AV2929">
        <v>7</v>
      </c>
      <c r="AW2929" t="s">
        <v>10751</v>
      </c>
      <c r="AX2929">
        <v>7.6</v>
      </c>
      <c r="AY2929">
        <v>9.1999999999999998E-2</v>
      </c>
      <c r="AZ2929" t="s">
        <v>10751</v>
      </c>
      <c r="BA2929">
        <v>5.0000000000000001E-3</v>
      </c>
      <c r="BB2929">
        <v>5.3999999999999999E-2</v>
      </c>
      <c r="BC2929">
        <v>0.70699999999999996</v>
      </c>
      <c r="BD2929">
        <v>8.3000000000000004E-2</v>
      </c>
    </row>
    <row r="2930" spans="1:56">
      <c r="A2930" t="s">
        <v>10750</v>
      </c>
      <c r="B2930">
        <v>5500</v>
      </c>
      <c r="C2930">
        <v>2019</v>
      </c>
      <c r="D2930">
        <v>2</v>
      </c>
      <c r="E2930">
        <v>1.01E-4</v>
      </c>
      <c r="F2930">
        <v>25.826519999999999</v>
      </c>
      <c r="H2930">
        <v>20.262429999999998</v>
      </c>
      <c r="I2930">
        <f t="shared" si="52"/>
        <v>2.0465054299999997E-3</v>
      </c>
      <c r="K2930">
        <v>17.338439999999999</v>
      </c>
      <c r="L2930">
        <v>23.216000000000001</v>
      </c>
      <c r="M2930">
        <v>415.65795000000003</v>
      </c>
      <c r="N2930">
        <v>478.94700999999998</v>
      </c>
      <c r="O2930">
        <v>367.91358000000002</v>
      </c>
      <c r="P2930">
        <v>55.42454</v>
      </c>
      <c r="Q2930">
        <v>341.5197</v>
      </c>
      <c r="R2930">
        <v>461.47789999999998</v>
      </c>
      <c r="S2930">
        <v>4.5334000000000003</v>
      </c>
      <c r="T2930">
        <v>1.724629</v>
      </c>
      <c r="U2930">
        <v>8.3904999999999993E-2</v>
      </c>
      <c r="V2930">
        <v>60.078139999999998</v>
      </c>
      <c r="W2930">
        <v>2.5999999999999999E-2</v>
      </c>
      <c r="X2930">
        <v>0.63</v>
      </c>
      <c r="Y2930">
        <v>0.34399999999999997</v>
      </c>
      <c r="Z2930" t="s">
        <v>10751</v>
      </c>
      <c r="AA2930">
        <v>0.34799999999999998</v>
      </c>
      <c r="AB2930">
        <v>0.60399999999999998</v>
      </c>
      <c r="AC2930">
        <v>4.8000000000000001E-2</v>
      </c>
      <c r="AD2930" t="s">
        <v>10751</v>
      </c>
      <c r="AE2930" t="s">
        <v>10751</v>
      </c>
      <c r="AF2930">
        <v>0.78800000000000003</v>
      </c>
      <c r="AG2930">
        <v>0.21199999999999999</v>
      </c>
      <c r="AH2930" t="s">
        <v>10751</v>
      </c>
      <c r="AI2930" t="s">
        <v>10751</v>
      </c>
      <c r="AJ2930" t="s">
        <v>10751</v>
      </c>
      <c r="AK2930" t="s">
        <v>10751</v>
      </c>
      <c r="AL2930">
        <v>0.38</v>
      </c>
      <c r="AM2930" t="s">
        <v>10751</v>
      </c>
      <c r="AN2930" t="s">
        <v>10751</v>
      </c>
      <c r="AO2930">
        <v>4.8000000000000001E-2</v>
      </c>
      <c r="AP2930">
        <v>0.57199999999999995</v>
      </c>
      <c r="AQ2930">
        <v>0.92600000000000005</v>
      </c>
      <c r="AR2930">
        <v>0.39800000000000002</v>
      </c>
      <c r="AS2930">
        <v>0.123</v>
      </c>
      <c r="AT2930">
        <v>1</v>
      </c>
      <c r="AU2930">
        <v>1</v>
      </c>
      <c r="AV2930">
        <v>7.3</v>
      </c>
      <c r="AW2930" t="s">
        <v>10751</v>
      </c>
      <c r="AX2930">
        <v>8.6</v>
      </c>
      <c r="AY2930">
        <v>5.0999999999999997E-2</v>
      </c>
      <c r="AZ2930" t="s">
        <v>10751</v>
      </c>
      <c r="BA2930">
        <v>2.5999999999999999E-2</v>
      </c>
      <c r="BB2930">
        <v>0.113</v>
      </c>
      <c r="BC2930">
        <v>0.60699999999999998</v>
      </c>
      <c r="BD2930">
        <v>0.155</v>
      </c>
    </row>
    <row r="2931" spans="1:56">
      <c r="A2931" t="s">
        <v>10750</v>
      </c>
      <c r="B2931">
        <v>5500</v>
      </c>
      <c r="C2931">
        <v>2020</v>
      </c>
      <c r="D2931">
        <v>9</v>
      </c>
      <c r="E2931">
        <v>6.3299999999999999E-4</v>
      </c>
      <c r="F2931">
        <v>43.001040000000003</v>
      </c>
      <c r="H2931">
        <v>33.927129999999998</v>
      </c>
      <c r="I2931">
        <f t="shared" si="52"/>
        <v>2.1475873289999999E-2</v>
      </c>
      <c r="K2931">
        <v>28.724430000000002</v>
      </c>
      <c r="L2931">
        <v>39.296529999999997</v>
      </c>
      <c r="M2931">
        <v>180.60321999999999</v>
      </c>
      <c r="N2931">
        <v>224.35521</v>
      </c>
      <c r="O2931">
        <v>147.59733</v>
      </c>
      <c r="P2931">
        <v>53.07461</v>
      </c>
      <c r="Q2931">
        <v>290.31630000000001</v>
      </c>
      <c r="R2931">
        <v>443.0181</v>
      </c>
      <c r="S2931">
        <v>3.6082000000000001</v>
      </c>
      <c r="T2931">
        <v>1.98207</v>
      </c>
      <c r="U2931">
        <v>8.0548999999999996E-2</v>
      </c>
      <c r="V2931">
        <v>136.52856</v>
      </c>
      <c r="W2931" t="s">
        <v>10751</v>
      </c>
      <c r="X2931">
        <v>0.96299999999999997</v>
      </c>
      <c r="Y2931">
        <v>3.6999999999999998E-2</v>
      </c>
      <c r="Z2931" t="s">
        <v>10751</v>
      </c>
      <c r="AA2931">
        <v>0.82299999999999995</v>
      </c>
      <c r="AB2931">
        <v>0.17299999999999999</v>
      </c>
      <c r="AC2931">
        <v>3.0000000000000001E-3</v>
      </c>
      <c r="AD2931" t="s">
        <v>10751</v>
      </c>
      <c r="AE2931" t="s">
        <v>10751</v>
      </c>
      <c r="AF2931">
        <v>0.32600000000000001</v>
      </c>
      <c r="AG2931">
        <v>7.1999999999999995E-2</v>
      </c>
      <c r="AH2931" t="s">
        <v>10751</v>
      </c>
      <c r="AI2931">
        <v>0.60299999999999998</v>
      </c>
      <c r="AJ2931" t="s">
        <v>10751</v>
      </c>
      <c r="AK2931">
        <v>0.60299999999999998</v>
      </c>
      <c r="AL2931">
        <v>6.5000000000000002E-2</v>
      </c>
      <c r="AM2931" t="s">
        <v>10751</v>
      </c>
      <c r="AN2931" t="s">
        <v>10751</v>
      </c>
      <c r="AO2931">
        <v>6.4000000000000001E-2</v>
      </c>
      <c r="AP2931">
        <v>0.26800000000000002</v>
      </c>
      <c r="AQ2931">
        <v>0.39100000000000001</v>
      </c>
      <c r="AR2931">
        <v>0.255</v>
      </c>
      <c r="AS2931">
        <v>0.25900000000000001</v>
      </c>
      <c r="AT2931">
        <v>0.39700000000000002</v>
      </c>
      <c r="AU2931">
        <v>0.39700000000000002</v>
      </c>
      <c r="AV2931">
        <v>4.4000000000000004</v>
      </c>
      <c r="AW2931" t="s">
        <v>10751</v>
      </c>
      <c r="AX2931">
        <v>8.8000000000000007</v>
      </c>
      <c r="AY2931">
        <v>0.60299999999999998</v>
      </c>
      <c r="AZ2931" t="s">
        <v>10751</v>
      </c>
      <c r="BA2931" t="s">
        <v>10751</v>
      </c>
      <c r="BB2931">
        <v>2.3E-2</v>
      </c>
      <c r="BC2931">
        <v>0.34399999999999997</v>
      </c>
      <c r="BD2931">
        <v>2.5999999999999999E-2</v>
      </c>
    </row>
    <row r="2932" spans="1:56">
      <c r="A2932" t="s">
        <v>10750</v>
      </c>
      <c r="B2932">
        <v>5500</v>
      </c>
      <c r="C2932">
        <v>2021</v>
      </c>
      <c r="D2932">
        <v>6</v>
      </c>
      <c r="E2932">
        <v>4.1300000000000001E-4</v>
      </c>
      <c r="F2932">
        <v>50.558140000000002</v>
      </c>
      <c r="G2932">
        <f>IFERROR(F2932*E2932,"")</f>
        <v>2.0880511820000003E-2</v>
      </c>
      <c r="H2932">
        <v>39.068240000000003</v>
      </c>
      <c r="I2932">
        <f t="shared" si="52"/>
        <v>1.613518312E-2</v>
      </c>
      <c r="J2932">
        <f>IFERROR(M2932*E2932,"")</f>
        <v>5.9384402700000005E-2</v>
      </c>
      <c r="K2932">
        <v>34.574950000000001</v>
      </c>
      <c r="L2932">
        <v>43.31476</v>
      </c>
      <c r="M2932">
        <v>143.78790000000001</v>
      </c>
      <c r="N2932">
        <v>168.77746999999999</v>
      </c>
      <c r="O2932">
        <v>124.93612</v>
      </c>
      <c r="P2932">
        <v>53.001109999999997</v>
      </c>
      <c r="Q2932">
        <v>270.13560000000001</v>
      </c>
      <c r="R2932">
        <v>560.52549999999997</v>
      </c>
      <c r="S2932">
        <v>3.7172999999999998</v>
      </c>
      <c r="T2932">
        <v>2.0863999999999998</v>
      </c>
      <c r="U2932">
        <v>0.101914</v>
      </c>
      <c r="V2932">
        <v>159.51362</v>
      </c>
      <c r="W2932" t="s">
        <v>10751</v>
      </c>
      <c r="X2932">
        <v>0.98799999999999999</v>
      </c>
      <c r="Y2932">
        <v>1.2E-2</v>
      </c>
      <c r="Z2932" t="s">
        <v>10751</v>
      </c>
      <c r="AA2932">
        <v>0.88700000000000001</v>
      </c>
      <c r="AB2932">
        <v>0.106</v>
      </c>
      <c r="AC2932">
        <v>7.0000000000000001E-3</v>
      </c>
      <c r="AD2932" t="s">
        <v>10751</v>
      </c>
      <c r="AE2932" t="s">
        <v>10751</v>
      </c>
      <c r="AF2932">
        <v>0.32500000000000001</v>
      </c>
      <c r="AG2932">
        <v>2.1999999999999999E-2</v>
      </c>
      <c r="AH2932" t="s">
        <v>10751</v>
      </c>
      <c r="AI2932">
        <v>0.65300000000000002</v>
      </c>
      <c r="AJ2932" t="s">
        <v>10751</v>
      </c>
      <c r="AK2932">
        <v>0.65300000000000002</v>
      </c>
      <c r="AL2932">
        <v>0.106</v>
      </c>
      <c r="AM2932" t="s">
        <v>10751</v>
      </c>
      <c r="AN2932" t="s">
        <v>10751</v>
      </c>
      <c r="AO2932">
        <v>4.5999999999999999E-2</v>
      </c>
      <c r="AP2932">
        <v>0.19500000000000001</v>
      </c>
      <c r="AQ2932">
        <v>0.311</v>
      </c>
      <c r="AR2932">
        <v>0.183</v>
      </c>
      <c r="AS2932">
        <v>0.20499999999999999</v>
      </c>
      <c r="AT2932">
        <v>0.34699999999999998</v>
      </c>
      <c r="AU2932">
        <v>0.34699999999999998</v>
      </c>
      <c r="AV2932">
        <v>4</v>
      </c>
      <c r="AW2932" t="s">
        <v>10751</v>
      </c>
      <c r="AX2932">
        <v>7.7</v>
      </c>
      <c r="AY2932">
        <v>0.65300000000000002</v>
      </c>
      <c r="AZ2932" t="s">
        <v>10751</v>
      </c>
      <c r="BA2932" t="s">
        <v>10751</v>
      </c>
      <c r="BB2932" t="s">
        <v>10751</v>
      </c>
      <c r="BC2932">
        <v>0.34</v>
      </c>
      <c r="BD2932" t="s">
        <v>10751</v>
      </c>
    </row>
    <row r="2933" spans="1:56">
      <c r="A2933" t="s">
        <v>10750</v>
      </c>
      <c r="B2933">
        <v>5500</v>
      </c>
      <c r="C2933" t="s">
        <v>10752</v>
      </c>
      <c r="D2933" t="s">
        <v>10751</v>
      </c>
      <c r="E2933">
        <v>8.0000000000000004E-4</v>
      </c>
      <c r="F2933">
        <v>81.891930000000002</v>
      </c>
      <c r="H2933">
        <v>61.307229999999997</v>
      </c>
      <c r="I2933">
        <f t="shared" si="52"/>
        <v>4.9045784000000002E-2</v>
      </c>
      <c r="K2933">
        <v>56.960349999999998</v>
      </c>
      <c r="L2933">
        <v>65.052329999999998</v>
      </c>
      <c r="M2933">
        <v>57.37923</v>
      </c>
      <c r="N2933">
        <v>65.609780000000001</v>
      </c>
      <c r="O2933">
        <v>51.170209999999997</v>
      </c>
      <c r="P2933">
        <v>53.097180000000002</v>
      </c>
      <c r="Q2933">
        <v>268.86200000000002</v>
      </c>
      <c r="R2933">
        <v>913.59320000000002</v>
      </c>
      <c r="S2933">
        <v>3.3422999999999998</v>
      </c>
      <c r="T2933">
        <v>2.0434890000000001</v>
      </c>
      <c r="U2933">
        <v>0.16610800000000001</v>
      </c>
      <c r="V2933">
        <v>232.00605999999999</v>
      </c>
      <c r="W2933" t="s">
        <v>10751</v>
      </c>
      <c r="X2933">
        <v>0.98499999999999999</v>
      </c>
      <c r="Y2933">
        <v>1.4999999999999999E-2</v>
      </c>
      <c r="Z2933" t="s">
        <v>10751</v>
      </c>
      <c r="AA2933">
        <v>0.95799999999999996</v>
      </c>
      <c r="AB2933">
        <v>3.4000000000000002E-2</v>
      </c>
      <c r="AC2933">
        <v>8.0000000000000002E-3</v>
      </c>
      <c r="AD2933" t="s">
        <v>10751</v>
      </c>
      <c r="AE2933" t="s">
        <v>10751</v>
      </c>
      <c r="AF2933">
        <v>0.13100000000000001</v>
      </c>
      <c r="AG2933">
        <v>1.7999999999999999E-2</v>
      </c>
      <c r="AH2933" t="s">
        <v>10751</v>
      </c>
      <c r="AI2933">
        <v>0.85099999999999998</v>
      </c>
      <c r="AJ2933" t="s">
        <v>10751</v>
      </c>
      <c r="AK2933">
        <v>0.85099999999999998</v>
      </c>
      <c r="AL2933">
        <v>5.5E-2</v>
      </c>
      <c r="AM2933" t="s">
        <v>10751</v>
      </c>
      <c r="AN2933" t="s">
        <v>10751</v>
      </c>
      <c r="AO2933">
        <v>3.3000000000000002E-2</v>
      </c>
      <c r="AP2933">
        <v>6.0999999999999999E-2</v>
      </c>
      <c r="AQ2933">
        <v>0.14000000000000001</v>
      </c>
      <c r="AR2933">
        <v>6.0999999999999999E-2</v>
      </c>
      <c r="AS2933">
        <v>7.5999999999999998E-2</v>
      </c>
      <c r="AT2933">
        <v>0.14899999999999999</v>
      </c>
      <c r="AU2933">
        <v>0.14899999999999999</v>
      </c>
      <c r="AV2933">
        <v>2.4</v>
      </c>
      <c r="AW2933" t="s">
        <v>10751</v>
      </c>
      <c r="AX2933">
        <v>7.3</v>
      </c>
      <c r="AY2933">
        <v>0.86599999999999999</v>
      </c>
      <c r="AZ2933" t="s">
        <v>10751</v>
      </c>
      <c r="BA2933" t="s">
        <v>10751</v>
      </c>
      <c r="BB2933" t="s">
        <v>10751</v>
      </c>
      <c r="BC2933">
        <v>0.125</v>
      </c>
      <c r="BD2933" t="s">
        <v>10751</v>
      </c>
    </row>
    <row r="2934" spans="1:56">
      <c r="A2934" t="s">
        <v>10756</v>
      </c>
      <c r="B2934">
        <v>5500</v>
      </c>
      <c r="C2934">
        <v>1975</v>
      </c>
      <c r="D2934" t="s">
        <v>10751</v>
      </c>
      <c r="E2934" t="s">
        <v>10751</v>
      </c>
      <c r="F2934" t="s">
        <v>10751</v>
      </c>
      <c r="H2934" t="s">
        <v>10751</v>
      </c>
      <c r="I2934" t="str">
        <f t="shared" si="52"/>
        <v/>
      </c>
      <c r="K2934" t="s">
        <v>10751</v>
      </c>
      <c r="L2934" t="s">
        <v>10751</v>
      </c>
      <c r="M2934" t="s">
        <v>10751</v>
      </c>
      <c r="N2934" t="s">
        <v>10751</v>
      </c>
      <c r="O2934" t="s">
        <v>10751</v>
      </c>
      <c r="P2934" t="s">
        <v>10751</v>
      </c>
      <c r="Q2934" t="s">
        <v>10751</v>
      </c>
      <c r="R2934" t="s">
        <v>10751</v>
      </c>
      <c r="S2934" t="s">
        <v>10751</v>
      </c>
      <c r="T2934" t="s">
        <v>10751</v>
      </c>
      <c r="U2934" t="s">
        <v>10751</v>
      </c>
      <c r="V2934" t="s">
        <v>10751</v>
      </c>
      <c r="W2934" t="s">
        <v>10751</v>
      </c>
      <c r="X2934" t="s">
        <v>10751</v>
      </c>
      <c r="Y2934" t="s">
        <v>10751</v>
      </c>
      <c r="Z2934" t="s">
        <v>10751</v>
      </c>
      <c r="AA2934" t="s">
        <v>10751</v>
      </c>
      <c r="AB2934" t="s">
        <v>10751</v>
      </c>
      <c r="AC2934" t="s">
        <v>10751</v>
      </c>
      <c r="AD2934" t="s">
        <v>10751</v>
      </c>
      <c r="AE2934" t="s">
        <v>10751</v>
      </c>
      <c r="AF2934" t="s">
        <v>10751</v>
      </c>
      <c r="AG2934" t="s">
        <v>10751</v>
      </c>
      <c r="AH2934" t="s">
        <v>10751</v>
      </c>
      <c r="AI2934" t="s">
        <v>10751</v>
      </c>
      <c r="AJ2934" t="s">
        <v>10751</v>
      </c>
      <c r="AK2934" t="s">
        <v>10751</v>
      </c>
      <c r="AL2934" t="s">
        <v>10751</v>
      </c>
      <c r="AM2934" t="s">
        <v>10751</v>
      </c>
      <c r="AN2934" t="s">
        <v>10751</v>
      </c>
      <c r="AO2934" t="s">
        <v>10751</v>
      </c>
      <c r="AP2934" t="s">
        <v>10751</v>
      </c>
      <c r="AQ2934" t="s">
        <v>10751</v>
      </c>
      <c r="AR2934" t="s">
        <v>10751</v>
      </c>
      <c r="AS2934" t="s">
        <v>10751</v>
      </c>
      <c r="AT2934" t="s">
        <v>10751</v>
      </c>
      <c r="AU2934" t="s">
        <v>10751</v>
      </c>
      <c r="AV2934" t="s">
        <v>10751</v>
      </c>
      <c r="AW2934" t="s">
        <v>10751</v>
      </c>
      <c r="AX2934" t="s">
        <v>10751</v>
      </c>
      <c r="AY2934" t="s">
        <v>10751</v>
      </c>
      <c r="AZ2934" t="s">
        <v>10751</v>
      </c>
      <c r="BA2934" t="s">
        <v>10751</v>
      </c>
      <c r="BB2934" t="s">
        <v>10751</v>
      </c>
      <c r="BC2934" t="s">
        <v>10751</v>
      </c>
      <c r="BD2934" t="s">
        <v>10751</v>
      </c>
    </row>
    <row r="2935" spans="1:56">
      <c r="A2935" t="s">
        <v>10756</v>
      </c>
      <c r="B2935">
        <v>5500</v>
      </c>
      <c r="C2935">
        <v>1976</v>
      </c>
      <c r="D2935" t="s">
        <v>10751</v>
      </c>
      <c r="E2935" t="s">
        <v>10751</v>
      </c>
      <c r="F2935" t="s">
        <v>10751</v>
      </c>
      <c r="H2935" t="s">
        <v>10751</v>
      </c>
      <c r="I2935" t="str">
        <f t="shared" si="52"/>
        <v/>
      </c>
      <c r="K2935" t="s">
        <v>10751</v>
      </c>
      <c r="L2935" t="s">
        <v>10751</v>
      </c>
      <c r="M2935" t="s">
        <v>10751</v>
      </c>
      <c r="N2935" t="s">
        <v>10751</v>
      </c>
      <c r="O2935" t="s">
        <v>10751</v>
      </c>
      <c r="P2935" t="s">
        <v>10751</v>
      </c>
      <c r="Q2935" t="s">
        <v>10751</v>
      </c>
      <c r="R2935" t="s">
        <v>10751</v>
      </c>
      <c r="S2935" t="s">
        <v>10751</v>
      </c>
      <c r="T2935" t="s">
        <v>10751</v>
      </c>
      <c r="U2935" t="s">
        <v>10751</v>
      </c>
      <c r="V2935" t="s">
        <v>10751</v>
      </c>
      <c r="W2935" t="s">
        <v>10751</v>
      </c>
      <c r="X2935" t="s">
        <v>10751</v>
      </c>
      <c r="Y2935" t="s">
        <v>10751</v>
      </c>
      <c r="Z2935" t="s">
        <v>10751</v>
      </c>
      <c r="AA2935" t="s">
        <v>10751</v>
      </c>
      <c r="AB2935" t="s">
        <v>10751</v>
      </c>
      <c r="AC2935" t="s">
        <v>10751</v>
      </c>
      <c r="AD2935" t="s">
        <v>10751</v>
      </c>
      <c r="AE2935" t="s">
        <v>10751</v>
      </c>
      <c r="AF2935" t="s">
        <v>10751</v>
      </c>
      <c r="AG2935" t="s">
        <v>10751</v>
      </c>
      <c r="AH2935" t="s">
        <v>10751</v>
      </c>
      <c r="AI2935" t="s">
        <v>10751</v>
      </c>
      <c r="AJ2935" t="s">
        <v>10751</v>
      </c>
      <c r="AK2935" t="s">
        <v>10751</v>
      </c>
      <c r="AL2935" t="s">
        <v>10751</v>
      </c>
      <c r="AM2935" t="s">
        <v>10751</v>
      </c>
      <c r="AN2935" t="s">
        <v>10751</v>
      </c>
      <c r="AO2935" t="s">
        <v>10751</v>
      </c>
      <c r="AP2935" t="s">
        <v>10751</v>
      </c>
      <c r="AQ2935" t="s">
        <v>10751</v>
      </c>
      <c r="AR2935" t="s">
        <v>10751</v>
      </c>
      <c r="AS2935" t="s">
        <v>10751</v>
      </c>
      <c r="AT2935" t="s">
        <v>10751</v>
      </c>
      <c r="AU2935" t="s">
        <v>10751</v>
      </c>
      <c r="AV2935" t="s">
        <v>10751</v>
      </c>
      <c r="AW2935" t="s">
        <v>10751</v>
      </c>
      <c r="AX2935" t="s">
        <v>10751</v>
      </c>
      <c r="AY2935" t="s">
        <v>10751</v>
      </c>
      <c r="AZ2935" t="s">
        <v>10751</v>
      </c>
      <c r="BA2935" t="s">
        <v>10751</v>
      </c>
      <c r="BB2935" t="s">
        <v>10751</v>
      </c>
      <c r="BC2935" t="s">
        <v>10751</v>
      </c>
      <c r="BD2935" t="s">
        <v>10751</v>
      </c>
    </row>
    <row r="2936" spans="1:56">
      <c r="A2936" t="s">
        <v>10756</v>
      </c>
      <c r="B2936">
        <v>5500</v>
      </c>
      <c r="C2936">
        <v>1977</v>
      </c>
      <c r="D2936" t="s">
        <v>10751</v>
      </c>
      <c r="E2936" t="s">
        <v>10751</v>
      </c>
      <c r="F2936" t="s">
        <v>10751</v>
      </c>
      <c r="H2936" t="s">
        <v>10751</v>
      </c>
      <c r="I2936" t="str">
        <f t="shared" si="52"/>
        <v/>
      </c>
      <c r="K2936" t="s">
        <v>10751</v>
      </c>
      <c r="L2936" t="s">
        <v>10751</v>
      </c>
      <c r="M2936" t="s">
        <v>10751</v>
      </c>
      <c r="N2936" t="s">
        <v>10751</v>
      </c>
      <c r="O2936" t="s">
        <v>10751</v>
      </c>
      <c r="P2936" t="s">
        <v>10751</v>
      </c>
      <c r="Q2936" t="s">
        <v>10751</v>
      </c>
      <c r="R2936" t="s">
        <v>10751</v>
      </c>
      <c r="S2936" t="s">
        <v>10751</v>
      </c>
      <c r="T2936" t="s">
        <v>10751</v>
      </c>
      <c r="U2936" t="s">
        <v>10751</v>
      </c>
      <c r="V2936" t="s">
        <v>10751</v>
      </c>
      <c r="W2936" t="s">
        <v>10751</v>
      </c>
      <c r="X2936" t="s">
        <v>10751</v>
      </c>
      <c r="Y2936" t="s">
        <v>10751</v>
      </c>
      <c r="Z2936" t="s">
        <v>10751</v>
      </c>
      <c r="AA2936" t="s">
        <v>10751</v>
      </c>
      <c r="AB2936" t="s">
        <v>10751</v>
      </c>
      <c r="AC2936" t="s">
        <v>10751</v>
      </c>
      <c r="AD2936" t="s">
        <v>10751</v>
      </c>
      <c r="AE2936" t="s">
        <v>10751</v>
      </c>
      <c r="AF2936" t="s">
        <v>10751</v>
      </c>
      <c r="AG2936" t="s">
        <v>10751</v>
      </c>
      <c r="AH2936" t="s">
        <v>10751</v>
      </c>
      <c r="AI2936" t="s">
        <v>10751</v>
      </c>
      <c r="AJ2936" t="s">
        <v>10751</v>
      </c>
      <c r="AK2936" t="s">
        <v>10751</v>
      </c>
      <c r="AL2936" t="s">
        <v>10751</v>
      </c>
      <c r="AM2936" t="s">
        <v>10751</v>
      </c>
      <c r="AN2936" t="s">
        <v>10751</v>
      </c>
      <c r="AO2936" t="s">
        <v>10751</v>
      </c>
      <c r="AP2936" t="s">
        <v>10751</v>
      </c>
      <c r="AQ2936" t="s">
        <v>10751</v>
      </c>
      <c r="AR2936" t="s">
        <v>10751</v>
      </c>
      <c r="AS2936" t="s">
        <v>10751</v>
      </c>
      <c r="AT2936" t="s">
        <v>10751</v>
      </c>
      <c r="AU2936" t="s">
        <v>10751</v>
      </c>
      <c r="AV2936" t="s">
        <v>10751</v>
      </c>
      <c r="AW2936" t="s">
        <v>10751</v>
      </c>
      <c r="AX2936" t="s">
        <v>10751</v>
      </c>
      <c r="AY2936" t="s">
        <v>10751</v>
      </c>
      <c r="AZ2936" t="s">
        <v>10751</v>
      </c>
      <c r="BA2936" t="s">
        <v>10751</v>
      </c>
      <c r="BB2936" t="s">
        <v>10751</v>
      </c>
      <c r="BC2936" t="s">
        <v>10751</v>
      </c>
      <c r="BD2936" t="s">
        <v>10751</v>
      </c>
    </row>
    <row r="2937" spans="1:56">
      <c r="A2937" t="s">
        <v>10756</v>
      </c>
      <c r="B2937">
        <v>5500</v>
      </c>
      <c r="C2937">
        <v>1978</v>
      </c>
      <c r="D2937" t="s">
        <v>10751</v>
      </c>
      <c r="E2937" t="s">
        <v>10751</v>
      </c>
      <c r="F2937" t="s">
        <v>10751</v>
      </c>
      <c r="H2937" t="s">
        <v>10751</v>
      </c>
      <c r="I2937" t="str">
        <f t="shared" si="52"/>
        <v/>
      </c>
      <c r="K2937" t="s">
        <v>10751</v>
      </c>
      <c r="L2937" t="s">
        <v>10751</v>
      </c>
      <c r="M2937" t="s">
        <v>10751</v>
      </c>
      <c r="N2937" t="s">
        <v>10751</v>
      </c>
      <c r="O2937" t="s">
        <v>10751</v>
      </c>
      <c r="P2937" t="s">
        <v>10751</v>
      </c>
      <c r="Q2937" t="s">
        <v>10751</v>
      </c>
      <c r="R2937" t="s">
        <v>10751</v>
      </c>
      <c r="S2937" t="s">
        <v>10751</v>
      </c>
      <c r="T2937" t="s">
        <v>10751</v>
      </c>
      <c r="U2937" t="s">
        <v>10751</v>
      </c>
      <c r="V2937" t="s">
        <v>10751</v>
      </c>
      <c r="W2937" t="s">
        <v>10751</v>
      </c>
      <c r="X2937" t="s">
        <v>10751</v>
      </c>
      <c r="Y2937" t="s">
        <v>10751</v>
      </c>
      <c r="Z2937" t="s">
        <v>10751</v>
      </c>
      <c r="AA2937" t="s">
        <v>10751</v>
      </c>
      <c r="AB2937" t="s">
        <v>10751</v>
      </c>
      <c r="AC2937" t="s">
        <v>10751</v>
      </c>
      <c r="AD2937" t="s">
        <v>10751</v>
      </c>
      <c r="AE2937" t="s">
        <v>10751</v>
      </c>
      <c r="AF2937" t="s">
        <v>10751</v>
      </c>
      <c r="AG2937" t="s">
        <v>10751</v>
      </c>
      <c r="AH2937" t="s">
        <v>10751</v>
      </c>
      <c r="AI2937" t="s">
        <v>10751</v>
      </c>
      <c r="AJ2937" t="s">
        <v>10751</v>
      </c>
      <c r="AK2937" t="s">
        <v>10751</v>
      </c>
      <c r="AL2937" t="s">
        <v>10751</v>
      </c>
      <c r="AM2937" t="s">
        <v>10751</v>
      </c>
      <c r="AN2937" t="s">
        <v>10751</v>
      </c>
      <c r="AO2937" t="s">
        <v>10751</v>
      </c>
      <c r="AP2937" t="s">
        <v>10751</v>
      </c>
      <c r="AQ2937" t="s">
        <v>10751</v>
      </c>
      <c r="AR2937" t="s">
        <v>10751</v>
      </c>
      <c r="AS2937" t="s">
        <v>10751</v>
      </c>
      <c r="AT2937" t="s">
        <v>10751</v>
      </c>
      <c r="AU2937" t="s">
        <v>10751</v>
      </c>
      <c r="AV2937" t="s">
        <v>10751</v>
      </c>
      <c r="AW2937" t="s">
        <v>10751</v>
      </c>
      <c r="AX2937" t="s">
        <v>10751</v>
      </c>
      <c r="AY2937" t="s">
        <v>10751</v>
      </c>
      <c r="AZ2937" t="s">
        <v>10751</v>
      </c>
      <c r="BA2937" t="s">
        <v>10751</v>
      </c>
      <c r="BB2937" t="s">
        <v>10751</v>
      </c>
      <c r="BC2937" t="s">
        <v>10751</v>
      </c>
      <c r="BD2937" t="s">
        <v>10751</v>
      </c>
    </row>
  </sheetData>
  <autoFilter ref="A9:BD2937" xr:uid="{00000000-0009-0000-0000-000033000000}"/>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AL83"/>
  <sheetViews>
    <sheetView workbookViewId="0"/>
  </sheetViews>
  <sheetFormatPr defaultRowHeight="12.75"/>
  <cols>
    <col min="1" max="1" width="41.73046875" style="67" customWidth="1"/>
    <col min="2" max="32" width="8.86328125" style="67" hidden="1" customWidth="1"/>
    <col min="33" max="35" width="8.86328125" style="67" bestFit="1" customWidth="1"/>
    <col min="36" max="37" width="8.86328125" style="67" customWidth="1"/>
    <col min="38" max="245" width="9.1328125" style="67" customWidth="1"/>
    <col min="246" max="246" width="37.73046875" style="67" customWidth="1"/>
    <col min="247" max="273" width="12.1328125" style="67" customWidth="1"/>
    <col min="274" max="274" width="12.73046875" style="67" customWidth="1"/>
    <col min="275" max="276" width="9.1328125" style="67" customWidth="1"/>
    <col min="277" max="278" width="13.3984375" style="67" customWidth="1"/>
    <col min="279" max="279" width="13.86328125" style="67" customWidth="1"/>
    <col min="280" max="501" width="9.1328125" style="67" customWidth="1"/>
    <col min="502" max="502" width="37.73046875" style="67" customWidth="1"/>
    <col min="503" max="529" width="12.1328125" style="67" customWidth="1"/>
    <col min="530" max="530" width="12.73046875" style="67" customWidth="1"/>
    <col min="531" max="532" width="9.1328125" style="67" customWidth="1"/>
    <col min="533" max="534" width="13.3984375" style="67" customWidth="1"/>
    <col min="535" max="535" width="13.86328125" style="67" customWidth="1"/>
    <col min="536" max="757" width="9.1328125" style="67" customWidth="1"/>
    <col min="758" max="758" width="37.73046875" style="67" customWidth="1"/>
    <col min="759" max="785" width="12.1328125" style="67" customWidth="1"/>
    <col min="786" max="786" width="12.73046875" style="67" customWidth="1"/>
    <col min="787" max="788" width="9.1328125" style="67" customWidth="1"/>
    <col min="789" max="790" width="13.3984375" style="67" customWidth="1"/>
    <col min="791" max="791" width="13.86328125" style="67" customWidth="1"/>
    <col min="792" max="1013" width="9.1328125" style="67" customWidth="1"/>
    <col min="1014" max="1014" width="37.73046875" style="67" customWidth="1"/>
    <col min="1015" max="1041" width="12.1328125" style="67" customWidth="1"/>
    <col min="1042" max="1042" width="12.73046875" style="67" customWidth="1"/>
    <col min="1043" max="1044" width="9.1328125" style="67" customWidth="1"/>
    <col min="1045" max="1046" width="13.3984375" style="67" customWidth="1"/>
    <col min="1047" max="1047" width="13.86328125" style="67" customWidth="1"/>
    <col min="1048" max="1269" width="9.1328125" style="67" customWidth="1"/>
    <col min="1270" max="1270" width="37.73046875" style="67" customWidth="1"/>
    <col min="1271" max="1297" width="12.1328125" style="67" customWidth="1"/>
    <col min="1298" max="1298" width="12.73046875" style="67" customWidth="1"/>
    <col min="1299" max="1300" width="9.1328125" style="67" customWidth="1"/>
    <col min="1301" max="1302" width="13.3984375" style="67" customWidth="1"/>
    <col min="1303" max="1303" width="13.86328125" style="67" customWidth="1"/>
    <col min="1304" max="1525" width="9.1328125" style="67" customWidth="1"/>
    <col min="1526" max="1526" width="37.73046875" style="67" customWidth="1"/>
    <col min="1527" max="1553" width="12.1328125" style="67" customWidth="1"/>
    <col min="1554" max="1554" width="12.73046875" style="67" customWidth="1"/>
    <col min="1555" max="1556" width="9.1328125" style="67" customWidth="1"/>
    <col min="1557" max="1558" width="13.3984375" style="67" customWidth="1"/>
    <col min="1559" max="1559" width="13.86328125" style="67" customWidth="1"/>
    <col min="1560" max="1781" width="9.1328125" style="67" customWidth="1"/>
    <col min="1782" max="1782" width="37.73046875" style="67" customWidth="1"/>
    <col min="1783" max="1809" width="12.1328125" style="67" customWidth="1"/>
    <col min="1810" max="1810" width="12.73046875" style="67" customWidth="1"/>
    <col min="1811" max="1812" width="9.1328125" style="67" customWidth="1"/>
    <col min="1813" max="1814" width="13.3984375" style="67" customWidth="1"/>
    <col min="1815" max="1815" width="13.86328125" style="67" customWidth="1"/>
    <col min="1816" max="2037" width="9.1328125" style="67" customWidth="1"/>
    <col min="2038" max="2038" width="37.73046875" style="67" customWidth="1"/>
    <col min="2039" max="2065" width="12.1328125" style="67" customWidth="1"/>
    <col min="2066" max="2066" width="12.73046875" style="67" customWidth="1"/>
    <col min="2067" max="2068" width="9.1328125" style="67" customWidth="1"/>
    <col min="2069" max="2070" width="13.3984375" style="67" customWidth="1"/>
    <col min="2071" max="2071" width="13.86328125" style="67" customWidth="1"/>
    <col min="2072" max="2293" width="9.1328125" style="67" customWidth="1"/>
    <col min="2294" max="2294" width="37.73046875" style="67" customWidth="1"/>
    <col min="2295" max="2321" width="12.1328125" style="67" customWidth="1"/>
    <col min="2322" max="2322" width="12.73046875" style="67" customWidth="1"/>
    <col min="2323" max="2324" width="9.1328125" style="67" customWidth="1"/>
    <col min="2325" max="2326" width="13.3984375" style="67" customWidth="1"/>
    <col min="2327" max="2327" width="13.86328125" style="67" customWidth="1"/>
    <col min="2328" max="2549" width="9.1328125" style="67" customWidth="1"/>
    <col min="2550" max="2550" width="37.73046875" style="67" customWidth="1"/>
    <col min="2551" max="2577" width="12.1328125" style="67" customWidth="1"/>
    <col min="2578" max="2578" width="12.73046875" style="67" customWidth="1"/>
    <col min="2579" max="2580" width="9.1328125" style="67" customWidth="1"/>
    <col min="2581" max="2582" width="13.3984375" style="67" customWidth="1"/>
    <col min="2583" max="2583" width="13.86328125" style="67" customWidth="1"/>
    <col min="2584" max="2805" width="9.1328125" style="67" customWidth="1"/>
    <col min="2806" max="2806" width="37.73046875" style="67" customWidth="1"/>
    <col min="2807" max="2833" width="12.1328125" style="67" customWidth="1"/>
    <col min="2834" max="2834" width="12.73046875" style="67" customWidth="1"/>
    <col min="2835" max="2836" width="9.1328125" style="67" customWidth="1"/>
    <col min="2837" max="2838" width="13.3984375" style="67" customWidth="1"/>
    <col min="2839" max="2839" width="13.86328125" style="67" customWidth="1"/>
    <col min="2840" max="3061" width="9.1328125" style="67" customWidth="1"/>
    <col min="3062" max="3062" width="37.73046875" style="67" customWidth="1"/>
    <col min="3063" max="3089" width="12.1328125" style="67" customWidth="1"/>
    <col min="3090" max="3090" width="12.73046875" style="67" customWidth="1"/>
    <col min="3091" max="3092" width="9.1328125" style="67" customWidth="1"/>
    <col min="3093" max="3094" width="13.3984375" style="67" customWidth="1"/>
    <col min="3095" max="3095" width="13.86328125" style="67" customWidth="1"/>
    <col min="3096" max="3317" width="9.1328125" style="67" customWidth="1"/>
    <col min="3318" max="3318" width="37.73046875" style="67" customWidth="1"/>
    <col min="3319" max="3345" width="12.1328125" style="67" customWidth="1"/>
    <col min="3346" max="3346" width="12.73046875" style="67" customWidth="1"/>
    <col min="3347" max="3348" width="9.1328125" style="67" customWidth="1"/>
    <col min="3349" max="3350" width="13.3984375" style="67" customWidth="1"/>
    <col min="3351" max="3351" width="13.86328125" style="67" customWidth="1"/>
    <col min="3352" max="3573" width="9.1328125" style="67" customWidth="1"/>
    <col min="3574" max="3574" width="37.73046875" style="67" customWidth="1"/>
    <col min="3575" max="3601" width="12.1328125" style="67" customWidth="1"/>
    <col min="3602" max="3602" width="12.73046875" style="67" customWidth="1"/>
    <col min="3603" max="3604" width="9.1328125" style="67" customWidth="1"/>
    <col min="3605" max="3606" width="13.3984375" style="67" customWidth="1"/>
    <col min="3607" max="3607" width="13.86328125" style="67" customWidth="1"/>
    <col min="3608" max="3829" width="9.1328125" style="67" customWidth="1"/>
    <col min="3830" max="3830" width="37.73046875" style="67" customWidth="1"/>
    <col min="3831" max="3857" width="12.1328125" style="67" customWidth="1"/>
    <col min="3858" max="3858" width="12.73046875" style="67" customWidth="1"/>
    <col min="3859" max="3860" width="9.1328125" style="67" customWidth="1"/>
    <col min="3861" max="3862" width="13.3984375" style="67" customWidth="1"/>
    <col min="3863" max="3863" width="13.86328125" style="67" customWidth="1"/>
    <col min="3864" max="4085" width="9.1328125" style="67" customWidth="1"/>
    <col min="4086" max="4086" width="37.73046875" style="67" customWidth="1"/>
    <col min="4087" max="4113" width="12.1328125" style="67" customWidth="1"/>
    <col min="4114" max="4114" width="12.73046875" style="67" customWidth="1"/>
    <col min="4115" max="4116" width="9.1328125" style="67" customWidth="1"/>
    <col min="4117" max="4118" width="13.3984375" style="67" customWidth="1"/>
    <col min="4119" max="4119" width="13.86328125" style="67" customWidth="1"/>
    <col min="4120" max="4341" width="9.1328125" style="67" customWidth="1"/>
    <col min="4342" max="4342" width="37.73046875" style="67" customWidth="1"/>
    <col min="4343" max="4369" width="12.1328125" style="67" customWidth="1"/>
    <col min="4370" max="4370" width="12.73046875" style="67" customWidth="1"/>
    <col min="4371" max="4372" width="9.1328125" style="67" customWidth="1"/>
    <col min="4373" max="4374" width="13.3984375" style="67" customWidth="1"/>
    <col min="4375" max="4375" width="13.86328125" style="67" customWidth="1"/>
    <col min="4376" max="4597" width="9.1328125" style="67" customWidth="1"/>
    <col min="4598" max="4598" width="37.73046875" style="67" customWidth="1"/>
    <col min="4599" max="4625" width="12.1328125" style="67" customWidth="1"/>
    <col min="4626" max="4626" width="12.73046875" style="67" customWidth="1"/>
    <col min="4627" max="4628" width="9.1328125" style="67" customWidth="1"/>
    <col min="4629" max="4630" width="13.3984375" style="67" customWidth="1"/>
    <col min="4631" max="4631" width="13.86328125" style="67" customWidth="1"/>
    <col min="4632" max="4853" width="9.1328125" style="67" customWidth="1"/>
    <col min="4854" max="4854" width="37.73046875" style="67" customWidth="1"/>
    <col min="4855" max="4881" width="12.1328125" style="67" customWidth="1"/>
    <col min="4882" max="4882" width="12.73046875" style="67" customWidth="1"/>
    <col min="4883" max="4884" width="9.1328125" style="67" customWidth="1"/>
    <col min="4885" max="4886" width="13.3984375" style="67" customWidth="1"/>
    <col min="4887" max="4887" width="13.86328125" style="67" customWidth="1"/>
    <col min="4888" max="5109" width="9.1328125" style="67" customWidth="1"/>
    <col min="5110" max="5110" width="37.73046875" style="67" customWidth="1"/>
    <col min="5111" max="5137" width="12.1328125" style="67" customWidth="1"/>
    <col min="5138" max="5138" width="12.73046875" style="67" customWidth="1"/>
    <col min="5139" max="5140" width="9.1328125" style="67" customWidth="1"/>
    <col min="5141" max="5142" width="13.3984375" style="67" customWidth="1"/>
    <col min="5143" max="5143" width="13.86328125" style="67" customWidth="1"/>
    <col min="5144" max="5365" width="9.1328125" style="67" customWidth="1"/>
    <col min="5366" max="5366" width="37.73046875" style="67" customWidth="1"/>
    <col min="5367" max="5393" width="12.1328125" style="67" customWidth="1"/>
    <col min="5394" max="5394" width="12.73046875" style="67" customWidth="1"/>
    <col min="5395" max="5396" width="9.1328125" style="67" customWidth="1"/>
    <col min="5397" max="5398" width="13.3984375" style="67" customWidth="1"/>
    <col min="5399" max="5399" width="13.86328125" style="67" customWidth="1"/>
    <col min="5400" max="5621" width="9.1328125" style="67" customWidth="1"/>
    <col min="5622" max="5622" width="37.73046875" style="67" customWidth="1"/>
    <col min="5623" max="5649" width="12.1328125" style="67" customWidth="1"/>
    <col min="5650" max="5650" width="12.73046875" style="67" customWidth="1"/>
    <col min="5651" max="5652" width="9.1328125" style="67" customWidth="1"/>
    <col min="5653" max="5654" width="13.3984375" style="67" customWidth="1"/>
    <col min="5655" max="5655" width="13.86328125" style="67" customWidth="1"/>
    <col min="5656" max="5877" width="9.1328125" style="67" customWidth="1"/>
    <col min="5878" max="5878" width="37.73046875" style="67" customWidth="1"/>
    <col min="5879" max="5905" width="12.1328125" style="67" customWidth="1"/>
    <col min="5906" max="5906" width="12.73046875" style="67" customWidth="1"/>
    <col min="5907" max="5908" width="9.1328125" style="67" customWidth="1"/>
    <col min="5909" max="5910" width="13.3984375" style="67" customWidth="1"/>
    <col min="5911" max="5911" width="13.86328125" style="67" customWidth="1"/>
    <col min="5912" max="6133" width="9.1328125" style="67" customWidth="1"/>
    <col min="6134" max="6134" width="37.73046875" style="67" customWidth="1"/>
    <col min="6135" max="6161" width="12.1328125" style="67" customWidth="1"/>
    <col min="6162" max="6162" width="12.73046875" style="67" customWidth="1"/>
    <col min="6163" max="6164" width="9.1328125" style="67" customWidth="1"/>
    <col min="6165" max="6166" width="13.3984375" style="67" customWidth="1"/>
    <col min="6167" max="6167" width="13.86328125" style="67" customWidth="1"/>
    <col min="6168" max="6389" width="9.1328125" style="67" customWidth="1"/>
    <col min="6390" max="6390" width="37.73046875" style="67" customWidth="1"/>
    <col min="6391" max="6417" width="12.1328125" style="67" customWidth="1"/>
    <col min="6418" max="6418" width="12.73046875" style="67" customWidth="1"/>
    <col min="6419" max="6420" width="9.1328125" style="67" customWidth="1"/>
    <col min="6421" max="6422" width="13.3984375" style="67" customWidth="1"/>
    <col min="6423" max="6423" width="13.86328125" style="67" customWidth="1"/>
    <col min="6424" max="6645" width="9.1328125" style="67" customWidth="1"/>
    <col min="6646" max="6646" width="37.73046875" style="67" customWidth="1"/>
    <col min="6647" max="6673" width="12.1328125" style="67" customWidth="1"/>
    <col min="6674" max="6674" width="12.73046875" style="67" customWidth="1"/>
    <col min="6675" max="6676" width="9.1328125" style="67" customWidth="1"/>
    <col min="6677" max="6678" width="13.3984375" style="67" customWidth="1"/>
    <col min="6679" max="6679" width="13.86328125" style="67" customWidth="1"/>
    <col min="6680" max="6901" width="9.1328125" style="67" customWidth="1"/>
    <col min="6902" max="6902" width="37.73046875" style="67" customWidth="1"/>
    <col min="6903" max="6929" width="12.1328125" style="67" customWidth="1"/>
    <col min="6930" max="6930" width="12.73046875" style="67" customWidth="1"/>
    <col min="6931" max="6932" width="9.1328125" style="67" customWidth="1"/>
    <col min="6933" max="6934" width="13.3984375" style="67" customWidth="1"/>
    <col min="6935" max="6935" width="13.86328125" style="67" customWidth="1"/>
    <col min="6936" max="7157" width="9.1328125" style="67" customWidth="1"/>
    <col min="7158" max="7158" width="37.73046875" style="67" customWidth="1"/>
    <col min="7159" max="7185" width="12.1328125" style="67" customWidth="1"/>
    <col min="7186" max="7186" width="12.73046875" style="67" customWidth="1"/>
    <col min="7187" max="7188" width="9.1328125" style="67" customWidth="1"/>
    <col min="7189" max="7190" width="13.3984375" style="67" customWidth="1"/>
    <col min="7191" max="7191" width="13.86328125" style="67" customWidth="1"/>
    <col min="7192" max="7413" width="9.1328125" style="67" customWidth="1"/>
    <col min="7414" max="7414" width="37.73046875" style="67" customWidth="1"/>
    <col min="7415" max="7441" width="12.1328125" style="67" customWidth="1"/>
    <col min="7442" max="7442" width="12.73046875" style="67" customWidth="1"/>
    <col min="7443" max="7444" width="9.1328125" style="67" customWidth="1"/>
    <col min="7445" max="7446" width="13.3984375" style="67" customWidth="1"/>
    <col min="7447" max="7447" width="13.86328125" style="67" customWidth="1"/>
    <col min="7448" max="7669" width="9.1328125" style="67" customWidth="1"/>
    <col min="7670" max="7670" width="37.73046875" style="67" customWidth="1"/>
    <col min="7671" max="7697" width="12.1328125" style="67" customWidth="1"/>
    <col min="7698" max="7698" width="12.73046875" style="67" customWidth="1"/>
    <col min="7699" max="7700" width="9.1328125" style="67" customWidth="1"/>
    <col min="7701" max="7702" width="13.3984375" style="67" customWidth="1"/>
    <col min="7703" max="7703" width="13.86328125" style="67" customWidth="1"/>
    <col min="7704" max="7925" width="9.1328125" style="67" customWidth="1"/>
    <col min="7926" max="7926" width="37.73046875" style="67" customWidth="1"/>
    <col min="7927" max="7953" width="12.1328125" style="67" customWidth="1"/>
    <col min="7954" max="7954" width="12.73046875" style="67" customWidth="1"/>
    <col min="7955" max="7956" width="9.1328125" style="67" customWidth="1"/>
    <col min="7957" max="7958" width="13.3984375" style="67" customWidth="1"/>
    <col min="7959" max="7959" width="13.86328125" style="67" customWidth="1"/>
    <col min="7960" max="8181" width="9.1328125" style="67" customWidth="1"/>
    <col min="8182" max="8182" width="37.73046875" style="67" customWidth="1"/>
    <col min="8183" max="8209" width="12.1328125" style="67" customWidth="1"/>
    <col min="8210" max="8210" width="12.73046875" style="67" customWidth="1"/>
    <col min="8211" max="8212" width="9.1328125" style="67" customWidth="1"/>
    <col min="8213" max="8214" width="13.3984375" style="67" customWidth="1"/>
    <col min="8215" max="8215" width="13.86328125" style="67" customWidth="1"/>
    <col min="8216" max="8437" width="9.1328125" style="67" customWidth="1"/>
    <col min="8438" max="8438" width="37.73046875" style="67" customWidth="1"/>
    <col min="8439" max="8465" width="12.1328125" style="67" customWidth="1"/>
    <col min="8466" max="8466" width="12.73046875" style="67" customWidth="1"/>
    <col min="8467" max="8468" width="9.1328125" style="67" customWidth="1"/>
    <col min="8469" max="8470" width="13.3984375" style="67" customWidth="1"/>
    <col min="8471" max="8471" width="13.86328125" style="67" customWidth="1"/>
    <col min="8472" max="8693" width="9.1328125" style="67" customWidth="1"/>
    <col min="8694" max="8694" width="37.73046875" style="67" customWidth="1"/>
    <col min="8695" max="8721" width="12.1328125" style="67" customWidth="1"/>
    <col min="8722" max="8722" width="12.73046875" style="67" customWidth="1"/>
    <col min="8723" max="8724" width="9.1328125" style="67" customWidth="1"/>
    <col min="8725" max="8726" width="13.3984375" style="67" customWidth="1"/>
    <col min="8727" max="8727" width="13.86328125" style="67" customWidth="1"/>
    <col min="8728" max="8949" width="9.1328125" style="67" customWidth="1"/>
    <col min="8950" max="8950" width="37.73046875" style="67" customWidth="1"/>
    <col min="8951" max="8977" width="12.1328125" style="67" customWidth="1"/>
    <col min="8978" max="8978" width="12.73046875" style="67" customWidth="1"/>
    <col min="8979" max="8980" width="9.1328125" style="67" customWidth="1"/>
    <col min="8981" max="8982" width="13.3984375" style="67" customWidth="1"/>
    <col min="8983" max="8983" width="13.86328125" style="67" customWidth="1"/>
    <col min="8984" max="9205" width="9.1328125" style="67" customWidth="1"/>
    <col min="9206" max="9206" width="37.73046875" style="67" customWidth="1"/>
    <col min="9207" max="9233" width="12.1328125" style="67" customWidth="1"/>
    <col min="9234" max="9234" width="12.73046875" style="67" customWidth="1"/>
    <col min="9235" max="9236" width="9.1328125" style="67" customWidth="1"/>
    <col min="9237" max="9238" width="13.3984375" style="67" customWidth="1"/>
    <col min="9239" max="9239" width="13.86328125" style="67" customWidth="1"/>
    <col min="9240" max="9461" width="9.1328125" style="67" customWidth="1"/>
    <col min="9462" max="9462" width="37.73046875" style="67" customWidth="1"/>
    <col min="9463" max="9489" width="12.1328125" style="67" customWidth="1"/>
    <col min="9490" max="9490" width="12.73046875" style="67" customWidth="1"/>
    <col min="9491" max="9492" width="9.1328125" style="67" customWidth="1"/>
    <col min="9493" max="9494" width="13.3984375" style="67" customWidth="1"/>
    <col min="9495" max="9495" width="13.86328125" style="67" customWidth="1"/>
    <col min="9496" max="9717" width="9.1328125" style="67" customWidth="1"/>
    <col min="9718" max="9718" width="37.73046875" style="67" customWidth="1"/>
    <col min="9719" max="9745" width="12.1328125" style="67" customWidth="1"/>
    <col min="9746" max="9746" width="12.73046875" style="67" customWidth="1"/>
    <col min="9747" max="9748" width="9.1328125" style="67" customWidth="1"/>
    <col min="9749" max="9750" width="13.3984375" style="67" customWidth="1"/>
    <col min="9751" max="9751" width="13.86328125" style="67" customWidth="1"/>
    <col min="9752" max="9973" width="9.1328125" style="67" customWidth="1"/>
    <col min="9974" max="9974" width="37.73046875" style="67" customWidth="1"/>
    <col min="9975" max="10001" width="12.1328125" style="67" customWidth="1"/>
    <col min="10002" max="10002" width="12.73046875" style="67" customWidth="1"/>
    <col min="10003" max="10004" width="9.1328125" style="67" customWidth="1"/>
    <col min="10005" max="10006" width="13.3984375" style="67" customWidth="1"/>
    <col min="10007" max="10007" width="13.86328125" style="67" customWidth="1"/>
    <col min="10008" max="10229" width="9.1328125" style="67" customWidth="1"/>
    <col min="10230" max="10230" width="37.73046875" style="67" customWidth="1"/>
    <col min="10231" max="10257" width="12.1328125" style="67" customWidth="1"/>
    <col min="10258" max="10258" width="12.73046875" style="67" customWidth="1"/>
    <col min="10259" max="10260" width="9.1328125" style="67" customWidth="1"/>
    <col min="10261" max="10262" width="13.3984375" style="67" customWidth="1"/>
    <col min="10263" max="10263" width="13.86328125" style="67" customWidth="1"/>
    <col min="10264" max="10485" width="9.1328125" style="67" customWidth="1"/>
    <col min="10486" max="10486" width="37.73046875" style="67" customWidth="1"/>
    <col min="10487" max="10513" width="12.1328125" style="67" customWidth="1"/>
    <col min="10514" max="10514" width="12.73046875" style="67" customWidth="1"/>
    <col min="10515" max="10516" width="9.1328125" style="67" customWidth="1"/>
    <col min="10517" max="10518" width="13.3984375" style="67" customWidth="1"/>
    <col min="10519" max="10519" width="13.86328125" style="67" customWidth="1"/>
    <col min="10520" max="10741" width="9.1328125" style="67" customWidth="1"/>
    <col min="10742" max="10742" width="37.73046875" style="67" customWidth="1"/>
    <col min="10743" max="10769" width="12.1328125" style="67" customWidth="1"/>
    <col min="10770" max="10770" width="12.73046875" style="67" customWidth="1"/>
    <col min="10771" max="10772" width="9.1328125" style="67" customWidth="1"/>
    <col min="10773" max="10774" width="13.3984375" style="67" customWidth="1"/>
    <col min="10775" max="10775" width="13.86328125" style="67" customWidth="1"/>
    <col min="10776" max="10997" width="9.1328125" style="67" customWidth="1"/>
    <col min="10998" max="10998" width="37.73046875" style="67" customWidth="1"/>
    <col min="10999" max="11025" width="12.1328125" style="67" customWidth="1"/>
    <col min="11026" max="11026" width="12.73046875" style="67" customWidth="1"/>
    <col min="11027" max="11028" width="9.1328125" style="67" customWidth="1"/>
    <col min="11029" max="11030" width="13.3984375" style="67" customWidth="1"/>
    <col min="11031" max="11031" width="13.86328125" style="67" customWidth="1"/>
    <col min="11032" max="11253" width="9.1328125" style="67" customWidth="1"/>
    <col min="11254" max="11254" width="37.73046875" style="67" customWidth="1"/>
    <col min="11255" max="11281" width="12.1328125" style="67" customWidth="1"/>
    <col min="11282" max="11282" width="12.73046875" style="67" customWidth="1"/>
    <col min="11283" max="11284" width="9.1328125" style="67" customWidth="1"/>
    <col min="11285" max="11286" width="13.3984375" style="67" customWidth="1"/>
    <col min="11287" max="11287" width="13.86328125" style="67" customWidth="1"/>
    <col min="11288" max="11509" width="9.1328125" style="67" customWidth="1"/>
    <col min="11510" max="11510" width="37.73046875" style="67" customWidth="1"/>
    <col min="11511" max="11537" width="12.1328125" style="67" customWidth="1"/>
    <col min="11538" max="11538" width="12.73046875" style="67" customWidth="1"/>
    <col min="11539" max="11540" width="9.1328125" style="67" customWidth="1"/>
    <col min="11541" max="11542" width="13.3984375" style="67" customWidth="1"/>
    <col min="11543" max="11543" width="13.86328125" style="67" customWidth="1"/>
    <col min="11544" max="11765" width="9.1328125" style="67" customWidth="1"/>
    <col min="11766" max="11766" width="37.73046875" style="67" customWidth="1"/>
    <col min="11767" max="11793" width="12.1328125" style="67" customWidth="1"/>
    <col min="11794" max="11794" width="12.73046875" style="67" customWidth="1"/>
    <col min="11795" max="11796" width="9.1328125" style="67" customWidth="1"/>
    <col min="11797" max="11798" width="13.3984375" style="67" customWidth="1"/>
    <col min="11799" max="11799" width="13.86328125" style="67" customWidth="1"/>
    <col min="11800" max="12021" width="9.1328125" style="67" customWidth="1"/>
    <col min="12022" max="12022" width="37.73046875" style="67" customWidth="1"/>
    <col min="12023" max="12049" width="12.1328125" style="67" customWidth="1"/>
    <col min="12050" max="12050" width="12.73046875" style="67" customWidth="1"/>
    <col min="12051" max="12052" width="9.1328125" style="67" customWidth="1"/>
    <col min="12053" max="12054" width="13.3984375" style="67" customWidth="1"/>
    <col min="12055" max="12055" width="13.86328125" style="67" customWidth="1"/>
    <col min="12056" max="12277" width="9.1328125" style="67" customWidth="1"/>
    <col min="12278" max="12278" width="37.73046875" style="67" customWidth="1"/>
    <col min="12279" max="12305" width="12.1328125" style="67" customWidth="1"/>
    <col min="12306" max="12306" width="12.73046875" style="67" customWidth="1"/>
    <col min="12307" max="12308" width="9.1328125" style="67" customWidth="1"/>
    <col min="12309" max="12310" width="13.3984375" style="67" customWidth="1"/>
    <col min="12311" max="12311" width="13.86328125" style="67" customWidth="1"/>
    <col min="12312" max="12533" width="9.1328125" style="67" customWidth="1"/>
    <col min="12534" max="12534" width="37.73046875" style="67" customWidth="1"/>
    <col min="12535" max="12561" width="12.1328125" style="67" customWidth="1"/>
    <col min="12562" max="12562" width="12.73046875" style="67" customWidth="1"/>
    <col min="12563" max="12564" width="9.1328125" style="67" customWidth="1"/>
    <col min="12565" max="12566" width="13.3984375" style="67" customWidth="1"/>
    <col min="12567" max="12567" width="13.86328125" style="67" customWidth="1"/>
    <col min="12568" max="12789" width="9.1328125" style="67" customWidth="1"/>
    <col min="12790" max="12790" width="37.73046875" style="67" customWidth="1"/>
    <col min="12791" max="12817" width="12.1328125" style="67" customWidth="1"/>
    <col min="12818" max="12818" width="12.73046875" style="67" customWidth="1"/>
    <col min="12819" max="12820" width="9.1328125" style="67" customWidth="1"/>
    <col min="12821" max="12822" width="13.3984375" style="67" customWidth="1"/>
    <col min="12823" max="12823" width="13.86328125" style="67" customWidth="1"/>
    <col min="12824" max="13045" width="9.1328125" style="67" customWidth="1"/>
    <col min="13046" max="13046" width="37.73046875" style="67" customWidth="1"/>
    <col min="13047" max="13073" width="12.1328125" style="67" customWidth="1"/>
    <col min="13074" max="13074" width="12.73046875" style="67" customWidth="1"/>
    <col min="13075" max="13076" width="9.1328125" style="67" customWidth="1"/>
    <col min="13077" max="13078" width="13.3984375" style="67" customWidth="1"/>
    <col min="13079" max="13079" width="13.86328125" style="67" customWidth="1"/>
    <col min="13080" max="13301" width="9.1328125" style="67" customWidth="1"/>
    <col min="13302" max="13302" width="37.73046875" style="67" customWidth="1"/>
    <col min="13303" max="13329" width="12.1328125" style="67" customWidth="1"/>
    <col min="13330" max="13330" width="12.73046875" style="67" customWidth="1"/>
    <col min="13331" max="13332" width="9.1328125" style="67" customWidth="1"/>
    <col min="13333" max="13334" width="13.3984375" style="67" customWidth="1"/>
    <col min="13335" max="13335" width="13.86328125" style="67" customWidth="1"/>
    <col min="13336" max="13557" width="9.1328125" style="67" customWidth="1"/>
    <col min="13558" max="13558" width="37.73046875" style="67" customWidth="1"/>
    <col min="13559" max="13585" width="12.1328125" style="67" customWidth="1"/>
    <col min="13586" max="13586" width="12.73046875" style="67" customWidth="1"/>
    <col min="13587" max="13588" width="9.1328125" style="67" customWidth="1"/>
    <col min="13589" max="13590" width="13.3984375" style="67" customWidth="1"/>
    <col min="13591" max="13591" width="13.86328125" style="67" customWidth="1"/>
    <col min="13592" max="13813" width="9.1328125" style="67" customWidth="1"/>
    <col min="13814" max="13814" width="37.73046875" style="67" customWidth="1"/>
    <col min="13815" max="13841" width="12.1328125" style="67" customWidth="1"/>
    <col min="13842" max="13842" width="12.73046875" style="67" customWidth="1"/>
    <col min="13843" max="13844" width="9.1328125" style="67" customWidth="1"/>
    <col min="13845" max="13846" width="13.3984375" style="67" customWidth="1"/>
    <col min="13847" max="13847" width="13.86328125" style="67" customWidth="1"/>
    <col min="13848" max="14069" width="9.1328125" style="67" customWidth="1"/>
    <col min="14070" max="14070" width="37.73046875" style="67" customWidth="1"/>
    <col min="14071" max="14097" width="12.1328125" style="67" customWidth="1"/>
    <col min="14098" max="14098" width="12.73046875" style="67" customWidth="1"/>
    <col min="14099" max="14100" width="9.1328125" style="67" customWidth="1"/>
    <col min="14101" max="14102" width="13.3984375" style="67" customWidth="1"/>
    <col min="14103" max="14103" width="13.86328125" style="67" customWidth="1"/>
    <col min="14104" max="14325" width="9.1328125" style="67" customWidth="1"/>
    <col min="14326" max="14326" width="37.73046875" style="67" customWidth="1"/>
    <col min="14327" max="14353" width="12.1328125" style="67" customWidth="1"/>
    <col min="14354" max="14354" width="12.73046875" style="67" customWidth="1"/>
    <col min="14355" max="14356" width="9.1328125" style="67" customWidth="1"/>
    <col min="14357" max="14358" width="13.3984375" style="67" customWidth="1"/>
    <col min="14359" max="14359" width="13.86328125" style="67" customWidth="1"/>
    <col min="14360" max="14581" width="9.1328125" style="67" customWidth="1"/>
    <col min="14582" max="14582" width="37.73046875" style="67" customWidth="1"/>
    <col min="14583" max="14609" width="12.1328125" style="67" customWidth="1"/>
    <col min="14610" max="14610" width="12.73046875" style="67" customWidth="1"/>
    <col min="14611" max="14612" width="9.1328125" style="67" customWidth="1"/>
    <col min="14613" max="14614" width="13.3984375" style="67" customWidth="1"/>
    <col min="14615" max="14615" width="13.86328125" style="67" customWidth="1"/>
    <col min="14616" max="14837" width="9.1328125" style="67" customWidth="1"/>
    <col min="14838" max="14838" width="37.73046875" style="67" customWidth="1"/>
    <col min="14839" max="14865" width="12.1328125" style="67" customWidth="1"/>
    <col min="14866" max="14866" width="12.73046875" style="67" customWidth="1"/>
    <col min="14867" max="14868" width="9.1328125" style="67" customWidth="1"/>
    <col min="14869" max="14870" width="13.3984375" style="67" customWidth="1"/>
    <col min="14871" max="14871" width="13.86328125" style="67" customWidth="1"/>
    <col min="14872" max="15093" width="9.1328125" style="67" customWidth="1"/>
    <col min="15094" max="15094" width="37.73046875" style="67" customWidth="1"/>
    <col min="15095" max="15121" width="12.1328125" style="67" customWidth="1"/>
    <col min="15122" max="15122" width="12.73046875" style="67" customWidth="1"/>
    <col min="15123" max="15124" width="9.1328125" style="67" customWidth="1"/>
    <col min="15125" max="15126" width="13.3984375" style="67" customWidth="1"/>
    <col min="15127" max="15127" width="13.86328125" style="67" customWidth="1"/>
    <col min="15128" max="15349" width="9.1328125" style="67" customWidth="1"/>
    <col min="15350" max="15350" width="37.73046875" style="67" customWidth="1"/>
    <col min="15351" max="15377" width="12.1328125" style="67" customWidth="1"/>
    <col min="15378" max="15378" width="12.73046875" style="67" customWidth="1"/>
    <col min="15379" max="15380" width="9.1328125" style="67" customWidth="1"/>
    <col min="15381" max="15382" width="13.3984375" style="67" customWidth="1"/>
    <col min="15383" max="15383" width="13.86328125" style="67" customWidth="1"/>
    <col min="15384" max="15605" width="9.1328125" style="67" customWidth="1"/>
    <col min="15606" max="15606" width="37.73046875" style="67" customWidth="1"/>
    <col min="15607" max="15633" width="12.1328125" style="67" customWidth="1"/>
    <col min="15634" max="15634" width="12.73046875" style="67" customWidth="1"/>
    <col min="15635" max="15636" width="9.1328125" style="67" customWidth="1"/>
    <col min="15637" max="15638" width="13.3984375" style="67" customWidth="1"/>
    <col min="15639" max="15639" width="13.86328125" style="67" customWidth="1"/>
    <col min="15640" max="15861" width="9.1328125" style="67" customWidth="1"/>
    <col min="15862" max="15862" width="37.73046875" style="67" customWidth="1"/>
    <col min="15863" max="15889" width="12.1328125" style="67" customWidth="1"/>
    <col min="15890" max="15890" width="12.73046875" style="67" customWidth="1"/>
    <col min="15891" max="15892" width="9.1328125" style="67" customWidth="1"/>
    <col min="15893" max="15894" width="13.3984375" style="67" customWidth="1"/>
    <col min="15895" max="15895" width="13.86328125" style="67" customWidth="1"/>
    <col min="15896" max="16117" width="9.1328125" style="67" customWidth="1"/>
    <col min="16118" max="16118" width="37.73046875" style="67" customWidth="1"/>
    <col min="16119" max="16145" width="12.1328125" style="67" customWidth="1"/>
    <col min="16146" max="16146" width="12.73046875" style="67" customWidth="1"/>
    <col min="16147" max="16148" width="9.1328125" style="67" customWidth="1"/>
    <col min="16149" max="16150" width="13.3984375" style="67" customWidth="1"/>
    <col min="16151" max="16151" width="13.86328125" style="67" customWidth="1"/>
    <col min="16152" max="16384" width="9.1328125" style="67" customWidth="1"/>
  </cols>
  <sheetData>
    <row r="1" spans="1:38" s="49" customFormat="1" ht="16.5" customHeight="1" thickBot="1">
      <c r="A1" s="48" t="s">
        <v>10757</v>
      </c>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c r="AF1" s="48"/>
      <c r="AG1" s="48"/>
      <c r="AH1" s="48"/>
      <c r="AI1" s="48"/>
      <c r="AJ1" s="48"/>
      <c r="AK1" s="48"/>
    </row>
    <row r="2" spans="1:38" s="53" customFormat="1" ht="16.5" customHeight="1">
      <c r="A2" s="50"/>
      <c r="B2" s="51">
        <v>1960</v>
      </c>
      <c r="C2" s="51">
        <v>1965</v>
      </c>
      <c r="D2" s="51">
        <v>1970</v>
      </c>
      <c r="E2" s="51">
        <v>1975</v>
      </c>
      <c r="F2" s="51">
        <v>1980</v>
      </c>
      <c r="G2" s="51">
        <v>1985</v>
      </c>
      <c r="H2" s="51">
        <v>1990</v>
      </c>
      <c r="I2" s="51">
        <v>1991</v>
      </c>
      <c r="J2" s="51">
        <v>1992</v>
      </c>
      <c r="K2" s="51">
        <v>1993</v>
      </c>
      <c r="L2" s="51">
        <v>1994</v>
      </c>
      <c r="M2" s="51">
        <v>1995</v>
      </c>
      <c r="N2" s="51">
        <v>1996</v>
      </c>
      <c r="O2" s="51">
        <v>1997</v>
      </c>
      <c r="P2" s="51">
        <v>1998</v>
      </c>
      <c r="Q2" s="51">
        <v>1999</v>
      </c>
      <c r="R2" s="51">
        <v>2000</v>
      </c>
      <c r="S2" s="51">
        <v>2001</v>
      </c>
      <c r="T2" s="50">
        <v>2002</v>
      </c>
      <c r="U2" s="50">
        <v>2003</v>
      </c>
      <c r="V2" s="52">
        <v>2004</v>
      </c>
      <c r="W2" s="50">
        <v>2005</v>
      </c>
      <c r="X2" s="50">
        <v>2006</v>
      </c>
      <c r="Y2" s="50">
        <v>2007</v>
      </c>
      <c r="Z2" s="50">
        <v>2008</v>
      </c>
      <c r="AA2" s="50">
        <v>2009</v>
      </c>
      <c r="AB2" s="50">
        <v>2010</v>
      </c>
      <c r="AC2" s="51">
        <v>2011</v>
      </c>
      <c r="AD2" s="51">
        <v>2012</v>
      </c>
      <c r="AE2" s="50">
        <v>2013</v>
      </c>
      <c r="AF2" s="51">
        <v>2014</v>
      </c>
      <c r="AG2" s="51">
        <v>2015</v>
      </c>
      <c r="AH2" s="51">
        <v>2016</v>
      </c>
      <c r="AI2" s="51">
        <v>2017</v>
      </c>
      <c r="AJ2" s="51">
        <v>2018</v>
      </c>
      <c r="AK2" s="51">
        <v>2019</v>
      </c>
    </row>
    <row r="3" spans="1:38" s="58" customFormat="1" ht="16.5" customHeight="1">
      <c r="A3" s="11" t="s">
        <v>355</v>
      </c>
      <c r="B3" s="54"/>
      <c r="C3" s="54"/>
      <c r="D3" s="54"/>
      <c r="E3" s="55"/>
      <c r="F3" s="55"/>
      <c r="G3" s="56"/>
      <c r="H3" s="56"/>
      <c r="I3" s="56"/>
      <c r="J3" s="56"/>
      <c r="K3" s="56"/>
      <c r="L3" s="56"/>
      <c r="M3" s="56"/>
      <c r="N3" s="56"/>
      <c r="O3" s="56"/>
      <c r="P3" s="56"/>
      <c r="Q3" s="56"/>
      <c r="R3" s="56"/>
      <c r="S3" s="54"/>
      <c r="T3" s="56"/>
      <c r="U3" s="56"/>
      <c r="V3" s="56"/>
      <c r="W3" s="56"/>
      <c r="X3" s="56"/>
      <c r="Y3" s="56"/>
      <c r="Z3" s="56"/>
      <c r="AA3" s="54"/>
      <c r="AB3" s="54"/>
      <c r="AC3" s="54"/>
      <c r="AD3" s="54"/>
      <c r="AE3" s="57"/>
      <c r="AF3" s="57"/>
      <c r="AG3" s="57"/>
      <c r="AH3" s="57"/>
      <c r="AI3" s="57"/>
      <c r="AJ3" s="57"/>
      <c r="AK3" s="57"/>
    </row>
    <row r="4" spans="1:38" s="58" customFormat="1" ht="16.5" customHeight="1">
      <c r="A4" s="9" t="s">
        <v>10758</v>
      </c>
      <c r="B4" s="59">
        <v>31099</v>
      </c>
      <c r="C4" s="59">
        <v>53226</v>
      </c>
      <c r="D4" s="59">
        <v>108442</v>
      </c>
      <c r="E4" s="60">
        <v>119591.474</v>
      </c>
      <c r="F4" s="60">
        <v>190765.929</v>
      </c>
      <c r="G4" s="60">
        <v>275863.54700000002</v>
      </c>
      <c r="H4" s="60">
        <v>337215.22553599998</v>
      </c>
      <c r="I4" s="60">
        <v>329787.96750099998</v>
      </c>
      <c r="J4" s="60">
        <v>345019.61278099997</v>
      </c>
      <c r="K4" s="60">
        <v>351096.458323</v>
      </c>
      <c r="L4" s="60">
        <v>376873.402328</v>
      </c>
      <c r="M4" s="60">
        <v>391593.82941200002</v>
      </c>
      <c r="N4" s="60">
        <v>419281.55251800001</v>
      </c>
      <c r="O4" s="60">
        <v>439262.67014</v>
      </c>
      <c r="P4" s="60">
        <v>449103.79910300003</v>
      </c>
      <c r="Q4" s="60">
        <v>473081.98319599999</v>
      </c>
      <c r="R4" s="60">
        <v>500431.77514500002</v>
      </c>
      <c r="S4" s="60">
        <v>473591.64681000001</v>
      </c>
      <c r="T4" s="60">
        <v>472190.76637199998</v>
      </c>
      <c r="U4" s="60">
        <v>497648.14399399998</v>
      </c>
      <c r="V4" s="60">
        <v>547931.15319800004</v>
      </c>
      <c r="W4" s="60">
        <v>572868.82004599995</v>
      </c>
      <c r="X4" s="60">
        <v>576823.04937200004</v>
      </c>
      <c r="Y4" s="60">
        <v>594614.09036200005</v>
      </c>
      <c r="Z4" s="60">
        <v>570089.94696500001</v>
      </c>
      <c r="AA4" s="60">
        <v>540693.68270899996</v>
      </c>
      <c r="AB4" s="60">
        <v>554710.522322</v>
      </c>
      <c r="AC4" s="60">
        <v>565613.64535799995</v>
      </c>
      <c r="AD4" s="60">
        <v>570438.230553</v>
      </c>
      <c r="AE4" s="60">
        <v>579461.44977599999</v>
      </c>
      <c r="AF4" s="60">
        <v>597005.00355200004</v>
      </c>
      <c r="AG4" s="60">
        <v>632154.82412700006</v>
      </c>
      <c r="AH4" s="60">
        <v>661477.92748199997</v>
      </c>
      <c r="AI4" s="60">
        <v>685472.464806</v>
      </c>
      <c r="AJ4" s="60">
        <v>722415.33364099998</v>
      </c>
      <c r="AK4" s="60">
        <v>754303.24246600003</v>
      </c>
    </row>
    <row r="5" spans="1:38" s="58" customFormat="1" ht="16.5" customHeight="1">
      <c r="A5" s="9" t="s">
        <v>10759</v>
      </c>
      <c r="B5" s="61">
        <v>2300</v>
      </c>
      <c r="C5" s="59" t="s">
        <v>10760</v>
      </c>
      <c r="D5" s="61">
        <v>9100</v>
      </c>
      <c r="E5" s="59" t="s">
        <v>10760</v>
      </c>
      <c r="F5" s="61">
        <v>14700</v>
      </c>
      <c r="G5" s="59" t="s">
        <v>10760</v>
      </c>
      <c r="H5" s="61">
        <v>13000</v>
      </c>
      <c r="I5" s="59" t="s">
        <v>10760</v>
      </c>
      <c r="J5" s="59" t="s">
        <v>10760</v>
      </c>
      <c r="K5" s="59" t="s">
        <v>10760</v>
      </c>
      <c r="L5" s="59" t="s">
        <v>10760</v>
      </c>
      <c r="M5" s="61">
        <v>10800</v>
      </c>
      <c r="N5" s="61">
        <v>12000</v>
      </c>
      <c r="O5" s="61">
        <v>12500</v>
      </c>
      <c r="P5" s="61">
        <v>13100</v>
      </c>
      <c r="Q5" s="61">
        <v>14100</v>
      </c>
      <c r="R5" s="61">
        <v>15200</v>
      </c>
      <c r="S5" s="61">
        <v>15900</v>
      </c>
      <c r="T5" s="60" t="s">
        <v>10761</v>
      </c>
      <c r="U5" s="60" t="s">
        <v>10761</v>
      </c>
      <c r="V5" s="60" t="s">
        <v>10761</v>
      </c>
      <c r="W5" s="60" t="s">
        <v>10761</v>
      </c>
      <c r="X5" s="60" t="s">
        <v>10761</v>
      </c>
      <c r="Y5" s="60" t="s">
        <v>10761</v>
      </c>
      <c r="Z5" s="60" t="s">
        <v>10761</v>
      </c>
      <c r="AA5" s="60" t="s">
        <v>10761</v>
      </c>
      <c r="AB5" s="60" t="s">
        <v>10761</v>
      </c>
      <c r="AC5" s="60" t="s">
        <v>10761</v>
      </c>
      <c r="AD5" s="60" t="s">
        <v>10761</v>
      </c>
      <c r="AE5" s="60" t="s">
        <v>10761</v>
      </c>
      <c r="AF5" s="60" t="s">
        <v>10761</v>
      </c>
      <c r="AG5" s="60" t="s">
        <v>10761</v>
      </c>
      <c r="AH5" s="60" t="s">
        <v>10761</v>
      </c>
      <c r="AI5" s="60" t="s">
        <v>10761</v>
      </c>
      <c r="AJ5" s="60" t="s">
        <v>10761</v>
      </c>
      <c r="AK5" s="60" t="s">
        <v>10761</v>
      </c>
    </row>
    <row r="6" spans="1:38" s="58" customFormat="1" ht="16.5" customHeight="1">
      <c r="A6" s="62" t="s">
        <v>10762</v>
      </c>
      <c r="B6" s="63">
        <v>1272078.3999999999</v>
      </c>
      <c r="C6" s="63">
        <v>1555237.28</v>
      </c>
      <c r="D6" s="63">
        <v>2042002.28</v>
      </c>
      <c r="E6" s="63">
        <v>2404954.4</v>
      </c>
      <c r="F6" s="63">
        <v>2653510.21</v>
      </c>
      <c r="G6" s="63">
        <v>2991120.8</v>
      </c>
      <c r="H6" s="63">
        <v>3539602.56</v>
      </c>
      <c r="I6" s="63">
        <v>3578582.44</v>
      </c>
      <c r="J6" s="63">
        <v>3676688.44</v>
      </c>
      <c r="K6" s="63">
        <v>3747067.87</v>
      </c>
      <c r="L6" s="63">
        <v>3939875</v>
      </c>
      <c r="M6" s="63">
        <v>3848458</v>
      </c>
      <c r="N6" s="63">
        <v>3951008.7272999999</v>
      </c>
      <c r="O6" s="63">
        <v>4071136.5328719998</v>
      </c>
      <c r="P6" s="63">
        <v>4182066.2400156059</v>
      </c>
      <c r="Q6" s="63">
        <v>4285299.4390774053</v>
      </c>
      <c r="R6" s="63">
        <v>4370488.7148582162</v>
      </c>
      <c r="S6" s="63">
        <v>4623397.8260386921</v>
      </c>
      <c r="T6" s="63">
        <v>4646520.9849062953</v>
      </c>
      <c r="U6" s="63">
        <v>4701825.0032426612</v>
      </c>
      <c r="V6" s="63">
        <v>4824654.4447763506</v>
      </c>
      <c r="W6" s="56">
        <v>4867608.4897589097</v>
      </c>
      <c r="X6" s="56">
        <v>4908058.8374757646</v>
      </c>
      <c r="Y6" s="56">
        <v>4959766.7012</v>
      </c>
      <c r="Z6" s="56">
        <v>4900171</v>
      </c>
      <c r="AA6" s="56">
        <v>5000591.8959189998</v>
      </c>
      <c r="AB6" s="56">
        <v>5009805.5620214241</v>
      </c>
      <c r="AC6" s="56">
        <v>4997049.3066988336</v>
      </c>
      <c r="AD6" s="56">
        <v>5046332.4132198002</v>
      </c>
      <c r="AE6" s="56">
        <v>5083123.4649372874</v>
      </c>
      <c r="AF6" s="56">
        <v>5158160.8548277542</v>
      </c>
      <c r="AG6" s="56">
        <v>5282710.2500658771</v>
      </c>
      <c r="AH6" s="56">
        <v>5411827.6229987517</v>
      </c>
      <c r="AI6" s="56">
        <v>5482189.7570441701</v>
      </c>
      <c r="AJ6" s="56">
        <v>5545845.3035232006</v>
      </c>
      <c r="AK6" s="56">
        <v>5579125.9722718718</v>
      </c>
    </row>
    <row r="7" spans="1:38" s="58" customFormat="1" ht="16.5" customHeight="1">
      <c r="A7" s="10" t="s">
        <v>10763</v>
      </c>
      <c r="B7" s="60">
        <v>1144673.3999999999</v>
      </c>
      <c r="C7" s="60">
        <v>1394803.28</v>
      </c>
      <c r="D7" s="60">
        <v>1750897</v>
      </c>
      <c r="E7" s="60">
        <v>1954165.5</v>
      </c>
      <c r="F7" s="60">
        <v>2011988.76</v>
      </c>
      <c r="G7" s="60">
        <v>2094620.64</v>
      </c>
      <c r="H7" s="60">
        <v>2281390.92</v>
      </c>
      <c r="I7" s="60">
        <v>2200259.7000000002</v>
      </c>
      <c r="J7" s="60">
        <v>2208226.09</v>
      </c>
      <c r="K7" s="60">
        <v>2213281.4900000002</v>
      </c>
      <c r="L7" s="60">
        <v>2756223</v>
      </c>
      <c r="M7" s="60">
        <v>2286887</v>
      </c>
      <c r="N7" s="60">
        <v>2337068</v>
      </c>
      <c r="O7" s="60">
        <v>2389065</v>
      </c>
      <c r="P7" s="60">
        <v>2463828.420042248</v>
      </c>
      <c r="Q7" s="60">
        <v>2495140.3026243281</v>
      </c>
      <c r="R7" s="60">
        <v>2544457.3524414399</v>
      </c>
      <c r="S7" s="60">
        <v>2556481.2400000002</v>
      </c>
      <c r="T7" s="60">
        <v>2620388.92</v>
      </c>
      <c r="U7" s="60">
        <v>2641885.0920744999</v>
      </c>
      <c r="V7" s="60">
        <v>2685826.6531088972</v>
      </c>
      <c r="W7" s="60">
        <v>2699304.6428176579</v>
      </c>
      <c r="X7" s="60">
        <v>2671044.2305259039</v>
      </c>
      <c r="Y7" s="60">
        <v>3324977</v>
      </c>
      <c r="Z7" s="60">
        <v>3199116</v>
      </c>
      <c r="AA7" s="60">
        <v>3413875</v>
      </c>
      <c r="AB7" s="60">
        <v>3429995.6410861239</v>
      </c>
      <c r="AC7" s="60">
        <v>3464405.2296386859</v>
      </c>
      <c r="AD7" s="60">
        <v>3490438.2857423411</v>
      </c>
      <c r="AE7" s="60">
        <v>3507723.097311466</v>
      </c>
      <c r="AF7" s="60">
        <v>3502000.6903627221</v>
      </c>
      <c r="AG7" s="60">
        <v>3628378.8815517379</v>
      </c>
      <c r="AH7" s="60">
        <v>3699794.4380078609</v>
      </c>
      <c r="AI7" s="60">
        <v>3709919.1961312541</v>
      </c>
      <c r="AJ7" s="60">
        <v>3729610.234329388</v>
      </c>
      <c r="AK7" s="60">
        <v>3765896.0121443858</v>
      </c>
    </row>
    <row r="8" spans="1:38" s="58" customFormat="1" ht="16.5" customHeight="1">
      <c r="A8" s="10" t="s">
        <v>10764</v>
      </c>
      <c r="B8" s="59" t="s">
        <v>10760</v>
      </c>
      <c r="C8" s="64" t="s">
        <v>10760</v>
      </c>
      <c r="D8" s="59">
        <v>3276.9</v>
      </c>
      <c r="E8" s="59">
        <v>6191.9</v>
      </c>
      <c r="F8" s="59">
        <v>12256.8</v>
      </c>
      <c r="G8" s="59">
        <v>11811.8</v>
      </c>
      <c r="H8" s="59">
        <v>12424.1</v>
      </c>
      <c r="I8" s="59">
        <v>11656.06</v>
      </c>
      <c r="J8" s="59">
        <v>11946.25</v>
      </c>
      <c r="K8" s="59">
        <v>12184.38</v>
      </c>
      <c r="L8" s="60">
        <v>11264</v>
      </c>
      <c r="M8" s="60">
        <v>10777</v>
      </c>
      <c r="N8" s="60">
        <v>10912</v>
      </c>
      <c r="O8" s="60">
        <v>11089</v>
      </c>
      <c r="P8" s="60">
        <v>11311.19799623053</v>
      </c>
      <c r="Q8" s="60">
        <v>11642.29501041563</v>
      </c>
      <c r="R8" s="60">
        <v>11515.79615117548</v>
      </c>
      <c r="S8" s="60">
        <v>11759.58</v>
      </c>
      <c r="T8" s="60">
        <v>12131.04</v>
      </c>
      <c r="U8" s="60">
        <v>12162.99980024194</v>
      </c>
      <c r="V8" s="60">
        <v>12855.361903711801</v>
      </c>
      <c r="W8" s="60">
        <v>13276.957048550579</v>
      </c>
      <c r="X8" s="60">
        <v>15302.837710775921</v>
      </c>
      <c r="Y8" s="60">
        <v>27173</v>
      </c>
      <c r="Z8" s="60">
        <v>26430</v>
      </c>
      <c r="AA8" s="60">
        <v>24162</v>
      </c>
      <c r="AB8" s="60">
        <v>21482.71562323636</v>
      </c>
      <c r="AC8" s="60">
        <v>21516.752486125952</v>
      </c>
      <c r="AD8" s="60">
        <v>24815.916143547369</v>
      </c>
      <c r="AE8" s="60">
        <v>23633.293571165999</v>
      </c>
      <c r="AF8" s="60">
        <v>23173.173385423499</v>
      </c>
      <c r="AG8" s="60">
        <v>22751.532128664399</v>
      </c>
      <c r="AH8" s="60">
        <v>23725.111955421391</v>
      </c>
      <c r="AI8" s="60">
        <v>23381.622003386128</v>
      </c>
      <c r="AJ8" s="60">
        <v>23296.76856786057</v>
      </c>
      <c r="AK8" s="60">
        <v>22846.37347519381</v>
      </c>
    </row>
    <row r="9" spans="1:38" s="58" customFormat="1" ht="16.5" customHeight="1">
      <c r="A9" s="10" t="s">
        <v>10765</v>
      </c>
      <c r="B9" s="59" t="s">
        <v>10760</v>
      </c>
      <c r="C9" s="59" t="s">
        <v>10760</v>
      </c>
      <c r="D9" s="59">
        <v>225613.38</v>
      </c>
      <c r="E9" s="59">
        <v>363267</v>
      </c>
      <c r="F9" s="59">
        <v>520773.65</v>
      </c>
      <c r="G9" s="59">
        <v>688091.36</v>
      </c>
      <c r="H9" s="59">
        <v>999753.54</v>
      </c>
      <c r="I9" s="59">
        <v>1116957.68</v>
      </c>
      <c r="J9" s="59">
        <v>1201667.1000000001</v>
      </c>
      <c r="K9" s="59">
        <v>1252860</v>
      </c>
      <c r="L9" s="60">
        <v>885897</v>
      </c>
      <c r="M9" s="60">
        <v>1256146</v>
      </c>
      <c r="N9" s="60">
        <v>1298299</v>
      </c>
      <c r="O9" s="60">
        <v>1352675</v>
      </c>
      <c r="P9" s="60">
        <v>1380557.2397938729</v>
      </c>
      <c r="Q9" s="60">
        <v>1432782.3794077849</v>
      </c>
      <c r="R9" s="60">
        <v>1467663.799149916</v>
      </c>
      <c r="S9" s="60">
        <v>1678852.559588542</v>
      </c>
      <c r="T9" s="60">
        <v>1674791.8930520001</v>
      </c>
      <c r="U9" s="60">
        <v>1706102.912463947</v>
      </c>
      <c r="V9" s="60">
        <v>1780771.1384466069</v>
      </c>
      <c r="W9" s="60">
        <v>1804848.0064037021</v>
      </c>
      <c r="X9" s="60">
        <v>1876689.847532914</v>
      </c>
      <c r="Y9" s="60">
        <v>1017007</v>
      </c>
      <c r="Z9" s="60">
        <v>1049667</v>
      </c>
      <c r="AA9" s="60">
        <v>991383</v>
      </c>
      <c r="AB9" s="60">
        <v>1001455.72770592</v>
      </c>
      <c r="AC9" s="60">
        <v>972382.44726826402</v>
      </c>
      <c r="AD9" s="60">
        <v>970669.41516661318</v>
      </c>
      <c r="AE9" s="60">
        <v>977476.62107445241</v>
      </c>
      <c r="AF9" s="60">
        <v>1037129.086196658</v>
      </c>
      <c r="AG9" s="60">
        <v>1028773.684001882</v>
      </c>
      <c r="AH9" s="60">
        <v>1075233.5052042799</v>
      </c>
      <c r="AI9" s="60">
        <v>1106303.445420448</v>
      </c>
      <c r="AJ9" s="60">
        <v>1119644.0825954301</v>
      </c>
      <c r="AK9" s="60">
        <v>1128488.8887035879</v>
      </c>
    </row>
    <row r="10" spans="1:38" s="58" customFormat="1" ht="16.5" customHeight="1">
      <c r="A10" s="9" t="s">
        <v>10766</v>
      </c>
      <c r="B10" s="59">
        <v>98551</v>
      </c>
      <c r="C10" s="59">
        <v>128769</v>
      </c>
      <c r="D10" s="59">
        <v>27081</v>
      </c>
      <c r="E10" s="59">
        <v>34606</v>
      </c>
      <c r="F10" s="59">
        <v>39813</v>
      </c>
      <c r="G10" s="59">
        <v>45441</v>
      </c>
      <c r="H10" s="59">
        <v>51901</v>
      </c>
      <c r="I10" s="59">
        <v>52898</v>
      </c>
      <c r="J10" s="59">
        <v>53874</v>
      </c>
      <c r="K10" s="59">
        <v>56772</v>
      </c>
      <c r="L10" s="60">
        <v>61284</v>
      </c>
      <c r="M10" s="60">
        <v>62705</v>
      </c>
      <c r="N10" s="60">
        <v>64072</v>
      </c>
      <c r="O10" s="60">
        <v>66893</v>
      </c>
      <c r="P10" s="60">
        <v>68021</v>
      </c>
      <c r="Q10" s="60">
        <v>70311</v>
      </c>
      <c r="R10" s="60">
        <v>70500</v>
      </c>
      <c r="S10" s="60">
        <v>85488.639999999999</v>
      </c>
      <c r="T10" s="60">
        <v>75866</v>
      </c>
      <c r="U10" s="60">
        <v>77756.625026012029</v>
      </c>
      <c r="V10" s="60">
        <v>78441.001270563196</v>
      </c>
      <c r="W10" s="60">
        <v>78495.659525951312</v>
      </c>
      <c r="X10" s="60">
        <v>80344.221164056842</v>
      </c>
      <c r="Y10" s="60">
        <v>119979</v>
      </c>
      <c r="Z10" s="60">
        <v>126855</v>
      </c>
      <c r="AA10" s="60">
        <v>120207</v>
      </c>
      <c r="AB10" s="60">
        <v>110738.2452064016</v>
      </c>
      <c r="AC10" s="60">
        <v>103803.0302729814</v>
      </c>
      <c r="AD10" s="60">
        <v>105605.2225970268</v>
      </c>
      <c r="AE10" s="60">
        <v>106581.5789048788</v>
      </c>
      <c r="AF10" s="60">
        <v>109301.40619692919</v>
      </c>
      <c r="AG10" s="60">
        <v>109597.3184496071</v>
      </c>
      <c r="AH10" s="60">
        <v>113337.9416326799</v>
      </c>
      <c r="AI10" s="60">
        <v>116102.39910916959</v>
      </c>
      <c r="AJ10" s="60">
        <v>120698.994214612</v>
      </c>
      <c r="AK10" s="60">
        <v>124745.7071807546</v>
      </c>
    </row>
    <row r="11" spans="1:38" s="58" customFormat="1" ht="16.5" customHeight="1">
      <c r="A11" s="9" t="s">
        <v>10767</v>
      </c>
      <c r="B11" s="59">
        <v>28854</v>
      </c>
      <c r="C11" s="59">
        <v>31665</v>
      </c>
      <c r="D11" s="59">
        <v>35134</v>
      </c>
      <c r="E11" s="59">
        <v>46724</v>
      </c>
      <c r="F11" s="59">
        <v>68678</v>
      </c>
      <c r="G11" s="59">
        <v>78063</v>
      </c>
      <c r="H11" s="59">
        <v>94341</v>
      </c>
      <c r="I11" s="59">
        <v>96645</v>
      </c>
      <c r="J11" s="59">
        <v>99510</v>
      </c>
      <c r="K11" s="59">
        <v>103116</v>
      </c>
      <c r="L11" s="60">
        <v>108932</v>
      </c>
      <c r="M11" s="60">
        <v>115451</v>
      </c>
      <c r="N11" s="60">
        <v>118899</v>
      </c>
      <c r="O11" s="60">
        <v>124584</v>
      </c>
      <c r="P11" s="60">
        <v>128359</v>
      </c>
      <c r="Q11" s="60">
        <v>132386</v>
      </c>
      <c r="R11" s="60">
        <v>135020</v>
      </c>
      <c r="S11" s="60">
        <v>161169.12</v>
      </c>
      <c r="T11" s="60">
        <v>138737</v>
      </c>
      <c r="U11" s="60">
        <v>140159.9624817427</v>
      </c>
      <c r="V11" s="60">
        <v>142369.77185656939</v>
      </c>
      <c r="W11" s="60">
        <v>144027.63604132409</v>
      </c>
      <c r="X11" s="60">
        <v>142169.22730548191</v>
      </c>
      <c r="Y11" s="60">
        <v>184199</v>
      </c>
      <c r="Z11" s="60">
        <v>183826</v>
      </c>
      <c r="AA11" s="60">
        <v>168100</v>
      </c>
      <c r="AB11" s="60">
        <v>175788.97173715089</v>
      </c>
      <c r="AC11" s="60">
        <v>163791.29311902041</v>
      </c>
      <c r="AD11" s="60">
        <v>163601.73110557569</v>
      </c>
      <c r="AE11" s="60">
        <v>168435.63414130089</v>
      </c>
      <c r="AF11" s="60">
        <v>169830.17838475661</v>
      </c>
      <c r="AG11" s="60">
        <v>170246.27799988689</v>
      </c>
      <c r="AH11" s="60">
        <v>174556.97827435561</v>
      </c>
      <c r="AI11" s="60">
        <v>181490.18169777931</v>
      </c>
      <c r="AJ11" s="60">
        <v>184165.1211510069</v>
      </c>
      <c r="AK11" s="60">
        <v>175304.70135307591</v>
      </c>
    </row>
    <row r="12" spans="1:38" s="58" customFormat="1" ht="16.5" customHeight="1">
      <c r="A12" s="9" t="s">
        <v>10768</v>
      </c>
      <c r="B12" s="59" t="s">
        <v>10760</v>
      </c>
      <c r="C12" s="59" t="s">
        <v>10760</v>
      </c>
      <c r="D12" s="59" t="s">
        <v>10760</v>
      </c>
      <c r="E12" s="59" t="s">
        <v>10760</v>
      </c>
      <c r="F12" s="59" t="s">
        <v>10760</v>
      </c>
      <c r="G12" s="59">
        <v>73093</v>
      </c>
      <c r="H12" s="59">
        <v>99792</v>
      </c>
      <c r="I12" s="59">
        <v>100166</v>
      </c>
      <c r="J12" s="59">
        <v>101465</v>
      </c>
      <c r="K12" s="59">
        <v>108854</v>
      </c>
      <c r="L12" s="59">
        <v>116275</v>
      </c>
      <c r="M12" s="59">
        <v>116492</v>
      </c>
      <c r="N12" s="59">
        <v>121758.7273</v>
      </c>
      <c r="O12" s="59">
        <v>126830.532872</v>
      </c>
      <c r="P12" s="59">
        <v>129989.382183254</v>
      </c>
      <c r="Q12" s="59">
        <v>143037.46203487611</v>
      </c>
      <c r="R12" s="59">
        <v>141331.7671156849</v>
      </c>
      <c r="S12" s="59">
        <v>129646.6864501497</v>
      </c>
      <c r="T12" s="59">
        <v>124606.1318542955</v>
      </c>
      <c r="U12" s="59">
        <v>123757.41139621761</v>
      </c>
      <c r="V12" s="59">
        <v>124390.5181900022</v>
      </c>
      <c r="W12" s="59">
        <v>127655.5879217226</v>
      </c>
      <c r="X12" s="59">
        <v>122508.4732366328</v>
      </c>
      <c r="Y12" s="59">
        <v>286431.70120000001</v>
      </c>
      <c r="Z12" s="59">
        <v>292075.290018</v>
      </c>
      <c r="AA12" s="59">
        <v>282864.89591899997</v>
      </c>
      <c r="AB12" s="59">
        <v>270344.2606625912</v>
      </c>
      <c r="AC12" s="60">
        <v>271150.55391375569</v>
      </c>
      <c r="AD12" s="60">
        <v>291201.84246469662</v>
      </c>
      <c r="AE12" s="60">
        <v>299273.23993402399</v>
      </c>
      <c r="AF12" s="60">
        <v>316726.32030126388</v>
      </c>
      <c r="AG12" s="60">
        <v>322962.55593409849</v>
      </c>
      <c r="AH12" s="60">
        <v>325179.64792415377</v>
      </c>
      <c r="AI12" s="60">
        <v>344992.9126821332</v>
      </c>
      <c r="AJ12" s="60">
        <v>368430.10266490339</v>
      </c>
      <c r="AK12" s="60">
        <v>361844.28941487317</v>
      </c>
    </row>
    <row r="13" spans="1:38" s="58" customFormat="1" ht="16.5" customHeight="1">
      <c r="A13" s="65" t="s">
        <v>10769</v>
      </c>
      <c r="B13" s="54" t="s">
        <v>10760</v>
      </c>
      <c r="C13" s="54" t="s">
        <v>10760</v>
      </c>
      <c r="D13" s="54" t="s">
        <v>10760</v>
      </c>
      <c r="E13" s="54" t="s">
        <v>10760</v>
      </c>
      <c r="F13" s="63">
        <v>39854</v>
      </c>
      <c r="G13" s="63">
        <v>39581</v>
      </c>
      <c r="H13" s="63">
        <v>41143</v>
      </c>
      <c r="I13" s="63">
        <v>40703</v>
      </c>
      <c r="J13" s="63">
        <v>40241</v>
      </c>
      <c r="K13" s="63">
        <v>39384</v>
      </c>
      <c r="L13" s="63">
        <v>39585</v>
      </c>
      <c r="M13" s="63">
        <v>39808</v>
      </c>
      <c r="N13" s="63">
        <v>38984.124200000013</v>
      </c>
      <c r="O13" s="63">
        <v>40180.218952000003</v>
      </c>
      <c r="P13" s="63">
        <v>41605.038687999993</v>
      </c>
      <c r="Q13" s="63">
        <v>43278.862480999996</v>
      </c>
      <c r="R13" s="63">
        <v>45100.241891000012</v>
      </c>
      <c r="S13" s="63">
        <v>46507.533026999998</v>
      </c>
      <c r="T13" s="63">
        <v>46096.088879000003</v>
      </c>
      <c r="U13" s="63">
        <v>45676.831125999997</v>
      </c>
      <c r="V13" s="63">
        <v>46545.783080000001</v>
      </c>
      <c r="W13" s="63">
        <v>47124.653055000002</v>
      </c>
      <c r="X13" s="63">
        <v>49504.172899999998</v>
      </c>
      <c r="Y13" s="63">
        <v>51873.259700000002</v>
      </c>
      <c r="Z13" s="63">
        <v>53712.078122999999</v>
      </c>
      <c r="AA13" s="63">
        <v>53898.382540000013</v>
      </c>
      <c r="AB13" s="63">
        <v>52627.181348999991</v>
      </c>
      <c r="AC13" s="63">
        <v>54328.134432999992</v>
      </c>
      <c r="AD13" s="63">
        <v>55169.258447999993</v>
      </c>
      <c r="AE13" s="63">
        <v>56467.102654000009</v>
      </c>
      <c r="AF13" s="63">
        <v>57012.092909000014</v>
      </c>
      <c r="AG13" s="63">
        <v>55697.697335999997</v>
      </c>
      <c r="AH13" s="63">
        <v>56321.611936000008</v>
      </c>
      <c r="AI13" s="63">
        <v>54825.884253999997</v>
      </c>
      <c r="AJ13" s="63">
        <v>53830.315946000002</v>
      </c>
      <c r="AK13" s="56">
        <v>54097.055531000013</v>
      </c>
    </row>
    <row r="14" spans="1:38" ht="16.5" customHeight="1">
      <c r="A14" s="9" t="s">
        <v>10770</v>
      </c>
      <c r="B14" s="59" t="s">
        <v>10760</v>
      </c>
      <c r="C14" s="59" t="s">
        <v>10760</v>
      </c>
      <c r="D14" s="59" t="s">
        <v>10760</v>
      </c>
      <c r="E14" s="59" t="s">
        <v>10760</v>
      </c>
      <c r="F14" s="59">
        <v>21790</v>
      </c>
      <c r="G14" s="59">
        <v>21161</v>
      </c>
      <c r="H14" s="59">
        <v>20981</v>
      </c>
      <c r="I14" s="59">
        <v>21090</v>
      </c>
      <c r="J14" s="59">
        <v>20336</v>
      </c>
      <c r="K14" s="59">
        <v>20247</v>
      </c>
      <c r="L14" s="59">
        <v>18832</v>
      </c>
      <c r="M14" s="59">
        <v>18818</v>
      </c>
      <c r="N14" s="59">
        <v>16802.168099999999</v>
      </c>
      <c r="O14" s="59">
        <v>17509.219212</v>
      </c>
      <c r="P14" s="59">
        <v>17873.721648999999</v>
      </c>
      <c r="Q14" s="59">
        <v>18683.797939</v>
      </c>
      <c r="R14" s="59">
        <v>18807.334752999999</v>
      </c>
      <c r="S14" s="59">
        <v>19582.868181999998</v>
      </c>
      <c r="T14" s="59">
        <v>19678.689117000002</v>
      </c>
      <c r="U14" s="59">
        <v>19178.851354999999</v>
      </c>
      <c r="V14" s="59">
        <v>18920.853863</v>
      </c>
      <c r="W14" s="59">
        <v>19424.922554000001</v>
      </c>
      <c r="X14" s="59">
        <v>20390.185933000001</v>
      </c>
      <c r="Y14" s="59">
        <v>20388.053</v>
      </c>
      <c r="Z14" s="59">
        <v>21198.098654000001</v>
      </c>
      <c r="AA14" s="59">
        <v>21099.988628999999</v>
      </c>
      <c r="AB14" s="59">
        <v>20569.726839999999</v>
      </c>
      <c r="AC14" s="59">
        <v>19905.426138999999</v>
      </c>
      <c r="AD14" s="59">
        <v>20129.730629000001</v>
      </c>
      <c r="AE14" s="59">
        <v>18926.876337000002</v>
      </c>
      <c r="AF14" s="59">
        <v>18964.660620999999</v>
      </c>
      <c r="AG14" s="59">
        <v>18506.425159999999</v>
      </c>
      <c r="AH14" s="59">
        <v>18149.823675</v>
      </c>
      <c r="AI14" s="59">
        <v>17075.697165000001</v>
      </c>
      <c r="AJ14" s="59">
        <v>16584.114250999999</v>
      </c>
      <c r="AK14" s="60">
        <v>16387.317525999999</v>
      </c>
      <c r="AL14" s="66"/>
    </row>
    <row r="15" spans="1:38" ht="16.5" customHeight="1">
      <c r="A15" s="9" t="s">
        <v>10771</v>
      </c>
      <c r="B15" s="59" t="s">
        <v>10760</v>
      </c>
      <c r="C15" s="59" t="s">
        <v>10760</v>
      </c>
      <c r="D15" s="59" t="s">
        <v>10760</v>
      </c>
      <c r="E15" s="59" t="s">
        <v>10760</v>
      </c>
      <c r="F15" s="59" t="s">
        <v>10760</v>
      </c>
      <c r="G15" s="59" t="s">
        <v>10760</v>
      </c>
      <c r="H15" s="59" t="s">
        <v>10760</v>
      </c>
      <c r="I15" s="59" t="s">
        <v>10760</v>
      </c>
      <c r="J15" s="59" t="s">
        <v>10760</v>
      </c>
      <c r="K15" s="59" t="s">
        <v>10760</v>
      </c>
      <c r="L15" s="59" t="s">
        <v>10760</v>
      </c>
      <c r="M15" s="59" t="s">
        <v>10760</v>
      </c>
      <c r="N15" s="59" t="s">
        <v>10760</v>
      </c>
      <c r="O15" s="59" t="s">
        <v>10760</v>
      </c>
      <c r="P15" s="59" t="s">
        <v>10760</v>
      </c>
      <c r="Q15" s="59" t="s">
        <v>10760</v>
      </c>
      <c r="R15" s="59" t="s">
        <v>10760</v>
      </c>
      <c r="S15" s="59" t="s">
        <v>10760</v>
      </c>
      <c r="T15" s="59" t="s">
        <v>10760</v>
      </c>
      <c r="U15" s="59" t="s">
        <v>10760</v>
      </c>
      <c r="V15" s="59" t="s">
        <v>10760</v>
      </c>
      <c r="W15" s="59" t="s">
        <v>10760</v>
      </c>
      <c r="X15" s="59" t="s">
        <v>10760</v>
      </c>
      <c r="Y15" s="59" t="s">
        <v>10760</v>
      </c>
      <c r="Z15" s="59" t="s">
        <v>10760</v>
      </c>
      <c r="AA15" s="59" t="s">
        <v>10760</v>
      </c>
      <c r="AB15" s="59" t="s">
        <v>10760</v>
      </c>
      <c r="AC15" s="59">
        <v>653.14929600000005</v>
      </c>
      <c r="AD15" s="59">
        <v>1012.461811</v>
      </c>
      <c r="AE15" s="59">
        <v>2330.5266470000001</v>
      </c>
      <c r="AF15" s="59">
        <v>2464.2874219999999</v>
      </c>
      <c r="AG15" s="59">
        <v>1586.7355230000001</v>
      </c>
      <c r="AH15" s="59">
        <v>2261.1835350000001</v>
      </c>
      <c r="AI15" s="59">
        <v>2147.8257210000002</v>
      </c>
      <c r="AJ15" s="59">
        <v>2040.4712919999999</v>
      </c>
      <c r="AK15" s="60">
        <v>1979.8159760000001</v>
      </c>
      <c r="AL15" s="66"/>
    </row>
    <row r="16" spans="1:38" ht="16.5" customHeight="1">
      <c r="A16" s="9" t="s">
        <v>10772</v>
      </c>
      <c r="B16" s="59" t="s">
        <v>10760</v>
      </c>
      <c r="C16" s="59" t="s">
        <v>10760</v>
      </c>
      <c r="D16" s="59" t="s">
        <v>10760</v>
      </c>
      <c r="E16" s="59" t="s">
        <v>10760</v>
      </c>
      <c r="F16" s="59">
        <v>381</v>
      </c>
      <c r="G16" s="59">
        <v>350</v>
      </c>
      <c r="H16" s="59">
        <v>571</v>
      </c>
      <c r="I16" s="59">
        <v>662</v>
      </c>
      <c r="J16" s="59">
        <v>701</v>
      </c>
      <c r="K16" s="59">
        <v>705</v>
      </c>
      <c r="L16" s="59">
        <v>833</v>
      </c>
      <c r="M16" s="59">
        <v>860</v>
      </c>
      <c r="N16" s="59">
        <v>955.24509999999998</v>
      </c>
      <c r="O16" s="59">
        <v>1023.708132</v>
      </c>
      <c r="P16" s="59">
        <v>1115.35194</v>
      </c>
      <c r="Q16" s="59">
        <v>1190.168551</v>
      </c>
      <c r="R16" s="59">
        <v>1339.431795</v>
      </c>
      <c r="S16" s="59">
        <v>1427.305259</v>
      </c>
      <c r="T16" s="59">
        <v>1431.6725369999999</v>
      </c>
      <c r="U16" s="59">
        <v>1476.0326319999999</v>
      </c>
      <c r="V16" s="59">
        <v>1576.197658</v>
      </c>
      <c r="W16" s="59">
        <v>1699.5838490000001</v>
      </c>
      <c r="X16" s="59">
        <v>1865.7202</v>
      </c>
      <c r="Y16" s="59">
        <v>1930.2944</v>
      </c>
      <c r="Z16" s="59">
        <v>2081.062559</v>
      </c>
      <c r="AA16" s="59">
        <v>2196.117518</v>
      </c>
      <c r="AB16" s="59">
        <v>2172.7471529999998</v>
      </c>
      <c r="AC16" s="59">
        <v>2363.430715</v>
      </c>
      <c r="AD16" s="59">
        <v>2488.8479259999999</v>
      </c>
      <c r="AE16" s="59">
        <v>2564.6256589999998</v>
      </c>
      <c r="AF16" s="59">
        <v>2674.5207209999999</v>
      </c>
      <c r="AG16" s="59">
        <v>2678.1120999999998</v>
      </c>
      <c r="AH16" s="59">
        <v>2755.9249209999998</v>
      </c>
      <c r="AI16" s="59">
        <v>2776.0459599999999</v>
      </c>
      <c r="AJ16" s="59">
        <v>2728.4780609999998</v>
      </c>
      <c r="AK16" s="60">
        <v>2692.6561099999999</v>
      </c>
      <c r="AL16" s="66"/>
    </row>
    <row r="17" spans="1:38" ht="16.5" customHeight="1">
      <c r="A17" s="9" t="s">
        <v>10773</v>
      </c>
      <c r="B17" s="59" t="s">
        <v>10760</v>
      </c>
      <c r="C17" s="59" t="s">
        <v>10760</v>
      </c>
      <c r="D17" s="59" t="s">
        <v>10760</v>
      </c>
      <c r="E17" s="59" t="s">
        <v>10760</v>
      </c>
      <c r="F17" s="59">
        <v>10558</v>
      </c>
      <c r="G17" s="59">
        <v>10427</v>
      </c>
      <c r="H17" s="59">
        <v>11475</v>
      </c>
      <c r="I17" s="59">
        <v>10528</v>
      </c>
      <c r="J17" s="59">
        <v>10737</v>
      </c>
      <c r="K17" s="59">
        <v>10231</v>
      </c>
      <c r="L17" s="59">
        <v>10668</v>
      </c>
      <c r="M17" s="59">
        <v>10559</v>
      </c>
      <c r="N17" s="59">
        <v>11530.220300000001</v>
      </c>
      <c r="O17" s="59">
        <v>12056.0676</v>
      </c>
      <c r="P17" s="59">
        <v>12284.382321999999</v>
      </c>
      <c r="Q17" s="59">
        <v>12902.056581000001</v>
      </c>
      <c r="R17" s="59">
        <v>13843.512075000001</v>
      </c>
      <c r="S17" s="59">
        <v>14178.091571999999</v>
      </c>
      <c r="T17" s="59">
        <v>13663.224326</v>
      </c>
      <c r="U17" s="59">
        <v>13606.195594000001</v>
      </c>
      <c r="V17" s="59">
        <v>14354.281086999999</v>
      </c>
      <c r="W17" s="59">
        <v>14417.698761</v>
      </c>
      <c r="X17" s="59">
        <v>14721.465516</v>
      </c>
      <c r="Y17" s="59">
        <v>16137.9522</v>
      </c>
      <c r="Z17" s="59">
        <v>16849.920437000001</v>
      </c>
      <c r="AA17" s="59">
        <v>16805.109970000001</v>
      </c>
      <c r="AB17" s="59">
        <v>16406.938677999999</v>
      </c>
      <c r="AC17" s="59">
        <v>17316.613255</v>
      </c>
      <c r="AD17" s="59">
        <v>17516.432841999998</v>
      </c>
      <c r="AE17" s="59">
        <v>18004.627035000001</v>
      </c>
      <c r="AF17" s="59">
        <v>18339.048674999998</v>
      </c>
      <c r="AG17" s="59">
        <v>18283.014310999999</v>
      </c>
      <c r="AH17" s="59">
        <v>18356.560739</v>
      </c>
      <c r="AI17" s="59">
        <v>17591.049738000002</v>
      </c>
      <c r="AJ17" s="59">
        <v>16914.100309000001</v>
      </c>
      <c r="AK17" s="60">
        <v>17365.828963</v>
      </c>
      <c r="AL17" s="68"/>
    </row>
    <row r="18" spans="1:38" ht="16.5" customHeight="1">
      <c r="A18" s="9" t="s">
        <v>10774</v>
      </c>
      <c r="B18" s="59" t="s">
        <v>10760</v>
      </c>
      <c r="C18" s="59" t="s">
        <v>10760</v>
      </c>
      <c r="D18" s="59" t="s">
        <v>10760</v>
      </c>
      <c r="E18" s="59" t="s">
        <v>10760</v>
      </c>
      <c r="F18" s="59">
        <v>219</v>
      </c>
      <c r="G18" s="59">
        <v>306</v>
      </c>
      <c r="H18" s="59">
        <v>193</v>
      </c>
      <c r="I18" s="59">
        <v>195</v>
      </c>
      <c r="J18" s="59">
        <v>199</v>
      </c>
      <c r="K18" s="59">
        <v>188</v>
      </c>
      <c r="L18" s="59">
        <v>187</v>
      </c>
      <c r="M18" s="59">
        <v>187</v>
      </c>
      <c r="N18" s="59">
        <v>184.16370000000001</v>
      </c>
      <c r="O18" s="59">
        <v>189.170345</v>
      </c>
      <c r="P18" s="59">
        <v>181.71669800000001</v>
      </c>
      <c r="Q18" s="59">
        <v>186.10567</v>
      </c>
      <c r="R18" s="59">
        <v>191.89107100000001</v>
      </c>
      <c r="S18" s="59">
        <v>186.997972</v>
      </c>
      <c r="T18" s="59">
        <v>187.793553</v>
      </c>
      <c r="U18" s="59">
        <v>176.144657</v>
      </c>
      <c r="V18" s="59">
        <v>173.214709</v>
      </c>
      <c r="W18" s="59">
        <v>172.98174700000001</v>
      </c>
      <c r="X18" s="59">
        <v>163.889129</v>
      </c>
      <c r="Y18" s="59">
        <v>155.51650000000001</v>
      </c>
      <c r="Z18" s="59">
        <v>160.68531200000001</v>
      </c>
      <c r="AA18" s="59">
        <v>168.066937</v>
      </c>
      <c r="AB18" s="59">
        <v>158.87200799999999</v>
      </c>
      <c r="AC18" s="59">
        <v>160.306691</v>
      </c>
      <c r="AD18" s="59">
        <v>161.88904700000001</v>
      </c>
      <c r="AE18" s="59">
        <v>156.31329400000001</v>
      </c>
      <c r="AF18" s="59">
        <v>157.73160200000001</v>
      </c>
      <c r="AG18" s="59">
        <v>146.21782099999999</v>
      </c>
      <c r="AH18" s="59">
        <v>153.97867400000001</v>
      </c>
      <c r="AI18" s="59">
        <v>140.21642199999999</v>
      </c>
      <c r="AJ18" s="59">
        <v>126.282285</v>
      </c>
      <c r="AK18" s="60">
        <v>125.805218</v>
      </c>
      <c r="AL18" s="68"/>
    </row>
    <row r="19" spans="1:38" ht="16.5" customHeight="1">
      <c r="A19" s="9" t="s">
        <v>10775</v>
      </c>
      <c r="B19" s="59">
        <v>4197</v>
      </c>
      <c r="C19" s="59">
        <v>4128</v>
      </c>
      <c r="D19" s="59">
        <v>4592</v>
      </c>
      <c r="E19" s="59">
        <v>4513</v>
      </c>
      <c r="F19" s="59">
        <v>6516</v>
      </c>
      <c r="G19" s="59">
        <v>6534</v>
      </c>
      <c r="H19" s="59">
        <v>7082</v>
      </c>
      <c r="I19" s="59">
        <v>7344</v>
      </c>
      <c r="J19" s="59">
        <v>7320</v>
      </c>
      <c r="K19" s="59">
        <v>6940</v>
      </c>
      <c r="L19" s="59">
        <v>7996</v>
      </c>
      <c r="M19" s="59">
        <v>8244</v>
      </c>
      <c r="N19" s="59">
        <v>8350.4012999999995</v>
      </c>
      <c r="O19" s="59">
        <v>8037.4858980000008</v>
      </c>
      <c r="P19" s="59">
        <v>8702.2589120000011</v>
      </c>
      <c r="Q19" s="59">
        <v>8764.0169889999997</v>
      </c>
      <c r="R19" s="59">
        <v>9399.8729629999998</v>
      </c>
      <c r="S19" s="59">
        <v>9543.5642550000011</v>
      </c>
      <c r="T19" s="59">
        <v>9499.8287029999992</v>
      </c>
      <c r="U19" s="59">
        <v>9555.383124</v>
      </c>
      <c r="V19" s="59">
        <v>9715.2788890000011</v>
      </c>
      <c r="W19" s="59">
        <v>9470.1332469999998</v>
      </c>
      <c r="X19" s="59">
        <v>10358.926487000001</v>
      </c>
      <c r="Y19" s="59">
        <v>11136.821900000001</v>
      </c>
      <c r="Z19" s="59">
        <v>11031.999811</v>
      </c>
      <c r="AA19" s="59">
        <v>11129.418953</v>
      </c>
      <c r="AB19" s="59">
        <v>10773.7353</v>
      </c>
      <c r="AC19" s="59">
        <v>11314.228574000001</v>
      </c>
      <c r="AD19" s="59">
        <v>11120.63185</v>
      </c>
      <c r="AE19" s="59">
        <v>11735.558829</v>
      </c>
      <c r="AF19" s="59">
        <v>11599.846942</v>
      </c>
      <c r="AG19" s="59">
        <v>11687.41799</v>
      </c>
      <c r="AH19" s="59">
        <v>11767.703304999999</v>
      </c>
      <c r="AI19" s="59">
        <v>12250.669639</v>
      </c>
      <c r="AJ19" s="59">
        <v>12609.891154999999</v>
      </c>
      <c r="AK19" s="60">
        <v>12707.307116</v>
      </c>
      <c r="AL19" s="66"/>
    </row>
    <row r="20" spans="1:38" ht="16.5" customHeight="1">
      <c r="A20" s="10" t="s">
        <v>10776</v>
      </c>
      <c r="B20" s="59" t="s">
        <v>10760</v>
      </c>
      <c r="C20" s="59" t="s">
        <v>10760</v>
      </c>
      <c r="D20" s="59" t="s">
        <v>10760</v>
      </c>
      <c r="E20" s="59" t="s">
        <v>10760</v>
      </c>
      <c r="F20" s="59" t="s">
        <v>10760</v>
      </c>
      <c r="G20" s="59">
        <v>364</v>
      </c>
      <c r="H20" s="59">
        <v>431</v>
      </c>
      <c r="I20" s="59">
        <v>454</v>
      </c>
      <c r="J20" s="59">
        <v>495</v>
      </c>
      <c r="K20" s="59">
        <v>562</v>
      </c>
      <c r="L20" s="59">
        <v>577</v>
      </c>
      <c r="M20" s="59">
        <v>607</v>
      </c>
      <c r="N20" s="59">
        <v>390.9409</v>
      </c>
      <c r="O20" s="59">
        <v>531.07757100000003</v>
      </c>
      <c r="P20" s="59">
        <v>513.41098099999999</v>
      </c>
      <c r="Q20" s="59">
        <v>558.98629999999991</v>
      </c>
      <c r="R20" s="59">
        <v>587.65657799999997</v>
      </c>
      <c r="S20" s="59">
        <v>625.77712400000007</v>
      </c>
      <c r="T20" s="59">
        <v>650.98968500000001</v>
      </c>
      <c r="U20" s="59">
        <v>688.58305900000005</v>
      </c>
      <c r="V20" s="59">
        <v>703.84377199999994</v>
      </c>
      <c r="W20" s="59">
        <v>738.47902800000008</v>
      </c>
      <c r="X20" s="59">
        <v>753.30440099999998</v>
      </c>
      <c r="Y20" s="59">
        <v>777.72930000000008</v>
      </c>
      <c r="Z20" s="59">
        <v>843.926016</v>
      </c>
      <c r="AA20" s="59">
        <v>881.04851499999995</v>
      </c>
      <c r="AB20" s="59">
        <v>841.18544899999995</v>
      </c>
      <c r="AC20" s="59">
        <v>846.28385000000003</v>
      </c>
      <c r="AD20" s="59">
        <v>851.33871699999997</v>
      </c>
      <c r="AE20" s="59">
        <v>851.65238199999999</v>
      </c>
      <c r="AF20" s="59">
        <v>863.76945699999999</v>
      </c>
      <c r="AG20" s="59">
        <v>871.27002600000003</v>
      </c>
      <c r="AH20" s="59">
        <v>865.04832399999998</v>
      </c>
      <c r="AI20" s="59">
        <v>863.55728899999997</v>
      </c>
      <c r="AJ20" s="59">
        <v>851.11984399999994</v>
      </c>
      <c r="AK20" s="60">
        <v>838.53669000000002</v>
      </c>
      <c r="AL20" s="66"/>
    </row>
    <row r="21" spans="1:38" ht="16.5" customHeight="1">
      <c r="A21" s="9" t="s">
        <v>10777</v>
      </c>
      <c r="B21" s="59" t="s">
        <v>10760</v>
      </c>
      <c r="C21" s="59" t="s">
        <v>10760</v>
      </c>
      <c r="D21" s="59" t="s">
        <v>10760</v>
      </c>
      <c r="E21" s="59" t="s">
        <v>10760</v>
      </c>
      <c r="F21" s="59" t="s">
        <v>10760</v>
      </c>
      <c r="G21" s="59" t="s">
        <v>10760</v>
      </c>
      <c r="H21" s="59">
        <v>286</v>
      </c>
      <c r="I21" s="59">
        <v>282</v>
      </c>
      <c r="J21" s="59">
        <v>271</v>
      </c>
      <c r="K21" s="59">
        <v>260</v>
      </c>
      <c r="L21" s="59">
        <v>260</v>
      </c>
      <c r="M21" s="59">
        <v>260</v>
      </c>
      <c r="N21" s="59">
        <v>255.38839999999999</v>
      </c>
      <c r="O21" s="59">
        <v>254.21924200000001</v>
      </c>
      <c r="P21" s="59">
        <v>280.125878</v>
      </c>
      <c r="Q21" s="59">
        <v>294.71404899999999</v>
      </c>
      <c r="R21" s="59">
        <v>298.132858</v>
      </c>
      <c r="S21" s="59">
        <v>295.33117600000003</v>
      </c>
      <c r="T21" s="59">
        <v>301.363563</v>
      </c>
      <c r="U21" s="59">
        <v>366.84362800000002</v>
      </c>
      <c r="V21" s="59">
        <v>356.984306</v>
      </c>
      <c r="W21" s="59">
        <v>359.19848400000001</v>
      </c>
      <c r="X21" s="59">
        <v>359.85686900000002</v>
      </c>
      <c r="Y21" s="59">
        <v>380.78190000000001</v>
      </c>
      <c r="Z21" s="59">
        <v>390.45811700000002</v>
      </c>
      <c r="AA21" s="59">
        <v>364.67172900000003</v>
      </c>
      <c r="AB21" s="59">
        <v>389.20500600000003</v>
      </c>
      <c r="AC21" s="59">
        <v>389.38419099999999</v>
      </c>
      <c r="AD21" s="59">
        <v>402.115701</v>
      </c>
      <c r="AE21" s="59">
        <v>402.30593399999998</v>
      </c>
      <c r="AF21" s="59">
        <v>414.20945999999998</v>
      </c>
      <c r="AG21" s="59">
        <v>450.52650199999999</v>
      </c>
      <c r="AH21" s="59">
        <v>489.35633300000001</v>
      </c>
      <c r="AI21" s="59">
        <v>486.03749599999998</v>
      </c>
      <c r="AJ21" s="59">
        <v>519.78385800000001</v>
      </c>
      <c r="AK21" s="60">
        <v>546.56959700000004</v>
      </c>
      <c r="AL21" s="66"/>
    </row>
    <row r="22" spans="1:38" ht="16.5" customHeight="1">
      <c r="A22" s="9" t="s">
        <v>10778</v>
      </c>
      <c r="B22" s="59" t="s">
        <v>10760</v>
      </c>
      <c r="C22" s="59" t="s">
        <v>10760</v>
      </c>
      <c r="D22" s="59" t="s">
        <v>10760</v>
      </c>
      <c r="E22" s="59" t="s">
        <v>10760</v>
      </c>
      <c r="F22" s="59">
        <v>390</v>
      </c>
      <c r="G22" s="59">
        <v>439</v>
      </c>
      <c r="H22" s="59">
        <v>124</v>
      </c>
      <c r="I22" s="59">
        <v>148</v>
      </c>
      <c r="J22" s="59">
        <v>182</v>
      </c>
      <c r="K22" s="59">
        <v>251</v>
      </c>
      <c r="L22" s="59">
        <v>232</v>
      </c>
      <c r="M22" s="59">
        <v>273</v>
      </c>
      <c r="N22" s="59">
        <v>515.5963999999949</v>
      </c>
      <c r="O22" s="59">
        <v>579.27095199999894</v>
      </c>
      <c r="P22" s="59">
        <v>654.07030799999484</v>
      </c>
      <c r="Q22" s="59">
        <v>699.01640200000111</v>
      </c>
      <c r="R22" s="59">
        <v>632.40979800000787</v>
      </c>
      <c r="S22" s="59">
        <v>667.59748699999909</v>
      </c>
      <c r="T22" s="59">
        <v>682.52739499999007</v>
      </c>
      <c r="U22" s="59">
        <v>628.79707700001018</v>
      </c>
      <c r="V22" s="59">
        <v>745.12879600000451</v>
      </c>
      <c r="W22" s="59">
        <v>841.65538500000548</v>
      </c>
      <c r="X22" s="59">
        <v>890.82436499999312</v>
      </c>
      <c r="Y22" s="59">
        <v>966.1105000000025</v>
      </c>
      <c r="Z22" s="59">
        <v>1155.9272169999999</v>
      </c>
      <c r="AA22" s="59">
        <v>1253.9602890000001</v>
      </c>
      <c r="AB22" s="59">
        <v>1314.7709150000001</v>
      </c>
      <c r="AC22" s="59">
        <v>1379.3117219999999</v>
      </c>
      <c r="AD22" s="59">
        <v>1485.809925</v>
      </c>
      <c r="AE22" s="59">
        <v>1494.6165370000001</v>
      </c>
      <c r="AF22" s="59">
        <v>1534.0180089999999</v>
      </c>
      <c r="AG22" s="59">
        <v>1487.977903</v>
      </c>
      <c r="AH22" s="59">
        <v>1522.03243</v>
      </c>
      <c r="AI22" s="59">
        <v>1494.7848240000001</v>
      </c>
      <c r="AJ22" s="59">
        <v>1456.074891</v>
      </c>
      <c r="AK22" s="60">
        <v>1453.218335</v>
      </c>
      <c r="AL22" s="66"/>
    </row>
    <row r="23" spans="1:38" s="62" customFormat="1" ht="16.5" customHeight="1">
      <c r="A23" s="11" t="s">
        <v>10779</v>
      </c>
      <c r="B23" s="54">
        <v>17064</v>
      </c>
      <c r="C23" s="54">
        <v>13260</v>
      </c>
      <c r="D23" s="54">
        <v>6179</v>
      </c>
      <c r="E23" s="54">
        <v>3931</v>
      </c>
      <c r="F23" s="54">
        <v>4503</v>
      </c>
      <c r="G23" s="54">
        <v>4825</v>
      </c>
      <c r="H23" s="54">
        <v>6057</v>
      </c>
      <c r="I23" s="54">
        <v>6273</v>
      </c>
      <c r="J23" s="54">
        <v>6091</v>
      </c>
      <c r="K23" s="54">
        <v>6199</v>
      </c>
      <c r="L23" s="54">
        <v>5921</v>
      </c>
      <c r="M23" s="54">
        <v>5545</v>
      </c>
      <c r="N23" s="54">
        <v>5050</v>
      </c>
      <c r="O23" s="54">
        <v>5166</v>
      </c>
      <c r="P23" s="54">
        <v>5304</v>
      </c>
      <c r="Q23" s="54">
        <v>5330</v>
      </c>
      <c r="R23" s="54">
        <v>5573.9916949999997</v>
      </c>
      <c r="S23" s="54">
        <v>5571</v>
      </c>
      <c r="T23" s="54">
        <v>5313.8277230000003</v>
      </c>
      <c r="U23" s="54">
        <v>5679.9337930000002</v>
      </c>
      <c r="V23" s="54">
        <v>5510.88</v>
      </c>
      <c r="W23" s="54">
        <v>5381.3719999999994</v>
      </c>
      <c r="X23" s="54">
        <v>5409.8040000000001</v>
      </c>
      <c r="Y23" s="54">
        <v>5782.8180000000002</v>
      </c>
      <c r="Z23" s="54">
        <v>6178.5059999999994</v>
      </c>
      <c r="AA23" s="54">
        <v>5914.0330000000004</v>
      </c>
      <c r="AB23" s="54">
        <v>6419.7687269999997</v>
      </c>
      <c r="AC23" s="56">
        <v>6567.8390909999989</v>
      </c>
      <c r="AD23" s="56">
        <v>6803.8689760000007</v>
      </c>
      <c r="AE23" s="56">
        <v>6809.5782929999996</v>
      </c>
      <c r="AF23" s="56">
        <v>6674.6818009999997</v>
      </c>
      <c r="AG23" s="56">
        <v>6535.9028010000002</v>
      </c>
      <c r="AH23" s="56">
        <v>6520.4109099999996</v>
      </c>
      <c r="AI23" s="56">
        <v>6563.3325960000002</v>
      </c>
      <c r="AJ23" s="56">
        <v>6361.2704389999999</v>
      </c>
      <c r="AK23" s="56">
        <v>6419.8326479999996</v>
      </c>
    </row>
    <row r="24" spans="1:38" s="62" customFormat="1" ht="16.5" customHeight="1">
      <c r="A24" s="11" t="s">
        <v>10780</v>
      </c>
      <c r="B24" s="56" t="s">
        <v>10761</v>
      </c>
      <c r="C24" s="56" t="s">
        <v>10761</v>
      </c>
      <c r="D24" s="56" t="s">
        <v>10761</v>
      </c>
      <c r="E24" s="56" t="s">
        <v>10761</v>
      </c>
      <c r="F24" s="56" t="s">
        <v>10761</v>
      </c>
      <c r="G24" s="56" t="s">
        <v>10761</v>
      </c>
      <c r="H24" s="54">
        <v>11418</v>
      </c>
      <c r="I24" s="56" t="s">
        <v>10761</v>
      </c>
      <c r="J24" s="56" t="s">
        <v>10761</v>
      </c>
      <c r="K24" s="56" t="s">
        <v>10761</v>
      </c>
      <c r="L24" s="56" t="s">
        <v>10761</v>
      </c>
      <c r="M24" s="56">
        <v>10821</v>
      </c>
      <c r="N24" s="56" t="s">
        <v>10761</v>
      </c>
      <c r="O24" s="56" t="s">
        <v>10761</v>
      </c>
      <c r="P24" s="56" t="s">
        <v>10761</v>
      </c>
      <c r="Q24" s="56" t="s">
        <v>10761</v>
      </c>
      <c r="R24" s="56" t="s">
        <v>10761</v>
      </c>
      <c r="S24" s="56">
        <v>24779</v>
      </c>
      <c r="T24" s="56" t="s">
        <v>10761</v>
      </c>
      <c r="U24" s="56" t="s">
        <v>10761</v>
      </c>
      <c r="V24" s="56" t="s">
        <v>10761</v>
      </c>
      <c r="W24" s="56" t="s">
        <v>10761</v>
      </c>
      <c r="X24" s="56" t="s">
        <v>10761</v>
      </c>
      <c r="Y24" s="56" t="s">
        <v>10761</v>
      </c>
      <c r="Z24" s="56" t="s">
        <v>10761</v>
      </c>
      <c r="AA24" s="54">
        <v>27943</v>
      </c>
      <c r="AB24" s="56" t="s">
        <v>10761</v>
      </c>
      <c r="AC24" s="56" t="s">
        <v>10761</v>
      </c>
      <c r="AD24" s="56" t="s">
        <v>10761</v>
      </c>
      <c r="AE24" s="56" t="s">
        <v>10761</v>
      </c>
      <c r="AF24" s="56" t="s">
        <v>10761</v>
      </c>
      <c r="AG24" s="56" t="s">
        <v>10761</v>
      </c>
      <c r="AH24" s="56" t="s">
        <v>10761</v>
      </c>
      <c r="AI24" s="56">
        <v>33651</v>
      </c>
      <c r="AJ24" s="56" t="s">
        <v>10761</v>
      </c>
      <c r="AK24" s="56" t="s">
        <v>10761</v>
      </c>
    </row>
    <row r="25" spans="1:38" s="62" customFormat="1" ht="16.5" customHeight="1" thickBot="1">
      <c r="A25" s="11" t="s">
        <v>10781</v>
      </c>
      <c r="B25" s="69" t="s">
        <v>10761</v>
      </c>
      <c r="C25" s="69" t="s">
        <v>10761</v>
      </c>
      <c r="D25" s="69" t="s">
        <v>10761</v>
      </c>
      <c r="E25" s="69" t="s">
        <v>10761</v>
      </c>
      <c r="F25" s="69" t="s">
        <v>10761</v>
      </c>
      <c r="G25" s="69" t="s">
        <v>10761</v>
      </c>
      <c r="H25" s="70">
        <v>3471</v>
      </c>
      <c r="I25" s="69" t="s">
        <v>10761</v>
      </c>
      <c r="J25" s="69" t="s">
        <v>10761</v>
      </c>
      <c r="K25" s="69" t="s">
        <v>10761</v>
      </c>
      <c r="L25" s="69" t="s">
        <v>10761</v>
      </c>
      <c r="M25" s="69">
        <v>4593</v>
      </c>
      <c r="N25" s="69" t="s">
        <v>10761</v>
      </c>
      <c r="O25" s="69" t="s">
        <v>10761</v>
      </c>
      <c r="P25" s="69" t="s">
        <v>10761</v>
      </c>
      <c r="Q25" s="69" t="s">
        <v>10761</v>
      </c>
      <c r="R25" s="69" t="s">
        <v>10761</v>
      </c>
      <c r="S25" s="70">
        <v>6266</v>
      </c>
      <c r="T25" s="69" t="s">
        <v>10761</v>
      </c>
      <c r="U25" s="69" t="s">
        <v>10761</v>
      </c>
      <c r="V25" s="69" t="s">
        <v>10761</v>
      </c>
      <c r="W25" s="69" t="s">
        <v>10761</v>
      </c>
      <c r="X25" s="69" t="s">
        <v>10761</v>
      </c>
      <c r="Y25" s="69" t="s">
        <v>10761</v>
      </c>
      <c r="Z25" s="69" t="s">
        <v>10761</v>
      </c>
      <c r="AA25" s="70">
        <v>8956</v>
      </c>
      <c r="AB25" s="69" t="s">
        <v>10761</v>
      </c>
      <c r="AC25" s="69" t="s">
        <v>10761</v>
      </c>
      <c r="AD25" s="69" t="s">
        <v>10761</v>
      </c>
      <c r="AE25" s="69" t="s">
        <v>10761</v>
      </c>
      <c r="AF25" s="69" t="s">
        <v>10761</v>
      </c>
      <c r="AG25" s="69" t="s">
        <v>10761</v>
      </c>
      <c r="AH25" s="69" t="s">
        <v>10761</v>
      </c>
      <c r="AI25" s="69">
        <v>8499</v>
      </c>
      <c r="AJ25" s="69" t="s">
        <v>10761</v>
      </c>
      <c r="AK25" s="69" t="s">
        <v>10761</v>
      </c>
    </row>
    <row r="26" spans="1:38" s="72" customFormat="1" ht="12.75" customHeight="1">
      <c r="A26" s="71" t="s">
        <v>10782</v>
      </c>
      <c r="B26" s="71"/>
      <c r="C26" s="71"/>
      <c r="D26" s="71"/>
      <c r="E26" s="71"/>
      <c r="F26" s="71"/>
      <c r="G26" s="71"/>
      <c r="H26" s="71"/>
      <c r="I26" s="71"/>
      <c r="J26" s="71"/>
      <c r="K26" s="71"/>
      <c r="L26" s="71"/>
      <c r="M26" s="71"/>
      <c r="N26" s="71"/>
      <c r="O26" s="71"/>
      <c r="P26" s="71"/>
      <c r="Q26" s="71"/>
      <c r="R26" s="71"/>
      <c r="S26" s="71"/>
      <c r="T26" s="71"/>
      <c r="U26" s="71"/>
      <c r="V26" s="71"/>
      <c r="W26" s="71"/>
      <c r="X26" s="71"/>
      <c r="Y26" s="71"/>
      <c r="Z26" s="71"/>
    </row>
    <row r="27" spans="1:38" s="73" customFormat="1" ht="12.75" customHeight="1">
      <c r="A27" s="47"/>
      <c r="B27" s="47"/>
      <c r="C27" s="47"/>
      <c r="D27" s="47"/>
      <c r="E27" s="47"/>
      <c r="F27" s="47"/>
      <c r="G27" s="47"/>
      <c r="H27" s="47"/>
      <c r="I27" s="47"/>
      <c r="J27" s="47"/>
      <c r="K27" s="47"/>
      <c r="L27" s="47"/>
      <c r="M27" s="47"/>
      <c r="N27" s="47"/>
      <c r="O27" s="47"/>
      <c r="P27" s="47"/>
      <c r="Q27" s="47"/>
      <c r="R27" s="47"/>
      <c r="S27" s="47"/>
      <c r="T27" s="47"/>
      <c r="U27" s="47"/>
      <c r="V27" s="47"/>
      <c r="W27" s="47"/>
      <c r="X27" s="47"/>
      <c r="Y27" s="47"/>
      <c r="Z27" s="47"/>
    </row>
    <row r="28" spans="1:38" s="72" customFormat="1" ht="38.25" customHeight="1">
      <c r="A28" s="74" t="s">
        <v>10783</v>
      </c>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spans="1:38" s="72" customFormat="1" ht="12.75" customHeight="1">
      <c r="A29" s="74" t="s">
        <v>10784</v>
      </c>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spans="1:38" s="72" customFormat="1" ht="12.75" customHeight="1">
      <c r="A30" s="74" t="s">
        <v>10785</v>
      </c>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spans="1:38" s="72" customFormat="1" ht="25.5" customHeight="1">
      <c r="A31" s="74" t="s">
        <v>10786</v>
      </c>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spans="1:38" s="72" customFormat="1" ht="12.75" customHeight="1">
      <c r="A32" s="74" t="s">
        <v>10787</v>
      </c>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spans="1:26" s="72" customFormat="1" ht="12.75" customHeight="1">
      <c r="A33" s="74" t="s">
        <v>10788</v>
      </c>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spans="1:26" s="72" customFormat="1" ht="12.75" customHeight="1">
      <c r="A34" s="74" t="s">
        <v>10789</v>
      </c>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spans="1:26" s="72" customFormat="1" ht="12.75" customHeight="1">
      <c r="A35" s="75" t="s">
        <v>10790</v>
      </c>
      <c r="B35" s="75"/>
      <c r="C35" s="75"/>
      <c r="D35" s="75"/>
      <c r="E35" s="75"/>
      <c r="F35" s="75"/>
      <c r="G35" s="75"/>
      <c r="H35" s="75"/>
      <c r="I35" s="75"/>
      <c r="J35" s="75"/>
      <c r="K35" s="75"/>
      <c r="L35" s="75"/>
      <c r="M35" s="75"/>
      <c r="N35" s="75"/>
      <c r="O35" s="75"/>
      <c r="P35" s="75"/>
      <c r="Q35" s="75"/>
      <c r="R35" s="75"/>
      <c r="S35" s="75"/>
      <c r="T35" s="75"/>
      <c r="U35" s="75"/>
      <c r="V35" s="75"/>
      <c r="W35" s="75"/>
      <c r="X35" s="75"/>
      <c r="Y35" s="75"/>
      <c r="Z35" s="75"/>
    </row>
    <row r="36" spans="1:26" s="72" customFormat="1" ht="12.75" customHeight="1">
      <c r="A36" s="74" t="s">
        <v>10791</v>
      </c>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spans="1:26" s="72" customFormat="1" ht="25.5" customHeight="1">
      <c r="A37" s="74" t="s">
        <v>10792</v>
      </c>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spans="1:26" s="72" customFormat="1" ht="12.75" customHeight="1"/>
    <row r="39" spans="1:26" s="72" customFormat="1" ht="12.75" customHeight="1">
      <c r="A39" s="76" t="s">
        <v>10793</v>
      </c>
      <c r="B39" s="76"/>
      <c r="C39" s="76"/>
      <c r="D39" s="76"/>
      <c r="E39" s="76"/>
      <c r="F39" s="76"/>
      <c r="G39" s="76"/>
      <c r="H39" s="76"/>
      <c r="I39" s="76"/>
      <c r="J39" s="76"/>
      <c r="K39" s="76"/>
      <c r="L39" s="76"/>
      <c r="M39" s="76"/>
      <c r="N39" s="76"/>
      <c r="O39" s="76"/>
      <c r="P39" s="76"/>
      <c r="Q39" s="76"/>
      <c r="R39" s="76"/>
      <c r="S39" s="76"/>
      <c r="T39" s="76"/>
      <c r="U39" s="76"/>
      <c r="V39" s="76"/>
      <c r="W39" s="76"/>
      <c r="X39" s="76"/>
      <c r="Y39" s="76"/>
      <c r="Z39" s="76"/>
    </row>
    <row r="40" spans="1:26" s="72" customFormat="1" ht="12.75" customHeight="1">
      <c r="A40" s="77" t="s">
        <v>10794</v>
      </c>
      <c r="B40" s="77"/>
      <c r="C40" s="77"/>
      <c r="D40" s="77"/>
      <c r="E40" s="77"/>
      <c r="F40" s="77"/>
      <c r="G40" s="77"/>
      <c r="H40" s="77"/>
      <c r="I40" s="77"/>
      <c r="J40" s="77"/>
      <c r="K40" s="77"/>
      <c r="L40" s="77"/>
      <c r="M40" s="77"/>
      <c r="N40" s="77"/>
      <c r="O40" s="77"/>
      <c r="P40" s="77"/>
      <c r="Q40" s="77"/>
      <c r="R40" s="77"/>
      <c r="S40" s="77"/>
      <c r="T40" s="77"/>
      <c r="U40" s="77"/>
      <c r="V40" s="77"/>
      <c r="W40" s="77"/>
      <c r="X40" s="77"/>
      <c r="Y40" s="77"/>
      <c r="Z40" s="77"/>
    </row>
    <row r="41" spans="1:26" s="72" customFormat="1" ht="38.25" customHeight="1">
      <c r="A41" s="77" t="s">
        <v>10795</v>
      </c>
      <c r="B41" s="77"/>
      <c r="C41" s="77"/>
      <c r="D41" s="77"/>
      <c r="E41" s="77"/>
      <c r="F41" s="77"/>
      <c r="G41" s="77"/>
      <c r="H41" s="77"/>
      <c r="I41" s="77"/>
      <c r="J41" s="77"/>
      <c r="K41" s="77"/>
      <c r="L41" s="77"/>
      <c r="M41" s="77"/>
      <c r="N41" s="77"/>
      <c r="O41" s="77"/>
      <c r="P41" s="77"/>
      <c r="Q41" s="77"/>
      <c r="R41" s="77"/>
      <c r="S41" s="77"/>
      <c r="T41" s="77"/>
      <c r="U41" s="77"/>
      <c r="V41" s="77"/>
      <c r="W41" s="77"/>
      <c r="X41" s="77"/>
      <c r="Y41" s="77"/>
      <c r="Z41" s="77"/>
    </row>
    <row r="42" spans="1:26" s="72" customFormat="1" ht="25.5" customHeight="1">
      <c r="A42" s="77" t="s">
        <v>10796</v>
      </c>
      <c r="B42" s="77"/>
      <c r="C42" s="77"/>
      <c r="D42" s="77"/>
      <c r="E42" s="77"/>
      <c r="F42" s="77"/>
      <c r="G42" s="77"/>
      <c r="H42" s="77"/>
      <c r="I42" s="77"/>
      <c r="J42" s="77"/>
      <c r="K42" s="77"/>
      <c r="L42" s="77"/>
      <c r="M42" s="77"/>
      <c r="N42" s="77"/>
      <c r="O42" s="77"/>
      <c r="P42" s="77"/>
      <c r="Q42" s="77"/>
      <c r="R42" s="77"/>
      <c r="S42" s="77"/>
      <c r="T42" s="77"/>
      <c r="U42" s="77"/>
      <c r="V42" s="77"/>
      <c r="W42" s="77"/>
      <c r="X42" s="77"/>
      <c r="Y42" s="77"/>
      <c r="Z42" s="77"/>
    </row>
    <row r="43" spans="1:26" s="72" customFormat="1" ht="25.5" customHeight="1">
      <c r="A43" s="77" t="s">
        <v>10797</v>
      </c>
      <c r="B43" s="77"/>
      <c r="C43" s="77"/>
      <c r="D43" s="77"/>
      <c r="E43" s="77"/>
      <c r="F43" s="77"/>
      <c r="G43" s="77"/>
      <c r="H43" s="77"/>
      <c r="I43" s="77"/>
      <c r="J43" s="77"/>
      <c r="K43" s="77"/>
      <c r="L43" s="77"/>
      <c r="M43" s="77"/>
      <c r="N43" s="77"/>
      <c r="O43" s="77"/>
      <c r="P43" s="77"/>
      <c r="Q43" s="77"/>
      <c r="R43" s="77"/>
      <c r="S43" s="77"/>
      <c r="T43" s="77"/>
      <c r="U43" s="77"/>
      <c r="V43" s="77"/>
      <c r="W43" s="77"/>
      <c r="X43" s="77"/>
      <c r="Y43" s="77"/>
      <c r="Z43" s="77"/>
    </row>
    <row r="44" spans="1:26" s="72" customFormat="1" ht="12.75" customHeight="1">
      <c r="A44" s="77" t="s">
        <v>10798</v>
      </c>
      <c r="B44" s="77"/>
      <c r="C44" s="77"/>
      <c r="D44" s="77"/>
      <c r="E44" s="77"/>
      <c r="F44" s="77"/>
      <c r="G44" s="77"/>
      <c r="H44" s="77"/>
      <c r="I44" s="77"/>
      <c r="J44" s="77"/>
      <c r="K44" s="77"/>
      <c r="L44" s="77"/>
      <c r="M44" s="77"/>
      <c r="N44" s="77"/>
      <c r="O44" s="77"/>
      <c r="P44" s="77"/>
      <c r="Q44" s="77"/>
      <c r="R44" s="77"/>
      <c r="S44" s="77"/>
      <c r="T44" s="77"/>
      <c r="U44" s="77"/>
      <c r="V44" s="77"/>
      <c r="W44" s="77"/>
      <c r="X44" s="77"/>
      <c r="Y44" s="77"/>
      <c r="Z44" s="77"/>
    </row>
    <row r="45" spans="1:26" s="72" customFormat="1" ht="24.75" customHeight="1">
      <c r="A45" s="77" t="s">
        <v>10799</v>
      </c>
      <c r="B45" s="77"/>
      <c r="C45" s="77"/>
      <c r="D45" s="77"/>
      <c r="E45" s="77"/>
      <c r="F45" s="77"/>
      <c r="G45" s="77"/>
      <c r="H45" s="77"/>
      <c r="I45" s="77"/>
      <c r="J45" s="77"/>
      <c r="K45" s="77"/>
      <c r="L45" s="77"/>
      <c r="M45" s="77"/>
      <c r="N45" s="77"/>
      <c r="O45" s="77"/>
      <c r="P45" s="77"/>
      <c r="Q45" s="77"/>
      <c r="R45" s="77"/>
      <c r="S45" s="77"/>
      <c r="T45" s="77"/>
      <c r="U45" s="77"/>
      <c r="V45" s="77"/>
      <c r="W45" s="77"/>
      <c r="X45" s="77"/>
      <c r="Y45" s="77"/>
      <c r="Z45" s="77"/>
    </row>
    <row r="46" spans="1:26" s="72" customFormat="1" ht="12.75" customHeight="1">
      <c r="A46" s="78" t="s">
        <v>10800</v>
      </c>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spans="1:26" s="72" customFormat="1" ht="12.75" customHeight="1">
      <c r="A47" s="79" t="s">
        <v>10801</v>
      </c>
      <c r="B47" s="79"/>
      <c r="C47" s="79"/>
      <c r="D47" s="79"/>
      <c r="E47" s="79"/>
      <c r="F47" s="79"/>
      <c r="G47" s="79"/>
      <c r="H47" s="79"/>
      <c r="I47" s="79"/>
      <c r="J47" s="79"/>
      <c r="K47" s="79"/>
      <c r="L47" s="79"/>
      <c r="M47" s="79"/>
      <c r="N47" s="79"/>
      <c r="O47" s="79"/>
      <c r="P47" s="79"/>
      <c r="Q47" s="79"/>
      <c r="R47" s="79"/>
      <c r="S47" s="79"/>
      <c r="T47" s="79"/>
      <c r="U47" s="79"/>
      <c r="V47" s="79"/>
      <c r="W47" s="79"/>
      <c r="X47" s="79"/>
      <c r="Y47" s="79"/>
      <c r="Z47" s="79"/>
    </row>
    <row r="48" spans="1:26" s="72" customFormat="1" ht="12.75" customHeight="1">
      <c r="A48" s="77" t="s">
        <v>10802</v>
      </c>
      <c r="B48" s="77"/>
      <c r="C48" s="77"/>
      <c r="D48" s="77"/>
      <c r="E48" s="77"/>
      <c r="F48" s="77"/>
      <c r="G48" s="77"/>
      <c r="H48" s="77"/>
      <c r="I48" s="77"/>
      <c r="J48" s="77"/>
      <c r="K48" s="77"/>
      <c r="L48" s="77"/>
      <c r="M48" s="77"/>
      <c r="N48" s="77"/>
      <c r="O48" s="77"/>
      <c r="P48" s="77"/>
      <c r="Q48" s="77"/>
      <c r="R48" s="77"/>
      <c r="S48" s="77"/>
      <c r="T48" s="77"/>
      <c r="U48" s="77"/>
      <c r="V48" s="77"/>
      <c r="W48" s="77"/>
      <c r="X48" s="77"/>
      <c r="Y48" s="77"/>
      <c r="Z48" s="77"/>
    </row>
    <row r="49" spans="1:26" s="72" customFormat="1" ht="12.75" customHeight="1">
      <c r="A49" s="77" t="s">
        <v>10803</v>
      </c>
      <c r="B49" s="77"/>
      <c r="C49" s="77"/>
      <c r="D49" s="77"/>
      <c r="E49" s="77"/>
      <c r="F49" s="77"/>
      <c r="G49" s="77"/>
      <c r="H49" s="77"/>
      <c r="I49" s="77"/>
      <c r="J49" s="77"/>
      <c r="K49" s="77"/>
      <c r="L49" s="77"/>
      <c r="M49" s="77"/>
      <c r="N49" s="77"/>
      <c r="O49" s="77"/>
      <c r="P49" s="77"/>
      <c r="Q49" s="77"/>
      <c r="R49" s="77"/>
      <c r="S49" s="77"/>
      <c r="T49" s="77"/>
      <c r="U49" s="77"/>
      <c r="V49" s="77"/>
      <c r="W49" s="77"/>
      <c r="X49" s="77"/>
      <c r="Y49" s="77"/>
      <c r="Z49" s="77"/>
    </row>
    <row r="50" spans="1:26" s="72" customFormat="1"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spans="1:26" s="72" customFormat="1" ht="12.75" customHeight="1">
      <c r="A51" s="80" t="s">
        <v>10804</v>
      </c>
      <c r="B51" s="80"/>
      <c r="C51" s="80"/>
      <c r="D51" s="80"/>
      <c r="E51" s="80"/>
      <c r="F51" s="80"/>
      <c r="G51" s="80"/>
      <c r="H51" s="80"/>
      <c r="I51" s="80"/>
      <c r="J51" s="80"/>
      <c r="K51" s="80"/>
      <c r="L51" s="80"/>
      <c r="M51" s="80"/>
      <c r="N51" s="80"/>
      <c r="O51" s="80"/>
      <c r="P51" s="80"/>
      <c r="Q51" s="80"/>
      <c r="R51" s="80"/>
      <c r="S51" s="80"/>
      <c r="T51" s="80"/>
      <c r="U51" s="80"/>
      <c r="V51" s="80"/>
      <c r="W51" s="80"/>
      <c r="X51" s="80"/>
      <c r="Y51" s="80"/>
      <c r="Z51" s="80"/>
    </row>
    <row r="52" spans="1:26" s="72" customFormat="1" ht="12.75" customHeight="1">
      <c r="A52" s="80" t="s">
        <v>10805</v>
      </c>
      <c r="B52" s="80"/>
      <c r="C52" s="80"/>
      <c r="D52" s="80"/>
      <c r="E52" s="80"/>
      <c r="F52" s="80"/>
      <c r="G52" s="80"/>
      <c r="H52" s="80"/>
      <c r="I52" s="80"/>
      <c r="J52" s="80"/>
      <c r="K52" s="80"/>
      <c r="L52" s="80"/>
      <c r="M52" s="80"/>
      <c r="N52" s="80"/>
      <c r="O52" s="80"/>
      <c r="P52" s="80"/>
      <c r="Q52" s="80"/>
      <c r="R52" s="80"/>
      <c r="S52" s="80"/>
      <c r="T52" s="80"/>
      <c r="U52" s="80"/>
      <c r="V52" s="80"/>
      <c r="W52" s="80"/>
      <c r="X52" s="80"/>
      <c r="Y52" s="80"/>
      <c r="Z52" s="80"/>
    </row>
    <row r="53" spans="1:26" s="72" customFormat="1" ht="12.75" customHeight="1">
      <c r="A53" s="81" t="s">
        <v>10806</v>
      </c>
      <c r="B53" s="81"/>
      <c r="C53" s="81"/>
      <c r="D53" s="81"/>
      <c r="E53" s="81"/>
      <c r="F53" s="81"/>
      <c r="G53" s="81"/>
      <c r="H53" s="81"/>
      <c r="I53" s="81"/>
      <c r="J53" s="81"/>
      <c r="K53" s="81"/>
      <c r="L53" s="81"/>
      <c r="M53" s="81"/>
      <c r="N53" s="81"/>
      <c r="O53" s="81"/>
      <c r="P53" s="81"/>
      <c r="Q53" s="81"/>
      <c r="R53" s="81"/>
      <c r="S53" s="81"/>
      <c r="T53" s="81"/>
      <c r="U53" s="81"/>
      <c r="V53" s="81"/>
      <c r="W53" s="81"/>
      <c r="X53" s="81"/>
      <c r="Y53" s="81"/>
      <c r="Z53" s="81"/>
    </row>
    <row r="54" spans="1:26" s="72" customFormat="1" ht="12.75" customHeight="1">
      <c r="A54" s="82" t="s">
        <v>10807</v>
      </c>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spans="1:26" s="72" customFormat="1" ht="12.75" customHeight="1">
      <c r="A55" s="82" t="s">
        <v>10808</v>
      </c>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spans="1:26" s="72" customFormat="1" ht="12.75" customHeight="1">
      <c r="A56" s="78" t="s">
        <v>10809</v>
      </c>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spans="1:26" s="72" customFormat="1" ht="12.75" customHeight="1">
      <c r="A57" s="78" t="s">
        <v>10810</v>
      </c>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spans="1:26" s="72" customFormat="1" ht="12.95" customHeight="1">
      <c r="A58" s="81" t="s">
        <v>10811</v>
      </c>
      <c r="B58" s="81"/>
      <c r="C58" s="81"/>
      <c r="D58" s="81"/>
      <c r="E58" s="81"/>
      <c r="F58" s="81"/>
      <c r="G58" s="81"/>
      <c r="H58" s="81"/>
      <c r="I58" s="81"/>
      <c r="J58" s="81"/>
      <c r="K58" s="81"/>
      <c r="L58" s="81"/>
      <c r="M58" s="81"/>
      <c r="N58" s="81"/>
      <c r="O58" s="81"/>
      <c r="P58" s="81"/>
      <c r="Q58" s="81"/>
      <c r="R58" s="81"/>
      <c r="S58" s="81"/>
      <c r="T58" s="81"/>
      <c r="U58" s="81"/>
      <c r="V58" s="81"/>
      <c r="W58" s="81"/>
      <c r="X58" s="81"/>
      <c r="Y58" s="81"/>
      <c r="Z58" s="81"/>
    </row>
    <row r="59" spans="1:26" s="72" customFormat="1" ht="12.95" customHeight="1">
      <c r="A59" s="78" t="s">
        <v>10812</v>
      </c>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spans="1:26" s="72" customFormat="1" ht="12.75" customHeight="1">
      <c r="A60" s="83" t="s">
        <v>10813</v>
      </c>
      <c r="B60" s="83"/>
      <c r="C60" s="83"/>
      <c r="D60" s="83"/>
      <c r="E60" s="83"/>
      <c r="F60" s="83"/>
      <c r="G60" s="83"/>
      <c r="H60" s="83"/>
      <c r="I60" s="83"/>
      <c r="J60" s="83"/>
      <c r="K60" s="83"/>
      <c r="L60" s="83"/>
      <c r="M60" s="83"/>
      <c r="N60" s="83"/>
      <c r="O60" s="83"/>
      <c r="P60" s="83"/>
      <c r="Q60" s="83"/>
      <c r="R60" s="83"/>
      <c r="S60" s="83"/>
      <c r="T60" s="83"/>
      <c r="U60" s="83"/>
      <c r="V60" s="83"/>
      <c r="W60" s="83"/>
      <c r="X60" s="83"/>
      <c r="Y60" s="83"/>
      <c r="Z60" s="83"/>
    </row>
    <row r="61" spans="1:26" s="72" customFormat="1" ht="12.75" customHeight="1">
      <c r="A61" s="84" t="s">
        <v>10814</v>
      </c>
      <c r="B61" s="84"/>
      <c r="C61" s="84"/>
      <c r="D61" s="84"/>
      <c r="E61" s="84"/>
      <c r="F61" s="84"/>
      <c r="G61" s="84"/>
      <c r="H61" s="84"/>
      <c r="I61" s="84"/>
      <c r="J61" s="84"/>
      <c r="K61" s="84"/>
      <c r="L61" s="84"/>
      <c r="M61" s="84"/>
      <c r="N61" s="84"/>
      <c r="O61" s="84"/>
      <c r="P61" s="84"/>
      <c r="Q61" s="84"/>
      <c r="R61" s="84"/>
      <c r="S61" s="84"/>
      <c r="T61" s="84"/>
      <c r="U61" s="84"/>
      <c r="V61" s="84"/>
      <c r="W61" s="84"/>
      <c r="X61" s="84"/>
      <c r="Y61" s="84"/>
      <c r="Z61" s="84"/>
    </row>
    <row r="62" spans="1:26" s="72" customFormat="1" ht="12.75" customHeight="1">
      <c r="A62" s="78" t="s">
        <v>10815</v>
      </c>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spans="1:26" s="85" customFormat="1" ht="12.75" customHeight="1">
      <c r="A63" s="82" t="s">
        <v>10816</v>
      </c>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spans="1:26" s="85" customFormat="1" ht="12.75" customHeight="1">
      <c r="A64" s="84" t="s">
        <v>10817</v>
      </c>
      <c r="B64" s="84"/>
      <c r="C64" s="84"/>
      <c r="D64" s="84"/>
      <c r="E64" s="84"/>
      <c r="F64" s="84"/>
      <c r="G64" s="84"/>
      <c r="H64" s="84"/>
      <c r="I64" s="84"/>
      <c r="J64" s="84"/>
      <c r="K64" s="84"/>
      <c r="L64" s="84"/>
      <c r="M64" s="84"/>
      <c r="N64" s="84"/>
      <c r="O64" s="84"/>
      <c r="P64" s="84"/>
      <c r="Q64" s="84"/>
      <c r="R64" s="84"/>
      <c r="S64" s="84"/>
      <c r="T64" s="84"/>
      <c r="U64" s="84"/>
      <c r="V64" s="84"/>
      <c r="W64" s="84"/>
      <c r="X64" s="84"/>
      <c r="Y64" s="84"/>
      <c r="Z64" s="84"/>
    </row>
    <row r="65" spans="1:26" s="72" customFormat="1" ht="12.75" customHeight="1">
      <c r="A65" s="78" t="s">
        <v>10818</v>
      </c>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spans="1:26" s="85" customFormat="1" ht="12.75" customHeight="1">
      <c r="A66" s="82" t="s">
        <v>10819</v>
      </c>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spans="1:26" s="85" customFormat="1" ht="12.75" customHeight="1">
      <c r="A67" s="83" t="s">
        <v>10820</v>
      </c>
      <c r="B67" s="83"/>
      <c r="C67" s="83"/>
      <c r="D67" s="83"/>
      <c r="E67" s="83"/>
      <c r="F67" s="83"/>
      <c r="G67" s="83"/>
      <c r="H67" s="83"/>
      <c r="I67" s="83"/>
      <c r="J67" s="83"/>
      <c r="K67" s="83"/>
      <c r="L67" s="83"/>
      <c r="M67" s="83"/>
      <c r="N67" s="83"/>
      <c r="O67" s="83"/>
      <c r="P67" s="83"/>
      <c r="Q67" s="83"/>
      <c r="R67" s="83"/>
      <c r="S67" s="83"/>
      <c r="T67" s="83"/>
      <c r="U67" s="83"/>
      <c r="V67" s="83"/>
      <c r="W67" s="83"/>
      <c r="X67" s="83"/>
      <c r="Y67" s="83"/>
      <c r="Z67" s="83"/>
    </row>
    <row r="68" spans="1:26" s="85" customFormat="1" ht="12.75" customHeight="1">
      <c r="A68" s="84" t="s">
        <v>10821</v>
      </c>
      <c r="B68" s="84"/>
      <c r="C68" s="84"/>
      <c r="D68" s="84"/>
      <c r="E68" s="84"/>
      <c r="F68" s="84"/>
      <c r="G68" s="84"/>
      <c r="H68" s="84"/>
      <c r="I68" s="84"/>
      <c r="J68" s="84"/>
      <c r="K68" s="84"/>
      <c r="L68" s="84"/>
      <c r="M68" s="84"/>
      <c r="N68" s="84"/>
      <c r="O68" s="84"/>
      <c r="P68" s="84"/>
      <c r="Q68" s="84"/>
      <c r="R68" s="84"/>
      <c r="S68" s="84"/>
      <c r="T68" s="84"/>
      <c r="U68" s="84"/>
      <c r="V68" s="84"/>
      <c r="W68" s="84"/>
      <c r="X68" s="84"/>
      <c r="Y68" s="84"/>
      <c r="Z68" s="84"/>
    </row>
    <row r="69" spans="1:26" s="85" customFormat="1" ht="12.75" customHeight="1">
      <c r="A69" s="82" t="s">
        <v>10822</v>
      </c>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spans="1:26" s="72" customFormat="1" ht="12.75" customHeight="1">
      <c r="A70" s="82" t="s">
        <v>10823</v>
      </c>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spans="1:26" s="72" customFormat="1" ht="12.75" customHeight="1">
      <c r="A71" s="82" t="s">
        <v>10824</v>
      </c>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spans="1:26" s="72" customFormat="1" ht="12.75" customHeight="1">
      <c r="A72" s="82" t="s">
        <v>10825</v>
      </c>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spans="1:26" s="72" customFormat="1" ht="12.75" customHeight="1">
      <c r="A73" s="84" t="s">
        <v>10817</v>
      </c>
      <c r="B73" s="84"/>
      <c r="C73" s="84"/>
      <c r="D73" s="84"/>
      <c r="E73" s="84"/>
      <c r="F73" s="84"/>
      <c r="G73" s="84"/>
      <c r="H73" s="84"/>
      <c r="I73" s="84"/>
      <c r="J73" s="84"/>
      <c r="K73" s="84"/>
      <c r="L73" s="84"/>
      <c r="M73" s="84"/>
      <c r="N73" s="84"/>
      <c r="O73" s="84"/>
      <c r="P73" s="84"/>
      <c r="Q73" s="84"/>
      <c r="R73" s="84"/>
      <c r="S73" s="84"/>
      <c r="T73" s="84"/>
      <c r="U73" s="84"/>
      <c r="V73" s="84"/>
      <c r="W73" s="84"/>
      <c r="X73" s="84"/>
      <c r="Y73" s="84"/>
      <c r="Z73" s="84"/>
    </row>
    <row r="74" spans="1:26" s="85" customFormat="1" ht="12.75" customHeight="1">
      <c r="A74" s="82" t="s">
        <v>10826</v>
      </c>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spans="1:26" s="72" customFormat="1" ht="12.75" customHeight="1">
      <c r="A75" s="82" t="s">
        <v>10824</v>
      </c>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spans="1:26" s="72" customFormat="1" ht="12.75" customHeight="1">
      <c r="A76" s="82" t="s">
        <v>10825</v>
      </c>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spans="1:26" s="72" customFormat="1" ht="12.75" customHeight="1">
      <c r="A77" s="83" t="s">
        <v>10827</v>
      </c>
      <c r="B77" s="83"/>
      <c r="C77" s="83"/>
      <c r="D77" s="83"/>
      <c r="E77" s="83"/>
      <c r="F77" s="83"/>
      <c r="G77" s="83"/>
      <c r="H77" s="83"/>
      <c r="I77" s="83"/>
      <c r="J77" s="83"/>
      <c r="K77" s="83"/>
      <c r="L77" s="83"/>
      <c r="M77" s="83"/>
      <c r="N77" s="83"/>
      <c r="O77" s="83"/>
      <c r="P77" s="83"/>
      <c r="Q77" s="83"/>
      <c r="R77" s="83"/>
      <c r="S77" s="83"/>
      <c r="T77" s="83"/>
      <c r="U77" s="83"/>
      <c r="V77" s="83"/>
      <c r="W77" s="83"/>
      <c r="X77" s="83"/>
      <c r="Y77" s="83"/>
      <c r="Z77" s="83"/>
    </row>
    <row r="78" spans="1:26" s="72" customFormat="1" ht="12.75" customHeight="1">
      <c r="A78" s="82" t="s">
        <v>10828</v>
      </c>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spans="1:26" s="72" customFormat="1" ht="12.75" customHeight="1">
      <c r="A79" s="82" t="s">
        <v>10829</v>
      </c>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spans="1:26" s="72" customFormat="1" ht="12.75" customHeight="1">
      <c r="A80" s="82" t="s">
        <v>10830</v>
      </c>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spans="1:26" ht="12.75" customHeight="1">
      <c r="A81" s="82" t="s">
        <v>10831</v>
      </c>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spans="1:26" ht="12.75" customHeight="1">
      <c r="A82" s="83" t="s">
        <v>10832</v>
      </c>
      <c r="B82" s="83"/>
      <c r="C82" s="83"/>
      <c r="D82" s="83"/>
      <c r="E82" s="83"/>
      <c r="F82" s="83"/>
      <c r="G82" s="83"/>
      <c r="H82" s="83"/>
      <c r="I82" s="83"/>
      <c r="J82" s="83"/>
      <c r="K82" s="83"/>
      <c r="L82" s="83"/>
      <c r="M82" s="83"/>
      <c r="N82" s="83"/>
      <c r="O82" s="83"/>
      <c r="P82" s="83"/>
      <c r="Q82" s="83"/>
      <c r="R82" s="83"/>
      <c r="S82" s="83"/>
      <c r="T82" s="83"/>
      <c r="U82" s="83"/>
      <c r="V82" s="83"/>
      <c r="W82" s="83"/>
      <c r="X82" s="83"/>
      <c r="Y82" s="83"/>
      <c r="Z82" s="83"/>
    </row>
    <row r="83" spans="1:26" ht="12.75" customHeight="1">
      <c r="A83" s="82" t="s">
        <v>10833</v>
      </c>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sheetData>
  <pageMargins left="0.25" right="0.25" top="0.25" bottom="0.25" header="0.3" footer="0.3"/>
  <pageSetup scale="42" fitToHeight="0"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G11"/>
  <sheetViews>
    <sheetView workbookViewId="0"/>
  </sheetViews>
  <sheetFormatPr defaultRowHeight="14.25"/>
  <cols>
    <col min="1" max="1" width="26.86328125" customWidth="1"/>
    <col min="2" max="2" width="16.73046875" customWidth="1"/>
    <col min="3" max="3" width="12.59765625" customWidth="1"/>
    <col min="4" max="4" width="14.1328125" customWidth="1"/>
    <col min="5" max="5" width="16.73046875" customWidth="1"/>
    <col min="6" max="6" width="16.265625" customWidth="1"/>
    <col min="7" max="7" width="15.86328125" customWidth="1"/>
  </cols>
  <sheetData>
    <row r="1" spans="1:7">
      <c r="A1" s="1" t="s">
        <v>10834</v>
      </c>
    </row>
    <row r="2" spans="1:7">
      <c r="A2" s="1"/>
    </row>
    <row r="3" spans="1:7" ht="45" customHeight="1">
      <c r="A3" s="6" t="s">
        <v>10835</v>
      </c>
      <c r="B3" s="6" t="s">
        <v>10836</v>
      </c>
      <c r="C3" s="6" t="s">
        <v>10837</v>
      </c>
      <c r="D3" s="6" t="s">
        <v>10838</v>
      </c>
      <c r="E3" s="6" t="s">
        <v>10839</v>
      </c>
      <c r="F3" s="6" t="s">
        <v>10840</v>
      </c>
      <c r="G3" s="6" t="s">
        <v>10841</v>
      </c>
    </row>
    <row r="4" spans="1:7">
      <c r="A4" t="s">
        <v>10842</v>
      </c>
      <c r="B4" s="7">
        <v>21611</v>
      </c>
      <c r="C4" s="7">
        <v>244203</v>
      </c>
      <c r="D4" s="7">
        <v>3584</v>
      </c>
      <c r="E4">
        <v>11.3</v>
      </c>
      <c r="F4">
        <v>5.7</v>
      </c>
      <c r="G4">
        <v>2.4</v>
      </c>
    </row>
    <row r="5" spans="1:7">
      <c r="A5" t="s">
        <v>10843</v>
      </c>
      <c r="B5" s="7">
        <v>10147</v>
      </c>
      <c r="C5" s="7">
        <v>121865</v>
      </c>
      <c r="D5" s="7">
        <v>2035</v>
      </c>
      <c r="E5">
        <v>12</v>
      </c>
      <c r="F5">
        <v>6</v>
      </c>
      <c r="G5">
        <v>2.7</v>
      </c>
    </row>
    <row r="6" spans="1:7">
      <c r="A6" t="s">
        <v>10844</v>
      </c>
      <c r="B6">
        <v>735</v>
      </c>
      <c r="C6" s="7">
        <v>8137</v>
      </c>
      <c r="D6">
        <v>154</v>
      </c>
      <c r="E6">
        <v>11.1</v>
      </c>
      <c r="F6">
        <v>7.8</v>
      </c>
      <c r="G6">
        <v>2.4</v>
      </c>
    </row>
    <row r="7" spans="1:7">
      <c r="A7" t="s">
        <v>10845</v>
      </c>
      <c r="B7">
        <v>854</v>
      </c>
      <c r="C7" s="7">
        <v>12694</v>
      </c>
      <c r="D7">
        <v>220</v>
      </c>
      <c r="E7">
        <v>14.9</v>
      </c>
      <c r="F7">
        <v>4.0999999999999996</v>
      </c>
      <c r="G7">
        <v>3.8</v>
      </c>
    </row>
    <row r="8" spans="1:7">
      <c r="A8" t="s">
        <v>10846</v>
      </c>
      <c r="B8" s="7">
        <v>1704</v>
      </c>
      <c r="C8" s="7">
        <v>18728</v>
      </c>
      <c r="D8">
        <v>212</v>
      </c>
      <c r="E8">
        <v>11</v>
      </c>
      <c r="F8">
        <v>4.7</v>
      </c>
      <c r="G8">
        <v>2.2999999999999998</v>
      </c>
    </row>
    <row r="9" spans="1:7">
      <c r="A9" t="s">
        <v>10847</v>
      </c>
      <c r="B9" s="7">
        <v>2508</v>
      </c>
      <c r="C9" s="7">
        <v>21580</v>
      </c>
      <c r="D9">
        <v>362</v>
      </c>
      <c r="E9">
        <v>8.6</v>
      </c>
      <c r="F9">
        <v>6.3</v>
      </c>
      <c r="G9">
        <v>2.2999999999999998</v>
      </c>
    </row>
    <row r="10" spans="1:7">
      <c r="A10" t="s">
        <v>10848</v>
      </c>
      <c r="B10" s="7">
        <v>3916</v>
      </c>
      <c r="C10" s="7">
        <v>43741</v>
      </c>
      <c r="D10">
        <v>280</v>
      </c>
      <c r="E10">
        <v>11.2</v>
      </c>
      <c r="F10">
        <v>4.5999999999999996</v>
      </c>
      <c r="G10">
        <v>1.3</v>
      </c>
    </row>
    <row r="11" spans="1:7">
      <c r="A11" t="s">
        <v>10849</v>
      </c>
      <c r="B11" s="7">
        <v>1747</v>
      </c>
      <c r="C11" s="7">
        <v>17458</v>
      </c>
      <c r="D11">
        <v>322</v>
      </c>
      <c r="E11">
        <v>10</v>
      </c>
      <c r="F11">
        <v>6.8</v>
      </c>
      <c r="G11">
        <v>2.4</v>
      </c>
    </row>
  </sheetData>
  <pageMargins left="0.7" right="0.7" top="0.75" bottom="0.75" header="0.3" footer="0.3"/>
  <pageSetup orientation="portrait" horizontalDpi="1200" verticalDpi="12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F24"/>
  <sheetViews>
    <sheetView workbookViewId="0"/>
  </sheetViews>
  <sheetFormatPr defaultColWidth="9.1328125" defaultRowHeight="14.25"/>
  <cols>
    <col min="1" max="1" width="41.1328125" customWidth="1"/>
    <col min="2" max="6" width="10.3984375" style="13" customWidth="1"/>
  </cols>
  <sheetData>
    <row r="1" spans="1:6">
      <c r="A1" s="2" t="s">
        <v>10850</v>
      </c>
      <c r="B1" s="104"/>
      <c r="C1" s="104"/>
      <c r="D1" s="104"/>
      <c r="E1" s="104"/>
      <c r="F1" s="104"/>
    </row>
    <row r="2" spans="1:6">
      <c r="B2" s="105">
        <v>2010</v>
      </c>
      <c r="C2" s="105" t="s">
        <v>10851</v>
      </c>
      <c r="D2" s="105" t="s">
        <v>10852</v>
      </c>
      <c r="E2" s="105" t="s">
        <v>10853</v>
      </c>
      <c r="F2" s="105" t="s">
        <v>10854</v>
      </c>
    </row>
    <row r="3" spans="1:6">
      <c r="A3" t="s">
        <v>10855</v>
      </c>
      <c r="B3" s="13">
        <v>130</v>
      </c>
      <c r="C3" s="13">
        <v>130</v>
      </c>
      <c r="D3" s="13">
        <v>130</v>
      </c>
      <c r="E3" s="13">
        <v>130</v>
      </c>
      <c r="F3" s="13">
        <v>130</v>
      </c>
    </row>
    <row r="4" spans="1:6">
      <c r="A4" t="s">
        <v>10856</v>
      </c>
      <c r="B4" s="13">
        <v>110.8</v>
      </c>
      <c r="C4" s="13">
        <v>91.6</v>
      </c>
      <c r="D4" s="13">
        <v>85.6</v>
      </c>
      <c r="E4" s="13">
        <v>81</v>
      </c>
      <c r="F4" s="13">
        <v>71.2</v>
      </c>
    </row>
    <row r="5" spans="1:6">
      <c r="A5" t="s">
        <v>10857</v>
      </c>
      <c r="C5" s="13">
        <v>87.5</v>
      </c>
      <c r="D5" s="13">
        <v>90.2</v>
      </c>
      <c r="E5" s="13">
        <v>92.5</v>
      </c>
      <c r="F5" s="13">
        <v>94</v>
      </c>
    </row>
    <row r="6" spans="1:6">
      <c r="A6" t="s">
        <v>10858</v>
      </c>
      <c r="C6" s="13">
        <v>90.7</v>
      </c>
      <c r="D6" s="13">
        <v>91.6</v>
      </c>
      <c r="E6" s="13">
        <v>92.5</v>
      </c>
      <c r="F6" s="13">
        <v>93.5</v>
      </c>
    </row>
    <row r="7" spans="1:6">
      <c r="A7" t="s">
        <v>10859</v>
      </c>
      <c r="C7" s="13">
        <v>86.7</v>
      </c>
      <c r="D7" s="13">
        <v>87.8</v>
      </c>
      <c r="E7" s="13">
        <v>88</v>
      </c>
    </row>
    <row r="8" spans="1:6">
      <c r="A8" t="s">
        <v>10860</v>
      </c>
      <c r="B8" s="13">
        <v>152</v>
      </c>
      <c r="C8" s="13">
        <v>104.1</v>
      </c>
      <c r="D8" s="13">
        <v>98.2</v>
      </c>
      <c r="E8" s="13">
        <v>92.3</v>
      </c>
      <c r="F8" s="13">
        <v>84.6</v>
      </c>
    </row>
    <row r="9" spans="1:6">
      <c r="A9" t="s">
        <v>10861</v>
      </c>
      <c r="B9" s="13">
        <v>80</v>
      </c>
      <c r="C9" s="13">
        <v>88</v>
      </c>
      <c r="D9" s="13">
        <v>92</v>
      </c>
      <c r="E9" s="13">
        <v>90</v>
      </c>
      <c r="F9" s="13">
        <v>94</v>
      </c>
    </row>
    <row r="10" spans="1:6">
      <c r="A10" t="s">
        <v>10862</v>
      </c>
      <c r="B10" s="13">
        <v>37.6</v>
      </c>
      <c r="C10" s="13">
        <v>25.8</v>
      </c>
      <c r="D10" s="13">
        <v>21.7</v>
      </c>
      <c r="E10" s="13">
        <v>19.899999999999999</v>
      </c>
      <c r="F10" s="13">
        <v>15.9</v>
      </c>
    </row>
    <row r="11" spans="1:6">
      <c r="A11" t="s">
        <v>10863</v>
      </c>
      <c r="B11" s="13">
        <v>152</v>
      </c>
      <c r="C11" s="13">
        <v>195</v>
      </c>
      <c r="D11" s="13">
        <v>225</v>
      </c>
      <c r="E11" s="13">
        <v>250</v>
      </c>
      <c r="F11" s="13">
        <v>303</v>
      </c>
    </row>
    <row r="12" spans="1:6">
      <c r="A12" t="s">
        <v>10864</v>
      </c>
      <c r="B12" s="13">
        <v>22.1</v>
      </c>
      <c r="C12" s="13">
        <v>17.3</v>
      </c>
      <c r="D12" s="13">
        <v>15</v>
      </c>
      <c r="E12" s="13">
        <v>13.5</v>
      </c>
      <c r="F12" s="13">
        <v>11.1</v>
      </c>
    </row>
    <row r="13" spans="1:6">
      <c r="A13" t="s">
        <v>10865</v>
      </c>
      <c r="B13" s="13">
        <v>450</v>
      </c>
      <c r="C13" s="13">
        <v>250</v>
      </c>
      <c r="D13" s="13">
        <v>200</v>
      </c>
      <c r="E13" s="13">
        <v>160</v>
      </c>
      <c r="F13" s="13">
        <v>150</v>
      </c>
    </row>
    <row r="14" spans="1:6">
      <c r="A14" t="s">
        <v>10866</v>
      </c>
      <c r="B14" s="106">
        <v>15979</v>
      </c>
      <c r="C14" s="106">
        <v>5401</v>
      </c>
      <c r="D14" s="106">
        <v>4384</v>
      </c>
      <c r="E14" s="106">
        <v>3184</v>
      </c>
      <c r="F14" s="106">
        <v>2050</v>
      </c>
    </row>
    <row r="15" spans="1:6">
      <c r="A15" t="s">
        <v>10867</v>
      </c>
      <c r="B15" s="106">
        <v>15979</v>
      </c>
      <c r="C15" s="106">
        <v>2968</v>
      </c>
      <c r="D15" s="106">
        <v>2139</v>
      </c>
      <c r="E15" s="13" t="s">
        <v>10868</v>
      </c>
      <c r="F15" s="13" t="s">
        <v>10869</v>
      </c>
    </row>
    <row r="17" spans="1:4">
      <c r="A17" s="2" t="s">
        <v>10870</v>
      </c>
      <c r="B17" s="104"/>
      <c r="C17" s="104"/>
      <c r="D17" s="104"/>
    </row>
    <row r="18" spans="1:4">
      <c r="B18" s="13">
        <v>2010</v>
      </c>
      <c r="C18" s="13">
        <v>2030</v>
      </c>
      <c r="D18" s="13">
        <v>2050</v>
      </c>
    </row>
    <row r="19" spans="1:4">
      <c r="A19" t="s">
        <v>10863</v>
      </c>
      <c r="B19" s="13">
        <f>B11</f>
        <v>152</v>
      </c>
      <c r="C19" s="13">
        <f>C11</f>
        <v>195</v>
      </c>
      <c r="D19" s="13">
        <f>E11</f>
        <v>250</v>
      </c>
    </row>
    <row r="21" spans="1:4">
      <c r="B21" s="13">
        <v>2017</v>
      </c>
    </row>
    <row r="22" spans="1:4">
      <c r="A22" t="s">
        <v>10871</v>
      </c>
      <c r="B22" s="13">
        <f>TREND(B19:C19,B18:C18,B21)</f>
        <v>167.05000000000018</v>
      </c>
    </row>
    <row r="24" spans="1:4">
      <c r="A24" t="s">
        <v>10872</v>
      </c>
      <c r="B24" s="107">
        <f>(D19-B22)/B22</f>
        <v>0.49655791679137817</v>
      </c>
    </row>
  </sheetData>
  <pageMargins left="0.7" right="0.7" top="0.75" bottom="0.75" header="0.3" footer="0.3"/>
  <pageSetup orientation="portrait"/>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L7"/>
  <sheetViews>
    <sheetView workbookViewId="0"/>
  </sheetViews>
  <sheetFormatPr defaultRowHeight="14.25"/>
  <sheetData>
    <row r="1" spans="1:12">
      <c r="A1" t="s">
        <v>10873</v>
      </c>
      <c r="B1" t="s">
        <v>1</v>
      </c>
      <c r="C1" t="s">
        <v>2</v>
      </c>
      <c r="D1" t="s">
        <v>3</v>
      </c>
      <c r="E1" t="s">
        <v>4</v>
      </c>
      <c r="F1" t="s">
        <v>5</v>
      </c>
      <c r="G1" t="s">
        <v>6</v>
      </c>
      <c r="H1" t="s">
        <v>7</v>
      </c>
      <c r="K1" t="s">
        <v>10874</v>
      </c>
      <c r="L1">
        <f t="array" ref="L1:L7">TRANSPOSE(B3:H3)</f>
        <v>3.319965867594088E-3</v>
      </c>
    </row>
    <row r="2" spans="1:12">
      <c r="A2" t="s">
        <v>10875</v>
      </c>
      <c r="B2">
        <v>1.464487148340682E-3</v>
      </c>
      <c r="C2">
        <v>2.8599578430961068E-4</v>
      </c>
      <c r="D2">
        <v>3.0811518665027502E-4</v>
      </c>
      <c r="E2">
        <v>3.4955084322389849E-4</v>
      </c>
      <c r="F2">
        <v>5.4440152139639993E-4</v>
      </c>
      <c r="G2">
        <v>2.4597247808457102E-4</v>
      </c>
      <c r="H2">
        <v>9.5477617242703441E-4</v>
      </c>
      <c r="L2">
        <v>2.3489662423758799E-3</v>
      </c>
    </row>
    <row r="3" spans="1:12">
      <c r="A3" t="s">
        <v>10876</v>
      </c>
      <c r="B3">
        <v>3.319965867594088E-3</v>
      </c>
      <c r="C3">
        <v>2.3489662423758799E-3</v>
      </c>
      <c r="D3">
        <v>8.5179832440752728E-4</v>
      </c>
      <c r="E3">
        <v>1.033138966099362E-3</v>
      </c>
      <c r="F3">
        <v>2.2908937619214608E-3</v>
      </c>
      <c r="G3">
        <v>1.8294441155202029E-3</v>
      </c>
      <c r="H3">
        <v>3.099416898298085E-3</v>
      </c>
      <c r="L3">
        <v>8.5179832440752728E-4</v>
      </c>
    </row>
    <row r="4" spans="1:12">
      <c r="A4" t="s">
        <v>10877</v>
      </c>
      <c r="B4">
        <v>9.7898292792220369E-4</v>
      </c>
      <c r="C4">
        <v>3.0464933987873528E-4</v>
      </c>
      <c r="D4">
        <v>3.0464933987873528E-4</v>
      </c>
      <c r="E4">
        <v>3.0464933987873528E-4</v>
      </c>
      <c r="F4">
        <v>0</v>
      </c>
      <c r="G4">
        <v>0</v>
      </c>
      <c r="H4">
        <v>9.1394801963620568E-4</v>
      </c>
      <c r="L4">
        <v>1.033138966099362E-3</v>
      </c>
    </row>
    <row r="5" spans="1:12">
      <c r="A5" t="s">
        <v>10878</v>
      </c>
      <c r="B5">
        <v>6.7428486606874269E-4</v>
      </c>
      <c r="C5">
        <v>5.0586266198922429E-5</v>
      </c>
      <c r="D5">
        <v>5.0586266198922429E-5</v>
      </c>
      <c r="E5">
        <v>5.0586266198922429E-5</v>
      </c>
      <c r="F5">
        <v>0</v>
      </c>
      <c r="G5">
        <v>0</v>
      </c>
      <c r="H5">
        <v>1.5175879859676729E-4</v>
      </c>
      <c r="L5">
        <v>2.2908937619214608E-3</v>
      </c>
    </row>
    <row r="6" spans="1:12">
      <c r="A6" t="s">
        <v>10879</v>
      </c>
      <c r="B6">
        <v>3.8151653664103213E-5</v>
      </c>
      <c r="C6">
        <v>0</v>
      </c>
      <c r="D6">
        <v>1.1872400950049919E-5</v>
      </c>
      <c r="E6">
        <v>1.187239917321092E-5</v>
      </c>
      <c r="F6">
        <v>0</v>
      </c>
      <c r="G6">
        <v>0</v>
      </c>
      <c r="H6">
        <v>3.5617197519632738E-5</v>
      </c>
      <c r="L6">
        <v>1.8294441155202029E-3</v>
      </c>
    </row>
    <row r="7" spans="1:12">
      <c r="A7" t="s">
        <v>10880</v>
      </c>
      <c r="B7">
        <v>5.8028780082485321E-3</v>
      </c>
      <c r="C7">
        <v>1.8223914406069769E-3</v>
      </c>
      <c r="D7">
        <v>1.8223914406069769E-3</v>
      </c>
      <c r="E7">
        <v>1.8223914406069769E-3</v>
      </c>
      <c r="F7">
        <v>4.0116590528098328E-3</v>
      </c>
      <c r="G7">
        <v>1.4123533664704071E-3</v>
      </c>
      <c r="H7">
        <v>5.467174321820931E-3</v>
      </c>
      <c r="L7">
        <v>3.099416898298085E-3</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4"/>
  <sheetViews>
    <sheetView workbookViewId="0">
      <selection sqref="A1:H7"/>
    </sheetView>
  </sheetViews>
  <sheetFormatPr defaultRowHeight="14.25"/>
  <cols>
    <col min="1" max="1" width="21.3984375" customWidth="1"/>
    <col min="2" max="8" width="11.86328125" customWidth="1"/>
  </cols>
  <sheetData>
    <row r="1" spans="1:8" ht="30.75" customHeight="1" thickBot="1">
      <c r="A1" s="6" t="s">
        <v>10881</v>
      </c>
      <c r="B1" s="13" t="s">
        <v>1</v>
      </c>
      <c r="C1" s="13" t="s">
        <v>2</v>
      </c>
      <c r="D1" s="13" t="s">
        <v>3</v>
      </c>
      <c r="E1" s="13" t="s">
        <v>4</v>
      </c>
      <c r="F1" s="13" t="s">
        <v>5</v>
      </c>
      <c r="G1" s="13" t="s">
        <v>6</v>
      </c>
      <c r="H1" s="13" t="s">
        <v>7</v>
      </c>
    </row>
    <row r="2" spans="1:8" ht="15.75" customHeight="1" thickBot="1">
      <c r="A2" t="s">
        <v>10875</v>
      </c>
      <c r="B2" s="100">
        <v>3.0156650473713909E-4</v>
      </c>
      <c r="C2" s="100">
        <v>7.0213473556835903E-5</v>
      </c>
      <c r="D2" s="101">
        <v>9.3322264163941547E-5</v>
      </c>
      <c r="E2" s="100">
        <v>8.9590243650741159E-5</v>
      </c>
      <c r="F2" s="100">
        <v>1.5342859945717931E-4</v>
      </c>
      <c r="G2" s="100">
        <v>1.154932062819834E-4</v>
      </c>
      <c r="H2" s="100">
        <v>8.379890176963306E-5</v>
      </c>
    </row>
    <row r="3" spans="1:8" ht="15.75" customHeight="1" thickBot="1">
      <c r="A3" t="s">
        <v>10876</v>
      </c>
      <c r="B3" s="100">
        <v>1.628339667665803E-3</v>
      </c>
      <c r="C3" s="100">
        <v>7.7263481523290941E-4</v>
      </c>
      <c r="D3" s="100">
        <v>6.720672001062452E-4</v>
      </c>
      <c r="E3" s="101">
        <v>7.5059325437243547E-4</v>
      </c>
      <c r="F3" s="100">
        <v>0</v>
      </c>
      <c r="G3" s="100">
        <v>6.8755018426906603E-4</v>
      </c>
      <c r="H3" s="100">
        <v>0</v>
      </c>
    </row>
    <row r="4" spans="1:8">
      <c r="A4" t="s">
        <v>10877</v>
      </c>
      <c r="B4" s="100">
        <v>2.9962432880267732E-4</v>
      </c>
      <c r="C4" s="100">
        <v>9.3239985476639982E-5</v>
      </c>
      <c r="D4" s="100">
        <v>9.3239985476639982E-5</v>
      </c>
      <c r="E4" s="100">
        <v>9.3239985476639982E-5</v>
      </c>
      <c r="F4">
        <v>0</v>
      </c>
      <c r="G4">
        <v>0</v>
      </c>
      <c r="H4" s="100">
        <v>2.7971995642991991E-4</v>
      </c>
    </row>
    <row r="5" spans="1:8">
      <c r="A5" t="s">
        <v>10878</v>
      </c>
      <c r="B5" s="100">
        <v>1.084049602573808E-2</v>
      </c>
      <c r="C5" s="100">
        <v>3.3734500000000001E-3</v>
      </c>
      <c r="D5" s="100">
        <v>3.3734500000000001E-3</v>
      </c>
      <c r="E5" s="100">
        <v>3.3734500000000001E-3</v>
      </c>
      <c r="F5">
        <v>0</v>
      </c>
      <c r="G5">
        <v>0</v>
      </c>
      <c r="H5" s="100">
        <v>1.012035E-2</v>
      </c>
    </row>
    <row r="6" spans="1:8">
      <c r="A6" t="s">
        <v>10879</v>
      </c>
      <c r="B6" s="100">
        <v>1.5610349625283871E-2</v>
      </c>
      <c r="C6" s="100">
        <v>4.8577789999999996E-3</v>
      </c>
      <c r="D6" s="100">
        <v>4.8577789999999996E-3</v>
      </c>
      <c r="E6" s="100">
        <v>4.8577789999999996E-3</v>
      </c>
      <c r="F6">
        <v>0</v>
      </c>
      <c r="G6">
        <v>0</v>
      </c>
      <c r="H6" s="100">
        <v>1.4573337E-2</v>
      </c>
    </row>
    <row r="7" spans="1:8">
      <c r="A7" t="s">
        <v>10880</v>
      </c>
      <c r="B7">
        <v>0</v>
      </c>
      <c r="C7">
        <v>0</v>
      </c>
      <c r="D7">
        <v>0</v>
      </c>
      <c r="E7">
        <v>0</v>
      </c>
      <c r="F7">
        <v>0</v>
      </c>
      <c r="G7">
        <v>0</v>
      </c>
      <c r="H7">
        <v>0</v>
      </c>
    </row>
    <row r="8" spans="1:8">
      <c r="D8" s="4"/>
    </row>
    <row r="9" spans="1:8">
      <c r="D9" s="39"/>
    </row>
    <row r="10" spans="1:8">
      <c r="D10" s="4"/>
    </row>
    <row r="11" spans="1:8">
      <c r="C11" s="44"/>
      <c r="D11" s="39"/>
    </row>
    <row r="12" spans="1:8">
      <c r="D12" s="4"/>
    </row>
    <row r="13" spans="1:8">
      <c r="D13" s="39"/>
    </row>
    <row r="14" spans="1:8">
      <c r="D14" s="45"/>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J23"/>
  <sheetViews>
    <sheetView workbookViewId="0"/>
  </sheetViews>
  <sheetFormatPr defaultRowHeight="14.25"/>
  <sheetData>
    <row r="1" spans="1:10">
      <c r="A1" t="s">
        <v>10882</v>
      </c>
    </row>
    <row r="2" spans="1:10">
      <c r="A2" t="s">
        <v>10883</v>
      </c>
      <c r="B2" t="s">
        <v>10884</v>
      </c>
    </row>
    <row r="4" spans="1:10">
      <c r="A4" t="s">
        <v>10885</v>
      </c>
    </row>
    <row r="5" spans="1:10">
      <c r="A5" t="s">
        <v>10886</v>
      </c>
      <c r="B5" t="s">
        <v>10887</v>
      </c>
      <c r="C5" t="s">
        <v>10888</v>
      </c>
      <c r="D5" t="s">
        <v>10889</v>
      </c>
      <c r="E5" t="s">
        <v>10890</v>
      </c>
      <c r="F5" t="s">
        <v>10891</v>
      </c>
    </row>
    <row r="6" spans="1:10">
      <c r="A6" t="s">
        <v>10892</v>
      </c>
      <c r="B6">
        <v>8887</v>
      </c>
      <c r="C6" t="s">
        <v>10893</v>
      </c>
      <c r="D6" t="s">
        <v>10894</v>
      </c>
      <c r="E6" t="s">
        <v>10895</v>
      </c>
      <c r="F6" t="s">
        <v>10896</v>
      </c>
    </row>
    <row r="9" spans="1:10">
      <c r="A9" t="s">
        <v>10897</v>
      </c>
    </row>
    <row r="10" spans="1:10">
      <c r="A10" t="s">
        <v>10898</v>
      </c>
      <c r="B10" t="s">
        <v>10899</v>
      </c>
      <c r="C10" t="s">
        <v>10900</v>
      </c>
      <c r="D10" t="s">
        <v>10901</v>
      </c>
      <c r="E10" t="s">
        <v>10902</v>
      </c>
      <c r="F10" t="s">
        <v>10903</v>
      </c>
      <c r="G10" t="s">
        <v>10904</v>
      </c>
      <c r="H10" t="s">
        <v>10905</v>
      </c>
      <c r="I10" t="s">
        <v>10890</v>
      </c>
      <c r="J10" t="s">
        <v>39</v>
      </c>
    </row>
    <row r="11" spans="1:10">
      <c r="A11" t="s">
        <v>10906</v>
      </c>
      <c r="B11" t="s">
        <v>10907</v>
      </c>
      <c r="C11" t="s">
        <v>10908</v>
      </c>
      <c r="D11">
        <v>131</v>
      </c>
      <c r="E11">
        <v>41</v>
      </c>
      <c r="F11">
        <v>56</v>
      </c>
      <c r="I11" t="s">
        <v>10909</v>
      </c>
      <c r="J11" t="s">
        <v>10910</v>
      </c>
    </row>
    <row r="12" spans="1:10">
      <c r="A12" t="s">
        <v>10906</v>
      </c>
      <c r="B12" t="s">
        <v>10911</v>
      </c>
      <c r="C12" t="s">
        <v>10912</v>
      </c>
      <c r="E12">
        <v>41</v>
      </c>
      <c r="F12">
        <v>56</v>
      </c>
      <c r="G12">
        <v>3.26</v>
      </c>
      <c r="H12">
        <v>-3.2</v>
      </c>
      <c r="I12" t="s">
        <v>10909</v>
      </c>
      <c r="J12" t="s">
        <v>10913</v>
      </c>
    </row>
    <row r="13" spans="1:10">
      <c r="A13" t="s">
        <v>10906</v>
      </c>
      <c r="B13" t="s">
        <v>10914</v>
      </c>
      <c r="C13" t="s">
        <v>10915</v>
      </c>
      <c r="D13">
        <v>179</v>
      </c>
      <c r="E13">
        <v>41</v>
      </c>
      <c r="F13">
        <v>56</v>
      </c>
      <c r="I13" t="s">
        <v>10909</v>
      </c>
      <c r="J13" t="s">
        <v>10916</v>
      </c>
    </row>
    <row r="14" spans="1:10">
      <c r="A14" t="s">
        <v>10917</v>
      </c>
      <c r="B14" t="s">
        <v>10907</v>
      </c>
      <c r="C14" t="s">
        <v>10908</v>
      </c>
      <c r="D14">
        <v>159</v>
      </c>
      <c r="E14">
        <v>41</v>
      </c>
      <c r="F14">
        <v>74</v>
      </c>
      <c r="I14" t="s">
        <v>10909</v>
      </c>
      <c r="J14" t="s">
        <v>10918</v>
      </c>
    </row>
    <row r="15" spans="1:10">
      <c r="A15" t="s">
        <v>10917</v>
      </c>
      <c r="B15" t="s">
        <v>10911</v>
      </c>
      <c r="C15" t="s">
        <v>10919</v>
      </c>
      <c r="E15">
        <v>41</v>
      </c>
      <c r="F15">
        <v>74</v>
      </c>
      <c r="G15">
        <v>3.58</v>
      </c>
      <c r="H15">
        <v>12.5</v>
      </c>
      <c r="I15" t="s">
        <v>10909</v>
      </c>
      <c r="J15" t="s">
        <v>10920</v>
      </c>
    </row>
    <row r="16" spans="1:10">
      <c r="A16" t="s">
        <v>10917</v>
      </c>
      <c r="B16" t="s">
        <v>10914</v>
      </c>
      <c r="C16" t="s">
        <v>10921</v>
      </c>
      <c r="D16">
        <v>277</v>
      </c>
      <c r="E16">
        <v>41</v>
      </c>
      <c r="F16">
        <v>74</v>
      </c>
      <c r="I16" t="s">
        <v>10909</v>
      </c>
      <c r="J16" t="s">
        <v>10922</v>
      </c>
    </row>
    <row r="20" spans="1:10">
      <c r="A20" t="s">
        <v>10923</v>
      </c>
    </row>
    <row r="21" spans="1:10">
      <c r="A21" t="s">
        <v>10924</v>
      </c>
      <c r="B21" t="s">
        <v>10925</v>
      </c>
      <c r="C21" t="s">
        <v>10926</v>
      </c>
      <c r="D21" t="s">
        <v>10927</v>
      </c>
      <c r="E21" t="s">
        <v>10928</v>
      </c>
      <c r="F21" t="s">
        <v>10929</v>
      </c>
      <c r="G21" t="s">
        <v>10930</v>
      </c>
      <c r="H21" t="s">
        <v>10931</v>
      </c>
      <c r="I21" t="s">
        <v>10932</v>
      </c>
      <c r="J21" t="s">
        <v>10933</v>
      </c>
    </row>
    <row r="22" spans="1:10">
      <c r="A22" t="s">
        <v>10906</v>
      </c>
      <c r="B22">
        <v>47.4</v>
      </c>
      <c r="C22" t="s">
        <v>10934</v>
      </c>
      <c r="D22">
        <f>IF(B22&lt;=41,131,IF(B22&gt;56,179,ROUND(3.26*B22-3.2,1)))</f>
        <v>151.30000000000001</v>
      </c>
      <c r="E22">
        <f>IF(B22&lt;=41,$D$11,IF(B22&gt;$F$13,$D$13,ROUND($G$12*B22+$H$12,1)))</f>
        <v>151.30000000000001</v>
      </c>
      <c r="F22">
        <f>$B$6/E22</f>
        <v>58.737607402511564</v>
      </c>
      <c r="G22" t="s">
        <v>10909</v>
      </c>
      <c r="H22" t="s">
        <v>10935</v>
      </c>
      <c r="I22" t="s">
        <v>10936</v>
      </c>
      <c r="J22" t="s">
        <v>10937</v>
      </c>
    </row>
    <row r="23" spans="1:10">
      <c r="A23" t="s">
        <v>10917</v>
      </c>
      <c r="B23">
        <v>54.2</v>
      </c>
      <c r="C23" t="s">
        <v>10938</v>
      </c>
      <c r="D23">
        <f>IF(B23&lt;=41,159,IF(B23&gt;74,277,ROUND(3.58*B23+12.5,1)))</f>
        <v>206.5</v>
      </c>
      <c r="E23">
        <f>IF(B23&lt;=41,$D$14,IF(B23&gt;$F$16,$D$16,ROUND($G$15*B23+$H$15,1)))</f>
        <v>206.5</v>
      </c>
      <c r="F23">
        <f>$B$6/E23</f>
        <v>43.036319612590802</v>
      </c>
      <c r="G23" t="s">
        <v>10909</v>
      </c>
      <c r="H23" t="s">
        <v>10935</v>
      </c>
      <c r="I23" t="s">
        <v>10939</v>
      </c>
      <c r="J23" t="s">
        <v>10937</v>
      </c>
    </row>
  </sheetData>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M51"/>
  <sheetViews>
    <sheetView workbookViewId="0"/>
  </sheetViews>
  <sheetFormatPr defaultRowHeight="14.25"/>
  <sheetData>
    <row r="1" spans="1:13">
      <c r="A1" t="s">
        <v>10940</v>
      </c>
    </row>
    <row r="2" spans="1:13">
      <c r="A2" t="s">
        <v>10941</v>
      </c>
      <c r="B2" t="s">
        <v>10942</v>
      </c>
    </row>
    <row r="4" spans="1:13">
      <c r="A4" t="s">
        <v>10943</v>
      </c>
      <c r="B4" t="s">
        <v>10944</v>
      </c>
      <c r="C4" t="s">
        <v>10945</v>
      </c>
      <c r="D4" t="s">
        <v>10888</v>
      </c>
      <c r="E4" t="s">
        <v>10946</v>
      </c>
      <c r="F4" t="s">
        <v>10924</v>
      </c>
      <c r="G4" t="s">
        <v>10947</v>
      </c>
      <c r="H4" t="s">
        <v>10948</v>
      </c>
      <c r="I4" t="s">
        <v>10949</v>
      </c>
      <c r="J4" t="s">
        <v>10950</v>
      </c>
      <c r="K4" t="s">
        <v>10951</v>
      </c>
      <c r="L4" t="s">
        <v>10952</v>
      </c>
      <c r="M4" t="s">
        <v>10953</v>
      </c>
    </row>
    <row r="5" spans="1:13">
      <c r="A5">
        <v>1</v>
      </c>
      <c r="B5" t="str">
        <f>'AEO 2026 Table 40'!A1</f>
        <v>Table 40.  Light-Duty Vehicle Miles per Gallon by Technology Type</v>
      </c>
      <c r="C5">
        <f>'AEO 2026 Table 40'!B1</f>
        <v>0</v>
      </c>
      <c r="D5">
        <f>'AEO 2026 Table 40'!D1</f>
        <v>0</v>
      </c>
      <c r="E5" t="str">
        <f t="shared" ref="E5:E51" si="0">IF(OR(ISNUMBER(SEARCH("Conventional Cars",C5)),ISNUMBER(SEARCH("Alternative-Fuel Cars",C5)),ISNUMBER(SEARCH("Cars: Average",C5)),ISNUMBER(SEARCH("Cars: Stock",C5))),"Cars",IF(OR(ISNUMBER(SEARCH("Conventional Light Trucks",C5)),ISNUMBER(SEARCH("Alternative-Fuel Light Trucks",C5)),ISNUMBER(SEARCH("Light Trucks: Average",C5)),ISNUMBER(SEARCH("Light Trucks: Stock",C5))),"Light trucks","Not mapped"))</f>
        <v>Not mapped</v>
      </c>
      <c r="F5" t="str">
        <f t="shared" ref="F5:F51" si="1">IF(E5="Cars","Passenger car",IF(E5="Light trucks","Light truck / MDPV","Not applicable"))</f>
        <v>Not applicable</v>
      </c>
      <c r="G5" t="str">
        <f t="shared" ref="G5:G51" si="2">IF(D5&lt;&gt;"mpg gas equiv","Header or non-data row",IF(OR(ISNUMBER(SEARCH("Average",B5)),ISNUMBER(SEARCH("Stock",B5)),ISNUMBER(SEARCH("+2B",B5))),"Average/stock/+2B row - no direct CARB standard value",IF(OR(ISNUMBER(SEARCH("Electric Vehicle",B5)),ISNUMBER(SEARCH("Fuel Cell",B5))),"Zero-tailpipe/MPGe row - no LEV III MPG value",IF(F5="Not applicable","Not mapped - no CARB value","Covered row - output CARB LEV III standard"))))</f>
        <v>Header or non-data row</v>
      </c>
      <c r="H5" t="str">
        <f t="shared" ref="H5:H51" si="3">IF(G5="Covered row - output CARB LEV III standard","Yes","No")</f>
        <v>No</v>
      </c>
      <c r="I5" t="str">
        <f>IF(F5="Not applicable","",INDEX(State_Pol_CARB_LEV_III!$B$22:$B$23,MATCH(F5,State_Pol_CARB_LEV_III!$A$22:$A$23,0)))</f>
        <v/>
      </c>
      <c r="J5" t="str">
        <f>IF(F5="Not applicable","",INDEX(State_Pol_CARB_LEV_III!$E$22:$E$23,MATCH(F5,State_Pol_CARB_LEV_III!$A$22:$A$23,0)))</f>
        <v/>
      </c>
      <c r="K5" t="str">
        <f>IF(F5="Not applicable","",INDEX(State_Pol_CARB_LEV_III!$F$22:$F$23,MATCH(F5,State_Pol_CARB_LEV_III!$A$22:$A$23,0)))</f>
        <v/>
      </c>
      <c r="L5" t="str">
        <f t="shared" ref="L5:L51" si="4">IF(F5="Not applicable","",IF(F5="Passenger car","CARB_LEV_III_Source row 22","CARB_LEV_III_Source row 23"))</f>
        <v/>
      </c>
      <c r="M5" t="str">
        <f t="shared" ref="M5:M51" si="5">IF(H5="Yes","CARB-only output: annual cells equal the CARB LEV III regulatory MPG value in column K. AEO projections are not used here.","No CARB LEV III MPG value is output; downstream BAU formulas can use AEO values for this row as appropriate.")</f>
        <v>No CARB LEV III MPG value is output; downstream BAU formulas can use AEO values for this row as appropriate.</v>
      </c>
    </row>
    <row r="6" spans="1:13">
      <c r="A6">
        <v>2</v>
      </c>
      <c r="B6" t="str">
        <f>'AEO 2026 Table 40'!A2</f>
        <v>https://www.eia.gov/outlooks/aeo/data/browser/#/?id=50-AEO2026&amp;cases=electrnp&amp;sourcekey=0</v>
      </c>
      <c r="C6">
        <f>'AEO 2026 Table 40'!B2</f>
        <v>0</v>
      </c>
      <c r="D6">
        <f>'AEO 2026 Table 40'!D2</f>
        <v>0</v>
      </c>
      <c r="E6" t="str">
        <f t="shared" si="0"/>
        <v>Not mapped</v>
      </c>
      <c r="F6" t="str">
        <f t="shared" si="1"/>
        <v>Not applicable</v>
      </c>
      <c r="G6" t="str">
        <f t="shared" si="2"/>
        <v>Header or non-data row</v>
      </c>
      <c r="H6" t="str">
        <f t="shared" si="3"/>
        <v>No</v>
      </c>
      <c r="I6" t="str">
        <f>IF(F6="Not applicable","",INDEX(State_Pol_CARB_LEV_III!$B$22:$B$23,MATCH(F6,State_Pol_CARB_LEV_III!$A$22:$A$23,0)))</f>
        <v/>
      </c>
      <c r="J6" t="str">
        <f>IF(F6="Not applicable","",INDEX(State_Pol_CARB_LEV_III!$E$22:$E$23,MATCH(F6,State_Pol_CARB_LEV_III!$A$22:$A$23,0)))</f>
        <v/>
      </c>
      <c r="K6" t="str">
        <f>IF(F6="Not applicable","",INDEX(State_Pol_CARB_LEV_III!$F$22:$F$23,MATCH(F6,State_Pol_CARB_LEV_III!$A$22:$A$23,0)))</f>
        <v/>
      </c>
      <c r="L6" t="str">
        <f t="shared" si="4"/>
        <v/>
      </c>
      <c r="M6" t="str">
        <f t="shared" si="5"/>
        <v>No CARB LEV III MPG value is output; downstream BAU formulas can use AEO values for this row as appropriate.</v>
      </c>
    </row>
    <row r="7" spans="1:13">
      <c r="A7">
        <v>3</v>
      </c>
      <c r="B7" t="str">
        <f>'AEO 2026 Table 40'!A3</f>
        <v>Thu Apr 23 2026 15:04:01 GMT-0700 (Pacific Daylight Time)</v>
      </c>
      <c r="C7">
        <f>'AEO 2026 Table 40'!B3</f>
        <v>0</v>
      </c>
      <c r="D7">
        <f>'AEO 2026 Table 40'!D3</f>
        <v>0</v>
      </c>
      <c r="E7" t="str">
        <f t="shared" si="0"/>
        <v>Not mapped</v>
      </c>
      <c r="F7" t="str">
        <f t="shared" si="1"/>
        <v>Not applicable</v>
      </c>
      <c r="G7" t="str">
        <f t="shared" si="2"/>
        <v>Header or non-data row</v>
      </c>
      <c r="H7" t="str">
        <f t="shared" si="3"/>
        <v>No</v>
      </c>
      <c r="I7" t="str">
        <f>IF(F7="Not applicable","",INDEX(State_Pol_CARB_LEV_III!$B$22:$B$23,MATCH(F7,State_Pol_CARB_LEV_III!$A$22:$A$23,0)))</f>
        <v/>
      </c>
      <c r="J7" t="str">
        <f>IF(F7="Not applicable","",INDEX(State_Pol_CARB_LEV_III!$E$22:$E$23,MATCH(F7,State_Pol_CARB_LEV_III!$A$22:$A$23,0)))</f>
        <v/>
      </c>
      <c r="K7" t="str">
        <f>IF(F7="Not applicable","",INDEX(State_Pol_CARB_LEV_III!$F$22:$F$23,MATCH(F7,State_Pol_CARB_LEV_III!$A$22:$A$23,0)))</f>
        <v/>
      </c>
      <c r="L7" t="str">
        <f t="shared" si="4"/>
        <v/>
      </c>
      <c r="M7" t="str">
        <f t="shared" si="5"/>
        <v>No CARB LEV III MPG value is output; downstream BAU formulas can use AEO values for this row as appropriate.</v>
      </c>
    </row>
    <row r="8" spans="1:13">
      <c r="A8">
        <v>4</v>
      </c>
      <c r="B8" t="str">
        <f>'AEO 2026 Table 40'!A4</f>
        <v>Source: U.S. Energy Information Administration</v>
      </c>
      <c r="C8">
        <f>'AEO 2026 Table 40'!B4</f>
        <v>0</v>
      </c>
      <c r="D8">
        <f>'AEO 2026 Table 40'!D4</f>
        <v>0</v>
      </c>
      <c r="E8" t="str">
        <f t="shared" si="0"/>
        <v>Not mapped</v>
      </c>
      <c r="F8" t="str">
        <f t="shared" si="1"/>
        <v>Not applicable</v>
      </c>
      <c r="G8" t="str">
        <f t="shared" si="2"/>
        <v>Header or non-data row</v>
      </c>
      <c r="H8" t="str">
        <f t="shared" si="3"/>
        <v>No</v>
      </c>
      <c r="I8" t="str">
        <f>IF(F8="Not applicable","",INDEX(State_Pol_CARB_LEV_III!$B$22:$B$23,MATCH(F8,State_Pol_CARB_LEV_III!$A$22:$A$23,0)))</f>
        <v/>
      </c>
      <c r="J8" t="str">
        <f>IF(F8="Not applicable","",INDEX(State_Pol_CARB_LEV_III!$E$22:$E$23,MATCH(F8,State_Pol_CARB_LEV_III!$A$22:$A$23,0)))</f>
        <v/>
      </c>
      <c r="K8" t="str">
        <f>IF(F8="Not applicable","",INDEX(State_Pol_CARB_LEV_III!$F$22:$F$23,MATCH(F8,State_Pol_CARB_LEV_III!$A$22:$A$23,0)))</f>
        <v/>
      </c>
      <c r="L8" t="str">
        <f t="shared" si="4"/>
        <v/>
      </c>
      <c r="M8" t="str">
        <f t="shared" si="5"/>
        <v>No CARB LEV III MPG value is output; downstream BAU formulas can use AEO values for this row as appropriate.</v>
      </c>
    </row>
    <row r="9" spans="1:13">
      <c r="A9">
        <v>5</v>
      </c>
      <c r="B9">
        <f>'AEO 2026 Table 40'!A5</f>
        <v>0</v>
      </c>
      <c r="C9" t="str">
        <f>'AEO 2026 Table 40'!B5</f>
        <v>full name</v>
      </c>
      <c r="D9" t="str">
        <f>'AEO 2026 Table 40'!D5</f>
        <v>units</v>
      </c>
      <c r="E9" t="str">
        <f t="shared" si="0"/>
        <v>Not mapped</v>
      </c>
      <c r="F9" t="str">
        <f t="shared" si="1"/>
        <v>Not applicable</v>
      </c>
      <c r="G9" t="str">
        <f t="shared" si="2"/>
        <v>Header or non-data row</v>
      </c>
      <c r="H9" t="str">
        <f t="shared" si="3"/>
        <v>No</v>
      </c>
      <c r="I9" t="str">
        <f>IF(F9="Not applicable","",INDEX(State_Pol_CARB_LEV_III!$B$22:$B$23,MATCH(F9,State_Pol_CARB_LEV_III!$A$22:$A$23,0)))</f>
        <v/>
      </c>
      <c r="J9" t="str">
        <f>IF(F9="Not applicable","",INDEX(State_Pol_CARB_LEV_III!$E$22:$E$23,MATCH(F9,State_Pol_CARB_LEV_III!$A$22:$A$23,0)))</f>
        <v/>
      </c>
      <c r="K9" t="str">
        <f>IF(F9="Not applicable","",INDEX(State_Pol_CARB_LEV_III!$F$22:$F$23,MATCH(F9,State_Pol_CARB_LEV_III!$A$22:$A$23,0)))</f>
        <v/>
      </c>
      <c r="L9" t="str">
        <f t="shared" si="4"/>
        <v/>
      </c>
      <c r="M9" t="str">
        <f t="shared" si="5"/>
        <v>No CARB LEV III MPG value is output; downstream BAU formulas can use AEO values for this row as appropriate.</v>
      </c>
    </row>
    <row r="10" spans="1:13">
      <c r="A10">
        <v>6</v>
      </c>
      <c r="B10" t="str">
        <f>'AEO 2026 Table 40'!A6</f>
        <v>New Car Miles per Gallon</v>
      </c>
      <c r="C10">
        <f>'AEO 2026 Table 40'!B6</f>
        <v>0</v>
      </c>
      <c r="D10">
        <f>'AEO 2026 Table 40'!D6</f>
        <v>0</v>
      </c>
      <c r="E10" t="str">
        <f t="shared" si="0"/>
        <v>Not mapped</v>
      </c>
      <c r="F10" t="str">
        <f t="shared" si="1"/>
        <v>Not applicable</v>
      </c>
      <c r="G10" t="str">
        <f t="shared" si="2"/>
        <v>Header or non-data row</v>
      </c>
      <c r="H10" t="str">
        <f t="shared" si="3"/>
        <v>No</v>
      </c>
      <c r="I10" t="str">
        <f>IF(F10="Not applicable","",INDEX(State_Pol_CARB_LEV_III!$B$22:$B$23,MATCH(F10,State_Pol_CARB_LEV_III!$A$22:$A$23,0)))</f>
        <v/>
      </c>
      <c r="J10" t="str">
        <f>IF(F10="Not applicable","",INDEX(State_Pol_CARB_LEV_III!$E$22:$E$23,MATCH(F10,State_Pol_CARB_LEV_III!$A$22:$A$23,0)))</f>
        <v/>
      </c>
      <c r="K10" t="str">
        <f>IF(F10="Not applicable","",INDEX(State_Pol_CARB_LEV_III!$F$22:$F$23,MATCH(F10,State_Pol_CARB_LEV_III!$A$22:$A$23,0)))</f>
        <v/>
      </c>
      <c r="L10" t="str">
        <f t="shared" si="4"/>
        <v/>
      </c>
      <c r="M10" t="str">
        <f t="shared" si="5"/>
        <v>No CARB LEV III MPG value is output; downstream BAU formulas can use AEO values for this row as appropriate.</v>
      </c>
    </row>
    <row r="11" spans="1:13">
      <c r="A11">
        <v>7</v>
      </c>
      <c r="B11" t="str">
        <f>'AEO 2026 Table 40'!A7</f>
        <v>Conventional Cars</v>
      </c>
      <c r="C11">
        <f>'AEO 2026 Table 40'!B7</f>
        <v>0</v>
      </c>
      <c r="D11">
        <f>'AEO 2026 Table 40'!D7</f>
        <v>0</v>
      </c>
      <c r="E11" t="str">
        <f t="shared" si="0"/>
        <v>Not mapped</v>
      </c>
      <c r="F11" t="str">
        <f t="shared" si="1"/>
        <v>Not applicable</v>
      </c>
      <c r="G11" t="str">
        <f t="shared" si="2"/>
        <v>Header or non-data row</v>
      </c>
      <c r="H11" t="str">
        <f t="shared" si="3"/>
        <v>No</v>
      </c>
      <c r="I11" t="str">
        <f>IF(F11="Not applicable","",INDEX(State_Pol_CARB_LEV_III!$B$22:$B$23,MATCH(F11,State_Pol_CARB_LEV_III!$A$22:$A$23,0)))</f>
        <v/>
      </c>
      <c r="J11" t="str">
        <f>IF(F11="Not applicable","",INDEX(State_Pol_CARB_LEV_III!$E$22:$E$23,MATCH(F11,State_Pol_CARB_LEV_III!$A$22:$A$23,0)))</f>
        <v/>
      </c>
      <c r="K11" t="str">
        <f>IF(F11="Not applicable","",INDEX(State_Pol_CARB_LEV_III!$F$22:$F$23,MATCH(F11,State_Pol_CARB_LEV_III!$A$22:$A$23,0)))</f>
        <v/>
      </c>
      <c r="L11" t="str">
        <f t="shared" si="4"/>
        <v/>
      </c>
      <c r="M11" t="str">
        <f t="shared" si="5"/>
        <v>No CARB LEV III MPG value is output; downstream BAU formulas can use AEO values for this row as appropriate.</v>
      </c>
    </row>
    <row r="12" spans="1:13">
      <c r="A12">
        <v>8</v>
      </c>
      <c r="B12" t="str">
        <f>'AEO 2026 Table 40'!A8</f>
        <v>Gasoline ICE Vehicles</v>
      </c>
      <c r="C12" t="str">
        <f>'AEO 2026 Table 40'!B8</f>
        <v>Light-Duty Fuel Economy: Conventional Cars: Gasoline: Alternative Electricity and Transportation</v>
      </c>
      <c r="D12" t="str">
        <f>'AEO 2026 Table 40'!D8</f>
        <v>mpg gas equiv</v>
      </c>
      <c r="E12" t="str">
        <f t="shared" si="0"/>
        <v>Cars</v>
      </c>
      <c r="F12" t="str">
        <f t="shared" si="1"/>
        <v>Passenger car</v>
      </c>
      <c r="G12" t="str">
        <f t="shared" si="2"/>
        <v>Covered row - output CARB LEV III standard</v>
      </c>
      <c r="H12" t="str">
        <f t="shared" si="3"/>
        <v>Yes</v>
      </c>
      <c r="I12">
        <f>IF(F12="Not applicable","",INDEX(State_Pol_CARB_LEV_III!$B$22:$B$23,MATCH(F12,State_Pol_CARB_LEV_III!$A$22:$A$23,0)))</f>
        <v>47.4</v>
      </c>
      <c r="J12">
        <f>IF(F12="Not applicable","",INDEX(State_Pol_CARB_LEV_III!$E$22:$E$23,MATCH(F12,State_Pol_CARB_LEV_III!$A$22:$A$23,0)))</f>
        <v>151.30000000000001</v>
      </c>
      <c r="K12">
        <f>IF(F12="Not applicable","",INDEX(State_Pol_CARB_LEV_III!$F$22:$F$23,MATCH(F12,State_Pol_CARB_LEV_III!$A$22:$A$23,0)))</f>
        <v>58.737607402511564</v>
      </c>
      <c r="L12" t="str">
        <f t="shared" si="4"/>
        <v>CARB_LEV_III_Source row 22</v>
      </c>
      <c r="M12" t="str">
        <f t="shared" si="5"/>
        <v>CARB-only output: annual cells equal the CARB LEV III regulatory MPG value in column K. AEO projections are not used here.</v>
      </c>
    </row>
    <row r="13" spans="1:13">
      <c r="A13">
        <v>9</v>
      </c>
      <c r="B13" t="str">
        <f>'AEO 2026 Table 40'!A9</f>
        <v>TDI Diesel ICE</v>
      </c>
      <c r="C13" t="str">
        <f>'AEO 2026 Table 40'!B9</f>
        <v>Light-Duty Fuel Economy: Conventional Cars: TDI Diesel: Alternative Electricity and Transportation</v>
      </c>
      <c r="D13" t="str">
        <f>'AEO 2026 Table 40'!D9</f>
        <v>mpg gas equiv</v>
      </c>
      <c r="E13" t="str">
        <f t="shared" si="0"/>
        <v>Cars</v>
      </c>
      <c r="F13" t="str">
        <f t="shared" si="1"/>
        <v>Passenger car</v>
      </c>
      <c r="G13" t="str">
        <f t="shared" si="2"/>
        <v>Covered row - output CARB LEV III standard</v>
      </c>
      <c r="H13" t="str">
        <f t="shared" si="3"/>
        <v>Yes</v>
      </c>
      <c r="I13">
        <f>IF(F13="Not applicable","",INDEX(State_Pol_CARB_LEV_III!$B$22:$B$23,MATCH(F13,State_Pol_CARB_LEV_III!$A$22:$A$23,0)))</f>
        <v>47.4</v>
      </c>
      <c r="J13">
        <f>IF(F13="Not applicable","",INDEX(State_Pol_CARB_LEV_III!$E$22:$E$23,MATCH(F13,State_Pol_CARB_LEV_III!$A$22:$A$23,0)))</f>
        <v>151.30000000000001</v>
      </c>
      <c r="K13">
        <f>IF(F13="Not applicable","",INDEX(State_Pol_CARB_LEV_III!$F$22:$F$23,MATCH(F13,State_Pol_CARB_LEV_III!$A$22:$A$23,0)))</f>
        <v>58.737607402511564</v>
      </c>
      <c r="L13" t="str">
        <f t="shared" si="4"/>
        <v>CARB_LEV_III_Source row 22</v>
      </c>
      <c r="M13" t="str">
        <f t="shared" si="5"/>
        <v>CARB-only output: annual cells equal the CARB LEV III regulatory MPG value in column K. AEO projections are not used here.</v>
      </c>
    </row>
    <row r="14" spans="1:13">
      <c r="A14">
        <v>10</v>
      </c>
      <c r="B14" t="str">
        <f>'AEO 2026 Table 40'!A10</f>
        <v>Alternative-Fuel Cars</v>
      </c>
      <c r="C14">
        <f>'AEO 2026 Table 40'!B10</f>
        <v>0</v>
      </c>
      <c r="D14">
        <f>'AEO 2026 Table 40'!D10</f>
        <v>0</v>
      </c>
      <c r="E14" t="str">
        <f t="shared" si="0"/>
        <v>Not mapped</v>
      </c>
      <c r="F14" t="str">
        <f t="shared" si="1"/>
        <v>Not applicable</v>
      </c>
      <c r="G14" t="str">
        <f t="shared" si="2"/>
        <v>Header or non-data row</v>
      </c>
      <c r="H14" t="str">
        <f t="shared" si="3"/>
        <v>No</v>
      </c>
      <c r="I14" t="str">
        <f>IF(F14="Not applicable","",INDEX(State_Pol_CARB_LEV_III!$B$22:$B$23,MATCH(F14,State_Pol_CARB_LEV_III!$A$22:$A$23,0)))</f>
        <v/>
      </c>
      <c r="J14" t="str">
        <f>IF(F14="Not applicable","",INDEX(State_Pol_CARB_LEV_III!$E$22:$E$23,MATCH(F14,State_Pol_CARB_LEV_III!$A$22:$A$23,0)))</f>
        <v/>
      </c>
      <c r="K14" t="str">
        <f>IF(F14="Not applicable","",INDEX(State_Pol_CARB_LEV_III!$F$22:$F$23,MATCH(F14,State_Pol_CARB_LEV_III!$A$22:$A$23,0)))</f>
        <v/>
      </c>
      <c r="L14" t="str">
        <f t="shared" si="4"/>
        <v/>
      </c>
      <c r="M14" t="str">
        <f t="shared" si="5"/>
        <v>No CARB LEV III MPG value is output; downstream BAU formulas can use AEO values for this row as appropriate.</v>
      </c>
    </row>
    <row r="15" spans="1:13">
      <c r="A15">
        <v>11</v>
      </c>
      <c r="B15" t="str">
        <f>'AEO 2026 Table 40'!A11</f>
        <v>Ethanol-Flex Fuel ICE</v>
      </c>
      <c r="C15" t="str">
        <f>'AEO 2026 Table 40'!B11</f>
        <v>Light-Duty Fuel Economy: Alternative-Fuel Cars: Ethanol-Flex Fuel ICE: Alternative Electricity and Transportation</v>
      </c>
      <c r="D15" t="str">
        <f>'AEO 2026 Table 40'!D11</f>
        <v>mpg gas equiv</v>
      </c>
      <c r="E15" t="str">
        <f t="shared" si="0"/>
        <v>Cars</v>
      </c>
      <c r="F15" t="str">
        <f t="shared" si="1"/>
        <v>Passenger car</v>
      </c>
      <c r="G15" t="str">
        <f t="shared" si="2"/>
        <v>Covered row - output CARB LEV III standard</v>
      </c>
      <c r="H15" t="str">
        <f t="shared" si="3"/>
        <v>Yes</v>
      </c>
      <c r="I15">
        <f>IF(F15="Not applicable","",INDEX(State_Pol_CARB_LEV_III!$B$22:$B$23,MATCH(F15,State_Pol_CARB_LEV_III!$A$22:$A$23,0)))</f>
        <v>47.4</v>
      </c>
      <c r="J15">
        <f>IF(F15="Not applicable","",INDEX(State_Pol_CARB_LEV_III!$E$22:$E$23,MATCH(F15,State_Pol_CARB_LEV_III!$A$22:$A$23,0)))</f>
        <v>151.30000000000001</v>
      </c>
      <c r="K15">
        <f>IF(F15="Not applicable","",INDEX(State_Pol_CARB_LEV_III!$F$22:$F$23,MATCH(F15,State_Pol_CARB_LEV_III!$A$22:$A$23,0)))</f>
        <v>58.737607402511564</v>
      </c>
      <c r="L15" t="str">
        <f t="shared" si="4"/>
        <v>CARB_LEV_III_Source row 22</v>
      </c>
      <c r="M15" t="str">
        <f t="shared" si="5"/>
        <v>CARB-only output: annual cells equal the CARB LEV III regulatory MPG value in column K. AEO projections are not used here.</v>
      </c>
    </row>
    <row r="16" spans="1:13">
      <c r="A16">
        <v>12</v>
      </c>
      <c r="B16" t="str">
        <f>'AEO 2026 Table 40'!A12</f>
        <v>100-Mile Electric Vehicle</v>
      </c>
      <c r="C16" t="str">
        <f>'AEO 2026 Table 40'!B12</f>
        <v>Light-Duty Fuel Economy: Alternative-Fuel Cars: 100-Mile Electric Vehicle: Alternative Electricity and Transportation</v>
      </c>
      <c r="D16" t="str">
        <f>'AEO 2026 Table 40'!D12</f>
        <v>mpg gas equiv</v>
      </c>
      <c r="E16" t="str">
        <f t="shared" si="0"/>
        <v>Cars</v>
      </c>
      <c r="F16" t="str">
        <f t="shared" si="1"/>
        <v>Passenger car</v>
      </c>
      <c r="G16" t="str">
        <f t="shared" si="2"/>
        <v>Zero-tailpipe/MPGe row - no LEV III MPG value</v>
      </c>
      <c r="H16" t="str">
        <f t="shared" si="3"/>
        <v>No</v>
      </c>
      <c r="I16">
        <f>IF(F16="Not applicable","",INDEX(State_Pol_CARB_LEV_III!$B$22:$B$23,MATCH(F16,State_Pol_CARB_LEV_III!$A$22:$A$23,0)))</f>
        <v>47.4</v>
      </c>
      <c r="J16">
        <f>IF(F16="Not applicable","",INDEX(State_Pol_CARB_LEV_III!$E$22:$E$23,MATCH(F16,State_Pol_CARB_LEV_III!$A$22:$A$23,0)))</f>
        <v>151.30000000000001</v>
      </c>
      <c r="K16">
        <f>IF(F16="Not applicable","",INDEX(State_Pol_CARB_LEV_III!$F$22:$F$23,MATCH(F16,State_Pol_CARB_LEV_III!$A$22:$A$23,0)))</f>
        <v>58.737607402511564</v>
      </c>
      <c r="L16" t="str">
        <f t="shared" si="4"/>
        <v>CARB_LEV_III_Source row 22</v>
      </c>
      <c r="M16" t="str">
        <f t="shared" si="5"/>
        <v>No CARB LEV III MPG value is output; downstream BAU formulas can use AEO values for this row as appropriate.</v>
      </c>
    </row>
    <row r="17" spans="1:13">
      <c r="A17">
        <v>13</v>
      </c>
      <c r="B17" t="str">
        <f>'AEO 2026 Table 40'!A13</f>
        <v>200-Mile Electric Vehicle</v>
      </c>
      <c r="C17" t="str">
        <f>'AEO 2026 Table 40'!B13</f>
        <v>Light-Duty Fuel Economy: Alternative-Fuel Cars: 200-Mile Electric Vehicle: Alternative Electricity and Transportation</v>
      </c>
      <c r="D17" t="str">
        <f>'AEO 2026 Table 40'!D13</f>
        <v>mpg gas equiv</v>
      </c>
      <c r="E17" t="str">
        <f t="shared" si="0"/>
        <v>Cars</v>
      </c>
      <c r="F17" t="str">
        <f t="shared" si="1"/>
        <v>Passenger car</v>
      </c>
      <c r="G17" t="str">
        <f t="shared" si="2"/>
        <v>Zero-tailpipe/MPGe row - no LEV III MPG value</v>
      </c>
      <c r="H17" t="str">
        <f t="shared" si="3"/>
        <v>No</v>
      </c>
      <c r="I17">
        <f>IF(F17="Not applicable","",INDEX(State_Pol_CARB_LEV_III!$B$22:$B$23,MATCH(F17,State_Pol_CARB_LEV_III!$A$22:$A$23,0)))</f>
        <v>47.4</v>
      </c>
      <c r="J17">
        <f>IF(F17="Not applicable","",INDEX(State_Pol_CARB_LEV_III!$E$22:$E$23,MATCH(F17,State_Pol_CARB_LEV_III!$A$22:$A$23,0)))</f>
        <v>151.30000000000001</v>
      </c>
      <c r="K17">
        <f>IF(F17="Not applicable","",INDEX(State_Pol_CARB_LEV_III!$F$22:$F$23,MATCH(F17,State_Pol_CARB_LEV_III!$A$22:$A$23,0)))</f>
        <v>58.737607402511564</v>
      </c>
      <c r="L17" t="str">
        <f t="shared" si="4"/>
        <v>CARB_LEV_III_Source row 22</v>
      </c>
      <c r="M17" t="str">
        <f t="shared" si="5"/>
        <v>No CARB LEV III MPG value is output; downstream BAU formulas can use AEO values for this row as appropriate.</v>
      </c>
    </row>
    <row r="18" spans="1:13">
      <c r="A18">
        <v>14</v>
      </c>
      <c r="B18" t="str">
        <f>'AEO 2026 Table 40'!A14</f>
        <v>300-Mile Electric Vehicle</v>
      </c>
      <c r="C18" t="str">
        <f>'AEO 2026 Table 40'!B14</f>
        <v>Light-Duty Fuel Economy: Alternative-Fuel Cars: 300-Mile Electric Vehicle: Alternative Electricity and Transportation</v>
      </c>
      <c r="D18" t="str">
        <f>'AEO 2026 Table 40'!D14</f>
        <v>mpg gas equiv</v>
      </c>
      <c r="E18" t="str">
        <f t="shared" si="0"/>
        <v>Cars</v>
      </c>
      <c r="F18" t="str">
        <f t="shared" si="1"/>
        <v>Passenger car</v>
      </c>
      <c r="G18" t="str">
        <f t="shared" si="2"/>
        <v>Zero-tailpipe/MPGe row - no LEV III MPG value</v>
      </c>
      <c r="H18" t="str">
        <f t="shared" si="3"/>
        <v>No</v>
      </c>
      <c r="I18">
        <f>IF(F18="Not applicable","",INDEX(State_Pol_CARB_LEV_III!$B$22:$B$23,MATCH(F18,State_Pol_CARB_LEV_III!$A$22:$A$23,0)))</f>
        <v>47.4</v>
      </c>
      <c r="J18">
        <f>IF(F18="Not applicable","",INDEX(State_Pol_CARB_LEV_III!$E$22:$E$23,MATCH(F18,State_Pol_CARB_LEV_III!$A$22:$A$23,0)))</f>
        <v>151.30000000000001</v>
      </c>
      <c r="K18">
        <f>IF(F18="Not applicable","",INDEX(State_Pol_CARB_LEV_III!$F$22:$F$23,MATCH(F18,State_Pol_CARB_LEV_III!$A$22:$A$23,0)))</f>
        <v>58.737607402511564</v>
      </c>
      <c r="L18" t="str">
        <f t="shared" si="4"/>
        <v>CARB_LEV_III_Source row 22</v>
      </c>
      <c r="M18" t="str">
        <f t="shared" si="5"/>
        <v>No CARB LEV III MPG value is output; downstream BAU formulas can use AEO values for this row as appropriate.</v>
      </c>
    </row>
    <row r="19" spans="1:13">
      <c r="A19">
        <v>15</v>
      </c>
      <c r="B19" t="str">
        <f>'AEO 2026 Table 40'!A15</f>
        <v>Plug-in 20 Gasoline Hybrid</v>
      </c>
      <c r="C19" t="str">
        <f>'AEO 2026 Table 40'!B15</f>
        <v>Light-Duty Fuel Economy: Alternative-Fuel Cars: Plug-in 20 Gasoline Hybrid: Alternative Electricity and Transportation</v>
      </c>
      <c r="D19" t="str">
        <f>'AEO 2026 Table 40'!D15</f>
        <v>mpg gas equiv</v>
      </c>
      <c r="E19" t="str">
        <f t="shared" si="0"/>
        <v>Cars</v>
      </c>
      <c r="F19" t="str">
        <f t="shared" si="1"/>
        <v>Passenger car</v>
      </c>
      <c r="G19" t="str">
        <f t="shared" si="2"/>
        <v>Covered row - output CARB LEV III standard</v>
      </c>
      <c r="H19" t="str">
        <f t="shared" si="3"/>
        <v>Yes</v>
      </c>
      <c r="I19">
        <f>IF(F19="Not applicable","",INDEX(State_Pol_CARB_LEV_III!$B$22:$B$23,MATCH(F19,State_Pol_CARB_LEV_III!$A$22:$A$23,0)))</f>
        <v>47.4</v>
      </c>
      <c r="J19">
        <f>IF(F19="Not applicable","",INDEX(State_Pol_CARB_LEV_III!$E$22:$E$23,MATCH(F19,State_Pol_CARB_LEV_III!$A$22:$A$23,0)))</f>
        <v>151.30000000000001</v>
      </c>
      <c r="K19">
        <f>IF(F19="Not applicable","",INDEX(State_Pol_CARB_LEV_III!$F$22:$F$23,MATCH(F19,State_Pol_CARB_LEV_III!$A$22:$A$23,0)))</f>
        <v>58.737607402511564</v>
      </c>
      <c r="L19" t="str">
        <f t="shared" si="4"/>
        <v>CARB_LEV_III_Source row 22</v>
      </c>
      <c r="M19" t="str">
        <f t="shared" si="5"/>
        <v>CARB-only output: annual cells equal the CARB LEV III regulatory MPG value in column K. AEO projections are not used here.</v>
      </c>
    </row>
    <row r="20" spans="1:13">
      <c r="A20">
        <v>16</v>
      </c>
      <c r="B20" t="str">
        <f>'AEO 2026 Table 40'!A16</f>
        <v>Plug-in 50 Gasoline Hybrid</v>
      </c>
      <c r="C20" t="str">
        <f>'AEO 2026 Table 40'!B16</f>
        <v>Light-Duty Fuel Economy: Alternative-Fuel Cars: Plug-in 50 Gasoline Hybrid: Alternative Electricity and Transportation</v>
      </c>
      <c r="D20" t="str">
        <f>'AEO 2026 Table 40'!D16</f>
        <v>mpg gas equiv</v>
      </c>
      <c r="E20" t="str">
        <f t="shared" si="0"/>
        <v>Cars</v>
      </c>
      <c r="F20" t="str">
        <f t="shared" si="1"/>
        <v>Passenger car</v>
      </c>
      <c r="G20" t="str">
        <f t="shared" si="2"/>
        <v>Covered row - output CARB LEV III standard</v>
      </c>
      <c r="H20" t="str">
        <f t="shared" si="3"/>
        <v>Yes</v>
      </c>
      <c r="I20">
        <f>IF(F20="Not applicable","",INDEX(State_Pol_CARB_LEV_III!$B$22:$B$23,MATCH(F20,State_Pol_CARB_LEV_III!$A$22:$A$23,0)))</f>
        <v>47.4</v>
      </c>
      <c r="J20">
        <f>IF(F20="Not applicable","",INDEX(State_Pol_CARB_LEV_III!$E$22:$E$23,MATCH(F20,State_Pol_CARB_LEV_III!$A$22:$A$23,0)))</f>
        <v>151.30000000000001</v>
      </c>
      <c r="K20">
        <f>IF(F20="Not applicable","",INDEX(State_Pol_CARB_LEV_III!$F$22:$F$23,MATCH(F20,State_Pol_CARB_LEV_III!$A$22:$A$23,0)))</f>
        <v>58.737607402511564</v>
      </c>
      <c r="L20" t="str">
        <f t="shared" si="4"/>
        <v>CARB_LEV_III_Source row 22</v>
      </c>
      <c r="M20" t="str">
        <f t="shared" si="5"/>
        <v>CARB-only output: annual cells equal the CARB LEV III regulatory MPG value in column K. AEO projections are not used here.</v>
      </c>
    </row>
    <row r="21" spans="1:13">
      <c r="A21">
        <v>17</v>
      </c>
      <c r="B21" t="str">
        <f>'AEO 2026 Table 40'!A17</f>
        <v>Electric-Gasoline Hybrid</v>
      </c>
      <c r="C21" t="str">
        <f>'AEO 2026 Table 40'!B17</f>
        <v>Light-Duty Fuel Economy: Alternative-Fuel Cars: Electric-Gasoline Hybrid: Alternative Electricity and Transportation</v>
      </c>
      <c r="D21" t="str">
        <f>'AEO 2026 Table 40'!D17</f>
        <v>mpg gas equiv</v>
      </c>
      <c r="E21" t="str">
        <f t="shared" si="0"/>
        <v>Cars</v>
      </c>
      <c r="F21" t="str">
        <f t="shared" si="1"/>
        <v>Passenger car</v>
      </c>
      <c r="G21" t="str">
        <f t="shared" si="2"/>
        <v>Covered row - output CARB LEV III standard</v>
      </c>
      <c r="H21" t="str">
        <f t="shared" si="3"/>
        <v>Yes</v>
      </c>
      <c r="I21">
        <f>IF(F21="Not applicable","",INDEX(State_Pol_CARB_LEV_III!$B$22:$B$23,MATCH(F21,State_Pol_CARB_LEV_III!$A$22:$A$23,0)))</f>
        <v>47.4</v>
      </c>
      <c r="J21">
        <f>IF(F21="Not applicable","",INDEX(State_Pol_CARB_LEV_III!$E$22:$E$23,MATCH(F21,State_Pol_CARB_LEV_III!$A$22:$A$23,0)))</f>
        <v>151.30000000000001</v>
      </c>
      <c r="K21">
        <f>IF(F21="Not applicable","",INDEX(State_Pol_CARB_LEV_III!$F$22:$F$23,MATCH(F21,State_Pol_CARB_LEV_III!$A$22:$A$23,0)))</f>
        <v>58.737607402511564</v>
      </c>
      <c r="L21" t="str">
        <f t="shared" si="4"/>
        <v>CARB_LEV_III_Source row 22</v>
      </c>
      <c r="M21" t="str">
        <f t="shared" si="5"/>
        <v>CARB-only output: annual cells equal the CARB LEV III regulatory MPG value in column K. AEO projections are not used here.</v>
      </c>
    </row>
    <row r="22" spans="1:13">
      <c r="A22">
        <v>18</v>
      </c>
      <c r="B22" t="str">
        <f>'AEO 2026 Table 40'!A18</f>
        <v>Natural Gas ICE</v>
      </c>
      <c r="C22" t="str">
        <f>'AEO 2026 Table 40'!B18</f>
        <v>Light-Duty Fuel Economy: Alternative-Fuel Cars: Natural Gas ICE: Alternative Electricity and Transportation</v>
      </c>
      <c r="D22" t="str">
        <f>'AEO 2026 Table 40'!D18</f>
        <v>mpg gas equiv</v>
      </c>
      <c r="E22" t="str">
        <f t="shared" si="0"/>
        <v>Cars</v>
      </c>
      <c r="F22" t="str">
        <f t="shared" si="1"/>
        <v>Passenger car</v>
      </c>
      <c r="G22" t="str">
        <f t="shared" si="2"/>
        <v>Covered row - output CARB LEV III standard</v>
      </c>
      <c r="H22" t="str">
        <f t="shared" si="3"/>
        <v>Yes</v>
      </c>
      <c r="I22">
        <f>IF(F22="Not applicable","",INDEX(State_Pol_CARB_LEV_III!$B$22:$B$23,MATCH(F22,State_Pol_CARB_LEV_III!$A$22:$A$23,0)))</f>
        <v>47.4</v>
      </c>
      <c r="J22">
        <f>IF(F22="Not applicable","",INDEX(State_Pol_CARB_LEV_III!$E$22:$E$23,MATCH(F22,State_Pol_CARB_LEV_III!$A$22:$A$23,0)))</f>
        <v>151.30000000000001</v>
      </c>
      <c r="K22">
        <f>IF(F22="Not applicable","",INDEX(State_Pol_CARB_LEV_III!$F$22:$F$23,MATCH(F22,State_Pol_CARB_LEV_III!$A$22:$A$23,0)))</f>
        <v>58.737607402511564</v>
      </c>
      <c r="L22" t="str">
        <f t="shared" si="4"/>
        <v>CARB_LEV_III_Source row 22</v>
      </c>
      <c r="M22" t="str">
        <f t="shared" si="5"/>
        <v>CARB-only output: annual cells equal the CARB LEV III regulatory MPG value in column K. AEO projections are not used here.</v>
      </c>
    </row>
    <row r="23" spans="1:13">
      <c r="A23">
        <v>19</v>
      </c>
      <c r="B23" t="str">
        <f>'AEO 2026 Table 40'!A19</f>
        <v>Natural Gas Bi-fuel</v>
      </c>
      <c r="C23" t="str">
        <f>'AEO 2026 Table 40'!B19</f>
        <v>Light-Duty Fuel Economy: Alternative-Fuel Cars: Natural Gas Bi-fuel: Alternative Electricity and Transportation</v>
      </c>
      <c r="D23" t="str">
        <f>'AEO 2026 Table 40'!D19</f>
        <v>mpg gas equiv</v>
      </c>
      <c r="E23" t="str">
        <f t="shared" si="0"/>
        <v>Cars</v>
      </c>
      <c r="F23" t="str">
        <f t="shared" si="1"/>
        <v>Passenger car</v>
      </c>
      <c r="G23" t="str">
        <f t="shared" si="2"/>
        <v>Covered row - output CARB LEV III standard</v>
      </c>
      <c r="H23" t="str">
        <f t="shared" si="3"/>
        <v>Yes</v>
      </c>
      <c r="I23">
        <f>IF(F23="Not applicable","",INDEX(State_Pol_CARB_LEV_III!$B$22:$B$23,MATCH(F23,State_Pol_CARB_LEV_III!$A$22:$A$23,0)))</f>
        <v>47.4</v>
      </c>
      <c r="J23">
        <f>IF(F23="Not applicable","",INDEX(State_Pol_CARB_LEV_III!$E$22:$E$23,MATCH(F23,State_Pol_CARB_LEV_III!$A$22:$A$23,0)))</f>
        <v>151.30000000000001</v>
      </c>
      <c r="K23">
        <f>IF(F23="Not applicable","",INDEX(State_Pol_CARB_LEV_III!$F$22:$F$23,MATCH(F23,State_Pol_CARB_LEV_III!$A$22:$A$23,0)))</f>
        <v>58.737607402511564</v>
      </c>
      <c r="L23" t="str">
        <f t="shared" si="4"/>
        <v>CARB_LEV_III_Source row 22</v>
      </c>
      <c r="M23" t="str">
        <f t="shared" si="5"/>
        <v>CARB-only output: annual cells equal the CARB LEV III regulatory MPG value in column K. AEO projections are not used here.</v>
      </c>
    </row>
    <row r="24" spans="1:13">
      <c r="A24">
        <v>20</v>
      </c>
      <c r="B24" t="str">
        <f>'AEO 2026 Table 40'!A20</f>
        <v>Propane ICE</v>
      </c>
      <c r="C24" t="str">
        <f>'AEO 2026 Table 40'!B20</f>
        <v>Light-Duty Fuel Economy: Alternative-Fuel Cars: Propane ICE: Alternative Electricity and Transportation</v>
      </c>
      <c r="D24" t="str">
        <f>'AEO 2026 Table 40'!D20</f>
        <v>mpg gas equiv</v>
      </c>
      <c r="E24" t="str">
        <f t="shared" si="0"/>
        <v>Cars</v>
      </c>
      <c r="F24" t="str">
        <f t="shared" si="1"/>
        <v>Passenger car</v>
      </c>
      <c r="G24" t="str">
        <f t="shared" si="2"/>
        <v>Covered row - output CARB LEV III standard</v>
      </c>
      <c r="H24" t="str">
        <f t="shared" si="3"/>
        <v>Yes</v>
      </c>
      <c r="I24">
        <f>IF(F24="Not applicable","",INDEX(State_Pol_CARB_LEV_III!$B$22:$B$23,MATCH(F24,State_Pol_CARB_LEV_III!$A$22:$A$23,0)))</f>
        <v>47.4</v>
      </c>
      <c r="J24">
        <f>IF(F24="Not applicable","",INDEX(State_Pol_CARB_LEV_III!$E$22:$E$23,MATCH(F24,State_Pol_CARB_LEV_III!$A$22:$A$23,0)))</f>
        <v>151.30000000000001</v>
      </c>
      <c r="K24">
        <f>IF(F24="Not applicable","",INDEX(State_Pol_CARB_LEV_III!$F$22:$F$23,MATCH(F24,State_Pol_CARB_LEV_III!$A$22:$A$23,0)))</f>
        <v>58.737607402511564</v>
      </c>
      <c r="L24" t="str">
        <f t="shared" si="4"/>
        <v>CARB_LEV_III_Source row 22</v>
      </c>
      <c r="M24" t="str">
        <f t="shared" si="5"/>
        <v>CARB-only output: annual cells equal the CARB LEV III regulatory MPG value in column K. AEO projections are not used here.</v>
      </c>
    </row>
    <row r="25" spans="1:13">
      <c r="A25">
        <v>21</v>
      </c>
      <c r="B25" t="str">
        <f>'AEO 2026 Table 40'!A21</f>
        <v>Propane Bi-fuel</v>
      </c>
      <c r="C25" t="str">
        <f>'AEO 2026 Table 40'!B21</f>
        <v>Light-Duty Fuel Economy: Alternative-Fuel Cars: Propane Bi-fuel: Alternative Electricity and Transportation</v>
      </c>
      <c r="D25" t="str">
        <f>'AEO 2026 Table 40'!D21</f>
        <v>mpg gas equiv</v>
      </c>
      <c r="E25" t="str">
        <f t="shared" si="0"/>
        <v>Cars</v>
      </c>
      <c r="F25" t="str">
        <f t="shared" si="1"/>
        <v>Passenger car</v>
      </c>
      <c r="G25" t="str">
        <f t="shared" si="2"/>
        <v>Covered row - output CARB LEV III standard</v>
      </c>
      <c r="H25" t="str">
        <f t="shared" si="3"/>
        <v>Yes</v>
      </c>
      <c r="I25">
        <f>IF(F25="Not applicable","",INDEX(State_Pol_CARB_LEV_III!$B$22:$B$23,MATCH(F25,State_Pol_CARB_LEV_III!$A$22:$A$23,0)))</f>
        <v>47.4</v>
      </c>
      <c r="J25">
        <f>IF(F25="Not applicable","",INDEX(State_Pol_CARB_LEV_III!$E$22:$E$23,MATCH(F25,State_Pol_CARB_LEV_III!$A$22:$A$23,0)))</f>
        <v>151.30000000000001</v>
      </c>
      <c r="K25">
        <f>IF(F25="Not applicable","",INDEX(State_Pol_CARB_LEV_III!$F$22:$F$23,MATCH(F25,State_Pol_CARB_LEV_III!$A$22:$A$23,0)))</f>
        <v>58.737607402511564</v>
      </c>
      <c r="L25" t="str">
        <f t="shared" si="4"/>
        <v>CARB_LEV_III_Source row 22</v>
      </c>
      <c r="M25" t="str">
        <f t="shared" si="5"/>
        <v>CARB-only output: annual cells equal the CARB LEV III regulatory MPG value in column K. AEO projections are not used here.</v>
      </c>
    </row>
    <row r="26" spans="1:13">
      <c r="A26">
        <v>22</v>
      </c>
      <c r="B26" t="str">
        <f>'AEO 2026 Table 40'!A22</f>
        <v>Fuel Cell Hydrogen</v>
      </c>
      <c r="C26" t="str">
        <f>'AEO 2026 Table 40'!B22</f>
        <v>Light-Duty Fuel Economy: Alternative-Fuel Cars: Fuel Cell Hydrogen: Alternative Electricity and Transportation</v>
      </c>
      <c r="D26" t="str">
        <f>'AEO 2026 Table 40'!D22</f>
        <v>mpg gas equiv</v>
      </c>
      <c r="E26" t="str">
        <f t="shared" si="0"/>
        <v>Cars</v>
      </c>
      <c r="F26" t="str">
        <f t="shared" si="1"/>
        <v>Passenger car</v>
      </c>
      <c r="G26" t="str">
        <f t="shared" si="2"/>
        <v>Zero-tailpipe/MPGe row - no LEV III MPG value</v>
      </c>
      <c r="H26" t="str">
        <f t="shared" si="3"/>
        <v>No</v>
      </c>
      <c r="I26">
        <f>IF(F26="Not applicable","",INDEX(State_Pol_CARB_LEV_III!$B$22:$B$23,MATCH(F26,State_Pol_CARB_LEV_III!$A$22:$A$23,0)))</f>
        <v>47.4</v>
      </c>
      <c r="J26">
        <f>IF(F26="Not applicable","",INDEX(State_Pol_CARB_LEV_III!$E$22:$E$23,MATCH(F26,State_Pol_CARB_LEV_III!$A$22:$A$23,0)))</f>
        <v>151.30000000000001</v>
      </c>
      <c r="K26">
        <f>IF(F26="Not applicable","",INDEX(State_Pol_CARB_LEV_III!$F$22:$F$23,MATCH(F26,State_Pol_CARB_LEV_III!$A$22:$A$23,0)))</f>
        <v>58.737607402511564</v>
      </c>
      <c r="L26" t="str">
        <f t="shared" si="4"/>
        <v>CARB_LEV_III_Source row 22</v>
      </c>
      <c r="M26" t="str">
        <f t="shared" si="5"/>
        <v>No CARB LEV III MPG value is output; downstream BAU formulas can use AEO values for this row as appropriate.</v>
      </c>
    </row>
    <row r="27" spans="1:13">
      <c r="A27">
        <v>23</v>
      </c>
      <c r="B27" t="str">
        <f>'AEO 2026 Table 40'!A23</f>
        <v>Average New Cars Miles per Gallon</v>
      </c>
      <c r="C27" t="str">
        <f>'AEO 2026 Table 40'!B23</f>
        <v>Light-Duty Fuel Economy: Cars: Average New Car MPG: Alternative Electricity and Transportation</v>
      </c>
      <c r="D27" t="str">
        <f>'AEO 2026 Table 40'!D23</f>
        <v>mpg gas equiv</v>
      </c>
      <c r="E27" t="str">
        <f t="shared" si="0"/>
        <v>Cars</v>
      </c>
      <c r="F27" t="str">
        <f t="shared" si="1"/>
        <v>Passenger car</v>
      </c>
      <c r="G27" t="str">
        <f t="shared" si="2"/>
        <v>Average/stock/+2B row - no direct CARB standard value</v>
      </c>
      <c r="H27" t="str">
        <f t="shared" si="3"/>
        <v>No</v>
      </c>
      <c r="I27">
        <f>IF(F27="Not applicable","",INDEX(State_Pol_CARB_LEV_III!$B$22:$B$23,MATCH(F27,State_Pol_CARB_LEV_III!$A$22:$A$23,0)))</f>
        <v>47.4</v>
      </c>
      <c r="J27">
        <f>IF(F27="Not applicable","",INDEX(State_Pol_CARB_LEV_III!$E$22:$E$23,MATCH(F27,State_Pol_CARB_LEV_III!$A$22:$A$23,0)))</f>
        <v>151.30000000000001</v>
      </c>
      <c r="K27">
        <f>IF(F27="Not applicable","",INDEX(State_Pol_CARB_LEV_III!$F$22:$F$23,MATCH(F27,State_Pol_CARB_LEV_III!$A$22:$A$23,0)))</f>
        <v>58.737607402511564</v>
      </c>
      <c r="L27" t="str">
        <f t="shared" si="4"/>
        <v>CARB_LEV_III_Source row 22</v>
      </c>
      <c r="M27" t="str">
        <f t="shared" si="5"/>
        <v>No CARB LEV III MPG value is output; downstream BAU formulas can use AEO values for this row as appropriate.</v>
      </c>
    </row>
    <row r="28" spans="1:13">
      <c r="A28">
        <v>24</v>
      </c>
      <c r="B28" t="str">
        <f>'AEO 2026 Table 40'!A24</f>
        <v>New Light Truck Miles per Gallon</v>
      </c>
      <c r="C28">
        <f>'AEO 2026 Table 40'!B24</f>
        <v>0</v>
      </c>
      <c r="D28">
        <f>'AEO 2026 Table 40'!D24</f>
        <v>0</v>
      </c>
      <c r="E28" t="str">
        <f t="shared" si="0"/>
        <v>Not mapped</v>
      </c>
      <c r="F28" t="str">
        <f t="shared" si="1"/>
        <v>Not applicable</v>
      </c>
      <c r="G28" t="str">
        <f t="shared" si="2"/>
        <v>Header or non-data row</v>
      </c>
      <c r="H28" t="str">
        <f t="shared" si="3"/>
        <v>No</v>
      </c>
      <c r="I28" t="str">
        <f>IF(F28="Not applicable","",INDEX(State_Pol_CARB_LEV_III!$B$22:$B$23,MATCH(F28,State_Pol_CARB_LEV_III!$A$22:$A$23,0)))</f>
        <v/>
      </c>
      <c r="J28" t="str">
        <f>IF(F28="Not applicable","",INDEX(State_Pol_CARB_LEV_III!$E$22:$E$23,MATCH(F28,State_Pol_CARB_LEV_III!$A$22:$A$23,0)))</f>
        <v/>
      </c>
      <c r="K28" t="str">
        <f>IF(F28="Not applicable","",INDEX(State_Pol_CARB_LEV_III!$F$22:$F$23,MATCH(F28,State_Pol_CARB_LEV_III!$A$22:$A$23,0)))</f>
        <v/>
      </c>
      <c r="L28" t="str">
        <f t="shared" si="4"/>
        <v/>
      </c>
      <c r="M28" t="str">
        <f t="shared" si="5"/>
        <v>No CARB LEV III MPG value is output; downstream BAU formulas can use AEO values for this row as appropriate.</v>
      </c>
    </row>
    <row r="29" spans="1:13">
      <c r="A29">
        <v>25</v>
      </c>
      <c r="B29" t="str">
        <f>'AEO 2026 Table 40'!A25</f>
        <v>Conventional Light Trucks</v>
      </c>
      <c r="C29">
        <f>'AEO 2026 Table 40'!B25</f>
        <v>0</v>
      </c>
      <c r="D29">
        <f>'AEO 2026 Table 40'!D25</f>
        <v>0</v>
      </c>
      <c r="E29" t="str">
        <f t="shared" si="0"/>
        <v>Not mapped</v>
      </c>
      <c r="F29" t="str">
        <f t="shared" si="1"/>
        <v>Not applicable</v>
      </c>
      <c r="G29" t="str">
        <f t="shared" si="2"/>
        <v>Header or non-data row</v>
      </c>
      <c r="H29" t="str">
        <f t="shared" si="3"/>
        <v>No</v>
      </c>
      <c r="I29" t="str">
        <f>IF(F29="Not applicable","",INDEX(State_Pol_CARB_LEV_III!$B$22:$B$23,MATCH(F29,State_Pol_CARB_LEV_III!$A$22:$A$23,0)))</f>
        <v/>
      </c>
      <c r="J29" t="str">
        <f>IF(F29="Not applicable","",INDEX(State_Pol_CARB_LEV_III!$E$22:$E$23,MATCH(F29,State_Pol_CARB_LEV_III!$A$22:$A$23,0)))</f>
        <v/>
      </c>
      <c r="K29" t="str">
        <f>IF(F29="Not applicable","",INDEX(State_Pol_CARB_LEV_III!$F$22:$F$23,MATCH(F29,State_Pol_CARB_LEV_III!$A$22:$A$23,0)))</f>
        <v/>
      </c>
      <c r="L29" t="str">
        <f t="shared" si="4"/>
        <v/>
      </c>
      <c r="M29" t="str">
        <f t="shared" si="5"/>
        <v>No CARB LEV III MPG value is output; downstream BAU formulas can use AEO values for this row as appropriate.</v>
      </c>
    </row>
    <row r="30" spans="1:13">
      <c r="A30">
        <v>26</v>
      </c>
      <c r="B30" t="str">
        <f>'AEO 2026 Table 40'!A26</f>
        <v>Gasoline ICE Vehicles</v>
      </c>
      <c r="C30" t="str">
        <f>'AEO 2026 Table 40'!B26</f>
        <v>Light-Duty Fuel Economy: Conventional Light Trucks: Gasoline: Alternative Electricity and Transportation</v>
      </c>
      <c r="D30" t="str">
        <f>'AEO 2026 Table 40'!D26</f>
        <v>mpg gas equiv</v>
      </c>
      <c r="E30" t="str">
        <f t="shared" si="0"/>
        <v>Light trucks</v>
      </c>
      <c r="F30" t="str">
        <f t="shared" si="1"/>
        <v>Light truck / MDPV</v>
      </c>
      <c r="G30" t="str">
        <f t="shared" si="2"/>
        <v>Covered row - output CARB LEV III standard</v>
      </c>
      <c r="H30" t="str">
        <f t="shared" si="3"/>
        <v>Yes</v>
      </c>
      <c r="I30">
        <f>IF(F30="Not applicable","",INDEX(State_Pol_CARB_LEV_III!$B$22:$B$23,MATCH(F30,State_Pol_CARB_LEV_III!$A$22:$A$23,0)))</f>
        <v>54.2</v>
      </c>
      <c r="J30">
        <f>IF(F30="Not applicable","",INDEX(State_Pol_CARB_LEV_III!$E$22:$E$23,MATCH(F30,State_Pol_CARB_LEV_III!$A$22:$A$23,0)))</f>
        <v>206.5</v>
      </c>
      <c r="K30">
        <f>IF(F30="Not applicable","",INDEX(State_Pol_CARB_LEV_III!$F$22:$F$23,MATCH(F30,State_Pol_CARB_LEV_III!$A$22:$A$23,0)))</f>
        <v>43.036319612590802</v>
      </c>
      <c r="L30" t="str">
        <f t="shared" si="4"/>
        <v>CARB_LEV_III_Source row 23</v>
      </c>
      <c r="M30" t="str">
        <f t="shared" si="5"/>
        <v>CARB-only output: annual cells equal the CARB LEV III regulatory MPG value in column K. AEO projections are not used here.</v>
      </c>
    </row>
    <row r="31" spans="1:13">
      <c r="A31">
        <v>27</v>
      </c>
      <c r="B31" t="str">
        <f>'AEO 2026 Table 40'!A27</f>
        <v>TDI Diesel ICE</v>
      </c>
      <c r="C31" t="str">
        <f>'AEO 2026 Table 40'!B27</f>
        <v>Light-Duty Fuel Economy: Conventional Light Trucks: TDI Diesel: Alternative Electricity and Transportation</v>
      </c>
      <c r="D31" t="str">
        <f>'AEO 2026 Table 40'!D27</f>
        <v>mpg gas equiv</v>
      </c>
      <c r="E31" t="str">
        <f t="shared" si="0"/>
        <v>Light trucks</v>
      </c>
      <c r="F31" t="str">
        <f t="shared" si="1"/>
        <v>Light truck / MDPV</v>
      </c>
      <c r="G31" t="str">
        <f t="shared" si="2"/>
        <v>Covered row - output CARB LEV III standard</v>
      </c>
      <c r="H31" t="str">
        <f t="shared" si="3"/>
        <v>Yes</v>
      </c>
      <c r="I31">
        <f>IF(F31="Not applicable","",INDEX(State_Pol_CARB_LEV_III!$B$22:$B$23,MATCH(F31,State_Pol_CARB_LEV_III!$A$22:$A$23,0)))</f>
        <v>54.2</v>
      </c>
      <c r="J31">
        <f>IF(F31="Not applicable","",INDEX(State_Pol_CARB_LEV_III!$E$22:$E$23,MATCH(F31,State_Pol_CARB_LEV_III!$A$22:$A$23,0)))</f>
        <v>206.5</v>
      </c>
      <c r="K31">
        <f>IF(F31="Not applicable","",INDEX(State_Pol_CARB_LEV_III!$F$22:$F$23,MATCH(F31,State_Pol_CARB_LEV_III!$A$22:$A$23,0)))</f>
        <v>43.036319612590802</v>
      </c>
      <c r="L31" t="str">
        <f t="shared" si="4"/>
        <v>CARB_LEV_III_Source row 23</v>
      </c>
      <c r="M31" t="str">
        <f t="shared" si="5"/>
        <v>CARB-only output: annual cells equal the CARB LEV III regulatory MPG value in column K. AEO projections are not used here.</v>
      </c>
    </row>
    <row r="32" spans="1:13">
      <c r="A32">
        <v>28</v>
      </c>
      <c r="B32" t="str">
        <f>'AEO 2026 Table 40'!A28</f>
        <v>Alternative-Fuel Light Trucks</v>
      </c>
      <c r="C32">
        <f>'AEO 2026 Table 40'!B28</f>
        <v>0</v>
      </c>
      <c r="D32">
        <f>'AEO 2026 Table 40'!D28</f>
        <v>0</v>
      </c>
      <c r="E32" t="str">
        <f t="shared" si="0"/>
        <v>Not mapped</v>
      </c>
      <c r="F32" t="str">
        <f t="shared" si="1"/>
        <v>Not applicable</v>
      </c>
      <c r="G32" t="str">
        <f t="shared" si="2"/>
        <v>Header or non-data row</v>
      </c>
      <c r="H32" t="str">
        <f t="shared" si="3"/>
        <v>No</v>
      </c>
      <c r="I32" t="str">
        <f>IF(F32="Not applicable","",INDEX(State_Pol_CARB_LEV_III!$B$22:$B$23,MATCH(F32,State_Pol_CARB_LEV_III!$A$22:$A$23,0)))</f>
        <v/>
      </c>
      <c r="J32" t="str">
        <f>IF(F32="Not applicable","",INDEX(State_Pol_CARB_LEV_III!$E$22:$E$23,MATCH(F32,State_Pol_CARB_LEV_III!$A$22:$A$23,0)))</f>
        <v/>
      </c>
      <c r="K32" t="str">
        <f>IF(F32="Not applicable","",INDEX(State_Pol_CARB_LEV_III!$F$22:$F$23,MATCH(F32,State_Pol_CARB_LEV_III!$A$22:$A$23,0)))</f>
        <v/>
      </c>
      <c r="L32" t="str">
        <f t="shared" si="4"/>
        <v/>
      </c>
      <c r="M32" t="str">
        <f t="shared" si="5"/>
        <v>No CARB LEV III MPG value is output; downstream BAU formulas can use AEO values for this row as appropriate.</v>
      </c>
    </row>
    <row r="33" spans="1:13">
      <c r="A33">
        <v>29</v>
      </c>
      <c r="B33" t="str">
        <f>'AEO 2026 Table 40'!A29</f>
        <v>Ethanol-Flex Fuel ICE</v>
      </c>
      <c r="C33" t="str">
        <f>'AEO 2026 Table 40'!B29</f>
        <v>Light-Duty Fuel Economy: Alternative-Fuel Light Trucks: Ethanol-Flex Fuel ICE: Alternative Electricity and Transportation</v>
      </c>
      <c r="D33" t="str">
        <f>'AEO 2026 Table 40'!D29</f>
        <v>mpg gas equiv</v>
      </c>
      <c r="E33" t="str">
        <f t="shared" si="0"/>
        <v>Light trucks</v>
      </c>
      <c r="F33" t="str">
        <f t="shared" si="1"/>
        <v>Light truck / MDPV</v>
      </c>
      <c r="G33" t="str">
        <f t="shared" si="2"/>
        <v>Covered row - output CARB LEV III standard</v>
      </c>
      <c r="H33" t="str">
        <f t="shared" si="3"/>
        <v>Yes</v>
      </c>
      <c r="I33">
        <f>IF(F33="Not applicable","",INDEX(State_Pol_CARB_LEV_III!$B$22:$B$23,MATCH(F33,State_Pol_CARB_LEV_III!$A$22:$A$23,0)))</f>
        <v>54.2</v>
      </c>
      <c r="J33">
        <f>IF(F33="Not applicable","",INDEX(State_Pol_CARB_LEV_III!$E$22:$E$23,MATCH(F33,State_Pol_CARB_LEV_III!$A$22:$A$23,0)))</f>
        <v>206.5</v>
      </c>
      <c r="K33">
        <f>IF(F33="Not applicable","",INDEX(State_Pol_CARB_LEV_III!$F$22:$F$23,MATCH(F33,State_Pol_CARB_LEV_III!$A$22:$A$23,0)))</f>
        <v>43.036319612590802</v>
      </c>
      <c r="L33" t="str">
        <f t="shared" si="4"/>
        <v>CARB_LEV_III_Source row 23</v>
      </c>
      <c r="M33" t="str">
        <f t="shared" si="5"/>
        <v>CARB-only output: annual cells equal the CARB LEV III regulatory MPG value in column K. AEO projections are not used here.</v>
      </c>
    </row>
    <row r="34" spans="1:13">
      <c r="A34">
        <v>30</v>
      </c>
      <c r="B34" t="str">
        <f>'AEO 2026 Table 40'!A30</f>
        <v>100-Mile Electric Vehicle</v>
      </c>
      <c r="C34" t="str">
        <f>'AEO 2026 Table 40'!B30</f>
        <v>Light-Duty Fuel Economy: Alternative-Fuel Light Trucks: 100-Mile Electric Vehicle: Alternative Electricity and Transportation</v>
      </c>
      <c r="D34" t="str">
        <f>'AEO 2026 Table 40'!D30</f>
        <v>mpg gas equiv</v>
      </c>
      <c r="E34" t="str">
        <f t="shared" si="0"/>
        <v>Light trucks</v>
      </c>
      <c r="F34" t="str">
        <f t="shared" si="1"/>
        <v>Light truck / MDPV</v>
      </c>
      <c r="G34" t="str">
        <f t="shared" si="2"/>
        <v>Zero-tailpipe/MPGe row - no LEV III MPG value</v>
      </c>
      <c r="H34" t="str">
        <f t="shared" si="3"/>
        <v>No</v>
      </c>
      <c r="I34">
        <f>IF(F34="Not applicable","",INDEX(State_Pol_CARB_LEV_III!$B$22:$B$23,MATCH(F34,State_Pol_CARB_LEV_III!$A$22:$A$23,0)))</f>
        <v>54.2</v>
      </c>
      <c r="J34">
        <f>IF(F34="Not applicable","",INDEX(State_Pol_CARB_LEV_III!$E$22:$E$23,MATCH(F34,State_Pol_CARB_LEV_III!$A$22:$A$23,0)))</f>
        <v>206.5</v>
      </c>
      <c r="K34">
        <f>IF(F34="Not applicable","",INDEX(State_Pol_CARB_LEV_III!$F$22:$F$23,MATCH(F34,State_Pol_CARB_LEV_III!$A$22:$A$23,0)))</f>
        <v>43.036319612590802</v>
      </c>
      <c r="L34" t="str">
        <f t="shared" si="4"/>
        <v>CARB_LEV_III_Source row 23</v>
      </c>
      <c r="M34" t="str">
        <f t="shared" si="5"/>
        <v>No CARB LEV III MPG value is output; downstream BAU formulas can use AEO values for this row as appropriate.</v>
      </c>
    </row>
    <row r="35" spans="1:13">
      <c r="A35">
        <v>31</v>
      </c>
      <c r="B35" t="str">
        <f>'AEO 2026 Table 40'!A31</f>
        <v>200-Mile Electric Vehicle</v>
      </c>
      <c r="C35" t="str">
        <f>'AEO 2026 Table 40'!B31</f>
        <v>Light-Duty Fuel Economy: Alternative-Fuel Light Trucks: 200-Mile Electric Vehicle: Alternative Electricity and Transportation</v>
      </c>
      <c r="D35" t="str">
        <f>'AEO 2026 Table 40'!D31</f>
        <v>mpg gas equiv</v>
      </c>
      <c r="E35" t="str">
        <f t="shared" si="0"/>
        <v>Light trucks</v>
      </c>
      <c r="F35" t="str">
        <f t="shared" si="1"/>
        <v>Light truck / MDPV</v>
      </c>
      <c r="G35" t="str">
        <f t="shared" si="2"/>
        <v>Zero-tailpipe/MPGe row - no LEV III MPG value</v>
      </c>
      <c r="H35" t="str">
        <f t="shared" si="3"/>
        <v>No</v>
      </c>
      <c r="I35">
        <f>IF(F35="Not applicable","",INDEX(State_Pol_CARB_LEV_III!$B$22:$B$23,MATCH(F35,State_Pol_CARB_LEV_III!$A$22:$A$23,0)))</f>
        <v>54.2</v>
      </c>
      <c r="J35">
        <f>IF(F35="Not applicable","",INDEX(State_Pol_CARB_LEV_III!$E$22:$E$23,MATCH(F35,State_Pol_CARB_LEV_III!$A$22:$A$23,0)))</f>
        <v>206.5</v>
      </c>
      <c r="K35">
        <f>IF(F35="Not applicable","",INDEX(State_Pol_CARB_LEV_III!$F$22:$F$23,MATCH(F35,State_Pol_CARB_LEV_III!$A$22:$A$23,0)))</f>
        <v>43.036319612590802</v>
      </c>
      <c r="L35" t="str">
        <f t="shared" si="4"/>
        <v>CARB_LEV_III_Source row 23</v>
      </c>
      <c r="M35" t="str">
        <f t="shared" si="5"/>
        <v>No CARB LEV III MPG value is output; downstream BAU formulas can use AEO values for this row as appropriate.</v>
      </c>
    </row>
    <row r="36" spans="1:13">
      <c r="A36">
        <v>32</v>
      </c>
      <c r="B36" t="str">
        <f>'AEO 2026 Table 40'!A32</f>
        <v>300-Mile Electric Vehicle</v>
      </c>
      <c r="C36" t="str">
        <f>'AEO 2026 Table 40'!B32</f>
        <v>Light-Duty Fuel Economy: Alternative-Fuel Light Trucks: 300-Mile Electric Vehicle: Alternative Electricity and Transportation</v>
      </c>
      <c r="D36" t="str">
        <f>'AEO 2026 Table 40'!D32</f>
        <v>mpg gas equiv</v>
      </c>
      <c r="E36" t="str">
        <f t="shared" si="0"/>
        <v>Light trucks</v>
      </c>
      <c r="F36" t="str">
        <f t="shared" si="1"/>
        <v>Light truck / MDPV</v>
      </c>
      <c r="G36" t="str">
        <f t="shared" si="2"/>
        <v>Zero-tailpipe/MPGe row - no LEV III MPG value</v>
      </c>
      <c r="H36" t="str">
        <f t="shared" si="3"/>
        <v>No</v>
      </c>
      <c r="I36">
        <f>IF(F36="Not applicable","",INDEX(State_Pol_CARB_LEV_III!$B$22:$B$23,MATCH(F36,State_Pol_CARB_LEV_III!$A$22:$A$23,0)))</f>
        <v>54.2</v>
      </c>
      <c r="J36">
        <f>IF(F36="Not applicable","",INDEX(State_Pol_CARB_LEV_III!$E$22:$E$23,MATCH(F36,State_Pol_CARB_LEV_III!$A$22:$A$23,0)))</f>
        <v>206.5</v>
      </c>
      <c r="K36">
        <f>IF(F36="Not applicable","",INDEX(State_Pol_CARB_LEV_III!$F$22:$F$23,MATCH(F36,State_Pol_CARB_LEV_III!$A$22:$A$23,0)))</f>
        <v>43.036319612590802</v>
      </c>
      <c r="L36" t="str">
        <f t="shared" si="4"/>
        <v>CARB_LEV_III_Source row 23</v>
      </c>
      <c r="M36" t="str">
        <f t="shared" si="5"/>
        <v>No CARB LEV III MPG value is output; downstream BAU formulas can use AEO values for this row as appropriate.</v>
      </c>
    </row>
    <row r="37" spans="1:13">
      <c r="A37">
        <v>33</v>
      </c>
      <c r="B37" t="str">
        <f>'AEO 2026 Table 40'!A33</f>
        <v>Plug-in 20 Gasoline Hybrid</v>
      </c>
      <c r="C37" t="str">
        <f>'AEO 2026 Table 40'!B33</f>
        <v>Light-Duty Fuel Economy: Alternative-Fuel Light Trucks: Plug-in 20 Gasoline Hybrid: Alternative Electricity and Transportation</v>
      </c>
      <c r="D37" t="str">
        <f>'AEO 2026 Table 40'!D33</f>
        <v>mpg gas equiv</v>
      </c>
      <c r="E37" t="str">
        <f t="shared" si="0"/>
        <v>Light trucks</v>
      </c>
      <c r="F37" t="str">
        <f t="shared" si="1"/>
        <v>Light truck / MDPV</v>
      </c>
      <c r="G37" t="str">
        <f t="shared" si="2"/>
        <v>Covered row - output CARB LEV III standard</v>
      </c>
      <c r="H37" t="str">
        <f t="shared" si="3"/>
        <v>Yes</v>
      </c>
      <c r="I37">
        <f>IF(F37="Not applicable","",INDEX(State_Pol_CARB_LEV_III!$B$22:$B$23,MATCH(F37,State_Pol_CARB_LEV_III!$A$22:$A$23,0)))</f>
        <v>54.2</v>
      </c>
      <c r="J37">
        <f>IF(F37="Not applicable","",INDEX(State_Pol_CARB_LEV_III!$E$22:$E$23,MATCH(F37,State_Pol_CARB_LEV_III!$A$22:$A$23,0)))</f>
        <v>206.5</v>
      </c>
      <c r="K37">
        <f>IF(F37="Not applicable","",INDEX(State_Pol_CARB_LEV_III!$F$22:$F$23,MATCH(F37,State_Pol_CARB_LEV_III!$A$22:$A$23,0)))</f>
        <v>43.036319612590802</v>
      </c>
      <c r="L37" t="str">
        <f t="shared" si="4"/>
        <v>CARB_LEV_III_Source row 23</v>
      </c>
      <c r="M37" t="str">
        <f t="shared" si="5"/>
        <v>CARB-only output: annual cells equal the CARB LEV III regulatory MPG value in column K. AEO projections are not used here.</v>
      </c>
    </row>
    <row r="38" spans="1:13">
      <c r="A38">
        <v>34</v>
      </c>
      <c r="B38" t="str">
        <f>'AEO 2026 Table 40'!A34</f>
        <v>Plug-in 50 Gasoline Hybrid</v>
      </c>
      <c r="C38" t="str">
        <f>'AEO 2026 Table 40'!B34</f>
        <v>Light-Duty Fuel Economy: Alternative-Fuel Light Trucks: Plug-in 50 Gasoline Hybrid: Alternative Electricity and Transportation</v>
      </c>
      <c r="D38" t="str">
        <f>'AEO 2026 Table 40'!D34</f>
        <v>mpg gas equiv</v>
      </c>
      <c r="E38" t="str">
        <f t="shared" si="0"/>
        <v>Light trucks</v>
      </c>
      <c r="F38" t="str">
        <f t="shared" si="1"/>
        <v>Light truck / MDPV</v>
      </c>
      <c r="G38" t="str">
        <f t="shared" si="2"/>
        <v>Covered row - output CARB LEV III standard</v>
      </c>
      <c r="H38" t="str">
        <f t="shared" si="3"/>
        <v>Yes</v>
      </c>
      <c r="I38">
        <f>IF(F38="Not applicable","",INDEX(State_Pol_CARB_LEV_III!$B$22:$B$23,MATCH(F38,State_Pol_CARB_LEV_III!$A$22:$A$23,0)))</f>
        <v>54.2</v>
      </c>
      <c r="J38">
        <f>IF(F38="Not applicable","",INDEX(State_Pol_CARB_LEV_III!$E$22:$E$23,MATCH(F38,State_Pol_CARB_LEV_III!$A$22:$A$23,0)))</f>
        <v>206.5</v>
      </c>
      <c r="K38">
        <f>IF(F38="Not applicable","",INDEX(State_Pol_CARB_LEV_III!$F$22:$F$23,MATCH(F38,State_Pol_CARB_LEV_III!$A$22:$A$23,0)))</f>
        <v>43.036319612590802</v>
      </c>
      <c r="L38" t="str">
        <f t="shared" si="4"/>
        <v>CARB_LEV_III_Source row 23</v>
      </c>
      <c r="M38" t="str">
        <f t="shared" si="5"/>
        <v>CARB-only output: annual cells equal the CARB LEV III regulatory MPG value in column K. AEO projections are not used here.</v>
      </c>
    </row>
    <row r="39" spans="1:13">
      <c r="A39">
        <v>35</v>
      </c>
      <c r="B39" t="str">
        <f>'AEO 2026 Table 40'!A35</f>
        <v>Electric-Gasoline Hybrid</v>
      </c>
      <c r="C39" t="str">
        <f>'AEO 2026 Table 40'!B35</f>
        <v>Light-Duty Fuel Economy: Alternative-Fuel Light Trucks: Electric-Gasoline Hybrid: Alternative Electricity and Transportation</v>
      </c>
      <c r="D39" t="str">
        <f>'AEO 2026 Table 40'!D35</f>
        <v>mpg gas equiv</v>
      </c>
      <c r="E39" t="str">
        <f t="shared" si="0"/>
        <v>Light trucks</v>
      </c>
      <c r="F39" t="str">
        <f t="shared" si="1"/>
        <v>Light truck / MDPV</v>
      </c>
      <c r="G39" t="str">
        <f t="shared" si="2"/>
        <v>Covered row - output CARB LEV III standard</v>
      </c>
      <c r="H39" t="str">
        <f t="shared" si="3"/>
        <v>Yes</v>
      </c>
      <c r="I39">
        <f>IF(F39="Not applicable","",INDEX(State_Pol_CARB_LEV_III!$B$22:$B$23,MATCH(F39,State_Pol_CARB_LEV_III!$A$22:$A$23,0)))</f>
        <v>54.2</v>
      </c>
      <c r="J39">
        <f>IF(F39="Not applicable","",INDEX(State_Pol_CARB_LEV_III!$E$22:$E$23,MATCH(F39,State_Pol_CARB_LEV_III!$A$22:$A$23,0)))</f>
        <v>206.5</v>
      </c>
      <c r="K39">
        <f>IF(F39="Not applicable","",INDEX(State_Pol_CARB_LEV_III!$F$22:$F$23,MATCH(F39,State_Pol_CARB_LEV_III!$A$22:$A$23,0)))</f>
        <v>43.036319612590802</v>
      </c>
      <c r="L39" t="str">
        <f t="shared" si="4"/>
        <v>CARB_LEV_III_Source row 23</v>
      </c>
      <c r="M39" t="str">
        <f t="shared" si="5"/>
        <v>CARB-only output: annual cells equal the CARB LEV III regulatory MPG value in column K. AEO projections are not used here.</v>
      </c>
    </row>
    <row r="40" spans="1:13">
      <c r="A40">
        <v>36</v>
      </c>
      <c r="B40" t="str">
        <f>'AEO 2026 Table 40'!A36</f>
        <v>Natural Gas ICE</v>
      </c>
      <c r="C40" t="str">
        <f>'AEO 2026 Table 40'!B36</f>
        <v>Light-Duty Fuel Economy: Alternative-Fuel Light Trucks: Natural Gas ICE: Alternative Electricity and Transportation</v>
      </c>
      <c r="D40" t="str">
        <f>'AEO 2026 Table 40'!D36</f>
        <v>mpg gas equiv</v>
      </c>
      <c r="E40" t="str">
        <f t="shared" si="0"/>
        <v>Light trucks</v>
      </c>
      <c r="F40" t="str">
        <f t="shared" si="1"/>
        <v>Light truck / MDPV</v>
      </c>
      <c r="G40" t="str">
        <f t="shared" si="2"/>
        <v>Covered row - output CARB LEV III standard</v>
      </c>
      <c r="H40" t="str">
        <f t="shared" si="3"/>
        <v>Yes</v>
      </c>
      <c r="I40">
        <f>IF(F40="Not applicable","",INDEX(State_Pol_CARB_LEV_III!$B$22:$B$23,MATCH(F40,State_Pol_CARB_LEV_III!$A$22:$A$23,0)))</f>
        <v>54.2</v>
      </c>
      <c r="J40">
        <f>IF(F40="Not applicable","",INDEX(State_Pol_CARB_LEV_III!$E$22:$E$23,MATCH(F40,State_Pol_CARB_LEV_III!$A$22:$A$23,0)))</f>
        <v>206.5</v>
      </c>
      <c r="K40">
        <f>IF(F40="Not applicable","",INDEX(State_Pol_CARB_LEV_III!$F$22:$F$23,MATCH(F40,State_Pol_CARB_LEV_III!$A$22:$A$23,0)))</f>
        <v>43.036319612590802</v>
      </c>
      <c r="L40" t="str">
        <f t="shared" si="4"/>
        <v>CARB_LEV_III_Source row 23</v>
      </c>
      <c r="M40" t="str">
        <f t="shared" si="5"/>
        <v>CARB-only output: annual cells equal the CARB LEV III regulatory MPG value in column K. AEO projections are not used here.</v>
      </c>
    </row>
    <row r="41" spans="1:13">
      <c r="A41">
        <v>37</v>
      </c>
      <c r="B41" t="str">
        <f>'AEO 2026 Table 40'!A37</f>
        <v>Natural Gas Bi-fuel</v>
      </c>
      <c r="C41" t="str">
        <f>'AEO 2026 Table 40'!B37</f>
        <v>Light-Duty Fuel Economy: Alternative-Fuel Light Trucks: Natural Gas Bi-fuel: Alternative Electricity and Transportation</v>
      </c>
      <c r="D41" t="str">
        <f>'AEO 2026 Table 40'!D37</f>
        <v>mpg gas equiv</v>
      </c>
      <c r="E41" t="str">
        <f t="shared" si="0"/>
        <v>Light trucks</v>
      </c>
      <c r="F41" t="str">
        <f t="shared" si="1"/>
        <v>Light truck / MDPV</v>
      </c>
      <c r="G41" t="str">
        <f t="shared" si="2"/>
        <v>Covered row - output CARB LEV III standard</v>
      </c>
      <c r="H41" t="str">
        <f t="shared" si="3"/>
        <v>Yes</v>
      </c>
      <c r="I41">
        <f>IF(F41="Not applicable","",INDEX(State_Pol_CARB_LEV_III!$B$22:$B$23,MATCH(F41,State_Pol_CARB_LEV_III!$A$22:$A$23,0)))</f>
        <v>54.2</v>
      </c>
      <c r="J41">
        <f>IF(F41="Not applicable","",INDEX(State_Pol_CARB_LEV_III!$E$22:$E$23,MATCH(F41,State_Pol_CARB_LEV_III!$A$22:$A$23,0)))</f>
        <v>206.5</v>
      </c>
      <c r="K41">
        <f>IF(F41="Not applicable","",INDEX(State_Pol_CARB_LEV_III!$F$22:$F$23,MATCH(F41,State_Pol_CARB_LEV_III!$A$22:$A$23,0)))</f>
        <v>43.036319612590802</v>
      </c>
      <c r="L41" t="str">
        <f t="shared" si="4"/>
        <v>CARB_LEV_III_Source row 23</v>
      </c>
      <c r="M41" t="str">
        <f t="shared" si="5"/>
        <v>CARB-only output: annual cells equal the CARB LEV III regulatory MPG value in column K. AEO projections are not used here.</v>
      </c>
    </row>
    <row r="42" spans="1:13">
      <c r="A42">
        <v>38</v>
      </c>
      <c r="B42" t="str">
        <f>'AEO 2026 Table 40'!A38</f>
        <v>Propane ICE</v>
      </c>
      <c r="C42" t="str">
        <f>'AEO 2026 Table 40'!B38</f>
        <v>Light-Duty Fuel Economy: Alternative-Fuel Light Trucks: Propane ICE: Alternative Electricity and Transportation</v>
      </c>
      <c r="D42" t="str">
        <f>'AEO 2026 Table 40'!D38</f>
        <v>mpg gas equiv</v>
      </c>
      <c r="E42" t="str">
        <f t="shared" si="0"/>
        <v>Light trucks</v>
      </c>
      <c r="F42" t="str">
        <f t="shared" si="1"/>
        <v>Light truck / MDPV</v>
      </c>
      <c r="G42" t="str">
        <f t="shared" si="2"/>
        <v>Covered row - output CARB LEV III standard</v>
      </c>
      <c r="H42" t="str">
        <f t="shared" si="3"/>
        <v>Yes</v>
      </c>
      <c r="I42">
        <f>IF(F42="Not applicable","",INDEX(State_Pol_CARB_LEV_III!$B$22:$B$23,MATCH(F42,State_Pol_CARB_LEV_III!$A$22:$A$23,0)))</f>
        <v>54.2</v>
      </c>
      <c r="J42">
        <f>IF(F42="Not applicable","",INDEX(State_Pol_CARB_LEV_III!$E$22:$E$23,MATCH(F42,State_Pol_CARB_LEV_III!$A$22:$A$23,0)))</f>
        <v>206.5</v>
      </c>
      <c r="K42">
        <f>IF(F42="Not applicable","",INDEX(State_Pol_CARB_LEV_III!$F$22:$F$23,MATCH(F42,State_Pol_CARB_LEV_III!$A$22:$A$23,0)))</f>
        <v>43.036319612590802</v>
      </c>
      <c r="L42" t="str">
        <f t="shared" si="4"/>
        <v>CARB_LEV_III_Source row 23</v>
      </c>
      <c r="M42" t="str">
        <f t="shared" si="5"/>
        <v>CARB-only output: annual cells equal the CARB LEV III regulatory MPG value in column K. AEO projections are not used here.</v>
      </c>
    </row>
    <row r="43" spans="1:13">
      <c r="A43">
        <v>39</v>
      </c>
      <c r="B43" t="str">
        <f>'AEO 2026 Table 40'!A39</f>
        <v>Propane Bi-fuel</v>
      </c>
      <c r="C43" t="str">
        <f>'AEO 2026 Table 40'!B39</f>
        <v>Light-Duty Fuel Economy: Alternative-Fuel Light Trucks: Propane Bi-fuel: Alternative Electricity and Transportation</v>
      </c>
      <c r="D43" t="str">
        <f>'AEO 2026 Table 40'!D39</f>
        <v>mpg gas equiv</v>
      </c>
      <c r="E43" t="str">
        <f t="shared" si="0"/>
        <v>Light trucks</v>
      </c>
      <c r="F43" t="str">
        <f t="shared" si="1"/>
        <v>Light truck / MDPV</v>
      </c>
      <c r="G43" t="str">
        <f t="shared" si="2"/>
        <v>Covered row - output CARB LEV III standard</v>
      </c>
      <c r="H43" t="str">
        <f t="shared" si="3"/>
        <v>Yes</v>
      </c>
      <c r="I43">
        <f>IF(F43="Not applicable","",INDEX(State_Pol_CARB_LEV_III!$B$22:$B$23,MATCH(F43,State_Pol_CARB_LEV_III!$A$22:$A$23,0)))</f>
        <v>54.2</v>
      </c>
      <c r="J43">
        <f>IF(F43="Not applicable","",INDEX(State_Pol_CARB_LEV_III!$E$22:$E$23,MATCH(F43,State_Pol_CARB_LEV_III!$A$22:$A$23,0)))</f>
        <v>206.5</v>
      </c>
      <c r="K43">
        <f>IF(F43="Not applicable","",INDEX(State_Pol_CARB_LEV_III!$F$22:$F$23,MATCH(F43,State_Pol_CARB_LEV_III!$A$22:$A$23,0)))</f>
        <v>43.036319612590802</v>
      </c>
      <c r="L43" t="str">
        <f t="shared" si="4"/>
        <v>CARB_LEV_III_Source row 23</v>
      </c>
      <c r="M43" t="str">
        <f t="shared" si="5"/>
        <v>CARB-only output: annual cells equal the CARB LEV III regulatory MPG value in column K. AEO projections are not used here.</v>
      </c>
    </row>
    <row r="44" spans="1:13">
      <c r="A44">
        <v>40</v>
      </c>
      <c r="B44" t="str">
        <f>'AEO 2026 Table 40'!A40</f>
        <v>Fuel Cell Hydrogen</v>
      </c>
      <c r="C44" t="str">
        <f>'AEO 2026 Table 40'!B40</f>
        <v>Light-Duty Fuel Economy: Alternative-Fuel Light Trucks: Fuel Cell Hydrogen: Alternative Electricity and Transportation</v>
      </c>
      <c r="D44" t="str">
        <f>'AEO 2026 Table 40'!D40</f>
        <v>mpg gas equiv</v>
      </c>
      <c r="E44" t="str">
        <f t="shared" si="0"/>
        <v>Light trucks</v>
      </c>
      <c r="F44" t="str">
        <f t="shared" si="1"/>
        <v>Light truck / MDPV</v>
      </c>
      <c r="G44" t="str">
        <f t="shared" si="2"/>
        <v>Zero-tailpipe/MPGe row - no LEV III MPG value</v>
      </c>
      <c r="H44" t="str">
        <f t="shared" si="3"/>
        <v>No</v>
      </c>
      <c r="I44">
        <f>IF(F44="Not applicable","",INDEX(State_Pol_CARB_LEV_III!$B$22:$B$23,MATCH(F44,State_Pol_CARB_LEV_III!$A$22:$A$23,0)))</f>
        <v>54.2</v>
      </c>
      <c r="J44">
        <f>IF(F44="Not applicable","",INDEX(State_Pol_CARB_LEV_III!$E$22:$E$23,MATCH(F44,State_Pol_CARB_LEV_III!$A$22:$A$23,0)))</f>
        <v>206.5</v>
      </c>
      <c r="K44">
        <f>IF(F44="Not applicable","",INDEX(State_Pol_CARB_LEV_III!$F$22:$F$23,MATCH(F44,State_Pol_CARB_LEV_III!$A$22:$A$23,0)))</f>
        <v>43.036319612590802</v>
      </c>
      <c r="L44" t="str">
        <f t="shared" si="4"/>
        <v>CARB_LEV_III_Source row 23</v>
      </c>
      <c r="M44" t="str">
        <f t="shared" si="5"/>
        <v>No CARB LEV III MPG value is output; downstream BAU formulas can use AEO values for this row as appropriate.</v>
      </c>
    </row>
    <row r="45" spans="1:13">
      <c r="A45">
        <v>41</v>
      </c>
      <c r="B45" t="str">
        <f>'AEO 2026 Table 40'!A41</f>
        <v>Average Light Truck Miles per Gallon</v>
      </c>
      <c r="C45" t="str">
        <f>'AEO 2026 Table 40'!B41</f>
        <v>Light-Duty Fuel Economy: Light Trucks: Average New Light Truck: Alternative Electricity and Transportation</v>
      </c>
      <c r="D45" t="str">
        <f>'AEO 2026 Table 40'!D41</f>
        <v>mpg gas equiv</v>
      </c>
      <c r="E45" t="str">
        <f t="shared" si="0"/>
        <v>Light trucks</v>
      </c>
      <c r="F45" t="str">
        <f t="shared" si="1"/>
        <v>Light truck / MDPV</v>
      </c>
      <c r="G45" t="str">
        <f t="shared" si="2"/>
        <v>Average/stock/+2B row - no direct CARB standard value</v>
      </c>
      <c r="H45" t="str">
        <f t="shared" si="3"/>
        <v>No</v>
      </c>
      <c r="I45">
        <f>IF(F45="Not applicable","",INDEX(State_Pol_CARB_LEV_III!$B$22:$B$23,MATCH(F45,State_Pol_CARB_LEV_III!$A$22:$A$23,0)))</f>
        <v>54.2</v>
      </c>
      <c r="J45">
        <f>IF(F45="Not applicable","",INDEX(State_Pol_CARB_LEV_III!$E$22:$E$23,MATCH(F45,State_Pol_CARB_LEV_III!$A$22:$A$23,0)))</f>
        <v>206.5</v>
      </c>
      <c r="K45">
        <f>IF(F45="Not applicable","",INDEX(State_Pol_CARB_LEV_III!$F$22:$F$23,MATCH(F45,State_Pol_CARB_LEV_III!$A$22:$A$23,0)))</f>
        <v>43.036319612590802</v>
      </c>
      <c r="L45" t="str">
        <f t="shared" si="4"/>
        <v>CARB_LEV_III_Source row 23</v>
      </c>
      <c r="M45" t="str">
        <f t="shared" si="5"/>
        <v>No CARB LEV III MPG value is output; downstream BAU formulas can use AEO values for this row as appropriate.</v>
      </c>
    </row>
    <row r="46" spans="1:13">
      <c r="A46">
        <v>42</v>
      </c>
      <c r="B46" t="str">
        <f>'AEO 2026 Table 40'!A42</f>
        <v>Average New Vehicle Miles per Gallon</v>
      </c>
      <c r="C46" t="str">
        <f>'AEO 2026 Table 40'!B42</f>
        <v>Light-Duty Fuel Economy: Average New Vehicle: Alternative Electricity and Transportation</v>
      </c>
      <c r="D46" t="str">
        <f>'AEO 2026 Table 40'!D42</f>
        <v>mpg gas equiv</v>
      </c>
      <c r="E46" t="str">
        <f t="shared" si="0"/>
        <v>Not mapped</v>
      </c>
      <c r="F46" t="str">
        <f t="shared" si="1"/>
        <v>Not applicable</v>
      </c>
      <c r="G46" t="str">
        <f t="shared" si="2"/>
        <v>Average/stock/+2B row - no direct CARB standard value</v>
      </c>
      <c r="H46" t="str">
        <f t="shared" si="3"/>
        <v>No</v>
      </c>
      <c r="I46" t="str">
        <f>IF(F46="Not applicable","",INDEX(State_Pol_CARB_LEV_III!$B$22:$B$23,MATCH(F46,State_Pol_CARB_LEV_III!$A$22:$A$23,0)))</f>
        <v/>
      </c>
      <c r="J46" t="str">
        <f>IF(F46="Not applicable","",INDEX(State_Pol_CARB_LEV_III!$E$22:$E$23,MATCH(F46,State_Pol_CARB_LEV_III!$A$22:$A$23,0)))</f>
        <v/>
      </c>
      <c r="K46" t="str">
        <f>IF(F46="Not applicable","",INDEX(State_Pol_CARB_LEV_III!$F$22:$F$23,MATCH(F46,State_Pol_CARB_LEV_III!$A$22:$A$23,0)))</f>
        <v/>
      </c>
      <c r="L46" t="str">
        <f t="shared" si="4"/>
        <v/>
      </c>
      <c r="M46" t="str">
        <f t="shared" si="5"/>
        <v>No CARB LEV III MPG value is output; downstream BAU formulas can use AEO values for this row as appropriate.</v>
      </c>
    </row>
    <row r="47" spans="1:13">
      <c r="A47">
        <v>43</v>
      </c>
      <c r="B47" t="str">
        <f>'AEO 2026 Table 40'!A43</f>
        <v>Average Car Stock Miles per Gallon</v>
      </c>
      <c r="C47" t="str">
        <f>'AEO 2026 Table 40'!B43</f>
        <v>Light-Duty Fuel Economy: Cars: Stock Average: Alternative Electricity and Transportation</v>
      </c>
      <c r="D47" t="str">
        <f>'AEO 2026 Table 40'!D43</f>
        <v>mpg gas equiv</v>
      </c>
      <c r="E47" t="str">
        <f t="shared" si="0"/>
        <v>Cars</v>
      </c>
      <c r="F47" t="str">
        <f t="shared" si="1"/>
        <v>Passenger car</v>
      </c>
      <c r="G47" t="str">
        <f t="shared" si="2"/>
        <v>Average/stock/+2B row - no direct CARB standard value</v>
      </c>
      <c r="H47" t="str">
        <f t="shared" si="3"/>
        <v>No</v>
      </c>
      <c r="I47">
        <f>IF(F47="Not applicable","",INDEX(State_Pol_CARB_LEV_III!$B$22:$B$23,MATCH(F47,State_Pol_CARB_LEV_III!$A$22:$A$23,0)))</f>
        <v>47.4</v>
      </c>
      <c r="J47">
        <f>IF(F47="Not applicable","",INDEX(State_Pol_CARB_LEV_III!$E$22:$E$23,MATCH(F47,State_Pol_CARB_LEV_III!$A$22:$A$23,0)))</f>
        <v>151.30000000000001</v>
      </c>
      <c r="K47">
        <f>IF(F47="Not applicable","",INDEX(State_Pol_CARB_LEV_III!$F$22:$F$23,MATCH(F47,State_Pol_CARB_LEV_III!$A$22:$A$23,0)))</f>
        <v>58.737607402511564</v>
      </c>
      <c r="L47" t="str">
        <f t="shared" si="4"/>
        <v>CARB_LEV_III_Source row 22</v>
      </c>
      <c r="M47" t="str">
        <f t="shared" si="5"/>
        <v>No CARB LEV III MPG value is output; downstream BAU formulas can use AEO values for this row as appropriate.</v>
      </c>
    </row>
    <row r="48" spans="1:13">
      <c r="A48">
        <v>44</v>
      </c>
      <c r="B48" t="str">
        <f>'AEO 2026 Table 40'!A44</f>
        <v>Average Light Truck Stock Miles per Gallon</v>
      </c>
      <c r="C48" t="str">
        <f>'AEO 2026 Table 40'!B44</f>
        <v>Light-Duty Fuel Economy: Light Trucks: Stock Average: Alternative Electricity and Transportation</v>
      </c>
      <c r="D48" t="str">
        <f>'AEO 2026 Table 40'!D44</f>
        <v>mpg gas equiv</v>
      </c>
      <c r="E48" t="str">
        <f t="shared" si="0"/>
        <v>Light trucks</v>
      </c>
      <c r="F48" t="str">
        <f t="shared" si="1"/>
        <v>Light truck / MDPV</v>
      </c>
      <c r="G48" t="str">
        <f t="shared" si="2"/>
        <v>Average/stock/+2B row - no direct CARB standard value</v>
      </c>
      <c r="H48" t="str">
        <f t="shared" si="3"/>
        <v>No</v>
      </c>
      <c r="I48">
        <f>IF(F48="Not applicable","",INDEX(State_Pol_CARB_LEV_III!$B$22:$B$23,MATCH(F48,State_Pol_CARB_LEV_III!$A$22:$A$23,0)))</f>
        <v>54.2</v>
      </c>
      <c r="J48">
        <f>IF(F48="Not applicable","",INDEX(State_Pol_CARB_LEV_III!$E$22:$E$23,MATCH(F48,State_Pol_CARB_LEV_III!$A$22:$A$23,0)))</f>
        <v>206.5</v>
      </c>
      <c r="K48">
        <f>IF(F48="Not applicable","",INDEX(State_Pol_CARB_LEV_III!$F$22:$F$23,MATCH(F48,State_Pol_CARB_LEV_III!$A$22:$A$23,0)))</f>
        <v>43.036319612590802</v>
      </c>
      <c r="L48" t="str">
        <f t="shared" si="4"/>
        <v>CARB_LEV_III_Source row 23</v>
      </c>
      <c r="M48" t="str">
        <f t="shared" si="5"/>
        <v>No CARB LEV III MPG value is output; downstream BAU formulas can use AEO values for this row as appropriate.</v>
      </c>
    </row>
    <row r="49" spans="1:13">
      <c r="A49">
        <v>45</v>
      </c>
      <c r="B49" t="str">
        <f>'AEO 2026 Table 40'!A45</f>
        <v>Average Vehicle Stock Miles per Gallon</v>
      </c>
      <c r="C49" t="str">
        <f>'AEO 2026 Table 40'!B45</f>
        <v>Light-Duty Fuel Economy: Stock Average: Alternative Electricity and Transportation</v>
      </c>
      <c r="D49" t="str">
        <f>'AEO 2026 Table 40'!D45</f>
        <v>mpg gas equiv</v>
      </c>
      <c r="E49" t="str">
        <f t="shared" si="0"/>
        <v>Not mapped</v>
      </c>
      <c r="F49" t="str">
        <f t="shared" si="1"/>
        <v>Not applicable</v>
      </c>
      <c r="G49" t="str">
        <f t="shared" si="2"/>
        <v>Average/stock/+2B row - no direct CARB standard value</v>
      </c>
      <c r="H49" t="str">
        <f t="shared" si="3"/>
        <v>No</v>
      </c>
      <c r="I49" t="str">
        <f>IF(F49="Not applicable","",INDEX(State_Pol_CARB_LEV_III!$B$22:$B$23,MATCH(F49,State_Pol_CARB_LEV_III!$A$22:$A$23,0)))</f>
        <v/>
      </c>
      <c r="J49" t="str">
        <f>IF(F49="Not applicable","",INDEX(State_Pol_CARB_LEV_III!$E$22:$E$23,MATCH(F49,State_Pol_CARB_LEV_III!$A$22:$A$23,0)))</f>
        <v/>
      </c>
      <c r="K49" t="str">
        <f>IF(F49="Not applicable","",INDEX(State_Pol_CARB_LEV_III!$F$22:$F$23,MATCH(F49,State_Pol_CARB_LEV_III!$A$22:$A$23,0)))</f>
        <v/>
      </c>
      <c r="L49" t="str">
        <f t="shared" si="4"/>
        <v/>
      </c>
      <c r="M49" t="str">
        <f t="shared" si="5"/>
        <v>No CARB LEV III MPG value is output; downstream BAU formulas can use AEO values for this row as appropriate.</v>
      </c>
    </row>
    <row r="50" spans="1:13">
      <c r="A50">
        <v>46</v>
      </c>
      <c r="B50" t="str">
        <f>'AEO 2026 Table 40'!A46</f>
        <v>Average New Vehicle Miles per Gallon +2B</v>
      </c>
      <c r="C50" t="str">
        <f>'AEO 2026 Table 40'!B46</f>
        <v>Light-Duty +2B Fuel Economy: New: Alternative Electricity and Transportation</v>
      </c>
      <c r="D50" t="str">
        <f>'AEO 2026 Table 40'!D46</f>
        <v>mpg gas equiv</v>
      </c>
      <c r="E50" t="str">
        <f t="shared" si="0"/>
        <v>Not mapped</v>
      </c>
      <c r="F50" t="str">
        <f t="shared" si="1"/>
        <v>Not applicable</v>
      </c>
      <c r="G50" t="str">
        <f t="shared" si="2"/>
        <v>Average/stock/+2B row - no direct CARB standard value</v>
      </c>
      <c r="H50" t="str">
        <f t="shared" si="3"/>
        <v>No</v>
      </c>
      <c r="I50" t="str">
        <f>IF(F50="Not applicable","",INDEX(State_Pol_CARB_LEV_III!$B$22:$B$23,MATCH(F50,State_Pol_CARB_LEV_III!$A$22:$A$23,0)))</f>
        <v/>
      </c>
      <c r="J50" t="str">
        <f>IF(F50="Not applicable","",INDEX(State_Pol_CARB_LEV_III!$E$22:$E$23,MATCH(F50,State_Pol_CARB_LEV_III!$A$22:$A$23,0)))</f>
        <v/>
      </c>
      <c r="K50" t="str">
        <f>IF(F50="Not applicable","",INDEX(State_Pol_CARB_LEV_III!$F$22:$F$23,MATCH(F50,State_Pol_CARB_LEV_III!$A$22:$A$23,0)))</f>
        <v/>
      </c>
      <c r="L50" t="str">
        <f t="shared" si="4"/>
        <v/>
      </c>
      <c r="M50" t="str">
        <f t="shared" si="5"/>
        <v>No CARB LEV III MPG value is output; downstream BAU formulas can use AEO values for this row as appropriate.</v>
      </c>
    </row>
    <row r="51" spans="1:13">
      <c r="A51">
        <v>47</v>
      </c>
      <c r="B51" t="str">
        <f>'AEO 2026 Table 40'!A47</f>
        <v>Average Vehicle Stock Miles per Gallon +2B</v>
      </c>
      <c r="C51" t="str">
        <f>'AEO 2026 Table 40'!B47</f>
        <v>Light-Duty +2B Fuel Economy: Stock: Alternative Electricity and Transportation</v>
      </c>
      <c r="D51" t="str">
        <f>'AEO 2026 Table 40'!D47</f>
        <v>mpg gas equiv</v>
      </c>
      <c r="E51" t="str">
        <f t="shared" si="0"/>
        <v>Not mapped</v>
      </c>
      <c r="F51" t="str">
        <f t="shared" si="1"/>
        <v>Not applicable</v>
      </c>
      <c r="G51" t="str">
        <f t="shared" si="2"/>
        <v>Average/stock/+2B row - no direct CARB standard value</v>
      </c>
      <c r="H51" t="str">
        <f t="shared" si="3"/>
        <v>No</v>
      </c>
      <c r="I51" t="str">
        <f>IF(F51="Not applicable","",INDEX(State_Pol_CARB_LEV_III!$B$22:$B$23,MATCH(F51,State_Pol_CARB_LEV_III!$A$22:$A$23,0)))</f>
        <v/>
      </c>
      <c r="J51" t="str">
        <f>IF(F51="Not applicable","",INDEX(State_Pol_CARB_LEV_III!$E$22:$E$23,MATCH(F51,State_Pol_CARB_LEV_III!$A$22:$A$23,0)))</f>
        <v/>
      </c>
      <c r="K51" t="str">
        <f>IF(F51="Not applicable","",INDEX(State_Pol_CARB_LEV_III!$F$22:$F$23,MATCH(F51,State_Pol_CARB_LEV_III!$A$22:$A$23,0)))</f>
        <v/>
      </c>
      <c r="L51" t="str">
        <f t="shared" si="4"/>
        <v/>
      </c>
      <c r="M51" t="str">
        <f t="shared" si="5"/>
        <v>No CARB LEV III MPG value is output; downstream BAU formulas can use AEO values for this row as appropriate.</v>
      </c>
    </row>
  </sheetData>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E47"/>
  <sheetViews>
    <sheetView workbookViewId="0"/>
  </sheetViews>
  <sheetFormatPr defaultRowHeight="14.25"/>
  <sheetData>
    <row r="1" spans="1:31">
      <c r="A1" t="s">
        <v>10954</v>
      </c>
    </row>
    <row r="2" spans="1:31">
      <c r="A2" t="s">
        <v>10955</v>
      </c>
    </row>
    <row r="3" spans="1:31">
      <c r="A3" t="s">
        <v>10956</v>
      </c>
    </row>
    <row r="4" spans="1:31">
      <c r="A4" t="s">
        <v>10957</v>
      </c>
    </row>
    <row r="5" spans="1:31">
      <c r="A5">
        <f>'AEO 2026 Table 40'!A5</f>
        <v>0</v>
      </c>
      <c r="B5" t="str">
        <f>'AEO 2026 Table 40'!B5</f>
        <v>full name</v>
      </c>
      <c r="C5" t="str">
        <f>'AEO 2026 Table 40'!C5</f>
        <v>api key</v>
      </c>
      <c r="D5" t="str">
        <f>'AEO 2026 Table 40'!D5</f>
        <v>units</v>
      </c>
      <c r="E5">
        <f>'AEO 2026 Table 40'!E5</f>
        <v>2025</v>
      </c>
      <c r="F5">
        <f>'AEO 2026 Table 40'!F5</f>
        <v>2026</v>
      </c>
      <c r="G5">
        <f>'AEO 2026 Table 40'!G5</f>
        <v>2027</v>
      </c>
      <c r="H5">
        <f>'AEO 2026 Table 40'!H5</f>
        <v>2028</v>
      </c>
      <c r="I5">
        <f>'AEO 2026 Table 40'!I5</f>
        <v>2029</v>
      </c>
      <c r="J5">
        <f>'AEO 2026 Table 40'!J5</f>
        <v>2030</v>
      </c>
      <c r="K5">
        <f>'AEO 2026 Table 40'!K5</f>
        <v>2031</v>
      </c>
      <c r="L5">
        <f>'AEO 2026 Table 40'!L5</f>
        <v>2032</v>
      </c>
      <c r="M5">
        <f>'AEO 2026 Table 40'!M5</f>
        <v>2033</v>
      </c>
      <c r="N5">
        <f>'AEO 2026 Table 40'!N5</f>
        <v>2034</v>
      </c>
      <c r="O5">
        <f>'AEO 2026 Table 40'!O5</f>
        <v>2035</v>
      </c>
      <c r="P5">
        <f>'AEO 2026 Table 40'!P5</f>
        <v>2036</v>
      </c>
      <c r="Q5">
        <f>'AEO 2026 Table 40'!Q5</f>
        <v>2037</v>
      </c>
      <c r="R5">
        <f>'AEO 2026 Table 40'!R5</f>
        <v>2038</v>
      </c>
      <c r="S5">
        <f>'AEO 2026 Table 40'!S5</f>
        <v>2039</v>
      </c>
      <c r="T5">
        <f>'AEO 2026 Table 40'!T5</f>
        <v>2040</v>
      </c>
      <c r="U5">
        <f>'AEO 2026 Table 40'!U5</f>
        <v>2041</v>
      </c>
      <c r="V5">
        <f>'AEO 2026 Table 40'!V5</f>
        <v>2042</v>
      </c>
      <c r="W5">
        <f>'AEO 2026 Table 40'!W5</f>
        <v>2043</v>
      </c>
      <c r="X5">
        <f>'AEO 2026 Table 40'!X5</f>
        <v>2044</v>
      </c>
      <c r="Y5">
        <f>'AEO 2026 Table 40'!Y5</f>
        <v>2045</v>
      </c>
      <c r="Z5">
        <f>'AEO 2026 Table 40'!Z5</f>
        <v>2046</v>
      </c>
      <c r="AA5">
        <f>'AEO 2026 Table 40'!AA5</f>
        <v>2047</v>
      </c>
      <c r="AB5">
        <f>'AEO 2026 Table 40'!AB5</f>
        <v>2048</v>
      </c>
      <c r="AC5">
        <f>'AEO 2026 Table 40'!AC5</f>
        <v>2049</v>
      </c>
      <c r="AD5">
        <f>'AEO 2026 Table 40'!AD5</f>
        <v>2050</v>
      </c>
      <c r="AE5" t="str">
        <f>'AEO 2026 Table 40'!AE5</f>
        <v>Growth (2025-2050)</v>
      </c>
    </row>
    <row r="6" spans="1:31">
      <c r="A6" t="str">
        <f>'AEO 2026 Table 40'!A6</f>
        <v>New Car Miles per Gallon</v>
      </c>
      <c r="B6">
        <f>'AEO 2026 Table 40'!B6</f>
        <v>0</v>
      </c>
      <c r="C6">
        <f>'AEO 2026 Table 40'!C6</f>
        <v>0</v>
      </c>
      <c r="D6">
        <f>'AEO 2026 Table 40'!D6</f>
        <v>0</v>
      </c>
      <c r="E6" t="str">
        <f>IF(INDEX(State_Pol_Crosswalk_AEO40_CARB!$H:$H,MATCH(ROW(),State_Pol_Crosswalk_AEO40_CARB!$A:$A,0))="Yes",INDEX(State_Pol_Crosswalk_AEO40_CARB!$K:$K,MATCH(ROW(),State_Pol_Crosswalk_AEO40_CARB!$A:$A,0)),"")</f>
        <v/>
      </c>
      <c r="F6" t="str">
        <f>IF(INDEX(State_Pol_Crosswalk_AEO40_CARB!$H:$H,MATCH(ROW(),State_Pol_Crosswalk_AEO40_CARB!$A:$A,0))="Yes",INDEX(State_Pol_Crosswalk_AEO40_CARB!$K:$K,MATCH(ROW(),State_Pol_Crosswalk_AEO40_CARB!$A:$A,0)),"")</f>
        <v/>
      </c>
      <c r="G6" t="str">
        <f>IF(INDEX(State_Pol_Crosswalk_AEO40_CARB!$H:$H,MATCH(ROW(),State_Pol_Crosswalk_AEO40_CARB!$A:$A,0))="Yes",INDEX(State_Pol_Crosswalk_AEO40_CARB!$K:$K,MATCH(ROW(),State_Pol_Crosswalk_AEO40_CARB!$A:$A,0)),"")</f>
        <v/>
      </c>
      <c r="H6" t="str">
        <f>IF(INDEX(State_Pol_Crosswalk_AEO40_CARB!$H:$H,MATCH(ROW(),State_Pol_Crosswalk_AEO40_CARB!$A:$A,0))="Yes",INDEX(State_Pol_Crosswalk_AEO40_CARB!$K:$K,MATCH(ROW(),State_Pol_Crosswalk_AEO40_CARB!$A:$A,0)),"")</f>
        <v/>
      </c>
      <c r="I6" t="str">
        <f>IF(INDEX(State_Pol_Crosswalk_AEO40_CARB!$H:$H,MATCH(ROW(),State_Pol_Crosswalk_AEO40_CARB!$A:$A,0))="Yes",INDEX(State_Pol_Crosswalk_AEO40_CARB!$K:$K,MATCH(ROW(),State_Pol_Crosswalk_AEO40_CARB!$A:$A,0)),"")</f>
        <v/>
      </c>
      <c r="J6" t="str">
        <f>IF(INDEX(State_Pol_Crosswalk_AEO40_CARB!$H:$H,MATCH(ROW(),State_Pol_Crosswalk_AEO40_CARB!$A:$A,0))="Yes",INDEX(State_Pol_Crosswalk_AEO40_CARB!$K:$K,MATCH(ROW(),State_Pol_Crosswalk_AEO40_CARB!$A:$A,0)),"")</f>
        <v/>
      </c>
      <c r="K6" t="str">
        <f>IF(INDEX(State_Pol_Crosswalk_AEO40_CARB!$H:$H,MATCH(ROW(),State_Pol_Crosswalk_AEO40_CARB!$A:$A,0))="Yes",INDEX(State_Pol_Crosswalk_AEO40_CARB!$K:$K,MATCH(ROW(),State_Pol_Crosswalk_AEO40_CARB!$A:$A,0)),"")</f>
        <v/>
      </c>
      <c r="L6" t="str">
        <f>IF(INDEX(State_Pol_Crosswalk_AEO40_CARB!$H:$H,MATCH(ROW(),State_Pol_Crosswalk_AEO40_CARB!$A:$A,0))="Yes",INDEX(State_Pol_Crosswalk_AEO40_CARB!$K:$K,MATCH(ROW(),State_Pol_Crosswalk_AEO40_CARB!$A:$A,0)),"")</f>
        <v/>
      </c>
      <c r="M6" t="str">
        <f>IF(INDEX(State_Pol_Crosswalk_AEO40_CARB!$H:$H,MATCH(ROW(),State_Pol_Crosswalk_AEO40_CARB!$A:$A,0))="Yes",INDEX(State_Pol_Crosswalk_AEO40_CARB!$K:$K,MATCH(ROW(),State_Pol_Crosswalk_AEO40_CARB!$A:$A,0)),"")</f>
        <v/>
      </c>
      <c r="N6" t="str">
        <f>IF(INDEX(State_Pol_Crosswalk_AEO40_CARB!$H:$H,MATCH(ROW(),State_Pol_Crosswalk_AEO40_CARB!$A:$A,0))="Yes",INDEX(State_Pol_Crosswalk_AEO40_CARB!$K:$K,MATCH(ROW(),State_Pol_Crosswalk_AEO40_CARB!$A:$A,0)),"")</f>
        <v/>
      </c>
      <c r="O6" t="str">
        <f>IF(INDEX(State_Pol_Crosswalk_AEO40_CARB!$H:$H,MATCH(ROW(),State_Pol_Crosswalk_AEO40_CARB!$A:$A,0))="Yes",INDEX(State_Pol_Crosswalk_AEO40_CARB!$K:$K,MATCH(ROW(),State_Pol_Crosswalk_AEO40_CARB!$A:$A,0)),"")</f>
        <v/>
      </c>
      <c r="P6" t="str">
        <f>IF(INDEX(State_Pol_Crosswalk_AEO40_CARB!$H:$H,MATCH(ROW(),State_Pol_Crosswalk_AEO40_CARB!$A:$A,0))="Yes",INDEX(State_Pol_Crosswalk_AEO40_CARB!$K:$K,MATCH(ROW(),State_Pol_Crosswalk_AEO40_CARB!$A:$A,0)),"")</f>
        <v/>
      </c>
      <c r="Q6" t="str">
        <f>IF(INDEX(State_Pol_Crosswalk_AEO40_CARB!$H:$H,MATCH(ROW(),State_Pol_Crosswalk_AEO40_CARB!$A:$A,0))="Yes",INDEX(State_Pol_Crosswalk_AEO40_CARB!$K:$K,MATCH(ROW(),State_Pol_Crosswalk_AEO40_CARB!$A:$A,0)),"")</f>
        <v/>
      </c>
      <c r="R6" t="str">
        <f>IF(INDEX(State_Pol_Crosswalk_AEO40_CARB!$H:$H,MATCH(ROW(),State_Pol_Crosswalk_AEO40_CARB!$A:$A,0))="Yes",INDEX(State_Pol_Crosswalk_AEO40_CARB!$K:$K,MATCH(ROW(),State_Pol_Crosswalk_AEO40_CARB!$A:$A,0)),"")</f>
        <v/>
      </c>
      <c r="S6" t="str">
        <f>IF(INDEX(State_Pol_Crosswalk_AEO40_CARB!$H:$H,MATCH(ROW(),State_Pol_Crosswalk_AEO40_CARB!$A:$A,0))="Yes",INDEX(State_Pol_Crosswalk_AEO40_CARB!$K:$K,MATCH(ROW(),State_Pol_Crosswalk_AEO40_CARB!$A:$A,0)),"")</f>
        <v/>
      </c>
      <c r="T6" t="str">
        <f>IF(INDEX(State_Pol_Crosswalk_AEO40_CARB!$H:$H,MATCH(ROW(),State_Pol_Crosswalk_AEO40_CARB!$A:$A,0))="Yes",INDEX(State_Pol_Crosswalk_AEO40_CARB!$K:$K,MATCH(ROW(),State_Pol_Crosswalk_AEO40_CARB!$A:$A,0)),"")</f>
        <v/>
      </c>
      <c r="U6" t="str">
        <f>IF(INDEX(State_Pol_Crosswalk_AEO40_CARB!$H:$H,MATCH(ROW(),State_Pol_Crosswalk_AEO40_CARB!$A:$A,0))="Yes",INDEX(State_Pol_Crosswalk_AEO40_CARB!$K:$K,MATCH(ROW(),State_Pol_Crosswalk_AEO40_CARB!$A:$A,0)),"")</f>
        <v/>
      </c>
      <c r="V6" t="str">
        <f>IF(INDEX(State_Pol_Crosswalk_AEO40_CARB!$H:$H,MATCH(ROW(),State_Pol_Crosswalk_AEO40_CARB!$A:$A,0))="Yes",INDEX(State_Pol_Crosswalk_AEO40_CARB!$K:$K,MATCH(ROW(),State_Pol_Crosswalk_AEO40_CARB!$A:$A,0)),"")</f>
        <v/>
      </c>
      <c r="W6" t="str">
        <f>IF(INDEX(State_Pol_Crosswalk_AEO40_CARB!$H:$H,MATCH(ROW(),State_Pol_Crosswalk_AEO40_CARB!$A:$A,0))="Yes",INDEX(State_Pol_Crosswalk_AEO40_CARB!$K:$K,MATCH(ROW(),State_Pol_Crosswalk_AEO40_CARB!$A:$A,0)),"")</f>
        <v/>
      </c>
      <c r="X6" t="str">
        <f>IF(INDEX(State_Pol_Crosswalk_AEO40_CARB!$H:$H,MATCH(ROW(),State_Pol_Crosswalk_AEO40_CARB!$A:$A,0))="Yes",INDEX(State_Pol_Crosswalk_AEO40_CARB!$K:$K,MATCH(ROW(),State_Pol_Crosswalk_AEO40_CARB!$A:$A,0)),"")</f>
        <v/>
      </c>
      <c r="Y6" t="str">
        <f>IF(INDEX(State_Pol_Crosswalk_AEO40_CARB!$H:$H,MATCH(ROW(),State_Pol_Crosswalk_AEO40_CARB!$A:$A,0))="Yes",INDEX(State_Pol_Crosswalk_AEO40_CARB!$K:$K,MATCH(ROW(),State_Pol_Crosswalk_AEO40_CARB!$A:$A,0)),"")</f>
        <v/>
      </c>
      <c r="Z6" t="str">
        <f>IF(INDEX(State_Pol_Crosswalk_AEO40_CARB!$H:$H,MATCH(ROW(),State_Pol_Crosswalk_AEO40_CARB!$A:$A,0))="Yes",INDEX(State_Pol_Crosswalk_AEO40_CARB!$K:$K,MATCH(ROW(),State_Pol_Crosswalk_AEO40_CARB!$A:$A,0)),"")</f>
        <v/>
      </c>
      <c r="AA6" t="str">
        <f>IF(INDEX(State_Pol_Crosswalk_AEO40_CARB!$H:$H,MATCH(ROW(),State_Pol_Crosswalk_AEO40_CARB!$A:$A,0))="Yes",INDEX(State_Pol_Crosswalk_AEO40_CARB!$K:$K,MATCH(ROW(),State_Pol_Crosswalk_AEO40_CARB!$A:$A,0)),"")</f>
        <v/>
      </c>
      <c r="AB6" t="str">
        <f>IF(INDEX(State_Pol_Crosswalk_AEO40_CARB!$H:$H,MATCH(ROW(),State_Pol_Crosswalk_AEO40_CARB!$A:$A,0))="Yes",INDEX(State_Pol_Crosswalk_AEO40_CARB!$K:$K,MATCH(ROW(),State_Pol_Crosswalk_AEO40_CARB!$A:$A,0)),"")</f>
        <v/>
      </c>
      <c r="AC6" t="str">
        <f>IF(INDEX(State_Pol_Crosswalk_AEO40_CARB!$H:$H,MATCH(ROW(),State_Pol_Crosswalk_AEO40_CARB!$A:$A,0))="Yes",INDEX(State_Pol_Crosswalk_AEO40_CARB!$K:$K,MATCH(ROW(),State_Pol_Crosswalk_AEO40_CARB!$A:$A,0)),"")</f>
        <v/>
      </c>
      <c r="AD6" t="str">
        <f>IF(INDEX(State_Pol_Crosswalk_AEO40_CARB!$H:$H,MATCH(ROW(),State_Pol_Crosswalk_AEO40_CARB!$A:$A,0))="Yes",INDEX(State_Pol_Crosswalk_AEO40_CARB!$K:$K,MATCH(ROW(),State_Pol_Crosswalk_AEO40_CARB!$A:$A,0)),"")</f>
        <v/>
      </c>
      <c r="AE6" t="str">
        <f>IF(INDEX(State_Pol_Crosswalk_AEO40_CARB!$H:$H,MATCH(ROW(),State_Pol_Crosswalk_AEO40_CARB!$A:$A,0))="Yes",INDEX(State_Pol_Crosswalk_AEO40_CARB!$K:$K,MATCH(ROW(),State_Pol_Crosswalk_AEO40_CARB!$A:$A,0)),"")</f>
        <v/>
      </c>
    </row>
    <row r="7" spans="1:31">
      <c r="A7" t="str">
        <f>'AEO 2026 Table 40'!A7</f>
        <v>Conventional Cars</v>
      </c>
      <c r="B7">
        <f>'AEO 2026 Table 40'!B7</f>
        <v>0</v>
      </c>
      <c r="C7">
        <f>'AEO 2026 Table 40'!C7</f>
        <v>0</v>
      </c>
      <c r="D7">
        <f>'AEO 2026 Table 40'!D7</f>
        <v>0</v>
      </c>
      <c r="E7" t="str">
        <f>IF(INDEX(State_Pol_Crosswalk_AEO40_CARB!$H:$H,MATCH(ROW(),State_Pol_Crosswalk_AEO40_CARB!$A:$A,0))="Yes",INDEX(State_Pol_Crosswalk_AEO40_CARB!$K:$K,MATCH(ROW(),State_Pol_Crosswalk_AEO40_CARB!$A:$A,0)),"")</f>
        <v/>
      </c>
      <c r="F7" t="str">
        <f>IF(INDEX(State_Pol_Crosswalk_AEO40_CARB!$H:$H,MATCH(ROW(),State_Pol_Crosswalk_AEO40_CARB!$A:$A,0))="Yes",INDEX(State_Pol_Crosswalk_AEO40_CARB!$K:$K,MATCH(ROW(),State_Pol_Crosswalk_AEO40_CARB!$A:$A,0)),"")</f>
        <v/>
      </c>
      <c r="G7" t="str">
        <f>IF(INDEX(State_Pol_Crosswalk_AEO40_CARB!$H:$H,MATCH(ROW(),State_Pol_Crosswalk_AEO40_CARB!$A:$A,0))="Yes",INDEX(State_Pol_Crosswalk_AEO40_CARB!$K:$K,MATCH(ROW(),State_Pol_Crosswalk_AEO40_CARB!$A:$A,0)),"")</f>
        <v/>
      </c>
      <c r="H7" t="str">
        <f>IF(INDEX(State_Pol_Crosswalk_AEO40_CARB!$H:$H,MATCH(ROW(),State_Pol_Crosswalk_AEO40_CARB!$A:$A,0))="Yes",INDEX(State_Pol_Crosswalk_AEO40_CARB!$K:$K,MATCH(ROW(),State_Pol_Crosswalk_AEO40_CARB!$A:$A,0)),"")</f>
        <v/>
      </c>
      <c r="I7" t="str">
        <f>IF(INDEX(State_Pol_Crosswalk_AEO40_CARB!$H:$H,MATCH(ROW(),State_Pol_Crosswalk_AEO40_CARB!$A:$A,0))="Yes",INDEX(State_Pol_Crosswalk_AEO40_CARB!$K:$K,MATCH(ROW(),State_Pol_Crosswalk_AEO40_CARB!$A:$A,0)),"")</f>
        <v/>
      </c>
      <c r="J7" t="str">
        <f>IF(INDEX(State_Pol_Crosswalk_AEO40_CARB!$H:$H,MATCH(ROW(),State_Pol_Crosswalk_AEO40_CARB!$A:$A,0))="Yes",INDEX(State_Pol_Crosswalk_AEO40_CARB!$K:$K,MATCH(ROW(),State_Pol_Crosswalk_AEO40_CARB!$A:$A,0)),"")</f>
        <v/>
      </c>
      <c r="K7" t="str">
        <f>IF(INDEX(State_Pol_Crosswalk_AEO40_CARB!$H:$H,MATCH(ROW(),State_Pol_Crosswalk_AEO40_CARB!$A:$A,0))="Yes",INDEX(State_Pol_Crosswalk_AEO40_CARB!$K:$K,MATCH(ROW(),State_Pol_Crosswalk_AEO40_CARB!$A:$A,0)),"")</f>
        <v/>
      </c>
      <c r="L7" t="str">
        <f>IF(INDEX(State_Pol_Crosswalk_AEO40_CARB!$H:$H,MATCH(ROW(),State_Pol_Crosswalk_AEO40_CARB!$A:$A,0))="Yes",INDEX(State_Pol_Crosswalk_AEO40_CARB!$K:$K,MATCH(ROW(),State_Pol_Crosswalk_AEO40_CARB!$A:$A,0)),"")</f>
        <v/>
      </c>
      <c r="M7" t="str">
        <f>IF(INDEX(State_Pol_Crosswalk_AEO40_CARB!$H:$H,MATCH(ROW(),State_Pol_Crosswalk_AEO40_CARB!$A:$A,0))="Yes",INDEX(State_Pol_Crosswalk_AEO40_CARB!$K:$K,MATCH(ROW(),State_Pol_Crosswalk_AEO40_CARB!$A:$A,0)),"")</f>
        <v/>
      </c>
      <c r="N7" t="str">
        <f>IF(INDEX(State_Pol_Crosswalk_AEO40_CARB!$H:$H,MATCH(ROW(),State_Pol_Crosswalk_AEO40_CARB!$A:$A,0))="Yes",INDEX(State_Pol_Crosswalk_AEO40_CARB!$K:$K,MATCH(ROW(),State_Pol_Crosswalk_AEO40_CARB!$A:$A,0)),"")</f>
        <v/>
      </c>
      <c r="O7" t="str">
        <f>IF(INDEX(State_Pol_Crosswalk_AEO40_CARB!$H:$H,MATCH(ROW(),State_Pol_Crosswalk_AEO40_CARB!$A:$A,0))="Yes",INDEX(State_Pol_Crosswalk_AEO40_CARB!$K:$K,MATCH(ROW(),State_Pol_Crosswalk_AEO40_CARB!$A:$A,0)),"")</f>
        <v/>
      </c>
      <c r="P7" t="str">
        <f>IF(INDEX(State_Pol_Crosswalk_AEO40_CARB!$H:$H,MATCH(ROW(),State_Pol_Crosswalk_AEO40_CARB!$A:$A,0))="Yes",INDEX(State_Pol_Crosswalk_AEO40_CARB!$K:$K,MATCH(ROW(),State_Pol_Crosswalk_AEO40_CARB!$A:$A,0)),"")</f>
        <v/>
      </c>
      <c r="Q7" t="str">
        <f>IF(INDEX(State_Pol_Crosswalk_AEO40_CARB!$H:$H,MATCH(ROW(),State_Pol_Crosswalk_AEO40_CARB!$A:$A,0))="Yes",INDEX(State_Pol_Crosswalk_AEO40_CARB!$K:$K,MATCH(ROW(),State_Pol_Crosswalk_AEO40_CARB!$A:$A,0)),"")</f>
        <v/>
      </c>
      <c r="R7" t="str">
        <f>IF(INDEX(State_Pol_Crosswalk_AEO40_CARB!$H:$H,MATCH(ROW(),State_Pol_Crosswalk_AEO40_CARB!$A:$A,0))="Yes",INDEX(State_Pol_Crosswalk_AEO40_CARB!$K:$K,MATCH(ROW(),State_Pol_Crosswalk_AEO40_CARB!$A:$A,0)),"")</f>
        <v/>
      </c>
      <c r="S7" t="str">
        <f>IF(INDEX(State_Pol_Crosswalk_AEO40_CARB!$H:$H,MATCH(ROW(),State_Pol_Crosswalk_AEO40_CARB!$A:$A,0))="Yes",INDEX(State_Pol_Crosswalk_AEO40_CARB!$K:$K,MATCH(ROW(),State_Pol_Crosswalk_AEO40_CARB!$A:$A,0)),"")</f>
        <v/>
      </c>
      <c r="T7" t="str">
        <f>IF(INDEX(State_Pol_Crosswalk_AEO40_CARB!$H:$H,MATCH(ROW(),State_Pol_Crosswalk_AEO40_CARB!$A:$A,0))="Yes",INDEX(State_Pol_Crosswalk_AEO40_CARB!$K:$K,MATCH(ROW(),State_Pol_Crosswalk_AEO40_CARB!$A:$A,0)),"")</f>
        <v/>
      </c>
      <c r="U7" t="str">
        <f>IF(INDEX(State_Pol_Crosswalk_AEO40_CARB!$H:$H,MATCH(ROW(),State_Pol_Crosswalk_AEO40_CARB!$A:$A,0))="Yes",INDEX(State_Pol_Crosswalk_AEO40_CARB!$K:$K,MATCH(ROW(),State_Pol_Crosswalk_AEO40_CARB!$A:$A,0)),"")</f>
        <v/>
      </c>
      <c r="V7" t="str">
        <f>IF(INDEX(State_Pol_Crosswalk_AEO40_CARB!$H:$H,MATCH(ROW(),State_Pol_Crosswalk_AEO40_CARB!$A:$A,0))="Yes",INDEX(State_Pol_Crosswalk_AEO40_CARB!$K:$K,MATCH(ROW(),State_Pol_Crosswalk_AEO40_CARB!$A:$A,0)),"")</f>
        <v/>
      </c>
      <c r="W7" t="str">
        <f>IF(INDEX(State_Pol_Crosswalk_AEO40_CARB!$H:$H,MATCH(ROW(),State_Pol_Crosswalk_AEO40_CARB!$A:$A,0))="Yes",INDEX(State_Pol_Crosswalk_AEO40_CARB!$K:$K,MATCH(ROW(),State_Pol_Crosswalk_AEO40_CARB!$A:$A,0)),"")</f>
        <v/>
      </c>
      <c r="X7" t="str">
        <f>IF(INDEX(State_Pol_Crosswalk_AEO40_CARB!$H:$H,MATCH(ROW(),State_Pol_Crosswalk_AEO40_CARB!$A:$A,0))="Yes",INDEX(State_Pol_Crosswalk_AEO40_CARB!$K:$K,MATCH(ROW(),State_Pol_Crosswalk_AEO40_CARB!$A:$A,0)),"")</f>
        <v/>
      </c>
      <c r="Y7" t="str">
        <f>IF(INDEX(State_Pol_Crosswalk_AEO40_CARB!$H:$H,MATCH(ROW(),State_Pol_Crosswalk_AEO40_CARB!$A:$A,0))="Yes",INDEX(State_Pol_Crosswalk_AEO40_CARB!$K:$K,MATCH(ROW(),State_Pol_Crosswalk_AEO40_CARB!$A:$A,0)),"")</f>
        <v/>
      </c>
      <c r="Z7" t="str">
        <f>IF(INDEX(State_Pol_Crosswalk_AEO40_CARB!$H:$H,MATCH(ROW(),State_Pol_Crosswalk_AEO40_CARB!$A:$A,0))="Yes",INDEX(State_Pol_Crosswalk_AEO40_CARB!$K:$K,MATCH(ROW(),State_Pol_Crosswalk_AEO40_CARB!$A:$A,0)),"")</f>
        <v/>
      </c>
      <c r="AA7" t="str">
        <f>IF(INDEX(State_Pol_Crosswalk_AEO40_CARB!$H:$H,MATCH(ROW(),State_Pol_Crosswalk_AEO40_CARB!$A:$A,0))="Yes",INDEX(State_Pol_Crosswalk_AEO40_CARB!$K:$K,MATCH(ROW(),State_Pol_Crosswalk_AEO40_CARB!$A:$A,0)),"")</f>
        <v/>
      </c>
      <c r="AB7" t="str">
        <f>IF(INDEX(State_Pol_Crosswalk_AEO40_CARB!$H:$H,MATCH(ROW(),State_Pol_Crosswalk_AEO40_CARB!$A:$A,0))="Yes",INDEX(State_Pol_Crosswalk_AEO40_CARB!$K:$K,MATCH(ROW(),State_Pol_Crosswalk_AEO40_CARB!$A:$A,0)),"")</f>
        <v/>
      </c>
      <c r="AC7" t="str">
        <f>IF(INDEX(State_Pol_Crosswalk_AEO40_CARB!$H:$H,MATCH(ROW(),State_Pol_Crosswalk_AEO40_CARB!$A:$A,0))="Yes",INDEX(State_Pol_Crosswalk_AEO40_CARB!$K:$K,MATCH(ROW(),State_Pol_Crosswalk_AEO40_CARB!$A:$A,0)),"")</f>
        <v/>
      </c>
      <c r="AD7" t="str">
        <f>IF(INDEX(State_Pol_Crosswalk_AEO40_CARB!$H:$H,MATCH(ROW(),State_Pol_Crosswalk_AEO40_CARB!$A:$A,0))="Yes",INDEX(State_Pol_Crosswalk_AEO40_CARB!$K:$K,MATCH(ROW(),State_Pol_Crosswalk_AEO40_CARB!$A:$A,0)),"")</f>
        <v/>
      </c>
      <c r="AE7" t="str">
        <f>IF(INDEX(State_Pol_Crosswalk_AEO40_CARB!$H:$H,MATCH(ROW(),State_Pol_Crosswalk_AEO40_CARB!$A:$A,0))="Yes",INDEX(State_Pol_Crosswalk_AEO40_CARB!$K:$K,MATCH(ROW(),State_Pol_Crosswalk_AEO40_CARB!$A:$A,0)),"")</f>
        <v/>
      </c>
    </row>
    <row r="8" spans="1:31">
      <c r="A8" t="str">
        <f>'AEO 2026 Table 40'!A8</f>
        <v>Gasoline ICE Vehicles</v>
      </c>
      <c r="B8" t="str">
        <f>'AEO 2026 Table 40'!B8</f>
        <v>Light-Duty Fuel Economy: Conventional Cars: Gasoline: Alternative Electricity and Transportation</v>
      </c>
      <c r="C8" t="str">
        <f>'AEO 2026 Table 40'!C8</f>
        <v>AEO.2026.ELECTRNP.EFI_LDV_TRN_NLC_GSL_NA_NA_MPGGASEQ.A</v>
      </c>
      <c r="D8" t="str">
        <f>'AEO 2026 Table 40'!D8</f>
        <v>mpg gas equiv</v>
      </c>
      <c r="E8">
        <f>IF(INDEX(State_Pol_Crosswalk_AEO40_CARB!$H:$H,MATCH(ROW(),State_Pol_Crosswalk_AEO40_CARB!$A:$A,0))="Yes",INDEX(State_Pol_Crosswalk_AEO40_CARB!$K:$K,MATCH(ROW(),State_Pol_Crosswalk_AEO40_CARB!$A:$A,0)),"")</f>
        <v>58.737607402511564</v>
      </c>
      <c r="F8">
        <f>IF(INDEX(State_Pol_Crosswalk_AEO40_CARB!$H:$H,MATCH(ROW(),State_Pol_Crosswalk_AEO40_CARB!$A:$A,0))="Yes",INDEX(State_Pol_Crosswalk_AEO40_CARB!$K:$K,MATCH(ROW(),State_Pol_Crosswalk_AEO40_CARB!$A:$A,0)),"")</f>
        <v>58.737607402511564</v>
      </c>
      <c r="G8">
        <f>IF(INDEX(State_Pol_Crosswalk_AEO40_CARB!$H:$H,MATCH(ROW(),State_Pol_Crosswalk_AEO40_CARB!$A:$A,0))="Yes",INDEX(State_Pol_Crosswalk_AEO40_CARB!$K:$K,MATCH(ROW(),State_Pol_Crosswalk_AEO40_CARB!$A:$A,0)),"")</f>
        <v>58.737607402511564</v>
      </c>
      <c r="H8">
        <f>IF(INDEX(State_Pol_Crosswalk_AEO40_CARB!$H:$H,MATCH(ROW(),State_Pol_Crosswalk_AEO40_CARB!$A:$A,0))="Yes",INDEX(State_Pol_Crosswalk_AEO40_CARB!$K:$K,MATCH(ROW(),State_Pol_Crosswalk_AEO40_CARB!$A:$A,0)),"")</f>
        <v>58.737607402511564</v>
      </c>
      <c r="I8">
        <f>IF(INDEX(State_Pol_Crosswalk_AEO40_CARB!$H:$H,MATCH(ROW(),State_Pol_Crosswalk_AEO40_CARB!$A:$A,0))="Yes",INDEX(State_Pol_Crosswalk_AEO40_CARB!$K:$K,MATCH(ROW(),State_Pol_Crosswalk_AEO40_CARB!$A:$A,0)),"")</f>
        <v>58.737607402511564</v>
      </c>
      <c r="J8">
        <f>IF(INDEX(State_Pol_Crosswalk_AEO40_CARB!$H:$H,MATCH(ROW(),State_Pol_Crosswalk_AEO40_CARB!$A:$A,0))="Yes",INDEX(State_Pol_Crosswalk_AEO40_CARB!$K:$K,MATCH(ROW(),State_Pol_Crosswalk_AEO40_CARB!$A:$A,0)),"")</f>
        <v>58.737607402511564</v>
      </c>
      <c r="K8">
        <f>IF(INDEX(State_Pol_Crosswalk_AEO40_CARB!$H:$H,MATCH(ROW(),State_Pol_Crosswalk_AEO40_CARB!$A:$A,0))="Yes",INDEX(State_Pol_Crosswalk_AEO40_CARB!$K:$K,MATCH(ROW(),State_Pol_Crosswalk_AEO40_CARB!$A:$A,0)),"")</f>
        <v>58.737607402511564</v>
      </c>
      <c r="L8">
        <f>IF(INDEX(State_Pol_Crosswalk_AEO40_CARB!$H:$H,MATCH(ROW(),State_Pol_Crosswalk_AEO40_CARB!$A:$A,0))="Yes",INDEX(State_Pol_Crosswalk_AEO40_CARB!$K:$K,MATCH(ROW(),State_Pol_Crosswalk_AEO40_CARB!$A:$A,0)),"")</f>
        <v>58.737607402511564</v>
      </c>
      <c r="M8">
        <f>IF(INDEX(State_Pol_Crosswalk_AEO40_CARB!$H:$H,MATCH(ROW(),State_Pol_Crosswalk_AEO40_CARB!$A:$A,0))="Yes",INDEX(State_Pol_Crosswalk_AEO40_CARB!$K:$K,MATCH(ROW(),State_Pol_Crosswalk_AEO40_CARB!$A:$A,0)),"")</f>
        <v>58.737607402511564</v>
      </c>
      <c r="N8">
        <f>IF(INDEX(State_Pol_Crosswalk_AEO40_CARB!$H:$H,MATCH(ROW(),State_Pol_Crosswalk_AEO40_CARB!$A:$A,0))="Yes",INDEX(State_Pol_Crosswalk_AEO40_CARB!$K:$K,MATCH(ROW(),State_Pol_Crosswalk_AEO40_CARB!$A:$A,0)),"")</f>
        <v>58.737607402511564</v>
      </c>
      <c r="O8">
        <f>IF(INDEX(State_Pol_Crosswalk_AEO40_CARB!$H:$H,MATCH(ROW(),State_Pol_Crosswalk_AEO40_CARB!$A:$A,0))="Yes",INDEX(State_Pol_Crosswalk_AEO40_CARB!$K:$K,MATCH(ROW(),State_Pol_Crosswalk_AEO40_CARB!$A:$A,0)),"")</f>
        <v>58.737607402511564</v>
      </c>
      <c r="P8">
        <f>IF(INDEX(State_Pol_Crosswalk_AEO40_CARB!$H:$H,MATCH(ROW(),State_Pol_Crosswalk_AEO40_CARB!$A:$A,0))="Yes",INDEX(State_Pol_Crosswalk_AEO40_CARB!$K:$K,MATCH(ROW(),State_Pol_Crosswalk_AEO40_CARB!$A:$A,0)),"")</f>
        <v>58.737607402511564</v>
      </c>
      <c r="Q8">
        <f>IF(INDEX(State_Pol_Crosswalk_AEO40_CARB!$H:$H,MATCH(ROW(),State_Pol_Crosswalk_AEO40_CARB!$A:$A,0))="Yes",INDEX(State_Pol_Crosswalk_AEO40_CARB!$K:$K,MATCH(ROW(),State_Pol_Crosswalk_AEO40_CARB!$A:$A,0)),"")</f>
        <v>58.737607402511564</v>
      </c>
      <c r="R8">
        <f>IF(INDEX(State_Pol_Crosswalk_AEO40_CARB!$H:$H,MATCH(ROW(),State_Pol_Crosswalk_AEO40_CARB!$A:$A,0))="Yes",INDEX(State_Pol_Crosswalk_AEO40_CARB!$K:$K,MATCH(ROW(),State_Pol_Crosswalk_AEO40_CARB!$A:$A,0)),"")</f>
        <v>58.737607402511564</v>
      </c>
      <c r="S8">
        <f>IF(INDEX(State_Pol_Crosswalk_AEO40_CARB!$H:$H,MATCH(ROW(),State_Pol_Crosswalk_AEO40_CARB!$A:$A,0))="Yes",INDEX(State_Pol_Crosswalk_AEO40_CARB!$K:$K,MATCH(ROW(),State_Pol_Crosswalk_AEO40_CARB!$A:$A,0)),"")</f>
        <v>58.737607402511564</v>
      </c>
      <c r="T8">
        <f>IF(INDEX(State_Pol_Crosswalk_AEO40_CARB!$H:$H,MATCH(ROW(),State_Pol_Crosswalk_AEO40_CARB!$A:$A,0))="Yes",INDEX(State_Pol_Crosswalk_AEO40_CARB!$K:$K,MATCH(ROW(),State_Pol_Crosswalk_AEO40_CARB!$A:$A,0)),"")</f>
        <v>58.737607402511564</v>
      </c>
      <c r="U8">
        <f>IF(INDEX(State_Pol_Crosswalk_AEO40_CARB!$H:$H,MATCH(ROW(),State_Pol_Crosswalk_AEO40_CARB!$A:$A,0))="Yes",INDEX(State_Pol_Crosswalk_AEO40_CARB!$K:$K,MATCH(ROW(),State_Pol_Crosswalk_AEO40_CARB!$A:$A,0)),"")</f>
        <v>58.737607402511564</v>
      </c>
      <c r="V8">
        <f>IF(INDEX(State_Pol_Crosswalk_AEO40_CARB!$H:$H,MATCH(ROW(),State_Pol_Crosswalk_AEO40_CARB!$A:$A,0))="Yes",INDEX(State_Pol_Crosswalk_AEO40_CARB!$K:$K,MATCH(ROW(),State_Pol_Crosswalk_AEO40_CARB!$A:$A,0)),"")</f>
        <v>58.737607402511564</v>
      </c>
      <c r="W8">
        <f>IF(INDEX(State_Pol_Crosswalk_AEO40_CARB!$H:$H,MATCH(ROW(),State_Pol_Crosswalk_AEO40_CARB!$A:$A,0))="Yes",INDEX(State_Pol_Crosswalk_AEO40_CARB!$K:$K,MATCH(ROW(),State_Pol_Crosswalk_AEO40_CARB!$A:$A,0)),"")</f>
        <v>58.737607402511564</v>
      </c>
      <c r="X8">
        <f>IF(INDEX(State_Pol_Crosswalk_AEO40_CARB!$H:$H,MATCH(ROW(),State_Pol_Crosswalk_AEO40_CARB!$A:$A,0))="Yes",INDEX(State_Pol_Crosswalk_AEO40_CARB!$K:$K,MATCH(ROW(),State_Pol_Crosswalk_AEO40_CARB!$A:$A,0)),"")</f>
        <v>58.737607402511564</v>
      </c>
      <c r="Y8">
        <f>IF(INDEX(State_Pol_Crosswalk_AEO40_CARB!$H:$H,MATCH(ROW(),State_Pol_Crosswalk_AEO40_CARB!$A:$A,0))="Yes",INDEX(State_Pol_Crosswalk_AEO40_CARB!$K:$K,MATCH(ROW(),State_Pol_Crosswalk_AEO40_CARB!$A:$A,0)),"")</f>
        <v>58.737607402511564</v>
      </c>
      <c r="Z8">
        <f>IF(INDEX(State_Pol_Crosswalk_AEO40_CARB!$H:$H,MATCH(ROW(),State_Pol_Crosswalk_AEO40_CARB!$A:$A,0))="Yes",INDEX(State_Pol_Crosswalk_AEO40_CARB!$K:$K,MATCH(ROW(),State_Pol_Crosswalk_AEO40_CARB!$A:$A,0)),"")</f>
        <v>58.737607402511564</v>
      </c>
      <c r="AA8">
        <f>IF(INDEX(State_Pol_Crosswalk_AEO40_CARB!$H:$H,MATCH(ROW(),State_Pol_Crosswalk_AEO40_CARB!$A:$A,0))="Yes",INDEX(State_Pol_Crosswalk_AEO40_CARB!$K:$K,MATCH(ROW(),State_Pol_Crosswalk_AEO40_CARB!$A:$A,0)),"")</f>
        <v>58.737607402511564</v>
      </c>
      <c r="AB8">
        <f>IF(INDEX(State_Pol_Crosswalk_AEO40_CARB!$H:$H,MATCH(ROW(),State_Pol_Crosswalk_AEO40_CARB!$A:$A,0))="Yes",INDEX(State_Pol_Crosswalk_AEO40_CARB!$K:$K,MATCH(ROW(),State_Pol_Crosswalk_AEO40_CARB!$A:$A,0)),"")</f>
        <v>58.737607402511564</v>
      </c>
      <c r="AC8">
        <f>IF(INDEX(State_Pol_Crosswalk_AEO40_CARB!$H:$H,MATCH(ROW(),State_Pol_Crosswalk_AEO40_CARB!$A:$A,0))="Yes",INDEX(State_Pol_Crosswalk_AEO40_CARB!$K:$K,MATCH(ROW(),State_Pol_Crosswalk_AEO40_CARB!$A:$A,0)),"")</f>
        <v>58.737607402511564</v>
      </c>
      <c r="AD8">
        <f>IF(INDEX(State_Pol_Crosswalk_AEO40_CARB!$H:$H,MATCH(ROW(),State_Pol_Crosswalk_AEO40_CARB!$A:$A,0))="Yes",INDEX(State_Pol_Crosswalk_AEO40_CARB!$K:$K,MATCH(ROW(),State_Pol_Crosswalk_AEO40_CARB!$A:$A,0)),"")</f>
        <v>58.737607402511564</v>
      </c>
      <c r="AE8">
        <f>IF(INDEX(State_Pol_Crosswalk_AEO40_CARB!$H:$H,MATCH(ROW(),State_Pol_Crosswalk_AEO40_CARB!$A:$A,0))="Yes",INDEX(State_Pol_Crosswalk_AEO40_CARB!$K:$K,MATCH(ROW(),State_Pol_Crosswalk_AEO40_CARB!$A:$A,0)),"")</f>
        <v>58.737607402511564</v>
      </c>
    </row>
    <row r="9" spans="1:31">
      <c r="A9" t="str">
        <f>'AEO 2026 Table 40'!A9</f>
        <v>TDI Diesel ICE</v>
      </c>
      <c r="B9" t="str">
        <f>'AEO 2026 Table 40'!B9</f>
        <v>Light-Duty Fuel Economy: Conventional Cars: TDI Diesel: Alternative Electricity and Transportation</v>
      </c>
      <c r="C9" t="str">
        <f>'AEO 2026 Table 40'!C9</f>
        <v>AEO.2026.ELECTRNP.EFI_LDV_TRN_NLC_TDS_NA_NA_MPGGASEQ.A</v>
      </c>
      <c r="D9" t="str">
        <f>'AEO 2026 Table 40'!D9</f>
        <v>mpg gas equiv</v>
      </c>
      <c r="E9">
        <f>IF(INDEX(State_Pol_Crosswalk_AEO40_CARB!$H:$H,MATCH(ROW(),State_Pol_Crosswalk_AEO40_CARB!$A:$A,0))="Yes",INDEX(State_Pol_Crosswalk_AEO40_CARB!$K:$K,MATCH(ROW(),State_Pol_Crosswalk_AEO40_CARB!$A:$A,0)),"")</f>
        <v>58.737607402511564</v>
      </c>
      <c r="F9">
        <f>IF(INDEX(State_Pol_Crosswalk_AEO40_CARB!$H:$H,MATCH(ROW(),State_Pol_Crosswalk_AEO40_CARB!$A:$A,0))="Yes",INDEX(State_Pol_Crosswalk_AEO40_CARB!$K:$K,MATCH(ROW(),State_Pol_Crosswalk_AEO40_CARB!$A:$A,0)),"")</f>
        <v>58.737607402511564</v>
      </c>
      <c r="G9">
        <f>IF(INDEX(State_Pol_Crosswalk_AEO40_CARB!$H:$H,MATCH(ROW(),State_Pol_Crosswalk_AEO40_CARB!$A:$A,0))="Yes",INDEX(State_Pol_Crosswalk_AEO40_CARB!$K:$K,MATCH(ROW(),State_Pol_Crosswalk_AEO40_CARB!$A:$A,0)),"")</f>
        <v>58.737607402511564</v>
      </c>
      <c r="H9">
        <f>IF(INDEX(State_Pol_Crosswalk_AEO40_CARB!$H:$H,MATCH(ROW(),State_Pol_Crosswalk_AEO40_CARB!$A:$A,0))="Yes",INDEX(State_Pol_Crosswalk_AEO40_CARB!$K:$K,MATCH(ROW(),State_Pol_Crosswalk_AEO40_CARB!$A:$A,0)),"")</f>
        <v>58.737607402511564</v>
      </c>
      <c r="I9">
        <f>IF(INDEX(State_Pol_Crosswalk_AEO40_CARB!$H:$H,MATCH(ROW(),State_Pol_Crosswalk_AEO40_CARB!$A:$A,0))="Yes",INDEX(State_Pol_Crosswalk_AEO40_CARB!$K:$K,MATCH(ROW(),State_Pol_Crosswalk_AEO40_CARB!$A:$A,0)),"")</f>
        <v>58.737607402511564</v>
      </c>
      <c r="J9">
        <f>IF(INDEX(State_Pol_Crosswalk_AEO40_CARB!$H:$H,MATCH(ROW(),State_Pol_Crosswalk_AEO40_CARB!$A:$A,0))="Yes",INDEX(State_Pol_Crosswalk_AEO40_CARB!$K:$K,MATCH(ROW(),State_Pol_Crosswalk_AEO40_CARB!$A:$A,0)),"")</f>
        <v>58.737607402511564</v>
      </c>
      <c r="K9">
        <f>IF(INDEX(State_Pol_Crosswalk_AEO40_CARB!$H:$H,MATCH(ROW(),State_Pol_Crosswalk_AEO40_CARB!$A:$A,0))="Yes",INDEX(State_Pol_Crosswalk_AEO40_CARB!$K:$K,MATCH(ROW(),State_Pol_Crosswalk_AEO40_CARB!$A:$A,0)),"")</f>
        <v>58.737607402511564</v>
      </c>
      <c r="L9">
        <f>IF(INDEX(State_Pol_Crosswalk_AEO40_CARB!$H:$H,MATCH(ROW(),State_Pol_Crosswalk_AEO40_CARB!$A:$A,0))="Yes",INDEX(State_Pol_Crosswalk_AEO40_CARB!$K:$K,MATCH(ROW(),State_Pol_Crosswalk_AEO40_CARB!$A:$A,0)),"")</f>
        <v>58.737607402511564</v>
      </c>
      <c r="M9">
        <f>IF(INDEX(State_Pol_Crosswalk_AEO40_CARB!$H:$H,MATCH(ROW(),State_Pol_Crosswalk_AEO40_CARB!$A:$A,0))="Yes",INDEX(State_Pol_Crosswalk_AEO40_CARB!$K:$K,MATCH(ROW(),State_Pol_Crosswalk_AEO40_CARB!$A:$A,0)),"")</f>
        <v>58.737607402511564</v>
      </c>
      <c r="N9">
        <f>IF(INDEX(State_Pol_Crosswalk_AEO40_CARB!$H:$H,MATCH(ROW(),State_Pol_Crosswalk_AEO40_CARB!$A:$A,0))="Yes",INDEX(State_Pol_Crosswalk_AEO40_CARB!$K:$K,MATCH(ROW(),State_Pol_Crosswalk_AEO40_CARB!$A:$A,0)),"")</f>
        <v>58.737607402511564</v>
      </c>
      <c r="O9">
        <f>IF(INDEX(State_Pol_Crosswalk_AEO40_CARB!$H:$H,MATCH(ROW(),State_Pol_Crosswalk_AEO40_CARB!$A:$A,0))="Yes",INDEX(State_Pol_Crosswalk_AEO40_CARB!$K:$K,MATCH(ROW(),State_Pol_Crosswalk_AEO40_CARB!$A:$A,0)),"")</f>
        <v>58.737607402511564</v>
      </c>
      <c r="P9">
        <f>IF(INDEX(State_Pol_Crosswalk_AEO40_CARB!$H:$H,MATCH(ROW(),State_Pol_Crosswalk_AEO40_CARB!$A:$A,0))="Yes",INDEX(State_Pol_Crosswalk_AEO40_CARB!$K:$K,MATCH(ROW(),State_Pol_Crosswalk_AEO40_CARB!$A:$A,0)),"")</f>
        <v>58.737607402511564</v>
      </c>
      <c r="Q9">
        <f>IF(INDEX(State_Pol_Crosswalk_AEO40_CARB!$H:$H,MATCH(ROW(),State_Pol_Crosswalk_AEO40_CARB!$A:$A,0))="Yes",INDEX(State_Pol_Crosswalk_AEO40_CARB!$K:$K,MATCH(ROW(),State_Pol_Crosswalk_AEO40_CARB!$A:$A,0)),"")</f>
        <v>58.737607402511564</v>
      </c>
      <c r="R9">
        <f>IF(INDEX(State_Pol_Crosswalk_AEO40_CARB!$H:$H,MATCH(ROW(),State_Pol_Crosswalk_AEO40_CARB!$A:$A,0))="Yes",INDEX(State_Pol_Crosswalk_AEO40_CARB!$K:$K,MATCH(ROW(),State_Pol_Crosswalk_AEO40_CARB!$A:$A,0)),"")</f>
        <v>58.737607402511564</v>
      </c>
      <c r="S9">
        <f>IF(INDEX(State_Pol_Crosswalk_AEO40_CARB!$H:$H,MATCH(ROW(),State_Pol_Crosswalk_AEO40_CARB!$A:$A,0))="Yes",INDEX(State_Pol_Crosswalk_AEO40_CARB!$K:$K,MATCH(ROW(),State_Pol_Crosswalk_AEO40_CARB!$A:$A,0)),"")</f>
        <v>58.737607402511564</v>
      </c>
      <c r="T9">
        <f>IF(INDEX(State_Pol_Crosswalk_AEO40_CARB!$H:$H,MATCH(ROW(),State_Pol_Crosswalk_AEO40_CARB!$A:$A,0))="Yes",INDEX(State_Pol_Crosswalk_AEO40_CARB!$K:$K,MATCH(ROW(),State_Pol_Crosswalk_AEO40_CARB!$A:$A,0)),"")</f>
        <v>58.737607402511564</v>
      </c>
      <c r="U9">
        <f>IF(INDEX(State_Pol_Crosswalk_AEO40_CARB!$H:$H,MATCH(ROW(),State_Pol_Crosswalk_AEO40_CARB!$A:$A,0))="Yes",INDEX(State_Pol_Crosswalk_AEO40_CARB!$K:$K,MATCH(ROW(),State_Pol_Crosswalk_AEO40_CARB!$A:$A,0)),"")</f>
        <v>58.737607402511564</v>
      </c>
      <c r="V9">
        <f>IF(INDEX(State_Pol_Crosswalk_AEO40_CARB!$H:$H,MATCH(ROW(),State_Pol_Crosswalk_AEO40_CARB!$A:$A,0))="Yes",INDEX(State_Pol_Crosswalk_AEO40_CARB!$K:$K,MATCH(ROW(),State_Pol_Crosswalk_AEO40_CARB!$A:$A,0)),"")</f>
        <v>58.737607402511564</v>
      </c>
      <c r="W9">
        <f>IF(INDEX(State_Pol_Crosswalk_AEO40_CARB!$H:$H,MATCH(ROW(),State_Pol_Crosswalk_AEO40_CARB!$A:$A,0))="Yes",INDEX(State_Pol_Crosswalk_AEO40_CARB!$K:$K,MATCH(ROW(),State_Pol_Crosswalk_AEO40_CARB!$A:$A,0)),"")</f>
        <v>58.737607402511564</v>
      </c>
      <c r="X9">
        <f>IF(INDEX(State_Pol_Crosswalk_AEO40_CARB!$H:$H,MATCH(ROW(),State_Pol_Crosswalk_AEO40_CARB!$A:$A,0))="Yes",INDEX(State_Pol_Crosswalk_AEO40_CARB!$K:$K,MATCH(ROW(),State_Pol_Crosswalk_AEO40_CARB!$A:$A,0)),"")</f>
        <v>58.737607402511564</v>
      </c>
      <c r="Y9">
        <f>IF(INDEX(State_Pol_Crosswalk_AEO40_CARB!$H:$H,MATCH(ROW(),State_Pol_Crosswalk_AEO40_CARB!$A:$A,0))="Yes",INDEX(State_Pol_Crosswalk_AEO40_CARB!$K:$K,MATCH(ROW(),State_Pol_Crosswalk_AEO40_CARB!$A:$A,0)),"")</f>
        <v>58.737607402511564</v>
      </c>
      <c r="Z9">
        <f>IF(INDEX(State_Pol_Crosswalk_AEO40_CARB!$H:$H,MATCH(ROW(),State_Pol_Crosswalk_AEO40_CARB!$A:$A,0))="Yes",INDEX(State_Pol_Crosswalk_AEO40_CARB!$K:$K,MATCH(ROW(),State_Pol_Crosswalk_AEO40_CARB!$A:$A,0)),"")</f>
        <v>58.737607402511564</v>
      </c>
      <c r="AA9">
        <f>IF(INDEX(State_Pol_Crosswalk_AEO40_CARB!$H:$H,MATCH(ROW(),State_Pol_Crosswalk_AEO40_CARB!$A:$A,0))="Yes",INDEX(State_Pol_Crosswalk_AEO40_CARB!$K:$K,MATCH(ROW(),State_Pol_Crosswalk_AEO40_CARB!$A:$A,0)),"")</f>
        <v>58.737607402511564</v>
      </c>
      <c r="AB9">
        <f>IF(INDEX(State_Pol_Crosswalk_AEO40_CARB!$H:$H,MATCH(ROW(),State_Pol_Crosswalk_AEO40_CARB!$A:$A,0))="Yes",INDEX(State_Pol_Crosswalk_AEO40_CARB!$K:$K,MATCH(ROW(),State_Pol_Crosswalk_AEO40_CARB!$A:$A,0)),"")</f>
        <v>58.737607402511564</v>
      </c>
      <c r="AC9">
        <f>IF(INDEX(State_Pol_Crosswalk_AEO40_CARB!$H:$H,MATCH(ROW(),State_Pol_Crosswalk_AEO40_CARB!$A:$A,0))="Yes",INDEX(State_Pol_Crosswalk_AEO40_CARB!$K:$K,MATCH(ROW(),State_Pol_Crosswalk_AEO40_CARB!$A:$A,0)),"")</f>
        <v>58.737607402511564</v>
      </c>
      <c r="AD9">
        <f>IF(INDEX(State_Pol_Crosswalk_AEO40_CARB!$H:$H,MATCH(ROW(),State_Pol_Crosswalk_AEO40_CARB!$A:$A,0))="Yes",INDEX(State_Pol_Crosswalk_AEO40_CARB!$K:$K,MATCH(ROW(),State_Pol_Crosswalk_AEO40_CARB!$A:$A,0)),"")</f>
        <v>58.737607402511564</v>
      </c>
      <c r="AE9">
        <f>IF(INDEX(State_Pol_Crosswalk_AEO40_CARB!$H:$H,MATCH(ROW(),State_Pol_Crosswalk_AEO40_CARB!$A:$A,0))="Yes",INDEX(State_Pol_Crosswalk_AEO40_CARB!$K:$K,MATCH(ROW(),State_Pol_Crosswalk_AEO40_CARB!$A:$A,0)),"")</f>
        <v>58.737607402511564</v>
      </c>
    </row>
    <row r="10" spans="1:31">
      <c r="A10" t="str">
        <f>'AEO 2026 Table 40'!A10</f>
        <v>Alternative-Fuel Cars</v>
      </c>
      <c r="B10">
        <f>'AEO 2026 Table 40'!B10</f>
        <v>0</v>
      </c>
      <c r="C10">
        <f>'AEO 2026 Table 40'!C10</f>
        <v>0</v>
      </c>
      <c r="D10">
        <f>'AEO 2026 Table 40'!D10</f>
        <v>0</v>
      </c>
      <c r="E10" t="str">
        <f>IF(INDEX(State_Pol_Crosswalk_AEO40_CARB!$H:$H,MATCH(ROW(),State_Pol_Crosswalk_AEO40_CARB!$A:$A,0))="Yes",INDEX(State_Pol_Crosswalk_AEO40_CARB!$K:$K,MATCH(ROW(),State_Pol_Crosswalk_AEO40_CARB!$A:$A,0)),"")</f>
        <v/>
      </c>
      <c r="F10" t="str">
        <f>IF(INDEX(State_Pol_Crosswalk_AEO40_CARB!$H:$H,MATCH(ROW(),State_Pol_Crosswalk_AEO40_CARB!$A:$A,0))="Yes",INDEX(State_Pol_Crosswalk_AEO40_CARB!$K:$K,MATCH(ROW(),State_Pol_Crosswalk_AEO40_CARB!$A:$A,0)),"")</f>
        <v/>
      </c>
      <c r="G10" t="str">
        <f>IF(INDEX(State_Pol_Crosswalk_AEO40_CARB!$H:$H,MATCH(ROW(),State_Pol_Crosswalk_AEO40_CARB!$A:$A,0))="Yes",INDEX(State_Pol_Crosswalk_AEO40_CARB!$K:$K,MATCH(ROW(),State_Pol_Crosswalk_AEO40_CARB!$A:$A,0)),"")</f>
        <v/>
      </c>
      <c r="H10" t="str">
        <f>IF(INDEX(State_Pol_Crosswalk_AEO40_CARB!$H:$H,MATCH(ROW(),State_Pol_Crosswalk_AEO40_CARB!$A:$A,0))="Yes",INDEX(State_Pol_Crosswalk_AEO40_CARB!$K:$K,MATCH(ROW(),State_Pol_Crosswalk_AEO40_CARB!$A:$A,0)),"")</f>
        <v/>
      </c>
      <c r="I10" t="str">
        <f>IF(INDEX(State_Pol_Crosswalk_AEO40_CARB!$H:$H,MATCH(ROW(),State_Pol_Crosswalk_AEO40_CARB!$A:$A,0))="Yes",INDEX(State_Pol_Crosswalk_AEO40_CARB!$K:$K,MATCH(ROW(),State_Pol_Crosswalk_AEO40_CARB!$A:$A,0)),"")</f>
        <v/>
      </c>
      <c r="J10" t="str">
        <f>IF(INDEX(State_Pol_Crosswalk_AEO40_CARB!$H:$H,MATCH(ROW(),State_Pol_Crosswalk_AEO40_CARB!$A:$A,0))="Yes",INDEX(State_Pol_Crosswalk_AEO40_CARB!$K:$K,MATCH(ROW(),State_Pol_Crosswalk_AEO40_CARB!$A:$A,0)),"")</f>
        <v/>
      </c>
      <c r="K10" t="str">
        <f>IF(INDEX(State_Pol_Crosswalk_AEO40_CARB!$H:$H,MATCH(ROW(),State_Pol_Crosswalk_AEO40_CARB!$A:$A,0))="Yes",INDEX(State_Pol_Crosswalk_AEO40_CARB!$K:$K,MATCH(ROW(),State_Pol_Crosswalk_AEO40_CARB!$A:$A,0)),"")</f>
        <v/>
      </c>
      <c r="L10" t="str">
        <f>IF(INDEX(State_Pol_Crosswalk_AEO40_CARB!$H:$H,MATCH(ROW(),State_Pol_Crosswalk_AEO40_CARB!$A:$A,0))="Yes",INDEX(State_Pol_Crosswalk_AEO40_CARB!$K:$K,MATCH(ROW(),State_Pol_Crosswalk_AEO40_CARB!$A:$A,0)),"")</f>
        <v/>
      </c>
      <c r="M10" t="str">
        <f>IF(INDEX(State_Pol_Crosswalk_AEO40_CARB!$H:$H,MATCH(ROW(),State_Pol_Crosswalk_AEO40_CARB!$A:$A,0))="Yes",INDEX(State_Pol_Crosswalk_AEO40_CARB!$K:$K,MATCH(ROW(),State_Pol_Crosswalk_AEO40_CARB!$A:$A,0)),"")</f>
        <v/>
      </c>
      <c r="N10" t="str">
        <f>IF(INDEX(State_Pol_Crosswalk_AEO40_CARB!$H:$H,MATCH(ROW(),State_Pol_Crosswalk_AEO40_CARB!$A:$A,0))="Yes",INDEX(State_Pol_Crosswalk_AEO40_CARB!$K:$K,MATCH(ROW(),State_Pol_Crosswalk_AEO40_CARB!$A:$A,0)),"")</f>
        <v/>
      </c>
      <c r="O10" t="str">
        <f>IF(INDEX(State_Pol_Crosswalk_AEO40_CARB!$H:$H,MATCH(ROW(),State_Pol_Crosswalk_AEO40_CARB!$A:$A,0))="Yes",INDEX(State_Pol_Crosswalk_AEO40_CARB!$K:$K,MATCH(ROW(),State_Pol_Crosswalk_AEO40_CARB!$A:$A,0)),"")</f>
        <v/>
      </c>
      <c r="P10" t="str">
        <f>IF(INDEX(State_Pol_Crosswalk_AEO40_CARB!$H:$H,MATCH(ROW(),State_Pol_Crosswalk_AEO40_CARB!$A:$A,0))="Yes",INDEX(State_Pol_Crosswalk_AEO40_CARB!$K:$K,MATCH(ROW(),State_Pol_Crosswalk_AEO40_CARB!$A:$A,0)),"")</f>
        <v/>
      </c>
      <c r="Q10" t="str">
        <f>IF(INDEX(State_Pol_Crosswalk_AEO40_CARB!$H:$H,MATCH(ROW(),State_Pol_Crosswalk_AEO40_CARB!$A:$A,0))="Yes",INDEX(State_Pol_Crosswalk_AEO40_CARB!$K:$K,MATCH(ROW(),State_Pol_Crosswalk_AEO40_CARB!$A:$A,0)),"")</f>
        <v/>
      </c>
      <c r="R10" t="str">
        <f>IF(INDEX(State_Pol_Crosswalk_AEO40_CARB!$H:$H,MATCH(ROW(),State_Pol_Crosswalk_AEO40_CARB!$A:$A,0))="Yes",INDEX(State_Pol_Crosswalk_AEO40_CARB!$K:$K,MATCH(ROW(),State_Pol_Crosswalk_AEO40_CARB!$A:$A,0)),"")</f>
        <v/>
      </c>
      <c r="S10" t="str">
        <f>IF(INDEX(State_Pol_Crosswalk_AEO40_CARB!$H:$H,MATCH(ROW(),State_Pol_Crosswalk_AEO40_CARB!$A:$A,0))="Yes",INDEX(State_Pol_Crosswalk_AEO40_CARB!$K:$K,MATCH(ROW(),State_Pol_Crosswalk_AEO40_CARB!$A:$A,0)),"")</f>
        <v/>
      </c>
      <c r="T10" t="str">
        <f>IF(INDEX(State_Pol_Crosswalk_AEO40_CARB!$H:$H,MATCH(ROW(),State_Pol_Crosswalk_AEO40_CARB!$A:$A,0))="Yes",INDEX(State_Pol_Crosswalk_AEO40_CARB!$K:$K,MATCH(ROW(),State_Pol_Crosswalk_AEO40_CARB!$A:$A,0)),"")</f>
        <v/>
      </c>
      <c r="U10" t="str">
        <f>IF(INDEX(State_Pol_Crosswalk_AEO40_CARB!$H:$H,MATCH(ROW(),State_Pol_Crosswalk_AEO40_CARB!$A:$A,0))="Yes",INDEX(State_Pol_Crosswalk_AEO40_CARB!$K:$K,MATCH(ROW(),State_Pol_Crosswalk_AEO40_CARB!$A:$A,0)),"")</f>
        <v/>
      </c>
      <c r="V10" t="str">
        <f>IF(INDEX(State_Pol_Crosswalk_AEO40_CARB!$H:$H,MATCH(ROW(),State_Pol_Crosswalk_AEO40_CARB!$A:$A,0))="Yes",INDEX(State_Pol_Crosswalk_AEO40_CARB!$K:$K,MATCH(ROW(),State_Pol_Crosswalk_AEO40_CARB!$A:$A,0)),"")</f>
        <v/>
      </c>
      <c r="W10" t="str">
        <f>IF(INDEX(State_Pol_Crosswalk_AEO40_CARB!$H:$H,MATCH(ROW(),State_Pol_Crosswalk_AEO40_CARB!$A:$A,0))="Yes",INDEX(State_Pol_Crosswalk_AEO40_CARB!$K:$K,MATCH(ROW(),State_Pol_Crosswalk_AEO40_CARB!$A:$A,0)),"")</f>
        <v/>
      </c>
      <c r="X10" t="str">
        <f>IF(INDEX(State_Pol_Crosswalk_AEO40_CARB!$H:$H,MATCH(ROW(),State_Pol_Crosswalk_AEO40_CARB!$A:$A,0))="Yes",INDEX(State_Pol_Crosswalk_AEO40_CARB!$K:$K,MATCH(ROW(),State_Pol_Crosswalk_AEO40_CARB!$A:$A,0)),"")</f>
        <v/>
      </c>
      <c r="Y10" t="str">
        <f>IF(INDEX(State_Pol_Crosswalk_AEO40_CARB!$H:$H,MATCH(ROW(),State_Pol_Crosswalk_AEO40_CARB!$A:$A,0))="Yes",INDEX(State_Pol_Crosswalk_AEO40_CARB!$K:$K,MATCH(ROW(),State_Pol_Crosswalk_AEO40_CARB!$A:$A,0)),"")</f>
        <v/>
      </c>
      <c r="Z10" t="str">
        <f>IF(INDEX(State_Pol_Crosswalk_AEO40_CARB!$H:$H,MATCH(ROW(),State_Pol_Crosswalk_AEO40_CARB!$A:$A,0))="Yes",INDEX(State_Pol_Crosswalk_AEO40_CARB!$K:$K,MATCH(ROW(),State_Pol_Crosswalk_AEO40_CARB!$A:$A,0)),"")</f>
        <v/>
      </c>
      <c r="AA10" t="str">
        <f>IF(INDEX(State_Pol_Crosswalk_AEO40_CARB!$H:$H,MATCH(ROW(),State_Pol_Crosswalk_AEO40_CARB!$A:$A,0))="Yes",INDEX(State_Pol_Crosswalk_AEO40_CARB!$K:$K,MATCH(ROW(),State_Pol_Crosswalk_AEO40_CARB!$A:$A,0)),"")</f>
        <v/>
      </c>
      <c r="AB10" t="str">
        <f>IF(INDEX(State_Pol_Crosswalk_AEO40_CARB!$H:$H,MATCH(ROW(),State_Pol_Crosswalk_AEO40_CARB!$A:$A,0))="Yes",INDEX(State_Pol_Crosswalk_AEO40_CARB!$K:$K,MATCH(ROW(),State_Pol_Crosswalk_AEO40_CARB!$A:$A,0)),"")</f>
        <v/>
      </c>
      <c r="AC10" t="str">
        <f>IF(INDEX(State_Pol_Crosswalk_AEO40_CARB!$H:$H,MATCH(ROW(),State_Pol_Crosswalk_AEO40_CARB!$A:$A,0))="Yes",INDEX(State_Pol_Crosswalk_AEO40_CARB!$K:$K,MATCH(ROW(),State_Pol_Crosswalk_AEO40_CARB!$A:$A,0)),"")</f>
        <v/>
      </c>
      <c r="AD10" t="str">
        <f>IF(INDEX(State_Pol_Crosswalk_AEO40_CARB!$H:$H,MATCH(ROW(),State_Pol_Crosswalk_AEO40_CARB!$A:$A,0))="Yes",INDEX(State_Pol_Crosswalk_AEO40_CARB!$K:$K,MATCH(ROW(),State_Pol_Crosswalk_AEO40_CARB!$A:$A,0)),"")</f>
        <v/>
      </c>
      <c r="AE10" t="str">
        <f>IF(INDEX(State_Pol_Crosswalk_AEO40_CARB!$H:$H,MATCH(ROW(),State_Pol_Crosswalk_AEO40_CARB!$A:$A,0))="Yes",INDEX(State_Pol_Crosswalk_AEO40_CARB!$K:$K,MATCH(ROW(),State_Pol_Crosswalk_AEO40_CARB!$A:$A,0)),"")</f>
        <v/>
      </c>
    </row>
    <row r="11" spans="1:31">
      <c r="A11" t="str">
        <f>'AEO 2026 Table 40'!A11</f>
        <v>Ethanol-Flex Fuel ICE</v>
      </c>
      <c r="B11" t="str">
        <f>'AEO 2026 Table 40'!B11</f>
        <v>Light-Duty Fuel Economy: Alternative-Fuel Cars: Ethanol-Flex Fuel ICE: Alternative Electricity and Transportation</v>
      </c>
      <c r="C11" t="str">
        <f>'AEO 2026 Table 40'!C11</f>
        <v>AEO.2026.ELECTRNP.EFI_LDV_TRN_NLC_EFFI_NA_NA_MPGGASEQ.A</v>
      </c>
      <c r="D11" t="str">
        <f>'AEO 2026 Table 40'!D11</f>
        <v>mpg gas equiv</v>
      </c>
      <c r="E11">
        <f>IF(INDEX(State_Pol_Crosswalk_AEO40_CARB!$H:$H,MATCH(ROW(),State_Pol_Crosswalk_AEO40_CARB!$A:$A,0))="Yes",INDEX(State_Pol_Crosswalk_AEO40_CARB!$K:$K,MATCH(ROW(),State_Pol_Crosswalk_AEO40_CARB!$A:$A,0)),"")</f>
        <v>58.737607402511564</v>
      </c>
      <c r="F11">
        <f>IF(INDEX(State_Pol_Crosswalk_AEO40_CARB!$H:$H,MATCH(ROW(),State_Pol_Crosswalk_AEO40_CARB!$A:$A,0))="Yes",INDEX(State_Pol_Crosswalk_AEO40_CARB!$K:$K,MATCH(ROW(),State_Pol_Crosswalk_AEO40_CARB!$A:$A,0)),"")</f>
        <v>58.737607402511564</v>
      </c>
      <c r="G11">
        <f>IF(INDEX(State_Pol_Crosswalk_AEO40_CARB!$H:$H,MATCH(ROW(),State_Pol_Crosswalk_AEO40_CARB!$A:$A,0))="Yes",INDEX(State_Pol_Crosswalk_AEO40_CARB!$K:$K,MATCH(ROW(),State_Pol_Crosswalk_AEO40_CARB!$A:$A,0)),"")</f>
        <v>58.737607402511564</v>
      </c>
      <c r="H11">
        <f>IF(INDEX(State_Pol_Crosswalk_AEO40_CARB!$H:$H,MATCH(ROW(),State_Pol_Crosswalk_AEO40_CARB!$A:$A,0))="Yes",INDEX(State_Pol_Crosswalk_AEO40_CARB!$K:$K,MATCH(ROW(),State_Pol_Crosswalk_AEO40_CARB!$A:$A,0)),"")</f>
        <v>58.737607402511564</v>
      </c>
      <c r="I11">
        <f>IF(INDEX(State_Pol_Crosswalk_AEO40_CARB!$H:$H,MATCH(ROW(),State_Pol_Crosswalk_AEO40_CARB!$A:$A,0))="Yes",INDEX(State_Pol_Crosswalk_AEO40_CARB!$K:$K,MATCH(ROW(),State_Pol_Crosswalk_AEO40_CARB!$A:$A,0)),"")</f>
        <v>58.737607402511564</v>
      </c>
      <c r="J11">
        <f>IF(INDEX(State_Pol_Crosswalk_AEO40_CARB!$H:$H,MATCH(ROW(),State_Pol_Crosswalk_AEO40_CARB!$A:$A,0))="Yes",INDEX(State_Pol_Crosswalk_AEO40_CARB!$K:$K,MATCH(ROW(),State_Pol_Crosswalk_AEO40_CARB!$A:$A,0)),"")</f>
        <v>58.737607402511564</v>
      </c>
      <c r="K11">
        <f>IF(INDEX(State_Pol_Crosswalk_AEO40_CARB!$H:$H,MATCH(ROW(),State_Pol_Crosswalk_AEO40_CARB!$A:$A,0))="Yes",INDEX(State_Pol_Crosswalk_AEO40_CARB!$K:$K,MATCH(ROW(),State_Pol_Crosswalk_AEO40_CARB!$A:$A,0)),"")</f>
        <v>58.737607402511564</v>
      </c>
      <c r="L11">
        <f>IF(INDEX(State_Pol_Crosswalk_AEO40_CARB!$H:$H,MATCH(ROW(),State_Pol_Crosswalk_AEO40_CARB!$A:$A,0))="Yes",INDEX(State_Pol_Crosswalk_AEO40_CARB!$K:$K,MATCH(ROW(),State_Pol_Crosswalk_AEO40_CARB!$A:$A,0)),"")</f>
        <v>58.737607402511564</v>
      </c>
      <c r="M11">
        <f>IF(INDEX(State_Pol_Crosswalk_AEO40_CARB!$H:$H,MATCH(ROW(),State_Pol_Crosswalk_AEO40_CARB!$A:$A,0))="Yes",INDEX(State_Pol_Crosswalk_AEO40_CARB!$K:$K,MATCH(ROW(),State_Pol_Crosswalk_AEO40_CARB!$A:$A,0)),"")</f>
        <v>58.737607402511564</v>
      </c>
      <c r="N11">
        <f>IF(INDEX(State_Pol_Crosswalk_AEO40_CARB!$H:$H,MATCH(ROW(),State_Pol_Crosswalk_AEO40_CARB!$A:$A,0))="Yes",INDEX(State_Pol_Crosswalk_AEO40_CARB!$K:$K,MATCH(ROW(),State_Pol_Crosswalk_AEO40_CARB!$A:$A,0)),"")</f>
        <v>58.737607402511564</v>
      </c>
      <c r="O11">
        <f>IF(INDEX(State_Pol_Crosswalk_AEO40_CARB!$H:$H,MATCH(ROW(),State_Pol_Crosswalk_AEO40_CARB!$A:$A,0))="Yes",INDEX(State_Pol_Crosswalk_AEO40_CARB!$K:$K,MATCH(ROW(),State_Pol_Crosswalk_AEO40_CARB!$A:$A,0)),"")</f>
        <v>58.737607402511564</v>
      </c>
      <c r="P11">
        <f>IF(INDEX(State_Pol_Crosswalk_AEO40_CARB!$H:$H,MATCH(ROW(),State_Pol_Crosswalk_AEO40_CARB!$A:$A,0))="Yes",INDEX(State_Pol_Crosswalk_AEO40_CARB!$K:$K,MATCH(ROW(),State_Pol_Crosswalk_AEO40_CARB!$A:$A,0)),"")</f>
        <v>58.737607402511564</v>
      </c>
      <c r="Q11">
        <f>IF(INDEX(State_Pol_Crosswalk_AEO40_CARB!$H:$H,MATCH(ROW(),State_Pol_Crosswalk_AEO40_CARB!$A:$A,0))="Yes",INDEX(State_Pol_Crosswalk_AEO40_CARB!$K:$K,MATCH(ROW(),State_Pol_Crosswalk_AEO40_CARB!$A:$A,0)),"")</f>
        <v>58.737607402511564</v>
      </c>
      <c r="R11">
        <f>IF(INDEX(State_Pol_Crosswalk_AEO40_CARB!$H:$H,MATCH(ROW(),State_Pol_Crosswalk_AEO40_CARB!$A:$A,0))="Yes",INDEX(State_Pol_Crosswalk_AEO40_CARB!$K:$K,MATCH(ROW(),State_Pol_Crosswalk_AEO40_CARB!$A:$A,0)),"")</f>
        <v>58.737607402511564</v>
      </c>
      <c r="S11">
        <f>IF(INDEX(State_Pol_Crosswalk_AEO40_CARB!$H:$H,MATCH(ROW(),State_Pol_Crosswalk_AEO40_CARB!$A:$A,0))="Yes",INDEX(State_Pol_Crosswalk_AEO40_CARB!$K:$K,MATCH(ROW(),State_Pol_Crosswalk_AEO40_CARB!$A:$A,0)),"")</f>
        <v>58.737607402511564</v>
      </c>
      <c r="T11">
        <f>IF(INDEX(State_Pol_Crosswalk_AEO40_CARB!$H:$H,MATCH(ROW(),State_Pol_Crosswalk_AEO40_CARB!$A:$A,0))="Yes",INDEX(State_Pol_Crosswalk_AEO40_CARB!$K:$K,MATCH(ROW(),State_Pol_Crosswalk_AEO40_CARB!$A:$A,0)),"")</f>
        <v>58.737607402511564</v>
      </c>
      <c r="U11">
        <f>IF(INDEX(State_Pol_Crosswalk_AEO40_CARB!$H:$H,MATCH(ROW(),State_Pol_Crosswalk_AEO40_CARB!$A:$A,0))="Yes",INDEX(State_Pol_Crosswalk_AEO40_CARB!$K:$K,MATCH(ROW(),State_Pol_Crosswalk_AEO40_CARB!$A:$A,0)),"")</f>
        <v>58.737607402511564</v>
      </c>
      <c r="V11">
        <f>IF(INDEX(State_Pol_Crosswalk_AEO40_CARB!$H:$H,MATCH(ROW(),State_Pol_Crosswalk_AEO40_CARB!$A:$A,0))="Yes",INDEX(State_Pol_Crosswalk_AEO40_CARB!$K:$K,MATCH(ROW(),State_Pol_Crosswalk_AEO40_CARB!$A:$A,0)),"")</f>
        <v>58.737607402511564</v>
      </c>
      <c r="W11">
        <f>IF(INDEX(State_Pol_Crosswalk_AEO40_CARB!$H:$H,MATCH(ROW(),State_Pol_Crosswalk_AEO40_CARB!$A:$A,0))="Yes",INDEX(State_Pol_Crosswalk_AEO40_CARB!$K:$K,MATCH(ROW(),State_Pol_Crosswalk_AEO40_CARB!$A:$A,0)),"")</f>
        <v>58.737607402511564</v>
      </c>
      <c r="X11">
        <f>IF(INDEX(State_Pol_Crosswalk_AEO40_CARB!$H:$H,MATCH(ROW(),State_Pol_Crosswalk_AEO40_CARB!$A:$A,0))="Yes",INDEX(State_Pol_Crosswalk_AEO40_CARB!$K:$K,MATCH(ROW(),State_Pol_Crosswalk_AEO40_CARB!$A:$A,0)),"")</f>
        <v>58.737607402511564</v>
      </c>
      <c r="Y11">
        <f>IF(INDEX(State_Pol_Crosswalk_AEO40_CARB!$H:$H,MATCH(ROW(),State_Pol_Crosswalk_AEO40_CARB!$A:$A,0))="Yes",INDEX(State_Pol_Crosswalk_AEO40_CARB!$K:$K,MATCH(ROW(),State_Pol_Crosswalk_AEO40_CARB!$A:$A,0)),"")</f>
        <v>58.737607402511564</v>
      </c>
      <c r="Z11">
        <f>IF(INDEX(State_Pol_Crosswalk_AEO40_CARB!$H:$H,MATCH(ROW(),State_Pol_Crosswalk_AEO40_CARB!$A:$A,0))="Yes",INDEX(State_Pol_Crosswalk_AEO40_CARB!$K:$K,MATCH(ROW(),State_Pol_Crosswalk_AEO40_CARB!$A:$A,0)),"")</f>
        <v>58.737607402511564</v>
      </c>
      <c r="AA11">
        <f>IF(INDEX(State_Pol_Crosswalk_AEO40_CARB!$H:$H,MATCH(ROW(),State_Pol_Crosswalk_AEO40_CARB!$A:$A,0))="Yes",INDEX(State_Pol_Crosswalk_AEO40_CARB!$K:$K,MATCH(ROW(),State_Pol_Crosswalk_AEO40_CARB!$A:$A,0)),"")</f>
        <v>58.737607402511564</v>
      </c>
      <c r="AB11">
        <f>IF(INDEX(State_Pol_Crosswalk_AEO40_CARB!$H:$H,MATCH(ROW(),State_Pol_Crosswalk_AEO40_CARB!$A:$A,0))="Yes",INDEX(State_Pol_Crosswalk_AEO40_CARB!$K:$K,MATCH(ROW(),State_Pol_Crosswalk_AEO40_CARB!$A:$A,0)),"")</f>
        <v>58.737607402511564</v>
      </c>
      <c r="AC11">
        <f>IF(INDEX(State_Pol_Crosswalk_AEO40_CARB!$H:$H,MATCH(ROW(),State_Pol_Crosswalk_AEO40_CARB!$A:$A,0))="Yes",INDEX(State_Pol_Crosswalk_AEO40_CARB!$K:$K,MATCH(ROW(),State_Pol_Crosswalk_AEO40_CARB!$A:$A,0)),"")</f>
        <v>58.737607402511564</v>
      </c>
      <c r="AD11">
        <f>IF(INDEX(State_Pol_Crosswalk_AEO40_CARB!$H:$H,MATCH(ROW(),State_Pol_Crosswalk_AEO40_CARB!$A:$A,0))="Yes",INDEX(State_Pol_Crosswalk_AEO40_CARB!$K:$K,MATCH(ROW(),State_Pol_Crosswalk_AEO40_CARB!$A:$A,0)),"")</f>
        <v>58.737607402511564</v>
      </c>
      <c r="AE11">
        <f>IF(INDEX(State_Pol_Crosswalk_AEO40_CARB!$H:$H,MATCH(ROW(),State_Pol_Crosswalk_AEO40_CARB!$A:$A,0))="Yes",INDEX(State_Pol_Crosswalk_AEO40_CARB!$K:$K,MATCH(ROW(),State_Pol_Crosswalk_AEO40_CARB!$A:$A,0)),"")</f>
        <v>58.737607402511564</v>
      </c>
    </row>
    <row r="12" spans="1:31">
      <c r="A12" t="str">
        <f>'AEO 2026 Table 40'!A12</f>
        <v>100-Mile Electric Vehicle</v>
      </c>
      <c r="B12" t="str">
        <f>'AEO 2026 Table 40'!B12</f>
        <v>Light-Duty Fuel Economy: Alternative-Fuel Cars: 100-Mile Electric Vehicle: Alternative Electricity and Transportation</v>
      </c>
      <c r="C12" t="str">
        <f>'AEO 2026 Table 40'!C12</f>
        <v>AEO.2026.ELECTRNP.EFI_LDV_TRN_NLC_100MIEV_NA_NA_MPGGASEQ.A</v>
      </c>
      <c r="D12" t="str">
        <f>'AEO 2026 Table 40'!D12</f>
        <v>mpg gas equiv</v>
      </c>
      <c r="E12" t="str">
        <f>IF(INDEX(State_Pol_Crosswalk_AEO40_CARB!$H:$H,MATCH(ROW(),State_Pol_Crosswalk_AEO40_CARB!$A:$A,0))="Yes",INDEX(State_Pol_Crosswalk_AEO40_CARB!$K:$K,MATCH(ROW(),State_Pol_Crosswalk_AEO40_CARB!$A:$A,0)),"")</f>
        <v/>
      </c>
      <c r="F12" t="str">
        <f>IF(INDEX(State_Pol_Crosswalk_AEO40_CARB!$H:$H,MATCH(ROW(),State_Pol_Crosswalk_AEO40_CARB!$A:$A,0))="Yes",INDEX(State_Pol_Crosswalk_AEO40_CARB!$K:$K,MATCH(ROW(),State_Pol_Crosswalk_AEO40_CARB!$A:$A,0)),"")</f>
        <v/>
      </c>
      <c r="G12" t="str">
        <f>IF(INDEX(State_Pol_Crosswalk_AEO40_CARB!$H:$H,MATCH(ROW(),State_Pol_Crosswalk_AEO40_CARB!$A:$A,0))="Yes",INDEX(State_Pol_Crosswalk_AEO40_CARB!$K:$K,MATCH(ROW(),State_Pol_Crosswalk_AEO40_CARB!$A:$A,0)),"")</f>
        <v/>
      </c>
      <c r="H12" t="str">
        <f>IF(INDEX(State_Pol_Crosswalk_AEO40_CARB!$H:$H,MATCH(ROW(),State_Pol_Crosswalk_AEO40_CARB!$A:$A,0))="Yes",INDEX(State_Pol_Crosswalk_AEO40_CARB!$K:$K,MATCH(ROW(),State_Pol_Crosswalk_AEO40_CARB!$A:$A,0)),"")</f>
        <v/>
      </c>
      <c r="I12" t="str">
        <f>IF(INDEX(State_Pol_Crosswalk_AEO40_CARB!$H:$H,MATCH(ROW(),State_Pol_Crosswalk_AEO40_CARB!$A:$A,0))="Yes",INDEX(State_Pol_Crosswalk_AEO40_CARB!$K:$K,MATCH(ROW(),State_Pol_Crosswalk_AEO40_CARB!$A:$A,0)),"")</f>
        <v/>
      </c>
      <c r="J12" t="str">
        <f>IF(INDEX(State_Pol_Crosswalk_AEO40_CARB!$H:$H,MATCH(ROW(),State_Pol_Crosswalk_AEO40_CARB!$A:$A,0))="Yes",INDEX(State_Pol_Crosswalk_AEO40_CARB!$K:$K,MATCH(ROW(),State_Pol_Crosswalk_AEO40_CARB!$A:$A,0)),"")</f>
        <v/>
      </c>
      <c r="K12" t="str">
        <f>IF(INDEX(State_Pol_Crosswalk_AEO40_CARB!$H:$H,MATCH(ROW(),State_Pol_Crosswalk_AEO40_CARB!$A:$A,0))="Yes",INDEX(State_Pol_Crosswalk_AEO40_CARB!$K:$K,MATCH(ROW(),State_Pol_Crosswalk_AEO40_CARB!$A:$A,0)),"")</f>
        <v/>
      </c>
      <c r="L12" t="str">
        <f>IF(INDEX(State_Pol_Crosswalk_AEO40_CARB!$H:$H,MATCH(ROW(),State_Pol_Crosswalk_AEO40_CARB!$A:$A,0))="Yes",INDEX(State_Pol_Crosswalk_AEO40_CARB!$K:$K,MATCH(ROW(),State_Pol_Crosswalk_AEO40_CARB!$A:$A,0)),"")</f>
        <v/>
      </c>
      <c r="M12" t="str">
        <f>IF(INDEX(State_Pol_Crosswalk_AEO40_CARB!$H:$H,MATCH(ROW(),State_Pol_Crosswalk_AEO40_CARB!$A:$A,0))="Yes",INDEX(State_Pol_Crosswalk_AEO40_CARB!$K:$K,MATCH(ROW(),State_Pol_Crosswalk_AEO40_CARB!$A:$A,0)),"")</f>
        <v/>
      </c>
      <c r="N12" t="str">
        <f>IF(INDEX(State_Pol_Crosswalk_AEO40_CARB!$H:$H,MATCH(ROW(),State_Pol_Crosswalk_AEO40_CARB!$A:$A,0))="Yes",INDEX(State_Pol_Crosswalk_AEO40_CARB!$K:$K,MATCH(ROW(),State_Pol_Crosswalk_AEO40_CARB!$A:$A,0)),"")</f>
        <v/>
      </c>
      <c r="O12" t="str">
        <f>IF(INDEX(State_Pol_Crosswalk_AEO40_CARB!$H:$H,MATCH(ROW(),State_Pol_Crosswalk_AEO40_CARB!$A:$A,0))="Yes",INDEX(State_Pol_Crosswalk_AEO40_CARB!$K:$K,MATCH(ROW(),State_Pol_Crosswalk_AEO40_CARB!$A:$A,0)),"")</f>
        <v/>
      </c>
      <c r="P12" t="str">
        <f>IF(INDEX(State_Pol_Crosswalk_AEO40_CARB!$H:$H,MATCH(ROW(),State_Pol_Crosswalk_AEO40_CARB!$A:$A,0))="Yes",INDEX(State_Pol_Crosswalk_AEO40_CARB!$K:$K,MATCH(ROW(),State_Pol_Crosswalk_AEO40_CARB!$A:$A,0)),"")</f>
        <v/>
      </c>
      <c r="Q12" t="str">
        <f>IF(INDEX(State_Pol_Crosswalk_AEO40_CARB!$H:$H,MATCH(ROW(),State_Pol_Crosswalk_AEO40_CARB!$A:$A,0))="Yes",INDEX(State_Pol_Crosswalk_AEO40_CARB!$K:$K,MATCH(ROW(),State_Pol_Crosswalk_AEO40_CARB!$A:$A,0)),"")</f>
        <v/>
      </c>
      <c r="R12" t="str">
        <f>IF(INDEX(State_Pol_Crosswalk_AEO40_CARB!$H:$H,MATCH(ROW(),State_Pol_Crosswalk_AEO40_CARB!$A:$A,0))="Yes",INDEX(State_Pol_Crosswalk_AEO40_CARB!$K:$K,MATCH(ROW(),State_Pol_Crosswalk_AEO40_CARB!$A:$A,0)),"")</f>
        <v/>
      </c>
      <c r="S12" t="str">
        <f>IF(INDEX(State_Pol_Crosswalk_AEO40_CARB!$H:$H,MATCH(ROW(),State_Pol_Crosswalk_AEO40_CARB!$A:$A,0))="Yes",INDEX(State_Pol_Crosswalk_AEO40_CARB!$K:$K,MATCH(ROW(),State_Pol_Crosswalk_AEO40_CARB!$A:$A,0)),"")</f>
        <v/>
      </c>
      <c r="T12" t="str">
        <f>IF(INDEX(State_Pol_Crosswalk_AEO40_CARB!$H:$H,MATCH(ROW(),State_Pol_Crosswalk_AEO40_CARB!$A:$A,0))="Yes",INDEX(State_Pol_Crosswalk_AEO40_CARB!$K:$K,MATCH(ROW(),State_Pol_Crosswalk_AEO40_CARB!$A:$A,0)),"")</f>
        <v/>
      </c>
      <c r="U12" t="str">
        <f>IF(INDEX(State_Pol_Crosswalk_AEO40_CARB!$H:$H,MATCH(ROW(),State_Pol_Crosswalk_AEO40_CARB!$A:$A,0))="Yes",INDEX(State_Pol_Crosswalk_AEO40_CARB!$K:$K,MATCH(ROW(),State_Pol_Crosswalk_AEO40_CARB!$A:$A,0)),"")</f>
        <v/>
      </c>
      <c r="V12" t="str">
        <f>IF(INDEX(State_Pol_Crosswalk_AEO40_CARB!$H:$H,MATCH(ROW(),State_Pol_Crosswalk_AEO40_CARB!$A:$A,0))="Yes",INDEX(State_Pol_Crosswalk_AEO40_CARB!$K:$K,MATCH(ROW(),State_Pol_Crosswalk_AEO40_CARB!$A:$A,0)),"")</f>
        <v/>
      </c>
      <c r="W12" t="str">
        <f>IF(INDEX(State_Pol_Crosswalk_AEO40_CARB!$H:$H,MATCH(ROW(),State_Pol_Crosswalk_AEO40_CARB!$A:$A,0))="Yes",INDEX(State_Pol_Crosswalk_AEO40_CARB!$K:$K,MATCH(ROW(),State_Pol_Crosswalk_AEO40_CARB!$A:$A,0)),"")</f>
        <v/>
      </c>
      <c r="X12" t="str">
        <f>IF(INDEX(State_Pol_Crosswalk_AEO40_CARB!$H:$H,MATCH(ROW(),State_Pol_Crosswalk_AEO40_CARB!$A:$A,0))="Yes",INDEX(State_Pol_Crosswalk_AEO40_CARB!$K:$K,MATCH(ROW(),State_Pol_Crosswalk_AEO40_CARB!$A:$A,0)),"")</f>
        <v/>
      </c>
      <c r="Y12" t="str">
        <f>IF(INDEX(State_Pol_Crosswalk_AEO40_CARB!$H:$H,MATCH(ROW(),State_Pol_Crosswalk_AEO40_CARB!$A:$A,0))="Yes",INDEX(State_Pol_Crosswalk_AEO40_CARB!$K:$K,MATCH(ROW(),State_Pol_Crosswalk_AEO40_CARB!$A:$A,0)),"")</f>
        <v/>
      </c>
      <c r="Z12" t="str">
        <f>IF(INDEX(State_Pol_Crosswalk_AEO40_CARB!$H:$H,MATCH(ROW(),State_Pol_Crosswalk_AEO40_CARB!$A:$A,0))="Yes",INDEX(State_Pol_Crosswalk_AEO40_CARB!$K:$K,MATCH(ROW(),State_Pol_Crosswalk_AEO40_CARB!$A:$A,0)),"")</f>
        <v/>
      </c>
      <c r="AA12" t="str">
        <f>IF(INDEX(State_Pol_Crosswalk_AEO40_CARB!$H:$H,MATCH(ROW(),State_Pol_Crosswalk_AEO40_CARB!$A:$A,0))="Yes",INDEX(State_Pol_Crosswalk_AEO40_CARB!$K:$K,MATCH(ROW(),State_Pol_Crosswalk_AEO40_CARB!$A:$A,0)),"")</f>
        <v/>
      </c>
      <c r="AB12" t="str">
        <f>IF(INDEX(State_Pol_Crosswalk_AEO40_CARB!$H:$H,MATCH(ROW(),State_Pol_Crosswalk_AEO40_CARB!$A:$A,0))="Yes",INDEX(State_Pol_Crosswalk_AEO40_CARB!$K:$K,MATCH(ROW(),State_Pol_Crosswalk_AEO40_CARB!$A:$A,0)),"")</f>
        <v/>
      </c>
      <c r="AC12" t="str">
        <f>IF(INDEX(State_Pol_Crosswalk_AEO40_CARB!$H:$H,MATCH(ROW(),State_Pol_Crosswalk_AEO40_CARB!$A:$A,0))="Yes",INDEX(State_Pol_Crosswalk_AEO40_CARB!$K:$K,MATCH(ROW(),State_Pol_Crosswalk_AEO40_CARB!$A:$A,0)),"")</f>
        <v/>
      </c>
      <c r="AD12" t="str">
        <f>IF(INDEX(State_Pol_Crosswalk_AEO40_CARB!$H:$H,MATCH(ROW(),State_Pol_Crosswalk_AEO40_CARB!$A:$A,0))="Yes",INDEX(State_Pol_Crosswalk_AEO40_CARB!$K:$K,MATCH(ROW(),State_Pol_Crosswalk_AEO40_CARB!$A:$A,0)),"")</f>
        <v/>
      </c>
      <c r="AE12" t="str">
        <f>IF(INDEX(State_Pol_Crosswalk_AEO40_CARB!$H:$H,MATCH(ROW(),State_Pol_Crosswalk_AEO40_CARB!$A:$A,0))="Yes",INDEX(State_Pol_Crosswalk_AEO40_CARB!$K:$K,MATCH(ROW(),State_Pol_Crosswalk_AEO40_CARB!$A:$A,0)),"")</f>
        <v/>
      </c>
    </row>
    <row r="13" spans="1:31">
      <c r="A13" t="str">
        <f>'AEO 2026 Table 40'!A13</f>
        <v>200-Mile Electric Vehicle</v>
      </c>
      <c r="B13" t="str">
        <f>'AEO 2026 Table 40'!B13</f>
        <v>Light-Duty Fuel Economy: Alternative-Fuel Cars: 200-Mile Electric Vehicle: Alternative Electricity and Transportation</v>
      </c>
      <c r="C13" t="str">
        <f>'AEO 2026 Table 40'!C13</f>
        <v>AEO.2026.ELECTRNP.EFI_LDV_TRN_NLC_200MIEV_NA_NA_MPGGASEQ.A</v>
      </c>
      <c r="D13" t="str">
        <f>'AEO 2026 Table 40'!D13</f>
        <v>mpg gas equiv</v>
      </c>
      <c r="E13" t="str">
        <f>IF(INDEX(State_Pol_Crosswalk_AEO40_CARB!$H:$H,MATCH(ROW(),State_Pol_Crosswalk_AEO40_CARB!$A:$A,0))="Yes",INDEX(State_Pol_Crosswalk_AEO40_CARB!$K:$K,MATCH(ROW(),State_Pol_Crosswalk_AEO40_CARB!$A:$A,0)),"")</f>
        <v/>
      </c>
      <c r="F13" t="str">
        <f>IF(INDEX(State_Pol_Crosswalk_AEO40_CARB!$H:$H,MATCH(ROW(),State_Pol_Crosswalk_AEO40_CARB!$A:$A,0))="Yes",INDEX(State_Pol_Crosswalk_AEO40_CARB!$K:$K,MATCH(ROW(),State_Pol_Crosswalk_AEO40_CARB!$A:$A,0)),"")</f>
        <v/>
      </c>
      <c r="G13" t="str">
        <f>IF(INDEX(State_Pol_Crosswalk_AEO40_CARB!$H:$H,MATCH(ROW(),State_Pol_Crosswalk_AEO40_CARB!$A:$A,0))="Yes",INDEX(State_Pol_Crosswalk_AEO40_CARB!$K:$K,MATCH(ROW(),State_Pol_Crosswalk_AEO40_CARB!$A:$A,0)),"")</f>
        <v/>
      </c>
      <c r="H13" t="str">
        <f>IF(INDEX(State_Pol_Crosswalk_AEO40_CARB!$H:$H,MATCH(ROW(),State_Pol_Crosswalk_AEO40_CARB!$A:$A,0))="Yes",INDEX(State_Pol_Crosswalk_AEO40_CARB!$K:$K,MATCH(ROW(),State_Pol_Crosswalk_AEO40_CARB!$A:$A,0)),"")</f>
        <v/>
      </c>
      <c r="I13" t="str">
        <f>IF(INDEX(State_Pol_Crosswalk_AEO40_CARB!$H:$H,MATCH(ROW(),State_Pol_Crosswalk_AEO40_CARB!$A:$A,0))="Yes",INDEX(State_Pol_Crosswalk_AEO40_CARB!$K:$K,MATCH(ROW(),State_Pol_Crosswalk_AEO40_CARB!$A:$A,0)),"")</f>
        <v/>
      </c>
      <c r="J13" t="str">
        <f>IF(INDEX(State_Pol_Crosswalk_AEO40_CARB!$H:$H,MATCH(ROW(),State_Pol_Crosswalk_AEO40_CARB!$A:$A,0))="Yes",INDEX(State_Pol_Crosswalk_AEO40_CARB!$K:$K,MATCH(ROW(),State_Pol_Crosswalk_AEO40_CARB!$A:$A,0)),"")</f>
        <v/>
      </c>
      <c r="K13" t="str">
        <f>IF(INDEX(State_Pol_Crosswalk_AEO40_CARB!$H:$H,MATCH(ROW(),State_Pol_Crosswalk_AEO40_CARB!$A:$A,0))="Yes",INDEX(State_Pol_Crosswalk_AEO40_CARB!$K:$K,MATCH(ROW(),State_Pol_Crosswalk_AEO40_CARB!$A:$A,0)),"")</f>
        <v/>
      </c>
      <c r="L13" t="str">
        <f>IF(INDEX(State_Pol_Crosswalk_AEO40_CARB!$H:$H,MATCH(ROW(),State_Pol_Crosswalk_AEO40_CARB!$A:$A,0))="Yes",INDEX(State_Pol_Crosswalk_AEO40_CARB!$K:$K,MATCH(ROW(),State_Pol_Crosswalk_AEO40_CARB!$A:$A,0)),"")</f>
        <v/>
      </c>
      <c r="M13" t="str">
        <f>IF(INDEX(State_Pol_Crosswalk_AEO40_CARB!$H:$H,MATCH(ROW(),State_Pol_Crosswalk_AEO40_CARB!$A:$A,0))="Yes",INDEX(State_Pol_Crosswalk_AEO40_CARB!$K:$K,MATCH(ROW(),State_Pol_Crosswalk_AEO40_CARB!$A:$A,0)),"")</f>
        <v/>
      </c>
      <c r="N13" t="str">
        <f>IF(INDEX(State_Pol_Crosswalk_AEO40_CARB!$H:$H,MATCH(ROW(),State_Pol_Crosswalk_AEO40_CARB!$A:$A,0))="Yes",INDEX(State_Pol_Crosswalk_AEO40_CARB!$K:$K,MATCH(ROW(),State_Pol_Crosswalk_AEO40_CARB!$A:$A,0)),"")</f>
        <v/>
      </c>
      <c r="O13" t="str">
        <f>IF(INDEX(State_Pol_Crosswalk_AEO40_CARB!$H:$H,MATCH(ROW(),State_Pol_Crosswalk_AEO40_CARB!$A:$A,0))="Yes",INDEX(State_Pol_Crosswalk_AEO40_CARB!$K:$K,MATCH(ROW(),State_Pol_Crosswalk_AEO40_CARB!$A:$A,0)),"")</f>
        <v/>
      </c>
      <c r="P13" t="str">
        <f>IF(INDEX(State_Pol_Crosswalk_AEO40_CARB!$H:$H,MATCH(ROW(),State_Pol_Crosswalk_AEO40_CARB!$A:$A,0))="Yes",INDEX(State_Pol_Crosswalk_AEO40_CARB!$K:$K,MATCH(ROW(),State_Pol_Crosswalk_AEO40_CARB!$A:$A,0)),"")</f>
        <v/>
      </c>
      <c r="Q13" t="str">
        <f>IF(INDEX(State_Pol_Crosswalk_AEO40_CARB!$H:$H,MATCH(ROW(),State_Pol_Crosswalk_AEO40_CARB!$A:$A,0))="Yes",INDEX(State_Pol_Crosswalk_AEO40_CARB!$K:$K,MATCH(ROW(),State_Pol_Crosswalk_AEO40_CARB!$A:$A,0)),"")</f>
        <v/>
      </c>
      <c r="R13" t="str">
        <f>IF(INDEX(State_Pol_Crosswalk_AEO40_CARB!$H:$H,MATCH(ROW(),State_Pol_Crosswalk_AEO40_CARB!$A:$A,0))="Yes",INDEX(State_Pol_Crosswalk_AEO40_CARB!$K:$K,MATCH(ROW(),State_Pol_Crosswalk_AEO40_CARB!$A:$A,0)),"")</f>
        <v/>
      </c>
      <c r="S13" t="str">
        <f>IF(INDEX(State_Pol_Crosswalk_AEO40_CARB!$H:$H,MATCH(ROW(),State_Pol_Crosswalk_AEO40_CARB!$A:$A,0))="Yes",INDEX(State_Pol_Crosswalk_AEO40_CARB!$K:$K,MATCH(ROW(),State_Pol_Crosswalk_AEO40_CARB!$A:$A,0)),"")</f>
        <v/>
      </c>
      <c r="T13" t="str">
        <f>IF(INDEX(State_Pol_Crosswalk_AEO40_CARB!$H:$H,MATCH(ROW(),State_Pol_Crosswalk_AEO40_CARB!$A:$A,0))="Yes",INDEX(State_Pol_Crosswalk_AEO40_CARB!$K:$K,MATCH(ROW(),State_Pol_Crosswalk_AEO40_CARB!$A:$A,0)),"")</f>
        <v/>
      </c>
      <c r="U13" t="str">
        <f>IF(INDEX(State_Pol_Crosswalk_AEO40_CARB!$H:$H,MATCH(ROW(),State_Pol_Crosswalk_AEO40_CARB!$A:$A,0))="Yes",INDEX(State_Pol_Crosswalk_AEO40_CARB!$K:$K,MATCH(ROW(),State_Pol_Crosswalk_AEO40_CARB!$A:$A,0)),"")</f>
        <v/>
      </c>
      <c r="V13" t="str">
        <f>IF(INDEX(State_Pol_Crosswalk_AEO40_CARB!$H:$H,MATCH(ROW(),State_Pol_Crosswalk_AEO40_CARB!$A:$A,0))="Yes",INDEX(State_Pol_Crosswalk_AEO40_CARB!$K:$K,MATCH(ROW(),State_Pol_Crosswalk_AEO40_CARB!$A:$A,0)),"")</f>
        <v/>
      </c>
      <c r="W13" t="str">
        <f>IF(INDEX(State_Pol_Crosswalk_AEO40_CARB!$H:$H,MATCH(ROW(),State_Pol_Crosswalk_AEO40_CARB!$A:$A,0))="Yes",INDEX(State_Pol_Crosswalk_AEO40_CARB!$K:$K,MATCH(ROW(),State_Pol_Crosswalk_AEO40_CARB!$A:$A,0)),"")</f>
        <v/>
      </c>
      <c r="X13" t="str">
        <f>IF(INDEX(State_Pol_Crosswalk_AEO40_CARB!$H:$H,MATCH(ROW(),State_Pol_Crosswalk_AEO40_CARB!$A:$A,0))="Yes",INDEX(State_Pol_Crosswalk_AEO40_CARB!$K:$K,MATCH(ROW(),State_Pol_Crosswalk_AEO40_CARB!$A:$A,0)),"")</f>
        <v/>
      </c>
      <c r="Y13" t="str">
        <f>IF(INDEX(State_Pol_Crosswalk_AEO40_CARB!$H:$H,MATCH(ROW(),State_Pol_Crosswalk_AEO40_CARB!$A:$A,0))="Yes",INDEX(State_Pol_Crosswalk_AEO40_CARB!$K:$K,MATCH(ROW(),State_Pol_Crosswalk_AEO40_CARB!$A:$A,0)),"")</f>
        <v/>
      </c>
      <c r="Z13" t="str">
        <f>IF(INDEX(State_Pol_Crosswalk_AEO40_CARB!$H:$H,MATCH(ROW(),State_Pol_Crosswalk_AEO40_CARB!$A:$A,0))="Yes",INDEX(State_Pol_Crosswalk_AEO40_CARB!$K:$K,MATCH(ROW(),State_Pol_Crosswalk_AEO40_CARB!$A:$A,0)),"")</f>
        <v/>
      </c>
      <c r="AA13" t="str">
        <f>IF(INDEX(State_Pol_Crosswalk_AEO40_CARB!$H:$H,MATCH(ROW(),State_Pol_Crosswalk_AEO40_CARB!$A:$A,0))="Yes",INDEX(State_Pol_Crosswalk_AEO40_CARB!$K:$K,MATCH(ROW(),State_Pol_Crosswalk_AEO40_CARB!$A:$A,0)),"")</f>
        <v/>
      </c>
      <c r="AB13" t="str">
        <f>IF(INDEX(State_Pol_Crosswalk_AEO40_CARB!$H:$H,MATCH(ROW(),State_Pol_Crosswalk_AEO40_CARB!$A:$A,0))="Yes",INDEX(State_Pol_Crosswalk_AEO40_CARB!$K:$K,MATCH(ROW(),State_Pol_Crosswalk_AEO40_CARB!$A:$A,0)),"")</f>
        <v/>
      </c>
      <c r="AC13" t="str">
        <f>IF(INDEX(State_Pol_Crosswalk_AEO40_CARB!$H:$H,MATCH(ROW(),State_Pol_Crosswalk_AEO40_CARB!$A:$A,0))="Yes",INDEX(State_Pol_Crosswalk_AEO40_CARB!$K:$K,MATCH(ROW(),State_Pol_Crosswalk_AEO40_CARB!$A:$A,0)),"")</f>
        <v/>
      </c>
      <c r="AD13" t="str">
        <f>IF(INDEX(State_Pol_Crosswalk_AEO40_CARB!$H:$H,MATCH(ROW(),State_Pol_Crosswalk_AEO40_CARB!$A:$A,0))="Yes",INDEX(State_Pol_Crosswalk_AEO40_CARB!$K:$K,MATCH(ROW(),State_Pol_Crosswalk_AEO40_CARB!$A:$A,0)),"")</f>
        <v/>
      </c>
      <c r="AE13" t="str">
        <f>IF(INDEX(State_Pol_Crosswalk_AEO40_CARB!$H:$H,MATCH(ROW(),State_Pol_Crosswalk_AEO40_CARB!$A:$A,0))="Yes",INDEX(State_Pol_Crosswalk_AEO40_CARB!$K:$K,MATCH(ROW(),State_Pol_Crosswalk_AEO40_CARB!$A:$A,0)),"")</f>
        <v/>
      </c>
    </row>
    <row r="14" spans="1:31">
      <c r="A14" t="str">
        <f>'AEO 2026 Table 40'!A14</f>
        <v>300-Mile Electric Vehicle</v>
      </c>
      <c r="B14" t="str">
        <f>'AEO 2026 Table 40'!B14</f>
        <v>Light-Duty Fuel Economy: Alternative-Fuel Cars: 300-Mile Electric Vehicle: Alternative Electricity and Transportation</v>
      </c>
      <c r="C14" t="str">
        <f>'AEO 2026 Table 40'!C14</f>
        <v>AEO.2026.ELECTRNP.EFI_LDV_TRN_NLC_300MIEV_NA_NA_MPGGASEQ.A</v>
      </c>
      <c r="D14" t="str">
        <f>'AEO 2026 Table 40'!D14</f>
        <v>mpg gas equiv</v>
      </c>
      <c r="E14" t="str">
        <f>IF(INDEX(State_Pol_Crosswalk_AEO40_CARB!$H:$H,MATCH(ROW(),State_Pol_Crosswalk_AEO40_CARB!$A:$A,0))="Yes",INDEX(State_Pol_Crosswalk_AEO40_CARB!$K:$K,MATCH(ROW(),State_Pol_Crosswalk_AEO40_CARB!$A:$A,0)),"")</f>
        <v/>
      </c>
      <c r="F14" t="str">
        <f>IF(INDEX(State_Pol_Crosswalk_AEO40_CARB!$H:$H,MATCH(ROW(),State_Pol_Crosswalk_AEO40_CARB!$A:$A,0))="Yes",INDEX(State_Pol_Crosswalk_AEO40_CARB!$K:$K,MATCH(ROW(),State_Pol_Crosswalk_AEO40_CARB!$A:$A,0)),"")</f>
        <v/>
      </c>
      <c r="G14" t="str">
        <f>IF(INDEX(State_Pol_Crosswalk_AEO40_CARB!$H:$H,MATCH(ROW(),State_Pol_Crosswalk_AEO40_CARB!$A:$A,0))="Yes",INDEX(State_Pol_Crosswalk_AEO40_CARB!$K:$K,MATCH(ROW(),State_Pol_Crosswalk_AEO40_CARB!$A:$A,0)),"")</f>
        <v/>
      </c>
      <c r="H14" t="str">
        <f>IF(INDEX(State_Pol_Crosswalk_AEO40_CARB!$H:$H,MATCH(ROW(),State_Pol_Crosswalk_AEO40_CARB!$A:$A,0))="Yes",INDEX(State_Pol_Crosswalk_AEO40_CARB!$K:$K,MATCH(ROW(),State_Pol_Crosswalk_AEO40_CARB!$A:$A,0)),"")</f>
        <v/>
      </c>
      <c r="I14" t="str">
        <f>IF(INDEX(State_Pol_Crosswalk_AEO40_CARB!$H:$H,MATCH(ROW(),State_Pol_Crosswalk_AEO40_CARB!$A:$A,0))="Yes",INDEX(State_Pol_Crosswalk_AEO40_CARB!$K:$K,MATCH(ROW(),State_Pol_Crosswalk_AEO40_CARB!$A:$A,0)),"")</f>
        <v/>
      </c>
      <c r="J14" t="str">
        <f>IF(INDEX(State_Pol_Crosswalk_AEO40_CARB!$H:$H,MATCH(ROW(),State_Pol_Crosswalk_AEO40_CARB!$A:$A,0))="Yes",INDEX(State_Pol_Crosswalk_AEO40_CARB!$K:$K,MATCH(ROW(),State_Pol_Crosswalk_AEO40_CARB!$A:$A,0)),"")</f>
        <v/>
      </c>
      <c r="K14" t="str">
        <f>IF(INDEX(State_Pol_Crosswalk_AEO40_CARB!$H:$H,MATCH(ROW(),State_Pol_Crosswalk_AEO40_CARB!$A:$A,0))="Yes",INDEX(State_Pol_Crosswalk_AEO40_CARB!$K:$K,MATCH(ROW(),State_Pol_Crosswalk_AEO40_CARB!$A:$A,0)),"")</f>
        <v/>
      </c>
      <c r="L14" t="str">
        <f>IF(INDEX(State_Pol_Crosswalk_AEO40_CARB!$H:$H,MATCH(ROW(),State_Pol_Crosswalk_AEO40_CARB!$A:$A,0))="Yes",INDEX(State_Pol_Crosswalk_AEO40_CARB!$K:$K,MATCH(ROW(),State_Pol_Crosswalk_AEO40_CARB!$A:$A,0)),"")</f>
        <v/>
      </c>
      <c r="M14" t="str">
        <f>IF(INDEX(State_Pol_Crosswalk_AEO40_CARB!$H:$H,MATCH(ROW(),State_Pol_Crosswalk_AEO40_CARB!$A:$A,0))="Yes",INDEX(State_Pol_Crosswalk_AEO40_CARB!$K:$K,MATCH(ROW(),State_Pol_Crosswalk_AEO40_CARB!$A:$A,0)),"")</f>
        <v/>
      </c>
      <c r="N14" t="str">
        <f>IF(INDEX(State_Pol_Crosswalk_AEO40_CARB!$H:$H,MATCH(ROW(),State_Pol_Crosswalk_AEO40_CARB!$A:$A,0))="Yes",INDEX(State_Pol_Crosswalk_AEO40_CARB!$K:$K,MATCH(ROW(),State_Pol_Crosswalk_AEO40_CARB!$A:$A,0)),"")</f>
        <v/>
      </c>
      <c r="O14" t="str">
        <f>IF(INDEX(State_Pol_Crosswalk_AEO40_CARB!$H:$H,MATCH(ROW(),State_Pol_Crosswalk_AEO40_CARB!$A:$A,0))="Yes",INDEX(State_Pol_Crosswalk_AEO40_CARB!$K:$K,MATCH(ROW(),State_Pol_Crosswalk_AEO40_CARB!$A:$A,0)),"")</f>
        <v/>
      </c>
      <c r="P14" t="str">
        <f>IF(INDEX(State_Pol_Crosswalk_AEO40_CARB!$H:$H,MATCH(ROW(),State_Pol_Crosswalk_AEO40_CARB!$A:$A,0))="Yes",INDEX(State_Pol_Crosswalk_AEO40_CARB!$K:$K,MATCH(ROW(),State_Pol_Crosswalk_AEO40_CARB!$A:$A,0)),"")</f>
        <v/>
      </c>
      <c r="Q14" t="str">
        <f>IF(INDEX(State_Pol_Crosswalk_AEO40_CARB!$H:$H,MATCH(ROW(),State_Pol_Crosswalk_AEO40_CARB!$A:$A,0))="Yes",INDEX(State_Pol_Crosswalk_AEO40_CARB!$K:$K,MATCH(ROW(),State_Pol_Crosswalk_AEO40_CARB!$A:$A,0)),"")</f>
        <v/>
      </c>
      <c r="R14" t="str">
        <f>IF(INDEX(State_Pol_Crosswalk_AEO40_CARB!$H:$H,MATCH(ROW(),State_Pol_Crosswalk_AEO40_CARB!$A:$A,0))="Yes",INDEX(State_Pol_Crosswalk_AEO40_CARB!$K:$K,MATCH(ROW(),State_Pol_Crosswalk_AEO40_CARB!$A:$A,0)),"")</f>
        <v/>
      </c>
      <c r="S14" t="str">
        <f>IF(INDEX(State_Pol_Crosswalk_AEO40_CARB!$H:$H,MATCH(ROW(),State_Pol_Crosswalk_AEO40_CARB!$A:$A,0))="Yes",INDEX(State_Pol_Crosswalk_AEO40_CARB!$K:$K,MATCH(ROW(),State_Pol_Crosswalk_AEO40_CARB!$A:$A,0)),"")</f>
        <v/>
      </c>
      <c r="T14" t="str">
        <f>IF(INDEX(State_Pol_Crosswalk_AEO40_CARB!$H:$H,MATCH(ROW(),State_Pol_Crosswalk_AEO40_CARB!$A:$A,0))="Yes",INDEX(State_Pol_Crosswalk_AEO40_CARB!$K:$K,MATCH(ROW(),State_Pol_Crosswalk_AEO40_CARB!$A:$A,0)),"")</f>
        <v/>
      </c>
      <c r="U14" t="str">
        <f>IF(INDEX(State_Pol_Crosswalk_AEO40_CARB!$H:$H,MATCH(ROW(),State_Pol_Crosswalk_AEO40_CARB!$A:$A,0))="Yes",INDEX(State_Pol_Crosswalk_AEO40_CARB!$K:$K,MATCH(ROW(),State_Pol_Crosswalk_AEO40_CARB!$A:$A,0)),"")</f>
        <v/>
      </c>
      <c r="V14" t="str">
        <f>IF(INDEX(State_Pol_Crosswalk_AEO40_CARB!$H:$H,MATCH(ROW(),State_Pol_Crosswalk_AEO40_CARB!$A:$A,0))="Yes",INDEX(State_Pol_Crosswalk_AEO40_CARB!$K:$K,MATCH(ROW(),State_Pol_Crosswalk_AEO40_CARB!$A:$A,0)),"")</f>
        <v/>
      </c>
      <c r="W14" t="str">
        <f>IF(INDEX(State_Pol_Crosswalk_AEO40_CARB!$H:$H,MATCH(ROW(),State_Pol_Crosswalk_AEO40_CARB!$A:$A,0))="Yes",INDEX(State_Pol_Crosswalk_AEO40_CARB!$K:$K,MATCH(ROW(),State_Pol_Crosswalk_AEO40_CARB!$A:$A,0)),"")</f>
        <v/>
      </c>
      <c r="X14" t="str">
        <f>IF(INDEX(State_Pol_Crosswalk_AEO40_CARB!$H:$H,MATCH(ROW(),State_Pol_Crosswalk_AEO40_CARB!$A:$A,0))="Yes",INDEX(State_Pol_Crosswalk_AEO40_CARB!$K:$K,MATCH(ROW(),State_Pol_Crosswalk_AEO40_CARB!$A:$A,0)),"")</f>
        <v/>
      </c>
      <c r="Y14" t="str">
        <f>IF(INDEX(State_Pol_Crosswalk_AEO40_CARB!$H:$H,MATCH(ROW(),State_Pol_Crosswalk_AEO40_CARB!$A:$A,0))="Yes",INDEX(State_Pol_Crosswalk_AEO40_CARB!$K:$K,MATCH(ROW(),State_Pol_Crosswalk_AEO40_CARB!$A:$A,0)),"")</f>
        <v/>
      </c>
      <c r="Z14" t="str">
        <f>IF(INDEX(State_Pol_Crosswalk_AEO40_CARB!$H:$H,MATCH(ROW(),State_Pol_Crosswalk_AEO40_CARB!$A:$A,0))="Yes",INDEX(State_Pol_Crosswalk_AEO40_CARB!$K:$K,MATCH(ROW(),State_Pol_Crosswalk_AEO40_CARB!$A:$A,0)),"")</f>
        <v/>
      </c>
      <c r="AA14" t="str">
        <f>IF(INDEX(State_Pol_Crosswalk_AEO40_CARB!$H:$H,MATCH(ROW(),State_Pol_Crosswalk_AEO40_CARB!$A:$A,0))="Yes",INDEX(State_Pol_Crosswalk_AEO40_CARB!$K:$K,MATCH(ROW(),State_Pol_Crosswalk_AEO40_CARB!$A:$A,0)),"")</f>
        <v/>
      </c>
      <c r="AB14" t="str">
        <f>IF(INDEX(State_Pol_Crosswalk_AEO40_CARB!$H:$H,MATCH(ROW(),State_Pol_Crosswalk_AEO40_CARB!$A:$A,0))="Yes",INDEX(State_Pol_Crosswalk_AEO40_CARB!$K:$K,MATCH(ROW(),State_Pol_Crosswalk_AEO40_CARB!$A:$A,0)),"")</f>
        <v/>
      </c>
      <c r="AC14" t="str">
        <f>IF(INDEX(State_Pol_Crosswalk_AEO40_CARB!$H:$H,MATCH(ROW(),State_Pol_Crosswalk_AEO40_CARB!$A:$A,0))="Yes",INDEX(State_Pol_Crosswalk_AEO40_CARB!$K:$K,MATCH(ROW(),State_Pol_Crosswalk_AEO40_CARB!$A:$A,0)),"")</f>
        <v/>
      </c>
      <c r="AD14" t="str">
        <f>IF(INDEX(State_Pol_Crosswalk_AEO40_CARB!$H:$H,MATCH(ROW(),State_Pol_Crosswalk_AEO40_CARB!$A:$A,0))="Yes",INDEX(State_Pol_Crosswalk_AEO40_CARB!$K:$K,MATCH(ROW(),State_Pol_Crosswalk_AEO40_CARB!$A:$A,0)),"")</f>
        <v/>
      </c>
      <c r="AE14" t="str">
        <f>IF(INDEX(State_Pol_Crosswalk_AEO40_CARB!$H:$H,MATCH(ROW(),State_Pol_Crosswalk_AEO40_CARB!$A:$A,0))="Yes",INDEX(State_Pol_Crosswalk_AEO40_CARB!$K:$K,MATCH(ROW(),State_Pol_Crosswalk_AEO40_CARB!$A:$A,0)),"")</f>
        <v/>
      </c>
    </row>
    <row r="15" spans="1:31">
      <c r="A15" t="str">
        <f>'AEO 2026 Table 40'!A15</f>
        <v>Plug-in 20 Gasoline Hybrid</v>
      </c>
      <c r="B15" t="str">
        <f>'AEO 2026 Table 40'!B15</f>
        <v>Light-Duty Fuel Economy: Alternative-Fuel Cars: Plug-in 20 Gasoline Hybrid: Alternative Electricity and Transportation</v>
      </c>
      <c r="C15" t="str">
        <f>'AEO 2026 Table 40'!C15</f>
        <v>AEO.2026.ELECTRNP.EFI_LDV_TRN_NLC_PI20GH_NA_NA_MPGGASEQ.A</v>
      </c>
      <c r="D15" t="str">
        <f>'AEO 2026 Table 40'!D15</f>
        <v>mpg gas equiv</v>
      </c>
      <c r="E15">
        <f>IF(INDEX(State_Pol_Crosswalk_AEO40_CARB!$H:$H,MATCH(ROW(),State_Pol_Crosswalk_AEO40_CARB!$A:$A,0))="Yes",INDEX(State_Pol_Crosswalk_AEO40_CARB!$K:$K,MATCH(ROW(),State_Pol_Crosswalk_AEO40_CARB!$A:$A,0)),"")</f>
        <v>58.737607402511564</v>
      </c>
      <c r="F15">
        <f>IF(INDEX(State_Pol_Crosswalk_AEO40_CARB!$H:$H,MATCH(ROW(),State_Pol_Crosswalk_AEO40_CARB!$A:$A,0))="Yes",INDEX(State_Pol_Crosswalk_AEO40_CARB!$K:$K,MATCH(ROW(),State_Pol_Crosswalk_AEO40_CARB!$A:$A,0)),"")</f>
        <v>58.737607402511564</v>
      </c>
      <c r="G15">
        <f>IF(INDEX(State_Pol_Crosswalk_AEO40_CARB!$H:$H,MATCH(ROW(),State_Pol_Crosswalk_AEO40_CARB!$A:$A,0))="Yes",INDEX(State_Pol_Crosswalk_AEO40_CARB!$K:$K,MATCH(ROW(),State_Pol_Crosswalk_AEO40_CARB!$A:$A,0)),"")</f>
        <v>58.737607402511564</v>
      </c>
      <c r="H15">
        <f>IF(INDEX(State_Pol_Crosswalk_AEO40_CARB!$H:$H,MATCH(ROW(),State_Pol_Crosswalk_AEO40_CARB!$A:$A,0))="Yes",INDEX(State_Pol_Crosswalk_AEO40_CARB!$K:$K,MATCH(ROW(),State_Pol_Crosswalk_AEO40_CARB!$A:$A,0)),"")</f>
        <v>58.737607402511564</v>
      </c>
      <c r="I15">
        <f>IF(INDEX(State_Pol_Crosswalk_AEO40_CARB!$H:$H,MATCH(ROW(),State_Pol_Crosswalk_AEO40_CARB!$A:$A,0))="Yes",INDEX(State_Pol_Crosswalk_AEO40_CARB!$K:$K,MATCH(ROW(),State_Pol_Crosswalk_AEO40_CARB!$A:$A,0)),"")</f>
        <v>58.737607402511564</v>
      </c>
      <c r="J15">
        <f>IF(INDEX(State_Pol_Crosswalk_AEO40_CARB!$H:$H,MATCH(ROW(),State_Pol_Crosswalk_AEO40_CARB!$A:$A,0))="Yes",INDEX(State_Pol_Crosswalk_AEO40_CARB!$K:$K,MATCH(ROW(),State_Pol_Crosswalk_AEO40_CARB!$A:$A,0)),"")</f>
        <v>58.737607402511564</v>
      </c>
      <c r="K15">
        <f>IF(INDEX(State_Pol_Crosswalk_AEO40_CARB!$H:$H,MATCH(ROW(),State_Pol_Crosswalk_AEO40_CARB!$A:$A,0))="Yes",INDEX(State_Pol_Crosswalk_AEO40_CARB!$K:$K,MATCH(ROW(),State_Pol_Crosswalk_AEO40_CARB!$A:$A,0)),"")</f>
        <v>58.737607402511564</v>
      </c>
      <c r="L15">
        <f>IF(INDEX(State_Pol_Crosswalk_AEO40_CARB!$H:$H,MATCH(ROW(),State_Pol_Crosswalk_AEO40_CARB!$A:$A,0))="Yes",INDEX(State_Pol_Crosswalk_AEO40_CARB!$K:$K,MATCH(ROW(),State_Pol_Crosswalk_AEO40_CARB!$A:$A,0)),"")</f>
        <v>58.737607402511564</v>
      </c>
      <c r="M15">
        <f>IF(INDEX(State_Pol_Crosswalk_AEO40_CARB!$H:$H,MATCH(ROW(),State_Pol_Crosswalk_AEO40_CARB!$A:$A,0))="Yes",INDEX(State_Pol_Crosswalk_AEO40_CARB!$K:$K,MATCH(ROW(),State_Pol_Crosswalk_AEO40_CARB!$A:$A,0)),"")</f>
        <v>58.737607402511564</v>
      </c>
      <c r="N15">
        <f>IF(INDEX(State_Pol_Crosswalk_AEO40_CARB!$H:$H,MATCH(ROW(),State_Pol_Crosswalk_AEO40_CARB!$A:$A,0))="Yes",INDEX(State_Pol_Crosswalk_AEO40_CARB!$K:$K,MATCH(ROW(),State_Pol_Crosswalk_AEO40_CARB!$A:$A,0)),"")</f>
        <v>58.737607402511564</v>
      </c>
      <c r="O15">
        <f>IF(INDEX(State_Pol_Crosswalk_AEO40_CARB!$H:$H,MATCH(ROW(),State_Pol_Crosswalk_AEO40_CARB!$A:$A,0))="Yes",INDEX(State_Pol_Crosswalk_AEO40_CARB!$K:$K,MATCH(ROW(),State_Pol_Crosswalk_AEO40_CARB!$A:$A,0)),"")</f>
        <v>58.737607402511564</v>
      </c>
      <c r="P15">
        <f>IF(INDEX(State_Pol_Crosswalk_AEO40_CARB!$H:$H,MATCH(ROW(),State_Pol_Crosswalk_AEO40_CARB!$A:$A,0))="Yes",INDEX(State_Pol_Crosswalk_AEO40_CARB!$K:$K,MATCH(ROW(),State_Pol_Crosswalk_AEO40_CARB!$A:$A,0)),"")</f>
        <v>58.737607402511564</v>
      </c>
      <c r="Q15">
        <f>IF(INDEX(State_Pol_Crosswalk_AEO40_CARB!$H:$H,MATCH(ROW(),State_Pol_Crosswalk_AEO40_CARB!$A:$A,0))="Yes",INDEX(State_Pol_Crosswalk_AEO40_CARB!$K:$K,MATCH(ROW(),State_Pol_Crosswalk_AEO40_CARB!$A:$A,0)),"")</f>
        <v>58.737607402511564</v>
      </c>
      <c r="R15">
        <f>IF(INDEX(State_Pol_Crosswalk_AEO40_CARB!$H:$H,MATCH(ROW(),State_Pol_Crosswalk_AEO40_CARB!$A:$A,0))="Yes",INDEX(State_Pol_Crosswalk_AEO40_CARB!$K:$K,MATCH(ROW(),State_Pol_Crosswalk_AEO40_CARB!$A:$A,0)),"")</f>
        <v>58.737607402511564</v>
      </c>
      <c r="S15">
        <f>IF(INDEX(State_Pol_Crosswalk_AEO40_CARB!$H:$H,MATCH(ROW(),State_Pol_Crosswalk_AEO40_CARB!$A:$A,0))="Yes",INDEX(State_Pol_Crosswalk_AEO40_CARB!$K:$K,MATCH(ROW(),State_Pol_Crosswalk_AEO40_CARB!$A:$A,0)),"")</f>
        <v>58.737607402511564</v>
      </c>
      <c r="T15">
        <f>IF(INDEX(State_Pol_Crosswalk_AEO40_CARB!$H:$H,MATCH(ROW(),State_Pol_Crosswalk_AEO40_CARB!$A:$A,0))="Yes",INDEX(State_Pol_Crosswalk_AEO40_CARB!$K:$K,MATCH(ROW(),State_Pol_Crosswalk_AEO40_CARB!$A:$A,0)),"")</f>
        <v>58.737607402511564</v>
      </c>
      <c r="U15">
        <f>IF(INDEX(State_Pol_Crosswalk_AEO40_CARB!$H:$H,MATCH(ROW(),State_Pol_Crosswalk_AEO40_CARB!$A:$A,0))="Yes",INDEX(State_Pol_Crosswalk_AEO40_CARB!$K:$K,MATCH(ROW(),State_Pol_Crosswalk_AEO40_CARB!$A:$A,0)),"")</f>
        <v>58.737607402511564</v>
      </c>
      <c r="V15">
        <f>IF(INDEX(State_Pol_Crosswalk_AEO40_CARB!$H:$H,MATCH(ROW(),State_Pol_Crosswalk_AEO40_CARB!$A:$A,0))="Yes",INDEX(State_Pol_Crosswalk_AEO40_CARB!$K:$K,MATCH(ROW(),State_Pol_Crosswalk_AEO40_CARB!$A:$A,0)),"")</f>
        <v>58.737607402511564</v>
      </c>
      <c r="W15">
        <f>IF(INDEX(State_Pol_Crosswalk_AEO40_CARB!$H:$H,MATCH(ROW(),State_Pol_Crosswalk_AEO40_CARB!$A:$A,0))="Yes",INDEX(State_Pol_Crosswalk_AEO40_CARB!$K:$K,MATCH(ROW(),State_Pol_Crosswalk_AEO40_CARB!$A:$A,0)),"")</f>
        <v>58.737607402511564</v>
      </c>
      <c r="X15">
        <f>IF(INDEX(State_Pol_Crosswalk_AEO40_CARB!$H:$H,MATCH(ROW(),State_Pol_Crosswalk_AEO40_CARB!$A:$A,0))="Yes",INDEX(State_Pol_Crosswalk_AEO40_CARB!$K:$K,MATCH(ROW(),State_Pol_Crosswalk_AEO40_CARB!$A:$A,0)),"")</f>
        <v>58.737607402511564</v>
      </c>
      <c r="Y15">
        <f>IF(INDEX(State_Pol_Crosswalk_AEO40_CARB!$H:$H,MATCH(ROW(),State_Pol_Crosswalk_AEO40_CARB!$A:$A,0))="Yes",INDEX(State_Pol_Crosswalk_AEO40_CARB!$K:$K,MATCH(ROW(),State_Pol_Crosswalk_AEO40_CARB!$A:$A,0)),"")</f>
        <v>58.737607402511564</v>
      </c>
      <c r="Z15">
        <f>IF(INDEX(State_Pol_Crosswalk_AEO40_CARB!$H:$H,MATCH(ROW(),State_Pol_Crosswalk_AEO40_CARB!$A:$A,0))="Yes",INDEX(State_Pol_Crosswalk_AEO40_CARB!$K:$K,MATCH(ROW(),State_Pol_Crosswalk_AEO40_CARB!$A:$A,0)),"")</f>
        <v>58.737607402511564</v>
      </c>
      <c r="AA15">
        <f>IF(INDEX(State_Pol_Crosswalk_AEO40_CARB!$H:$H,MATCH(ROW(),State_Pol_Crosswalk_AEO40_CARB!$A:$A,0))="Yes",INDEX(State_Pol_Crosswalk_AEO40_CARB!$K:$K,MATCH(ROW(),State_Pol_Crosswalk_AEO40_CARB!$A:$A,0)),"")</f>
        <v>58.737607402511564</v>
      </c>
      <c r="AB15">
        <f>IF(INDEX(State_Pol_Crosswalk_AEO40_CARB!$H:$H,MATCH(ROW(),State_Pol_Crosswalk_AEO40_CARB!$A:$A,0))="Yes",INDEX(State_Pol_Crosswalk_AEO40_CARB!$K:$K,MATCH(ROW(),State_Pol_Crosswalk_AEO40_CARB!$A:$A,0)),"")</f>
        <v>58.737607402511564</v>
      </c>
      <c r="AC15">
        <f>IF(INDEX(State_Pol_Crosswalk_AEO40_CARB!$H:$H,MATCH(ROW(),State_Pol_Crosswalk_AEO40_CARB!$A:$A,0))="Yes",INDEX(State_Pol_Crosswalk_AEO40_CARB!$K:$K,MATCH(ROW(),State_Pol_Crosswalk_AEO40_CARB!$A:$A,0)),"")</f>
        <v>58.737607402511564</v>
      </c>
      <c r="AD15">
        <f>IF(INDEX(State_Pol_Crosswalk_AEO40_CARB!$H:$H,MATCH(ROW(),State_Pol_Crosswalk_AEO40_CARB!$A:$A,0))="Yes",INDEX(State_Pol_Crosswalk_AEO40_CARB!$K:$K,MATCH(ROW(),State_Pol_Crosswalk_AEO40_CARB!$A:$A,0)),"")</f>
        <v>58.737607402511564</v>
      </c>
      <c r="AE15">
        <f>IF(INDEX(State_Pol_Crosswalk_AEO40_CARB!$H:$H,MATCH(ROW(),State_Pol_Crosswalk_AEO40_CARB!$A:$A,0))="Yes",INDEX(State_Pol_Crosswalk_AEO40_CARB!$K:$K,MATCH(ROW(),State_Pol_Crosswalk_AEO40_CARB!$A:$A,0)),"")</f>
        <v>58.737607402511564</v>
      </c>
    </row>
    <row r="16" spans="1:31">
      <c r="A16" t="str">
        <f>'AEO 2026 Table 40'!A16</f>
        <v>Plug-in 50 Gasoline Hybrid</v>
      </c>
      <c r="B16" t="str">
        <f>'AEO 2026 Table 40'!B16</f>
        <v>Light-Duty Fuel Economy: Alternative-Fuel Cars: Plug-in 50 Gasoline Hybrid: Alternative Electricity and Transportation</v>
      </c>
      <c r="C16" t="str">
        <f>'AEO 2026 Table 40'!C16</f>
        <v>AEO.2026.ELECTRNP.EFI_LDV_TRN_NLC_PI50GH_NA_NA_MPGGASEQ.A</v>
      </c>
      <c r="D16" t="str">
        <f>'AEO 2026 Table 40'!D16</f>
        <v>mpg gas equiv</v>
      </c>
      <c r="E16">
        <f>IF(INDEX(State_Pol_Crosswalk_AEO40_CARB!$H:$H,MATCH(ROW(),State_Pol_Crosswalk_AEO40_CARB!$A:$A,0))="Yes",INDEX(State_Pol_Crosswalk_AEO40_CARB!$K:$K,MATCH(ROW(),State_Pol_Crosswalk_AEO40_CARB!$A:$A,0)),"")</f>
        <v>58.737607402511564</v>
      </c>
      <c r="F16">
        <f>IF(INDEX(State_Pol_Crosswalk_AEO40_CARB!$H:$H,MATCH(ROW(),State_Pol_Crosswalk_AEO40_CARB!$A:$A,0))="Yes",INDEX(State_Pol_Crosswalk_AEO40_CARB!$K:$K,MATCH(ROW(),State_Pol_Crosswalk_AEO40_CARB!$A:$A,0)),"")</f>
        <v>58.737607402511564</v>
      </c>
      <c r="G16">
        <f>IF(INDEX(State_Pol_Crosswalk_AEO40_CARB!$H:$H,MATCH(ROW(),State_Pol_Crosswalk_AEO40_CARB!$A:$A,0))="Yes",INDEX(State_Pol_Crosswalk_AEO40_CARB!$K:$K,MATCH(ROW(),State_Pol_Crosswalk_AEO40_CARB!$A:$A,0)),"")</f>
        <v>58.737607402511564</v>
      </c>
      <c r="H16">
        <f>IF(INDEX(State_Pol_Crosswalk_AEO40_CARB!$H:$H,MATCH(ROW(),State_Pol_Crosswalk_AEO40_CARB!$A:$A,0))="Yes",INDEX(State_Pol_Crosswalk_AEO40_CARB!$K:$K,MATCH(ROW(),State_Pol_Crosswalk_AEO40_CARB!$A:$A,0)),"")</f>
        <v>58.737607402511564</v>
      </c>
      <c r="I16">
        <f>IF(INDEX(State_Pol_Crosswalk_AEO40_CARB!$H:$H,MATCH(ROW(),State_Pol_Crosswalk_AEO40_CARB!$A:$A,0))="Yes",INDEX(State_Pol_Crosswalk_AEO40_CARB!$K:$K,MATCH(ROW(),State_Pol_Crosswalk_AEO40_CARB!$A:$A,0)),"")</f>
        <v>58.737607402511564</v>
      </c>
      <c r="J16">
        <f>IF(INDEX(State_Pol_Crosswalk_AEO40_CARB!$H:$H,MATCH(ROW(),State_Pol_Crosswalk_AEO40_CARB!$A:$A,0))="Yes",INDEX(State_Pol_Crosswalk_AEO40_CARB!$K:$K,MATCH(ROW(),State_Pol_Crosswalk_AEO40_CARB!$A:$A,0)),"")</f>
        <v>58.737607402511564</v>
      </c>
      <c r="K16">
        <f>IF(INDEX(State_Pol_Crosswalk_AEO40_CARB!$H:$H,MATCH(ROW(),State_Pol_Crosswalk_AEO40_CARB!$A:$A,0))="Yes",INDEX(State_Pol_Crosswalk_AEO40_CARB!$K:$K,MATCH(ROW(),State_Pol_Crosswalk_AEO40_CARB!$A:$A,0)),"")</f>
        <v>58.737607402511564</v>
      </c>
      <c r="L16">
        <f>IF(INDEX(State_Pol_Crosswalk_AEO40_CARB!$H:$H,MATCH(ROW(),State_Pol_Crosswalk_AEO40_CARB!$A:$A,0))="Yes",INDEX(State_Pol_Crosswalk_AEO40_CARB!$K:$K,MATCH(ROW(),State_Pol_Crosswalk_AEO40_CARB!$A:$A,0)),"")</f>
        <v>58.737607402511564</v>
      </c>
      <c r="M16">
        <f>IF(INDEX(State_Pol_Crosswalk_AEO40_CARB!$H:$H,MATCH(ROW(),State_Pol_Crosswalk_AEO40_CARB!$A:$A,0))="Yes",INDEX(State_Pol_Crosswalk_AEO40_CARB!$K:$K,MATCH(ROW(),State_Pol_Crosswalk_AEO40_CARB!$A:$A,0)),"")</f>
        <v>58.737607402511564</v>
      </c>
      <c r="N16">
        <f>IF(INDEX(State_Pol_Crosswalk_AEO40_CARB!$H:$H,MATCH(ROW(),State_Pol_Crosswalk_AEO40_CARB!$A:$A,0))="Yes",INDEX(State_Pol_Crosswalk_AEO40_CARB!$K:$K,MATCH(ROW(),State_Pol_Crosswalk_AEO40_CARB!$A:$A,0)),"")</f>
        <v>58.737607402511564</v>
      </c>
      <c r="O16">
        <f>IF(INDEX(State_Pol_Crosswalk_AEO40_CARB!$H:$H,MATCH(ROW(),State_Pol_Crosswalk_AEO40_CARB!$A:$A,0))="Yes",INDEX(State_Pol_Crosswalk_AEO40_CARB!$K:$K,MATCH(ROW(),State_Pol_Crosswalk_AEO40_CARB!$A:$A,0)),"")</f>
        <v>58.737607402511564</v>
      </c>
      <c r="P16">
        <f>IF(INDEX(State_Pol_Crosswalk_AEO40_CARB!$H:$H,MATCH(ROW(),State_Pol_Crosswalk_AEO40_CARB!$A:$A,0))="Yes",INDEX(State_Pol_Crosswalk_AEO40_CARB!$K:$K,MATCH(ROW(),State_Pol_Crosswalk_AEO40_CARB!$A:$A,0)),"")</f>
        <v>58.737607402511564</v>
      </c>
      <c r="Q16">
        <f>IF(INDEX(State_Pol_Crosswalk_AEO40_CARB!$H:$H,MATCH(ROW(),State_Pol_Crosswalk_AEO40_CARB!$A:$A,0))="Yes",INDEX(State_Pol_Crosswalk_AEO40_CARB!$K:$K,MATCH(ROW(),State_Pol_Crosswalk_AEO40_CARB!$A:$A,0)),"")</f>
        <v>58.737607402511564</v>
      </c>
      <c r="R16">
        <f>IF(INDEX(State_Pol_Crosswalk_AEO40_CARB!$H:$H,MATCH(ROW(),State_Pol_Crosswalk_AEO40_CARB!$A:$A,0))="Yes",INDEX(State_Pol_Crosswalk_AEO40_CARB!$K:$K,MATCH(ROW(),State_Pol_Crosswalk_AEO40_CARB!$A:$A,0)),"")</f>
        <v>58.737607402511564</v>
      </c>
      <c r="S16">
        <f>IF(INDEX(State_Pol_Crosswalk_AEO40_CARB!$H:$H,MATCH(ROW(),State_Pol_Crosswalk_AEO40_CARB!$A:$A,0))="Yes",INDEX(State_Pol_Crosswalk_AEO40_CARB!$K:$K,MATCH(ROW(),State_Pol_Crosswalk_AEO40_CARB!$A:$A,0)),"")</f>
        <v>58.737607402511564</v>
      </c>
      <c r="T16">
        <f>IF(INDEX(State_Pol_Crosswalk_AEO40_CARB!$H:$H,MATCH(ROW(),State_Pol_Crosswalk_AEO40_CARB!$A:$A,0))="Yes",INDEX(State_Pol_Crosswalk_AEO40_CARB!$K:$K,MATCH(ROW(),State_Pol_Crosswalk_AEO40_CARB!$A:$A,0)),"")</f>
        <v>58.737607402511564</v>
      </c>
      <c r="U16">
        <f>IF(INDEX(State_Pol_Crosswalk_AEO40_CARB!$H:$H,MATCH(ROW(),State_Pol_Crosswalk_AEO40_CARB!$A:$A,0))="Yes",INDEX(State_Pol_Crosswalk_AEO40_CARB!$K:$K,MATCH(ROW(),State_Pol_Crosswalk_AEO40_CARB!$A:$A,0)),"")</f>
        <v>58.737607402511564</v>
      </c>
      <c r="V16">
        <f>IF(INDEX(State_Pol_Crosswalk_AEO40_CARB!$H:$H,MATCH(ROW(),State_Pol_Crosswalk_AEO40_CARB!$A:$A,0))="Yes",INDEX(State_Pol_Crosswalk_AEO40_CARB!$K:$K,MATCH(ROW(),State_Pol_Crosswalk_AEO40_CARB!$A:$A,0)),"")</f>
        <v>58.737607402511564</v>
      </c>
      <c r="W16">
        <f>IF(INDEX(State_Pol_Crosswalk_AEO40_CARB!$H:$H,MATCH(ROW(),State_Pol_Crosswalk_AEO40_CARB!$A:$A,0))="Yes",INDEX(State_Pol_Crosswalk_AEO40_CARB!$K:$K,MATCH(ROW(),State_Pol_Crosswalk_AEO40_CARB!$A:$A,0)),"")</f>
        <v>58.737607402511564</v>
      </c>
      <c r="X16">
        <f>IF(INDEX(State_Pol_Crosswalk_AEO40_CARB!$H:$H,MATCH(ROW(),State_Pol_Crosswalk_AEO40_CARB!$A:$A,0))="Yes",INDEX(State_Pol_Crosswalk_AEO40_CARB!$K:$K,MATCH(ROW(),State_Pol_Crosswalk_AEO40_CARB!$A:$A,0)),"")</f>
        <v>58.737607402511564</v>
      </c>
      <c r="Y16">
        <f>IF(INDEX(State_Pol_Crosswalk_AEO40_CARB!$H:$H,MATCH(ROW(),State_Pol_Crosswalk_AEO40_CARB!$A:$A,0))="Yes",INDEX(State_Pol_Crosswalk_AEO40_CARB!$K:$K,MATCH(ROW(),State_Pol_Crosswalk_AEO40_CARB!$A:$A,0)),"")</f>
        <v>58.737607402511564</v>
      </c>
      <c r="Z16">
        <f>IF(INDEX(State_Pol_Crosswalk_AEO40_CARB!$H:$H,MATCH(ROW(),State_Pol_Crosswalk_AEO40_CARB!$A:$A,0))="Yes",INDEX(State_Pol_Crosswalk_AEO40_CARB!$K:$K,MATCH(ROW(),State_Pol_Crosswalk_AEO40_CARB!$A:$A,0)),"")</f>
        <v>58.737607402511564</v>
      </c>
      <c r="AA16">
        <f>IF(INDEX(State_Pol_Crosswalk_AEO40_CARB!$H:$H,MATCH(ROW(),State_Pol_Crosswalk_AEO40_CARB!$A:$A,0))="Yes",INDEX(State_Pol_Crosswalk_AEO40_CARB!$K:$K,MATCH(ROW(),State_Pol_Crosswalk_AEO40_CARB!$A:$A,0)),"")</f>
        <v>58.737607402511564</v>
      </c>
      <c r="AB16">
        <f>IF(INDEX(State_Pol_Crosswalk_AEO40_CARB!$H:$H,MATCH(ROW(),State_Pol_Crosswalk_AEO40_CARB!$A:$A,0))="Yes",INDEX(State_Pol_Crosswalk_AEO40_CARB!$K:$K,MATCH(ROW(),State_Pol_Crosswalk_AEO40_CARB!$A:$A,0)),"")</f>
        <v>58.737607402511564</v>
      </c>
      <c r="AC16">
        <f>IF(INDEX(State_Pol_Crosswalk_AEO40_CARB!$H:$H,MATCH(ROW(),State_Pol_Crosswalk_AEO40_CARB!$A:$A,0))="Yes",INDEX(State_Pol_Crosswalk_AEO40_CARB!$K:$K,MATCH(ROW(),State_Pol_Crosswalk_AEO40_CARB!$A:$A,0)),"")</f>
        <v>58.737607402511564</v>
      </c>
      <c r="AD16">
        <f>IF(INDEX(State_Pol_Crosswalk_AEO40_CARB!$H:$H,MATCH(ROW(),State_Pol_Crosswalk_AEO40_CARB!$A:$A,0))="Yes",INDEX(State_Pol_Crosswalk_AEO40_CARB!$K:$K,MATCH(ROW(),State_Pol_Crosswalk_AEO40_CARB!$A:$A,0)),"")</f>
        <v>58.737607402511564</v>
      </c>
      <c r="AE16">
        <f>IF(INDEX(State_Pol_Crosswalk_AEO40_CARB!$H:$H,MATCH(ROW(),State_Pol_Crosswalk_AEO40_CARB!$A:$A,0))="Yes",INDEX(State_Pol_Crosswalk_AEO40_CARB!$K:$K,MATCH(ROW(),State_Pol_Crosswalk_AEO40_CARB!$A:$A,0)),"")</f>
        <v>58.737607402511564</v>
      </c>
    </row>
    <row r="17" spans="1:31">
      <c r="A17" t="str">
        <f>'AEO 2026 Table 40'!A17</f>
        <v>Electric-Gasoline Hybrid</v>
      </c>
      <c r="B17" t="str">
        <f>'AEO 2026 Table 40'!B17</f>
        <v>Light-Duty Fuel Economy: Alternative-Fuel Cars: Electric-Gasoline Hybrid: Alternative Electricity and Transportation</v>
      </c>
      <c r="C17" t="str">
        <f>'AEO 2026 Table 40'!C17</f>
        <v>AEO.2026.ELECTRNP.EFI_LDV_TRN_NLC_EGH_NA_NA_MPGGASEQ.A</v>
      </c>
      <c r="D17" t="str">
        <f>'AEO 2026 Table 40'!D17</f>
        <v>mpg gas equiv</v>
      </c>
      <c r="E17">
        <f>IF(INDEX(State_Pol_Crosswalk_AEO40_CARB!$H:$H,MATCH(ROW(),State_Pol_Crosswalk_AEO40_CARB!$A:$A,0))="Yes",INDEX(State_Pol_Crosswalk_AEO40_CARB!$K:$K,MATCH(ROW(),State_Pol_Crosswalk_AEO40_CARB!$A:$A,0)),"")</f>
        <v>58.737607402511564</v>
      </c>
      <c r="F17">
        <f>IF(INDEX(State_Pol_Crosswalk_AEO40_CARB!$H:$H,MATCH(ROW(),State_Pol_Crosswalk_AEO40_CARB!$A:$A,0))="Yes",INDEX(State_Pol_Crosswalk_AEO40_CARB!$K:$K,MATCH(ROW(),State_Pol_Crosswalk_AEO40_CARB!$A:$A,0)),"")</f>
        <v>58.737607402511564</v>
      </c>
      <c r="G17">
        <f>IF(INDEX(State_Pol_Crosswalk_AEO40_CARB!$H:$H,MATCH(ROW(),State_Pol_Crosswalk_AEO40_CARB!$A:$A,0))="Yes",INDEX(State_Pol_Crosswalk_AEO40_CARB!$K:$K,MATCH(ROW(),State_Pol_Crosswalk_AEO40_CARB!$A:$A,0)),"")</f>
        <v>58.737607402511564</v>
      </c>
      <c r="H17">
        <f>IF(INDEX(State_Pol_Crosswalk_AEO40_CARB!$H:$H,MATCH(ROW(),State_Pol_Crosswalk_AEO40_CARB!$A:$A,0))="Yes",INDEX(State_Pol_Crosswalk_AEO40_CARB!$K:$K,MATCH(ROW(),State_Pol_Crosswalk_AEO40_CARB!$A:$A,0)),"")</f>
        <v>58.737607402511564</v>
      </c>
      <c r="I17">
        <f>IF(INDEX(State_Pol_Crosswalk_AEO40_CARB!$H:$H,MATCH(ROW(),State_Pol_Crosswalk_AEO40_CARB!$A:$A,0))="Yes",INDEX(State_Pol_Crosswalk_AEO40_CARB!$K:$K,MATCH(ROW(),State_Pol_Crosswalk_AEO40_CARB!$A:$A,0)),"")</f>
        <v>58.737607402511564</v>
      </c>
      <c r="J17">
        <f>IF(INDEX(State_Pol_Crosswalk_AEO40_CARB!$H:$H,MATCH(ROW(),State_Pol_Crosswalk_AEO40_CARB!$A:$A,0))="Yes",INDEX(State_Pol_Crosswalk_AEO40_CARB!$K:$K,MATCH(ROW(),State_Pol_Crosswalk_AEO40_CARB!$A:$A,0)),"")</f>
        <v>58.737607402511564</v>
      </c>
      <c r="K17">
        <f>IF(INDEX(State_Pol_Crosswalk_AEO40_CARB!$H:$H,MATCH(ROW(),State_Pol_Crosswalk_AEO40_CARB!$A:$A,0))="Yes",INDEX(State_Pol_Crosswalk_AEO40_CARB!$K:$K,MATCH(ROW(),State_Pol_Crosswalk_AEO40_CARB!$A:$A,0)),"")</f>
        <v>58.737607402511564</v>
      </c>
      <c r="L17">
        <f>IF(INDEX(State_Pol_Crosswalk_AEO40_CARB!$H:$H,MATCH(ROW(),State_Pol_Crosswalk_AEO40_CARB!$A:$A,0))="Yes",INDEX(State_Pol_Crosswalk_AEO40_CARB!$K:$K,MATCH(ROW(),State_Pol_Crosswalk_AEO40_CARB!$A:$A,0)),"")</f>
        <v>58.737607402511564</v>
      </c>
      <c r="M17">
        <f>IF(INDEX(State_Pol_Crosswalk_AEO40_CARB!$H:$H,MATCH(ROW(),State_Pol_Crosswalk_AEO40_CARB!$A:$A,0))="Yes",INDEX(State_Pol_Crosswalk_AEO40_CARB!$K:$K,MATCH(ROW(),State_Pol_Crosswalk_AEO40_CARB!$A:$A,0)),"")</f>
        <v>58.737607402511564</v>
      </c>
      <c r="N17">
        <f>IF(INDEX(State_Pol_Crosswalk_AEO40_CARB!$H:$H,MATCH(ROW(),State_Pol_Crosswalk_AEO40_CARB!$A:$A,0))="Yes",INDEX(State_Pol_Crosswalk_AEO40_CARB!$K:$K,MATCH(ROW(),State_Pol_Crosswalk_AEO40_CARB!$A:$A,0)),"")</f>
        <v>58.737607402511564</v>
      </c>
      <c r="O17">
        <f>IF(INDEX(State_Pol_Crosswalk_AEO40_CARB!$H:$H,MATCH(ROW(),State_Pol_Crosswalk_AEO40_CARB!$A:$A,0))="Yes",INDEX(State_Pol_Crosswalk_AEO40_CARB!$K:$K,MATCH(ROW(),State_Pol_Crosswalk_AEO40_CARB!$A:$A,0)),"")</f>
        <v>58.737607402511564</v>
      </c>
      <c r="P17">
        <f>IF(INDEX(State_Pol_Crosswalk_AEO40_CARB!$H:$H,MATCH(ROW(),State_Pol_Crosswalk_AEO40_CARB!$A:$A,0))="Yes",INDEX(State_Pol_Crosswalk_AEO40_CARB!$K:$K,MATCH(ROW(),State_Pol_Crosswalk_AEO40_CARB!$A:$A,0)),"")</f>
        <v>58.737607402511564</v>
      </c>
      <c r="Q17">
        <f>IF(INDEX(State_Pol_Crosswalk_AEO40_CARB!$H:$H,MATCH(ROW(),State_Pol_Crosswalk_AEO40_CARB!$A:$A,0))="Yes",INDEX(State_Pol_Crosswalk_AEO40_CARB!$K:$K,MATCH(ROW(),State_Pol_Crosswalk_AEO40_CARB!$A:$A,0)),"")</f>
        <v>58.737607402511564</v>
      </c>
      <c r="R17">
        <f>IF(INDEX(State_Pol_Crosswalk_AEO40_CARB!$H:$H,MATCH(ROW(),State_Pol_Crosswalk_AEO40_CARB!$A:$A,0))="Yes",INDEX(State_Pol_Crosswalk_AEO40_CARB!$K:$K,MATCH(ROW(),State_Pol_Crosswalk_AEO40_CARB!$A:$A,0)),"")</f>
        <v>58.737607402511564</v>
      </c>
      <c r="S17">
        <f>IF(INDEX(State_Pol_Crosswalk_AEO40_CARB!$H:$H,MATCH(ROW(),State_Pol_Crosswalk_AEO40_CARB!$A:$A,0))="Yes",INDEX(State_Pol_Crosswalk_AEO40_CARB!$K:$K,MATCH(ROW(),State_Pol_Crosswalk_AEO40_CARB!$A:$A,0)),"")</f>
        <v>58.737607402511564</v>
      </c>
      <c r="T17">
        <f>IF(INDEX(State_Pol_Crosswalk_AEO40_CARB!$H:$H,MATCH(ROW(),State_Pol_Crosswalk_AEO40_CARB!$A:$A,0))="Yes",INDEX(State_Pol_Crosswalk_AEO40_CARB!$K:$K,MATCH(ROW(),State_Pol_Crosswalk_AEO40_CARB!$A:$A,0)),"")</f>
        <v>58.737607402511564</v>
      </c>
      <c r="U17">
        <f>IF(INDEX(State_Pol_Crosswalk_AEO40_CARB!$H:$H,MATCH(ROW(),State_Pol_Crosswalk_AEO40_CARB!$A:$A,0))="Yes",INDEX(State_Pol_Crosswalk_AEO40_CARB!$K:$K,MATCH(ROW(),State_Pol_Crosswalk_AEO40_CARB!$A:$A,0)),"")</f>
        <v>58.737607402511564</v>
      </c>
      <c r="V17">
        <f>IF(INDEX(State_Pol_Crosswalk_AEO40_CARB!$H:$H,MATCH(ROW(),State_Pol_Crosswalk_AEO40_CARB!$A:$A,0))="Yes",INDEX(State_Pol_Crosswalk_AEO40_CARB!$K:$K,MATCH(ROW(),State_Pol_Crosswalk_AEO40_CARB!$A:$A,0)),"")</f>
        <v>58.737607402511564</v>
      </c>
      <c r="W17">
        <f>IF(INDEX(State_Pol_Crosswalk_AEO40_CARB!$H:$H,MATCH(ROW(),State_Pol_Crosswalk_AEO40_CARB!$A:$A,0))="Yes",INDEX(State_Pol_Crosswalk_AEO40_CARB!$K:$K,MATCH(ROW(),State_Pol_Crosswalk_AEO40_CARB!$A:$A,0)),"")</f>
        <v>58.737607402511564</v>
      </c>
      <c r="X17">
        <f>IF(INDEX(State_Pol_Crosswalk_AEO40_CARB!$H:$H,MATCH(ROW(),State_Pol_Crosswalk_AEO40_CARB!$A:$A,0))="Yes",INDEX(State_Pol_Crosswalk_AEO40_CARB!$K:$K,MATCH(ROW(),State_Pol_Crosswalk_AEO40_CARB!$A:$A,0)),"")</f>
        <v>58.737607402511564</v>
      </c>
      <c r="Y17">
        <f>IF(INDEX(State_Pol_Crosswalk_AEO40_CARB!$H:$H,MATCH(ROW(),State_Pol_Crosswalk_AEO40_CARB!$A:$A,0))="Yes",INDEX(State_Pol_Crosswalk_AEO40_CARB!$K:$K,MATCH(ROW(),State_Pol_Crosswalk_AEO40_CARB!$A:$A,0)),"")</f>
        <v>58.737607402511564</v>
      </c>
      <c r="Z17">
        <f>IF(INDEX(State_Pol_Crosswalk_AEO40_CARB!$H:$H,MATCH(ROW(),State_Pol_Crosswalk_AEO40_CARB!$A:$A,0))="Yes",INDEX(State_Pol_Crosswalk_AEO40_CARB!$K:$K,MATCH(ROW(),State_Pol_Crosswalk_AEO40_CARB!$A:$A,0)),"")</f>
        <v>58.737607402511564</v>
      </c>
      <c r="AA17">
        <f>IF(INDEX(State_Pol_Crosswalk_AEO40_CARB!$H:$H,MATCH(ROW(),State_Pol_Crosswalk_AEO40_CARB!$A:$A,0))="Yes",INDEX(State_Pol_Crosswalk_AEO40_CARB!$K:$K,MATCH(ROW(),State_Pol_Crosswalk_AEO40_CARB!$A:$A,0)),"")</f>
        <v>58.737607402511564</v>
      </c>
      <c r="AB17">
        <f>IF(INDEX(State_Pol_Crosswalk_AEO40_CARB!$H:$H,MATCH(ROW(),State_Pol_Crosswalk_AEO40_CARB!$A:$A,0))="Yes",INDEX(State_Pol_Crosswalk_AEO40_CARB!$K:$K,MATCH(ROW(),State_Pol_Crosswalk_AEO40_CARB!$A:$A,0)),"")</f>
        <v>58.737607402511564</v>
      </c>
      <c r="AC17">
        <f>IF(INDEX(State_Pol_Crosswalk_AEO40_CARB!$H:$H,MATCH(ROW(),State_Pol_Crosswalk_AEO40_CARB!$A:$A,0))="Yes",INDEX(State_Pol_Crosswalk_AEO40_CARB!$K:$K,MATCH(ROW(),State_Pol_Crosswalk_AEO40_CARB!$A:$A,0)),"")</f>
        <v>58.737607402511564</v>
      </c>
      <c r="AD17">
        <f>IF(INDEX(State_Pol_Crosswalk_AEO40_CARB!$H:$H,MATCH(ROW(),State_Pol_Crosswalk_AEO40_CARB!$A:$A,0))="Yes",INDEX(State_Pol_Crosswalk_AEO40_CARB!$K:$K,MATCH(ROW(),State_Pol_Crosswalk_AEO40_CARB!$A:$A,0)),"")</f>
        <v>58.737607402511564</v>
      </c>
      <c r="AE17">
        <f>IF(INDEX(State_Pol_Crosswalk_AEO40_CARB!$H:$H,MATCH(ROW(),State_Pol_Crosswalk_AEO40_CARB!$A:$A,0))="Yes",INDEX(State_Pol_Crosswalk_AEO40_CARB!$K:$K,MATCH(ROW(),State_Pol_Crosswalk_AEO40_CARB!$A:$A,0)),"")</f>
        <v>58.737607402511564</v>
      </c>
    </row>
    <row r="18" spans="1:31">
      <c r="A18" t="str">
        <f>'AEO 2026 Table 40'!A18</f>
        <v>Natural Gas ICE</v>
      </c>
      <c r="B18" t="str">
        <f>'AEO 2026 Table 40'!B18</f>
        <v>Light-Duty Fuel Economy: Alternative-Fuel Cars: Natural Gas ICE: Alternative Electricity and Transportation</v>
      </c>
      <c r="C18" t="str">
        <f>'AEO 2026 Table 40'!C18</f>
        <v>AEO.2026.ELECTRNP.EFI_LDV_TRN_NLC_NGI_NA_NA_MPGGASEQ.A</v>
      </c>
      <c r="D18" t="str">
        <f>'AEO 2026 Table 40'!D18</f>
        <v>mpg gas equiv</v>
      </c>
      <c r="E18">
        <f>IF(INDEX(State_Pol_Crosswalk_AEO40_CARB!$H:$H,MATCH(ROW(),State_Pol_Crosswalk_AEO40_CARB!$A:$A,0))="Yes",INDEX(State_Pol_Crosswalk_AEO40_CARB!$K:$K,MATCH(ROW(),State_Pol_Crosswalk_AEO40_CARB!$A:$A,0)),"")</f>
        <v>58.737607402511564</v>
      </c>
      <c r="F18">
        <f>IF(INDEX(State_Pol_Crosswalk_AEO40_CARB!$H:$H,MATCH(ROW(),State_Pol_Crosswalk_AEO40_CARB!$A:$A,0))="Yes",INDEX(State_Pol_Crosswalk_AEO40_CARB!$K:$K,MATCH(ROW(),State_Pol_Crosswalk_AEO40_CARB!$A:$A,0)),"")</f>
        <v>58.737607402511564</v>
      </c>
      <c r="G18">
        <f>IF(INDEX(State_Pol_Crosswalk_AEO40_CARB!$H:$H,MATCH(ROW(),State_Pol_Crosswalk_AEO40_CARB!$A:$A,0))="Yes",INDEX(State_Pol_Crosswalk_AEO40_CARB!$K:$K,MATCH(ROW(),State_Pol_Crosswalk_AEO40_CARB!$A:$A,0)),"")</f>
        <v>58.737607402511564</v>
      </c>
      <c r="H18">
        <f>IF(INDEX(State_Pol_Crosswalk_AEO40_CARB!$H:$H,MATCH(ROW(),State_Pol_Crosswalk_AEO40_CARB!$A:$A,0))="Yes",INDEX(State_Pol_Crosswalk_AEO40_CARB!$K:$K,MATCH(ROW(),State_Pol_Crosswalk_AEO40_CARB!$A:$A,0)),"")</f>
        <v>58.737607402511564</v>
      </c>
      <c r="I18">
        <f>IF(INDEX(State_Pol_Crosswalk_AEO40_CARB!$H:$H,MATCH(ROW(),State_Pol_Crosswalk_AEO40_CARB!$A:$A,0))="Yes",INDEX(State_Pol_Crosswalk_AEO40_CARB!$K:$K,MATCH(ROW(),State_Pol_Crosswalk_AEO40_CARB!$A:$A,0)),"")</f>
        <v>58.737607402511564</v>
      </c>
      <c r="J18">
        <f>IF(INDEX(State_Pol_Crosswalk_AEO40_CARB!$H:$H,MATCH(ROW(),State_Pol_Crosswalk_AEO40_CARB!$A:$A,0))="Yes",INDEX(State_Pol_Crosswalk_AEO40_CARB!$K:$K,MATCH(ROW(),State_Pol_Crosswalk_AEO40_CARB!$A:$A,0)),"")</f>
        <v>58.737607402511564</v>
      </c>
      <c r="K18">
        <f>IF(INDEX(State_Pol_Crosswalk_AEO40_CARB!$H:$H,MATCH(ROW(),State_Pol_Crosswalk_AEO40_CARB!$A:$A,0))="Yes",INDEX(State_Pol_Crosswalk_AEO40_CARB!$K:$K,MATCH(ROW(),State_Pol_Crosswalk_AEO40_CARB!$A:$A,0)),"")</f>
        <v>58.737607402511564</v>
      </c>
      <c r="L18">
        <f>IF(INDEX(State_Pol_Crosswalk_AEO40_CARB!$H:$H,MATCH(ROW(),State_Pol_Crosswalk_AEO40_CARB!$A:$A,0))="Yes",INDEX(State_Pol_Crosswalk_AEO40_CARB!$K:$K,MATCH(ROW(),State_Pol_Crosswalk_AEO40_CARB!$A:$A,0)),"")</f>
        <v>58.737607402511564</v>
      </c>
      <c r="M18">
        <f>IF(INDEX(State_Pol_Crosswalk_AEO40_CARB!$H:$H,MATCH(ROW(),State_Pol_Crosswalk_AEO40_CARB!$A:$A,0))="Yes",INDEX(State_Pol_Crosswalk_AEO40_CARB!$K:$K,MATCH(ROW(),State_Pol_Crosswalk_AEO40_CARB!$A:$A,0)),"")</f>
        <v>58.737607402511564</v>
      </c>
      <c r="N18">
        <f>IF(INDEX(State_Pol_Crosswalk_AEO40_CARB!$H:$H,MATCH(ROW(),State_Pol_Crosswalk_AEO40_CARB!$A:$A,0))="Yes",INDEX(State_Pol_Crosswalk_AEO40_CARB!$K:$K,MATCH(ROW(),State_Pol_Crosswalk_AEO40_CARB!$A:$A,0)),"")</f>
        <v>58.737607402511564</v>
      </c>
      <c r="O18">
        <f>IF(INDEX(State_Pol_Crosswalk_AEO40_CARB!$H:$H,MATCH(ROW(),State_Pol_Crosswalk_AEO40_CARB!$A:$A,0))="Yes",INDEX(State_Pol_Crosswalk_AEO40_CARB!$K:$K,MATCH(ROW(),State_Pol_Crosswalk_AEO40_CARB!$A:$A,0)),"")</f>
        <v>58.737607402511564</v>
      </c>
      <c r="P18">
        <f>IF(INDEX(State_Pol_Crosswalk_AEO40_CARB!$H:$H,MATCH(ROW(),State_Pol_Crosswalk_AEO40_CARB!$A:$A,0))="Yes",INDEX(State_Pol_Crosswalk_AEO40_CARB!$K:$K,MATCH(ROW(),State_Pol_Crosswalk_AEO40_CARB!$A:$A,0)),"")</f>
        <v>58.737607402511564</v>
      </c>
      <c r="Q18">
        <f>IF(INDEX(State_Pol_Crosswalk_AEO40_CARB!$H:$H,MATCH(ROW(),State_Pol_Crosswalk_AEO40_CARB!$A:$A,0))="Yes",INDEX(State_Pol_Crosswalk_AEO40_CARB!$K:$K,MATCH(ROW(),State_Pol_Crosswalk_AEO40_CARB!$A:$A,0)),"")</f>
        <v>58.737607402511564</v>
      </c>
      <c r="R18">
        <f>IF(INDEX(State_Pol_Crosswalk_AEO40_CARB!$H:$H,MATCH(ROW(),State_Pol_Crosswalk_AEO40_CARB!$A:$A,0))="Yes",INDEX(State_Pol_Crosswalk_AEO40_CARB!$K:$K,MATCH(ROW(),State_Pol_Crosswalk_AEO40_CARB!$A:$A,0)),"")</f>
        <v>58.737607402511564</v>
      </c>
      <c r="S18">
        <f>IF(INDEX(State_Pol_Crosswalk_AEO40_CARB!$H:$H,MATCH(ROW(),State_Pol_Crosswalk_AEO40_CARB!$A:$A,0))="Yes",INDEX(State_Pol_Crosswalk_AEO40_CARB!$K:$K,MATCH(ROW(),State_Pol_Crosswalk_AEO40_CARB!$A:$A,0)),"")</f>
        <v>58.737607402511564</v>
      </c>
      <c r="T18">
        <f>IF(INDEX(State_Pol_Crosswalk_AEO40_CARB!$H:$H,MATCH(ROW(),State_Pol_Crosswalk_AEO40_CARB!$A:$A,0))="Yes",INDEX(State_Pol_Crosswalk_AEO40_CARB!$K:$K,MATCH(ROW(),State_Pol_Crosswalk_AEO40_CARB!$A:$A,0)),"")</f>
        <v>58.737607402511564</v>
      </c>
      <c r="U18">
        <f>IF(INDEX(State_Pol_Crosswalk_AEO40_CARB!$H:$H,MATCH(ROW(),State_Pol_Crosswalk_AEO40_CARB!$A:$A,0))="Yes",INDEX(State_Pol_Crosswalk_AEO40_CARB!$K:$K,MATCH(ROW(),State_Pol_Crosswalk_AEO40_CARB!$A:$A,0)),"")</f>
        <v>58.737607402511564</v>
      </c>
      <c r="V18">
        <f>IF(INDEX(State_Pol_Crosswalk_AEO40_CARB!$H:$H,MATCH(ROW(),State_Pol_Crosswalk_AEO40_CARB!$A:$A,0))="Yes",INDEX(State_Pol_Crosswalk_AEO40_CARB!$K:$K,MATCH(ROW(),State_Pol_Crosswalk_AEO40_CARB!$A:$A,0)),"")</f>
        <v>58.737607402511564</v>
      </c>
      <c r="W18">
        <f>IF(INDEX(State_Pol_Crosswalk_AEO40_CARB!$H:$H,MATCH(ROW(),State_Pol_Crosswalk_AEO40_CARB!$A:$A,0))="Yes",INDEX(State_Pol_Crosswalk_AEO40_CARB!$K:$K,MATCH(ROW(),State_Pol_Crosswalk_AEO40_CARB!$A:$A,0)),"")</f>
        <v>58.737607402511564</v>
      </c>
      <c r="X18">
        <f>IF(INDEX(State_Pol_Crosswalk_AEO40_CARB!$H:$H,MATCH(ROW(),State_Pol_Crosswalk_AEO40_CARB!$A:$A,0))="Yes",INDEX(State_Pol_Crosswalk_AEO40_CARB!$K:$K,MATCH(ROW(),State_Pol_Crosswalk_AEO40_CARB!$A:$A,0)),"")</f>
        <v>58.737607402511564</v>
      </c>
      <c r="Y18">
        <f>IF(INDEX(State_Pol_Crosswalk_AEO40_CARB!$H:$H,MATCH(ROW(),State_Pol_Crosswalk_AEO40_CARB!$A:$A,0))="Yes",INDEX(State_Pol_Crosswalk_AEO40_CARB!$K:$K,MATCH(ROW(),State_Pol_Crosswalk_AEO40_CARB!$A:$A,0)),"")</f>
        <v>58.737607402511564</v>
      </c>
      <c r="Z18">
        <f>IF(INDEX(State_Pol_Crosswalk_AEO40_CARB!$H:$H,MATCH(ROW(),State_Pol_Crosswalk_AEO40_CARB!$A:$A,0))="Yes",INDEX(State_Pol_Crosswalk_AEO40_CARB!$K:$K,MATCH(ROW(),State_Pol_Crosswalk_AEO40_CARB!$A:$A,0)),"")</f>
        <v>58.737607402511564</v>
      </c>
      <c r="AA18">
        <f>IF(INDEX(State_Pol_Crosswalk_AEO40_CARB!$H:$H,MATCH(ROW(),State_Pol_Crosswalk_AEO40_CARB!$A:$A,0))="Yes",INDEX(State_Pol_Crosswalk_AEO40_CARB!$K:$K,MATCH(ROW(),State_Pol_Crosswalk_AEO40_CARB!$A:$A,0)),"")</f>
        <v>58.737607402511564</v>
      </c>
      <c r="AB18">
        <f>IF(INDEX(State_Pol_Crosswalk_AEO40_CARB!$H:$H,MATCH(ROW(),State_Pol_Crosswalk_AEO40_CARB!$A:$A,0))="Yes",INDEX(State_Pol_Crosswalk_AEO40_CARB!$K:$K,MATCH(ROW(),State_Pol_Crosswalk_AEO40_CARB!$A:$A,0)),"")</f>
        <v>58.737607402511564</v>
      </c>
      <c r="AC18">
        <f>IF(INDEX(State_Pol_Crosswalk_AEO40_CARB!$H:$H,MATCH(ROW(),State_Pol_Crosswalk_AEO40_CARB!$A:$A,0))="Yes",INDEX(State_Pol_Crosswalk_AEO40_CARB!$K:$K,MATCH(ROW(),State_Pol_Crosswalk_AEO40_CARB!$A:$A,0)),"")</f>
        <v>58.737607402511564</v>
      </c>
      <c r="AD18">
        <f>IF(INDEX(State_Pol_Crosswalk_AEO40_CARB!$H:$H,MATCH(ROW(),State_Pol_Crosswalk_AEO40_CARB!$A:$A,0))="Yes",INDEX(State_Pol_Crosswalk_AEO40_CARB!$K:$K,MATCH(ROW(),State_Pol_Crosswalk_AEO40_CARB!$A:$A,0)),"")</f>
        <v>58.737607402511564</v>
      </c>
      <c r="AE18">
        <f>IF(INDEX(State_Pol_Crosswalk_AEO40_CARB!$H:$H,MATCH(ROW(),State_Pol_Crosswalk_AEO40_CARB!$A:$A,0))="Yes",INDEX(State_Pol_Crosswalk_AEO40_CARB!$K:$K,MATCH(ROW(),State_Pol_Crosswalk_AEO40_CARB!$A:$A,0)),"")</f>
        <v>58.737607402511564</v>
      </c>
    </row>
    <row r="19" spans="1:31">
      <c r="A19" t="str">
        <f>'AEO 2026 Table 40'!A19</f>
        <v>Natural Gas Bi-fuel</v>
      </c>
      <c r="B19" t="str">
        <f>'AEO 2026 Table 40'!B19</f>
        <v>Light-Duty Fuel Economy: Alternative-Fuel Cars: Natural Gas Bi-fuel: Alternative Electricity and Transportation</v>
      </c>
      <c r="C19" t="str">
        <f>'AEO 2026 Table 40'!C19</f>
        <v>AEO.2026.ELECTRNP.EFI_LDV_TRN_NLC_NBF_NA_NA_MPGGASEQ.A</v>
      </c>
      <c r="D19" t="str">
        <f>'AEO 2026 Table 40'!D19</f>
        <v>mpg gas equiv</v>
      </c>
      <c r="E19">
        <f>IF(INDEX(State_Pol_Crosswalk_AEO40_CARB!$H:$H,MATCH(ROW(),State_Pol_Crosswalk_AEO40_CARB!$A:$A,0))="Yes",INDEX(State_Pol_Crosswalk_AEO40_CARB!$K:$K,MATCH(ROW(),State_Pol_Crosswalk_AEO40_CARB!$A:$A,0)),"")</f>
        <v>58.737607402511564</v>
      </c>
      <c r="F19">
        <f>IF(INDEX(State_Pol_Crosswalk_AEO40_CARB!$H:$H,MATCH(ROW(),State_Pol_Crosswalk_AEO40_CARB!$A:$A,0))="Yes",INDEX(State_Pol_Crosswalk_AEO40_CARB!$K:$K,MATCH(ROW(),State_Pol_Crosswalk_AEO40_CARB!$A:$A,0)),"")</f>
        <v>58.737607402511564</v>
      </c>
      <c r="G19">
        <f>IF(INDEX(State_Pol_Crosswalk_AEO40_CARB!$H:$H,MATCH(ROW(),State_Pol_Crosswalk_AEO40_CARB!$A:$A,0))="Yes",INDEX(State_Pol_Crosswalk_AEO40_CARB!$K:$K,MATCH(ROW(),State_Pol_Crosswalk_AEO40_CARB!$A:$A,0)),"")</f>
        <v>58.737607402511564</v>
      </c>
      <c r="H19">
        <f>IF(INDEX(State_Pol_Crosswalk_AEO40_CARB!$H:$H,MATCH(ROW(),State_Pol_Crosswalk_AEO40_CARB!$A:$A,0))="Yes",INDEX(State_Pol_Crosswalk_AEO40_CARB!$K:$K,MATCH(ROW(),State_Pol_Crosswalk_AEO40_CARB!$A:$A,0)),"")</f>
        <v>58.737607402511564</v>
      </c>
      <c r="I19">
        <f>IF(INDEX(State_Pol_Crosswalk_AEO40_CARB!$H:$H,MATCH(ROW(),State_Pol_Crosswalk_AEO40_CARB!$A:$A,0))="Yes",INDEX(State_Pol_Crosswalk_AEO40_CARB!$K:$K,MATCH(ROW(),State_Pol_Crosswalk_AEO40_CARB!$A:$A,0)),"")</f>
        <v>58.737607402511564</v>
      </c>
      <c r="J19">
        <f>IF(INDEX(State_Pol_Crosswalk_AEO40_CARB!$H:$H,MATCH(ROW(),State_Pol_Crosswalk_AEO40_CARB!$A:$A,0))="Yes",INDEX(State_Pol_Crosswalk_AEO40_CARB!$K:$K,MATCH(ROW(),State_Pol_Crosswalk_AEO40_CARB!$A:$A,0)),"")</f>
        <v>58.737607402511564</v>
      </c>
      <c r="K19">
        <f>IF(INDEX(State_Pol_Crosswalk_AEO40_CARB!$H:$H,MATCH(ROW(),State_Pol_Crosswalk_AEO40_CARB!$A:$A,0))="Yes",INDEX(State_Pol_Crosswalk_AEO40_CARB!$K:$K,MATCH(ROW(),State_Pol_Crosswalk_AEO40_CARB!$A:$A,0)),"")</f>
        <v>58.737607402511564</v>
      </c>
      <c r="L19">
        <f>IF(INDEX(State_Pol_Crosswalk_AEO40_CARB!$H:$H,MATCH(ROW(),State_Pol_Crosswalk_AEO40_CARB!$A:$A,0))="Yes",INDEX(State_Pol_Crosswalk_AEO40_CARB!$K:$K,MATCH(ROW(),State_Pol_Crosswalk_AEO40_CARB!$A:$A,0)),"")</f>
        <v>58.737607402511564</v>
      </c>
      <c r="M19">
        <f>IF(INDEX(State_Pol_Crosswalk_AEO40_CARB!$H:$H,MATCH(ROW(),State_Pol_Crosswalk_AEO40_CARB!$A:$A,0))="Yes",INDEX(State_Pol_Crosswalk_AEO40_CARB!$K:$K,MATCH(ROW(),State_Pol_Crosswalk_AEO40_CARB!$A:$A,0)),"")</f>
        <v>58.737607402511564</v>
      </c>
      <c r="N19">
        <f>IF(INDEX(State_Pol_Crosswalk_AEO40_CARB!$H:$H,MATCH(ROW(),State_Pol_Crosswalk_AEO40_CARB!$A:$A,0))="Yes",INDEX(State_Pol_Crosswalk_AEO40_CARB!$K:$K,MATCH(ROW(),State_Pol_Crosswalk_AEO40_CARB!$A:$A,0)),"")</f>
        <v>58.737607402511564</v>
      </c>
      <c r="O19">
        <f>IF(INDEX(State_Pol_Crosswalk_AEO40_CARB!$H:$H,MATCH(ROW(),State_Pol_Crosswalk_AEO40_CARB!$A:$A,0))="Yes",INDEX(State_Pol_Crosswalk_AEO40_CARB!$K:$K,MATCH(ROW(),State_Pol_Crosswalk_AEO40_CARB!$A:$A,0)),"")</f>
        <v>58.737607402511564</v>
      </c>
      <c r="P19">
        <f>IF(INDEX(State_Pol_Crosswalk_AEO40_CARB!$H:$H,MATCH(ROW(),State_Pol_Crosswalk_AEO40_CARB!$A:$A,0))="Yes",INDEX(State_Pol_Crosswalk_AEO40_CARB!$K:$K,MATCH(ROW(),State_Pol_Crosswalk_AEO40_CARB!$A:$A,0)),"")</f>
        <v>58.737607402511564</v>
      </c>
      <c r="Q19">
        <f>IF(INDEX(State_Pol_Crosswalk_AEO40_CARB!$H:$H,MATCH(ROW(),State_Pol_Crosswalk_AEO40_CARB!$A:$A,0))="Yes",INDEX(State_Pol_Crosswalk_AEO40_CARB!$K:$K,MATCH(ROW(),State_Pol_Crosswalk_AEO40_CARB!$A:$A,0)),"")</f>
        <v>58.737607402511564</v>
      </c>
      <c r="R19">
        <f>IF(INDEX(State_Pol_Crosswalk_AEO40_CARB!$H:$H,MATCH(ROW(),State_Pol_Crosswalk_AEO40_CARB!$A:$A,0))="Yes",INDEX(State_Pol_Crosswalk_AEO40_CARB!$K:$K,MATCH(ROW(),State_Pol_Crosswalk_AEO40_CARB!$A:$A,0)),"")</f>
        <v>58.737607402511564</v>
      </c>
      <c r="S19">
        <f>IF(INDEX(State_Pol_Crosswalk_AEO40_CARB!$H:$H,MATCH(ROW(),State_Pol_Crosswalk_AEO40_CARB!$A:$A,0))="Yes",INDEX(State_Pol_Crosswalk_AEO40_CARB!$K:$K,MATCH(ROW(),State_Pol_Crosswalk_AEO40_CARB!$A:$A,0)),"")</f>
        <v>58.737607402511564</v>
      </c>
      <c r="T19">
        <f>IF(INDEX(State_Pol_Crosswalk_AEO40_CARB!$H:$H,MATCH(ROW(),State_Pol_Crosswalk_AEO40_CARB!$A:$A,0))="Yes",INDEX(State_Pol_Crosswalk_AEO40_CARB!$K:$K,MATCH(ROW(),State_Pol_Crosswalk_AEO40_CARB!$A:$A,0)),"")</f>
        <v>58.737607402511564</v>
      </c>
      <c r="U19">
        <f>IF(INDEX(State_Pol_Crosswalk_AEO40_CARB!$H:$H,MATCH(ROW(),State_Pol_Crosswalk_AEO40_CARB!$A:$A,0))="Yes",INDEX(State_Pol_Crosswalk_AEO40_CARB!$K:$K,MATCH(ROW(),State_Pol_Crosswalk_AEO40_CARB!$A:$A,0)),"")</f>
        <v>58.737607402511564</v>
      </c>
      <c r="V19">
        <f>IF(INDEX(State_Pol_Crosswalk_AEO40_CARB!$H:$H,MATCH(ROW(),State_Pol_Crosswalk_AEO40_CARB!$A:$A,0))="Yes",INDEX(State_Pol_Crosswalk_AEO40_CARB!$K:$K,MATCH(ROW(),State_Pol_Crosswalk_AEO40_CARB!$A:$A,0)),"")</f>
        <v>58.737607402511564</v>
      </c>
      <c r="W19">
        <f>IF(INDEX(State_Pol_Crosswalk_AEO40_CARB!$H:$H,MATCH(ROW(),State_Pol_Crosswalk_AEO40_CARB!$A:$A,0))="Yes",INDEX(State_Pol_Crosswalk_AEO40_CARB!$K:$K,MATCH(ROW(),State_Pol_Crosswalk_AEO40_CARB!$A:$A,0)),"")</f>
        <v>58.737607402511564</v>
      </c>
      <c r="X19">
        <f>IF(INDEX(State_Pol_Crosswalk_AEO40_CARB!$H:$H,MATCH(ROW(),State_Pol_Crosswalk_AEO40_CARB!$A:$A,0))="Yes",INDEX(State_Pol_Crosswalk_AEO40_CARB!$K:$K,MATCH(ROW(),State_Pol_Crosswalk_AEO40_CARB!$A:$A,0)),"")</f>
        <v>58.737607402511564</v>
      </c>
      <c r="Y19">
        <f>IF(INDEX(State_Pol_Crosswalk_AEO40_CARB!$H:$H,MATCH(ROW(),State_Pol_Crosswalk_AEO40_CARB!$A:$A,0))="Yes",INDEX(State_Pol_Crosswalk_AEO40_CARB!$K:$K,MATCH(ROW(),State_Pol_Crosswalk_AEO40_CARB!$A:$A,0)),"")</f>
        <v>58.737607402511564</v>
      </c>
      <c r="Z19">
        <f>IF(INDEX(State_Pol_Crosswalk_AEO40_CARB!$H:$H,MATCH(ROW(),State_Pol_Crosswalk_AEO40_CARB!$A:$A,0))="Yes",INDEX(State_Pol_Crosswalk_AEO40_CARB!$K:$K,MATCH(ROW(),State_Pol_Crosswalk_AEO40_CARB!$A:$A,0)),"")</f>
        <v>58.737607402511564</v>
      </c>
      <c r="AA19">
        <f>IF(INDEX(State_Pol_Crosswalk_AEO40_CARB!$H:$H,MATCH(ROW(),State_Pol_Crosswalk_AEO40_CARB!$A:$A,0))="Yes",INDEX(State_Pol_Crosswalk_AEO40_CARB!$K:$K,MATCH(ROW(),State_Pol_Crosswalk_AEO40_CARB!$A:$A,0)),"")</f>
        <v>58.737607402511564</v>
      </c>
      <c r="AB19">
        <f>IF(INDEX(State_Pol_Crosswalk_AEO40_CARB!$H:$H,MATCH(ROW(),State_Pol_Crosswalk_AEO40_CARB!$A:$A,0))="Yes",INDEX(State_Pol_Crosswalk_AEO40_CARB!$K:$K,MATCH(ROW(),State_Pol_Crosswalk_AEO40_CARB!$A:$A,0)),"")</f>
        <v>58.737607402511564</v>
      </c>
      <c r="AC19">
        <f>IF(INDEX(State_Pol_Crosswalk_AEO40_CARB!$H:$H,MATCH(ROW(),State_Pol_Crosswalk_AEO40_CARB!$A:$A,0))="Yes",INDEX(State_Pol_Crosswalk_AEO40_CARB!$K:$K,MATCH(ROW(),State_Pol_Crosswalk_AEO40_CARB!$A:$A,0)),"")</f>
        <v>58.737607402511564</v>
      </c>
      <c r="AD19">
        <f>IF(INDEX(State_Pol_Crosswalk_AEO40_CARB!$H:$H,MATCH(ROW(),State_Pol_Crosswalk_AEO40_CARB!$A:$A,0))="Yes",INDEX(State_Pol_Crosswalk_AEO40_CARB!$K:$K,MATCH(ROW(),State_Pol_Crosswalk_AEO40_CARB!$A:$A,0)),"")</f>
        <v>58.737607402511564</v>
      </c>
      <c r="AE19">
        <f>IF(INDEX(State_Pol_Crosswalk_AEO40_CARB!$H:$H,MATCH(ROW(),State_Pol_Crosswalk_AEO40_CARB!$A:$A,0))="Yes",INDEX(State_Pol_Crosswalk_AEO40_CARB!$K:$K,MATCH(ROW(),State_Pol_Crosswalk_AEO40_CARB!$A:$A,0)),"")</f>
        <v>58.737607402511564</v>
      </c>
    </row>
    <row r="20" spans="1:31">
      <c r="A20" t="str">
        <f>'AEO 2026 Table 40'!A20</f>
        <v>Propane ICE</v>
      </c>
      <c r="B20" t="str">
        <f>'AEO 2026 Table 40'!B20</f>
        <v>Light-Duty Fuel Economy: Alternative-Fuel Cars: Propane ICE: Alternative Electricity and Transportation</v>
      </c>
      <c r="C20" t="str">
        <f>'AEO 2026 Table 40'!C20</f>
        <v>AEO.2026.ELECTRNP.EFI_LDV_TRN_NLC_PROP_NA_NA_MPGGASEQ.A</v>
      </c>
      <c r="D20" t="str">
        <f>'AEO 2026 Table 40'!D20</f>
        <v>mpg gas equiv</v>
      </c>
      <c r="E20">
        <f>IF(INDEX(State_Pol_Crosswalk_AEO40_CARB!$H:$H,MATCH(ROW(),State_Pol_Crosswalk_AEO40_CARB!$A:$A,0))="Yes",INDEX(State_Pol_Crosswalk_AEO40_CARB!$K:$K,MATCH(ROW(),State_Pol_Crosswalk_AEO40_CARB!$A:$A,0)),"")</f>
        <v>58.737607402511564</v>
      </c>
      <c r="F20">
        <f>IF(INDEX(State_Pol_Crosswalk_AEO40_CARB!$H:$H,MATCH(ROW(),State_Pol_Crosswalk_AEO40_CARB!$A:$A,0))="Yes",INDEX(State_Pol_Crosswalk_AEO40_CARB!$K:$K,MATCH(ROW(),State_Pol_Crosswalk_AEO40_CARB!$A:$A,0)),"")</f>
        <v>58.737607402511564</v>
      </c>
      <c r="G20">
        <f>IF(INDEX(State_Pol_Crosswalk_AEO40_CARB!$H:$H,MATCH(ROW(),State_Pol_Crosswalk_AEO40_CARB!$A:$A,0))="Yes",INDEX(State_Pol_Crosswalk_AEO40_CARB!$K:$K,MATCH(ROW(),State_Pol_Crosswalk_AEO40_CARB!$A:$A,0)),"")</f>
        <v>58.737607402511564</v>
      </c>
      <c r="H20">
        <f>IF(INDEX(State_Pol_Crosswalk_AEO40_CARB!$H:$H,MATCH(ROW(),State_Pol_Crosswalk_AEO40_CARB!$A:$A,0))="Yes",INDEX(State_Pol_Crosswalk_AEO40_CARB!$K:$K,MATCH(ROW(),State_Pol_Crosswalk_AEO40_CARB!$A:$A,0)),"")</f>
        <v>58.737607402511564</v>
      </c>
      <c r="I20">
        <f>IF(INDEX(State_Pol_Crosswalk_AEO40_CARB!$H:$H,MATCH(ROW(),State_Pol_Crosswalk_AEO40_CARB!$A:$A,0))="Yes",INDEX(State_Pol_Crosswalk_AEO40_CARB!$K:$K,MATCH(ROW(),State_Pol_Crosswalk_AEO40_CARB!$A:$A,0)),"")</f>
        <v>58.737607402511564</v>
      </c>
      <c r="J20">
        <f>IF(INDEX(State_Pol_Crosswalk_AEO40_CARB!$H:$H,MATCH(ROW(),State_Pol_Crosswalk_AEO40_CARB!$A:$A,0))="Yes",INDEX(State_Pol_Crosswalk_AEO40_CARB!$K:$K,MATCH(ROW(),State_Pol_Crosswalk_AEO40_CARB!$A:$A,0)),"")</f>
        <v>58.737607402511564</v>
      </c>
      <c r="K20">
        <f>IF(INDEX(State_Pol_Crosswalk_AEO40_CARB!$H:$H,MATCH(ROW(),State_Pol_Crosswalk_AEO40_CARB!$A:$A,0))="Yes",INDEX(State_Pol_Crosswalk_AEO40_CARB!$K:$K,MATCH(ROW(),State_Pol_Crosswalk_AEO40_CARB!$A:$A,0)),"")</f>
        <v>58.737607402511564</v>
      </c>
      <c r="L20">
        <f>IF(INDEX(State_Pol_Crosswalk_AEO40_CARB!$H:$H,MATCH(ROW(),State_Pol_Crosswalk_AEO40_CARB!$A:$A,0))="Yes",INDEX(State_Pol_Crosswalk_AEO40_CARB!$K:$K,MATCH(ROW(),State_Pol_Crosswalk_AEO40_CARB!$A:$A,0)),"")</f>
        <v>58.737607402511564</v>
      </c>
      <c r="M20">
        <f>IF(INDEX(State_Pol_Crosswalk_AEO40_CARB!$H:$H,MATCH(ROW(),State_Pol_Crosswalk_AEO40_CARB!$A:$A,0))="Yes",INDEX(State_Pol_Crosswalk_AEO40_CARB!$K:$K,MATCH(ROW(),State_Pol_Crosswalk_AEO40_CARB!$A:$A,0)),"")</f>
        <v>58.737607402511564</v>
      </c>
      <c r="N20">
        <f>IF(INDEX(State_Pol_Crosswalk_AEO40_CARB!$H:$H,MATCH(ROW(),State_Pol_Crosswalk_AEO40_CARB!$A:$A,0))="Yes",INDEX(State_Pol_Crosswalk_AEO40_CARB!$K:$K,MATCH(ROW(),State_Pol_Crosswalk_AEO40_CARB!$A:$A,0)),"")</f>
        <v>58.737607402511564</v>
      </c>
      <c r="O20">
        <f>IF(INDEX(State_Pol_Crosswalk_AEO40_CARB!$H:$H,MATCH(ROW(),State_Pol_Crosswalk_AEO40_CARB!$A:$A,0))="Yes",INDEX(State_Pol_Crosswalk_AEO40_CARB!$K:$K,MATCH(ROW(),State_Pol_Crosswalk_AEO40_CARB!$A:$A,0)),"")</f>
        <v>58.737607402511564</v>
      </c>
      <c r="P20">
        <f>IF(INDEX(State_Pol_Crosswalk_AEO40_CARB!$H:$H,MATCH(ROW(),State_Pol_Crosswalk_AEO40_CARB!$A:$A,0))="Yes",INDEX(State_Pol_Crosswalk_AEO40_CARB!$K:$K,MATCH(ROW(),State_Pol_Crosswalk_AEO40_CARB!$A:$A,0)),"")</f>
        <v>58.737607402511564</v>
      </c>
      <c r="Q20">
        <f>IF(INDEX(State_Pol_Crosswalk_AEO40_CARB!$H:$H,MATCH(ROW(),State_Pol_Crosswalk_AEO40_CARB!$A:$A,0))="Yes",INDEX(State_Pol_Crosswalk_AEO40_CARB!$K:$K,MATCH(ROW(),State_Pol_Crosswalk_AEO40_CARB!$A:$A,0)),"")</f>
        <v>58.737607402511564</v>
      </c>
      <c r="R20">
        <f>IF(INDEX(State_Pol_Crosswalk_AEO40_CARB!$H:$H,MATCH(ROW(),State_Pol_Crosswalk_AEO40_CARB!$A:$A,0))="Yes",INDEX(State_Pol_Crosswalk_AEO40_CARB!$K:$K,MATCH(ROW(),State_Pol_Crosswalk_AEO40_CARB!$A:$A,0)),"")</f>
        <v>58.737607402511564</v>
      </c>
      <c r="S20">
        <f>IF(INDEX(State_Pol_Crosswalk_AEO40_CARB!$H:$H,MATCH(ROW(),State_Pol_Crosswalk_AEO40_CARB!$A:$A,0))="Yes",INDEX(State_Pol_Crosswalk_AEO40_CARB!$K:$K,MATCH(ROW(),State_Pol_Crosswalk_AEO40_CARB!$A:$A,0)),"")</f>
        <v>58.737607402511564</v>
      </c>
      <c r="T20">
        <f>IF(INDEX(State_Pol_Crosswalk_AEO40_CARB!$H:$H,MATCH(ROW(),State_Pol_Crosswalk_AEO40_CARB!$A:$A,0))="Yes",INDEX(State_Pol_Crosswalk_AEO40_CARB!$K:$K,MATCH(ROW(),State_Pol_Crosswalk_AEO40_CARB!$A:$A,0)),"")</f>
        <v>58.737607402511564</v>
      </c>
      <c r="U20">
        <f>IF(INDEX(State_Pol_Crosswalk_AEO40_CARB!$H:$H,MATCH(ROW(),State_Pol_Crosswalk_AEO40_CARB!$A:$A,0))="Yes",INDEX(State_Pol_Crosswalk_AEO40_CARB!$K:$K,MATCH(ROW(),State_Pol_Crosswalk_AEO40_CARB!$A:$A,0)),"")</f>
        <v>58.737607402511564</v>
      </c>
      <c r="V20">
        <f>IF(INDEX(State_Pol_Crosswalk_AEO40_CARB!$H:$H,MATCH(ROW(),State_Pol_Crosswalk_AEO40_CARB!$A:$A,0))="Yes",INDEX(State_Pol_Crosswalk_AEO40_CARB!$K:$K,MATCH(ROW(),State_Pol_Crosswalk_AEO40_CARB!$A:$A,0)),"")</f>
        <v>58.737607402511564</v>
      </c>
      <c r="W20">
        <f>IF(INDEX(State_Pol_Crosswalk_AEO40_CARB!$H:$H,MATCH(ROW(),State_Pol_Crosswalk_AEO40_CARB!$A:$A,0))="Yes",INDEX(State_Pol_Crosswalk_AEO40_CARB!$K:$K,MATCH(ROW(),State_Pol_Crosswalk_AEO40_CARB!$A:$A,0)),"")</f>
        <v>58.737607402511564</v>
      </c>
      <c r="X20">
        <f>IF(INDEX(State_Pol_Crosswalk_AEO40_CARB!$H:$H,MATCH(ROW(),State_Pol_Crosswalk_AEO40_CARB!$A:$A,0))="Yes",INDEX(State_Pol_Crosswalk_AEO40_CARB!$K:$K,MATCH(ROW(),State_Pol_Crosswalk_AEO40_CARB!$A:$A,0)),"")</f>
        <v>58.737607402511564</v>
      </c>
      <c r="Y20">
        <f>IF(INDEX(State_Pol_Crosswalk_AEO40_CARB!$H:$H,MATCH(ROW(),State_Pol_Crosswalk_AEO40_CARB!$A:$A,0))="Yes",INDEX(State_Pol_Crosswalk_AEO40_CARB!$K:$K,MATCH(ROW(),State_Pol_Crosswalk_AEO40_CARB!$A:$A,0)),"")</f>
        <v>58.737607402511564</v>
      </c>
      <c r="Z20">
        <f>IF(INDEX(State_Pol_Crosswalk_AEO40_CARB!$H:$H,MATCH(ROW(),State_Pol_Crosswalk_AEO40_CARB!$A:$A,0))="Yes",INDEX(State_Pol_Crosswalk_AEO40_CARB!$K:$K,MATCH(ROW(),State_Pol_Crosswalk_AEO40_CARB!$A:$A,0)),"")</f>
        <v>58.737607402511564</v>
      </c>
      <c r="AA20">
        <f>IF(INDEX(State_Pol_Crosswalk_AEO40_CARB!$H:$H,MATCH(ROW(),State_Pol_Crosswalk_AEO40_CARB!$A:$A,0))="Yes",INDEX(State_Pol_Crosswalk_AEO40_CARB!$K:$K,MATCH(ROW(),State_Pol_Crosswalk_AEO40_CARB!$A:$A,0)),"")</f>
        <v>58.737607402511564</v>
      </c>
      <c r="AB20">
        <f>IF(INDEX(State_Pol_Crosswalk_AEO40_CARB!$H:$H,MATCH(ROW(),State_Pol_Crosswalk_AEO40_CARB!$A:$A,0))="Yes",INDEX(State_Pol_Crosswalk_AEO40_CARB!$K:$K,MATCH(ROW(),State_Pol_Crosswalk_AEO40_CARB!$A:$A,0)),"")</f>
        <v>58.737607402511564</v>
      </c>
      <c r="AC20">
        <f>IF(INDEX(State_Pol_Crosswalk_AEO40_CARB!$H:$H,MATCH(ROW(),State_Pol_Crosswalk_AEO40_CARB!$A:$A,0))="Yes",INDEX(State_Pol_Crosswalk_AEO40_CARB!$K:$K,MATCH(ROW(),State_Pol_Crosswalk_AEO40_CARB!$A:$A,0)),"")</f>
        <v>58.737607402511564</v>
      </c>
      <c r="AD20">
        <f>IF(INDEX(State_Pol_Crosswalk_AEO40_CARB!$H:$H,MATCH(ROW(),State_Pol_Crosswalk_AEO40_CARB!$A:$A,0))="Yes",INDEX(State_Pol_Crosswalk_AEO40_CARB!$K:$K,MATCH(ROW(),State_Pol_Crosswalk_AEO40_CARB!$A:$A,0)),"")</f>
        <v>58.737607402511564</v>
      </c>
      <c r="AE20">
        <f>IF(INDEX(State_Pol_Crosswalk_AEO40_CARB!$H:$H,MATCH(ROW(),State_Pol_Crosswalk_AEO40_CARB!$A:$A,0))="Yes",INDEX(State_Pol_Crosswalk_AEO40_CARB!$K:$K,MATCH(ROW(),State_Pol_Crosswalk_AEO40_CARB!$A:$A,0)),"")</f>
        <v>58.737607402511564</v>
      </c>
    </row>
    <row r="21" spans="1:31">
      <c r="A21" t="str">
        <f>'AEO 2026 Table 40'!A21</f>
        <v>Propane Bi-fuel</v>
      </c>
      <c r="B21" t="str">
        <f>'AEO 2026 Table 40'!B21</f>
        <v>Light-Duty Fuel Economy: Alternative-Fuel Cars: Propane Bi-fuel: Alternative Electricity and Transportation</v>
      </c>
      <c r="C21" t="str">
        <f>'AEO 2026 Table 40'!C21</f>
        <v>AEO.2026.ELECTRNP.EFI_LDV_TRN_NLC_PBF_NA_NA_MPGGASEQ.A</v>
      </c>
      <c r="D21" t="str">
        <f>'AEO 2026 Table 40'!D21</f>
        <v>mpg gas equiv</v>
      </c>
      <c r="E21">
        <f>IF(INDEX(State_Pol_Crosswalk_AEO40_CARB!$H:$H,MATCH(ROW(),State_Pol_Crosswalk_AEO40_CARB!$A:$A,0))="Yes",INDEX(State_Pol_Crosswalk_AEO40_CARB!$K:$K,MATCH(ROW(),State_Pol_Crosswalk_AEO40_CARB!$A:$A,0)),"")</f>
        <v>58.737607402511564</v>
      </c>
      <c r="F21">
        <f>IF(INDEX(State_Pol_Crosswalk_AEO40_CARB!$H:$H,MATCH(ROW(),State_Pol_Crosswalk_AEO40_CARB!$A:$A,0))="Yes",INDEX(State_Pol_Crosswalk_AEO40_CARB!$K:$K,MATCH(ROW(),State_Pol_Crosswalk_AEO40_CARB!$A:$A,0)),"")</f>
        <v>58.737607402511564</v>
      </c>
      <c r="G21">
        <f>IF(INDEX(State_Pol_Crosswalk_AEO40_CARB!$H:$H,MATCH(ROW(),State_Pol_Crosswalk_AEO40_CARB!$A:$A,0))="Yes",INDEX(State_Pol_Crosswalk_AEO40_CARB!$K:$K,MATCH(ROW(),State_Pol_Crosswalk_AEO40_CARB!$A:$A,0)),"")</f>
        <v>58.737607402511564</v>
      </c>
      <c r="H21">
        <f>IF(INDEX(State_Pol_Crosswalk_AEO40_CARB!$H:$H,MATCH(ROW(),State_Pol_Crosswalk_AEO40_CARB!$A:$A,0))="Yes",INDEX(State_Pol_Crosswalk_AEO40_CARB!$K:$K,MATCH(ROW(),State_Pol_Crosswalk_AEO40_CARB!$A:$A,0)),"")</f>
        <v>58.737607402511564</v>
      </c>
      <c r="I21">
        <f>IF(INDEX(State_Pol_Crosswalk_AEO40_CARB!$H:$H,MATCH(ROW(),State_Pol_Crosswalk_AEO40_CARB!$A:$A,0))="Yes",INDEX(State_Pol_Crosswalk_AEO40_CARB!$K:$K,MATCH(ROW(),State_Pol_Crosswalk_AEO40_CARB!$A:$A,0)),"")</f>
        <v>58.737607402511564</v>
      </c>
      <c r="J21">
        <f>IF(INDEX(State_Pol_Crosswalk_AEO40_CARB!$H:$H,MATCH(ROW(),State_Pol_Crosswalk_AEO40_CARB!$A:$A,0))="Yes",INDEX(State_Pol_Crosswalk_AEO40_CARB!$K:$K,MATCH(ROW(),State_Pol_Crosswalk_AEO40_CARB!$A:$A,0)),"")</f>
        <v>58.737607402511564</v>
      </c>
      <c r="K21">
        <f>IF(INDEX(State_Pol_Crosswalk_AEO40_CARB!$H:$H,MATCH(ROW(),State_Pol_Crosswalk_AEO40_CARB!$A:$A,0))="Yes",INDEX(State_Pol_Crosswalk_AEO40_CARB!$K:$K,MATCH(ROW(),State_Pol_Crosswalk_AEO40_CARB!$A:$A,0)),"")</f>
        <v>58.737607402511564</v>
      </c>
      <c r="L21">
        <f>IF(INDEX(State_Pol_Crosswalk_AEO40_CARB!$H:$H,MATCH(ROW(),State_Pol_Crosswalk_AEO40_CARB!$A:$A,0))="Yes",INDEX(State_Pol_Crosswalk_AEO40_CARB!$K:$K,MATCH(ROW(),State_Pol_Crosswalk_AEO40_CARB!$A:$A,0)),"")</f>
        <v>58.737607402511564</v>
      </c>
      <c r="M21">
        <f>IF(INDEX(State_Pol_Crosswalk_AEO40_CARB!$H:$H,MATCH(ROW(),State_Pol_Crosswalk_AEO40_CARB!$A:$A,0))="Yes",INDEX(State_Pol_Crosswalk_AEO40_CARB!$K:$K,MATCH(ROW(),State_Pol_Crosswalk_AEO40_CARB!$A:$A,0)),"")</f>
        <v>58.737607402511564</v>
      </c>
      <c r="N21">
        <f>IF(INDEX(State_Pol_Crosswalk_AEO40_CARB!$H:$H,MATCH(ROW(),State_Pol_Crosswalk_AEO40_CARB!$A:$A,0))="Yes",INDEX(State_Pol_Crosswalk_AEO40_CARB!$K:$K,MATCH(ROW(),State_Pol_Crosswalk_AEO40_CARB!$A:$A,0)),"")</f>
        <v>58.737607402511564</v>
      </c>
      <c r="O21">
        <f>IF(INDEX(State_Pol_Crosswalk_AEO40_CARB!$H:$H,MATCH(ROW(),State_Pol_Crosswalk_AEO40_CARB!$A:$A,0))="Yes",INDEX(State_Pol_Crosswalk_AEO40_CARB!$K:$K,MATCH(ROW(),State_Pol_Crosswalk_AEO40_CARB!$A:$A,0)),"")</f>
        <v>58.737607402511564</v>
      </c>
      <c r="P21">
        <f>IF(INDEX(State_Pol_Crosswalk_AEO40_CARB!$H:$H,MATCH(ROW(),State_Pol_Crosswalk_AEO40_CARB!$A:$A,0))="Yes",INDEX(State_Pol_Crosswalk_AEO40_CARB!$K:$K,MATCH(ROW(),State_Pol_Crosswalk_AEO40_CARB!$A:$A,0)),"")</f>
        <v>58.737607402511564</v>
      </c>
      <c r="Q21">
        <f>IF(INDEX(State_Pol_Crosswalk_AEO40_CARB!$H:$H,MATCH(ROW(),State_Pol_Crosswalk_AEO40_CARB!$A:$A,0))="Yes",INDEX(State_Pol_Crosswalk_AEO40_CARB!$K:$K,MATCH(ROW(),State_Pol_Crosswalk_AEO40_CARB!$A:$A,0)),"")</f>
        <v>58.737607402511564</v>
      </c>
      <c r="R21">
        <f>IF(INDEX(State_Pol_Crosswalk_AEO40_CARB!$H:$H,MATCH(ROW(),State_Pol_Crosswalk_AEO40_CARB!$A:$A,0))="Yes",INDEX(State_Pol_Crosswalk_AEO40_CARB!$K:$K,MATCH(ROW(),State_Pol_Crosswalk_AEO40_CARB!$A:$A,0)),"")</f>
        <v>58.737607402511564</v>
      </c>
      <c r="S21">
        <f>IF(INDEX(State_Pol_Crosswalk_AEO40_CARB!$H:$H,MATCH(ROW(),State_Pol_Crosswalk_AEO40_CARB!$A:$A,0))="Yes",INDEX(State_Pol_Crosswalk_AEO40_CARB!$K:$K,MATCH(ROW(),State_Pol_Crosswalk_AEO40_CARB!$A:$A,0)),"")</f>
        <v>58.737607402511564</v>
      </c>
      <c r="T21">
        <f>IF(INDEX(State_Pol_Crosswalk_AEO40_CARB!$H:$H,MATCH(ROW(),State_Pol_Crosswalk_AEO40_CARB!$A:$A,0))="Yes",INDEX(State_Pol_Crosswalk_AEO40_CARB!$K:$K,MATCH(ROW(),State_Pol_Crosswalk_AEO40_CARB!$A:$A,0)),"")</f>
        <v>58.737607402511564</v>
      </c>
      <c r="U21">
        <f>IF(INDEX(State_Pol_Crosswalk_AEO40_CARB!$H:$H,MATCH(ROW(),State_Pol_Crosswalk_AEO40_CARB!$A:$A,0))="Yes",INDEX(State_Pol_Crosswalk_AEO40_CARB!$K:$K,MATCH(ROW(),State_Pol_Crosswalk_AEO40_CARB!$A:$A,0)),"")</f>
        <v>58.737607402511564</v>
      </c>
      <c r="V21">
        <f>IF(INDEX(State_Pol_Crosswalk_AEO40_CARB!$H:$H,MATCH(ROW(),State_Pol_Crosswalk_AEO40_CARB!$A:$A,0))="Yes",INDEX(State_Pol_Crosswalk_AEO40_CARB!$K:$K,MATCH(ROW(),State_Pol_Crosswalk_AEO40_CARB!$A:$A,0)),"")</f>
        <v>58.737607402511564</v>
      </c>
      <c r="W21">
        <f>IF(INDEX(State_Pol_Crosswalk_AEO40_CARB!$H:$H,MATCH(ROW(),State_Pol_Crosswalk_AEO40_CARB!$A:$A,0))="Yes",INDEX(State_Pol_Crosswalk_AEO40_CARB!$K:$K,MATCH(ROW(),State_Pol_Crosswalk_AEO40_CARB!$A:$A,0)),"")</f>
        <v>58.737607402511564</v>
      </c>
      <c r="X21">
        <f>IF(INDEX(State_Pol_Crosswalk_AEO40_CARB!$H:$H,MATCH(ROW(),State_Pol_Crosswalk_AEO40_CARB!$A:$A,0))="Yes",INDEX(State_Pol_Crosswalk_AEO40_CARB!$K:$K,MATCH(ROW(),State_Pol_Crosswalk_AEO40_CARB!$A:$A,0)),"")</f>
        <v>58.737607402511564</v>
      </c>
      <c r="Y21">
        <f>IF(INDEX(State_Pol_Crosswalk_AEO40_CARB!$H:$H,MATCH(ROW(),State_Pol_Crosswalk_AEO40_CARB!$A:$A,0))="Yes",INDEX(State_Pol_Crosswalk_AEO40_CARB!$K:$K,MATCH(ROW(),State_Pol_Crosswalk_AEO40_CARB!$A:$A,0)),"")</f>
        <v>58.737607402511564</v>
      </c>
      <c r="Z21">
        <f>IF(INDEX(State_Pol_Crosswalk_AEO40_CARB!$H:$H,MATCH(ROW(),State_Pol_Crosswalk_AEO40_CARB!$A:$A,0))="Yes",INDEX(State_Pol_Crosswalk_AEO40_CARB!$K:$K,MATCH(ROW(),State_Pol_Crosswalk_AEO40_CARB!$A:$A,0)),"")</f>
        <v>58.737607402511564</v>
      </c>
      <c r="AA21">
        <f>IF(INDEX(State_Pol_Crosswalk_AEO40_CARB!$H:$H,MATCH(ROW(),State_Pol_Crosswalk_AEO40_CARB!$A:$A,0))="Yes",INDEX(State_Pol_Crosswalk_AEO40_CARB!$K:$K,MATCH(ROW(),State_Pol_Crosswalk_AEO40_CARB!$A:$A,0)),"")</f>
        <v>58.737607402511564</v>
      </c>
      <c r="AB21">
        <f>IF(INDEX(State_Pol_Crosswalk_AEO40_CARB!$H:$H,MATCH(ROW(),State_Pol_Crosswalk_AEO40_CARB!$A:$A,0))="Yes",INDEX(State_Pol_Crosswalk_AEO40_CARB!$K:$K,MATCH(ROW(),State_Pol_Crosswalk_AEO40_CARB!$A:$A,0)),"")</f>
        <v>58.737607402511564</v>
      </c>
      <c r="AC21">
        <f>IF(INDEX(State_Pol_Crosswalk_AEO40_CARB!$H:$H,MATCH(ROW(),State_Pol_Crosswalk_AEO40_CARB!$A:$A,0))="Yes",INDEX(State_Pol_Crosswalk_AEO40_CARB!$K:$K,MATCH(ROW(),State_Pol_Crosswalk_AEO40_CARB!$A:$A,0)),"")</f>
        <v>58.737607402511564</v>
      </c>
      <c r="AD21">
        <f>IF(INDEX(State_Pol_Crosswalk_AEO40_CARB!$H:$H,MATCH(ROW(),State_Pol_Crosswalk_AEO40_CARB!$A:$A,0))="Yes",INDEX(State_Pol_Crosswalk_AEO40_CARB!$K:$K,MATCH(ROW(),State_Pol_Crosswalk_AEO40_CARB!$A:$A,0)),"")</f>
        <v>58.737607402511564</v>
      </c>
      <c r="AE21">
        <f>IF(INDEX(State_Pol_Crosswalk_AEO40_CARB!$H:$H,MATCH(ROW(),State_Pol_Crosswalk_AEO40_CARB!$A:$A,0))="Yes",INDEX(State_Pol_Crosswalk_AEO40_CARB!$K:$K,MATCH(ROW(),State_Pol_Crosswalk_AEO40_CARB!$A:$A,0)),"")</f>
        <v>58.737607402511564</v>
      </c>
    </row>
    <row r="22" spans="1:31">
      <c r="A22" t="str">
        <f>'AEO 2026 Table 40'!A22</f>
        <v>Fuel Cell Hydrogen</v>
      </c>
      <c r="B22" t="str">
        <f>'AEO 2026 Table 40'!B22</f>
        <v>Light-Duty Fuel Economy: Alternative-Fuel Cars: Fuel Cell Hydrogen: Alternative Electricity and Transportation</v>
      </c>
      <c r="C22" t="str">
        <f>'AEO 2026 Table 40'!C22</f>
        <v>AEO.2026.ELECTRNP.EFI_LDV_TRN_NLC_FCH_NA_NA_MPGGASEQ.A</v>
      </c>
      <c r="D22" t="str">
        <f>'AEO 2026 Table 40'!D22</f>
        <v>mpg gas equiv</v>
      </c>
      <c r="E22" t="str">
        <f>IF(INDEX(State_Pol_Crosswalk_AEO40_CARB!$H:$H,MATCH(ROW(),State_Pol_Crosswalk_AEO40_CARB!$A:$A,0))="Yes",INDEX(State_Pol_Crosswalk_AEO40_CARB!$K:$K,MATCH(ROW(),State_Pol_Crosswalk_AEO40_CARB!$A:$A,0)),"")</f>
        <v/>
      </c>
      <c r="F22" t="str">
        <f>IF(INDEX(State_Pol_Crosswalk_AEO40_CARB!$H:$H,MATCH(ROW(),State_Pol_Crosswalk_AEO40_CARB!$A:$A,0))="Yes",INDEX(State_Pol_Crosswalk_AEO40_CARB!$K:$K,MATCH(ROW(),State_Pol_Crosswalk_AEO40_CARB!$A:$A,0)),"")</f>
        <v/>
      </c>
      <c r="G22" t="str">
        <f>IF(INDEX(State_Pol_Crosswalk_AEO40_CARB!$H:$H,MATCH(ROW(),State_Pol_Crosswalk_AEO40_CARB!$A:$A,0))="Yes",INDEX(State_Pol_Crosswalk_AEO40_CARB!$K:$K,MATCH(ROW(),State_Pol_Crosswalk_AEO40_CARB!$A:$A,0)),"")</f>
        <v/>
      </c>
      <c r="H22" t="str">
        <f>IF(INDEX(State_Pol_Crosswalk_AEO40_CARB!$H:$H,MATCH(ROW(),State_Pol_Crosswalk_AEO40_CARB!$A:$A,0))="Yes",INDEX(State_Pol_Crosswalk_AEO40_CARB!$K:$K,MATCH(ROW(),State_Pol_Crosswalk_AEO40_CARB!$A:$A,0)),"")</f>
        <v/>
      </c>
      <c r="I22" t="str">
        <f>IF(INDEX(State_Pol_Crosswalk_AEO40_CARB!$H:$H,MATCH(ROW(),State_Pol_Crosswalk_AEO40_CARB!$A:$A,0))="Yes",INDEX(State_Pol_Crosswalk_AEO40_CARB!$K:$K,MATCH(ROW(),State_Pol_Crosswalk_AEO40_CARB!$A:$A,0)),"")</f>
        <v/>
      </c>
      <c r="J22" t="str">
        <f>IF(INDEX(State_Pol_Crosswalk_AEO40_CARB!$H:$H,MATCH(ROW(),State_Pol_Crosswalk_AEO40_CARB!$A:$A,0))="Yes",INDEX(State_Pol_Crosswalk_AEO40_CARB!$K:$K,MATCH(ROW(),State_Pol_Crosswalk_AEO40_CARB!$A:$A,0)),"")</f>
        <v/>
      </c>
      <c r="K22" t="str">
        <f>IF(INDEX(State_Pol_Crosswalk_AEO40_CARB!$H:$H,MATCH(ROW(),State_Pol_Crosswalk_AEO40_CARB!$A:$A,0))="Yes",INDEX(State_Pol_Crosswalk_AEO40_CARB!$K:$K,MATCH(ROW(),State_Pol_Crosswalk_AEO40_CARB!$A:$A,0)),"")</f>
        <v/>
      </c>
      <c r="L22" t="str">
        <f>IF(INDEX(State_Pol_Crosswalk_AEO40_CARB!$H:$H,MATCH(ROW(),State_Pol_Crosswalk_AEO40_CARB!$A:$A,0))="Yes",INDEX(State_Pol_Crosswalk_AEO40_CARB!$K:$K,MATCH(ROW(),State_Pol_Crosswalk_AEO40_CARB!$A:$A,0)),"")</f>
        <v/>
      </c>
      <c r="M22" t="str">
        <f>IF(INDEX(State_Pol_Crosswalk_AEO40_CARB!$H:$H,MATCH(ROW(),State_Pol_Crosswalk_AEO40_CARB!$A:$A,0))="Yes",INDEX(State_Pol_Crosswalk_AEO40_CARB!$K:$K,MATCH(ROW(),State_Pol_Crosswalk_AEO40_CARB!$A:$A,0)),"")</f>
        <v/>
      </c>
      <c r="N22" t="str">
        <f>IF(INDEX(State_Pol_Crosswalk_AEO40_CARB!$H:$H,MATCH(ROW(),State_Pol_Crosswalk_AEO40_CARB!$A:$A,0))="Yes",INDEX(State_Pol_Crosswalk_AEO40_CARB!$K:$K,MATCH(ROW(),State_Pol_Crosswalk_AEO40_CARB!$A:$A,0)),"")</f>
        <v/>
      </c>
      <c r="O22" t="str">
        <f>IF(INDEX(State_Pol_Crosswalk_AEO40_CARB!$H:$H,MATCH(ROW(),State_Pol_Crosswalk_AEO40_CARB!$A:$A,0))="Yes",INDEX(State_Pol_Crosswalk_AEO40_CARB!$K:$K,MATCH(ROW(),State_Pol_Crosswalk_AEO40_CARB!$A:$A,0)),"")</f>
        <v/>
      </c>
      <c r="P22" t="str">
        <f>IF(INDEX(State_Pol_Crosswalk_AEO40_CARB!$H:$H,MATCH(ROW(),State_Pol_Crosswalk_AEO40_CARB!$A:$A,0))="Yes",INDEX(State_Pol_Crosswalk_AEO40_CARB!$K:$K,MATCH(ROW(),State_Pol_Crosswalk_AEO40_CARB!$A:$A,0)),"")</f>
        <v/>
      </c>
      <c r="Q22" t="str">
        <f>IF(INDEX(State_Pol_Crosswalk_AEO40_CARB!$H:$H,MATCH(ROW(),State_Pol_Crosswalk_AEO40_CARB!$A:$A,0))="Yes",INDEX(State_Pol_Crosswalk_AEO40_CARB!$K:$K,MATCH(ROW(),State_Pol_Crosswalk_AEO40_CARB!$A:$A,0)),"")</f>
        <v/>
      </c>
      <c r="R22" t="str">
        <f>IF(INDEX(State_Pol_Crosswalk_AEO40_CARB!$H:$H,MATCH(ROW(),State_Pol_Crosswalk_AEO40_CARB!$A:$A,0))="Yes",INDEX(State_Pol_Crosswalk_AEO40_CARB!$K:$K,MATCH(ROW(),State_Pol_Crosswalk_AEO40_CARB!$A:$A,0)),"")</f>
        <v/>
      </c>
      <c r="S22" t="str">
        <f>IF(INDEX(State_Pol_Crosswalk_AEO40_CARB!$H:$H,MATCH(ROW(),State_Pol_Crosswalk_AEO40_CARB!$A:$A,0))="Yes",INDEX(State_Pol_Crosswalk_AEO40_CARB!$K:$K,MATCH(ROW(),State_Pol_Crosswalk_AEO40_CARB!$A:$A,0)),"")</f>
        <v/>
      </c>
      <c r="T22" t="str">
        <f>IF(INDEX(State_Pol_Crosswalk_AEO40_CARB!$H:$H,MATCH(ROW(),State_Pol_Crosswalk_AEO40_CARB!$A:$A,0))="Yes",INDEX(State_Pol_Crosswalk_AEO40_CARB!$K:$K,MATCH(ROW(),State_Pol_Crosswalk_AEO40_CARB!$A:$A,0)),"")</f>
        <v/>
      </c>
      <c r="U22" t="str">
        <f>IF(INDEX(State_Pol_Crosswalk_AEO40_CARB!$H:$H,MATCH(ROW(),State_Pol_Crosswalk_AEO40_CARB!$A:$A,0))="Yes",INDEX(State_Pol_Crosswalk_AEO40_CARB!$K:$K,MATCH(ROW(),State_Pol_Crosswalk_AEO40_CARB!$A:$A,0)),"")</f>
        <v/>
      </c>
      <c r="V22" t="str">
        <f>IF(INDEX(State_Pol_Crosswalk_AEO40_CARB!$H:$H,MATCH(ROW(),State_Pol_Crosswalk_AEO40_CARB!$A:$A,0))="Yes",INDEX(State_Pol_Crosswalk_AEO40_CARB!$K:$K,MATCH(ROW(),State_Pol_Crosswalk_AEO40_CARB!$A:$A,0)),"")</f>
        <v/>
      </c>
      <c r="W22" t="str">
        <f>IF(INDEX(State_Pol_Crosswalk_AEO40_CARB!$H:$H,MATCH(ROW(),State_Pol_Crosswalk_AEO40_CARB!$A:$A,0))="Yes",INDEX(State_Pol_Crosswalk_AEO40_CARB!$K:$K,MATCH(ROW(),State_Pol_Crosswalk_AEO40_CARB!$A:$A,0)),"")</f>
        <v/>
      </c>
      <c r="X22" t="str">
        <f>IF(INDEX(State_Pol_Crosswalk_AEO40_CARB!$H:$H,MATCH(ROW(),State_Pol_Crosswalk_AEO40_CARB!$A:$A,0))="Yes",INDEX(State_Pol_Crosswalk_AEO40_CARB!$K:$K,MATCH(ROW(),State_Pol_Crosswalk_AEO40_CARB!$A:$A,0)),"")</f>
        <v/>
      </c>
      <c r="Y22" t="str">
        <f>IF(INDEX(State_Pol_Crosswalk_AEO40_CARB!$H:$H,MATCH(ROW(),State_Pol_Crosswalk_AEO40_CARB!$A:$A,0))="Yes",INDEX(State_Pol_Crosswalk_AEO40_CARB!$K:$K,MATCH(ROW(),State_Pol_Crosswalk_AEO40_CARB!$A:$A,0)),"")</f>
        <v/>
      </c>
      <c r="Z22" t="str">
        <f>IF(INDEX(State_Pol_Crosswalk_AEO40_CARB!$H:$H,MATCH(ROW(),State_Pol_Crosswalk_AEO40_CARB!$A:$A,0))="Yes",INDEX(State_Pol_Crosswalk_AEO40_CARB!$K:$K,MATCH(ROW(),State_Pol_Crosswalk_AEO40_CARB!$A:$A,0)),"")</f>
        <v/>
      </c>
      <c r="AA22" t="str">
        <f>IF(INDEX(State_Pol_Crosswalk_AEO40_CARB!$H:$H,MATCH(ROW(),State_Pol_Crosswalk_AEO40_CARB!$A:$A,0))="Yes",INDEX(State_Pol_Crosswalk_AEO40_CARB!$K:$K,MATCH(ROW(),State_Pol_Crosswalk_AEO40_CARB!$A:$A,0)),"")</f>
        <v/>
      </c>
      <c r="AB22" t="str">
        <f>IF(INDEX(State_Pol_Crosswalk_AEO40_CARB!$H:$H,MATCH(ROW(),State_Pol_Crosswalk_AEO40_CARB!$A:$A,0))="Yes",INDEX(State_Pol_Crosswalk_AEO40_CARB!$K:$K,MATCH(ROW(),State_Pol_Crosswalk_AEO40_CARB!$A:$A,0)),"")</f>
        <v/>
      </c>
      <c r="AC22" t="str">
        <f>IF(INDEX(State_Pol_Crosswalk_AEO40_CARB!$H:$H,MATCH(ROW(),State_Pol_Crosswalk_AEO40_CARB!$A:$A,0))="Yes",INDEX(State_Pol_Crosswalk_AEO40_CARB!$K:$K,MATCH(ROW(),State_Pol_Crosswalk_AEO40_CARB!$A:$A,0)),"")</f>
        <v/>
      </c>
      <c r="AD22" t="str">
        <f>IF(INDEX(State_Pol_Crosswalk_AEO40_CARB!$H:$H,MATCH(ROW(),State_Pol_Crosswalk_AEO40_CARB!$A:$A,0))="Yes",INDEX(State_Pol_Crosswalk_AEO40_CARB!$K:$K,MATCH(ROW(),State_Pol_Crosswalk_AEO40_CARB!$A:$A,0)),"")</f>
        <v/>
      </c>
      <c r="AE22" t="str">
        <f>IF(INDEX(State_Pol_Crosswalk_AEO40_CARB!$H:$H,MATCH(ROW(),State_Pol_Crosswalk_AEO40_CARB!$A:$A,0))="Yes",INDEX(State_Pol_Crosswalk_AEO40_CARB!$K:$K,MATCH(ROW(),State_Pol_Crosswalk_AEO40_CARB!$A:$A,0)),"")</f>
        <v/>
      </c>
    </row>
    <row r="23" spans="1:31">
      <c r="A23" t="str">
        <f>'AEO 2026 Table 40'!A23</f>
        <v>Average New Cars Miles per Gallon</v>
      </c>
      <c r="B23" t="str">
        <f>'AEO 2026 Table 40'!B23</f>
        <v>Light-Duty Fuel Economy: Cars: Average New Car MPG: Alternative Electricity and Transportation</v>
      </c>
      <c r="C23" t="str">
        <f>'AEO 2026 Table 40'!C23</f>
        <v>AEO.2026.ELECTRNP.EFI_LDV_TRN_NLC_NA_NA_NA_MPGGASEQ.A</v>
      </c>
      <c r="D23" t="str">
        <f>'AEO 2026 Table 40'!D23</f>
        <v>mpg gas equiv</v>
      </c>
      <c r="E23" t="str">
        <f>IF(INDEX(State_Pol_Crosswalk_AEO40_CARB!$H:$H,MATCH(ROW(),State_Pol_Crosswalk_AEO40_CARB!$A:$A,0))="Yes",INDEX(State_Pol_Crosswalk_AEO40_CARB!$K:$K,MATCH(ROW(),State_Pol_Crosswalk_AEO40_CARB!$A:$A,0)),"")</f>
        <v/>
      </c>
      <c r="F23" t="str">
        <f>IF(INDEX(State_Pol_Crosswalk_AEO40_CARB!$H:$H,MATCH(ROW(),State_Pol_Crosswalk_AEO40_CARB!$A:$A,0))="Yes",INDEX(State_Pol_Crosswalk_AEO40_CARB!$K:$K,MATCH(ROW(),State_Pol_Crosswalk_AEO40_CARB!$A:$A,0)),"")</f>
        <v/>
      </c>
      <c r="G23" t="str">
        <f>IF(INDEX(State_Pol_Crosswalk_AEO40_CARB!$H:$H,MATCH(ROW(),State_Pol_Crosswalk_AEO40_CARB!$A:$A,0))="Yes",INDEX(State_Pol_Crosswalk_AEO40_CARB!$K:$K,MATCH(ROW(),State_Pol_Crosswalk_AEO40_CARB!$A:$A,0)),"")</f>
        <v/>
      </c>
      <c r="H23" t="str">
        <f>IF(INDEX(State_Pol_Crosswalk_AEO40_CARB!$H:$H,MATCH(ROW(),State_Pol_Crosswalk_AEO40_CARB!$A:$A,0))="Yes",INDEX(State_Pol_Crosswalk_AEO40_CARB!$K:$K,MATCH(ROW(),State_Pol_Crosswalk_AEO40_CARB!$A:$A,0)),"")</f>
        <v/>
      </c>
      <c r="I23" t="str">
        <f>IF(INDEX(State_Pol_Crosswalk_AEO40_CARB!$H:$H,MATCH(ROW(),State_Pol_Crosswalk_AEO40_CARB!$A:$A,0))="Yes",INDEX(State_Pol_Crosswalk_AEO40_CARB!$K:$K,MATCH(ROW(),State_Pol_Crosswalk_AEO40_CARB!$A:$A,0)),"")</f>
        <v/>
      </c>
      <c r="J23" t="str">
        <f>IF(INDEX(State_Pol_Crosswalk_AEO40_CARB!$H:$H,MATCH(ROW(),State_Pol_Crosswalk_AEO40_CARB!$A:$A,0))="Yes",INDEX(State_Pol_Crosswalk_AEO40_CARB!$K:$K,MATCH(ROW(),State_Pol_Crosswalk_AEO40_CARB!$A:$A,0)),"")</f>
        <v/>
      </c>
      <c r="K23" t="str">
        <f>IF(INDEX(State_Pol_Crosswalk_AEO40_CARB!$H:$H,MATCH(ROW(),State_Pol_Crosswalk_AEO40_CARB!$A:$A,0))="Yes",INDEX(State_Pol_Crosswalk_AEO40_CARB!$K:$K,MATCH(ROW(),State_Pol_Crosswalk_AEO40_CARB!$A:$A,0)),"")</f>
        <v/>
      </c>
      <c r="L23" t="str">
        <f>IF(INDEX(State_Pol_Crosswalk_AEO40_CARB!$H:$H,MATCH(ROW(),State_Pol_Crosswalk_AEO40_CARB!$A:$A,0))="Yes",INDEX(State_Pol_Crosswalk_AEO40_CARB!$K:$K,MATCH(ROW(),State_Pol_Crosswalk_AEO40_CARB!$A:$A,0)),"")</f>
        <v/>
      </c>
      <c r="M23" t="str">
        <f>IF(INDEX(State_Pol_Crosswalk_AEO40_CARB!$H:$H,MATCH(ROW(),State_Pol_Crosswalk_AEO40_CARB!$A:$A,0))="Yes",INDEX(State_Pol_Crosswalk_AEO40_CARB!$K:$K,MATCH(ROW(),State_Pol_Crosswalk_AEO40_CARB!$A:$A,0)),"")</f>
        <v/>
      </c>
      <c r="N23" t="str">
        <f>IF(INDEX(State_Pol_Crosswalk_AEO40_CARB!$H:$H,MATCH(ROW(),State_Pol_Crosswalk_AEO40_CARB!$A:$A,0))="Yes",INDEX(State_Pol_Crosswalk_AEO40_CARB!$K:$K,MATCH(ROW(),State_Pol_Crosswalk_AEO40_CARB!$A:$A,0)),"")</f>
        <v/>
      </c>
      <c r="O23" t="str">
        <f>IF(INDEX(State_Pol_Crosswalk_AEO40_CARB!$H:$H,MATCH(ROW(),State_Pol_Crosswalk_AEO40_CARB!$A:$A,0))="Yes",INDEX(State_Pol_Crosswalk_AEO40_CARB!$K:$K,MATCH(ROW(),State_Pol_Crosswalk_AEO40_CARB!$A:$A,0)),"")</f>
        <v/>
      </c>
      <c r="P23" t="str">
        <f>IF(INDEX(State_Pol_Crosswalk_AEO40_CARB!$H:$H,MATCH(ROW(),State_Pol_Crosswalk_AEO40_CARB!$A:$A,0))="Yes",INDEX(State_Pol_Crosswalk_AEO40_CARB!$K:$K,MATCH(ROW(),State_Pol_Crosswalk_AEO40_CARB!$A:$A,0)),"")</f>
        <v/>
      </c>
      <c r="Q23" t="str">
        <f>IF(INDEX(State_Pol_Crosswalk_AEO40_CARB!$H:$H,MATCH(ROW(),State_Pol_Crosswalk_AEO40_CARB!$A:$A,0))="Yes",INDEX(State_Pol_Crosswalk_AEO40_CARB!$K:$K,MATCH(ROW(),State_Pol_Crosswalk_AEO40_CARB!$A:$A,0)),"")</f>
        <v/>
      </c>
      <c r="R23" t="str">
        <f>IF(INDEX(State_Pol_Crosswalk_AEO40_CARB!$H:$H,MATCH(ROW(),State_Pol_Crosswalk_AEO40_CARB!$A:$A,0))="Yes",INDEX(State_Pol_Crosswalk_AEO40_CARB!$K:$K,MATCH(ROW(),State_Pol_Crosswalk_AEO40_CARB!$A:$A,0)),"")</f>
        <v/>
      </c>
      <c r="S23" t="str">
        <f>IF(INDEX(State_Pol_Crosswalk_AEO40_CARB!$H:$H,MATCH(ROW(),State_Pol_Crosswalk_AEO40_CARB!$A:$A,0))="Yes",INDEX(State_Pol_Crosswalk_AEO40_CARB!$K:$K,MATCH(ROW(),State_Pol_Crosswalk_AEO40_CARB!$A:$A,0)),"")</f>
        <v/>
      </c>
      <c r="T23" t="str">
        <f>IF(INDEX(State_Pol_Crosswalk_AEO40_CARB!$H:$H,MATCH(ROW(),State_Pol_Crosswalk_AEO40_CARB!$A:$A,0))="Yes",INDEX(State_Pol_Crosswalk_AEO40_CARB!$K:$K,MATCH(ROW(),State_Pol_Crosswalk_AEO40_CARB!$A:$A,0)),"")</f>
        <v/>
      </c>
      <c r="U23" t="str">
        <f>IF(INDEX(State_Pol_Crosswalk_AEO40_CARB!$H:$H,MATCH(ROW(),State_Pol_Crosswalk_AEO40_CARB!$A:$A,0))="Yes",INDEX(State_Pol_Crosswalk_AEO40_CARB!$K:$K,MATCH(ROW(),State_Pol_Crosswalk_AEO40_CARB!$A:$A,0)),"")</f>
        <v/>
      </c>
      <c r="V23" t="str">
        <f>IF(INDEX(State_Pol_Crosswalk_AEO40_CARB!$H:$H,MATCH(ROW(),State_Pol_Crosswalk_AEO40_CARB!$A:$A,0))="Yes",INDEX(State_Pol_Crosswalk_AEO40_CARB!$K:$K,MATCH(ROW(),State_Pol_Crosswalk_AEO40_CARB!$A:$A,0)),"")</f>
        <v/>
      </c>
      <c r="W23" t="str">
        <f>IF(INDEX(State_Pol_Crosswalk_AEO40_CARB!$H:$H,MATCH(ROW(),State_Pol_Crosswalk_AEO40_CARB!$A:$A,0))="Yes",INDEX(State_Pol_Crosswalk_AEO40_CARB!$K:$K,MATCH(ROW(),State_Pol_Crosswalk_AEO40_CARB!$A:$A,0)),"")</f>
        <v/>
      </c>
      <c r="X23" t="str">
        <f>IF(INDEX(State_Pol_Crosswalk_AEO40_CARB!$H:$H,MATCH(ROW(),State_Pol_Crosswalk_AEO40_CARB!$A:$A,0))="Yes",INDEX(State_Pol_Crosswalk_AEO40_CARB!$K:$K,MATCH(ROW(),State_Pol_Crosswalk_AEO40_CARB!$A:$A,0)),"")</f>
        <v/>
      </c>
      <c r="Y23" t="str">
        <f>IF(INDEX(State_Pol_Crosswalk_AEO40_CARB!$H:$H,MATCH(ROW(),State_Pol_Crosswalk_AEO40_CARB!$A:$A,0))="Yes",INDEX(State_Pol_Crosswalk_AEO40_CARB!$K:$K,MATCH(ROW(),State_Pol_Crosswalk_AEO40_CARB!$A:$A,0)),"")</f>
        <v/>
      </c>
      <c r="Z23" t="str">
        <f>IF(INDEX(State_Pol_Crosswalk_AEO40_CARB!$H:$H,MATCH(ROW(),State_Pol_Crosswalk_AEO40_CARB!$A:$A,0))="Yes",INDEX(State_Pol_Crosswalk_AEO40_CARB!$K:$K,MATCH(ROW(),State_Pol_Crosswalk_AEO40_CARB!$A:$A,0)),"")</f>
        <v/>
      </c>
      <c r="AA23" t="str">
        <f>IF(INDEX(State_Pol_Crosswalk_AEO40_CARB!$H:$H,MATCH(ROW(),State_Pol_Crosswalk_AEO40_CARB!$A:$A,0))="Yes",INDEX(State_Pol_Crosswalk_AEO40_CARB!$K:$K,MATCH(ROW(),State_Pol_Crosswalk_AEO40_CARB!$A:$A,0)),"")</f>
        <v/>
      </c>
      <c r="AB23" t="str">
        <f>IF(INDEX(State_Pol_Crosswalk_AEO40_CARB!$H:$H,MATCH(ROW(),State_Pol_Crosswalk_AEO40_CARB!$A:$A,0))="Yes",INDEX(State_Pol_Crosswalk_AEO40_CARB!$K:$K,MATCH(ROW(),State_Pol_Crosswalk_AEO40_CARB!$A:$A,0)),"")</f>
        <v/>
      </c>
      <c r="AC23" t="str">
        <f>IF(INDEX(State_Pol_Crosswalk_AEO40_CARB!$H:$H,MATCH(ROW(),State_Pol_Crosswalk_AEO40_CARB!$A:$A,0))="Yes",INDEX(State_Pol_Crosswalk_AEO40_CARB!$K:$K,MATCH(ROW(),State_Pol_Crosswalk_AEO40_CARB!$A:$A,0)),"")</f>
        <v/>
      </c>
      <c r="AD23" t="str">
        <f>IF(INDEX(State_Pol_Crosswalk_AEO40_CARB!$H:$H,MATCH(ROW(),State_Pol_Crosswalk_AEO40_CARB!$A:$A,0))="Yes",INDEX(State_Pol_Crosswalk_AEO40_CARB!$K:$K,MATCH(ROW(),State_Pol_Crosswalk_AEO40_CARB!$A:$A,0)),"")</f>
        <v/>
      </c>
      <c r="AE23" t="str">
        <f>IF(INDEX(State_Pol_Crosswalk_AEO40_CARB!$H:$H,MATCH(ROW(),State_Pol_Crosswalk_AEO40_CARB!$A:$A,0))="Yes",INDEX(State_Pol_Crosswalk_AEO40_CARB!$K:$K,MATCH(ROW(),State_Pol_Crosswalk_AEO40_CARB!$A:$A,0)),"")</f>
        <v/>
      </c>
    </row>
    <row r="24" spans="1:31">
      <c r="A24" t="str">
        <f>'AEO 2026 Table 40'!A24</f>
        <v>New Light Truck Miles per Gallon</v>
      </c>
      <c r="B24">
        <f>'AEO 2026 Table 40'!B24</f>
        <v>0</v>
      </c>
      <c r="C24">
        <f>'AEO 2026 Table 40'!C24</f>
        <v>0</v>
      </c>
      <c r="D24">
        <f>'AEO 2026 Table 40'!D24</f>
        <v>0</v>
      </c>
      <c r="E24" t="str">
        <f>IF(INDEX(State_Pol_Crosswalk_AEO40_CARB!$H:$H,MATCH(ROW(),State_Pol_Crosswalk_AEO40_CARB!$A:$A,0))="Yes",INDEX(State_Pol_Crosswalk_AEO40_CARB!$K:$K,MATCH(ROW(),State_Pol_Crosswalk_AEO40_CARB!$A:$A,0)),"")</f>
        <v/>
      </c>
      <c r="F24" t="str">
        <f>IF(INDEX(State_Pol_Crosswalk_AEO40_CARB!$H:$H,MATCH(ROW(),State_Pol_Crosswalk_AEO40_CARB!$A:$A,0))="Yes",INDEX(State_Pol_Crosswalk_AEO40_CARB!$K:$K,MATCH(ROW(),State_Pol_Crosswalk_AEO40_CARB!$A:$A,0)),"")</f>
        <v/>
      </c>
      <c r="G24" t="str">
        <f>IF(INDEX(State_Pol_Crosswalk_AEO40_CARB!$H:$H,MATCH(ROW(),State_Pol_Crosswalk_AEO40_CARB!$A:$A,0))="Yes",INDEX(State_Pol_Crosswalk_AEO40_CARB!$K:$K,MATCH(ROW(),State_Pol_Crosswalk_AEO40_CARB!$A:$A,0)),"")</f>
        <v/>
      </c>
      <c r="H24" t="str">
        <f>IF(INDEX(State_Pol_Crosswalk_AEO40_CARB!$H:$H,MATCH(ROW(),State_Pol_Crosswalk_AEO40_CARB!$A:$A,0))="Yes",INDEX(State_Pol_Crosswalk_AEO40_CARB!$K:$K,MATCH(ROW(),State_Pol_Crosswalk_AEO40_CARB!$A:$A,0)),"")</f>
        <v/>
      </c>
      <c r="I24" t="str">
        <f>IF(INDEX(State_Pol_Crosswalk_AEO40_CARB!$H:$H,MATCH(ROW(),State_Pol_Crosswalk_AEO40_CARB!$A:$A,0))="Yes",INDEX(State_Pol_Crosswalk_AEO40_CARB!$K:$K,MATCH(ROW(),State_Pol_Crosswalk_AEO40_CARB!$A:$A,0)),"")</f>
        <v/>
      </c>
      <c r="J24" t="str">
        <f>IF(INDEX(State_Pol_Crosswalk_AEO40_CARB!$H:$H,MATCH(ROW(),State_Pol_Crosswalk_AEO40_CARB!$A:$A,0))="Yes",INDEX(State_Pol_Crosswalk_AEO40_CARB!$K:$K,MATCH(ROW(),State_Pol_Crosswalk_AEO40_CARB!$A:$A,0)),"")</f>
        <v/>
      </c>
      <c r="K24" t="str">
        <f>IF(INDEX(State_Pol_Crosswalk_AEO40_CARB!$H:$H,MATCH(ROW(),State_Pol_Crosswalk_AEO40_CARB!$A:$A,0))="Yes",INDEX(State_Pol_Crosswalk_AEO40_CARB!$K:$K,MATCH(ROW(),State_Pol_Crosswalk_AEO40_CARB!$A:$A,0)),"")</f>
        <v/>
      </c>
      <c r="L24" t="str">
        <f>IF(INDEX(State_Pol_Crosswalk_AEO40_CARB!$H:$H,MATCH(ROW(),State_Pol_Crosswalk_AEO40_CARB!$A:$A,0))="Yes",INDEX(State_Pol_Crosswalk_AEO40_CARB!$K:$K,MATCH(ROW(),State_Pol_Crosswalk_AEO40_CARB!$A:$A,0)),"")</f>
        <v/>
      </c>
      <c r="M24" t="str">
        <f>IF(INDEX(State_Pol_Crosswalk_AEO40_CARB!$H:$H,MATCH(ROW(),State_Pol_Crosswalk_AEO40_CARB!$A:$A,0))="Yes",INDEX(State_Pol_Crosswalk_AEO40_CARB!$K:$K,MATCH(ROW(),State_Pol_Crosswalk_AEO40_CARB!$A:$A,0)),"")</f>
        <v/>
      </c>
      <c r="N24" t="str">
        <f>IF(INDEX(State_Pol_Crosswalk_AEO40_CARB!$H:$H,MATCH(ROW(),State_Pol_Crosswalk_AEO40_CARB!$A:$A,0))="Yes",INDEX(State_Pol_Crosswalk_AEO40_CARB!$K:$K,MATCH(ROW(),State_Pol_Crosswalk_AEO40_CARB!$A:$A,0)),"")</f>
        <v/>
      </c>
      <c r="O24" t="str">
        <f>IF(INDEX(State_Pol_Crosswalk_AEO40_CARB!$H:$H,MATCH(ROW(),State_Pol_Crosswalk_AEO40_CARB!$A:$A,0))="Yes",INDEX(State_Pol_Crosswalk_AEO40_CARB!$K:$K,MATCH(ROW(),State_Pol_Crosswalk_AEO40_CARB!$A:$A,0)),"")</f>
        <v/>
      </c>
      <c r="P24" t="str">
        <f>IF(INDEX(State_Pol_Crosswalk_AEO40_CARB!$H:$H,MATCH(ROW(),State_Pol_Crosswalk_AEO40_CARB!$A:$A,0))="Yes",INDEX(State_Pol_Crosswalk_AEO40_CARB!$K:$K,MATCH(ROW(),State_Pol_Crosswalk_AEO40_CARB!$A:$A,0)),"")</f>
        <v/>
      </c>
      <c r="Q24" t="str">
        <f>IF(INDEX(State_Pol_Crosswalk_AEO40_CARB!$H:$H,MATCH(ROW(),State_Pol_Crosswalk_AEO40_CARB!$A:$A,0))="Yes",INDEX(State_Pol_Crosswalk_AEO40_CARB!$K:$K,MATCH(ROW(),State_Pol_Crosswalk_AEO40_CARB!$A:$A,0)),"")</f>
        <v/>
      </c>
      <c r="R24" t="str">
        <f>IF(INDEX(State_Pol_Crosswalk_AEO40_CARB!$H:$H,MATCH(ROW(),State_Pol_Crosswalk_AEO40_CARB!$A:$A,0))="Yes",INDEX(State_Pol_Crosswalk_AEO40_CARB!$K:$K,MATCH(ROW(),State_Pol_Crosswalk_AEO40_CARB!$A:$A,0)),"")</f>
        <v/>
      </c>
      <c r="S24" t="str">
        <f>IF(INDEX(State_Pol_Crosswalk_AEO40_CARB!$H:$H,MATCH(ROW(),State_Pol_Crosswalk_AEO40_CARB!$A:$A,0))="Yes",INDEX(State_Pol_Crosswalk_AEO40_CARB!$K:$K,MATCH(ROW(),State_Pol_Crosswalk_AEO40_CARB!$A:$A,0)),"")</f>
        <v/>
      </c>
      <c r="T24" t="str">
        <f>IF(INDEX(State_Pol_Crosswalk_AEO40_CARB!$H:$H,MATCH(ROW(),State_Pol_Crosswalk_AEO40_CARB!$A:$A,0))="Yes",INDEX(State_Pol_Crosswalk_AEO40_CARB!$K:$K,MATCH(ROW(),State_Pol_Crosswalk_AEO40_CARB!$A:$A,0)),"")</f>
        <v/>
      </c>
      <c r="U24" t="str">
        <f>IF(INDEX(State_Pol_Crosswalk_AEO40_CARB!$H:$H,MATCH(ROW(),State_Pol_Crosswalk_AEO40_CARB!$A:$A,0))="Yes",INDEX(State_Pol_Crosswalk_AEO40_CARB!$K:$K,MATCH(ROW(),State_Pol_Crosswalk_AEO40_CARB!$A:$A,0)),"")</f>
        <v/>
      </c>
      <c r="V24" t="str">
        <f>IF(INDEX(State_Pol_Crosswalk_AEO40_CARB!$H:$H,MATCH(ROW(),State_Pol_Crosswalk_AEO40_CARB!$A:$A,0))="Yes",INDEX(State_Pol_Crosswalk_AEO40_CARB!$K:$K,MATCH(ROW(),State_Pol_Crosswalk_AEO40_CARB!$A:$A,0)),"")</f>
        <v/>
      </c>
      <c r="W24" t="str">
        <f>IF(INDEX(State_Pol_Crosswalk_AEO40_CARB!$H:$H,MATCH(ROW(),State_Pol_Crosswalk_AEO40_CARB!$A:$A,0))="Yes",INDEX(State_Pol_Crosswalk_AEO40_CARB!$K:$K,MATCH(ROW(),State_Pol_Crosswalk_AEO40_CARB!$A:$A,0)),"")</f>
        <v/>
      </c>
      <c r="X24" t="str">
        <f>IF(INDEX(State_Pol_Crosswalk_AEO40_CARB!$H:$H,MATCH(ROW(),State_Pol_Crosswalk_AEO40_CARB!$A:$A,0))="Yes",INDEX(State_Pol_Crosswalk_AEO40_CARB!$K:$K,MATCH(ROW(),State_Pol_Crosswalk_AEO40_CARB!$A:$A,0)),"")</f>
        <v/>
      </c>
      <c r="Y24" t="str">
        <f>IF(INDEX(State_Pol_Crosswalk_AEO40_CARB!$H:$H,MATCH(ROW(),State_Pol_Crosswalk_AEO40_CARB!$A:$A,0))="Yes",INDEX(State_Pol_Crosswalk_AEO40_CARB!$K:$K,MATCH(ROW(),State_Pol_Crosswalk_AEO40_CARB!$A:$A,0)),"")</f>
        <v/>
      </c>
      <c r="Z24" t="str">
        <f>IF(INDEX(State_Pol_Crosswalk_AEO40_CARB!$H:$H,MATCH(ROW(),State_Pol_Crosswalk_AEO40_CARB!$A:$A,0))="Yes",INDEX(State_Pol_Crosswalk_AEO40_CARB!$K:$K,MATCH(ROW(),State_Pol_Crosswalk_AEO40_CARB!$A:$A,0)),"")</f>
        <v/>
      </c>
      <c r="AA24" t="str">
        <f>IF(INDEX(State_Pol_Crosswalk_AEO40_CARB!$H:$H,MATCH(ROW(),State_Pol_Crosswalk_AEO40_CARB!$A:$A,0))="Yes",INDEX(State_Pol_Crosswalk_AEO40_CARB!$K:$K,MATCH(ROW(),State_Pol_Crosswalk_AEO40_CARB!$A:$A,0)),"")</f>
        <v/>
      </c>
      <c r="AB24" t="str">
        <f>IF(INDEX(State_Pol_Crosswalk_AEO40_CARB!$H:$H,MATCH(ROW(),State_Pol_Crosswalk_AEO40_CARB!$A:$A,0))="Yes",INDEX(State_Pol_Crosswalk_AEO40_CARB!$K:$K,MATCH(ROW(),State_Pol_Crosswalk_AEO40_CARB!$A:$A,0)),"")</f>
        <v/>
      </c>
      <c r="AC24" t="str">
        <f>IF(INDEX(State_Pol_Crosswalk_AEO40_CARB!$H:$H,MATCH(ROW(),State_Pol_Crosswalk_AEO40_CARB!$A:$A,0))="Yes",INDEX(State_Pol_Crosswalk_AEO40_CARB!$K:$K,MATCH(ROW(),State_Pol_Crosswalk_AEO40_CARB!$A:$A,0)),"")</f>
        <v/>
      </c>
      <c r="AD24" t="str">
        <f>IF(INDEX(State_Pol_Crosswalk_AEO40_CARB!$H:$H,MATCH(ROW(),State_Pol_Crosswalk_AEO40_CARB!$A:$A,0))="Yes",INDEX(State_Pol_Crosswalk_AEO40_CARB!$K:$K,MATCH(ROW(),State_Pol_Crosswalk_AEO40_CARB!$A:$A,0)),"")</f>
        <v/>
      </c>
      <c r="AE24" t="str">
        <f>IF(INDEX(State_Pol_Crosswalk_AEO40_CARB!$H:$H,MATCH(ROW(),State_Pol_Crosswalk_AEO40_CARB!$A:$A,0))="Yes",INDEX(State_Pol_Crosswalk_AEO40_CARB!$K:$K,MATCH(ROW(),State_Pol_Crosswalk_AEO40_CARB!$A:$A,0)),"")</f>
        <v/>
      </c>
    </row>
    <row r="25" spans="1:31">
      <c r="A25" t="str">
        <f>'AEO 2026 Table 40'!A25</f>
        <v>Conventional Light Trucks</v>
      </c>
      <c r="B25">
        <f>'AEO 2026 Table 40'!B25</f>
        <v>0</v>
      </c>
      <c r="C25">
        <f>'AEO 2026 Table 40'!C25</f>
        <v>0</v>
      </c>
      <c r="D25">
        <f>'AEO 2026 Table 40'!D25</f>
        <v>0</v>
      </c>
      <c r="E25" t="str">
        <f>IF(INDEX(State_Pol_Crosswalk_AEO40_CARB!$H:$H,MATCH(ROW(),State_Pol_Crosswalk_AEO40_CARB!$A:$A,0))="Yes",INDEX(State_Pol_Crosswalk_AEO40_CARB!$K:$K,MATCH(ROW(),State_Pol_Crosswalk_AEO40_CARB!$A:$A,0)),"")</f>
        <v/>
      </c>
      <c r="F25" t="str">
        <f>IF(INDEX(State_Pol_Crosswalk_AEO40_CARB!$H:$H,MATCH(ROW(),State_Pol_Crosswalk_AEO40_CARB!$A:$A,0))="Yes",INDEX(State_Pol_Crosswalk_AEO40_CARB!$K:$K,MATCH(ROW(),State_Pol_Crosswalk_AEO40_CARB!$A:$A,0)),"")</f>
        <v/>
      </c>
      <c r="G25" t="str">
        <f>IF(INDEX(State_Pol_Crosswalk_AEO40_CARB!$H:$H,MATCH(ROW(),State_Pol_Crosswalk_AEO40_CARB!$A:$A,0))="Yes",INDEX(State_Pol_Crosswalk_AEO40_CARB!$K:$K,MATCH(ROW(),State_Pol_Crosswalk_AEO40_CARB!$A:$A,0)),"")</f>
        <v/>
      </c>
      <c r="H25" t="str">
        <f>IF(INDEX(State_Pol_Crosswalk_AEO40_CARB!$H:$H,MATCH(ROW(),State_Pol_Crosswalk_AEO40_CARB!$A:$A,0))="Yes",INDEX(State_Pol_Crosswalk_AEO40_CARB!$K:$K,MATCH(ROW(),State_Pol_Crosswalk_AEO40_CARB!$A:$A,0)),"")</f>
        <v/>
      </c>
      <c r="I25" t="str">
        <f>IF(INDEX(State_Pol_Crosswalk_AEO40_CARB!$H:$H,MATCH(ROW(),State_Pol_Crosswalk_AEO40_CARB!$A:$A,0))="Yes",INDEX(State_Pol_Crosswalk_AEO40_CARB!$K:$K,MATCH(ROW(),State_Pol_Crosswalk_AEO40_CARB!$A:$A,0)),"")</f>
        <v/>
      </c>
      <c r="J25" t="str">
        <f>IF(INDEX(State_Pol_Crosswalk_AEO40_CARB!$H:$H,MATCH(ROW(),State_Pol_Crosswalk_AEO40_CARB!$A:$A,0))="Yes",INDEX(State_Pol_Crosswalk_AEO40_CARB!$K:$K,MATCH(ROW(),State_Pol_Crosswalk_AEO40_CARB!$A:$A,0)),"")</f>
        <v/>
      </c>
      <c r="K25" t="str">
        <f>IF(INDEX(State_Pol_Crosswalk_AEO40_CARB!$H:$H,MATCH(ROW(),State_Pol_Crosswalk_AEO40_CARB!$A:$A,0))="Yes",INDEX(State_Pol_Crosswalk_AEO40_CARB!$K:$K,MATCH(ROW(),State_Pol_Crosswalk_AEO40_CARB!$A:$A,0)),"")</f>
        <v/>
      </c>
      <c r="L25" t="str">
        <f>IF(INDEX(State_Pol_Crosswalk_AEO40_CARB!$H:$H,MATCH(ROW(),State_Pol_Crosswalk_AEO40_CARB!$A:$A,0))="Yes",INDEX(State_Pol_Crosswalk_AEO40_CARB!$K:$K,MATCH(ROW(),State_Pol_Crosswalk_AEO40_CARB!$A:$A,0)),"")</f>
        <v/>
      </c>
      <c r="M25" t="str">
        <f>IF(INDEX(State_Pol_Crosswalk_AEO40_CARB!$H:$H,MATCH(ROW(),State_Pol_Crosswalk_AEO40_CARB!$A:$A,0))="Yes",INDEX(State_Pol_Crosswalk_AEO40_CARB!$K:$K,MATCH(ROW(),State_Pol_Crosswalk_AEO40_CARB!$A:$A,0)),"")</f>
        <v/>
      </c>
      <c r="N25" t="str">
        <f>IF(INDEX(State_Pol_Crosswalk_AEO40_CARB!$H:$H,MATCH(ROW(),State_Pol_Crosswalk_AEO40_CARB!$A:$A,0))="Yes",INDEX(State_Pol_Crosswalk_AEO40_CARB!$K:$K,MATCH(ROW(),State_Pol_Crosswalk_AEO40_CARB!$A:$A,0)),"")</f>
        <v/>
      </c>
      <c r="O25" t="str">
        <f>IF(INDEX(State_Pol_Crosswalk_AEO40_CARB!$H:$H,MATCH(ROW(),State_Pol_Crosswalk_AEO40_CARB!$A:$A,0))="Yes",INDEX(State_Pol_Crosswalk_AEO40_CARB!$K:$K,MATCH(ROW(),State_Pol_Crosswalk_AEO40_CARB!$A:$A,0)),"")</f>
        <v/>
      </c>
      <c r="P25" t="str">
        <f>IF(INDEX(State_Pol_Crosswalk_AEO40_CARB!$H:$H,MATCH(ROW(),State_Pol_Crosswalk_AEO40_CARB!$A:$A,0))="Yes",INDEX(State_Pol_Crosswalk_AEO40_CARB!$K:$K,MATCH(ROW(),State_Pol_Crosswalk_AEO40_CARB!$A:$A,0)),"")</f>
        <v/>
      </c>
      <c r="Q25" t="str">
        <f>IF(INDEX(State_Pol_Crosswalk_AEO40_CARB!$H:$H,MATCH(ROW(),State_Pol_Crosswalk_AEO40_CARB!$A:$A,0))="Yes",INDEX(State_Pol_Crosswalk_AEO40_CARB!$K:$K,MATCH(ROW(),State_Pol_Crosswalk_AEO40_CARB!$A:$A,0)),"")</f>
        <v/>
      </c>
      <c r="R25" t="str">
        <f>IF(INDEX(State_Pol_Crosswalk_AEO40_CARB!$H:$H,MATCH(ROW(),State_Pol_Crosswalk_AEO40_CARB!$A:$A,0))="Yes",INDEX(State_Pol_Crosswalk_AEO40_CARB!$K:$K,MATCH(ROW(),State_Pol_Crosswalk_AEO40_CARB!$A:$A,0)),"")</f>
        <v/>
      </c>
      <c r="S25" t="str">
        <f>IF(INDEX(State_Pol_Crosswalk_AEO40_CARB!$H:$H,MATCH(ROW(),State_Pol_Crosswalk_AEO40_CARB!$A:$A,0))="Yes",INDEX(State_Pol_Crosswalk_AEO40_CARB!$K:$K,MATCH(ROW(),State_Pol_Crosswalk_AEO40_CARB!$A:$A,0)),"")</f>
        <v/>
      </c>
      <c r="T25" t="str">
        <f>IF(INDEX(State_Pol_Crosswalk_AEO40_CARB!$H:$H,MATCH(ROW(),State_Pol_Crosswalk_AEO40_CARB!$A:$A,0))="Yes",INDEX(State_Pol_Crosswalk_AEO40_CARB!$K:$K,MATCH(ROW(),State_Pol_Crosswalk_AEO40_CARB!$A:$A,0)),"")</f>
        <v/>
      </c>
      <c r="U25" t="str">
        <f>IF(INDEX(State_Pol_Crosswalk_AEO40_CARB!$H:$H,MATCH(ROW(),State_Pol_Crosswalk_AEO40_CARB!$A:$A,0))="Yes",INDEX(State_Pol_Crosswalk_AEO40_CARB!$K:$K,MATCH(ROW(),State_Pol_Crosswalk_AEO40_CARB!$A:$A,0)),"")</f>
        <v/>
      </c>
      <c r="V25" t="str">
        <f>IF(INDEX(State_Pol_Crosswalk_AEO40_CARB!$H:$H,MATCH(ROW(),State_Pol_Crosswalk_AEO40_CARB!$A:$A,0))="Yes",INDEX(State_Pol_Crosswalk_AEO40_CARB!$K:$K,MATCH(ROW(),State_Pol_Crosswalk_AEO40_CARB!$A:$A,0)),"")</f>
        <v/>
      </c>
      <c r="W25" t="str">
        <f>IF(INDEX(State_Pol_Crosswalk_AEO40_CARB!$H:$H,MATCH(ROW(),State_Pol_Crosswalk_AEO40_CARB!$A:$A,0))="Yes",INDEX(State_Pol_Crosswalk_AEO40_CARB!$K:$K,MATCH(ROW(),State_Pol_Crosswalk_AEO40_CARB!$A:$A,0)),"")</f>
        <v/>
      </c>
      <c r="X25" t="str">
        <f>IF(INDEX(State_Pol_Crosswalk_AEO40_CARB!$H:$H,MATCH(ROW(),State_Pol_Crosswalk_AEO40_CARB!$A:$A,0))="Yes",INDEX(State_Pol_Crosswalk_AEO40_CARB!$K:$K,MATCH(ROW(),State_Pol_Crosswalk_AEO40_CARB!$A:$A,0)),"")</f>
        <v/>
      </c>
      <c r="Y25" t="str">
        <f>IF(INDEX(State_Pol_Crosswalk_AEO40_CARB!$H:$H,MATCH(ROW(),State_Pol_Crosswalk_AEO40_CARB!$A:$A,0))="Yes",INDEX(State_Pol_Crosswalk_AEO40_CARB!$K:$K,MATCH(ROW(),State_Pol_Crosswalk_AEO40_CARB!$A:$A,0)),"")</f>
        <v/>
      </c>
      <c r="Z25" t="str">
        <f>IF(INDEX(State_Pol_Crosswalk_AEO40_CARB!$H:$H,MATCH(ROW(),State_Pol_Crosswalk_AEO40_CARB!$A:$A,0))="Yes",INDEX(State_Pol_Crosswalk_AEO40_CARB!$K:$K,MATCH(ROW(),State_Pol_Crosswalk_AEO40_CARB!$A:$A,0)),"")</f>
        <v/>
      </c>
      <c r="AA25" t="str">
        <f>IF(INDEX(State_Pol_Crosswalk_AEO40_CARB!$H:$H,MATCH(ROW(),State_Pol_Crosswalk_AEO40_CARB!$A:$A,0))="Yes",INDEX(State_Pol_Crosswalk_AEO40_CARB!$K:$K,MATCH(ROW(),State_Pol_Crosswalk_AEO40_CARB!$A:$A,0)),"")</f>
        <v/>
      </c>
      <c r="AB25" t="str">
        <f>IF(INDEX(State_Pol_Crosswalk_AEO40_CARB!$H:$H,MATCH(ROW(),State_Pol_Crosswalk_AEO40_CARB!$A:$A,0))="Yes",INDEX(State_Pol_Crosswalk_AEO40_CARB!$K:$K,MATCH(ROW(),State_Pol_Crosswalk_AEO40_CARB!$A:$A,0)),"")</f>
        <v/>
      </c>
      <c r="AC25" t="str">
        <f>IF(INDEX(State_Pol_Crosswalk_AEO40_CARB!$H:$H,MATCH(ROW(),State_Pol_Crosswalk_AEO40_CARB!$A:$A,0))="Yes",INDEX(State_Pol_Crosswalk_AEO40_CARB!$K:$K,MATCH(ROW(),State_Pol_Crosswalk_AEO40_CARB!$A:$A,0)),"")</f>
        <v/>
      </c>
      <c r="AD25" t="str">
        <f>IF(INDEX(State_Pol_Crosswalk_AEO40_CARB!$H:$H,MATCH(ROW(),State_Pol_Crosswalk_AEO40_CARB!$A:$A,0))="Yes",INDEX(State_Pol_Crosswalk_AEO40_CARB!$K:$K,MATCH(ROW(),State_Pol_Crosswalk_AEO40_CARB!$A:$A,0)),"")</f>
        <v/>
      </c>
      <c r="AE25" t="str">
        <f>IF(INDEX(State_Pol_Crosswalk_AEO40_CARB!$H:$H,MATCH(ROW(),State_Pol_Crosswalk_AEO40_CARB!$A:$A,0))="Yes",INDEX(State_Pol_Crosswalk_AEO40_CARB!$K:$K,MATCH(ROW(),State_Pol_Crosswalk_AEO40_CARB!$A:$A,0)),"")</f>
        <v/>
      </c>
    </row>
    <row r="26" spans="1:31">
      <c r="A26" t="str">
        <f>'AEO 2026 Table 40'!A26</f>
        <v>Gasoline ICE Vehicles</v>
      </c>
      <c r="B26" t="str">
        <f>'AEO 2026 Table 40'!B26</f>
        <v>Light-Duty Fuel Economy: Conventional Light Trucks: Gasoline: Alternative Electricity and Transportation</v>
      </c>
      <c r="C26" t="str">
        <f>'AEO 2026 Table 40'!C26</f>
        <v>AEO.2026.ELECTRNP.EFI_LDV_TRN_NLT_GSL_NA_NA_MPGGASEQ.A</v>
      </c>
      <c r="D26" t="str">
        <f>'AEO 2026 Table 40'!D26</f>
        <v>mpg gas equiv</v>
      </c>
      <c r="E26">
        <f>IF(INDEX(State_Pol_Crosswalk_AEO40_CARB!$H:$H,MATCH(ROW(),State_Pol_Crosswalk_AEO40_CARB!$A:$A,0))="Yes",INDEX(State_Pol_Crosswalk_AEO40_CARB!$K:$K,MATCH(ROW(),State_Pol_Crosswalk_AEO40_CARB!$A:$A,0)),"")</f>
        <v>43.036319612590802</v>
      </c>
      <c r="F26">
        <f>IF(INDEX(State_Pol_Crosswalk_AEO40_CARB!$H:$H,MATCH(ROW(),State_Pol_Crosswalk_AEO40_CARB!$A:$A,0))="Yes",INDEX(State_Pol_Crosswalk_AEO40_CARB!$K:$K,MATCH(ROW(),State_Pol_Crosswalk_AEO40_CARB!$A:$A,0)),"")</f>
        <v>43.036319612590802</v>
      </c>
      <c r="G26">
        <f>IF(INDEX(State_Pol_Crosswalk_AEO40_CARB!$H:$H,MATCH(ROW(),State_Pol_Crosswalk_AEO40_CARB!$A:$A,0))="Yes",INDEX(State_Pol_Crosswalk_AEO40_CARB!$K:$K,MATCH(ROW(),State_Pol_Crosswalk_AEO40_CARB!$A:$A,0)),"")</f>
        <v>43.036319612590802</v>
      </c>
      <c r="H26">
        <f>IF(INDEX(State_Pol_Crosswalk_AEO40_CARB!$H:$H,MATCH(ROW(),State_Pol_Crosswalk_AEO40_CARB!$A:$A,0))="Yes",INDEX(State_Pol_Crosswalk_AEO40_CARB!$K:$K,MATCH(ROW(),State_Pol_Crosswalk_AEO40_CARB!$A:$A,0)),"")</f>
        <v>43.036319612590802</v>
      </c>
      <c r="I26">
        <f>IF(INDEX(State_Pol_Crosswalk_AEO40_CARB!$H:$H,MATCH(ROW(),State_Pol_Crosswalk_AEO40_CARB!$A:$A,0))="Yes",INDEX(State_Pol_Crosswalk_AEO40_CARB!$K:$K,MATCH(ROW(),State_Pol_Crosswalk_AEO40_CARB!$A:$A,0)),"")</f>
        <v>43.036319612590802</v>
      </c>
      <c r="J26">
        <f>IF(INDEX(State_Pol_Crosswalk_AEO40_CARB!$H:$H,MATCH(ROW(),State_Pol_Crosswalk_AEO40_CARB!$A:$A,0))="Yes",INDEX(State_Pol_Crosswalk_AEO40_CARB!$K:$K,MATCH(ROW(),State_Pol_Crosswalk_AEO40_CARB!$A:$A,0)),"")</f>
        <v>43.036319612590802</v>
      </c>
      <c r="K26">
        <f>IF(INDEX(State_Pol_Crosswalk_AEO40_CARB!$H:$H,MATCH(ROW(),State_Pol_Crosswalk_AEO40_CARB!$A:$A,0))="Yes",INDEX(State_Pol_Crosswalk_AEO40_CARB!$K:$K,MATCH(ROW(),State_Pol_Crosswalk_AEO40_CARB!$A:$A,0)),"")</f>
        <v>43.036319612590802</v>
      </c>
      <c r="L26">
        <f>IF(INDEX(State_Pol_Crosswalk_AEO40_CARB!$H:$H,MATCH(ROW(),State_Pol_Crosswalk_AEO40_CARB!$A:$A,0))="Yes",INDEX(State_Pol_Crosswalk_AEO40_CARB!$K:$K,MATCH(ROW(),State_Pol_Crosswalk_AEO40_CARB!$A:$A,0)),"")</f>
        <v>43.036319612590802</v>
      </c>
      <c r="M26">
        <f>IF(INDEX(State_Pol_Crosswalk_AEO40_CARB!$H:$H,MATCH(ROW(),State_Pol_Crosswalk_AEO40_CARB!$A:$A,0))="Yes",INDEX(State_Pol_Crosswalk_AEO40_CARB!$K:$K,MATCH(ROW(),State_Pol_Crosswalk_AEO40_CARB!$A:$A,0)),"")</f>
        <v>43.036319612590802</v>
      </c>
      <c r="N26">
        <f>IF(INDEX(State_Pol_Crosswalk_AEO40_CARB!$H:$H,MATCH(ROW(),State_Pol_Crosswalk_AEO40_CARB!$A:$A,0))="Yes",INDEX(State_Pol_Crosswalk_AEO40_CARB!$K:$K,MATCH(ROW(),State_Pol_Crosswalk_AEO40_CARB!$A:$A,0)),"")</f>
        <v>43.036319612590802</v>
      </c>
      <c r="O26">
        <f>IF(INDEX(State_Pol_Crosswalk_AEO40_CARB!$H:$H,MATCH(ROW(),State_Pol_Crosswalk_AEO40_CARB!$A:$A,0))="Yes",INDEX(State_Pol_Crosswalk_AEO40_CARB!$K:$K,MATCH(ROW(),State_Pol_Crosswalk_AEO40_CARB!$A:$A,0)),"")</f>
        <v>43.036319612590802</v>
      </c>
      <c r="P26">
        <f>IF(INDEX(State_Pol_Crosswalk_AEO40_CARB!$H:$H,MATCH(ROW(),State_Pol_Crosswalk_AEO40_CARB!$A:$A,0))="Yes",INDEX(State_Pol_Crosswalk_AEO40_CARB!$K:$K,MATCH(ROW(),State_Pol_Crosswalk_AEO40_CARB!$A:$A,0)),"")</f>
        <v>43.036319612590802</v>
      </c>
      <c r="Q26">
        <f>IF(INDEX(State_Pol_Crosswalk_AEO40_CARB!$H:$H,MATCH(ROW(),State_Pol_Crosswalk_AEO40_CARB!$A:$A,0))="Yes",INDEX(State_Pol_Crosswalk_AEO40_CARB!$K:$K,MATCH(ROW(),State_Pol_Crosswalk_AEO40_CARB!$A:$A,0)),"")</f>
        <v>43.036319612590802</v>
      </c>
      <c r="R26">
        <f>IF(INDEX(State_Pol_Crosswalk_AEO40_CARB!$H:$H,MATCH(ROW(),State_Pol_Crosswalk_AEO40_CARB!$A:$A,0))="Yes",INDEX(State_Pol_Crosswalk_AEO40_CARB!$K:$K,MATCH(ROW(),State_Pol_Crosswalk_AEO40_CARB!$A:$A,0)),"")</f>
        <v>43.036319612590802</v>
      </c>
      <c r="S26">
        <f>IF(INDEX(State_Pol_Crosswalk_AEO40_CARB!$H:$H,MATCH(ROW(),State_Pol_Crosswalk_AEO40_CARB!$A:$A,0))="Yes",INDEX(State_Pol_Crosswalk_AEO40_CARB!$K:$K,MATCH(ROW(),State_Pol_Crosswalk_AEO40_CARB!$A:$A,0)),"")</f>
        <v>43.036319612590802</v>
      </c>
      <c r="T26">
        <f>IF(INDEX(State_Pol_Crosswalk_AEO40_CARB!$H:$H,MATCH(ROW(),State_Pol_Crosswalk_AEO40_CARB!$A:$A,0))="Yes",INDEX(State_Pol_Crosswalk_AEO40_CARB!$K:$K,MATCH(ROW(),State_Pol_Crosswalk_AEO40_CARB!$A:$A,0)),"")</f>
        <v>43.036319612590802</v>
      </c>
      <c r="U26">
        <f>IF(INDEX(State_Pol_Crosswalk_AEO40_CARB!$H:$H,MATCH(ROW(),State_Pol_Crosswalk_AEO40_CARB!$A:$A,0))="Yes",INDEX(State_Pol_Crosswalk_AEO40_CARB!$K:$K,MATCH(ROW(),State_Pol_Crosswalk_AEO40_CARB!$A:$A,0)),"")</f>
        <v>43.036319612590802</v>
      </c>
      <c r="V26">
        <f>IF(INDEX(State_Pol_Crosswalk_AEO40_CARB!$H:$H,MATCH(ROW(),State_Pol_Crosswalk_AEO40_CARB!$A:$A,0))="Yes",INDEX(State_Pol_Crosswalk_AEO40_CARB!$K:$K,MATCH(ROW(),State_Pol_Crosswalk_AEO40_CARB!$A:$A,0)),"")</f>
        <v>43.036319612590802</v>
      </c>
      <c r="W26">
        <f>IF(INDEX(State_Pol_Crosswalk_AEO40_CARB!$H:$H,MATCH(ROW(),State_Pol_Crosswalk_AEO40_CARB!$A:$A,0))="Yes",INDEX(State_Pol_Crosswalk_AEO40_CARB!$K:$K,MATCH(ROW(),State_Pol_Crosswalk_AEO40_CARB!$A:$A,0)),"")</f>
        <v>43.036319612590802</v>
      </c>
      <c r="X26">
        <f>IF(INDEX(State_Pol_Crosswalk_AEO40_CARB!$H:$H,MATCH(ROW(),State_Pol_Crosswalk_AEO40_CARB!$A:$A,0))="Yes",INDEX(State_Pol_Crosswalk_AEO40_CARB!$K:$K,MATCH(ROW(),State_Pol_Crosswalk_AEO40_CARB!$A:$A,0)),"")</f>
        <v>43.036319612590802</v>
      </c>
      <c r="Y26">
        <f>IF(INDEX(State_Pol_Crosswalk_AEO40_CARB!$H:$H,MATCH(ROW(),State_Pol_Crosswalk_AEO40_CARB!$A:$A,0))="Yes",INDEX(State_Pol_Crosswalk_AEO40_CARB!$K:$K,MATCH(ROW(),State_Pol_Crosswalk_AEO40_CARB!$A:$A,0)),"")</f>
        <v>43.036319612590802</v>
      </c>
      <c r="Z26">
        <f>IF(INDEX(State_Pol_Crosswalk_AEO40_CARB!$H:$H,MATCH(ROW(),State_Pol_Crosswalk_AEO40_CARB!$A:$A,0))="Yes",INDEX(State_Pol_Crosswalk_AEO40_CARB!$K:$K,MATCH(ROW(),State_Pol_Crosswalk_AEO40_CARB!$A:$A,0)),"")</f>
        <v>43.036319612590802</v>
      </c>
      <c r="AA26">
        <f>IF(INDEX(State_Pol_Crosswalk_AEO40_CARB!$H:$H,MATCH(ROW(),State_Pol_Crosswalk_AEO40_CARB!$A:$A,0))="Yes",INDEX(State_Pol_Crosswalk_AEO40_CARB!$K:$K,MATCH(ROW(),State_Pol_Crosswalk_AEO40_CARB!$A:$A,0)),"")</f>
        <v>43.036319612590802</v>
      </c>
      <c r="AB26">
        <f>IF(INDEX(State_Pol_Crosswalk_AEO40_CARB!$H:$H,MATCH(ROW(),State_Pol_Crosswalk_AEO40_CARB!$A:$A,0))="Yes",INDEX(State_Pol_Crosswalk_AEO40_CARB!$K:$K,MATCH(ROW(),State_Pol_Crosswalk_AEO40_CARB!$A:$A,0)),"")</f>
        <v>43.036319612590802</v>
      </c>
      <c r="AC26">
        <f>IF(INDEX(State_Pol_Crosswalk_AEO40_CARB!$H:$H,MATCH(ROW(),State_Pol_Crosswalk_AEO40_CARB!$A:$A,0))="Yes",INDEX(State_Pol_Crosswalk_AEO40_CARB!$K:$K,MATCH(ROW(),State_Pol_Crosswalk_AEO40_CARB!$A:$A,0)),"")</f>
        <v>43.036319612590802</v>
      </c>
      <c r="AD26">
        <f>IF(INDEX(State_Pol_Crosswalk_AEO40_CARB!$H:$H,MATCH(ROW(),State_Pol_Crosswalk_AEO40_CARB!$A:$A,0))="Yes",INDEX(State_Pol_Crosswalk_AEO40_CARB!$K:$K,MATCH(ROW(),State_Pol_Crosswalk_AEO40_CARB!$A:$A,0)),"")</f>
        <v>43.036319612590802</v>
      </c>
      <c r="AE26">
        <f>IF(INDEX(State_Pol_Crosswalk_AEO40_CARB!$H:$H,MATCH(ROW(),State_Pol_Crosswalk_AEO40_CARB!$A:$A,0))="Yes",INDEX(State_Pol_Crosswalk_AEO40_CARB!$K:$K,MATCH(ROW(),State_Pol_Crosswalk_AEO40_CARB!$A:$A,0)),"")</f>
        <v>43.036319612590802</v>
      </c>
    </row>
    <row r="27" spans="1:31">
      <c r="A27" t="str">
        <f>'AEO 2026 Table 40'!A27</f>
        <v>TDI Diesel ICE</v>
      </c>
      <c r="B27" t="str">
        <f>'AEO 2026 Table 40'!B27</f>
        <v>Light-Duty Fuel Economy: Conventional Light Trucks: TDI Diesel: Alternative Electricity and Transportation</v>
      </c>
      <c r="C27" t="str">
        <f>'AEO 2026 Table 40'!C27</f>
        <v>AEO.2026.ELECTRNP.EFI_LDV_TRN_NLT_TDS_NA_NA_MPGGASEQ.A</v>
      </c>
      <c r="D27" t="str">
        <f>'AEO 2026 Table 40'!D27</f>
        <v>mpg gas equiv</v>
      </c>
      <c r="E27">
        <f>IF(INDEX(State_Pol_Crosswalk_AEO40_CARB!$H:$H,MATCH(ROW(),State_Pol_Crosswalk_AEO40_CARB!$A:$A,0))="Yes",INDEX(State_Pol_Crosswalk_AEO40_CARB!$K:$K,MATCH(ROW(),State_Pol_Crosswalk_AEO40_CARB!$A:$A,0)),"")</f>
        <v>43.036319612590802</v>
      </c>
      <c r="F27">
        <f>IF(INDEX(State_Pol_Crosswalk_AEO40_CARB!$H:$H,MATCH(ROW(),State_Pol_Crosswalk_AEO40_CARB!$A:$A,0))="Yes",INDEX(State_Pol_Crosswalk_AEO40_CARB!$K:$K,MATCH(ROW(),State_Pol_Crosswalk_AEO40_CARB!$A:$A,0)),"")</f>
        <v>43.036319612590802</v>
      </c>
      <c r="G27">
        <f>IF(INDEX(State_Pol_Crosswalk_AEO40_CARB!$H:$H,MATCH(ROW(),State_Pol_Crosswalk_AEO40_CARB!$A:$A,0))="Yes",INDEX(State_Pol_Crosswalk_AEO40_CARB!$K:$K,MATCH(ROW(),State_Pol_Crosswalk_AEO40_CARB!$A:$A,0)),"")</f>
        <v>43.036319612590802</v>
      </c>
      <c r="H27">
        <f>IF(INDEX(State_Pol_Crosswalk_AEO40_CARB!$H:$H,MATCH(ROW(),State_Pol_Crosswalk_AEO40_CARB!$A:$A,0))="Yes",INDEX(State_Pol_Crosswalk_AEO40_CARB!$K:$K,MATCH(ROW(),State_Pol_Crosswalk_AEO40_CARB!$A:$A,0)),"")</f>
        <v>43.036319612590802</v>
      </c>
      <c r="I27">
        <f>IF(INDEX(State_Pol_Crosswalk_AEO40_CARB!$H:$H,MATCH(ROW(),State_Pol_Crosswalk_AEO40_CARB!$A:$A,0))="Yes",INDEX(State_Pol_Crosswalk_AEO40_CARB!$K:$K,MATCH(ROW(),State_Pol_Crosswalk_AEO40_CARB!$A:$A,0)),"")</f>
        <v>43.036319612590802</v>
      </c>
      <c r="J27">
        <f>IF(INDEX(State_Pol_Crosswalk_AEO40_CARB!$H:$H,MATCH(ROW(),State_Pol_Crosswalk_AEO40_CARB!$A:$A,0))="Yes",INDEX(State_Pol_Crosswalk_AEO40_CARB!$K:$K,MATCH(ROW(),State_Pol_Crosswalk_AEO40_CARB!$A:$A,0)),"")</f>
        <v>43.036319612590802</v>
      </c>
      <c r="K27">
        <f>IF(INDEX(State_Pol_Crosswalk_AEO40_CARB!$H:$H,MATCH(ROW(),State_Pol_Crosswalk_AEO40_CARB!$A:$A,0))="Yes",INDEX(State_Pol_Crosswalk_AEO40_CARB!$K:$K,MATCH(ROW(),State_Pol_Crosswalk_AEO40_CARB!$A:$A,0)),"")</f>
        <v>43.036319612590802</v>
      </c>
      <c r="L27">
        <f>IF(INDEX(State_Pol_Crosswalk_AEO40_CARB!$H:$H,MATCH(ROW(),State_Pol_Crosswalk_AEO40_CARB!$A:$A,0))="Yes",INDEX(State_Pol_Crosswalk_AEO40_CARB!$K:$K,MATCH(ROW(),State_Pol_Crosswalk_AEO40_CARB!$A:$A,0)),"")</f>
        <v>43.036319612590802</v>
      </c>
      <c r="M27">
        <f>IF(INDEX(State_Pol_Crosswalk_AEO40_CARB!$H:$H,MATCH(ROW(),State_Pol_Crosswalk_AEO40_CARB!$A:$A,0))="Yes",INDEX(State_Pol_Crosswalk_AEO40_CARB!$K:$K,MATCH(ROW(),State_Pol_Crosswalk_AEO40_CARB!$A:$A,0)),"")</f>
        <v>43.036319612590802</v>
      </c>
      <c r="N27">
        <f>IF(INDEX(State_Pol_Crosswalk_AEO40_CARB!$H:$H,MATCH(ROW(),State_Pol_Crosswalk_AEO40_CARB!$A:$A,0))="Yes",INDEX(State_Pol_Crosswalk_AEO40_CARB!$K:$K,MATCH(ROW(),State_Pol_Crosswalk_AEO40_CARB!$A:$A,0)),"")</f>
        <v>43.036319612590802</v>
      </c>
      <c r="O27">
        <f>IF(INDEX(State_Pol_Crosswalk_AEO40_CARB!$H:$H,MATCH(ROW(),State_Pol_Crosswalk_AEO40_CARB!$A:$A,0))="Yes",INDEX(State_Pol_Crosswalk_AEO40_CARB!$K:$K,MATCH(ROW(),State_Pol_Crosswalk_AEO40_CARB!$A:$A,0)),"")</f>
        <v>43.036319612590802</v>
      </c>
      <c r="P27">
        <f>IF(INDEX(State_Pol_Crosswalk_AEO40_CARB!$H:$H,MATCH(ROW(),State_Pol_Crosswalk_AEO40_CARB!$A:$A,0))="Yes",INDEX(State_Pol_Crosswalk_AEO40_CARB!$K:$K,MATCH(ROW(),State_Pol_Crosswalk_AEO40_CARB!$A:$A,0)),"")</f>
        <v>43.036319612590802</v>
      </c>
      <c r="Q27">
        <f>IF(INDEX(State_Pol_Crosswalk_AEO40_CARB!$H:$H,MATCH(ROW(),State_Pol_Crosswalk_AEO40_CARB!$A:$A,0))="Yes",INDEX(State_Pol_Crosswalk_AEO40_CARB!$K:$K,MATCH(ROW(),State_Pol_Crosswalk_AEO40_CARB!$A:$A,0)),"")</f>
        <v>43.036319612590802</v>
      </c>
      <c r="R27">
        <f>IF(INDEX(State_Pol_Crosswalk_AEO40_CARB!$H:$H,MATCH(ROW(),State_Pol_Crosswalk_AEO40_CARB!$A:$A,0))="Yes",INDEX(State_Pol_Crosswalk_AEO40_CARB!$K:$K,MATCH(ROW(),State_Pol_Crosswalk_AEO40_CARB!$A:$A,0)),"")</f>
        <v>43.036319612590802</v>
      </c>
      <c r="S27">
        <f>IF(INDEX(State_Pol_Crosswalk_AEO40_CARB!$H:$H,MATCH(ROW(),State_Pol_Crosswalk_AEO40_CARB!$A:$A,0))="Yes",INDEX(State_Pol_Crosswalk_AEO40_CARB!$K:$K,MATCH(ROW(),State_Pol_Crosswalk_AEO40_CARB!$A:$A,0)),"")</f>
        <v>43.036319612590802</v>
      </c>
      <c r="T27">
        <f>IF(INDEX(State_Pol_Crosswalk_AEO40_CARB!$H:$H,MATCH(ROW(),State_Pol_Crosswalk_AEO40_CARB!$A:$A,0))="Yes",INDEX(State_Pol_Crosswalk_AEO40_CARB!$K:$K,MATCH(ROW(),State_Pol_Crosswalk_AEO40_CARB!$A:$A,0)),"")</f>
        <v>43.036319612590802</v>
      </c>
      <c r="U27">
        <f>IF(INDEX(State_Pol_Crosswalk_AEO40_CARB!$H:$H,MATCH(ROW(),State_Pol_Crosswalk_AEO40_CARB!$A:$A,0))="Yes",INDEX(State_Pol_Crosswalk_AEO40_CARB!$K:$K,MATCH(ROW(),State_Pol_Crosswalk_AEO40_CARB!$A:$A,0)),"")</f>
        <v>43.036319612590802</v>
      </c>
      <c r="V27">
        <f>IF(INDEX(State_Pol_Crosswalk_AEO40_CARB!$H:$H,MATCH(ROW(),State_Pol_Crosswalk_AEO40_CARB!$A:$A,0))="Yes",INDEX(State_Pol_Crosswalk_AEO40_CARB!$K:$K,MATCH(ROW(),State_Pol_Crosswalk_AEO40_CARB!$A:$A,0)),"")</f>
        <v>43.036319612590802</v>
      </c>
      <c r="W27">
        <f>IF(INDEX(State_Pol_Crosswalk_AEO40_CARB!$H:$H,MATCH(ROW(),State_Pol_Crosswalk_AEO40_CARB!$A:$A,0))="Yes",INDEX(State_Pol_Crosswalk_AEO40_CARB!$K:$K,MATCH(ROW(),State_Pol_Crosswalk_AEO40_CARB!$A:$A,0)),"")</f>
        <v>43.036319612590802</v>
      </c>
      <c r="X27">
        <f>IF(INDEX(State_Pol_Crosswalk_AEO40_CARB!$H:$H,MATCH(ROW(),State_Pol_Crosswalk_AEO40_CARB!$A:$A,0))="Yes",INDEX(State_Pol_Crosswalk_AEO40_CARB!$K:$K,MATCH(ROW(),State_Pol_Crosswalk_AEO40_CARB!$A:$A,0)),"")</f>
        <v>43.036319612590802</v>
      </c>
      <c r="Y27">
        <f>IF(INDEX(State_Pol_Crosswalk_AEO40_CARB!$H:$H,MATCH(ROW(),State_Pol_Crosswalk_AEO40_CARB!$A:$A,0))="Yes",INDEX(State_Pol_Crosswalk_AEO40_CARB!$K:$K,MATCH(ROW(),State_Pol_Crosswalk_AEO40_CARB!$A:$A,0)),"")</f>
        <v>43.036319612590802</v>
      </c>
      <c r="Z27">
        <f>IF(INDEX(State_Pol_Crosswalk_AEO40_CARB!$H:$H,MATCH(ROW(),State_Pol_Crosswalk_AEO40_CARB!$A:$A,0))="Yes",INDEX(State_Pol_Crosswalk_AEO40_CARB!$K:$K,MATCH(ROW(),State_Pol_Crosswalk_AEO40_CARB!$A:$A,0)),"")</f>
        <v>43.036319612590802</v>
      </c>
      <c r="AA27">
        <f>IF(INDEX(State_Pol_Crosswalk_AEO40_CARB!$H:$H,MATCH(ROW(),State_Pol_Crosswalk_AEO40_CARB!$A:$A,0))="Yes",INDEX(State_Pol_Crosswalk_AEO40_CARB!$K:$K,MATCH(ROW(),State_Pol_Crosswalk_AEO40_CARB!$A:$A,0)),"")</f>
        <v>43.036319612590802</v>
      </c>
      <c r="AB27">
        <f>IF(INDEX(State_Pol_Crosswalk_AEO40_CARB!$H:$H,MATCH(ROW(),State_Pol_Crosswalk_AEO40_CARB!$A:$A,0))="Yes",INDEX(State_Pol_Crosswalk_AEO40_CARB!$K:$K,MATCH(ROW(),State_Pol_Crosswalk_AEO40_CARB!$A:$A,0)),"")</f>
        <v>43.036319612590802</v>
      </c>
      <c r="AC27">
        <f>IF(INDEX(State_Pol_Crosswalk_AEO40_CARB!$H:$H,MATCH(ROW(),State_Pol_Crosswalk_AEO40_CARB!$A:$A,0))="Yes",INDEX(State_Pol_Crosswalk_AEO40_CARB!$K:$K,MATCH(ROW(),State_Pol_Crosswalk_AEO40_CARB!$A:$A,0)),"")</f>
        <v>43.036319612590802</v>
      </c>
      <c r="AD27">
        <f>IF(INDEX(State_Pol_Crosswalk_AEO40_CARB!$H:$H,MATCH(ROW(),State_Pol_Crosswalk_AEO40_CARB!$A:$A,0))="Yes",INDEX(State_Pol_Crosswalk_AEO40_CARB!$K:$K,MATCH(ROW(),State_Pol_Crosswalk_AEO40_CARB!$A:$A,0)),"")</f>
        <v>43.036319612590802</v>
      </c>
      <c r="AE27">
        <f>IF(INDEX(State_Pol_Crosswalk_AEO40_CARB!$H:$H,MATCH(ROW(),State_Pol_Crosswalk_AEO40_CARB!$A:$A,0))="Yes",INDEX(State_Pol_Crosswalk_AEO40_CARB!$K:$K,MATCH(ROW(),State_Pol_Crosswalk_AEO40_CARB!$A:$A,0)),"")</f>
        <v>43.036319612590802</v>
      </c>
    </row>
    <row r="28" spans="1:31">
      <c r="A28" t="str">
        <f>'AEO 2026 Table 40'!A28</f>
        <v>Alternative-Fuel Light Trucks</v>
      </c>
      <c r="B28">
        <f>'AEO 2026 Table 40'!B28</f>
        <v>0</v>
      </c>
      <c r="C28">
        <f>'AEO 2026 Table 40'!C28</f>
        <v>0</v>
      </c>
      <c r="D28">
        <f>'AEO 2026 Table 40'!D28</f>
        <v>0</v>
      </c>
      <c r="E28" t="str">
        <f>IF(INDEX(State_Pol_Crosswalk_AEO40_CARB!$H:$H,MATCH(ROW(),State_Pol_Crosswalk_AEO40_CARB!$A:$A,0))="Yes",INDEX(State_Pol_Crosswalk_AEO40_CARB!$K:$K,MATCH(ROW(),State_Pol_Crosswalk_AEO40_CARB!$A:$A,0)),"")</f>
        <v/>
      </c>
      <c r="F28" t="str">
        <f>IF(INDEX(State_Pol_Crosswalk_AEO40_CARB!$H:$H,MATCH(ROW(),State_Pol_Crosswalk_AEO40_CARB!$A:$A,0))="Yes",INDEX(State_Pol_Crosswalk_AEO40_CARB!$K:$K,MATCH(ROW(),State_Pol_Crosswalk_AEO40_CARB!$A:$A,0)),"")</f>
        <v/>
      </c>
      <c r="G28" t="str">
        <f>IF(INDEX(State_Pol_Crosswalk_AEO40_CARB!$H:$H,MATCH(ROW(),State_Pol_Crosswalk_AEO40_CARB!$A:$A,0))="Yes",INDEX(State_Pol_Crosswalk_AEO40_CARB!$K:$K,MATCH(ROW(),State_Pol_Crosswalk_AEO40_CARB!$A:$A,0)),"")</f>
        <v/>
      </c>
      <c r="H28" t="str">
        <f>IF(INDEX(State_Pol_Crosswalk_AEO40_CARB!$H:$H,MATCH(ROW(),State_Pol_Crosswalk_AEO40_CARB!$A:$A,0))="Yes",INDEX(State_Pol_Crosswalk_AEO40_CARB!$K:$K,MATCH(ROW(),State_Pol_Crosswalk_AEO40_CARB!$A:$A,0)),"")</f>
        <v/>
      </c>
      <c r="I28" t="str">
        <f>IF(INDEX(State_Pol_Crosswalk_AEO40_CARB!$H:$H,MATCH(ROW(),State_Pol_Crosswalk_AEO40_CARB!$A:$A,0))="Yes",INDEX(State_Pol_Crosswalk_AEO40_CARB!$K:$K,MATCH(ROW(),State_Pol_Crosswalk_AEO40_CARB!$A:$A,0)),"")</f>
        <v/>
      </c>
      <c r="J28" t="str">
        <f>IF(INDEX(State_Pol_Crosswalk_AEO40_CARB!$H:$H,MATCH(ROW(),State_Pol_Crosswalk_AEO40_CARB!$A:$A,0))="Yes",INDEX(State_Pol_Crosswalk_AEO40_CARB!$K:$K,MATCH(ROW(),State_Pol_Crosswalk_AEO40_CARB!$A:$A,0)),"")</f>
        <v/>
      </c>
      <c r="K28" t="str">
        <f>IF(INDEX(State_Pol_Crosswalk_AEO40_CARB!$H:$H,MATCH(ROW(),State_Pol_Crosswalk_AEO40_CARB!$A:$A,0))="Yes",INDEX(State_Pol_Crosswalk_AEO40_CARB!$K:$K,MATCH(ROW(),State_Pol_Crosswalk_AEO40_CARB!$A:$A,0)),"")</f>
        <v/>
      </c>
      <c r="L28" t="str">
        <f>IF(INDEX(State_Pol_Crosswalk_AEO40_CARB!$H:$H,MATCH(ROW(),State_Pol_Crosswalk_AEO40_CARB!$A:$A,0))="Yes",INDEX(State_Pol_Crosswalk_AEO40_CARB!$K:$K,MATCH(ROW(),State_Pol_Crosswalk_AEO40_CARB!$A:$A,0)),"")</f>
        <v/>
      </c>
      <c r="M28" t="str">
        <f>IF(INDEX(State_Pol_Crosswalk_AEO40_CARB!$H:$H,MATCH(ROW(),State_Pol_Crosswalk_AEO40_CARB!$A:$A,0))="Yes",INDEX(State_Pol_Crosswalk_AEO40_CARB!$K:$K,MATCH(ROW(),State_Pol_Crosswalk_AEO40_CARB!$A:$A,0)),"")</f>
        <v/>
      </c>
      <c r="N28" t="str">
        <f>IF(INDEX(State_Pol_Crosswalk_AEO40_CARB!$H:$H,MATCH(ROW(),State_Pol_Crosswalk_AEO40_CARB!$A:$A,0))="Yes",INDEX(State_Pol_Crosswalk_AEO40_CARB!$K:$K,MATCH(ROW(),State_Pol_Crosswalk_AEO40_CARB!$A:$A,0)),"")</f>
        <v/>
      </c>
      <c r="O28" t="str">
        <f>IF(INDEX(State_Pol_Crosswalk_AEO40_CARB!$H:$H,MATCH(ROW(),State_Pol_Crosswalk_AEO40_CARB!$A:$A,0))="Yes",INDEX(State_Pol_Crosswalk_AEO40_CARB!$K:$K,MATCH(ROW(),State_Pol_Crosswalk_AEO40_CARB!$A:$A,0)),"")</f>
        <v/>
      </c>
      <c r="P28" t="str">
        <f>IF(INDEX(State_Pol_Crosswalk_AEO40_CARB!$H:$H,MATCH(ROW(),State_Pol_Crosswalk_AEO40_CARB!$A:$A,0))="Yes",INDEX(State_Pol_Crosswalk_AEO40_CARB!$K:$K,MATCH(ROW(),State_Pol_Crosswalk_AEO40_CARB!$A:$A,0)),"")</f>
        <v/>
      </c>
      <c r="Q28" t="str">
        <f>IF(INDEX(State_Pol_Crosswalk_AEO40_CARB!$H:$H,MATCH(ROW(),State_Pol_Crosswalk_AEO40_CARB!$A:$A,0))="Yes",INDEX(State_Pol_Crosswalk_AEO40_CARB!$K:$K,MATCH(ROW(),State_Pol_Crosswalk_AEO40_CARB!$A:$A,0)),"")</f>
        <v/>
      </c>
      <c r="R28" t="str">
        <f>IF(INDEX(State_Pol_Crosswalk_AEO40_CARB!$H:$H,MATCH(ROW(),State_Pol_Crosswalk_AEO40_CARB!$A:$A,0))="Yes",INDEX(State_Pol_Crosswalk_AEO40_CARB!$K:$K,MATCH(ROW(),State_Pol_Crosswalk_AEO40_CARB!$A:$A,0)),"")</f>
        <v/>
      </c>
      <c r="S28" t="str">
        <f>IF(INDEX(State_Pol_Crosswalk_AEO40_CARB!$H:$H,MATCH(ROW(),State_Pol_Crosswalk_AEO40_CARB!$A:$A,0))="Yes",INDEX(State_Pol_Crosswalk_AEO40_CARB!$K:$K,MATCH(ROW(),State_Pol_Crosswalk_AEO40_CARB!$A:$A,0)),"")</f>
        <v/>
      </c>
      <c r="T28" t="str">
        <f>IF(INDEX(State_Pol_Crosswalk_AEO40_CARB!$H:$H,MATCH(ROW(),State_Pol_Crosswalk_AEO40_CARB!$A:$A,0))="Yes",INDEX(State_Pol_Crosswalk_AEO40_CARB!$K:$K,MATCH(ROW(),State_Pol_Crosswalk_AEO40_CARB!$A:$A,0)),"")</f>
        <v/>
      </c>
      <c r="U28" t="str">
        <f>IF(INDEX(State_Pol_Crosswalk_AEO40_CARB!$H:$H,MATCH(ROW(),State_Pol_Crosswalk_AEO40_CARB!$A:$A,0))="Yes",INDEX(State_Pol_Crosswalk_AEO40_CARB!$K:$K,MATCH(ROW(),State_Pol_Crosswalk_AEO40_CARB!$A:$A,0)),"")</f>
        <v/>
      </c>
      <c r="V28" t="str">
        <f>IF(INDEX(State_Pol_Crosswalk_AEO40_CARB!$H:$H,MATCH(ROW(),State_Pol_Crosswalk_AEO40_CARB!$A:$A,0))="Yes",INDEX(State_Pol_Crosswalk_AEO40_CARB!$K:$K,MATCH(ROW(),State_Pol_Crosswalk_AEO40_CARB!$A:$A,0)),"")</f>
        <v/>
      </c>
      <c r="W28" t="str">
        <f>IF(INDEX(State_Pol_Crosswalk_AEO40_CARB!$H:$H,MATCH(ROW(),State_Pol_Crosswalk_AEO40_CARB!$A:$A,0))="Yes",INDEX(State_Pol_Crosswalk_AEO40_CARB!$K:$K,MATCH(ROW(),State_Pol_Crosswalk_AEO40_CARB!$A:$A,0)),"")</f>
        <v/>
      </c>
      <c r="X28" t="str">
        <f>IF(INDEX(State_Pol_Crosswalk_AEO40_CARB!$H:$H,MATCH(ROW(),State_Pol_Crosswalk_AEO40_CARB!$A:$A,0))="Yes",INDEX(State_Pol_Crosswalk_AEO40_CARB!$K:$K,MATCH(ROW(),State_Pol_Crosswalk_AEO40_CARB!$A:$A,0)),"")</f>
        <v/>
      </c>
      <c r="Y28" t="str">
        <f>IF(INDEX(State_Pol_Crosswalk_AEO40_CARB!$H:$H,MATCH(ROW(),State_Pol_Crosswalk_AEO40_CARB!$A:$A,0))="Yes",INDEX(State_Pol_Crosswalk_AEO40_CARB!$K:$K,MATCH(ROW(),State_Pol_Crosswalk_AEO40_CARB!$A:$A,0)),"")</f>
        <v/>
      </c>
      <c r="Z28" t="str">
        <f>IF(INDEX(State_Pol_Crosswalk_AEO40_CARB!$H:$H,MATCH(ROW(),State_Pol_Crosswalk_AEO40_CARB!$A:$A,0))="Yes",INDEX(State_Pol_Crosswalk_AEO40_CARB!$K:$K,MATCH(ROW(),State_Pol_Crosswalk_AEO40_CARB!$A:$A,0)),"")</f>
        <v/>
      </c>
      <c r="AA28" t="str">
        <f>IF(INDEX(State_Pol_Crosswalk_AEO40_CARB!$H:$H,MATCH(ROW(),State_Pol_Crosswalk_AEO40_CARB!$A:$A,0))="Yes",INDEX(State_Pol_Crosswalk_AEO40_CARB!$K:$K,MATCH(ROW(),State_Pol_Crosswalk_AEO40_CARB!$A:$A,0)),"")</f>
        <v/>
      </c>
      <c r="AB28" t="str">
        <f>IF(INDEX(State_Pol_Crosswalk_AEO40_CARB!$H:$H,MATCH(ROW(),State_Pol_Crosswalk_AEO40_CARB!$A:$A,0))="Yes",INDEX(State_Pol_Crosswalk_AEO40_CARB!$K:$K,MATCH(ROW(),State_Pol_Crosswalk_AEO40_CARB!$A:$A,0)),"")</f>
        <v/>
      </c>
      <c r="AC28" t="str">
        <f>IF(INDEX(State_Pol_Crosswalk_AEO40_CARB!$H:$H,MATCH(ROW(),State_Pol_Crosswalk_AEO40_CARB!$A:$A,0))="Yes",INDEX(State_Pol_Crosswalk_AEO40_CARB!$K:$K,MATCH(ROW(),State_Pol_Crosswalk_AEO40_CARB!$A:$A,0)),"")</f>
        <v/>
      </c>
      <c r="AD28" t="str">
        <f>IF(INDEX(State_Pol_Crosswalk_AEO40_CARB!$H:$H,MATCH(ROW(),State_Pol_Crosswalk_AEO40_CARB!$A:$A,0))="Yes",INDEX(State_Pol_Crosswalk_AEO40_CARB!$K:$K,MATCH(ROW(),State_Pol_Crosswalk_AEO40_CARB!$A:$A,0)),"")</f>
        <v/>
      </c>
      <c r="AE28" t="str">
        <f>IF(INDEX(State_Pol_Crosswalk_AEO40_CARB!$H:$H,MATCH(ROW(),State_Pol_Crosswalk_AEO40_CARB!$A:$A,0))="Yes",INDEX(State_Pol_Crosswalk_AEO40_CARB!$K:$K,MATCH(ROW(),State_Pol_Crosswalk_AEO40_CARB!$A:$A,0)),"")</f>
        <v/>
      </c>
    </row>
    <row r="29" spans="1:31">
      <c r="A29" t="str">
        <f>'AEO 2026 Table 40'!A29</f>
        <v>Ethanol-Flex Fuel ICE</v>
      </c>
      <c r="B29" t="str">
        <f>'AEO 2026 Table 40'!B29</f>
        <v>Light-Duty Fuel Economy: Alternative-Fuel Light Trucks: Ethanol-Flex Fuel ICE: Alternative Electricity and Transportation</v>
      </c>
      <c r="C29" t="str">
        <f>'AEO 2026 Table 40'!C29</f>
        <v>AEO.2026.ELECTRNP.EFI_LDV_TRN_NLT_EFFI_NA_NA_MPGGASEQ.A</v>
      </c>
      <c r="D29" t="str">
        <f>'AEO 2026 Table 40'!D29</f>
        <v>mpg gas equiv</v>
      </c>
      <c r="E29">
        <f>IF(INDEX(State_Pol_Crosswalk_AEO40_CARB!$H:$H,MATCH(ROW(),State_Pol_Crosswalk_AEO40_CARB!$A:$A,0))="Yes",INDEX(State_Pol_Crosswalk_AEO40_CARB!$K:$K,MATCH(ROW(),State_Pol_Crosswalk_AEO40_CARB!$A:$A,0)),"")</f>
        <v>43.036319612590802</v>
      </c>
      <c r="F29">
        <f>IF(INDEX(State_Pol_Crosswalk_AEO40_CARB!$H:$H,MATCH(ROW(),State_Pol_Crosswalk_AEO40_CARB!$A:$A,0))="Yes",INDEX(State_Pol_Crosswalk_AEO40_CARB!$K:$K,MATCH(ROW(),State_Pol_Crosswalk_AEO40_CARB!$A:$A,0)),"")</f>
        <v>43.036319612590802</v>
      </c>
      <c r="G29">
        <f>IF(INDEX(State_Pol_Crosswalk_AEO40_CARB!$H:$H,MATCH(ROW(),State_Pol_Crosswalk_AEO40_CARB!$A:$A,0))="Yes",INDEX(State_Pol_Crosswalk_AEO40_CARB!$K:$K,MATCH(ROW(),State_Pol_Crosswalk_AEO40_CARB!$A:$A,0)),"")</f>
        <v>43.036319612590802</v>
      </c>
      <c r="H29">
        <f>IF(INDEX(State_Pol_Crosswalk_AEO40_CARB!$H:$H,MATCH(ROW(),State_Pol_Crosswalk_AEO40_CARB!$A:$A,0))="Yes",INDEX(State_Pol_Crosswalk_AEO40_CARB!$K:$K,MATCH(ROW(),State_Pol_Crosswalk_AEO40_CARB!$A:$A,0)),"")</f>
        <v>43.036319612590802</v>
      </c>
      <c r="I29">
        <f>IF(INDEX(State_Pol_Crosswalk_AEO40_CARB!$H:$H,MATCH(ROW(),State_Pol_Crosswalk_AEO40_CARB!$A:$A,0))="Yes",INDEX(State_Pol_Crosswalk_AEO40_CARB!$K:$K,MATCH(ROW(),State_Pol_Crosswalk_AEO40_CARB!$A:$A,0)),"")</f>
        <v>43.036319612590802</v>
      </c>
      <c r="J29">
        <f>IF(INDEX(State_Pol_Crosswalk_AEO40_CARB!$H:$H,MATCH(ROW(),State_Pol_Crosswalk_AEO40_CARB!$A:$A,0))="Yes",INDEX(State_Pol_Crosswalk_AEO40_CARB!$K:$K,MATCH(ROW(),State_Pol_Crosswalk_AEO40_CARB!$A:$A,0)),"")</f>
        <v>43.036319612590802</v>
      </c>
      <c r="K29">
        <f>IF(INDEX(State_Pol_Crosswalk_AEO40_CARB!$H:$H,MATCH(ROW(),State_Pol_Crosswalk_AEO40_CARB!$A:$A,0))="Yes",INDEX(State_Pol_Crosswalk_AEO40_CARB!$K:$K,MATCH(ROW(),State_Pol_Crosswalk_AEO40_CARB!$A:$A,0)),"")</f>
        <v>43.036319612590802</v>
      </c>
      <c r="L29">
        <f>IF(INDEX(State_Pol_Crosswalk_AEO40_CARB!$H:$H,MATCH(ROW(),State_Pol_Crosswalk_AEO40_CARB!$A:$A,0))="Yes",INDEX(State_Pol_Crosswalk_AEO40_CARB!$K:$K,MATCH(ROW(),State_Pol_Crosswalk_AEO40_CARB!$A:$A,0)),"")</f>
        <v>43.036319612590802</v>
      </c>
      <c r="M29">
        <f>IF(INDEX(State_Pol_Crosswalk_AEO40_CARB!$H:$H,MATCH(ROW(),State_Pol_Crosswalk_AEO40_CARB!$A:$A,0))="Yes",INDEX(State_Pol_Crosswalk_AEO40_CARB!$K:$K,MATCH(ROW(),State_Pol_Crosswalk_AEO40_CARB!$A:$A,0)),"")</f>
        <v>43.036319612590802</v>
      </c>
      <c r="N29">
        <f>IF(INDEX(State_Pol_Crosswalk_AEO40_CARB!$H:$H,MATCH(ROW(),State_Pol_Crosswalk_AEO40_CARB!$A:$A,0))="Yes",INDEX(State_Pol_Crosswalk_AEO40_CARB!$K:$K,MATCH(ROW(),State_Pol_Crosswalk_AEO40_CARB!$A:$A,0)),"")</f>
        <v>43.036319612590802</v>
      </c>
      <c r="O29">
        <f>IF(INDEX(State_Pol_Crosswalk_AEO40_CARB!$H:$H,MATCH(ROW(),State_Pol_Crosswalk_AEO40_CARB!$A:$A,0))="Yes",INDEX(State_Pol_Crosswalk_AEO40_CARB!$K:$K,MATCH(ROW(),State_Pol_Crosswalk_AEO40_CARB!$A:$A,0)),"")</f>
        <v>43.036319612590802</v>
      </c>
      <c r="P29">
        <f>IF(INDEX(State_Pol_Crosswalk_AEO40_CARB!$H:$H,MATCH(ROW(),State_Pol_Crosswalk_AEO40_CARB!$A:$A,0))="Yes",INDEX(State_Pol_Crosswalk_AEO40_CARB!$K:$K,MATCH(ROW(),State_Pol_Crosswalk_AEO40_CARB!$A:$A,0)),"")</f>
        <v>43.036319612590802</v>
      </c>
      <c r="Q29">
        <f>IF(INDEX(State_Pol_Crosswalk_AEO40_CARB!$H:$H,MATCH(ROW(),State_Pol_Crosswalk_AEO40_CARB!$A:$A,0))="Yes",INDEX(State_Pol_Crosswalk_AEO40_CARB!$K:$K,MATCH(ROW(),State_Pol_Crosswalk_AEO40_CARB!$A:$A,0)),"")</f>
        <v>43.036319612590802</v>
      </c>
      <c r="R29">
        <f>IF(INDEX(State_Pol_Crosswalk_AEO40_CARB!$H:$H,MATCH(ROW(),State_Pol_Crosswalk_AEO40_CARB!$A:$A,0))="Yes",INDEX(State_Pol_Crosswalk_AEO40_CARB!$K:$K,MATCH(ROW(),State_Pol_Crosswalk_AEO40_CARB!$A:$A,0)),"")</f>
        <v>43.036319612590802</v>
      </c>
      <c r="S29">
        <f>IF(INDEX(State_Pol_Crosswalk_AEO40_CARB!$H:$H,MATCH(ROW(),State_Pol_Crosswalk_AEO40_CARB!$A:$A,0))="Yes",INDEX(State_Pol_Crosswalk_AEO40_CARB!$K:$K,MATCH(ROW(),State_Pol_Crosswalk_AEO40_CARB!$A:$A,0)),"")</f>
        <v>43.036319612590802</v>
      </c>
      <c r="T29">
        <f>IF(INDEX(State_Pol_Crosswalk_AEO40_CARB!$H:$H,MATCH(ROW(),State_Pol_Crosswalk_AEO40_CARB!$A:$A,0))="Yes",INDEX(State_Pol_Crosswalk_AEO40_CARB!$K:$K,MATCH(ROW(),State_Pol_Crosswalk_AEO40_CARB!$A:$A,0)),"")</f>
        <v>43.036319612590802</v>
      </c>
      <c r="U29">
        <f>IF(INDEX(State_Pol_Crosswalk_AEO40_CARB!$H:$H,MATCH(ROW(),State_Pol_Crosswalk_AEO40_CARB!$A:$A,0))="Yes",INDEX(State_Pol_Crosswalk_AEO40_CARB!$K:$K,MATCH(ROW(),State_Pol_Crosswalk_AEO40_CARB!$A:$A,0)),"")</f>
        <v>43.036319612590802</v>
      </c>
      <c r="V29">
        <f>IF(INDEX(State_Pol_Crosswalk_AEO40_CARB!$H:$H,MATCH(ROW(),State_Pol_Crosswalk_AEO40_CARB!$A:$A,0))="Yes",INDEX(State_Pol_Crosswalk_AEO40_CARB!$K:$K,MATCH(ROW(),State_Pol_Crosswalk_AEO40_CARB!$A:$A,0)),"")</f>
        <v>43.036319612590802</v>
      </c>
      <c r="W29">
        <f>IF(INDEX(State_Pol_Crosswalk_AEO40_CARB!$H:$H,MATCH(ROW(),State_Pol_Crosswalk_AEO40_CARB!$A:$A,0))="Yes",INDEX(State_Pol_Crosswalk_AEO40_CARB!$K:$K,MATCH(ROW(),State_Pol_Crosswalk_AEO40_CARB!$A:$A,0)),"")</f>
        <v>43.036319612590802</v>
      </c>
      <c r="X29">
        <f>IF(INDEX(State_Pol_Crosswalk_AEO40_CARB!$H:$H,MATCH(ROW(),State_Pol_Crosswalk_AEO40_CARB!$A:$A,0))="Yes",INDEX(State_Pol_Crosswalk_AEO40_CARB!$K:$K,MATCH(ROW(),State_Pol_Crosswalk_AEO40_CARB!$A:$A,0)),"")</f>
        <v>43.036319612590802</v>
      </c>
      <c r="Y29">
        <f>IF(INDEX(State_Pol_Crosswalk_AEO40_CARB!$H:$H,MATCH(ROW(),State_Pol_Crosswalk_AEO40_CARB!$A:$A,0))="Yes",INDEX(State_Pol_Crosswalk_AEO40_CARB!$K:$K,MATCH(ROW(),State_Pol_Crosswalk_AEO40_CARB!$A:$A,0)),"")</f>
        <v>43.036319612590802</v>
      </c>
      <c r="Z29">
        <f>IF(INDEX(State_Pol_Crosswalk_AEO40_CARB!$H:$H,MATCH(ROW(),State_Pol_Crosswalk_AEO40_CARB!$A:$A,0))="Yes",INDEX(State_Pol_Crosswalk_AEO40_CARB!$K:$K,MATCH(ROW(),State_Pol_Crosswalk_AEO40_CARB!$A:$A,0)),"")</f>
        <v>43.036319612590802</v>
      </c>
      <c r="AA29">
        <f>IF(INDEX(State_Pol_Crosswalk_AEO40_CARB!$H:$H,MATCH(ROW(),State_Pol_Crosswalk_AEO40_CARB!$A:$A,0))="Yes",INDEX(State_Pol_Crosswalk_AEO40_CARB!$K:$K,MATCH(ROW(),State_Pol_Crosswalk_AEO40_CARB!$A:$A,0)),"")</f>
        <v>43.036319612590802</v>
      </c>
      <c r="AB29">
        <f>IF(INDEX(State_Pol_Crosswalk_AEO40_CARB!$H:$H,MATCH(ROW(),State_Pol_Crosswalk_AEO40_CARB!$A:$A,0))="Yes",INDEX(State_Pol_Crosswalk_AEO40_CARB!$K:$K,MATCH(ROW(),State_Pol_Crosswalk_AEO40_CARB!$A:$A,0)),"")</f>
        <v>43.036319612590802</v>
      </c>
      <c r="AC29">
        <f>IF(INDEX(State_Pol_Crosswalk_AEO40_CARB!$H:$H,MATCH(ROW(),State_Pol_Crosswalk_AEO40_CARB!$A:$A,0))="Yes",INDEX(State_Pol_Crosswalk_AEO40_CARB!$K:$K,MATCH(ROW(),State_Pol_Crosswalk_AEO40_CARB!$A:$A,0)),"")</f>
        <v>43.036319612590802</v>
      </c>
      <c r="AD29">
        <f>IF(INDEX(State_Pol_Crosswalk_AEO40_CARB!$H:$H,MATCH(ROW(),State_Pol_Crosswalk_AEO40_CARB!$A:$A,0))="Yes",INDEX(State_Pol_Crosswalk_AEO40_CARB!$K:$K,MATCH(ROW(),State_Pol_Crosswalk_AEO40_CARB!$A:$A,0)),"")</f>
        <v>43.036319612590802</v>
      </c>
      <c r="AE29">
        <f>IF(INDEX(State_Pol_Crosswalk_AEO40_CARB!$H:$H,MATCH(ROW(),State_Pol_Crosswalk_AEO40_CARB!$A:$A,0))="Yes",INDEX(State_Pol_Crosswalk_AEO40_CARB!$K:$K,MATCH(ROW(),State_Pol_Crosswalk_AEO40_CARB!$A:$A,0)),"")</f>
        <v>43.036319612590802</v>
      </c>
    </row>
    <row r="30" spans="1:31">
      <c r="A30" t="str">
        <f>'AEO 2026 Table 40'!A30</f>
        <v>100-Mile Electric Vehicle</v>
      </c>
      <c r="B30" t="str">
        <f>'AEO 2026 Table 40'!B30</f>
        <v>Light-Duty Fuel Economy: Alternative-Fuel Light Trucks: 100-Mile Electric Vehicle: Alternative Electricity and Transportation</v>
      </c>
      <c r="C30" t="str">
        <f>'AEO 2026 Table 40'!C30</f>
        <v>AEO.2026.ELECTRNP.EFI_LDV_TRN_NLT_100MIEV_NA_NA_MPGGASEQ.A</v>
      </c>
      <c r="D30" t="str">
        <f>'AEO 2026 Table 40'!D30</f>
        <v>mpg gas equiv</v>
      </c>
      <c r="E30" t="str">
        <f>IF(INDEX(State_Pol_Crosswalk_AEO40_CARB!$H:$H,MATCH(ROW(),State_Pol_Crosswalk_AEO40_CARB!$A:$A,0))="Yes",INDEX(State_Pol_Crosswalk_AEO40_CARB!$K:$K,MATCH(ROW(),State_Pol_Crosswalk_AEO40_CARB!$A:$A,0)),"")</f>
        <v/>
      </c>
      <c r="F30" t="str">
        <f>IF(INDEX(State_Pol_Crosswalk_AEO40_CARB!$H:$H,MATCH(ROW(),State_Pol_Crosswalk_AEO40_CARB!$A:$A,0))="Yes",INDEX(State_Pol_Crosswalk_AEO40_CARB!$K:$K,MATCH(ROW(),State_Pol_Crosswalk_AEO40_CARB!$A:$A,0)),"")</f>
        <v/>
      </c>
      <c r="G30" t="str">
        <f>IF(INDEX(State_Pol_Crosswalk_AEO40_CARB!$H:$H,MATCH(ROW(),State_Pol_Crosswalk_AEO40_CARB!$A:$A,0))="Yes",INDEX(State_Pol_Crosswalk_AEO40_CARB!$K:$K,MATCH(ROW(),State_Pol_Crosswalk_AEO40_CARB!$A:$A,0)),"")</f>
        <v/>
      </c>
      <c r="H30" t="str">
        <f>IF(INDEX(State_Pol_Crosswalk_AEO40_CARB!$H:$H,MATCH(ROW(),State_Pol_Crosswalk_AEO40_CARB!$A:$A,0))="Yes",INDEX(State_Pol_Crosswalk_AEO40_CARB!$K:$K,MATCH(ROW(),State_Pol_Crosswalk_AEO40_CARB!$A:$A,0)),"")</f>
        <v/>
      </c>
      <c r="I30" t="str">
        <f>IF(INDEX(State_Pol_Crosswalk_AEO40_CARB!$H:$H,MATCH(ROW(),State_Pol_Crosswalk_AEO40_CARB!$A:$A,0))="Yes",INDEX(State_Pol_Crosswalk_AEO40_CARB!$K:$K,MATCH(ROW(),State_Pol_Crosswalk_AEO40_CARB!$A:$A,0)),"")</f>
        <v/>
      </c>
      <c r="J30" t="str">
        <f>IF(INDEX(State_Pol_Crosswalk_AEO40_CARB!$H:$H,MATCH(ROW(),State_Pol_Crosswalk_AEO40_CARB!$A:$A,0))="Yes",INDEX(State_Pol_Crosswalk_AEO40_CARB!$K:$K,MATCH(ROW(),State_Pol_Crosswalk_AEO40_CARB!$A:$A,0)),"")</f>
        <v/>
      </c>
      <c r="K30" t="str">
        <f>IF(INDEX(State_Pol_Crosswalk_AEO40_CARB!$H:$H,MATCH(ROW(),State_Pol_Crosswalk_AEO40_CARB!$A:$A,0))="Yes",INDEX(State_Pol_Crosswalk_AEO40_CARB!$K:$K,MATCH(ROW(),State_Pol_Crosswalk_AEO40_CARB!$A:$A,0)),"")</f>
        <v/>
      </c>
      <c r="L30" t="str">
        <f>IF(INDEX(State_Pol_Crosswalk_AEO40_CARB!$H:$H,MATCH(ROW(),State_Pol_Crosswalk_AEO40_CARB!$A:$A,0))="Yes",INDEX(State_Pol_Crosswalk_AEO40_CARB!$K:$K,MATCH(ROW(),State_Pol_Crosswalk_AEO40_CARB!$A:$A,0)),"")</f>
        <v/>
      </c>
      <c r="M30" t="str">
        <f>IF(INDEX(State_Pol_Crosswalk_AEO40_CARB!$H:$H,MATCH(ROW(),State_Pol_Crosswalk_AEO40_CARB!$A:$A,0))="Yes",INDEX(State_Pol_Crosswalk_AEO40_CARB!$K:$K,MATCH(ROW(),State_Pol_Crosswalk_AEO40_CARB!$A:$A,0)),"")</f>
        <v/>
      </c>
      <c r="N30" t="str">
        <f>IF(INDEX(State_Pol_Crosswalk_AEO40_CARB!$H:$H,MATCH(ROW(),State_Pol_Crosswalk_AEO40_CARB!$A:$A,0))="Yes",INDEX(State_Pol_Crosswalk_AEO40_CARB!$K:$K,MATCH(ROW(),State_Pol_Crosswalk_AEO40_CARB!$A:$A,0)),"")</f>
        <v/>
      </c>
      <c r="O30" t="str">
        <f>IF(INDEX(State_Pol_Crosswalk_AEO40_CARB!$H:$H,MATCH(ROW(),State_Pol_Crosswalk_AEO40_CARB!$A:$A,0))="Yes",INDEX(State_Pol_Crosswalk_AEO40_CARB!$K:$K,MATCH(ROW(),State_Pol_Crosswalk_AEO40_CARB!$A:$A,0)),"")</f>
        <v/>
      </c>
      <c r="P30" t="str">
        <f>IF(INDEX(State_Pol_Crosswalk_AEO40_CARB!$H:$H,MATCH(ROW(),State_Pol_Crosswalk_AEO40_CARB!$A:$A,0))="Yes",INDEX(State_Pol_Crosswalk_AEO40_CARB!$K:$K,MATCH(ROW(),State_Pol_Crosswalk_AEO40_CARB!$A:$A,0)),"")</f>
        <v/>
      </c>
      <c r="Q30" t="str">
        <f>IF(INDEX(State_Pol_Crosswalk_AEO40_CARB!$H:$H,MATCH(ROW(),State_Pol_Crosswalk_AEO40_CARB!$A:$A,0))="Yes",INDEX(State_Pol_Crosswalk_AEO40_CARB!$K:$K,MATCH(ROW(),State_Pol_Crosswalk_AEO40_CARB!$A:$A,0)),"")</f>
        <v/>
      </c>
      <c r="R30" t="str">
        <f>IF(INDEX(State_Pol_Crosswalk_AEO40_CARB!$H:$H,MATCH(ROW(),State_Pol_Crosswalk_AEO40_CARB!$A:$A,0))="Yes",INDEX(State_Pol_Crosswalk_AEO40_CARB!$K:$K,MATCH(ROW(),State_Pol_Crosswalk_AEO40_CARB!$A:$A,0)),"")</f>
        <v/>
      </c>
      <c r="S30" t="str">
        <f>IF(INDEX(State_Pol_Crosswalk_AEO40_CARB!$H:$H,MATCH(ROW(),State_Pol_Crosswalk_AEO40_CARB!$A:$A,0))="Yes",INDEX(State_Pol_Crosswalk_AEO40_CARB!$K:$K,MATCH(ROW(),State_Pol_Crosswalk_AEO40_CARB!$A:$A,0)),"")</f>
        <v/>
      </c>
      <c r="T30" t="str">
        <f>IF(INDEX(State_Pol_Crosswalk_AEO40_CARB!$H:$H,MATCH(ROW(),State_Pol_Crosswalk_AEO40_CARB!$A:$A,0))="Yes",INDEX(State_Pol_Crosswalk_AEO40_CARB!$K:$K,MATCH(ROW(),State_Pol_Crosswalk_AEO40_CARB!$A:$A,0)),"")</f>
        <v/>
      </c>
      <c r="U30" t="str">
        <f>IF(INDEX(State_Pol_Crosswalk_AEO40_CARB!$H:$H,MATCH(ROW(),State_Pol_Crosswalk_AEO40_CARB!$A:$A,0))="Yes",INDEX(State_Pol_Crosswalk_AEO40_CARB!$K:$K,MATCH(ROW(),State_Pol_Crosswalk_AEO40_CARB!$A:$A,0)),"")</f>
        <v/>
      </c>
      <c r="V30" t="str">
        <f>IF(INDEX(State_Pol_Crosswalk_AEO40_CARB!$H:$H,MATCH(ROW(),State_Pol_Crosswalk_AEO40_CARB!$A:$A,0))="Yes",INDEX(State_Pol_Crosswalk_AEO40_CARB!$K:$K,MATCH(ROW(),State_Pol_Crosswalk_AEO40_CARB!$A:$A,0)),"")</f>
        <v/>
      </c>
      <c r="W30" t="str">
        <f>IF(INDEX(State_Pol_Crosswalk_AEO40_CARB!$H:$H,MATCH(ROW(),State_Pol_Crosswalk_AEO40_CARB!$A:$A,0))="Yes",INDEX(State_Pol_Crosswalk_AEO40_CARB!$K:$K,MATCH(ROW(),State_Pol_Crosswalk_AEO40_CARB!$A:$A,0)),"")</f>
        <v/>
      </c>
      <c r="X30" t="str">
        <f>IF(INDEX(State_Pol_Crosswalk_AEO40_CARB!$H:$H,MATCH(ROW(),State_Pol_Crosswalk_AEO40_CARB!$A:$A,0))="Yes",INDEX(State_Pol_Crosswalk_AEO40_CARB!$K:$K,MATCH(ROW(),State_Pol_Crosswalk_AEO40_CARB!$A:$A,0)),"")</f>
        <v/>
      </c>
      <c r="Y30" t="str">
        <f>IF(INDEX(State_Pol_Crosswalk_AEO40_CARB!$H:$H,MATCH(ROW(),State_Pol_Crosswalk_AEO40_CARB!$A:$A,0))="Yes",INDEX(State_Pol_Crosswalk_AEO40_CARB!$K:$K,MATCH(ROW(),State_Pol_Crosswalk_AEO40_CARB!$A:$A,0)),"")</f>
        <v/>
      </c>
      <c r="Z30" t="str">
        <f>IF(INDEX(State_Pol_Crosswalk_AEO40_CARB!$H:$H,MATCH(ROW(),State_Pol_Crosswalk_AEO40_CARB!$A:$A,0))="Yes",INDEX(State_Pol_Crosswalk_AEO40_CARB!$K:$K,MATCH(ROW(),State_Pol_Crosswalk_AEO40_CARB!$A:$A,0)),"")</f>
        <v/>
      </c>
      <c r="AA30" t="str">
        <f>IF(INDEX(State_Pol_Crosswalk_AEO40_CARB!$H:$H,MATCH(ROW(),State_Pol_Crosswalk_AEO40_CARB!$A:$A,0))="Yes",INDEX(State_Pol_Crosswalk_AEO40_CARB!$K:$K,MATCH(ROW(),State_Pol_Crosswalk_AEO40_CARB!$A:$A,0)),"")</f>
        <v/>
      </c>
      <c r="AB30" t="str">
        <f>IF(INDEX(State_Pol_Crosswalk_AEO40_CARB!$H:$H,MATCH(ROW(),State_Pol_Crosswalk_AEO40_CARB!$A:$A,0))="Yes",INDEX(State_Pol_Crosswalk_AEO40_CARB!$K:$K,MATCH(ROW(),State_Pol_Crosswalk_AEO40_CARB!$A:$A,0)),"")</f>
        <v/>
      </c>
      <c r="AC30" t="str">
        <f>IF(INDEX(State_Pol_Crosswalk_AEO40_CARB!$H:$H,MATCH(ROW(),State_Pol_Crosswalk_AEO40_CARB!$A:$A,0))="Yes",INDEX(State_Pol_Crosswalk_AEO40_CARB!$K:$K,MATCH(ROW(),State_Pol_Crosswalk_AEO40_CARB!$A:$A,0)),"")</f>
        <v/>
      </c>
      <c r="AD30" t="str">
        <f>IF(INDEX(State_Pol_Crosswalk_AEO40_CARB!$H:$H,MATCH(ROW(),State_Pol_Crosswalk_AEO40_CARB!$A:$A,0))="Yes",INDEX(State_Pol_Crosswalk_AEO40_CARB!$K:$K,MATCH(ROW(),State_Pol_Crosswalk_AEO40_CARB!$A:$A,0)),"")</f>
        <v/>
      </c>
      <c r="AE30" t="str">
        <f>IF(INDEX(State_Pol_Crosswalk_AEO40_CARB!$H:$H,MATCH(ROW(),State_Pol_Crosswalk_AEO40_CARB!$A:$A,0))="Yes",INDEX(State_Pol_Crosswalk_AEO40_CARB!$K:$K,MATCH(ROW(),State_Pol_Crosswalk_AEO40_CARB!$A:$A,0)),"")</f>
        <v/>
      </c>
    </row>
    <row r="31" spans="1:31">
      <c r="A31" t="str">
        <f>'AEO 2026 Table 40'!A31</f>
        <v>200-Mile Electric Vehicle</v>
      </c>
      <c r="B31" t="str">
        <f>'AEO 2026 Table 40'!B31</f>
        <v>Light-Duty Fuel Economy: Alternative-Fuel Light Trucks: 200-Mile Electric Vehicle: Alternative Electricity and Transportation</v>
      </c>
      <c r="C31" t="str">
        <f>'AEO 2026 Table 40'!C31</f>
        <v>AEO.2026.ELECTRNP.EFI_LDV_TRN_NLT_200MIEV_NA_NA_MPGGASEQ.A</v>
      </c>
      <c r="D31" t="str">
        <f>'AEO 2026 Table 40'!D31</f>
        <v>mpg gas equiv</v>
      </c>
      <c r="E31" t="str">
        <f>IF(INDEX(State_Pol_Crosswalk_AEO40_CARB!$H:$H,MATCH(ROW(),State_Pol_Crosswalk_AEO40_CARB!$A:$A,0))="Yes",INDEX(State_Pol_Crosswalk_AEO40_CARB!$K:$K,MATCH(ROW(),State_Pol_Crosswalk_AEO40_CARB!$A:$A,0)),"")</f>
        <v/>
      </c>
      <c r="F31" t="str">
        <f>IF(INDEX(State_Pol_Crosswalk_AEO40_CARB!$H:$H,MATCH(ROW(),State_Pol_Crosswalk_AEO40_CARB!$A:$A,0))="Yes",INDEX(State_Pol_Crosswalk_AEO40_CARB!$K:$K,MATCH(ROW(),State_Pol_Crosswalk_AEO40_CARB!$A:$A,0)),"")</f>
        <v/>
      </c>
      <c r="G31" t="str">
        <f>IF(INDEX(State_Pol_Crosswalk_AEO40_CARB!$H:$H,MATCH(ROW(),State_Pol_Crosswalk_AEO40_CARB!$A:$A,0))="Yes",INDEX(State_Pol_Crosswalk_AEO40_CARB!$K:$K,MATCH(ROW(),State_Pol_Crosswalk_AEO40_CARB!$A:$A,0)),"")</f>
        <v/>
      </c>
      <c r="H31" t="str">
        <f>IF(INDEX(State_Pol_Crosswalk_AEO40_CARB!$H:$H,MATCH(ROW(),State_Pol_Crosswalk_AEO40_CARB!$A:$A,0))="Yes",INDEX(State_Pol_Crosswalk_AEO40_CARB!$K:$K,MATCH(ROW(),State_Pol_Crosswalk_AEO40_CARB!$A:$A,0)),"")</f>
        <v/>
      </c>
      <c r="I31" t="str">
        <f>IF(INDEX(State_Pol_Crosswalk_AEO40_CARB!$H:$H,MATCH(ROW(),State_Pol_Crosswalk_AEO40_CARB!$A:$A,0))="Yes",INDEX(State_Pol_Crosswalk_AEO40_CARB!$K:$K,MATCH(ROW(),State_Pol_Crosswalk_AEO40_CARB!$A:$A,0)),"")</f>
        <v/>
      </c>
      <c r="J31" t="str">
        <f>IF(INDEX(State_Pol_Crosswalk_AEO40_CARB!$H:$H,MATCH(ROW(),State_Pol_Crosswalk_AEO40_CARB!$A:$A,0))="Yes",INDEX(State_Pol_Crosswalk_AEO40_CARB!$K:$K,MATCH(ROW(),State_Pol_Crosswalk_AEO40_CARB!$A:$A,0)),"")</f>
        <v/>
      </c>
      <c r="K31" t="str">
        <f>IF(INDEX(State_Pol_Crosswalk_AEO40_CARB!$H:$H,MATCH(ROW(),State_Pol_Crosswalk_AEO40_CARB!$A:$A,0))="Yes",INDEX(State_Pol_Crosswalk_AEO40_CARB!$K:$K,MATCH(ROW(),State_Pol_Crosswalk_AEO40_CARB!$A:$A,0)),"")</f>
        <v/>
      </c>
      <c r="L31" t="str">
        <f>IF(INDEX(State_Pol_Crosswalk_AEO40_CARB!$H:$H,MATCH(ROW(),State_Pol_Crosswalk_AEO40_CARB!$A:$A,0))="Yes",INDEX(State_Pol_Crosswalk_AEO40_CARB!$K:$K,MATCH(ROW(),State_Pol_Crosswalk_AEO40_CARB!$A:$A,0)),"")</f>
        <v/>
      </c>
      <c r="M31" t="str">
        <f>IF(INDEX(State_Pol_Crosswalk_AEO40_CARB!$H:$H,MATCH(ROW(),State_Pol_Crosswalk_AEO40_CARB!$A:$A,0))="Yes",INDEX(State_Pol_Crosswalk_AEO40_CARB!$K:$K,MATCH(ROW(),State_Pol_Crosswalk_AEO40_CARB!$A:$A,0)),"")</f>
        <v/>
      </c>
      <c r="N31" t="str">
        <f>IF(INDEX(State_Pol_Crosswalk_AEO40_CARB!$H:$H,MATCH(ROW(),State_Pol_Crosswalk_AEO40_CARB!$A:$A,0))="Yes",INDEX(State_Pol_Crosswalk_AEO40_CARB!$K:$K,MATCH(ROW(),State_Pol_Crosswalk_AEO40_CARB!$A:$A,0)),"")</f>
        <v/>
      </c>
      <c r="O31" t="str">
        <f>IF(INDEX(State_Pol_Crosswalk_AEO40_CARB!$H:$H,MATCH(ROW(),State_Pol_Crosswalk_AEO40_CARB!$A:$A,0))="Yes",INDEX(State_Pol_Crosswalk_AEO40_CARB!$K:$K,MATCH(ROW(),State_Pol_Crosswalk_AEO40_CARB!$A:$A,0)),"")</f>
        <v/>
      </c>
      <c r="P31" t="str">
        <f>IF(INDEX(State_Pol_Crosswalk_AEO40_CARB!$H:$H,MATCH(ROW(),State_Pol_Crosswalk_AEO40_CARB!$A:$A,0))="Yes",INDEX(State_Pol_Crosswalk_AEO40_CARB!$K:$K,MATCH(ROW(),State_Pol_Crosswalk_AEO40_CARB!$A:$A,0)),"")</f>
        <v/>
      </c>
      <c r="Q31" t="str">
        <f>IF(INDEX(State_Pol_Crosswalk_AEO40_CARB!$H:$H,MATCH(ROW(),State_Pol_Crosswalk_AEO40_CARB!$A:$A,0))="Yes",INDEX(State_Pol_Crosswalk_AEO40_CARB!$K:$K,MATCH(ROW(),State_Pol_Crosswalk_AEO40_CARB!$A:$A,0)),"")</f>
        <v/>
      </c>
      <c r="R31" t="str">
        <f>IF(INDEX(State_Pol_Crosswalk_AEO40_CARB!$H:$H,MATCH(ROW(),State_Pol_Crosswalk_AEO40_CARB!$A:$A,0))="Yes",INDEX(State_Pol_Crosswalk_AEO40_CARB!$K:$K,MATCH(ROW(),State_Pol_Crosswalk_AEO40_CARB!$A:$A,0)),"")</f>
        <v/>
      </c>
      <c r="S31" t="str">
        <f>IF(INDEX(State_Pol_Crosswalk_AEO40_CARB!$H:$H,MATCH(ROW(),State_Pol_Crosswalk_AEO40_CARB!$A:$A,0))="Yes",INDEX(State_Pol_Crosswalk_AEO40_CARB!$K:$K,MATCH(ROW(),State_Pol_Crosswalk_AEO40_CARB!$A:$A,0)),"")</f>
        <v/>
      </c>
      <c r="T31" t="str">
        <f>IF(INDEX(State_Pol_Crosswalk_AEO40_CARB!$H:$H,MATCH(ROW(),State_Pol_Crosswalk_AEO40_CARB!$A:$A,0))="Yes",INDEX(State_Pol_Crosswalk_AEO40_CARB!$K:$K,MATCH(ROW(),State_Pol_Crosswalk_AEO40_CARB!$A:$A,0)),"")</f>
        <v/>
      </c>
      <c r="U31" t="str">
        <f>IF(INDEX(State_Pol_Crosswalk_AEO40_CARB!$H:$H,MATCH(ROW(),State_Pol_Crosswalk_AEO40_CARB!$A:$A,0))="Yes",INDEX(State_Pol_Crosswalk_AEO40_CARB!$K:$K,MATCH(ROW(),State_Pol_Crosswalk_AEO40_CARB!$A:$A,0)),"")</f>
        <v/>
      </c>
      <c r="V31" t="str">
        <f>IF(INDEX(State_Pol_Crosswalk_AEO40_CARB!$H:$H,MATCH(ROW(),State_Pol_Crosswalk_AEO40_CARB!$A:$A,0))="Yes",INDEX(State_Pol_Crosswalk_AEO40_CARB!$K:$K,MATCH(ROW(),State_Pol_Crosswalk_AEO40_CARB!$A:$A,0)),"")</f>
        <v/>
      </c>
      <c r="W31" t="str">
        <f>IF(INDEX(State_Pol_Crosswalk_AEO40_CARB!$H:$H,MATCH(ROW(),State_Pol_Crosswalk_AEO40_CARB!$A:$A,0))="Yes",INDEX(State_Pol_Crosswalk_AEO40_CARB!$K:$K,MATCH(ROW(),State_Pol_Crosswalk_AEO40_CARB!$A:$A,0)),"")</f>
        <v/>
      </c>
      <c r="X31" t="str">
        <f>IF(INDEX(State_Pol_Crosswalk_AEO40_CARB!$H:$H,MATCH(ROW(),State_Pol_Crosswalk_AEO40_CARB!$A:$A,0))="Yes",INDEX(State_Pol_Crosswalk_AEO40_CARB!$K:$K,MATCH(ROW(),State_Pol_Crosswalk_AEO40_CARB!$A:$A,0)),"")</f>
        <v/>
      </c>
      <c r="Y31" t="str">
        <f>IF(INDEX(State_Pol_Crosswalk_AEO40_CARB!$H:$H,MATCH(ROW(),State_Pol_Crosswalk_AEO40_CARB!$A:$A,0))="Yes",INDEX(State_Pol_Crosswalk_AEO40_CARB!$K:$K,MATCH(ROW(),State_Pol_Crosswalk_AEO40_CARB!$A:$A,0)),"")</f>
        <v/>
      </c>
      <c r="Z31" t="str">
        <f>IF(INDEX(State_Pol_Crosswalk_AEO40_CARB!$H:$H,MATCH(ROW(),State_Pol_Crosswalk_AEO40_CARB!$A:$A,0))="Yes",INDEX(State_Pol_Crosswalk_AEO40_CARB!$K:$K,MATCH(ROW(),State_Pol_Crosswalk_AEO40_CARB!$A:$A,0)),"")</f>
        <v/>
      </c>
      <c r="AA31" t="str">
        <f>IF(INDEX(State_Pol_Crosswalk_AEO40_CARB!$H:$H,MATCH(ROW(),State_Pol_Crosswalk_AEO40_CARB!$A:$A,0))="Yes",INDEX(State_Pol_Crosswalk_AEO40_CARB!$K:$K,MATCH(ROW(),State_Pol_Crosswalk_AEO40_CARB!$A:$A,0)),"")</f>
        <v/>
      </c>
      <c r="AB31" t="str">
        <f>IF(INDEX(State_Pol_Crosswalk_AEO40_CARB!$H:$H,MATCH(ROW(),State_Pol_Crosswalk_AEO40_CARB!$A:$A,0))="Yes",INDEX(State_Pol_Crosswalk_AEO40_CARB!$K:$K,MATCH(ROW(),State_Pol_Crosswalk_AEO40_CARB!$A:$A,0)),"")</f>
        <v/>
      </c>
      <c r="AC31" t="str">
        <f>IF(INDEX(State_Pol_Crosswalk_AEO40_CARB!$H:$H,MATCH(ROW(),State_Pol_Crosswalk_AEO40_CARB!$A:$A,0))="Yes",INDEX(State_Pol_Crosswalk_AEO40_CARB!$K:$K,MATCH(ROW(),State_Pol_Crosswalk_AEO40_CARB!$A:$A,0)),"")</f>
        <v/>
      </c>
      <c r="AD31" t="str">
        <f>IF(INDEX(State_Pol_Crosswalk_AEO40_CARB!$H:$H,MATCH(ROW(),State_Pol_Crosswalk_AEO40_CARB!$A:$A,0))="Yes",INDEX(State_Pol_Crosswalk_AEO40_CARB!$K:$K,MATCH(ROW(),State_Pol_Crosswalk_AEO40_CARB!$A:$A,0)),"")</f>
        <v/>
      </c>
      <c r="AE31" t="str">
        <f>IF(INDEX(State_Pol_Crosswalk_AEO40_CARB!$H:$H,MATCH(ROW(),State_Pol_Crosswalk_AEO40_CARB!$A:$A,0))="Yes",INDEX(State_Pol_Crosswalk_AEO40_CARB!$K:$K,MATCH(ROW(),State_Pol_Crosswalk_AEO40_CARB!$A:$A,0)),"")</f>
        <v/>
      </c>
    </row>
    <row r="32" spans="1:31">
      <c r="A32" t="str">
        <f>'AEO 2026 Table 40'!A32</f>
        <v>300-Mile Electric Vehicle</v>
      </c>
      <c r="B32" t="str">
        <f>'AEO 2026 Table 40'!B32</f>
        <v>Light-Duty Fuel Economy: Alternative-Fuel Light Trucks: 300-Mile Electric Vehicle: Alternative Electricity and Transportation</v>
      </c>
      <c r="C32" t="str">
        <f>'AEO 2026 Table 40'!C32</f>
        <v>AEO.2026.ELECTRNP.EFI_LDV_TRN_NLT_300MIEV_NA_NA_MPGGASEQ.A</v>
      </c>
      <c r="D32" t="str">
        <f>'AEO 2026 Table 40'!D32</f>
        <v>mpg gas equiv</v>
      </c>
      <c r="E32" t="str">
        <f>IF(INDEX(State_Pol_Crosswalk_AEO40_CARB!$H:$H,MATCH(ROW(),State_Pol_Crosswalk_AEO40_CARB!$A:$A,0))="Yes",INDEX(State_Pol_Crosswalk_AEO40_CARB!$K:$K,MATCH(ROW(),State_Pol_Crosswalk_AEO40_CARB!$A:$A,0)),"")</f>
        <v/>
      </c>
      <c r="F32" t="str">
        <f>IF(INDEX(State_Pol_Crosswalk_AEO40_CARB!$H:$H,MATCH(ROW(),State_Pol_Crosswalk_AEO40_CARB!$A:$A,0))="Yes",INDEX(State_Pol_Crosswalk_AEO40_CARB!$K:$K,MATCH(ROW(),State_Pol_Crosswalk_AEO40_CARB!$A:$A,0)),"")</f>
        <v/>
      </c>
      <c r="G32" t="str">
        <f>IF(INDEX(State_Pol_Crosswalk_AEO40_CARB!$H:$H,MATCH(ROW(),State_Pol_Crosswalk_AEO40_CARB!$A:$A,0))="Yes",INDEX(State_Pol_Crosswalk_AEO40_CARB!$K:$K,MATCH(ROW(),State_Pol_Crosswalk_AEO40_CARB!$A:$A,0)),"")</f>
        <v/>
      </c>
      <c r="H32" t="str">
        <f>IF(INDEX(State_Pol_Crosswalk_AEO40_CARB!$H:$H,MATCH(ROW(),State_Pol_Crosswalk_AEO40_CARB!$A:$A,0))="Yes",INDEX(State_Pol_Crosswalk_AEO40_CARB!$K:$K,MATCH(ROW(),State_Pol_Crosswalk_AEO40_CARB!$A:$A,0)),"")</f>
        <v/>
      </c>
      <c r="I32" t="str">
        <f>IF(INDEX(State_Pol_Crosswalk_AEO40_CARB!$H:$H,MATCH(ROW(),State_Pol_Crosswalk_AEO40_CARB!$A:$A,0))="Yes",INDEX(State_Pol_Crosswalk_AEO40_CARB!$K:$K,MATCH(ROW(),State_Pol_Crosswalk_AEO40_CARB!$A:$A,0)),"")</f>
        <v/>
      </c>
      <c r="J32" t="str">
        <f>IF(INDEX(State_Pol_Crosswalk_AEO40_CARB!$H:$H,MATCH(ROW(),State_Pol_Crosswalk_AEO40_CARB!$A:$A,0))="Yes",INDEX(State_Pol_Crosswalk_AEO40_CARB!$K:$K,MATCH(ROW(),State_Pol_Crosswalk_AEO40_CARB!$A:$A,0)),"")</f>
        <v/>
      </c>
      <c r="K32" t="str">
        <f>IF(INDEX(State_Pol_Crosswalk_AEO40_CARB!$H:$H,MATCH(ROW(),State_Pol_Crosswalk_AEO40_CARB!$A:$A,0))="Yes",INDEX(State_Pol_Crosswalk_AEO40_CARB!$K:$K,MATCH(ROW(),State_Pol_Crosswalk_AEO40_CARB!$A:$A,0)),"")</f>
        <v/>
      </c>
      <c r="L32" t="str">
        <f>IF(INDEX(State_Pol_Crosswalk_AEO40_CARB!$H:$H,MATCH(ROW(),State_Pol_Crosswalk_AEO40_CARB!$A:$A,0))="Yes",INDEX(State_Pol_Crosswalk_AEO40_CARB!$K:$K,MATCH(ROW(),State_Pol_Crosswalk_AEO40_CARB!$A:$A,0)),"")</f>
        <v/>
      </c>
      <c r="M32" t="str">
        <f>IF(INDEX(State_Pol_Crosswalk_AEO40_CARB!$H:$H,MATCH(ROW(),State_Pol_Crosswalk_AEO40_CARB!$A:$A,0))="Yes",INDEX(State_Pol_Crosswalk_AEO40_CARB!$K:$K,MATCH(ROW(),State_Pol_Crosswalk_AEO40_CARB!$A:$A,0)),"")</f>
        <v/>
      </c>
      <c r="N32" t="str">
        <f>IF(INDEX(State_Pol_Crosswalk_AEO40_CARB!$H:$H,MATCH(ROW(),State_Pol_Crosswalk_AEO40_CARB!$A:$A,0))="Yes",INDEX(State_Pol_Crosswalk_AEO40_CARB!$K:$K,MATCH(ROW(),State_Pol_Crosswalk_AEO40_CARB!$A:$A,0)),"")</f>
        <v/>
      </c>
      <c r="O32" t="str">
        <f>IF(INDEX(State_Pol_Crosswalk_AEO40_CARB!$H:$H,MATCH(ROW(),State_Pol_Crosswalk_AEO40_CARB!$A:$A,0))="Yes",INDEX(State_Pol_Crosswalk_AEO40_CARB!$K:$K,MATCH(ROW(),State_Pol_Crosswalk_AEO40_CARB!$A:$A,0)),"")</f>
        <v/>
      </c>
      <c r="P32" t="str">
        <f>IF(INDEX(State_Pol_Crosswalk_AEO40_CARB!$H:$H,MATCH(ROW(),State_Pol_Crosswalk_AEO40_CARB!$A:$A,0))="Yes",INDEX(State_Pol_Crosswalk_AEO40_CARB!$K:$K,MATCH(ROW(),State_Pol_Crosswalk_AEO40_CARB!$A:$A,0)),"")</f>
        <v/>
      </c>
      <c r="Q32" t="str">
        <f>IF(INDEX(State_Pol_Crosswalk_AEO40_CARB!$H:$H,MATCH(ROW(),State_Pol_Crosswalk_AEO40_CARB!$A:$A,0))="Yes",INDEX(State_Pol_Crosswalk_AEO40_CARB!$K:$K,MATCH(ROW(),State_Pol_Crosswalk_AEO40_CARB!$A:$A,0)),"")</f>
        <v/>
      </c>
      <c r="R32" t="str">
        <f>IF(INDEX(State_Pol_Crosswalk_AEO40_CARB!$H:$H,MATCH(ROW(),State_Pol_Crosswalk_AEO40_CARB!$A:$A,0))="Yes",INDEX(State_Pol_Crosswalk_AEO40_CARB!$K:$K,MATCH(ROW(),State_Pol_Crosswalk_AEO40_CARB!$A:$A,0)),"")</f>
        <v/>
      </c>
      <c r="S32" t="str">
        <f>IF(INDEX(State_Pol_Crosswalk_AEO40_CARB!$H:$H,MATCH(ROW(),State_Pol_Crosswalk_AEO40_CARB!$A:$A,0))="Yes",INDEX(State_Pol_Crosswalk_AEO40_CARB!$K:$K,MATCH(ROW(),State_Pol_Crosswalk_AEO40_CARB!$A:$A,0)),"")</f>
        <v/>
      </c>
      <c r="T32" t="str">
        <f>IF(INDEX(State_Pol_Crosswalk_AEO40_CARB!$H:$H,MATCH(ROW(),State_Pol_Crosswalk_AEO40_CARB!$A:$A,0))="Yes",INDEX(State_Pol_Crosswalk_AEO40_CARB!$K:$K,MATCH(ROW(),State_Pol_Crosswalk_AEO40_CARB!$A:$A,0)),"")</f>
        <v/>
      </c>
      <c r="U32" t="str">
        <f>IF(INDEX(State_Pol_Crosswalk_AEO40_CARB!$H:$H,MATCH(ROW(),State_Pol_Crosswalk_AEO40_CARB!$A:$A,0))="Yes",INDEX(State_Pol_Crosswalk_AEO40_CARB!$K:$K,MATCH(ROW(),State_Pol_Crosswalk_AEO40_CARB!$A:$A,0)),"")</f>
        <v/>
      </c>
      <c r="V32" t="str">
        <f>IF(INDEX(State_Pol_Crosswalk_AEO40_CARB!$H:$H,MATCH(ROW(),State_Pol_Crosswalk_AEO40_CARB!$A:$A,0))="Yes",INDEX(State_Pol_Crosswalk_AEO40_CARB!$K:$K,MATCH(ROW(),State_Pol_Crosswalk_AEO40_CARB!$A:$A,0)),"")</f>
        <v/>
      </c>
      <c r="W32" t="str">
        <f>IF(INDEX(State_Pol_Crosswalk_AEO40_CARB!$H:$H,MATCH(ROW(),State_Pol_Crosswalk_AEO40_CARB!$A:$A,0))="Yes",INDEX(State_Pol_Crosswalk_AEO40_CARB!$K:$K,MATCH(ROW(),State_Pol_Crosswalk_AEO40_CARB!$A:$A,0)),"")</f>
        <v/>
      </c>
      <c r="X32" t="str">
        <f>IF(INDEX(State_Pol_Crosswalk_AEO40_CARB!$H:$H,MATCH(ROW(),State_Pol_Crosswalk_AEO40_CARB!$A:$A,0))="Yes",INDEX(State_Pol_Crosswalk_AEO40_CARB!$K:$K,MATCH(ROW(),State_Pol_Crosswalk_AEO40_CARB!$A:$A,0)),"")</f>
        <v/>
      </c>
      <c r="Y32" t="str">
        <f>IF(INDEX(State_Pol_Crosswalk_AEO40_CARB!$H:$H,MATCH(ROW(),State_Pol_Crosswalk_AEO40_CARB!$A:$A,0))="Yes",INDEX(State_Pol_Crosswalk_AEO40_CARB!$K:$K,MATCH(ROW(),State_Pol_Crosswalk_AEO40_CARB!$A:$A,0)),"")</f>
        <v/>
      </c>
      <c r="Z32" t="str">
        <f>IF(INDEX(State_Pol_Crosswalk_AEO40_CARB!$H:$H,MATCH(ROW(),State_Pol_Crosswalk_AEO40_CARB!$A:$A,0))="Yes",INDEX(State_Pol_Crosswalk_AEO40_CARB!$K:$K,MATCH(ROW(),State_Pol_Crosswalk_AEO40_CARB!$A:$A,0)),"")</f>
        <v/>
      </c>
      <c r="AA32" t="str">
        <f>IF(INDEX(State_Pol_Crosswalk_AEO40_CARB!$H:$H,MATCH(ROW(),State_Pol_Crosswalk_AEO40_CARB!$A:$A,0))="Yes",INDEX(State_Pol_Crosswalk_AEO40_CARB!$K:$K,MATCH(ROW(),State_Pol_Crosswalk_AEO40_CARB!$A:$A,0)),"")</f>
        <v/>
      </c>
      <c r="AB32" t="str">
        <f>IF(INDEX(State_Pol_Crosswalk_AEO40_CARB!$H:$H,MATCH(ROW(),State_Pol_Crosswalk_AEO40_CARB!$A:$A,0))="Yes",INDEX(State_Pol_Crosswalk_AEO40_CARB!$K:$K,MATCH(ROW(),State_Pol_Crosswalk_AEO40_CARB!$A:$A,0)),"")</f>
        <v/>
      </c>
      <c r="AC32" t="str">
        <f>IF(INDEX(State_Pol_Crosswalk_AEO40_CARB!$H:$H,MATCH(ROW(),State_Pol_Crosswalk_AEO40_CARB!$A:$A,0))="Yes",INDEX(State_Pol_Crosswalk_AEO40_CARB!$K:$K,MATCH(ROW(),State_Pol_Crosswalk_AEO40_CARB!$A:$A,0)),"")</f>
        <v/>
      </c>
      <c r="AD32" t="str">
        <f>IF(INDEX(State_Pol_Crosswalk_AEO40_CARB!$H:$H,MATCH(ROW(),State_Pol_Crosswalk_AEO40_CARB!$A:$A,0))="Yes",INDEX(State_Pol_Crosswalk_AEO40_CARB!$K:$K,MATCH(ROW(),State_Pol_Crosswalk_AEO40_CARB!$A:$A,0)),"")</f>
        <v/>
      </c>
      <c r="AE32" t="str">
        <f>IF(INDEX(State_Pol_Crosswalk_AEO40_CARB!$H:$H,MATCH(ROW(),State_Pol_Crosswalk_AEO40_CARB!$A:$A,0))="Yes",INDEX(State_Pol_Crosswalk_AEO40_CARB!$K:$K,MATCH(ROW(),State_Pol_Crosswalk_AEO40_CARB!$A:$A,0)),"")</f>
        <v/>
      </c>
    </row>
    <row r="33" spans="1:31">
      <c r="A33" t="str">
        <f>'AEO 2026 Table 40'!A33</f>
        <v>Plug-in 20 Gasoline Hybrid</v>
      </c>
      <c r="B33" t="str">
        <f>'AEO 2026 Table 40'!B33</f>
        <v>Light-Duty Fuel Economy: Alternative-Fuel Light Trucks: Plug-in 20 Gasoline Hybrid: Alternative Electricity and Transportation</v>
      </c>
      <c r="C33" t="str">
        <f>'AEO 2026 Table 40'!C33</f>
        <v>AEO.2026.ELECTRNP.EFI_LDV_TRN_NLT_PI20GH_NA_NA_MPGGASEQ.A</v>
      </c>
      <c r="D33" t="str">
        <f>'AEO 2026 Table 40'!D33</f>
        <v>mpg gas equiv</v>
      </c>
      <c r="E33">
        <f>IF(INDEX(State_Pol_Crosswalk_AEO40_CARB!$H:$H,MATCH(ROW(),State_Pol_Crosswalk_AEO40_CARB!$A:$A,0))="Yes",INDEX(State_Pol_Crosswalk_AEO40_CARB!$K:$K,MATCH(ROW(),State_Pol_Crosswalk_AEO40_CARB!$A:$A,0)),"")</f>
        <v>43.036319612590802</v>
      </c>
      <c r="F33">
        <f>IF(INDEX(State_Pol_Crosswalk_AEO40_CARB!$H:$H,MATCH(ROW(),State_Pol_Crosswalk_AEO40_CARB!$A:$A,0))="Yes",INDEX(State_Pol_Crosswalk_AEO40_CARB!$K:$K,MATCH(ROW(),State_Pol_Crosswalk_AEO40_CARB!$A:$A,0)),"")</f>
        <v>43.036319612590802</v>
      </c>
      <c r="G33">
        <f>IF(INDEX(State_Pol_Crosswalk_AEO40_CARB!$H:$H,MATCH(ROW(),State_Pol_Crosswalk_AEO40_CARB!$A:$A,0))="Yes",INDEX(State_Pol_Crosswalk_AEO40_CARB!$K:$K,MATCH(ROW(),State_Pol_Crosswalk_AEO40_CARB!$A:$A,0)),"")</f>
        <v>43.036319612590802</v>
      </c>
      <c r="H33">
        <f>IF(INDEX(State_Pol_Crosswalk_AEO40_CARB!$H:$H,MATCH(ROW(),State_Pol_Crosswalk_AEO40_CARB!$A:$A,0))="Yes",INDEX(State_Pol_Crosswalk_AEO40_CARB!$K:$K,MATCH(ROW(),State_Pol_Crosswalk_AEO40_CARB!$A:$A,0)),"")</f>
        <v>43.036319612590802</v>
      </c>
      <c r="I33">
        <f>IF(INDEX(State_Pol_Crosswalk_AEO40_CARB!$H:$H,MATCH(ROW(),State_Pol_Crosswalk_AEO40_CARB!$A:$A,0))="Yes",INDEX(State_Pol_Crosswalk_AEO40_CARB!$K:$K,MATCH(ROW(),State_Pol_Crosswalk_AEO40_CARB!$A:$A,0)),"")</f>
        <v>43.036319612590802</v>
      </c>
      <c r="J33">
        <f>IF(INDEX(State_Pol_Crosswalk_AEO40_CARB!$H:$H,MATCH(ROW(),State_Pol_Crosswalk_AEO40_CARB!$A:$A,0))="Yes",INDEX(State_Pol_Crosswalk_AEO40_CARB!$K:$K,MATCH(ROW(),State_Pol_Crosswalk_AEO40_CARB!$A:$A,0)),"")</f>
        <v>43.036319612590802</v>
      </c>
      <c r="K33">
        <f>IF(INDEX(State_Pol_Crosswalk_AEO40_CARB!$H:$H,MATCH(ROW(),State_Pol_Crosswalk_AEO40_CARB!$A:$A,0))="Yes",INDEX(State_Pol_Crosswalk_AEO40_CARB!$K:$K,MATCH(ROW(),State_Pol_Crosswalk_AEO40_CARB!$A:$A,0)),"")</f>
        <v>43.036319612590802</v>
      </c>
      <c r="L33">
        <f>IF(INDEX(State_Pol_Crosswalk_AEO40_CARB!$H:$H,MATCH(ROW(),State_Pol_Crosswalk_AEO40_CARB!$A:$A,0))="Yes",INDEX(State_Pol_Crosswalk_AEO40_CARB!$K:$K,MATCH(ROW(),State_Pol_Crosswalk_AEO40_CARB!$A:$A,0)),"")</f>
        <v>43.036319612590802</v>
      </c>
      <c r="M33">
        <f>IF(INDEX(State_Pol_Crosswalk_AEO40_CARB!$H:$H,MATCH(ROW(),State_Pol_Crosswalk_AEO40_CARB!$A:$A,0))="Yes",INDEX(State_Pol_Crosswalk_AEO40_CARB!$K:$K,MATCH(ROW(),State_Pol_Crosswalk_AEO40_CARB!$A:$A,0)),"")</f>
        <v>43.036319612590802</v>
      </c>
      <c r="N33">
        <f>IF(INDEX(State_Pol_Crosswalk_AEO40_CARB!$H:$H,MATCH(ROW(),State_Pol_Crosswalk_AEO40_CARB!$A:$A,0))="Yes",INDEX(State_Pol_Crosswalk_AEO40_CARB!$K:$K,MATCH(ROW(),State_Pol_Crosswalk_AEO40_CARB!$A:$A,0)),"")</f>
        <v>43.036319612590802</v>
      </c>
      <c r="O33">
        <f>IF(INDEX(State_Pol_Crosswalk_AEO40_CARB!$H:$H,MATCH(ROW(),State_Pol_Crosswalk_AEO40_CARB!$A:$A,0))="Yes",INDEX(State_Pol_Crosswalk_AEO40_CARB!$K:$K,MATCH(ROW(),State_Pol_Crosswalk_AEO40_CARB!$A:$A,0)),"")</f>
        <v>43.036319612590802</v>
      </c>
      <c r="P33">
        <f>IF(INDEX(State_Pol_Crosswalk_AEO40_CARB!$H:$H,MATCH(ROW(),State_Pol_Crosswalk_AEO40_CARB!$A:$A,0))="Yes",INDEX(State_Pol_Crosswalk_AEO40_CARB!$K:$K,MATCH(ROW(),State_Pol_Crosswalk_AEO40_CARB!$A:$A,0)),"")</f>
        <v>43.036319612590802</v>
      </c>
      <c r="Q33">
        <f>IF(INDEX(State_Pol_Crosswalk_AEO40_CARB!$H:$H,MATCH(ROW(),State_Pol_Crosswalk_AEO40_CARB!$A:$A,0))="Yes",INDEX(State_Pol_Crosswalk_AEO40_CARB!$K:$K,MATCH(ROW(),State_Pol_Crosswalk_AEO40_CARB!$A:$A,0)),"")</f>
        <v>43.036319612590802</v>
      </c>
      <c r="R33">
        <f>IF(INDEX(State_Pol_Crosswalk_AEO40_CARB!$H:$H,MATCH(ROW(),State_Pol_Crosswalk_AEO40_CARB!$A:$A,0))="Yes",INDEX(State_Pol_Crosswalk_AEO40_CARB!$K:$K,MATCH(ROW(),State_Pol_Crosswalk_AEO40_CARB!$A:$A,0)),"")</f>
        <v>43.036319612590802</v>
      </c>
      <c r="S33">
        <f>IF(INDEX(State_Pol_Crosswalk_AEO40_CARB!$H:$H,MATCH(ROW(),State_Pol_Crosswalk_AEO40_CARB!$A:$A,0))="Yes",INDEX(State_Pol_Crosswalk_AEO40_CARB!$K:$K,MATCH(ROW(),State_Pol_Crosswalk_AEO40_CARB!$A:$A,0)),"")</f>
        <v>43.036319612590802</v>
      </c>
      <c r="T33">
        <f>IF(INDEX(State_Pol_Crosswalk_AEO40_CARB!$H:$H,MATCH(ROW(),State_Pol_Crosswalk_AEO40_CARB!$A:$A,0))="Yes",INDEX(State_Pol_Crosswalk_AEO40_CARB!$K:$K,MATCH(ROW(),State_Pol_Crosswalk_AEO40_CARB!$A:$A,0)),"")</f>
        <v>43.036319612590802</v>
      </c>
      <c r="U33">
        <f>IF(INDEX(State_Pol_Crosswalk_AEO40_CARB!$H:$H,MATCH(ROW(),State_Pol_Crosswalk_AEO40_CARB!$A:$A,0))="Yes",INDEX(State_Pol_Crosswalk_AEO40_CARB!$K:$K,MATCH(ROW(),State_Pol_Crosswalk_AEO40_CARB!$A:$A,0)),"")</f>
        <v>43.036319612590802</v>
      </c>
      <c r="V33">
        <f>IF(INDEX(State_Pol_Crosswalk_AEO40_CARB!$H:$H,MATCH(ROW(),State_Pol_Crosswalk_AEO40_CARB!$A:$A,0))="Yes",INDEX(State_Pol_Crosswalk_AEO40_CARB!$K:$K,MATCH(ROW(),State_Pol_Crosswalk_AEO40_CARB!$A:$A,0)),"")</f>
        <v>43.036319612590802</v>
      </c>
      <c r="W33">
        <f>IF(INDEX(State_Pol_Crosswalk_AEO40_CARB!$H:$H,MATCH(ROW(),State_Pol_Crosswalk_AEO40_CARB!$A:$A,0))="Yes",INDEX(State_Pol_Crosswalk_AEO40_CARB!$K:$K,MATCH(ROW(),State_Pol_Crosswalk_AEO40_CARB!$A:$A,0)),"")</f>
        <v>43.036319612590802</v>
      </c>
      <c r="X33">
        <f>IF(INDEX(State_Pol_Crosswalk_AEO40_CARB!$H:$H,MATCH(ROW(),State_Pol_Crosswalk_AEO40_CARB!$A:$A,0))="Yes",INDEX(State_Pol_Crosswalk_AEO40_CARB!$K:$K,MATCH(ROW(),State_Pol_Crosswalk_AEO40_CARB!$A:$A,0)),"")</f>
        <v>43.036319612590802</v>
      </c>
      <c r="Y33">
        <f>IF(INDEX(State_Pol_Crosswalk_AEO40_CARB!$H:$H,MATCH(ROW(),State_Pol_Crosswalk_AEO40_CARB!$A:$A,0))="Yes",INDEX(State_Pol_Crosswalk_AEO40_CARB!$K:$K,MATCH(ROW(),State_Pol_Crosswalk_AEO40_CARB!$A:$A,0)),"")</f>
        <v>43.036319612590802</v>
      </c>
      <c r="Z33">
        <f>IF(INDEX(State_Pol_Crosswalk_AEO40_CARB!$H:$H,MATCH(ROW(),State_Pol_Crosswalk_AEO40_CARB!$A:$A,0))="Yes",INDEX(State_Pol_Crosswalk_AEO40_CARB!$K:$K,MATCH(ROW(),State_Pol_Crosswalk_AEO40_CARB!$A:$A,0)),"")</f>
        <v>43.036319612590802</v>
      </c>
      <c r="AA33">
        <f>IF(INDEX(State_Pol_Crosswalk_AEO40_CARB!$H:$H,MATCH(ROW(),State_Pol_Crosswalk_AEO40_CARB!$A:$A,0))="Yes",INDEX(State_Pol_Crosswalk_AEO40_CARB!$K:$K,MATCH(ROW(),State_Pol_Crosswalk_AEO40_CARB!$A:$A,0)),"")</f>
        <v>43.036319612590802</v>
      </c>
      <c r="AB33">
        <f>IF(INDEX(State_Pol_Crosswalk_AEO40_CARB!$H:$H,MATCH(ROW(),State_Pol_Crosswalk_AEO40_CARB!$A:$A,0))="Yes",INDEX(State_Pol_Crosswalk_AEO40_CARB!$K:$K,MATCH(ROW(),State_Pol_Crosswalk_AEO40_CARB!$A:$A,0)),"")</f>
        <v>43.036319612590802</v>
      </c>
      <c r="AC33">
        <f>IF(INDEX(State_Pol_Crosswalk_AEO40_CARB!$H:$H,MATCH(ROW(),State_Pol_Crosswalk_AEO40_CARB!$A:$A,0))="Yes",INDEX(State_Pol_Crosswalk_AEO40_CARB!$K:$K,MATCH(ROW(),State_Pol_Crosswalk_AEO40_CARB!$A:$A,0)),"")</f>
        <v>43.036319612590802</v>
      </c>
      <c r="AD33">
        <f>IF(INDEX(State_Pol_Crosswalk_AEO40_CARB!$H:$H,MATCH(ROW(),State_Pol_Crosswalk_AEO40_CARB!$A:$A,0))="Yes",INDEX(State_Pol_Crosswalk_AEO40_CARB!$K:$K,MATCH(ROW(),State_Pol_Crosswalk_AEO40_CARB!$A:$A,0)),"")</f>
        <v>43.036319612590802</v>
      </c>
      <c r="AE33">
        <f>IF(INDEX(State_Pol_Crosswalk_AEO40_CARB!$H:$H,MATCH(ROW(),State_Pol_Crosswalk_AEO40_CARB!$A:$A,0))="Yes",INDEX(State_Pol_Crosswalk_AEO40_CARB!$K:$K,MATCH(ROW(),State_Pol_Crosswalk_AEO40_CARB!$A:$A,0)),"")</f>
        <v>43.036319612590802</v>
      </c>
    </row>
    <row r="34" spans="1:31">
      <c r="A34" t="str">
        <f>'AEO 2026 Table 40'!A34</f>
        <v>Plug-in 50 Gasoline Hybrid</v>
      </c>
      <c r="B34" t="str">
        <f>'AEO 2026 Table 40'!B34</f>
        <v>Light-Duty Fuel Economy: Alternative-Fuel Light Trucks: Plug-in 50 Gasoline Hybrid: Alternative Electricity and Transportation</v>
      </c>
      <c r="C34" t="str">
        <f>'AEO 2026 Table 40'!C34</f>
        <v>AEO.2026.ELECTRNP.EFI_LDV_TRN_NLT_PI50GH_NA_NA_MPGGASEQ.A</v>
      </c>
      <c r="D34" t="str">
        <f>'AEO 2026 Table 40'!D34</f>
        <v>mpg gas equiv</v>
      </c>
      <c r="E34">
        <f>IF(INDEX(State_Pol_Crosswalk_AEO40_CARB!$H:$H,MATCH(ROW(),State_Pol_Crosswalk_AEO40_CARB!$A:$A,0))="Yes",INDEX(State_Pol_Crosswalk_AEO40_CARB!$K:$K,MATCH(ROW(),State_Pol_Crosswalk_AEO40_CARB!$A:$A,0)),"")</f>
        <v>43.036319612590802</v>
      </c>
      <c r="F34">
        <f>IF(INDEX(State_Pol_Crosswalk_AEO40_CARB!$H:$H,MATCH(ROW(),State_Pol_Crosswalk_AEO40_CARB!$A:$A,0))="Yes",INDEX(State_Pol_Crosswalk_AEO40_CARB!$K:$K,MATCH(ROW(),State_Pol_Crosswalk_AEO40_CARB!$A:$A,0)),"")</f>
        <v>43.036319612590802</v>
      </c>
      <c r="G34">
        <f>IF(INDEX(State_Pol_Crosswalk_AEO40_CARB!$H:$H,MATCH(ROW(),State_Pol_Crosswalk_AEO40_CARB!$A:$A,0))="Yes",INDEX(State_Pol_Crosswalk_AEO40_CARB!$K:$K,MATCH(ROW(),State_Pol_Crosswalk_AEO40_CARB!$A:$A,0)),"")</f>
        <v>43.036319612590802</v>
      </c>
      <c r="H34">
        <f>IF(INDEX(State_Pol_Crosswalk_AEO40_CARB!$H:$H,MATCH(ROW(),State_Pol_Crosswalk_AEO40_CARB!$A:$A,0))="Yes",INDEX(State_Pol_Crosswalk_AEO40_CARB!$K:$K,MATCH(ROW(),State_Pol_Crosswalk_AEO40_CARB!$A:$A,0)),"")</f>
        <v>43.036319612590802</v>
      </c>
      <c r="I34">
        <f>IF(INDEX(State_Pol_Crosswalk_AEO40_CARB!$H:$H,MATCH(ROW(),State_Pol_Crosswalk_AEO40_CARB!$A:$A,0))="Yes",INDEX(State_Pol_Crosswalk_AEO40_CARB!$K:$K,MATCH(ROW(),State_Pol_Crosswalk_AEO40_CARB!$A:$A,0)),"")</f>
        <v>43.036319612590802</v>
      </c>
      <c r="J34">
        <f>IF(INDEX(State_Pol_Crosswalk_AEO40_CARB!$H:$H,MATCH(ROW(),State_Pol_Crosswalk_AEO40_CARB!$A:$A,0))="Yes",INDEX(State_Pol_Crosswalk_AEO40_CARB!$K:$K,MATCH(ROW(),State_Pol_Crosswalk_AEO40_CARB!$A:$A,0)),"")</f>
        <v>43.036319612590802</v>
      </c>
      <c r="K34">
        <f>IF(INDEX(State_Pol_Crosswalk_AEO40_CARB!$H:$H,MATCH(ROW(),State_Pol_Crosswalk_AEO40_CARB!$A:$A,0))="Yes",INDEX(State_Pol_Crosswalk_AEO40_CARB!$K:$K,MATCH(ROW(),State_Pol_Crosswalk_AEO40_CARB!$A:$A,0)),"")</f>
        <v>43.036319612590802</v>
      </c>
      <c r="L34">
        <f>IF(INDEX(State_Pol_Crosswalk_AEO40_CARB!$H:$H,MATCH(ROW(),State_Pol_Crosswalk_AEO40_CARB!$A:$A,0))="Yes",INDEX(State_Pol_Crosswalk_AEO40_CARB!$K:$K,MATCH(ROW(),State_Pol_Crosswalk_AEO40_CARB!$A:$A,0)),"")</f>
        <v>43.036319612590802</v>
      </c>
      <c r="M34">
        <f>IF(INDEX(State_Pol_Crosswalk_AEO40_CARB!$H:$H,MATCH(ROW(),State_Pol_Crosswalk_AEO40_CARB!$A:$A,0))="Yes",INDEX(State_Pol_Crosswalk_AEO40_CARB!$K:$K,MATCH(ROW(),State_Pol_Crosswalk_AEO40_CARB!$A:$A,0)),"")</f>
        <v>43.036319612590802</v>
      </c>
      <c r="N34">
        <f>IF(INDEX(State_Pol_Crosswalk_AEO40_CARB!$H:$H,MATCH(ROW(),State_Pol_Crosswalk_AEO40_CARB!$A:$A,0))="Yes",INDEX(State_Pol_Crosswalk_AEO40_CARB!$K:$K,MATCH(ROW(),State_Pol_Crosswalk_AEO40_CARB!$A:$A,0)),"")</f>
        <v>43.036319612590802</v>
      </c>
      <c r="O34">
        <f>IF(INDEX(State_Pol_Crosswalk_AEO40_CARB!$H:$H,MATCH(ROW(),State_Pol_Crosswalk_AEO40_CARB!$A:$A,0))="Yes",INDEX(State_Pol_Crosswalk_AEO40_CARB!$K:$K,MATCH(ROW(),State_Pol_Crosswalk_AEO40_CARB!$A:$A,0)),"")</f>
        <v>43.036319612590802</v>
      </c>
      <c r="P34">
        <f>IF(INDEX(State_Pol_Crosswalk_AEO40_CARB!$H:$H,MATCH(ROW(),State_Pol_Crosswalk_AEO40_CARB!$A:$A,0))="Yes",INDEX(State_Pol_Crosswalk_AEO40_CARB!$K:$K,MATCH(ROW(),State_Pol_Crosswalk_AEO40_CARB!$A:$A,0)),"")</f>
        <v>43.036319612590802</v>
      </c>
      <c r="Q34">
        <f>IF(INDEX(State_Pol_Crosswalk_AEO40_CARB!$H:$H,MATCH(ROW(),State_Pol_Crosswalk_AEO40_CARB!$A:$A,0))="Yes",INDEX(State_Pol_Crosswalk_AEO40_CARB!$K:$K,MATCH(ROW(),State_Pol_Crosswalk_AEO40_CARB!$A:$A,0)),"")</f>
        <v>43.036319612590802</v>
      </c>
      <c r="R34">
        <f>IF(INDEX(State_Pol_Crosswalk_AEO40_CARB!$H:$H,MATCH(ROW(),State_Pol_Crosswalk_AEO40_CARB!$A:$A,0))="Yes",INDEX(State_Pol_Crosswalk_AEO40_CARB!$K:$K,MATCH(ROW(),State_Pol_Crosswalk_AEO40_CARB!$A:$A,0)),"")</f>
        <v>43.036319612590802</v>
      </c>
      <c r="S34">
        <f>IF(INDEX(State_Pol_Crosswalk_AEO40_CARB!$H:$H,MATCH(ROW(),State_Pol_Crosswalk_AEO40_CARB!$A:$A,0))="Yes",INDEX(State_Pol_Crosswalk_AEO40_CARB!$K:$K,MATCH(ROW(),State_Pol_Crosswalk_AEO40_CARB!$A:$A,0)),"")</f>
        <v>43.036319612590802</v>
      </c>
      <c r="T34">
        <f>IF(INDEX(State_Pol_Crosswalk_AEO40_CARB!$H:$H,MATCH(ROW(),State_Pol_Crosswalk_AEO40_CARB!$A:$A,0))="Yes",INDEX(State_Pol_Crosswalk_AEO40_CARB!$K:$K,MATCH(ROW(),State_Pol_Crosswalk_AEO40_CARB!$A:$A,0)),"")</f>
        <v>43.036319612590802</v>
      </c>
      <c r="U34">
        <f>IF(INDEX(State_Pol_Crosswalk_AEO40_CARB!$H:$H,MATCH(ROW(),State_Pol_Crosswalk_AEO40_CARB!$A:$A,0))="Yes",INDEX(State_Pol_Crosswalk_AEO40_CARB!$K:$K,MATCH(ROW(),State_Pol_Crosswalk_AEO40_CARB!$A:$A,0)),"")</f>
        <v>43.036319612590802</v>
      </c>
      <c r="V34">
        <f>IF(INDEX(State_Pol_Crosswalk_AEO40_CARB!$H:$H,MATCH(ROW(),State_Pol_Crosswalk_AEO40_CARB!$A:$A,0))="Yes",INDEX(State_Pol_Crosswalk_AEO40_CARB!$K:$K,MATCH(ROW(),State_Pol_Crosswalk_AEO40_CARB!$A:$A,0)),"")</f>
        <v>43.036319612590802</v>
      </c>
      <c r="W34">
        <f>IF(INDEX(State_Pol_Crosswalk_AEO40_CARB!$H:$H,MATCH(ROW(),State_Pol_Crosswalk_AEO40_CARB!$A:$A,0))="Yes",INDEX(State_Pol_Crosswalk_AEO40_CARB!$K:$K,MATCH(ROW(),State_Pol_Crosswalk_AEO40_CARB!$A:$A,0)),"")</f>
        <v>43.036319612590802</v>
      </c>
      <c r="X34">
        <f>IF(INDEX(State_Pol_Crosswalk_AEO40_CARB!$H:$H,MATCH(ROW(),State_Pol_Crosswalk_AEO40_CARB!$A:$A,0))="Yes",INDEX(State_Pol_Crosswalk_AEO40_CARB!$K:$K,MATCH(ROW(),State_Pol_Crosswalk_AEO40_CARB!$A:$A,0)),"")</f>
        <v>43.036319612590802</v>
      </c>
      <c r="Y34">
        <f>IF(INDEX(State_Pol_Crosswalk_AEO40_CARB!$H:$H,MATCH(ROW(),State_Pol_Crosswalk_AEO40_CARB!$A:$A,0))="Yes",INDEX(State_Pol_Crosswalk_AEO40_CARB!$K:$K,MATCH(ROW(),State_Pol_Crosswalk_AEO40_CARB!$A:$A,0)),"")</f>
        <v>43.036319612590802</v>
      </c>
      <c r="Z34">
        <f>IF(INDEX(State_Pol_Crosswalk_AEO40_CARB!$H:$H,MATCH(ROW(),State_Pol_Crosswalk_AEO40_CARB!$A:$A,0))="Yes",INDEX(State_Pol_Crosswalk_AEO40_CARB!$K:$K,MATCH(ROW(),State_Pol_Crosswalk_AEO40_CARB!$A:$A,0)),"")</f>
        <v>43.036319612590802</v>
      </c>
      <c r="AA34">
        <f>IF(INDEX(State_Pol_Crosswalk_AEO40_CARB!$H:$H,MATCH(ROW(),State_Pol_Crosswalk_AEO40_CARB!$A:$A,0))="Yes",INDEX(State_Pol_Crosswalk_AEO40_CARB!$K:$K,MATCH(ROW(),State_Pol_Crosswalk_AEO40_CARB!$A:$A,0)),"")</f>
        <v>43.036319612590802</v>
      </c>
      <c r="AB34">
        <f>IF(INDEX(State_Pol_Crosswalk_AEO40_CARB!$H:$H,MATCH(ROW(),State_Pol_Crosswalk_AEO40_CARB!$A:$A,0))="Yes",INDEX(State_Pol_Crosswalk_AEO40_CARB!$K:$K,MATCH(ROW(),State_Pol_Crosswalk_AEO40_CARB!$A:$A,0)),"")</f>
        <v>43.036319612590802</v>
      </c>
      <c r="AC34">
        <f>IF(INDEX(State_Pol_Crosswalk_AEO40_CARB!$H:$H,MATCH(ROW(),State_Pol_Crosswalk_AEO40_CARB!$A:$A,0))="Yes",INDEX(State_Pol_Crosswalk_AEO40_CARB!$K:$K,MATCH(ROW(),State_Pol_Crosswalk_AEO40_CARB!$A:$A,0)),"")</f>
        <v>43.036319612590802</v>
      </c>
      <c r="AD34">
        <f>IF(INDEX(State_Pol_Crosswalk_AEO40_CARB!$H:$H,MATCH(ROW(),State_Pol_Crosswalk_AEO40_CARB!$A:$A,0))="Yes",INDEX(State_Pol_Crosswalk_AEO40_CARB!$K:$K,MATCH(ROW(),State_Pol_Crosswalk_AEO40_CARB!$A:$A,0)),"")</f>
        <v>43.036319612590802</v>
      </c>
      <c r="AE34">
        <f>IF(INDEX(State_Pol_Crosswalk_AEO40_CARB!$H:$H,MATCH(ROW(),State_Pol_Crosswalk_AEO40_CARB!$A:$A,0))="Yes",INDEX(State_Pol_Crosswalk_AEO40_CARB!$K:$K,MATCH(ROW(),State_Pol_Crosswalk_AEO40_CARB!$A:$A,0)),"")</f>
        <v>43.036319612590802</v>
      </c>
    </row>
    <row r="35" spans="1:31">
      <c r="A35" t="str">
        <f>'AEO 2026 Table 40'!A35</f>
        <v>Electric-Gasoline Hybrid</v>
      </c>
      <c r="B35" t="str">
        <f>'AEO 2026 Table 40'!B35</f>
        <v>Light-Duty Fuel Economy: Alternative-Fuel Light Trucks: Electric-Gasoline Hybrid: Alternative Electricity and Transportation</v>
      </c>
      <c r="C35" t="str">
        <f>'AEO 2026 Table 40'!C35</f>
        <v>AEO.2026.ELECTRNP.EFI_LDV_TRN_NLT_EGH_NA_NA_MPGGASEQ.A</v>
      </c>
      <c r="D35" t="str">
        <f>'AEO 2026 Table 40'!D35</f>
        <v>mpg gas equiv</v>
      </c>
      <c r="E35">
        <f>IF(INDEX(State_Pol_Crosswalk_AEO40_CARB!$H:$H,MATCH(ROW(),State_Pol_Crosswalk_AEO40_CARB!$A:$A,0))="Yes",INDEX(State_Pol_Crosswalk_AEO40_CARB!$K:$K,MATCH(ROW(),State_Pol_Crosswalk_AEO40_CARB!$A:$A,0)),"")</f>
        <v>43.036319612590802</v>
      </c>
      <c r="F35">
        <f>IF(INDEX(State_Pol_Crosswalk_AEO40_CARB!$H:$H,MATCH(ROW(),State_Pol_Crosswalk_AEO40_CARB!$A:$A,0))="Yes",INDEX(State_Pol_Crosswalk_AEO40_CARB!$K:$K,MATCH(ROW(),State_Pol_Crosswalk_AEO40_CARB!$A:$A,0)),"")</f>
        <v>43.036319612590802</v>
      </c>
      <c r="G35">
        <f>IF(INDEX(State_Pol_Crosswalk_AEO40_CARB!$H:$H,MATCH(ROW(),State_Pol_Crosswalk_AEO40_CARB!$A:$A,0))="Yes",INDEX(State_Pol_Crosswalk_AEO40_CARB!$K:$K,MATCH(ROW(),State_Pol_Crosswalk_AEO40_CARB!$A:$A,0)),"")</f>
        <v>43.036319612590802</v>
      </c>
      <c r="H35">
        <f>IF(INDEX(State_Pol_Crosswalk_AEO40_CARB!$H:$H,MATCH(ROW(),State_Pol_Crosswalk_AEO40_CARB!$A:$A,0))="Yes",INDEX(State_Pol_Crosswalk_AEO40_CARB!$K:$K,MATCH(ROW(),State_Pol_Crosswalk_AEO40_CARB!$A:$A,0)),"")</f>
        <v>43.036319612590802</v>
      </c>
      <c r="I35">
        <f>IF(INDEX(State_Pol_Crosswalk_AEO40_CARB!$H:$H,MATCH(ROW(),State_Pol_Crosswalk_AEO40_CARB!$A:$A,0))="Yes",INDEX(State_Pol_Crosswalk_AEO40_CARB!$K:$K,MATCH(ROW(),State_Pol_Crosswalk_AEO40_CARB!$A:$A,0)),"")</f>
        <v>43.036319612590802</v>
      </c>
      <c r="J35">
        <f>IF(INDEX(State_Pol_Crosswalk_AEO40_CARB!$H:$H,MATCH(ROW(),State_Pol_Crosswalk_AEO40_CARB!$A:$A,0))="Yes",INDEX(State_Pol_Crosswalk_AEO40_CARB!$K:$K,MATCH(ROW(),State_Pol_Crosswalk_AEO40_CARB!$A:$A,0)),"")</f>
        <v>43.036319612590802</v>
      </c>
      <c r="K35">
        <f>IF(INDEX(State_Pol_Crosswalk_AEO40_CARB!$H:$H,MATCH(ROW(),State_Pol_Crosswalk_AEO40_CARB!$A:$A,0))="Yes",INDEX(State_Pol_Crosswalk_AEO40_CARB!$K:$K,MATCH(ROW(),State_Pol_Crosswalk_AEO40_CARB!$A:$A,0)),"")</f>
        <v>43.036319612590802</v>
      </c>
      <c r="L35">
        <f>IF(INDEX(State_Pol_Crosswalk_AEO40_CARB!$H:$H,MATCH(ROW(),State_Pol_Crosswalk_AEO40_CARB!$A:$A,0))="Yes",INDEX(State_Pol_Crosswalk_AEO40_CARB!$K:$K,MATCH(ROW(),State_Pol_Crosswalk_AEO40_CARB!$A:$A,0)),"")</f>
        <v>43.036319612590802</v>
      </c>
      <c r="M35">
        <f>IF(INDEX(State_Pol_Crosswalk_AEO40_CARB!$H:$H,MATCH(ROW(),State_Pol_Crosswalk_AEO40_CARB!$A:$A,0))="Yes",INDEX(State_Pol_Crosswalk_AEO40_CARB!$K:$K,MATCH(ROW(),State_Pol_Crosswalk_AEO40_CARB!$A:$A,0)),"")</f>
        <v>43.036319612590802</v>
      </c>
      <c r="N35">
        <f>IF(INDEX(State_Pol_Crosswalk_AEO40_CARB!$H:$H,MATCH(ROW(),State_Pol_Crosswalk_AEO40_CARB!$A:$A,0))="Yes",INDEX(State_Pol_Crosswalk_AEO40_CARB!$K:$K,MATCH(ROW(),State_Pol_Crosswalk_AEO40_CARB!$A:$A,0)),"")</f>
        <v>43.036319612590802</v>
      </c>
      <c r="O35">
        <f>IF(INDEX(State_Pol_Crosswalk_AEO40_CARB!$H:$H,MATCH(ROW(),State_Pol_Crosswalk_AEO40_CARB!$A:$A,0))="Yes",INDEX(State_Pol_Crosswalk_AEO40_CARB!$K:$K,MATCH(ROW(),State_Pol_Crosswalk_AEO40_CARB!$A:$A,0)),"")</f>
        <v>43.036319612590802</v>
      </c>
      <c r="P35">
        <f>IF(INDEX(State_Pol_Crosswalk_AEO40_CARB!$H:$H,MATCH(ROW(),State_Pol_Crosswalk_AEO40_CARB!$A:$A,0))="Yes",INDEX(State_Pol_Crosswalk_AEO40_CARB!$K:$K,MATCH(ROW(),State_Pol_Crosswalk_AEO40_CARB!$A:$A,0)),"")</f>
        <v>43.036319612590802</v>
      </c>
      <c r="Q35">
        <f>IF(INDEX(State_Pol_Crosswalk_AEO40_CARB!$H:$H,MATCH(ROW(),State_Pol_Crosswalk_AEO40_CARB!$A:$A,0))="Yes",INDEX(State_Pol_Crosswalk_AEO40_CARB!$K:$K,MATCH(ROW(),State_Pol_Crosswalk_AEO40_CARB!$A:$A,0)),"")</f>
        <v>43.036319612590802</v>
      </c>
      <c r="R35">
        <f>IF(INDEX(State_Pol_Crosswalk_AEO40_CARB!$H:$H,MATCH(ROW(),State_Pol_Crosswalk_AEO40_CARB!$A:$A,0))="Yes",INDEX(State_Pol_Crosswalk_AEO40_CARB!$K:$K,MATCH(ROW(),State_Pol_Crosswalk_AEO40_CARB!$A:$A,0)),"")</f>
        <v>43.036319612590802</v>
      </c>
      <c r="S35">
        <f>IF(INDEX(State_Pol_Crosswalk_AEO40_CARB!$H:$H,MATCH(ROW(),State_Pol_Crosswalk_AEO40_CARB!$A:$A,0))="Yes",INDEX(State_Pol_Crosswalk_AEO40_CARB!$K:$K,MATCH(ROW(),State_Pol_Crosswalk_AEO40_CARB!$A:$A,0)),"")</f>
        <v>43.036319612590802</v>
      </c>
      <c r="T35">
        <f>IF(INDEX(State_Pol_Crosswalk_AEO40_CARB!$H:$H,MATCH(ROW(),State_Pol_Crosswalk_AEO40_CARB!$A:$A,0))="Yes",INDEX(State_Pol_Crosswalk_AEO40_CARB!$K:$K,MATCH(ROW(),State_Pol_Crosswalk_AEO40_CARB!$A:$A,0)),"")</f>
        <v>43.036319612590802</v>
      </c>
      <c r="U35">
        <f>IF(INDEX(State_Pol_Crosswalk_AEO40_CARB!$H:$H,MATCH(ROW(),State_Pol_Crosswalk_AEO40_CARB!$A:$A,0))="Yes",INDEX(State_Pol_Crosswalk_AEO40_CARB!$K:$K,MATCH(ROW(),State_Pol_Crosswalk_AEO40_CARB!$A:$A,0)),"")</f>
        <v>43.036319612590802</v>
      </c>
      <c r="V35">
        <f>IF(INDEX(State_Pol_Crosswalk_AEO40_CARB!$H:$H,MATCH(ROW(),State_Pol_Crosswalk_AEO40_CARB!$A:$A,0))="Yes",INDEX(State_Pol_Crosswalk_AEO40_CARB!$K:$K,MATCH(ROW(),State_Pol_Crosswalk_AEO40_CARB!$A:$A,0)),"")</f>
        <v>43.036319612590802</v>
      </c>
      <c r="W35">
        <f>IF(INDEX(State_Pol_Crosswalk_AEO40_CARB!$H:$H,MATCH(ROW(),State_Pol_Crosswalk_AEO40_CARB!$A:$A,0))="Yes",INDEX(State_Pol_Crosswalk_AEO40_CARB!$K:$K,MATCH(ROW(),State_Pol_Crosswalk_AEO40_CARB!$A:$A,0)),"")</f>
        <v>43.036319612590802</v>
      </c>
      <c r="X35">
        <f>IF(INDEX(State_Pol_Crosswalk_AEO40_CARB!$H:$H,MATCH(ROW(),State_Pol_Crosswalk_AEO40_CARB!$A:$A,0))="Yes",INDEX(State_Pol_Crosswalk_AEO40_CARB!$K:$K,MATCH(ROW(),State_Pol_Crosswalk_AEO40_CARB!$A:$A,0)),"")</f>
        <v>43.036319612590802</v>
      </c>
      <c r="Y35">
        <f>IF(INDEX(State_Pol_Crosswalk_AEO40_CARB!$H:$H,MATCH(ROW(),State_Pol_Crosswalk_AEO40_CARB!$A:$A,0))="Yes",INDEX(State_Pol_Crosswalk_AEO40_CARB!$K:$K,MATCH(ROW(),State_Pol_Crosswalk_AEO40_CARB!$A:$A,0)),"")</f>
        <v>43.036319612590802</v>
      </c>
      <c r="Z35">
        <f>IF(INDEX(State_Pol_Crosswalk_AEO40_CARB!$H:$H,MATCH(ROW(),State_Pol_Crosswalk_AEO40_CARB!$A:$A,0))="Yes",INDEX(State_Pol_Crosswalk_AEO40_CARB!$K:$K,MATCH(ROW(),State_Pol_Crosswalk_AEO40_CARB!$A:$A,0)),"")</f>
        <v>43.036319612590802</v>
      </c>
      <c r="AA35">
        <f>IF(INDEX(State_Pol_Crosswalk_AEO40_CARB!$H:$H,MATCH(ROW(),State_Pol_Crosswalk_AEO40_CARB!$A:$A,0))="Yes",INDEX(State_Pol_Crosswalk_AEO40_CARB!$K:$K,MATCH(ROW(),State_Pol_Crosswalk_AEO40_CARB!$A:$A,0)),"")</f>
        <v>43.036319612590802</v>
      </c>
      <c r="AB35">
        <f>IF(INDEX(State_Pol_Crosswalk_AEO40_CARB!$H:$H,MATCH(ROW(),State_Pol_Crosswalk_AEO40_CARB!$A:$A,0))="Yes",INDEX(State_Pol_Crosswalk_AEO40_CARB!$K:$K,MATCH(ROW(),State_Pol_Crosswalk_AEO40_CARB!$A:$A,0)),"")</f>
        <v>43.036319612590802</v>
      </c>
      <c r="AC35">
        <f>IF(INDEX(State_Pol_Crosswalk_AEO40_CARB!$H:$H,MATCH(ROW(),State_Pol_Crosswalk_AEO40_CARB!$A:$A,0))="Yes",INDEX(State_Pol_Crosswalk_AEO40_CARB!$K:$K,MATCH(ROW(),State_Pol_Crosswalk_AEO40_CARB!$A:$A,0)),"")</f>
        <v>43.036319612590802</v>
      </c>
      <c r="AD35">
        <f>IF(INDEX(State_Pol_Crosswalk_AEO40_CARB!$H:$H,MATCH(ROW(),State_Pol_Crosswalk_AEO40_CARB!$A:$A,0))="Yes",INDEX(State_Pol_Crosswalk_AEO40_CARB!$K:$K,MATCH(ROW(),State_Pol_Crosswalk_AEO40_CARB!$A:$A,0)),"")</f>
        <v>43.036319612590802</v>
      </c>
      <c r="AE35">
        <f>IF(INDEX(State_Pol_Crosswalk_AEO40_CARB!$H:$H,MATCH(ROW(),State_Pol_Crosswalk_AEO40_CARB!$A:$A,0))="Yes",INDEX(State_Pol_Crosswalk_AEO40_CARB!$K:$K,MATCH(ROW(),State_Pol_Crosswalk_AEO40_CARB!$A:$A,0)),"")</f>
        <v>43.036319612590802</v>
      </c>
    </row>
    <row r="36" spans="1:31">
      <c r="A36" t="str">
        <f>'AEO 2026 Table 40'!A36</f>
        <v>Natural Gas ICE</v>
      </c>
      <c r="B36" t="str">
        <f>'AEO 2026 Table 40'!B36</f>
        <v>Light-Duty Fuel Economy: Alternative-Fuel Light Trucks: Natural Gas ICE: Alternative Electricity and Transportation</v>
      </c>
      <c r="C36" t="str">
        <f>'AEO 2026 Table 40'!C36</f>
        <v>AEO.2026.ELECTRNP.EFI_LDV_TRN_NLT_NGI_NA_NA_MPGGASEQ.A</v>
      </c>
      <c r="D36" t="str">
        <f>'AEO 2026 Table 40'!D36</f>
        <v>mpg gas equiv</v>
      </c>
      <c r="E36">
        <f>IF(INDEX(State_Pol_Crosswalk_AEO40_CARB!$H:$H,MATCH(ROW(),State_Pol_Crosswalk_AEO40_CARB!$A:$A,0))="Yes",INDEX(State_Pol_Crosswalk_AEO40_CARB!$K:$K,MATCH(ROW(),State_Pol_Crosswalk_AEO40_CARB!$A:$A,0)),"")</f>
        <v>43.036319612590802</v>
      </c>
      <c r="F36">
        <f>IF(INDEX(State_Pol_Crosswalk_AEO40_CARB!$H:$H,MATCH(ROW(),State_Pol_Crosswalk_AEO40_CARB!$A:$A,0))="Yes",INDEX(State_Pol_Crosswalk_AEO40_CARB!$K:$K,MATCH(ROW(),State_Pol_Crosswalk_AEO40_CARB!$A:$A,0)),"")</f>
        <v>43.036319612590802</v>
      </c>
      <c r="G36">
        <f>IF(INDEX(State_Pol_Crosswalk_AEO40_CARB!$H:$H,MATCH(ROW(),State_Pol_Crosswalk_AEO40_CARB!$A:$A,0))="Yes",INDEX(State_Pol_Crosswalk_AEO40_CARB!$K:$K,MATCH(ROW(),State_Pol_Crosswalk_AEO40_CARB!$A:$A,0)),"")</f>
        <v>43.036319612590802</v>
      </c>
      <c r="H36">
        <f>IF(INDEX(State_Pol_Crosswalk_AEO40_CARB!$H:$H,MATCH(ROW(),State_Pol_Crosswalk_AEO40_CARB!$A:$A,0))="Yes",INDEX(State_Pol_Crosswalk_AEO40_CARB!$K:$K,MATCH(ROW(),State_Pol_Crosswalk_AEO40_CARB!$A:$A,0)),"")</f>
        <v>43.036319612590802</v>
      </c>
      <c r="I36">
        <f>IF(INDEX(State_Pol_Crosswalk_AEO40_CARB!$H:$H,MATCH(ROW(),State_Pol_Crosswalk_AEO40_CARB!$A:$A,0))="Yes",INDEX(State_Pol_Crosswalk_AEO40_CARB!$K:$K,MATCH(ROW(),State_Pol_Crosswalk_AEO40_CARB!$A:$A,0)),"")</f>
        <v>43.036319612590802</v>
      </c>
      <c r="J36">
        <f>IF(INDEX(State_Pol_Crosswalk_AEO40_CARB!$H:$H,MATCH(ROW(),State_Pol_Crosswalk_AEO40_CARB!$A:$A,0))="Yes",INDEX(State_Pol_Crosswalk_AEO40_CARB!$K:$K,MATCH(ROW(),State_Pol_Crosswalk_AEO40_CARB!$A:$A,0)),"")</f>
        <v>43.036319612590802</v>
      </c>
      <c r="K36">
        <f>IF(INDEX(State_Pol_Crosswalk_AEO40_CARB!$H:$H,MATCH(ROW(),State_Pol_Crosswalk_AEO40_CARB!$A:$A,0))="Yes",INDEX(State_Pol_Crosswalk_AEO40_CARB!$K:$K,MATCH(ROW(),State_Pol_Crosswalk_AEO40_CARB!$A:$A,0)),"")</f>
        <v>43.036319612590802</v>
      </c>
      <c r="L36">
        <f>IF(INDEX(State_Pol_Crosswalk_AEO40_CARB!$H:$H,MATCH(ROW(),State_Pol_Crosswalk_AEO40_CARB!$A:$A,0))="Yes",INDEX(State_Pol_Crosswalk_AEO40_CARB!$K:$K,MATCH(ROW(),State_Pol_Crosswalk_AEO40_CARB!$A:$A,0)),"")</f>
        <v>43.036319612590802</v>
      </c>
      <c r="M36">
        <f>IF(INDEX(State_Pol_Crosswalk_AEO40_CARB!$H:$H,MATCH(ROW(),State_Pol_Crosswalk_AEO40_CARB!$A:$A,0))="Yes",INDEX(State_Pol_Crosswalk_AEO40_CARB!$K:$K,MATCH(ROW(),State_Pol_Crosswalk_AEO40_CARB!$A:$A,0)),"")</f>
        <v>43.036319612590802</v>
      </c>
      <c r="N36">
        <f>IF(INDEX(State_Pol_Crosswalk_AEO40_CARB!$H:$H,MATCH(ROW(),State_Pol_Crosswalk_AEO40_CARB!$A:$A,0))="Yes",INDEX(State_Pol_Crosswalk_AEO40_CARB!$K:$K,MATCH(ROW(),State_Pol_Crosswalk_AEO40_CARB!$A:$A,0)),"")</f>
        <v>43.036319612590802</v>
      </c>
      <c r="O36">
        <f>IF(INDEX(State_Pol_Crosswalk_AEO40_CARB!$H:$H,MATCH(ROW(),State_Pol_Crosswalk_AEO40_CARB!$A:$A,0))="Yes",INDEX(State_Pol_Crosswalk_AEO40_CARB!$K:$K,MATCH(ROW(),State_Pol_Crosswalk_AEO40_CARB!$A:$A,0)),"")</f>
        <v>43.036319612590802</v>
      </c>
      <c r="P36">
        <f>IF(INDEX(State_Pol_Crosswalk_AEO40_CARB!$H:$H,MATCH(ROW(),State_Pol_Crosswalk_AEO40_CARB!$A:$A,0))="Yes",INDEX(State_Pol_Crosswalk_AEO40_CARB!$K:$K,MATCH(ROW(),State_Pol_Crosswalk_AEO40_CARB!$A:$A,0)),"")</f>
        <v>43.036319612590802</v>
      </c>
      <c r="Q36">
        <f>IF(INDEX(State_Pol_Crosswalk_AEO40_CARB!$H:$H,MATCH(ROW(),State_Pol_Crosswalk_AEO40_CARB!$A:$A,0))="Yes",INDEX(State_Pol_Crosswalk_AEO40_CARB!$K:$K,MATCH(ROW(),State_Pol_Crosswalk_AEO40_CARB!$A:$A,0)),"")</f>
        <v>43.036319612590802</v>
      </c>
      <c r="R36">
        <f>IF(INDEX(State_Pol_Crosswalk_AEO40_CARB!$H:$H,MATCH(ROW(),State_Pol_Crosswalk_AEO40_CARB!$A:$A,0))="Yes",INDEX(State_Pol_Crosswalk_AEO40_CARB!$K:$K,MATCH(ROW(),State_Pol_Crosswalk_AEO40_CARB!$A:$A,0)),"")</f>
        <v>43.036319612590802</v>
      </c>
      <c r="S36">
        <f>IF(INDEX(State_Pol_Crosswalk_AEO40_CARB!$H:$H,MATCH(ROW(),State_Pol_Crosswalk_AEO40_CARB!$A:$A,0))="Yes",INDEX(State_Pol_Crosswalk_AEO40_CARB!$K:$K,MATCH(ROW(),State_Pol_Crosswalk_AEO40_CARB!$A:$A,0)),"")</f>
        <v>43.036319612590802</v>
      </c>
      <c r="T36">
        <f>IF(INDEX(State_Pol_Crosswalk_AEO40_CARB!$H:$H,MATCH(ROW(),State_Pol_Crosswalk_AEO40_CARB!$A:$A,0))="Yes",INDEX(State_Pol_Crosswalk_AEO40_CARB!$K:$K,MATCH(ROW(),State_Pol_Crosswalk_AEO40_CARB!$A:$A,0)),"")</f>
        <v>43.036319612590802</v>
      </c>
      <c r="U36">
        <f>IF(INDEX(State_Pol_Crosswalk_AEO40_CARB!$H:$H,MATCH(ROW(),State_Pol_Crosswalk_AEO40_CARB!$A:$A,0))="Yes",INDEX(State_Pol_Crosswalk_AEO40_CARB!$K:$K,MATCH(ROW(),State_Pol_Crosswalk_AEO40_CARB!$A:$A,0)),"")</f>
        <v>43.036319612590802</v>
      </c>
      <c r="V36">
        <f>IF(INDEX(State_Pol_Crosswalk_AEO40_CARB!$H:$H,MATCH(ROW(),State_Pol_Crosswalk_AEO40_CARB!$A:$A,0))="Yes",INDEX(State_Pol_Crosswalk_AEO40_CARB!$K:$K,MATCH(ROW(),State_Pol_Crosswalk_AEO40_CARB!$A:$A,0)),"")</f>
        <v>43.036319612590802</v>
      </c>
      <c r="W36">
        <f>IF(INDEX(State_Pol_Crosswalk_AEO40_CARB!$H:$H,MATCH(ROW(),State_Pol_Crosswalk_AEO40_CARB!$A:$A,0))="Yes",INDEX(State_Pol_Crosswalk_AEO40_CARB!$K:$K,MATCH(ROW(),State_Pol_Crosswalk_AEO40_CARB!$A:$A,0)),"")</f>
        <v>43.036319612590802</v>
      </c>
      <c r="X36">
        <f>IF(INDEX(State_Pol_Crosswalk_AEO40_CARB!$H:$H,MATCH(ROW(),State_Pol_Crosswalk_AEO40_CARB!$A:$A,0))="Yes",INDEX(State_Pol_Crosswalk_AEO40_CARB!$K:$K,MATCH(ROW(),State_Pol_Crosswalk_AEO40_CARB!$A:$A,0)),"")</f>
        <v>43.036319612590802</v>
      </c>
      <c r="Y36">
        <f>IF(INDEX(State_Pol_Crosswalk_AEO40_CARB!$H:$H,MATCH(ROW(),State_Pol_Crosswalk_AEO40_CARB!$A:$A,0))="Yes",INDEX(State_Pol_Crosswalk_AEO40_CARB!$K:$K,MATCH(ROW(),State_Pol_Crosswalk_AEO40_CARB!$A:$A,0)),"")</f>
        <v>43.036319612590802</v>
      </c>
      <c r="Z36">
        <f>IF(INDEX(State_Pol_Crosswalk_AEO40_CARB!$H:$H,MATCH(ROW(),State_Pol_Crosswalk_AEO40_CARB!$A:$A,0))="Yes",INDEX(State_Pol_Crosswalk_AEO40_CARB!$K:$K,MATCH(ROW(),State_Pol_Crosswalk_AEO40_CARB!$A:$A,0)),"")</f>
        <v>43.036319612590802</v>
      </c>
      <c r="AA36">
        <f>IF(INDEX(State_Pol_Crosswalk_AEO40_CARB!$H:$H,MATCH(ROW(),State_Pol_Crosswalk_AEO40_CARB!$A:$A,0))="Yes",INDEX(State_Pol_Crosswalk_AEO40_CARB!$K:$K,MATCH(ROW(),State_Pol_Crosswalk_AEO40_CARB!$A:$A,0)),"")</f>
        <v>43.036319612590802</v>
      </c>
      <c r="AB36">
        <f>IF(INDEX(State_Pol_Crosswalk_AEO40_CARB!$H:$H,MATCH(ROW(),State_Pol_Crosswalk_AEO40_CARB!$A:$A,0))="Yes",INDEX(State_Pol_Crosswalk_AEO40_CARB!$K:$K,MATCH(ROW(),State_Pol_Crosswalk_AEO40_CARB!$A:$A,0)),"")</f>
        <v>43.036319612590802</v>
      </c>
      <c r="AC36">
        <f>IF(INDEX(State_Pol_Crosswalk_AEO40_CARB!$H:$H,MATCH(ROW(),State_Pol_Crosswalk_AEO40_CARB!$A:$A,0))="Yes",INDEX(State_Pol_Crosswalk_AEO40_CARB!$K:$K,MATCH(ROW(),State_Pol_Crosswalk_AEO40_CARB!$A:$A,0)),"")</f>
        <v>43.036319612590802</v>
      </c>
      <c r="AD36">
        <f>IF(INDEX(State_Pol_Crosswalk_AEO40_CARB!$H:$H,MATCH(ROW(),State_Pol_Crosswalk_AEO40_CARB!$A:$A,0))="Yes",INDEX(State_Pol_Crosswalk_AEO40_CARB!$K:$K,MATCH(ROW(),State_Pol_Crosswalk_AEO40_CARB!$A:$A,0)),"")</f>
        <v>43.036319612590802</v>
      </c>
      <c r="AE36">
        <f>IF(INDEX(State_Pol_Crosswalk_AEO40_CARB!$H:$H,MATCH(ROW(),State_Pol_Crosswalk_AEO40_CARB!$A:$A,0))="Yes",INDEX(State_Pol_Crosswalk_AEO40_CARB!$K:$K,MATCH(ROW(),State_Pol_Crosswalk_AEO40_CARB!$A:$A,0)),"")</f>
        <v>43.036319612590802</v>
      </c>
    </row>
    <row r="37" spans="1:31">
      <c r="A37" t="str">
        <f>'AEO 2026 Table 40'!A37</f>
        <v>Natural Gas Bi-fuel</v>
      </c>
      <c r="B37" t="str">
        <f>'AEO 2026 Table 40'!B37</f>
        <v>Light-Duty Fuel Economy: Alternative-Fuel Light Trucks: Natural Gas Bi-fuel: Alternative Electricity and Transportation</v>
      </c>
      <c r="C37" t="str">
        <f>'AEO 2026 Table 40'!C37</f>
        <v>AEO.2026.ELECTRNP.EFI_LDV_TRN_NLT_NBF_NA_NA_MPGGASEQ.A</v>
      </c>
      <c r="D37" t="str">
        <f>'AEO 2026 Table 40'!D37</f>
        <v>mpg gas equiv</v>
      </c>
      <c r="E37">
        <f>IF(INDEX(State_Pol_Crosswalk_AEO40_CARB!$H:$H,MATCH(ROW(),State_Pol_Crosswalk_AEO40_CARB!$A:$A,0))="Yes",INDEX(State_Pol_Crosswalk_AEO40_CARB!$K:$K,MATCH(ROW(),State_Pol_Crosswalk_AEO40_CARB!$A:$A,0)),"")</f>
        <v>43.036319612590802</v>
      </c>
      <c r="F37">
        <f>IF(INDEX(State_Pol_Crosswalk_AEO40_CARB!$H:$H,MATCH(ROW(),State_Pol_Crosswalk_AEO40_CARB!$A:$A,0))="Yes",INDEX(State_Pol_Crosswalk_AEO40_CARB!$K:$K,MATCH(ROW(),State_Pol_Crosswalk_AEO40_CARB!$A:$A,0)),"")</f>
        <v>43.036319612590802</v>
      </c>
      <c r="G37">
        <f>IF(INDEX(State_Pol_Crosswalk_AEO40_CARB!$H:$H,MATCH(ROW(),State_Pol_Crosswalk_AEO40_CARB!$A:$A,0))="Yes",INDEX(State_Pol_Crosswalk_AEO40_CARB!$K:$K,MATCH(ROW(),State_Pol_Crosswalk_AEO40_CARB!$A:$A,0)),"")</f>
        <v>43.036319612590802</v>
      </c>
      <c r="H37">
        <f>IF(INDEX(State_Pol_Crosswalk_AEO40_CARB!$H:$H,MATCH(ROW(),State_Pol_Crosswalk_AEO40_CARB!$A:$A,0))="Yes",INDEX(State_Pol_Crosswalk_AEO40_CARB!$K:$K,MATCH(ROW(),State_Pol_Crosswalk_AEO40_CARB!$A:$A,0)),"")</f>
        <v>43.036319612590802</v>
      </c>
      <c r="I37">
        <f>IF(INDEX(State_Pol_Crosswalk_AEO40_CARB!$H:$H,MATCH(ROW(),State_Pol_Crosswalk_AEO40_CARB!$A:$A,0))="Yes",INDEX(State_Pol_Crosswalk_AEO40_CARB!$K:$K,MATCH(ROW(),State_Pol_Crosswalk_AEO40_CARB!$A:$A,0)),"")</f>
        <v>43.036319612590802</v>
      </c>
      <c r="J37">
        <f>IF(INDEX(State_Pol_Crosswalk_AEO40_CARB!$H:$H,MATCH(ROW(),State_Pol_Crosswalk_AEO40_CARB!$A:$A,0))="Yes",INDEX(State_Pol_Crosswalk_AEO40_CARB!$K:$K,MATCH(ROW(),State_Pol_Crosswalk_AEO40_CARB!$A:$A,0)),"")</f>
        <v>43.036319612590802</v>
      </c>
      <c r="K37">
        <f>IF(INDEX(State_Pol_Crosswalk_AEO40_CARB!$H:$H,MATCH(ROW(),State_Pol_Crosswalk_AEO40_CARB!$A:$A,0))="Yes",INDEX(State_Pol_Crosswalk_AEO40_CARB!$K:$K,MATCH(ROW(),State_Pol_Crosswalk_AEO40_CARB!$A:$A,0)),"")</f>
        <v>43.036319612590802</v>
      </c>
      <c r="L37">
        <f>IF(INDEX(State_Pol_Crosswalk_AEO40_CARB!$H:$H,MATCH(ROW(),State_Pol_Crosswalk_AEO40_CARB!$A:$A,0))="Yes",INDEX(State_Pol_Crosswalk_AEO40_CARB!$K:$K,MATCH(ROW(),State_Pol_Crosswalk_AEO40_CARB!$A:$A,0)),"")</f>
        <v>43.036319612590802</v>
      </c>
      <c r="M37">
        <f>IF(INDEX(State_Pol_Crosswalk_AEO40_CARB!$H:$H,MATCH(ROW(),State_Pol_Crosswalk_AEO40_CARB!$A:$A,0))="Yes",INDEX(State_Pol_Crosswalk_AEO40_CARB!$K:$K,MATCH(ROW(),State_Pol_Crosswalk_AEO40_CARB!$A:$A,0)),"")</f>
        <v>43.036319612590802</v>
      </c>
      <c r="N37">
        <f>IF(INDEX(State_Pol_Crosswalk_AEO40_CARB!$H:$H,MATCH(ROW(),State_Pol_Crosswalk_AEO40_CARB!$A:$A,0))="Yes",INDEX(State_Pol_Crosswalk_AEO40_CARB!$K:$K,MATCH(ROW(),State_Pol_Crosswalk_AEO40_CARB!$A:$A,0)),"")</f>
        <v>43.036319612590802</v>
      </c>
      <c r="O37">
        <f>IF(INDEX(State_Pol_Crosswalk_AEO40_CARB!$H:$H,MATCH(ROW(),State_Pol_Crosswalk_AEO40_CARB!$A:$A,0))="Yes",INDEX(State_Pol_Crosswalk_AEO40_CARB!$K:$K,MATCH(ROW(),State_Pol_Crosswalk_AEO40_CARB!$A:$A,0)),"")</f>
        <v>43.036319612590802</v>
      </c>
      <c r="P37">
        <f>IF(INDEX(State_Pol_Crosswalk_AEO40_CARB!$H:$H,MATCH(ROW(),State_Pol_Crosswalk_AEO40_CARB!$A:$A,0))="Yes",INDEX(State_Pol_Crosswalk_AEO40_CARB!$K:$K,MATCH(ROW(),State_Pol_Crosswalk_AEO40_CARB!$A:$A,0)),"")</f>
        <v>43.036319612590802</v>
      </c>
      <c r="Q37">
        <f>IF(INDEX(State_Pol_Crosswalk_AEO40_CARB!$H:$H,MATCH(ROW(),State_Pol_Crosswalk_AEO40_CARB!$A:$A,0))="Yes",INDEX(State_Pol_Crosswalk_AEO40_CARB!$K:$K,MATCH(ROW(),State_Pol_Crosswalk_AEO40_CARB!$A:$A,0)),"")</f>
        <v>43.036319612590802</v>
      </c>
      <c r="R37">
        <f>IF(INDEX(State_Pol_Crosswalk_AEO40_CARB!$H:$H,MATCH(ROW(),State_Pol_Crosswalk_AEO40_CARB!$A:$A,0))="Yes",INDEX(State_Pol_Crosswalk_AEO40_CARB!$K:$K,MATCH(ROW(),State_Pol_Crosswalk_AEO40_CARB!$A:$A,0)),"")</f>
        <v>43.036319612590802</v>
      </c>
      <c r="S37">
        <f>IF(INDEX(State_Pol_Crosswalk_AEO40_CARB!$H:$H,MATCH(ROW(),State_Pol_Crosswalk_AEO40_CARB!$A:$A,0))="Yes",INDEX(State_Pol_Crosswalk_AEO40_CARB!$K:$K,MATCH(ROW(),State_Pol_Crosswalk_AEO40_CARB!$A:$A,0)),"")</f>
        <v>43.036319612590802</v>
      </c>
      <c r="T37">
        <f>IF(INDEX(State_Pol_Crosswalk_AEO40_CARB!$H:$H,MATCH(ROW(),State_Pol_Crosswalk_AEO40_CARB!$A:$A,0))="Yes",INDEX(State_Pol_Crosswalk_AEO40_CARB!$K:$K,MATCH(ROW(),State_Pol_Crosswalk_AEO40_CARB!$A:$A,0)),"")</f>
        <v>43.036319612590802</v>
      </c>
      <c r="U37">
        <f>IF(INDEX(State_Pol_Crosswalk_AEO40_CARB!$H:$H,MATCH(ROW(),State_Pol_Crosswalk_AEO40_CARB!$A:$A,0))="Yes",INDEX(State_Pol_Crosswalk_AEO40_CARB!$K:$K,MATCH(ROW(),State_Pol_Crosswalk_AEO40_CARB!$A:$A,0)),"")</f>
        <v>43.036319612590802</v>
      </c>
      <c r="V37">
        <f>IF(INDEX(State_Pol_Crosswalk_AEO40_CARB!$H:$H,MATCH(ROW(),State_Pol_Crosswalk_AEO40_CARB!$A:$A,0))="Yes",INDEX(State_Pol_Crosswalk_AEO40_CARB!$K:$K,MATCH(ROW(),State_Pol_Crosswalk_AEO40_CARB!$A:$A,0)),"")</f>
        <v>43.036319612590802</v>
      </c>
      <c r="W37">
        <f>IF(INDEX(State_Pol_Crosswalk_AEO40_CARB!$H:$H,MATCH(ROW(),State_Pol_Crosswalk_AEO40_CARB!$A:$A,0))="Yes",INDEX(State_Pol_Crosswalk_AEO40_CARB!$K:$K,MATCH(ROW(),State_Pol_Crosswalk_AEO40_CARB!$A:$A,0)),"")</f>
        <v>43.036319612590802</v>
      </c>
      <c r="X37">
        <f>IF(INDEX(State_Pol_Crosswalk_AEO40_CARB!$H:$H,MATCH(ROW(),State_Pol_Crosswalk_AEO40_CARB!$A:$A,0))="Yes",INDEX(State_Pol_Crosswalk_AEO40_CARB!$K:$K,MATCH(ROW(),State_Pol_Crosswalk_AEO40_CARB!$A:$A,0)),"")</f>
        <v>43.036319612590802</v>
      </c>
      <c r="Y37">
        <f>IF(INDEX(State_Pol_Crosswalk_AEO40_CARB!$H:$H,MATCH(ROW(),State_Pol_Crosswalk_AEO40_CARB!$A:$A,0))="Yes",INDEX(State_Pol_Crosswalk_AEO40_CARB!$K:$K,MATCH(ROW(),State_Pol_Crosswalk_AEO40_CARB!$A:$A,0)),"")</f>
        <v>43.036319612590802</v>
      </c>
      <c r="Z37">
        <f>IF(INDEX(State_Pol_Crosswalk_AEO40_CARB!$H:$H,MATCH(ROW(),State_Pol_Crosswalk_AEO40_CARB!$A:$A,0))="Yes",INDEX(State_Pol_Crosswalk_AEO40_CARB!$K:$K,MATCH(ROW(),State_Pol_Crosswalk_AEO40_CARB!$A:$A,0)),"")</f>
        <v>43.036319612590802</v>
      </c>
      <c r="AA37">
        <f>IF(INDEX(State_Pol_Crosswalk_AEO40_CARB!$H:$H,MATCH(ROW(),State_Pol_Crosswalk_AEO40_CARB!$A:$A,0))="Yes",INDEX(State_Pol_Crosswalk_AEO40_CARB!$K:$K,MATCH(ROW(),State_Pol_Crosswalk_AEO40_CARB!$A:$A,0)),"")</f>
        <v>43.036319612590802</v>
      </c>
      <c r="AB37">
        <f>IF(INDEX(State_Pol_Crosswalk_AEO40_CARB!$H:$H,MATCH(ROW(),State_Pol_Crosswalk_AEO40_CARB!$A:$A,0))="Yes",INDEX(State_Pol_Crosswalk_AEO40_CARB!$K:$K,MATCH(ROW(),State_Pol_Crosswalk_AEO40_CARB!$A:$A,0)),"")</f>
        <v>43.036319612590802</v>
      </c>
      <c r="AC37">
        <f>IF(INDEX(State_Pol_Crosswalk_AEO40_CARB!$H:$H,MATCH(ROW(),State_Pol_Crosswalk_AEO40_CARB!$A:$A,0))="Yes",INDEX(State_Pol_Crosswalk_AEO40_CARB!$K:$K,MATCH(ROW(),State_Pol_Crosswalk_AEO40_CARB!$A:$A,0)),"")</f>
        <v>43.036319612590802</v>
      </c>
      <c r="AD37">
        <f>IF(INDEX(State_Pol_Crosswalk_AEO40_CARB!$H:$H,MATCH(ROW(),State_Pol_Crosswalk_AEO40_CARB!$A:$A,0))="Yes",INDEX(State_Pol_Crosswalk_AEO40_CARB!$K:$K,MATCH(ROW(),State_Pol_Crosswalk_AEO40_CARB!$A:$A,0)),"")</f>
        <v>43.036319612590802</v>
      </c>
      <c r="AE37">
        <f>IF(INDEX(State_Pol_Crosswalk_AEO40_CARB!$H:$H,MATCH(ROW(),State_Pol_Crosswalk_AEO40_CARB!$A:$A,0))="Yes",INDEX(State_Pol_Crosswalk_AEO40_CARB!$K:$K,MATCH(ROW(),State_Pol_Crosswalk_AEO40_CARB!$A:$A,0)),"")</f>
        <v>43.036319612590802</v>
      </c>
    </row>
    <row r="38" spans="1:31">
      <c r="A38" t="str">
        <f>'AEO 2026 Table 40'!A38</f>
        <v>Propane ICE</v>
      </c>
      <c r="B38" t="str">
        <f>'AEO 2026 Table 40'!B38</f>
        <v>Light-Duty Fuel Economy: Alternative-Fuel Light Trucks: Propane ICE: Alternative Electricity and Transportation</v>
      </c>
      <c r="C38" t="str">
        <f>'AEO 2026 Table 40'!C38</f>
        <v>AEO.2026.ELECTRNP.EFI_LDV_TRN_NLT_PROP_NA_NA_MPGGASEQ.A</v>
      </c>
      <c r="D38" t="str">
        <f>'AEO 2026 Table 40'!D38</f>
        <v>mpg gas equiv</v>
      </c>
      <c r="E38">
        <f>IF(INDEX(State_Pol_Crosswalk_AEO40_CARB!$H:$H,MATCH(ROW(),State_Pol_Crosswalk_AEO40_CARB!$A:$A,0))="Yes",INDEX(State_Pol_Crosswalk_AEO40_CARB!$K:$K,MATCH(ROW(),State_Pol_Crosswalk_AEO40_CARB!$A:$A,0)),"")</f>
        <v>43.036319612590802</v>
      </c>
      <c r="F38">
        <f>IF(INDEX(State_Pol_Crosswalk_AEO40_CARB!$H:$H,MATCH(ROW(),State_Pol_Crosswalk_AEO40_CARB!$A:$A,0))="Yes",INDEX(State_Pol_Crosswalk_AEO40_CARB!$K:$K,MATCH(ROW(),State_Pol_Crosswalk_AEO40_CARB!$A:$A,0)),"")</f>
        <v>43.036319612590802</v>
      </c>
      <c r="G38">
        <f>IF(INDEX(State_Pol_Crosswalk_AEO40_CARB!$H:$H,MATCH(ROW(),State_Pol_Crosswalk_AEO40_CARB!$A:$A,0))="Yes",INDEX(State_Pol_Crosswalk_AEO40_CARB!$K:$K,MATCH(ROW(),State_Pol_Crosswalk_AEO40_CARB!$A:$A,0)),"")</f>
        <v>43.036319612590802</v>
      </c>
      <c r="H38">
        <f>IF(INDEX(State_Pol_Crosswalk_AEO40_CARB!$H:$H,MATCH(ROW(),State_Pol_Crosswalk_AEO40_CARB!$A:$A,0))="Yes",INDEX(State_Pol_Crosswalk_AEO40_CARB!$K:$K,MATCH(ROW(),State_Pol_Crosswalk_AEO40_CARB!$A:$A,0)),"")</f>
        <v>43.036319612590802</v>
      </c>
      <c r="I38">
        <f>IF(INDEX(State_Pol_Crosswalk_AEO40_CARB!$H:$H,MATCH(ROW(),State_Pol_Crosswalk_AEO40_CARB!$A:$A,0))="Yes",INDEX(State_Pol_Crosswalk_AEO40_CARB!$K:$K,MATCH(ROW(),State_Pol_Crosswalk_AEO40_CARB!$A:$A,0)),"")</f>
        <v>43.036319612590802</v>
      </c>
      <c r="J38">
        <f>IF(INDEX(State_Pol_Crosswalk_AEO40_CARB!$H:$H,MATCH(ROW(),State_Pol_Crosswalk_AEO40_CARB!$A:$A,0))="Yes",INDEX(State_Pol_Crosswalk_AEO40_CARB!$K:$K,MATCH(ROW(),State_Pol_Crosswalk_AEO40_CARB!$A:$A,0)),"")</f>
        <v>43.036319612590802</v>
      </c>
      <c r="K38">
        <f>IF(INDEX(State_Pol_Crosswalk_AEO40_CARB!$H:$H,MATCH(ROW(),State_Pol_Crosswalk_AEO40_CARB!$A:$A,0))="Yes",INDEX(State_Pol_Crosswalk_AEO40_CARB!$K:$K,MATCH(ROW(),State_Pol_Crosswalk_AEO40_CARB!$A:$A,0)),"")</f>
        <v>43.036319612590802</v>
      </c>
      <c r="L38">
        <f>IF(INDEX(State_Pol_Crosswalk_AEO40_CARB!$H:$H,MATCH(ROW(),State_Pol_Crosswalk_AEO40_CARB!$A:$A,0))="Yes",INDEX(State_Pol_Crosswalk_AEO40_CARB!$K:$K,MATCH(ROW(),State_Pol_Crosswalk_AEO40_CARB!$A:$A,0)),"")</f>
        <v>43.036319612590802</v>
      </c>
      <c r="M38">
        <f>IF(INDEX(State_Pol_Crosswalk_AEO40_CARB!$H:$H,MATCH(ROW(),State_Pol_Crosswalk_AEO40_CARB!$A:$A,0))="Yes",INDEX(State_Pol_Crosswalk_AEO40_CARB!$K:$K,MATCH(ROW(),State_Pol_Crosswalk_AEO40_CARB!$A:$A,0)),"")</f>
        <v>43.036319612590802</v>
      </c>
      <c r="N38">
        <f>IF(INDEX(State_Pol_Crosswalk_AEO40_CARB!$H:$H,MATCH(ROW(),State_Pol_Crosswalk_AEO40_CARB!$A:$A,0))="Yes",INDEX(State_Pol_Crosswalk_AEO40_CARB!$K:$K,MATCH(ROW(),State_Pol_Crosswalk_AEO40_CARB!$A:$A,0)),"")</f>
        <v>43.036319612590802</v>
      </c>
      <c r="O38">
        <f>IF(INDEX(State_Pol_Crosswalk_AEO40_CARB!$H:$H,MATCH(ROW(),State_Pol_Crosswalk_AEO40_CARB!$A:$A,0))="Yes",INDEX(State_Pol_Crosswalk_AEO40_CARB!$K:$K,MATCH(ROW(),State_Pol_Crosswalk_AEO40_CARB!$A:$A,0)),"")</f>
        <v>43.036319612590802</v>
      </c>
      <c r="P38">
        <f>IF(INDEX(State_Pol_Crosswalk_AEO40_CARB!$H:$H,MATCH(ROW(),State_Pol_Crosswalk_AEO40_CARB!$A:$A,0))="Yes",INDEX(State_Pol_Crosswalk_AEO40_CARB!$K:$K,MATCH(ROW(),State_Pol_Crosswalk_AEO40_CARB!$A:$A,0)),"")</f>
        <v>43.036319612590802</v>
      </c>
      <c r="Q38">
        <f>IF(INDEX(State_Pol_Crosswalk_AEO40_CARB!$H:$H,MATCH(ROW(),State_Pol_Crosswalk_AEO40_CARB!$A:$A,0))="Yes",INDEX(State_Pol_Crosswalk_AEO40_CARB!$K:$K,MATCH(ROW(),State_Pol_Crosswalk_AEO40_CARB!$A:$A,0)),"")</f>
        <v>43.036319612590802</v>
      </c>
      <c r="R38">
        <f>IF(INDEX(State_Pol_Crosswalk_AEO40_CARB!$H:$H,MATCH(ROW(),State_Pol_Crosswalk_AEO40_CARB!$A:$A,0))="Yes",INDEX(State_Pol_Crosswalk_AEO40_CARB!$K:$K,MATCH(ROW(),State_Pol_Crosswalk_AEO40_CARB!$A:$A,0)),"")</f>
        <v>43.036319612590802</v>
      </c>
      <c r="S38">
        <f>IF(INDEX(State_Pol_Crosswalk_AEO40_CARB!$H:$H,MATCH(ROW(),State_Pol_Crosswalk_AEO40_CARB!$A:$A,0))="Yes",INDEX(State_Pol_Crosswalk_AEO40_CARB!$K:$K,MATCH(ROW(),State_Pol_Crosswalk_AEO40_CARB!$A:$A,0)),"")</f>
        <v>43.036319612590802</v>
      </c>
      <c r="T38">
        <f>IF(INDEX(State_Pol_Crosswalk_AEO40_CARB!$H:$H,MATCH(ROW(),State_Pol_Crosswalk_AEO40_CARB!$A:$A,0))="Yes",INDEX(State_Pol_Crosswalk_AEO40_CARB!$K:$K,MATCH(ROW(),State_Pol_Crosswalk_AEO40_CARB!$A:$A,0)),"")</f>
        <v>43.036319612590802</v>
      </c>
      <c r="U38">
        <f>IF(INDEX(State_Pol_Crosswalk_AEO40_CARB!$H:$H,MATCH(ROW(),State_Pol_Crosswalk_AEO40_CARB!$A:$A,0))="Yes",INDEX(State_Pol_Crosswalk_AEO40_CARB!$K:$K,MATCH(ROW(),State_Pol_Crosswalk_AEO40_CARB!$A:$A,0)),"")</f>
        <v>43.036319612590802</v>
      </c>
      <c r="V38">
        <f>IF(INDEX(State_Pol_Crosswalk_AEO40_CARB!$H:$H,MATCH(ROW(),State_Pol_Crosswalk_AEO40_CARB!$A:$A,0))="Yes",INDEX(State_Pol_Crosswalk_AEO40_CARB!$K:$K,MATCH(ROW(),State_Pol_Crosswalk_AEO40_CARB!$A:$A,0)),"")</f>
        <v>43.036319612590802</v>
      </c>
      <c r="W38">
        <f>IF(INDEX(State_Pol_Crosswalk_AEO40_CARB!$H:$H,MATCH(ROW(),State_Pol_Crosswalk_AEO40_CARB!$A:$A,0))="Yes",INDEX(State_Pol_Crosswalk_AEO40_CARB!$K:$K,MATCH(ROW(),State_Pol_Crosswalk_AEO40_CARB!$A:$A,0)),"")</f>
        <v>43.036319612590802</v>
      </c>
      <c r="X38">
        <f>IF(INDEX(State_Pol_Crosswalk_AEO40_CARB!$H:$H,MATCH(ROW(),State_Pol_Crosswalk_AEO40_CARB!$A:$A,0))="Yes",INDEX(State_Pol_Crosswalk_AEO40_CARB!$K:$K,MATCH(ROW(),State_Pol_Crosswalk_AEO40_CARB!$A:$A,0)),"")</f>
        <v>43.036319612590802</v>
      </c>
      <c r="Y38">
        <f>IF(INDEX(State_Pol_Crosswalk_AEO40_CARB!$H:$H,MATCH(ROW(),State_Pol_Crosswalk_AEO40_CARB!$A:$A,0))="Yes",INDEX(State_Pol_Crosswalk_AEO40_CARB!$K:$K,MATCH(ROW(),State_Pol_Crosswalk_AEO40_CARB!$A:$A,0)),"")</f>
        <v>43.036319612590802</v>
      </c>
      <c r="Z38">
        <f>IF(INDEX(State_Pol_Crosswalk_AEO40_CARB!$H:$H,MATCH(ROW(),State_Pol_Crosswalk_AEO40_CARB!$A:$A,0))="Yes",INDEX(State_Pol_Crosswalk_AEO40_CARB!$K:$K,MATCH(ROW(),State_Pol_Crosswalk_AEO40_CARB!$A:$A,0)),"")</f>
        <v>43.036319612590802</v>
      </c>
      <c r="AA38">
        <f>IF(INDEX(State_Pol_Crosswalk_AEO40_CARB!$H:$H,MATCH(ROW(),State_Pol_Crosswalk_AEO40_CARB!$A:$A,0))="Yes",INDEX(State_Pol_Crosswalk_AEO40_CARB!$K:$K,MATCH(ROW(),State_Pol_Crosswalk_AEO40_CARB!$A:$A,0)),"")</f>
        <v>43.036319612590802</v>
      </c>
      <c r="AB38">
        <f>IF(INDEX(State_Pol_Crosswalk_AEO40_CARB!$H:$H,MATCH(ROW(),State_Pol_Crosswalk_AEO40_CARB!$A:$A,0))="Yes",INDEX(State_Pol_Crosswalk_AEO40_CARB!$K:$K,MATCH(ROW(),State_Pol_Crosswalk_AEO40_CARB!$A:$A,0)),"")</f>
        <v>43.036319612590802</v>
      </c>
      <c r="AC38">
        <f>IF(INDEX(State_Pol_Crosswalk_AEO40_CARB!$H:$H,MATCH(ROW(),State_Pol_Crosswalk_AEO40_CARB!$A:$A,0))="Yes",INDEX(State_Pol_Crosswalk_AEO40_CARB!$K:$K,MATCH(ROW(),State_Pol_Crosswalk_AEO40_CARB!$A:$A,0)),"")</f>
        <v>43.036319612590802</v>
      </c>
      <c r="AD38">
        <f>IF(INDEX(State_Pol_Crosswalk_AEO40_CARB!$H:$H,MATCH(ROW(),State_Pol_Crosswalk_AEO40_CARB!$A:$A,0))="Yes",INDEX(State_Pol_Crosswalk_AEO40_CARB!$K:$K,MATCH(ROW(),State_Pol_Crosswalk_AEO40_CARB!$A:$A,0)),"")</f>
        <v>43.036319612590802</v>
      </c>
      <c r="AE38">
        <f>IF(INDEX(State_Pol_Crosswalk_AEO40_CARB!$H:$H,MATCH(ROW(),State_Pol_Crosswalk_AEO40_CARB!$A:$A,0))="Yes",INDEX(State_Pol_Crosswalk_AEO40_CARB!$K:$K,MATCH(ROW(),State_Pol_Crosswalk_AEO40_CARB!$A:$A,0)),"")</f>
        <v>43.036319612590802</v>
      </c>
    </row>
    <row r="39" spans="1:31">
      <c r="A39" t="str">
        <f>'AEO 2026 Table 40'!A39</f>
        <v>Propane Bi-fuel</v>
      </c>
      <c r="B39" t="str">
        <f>'AEO 2026 Table 40'!B39</f>
        <v>Light-Duty Fuel Economy: Alternative-Fuel Light Trucks: Propane Bi-fuel: Alternative Electricity and Transportation</v>
      </c>
      <c r="C39" t="str">
        <f>'AEO 2026 Table 40'!C39</f>
        <v>AEO.2026.ELECTRNP.EFI_LDV_TRN_NLT_PBF_NA_NA_MPGGASEQ.A</v>
      </c>
      <c r="D39" t="str">
        <f>'AEO 2026 Table 40'!D39</f>
        <v>mpg gas equiv</v>
      </c>
      <c r="E39">
        <f>IF(INDEX(State_Pol_Crosswalk_AEO40_CARB!$H:$H,MATCH(ROW(),State_Pol_Crosswalk_AEO40_CARB!$A:$A,0))="Yes",INDEX(State_Pol_Crosswalk_AEO40_CARB!$K:$K,MATCH(ROW(),State_Pol_Crosswalk_AEO40_CARB!$A:$A,0)),"")</f>
        <v>43.036319612590802</v>
      </c>
      <c r="F39">
        <f>IF(INDEX(State_Pol_Crosswalk_AEO40_CARB!$H:$H,MATCH(ROW(),State_Pol_Crosswalk_AEO40_CARB!$A:$A,0))="Yes",INDEX(State_Pol_Crosswalk_AEO40_CARB!$K:$K,MATCH(ROW(),State_Pol_Crosswalk_AEO40_CARB!$A:$A,0)),"")</f>
        <v>43.036319612590802</v>
      </c>
      <c r="G39">
        <f>IF(INDEX(State_Pol_Crosswalk_AEO40_CARB!$H:$H,MATCH(ROW(),State_Pol_Crosswalk_AEO40_CARB!$A:$A,0))="Yes",INDEX(State_Pol_Crosswalk_AEO40_CARB!$K:$K,MATCH(ROW(),State_Pol_Crosswalk_AEO40_CARB!$A:$A,0)),"")</f>
        <v>43.036319612590802</v>
      </c>
      <c r="H39">
        <f>IF(INDEX(State_Pol_Crosswalk_AEO40_CARB!$H:$H,MATCH(ROW(),State_Pol_Crosswalk_AEO40_CARB!$A:$A,0))="Yes",INDEX(State_Pol_Crosswalk_AEO40_CARB!$K:$K,MATCH(ROW(),State_Pol_Crosswalk_AEO40_CARB!$A:$A,0)),"")</f>
        <v>43.036319612590802</v>
      </c>
      <c r="I39">
        <f>IF(INDEX(State_Pol_Crosswalk_AEO40_CARB!$H:$H,MATCH(ROW(),State_Pol_Crosswalk_AEO40_CARB!$A:$A,0))="Yes",INDEX(State_Pol_Crosswalk_AEO40_CARB!$K:$K,MATCH(ROW(),State_Pol_Crosswalk_AEO40_CARB!$A:$A,0)),"")</f>
        <v>43.036319612590802</v>
      </c>
      <c r="J39">
        <f>IF(INDEX(State_Pol_Crosswalk_AEO40_CARB!$H:$H,MATCH(ROW(),State_Pol_Crosswalk_AEO40_CARB!$A:$A,0))="Yes",INDEX(State_Pol_Crosswalk_AEO40_CARB!$K:$K,MATCH(ROW(),State_Pol_Crosswalk_AEO40_CARB!$A:$A,0)),"")</f>
        <v>43.036319612590802</v>
      </c>
      <c r="K39">
        <f>IF(INDEX(State_Pol_Crosswalk_AEO40_CARB!$H:$H,MATCH(ROW(),State_Pol_Crosswalk_AEO40_CARB!$A:$A,0))="Yes",INDEX(State_Pol_Crosswalk_AEO40_CARB!$K:$K,MATCH(ROW(),State_Pol_Crosswalk_AEO40_CARB!$A:$A,0)),"")</f>
        <v>43.036319612590802</v>
      </c>
      <c r="L39">
        <f>IF(INDEX(State_Pol_Crosswalk_AEO40_CARB!$H:$H,MATCH(ROW(),State_Pol_Crosswalk_AEO40_CARB!$A:$A,0))="Yes",INDEX(State_Pol_Crosswalk_AEO40_CARB!$K:$K,MATCH(ROW(),State_Pol_Crosswalk_AEO40_CARB!$A:$A,0)),"")</f>
        <v>43.036319612590802</v>
      </c>
      <c r="M39">
        <f>IF(INDEX(State_Pol_Crosswalk_AEO40_CARB!$H:$H,MATCH(ROW(),State_Pol_Crosswalk_AEO40_CARB!$A:$A,0))="Yes",INDEX(State_Pol_Crosswalk_AEO40_CARB!$K:$K,MATCH(ROW(),State_Pol_Crosswalk_AEO40_CARB!$A:$A,0)),"")</f>
        <v>43.036319612590802</v>
      </c>
      <c r="N39">
        <f>IF(INDEX(State_Pol_Crosswalk_AEO40_CARB!$H:$H,MATCH(ROW(),State_Pol_Crosswalk_AEO40_CARB!$A:$A,0))="Yes",INDEX(State_Pol_Crosswalk_AEO40_CARB!$K:$K,MATCH(ROW(),State_Pol_Crosswalk_AEO40_CARB!$A:$A,0)),"")</f>
        <v>43.036319612590802</v>
      </c>
      <c r="O39">
        <f>IF(INDEX(State_Pol_Crosswalk_AEO40_CARB!$H:$H,MATCH(ROW(),State_Pol_Crosswalk_AEO40_CARB!$A:$A,0))="Yes",INDEX(State_Pol_Crosswalk_AEO40_CARB!$K:$K,MATCH(ROW(),State_Pol_Crosswalk_AEO40_CARB!$A:$A,0)),"")</f>
        <v>43.036319612590802</v>
      </c>
      <c r="P39">
        <f>IF(INDEX(State_Pol_Crosswalk_AEO40_CARB!$H:$H,MATCH(ROW(),State_Pol_Crosswalk_AEO40_CARB!$A:$A,0))="Yes",INDEX(State_Pol_Crosswalk_AEO40_CARB!$K:$K,MATCH(ROW(),State_Pol_Crosswalk_AEO40_CARB!$A:$A,0)),"")</f>
        <v>43.036319612590802</v>
      </c>
      <c r="Q39">
        <f>IF(INDEX(State_Pol_Crosswalk_AEO40_CARB!$H:$H,MATCH(ROW(),State_Pol_Crosswalk_AEO40_CARB!$A:$A,0))="Yes",INDEX(State_Pol_Crosswalk_AEO40_CARB!$K:$K,MATCH(ROW(),State_Pol_Crosswalk_AEO40_CARB!$A:$A,0)),"")</f>
        <v>43.036319612590802</v>
      </c>
      <c r="R39">
        <f>IF(INDEX(State_Pol_Crosswalk_AEO40_CARB!$H:$H,MATCH(ROW(),State_Pol_Crosswalk_AEO40_CARB!$A:$A,0))="Yes",INDEX(State_Pol_Crosswalk_AEO40_CARB!$K:$K,MATCH(ROW(),State_Pol_Crosswalk_AEO40_CARB!$A:$A,0)),"")</f>
        <v>43.036319612590802</v>
      </c>
      <c r="S39">
        <f>IF(INDEX(State_Pol_Crosswalk_AEO40_CARB!$H:$H,MATCH(ROW(),State_Pol_Crosswalk_AEO40_CARB!$A:$A,0))="Yes",INDEX(State_Pol_Crosswalk_AEO40_CARB!$K:$K,MATCH(ROW(),State_Pol_Crosswalk_AEO40_CARB!$A:$A,0)),"")</f>
        <v>43.036319612590802</v>
      </c>
      <c r="T39">
        <f>IF(INDEX(State_Pol_Crosswalk_AEO40_CARB!$H:$H,MATCH(ROW(),State_Pol_Crosswalk_AEO40_CARB!$A:$A,0))="Yes",INDEX(State_Pol_Crosswalk_AEO40_CARB!$K:$K,MATCH(ROW(),State_Pol_Crosswalk_AEO40_CARB!$A:$A,0)),"")</f>
        <v>43.036319612590802</v>
      </c>
      <c r="U39">
        <f>IF(INDEX(State_Pol_Crosswalk_AEO40_CARB!$H:$H,MATCH(ROW(),State_Pol_Crosswalk_AEO40_CARB!$A:$A,0))="Yes",INDEX(State_Pol_Crosswalk_AEO40_CARB!$K:$K,MATCH(ROW(),State_Pol_Crosswalk_AEO40_CARB!$A:$A,0)),"")</f>
        <v>43.036319612590802</v>
      </c>
      <c r="V39">
        <f>IF(INDEX(State_Pol_Crosswalk_AEO40_CARB!$H:$H,MATCH(ROW(),State_Pol_Crosswalk_AEO40_CARB!$A:$A,0))="Yes",INDEX(State_Pol_Crosswalk_AEO40_CARB!$K:$K,MATCH(ROW(),State_Pol_Crosswalk_AEO40_CARB!$A:$A,0)),"")</f>
        <v>43.036319612590802</v>
      </c>
      <c r="W39">
        <f>IF(INDEX(State_Pol_Crosswalk_AEO40_CARB!$H:$H,MATCH(ROW(),State_Pol_Crosswalk_AEO40_CARB!$A:$A,0))="Yes",INDEX(State_Pol_Crosswalk_AEO40_CARB!$K:$K,MATCH(ROW(),State_Pol_Crosswalk_AEO40_CARB!$A:$A,0)),"")</f>
        <v>43.036319612590802</v>
      </c>
      <c r="X39">
        <f>IF(INDEX(State_Pol_Crosswalk_AEO40_CARB!$H:$H,MATCH(ROW(),State_Pol_Crosswalk_AEO40_CARB!$A:$A,0))="Yes",INDEX(State_Pol_Crosswalk_AEO40_CARB!$K:$K,MATCH(ROW(),State_Pol_Crosswalk_AEO40_CARB!$A:$A,0)),"")</f>
        <v>43.036319612590802</v>
      </c>
      <c r="Y39">
        <f>IF(INDEX(State_Pol_Crosswalk_AEO40_CARB!$H:$H,MATCH(ROW(),State_Pol_Crosswalk_AEO40_CARB!$A:$A,0))="Yes",INDEX(State_Pol_Crosswalk_AEO40_CARB!$K:$K,MATCH(ROW(),State_Pol_Crosswalk_AEO40_CARB!$A:$A,0)),"")</f>
        <v>43.036319612590802</v>
      </c>
      <c r="Z39">
        <f>IF(INDEX(State_Pol_Crosswalk_AEO40_CARB!$H:$H,MATCH(ROW(),State_Pol_Crosswalk_AEO40_CARB!$A:$A,0))="Yes",INDEX(State_Pol_Crosswalk_AEO40_CARB!$K:$K,MATCH(ROW(),State_Pol_Crosswalk_AEO40_CARB!$A:$A,0)),"")</f>
        <v>43.036319612590802</v>
      </c>
      <c r="AA39">
        <f>IF(INDEX(State_Pol_Crosswalk_AEO40_CARB!$H:$H,MATCH(ROW(),State_Pol_Crosswalk_AEO40_CARB!$A:$A,0))="Yes",INDEX(State_Pol_Crosswalk_AEO40_CARB!$K:$K,MATCH(ROW(),State_Pol_Crosswalk_AEO40_CARB!$A:$A,0)),"")</f>
        <v>43.036319612590802</v>
      </c>
      <c r="AB39">
        <f>IF(INDEX(State_Pol_Crosswalk_AEO40_CARB!$H:$H,MATCH(ROW(),State_Pol_Crosswalk_AEO40_CARB!$A:$A,0))="Yes",INDEX(State_Pol_Crosswalk_AEO40_CARB!$K:$K,MATCH(ROW(),State_Pol_Crosswalk_AEO40_CARB!$A:$A,0)),"")</f>
        <v>43.036319612590802</v>
      </c>
      <c r="AC39">
        <f>IF(INDEX(State_Pol_Crosswalk_AEO40_CARB!$H:$H,MATCH(ROW(),State_Pol_Crosswalk_AEO40_CARB!$A:$A,0))="Yes",INDEX(State_Pol_Crosswalk_AEO40_CARB!$K:$K,MATCH(ROW(),State_Pol_Crosswalk_AEO40_CARB!$A:$A,0)),"")</f>
        <v>43.036319612590802</v>
      </c>
      <c r="AD39">
        <f>IF(INDEX(State_Pol_Crosswalk_AEO40_CARB!$H:$H,MATCH(ROW(),State_Pol_Crosswalk_AEO40_CARB!$A:$A,0))="Yes",INDEX(State_Pol_Crosswalk_AEO40_CARB!$K:$K,MATCH(ROW(),State_Pol_Crosswalk_AEO40_CARB!$A:$A,0)),"")</f>
        <v>43.036319612590802</v>
      </c>
      <c r="AE39">
        <f>IF(INDEX(State_Pol_Crosswalk_AEO40_CARB!$H:$H,MATCH(ROW(),State_Pol_Crosswalk_AEO40_CARB!$A:$A,0))="Yes",INDEX(State_Pol_Crosswalk_AEO40_CARB!$K:$K,MATCH(ROW(),State_Pol_Crosswalk_AEO40_CARB!$A:$A,0)),"")</f>
        <v>43.036319612590802</v>
      </c>
    </row>
    <row r="40" spans="1:31">
      <c r="A40" t="str">
        <f>'AEO 2026 Table 40'!A40</f>
        <v>Fuel Cell Hydrogen</v>
      </c>
      <c r="B40" t="str">
        <f>'AEO 2026 Table 40'!B40</f>
        <v>Light-Duty Fuel Economy: Alternative-Fuel Light Trucks: Fuel Cell Hydrogen: Alternative Electricity and Transportation</v>
      </c>
      <c r="C40" t="str">
        <f>'AEO 2026 Table 40'!C40</f>
        <v>AEO.2026.ELECTRNP.EFI_LDV_TRN_NLT_FCH_NA_NA_MPGGASEQ.A</v>
      </c>
      <c r="D40" t="str">
        <f>'AEO 2026 Table 40'!D40</f>
        <v>mpg gas equiv</v>
      </c>
      <c r="E40" t="str">
        <f>IF(INDEX(State_Pol_Crosswalk_AEO40_CARB!$H:$H,MATCH(ROW(),State_Pol_Crosswalk_AEO40_CARB!$A:$A,0))="Yes",INDEX(State_Pol_Crosswalk_AEO40_CARB!$K:$K,MATCH(ROW(),State_Pol_Crosswalk_AEO40_CARB!$A:$A,0)),"")</f>
        <v/>
      </c>
      <c r="F40" t="str">
        <f>IF(INDEX(State_Pol_Crosswalk_AEO40_CARB!$H:$H,MATCH(ROW(),State_Pol_Crosswalk_AEO40_CARB!$A:$A,0))="Yes",INDEX(State_Pol_Crosswalk_AEO40_CARB!$K:$K,MATCH(ROW(),State_Pol_Crosswalk_AEO40_CARB!$A:$A,0)),"")</f>
        <v/>
      </c>
      <c r="G40" t="str">
        <f>IF(INDEX(State_Pol_Crosswalk_AEO40_CARB!$H:$H,MATCH(ROW(),State_Pol_Crosswalk_AEO40_CARB!$A:$A,0))="Yes",INDEX(State_Pol_Crosswalk_AEO40_CARB!$K:$K,MATCH(ROW(),State_Pol_Crosswalk_AEO40_CARB!$A:$A,0)),"")</f>
        <v/>
      </c>
      <c r="H40" t="str">
        <f>IF(INDEX(State_Pol_Crosswalk_AEO40_CARB!$H:$H,MATCH(ROW(),State_Pol_Crosswalk_AEO40_CARB!$A:$A,0))="Yes",INDEX(State_Pol_Crosswalk_AEO40_CARB!$K:$K,MATCH(ROW(),State_Pol_Crosswalk_AEO40_CARB!$A:$A,0)),"")</f>
        <v/>
      </c>
      <c r="I40" t="str">
        <f>IF(INDEX(State_Pol_Crosswalk_AEO40_CARB!$H:$H,MATCH(ROW(),State_Pol_Crosswalk_AEO40_CARB!$A:$A,0))="Yes",INDEX(State_Pol_Crosswalk_AEO40_CARB!$K:$K,MATCH(ROW(),State_Pol_Crosswalk_AEO40_CARB!$A:$A,0)),"")</f>
        <v/>
      </c>
      <c r="J40" t="str">
        <f>IF(INDEX(State_Pol_Crosswalk_AEO40_CARB!$H:$H,MATCH(ROW(),State_Pol_Crosswalk_AEO40_CARB!$A:$A,0))="Yes",INDEX(State_Pol_Crosswalk_AEO40_CARB!$K:$K,MATCH(ROW(),State_Pol_Crosswalk_AEO40_CARB!$A:$A,0)),"")</f>
        <v/>
      </c>
      <c r="K40" t="str">
        <f>IF(INDEX(State_Pol_Crosswalk_AEO40_CARB!$H:$H,MATCH(ROW(),State_Pol_Crosswalk_AEO40_CARB!$A:$A,0))="Yes",INDEX(State_Pol_Crosswalk_AEO40_CARB!$K:$K,MATCH(ROW(),State_Pol_Crosswalk_AEO40_CARB!$A:$A,0)),"")</f>
        <v/>
      </c>
      <c r="L40" t="str">
        <f>IF(INDEX(State_Pol_Crosswalk_AEO40_CARB!$H:$H,MATCH(ROW(),State_Pol_Crosswalk_AEO40_CARB!$A:$A,0))="Yes",INDEX(State_Pol_Crosswalk_AEO40_CARB!$K:$K,MATCH(ROW(),State_Pol_Crosswalk_AEO40_CARB!$A:$A,0)),"")</f>
        <v/>
      </c>
      <c r="M40" t="str">
        <f>IF(INDEX(State_Pol_Crosswalk_AEO40_CARB!$H:$H,MATCH(ROW(),State_Pol_Crosswalk_AEO40_CARB!$A:$A,0))="Yes",INDEX(State_Pol_Crosswalk_AEO40_CARB!$K:$K,MATCH(ROW(),State_Pol_Crosswalk_AEO40_CARB!$A:$A,0)),"")</f>
        <v/>
      </c>
      <c r="N40" t="str">
        <f>IF(INDEX(State_Pol_Crosswalk_AEO40_CARB!$H:$H,MATCH(ROW(),State_Pol_Crosswalk_AEO40_CARB!$A:$A,0))="Yes",INDEX(State_Pol_Crosswalk_AEO40_CARB!$K:$K,MATCH(ROW(),State_Pol_Crosswalk_AEO40_CARB!$A:$A,0)),"")</f>
        <v/>
      </c>
      <c r="O40" t="str">
        <f>IF(INDEX(State_Pol_Crosswalk_AEO40_CARB!$H:$H,MATCH(ROW(),State_Pol_Crosswalk_AEO40_CARB!$A:$A,0))="Yes",INDEX(State_Pol_Crosswalk_AEO40_CARB!$K:$K,MATCH(ROW(),State_Pol_Crosswalk_AEO40_CARB!$A:$A,0)),"")</f>
        <v/>
      </c>
      <c r="P40" t="str">
        <f>IF(INDEX(State_Pol_Crosswalk_AEO40_CARB!$H:$H,MATCH(ROW(),State_Pol_Crosswalk_AEO40_CARB!$A:$A,0))="Yes",INDEX(State_Pol_Crosswalk_AEO40_CARB!$K:$K,MATCH(ROW(),State_Pol_Crosswalk_AEO40_CARB!$A:$A,0)),"")</f>
        <v/>
      </c>
      <c r="Q40" t="str">
        <f>IF(INDEX(State_Pol_Crosswalk_AEO40_CARB!$H:$H,MATCH(ROW(),State_Pol_Crosswalk_AEO40_CARB!$A:$A,0))="Yes",INDEX(State_Pol_Crosswalk_AEO40_CARB!$K:$K,MATCH(ROW(),State_Pol_Crosswalk_AEO40_CARB!$A:$A,0)),"")</f>
        <v/>
      </c>
      <c r="R40" t="str">
        <f>IF(INDEX(State_Pol_Crosswalk_AEO40_CARB!$H:$H,MATCH(ROW(),State_Pol_Crosswalk_AEO40_CARB!$A:$A,0))="Yes",INDEX(State_Pol_Crosswalk_AEO40_CARB!$K:$K,MATCH(ROW(),State_Pol_Crosswalk_AEO40_CARB!$A:$A,0)),"")</f>
        <v/>
      </c>
      <c r="S40" t="str">
        <f>IF(INDEX(State_Pol_Crosswalk_AEO40_CARB!$H:$H,MATCH(ROW(),State_Pol_Crosswalk_AEO40_CARB!$A:$A,0))="Yes",INDEX(State_Pol_Crosswalk_AEO40_CARB!$K:$K,MATCH(ROW(),State_Pol_Crosswalk_AEO40_CARB!$A:$A,0)),"")</f>
        <v/>
      </c>
      <c r="T40" t="str">
        <f>IF(INDEX(State_Pol_Crosswalk_AEO40_CARB!$H:$H,MATCH(ROW(),State_Pol_Crosswalk_AEO40_CARB!$A:$A,0))="Yes",INDEX(State_Pol_Crosswalk_AEO40_CARB!$K:$K,MATCH(ROW(),State_Pol_Crosswalk_AEO40_CARB!$A:$A,0)),"")</f>
        <v/>
      </c>
      <c r="U40" t="str">
        <f>IF(INDEX(State_Pol_Crosswalk_AEO40_CARB!$H:$H,MATCH(ROW(),State_Pol_Crosswalk_AEO40_CARB!$A:$A,0))="Yes",INDEX(State_Pol_Crosswalk_AEO40_CARB!$K:$K,MATCH(ROW(),State_Pol_Crosswalk_AEO40_CARB!$A:$A,0)),"")</f>
        <v/>
      </c>
      <c r="V40" t="str">
        <f>IF(INDEX(State_Pol_Crosswalk_AEO40_CARB!$H:$H,MATCH(ROW(),State_Pol_Crosswalk_AEO40_CARB!$A:$A,0))="Yes",INDEX(State_Pol_Crosswalk_AEO40_CARB!$K:$K,MATCH(ROW(),State_Pol_Crosswalk_AEO40_CARB!$A:$A,0)),"")</f>
        <v/>
      </c>
      <c r="W40" t="str">
        <f>IF(INDEX(State_Pol_Crosswalk_AEO40_CARB!$H:$H,MATCH(ROW(),State_Pol_Crosswalk_AEO40_CARB!$A:$A,0))="Yes",INDEX(State_Pol_Crosswalk_AEO40_CARB!$K:$K,MATCH(ROW(),State_Pol_Crosswalk_AEO40_CARB!$A:$A,0)),"")</f>
        <v/>
      </c>
      <c r="X40" t="str">
        <f>IF(INDEX(State_Pol_Crosswalk_AEO40_CARB!$H:$H,MATCH(ROW(),State_Pol_Crosswalk_AEO40_CARB!$A:$A,0))="Yes",INDEX(State_Pol_Crosswalk_AEO40_CARB!$K:$K,MATCH(ROW(),State_Pol_Crosswalk_AEO40_CARB!$A:$A,0)),"")</f>
        <v/>
      </c>
      <c r="Y40" t="str">
        <f>IF(INDEX(State_Pol_Crosswalk_AEO40_CARB!$H:$H,MATCH(ROW(),State_Pol_Crosswalk_AEO40_CARB!$A:$A,0))="Yes",INDEX(State_Pol_Crosswalk_AEO40_CARB!$K:$K,MATCH(ROW(),State_Pol_Crosswalk_AEO40_CARB!$A:$A,0)),"")</f>
        <v/>
      </c>
      <c r="Z40" t="str">
        <f>IF(INDEX(State_Pol_Crosswalk_AEO40_CARB!$H:$H,MATCH(ROW(),State_Pol_Crosswalk_AEO40_CARB!$A:$A,0))="Yes",INDEX(State_Pol_Crosswalk_AEO40_CARB!$K:$K,MATCH(ROW(),State_Pol_Crosswalk_AEO40_CARB!$A:$A,0)),"")</f>
        <v/>
      </c>
      <c r="AA40" t="str">
        <f>IF(INDEX(State_Pol_Crosswalk_AEO40_CARB!$H:$H,MATCH(ROW(),State_Pol_Crosswalk_AEO40_CARB!$A:$A,0))="Yes",INDEX(State_Pol_Crosswalk_AEO40_CARB!$K:$K,MATCH(ROW(),State_Pol_Crosswalk_AEO40_CARB!$A:$A,0)),"")</f>
        <v/>
      </c>
      <c r="AB40" t="str">
        <f>IF(INDEX(State_Pol_Crosswalk_AEO40_CARB!$H:$H,MATCH(ROW(),State_Pol_Crosswalk_AEO40_CARB!$A:$A,0))="Yes",INDEX(State_Pol_Crosswalk_AEO40_CARB!$K:$K,MATCH(ROW(),State_Pol_Crosswalk_AEO40_CARB!$A:$A,0)),"")</f>
        <v/>
      </c>
      <c r="AC40" t="str">
        <f>IF(INDEX(State_Pol_Crosswalk_AEO40_CARB!$H:$H,MATCH(ROW(),State_Pol_Crosswalk_AEO40_CARB!$A:$A,0))="Yes",INDEX(State_Pol_Crosswalk_AEO40_CARB!$K:$K,MATCH(ROW(),State_Pol_Crosswalk_AEO40_CARB!$A:$A,0)),"")</f>
        <v/>
      </c>
      <c r="AD40" t="str">
        <f>IF(INDEX(State_Pol_Crosswalk_AEO40_CARB!$H:$H,MATCH(ROW(),State_Pol_Crosswalk_AEO40_CARB!$A:$A,0))="Yes",INDEX(State_Pol_Crosswalk_AEO40_CARB!$K:$K,MATCH(ROW(),State_Pol_Crosswalk_AEO40_CARB!$A:$A,0)),"")</f>
        <v/>
      </c>
      <c r="AE40" t="str">
        <f>IF(INDEX(State_Pol_Crosswalk_AEO40_CARB!$H:$H,MATCH(ROW(),State_Pol_Crosswalk_AEO40_CARB!$A:$A,0))="Yes",INDEX(State_Pol_Crosswalk_AEO40_CARB!$K:$K,MATCH(ROW(),State_Pol_Crosswalk_AEO40_CARB!$A:$A,0)),"")</f>
        <v/>
      </c>
    </row>
    <row r="41" spans="1:31">
      <c r="A41" t="str">
        <f>'AEO 2026 Table 40'!A41</f>
        <v>Average Light Truck Miles per Gallon</v>
      </c>
      <c r="B41" t="str">
        <f>'AEO 2026 Table 40'!B41</f>
        <v>Light-Duty Fuel Economy: Light Trucks: Average New Light Truck: Alternative Electricity and Transportation</v>
      </c>
      <c r="C41" t="str">
        <f>'AEO 2026 Table 40'!C41</f>
        <v>AEO.2026.ELECTRNP.EFI_LDV_TRN_NLT_NA_NA_NA_MPGGASEQ.A</v>
      </c>
      <c r="D41" t="str">
        <f>'AEO 2026 Table 40'!D41</f>
        <v>mpg gas equiv</v>
      </c>
      <c r="E41" t="str">
        <f>IF(INDEX(State_Pol_Crosswalk_AEO40_CARB!$H:$H,MATCH(ROW(),State_Pol_Crosswalk_AEO40_CARB!$A:$A,0))="Yes",INDEX(State_Pol_Crosswalk_AEO40_CARB!$K:$K,MATCH(ROW(),State_Pol_Crosswalk_AEO40_CARB!$A:$A,0)),"")</f>
        <v/>
      </c>
      <c r="F41" t="str">
        <f>IF(INDEX(State_Pol_Crosswalk_AEO40_CARB!$H:$H,MATCH(ROW(),State_Pol_Crosswalk_AEO40_CARB!$A:$A,0))="Yes",INDEX(State_Pol_Crosswalk_AEO40_CARB!$K:$K,MATCH(ROW(),State_Pol_Crosswalk_AEO40_CARB!$A:$A,0)),"")</f>
        <v/>
      </c>
      <c r="G41" t="str">
        <f>IF(INDEX(State_Pol_Crosswalk_AEO40_CARB!$H:$H,MATCH(ROW(),State_Pol_Crosswalk_AEO40_CARB!$A:$A,0))="Yes",INDEX(State_Pol_Crosswalk_AEO40_CARB!$K:$K,MATCH(ROW(),State_Pol_Crosswalk_AEO40_CARB!$A:$A,0)),"")</f>
        <v/>
      </c>
      <c r="H41" t="str">
        <f>IF(INDEX(State_Pol_Crosswalk_AEO40_CARB!$H:$H,MATCH(ROW(),State_Pol_Crosswalk_AEO40_CARB!$A:$A,0))="Yes",INDEX(State_Pol_Crosswalk_AEO40_CARB!$K:$K,MATCH(ROW(),State_Pol_Crosswalk_AEO40_CARB!$A:$A,0)),"")</f>
        <v/>
      </c>
      <c r="I41" t="str">
        <f>IF(INDEX(State_Pol_Crosswalk_AEO40_CARB!$H:$H,MATCH(ROW(),State_Pol_Crosswalk_AEO40_CARB!$A:$A,0))="Yes",INDEX(State_Pol_Crosswalk_AEO40_CARB!$K:$K,MATCH(ROW(),State_Pol_Crosswalk_AEO40_CARB!$A:$A,0)),"")</f>
        <v/>
      </c>
      <c r="J41" t="str">
        <f>IF(INDEX(State_Pol_Crosswalk_AEO40_CARB!$H:$H,MATCH(ROW(),State_Pol_Crosswalk_AEO40_CARB!$A:$A,0))="Yes",INDEX(State_Pol_Crosswalk_AEO40_CARB!$K:$K,MATCH(ROW(),State_Pol_Crosswalk_AEO40_CARB!$A:$A,0)),"")</f>
        <v/>
      </c>
      <c r="K41" t="str">
        <f>IF(INDEX(State_Pol_Crosswalk_AEO40_CARB!$H:$H,MATCH(ROW(),State_Pol_Crosswalk_AEO40_CARB!$A:$A,0))="Yes",INDEX(State_Pol_Crosswalk_AEO40_CARB!$K:$K,MATCH(ROW(),State_Pol_Crosswalk_AEO40_CARB!$A:$A,0)),"")</f>
        <v/>
      </c>
      <c r="L41" t="str">
        <f>IF(INDEX(State_Pol_Crosswalk_AEO40_CARB!$H:$H,MATCH(ROW(),State_Pol_Crosswalk_AEO40_CARB!$A:$A,0))="Yes",INDEX(State_Pol_Crosswalk_AEO40_CARB!$K:$K,MATCH(ROW(),State_Pol_Crosswalk_AEO40_CARB!$A:$A,0)),"")</f>
        <v/>
      </c>
      <c r="M41" t="str">
        <f>IF(INDEX(State_Pol_Crosswalk_AEO40_CARB!$H:$H,MATCH(ROW(),State_Pol_Crosswalk_AEO40_CARB!$A:$A,0))="Yes",INDEX(State_Pol_Crosswalk_AEO40_CARB!$K:$K,MATCH(ROW(),State_Pol_Crosswalk_AEO40_CARB!$A:$A,0)),"")</f>
        <v/>
      </c>
      <c r="N41" t="str">
        <f>IF(INDEX(State_Pol_Crosswalk_AEO40_CARB!$H:$H,MATCH(ROW(),State_Pol_Crosswalk_AEO40_CARB!$A:$A,0))="Yes",INDEX(State_Pol_Crosswalk_AEO40_CARB!$K:$K,MATCH(ROW(),State_Pol_Crosswalk_AEO40_CARB!$A:$A,0)),"")</f>
        <v/>
      </c>
      <c r="O41" t="str">
        <f>IF(INDEX(State_Pol_Crosswalk_AEO40_CARB!$H:$H,MATCH(ROW(),State_Pol_Crosswalk_AEO40_CARB!$A:$A,0))="Yes",INDEX(State_Pol_Crosswalk_AEO40_CARB!$K:$K,MATCH(ROW(),State_Pol_Crosswalk_AEO40_CARB!$A:$A,0)),"")</f>
        <v/>
      </c>
      <c r="P41" t="str">
        <f>IF(INDEX(State_Pol_Crosswalk_AEO40_CARB!$H:$H,MATCH(ROW(),State_Pol_Crosswalk_AEO40_CARB!$A:$A,0))="Yes",INDEX(State_Pol_Crosswalk_AEO40_CARB!$K:$K,MATCH(ROW(),State_Pol_Crosswalk_AEO40_CARB!$A:$A,0)),"")</f>
        <v/>
      </c>
      <c r="Q41" t="str">
        <f>IF(INDEX(State_Pol_Crosswalk_AEO40_CARB!$H:$H,MATCH(ROW(),State_Pol_Crosswalk_AEO40_CARB!$A:$A,0))="Yes",INDEX(State_Pol_Crosswalk_AEO40_CARB!$K:$K,MATCH(ROW(),State_Pol_Crosswalk_AEO40_CARB!$A:$A,0)),"")</f>
        <v/>
      </c>
      <c r="R41" t="str">
        <f>IF(INDEX(State_Pol_Crosswalk_AEO40_CARB!$H:$H,MATCH(ROW(),State_Pol_Crosswalk_AEO40_CARB!$A:$A,0))="Yes",INDEX(State_Pol_Crosswalk_AEO40_CARB!$K:$K,MATCH(ROW(),State_Pol_Crosswalk_AEO40_CARB!$A:$A,0)),"")</f>
        <v/>
      </c>
      <c r="S41" t="str">
        <f>IF(INDEX(State_Pol_Crosswalk_AEO40_CARB!$H:$H,MATCH(ROW(),State_Pol_Crosswalk_AEO40_CARB!$A:$A,0))="Yes",INDEX(State_Pol_Crosswalk_AEO40_CARB!$K:$K,MATCH(ROW(),State_Pol_Crosswalk_AEO40_CARB!$A:$A,0)),"")</f>
        <v/>
      </c>
      <c r="T41" t="str">
        <f>IF(INDEX(State_Pol_Crosswalk_AEO40_CARB!$H:$H,MATCH(ROW(),State_Pol_Crosswalk_AEO40_CARB!$A:$A,0))="Yes",INDEX(State_Pol_Crosswalk_AEO40_CARB!$K:$K,MATCH(ROW(),State_Pol_Crosswalk_AEO40_CARB!$A:$A,0)),"")</f>
        <v/>
      </c>
      <c r="U41" t="str">
        <f>IF(INDEX(State_Pol_Crosswalk_AEO40_CARB!$H:$H,MATCH(ROW(),State_Pol_Crosswalk_AEO40_CARB!$A:$A,0))="Yes",INDEX(State_Pol_Crosswalk_AEO40_CARB!$K:$K,MATCH(ROW(),State_Pol_Crosswalk_AEO40_CARB!$A:$A,0)),"")</f>
        <v/>
      </c>
      <c r="V41" t="str">
        <f>IF(INDEX(State_Pol_Crosswalk_AEO40_CARB!$H:$H,MATCH(ROW(),State_Pol_Crosswalk_AEO40_CARB!$A:$A,0))="Yes",INDEX(State_Pol_Crosswalk_AEO40_CARB!$K:$K,MATCH(ROW(),State_Pol_Crosswalk_AEO40_CARB!$A:$A,0)),"")</f>
        <v/>
      </c>
      <c r="W41" t="str">
        <f>IF(INDEX(State_Pol_Crosswalk_AEO40_CARB!$H:$H,MATCH(ROW(),State_Pol_Crosswalk_AEO40_CARB!$A:$A,0))="Yes",INDEX(State_Pol_Crosswalk_AEO40_CARB!$K:$K,MATCH(ROW(),State_Pol_Crosswalk_AEO40_CARB!$A:$A,0)),"")</f>
        <v/>
      </c>
      <c r="X41" t="str">
        <f>IF(INDEX(State_Pol_Crosswalk_AEO40_CARB!$H:$H,MATCH(ROW(),State_Pol_Crosswalk_AEO40_CARB!$A:$A,0))="Yes",INDEX(State_Pol_Crosswalk_AEO40_CARB!$K:$K,MATCH(ROW(),State_Pol_Crosswalk_AEO40_CARB!$A:$A,0)),"")</f>
        <v/>
      </c>
      <c r="Y41" t="str">
        <f>IF(INDEX(State_Pol_Crosswalk_AEO40_CARB!$H:$H,MATCH(ROW(),State_Pol_Crosswalk_AEO40_CARB!$A:$A,0))="Yes",INDEX(State_Pol_Crosswalk_AEO40_CARB!$K:$K,MATCH(ROW(),State_Pol_Crosswalk_AEO40_CARB!$A:$A,0)),"")</f>
        <v/>
      </c>
      <c r="Z41" t="str">
        <f>IF(INDEX(State_Pol_Crosswalk_AEO40_CARB!$H:$H,MATCH(ROW(),State_Pol_Crosswalk_AEO40_CARB!$A:$A,0))="Yes",INDEX(State_Pol_Crosswalk_AEO40_CARB!$K:$K,MATCH(ROW(),State_Pol_Crosswalk_AEO40_CARB!$A:$A,0)),"")</f>
        <v/>
      </c>
      <c r="AA41" t="str">
        <f>IF(INDEX(State_Pol_Crosswalk_AEO40_CARB!$H:$H,MATCH(ROW(),State_Pol_Crosswalk_AEO40_CARB!$A:$A,0))="Yes",INDEX(State_Pol_Crosswalk_AEO40_CARB!$K:$K,MATCH(ROW(),State_Pol_Crosswalk_AEO40_CARB!$A:$A,0)),"")</f>
        <v/>
      </c>
      <c r="AB41" t="str">
        <f>IF(INDEX(State_Pol_Crosswalk_AEO40_CARB!$H:$H,MATCH(ROW(),State_Pol_Crosswalk_AEO40_CARB!$A:$A,0))="Yes",INDEX(State_Pol_Crosswalk_AEO40_CARB!$K:$K,MATCH(ROW(),State_Pol_Crosswalk_AEO40_CARB!$A:$A,0)),"")</f>
        <v/>
      </c>
      <c r="AC41" t="str">
        <f>IF(INDEX(State_Pol_Crosswalk_AEO40_CARB!$H:$H,MATCH(ROW(),State_Pol_Crosswalk_AEO40_CARB!$A:$A,0))="Yes",INDEX(State_Pol_Crosswalk_AEO40_CARB!$K:$K,MATCH(ROW(),State_Pol_Crosswalk_AEO40_CARB!$A:$A,0)),"")</f>
        <v/>
      </c>
      <c r="AD41" t="str">
        <f>IF(INDEX(State_Pol_Crosswalk_AEO40_CARB!$H:$H,MATCH(ROW(),State_Pol_Crosswalk_AEO40_CARB!$A:$A,0))="Yes",INDEX(State_Pol_Crosswalk_AEO40_CARB!$K:$K,MATCH(ROW(),State_Pol_Crosswalk_AEO40_CARB!$A:$A,0)),"")</f>
        <v/>
      </c>
      <c r="AE41" t="str">
        <f>IF(INDEX(State_Pol_Crosswalk_AEO40_CARB!$H:$H,MATCH(ROW(),State_Pol_Crosswalk_AEO40_CARB!$A:$A,0))="Yes",INDEX(State_Pol_Crosswalk_AEO40_CARB!$K:$K,MATCH(ROW(),State_Pol_Crosswalk_AEO40_CARB!$A:$A,0)),"")</f>
        <v/>
      </c>
    </row>
    <row r="42" spans="1:31">
      <c r="A42" t="str">
        <f>'AEO 2026 Table 40'!A42</f>
        <v>Average New Vehicle Miles per Gallon</v>
      </c>
      <c r="B42" t="str">
        <f>'AEO 2026 Table 40'!B42</f>
        <v>Light-Duty Fuel Economy: Average New Vehicle: Alternative Electricity and Transportation</v>
      </c>
      <c r="C42" t="str">
        <f>'AEO 2026 Table 40'!C42</f>
        <v>AEO.2026.ELECTRNP.EFI_LDV_TRN_NEW_NA_NA_NA_MPGGASEQ.A</v>
      </c>
      <c r="D42" t="str">
        <f>'AEO 2026 Table 40'!D42</f>
        <v>mpg gas equiv</v>
      </c>
      <c r="E42" t="str">
        <f>IF(INDEX(State_Pol_Crosswalk_AEO40_CARB!$H:$H,MATCH(ROW(),State_Pol_Crosswalk_AEO40_CARB!$A:$A,0))="Yes",INDEX(State_Pol_Crosswalk_AEO40_CARB!$K:$K,MATCH(ROW(),State_Pol_Crosswalk_AEO40_CARB!$A:$A,0)),"")</f>
        <v/>
      </c>
      <c r="F42" t="str">
        <f>IF(INDEX(State_Pol_Crosswalk_AEO40_CARB!$H:$H,MATCH(ROW(),State_Pol_Crosswalk_AEO40_CARB!$A:$A,0))="Yes",INDEX(State_Pol_Crosswalk_AEO40_CARB!$K:$K,MATCH(ROW(),State_Pol_Crosswalk_AEO40_CARB!$A:$A,0)),"")</f>
        <v/>
      </c>
      <c r="G42" t="str">
        <f>IF(INDEX(State_Pol_Crosswalk_AEO40_CARB!$H:$H,MATCH(ROW(),State_Pol_Crosswalk_AEO40_CARB!$A:$A,0))="Yes",INDEX(State_Pol_Crosswalk_AEO40_CARB!$K:$K,MATCH(ROW(),State_Pol_Crosswalk_AEO40_CARB!$A:$A,0)),"")</f>
        <v/>
      </c>
      <c r="H42" t="str">
        <f>IF(INDEX(State_Pol_Crosswalk_AEO40_CARB!$H:$H,MATCH(ROW(),State_Pol_Crosswalk_AEO40_CARB!$A:$A,0))="Yes",INDEX(State_Pol_Crosswalk_AEO40_CARB!$K:$K,MATCH(ROW(),State_Pol_Crosswalk_AEO40_CARB!$A:$A,0)),"")</f>
        <v/>
      </c>
      <c r="I42" t="str">
        <f>IF(INDEX(State_Pol_Crosswalk_AEO40_CARB!$H:$H,MATCH(ROW(),State_Pol_Crosswalk_AEO40_CARB!$A:$A,0))="Yes",INDEX(State_Pol_Crosswalk_AEO40_CARB!$K:$K,MATCH(ROW(),State_Pol_Crosswalk_AEO40_CARB!$A:$A,0)),"")</f>
        <v/>
      </c>
      <c r="J42" t="str">
        <f>IF(INDEX(State_Pol_Crosswalk_AEO40_CARB!$H:$H,MATCH(ROW(),State_Pol_Crosswalk_AEO40_CARB!$A:$A,0))="Yes",INDEX(State_Pol_Crosswalk_AEO40_CARB!$K:$K,MATCH(ROW(),State_Pol_Crosswalk_AEO40_CARB!$A:$A,0)),"")</f>
        <v/>
      </c>
      <c r="K42" t="str">
        <f>IF(INDEX(State_Pol_Crosswalk_AEO40_CARB!$H:$H,MATCH(ROW(),State_Pol_Crosswalk_AEO40_CARB!$A:$A,0))="Yes",INDEX(State_Pol_Crosswalk_AEO40_CARB!$K:$K,MATCH(ROW(),State_Pol_Crosswalk_AEO40_CARB!$A:$A,0)),"")</f>
        <v/>
      </c>
      <c r="L42" t="str">
        <f>IF(INDEX(State_Pol_Crosswalk_AEO40_CARB!$H:$H,MATCH(ROW(),State_Pol_Crosswalk_AEO40_CARB!$A:$A,0))="Yes",INDEX(State_Pol_Crosswalk_AEO40_CARB!$K:$K,MATCH(ROW(),State_Pol_Crosswalk_AEO40_CARB!$A:$A,0)),"")</f>
        <v/>
      </c>
      <c r="M42" t="str">
        <f>IF(INDEX(State_Pol_Crosswalk_AEO40_CARB!$H:$H,MATCH(ROW(),State_Pol_Crosswalk_AEO40_CARB!$A:$A,0))="Yes",INDEX(State_Pol_Crosswalk_AEO40_CARB!$K:$K,MATCH(ROW(),State_Pol_Crosswalk_AEO40_CARB!$A:$A,0)),"")</f>
        <v/>
      </c>
      <c r="N42" t="str">
        <f>IF(INDEX(State_Pol_Crosswalk_AEO40_CARB!$H:$H,MATCH(ROW(),State_Pol_Crosswalk_AEO40_CARB!$A:$A,0))="Yes",INDEX(State_Pol_Crosswalk_AEO40_CARB!$K:$K,MATCH(ROW(),State_Pol_Crosswalk_AEO40_CARB!$A:$A,0)),"")</f>
        <v/>
      </c>
      <c r="O42" t="str">
        <f>IF(INDEX(State_Pol_Crosswalk_AEO40_CARB!$H:$H,MATCH(ROW(),State_Pol_Crosswalk_AEO40_CARB!$A:$A,0))="Yes",INDEX(State_Pol_Crosswalk_AEO40_CARB!$K:$K,MATCH(ROW(),State_Pol_Crosswalk_AEO40_CARB!$A:$A,0)),"")</f>
        <v/>
      </c>
      <c r="P42" t="str">
        <f>IF(INDEX(State_Pol_Crosswalk_AEO40_CARB!$H:$H,MATCH(ROW(),State_Pol_Crosswalk_AEO40_CARB!$A:$A,0))="Yes",INDEX(State_Pol_Crosswalk_AEO40_CARB!$K:$K,MATCH(ROW(),State_Pol_Crosswalk_AEO40_CARB!$A:$A,0)),"")</f>
        <v/>
      </c>
      <c r="Q42" t="str">
        <f>IF(INDEX(State_Pol_Crosswalk_AEO40_CARB!$H:$H,MATCH(ROW(),State_Pol_Crosswalk_AEO40_CARB!$A:$A,0))="Yes",INDEX(State_Pol_Crosswalk_AEO40_CARB!$K:$K,MATCH(ROW(),State_Pol_Crosswalk_AEO40_CARB!$A:$A,0)),"")</f>
        <v/>
      </c>
      <c r="R42" t="str">
        <f>IF(INDEX(State_Pol_Crosswalk_AEO40_CARB!$H:$H,MATCH(ROW(),State_Pol_Crosswalk_AEO40_CARB!$A:$A,0))="Yes",INDEX(State_Pol_Crosswalk_AEO40_CARB!$K:$K,MATCH(ROW(),State_Pol_Crosswalk_AEO40_CARB!$A:$A,0)),"")</f>
        <v/>
      </c>
      <c r="S42" t="str">
        <f>IF(INDEX(State_Pol_Crosswalk_AEO40_CARB!$H:$H,MATCH(ROW(),State_Pol_Crosswalk_AEO40_CARB!$A:$A,0))="Yes",INDEX(State_Pol_Crosswalk_AEO40_CARB!$K:$K,MATCH(ROW(),State_Pol_Crosswalk_AEO40_CARB!$A:$A,0)),"")</f>
        <v/>
      </c>
      <c r="T42" t="str">
        <f>IF(INDEX(State_Pol_Crosswalk_AEO40_CARB!$H:$H,MATCH(ROW(),State_Pol_Crosswalk_AEO40_CARB!$A:$A,0))="Yes",INDEX(State_Pol_Crosswalk_AEO40_CARB!$K:$K,MATCH(ROW(),State_Pol_Crosswalk_AEO40_CARB!$A:$A,0)),"")</f>
        <v/>
      </c>
      <c r="U42" t="str">
        <f>IF(INDEX(State_Pol_Crosswalk_AEO40_CARB!$H:$H,MATCH(ROW(),State_Pol_Crosswalk_AEO40_CARB!$A:$A,0))="Yes",INDEX(State_Pol_Crosswalk_AEO40_CARB!$K:$K,MATCH(ROW(),State_Pol_Crosswalk_AEO40_CARB!$A:$A,0)),"")</f>
        <v/>
      </c>
      <c r="V42" t="str">
        <f>IF(INDEX(State_Pol_Crosswalk_AEO40_CARB!$H:$H,MATCH(ROW(),State_Pol_Crosswalk_AEO40_CARB!$A:$A,0))="Yes",INDEX(State_Pol_Crosswalk_AEO40_CARB!$K:$K,MATCH(ROW(),State_Pol_Crosswalk_AEO40_CARB!$A:$A,0)),"")</f>
        <v/>
      </c>
      <c r="W42" t="str">
        <f>IF(INDEX(State_Pol_Crosswalk_AEO40_CARB!$H:$H,MATCH(ROW(),State_Pol_Crosswalk_AEO40_CARB!$A:$A,0))="Yes",INDEX(State_Pol_Crosswalk_AEO40_CARB!$K:$K,MATCH(ROW(),State_Pol_Crosswalk_AEO40_CARB!$A:$A,0)),"")</f>
        <v/>
      </c>
      <c r="X42" t="str">
        <f>IF(INDEX(State_Pol_Crosswalk_AEO40_CARB!$H:$H,MATCH(ROW(),State_Pol_Crosswalk_AEO40_CARB!$A:$A,0))="Yes",INDEX(State_Pol_Crosswalk_AEO40_CARB!$K:$K,MATCH(ROW(),State_Pol_Crosswalk_AEO40_CARB!$A:$A,0)),"")</f>
        <v/>
      </c>
      <c r="Y42" t="str">
        <f>IF(INDEX(State_Pol_Crosswalk_AEO40_CARB!$H:$H,MATCH(ROW(),State_Pol_Crosswalk_AEO40_CARB!$A:$A,0))="Yes",INDEX(State_Pol_Crosswalk_AEO40_CARB!$K:$K,MATCH(ROW(),State_Pol_Crosswalk_AEO40_CARB!$A:$A,0)),"")</f>
        <v/>
      </c>
      <c r="Z42" t="str">
        <f>IF(INDEX(State_Pol_Crosswalk_AEO40_CARB!$H:$H,MATCH(ROW(),State_Pol_Crosswalk_AEO40_CARB!$A:$A,0))="Yes",INDEX(State_Pol_Crosswalk_AEO40_CARB!$K:$K,MATCH(ROW(),State_Pol_Crosswalk_AEO40_CARB!$A:$A,0)),"")</f>
        <v/>
      </c>
      <c r="AA42" t="str">
        <f>IF(INDEX(State_Pol_Crosswalk_AEO40_CARB!$H:$H,MATCH(ROW(),State_Pol_Crosswalk_AEO40_CARB!$A:$A,0))="Yes",INDEX(State_Pol_Crosswalk_AEO40_CARB!$K:$K,MATCH(ROW(),State_Pol_Crosswalk_AEO40_CARB!$A:$A,0)),"")</f>
        <v/>
      </c>
      <c r="AB42" t="str">
        <f>IF(INDEX(State_Pol_Crosswalk_AEO40_CARB!$H:$H,MATCH(ROW(),State_Pol_Crosswalk_AEO40_CARB!$A:$A,0))="Yes",INDEX(State_Pol_Crosswalk_AEO40_CARB!$K:$K,MATCH(ROW(),State_Pol_Crosswalk_AEO40_CARB!$A:$A,0)),"")</f>
        <v/>
      </c>
      <c r="AC42" t="str">
        <f>IF(INDEX(State_Pol_Crosswalk_AEO40_CARB!$H:$H,MATCH(ROW(),State_Pol_Crosswalk_AEO40_CARB!$A:$A,0))="Yes",INDEX(State_Pol_Crosswalk_AEO40_CARB!$K:$K,MATCH(ROW(),State_Pol_Crosswalk_AEO40_CARB!$A:$A,0)),"")</f>
        <v/>
      </c>
      <c r="AD42" t="str">
        <f>IF(INDEX(State_Pol_Crosswalk_AEO40_CARB!$H:$H,MATCH(ROW(),State_Pol_Crosswalk_AEO40_CARB!$A:$A,0))="Yes",INDEX(State_Pol_Crosswalk_AEO40_CARB!$K:$K,MATCH(ROW(),State_Pol_Crosswalk_AEO40_CARB!$A:$A,0)),"")</f>
        <v/>
      </c>
      <c r="AE42" t="str">
        <f>IF(INDEX(State_Pol_Crosswalk_AEO40_CARB!$H:$H,MATCH(ROW(),State_Pol_Crosswalk_AEO40_CARB!$A:$A,0))="Yes",INDEX(State_Pol_Crosswalk_AEO40_CARB!$K:$K,MATCH(ROW(),State_Pol_Crosswalk_AEO40_CARB!$A:$A,0)),"")</f>
        <v/>
      </c>
    </row>
    <row r="43" spans="1:31">
      <c r="A43" t="str">
        <f>'AEO 2026 Table 40'!A43</f>
        <v>Average Car Stock Miles per Gallon</v>
      </c>
      <c r="B43" t="str">
        <f>'AEO 2026 Table 40'!B43</f>
        <v>Light-Duty Fuel Economy: Cars: Stock Average: Alternative Electricity and Transportation</v>
      </c>
      <c r="C43" t="str">
        <f>'AEO 2026 Table 40'!C43</f>
        <v>AEO.2026.ELECTRNP.EFI_LDV_STK_CAR_NA_NA_NA_MPGGASEQ.A</v>
      </c>
      <c r="D43" t="str">
        <f>'AEO 2026 Table 40'!D43</f>
        <v>mpg gas equiv</v>
      </c>
      <c r="E43" t="str">
        <f>IF(INDEX(State_Pol_Crosswalk_AEO40_CARB!$H:$H,MATCH(ROW(),State_Pol_Crosswalk_AEO40_CARB!$A:$A,0))="Yes",INDEX(State_Pol_Crosswalk_AEO40_CARB!$K:$K,MATCH(ROW(),State_Pol_Crosswalk_AEO40_CARB!$A:$A,0)),"")</f>
        <v/>
      </c>
      <c r="F43" t="str">
        <f>IF(INDEX(State_Pol_Crosswalk_AEO40_CARB!$H:$H,MATCH(ROW(),State_Pol_Crosswalk_AEO40_CARB!$A:$A,0))="Yes",INDEX(State_Pol_Crosswalk_AEO40_CARB!$K:$K,MATCH(ROW(),State_Pol_Crosswalk_AEO40_CARB!$A:$A,0)),"")</f>
        <v/>
      </c>
      <c r="G43" t="str">
        <f>IF(INDEX(State_Pol_Crosswalk_AEO40_CARB!$H:$H,MATCH(ROW(),State_Pol_Crosswalk_AEO40_CARB!$A:$A,0))="Yes",INDEX(State_Pol_Crosswalk_AEO40_CARB!$K:$K,MATCH(ROW(),State_Pol_Crosswalk_AEO40_CARB!$A:$A,0)),"")</f>
        <v/>
      </c>
      <c r="H43" t="str">
        <f>IF(INDEX(State_Pol_Crosswalk_AEO40_CARB!$H:$H,MATCH(ROW(),State_Pol_Crosswalk_AEO40_CARB!$A:$A,0))="Yes",INDEX(State_Pol_Crosswalk_AEO40_CARB!$K:$K,MATCH(ROW(),State_Pol_Crosswalk_AEO40_CARB!$A:$A,0)),"")</f>
        <v/>
      </c>
      <c r="I43" t="str">
        <f>IF(INDEX(State_Pol_Crosswalk_AEO40_CARB!$H:$H,MATCH(ROW(),State_Pol_Crosswalk_AEO40_CARB!$A:$A,0))="Yes",INDEX(State_Pol_Crosswalk_AEO40_CARB!$K:$K,MATCH(ROW(),State_Pol_Crosswalk_AEO40_CARB!$A:$A,0)),"")</f>
        <v/>
      </c>
      <c r="J43" t="str">
        <f>IF(INDEX(State_Pol_Crosswalk_AEO40_CARB!$H:$H,MATCH(ROW(),State_Pol_Crosswalk_AEO40_CARB!$A:$A,0))="Yes",INDEX(State_Pol_Crosswalk_AEO40_CARB!$K:$K,MATCH(ROW(),State_Pol_Crosswalk_AEO40_CARB!$A:$A,0)),"")</f>
        <v/>
      </c>
      <c r="K43" t="str">
        <f>IF(INDEX(State_Pol_Crosswalk_AEO40_CARB!$H:$H,MATCH(ROW(),State_Pol_Crosswalk_AEO40_CARB!$A:$A,0))="Yes",INDEX(State_Pol_Crosswalk_AEO40_CARB!$K:$K,MATCH(ROW(),State_Pol_Crosswalk_AEO40_CARB!$A:$A,0)),"")</f>
        <v/>
      </c>
      <c r="L43" t="str">
        <f>IF(INDEX(State_Pol_Crosswalk_AEO40_CARB!$H:$H,MATCH(ROW(),State_Pol_Crosswalk_AEO40_CARB!$A:$A,0))="Yes",INDEX(State_Pol_Crosswalk_AEO40_CARB!$K:$K,MATCH(ROW(),State_Pol_Crosswalk_AEO40_CARB!$A:$A,0)),"")</f>
        <v/>
      </c>
      <c r="M43" t="str">
        <f>IF(INDEX(State_Pol_Crosswalk_AEO40_CARB!$H:$H,MATCH(ROW(),State_Pol_Crosswalk_AEO40_CARB!$A:$A,0))="Yes",INDEX(State_Pol_Crosswalk_AEO40_CARB!$K:$K,MATCH(ROW(),State_Pol_Crosswalk_AEO40_CARB!$A:$A,0)),"")</f>
        <v/>
      </c>
      <c r="N43" t="str">
        <f>IF(INDEX(State_Pol_Crosswalk_AEO40_CARB!$H:$H,MATCH(ROW(),State_Pol_Crosswalk_AEO40_CARB!$A:$A,0))="Yes",INDEX(State_Pol_Crosswalk_AEO40_CARB!$K:$K,MATCH(ROW(),State_Pol_Crosswalk_AEO40_CARB!$A:$A,0)),"")</f>
        <v/>
      </c>
      <c r="O43" t="str">
        <f>IF(INDEX(State_Pol_Crosswalk_AEO40_CARB!$H:$H,MATCH(ROW(),State_Pol_Crosswalk_AEO40_CARB!$A:$A,0))="Yes",INDEX(State_Pol_Crosswalk_AEO40_CARB!$K:$K,MATCH(ROW(),State_Pol_Crosswalk_AEO40_CARB!$A:$A,0)),"")</f>
        <v/>
      </c>
      <c r="P43" t="str">
        <f>IF(INDEX(State_Pol_Crosswalk_AEO40_CARB!$H:$H,MATCH(ROW(),State_Pol_Crosswalk_AEO40_CARB!$A:$A,0))="Yes",INDEX(State_Pol_Crosswalk_AEO40_CARB!$K:$K,MATCH(ROW(),State_Pol_Crosswalk_AEO40_CARB!$A:$A,0)),"")</f>
        <v/>
      </c>
      <c r="Q43" t="str">
        <f>IF(INDEX(State_Pol_Crosswalk_AEO40_CARB!$H:$H,MATCH(ROW(),State_Pol_Crosswalk_AEO40_CARB!$A:$A,0))="Yes",INDEX(State_Pol_Crosswalk_AEO40_CARB!$K:$K,MATCH(ROW(),State_Pol_Crosswalk_AEO40_CARB!$A:$A,0)),"")</f>
        <v/>
      </c>
      <c r="R43" t="str">
        <f>IF(INDEX(State_Pol_Crosswalk_AEO40_CARB!$H:$H,MATCH(ROW(),State_Pol_Crosswalk_AEO40_CARB!$A:$A,0))="Yes",INDEX(State_Pol_Crosswalk_AEO40_CARB!$K:$K,MATCH(ROW(),State_Pol_Crosswalk_AEO40_CARB!$A:$A,0)),"")</f>
        <v/>
      </c>
      <c r="S43" t="str">
        <f>IF(INDEX(State_Pol_Crosswalk_AEO40_CARB!$H:$H,MATCH(ROW(),State_Pol_Crosswalk_AEO40_CARB!$A:$A,0))="Yes",INDEX(State_Pol_Crosswalk_AEO40_CARB!$K:$K,MATCH(ROW(),State_Pol_Crosswalk_AEO40_CARB!$A:$A,0)),"")</f>
        <v/>
      </c>
      <c r="T43" t="str">
        <f>IF(INDEX(State_Pol_Crosswalk_AEO40_CARB!$H:$H,MATCH(ROW(),State_Pol_Crosswalk_AEO40_CARB!$A:$A,0))="Yes",INDEX(State_Pol_Crosswalk_AEO40_CARB!$K:$K,MATCH(ROW(),State_Pol_Crosswalk_AEO40_CARB!$A:$A,0)),"")</f>
        <v/>
      </c>
      <c r="U43" t="str">
        <f>IF(INDEX(State_Pol_Crosswalk_AEO40_CARB!$H:$H,MATCH(ROW(),State_Pol_Crosswalk_AEO40_CARB!$A:$A,0))="Yes",INDEX(State_Pol_Crosswalk_AEO40_CARB!$K:$K,MATCH(ROW(),State_Pol_Crosswalk_AEO40_CARB!$A:$A,0)),"")</f>
        <v/>
      </c>
      <c r="V43" t="str">
        <f>IF(INDEX(State_Pol_Crosswalk_AEO40_CARB!$H:$H,MATCH(ROW(),State_Pol_Crosswalk_AEO40_CARB!$A:$A,0))="Yes",INDEX(State_Pol_Crosswalk_AEO40_CARB!$K:$K,MATCH(ROW(),State_Pol_Crosswalk_AEO40_CARB!$A:$A,0)),"")</f>
        <v/>
      </c>
      <c r="W43" t="str">
        <f>IF(INDEX(State_Pol_Crosswalk_AEO40_CARB!$H:$H,MATCH(ROW(),State_Pol_Crosswalk_AEO40_CARB!$A:$A,0))="Yes",INDEX(State_Pol_Crosswalk_AEO40_CARB!$K:$K,MATCH(ROW(),State_Pol_Crosswalk_AEO40_CARB!$A:$A,0)),"")</f>
        <v/>
      </c>
      <c r="X43" t="str">
        <f>IF(INDEX(State_Pol_Crosswalk_AEO40_CARB!$H:$H,MATCH(ROW(),State_Pol_Crosswalk_AEO40_CARB!$A:$A,0))="Yes",INDEX(State_Pol_Crosswalk_AEO40_CARB!$K:$K,MATCH(ROW(),State_Pol_Crosswalk_AEO40_CARB!$A:$A,0)),"")</f>
        <v/>
      </c>
      <c r="Y43" t="str">
        <f>IF(INDEX(State_Pol_Crosswalk_AEO40_CARB!$H:$H,MATCH(ROW(),State_Pol_Crosswalk_AEO40_CARB!$A:$A,0))="Yes",INDEX(State_Pol_Crosswalk_AEO40_CARB!$K:$K,MATCH(ROW(),State_Pol_Crosswalk_AEO40_CARB!$A:$A,0)),"")</f>
        <v/>
      </c>
      <c r="Z43" t="str">
        <f>IF(INDEX(State_Pol_Crosswalk_AEO40_CARB!$H:$H,MATCH(ROW(),State_Pol_Crosswalk_AEO40_CARB!$A:$A,0))="Yes",INDEX(State_Pol_Crosswalk_AEO40_CARB!$K:$K,MATCH(ROW(),State_Pol_Crosswalk_AEO40_CARB!$A:$A,0)),"")</f>
        <v/>
      </c>
      <c r="AA43" t="str">
        <f>IF(INDEX(State_Pol_Crosswalk_AEO40_CARB!$H:$H,MATCH(ROW(),State_Pol_Crosswalk_AEO40_CARB!$A:$A,0))="Yes",INDEX(State_Pol_Crosswalk_AEO40_CARB!$K:$K,MATCH(ROW(),State_Pol_Crosswalk_AEO40_CARB!$A:$A,0)),"")</f>
        <v/>
      </c>
      <c r="AB43" t="str">
        <f>IF(INDEX(State_Pol_Crosswalk_AEO40_CARB!$H:$H,MATCH(ROW(),State_Pol_Crosswalk_AEO40_CARB!$A:$A,0))="Yes",INDEX(State_Pol_Crosswalk_AEO40_CARB!$K:$K,MATCH(ROW(),State_Pol_Crosswalk_AEO40_CARB!$A:$A,0)),"")</f>
        <v/>
      </c>
      <c r="AC43" t="str">
        <f>IF(INDEX(State_Pol_Crosswalk_AEO40_CARB!$H:$H,MATCH(ROW(),State_Pol_Crosswalk_AEO40_CARB!$A:$A,0))="Yes",INDEX(State_Pol_Crosswalk_AEO40_CARB!$K:$K,MATCH(ROW(),State_Pol_Crosswalk_AEO40_CARB!$A:$A,0)),"")</f>
        <v/>
      </c>
      <c r="AD43" t="str">
        <f>IF(INDEX(State_Pol_Crosswalk_AEO40_CARB!$H:$H,MATCH(ROW(),State_Pol_Crosswalk_AEO40_CARB!$A:$A,0))="Yes",INDEX(State_Pol_Crosswalk_AEO40_CARB!$K:$K,MATCH(ROW(),State_Pol_Crosswalk_AEO40_CARB!$A:$A,0)),"")</f>
        <v/>
      </c>
      <c r="AE43" t="str">
        <f>IF(INDEX(State_Pol_Crosswalk_AEO40_CARB!$H:$H,MATCH(ROW(),State_Pol_Crosswalk_AEO40_CARB!$A:$A,0))="Yes",INDEX(State_Pol_Crosswalk_AEO40_CARB!$K:$K,MATCH(ROW(),State_Pol_Crosswalk_AEO40_CARB!$A:$A,0)),"")</f>
        <v/>
      </c>
    </row>
    <row r="44" spans="1:31">
      <c r="A44" t="str">
        <f>'AEO 2026 Table 40'!A44</f>
        <v>Average Light Truck Stock Miles per Gallon</v>
      </c>
      <c r="B44" t="str">
        <f>'AEO 2026 Table 40'!B44</f>
        <v>Light-Duty Fuel Economy: Light Trucks: Stock Average: Alternative Electricity and Transportation</v>
      </c>
      <c r="C44" t="str">
        <f>'AEO 2026 Table 40'!C44</f>
        <v>AEO.2026.ELECTRNP.EFI_LDV_STK_TRK_NA_NA_NA_MPGGASEQ.A</v>
      </c>
      <c r="D44" t="str">
        <f>'AEO 2026 Table 40'!D44</f>
        <v>mpg gas equiv</v>
      </c>
      <c r="E44" t="str">
        <f>IF(INDEX(State_Pol_Crosswalk_AEO40_CARB!$H:$H,MATCH(ROW(),State_Pol_Crosswalk_AEO40_CARB!$A:$A,0))="Yes",INDEX(State_Pol_Crosswalk_AEO40_CARB!$K:$K,MATCH(ROW(),State_Pol_Crosswalk_AEO40_CARB!$A:$A,0)),"")</f>
        <v/>
      </c>
      <c r="F44" t="str">
        <f>IF(INDEX(State_Pol_Crosswalk_AEO40_CARB!$H:$H,MATCH(ROW(),State_Pol_Crosswalk_AEO40_CARB!$A:$A,0))="Yes",INDEX(State_Pol_Crosswalk_AEO40_CARB!$K:$K,MATCH(ROW(),State_Pol_Crosswalk_AEO40_CARB!$A:$A,0)),"")</f>
        <v/>
      </c>
      <c r="G44" t="str">
        <f>IF(INDEX(State_Pol_Crosswalk_AEO40_CARB!$H:$H,MATCH(ROW(),State_Pol_Crosswalk_AEO40_CARB!$A:$A,0))="Yes",INDEX(State_Pol_Crosswalk_AEO40_CARB!$K:$K,MATCH(ROW(),State_Pol_Crosswalk_AEO40_CARB!$A:$A,0)),"")</f>
        <v/>
      </c>
      <c r="H44" t="str">
        <f>IF(INDEX(State_Pol_Crosswalk_AEO40_CARB!$H:$H,MATCH(ROW(),State_Pol_Crosswalk_AEO40_CARB!$A:$A,0))="Yes",INDEX(State_Pol_Crosswalk_AEO40_CARB!$K:$K,MATCH(ROW(),State_Pol_Crosswalk_AEO40_CARB!$A:$A,0)),"")</f>
        <v/>
      </c>
      <c r="I44" t="str">
        <f>IF(INDEX(State_Pol_Crosswalk_AEO40_CARB!$H:$H,MATCH(ROW(),State_Pol_Crosswalk_AEO40_CARB!$A:$A,0))="Yes",INDEX(State_Pol_Crosswalk_AEO40_CARB!$K:$K,MATCH(ROW(),State_Pol_Crosswalk_AEO40_CARB!$A:$A,0)),"")</f>
        <v/>
      </c>
      <c r="J44" t="str">
        <f>IF(INDEX(State_Pol_Crosswalk_AEO40_CARB!$H:$H,MATCH(ROW(),State_Pol_Crosswalk_AEO40_CARB!$A:$A,0))="Yes",INDEX(State_Pol_Crosswalk_AEO40_CARB!$K:$K,MATCH(ROW(),State_Pol_Crosswalk_AEO40_CARB!$A:$A,0)),"")</f>
        <v/>
      </c>
      <c r="K44" t="str">
        <f>IF(INDEX(State_Pol_Crosswalk_AEO40_CARB!$H:$H,MATCH(ROW(),State_Pol_Crosswalk_AEO40_CARB!$A:$A,0))="Yes",INDEX(State_Pol_Crosswalk_AEO40_CARB!$K:$K,MATCH(ROW(),State_Pol_Crosswalk_AEO40_CARB!$A:$A,0)),"")</f>
        <v/>
      </c>
      <c r="L44" t="str">
        <f>IF(INDEX(State_Pol_Crosswalk_AEO40_CARB!$H:$H,MATCH(ROW(),State_Pol_Crosswalk_AEO40_CARB!$A:$A,0))="Yes",INDEX(State_Pol_Crosswalk_AEO40_CARB!$K:$K,MATCH(ROW(),State_Pol_Crosswalk_AEO40_CARB!$A:$A,0)),"")</f>
        <v/>
      </c>
      <c r="M44" t="str">
        <f>IF(INDEX(State_Pol_Crosswalk_AEO40_CARB!$H:$H,MATCH(ROW(),State_Pol_Crosswalk_AEO40_CARB!$A:$A,0))="Yes",INDEX(State_Pol_Crosswalk_AEO40_CARB!$K:$K,MATCH(ROW(),State_Pol_Crosswalk_AEO40_CARB!$A:$A,0)),"")</f>
        <v/>
      </c>
      <c r="N44" t="str">
        <f>IF(INDEX(State_Pol_Crosswalk_AEO40_CARB!$H:$H,MATCH(ROW(),State_Pol_Crosswalk_AEO40_CARB!$A:$A,0))="Yes",INDEX(State_Pol_Crosswalk_AEO40_CARB!$K:$K,MATCH(ROW(),State_Pol_Crosswalk_AEO40_CARB!$A:$A,0)),"")</f>
        <v/>
      </c>
      <c r="O44" t="str">
        <f>IF(INDEX(State_Pol_Crosswalk_AEO40_CARB!$H:$H,MATCH(ROW(),State_Pol_Crosswalk_AEO40_CARB!$A:$A,0))="Yes",INDEX(State_Pol_Crosswalk_AEO40_CARB!$K:$K,MATCH(ROW(),State_Pol_Crosswalk_AEO40_CARB!$A:$A,0)),"")</f>
        <v/>
      </c>
      <c r="P44" t="str">
        <f>IF(INDEX(State_Pol_Crosswalk_AEO40_CARB!$H:$H,MATCH(ROW(),State_Pol_Crosswalk_AEO40_CARB!$A:$A,0))="Yes",INDEX(State_Pol_Crosswalk_AEO40_CARB!$K:$K,MATCH(ROW(),State_Pol_Crosswalk_AEO40_CARB!$A:$A,0)),"")</f>
        <v/>
      </c>
      <c r="Q44" t="str">
        <f>IF(INDEX(State_Pol_Crosswalk_AEO40_CARB!$H:$H,MATCH(ROW(),State_Pol_Crosswalk_AEO40_CARB!$A:$A,0))="Yes",INDEX(State_Pol_Crosswalk_AEO40_CARB!$K:$K,MATCH(ROW(),State_Pol_Crosswalk_AEO40_CARB!$A:$A,0)),"")</f>
        <v/>
      </c>
      <c r="R44" t="str">
        <f>IF(INDEX(State_Pol_Crosswalk_AEO40_CARB!$H:$H,MATCH(ROW(),State_Pol_Crosswalk_AEO40_CARB!$A:$A,0))="Yes",INDEX(State_Pol_Crosswalk_AEO40_CARB!$K:$K,MATCH(ROW(),State_Pol_Crosswalk_AEO40_CARB!$A:$A,0)),"")</f>
        <v/>
      </c>
      <c r="S44" t="str">
        <f>IF(INDEX(State_Pol_Crosswalk_AEO40_CARB!$H:$H,MATCH(ROW(),State_Pol_Crosswalk_AEO40_CARB!$A:$A,0))="Yes",INDEX(State_Pol_Crosswalk_AEO40_CARB!$K:$K,MATCH(ROW(),State_Pol_Crosswalk_AEO40_CARB!$A:$A,0)),"")</f>
        <v/>
      </c>
      <c r="T44" t="str">
        <f>IF(INDEX(State_Pol_Crosswalk_AEO40_CARB!$H:$H,MATCH(ROW(),State_Pol_Crosswalk_AEO40_CARB!$A:$A,0))="Yes",INDEX(State_Pol_Crosswalk_AEO40_CARB!$K:$K,MATCH(ROW(),State_Pol_Crosswalk_AEO40_CARB!$A:$A,0)),"")</f>
        <v/>
      </c>
      <c r="U44" t="str">
        <f>IF(INDEX(State_Pol_Crosswalk_AEO40_CARB!$H:$H,MATCH(ROW(),State_Pol_Crosswalk_AEO40_CARB!$A:$A,0))="Yes",INDEX(State_Pol_Crosswalk_AEO40_CARB!$K:$K,MATCH(ROW(),State_Pol_Crosswalk_AEO40_CARB!$A:$A,0)),"")</f>
        <v/>
      </c>
      <c r="V44" t="str">
        <f>IF(INDEX(State_Pol_Crosswalk_AEO40_CARB!$H:$H,MATCH(ROW(),State_Pol_Crosswalk_AEO40_CARB!$A:$A,0))="Yes",INDEX(State_Pol_Crosswalk_AEO40_CARB!$K:$K,MATCH(ROW(),State_Pol_Crosswalk_AEO40_CARB!$A:$A,0)),"")</f>
        <v/>
      </c>
      <c r="W44" t="str">
        <f>IF(INDEX(State_Pol_Crosswalk_AEO40_CARB!$H:$H,MATCH(ROW(),State_Pol_Crosswalk_AEO40_CARB!$A:$A,0))="Yes",INDEX(State_Pol_Crosswalk_AEO40_CARB!$K:$K,MATCH(ROW(),State_Pol_Crosswalk_AEO40_CARB!$A:$A,0)),"")</f>
        <v/>
      </c>
      <c r="X44" t="str">
        <f>IF(INDEX(State_Pol_Crosswalk_AEO40_CARB!$H:$H,MATCH(ROW(),State_Pol_Crosswalk_AEO40_CARB!$A:$A,0))="Yes",INDEX(State_Pol_Crosswalk_AEO40_CARB!$K:$K,MATCH(ROW(),State_Pol_Crosswalk_AEO40_CARB!$A:$A,0)),"")</f>
        <v/>
      </c>
      <c r="Y44" t="str">
        <f>IF(INDEX(State_Pol_Crosswalk_AEO40_CARB!$H:$H,MATCH(ROW(),State_Pol_Crosswalk_AEO40_CARB!$A:$A,0))="Yes",INDEX(State_Pol_Crosswalk_AEO40_CARB!$K:$K,MATCH(ROW(),State_Pol_Crosswalk_AEO40_CARB!$A:$A,0)),"")</f>
        <v/>
      </c>
      <c r="Z44" t="str">
        <f>IF(INDEX(State_Pol_Crosswalk_AEO40_CARB!$H:$H,MATCH(ROW(),State_Pol_Crosswalk_AEO40_CARB!$A:$A,0))="Yes",INDEX(State_Pol_Crosswalk_AEO40_CARB!$K:$K,MATCH(ROW(),State_Pol_Crosswalk_AEO40_CARB!$A:$A,0)),"")</f>
        <v/>
      </c>
      <c r="AA44" t="str">
        <f>IF(INDEX(State_Pol_Crosswalk_AEO40_CARB!$H:$H,MATCH(ROW(),State_Pol_Crosswalk_AEO40_CARB!$A:$A,0))="Yes",INDEX(State_Pol_Crosswalk_AEO40_CARB!$K:$K,MATCH(ROW(),State_Pol_Crosswalk_AEO40_CARB!$A:$A,0)),"")</f>
        <v/>
      </c>
      <c r="AB44" t="str">
        <f>IF(INDEX(State_Pol_Crosswalk_AEO40_CARB!$H:$H,MATCH(ROW(),State_Pol_Crosswalk_AEO40_CARB!$A:$A,0))="Yes",INDEX(State_Pol_Crosswalk_AEO40_CARB!$K:$K,MATCH(ROW(),State_Pol_Crosswalk_AEO40_CARB!$A:$A,0)),"")</f>
        <v/>
      </c>
      <c r="AC44" t="str">
        <f>IF(INDEX(State_Pol_Crosswalk_AEO40_CARB!$H:$H,MATCH(ROW(),State_Pol_Crosswalk_AEO40_CARB!$A:$A,0))="Yes",INDEX(State_Pol_Crosswalk_AEO40_CARB!$K:$K,MATCH(ROW(),State_Pol_Crosswalk_AEO40_CARB!$A:$A,0)),"")</f>
        <v/>
      </c>
      <c r="AD44" t="str">
        <f>IF(INDEX(State_Pol_Crosswalk_AEO40_CARB!$H:$H,MATCH(ROW(),State_Pol_Crosswalk_AEO40_CARB!$A:$A,0))="Yes",INDEX(State_Pol_Crosswalk_AEO40_CARB!$K:$K,MATCH(ROW(),State_Pol_Crosswalk_AEO40_CARB!$A:$A,0)),"")</f>
        <v/>
      </c>
      <c r="AE44" t="str">
        <f>IF(INDEX(State_Pol_Crosswalk_AEO40_CARB!$H:$H,MATCH(ROW(),State_Pol_Crosswalk_AEO40_CARB!$A:$A,0))="Yes",INDEX(State_Pol_Crosswalk_AEO40_CARB!$K:$K,MATCH(ROW(),State_Pol_Crosswalk_AEO40_CARB!$A:$A,0)),"")</f>
        <v/>
      </c>
    </row>
    <row r="45" spans="1:31">
      <c r="A45" t="str">
        <f>'AEO 2026 Table 40'!A45</f>
        <v>Average Vehicle Stock Miles per Gallon</v>
      </c>
      <c r="B45" t="str">
        <f>'AEO 2026 Table 40'!B45</f>
        <v>Light-Duty Fuel Economy: Stock Average: Alternative Electricity and Transportation</v>
      </c>
      <c r="C45" t="str">
        <f>'AEO 2026 Table 40'!C45</f>
        <v>AEO.2026.ELECTRNP.EFI_LDV_STK_TOT_NA_NA_NA_MPGGASEQ.A</v>
      </c>
      <c r="D45" t="str">
        <f>'AEO 2026 Table 40'!D45</f>
        <v>mpg gas equiv</v>
      </c>
      <c r="E45" t="str">
        <f>IF(INDEX(State_Pol_Crosswalk_AEO40_CARB!$H:$H,MATCH(ROW(),State_Pol_Crosswalk_AEO40_CARB!$A:$A,0))="Yes",INDEX(State_Pol_Crosswalk_AEO40_CARB!$K:$K,MATCH(ROW(),State_Pol_Crosswalk_AEO40_CARB!$A:$A,0)),"")</f>
        <v/>
      </c>
      <c r="F45" t="str">
        <f>IF(INDEX(State_Pol_Crosswalk_AEO40_CARB!$H:$H,MATCH(ROW(),State_Pol_Crosswalk_AEO40_CARB!$A:$A,0))="Yes",INDEX(State_Pol_Crosswalk_AEO40_CARB!$K:$K,MATCH(ROW(),State_Pol_Crosswalk_AEO40_CARB!$A:$A,0)),"")</f>
        <v/>
      </c>
      <c r="G45" t="str">
        <f>IF(INDEX(State_Pol_Crosswalk_AEO40_CARB!$H:$H,MATCH(ROW(),State_Pol_Crosswalk_AEO40_CARB!$A:$A,0))="Yes",INDEX(State_Pol_Crosswalk_AEO40_CARB!$K:$K,MATCH(ROW(),State_Pol_Crosswalk_AEO40_CARB!$A:$A,0)),"")</f>
        <v/>
      </c>
      <c r="H45" t="str">
        <f>IF(INDEX(State_Pol_Crosswalk_AEO40_CARB!$H:$H,MATCH(ROW(),State_Pol_Crosswalk_AEO40_CARB!$A:$A,0))="Yes",INDEX(State_Pol_Crosswalk_AEO40_CARB!$K:$K,MATCH(ROW(),State_Pol_Crosswalk_AEO40_CARB!$A:$A,0)),"")</f>
        <v/>
      </c>
      <c r="I45" t="str">
        <f>IF(INDEX(State_Pol_Crosswalk_AEO40_CARB!$H:$H,MATCH(ROW(),State_Pol_Crosswalk_AEO40_CARB!$A:$A,0))="Yes",INDEX(State_Pol_Crosswalk_AEO40_CARB!$K:$K,MATCH(ROW(),State_Pol_Crosswalk_AEO40_CARB!$A:$A,0)),"")</f>
        <v/>
      </c>
      <c r="J45" t="str">
        <f>IF(INDEX(State_Pol_Crosswalk_AEO40_CARB!$H:$H,MATCH(ROW(),State_Pol_Crosswalk_AEO40_CARB!$A:$A,0))="Yes",INDEX(State_Pol_Crosswalk_AEO40_CARB!$K:$K,MATCH(ROW(),State_Pol_Crosswalk_AEO40_CARB!$A:$A,0)),"")</f>
        <v/>
      </c>
      <c r="K45" t="str">
        <f>IF(INDEX(State_Pol_Crosswalk_AEO40_CARB!$H:$H,MATCH(ROW(),State_Pol_Crosswalk_AEO40_CARB!$A:$A,0))="Yes",INDEX(State_Pol_Crosswalk_AEO40_CARB!$K:$K,MATCH(ROW(),State_Pol_Crosswalk_AEO40_CARB!$A:$A,0)),"")</f>
        <v/>
      </c>
      <c r="L45" t="str">
        <f>IF(INDEX(State_Pol_Crosswalk_AEO40_CARB!$H:$H,MATCH(ROW(),State_Pol_Crosswalk_AEO40_CARB!$A:$A,0))="Yes",INDEX(State_Pol_Crosswalk_AEO40_CARB!$K:$K,MATCH(ROW(),State_Pol_Crosswalk_AEO40_CARB!$A:$A,0)),"")</f>
        <v/>
      </c>
      <c r="M45" t="str">
        <f>IF(INDEX(State_Pol_Crosswalk_AEO40_CARB!$H:$H,MATCH(ROW(),State_Pol_Crosswalk_AEO40_CARB!$A:$A,0))="Yes",INDEX(State_Pol_Crosswalk_AEO40_CARB!$K:$K,MATCH(ROW(),State_Pol_Crosswalk_AEO40_CARB!$A:$A,0)),"")</f>
        <v/>
      </c>
      <c r="N45" t="str">
        <f>IF(INDEX(State_Pol_Crosswalk_AEO40_CARB!$H:$H,MATCH(ROW(),State_Pol_Crosswalk_AEO40_CARB!$A:$A,0))="Yes",INDEX(State_Pol_Crosswalk_AEO40_CARB!$K:$K,MATCH(ROW(),State_Pol_Crosswalk_AEO40_CARB!$A:$A,0)),"")</f>
        <v/>
      </c>
      <c r="O45" t="str">
        <f>IF(INDEX(State_Pol_Crosswalk_AEO40_CARB!$H:$H,MATCH(ROW(),State_Pol_Crosswalk_AEO40_CARB!$A:$A,0))="Yes",INDEX(State_Pol_Crosswalk_AEO40_CARB!$K:$K,MATCH(ROW(),State_Pol_Crosswalk_AEO40_CARB!$A:$A,0)),"")</f>
        <v/>
      </c>
      <c r="P45" t="str">
        <f>IF(INDEX(State_Pol_Crosswalk_AEO40_CARB!$H:$H,MATCH(ROW(),State_Pol_Crosswalk_AEO40_CARB!$A:$A,0))="Yes",INDEX(State_Pol_Crosswalk_AEO40_CARB!$K:$K,MATCH(ROW(),State_Pol_Crosswalk_AEO40_CARB!$A:$A,0)),"")</f>
        <v/>
      </c>
      <c r="Q45" t="str">
        <f>IF(INDEX(State_Pol_Crosswalk_AEO40_CARB!$H:$H,MATCH(ROW(),State_Pol_Crosswalk_AEO40_CARB!$A:$A,0))="Yes",INDEX(State_Pol_Crosswalk_AEO40_CARB!$K:$K,MATCH(ROW(),State_Pol_Crosswalk_AEO40_CARB!$A:$A,0)),"")</f>
        <v/>
      </c>
      <c r="R45" t="str">
        <f>IF(INDEX(State_Pol_Crosswalk_AEO40_CARB!$H:$H,MATCH(ROW(),State_Pol_Crosswalk_AEO40_CARB!$A:$A,0))="Yes",INDEX(State_Pol_Crosswalk_AEO40_CARB!$K:$K,MATCH(ROW(),State_Pol_Crosswalk_AEO40_CARB!$A:$A,0)),"")</f>
        <v/>
      </c>
      <c r="S45" t="str">
        <f>IF(INDEX(State_Pol_Crosswalk_AEO40_CARB!$H:$H,MATCH(ROW(),State_Pol_Crosswalk_AEO40_CARB!$A:$A,0))="Yes",INDEX(State_Pol_Crosswalk_AEO40_CARB!$K:$K,MATCH(ROW(),State_Pol_Crosswalk_AEO40_CARB!$A:$A,0)),"")</f>
        <v/>
      </c>
      <c r="T45" t="str">
        <f>IF(INDEX(State_Pol_Crosswalk_AEO40_CARB!$H:$H,MATCH(ROW(),State_Pol_Crosswalk_AEO40_CARB!$A:$A,0))="Yes",INDEX(State_Pol_Crosswalk_AEO40_CARB!$K:$K,MATCH(ROW(),State_Pol_Crosswalk_AEO40_CARB!$A:$A,0)),"")</f>
        <v/>
      </c>
      <c r="U45" t="str">
        <f>IF(INDEX(State_Pol_Crosswalk_AEO40_CARB!$H:$H,MATCH(ROW(),State_Pol_Crosswalk_AEO40_CARB!$A:$A,0))="Yes",INDEX(State_Pol_Crosswalk_AEO40_CARB!$K:$K,MATCH(ROW(),State_Pol_Crosswalk_AEO40_CARB!$A:$A,0)),"")</f>
        <v/>
      </c>
      <c r="V45" t="str">
        <f>IF(INDEX(State_Pol_Crosswalk_AEO40_CARB!$H:$H,MATCH(ROW(),State_Pol_Crosswalk_AEO40_CARB!$A:$A,0))="Yes",INDEX(State_Pol_Crosswalk_AEO40_CARB!$K:$K,MATCH(ROW(),State_Pol_Crosswalk_AEO40_CARB!$A:$A,0)),"")</f>
        <v/>
      </c>
      <c r="W45" t="str">
        <f>IF(INDEX(State_Pol_Crosswalk_AEO40_CARB!$H:$H,MATCH(ROW(),State_Pol_Crosswalk_AEO40_CARB!$A:$A,0))="Yes",INDEX(State_Pol_Crosswalk_AEO40_CARB!$K:$K,MATCH(ROW(),State_Pol_Crosswalk_AEO40_CARB!$A:$A,0)),"")</f>
        <v/>
      </c>
      <c r="X45" t="str">
        <f>IF(INDEX(State_Pol_Crosswalk_AEO40_CARB!$H:$H,MATCH(ROW(),State_Pol_Crosswalk_AEO40_CARB!$A:$A,0))="Yes",INDEX(State_Pol_Crosswalk_AEO40_CARB!$K:$K,MATCH(ROW(),State_Pol_Crosswalk_AEO40_CARB!$A:$A,0)),"")</f>
        <v/>
      </c>
      <c r="Y45" t="str">
        <f>IF(INDEX(State_Pol_Crosswalk_AEO40_CARB!$H:$H,MATCH(ROW(),State_Pol_Crosswalk_AEO40_CARB!$A:$A,0))="Yes",INDEX(State_Pol_Crosswalk_AEO40_CARB!$K:$K,MATCH(ROW(),State_Pol_Crosswalk_AEO40_CARB!$A:$A,0)),"")</f>
        <v/>
      </c>
      <c r="Z45" t="str">
        <f>IF(INDEX(State_Pol_Crosswalk_AEO40_CARB!$H:$H,MATCH(ROW(),State_Pol_Crosswalk_AEO40_CARB!$A:$A,0))="Yes",INDEX(State_Pol_Crosswalk_AEO40_CARB!$K:$K,MATCH(ROW(),State_Pol_Crosswalk_AEO40_CARB!$A:$A,0)),"")</f>
        <v/>
      </c>
      <c r="AA45" t="str">
        <f>IF(INDEX(State_Pol_Crosswalk_AEO40_CARB!$H:$H,MATCH(ROW(),State_Pol_Crosswalk_AEO40_CARB!$A:$A,0))="Yes",INDEX(State_Pol_Crosswalk_AEO40_CARB!$K:$K,MATCH(ROW(),State_Pol_Crosswalk_AEO40_CARB!$A:$A,0)),"")</f>
        <v/>
      </c>
      <c r="AB45" t="str">
        <f>IF(INDEX(State_Pol_Crosswalk_AEO40_CARB!$H:$H,MATCH(ROW(),State_Pol_Crosswalk_AEO40_CARB!$A:$A,0))="Yes",INDEX(State_Pol_Crosswalk_AEO40_CARB!$K:$K,MATCH(ROW(),State_Pol_Crosswalk_AEO40_CARB!$A:$A,0)),"")</f>
        <v/>
      </c>
      <c r="AC45" t="str">
        <f>IF(INDEX(State_Pol_Crosswalk_AEO40_CARB!$H:$H,MATCH(ROW(),State_Pol_Crosswalk_AEO40_CARB!$A:$A,0))="Yes",INDEX(State_Pol_Crosswalk_AEO40_CARB!$K:$K,MATCH(ROW(),State_Pol_Crosswalk_AEO40_CARB!$A:$A,0)),"")</f>
        <v/>
      </c>
      <c r="AD45" t="str">
        <f>IF(INDEX(State_Pol_Crosswalk_AEO40_CARB!$H:$H,MATCH(ROW(),State_Pol_Crosswalk_AEO40_CARB!$A:$A,0))="Yes",INDEX(State_Pol_Crosswalk_AEO40_CARB!$K:$K,MATCH(ROW(),State_Pol_Crosswalk_AEO40_CARB!$A:$A,0)),"")</f>
        <v/>
      </c>
      <c r="AE45" t="str">
        <f>IF(INDEX(State_Pol_Crosswalk_AEO40_CARB!$H:$H,MATCH(ROW(),State_Pol_Crosswalk_AEO40_CARB!$A:$A,0))="Yes",INDEX(State_Pol_Crosswalk_AEO40_CARB!$K:$K,MATCH(ROW(),State_Pol_Crosswalk_AEO40_CARB!$A:$A,0)),"")</f>
        <v/>
      </c>
    </row>
    <row r="46" spans="1:31">
      <c r="A46" t="str">
        <f>'AEO 2026 Table 40'!A46</f>
        <v>Average New Vehicle Miles per Gallon +2B</v>
      </c>
      <c r="B46" t="str">
        <f>'AEO 2026 Table 40'!B46</f>
        <v>Light-Duty +2B Fuel Economy: New: Alternative Electricity and Transportation</v>
      </c>
      <c r="C46" t="str">
        <f>'AEO 2026 Table 40'!C46</f>
        <v>AEO.2026.ELECTRNP.EFI_LDV2_NEW_NA_NA_NA_NA_MPGGASEQ.A</v>
      </c>
      <c r="D46" t="str">
        <f>'AEO 2026 Table 40'!D46</f>
        <v>mpg gas equiv</v>
      </c>
      <c r="E46" t="str">
        <f>IF(INDEX(State_Pol_Crosswalk_AEO40_CARB!$H:$H,MATCH(ROW(),State_Pol_Crosswalk_AEO40_CARB!$A:$A,0))="Yes",INDEX(State_Pol_Crosswalk_AEO40_CARB!$K:$K,MATCH(ROW(),State_Pol_Crosswalk_AEO40_CARB!$A:$A,0)),"")</f>
        <v/>
      </c>
      <c r="F46" t="str">
        <f>IF(INDEX(State_Pol_Crosswalk_AEO40_CARB!$H:$H,MATCH(ROW(),State_Pol_Crosswalk_AEO40_CARB!$A:$A,0))="Yes",INDEX(State_Pol_Crosswalk_AEO40_CARB!$K:$K,MATCH(ROW(),State_Pol_Crosswalk_AEO40_CARB!$A:$A,0)),"")</f>
        <v/>
      </c>
      <c r="G46" t="str">
        <f>IF(INDEX(State_Pol_Crosswalk_AEO40_CARB!$H:$H,MATCH(ROW(),State_Pol_Crosswalk_AEO40_CARB!$A:$A,0))="Yes",INDEX(State_Pol_Crosswalk_AEO40_CARB!$K:$K,MATCH(ROW(),State_Pol_Crosswalk_AEO40_CARB!$A:$A,0)),"")</f>
        <v/>
      </c>
      <c r="H46" t="str">
        <f>IF(INDEX(State_Pol_Crosswalk_AEO40_CARB!$H:$H,MATCH(ROW(),State_Pol_Crosswalk_AEO40_CARB!$A:$A,0))="Yes",INDEX(State_Pol_Crosswalk_AEO40_CARB!$K:$K,MATCH(ROW(),State_Pol_Crosswalk_AEO40_CARB!$A:$A,0)),"")</f>
        <v/>
      </c>
      <c r="I46" t="str">
        <f>IF(INDEX(State_Pol_Crosswalk_AEO40_CARB!$H:$H,MATCH(ROW(),State_Pol_Crosswalk_AEO40_CARB!$A:$A,0))="Yes",INDEX(State_Pol_Crosswalk_AEO40_CARB!$K:$K,MATCH(ROW(),State_Pol_Crosswalk_AEO40_CARB!$A:$A,0)),"")</f>
        <v/>
      </c>
      <c r="J46" t="str">
        <f>IF(INDEX(State_Pol_Crosswalk_AEO40_CARB!$H:$H,MATCH(ROW(),State_Pol_Crosswalk_AEO40_CARB!$A:$A,0))="Yes",INDEX(State_Pol_Crosswalk_AEO40_CARB!$K:$K,MATCH(ROW(),State_Pol_Crosswalk_AEO40_CARB!$A:$A,0)),"")</f>
        <v/>
      </c>
      <c r="K46" t="str">
        <f>IF(INDEX(State_Pol_Crosswalk_AEO40_CARB!$H:$H,MATCH(ROW(),State_Pol_Crosswalk_AEO40_CARB!$A:$A,0))="Yes",INDEX(State_Pol_Crosswalk_AEO40_CARB!$K:$K,MATCH(ROW(),State_Pol_Crosswalk_AEO40_CARB!$A:$A,0)),"")</f>
        <v/>
      </c>
      <c r="L46" t="str">
        <f>IF(INDEX(State_Pol_Crosswalk_AEO40_CARB!$H:$H,MATCH(ROW(),State_Pol_Crosswalk_AEO40_CARB!$A:$A,0))="Yes",INDEX(State_Pol_Crosswalk_AEO40_CARB!$K:$K,MATCH(ROW(),State_Pol_Crosswalk_AEO40_CARB!$A:$A,0)),"")</f>
        <v/>
      </c>
      <c r="M46" t="str">
        <f>IF(INDEX(State_Pol_Crosswalk_AEO40_CARB!$H:$H,MATCH(ROW(),State_Pol_Crosswalk_AEO40_CARB!$A:$A,0))="Yes",INDEX(State_Pol_Crosswalk_AEO40_CARB!$K:$K,MATCH(ROW(),State_Pol_Crosswalk_AEO40_CARB!$A:$A,0)),"")</f>
        <v/>
      </c>
      <c r="N46" t="str">
        <f>IF(INDEX(State_Pol_Crosswalk_AEO40_CARB!$H:$H,MATCH(ROW(),State_Pol_Crosswalk_AEO40_CARB!$A:$A,0))="Yes",INDEX(State_Pol_Crosswalk_AEO40_CARB!$K:$K,MATCH(ROW(),State_Pol_Crosswalk_AEO40_CARB!$A:$A,0)),"")</f>
        <v/>
      </c>
      <c r="O46" t="str">
        <f>IF(INDEX(State_Pol_Crosswalk_AEO40_CARB!$H:$H,MATCH(ROW(),State_Pol_Crosswalk_AEO40_CARB!$A:$A,0))="Yes",INDEX(State_Pol_Crosswalk_AEO40_CARB!$K:$K,MATCH(ROW(),State_Pol_Crosswalk_AEO40_CARB!$A:$A,0)),"")</f>
        <v/>
      </c>
      <c r="P46" t="str">
        <f>IF(INDEX(State_Pol_Crosswalk_AEO40_CARB!$H:$H,MATCH(ROW(),State_Pol_Crosswalk_AEO40_CARB!$A:$A,0))="Yes",INDEX(State_Pol_Crosswalk_AEO40_CARB!$K:$K,MATCH(ROW(),State_Pol_Crosswalk_AEO40_CARB!$A:$A,0)),"")</f>
        <v/>
      </c>
      <c r="Q46" t="str">
        <f>IF(INDEX(State_Pol_Crosswalk_AEO40_CARB!$H:$H,MATCH(ROW(),State_Pol_Crosswalk_AEO40_CARB!$A:$A,0))="Yes",INDEX(State_Pol_Crosswalk_AEO40_CARB!$K:$K,MATCH(ROW(),State_Pol_Crosswalk_AEO40_CARB!$A:$A,0)),"")</f>
        <v/>
      </c>
      <c r="R46" t="str">
        <f>IF(INDEX(State_Pol_Crosswalk_AEO40_CARB!$H:$H,MATCH(ROW(),State_Pol_Crosswalk_AEO40_CARB!$A:$A,0))="Yes",INDEX(State_Pol_Crosswalk_AEO40_CARB!$K:$K,MATCH(ROW(),State_Pol_Crosswalk_AEO40_CARB!$A:$A,0)),"")</f>
        <v/>
      </c>
      <c r="S46" t="str">
        <f>IF(INDEX(State_Pol_Crosswalk_AEO40_CARB!$H:$H,MATCH(ROW(),State_Pol_Crosswalk_AEO40_CARB!$A:$A,0))="Yes",INDEX(State_Pol_Crosswalk_AEO40_CARB!$K:$K,MATCH(ROW(),State_Pol_Crosswalk_AEO40_CARB!$A:$A,0)),"")</f>
        <v/>
      </c>
      <c r="T46" t="str">
        <f>IF(INDEX(State_Pol_Crosswalk_AEO40_CARB!$H:$H,MATCH(ROW(),State_Pol_Crosswalk_AEO40_CARB!$A:$A,0))="Yes",INDEX(State_Pol_Crosswalk_AEO40_CARB!$K:$K,MATCH(ROW(),State_Pol_Crosswalk_AEO40_CARB!$A:$A,0)),"")</f>
        <v/>
      </c>
      <c r="U46" t="str">
        <f>IF(INDEX(State_Pol_Crosswalk_AEO40_CARB!$H:$H,MATCH(ROW(),State_Pol_Crosswalk_AEO40_CARB!$A:$A,0))="Yes",INDEX(State_Pol_Crosswalk_AEO40_CARB!$K:$K,MATCH(ROW(),State_Pol_Crosswalk_AEO40_CARB!$A:$A,0)),"")</f>
        <v/>
      </c>
      <c r="V46" t="str">
        <f>IF(INDEX(State_Pol_Crosswalk_AEO40_CARB!$H:$H,MATCH(ROW(),State_Pol_Crosswalk_AEO40_CARB!$A:$A,0))="Yes",INDEX(State_Pol_Crosswalk_AEO40_CARB!$K:$K,MATCH(ROW(),State_Pol_Crosswalk_AEO40_CARB!$A:$A,0)),"")</f>
        <v/>
      </c>
      <c r="W46" t="str">
        <f>IF(INDEX(State_Pol_Crosswalk_AEO40_CARB!$H:$H,MATCH(ROW(),State_Pol_Crosswalk_AEO40_CARB!$A:$A,0))="Yes",INDEX(State_Pol_Crosswalk_AEO40_CARB!$K:$K,MATCH(ROW(),State_Pol_Crosswalk_AEO40_CARB!$A:$A,0)),"")</f>
        <v/>
      </c>
      <c r="X46" t="str">
        <f>IF(INDEX(State_Pol_Crosswalk_AEO40_CARB!$H:$H,MATCH(ROW(),State_Pol_Crosswalk_AEO40_CARB!$A:$A,0))="Yes",INDEX(State_Pol_Crosswalk_AEO40_CARB!$K:$K,MATCH(ROW(),State_Pol_Crosswalk_AEO40_CARB!$A:$A,0)),"")</f>
        <v/>
      </c>
      <c r="Y46" t="str">
        <f>IF(INDEX(State_Pol_Crosswalk_AEO40_CARB!$H:$H,MATCH(ROW(),State_Pol_Crosswalk_AEO40_CARB!$A:$A,0))="Yes",INDEX(State_Pol_Crosswalk_AEO40_CARB!$K:$K,MATCH(ROW(),State_Pol_Crosswalk_AEO40_CARB!$A:$A,0)),"")</f>
        <v/>
      </c>
      <c r="Z46" t="str">
        <f>IF(INDEX(State_Pol_Crosswalk_AEO40_CARB!$H:$H,MATCH(ROW(),State_Pol_Crosswalk_AEO40_CARB!$A:$A,0))="Yes",INDEX(State_Pol_Crosswalk_AEO40_CARB!$K:$K,MATCH(ROW(),State_Pol_Crosswalk_AEO40_CARB!$A:$A,0)),"")</f>
        <v/>
      </c>
      <c r="AA46" t="str">
        <f>IF(INDEX(State_Pol_Crosswalk_AEO40_CARB!$H:$H,MATCH(ROW(),State_Pol_Crosswalk_AEO40_CARB!$A:$A,0))="Yes",INDEX(State_Pol_Crosswalk_AEO40_CARB!$K:$K,MATCH(ROW(),State_Pol_Crosswalk_AEO40_CARB!$A:$A,0)),"")</f>
        <v/>
      </c>
      <c r="AB46" t="str">
        <f>IF(INDEX(State_Pol_Crosswalk_AEO40_CARB!$H:$H,MATCH(ROW(),State_Pol_Crosswalk_AEO40_CARB!$A:$A,0))="Yes",INDEX(State_Pol_Crosswalk_AEO40_CARB!$K:$K,MATCH(ROW(),State_Pol_Crosswalk_AEO40_CARB!$A:$A,0)),"")</f>
        <v/>
      </c>
      <c r="AC46" t="str">
        <f>IF(INDEX(State_Pol_Crosswalk_AEO40_CARB!$H:$H,MATCH(ROW(),State_Pol_Crosswalk_AEO40_CARB!$A:$A,0))="Yes",INDEX(State_Pol_Crosswalk_AEO40_CARB!$K:$K,MATCH(ROW(),State_Pol_Crosswalk_AEO40_CARB!$A:$A,0)),"")</f>
        <v/>
      </c>
      <c r="AD46" t="str">
        <f>IF(INDEX(State_Pol_Crosswalk_AEO40_CARB!$H:$H,MATCH(ROW(),State_Pol_Crosswalk_AEO40_CARB!$A:$A,0))="Yes",INDEX(State_Pol_Crosswalk_AEO40_CARB!$K:$K,MATCH(ROW(),State_Pol_Crosswalk_AEO40_CARB!$A:$A,0)),"")</f>
        <v/>
      </c>
      <c r="AE46" t="str">
        <f>IF(INDEX(State_Pol_Crosswalk_AEO40_CARB!$H:$H,MATCH(ROW(),State_Pol_Crosswalk_AEO40_CARB!$A:$A,0))="Yes",INDEX(State_Pol_Crosswalk_AEO40_CARB!$K:$K,MATCH(ROW(),State_Pol_Crosswalk_AEO40_CARB!$A:$A,0)),"")</f>
        <v/>
      </c>
    </row>
    <row r="47" spans="1:31">
      <c r="A47" t="str">
        <f>'AEO 2026 Table 40'!A47</f>
        <v>Average Vehicle Stock Miles per Gallon +2B</v>
      </c>
      <c r="B47" t="str">
        <f>'AEO 2026 Table 40'!B47</f>
        <v>Light-Duty +2B Fuel Economy: Stock: Alternative Electricity and Transportation</v>
      </c>
      <c r="C47" t="str">
        <f>'AEO 2026 Table 40'!C47</f>
        <v>AEO.2026.ELECTRNP.EFI_LDV2_STK_NA_NA_NA_NA_MPGGASEQ.A</v>
      </c>
      <c r="D47" t="str">
        <f>'AEO 2026 Table 40'!D47</f>
        <v>mpg gas equiv</v>
      </c>
      <c r="E47" t="str">
        <f>IF(INDEX(State_Pol_Crosswalk_AEO40_CARB!$H:$H,MATCH(ROW(),State_Pol_Crosswalk_AEO40_CARB!$A:$A,0))="Yes",INDEX(State_Pol_Crosswalk_AEO40_CARB!$K:$K,MATCH(ROW(),State_Pol_Crosswalk_AEO40_CARB!$A:$A,0)),"")</f>
        <v/>
      </c>
      <c r="F47" t="str">
        <f>IF(INDEX(State_Pol_Crosswalk_AEO40_CARB!$H:$H,MATCH(ROW(),State_Pol_Crosswalk_AEO40_CARB!$A:$A,0))="Yes",INDEX(State_Pol_Crosswalk_AEO40_CARB!$K:$K,MATCH(ROW(),State_Pol_Crosswalk_AEO40_CARB!$A:$A,0)),"")</f>
        <v/>
      </c>
      <c r="G47" t="str">
        <f>IF(INDEX(State_Pol_Crosswalk_AEO40_CARB!$H:$H,MATCH(ROW(),State_Pol_Crosswalk_AEO40_CARB!$A:$A,0))="Yes",INDEX(State_Pol_Crosswalk_AEO40_CARB!$K:$K,MATCH(ROW(),State_Pol_Crosswalk_AEO40_CARB!$A:$A,0)),"")</f>
        <v/>
      </c>
      <c r="H47" t="str">
        <f>IF(INDEX(State_Pol_Crosswalk_AEO40_CARB!$H:$H,MATCH(ROW(),State_Pol_Crosswalk_AEO40_CARB!$A:$A,0))="Yes",INDEX(State_Pol_Crosswalk_AEO40_CARB!$K:$K,MATCH(ROW(),State_Pol_Crosswalk_AEO40_CARB!$A:$A,0)),"")</f>
        <v/>
      </c>
      <c r="I47" t="str">
        <f>IF(INDEX(State_Pol_Crosswalk_AEO40_CARB!$H:$H,MATCH(ROW(),State_Pol_Crosswalk_AEO40_CARB!$A:$A,0))="Yes",INDEX(State_Pol_Crosswalk_AEO40_CARB!$K:$K,MATCH(ROW(),State_Pol_Crosswalk_AEO40_CARB!$A:$A,0)),"")</f>
        <v/>
      </c>
      <c r="J47" t="str">
        <f>IF(INDEX(State_Pol_Crosswalk_AEO40_CARB!$H:$H,MATCH(ROW(),State_Pol_Crosswalk_AEO40_CARB!$A:$A,0))="Yes",INDEX(State_Pol_Crosswalk_AEO40_CARB!$K:$K,MATCH(ROW(),State_Pol_Crosswalk_AEO40_CARB!$A:$A,0)),"")</f>
        <v/>
      </c>
      <c r="K47" t="str">
        <f>IF(INDEX(State_Pol_Crosswalk_AEO40_CARB!$H:$H,MATCH(ROW(),State_Pol_Crosswalk_AEO40_CARB!$A:$A,0))="Yes",INDEX(State_Pol_Crosswalk_AEO40_CARB!$K:$K,MATCH(ROW(),State_Pol_Crosswalk_AEO40_CARB!$A:$A,0)),"")</f>
        <v/>
      </c>
      <c r="L47" t="str">
        <f>IF(INDEX(State_Pol_Crosswalk_AEO40_CARB!$H:$H,MATCH(ROW(),State_Pol_Crosswalk_AEO40_CARB!$A:$A,0))="Yes",INDEX(State_Pol_Crosswalk_AEO40_CARB!$K:$K,MATCH(ROW(),State_Pol_Crosswalk_AEO40_CARB!$A:$A,0)),"")</f>
        <v/>
      </c>
      <c r="M47" t="str">
        <f>IF(INDEX(State_Pol_Crosswalk_AEO40_CARB!$H:$H,MATCH(ROW(),State_Pol_Crosswalk_AEO40_CARB!$A:$A,0))="Yes",INDEX(State_Pol_Crosswalk_AEO40_CARB!$K:$K,MATCH(ROW(),State_Pol_Crosswalk_AEO40_CARB!$A:$A,0)),"")</f>
        <v/>
      </c>
      <c r="N47" t="str">
        <f>IF(INDEX(State_Pol_Crosswalk_AEO40_CARB!$H:$H,MATCH(ROW(),State_Pol_Crosswalk_AEO40_CARB!$A:$A,0))="Yes",INDEX(State_Pol_Crosswalk_AEO40_CARB!$K:$K,MATCH(ROW(),State_Pol_Crosswalk_AEO40_CARB!$A:$A,0)),"")</f>
        <v/>
      </c>
      <c r="O47" t="str">
        <f>IF(INDEX(State_Pol_Crosswalk_AEO40_CARB!$H:$H,MATCH(ROW(),State_Pol_Crosswalk_AEO40_CARB!$A:$A,0))="Yes",INDEX(State_Pol_Crosswalk_AEO40_CARB!$K:$K,MATCH(ROW(),State_Pol_Crosswalk_AEO40_CARB!$A:$A,0)),"")</f>
        <v/>
      </c>
      <c r="P47" t="str">
        <f>IF(INDEX(State_Pol_Crosswalk_AEO40_CARB!$H:$H,MATCH(ROW(),State_Pol_Crosswalk_AEO40_CARB!$A:$A,0))="Yes",INDEX(State_Pol_Crosswalk_AEO40_CARB!$K:$K,MATCH(ROW(),State_Pol_Crosswalk_AEO40_CARB!$A:$A,0)),"")</f>
        <v/>
      </c>
      <c r="Q47" t="str">
        <f>IF(INDEX(State_Pol_Crosswalk_AEO40_CARB!$H:$H,MATCH(ROW(),State_Pol_Crosswalk_AEO40_CARB!$A:$A,0))="Yes",INDEX(State_Pol_Crosswalk_AEO40_CARB!$K:$K,MATCH(ROW(),State_Pol_Crosswalk_AEO40_CARB!$A:$A,0)),"")</f>
        <v/>
      </c>
      <c r="R47" t="str">
        <f>IF(INDEX(State_Pol_Crosswalk_AEO40_CARB!$H:$H,MATCH(ROW(),State_Pol_Crosswalk_AEO40_CARB!$A:$A,0))="Yes",INDEX(State_Pol_Crosswalk_AEO40_CARB!$K:$K,MATCH(ROW(),State_Pol_Crosswalk_AEO40_CARB!$A:$A,0)),"")</f>
        <v/>
      </c>
      <c r="S47" t="str">
        <f>IF(INDEX(State_Pol_Crosswalk_AEO40_CARB!$H:$H,MATCH(ROW(),State_Pol_Crosswalk_AEO40_CARB!$A:$A,0))="Yes",INDEX(State_Pol_Crosswalk_AEO40_CARB!$K:$K,MATCH(ROW(),State_Pol_Crosswalk_AEO40_CARB!$A:$A,0)),"")</f>
        <v/>
      </c>
      <c r="T47" t="str">
        <f>IF(INDEX(State_Pol_Crosswalk_AEO40_CARB!$H:$H,MATCH(ROW(),State_Pol_Crosswalk_AEO40_CARB!$A:$A,0))="Yes",INDEX(State_Pol_Crosswalk_AEO40_CARB!$K:$K,MATCH(ROW(),State_Pol_Crosswalk_AEO40_CARB!$A:$A,0)),"")</f>
        <v/>
      </c>
      <c r="U47" t="str">
        <f>IF(INDEX(State_Pol_Crosswalk_AEO40_CARB!$H:$H,MATCH(ROW(),State_Pol_Crosswalk_AEO40_CARB!$A:$A,0))="Yes",INDEX(State_Pol_Crosswalk_AEO40_CARB!$K:$K,MATCH(ROW(),State_Pol_Crosswalk_AEO40_CARB!$A:$A,0)),"")</f>
        <v/>
      </c>
      <c r="V47" t="str">
        <f>IF(INDEX(State_Pol_Crosswalk_AEO40_CARB!$H:$H,MATCH(ROW(),State_Pol_Crosswalk_AEO40_CARB!$A:$A,0))="Yes",INDEX(State_Pol_Crosswalk_AEO40_CARB!$K:$K,MATCH(ROW(),State_Pol_Crosswalk_AEO40_CARB!$A:$A,0)),"")</f>
        <v/>
      </c>
      <c r="W47" t="str">
        <f>IF(INDEX(State_Pol_Crosswalk_AEO40_CARB!$H:$H,MATCH(ROW(),State_Pol_Crosswalk_AEO40_CARB!$A:$A,0))="Yes",INDEX(State_Pol_Crosswalk_AEO40_CARB!$K:$K,MATCH(ROW(),State_Pol_Crosswalk_AEO40_CARB!$A:$A,0)),"")</f>
        <v/>
      </c>
      <c r="X47" t="str">
        <f>IF(INDEX(State_Pol_Crosswalk_AEO40_CARB!$H:$H,MATCH(ROW(),State_Pol_Crosswalk_AEO40_CARB!$A:$A,0))="Yes",INDEX(State_Pol_Crosswalk_AEO40_CARB!$K:$K,MATCH(ROW(),State_Pol_Crosswalk_AEO40_CARB!$A:$A,0)),"")</f>
        <v/>
      </c>
      <c r="Y47" t="str">
        <f>IF(INDEX(State_Pol_Crosswalk_AEO40_CARB!$H:$H,MATCH(ROW(),State_Pol_Crosswalk_AEO40_CARB!$A:$A,0))="Yes",INDEX(State_Pol_Crosswalk_AEO40_CARB!$K:$K,MATCH(ROW(),State_Pol_Crosswalk_AEO40_CARB!$A:$A,0)),"")</f>
        <v/>
      </c>
      <c r="Z47" t="str">
        <f>IF(INDEX(State_Pol_Crosswalk_AEO40_CARB!$H:$H,MATCH(ROW(),State_Pol_Crosswalk_AEO40_CARB!$A:$A,0))="Yes",INDEX(State_Pol_Crosswalk_AEO40_CARB!$K:$K,MATCH(ROW(),State_Pol_Crosswalk_AEO40_CARB!$A:$A,0)),"")</f>
        <v/>
      </c>
      <c r="AA47" t="str">
        <f>IF(INDEX(State_Pol_Crosswalk_AEO40_CARB!$H:$H,MATCH(ROW(),State_Pol_Crosswalk_AEO40_CARB!$A:$A,0))="Yes",INDEX(State_Pol_Crosswalk_AEO40_CARB!$K:$K,MATCH(ROW(),State_Pol_Crosswalk_AEO40_CARB!$A:$A,0)),"")</f>
        <v/>
      </c>
      <c r="AB47" t="str">
        <f>IF(INDEX(State_Pol_Crosswalk_AEO40_CARB!$H:$H,MATCH(ROW(),State_Pol_Crosswalk_AEO40_CARB!$A:$A,0))="Yes",INDEX(State_Pol_Crosswalk_AEO40_CARB!$K:$K,MATCH(ROW(),State_Pol_Crosswalk_AEO40_CARB!$A:$A,0)),"")</f>
        <v/>
      </c>
      <c r="AC47" t="str">
        <f>IF(INDEX(State_Pol_Crosswalk_AEO40_CARB!$H:$H,MATCH(ROW(),State_Pol_Crosswalk_AEO40_CARB!$A:$A,0))="Yes",INDEX(State_Pol_Crosswalk_AEO40_CARB!$K:$K,MATCH(ROW(),State_Pol_Crosswalk_AEO40_CARB!$A:$A,0)),"")</f>
        <v/>
      </c>
      <c r="AD47" t="str">
        <f>IF(INDEX(State_Pol_Crosswalk_AEO40_CARB!$H:$H,MATCH(ROW(),State_Pol_Crosswalk_AEO40_CARB!$A:$A,0))="Yes",INDEX(State_Pol_Crosswalk_AEO40_CARB!$K:$K,MATCH(ROW(),State_Pol_Crosswalk_AEO40_CARB!$A:$A,0)),"")</f>
        <v/>
      </c>
      <c r="AE47" t="str">
        <f>IF(INDEX(State_Pol_Crosswalk_AEO40_CARB!$H:$H,MATCH(ROW(),State_Pol_Crosswalk_AEO40_CARB!$A:$A,0))="Yes",INDEX(State_Pol_Crosswalk_AEO40_CARB!$K:$K,MATCH(ROW(),State_Pol_Crosswalk_AEO40_CARB!$A:$A,0)),"")</f>
        <v/>
      </c>
    </row>
  </sheetData>
  <pageMargins left="0.75" right="0.75" top="1" bottom="1" header="0.5" footer="0.5"/>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T19"/>
  <sheetViews>
    <sheetView workbookViewId="0">
      <pane ySplit="1" topLeftCell="A2" activePane="bottomLeft" state="frozen"/>
      <selection pane="bottomLeft"/>
    </sheetView>
  </sheetViews>
  <sheetFormatPr defaultRowHeight="14.25"/>
  <cols>
    <col min="1" max="20" width="24" customWidth="1"/>
  </cols>
  <sheetData>
    <row r="1" spans="1:20">
      <c r="A1" s="204" t="s">
        <v>10958</v>
      </c>
      <c r="B1" s="204" t="s">
        <v>10959</v>
      </c>
      <c r="C1" s="204" t="s">
        <v>10960</v>
      </c>
      <c r="D1" s="204" t="s">
        <v>10961</v>
      </c>
      <c r="E1" s="204" t="s">
        <v>10962</v>
      </c>
      <c r="F1" s="204" t="s">
        <v>10963</v>
      </c>
      <c r="G1" s="204" t="s">
        <v>10964</v>
      </c>
      <c r="H1" s="204" t="s">
        <v>10965</v>
      </c>
      <c r="I1" s="204" t="s">
        <v>10966</v>
      </c>
      <c r="J1" s="204" t="s">
        <v>10967</v>
      </c>
      <c r="K1" s="204" t="s">
        <v>10968</v>
      </c>
      <c r="L1" s="204" t="s">
        <v>10969</v>
      </c>
      <c r="M1" s="204" t="s">
        <v>10970</v>
      </c>
      <c r="N1" s="204" t="s">
        <v>10971</v>
      </c>
      <c r="O1" s="204" t="s">
        <v>10972</v>
      </c>
      <c r="P1" s="204" t="s">
        <v>10973</v>
      </c>
      <c r="Q1" s="204" t="s">
        <v>10974</v>
      </c>
      <c r="R1" s="204" t="s">
        <v>10975</v>
      </c>
      <c r="S1" s="204" t="s">
        <v>10976</v>
      </c>
      <c r="T1" s="204" t="s">
        <v>10977</v>
      </c>
    </row>
    <row r="2" spans="1:20">
      <c r="A2" t="s">
        <v>10978</v>
      </c>
      <c r="B2" t="s">
        <v>10979</v>
      </c>
      <c r="C2">
        <v>2009</v>
      </c>
      <c r="D2" t="s">
        <v>10980</v>
      </c>
      <c r="E2" t="s">
        <v>10981</v>
      </c>
      <c r="F2" t="s">
        <v>98</v>
      </c>
      <c r="G2" t="s">
        <v>10982</v>
      </c>
      <c r="H2" t="s">
        <v>10983</v>
      </c>
      <c r="I2" t="s">
        <v>10984</v>
      </c>
      <c r="J2" t="s">
        <v>10985</v>
      </c>
      <c r="K2" t="s">
        <v>10986</v>
      </c>
      <c r="L2">
        <v>2009</v>
      </c>
      <c r="M2" t="s">
        <v>10987</v>
      </c>
      <c r="N2" t="s">
        <v>10988</v>
      </c>
      <c r="O2" t="s">
        <v>10989</v>
      </c>
      <c r="P2" t="s">
        <v>10981</v>
      </c>
      <c r="Q2" t="s">
        <v>10981</v>
      </c>
      <c r="R2" t="s">
        <v>10761</v>
      </c>
      <c r="S2" t="s">
        <v>10981</v>
      </c>
      <c r="T2" t="s">
        <v>10990</v>
      </c>
    </row>
    <row r="3" spans="1:20">
      <c r="A3" t="s">
        <v>10978</v>
      </c>
      <c r="B3" t="s">
        <v>10991</v>
      </c>
      <c r="C3">
        <v>2022</v>
      </c>
      <c r="D3" t="s">
        <v>10980</v>
      </c>
      <c r="E3" t="s">
        <v>10981</v>
      </c>
      <c r="F3" t="s">
        <v>100</v>
      </c>
      <c r="G3" t="s">
        <v>10982</v>
      </c>
      <c r="H3" t="s">
        <v>10983</v>
      </c>
      <c r="I3" t="s">
        <v>10984</v>
      </c>
      <c r="J3" t="s">
        <v>10985</v>
      </c>
      <c r="K3" t="s">
        <v>10986</v>
      </c>
      <c r="L3">
        <v>2022</v>
      </c>
      <c r="M3" t="s">
        <v>10987</v>
      </c>
      <c r="N3" t="s">
        <v>10988</v>
      </c>
      <c r="O3" t="s">
        <v>10989</v>
      </c>
      <c r="P3" t="s">
        <v>10981</v>
      </c>
      <c r="Q3" t="s">
        <v>10981</v>
      </c>
      <c r="R3" t="s">
        <v>10761</v>
      </c>
      <c r="S3" t="s">
        <v>10981</v>
      </c>
      <c r="T3" t="s">
        <v>10990</v>
      </c>
    </row>
    <row r="4" spans="1:20">
      <c r="A4" t="s">
        <v>10978</v>
      </c>
      <c r="B4" t="s">
        <v>103</v>
      </c>
      <c r="C4">
        <v>2009</v>
      </c>
      <c r="D4" t="s">
        <v>10980</v>
      </c>
      <c r="E4" t="s">
        <v>10981</v>
      </c>
      <c r="F4" t="s">
        <v>102</v>
      </c>
      <c r="G4" t="s">
        <v>10982</v>
      </c>
      <c r="H4" t="s">
        <v>10983</v>
      </c>
      <c r="I4" t="s">
        <v>10984</v>
      </c>
      <c r="J4" t="s">
        <v>10985</v>
      </c>
      <c r="K4" t="s">
        <v>10986</v>
      </c>
      <c r="L4">
        <v>2009</v>
      </c>
      <c r="M4" t="s">
        <v>10987</v>
      </c>
      <c r="N4" t="s">
        <v>10988</v>
      </c>
      <c r="O4" t="s">
        <v>10989</v>
      </c>
      <c r="P4" t="s">
        <v>10981</v>
      </c>
      <c r="Q4" t="s">
        <v>10981</v>
      </c>
      <c r="R4" t="s">
        <v>10761</v>
      </c>
      <c r="S4" t="s">
        <v>10981</v>
      </c>
      <c r="T4" t="s">
        <v>10990</v>
      </c>
    </row>
    <row r="5" spans="1:20">
      <c r="A5" t="s">
        <v>10978</v>
      </c>
      <c r="B5" t="s">
        <v>10992</v>
      </c>
      <c r="C5">
        <v>2009</v>
      </c>
      <c r="D5" t="s">
        <v>10980</v>
      </c>
      <c r="E5" t="s">
        <v>10981</v>
      </c>
      <c r="F5" t="s">
        <v>128</v>
      </c>
      <c r="G5" t="s">
        <v>10982</v>
      </c>
      <c r="H5" t="s">
        <v>10983</v>
      </c>
      <c r="I5" t="s">
        <v>10984</v>
      </c>
      <c r="J5" t="s">
        <v>10985</v>
      </c>
      <c r="K5" t="s">
        <v>10986</v>
      </c>
      <c r="L5">
        <v>2009</v>
      </c>
      <c r="M5" t="s">
        <v>10987</v>
      </c>
      <c r="N5" t="s">
        <v>10988</v>
      </c>
      <c r="O5" t="s">
        <v>10989</v>
      </c>
      <c r="P5" t="s">
        <v>10981</v>
      </c>
      <c r="Q5" t="s">
        <v>10981</v>
      </c>
      <c r="R5" t="s">
        <v>10761</v>
      </c>
      <c r="S5" t="s">
        <v>10981</v>
      </c>
      <c r="T5" t="s">
        <v>10990</v>
      </c>
    </row>
    <row r="6" spans="1:20">
      <c r="A6" t="s">
        <v>10978</v>
      </c>
      <c r="B6" t="s">
        <v>127</v>
      </c>
      <c r="C6">
        <v>2011</v>
      </c>
      <c r="D6" t="s">
        <v>10980</v>
      </c>
      <c r="E6" t="s">
        <v>10981</v>
      </c>
      <c r="F6" t="s">
        <v>126</v>
      </c>
      <c r="G6" t="s">
        <v>10982</v>
      </c>
      <c r="H6" t="s">
        <v>10983</v>
      </c>
      <c r="I6" t="s">
        <v>10984</v>
      </c>
      <c r="J6" t="s">
        <v>10985</v>
      </c>
      <c r="K6" t="s">
        <v>10986</v>
      </c>
      <c r="L6">
        <v>2011</v>
      </c>
      <c r="M6" t="s">
        <v>10987</v>
      </c>
      <c r="N6" t="s">
        <v>10988</v>
      </c>
      <c r="O6" t="s">
        <v>10989</v>
      </c>
      <c r="P6" t="s">
        <v>10981</v>
      </c>
      <c r="Q6" t="s">
        <v>10981</v>
      </c>
      <c r="R6" t="s">
        <v>10761</v>
      </c>
      <c r="S6" t="s">
        <v>10981</v>
      </c>
      <c r="T6" t="s">
        <v>10990</v>
      </c>
    </row>
    <row r="7" spans="1:20">
      <c r="A7" t="s">
        <v>10978</v>
      </c>
      <c r="B7" t="s">
        <v>125</v>
      </c>
      <c r="C7">
        <v>2009</v>
      </c>
      <c r="D7" t="s">
        <v>10980</v>
      </c>
      <c r="E7" t="s">
        <v>10981</v>
      </c>
      <c r="F7" t="s">
        <v>124</v>
      </c>
      <c r="G7" t="s">
        <v>10982</v>
      </c>
      <c r="H7" t="s">
        <v>10983</v>
      </c>
      <c r="I7" t="s">
        <v>10984</v>
      </c>
      <c r="J7" t="s">
        <v>10985</v>
      </c>
      <c r="K7" t="s">
        <v>10986</v>
      </c>
      <c r="L7">
        <v>2009</v>
      </c>
      <c r="M7" t="s">
        <v>10987</v>
      </c>
      <c r="N7" t="s">
        <v>10988</v>
      </c>
      <c r="O7" t="s">
        <v>10989</v>
      </c>
      <c r="P7" t="s">
        <v>10981</v>
      </c>
      <c r="Q7" t="s">
        <v>10981</v>
      </c>
      <c r="R7" t="s">
        <v>10761</v>
      </c>
      <c r="S7" t="s">
        <v>10981</v>
      </c>
      <c r="T7" t="s">
        <v>10990</v>
      </c>
    </row>
    <row r="8" spans="1:20">
      <c r="A8" t="s">
        <v>10978</v>
      </c>
      <c r="B8" t="s">
        <v>10993</v>
      </c>
      <c r="C8">
        <v>2025</v>
      </c>
      <c r="D8" t="s">
        <v>10980</v>
      </c>
      <c r="E8" t="s">
        <v>10981</v>
      </c>
      <c r="F8" t="s">
        <v>132</v>
      </c>
      <c r="G8" t="s">
        <v>10982</v>
      </c>
      <c r="H8" t="s">
        <v>10983</v>
      </c>
      <c r="I8" t="s">
        <v>10984</v>
      </c>
      <c r="J8" t="s">
        <v>10985</v>
      </c>
      <c r="K8" t="s">
        <v>10986</v>
      </c>
      <c r="L8">
        <v>2025</v>
      </c>
      <c r="M8" t="s">
        <v>10987</v>
      </c>
      <c r="N8" t="s">
        <v>10988</v>
      </c>
      <c r="O8" t="s">
        <v>10989</v>
      </c>
      <c r="P8" t="s">
        <v>10981</v>
      </c>
      <c r="Q8" t="s">
        <v>10981</v>
      </c>
      <c r="R8" t="s">
        <v>10761</v>
      </c>
      <c r="S8" t="s">
        <v>10981</v>
      </c>
      <c r="T8" t="s">
        <v>10990</v>
      </c>
    </row>
    <row r="9" spans="1:20">
      <c r="A9" t="s">
        <v>10978</v>
      </c>
      <c r="B9" t="s">
        <v>10994</v>
      </c>
      <c r="C9">
        <v>2025</v>
      </c>
      <c r="D9" t="s">
        <v>10980</v>
      </c>
      <c r="E9" t="s">
        <v>10981</v>
      </c>
      <c r="F9" t="s">
        <v>152</v>
      </c>
      <c r="G9" t="s">
        <v>10982</v>
      </c>
      <c r="H9" t="s">
        <v>10983</v>
      </c>
      <c r="I9" t="s">
        <v>10984</v>
      </c>
      <c r="J9" t="s">
        <v>10985</v>
      </c>
      <c r="K9" t="s">
        <v>10986</v>
      </c>
      <c r="L9">
        <v>2025</v>
      </c>
      <c r="M9" t="s">
        <v>10987</v>
      </c>
      <c r="N9" t="s">
        <v>10988</v>
      </c>
      <c r="O9" t="s">
        <v>10989</v>
      </c>
      <c r="P9" t="s">
        <v>10981</v>
      </c>
      <c r="Q9" t="s">
        <v>10981</v>
      </c>
      <c r="R9" t="s">
        <v>10761</v>
      </c>
      <c r="S9" t="s">
        <v>10981</v>
      </c>
      <c r="T9" t="s">
        <v>10990</v>
      </c>
    </row>
    <row r="10" spans="1:20">
      <c r="A10" t="s">
        <v>10978</v>
      </c>
      <c r="B10" t="s">
        <v>10995</v>
      </c>
      <c r="C10">
        <v>2009</v>
      </c>
      <c r="D10" t="s">
        <v>10980</v>
      </c>
      <c r="E10" t="s">
        <v>10981</v>
      </c>
      <c r="F10" t="s">
        <v>148</v>
      </c>
      <c r="G10" t="s">
        <v>10982</v>
      </c>
      <c r="H10" t="s">
        <v>10983</v>
      </c>
      <c r="I10" t="s">
        <v>10984</v>
      </c>
      <c r="J10" t="s">
        <v>10985</v>
      </c>
      <c r="K10" t="s">
        <v>10986</v>
      </c>
      <c r="L10">
        <v>2009</v>
      </c>
      <c r="M10" t="s">
        <v>10987</v>
      </c>
      <c r="N10" t="s">
        <v>10988</v>
      </c>
      <c r="O10" t="s">
        <v>10989</v>
      </c>
      <c r="P10" t="s">
        <v>10981</v>
      </c>
      <c r="Q10" t="s">
        <v>10981</v>
      </c>
      <c r="R10" t="s">
        <v>10761</v>
      </c>
      <c r="S10" t="s">
        <v>10981</v>
      </c>
      <c r="T10" t="s">
        <v>10990</v>
      </c>
    </row>
    <row r="11" spans="1:20">
      <c r="A11" t="s">
        <v>10978</v>
      </c>
      <c r="B11" t="s">
        <v>151</v>
      </c>
      <c r="C11">
        <v>2026</v>
      </c>
      <c r="D11" t="s">
        <v>10980</v>
      </c>
      <c r="E11" t="s">
        <v>10981</v>
      </c>
      <c r="F11" t="s">
        <v>150</v>
      </c>
      <c r="G11" t="s">
        <v>10982</v>
      </c>
      <c r="H11" t="s">
        <v>10983</v>
      </c>
      <c r="I11" t="s">
        <v>10984</v>
      </c>
      <c r="J11" t="s">
        <v>10985</v>
      </c>
      <c r="K11" t="s">
        <v>10986</v>
      </c>
      <c r="L11">
        <v>2026</v>
      </c>
      <c r="M11" t="s">
        <v>10987</v>
      </c>
      <c r="N11" t="s">
        <v>10988</v>
      </c>
      <c r="O11" t="s">
        <v>10989</v>
      </c>
      <c r="P11" t="s">
        <v>10981</v>
      </c>
      <c r="Q11" t="s">
        <v>10981</v>
      </c>
      <c r="R11" t="s">
        <v>10761</v>
      </c>
      <c r="S11" t="s">
        <v>10981</v>
      </c>
      <c r="T11" t="s">
        <v>10990</v>
      </c>
    </row>
    <row r="12" spans="1:20">
      <c r="A12" t="s">
        <v>10978</v>
      </c>
      <c r="B12" t="s">
        <v>10996</v>
      </c>
      <c r="C12">
        <v>2009</v>
      </c>
      <c r="D12" t="s">
        <v>10980</v>
      </c>
      <c r="E12" t="s">
        <v>10981</v>
      </c>
      <c r="F12" t="s">
        <v>154</v>
      </c>
      <c r="G12" t="s">
        <v>10982</v>
      </c>
      <c r="H12" t="s">
        <v>10983</v>
      </c>
      <c r="I12" t="s">
        <v>10984</v>
      </c>
      <c r="J12" t="s">
        <v>10985</v>
      </c>
      <c r="K12" t="s">
        <v>10986</v>
      </c>
      <c r="L12">
        <v>2009</v>
      </c>
      <c r="M12" t="s">
        <v>10987</v>
      </c>
      <c r="N12" t="s">
        <v>10988</v>
      </c>
      <c r="O12" t="s">
        <v>10989</v>
      </c>
      <c r="P12" t="s">
        <v>10981</v>
      </c>
      <c r="Q12" t="s">
        <v>10981</v>
      </c>
      <c r="R12" t="s">
        <v>10761</v>
      </c>
      <c r="S12" t="s">
        <v>10981</v>
      </c>
      <c r="T12" t="s">
        <v>10990</v>
      </c>
    </row>
    <row r="13" spans="1:20">
      <c r="A13" t="s">
        <v>10978</v>
      </c>
      <c r="B13" t="s">
        <v>10997</v>
      </c>
      <c r="C13">
        <v>2009</v>
      </c>
      <c r="D13" t="s">
        <v>10980</v>
      </c>
      <c r="E13" t="s">
        <v>10981</v>
      </c>
      <c r="F13" t="s">
        <v>160</v>
      </c>
      <c r="G13" t="s">
        <v>10982</v>
      </c>
      <c r="H13" t="s">
        <v>10983</v>
      </c>
      <c r="I13" t="s">
        <v>10984</v>
      </c>
      <c r="J13" t="s">
        <v>10985</v>
      </c>
      <c r="K13" t="s">
        <v>10986</v>
      </c>
      <c r="L13">
        <v>2009</v>
      </c>
      <c r="M13" t="s">
        <v>10987</v>
      </c>
      <c r="N13" t="s">
        <v>10988</v>
      </c>
      <c r="O13" t="s">
        <v>10989</v>
      </c>
      <c r="P13" t="s">
        <v>10981</v>
      </c>
      <c r="Q13" t="s">
        <v>10981</v>
      </c>
      <c r="R13" t="s">
        <v>10761</v>
      </c>
      <c r="S13" t="s">
        <v>10981</v>
      </c>
      <c r="T13" t="s">
        <v>10990</v>
      </c>
    </row>
    <row r="14" spans="1:20">
      <c r="A14" t="s">
        <v>10978</v>
      </c>
      <c r="B14" t="s">
        <v>10998</v>
      </c>
      <c r="C14">
        <v>2009</v>
      </c>
      <c r="D14" t="s">
        <v>10980</v>
      </c>
      <c r="E14" t="s">
        <v>10981</v>
      </c>
      <c r="F14" t="s">
        <v>164</v>
      </c>
      <c r="G14" t="s">
        <v>10982</v>
      </c>
      <c r="H14" t="s">
        <v>10983</v>
      </c>
      <c r="I14" t="s">
        <v>10984</v>
      </c>
      <c r="J14" t="s">
        <v>10985</v>
      </c>
      <c r="K14" t="s">
        <v>10986</v>
      </c>
      <c r="L14">
        <v>2009</v>
      </c>
      <c r="M14" t="s">
        <v>10987</v>
      </c>
      <c r="N14" t="s">
        <v>10988</v>
      </c>
      <c r="O14" t="s">
        <v>10989</v>
      </c>
      <c r="P14" t="s">
        <v>10981</v>
      </c>
      <c r="Q14" t="s">
        <v>10981</v>
      </c>
      <c r="R14" t="s">
        <v>10761</v>
      </c>
      <c r="S14" t="s">
        <v>10981</v>
      </c>
      <c r="T14" t="s">
        <v>10990</v>
      </c>
    </row>
    <row r="15" spans="1:20">
      <c r="A15" t="s">
        <v>10978</v>
      </c>
      <c r="B15" t="s">
        <v>179</v>
      </c>
      <c r="C15">
        <v>2009</v>
      </c>
      <c r="D15" t="s">
        <v>10980</v>
      </c>
      <c r="E15" t="s">
        <v>10981</v>
      </c>
      <c r="F15" t="s">
        <v>178</v>
      </c>
      <c r="G15" t="s">
        <v>10982</v>
      </c>
      <c r="H15" t="s">
        <v>10983</v>
      </c>
      <c r="I15" t="s">
        <v>10984</v>
      </c>
      <c r="J15" t="s">
        <v>10985</v>
      </c>
      <c r="K15" t="s">
        <v>10986</v>
      </c>
      <c r="L15">
        <v>2009</v>
      </c>
      <c r="M15" t="s">
        <v>10987</v>
      </c>
      <c r="N15" t="s">
        <v>10988</v>
      </c>
      <c r="O15" t="s">
        <v>10989</v>
      </c>
      <c r="P15" t="s">
        <v>10981</v>
      </c>
      <c r="Q15" t="s">
        <v>10981</v>
      </c>
      <c r="R15" t="s">
        <v>10761</v>
      </c>
      <c r="S15" t="s">
        <v>10981</v>
      </c>
      <c r="T15" t="s">
        <v>10990</v>
      </c>
    </row>
    <row r="16" spans="1:20">
      <c r="A16" t="s">
        <v>10978</v>
      </c>
      <c r="B16" t="s">
        <v>177</v>
      </c>
      <c r="C16">
        <v>2025</v>
      </c>
      <c r="D16" t="s">
        <v>10980</v>
      </c>
      <c r="E16" t="s">
        <v>10981</v>
      </c>
      <c r="F16" t="s">
        <v>176</v>
      </c>
      <c r="G16" t="s">
        <v>10982</v>
      </c>
      <c r="H16" t="s">
        <v>10983</v>
      </c>
      <c r="I16" t="s">
        <v>10984</v>
      </c>
      <c r="J16" t="s">
        <v>10985</v>
      </c>
      <c r="K16" t="s">
        <v>10986</v>
      </c>
      <c r="L16">
        <v>2025</v>
      </c>
      <c r="M16" t="s">
        <v>10987</v>
      </c>
      <c r="N16" t="s">
        <v>10988</v>
      </c>
      <c r="O16" t="s">
        <v>10989</v>
      </c>
      <c r="P16" t="s">
        <v>10981</v>
      </c>
      <c r="Q16" t="s">
        <v>10981</v>
      </c>
      <c r="R16" t="s">
        <v>10761</v>
      </c>
      <c r="S16" t="s">
        <v>10981</v>
      </c>
      <c r="T16" t="s">
        <v>10990</v>
      </c>
    </row>
    <row r="17" spans="1:20">
      <c r="A17" t="s">
        <v>10978</v>
      </c>
      <c r="B17" t="s">
        <v>10999</v>
      </c>
      <c r="C17">
        <v>2009</v>
      </c>
      <c r="D17" t="s">
        <v>10980</v>
      </c>
      <c r="E17" t="s">
        <v>10981</v>
      </c>
      <c r="F17" t="s">
        <v>180</v>
      </c>
      <c r="G17" t="s">
        <v>10982</v>
      </c>
      <c r="H17" t="s">
        <v>10983</v>
      </c>
      <c r="I17" t="s">
        <v>10984</v>
      </c>
      <c r="J17" t="s">
        <v>10985</v>
      </c>
      <c r="K17" t="s">
        <v>10986</v>
      </c>
      <c r="L17">
        <v>2009</v>
      </c>
      <c r="M17" t="s">
        <v>10987</v>
      </c>
      <c r="N17" t="s">
        <v>10988</v>
      </c>
      <c r="O17" t="s">
        <v>10989</v>
      </c>
      <c r="P17" t="s">
        <v>10981</v>
      </c>
      <c r="Q17" t="s">
        <v>10981</v>
      </c>
      <c r="R17" t="s">
        <v>10761</v>
      </c>
      <c r="S17" t="s">
        <v>10981</v>
      </c>
      <c r="T17" t="s">
        <v>10990</v>
      </c>
    </row>
    <row r="18" spans="1:20">
      <c r="A18" t="s">
        <v>10978</v>
      </c>
      <c r="B18" t="s">
        <v>163</v>
      </c>
      <c r="C18">
        <v>2009</v>
      </c>
      <c r="D18" t="s">
        <v>10980</v>
      </c>
      <c r="E18" t="s">
        <v>10981</v>
      </c>
      <c r="F18" t="s">
        <v>162</v>
      </c>
      <c r="G18" t="s">
        <v>10982</v>
      </c>
      <c r="H18" t="s">
        <v>10983</v>
      </c>
      <c r="I18" t="s">
        <v>10984</v>
      </c>
      <c r="J18" t="s">
        <v>10985</v>
      </c>
      <c r="K18" t="s">
        <v>10986</v>
      </c>
      <c r="L18">
        <v>2009</v>
      </c>
      <c r="M18" t="s">
        <v>10987</v>
      </c>
      <c r="N18" t="s">
        <v>10988</v>
      </c>
      <c r="O18" t="s">
        <v>10989</v>
      </c>
      <c r="P18" t="s">
        <v>10981</v>
      </c>
      <c r="Q18" t="s">
        <v>10981</v>
      </c>
      <c r="R18" t="s">
        <v>10761</v>
      </c>
      <c r="S18" t="s">
        <v>10981</v>
      </c>
      <c r="T18" t="s">
        <v>10990</v>
      </c>
    </row>
    <row r="19" spans="1:20">
      <c r="A19" t="s">
        <v>10978</v>
      </c>
      <c r="B19" t="s">
        <v>105</v>
      </c>
      <c r="C19">
        <v>2014</v>
      </c>
      <c r="D19" t="s">
        <v>10980</v>
      </c>
      <c r="E19" t="s">
        <v>10981</v>
      </c>
      <c r="F19" t="s">
        <v>104</v>
      </c>
      <c r="G19" t="s">
        <v>10982</v>
      </c>
      <c r="H19" t="s">
        <v>10983</v>
      </c>
      <c r="I19" t="s">
        <v>10984</v>
      </c>
      <c r="J19" t="s">
        <v>10985</v>
      </c>
      <c r="K19" t="s">
        <v>10986</v>
      </c>
      <c r="L19">
        <v>2014</v>
      </c>
      <c r="M19" t="s">
        <v>10987</v>
      </c>
      <c r="N19" t="s">
        <v>10988</v>
      </c>
      <c r="O19" t="s">
        <v>10989</v>
      </c>
      <c r="P19" t="s">
        <v>10981</v>
      </c>
      <c r="Q19" t="s">
        <v>10981</v>
      </c>
      <c r="R19" t="s">
        <v>10761</v>
      </c>
      <c r="S19" t="s">
        <v>10981</v>
      </c>
      <c r="T19" t="s">
        <v>10990</v>
      </c>
    </row>
  </sheetData>
  <autoFilter ref="A1:T19" xr:uid="{00000000-0009-0000-0000-00003C000000}"/>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E114"/>
  <sheetViews>
    <sheetView workbookViewId="0"/>
  </sheetViews>
  <sheetFormatPr defaultRowHeight="14.25"/>
  <sheetData>
    <row r="1" spans="1:2">
      <c r="A1" t="s">
        <v>10959</v>
      </c>
      <c r="B1" t="s">
        <v>11000</v>
      </c>
    </row>
    <row r="2" spans="1:2">
      <c r="A2" t="str">
        <f>About!B2</f>
        <v>MS</v>
      </c>
      <c r="B2" t="str">
        <f>INDEX(A66:C114, MATCH(A2, A66:A114, 0), 3)</f>
        <v>N</v>
      </c>
    </row>
    <row r="7" spans="1:2">
      <c r="A7" t="s">
        <v>11001</v>
      </c>
      <c r="B7" t="s">
        <v>11002</v>
      </c>
    </row>
    <row r="8" spans="1:2">
      <c r="A8" t="s">
        <v>11003</v>
      </c>
    </row>
    <row r="12" spans="1:2">
      <c r="A12" t="s">
        <v>11004</v>
      </c>
    </row>
    <row r="13" spans="1:2">
      <c r="A13" t="str">
        <f>'AEO 2026 Table 40'!A1</f>
        <v>Table 40.  Light-Duty Vehicle Miles per Gallon by Technology Type</v>
      </c>
    </row>
    <row r="14" spans="1:2">
      <c r="A14" t="str">
        <f>'AEO 2026 Table 40'!A2</f>
        <v>https://www.eia.gov/outlooks/aeo/data/browser/#/?id=50-AEO2026&amp;cases=electrnp&amp;sourcekey=0</v>
      </c>
    </row>
    <row r="15" spans="1:2">
      <c r="A15" t="str">
        <f>'AEO 2026 Table 40'!A3</f>
        <v>Thu Apr 23 2026 15:04:01 GMT-0700 (Pacific Daylight Time)</v>
      </c>
    </row>
    <row r="16" spans="1:2">
      <c r="A16" t="str">
        <f>'AEO 2026 Table 40'!A4</f>
        <v>Source: U.S. Energy Information Administration</v>
      </c>
    </row>
    <row r="17" spans="1:31">
      <c r="A17">
        <f>'AEO 2026 Table 40'!A5</f>
        <v>0</v>
      </c>
      <c r="B17" t="str">
        <f>'AEO 2026 Table 40'!B5</f>
        <v>full name</v>
      </c>
      <c r="C17" t="str">
        <f>'AEO 2026 Table 40'!C5</f>
        <v>api key</v>
      </c>
      <c r="D17" t="str">
        <f>'AEO 2026 Table 40'!D5</f>
        <v>units</v>
      </c>
      <c r="E17">
        <f>'AEO 2026 Table 40'!E5</f>
        <v>2025</v>
      </c>
      <c r="F17">
        <f>'AEO 2026 Table 40'!F5</f>
        <v>2026</v>
      </c>
      <c r="G17">
        <f>'AEO 2026 Table 40'!G5</f>
        <v>2027</v>
      </c>
      <c r="H17">
        <f>'AEO 2026 Table 40'!H5</f>
        <v>2028</v>
      </c>
      <c r="I17">
        <f>'AEO 2026 Table 40'!I5</f>
        <v>2029</v>
      </c>
      <c r="J17">
        <f>'AEO 2026 Table 40'!J5</f>
        <v>2030</v>
      </c>
      <c r="K17">
        <f>'AEO 2026 Table 40'!K5</f>
        <v>2031</v>
      </c>
      <c r="L17">
        <f>'AEO 2026 Table 40'!L5</f>
        <v>2032</v>
      </c>
      <c r="M17">
        <f>'AEO 2026 Table 40'!M5</f>
        <v>2033</v>
      </c>
      <c r="N17">
        <f>'AEO 2026 Table 40'!N5</f>
        <v>2034</v>
      </c>
      <c r="O17">
        <f>'AEO 2026 Table 40'!O5</f>
        <v>2035</v>
      </c>
      <c r="P17">
        <f>'AEO 2026 Table 40'!P5</f>
        <v>2036</v>
      </c>
      <c r="Q17">
        <f>'AEO 2026 Table 40'!Q5</f>
        <v>2037</v>
      </c>
      <c r="R17">
        <f>'AEO 2026 Table 40'!R5</f>
        <v>2038</v>
      </c>
      <c r="S17">
        <f>'AEO 2026 Table 40'!S5</f>
        <v>2039</v>
      </c>
      <c r="T17">
        <f>'AEO 2026 Table 40'!T5</f>
        <v>2040</v>
      </c>
      <c r="U17">
        <f>'AEO 2026 Table 40'!U5</f>
        <v>2041</v>
      </c>
      <c r="V17">
        <f>'AEO 2026 Table 40'!V5</f>
        <v>2042</v>
      </c>
      <c r="W17">
        <f>'AEO 2026 Table 40'!W5</f>
        <v>2043</v>
      </c>
      <c r="X17">
        <f>'AEO 2026 Table 40'!X5</f>
        <v>2044</v>
      </c>
      <c r="Y17">
        <f>'AEO 2026 Table 40'!Y5</f>
        <v>2045</v>
      </c>
      <c r="Z17">
        <f>'AEO 2026 Table 40'!Z5</f>
        <v>2046</v>
      </c>
      <c r="AA17">
        <f>'AEO 2026 Table 40'!AA5</f>
        <v>2047</v>
      </c>
      <c r="AB17">
        <f>'AEO 2026 Table 40'!AB5</f>
        <v>2048</v>
      </c>
      <c r="AC17">
        <f>'AEO 2026 Table 40'!AC5</f>
        <v>2049</v>
      </c>
      <c r="AD17">
        <f>'AEO 2026 Table 40'!AD5</f>
        <v>2050</v>
      </c>
      <c r="AE17" t="str">
        <f>'AEO 2026 Table 40'!AE5</f>
        <v>Growth (2025-2050)</v>
      </c>
    </row>
    <row r="18" spans="1:31">
      <c r="A18" t="str">
        <f>'AEO 2026 Table 40'!A6</f>
        <v>New Car Miles per Gallon</v>
      </c>
      <c r="B18">
        <f>'AEO 2026 Table 40'!B6</f>
        <v>0</v>
      </c>
      <c r="C18">
        <f>'AEO 2026 Table 40'!C6</f>
        <v>0</v>
      </c>
      <c r="D18">
        <f>'AEO 2026 Table 40'!D6</f>
        <v>0</v>
      </c>
      <c r="E18" t="str">
        <f>State_Pol_CARB_AEO2026_Table40!E6</f>
        <v/>
      </c>
      <c r="F18" t="str">
        <f>State_Pol_CARB_AEO2026_Table40!F6</f>
        <v/>
      </c>
      <c r="G18" t="str">
        <f>State_Pol_CARB_AEO2026_Table40!G6</f>
        <v/>
      </c>
      <c r="H18" t="str">
        <f>State_Pol_CARB_AEO2026_Table40!H6</f>
        <v/>
      </c>
      <c r="I18" t="str">
        <f>State_Pol_CARB_AEO2026_Table40!I6</f>
        <v/>
      </c>
      <c r="J18" t="str">
        <f>State_Pol_CARB_AEO2026_Table40!J6</f>
        <v/>
      </c>
      <c r="K18" t="str">
        <f>State_Pol_CARB_AEO2026_Table40!K6</f>
        <v/>
      </c>
      <c r="L18" t="str">
        <f>State_Pol_CARB_AEO2026_Table40!L6</f>
        <v/>
      </c>
      <c r="M18" t="str">
        <f>State_Pol_CARB_AEO2026_Table40!M6</f>
        <v/>
      </c>
      <c r="N18" t="str">
        <f>State_Pol_CARB_AEO2026_Table40!N6</f>
        <v/>
      </c>
      <c r="O18" t="str">
        <f>State_Pol_CARB_AEO2026_Table40!O6</f>
        <v/>
      </c>
      <c r="P18" t="str">
        <f>State_Pol_CARB_AEO2026_Table40!P6</f>
        <v/>
      </c>
      <c r="Q18" t="str">
        <f>State_Pol_CARB_AEO2026_Table40!Q6</f>
        <v/>
      </c>
      <c r="R18" t="str">
        <f>State_Pol_CARB_AEO2026_Table40!R6</f>
        <v/>
      </c>
      <c r="S18" t="str">
        <f>State_Pol_CARB_AEO2026_Table40!S6</f>
        <v/>
      </c>
      <c r="T18" t="str">
        <f>State_Pol_CARB_AEO2026_Table40!T6</f>
        <v/>
      </c>
      <c r="U18" t="str">
        <f>State_Pol_CARB_AEO2026_Table40!U6</f>
        <v/>
      </c>
      <c r="V18" t="str">
        <f>State_Pol_CARB_AEO2026_Table40!V6</f>
        <v/>
      </c>
      <c r="W18" t="str">
        <f>State_Pol_CARB_AEO2026_Table40!W6</f>
        <v/>
      </c>
      <c r="X18" t="str">
        <f>State_Pol_CARB_AEO2026_Table40!X6</f>
        <v/>
      </c>
      <c r="Y18" t="str">
        <f>State_Pol_CARB_AEO2026_Table40!Y6</f>
        <v/>
      </c>
      <c r="Z18" t="str">
        <f>State_Pol_CARB_AEO2026_Table40!Z6</f>
        <v/>
      </c>
      <c r="AA18" t="str">
        <f>State_Pol_CARB_AEO2026_Table40!AA6</f>
        <v/>
      </c>
      <c r="AB18" t="str">
        <f>State_Pol_CARB_AEO2026_Table40!AB6</f>
        <v/>
      </c>
      <c r="AC18" t="str">
        <f>State_Pol_CARB_AEO2026_Table40!AC6</f>
        <v/>
      </c>
      <c r="AD18" t="str">
        <f>State_Pol_CARB_AEO2026_Table40!AD6</f>
        <v/>
      </c>
    </row>
    <row r="19" spans="1:31">
      <c r="A19" t="str">
        <f>'AEO 2026 Table 40'!A7</f>
        <v>Conventional Cars</v>
      </c>
      <c r="B19">
        <f>'AEO 2026 Table 40'!B7</f>
        <v>0</v>
      </c>
      <c r="C19">
        <f>'AEO 2026 Table 40'!C7</f>
        <v>0</v>
      </c>
      <c r="D19">
        <f>'AEO 2026 Table 40'!D7</f>
        <v>0</v>
      </c>
      <c r="E19" t="str">
        <f>State_Pol_CARB_AEO2026_Table40!E7</f>
        <v/>
      </c>
      <c r="F19" t="str">
        <f>State_Pol_CARB_AEO2026_Table40!F7</f>
        <v/>
      </c>
      <c r="G19" t="str">
        <f>State_Pol_CARB_AEO2026_Table40!G7</f>
        <v/>
      </c>
      <c r="H19" t="str">
        <f>State_Pol_CARB_AEO2026_Table40!H7</f>
        <v/>
      </c>
      <c r="I19" t="str">
        <f>State_Pol_CARB_AEO2026_Table40!I7</f>
        <v/>
      </c>
      <c r="J19" t="str">
        <f>State_Pol_CARB_AEO2026_Table40!J7</f>
        <v/>
      </c>
      <c r="K19" t="str">
        <f>State_Pol_CARB_AEO2026_Table40!K7</f>
        <v/>
      </c>
      <c r="L19" t="str">
        <f>State_Pol_CARB_AEO2026_Table40!L7</f>
        <v/>
      </c>
      <c r="M19" t="str">
        <f>State_Pol_CARB_AEO2026_Table40!M7</f>
        <v/>
      </c>
      <c r="N19" t="str">
        <f>State_Pol_CARB_AEO2026_Table40!N7</f>
        <v/>
      </c>
      <c r="O19" t="str">
        <f>State_Pol_CARB_AEO2026_Table40!O7</f>
        <v/>
      </c>
      <c r="P19" t="str">
        <f>State_Pol_CARB_AEO2026_Table40!P7</f>
        <v/>
      </c>
      <c r="Q19" t="str">
        <f>State_Pol_CARB_AEO2026_Table40!Q7</f>
        <v/>
      </c>
      <c r="R19" t="str">
        <f>State_Pol_CARB_AEO2026_Table40!R7</f>
        <v/>
      </c>
      <c r="S19" t="str">
        <f>State_Pol_CARB_AEO2026_Table40!S7</f>
        <v/>
      </c>
      <c r="T19" t="str">
        <f>State_Pol_CARB_AEO2026_Table40!T7</f>
        <v/>
      </c>
      <c r="U19" t="str">
        <f>State_Pol_CARB_AEO2026_Table40!U7</f>
        <v/>
      </c>
      <c r="V19" t="str">
        <f>State_Pol_CARB_AEO2026_Table40!V7</f>
        <v/>
      </c>
      <c r="W19" t="str">
        <f>State_Pol_CARB_AEO2026_Table40!W7</f>
        <v/>
      </c>
      <c r="X19" t="str">
        <f>State_Pol_CARB_AEO2026_Table40!X7</f>
        <v/>
      </c>
      <c r="Y19" t="str">
        <f>State_Pol_CARB_AEO2026_Table40!Y7</f>
        <v/>
      </c>
      <c r="Z19" t="str">
        <f>State_Pol_CARB_AEO2026_Table40!Z7</f>
        <v/>
      </c>
      <c r="AA19" t="str">
        <f>State_Pol_CARB_AEO2026_Table40!AA7</f>
        <v/>
      </c>
      <c r="AB19" t="str">
        <f>State_Pol_CARB_AEO2026_Table40!AB7</f>
        <v/>
      </c>
      <c r="AC19" t="str">
        <f>State_Pol_CARB_AEO2026_Table40!AC7</f>
        <v/>
      </c>
      <c r="AD19" t="str">
        <f>State_Pol_CARB_AEO2026_Table40!AD7</f>
        <v/>
      </c>
    </row>
    <row r="20" spans="1:31">
      <c r="A20" t="str">
        <f>'AEO 2026 Table 40'!A8</f>
        <v>Gasoline ICE Vehicles</v>
      </c>
      <c r="B20" t="str">
        <f>'AEO 2026 Table 40'!B8</f>
        <v>Light-Duty Fuel Economy: Conventional Cars: Gasoline: Alternative Electricity and Transportation</v>
      </c>
      <c r="C20" t="str">
        <f>'AEO 2026 Table 40'!C8</f>
        <v>AEO.2026.ELECTRNP.EFI_LDV_TRN_NLC_GSL_NA_NA_MPGGASEQ.A</v>
      </c>
      <c r="D20" t="str">
        <f>'AEO 2026 Table 40'!D8</f>
        <v>mpg gas equiv</v>
      </c>
      <c r="E20">
        <f>State_Pol_CARB_AEO2026_Table40!E8</f>
        <v>58.737607402511564</v>
      </c>
      <c r="F20">
        <f>State_Pol_CARB_AEO2026_Table40!F8</f>
        <v>58.737607402511564</v>
      </c>
      <c r="G20">
        <f>State_Pol_CARB_AEO2026_Table40!G8</f>
        <v>58.737607402511564</v>
      </c>
      <c r="H20">
        <f>State_Pol_CARB_AEO2026_Table40!H8</f>
        <v>58.737607402511564</v>
      </c>
      <c r="I20">
        <f>State_Pol_CARB_AEO2026_Table40!I8</f>
        <v>58.737607402511564</v>
      </c>
      <c r="J20">
        <f>State_Pol_CARB_AEO2026_Table40!J8</f>
        <v>58.737607402511564</v>
      </c>
      <c r="K20">
        <f>State_Pol_CARB_AEO2026_Table40!K8</f>
        <v>58.737607402511564</v>
      </c>
      <c r="L20">
        <f>State_Pol_CARB_AEO2026_Table40!L8</f>
        <v>58.737607402511564</v>
      </c>
      <c r="M20">
        <f>State_Pol_CARB_AEO2026_Table40!M8</f>
        <v>58.737607402511564</v>
      </c>
      <c r="N20">
        <f>State_Pol_CARB_AEO2026_Table40!N8</f>
        <v>58.737607402511564</v>
      </c>
      <c r="O20">
        <f>State_Pol_CARB_AEO2026_Table40!O8</f>
        <v>58.737607402511564</v>
      </c>
      <c r="P20">
        <f>State_Pol_CARB_AEO2026_Table40!P8</f>
        <v>58.737607402511564</v>
      </c>
      <c r="Q20">
        <f>State_Pol_CARB_AEO2026_Table40!Q8</f>
        <v>58.737607402511564</v>
      </c>
      <c r="R20">
        <f>State_Pol_CARB_AEO2026_Table40!R8</f>
        <v>58.737607402511564</v>
      </c>
      <c r="S20">
        <f>State_Pol_CARB_AEO2026_Table40!S8</f>
        <v>58.737607402511564</v>
      </c>
      <c r="T20">
        <f>State_Pol_CARB_AEO2026_Table40!T8</f>
        <v>58.737607402511564</v>
      </c>
      <c r="U20">
        <f>State_Pol_CARB_AEO2026_Table40!U8</f>
        <v>58.737607402511564</v>
      </c>
      <c r="V20">
        <f>State_Pol_CARB_AEO2026_Table40!V8</f>
        <v>58.737607402511564</v>
      </c>
      <c r="W20">
        <f>State_Pol_CARB_AEO2026_Table40!W8</f>
        <v>58.737607402511564</v>
      </c>
      <c r="X20">
        <f>State_Pol_CARB_AEO2026_Table40!X8</f>
        <v>58.737607402511564</v>
      </c>
      <c r="Y20">
        <f>State_Pol_CARB_AEO2026_Table40!Y8</f>
        <v>58.737607402511564</v>
      </c>
      <c r="Z20">
        <f>State_Pol_CARB_AEO2026_Table40!Z8</f>
        <v>58.737607402511564</v>
      </c>
      <c r="AA20">
        <f>State_Pol_CARB_AEO2026_Table40!AA8</f>
        <v>58.737607402511564</v>
      </c>
      <c r="AB20">
        <f>State_Pol_CARB_AEO2026_Table40!AB8</f>
        <v>58.737607402511564</v>
      </c>
      <c r="AC20">
        <f>State_Pol_CARB_AEO2026_Table40!AC8</f>
        <v>58.737607402511564</v>
      </c>
      <c r="AD20">
        <f>State_Pol_CARB_AEO2026_Table40!AD8</f>
        <v>58.737607402511564</v>
      </c>
    </row>
    <row r="21" spans="1:31">
      <c r="A21" t="str">
        <f>'AEO 2026 Table 40'!A9</f>
        <v>TDI Diesel ICE</v>
      </c>
      <c r="B21" t="str">
        <f>'AEO 2026 Table 40'!B9</f>
        <v>Light-Duty Fuel Economy: Conventional Cars: TDI Diesel: Alternative Electricity and Transportation</v>
      </c>
      <c r="C21" t="str">
        <f>'AEO 2026 Table 40'!C9</f>
        <v>AEO.2026.ELECTRNP.EFI_LDV_TRN_NLC_TDS_NA_NA_MPGGASEQ.A</v>
      </c>
      <c r="D21" t="str">
        <f>'AEO 2026 Table 40'!D9</f>
        <v>mpg gas equiv</v>
      </c>
      <c r="E21">
        <f>State_Pol_CARB_AEO2026_Table40!E9</f>
        <v>58.737607402511564</v>
      </c>
      <c r="F21">
        <f>State_Pol_CARB_AEO2026_Table40!F9</f>
        <v>58.737607402511564</v>
      </c>
      <c r="G21">
        <f>State_Pol_CARB_AEO2026_Table40!G9</f>
        <v>58.737607402511564</v>
      </c>
      <c r="H21">
        <f>State_Pol_CARB_AEO2026_Table40!H9</f>
        <v>58.737607402511564</v>
      </c>
      <c r="I21">
        <f>State_Pol_CARB_AEO2026_Table40!I9</f>
        <v>58.737607402511564</v>
      </c>
      <c r="J21">
        <f>State_Pol_CARB_AEO2026_Table40!J9</f>
        <v>58.737607402511564</v>
      </c>
      <c r="K21">
        <f>State_Pol_CARB_AEO2026_Table40!K9</f>
        <v>58.737607402511564</v>
      </c>
      <c r="L21">
        <f>State_Pol_CARB_AEO2026_Table40!L9</f>
        <v>58.737607402511564</v>
      </c>
      <c r="M21">
        <f>State_Pol_CARB_AEO2026_Table40!M9</f>
        <v>58.737607402511564</v>
      </c>
      <c r="N21">
        <f>State_Pol_CARB_AEO2026_Table40!N9</f>
        <v>58.737607402511564</v>
      </c>
      <c r="O21">
        <f>State_Pol_CARB_AEO2026_Table40!O9</f>
        <v>58.737607402511564</v>
      </c>
      <c r="P21">
        <f>State_Pol_CARB_AEO2026_Table40!P9</f>
        <v>58.737607402511564</v>
      </c>
      <c r="Q21">
        <f>State_Pol_CARB_AEO2026_Table40!Q9</f>
        <v>58.737607402511564</v>
      </c>
      <c r="R21">
        <f>State_Pol_CARB_AEO2026_Table40!R9</f>
        <v>58.737607402511564</v>
      </c>
      <c r="S21">
        <f>State_Pol_CARB_AEO2026_Table40!S9</f>
        <v>58.737607402511564</v>
      </c>
      <c r="T21">
        <f>State_Pol_CARB_AEO2026_Table40!T9</f>
        <v>58.737607402511564</v>
      </c>
      <c r="U21">
        <f>State_Pol_CARB_AEO2026_Table40!U9</f>
        <v>58.737607402511564</v>
      </c>
      <c r="V21">
        <f>State_Pol_CARB_AEO2026_Table40!V9</f>
        <v>58.737607402511564</v>
      </c>
      <c r="W21">
        <f>State_Pol_CARB_AEO2026_Table40!W9</f>
        <v>58.737607402511564</v>
      </c>
      <c r="X21">
        <f>State_Pol_CARB_AEO2026_Table40!X9</f>
        <v>58.737607402511564</v>
      </c>
      <c r="Y21">
        <f>State_Pol_CARB_AEO2026_Table40!Y9</f>
        <v>58.737607402511564</v>
      </c>
      <c r="Z21">
        <f>State_Pol_CARB_AEO2026_Table40!Z9</f>
        <v>58.737607402511564</v>
      </c>
      <c r="AA21">
        <f>State_Pol_CARB_AEO2026_Table40!AA9</f>
        <v>58.737607402511564</v>
      </c>
      <c r="AB21">
        <f>State_Pol_CARB_AEO2026_Table40!AB9</f>
        <v>58.737607402511564</v>
      </c>
      <c r="AC21">
        <f>State_Pol_CARB_AEO2026_Table40!AC9</f>
        <v>58.737607402511564</v>
      </c>
      <c r="AD21">
        <f>State_Pol_CARB_AEO2026_Table40!AD9</f>
        <v>58.737607402511564</v>
      </c>
    </row>
    <row r="22" spans="1:31">
      <c r="A22" t="str">
        <f>'AEO 2026 Table 40'!A10</f>
        <v>Alternative-Fuel Cars</v>
      </c>
      <c r="B22">
        <f>'AEO 2026 Table 40'!B10</f>
        <v>0</v>
      </c>
      <c r="C22">
        <f>'AEO 2026 Table 40'!C10</f>
        <v>0</v>
      </c>
      <c r="D22">
        <f>'AEO 2026 Table 40'!D10</f>
        <v>0</v>
      </c>
      <c r="E22" t="str">
        <f>State_Pol_CARB_AEO2026_Table40!E10</f>
        <v/>
      </c>
      <c r="F22" t="str">
        <f>State_Pol_CARB_AEO2026_Table40!F10</f>
        <v/>
      </c>
      <c r="G22" t="str">
        <f>State_Pol_CARB_AEO2026_Table40!G10</f>
        <v/>
      </c>
      <c r="H22" t="str">
        <f>State_Pol_CARB_AEO2026_Table40!H10</f>
        <v/>
      </c>
      <c r="I22" t="str">
        <f>State_Pol_CARB_AEO2026_Table40!I10</f>
        <v/>
      </c>
      <c r="J22" t="str">
        <f>State_Pol_CARB_AEO2026_Table40!J10</f>
        <v/>
      </c>
      <c r="K22" t="str">
        <f>State_Pol_CARB_AEO2026_Table40!K10</f>
        <v/>
      </c>
      <c r="L22" t="str">
        <f>State_Pol_CARB_AEO2026_Table40!L10</f>
        <v/>
      </c>
      <c r="M22" t="str">
        <f>State_Pol_CARB_AEO2026_Table40!M10</f>
        <v/>
      </c>
      <c r="N22" t="str">
        <f>State_Pol_CARB_AEO2026_Table40!N10</f>
        <v/>
      </c>
      <c r="O22" t="str">
        <f>State_Pol_CARB_AEO2026_Table40!O10</f>
        <v/>
      </c>
      <c r="P22" t="str">
        <f>State_Pol_CARB_AEO2026_Table40!P10</f>
        <v/>
      </c>
      <c r="Q22" t="str">
        <f>State_Pol_CARB_AEO2026_Table40!Q10</f>
        <v/>
      </c>
      <c r="R22" t="str">
        <f>State_Pol_CARB_AEO2026_Table40!R10</f>
        <v/>
      </c>
      <c r="S22" t="str">
        <f>State_Pol_CARB_AEO2026_Table40!S10</f>
        <v/>
      </c>
      <c r="T22" t="str">
        <f>State_Pol_CARB_AEO2026_Table40!T10</f>
        <v/>
      </c>
      <c r="U22" t="str">
        <f>State_Pol_CARB_AEO2026_Table40!U10</f>
        <v/>
      </c>
      <c r="V22" t="str">
        <f>State_Pol_CARB_AEO2026_Table40!V10</f>
        <v/>
      </c>
      <c r="W22" t="str">
        <f>State_Pol_CARB_AEO2026_Table40!W10</f>
        <v/>
      </c>
      <c r="X22" t="str">
        <f>State_Pol_CARB_AEO2026_Table40!X10</f>
        <v/>
      </c>
      <c r="Y22" t="str">
        <f>State_Pol_CARB_AEO2026_Table40!Y10</f>
        <v/>
      </c>
      <c r="Z22" t="str">
        <f>State_Pol_CARB_AEO2026_Table40!Z10</f>
        <v/>
      </c>
      <c r="AA22" t="str">
        <f>State_Pol_CARB_AEO2026_Table40!AA10</f>
        <v/>
      </c>
      <c r="AB22" t="str">
        <f>State_Pol_CARB_AEO2026_Table40!AB10</f>
        <v/>
      </c>
      <c r="AC22" t="str">
        <f>State_Pol_CARB_AEO2026_Table40!AC10</f>
        <v/>
      </c>
      <c r="AD22" t="str">
        <f>State_Pol_CARB_AEO2026_Table40!AD10</f>
        <v/>
      </c>
    </row>
    <row r="23" spans="1:31">
      <c r="A23" t="str">
        <f>'AEO 2026 Table 40'!A11</f>
        <v>Ethanol-Flex Fuel ICE</v>
      </c>
      <c r="B23" t="str">
        <f>'AEO 2026 Table 40'!B11</f>
        <v>Light-Duty Fuel Economy: Alternative-Fuel Cars: Ethanol-Flex Fuel ICE: Alternative Electricity and Transportation</v>
      </c>
      <c r="C23" t="str">
        <f>'AEO 2026 Table 40'!C11</f>
        <v>AEO.2026.ELECTRNP.EFI_LDV_TRN_NLC_EFFI_NA_NA_MPGGASEQ.A</v>
      </c>
      <c r="D23" t="str">
        <f>'AEO 2026 Table 40'!D11</f>
        <v>mpg gas equiv</v>
      </c>
      <c r="E23">
        <f>State_Pol_CARB_AEO2026_Table40!E11</f>
        <v>58.737607402511564</v>
      </c>
      <c r="F23">
        <f>State_Pol_CARB_AEO2026_Table40!F11</f>
        <v>58.737607402511564</v>
      </c>
      <c r="G23">
        <f>State_Pol_CARB_AEO2026_Table40!G11</f>
        <v>58.737607402511564</v>
      </c>
      <c r="H23">
        <f>State_Pol_CARB_AEO2026_Table40!H11</f>
        <v>58.737607402511564</v>
      </c>
      <c r="I23">
        <f>State_Pol_CARB_AEO2026_Table40!I11</f>
        <v>58.737607402511564</v>
      </c>
      <c r="J23">
        <f>State_Pol_CARB_AEO2026_Table40!J11</f>
        <v>58.737607402511564</v>
      </c>
      <c r="K23">
        <f>State_Pol_CARB_AEO2026_Table40!K11</f>
        <v>58.737607402511564</v>
      </c>
      <c r="L23">
        <f>State_Pol_CARB_AEO2026_Table40!L11</f>
        <v>58.737607402511564</v>
      </c>
      <c r="M23">
        <f>State_Pol_CARB_AEO2026_Table40!M11</f>
        <v>58.737607402511564</v>
      </c>
      <c r="N23">
        <f>State_Pol_CARB_AEO2026_Table40!N11</f>
        <v>58.737607402511564</v>
      </c>
      <c r="O23">
        <f>State_Pol_CARB_AEO2026_Table40!O11</f>
        <v>58.737607402511564</v>
      </c>
      <c r="P23">
        <f>State_Pol_CARB_AEO2026_Table40!P11</f>
        <v>58.737607402511564</v>
      </c>
      <c r="Q23">
        <f>State_Pol_CARB_AEO2026_Table40!Q11</f>
        <v>58.737607402511564</v>
      </c>
      <c r="R23">
        <f>State_Pol_CARB_AEO2026_Table40!R11</f>
        <v>58.737607402511564</v>
      </c>
      <c r="S23">
        <f>State_Pol_CARB_AEO2026_Table40!S11</f>
        <v>58.737607402511564</v>
      </c>
      <c r="T23">
        <f>State_Pol_CARB_AEO2026_Table40!T11</f>
        <v>58.737607402511564</v>
      </c>
      <c r="U23">
        <f>State_Pol_CARB_AEO2026_Table40!U11</f>
        <v>58.737607402511564</v>
      </c>
      <c r="V23">
        <f>State_Pol_CARB_AEO2026_Table40!V11</f>
        <v>58.737607402511564</v>
      </c>
      <c r="W23">
        <f>State_Pol_CARB_AEO2026_Table40!W11</f>
        <v>58.737607402511564</v>
      </c>
      <c r="X23">
        <f>State_Pol_CARB_AEO2026_Table40!X11</f>
        <v>58.737607402511564</v>
      </c>
      <c r="Y23">
        <f>State_Pol_CARB_AEO2026_Table40!Y11</f>
        <v>58.737607402511564</v>
      </c>
      <c r="Z23">
        <f>State_Pol_CARB_AEO2026_Table40!Z11</f>
        <v>58.737607402511564</v>
      </c>
      <c r="AA23">
        <f>State_Pol_CARB_AEO2026_Table40!AA11</f>
        <v>58.737607402511564</v>
      </c>
      <c r="AB23">
        <f>State_Pol_CARB_AEO2026_Table40!AB11</f>
        <v>58.737607402511564</v>
      </c>
      <c r="AC23">
        <f>State_Pol_CARB_AEO2026_Table40!AC11</f>
        <v>58.737607402511564</v>
      </c>
      <c r="AD23">
        <f>State_Pol_CARB_AEO2026_Table40!AD11</f>
        <v>58.737607402511564</v>
      </c>
    </row>
    <row r="24" spans="1:31">
      <c r="A24" t="str">
        <f>'AEO 2026 Table 40'!A12</f>
        <v>100-Mile Electric Vehicle</v>
      </c>
      <c r="B24" t="str">
        <f>'AEO 2026 Table 40'!B12</f>
        <v>Light-Duty Fuel Economy: Alternative-Fuel Cars: 100-Mile Electric Vehicle: Alternative Electricity and Transportation</v>
      </c>
      <c r="C24" t="str">
        <f>'AEO 2026 Table 40'!C12</f>
        <v>AEO.2026.ELECTRNP.EFI_LDV_TRN_NLC_100MIEV_NA_NA_MPGGASEQ.A</v>
      </c>
      <c r="D24" t="str">
        <f>'AEO 2026 Table 40'!D12</f>
        <v>mpg gas equiv</v>
      </c>
      <c r="E24" t="str">
        <f>State_Pol_CARB_AEO2026_Table40!E12</f>
        <v/>
      </c>
      <c r="F24" t="str">
        <f>State_Pol_CARB_AEO2026_Table40!F12</f>
        <v/>
      </c>
      <c r="G24" t="str">
        <f>State_Pol_CARB_AEO2026_Table40!G12</f>
        <v/>
      </c>
      <c r="H24" t="str">
        <f>State_Pol_CARB_AEO2026_Table40!H12</f>
        <v/>
      </c>
      <c r="I24" t="str">
        <f>State_Pol_CARB_AEO2026_Table40!I12</f>
        <v/>
      </c>
      <c r="J24" t="str">
        <f>State_Pol_CARB_AEO2026_Table40!J12</f>
        <v/>
      </c>
      <c r="K24" t="str">
        <f>State_Pol_CARB_AEO2026_Table40!K12</f>
        <v/>
      </c>
      <c r="L24" t="str">
        <f>State_Pol_CARB_AEO2026_Table40!L12</f>
        <v/>
      </c>
      <c r="M24" t="str">
        <f>State_Pol_CARB_AEO2026_Table40!M12</f>
        <v/>
      </c>
      <c r="N24" t="str">
        <f>State_Pol_CARB_AEO2026_Table40!N12</f>
        <v/>
      </c>
      <c r="O24" t="str">
        <f>State_Pol_CARB_AEO2026_Table40!O12</f>
        <v/>
      </c>
      <c r="P24" t="str">
        <f>State_Pol_CARB_AEO2026_Table40!P12</f>
        <v/>
      </c>
      <c r="Q24" t="str">
        <f>State_Pol_CARB_AEO2026_Table40!Q12</f>
        <v/>
      </c>
      <c r="R24" t="str">
        <f>State_Pol_CARB_AEO2026_Table40!R12</f>
        <v/>
      </c>
      <c r="S24" t="str">
        <f>State_Pol_CARB_AEO2026_Table40!S12</f>
        <v/>
      </c>
      <c r="T24" t="str">
        <f>State_Pol_CARB_AEO2026_Table40!T12</f>
        <v/>
      </c>
      <c r="U24" t="str">
        <f>State_Pol_CARB_AEO2026_Table40!U12</f>
        <v/>
      </c>
      <c r="V24" t="str">
        <f>State_Pol_CARB_AEO2026_Table40!V12</f>
        <v/>
      </c>
      <c r="W24" t="str">
        <f>State_Pol_CARB_AEO2026_Table40!W12</f>
        <v/>
      </c>
      <c r="X24" t="str">
        <f>State_Pol_CARB_AEO2026_Table40!X12</f>
        <v/>
      </c>
      <c r="Y24" t="str">
        <f>State_Pol_CARB_AEO2026_Table40!Y12</f>
        <v/>
      </c>
      <c r="Z24" t="str">
        <f>State_Pol_CARB_AEO2026_Table40!Z12</f>
        <v/>
      </c>
      <c r="AA24" t="str">
        <f>State_Pol_CARB_AEO2026_Table40!AA12</f>
        <v/>
      </c>
      <c r="AB24" t="str">
        <f>State_Pol_CARB_AEO2026_Table40!AB12</f>
        <v/>
      </c>
      <c r="AC24" t="str">
        <f>State_Pol_CARB_AEO2026_Table40!AC12</f>
        <v/>
      </c>
      <c r="AD24" t="str">
        <f>State_Pol_CARB_AEO2026_Table40!AD12</f>
        <v/>
      </c>
    </row>
    <row r="25" spans="1:31">
      <c r="A25" t="str">
        <f>'AEO 2026 Table 40'!A13</f>
        <v>200-Mile Electric Vehicle</v>
      </c>
      <c r="B25" t="str">
        <f>'AEO 2026 Table 40'!B13</f>
        <v>Light-Duty Fuel Economy: Alternative-Fuel Cars: 200-Mile Electric Vehicle: Alternative Electricity and Transportation</v>
      </c>
      <c r="C25" t="str">
        <f>'AEO 2026 Table 40'!C13</f>
        <v>AEO.2026.ELECTRNP.EFI_LDV_TRN_NLC_200MIEV_NA_NA_MPGGASEQ.A</v>
      </c>
      <c r="D25" t="str">
        <f>'AEO 2026 Table 40'!D13</f>
        <v>mpg gas equiv</v>
      </c>
      <c r="E25" t="str">
        <f>State_Pol_CARB_AEO2026_Table40!E13</f>
        <v/>
      </c>
      <c r="F25" t="str">
        <f>State_Pol_CARB_AEO2026_Table40!F13</f>
        <v/>
      </c>
      <c r="G25" t="str">
        <f>State_Pol_CARB_AEO2026_Table40!G13</f>
        <v/>
      </c>
      <c r="H25" t="str">
        <f>State_Pol_CARB_AEO2026_Table40!H13</f>
        <v/>
      </c>
      <c r="I25" t="str">
        <f>State_Pol_CARB_AEO2026_Table40!I13</f>
        <v/>
      </c>
      <c r="J25" t="str">
        <f>State_Pol_CARB_AEO2026_Table40!J13</f>
        <v/>
      </c>
      <c r="K25" t="str">
        <f>State_Pol_CARB_AEO2026_Table40!K13</f>
        <v/>
      </c>
      <c r="L25" t="str">
        <f>State_Pol_CARB_AEO2026_Table40!L13</f>
        <v/>
      </c>
      <c r="M25" t="str">
        <f>State_Pol_CARB_AEO2026_Table40!M13</f>
        <v/>
      </c>
      <c r="N25" t="str">
        <f>State_Pol_CARB_AEO2026_Table40!N13</f>
        <v/>
      </c>
      <c r="O25" t="str">
        <f>State_Pol_CARB_AEO2026_Table40!O13</f>
        <v/>
      </c>
      <c r="P25" t="str">
        <f>State_Pol_CARB_AEO2026_Table40!P13</f>
        <v/>
      </c>
      <c r="Q25" t="str">
        <f>State_Pol_CARB_AEO2026_Table40!Q13</f>
        <v/>
      </c>
      <c r="R25" t="str">
        <f>State_Pol_CARB_AEO2026_Table40!R13</f>
        <v/>
      </c>
      <c r="S25" t="str">
        <f>State_Pol_CARB_AEO2026_Table40!S13</f>
        <v/>
      </c>
      <c r="T25" t="str">
        <f>State_Pol_CARB_AEO2026_Table40!T13</f>
        <v/>
      </c>
      <c r="U25" t="str">
        <f>State_Pol_CARB_AEO2026_Table40!U13</f>
        <v/>
      </c>
      <c r="V25" t="str">
        <f>State_Pol_CARB_AEO2026_Table40!V13</f>
        <v/>
      </c>
      <c r="W25" t="str">
        <f>State_Pol_CARB_AEO2026_Table40!W13</f>
        <v/>
      </c>
      <c r="X25" t="str">
        <f>State_Pol_CARB_AEO2026_Table40!X13</f>
        <v/>
      </c>
      <c r="Y25" t="str">
        <f>State_Pol_CARB_AEO2026_Table40!Y13</f>
        <v/>
      </c>
      <c r="Z25" t="str">
        <f>State_Pol_CARB_AEO2026_Table40!Z13</f>
        <v/>
      </c>
      <c r="AA25" t="str">
        <f>State_Pol_CARB_AEO2026_Table40!AA13</f>
        <v/>
      </c>
      <c r="AB25" t="str">
        <f>State_Pol_CARB_AEO2026_Table40!AB13</f>
        <v/>
      </c>
      <c r="AC25" t="str">
        <f>State_Pol_CARB_AEO2026_Table40!AC13</f>
        <v/>
      </c>
      <c r="AD25" t="str">
        <f>State_Pol_CARB_AEO2026_Table40!AD13</f>
        <v/>
      </c>
    </row>
    <row r="26" spans="1:31">
      <c r="A26" t="str">
        <f>'AEO 2026 Table 40'!A14</f>
        <v>300-Mile Electric Vehicle</v>
      </c>
      <c r="B26" t="str">
        <f>'AEO 2026 Table 40'!B14</f>
        <v>Light-Duty Fuel Economy: Alternative-Fuel Cars: 300-Mile Electric Vehicle: Alternative Electricity and Transportation</v>
      </c>
      <c r="C26" t="str">
        <f>'AEO 2026 Table 40'!C14</f>
        <v>AEO.2026.ELECTRNP.EFI_LDV_TRN_NLC_300MIEV_NA_NA_MPGGASEQ.A</v>
      </c>
      <c r="D26" t="str">
        <f>'AEO 2026 Table 40'!D14</f>
        <v>mpg gas equiv</v>
      </c>
      <c r="E26" t="str">
        <f>State_Pol_CARB_AEO2026_Table40!E14</f>
        <v/>
      </c>
      <c r="F26" t="str">
        <f>State_Pol_CARB_AEO2026_Table40!F14</f>
        <v/>
      </c>
      <c r="G26" t="str">
        <f>State_Pol_CARB_AEO2026_Table40!G14</f>
        <v/>
      </c>
      <c r="H26" t="str">
        <f>State_Pol_CARB_AEO2026_Table40!H14</f>
        <v/>
      </c>
      <c r="I26" t="str">
        <f>State_Pol_CARB_AEO2026_Table40!I14</f>
        <v/>
      </c>
      <c r="J26" t="str">
        <f>State_Pol_CARB_AEO2026_Table40!J14</f>
        <v/>
      </c>
      <c r="K26" t="str">
        <f>State_Pol_CARB_AEO2026_Table40!K14</f>
        <v/>
      </c>
      <c r="L26" t="str">
        <f>State_Pol_CARB_AEO2026_Table40!L14</f>
        <v/>
      </c>
      <c r="M26" t="str">
        <f>State_Pol_CARB_AEO2026_Table40!M14</f>
        <v/>
      </c>
      <c r="N26" t="str">
        <f>State_Pol_CARB_AEO2026_Table40!N14</f>
        <v/>
      </c>
      <c r="O26" t="str">
        <f>State_Pol_CARB_AEO2026_Table40!O14</f>
        <v/>
      </c>
      <c r="P26" t="str">
        <f>State_Pol_CARB_AEO2026_Table40!P14</f>
        <v/>
      </c>
      <c r="Q26" t="str">
        <f>State_Pol_CARB_AEO2026_Table40!Q14</f>
        <v/>
      </c>
      <c r="R26" t="str">
        <f>State_Pol_CARB_AEO2026_Table40!R14</f>
        <v/>
      </c>
      <c r="S26" t="str">
        <f>State_Pol_CARB_AEO2026_Table40!S14</f>
        <v/>
      </c>
      <c r="T26" t="str">
        <f>State_Pol_CARB_AEO2026_Table40!T14</f>
        <v/>
      </c>
      <c r="U26" t="str">
        <f>State_Pol_CARB_AEO2026_Table40!U14</f>
        <v/>
      </c>
      <c r="V26" t="str">
        <f>State_Pol_CARB_AEO2026_Table40!V14</f>
        <v/>
      </c>
      <c r="W26" t="str">
        <f>State_Pol_CARB_AEO2026_Table40!W14</f>
        <v/>
      </c>
      <c r="X26" t="str">
        <f>State_Pol_CARB_AEO2026_Table40!X14</f>
        <v/>
      </c>
      <c r="Y26" t="str">
        <f>State_Pol_CARB_AEO2026_Table40!Y14</f>
        <v/>
      </c>
      <c r="Z26" t="str">
        <f>State_Pol_CARB_AEO2026_Table40!Z14</f>
        <v/>
      </c>
      <c r="AA26" t="str">
        <f>State_Pol_CARB_AEO2026_Table40!AA14</f>
        <v/>
      </c>
      <c r="AB26" t="str">
        <f>State_Pol_CARB_AEO2026_Table40!AB14</f>
        <v/>
      </c>
      <c r="AC26" t="str">
        <f>State_Pol_CARB_AEO2026_Table40!AC14</f>
        <v/>
      </c>
      <c r="AD26" t="str">
        <f>State_Pol_CARB_AEO2026_Table40!AD14</f>
        <v/>
      </c>
    </row>
    <row r="27" spans="1:31">
      <c r="A27" t="str">
        <f>'AEO 2026 Table 40'!A15</f>
        <v>Plug-in 20 Gasoline Hybrid</v>
      </c>
      <c r="B27" t="str">
        <f>'AEO 2026 Table 40'!B15</f>
        <v>Light-Duty Fuel Economy: Alternative-Fuel Cars: Plug-in 20 Gasoline Hybrid: Alternative Electricity and Transportation</v>
      </c>
      <c r="C27" t="str">
        <f>'AEO 2026 Table 40'!C15</f>
        <v>AEO.2026.ELECTRNP.EFI_LDV_TRN_NLC_PI20GH_NA_NA_MPGGASEQ.A</v>
      </c>
      <c r="D27" t="str">
        <f>'AEO 2026 Table 40'!D15</f>
        <v>mpg gas equiv</v>
      </c>
      <c r="E27">
        <f>State_Pol_CARB_AEO2026_Table40!E15</f>
        <v>58.737607402511564</v>
      </c>
      <c r="F27">
        <f>State_Pol_CARB_AEO2026_Table40!F15</f>
        <v>58.737607402511564</v>
      </c>
      <c r="G27">
        <f>State_Pol_CARB_AEO2026_Table40!G15</f>
        <v>58.737607402511564</v>
      </c>
      <c r="H27">
        <f>State_Pol_CARB_AEO2026_Table40!H15</f>
        <v>58.737607402511564</v>
      </c>
      <c r="I27">
        <f>State_Pol_CARB_AEO2026_Table40!I15</f>
        <v>58.737607402511564</v>
      </c>
      <c r="J27">
        <f>State_Pol_CARB_AEO2026_Table40!J15</f>
        <v>58.737607402511564</v>
      </c>
      <c r="K27">
        <f>State_Pol_CARB_AEO2026_Table40!K15</f>
        <v>58.737607402511564</v>
      </c>
      <c r="L27">
        <f>State_Pol_CARB_AEO2026_Table40!L15</f>
        <v>58.737607402511564</v>
      </c>
      <c r="M27">
        <f>State_Pol_CARB_AEO2026_Table40!M15</f>
        <v>58.737607402511564</v>
      </c>
      <c r="N27">
        <f>State_Pol_CARB_AEO2026_Table40!N15</f>
        <v>58.737607402511564</v>
      </c>
      <c r="O27">
        <f>State_Pol_CARB_AEO2026_Table40!O15</f>
        <v>58.737607402511564</v>
      </c>
      <c r="P27">
        <f>State_Pol_CARB_AEO2026_Table40!P15</f>
        <v>58.737607402511564</v>
      </c>
      <c r="Q27">
        <f>State_Pol_CARB_AEO2026_Table40!Q15</f>
        <v>58.737607402511564</v>
      </c>
      <c r="R27">
        <f>State_Pol_CARB_AEO2026_Table40!R15</f>
        <v>58.737607402511564</v>
      </c>
      <c r="S27">
        <f>State_Pol_CARB_AEO2026_Table40!S15</f>
        <v>58.737607402511564</v>
      </c>
      <c r="T27">
        <f>State_Pol_CARB_AEO2026_Table40!T15</f>
        <v>58.737607402511564</v>
      </c>
      <c r="U27">
        <f>State_Pol_CARB_AEO2026_Table40!U15</f>
        <v>58.737607402511564</v>
      </c>
      <c r="V27">
        <f>State_Pol_CARB_AEO2026_Table40!V15</f>
        <v>58.737607402511564</v>
      </c>
      <c r="W27">
        <f>State_Pol_CARB_AEO2026_Table40!W15</f>
        <v>58.737607402511564</v>
      </c>
      <c r="X27">
        <f>State_Pol_CARB_AEO2026_Table40!X15</f>
        <v>58.737607402511564</v>
      </c>
      <c r="Y27">
        <f>State_Pol_CARB_AEO2026_Table40!Y15</f>
        <v>58.737607402511564</v>
      </c>
      <c r="Z27">
        <f>State_Pol_CARB_AEO2026_Table40!Z15</f>
        <v>58.737607402511564</v>
      </c>
      <c r="AA27">
        <f>State_Pol_CARB_AEO2026_Table40!AA15</f>
        <v>58.737607402511564</v>
      </c>
      <c r="AB27">
        <f>State_Pol_CARB_AEO2026_Table40!AB15</f>
        <v>58.737607402511564</v>
      </c>
      <c r="AC27">
        <f>State_Pol_CARB_AEO2026_Table40!AC15</f>
        <v>58.737607402511564</v>
      </c>
      <c r="AD27">
        <f>State_Pol_CARB_AEO2026_Table40!AD15</f>
        <v>58.737607402511564</v>
      </c>
    </row>
    <row r="28" spans="1:31">
      <c r="A28" t="str">
        <f>'AEO 2026 Table 40'!A16</f>
        <v>Plug-in 50 Gasoline Hybrid</v>
      </c>
      <c r="B28" t="str">
        <f>'AEO 2026 Table 40'!B16</f>
        <v>Light-Duty Fuel Economy: Alternative-Fuel Cars: Plug-in 50 Gasoline Hybrid: Alternative Electricity and Transportation</v>
      </c>
      <c r="C28" t="str">
        <f>'AEO 2026 Table 40'!C16</f>
        <v>AEO.2026.ELECTRNP.EFI_LDV_TRN_NLC_PI50GH_NA_NA_MPGGASEQ.A</v>
      </c>
      <c r="D28" t="str">
        <f>'AEO 2026 Table 40'!D16</f>
        <v>mpg gas equiv</v>
      </c>
      <c r="E28">
        <f>State_Pol_CARB_AEO2026_Table40!E16</f>
        <v>58.737607402511564</v>
      </c>
      <c r="F28">
        <f>State_Pol_CARB_AEO2026_Table40!F16</f>
        <v>58.737607402511564</v>
      </c>
      <c r="G28">
        <f>State_Pol_CARB_AEO2026_Table40!G16</f>
        <v>58.737607402511564</v>
      </c>
      <c r="H28">
        <f>State_Pol_CARB_AEO2026_Table40!H16</f>
        <v>58.737607402511564</v>
      </c>
      <c r="I28">
        <f>State_Pol_CARB_AEO2026_Table40!I16</f>
        <v>58.737607402511564</v>
      </c>
      <c r="J28">
        <f>State_Pol_CARB_AEO2026_Table40!J16</f>
        <v>58.737607402511564</v>
      </c>
      <c r="K28">
        <f>State_Pol_CARB_AEO2026_Table40!K16</f>
        <v>58.737607402511564</v>
      </c>
      <c r="L28">
        <f>State_Pol_CARB_AEO2026_Table40!L16</f>
        <v>58.737607402511564</v>
      </c>
      <c r="M28">
        <f>State_Pol_CARB_AEO2026_Table40!M16</f>
        <v>58.737607402511564</v>
      </c>
      <c r="N28">
        <f>State_Pol_CARB_AEO2026_Table40!N16</f>
        <v>58.737607402511564</v>
      </c>
      <c r="O28">
        <f>State_Pol_CARB_AEO2026_Table40!O16</f>
        <v>58.737607402511564</v>
      </c>
      <c r="P28">
        <f>State_Pol_CARB_AEO2026_Table40!P16</f>
        <v>58.737607402511564</v>
      </c>
      <c r="Q28">
        <f>State_Pol_CARB_AEO2026_Table40!Q16</f>
        <v>58.737607402511564</v>
      </c>
      <c r="R28">
        <f>State_Pol_CARB_AEO2026_Table40!R16</f>
        <v>58.737607402511564</v>
      </c>
      <c r="S28">
        <f>State_Pol_CARB_AEO2026_Table40!S16</f>
        <v>58.737607402511564</v>
      </c>
      <c r="T28">
        <f>State_Pol_CARB_AEO2026_Table40!T16</f>
        <v>58.737607402511564</v>
      </c>
      <c r="U28">
        <f>State_Pol_CARB_AEO2026_Table40!U16</f>
        <v>58.737607402511564</v>
      </c>
      <c r="V28">
        <f>State_Pol_CARB_AEO2026_Table40!V16</f>
        <v>58.737607402511564</v>
      </c>
      <c r="W28">
        <f>State_Pol_CARB_AEO2026_Table40!W16</f>
        <v>58.737607402511564</v>
      </c>
      <c r="X28">
        <f>State_Pol_CARB_AEO2026_Table40!X16</f>
        <v>58.737607402511564</v>
      </c>
      <c r="Y28">
        <f>State_Pol_CARB_AEO2026_Table40!Y16</f>
        <v>58.737607402511564</v>
      </c>
      <c r="Z28">
        <f>State_Pol_CARB_AEO2026_Table40!Z16</f>
        <v>58.737607402511564</v>
      </c>
      <c r="AA28">
        <f>State_Pol_CARB_AEO2026_Table40!AA16</f>
        <v>58.737607402511564</v>
      </c>
      <c r="AB28">
        <f>State_Pol_CARB_AEO2026_Table40!AB16</f>
        <v>58.737607402511564</v>
      </c>
      <c r="AC28">
        <f>State_Pol_CARB_AEO2026_Table40!AC16</f>
        <v>58.737607402511564</v>
      </c>
      <c r="AD28">
        <f>State_Pol_CARB_AEO2026_Table40!AD16</f>
        <v>58.737607402511564</v>
      </c>
    </row>
    <row r="29" spans="1:31">
      <c r="A29" t="str">
        <f>'AEO 2026 Table 40'!A17</f>
        <v>Electric-Gasoline Hybrid</v>
      </c>
      <c r="B29" t="str">
        <f>'AEO 2026 Table 40'!B17</f>
        <v>Light-Duty Fuel Economy: Alternative-Fuel Cars: Electric-Gasoline Hybrid: Alternative Electricity and Transportation</v>
      </c>
      <c r="C29" t="str">
        <f>'AEO 2026 Table 40'!C17</f>
        <v>AEO.2026.ELECTRNP.EFI_LDV_TRN_NLC_EGH_NA_NA_MPGGASEQ.A</v>
      </c>
      <c r="D29" t="str">
        <f>'AEO 2026 Table 40'!D17</f>
        <v>mpg gas equiv</v>
      </c>
      <c r="E29">
        <f>State_Pol_CARB_AEO2026_Table40!E17</f>
        <v>58.737607402511564</v>
      </c>
      <c r="F29">
        <f>State_Pol_CARB_AEO2026_Table40!F17</f>
        <v>58.737607402511564</v>
      </c>
      <c r="G29">
        <f>State_Pol_CARB_AEO2026_Table40!G17</f>
        <v>58.737607402511564</v>
      </c>
      <c r="H29">
        <f>State_Pol_CARB_AEO2026_Table40!H17</f>
        <v>58.737607402511564</v>
      </c>
      <c r="I29">
        <f>State_Pol_CARB_AEO2026_Table40!I17</f>
        <v>58.737607402511564</v>
      </c>
      <c r="J29">
        <f>State_Pol_CARB_AEO2026_Table40!J17</f>
        <v>58.737607402511564</v>
      </c>
      <c r="K29">
        <f>State_Pol_CARB_AEO2026_Table40!K17</f>
        <v>58.737607402511564</v>
      </c>
      <c r="L29">
        <f>State_Pol_CARB_AEO2026_Table40!L17</f>
        <v>58.737607402511564</v>
      </c>
      <c r="M29">
        <f>State_Pol_CARB_AEO2026_Table40!M17</f>
        <v>58.737607402511564</v>
      </c>
      <c r="N29">
        <f>State_Pol_CARB_AEO2026_Table40!N17</f>
        <v>58.737607402511564</v>
      </c>
      <c r="O29">
        <f>State_Pol_CARB_AEO2026_Table40!O17</f>
        <v>58.737607402511564</v>
      </c>
      <c r="P29">
        <f>State_Pol_CARB_AEO2026_Table40!P17</f>
        <v>58.737607402511564</v>
      </c>
      <c r="Q29">
        <f>State_Pol_CARB_AEO2026_Table40!Q17</f>
        <v>58.737607402511564</v>
      </c>
      <c r="R29">
        <f>State_Pol_CARB_AEO2026_Table40!R17</f>
        <v>58.737607402511564</v>
      </c>
      <c r="S29">
        <f>State_Pol_CARB_AEO2026_Table40!S17</f>
        <v>58.737607402511564</v>
      </c>
      <c r="T29">
        <f>State_Pol_CARB_AEO2026_Table40!T17</f>
        <v>58.737607402511564</v>
      </c>
      <c r="U29">
        <f>State_Pol_CARB_AEO2026_Table40!U17</f>
        <v>58.737607402511564</v>
      </c>
      <c r="V29">
        <f>State_Pol_CARB_AEO2026_Table40!V17</f>
        <v>58.737607402511564</v>
      </c>
      <c r="W29">
        <f>State_Pol_CARB_AEO2026_Table40!W17</f>
        <v>58.737607402511564</v>
      </c>
      <c r="X29">
        <f>State_Pol_CARB_AEO2026_Table40!X17</f>
        <v>58.737607402511564</v>
      </c>
      <c r="Y29">
        <f>State_Pol_CARB_AEO2026_Table40!Y17</f>
        <v>58.737607402511564</v>
      </c>
      <c r="Z29">
        <f>State_Pol_CARB_AEO2026_Table40!Z17</f>
        <v>58.737607402511564</v>
      </c>
      <c r="AA29">
        <f>State_Pol_CARB_AEO2026_Table40!AA17</f>
        <v>58.737607402511564</v>
      </c>
      <c r="AB29">
        <f>State_Pol_CARB_AEO2026_Table40!AB17</f>
        <v>58.737607402511564</v>
      </c>
      <c r="AC29">
        <f>State_Pol_CARB_AEO2026_Table40!AC17</f>
        <v>58.737607402511564</v>
      </c>
      <c r="AD29">
        <f>State_Pol_CARB_AEO2026_Table40!AD17</f>
        <v>58.737607402511564</v>
      </c>
    </row>
    <row r="30" spans="1:31">
      <c r="A30" t="str">
        <f>'AEO 2026 Table 40'!A18</f>
        <v>Natural Gas ICE</v>
      </c>
      <c r="B30" t="str">
        <f>'AEO 2026 Table 40'!B18</f>
        <v>Light-Duty Fuel Economy: Alternative-Fuel Cars: Natural Gas ICE: Alternative Electricity and Transportation</v>
      </c>
      <c r="C30" t="str">
        <f>'AEO 2026 Table 40'!C18</f>
        <v>AEO.2026.ELECTRNP.EFI_LDV_TRN_NLC_NGI_NA_NA_MPGGASEQ.A</v>
      </c>
      <c r="D30" t="str">
        <f>'AEO 2026 Table 40'!D18</f>
        <v>mpg gas equiv</v>
      </c>
      <c r="E30">
        <f>State_Pol_CARB_AEO2026_Table40!E18</f>
        <v>58.737607402511564</v>
      </c>
      <c r="F30">
        <f>State_Pol_CARB_AEO2026_Table40!F18</f>
        <v>58.737607402511564</v>
      </c>
      <c r="G30">
        <f>State_Pol_CARB_AEO2026_Table40!G18</f>
        <v>58.737607402511564</v>
      </c>
      <c r="H30">
        <f>State_Pol_CARB_AEO2026_Table40!H18</f>
        <v>58.737607402511564</v>
      </c>
      <c r="I30">
        <f>State_Pol_CARB_AEO2026_Table40!I18</f>
        <v>58.737607402511564</v>
      </c>
      <c r="J30">
        <f>State_Pol_CARB_AEO2026_Table40!J18</f>
        <v>58.737607402511564</v>
      </c>
      <c r="K30">
        <f>State_Pol_CARB_AEO2026_Table40!K18</f>
        <v>58.737607402511564</v>
      </c>
      <c r="L30">
        <f>State_Pol_CARB_AEO2026_Table40!L18</f>
        <v>58.737607402511564</v>
      </c>
      <c r="M30">
        <f>State_Pol_CARB_AEO2026_Table40!M18</f>
        <v>58.737607402511564</v>
      </c>
      <c r="N30">
        <f>State_Pol_CARB_AEO2026_Table40!N18</f>
        <v>58.737607402511564</v>
      </c>
      <c r="O30">
        <f>State_Pol_CARB_AEO2026_Table40!O18</f>
        <v>58.737607402511564</v>
      </c>
      <c r="P30">
        <f>State_Pol_CARB_AEO2026_Table40!P18</f>
        <v>58.737607402511564</v>
      </c>
      <c r="Q30">
        <f>State_Pol_CARB_AEO2026_Table40!Q18</f>
        <v>58.737607402511564</v>
      </c>
      <c r="R30">
        <f>State_Pol_CARB_AEO2026_Table40!R18</f>
        <v>58.737607402511564</v>
      </c>
      <c r="S30">
        <f>State_Pol_CARB_AEO2026_Table40!S18</f>
        <v>58.737607402511564</v>
      </c>
      <c r="T30">
        <f>State_Pol_CARB_AEO2026_Table40!T18</f>
        <v>58.737607402511564</v>
      </c>
      <c r="U30">
        <f>State_Pol_CARB_AEO2026_Table40!U18</f>
        <v>58.737607402511564</v>
      </c>
      <c r="V30">
        <f>State_Pol_CARB_AEO2026_Table40!V18</f>
        <v>58.737607402511564</v>
      </c>
      <c r="W30">
        <f>State_Pol_CARB_AEO2026_Table40!W18</f>
        <v>58.737607402511564</v>
      </c>
      <c r="X30">
        <f>State_Pol_CARB_AEO2026_Table40!X18</f>
        <v>58.737607402511564</v>
      </c>
      <c r="Y30">
        <f>State_Pol_CARB_AEO2026_Table40!Y18</f>
        <v>58.737607402511564</v>
      </c>
      <c r="Z30">
        <f>State_Pol_CARB_AEO2026_Table40!Z18</f>
        <v>58.737607402511564</v>
      </c>
      <c r="AA30">
        <f>State_Pol_CARB_AEO2026_Table40!AA18</f>
        <v>58.737607402511564</v>
      </c>
      <c r="AB30">
        <f>State_Pol_CARB_AEO2026_Table40!AB18</f>
        <v>58.737607402511564</v>
      </c>
      <c r="AC30">
        <f>State_Pol_CARB_AEO2026_Table40!AC18</f>
        <v>58.737607402511564</v>
      </c>
      <c r="AD30">
        <f>State_Pol_CARB_AEO2026_Table40!AD18</f>
        <v>58.737607402511564</v>
      </c>
    </row>
    <row r="31" spans="1:31">
      <c r="A31" t="str">
        <f>'AEO 2026 Table 40'!A19</f>
        <v>Natural Gas Bi-fuel</v>
      </c>
      <c r="B31" t="str">
        <f>'AEO 2026 Table 40'!B19</f>
        <v>Light-Duty Fuel Economy: Alternative-Fuel Cars: Natural Gas Bi-fuel: Alternative Electricity and Transportation</v>
      </c>
      <c r="C31" t="str">
        <f>'AEO 2026 Table 40'!C19</f>
        <v>AEO.2026.ELECTRNP.EFI_LDV_TRN_NLC_NBF_NA_NA_MPGGASEQ.A</v>
      </c>
      <c r="D31" t="str">
        <f>'AEO 2026 Table 40'!D19</f>
        <v>mpg gas equiv</v>
      </c>
      <c r="E31">
        <f>State_Pol_CARB_AEO2026_Table40!E19</f>
        <v>58.737607402511564</v>
      </c>
      <c r="F31">
        <f>State_Pol_CARB_AEO2026_Table40!F19</f>
        <v>58.737607402511564</v>
      </c>
      <c r="G31">
        <f>State_Pol_CARB_AEO2026_Table40!G19</f>
        <v>58.737607402511564</v>
      </c>
      <c r="H31">
        <f>State_Pol_CARB_AEO2026_Table40!H19</f>
        <v>58.737607402511564</v>
      </c>
      <c r="I31">
        <f>State_Pol_CARB_AEO2026_Table40!I19</f>
        <v>58.737607402511564</v>
      </c>
      <c r="J31">
        <f>State_Pol_CARB_AEO2026_Table40!J19</f>
        <v>58.737607402511564</v>
      </c>
      <c r="K31">
        <f>State_Pol_CARB_AEO2026_Table40!K19</f>
        <v>58.737607402511564</v>
      </c>
      <c r="L31">
        <f>State_Pol_CARB_AEO2026_Table40!L19</f>
        <v>58.737607402511564</v>
      </c>
      <c r="M31">
        <f>State_Pol_CARB_AEO2026_Table40!M19</f>
        <v>58.737607402511564</v>
      </c>
      <c r="N31">
        <f>State_Pol_CARB_AEO2026_Table40!N19</f>
        <v>58.737607402511564</v>
      </c>
      <c r="O31">
        <f>State_Pol_CARB_AEO2026_Table40!O19</f>
        <v>58.737607402511564</v>
      </c>
      <c r="P31">
        <f>State_Pol_CARB_AEO2026_Table40!P19</f>
        <v>58.737607402511564</v>
      </c>
      <c r="Q31">
        <f>State_Pol_CARB_AEO2026_Table40!Q19</f>
        <v>58.737607402511564</v>
      </c>
      <c r="R31">
        <f>State_Pol_CARB_AEO2026_Table40!R19</f>
        <v>58.737607402511564</v>
      </c>
      <c r="S31">
        <f>State_Pol_CARB_AEO2026_Table40!S19</f>
        <v>58.737607402511564</v>
      </c>
      <c r="T31">
        <f>State_Pol_CARB_AEO2026_Table40!T19</f>
        <v>58.737607402511564</v>
      </c>
      <c r="U31">
        <f>State_Pol_CARB_AEO2026_Table40!U19</f>
        <v>58.737607402511564</v>
      </c>
      <c r="V31">
        <f>State_Pol_CARB_AEO2026_Table40!V19</f>
        <v>58.737607402511564</v>
      </c>
      <c r="W31">
        <f>State_Pol_CARB_AEO2026_Table40!W19</f>
        <v>58.737607402511564</v>
      </c>
      <c r="X31">
        <f>State_Pol_CARB_AEO2026_Table40!X19</f>
        <v>58.737607402511564</v>
      </c>
      <c r="Y31">
        <f>State_Pol_CARB_AEO2026_Table40!Y19</f>
        <v>58.737607402511564</v>
      </c>
      <c r="Z31">
        <f>State_Pol_CARB_AEO2026_Table40!Z19</f>
        <v>58.737607402511564</v>
      </c>
      <c r="AA31">
        <f>State_Pol_CARB_AEO2026_Table40!AA19</f>
        <v>58.737607402511564</v>
      </c>
      <c r="AB31">
        <f>State_Pol_CARB_AEO2026_Table40!AB19</f>
        <v>58.737607402511564</v>
      </c>
      <c r="AC31">
        <f>State_Pol_CARB_AEO2026_Table40!AC19</f>
        <v>58.737607402511564</v>
      </c>
      <c r="AD31">
        <f>State_Pol_CARB_AEO2026_Table40!AD19</f>
        <v>58.737607402511564</v>
      </c>
    </row>
    <row r="32" spans="1:31">
      <c r="A32" t="str">
        <f>'AEO 2026 Table 40'!A20</f>
        <v>Propane ICE</v>
      </c>
      <c r="B32" t="str">
        <f>'AEO 2026 Table 40'!B20</f>
        <v>Light-Duty Fuel Economy: Alternative-Fuel Cars: Propane ICE: Alternative Electricity and Transportation</v>
      </c>
      <c r="C32" t="str">
        <f>'AEO 2026 Table 40'!C20</f>
        <v>AEO.2026.ELECTRNP.EFI_LDV_TRN_NLC_PROP_NA_NA_MPGGASEQ.A</v>
      </c>
      <c r="D32" t="str">
        <f>'AEO 2026 Table 40'!D20</f>
        <v>mpg gas equiv</v>
      </c>
      <c r="E32">
        <f>State_Pol_CARB_AEO2026_Table40!E20</f>
        <v>58.737607402511564</v>
      </c>
      <c r="F32">
        <f>State_Pol_CARB_AEO2026_Table40!F20</f>
        <v>58.737607402511564</v>
      </c>
      <c r="G32">
        <f>State_Pol_CARB_AEO2026_Table40!G20</f>
        <v>58.737607402511564</v>
      </c>
      <c r="H32">
        <f>State_Pol_CARB_AEO2026_Table40!H20</f>
        <v>58.737607402511564</v>
      </c>
      <c r="I32">
        <f>State_Pol_CARB_AEO2026_Table40!I20</f>
        <v>58.737607402511564</v>
      </c>
      <c r="J32">
        <f>State_Pol_CARB_AEO2026_Table40!J20</f>
        <v>58.737607402511564</v>
      </c>
      <c r="K32">
        <f>State_Pol_CARB_AEO2026_Table40!K20</f>
        <v>58.737607402511564</v>
      </c>
      <c r="L32">
        <f>State_Pol_CARB_AEO2026_Table40!L20</f>
        <v>58.737607402511564</v>
      </c>
      <c r="M32">
        <f>State_Pol_CARB_AEO2026_Table40!M20</f>
        <v>58.737607402511564</v>
      </c>
      <c r="N32">
        <f>State_Pol_CARB_AEO2026_Table40!N20</f>
        <v>58.737607402511564</v>
      </c>
      <c r="O32">
        <f>State_Pol_CARB_AEO2026_Table40!O20</f>
        <v>58.737607402511564</v>
      </c>
      <c r="P32">
        <f>State_Pol_CARB_AEO2026_Table40!P20</f>
        <v>58.737607402511564</v>
      </c>
      <c r="Q32">
        <f>State_Pol_CARB_AEO2026_Table40!Q20</f>
        <v>58.737607402511564</v>
      </c>
      <c r="R32">
        <f>State_Pol_CARB_AEO2026_Table40!R20</f>
        <v>58.737607402511564</v>
      </c>
      <c r="S32">
        <f>State_Pol_CARB_AEO2026_Table40!S20</f>
        <v>58.737607402511564</v>
      </c>
      <c r="T32">
        <f>State_Pol_CARB_AEO2026_Table40!T20</f>
        <v>58.737607402511564</v>
      </c>
      <c r="U32">
        <f>State_Pol_CARB_AEO2026_Table40!U20</f>
        <v>58.737607402511564</v>
      </c>
      <c r="V32">
        <f>State_Pol_CARB_AEO2026_Table40!V20</f>
        <v>58.737607402511564</v>
      </c>
      <c r="W32">
        <f>State_Pol_CARB_AEO2026_Table40!W20</f>
        <v>58.737607402511564</v>
      </c>
      <c r="X32">
        <f>State_Pol_CARB_AEO2026_Table40!X20</f>
        <v>58.737607402511564</v>
      </c>
      <c r="Y32">
        <f>State_Pol_CARB_AEO2026_Table40!Y20</f>
        <v>58.737607402511564</v>
      </c>
      <c r="Z32">
        <f>State_Pol_CARB_AEO2026_Table40!Z20</f>
        <v>58.737607402511564</v>
      </c>
      <c r="AA32">
        <f>State_Pol_CARB_AEO2026_Table40!AA20</f>
        <v>58.737607402511564</v>
      </c>
      <c r="AB32">
        <f>State_Pol_CARB_AEO2026_Table40!AB20</f>
        <v>58.737607402511564</v>
      </c>
      <c r="AC32">
        <f>State_Pol_CARB_AEO2026_Table40!AC20</f>
        <v>58.737607402511564</v>
      </c>
      <c r="AD32">
        <f>State_Pol_CARB_AEO2026_Table40!AD20</f>
        <v>58.737607402511564</v>
      </c>
    </row>
    <row r="33" spans="1:30">
      <c r="A33" t="str">
        <f>'AEO 2026 Table 40'!A21</f>
        <v>Propane Bi-fuel</v>
      </c>
      <c r="B33" t="str">
        <f>'AEO 2026 Table 40'!B21</f>
        <v>Light-Duty Fuel Economy: Alternative-Fuel Cars: Propane Bi-fuel: Alternative Electricity and Transportation</v>
      </c>
      <c r="C33" t="str">
        <f>'AEO 2026 Table 40'!C21</f>
        <v>AEO.2026.ELECTRNP.EFI_LDV_TRN_NLC_PBF_NA_NA_MPGGASEQ.A</v>
      </c>
      <c r="D33" t="str">
        <f>'AEO 2026 Table 40'!D21</f>
        <v>mpg gas equiv</v>
      </c>
      <c r="E33">
        <f>State_Pol_CARB_AEO2026_Table40!E21</f>
        <v>58.737607402511564</v>
      </c>
      <c r="F33">
        <f>State_Pol_CARB_AEO2026_Table40!F21</f>
        <v>58.737607402511564</v>
      </c>
      <c r="G33">
        <f>State_Pol_CARB_AEO2026_Table40!G21</f>
        <v>58.737607402511564</v>
      </c>
      <c r="H33">
        <f>State_Pol_CARB_AEO2026_Table40!H21</f>
        <v>58.737607402511564</v>
      </c>
      <c r="I33">
        <f>State_Pol_CARB_AEO2026_Table40!I21</f>
        <v>58.737607402511564</v>
      </c>
      <c r="J33">
        <f>State_Pol_CARB_AEO2026_Table40!J21</f>
        <v>58.737607402511564</v>
      </c>
      <c r="K33">
        <f>State_Pol_CARB_AEO2026_Table40!K21</f>
        <v>58.737607402511564</v>
      </c>
      <c r="L33">
        <f>State_Pol_CARB_AEO2026_Table40!L21</f>
        <v>58.737607402511564</v>
      </c>
      <c r="M33">
        <f>State_Pol_CARB_AEO2026_Table40!M21</f>
        <v>58.737607402511564</v>
      </c>
      <c r="N33">
        <f>State_Pol_CARB_AEO2026_Table40!N21</f>
        <v>58.737607402511564</v>
      </c>
      <c r="O33">
        <f>State_Pol_CARB_AEO2026_Table40!O21</f>
        <v>58.737607402511564</v>
      </c>
      <c r="P33">
        <f>State_Pol_CARB_AEO2026_Table40!P21</f>
        <v>58.737607402511564</v>
      </c>
      <c r="Q33">
        <f>State_Pol_CARB_AEO2026_Table40!Q21</f>
        <v>58.737607402511564</v>
      </c>
      <c r="R33">
        <f>State_Pol_CARB_AEO2026_Table40!R21</f>
        <v>58.737607402511564</v>
      </c>
      <c r="S33">
        <f>State_Pol_CARB_AEO2026_Table40!S21</f>
        <v>58.737607402511564</v>
      </c>
      <c r="T33">
        <f>State_Pol_CARB_AEO2026_Table40!T21</f>
        <v>58.737607402511564</v>
      </c>
      <c r="U33">
        <f>State_Pol_CARB_AEO2026_Table40!U21</f>
        <v>58.737607402511564</v>
      </c>
      <c r="V33">
        <f>State_Pol_CARB_AEO2026_Table40!V21</f>
        <v>58.737607402511564</v>
      </c>
      <c r="W33">
        <f>State_Pol_CARB_AEO2026_Table40!W21</f>
        <v>58.737607402511564</v>
      </c>
      <c r="X33">
        <f>State_Pol_CARB_AEO2026_Table40!X21</f>
        <v>58.737607402511564</v>
      </c>
      <c r="Y33">
        <f>State_Pol_CARB_AEO2026_Table40!Y21</f>
        <v>58.737607402511564</v>
      </c>
      <c r="Z33">
        <f>State_Pol_CARB_AEO2026_Table40!Z21</f>
        <v>58.737607402511564</v>
      </c>
      <c r="AA33">
        <f>State_Pol_CARB_AEO2026_Table40!AA21</f>
        <v>58.737607402511564</v>
      </c>
      <c r="AB33">
        <f>State_Pol_CARB_AEO2026_Table40!AB21</f>
        <v>58.737607402511564</v>
      </c>
      <c r="AC33">
        <f>State_Pol_CARB_AEO2026_Table40!AC21</f>
        <v>58.737607402511564</v>
      </c>
      <c r="AD33">
        <f>State_Pol_CARB_AEO2026_Table40!AD21</f>
        <v>58.737607402511564</v>
      </c>
    </row>
    <row r="34" spans="1:30">
      <c r="A34" t="str">
        <f>'AEO 2026 Table 40'!A22</f>
        <v>Fuel Cell Hydrogen</v>
      </c>
      <c r="B34" t="str">
        <f>'AEO 2026 Table 40'!B22</f>
        <v>Light-Duty Fuel Economy: Alternative-Fuel Cars: Fuel Cell Hydrogen: Alternative Electricity and Transportation</v>
      </c>
      <c r="C34" t="str">
        <f>'AEO 2026 Table 40'!C22</f>
        <v>AEO.2026.ELECTRNP.EFI_LDV_TRN_NLC_FCH_NA_NA_MPGGASEQ.A</v>
      </c>
      <c r="D34" t="str">
        <f>'AEO 2026 Table 40'!D22</f>
        <v>mpg gas equiv</v>
      </c>
      <c r="E34" t="str">
        <f>State_Pol_CARB_AEO2026_Table40!E22</f>
        <v/>
      </c>
      <c r="F34" t="str">
        <f>State_Pol_CARB_AEO2026_Table40!F22</f>
        <v/>
      </c>
      <c r="G34" t="str">
        <f>State_Pol_CARB_AEO2026_Table40!G22</f>
        <v/>
      </c>
      <c r="H34" t="str">
        <f>State_Pol_CARB_AEO2026_Table40!H22</f>
        <v/>
      </c>
      <c r="I34" t="str">
        <f>State_Pol_CARB_AEO2026_Table40!I22</f>
        <v/>
      </c>
      <c r="J34" t="str">
        <f>State_Pol_CARB_AEO2026_Table40!J22</f>
        <v/>
      </c>
      <c r="K34" t="str">
        <f>State_Pol_CARB_AEO2026_Table40!K22</f>
        <v/>
      </c>
      <c r="L34" t="str">
        <f>State_Pol_CARB_AEO2026_Table40!L22</f>
        <v/>
      </c>
      <c r="M34" t="str">
        <f>State_Pol_CARB_AEO2026_Table40!M22</f>
        <v/>
      </c>
      <c r="N34" t="str">
        <f>State_Pol_CARB_AEO2026_Table40!N22</f>
        <v/>
      </c>
      <c r="O34" t="str">
        <f>State_Pol_CARB_AEO2026_Table40!O22</f>
        <v/>
      </c>
      <c r="P34" t="str">
        <f>State_Pol_CARB_AEO2026_Table40!P22</f>
        <v/>
      </c>
      <c r="Q34" t="str">
        <f>State_Pol_CARB_AEO2026_Table40!Q22</f>
        <v/>
      </c>
      <c r="R34" t="str">
        <f>State_Pol_CARB_AEO2026_Table40!R22</f>
        <v/>
      </c>
      <c r="S34" t="str">
        <f>State_Pol_CARB_AEO2026_Table40!S22</f>
        <v/>
      </c>
      <c r="T34" t="str">
        <f>State_Pol_CARB_AEO2026_Table40!T22</f>
        <v/>
      </c>
      <c r="U34" t="str">
        <f>State_Pol_CARB_AEO2026_Table40!U22</f>
        <v/>
      </c>
      <c r="V34" t="str">
        <f>State_Pol_CARB_AEO2026_Table40!V22</f>
        <v/>
      </c>
      <c r="W34" t="str">
        <f>State_Pol_CARB_AEO2026_Table40!W22</f>
        <v/>
      </c>
      <c r="X34" t="str">
        <f>State_Pol_CARB_AEO2026_Table40!X22</f>
        <v/>
      </c>
      <c r="Y34" t="str">
        <f>State_Pol_CARB_AEO2026_Table40!Y22</f>
        <v/>
      </c>
      <c r="Z34" t="str">
        <f>State_Pol_CARB_AEO2026_Table40!Z22</f>
        <v/>
      </c>
      <c r="AA34" t="str">
        <f>State_Pol_CARB_AEO2026_Table40!AA22</f>
        <v/>
      </c>
      <c r="AB34" t="str">
        <f>State_Pol_CARB_AEO2026_Table40!AB22</f>
        <v/>
      </c>
      <c r="AC34" t="str">
        <f>State_Pol_CARB_AEO2026_Table40!AC22</f>
        <v/>
      </c>
      <c r="AD34" t="str">
        <f>State_Pol_CARB_AEO2026_Table40!AD22</f>
        <v/>
      </c>
    </row>
    <row r="35" spans="1:30">
      <c r="A35" t="str">
        <f>'AEO 2026 Table 40'!A23</f>
        <v>Average New Cars Miles per Gallon</v>
      </c>
      <c r="B35" t="str">
        <f>'AEO 2026 Table 40'!B23</f>
        <v>Light-Duty Fuel Economy: Cars: Average New Car MPG: Alternative Electricity and Transportation</v>
      </c>
      <c r="C35" t="str">
        <f>'AEO 2026 Table 40'!C23</f>
        <v>AEO.2026.ELECTRNP.EFI_LDV_TRN_NLC_NA_NA_NA_MPGGASEQ.A</v>
      </c>
      <c r="D35" t="str">
        <f>'AEO 2026 Table 40'!D23</f>
        <v>mpg gas equiv</v>
      </c>
      <c r="E35" t="str">
        <f>State_Pol_CARB_AEO2026_Table40!E23</f>
        <v/>
      </c>
      <c r="F35" t="str">
        <f>State_Pol_CARB_AEO2026_Table40!F23</f>
        <v/>
      </c>
      <c r="G35" t="str">
        <f>State_Pol_CARB_AEO2026_Table40!G23</f>
        <v/>
      </c>
      <c r="H35" t="str">
        <f>State_Pol_CARB_AEO2026_Table40!H23</f>
        <v/>
      </c>
      <c r="I35" t="str">
        <f>State_Pol_CARB_AEO2026_Table40!I23</f>
        <v/>
      </c>
      <c r="J35" t="str">
        <f>State_Pol_CARB_AEO2026_Table40!J23</f>
        <v/>
      </c>
      <c r="K35" t="str">
        <f>State_Pol_CARB_AEO2026_Table40!K23</f>
        <v/>
      </c>
      <c r="L35" t="str">
        <f>State_Pol_CARB_AEO2026_Table40!L23</f>
        <v/>
      </c>
      <c r="M35" t="str">
        <f>State_Pol_CARB_AEO2026_Table40!M23</f>
        <v/>
      </c>
      <c r="N35" t="str">
        <f>State_Pol_CARB_AEO2026_Table40!N23</f>
        <v/>
      </c>
      <c r="O35" t="str">
        <f>State_Pol_CARB_AEO2026_Table40!O23</f>
        <v/>
      </c>
      <c r="P35" t="str">
        <f>State_Pol_CARB_AEO2026_Table40!P23</f>
        <v/>
      </c>
      <c r="Q35" t="str">
        <f>State_Pol_CARB_AEO2026_Table40!Q23</f>
        <v/>
      </c>
      <c r="R35" t="str">
        <f>State_Pol_CARB_AEO2026_Table40!R23</f>
        <v/>
      </c>
      <c r="S35" t="str">
        <f>State_Pol_CARB_AEO2026_Table40!S23</f>
        <v/>
      </c>
      <c r="T35" t="str">
        <f>State_Pol_CARB_AEO2026_Table40!T23</f>
        <v/>
      </c>
      <c r="U35" t="str">
        <f>State_Pol_CARB_AEO2026_Table40!U23</f>
        <v/>
      </c>
      <c r="V35" t="str">
        <f>State_Pol_CARB_AEO2026_Table40!V23</f>
        <v/>
      </c>
      <c r="W35" t="str">
        <f>State_Pol_CARB_AEO2026_Table40!W23</f>
        <v/>
      </c>
      <c r="X35" t="str">
        <f>State_Pol_CARB_AEO2026_Table40!X23</f>
        <v/>
      </c>
      <c r="Y35" t="str">
        <f>State_Pol_CARB_AEO2026_Table40!Y23</f>
        <v/>
      </c>
      <c r="Z35" t="str">
        <f>State_Pol_CARB_AEO2026_Table40!Z23</f>
        <v/>
      </c>
      <c r="AA35" t="str">
        <f>State_Pol_CARB_AEO2026_Table40!AA23</f>
        <v/>
      </c>
      <c r="AB35" t="str">
        <f>State_Pol_CARB_AEO2026_Table40!AB23</f>
        <v/>
      </c>
      <c r="AC35" t="str">
        <f>State_Pol_CARB_AEO2026_Table40!AC23</f>
        <v/>
      </c>
      <c r="AD35" t="str">
        <f>State_Pol_CARB_AEO2026_Table40!AD23</f>
        <v/>
      </c>
    </row>
    <row r="36" spans="1:30">
      <c r="A36" t="str">
        <f>'AEO 2026 Table 40'!A24</f>
        <v>New Light Truck Miles per Gallon</v>
      </c>
      <c r="B36">
        <f>'AEO 2026 Table 40'!B24</f>
        <v>0</v>
      </c>
      <c r="C36">
        <f>'AEO 2026 Table 40'!C24</f>
        <v>0</v>
      </c>
      <c r="D36">
        <f>'AEO 2026 Table 40'!D24</f>
        <v>0</v>
      </c>
      <c r="E36" t="str">
        <f>State_Pol_CARB_AEO2026_Table40!E24</f>
        <v/>
      </c>
      <c r="F36" t="str">
        <f>State_Pol_CARB_AEO2026_Table40!F24</f>
        <v/>
      </c>
      <c r="G36" t="str">
        <f>State_Pol_CARB_AEO2026_Table40!G24</f>
        <v/>
      </c>
      <c r="H36" t="str">
        <f>State_Pol_CARB_AEO2026_Table40!H24</f>
        <v/>
      </c>
      <c r="I36" t="str">
        <f>State_Pol_CARB_AEO2026_Table40!I24</f>
        <v/>
      </c>
      <c r="J36" t="str">
        <f>State_Pol_CARB_AEO2026_Table40!J24</f>
        <v/>
      </c>
      <c r="K36" t="str">
        <f>State_Pol_CARB_AEO2026_Table40!K24</f>
        <v/>
      </c>
      <c r="L36" t="str">
        <f>State_Pol_CARB_AEO2026_Table40!L24</f>
        <v/>
      </c>
      <c r="M36" t="str">
        <f>State_Pol_CARB_AEO2026_Table40!M24</f>
        <v/>
      </c>
      <c r="N36" t="str">
        <f>State_Pol_CARB_AEO2026_Table40!N24</f>
        <v/>
      </c>
      <c r="O36" t="str">
        <f>State_Pol_CARB_AEO2026_Table40!O24</f>
        <v/>
      </c>
      <c r="P36" t="str">
        <f>State_Pol_CARB_AEO2026_Table40!P24</f>
        <v/>
      </c>
      <c r="Q36" t="str">
        <f>State_Pol_CARB_AEO2026_Table40!Q24</f>
        <v/>
      </c>
      <c r="R36" t="str">
        <f>State_Pol_CARB_AEO2026_Table40!R24</f>
        <v/>
      </c>
      <c r="S36" t="str">
        <f>State_Pol_CARB_AEO2026_Table40!S24</f>
        <v/>
      </c>
      <c r="T36" t="str">
        <f>State_Pol_CARB_AEO2026_Table40!T24</f>
        <v/>
      </c>
      <c r="U36" t="str">
        <f>State_Pol_CARB_AEO2026_Table40!U24</f>
        <v/>
      </c>
      <c r="V36" t="str">
        <f>State_Pol_CARB_AEO2026_Table40!V24</f>
        <v/>
      </c>
      <c r="W36" t="str">
        <f>State_Pol_CARB_AEO2026_Table40!W24</f>
        <v/>
      </c>
      <c r="X36" t="str">
        <f>State_Pol_CARB_AEO2026_Table40!X24</f>
        <v/>
      </c>
      <c r="Y36" t="str">
        <f>State_Pol_CARB_AEO2026_Table40!Y24</f>
        <v/>
      </c>
      <c r="Z36" t="str">
        <f>State_Pol_CARB_AEO2026_Table40!Z24</f>
        <v/>
      </c>
      <c r="AA36" t="str">
        <f>State_Pol_CARB_AEO2026_Table40!AA24</f>
        <v/>
      </c>
      <c r="AB36" t="str">
        <f>State_Pol_CARB_AEO2026_Table40!AB24</f>
        <v/>
      </c>
      <c r="AC36" t="str">
        <f>State_Pol_CARB_AEO2026_Table40!AC24</f>
        <v/>
      </c>
      <c r="AD36" t="str">
        <f>State_Pol_CARB_AEO2026_Table40!AD24</f>
        <v/>
      </c>
    </row>
    <row r="37" spans="1:30">
      <c r="A37" t="str">
        <f>'AEO 2026 Table 40'!A25</f>
        <v>Conventional Light Trucks</v>
      </c>
      <c r="B37">
        <f>'AEO 2026 Table 40'!B25</f>
        <v>0</v>
      </c>
      <c r="C37">
        <f>'AEO 2026 Table 40'!C25</f>
        <v>0</v>
      </c>
      <c r="D37">
        <f>'AEO 2026 Table 40'!D25</f>
        <v>0</v>
      </c>
      <c r="E37" t="str">
        <f>State_Pol_CARB_AEO2026_Table40!E25</f>
        <v/>
      </c>
      <c r="F37" t="str">
        <f>State_Pol_CARB_AEO2026_Table40!F25</f>
        <v/>
      </c>
      <c r="G37" t="str">
        <f>State_Pol_CARB_AEO2026_Table40!G25</f>
        <v/>
      </c>
      <c r="H37" t="str">
        <f>State_Pol_CARB_AEO2026_Table40!H25</f>
        <v/>
      </c>
      <c r="I37" t="str">
        <f>State_Pol_CARB_AEO2026_Table40!I25</f>
        <v/>
      </c>
      <c r="J37" t="str">
        <f>State_Pol_CARB_AEO2026_Table40!J25</f>
        <v/>
      </c>
      <c r="K37" t="str">
        <f>State_Pol_CARB_AEO2026_Table40!K25</f>
        <v/>
      </c>
      <c r="L37" t="str">
        <f>State_Pol_CARB_AEO2026_Table40!L25</f>
        <v/>
      </c>
      <c r="M37" t="str">
        <f>State_Pol_CARB_AEO2026_Table40!M25</f>
        <v/>
      </c>
      <c r="N37" t="str">
        <f>State_Pol_CARB_AEO2026_Table40!N25</f>
        <v/>
      </c>
      <c r="O37" t="str">
        <f>State_Pol_CARB_AEO2026_Table40!O25</f>
        <v/>
      </c>
      <c r="P37" t="str">
        <f>State_Pol_CARB_AEO2026_Table40!P25</f>
        <v/>
      </c>
      <c r="Q37" t="str">
        <f>State_Pol_CARB_AEO2026_Table40!Q25</f>
        <v/>
      </c>
      <c r="R37" t="str">
        <f>State_Pol_CARB_AEO2026_Table40!R25</f>
        <v/>
      </c>
      <c r="S37" t="str">
        <f>State_Pol_CARB_AEO2026_Table40!S25</f>
        <v/>
      </c>
      <c r="T37" t="str">
        <f>State_Pol_CARB_AEO2026_Table40!T25</f>
        <v/>
      </c>
      <c r="U37" t="str">
        <f>State_Pol_CARB_AEO2026_Table40!U25</f>
        <v/>
      </c>
      <c r="V37" t="str">
        <f>State_Pol_CARB_AEO2026_Table40!V25</f>
        <v/>
      </c>
      <c r="W37" t="str">
        <f>State_Pol_CARB_AEO2026_Table40!W25</f>
        <v/>
      </c>
      <c r="X37" t="str">
        <f>State_Pol_CARB_AEO2026_Table40!X25</f>
        <v/>
      </c>
      <c r="Y37" t="str">
        <f>State_Pol_CARB_AEO2026_Table40!Y25</f>
        <v/>
      </c>
      <c r="Z37" t="str">
        <f>State_Pol_CARB_AEO2026_Table40!Z25</f>
        <v/>
      </c>
      <c r="AA37" t="str">
        <f>State_Pol_CARB_AEO2026_Table40!AA25</f>
        <v/>
      </c>
      <c r="AB37" t="str">
        <f>State_Pol_CARB_AEO2026_Table40!AB25</f>
        <v/>
      </c>
      <c r="AC37" t="str">
        <f>State_Pol_CARB_AEO2026_Table40!AC25</f>
        <v/>
      </c>
      <c r="AD37" t="str">
        <f>State_Pol_CARB_AEO2026_Table40!AD25</f>
        <v/>
      </c>
    </row>
    <row r="38" spans="1:30">
      <c r="A38" t="str">
        <f>'AEO 2026 Table 40'!A26</f>
        <v>Gasoline ICE Vehicles</v>
      </c>
      <c r="B38" t="str">
        <f>'AEO 2026 Table 40'!B26</f>
        <v>Light-Duty Fuel Economy: Conventional Light Trucks: Gasoline: Alternative Electricity and Transportation</v>
      </c>
      <c r="C38" t="str">
        <f>'AEO 2026 Table 40'!C26</f>
        <v>AEO.2026.ELECTRNP.EFI_LDV_TRN_NLT_GSL_NA_NA_MPGGASEQ.A</v>
      </c>
      <c r="D38" t="str">
        <f>'AEO 2026 Table 40'!D26</f>
        <v>mpg gas equiv</v>
      </c>
      <c r="E38">
        <f>State_Pol_CARB_AEO2026_Table40!E26</f>
        <v>43.036319612590802</v>
      </c>
      <c r="F38">
        <f>State_Pol_CARB_AEO2026_Table40!F26</f>
        <v>43.036319612590802</v>
      </c>
      <c r="G38">
        <f>State_Pol_CARB_AEO2026_Table40!G26</f>
        <v>43.036319612590802</v>
      </c>
      <c r="H38">
        <f>State_Pol_CARB_AEO2026_Table40!H26</f>
        <v>43.036319612590802</v>
      </c>
      <c r="I38">
        <f>State_Pol_CARB_AEO2026_Table40!I26</f>
        <v>43.036319612590802</v>
      </c>
      <c r="J38">
        <f>State_Pol_CARB_AEO2026_Table40!J26</f>
        <v>43.036319612590802</v>
      </c>
      <c r="K38">
        <f>State_Pol_CARB_AEO2026_Table40!K26</f>
        <v>43.036319612590802</v>
      </c>
      <c r="L38">
        <f>State_Pol_CARB_AEO2026_Table40!L26</f>
        <v>43.036319612590802</v>
      </c>
      <c r="M38">
        <f>State_Pol_CARB_AEO2026_Table40!M26</f>
        <v>43.036319612590802</v>
      </c>
      <c r="N38">
        <f>State_Pol_CARB_AEO2026_Table40!N26</f>
        <v>43.036319612590802</v>
      </c>
      <c r="O38">
        <f>State_Pol_CARB_AEO2026_Table40!O26</f>
        <v>43.036319612590802</v>
      </c>
      <c r="P38">
        <f>State_Pol_CARB_AEO2026_Table40!P26</f>
        <v>43.036319612590802</v>
      </c>
      <c r="Q38">
        <f>State_Pol_CARB_AEO2026_Table40!Q26</f>
        <v>43.036319612590802</v>
      </c>
      <c r="R38">
        <f>State_Pol_CARB_AEO2026_Table40!R26</f>
        <v>43.036319612590802</v>
      </c>
      <c r="S38">
        <f>State_Pol_CARB_AEO2026_Table40!S26</f>
        <v>43.036319612590802</v>
      </c>
      <c r="T38">
        <f>State_Pol_CARB_AEO2026_Table40!T26</f>
        <v>43.036319612590802</v>
      </c>
      <c r="U38">
        <f>State_Pol_CARB_AEO2026_Table40!U26</f>
        <v>43.036319612590802</v>
      </c>
      <c r="V38">
        <f>State_Pol_CARB_AEO2026_Table40!V26</f>
        <v>43.036319612590802</v>
      </c>
      <c r="W38">
        <f>State_Pol_CARB_AEO2026_Table40!W26</f>
        <v>43.036319612590802</v>
      </c>
      <c r="X38">
        <f>State_Pol_CARB_AEO2026_Table40!X26</f>
        <v>43.036319612590802</v>
      </c>
      <c r="Y38">
        <f>State_Pol_CARB_AEO2026_Table40!Y26</f>
        <v>43.036319612590802</v>
      </c>
      <c r="Z38">
        <f>State_Pol_CARB_AEO2026_Table40!Z26</f>
        <v>43.036319612590802</v>
      </c>
      <c r="AA38">
        <f>State_Pol_CARB_AEO2026_Table40!AA26</f>
        <v>43.036319612590802</v>
      </c>
      <c r="AB38">
        <f>State_Pol_CARB_AEO2026_Table40!AB26</f>
        <v>43.036319612590802</v>
      </c>
      <c r="AC38">
        <f>State_Pol_CARB_AEO2026_Table40!AC26</f>
        <v>43.036319612590802</v>
      </c>
      <c r="AD38">
        <f>State_Pol_CARB_AEO2026_Table40!AD26</f>
        <v>43.036319612590802</v>
      </c>
    </row>
    <row r="39" spans="1:30">
      <c r="A39" t="str">
        <f>'AEO 2026 Table 40'!A27</f>
        <v>TDI Diesel ICE</v>
      </c>
      <c r="B39" t="str">
        <f>'AEO 2026 Table 40'!B27</f>
        <v>Light-Duty Fuel Economy: Conventional Light Trucks: TDI Diesel: Alternative Electricity and Transportation</v>
      </c>
      <c r="C39" t="str">
        <f>'AEO 2026 Table 40'!C27</f>
        <v>AEO.2026.ELECTRNP.EFI_LDV_TRN_NLT_TDS_NA_NA_MPGGASEQ.A</v>
      </c>
      <c r="D39" t="str">
        <f>'AEO 2026 Table 40'!D27</f>
        <v>mpg gas equiv</v>
      </c>
      <c r="E39">
        <f>State_Pol_CARB_AEO2026_Table40!E27</f>
        <v>43.036319612590802</v>
      </c>
      <c r="F39">
        <f>State_Pol_CARB_AEO2026_Table40!F27</f>
        <v>43.036319612590802</v>
      </c>
      <c r="G39">
        <f>State_Pol_CARB_AEO2026_Table40!G27</f>
        <v>43.036319612590802</v>
      </c>
      <c r="H39">
        <f>State_Pol_CARB_AEO2026_Table40!H27</f>
        <v>43.036319612590802</v>
      </c>
      <c r="I39">
        <f>State_Pol_CARB_AEO2026_Table40!I27</f>
        <v>43.036319612590802</v>
      </c>
      <c r="J39">
        <f>State_Pol_CARB_AEO2026_Table40!J27</f>
        <v>43.036319612590802</v>
      </c>
      <c r="K39">
        <f>State_Pol_CARB_AEO2026_Table40!K27</f>
        <v>43.036319612590802</v>
      </c>
      <c r="L39">
        <f>State_Pol_CARB_AEO2026_Table40!L27</f>
        <v>43.036319612590802</v>
      </c>
      <c r="M39">
        <f>State_Pol_CARB_AEO2026_Table40!M27</f>
        <v>43.036319612590802</v>
      </c>
      <c r="N39">
        <f>State_Pol_CARB_AEO2026_Table40!N27</f>
        <v>43.036319612590802</v>
      </c>
      <c r="O39">
        <f>State_Pol_CARB_AEO2026_Table40!O27</f>
        <v>43.036319612590802</v>
      </c>
      <c r="P39">
        <f>State_Pol_CARB_AEO2026_Table40!P27</f>
        <v>43.036319612590802</v>
      </c>
      <c r="Q39">
        <f>State_Pol_CARB_AEO2026_Table40!Q27</f>
        <v>43.036319612590802</v>
      </c>
      <c r="R39">
        <f>State_Pol_CARB_AEO2026_Table40!R27</f>
        <v>43.036319612590802</v>
      </c>
      <c r="S39">
        <f>State_Pol_CARB_AEO2026_Table40!S27</f>
        <v>43.036319612590802</v>
      </c>
      <c r="T39">
        <f>State_Pol_CARB_AEO2026_Table40!T27</f>
        <v>43.036319612590802</v>
      </c>
      <c r="U39">
        <f>State_Pol_CARB_AEO2026_Table40!U27</f>
        <v>43.036319612590802</v>
      </c>
      <c r="V39">
        <f>State_Pol_CARB_AEO2026_Table40!V27</f>
        <v>43.036319612590802</v>
      </c>
      <c r="W39">
        <f>State_Pol_CARB_AEO2026_Table40!W27</f>
        <v>43.036319612590802</v>
      </c>
      <c r="X39">
        <f>State_Pol_CARB_AEO2026_Table40!X27</f>
        <v>43.036319612590802</v>
      </c>
      <c r="Y39">
        <f>State_Pol_CARB_AEO2026_Table40!Y27</f>
        <v>43.036319612590802</v>
      </c>
      <c r="Z39">
        <f>State_Pol_CARB_AEO2026_Table40!Z27</f>
        <v>43.036319612590802</v>
      </c>
      <c r="AA39">
        <f>State_Pol_CARB_AEO2026_Table40!AA27</f>
        <v>43.036319612590802</v>
      </c>
      <c r="AB39">
        <f>State_Pol_CARB_AEO2026_Table40!AB27</f>
        <v>43.036319612590802</v>
      </c>
      <c r="AC39">
        <f>State_Pol_CARB_AEO2026_Table40!AC27</f>
        <v>43.036319612590802</v>
      </c>
      <c r="AD39">
        <f>State_Pol_CARB_AEO2026_Table40!AD27</f>
        <v>43.036319612590802</v>
      </c>
    </row>
    <row r="40" spans="1:30">
      <c r="A40" t="str">
        <f>'AEO 2026 Table 40'!A28</f>
        <v>Alternative-Fuel Light Trucks</v>
      </c>
      <c r="B40">
        <f>'AEO 2026 Table 40'!B28</f>
        <v>0</v>
      </c>
      <c r="C40">
        <f>'AEO 2026 Table 40'!C28</f>
        <v>0</v>
      </c>
      <c r="D40">
        <f>'AEO 2026 Table 40'!D28</f>
        <v>0</v>
      </c>
      <c r="E40" t="str">
        <f>State_Pol_CARB_AEO2026_Table40!E28</f>
        <v/>
      </c>
      <c r="F40" t="str">
        <f>State_Pol_CARB_AEO2026_Table40!F28</f>
        <v/>
      </c>
      <c r="G40" t="str">
        <f>State_Pol_CARB_AEO2026_Table40!G28</f>
        <v/>
      </c>
      <c r="H40" t="str">
        <f>State_Pol_CARB_AEO2026_Table40!H28</f>
        <v/>
      </c>
      <c r="I40" t="str">
        <f>State_Pol_CARB_AEO2026_Table40!I28</f>
        <v/>
      </c>
      <c r="J40" t="str">
        <f>State_Pol_CARB_AEO2026_Table40!J28</f>
        <v/>
      </c>
      <c r="K40" t="str">
        <f>State_Pol_CARB_AEO2026_Table40!K28</f>
        <v/>
      </c>
      <c r="L40" t="str">
        <f>State_Pol_CARB_AEO2026_Table40!L28</f>
        <v/>
      </c>
      <c r="M40" t="str">
        <f>State_Pol_CARB_AEO2026_Table40!M28</f>
        <v/>
      </c>
      <c r="N40" t="str">
        <f>State_Pol_CARB_AEO2026_Table40!N28</f>
        <v/>
      </c>
      <c r="O40" t="str">
        <f>State_Pol_CARB_AEO2026_Table40!O28</f>
        <v/>
      </c>
      <c r="P40" t="str">
        <f>State_Pol_CARB_AEO2026_Table40!P28</f>
        <v/>
      </c>
      <c r="Q40" t="str">
        <f>State_Pol_CARB_AEO2026_Table40!Q28</f>
        <v/>
      </c>
      <c r="R40" t="str">
        <f>State_Pol_CARB_AEO2026_Table40!R28</f>
        <v/>
      </c>
      <c r="S40" t="str">
        <f>State_Pol_CARB_AEO2026_Table40!S28</f>
        <v/>
      </c>
      <c r="T40" t="str">
        <f>State_Pol_CARB_AEO2026_Table40!T28</f>
        <v/>
      </c>
      <c r="U40" t="str">
        <f>State_Pol_CARB_AEO2026_Table40!U28</f>
        <v/>
      </c>
      <c r="V40" t="str">
        <f>State_Pol_CARB_AEO2026_Table40!V28</f>
        <v/>
      </c>
      <c r="W40" t="str">
        <f>State_Pol_CARB_AEO2026_Table40!W28</f>
        <v/>
      </c>
      <c r="X40" t="str">
        <f>State_Pol_CARB_AEO2026_Table40!X28</f>
        <v/>
      </c>
      <c r="Y40" t="str">
        <f>State_Pol_CARB_AEO2026_Table40!Y28</f>
        <v/>
      </c>
      <c r="Z40" t="str">
        <f>State_Pol_CARB_AEO2026_Table40!Z28</f>
        <v/>
      </c>
      <c r="AA40" t="str">
        <f>State_Pol_CARB_AEO2026_Table40!AA28</f>
        <v/>
      </c>
      <c r="AB40" t="str">
        <f>State_Pol_CARB_AEO2026_Table40!AB28</f>
        <v/>
      </c>
      <c r="AC40" t="str">
        <f>State_Pol_CARB_AEO2026_Table40!AC28</f>
        <v/>
      </c>
      <c r="AD40" t="str">
        <f>State_Pol_CARB_AEO2026_Table40!AD28</f>
        <v/>
      </c>
    </row>
    <row r="41" spans="1:30">
      <c r="A41" t="str">
        <f>'AEO 2026 Table 40'!A29</f>
        <v>Ethanol-Flex Fuel ICE</v>
      </c>
      <c r="B41" t="str">
        <f>'AEO 2026 Table 40'!B29</f>
        <v>Light-Duty Fuel Economy: Alternative-Fuel Light Trucks: Ethanol-Flex Fuel ICE: Alternative Electricity and Transportation</v>
      </c>
      <c r="C41" t="str">
        <f>'AEO 2026 Table 40'!C29</f>
        <v>AEO.2026.ELECTRNP.EFI_LDV_TRN_NLT_EFFI_NA_NA_MPGGASEQ.A</v>
      </c>
      <c r="D41" t="str">
        <f>'AEO 2026 Table 40'!D29</f>
        <v>mpg gas equiv</v>
      </c>
      <c r="E41">
        <f>State_Pol_CARB_AEO2026_Table40!E29</f>
        <v>43.036319612590802</v>
      </c>
      <c r="F41">
        <f>State_Pol_CARB_AEO2026_Table40!F29</f>
        <v>43.036319612590802</v>
      </c>
      <c r="G41">
        <f>State_Pol_CARB_AEO2026_Table40!G29</f>
        <v>43.036319612590802</v>
      </c>
      <c r="H41">
        <f>State_Pol_CARB_AEO2026_Table40!H29</f>
        <v>43.036319612590802</v>
      </c>
      <c r="I41">
        <f>State_Pol_CARB_AEO2026_Table40!I29</f>
        <v>43.036319612590802</v>
      </c>
      <c r="J41">
        <f>State_Pol_CARB_AEO2026_Table40!J29</f>
        <v>43.036319612590802</v>
      </c>
      <c r="K41">
        <f>State_Pol_CARB_AEO2026_Table40!K29</f>
        <v>43.036319612590802</v>
      </c>
      <c r="L41">
        <f>State_Pol_CARB_AEO2026_Table40!L29</f>
        <v>43.036319612590802</v>
      </c>
      <c r="M41">
        <f>State_Pol_CARB_AEO2026_Table40!M29</f>
        <v>43.036319612590802</v>
      </c>
      <c r="N41">
        <f>State_Pol_CARB_AEO2026_Table40!N29</f>
        <v>43.036319612590802</v>
      </c>
      <c r="O41">
        <f>State_Pol_CARB_AEO2026_Table40!O29</f>
        <v>43.036319612590802</v>
      </c>
      <c r="P41">
        <f>State_Pol_CARB_AEO2026_Table40!P29</f>
        <v>43.036319612590802</v>
      </c>
      <c r="Q41">
        <f>State_Pol_CARB_AEO2026_Table40!Q29</f>
        <v>43.036319612590802</v>
      </c>
      <c r="R41">
        <f>State_Pol_CARB_AEO2026_Table40!R29</f>
        <v>43.036319612590802</v>
      </c>
      <c r="S41">
        <f>State_Pol_CARB_AEO2026_Table40!S29</f>
        <v>43.036319612590802</v>
      </c>
      <c r="T41">
        <f>State_Pol_CARB_AEO2026_Table40!T29</f>
        <v>43.036319612590802</v>
      </c>
      <c r="U41">
        <f>State_Pol_CARB_AEO2026_Table40!U29</f>
        <v>43.036319612590802</v>
      </c>
      <c r="V41">
        <f>State_Pol_CARB_AEO2026_Table40!V29</f>
        <v>43.036319612590802</v>
      </c>
      <c r="W41">
        <f>State_Pol_CARB_AEO2026_Table40!W29</f>
        <v>43.036319612590802</v>
      </c>
      <c r="X41">
        <f>State_Pol_CARB_AEO2026_Table40!X29</f>
        <v>43.036319612590802</v>
      </c>
      <c r="Y41">
        <f>State_Pol_CARB_AEO2026_Table40!Y29</f>
        <v>43.036319612590802</v>
      </c>
      <c r="Z41">
        <f>State_Pol_CARB_AEO2026_Table40!Z29</f>
        <v>43.036319612590802</v>
      </c>
      <c r="AA41">
        <f>State_Pol_CARB_AEO2026_Table40!AA29</f>
        <v>43.036319612590802</v>
      </c>
      <c r="AB41">
        <f>State_Pol_CARB_AEO2026_Table40!AB29</f>
        <v>43.036319612590802</v>
      </c>
      <c r="AC41">
        <f>State_Pol_CARB_AEO2026_Table40!AC29</f>
        <v>43.036319612590802</v>
      </c>
      <c r="AD41">
        <f>State_Pol_CARB_AEO2026_Table40!AD29</f>
        <v>43.036319612590802</v>
      </c>
    </row>
    <row r="42" spans="1:30">
      <c r="A42" t="str">
        <f>'AEO 2026 Table 40'!A30</f>
        <v>100-Mile Electric Vehicle</v>
      </c>
      <c r="B42" t="str">
        <f>'AEO 2026 Table 40'!B30</f>
        <v>Light-Duty Fuel Economy: Alternative-Fuel Light Trucks: 100-Mile Electric Vehicle: Alternative Electricity and Transportation</v>
      </c>
      <c r="C42" t="str">
        <f>'AEO 2026 Table 40'!C30</f>
        <v>AEO.2026.ELECTRNP.EFI_LDV_TRN_NLT_100MIEV_NA_NA_MPGGASEQ.A</v>
      </c>
      <c r="D42" t="str">
        <f>'AEO 2026 Table 40'!D30</f>
        <v>mpg gas equiv</v>
      </c>
      <c r="E42" t="str">
        <f>State_Pol_CARB_AEO2026_Table40!E30</f>
        <v/>
      </c>
      <c r="F42" t="str">
        <f>State_Pol_CARB_AEO2026_Table40!F30</f>
        <v/>
      </c>
      <c r="G42" t="str">
        <f>State_Pol_CARB_AEO2026_Table40!G30</f>
        <v/>
      </c>
      <c r="H42" t="str">
        <f>State_Pol_CARB_AEO2026_Table40!H30</f>
        <v/>
      </c>
      <c r="I42" t="str">
        <f>State_Pol_CARB_AEO2026_Table40!I30</f>
        <v/>
      </c>
      <c r="J42" t="str">
        <f>State_Pol_CARB_AEO2026_Table40!J30</f>
        <v/>
      </c>
      <c r="K42" t="str">
        <f>State_Pol_CARB_AEO2026_Table40!K30</f>
        <v/>
      </c>
      <c r="L42" t="str">
        <f>State_Pol_CARB_AEO2026_Table40!L30</f>
        <v/>
      </c>
      <c r="M42" t="str">
        <f>State_Pol_CARB_AEO2026_Table40!M30</f>
        <v/>
      </c>
      <c r="N42" t="str">
        <f>State_Pol_CARB_AEO2026_Table40!N30</f>
        <v/>
      </c>
      <c r="O42" t="str">
        <f>State_Pol_CARB_AEO2026_Table40!O30</f>
        <v/>
      </c>
      <c r="P42" t="str">
        <f>State_Pol_CARB_AEO2026_Table40!P30</f>
        <v/>
      </c>
      <c r="Q42" t="str">
        <f>State_Pol_CARB_AEO2026_Table40!Q30</f>
        <v/>
      </c>
      <c r="R42" t="str">
        <f>State_Pol_CARB_AEO2026_Table40!R30</f>
        <v/>
      </c>
      <c r="S42" t="str">
        <f>State_Pol_CARB_AEO2026_Table40!S30</f>
        <v/>
      </c>
      <c r="T42" t="str">
        <f>State_Pol_CARB_AEO2026_Table40!T30</f>
        <v/>
      </c>
      <c r="U42" t="str">
        <f>State_Pol_CARB_AEO2026_Table40!U30</f>
        <v/>
      </c>
      <c r="V42" t="str">
        <f>State_Pol_CARB_AEO2026_Table40!V30</f>
        <v/>
      </c>
      <c r="W42" t="str">
        <f>State_Pol_CARB_AEO2026_Table40!W30</f>
        <v/>
      </c>
      <c r="X42" t="str">
        <f>State_Pol_CARB_AEO2026_Table40!X30</f>
        <v/>
      </c>
      <c r="Y42" t="str">
        <f>State_Pol_CARB_AEO2026_Table40!Y30</f>
        <v/>
      </c>
      <c r="Z42" t="str">
        <f>State_Pol_CARB_AEO2026_Table40!Z30</f>
        <v/>
      </c>
      <c r="AA42" t="str">
        <f>State_Pol_CARB_AEO2026_Table40!AA30</f>
        <v/>
      </c>
      <c r="AB42" t="str">
        <f>State_Pol_CARB_AEO2026_Table40!AB30</f>
        <v/>
      </c>
      <c r="AC42" t="str">
        <f>State_Pol_CARB_AEO2026_Table40!AC30</f>
        <v/>
      </c>
      <c r="AD42" t="str">
        <f>State_Pol_CARB_AEO2026_Table40!AD30</f>
        <v/>
      </c>
    </row>
    <row r="43" spans="1:30">
      <c r="A43" t="str">
        <f>'AEO 2026 Table 40'!A31</f>
        <v>200-Mile Electric Vehicle</v>
      </c>
      <c r="B43" t="str">
        <f>'AEO 2026 Table 40'!B31</f>
        <v>Light-Duty Fuel Economy: Alternative-Fuel Light Trucks: 200-Mile Electric Vehicle: Alternative Electricity and Transportation</v>
      </c>
      <c r="C43" t="str">
        <f>'AEO 2026 Table 40'!C31</f>
        <v>AEO.2026.ELECTRNP.EFI_LDV_TRN_NLT_200MIEV_NA_NA_MPGGASEQ.A</v>
      </c>
      <c r="D43" t="str">
        <f>'AEO 2026 Table 40'!D31</f>
        <v>mpg gas equiv</v>
      </c>
      <c r="E43" t="str">
        <f>State_Pol_CARB_AEO2026_Table40!E31</f>
        <v/>
      </c>
      <c r="F43" t="str">
        <f>State_Pol_CARB_AEO2026_Table40!F31</f>
        <v/>
      </c>
      <c r="G43" t="str">
        <f>State_Pol_CARB_AEO2026_Table40!G31</f>
        <v/>
      </c>
      <c r="H43" t="str">
        <f>State_Pol_CARB_AEO2026_Table40!H31</f>
        <v/>
      </c>
      <c r="I43" t="str">
        <f>State_Pol_CARB_AEO2026_Table40!I31</f>
        <v/>
      </c>
      <c r="J43" t="str">
        <f>State_Pol_CARB_AEO2026_Table40!J31</f>
        <v/>
      </c>
      <c r="K43" t="str">
        <f>State_Pol_CARB_AEO2026_Table40!K31</f>
        <v/>
      </c>
      <c r="L43" t="str">
        <f>State_Pol_CARB_AEO2026_Table40!L31</f>
        <v/>
      </c>
      <c r="M43" t="str">
        <f>State_Pol_CARB_AEO2026_Table40!M31</f>
        <v/>
      </c>
      <c r="N43" t="str">
        <f>State_Pol_CARB_AEO2026_Table40!N31</f>
        <v/>
      </c>
      <c r="O43" t="str">
        <f>State_Pol_CARB_AEO2026_Table40!O31</f>
        <v/>
      </c>
      <c r="P43" t="str">
        <f>State_Pol_CARB_AEO2026_Table40!P31</f>
        <v/>
      </c>
      <c r="Q43" t="str">
        <f>State_Pol_CARB_AEO2026_Table40!Q31</f>
        <v/>
      </c>
      <c r="R43" t="str">
        <f>State_Pol_CARB_AEO2026_Table40!R31</f>
        <v/>
      </c>
      <c r="S43" t="str">
        <f>State_Pol_CARB_AEO2026_Table40!S31</f>
        <v/>
      </c>
      <c r="T43" t="str">
        <f>State_Pol_CARB_AEO2026_Table40!T31</f>
        <v/>
      </c>
      <c r="U43" t="str">
        <f>State_Pol_CARB_AEO2026_Table40!U31</f>
        <v/>
      </c>
      <c r="V43" t="str">
        <f>State_Pol_CARB_AEO2026_Table40!V31</f>
        <v/>
      </c>
      <c r="W43" t="str">
        <f>State_Pol_CARB_AEO2026_Table40!W31</f>
        <v/>
      </c>
      <c r="X43" t="str">
        <f>State_Pol_CARB_AEO2026_Table40!X31</f>
        <v/>
      </c>
      <c r="Y43" t="str">
        <f>State_Pol_CARB_AEO2026_Table40!Y31</f>
        <v/>
      </c>
      <c r="Z43" t="str">
        <f>State_Pol_CARB_AEO2026_Table40!Z31</f>
        <v/>
      </c>
      <c r="AA43" t="str">
        <f>State_Pol_CARB_AEO2026_Table40!AA31</f>
        <v/>
      </c>
      <c r="AB43" t="str">
        <f>State_Pol_CARB_AEO2026_Table40!AB31</f>
        <v/>
      </c>
      <c r="AC43" t="str">
        <f>State_Pol_CARB_AEO2026_Table40!AC31</f>
        <v/>
      </c>
      <c r="AD43" t="str">
        <f>State_Pol_CARB_AEO2026_Table40!AD31</f>
        <v/>
      </c>
    </row>
    <row r="44" spans="1:30">
      <c r="A44" t="str">
        <f>'AEO 2026 Table 40'!A32</f>
        <v>300-Mile Electric Vehicle</v>
      </c>
      <c r="B44" t="str">
        <f>'AEO 2026 Table 40'!B32</f>
        <v>Light-Duty Fuel Economy: Alternative-Fuel Light Trucks: 300-Mile Electric Vehicle: Alternative Electricity and Transportation</v>
      </c>
      <c r="C44" t="str">
        <f>'AEO 2026 Table 40'!C32</f>
        <v>AEO.2026.ELECTRNP.EFI_LDV_TRN_NLT_300MIEV_NA_NA_MPGGASEQ.A</v>
      </c>
      <c r="D44" t="str">
        <f>'AEO 2026 Table 40'!D32</f>
        <v>mpg gas equiv</v>
      </c>
      <c r="E44" t="str">
        <f>State_Pol_CARB_AEO2026_Table40!E32</f>
        <v/>
      </c>
      <c r="F44" t="str">
        <f>State_Pol_CARB_AEO2026_Table40!F32</f>
        <v/>
      </c>
      <c r="G44" t="str">
        <f>State_Pol_CARB_AEO2026_Table40!G32</f>
        <v/>
      </c>
      <c r="H44" t="str">
        <f>State_Pol_CARB_AEO2026_Table40!H32</f>
        <v/>
      </c>
      <c r="I44" t="str">
        <f>State_Pol_CARB_AEO2026_Table40!I32</f>
        <v/>
      </c>
      <c r="J44" t="str">
        <f>State_Pol_CARB_AEO2026_Table40!J32</f>
        <v/>
      </c>
      <c r="K44" t="str">
        <f>State_Pol_CARB_AEO2026_Table40!K32</f>
        <v/>
      </c>
      <c r="L44" t="str">
        <f>State_Pol_CARB_AEO2026_Table40!L32</f>
        <v/>
      </c>
      <c r="M44" t="str">
        <f>State_Pol_CARB_AEO2026_Table40!M32</f>
        <v/>
      </c>
      <c r="N44" t="str">
        <f>State_Pol_CARB_AEO2026_Table40!N32</f>
        <v/>
      </c>
      <c r="O44" t="str">
        <f>State_Pol_CARB_AEO2026_Table40!O32</f>
        <v/>
      </c>
      <c r="P44" t="str">
        <f>State_Pol_CARB_AEO2026_Table40!P32</f>
        <v/>
      </c>
      <c r="Q44" t="str">
        <f>State_Pol_CARB_AEO2026_Table40!Q32</f>
        <v/>
      </c>
      <c r="R44" t="str">
        <f>State_Pol_CARB_AEO2026_Table40!R32</f>
        <v/>
      </c>
      <c r="S44" t="str">
        <f>State_Pol_CARB_AEO2026_Table40!S32</f>
        <v/>
      </c>
      <c r="T44" t="str">
        <f>State_Pol_CARB_AEO2026_Table40!T32</f>
        <v/>
      </c>
      <c r="U44" t="str">
        <f>State_Pol_CARB_AEO2026_Table40!U32</f>
        <v/>
      </c>
      <c r="V44" t="str">
        <f>State_Pol_CARB_AEO2026_Table40!V32</f>
        <v/>
      </c>
      <c r="W44" t="str">
        <f>State_Pol_CARB_AEO2026_Table40!W32</f>
        <v/>
      </c>
      <c r="X44" t="str">
        <f>State_Pol_CARB_AEO2026_Table40!X32</f>
        <v/>
      </c>
      <c r="Y44" t="str">
        <f>State_Pol_CARB_AEO2026_Table40!Y32</f>
        <v/>
      </c>
      <c r="Z44" t="str">
        <f>State_Pol_CARB_AEO2026_Table40!Z32</f>
        <v/>
      </c>
      <c r="AA44" t="str">
        <f>State_Pol_CARB_AEO2026_Table40!AA32</f>
        <v/>
      </c>
      <c r="AB44" t="str">
        <f>State_Pol_CARB_AEO2026_Table40!AB32</f>
        <v/>
      </c>
      <c r="AC44" t="str">
        <f>State_Pol_CARB_AEO2026_Table40!AC32</f>
        <v/>
      </c>
      <c r="AD44" t="str">
        <f>State_Pol_CARB_AEO2026_Table40!AD32</f>
        <v/>
      </c>
    </row>
    <row r="45" spans="1:30">
      <c r="A45" t="str">
        <f>'AEO 2026 Table 40'!A33</f>
        <v>Plug-in 20 Gasoline Hybrid</v>
      </c>
      <c r="B45" t="str">
        <f>'AEO 2026 Table 40'!B33</f>
        <v>Light-Duty Fuel Economy: Alternative-Fuel Light Trucks: Plug-in 20 Gasoline Hybrid: Alternative Electricity and Transportation</v>
      </c>
      <c r="C45" t="str">
        <f>'AEO 2026 Table 40'!C33</f>
        <v>AEO.2026.ELECTRNP.EFI_LDV_TRN_NLT_PI20GH_NA_NA_MPGGASEQ.A</v>
      </c>
      <c r="D45" t="str">
        <f>'AEO 2026 Table 40'!D33</f>
        <v>mpg gas equiv</v>
      </c>
      <c r="E45">
        <f>State_Pol_CARB_AEO2026_Table40!E33</f>
        <v>43.036319612590802</v>
      </c>
      <c r="F45">
        <f>State_Pol_CARB_AEO2026_Table40!F33</f>
        <v>43.036319612590802</v>
      </c>
      <c r="G45">
        <f>State_Pol_CARB_AEO2026_Table40!G33</f>
        <v>43.036319612590802</v>
      </c>
      <c r="H45">
        <f>State_Pol_CARB_AEO2026_Table40!H33</f>
        <v>43.036319612590802</v>
      </c>
      <c r="I45">
        <f>State_Pol_CARB_AEO2026_Table40!I33</f>
        <v>43.036319612590802</v>
      </c>
      <c r="J45">
        <f>State_Pol_CARB_AEO2026_Table40!J33</f>
        <v>43.036319612590802</v>
      </c>
      <c r="K45">
        <f>State_Pol_CARB_AEO2026_Table40!K33</f>
        <v>43.036319612590802</v>
      </c>
      <c r="L45">
        <f>State_Pol_CARB_AEO2026_Table40!L33</f>
        <v>43.036319612590802</v>
      </c>
      <c r="M45">
        <f>State_Pol_CARB_AEO2026_Table40!M33</f>
        <v>43.036319612590802</v>
      </c>
      <c r="N45">
        <f>State_Pol_CARB_AEO2026_Table40!N33</f>
        <v>43.036319612590802</v>
      </c>
      <c r="O45">
        <f>State_Pol_CARB_AEO2026_Table40!O33</f>
        <v>43.036319612590802</v>
      </c>
      <c r="P45">
        <f>State_Pol_CARB_AEO2026_Table40!P33</f>
        <v>43.036319612590802</v>
      </c>
      <c r="Q45">
        <f>State_Pol_CARB_AEO2026_Table40!Q33</f>
        <v>43.036319612590802</v>
      </c>
      <c r="R45">
        <f>State_Pol_CARB_AEO2026_Table40!R33</f>
        <v>43.036319612590802</v>
      </c>
      <c r="S45">
        <f>State_Pol_CARB_AEO2026_Table40!S33</f>
        <v>43.036319612590802</v>
      </c>
      <c r="T45">
        <f>State_Pol_CARB_AEO2026_Table40!T33</f>
        <v>43.036319612590802</v>
      </c>
      <c r="U45">
        <f>State_Pol_CARB_AEO2026_Table40!U33</f>
        <v>43.036319612590802</v>
      </c>
      <c r="V45">
        <f>State_Pol_CARB_AEO2026_Table40!V33</f>
        <v>43.036319612590802</v>
      </c>
      <c r="W45">
        <f>State_Pol_CARB_AEO2026_Table40!W33</f>
        <v>43.036319612590802</v>
      </c>
      <c r="X45">
        <f>State_Pol_CARB_AEO2026_Table40!X33</f>
        <v>43.036319612590802</v>
      </c>
      <c r="Y45">
        <f>State_Pol_CARB_AEO2026_Table40!Y33</f>
        <v>43.036319612590802</v>
      </c>
      <c r="Z45">
        <f>State_Pol_CARB_AEO2026_Table40!Z33</f>
        <v>43.036319612590802</v>
      </c>
      <c r="AA45">
        <f>State_Pol_CARB_AEO2026_Table40!AA33</f>
        <v>43.036319612590802</v>
      </c>
      <c r="AB45">
        <f>State_Pol_CARB_AEO2026_Table40!AB33</f>
        <v>43.036319612590802</v>
      </c>
      <c r="AC45">
        <f>State_Pol_CARB_AEO2026_Table40!AC33</f>
        <v>43.036319612590802</v>
      </c>
      <c r="AD45">
        <f>State_Pol_CARB_AEO2026_Table40!AD33</f>
        <v>43.036319612590802</v>
      </c>
    </row>
    <row r="46" spans="1:30">
      <c r="A46" t="str">
        <f>'AEO 2026 Table 40'!A34</f>
        <v>Plug-in 50 Gasoline Hybrid</v>
      </c>
      <c r="B46" t="str">
        <f>'AEO 2026 Table 40'!B34</f>
        <v>Light-Duty Fuel Economy: Alternative-Fuel Light Trucks: Plug-in 50 Gasoline Hybrid: Alternative Electricity and Transportation</v>
      </c>
      <c r="C46" t="str">
        <f>'AEO 2026 Table 40'!C34</f>
        <v>AEO.2026.ELECTRNP.EFI_LDV_TRN_NLT_PI50GH_NA_NA_MPGGASEQ.A</v>
      </c>
      <c r="D46" t="str">
        <f>'AEO 2026 Table 40'!D34</f>
        <v>mpg gas equiv</v>
      </c>
      <c r="E46">
        <f>State_Pol_CARB_AEO2026_Table40!E34</f>
        <v>43.036319612590802</v>
      </c>
      <c r="F46">
        <f>State_Pol_CARB_AEO2026_Table40!F34</f>
        <v>43.036319612590802</v>
      </c>
      <c r="G46">
        <f>State_Pol_CARB_AEO2026_Table40!G34</f>
        <v>43.036319612590802</v>
      </c>
      <c r="H46">
        <f>State_Pol_CARB_AEO2026_Table40!H34</f>
        <v>43.036319612590802</v>
      </c>
      <c r="I46">
        <f>State_Pol_CARB_AEO2026_Table40!I34</f>
        <v>43.036319612590802</v>
      </c>
      <c r="J46">
        <f>State_Pol_CARB_AEO2026_Table40!J34</f>
        <v>43.036319612590802</v>
      </c>
      <c r="K46">
        <f>State_Pol_CARB_AEO2026_Table40!K34</f>
        <v>43.036319612590802</v>
      </c>
      <c r="L46">
        <f>State_Pol_CARB_AEO2026_Table40!L34</f>
        <v>43.036319612590802</v>
      </c>
      <c r="M46">
        <f>State_Pol_CARB_AEO2026_Table40!M34</f>
        <v>43.036319612590802</v>
      </c>
      <c r="N46">
        <f>State_Pol_CARB_AEO2026_Table40!N34</f>
        <v>43.036319612590802</v>
      </c>
      <c r="O46">
        <f>State_Pol_CARB_AEO2026_Table40!O34</f>
        <v>43.036319612590802</v>
      </c>
      <c r="P46">
        <f>State_Pol_CARB_AEO2026_Table40!P34</f>
        <v>43.036319612590802</v>
      </c>
      <c r="Q46">
        <f>State_Pol_CARB_AEO2026_Table40!Q34</f>
        <v>43.036319612590802</v>
      </c>
      <c r="R46">
        <f>State_Pol_CARB_AEO2026_Table40!R34</f>
        <v>43.036319612590802</v>
      </c>
      <c r="S46">
        <f>State_Pol_CARB_AEO2026_Table40!S34</f>
        <v>43.036319612590802</v>
      </c>
      <c r="T46">
        <f>State_Pol_CARB_AEO2026_Table40!T34</f>
        <v>43.036319612590802</v>
      </c>
      <c r="U46">
        <f>State_Pol_CARB_AEO2026_Table40!U34</f>
        <v>43.036319612590802</v>
      </c>
      <c r="V46">
        <f>State_Pol_CARB_AEO2026_Table40!V34</f>
        <v>43.036319612590802</v>
      </c>
      <c r="W46">
        <f>State_Pol_CARB_AEO2026_Table40!W34</f>
        <v>43.036319612590802</v>
      </c>
      <c r="X46">
        <f>State_Pol_CARB_AEO2026_Table40!X34</f>
        <v>43.036319612590802</v>
      </c>
      <c r="Y46">
        <f>State_Pol_CARB_AEO2026_Table40!Y34</f>
        <v>43.036319612590802</v>
      </c>
      <c r="Z46">
        <f>State_Pol_CARB_AEO2026_Table40!Z34</f>
        <v>43.036319612590802</v>
      </c>
      <c r="AA46">
        <f>State_Pol_CARB_AEO2026_Table40!AA34</f>
        <v>43.036319612590802</v>
      </c>
      <c r="AB46">
        <f>State_Pol_CARB_AEO2026_Table40!AB34</f>
        <v>43.036319612590802</v>
      </c>
      <c r="AC46">
        <f>State_Pol_CARB_AEO2026_Table40!AC34</f>
        <v>43.036319612590802</v>
      </c>
      <c r="AD46">
        <f>State_Pol_CARB_AEO2026_Table40!AD34</f>
        <v>43.036319612590802</v>
      </c>
    </row>
    <row r="47" spans="1:30">
      <c r="A47" t="str">
        <f>'AEO 2026 Table 40'!A35</f>
        <v>Electric-Gasoline Hybrid</v>
      </c>
      <c r="B47" t="str">
        <f>'AEO 2026 Table 40'!B35</f>
        <v>Light-Duty Fuel Economy: Alternative-Fuel Light Trucks: Electric-Gasoline Hybrid: Alternative Electricity and Transportation</v>
      </c>
      <c r="C47" t="str">
        <f>'AEO 2026 Table 40'!C35</f>
        <v>AEO.2026.ELECTRNP.EFI_LDV_TRN_NLT_EGH_NA_NA_MPGGASEQ.A</v>
      </c>
      <c r="D47" t="str">
        <f>'AEO 2026 Table 40'!D35</f>
        <v>mpg gas equiv</v>
      </c>
      <c r="E47">
        <f>State_Pol_CARB_AEO2026_Table40!E35</f>
        <v>43.036319612590802</v>
      </c>
      <c r="F47">
        <f>State_Pol_CARB_AEO2026_Table40!F35</f>
        <v>43.036319612590802</v>
      </c>
      <c r="G47">
        <f>State_Pol_CARB_AEO2026_Table40!G35</f>
        <v>43.036319612590802</v>
      </c>
      <c r="H47">
        <f>State_Pol_CARB_AEO2026_Table40!H35</f>
        <v>43.036319612590802</v>
      </c>
      <c r="I47">
        <f>State_Pol_CARB_AEO2026_Table40!I35</f>
        <v>43.036319612590802</v>
      </c>
      <c r="J47">
        <f>State_Pol_CARB_AEO2026_Table40!J35</f>
        <v>43.036319612590802</v>
      </c>
      <c r="K47">
        <f>State_Pol_CARB_AEO2026_Table40!K35</f>
        <v>43.036319612590802</v>
      </c>
      <c r="L47">
        <f>State_Pol_CARB_AEO2026_Table40!L35</f>
        <v>43.036319612590802</v>
      </c>
      <c r="M47">
        <f>State_Pol_CARB_AEO2026_Table40!M35</f>
        <v>43.036319612590802</v>
      </c>
      <c r="N47">
        <f>State_Pol_CARB_AEO2026_Table40!N35</f>
        <v>43.036319612590802</v>
      </c>
      <c r="O47">
        <f>State_Pol_CARB_AEO2026_Table40!O35</f>
        <v>43.036319612590802</v>
      </c>
      <c r="P47">
        <f>State_Pol_CARB_AEO2026_Table40!P35</f>
        <v>43.036319612590802</v>
      </c>
      <c r="Q47">
        <f>State_Pol_CARB_AEO2026_Table40!Q35</f>
        <v>43.036319612590802</v>
      </c>
      <c r="R47">
        <f>State_Pol_CARB_AEO2026_Table40!R35</f>
        <v>43.036319612590802</v>
      </c>
      <c r="S47">
        <f>State_Pol_CARB_AEO2026_Table40!S35</f>
        <v>43.036319612590802</v>
      </c>
      <c r="T47">
        <f>State_Pol_CARB_AEO2026_Table40!T35</f>
        <v>43.036319612590802</v>
      </c>
      <c r="U47">
        <f>State_Pol_CARB_AEO2026_Table40!U35</f>
        <v>43.036319612590802</v>
      </c>
      <c r="V47">
        <f>State_Pol_CARB_AEO2026_Table40!V35</f>
        <v>43.036319612590802</v>
      </c>
      <c r="W47">
        <f>State_Pol_CARB_AEO2026_Table40!W35</f>
        <v>43.036319612590802</v>
      </c>
      <c r="X47">
        <f>State_Pol_CARB_AEO2026_Table40!X35</f>
        <v>43.036319612590802</v>
      </c>
      <c r="Y47">
        <f>State_Pol_CARB_AEO2026_Table40!Y35</f>
        <v>43.036319612590802</v>
      </c>
      <c r="Z47">
        <f>State_Pol_CARB_AEO2026_Table40!Z35</f>
        <v>43.036319612590802</v>
      </c>
      <c r="AA47">
        <f>State_Pol_CARB_AEO2026_Table40!AA35</f>
        <v>43.036319612590802</v>
      </c>
      <c r="AB47">
        <f>State_Pol_CARB_AEO2026_Table40!AB35</f>
        <v>43.036319612590802</v>
      </c>
      <c r="AC47">
        <f>State_Pol_CARB_AEO2026_Table40!AC35</f>
        <v>43.036319612590802</v>
      </c>
      <c r="AD47">
        <f>State_Pol_CARB_AEO2026_Table40!AD35</f>
        <v>43.036319612590802</v>
      </c>
    </row>
    <row r="48" spans="1:30">
      <c r="A48" t="str">
        <f>'AEO 2026 Table 40'!A36</f>
        <v>Natural Gas ICE</v>
      </c>
      <c r="B48" t="str">
        <f>'AEO 2026 Table 40'!B36</f>
        <v>Light-Duty Fuel Economy: Alternative-Fuel Light Trucks: Natural Gas ICE: Alternative Electricity and Transportation</v>
      </c>
      <c r="C48" t="str">
        <f>'AEO 2026 Table 40'!C36</f>
        <v>AEO.2026.ELECTRNP.EFI_LDV_TRN_NLT_NGI_NA_NA_MPGGASEQ.A</v>
      </c>
      <c r="D48" t="str">
        <f>'AEO 2026 Table 40'!D36</f>
        <v>mpg gas equiv</v>
      </c>
      <c r="E48">
        <f>State_Pol_CARB_AEO2026_Table40!E36</f>
        <v>43.036319612590802</v>
      </c>
      <c r="F48">
        <f>State_Pol_CARB_AEO2026_Table40!F36</f>
        <v>43.036319612590802</v>
      </c>
      <c r="G48">
        <f>State_Pol_CARB_AEO2026_Table40!G36</f>
        <v>43.036319612590802</v>
      </c>
      <c r="H48">
        <f>State_Pol_CARB_AEO2026_Table40!H36</f>
        <v>43.036319612590802</v>
      </c>
      <c r="I48">
        <f>State_Pol_CARB_AEO2026_Table40!I36</f>
        <v>43.036319612590802</v>
      </c>
      <c r="J48">
        <f>State_Pol_CARB_AEO2026_Table40!J36</f>
        <v>43.036319612590802</v>
      </c>
      <c r="K48">
        <f>State_Pol_CARB_AEO2026_Table40!K36</f>
        <v>43.036319612590802</v>
      </c>
      <c r="L48">
        <f>State_Pol_CARB_AEO2026_Table40!L36</f>
        <v>43.036319612590802</v>
      </c>
      <c r="M48">
        <f>State_Pol_CARB_AEO2026_Table40!M36</f>
        <v>43.036319612590802</v>
      </c>
      <c r="N48">
        <f>State_Pol_CARB_AEO2026_Table40!N36</f>
        <v>43.036319612590802</v>
      </c>
      <c r="O48">
        <f>State_Pol_CARB_AEO2026_Table40!O36</f>
        <v>43.036319612590802</v>
      </c>
      <c r="P48">
        <f>State_Pol_CARB_AEO2026_Table40!P36</f>
        <v>43.036319612590802</v>
      </c>
      <c r="Q48">
        <f>State_Pol_CARB_AEO2026_Table40!Q36</f>
        <v>43.036319612590802</v>
      </c>
      <c r="R48">
        <f>State_Pol_CARB_AEO2026_Table40!R36</f>
        <v>43.036319612590802</v>
      </c>
      <c r="S48">
        <f>State_Pol_CARB_AEO2026_Table40!S36</f>
        <v>43.036319612590802</v>
      </c>
      <c r="T48">
        <f>State_Pol_CARB_AEO2026_Table40!T36</f>
        <v>43.036319612590802</v>
      </c>
      <c r="U48">
        <f>State_Pol_CARB_AEO2026_Table40!U36</f>
        <v>43.036319612590802</v>
      </c>
      <c r="V48">
        <f>State_Pol_CARB_AEO2026_Table40!V36</f>
        <v>43.036319612590802</v>
      </c>
      <c r="W48">
        <f>State_Pol_CARB_AEO2026_Table40!W36</f>
        <v>43.036319612590802</v>
      </c>
      <c r="X48">
        <f>State_Pol_CARB_AEO2026_Table40!X36</f>
        <v>43.036319612590802</v>
      </c>
      <c r="Y48">
        <f>State_Pol_CARB_AEO2026_Table40!Y36</f>
        <v>43.036319612590802</v>
      </c>
      <c r="Z48">
        <f>State_Pol_CARB_AEO2026_Table40!Z36</f>
        <v>43.036319612590802</v>
      </c>
      <c r="AA48">
        <f>State_Pol_CARB_AEO2026_Table40!AA36</f>
        <v>43.036319612590802</v>
      </c>
      <c r="AB48">
        <f>State_Pol_CARB_AEO2026_Table40!AB36</f>
        <v>43.036319612590802</v>
      </c>
      <c r="AC48">
        <f>State_Pol_CARB_AEO2026_Table40!AC36</f>
        <v>43.036319612590802</v>
      </c>
      <c r="AD48">
        <f>State_Pol_CARB_AEO2026_Table40!AD36</f>
        <v>43.036319612590802</v>
      </c>
    </row>
    <row r="49" spans="1:30">
      <c r="A49" t="str">
        <f>'AEO 2026 Table 40'!A37</f>
        <v>Natural Gas Bi-fuel</v>
      </c>
      <c r="B49" t="str">
        <f>'AEO 2026 Table 40'!B37</f>
        <v>Light-Duty Fuel Economy: Alternative-Fuel Light Trucks: Natural Gas Bi-fuel: Alternative Electricity and Transportation</v>
      </c>
      <c r="C49" t="str">
        <f>'AEO 2026 Table 40'!C37</f>
        <v>AEO.2026.ELECTRNP.EFI_LDV_TRN_NLT_NBF_NA_NA_MPGGASEQ.A</v>
      </c>
      <c r="D49" t="str">
        <f>'AEO 2026 Table 40'!D37</f>
        <v>mpg gas equiv</v>
      </c>
      <c r="E49">
        <f>State_Pol_CARB_AEO2026_Table40!E37</f>
        <v>43.036319612590802</v>
      </c>
      <c r="F49">
        <f>State_Pol_CARB_AEO2026_Table40!F37</f>
        <v>43.036319612590802</v>
      </c>
      <c r="G49">
        <f>State_Pol_CARB_AEO2026_Table40!G37</f>
        <v>43.036319612590802</v>
      </c>
      <c r="H49">
        <f>State_Pol_CARB_AEO2026_Table40!H37</f>
        <v>43.036319612590802</v>
      </c>
      <c r="I49">
        <f>State_Pol_CARB_AEO2026_Table40!I37</f>
        <v>43.036319612590802</v>
      </c>
      <c r="J49">
        <f>State_Pol_CARB_AEO2026_Table40!J37</f>
        <v>43.036319612590802</v>
      </c>
      <c r="K49">
        <f>State_Pol_CARB_AEO2026_Table40!K37</f>
        <v>43.036319612590802</v>
      </c>
      <c r="L49">
        <f>State_Pol_CARB_AEO2026_Table40!L37</f>
        <v>43.036319612590802</v>
      </c>
      <c r="M49">
        <f>State_Pol_CARB_AEO2026_Table40!M37</f>
        <v>43.036319612590802</v>
      </c>
      <c r="N49">
        <f>State_Pol_CARB_AEO2026_Table40!N37</f>
        <v>43.036319612590802</v>
      </c>
      <c r="O49">
        <f>State_Pol_CARB_AEO2026_Table40!O37</f>
        <v>43.036319612590802</v>
      </c>
      <c r="P49">
        <f>State_Pol_CARB_AEO2026_Table40!P37</f>
        <v>43.036319612590802</v>
      </c>
      <c r="Q49">
        <f>State_Pol_CARB_AEO2026_Table40!Q37</f>
        <v>43.036319612590802</v>
      </c>
      <c r="R49">
        <f>State_Pol_CARB_AEO2026_Table40!R37</f>
        <v>43.036319612590802</v>
      </c>
      <c r="S49">
        <f>State_Pol_CARB_AEO2026_Table40!S37</f>
        <v>43.036319612590802</v>
      </c>
      <c r="T49">
        <f>State_Pol_CARB_AEO2026_Table40!T37</f>
        <v>43.036319612590802</v>
      </c>
      <c r="U49">
        <f>State_Pol_CARB_AEO2026_Table40!U37</f>
        <v>43.036319612590802</v>
      </c>
      <c r="V49">
        <f>State_Pol_CARB_AEO2026_Table40!V37</f>
        <v>43.036319612590802</v>
      </c>
      <c r="W49">
        <f>State_Pol_CARB_AEO2026_Table40!W37</f>
        <v>43.036319612590802</v>
      </c>
      <c r="X49">
        <f>State_Pol_CARB_AEO2026_Table40!X37</f>
        <v>43.036319612590802</v>
      </c>
      <c r="Y49">
        <f>State_Pol_CARB_AEO2026_Table40!Y37</f>
        <v>43.036319612590802</v>
      </c>
      <c r="Z49">
        <f>State_Pol_CARB_AEO2026_Table40!Z37</f>
        <v>43.036319612590802</v>
      </c>
      <c r="AA49">
        <f>State_Pol_CARB_AEO2026_Table40!AA37</f>
        <v>43.036319612590802</v>
      </c>
      <c r="AB49">
        <f>State_Pol_CARB_AEO2026_Table40!AB37</f>
        <v>43.036319612590802</v>
      </c>
      <c r="AC49">
        <f>State_Pol_CARB_AEO2026_Table40!AC37</f>
        <v>43.036319612590802</v>
      </c>
      <c r="AD49">
        <f>State_Pol_CARB_AEO2026_Table40!AD37</f>
        <v>43.036319612590802</v>
      </c>
    </row>
    <row r="50" spans="1:30">
      <c r="A50" t="str">
        <f>'AEO 2026 Table 40'!A38</f>
        <v>Propane ICE</v>
      </c>
      <c r="B50" t="str">
        <f>'AEO 2026 Table 40'!B38</f>
        <v>Light-Duty Fuel Economy: Alternative-Fuel Light Trucks: Propane ICE: Alternative Electricity and Transportation</v>
      </c>
      <c r="C50" t="str">
        <f>'AEO 2026 Table 40'!C38</f>
        <v>AEO.2026.ELECTRNP.EFI_LDV_TRN_NLT_PROP_NA_NA_MPGGASEQ.A</v>
      </c>
      <c r="D50" t="str">
        <f>'AEO 2026 Table 40'!D38</f>
        <v>mpg gas equiv</v>
      </c>
      <c r="E50">
        <f>State_Pol_CARB_AEO2026_Table40!E38</f>
        <v>43.036319612590802</v>
      </c>
      <c r="F50">
        <f>State_Pol_CARB_AEO2026_Table40!F38</f>
        <v>43.036319612590802</v>
      </c>
      <c r="G50">
        <f>State_Pol_CARB_AEO2026_Table40!G38</f>
        <v>43.036319612590802</v>
      </c>
      <c r="H50">
        <f>State_Pol_CARB_AEO2026_Table40!H38</f>
        <v>43.036319612590802</v>
      </c>
      <c r="I50">
        <f>State_Pol_CARB_AEO2026_Table40!I38</f>
        <v>43.036319612590802</v>
      </c>
      <c r="J50">
        <f>State_Pol_CARB_AEO2026_Table40!J38</f>
        <v>43.036319612590802</v>
      </c>
      <c r="K50">
        <f>State_Pol_CARB_AEO2026_Table40!K38</f>
        <v>43.036319612590802</v>
      </c>
      <c r="L50">
        <f>State_Pol_CARB_AEO2026_Table40!L38</f>
        <v>43.036319612590802</v>
      </c>
      <c r="M50">
        <f>State_Pol_CARB_AEO2026_Table40!M38</f>
        <v>43.036319612590802</v>
      </c>
      <c r="N50">
        <f>State_Pol_CARB_AEO2026_Table40!N38</f>
        <v>43.036319612590802</v>
      </c>
      <c r="O50">
        <f>State_Pol_CARB_AEO2026_Table40!O38</f>
        <v>43.036319612590802</v>
      </c>
      <c r="P50">
        <f>State_Pol_CARB_AEO2026_Table40!P38</f>
        <v>43.036319612590802</v>
      </c>
      <c r="Q50">
        <f>State_Pol_CARB_AEO2026_Table40!Q38</f>
        <v>43.036319612590802</v>
      </c>
      <c r="R50">
        <f>State_Pol_CARB_AEO2026_Table40!R38</f>
        <v>43.036319612590802</v>
      </c>
      <c r="S50">
        <f>State_Pol_CARB_AEO2026_Table40!S38</f>
        <v>43.036319612590802</v>
      </c>
      <c r="T50">
        <f>State_Pol_CARB_AEO2026_Table40!T38</f>
        <v>43.036319612590802</v>
      </c>
      <c r="U50">
        <f>State_Pol_CARB_AEO2026_Table40!U38</f>
        <v>43.036319612590802</v>
      </c>
      <c r="V50">
        <f>State_Pol_CARB_AEO2026_Table40!V38</f>
        <v>43.036319612590802</v>
      </c>
      <c r="W50">
        <f>State_Pol_CARB_AEO2026_Table40!W38</f>
        <v>43.036319612590802</v>
      </c>
      <c r="X50">
        <f>State_Pol_CARB_AEO2026_Table40!X38</f>
        <v>43.036319612590802</v>
      </c>
      <c r="Y50">
        <f>State_Pol_CARB_AEO2026_Table40!Y38</f>
        <v>43.036319612590802</v>
      </c>
      <c r="Z50">
        <f>State_Pol_CARB_AEO2026_Table40!Z38</f>
        <v>43.036319612590802</v>
      </c>
      <c r="AA50">
        <f>State_Pol_CARB_AEO2026_Table40!AA38</f>
        <v>43.036319612590802</v>
      </c>
      <c r="AB50">
        <f>State_Pol_CARB_AEO2026_Table40!AB38</f>
        <v>43.036319612590802</v>
      </c>
      <c r="AC50">
        <f>State_Pol_CARB_AEO2026_Table40!AC38</f>
        <v>43.036319612590802</v>
      </c>
      <c r="AD50">
        <f>State_Pol_CARB_AEO2026_Table40!AD38</f>
        <v>43.036319612590802</v>
      </c>
    </row>
    <row r="51" spans="1:30">
      <c r="A51" t="str">
        <f>'AEO 2026 Table 40'!A39</f>
        <v>Propane Bi-fuel</v>
      </c>
      <c r="B51" t="str">
        <f>'AEO 2026 Table 40'!B39</f>
        <v>Light-Duty Fuel Economy: Alternative-Fuel Light Trucks: Propane Bi-fuel: Alternative Electricity and Transportation</v>
      </c>
      <c r="C51" t="str">
        <f>'AEO 2026 Table 40'!C39</f>
        <v>AEO.2026.ELECTRNP.EFI_LDV_TRN_NLT_PBF_NA_NA_MPGGASEQ.A</v>
      </c>
      <c r="D51" t="str">
        <f>'AEO 2026 Table 40'!D39</f>
        <v>mpg gas equiv</v>
      </c>
      <c r="E51">
        <f>State_Pol_CARB_AEO2026_Table40!E39</f>
        <v>43.036319612590802</v>
      </c>
      <c r="F51">
        <f>State_Pol_CARB_AEO2026_Table40!F39</f>
        <v>43.036319612590802</v>
      </c>
      <c r="G51">
        <f>State_Pol_CARB_AEO2026_Table40!G39</f>
        <v>43.036319612590802</v>
      </c>
      <c r="H51">
        <f>State_Pol_CARB_AEO2026_Table40!H39</f>
        <v>43.036319612590802</v>
      </c>
      <c r="I51">
        <f>State_Pol_CARB_AEO2026_Table40!I39</f>
        <v>43.036319612590802</v>
      </c>
      <c r="J51">
        <f>State_Pol_CARB_AEO2026_Table40!J39</f>
        <v>43.036319612590802</v>
      </c>
      <c r="K51">
        <f>State_Pol_CARB_AEO2026_Table40!K39</f>
        <v>43.036319612590802</v>
      </c>
      <c r="L51">
        <f>State_Pol_CARB_AEO2026_Table40!L39</f>
        <v>43.036319612590802</v>
      </c>
      <c r="M51">
        <f>State_Pol_CARB_AEO2026_Table40!M39</f>
        <v>43.036319612590802</v>
      </c>
      <c r="N51">
        <f>State_Pol_CARB_AEO2026_Table40!N39</f>
        <v>43.036319612590802</v>
      </c>
      <c r="O51">
        <f>State_Pol_CARB_AEO2026_Table40!O39</f>
        <v>43.036319612590802</v>
      </c>
      <c r="P51">
        <f>State_Pol_CARB_AEO2026_Table40!P39</f>
        <v>43.036319612590802</v>
      </c>
      <c r="Q51">
        <f>State_Pol_CARB_AEO2026_Table40!Q39</f>
        <v>43.036319612590802</v>
      </c>
      <c r="R51">
        <f>State_Pol_CARB_AEO2026_Table40!R39</f>
        <v>43.036319612590802</v>
      </c>
      <c r="S51">
        <f>State_Pol_CARB_AEO2026_Table40!S39</f>
        <v>43.036319612590802</v>
      </c>
      <c r="T51">
        <f>State_Pol_CARB_AEO2026_Table40!T39</f>
        <v>43.036319612590802</v>
      </c>
      <c r="U51">
        <f>State_Pol_CARB_AEO2026_Table40!U39</f>
        <v>43.036319612590802</v>
      </c>
      <c r="V51">
        <f>State_Pol_CARB_AEO2026_Table40!V39</f>
        <v>43.036319612590802</v>
      </c>
      <c r="W51">
        <f>State_Pol_CARB_AEO2026_Table40!W39</f>
        <v>43.036319612590802</v>
      </c>
      <c r="X51">
        <f>State_Pol_CARB_AEO2026_Table40!X39</f>
        <v>43.036319612590802</v>
      </c>
      <c r="Y51">
        <f>State_Pol_CARB_AEO2026_Table40!Y39</f>
        <v>43.036319612590802</v>
      </c>
      <c r="Z51">
        <f>State_Pol_CARB_AEO2026_Table40!Z39</f>
        <v>43.036319612590802</v>
      </c>
      <c r="AA51">
        <f>State_Pol_CARB_AEO2026_Table40!AA39</f>
        <v>43.036319612590802</v>
      </c>
      <c r="AB51">
        <f>State_Pol_CARB_AEO2026_Table40!AB39</f>
        <v>43.036319612590802</v>
      </c>
      <c r="AC51">
        <f>State_Pol_CARB_AEO2026_Table40!AC39</f>
        <v>43.036319612590802</v>
      </c>
      <c r="AD51">
        <f>State_Pol_CARB_AEO2026_Table40!AD39</f>
        <v>43.036319612590802</v>
      </c>
    </row>
    <row r="52" spans="1:30">
      <c r="A52" t="str">
        <f>'AEO 2026 Table 40'!A40</f>
        <v>Fuel Cell Hydrogen</v>
      </c>
      <c r="B52" t="str">
        <f>'AEO 2026 Table 40'!B40</f>
        <v>Light-Duty Fuel Economy: Alternative-Fuel Light Trucks: Fuel Cell Hydrogen: Alternative Electricity and Transportation</v>
      </c>
      <c r="C52" t="str">
        <f>'AEO 2026 Table 40'!C40</f>
        <v>AEO.2026.ELECTRNP.EFI_LDV_TRN_NLT_FCH_NA_NA_MPGGASEQ.A</v>
      </c>
      <c r="D52" t="str">
        <f>'AEO 2026 Table 40'!D40</f>
        <v>mpg gas equiv</v>
      </c>
      <c r="E52" t="str">
        <f>State_Pol_CARB_AEO2026_Table40!E40</f>
        <v/>
      </c>
      <c r="F52" t="str">
        <f>State_Pol_CARB_AEO2026_Table40!F40</f>
        <v/>
      </c>
      <c r="G52" t="str">
        <f>State_Pol_CARB_AEO2026_Table40!G40</f>
        <v/>
      </c>
      <c r="H52" t="str">
        <f>State_Pol_CARB_AEO2026_Table40!H40</f>
        <v/>
      </c>
      <c r="I52" t="str">
        <f>State_Pol_CARB_AEO2026_Table40!I40</f>
        <v/>
      </c>
      <c r="J52" t="str">
        <f>State_Pol_CARB_AEO2026_Table40!J40</f>
        <v/>
      </c>
      <c r="K52" t="str">
        <f>State_Pol_CARB_AEO2026_Table40!K40</f>
        <v/>
      </c>
      <c r="L52" t="str">
        <f>State_Pol_CARB_AEO2026_Table40!L40</f>
        <v/>
      </c>
      <c r="M52" t="str">
        <f>State_Pol_CARB_AEO2026_Table40!M40</f>
        <v/>
      </c>
      <c r="N52" t="str">
        <f>State_Pol_CARB_AEO2026_Table40!N40</f>
        <v/>
      </c>
      <c r="O52" t="str">
        <f>State_Pol_CARB_AEO2026_Table40!O40</f>
        <v/>
      </c>
      <c r="P52" t="str">
        <f>State_Pol_CARB_AEO2026_Table40!P40</f>
        <v/>
      </c>
      <c r="Q52" t="str">
        <f>State_Pol_CARB_AEO2026_Table40!Q40</f>
        <v/>
      </c>
      <c r="R52" t="str">
        <f>State_Pol_CARB_AEO2026_Table40!R40</f>
        <v/>
      </c>
      <c r="S52" t="str">
        <f>State_Pol_CARB_AEO2026_Table40!S40</f>
        <v/>
      </c>
      <c r="T52" t="str">
        <f>State_Pol_CARB_AEO2026_Table40!T40</f>
        <v/>
      </c>
      <c r="U52" t="str">
        <f>State_Pol_CARB_AEO2026_Table40!U40</f>
        <v/>
      </c>
      <c r="V52" t="str">
        <f>State_Pol_CARB_AEO2026_Table40!V40</f>
        <v/>
      </c>
      <c r="W52" t="str">
        <f>State_Pol_CARB_AEO2026_Table40!W40</f>
        <v/>
      </c>
      <c r="X52" t="str">
        <f>State_Pol_CARB_AEO2026_Table40!X40</f>
        <v/>
      </c>
      <c r="Y52" t="str">
        <f>State_Pol_CARB_AEO2026_Table40!Y40</f>
        <v/>
      </c>
      <c r="Z52" t="str">
        <f>State_Pol_CARB_AEO2026_Table40!Z40</f>
        <v/>
      </c>
      <c r="AA52" t="str">
        <f>State_Pol_CARB_AEO2026_Table40!AA40</f>
        <v/>
      </c>
      <c r="AB52" t="str">
        <f>State_Pol_CARB_AEO2026_Table40!AB40</f>
        <v/>
      </c>
      <c r="AC52" t="str">
        <f>State_Pol_CARB_AEO2026_Table40!AC40</f>
        <v/>
      </c>
      <c r="AD52" t="str">
        <f>State_Pol_CARB_AEO2026_Table40!AD40</f>
        <v/>
      </c>
    </row>
    <row r="53" spans="1:30">
      <c r="A53" t="str">
        <f>'AEO 2026 Table 40'!A41</f>
        <v>Average Light Truck Miles per Gallon</v>
      </c>
      <c r="B53" t="str">
        <f>'AEO 2026 Table 40'!B41</f>
        <v>Light-Duty Fuel Economy: Light Trucks: Average New Light Truck: Alternative Electricity and Transportation</v>
      </c>
      <c r="C53" t="str">
        <f>'AEO 2026 Table 40'!C41</f>
        <v>AEO.2026.ELECTRNP.EFI_LDV_TRN_NLT_NA_NA_NA_MPGGASEQ.A</v>
      </c>
      <c r="D53" t="str">
        <f>'AEO 2026 Table 40'!D41</f>
        <v>mpg gas equiv</v>
      </c>
      <c r="E53" t="str">
        <f>State_Pol_CARB_AEO2026_Table40!E41</f>
        <v/>
      </c>
      <c r="F53" t="str">
        <f>State_Pol_CARB_AEO2026_Table40!F41</f>
        <v/>
      </c>
      <c r="G53" t="str">
        <f>State_Pol_CARB_AEO2026_Table40!G41</f>
        <v/>
      </c>
      <c r="H53" t="str">
        <f>State_Pol_CARB_AEO2026_Table40!H41</f>
        <v/>
      </c>
      <c r="I53" t="str">
        <f>State_Pol_CARB_AEO2026_Table40!I41</f>
        <v/>
      </c>
      <c r="J53" t="str">
        <f>State_Pol_CARB_AEO2026_Table40!J41</f>
        <v/>
      </c>
      <c r="K53" t="str">
        <f>State_Pol_CARB_AEO2026_Table40!K41</f>
        <v/>
      </c>
      <c r="L53" t="str">
        <f>State_Pol_CARB_AEO2026_Table40!L41</f>
        <v/>
      </c>
      <c r="M53" t="str">
        <f>State_Pol_CARB_AEO2026_Table40!M41</f>
        <v/>
      </c>
      <c r="N53" t="str">
        <f>State_Pol_CARB_AEO2026_Table40!N41</f>
        <v/>
      </c>
      <c r="O53" t="str">
        <f>State_Pol_CARB_AEO2026_Table40!O41</f>
        <v/>
      </c>
      <c r="P53" t="str">
        <f>State_Pol_CARB_AEO2026_Table40!P41</f>
        <v/>
      </c>
      <c r="Q53" t="str">
        <f>State_Pol_CARB_AEO2026_Table40!Q41</f>
        <v/>
      </c>
      <c r="R53" t="str">
        <f>State_Pol_CARB_AEO2026_Table40!R41</f>
        <v/>
      </c>
      <c r="S53" t="str">
        <f>State_Pol_CARB_AEO2026_Table40!S41</f>
        <v/>
      </c>
      <c r="T53" t="str">
        <f>State_Pol_CARB_AEO2026_Table40!T41</f>
        <v/>
      </c>
      <c r="U53" t="str">
        <f>State_Pol_CARB_AEO2026_Table40!U41</f>
        <v/>
      </c>
      <c r="V53" t="str">
        <f>State_Pol_CARB_AEO2026_Table40!V41</f>
        <v/>
      </c>
      <c r="W53" t="str">
        <f>State_Pol_CARB_AEO2026_Table40!W41</f>
        <v/>
      </c>
      <c r="X53" t="str">
        <f>State_Pol_CARB_AEO2026_Table40!X41</f>
        <v/>
      </c>
      <c r="Y53" t="str">
        <f>State_Pol_CARB_AEO2026_Table40!Y41</f>
        <v/>
      </c>
      <c r="Z53" t="str">
        <f>State_Pol_CARB_AEO2026_Table40!Z41</f>
        <v/>
      </c>
      <c r="AA53" t="str">
        <f>State_Pol_CARB_AEO2026_Table40!AA41</f>
        <v/>
      </c>
      <c r="AB53" t="str">
        <f>State_Pol_CARB_AEO2026_Table40!AB41</f>
        <v/>
      </c>
      <c r="AC53" t="str">
        <f>State_Pol_CARB_AEO2026_Table40!AC41</f>
        <v/>
      </c>
      <c r="AD53" t="str">
        <f>State_Pol_CARB_AEO2026_Table40!AD41</f>
        <v/>
      </c>
    </row>
    <row r="54" spans="1:30">
      <c r="A54" t="str">
        <f>'AEO 2026 Table 40'!A42</f>
        <v>Average New Vehicle Miles per Gallon</v>
      </c>
      <c r="B54" t="str">
        <f>'AEO 2026 Table 40'!B42</f>
        <v>Light-Duty Fuel Economy: Average New Vehicle: Alternative Electricity and Transportation</v>
      </c>
      <c r="C54" t="str">
        <f>'AEO 2026 Table 40'!C42</f>
        <v>AEO.2026.ELECTRNP.EFI_LDV_TRN_NEW_NA_NA_NA_MPGGASEQ.A</v>
      </c>
      <c r="D54" t="str">
        <f>'AEO 2026 Table 40'!D42</f>
        <v>mpg gas equiv</v>
      </c>
      <c r="E54" t="str">
        <f>State_Pol_CARB_AEO2026_Table40!E42</f>
        <v/>
      </c>
      <c r="F54" t="str">
        <f>State_Pol_CARB_AEO2026_Table40!F42</f>
        <v/>
      </c>
      <c r="G54" t="str">
        <f>State_Pol_CARB_AEO2026_Table40!G42</f>
        <v/>
      </c>
      <c r="H54" t="str">
        <f>State_Pol_CARB_AEO2026_Table40!H42</f>
        <v/>
      </c>
      <c r="I54" t="str">
        <f>State_Pol_CARB_AEO2026_Table40!I42</f>
        <v/>
      </c>
      <c r="J54" t="str">
        <f>State_Pol_CARB_AEO2026_Table40!J42</f>
        <v/>
      </c>
      <c r="K54" t="str">
        <f>State_Pol_CARB_AEO2026_Table40!K42</f>
        <v/>
      </c>
      <c r="L54" t="str">
        <f>State_Pol_CARB_AEO2026_Table40!L42</f>
        <v/>
      </c>
      <c r="M54" t="str">
        <f>State_Pol_CARB_AEO2026_Table40!M42</f>
        <v/>
      </c>
      <c r="N54" t="str">
        <f>State_Pol_CARB_AEO2026_Table40!N42</f>
        <v/>
      </c>
      <c r="O54" t="str">
        <f>State_Pol_CARB_AEO2026_Table40!O42</f>
        <v/>
      </c>
      <c r="P54" t="str">
        <f>State_Pol_CARB_AEO2026_Table40!P42</f>
        <v/>
      </c>
      <c r="Q54" t="str">
        <f>State_Pol_CARB_AEO2026_Table40!Q42</f>
        <v/>
      </c>
      <c r="R54" t="str">
        <f>State_Pol_CARB_AEO2026_Table40!R42</f>
        <v/>
      </c>
      <c r="S54" t="str">
        <f>State_Pol_CARB_AEO2026_Table40!S42</f>
        <v/>
      </c>
      <c r="T54" t="str">
        <f>State_Pol_CARB_AEO2026_Table40!T42</f>
        <v/>
      </c>
      <c r="U54" t="str">
        <f>State_Pol_CARB_AEO2026_Table40!U42</f>
        <v/>
      </c>
      <c r="V54" t="str">
        <f>State_Pol_CARB_AEO2026_Table40!V42</f>
        <v/>
      </c>
      <c r="W54" t="str">
        <f>State_Pol_CARB_AEO2026_Table40!W42</f>
        <v/>
      </c>
      <c r="X54" t="str">
        <f>State_Pol_CARB_AEO2026_Table40!X42</f>
        <v/>
      </c>
      <c r="Y54" t="str">
        <f>State_Pol_CARB_AEO2026_Table40!Y42</f>
        <v/>
      </c>
      <c r="Z54" t="str">
        <f>State_Pol_CARB_AEO2026_Table40!Z42</f>
        <v/>
      </c>
      <c r="AA54" t="str">
        <f>State_Pol_CARB_AEO2026_Table40!AA42</f>
        <v/>
      </c>
      <c r="AB54" t="str">
        <f>State_Pol_CARB_AEO2026_Table40!AB42</f>
        <v/>
      </c>
      <c r="AC54" t="str">
        <f>State_Pol_CARB_AEO2026_Table40!AC42</f>
        <v/>
      </c>
      <c r="AD54" t="str">
        <f>State_Pol_CARB_AEO2026_Table40!AD42</f>
        <v/>
      </c>
    </row>
    <row r="55" spans="1:30">
      <c r="A55" t="str">
        <f>'AEO 2026 Table 40'!A43</f>
        <v>Average Car Stock Miles per Gallon</v>
      </c>
      <c r="B55" t="str">
        <f>'AEO 2026 Table 40'!B43</f>
        <v>Light-Duty Fuel Economy: Cars: Stock Average: Alternative Electricity and Transportation</v>
      </c>
      <c r="C55" t="str">
        <f>'AEO 2026 Table 40'!C43</f>
        <v>AEO.2026.ELECTRNP.EFI_LDV_STK_CAR_NA_NA_NA_MPGGASEQ.A</v>
      </c>
      <c r="D55" t="str">
        <f>'AEO 2026 Table 40'!D43</f>
        <v>mpg gas equiv</v>
      </c>
      <c r="E55" t="str">
        <f>State_Pol_CARB_AEO2026_Table40!E43</f>
        <v/>
      </c>
      <c r="F55" t="str">
        <f>State_Pol_CARB_AEO2026_Table40!F43</f>
        <v/>
      </c>
      <c r="G55" t="str">
        <f>State_Pol_CARB_AEO2026_Table40!G43</f>
        <v/>
      </c>
      <c r="H55" t="str">
        <f>State_Pol_CARB_AEO2026_Table40!H43</f>
        <v/>
      </c>
      <c r="I55" t="str">
        <f>State_Pol_CARB_AEO2026_Table40!I43</f>
        <v/>
      </c>
      <c r="J55" t="str">
        <f>State_Pol_CARB_AEO2026_Table40!J43</f>
        <v/>
      </c>
      <c r="K55" t="str">
        <f>State_Pol_CARB_AEO2026_Table40!K43</f>
        <v/>
      </c>
      <c r="L55" t="str">
        <f>State_Pol_CARB_AEO2026_Table40!L43</f>
        <v/>
      </c>
      <c r="M55" t="str">
        <f>State_Pol_CARB_AEO2026_Table40!M43</f>
        <v/>
      </c>
      <c r="N55" t="str">
        <f>State_Pol_CARB_AEO2026_Table40!N43</f>
        <v/>
      </c>
      <c r="O55" t="str">
        <f>State_Pol_CARB_AEO2026_Table40!O43</f>
        <v/>
      </c>
      <c r="P55" t="str">
        <f>State_Pol_CARB_AEO2026_Table40!P43</f>
        <v/>
      </c>
      <c r="Q55" t="str">
        <f>State_Pol_CARB_AEO2026_Table40!Q43</f>
        <v/>
      </c>
      <c r="R55" t="str">
        <f>State_Pol_CARB_AEO2026_Table40!R43</f>
        <v/>
      </c>
      <c r="S55" t="str">
        <f>State_Pol_CARB_AEO2026_Table40!S43</f>
        <v/>
      </c>
      <c r="T55" t="str">
        <f>State_Pol_CARB_AEO2026_Table40!T43</f>
        <v/>
      </c>
      <c r="U55" t="str">
        <f>State_Pol_CARB_AEO2026_Table40!U43</f>
        <v/>
      </c>
      <c r="V55" t="str">
        <f>State_Pol_CARB_AEO2026_Table40!V43</f>
        <v/>
      </c>
      <c r="W55" t="str">
        <f>State_Pol_CARB_AEO2026_Table40!W43</f>
        <v/>
      </c>
      <c r="X55" t="str">
        <f>State_Pol_CARB_AEO2026_Table40!X43</f>
        <v/>
      </c>
      <c r="Y55" t="str">
        <f>State_Pol_CARB_AEO2026_Table40!Y43</f>
        <v/>
      </c>
      <c r="Z55" t="str">
        <f>State_Pol_CARB_AEO2026_Table40!Z43</f>
        <v/>
      </c>
      <c r="AA55" t="str">
        <f>State_Pol_CARB_AEO2026_Table40!AA43</f>
        <v/>
      </c>
      <c r="AB55" t="str">
        <f>State_Pol_CARB_AEO2026_Table40!AB43</f>
        <v/>
      </c>
      <c r="AC55" t="str">
        <f>State_Pol_CARB_AEO2026_Table40!AC43</f>
        <v/>
      </c>
      <c r="AD55" t="str">
        <f>State_Pol_CARB_AEO2026_Table40!AD43</f>
        <v/>
      </c>
    </row>
    <row r="56" spans="1:30">
      <c r="A56" t="str">
        <f>'AEO 2026 Table 40'!A44</f>
        <v>Average Light Truck Stock Miles per Gallon</v>
      </c>
      <c r="B56" t="str">
        <f>'AEO 2026 Table 40'!B44</f>
        <v>Light-Duty Fuel Economy: Light Trucks: Stock Average: Alternative Electricity and Transportation</v>
      </c>
      <c r="C56" t="str">
        <f>'AEO 2026 Table 40'!C44</f>
        <v>AEO.2026.ELECTRNP.EFI_LDV_STK_TRK_NA_NA_NA_MPGGASEQ.A</v>
      </c>
      <c r="D56" t="str">
        <f>'AEO 2026 Table 40'!D44</f>
        <v>mpg gas equiv</v>
      </c>
      <c r="E56" t="str">
        <f>State_Pol_CARB_AEO2026_Table40!E44</f>
        <v/>
      </c>
      <c r="F56" t="str">
        <f>State_Pol_CARB_AEO2026_Table40!F44</f>
        <v/>
      </c>
      <c r="G56" t="str">
        <f>State_Pol_CARB_AEO2026_Table40!G44</f>
        <v/>
      </c>
      <c r="H56" t="str">
        <f>State_Pol_CARB_AEO2026_Table40!H44</f>
        <v/>
      </c>
      <c r="I56" t="str">
        <f>State_Pol_CARB_AEO2026_Table40!I44</f>
        <v/>
      </c>
      <c r="J56" t="str">
        <f>State_Pol_CARB_AEO2026_Table40!J44</f>
        <v/>
      </c>
      <c r="K56" t="str">
        <f>State_Pol_CARB_AEO2026_Table40!K44</f>
        <v/>
      </c>
      <c r="L56" t="str">
        <f>State_Pol_CARB_AEO2026_Table40!L44</f>
        <v/>
      </c>
      <c r="M56" t="str">
        <f>State_Pol_CARB_AEO2026_Table40!M44</f>
        <v/>
      </c>
      <c r="N56" t="str">
        <f>State_Pol_CARB_AEO2026_Table40!N44</f>
        <v/>
      </c>
      <c r="O56" t="str">
        <f>State_Pol_CARB_AEO2026_Table40!O44</f>
        <v/>
      </c>
      <c r="P56" t="str">
        <f>State_Pol_CARB_AEO2026_Table40!P44</f>
        <v/>
      </c>
      <c r="Q56" t="str">
        <f>State_Pol_CARB_AEO2026_Table40!Q44</f>
        <v/>
      </c>
      <c r="R56" t="str">
        <f>State_Pol_CARB_AEO2026_Table40!R44</f>
        <v/>
      </c>
      <c r="S56" t="str">
        <f>State_Pol_CARB_AEO2026_Table40!S44</f>
        <v/>
      </c>
      <c r="T56" t="str">
        <f>State_Pol_CARB_AEO2026_Table40!T44</f>
        <v/>
      </c>
      <c r="U56" t="str">
        <f>State_Pol_CARB_AEO2026_Table40!U44</f>
        <v/>
      </c>
      <c r="V56" t="str">
        <f>State_Pol_CARB_AEO2026_Table40!V44</f>
        <v/>
      </c>
      <c r="W56" t="str">
        <f>State_Pol_CARB_AEO2026_Table40!W44</f>
        <v/>
      </c>
      <c r="X56" t="str">
        <f>State_Pol_CARB_AEO2026_Table40!X44</f>
        <v/>
      </c>
      <c r="Y56" t="str">
        <f>State_Pol_CARB_AEO2026_Table40!Y44</f>
        <v/>
      </c>
      <c r="Z56" t="str">
        <f>State_Pol_CARB_AEO2026_Table40!Z44</f>
        <v/>
      </c>
      <c r="AA56" t="str">
        <f>State_Pol_CARB_AEO2026_Table40!AA44</f>
        <v/>
      </c>
      <c r="AB56" t="str">
        <f>State_Pol_CARB_AEO2026_Table40!AB44</f>
        <v/>
      </c>
      <c r="AC56" t="str">
        <f>State_Pol_CARB_AEO2026_Table40!AC44</f>
        <v/>
      </c>
      <c r="AD56" t="str">
        <f>State_Pol_CARB_AEO2026_Table40!AD44</f>
        <v/>
      </c>
    </row>
    <row r="57" spans="1:30">
      <c r="A57" t="str">
        <f>'AEO 2026 Table 40'!A45</f>
        <v>Average Vehicle Stock Miles per Gallon</v>
      </c>
      <c r="B57" t="str">
        <f>'AEO 2026 Table 40'!B45</f>
        <v>Light-Duty Fuel Economy: Stock Average: Alternative Electricity and Transportation</v>
      </c>
      <c r="C57" t="str">
        <f>'AEO 2026 Table 40'!C45</f>
        <v>AEO.2026.ELECTRNP.EFI_LDV_STK_TOT_NA_NA_NA_MPGGASEQ.A</v>
      </c>
      <c r="D57" t="str">
        <f>'AEO 2026 Table 40'!D45</f>
        <v>mpg gas equiv</v>
      </c>
      <c r="E57" t="str">
        <f>State_Pol_CARB_AEO2026_Table40!E45</f>
        <v/>
      </c>
      <c r="F57" t="str">
        <f>State_Pol_CARB_AEO2026_Table40!F45</f>
        <v/>
      </c>
      <c r="G57" t="str">
        <f>State_Pol_CARB_AEO2026_Table40!G45</f>
        <v/>
      </c>
      <c r="H57" t="str">
        <f>State_Pol_CARB_AEO2026_Table40!H45</f>
        <v/>
      </c>
      <c r="I57" t="str">
        <f>State_Pol_CARB_AEO2026_Table40!I45</f>
        <v/>
      </c>
      <c r="J57" t="str">
        <f>State_Pol_CARB_AEO2026_Table40!J45</f>
        <v/>
      </c>
      <c r="K57" t="str">
        <f>State_Pol_CARB_AEO2026_Table40!K45</f>
        <v/>
      </c>
      <c r="L57" t="str">
        <f>State_Pol_CARB_AEO2026_Table40!L45</f>
        <v/>
      </c>
      <c r="M57" t="str">
        <f>State_Pol_CARB_AEO2026_Table40!M45</f>
        <v/>
      </c>
      <c r="N57" t="str">
        <f>State_Pol_CARB_AEO2026_Table40!N45</f>
        <v/>
      </c>
      <c r="O57" t="str">
        <f>State_Pol_CARB_AEO2026_Table40!O45</f>
        <v/>
      </c>
      <c r="P57" t="str">
        <f>State_Pol_CARB_AEO2026_Table40!P45</f>
        <v/>
      </c>
      <c r="Q57" t="str">
        <f>State_Pol_CARB_AEO2026_Table40!Q45</f>
        <v/>
      </c>
      <c r="R57" t="str">
        <f>State_Pol_CARB_AEO2026_Table40!R45</f>
        <v/>
      </c>
      <c r="S57" t="str">
        <f>State_Pol_CARB_AEO2026_Table40!S45</f>
        <v/>
      </c>
      <c r="T57" t="str">
        <f>State_Pol_CARB_AEO2026_Table40!T45</f>
        <v/>
      </c>
      <c r="U57" t="str">
        <f>State_Pol_CARB_AEO2026_Table40!U45</f>
        <v/>
      </c>
      <c r="V57" t="str">
        <f>State_Pol_CARB_AEO2026_Table40!V45</f>
        <v/>
      </c>
      <c r="W57" t="str">
        <f>State_Pol_CARB_AEO2026_Table40!W45</f>
        <v/>
      </c>
      <c r="X57" t="str">
        <f>State_Pol_CARB_AEO2026_Table40!X45</f>
        <v/>
      </c>
      <c r="Y57" t="str">
        <f>State_Pol_CARB_AEO2026_Table40!Y45</f>
        <v/>
      </c>
      <c r="Z57" t="str">
        <f>State_Pol_CARB_AEO2026_Table40!Z45</f>
        <v/>
      </c>
      <c r="AA57" t="str">
        <f>State_Pol_CARB_AEO2026_Table40!AA45</f>
        <v/>
      </c>
      <c r="AB57" t="str">
        <f>State_Pol_CARB_AEO2026_Table40!AB45</f>
        <v/>
      </c>
      <c r="AC57" t="str">
        <f>State_Pol_CARB_AEO2026_Table40!AC45</f>
        <v/>
      </c>
      <c r="AD57" t="str">
        <f>State_Pol_CARB_AEO2026_Table40!AD45</f>
        <v/>
      </c>
    </row>
    <row r="58" spans="1:30">
      <c r="A58" t="str">
        <f>'AEO 2026 Table 40'!A46</f>
        <v>Average New Vehicle Miles per Gallon +2B</v>
      </c>
      <c r="B58" t="str">
        <f>'AEO 2026 Table 40'!B46</f>
        <v>Light-Duty +2B Fuel Economy: New: Alternative Electricity and Transportation</v>
      </c>
      <c r="C58" t="str">
        <f>'AEO 2026 Table 40'!C46</f>
        <v>AEO.2026.ELECTRNP.EFI_LDV2_NEW_NA_NA_NA_NA_MPGGASEQ.A</v>
      </c>
      <c r="D58" t="str">
        <f>'AEO 2026 Table 40'!D46</f>
        <v>mpg gas equiv</v>
      </c>
      <c r="E58" t="str">
        <f>State_Pol_CARB_AEO2026_Table40!E46</f>
        <v/>
      </c>
      <c r="F58" t="str">
        <f>State_Pol_CARB_AEO2026_Table40!F46</f>
        <v/>
      </c>
      <c r="G58" t="str">
        <f>State_Pol_CARB_AEO2026_Table40!G46</f>
        <v/>
      </c>
      <c r="H58" t="str">
        <f>State_Pol_CARB_AEO2026_Table40!H46</f>
        <v/>
      </c>
      <c r="I58" t="str">
        <f>State_Pol_CARB_AEO2026_Table40!I46</f>
        <v/>
      </c>
      <c r="J58" t="str">
        <f>State_Pol_CARB_AEO2026_Table40!J46</f>
        <v/>
      </c>
      <c r="K58" t="str">
        <f>State_Pol_CARB_AEO2026_Table40!K46</f>
        <v/>
      </c>
      <c r="L58" t="str">
        <f>State_Pol_CARB_AEO2026_Table40!L46</f>
        <v/>
      </c>
      <c r="M58" t="str">
        <f>State_Pol_CARB_AEO2026_Table40!M46</f>
        <v/>
      </c>
      <c r="N58" t="str">
        <f>State_Pol_CARB_AEO2026_Table40!N46</f>
        <v/>
      </c>
      <c r="O58" t="str">
        <f>State_Pol_CARB_AEO2026_Table40!O46</f>
        <v/>
      </c>
      <c r="P58" t="str">
        <f>State_Pol_CARB_AEO2026_Table40!P46</f>
        <v/>
      </c>
      <c r="Q58" t="str">
        <f>State_Pol_CARB_AEO2026_Table40!Q46</f>
        <v/>
      </c>
      <c r="R58" t="str">
        <f>State_Pol_CARB_AEO2026_Table40!R46</f>
        <v/>
      </c>
      <c r="S58" t="str">
        <f>State_Pol_CARB_AEO2026_Table40!S46</f>
        <v/>
      </c>
      <c r="T58" t="str">
        <f>State_Pol_CARB_AEO2026_Table40!T46</f>
        <v/>
      </c>
      <c r="U58" t="str">
        <f>State_Pol_CARB_AEO2026_Table40!U46</f>
        <v/>
      </c>
      <c r="V58" t="str">
        <f>State_Pol_CARB_AEO2026_Table40!V46</f>
        <v/>
      </c>
      <c r="W58" t="str">
        <f>State_Pol_CARB_AEO2026_Table40!W46</f>
        <v/>
      </c>
      <c r="X58" t="str">
        <f>State_Pol_CARB_AEO2026_Table40!X46</f>
        <v/>
      </c>
      <c r="Y58" t="str">
        <f>State_Pol_CARB_AEO2026_Table40!Y46</f>
        <v/>
      </c>
      <c r="Z58" t="str">
        <f>State_Pol_CARB_AEO2026_Table40!Z46</f>
        <v/>
      </c>
      <c r="AA58" t="str">
        <f>State_Pol_CARB_AEO2026_Table40!AA46</f>
        <v/>
      </c>
      <c r="AB58" t="str">
        <f>State_Pol_CARB_AEO2026_Table40!AB46</f>
        <v/>
      </c>
      <c r="AC58" t="str">
        <f>State_Pol_CARB_AEO2026_Table40!AC46</f>
        <v/>
      </c>
      <c r="AD58" t="str">
        <f>State_Pol_CARB_AEO2026_Table40!AD46</f>
        <v/>
      </c>
    </row>
    <row r="59" spans="1:30">
      <c r="A59" t="str">
        <f>'AEO 2026 Table 40'!A47</f>
        <v>Average Vehicle Stock Miles per Gallon +2B</v>
      </c>
      <c r="B59" t="str">
        <f>'AEO 2026 Table 40'!B47</f>
        <v>Light-Duty +2B Fuel Economy: Stock: Alternative Electricity and Transportation</v>
      </c>
      <c r="C59" t="str">
        <f>'AEO 2026 Table 40'!C47</f>
        <v>AEO.2026.ELECTRNP.EFI_LDV2_STK_NA_NA_NA_NA_MPGGASEQ.A</v>
      </c>
      <c r="D59" t="str">
        <f>'AEO 2026 Table 40'!D47</f>
        <v>mpg gas equiv</v>
      </c>
      <c r="E59" t="str">
        <f>State_Pol_CARB_AEO2026_Table40!E47</f>
        <v/>
      </c>
      <c r="F59" t="str">
        <f>State_Pol_CARB_AEO2026_Table40!F47</f>
        <v/>
      </c>
      <c r="G59" t="str">
        <f>State_Pol_CARB_AEO2026_Table40!G47</f>
        <v/>
      </c>
      <c r="H59" t="str">
        <f>State_Pol_CARB_AEO2026_Table40!H47</f>
        <v/>
      </c>
      <c r="I59" t="str">
        <f>State_Pol_CARB_AEO2026_Table40!I47</f>
        <v/>
      </c>
      <c r="J59" t="str">
        <f>State_Pol_CARB_AEO2026_Table40!J47</f>
        <v/>
      </c>
      <c r="K59" t="str">
        <f>State_Pol_CARB_AEO2026_Table40!K47</f>
        <v/>
      </c>
      <c r="L59" t="str">
        <f>State_Pol_CARB_AEO2026_Table40!L47</f>
        <v/>
      </c>
      <c r="M59" t="str">
        <f>State_Pol_CARB_AEO2026_Table40!M47</f>
        <v/>
      </c>
      <c r="N59" t="str">
        <f>State_Pol_CARB_AEO2026_Table40!N47</f>
        <v/>
      </c>
      <c r="O59" t="str">
        <f>State_Pol_CARB_AEO2026_Table40!O47</f>
        <v/>
      </c>
      <c r="P59" t="str">
        <f>State_Pol_CARB_AEO2026_Table40!P47</f>
        <v/>
      </c>
      <c r="Q59" t="str">
        <f>State_Pol_CARB_AEO2026_Table40!Q47</f>
        <v/>
      </c>
      <c r="R59" t="str">
        <f>State_Pol_CARB_AEO2026_Table40!R47</f>
        <v/>
      </c>
      <c r="S59" t="str">
        <f>State_Pol_CARB_AEO2026_Table40!S47</f>
        <v/>
      </c>
      <c r="T59" t="str">
        <f>State_Pol_CARB_AEO2026_Table40!T47</f>
        <v/>
      </c>
      <c r="U59" t="str">
        <f>State_Pol_CARB_AEO2026_Table40!U47</f>
        <v/>
      </c>
      <c r="V59" t="str">
        <f>State_Pol_CARB_AEO2026_Table40!V47</f>
        <v/>
      </c>
      <c r="W59" t="str">
        <f>State_Pol_CARB_AEO2026_Table40!W47</f>
        <v/>
      </c>
      <c r="X59" t="str">
        <f>State_Pol_CARB_AEO2026_Table40!X47</f>
        <v/>
      </c>
      <c r="Y59" t="str">
        <f>State_Pol_CARB_AEO2026_Table40!Y47</f>
        <v/>
      </c>
      <c r="Z59" t="str">
        <f>State_Pol_CARB_AEO2026_Table40!Z47</f>
        <v/>
      </c>
      <c r="AA59" t="str">
        <f>State_Pol_CARB_AEO2026_Table40!AA47</f>
        <v/>
      </c>
      <c r="AB59" t="str">
        <f>State_Pol_CARB_AEO2026_Table40!AB47</f>
        <v/>
      </c>
      <c r="AC59" t="str">
        <f>State_Pol_CARB_AEO2026_Table40!AC47</f>
        <v/>
      </c>
      <c r="AD59" t="str">
        <f>State_Pol_CARB_AEO2026_Table40!AD47</f>
        <v/>
      </c>
    </row>
    <row r="65" spans="1:4">
      <c r="A65" t="s">
        <v>11005</v>
      </c>
    </row>
    <row r="66" spans="1:4">
      <c r="A66" t="s">
        <v>91</v>
      </c>
      <c r="B66" t="s">
        <v>92</v>
      </c>
      <c r="C66" t="s">
        <v>11006</v>
      </c>
      <c r="D66" t="s">
        <v>11007</v>
      </c>
    </row>
    <row r="67" spans="1:4">
      <c r="A67" t="s">
        <v>93</v>
      </c>
      <c r="B67" t="s">
        <v>9</v>
      </c>
      <c r="C67" t="str">
        <f>IF(COUNTIFS('State Policies'!$F:$F,$A67,'State Policies'!$E:$E,"Y")&gt;0,"Y","N")</f>
        <v>N</v>
      </c>
    </row>
    <row r="68" spans="1:4">
      <c r="A68" t="s">
        <v>94</v>
      </c>
      <c r="B68" t="s">
        <v>95</v>
      </c>
      <c r="C68" t="str">
        <f>IF(COUNTIFS('State Policies'!$F:$F,$A68,'State Policies'!$E:$E,"Y")&gt;0,"Y","N")</f>
        <v>N</v>
      </c>
    </row>
    <row r="69" spans="1:4">
      <c r="A69" t="s">
        <v>96</v>
      </c>
      <c r="B69" t="s">
        <v>97</v>
      </c>
      <c r="C69" t="str">
        <f>IF(COUNTIFS('State Policies'!$F:$F,$A69,'State Policies'!$E:$E,"Y")&gt;0,"Y","N")</f>
        <v>N</v>
      </c>
    </row>
    <row r="70" spans="1:4">
      <c r="A70" t="s">
        <v>98</v>
      </c>
      <c r="B70" t="s">
        <v>99</v>
      </c>
      <c r="C70" t="str">
        <f>IF(COUNTIFS('State Policies'!$F:$F,$A70,'State Policies'!$E:$E,"Y")&gt;0,"Y","N")</f>
        <v>Y</v>
      </c>
    </row>
    <row r="71" spans="1:4">
      <c r="A71" t="s">
        <v>100</v>
      </c>
      <c r="B71" t="s">
        <v>101</v>
      </c>
      <c r="C71" t="str">
        <f>IF(COUNTIFS('State Policies'!$F:$F,$A71,'State Policies'!$E:$E,"Y")&gt;0,"Y","N")</f>
        <v>Y</v>
      </c>
    </row>
    <row r="72" spans="1:4">
      <c r="A72" t="s">
        <v>102</v>
      </c>
      <c r="B72" t="s">
        <v>103</v>
      </c>
      <c r="C72" t="str">
        <f>IF(COUNTIFS('State Policies'!$F:$F,$A72,'State Policies'!$E:$E,"Y")&gt;0,"Y","N")</f>
        <v>Y</v>
      </c>
    </row>
    <row r="73" spans="1:4">
      <c r="A73" t="s">
        <v>104</v>
      </c>
      <c r="B73" t="s">
        <v>105</v>
      </c>
      <c r="C73" t="str">
        <f>IF(COUNTIFS('State Policies'!$F:$F,$A73,'State Policies'!$E:$E,"Y")&gt;0,"Y","N")</f>
        <v>Y</v>
      </c>
    </row>
    <row r="74" spans="1:4">
      <c r="A74" t="s">
        <v>106</v>
      </c>
      <c r="B74" t="s">
        <v>107</v>
      </c>
      <c r="C74" t="str">
        <f>IF(COUNTIFS('State Policies'!$F:$F,$A74,'State Policies'!$E:$E,"Y")&gt;0,"Y","N")</f>
        <v>N</v>
      </c>
    </row>
    <row r="75" spans="1:4">
      <c r="A75" t="s">
        <v>108</v>
      </c>
      <c r="B75" t="s">
        <v>109</v>
      </c>
      <c r="C75" t="str">
        <f>IF(COUNTIFS('State Policies'!$F:$F,$A75,'State Policies'!$E:$E,"Y")&gt;0,"Y","N")</f>
        <v>N</v>
      </c>
    </row>
    <row r="76" spans="1:4">
      <c r="A76" t="s">
        <v>110</v>
      </c>
      <c r="B76" t="s">
        <v>111</v>
      </c>
      <c r="C76" t="str">
        <f>IF(COUNTIFS('State Policies'!$F:$F,$A76,'State Policies'!$E:$E,"Y")&gt;0,"Y","N")</f>
        <v>N</v>
      </c>
    </row>
    <row r="77" spans="1:4">
      <c r="A77" t="s">
        <v>112</v>
      </c>
      <c r="B77" t="s">
        <v>113</v>
      </c>
      <c r="C77" t="str">
        <f>IF(COUNTIFS('State Policies'!$F:$F,$A77,'State Policies'!$E:$E,"Y")&gt;0,"Y","N")</f>
        <v>N</v>
      </c>
    </row>
    <row r="78" spans="1:4">
      <c r="A78" t="s">
        <v>114</v>
      </c>
      <c r="B78" t="s">
        <v>115</v>
      </c>
      <c r="C78" t="str">
        <f>IF(COUNTIFS('State Policies'!$F:$F,$A78,'State Policies'!$E:$E,"Y")&gt;0,"Y","N")</f>
        <v>N</v>
      </c>
    </row>
    <row r="79" spans="1:4">
      <c r="A79" t="s">
        <v>116</v>
      </c>
      <c r="B79" t="s">
        <v>117</v>
      </c>
      <c r="C79" t="str">
        <f>IF(COUNTIFS('State Policies'!$F:$F,$A79,'State Policies'!$E:$E,"Y")&gt;0,"Y","N")</f>
        <v>N</v>
      </c>
    </row>
    <row r="80" spans="1:4">
      <c r="A80" t="s">
        <v>118</v>
      </c>
      <c r="B80" t="s">
        <v>119</v>
      </c>
      <c r="C80" t="str">
        <f>IF(COUNTIFS('State Policies'!$F:$F,$A80,'State Policies'!$E:$E,"Y")&gt;0,"Y","N")</f>
        <v>N</v>
      </c>
    </row>
    <row r="81" spans="1:3">
      <c r="A81" t="s">
        <v>120</v>
      </c>
      <c r="B81" t="s">
        <v>121</v>
      </c>
      <c r="C81" t="str">
        <f>IF(COUNTIFS('State Policies'!$F:$F,$A81,'State Policies'!$E:$E,"Y")&gt;0,"Y","N")</f>
        <v>N</v>
      </c>
    </row>
    <row r="82" spans="1:3">
      <c r="A82" t="s">
        <v>122</v>
      </c>
      <c r="B82" t="s">
        <v>123</v>
      </c>
      <c r="C82" t="str">
        <f>IF(COUNTIFS('State Policies'!$F:$F,$A82,'State Policies'!$E:$E,"Y")&gt;0,"Y","N")</f>
        <v>N</v>
      </c>
    </row>
    <row r="83" spans="1:3">
      <c r="A83" t="s">
        <v>124</v>
      </c>
      <c r="B83" t="s">
        <v>125</v>
      </c>
      <c r="C83" t="str">
        <f>IF(COUNTIFS('State Policies'!$F:$F,$A83,'State Policies'!$E:$E,"Y")&gt;0,"Y","N")</f>
        <v>Y</v>
      </c>
    </row>
    <row r="84" spans="1:3">
      <c r="A84" t="s">
        <v>126</v>
      </c>
      <c r="B84" t="s">
        <v>127</v>
      </c>
      <c r="C84" t="str">
        <f>IF(COUNTIFS('State Policies'!$F:$F,$A84,'State Policies'!$E:$E,"Y")&gt;0,"Y","N")</f>
        <v>Y</v>
      </c>
    </row>
    <row r="85" spans="1:3">
      <c r="A85" t="s">
        <v>128</v>
      </c>
      <c r="B85" t="s">
        <v>129</v>
      </c>
      <c r="C85" t="str">
        <f>IF(COUNTIFS('State Policies'!$F:$F,$A85,'State Policies'!$E:$E,"Y")&gt;0,"Y","N")</f>
        <v>Y</v>
      </c>
    </row>
    <row r="86" spans="1:3">
      <c r="A86" t="s">
        <v>130</v>
      </c>
      <c r="B86" t="s">
        <v>131</v>
      </c>
      <c r="C86" t="str">
        <f>IF(COUNTIFS('State Policies'!$F:$F,$A86,'State Policies'!$E:$E,"Y")&gt;0,"Y","N")</f>
        <v>N</v>
      </c>
    </row>
    <row r="87" spans="1:3">
      <c r="A87" t="s">
        <v>132</v>
      </c>
      <c r="B87" t="s">
        <v>133</v>
      </c>
      <c r="C87" t="str">
        <f>IF(COUNTIFS('State Policies'!$F:$F,$A87,'State Policies'!$E:$E,"Y")&gt;0,"Y","N")</f>
        <v>Y</v>
      </c>
    </row>
    <row r="88" spans="1:3">
      <c r="A88" t="s">
        <v>134</v>
      </c>
      <c r="B88" t="s">
        <v>135</v>
      </c>
      <c r="C88" t="str">
        <f>IF(COUNTIFS('State Policies'!$F:$F,$A88,'State Policies'!$E:$E,"Y")&gt;0,"Y","N")</f>
        <v>N</v>
      </c>
    </row>
    <row r="89" spans="1:3">
      <c r="A89" t="s">
        <v>136</v>
      </c>
      <c r="B89" t="s">
        <v>137</v>
      </c>
      <c r="C89" t="str">
        <f>IF(COUNTIFS('State Policies'!$F:$F,$A89,'State Policies'!$E:$E,"Y")&gt;0,"Y","N")</f>
        <v>N</v>
      </c>
    </row>
    <row r="90" spans="1:3">
      <c r="A90" t="s">
        <v>138</v>
      </c>
      <c r="B90" t="s">
        <v>139</v>
      </c>
      <c r="C90" t="str">
        <f>IF(COUNTIFS('State Policies'!$F:$F,$A90,'State Policies'!$E:$E,"Y")&gt;0,"Y","N")</f>
        <v>N</v>
      </c>
    </row>
    <row r="91" spans="1:3">
      <c r="A91" t="s">
        <v>140</v>
      </c>
      <c r="B91" t="s">
        <v>141</v>
      </c>
      <c r="C91" t="str">
        <f>IF(COUNTIFS('State Policies'!$F:$F,$A91,'State Policies'!$E:$E,"Y")&gt;0,"Y","N")</f>
        <v>N</v>
      </c>
    </row>
    <row r="92" spans="1:3">
      <c r="A92" t="s">
        <v>142</v>
      </c>
      <c r="B92" t="s">
        <v>143</v>
      </c>
      <c r="C92" t="str">
        <f>IF(COUNTIFS('State Policies'!$F:$F,$A92,'State Policies'!$E:$E,"Y")&gt;0,"Y","N")</f>
        <v>N</v>
      </c>
    </row>
    <row r="93" spans="1:3">
      <c r="A93" t="s">
        <v>144</v>
      </c>
      <c r="B93" t="s">
        <v>145</v>
      </c>
      <c r="C93" t="str">
        <f>IF(COUNTIFS('State Policies'!$F:$F,$A93,'State Policies'!$E:$E,"Y")&gt;0,"Y","N")</f>
        <v>N</v>
      </c>
    </row>
    <row r="94" spans="1:3">
      <c r="A94" t="s">
        <v>146</v>
      </c>
      <c r="B94" t="s">
        <v>147</v>
      </c>
      <c r="C94" t="str">
        <f>IF(COUNTIFS('State Policies'!$F:$F,$A94,'State Policies'!$E:$E,"Y")&gt;0,"Y","N")</f>
        <v>N</v>
      </c>
    </row>
    <row r="95" spans="1:3">
      <c r="A95" t="s">
        <v>148</v>
      </c>
      <c r="B95" t="s">
        <v>149</v>
      </c>
      <c r="C95" t="str">
        <f>IF(COUNTIFS('State Policies'!$F:$F,$A95,'State Policies'!$E:$E,"Y")&gt;0,"Y","N")</f>
        <v>Y</v>
      </c>
    </row>
    <row r="96" spans="1:3">
      <c r="A96" t="s">
        <v>150</v>
      </c>
      <c r="B96" t="s">
        <v>151</v>
      </c>
      <c r="C96" t="str">
        <f>IF(COUNTIFS('State Policies'!$F:$F,$A96,'State Policies'!$E:$E,"Y")&gt;0,"Y","N")</f>
        <v>Y</v>
      </c>
    </row>
    <row r="97" spans="1:3">
      <c r="A97" t="s">
        <v>152</v>
      </c>
      <c r="B97" t="s">
        <v>153</v>
      </c>
      <c r="C97" t="str">
        <f>IF(COUNTIFS('State Policies'!$F:$F,$A97,'State Policies'!$E:$E,"Y")&gt;0,"Y","N")</f>
        <v>Y</v>
      </c>
    </row>
    <row r="98" spans="1:3">
      <c r="A98" t="s">
        <v>154</v>
      </c>
      <c r="B98" t="s">
        <v>155</v>
      </c>
      <c r="C98" t="str">
        <f>IF(COUNTIFS('State Policies'!$F:$F,$A98,'State Policies'!$E:$E,"Y")&gt;0,"Y","N")</f>
        <v>Y</v>
      </c>
    </row>
    <row r="99" spans="1:3">
      <c r="A99" t="s">
        <v>156</v>
      </c>
      <c r="B99" t="s">
        <v>157</v>
      </c>
      <c r="C99" t="str">
        <f>IF(COUNTIFS('State Policies'!$F:$F,$A99,'State Policies'!$E:$E,"Y")&gt;0,"Y","N")</f>
        <v>N</v>
      </c>
    </row>
    <row r="100" spans="1:3">
      <c r="A100" t="s">
        <v>158</v>
      </c>
      <c r="B100" t="s">
        <v>159</v>
      </c>
      <c r="C100" t="str">
        <f>IF(COUNTIFS('State Policies'!$F:$F,$A100,'State Policies'!$E:$E,"Y")&gt;0,"Y","N")</f>
        <v>N</v>
      </c>
    </row>
    <row r="101" spans="1:3">
      <c r="A101" t="s">
        <v>160</v>
      </c>
      <c r="B101" t="s">
        <v>161</v>
      </c>
      <c r="C101" t="str">
        <f>IF(COUNTIFS('State Policies'!$F:$F,$A101,'State Policies'!$E:$E,"Y")&gt;0,"Y","N")</f>
        <v>Y</v>
      </c>
    </row>
    <row r="102" spans="1:3">
      <c r="A102" t="s">
        <v>162</v>
      </c>
      <c r="B102" t="s">
        <v>163</v>
      </c>
      <c r="C102" t="str">
        <f>IF(COUNTIFS('State Policies'!$F:$F,$A102,'State Policies'!$E:$E,"Y")&gt;0,"Y","N")</f>
        <v>Y</v>
      </c>
    </row>
    <row r="103" spans="1:3">
      <c r="A103" t="s">
        <v>164</v>
      </c>
      <c r="B103" t="s">
        <v>165</v>
      </c>
      <c r="C103" t="str">
        <f>IF(COUNTIFS('State Policies'!$F:$F,$A103,'State Policies'!$E:$E,"Y")&gt;0,"Y","N")</f>
        <v>Y</v>
      </c>
    </row>
    <row r="104" spans="1:3">
      <c r="A104" t="s">
        <v>166</v>
      </c>
      <c r="B104" t="s">
        <v>167</v>
      </c>
      <c r="C104" t="str">
        <f>IF(COUNTIFS('State Policies'!$F:$F,$A104,'State Policies'!$E:$E,"Y")&gt;0,"Y","N")</f>
        <v>N</v>
      </c>
    </row>
    <row r="105" spans="1:3">
      <c r="A105" t="s">
        <v>168</v>
      </c>
      <c r="B105" t="s">
        <v>169</v>
      </c>
      <c r="C105" t="str">
        <f>IF(COUNTIFS('State Policies'!$F:$F,$A105,'State Policies'!$E:$E,"Y")&gt;0,"Y","N")</f>
        <v>N</v>
      </c>
    </row>
    <row r="106" spans="1:3">
      <c r="A106" t="s">
        <v>170</v>
      </c>
      <c r="B106" t="s">
        <v>171</v>
      </c>
      <c r="C106" t="str">
        <f>IF(COUNTIFS('State Policies'!$F:$F,$A106,'State Policies'!$E:$E,"Y")&gt;0,"Y","N")</f>
        <v>N</v>
      </c>
    </row>
    <row r="107" spans="1:3">
      <c r="A107" t="s">
        <v>172</v>
      </c>
      <c r="B107" t="s">
        <v>173</v>
      </c>
      <c r="C107" t="str">
        <f>IF(COUNTIFS('State Policies'!$F:$F,$A107,'State Policies'!$E:$E,"Y")&gt;0,"Y","N")</f>
        <v>N</v>
      </c>
    </row>
    <row r="108" spans="1:3">
      <c r="A108" t="s">
        <v>174</v>
      </c>
      <c r="B108" t="s">
        <v>175</v>
      </c>
      <c r="C108" t="str">
        <f>IF(COUNTIFS('State Policies'!$F:$F,$A108,'State Policies'!$E:$E,"Y")&gt;0,"Y","N")</f>
        <v>N</v>
      </c>
    </row>
    <row r="109" spans="1:3">
      <c r="A109" t="s">
        <v>176</v>
      </c>
      <c r="B109" t="s">
        <v>177</v>
      </c>
      <c r="C109" t="str">
        <f>IF(COUNTIFS('State Policies'!$F:$F,$A109,'State Policies'!$E:$E,"Y")&gt;0,"Y","N")</f>
        <v>Y</v>
      </c>
    </row>
    <row r="110" spans="1:3">
      <c r="A110" t="s">
        <v>178</v>
      </c>
      <c r="B110" t="s">
        <v>179</v>
      </c>
      <c r="C110" t="str">
        <f>IF(COUNTIFS('State Policies'!$F:$F,$A110,'State Policies'!$E:$E,"Y")&gt;0,"Y","N")</f>
        <v>Y</v>
      </c>
    </row>
    <row r="111" spans="1:3">
      <c r="A111" t="s">
        <v>180</v>
      </c>
      <c r="B111" t="s">
        <v>181</v>
      </c>
      <c r="C111" t="str">
        <f>IF(COUNTIFS('State Policies'!$F:$F,$A111,'State Policies'!$E:$E,"Y")&gt;0,"Y","N")</f>
        <v>Y</v>
      </c>
    </row>
    <row r="112" spans="1:3">
      <c r="A112" t="s">
        <v>182</v>
      </c>
      <c r="B112" t="s">
        <v>183</v>
      </c>
      <c r="C112" t="str">
        <f>IF(COUNTIFS('State Policies'!$F:$F,$A112,'State Policies'!$E:$E,"Y")&gt;0,"Y","N")</f>
        <v>N</v>
      </c>
    </row>
    <row r="113" spans="1:3">
      <c r="A113" t="s">
        <v>184</v>
      </c>
      <c r="B113" t="s">
        <v>185</v>
      </c>
      <c r="C113" t="str">
        <f>IF(COUNTIFS('State Policies'!$F:$F,$A113,'State Policies'!$E:$E,"Y")&gt;0,"Y","N")</f>
        <v>N</v>
      </c>
    </row>
    <row r="114" spans="1:3">
      <c r="A114" t="s">
        <v>186</v>
      </c>
      <c r="B114" t="s">
        <v>187</v>
      </c>
      <c r="C114" t="str">
        <f>IF(COUNTIFS('State Policies'!$F:$F,$A114,'State Policies'!$E:$E,"Y")&gt;0,"Y","N")</f>
        <v>N</v>
      </c>
    </row>
  </sheetData>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theme="9"/>
  </sheetPr>
  <dimension ref="A1"/>
  <sheetViews>
    <sheetView workbookViewId="0"/>
  </sheetViews>
  <sheetFormatPr defaultRowHeight="14.25"/>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AH134"/>
  <sheetViews>
    <sheetView workbookViewId="0"/>
  </sheetViews>
  <sheetFormatPr defaultColWidth="9.1328125" defaultRowHeight="14.25"/>
  <cols>
    <col min="1" max="1" width="27.86328125" customWidth="1"/>
    <col min="2" max="2" width="16" customWidth="1"/>
    <col min="3" max="3" width="21" bestFit="1" customWidth="1"/>
    <col min="4" max="4" width="9.59765625" customWidth="1"/>
    <col min="5" max="5" width="9.59765625" style="38" customWidth="1"/>
    <col min="6" max="34" width="9.59765625" customWidth="1"/>
  </cols>
  <sheetData>
    <row r="1" spans="1:34" s="1" customFormat="1">
      <c r="A1" s="1" t="s">
        <v>11008</v>
      </c>
      <c r="B1" s="1" t="s">
        <v>11009</v>
      </c>
      <c r="C1" s="1" t="s">
        <v>11010</v>
      </c>
      <c r="D1" s="1">
        <v>2020</v>
      </c>
      <c r="E1" s="1">
        <v>2021</v>
      </c>
      <c r="F1" s="1">
        <v>2022</v>
      </c>
      <c r="G1" s="1">
        <v>2023</v>
      </c>
      <c r="H1" s="1">
        <v>2024</v>
      </c>
      <c r="I1" s="1">
        <v>2025</v>
      </c>
      <c r="J1" s="1">
        <v>2026</v>
      </c>
      <c r="K1" s="1">
        <v>2027</v>
      </c>
      <c r="L1" s="1">
        <v>2028</v>
      </c>
      <c r="M1" s="1">
        <v>2029</v>
      </c>
      <c r="N1" s="1">
        <v>2030</v>
      </c>
      <c r="O1" s="1">
        <v>2031</v>
      </c>
      <c r="P1" s="1">
        <v>2032</v>
      </c>
      <c r="Q1" s="1">
        <v>2033</v>
      </c>
      <c r="R1" s="1">
        <v>2034</v>
      </c>
      <c r="S1" s="1">
        <v>2035</v>
      </c>
      <c r="T1" s="1">
        <v>2036</v>
      </c>
      <c r="U1" s="1">
        <v>2037</v>
      </c>
      <c r="V1" s="1">
        <v>2038</v>
      </c>
      <c r="W1" s="1">
        <v>2039</v>
      </c>
      <c r="X1" s="1">
        <v>2040</v>
      </c>
      <c r="Y1" s="1">
        <v>2041</v>
      </c>
      <c r="Z1" s="1">
        <v>2042</v>
      </c>
      <c r="AA1" s="1">
        <v>2043</v>
      </c>
      <c r="AB1" s="1">
        <v>2044</v>
      </c>
      <c r="AC1" s="1">
        <v>2045</v>
      </c>
      <c r="AD1" s="1">
        <v>2046</v>
      </c>
      <c r="AE1" s="1">
        <v>2047</v>
      </c>
      <c r="AF1" s="1">
        <v>2048</v>
      </c>
      <c r="AG1" s="1">
        <v>2049</v>
      </c>
      <c r="AH1" s="1">
        <v>2050</v>
      </c>
    </row>
    <row r="2" spans="1:34">
      <c r="A2" t="s">
        <v>2851</v>
      </c>
      <c r="B2" s="99" t="s">
        <v>3</v>
      </c>
      <c r="C2" s="93" t="s">
        <v>2725</v>
      </c>
      <c r="D2">
        <f>INDEX('AEO 2021 Table 40'!G:G,MATCH('psgr LDVs'!$C2,'AEO 2021 Table 40'!$B:$B,0))</f>
        <v>41.799618000000002</v>
      </c>
      <c r="E2">
        <f>INDEX('AEO 2022 Table 40'!H:H,MATCH('psgr LDVs'!$C2,'AEO 2022 Table 40'!$B:$B,0))</f>
        <v>42.9375</v>
      </c>
      <c r="F2">
        <f>INDEX('AEO 2023 Table 40'!H:H,MATCH('psgr LDVs'!$C2,'AEO 2023 Table 40'!$B:$B,0))</f>
        <v>44.638939000000001</v>
      </c>
      <c r="G2">
        <f>INDEX('AEO 2023 Table 40'!I:I,MATCH('psgr LDVs'!$C2,'AEO 2023 Table 40'!$B:$B,0))</f>
        <v>45.297459000000003</v>
      </c>
      <c r="H2">
        <f>IFERROR(INDEX('AEO 2025 Table 40'!F:F,MATCH($A2,'AEO 2025 Table 40'!$B:$B,0)),0)</f>
        <v>39.042065000000001</v>
      </c>
      <c r="I2">
        <f>_xlfn.LET(_xlpm.key,SUBSTITUTE($A2,"Alternative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41.581161000000002</v>
      </c>
      <c r="J2">
        <f>_xlfn.LET(_xlpm.key,SUBSTITUTE($A2,"Alternative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42.237743000000002</v>
      </c>
      <c r="K2">
        <f>_xlfn.LET(_xlpm.key,SUBSTITUTE($A2,"Alternative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42.731037000000001</v>
      </c>
      <c r="L2">
        <f>_xlfn.LET(_xlpm.key,SUBSTITUTE($A2,"Alternative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43.173363000000002</v>
      </c>
      <c r="M2">
        <f>_xlfn.LET(_xlpm.key,SUBSTITUTE($A2,"Alternative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43.446857000000001</v>
      </c>
      <c r="N2">
        <f>_xlfn.LET(_xlpm.key,SUBSTITUTE($A2,"Alternative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44.034348000000001</v>
      </c>
      <c r="O2">
        <f>_xlfn.LET(_xlpm.key,SUBSTITUTE($A2,"Alternative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44.463431999999997</v>
      </c>
      <c r="P2">
        <f>_xlfn.LET(_xlpm.key,SUBSTITUTE($A2,"Alternative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44.811397999999997</v>
      </c>
      <c r="Q2">
        <f>_xlfn.LET(_xlpm.key,SUBSTITUTE($A2,"Alternative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44.996997999999998</v>
      </c>
      <c r="R2">
        <f>_xlfn.LET(_xlpm.key,SUBSTITUTE($A2,"Alternative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45.139164000000001</v>
      </c>
      <c r="S2">
        <f>_xlfn.LET(_xlpm.key,SUBSTITUTE($A2,"Alternative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45.295417999999998</v>
      </c>
      <c r="T2">
        <f>_xlfn.LET(_xlpm.key,SUBSTITUTE($A2,"Alternative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45.503441000000002</v>
      </c>
      <c r="U2">
        <f>_xlfn.LET(_xlpm.key,SUBSTITUTE($A2,"Alternative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45.651263999999998</v>
      </c>
      <c r="V2">
        <f>_xlfn.LET(_xlpm.key,SUBSTITUTE($A2,"Alternative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45.622860000000003</v>
      </c>
      <c r="W2">
        <f>_xlfn.LET(_xlpm.key,SUBSTITUTE($A2,"Alternative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45.597157000000003</v>
      </c>
      <c r="X2">
        <f>_xlfn.LET(_xlpm.key,SUBSTITUTE($A2,"Alternative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45.628368000000002</v>
      </c>
      <c r="Y2">
        <f>_xlfn.LET(_xlpm.key,SUBSTITUTE($A2,"Alternative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45.599815</v>
      </c>
      <c r="Z2">
        <f>_xlfn.LET(_xlpm.key,SUBSTITUTE($A2,"Alternative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45.586413999999998</v>
      </c>
      <c r="AA2">
        <f>_xlfn.LET(_xlpm.key,SUBSTITUTE($A2,"Alternative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45.556812000000001</v>
      </c>
      <c r="AB2">
        <f>_xlfn.LET(_xlpm.key,SUBSTITUTE($A2,"Alternative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45.518104999999998</v>
      </c>
      <c r="AC2">
        <f>_xlfn.LET(_xlpm.key,SUBSTITUTE($A2,"Alternative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45.486964999999998</v>
      </c>
      <c r="AD2">
        <f>_xlfn.LET(_xlpm.key,SUBSTITUTE($A2,"Alternative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45.419483</v>
      </c>
      <c r="AE2">
        <f>_xlfn.LET(_xlpm.key,SUBSTITUTE($A2,"Alternative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45.373482000000003</v>
      </c>
      <c r="AF2">
        <f>_xlfn.LET(_xlpm.key,SUBSTITUTE($A2,"Alternative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45.319674999999997</v>
      </c>
      <c r="AG2">
        <f>_xlfn.LET(_xlpm.key,SUBSTITUTE($A2,"Alternative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45.262130999999997</v>
      </c>
      <c r="AH2">
        <f>_xlfn.LET(_xlpm.key,SUBSTITUTE($A2,"Alternative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45.215584</v>
      </c>
    </row>
    <row r="3" spans="1:34">
      <c r="A3" t="s">
        <v>2853</v>
      </c>
      <c r="B3" s="99" t="s">
        <v>4</v>
      </c>
      <c r="C3" s="93" t="s">
        <v>2729</v>
      </c>
      <c r="D3">
        <f>INDEX('AEO 2021 Table 40'!G:G,MATCH('psgr LDVs'!$C3,'AEO 2021 Table 40'!$B:$B,0))</f>
        <v>50.328570999999997</v>
      </c>
      <c r="E3">
        <f>INDEX('AEO 2022 Table 40'!H:H,MATCH('psgr LDVs'!$C3,'AEO 2022 Table 40'!$B:$B,0))</f>
        <v>51.676642999999999</v>
      </c>
      <c r="F3">
        <f>INDEX('AEO 2023 Table 40'!H:H,MATCH('psgr LDVs'!$C3,'AEO 2023 Table 40'!$B:$B,0))</f>
        <v>52.824074000000003</v>
      </c>
      <c r="G3">
        <f>INDEX('AEO 2023 Table 40'!I:I,MATCH('psgr LDVs'!$C3,'AEO 2023 Table 40'!$B:$B,0))</f>
        <v>52.738360999999998</v>
      </c>
      <c r="H3">
        <f>IFERROR(INDEX('AEO 2025 Table 40'!F:F,MATCH($A3,'AEO 2025 Table 40'!$B:$B,0)),0)</f>
        <v>0</v>
      </c>
      <c r="I3">
        <f>_xlfn.LET(_xlpm.key,SUBSTITUTE($A3,"Alternative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
        <f>_xlfn.LET(_xlpm.key,SUBSTITUTE($A3,"Alternative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
        <f>_xlfn.LET(_xlpm.key,SUBSTITUTE($A3,"Alternative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
        <f>_xlfn.LET(_xlpm.key,SUBSTITUTE($A3,"Alternative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
        <f>_xlfn.LET(_xlpm.key,SUBSTITUTE($A3,"Alternative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
        <f>_xlfn.LET(_xlpm.key,SUBSTITUTE($A3,"Alternative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
        <f>_xlfn.LET(_xlpm.key,SUBSTITUTE($A3,"Alternative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
        <f>_xlfn.LET(_xlpm.key,SUBSTITUTE($A3,"Alternative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
        <f>_xlfn.LET(_xlpm.key,SUBSTITUTE($A3,"Alternative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
        <f>_xlfn.LET(_xlpm.key,SUBSTITUTE($A3,"Alternative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
        <f>_xlfn.LET(_xlpm.key,SUBSTITUTE($A3,"Alternative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
        <f>_xlfn.LET(_xlpm.key,SUBSTITUTE($A3,"Alternative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
        <f>_xlfn.LET(_xlpm.key,SUBSTITUTE($A3,"Alternative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
        <f>_xlfn.LET(_xlpm.key,SUBSTITUTE($A3,"Alternative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
        <f>_xlfn.LET(_xlpm.key,SUBSTITUTE($A3,"Alternative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
        <f>_xlfn.LET(_xlpm.key,SUBSTITUTE($A3,"Alternative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
        <f>_xlfn.LET(_xlpm.key,SUBSTITUTE($A3,"Alternative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
        <f>_xlfn.LET(_xlpm.key,SUBSTITUTE($A3,"Alternative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
        <f>_xlfn.LET(_xlpm.key,SUBSTITUTE($A3,"Alternative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
        <f>_xlfn.LET(_xlpm.key,SUBSTITUTE($A3,"Alternative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
        <f>_xlfn.LET(_xlpm.key,SUBSTITUTE($A3,"Alternative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
        <f>_xlfn.LET(_xlpm.key,SUBSTITUTE($A3,"Alternative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
        <f>_xlfn.LET(_xlpm.key,SUBSTITUTE($A3,"Alternative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
        <f>_xlfn.LET(_xlpm.key,SUBSTITUTE($A3,"Alternative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
        <f>_xlfn.LET(_xlpm.key,SUBSTITUTE($A3,"Alternative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
        <f>_xlfn.LET(_xlpm.key,SUBSTITUTE($A3,"Alternative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4" spans="1:34">
      <c r="B4" s="99"/>
      <c r="C4" s="93"/>
      <c r="H4">
        <f>IFERROR(INDEX('AEO 2025 Table 40'!F:F,MATCH($A4,'AEO 2025 Table 40'!$B:$B,0)),0)</f>
        <v>0</v>
      </c>
      <c r="I4">
        <f>_xlfn.LET(_xlpm.key,SUBSTITUTE($A4,"Alternative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4">
        <f>_xlfn.LET(_xlpm.key,SUBSTITUTE($A4,"Alternative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4">
        <f>_xlfn.LET(_xlpm.key,SUBSTITUTE($A4,"Alternative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4">
        <f>_xlfn.LET(_xlpm.key,SUBSTITUTE($A4,"Alternative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4">
        <f>_xlfn.LET(_xlpm.key,SUBSTITUTE($A4,"Alternative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4">
        <f>_xlfn.LET(_xlpm.key,SUBSTITUTE($A4,"Alternative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4">
        <f>_xlfn.LET(_xlpm.key,SUBSTITUTE($A4,"Alternative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4">
        <f>_xlfn.LET(_xlpm.key,SUBSTITUTE($A4,"Alternative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4">
        <f>_xlfn.LET(_xlpm.key,SUBSTITUTE($A4,"Alternative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4">
        <f>_xlfn.LET(_xlpm.key,SUBSTITUTE($A4,"Alternative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4">
        <f>_xlfn.LET(_xlpm.key,SUBSTITUTE($A4,"Alternative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4">
        <f>_xlfn.LET(_xlpm.key,SUBSTITUTE($A4,"Alternative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4">
        <f>_xlfn.LET(_xlpm.key,SUBSTITUTE($A4,"Alternative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4">
        <f>_xlfn.LET(_xlpm.key,SUBSTITUTE($A4,"Alternative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4">
        <f>_xlfn.LET(_xlpm.key,SUBSTITUTE($A4,"Alternative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4">
        <f>_xlfn.LET(_xlpm.key,SUBSTITUTE($A4,"Alternative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4">
        <f>_xlfn.LET(_xlpm.key,SUBSTITUTE($A4,"Alternative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4">
        <f>_xlfn.LET(_xlpm.key,SUBSTITUTE($A4,"Alternative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4">
        <f>_xlfn.LET(_xlpm.key,SUBSTITUTE($A4,"Alternative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4">
        <f>_xlfn.LET(_xlpm.key,SUBSTITUTE($A4,"Alternative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4">
        <f>_xlfn.LET(_xlpm.key,SUBSTITUTE($A4,"Alternative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4">
        <f>_xlfn.LET(_xlpm.key,SUBSTITUTE($A4,"Alternative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4">
        <f>_xlfn.LET(_xlpm.key,SUBSTITUTE($A4,"Alternative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4">
        <f>_xlfn.LET(_xlpm.key,SUBSTITUTE($A4,"Alternative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4">
        <f>_xlfn.LET(_xlpm.key,SUBSTITUTE($A4,"Alternative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4">
        <f>_xlfn.LET(_xlpm.key,SUBSTITUTE($A4,"Alternative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5" spans="1:34">
      <c r="A5" t="s">
        <v>2855</v>
      </c>
      <c r="B5" s="99" t="s">
        <v>3</v>
      </c>
      <c r="C5" s="93" t="s">
        <v>2732</v>
      </c>
      <c r="D5">
        <f>INDEX('AEO 2021 Table 40'!G:G,MATCH('psgr LDVs'!$C5,'AEO 2021 Table 40'!$B:$B,0))</f>
        <v>42.419071000000002</v>
      </c>
      <c r="E5">
        <f>INDEX('AEO 2022 Table 40'!H:H,MATCH('psgr LDVs'!$C5,'AEO 2022 Table 40'!$B:$B,0))</f>
        <v>43.716450000000002</v>
      </c>
      <c r="F5">
        <f>INDEX('AEO 2023 Table 40'!H:H,MATCH('psgr LDVs'!$C5,'AEO 2023 Table 40'!$B:$B,0))</f>
        <v>45.512191999999999</v>
      </c>
      <c r="G5">
        <f>INDEX('AEO 2023 Table 40'!I:I,MATCH('psgr LDVs'!$C5,'AEO 2023 Table 40'!$B:$B,0))</f>
        <v>46.158009</v>
      </c>
      <c r="H5">
        <f>IFERROR(INDEX('AEO 2025 Table 40'!F:F,MATCH($A5,'AEO 2025 Table 40'!$B:$B,0)),0)</f>
        <v>18.394615000000002</v>
      </c>
      <c r="I5">
        <f>_xlfn.LET(_xlpm.key,SUBSTITUTE($A5,"Alternative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5">
        <f>_xlfn.LET(_xlpm.key,SUBSTITUTE($A5,"Alternative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5">
        <f>_xlfn.LET(_xlpm.key,SUBSTITUTE($A5,"Alternative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5">
        <f>_xlfn.LET(_xlpm.key,SUBSTITUTE($A5,"Alternative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5">
        <f>_xlfn.LET(_xlpm.key,SUBSTITUTE($A5,"Alternative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5">
        <f>_xlfn.LET(_xlpm.key,SUBSTITUTE($A5,"Alternative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5">
        <f>_xlfn.LET(_xlpm.key,SUBSTITUTE($A5,"Alternative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5">
        <f>_xlfn.LET(_xlpm.key,SUBSTITUTE($A5,"Alternative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5">
        <f>_xlfn.LET(_xlpm.key,SUBSTITUTE($A5,"Alternative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5">
        <f>_xlfn.LET(_xlpm.key,SUBSTITUTE($A5,"Alternative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5">
        <f>_xlfn.LET(_xlpm.key,SUBSTITUTE($A5,"Alternative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5">
        <f>_xlfn.LET(_xlpm.key,SUBSTITUTE($A5,"Alternative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5">
        <f>_xlfn.LET(_xlpm.key,SUBSTITUTE($A5,"Alternative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5">
        <f>_xlfn.LET(_xlpm.key,SUBSTITUTE($A5,"Alternative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5">
        <f>_xlfn.LET(_xlpm.key,SUBSTITUTE($A5,"Alternative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5">
        <f>_xlfn.LET(_xlpm.key,SUBSTITUTE($A5,"Alternative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5">
        <f>_xlfn.LET(_xlpm.key,SUBSTITUTE($A5,"Alternative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5">
        <f>_xlfn.LET(_xlpm.key,SUBSTITUTE($A5,"Alternative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5">
        <f>_xlfn.LET(_xlpm.key,SUBSTITUTE($A5,"Alternative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5">
        <f>_xlfn.LET(_xlpm.key,SUBSTITUTE($A5,"Alternative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5">
        <f>_xlfn.LET(_xlpm.key,SUBSTITUTE($A5,"Alternative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5">
        <f>_xlfn.LET(_xlpm.key,SUBSTITUTE($A5,"Alternative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5">
        <f>_xlfn.LET(_xlpm.key,SUBSTITUTE($A5,"Alternative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5">
        <f>_xlfn.LET(_xlpm.key,SUBSTITUTE($A5,"Alternative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5">
        <f>_xlfn.LET(_xlpm.key,SUBSTITUTE($A5,"Alternative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5">
        <f>_xlfn.LET(_xlpm.key,SUBSTITUTE($A5,"Alternative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6" spans="1:34">
      <c r="A6" t="s">
        <v>2857</v>
      </c>
      <c r="B6" s="99" t="s">
        <v>1</v>
      </c>
      <c r="C6" s="93" t="s">
        <v>2735</v>
      </c>
      <c r="D6">
        <f>INDEX('AEO 2021 Table 40'!G:G,MATCH('psgr LDVs'!$C6,'AEO 2021 Table 40'!$B:$B,0))</f>
        <v>109.580116</v>
      </c>
      <c r="E6">
        <f>INDEX('AEO 2022 Table 40'!H:H,MATCH('psgr LDVs'!$C6,'AEO 2022 Table 40'!$B:$B,0))</f>
        <v>92.786727999999997</v>
      </c>
      <c r="F6">
        <f>INDEX('AEO 2023 Table 40'!H:H,MATCH('psgr LDVs'!$C6,'AEO 2023 Table 40'!$B:$B,0))</f>
        <v>95.307181999999997</v>
      </c>
      <c r="G6">
        <f>INDEX('AEO 2023 Table 40'!I:I,MATCH('psgr LDVs'!$C6,'AEO 2023 Table 40'!$B:$B,0))</f>
        <v>96.725364999999996</v>
      </c>
      <c r="H6">
        <f>IFERROR(INDEX('AEO 2025 Table 40'!F:F,MATCH($A6,'AEO 2025 Table 40'!$B:$B,0)),0)</f>
        <v>175.62190200000001</v>
      </c>
      <c r="I6">
        <f>_xlfn.LET(_xlpm.key,SUBSTITUTE($A6,"Alternative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140.84204099999999</v>
      </c>
      <c r="J6">
        <f>_xlfn.LET(_xlpm.key,SUBSTITUTE($A6,"Alternative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137.806534</v>
      </c>
      <c r="K6">
        <f>_xlfn.LET(_xlpm.key,SUBSTITUTE($A6,"Alternative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138.13681</v>
      </c>
      <c r="L6">
        <f>_xlfn.LET(_xlpm.key,SUBSTITUTE($A6,"Alternative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137.70597799999999</v>
      </c>
      <c r="M6">
        <f>_xlfn.LET(_xlpm.key,SUBSTITUTE($A6,"Alternative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137.49757399999999</v>
      </c>
      <c r="N6">
        <f>_xlfn.LET(_xlpm.key,SUBSTITUTE($A6,"Alternative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138.06651299999999</v>
      </c>
      <c r="O6">
        <f>_xlfn.LET(_xlpm.key,SUBSTITUTE($A6,"Alternative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138.73777799999999</v>
      </c>
      <c r="P6">
        <f>_xlfn.LET(_xlpm.key,SUBSTITUTE($A6,"Alternative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139.22804300000001</v>
      </c>
      <c r="Q6">
        <f>_xlfn.LET(_xlpm.key,SUBSTITUTE($A6,"Alternative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139.453247</v>
      </c>
      <c r="R6">
        <f>_xlfn.LET(_xlpm.key,SUBSTITUTE($A6,"Alternative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139.74108899999999</v>
      </c>
      <c r="S6">
        <f>_xlfn.LET(_xlpm.key,SUBSTITUTE($A6,"Alternative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140.091812</v>
      </c>
      <c r="T6">
        <f>_xlfn.LET(_xlpm.key,SUBSTITUTE($A6,"Alternative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140.381516</v>
      </c>
      <c r="U6">
        <f>_xlfn.LET(_xlpm.key,SUBSTITUTE($A6,"Alternative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140.55905200000001</v>
      </c>
      <c r="V6">
        <f>_xlfn.LET(_xlpm.key,SUBSTITUTE($A6,"Alternative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140.763092</v>
      </c>
      <c r="W6">
        <f>_xlfn.LET(_xlpm.key,SUBSTITUTE($A6,"Alternative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140.945694</v>
      </c>
      <c r="X6">
        <f>_xlfn.LET(_xlpm.key,SUBSTITUTE($A6,"Alternative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141.12001000000001</v>
      </c>
      <c r="Y6">
        <f>_xlfn.LET(_xlpm.key,SUBSTITUTE($A6,"Alternative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141.20924400000001</v>
      </c>
      <c r="Z6">
        <f>_xlfn.LET(_xlpm.key,SUBSTITUTE($A6,"Alternative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141.29516599999999</v>
      </c>
      <c r="AA6">
        <f>_xlfn.LET(_xlpm.key,SUBSTITUTE($A6,"Alternative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141.398651</v>
      </c>
      <c r="AB6">
        <f>_xlfn.LET(_xlpm.key,SUBSTITUTE($A6,"Alternative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141.43768299999999</v>
      </c>
      <c r="AC6">
        <f>_xlfn.LET(_xlpm.key,SUBSTITUTE($A6,"Alternative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141.546753</v>
      </c>
      <c r="AD6">
        <f>_xlfn.LET(_xlpm.key,SUBSTITUTE($A6,"Alternative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141.553574</v>
      </c>
      <c r="AE6">
        <f>_xlfn.LET(_xlpm.key,SUBSTITUTE($A6,"Alternative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141.59652700000001</v>
      </c>
      <c r="AF6">
        <f>_xlfn.LET(_xlpm.key,SUBSTITUTE($A6,"Alternative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141.64129600000001</v>
      </c>
      <c r="AG6">
        <f>_xlfn.LET(_xlpm.key,SUBSTITUTE($A6,"Alternative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141.66139200000001</v>
      </c>
      <c r="AH6">
        <f>_xlfn.LET(_xlpm.key,SUBSTITUTE($A6,"Alternative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141.678268</v>
      </c>
    </row>
    <row r="7" spans="1:34">
      <c r="A7" t="s">
        <v>2859</v>
      </c>
      <c r="B7" s="99" t="s">
        <v>1</v>
      </c>
      <c r="C7" s="93" t="s">
        <v>2737</v>
      </c>
      <c r="D7">
        <f>INDEX('AEO 2021 Table 40'!G:G,MATCH('psgr LDVs'!$C7,'AEO 2021 Table 40'!$B:$B,0))</f>
        <v>120.13919799999999</v>
      </c>
      <c r="E7">
        <f>INDEX('AEO 2022 Table 40'!H:H,MATCH('psgr LDVs'!$C7,'AEO 2022 Table 40'!$B:$B,0))</f>
        <v>101.896683</v>
      </c>
      <c r="F7">
        <f>INDEX('AEO 2023 Table 40'!H:H,MATCH('psgr LDVs'!$C7,'AEO 2023 Table 40'!$B:$B,0))</f>
        <v>102.280754</v>
      </c>
      <c r="G7">
        <f>INDEX('AEO 2023 Table 40'!I:I,MATCH('psgr LDVs'!$C7,'AEO 2023 Table 40'!$B:$B,0))</f>
        <v>102.33873</v>
      </c>
      <c r="H7">
        <f>IFERROR(INDEX('AEO 2025 Table 40'!F:F,MATCH($A7,'AEO 2025 Table 40'!$B:$B,0)),0)</f>
        <v>159.79603599999999</v>
      </c>
      <c r="I7">
        <f>_xlfn.LET(_xlpm.key,SUBSTITUTE($A7,"Alternative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141.54422</v>
      </c>
      <c r="J7">
        <f>_xlfn.LET(_xlpm.key,SUBSTITUTE($A7,"Alternative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146.94563299999999</v>
      </c>
      <c r="K7">
        <f>_xlfn.LET(_xlpm.key,SUBSTITUTE($A7,"Alternative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148.97219799999999</v>
      </c>
      <c r="L7">
        <f>_xlfn.LET(_xlpm.key,SUBSTITUTE($A7,"Alternative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149.09963999999999</v>
      </c>
      <c r="M7">
        <f>_xlfn.LET(_xlpm.key,SUBSTITUTE($A7,"Alternative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140.746399</v>
      </c>
      <c r="N7">
        <f>_xlfn.LET(_xlpm.key,SUBSTITUTE($A7,"Alternative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137.90493799999999</v>
      </c>
      <c r="O7">
        <f>_xlfn.LET(_xlpm.key,SUBSTITUTE($A7,"Alternative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138.81437700000001</v>
      </c>
      <c r="P7">
        <f>_xlfn.LET(_xlpm.key,SUBSTITUTE($A7,"Alternative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137.47427400000001</v>
      </c>
      <c r="Q7">
        <f>_xlfn.LET(_xlpm.key,SUBSTITUTE($A7,"Alternative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137.31875600000001</v>
      </c>
      <c r="R7">
        <f>_xlfn.LET(_xlpm.key,SUBSTITUTE($A7,"Alternative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137.33416700000001</v>
      </c>
      <c r="S7">
        <f>_xlfn.LET(_xlpm.key,SUBSTITUTE($A7,"Alternative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137.25441000000001</v>
      </c>
      <c r="T7">
        <f>_xlfn.LET(_xlpm.key,SUBSTITUTE($A7,"Alternative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137.17681899999999</v>
      </c>
      <c r="U7">
        <f>_xlfn.LET(_xlpm.key,SUBSTITUTE($A7,"Alternative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137.09767199999999</v>
      </c>
      <c r="V7">
        <f>_xlfn.LET(_xlpm.key,SUBSTITUTE($A7,"Alternative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137.02775600000001</v>
      </c>
      <c r="W7">
        <f>_xlfn.LET(_xlpm.key,SUBSTITUTE($A7,"Alternative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136.94834900000001</v>
      </c>
      <c r="X7">
        <f>_xlfn.LET(_xlpm.key,SUBSTITUTE($A7,"Alternative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136.86149599999999</v>
      </c>
      <c r="Y7">
        <f>_xlfn.LET(_xlpm.key,SUBSTITUTE($A7,"Alternative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136.82759100000001</v>
      </c>
      <c r="Z7">
        <f>_xlfn.LET(_xlpm.key,SUBSTITUTE($A7,"Alternative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136.778244</v>
      </c>
      <c r="AA7">
        <f>_xlfn.LET(_xlpm.key,SUBSTITUTE($A7,"Alternative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136.72929400000001</v>
      </c>
      <c r="AB7">
        <f>_xlfn.LET(_xlpm.key,SUBSTITUTE($A7,"Alternative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136.68476899999999</v>
      </c>
      <c r="AC7">
        <f>_xlfn.LET(_xlpm.key,SUBSTITUTE($A7,"Alternative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136.62107800000001</v>
      </c>
      <c r="AD7">
        <f>_xlfn.LET(_xlpm.key,SUBSTITUTE($A7,"Alternative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136.62210099999999</v>
      </c>
      <c r="AE7">
        <f>_xlfn.LET(_xlpm.key,SUBSTITUTE($A7,"Alternative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136.58505199999999</v>
      </c>
      <c r="AF7">
        <f>_xlfn.LET(_xlpm.key,SUBSTITUTE($A7,"Alternative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136.575256</v>
      </c>
      <c r="AG7">
        <f>_xlfn.LET(_xlpm.key,SUBSTITUTE($A7,"Alternative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136.54155</v>
      </c>
      <c r="AH7">
        <f>_xlfn.LET(_xlpm.key,SUBSTITUTE($A7,"Alternative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136.52981600000001</v>
      </c>
    </row>
    <row r="8" spans="1:34">
      <c r="A8" t="s">
        <v>2861</v>
      </c>
      <c r="B8" s="99" t="s">
        <v>1</v>
      </c>
      <c r="C8" s="93" t="s">
        <v>2739</v>
      </c>
      <c r="D8">
        <f>INDEX('AEO 2021 Table 40'!G:G,MATCH('psgr LDVs'!$C8,'AEO 2021 Table 40'!$B:$B,0))</f>
        <v>119.537842</v>
      </c>
      <c r="E8">
        <f>INDEX('AEO 2022 Table 40'!H:H,MATCH('psgr LDVs'!$C8,'AEO 2022 Table 40'!$B:$B,0))</f>
        <v>113.366821</v>
      </c>
      <c r="F8">
        <f>INDEX('AEO 2023 Table 40'!H:H,MATCH('psgr LDVs'!$C8,'AEO 2023 Table 40'!$B:$B,0))</f>
        <v>113.603088</v>
      </c>
      <c r="G8">
        <f>INDEX('AEO 2023 Table 40'!I:I,MATCH('psgr LDVs'!$C8,'AEO 2023 Table 40'!$B:$B,0))</f>
        <v>114.154343</v>
      </c>
      <c r="H8">
        <f>IFERROR(INDEX('AEO 2025 Table 40'!F:F,MATCH($A8,'AEO 2025 Table 40'!$B:$B,0)),0)</f>
        <v>181.75528</v>
      </c>
      <c r="I8">
        <f>_xlfn.LET(_xlpm.key,SUBSTITUTE($A8,"Alternative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165.62596099999999</v>
      </c>
      <c r="J8">
        <f>_xlfn.LET(_xlpm.key,SUBSTITUTE($A8,"Alternative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166.09703099999999</v>
      </c>
      <c r="K8">
        <f>_xlfn.LET(_xlpm.key,SUBSTITUTE($A8,"Alternative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165.631058</v>
      </c>
      <c r="L8">
        <f>_xlfn.LET(_xlpm.key,SUBSTITUTE($A8,"Alternative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165.313278</v>
      </c>
      <c r="M8">
        <f>_xlfn.LET(_xlpm.key,SUBSTITUTE($A8,"Alternative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163.246735</v>
      </c>
      <c r="N8">
        <f>_xlfn.LET(_xlpm.key,SUBSTITUTE($A8,"Alternative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162.32501199999999</v>
      </c>
      <c r="O8">
        <f>_xlfn.LET(_xlpm.key,SUBSTITUTE($A8,"Alternative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161.76232899999999</v>
      </c>
      <c r="P8">
        <f>_xlfn.LET(_xlpm.key,SUBSTITUTE($A8,"Alternative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161.56922900000001</v>
      </c>
      <c r="Q8">
        <f>_xlfn.LET(_xlpm.key,SUBSTITUTE($A8,"Alternative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161.486053</v>
      </c>
      <c r="R8">
        <f>_xlfn.LET(_xlpm.key,SUBSTITUTE($A8,"Alternative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161.36357100000001</v>
      </c>
      <c r="S8">
        <f>_xlfn.LET(_xlpm.key,SUBSTITUTE($A8,"Alternative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161.12884500000001</v>
      </c>
      <c r="T8">
        <f>_xlfn.LET(_xlpm.key,SUBSTITUTE($A8,"Alternative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161.04127500000001</v>
      </c>
      <c r="U8">
        <f>_xlfn.LET(_xlpm.key,SUBSTITUTE($A8,"Alternative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160.92649800000001</v>
      </c>
      <c r="V8">
        <f>_xlfn.LET(_xlpm.key,SUBSTITUTE($A8,"Alternative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160.84278900000001</v>
      </c>
      <c r="W8">
        <f>_xlfn.LET(_xlpm.key,SUBSTITUTE($A8,"Alternative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160.75329600000001</v>
      </c>
      <c r="X8">
        <f>_xlfn.LET(_xlpm.key,SUBSTITUTE($A8,"Alternative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160.68815599999999</v>
      </c>
      <c r="Y8">
        <f>_xlfn.LET(_xlpm.key,SUBSTITUTE($A8,"Alternative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160.57455400000001</v>
      </c>
      <c r="Z8">
        <f>_xlfn.LET(_xlpm.key,SUBSTITUTE($A8,"Alternative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160.475021</v>
      </c>
      <c r="AA8">
        <f>_xlfn.LET(_xlpm.key,SUBSTITUTE($A8,"Alternative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160.38009600000001</v>
      </c>
      <c r="AB8">
        <f>_xlfn.LET(_xlpm.key,SUBSTITUTE($A8,"Alternative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160.28088399999999</v>
      </c>
      <c r="AC8">
        <f>_xlfn.LET(_xlpm.key,SUBSTITUTE($A8,"Alternative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160.23280299999999</v>
      </c>
      <c r="AD8">
        <f>_xlfn.LET(_xlpm.key,SUBSTITUTE($A8,"Alternative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160.10893200000001</v>
      </c>
      <c r="AE8">
        <f>_xlfn.LET(_xlpm.key,SUBSTITUTE($A8,"Alternative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160.01417499999999</v>
      </c>
      <c r="AF8">
        <f>_xlfn.LET(_xlpm.key,SUBSTITUTE($A8,"Alternative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159.936081</v>
      </c>
      <c r="AG8">
        <f>_xlfn.LET(_xlpm.key,SUBSTITUTE($A8,"Alternative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159.83976699999999</v>
      </c>
      <c r="AH8">
        <f>_xlfn.LET(_xlpm.key,SUBSTITUTE($A8,"Alternative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159.75382999999999</v>
      </c>
    </row>
    <row r="9" spans="1:34">
      <c r="A9" t="s">
        <v>2863</v>
      </c>
      <c r="B9" s="99" t="s">
        <v>5</v>
      </c>
      <c r="C9" s="93" t="s">
        <v>2741</v>
      </c>
      <c r="D9">
        <f>INDEX('AEO 2021 Table 40'!G:G,MATCH('psgr LDVs'!$C9,'AEO 2021 Table 40'!$B:$B,0))</f>
        <v>60.151657</v>
      </c>
      <c r="E9">
        <f>INDEX('AEO 2022 Table 40'!H:H,MATCH('psgr LDVs'!$C9,'AEO 2022 Table 40'!$B:$B,0))</f>
        <v>62.049537999999998</v>
      </c>
      <c r="F9">
        <f>INDEX('AEO 2023 Table 40'!H:H,MATCH('psgr LDVs'!$C9,'AEO 2023 Table 40'!$B:$B,0))</f>
        <v>57.566898000000002</v>
      </c>
      <c r="G9">
        <f>INDEX('AEO 2023 Table 40'!I:I,MATCH('psgr LDVs'!$C9,'AEO 2023 Table 40'!$B:$B,0))</f>
        <v>57.085087000000001</v>
      </c>
      <c r="H9">
        <f>IFERROR(INDEX('AEO 2025 Table 40'!F:F,MATCH($A9,'AEO 2025 Table 40'!$B:$B,0)),0)</f>
        <v>41.461036999999997</v>
      </c>
      <c r="I9">
        <f>_xlfn.LET(_xlpm.key,SUBSTITUTE($A9,"Alternative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55.583674999999999</v>
      </c>
      <c r="J9">
        <f>_xlfn.LET(_xlpm.key,SUBSTITUTE($A9,"Alternative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57.417350999999996</v>
      </c>
      <c r="K9">
        <f>_xlfn.LET(_xlpm.key,SUBSTITUTE($A9,"Alternative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58.545825999999998</v>
      </c>
      <c r="L9">
        <f>_xlfn.LET(_xlpm.key,SUBSTITUTE($A9,"Alternative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59.413764999999998</v>
      </c>
      <c r="M9">
        <f>_xlfn.LET(_xlpm.key,SUBSTITUTE($A9,"Alternative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59.963596000000003</v>
      </c>
      <c r="N9">
        <f>_xlfn.LET(_xlpm.key,SUBSTITUTE($A9,"Alternative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60.597667999999999</v>
      </c>
      <c r="O9">
        <f>_xlfn.LET(_xlpm.key,SUBSTITUTE($A9,"Alternative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60.614364999999999</v>
      </c>
      <c r="P9">
        <f>_xlfn.LET(_xlpm.key,SUBSTITUTE($A9,"Alternative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61.051856999999998</v>
      </c>
      <c r="Q9">
        <f>_xlfn.LET(_xlpm.key,SUBSTITUTE($A9,"Alternative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61.411304000000001</v>
      </c>
      <c r="R9">
        <f>_xlfn.LET(_xlpm.key,SUBSTITUTE($A9,"Alternative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61.687545999999998</v>
      </c>
      <c r="S9">
        <f>_xlfn.LET(_xlpm.key,SUBSTITUTE($A9,"Alternative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61.939467999999998</v>
      </c>
      <c r="T9">
        <f>_xlfn.LET(_xlpm.key,SUBSTITUTE($A9,"Alternative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62.201034999999997</v>
      </c>
      <c r="U9">
        <f>_xlfn.LET(_xlpm.key,SUBSTITUTE($A9,"Alternative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62.551338000000001</v>
      </c>
      <c r="V9">
        <f>_xlfn.LET(_xlpm.key,SUBSTITUTE($A9,"Alternative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62.548504000000001</v>
      </c>
      <c r="W9">
        <f>_xlfn.LET(_xlpm.key,SUBSTITUTE($A9,"Alternative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62.537799999999997</v>
      </c>
      <c r="X9">
        <f>_xlfn.LET(_xlpm.key,SUBSTITUTE($A9,"Alternative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62.584549000000003</v>
      </c>
      <c r="Y9">
        <f>_xlfn.LET(_xlpm.key,SUBSTITUTE($A9,"Alternative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62.665770999999999</v>
      </c>
      <c r="Z9">
        <f>_xlfn.LET(_xlpm.key,SUBSTITUTE($A9,"Alternative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62.738537000000001</v>
      </c>
      <c r="AA9">
        <f>_xlfn.LET(_xlpm.key,SUBSTITUTE($A9,"Alternative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62.773392000000001</v>
      </c>
      <c r="AB9">
        <f>_xlfn.LET(_xlpm.key,SUBSTITUTE($A9,"Alternative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62.799563999999997</v>
      </c>
      <c r="AC9">
        <f>_xlfn.LET(_xlpm.key,SUBSTITUTE($A9,"Alternative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62.778998999999999</v>
      </c>
      <c r="AD9">
        <f>_xlfn.LET(_xlpm.key,SUBSTITUTE($A9,"Alternative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62.828167000000001</v>
      </c>
      <c r="AE9">
        <f>_xlfn.LET(_xlpm.key,SUBSTITUTE($A9,"Alternative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62.848618000000002</v>
      </c>
      <c r="AF9">
        <f>_xlfn.LET(_xlpm.key,SUBSTITUTE($A9,"Alternative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62.876792999999999</v>
      </c>
      <c r="AG9">
        <f>_xlfn.LET(_xlpm.key,SUBSTITUTE($A9,"Alternative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62.871161999999998</v>
      </c>
      <c r="AH9">
        <f>_xlfn.LET(_xlpm.key,SUBSTITUTE($A9,"Alternative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62.889481000000004</v>
      </c>
    </row>
    <row r="10" spans="1:34">
      <c r="A10" t="s">
        <v>2865</v>
      </c>
      <c r="B10" s="99" t="s">
        <v>5</v>
      </c>
      <c r="C10" s="93" t="s">
        <v>2744</v>
      </c>
      <c r="D10">
        <f>INDEX('AEO 2021 Table 40'!G:G,MATCH('psgr LDVs'!$C10,'AEO 2021 Table 40'!$B:$B,0))</f>
        <v>73.406424999999999</v>
      </c>
      <c r="E10">
        <f>INDEX('AEO 2022 Table 40'!H:H,MATCH('psgr LDVs'!$C10,'AEO 2022 Table 40'!$B:$B,0))</f>
        <v>80.722747999999996</v>
      </c>
      <c r="F10">
        <f>INDEX('AEO 2023 Table 40'!H:H,MATCH('psgr LDVs'!$C10,'AEO 2023 Table 40'!$B:$B,0))</f>
        <v>78.686531000000002</v>
      </c>
      <c r="G10">
        <f>INDEX('AEO 2023 Table 40'!I:I,MATCH('psgr LDVs'!$C10,'AEO 2023 Table 40'!$B:$B,0))</f>
        <v>79.109145999999996</v>
      </c>
      <c r="H10">
        <f>IFERROR(INDEX('AEO 2025 Table 40'!F:F,MATCH($A10,'AEO 2025 Table 40'!$B:$B,0)),0)</f>
        <v>72.884444999999999</v>
      </c>
      <c r="I10">
        <f>_xlfn.LET(_xlpm.key,SUBSTITUTE($A10,"Alternative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100.06869500000001</v>
      </c>
      <c r="J10">
        <f>_xlfn.LET(_xlpm.key,SUBSTITUTE($A10,"Alternative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101.46088399999999</v>
      </c>
      <c r="K10">
        <f>_xlfn.LET(_xlpm.key,SUBSTITUTE($A10,"Alternative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103.13588</v>
      </c>
      <c r="L10">
        <f>_xlfn.LET(_xlpm.key,SUBSTITUTE($A10,"Alternative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103.44995900000001</v>
      </c>
      <c r="M10">
        <f>_xlfn.LET(_xlpm.key,SUBSTITUTE($A10,"Alternative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97.292793000000003</v>
      </c>
      <c r="N10">
        <f>_xlfn.LET(_xlpm.key,SUBSTITUTE($A10,"Alternative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101.090858</v>
      </c>
      <c r="O10">
        <f>_xlfn.LET(_xlpm.key,SUBSTITUTE($A10,"Alternative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100.750191</v>
      </c>
      <c r="P10">
        <f>_xlfn.LET(_xlpm.key,SUBSTITUTE($A10,"Alternative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101.578552</v>
      </c>
      <c r="Q10">
        <f>_xlfn.LET(_xlpm.key,SUBSTITUTE($A10,"Alternative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102.006775</v>
      </c>
      <c r="R10">
        <f>_xlfn.LET(_xlpm.key,SUBSTITUTE($A10,"Alternative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102.224739</v>
      </c>
      <c r="S10">
        <f>_xlfn.LET(_xlpm.key,SUBSTITUTE($A10,"Alternative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102.41799899999999</v>
      </c>
      <c r="T10">
        <f>_xlfn.LET(_xlpm.key,SUBSTITUTE($A10,"Alternative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102.741936</v>
      </c>
      <c r="U10">
        <f>_xlfn.LET(_xlpm.key,SUBSTITUTE($A10,"Alternative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102.92255400000001</v>
      </c>
      <c r="V10">
        <f>_xlfn.LET(_xlpm.key,SUBSTITUTE($A10,"Alternative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102.90512099999999</v>
      </c>
      <c r="W10">
        <f>_xlfn.LET(_xlpm.key,SUBSTITUTE($A10,"Alternative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102.858932</v>
      </c>
      <c r="X10">
        <f>_xlfn.LET(_xlpm.key,SUBSTITUTE($A10,"Alternative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102.852737</v>
      </c>
      <c r="Y10">
        <f>_xlfn.LET(_xlpm.key,SUBSTITUTE($A10,"Alternative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102.78115099999999</v>
      </c>
      <c r="Z10">
        <f>_xlfn.LET(_xlpm.key,SUBSTITUTE($A10,"Alternative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102.734161</v>
      </c>
      <c r="AA10">
        <f>_xlfn.LET(_xlpm.key,SUBSTITUTE($A10,"Alternative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102.647125</v>
      </c>
      <c r="AB10">
        <f>_xlfn.LET(_xlpm.key,SUBSTITUTE($A10,"Alternative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102.54464</v>
      </c>
      <c r="AC10">
        <f>_xlfn.LET(_xlpm.key,SUBSTITUTE($A10,"Alternative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102.457329</v>
      </c>
      <c r="AD10">
        <f>_xlfn.LET(_xlpm.key,SUBSTITUTE($A10,"Alternative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102.346664</v>
      </c>
      <c r="AE10">
        <f>_xlfn.LET(_xlpm.key,SUBSTITUTE($A10,"Alternative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102.236526</v>
      </c>
      <c r="AF10">
        <f>_xlfn.LET(_xlpm.key,SUBSTITUTE($A10,"Alternative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102.16952499999999</v>
      </c>
      <c r="AG10">
        <f>_xlfn.LET(_xlpm.key,SUBSTITUTE($A10,"Alternative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102.02402499999999</v>
      </c>
      <c r="AH10">
        <f>_xlfn.LET(_xlpm.key,SUBSTITUTE($A10,"Alternative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101.933037</v>
      </c>
    </row>
    <row r="11" spans="1:34">
      <c r="A11" t="s">
        <v>2867</v>
      </c>
      <c r="B11" s="99" t="s">
        <v>4</v>
      </c>
      <c r="C11" s="93" t="s">
        <v>2747</v>
      </c>
      <c r="D11">
        <f>INDEX('AEO 2021 Table 40'!G:G,MATCH('psgr LDVs'!$C11,'AEO 2021 Table 40'!$B:$B,0))</f>
        <v>0</v>
      </c>
      <c r="E11">
        <f>INDEX('AEO 2022 Table 40'!H:H,MATCH('psgr LDVs'!$C11,'AEO 2022 Table 40'!$B:$B,0))</f>
        <v>0</v>
      </c>
      <c r="F11">
        <f>INDEX('AEO 2023 Table 40'!H:H,MATCH('psgr LDVs'!$C11,'AEO 2023 Table 40'!$B:$B,0))</f>
        <v>0</v>
      </c>
      <c r="G11">
        <f>INDEX('AEO 2023 Table 40'!I:I,MATCH('psgr LDVs'!$C11,'AEO 2023 Table 40'!$B:$B,0))</f>
        <v>0</v>
      </c>
      <c r="H11">
        <f>IFERROR(INDEX('AEO 2025 Table 40'!F:F,MATCH($A11,'AEO 2025 Table 40'!$B:$B,0)),0)</f>
        <v>0</v>
      </c>
      <c r="I11">
        <f>_xlfn.LET(_xlpm.key,SUBSTITUTE($A11,"Alternative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1">
        <f>_xlfn.LET(_xlpm.key,SUBSTITUTE($A11,"Alternative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1">
        <f>_xlfn.LET(_xlpm.key,SUBSTITUTE($A11,"Alternative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1">
        <f>_xlfn.LET(_xlpm.key,SUBSTITUTE($A11,"Alternative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1">
        <f>_xlfn.LET(_xlpm.key,SUBSTITUTE($A11,"Alternative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1">
        <f>_xlfn.LET(_xlpm.key,SUBSTITUTE($A11,"Alternative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1">
        <f>_xlfn.LET(_xlpm.key,SUBSTITUTE($A11,"Alternative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1">
        <f>_xlfn.LET(_xlpm.key,SUBSTITUTE($A11,"Alternative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1">
        <f>_xlfn.LET(_xlpm.key,SUBSTITUTE($A11,"Alternative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1">
        <f>_xlfn.LET(_xlpm.key,SUBSTITUTE($A11,"Alternative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1">
        <f>_xlfn.LET(_xlpm.key,SUBSTITUTE($A11,"Alternative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1">
        <f>_xlfn.LET(_xlpm.key,SUBSTITUTE($A11,"Alternative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1">
        <f>_xlfn.LET(_xlpm.key,SUBSTITUTE($A11,"Alternative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1">
        <f>_xlfn.LET(_xlpm.key,SUBSTITUTE($A11,"Alternative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1">
        <f>_xlfn.LET(_xlpm.key,SUBSTITUTE($A11,"Alternative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1">
        <f>_xlfn.LET(_xlpm.key,SUBSTITUTE($A11,"Alternative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1">
        <f>_xlfn.LET(_xlpm.key,SUBSTITUTE($A11,"Alternative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1">
        <f>_xlfn.LET(_xlpm.key,SUBSTITUTE($A11,"Alternative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1">
        <f>_xlfn.LET(_xlpm.key,SUBSTITUTE($A11,"Alternative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1">
        <f>_xlfn.LET(_xlpm.key,SUBSTITUTE($A11,"Alternative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1">
        <f>_xlfn.LET(_xlpm.key,SUBSTITUTE($A11,"Alternative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1">
        <f>_xlfn.LET(_xlpm.key,SUBSTITUTE($A11,"Alternative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1">
        <f>_xlfn.LET(_xlpm.key,SUBSTITUTE($A11,"Alternative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1">
        <f>_xlfn.LET(_xlpm.key,SUBSTITUTE($A11,"Alternative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1">
        <f>_xlfn.LET(_xlpm.key,SUBSTITUTE($A11,"Alternative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1">
        <f>_xlfn.LET(_xlpm.key,SUBSTITUTE($A11,"Alternative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2" spans="1:34">
      <c r="A12" t="s">
        <v>2869</v>
      </c>
      <c r="B12" s="99" t="s">
        <v>3</v>
      </c>
      <c r="C12" s="93" t="s">
        <v>2750</v>
      </c>
      <c r="D12">
        <f>INDEX('AEO 2021 Table 40'!G:G,MATCH('psgr LDVs'!$C12,'AEO 2021 Table 40'!$B:$B,0))</f>
        <v>59.290179999999999</v>
      </c>
      <c r="E12">
        <f>INDEX('AEO 2022 Table 40'!H:H,MATCH('psgr LDVs'!$C12,'AEO 2022 Table 40'!$B:$B,0))</f>
        <v>62.508750999999997</v>
      </c>
      <c r="F12">
        <f>INDEX('AEO 2023 Table 40'!H:H,MATCH('psgr LDVs'!$C12,'AEO 2023 Table 40'!$B:$B,0))</f>
        <v>62.901566000000003</v>
      </c>
      <c r="G12">
        <f>INDEX('AEO 2023 Table 40'!I:I,MATCH('psgr LDVs'!$C12,'AEO 2023 Table 40'!$B:$B,0))</f>
        <v>63.880474</v>
      </c>
      <c r="H12">
        <f>IFERROR(INDEX('AEO 2025 Table 40'!F:F,MATCH($A12,'AEO 2025 Table 40'!$B:$B,0)),0)</f>
        <v>64.936019999999999</v>
      </c>
      <c r="I12">
        <f>_xlfn.LET(_xlpm.key,SUBSTITUTE($A12,"Alternative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64.350639000000001</v>
      </c>
      <c r="J12">
        <f>_xlfn.LET(_xlpm.key,SUBSTITUTE($A12,"Alternative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64.605659000000003</v>
      </c>
      <c r="K12">
        <f>_xlfn.LET(_xlpm.key,SUBSTITUTE($A12,"Alternative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65.065871999999999</v>
      </c>
      <c r="L12">
        <f>_xlfn.LET(_xlpm.key,SUBSTITUTE($A12,"Alternative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64.955910000000003</v>
      </c>
      <c r="M12">
        <f>_xlfn.LET(_xlpm.key,SUBSTITUTE($A12,"Alternative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64.702918999999994</v>
      </c>
      <c r="N12">
        <f>_xlfn.LET(_xlpm.key,SUBSTITUTE($A12,"Alternative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64.741951</v>
      </c>
      <c r="O12">
        <f>_xlfn.LET(_xlpm.key,SUBSTITUTE($A12,"Alternative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64.772109999999998</v>
      </c>
      <c r="P12">
        <f>_xlfn.LET(_xlpm.key,SUBSTITUTE($A12,"Alternative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64.760283999999999</v>
      </c>
      <c r="Q12">
        <f>_xlfn.LET(_xlpm.key,SUBSTITUTE($A12,"Alternative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64.757300999999998</v>
      </c>
      <c r="R12">
        <f>_xlfn.LET(_xlpm.key,SUBSTITUTE($A12,"Alternative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64.764870000000002</v>
      </c>
      <c r="S12">
        <f>_xlfn.LET(_xlpm.key,SUBSTITUTE($A12,"Alternative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64.754356000000001</v>
      </c>
      <c r="T12">
        <f>_xlfn.LET(_xlpm.key,SUBSTITUTE($A12,"Alternative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64.685371000000004</v>
      </c>
      <c r="U12">
        <f>_xlfn.LET(_xlpm.key,SUBSTITUTE($A12,"Alternative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64.606894999999994</v>
      </c>
      <c r="V12">
        <f>_xlfn.LET(_xlpm.key,SUBSTITUTE($A12,"Alternative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64.528542000000002</v>
      </c>
      <c r="W12">
        <f>_xlfn.LET(_xlpm.key,SUBSTITUTE($A12,"Alternative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64.439628999999996</v>
      </c>
      <c r="X12">
        <f>_xlfn.LET(_xlpm.key,SUBSTITUTE($A12,"Alternative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64.342369000000005</v>
      </c>
      <c r="Y12">
        <f>_xlfn.LET(_xlpm.key,SUBSTITUTE($A12,"Alternative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64.280685000000005</v>
      </c>
      <c r="Z12">
        <f>_xlfn.LET(_xlpm.key,SUBSTITUTE($A12,"Alternative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64.212058999999996</v>
      </c>
      <c r="AA12">
        <f>_xlfn.LET(_xlpm.key,SUBSTITUTE($A12,"Alternative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64.140090999999998</v>
      </c>
      <c r="AB12">
        <f>_xlfn.LET(_xlpm.key,SUBSTITUTE($A12,"Alternative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64.064850000000007</v>
      </c>
      <c r="AC12">
        <f>_xlfn.LET(_xlpm.key,SUBSTITUTE($A12,"Alternative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63.980865000000001</v>
      </c>
      <c r="AD12">
        <f>_xlfn.LET(_xlpm.key,SUBSTITUTE($A12,"Alternative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63.928534999999997</v>
      </c>
      <c r="AE12">
        <f>_xlfn.LET(_xlpm.key,SUBSTITUTE($A12,"Alternative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63.865158000000001</v>
      </c>
      <c r="AF12">
        <f>_xlfn.LET(_xlpm.key,SUBSTITUTE($A12,"Alternative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63.800761999999999</v>
      </c>
      <c r="AG12">
        <f>_xlfn.LET(_xlpm.key,SUBSTITUTE($A12,"Alternative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63.733021000000001</v>
      </c>
      <c r="AH12">
        <f>_xlfn.LET(_xlpm.key,SUBSTITUTE($A12,"Alternative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63.667048999999999</v>
      </c>
    </row>
    <row r="13" spans="1:34">
      <c r="A13" t="s">
        <v>2871</v>
      </c>
      <c r="B13" s="99" t="s">
        <v>2</v>
      </c>
      <c r="C13" s="93" t="s">
        <v>2753</v>
      </c>
      <c r="D13">
        <f>INDEX('AEO 2021 Table 40'!G:G,MATCH('psgr LDVs'!$C13,'AEO 2021 Table 40'!$B:$B,0))</f>
        <v>43.681716999999999</v>
      </c>
      <c r="E13">
        <f>INDEX('AEO 2022 Table 40'!H:H,MATCH('psgr LDVs'!$C13,'AEO 2022 Table 40'!$B:$B,0))</f>
        <v>44.025638999999998</v>
      </c>
      <c r="F13">
        <f>INDEX('AEO 2023 Table 40'!H:H,MATCH('psgr LDVs'!$C13,'AEO 2023 Table 40'!$B:$B,0))</f>
        <v>47.435917000000003</v>
      </c>
      <c r="G13">
        <f>INDEX('AEO 2023 Table 40'!I:I,MATCH('psgr LDVs'!$C13,'AEO 2023 Table 40'!$B:$B,0))</f>
        <v>47.772758000000003</v>
      </c>
      <c r="H13">
        <f>IFERROR(INDEX('AEO 2025 Table 40'!F:F,MATCH($A13,'AEO 2025 Table 40'!$B:$B,0)),0)</f>
        <v>0</v>
      </c>
      <c r="I13">
        <f>_xlfn.LET(_xlpm.key,SUBSTITUTE($A13,"Alternative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3">
        <f>_xlfn.LET(_xlpm.key,SUBSTITUTE($A13,"Alternative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3">
        <f>_xlfn.LET(_xlpm.key,SUBSTITUTE($A13,"Alternative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3">
        <f>_xlfn.LET(_xlpm.key,SUBSTITUTE($A13,"Alternative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3">
        <f>_xlfn.LET(_xlpm.key,SUBSTITUTE($A13,"Alternative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3">
        <f>_xlfn.LET(_xlpm.key,SUBSTITUTE($A13,"Alternative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3">
        <f>_xlfn.LET(_xlpm.key,SUBSTITUTE($A13,"Alternative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3">
        <f>_xlfn.LET(_xlpm.key,SUBSTITUTE($A13,"Alternative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3">
        <f>_xlfn.LET(_xlpm.key,SUBSTITUTE($A13,"Alternative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3">
        <f>_xlfn.LET(_xlpm.key,SUBSTITUTE($A13,"Alternative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3">
        <f>_xlfn.LET(_xlpm.key,SUBSTITUTE($A13,"Alternative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3">
        <f>_xlfn.LET(_xlpm.key,SUBSTITUTE($A13,"Alternative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3">
        <f>_xlfn.LET(_xlpm.key,SUBSTITUTE($A13,"Alternative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3">
        <f>_xlfn.LET(_xlpm.key,SUBSTITUTE($A13,"Alternative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3">
        <f>_xlfn.LET(_xlpm.key,SUBSTITUTE($A13,"Alternative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3">
        <f>_xlfn.LET(_xlpm.key,SUBSTITUTE($A13,"Alternative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3">
        <f>_xlfn.LET(_xlpm.key,SUBSTITUTE($A13,"Alternative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3">
        <f>_xlfn.LET(_xlpm.key,SUBSTITUTE($A13,"Alternative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3">
        <f>_xlfn.LET(_xlpm.key,SUBSTITUTE($A13,"Alternative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3">
        <f>_xlfn.LET(_xlpm.key,SUBSTITUTE($A13,"Alternative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3">
        <f>_xlfn.LET(_xlpm.key,SUBSTITUTE($A13,"Alternative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3">
        <f>_xlfn.LET(_xlpm.key,SUBSTITUTE($A13,"Alternative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3">
        <f>_xlfn.LET(_xlpm.key,SUBSTITUTE($A13,"Alternative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3">
        <f>_xlfn.LET(_xlpm.key,SUBSTITUTE($A13,"Alternative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3">
        <f>_xlfn.LET(_xlpm.key,SUBSTITUTE($A13,"Alternative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3">
        <f>_xlfn.LET(_xlpm.key,SUBSTITUTE($A13,"Alternative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4" spans="1:34">
      <c r="A14" t="s">
        <v>2873</v>
      </c>
      <c r="B14" s="99" t="s">
        <v>2</v>
      </c>
      <c r="C14" s="93" t="s">
        <v>2756</v>
      </c>
      <c r="D14">
        <f>INDEX('AEO 2021 Table 40'!G:G,MATCH('psgr LDVs'!$C14,'AEO 2021 Table 40'!$B:$B,0))</f>
        <v>41.084128999999997</v>
      </c>
      <c r="E14">
        <f>INDEX('AEO 2022 Table 40'!H:H,MATCH('psgr LDVs'!$C14,'AEO 2022 Table 40'!$B:$B,0))</f>
        <v>40.638351</v>
      </c>
      <c r="F14">
        <f>INDEX('AEO 2023 Table 40'!H:H,MATCH('psgr LDVs'!$C14,'AEO 2023 Table 40'!$B:$B,0))</f>
        <v>43.868991999999999</v>
      </c>
      <c r="G14">
        <f>INDEX('AEO 2023 Table 40'!I:I,MATCH('psgr LDVs'!$C14,'AEO 2023 Table 40'!$B:$B,0))</f>
        <v>44.140017999999998</v>
      </c>
      <c r="H14">
        <f>IFERROR(INDEX('AEO 2025 Table 40'!F:F,MATCH($A14,'AEO 2025 Table 40'!$B:$B,0)),0)</f>
        <v>0</v>
      </c>
      <c r="I14">
        <f>_xlfn.LET(_xlpm.key,SUBSTITUTE($A14,"Alternative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4">
        <f>_xlfn.LET(_xlpm.key,SUBSTITUTE($A14,"Alternative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4">
        <f>_xlfn.LET(_xlpm.key,SUBSTITUTE($A14,"Alternative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4">
        <f>_xlfn.LET(_xlpm.key,SUBSTITUTE($A14,"Alternative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4">
        <f>_xlfn.LET(_xlpm.key,SUBSTITUTE($A14,"Alternative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4">
        <f>_xlfn.LET(_xlpm.key,SUBSTITUTE($A14,"Alternative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4">
        <f>_xlfn.LET(_xlpm.key,SUBSTITUTE($A14,"Alternative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4">
        <f>_xlfn.LET(_xlpm.key,SUBSTITUTE($A14,"Alternative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4">
        <f>_xlfn.LET(_xlpm.key,SUBSTITUTE($A14,"Alternative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4">
        <f>_xlfn.LET(_xlpm.key,SUBSTITUTE($A14,"Alternative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4">
        <f>_xlfn.LET(_xlpm.key,SUBSTITUTE($A14,"Alternative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4">
        <f>_xlfn.LET(_xlpm.key,SUBSTITUTE($A14,"Alternative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4">
        <f>_xlfn.LET(_xlpm.key,SUBSTITUTE($A14,"Alternative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4">
        <f>_xlfn.LET(_xlpm.key,SUBSTITUTE($A14,"Alternative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4">
        <f>_xlfn.LET(_xlpm.key,SUBSTITUTE($A14,"Alternative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4">
        <f>_xlfn.LET(_xlpm.key,SUBSTITUTE($A14,"Alternative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4">
        <f>_xlfn.LET(_xlpm.key,SUBSTITUTE($A14,"Alternative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4">
        <f>_xlfn.LET(_xlpm.key,SUBSTITUTE($A14,"Alternative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4">
        <f>_xlfn.LET(_xlpm.key,SUBSTITUTE($A14,"Alternative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4">
        <f>_xlfn.LET(_xlpm.key,SUBSTITUTE($A14,"Alternative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4">
        <f>_xlfn.LET(_xlpm.key,SUBSTITUTE($A14,"Alternative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4">
        <f>_xlfn.LET(_xlpm.key,SUBSTITUTE($A14,"Alternative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4">
        <f>_xlfn.LET(_xlpm.key,SUBSTITUTE($A14,"Alternative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4">
        <f>_xlfn.LET(_xlpm.key,SUBSTITUTE($A14,"Alternative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4">
        <f>_xlfn.LET(_xlpm.key,SUBSTITUTE($A14,"Alternative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4">
        <f>_xlfn.LET(_xlpm.key,SUBSTITUTE($A14,"Alternative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5" spans="1:34">
      <c r="A15" t="s">
        <v>2875</v>
      </c>
      <c r="B15" s="99" t="s">
        <v>6</v>
      </c>
      <c r="C15" s="93" t="s">
        <v>2759</v>
      </c>
      <c r="D15">
        <f>INDEX('AEO 2021 Table 40'!G:G,MATCH('psgr LDVs'!$C15,'AEO 2021 Table 40'!$B:$B,0))</f>
        <v>42.180911999999999</v>
      </c>
      <c r="E15">
        <f>INDEX('AEO 2022 Table 40'!H:H,MATCH('psgr LDVs'!$C15,'AEO 2022 Table 40'!$B:$B,0))</f>
        <v>41.782383000000003</v>
      </c>
      <c r="F15">
        <f>INDEX('AEO 2023 Table 40'!H:H,MATCH('psgr LDVs'!$C15,'AEO 2023 Table 40'!$B:$B,0))</f>
        <v>44.31673</v>
      </c>
      <c r="G15">
        <f>INDEX('AEO 2023 Table 40'!I:I,MATCH('psgr LDVs'!$C15,'AEO 2023 Table 40'!$B:$B,0))</f>
        <v>44.867004000000001</v>
      </c>
      <c r="H15">
        <f>IFERROR(INDEX('AEO 2025 Table 40'!F:F,MATCH($A15,'AEO 2025 Table 40'!$B:$B,0)),0)</f>
        <v>0</v>
      </c>
      <c r="I15">
        <f>_xlfn.LET(_xlpm.key,SUBSTITUTE($A15,"Alternative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5">
        <f>_xlfn.LET(_xlpm.key,SUBSTITUTE($A15,"Alternative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5">
        <f>_xlfn.LET(_xlpm.key,SUBSTITUTE($A15,"Alternative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5">
        <f>_xlfn.LET(_xlpm.key,SUBSTITUTE($A15,"Alternative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5">
        <f>_xlfn.LET(_xlpm.key,SUBSTITUTE($A15,"Alternative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5">
        <f>_xlfn.LET(_xlpm.key,SUBSTITUTE($A15,"Alternative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5">
        <f>_xlfn.LET(_xlpm.key,SUBSTITUTE($A15,"Alternative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5">
        <f>_xlfn.LET(_xlpm.key,SUBSTITUTE($A15,"Alternative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5">
        <f>_xlfn.LET(_xlpm.key,SUBSTITUTE($A15,"Alternative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5">
        <f>_xlfn.LET(_xlpm.key,SUBSTITUTE($A15,"Alternative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5">
        <f>_xlfn.LET(_xlpm.key,SUBSTITUTE($A15,"Alternative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5">
        <f>_xlfn.LET(_xlpm.key,SUBSTITUTE($A15,"Alternative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5">
        <f>_xlfn.LET(_xlpm.key,SUBSTITUTE($A15,"Alternative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5">
        <f>_xlfn.LET(_xlpm.key,SUBSTITUTE($A15,"Alternative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5">
        <f>_xlfn.LET(_xlpm.key,SUBSTITUTE($A15,"Alternative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5">
        <f>_xlfn.LET(_xlpm.key,SUBSTITUTE($A15,"Alternative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5">
        <f>_xlfn.LET(_xlpm.key,SUBSTITUTE($A15,"Alternative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5">
        <f>_xlfn.LET(_xlpm.key,SUBSTITUTE($A15,"Alternative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5">
        <f>_xlfn.LET(_xlpm.key,SUBSTITUTE($A15,"Alternative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5">
        <f>_xlfn.LET(_xlpm.key,SUBSTITUTE($A15,"Alternative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5">
        <f>_xlfn.LET(_xlpm.key,SUBSTITUTE($A15,"Alternative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5">
        <f>_xlfn.LET(_xlpm.key,SUBSTITUTE($A15,"Alternative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5">
        <f>_xlfn.LET(_xlpm.key,SUBSTITUTE($A15,"Alternative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5">
        <f>_xlfn.LET(_xlpm.key,SUBSTITUTE($A15,"Alternative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5">
        <f>_xlfn.LET(_xlpm.key,SUBSTITUTE($A15,"Alternative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5">
        <f>_xlfn.LET(_xlpm.key,SUBSTITUTE($A15,"Alternative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6" spans="1:34">
      <c r="A16" t="s">
        <v>2877</v>
      </c>
      <c r="B16" s="99" t="s">
        <v>6</v>
      </c>
      <c r="C16" s="93" t="s">
        <v>2762</v>
      </c>
      <c r="D16">
        <f>INDEX('AEO 2021 Table 40'!G:G,MATCH('psgr LDVs'!$C16,'AEO 2021 Table 40'!$B:$B,0))</f>
        <v>42.023262000000003</v>
      </c>
      <c r="E16">
        <f>INDEX('AEO 2022 Table 40'!H:H,MATCH('psgr LDVs'!$C16,'AEO 2022 Table 40'!$B:$B,0))</f>
        <v>46.368465</v>
      </c>
      <c r="F16">
        <f>INDEX('AEO 2023 Table 40'!H:H,MATCH('psgr LDVs'!$C16,'AEO 2023 Table 40'!$B:$B,0))</f>
        <v>47.644089000000001</v>
      </c>
      <c r="G16">
        <f>INDEX('AEO 2023 Table 40'!I:I,MATCH('psgr LDVs'!$C16,'AEO 2023 Table 40'!$B:$B,0))</f>
        <v>47.939926</v>
      </c>
      <c r="H16">
        <f>IFERROR(INDEX('AEO 2025 Table 40'!F:F,MATCH($A16,'AEO 2025 Table 40'!$B:$B,0)),0)</f>
        <v>0</v>
      </c>
      <c r="I16">
        <f>_xlfn.LET(_xlpm.key,SUBSTITUTE($A16,"Alternative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6">
        <f>_xlfn.LET(_xlpm.key,SUBSTITUTE($A16,"Alternative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6">
        <f>_xlfn.LET(_xlpm.key,SUBSTITUTE($A16,"Alternative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6">
        <f>_xlfn.LET(_xlpm.key,SUBSTITUTE($A16,"Alternative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6">
        <f>_xlfn.LET(_xlpm.key,SUBSTITUTE($A16,"Alternative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6">
        <f>_xlfn.LET(_xlpm.key,SUBSTITUTE($A16,"Alternative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6">
        <f>_xlfn.LET(_xlpm.key,SUBSTITUTE($A16,"Alternative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6">
        <f>_xlfn.LET(_xlpm.key,SUBSTITUTE($A16,"Alternative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6">
        <f>_xlfn.LET(_xlpm.key,SUBSTITUTE($A16,"Alternative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6">
        <f>_xlfn.LET(_xlpm.key,SUBSTITUTE($A16,"Alternative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6">
        <f>_xlfn.LET(_xlpm.key,SUBSTITUTE($A16,"Alternative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6">
        <f>_xlfn.LET(_xlpm.key,SUBSTITUTE($A16,"Alternative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6">
        <f>_xlfn.LET(_xlpm.key,SUBSTITUTE($A16,"Alternative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6">
        <f>_xlfn.LET(_xlpm.key,SUBSTITUTE($A16,"Alternative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6">
        <f>_xlfn.LET(_xlpm.key,SUBSTITUTE($A16,"Alternative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6">
        <f>_xlfn.LET(_xlpm.key,SUBSTITUTE($A16,"Alternative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6">
        <f>_xlfn.LET(_xlpm.key,SUBSTITUTE($A16,"Alternative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6">
        <f>_xlfn.LET(_xlpm.key,SUBSTITUTE($A16,"Alternative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6">
        <f>_xlfn.LET(_xlpm.key,SUBSTITUTE($A16,"Alternative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6">
        <f>_xlfn.LET(_xlpm.key,SUBSTITUTE($A16,"Alternative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6">
        <f>_xlfn.LET(_xlpm.key,SUBSTITUTE($A16,"Alternative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6">
        <f>_xlfn.LET(_xlpm.key,SUBSTITUTE($A16,"Alternative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6">
        <f>_xlfn.LET(_xlpm.key,SUBSTITUTE($A16,"Alternative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6">
        <f>_xlfn.LET(_xlpm.key,SUBSTITUTE($A16,"Alternative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6">
        <f>_xlfn.LET(_xlpm.key,SUBSTITUTE($A16,"Alternative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6">
        <f>_xlfn.LET(_xlpm.key,SUBSTITUTE($A16,"Alternative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7" spans="1:34">
      <c r="A17" t="s">
        <v>2879</v>
      </c>
      <c r="B17" s="99" t="s">
        <v>7</v>
      </c>
      <c r="C17" s="93" t="s">
        <v>2765</v>
      </c>
      <c r="D17">
        <f>INDEX('AEO 2021 Table 40'!G:G,MATCH('psgr LDVs'!$C17,'AEO 2021 Table 40'!$B:$B,0))</f>
        <v>0</v>
      </c>
      <c r="E17">
        <f>INDEX('AEO 2022 Table 40'!H:H,MATCH('psgr LDVs'!$C17,'AEO 2022 Table 40'!$B:$B,0))</f>
        <v>0</v>
      </c>
      <c r="F17">
        <f>INDEX('AEO 2023 Table 40'!H:H,MATCH('psgr LDVs'!$C17,'AEO 2023 Table 40'!$B:$B,0))</f>
        <v>0</v>
      </c>
      <c r="G17">
        <f>INDEX('AEO 2023 Table 40'!I:I,MATCH('psgr LDVs'!$C17,'AEO 2023 Table 40'!$B:$B,0))</f>
        <v>0</v>
      </c>
      <c r="H17">
        <f>IFERROR(INDEX('AEO 2025 Table 40'!F:F,MATCH($A17,'AEO 2025 Table 40'!$B:$B,0)),0)</f>
        <v>0</v>
      </c>
      <c r="I17">
        <f>_xlfn.LET(_xlpm.key,SUBSTITUTE($A17,"Alternative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17">
        <f>_xlfn.LET(_xlpm.key,SUBSTITUTE($A17,"Alternative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17">
        <f>_xlfn.LET(_xlpm.key,SUBSTITUTE($A17,"Alternative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17">
        <f>_xlfn.LET(_xlpm.key,SUBSTITUTE($A17,"Alternative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17">
        <f>_xlfn.LET(_xlpm.key,SUBSTITUTE($A17,"Alternative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17">
        <f>_xlfn.LET(_xlpm.key,SUBSTITUTE($A17,"Alternative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17">
        <f>_xlfn.LET(_xlpm.key,SUBSTITUTE($A17,"Alternative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17">
        <f>_xlfn.LET(_xlpm.key,SUBSTITUTE($A17,"Alternative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17">
        <f>_xlfn.LET(_xlpm.key,SUBSTITUTE($A17,"Alternative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17">
        <f>_xlfn.LET(_xlpm.key,SUBSTITUTE($A17,"Alternative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17">
        <f>_xlfn.LET(_xlpm.key,SUBSTITUTE($A17,"Alternative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17">
        <f>_xlfn.LET(_xlpm.key,SUBSTITUTE($A17,"Alternative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17">
        <f>_xlfn.LET(_xlpm.key,SUBSTITUTE($A17,"Alternative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17">
        <f>_xlfn.LET(_xlpm.key,SUBSTITUTE($A17,"Alternative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17">
        <f>_xlfn.LET(_xlpm.key,SUBSTITUTE($A17,"Alternative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17">
        <f>_xlfn.LET(_xlpm.key,SUBSTITUTE($A17,"Alternative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17">
        <f>_xlfn.LET(_xlpm.key,SUBSTITUTE($A17,"Alternative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17">
        <f>_xlfn.LET(_xlpm.key,SUBSTITUTE($A17,"Alternative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17">
        <f>_xlfn.LET(_xlpm.key,SUBSTITUTE($A17,"Alternative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17">
        <f>_xlfn.LET(_xlpm.key,SUBSTITUTE($A17,"Alternative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17">
        <f>_xlfn.LET(_xlpm.key,SUBSTITUTE($A17,"Alternative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17">
        <f>_xlfn.LET(_xlpm.key,SUBSTITUTE($A17,"Alternative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17">
        <f>_xlfn.LET(_xlpm.key,SUBSTITUTE($A17,"Alternative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17">
        <f>_xlfn.LET(_xlpm.key,SUBSTITUTE($A17,"Alternative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17">
        <f>_xlfn.LET(_xlpm.key,SUBSTITUTE($A17,"Alternative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17">
        <f>_xlfn.LET(_xlpm.key,SUBSTITUTE($A17,"Alternative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18" spans="1:34">
      <c r="A18" t="s">
        <v>2881</v>
      </c>
      <c r="B18" s="99" t="s">
        <v>7</v>
      </c>
      <c r="C18" s="93" t="s">
        <v>2768</v>
      </c>
      <c r="D18">
        <f>INDEX('AEO 2021 Table 40'!G:G,MATCH('psgr LDVs'!$C18,'AEO 2021 Table 40'!$B:$B,0))</f>
        <v>52.413367999999998</v>
      </c>
      <c r="E18">
        <f>INDEX('AEO 2022 Table 40'!H:H,MATCH('psgr LDVs'!$C18,'AEO 2022 Table 40'!$B:$B,0))</f>
        <v>54.562111000000002</v>
      </c>
      <c r="F18">
        <f>INDEX('AEO 2023 Table 40'!H:H,MATCH('psgr LDVs'!$C18,'AEO 2023 Table 40'!$B:$B,0))</f>
        <v>53.586539999999999</v>
      </c>
      <c r="G18">
        <f>INDEX('AEO 2023 Table 40'!I:I,MATCH('psgr LDVs'!$C18,'AEO 2023 Table 40'!$B:$B,0))</f>
        <v>53.324570000000001</v>
      </c>
      <c r="H18">
        <f>IFERROR(INDEX('AEO 2025 Table 40'!F:F,MATCH($A18,'AEO 2025 Table 40'!$B:$B,0)),0)</f>
        <v>101.248451</v>
      </c>
      <c r="I18">
        <f>_xlfn.LET(_xlpm.key,SUBSTITUTE($A18,"Alternative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105.73812100000001</v>
      </c>
      <c r="J18">
        <f>_xlfn.LET(_xlpm.key,SUBSTITUTE($A18,"Alternative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105.73812100000001</v>
      </c>
      <c r="K18">
        <f>_xlfn.LET(_xlpm.key,SUBSTITUTE($A18,"Alternative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105.73812100000001</v>
      </c>
      <c r="L18">
        <f>_xlfn.LET(_xlpm.key,SUBSTITUTE($A18,"Alternative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105.738129</v>
      </c>
      <c r="M18">
        <f>_xlfn.LET(_xlpm.key,SUBSTITUTE($A18,"Alternative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105.73812100000001</v>
      </c>
      <c r="N18">
        <f>_xlfn.LET(_xlpm.key,SUBSTITUTE($A18,"Alternative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105.73812100000001</v>
      </c>
      <c r="O18">
        <f>_xlfn.LET(_xlpm.key,SUBSTITUTE($A18,"Alternative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105.73812100000001</v>
      </c>
      <c r="P18">
        <f>_xlfn.LET(_xlpm.key,SUBSTITUTE($A18,"Alternative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105.73812100000001</v>
      </c>
      <c r="Q18">
        <f>_xlfn.LET(_xlpm.key,SUBSTITUTE($A18,"Alternative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105.73812100000001</v>
      </c>
      <c r="R18">
        <f>_xlfn.LET(_xlpm.key,SUBSTITUTE($A18,"Alternative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105.73812100000001</v>
      </c>
      <c r="S18">
        <f>_xlfn.LET(_xlpm.key,SUBSTITUTE($A18,"Alternative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105.73812100000001</v>
      </c>
      <c r="T18">
        <f>_xlfn.LET(_xlpm.key,SUBSTITUTE($A18,"Alternative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105.73812100000001</v>
      </c>
      <c r="U18">
        <f>_xlfn.LET(_xlpm.key,SUBSTITUTE($A18,"Alternative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105.73812100000001</v>
      </c>
      <c r="V18">
        <f>_xlfn.LET(_xlpm.key,SUBSTITUTE($A18,"Alternative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105.73812100000001</v>
      </c>
      <c r="W18">
        <f>_xlfn.LET(_xlpm.key,SUBSTITUTE($A18,"Alternative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105.73812100000001</v>
      </c>
      <c r="X18">
        <f>_xlfn.LET(_xlpm.key,SUBSTITUTE($A18,"Alternative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105.738129</v>
      </c>
      <c r="Y18">
        <f>_xlfn.LET(_xlpm.key,SUBSTITUTE($A18,"Alternative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105.738129</v>
      </c>
      <c r="Z18">
        <f>_xlfn.LET(_xlpm.key,SUBSTITUTE($A18,"Alternative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105.73812100000001</v>
      </c>
      <c r="AA18">
        <f>_xlfn.LET(_xlpm.key,SUBSTITUTE($A18,"Alternative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105.738129</v>
      </c>
      <c r="AB18">
        <f>_xlfn.LET(_xlpm.key,SUBSTITUTE($A18,"Alternative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105.73812100000001</v>
      </c>
      <c r="AC18">
        <f>_xlfn.LET(_xlpm.key,SUBSTITUTE($A18,"Alternative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105.738129</v>
      </c>
      <c r="AD18">
        <f>_xlfn.LET(_xlpm.key,SUBSTITUTE($A18,"Alternative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105.738129</v>
      </c>
      <c r="AE18">
        <f>_xlfn.LET(_xlpm.key,SUBSTITUTE($A18,"Alternative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105.738113</v>
      </c>
      <c r="AF18">
        <f>_xlfn.LET(_xlpm.key,SUBSTITUTE($A18,"Alternative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105.73812100000001</v>
      </c>
      <c r="AG18">
        <f>_xlfn.LET(_xlpm.key,SUBSTITUTE($A18,"Alternative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105.73812100000001</v>
      </c>
      <c r="AH18">
        <f>_xlfn.LET(_xlpm.key,SUBSTITUTE($A18,"Alternative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105.73812100000001</v>
      </c>
    </row>
    <row r="19" spans="1:34">
      <c r="A19" t="s">
        <v>2883</v>
      </c>
      <c r="B19" s="99"/>
      <c r="C19" s="93" t="s">
        <v>2771</v>
      </c>
      <c r="D19">
        <f>INDEX('AEO 2021 Table 40'!G:G,MATCH('psgr LDVs'!$C19,'AEO 2021 Table 40'!$B:$B,0))</f>
        <v>43.264011000000004</v>
      </c>
      <c r="E19">
        <f>INDEX('AEO 2022 Table 40'!H:H,MATCH('psgr LDVs'!$C19,'AEO 2022 Table 40'!$B:$B,0))</f>
        <v>45.475074999999997</v>
      </c>
      <c r="F19">
        <f>INDEX('AEO 2023 Table 40'!H:H,MATCH('psgr LDVs'!$C19,'AEO 2023 Table 40'!$B:$B,0))</f>
        <v>56.582644999999999</v>
      </c>
      <c r="G19">
        <f>INDEX('AEO 2023 Table 40'!I:I,MATCH('psgr LDVs'!$C19,'AEO 2023 Table 40'!$B:$B,0))</f>
        <v>58.322226999999998</v>
      </c>
      <c r="H19">
        <f>IFERROR(INDEX('AEO 2025 Table 40'!F:F,MATCH($A19,'AEO 2025 Table 40'!$B:$B,0)),0)</f>
        <v>53.113453</v>
      </c>
      <c r="I19">
        <f>_xlfn.LET(_xlpm.key,SUBSTITUTE($A19,"Alternative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54.000960999999997</v>
      </c>
      <c r="J19">
        <f>_xlfn.LET(_xlpm.key,SUBSTITUTE($A19,"Alternative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56.055962000000001</v>
      </c>
      <c r="K19">
        <f>_xlfn.LET(_xlpm.key,SUBSTITUTE($A19,"Alternative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59.182526000000003</v>
      </c>
      <c r="L19">
        <f>_xlfn.LET(_xlpm.key,SUBSTITUTE($A19,"Alternative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58.581885999999997</v>
      </c>
      <c r="M19">
        <f>_xlfn.LET(_xlpm.key,SUBSTITUTE($A19,"Alternative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58.580784000000001</v>
      </c>
      <c r="N19">
        <f>_xlfn.LET(_xlpm.key,SUBSTITUTE($A19,"Alternative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58.559364000000002</v>
      </c>
      <c r="O19">
        <f>_xlfn.LET(_xlpm.key,SUBSTITUTE($A19,"Alternative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59.716926999999998</v>
      </c>
      <c r="P19">
        <f>_xlfn.LET(_xlpm.key,SUBSTITUTE($A19,"Alternative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60.620894999999997</v>
      </c>
      <c r="Q19">
        <f>_xlfn.LET(_xlpm.key,SUBSTITUTE($A19,"Alternative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61.614531999999997</v>
      </c>
      <c r="R19">
        <f>_xlfn.LET(_xlpm.key,SUBSTITUTE($A19,"Alternative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62.431854000000001</v>
      </c>
      <c r="S19">
        <f>_xlfn.LET(_xlpm.key,SUBSTITUTE($A19,"Alternative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63.384079</v>
      </c>
      <c r="T19">
        <f>_xlfn.LET(_xlpm.key,SUBSTITUTE($A19,"Alternative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64.214332999999996</v>
      </c>
      <c r="U19">
        <f>_xlfn.LET(_xlpm.key,SUBSTITUTE($A19,"Alternative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64.992035000000001</v>
      </c>
      <c r="V19">
        <f>_xlfn.LET(_xlpm.key,SUBSTITUTE($A19,"Alternative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65.560905000000005</v>
      </c>
      <c r="W19">
        <f>_xlfn.LET(_xlpm.key,SUBSTITUTE($A19,"Alternative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66.094299000000007</v>
      </c>
      <c r="X19">
        <f>_xlfn.LET(_xlpm.key,SUBSTITUTE($A19,"Alternative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66.597167999999996</v>
      </c>
      <c r="Y19">
        <f>_xlfn.LET(_xlpm.key,SUBSTITUTE($A19,"Alternative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67.073395000000005</v>
      </c>
      <c r="Z19">
        <f>_xlfn.LET(_xlpm.key,SUBSTITUTE($A19,"Alternative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67.551795999999996</v>
      </c>
      <c r="AA19">
        <f>_xlfn.LET(_xlpm.key,SUBSTITUTE($A19,"Alternative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67.984054999999998</v>
      </c>
      <c r="AB19">
        <f>_xlfn.LET(_xlpm.key,SUBSTITUTE($A19,"Alternative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68.363754</v>
      </c>
      <c r="AC19">
        <f>_xlfn.LET(_xlpm.key,SUBSTITUTE($A19,"Alternative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68.707747999999995</v>
      </c>
      <c r="AD19">
        <f>_xlfn.LET(_xlpm.key,SUBSTITUTE($A19,"Alternative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69.049064999999999</v>
      </c>
      <c r="AE19">
        <f>_xlfn.LET(_xlpm.key,SUBSTITUTE($A19,"Alternative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69.406234999999995</v>
      </c>
      <c r="AF19">
        <f>_xlfn.LET(_xlpm.key,SUBSTITUTE($A19,"Alternative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69.724709000000004</v>
      </c>
      <c r="AG19">
        <f>_xlfn.LET(_xlpm.key,SUBSTITUTE($A19,"Alternative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70.033210999999994</v>
      </c>
      <c r="AH19">
        <f>_xlfn.LET(_xlpm.key,SUBSTITUTE($A19,"Alternative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70.326408000000001</v>
      </c>
    </row>
    <row r="20" spans="1:34">
      <c r="B20" s="99"/>
      <c r="C20" s="93"/>
      <c r="H20">
        <f>IFERROR(INDEX('AEO 2025 Table 40'!F:F,MATCH($A20,'AEO 2025 Table 40'!$B:$B,0)),0)</f>
        <v>0</v>
      </c>
      <c r="I20">
        <f>_xlfn.LET(_xlpm.key,SUBSTITUTE($A20,"Alternative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0">
        <f>_xlfn.LET(_xlpm.key,SUBSTITUTE($A20,"Alternative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0">
        <f>_xlfn.LET(_xlpm.key,SUBSTITUTE($A20,"Alternative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0">
        <f>_xlfn.LET(_xlpm.key,SUBSTITUTE($A20,"Alternative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0">
        <f>_xlfn.LET(_xlpm.key,SUBSTITUTE($A20,"Alternative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0">
        <f>_xlfn.LET(_xlpm.key,SUBSTITUTE($A20,"Alternative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0">
        <f>_xlfn.LET(_xlpm.key,SUBSTITUTE($A20,"Alternative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0">
        <f>_xlfn.LET(_xlpm.key,SUBSTITUTE($A20,"Alternative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0">
        <f>_xlfn.LET(_xlpm.key,SUBSTITUTE($A20,"Alternative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0">
        <f>_xlfn.LET(_xlpm.key,SUBSTITUTE($A20,"Alternative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0">
        <f>_xlfn.LET(_xlpm.key,SUBSTITUTE($A20,"Alternative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0">
        <f>_xlfn.LET(_xlpm.key,SUBSTITUTE($A20,"Alternative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0">
        <f>_xlfn.LET(_xlpm.key,SUBSTITUTE($A20,"Alternative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0">
        <f>_xlfn.LET(_xlpm.key,SUBSTITUTE($A20,"Alternative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0">
        <f>_xlfn.LET(_xlpm.key,SUBSTITUTE($A20,"Alternative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0">
        <f>_xlfn.LET(_xlpm.key,SUBSTITUTE($A20,"Alternative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0">
        <f>_xlfn.LET(_xlpm.key,SUBSTITUTE($A20,"Alternative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0">
        <f>_xlfn.LET(_xlpm.key,SUBSTITUTE($A20,"Alternative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0">
        <f>_xlfn.LET(_xlpm.key,SUBSTITUTE($A20,"Alternative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0">
        <f>_xlfn.LET(_xlpm.key,SUBSTITUTE($A20,"Alternative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0">
        <f>_xlfn.LET(_xlpm.key,SUBSTITUTE($A20,"Alternative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0">
        <f>_xlfn.LET(_xlpm.key,SUBSTITUTE($A20,"Alternative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0">
        <f>_xlfn.LET(_xlpm.key,SUBSTITUTE($A20,"Alternative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0">
        <f>_xlfn.LET(_xlpm.key,SUBSTITUTE($A20,"Alternative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0">
        <f>_xlfn.LET(_xlpm.key,SUBSTITUTE($A20,"Alternative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0">
        <f>_xlfn.LET(_xlpm.key,SUBSTITUTE($A20,"Alternative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1" spans="1:34">
      <c r="B21" s="99"/>
      <c r="C21" s="93"/>
      <c r="H21">
        <f>IFERROR(INDEX('AEO 2025 Table 40'!F:F,MATCH($A21,'AEO 2025 Table 40'!$B:$B,0)),0)</f>
        <v>0</v>
      </c>
      <c r="I21">
        <f>_xlfn.LET(_xlpm.key,SUBSTITUTE($A21,"Alternative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1">
        <f>_xlfn.LET(_xlpm.key,SUBSTITUTE($A21,"Alternative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1">
        <f>_xlfn.LET(_xlpm.key,SUBSTITUTE($A21,"Alternative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1">
        <f>_xlfn.LET(_xlpm.key,SUBSTITUTE($A21,"Alternative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1">
        <f>_xlfn.LET(_xlpm.key,SUBSTITUTE($A21,"Alternative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1">
        <f>_xlfn.LET(_xlpm.key,SUBSTITUTE($A21,"Alternative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1">
        <f>_xlfn.LET(_xlpm.key,SUBSTITUTE($A21,"Alternative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1">
        <f>_xlfn.LET(_xlpm.key,SUBSTITUTE($A21,"Alternative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1">
        <f>_xlfn.LET(_xlpm.key,SUBSTITUTE($A21,"Alternative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1">
        <f>_xlfn.LET(_xlpm.key,SUBSTITUTE($A21,"Alternative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1">
        <f>_xlfn.LET(_xlpm.key,SUBSTITUTE($A21,"Alternative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1">
        <f>_xlfn.LET(_xlpm.key,SUBSTITUTE($A21,"Alternative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1">
        <f>_xlfn.LET(_xlpm.key,SUBSTITUTE($A21,"Alternative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1">
        <f>_xlfn.LET(_xlpm.key,SUBSTITUTE($A21,"Alternative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1">
        <f>_xlfn.LET(_xlpm.key,SUBSTITUTE($A21,"Alternative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1">
        <f>_xlfn.LET(_xlpm.key,SUBSTITUTE($A21,"Alternative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1">
        <f>_xlfn.LET(_xlpm.key,SUBSTITUTE($A21,"Alternative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1">
        <f>_xlfn.LET(_xlpm.key,SUBSTITUTE($A21,"Alternative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1">
        <f>_xlfn.LET(_xlpm.key,SUBSTITUTE($A21,"Alternative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1">
        <f>_xlfn.LET(_xlpm.key,SUBSTITUTE($A21,"Alternative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1">
        <f>_xlfn.LET(_xlpm.key,SUBSTITUTE($A21,"Alternative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1">
        <f>_xlfn.LET(_xlpm.key,SUBSTITUTE($A21,"Alternative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1">
        <f>_xlfn.LET(_xlpm.key,SUBSTITUTE($A21,"Alternative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1">
        <f>_xlfn.LET(_xlpm.key,SUBSTITUTE($A21,"Alternative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1">
        <f>_xlfn.LET(_xlpm.key,SUBSTITUTE($A21,"Alternative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1">
        <f>_xlfn.LET(_xlpm.key,SUBSTITUTE($A21,"Alternative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2" spans="1:34">
      <c r="A22" t="s">
        <v>2885</v>
      </c>
      <c r="B22" s="99" t="s">
        <v>3</v>
      </c>
      <c r="C22" s="93" t="s">
        <v>2776</v>
      </c>
      <c r="D22">
        <f>INDEX('AEO 2021 Table 40'!G:G,MATCH('psgr LDVs'!$C22,'AEO 2021 Table 40'!$B:$B,0))</f>
        <v>30.781351000000001</v>
      </c>
      <c r="E22">
        <f>INDEX('AEO 2022 Table 40'!H:H,MATCH('psgr LDVs'!$C22,'AEO 2022 Table 40'!$B:$B,0))</f>
        <v>31.007663999999998</v>
      </c>
      <c r="F22">
        <f>INDEX('AEO 2023 Table 40'!H:H,MATCH('psgr LDVs'!$C22,'AEO 2023 Table 40'!$B:$B,0))</f>
        <v>31.474534999999999</v>
      </c>
      <c r="G22">
        <f>INDEX('AEO 2023 Table 40'!I:I,MATCH('psgr LDVs'!$C22,'AEO 2023 Table 40'!$B:$B,0))</f>
        <v>32.258201999999997</v>
      </c>
      <c r="H22">
        <f>IFERROR(INDEX('AEO 2025 Table 40'!F:F,MATCH($A22,'AEO 2025 Table 40'!$B:$B,0)),0)</f>
        <v>30.204494</v>
      </c>
      <c r="I22">
        <f>_xlfn.LET(_xlpm.key,SUBSTITUTE($A22,"Alternative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30.432691999999999</v>
      </c>
      <c r="J22">
        <f>_xlfn.LET(_xlpm.key,SUBSTITUTE($A22,"Alternative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30.808721999999999</v>
      </c>
      <c r="K22">
        <f>_xlfn.LET(_xlpm.key,SUBSTITUTE($A22,"Alternative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31.262858999999999</v>
      </c>
      <c r="L22">
        <f>_xlfn.LET(_xlpm.key,SUBSTITUTE($A22,"Alternative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31.790330999999998</v>
      </c>
      <c r="M22">
        <f>_xlfn.LET(_xlpm.key,SUBSTITUTE($A22,"Alternative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31.941298</v>
      </c>
      <c r="N22">
        <f>_xlfn.LET(_xlpm.key,SUBSTITUTE($A22,"Alternative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32.175528999999997</v>
      </c>
      <c r="O22">
        <f>_xlfn.LET(_xlpm.key,SUBSTITUTE($A22,"Alternative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32.350582000000003</v>
      </c>
      <c r="P22">
        <f>_xlfn.LET(_xlpm.key,SUBSTITUTE($A22,"Alternative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32.417141000000001</v>
      </c>
      <c r="Q22">
        <f>_xlfn.LET(_xlpm.key,SUBSTITUTE($A22,"Alternative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32.547451000000002</v>
      </c>
      <c r="R22">
        <f>_xlfn.LET(_xlpm.key,SUBSTITUTE($A22,"Alternative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32.579700000000003</v>
      </c>
      <c r="S22">
        <f>_xlfn.LET(_xlpm.key,SUBSTITUTE($A22,"Alternative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32.639609999999998</v>
      </c>
      <c r="T22">
        <f>_xlfn.LET(_xlpm.key,SUBSTITUTE($A22,"Alternative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32.689498999999998</v>
      </c>
      <c r="U22">
        <f>_xlfn.LET(_xlpm.key,SUBSTITUTE($A22,"Alternative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32.762298999999999</v>
      </c>
      <c r="V22">
        <f>_xlfn.LET(_xlpm.key,SUBSTITUTE($A22,"Alternative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32.818336000000002</v>
      </c>
      <c r="W22">
        <f>_xlfn.LET(_xlpm.key,SUBSTITUTE($A22,"Alternative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32.750385000000001</v>
      </c>
      <c r="X22">
        <f>_xlfn.LET(_xlpm.key,SUBSTITUTE($A22,"Alternative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32.769779</v>
      </c>
      <c r="Y22">
        <f>_xlfn.LET(_xlpm.key,SUBSTITUTE($A22,"Alternative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32.740932000000001</v>
      </c>
      <c r="Z22">
        <f>_xlfn.LET(_xlpm.key,SUBSTITUTE($A22,"Alternative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32.715820000000001</v>
      </c>
      <c r="AA22">
        <f>_xlfn.LET(_xlpm.key,SUBSTITUTE($A22,"Alternative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32.681289999999997</v>
      </c>
      <c r="AB22">
        <f>_xlfn.LET(_xlpm.key,SUBSTITUTE($A22,"Alternative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32.654559999999996</v>
      </c>
      <c r="AC22">
        <f>_xlfn.LET(_xlpm.key,SUBSTITUTE($A22,"Alternative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32.642085999999999</v>
      </c>
      <c r="AD22">
        <f>_xlfn.LET(_xlpm.key,SUBSTITUTE($A22,"Alternative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32.587746000000003</v>
      </c>
      <c r="AE22">
        <f>_xlfn.LET(_xlpm.key,SUBSTITUTE($A22,"Alternative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32.556075999999997</v>
      </c>
      <c r="AF22">
        <f>_xlfn.LET(_xlpm.key,SUBSTITUTE($A22,"Alternative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32.505768000000003</v>
      </c>
      <c r="AG22">
        <f>_xlfn.LET(_xlpm.key,SUBSTITUTE($A22,"Alternative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32.475349000000001</v>
      </c>
      <c r="AH22">
        <f>_xlfn.LET(_xlpm.key,SUBSTITUTE($A22,"Alternative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32.432811999999998</v>
      </c>
    </row>
    <row r="23" spans="1:34">
      <c r="A23" t="s">
        <v>2887</v>
      </c>
      <c r="B23" s="99" t="s">
        <v>4</v>
      </c>
      <c r="C23" s="93" t="s">
        <v>2779</v>
      </c>
      <c r="D23">
        <f>INDEX('AEO 2021 Table 40'!G:G,MATCH('psgr LDVs'!$C23,'AEO 2021 Table 40'!$B:$B,0))</f>
        <v>37.262664999999998</v>
      </c>
      <c r="E23">
        <f>INDEX('AEO 2022 Table 40'!H:H,MATCH('psgr LDVs'!$C23,'AEO 2022 Table 40'!$B:$B,0))</f>
        <v>37.846778999999998</v>
      </c>
      <c r="F23">
        <f>INDEX('AEO 2023 Table 40'!H:H,MATCH('psgr LDVs'!$C23,'AEO 2023 Table 40'!$B:$B,0))</f>
        <v>38.896144999999997</v>
      </c>
      <c r="G23">
        <f>INDEX('AEO 2023 Table 40'!I:I,MATCH('psgr LDVs'!$C23,'AEO 2023 Table 40'!$B:$B,0))</f>
        <v>39.172198999999999</v>
      </c>
      <c r="H23">
        <f>IFERROR(INDEX('AEO 2025 Table 40'!F:F,MATCH($A23,'AEO 2025 Table 40'!$B:$B,0)),0)</f>
        <v>32.196373000000001</v>
      </c>
      <c r="I23">
        <f>_xlfn.LET(_xlpm.key,SUBSTITUTE($A23,"Alternative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34.813698000000002</v>
      </c>
      <c r="J23">
        <f>_xlfn.LET(_xlpm.key,SUBSTITUTE($A23,"Alternative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34.623291000000002</v>
      </c>
      <c r="K23">
        <f>_xlfn.LET(_xlpm.key,SUBSTITUTE($A23,"Alternative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34.589568999999997</v>
      </c>
      <c r="L23">
        <f>_xlfn.LET(_xlpm.key,SUBSTITUTE($A23,"Alternative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34.635109</v>
      </c>
      <c r="M23">
        <f>_xlfn.LET(_xlpm.key,SUBSTITUTE($A23,"Alternative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34.645958</v>
      </c>
      <c r="N23">
        <f>_xlfn.LET(_xlpm.key,SUBSTITUTE($A23,"Alternative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34.671939999999999</v>
      </c>
      <c r="O23">
        <f>_xlfn.LET(_xlpm.key,SUBSTITUTE($A23,"Alternative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34.690776999999997</v>
      </c>
      <c r="P23">
        <f>_xlfn.LET(_xlpm.key,SUBSTITUTE($A23,"Alternative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34.704231</v>
      </c>
      <c r="Q23">
        <f>_xlfn.LET(_xlpm.key,SUBSTITUTE($A23,"Alternative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34.73019</v>
      </c>
      <c r="R23">
        <f>_xlfn.LET(_xlpm.key,SUBSTITUTE($A23,"Alternative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34.717331000000001</v>
      </c>
      <c r="S23">
        <f>_xlfn.LET(_xlpm.key,SUBSTITUTE($A23,"Alternative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34.734943000000001</v>
      </c>
      <c r="T23">
        <f>_xlfn.LET(_xlpm.key,SUBSTITUTE($A23,"Alternative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34.751617000000003</v>
      </c>
      <c r="U23">
        <f>_xlfn.LET(_xlpm.key,SUBSTITUTE($A23,"Alternative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34.762104000000001</v>
      </c>
      <c r="V23">
        <f>_xlfn.LET(_xlpm.key,SUBSTITUTE($A23,"Alternative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34.773910999999998</v>
      </c>
      <c r="W23">
        <f>_xlfn.LET(_xlpm.key,SUBSTITUTE($A23,"Alternative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34.776843999999997</v>
      </c>
      <c r="X23">
        <f>_xlfn.LET(_xlpm.key,SUBSTITUTE($A23,"Alternative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34.807236000000003</v>
      </c>
      <c r="Y23">
        <f>_xlfn.LET(_xlpm.key,SUBSTITUTE($A23,"Alternative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34.779076000000003</v>
      </c>
      <c r="Z23">
        <f>_xlfn.LET(_xlpm.key,SUBSTITUTE($A23,"Alternative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34.770747999999998</v>
      </c>
      <c r="AA23">
        <f>_xlfn.LET(_xlpm.key,SUBSTITUTE($A23,"Alternative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34.752395999999997</v>
      </c>
      <c r="AB23">
        <f>_xlfn.LET(_xlpm.key,SUBSTITUTE($A23,"Alternative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34.740219000000003</v>
      </c>
      <c r="AC23">
        <f>_xlfn.LET(_xlpm.key,SUBSTITUTE($A23,"Alternative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34.764187</v>
      </c>
      <c r="AD23">
        <f>_xlfn.LET(_xlpm.key,SUBSTITUTE($A23,"Alternative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34.727325</v>
      </c>
      <c r="AE23">
        <f>_xlfn.LET(_xlpm.key,SUBSTITUTE($A23,"Alternative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34.725304000000001</v>
      </c>
      <c r="AF23">
        <f>_xlfn.LET(_xlpm.key,SUBSTITUTE($A23,"Alternative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34.718482999999999</v>
      </c>
      <c r="AG23">
        <f>_xlfn.LET(_xlpm.key,SUBSTITUTE($A23,"Alternative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34.708485000000003</v>
      </c>
      <c r="AH23">
        <f>_xlfn.LET(_xlpm.key,SUBSTITUTE($A23,"Alternative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34.698891000000003</v>
      </c>
    </row>
    <row r="24" spans="1:34">
      <c r="B24" s="99"/>
      <c r="C24" s="93"/>
      <c r="H24">
        <f>IFERROR(INDEX('AEO 2025 Table 40'!F:F,MATCH($A24,'AEO 2025 Table 40'!$B:$B,0)),0)</f>
        <v>0</v>
      </c>
      <c r="I24">
        <f>_xlfn.LET(_xlpm.key,SUBSTITUTE($A24,"Alternative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24">
        <f>_xlfn.LET(_xlpm.key,SUBSTITUTE($A24,"Alternative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24">
        <f>_xlfn.LET(_xlpm.key,SUBSTITUTE($A24,"Alternative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24">
        <f>_xlfn.LET(_xlpm.key,SUBSTITUTE($A24,"Alternative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24">
        <f>_xlfn.LET(_xlpm.key,SUBSTITUTE($A24,"Alternative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24">
        <f>_xlfn.LET(_xlpm.key,SUBSTITUTE($A24,"Alternative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24">
        <f>_xlfn.LET(_xlpm.key,SUBSTITUTE($A24,"Alternative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24">
        <f>_xlfn.LET(_xlpm.key,SUBSTITUTE($A24,"Alternative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24">
        <f>_xlfn.LET(_xlpm.key,SUBSTITUTE($A24,"Alternative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24">
        <f>_xlfn.LET(_xlpm.key,SUBSTITUTE($A24,"Alternative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24">
        <f>_xlfn.LET(_xlpm.key,SUBSTITUTE($A24,"Alternative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24">
        <f>_xlfn.LET(_xlpm.key,SUBSTITUTE($A24,"Alternative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24">
        <f>_xlfn.LET(_xlpm.key,SUBSTITUTE($A24,"Alternative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24">
        <f>_xlfn.LET(_xlpm.key,SUBSTITUTE($A24,"Alternative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24">
        <f>_xlfn.LET(_xlpm.key,SUBSTITUTE($A24,"Alternative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24">
        <f>_xlfn.LET(_xlpm.key,SUBSTITUTE($A24,"Alternative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24">
        <f>_xlfn.LET(_xlpm.key,SUBSTITUTE($A24,"Alternative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24">
        <f>_xlfn.LET(_xlpm.key,SUBSTITUTE($A24,"Alternative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24">
        <f>_xlfn.LET(_xlpm.key,SUBSTITUTE($A24,"Alternative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24">
        <f>_xlfn.LET(_xlpm.key,SUBSTITUTE($A24,"Alternative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24">
        <f>_xlfn.LET(_xlpm.key,SUBSTITUTE($A24,"Alternative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24">
        <f>_xlfn.LET(_xlpm.key,SUBSTITUTE($A24,"Alternative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24">
        <f>_xlfn.LET(_xlpm.key,SUBSTITUTE($A24,"Alternative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24">
        <f>_xlfn.LET(_xlpm.key,SUBSTITUTE($A24,"Alternative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24">
        <f>_xlfn.LET(_xlpm.key,SUBSTITUTE($A24,"Alternative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24">
        <f>_xlfn.LET(_xlpm.key,SUBSTITUTE($A24,"Alternative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25" spans="1:34">
      <c r="A25" t="s">
        <v>2889</v>
      </c>
      <c r="B25" s="99" t="s">
        <v>3</v>
      </c>
      <c r="C25" s="93" t="s">
        <v>2782</v>
      </c>
      <c r="D25">
        <f>INDEX('AEO 2021 Table 40'!G:G,MATCH('psgr LDVs'!$C25,'AEO 2021 Table 40'!$B:$B,0))</f>
        <v>30.990406</v>
      </c>
      <c r="E25">
        <f>INDEX('AEO 2022 Table 40'!H:H,MATCH('psgr LDVs'!$C25,'AEO 2022 Table 40'!$B:$B,0))</f>
        <v>31.480324</v>
      </c>
      <c r="F25">
        <f>INDEX('AEO 2023 Table 40'!H:H,MATCH('psgr LDVs'!$C25,'AEO 2023 Table 40'!$B:$B,0))</f>
        <v>31.966473000000001</v>
      </c>
      <c r="G25">
        <f>INDEX('AEO 2023 Table 40'!I:I,MATCH('psgr LDVs'!$C25,'AEO 2023 Table 40'!$B:$B,0))</f>
        <v>32.779986999999998</v>
      </c>
      <c r="H25">
        <f>IFERROR(INDEX('AEO 2025 Table 40'!F:F,MATCH($A25,'AEO 2025 Table 40'!$B:$B,0)),0)</f>
        <v>24.808703999999999</v>
      </c>
      <c r="I25">
        <f>_xlfn.LET(_xlpm.key,SUBSTITUTE($A25,"Alternative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24.006844999999998</v>
      </c>
      <c r="J25">
        <f>_xlfn.LET(_xlpm.key,SUBSTITUTE($A25,"Alternative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24.000962999999999</v>
      </c>
      <c r="K25">
        <f>_xlfn.LET(_xlpm.key,SUBSTITUTE($A25,"Alternative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23.987922999999999</v>
      </c>
      <c r="L25">
        <f>_xlfn.LET(_xlpm.key,SUBSTITUTE($A25,"Alternative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23.952421000000001</v>
      </c>
      <c r="M25">
        <f>_xlfn.LET(_xlpm.key,SUBSTITUTE($A25,"Alternative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23.950735000000002</v>
      </c>
      <c r="N25">
        <f>_xlfn.LET(_xlpm.key,SUBSTITUTE($A25,"Alternative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23.950932999999999</v>
      </c>
      <c r="O25">
        <f>_xlfn.LET(_xlpm.key,SUBSTITUTE($A25,"Alternative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23.952112</v>
      </c>
      <c r="P25">
        <f>_xlfn.LET(_xlpm.key,SUBSTITUTE($A25,"Alternative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23.953382000000001</v>
      </c>
      <c r="Q25">
        <f>_xlfn.LET(_xlpm.key,SUBSTITUTE($A25,"Alternative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23.951422000000001</v>
      </c>
      <c r="R25">
        <f>_xlfn.LET(_xlpm.key,SUBSTITUTE($A25,"Alternative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23.951305000000001</v>
      </c>
      <c r="S25">
        <f>_xlfn.LET(_xlpm.key,SUBSTITUTE($A25,"Alternative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23.952337</v>
      </c>
      <c r="T25">
        <f>_xlfn.LET(_xlpm.key,SUBSTITUTE($A25,"Alternative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23.952152000000002</v>
      </c>
      <c r="U25">
        <f>_xlfn.LET(_xlpm.key,SUBSTITUTE($A25,"Alternative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23.945260999999999</v>
      </c>
      <c r="V25">
        <f>_xlfn.LET(_xlpm.key,SUBSTITUTE($A25,"Alternative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23.937141</v>
      </c>
      <c r="W25">
        <f>_xlfn.LET(_xlpm.key,SUBSTITUTE($A25,"Alternative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23.929584999999999</v>
      </c>
      <c r="X25">
        <f>_xlfn.LET(_xlpm.key,SUBSTITUTE($A25,"Alternative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23.923178</v>
      </c>
      <c r="Y25">
        <f>_xlfn.LET(_xlpm.key,SUBSTITUTE($A25,"Alternative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23.91713</v>
      </c>
      <c r="Z25">
        <f>_xlfn.LET(_xlpm.key,SUBSTITUTE($A25,"Alternative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23.911303</v>
      </c>
      <c r="AA25">
        <f>_xlfn.LET(_xlpm.key,SUBSTITUTE($A25,"Alternative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23.905190000000001</v>
      </c>
      <c r="AB25">
        <f>_xlfn.LET(_xlpm.key,SUBSTITUTE($A25,"Alternative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23.899611</v>
      </c>
      <c r="AC25">
        <f>_xlfn.LET(_xlpm.key,SUBSTITUTE($A25,"Alternative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23.894784999999999</v>
      </c>
      <c r="AD25">
        <f>_xlfn.LET(_xlpm.key,SUBSTITUTE($A25,"Alternative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23.889181000000001</v>
      </c>
      <c r="AE25">
        <f>_xlfn.LET(_xlpm.key,SUBSTITUTE($A25,"Alternative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23.884712</v>
      </c>
      <c r="AF25">
        <f>_xlfn.LET(_xlpm.key,SUBSTITUTE($A25,"Alternative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23.878637000000001</v>
      </c>
      <c r="AG25">
        <f>_xlfn.LET(_xlpm.key,SUBSTITUTE($A25,"Alternative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23.874276999999999</v>
      </c>
      <c r="AH25">
        <f>_xlfn.LET(_xlpm.key,SUBSTITUTE($A25,"Alternative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23.868717</v>
      </c>
    </row>
    <row r="26" spans="1:34">
      <c r="A26" t="s">
        <v>2891</v>
      </c>
      <c r="B26" s="99" t="s">
        <v>1</v>
      </c>
      <c r="C26" s="93" t="s">
        <v>2785</v>
      </c>
      <c r="D26">
        <f>INDEX('AEO 2021 Table 40'!G:G,MATCH('psgr LDVs'!$C26,'AEO 2021 Table 40'!$B:$B,0))</f>
        <v>0</v>
      </c>
      <c r="E26">
        <f>INDEX('AEO 2022 Table 40'!H:H,MATCH('psgr LDVs'!$C26,'AEO 2022 Table 40'!$B:$B,0))</f>
        <v>0</v>
      </c>
      <c r="F26">
        <f>INDEX('AEO 2023 Table 40'!H:H,MATCH('psgr LDVs'!$C26,'AEO 2023 Table 40'!$B:$B,0))</f>
        <v>0</v>
      </c>
      <c r="G26">
        <f>INDEX('AEO 2023 Table 40'!I:I,MATCH('psgr LDVs'!$C26,'AEO 2023 Table 40'!$B:$B,0))</f>
        <v>0</v>
      </c>
      <c r="H26">
        <f>IFERROR(INDEX('AEO 2025 Table 40'!F:F,MATCH($A26,'AEO 2025 Table 40'!$B:$B,0)),0)</f>
        <v>0</v>
      </c>
      <c r="I26">
        <f>_xlfn.LET(_xlpm.key,SUBSTITUTE($A26,"Alternative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110.307129</v>
      </c>
      <c r="J26">
        <f>_xlfn.LET(_xlpm.key,SUBSTITUTE($A26,"Alternative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110.28140999999999</v>
      </c>
      <c r="K26">
        <f>_xlfn.LET(_xlpm.key,SUBSTITUTE($A26,"Alternative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110.25524900000001</v>
      </c>
      <c r="L26">
        <f>_xlfn.LET(_xlpm.key,SUBSTITUTE($A26,"Alternative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110.229095</v>
      </c>
      <c r="M26">
        <f>_xlfn.LET(_xlpm.key,SUBSTITUTE($A26,"Alternative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110.203033</v>
      </c>
      <c r="N26">
        <f>_xlfn.LET(_xlpm.key,SUBSTITUTE($A26,"Alternative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110.176979</v>
      </c>
      <c r="O26">
        <f>_xlfn.LET(_xlpm.key,SUBSTITUTE($A26,"Alternative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110.150986</v>
      </c>
      <c r="P26">
        <f>_xlfn.LET(_xlpm.key,SUBSTITUTE($A26,"Alternative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110.124985</v>
      </c>
      <c r="Q26">
        <f>_xlfn.LET(_xlpm.key,SUBSTITUTE($A26,"Alternative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110.099014</v>
      </c>
      <c r="R26">
        <f>_xlfn.LET(_xlpm.key,SUBSTITUTE($A26,"Alternative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110.073036</v>
      </c>
      <c r="S26">
        <f>_xlfn.LET(_xlpm.key,SUBSTITUTE($A26,"Alternative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110.04703499999999</v>
      </c>
      <c r="T26">
        <f>_xlfn.LET(_xlpm.key,SUBSTITUTE($A26,"Alternative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110.02501700000001</v>
      </c>
      <c r="U26">
        <f>_xlfn.LET(_xlpm.key,SUBSTITUTE($A26,"Alternative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110.00299800000001</v>
      </c>
      <c r="V26">
        <f>_xlfn.LET(_xlpm.key,SUBSTITUTE($A26,"Alternative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109.981796</v>
      </c>
      <c r="W26">
        <f>_xlfn.LET(_xlpm.key,SUBSTITUTE($A26,"Alternative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109.960739</v>
      </c>
      <c r="X26">
        <f>_xlfn.LET(_xlpm.key,SUBSTITUTE($A26,"Alternative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109.939682</v>
      </c>
      <c r="Y26">
        <f>_xlfn.LET(_xlpm.key,SUBSTITUTE($A26,"Alternative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109.920479</v>
      </c>
      <c r="Z26">
        <f>_xlfn.LET(_xlpm.key,SUBSTITUTE($A26,"Alternative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109.90091700000001</v>
      </c>
      <c r="AA26">
        <f>_xlfn.LET(_xlpm.key,SUBSTITUTE($A26,"Alternative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109.8815</v>
      </c>
      <c r="AB26">
        <f>_xlfn.LET(_xlpm.key,SUBSTITUTE($A26,"Alternative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109.862244</v>
      </c>
      <c r="AC26">
        <f>_xlfn.LET(_xlpm.key,SUBSTITUTE($A26,"Alternative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109.843086</v>
      </c>
      <c r="AD26">
        <f>_xlfn.LET(_xlpm.key,SUBSTITUTE($A26,"Alternative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109.824005</v>
      </c>
      <c r="AE26">
        <f>_xlfn.LET(_xlpm.key,SUBSTITUTE($A26,"Alternative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109.80487100000001</v>
      </c>
      <c r="AF26">
        <f>_xlfn.LET(_xlpm.key,SUBSTITUTE($A26,"Alternative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109.78537799999999</v>
      </c>
      <c r="AG26">
        <f>_xlfn.LET(_xlpm.key,SUBSTITUTE($A26,"Alternative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109.765839</v>
      </c>
      <c r="AH26">
        <f>_xlfn.LET(_xlpm.key,SUBSTITUTE($A26,"Alternative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109.746567</v>
      </c>
    </row>
    <row r="27" spans="1:34">
      <c r="A27" t="s">
        <v>2893</v>
      </c>
      <c r="B27" s="99" t="s">
        <v>1</v>
      </c>
      <c r="C27" s="93" t="s">
        <v>2787</v>
      </c>
      <c r="D27">
        <f>INDEX('AEO 2021 Table 40'!G:G,MATCH('psgr LDVs'!$C27,'AEO 2021 Table 40'!$B:$B,0))</f>
        <v>99.170578000000006</v>
      </c>
      <c r="E27">
        <f>INDEX('AEO 2022 Table 40'!H:H,MATCH('psgr LDVs'!$C27,'AEO 2022 Table 40'!$B:$B,0))</f>
        <v>82.061508000000003</v>
      </c>
      <c r="F27">
        <f>INDEX('AEO 2023 Table 40'!H:H,MATCH('psgr LDVs'!$C27,'AEO 2023 Table 40'!$B:$B,0))</f>
        <v>78.673614999999998</v>
      </c>
      <c r="G27">
        <f>INDEX('AEO 2023 Table 40'!I:I,MATCH('psgr LDVs'!$C27,'AEO 2023 Table 40'!$B:$B,0))</f>
        <v>79.115157999999994</v>
      </c>
      <c r="H27">
        <f>IFERROR(INDEX('AEO 2025 Table 40'!F:F,MATCH($A27,'AEO 2025 Table 40'!$B:$B,0)),0)</f>
        <v>134.77972399999999</v>
      </c>
      <c r="I27">
        <f>_xlfn.LET(_xlpm.key,SUBSTITUTE($A27,"Alternative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122.08152</v>
      </c>
      <c r="J27">
        <f>_xlfn.LET(_xlpm.key,SUBSTITUTE($A27,"Alternative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117.74552199999999</v>
      </c>
      <c r="K27">
        <f>_xlfn.LET(_xlpm.key,SUBSTITUTE($A27,"Alternative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112.32102999999999</v>
      </c>
      <c r="L27">
        <f>_xlfn.LET(_xlpm.key,SUBSTITUTE($A27,"Alternative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115.62288700000001</v>
      </c>
      <c r="M27">
        <f>_xlfn.LET(_xlpm.key,SUBSTITUTE($A27,"Alternative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109.58461800000001</v>
      </c>
      <c r="N27">
        <f>_xlfn.LET(_xlpm.key,SUBSTITUTE($A27,"Alternative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108.107513</v>
      </c>
      <c r="O27">
        <f>_xlfn.LET(_xlpm.key,SUBSTITUTE($A27,"Alternative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107.516891</v>
      </c>
      <c r="P27">
        <f>_xlfn.LET(_xlpm.key,SUBSTITUTE($A27,"Alternative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108.475517</v>
      </c>
      <c r="Q27">
        <f>_xlfn.LET(_xlpm.key,SUBSTITUTE($A27,"Alternative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108.956345</v>
      </c>
      <c r="R27">
        <f>_xlfn.LET(_xlpm.key,SUBSTITUTE($A27,"Alternative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109.329178</v>
      </c>
      <c r="S27">
        <f>_xlfn.LET(_xlpm.key,SUBSTITUTE($A27,"Alternative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109.83738700000001</v>
      </c>
      <c r="T27">
        <f>_xlfn.LET(_xlpm.key,SUBSTITUTE($A27,"Alternative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110.25857499999999</v>
      </c>
      <c r="U27">
        <f>_xlfn.LET(_xlpm.key,SUBSTITUTE($A27,"Alternative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110.678093</v>
      </c>
      <c r="V27">
        <f>_xlfn.LET(_xlpm.key,SUBSTITUTE($A27,"Alternative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111.06594800000001</v>
      </c>
      <c r="W27">
        <f>_xlfn.LET(_xlpm.key,SUBSTITUTE($A27,"Alternative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111.304405</v>
      </c>
      <c r="X27">
        <f>_xlfn.LET(_xlpm.key,SUBSTITUTE($A27,"Alternative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111.621399</v>
      </c>
      <c r="Y27">
        <f>_xlfn.LET(_xlpm.key,SUBSTITUTE($A27,"Alternative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111.93027499999999</v>
      </c>
      <c r="Z27">
        <f>_xlfn.LET(_xlpm.key,SUBSTITUTE($A27,"Alternative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112.209946</v>
      </c>
      <c r="AA27">
        <f>_xlfn.LET(_xlpm.key,SUBSTITUTE($A27,"Alternative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112.46060900000001</v>
      </c>
      <c r="AB27">
        <f>_xlfn.LET(_xlpm.key,SUBSTITUTE($A27,"Alternative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112.687027</v>
      </c>
      <c r="AC27">
        <f>_xlfn.LET(_xlpm.key,SUBSTITUTE($A27,"Alternative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112.889771</v>
      </c>
      <c r="AD27">
        <f>_xlfn.LET(_xlpm.key,SUBSTITUTE($A27,"Alternative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113.08060500000001</v>
      </c>
      <c r="AE27">
        <f>_xlfn.LET(_xlpm.key,SUBSTITUTE($A27,"Alternative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113.27488700000001</v>
      </c>
      <c r="AF27">
        <f>_xlfn.LET(_xlpm.key,SUBSTITUTE($A27,"Alternative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113.42971799999999</v>
      </c>
      <c r="AG27">
        <f>_xlfn.LET(_xlpm.key,SUBSTITUTE($A27,"Alternative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113.58916499999999</v>
      </c>
      <c r="AH27">
        <f>_xlfn.LET(_xlpm.key,SUBSTITUTE($A27,"Alternative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113.719078</v>
      </c>
    </row>
    <row r="28" spans="1:34">
      <c r="A28" t="s">
        <v>2895</v>
      </c>
      <c r="B28" s="99" t="s">
        <v>1</v>
      </c>
      <c r="C28" s="93" t="s">
        <v>2789</v>
      </c>
      <c r="D28">
        <f>INDEX('AEO 2021 Table 40'!G:G,MATCH('psgr LDVs'!$C28,'AEO 2021 Table 40'!$B:$B,0))</f>
        <v>102.266846</v>
      </c>
      <c r="E28">
        <f>INDEX('AEO 2022 Table 40'!H:H,MATCH('psgr LDVs'!$C28,'AEO 2022 Table 40'!$B:$B,0))</f>
        <v>96.579704000000007</v>
      </c>
      <c r="F28">
        <f>INDEX('AEO 2023 Table 40'!H:H,MATCH('psgr LDVs'!$C28,'AEO 2023 Table 40'!$B:$B,0))</f>
        <v>97.036384999999996</v>
      </c>
      <c r="G28">
        <f>INDEX('AEO 2023 Table 40'!I:I,MATCH('psgr LDVs'!$C28,'AEO 2023 Table 40'!$B:$B,0))</f>
        <v>98.066856000000001</v>
      </c>
      <c r="H28">
        <f>IFERROR(INDEX('AEO 2025 Table 40'!F:F,MATCH($A28,'AEO 2025 Table 40'!$B:$B,0)),0)</f>
        <v>135.17799400000001</v>
      </c>
      <c r="I28">
        <f>_xlfn.LET(_xlpm.key,SUBSTITUTE($A28,"Alternative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124.381691</v>
      </c>
      <c r="J28">
        <f>_xlfn.LET(_xlpm.key,SUBSTITUTE($A28,"Alternative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123.876091</v>
      </c>
      <c r="K28">
        <f>_xlfn.LET(_xlpm.key,SUBSTITUTE($A28,"Alternative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122.21247099999999</v>
      </c>
      <c r="L28">
        <f>_xlfn.LET(_xlpm.key,SUBSTITUTE($A28,"Alternative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122.173805</v>
      </c>
      <c r="M28">
        <f>_xlfn.LET(_xlpm.key,SUBSTITUTE($A28,"Alternative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121.048393</v>
      </c>
      <c r="N28">
        <f>_xlfn.LET(_xlpm.key,SUBSTITUTE($A28,"Alternative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121.259705</v>
      </c>
      <c r="O28">
        <f>_xlfn.LET(_xlpm.key,SUBSTITUTE($A28,"Alternative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122.036987</v>
      </c>
      <c r="P28">
        <f>_xlfn.LET(_xlpm.key,SUBSTITUTE($A28,"Alternative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121.837936</v>
      </c>
      <c r="Q28">
        <f>_xlfn.LET(_xlpm.key,SUBSTITUTE($A28,"Alternative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121.876526</v>
      </c>
      <c r="R28">
        <f>_xlfn.LET(_xlpm.key,SUBSTITUTE($A28,"Alternative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121.893036</v>
      </c>
      <c r="S28">
        <f>_xlfn.LET(_xlpm.key,SUBSTITUTE($A28,"Alternative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121.93174</v>
      </c>
      <c r="T28">
        <f>_xlfn.LET(_xlpm.key,SUBSTITUTE($A28,"Alternative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121.95431499999999</v>
      </c>
      <c r="U28">
        <f>_xlfn.LET(_xlpm.key,SUBSTITUTE($A28,"Alternative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122.021278</v>
      </c>
      <c r="V28">
        <f>_xlfn.LET(_xlpm.key,SUBSTITUTE($A28,"Alternative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122.090576</v>
      </c>
      <c r="W28">
        <f>_xlfn.LET(_xlpm.key,SUBSTITUTE($A28,"Alternative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122.094032</v>
      </c>
      <c r="X28">
        <f>_xlfn.LET(_xlpm.key,SUBSTITUTE($A28,"Alternative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122.16102600000001</v>
      </c>
      <c r="Y28">
        <f>_xlfn.LET(_xlpm.key,SUBSTITUTE($A28,"Alternative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122.20993799999999</v>
      </c>
      <c r="Z28">
        <f>_xlfn.LET(_xlpm.key,SUBSTITUTE($A28,"Alternative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122.249954</v>
      </c>
      <c r="AA28">
        <f>_xlfn.LET(_xlpm.key,SUBSTITUTE($A28,"Alternative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122.28681899999999</v>
      </c>
      <c r="AB28">
        <f>_xlfn.LET(_xlpm.key,SUBSTITUTE($A28,"Alternative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122.319794</v>
      </c>
      <c r="AC28">
        <f>_xlfn.LET(_xlpm.key,SUBSTITUTE($A28,"Alternative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122.354828</v>
      </c>
      <c r="AD28">
        <f>_xlfn.LET(_xlpm.key,SUBSTITUTE($A28,"Alternative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122.375519</v>
      </c>
      <c r="AE28">
        <f>_xlfn.LET(_xlpm.key,SUBSTITUTE($A28,"Alternative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122.39059399999999</v>
      </c>
      <c r="AF28">
        <f>_xlfn.LET(_xlpm.key,SUBSTITUTE($A28,"Alternative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122.40840900000001</v>
      </c>
      <c r="AG28">
        <f>_xlfn.LET(_xlpm.key,SUBSTITUTE($A28,"Alternative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122.419617</v>
      </c>
      <c r="AH28">
        <f>_xlfn.LET(_xlpm.key,SUBSTITUTE($A28,"Alternative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122.43420399999999</v>
      </c>
    </row>
    <row r="29" spans="1:34">
      <c r="A29" t="s">
        <v>2897</v>
      </c>
      <c r="B29" s="99" t="s">
        <v>5</v>
      </c>
      <c r="C29" s="93" t="s">
        <v>2791</v>
      </c>
      <c r="D29">
        <f>INDEX('AEO 2021 Table 40'!G:G,MATCH('psgr LDVs'!$C29,'AEO 2021 Table 40'!$B:$B,0))</f>
        <v>47.010894999999998</v>
      </c>
      <c r="E29">
        <f>INDEX('AEO 2022 Table 40'!H:H,MATCH('psgr LDVs'!$C29,'AEO 2022 Table 40'!$B:$B,0))</f>
        <v>51.267142999999997</v>
      </c>
      <c r="F29">
        <f>INDEX('AEO 2023 Table 40'!H:H,MATCH('psgr LDVs'!$C29,'AEO 2023 Table 40'!$B:$B,0))</f>
        <v>45.289116</v>
      </c>
      <c r="G29">
        <f>INDEX('AEO 2023 Table 40'!I:I,MATCH('psgr LDVs'!$C29,'AEO 2023 Table 40'!$B:$B,0))</f>
        <v>45.730449999999998</v>
      </c>
      <c r="H29">
        <f>IFERROR(INDEX('AEO 2025 Table 40'!F:F,MATCH($A29,'AEO 2025 Table 40'!$B:$B,0)),0)</f>
        <v>45.728878000000002</v>
      </c>
      <c r="I29">
        <f>_xlfn.LET(_xlpm.key,SUBSTITUTE($A29,"Alternative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46.243923000000002</v>
      </c>
      <c r="J29">
        <f>_xlfn.LET(_xlpm.key,SUBSTITUTE($A29,"Alternative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46.578938000000001</v>
      </c>
      <c r="K29">
        <f>_xlfn.LET(_xlpm.key,SUBSTITUTE($A29,"Alternative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47.051215999999997</v>
      </c>
      <c r="L29">
        <f>_xlfn.LET(_xlpm.key,SUBSTITUTE($A29,"Alternative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47.426108999999997</v>
      </c>
      <c r="M29">
        <f>_xlfn.LET(_xlpm.key,SUBSTITUTE($A29,"Alternative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47.567847999999998</v>
      </c>
      <c r="N29">
        <f>_xlfn.LET(_xlpm.key,SUBSTITUTE($A29,"Alternative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47.737136999999997</v>
      </c>
      <c r="O29">
        <f>_xlfn.LET(_xlpm.key,SUBSTITUTE($A29,"Alternative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47.916877999999997</v>
      </c>
      <c r="P29">
        <f>_xlfn.LET(_xlpm.key,SUBSTITUTE($A29,"Alternative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48.049354999999998</v>
      </c>
      <c r="Q29">
        <f>_xlfn.LET(_xlpm.key,SUBSTITUTE($A29,"Alternative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48.208801000000001</v>
      </c>
      <c r="R29">
        <f>_xlfn.LET(_xlpm.key,SUBSTITUTE($A29,"Alternative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48.282150000000001</v>
      </c>
      <c r="S29">
        <f>_xlfn.LET(_xlpm.key,SUBSTITUTE($A29,"Alternative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48.390887999999997</v>
      </c>
      <c r="T29">
        <f>_xlfn.LET(_xlpm.key,SUBSTITUTE($A29,"Alternative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48.477634000000002</v>
      </c>
      <c r="U29">
        <f>_xlfn.LET(_xlpm.key,SUBSTITUTE($A29,"Alternative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48.561534999999999</v>
      </c>
      <c r="V29">
        <f>_xlfn.LET(_xlpm.key,SUBSTITUTE($A29,"Alternative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48.639541999999999</v>
      </c>
      <c r="W29">
        <f>_xlfn.LET(_xlpm.key,SUBSTITUTE($A29,"Alternative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48.693328999999999</v>
      </c>
      <c r="X29">
        <f>_xlfn.LET(_xlpm.key,SUBSTITUTE($A29,"Alternative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48.689030000000002</v>
      </c>
      <c r="Y29">
        <f>_xlfn.LET(_xlpm.key,SUBSTITUTE($A29,"Alternative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48.600642999999998</v>
      </c>
      <c r="Z29">
        <f>_xlfn.LET(_xlpm.key,SUBSTITUTE($A29,"Alternative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48.531109000000001</v>
      </c>
      <c r="AA29">
        <f>_xlfn.LET(_xlpm.key,SUBSTITUTE($A29,"Alternative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48.446156000000002</v>
      </c>
      <c r="AB29">
        <f>_xlfn.LET(_xlpm.key,SUBSTITUTE($A29,"Alternative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48.365561999999997</v>
      </c>
      <c r="AC29">
        <f>_xlfn.LET(_xlpm.key,SUBSTITUTE($A29,"Alternative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48.33596</v>
      </c>
      <c r="AD29">
        <f>_xlfn.LET(_xlpm.key,SUBSTITUTE($A29,"Alternative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48.21537</v>
      </c>
      <c r="AE29">
        <f>_xlfn.LET(_xlpm.key,SUBSTITUTE($A29,"Alternative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48.149096999999998</v>
      </c>
      <c r="AF29">
        <f>_xlfn.LET(_xlpm.key,SUBSTITUTE($A29,"Alternative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48.052546999999997</v>
      </c>
      <c r="AG29">
        <f>_xlfn.LET(_xlpm.key,SUBSTITUTE($A29,"Alternative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47.978535000000001</v>
      </c>
      <c r="AH29">
        <f>_xlfn.LET(_xlpm.key,SUBSTITUTE($A29,"Alternative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47.881374000000001</v>
      </c>
    </row>
    <row r="30" spans="1:34">
      <c r="A30" t="s">
        <v>2899</v>
      </c>
      <c r="B30" s="99" t="s">
        <v>5</v>
      </c>
      <c r="C30" s="93" t="s">
        <v>2794</v>
      </c>
      <c r="D30">
        <f>INDEX('AEO 2021 Table 40'!G:G,MATCH('psgr LDVs'!$C30,'AEO 2021 Table 40'!$B:$B,0))</f>
        <v>54.178719000000001</v>
      </c>
      <c r="E30">
        <f>INDEX('AEO 2022 Table 40'!H:H,MATCH('psgr LDVs'!$C30,'AEO 2022 Table 40'!$B:$B,0))</f>
        <v>74.077354</v>
      </c>
      <c r="F30">
        <f>INDEX('AEO 2023 Table 40'!H:H,MATCH('psgr LDVs'!$C30,'AEO 2023 Table 40'!$B:$B,0))</f>
        <v>69.160233000000005</v>
      </c>
      <c r="G30">
        <f>INDEX('AEO 2023 Table 40'!I:I,MATCH('psgr LDVs'!$C30,'AEO 2023 Table 40'!$B:$B,0))</f>
        <v>69.786490999999998</v>
      </c>
      <c r="H30">
        <f>IFERROR(INDEX('AEO 2025 Table 40'!F:F,MATCH($A30,'AEO 2025 Table 40'!$B:$B,0)),0)</f>
        <v>62.970168999999999</v>
      </c>
      <c r="I30">
        <f>_xlfn.LET(_xlpm.key,SUBSTITUTE($A30,"Alternative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71.489570999999998</v>
      </c>
      <c r="J30">
        <f>_xlfn.LET(_xlpm.key,SUBSTITUTE($A30,"Alternative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57.940036999999997</v>
      </c>
      <c r="K30">
        <f>_xlfn.LET(_xlpm.key,SUBSTITUTE($A30,"Alternative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59.114986000000002</v>
      </c>
      <c r="L30">
        <f>_xlfn.LET(_xlpm.key,SUBSTITUTE($A30,"Alternative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57.710090999999998</v>
      </c>
      <c r="M30">
        <f>_xlfn.LET(_xlpm.key,SUBSTITUTE($A30,"Alternative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60.684280000000001</v>
      </c>
      <c r="N30">
        <f>_xlfn.LET(_xlpm.key,SUBSTITUTE($A30,"Alternative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60.805790000000002</v>
      </c>
      <c r="O30">
        <f>_xlfn.LET(_xlpm.key,SUBSTITUTE($A30,"Alternative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65.273689000000005</v>
      </c>
      <c r="P30">
        <f>_xlfn.LET(_xlpm.key,SUBSTITUTE($A30,"Alternative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74.588074000000006</v>
      </c>
      <c r="Q30">
        <f>_xlfn.LET(_xlpm.key,SUBSTITUTE($A30,"Alternative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74.708847000000006</v>
      </c>
      <c r="R30">
        <f>_xlfn.LET(_xlpm.key,SUBSTITUTE($A30,"Alternative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74.492607000000007</v>
      </c>
      <c r="S30">
        <f>_xlfn.LET(_xlpm.key,SUBSTITUTE($A30,"Alternative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74.744720000000001</v>
      </c>
      <c r="T30">
        <f>_xlfn.LET(_xlpm.key,SUBSTITUTE($A30,"Alternative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74.804305999999997</v>
      </c>
      <c r="U30">
        <f>_xlfn.LET(_xlpm.key,SUBSTITUTE($A30,"Alternative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74.944641000000004</v>
      </c>
      <c r="V30">
        <f>_xlfn.LET(_xlpm.key,SUBSTITUTE($A30,"Alternative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74.963745000000003</v>
      </c>
      <c r="W30">
        <f>_xlfn.LET(_xlpm.key,SUBSTITUTE($A30,"Alternative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75.244536999999994</v>
      </c>
      <c r="X30">
        <f>_xlfn.LET(_xlpm.key,SUBSTITUTE($A30,"Alternative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75.338279999999997</v>
      </c>
      <c r="Y30">
        <f>_xlfn.LET(_xlpm.key,SUBSTITUTE($A30,"Alternative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75.207038999999995</v>
      </c>
      <c r="Z30">
        <f>_xlfn.LET(_xlpm.key,SUBSTITUTE($A30,"Alternative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75.133628999999999</v>
      </c>
      <c r="AA30">
        <f>_xlfn.LET(_xlpm.key,SUBSTITUTE($A30,"Alternative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75.042252000000005</v>
      </c>
      <c r="AB30">
        <f>_xlfn.LET(_xlpm.key,SUBSTITUTE($A30,"Alternative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75.027771000000001</v>
      </c>
      <c r="AC30">
        <f>_xlfn.LET(_xlpm.key,SUBSTITUTE($A30,"Alternative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75.124184</v>
      </c>
      <c r="AD30">
        <f>_xlfn.LET(_xlpm.key,SUBSTITUTE($A30,"Alternative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74.925803999999999</v>
      </c>
      <c r="AE30">
        <f>_xlfn.LET(_xlpm.key,SUBSTITUTE($A30,"Alternative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74.909858999999997</v>
      </c>
      <c r="AF30">
        <f>_xlfn.LET(_xlpm.key,SUBSTITUTE($A30,"Alternative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74.743720999999994</v>
      </c>
      <c r="AG30">
        <f>_xlfn.LET(_xlpm.key,SUBSTITUTE($A30,"Alternative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74.752776999999995</v>
      </c>
      <c r="AH30">
        <f>_xlfn.LET(_xlpm.key,SUBSTITUTE($A30,"Alternative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74.652512000000002</v>
      </c>
    </row>
    <row r="31" spans="1:34">
      <c r="A31" t="s">
        <v>2901</v>
      </c>
      <c r="B31" s="99" t="s">
        <v>4</v>
      </c>
      <c r="C31" s="93" t="s">
        <v>2797</v>
      </c>
      <c r="D31">
        <f>INDEX('AEO 2021 Table 40'!G:G,MATCH('psgr LDVs'!$C31,'AEO 2021 Table 40'!$B:$B,0))</f>
        <v>0</v>
      </c>
      <c r="E31">
        <f>INDEX('AEO 2022 Table 40'!H:H,MATCH('psgr LDVs'!$C31,'AEO 2022 Table 40'!$B:$B,0))</f>
        <v>0</v>
      </c>
      <c r="F31">
        <f>INDEX('AEO 2023 Table 40'!H:H,MATCH('psgr LDVs'!$C31,'AEO 2023 Table 40'!$B:$B,0))</f>
        <v>0</v>
      </c>
      <c r="G31">
        <f>INDEX('AEO 2023 Table 40'!I:I,MATCH('psgr LDVs'!$C31,'AEO 2023 Table 40'!$B:$B,0))</f>
        <v>0</v>
      </c>
      <c r="H31">
        <f>IFERROR(INDEX('AEO 2025 Table 40'!F:F,MATCH($A31,'AEO 2025 Table 40'!$B:$B,0)),0)</f>
        <v>0</v>
      </c>
      <c r="I31">
        <f>_xlfn.LET(_xlpm.key,SUBSTITUTE($A31,"Alternative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1">
        <f>_xlfn.LET(_xlpm.key,SUBSTITUTE($A31,"Alternative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1">
        <f>_xlfn.LET(_xlpm.key,SUBSTITUTE($A31,"Alternative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1">
        <f>_xlfn.LET(_xlpm.key,SUBSTITUTE($A31,"Alternative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1">
        <f>_xlfn.LET(_xlpm.key,SUBSTITUTE($A31,"Alternative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1">
        <f>_xlfn.LET(_xlpm.key,SUBSTITUTE($A31,"Alternative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1">
        <f>_xlfn.LET(_xlpm.key,SUBSTITUTE($A31,"Alternative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1">
        <f>_xlfn.LET(_xlpm.key,SUBSTITUTE($A31,"Alternative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1">
        <f>_xlfn.LET(_xlpm.key,SUBSTITUTE($A31,"Alternative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1">
        <f>_xlfn.LET(_xlpm.key,SUBSTITUTE($A31,"Alternative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1">
        <f>_xlfn.LET(_xlpm.key,SUBSTITUTE($A31,"Alternative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1">
        <f>_xlfn.LET(_xlpm.key,SUBSTITUTE($A31,"Alternative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1">
        <f>_xlfn.LET(_xlpm.key,SUBSTITUTE($A31,"Alternative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1">
        <f>_xlfn.LET(_xlpm.key,SUBSTITUTE($A31,"Alternative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1">
        <f>_xlfn.LET(_xlpm.key,SUBSTITUTE($A31,"Alternative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1">
        <f>_xlfn.LET(_xlpm.key,SUBSTITUTE($A31,"Alternative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1">
        <f>_xlfn.LET(_xlpm.key,SUBSTITUTE($A31,"Alternative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1">
        <f>_xlfn.LET(_xlpm.key,SUBSTITUTE($A31,"Alternative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1">
        <f>_xlfn.LET(_xlpm.key,SUBSTITUTE($A31,"Alternative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1">
        <f>_xlfn.LET(_xlpm.key,SUBSTITUTE($A31,"Alternative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1">
        <f>_xlfn.LET(_xlpm.key,SUBSTITUTE($A31,"Alternative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1">
        <f>_xlfn.LET(_xlpm.key,SUBSTITUTE($A31,"Alternative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1">
        <f>_xlfn.LET(_xlpm.key,SUBSTITUTE($A31,"Alternative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1">
        <f>_xlfn.LET(_xlpm.key,SUBSTITUTE($A31,"Alternative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1">
        <f>_xlfn.LET(_xlpm.key,SUBSTITUTE($A31,"Alternative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1">
        <f>_xlfn.LET(_xlpm.key,SUBSTITUTE($A31,"Alternative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2" spans="1:34">
      <c r="A32" t="s">
        <v>2903</v>
      </c>
      <c r="B32" s="99" t="s">
        <v>3</v>
      </c>
      <c r="C32" s="93" t="s">
        <v>2800</v>
      </c>
      <c r="D32">
        <f>INDEX('AEO 2021 Table 40'!G:G,MATCH('psgr LDVs'!$C32,'AEO 2021 Table 40'!$B:$B,0))</f>
        <v>44.357875999999997</v>
      </c>
      <c r="E32">
        <f>INDEX('AEO 2022 Table 40'!H:H,MATCH('psgr LDVs'!$C32,'AEO 2022 Table 40'!$B:$B,0))</f>
        <v>44.952449999999999</v>
      </c>
      <c r="F32">
        <f>INDEX('AEO 2023 Table 40'!H:H,MATCH('psgr LDVs'!$C32,'AEO 2023 Table 40'!$B:$B,0))</f>
        <v>45.012127</v>
      </c>
      <c r="G32">
        <f>INDEX('AEO 2023 Table 40'!I:I,MATCH('psgr LDVs'!$C32,'AEO 2023 Table 40'!$B:$B,0))</f>
        <v>46.188526000000003</v>
      </c>
      <c r="H32">
        <f>IFERROR(INDEX('AEO 2025 Table 40'!F:F,MATCH($A32,'AEO 2025 Table 40'!$B:$B,0)),0)</f>
        <v>45.454548000000003</v>
      </c>
      <c r="I32">
        <f>_xlfn.LET(_xlpm.key,SUBSTITUTE($A32,"Alternative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44.830322000000002</v>
      </c>
      <c r="J32">
        <f>_xlfn.LET(_xlpm.key,SUBSTITUTE($A32,"Alternative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44.672255999999997</v>
      </c>
      <c r="K32">
        <f>_xlfn.LET(_xlpm.key,SUBSTITUTE($A32,"Alternative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44.872250000000001</v>
      </c>
      <c r="L32">
        <f>_xlfn.LET(_xlpm.key,SUBSTITUTE($A32,"Alternative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44.780124999999998</v>
      </c>
      <c r="M32">
        <f>_xlfn.LET(_xlpm.key,SUBSTITUTE($A32,"Alternative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45.003337999999999</v>
      </c>
      <c r="N32">
        <f>_xlfn.LET(_xlpm.key,SUBSTITUTE($A32,"Alternative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44.992741000000002</v>
      </c>
      <c r="O32">
        <f>_xlfn.LET(_xlpm.key,SUBSTITUTE($A32,"Alternative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45.151333000000001</v>
      </c>
      <c r="P32">
        <f>_xlfn.LET(_xlpm.key,SUBSTITUTE($A32,"Alternative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45.144863000000001</v>
      </c>
      <c r="Q32">
        <f>_xlfn.LET(_xlpm.key,SUBSTITUTE($A32,"Alternative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45.157791000000003</v>
      </c>
      <c r="R32">
        <f>_xlfn.LET(_xlpm.key,SUBSTITUTE($A32,"Alternative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45.088684000000001</v>
      </c>
      <c r="S32">
        <f>_xlfn.LET(_xlpm.key,SUBSTITUTE($A32,"Alternative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45.110469999999999</v>
      </c>
      <c r="T32">
        <f>_xlfn.LET(_xlpm.key,SUBSTITUTE($A32,"Alternative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45.095954999999996</v>
      </c>
      <c r="U32">
        <f>_xlfn.LET(_xlpm.key,SUBSTITUTE($A32,"Alternative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45.094219000000002</v>
      </c>
      <c r="V32">
        <f>_xlfn.LET(_xlpm.key,SUBSTITUTE($A32,"Alternative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45.070034</v>
      </c>
      <c r="W32">
        <f>_xlfn.LET(_xlpm.key,SUBSTITUTE($A32,"Alternative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45.354149</v>
      </c>
      <c r="X32">
        <f>_xlfn.LET(_xlpm.key,SUBSTITUTE($A32,"Alternative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45.384819</v>
      </c>
      <c r="Y32">
        <f>_xlfn.LET(_xlpm.key,SUBSTITUTE($A32,"Alternative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45.328288999999998</v>
      </c>
      <c r="Z32">
        <f>_xlfn.LET(_xlpm.key,SUBSTITUTE($A32,"Alternative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45.289845</v>
      </c>
      <c r="AA32">
        <f>_xlfn.LET(_xlpm.key,SUBSTITUTE($A32,"Alternative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45.243858000000003</v>
      </c>
      <c r="AB32">
        <f>_xlfn.LET(_xlpm.key,SUBSTITUTE($A32,"Alternative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45.213200000000001</v>
      </c>
      <c r="AC32">
        <f>_xlfn.LET(_xlpm.key,SUBSTITUTE($A32,"Alternative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45.232211999999997</v>
      </c>
      <c r="AD32">
        <f>_xlfn.LET(_xlpm.key,SUBSTITUTE($A32,"Alternative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45.147914999999998</v>
      </c>
      <c r="AE32">
        <f>_xlfn.LET(_xlpm.key,SUBSTITUTE($A32,"Alternative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45.128590000000003</v>
      </c>
      <c r="AF32">
        <f>_xlfn.LET(_xlpm.key,SUBSTITUTE($A32,"Alternative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45.069732999999999</v>
      </c>
      <c r="AG32">
        <f>_xlfn.LET(_xlpm.key,SUBSTITUTE($A32,"Alternative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45.052216000000001</v>
      </c>
      <c r="AH32">
        <f>_xlfn.LET(_xlpm.key,SUBSTITUTE($A32,"Alternative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45.004638999999997</v>
      </c>
    </row>
    <row r="33" spans="1:34">
      <c r="A33" t="s">
        <v>2905</v>
      </c>
      <c r="B33" s="99" t="s">
        <v>2</v>
      </c>
      <c r="C33" s="93" t="s">
        <v>2803</v>
      </c>
      <c r="D33">
        <f>INDEX('AEO 2021 Table 40'!G:G,MATCH('psgr LDVs'!$C33,'AEO 2021 Table 40'!$B:$B,0))</f>
        <v>31.861865999999999</v>
      </c>
      <c r="E33">
        <f>INDEX('AEO 2022 Table 40'!H:H,MATCH('psgr LDVs'!$C33,'AEO 2022 Table 40'!$B:$B,0))</f>
        <v>33.074455</v>
      </c>
      <c r="F33">
        <f>INDEX('AEO 2023 Table 40'!H:H,MATCH('psgr LDVs'!$C33,'AEO 2023 Table 40'!$B:$B,0))</f>
        <v>32.762714000000003</v>
      </c>
      <c r="G33">
        <f>INDEX('AEO 2023 Table 40'!I:I,MATCH('psgr LDVs'!$C33,'AEO 2023 Table 40'!$B:$B,0))</f>
        <v>33.996161999999998</v>
      </c>
      <c r="H33">
        <f>IFERROR(INDEX('AEO 2025 Table 40'!F:F,MATCH($A33,'AEO 2025 Table 40'!$B:$B,0)),0)</f>
        <v>0</v>
      </c>
      <c r="I33">
        <f>_xlfn.LET(_xlpm.key,SUBSTITUTE($A33,"Alternative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3">
        <f>_xlfn.LET(_xlpm.key,SUBSTITUTE($A33,"Alternative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3">
        <f>_xlfn.LET(_xlpm.key,SUBSTITUTE($A33,"Alternative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3">
        <f>_xlfn.LET(_xlpm.key,SUBSTITUTE($A33,"Alternative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3">
        <f>_xlfn.LET(_xlpm.key,SUBSTITUTE($A33,"Alternative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3">
        <f>_xlfn.LET(_xlpm.key,SUBSTITUTE($A33,"Alternative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3">
        <f>_xlfn.LET(_xlpm.key,SUBSTITUTE($A33,"Alternative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3">
        <f>_xlfn.LET(_xlpm.key,SUBSTITUTE($A33,"Alternative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3">
        <f>_xlfn.LET(_xlpm.key,SUBSTITUTE($A33,"Alternative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3">
        <f>_xlfn.LET(_xlpm.key,SUBSTITUTE($A33,"Alternative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3">
        <f>_xlfn.LET(_xlpm.key,SUBSTITUTE($A33,"Alternative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3">
        <f>_xlfn.LET(_xlpm.key,SUBSTITUTE($A33,"Alternative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3">
        <f>_xlfn.LET(_xlpm.key,SUBSTITUTE($A33,"Alternative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3">
        <f>_xlfn.LET(_xlpm.key,SUBSTITUTE($A33,"Alternative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3">
        <f>_xlfn.LET(_xlpm.key,SUBSTITUTE($A33,"Alternative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3">
        <f>_xlfn.LET(_xlpm.key,SUBSTITUTE($A33,"Alternative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3">
        <f>_xlfn.LET(_xlpm.key,SUBSTITUTE($A33,"Alternative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3">
        <f>_xlfn.LET(_xlpm.key,SUBSTITUTE($A33,"Alternative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3">
        <f>_xlfn.LET(_xlpm.key,SUBSTITUTE($A33,"Alternative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3">
        <f>_xlfn.LET(_xlpm.key,SUBSTITUTE($A33,"Alternative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3">
        <f>_xlfn.LET(_xlpm.key,SUBSTITUTE($A33,"Alternative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3">
        <f>_xlfn.LET(_xlpm.key,SUBSTITUTE($A33,"Alternative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3">
        <f>_xlfn.LET(_xlpm.key,SUBSTITUTE($A33,"Alternative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3">
        <f>_xlfn.LET(_xlpm.key,SUBSTITUTE($A33,"Alternative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3">
        <f>_xlfn.LET(_xlpm.key,SUBSTITUTE($A33,"Alternative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3">
        <f>_xlfn.LET(_xlpm.key,SUBSTITUTE($A33,"Alternative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4" spans="1:34">
      <c r="A34" t="s">
        <v>2907</v>
      </c>
      <c r="B34" s="99" t="s">
        <v>2</v>
      </c>
      <c r="C34" s="93" t="s">
        <v>2806</v>
      </c>
      <c r="D34">
        <f>INDEX('AEO 2021 Table 40'!G:G,MATCH('psgr LDVs'!$C34,'AEO 2021 Table 40'!$B:$B,0))</f>
        <v>29.55686</v>
      </c>
      <c r="E34">
        <f>INDEX('AEO 2022 Table 40'!H:H,MATCH('psgr LDVs'!$C34,'AEO 2022 Table 40'!$B:$B,0))</f>
        <v>29.112864999999999</v>
      </c>
      <c r="F34">
        <f>INDEX('AEO 2023 Table 40'!H:H,MATCH('psgr LDVs'!$C34,'AEO 2023 Table 40'!$B:$B,0))</f>
        <v>28.505068000000001</v>
      </c>
      <c r="G34">
        <f>INDEX('AEO 2023 Table 40'!I:I,MATCH('psgr LDVs'!$C34,'AEO 2023 Table 40'!$B:$B,0))</f>
        <v>29.255337000000001</v>
      </c>
      <c r="H34">
        <f>IFERROR(INDEX('AEO 2025 Table 40'!F:F,MATCH($A34,'AEO 2025 Table 40'!$B:$B,0)),0)</f>
        <v>0</v>
      </c>
      <c r="I34">
        <f>_xlfn.LET(_xlpm.key,SUBSTITUTE($A34,"Alternative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4">
        <f>_xlfn.LET(_xlpm.key,SUBSTITUTE($A34,"Alternative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4">
        <f>_xlfn.LET(_xlpm.key,SUBSTITUTE($A34,"Alternative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4">
        <f>_xlfn.LET(_xlpm.key,SUBSTITUTE($A34,"Alternative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4">
        <f>_xlfn.LET(_xlpm.key,SUBSTITUTE($A34,"Alternative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4">
        <f>_xlfn.LET(_xlpm.key,SUBSTITUTE($A34,"Alternative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4">
        <f>_xlfn.LET(_xlpm.key,SUBSTITUTE($A34,"Alternative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4">
        <f>_xlfn.LET(_xlpm.key,SUBSTITUTE($A34,"Alternative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4">
        <f>_xlfn.LET(_xlpm.key,SUBSTITUTE($A34,"Alternative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4">
        <f>_xlfn.LET(_xlpm.key,SUBSTITUTE($A34,"Alternative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4">
        <f>_xlfn.LET(_xlpm.key,SUBSTITUTE($A34,"Alternative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4">
        <f>_xlfn.LET(_xlpm.key,SUBSTITUTE($A34,"Alternative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4">
        <f>_xlfn.LET(_xlpm.key,SUBSTITUTE($A34,"Alternative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4">
        <f>_xlfn.LET(_xlpm.key,SUBSTITUTE($A34,"Alternative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4">
        <f>_xlfn.LET(_xlpm.key,SUBSTITUTE($A34,"Alternative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4">
        <f>_xlfn.LET(_xlpm.key,SUBSTITUTE($A34,"Alternative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4">
        <f>_xlfn.LET(_xlpm.key,SUBSTITUTE($A34,"Alternative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4">
        <f>_xlfn.LET(_xlpm.key,SUBSTITUTE($A34,"Alternative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4">
        <f>_xlfn.LET(_xlpm.key,SUBSTITUTE($A34,"Alternative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4">
        <f>_xlfn.LET(_xlpm.key,SUBSTITUTE($A34,"Alternative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4">
        <f>_xlfn.LET(_xlpm.key,SUBSTITUTE($A34,"Alternative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4">
        <f>_xlfn.LET(_xlpm.key,SUBSTITUTE($A34,"Alternative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4">
        <f>_xlfn.LET(_xlpm.key,SUBSTITUTE($A34,"Alternative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4">
        <f>_xlfn.LET(_xlpm.key,SUBSTITUTE($A34,"Alternative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4">
        <f>_xlfn.LET(_xlpm.key,SUBSTITUTE($A34,"Alternative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4">
        <f>_xlfn.LET(_xlpm.key,SUBSTITUTE($A34,"Alternative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5" spans="1:34">
      <c r="A35" t="s">
        <v>2909</v>
      </c>
      <c r="B35" s="99" t="s">
        <v>6</v>
      </c>
      <c r="C35" s="93" t="s">
        <v>2809</v>
      </c>
      <c r="D35">
        <f>INDEX('AEO 2021 Table 40'!G:G,MATCH('psgr LDVs'!$C35,'AEO 2021 Table 40'!$B:$B,0))</f>
        <v>30.622246000000001</v>
      </c>
      <c r="E35">
        <f>INDEX('AEO 2022 Table 40'!H:H,MATCH('psgr LDVs'!$C35,'AEO 2022 Table 40'!$B:$B,0))</f>
        <v>31.775255000000001</v>
      </c>
      <c r="F35">
        <f>INDEX('AEO 2023 Table 40'!H:H,MATCH('psgr LDVs'!$C35,'AEO 2023 Table 40'!$B:$B,0))</f>
        <v>31.766615000000002</v>
      </c>
      <c r="G35">
        <f>INDEX('AEO 2023 Table 40'!I:I,MATCH('psgr LDVs'!$C35,'AEO 2023 Table 40'!$B:$B,0))</f>
        <v>33.5</v>
      </c>
      <c r="H35">
        <f>IFERROR(INDEX('AEO 2025 Table 40'!F:F,MATCH($A35,'AEO 2025 Table 40'!$B:$B,0)),0)</f>
        <v>0</v>
      </c>
      <c r="I35">
        <f>_xlfn.LET(_xlpm.key,SUBSTITUTE($A35,"Alternative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5">
        <f>_xlfn.LET(_xlpm.key,SUBSTITUTE($A35,"Alternative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5">
        <f>_xlfn.LET(_xlpm.key,SUBSTITUTE($A35,"Alternative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5">
        <f>_xlfn.LET(_xlpm.key,SUBSTITUTE($A35,"Alternative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5">
        <f>_xlfn.LET(_xlpm.key,SUBSTITUTE($A35,"Alternative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5">
        <f>_xlfn.LET(_xlpm.key,SUBSTITUTE($A35,"Alternative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5">
        <f>_xlfn.LET(_xlpm.key,SUBSTITUTE($A35,"Alternative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5">
        <f>_xlfn.LET(_xlpm.key,SUBSTITUTE($A35,"Alternative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5">
        <f>_xlfn.LET(_xlpm.key,SUBSTITUTE($A35,"Alternative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5">
        <f>_xlfn.LET(_xlpm.key,SUBSTITUTE($A35,"Alternative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5">
        <f>_xlfn.LET(_xlpm.key,SUBSTITUTE($A35,"Alternative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5">
        <f>_xlfn.LET(_xlpm.key,SUBSTITUTE($A35,"Alternative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5">
        <f>_xlfn.LET(_xlpm.key,SUBSTITUTE($A35,"Alternative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5">
        <f>_xlfn.LET(_xlpm.key,SUBSTITUTE($A35,"Alternative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5">
        <f>_xlfn.LET(_xlpm.key,SUBSTITUTE($A35,"Alternative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5">
        <f>_xlfn.LET(_xlpm.key,SUBSTITUTE($A35,"Alternative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5">
        <f>_xlfn.LET(_xlpm.key,SUBSTITUTE($A35,"Alternative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5">
        <f>_xlfn.LET(_xlpm.key,SUBSTITUTE($A35,"Alternative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5">
        <f>_xlfn.LET(_xlpm.key,SUBSTITUTE($A35,"Alternative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5">
        <f>_xlfn.LET(_xlpm.key,SUBSTITUTE($A35,"Alternative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5">
        <f>_xlfn.LET(_xlpm.key,SUBSTITUTE($A35,"Alternative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5">
        <f>_xlfn.LET(_xlpm.key,SUBSTITUTE($A35,"Alternative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5">
        <f>_xlfn.LET(_xlpm.key,SUBSTITUTE($A35,"Alternative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5">
        <f>_xlfn.LET(_xlpm.key,SUBSTITUTE($A35,"Alternative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5">
        <f>_xlfn.LET(_xlpm.key,SUBSTITUTE($A35,"Alternative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5">
        <f>_xlfn.LET(_xlpm.key,SUBSTITUTE($A35,"Alternative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6" spans="1:34">
      <c r="A36" t="s">
        <v>2911</v>
      </c>
      <c r="B36" s="99" t="s">
        <v>6</v>
      </c>
      <c r="C36" s="93" t="s">
        <v>2812</v>
      </c>
      <c r="D36">
        <f>INDEX('AEO 2021 Table 40'!G:G,MATCH('psgr LDVs'!$C36,'AEO 2021 Table 40'!$B:$B,0))</f>
        <v>29.502110999999999</v>
      </c>
      <c r="E36">
        <f>INDEX('AEO 2022 Table 40'!H:H,MATCH('psgr LDVs'!$C36,'AEO 2022 Table 40'!$B:$B,0))</f>
        <v>28.742460000000001</v>
      </c>
      <c r="F36">
        <f>INDEX('AEO 2023 Table 40'!H:H,MATCH('psgr LDVs'!$C36,'AEO 2023 Table 40'!$B:$B,0))</f>
        <v>28.219044</v>
      </c>
      <c r="G36">
        <f>INDEX('AEO 2023 Table 40'!I:I,MATCH('psgr LDVs'!$C36,'AEO 2023 Table 40'!$B:$B,0))</f>
        <v>28.90344</v>
      </c>
      <c r="H36">
        <f>IFERROR(INDEX('AEO 2025 Table 40'!F:F,MATCH($A36,'AEO 2025 Table 40'!$B:$B,0)),0)</f>
        <v>0</v>
      </c>
      <c r="I36">
        <f>_xlfn.LET(_xlpm.key,SUBSTITUTE($A36,"Alternative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6">
        <f>_xlfn.LET(_xlpm.key,SUBSTITUTE($A36,"Alternative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6">
        <f>_xlfn.LET(_xlpm.key,SUBSTITUTE($A36,"Alternative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6">
        <f>_xlfn.LET(_xlpm.key,SUBSTITUTE($A36,"Alternative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6">
        <f>_xlfn.LET(_xlpm.key,SUBSTITUTE($A36,"Alternative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6">
        <f>_xlfn.LET(_xlpm.key,SUBSTITUTE($A36,"Alternative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6">
        <f>_xlfn.LET(_xlpm.key,SUBSTITUTE($A36,"Alternative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6">
        <f>_xlfn.LET(_xlpm.key,SUBSTITUTE($A36,"Alternative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6">
        <f>_xlfn.LET(_xlpm.key,SUBSTITUTE($A36,"Alternative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6">
        <f>_xlfn.LET(_xlpm.key,SUBSTITUTE($A36,"Alternative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6">
        <f>_xlfn.LET(_xlpm.key,SUBSTITUTE($A36,"Alternative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6">
        <f>_xlfn.LET(_xlpm.key,SUBSTITUTE($A36,"Alternative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6">
        <f>_xlfn.LET(_xlpm.key,SUBSTITUTE($A36,"Alternative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6">
        <f>_xlfn.LET(_xlpm.key,SUBSTITUTE($A36,"Alternative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6">
        <f>_xlfn.LET(_xlpm.key,SUBSTITUTE($A36,"Alternative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6">
        <f>_xlfn.LET(_xlpm.key,SUBSTITUTE($A36,"Alternative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6">
        <f>_xlfn.LET(_xlpm.key,SUBSTITUTE($A36,"Alternative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6">
        <f>_xlfn.LET(_xlpm.key,SUBSTITUTE($A36,"Alternative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6">
        <f>_xlfn.LET(_xlpm.key,SUBSTITUTE($A36,"Alternative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6">
        <f>_xlfn.LET(_xlpm.key,SUBSTITUTE($A36,"Alternative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6">
        <f>_xlfn.LET(_xlpm.key,SUBSTITUTE($A36,"Alternative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6">
        <f>_xlfn.LET(_xlpm.key,SUBSTITUTE($A36,"Alternative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6">
        <f>_xlfn.LET(_xlpm.key,SUBSTITUTE($A36,"Alternative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6">
        <f>_xlfn.LET(_xlpm.key,SUBSTITUTE($A36,"Alternative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6">
        <f>_xlfn.LET(_xlpm.key,SUBSTITUTE($A36,"Alternative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6">
        <f>_xlfn.LET(_xlpm.key,SUBSTITUTE($A36,"Alternative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7" spans="1:34">
      <c r="A37" t="s">
        <v>2913</v>
      </c>
      <c r="B37" s="99" t="s">
        <v>7</v>
      </c>
      <c r="C37" s="93" t="s">
        <v>2815</v>
      </c>
      <c r="D37">
        <f>INDEX('AEO 2021 Table 40'!G:G,MATCH('psgr LDVs'!$C37,'AEO 2021 Table 40'!$B:$B,0))</f>
        <v>0</v>
      </c>
      <c r="E37">
        <f>INDEX('AEO 2022 Table 40'!H:H,MATCH('psgr LDVs'!$C37,'AEO 2022 Table 40'!$B:$B,0))</f>
        <v>0</v>
      </c>
      <c r="F37">
        <f>INDEX('AEO 2023 Table 40'!H:H,MATCH('psgr LDVs'!$C37,'AEO 2023 Table 40'!$B:$B,0))</f>
        <v>0</v>
      </c>
      <c r="G37">
        <f>INDEX('AEO 2023 Table 40'!I:I,MATCH('psgr LDVs'!$C37,'AEO 2023 Table 40'!$B:$B,0))</f>
        <v>0</v>
      </c>
      <c r="H37">
        <f>IFERROR(INDEX('AEO 2025 Table 40'!F:F,MATCH($A37,'AEO 2025 Table 40'!$B:$B,0)),0)</f>
        <v>0</v>
      </c>
      <c r="I37">
        <f>_xlfn.LET(_xlpm.key,SUBSTITUTE($A37,"Alternative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7">
        <f>_xlfn.LET(_xlpm.key,SUBSTITUTE($A37,"Alternative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7">
        <f>_xlfn.LET(_xlpm.key,SUBSTITUTE($A37,"Alternative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7">
        <f>_xlfn.LET(_xlpm.key,SUBSTITUTE($A37,"Alternative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7">
        <f>_xlfn.LET(_xlpm.key,SUBSTITUTE($A37,"Alternative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7">
        <f>_xlfn.LET(_xlpm.key,SUBSTITUTE($A37,"Alternative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7">
        <f>_xlfn.LET(_xlpm.key,SUBSTITUTE($A37,"Alternative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7">
        <f>_xlfn.LET(_xlpm.key,SUBSTITUTE($A37,"Alternative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7">
        <f>_xlfn.LET(_xlpm.key,SUBSTITUTE($A37,"Alternative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7">
        <f>_xlfn.LET(_xlpm.key,SUBSTITUTE($A37,"Alternative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7">
        <f>_xlfn.LET(_xlpm.key,SUBSTITUTE($A37,"Alternative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7">
        <f>_xlfn.LET(_xlpm.key,SUBSTITUTE($A37,"Alternative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7">
        <f>_xlfn.LET(_xlpm.key,SUBSTITUTE($A37,"Alternative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7">
        <f>_xlfn.LET(_xlpm.key,SUBSTITUTE($A37,"Alternative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7">
        <f>_xlfn.LET(_xlpm.key,SUBSTITUTE($A37,"Alternative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7">
        <f>_xlfn.LET(_xlpm.key,SUBSTITUTE($A37,"Alternative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7">
        <f>_xlfn.LET(_xlpm.key,SUBSTITUTE($A37,"Alternative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7">
        <f>_xlfn.LET(_xlpm.key,SUBSTITUTE($A37,"Alternative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7">
        <f>_xlfn.LET(_xlpm.key,SUBSTITUTE($A37,"Alternative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7">
        <f>_xlfn.LET(_xlpm.key,SUBSTITUTE($A37,"Alternative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7">
        <f>_xlfn.LET(_xlpm.key,SUBSTITUTE($A37,"Alternative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7">
        <f>_xlfn.LET(_xlpm.key,SUBSTITUTE($A37,"Alternative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7">
        <f>_xlfn.LET(_xlpm.key,SUBSTITUTE($A37,"Alternative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7">
        <f>_xlfn.LET(_xlpm.key,SUBSTITUTE($A37,"Alternative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7">
        <f>_xlfn.LET(_xlpm.key,SUBSTITUTE($A37,"Alternative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7">
        <f>_xlfn.LET(_xlpm.key,SUBSTITUTE($A37,"Alternative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8" spans="1:34">
      <c r="A38" t="s">
        <v>2915</v>
      </c>
      <c r="B38" s="99" t="s">
        <v>7</v>
      </c>
      <c r="C38" s="93" t="s">
        <v>2818</v>
      </c>
      <c r="D38">
        <f>INDEX('AEO 2021 Table 40'!G:G,MATCH('psgr LDVs'!$C38,'AEO 2021 Table 40'!$B:$B,0))</f>
        <v>37.807884000000001</v>
      </c>
      <c r="E38">
        <f>INDEX('AEO 2022 Table 40'!H:H,MATCH('psgr LDVs'!$C38,'AEO 2022 Table 40'!$B:$B,0))</f>
        <v>51.416946000000003</v>
      </c>
      <c r="F38">
        <f>INDEX('AEO 2023 Table 40'!H:H,MATCH('psgr LDVs'!$C38,'AEO 2023 Table 40'!$B:$B,0))</f>
        <v>0</v>
      </c>
      <c r="G38">
        <f>INDEX('AEO 2023 Table 40'!I:I,MATCH('psgr LDVs'!$C38,'AEO 2023 Table 40'!$B:$B,0))</f>
        <v>0</v>
      </c>
      <c r="H38">
        <f>IFERROR(INDEX('AEO 2025 Table 40'!F:F,MATCH($A38,'AEO 2025 Table 40'!$B:$B,0)),0)</f>
        <v>0</v>
      </c>
      <c r="I38">
        <f>_xlfn.LET(_xlpm.key,SUBSTITUTE($A38,"Alternative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0</v>
      </c>
      <c r="J38">
        <f>_xlfn.LET(_xlpm.key,SUBSTITUTE($A38,"Alternative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0</v>
      </c>
      <c r="K38">
        <f>_xlfn.LET(_xlpm.key,SUBSTITUTE($A38,"Alternative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0</v>
      </c>
      <c r="L38">
        <f>_xlfn.LET(_xlpm.key,SUBSTITUTE($A38,"Alternative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0</v>
      </c>
      <c r="M38">
        <f>_xlfn.LET(_xlpm.key,SUBSTITUTE($A38,"Alternative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0</v>
      </c>
      <c r="N38">
        <f>_xlfn.LET(_xlpm.key,SUBSTITUTE($A38,"Alternative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0</v>
      </c>
      <c r="O38">
        <f>_xlfn.LET(_xlpm.key,SUBSTITUTE($A38,"Alternative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0</v>
      </c>
      <c r="P38">
        <f>_xlfn.LET(_xlpm.key,SUBSTITUTE($A38,"Alternative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0</v>
      </c>
      <c r="Q38">
        <f>_xlfn.LET(_xlpm.key,SUBSTITUTE($A38,"Alternative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0</v>
      </c>
      <c r="R38">
        <f>_xlfn.LET(_xlpm.key,SUBSTITUTE($A38,"Alternative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0</v>
      </c>
      <c r="S38">
        <f>_xlfn.LET(_xlpm.key,SUBSTITUTE($A38,"Alternative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0</v>
      </c>
      <c r="T38">
        <f>_xlfn.LET(_xlpm.key,SUBSTITUTE($A38,"Alternative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0</v>
      </c>
      <c r="U38">
        <f>_xlfn.LET(_xlpm.key,SUBSTITUTE($A38,"Alternative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0</v>
      </c>
      <c r="V38">
        <f>_xlfn.LET(_xlpm.key,SUBSTITUTE($A38,"Alternative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0</v>
      </c>
      <c r="W38">
        <f>_xlfn.LET(_xlpm.key,SUBSTITUTE($A38,"Alternative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0</v>
      </c>
      <c r="X38">
        <f>_xlfn.LET(_xlpm.key,SUBSTITUTE($A38,"Alternative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0</v>
      </c>
      <c r="Y38">
        <f>_xlfn.LET(_xlpm.key,SUBSTITUTE($A38,"Alternative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0</v>
      </c>
      <c r="Z38">
        <f>_xlfn.LET(_xlpm.key,SUBSTITUTE($A38,"Alternative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0</v>
      </c>
      <c r="AA38">
        <f>_xlfn.LET(_xlpm.key,SUBSTITUTE($A38,"Alternative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0</v>
      </c>
      <c r="AB38">
        <f>_xlfn.LET(_xlpm.key,SUBSTITUTE($A38,"Alternative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0</v>
      </c>
      <c r="AC38">
        <f>_xlfn.LET(_xlpm.key,SUBSTITUTE($A38,"Alternative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0</v>
      </c>
      <c r="AD38">
        <f>_xlfn.LET(_xlpm.key,SUBSTITUTE($A38,"Alternative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0</v>
      </c>
      <c r="AE38">
        <f>_xlfn.LET(_xlpm.key,SUBSTITUTE($A38,"Alternative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0</v>
      </c>
      <c r="AF38">
        <f>_xlfn.LET(_xlpm.key,SUBSTITUTE($A38,"Alternative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0</v>
      </c>
      <c r="AG38">
        <f>_xlfn.LET(_xlpm.key,SUBSTITUTE($A38,"Alternative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0</v>
      </c>
      <c r="AH38">
        <f>_xlfn.LET(_xlpm.key,SUBSTITUTE($A38,"Alternative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0</v>
      </c>
    </row>
    <row r="39" spans="1:34">
      <c r="A39" t="s">
        <v>2917</v>
      </c>
      <c r="B39" s="99"/>
      <c r="C39" s="93" t="s">
        <v>2821</v>
      </c>
      <c r="D39">
        <f>INDEX('AEO 2021 Table 40'!G:G,MATCH('psgr LDVs'!$C39,'AEO 2021 Table 40'!$B:$B,0))</f>
        <v>31.765070000000001</v>
      </c>
      <c r="E39">
        <f>INDEX('AEO 2022 Table 40'!H:H,MATCH('psgr LDVs'!$C39,'AEO 2022 Table 40'!$B:$B,0))</f>
        <v>32.735343999999998</v>
      </c>
      <c r="F39">
        <f>INDEX('AEO 2023 Table 40'!H:H,MATCH('psgr LDVs'!$C39,'AEO 2023 Table 40'!$B:$B,0))</f>
        <v>36.263930999999999</v>
      </c>
      <c r="G39">
        <f>INDEX('AEO 2023 Table 40'!I:I,MATCH('psgr LDVs'!$C39,'AEO 2023 Table 40'!$B:$B,0))</f>
        <v>37.832123000000003</v>
      </c>
      <c r="H39">
        <f>IFERROR(INDEX('AEO 2025 Table 40'!F:F,MATCH($A39,'AEO 2025 Table 40'!$B:$B,0)),0)</f>
        <v>34.459515000000003</v>
      </c>
      <c r="I39">
        <f>_xlfn.LET(_xlpm.key,SUBSTITUTE($A39,"Alternative Transportation","Alternative Electricity and Transportation"),
  _xlpm.aeo,IFERROR(INDEX('AEO 2026 Table 40'!E:E,MATCH(_xlpm.key,'AEO 2026 Table 40'!$B:$B,0)),0),
  _xlpm.carb,IFERROR(INDEX('State Calculations'!E$18:E$59,MATCH(_xlpm.key,'State Calculations'!$B$18:$B$59,0)),""),
  IF(UPPER(TRIM('State Calculations'!$B$2))="Y",IF(_xlpm.carb="",_xlpm.aeo,MAX(_xlpm.aeo,_xlpm.carb)),_xlpm.aeo))</f>
        <v>36.422165</v>
      </c>
      <c r="J39">
        <f>_xlfn.LET(_xlpm.key,SUBSTITUTE($A39,"Alternative Transportation","Alternative Electricity and Transportation"),
  _xlpm.aeo,IFERROR(INDEX('AEO 2026 Table 40'!F:F,MATCH(_xlpm.key,'AEO 2026 Table 40'!$B:$B,0)),0),
  _xlpm.carb,IFERROR(INDEX('State Calculations'!F$18:F$59,MATCH(_xlpm.key,'State Calculations'!$B$18:$B$59,0)),""),
  IF(UPPER(TRIM('State Calculations'!$B$2))="Y",IF(_xlpm.carb="",_xlpm.aeo,MAX(_xlpm.aeo,_xlpm.carb)),_xlpm.aeo))</f>
        <v>39.084152000000003</v>
      </c>
      <c r="K39">
        <f>_xlfn.LET(_xlpm.key,SUBSTITUTE($A39,"Alternative Transportation","Alternative Electricity and Transportation"),
  _xlpm.aeo,IFERROR(INDEX('AEO 2026 Table 40'!G:G,MATCH(_xlpm.key,'AEO 2026 Table 40'!$B:$B,0)),0),
  _xlpm.carb,IFERROR(INDEX('State Calculations'!G$18:G$59,MATCH(_xlpm.key,'State Calculations'!$B$18:$B$59,0)),""),
  IF(UPPER(TRIM('State Calculations'!$B$2))="Y",IF(_xlpm.carb="",_xlpm.aeo,MAX(_xlpm.aeo,_xlpm.carb)),_xlpm.aeo))</f>
        <v>40.813884999999999</v>
      </c>
      <c r="L39">
        <f>_xlfn.LET(_xlpm.key,SUBSTITUTE($A39,"Alternative Transportation","Alternative Electricity and Transportation"),
  _xlpm.aeo,IFERROR(INDEX('AEO 2026 Table 40'!H:H,MATCH(_xlpm.key,'AEO 2026 Table 40'!$B:$B,0)),0),
  _xlpm.carb,IFERROR(INDEX('State Calculations'!H$18:H$59,MATCH(_xlpm.key,'State Calculations'!$B$18:$B$59,0)),""),
  IF(UPPER(TRIM('State Calculations'!$B$2))="Y",IF(_xlpm.carb="",_xlpm.aeo,MAX(_xlpm.aeo,_xlpm.carb)),_xlpm.aeo))</f>
        <v>41.932571000000003</v>
      </c>
      <c r="M39">
        <f>_xlfn.LET(_xlpm.key,SUBSTITUTE($A39,"Alternative Transportation","Alternative Electricity and Transportation"),
  _xlpm.aeo,IFERROR(INDEX('AEO 2026 Table 40'!I:I,MATCH(_xlpm.key,'AEO 2026 Table 40'!$B:$B,0)),0),
  _xlpm.carb,IFERROR(INDEX('State Calculations'!I$18:I$59,MATCH(_xlpm.key,'State Calculations'!$B$18:$B$59,0)),""),
  IF(UPPER(TRIM('State Calculations'!$B$2))="Y",IF(_xlpm.carb="",_xlpm.aeo,MAX(_xlpm.aeo,_xlpm.carb)),_xlpm.aeo))</f>
        <v>41.337978</v>
      </c>
      <c r="N39">
        <f>_xlfn.LET(_xlpm.key,SUBSTITUTE($A39,"Alternative Transportation","Alternative Electricity and Transportation"),
  _xlpm.aeo,IFERROR(INDEX('AEO 2026 Table 40'!J:J,MATCH(_xlpm.key,'AEO 2026 Table 40'!$B:$B,0)),0),
  _xlpm.carb,IFERROR(INDEX('State Calculations'!J$18:J$59,MATCH(_xlpm.key,'State Calculations'!$B$18:$B$59,0)),""),
  IF(UPPER(TRIM('State Calculations'!$B$2))="Y",IF(_xlpm.carb="",_xlpm.aeo,MAX(_xlpm.aeo,_xlpm.carb)),_xlpm.aeo))</f>
        <v>40.808418000000003</v>
      </c>
      <c r="O39">
        <f>_xlfn.LET(_xlpm.key,SUBSTITUTE($A39,"Alternative Transportation","Alternative Electricity and Transportation"),
  _xlpm.aeo,IFERROR(INDEX('AEO 2026 Table 40'!K:K,MATCH(_xlpm.key,'AEO 2026 Table 40'!$B:$B,0)),0),
  _xlpm.carb,IFERROR(INDEX('State Calculations'!K$18:K$59,MATCH(_xlpm.key,'State Calculations'!$B$18:$B$59,0)),""),
  IF(UPPER(TRIM('State Calculations'!$B$2))="Y",IF(_xlpm.carb="",_xlpm.aeo,MAX(_xlpm.aeo,_xlpm.carb)),_xlpm.aeo))</f>
        <v>40.703747</v>
      </c>
      <c r="P39">
        <f>_xlfn.LET(_xlpm.key,SUBSTITUTE($A39,"Alternative Transportation","Alternative Electricity and Transportation"),
  _xlpm.aeo,IFERROR(INDEX('AEO 2026 Table 40'!L:L,MATCH(_xlpm.key,'AEO 2026 Table 40'!$B:$B,0)),0),
  _xlpm.carb,IFERROR(INDEX('State Calculations'!L$18:L$59,MATCH(_xlpm.key,'State Calculations'!$B$18:$B$59,0)),""),
  IF(UPPER(TRIM('State Calculations'!$B$2))="Y",IF(_xlpm.carb="",_xlpm.aeo,MAX(_xlpm.aeo,_xlpm.carb)),_xlpm.aeo))</f>
        <v>40.601672999999998</v>
      </c>
      <c r="Q39">
        <f>_xlfn.LET(_xlpm.key,SUBSTITUTE($A39,"Alternative Transportation","Alternative Electricity and Transportation"),
  _xlpm.aeo,IFERROR(INDEX('AEO 2026 Table 40'!M:M,MATCH(_xlpm.key,'AEO 2026 Table 40'!$B:$B,0)),0),
  _xlpm.carb,IFERROR(INDEX('State Calculations'!M$18:M$59,MATCH(_xlpm.key,'State Calculations'!$B$18:$B$59,0)),""),
  IF(UPPER(TRIM('State Calculations'!$B$2))="Y",IF(_xlpm.carb="",_xlpm.aeo,MAX(_xlpm.aeo,_xlpm.carb)),_xlpm.aeo))</f>
        <v>41.155929999999998</v>
      </c>
      <c r="R39">
        <f>_xlfn.LET(_xlpm.key,SUBSTITUTE($A39,"Alternative Transportation","Alternative Electricity and Transportation"),
  _xlpm.aeo,IFERROR(INDEX('AEO 2026 Table 40'!N:N,MATCH(_xlpm.key,'AEO 2026 Table 40'!$B:$B,0)),0),
  _xlpm.carb,IFERROR(INDEX('State Calculations'!N$18:N$59,MATCH(_xlpm.key,'State Calculations'!$B$18:$B$59,0)),""),
  IF(UPPER(TRIM('State Calculations'!$B$2))="Y",IF(_xlpm.carb="",_xlpm.aeo,MAX(_xlpm.aeo,_xlpm.carb)),_xlpm.aeo))</f>
        <v>41.518898</v>
      </c>
      <c r="S39">
        <f>_xlfn.LET(_xlpm.key,SUBSTITUTE($A39,"Alternative Transportation","Alternative Electricity and Transportation"),
  _xlpm.aeo,IFERROR(INDEX('AEO 2026 Table 40'!O:O,MATCH(_xlpm.key,'AEO 2026 Table 40'!$B:$B,0)),0),
  _xlpm.carb,IFERROR(INDEX('State Calculations'!O$18:O$59,MATCH(_xlpm.key,'State Calculations'!$B$18:$B$59,0)),""),
  IF(UPPER(TRIM('State Calculations'!$B$2))="Y",IF(_xlpm.carb="",_xlpm.aeo,MAX(_xlpm.aeo,_xlpm.carb)),_xlpm.aeo))</f>
        <v>42.020274999999998</v>
      </c>
      <c r="T39">
        <f>_xlfn.LET(_xlpm.key,SUBSTITUTE($A39,"Alternative Transportation","Alternative Electricity and Transportation"),
  _xlpm.aeo,IFERROR(INDEX('AEO 2026 Table 40'!P:P,MATCH(_xlpm.key,'AEO 2026 Table 40'!$B:$B,0)),0),
  _xlpm.carb,IFERROR(INDEX('State Calculations'!P$18:P$59,MATCH(_xlpm.key,'State Calculations'!$B$18:$B$59,0)),""),
  IF(UPPER(TRIM('State Calculations'!$B$2))="Y",IF(_xlpm.carb="",_xlpm.aeo,MAX(_xlpm.aeo,_xlpm.carb)),_xlpm.aeo))</f>
        <v>42.425021999999998</v>
      </c>
      <c r="U39">
        <f>_xlfn.LET(_xlpm.key,SUBSTITUTE($A39,"Alternative Transportation","Alternative Electricity and Transportation"),
  _xlpm.aeo,IFERROR(INDEX('AEO 2026 Table 40'!Q:Q,MATCH(_xlpm.key,'AEO 2026 Table 40'!$B:$B,0)),0),
  _xlpm.carb,IFERROR(INDEX('State Calculations'!Q$18:Q$59,MATCH(_xlpm.key,'State Calculations'!$B$18:$B$59,0)),""),
  IF(UPPER(TRIM('State Calculations'!$B$2))="Y",IF(_xlpm.carb="",_xlpm.aeo,MAX(_xlpm.aeo,_xlpm.carb)),_xlpm.aeo))</f>
        <v>42.875587000000003</v>
      </c>
      <c r="V39">
        <f>_xlfn.LET(_xlpm.key,SUBSTITUTE($A39,"Alternative Transportation","Alternative Electricity and Transportation"),
  _xlpm.aeo,IFERROR(INDEX('AEO 2026 Table 40'!R:R,MATCH(_xlpm.key,'AEO 2026 Table 40'!$B:$B,0)),0),
  _xlpm.carb,IFERROR(INDEX('State Calculations'!R$18:R$59,MATCH(_xlpm.key,'State Calculations'!$B$18:$B$59,0)),""),
  IF(UPPER(TRIM('State Calculations'!$B$2))="Y",IF(_xlpm.carb="",_xlpm.aeo,MAX(_xlpm.aeo,_xlpm.carb)),_xlpm.aeo))</f>
        <v>43.293945000000001</v>
      </c>
      <c r="W39">
        <f>_xlfn.LET(_xlpm.key,SUBSTITUTE($A39,"Alternative Transportation","Alternative Electricity and Transportation"),
  _xlpm.aeo,IFERROR(INDEX('AEO 2026 Table 40'!S:S,MATCH(_xlpm.key,'AEO 2026 Table 40'!$B:$B,0)),0),
  _xlpm.carb,IFERROR(INDEX('State Calculations'!S$18:S$59,MATCH(_xlpm.key,'State Calculations'!$B$18:$B$59,0)),""),
  IF(UPPER(TRIM('State Calculations'!$B$2))="Y",IF(_xlpm.carb="",_xlpm.aeo,MAX(_xlpm.aeo,_xlpm.carb)),_xlpm.aeo))</f>
        <v>43.751919000000001</v>
      </c>
      <c r="X39">
        <f>_xlfn.LET(_xlpm.key,SUBSTITUTE($A39,"Alternative Transportation","Alternative Electricity and Transportation"),
  _xlpm.aeo,IFERROR(INDEX('AEO 2026 Table 40'!T:T,MATCH(_xlpm.key,'AEO 2026 Table 40'!$B:$B,0)),0),
  _xlpm.carb,IFERROR(INDEX('State Calculations'!T$18:T$59,MATCH(_xlpm.key,'State Calculations'!$B$18:$B$59,0)),""),
  IF(UPPER(TRIM('State Calculations'!$B$2))="Y",IF(_xlpm.carb="",_xlpm.aeo,MAX(_xlpm.aeo,_xlpm.carb)),_xlpm.aeo))</f>
        <v>44.124465999999998</v>
      </c>
      <c r="Y39">
        <f>_xlfn.LET(_xlpm.key,SUBSTITUTE($A39,"Alternative Transportation","Alternative Electricity and Transportation"),
  _xlpm.aeo,IFERROR(INDEX('AEO 2026 Table 40'!U:U,MATCH(_xlpm.key,'AEO 2026 Table 40'!$B:$B,0)),0),
  _xlpm.carb,IFERROR(INDEX('State Calculations'!U$18:U$59,MATCH(_xlpm.key,'State Calculations'!$B$18:$B$59,0)),""),
  IF(UPPER(TRIM('State Calculations'!$B$2))="Y",IF(_xlpm.carb="",_xlpm.aeo,MAX(_xlpm.aeo,_xlpm.carb)),_xlpm.aeo))</f>
        <v>44.383434000000001</v>
      </c>
      <c r="Z39">
        <f>_xlfn.LET(_xlpm.key,SUBSTITUTE($A39,"Alternative Transportation","Alternative Electricity and Transportation"),
  _xlpm.aeo,IFERROR(INDEX('AEO 2026 Table 40'!V:V,MATCH(_xlpm.key,'AEO 2026 Table 40'!$B:$B,0)),0),
  _xlpm.carb,IFERROR(INDEX('State Calculations'!V$18:V$59,MATCH(_xlpm.key,'State Calculations'!$B$18:$B$59,0)),""),
  IF(UPPER(TRIM('State Calculations'!$B$2))="Y",IF(_xlpm.carb="",_xlpm.aeo,MAX(_xlpm.aeo,_xlpm.carb)),_xlpm.aeo))</f>
        <v>44.659652999999999</v>
      </c>
      <c r="AA39">
        <f>_xlfn.LET(_xlpm.key,SUBSTITUTE($A39,"Alternative Transportation","Alternative Electricity and Transportation"),
  _xlpm.aeo,IFERROR(INDEX('AEO 2026 Table 40'!W:W,MATCH(_xlpm.key,'AEO 2026 Table 40'!$B:$B,0)),0),
  _xlpm.carb,IFERROR(INDEX('State Calculations'!W$18:W$59,MATCH(_xlpm.key,'State Calculations'!$B$18:$B$59,0)),""),
  IF(UPPER(TRIM('State Calculations'!$B$2))="Y",IF(_xlpm.carb="",_xlpm.aeo,MAX(_xlpm.aeo,_xlpm.carb)),_xlpm.aeo))</f>
        <v>44.902576000000003</v>
      </c>
      <c r="AB39">
        <f>_xlfn.LET(_xlpm.key,SUBSTITUTE($A39,"Alternative Transportation","Alternative Electricity and Transportation"),
  _xlpm.aeo,IFERROR(INDEX('AEO 2026 Table 40'!X:X,MATCH(_xlpm.key,'AEO 2026 Table 40'!$B:$B,0)),0),
  _xlpm.carb,IFERROR(INDEX('State Calculations'!X$18:X$59,MATCH(_xlpm.key,'State Calculations'!$B$18:$B$59,0)),""),
  IF(UPPER(TRIM('State Calculations'!$B$2))="Y",IF(_xlpm.carb="",_xlpm.aeo,MAX(_xlpm.aeo,_xlpm.carb)),_xlpm.aeo))</f>
        <v>45.145439000000003</v>
      </c>
      <c r="AC39">
        <f>_xlfn.LET(_xlpm.key,SUBSTITUTE($A39,"Alternative Transportation","Alternative Electricity and Transportation"),
  _xlpm.aeo,IFERROR(INDEX('AEO 2026 Table 40'!Y:Y,MATCH(_xlpm.key,'AEO 2026 Table 40'!$B:$B,0)),0),
  _xlpm.carb,IFERROR(INDEX('State Calculations'!Y$18:Y$59,MATCH(_xlpm.key,'State Calculations'!$B$18:$B$59,0)),""),
  IF(UPPER(TRIM('State Calculations'!$B$2))="Y",IF(_xlpm.carb="",_xlpm.aeo,MAX(_xlpm.aeo,_xlpm.carb)),_xlpm.aeo))</f>
        <v>45.441231000000002</v>
      </c>
      <c r="AD39">
        <f>_xlfn.LET(_xlpm.key,SUBSTITUTE($A39,"Alternative Transportation","Alternative Electricity and Transportation"),
  _xlpm.aeo,IFERROR(INDEX('AEO 2026 Table 40'!Z:Z,MATCH(_xlpm.key,'AEO 2026 Table 40'!$B:$B,0)),0),
  _xlpm.carb,IFERROR(INDEX('State Calculations'!Z$18:Z$59,MATCH(_xlpm.key,'State Calculations'!$B$18:$B$59,0)),""),
  IF(UPPER(TRIM('State Calculations'!$B$2))="Y",IF(_xlpm.carb="",_xlpm.aeo,MAX(_xlpm.aeo,_xlpm.carb)),_xlpm.aeo))</f>
        <v>45.583241000000001</v>
      </c>
      <c r="AE39">
        <f>_xlfn.LET(_xlpm.key,SUBSTITUTE($A39,"Alternative Transportation","Alternative Electricity and Transportation"),
  _xlpm.aeo,IFERROR(INDEX('AEO 2026 Table 40'!AA:AA,MATCH(_xlpm.key,'AEO 2026 Table 40'!$B:$B,0)),0),
  _xlpm.carb,IFERROR(INDEX('State Calculations'!AA$18:AA$59,MATCH(_xlpm.key,'State Calculations'!$B$18:$B$59,0)),""),
  IF(UPPER(TRIM('State Calculations'!$B$2))="Y",IF(_xlpm.carb="",_xlpm.aeo,MAX(_xlpm.aeo,_xlpm.carb)),_xlpm.aeo))</f>
        <v>45.828648000000001</v>
      </c>
      <c r="AF39">
        <f>_xlfn.LET(_xlpm.key,SUBSTITUTE($A39,"Alternative Transportation","Alternative Electricity and Transportation"),
  _xlpm.aeo,IFERROR(INDEX('AEO 2026 Table 40'!AB:AB,MATCH(_xlpm.key,'AEO 2026 Table 40'!$B:$B,0)),0),
  _xlpm.carb,IFERROR(INDEX('State Calculations'!AB$18:AB$59,MATCH(_xlpm.key,'State Calculations'!$B$18:$B$59,0)),""),
  IF(UPPER(TRIM('State Calculations'!$B$2))="Y",IF(_xlpm.carb="",_xlpm.aeo,MAX(_xlpm.aeo,_xlpm.carb)),_xlpm.aeo))</f>
        <v>45.988627999999999</v>
      </c>
      <c r="AG39">
        <f>_xlfn.LET(_xlpm.key,SUBSTITUTE($A39,"Alternative Transportation","Alternative Electricity and Transportation"),
  _xlpm.aeo,IFERROR(INDEX('AEO 2026 Table 40'!AC:AC,MATCH(_xlpm.key,'AEO 2026 Table 40'!$B:$B,0)),0),
  _xlpm.carb,IFERROR(INDEX('State Calculations'!AC$18:AC$59,MATCH(_xlpm.key,'State Calculations'!$B$18:$B$59,0)),""),
  IF(UPPER(TRIM('State Calculations'!$B$2))="Y",IF(_xlpm.carb="",_xlpm.aeo,MAX(_xlpm.aeo,_xlpm.carb)),_xlpm.aeo))</f>
        <v>46.214171999999998</v>
      </c>
      <c r="AH39">
        <f>_xlfn.LET(_xlpm.key,SUBSTITUTE($A39,"Alternative Transportation","Alternative Electricity and Transportation"),
  _xlpm.aeo,IFERROR(INDEX('AEO 2026 Table 40'!AD:AD,MATCH(_xlpm.key,'AEO 2026 Table 40'!$B:$B,0)),0),
  _xlpm.carb,IFERROR(INDEX('State Calculations'!AD$18:AD$59,MATCH(_xlpm.key,'State Calculations'!$B$18:$B$59,0)),""),
  IF(UPPER(TRIM('State Calculations'!$B$2))="Y",IF(_xlpm.carb="",_xlpm.aeo,MAX(_xlpm.aeo,_xlpm.carb)),_xlpm.aeo))</f>
        <v>46.369961000000004</v>
      </c>
    </row>
    <row r="40" spans="1:34">
      <c r="E40" s="14"/>
    </row>
    <row r="41" spans="1:34" s="1" customFormat="1">
      <c r="B41" s="1" t="s">
        <v>11011</v>
      </c>
      <c r="C41" s="1" t="s">
        <v>11012</v>
      </c>
      <c r="D41" s="1">
        <v>2020</v>
      </c>
      <c r="E41" s="1">
        <v>2021</v>
      </c>
      <c r="F41" s="1">
        <v>2022</v>
      </c>
      <c r="G41" s="1">
        <v>2023</v>
      </c>
      <c r="H41" s="1">
        <v>2024</v>
      </c>
      <c r="I41" s="1">
        <v>2025</v>
      </c>
      <c r="J41" s="1">
        <v>2026</v>
      </c>
      <c r="K41" s="1">
        <v>2027</v>
      </c>
      <c r="L41" s="1">
        <v>2028</v>
      </c>
      <c r="M41" s="1">
        <v>2029</v>
      </c>
      <c r="N41" s="1">
        <v>2030</v>
      </c>
      <c r="O41" s="1">
        <v>2031</v>
      </c>
      <c r="P41" s="1">
        <v>2032</v>
      </c>
      <c r="Q41" s="1">
        <v>2033</v>
      </c>
      <c r="R41" s="1">
        <v>2034</v>
      </c>
      <c r="S41" s="1">
        <v>2035</v>
      </c>
      <c r="T41" s="1">
        <v>2036</v>
      </c>
      <c r="U41" s="1">
        <v>2037</v>
      </c>
      <c r="V41" s="1">
        <v>2038</v>
      </c>
      <c r="W41" s="1">
        <v>2039</v>
      </c>
      <c r="X41" s="1">
        <v>2040</v>
      </c>
      <c r="Y41" s="1">
        <v>2041</v>
      </c>
      <c r="Z41" s="1">
        <v>2042</v>
      </c>
      <c r="AA41" s="1">
        <v>2043</v>
      </c>
      <c r="AB41" s="1">
        <v>2044</v>
      </c>
      <c r="AC41" s="1">
        <v>2045</v>
      </c>
      <c r="AD41" s="1">
        <v>2046</v>
      </c>
      <c r="AE41" s="1">
        <v>2047</v>
      </c>
      <c r="AF41" s="1">
        <v>2048</v>
      </c>
      <c r="AG41" s="1">
        <v>2049</v>
      </c>
      <c r="AH41" s="1">
        <v>2050</v>
      </c>
    </row>
    <row r="42" spans="1:34">
      <c r="A42" t="s">
        <v>2307</v>
      </c>
      <c r="B42" s="99" t="s">
        <v>3</v>
      </c>
      <c r="C42" s="93" t="s">
        <v>2101</v>
      </c>
      <c r="D42">
        <f>INDEX('AEO 2021 Table 38'!G:G,MATCH('psgr LDVs'!$C42,'AEO 2021 Table 38'!$B:$B,0))</f>
        <v>4430.5400390000004</v>
      </c>
      <c r="E42">
        <f>INDEX('AEO 2022 Table 38'!H:H,MATCH('psgr LDVs'!$C42,'AEO 2022 Table 38'!$B:$B,0))</f>
        <v>4773.7641599999997</v>
      </c>
      <c r="F42">
        <f>INDEX('AEO 2023 Table 38'!H:H,MATCH('psgr LDVs'!$C42,'AEO 2023 Table 38'!$B:$B,0))</f>
        <v>4261.2089839999999</v>
      </c>
      <c r="G42">
        <f>INDEX('AEO 2023 Table 38'!I:I,MATCH('psgr LDVs'!$C42,'AEO 2023 Table 38'!$B:$B,0))</f>
        <v>4165.4692379999997</v>
      </c>
      <c r="H42">
        <f>IFERROR(INDEX('AEO 2025 Table 38'!F:F,MATCH($A42,'AEO 2025 Table 38'!$B:$B,0)),0)</f>
        <v>4219.4135740000002</v>
      </c>
      <c r="I42">
        <f>IFERROR(INDEX('AEO 2026 Table 38'!E:E,MATCH(SUBSTITUTE($A42,"Alternative Transportation","Alternative Electricity and Transportation"),'AEO 2026 Table 38'!$B:$B,0)),0)</f>
        <v>3842.4257809999999</v>
      </c>
      <c r="J42">
        <f>IFERROR(INDEX('AEO 2026 Table 38'!F:F,MATCH(SUBSTITUTE($A42,"Alternative Transportation","Alternative Electricity and Transportation"),'AEO 2026 Table 38'!$B:$B,0)),0)</f>
        <v>3413.4802249999998</v>
      </c>
      <c r="K42">
        <f>IFERROR(INDEX('AEO 2026 Table 38'!G:G,MATCH(SUBSTITUTE($A42,"Alternative Transportation","Alternative Electricity and Transportation"),'AEO 2026 Table 38'!$B:$B,0)),0)</f>
        <v>3165.6633299999999</v>
      </c>
      <c r="L42">
        <f>IFERROR(INDEX('AEO 2026 Table 38'!H:H,MATCH(SUBSTITUTE($A42,"Alternative Transportation","Alternative Electricity and Transportation"),'AEO 2026 Table 38'!$B:$B,0)),0)</f>
        <v>3081.4853520000001</v>
      </c>
      <c r="M42">
        <f>IFERROR(INDEX('AEO 2026 Table 38'!I:I,MATCH(SUBSTITUTE($A42,"Alternative Transportation","Alternative Electricity and Transportation"),'AEO 2026 Table 38'!$B:$B,0)),0)</f>
        <v>3078.0786130000001</v>
      </c>
      <c r="N42">
        <f>IFERROR(INDEX('AEO 2026 Table 38'!J:J,MATCH(SUBSTITUTE($A42,"Alternative Transportation","Alternative Electricity and Transportation"),'AEO 2026 Table 38'!$B:$B,0)),0)</f>
        <v>3102.2368160000001</v>
      </c>
      <c r="O42">
        <f>IFERROR(INDEX('AEO 2026 Table 38'!K:K,MATCH(SUBSTITUTE($A42,"Alternative Transportation","Alternative Electricity and Transportation"),'AEO 2026 Table 38'!$B:$B,0)),0)</f>
        <v>3072.5419919999999</v>
      </c>
      <c r="P42">
        <f>IFERROR(INDEX('AEO 2026 Table 38'!L:L,MATCH(SUBSTITUTE($A42,"Alternative Transportation","Alternative Electricity and Transportation"),'AEO 2026 Table 38'!$B:$B,0)),0)</f>
        <v>3035.9960940000001</v>
      </c>
      <c r="Q42">
        <f>IFERROR(INDEX('AEO 2026 Table 38'!M:M,MATCH(SUBSTITUTE($A42,"Alternative Transportation","Alternative Electricity and Transportation"),'AEO 2026 Table 38'!$B:$B,0)),0)</f>
        <v>3021.1804200000001</v>
      </c>
      <c r="R42">
        <f>IFERROR(INDEX('AEO 2026 Table 38'!N:N,MATCH(SUBSTITUTE($A42,"Alternative Transportation","Alternative Electricity and Transportation"),'AEO 2026 Table 38'!$B:$B,0)),0)</f>
        <v>2959.6027829999998</v>
      </c>
      <c r="S42">
        <f>IFERROR(INDEX('AEO 2026 Table 38'!O:O,MATCH(SUBSTITUTE($A42,"Alternative Transportation","Alternative Electricity and Transportation"),'AEO 2026 Table 38'!$B:$B,0)),0)</f>
        <v>2902.9064939999998</v>
      </c>
      <c r="T42">
        <f>IFERROR(INDEX('AEO 2026 Table 38'!P:P,MATCH(SUBSTITUTE($A42,"Alternative Transportation","Alternative Electricity and Transportation"),'AEO 2026 Table 38'!$B:$B,0)),0)</f>
        <v>2800.1313479999999</v>
      </c>
      <c r="U42">
        <f>IFERROR(INDEX('AEO 2026 Table 38'!Q:Q,MATCH(SUBSTITUTE($A42,"Alternative Transportation","Alternative Electricity and Transportation"),'AEO 2026 Table 38'!$B:$B,0)),0)</f>
        <v>2746.9291990000002</v>
      </c>
      <c r="V42">
        <f>IFERROR(INDEX('AEO 2026 Table 38'!R:R,MATCH(SUBSTITUTE($A42,"Alternative Transportation","Alternative Electricity and Transportation"),'AEO 2026 Table 38'!$B:$B,0)),0)</f>
        <v>2688.7495119999999</v>
      </c>
      <c r="W42">
        <f>IFERROR(INDEX('AEO 2026 Table 38'!S:S,MATCH(SUBSTITUTE($A42,"Alternative Transportation","Alternative Electricity and Transportation"),'AEO 2026 Table 38'!$B:$B,0)),0)</f>
        <v>2625.8869629999999</v>
      </c>
      <c r="X42">
        <f>IFERROR(INDEX('AEO 2026 Table 38'!T:T,MATCH(SUBSTITUTE($A42,"Alternative Transportation","Alternative Electricity and Transportation"),'AEO 2026 Table 38'!$B:$B,0)),0)</f>
        <v>2566.1440429999998</v>
      </c>
      <c r="Y42">
        <f>IFERROR(INDEX('AEO 2026 Table 38'!U:U,MATCH(SUBSTITUTE($A42,"Alternative Transportation","Alternative Electricity and Transportation"),'AEO 2026 Table 38'!$B:$B,0)),0)</f>
        <v>2494.9091800000001</v>
      </c>
      <c r="Z42">
        <f>IFERROR(INDEX('AEO 2026 Table 38'!V:V,MATCH(SUBSTITUTE($A42,"Alternative Transportation","Alternative Electricity and Transportation"),'AEO 2026 Table 38'!$B:$B,0)),0)</f>
        <v>2427.7292480000001</v>
      </c>
      <c r="AA42">
        <f>IFERROR(INDEX('AEO 2026 Table 38'!W:W,MATCH(SUBSTITUTE($A42,"Alternative Transportation","Alternative Electricity and Transportation"),'AEO 2026 Table 38'!$B:$B,0)),0)</f>
        <v>2360.0341800000001</v>
      </c>
      <c r="AB42">
        <f>IFERROR(INDEX('AEO 2026 Table 38'!X:X,MATCH(SUBSTITUTE($A42,"Alternative Transportation","Alternative Electricity and Transportation"),'AEO 2026 Table 38'!$B:$B,0)),0)</f>
        <v>2299.5283199999999</v>
      </c>
      <c r="AC42">
        <f>IFERROR(INDEX('AEO 2026 Table 38'!Y:Y,MATCH(SUBSTITUTE($A42,"Alternative Transportation","Alternative Electricity and Transportation"),'AEO 2026 Table 38'!$B:$B,0)),0)</f>
        <v>2253.3823240000002</v>
      </c>
      <c r="AD42">
        <f>IFERROR(INDEX('AEO 2026 Table 38'!Z:Z,MATCH(SUBSTITUTE($A42,"Alternative Transportation","Alternative Electricity and Transportation"),'AEO 2026 Table 38'!$B:$B,0)),0)</f>
        <v>2195.6572270000001</v>
      </c>
      <c r="AE42">
        <f>IFERROR(INDEX('AEO 2026 Table 38'!AA:AA,MATCH(SUBSTITUTE($A42,"Alternative Transportation","Alternative Electricity and Transportation"),'AEO 2026 Table 38'!$B:$B,0)),0)</f>
        <v>2154.5092770000001</v>
      </c>
      <c r="AF42">
        <f>IFERROR(INDEX('AEO 2026 Table 38'!AB:AB,MATCH(SUBSTITUTE($A42,"Alternative Transportation","Alternative Electricity and Transportation"),'AEO 2026 Table 38'!$B:$B,0)),0)</f>
        <v>2102.4799800000001</v>
      </c>
      <c r="AG42">
        <f>IFERROR(INDEX('AEO 2026 Table 38'!AC:AC,MATCH(SUBSTITUTE($A42,"Alternative Transportation","Alternative Electricity and Transportation"),'AEO 2026 Table 38'!$B:$B,0)),0)</f>
        <v>2052.8847660000001</v>
      </c>
      <c r="AH42">
        <f>IFERROR(INDEX('AEO 2026 Table 38'!AD:AD,MATCH(SUBSTITUTE($A42,"Alternative Transportation","Alternative Electricity and Transportation"),'AEO 2026 Table 38'!$B:$B,0)),0)</f>
        <v>1990.263428</v>
      </c>
    </row>
    <row r="43" spans="1:34">
      <c r="A43" t="s">
        <v>2309</v>
      </c>
      <c r="B43" s="99" t="s">
        <v>4</v>
      </c>
      <c r="C43" s="93" t="s">
        <v>2106</v>
      </c>
      <c r="D43">
        <f>INDEX('AEO 2021 Table 38'!G:G,MATCH('psgr LDVs'!$C43,'AEO 2021 Table 38'!$B:$B,0))</f>
        <v>9.1703000000000007E-2</v>
      </c>
      <c r="E43">
        <f>INDEX('AEO 2022 Table 38'!H:H,MATCH('psgr LDVs'!$C43,'AEO 2022 Table 38'!$B:$B,0))</f>
        <v>6.2391000000000002E-2</v>
      </c>
      <c r="F43">
        <f>INDEX('AEO 2023 Table 38'!H:H,MATCH('psgr LDVs'!$C43,'AEO 2023 Table 38'!$B:$B,0))</f>
        <v>3.8023000000000001E-2</v>
      </c>
      <c r="G43">
        <f>INDEX('AEO 2023 Table 38'!I:I,MATCH('psgr LDVs'!$C43,'AEO 2023 Table 38'!$B:$B,0))</f>
        <v>4.3187000000000003E-2</v>
      </c>
      <c r="H43">
        <f>IFERROR(INDEX('AEO 2025 Table 38'!F:F,MATCH($A43,'AEO 2025 Table 38'!$B:$B,0)),0)</f>
        <v>0</v>
      </c>
      <c r="I43">
        <f>IFERROR(INDEX('AEO 2026 Table 38'!E:E,MATCH(SUBSTITUTE($A43,"Alternative Transportation","Alternative Electricity and Transportation"),'AEO 2026 Table 38'!$B:$B,0)),0)</f>
        <v>0</v>
      </c>
      <c r="J43">
        <f>IFERROR(INDEX('AEO 2026 Table 38'!F:F,MATCH(SUBSTITUTE($A43,"Alternative Transportation","Alternative Electricity and Transportation"),'AEO 2026 Table 38'!$B:$B,0)),0)</f>
        <v>0</v>
      </c>
      <c r="K43">
        <f>IFERROR(INDEX('AEO 2026 Table 38'!G:G,MATCH(SUBSTITUTE($A43,"Alternative Transportation","Alternative Electricity and Transportation"),'AEO 2026 Table 38'!$B:$B,0)),0)</f>
        <v>0</v>
      </c>
      <c r="L43">
        <f>IFERROR(INDEX('AEO 2026 Table 38'!H:H,MATCH(SUBSTITUTE($A43,"Alternative Transportation","Alternative Electricity and Transportation"),'AEO 2026 Table 38'!$B:$B,0)),0)</f>
        <v>0</v>
      </c>
      <c r="M43">
        <f>IFERROR(INDEX('AEO 2026 Table 38'!I:I,MATCH(SUBSTITUTE($A43,"Alternative Transportation","Alternative Electricity and Transportation"),'AEO 2026 Table 38'!$B:$B,0)),0)</f>
        <v>0</v>
      </c>
      <c r="N43">
        <f>IFERROR(INDEX('AEO 2026 Table 38'!J:J,MATCH(SUBSTITUTE($A43,"Alternative Transportation","Alternative Electricity and Transportation"),'AEO 2026 Table 38'!$B:$B,0)),0)</f>
        <v>0</v>
      </c>
      <c r="O43">
        <f>IFERROR(INDEX('AEO 2026 Table 38'!K:K,MATCH(SUBSTITUTE($A43,"Alternative Transportation","Alternative Electricity and Transportation"),'AEO 2026 Table 38'!$B:$B,0)),0)</f>
        <v>0</v>
      </c>
      <c r="P43">
        <f>IFERROR(INDEX('AEO 2026 Table 38'!L:L,MATCH(SUBSTITUTE($A43,"Alternative Transportation","Alternative Electricity and Transportation"),'AEO 2026 Table 38'!$B:$B,0)),0)</f>
        <v>0</v>
      </c>
      <c r="Q43">
        <f>IFERROR(INDEX('AEO 2026 Table 38'!M:M,MATCH(SUBSTITUTE($A43,"Alternative Transportation","Alternative Electricity and Transportation"),'AEO 2026 Table 38'!$B:$B,0)),0)</f>
        <v>0</v>
      </c>
      <c r="R43">
        <f>IFERROR(INDEX('AEO 2026 Table 38'!N:N,MATCH(SUBSTITUTE($A43,"Alternative Transportation","Alternative Electricity and Transportation"),'AEO 2026 Table 38'!$B:$B,0)),0)</f>
        <v>0</v>
      </c>
      <c r="S43">
        <f>IFERROR(INDEX('AEO 2026 Table 38'!O:O,MATCH(SUBSTITUTE($A43,"Alternative Transportation","Alternative Electricity and Transportation"),'AEO 2026 Table 38'!$B:$B,0)),0)</f>
        <v>0</v>
      </c>
      <c r="T43">
        <f>IFERROR(INDEX('AEO 2026 Table 38'!P:P,MATCH(SUBSTITUTE($A43,"Alternative Transportation","Alternative Electricity and Transportation"),'AEO 2026 Table 38'!$B:$B,0)),0)</f>
        <v>0</v>
      </c>
      <c r="U43">
        <f>IFERROR(INDEX('AEO 2026 Table 38'!Q:Q,MATCH(SUBSTITUTE($A43,"Alternative Transportation","Alternative Electricity and Transportation"),'AEO 2026 Table 38'!$B:$B,0)),0)</f>
        <v>0</v>
      </c>
      <c r="V43">
        <f>IFERROR(INDEX('AEO 2026 Table 38'!R:R,MATCH(SUBSTITUTE($A43,"Alternative Transportation","Alternative Electricity and Transportation"),'AEO 2026 Table 38'!$B:$B,0)),0)</f>
        <v>0</v>
      </c>
      <c r="W43">
        <f>IFERROR(INDEX('AEO 2026 Table 38'!S:S,MATCH(SUBSTITUTE($A43,"Alternative Transportation","Alternative Electricity and Transportation"),'AEO 2026 Table 38'!$B:$B,0)),0)</f>
        <v>0</v>
      </c>
      <c r="X43">
        <f>IFERROR(INDEX('AEO 2026 Table 38'!T:T,MATCH(SUBSTITUTE($A43,"Alternative Transportation","Alternative Electricity and Transportation"),'AEO 2026 Table 38'!$B:$B,0)),0)</f>
        <v>0</v>
      </c>
      <c r="Y43">
        <f>IFERROR(INDEX('AEO 2026 Table 38'!U:U,MATCH(SUBSTITUTE($A43,"Alternative Transportation","Alternative Electricity and Transportation"),'AEO 2026 Table 38'!$B:$B,0)),0)</f>
        <v>0</v>
      </c>
      <c r="Z43">
        <f>IFERROR(INDEX('AEO 2026 Table 38'!V:V,MATCH(SUBSTITUTE($A43,"Alternative Transportation","Alternative Electricity and Transportation"),'AEO 2026 Table 38'!$B:$B,0)),0)</f>
        <v>0</v>
      </c>
      <c r="AA43">
        <f>IFERROR(INDEX('AEO 2026 Table 38'!W:W,MATCH(SUBSTITUTE($A43,"Alternative Transportation","Alternative Electricity and Transportation"),'AEO 2026 Table 38'!$B:$B,0)),0)</f>
        <v>0</v>
      </c>
      <c r="AB43">
        <f>IFERROR(INDEX('AEO 2026 Table 38'!X:X,MATCH(SUBSTITUTE($A43,"Alternative Transportation","Alternative Electricity and Transportation"),'AEO 2026 Table 38'!$B:$B,0)),0)</f>
        <v>0</v>
      </c>
      <c r="AC43">
        <f>IFERROR(INDEX('AEO 2026 Table 38'!Y:Y,MATCH(SUBSTITUTE($A43,"Alternative Transportation","Alternative Electricity and Transportation"),'AEO 2026 Table 38'!$B:$B,0)),0)</f>
        <v>0</v>
      </c>
      <c r="AD43">
        <f>IFERROR(INDEX('AEO 2026 Table 38'!Z:Z,MATCH(SUBSTITUTE($A43,"Alternative Transportation","Alternative Electricity and Transportation"),'AEO 2026 Table 38'!$B:$B,0)),0)</f>
        <v>0</v>
      </c>
      <c r="AE43">
        <f>IFERROR(INDEX('AEO 2026 Table 38'!AA:AA,MATCH(SUBSTITUTE($A43,"Alternative Transportation","Alternative Electricity and Transportation"),'AEO 2026 Table 38'!$B:$B,0)),0)</f>
        <v>0</v>
      </c>
      <c r="AF43">
        <f>IFERROR(INDEX('AEO 2026 Table 38'!AB:AB,MATCH(SUBSTITUTE($A43,"Alternative Transportation","Alternative Electricity and Transportation"),'AEO 2026 Table 38'!$B:$B,0)),0)</f>
        <v>0</v>
      </c>
      <c r="AG43">
        <f>IFERROR(INDEX('AEO 2026 Table 38'!AC:AC,MATCH(SUBSTITUTE($A43,"Alternative Transportation","Alternative Electricity and Transportation"),'AEO 2026 Table 38'!$B:$B,0)),0)</f>
        <v>0</v>
      </c>
      <c r="AH43">
        <f>IFERROR(INDEX('AEO 2026 Table 38'!AD:AD,MATCH(SUBSTITUTE($A43,"Alternative Transportation","Alternative Electricity and Transportation"),'AEO 2026 Table 38'!$B:$B,0)),0)</f>
        <v>0</v>
      </c>
    </row>
    <row r="44" spans="1:34">
      <c r="A44" t="s">
        <v>2311</v>
      </c>
      <c r="B44" s="99"/>
      <c r="C44" s="93" t="s">
        <v>2110</v>
      </c>
      <c r="D44">
        <f>INDEX('AEO 2021 Table 38'!G:G,MATCH('psgr LDVs'!$C44,'AEO 2021 Table 38'!$B:$B,0))</f>
        <v>4430.6318359999996</v>
      </c>
      <c r="E44">
        <f>INDEX('AEO 2022 Table 38'!H:H,MATCH('psgr LDVs'!$C44,'AEO 2022 Table 38'!$B:$B,0))</f>
        <v>4773.8266599999997</v>
      </c>
      <c r="F44">
        <f>INDEX('AEO 2023 Table 38'!H:H,MATCH('psgr LDVs'!$C44,'AEO 2023 Table 38'!$B:$B,0))</f>
        <v>4261.2470700000003</v>
      </c>
      <c r="G44">
        <f>INDEX('AEO 2023 Table 38'!I:I,MATCH('psgr LDVs'!$C44,'AEO 2023 Table 38'!$B:$B,0))</f>
        <v>4165.5122069999998</v>
      </c>
      <c r="H44">
        <f>IFERROR(INDEX('AEO 2025 Table 38'!F:F,MATCH($A44,'AEO 2025 Table 38'!$B:$B,0)),0)</f>
        <v>4219.4135740000002</v>
      </c>
      <c r="I44">
        <f>IFERROR(INDEX('AEO 2026 Table 38'!E:E,MATCH(SUBSTITUTE($A44,"Alternative Transportation","Alternative Electricity and Transportation"),'AEO 2026 Table 38'!$B:$B,0)),0)</f>
        <v>3842.4257809999999</v>
      </c>
      <c r="J44">
        <f>IFERROR(INDEX('AEO 2026 Table 38'!F:F,MATCH(SUBSTITUTE($A44,"Alternative Transportation","Alternative Electricity and Transportation"),'AEO 2026 Table 38'!$B:$B,0)),0)</f>
        <v>3413.4802249999998</v>
      </c>
      <c r="K44">
        <f>IFERROR(INDEX('AEO 2026 Table 38'!G:G,MATCH(SUBSTITUTE($A44,"Alternative Transportation","Alternative Electricity and Transportation"),'AEO 2026 Table 38'!$B:$B,0)),0)</f>
        <v>3165.6633299999999</v>
      </c>
      <c r="L44">
        <f>IFERROR(INDEX('AEO 2026 Table 38'!H:H,MATCH(SUBSTITUTE($A44,"Alternative Transportation","Alternative Electricity and Transportation"),'AEO 2026 Table 38'!$B:$B,0)),0)</f>
        <v>3081.4853520000001</v>
      </c>
      <c r="M44">
        <f>IFERROR(INDEX('AEO 2026 Table 38'!I:I,MATCH(SUBSTITUTE($A44,"Alternative Transportation","Alternative Electricity and Transportation"),'AEO 2026 Table 38'!$B:$B,0)),0)</f>
        <v>3078.0786130000001</v>
      </c>
      <c r="N44">
        <f>IFERROR(INDEX('AEO 2026 Table 38'!J:J,MATCH(SUBSTITUTE($A44,"Alternative Transportation","Alternative Electricity and Transportation"),'AEO 2026 Table 38'!$B:$B,0)),0)</f>
        <v>3102.2368160000001</v>
      </c>
      <c r="O44">
        <f>IFERROR(INDEX('AEO 2026 Table 38'!K:K,MATCH(SUBSTITUTE($A44,"Alternative Transportation","Alternative Electricity and Transportation"),'AEO 2026 Table 38'!$B:$B,0)),0)</f>
        <v>3072.5419919999999</v>
      </c>
      <c r="P44">
        <f>IFERROR(INDEX('AEO 2026 Table 38'!L:L,MATCH(SUBSTITUTE($A44,"Alternative Transportation","Alternative Electricity and Transportation"),'AEO 2026 Table 38'!$B:$B,0)),0)</f>
        <v>3035.9960940000001</v>
      </c>
      <c r="Q44">
        <f>IFERROR(INDEX('AEO 2026 Table 38'!M:M,MATCH(SUBSTITUTE($A44,"Alternative Transportation","Alternative Electricity and Transportation"),'AEO 2026 Table 38'!$B:$B,0)),0)</f>
        <v>3021.1804200000001</v>
      </c>
      <c r="R44">
        <f>IFERROR(INDEX('AEO 2026 Table 38'!N:N,MATCH(SUBSTITUTE($A44,"Alternative Transportation","Alternative Electricity and Transportation"),'AEO 2026 Table 38'!$B:$B,0)),0)</f>
        <v>2959.6027829999998</v>
      </c>
      <c r="S44">
        <f>IFERROR(INDEX('AEO 2026 Table 38'!O:O,MATCH(SUBSTITUTE($A44,"Alternative Transportation","Alternative Electricity and Transportation"),'AEO 2026 Table 38'!$B:$B,0)),0)</f>
        <v>2902.9064939999998</v>
      </c>
      <c r="T44">
        <f>IFERROR(INDEX('AEO 2026 Table 38'!P:P,MATCH(SUBSTITUTE($A44,"Alternative Transportation","Alternative Electricity and Transportation"),'AEO 2026 Table 38'!$B:$B,0)),0)</f>
        <v>2800.1313479999999</v>
      </c>
      <c r="U44">
        <f>IFERROR(INDEX('AEO 2026 Table 38'!Q:Q,MATCH(SUBSTITUTE($A44,"Alternative Transportation","Alternative Electricity and Transportation"),'AEO 2026 Table 38'!$B:$B,0)),0)</f>
        <v>2746.9291990000002</v>
      </c>
      <c r="V44">
        <f>IFERROR(INDEX('AEO 2026 Table 38'!R:R,MATCH(SUBSTITUTE($A44,"Alternative Transportation","Alternative Electricity and Transportation"),'AEO 2026 Table 38'!$B:$B,0)),0)</f>
        <v>2688.7495119999999</v>
      </c>
      <c r="W44">
        <f>IFERROR(INDEX('AEO 2026 Table 38'!S:S,MATCH(SUBSTITUTE($A44,"Alternative Transportation","Alternative Electricity and Transportation"),'AEO 2026 Table 38'!$B:$B,0)),0)</f>
        <v>2625.8869629999999</v>
      </c>
      <c r="X44">
        <f>IFERROR(INDEX('AEO 2026 Table 38'!T:T,MATCH(SUBSTITUTE($A44,"Alternative Transportation","Alternative Electricity and Transportation"),'AEO 2026 Table 38'!$B:$B,0)),0)</f>
        <v>2566.1440429999998</v>
      </c>
      <c r="Y44">
        <f>IFERROR(INDEX('AEO 2026 Table 38'!U:U,MATCH(SUBSTITUTE($A44,"Alternative Transportation","Alternative Electricity and Transportation"),'AEO 2026 Table 38'!$B:$B,0)),0)</f>
        <v>2494.9091800000001</v>
      </c>
      <c r="Z44">
        <f>IFERROR(INDEX('AEO 2026 Table 38'!V:V,MATCH(SUBSTITUTE($A44,"Alternative Transportation","Alternative Electricity and Transportation"),'AEO 2026 Table 38'!$B:$B,0)),0)</f>
        <v>2427.7292480000001</v>
      </c>
      <c r="AA44">
        <f>IFERROR(INDEX('AEO 2026 Table 38'!W:W,MATCH(SUBSTITUTE($A44,"Alternative Transportation","Alternative Electricity and Transportation"),'AEO 2026 Table 38'!$B:$B,0)),0)</f>
        <v>2360.0341800000001</v>
      </c>
      <c r="AB44">
        <f>IFERROR(INDEX('AEO 2026 Table 38'!X:X,MATCH(SUBSTITUTE($A44,"Alternative Transportation","Alternative Electricity and Transportation"),'AEO 2026 Table 38'!$B:$B,0)),0)</f>
        <v>2299.5283199999999</v>
      </c>
      <c r="AC44">
        <f>IFERROR(INDEX('AEO 2026 Table 38'!Y:Y,MATCH(SUBSTITUTE($A44,"Alternative Transportation","Alternative Electricity and Transportation"),'AEO 2026 Table 38'!$B:$B,0)),0)</f>
        <v>2253.3823240000002</v>
      </c>
      <c r="AD44">
        <f>IFERROR(INDEX('AEO 2026 Table 38'!Z:Z,MATCH(SUBSTITUTE($A44,"Alternative Transportation","Alternative Electricity and Transportation"),'AEO 2026 Table 38'!$B:$B,0)),0)</f>
        <v>2195.6572270000001</v>
      </c>
      <c r="AE44">
        <f>IFERROR(INDEX('AEO 2026 Table 38'!AA:AA,MATCH(SUBSTITUTE($A44,"Alternative Transportation","Alternative Electricity and Transportation"),'AEO 2026 Table 38'!$B:$B,0)),0)</f>
        <v>2154.5092770000001</v>
      </c>
      <c r="AF44">
        <f>IFERROR(INDEX('AEO 2026 Table 38'!AB:AB,MATCH(SUBSTITUTE($A44,"Alternative Transportation","Alternative Electricity and Transportation"),'AEO 2026 Table 38'!$B:$B,0)),0)</f>
        <v>2102.4799800000001</v>
      </c>
      <c r="AG44">
        <f>IFERROR(INDEX('AEO 2026 Table 38'!AC:AC,MATCH(SUBSTITUTE($A44,"Alternative Transportation","Alternative Electricity and Transportation"),'AEO 2026 Table 38'!$B:$B,0)),0)</f>
        <v>2052.8847660000001</v>
      </c>
      <c r="AH44">
        <f>IFERROR(INDEX('AEO 2026 Table 38'!AD:AD,MATCH(SUBSTITUTE($A44,"Alternative Transportation","Alternative Electricity and Transportation"),'AEO 2026 Table 38'!$B:$B,0)),0)</f>
        <v>1990.263428</v>
      </c>
    </row>
    <row r="45" spans="1:34">
      <c r="A45" t="s">
        <v>2313</v>
      </c>
      <c r="B45" s="99" t="s">
        <v>3</v>
      </c>
      <c r="C45" s="93" t="s">
        <v>2115</v>
      </c>
      <c r="D45">
        <f>INDEX('AEO 2021 Table 38'!G:G,MATCH('psgr LDVs'!$C45,'AEO 2021 Table 38'!$B:$B,0))</f>
        <v>82.865729999999999</v>
      </c>
      <c r="E45">
        <f>INDEX('AEO 2022 Table 38'!H:H,MATCH('psgr LDVs'!$C45,'AEO 2022 Table 38'!$B:$B,0))</f>
        <v>71.446387999999999</v>
      </c>
      <c r="F45">
        <f>INDEX('AEO 2023 Table 38'!H:H,MATCH('psgr LDVs'!$C45,'AEO 2023 Table 38'!$B:$B,0))</f>
        <v>65.354873999999995</v>
      </c>
      <c r="G45">
        <f>INDEX('AEO 2023 Table 38'!I:I,MATCH('psgr LDVs'!$C45,'AEO 2023 Table 38'!$B:$B,0))</f>
        <v>64.367446999999999</v>
      </c>
      <c r="H45">
        <f>IFERROR(INDEX('AEO 2025 Table 38'!F:F,MATCH($A45,'AEO 2025 Table 38'!$B:$B,0)),0)</f>
        <v>3.044959</v>
      </c>
      <c r="I45">
        <f>IFERROR(INDEX('AEO 2026 Table 38'!E:E,MATCH(SUBSTITUTE($A45,"Alternative Transportation","Alternative Electricity and Transportation"),'AEO 2026 Table 38'!$B:$B,0)),0)</f>
        <v>0</v>
      </c>
      <c r="J45">
        <f>IFERROR(INDEX('AEO 2026 Table 38'!F:F,MATCH(SUBSTITUTE($A45,"Alternative Transportation","Alternative Electricity and Transportation"),'AEO 2026 Table 38'!$B:$B,0)),0)</f>
        <v>0</v>
      </c>
      <c r="K45">
        <f>IFERROR(INDEX('AEO 2026 Table 38'!G:G,MATCH(SUBSTITUTE($A45,"Alternative Transportation","Alternative Electricity and Transportation"),'AEO 2026 Table 38'!$B:$B,0)),0)</f>
        <v>0</v>
      </c>
      <c r="L45">
        <f>IFERROR(INDEX('AEO 2026 Table 38'!H:H,MATCH(SUBSTITUTE($A45,"Alternative Transportation","Alternative Electricity and Transportation"),'AEO 2026 Table 38'!$B:$B,0)),0)</f>
        <v>0</v>
      </c>
      <c r="M45">
        <f>IFERROR(INDEX('AEO 2026 Table 38'!I:I,MATCH(SUBSTITUTE($A45,"Alternative Transportation","Alternative Electricity and Transportation"),'AEO 2026 Table 38'!$B:$B,0)),0)</f>
        <v>0</v>
      </c>
      <c r="N45">
        <f>IFERROR(INDEX('AEO 2026 Table 38'!J:J,MATCH(SUBSTITUTE($A45,"Alternative Transportation","Alternative Electricity and Transportation"),'AEO 2026 Table 38'!$B:$B,0)),0)</f>
        <v>0</v>
      </c>
      <c r="O45">
        <f>IFERROR(INDEX('AEO 2026 Table 38'!K:K,MATCH(SUBSTITUTE($A45,"Alternative Transportation","Alternative Electricity and Transportation"),'AEO 2026 Table 38'!$B:$B,0)),0)</f>
        <v>0</v>
      </c>
      <c r="P45">
        <f>IFERROR(INDEX('AEO 2026 Table 38'!L:L,MATCH(SUBSTITUTE($A45,"Alternative Transportation","Alternative Electricity and Transportation"),'AEO 2026 Table 38'!$B:$B,0)),0)</f>
        <v>0</v>
      </c>
      <c r="Q45">
        <f>IFERROR(INDEX('AEO 2026 Table 38'!M:M,MATCH(SUBSTITUTE($A45,"Alternative Transportation","Alternative Electricity and Transportation"),'AEO 2026 Table 38'!$B:$B,0)),0)</f>
        <v>0</v>
      </c>
      <c r="R45">
        <f>IFERROR(INDEX('AEO 2026 Table 38'!N:N,MATCH(SUBSTITUTE($A45,"Alternative Transportation","Alternative Electricity and Transportation"),'AEO 2026 Table 38'!$B:$B,0)),0)</f>
        <v>0</v>
      </c>
      <c r="S45">
        <f>IFERROR(INDEX('AEO 2026 Table 38'!O:O,MATCH(SUBSTITUTE($A45,"Alternative Transportation","Alternative Electricity and Transportation"),'AEO 2026 Table 38'!$B:$B,0)),0)</f>
        <v>0</v>
      </c>
      <c r="T45">
        <f>IFERROR(INDEX('AEO 2026 Table 38'!P:P,MATCH(SUBSTITUTE($A45,"Alternative Transportation","Alternative Electricity and Transportation"),'AEO 2026 Table 38'!$B:$B,0)),0)</f>
        <v>0</v>
      </c>
      <c r="U45">
        <f>IFERROR(INDEX('AEO 2026 Table 38'!Q:Q,MATCH(SUBSTITUTE($A45,"Alternative Transportation","Alternative Electricity and Transportation"),'AEO 2026 Table 38'!$B:$B,0)),0)</f>
        <v>0</v>
      </c>
      <c r="V45">
        <f>IFERROR(INDEX('AEO 2026 Table 38'!R:R,MATCH(SUBSTITUTE($A45,"Alternative Transportation","Alternative Electricity and Transportation"),'AEO 2026 Table 38'!$B:$B,0)),0)</f>
        <v>0</v>
      </c>
      <c r="W45">
        <f>IFERROR(INDEX('AEO 2026 Table 38'!S:S,MATCH(SUBSTITUTE($A45,"Alternative Transportation","Alternative Electricity and Transportation"),'AEO 2026 Table 38'!$B:$B,0)),0)</f>
        <v>0</v>
      </c>
      <c r="X45">
        <f>IFERROR(INDEX('AEO 2026 Table 38'!T:T,MATCH(SUBSTITUTE($A45,"Alternative Transportation","Alternative Electricity and Transportation"),'AEO 2026 Table 38'!$B:$B,0)),0)</f>
        <v>0</v>
      </c>
      <c r="Y45">
        <f>IFERROR(INDEX('AEO 2026 Table 38'!U:U,MATCH(SUBSTITUTE($A45,"Alternative Transportation","Alternative Electricity and Transportation"),'AEO 2026 Table 38'!$B:$B,0)),0)</f>
        <v>0</v>
      </c>
      <c r="Z45">
        <f>IFERROR(INDEX('AEO 2026 Table 38'!V:V,MATCH(SUBSTITUTE($A45,"Alternative Transportation","Alternative Electricity and Transportation"),'AEO 2026 Table 38'!$B:$B,0)),0)</f>
        <v>0</v>
      </c>
      <c r="AA45">
        <f>IFERROR(INDEX('AEO 2026 Table 38'!W:W,MATCH(SUBSTITUTE($A45,"Alternative Transportation","Alternative Electricity and Transportation"),'AEO 2026 Table 38'!$B:$B,0)),0)</f>
        <v>0</v>
      </c>
      <c r="AB45">
        <f>IFERROR(INDEX('AEO 2026 Table 38'!X:X,MATCH(SUBSTITUTE($A45,"Alternative Transportation","Alternative Electricity and Transportation"),'AEO 2026 Table 38'!$B:$B,0)),0)</f>
        <v>0</v>
      </c>
      <c r="AC45">
        <f>IFERROR(INDEX('AEO 2026 Table 38'!Y:Y,MATCH(SUBSTITUTE($A45,"Alternative Transportation","Alternative Electricity and Transportation"),'AEO 2026 Table 38'!$B:$B,0)),0)</f>
        <v>0</v>
      </c>
      <c r="AD45">
        <f>IFERROR(INDEX('AEO 2026 Table 38'!Z:Z,MATCH(SUBSTITUTE($A45,"Alternative Transportation","Alternative Electricity and Transportation"),'AEO 2026 Table 38'!$B:$B,0)),0)</f>
        <v>0</v>
      </c>
      <c r="AE45">
        <f>IFERROR(INDEX('AEO 2026 Table 38'!AA:AA,MATCH(SUBSTITUTE($A45,"Alternative Transportation","Alternative Electricity and Transportation"),'AEO 2026 Table 38'!$B:$B,0)),0)</f>
        <v>0</v>
      </c>
      <c r="AF45">
        <f>IFERROR(INDEX('AEO 2026 Table 38'!AB:AB,MATCH(SUBSTITUTE($A45,"Alternative Transportation","Alternative Electricity and Transportation"),'AEO 2026 Table 38'!$B:$B,0)),0)</f>
        <v>0</v>
      </c>
      <c r="AG45">
        <f>IFERROR(INDEX('AEO 2026 Table 38'!AC:AC,MATCH(SUBSTITUTE($A45,"Alternative Transportation","Alternative Electricity and Transportation"),'AEO 2026 Table 38'!$B:$B,0)),0)</f>
        <v>0</v>
      </c>
      <c r="AH45">
        <f>IFERROR(INDEX('AEO 2026 Table 38'!AD:AD,MATCH(SUBSTITUTE($A45,"Alternative Transportation","Alternative Electricity and Transportation"),'AEO 2026 Table 38'!$B:$B,0)),0)</f>
        <v>0</v>
      </c>
    </row>
    <row r="46" spans="1:34">
      <c r="A46" t="s">
        <v>2315</v>
      </c>
      <c r="B46" s="99" t="s">
        <v>1</v>
      </c>
      <c r="C46" s="93" t="s">
        <v>2119</v>
      </c>
      <c r="D46">
        <f>INDEX('AEO 2021 Table 38'!G:G,MATCH('psgr LDVs'!$C46,'AEO 2021 Table 38'!$B:$B,0))</f>
        <v>2.0141610000000001</v>
      </c>
      <c r="E46">
        <f>INDEX('AEO 2022 Table 38'!H:H,MATCH('psgr LDVs'!$C46,'AEO 2022 Table 38'!$B:$B,0))</f>
        <v>1.9243950000000001</v>
      </c>
      <c r="F46">
        <f>INDEX('AEO 2023 Table 38'!H:H,MATCH('psgr LDVs'!$C46,'AEO 2023 Table 38'!$B:$B,0))</f>
        <v>1.743233</v>
      </c>
      <c r="G46">
        <f>INDEX('AEO 2023 Table 38'!I:I,MATCH('psgr LDVs'!$C46,'AEO 2023 Table 38'!$B:$B,0))</f>
        <v>2.0182180000000001</v>
      </c>
      <c r="H46">
        <f>IFERROR(INDEX('AEO 2025 Table 38'!F:F,MATCH($A46,'AEO 2025 Table 38'!$B:$B,0)),0)</f>
        <v>9.9261549999999996</v>
      </c>
      <c r="I46">
        <f>IFERROR(INDEX('AEO 2026 Table 38'!E:E,MATCH(SUBSTITUTE($A46,"Alternative Transportation","Alternative Electricity and Transportation"),'AEO 2026 Table 38'!$B:$B,0)),0)</f>
        <v>17.363987000000002</v>
      </c>
      <c r="J46">
        <f>IFERROR(INDEX('AEO 2026 Table 38'!F:F,MATCH(SUBSTITUTE($A46,"Alternative Transportation","Alternative Electricity and Transportation"),'AEO 2026 Table 38'!$B:$B,0)),0)</f>
        <v>13.54813</v>
      </c>
      <c r="K46">
        <f>IFERROR(INDEX('AEO 2026 Table 38'!G:G,MATCH(SUBSTITUTE($A46,"Alternative Transportation","Alternative Electricity and Transportation"),'AEO 2026 Table 38'!$B:$B,0)),0)</f>
        <v>14.656262</v>
      </c>
      <c r="L46">
        <f>IFERROR(INDEX('AEO 2026 Table 38'!H:H,MATCH(SUBSTITUTE($A46,"Alternative Transportation","Alternative Electricity and Transportation"),'AEO 2026 Table 38'!$B:$B,0)),0)</f>
        <v>14.34778</v>
      </c>
      <c r="M46">
        <f>IFERROR(INDEX('AEO 2026 Table 38'!I:I,MATCH(SUBSTITUTE($A46,"Alternative Transportation","Alternative Electricity and Transportation"),'AEO 2026 Table 38'!$B:$B,0)),0)</f>
        <v>14.777374</v>
      </c>
      <c r="N46">
        <f>IFERROR(INDEX('AEO 2026 Table 38'!J:J,MATCH(SUBSTITUTE($A46,"Alternative Transportation","Alternative Electricity and Transportation"),'AEO 2026 Table 38'!$B:$B,0)),0)</f>
        <v>16.637774</v>
      </c>
      <c r="O46">
        <f>IFERROR(INDEX('AEO 2026 Table 38'!K:K,MATCH(SUBSTITUTE($A46,"Alternative Transportation","Alternative Electricity and Transportation"),'AEO 2026 Table 38'!$B:$B,0)),0)</f>
        <v>16.960279</v>
      </c>
      <c r="P46">
        <f>IFERROR(INDEX('AEO 2026 Table 38'!L:L,MATCH(SUBSTITUTE($A46,"Alternative Transportation","Alternative Electricity and Transportation"),'AEO 2026 Table 38'!$B:$B,0)),0)</f>
        <v>18.224475999999999</v>
      </c>
      <c r="Q46">
        <f>IFERROR(INDEX('AEO 2026 Table 38'!M:M,MATCH(SUBSTITUTE($A46,"Alternative Transportation","Alternative Electricity and Transportation"),'AEO 2026 Table 38'!$B:$B,0)),0)</f>
        <v>19.660644999999999</v>
      </c>
      <c r="R46">
        <f>IFERROR(INDEX('AEO 2026 Table 38'!N:N,MATCH(SUBSTITUTE($A46,"Alternative Transportation","Alternative Electricity and Transportation"),'AEO 2026 Table 38'!$B:$B,0)),0)</f>
        <v>20.721651000000001</v>
      </c>
      <c r="S46">
        <f>IFERROR(INDEX('AEO 2026 Table 38'!O:O,MATCH(SUBSTITUTE($A46,"Alternative Transportation","Alternative Electricity and Transportation"),'AEO 2026 Table 38'!$B:$B,0)),0)</f>
        <v>21.867601000000001</v>
      </c>
      <c r="T46">
        <f>IFERROR(INDEX('AEO 2026 Table 38'!P:P,MATCH(SUBSTITUTE($A46,"Alternative Transportation","Alternative Electricity and Transportation"),'AEO 2026 Table 38'!$B:$B,0)),0)</f>
        <v>22.500933</v>
      </c>
      <c r="U46">
        <f>IFERROR(INDEX('AEO 2026 Table 38'!Q:Q,MATCH(SUBSTITUTE($A46,"Alternative Transportation","Alternative Electricity and Transportation"),'AEO 2026 Table 38'!$B:$B,0)),0)</f>
        <v>23.338797</v>
      </c>
      <c r="V46">
        <f>IFERROR(INDEX('AEO 2026 Table 38'!R:R,MATCH(SUBSTITUTE($A46,"Alternative Transportation","Alternative Electricity and Transportation"),'AEO 2026 Table 38'!$B:$B,0)),0)</f>
        <v>24.164239999999999</v>
      </c>
      <c r="W46">
        <f>IFERROR(INDEX('AEO 2026 Table 38'!S:S,MATCH(SUBSTITUTE($A46,"Alternative Transportation","Alternative Electricity and Transportation"),'AEO 2026 Table 38'!$B:$B,0)),0)</f>
        <v>24.836500000000001</v>
      </c>
      <c r="X46">
        <f>IFERROR(INDEX('AEO 2026 Table 38'!T:T,MATCH(SUBSTITUTE($A46,"Alternative Transportation","Alternative Electricity and Transportation"),'AEO 2026 Table 38'!$B:$B,0)),0)</f>
        <v>25.436325</v>
      </c>
      <c r="Y46">
        <f>IFERROR(INDEX('AEO 2026 Table 38'!U:U,MATCH(SUBSTITUTE($A46,"Alternative Transportation","Alternative Electricity and Transportation"),'AEO 2026 Table 38'!$B:$B,0)),0)</f>
        <v>25.706880999999999</v>
      </c>
      <c r="Z46">
        <f>IFERROR(INDEX('AEO 2026 Table 38'!V:V,MATCH(SUBSTITUTE($A46,"Alternative Transportation","Alternative Electricity and Transportation"),'AEO 2026 Table 38'!$B:$B,0)),0)</f>
        <v>26.01754</v>
      </c>
      <c r="AA46">
        <f>IFERROR(INDEX('AEO 2026 Table 38'!W:W,MATCH(SUBSTITUTE($A46,"Alternative Transportation","Alternative Electricity and Transportation"),'AEO 2026 Table 38'!$B:$B,0)),0)</f>
        <v>26.281459999999999</v>
      </c>
      <c r="AB46">
        <f>IFERROR(INDEX('AEO 2026 Table 38'!X:X,MATCH(SUBSTITUTE($A46,"Alternative Transportation","Alternative Electricity and Transportation"),'AEO 2026 Table 38'!$B:$B,0)),0)</f>
        <v>26.436070999999998</v>
      </c>
      <c r="AC46">
        <f>IFERROR(INDEX('AEO 2026 Table 38'!Y:Y,MATCH(SUBSTITUTE($A46,"Alternative Transportation","Alternative Electricity and Transportation"),'AEO 2026 Table 38'!$B:$B,0)),0)</f>
        <v>26.846343999999998</v>
      </c>
      <c r="AD46">
        <f>IFERROR(INDEX('AEO 2026 Table 38'!Z:Z,MATCH(SUBSTITUTE($A46,"Alternative Transportation","Alternative Electricity and Transportation"),'AEO 2026 Table 38'!$B:$B,0)),0)</f>
        <v>26.881637999999999</v>
      </c>
      <c r="AE46">
        <f>IFERROR(INDEX('AEO 2026 Table 38'!AA:AA,MATCH(SUBSTITUTE($A46,"Alternative Transportation","Alternative Electricity and Transportation"),'AEO 2026 Table 38'!$B:$B,0)),0)</f>
        <v>27.168301</v>
      </c>
      <c r="AF46">
        <f>IFERROR(INDEX('AEO 2026 Table 38'!AB:AB,MATCH(SUBSTITUTE($A46,"Alternative Transportation","Alternative Electricity and Transportation"),'AEO 2026 Table 38'!$B:$B,0)),0)</f>
        <v>27.306498000000001</v>
      </c>
      <c r="AG46">
        <f>IFERROR(INDEX('AEO 2026 Table 38'!AC:AC,MATCH(SUBSTITUTE($A46,"Alternative Transportation","Alternative Electricity and Transportation"),'AEO 2026 Table 38'!$B:$B,0)),0)</f>
        <v>27.344356999999999</v>
      </c>
      <c r="AH46">
        <f>IFERROR(INDEX('AEO 2026 Table 38'!AD:AD,MATCH(SUBSTITUTE($A46,"Alternative Transportation","Alternative Electricity and Transportation"),'AEO 2026 Table 38'!$B:$B,0)),0)</f>
        <v>27.181797</v>
      </c>
    </row>
    <row r="47" spans="1:34">
      <c r="A47" t="s">
        <v>2317</v>
      </c>
      <c r="B47" s="99" t="s">
        <v>1</v>
      </c>
      <c r="C47" s="93" t="s">
        <v>2122</v>
      </c>
      <c r="D47">
        <f>INDEX('AEO 2021 Table 38'!G:G,MATCH('psgr LDVs'!$C47,'AEO 2021 Table 38'!$B:$B,0))</f>
        <v>45.098399999999998</v>
      </c>
      <c r="E47">
        <f>INDEX('AEO 2022 Table 38'!H:H,MATCH('psgr LDVs'!$C47,'AEO 2022 Table 38'!$B:$B,0))</f>
        <v>24.934086000000001</v>
      </c>
      <c r="F47">
        <f>INDEX('AEO 2023 Table 38'!H:H,MATCH('psgr LDVs'!$C47,'AEO 2023 Table 38'!$B:$B,0))</f>
        <v>111.074066</v>
      </c>
      <c r="G47">
        <f>INDEX('AEO 2023 Table 38'!I:I,MATCH('psgr LDVs'!$C47,'AEO 2023 Table 38'!$B:$B,0))</f>
        <v>92.723067999999998</v>
      </c>
      <c r="H47">
        <f>IFERROR(INDEX('AEO 2025 Table 38'!F:F,MATCH($A47,'AEO 2025 Table 38'!$B:$B,0)),0)</f>
        <v>170.783905</v>
      </c>
      <c r="I47">
        <f>IFERROR(INDEX('AEO 2026 Table 38'!E:E,MATCH(SUBSTITUTE($A47,"Alternative Transportation","Alternative Electricity and Transportation"),'AEO 2026 Table 38'!$B:$B,0)),0)</f>
        <v>76.155654999999996</v>
      </c>
      <c r="J47">
        <f>IFERROR(INDEX('AEO 2026 Table 38'!F:F,MATCH(SUBSTITUTE($A47,"Alternative Transportation","Alternative Electricity and Transportation"),'AEO 2026 Table 38'!$B:$B,0)),0)</f>
        <v>105.850708</v>
      </c>
      <c r="K47">
        <f>IFERROR(INDEX('AEO 2026 Table 38'!G:G,MATCH(SUBSTITUTE($A47,"Alternative Transportation","Alternative Electricity and Transportation"),'AEO 2026 Table 38'!$B:$B,0)),0)</f>
        <v>149.49745200000001</v>
      </c>
      <c r="L47">
        <f>IFERROR(INDEX('AEO 2026 Table 38'!H:H,MATCH(SUBSTITUTE($A47,"Alternative Transportation","Alternative Electricity and Transportation"),'AEO 2026 Table 38'!$B:$B,0)),0)</f>
        <v>147.589584</v>
      </c>
      <c r="M47">
        <f>IFERROR(INDEX('AEO 2026 Table 38'!I:I,MATCH(SUBSTITUTE($A47,"Alternative Transportation","Alternative Electricity and Transportation"),'AEO 2026 Table 38'!$B:$B,0)),0)</f>
        <v>157.521973</v>
      </c>
      <c r="N47">
        <f>IFERROR(INDEX('AEO 2026 Table 38'!J:J,MATCH(SUBSTITUTE($A47,"Alternative Transportation","Alternative Electricity and Transportation"),'AEO 2026 Table 38'!$B:$B,0)),0)</f>
        <v>140.151566</v>
      </c>
      <c r="O47">
        <f>IFERROR(INDEX('AEO 2026 Table 38'!K:K,MATCH(SUBSTITUTE($A47,"Alternative Transportation","Alternative Electricity and Transportation"),'AEO 2026 Table 38'!$B:$B,0)),0)</f>
        <v>141.35051000000001</v>
      </c>
      <c r="P47">
        <f>IFERROR(INDEX('AEO 2026 Table 38'!L:L,MATCH(SUBSTITUTE($A47,"Alternative Transportation","Alternative Electricity and Transportation"),'AEO 2026 Table 38'!$B:$B,0)),0)</f>
        <v>139.64065600000001</v>
      </c>
      <c r="Q47">
        <f>IFERROR(INDEX('AEO 2026 Table 38'!M:M,MATCH(SUBSTITUTE($A47,"Alternative Transportation","Alternative Electricity and Transportation"),'AEO 2026 Table 38'!$B:$B,0)),0)</f>
        <v>153.13879399999999</v>
      </c>
      <c r="R47">
        <f>IFERROR(INDEX('AEO 2026 Table 38'!N:N,MATCH(SUBSTITUTE($A47,"Alternative Transportation","Alternative Electricity and Transportation"),'AEO 2026 Table 38'!$B:$B,0)),0)</f>
        <v>162.31080600000001</v>
      </c>
      <c r="S47">
        <f>IFERROR(INDEX('AEO 2026 Table 38'!O:O,MATCH(SUBSTITUTE($A47,"Alternative Transportation","Alternative Electricity and Transportation"),'AEO 2026 Table 38'!$B:$B,0)),0)</f>
        <v>173.942139</v>
      </c>
      <c r="T47">
        <f>IFERROR(INDEX('AEO 2026 Table 38'!P:P,MATCH(SUBSTITUTE($A47,"Alternative Transportation","Alternative Electricity and Transportation"),'AEO 2026 Table 38'!$B:$B,0)),0)</f>
        <v>179.11793499999999</v>
      </c>
      <c r="U47">
        <f>IFERROR(INDEX('AEO 2026 Table 38'!Q:Q,MATCH(SUBSTITUTE($A47,"Alternative Transportation","Alternative Electricity and Transportation"),'AEO 2026 Table 38'!$B:$B,0)),0)</f>
        <v>188.493683</v>
      </c>
      <c r="V47">
        <f>IFERROR(INDEX('AEO 2026 Table 38'!R:R,MATCH(SUBSTITUTE($A47,"Alternative Transportation","Alternative Electricity and Transportation"),'AEO 2026 Table 38'!$B:$B,0)),0)</f>
        <v>196.32081600000001</v>
      </c>
      <c r="W47">
        <f>IFERROR(INDEX('AEO 2026 Table 38'!S:S,MATCH(SUBSTITUTE($A47,"Alternative Transportation","Alternative Electricity and Transportation"),'AEO 2026 Table 38'!$B:$B,0)),0)</f>
        <v>202.79925499999999</v>
      </c>
      <c r="X47">
        <f>IFERROR(INDEX('AEO 2026 Table 38'!T:T,MATCH(SUBSTITUTE($A47,"Alternative Transportation","Alternative Electricity and Transportation"),'AEO 2026 Table 38'!$B:$B,0)),0)</f>
        <v>206.43647799999999</v>
      </c>
      <c r="Y47">
        <f>IFERROR(INDEX('AEO 2026 Table 38'!U:U,MATCH(SUBSTITUTE($A47,"Alternative Transportation","Alternative Electricity and Transportation"),'AEO 2026 Table 38'!$B:$B,0)),0)</f>
        <v>211.66888399999999</v>
      </c>
      <c r="Z47">
        <f>IFERROR(INDEX('AEO 2026 Table 38'!V:V,MATCH(SUBSTITUTE($A47,"Alternative Transportation","Alternative Electricity and Transportation"),'AEO 2026 Table 38'!$B:$B,0)),0)</f>
        <v>216.04711900000001</v>
      </c>
      <c r="AA47">
        <f>IFERROR(INDEX('AEO 2026 Table 38'!W:W,MATCH(SUBSTITUTE($A47,"Alternative Transportation","Alternative Electricity and Transportation"),'AEO 2026 Table 38'!$B:$B,0)),0)</f>
        <v>219.570099</v>
      </c>
      <c r="AB47">
        <f>IFERROR(INDEX('AEO 2026 Table 38'!X:X,MATCH(SUBSTITUTE($A47,"Alternative Transportation","Alternative Electricity and Transportation"),'AEO 2026 Table 38'!$B:$B,0)),0)</f>
        <v>222.66755699999999</v>
      </c>
      <c r="AC47">
        <f>IFERROR(INDEX('AEO 2026 Table 38'!Y:Y,MATCH(SUBSTITUTE($A47,"Alternative Transportation","Alternative Electricity and Transportation"),'AEO 2026 Table 38'!$B:$B,0)),0)</f>
        <v>224.42744400000001</v>
      </c>
      <c r="AD47">
        <f>IFERROR(INDEX('AEO 2026 Table 38'!Z:Z,MATCH(SUBSTITUTE($A47,"Alternative Transportation","Alternative Electricity and Transportation"),'AEO 2026 Table 38'!$B:$B,0)),0)</f>
        <v>228.12554900000001</v>
      </c>
      <c r="AE47">
        <f>IFERROR(INDEX('AEO 2026 Table 38'!AA:AA,MATCH(SUBSTITUTE($A47,"Alternative Transportation","Alternative Electricity and Transportation"),'AEO 2026 Table 38'!$B:$B,0)),0)</f>
        <v>232.065079</v>
      </c>
      <c r="AF47">
        <f>IFERROR(INDEX('AEO 2026 Table 38'!AB:AB,MATCH(SUBSTITUTE($A47,"Alternative Transportation","Alternative Electricity and Transportation"),'AEO 2026 Table 38'!$B:$B,0)),0)</f>
        <v>233.72534200000001</v>
      </c>
      <c r="AG47">
        <f>IFERROR(INDEX('AEO 2026 Table 38'!AC:AC,MATCH(SUBSTITUTE($A47,"Alternative Transportation","Alternative Electricity and Transportation"),'AEO 2026 Table 38'!$B:$B,0)),0)</f>
        <v>235.87068199999999</v>
      </c>
      <c r="AH47">
        <f>IFERROR(INDEX('AEO 2026 Table 38'!AD:AD,MATCH(SUBSTITUTE($A47,"Alternative Transportation","Alternative Electricity and Transportation"),'AEO 2026 Table 38'!$B:$B,0)),0)</f>
        <v>235.55186499999999</v>
      </c>
    </row>
    <row r="48" spans="1:34">
      <c r="A48" t="s">
        <v>2319</v>
      </c>
      <c r="B48" s="99" t="s">
        <v>1</v>
      </c>
      <c r="C48" s="93" t="s">
        <v>2125</v>
      </c>
      <c r="D48">
        <f>INDEX('AEO 2021 Table 38'!G:G,MATCH('psgr LDVs'!$C48,'AEO 2021 Table 38'!$B:$B,0))</f>
        <v>65.759253999999999</v>
      </c>
      <c r="E48">
        <f>INDEX('AEO 2022 Table 38'!H:H,MATCH('psgr LDVs'!$C48,'AEO 2022 Table 38'!$B:$B,0))</f>
        <v>156.68512000000001</v>
      </c>
      <c r="F48">
        <f>INDEX('AEO 2023 Table 38'!H:H,MATCH('psgr LDVs'!$C48,'AEO 2023 Table 38'!$B:$B,0))</f>
        <v>508.43786599999999</v>
      </c>
      <c r="G48">
        <f>INDEX('AEO 2023 Table 38'!I:I,MATCH('psgr LDVs'!$C48,'AEO 2023 Table 38'!$B:$B,0))</f>
        <v>551.344604</v>
      </c>
      <c r="H48">
        <f>IFERROR(INDEX('AEO 2025 Table 38'!F:F,MATCH($A48,'AEO 2025 Table 38'!$B:$B,0)),0)</f>
        <v>1060.3172609999999</v>
      </c>
      <c r="I48">
        <f>IFERROR(INDEX('AEO 2026 Table 38'!E:E,MATCH(SUBSTITUTE($A48,"Alternative Transportation","Alternative Electricity and Transportation"),'AEO 2026 Table 38'!$B:$B,0)),0)</f>
        <v>780.93792699999995</v>
      </c>
      <c r="J48">
        <f>IFERROR(INDEX('AEO 2026 Table 38'!F:F,MATCH(SUBSTITUTE($A48,"Alternative Transportation","Alternative Electricity and Transportation"),'AEO 2026 Table 38'!$B:$B,0)),0)</f>
        <v>724.45562700000005</v>
      </c>
      <c r="K48">
        <f>IFERROR(INDEX('AEO 2026 Table 38'!G:G,MATCH(SUBSTITUTE($A48,"Alternative Transportation","Alternative Electricity and Transportation"),'AEO 2026 Table 38'!$B:$B,0)),0)</f>
        <v>796.96801800000003</v>
      </c>
      <c r="L48">
        <f>IFERROR(INDEX('AEO 2026 Table 38'!H:H,MATCH(SUBSTITUTE($A48,"Alternative Transportation","Alternative Electricity and Transportation"),'AEO 2026 Table 38'!$B:$B,0)),0)</f>
        <v>774.52398700000003</v>
      </c>
      <c r="M48">
        <f>IFERROR(INDEX('AEO 2026 Table 38'!I:I,MATCH(SUBSTITUTE($A48,"Alternative Transportation","Alternative Electricity and Transportation"),'AEO 2026 Table 38'!$B:$B,0)),0)</f>
        <v>888.436646</v>
      </c>
      <c r="N48">
        <f>IFERROR(INDEX('AEO 2026 Table 38'!J:J,MATCH(SUBSTITUTE($A48,"Alternative Transportation","Alternative Electricity and Transportation"),'AEO 2026 Table 38'!$B:$B,0)),0)</f>
        <v>977.09741199999996</v>
      </c>
      <c r="O48">
        <f>IFERROR(INDEX('AEO 2026 Table 38'!K:K,MATCH(SUBSTITUTE($A48,"Alternative Transportation","Alternative Electricity and Transportation"),'AEO 2026 Table 38'!$B:$B,0)),0)</f>
        <v>1053.005371</v>
      </c>
      <c r="P48">
        <f>IFERROR(INDEX('AEO 2026 Table 38'!L:L,MATCH(SUBSTITUTE($A48,"Alternative Transportation","Alternative Electricity and Transportation"),'AEO 2026 Table 38'!$B:$B,0)),0)</f>
        <v>1109.8287350000001</v>
      </c>
      <c r="Q48">
        <f>IFERROR(INDEX('AEO 2026 Table 38'!M:M,MATCH(SUBSTITUTE($A48,"Alternative Transportation","Alternative Electricity and Transportation"),'AEO 2026 Table 38'!$B:$B,0)),0)</f>
        <v>1188.651611</v>
      </c>
      <c r="R48">
        <f>IFERROR(INDEX('AEO 2026 Table 38'!N:N,MATCH(SUBSTITUTE($A48,"Alternative Transportation","Alternative Electricity and Transportation"),'AEO 2026 Table 38'!$B:$B,0)),0)</f>
        <v>1235.0970460000001</v>
      </c>
      <c r="S48">
        <f>IFERROR(INDEX('AEO 2026 Table 38'!O:O,MATCH(SUBSTITUTE($A48,"Alternative Transportation","Alternative Electricity and Transportation"),'AEO 2026 Table 38'!$B:$B,0)),0)</f>
        <v>1297.235596</v>
      </c>
      <c r="T48">
        <f>IFERROR(INDEX('AEO 2026 Table 38'!P:P,MATCH(SUBSTITUTE($A48,"Alternative Transportation","Alternative Electricity and Transportation"),'AEO 2026 Table 38'!$B:$B,0)),0)</f>
        <v>1317.2493899999999</v>
      </c>
      <c r="U48">
        <f>IFERROR(INDEX('AEO 2026 Table 38'!Q:Q,MATCH(SUBSTITUTE($A48,"Alternative Transportation","Alternative Electricity and Transportation"),'AEO 2026 Table 38'!$B:$B,0)),0)</f>
        <v>1359.7585449999999</v>
      </c>
      <c r="V48">
        <f>IFERROR(INDEX('AEO 2026 Table 38'!R:R,MATCH(SUBSTITUTE($A48,"Alternative Transportation","Alternative Electricity and Transportation"),'AEO 2026 Table 38'!$B:$B,0)),0)</f>
        <v>1397.0946039999999</v>
      </c>
      <c r="W48">
        <f>IFERROR(INDEX('AEO 2026 Table 38'!S:S,MATCH(SUBSTITUTE($A48,"Alternative Transportation","Alternative Electricity and Transportation"),'AEO 2026 Table 38'!$B:$B,0)),0)</f>
        <v>1426.6655270000001</v>
      </c>
      <c r="X48">
        <f>IFERROR(INDEX('AEO 2026 Table 38'!T:T,MATCH(SUBSTITUTE($A48,"Alternative Transportation","Alternative Electricity and Transportation"),'AEO 2026 Table 38'!$B:$B,0)),0)</f>
        <v>1447.299561</v>
      </c>
      <c r="Y48">
        <f>IFERROR(INDEX('AEO 2026 Table 38'!U:U,MATCH(SUBSTITUTE($A48,"Alternative Transportation","Alternative Electricity and Transportation"),'AEO 2026 Table 38'!$B:$B,0)),0)</f>
        <v>1462.153442</v>
      </c>
      <c r="Z48">
        <f>IFERROR(INDEX('AEO 2026 Table 38'!V:V,MATCH(SUBSTITUTE($A48,"Alternative Transportation","Alternative Electricity and Transportation"),'AEO 2026 Table 38'!$B:$B,0)),0)</f>
        <v>1476.4338379999999</v>
      </c>
      <c r="AA48">
        <f>IFERROR(INDEX('AEO 2026 Table 38'!W:W,MATCH(SUBSTITUTE($A48,"Alternative Transportation","Alternative Electricity and Transportation"),'AEO 2026 Table 38'!$B:$B,0)),0)</f>
        <v>1485.5058590000001</v>
      </c>
      <c r="AB48">
        <f>IFERROR(INDEX('AEO 2026 Table 38'!X:X,MATCH(SUBSTITUTE($A48,"Alternative Transportation","Alternative Electricity and Transportation"),'AEO 2026 Table 38'!$B:$B,0)),0)</f>
        <v>1493.1990969999999</v>
      </c>
      <c r="AC48">
        <f>IFERROR(INDEX('AEO 2026 Table 38'!Y:Y,MATCH(SUBSTITUTE($A48,"Alternative Transportation","Alternative Electricity and Transportation"),'AEO 2026 Table 38'!$B:$B,0)),0)</f>
        <v>1505.2677000000001</v>
      </c>
      <c r="AD48">
        <f>IFERROR(INDEX('AEO 2026 Table 38'!Z:Z,MATCH(SUBSTITUTE($A48,"Alternative Transportation","Alternative Electricity and Transportation"),'AEO 2026 Table 38'!$B:$B,0)),0)</f>
        <v>1510.4021</v>
      </c>
      <c r="AE48">
        <f>IFERROR(INDEX('AEO 2026 Table 38'!AA:AA,MATCH(SUBSTITUTE($A48,"Alternative Transportation","Alternative Electricity and Transportation"),'AEO 2026 Table 38'!$B:$B,0)),0)</f>
        <v>1525.8535159999999</v>
      </c>
      <c r="AF48">
        <f>IFERROR(INDEX('AEO 2026 Table 38'!AB:AB,MATCH(SUBSTITUTE($A48,"Alternative Transportation","Alternative Electricity and Transportation"),'AEO 2026 Table 38'!$B:$B,0)),0)</f>
        <v>1529.6175539999999</v>
      </c>
      <c r="AG48">
        <f>IFERROR(INDEX('AEO 2026 Table 38'!AC:AC,MATCH(SUBSTITUTE($A48,"Alternative Transportation","Alternative Electricity and Transportation"),'AEO 2026 Table 38'!$B:$B,0)),0)</f>
        <v>1533.1701660000001</v>
      </c>
      <c r="AH48">
        <f>IFERROR(INDEX('AEO 2026 Table 38'!AD:AD,MATCH(SUBSTITUTE($A48,"Alternative Transportation","Alternative Electricity and Transportation"),'AEO 2026 Table 38'!$B:$B,0)),0)</f>
        <v>1522.9373780000001</v>
      </c>
    </row>
    <row r="49" spans="1:34">
      <c r="A49" t="s">
        <v>2321</v>
      </c>
      <c r="B49" s="99" t="s">
        <v>5</v>
      </c>
      <c r="C49" s="93" t="s">
        <v>2128</v>
      </c>
      <c r="D49">
        <f>INDEX('AEO 2021 Table 38'!G:G,MATCH('psgr LDVs'!$C49,'AEO 2021 Table 38'!$B:$B,0))</f>
        <v>20.674416000000001</v>
      </c>
      <c r="E49">
        <f>INDEX('AEO 2022 Table 38'!H:H,MATCH('psgr LDVs'!$C49,'AEO 2022 Table 38'!$B:$B,0))</f>
        <v>48.047108000000001</v>
      </c>
      <c r="F49">
        <f>INDEX('AEO 2023 Table 38'!H:H,MATCH('psgr LDVs'!$C49,'AEO 2023 Table 38'!$B:$B,0))</f>
        <v>36.80809</v>
      </c>
      <c r="G49">
        <f>INDEX('AEO 2023 Table 38'!I:I,MATCH('psgr LDVs'!$C49,'AEO 2023 Table 38'!$B:$B,0))</f>
        <v>42.450114999999997</v>
      </c>
      <c r="H49">
        <f>IFERROR(INDEX('AEO 2025 Table 38'!F:F,MATCH($A49,'AEO 2025 Table 38'!$B:$B,0)),0)</f>
        <v>20.772348000000001</v>
      </c>
      <c r="I49">
        <f>IFERROR(INDEX('AEO 2026 Table 38'!E:E,MATCH(SUBSTITUTE($A49,"Alternative Transportation","Alternative Electricity and Transportation"),'AEO 2026 Table 38'!$B:$B,0)),0)</f>
        <v>23.402445</v>
      </c>
      <c r="J49">
        <f>IFERROR(INDEX('AEO 2026 Table 38'!F:F,MATCH(SUBSTITUTE($A49,"Alternative Transportation","Alternative Electricity and Transportation"),'AEO 2026 Table 38'!$B:$B,0)),0)</f>
        <v>21.00938</v>
      </c>
      <c r="K49">
        <f>IFERROR(INDEX('AEO 2026 Table 38'!G:G,MATCH(SUBSTITUTE($A49,"Alternative Transportation","Alternative Electricity and Transportation"),'AEO 2026 Table 38'!$B:$B,0)),0)</f>
        <v>21.951687</v>
      </c>
      <c r="L49">
        <f>IFERROR(INDEX('AEO 2026 Table 38'!H:H,MATCH(SUBSTITUTE($A49,"Alternative Transportation","Alternative Electricity and Transportation"),'AEO 2026 Table 38'!$B:$B,0)),0)</f>
        <v>21.668983000000001</v>
      </c>
      <c r="M49">
        <f>IFERROR(INDEX('AEO 2026 Table 38'!I:I,MATCH(SUBSTITUTE($A49,"Alternative Transportation","Alternative Electricity and Transportation"),'AEO 2026 Table 38'!$B:$B,0)),0)</f>
        <v>21.432666999999999</v>
      </c>
      <c r="N49">
        <f>IFERROR(INDEX('AEO 2026 Table 38'!J:J,MATCH(SUBSTITUTE($A49,"Alternative Transportation","Alternative Electricity and Transportation"),'AEO 2026 Table 38'!$B:$B,0)),0)</f>
        <v>21.956835000000002</v>
      </c>
      <c r="O49">
        <f>IFERROR(INDEX('AEO 2026 Table 38'!K:K,MATCH(SUBSTITUTE($A49,"Alternative Transportation","Alternative Electricity and Transportation"),'AEO 2026 Table 38'!$B:$B,0)),0)</f>
        <v>19.979825999999999</v>
      </c>
      <c r="P49">
        <f>IFERROR(INDEX('AEO 2026 Table 38'!L:L,MATCH(SUBSTITUTE($A49,"Alternative Transportation","Alternative Electricity and Transportation"),'AEO 2026 Table 38'!$B:$B,0)),0)</f>
        <v>20.066496000000001</v>
      </c>
      <c r="Q49">
        <f>IFERROR(INDEX('AEO 2026 Table 38'!M:M,MATCH(SUBSTITUTE($A49,"Alternative Transportation","Alternative Electricity and Transportation"),'AEO 2026 Table 38'!$B:$B,0)),0)</f>
        <v>21.191783999999998</v>
      </c>
      <c r="R49">
        <f>IFERROR(INDEX('AEO 2026 Table 38'!N:N,MATCH(SUBSTITUTE($A49,"Alternative Transportation","Alternative Electricity and Transportation"),'AEO 2026 Table 38'!$B:$B,0)),0)</f>
        <v>21.833345000000001</v>
      </c>
      <c r="S49">
        <f>IFERROR(INDEX('AEO 2026 Table 38'!O:O,MATCH(SUBSTITUTE($A49,"Alternative Transportation","Alternative Electricity and Transportation"),'AEO 2026 Table 38'!$B:$B,0)),0)</f>
        <v>22.730713000000002</v>
      </c>
      <c r="T49">
        <f>IFERROR(INDEX('AEO 2026 Table 38'!P:P,MATCH(SUBSTITUTE($A49,"Alternative Transportation","Alternative Electricity and Transportation"),'AEO 2026 Table 38'!$B:$B,0)),0)</f>
        <v>22.398524999999999</v>
      </c>
      <c r="U49">
        <f>IFERROR(INDEX('AEO 2026 Table 38'!Q:Q,MATCH(SUBSTITUTE($A49,"Alternative Transportation","Alternative Electricity and Transportation"),'AEO 2026 Table 38'!$B:$B,0)),0)</f>
        <v>22.665711999999999</v>
      </c>
      <c r="V49">
        <f>IFERROR(INDEX('AEO 2026 Table 38'!R:R,MATCH(SUBSTITUTE($A49,"Alternative Transportation","Alternative Electricity and Transportation"),'AEO 2026 Table 38'!$B:$B,0)),0)</f>
        <v>22.581098999999998</v>
      </c>
      <c r="W49">
        <f>IFERROR(INDEX('AEO 2026 Table 38'!S:S,MATCH(SUBSTITUTE($A49,"Alternative Transportation","Alternative Electricity and Transportation"),'AEO 2026 Table 38'!$B:$B,0)),0)</f>
        <v>22.390574000000001</v>
      </c>
      <c r="X49">
        <f>IFERROR(INDEX('AEO 2026 Table 38'!T:T,MATCH(SUBSTITUTE($A49,"Alternative Transportation","Alternative Electricity and Transportation"),'AEO 2026 Table 38'!$B:$B,0)),0)</f>
        <v>21.746293999999999</v>
      </c>
      <c r="Y49">
        <f>IFERROR(INDEX('AEO 2026 Table 38'!U:U,MATCH(SUBSTITUTE($A49,"Alternative Transportation","Alternative Electricity and Transportation"),'AEO 2026 Table 38'!$B:$B,0)),0)</f>
        <v>21.43779</v>
      </c>
      <c r="Z49">
        <f>IFERROR(INDEX('AEO 2026 Table 38'!V:V,MATCH(SUBSTITUTE($A49,"Alternative Transportation","Alternative Electricity and Transportation"),'AEO 2026 Table 38'!$B:$B,0)),0)</f>
        <v>21.057569999999998</v>
      </c>
      <c r="AA49">
        <f>IFERROR(INDEX('AEO 2026 Table 38'!W:W,MATCH(SUBSTITUTE($A49,"Alternative Transportation","Alternative Electricity and Transportation"),'AEO 2026 Table 38'!$B:$B,0)),0)</f>
        <v>20.634775000000001</v>
      </c>
      <c r="AB49">
        <f>IFERROR(INDEX('AEO 2026 Table 38'!X:X,MATCH(SUBSTITUTE($A49,"Alternative Transportation","Alternative Electricity and Transportation"),'AEO 2026 Table 38'!$B:$B,0)),0)</f>
        <v>20.121075000000001</v>
      </c>
      <c r="AC49">
        <f>IFERROR(INDEX('AEO 2026 Table 38'!Y:Y,MATCH(SUBSTITUTE($A49,"Alternative Transportation","Alternative Electricity and Transportation"),'AEO 2026 Table 38'!$B:$B,0)),0)</f>
        <v>19.440906999999999</v>
      </c>
      <c r="AD49">
        <f>IFERROR(INDEX('AEO 2026 Table 38'!Z:Z,MATCH(SUBSTITUTE($A49,"Alternative Transportation","Alternative Electricity and Transportation"),'AEO 2026 Table 38'!$B:$B,0)),0)</f>
        <v>19.175207</v>
      </c>
      <c r="AE49">
        <f>IFERROR(INDEX('AEO 2026 Table 38'!AA:AA,MATCH(SUBSTITUTE($A49,"Alternative Transportation","Alternative Electricity and Transportation"),'AEO 2026 Table 38'!$B:$B,0)),0)</f>
        <v>18.870953</v>
      </c>
      <c r="AF49">
        <f>IFERROR(INDEX('AEO 2026 Table 38'!AB:AB,MATCH(SUBSTITUTE($A49,"Alternative Transportation","Alternative Electricity and Transportation"),'AEO 2026 Table 38'!$B:$B,0)),0)</f>
        <v>18.455850999999999</v>
      </c>
      <c r="AG49">
        <f>IFERROR(INDEX('AEO 2026 Table 38'!AC:AC,MATCH(SUBSTITUTE($A49,"Alternative Transportation","Alternative Electricity and Transportation"),'AEO 2026 Table 38'!$B:$B,0)),0)</f>
        <v>18.067415</v>
      </c>
      <c r="AH49">
        <f>IFERROR(INDEX('AEO 2026 Table 38'!AD:AD,MATCH(SUBSTITUTE($A49,"Alternative Transportation","Alternative Electricity and Transportation"),'AEO 2026 Table 38'!$B:$B,0)),0)</f>
        <v>17.579128000000001</v>
      </c>
    </row>
    <row r="50" spans="1:34">
      <c r="A50" t="s">
        <v>2323</v>
      </c>
      <c r="B50" s="99" t="s">
        <v>5</v>
      </c>
      <c r="C50" s="93" t="s">
        <v>2132</v>
      </c>
      <c r="D50">
        <f>INDEX('AEO 2021 Table 38'!G:G,MATCH('psgr LDVs'!$C50,'AEO 2021 Table 38'!$B:$B,0))</f>
        <v>5.3106419999999996</v>
      </c>
      <c r="E50">
        <f>INDEX('AEO 2022 Table 38'!H:H,MATCH('psgr LDVs'!$C50,'AEO 2022 Table 38'!$B:$B,0))</f>
        <v>2.177969</v>
      </c>
      <c r="F50">
        <f>INDEX('AEO 2023 Table 38'!H:H,MATCH('psgr LDVs'!$C50,'AEO 2023 Table 38'!$B:$B,0))</f>
        <v>1.8548770000000001</v>
      </c>
      <c r="G50">
        <f>INDEX('AEO 2023 Table 38'!I:I,MATCH('psgr LDVs'!$C50,'AEO 2023 Table 38'!$B:$B,0))</f>
        <v>1.49115</v>
      </c>
      <c r="H50">
        <f>IFERROR(INDEX('AEO 2025 Table 38'!F:F,MATCH($A50,'AEO 2025 Table 38'!$B:$B,0)),0)</f>
        <v>17.630631999999999</v>
      </c>
      <c r="I50">
        <f>IFERROR(INDEX('AEO 2026 Table 38'!E:E,MATCH(SUBSTITUTE($A50,"Alternative Transportation","Alternative Electricity and Transportation"),'AEO 2026 Table 38'!$B:$B,0)),0)</f>
        <v>32.276257000000001</v>
      </c>
      <c r="J50">
        <f>IFERROR(INDEX('AEO 2026 Table 38'!F:F,MATCH(SUBSTITUTE($A50,"Alternative Transportation","Alternative Electricity and Transportation"),'AEO 2026 Table 38'!$B:$B,0)),0)</f>
        <v>61.716827000000002</v>
      </c>
      <c r="K50">
        <f>IFERROR(INDEX('AEO 2026 Table 38'!G:G,MATCH(SUBSTITUTE($A50,"Alternative Transportation","Alternative Electricity and Transportation"),'AEO 2026 Table 38'!$B:$B,0)),0)</f>
        <v>102.544647</v>
      </c>
      <c r="L50">
        <f>IFERROR(INDEX('AEO 2026 Table 38'!H:H,MATCH(SUBSTITUTE($A50,"Alternative Transportation","Alternative Electricity and Transportation"),'AEO 2026 Table 38'!$B:$B,0)),0)</f>
        <v>99.233581999999998</v>
      </c>
      <c r="M50">
        <f>IFERROR(INDEX('AEO 2026 Table 38'!I:I,MATCH(SUBSTITUTE($A50,"Alternative Transportation","Alternative Electricity and Transportation"),'AEO 2026 Table 38'!$B:$B,0)),0)</f>
        <v>45.660435</v>
      </c>
      <c r="N50">
        <f>IFERROR(INDEX('AEO 2026 Table 38'!J:J,MATCH(SUBSTITUTE($A50,"Alternative Transportation","Alternative Electricity and Transportation"),'AEO 2026 Table 38'!$B:$B,0)),0)</f>
        <v>34.167651999999997</v>
      </c>
      <c r="O50">
        <f>IFERROR(INDEX('AEO 2026 Table 38'!K:K,MATCH(SUBSTITUTE($A50,"Alternative Transportation","Alternative Electricity and Transportation"),'AEO 2026 Table 38'!$B:$B,0)),0)</f>
        <v>29.192108000000001</v>
      </c>
      <c r="P50">
        <f>IFERROR(INDEX('AEO 2026 Table 38'!L:L,MATCH(SUBSTITUTE($A50,"Alternative Transportation","Alternative Electricity and Transportation"),'AEO 2026 Table 38'!$B:$B,0)),0)</f>
        <v>23.668596000000001</v>
      </c>
      <c r="Q50">
        <f>IFERROR(INDEX('AEO 2026 Table 38'!M:M,MATCH(SUBSTITUTE($A50,"Alternative Transportation","Alternative Electricity and Transportation"),'AEO 2026 Table 38'!$B:$B,0)),0)</f>
        <v>26.490113999999998</v>
      </c>
      <c r="R50">
        <f>IFERROR(INDEX('AEO 2026 Table 38'!N:N,MATCH(SUBSTITUTE($A50,"Alternative Transportation","Alternative Electricity and Transportation"),'AEO 2026 Table 38'!$B:$B,0)),0)</f>
        <v>28.217524000000001</v>
      </c>
      <c r="S50">
        <f>IFERROR(INDEX('AEO 2026 Table 38'!O:O,MATCH(SUBSTITUTE($A50,"Alternative Transportation","Alternative Electricity and Transportation"),'AEO 2026 Table 38'!$B:$B,0)),0)</f>
        <v>30.835816999999999</v>
      </c>
      <c r="T50">
        <f>IFERROR(INDEX('AEO 2026 Table 38'!P:P,MATCH(SUBSTITUTE($A50,"Alternative Transportation","Alternative Electricity and Transportation"),'AEO 2026 Table 38'!$B:$B,0)),0)</f>
        <v>31.803771999999999</v>
      </c>
      <c r="U50">
        <f>IFERROR(INDEX('AEO 2026 Table 38'!Q:Q,MATCH(SUBSTITUTE($A50,"Alternative Transportation","Alternative Electricity and Transportation"),'AEO 2026 Table 38'!$B:$B,0)),0)</f>
        <v>33.241095999999999</v>
      </c>
      <c r="V50">
        <f>IFERROR(INDEX('AEO 2026 Table 38'!R:R,MATCH(SUBSTITUTE($A50,"Alternative Transportation","Alternative Electricity and Transportation"),'AEO 2026 Table 38'!$B:$B,0)),0)</f>
        <v>34.539332999999999</v>
      </c>
      <c r="W50">
        <f>IFERROR(INDEX('AEO 2026 Table 38'!S:S,MATCH(SUBSTITUTE($A50,"Alternative Transportation","Alternative Electricity and Transportation"),'AEO 2026 Table 38'!$B:$B,0)),0)</f>
        <v>35.689419000000001</v>
      </c>
      <c r="X50">
        <f>IFERROR(INDEX('AEO 2026 Table 38'!T:T,MATCH(SUBSTITUTE($A50,"Alternative Transportation","Alternative Electricity and Transportation"),'AEO 2026 Table 38'!$B:$B,0)),0)</f>
        <v>36.416553</v>
      </c>
      <c r="Y50">
        <f>IFERROR(INDEX('AEO 2026 Table 38'!U:U,MATCH(SUBSTITUTE($A50,"Alternative Transportation","Alternative Electricity and Transportation"),'AEO 2026 Table 38'!$B:$B,0)),0)</f>
        <v>36.542515000000002</v>
      </c>
      <c r="Z50">
        <f>IFERROR(INDEX('AEO 2026 Table 38'!V:V,MATCH(SUBSTITUTE($A50,"Alternative Transportation","Alternative Electricity and Transportation"),'AEO 2026 Table 38'!$B:$B,0)),0)</f>
        <v>36.772906999999996</v>
      </c>
      <c r="AA50">
        <f>IFERROR(INDEX('AEO 2026 Table 38'!W:W,MATCH(SUBSTITUTE($A50,"Alternative Transportation","Alternative Electricity and Transportation"),'AEO 2026 Table 38'!$B:$B,0)),0)</f>
        <v>36.841503000000003</v>
      </c>
      <c r="AB50">
        <f>IFERROR(INDEX('AEO 2026 Table 38'!X:X,MATCH(SUBSTITUTE($A50,"Alternative Transportation","Alternative Electricity and Transportation"),'AEO 2026 Table 38'!$B:$B,0)),0)</f>
        <v>36.668652000000002</v>
      </c>
      <c r="AC50">
        <f>IFERROR(INDEX('AEO 2026 Table 38'!Y:Y,MATCH(SUBSTITUTE($A50,"Alternative Transportation","Alternative Electricity and Transportation"),'AEO 2026 Table 38'!$B:$B,0)),0)</f>
        <v>36.905208999999999</v>
      </c>
      <c r="AD50">
        <f>IFERROR(INDEX('AEO 2026 Table 38'!Z:Z,MATCH(SUBSTITUTE($A50,"Alternative Transportation","Alternative Electricity and Transportation"),'AEO 2026 Table 38'!$B:$B,0)),0)</f>
        <v>36.386578</v>
      </c>
      <c r="AE50">
        <f>IFERROR(INDEX('AEO 2026 Table 38'!AA:AA,MATCH(SUBSTITUTE($A50,"Alternative Transportation","Alternative Electricity and Transportation"),'AEO 2026 Table 38'!$B:$B,0)),0)</f>
        <v>36.459415</v>
      </c>
      <c r="AF50">
        <f>IFERROR(INDEX('AEO 2026 Table 38'!AB:AB,MATCH(SUBSTITUTE($A50,"Alternative Transportation","Alternative Electricity and Transportation"),'AEO 2026 Table 38'!$B:$B,0)),0)</f>
        <v>36.130695000000003</v>
      </c>
      <c r="AG50">
        <f>IFERROR(INDEX('AEO 2026 Table 38'!AC:AC,MATCH(SUBSTITUTE($A50,"Alternative Transportation","Alternative Electricity and Transportation"),'AEO 2026 Table 38'!$B:$B,0)),0)</f>
        <v>35.932758</v>
      </c>
      <c r="AH50">
        <f>IFERROR(INDEX('AEO 2026 Table 38'!AD:AD,MATCH(SUBSTITUTE($A50,"Alternative Transportation","Alternative Electricity and Transportation"),'AEO 2026 Table 38'!$B:$B,0)),0)</f>
        <v>35.317436000000001</v>
      </c>
    </row>
    <row r="51" spans="1:34">
      <c r="A51" t="s">
        <v>2325</v>
      </c>
      <c r="B51" s="99" t="s">
        <v>4</v>
      </c>
      <c r="C51" s="93" t="s">
        <v>2136</v>
      </c>
      <c r="D51">
        <f>INDEX('AEO 2021 Table 38'!G:G,MATCH('psgr LDVs'!$C51,'AEO 2021 Table 38'!$B:$B,0))</f>
        <v>0</v>
      </c>
      <c r="E51">
        <f>INDEX('AEO 2022 Table 38'!H:H,MATCH('psgr LDVs'!$C51,'AEO 2022 Table 38'!$B:$B,0))</f>
        <v>0</v>
      </c>
      <c r="F51">
        <f>INDEX('AEO 2023 Table 38'!H:H,MATCH('psgr LDVs'!$C51,'AEO 2023 Table 38'!$B:$B,0))</f>
        <v>0</v>
      </c>
      <c r="G51">
        <f>INDEX('AEO 2023 Table 38'!I:I,MATCH('psgr LDVs'!$C51,'AEO 2023 Table 38'!$B:$B,0))</f>
        <v>0</v>
      </c>
      <c r="H51">
        <f>IFERROR(INDEX('AEO 2025 Table 38'!F:F,MATCH($A51,'AEO 2025 Table 38'!$B:$B,0)),0)</f>
        <v>0</v>
      </c>
      <c r="I51">
        <f>IFERROR(INDEX('AEO 2026 Table 38'!E:E,MATCH(SUBSTITUTE($A51,"Alternative Transportation","Alternative Electricity and Transportation"),'AEO 2026 Table 38'!$B:$B,0)),0)</f>
        <v>0</v>
      </c>
      <c r="J51">
        <f>IFERROR(INDEX('AEO 2026 Table 38'!F:F,MATCH(SUBSTITUTE($A51,"Alternative Transportation","Alternative Electricity and Transportation"),'AEO 2026 Table 38'!$B:$B,0)),0)</f>
        <v>0</v>
      </c>
      <c r="K51">
        <f>IFERROR(INDEX('AEO 2026 Table 38'!G:G,MATCH(SUBSTITUTE($A51,"Alternative Transportation","Alternative Electricity and Transportation"),'AEO 2026 Table 38'!$B:$B,0)),0)</f>
        <v>0</v>
      </c>
      <c r="L51">
        <f>IFERROR(INDEX('AEO 2026 Table 38'!H:H,MATCH(SUBSTITUTE($A51,"Alternative Transportation","Alternative Electricity and Transportation"),'AEO 2026 Table 38'!$B:$B,0)),0)</f>
        <v>0</v>
      </c>
      <c r="M51">
        <f>IFERROR(INDEX('AEO 2026 Table 38'!I:I,MATCH(SUBSTITUTE($A51,"Alternative Transportation","Alternative Electricity and Transportation"),'AEO 2026 Table 38'!$B:$B,0)),0)</f>
        <v>0</v>
      </c>
      <c r="N51">
        <f>IFERROR(INDEX('AEO 2026 Table 38'!J:J,MATCH(SUBSTITUTE($A51,"Alternative Transportation","Alternative Electricity and Transportation"),'AEO 2026 Table 38'!$B:$B,0)),0)</f>
        <v>0</v>
      </c>
      <c r="O51">
        <f>IFERROR(INDEX('AEO 2026 Table 38'!K:K,MATCH(SUBSTITUTE($A51,"Alternative Transportation","Alternative Electricity and Transportation"),'AEO 2026 Table 38'!$B:$B,0)),0)</f>
        <v>0</v>
      </c>
      <c r="P51">
        <f>IFERROR(INDEX('AEO 2026 Table 38'!L:L,MATCH(SUBSTITUTE($A51,"Alternative Transportation","Alternative Electricity and Transportation"),'AEO 2026 Table 38'!$B:$B,0)),0)</f>
        <v>0</v>
      </c>
      <c r="Q51">
        <f>IFERROR(INDEX('AEO 2026 Table 38'!M:M,MATCH(SUBSTITUTE($A51,"Alternative Transportation","Alternative Electricity and Transportation"),'AEO 2026 Table 38'!$B:$B,0)),0)</f>
        <v>0</v>
      </c>
      <c r="R51">
        <f>IFERROR(INDEX('AEO 2026 Table 38'!N:N,MATCH(SUBSTITUTE($A51,"Alternative Transportation","Alternative Electricity and Transportation"),'AEO 2026 Table 38'!$B:$B,0)),0)</f>
        <v>0</v>
      </c>
      <c r="S51">
        <f>IFERROR(INDEX('AEO 2026 Table 38'!O:O,MATCH(SUBSTITUTE($A51,"Alternative Transportation","Alternative Electricity and Transportation"),'AEO 2026 Table 38'!$B:$B,0)),0)</f>
        <v>0</v>
      </c>
      <c r="T51">
        <f>IFERROR(INDEX('AEO 2026 Table 38'!P:P,MATCH(SUBSTITUTE($A51,"Alternative Transportation","Alternative Electricity and Transportation"),'AEO 2026 Table 38'!$B:$B,0)),0)</f>
        <v>0</v>
      </c>
      <c r="U51">
        <f>IFERROR(INDEX('AEO 2026 Table 38'!Q:Q,MATCH(SUBSTITUTE($A51,"Alternative Transportation","Alternative Electricity and Transportation"),'AEO 2026 Table 38'!$B:$B,0)),0)</f>
        <v>0</v>
      </c>
      <c r="V51">
        <f>IFERROR(INDEX('AEO 2026 Table 38'!R:R,MATCH(SUBSTITUTE($A51,"Alternative Transportation","Alternative Electricity and Transportation"),'AEO 2026 Table 38'!$B:$B,0)),0)</f>
        <v>0</v>
      </c>
      <c r="W51">
        <f>IFERROR(INDEX('AEO 2026 Table 38'!S:S,MATCH(SUBSTITUTE($A51,"Alternative Transportation","Alternative Electricity and Transportation"),'AEO 2026 Table 38'!$B:$B,0)),0)</f>
        <v>0</v>
      </c>
      <c r="X51">
        <f>IFERROR(INDEX('AEO 2026 Table 38'!T:T,MATCH(SUBSTITUTE($A51,"Alternative Transportation","Alternative Electricity and Transportation"),'AEO 2026 Table 38'!$B:$B,0)),0)</f>
        <v>0</v>
      </c>
      <c r="Y51">
        <f>IFERROR(INDEX('AEO 2026 Table 38'!U:U,MATCH(SUBSTITUTE($A51,"Alternative Transportation","Alternative Electricity and Transportation"),'AEO 2026 Table 38'!$B:$B,0)),0)</f>
        <v>0</v>
      </c>
      <c r="Z51">
        <f>IFERROR(INDEX('AEO 2026 Table 38'!V:V,MATCH(SUBSTITUTE($A51,"Alternative Transportation","Alternative Electricity and Transportation"),'AEO 2026 Table 38'!$B:$B,0)),0)</f>
        <v>0</v>
      </c>
      <c r="AA51">
        <f>IFERROR(INDEX('AEO 2026 Table 38'!W:W,MATCH(SUBSTITUTE($A51,"Alternative Transportation","Alternative Electricity and Transportation"),'AEO 2026 Table 38'!$B:$B,0)),0)</f>
        <v>0</v>
      </c>
      <c r="AB51">
        <f>IFERROR(INDEX('AEO 2026 Table 38'!X:X,MATCH(SUBSTITUTE($A51,"Alternative Transportation","Alternative Electricity and Transportation"),'AEO 2026 Table 38'!$B:$B,0)),0)</f>
        <v>0</v>
      </c>
      <c r="AC51">
        <f>IFERROR(INDEX('AEO 2026 Table 38'!Y:Y,MATCH(SUBSTITUTE($A51,"Alternative Transportation","Alternative Electricity and Transportation"),'AEO 2026 Table 38'!$B:$B,0)),0)</f>
        <v>0</v>
      </c>
      <c r="AD51">
        <f>IFERROR(INDEX('AEO 2026 Table 38'!Z:Z,MATCH(SUBSTITUTE($A51,"Alternative Transportation","Alternative Electricity and Transportation"),'AEO 2026 Table 38'!$B:$B,0)),0)</f>
        <v>0</v>
      </c>
      <c r="AE51">
        <f>IFERROR(INDEX('AEO 2026 Table 38'!AA:AA,MATCH(SUBSTITUTE($A51,"Alternative Transportation","Alternative Electricity and Transportation"),'AEO 2026 Table 38'!$B:$B,0)),0)</f>
        <v>0</v>
      </c>
      <c r="AF51">
        <f>IFERROR(INDEX('AEO 2026 Table 38'!AB:AB,MATCH(SUBSTITUTE($A51,"Alternative Transportation","Alternative Electricity and Transportation"),'AEO 2026 Table 38'!$B:$B,0)),0)</f>
        <v>0</v>
      </c>
      <c r="AG51">
        <f>IFERROR(INDEX('AEO 2026 Table 38'!AC:AC,MATCH(SUBSTITUTE($A51,"Alternative Transportation","Alternative Electricity and Transportation"),'AEO 2026 Table 38'!$B:$B,0)),0)</f>
        <v>0</v>
      </c>
      <c r="AH51">
        <f>IFERROR(INDEX('AEO 2026 Table 38'!AD:AD,MATCH(SUBSTITUTE($A51,"Alternative Transportation","Alternative Electricity and Transportation"),'AEO 2026 Table 38'!$B:$B,0)),0)</f>
        <v>0</v>
      </c>
    </row>
    <row r="52" spans="1:34">
      <c r="A52" t="s">
        <v>2327</v>
      </c>
      <c r="B52" s="99" t="s">
        <v>3</v>
      </c>
      <c r="C52" s="93" t="s">
        <v>2140</v>
      </c>
      <c r="D52">
        <f>INDEX('AEO 2021 Table 38'!G:G,MATCH('psgr LDVs'!$C52,'AEO 2021 Table 38'!$B:$B,0))</f>
        <v>121.397232</v>
      </c>
      <c r="E52">
        <f>INDEX('AEO 2022 Table 38'!H:H,MATCH('psgr LDVs'!$C52,'AEO 2022 Table 38'!$B:$B,0))</f>
        <v>343.317139</v>
      </c>
      <c r="F52">
        <f>INDEX('AEO 2023 Table 38'!H:H,MATCH('psgr LDVs'!$C52,'AEO 2023 Table 38'!$B:$B,0))</f>
        <v>260.33767699999999</v>
      </c>
      <c r="G52">
        <f>INDEX('AEO 2023 Table 38'!I:I,MATCH('psgr LDVs'!$C52,'AEO 2023 Table 38'!$B:$B,0))</f>
        <v>284.04229700000002</v>
      </c>
      <c r="H52">
        <f>IFERROR(INDEX('AEO 2025 Table 38'!F:F,MATCH($A52,'AEO 2025 Table 38'!$B:$B,0)),0)</f>
        <v>420.53945900000002</v>
      </c>
      <c r="I52">
        <f>IFERROR(INDEX('AEO 2026 Table 38'!E:E,MATCH(SUBSTITUTE($A52,"Alternative Transportation","Alternative Electricity and Transportation"),'AEO 2026 Table 38'!$B:$B,0)),0)</f>
        <v>494.24618500000003</v>
      </c>
      <c r="J52">
        <f>IFERROR(INDEX('AEO 2026 Table 38'!F:F,MATCH(SUBSTITUTE($A52,"Alternative Transportation","Alternative Electricity and Transportation"),'AEO 2026 Table 38'!$B:$B,0)),0)</f>
        <v>550.59899900000005</v>
      </c>
      <c r="K52">
        <f>IFERROR(INDEX('AEO 2026 Table 38'!G:G,MATCH(SUBSTITUTE($A52,"Alternative Transportation","Alternative Electricity and Transportation"),'AEO 2026 Table 38'!$B:$B,0)),0)</f>
        <v>630.25414999999998</v>
      </c>
      <c r="L52">
        <f>IFERROR(INDEX('AEO 2026 Table 38'!H:H,MATCH(SUBSTITUTE($A52,"Alternative Transportation","Alternative Electricity and Transportation"),'AEO 2026 Table 38'!$B:$B,0)),0)</f>
        <v>637.21563700000002</v>
      </c>
      <c r="M52">
        <f>IFERROR(INDEX('AEO 2026 Table 38'!I:I,MATCH(SUBSTITUTE($A52,"Alternative Transportation","Alternative Electricity and Transportation"),'AEO 2026 Table 38'!$B:$B,0)),0)</f>
        <v>652.98602300000005</v>
      </c>
      <c r="N52">
        <f>IFERROR(INDEX('AEO 2026 Table 38'!J:J,MATCH(SUBSTITUTE($A52,"Alternative Transportation","Alternative Electricity and Transportation"),'AEO 2026 Table 38'!$B:$B,0)),0)</f>
        <v>687.82959000000005</v>
      </c>
      <c r="O52">
        <f>IFERROR(INDEX('AEO 2026 Table 38'!K:K,MATCH(SUBSTITUTE($A52,"Alternative Transportation","Alternative Electricity and Transportation"),'AEO 2026 Table 38'!$B:$B,0)),0)</f>
        <v>715.767517</v>
      </c>
      <c r="P52">
        <f>IFERROR(INDEX('AEO 2026 Table 38'!L:L,MATCH(SUBSTITUTE($A52,"Alternative Transportation","Alternative Electricity and Transportation"),'AEO 2026 Table 38'!$B:$B,0)),0)</f>
        <v>728.30114700000001</v>
      </c>
      <c r="Q52">
        <f>IFERROR(INDEX('AEO 2026 Table 38'!M:M,MATCH(SUBSTITUTE($A52,"Alternative Transportation","Alternative Electricity and Transportation"),'AEO 2026 Table 38'!$B:$B,0)),0)</f>
        <v>758.57324200000005</v>
      </c>
      <c r="R52">
        <f>IFERROR(INDEX('AEO 2026 Table 38'!N:N,MATCH(SUBSTITUTE($A52,"Alternative Transportation","Alternative Electricity and Transportation"),'AEO 2026 Table 38'!$B:$B,0)),0)</f>
        <v>771.68627900000001</v>
      </c>
      <c r="S52">
        <f>IFERROR(INDEX('AEO 2026 Table 38'!O:O,MATCH(SUBSTITUTE($A52,"Alternative Transportation","Alternative Electricity and Transportation"),'AEO 2026 Table 38'!$B:$B,0)),0)</f>
        <v>784.83715800000004</v>
      </c>
      <c r="T52">
        <f>IFERROR(INDEX('AEO 2026 Table 38'!P:P,MATCH(SUBSTITUTE($A52,"Alternative Transportation","Alternative Electricity and Transportation"),'AEO 2026 Table 38'!$B:$B,0)),0)</f>
        <v>780.92053199999998</v>
      </c>
      <c r="U52">
        <f>IFERROR(INDEX('AEO 2026 Table 38'!Q:Q,MATCH(SUBSTITUTE($A52,"Alternative Transportation","Alternative Electricity and Transportation"),'AEO 2026 Table 38'!$B:$B,0)),0)</f>
        <v>788.32446300000004</v>
      </c>
      <c r="V52">
        <f>IFERROR(INDEX('AEO 2026 Table 38'!R:R,MATCH(SUBSTITUTE($A52,"Alternative Transportation","Alternative Electricity and Transportation"),'AEO 2026 Table 38'!$B:$B,0)),0)</f>
        <v>794.56823699999995</v>
      </c>
      <c r="W52">
        <f>IFERROR(INDEX('AEO 2026 Table 38'!S:S,MATCH(SUBSTITUTE($A52,"Alternative Transportation","Alternative Electricity and Transportation"),'AEO 2026 Table 38'!$B:$B,0)),0)</f>
        <v>797.64837599999998</v>
      </c>
      <c r="X52">
        <f>IFERROR(INDEX('AEO 2026 Table 38'!T:T,MATCH(SUBSTITUTE($A52,"Alternative Transportation","Alternative Electricity and Transportation"),'AEO 2026 Table 38'!$B:$B,0)),0)</f>
        <v>799.430115</v>
      </c>
      <c r="Y52">
        <f>IFERROR(INDEX('AEO 2026 Table 38'!U:U,MATCH(SUBSTITUTE($A52,"Alternative Transportation","Alternative Electricity and Transportation"),'AEO 2026 Table 38'!$B:$B,0)),0)</f>
        <v>798.98480199999995</v>
      </c>
      <c r="Z52">
        <f>IFERROR(INDEX('AEO 2026 Table 38'!V:V,MATCH(SUBSTITUTE($A52,"Alternative Transportation","Alternative Electricity and Transportation"),'AEO 2026 Table 38'!$B:$B,0)),0)</f>
        <v>798.87200900000005</v>
      </c>
      <c r="AA52">
        <f>IFERROR(INDEX('AEO 2026 Table 38'!W:W,MATCH(SUBSTITUTE($A52,"Alternative Transportation","Alternative Electricity and Transportation"),'AEO 2026 Table 38'!$B:$B,0)),0)</f>
        <v>796.97216800000001</v>
      </c>
      <c r="AB52">
        <f>IFERROR(INDEX('AEO 2026 Table 38'!X:X,MATCH(SUBSTITUTE($A52,"Alternative Transportation","Alternative Electricity and Transportation"),'AEO 2026 Table 38'!$B:$B,0)),0)</f>
        <v>796.09136999999998</v>
      </c>
      <c r="AC52">
        <f>IFERROR(INDEX('AEO 2026 Table 38'!Y:Y,MATCH(SUBSTITUTE($A52,"Alternative Transportation","Alternative Electricity and Transportation"),'AEO 2026 Table 38'!$B:$B,0)),0)</f>
        <v>799.08764599999995</v>
      </c>
      <c r="AD52">
        <f>IFERROR(INDEX('AEO 2026 Table 38'!Z:Z,MATCH(SUBSTITUTE($A52,"Alternative Transportation","Alternative Electricity and Transportation"),'AEO 2026 Table 38'!$B:$B,0)),0)</f>
        <v>799.31353799999999</v>
      </c>
      <c r="AE52">
        <f>IFERROR(INDEX('AEO 2026 Table 38'!AA:AA,MATCH(SUBSTITUTE($A52,"Alternative Transportation","Alternative Electricity and Transportation"),'AEO 2026 Table 38'!$B:$B,0)),0)</f>
        <v>804.77710000000002</v>
      </c>
      <c r="AF52">
        <f>IFERROR(INDEX('AEO 2026 Table 38'!AB:AB,MATCH(SUBSTITUTE($A52,"Alternative Transportation","Alternative Electricity and Transportation"),'AEO 2026 Table 38'!$B:$B,0)),0)</f>
        <v>806.06219499999997</v>
      </c>
      <c r="AG52">
        <f>IFERROR(INDEX('AEO 2026 Table 38'!AC:AC,MATCH(SUBSTITUTE($A52,"Alternative Transportation","Alternative Electricity and Transportation"),'AEO 2026 Table 38'!$B:$B,0)),0)</f>
        <v>806.177368</v>
      </c>
      <c r="AH52">
        <f>IFERROR(INDEX('AEO 2026 Table 38'!AD:AD,MATCH(SUBSTITUTE($A52,"Alternative Transportation","Alternative Electricity and Transportation"),'AEO 2026 Table 38'!$B:$B,0)),0)</f>
        <v>800.87695299999996</v>
      </c>
    </row>
    <row r="53" spans="1:34">
      <c r="A53" t="s">
        <v>2329</v>
      </c>
      <c r="B53" s="99" t="s">
        <v>2</v>
      </c>
      <c r="C53" s="93" t="s">
        <v>2144</v>
      </c>
      <c r="D53">
        <f>INDEX('AEO 2021 Table 38'!G:G,MATCH('psgr LDVs'!$C53,'AEO 2021 Table 38'!$B:$B,0))</f>
        <v>0.43629899999999999</v>
      </c>
      <c r="E53">
        <f>INDEX('AEO 2022 Table 38'!H:H,MATCH('psgr LDVs'!$C53,'AEO 2022 Table 38'!$B:$B,0))</f>
        <v>0.135659</v>
      </c>
      <c r="F53">
        <f>INDEX('AEO 2023 Table 38'!H:H,MATCH('psgr LDVs'!$C53,'AEO 2023 Table 38'!$B:$B,0))</f>
        <v>0.146399</v>
      </c>
      <c r="G53">
        <f>INDEX('AEO 2023 Table 38'!I:I,MATCH('psgr LDVs'!$C53,'AEO 2023 Table 38'!$B:$B,0))</f>
        <v>0.18338299999999999</v>
      </c>
      <c r="H53">
        <f>IFERROR(INDEX('AEO 2025 Table 38'!F:F,MATCH($A53,'AEO 2025 Table 38'!$B:$B,0)),0)</f>
        <v>0</v>
      </c>
      <c r="I53">
        <f>IFERROR(INDEX('AEO 2026 Table 38'!E:E,MATCH(SUBSTITUTE($A53,"Alternative Transportation","Alternative Electricity and Transportation"),'AEO 2026 Table 38'!$B:$B,0)),0)</f>
        <v>0</v>
      </c>
      <c r="J53">
        <f>IFERROR(INDEX('AEO 2026 Table 38'!F:F,MATCH(SUBSTITUTE($A53,"Alternative Transportation","Alternative Electricity and Transportation"),'AEO 2026 Table 38'!$B:$B,0)),0)</f>
        <v>0</v>
      </c>
      <c r="K53">
        <f>IFERROR(INDEX('AEO 2026 Table 38'!G:G,MATCH(SUBSTITUTE($A53,"Alternative Transportation","Alternative Electricity and Transportation"),'AEO 2026 Table 38'!$B:$B,0)),0)</f>
        <v>0</v>
      </c>
      <c r="L53">
        <f>IFERROR(INDEX('AEO 2026 Table 38'!H:H,MATCH(SUBSTITUTE($A53,"Alternative Transportation","Alternative Electricity and Transportation"),'AEO 2026 Table 38'!$B:$B,0)),0)</f>
        <v>0</v>
      </c>
      <c r="M53">
        <f>IFERROR(INDEX('AEO 2026 Table 38'!I:I,MATCH(SUBSTITUTE($A53,"Alternative Transportation","Alternative Electricity and Transportation"),'AEO 2026 Table 38'!$B:$B,0)),0)</f>
        <v>0</v>
      </c>
      <c r="N53">
        <f>IFERROR(INDEX('AEO 2026 Table 38'!J:J,MATCH(SUBSTITUTE($A53,"Alternative Transportation","Alternative Electricity and Transportation"),'AEO 2026 Table 38'!$B:$B,0)),0)</f>
        <v>0</v>
      </c>
      <c r="O53">
        <f>IFERROR(INDEX('AEO 2026 Table 38'!K:K,MATCH(SUBSTITUTE($A53,"Alternative Transportation","Alternative Electricity and Transportation"),'AEO 2026 Table 38'!$B:$B,0)),0)</f>
        <v>0</v>
      </c>
      <c r="P53">
        <f>IFERROR(INDEX('AEO 2026 Table 38'!L:L,MATCH(SUBSTITUTE($A53,"Alternative Transportation","Alternative Electricity and Transportation"),'AEO 2026 Table 38'!$B:$B,0)),0)</f>
        <v>0</v>
      </c>
      <c r="Q53">
        <f>IFERROR(INDEX('AEO 2026 Table 38'!M:M,MATCH(SUBSTITUTE($A53,"Alternative Transportation","Alternative Electricity and Transportation"),'AEO 2026 Table 38'!$B:$B,0)),0)</f>
        <v>0</v>
      </c>
      <c r="R53">
        <f>IFERROR(INDEX('AEO 2026 Table 38'!N:N,MATCH(SUBSTITUTE($A53,"Alternative Transportation","Alternative Electricity and Transportation"),'AEO 2026 Table 38'!$B:$B,0)),0)</f>
        <v>0</v>
      </c>
      <c r="S53">
        <f>IFERROR(INDEX('AEO 2026 Table 38'!O:O,MATCH(SUBSTITUTE($A53,"Alternative Transportation","Alternative Electricity and Transportation"),'AEO 2026 Table 38'!$B:$B,0)),0)</f>
        <v>0</v>
      </c>
      <c r="T53">
        <f>IFERROR(INDEX('AEO 2026 Table 38'!P:P,MATCH(SUBSTITUTE($A53,"Alternative Transportation","Alternative Electricity and Transportation"),'AEO 2026 Table 38'!$B:$B,0)),0)</f>
        <v>0</v>
      </c>
      <c r="U53">
        <f>IFERROR(INDEX('AEO 2026 Table 38'!Q:Q,MATCH(SUBSTITUTE($A53,"Alternative Transportation","Alternative Electricity and Transportation"),'AEO 2026 Table 38'!$B:$B,0)),0)</f>
        <v>0</v>
      </c>
      <c r="V53">
        <f>IFERROR(INDEX('AEO 2026 Table 38'!R:R,MATCH(SUBSTITUTE($A53,"Alternative Transportation","Alternative Electricity and Transportation"),'AEO 2026 Table 38'!$B:$B,0)),0)</f>
        <v>0</v>
      </c>
      <c r="W53">
        <f>IFERROR(INDEX('AEO 2026 Table 38'!S:S,MATCH(SUBSTITUTE($A53,"Alternative Transportation","Alternative Electricity and Transportation"),'AEO 2026 Table 38'!$B:$B,0)),0)</f>
        <v>0</v>
      </c>
      <c r="X53">
        <f>IFERROR(INDEX('AEO 2026 Table 38'!T:T,MATCH(SUBSTITUTE($A53,"Alternative Transportation","Alternative Electricity and Transportation"),'AEO 2026 Table 38'!$B:$B,0)),0)</f>
        <v>0</v>
      </c>
      <c r="Y53">
        <f>IFERROR(INDEX('AEO 2026 Table 38'!U:U,MATCH(SUBSTITUTE($A53,"Alternative Transportation","Alternative Electricity and Transportation"),'AEO 2026 Table 38'!$B:$B,0)),0)</f>
        <v>0</v>
      </c>
      <c r="Z53">
        <f>IFERROR(INDEX('AEO 2026 Table 38'!V:V,MATCH(SUBSTITUTE($A53,"Alternative Transportation","Alternative Electricity and Transportation"),'AEO 2026 Table 38'!$B:$B,0)),0)</f>
        <v>0</v>
      </c>
      <c r="AA53">
        <f>IFERROR(INDEX('AEO 2026 Table 38'!W:W,MATCH(SUBSTITUTE($A53,"Alternative Transportation","Alternative Electricity and Transportation"),'AEO 2026 Table 38'!$B:$B,0)),0)</f>
        <v>0</v>
      </c>
      <c r="AB53">
        <f>IFERROR(INDEX('AEO 2026 Table 38'!X:X,MATCH(SUBSTITUTE($A53,"Alternative Transportation","Alternative Electricity and Transportation"),'AEO 2026 Table 38'!$B:$B,0)),0)</f>
        <v>0</v>
      </c>
      <c r="AC53">
        <f>IFERROR(INDEX('AEO 2026 Table 38'!Y:Y,MATCH(SUBSTITUTE($A53,"Alternative Transportation","Alternative Electricity and Transportation"),'AEO 2026 Table 38'!$B:$B,0)),0)</f>
        <v>0</v>
      </c>
      <c r="AD53">
        <f>IFERROR(INDEX('AEO 2026 Table 38'!Z:Z,MATCH(SUBSTITUTE($A53,"Alternative Transportation","Alternative Electricity and Transportation"),'AEO 2026 Table 38'!$B:$B,0)),0)</f>
        <v>0</v>
      </c>
      <c r="AE53">
        <f>IFERROR(INDEX('AEO 2026 Table 38'!AA:AA,MATCH(SUBSTITUTE($A53,"Alternative Transportation","Alternative Electricity and Transportation"),'AEO 2026 Table 38'!$B:$B,0)),0)</f>
        <v>0</v>
      </c>
      <c r="AF53">
        <f>IFERROR(INDEX('AEO 2026 Table 38'!AB:AB,MATCH(SUBSTITUTE($A53,"Alternative Transportation","Alternative Electricity and Transportation"),'AEO 2026 Table 38'!$B:$B,0)),0)</f>
        <v>0</v>
      </c>
      <c r="AG53">
        <f>IFERROR(INDEX('AEO 2026 Table 38'!AC:AC,MATCH(SUBSTITUTE($A53,"Alternative Transportation","Alternative Electricity and Transportation"),'AEO 2026 Table 38'!$B:$B,0)),0)</f>
        <v>0</v>
      </c>
      <c r="AH53">
        <f>IFERROR(INDEX('AEO 2026 Table 38'!AD:AD,MATCH(SUBSTITUTE($A53,"Alternative Transportation","Alternative Electricity and Transportation"),'AEO 2026 Table 38'!$B:$B,0)),0)</f>
        <v>0</v>
      </c>
    </row>
    <row r="54" spans="1:34">
      <c r="A54" t="s">
        <v>2331</v>
      </c>
      <c r="B54" s="99" t="s">
        <v>2</v>
      </c>
      <c r="C54" s="93" t="s">
        <v>2148</v>
      </c>
      <c r="D54">
        <f>INDEX('AEO 2021 Table 38'!G:G,MATCH('psgr LDVs'!$C54,'AEO 2021 Table 38'!$B:$B,0))</f>
        <v>2.233771</v>
      </c>
      <c r="E54">
        <f>INDEX('AEO 2022 Table 38'!H:H,MATCH('psgr LDVs'!$C54,'AEO 2022 Table 38'!$B:$B,0))</f>
        <v>9.4126000000000001E-2</v>
      </c>
      <c r="F54">
        <f>INDEX('AEO 2023 Table 38'!H:H,MATCH('psgr LDVs'!$C54,'AEO 2023 Table 38'!$B:$B,0))</f>
        <v>8.7724999999999997E-2</v>
      </c>
      <c r="G54">
        <f>INDEX('AEO 2023 Table 38'!I:I,MATCH('psgr LDVs'!$C54,'AEO 2023 Table 38'!$B:$B,0))</f>
        <v>9.5141000000000003E-2</v>
      </c>
      <c r="H54">
        <f>IFERROR(INDEX('AEO 2025 Table 38'!F:F,MATCH($A54,'AEO 2025 Table 38'!$B:$B,0)),0)</f>
        <v>0</v>
      </c>
      <c r="I54">
        <f>IFERROR(INDEX('AEO 2026 Table 38'!E:E,MATCH(SUBSTITUTE($A54,"Alternative Transportation","Alternative Electricity and Transportation"),'AEO 2026 Table 38'!$B:$B,0)),0)</f>
        <v>0</v>
      </c>
      <c r="J54">
        <f>IFERROR(INDEX('AEO 2026 Table 38'!F:F,MATCH(SUBSTITUTE($A54,"Alternative Transportation","Alternative Electricity and Transportation"),'AEO 2026 Table 38'!$B:$B,0)),0)</f>
        <v>0</v>
      </c>
      <c r="K54">
        <f>IFERROR(INDEX('AEO 2026 Table 38'!G:G,MATCH(SUBSTITUTE($A54,"Alternative Transportation","Alternative Electricity and Transportation"),'AEO 2026 Table 38'!$B:$B,0)),0)</f>
        <v>0</v>
      </c>
      <c r="L54">
        <f>IFERROR(INDEX('AEO 2026 Table 38'!H:H,MATCH(SUBSTITUTE($A54,"Alternative Transportation","Alternative Electricity and Transportation"),'AEO 2026 Table 38'!$B:$B,0)),0)</f>
        <v>0</v>
      </c>
      <c r="M54">
        <f>IFERROR(INDEX('AEO 2026 Table 38'!I:I,MATCH(SUBSTITUTE($A54,"Alternative Transportation","Alternative Electricity and Transportation"),'AEO 2026 Table 38'!$B:$B,0)),0)</f>
        <v>0</v>
      </c>
      <c r="N54">
        <f>IFERROR(INDEX('AEO 2026 Table 38'!J:J,MATCH(SUBSTITUTE($A54,"Alternative Transportation","Alternative Electricity and Transportation"),'AEO 2026 Table 38'!$B:$B,0)),0)</f>
        <v>0</v>
      </c>
      <c r="O54">
        <f>IFERROR(INDEX('AEO 2026 Table 38'!K:K,MATCH(SUBSTITUTE($A54,"Alternative Transportation","Alternative Electricity and Transportation"),'AEO 2026 Table 38'!$B:$B,0)),0)</f>
        <v>0</v>
      </c>
      <c r="P54">
        <f>IFERROR(INDEX('AEO 2026 Table 38'!L:L,MATCH(SUBSTITUTE($A54,"Alternative Transportation","Alternative Electricity and Transportation"),'AEO 2026 Table 38'!$B:$B,0)),0)</f>
        <v>0</v>
      </c>
      <c r="Q54">
        <f>IFERROR(INDEX('AEO 2026 Table 38'!M:M,MATCH(SUBSTITUTE($A54,"Alternative Transportation","Alternative Electricity and Transportation"),'AEO 2026 Table 38'!$B:$B,0)),0)</f>
        <v>0</v>
      </c>
      <c r="R54">
        <f>IFERROR(INDEX('AEO 2026 Table 38'!N:N,MATCH(SUBSTITUTE($A54,"Alternative Transportation","Alternative Electricity and Transportation"),'AEO 2026 Table 38'!$B:$B,0)),0)</f>
        <v>0</v>
      </c>
      <c r="S54">
        <f>IFERROR(INDEX('AEO 2026 Table 38'!O:O,MATCH(SUBSTITUTE($A54,"Alternative Transportation","Alternative Electricity and Transportation"),'AEO 2026 Table 38'!$B:$B,0)),0)</f>
        <v>0</v>
      </c>
      <c r="T54">
        <f>IFERROR(INDEX('AEO 2026 Table 38'!P:P,MATCH(SUBSTITUTE($A54,"Alternative Transportation","Alternative Electricity and Transportation"),'AEO 2026 Table 38'!$B:$B,0)),0)</f>
        <v>0</v>
      </c>
      <c r="U54">
        <f>IFERROR(INDEX('AEO 2026 Table 38'!Q:Q,MATCH(SUBSTITUTE($A54,"Alternative Transportation","Alternative Electricity and Transportation"),'AEO 2026 Table 38'!$B:$B,0)),0)</f>
        <v>0</v>
      </c>
      <c r="V54">
        <f>IFERROR(INDEX('AEO 2026 Table 38'!R:R,MATCH(SUBSTITUTE($A54,"Alternative Transportation","Alternative Electricity and Transportation"),'AEO 2026 Table 38'!$B:$B,0)),0)</f>
        <v>0</v>
      </c>
      <c r="W54">
        <f>IFERROR(INDEX('AEO 2026 Table 38'!S:S,MATCH(SUBSTITUTE($A54,"Alternative Transportation","Alternative Electricity and Transportation"),'AEO 2026 Table 38'!$B:$B,0)),0)</f>
        <v>0</v>
      </c>
      <c r="X54">
        <f>IFERROR(INDEX('AEO 2026 Table 38'!T:T,MATCH(SUBSTITUTE($A54,"Alternative Transportation","Alternative Electricity and Transportation"),'AEO 2026 Table 38'!$B:$B,0)),0)</f>
        <v>0</v>
      </c>
      <c r="Y54">
        <f>IFERROR(INDEX('AEO 2026 Table 38'!U:U,MATCH(SUBSTITUTE($A54,"Alternative Transportation","Alternative Electricity and Transportation"),'AEO 2026 Table 38'!$B:$B,0)),0)</f>
        <v>0</v>
      </c>
      <c r="Z54">
        <f>IFERROR(INDEX('AEO 2026 Table 38'!V:V,MATCH(SUBSTITUTE($A54,"Alternative Transportation","Alternative Electricity and Transportation"),'AEO 2026 Table 38'!$B:$B,0)),0)</f>
        <v>0</v>
      </c>
      <c r="AA54">
        <f>IFERROR(INDEX('AEO 2026 Table 38'!W:W,MATCH(SUBSTITUTE($A54,"Alternative Transportation","Alternative Electricity and Transportation"),'AEO 2026 Table 38'!$B:$B,0)),0)</f>
        <v>0</v>
      </c>
      <c r="AB54">
        <f>IFERROR(INDEX('AEO 2026 Table 38'!X:X,MATCH(SUBSTITUTE($A54,"Alternative Transportation","Alternative Electricity and Transportation"),'AEO 2026 Table 38'!$B:$B,0)),0)</f>
        <v>0</v>
      </c>
      <c r="AC54">
        <f>IFERROR(INDEX('AEO 2026 Table 38'!Y:Y,MATCH(SUBSTITUTE($A54,"Alternative Transportation","Alternative Electricity and Transportation"),'AEO 2026 Table 38'!$B:$B,0)),0)</f>
        <v>0</v>
      </c>
      <c r="AD54">
        <f>IFERROR(INDEX('AEO 2026 Table 38'!Z:Z,MATCH(SUBSTITUTE($A54,"Alternative Transportation","Alternative Electricity and Transportation"),'AEO 2026 Table 38'!$B:$B,0)),0)</f>
        <v>0</v>
      </c>
      <c r="AE54">
        <f>IFERROR(INDEX('AEO 2026 Table 38'!AA:AA,MATCH(SUBSTITUTE($A54,"Alternative Transportation","Alternative Electricity and Transportation"),'AEO 2026 Table 38'!$B:$B,0)),0)</f>
        <v>0</v>
      </c>
      <c r="AF54">
        <f>IFERROR(INDEX('AEO 2026 Table 38'!AB:AB,MATCH(SUBSTITUTE($A54,"Alternative Transportation","Alternative Electricity and Transportation"),'AEO 2026 Table 38'!$B:$B,0)),0)</f>
        <v>0</v>
      </c>
      <c r="AG54">
        <f>IFERROR(INDEX('AEO 2026 Table 38'!AC:AC,MATCH(SUBSTITUTE($A54,"Alternative Transportation","Alternative Electricity and Transportation"),'AEO 2026 Table 38'!$B:$B,0)),0)</f>
        <v>0</v>
      </c>
      <c r="AH54">
        <f>IFERROR(INDEX('AEO 2026 Table 38'!AD:AD,MATCH(SUBSTITUTE($A54,"Alternative Transportation","Alternative Electricity and Transportation"),'AEO 2026 Table 38'!$B:$B,0)),0)</f>
        <v>0</v>
      </c>
    </row>
    <row r="55" spans="1:34">
      <c r="A55" t="s">
        <v>2333</v>
      </c>
      <c r="B55" s="99" t="s">
        <v>6</v>
      </c>
      <c r="C55" s="93" t="s">
        <v>2152</v>
      </c>
      <c r="D55">
        <f>INDEX('AEO 2021 Table 38'!G:G,MATCH('psgr LDVs'!$C55,'AEO 2021 Table 38'!$B:$B,0))</f>
        <v>0.41389199999999998</v>
      </c>
      <c r="E55">
        <f>INDEX('AEO 2022 Table 38'!H:H,MATCH('psgr LDVs'!$C55,'AEO 2022 Table 38'!$B:$B,0))</f>
        <v>6.4287999999999998E-2</v>
      </c>
      <c r="F55">
        <f>INDEX('AEO 2023 Table 38'!H:H,MATCH('psgr LDVs'!$C55,'AEO 2023 Table 38'!$B:$B,0))</f>
        <v>3.9212999999999998E-2</v>
      </c>
      <c r="G55">
        <f>INDEX('AEO 2023 Table 38'!I:I,MATCH('psgr LDVs'!$C55,'AEO 2023 Table 38'!$B:$B,0))</f>
        <v>7.0762000000000005E-2</v>
      </c>
      <c r="H55">
        <f>IFERROR(INDEX('AEO 2025 Table 38'!F:F,MATCH($A55,'AEO 2025 Table 38'!$B:$B,0)),0)</f>
        <v>0</v>
      </c>
      <c r="I55">
        <f>IFERROR(INDEX('AEO 2026 Table 38'!E:E,MATCH(SUBSTITUTE($A55,"Alternative Transportation","Alternative Electricity and Transportation"),'AEO 2026 Table 38'!$B:$B,0)),0)</f>
        <v>0</v>
      </c>
      <c r="J55">
        <f>IFERROR(INDEX('AEO 2026 Table 38'!F:F,MATCH(SUBSTITUTE($A55,"Alternative Transportation","Alternative Electricity and Transportation"),'AEO 2026 Table 38'!$B:$B,0)),0)</f>
        <v>0</v>
      </c>
      <c r="K55">
        <f>IFERROR(INDEX('AEO 2026 Table 38'!G:G,MATCH(SUBSTITUTE($A55,"Alternative Transportation","Alternative Electricity and Transportation"),'AEO 2026 Table 38'!$B:$B,0)),0)</f>
        <v>0</v>
      </c>
      <c r="L55">
        <f>IFERROR(INDEX('AEO 2026 Table 38'!H:H,MATCH(SUBSTITUTE($A55,"Alternative Transportation","Alternative Electricity and Transportation"),'AEO 2026 Table 38'!$B:$B,0)),0)</f>
        <v>0</v>
      </c>
      <c r="M55">
        <f>IFERROR(INDEX('AEO 2026 Table 38'!I:I,MATCH(SUBSTITUTE($A55,"Alternative Transportation","Alternative Electricity and Transportation"),'AEO 2026 Table 38'!$B:$B,0)),0)</f>
        <v>0</v>
      </c>
      <c r="N55">
        <f>IFERROR(INDEX('AEO 2026 Table 38'!J:J,MATCH(SUBSTITUTE($A55,"Alternative Transportation","Alternative Electricity and Transportation"),'AEO 2026 Table 38'!$B:$B,0)),0)</f>
        <v>0</v>
      </c>
      <c r="O55">
        <f>IFERROR(INDEX('AEO 2026 Table 38'!K:K,MATCH(SUBSTITUTE($A55,"Alternative Transportation","Alternative Electricity and Transportation"),'AEO 2026 Table 38'!$B:$B,0)),0)</f>
        <v>0</v>
      </c>
      <c r="P55">
        <f>IFERROR(INDEX('AEO 2026 Table 38'!L:L,MATCH(SUBSTITUTE($A55,"Alternative Transportation","Alternative Electricity and Transportation"),'AEO 2026 Table 38'!$B:$B,0)),0)</f>
        <v>0</v>
      </c>
      <c r="Q55">
        <f>IFERROR(INDEX('AEO 2026 Table 38'!M:M,MATCH(SUBSTITUTE($A55,"Alternative Transportation","Alternative Electricity and Transportation"),'AEO 2026 Table 38'!$B:$B,0)),0)</f>
        <v>0</v>
      </c>
      <c r="R55">
        <f>IFERROR(INDEX('AEO 2026 Table 38'!N:N,MATCH(SUBSTITUTE($A55,"Alternative Transportation","Alternative Electricity and Transportation"),'AEO 2026 Table 38'!$B:$B,0)),0)</f>
        <v>0</v>
      </c>
      <c r="S55">
        <f>IFERROR(INDEX('AEO 2026 Table 38'!O:O,MATCH(SUBSTITUTE($A55,"Alternative Transportation","Alternative Electricity and Transportation"),'AEO 2026 Table 38'!$B:$B,0)),0)</f>
        <v>0</v>
      </c>
      <c r="T55">
        <f>IFERROR(INDEX('AEO 2026 Table 38'!P:P,MATCH(SUBSTITUTE($A55,"Alternative Transportation","Alternative Electricity and Transportation"),'AEO 2026 Table 38'!$B:$B,0)),0)</f>
        <v>0</v>
      </c>
      <c r="U55">
        <f>IFERROR(INDEX('AEO 2026 Table 38'!Q:Q,MATCH(SUBSTITUTE($A55,"Alternative Transportation","Alternative Electricity and Transportation"),'AEO 2026 Table 38'!$B:$B,0)),0)</f>
        <v>0</v>
      </c>
      <c r="V55">
        <f>IFERROR(INDEX('AEO 2026 Table 38'!R:R,MATCH(SUBSTITUTE($A55,"Alternative Transportation","Alternative Electricity and Transportation"),'AEO 2026 Table 38'!$B:$B,0)),0)</f>
        <v>0</v>
      </c>
      <c r="W55">
        <f>IFERROR(INDEX('AEO 2026 Table 38'!S:S,MATCH(SUBSTITUTE($A55,"Alternative Transportation","Alternative Electricity and Transportation"),'AEO 2026 Table 38'!$B:$B,0)),0)</f>
        <v>0</v>
      </c>
      <c r="X55">
        <f>IFERROR(INDEX('AEO 2026 Table 38'!T:T,MATCH(SUBSTITUTE($A55,"Alternative Transportation","Alternative Electricity and Transportation"),'AEO 2026 Table 38'!$B:$B,0)),0)</f>
        <v>0</v>
      </c>
      <c r="Y55">
        <f>IFERROR(INDEX('AEO 2026 Table 38'!U:U,MATCH(SUBSTITUTE($A55,"Alternative Transportation","Alternative Electricity and Transportation"),'AEO 2026 Table 38'!$B:$B,0)),0)</f>
        <v>0</v>
      </c>
      <c r="Z55">
        <f>IFERROR(INDEX('AEO 2026 Table 38'!V:V,MATCH(SUBSTITUTE($A55,"Alternative Transportation","Alternative Electricity and Transportation"),'AEO 2026 Table 38'!$B:$B,0)),0)</f>
        <v>0</v>
      </c>
      <c r="AA55">
        <f>IFERROR(INDEX('AEO 2026 Table 38'!W:W,MATCH(SUBSTITUTE($A55,"Alternative Transportation","Alternative Electricity and Transportation"),'AEO 2026 Table 38'!$B:$B,0)),0)</f>
        <v>0</v>
      </c>
      <c r="AB55">
        <f>IFERROR(INDEX('AEO 2026 Table 38'!X:X,MATCH(SUBSTITUTE($A55,"Alternative Transportation","Alternative Electricity and Transportation"),'AEO 2026 Table 38'!$B:$B,0)),0)</f>
        <v>0</v>
      </c>
      <c r="AC55">
        <f>IFERROR(INDEX('AEO 2026 Table 38'!Y:Y,MATCH(SUBSTITUTE($A55,"Alternative Transportation","Alternative Electricity and Transportation"),'AEO 2026 Table 38'!$B:$B,0)),0)</f>
        <v>0</v>
      </c>
      <c r="AD55">
        <f>IFERROR(INDEX('AEO 2026 Table 38'!Z:Z,MATCH(SUBSTITUTE($A55,"Alternative Transportation","Alternative Electricity and Transportation"),'AEO 2026 Table 38'!$B:$B,0)),0)</f>
        <v>0</v>
      </c>
      <c r="AE55">
        <f>IFERROR(INDEX('AEO 2026 Table 38'!AA:AA,MATCH(SUBSTITUTE($A55,"Alternative Transportation","Alternative Electricity and Transportation"),'AEO 2026 Table 38'!$B:$B,0)),0)</f>
        <v>0</v>
      </c>
      <c r="AF55">
        <f>IFERROR(INDEX('AEO 2026 Table 38'!AB:AB,MATCH(SUBSTITUTE($A55,"Alternative Transportation","Alternative Electricity and Transportation"),'AEO 2026 Table 38'!$B:$B,0)),0)</f>
        <v>0</v>
      </c>
      <c r="AG55">
        <f>IFERROR(INDEX('AEO 2026 Table 38'!AC:AC,MATCH(SUBSTITUTE($A55,"Alternative Transportation","Alternative Electricity and Transportation"),'AEO 2026 Table 38'!$B:$B,0)),0)</f>
        <v>0</v>
      </c>
      <c r="AH55">
        <f>IFERROR(INDEX('AEO 2026 Table 38'!AD:AD,MATCH(SUBSTITUTE($A55,"Alternative Transportation","Alternative Electricity and Transportation"),'AEO 2026 Table 38'!$B:$B,0)),0)</f>
        <v>0</v>
      </c>
    </row>
    <row r="56" spans="1:34">
      <c r="A56" t="s">
        <v>2333</v>
      </c>
      <c r="B56" s="99" t="s">
        <v>6</v>
      </c>
      <c r="C56" s="93" t="s">
        <v>2156</v>
      </c>
      <c r="D56">
        <f>INDEX('AEO 2021 Table 38'!G:G,MATCH('psgr LDVs'!$C56,'AEO 2021 Table 38'!$B:$B,0))</f>
        <v>0.55315300000000001</v>
      </c>
      <c r="E56">
        <f>INDEX('AEO 2022 Table 38'!H:H,MATCH('psgr LDVs'!$C56,'AEO 2022 Table 38'!$B:$B,0))</f>
        <v>3.6707999999999998E-2</v>
      </c>
      <c r="F56">
        <f>INDEX('AEO 2023 Table 38'!H:H,MATCH('psgr LDVs'!$C56,'AEO 2023 Table 38'!$B:$B,0))</f>
        <v>2.8170000000000001E-2</v>
      </c>
      <c r="G56">
        <f>INDEX('AEO 2023 Table 38'!I:I,MATCH('psgr LDVs'!$C56,'AEO 2023 Table 38'!$B:$B,0))</f>
        <v>2.9277999999999998E-2</v>
      </c>
      <c r="H56">
        <f>IFERROR(INDEX('AEO 2025 Table 38'!F:F,MATCH($A56,'AEO 2025 Table 38'!$B:$B,0)),0)</f>
        <v>0</v>
      </c>
      <c r="I56">
        <f>IFERROR(INDEX('AEO 2026 Table 38'!E:E,MATCH(SUBSTITUTE($A56,"Alternative Transportation","Alternative Electricity and Transportation"),'AEO 2026 Table 38'!$B:$B,0)),0)</f>
        <v>0</v>
      </c>
      <c r="J56">
        <f>IFERROR(INDEX('AEO 2026 Table 38'!F:F,MATCH(SUBSTITUTE($A56,"Alternative Transportation","Alternative Electricity and Transportation"),'AEO 2026 Table 38'!$B:$B,0)),0)</f>
        <v>0</v>
      </c>
      <c r="K56">
        <f>IFERROR(INDEX('AEO 2026 Table 38'!G:G,MATCH(SUBSTITUTE($A56,"Alternative Transportation","Alternative Electricity and Transportation"),'AEO 2026 Table 38'!$B:$B,0)),0)</f>
        <v>0</v>
      </c>
      <c r="L56">
        <f>IFERROR(INDEX('AEO 2026 Table 38'!H:H,MATCH(SUBSTITUTE($A56,"Alternative Transportation","Alternative Electricity and Transportation"),'AEO 2026 Table 38'!$B:$B,0)),0)</f>
        <v>0</v>
      </c>
      <c r="M56">
        <f>IFERROR(INDEX('AEO 2026 Table 38'!I:I,MATCH(SUBSTITUTE($A56,"Alternative Transportation","Alternative Electricity and Transportation"),'AEO 2026 Table 38'!$B:$B,0)),0)</f>
        <v>0</v>
      </c>
      <c r="N56">
        <f>IFERROR(INDEX('AEO 2026 Table 38'!J:J,MATCH(SUBSTITUTE($A56,"Alternative Transportation","Alternative Electricity and Transportation"),'AEO 2026 Table 38'!$B:$B,0)),0)</f>
        <v>0</v>
      </c>
      <c r="O56">
        <f>IFERROR(INDEX('AEO 2026 Table 38'!K:K,MATCH(SUBSTITUTE($A56,"Alternative Transportation","Alternative Electricity and Transportation"),'AEO 2026 Table 38'!$B:$B,0)),0)</f>
        <v>0</v>
      </c>
      <c r="P56">
        <f>IFERROR(INDEX('AEO 2026 Table 38'!L:L,MATCH(SUBSTITUTE($A56,"Alternative Transportation","Alternative Electricity and Transportation"),'AEO 2026 Table 38'!$B:$B,0)),0)</f>
        <v>0</v>
      </c>
      <c r="Q56">
        <f>IFERROR(INDEX('AEO 2026 Table 38'!M:M,MATCH(SUBSTITUTE($A56,"Alternative Transportation","Alternative Electricity and Transportation"),'AEO 2026 Table 38'!$B:$B,0)),0)</f>
        <v>0</v>
      </c>
      <c r="R56">
        <f>IFERROR(INDEX('AEO 2026 Table 38'!N:N,MATCH(SUBSTITUTE($A56,"Alternative Transportation","Alternative Electricity and Transportation"),'AEO 2026 Table 38'!$B:$B,0)),0)</f>
        <v>0</v>
      </c>
      <c r="S56">
        <f>IFERROR(INDEX('AEO 2026 Table 38'!O:O,MATCH(SUBSTITUTE($A56,"Alternative Transportation","Alternative Electricity and Transportation"),'AEO 2026 Table 38'!$B:$B,0)),0)</f>
        <v>0</v>
      </c>
      <c r="T56">
        <f>IFERROR(INDEX('AEO 2026 Table 38'!P:P,MATCH(SUBSTITUTE($A56,"Alternative Transportation","Alternative Electricity and Transportation"),'AEO 2026 Table 38'!$B:$B,0)),0)</f>
        <v>0</v>
      </c>
      <c r="U56">
        <f>IFERROR(INDEX('AEO 2026 Table 38'!Q:Q,MATCH(SUBSTITUTE($A56,"Alternative Transportation","Alternative Electricity and Transportation"),'AEO 2026 Table 38'!$B:$B,0)),0)</f>
        <v>0</v>
      </c>
      <c r="V56">
        <f>IFERROR(INDEX('AEO 2026 Table 38'!R:R,MATCH(SUBSTITUTE($A56,"Alternative Transportation","Alternative Electricity and Transportation"),'AEO 2026 Table 38'!$B:$B,0)),0)</f>
        <v>0</v>
      </c>
      <c r="W56">
        <f>IFERROR(INDEX('AEO 2026 Table 38'!S:S,MATCH(SUBSTITUTE($A56,"Alternative Transportation","Alternative Electricity and Transportation"),'AEO 2026 Table 38'!$B:$B,0)),0)</f>
        <v>0</v>
      </c>
      <c r="X56">
        <f>IFERROR(INDEX('AEO 2026 Table 38'!T:T,MATCH(SUBSTITUTE($A56,"Alternative Transportation","Alternative Electricity and Transportation"),'AEO 2026 Table 38'!$B:$B,0)),0)</f>
        <v>0</v>
      </c>
      <c r="Y56">
        <f>IFERROR(INDEX('AEO 2026 Table 38'!U:U,MATCH(SUBSTITUTE($A56,"Alternative Transportation","Alternative Electricity and Transportation"),'AEO 2026 Table 38'!$B:$B,0)),0)</f>
        <v>0</v>
      </c>
      <c r="Z56">
        <f>IFERROR(INDEX('AEO 2026 Table 38'!V:V,MATCH(SUBSTITUTE($A56,"Alternative Transportation","Alternative Electricity and Transportation"),'AEO 2026 Table 38'!$B:$B,0)),0)</f>
        <v>0</v>
      </c>
      <c r="AA56">
        <f>IFERROR(INDEX('AEO 2026 Table 38'!W:W,MATCH(SUBSTITUTE($A56,"Alternative Transportation","Alternative Electricity and Transportation"),'AEO 2026 Table 38'!$B:$B,0)),0)</f>
        <v>0</v>
      </c>
      <c r="AB56">
        <f>IFERROR(INDEX('AEO 2026 Table 38'!X:X,MATCH(SUBSTITUTE($A56,"Alternative Transportation","Alternative Electricity and Transportation"),'AEO 2026 Table 38'!$B:$B,0)),0)</f>
        <v>0</v>
      </c>
      <c r="AC56">
        <f>IFERROR(INDEX('AEO 2026 Table 38'!Y:Y,MATCH(SUBSTITUTE($A56,"Alternative Transportation","Alternative Electricity and Transportation"),'AEO 2026 Table 38'!$B:$B,0)),0)</f>
        <v>0</v>
      </c>
      <c r="AD56">
        <f>IFERROR(INDEX('AEO 2026 Table 38'!Z:Z,MATCH(SUBSTITUTE($A56,"Alternative Transportation","Alternative Electricity and Transportation"),'AEO 2026 Table 38'!$B:$B,0)),0)</f>
        <v>0</v>
      </c>
      <c r="AE56">
        <f>IFERROR(INDEX('AEO 2026 Table 38'!AA:AA,MATCH(SUBSTITUTE($A56,"Alternative Transportation","Alternative Electricity and Transportation"),'AEO 2026 Table 38'!$B:$B,0)),0)</f>
        <v>0</v>
      </c>
      <c r="AF56">
        <f>IFERROR(INDEX('AEO 2026 Table 38'!AB:AB,MATCH(SUBSTITUTE($A56,"Alternative Transportation","Alternative Electricity and Transportation"),'AEO 2026 Table 38'!$B:$B,0)),0)</f>
        <v>0</v>
      </c>
      <c r="AG56">
        <f>IFERROR(INDEX('AEO 2026 Table 38'!AC:AC,MATCH(SUBSTITUTE($A56,"Alternative Transportation","Alternative Electricity and Transportation"),'AEO 2026 Table 38'!$B:$B,0)),0)</f>
        <v>0</v>
      </c>
      <c r="AH56">
        <f>IFERROR(INDEX('AEO 2026 Table 38'!AD:AD,MATCH(SUBSTITUTE($A56,"Alternative Transportation","Alternative Electricity and Transportation"),'AEO 2026 Table 38'!$B:$B,0)),0)</f>
        <v>0</v>
      </c>
    </row>
    <row r="57" spans="1:34">
      <c r="A57" t="s">
        <v>2336</v>
      </c>
      <c r="B57" s="99" t="s">
        <v>7</v>
      </c>
      <c r="C57" s="93" t="s">
        <v>2159</v>
      </c>
      <c r="D57">
        <f>INDEX('AEO 2021 Table 38'!G:G,MATCH('psgr LDVs'!$C57,'AEO 2021 Table 38'!$B:$B,0))</f>
        <v>0</v>
      </c>
      <c r="E57">
        <f>INDEX('AEO 2022 Table 38'!H:H,MATCH('psgr LDVs'!$C57,'AEO 2022 Table 38'!$B:$B,0))</f>
        <v>0</v>
      </c>
      <c r="F57">
        <f>INDEX('AEO 2023 Table 38'!H:H,MATCH('psgr LDVs'!$C57,'AEO 2023 Table 38'!$B:$B,0))</f>
        <v>0</v>
      </c>
      <c r="G57">
        <f>INDEX('AEO 2023 Table 38'!I:I,MATCH('psgr LDVs'!$C57,'AEO 2023 Table 38'!$B:$B,0))</f>
        <v>0</v>
      </c>
      <c r="H57">
        <f>IFERROR(INDEX('AEO 2025 Table 38'!F:F,MATCH($A57,'AEO 2025 Table 38'!$B:$B,0)),0)</f>
        <v>0</v>
      </c>
      <c r="I57">
        <f>IFERROR(INDEX('AEO 2026 Table 38'!E:E,MATCH(SUBSTITUTE($A57,"Alternative Transportation","Alternative Electricity and Transportation"),'AEO 2026 Table 38'!$B:$B,0)),0)</f>
        <v>0</v>
      </c>
      <c r="J57">
        <f>IFERROR(INDEX('AEO 2026 Table 38'!F:F,MATCH(SUBSTITUTE($A57,"Alternative Transportation","Alternative Electricity and Transportation"),'AEO 2026 Table 38'!$B:$B,0)),0)</f>
        <v>0</v>
      </c>
      <c r="K57">
        <f>IFERROR(INDEX('AEO 2026 Table 38'!G:G,MATCH(SUBSTITUTE($A57,"Alternative Transportation","Alternative Electricity and Transportation"),'AEO 2026 Table 38'!$B:$B,0)),0)</f>
        <v>0</v>
      </c>
      <c r="L57">
        <f>IFERROR(INDEX('AEO 2026 Table 38'!H:H,MATCH(SUBSTITUTE($A57,"Alternative Transportation","Alternative Electricity and Transportation"),'AEO 2026 Table 38'!$B:$B,0)),0)</f>
        <v>0</v>
      </c>
      <c r="M57">
        <f>IFERROR(INDEX('AEO 2026 Table 38'!I:I,MATCH(SUBSTITUTE($A57,"Alternative Transportation","Alternative Electricity and Transportation"),'AEO 2026 Table 38'!$B:$B,0)),0)</f>
        <v>0</v>
      </c>
      <c r="N57">
        <f>IFERROR(INDEX('AEO 2026 Table 38'!J:J,MATCH(SUBSTITUTE($A57,"Alternative Transportation","Alternative Electricity and Transportation"),'AEO 2026 Table 38'!$B:$B,0)),0)</f>
        <v>0</v>
      </c>
      <c r="O57">
        <f>IFERROR(INDEX('AEO 2026 Table 38'!K:K,MATCH(SUBSTITUTE($A57,"Alternative Transportation","Alternative Electricity and Transportation"),'AEO 2026 Table 38'!$B:$B,0)),0)</f>
        <v>0</v>
      </c>
      <c r="P57">
        <f>IFERROR(INDEX('AEO 2026 Table 38'!L:L,MATCH(SUBSTITUTE($A57,"Alternative Transportation","Alternative Electricity and Transportation"),'AEO 2026 Table 38'!$B:$B,0)),0)</f>
        <v>0</v>
      </c>
      <c r="Q57">
        <f>IFERROR(INDEX('AEO 2026 Table 38'!M:M,MATCH(SUBSTITUTE($A57,"Alternative Transportation","Alternative Electricity and Transportation"),'AEO 2026 Table 38'!$B:$B,0)),0)</f>
        <v>0</v>
      </c>
      <c r="R57">
        <f>IFERROR(INDEX('AEO 2026 Table 38'!N:N,MATCH(SUBSTITUTE($A57,"Alternative Transportation","Alternative Electricity and Transportation"),'AEO 2026 Table 38'!$B:$B,0)),0)</f>
        <v>0</v>
      </c>
      <c r="S57">
        <f>IFERROR(INDEX('AEO 2026 Table 38'!O:O,MATCH(SUBSTITUTE($A57,"Alternative Transportation","Alternative Electricity and Transportation"),'AEO 2026 Table 38'!$B:$B,0)),0)</f>
        <v>0</v>
      </c>
      <c r="T57">
        <f>IFERROR(INDEX('AEO 2026 Table 38'!P:P,MATCH(SUBSTITUTE($A57,"Alternative Transportation","Alternative Electricity and Transportation"),'AEO 2026 Table 38'!$B:$B,0)),0)</f>
        <v>0</v>
      </c>
      <c r="U57">
        <f>IFERROR(INDEX('AEO 2026 Table 38'!Q:Q,MATCH(SUBSTITUTE($A57,"Alternative Transportation","Alternative Electricity and Transportation"),'AEO 2026 Table 38'!$B:$B,0)),0)</f>
        <v>0</v>
      </c>
      <c r="V57">
        <f>IFERROR(INDEX('AEO 2026 Table 38'!R:R,MATCH(SUBSTITUTE($A57,"Alternative Transportation","Alternative Electricity and Transportation"),'AEO 2026 Table 38'!$B:$B,0)),0)</f>
        <v>0</v>
      </c>
      <c r="W57">
        <f>IFERROR(INDEX('AEO 2026 Table 38'!S:S,MATCH(SUBSTITUTE($A57,"Alternative Transportation","Alternative Electricity and Transportation"),'AEO 2026 Table 38'!$B:$B,0)),0)</f>
        <v>0</v>
      </c>
      <c r="X57">
        <f>IFERROR(INDEX('AEO 2026 Table 38'!T:T,MATCH(SUBSTITUTE($A57,"Alternative Transportation","Alternative Electricity and Transportation"),'AEO 2026 Table 38'!$B:$B,0)),0)</f>
        <v>0</v>
      </c>
      <c r="Y57">
        <f>IFERROR(INDEX('AEO 2026 Table 38'!U:U,MATCH(SUBSTITUTE($A57,"Alternative Transportation","Alternative Electricity and Transportation"),'AEO 2026 Table 38'!$B:$B,0)),0)</f>
        <v>0</v>
      </c>
      <c r="Z57">
        <f>IFERROR(INDEX('AEO 2026 Table 38'!V:V,MATCH(SUBSTITUTE($A57,"Alternative Transportation","Alternative Electricity and Transportation"),'AEO 2026 Table 38'!$B:$B,0)),0)</f>
        <v>0</v>
      </c>
      <c r="AA57">
        <f>IFERROR(INDEX('AEO 2026 Table 38'!W:W,MATCH(SUBSTITUTE($A57,"Alternative Transportation","Alternative Electricity and Transportation"),'AEO 2026 Table 38'!$B:$B,0)),0)</f>
        <v>0</v>
      </c>
      <c r="AB57">
        <f>IFERROR(INDEX('AEO 2026 Table 38'!X:X,MATCH(SUBSTITUTE($A57,"Alternative Transportation","Alternative Electricity and Transportation"),'AEO 2026 Table 38'!$B:$B,0)),0)</f>
        <v>0</v>
      </c>
      <c r="AC57">
        <f>IFERROR(INDEX('AEO 2026 Table 38'!Y:Y,MATCH(SUBSTITUTE($A57,"Alternative Transportation","Alternative Electricity and Transportation"),'AEO 2026 Table 38'!$B:$B,0)),0)</f>
        <v>0</v>
      </c>
      <c r="AD57">
        <f>IFERROR(INDEX('AEO 2026 Table 38'!Z:Z,MATCH(SUBSTITUTE($A57,"Alternative Transportation","Alternative Electricity and Transportation"),'AEO 2026 Table 38'!$B:$B,0)),0)</f>
        <v>0</v>
      </c>
      <c r="AE57">
        <f>IFERROR(INDEX('AEO 2026 Table 38'!AA:AA,MATCH(SUBSTITUTE($A57,"Alternative Transportation","Alternative Electricity and Transportation"),'AEO 2026 Table 38'!$B:$B,0)),0)</f>
        <v>0</v>
      </c>
      <c r="AF57">
        <f>IFERROR(INDEX('AEO 2026 Table 38'!AB:AB,MATCH(SUBSTITUTE($A57,"Alternative Transportation","Alternative Electricity and Transportation"),'AEO 2026 Table 38'!$B:$B,0)),0)</f>
        <v>0</v>
      </c>
      <c r="AG57">
        <f>IFERROR(INDEX('AEO 2026 Table 38'!AC:AC,MATCH(SUBSTITUTE($A57,"Alternative Transportation","Alternative Electricity and Transportation"),'AEO 2026 Table 38'!$B:$B,0)),0)</f>
        <v>0</v>
      </c>
      <c r="AH57">
        <f>IFERROR(INDEX('AEO 2026 Table 38'!AD:AD,MATCH(SUBSTITUTE($A57,"Alternative Transportation","Alternative Electricity and Transportation"),'AEO 2026 Table 38'!$B:$B,0)),0)</f>
        <v>0</v>
      </c>
    </row>
    <row r="58" spans="1:34">
      <c r="A58" t="s">
        <v>2338</v>
      </c>
      <c r="B58" s="99" t="s">
        <v>7</v>
      </c>
      <c r="C58" s="93" t="s">
        <v>2163</v>
      </c>
      <c r="D58">
        <f>INDEX('AEO 2021 Table 38'!G:G,MATCH('psgr LDVs'!$C58,'AEO 2021 Table 38'!$B:$B,0))</f>
        <v>0.17832799999999999</v>
      </c>
      <c r="E58">
        <f>INDEX('AEO 2022 Table 38'!H:H,MATCH('psgr LDVs'!$C58,'AEO 2022 Table 38'!$B:$B,0))</f>
        <v>2.9368210000000001</v>
      </c>
      <c r="F58">
        <f>INDEX('AEO 2023 Table 38'!H:H,MATCH('psgr LDVs'!$C58,'AEO 2023 Table 38'!$B:$B,0))</f>
        <v>2.5139239999999998</v>
      </c>
      <c r="G58">
        <f>INDEX('AEO 2023 Table 38'!I:I,MATCH('psgr LDVs'!$C58,'AEO 2023 Table 38'!$B:$B,0))</f>
        <v>2.5356830000000001</v>
      </c>
      <c r="H58">
        <f>IFERROR(INDEX('AEO 2025 Table 38'!F:F,MATCH($A58,'AEO 2025 Table 38'!$B:$B,0)),0)</f>
        <v>0.67393400000000003</v>
      </c>
      <c r="I58">
        <f>IFERROR(INDEX('AEO 2026 Table 38'!E:E,MATCH(SUBSTITUTE($A58,"Alternative Transportation","Alternative Electricity and Transportation"),'AEO 2026 Table 38'!$B:$B,0)),0)</f>
        <v>0.24666399999999999</v>
      </c>
      <c r="J58">
        <f>IFERROR(INDEX('AEO 2026 Table 38'!F:F,MATCH(SUBSTITUTE($A58,"Alternative Transportation","Alternative Electricity and Transportation"),'AEO 2026 Table 38'!$B:$B,0)),0)</f>
        <v>8.9491000000000001E-2</v>
      </c>
      <c r="K58">
        <f>IFERROR(INDEX('AEO 2026 Table 38'!G:G,MATCH(SUBSTITUTE($A58,"Alternative Transportation","Alternative Electricity and Transportation"),'AEO 2026 Table 38'!$B:$B,0)),0)</f>
        <v>8.6205000000000004E-2</v>
      </c>
      <c r="L58">
        <f>IFERROR(INDEX('AEO 2026 Table 38'!H:H,MATCH(SUBSTITUTE($A58,"Alternative Transportation","Alternative Electricity and Transportation"),'AEO 2026 Table 38'!$B:$B,0)),0)</f>
        <v>5.8457000000000002E-2</v>
      </c>
      <c r="M58">
        <f>IFERROR(INDEX('AEO 2026 Table 38'!I:I,MATCH(SUBSTITUTE($A58,"Alternative Transportation","Alternative Electricity and Transportation"),'AEO 2026 Table 38'!$B:$B,0)),0)</f>
        <v>4.2299999999999997E-2</v>
      </c>
      <c r="N58">
        <f>IFERROR(INDEX('AEO 2026 Table 38'!J:J,MATCH(SUBSTITUTE($A58,"Alternative Transportation","Alternative Electricity and Transportation"),'AEO 2026 Table 38'!$B:$B,0)),0)</f>
        <v>4.5907999999999997E-2</v>
      </c>
      <c r="O58">
        <f>IFERROR(INDEX('AEO 2026 Table 38'!K:K,MATCH(SUBSTITUTE($A58,"Alternative Transportation","Alternative Electricity and Transportation"),'AEO 2026 Table 38'!$B:$B,0)),0)</f>
        <v>4.3755000000000002E-2</v>
      </c>
      <c r="P58">
        <f>IFERROR(INDEX('AEO 2026 Table 38'!L:L,MATCH(SUBSTITUTE($A58,"Alternative Transportation","Alternative Electricity and Transportation"),'AEO 2026 Table 38'!$B:$B,0)),0)</f>
        <v>4.1445000000000003E-2</v>
      </c>
      <c r="Q58">
        <f>IFERROR(INDEX('AEO 2026 Table 38'!M:M,MATCH(SUBSTITUTE($A58,"Alternative Transportation","Alternative Electricity and Transportation"),'AEO 2026 Table 38'!$B:$B,0)),0)</f>
        <v>4.4415999999999997E-2</v>
      </c>
      <c r="R58">
        <f>IFERROR(INDEX('AEO 2026 Table 38'!N:N,MATCH(SUBSTITUTE($A58,"Alternative Transportation","Alternative Electricity and Transportation"),'AEO 2026 Table 38'!$B:$B,0)),0)</f>
        <v>3.9576E-2</v>
      </c>
      <c r="S58">
        <f>IFERROR(INDEX('AEO 2026 Table 38'!O:O,MATCH(SUBSTITUTE($A58,"Alternative Transportation","Alternative Electricity and Transportation"),'AEO 2026 Table 38'!$B:$B,0)),0)</f>
        <v>4.0001000000000002E-2</v>
      </c>
      <c r="T58">
        <f>IFERROR(INDEX('AEO 2026 Table 38'!P:P,MATCH(SUBSTITUTE($A58,"Alternative Transportation","Alternative Electricity and Transportation"),'AEO 2026 Table 38'!$B:$B,0)),0)</f>
        <v>3.6510000000000001E-2</v>
      </c>
      <c r="U58">
        <f>IFERROR(INDEX('AEO 2026 Table 38'!Q:Q,MATCH(SUBSTITUTE($A58,"Alternative Transportation","Alternative Electricity and Transportation"),'AEO 2026 Table 38'!$B:$B,0)),0)</f>
        <v>3.5087E-2</v>
      </c>
      <c r="V58">
        <f>IFERROR(INDEX('AEO 2026 Table 38'!R:R,MATCH(SUBSTITUTE($A58,"Alternative Transportation","Alternative Electricity and Transportation"),'AEO 2026 Table 38'!$B:$B,0)),0)</f>
        <v>3.3109E-2</v>
      </c>
      <c r="W58">
        <f>IFERROR(INDEX('AEO 2026 Table 38'!S:S,MATCH(SUBSTITUTE($A58,"Alternative Transportation","Alternative Electricity and Transportation"),'AEO 2026 Table 38'!$B:$B,0)),0)</f>
        <v>3.2128999999999998E-2</v>
      </c>
      <c r="X58">
        <f>IFERROR(INDEX('AEO 2026 Table 38'!T:T,MATCH(SUBSTITUTE($A58,"Alternative Transportation","Alternative Electricity and Transportation"),'AEO 2026 Table 38'!$B:$B,0)),0)</f>
        <v>3.1203000000000002E-2</v>
      </c>
      <c r="Y58">
        <f>IFERROR(INDEX('AEO 2026 Table 38'!U:U,MATCH(SUBSTITUTE($A58,"Alternative Transportation","Alternative Electricity and Transportation"),'AEO 2026 Table 38'!$B:$B,0)),0)</f>
        <v>3.0186999999999999E-2</v>
      </c>
      <c r="Z58">
        <f>IFERROR(INDEX('AEO 2026 Table 38'!V:V,MATCH(SUBSTITUTE($A58,"Alternative Transportation","Alternative Electricity and Transportation"),'AEO 2026 Table 38'!$B:$B,0)),0)</f>
        <v>2.9243000000000002E-2</v>
      </c>
      <c r="AA58">
        <f>IFERROR(INDEX('AEO 2026 Table 38'!W:W,MATCH(SUBSTITUTE($A58,"Alternative Transportation","Alternative Electricity and Transportation"),'AEO 2026 Table 38'!$B:$B,0)),0)</f>
        <v>2.8337999999999999E-2</v>
      </c>
      <c r="AB58">
        <f>IFERROR(INDEX('AEO 2026 Table 38'!X:X,MATCH(SUBSTITUTE($A58,"Alternative Transportation","Alternative Electricity and Transportation"),'AEO 2026 Table 38'!$B:$B,0)),0)</f>
        <v>2.7556000000000001E-2</v>
      </c>
      <c r="AC58">
        <f>IFERROR(INDEX('AEO 2026 Table 38'!Y:Y,MATCH(SUBSTITUTE($A58,"Alternative Transportation","Alternative Electricity and Transportation"),'AEO 2026 Table 38'!$B:$B,0)),0)</f>
        <v>2.6962E-2</v>
      </c>
      <c r="AD58">
        <f>IFERROR(INDEX('AEO 2026 Table 38'!Z:Z,MATCH(SUBSTITUTE($A58,"Alternative Transportation","Alternative Electricity and Transportation"),'AEO 2026 Table 38'!$B:$B,0)),0)</f>
        <v>2.6072000000000001E-2</v>
      </c>
      <c r="AE58">
        <f>IFERROR(INDEX('AEO 2026 Table 38'!AA:AA,MATCH(SUBSTITUTE($A58,"Alternative Transportation","Alternative Electricity and Transportation"),'AEO 2026 Table 38'!$B:$B,0)),0)</f>
        <v>2.5647E-2</v>
      </c>
      <c r="AF58">
        <f>IFERROR(INDEX('AEO 2026 Table 38'!AB:AB,MATCH(SUBSTITUTE($A58,"Alternative Transportation","Alternative Electricity and Transportation"),'AEO 2026 Table 38'!$B:$B,0)),0)</f>
        <v>2.4865999999999999E-2</v>
      </c>
      <c r="AG58">
        <f>IFERROR(INDEX('AEO 2026 Table 38'!AC:AC,MATCH(SUBSTITUTE($A58,"Alternative Transportation","Alternative Electricity and Transportation"),'AEO 2026 Table 38'!$B:$B,0)),0)</f>
        <v>2.4339E-2</v>
      </c>
      <c r="AH58">
        <f>IFERROR(INDEX('AEO 2026 Table 38'!AD:AD,MATCH(SUBSTITUTE($A58,"Alternative Transportation","Alternative Electricity and Transportation"),'AEO 2026 Table 38'!$B:$B,0)),0)</f>
        <v>2.3525000000000001E-2</v>
      </c>
    </row>
    <row r="59" spans="1:34">
      <c r="A59" t="s">
        <v>2340</v>
      </c>
      <c r="B59" s="99"/>
      <c r="C59" s="93" t="s">
        <v>2167</v>
      </c>
      <c r="D59">
        <f>INDEX('AEO 2021 Table 38'!G:G,MATCH('psgr LDVs'!$C59,'AEO 2021 Table 38'!$B:$B,0))</f>
        <v>346.935272</v>
      </c>
      <c r="E59">
        <f>INDEX('AEO 2022 Table 38'!H:H,MATCH('psgr LDVs'!$C59,'AEO 2022 Table 38'!$B:$B,0))</f>
        <v>651.79980499999999</v>
      </c>
      <c r="F59">
        <f>INDEX('AEO 2023 Table 38'!H:H,MATCH('psgr LDVs'!$C59,'AEO 2023 Table 38'!$B:$B,0))</f>
        <v>988.42608600000005</v>
      </c>
      <c r="G59">
        <f>INDEX('AEO 2023 Table 38'!I:I,MATCH('psgr LDVs'!$C59,'AEO 2023 Table 38'!$B:$B,0))</f>
        <v>1041.3510739999999</v>
      </c>
      <c r="H59">
        <f>IFERROR(INDEX('AEO 2025 Table 38'!F:F,MATCH($A59,'AEO 2025 Table 38'!$B:$B,0)),0)</f>
        <v>1703.6885990000001</v>
      </c>
      <c r="I59">
        <f>IFERROR(INDEX('AEO 2026 Table 38'!E:E,MATCH(SUBSTITUTE($A59,"Alternative Transportation","Alternative Electricity and Transportation"),'AEO 2026 Table 38'!$B:$B,0)),0)</f>
        <v>1424.62915</v>
      </c>
      <c r="J59">
        <f>IFERROR(INDEX('AEO 2026 Table 38'!F:F,MATCH(SUBSTITUTE($A59,"Alternative Transportation","Alternative Electricity and Transportation"),'AEO 2026 Table 38'!$B:$B,0)),0)</f>
        <v>1477.2691649999999</v>
      </c>
      <c r="K59">
        <f>IFERROR(INDEX('AEO 2026 Table 38'!G:G,MATCH(SUBSTITUTE($A59,"Alternative Transportation","Alternative Electricity and Transportation"),'AEO 2026 Table 38'!$B:$B,0)),0)</f>
        <v>1715.958374</v>
      </c>
      <c r="L59">
        <f>IFERROR(INDEX('AEO 2026 Table 38'!H:H,MATCH(SUBSTITUTE($A59,"Alternative Transportation","Alternative Electricity and Transportation"),'AEO 2026 Table 38'!$B:$B,0)),0)</f>
        <v>1694.638062</v>
      </c>
      <c r="M59">
        <f>IFERROR(INDEX('AEO 2026 Table 38'!I:I,MATCH(SUBSTITUTE($A59,"Alternative Transportation","Alternative Electricity and Transportation"),'AEO 2026 Table 38'!$B:$B,0)),0)</f>
        <v>1780.857544</v>
      </c>
      <c r="N59">
        <f>IFERROR(INDEX('AEO 2026 Table 38'!J:J,MATCH(SUBSTITUTE($A59,"Alternative Transportation","Alternative Electricity and Transportation"),'AEO 2026 Table 38'!$B:$B,0)),0)</f>
        <v>1877.8867190000001</v>
      </c>
      <c r="O59">
        <f>IFERROR(INDEX('AEO 2026 Table 38'!K:K,MATCH(SUBSTITUTE($A59,"Alternative Transportation","Alternative Electricity and Transportation"),'AEO 2026 Table 38'!$B:$B,0)),0)</f>
        <v>1976.2993160000001</v>
      </c>
      <c r="P59">
        <f>IFERROR(INDEX('AEO 2026 Table 38'!L:L,MATCH(SUBSTITUTE($A59,"Alternative Transportation","Alternative Electricity and Transportation"),'AEO 2026 Table 38'!$B:$B,0)),0)</f>
        <v>2039.771606</v>
      </c>
      <c r="Q59">
        <f>IFERROR(INDEX('AEO 2026 Table 38'!M:M,MATCH(SUBSTITUTE($A59,"Alternative Transportation","Alternative Electricity and Transportation"),'AEO 2026 Table 38'!$B:$B,0)),0)</f>
        <v>2167.7504880000001</v>
      </c>
      <c r="R59">
        <f>IFERROR(INDEX('AEO 2026 Table 38'!N:N,MATCH(SUBSTITUTE($A59,"Alternative Transportation","Alternative Electricity and Transportation"),'AEO 2026 Table 38'!$B:$B,0)),0)</f>
        <v>2239.90625</v>
      </c>
      <c r="S59">
        <f>IFERROR(INDEX('AEO 2026 Table 38'!O:O,MATCH(SUBSTITUTE($A59,"Alternative Transportation","Alternative Electricity and Transportation"),'AEO 2026 Table 38'!$B:$B,0)),0)</f>
        <v>2331.4890140000002</v>
      </c>
      <c r="T59">
        <f>IFERROR(INDEX('AEO 2026 Table 38'!P:P,MATCH(SUBSTITUTE($A59,"Alternative Transportation","Alternative Electricity and Transportation"),'AEO 2026 Table 38'!$B:$B,0)),0)</f>
        <v>2354.0278320000002</v>
      </c>
      <c r="U59">
        <f>IFERROR(INDEX('AEO 2026 Table 38'!Q:Q,MATCH(SUBSTITUTE($A59,"Alternative Transportation","Alternative Electricity and Transportation"),'AEO 2026 Table 38'!$B:$B,0)),0)</f>
        <v>2415.857422</v>
      </c>
      <c r="V59">
        <f>IFERROR(INDEX('AEO 2026 Table 38'!R:R,MATCH(SUBSTITUTE($A59,"Alternative Transportation","Alternative Electricity and Transportation"),'AEO 2026 Table 38'!$B:$B,0)),0)</f>
        <v>2469.3015140000002</v>
      </c>
      <c r="W59">
        <f>IFERROR(INDEX('AEO 2026 Table 38'!S:S,MATCH(SUBSTITUTE($A59,"Alternative Transportation","Alternative Electricity and Transportation"),'AEO 2026 Table 38'!$B:$B,0)),0)</f>
        <v>2510.0620119999999</v>
      </c>
      <c r="X59">
        <f>IFERROR(INDEX('AEO 2026 Table 38'!T:T,MATCH(SUBSTITUTE($A59,"Alternative Transportation","Alternative Electricity and Transportation"),'AEO 2026 Table 38'!$B:$B,0)),0)</f>
        <v>2536.7966310000002</v>
      </c>
      <c r="Y59">
        <f>IFERROR(INDEX('AEO 2026 Table 38'!U:U,MATCH(SUBSTITUTE($A59,"Alternative Transportation","Alternative Electricity and Transportation"),'AEO 2026 Table 38'!$B:$B,0)),0)</f>
        <v>2556.524414</v>
      </c>
      <c r="Z59">
        <f>IFERROR(INDEX('AEO 2026 Table 38'!V:V,MATCH(SUBSTITUTE($A59,"Alternative Transportation","Alternative Electricity and Transportation"),'AEO 2026 Table 38'!$B:$B,0)),0)</f>
        <v>2575.2302249999998</v>
      </c>
      <c r="AA59">
        <f>IFERROR(INDEX('AEO 2026 Table 38'!W:W,MATCH(SUBSTITUTE($A59,"Alternative Transportation","Alternative Electricity and Transportation"),'AEO 2026 Table 38'!$B:$B,0)),0)</f>
        <v>2585.8342290000001</v>
      </c>
      <c r="AB59">
        <f>IFERROR(INDEX('AEO 2026 Table 38'!X:X,MATCH(SUBSTITUTE($A59,"Alternative Transportation","Alternative Electricity and Transportation"),'AEO 2026 Table 38'!$B:$B,0)),0)</f>
        <v>2595.2114259999998</v>
      </c>
      <c r="AC59">
        <f>IFERROR(INDEX('AEO 2026 Table 38'!Y:Y,MATCH(SUBSTITUTE($A59,"Alternative Transportation","Alternative Electricity and Transportation"),'AEO 2026 Table 38'!$B:$B,0)),0)</f>
        <v>2612.001953</v>
      </c>
      <c r="AD59">
        <f>IFERROR(INDEX('AEO 2026 Table 38'!Z:Z,MATCH(SUBSTITUTE($A59,"Alternative Transportation","Alternative Electricity and Transportation"),'AEO 2026 Table 38'!$B:$B,0)),0)</f>
        <v>2620.3107909999999</v>
      </c>
      <c r="AE59">
        <f>IFERROR(INDEX('AEO 2026 Table 38'!AA:AA,MATCH(SUBSTITUTE($A59,"Alternative Transportation","Alternative Electricity and Transportation"),'AEO 2026 Table 38'!$B:$B,0)),0)</f>
        <v>2645.219971</v>
      </c>
      <c r="AF59">
        <f>IFERROR(INDEX('AEO 2026 Table 38'!AB:AB,MATCH(SUBSTITUTE($A59,"Alternative Transportation","Alternative Electricity and Transportation"),'AEO 2026 Table 38'!$B:$B,0)),0)</f>
        <v>2651.3229980000001</v>
      </c>
      <c r="AG59">
        <f>IFERROR(INDEX('AEO 2026 Table 38'!AC:AC,MATCH(SUBSTITUTE($A59,"Alternative Transportation","Alternative Electricity and Transportation"),'AEO 2026 Table 38'!$B:$B,0)),0)</f>
        <v>2656.5871579999998</v>
      </c>
      <c r="AH59">
        <f>IFERROR(INDEX('AEO 2026 Table 38'!AD:AD,MATCH(SUBSTITUTE($A59,"Alternative Transportation","Alternative Electricity and Transportation"),'AEO 2026 Table 38'!$B:$B,0)),0)</f>
        <v>2639.468018</v>
      </c>
    </row>
    <row r="60" spans="1:34">
      <c r="A60" t="s">
        <v>11013</v>
      </c>
      <c r="B60" s="99"/>
      <c r="C60" s="93" t="s">
        <v>2171</v>
      </c>
      <c r="D60">
        <f>INDEX('AEO 2021 Table 38'!G:G,MATCH('psgr LDVs'!$C60,'AEO 2021 Table 38'!$B:$B,0))</f>
        <v>7.2617570000000002</v>
      </c>
      <c r="E60">
        <f>INDEX('AEO 2022 Table 38'!H:H,MATCH('psgr LDVs'!$C60,'AEO 2022 Table 38'!$B:$B,0))</f>
        <v>12.013355000000001</v>
      </c>
      <c r="F60">
        <f>INDEX('AEO 2023 Table 38'!H:H,MATCH('psgr LDVs'!$C60,'AEO 2023 Table 38'!$B:$B,0))</f>
        <v>18.828334999999999</v>
      </c>
      <c r="G60">
        <f>INDEX('AEO 2023 Table 38'!I:I,MATCH('psgr LDVs'!$C60,'AEO 2023 Table 38'!$B:$B,0))</f>
        <v>19.999586000000001</v>
      </c>
      <c r="H60">
        <f>IFERROR(INDEX('AEO 2025 Table 38'!F:F,MATCH($A60,'AEO 2025 Table 38'!$B:$B,0)),0)</f>
        <v>0</v>
      </c>
      <c r="I60">
        <f>IFERROR(INDEX('AEO 2026 Table 38'!E:E,MATCH(SUBSTITUTE($A60,"Alternative Transportation","Alternative Electricity and Transportation"),'AEO 2026 Table 38'!$B:$B,0)),0)</f>
        <v>0</v>
      </c>
      <c r="J60">
        <f>IFERROR(INDEX('AEO 2026 Table 38'!F:F,MATCH(SUBSTITUTE($A60,"Alternative Transportation","Alternative Electricity and Transportation"),'AEO 2026 Table 38'!$B:$B,0)),0)</f>
        <v>0</v>
      </c>
      <c r="K60">
        <f>IFERROR(INDEX('AEO 2026 Table 38'!G:G,MATCH(SUBSTITUTE($A60,"Alternative Transportation","Alternative Electricity and Transportation"),'AEO 2026 Table 38'!$B:$B,0)),0)</f>
        <v>0</v>
      </c>
      <c r="L60">
        <f>IFERROR(INDEX('AEO 2026 Table 38'!H:H,MATCH(SUBSTITUTE($A60,"Alternative Transportation","Alternative Electricity and Transportation"),'AEO 2026 Table 38'!$B:$B,0)),0)</f>
        <v>0</v>
      </c>
      <c r="M60">
        <f>IFERROR(INDEX('AEO 2026 Table 38'!I:I,MATCH(SUBSTITUTE($A60,"Alternative Transportation","Alternative Electricity and Transportation"),'AEO 2026 Table 38'!$B:$B,0)),0)</f>
        <v>0</v>
      </c>
      <c r="N60">
        <f>IFERROR(INDEX('AEO 2026 Table 38'!J:J,MATCH(SUBSTITUTE($A60,"Alternative Transportation","Alternative Electricity and Transportation"),'AEO 2026 Table 38'!$B:$B,0)),0)</f>
        <v>0</v>
      </c>
      <c r="O60">
        <f>IFERROR(INDEX('AEO 2026 Table 38'!K:K,MATCH(SUBSTITUTE($A60,"Alternative Transportation","Alternative Electricity and Transportation"),'AEO 2026 Table 38'!$B:$B,0)),0)</f>
        <v>0</v>
      </c>
      <c r="P60">
        <f>IFERROR(INDEX('AEO 2026 Table 38'!L:L,MATCH(SUBSTITUTE($A60,"Alternative Transportation","Alternative Electricity and Transportation"),'AEO 2026 Table 38'!$B:$B,0)),0)</f>
        <v>0</v>
      </c>
      <c r="Q60">
        <f>IFERROR(INDEX('AEO 2026 Table 38'!M:M,MATCH(SUBSTITUTE($A60,"Alternative Transportation","Alternative Electricity and Transportation"),'AEO 2026 Table 38'!$B:$B,0)),0)</f>
        <v>0</v>
      </c>
      <c r="R60">
        <f>IFERROR(INDEX('AEO 2026 Table 38'!N:N,MATCH(SUBSTITUTE($A60,"Alternative Transportation","Alternative Electricity and Transportation"),'AEO 2026 Table 38'!$B:$B,0)),0)</f>
        <v>0</v>
      </c>
      <c r="S60">
        <f>IFERROR(INDEX('AEO 2026 Table 38'!O:O,MATCH(SUBSTITUTE($A60,"Alternative Transportation","Alternative Electricity and Transportation"),'AEO 2026 Table 38'!$B:$B,0)),0)</f>
        <v>0</v>
      </c>
      <c r="T60">
        <f>IFERROR(INDEX('AEO 2026 Table 38'!P:P,MATCH(SUBSTITUTE($A60,"Alternative Transportation","Alternative Electricity and Transportation"),'AEO 2026 Table 38'!$B:$B,0)),0)</f>
        <v>0</v>
      </c>
      <c r="U60">
        <f>IFERROR(INDEX('AEO 2026 Table 38'!Q:Q,MATCH(SUBSTITUTE($A60,"Alternative Transportation","Alternative Electricity and Transportation"),'AEO 2026 Table 38'!$B:$B,0)),0)</f>
        <v>0</v>
      </c>
      <c r="V60">
        <f>IFERROR(INDEX('AEO 2026 Table 38'!R:R,MATCH(SUBSTITUTE($A60,"Alternative Transportation","Alternative Electricity and Transportation"),'AEO 2026 Table 38'!$B:$B,0)),0)</f>
        <v>0</v>
      </c>
      <c r="W60">
        <f>IFERROR(INDEX('AEO 2026 Table 38'!S:S,MATCH(SUBSTITUTE($A60,"Alternative Transportation","Alternative Electricity and Transportation"),'AEO 2026 Table 38'!$B:$B,0)),0)</f>
        <v>0</v>
      </c>
      <c r="X60">
        <f>IFERROR(INDEX('AEO 2026 Table 38'!T:T,MATCH(SUBSTITUTE($A60,"Alternative Transportation","Alternative Electricity and Transportation"),'AEO 2026 Table 38'!$B:$B,0)),0)</f>
        <v>0</v>
      </c>
      <c r="Y60">
        <f>IFERROR(INDEX('AEO 2026 Table 38'!U:U,MATCH(SUBSTITUTE($A60,"Alternative Transportation","Alternative Electricity and Transportation"),'AEO 2026 Table 38'!$B:$B,0)),0)</f>
        <v>0</v>
      </c>
      <c r="Z60">
        <f>IFERROR(INDEX('AEO 2026 Table 38'!V:V,MATCH(SUBSTITUTE($A60,"Alternative Transportation","Alternative Electricity and Transportation"),'AEO 2026 Table 38'!$B:$B,0)),0)</f>
        <v>0</v>
      </c>
      <c r="AA60">
        <f>IFERROR(INDEX('AEO 2026 Table 38'!W:W,MATCH(SUBSTITUTE($A60,"Alternative Transportation","Alternative Electricity and Transportation"),'AEO 2026 Table 38'!$B:$B,0)),0)</f>
        <v>0</v>
      </c>
      <c r="AB60">
        <f>IFERROR(INDEX('AEO 2026 Table 38'!X:X,MATCH(SUBSTITUTE($A60,"Alternative Transportation","Alternative Electricity and Transportation"),'AEO 2026 Table 38'!$B:$B,0)),0)</f>
        <v>0</v>
      </c>
      <c r="AC60">
        <f>IFERROR(INDEX('AEO 2026 Table 38'!Y:Y,MATCH(SUBSTITUTE($A60,"Alternative Transportation","Alternative Electricity and Transportation"),'AEO 2026 Table 38'!$B:$B,0)),0)</f>
        <v>0</v>
      </c>
      <c r="AD60">
        <f>IFERROR(INDEX('AEO 2026 Table 38'!Z:Z,MATCH(SUBSTITUTE($A60,"Alternative Transportation","Alternative Electricity and Transportation"),'AEO 2026 Table 38'!$B:$B,0)),0)</f>
        <v>0</v>
      </c>
      <c r="AE60">
        <f>IFERROR(INDEX('AEO 2026 Table 38'!AA:AA,MATCH(SUBSTITUTE($A60,"Alternative Transportation","Alternative Electricity and Transportation"),'AEO 2026 Table 38'!$B:$B,0)),0)</f>
        <v>0</v>
      </c>
      <c r="AF60">
        <f>IFERROR(INDEX('AEO 2026 Table 38'!AB:AB,MATCH(SUBSTITUTE($A60,"Alternative Transportation","Alternative Electricity and Transportation"),'AEO 2026 Table 38'!$B:$B,0)),0)</f>
        <v>0</v>
      </c>
      <c r="AG60">
        <f>IFERROR(INDEX('AEO 2026 Table 38'!AC:AC,MATCH(SUBSTITUTE($A60,"Alternative Transportation","Alternative Electricity and Transportation"),'AEO 2026 Table 38'!$B:$B,0)),0)</f>
        <v>0</v>
      </c>
      <c r="AH60">
        <f>IFERROR(INDEX('AEO 2026 Table 38'!AD:AD,MATCH(SUBSTITUTE($A60,"Alternative Transportation","Alternative Electricity and Transportation"),'AEO 2026 Table 38'!$B:$B,0)),0)</f>
        <v>0</v>
      </c>
    </row>
    <row r="61" spans="1:34">
      <c r="A61" t="s">
        <v>2345</v>
      </c>
      <c r="B61" s="99"/>
      <c r="C61" s="93" t="s">
        <v>2176</v>
      </c>
      <c r="D61">
        <f>INDEX('AEO 2021 Table 38'!G:G,MATCH('psgr LDVs'!$C61,'AEO 2021 Table 38'!$B:$B,0))</f>
        <v>4777.5668949999999</v>
      </c>
      <c r="E61">
        <f>INDEX('AEO 2022 Table 38'!H:H,MATCH('psgr LDVs'!$C61,'AEO 2022 Table 38'!$B:$B,0))</f>
        <v>5425.6264650000003</v>
      </c>
      <c r="F61">
        <f>INDEX('AEO 2023 Table 38'!H:H,MATCH('psgr LDVs'!$C61,'AEO 2023 Table 38'!$B:$B,0))</f>
        <v>5249.6733400000003</v>
      </c>
      <c r="G61">
        <f>INDEX('AEO 2023 Table 38'!I:I,MATCH('psgr LDVs'!$C61,'AEO 2023 Table 38'!$B:$B,0))</f>
        <v>5206.8632809999999</v>
      </c>
      <c r="H61">
        <f>IFERROR(INDEX('AEO 2025 Table 38'!F:F,MATCH($A61,'AEO 2025 Table 38'!$B:$B,0)),0)</f>
        <v>5923.1020509999998</v>
      </c>
      <c r="I61">
        <f>IFERROR(INDEX('AEO 2026 Table 38'!E:E,MATCH(SUBSTITUTE($A61,"Alternative Transportation","Alternative Electricity and Transportation"),'AEO 2026 Table 38'!$B:$B,0)),0)</f>
        <v>5267.0546880000002</v>
      </c>
      <c r="J61">
        <f>IFERROR(INDEX('AEO 2026 Table 38'!F:F,MATCH(SUBSTITUTE($A61,"Alternative Transportation","Alternative Electricity and Transportation"),'AEO 2026 Table 38'!$B:$B,0)),0)</f>
        <v>4890.7495120000003</v>
      </c>
      <c r="K61">
        <f>IFERROR(INDEX('AEO 2026 Table 38'!G:G,MATCH(SUBSTITUTE($A61,"Alternative Transportation","Alternative Electricity and Transportation"),'AEO 2026 Table 38'!$B:$B,0)),0)</f>
        <v>4881.6215819999998</v>
      </c>
      <c r="L61">
        <f>IFERROR(INDEX('AEO 2026 Table 38'!H:H,MATCH(SUBSTITUTE($A61,"Alternative Transportation","Alternative Electricity and Transportation"),'AEO 2026 Table 38'!$B:$B,0)),0)</f>
        <v>4776.1235349999997</v>
      </c>
      <c r="M61">
        <f>IFERROR(INDEX('AEO 2026 Table 38'!I:I,MATCH(SUBSTITUTE($A61,"Alternative Transportation","Alternative Electricity and Transportation"),'AEO 2026 Table 38'!$B:$B,0)),0)</f>
        <v>4858.9360349999997</v>
      </c>
      <c r="N61">
        <f>IFERROR(INDEX('AEO 2026 Table 38'!J:J,MATCH(SUBSTITUTE($A61,"Alternative Transportation","Alternative Electricity and Transportation"),'AEO 2026 Table 38'!$B:$B,0)),0)</f>
        <v>4980.1235349999997</v>
      </c>
      <c r="O61">
        <f>IFERROR(INDEX('AEO 2026 Table 38'!K:K,MATCH(SUBSTITUTE($A61,"Alternative Transportation","Alternative Electricity and Transportation"),'AEO 2026 Table 38'!$B:$B,0)),0)</f>
        <v>5048.8413090000004</v>
      </c>
      <c r="P61">
        <f>IFERROR(INDEX('AEO 2026 Table 38'!L:L,MATCH(SUBSTITUTE($A61,"Alternative Transportation","Alternative Electricity and Transportation"),'AEO 2026 Table 38'!$B:$B,0)),0)</f>
        <v>5075.767578</v>
      </c>
      <c r="Q61">
        <f>IFERROR(INDEX('AEO 2026 Table 38'!M:M,MATCH(SUBSTITUTE($A61,"Alternative Transportation","Alternative Electricity and Transportation"),'AEO 2026 Table 38'!$B:$B,0)),0)</f>
        <v>5188.9306640000004</v>
      </c>
      <c r="R61">
        <f>IFERROR(INDEX('AEO 2026 Table 38'!N:N,MATCH(SUBSTITUTE($A61,"Alternative Transportation","Alternative Electricity and Transportation"),'AEO 2026 Table 38'!$B:$B,0)),0)</f>
        <v>5199.5087890000004</v>
      </c>
      <c r="S61">
        <f>IFERROR(INDEX('AEO 2026 Table 38'!O:O,MATCH(SUBSTITUTE($A61,"Alternative Transportation","Alternative Electricity and Transportation"),'AEO 2026 Table 38'!$B:$B,0)),0)</f>
        <v>5234.3955079999996</v>
      </c>
      <c r="T61">
        <f>IFERROR(INDEX('AEO 2026 Table 38'!P:P,MATCH(SUBSTITUTE($A61,"Alternative Transportation","Alternative Electricity and Transportation"),'AEO 2026 Table 38'!$B:$B,0)),0)</f>
        <v>5154.1591799999997</v>
      </c>
      <c r="U61">
        <f>IFERROR(INDEX('AEO 2026 Table 38'!Q:Q,MATCH(SUBSTITUTE($A61,"Alternative Transportation","Alternative Electricity and Transportation"),'AEO 2026 Table 38'!$B:$B,0)),0)</f>
        <v>5162.7866210000002</v>
      </c>
      <c r="V61">
        <f>IFERROR(INDEX('AEO 2026 Table 38'!R:R,MATCH(SUBSTITUTE($A61,"Alternative Transportation","Alternative Electricity and Transportation"),'AEO 2026 Table 38'!$B:$B,0)),0)</f>
        <v>5158.0507809999999</v>
      </c>
      <c r="W61">
        <f>IFERROR(INDEX('AEO 2026 Table 38'!S:S,MATCH(SUBSTITUTE($A61,"Alternative Transportation","Alternative Electricity and Transportation"),'AEO 2026 Table 38'!$B:$B,0)),0)</f>
        <v>5135.9492190000001</v>
      </c>
      <c r="X61">
        <f>IFERROR(INDEX('AEO 2026 Table 38'!T:T,MATCH(SUBSTITUTE($A61,"Alternative Transportation","Alternative Electricity and Transportation"),'AEO 2026 Table 38'!$B:$B,0)),0)</f>
        <v>5102.9404299999997</v>
      </c>
      <c r="Y61">
        <f>IFERROR(INDEX('AEO 2026 Table 38'!U:U,MATCH(SUBSTITUTE($A61,"Alternative Transportation","Alternative Electricity and Transportation"),'AEO 2026 Table 38'!$B:$B,0)),0)</f>
        <v>5051.4335940000001</v>
      </c>
      <c r="Z61">
        <f>IFERROR(INDEX('AEO 2026 Table 38'!V:V,MATCH(SUBSTITUTE($A61,"Alternative Transportation","Alternative Electricity and Transportation"),'AEO 2026 Table 38'!$B:$B,0)),0)</f>
        <v>5002.9594729999999</v>
      </c>
      <c r="AA61">
        <f>IFERROR(INDEX('AEO 2026 Table 38'!W:W,MATCH(SUBSTITUTE($A61,"Alternative Transportation","Alternative Electricity and Transportation"),'AEO 2026 Table 38'!$B:$B,0)),0)</f>
        <v>4945.8681640000004</v>
      </c>
      <c r="AB61">
        <f>IFERROR(INDEX('AEO 2026 Table 38'!X:X,MATCH(SUBSTITUTE($A61,"Alternative Transportation","Alternative Electricity and Transportation"),'AEO 2026 Table 38'!$B:$B,0)),0)</f>
        <v>4894.7397460000002</v>
      </c>
      <c r="AC61">
        <f>IFERROR(INDEX('AEO 2026 Table 38'!Y:Y,MATCH(SUBSTITUTE($A61,"Alternative Transportation","Alternative Electricity and Transportation"),'AEO 2026 Table 38'!$B:$B,0)),0)</f>
        <v>4865.3842770000001</v>
      </c>
      <c r="AD61">
        <f>IFERROR(INDEX('AEO 2026 Table 38'!Z:Z,MATCH(SUBSTITUTE($A61,"Alternative Transportation","Alternative Electricity and Transportation"),'AEO 2026 Table 38'!$B:$B,0)),0)</f>
        <v>4815.9677730000003</v>
      </c>
      <c r="AE61">
        <f>IFERROR(INDEX('AEO 2026 Table 38'!AA:AA,MATCH(SUBSTITUTE($A61,"Alternative Transportation","Alternative Electricity and Transportation"),'AEO 2026 Table 38'!$B:$B,0)),0)</f>
        <v>4799.7294920000004</v>
      </c>
      <c r="AF61">
        <f>IFERROR(INDEX('AEO 2026 Table 38'!AB:AB,MATCH(SUBSTITUTE($A61,"Alternative Transportation","Alternative Electricity and Transportation"),'AEO 2026 Table 38'!$B:$B,0)),0)</f>
        <v>4753.8027339999999</v>
      </c>
      <c r="AG61">
        <f>IFERROR(INDEX('AEO 2026 Table 38'!AC:AC,MATCH(SUBSTITUTE($A61,"Alternative Transportation","Alternative Electricity and Transportation"),'AEO 2026 Table 38'!$B:$B,0)),0)</f>
        <v>4709.4716799999997</v>
      </c>
      <c r="AH61">
        <f>IFERROR(INDEX('AEO 2026 Table 38'!AD:AD,MATCH(SUBSTITUTE($A61,"Alternative Transportation","Alternative Electricity and Transportation"),'AEO 2026 Table 38'!$B:$B,0)),0)</f>
        <v>4629.7314450000003</v>
      </c>
    </row>
    <row r="62" spans="1:34">
      <c r="A62" t="s">
        <v>2347</v>
      </c>
      <c r="B62" s="99" t="s">
        <v>3</v>
      </c>
      <c r="C62" s="93" t="s">
        <v>2182</v>
      </c>
      <c r="D62">
        <f>INDEX('AEO 2021 Table 38'!G:G,MATCH('psgr LDVs'!$C62,'AEO 2021 Table 38'!$B:$B,0))</f>
        <v>6511.5112300000001</v>
      </c>
      <c r="E62">
        <f>INDEX('AEO 2022 Table 38'!H:H,MATCH('psgr LDVs'!$C62,'AEO 2022 Table 38'!$B:$B,0))</f>
        <v>8622.0078119999998</v>
      </c>
      <c r="F62">
        <f>INDEX('AEO 2023 Table 38'!H:H,MATCH('psgr LDVs'!$C62,'AEO 2023 Table 38'!$B:$B,0))</f>
        <v>7718.4140619999998</v>
      </c>
      <c r="G62">
        <f>INDEX('AEO 2023 Table 38'!I:I,MATCH('psgr LDVs'!$C62,'AEO 2023 Table 38'!$B:$B,0))</f>
        <v>7976.0561520000001</v>
      </c>
      <c r="H62">
        <f>IFERROR(INDEX('AEO 2025 Table 38'!F:F,MATCH($A62,'AEO 2025 Table 38'!$B:$B,0)),0)</f>
        <v>7531.2412109999996</v>
      </c>
      <c r="I62">
        <f>IFERROR(INDEX('AEO 2026 Table 38'!E:E,MATCH(SUBSTITUTE($A62,"Alternative Transportation","Alternative Electricity and Transportation"),'AEO 2026 Table 38'!$B:$B,0)),0)</f>
        <v>7494.1518550000001</v>
      </c>
      <c r="J62">
        <f>IFERROR(INDEX('AEO 2026 Table 38'!F:F,MATCH(SUBSTITUTE($A62,"Alternative Transportation","Alternative Electricity and Transportation"),'AEO 2026 Table 38'!$B:$B,0)),0)</f>
        <v>6665.9150390000004</v>
      </c>
      <c r="K62">
        <f>IFERROR(INDEX('AEO 2026 Table 38'!G:G,MATCH(SUBSTITUTE($A62,"Alternative Transportation","Alternative Electricity and Transportation"),'AEO 2026 Table 38'!$B:$B,0)),0)</f>
        <v>6595.46875</v>
      </c>
      <c r="L62">
        <f>IFERROR(INDEX('AEO 2026 Table 38'!H:H,MATCH(SUBSTITUTE($A62,"Alternative Transportation","Alternative Electricity and Transportation"),'AEO 2026 Table 38'!$B:$B,0)),0)</f>
        <v>6403.5024409999996</v>
      </c>
      <c r="M62">
        <f>IFERROR(INDEX('AEO 2026 Table 38'!I:I,MATCH(SUBSTITUTE($A62,"Alternative Transportation","Alternative Electricity and Transportation"),'AEO 2026 Table 38'!$B:$B,0)),0)</f>
        <v>6723.2846680000002</v>
      </c>
      <c r="N62">
        <f>IFERROR(INDEX('AEO 2026 Table 38'!J:J,MATCH(SUBSTITUTE($A62,"Alternative Transportation","Alternative Electricity and Transportation"),'AEO 2026 Table 38'!$B:$B,0)),0)</f>
        <v>7025.8798829999996</v>
      </c>
      <c r="O62">
        <f>IFERROR(INDEX('AEO 2026 Table 38'!K:K,MATCH(SUBSTITUTE($A62,"Alternative Transportation","Alternative Electricity and Transportation"),'AEO 2026 Table 38'!$B:$B,0)),0)</f>
        <v>7234.5810549999997</v>
      </c>
      <c r="P62">
        <f>IFERROR(INDEX('AEO 2026 Table 38'!L:L,MATCH(SUBSTITUTE($A62,"Alternative Transportation","Alternative Electricity and Transportation"),'AEO 2026 Table 38'!$B:$B,0)),0)</f>
        <v>7361.919922</v>
      </c>
      <c r="Q62">
        <f>IFERROR(INDEX('AEO 2026 Table 38'!M:M,MATCH(SUBSTITUTE($A62,"Alternative Transportation","Alternative Electricity and Transportation"),'AEO 2026 Table 38'!$B:$B,0)),0)</f>
        <v>7236.0659180000002</v>
      </c>
      <c r="R62">
        <f>IFERROR(INDEX('AEO 2026 Table 38'!N:N,MATCH(SUBSTITUTE($A62,"Alternative Transportation","Alternative Electricity and Transportation"),'AEO 2026 Table 38'!$B:$B,0)),0)</f>
        <v>7125.5839839999999</v>
      </c>
      <c r="S62">
        <f>IFERROR(INDEX('AEO 2026 Table 38'!O:O,MATCH(SUBSTITUTE($A62,"Alternative Transportation","Alternative Electricity and Transportation"),'AEO 2026 Table 38'!$B:$B,0)),0)</f>
        <v>6973.7666019999997</v>
      </c>
      <c r="T62">
        <f>IFERROR(INDEX('AEO 2026 Table 38'!P:P,MATCH(SUBSTITUTE($A62,"Alternative Transportation","Alternative Electricity and Transportation"),'AEO 2026 Table 38'!$B:$B,0)),0)</f>
        <v>6753.5122069999998</v>
      </c>
      <c r="U62">
        <f>IFERROR(INDEX('AEO 2026 Table 38'!Q:Q,MATCH(SUBSTITUTE($A62,"Alternative Transportation","Alternative Electricity and Transportation"),'AEO 2026 Table 38'!$B:$B,0)),0)</f>
        <v>6626.0361329999996</v>
      </c>
      <c r="V62">
        <f>IFERROR(INDEX('AEO 2026 Table 38'!R:R,MATCH(SUBSTITUTE($A62,"Alternative Transportation","Alternative Electricity and Transportation"),'AEO 2026 Table 38'!$B:$B,0)),0)</f>
        <v>6503.3515619999998</v>
      </c>
      <c r="W62">
        <f>IFERROR(INDEX('AEO 2026 Table 38'!S:S,MATCH(SUBSTITUTE($A62,"Alternative Transportation","Alternative Electricity and Transportation"),'AEO 2026 Table 38'!$B:$B,0)),0)</f>
        <v>6283.3217770000001</v>
      </c>
      <c r="X62">
        <f>IFERROR(INDEX('AEO 2026 Table 38'!T:T,MATCH(SUBSTITUTE($A62,"Alternative Transportation","Alternative Electricity and Transportation"),'AEO 2026 Table 38'!$B:$B,0)),0)</f>
        <v>6167.7553710000002</v>
      </c>
      <c r="Y62">
        <f>IFERROR(INDEX('AEO 2026 Table 38'!U:U,MATCH(SUBSTITUTE($A62,"Alternative Transportation","Alternative Electricity and Transportation"),'AEO 2026 Table 38'!$B:$B,0)),0)</f>
        <v>6035.4184569999998</v>
      </c>
      <c r="Z62">
        <f>IFERROR(INDEX('AEO 2026 Table 38'!V:V,MATCH(SUBSTITUTE($A62,"Alternative Transportation","Alternative Electricity and Transportation"),'AEO 2026 Table 38'!$B:$B,0)),0)</f>
        <v>5900.5058589999999</v>
      </c>
      <c r="AA62">
        <f>IFERROR(INDEX('AEO 2026 Table 38'!W:W,MATCH(SUBSTITUTE($A62,"Alternative Transportation","Alternative Electricity and Transportation"),'AEO 2026 Table 38'!$B:$B,0)),0)</f>
        <v>5788.9116210000002</v>
      </c>
      <c r="AB62">
        <f>IFERROR(INDEX('AEO 2026 Table 38'!X:X,MATCH(SUBSTITUTE($A62,"Alternative Transportation","Alternative Electricity and Transportation"),'AEO 2026 Table 38'!$B:$B,0)),0)</f>
        <v>5684.6674800000001</v>
      </c>
      <c r="AC62">
        <f>IFERROR(INDEX('AEO 2026 Table 38'!Y:Y,MATCH(SUBSTITUTE($A62,"Alternative Transportation","Alternative Electricity and Transportation"),'AEO 2026 Table 38'!$B:$B,0)),0)</f>
        <v>5583.4960940000001</v>
      </c>
      <c r="AD62">
        <f>IFERROR(INDEX('AEO 2026 Table 38'!Z:Z,MATCH(SUBSTITUTE($A62,"Alternative Transportation","Alternative Electricity and Transportation"),'AEO 2026 Table 38'!$B:$B,0)),0)</f>
        <v>5489.720703</v>
      </c>
      <c r="AE62">
        <f>IFERROR(INDEX('AEO 2026 Table 38'!AA:AA,MATCH(SUBSTITUTE($A62,"Alternative Transportation","Alternative Electricity and Transportation"),'AEO 2026 Table 38'!$B:$B,0)),0)</f>
        <v>5381.2119140000004</v>
      </c>
      <c r="AF62">
        <f>IFERROR(INDEX('AEO 2026 Table 38'!AB:AB,MATCH(SUBSTITUTE($A62,"Alternative Transportation","Alternative Electricity and Transportation"),'AEO 2026 Table 38'!$B:$B,0)),0)</f>
        <v>5274.4467770000001</v>
      </c>
      <c r="AG62">
        <f>IFERROR(INDEX('AEO 2026 Table 38'!AC:AC,MATCH(SUBSTITUTE($A62,"Alternative Transportation","Alternative Electricity and Transportation"),'AEO 2026 Table 38'!$B:$B,0)),0)</f>
        <v>5151.4023440000001</v>
      </c>
      <c r="AH62">
        <f>IFERROR(INDEX('AEO 2026 Table 38'!AD:AD,MATCH(SUBSTITUTE($A62,"Alternative Transportation","Alternative Electricity and Transportation"),'AEO 2026 Table 38'!$B:$B,0)),0)</f>
        <v>5015.3442379999997</v>
      </c>
    </row>
    <row r="63" spans="1:34">
      <c r="A63" t="s">
        <v>2349</v>
      </c>
      <c r="B63" s="99" t="s">
        <v>4</v>
      </c>
      <c r="C63" s="93" t="s">
        <v>2185</v>
      </c>
      <c r="D63">
        <f>INDEX('AEO 2021 Table 38'!G:G,MATCH('psgr LDVs'!$C63,'AEO 2021 Table 38'!$B:$B,0))</f>
        <v>46.653286000000001</v>
      </c>
      <c r="E63">
        <f>INDEX('AEO 2022 Table 38'!H:H,MATCH('psgr LDVs'!$C63,'AEO 2022 Table 38'!$B:$B,0))</f>
        <v>52.069724999999998</v>
      </c>
      <c r="F63">
        <f>INDEX('AEO 2023 Table 38'!H:H,MATCH('psgr LDVs'!$C63,'AEO 2023 Table 38'!$B:$B,0))</f>
        <v>83.796310000000005</v>
      </c>
      <c r="G63">
        <f>INDEX('AEO 2023 Table 38'!I:I,MATCH('psgr LDVs'!$C63,'AEO 2023 Table 38'!$B:$B,0))</f>
        <v>97.011641999999995</v>
      </c>
      <c r="H63">
        <f>IFERROR(INDEX('AEO 2025 Table 38'!F:F,MATCH($A63,'AEO 2025 Table 38'!$B:$B,0)),0)</f>
        <v>186.34399400000001</v>
      </c>
      <c r="I63">
        <f>IFERROR(INDEX('AEO 2026 Table 38'!E:E,MATCH(SUBSTITUTE($A63,"Alternative Transportation","Alternative Electricity and Transportation"),'AEO 2026 Table 38'!$B:$B,0)),0)</f>
        <v>86.508788999999993</v>
      </c>
      <c r="J63">
        <f>IFERROR(INDEX('AEO 2026 Table 38'!F:F,MATCH(SUBSTITUTE($A63,"Alternative Transportation","Alternative Electricity and Transportation"),'AEO 2026 Table 38'!$B:$B,0)),0)</f>
        <v>89.448134999999994</v>
      </c>
      <c r="K63">
        <f>IFERROR(INDEX('AEO 2026 Table 38'!G:G,MATCH(SUBSTITUTE($A63,"Alternative Transportation","Alternative Electricity and Transportation"),'AEO 2026 Table 38'!$B:$B,0)),0)</f>
        <v>88.652923999999999</v>
      </c>
      <c r="L63">
        <f>IFERROR(INDEX('AEO 2026 Table 38'!H:H,MATCH(SUBSTITUTE($A63,"Alternative Transportation","Alternative Electricity and Transportation"),'AEO 2026 Table 38'!$B:$B,0)),0)</f>
        <v>89.479172000000005</v>
      </c>
      <c r="M63">
        <f>IFERROR(INDEX('AEO 2026 Table 38'!I:I,MATCH(SUBSTITUTE($A63,"Alternative Transportation","Alternative Electricity and Transportation"),'AEO 2026 Table 38'!$B:$B,0)),0)</f>
        <v>90.061645999999996</v>
      </c>
      <c r="N63">
        <f>IFERROR(INDEX('AEO 2026 Table 38'!J:J,MATCH(SUBSTITUTE($A63,"Alternative Transportation","Alternative Electricity and Transportation"),'AEO 2026 Table 38'!$B:$B,0)),0)</f>
        <v>93.175308000000001</v>
      </c>
      <c r="O63">
        <f>IFERROR(INDEX('AEO 2026 Table 38'!K:K,MATCH(SUBSTITUTE($A63,"Alternative Transportation","Alternative Electricity and Transportation"),'AEO 2026 Table 38'!$B:$B,0)),0)</f>
        <v>94.087440000000001</v>
      </c>
      <c r="P63">
        <f>IFERROR(INDEX('AEO 2026 Table 38'!L:L,MATCH(SUBSTITUTE($A63,"Alternative Transportation","Alternative Electricity and Transportation"),'AEO 2026 Table 38'!$B:$B,0)),0)</f>
        <v>94.771782000000002</v>
      </c>
      <c r="Q63">
        <f>IFERROR(INDEX('AEO 2026 Table 38'!M:M,MATCH(SUBSTITUTE($A63,"Alternative Transportation","Alternative Electricity and Transportation"),'AEO 2026 Table 38'!$B:$B,0)),0)</f>
        <v>94.827324000000004</v>
      </c>
      <c r="R63">
        <f>IFERROR(INDEX('AEO 2026 Table 38'!N:N,MATCH(SUBSTITUTE($A63,"Alternative Transportation","Alternative Electricity and Transportation"),'AEO 2026 Table 38'!$B:$B,0)),0)</f>
        <v>95.762664999999998</v>
      </c>
      <c r="S63">
        <f>IFERROR(INDEX('AEO 2026 Table 38'!O:O,MATCH(SUBSTITUTE($A63,"Alternative Transportation","Alternative Electricity and Transportation"),'AEO 2026 Table 38'!$B:$B,0)),0)</f>
        <v>95.209648000000001</v>
      </c>
      <c r="T63">
        <f>IFERROR(INDEX('AEO 2026 Table 38'!P:P,MATCH(SUBSTITUTE($A63,"Alternative Transportation","Alternative Electricity and Transportation"),'AEO 2026 Table 38'!$B:$B,0)),0)</f>
        <v>93.268326000000002</v>
      </c>
      <c r="U63">
        <f>IFERROR(INDEX('AEO 2026 Table 38'!Q:Q,MATCH(SUBSTITUTE($A63,"Alternative Transportation","Alternative Electricity and Transportation"),'AEO 2026 Table 38'!$B:$B,0)),0)</f>
        <v>92.943366999999995</v>
      </c>
      <c r="V63">
        <f>IFERROR(INDEX('AEO 2026 Table 38'!R:R,MATCH(SUBSTITUTE($A63,"Alternative Transportation","Alternative Electricity and Transportation"),'AEO 2026 Table 38'!$B:$B,0)),0)</f>
        <v>92.656670000000005</v>
      </c>
      <c r="W63">
        <f>IFERROR(INDEX('AEO 2026 Table 38'!S:S,MATCH(SUBSTITUTE($A63,"Alternative Transportation","Alternative Electricity and Transportation"),'AEO 2026 Table 38'!$B:$B,0)),0)</f>
        <v>91.878662000000006</v>
      </c>
      <c r="X63">
        <f>IFERROR(INDEX('AEO 2026 Table 38'!T:T,MATCH(SUBSTITUTE($A63,"Alternative Transportation","Alternative Electricity and Transportation"),'AEO 2026 Table 38'!$B:$B,0)),0)</f>
        <v>90.582352</v>
      </c>
      <c r="Y63">
        <f>IFERROR(INDEX('AEO 2026 Table 38'!U:U,MATCH(SUBSTITUTE($A63,"Alternative Transportation","Alternative Electricity and Transportation"),'AEO 2026 Table 38'!$B:$B,0)),0)</f>
        <v>89.693336000000002</v>
      </c>
      <c r="Z63">
        <f>IFERROR(INDEX('AEO 2026 Table 38'!V:V,MATCH(SUBSTITUTE($A63,"Alternative Transportation","Alternative Electricity and Transportation"),'AEO 2026 Table 38'!$B:$B,0)),0)</f>
        <v>88.866698999999997</v>
      </c>
      <c r="AA63">
        <f>IFERROR(INDEX('AEO 2026 Table 38'!W:W,MATCH(SUBSTITUTE($A63,"Alternative Transportation","Alternative Electricity and Transportation"),'AEO 2026 Table 38'!$B:$B,0)),0)</f>
        <v>87.960030000000003</v>
      </c>
      <c r="AB63">
        <f>IFERROR(INDEX('AEO 2026 Table 38'!X:X,MATCH(SUBSTITUTE($A63,"Alternative Transportation","Alternative Electricity and Transportation"),'AEO 2026 Table 38'!$B:$B,0)),0)</f>
        <v>87.028992000000002</v>
      </c>
      <c r="AC63">
        <f>IFERROR(INDEX('AEO 2026 Table 38'!Y:Y,MATCH(SUBSTITUTE($A63,"Alternative Transportation","Alternative Electricity and Transportation"),'AEO 2026 Table 38'!$B:$B,0)),0)</f>
        <v>85.620102000000003</v>
      </c>
      <c r="AD63">
        <f>IFERROR(INDEX('AEO 2026 Table 38'!Z:Z,MATCH(SUBSTITUTE($A63,"Alternative Transportation","Alternative Electricity and Transportation"),'AEO 2026 Table 38'!$B:$B,0)),0)</f>
        <v>85.278182999999999</v>
      </c>
      <c r="AE63">
        <f>IFERROR(INDEX('AEO 2026 Table 38'!AA:AA,MATCH(SUBSTITUTE($A63,"Alternative Transportation","Alternative Electricity and Transportation"),'AEO 2026 Table 38'!$B:$B,0)),0)</f>
        <v>84.308952000000005</v>
      </c>
      <c r="AF63">
        <f>IFERROR(INDEX('AEO 2026 Table 38'!AB:AB,MATCH(SUBSTITUTE($A63,"Alternative Transportation","Alternative Electricity and Transportation"),'AEO 2026 Table 38'!$B:$B,0)),0)</f>
        <v>83.565376000000001</v>
      </c>
      <c r="AG63">
        <f>IFERROR(INDEX('AEO 2026 Table 38'!AC:AC,MATCH(SUBSTITUTE($A63,"Alternative Transportation","Alternative Electricity and Transportation"),'AEO 2026 Table 38'!$B:$B,0)),0)</f>
        <v>82.142798999999997</v>
      </c>
      <c r="AH63">
        <f>IFERROR(INDEX('AEO 2026 Table 38'!AD:AD,MATCH(SUBSTITUTE($A63,"Alternative Transportation","Alternative Electricity and Transportation"),'AEO 2026 Table 38'!$B:$B,0)),0)</f>
        <v>80.786841999999993</v>
      </c>
    </row>
    <row r="64" spans="1:34">
      <c r="A64" t="s">
        <v>2351</v>
      </c>
      <c r="B64" s="99"/>
      <c r="C64" s="93" t="s">
        <v>2188</v>
      </c>
      <c r="D64">
        <f>INDEX('AEO 2021 Table 38'!G:G,MATCH('psgr LDVs'!$C64,'AEO 2021 Table 38'!$B:$B,0))</f>
        <v>6558.1645509999998</v>
      </c>
      <c r="E64">
        <f>INDEX('AEO 2022 Table 38'!H:H,MATCH('psgr LDVs'!$C64,'AEO 2022 Table 38'!$B:$B,0))</f>
        <v>8674.0771480000003</v>
      </c>
      <c r="F64">
        <f>INDEX('AEO 2023 Table 38'!H:H,MATCH('psgr LDVs'!$C64,'AEO 2023 Table 38'!$B:$B,0))</f>
        <v>7802.2104490000002</v>
      </c>
      <c r="G64">
        <f>INDEX('AEO 2023 Table 38'!I:I,MATCH('psgr LDVs'!$C64,'AEO 2023 Table 38'!$B:$B,0))</f>
        <v>8073.0678710000002</v>
      </c>
      <c r="H64">
        <f>IFERROR(INDEX('AEO 2025 Table 38'!F:F,MATCH($A64,'AEO 2025 Table 38'!$B:$B,0)),0)</f>
        <v>7717.5849609999996</v>
      </c>
      <c r="I64">
        <f>IFERROR(INDEX('AEO 2026 Table 38'!E:E,MATCH(SUBSTITUTE($A64,"Alternative Transportation","Alternative Electricity and Transportation"),'AEO 2026 Table 38'!$B:$B,0)),0)</f>
        <v>7580.6606449999999</v>
      </c>
      <c r="J64">
        <f>IFERROR(INDEX('AEO 2026 Table 38'!F:F,MATCH(SUBSTITUTE($A64,"Alternative Transportation","Alternative Electricity and Transportation"),'AEO 2026 Table 38'!$B:$B,0)),0)</f>
        <v>6755.3632809999999</v>
      </c>
      <c r="K64">
        <f>IFERROR(INDEX('AEO 2026 Table 38'!G:G,MATCH(SUBSTITUTE($A64,"Alternative Transportation","Alternative Electricity and Transportation"),'AEO 2026 Table 38'!$B:$B,0)),0)</f>
        <v>6684.1215819999998</v>
      </c>
      <c r="L64">
        <f>IFERROR(INDEX('AEO 2026 Table 38'!H:H,MATCH(SUBSTITUTE($A64,"Alternative Transportation","Alternative Electricity and Transportation"),'AEO 2026 Table 38'!$B:$B,0)),0)</f>
        <v>6492.9814450000003</v>
      </c>
      <c r="M64">
        <f>IFERROR(INDEX('AEO 2026 Table 38'!I:I,MATCH(SUBSTITUTE($A64,"Alternative Transportation","Alternative Electricity and Transportation"),'AEO 2026 Table 38'!$B:$B,0)),0)</f>
        <v>6813.3461909999996</v>
      </c>
      <c r="N64">
        <f>IFERROR(INDEX('AEO 2026 Table 38'!J:J,MATCH(SUBSTITUTE($A64,"Alternative Transportation","Alternative Electricity and Transportation"),'AEO 2026 Table 38'!$B:$B,0)),0)</f>
        <v>7119.0551759999998</v>
      </c>
      <c r="O64">
        <f>IFERROR(INDEX('AEO 2026 Table 38'!K:K,MATCH(SUBSTITUTE($A64,"Alternative Transportation","Alternative Electricity and Transportation"),'AEO 2026 Table 38'!$B:$B,0)),0)</f>
        <v>7328.6684569999998</v>
      </c>
      <c r="P64">
        <f>IFERROR(INDEX('AEO 2026 Table 38'!L:L,MATCH(SUBSTITUTE($A64,"Alternative Transportation","Alternative Electricity and Transportation"),'AEO 2026 Table 38'!$B:$B,0)),0)</f>
        <v>7456.6918949999999</v>
      </c>
      <c r="Q64">
        <f>IFERROR(INDEX('AEO 2026 Table 38'!M:M,MATCH(SUBSTITUTE($A64,"Alternative Transportation","Alternative Electricity and Transportation"),'AEO 2026 Table 38'!$B:$B,0)),0)</f>
        <v>7330.8930659999996</v>
      </c>
      <c r="R64">
        <f>IFERROR(INDEX('AEO 2026 Table 38'!N:N,MATCH(SUBSTITUTE($A64,"Alternative Transportation","Alternative Electricity and Transportation"),'AEO 2026 Table 38'!$B:$B,0)),0)</f>
        <v>7221.3466799999997</v>
      </c>
      <c r="S64">
        <f>IFERROR(INDEX('AEO 2026 Table 38'!O:O,MATCH(SUBSTITUTE($A64,"Alternative Transportation","Alternative Electricity and Transportation"),'AEO 2026 Table 38'!$B:$B,0)),0)</f>
        <v>7068.9760740000002</v>
      </c>
      <c r="T64">
        <f>IFERROR(INDEX('AEO 2026 Table 38'!P:P,MATCH(SUBSTITUTE($A64,"Alternative Transportation","Alternative Electricity and Transportation"),'AEO 2026 Table 38'!$B:$B,0)),0)</f>
        <v>6846.7807620000003</v>
      </c>
      <c r="U64">
        <f>IFERROR(INDEX('AEO 2026 Table 38'!Q:Q,MATCH(SUBSTITUTE($A64,"Alternative Transportation","Alternative Electricity and Transportation"),'AEO 2026 Table 38'!$B:$B,0)),0)</f>
        <v>6718.9794920000004</v>
      </c>
      <c r="V64">
        <f>IFERROR(INDEX('AEO 2026 Table 38'!R:R,MATCH(SUBSTITUTE($A64,"Alternative Transportation","Alternative Electricity and Transportation"),'AEO 2026 Table 38'!$B:$B,0)),0)</f>
        <v>6596.0083009999998</v>
      </c>
      <c r="W64">
        <f>IFERROR(INDEX('AEO 2026 Table 38'!S:S,MATCH(SUBSTITUTE($A64,"Alternative Transportation","Alternative Electricity and Transportation"),'AEO 2026 Table 38'!$B:$B,0)),0)</f>
        <v>6375.2001950000003</v>
      </c>
      <c r="X64">
        <f>IFERROR(INDEX('AEO 2026 Table 38'!T:T,MATCH(SUBSTITUTE($A64,"Alternative Transportation","Alternative Electricity and Transportation"),'AEO 2026 Table 38'!$B:$B,0)),0)</f>
        <v>6258.3378910000001</v>
      </c>
      <c r="Y64">
        <f>IFERROR(INDEX('AEO 2026 Table 38'!U:U,MATCH(SUBSTITUTE($A64,"Alternative Transportation","Alternative Electricity and Transportation"),'AEO 2026 Table 38'!$B:$B,0)),0)</f>
        <v>6125.1118159999996</v>
      </c>
      <c r="Z64">
        <f>IFERROR(INDEX('AEO 2026 Table 38'!V:V,MATCH(SUBSTITUTE($A64,"Alternative Transportation","Alternative Electricity and Transportation"),'AEO 2026 Table 38'!$B:$B,0)),0)</f>
        <v>5989.3725590000004</v>
      </c>
      <c r="AA64">
        <f>IFERROR(INDEX('AEO 2026 Table 38'!W:W,MATCH(SUBSTITUTE($A64,"Alternative Transportation","Alternative Electricity and Transportation"),'AEO 2026 Table 38'!$B:$B,0)),0)</f>
        <v>5876.8715819999998</v>
      </c>
      <c r="AB64">
        <f>IFERROR(INDEX('AEO 2026 Table 38'!X:X,MATCH(SUBSTITUTE($A64,"Alternative Transportation","Alternative Electricity and Transportation"),'AEO 2026 Table 38'!$B:$B,0)),0)</f>
        <v>5771.6962890000004</v>
      </c>
      <c r="AC64">
        <f>IFERROR(INDEX('AEO 2026 Table 38'!Y:Y,MATCH(SUBSTITUTE($A64,"Alternative Transportation","Alternative Electricity and Transportation"),'AEO 2026 Table 38'!$B:$B,0)),0)</f>
        <v>5669.1162109999996</v>
      </c>
      <c r="AD64">
        <f>IFERROR(INDEX('AEO 2026 Table 38'!Z:Z,MATCH(SUBSTITUTE($A64,"Alternative Transportation","Alternative Electricity and Transportation"),'AEO 2026 Table 38'!$B:$B,0)),0)</f>
        <v>5574.9990230000003</v>
      </c>
      <c r="AE64">
        <f>IFERROR(INDEX('AEO 2026 Table 38'!AA:AA,MATCH(SUBSTITUTE($A64,"Alternative Transportation","Alternative Electricity and Transportation"),'AEO 2026 Table 38'!$B:$B,0)),0)</f>
        <v>5465.5209960000002</v>
      </c>
      <c r="AF64">
        <f>IFERROR(INDEX('AEO 2026 Table 38'!AB:AB,MATCH(SUBSTITUTE($A64,"Alternative Transportation","Alternative Electricity and Transportation"),'AEO 2026 Table 38'!$B:$B,0)),0)</f>
        <v>5358.0122069999998</v>
      </c>
      <c r="AG64">
        <f>IFERROR(INDEX('AEO 2026 Table 38'!AC:AC,MATCH(SUBSTITUTE($A64,"Alternative Transportation","Alternative Electricity and Transportation"),'AEO 2026 Table 38'!$B:$B,0)),0)</f>
        <v>5233.544922</v>
      </c>
      <c r="AH64">
        <f>IFERROR(INDEX('AEO 2026 Table 38'!AD:AD,MATCH(SUBSTITUTE($A64,"Alternative Transportation","Alternative Electricity and Transportation"),'AEO 2026 Table 38'!$B:$B,0)),0)</f>
        <v>5096.1308589999999</v>
      </c>
    </row>
    <row r="65" spans="1:34">
      <c r="A65" t="s">
        <v>2353</v>
      </c>
      <c r="B65" s="99" t="s">
        <v>3</v>
      </c>
      <c r="C65" s="93" t="s">
        <v>2193</v>
      </c>
      <c r="D65">
        <f>INDEX('AEO 2021 Table 38'!G:G,MATCH('psgr LDVs'!$C65,'AEO 2021 Table 38'!$B:$B,0))</f>
        <v>658.66039999999998</v>
      </c>
      <c r="E65">
        <f>INDEX('AEO 2022 Table 38'!H:H,MATCH('psgr LDVs'!$C65,'AEO 2022 Table 38'!$B:$B,0))</f>
        <v>590.24530000000004</v>
      </c>
      <c r="F65">
        <f>INDEX('AEO 2023 Table 38'!H:H,MATCH('psgr LDVs'!$C65,'AEO 2023 Table 38'!$B:$B,0))</f>
        <v>496.09197999999998</v>
      </c>
      <c r="G65">
        <f>INDEX('AEO 2023 Table 38'!I:I,MATCH('psgr LDVs'!$C65,'AEO 2023 Table 38'!$B:$B,0))</f>
        <v>511.80542000000003</v>
      </c>
      <c r="H65">
        <f>IFERROR(INDEX('AEO 2025 Table 38'!F:F,MATCH($A65,'AEO 2025 Table 38'!$B:$B,0)),0)</f>
        <v>160.72483800000001</v>
      </c>
      <c r="I65">
        <f>IFERROR(INDEX('AEO 2026 Table 38'!E:E,MATCH(SUBSTITUTE($A65,"Alternative Transportation","Alternative Electricity and Transportation"),'AEO 2026 Table 38'!$B:$B,0)),0)</f>
        <v>1.281487</v>
      </c>
      <c r="J65">
        <f>IFERROR(INDEX('AEO 2026 Table 38'!F:F,MATCH(SUBSTITUTE($A65,"Alternative Transportation","Alternative Electricity and Transportation"),'AEO 2026 Table 38'!$B:$B,0)),0)</f>
        <v>1.2783340000000001</v>
      </c>
      <c r="K65">
        <f>IFERROR(INDEX('AEO 2026 Table 38'!G:G,MATCH(SUBSTITUTE($A65,"Alternative Transportation","Alternative Electricity and Transportation"),'AEO 2026 Table 38'!$B:$B,0)),0)</f>
        <v>1.3447560000000001</v>
      </c>
      <c r="L65">
        <f>IFERROR(INDEX('AEO 2026 Table 38'!H:H,MATCH(SUBSTITUTE($A65,"Alternative Transportation","Alternative Electricity and Transportation"),'AEO 2026 Table 38'!$B:$B,0)),0)</f>
        <v>1.3648960000000001</v>
      </c>
      <c r="M65">
        <f>IFERROR(INDEX('AEO 2026 Table 38'!I:I,MATCH(SUBSTITUTE($A65,"Alternative Transportation","Alternative Electricity and Transportation"),'AEO 2026 Table 38'!$B:$B,0)),0)</f>
        <v>1.406075</v>
      </c>
      <c r="N65">
        <f>IFERROR(INDEX('AEO 2026 Table 38'!J:J,MATCH(SUBSTITUTE($A65,"Alternative Transportation","Alternative Electricity and Transportation"),'AEO 2026 Table 38'!$B:$B,0)),0)</f>
        <v>1.4596910000000001</v>
      </c>
      <c r="O65">
        <f>IFERROR(INDEX('AEO 2026 Table 38'!K:K,MATCH(SUBSTITUTE($A65,"Alternative Transportation","Alternative Electricity and Transportation"),'AEO 2026 Table 38'!$B:$B,0)),0)</f>
        <v>1.4843150000000001</v>
      </c>
      <c r="P65">
        <f>IFERROR(INDEX('AEO 2026 Table 38'!L:L,MATCH(SUBSTITUTE($A65,"Alternative Transportation","Alternative Electricity and Transportation"),'AEO 2026 Table 38'!$B:$B,0)),0)</f>
        <v>1.5028710000000001</v>
      </c>
      <c r="Q65">
        <f>IFERROR(INDEX('AEO 2026 Table 38'!M:M,MATCH(SUBSTITUTE($A65,"Alternative Transportation","Alternative Electricity and Transportation"),'AEO 2026 Table 38'!$B:$B,0)),0)</f>
        <v>1.50708</v>
      </c>
      <c r="R65">
        <f>IFERROR(INDEX('AEO 2026 Table 38'!N:N,MATCH(SUBSTITUTE($A65,"Alternative Transportation","Alternative Electricity and Transportation"),'AEO 2026 Table 38'!$B:$B,0)),0)</f>
        <v>1.517048</v>
      </c>
      <c r="S65">
        <f>IFERROR(INDEX('AEO 2026 Table 38'!O:O,MATCH(SUBSTITUTE($A65,"Alternative Transportation","Alternative Electricity and Transportation"),'AEO 2026 Table 38'!$B:$B,0)),0)</f>
        <v>1.5141249999999999</v>
      </c>
      <c r="T65">
        <f>IFERROR(INDEX('AEO 2026 Table 38'!P:P,MATCH(SUBSTITUTE($A65,"Alternative Transportation","Alternative Electricity and Transportation"),'AEO 2026 Table 38'!$B:$B,0)),0)</f>
        <v>1.499163</v>
      </c>
      <c r="U65">
        <f>IFERROR(INDEX('AEO 2026 Table 38'!Q:Q,MATCH(SUBSTITUTE($A65,"Alternative Transportation","Alternative Electricity and Transportation"),'AEO 2026 Table 38'!$B:$B,0)),0)</f>
        <v>1.4956529999999999</v>
      </c>
      <c r="V65">
        <f>IFERROR(INDEX('AEO 2026 Table 38'!R:R,MATCH(SUBSTITUTE($A65,"Alternative Transportation","Alternative Electricity and Transportation"),'AEO 2026 Table 38'!$B:$B,0)),0)</f>
        <v>1.495498</v>
      </c>
      <c r="W65">
        <f>IFERROR(INDEX('AEO 2026 Table 38'!S:S,MATCH(SUBSTITUTE($A65,"Alternative Transportation","Alternative Electricity and Transportation"),'AEO 2026 Table 38'!$B:$B,0)),0)</f>
        <v>1.4916640000000001</v>
      </c>
      <c r="X65">
        <f>IFERROR(INDEX('AEO 2026 Table 38'!T:T,MATCH(SUBSTITUTE($A65,"Alternative Transportation","Alternative Electricity and Transportation"),'AEO 2026 Table 38'!$B:$B,0)),0)</f>
        <v>1.4863949999999999</v>
      </c>
      <c r="Y65">
        <f>IFERROR(INDEX('AEO 2026 Table 38'!U:U,MATCH(SUBSTITUTE($A65,"Alternative Transportation","Alternative Electricity and Transportation"),'AEO 2026 Table 38'!$B:$B,0)),0)</f>
        <v>1.4762820000000001</v>
      </c>
      <c r="Z65">
        <f>IFERROR(INDEX('AEO 2026 Table 38'!V:V,MATCH(SUBSTITUTE($A65,"Alternative Transportation","Alternative Electricity and Transportation"),'AEO 2026 Table 38'!$B:$B,0)),0)</f>
        <v>1.4634180000000001</v>
      </c>
      <c r="AA65">
        <f>IFERROR(INDEX('AEO 2026 Table 38'!W:W,MATCH(SUBSTITUTE($A65,"Alternative Transportation","Alternative Electricity and Transportation"),'AEO 2026 Table 38'!$B:$B,0)),0)</f>
        <v>1.4563459999999999</v>
      </c>
      <c r="AB65">
        <f>IFERROR(INDEX('AEO 2026 Table 38'!X:X,MATCH(SUBSTITUTE($A65,"Alternative Transportation","Alternative Electricity and Transportation"),'AEO 2026 Table 38'!$B:$B,0)),0)</f>
        <v>1.447516</v>
      </c>
      <c r="AC65">
        <f>IFERROR(INDEX('AEO 2026 Table 38'!Y:Y,MATCH(SUBSTITUTE($A65,"Alternative Transportation","Alternative Electricity and Transportation"),'AEO 2026 Table 38'!$B:$B,0)),0)</f>
        <v>1.438863</v>
      </c>
      <c r="AD65">
        <f>IFERROR(INDEX('AEO 2026 Table 38'!Z:Z,MATCH(SUBSTITUTE($A65,"Alternative Transportation","Alternative Electricity and Transportation"),'AEO 2026 Table 38'!$B:$B,0)),0)</f>
        <v>1.4317569999999999</v>
      </c>
      <c r="AE65">
        <f>IFERROR(INDEX('AEO 2026 Table 38'!AA:AA,MATCH(SUBSTITUTE($A65,"Alternative Transportation","Alternative Electricity and Transportation"),'AEO 2026 Table 38'!$B:$B,0)),0)</f>
        <v>1.416992</v>
      </c>
      <c r="AF65">
        <f>IFERROR(INDEX('AEO 2026 Table 38'!AB:AB,MATCH(SUBSTITUTE($A65,"Alternative Transportation","Alternative Electricity and Transportation"),'AEO 2026 Table 38'!$B:$B,0)),0)</f>
        <v>1.4054599999999999</v>
      </c>
      <c r="AG65">
        <f>IFERROR(INDEX('AEO 2026 Table 38'!AC:AC,MATCH(SUBSTITUTE($A65,"Alternative Transportation","Alternative Electricity and Transportation"),'AEO 2026 Table 38'!$B:$B,0)),0)</f>
        <v>1.3849560000000001</v>
      </c>
      <c r="AH65">
        <f>IFERROR(INDEX('AEO 2026 Table 38'!AD:AD,MATCH(SUBSTITUTE($A65,"Alternative Transportation","Alternative Electricity and Transportation"),'AEO 2026 Table 38'!$B:$B,0)),0)</f>
        <v>1.3622719999999999</v>
      </c>
    </row>
    <row r="66" spans="1:34">
      <c r="A66" t="s">
        <v>2355</v>
      </c>
      <c r="B66" s="99" t="s">
        <v>1</v>
      </c>
      <c r="C66" s="93" t="s">
        <v>2196</v>
      </c>
      <c r="D66">
        <f>INDEX('AEO 2021 Table 38'!G:G,MATCH('psgr LDVs'!$C66,'AEO 2021 Table 38'!$B:$B,0))</f>
        <v>0</v>
      </c>
      <c r="E66">
        <f>INDEX('AEO 2022 Table 38'!H:H,MATCH('psgr LDVs'!$C66,'AEO 2022 Table 38'!$B:$B,0))</f>
        <v>9.2892000000000002E-2</v>
      </c>
      <c r="F66">
        <f>INDEX('AEO 2023 Table 38'!H:H,MATCH('psgr LDVs'!$C66,'AEO 2023 Table 38'!$B:$B,0))</f>
        <v>7.7187000000000006E-2</v>
      </c>
      <c r="G66">
        <f>INDEX('AEO 2023 Table 38'!I:I,MATCH('psgr LDVs'!$C66,'AEO 2023 Table 38'!$B:$B,0))</f>
        <v>7.6893000000000003E-2</v>
      </c>
      <c r="H66">
        <f>IFERROR(INDEX('AEO 2025 Table 38'!F:F,MATCH($A66,'AEO 2025 Table 38'!$B:$B,0)),0)</f>
        <v>0</v>
      </c>
      <c r="I66">
        <f>IFERROR(INDEX('AEO 2026 Table 38'!E:E,MATCH(SUBSTITUTE($A66,"Alternative Transportation","Alternative Electricity and Transportation"),'AEO 2026 Table 38'!$B:$B,0)),0)</f>
        <v>2.703055</v>
      </c>
      <c r="J66">
        <f>IFERROR(INDEX('AEO 2026 Table 38'!F:F,MATCH(SUBSTITUTE($A66,"Alternative Transportation","Alternative Electricity and Transportation"),'AEO 2026 Table 38'!$B:$B,0)),0)</f>
        <v>1.8700270000000001</v>
      </c>
      <c r="K66">
        <f>IFERROR(INDEX('AEO 2026 Table 38'!G:G,MATCH(SUBSTITUTE($A66,"Alternative Transportation","Alternative Electricity and Transportation"),'AEO 2026 Table 38'!$B:$B,0)),0)</f>
        <v>2.1715710000000001</v>
      </c>
      <c r="L66">
        <f>IFERROR(INDEX('AEO 2026 Table 38'!H:H,MATCH(SUBSTITUTE($A66,"Alternative Transportation","Alternative Electricity and Transportation"),'AEO 2026 Table 38'!$B:$B,0)),0)</f>
        <v>2.287166</v>
      </c>
      <c r="M66">
        <f>IFERROR(INDEX('AEO 2026 Table 38'!I:I,MATCH(SUBSTITUTE($A66,"Alternative Transportation","Alternative Electricity and Transportation"),'AEO 2026 Table 38'!$B:$B,0)),0)</f>
        <v>2.4391569999999998</v>
      </c>
      <c r="N66">
        <f>IFERROR(INDEX('AEO 2026 Table 38'!J:J,MATCH(SUBSTITUTE($A66,"Alternative Transportation","Alternative Electricity and Transportation"),'AEO 2026 Table 38'!$B:$B,0)),0)</f>
        <v>2.8546</v>
      </c>
      <c r="O66">
        <f>IFERROR(INDEX('AEO 2026 Table 38'!K:K,MATCH(SUBSTITUTE($A66,"Alternative Transportation","Alternative Electricity and Transportation"),'AEO 2026 Table 38'!$B:$B,0)),0)</f>
        <v>3.1937820000000001</v>
      </c>
      <c r="P66">
        <f>IFERROR(INDEX('AEO 2026 Table 38'!L:L,MATCH(SUBSTITUTE($A66,"Alternative Transportation","Alternative Electricity and Transportation"),'AEO 2026 Table 38'!$B:$B,0)),0)</f>
        <v>3.5807570000000002</v>
      </c>
      <c r="Q66">
        <f>IFERROR(INDEX('AEO 2026 Table 38'!M:M,MATCH(SUBSTITUTE($A66,"Alternative Transportation","Alternative Electricity and Transportation"),'AEO 2026 Table 38'!$B:$B,0)),0)</f>
        <v>3.9752420000000002</v>
      </c>
      <c r="R66">
        <f>IFERROR(INDEX('AEO 2026 Table 38'!N:N,MATCH(SUBSTITUTE($A66,"Alternative Transportation","Alternative Electricity and Transportation"),'AEO 2026 Table 38'!$B:$B,0)),0)</f>
        <v>4.2652929999999998</v>
      </c>
      <c r="S66">
        <f>IFERROR(INDEX('AEO 2026 Table 38'!O:O,MATCH(SUBSTITUTE($A66,"Alternative Transportation","Alternative Electricity and Transportation"),'AEO 2026 Table 38'!$B:$B,0)),0)</f>
        <v>4.6138190000000003</v>
      </c>
      <c r="T66">
        <f>IFERROR(INDEX('AEO 2026 Table 38'!P:P,MATCH(SUBSTITUTE($A66,"Alternative Transportation","Alternative Electricity and Transportation"),'AEO 2026 Table 38'!$B:$B,0)),0)</f>
        <v>4.8549230000000003</v>
      </c>
      <c r="U66">
        <f>IFERROR(INDEX('AEO 2026 Table 38'!Q:Q,MATCH(SUBSTITUTE($A66,"Alternative Transportation","Alternative Electricity and Transportation"),'AEO 2026 Table 38'!$B:$B,0)),0)</f>
        <v>5.1368150000000004</v>
      </c>
      <c r="V66">
        <f>IFERROR(INDEX('AEO 2026 Table 38'!R:R,MATCH(SUBSTITUTE($A66,"Alternative Transportation","Alternative Electricity and Transportation"),'AEO 2026 Table 38'!$B:$B,0)),0)</f>
        <v>5.4211090000000004</v>
      </c>
      <c r="W66">
        <f>IFERROR(INDEX('AEO 2026 Table 38'!S:S,MATCH(SUBSTITUTE($A66,"Alternative Transportation","Alternative Electricity and Transportation"),'AEO 2026 Table 38'!$B:$B,0)),0)</f>
        <v>5.7062889999999999</v>
      </c>
      <c r="X66">
        <f>IFERROR(INDEX('AEO 2026 Table 38'!T:T,MATCH(SUBSTITUTE($A66,"Alternative Transportation","Alternative Electricity and Transportation"),'AEO 2026 Table 38'!$B:$B,0)),0)</f>
        <v>5.9827180000000002</v>
      </c>
      <c r="Y66">
        <f>IFERROR(INDEX('AEO 2026 Table 38'!U:U,MATCH(SUBSTITUTE($A66,"Alternative Transportation","Alternative Electricity and Transportation"),'AEO 2026 Table 38'!$B:$B,0)),0)</f>
        <v>6.1736149999999999</v>
      </c>
      <c r="Z66">
        <f>IFERROR(INDEX('AEO 2026 Table 38'!V:V,MATCH(SUBSTITUTE($A66,"Alternative Transportation","Alternative Electricity and Transportation"),'AEO 2026 Table 38'!$B:$B,0)),0)</f>
        <v>6.3638500000000002</v>
      </c>
      <c r="AA66">
        <f>IFERROR(INDEX('AEO 2026 Table 38'!W:W,MATCH(SUBSTITUTE($A66,"Alternative Transportation","Alternative Electricity and Transportation"),'AEO 2026 Table 38'!$B:$B,0)),0)</f>
        <v>6.550745</v>
      </c>
      <c r="AB66">
        <f>IFERROR(INDEX('AEO 2026 Table 38'!X:X,MATCH(SUBSTITUTE($A66,"Alternative Transportation","Alternative Electricity and Transportation"),'AEO 2026 Table 38'!$B:$B,0)),0)</f>
        <v>6.7256200000000002</v>
      </c>
      <c r="AC66">
        <f>IFERROR(INDEX('AEO 2026 Table 38'!Y:Y,MATCH(SUBSTITUTE($A66,"Alternative Transportation","Alternative Electricity and Transportation"),'AEO 2026 Table 38'!$B:$B,0)),0)</f>
        <v>6.942761</v>
      </c>
      <c r="AD66">
        <f>IFERROR(INDEX('AEO 2026 Table 38'!Z:Z,MATCH(SUBSTITUTE($A66,"Alternative Transportation","Alternative Electricity and Transportation"),'AEO 2026 Table 38'!$B:$B,0)),0)</f>
        <v>7.0491289999999998</v>
      </c>
      <c r="AE66">
        <f>IFERROR(INDEX('AEO 2026 Table 38'!AA:AA,MATCH(SUBSTITUTE($A66,"Alternative Transportation","Alternative Electricity and Transportation"),'AEO 2026 Table 38'!$B:$B,0)),0)</f>
        <v>7.1994439999999997</v>
      </c>
      <c r="AF66">
        <f>IFERROR(INDEX('AEO 2026 Table 38'!AB:AB,MATCH(SUBSTITUTE($A66,"Alternative Transportation","Alternative Electricity and Transportation"),'AEO 2026 Table 38'!$B:$B,0)),0)</f>
        <v>7.3003470000000004</v>
      </c>
      <c r="AG66">
        <f>IFERROR(INDEX('AEO 2026 Table 38'!AC:AC,MATCH(SUBSTITUTE($A66,"Alternative Transportation","Alternative Electricity and Transportation"),'AEO 2026 Table 38'!$B:$B,0)),0)</f>
        <v>7.3920190000000003</v>
      </c>
      <c r="AH66">
        <f>IFERROR(INDEX('AEO 2026 Table 38'!AD:AD,MATCH(SUBSTITUTE($A66,"Alternative Transportation","Alternative Electricity and Transportation"),'AEO 2026 Table 38'!$B:$B,0)),0)</f>
        <v>7.4108369999999999</v>
      </c>
    </row>
    <row r="67" spans="1:34">
      <c r="A67" t="s">
        <v>2357</v>
      </c>
      <c r="B67" s="99" t="s">
        <v>1</v>
      </c>
      <c r="C67" s="93" t="s">
        <v>2198</v>
      </c>
      <c r="D67">
        <f>INDEX('AEO 2021 Table 38'!G:G,MATCH('psgr LDVs'!$C67,'AEO 2021 Table 38'!$B:$B,0))</f>
        <v>11.011377</v>
      </c>
      <c r="E67">
        <f>INDEX('AEO 2022 Table 38'!H:H,MATCH('psgr LDVs'!$C67,'AEO 2022 Table 38'!$B:$B,0))</f>
        <v>29.932635999999999</v>
      </c>
      <c r="F67">
        <f>INDEX('AEO 2023 Table 38'!H:H,MATCH('psgr LDVs'!$C67,'AEO 2023 Table 38'!$B:$B,0))</f>
        <v>14.989253</v>
      </c>
      <c r="G67">
        <f>INDEX('AEO 2023 Table 38'!I:I,MATCH('psgr LDVs'!$C67,'AEO 2023 Table 38'!$B:$B,0))</f>
        <v>24.984642000000001</v>
      </c>
      <c r="H67">
        <f>IFERROR(INDEX('AEO 2025 Table 38'!F:F,MATCH($A67,'AEO 2025 Table 38'!$B:$B,0)),0)</f>
        <v>57.382061</v>
      </c>
      <c r="I67">
        <f>IFERROR(INDEX('AEO 2026 Table 38'!E:E,MATCH(SUBSTITUTE($A67,"Alternative Transportation","Alternative Electricity and Transportation"),'AEO 2026 Table 38'!$B:$B,0)),0)</f>
        <v>61.503410000000002</v>
      </c>
      <c r="J67">
        <f>IFERROR(INDEX('AEO 2026 Table 38'!F:F,MATCH(SUBSTITUTE($A67,"Alternative Transportation","Alternative Electricity and Transportation"),'AEO 2026 Table 38'!$B:$B,0)),0)</f>
        <v>225.39711</v>
      </c>
      <c r="K67">
        <f>IFERROR(INDEX('AEO 2026 Table 38'!G:G,MATCH(SUBSTITUTE($A67,"Alternative Transportation","Alternative Electricity and Transportation"),'AEO 2026 Table 38'!$B:$B,0)),0)</f>
        <v>322.427795</v>
      </c>
      <c r="L67">
        <f>IFERROR(INDEX('AEO 2026 Table 38'!H:H,MATCH(SUBSTITUTE($A67,"Alternative Transportation","Alternative Electricity and Transportation"),'AEO 2026 Table 38'!$B:$B,0)),0)</f>
        <v>417.25787400000002</v>
      </c>
      <c r="M67">
        <f>IFERROR(INDEX('AEO 2026 Table 38'!I:I,MATCH(SUBSTITUTE($A67,"Alternative Transportation","Alternative Electricity and Transportation"),'AEO 2026 Table 38'!$B:$B,0)),0)</f>
        <v>460.67446899999999</v>
      </c>
      <c r="N67">
        <f>IFERROR(INDEX('AEO 2026 Table 38'!J:J,MATCH(SUBSTITUTE($A67,"Alternative Transportation","Alternative Electricity and Transportation"),'AEO 2026 Table 38'!$B:$B,0)),0)</f>
        <v>394.61758400000002</v>
      </c>
      <c r="O67">
        <f>IFERROR(INDEX('AEO 2026 Table 38'!K:K,MATCH(SUBSTITUTE($A67,"Alternative Transportation","Alternative Electricity and Transportation"),'AEO 2026 Table 38'!$B:$B,0)),0)</f>
        <v>383.19723499999998</v>
      </c>
      <c r="P67">
        <f>IFERROR(INDEX('AEO 2026 Table 38'!L:L,MATCH(SUBSTITUTE($A67,"Alternative Transportation","Alternative Electricity and Transportation"),'AEO 2026 Table 38'!$B:$B,0)),0)</f>
        <v>336.02279700000003</v>
      </c>
      <c r="Q67">
        <f>IFERROR(INDEX('AEO 2026 Table 38'!M:M,MATCH(SUBSTITUTE($A67,"Alternative Transportation","Alternative Electricity and Transportation"),'AEO 2026 Table 38'!$B:$B,0)),0)</f>
        <v>369.91525300000001</v>
      </c>
      <c r="R67">
        <f>IFERROR(INDEX('AEO 2026 Table 38'!N:N,MATCH(SUBSTITUTE($A67,"Alternative Transportation","Alternative Electricity and Transportation"),'AEO 2026 Table 38'!$B:$B,0)),0)</f>
        <v>399.16592400000002</v>
      </c>
      <c r="S67">
        <f>IFERROR(INDEX('AEO 2026 Table 38'!O:O,MATCH(SUBSTITUTE($A67,"Alternative Transportation","Alternative Electricity and Transportation"),'AEO 2026 Table 38'!$B:$B,0)),0)</f>
        <v>435.18609600000002</v>
      </c>
      <c r="T67">
        <f>IFERROR(INDEX('AEO 2026 Table 38'!P:P,MATCH(SUBSTITUTE($A67,"Alternative Transportation","Alternative Electricity and Transportation"),'AEO 2026 Table 38'!$B:$B,0)),0)</f>
        <v>458.80642699999999</v>
      </c>
      <c r="U67">
        <f>IFERROR(INDEX('AEO 2026 Table 38'!Q:Q,MATCH(SUBSTITUTE($A67,"Alternative Transportation","Alternative Electricity and Transportation"),'AEO 2026 Table 38'!$B:$B,0)),0)</f>
        <v>490.02832000000001</v>
      </c>
      <c r="V67">
        <f>IFERROR(INDEX('AEO 2026 Table 38'!R:R,MATCH(SUBSTITUTE($A67,"Alternative Transportation","Alternative Electricity and Transportation"),'AEO 2026 Table 38'!$B:$B,0)),0)</f>
        <v>520.56616199999996</v>
      </c>
      <c r="W67">
        <f>IFERROR(INDEX('AEO 2026 Table 38'!S:S,MATCH(SUBSTITUTE($A67,"Alternative Transportation","Alternative Electricity and Transportation"),'AEO 2026 Table 38'!$B:$B,0)),0)</f>
        <v>542.05023200000005</v>
      </c>
      <c r="X67">
        <f>IFERROR(INDEX('AEO 2026 Table 38'!T:T,MATCH(SUBSTITUTE($A67,"Alternative Transportation","Alternative Electricity and Transportation"),'AEO 2026 Table 38'!$B:$B,0)),0)</f>
        <v>568.87994400000002</v>
      </c>
      <c r="Y67">
        <f>IFERROR(INDEX('AEO 2026 Table 38'!U:U,MATCH(SUBSTITUTE($A67,"Alternative Transportation","Alternative Electricity and Transportation"),'AEO 2026 Table 38'!$B:$B,0)),0)</f>
        <v>590.51934800000004</v>
      </c>
      <c r="Z67">
        <f>IFERROR(INDEX('AEO 2026 Table 38'!V:V,MATCH(SUBSTITUTE($A67,"Alternative Transportation","Alternative Electricity and Transportation"),'AEO 2026 Table 38'!$B:$B,0)),0)</f>
        <v>611.74133300000005</v>
      </c>
      <c r="AA67">
        <f>IFERROR(INDEX('AEO 2026 Table 38'!W:W,MATCH(SUBSTITUTE($A67,"Alternative Transportation","Alternative Electricity and Transportation"),'AEO 2026 Table 38'!$B:$B,0)),0)</f>
        <v>632.62756300000001</v>
      </c>
      <c r="AB67">
        <f>IFERROR(INDEX('AEO 2026 Table 38'!X:X,MATCH(SUBSTITUTE($A67,"Alternative Transportation","Alternative Electricity and Transportation"),'AEO 2026 Table 38'!$B:$B,0)),0)</f>
        <v>652.38665800000001</v>
      </c>
      <c r="AC67">
        <f>IFERROR(INDEX('AEO 2026 Table 38'!Y:Y,MATCH(SUBSTITUTE($A67,"Alternative Transportation","Alternative Electricity and Transportation"),'AEO 2026 Table 38'!$B:$B,0)),0)</f>
        <v>673.75897199999997</v>
      </c>
      <c r="AD67">
        <f>IFERROR(INDEX('AEO 2026 Table 38'!Z:Z,MATCH(SUBSTITUTE($A67,"Alternative Transportation","Alternative Electricity and Transportation"),'AEO 2026 Table 38'!$B:$B,0)),0)</f>
        <v>688.145264</v>
      </c>
      <c r="AE67">
        <f>IFERROR(INDEX('AEO 2026 Table 38'!AA:AA,MATCH(SUBSTITUTE($A67,"Alternative Transportation","Alternative Electricity and Transportation"),'AEO 2026 Table 38'!$B:$B,0)),0)</f>
        <v>706.08288600000003</v>
      </c>
      <c r="AF67">
        <f>IFERROR(INDEX('AEO 2026 Table 38'!AB:AB,MATCH(SUBSTITUTE($A67,"Alternative Transportation","Alternative Electricity and Transportation"),'AEO 2026 Table 38'!$B:$B,0)),0)</f>
        <v>717.53417999999999</v>
      </c>
      <c r="AG67">
        <f>IFERROR(INDEX('AEO 2026 Table 38'!AC:AC,MATCH(SUBSTITUTE($A67,"Alternative Transportation","Alternative Electricity and Transportation"),'AEO 2026 Table 38'!$B:$B,0)),0)</f>
        <v>729.92571999999996</v>
      </c>
      <c r="AH67">
        <f>IFERROR(INDEX('AEO 2026 Table 38'!AD:AD,MATCH(SUBSTITUTE($A67,"Alternative Transportation","Alternative Electricity and Transportation"),'AEO 2026 Table 38'!$B:$B,0)),0)</f>
        <v>734.15490699999998</v>
      </c>
    </row>
    <row r="68" spans="1:34">
      <c r="A68" t="s">
        <v>2359</v>
      </c>
      <c r="B68" s="99" t="s">
        <v>1</v>
      </c>
      <c r="C68" s="93" t="s">
        <v>2200</v>
      </c>
      <c r="D68">
        <f>INDEX('AEO 2021 Table 38'!G:G,MATCH('psgr LDVs'!$C68,'AEO 2021 Table 38'!$B:$B,0))</f>
        <v>25.837799</v>
      </c>
      <c r="E68">
        <f>INDEX('AEO 2022 Table 38'!H:H,MATCH('psgr LDVs'!$C68,'AEO 2022 Table 38'!$B:$B,0))</f>
        <v>121.96006</v>
      </c>
      <c r="F68">
        <f>INDEX('AEO 2023 Table 38'!H:H,MATCH('psgr LDVs'!$C68,'AEO 2023 Table 38'!$B:$B,0))</f>
        <v>89.423018999999996</v>
      </c>
      <c r="G68">
        <f>INDEX('AEO 2023 Table 38'!I:I,MATCH('psgr LDVs'!$C68,'AEO 2023 Table 38'!$B:$B,0))</f>
        <v>95.979759000000001</v>
      </c>
      <c r="H68">
        <f>IFERROR(INDEX('AEO 2025 Table 38'!F:F,MATCH($A68,'AEO 2025 Table 38'!$B:$B,0)),0)</f>
        <v>185.394836</v>
      </c>
      <c r="I68">
        <f>IFERROR(INDEX('AEO 2026 Table 38'!E:E,MATCH(SUBSTITUTE($A68,"Alternative Transportation","Alternative Electricity and Transportation"),'AEO 2026 Table 38'!$B:$B,0)),0)</f>
        <v>399.79391500000003</v>
      </c>
      <c r="J68">
        <f>IFERROR(INDEX('AEO 2026 Table 38'!F:F,MATCH(SUBSTITUTE($A68,"Alternative Transportation","Alternative Electricity and Transportation"),'AEO 2026 Table 38'!$B:$B,0)),0)</f>
        <v>534.17675799999995</v>
      </c>
      <c r="K68">
        <f>IFERROR(INDEX('AEO 2026 Table 38'!G:G,MATCH(SUBSTITUTE($A68,"Alternative Transportation","Alternative Electricity and Transportation"),'AEO 2026 Table 38'!$B:$B,0)),0)</f>
        <v>660.61010699999997</v>
      </c>
      <c r="L68">
        <f>IFERROR(INDEX('AEO 2026 Table 38'!H:H,MATCH(SUBSTITUTE($A68,"Alternative Transportation","Alternative Electricity and Transportation"),'AEO 2026 Table 38'!$B:$B,0)),0)</f>
        <v>784.09478799999999</v>
      </c>
      <c r="M68">
        <f>IFERROR(INDEX('AEO 2026 Table 38'!I:I,MATCH(SUBSTITUTE($A68,"Alternative Transportation","Alternative Electricity and Transportation"),'AEO 2026 Table 38'!$B:$B,0)),0)</f>
        <v>821.85888699999998</v>
      </c>
      <c r="N68">
        <f>IFERROR(INDEX('AEO 2026 Table 38'!J:J,MATCH(SUBSTITUTE($A68,"Alternative Transportation","Alternative Electricity and Transportation"),'AEO 2026 Table 38'!$B:$B,0)),0)</f>
        <v>837.04449499999998</v>
      </c>
      <c r="O68">
        <f>IFERROR(INDEX('AEO 2026 Table 38'!K:K,MATCH(SUBSTITUTE($A68,"Alternative Transportation","Alternative Electricity and Transportation"),'AEO 2026 Table 38'!$B:$B,0)),0)</f>
        <v>788.83837900000003</v>
      </c>
      <c r="P68">
        <f>IFERROR(INDEX('AEO 2026 Table 38'!L:L,MATCH(SUBSTITUTE($A68,"Alternative Transportation","Alternative Electricity and Transportation"),'AEO 2026 Table 38'!$B:$B,0)),0)</f>
        <v>820.32324200000005</v>
      </c>
      <c r="Q68">
        <f>IFERROR(INDEX('AEO 2026 Table 38'!M:M,MATCH(SUBSTITUTE($A68,"Alternative Transportation","Alternative Electricity and Transportation"),'AEO 2026 Table 38'!$B:$B,0)),0)</f>
        <v>901.70916699999998</v>
      </c>
      <c r="R68">
        <f>IFERROR(INDEX('AEO 2026 Table 38'!N:N,MATCH(SUBSTITUTE($A68,"Alternative Transportation","Alternative Electricity and Transportation"),'AEO 2026 Table 38'!$B:$B,0)),0)</f>
        <v>968.14984100000004</v>
      </c>
      <c r="S68">
        <f>IFERROR(INDEX('AEO 2026 Table 38'!O:O,MATCH(SUBSTITUTE($A68,"Alternative Transportation","Alternative Electricity and Transportation"),'AEO 2026 Table 38'!$B:$B,0)),0)</f>
        <v>1044.6530760000001</v>
      </c>
      <c r="T68">
        <f>IFERROR(INDEX('AEO 2026 Table 38'!P:P,MATCH(SUBSTITUTE($A68,"Alternative Transportation","Alternative Electricity and Transportation"),'AEO 2026 Table 38'!$B:$B,0)),0)</f>
        <v>1091.6373289999999</v>
      </c>
      <c r="U68">
        <f>IFERROR(INDEX('AEO 2026 Table 38'!Q:Q,MATCH(SUBSTITUTE($A68,"Alternative Transportation","Alternative Electricity and Transportation"),'AEO 2026 Table 38'!$B:$B,0)),0)</f>
        <v>1154.164307</v>
      </c>
      <c r="V68">
        <f>IFERROR(INDEX('AEO 2026 Table 38'!R:R,MATCH(SUBSTITUTE($A68,"Alternative Transportation","Alternative Electricity and Transportation"),'AEO 2026 Table 38'!$B:$B,0)),0)</f>
        <v>1214.4305420000001</v>
      </c>
      <c r="W68">
        <f>IFERROR(INDEX('AEO 2026 Table 38'!S:S,MATCH(SUBSTITUTE($A68,"Alternative Transportation","Alternative Electricity and Transportation"),'AEO 2026 Table 38'!$B:$B,0)),0)</f>
        <v>1265.4243160000001</v>
      </c>
      <c r="X68">
        <f>IFERROR(INDEX('AEO 2026 Table 38'!T:T,MATCH(SUBSTITUTE($A68,"Alternative Transportation","Alternative Electricity and Transportation"),'AEO 2026 Table 38'!$B:$B,0)),0)</f>
        <v>1318.3967290000001</v>
      </c>
      <c r="Y68">
        <f>IFERROR(INDEX('AEO 2026 Table 38'!U:U,MATCH(SUBSTITUTE($A68,"Alternative Transportation","Alternative Electricity and Transportation"),'AEO 2026 Table 38'!$B:$B,0)),0)</f>
        <v>1356.6010739999999</v>
      </c>
      <c r="Z68">
        <f>IFERROR(INDEX('AEO 2026 Table 38'!V:V,MATCH(SUBSTITUTE($A68,"Alternative Transportation","Alternative Electricity and Transportation"),'AEO 2026 Table 38'!$B:$B,0)),0)</f>
        <v>1394.6361079999999</v>
      </c>
      <c r="AA68">
        <f>IFERROR(INDEX('AEO 2026 Table 38'!W:W,MATCH(SUBSTITUTE($A68,"Alternative Transportation","Alternative Electricity and Transportation"),'AEO 2026 Table 38'!$B:$B,0)),0)</f>
        <v>1431.099976</v>
      </c>
      <c r="AB68">
        <f>IFERROR(INDEX('AEO 2026 Table 38'!X:X,MATCH(SUBSTITUTE($A68,"Alternative Transportation","Alternative Electricity and Transportation"),'AEO 2026 Table 38'!$B:$B,0)),0)</f>
        <v>1465.2806399999999</v>
      </c>
      <c r="AC68">
        <f>IFERROR(INDEX('AEO 2026 Table 38'!Y:Y,MATCH(SUBSTITUTE($A68,"Alternative Transportation","Alternative Electricity and Transportation"),'AEO 2026 Table 38'!$B:$B,0)),0)</f>
        <v>1504.8432620000001</v>
      </c>
      <c r="AD68">
        <f>IFERROR(INDEX('AEO 2026 Table 38'!Z:Z,MATCH(SUBSTITUTE($A68,"Alternative Transportation","Alternative Electricity and Transportation"),'AEO 2026 Table 38'!$B:$B,0)),0)</f>
        <v>1526.6007079999999</v>
      </c>
      <c r="AE68">
        <f>IFERROR(INDEX('AEO 2026 Table 38'!AA:AA,MATCH(SUBSTITUTE($A68,"Alternative Transportation","Alternative Electricity and Transportation"),'AEO 2026 Table 38'!$B:$B,0)),0)</f>
        <v>1556.9395750000001</v>
      </c>
      <c r="AF68">
        <f>IFERROR(INDEX('AEO 2026 Table 38'!AB:AB,MATCH(SUBSTITUTE($A68,"Alternative Transportation","Alternative Electricity and Transportation"),'AEO 2026 Table 38'!$B:$B,0)),0)</f>
        <v>1574.9517820000001</v>
      </c>
      <c r="AG68">
        <f>IFERROR(INDEX('AEO 2026 Table 38'!AC:AC,MATCH(SUBSTITUTE($A68,"Alternative Transportation","Alternative Electricity and Transportation"),'AEO 2026 Table 38'!$B:$B,0)),0)</f>
        <v>1592.7319339999999</v>
      </c>
      <c r="AH68">
        <f>IFERROR(INDEX('AEO 2026 Table 38'!AD:AD,MATCH(SUBSTITUTE($A68,"Alternative Transportation","Alternative Electricity and Transportation"),'AEO 2026 Table 38'!$B:$B,0)),0)</f>
        <v>1594.6785890000001</v>
      </c>
    </row>
    <row r="69" spans="1:34">
      <c r="A69" t="s">
        <v>2361</v>
      </c>
      <c r="B69" s="99" t="s">
        <v>5</v>
      </c>
      <c r="C69" s="93" t="s">
        <v>2202</v>
      </c>
      <c r="D69">
        <f>INDEX('AEO 2021 Table 38'!G:G,MATCH('psgr LDVs'!$C69,'AEO 2021 Table 38'!$B:$B,0))</f>
        <v>3.735878</v>
      </c>
      <c r="E69">
        <f>INDEX('AEO 2022 Table 38'!H:H,MATCH('psgr LDVs'!$C69,'AEO 2022 Table 38'!$B:$B,0))</f>
        <v>55.970633999999997</v>
      </c>
      <c r="F69">
        <f>INDEX('AEO 2023 Table 38'!H:H,MATCH('psgr LDVs'!$C69,'AEO 2023 Table 38'!$B:$B,0))</f>
        <v>82.970923999999997</v>
      </c>
      <c r="G69">
        <f>INDEX('AEO 2023 Table 38'!I:I,MATCH('psgr LDVs'!$C69,'AEO 2023 Table 38'!$B:$B,0))</f>
        <v>107.708778</v>
      </c>
      <c r="H69">
        <f>IFERROR(INDEX('AEO 2025 Table 38'!F:F,MATCH($A69,'AEO 2025 Table 38'!$B:$B,0)),0)</f>
        <v>220.50981100000001</v>
      </c>
      <c r="I69">
        <f>IFERROR(INDEX('AEO 2026 Table 38'!E:E,MATCH(SUBSTITUTE($A69,"Alternative Transportation","Alternative Electricity and Transportation"),'AEO 2026 Table 38'!$B:$B,0)),0)</f>
        <v>199.77972399999999</v>
      </c>
      <c r="J69">
        <f>IFERROR(INDEX('AEO 2026 Table 38'!F:F,MATCH(SUBSTITUTE($A69,"Alternative Transportation","Alternative Electricity and Transportation"),'AEO 2026 Table 38'!$B:$B,0)),0)</f>
        <v>145.219955</v>
      </c>
      <c r="K69">
        <f>IFERROR(INDEX('AEO 2026 Table 38'!G:G,MATCH(SUBSTITUTE($A69,"Alternative Transportation","Alternative Electricity and Transportation"),'AEO 2026 Table 38'!$B:$B,0)),0)</f>
        <v>157.29023699999999</v>
      </c>
      <c r="L69">
        <f>IFERROR(INDEX('AEO 2026 Table 38'!H:H,MATCH(SUBSTITUTE($A69,"Alternative Transportation","Alternative Electricity and Transportation"),'AEO 2026 Table 38'!$B:$B,0)),0)</f>
        <v>157.68695099999999</v>
      </c>
      <c r="M69">
        <f>IFERROR(INDEX('AEO 2026 Table 38'!I:I,MATCH(SUBSTITUTE($A69,"Alternative Transportation","Alternative Electricity and Transportation"),'AEO 2026 Table 38'!$B:$B,0)),0)</f>
        <v>154.82720900000001</v>
      </c>
      <c r="N69">
        <f>IFERROR(INDEX('AEO 2026 Table 38'!J:J,MATCH(SUBSTITUTE($A69,"Alternative Transportation","Alternative Electricity and Transportation"),'AEO 2026 Table 38'!$B:$B,0)),0)</f>
        <v>165.52014199999999</v>
      </c>
      <c r="O69">
        <f>IFERROR(INDEX('AEO 2026 Table 38'!K:K,MATCH(SUBSTITUTE($A69,"Alternative Transportation","Alternative Electricity and Transportation"),'AEO 2026 Table 38'!$B:$B,0)),0)</f>
        <v>177.04042100000001</v>
      </c>
      <c r="P69">
        <f>IFERROR(INDEX('AEO 2026 Table 38'!L:L,MATCH(SUBSTITUTE($A69,"Alternative Transportation","Alternative Electricity and Transportation"),'AEO 2026 Table 38'!$B:$B,0)),0)</f>
        <v>186.64291399999999</v>
      </c>
      <c r="Q69">
        <f>IFERROR(INDEX('AEO 2026 Table 38'!M:M,MATCH(SUBSTITUTE($A69,"Alternative Transportation","Alternative Electricity and Transportation"),'AEO 2026 Table 38'!$B:$B,0)),0)</f>
        <v>201.11303699999999</v>
      </c>
      <c r="R69">
        <f>IFERROR(INDEX('AEO 2026 Table 38'!N:N,MATCH(SUBSTITUTE($A69,"Alternative Transportation","Alternative Electricity and Transportation"),'AEO 2026 Table 38'!$B:$B,0)),0)</f>
        <v>213.77555799999999</v>
      </c>
      <c r="S69">
        <f>IFERROR(INDEX('AEO 2026 Table 38'!O:O,MATCH(SUBSTITUTE($A69,"Alternative Transportation","Alternative Electricity and Transportation"),'AEO 2026 Table 38'!$B:$B,0)),0)</f>
        <v>229.10401899999999</v>
      </c>
      <c r="T69">
        <f>IFERROR(INDEX('AEO 2026 Table 38'!P:P,MATCH(SUBSTITUTE($A69,"Alternative Transportation","Alternative Electricity and Transportation"),'AEO 2026 Table 38'!$B:$B,0)),0)</f>
        <v>234.61193800000001</v>
      </c>
      <c r="U69">
        <f>IFERROR(INDEX('AEO 2026 Table 38'!Q:Q,MATCH(SUBSTITUTE($A69,"Alternative Transportation","Alternative Electricity and Transportation"),'AEO 2026 Table 38'!$B:$B,0)),0)</f>
        <v>243.242706</v>
      </c>
      <c r="V69">
        <f>IFERROR(INDEX('AEO 2026 Table 38'!R:R,MATCH(SUBSTITUTE($A69,"Alternative Transportation","Alternative Electricity and Transportation"),'AEO 2026 Table 38'!$B:$B,0)),0)</f>
        <v>251.52960200000001</v>
      </c>
      <c r="W69">
        <f>IFERROR(INDEX('AEO 2026 Table 38'!S:S,MATCH(SUBSTITUTE($A69,"Alternative Transportation","Alternative Electricity and Transportation"),'AEO 2026 Table 38'!$B:$B,0)),0)</f>
        <v>258.56787100000003</v>
      </c>
      <c r="X69">
        <f>IFERROR(INDEX('AEO 2026 Table 38'!T:T,MATCH(SUBSTITUTE($A69,"Alternative Transportation","Alternative Electricity and Transportation"),'AEO 2026 Table 38'!$B:$B,0)),0)</f>
        <v>261.726654</v>
      </c>
      <c r="Y69">
        <f>IFERROR(INDEX('AEO 2026 Table 38'!U:U,MATCH(SUBSTITUTE($A69,"Alternative Transportation","Alternative Electricity and Transportation"),'AEO 2026 Table 38'!$B:$B,0)),0)</f>
        <v>263.98553500000003</v>
      </c>
      <c r="Z69">
        <f>IFERROR(INDEX('AEO 2026 Table 38'!V:V,MATCH(SUBSTITUTE($A69,"Alternative Transportation","Alternative Electricity and Transportation"),'AEO 2026 Table 38'!$B:$B,0)),0)</f>
        <v>265.930969</v>
      </c>
      <c r="AA69">
        <f>IFERROR(INDEX('AEO 2026 Table 38'!W:W,MATCH(SUBSTITUTE($A69,"Alternative Transportation","Alternative Electricity and Transportation"),'AEO 2026 Table 38'!$B:$B,0)),0)</f>
        <v>268.11636399999998</v>
      </c>
      <c r="AB69">
        <f>IFERROR(INDEX('AEO 2026 Table 38'!X:X,MATCH(SUBSTITUTE($A69,"Alternative Transportation","Alternative Electricity and Transportation"),'AEO 2026 Table 38'!$B:$B,0)),0)</f>
        <v>268.65780599999999</v>
      </c>
      <c r="AC69">
        <f>IFERROR(INDEX('AEO 2026 Table 38'!Y:Y,MATCH(SUBSTITUTE($A69,"Alternative Transportation","Alternative Electricity and Transportation"),'AEO 2026 Table 38'!$B:$B,0)),0)</f>
        <v>268.95800800000001</v>
      </c>
      <c r="AD69">
        <f>IFERROR(INDEX('AEO 2026 Table 38'!Z:Z,MATCH(SUBSTITUTE($A69,"Alternative Transportation","Alternative Electricity and Transportation"),'AEO 2026 Table 38'!$B:$B,0)),0)</f>
        <v>269.00555400000002</v>
      </c>
      <c r="AE69">
        <f>IFERROR(INDEX('AEO 2026 Table 38'!AA:AA,MATCH(SUBSTITUTE($A69,"Alternative Transportation","Alternative Electricity and Transportation"),'AEO 2026 Table 38'!$B:$B,0)),0)</f>
        <v>269.17047100000002</v>
      </c>
      <c r="AF69">
        <f>IFERROR(INDEX('AEO 2026 Table 38'!AB:AB,MATCH(SUBSTITUTE($A69,"Alternative Transportation","Alternative Electricity and Transportation"),'AEO 2026 Table 38'!$B:$B,0)),0)</f>
        <v>268.09677099999999</v>
      </c>
      <c r="AG69">
        <f>IFERROR(INDEX('AEO 2026 Table 38'!AC:AC,MATCH(SUBSTITUTE($A69,"Alternative Transportation","Alternative Electricity and Transportation"),'AEO 2026 Table 38'!$B:$B,0)),0)</f>
        <v>266.70135499999998</v>
      </c>
      <c r="AH69">
        <f>IFERROR(INDEX('AEO 2026 Table 38'!AD:AD,MATCH(SUBSTITUTE($A69,"Alternative Transportation","Alternative Electricity and Transportation"),'AEO 2026 Table 38'!$B:$B,0)),0)</f>
        <v>263.47036700000001</v>
      </c>
    </row>
    <row r="70" spans="1:34">
      <c r="A70" t="s">
        <v>2363</v>
      </c>
      <c r="B70" s="99" t="s">
        <v>5</v>
      </c>
      <c r="C70" s="93" t="s">
        <v>2205</v>
      </c>
      <c r="D70">
        <f>INDEX('AEO 2021 Table 38'!G:G,MATCH('psgr LDVs'!$C70,'AEO 2021 Table 38'!$B:$B,0))</f>
        <v>20.528244000000001</v>
      </c>
      <c r="E70">
        <f>INDEX('AEO 2022 Table 38'!H:H,MATCH('psgr LDVs'!$C70,'AEO 2022 Table 38'!$B:$B,0))</f>
        <v>37.86327</v>
      </c>
      <c r="F70">
        <f>INDEX('AEO 2023 Table 38'!H:H,MATCH('psgr LDVs'!$C70,'AEO 2023 Table 38'!$B:$B,0))</f>
        <v>68.969536000000005</v>
      </c>
      <c r="G70">
        <f>INDEX('AEO 2023 Table 38'!I:I,MATCH('psgr LDVs'!$C70,'AEO 2023 Table 38'!$B:$B,0))</f>
        <v>79.119476000000006</v>
      </c>
      <c r="H70">
        <f>IFERROR(INDEX('AEO 2025 Table 38'!F:F,MATCH($A70,'AEO 2025 Table 38'!$B:$B,0)),0)</f>
        <v>58.561515999999997</v>
      </c>
      <c r="I70">
        <f>IFERROR(INDEX('AEO 2026 Table 38'!E:E,MATCH(SUBSTITUTE($A70,"Alternative Transportation","Alternative Electricity and Transportation"),'AEO 2026 Table 38'!$B:$B,0)),0)</f>
        <v>87.918419</v>
      </c>
      <c r="J70">
        <f>IFERROR(INDEX('AEO 2026 Table 38'!F:F,MATCH(SUBSTITUTE($A70,"Alternative Transportation","Alternative Electricity and Transportation"),'AEO 2026 Table 38'!$B:$B,0)),0)</f>
        <v>287.50134300000002</v>
      </c>
      <c r="K70">
        <f>IFERROR(INDEX('AEO 2026 Table 38'!G:G,MATCH(SUBSTITUTE($A70,"Alternative Transportation","Alternative Electricity and Transportation"),'AEO 2026 Table 38'!$B:$B,0)),0)</f>
        <v>443.48010299999999</v>
      </c>
      <c r="L70">
        <f>IFERROR(INDEX('AEO 2026 Table 38'!H:H,MATCH(SUBSTITUTE($A70,"Alternative Transportation","Alternative Electricity and Transportation"),'AEO 2026 Table 38'!$B:$B,0)),0)</f>
        <v>551.58282499999996</v>
      </c>
      <c r="M70">
        <f>IFERROR(INDEX('AEO 2026 Table 38'!I:I,MATCH(SUBSTITUTE($A70,"Alternative Transportation","Alternative Electricity and Transportation"),'AEO 2026 Table 38'!$B:$B,0)),0)</f>
        <v>266.62081899999998</v>
      </c>
      <c r="N70">
        <f>IFERROR(INDEX('AEO 2026 Table 38'!J:J,MATCH(SUBSTITUTE($A70,"Alternative Transportation","Alternative Electricity and Transportation"),'AEO 2026 Table 38'!$B:$B,0)),0)</f>
        <v>212.36836199999999</v>
      </c>
      <c r="O70">
        <f>IFERROR(INDEX('AEO 2026 Table 38'!K:K,MATCH(SUBSTITUTE($A70,"Alternative Transportation","Alternative Electricity and Transportation"),'AEO 2026 Table 38'!$B:$B,0)),0)</f>
        <v>142.368347</v>
      </c>
      <c r="P70">
        <f>IFERROR(INDEX('AEO 2026 Table 38'!L:L,MATCH(SUBSTITUTE($A70,"Alternative Transportation","Alternative Electricity and Transportation"),'AEO 2026 Table 38'!$B:$B,0)),0)</f>
        <v>74.656654000000003</v>
      </c>
      <c r="Q70">
        <f>IFERROR(INDEX('AEO 2026 Table 38'!M:M,MATCH(SUBSTITUTE($A70,"Alternative Transportation","Alternative Electricity and Transportation"),'AEO 2026 Table 38'!$B:$B,0)),0)</f>
        <v>80.230277999999998</v>
      </c>
      <c r="R70">
        <f>IFERROR(INDEX('AEO 2026 Table 38'!N:N,MATCH(SUBSTITUTE($A70,"Alternative Transportation","Alternative Electricity and Transportation"),'AEO 2026 Table 38'!$B:$B,0)),0)</f>
        <v>82.439200999999997</v>
      </c>
      <c r="S70">
        <f>IFERROR(INDEX('AEO 2026 Table 38'!O:O,MATCH(SUBSTITUTE($A70,"Alternative Transportation","Alternative Electricity and Transportation"),'AEO 2026 Table 38'!$B:$B,0)),0)</f>
        <v>88.664649999999995</v>
      </c>
      <c r="T70">
        <f>IFERROR(INDEX('AEO 2026 Table 38'!P:P,MATCH(SUBSTITUTE($A70,"Alternative Transportation","Alternative Electricity and Transportation"),'AEO 2026 Table 38'!$B:$B,0)),0)</f>
        <v>89.882499999999993</v>
      </c>
      <c r="U70">
        <f>IFERROR(INDEX('AEO 2026 Table 38'!Q:Q,MATCH(SUBSTITUTE($A70,"Alternative Transportation","Alternative Electricity and Transportation"),'AEO 2026 Table 38'!$B:$B,0)),0)</f>
        <v>92.709914999999995</v>
      </c>
      <c r="V70">
        <f>IFERROR(INDEX('AEO 2026 Table 38'!R:R,MATCH(SUBSTITUTE($A70,"Alternative Transportation","Alternative Electricity and Transportation"),'AEO 2026 Table 38'!$B:$B,0)),0)</f>
        <v>94.592239000000006</v>
      </c>
      <c r="W70">
        <f>IFERROR(INDEX('AEO 2026 Table 38'!S:S,MATCH(SUBSTITUTE($A70,"Alternative Transportation","Alternative Electricity and Transportation"),'AEO 2026 Table 38'!$B:$B,0)),0)</f>
        <v>97.181922999999998</v>
      </c>
      <c r="X70">
        <f>IFERROR(INDEX('AEO 2026 Table 38'!T:T,MATCH(SUBSTITUTE($A70,"Alternative Transportation","Alternative Electricity and Transportation"),'AEO 2026 Table 38'!$B:$B,0)),0)</f>
        <v>99.344954999999999</v>
      </c>
      <c r="Y70">
        <f>IFERROR(INDEX('AEO 2026 Table 38'!U:U,MATCH(SUBSTITUTE($A70,"Alternative Transportation","Alternative Electricity and Transportation"),'AEO 2026 Table 38'!$B:$B,0)),0)</f>
        <v>98.609916999999996</v>
      </c>
      <c r="Z70">
        <f>IFERROR(INDEX('AEO 2026 Table 38'!V:V,MATCH(SUBSTITUTE($A70,"Alternative Transportation","Alternative Electricity and Transportation"),'AEO 2026 Table 38'!$B:$B,0)),0)</f>
        <v>98.307586999999998</v>
      </c>
      <c r="AA70">
        <f>IFERROR(INDEX('AEO 2026 Table 38'!W:W,MATCH(SUBSTITUTE($A70,"Alternative Transportation","Alternative Electricity and Transportation"),'AEO 2026 Table 38'!$B:$B,0)),0)</f>
        <v>98.044585999999995</v>
      </c>
      <c r="AB70">
        <f>IFERROR(INDEX('AEO 2026 Table 38'!X:X,MATCH(SUBSTITUTE($A70,"Alternative Transportation","Alternative Electricity and Transportation"),'AEO 2026 Table 38'!$B:$B,0)),0)</f>
        <v>97.676544000000007</v>
      </c>
      <c r="AC70">
        <f>IFERROR(INDEX('AEO 2026 Table 38'!Y:Y,MATCH(SUBSTITUTE($A70,"Alternative Transportation","Alternative Electricity and Transportation"),'AEO 2026 Table 38'!$B:$B,0)),0)</f>
        <v>98.522178999999994</v>
      </c>
      <c r="AD70">
        <f>IFERROR(INDEX('AEO 2026 Table 38'!Z:Z,MATCH(SUBSTITUTE($A70,"Alternative Transportation","Alternative Electricity and Transportation"),'AEO 2026 Table 38'!$B:$B,0)),0)</f>
        <v>96.254172999999994</v>
      </c>
      <c r="AE70">
        <f>IFERROR(INDEX('AEO 2026 Table 38'!AA:AA,MATCH(SUBSTITUTE($A70,"Alternative Transportation","Alternative Electricity and Transportation"),'AEO 2026 Table 38'!$B:$B,0)),0)</f>
        <v>95.721260000000001</v>
      </c>
      <c r="AF70">
        <f>IFERROR(INDEX('AEO 2026 Table 38'!AB:AB,MATCH(SUBSTITUTE($A70,"Alternative Transportation","Alternative Electricity and Transportation"),'AEO 2026 Table 38'!$B:$B,0)),0)</f>
        <v>93.787186000000005</v>
      </c>
      <c r="AG70">
        <f>IFERROR(INDEX('AEO 2026 Table 38'!AC:AC,MATCH(SUBSTITUTE($A70,"Alternative Transportation","Alternative Electricity and Transportation"),'AEO 2026 Table 38'!$B:$B,0)),0)</f>
        <v>92.936249000000004</v>
      </c>
      <c r="AH70">
        <f>IFERROR(INDEX('AEO 2026 Table 38'!AD:AD,MATCH(SUBSTITUTE($A70,"Alternative Transportation","Alternative Electricity and Transportation"),'AEO 2026 Table 38'!$B:$B,0)),0)</f>
        <v>90.794319000000002</v>
      </c>
    </row>
    <row r="71" spans="1:34">
      <c r="A71" t="s">
        <v>2365</v>
      </c>
      <c r="B71" s="99" t="s">
        <v>4</v>
      </c>
      <c r="C71" s="93" t="s">
        <v>2208</v>
      </c>
      <c r="D71">
        <f>INDEX('AEO 2021 Table 38'!G:G,MATCH('psgr LDVs'!$C71,'AEO 2021 Table 38'!$B:$B,0))</f>
        <v>0</v>
      </c>
      <c r="E71">
        <f>INDEX('AEO 2022 Table 38'!H:H,MATCH('psgr LDVs'!$C71,'AEO 2022 Table 38'!$B:$B,0))</f>
        <v>0</v>
      </c>
      <c r="F71">
        <f>INDEX('AEO 2023 Table 38'!H:H,MATCH('psgr LDVs'!$C71,'AEO 2023 Table 38'!$B:$B,0))</f>
        <v>0</v>
      </c>
      <c r="G71">
        <f>INDEX('AEO 2023 Table 38'!I:I,MATCH('psgr LDVs'!$C71,'AEO 2023 Table 38'!$B:$B,0))</f>
        <v>0</v>
      </c>
      <c r="H71">
        <f>IFERROR(INDEX('AEO 2025 Table 38'!F:F,MATCH($A71,'AEO 2025 Table 38'!$B:$B,0)),0)</f>
        <v>0</v>
      </c>
      <c r="I71">
        <f>IFERROR(INDEX('AEO 2026 Table 38'!E:E,MATCH(SUBSTITUTE($A71,"Alternative Transportation","Alternative Electricity and Transportation"),'AEO 2026 Table 38'!$B:$B,0)),0)</f>
        <v>0</v>
      </c>
      <c r="J71">
        <f>IFERROR(INDEX('AEO 2026 Table 38'!F:F,MATCH(SUBSTITUTE($A71,"Alternative Transportation","Alternative Electricity and Transportation"),'AEO 2026 Table 38'!$B:$B,0)),0)</f>
        <v>0</v>
      </c>
      <c r="K71">
        <f>IFERROR(INDEX('AEO 2026 Table 38'!G:G,MATCH(SUBSTITUTE($A71,"Alternative Transportation","Alternative Electricity and Transportation"),'AEO 2026 Table 38'!$B:$B,0)),0)</f>
        <v>0</v>
      </c>
      <c r="L71">
        <f>IFERROR(INDEX('AEO 2026 Table 38'!H:H,MATCH(SUBSTITUTE($A71,"Alternative Transportation","Alternative Electricity and Transportation"),'AEO 2026 Table 38'!$B:$B,0)),0)</f>
        <v>0</v>
      </c>
      <c r="M71">
        <f>IFERROR(INDEX('AEO 2026 Table 38'!I:I,MATCH(SUBSTITUTE($A71,"Alternative Transportation","Alternative Electricity and Transportation"),'AEO 2026 Table 38'!$B:$B,0)),0)</f>
        <v>0</v>
      </c>
      <c r="N71">
        <f>IFERROR(INDEX('AEO 2026 Table 38'!J:J,MATCH(SUBSTITUTE($A71,"Alternative Transportation","Alternative Electricity and Transportation"),'AEO 2026 Table 38'!$B:$B,0)),0)</f>
        <v>0</v>
      </c>
      <c r="O71">
        <f>IFERROR(INDEX('AEO 2026 Table 38'!K:K,MATCH(SUBSTITUTE($A71,"Alternative Transportation","Alternative Electricity and Transportation"),'AEO 2026 Table 38'!$B:$B,0)),0)</f>
        <v>0</v>
      </c>
      <c r="P71">
        <f>IFERROR(INDEX('AEO 2026 Table 38'!L:L,MATCH(SUBSTITUTE($A71,"Alternative Transportation","Alternative Electricity and Transportation"),'AEO 2026 Table 38'!$B:$B,0)),0)</f>
        <v>0</v>
      </c>
      <c r="Q71">
        <f>IFERROR(INDEX('AEO 2026 Table 38'!M:M,MATCH(SUBSTITUTE($A71,"Alternative Transportation","Alternative Electricity and Transportation"),'AEO 2026 Table 38'!$B:$B,0)),0)</f>
        <v>0</v>
      </c>
      <c r="R71">
        <f>IFERROR(INDEX('AEO 2026 Table 38'!N:N,MATCH(SUBSTITUTE($A71,"Alternative Transportation","Alternative Electricity and Transportation"),'AEO 2026 Table 38'!$B:$B,0)),0)</f>
        <v>0</v>
      </c>
      <c r="S71">
        <f>IFERROR(INDEX('AEO 2026 Table 38'!O:O,MATCH(SUBSTITUTE($A71,"Alternative Transportation","Alternative Electricity and Transportation"),'AEO 2026 Table 38'!$B:$B,0)),0)</f>
        <v>0</v>
      </c>
      <c r="T71">
        <f>IFERROR(INDEX('AEO 2026 Table 38'!P:P,MATCH(SUBSTITUTE($A71,"Alternative Transportation","Alternative Electricity and Transportation"),'AEO 2026 Table 38'!$B:$B,0)),0)</f>
        <v>0</v>
      </c>
      <c r="U71">
        <f>IFERROR(INDEX('AEO 2026 Table 38'!Q:Q,MATCH(SUBSTITUTE($A71,"Alternative Transportation","Alternative Electricity and Transportation"),'AEO 2026 Table 38'!$B:$B,0)),0)</f>
        <v>0</v>
      </c>
      <c r="V71">
        <f>IFERROR(INDEX('AEO 2026 Table 38'!R:R,MATCH(SUBSTITUTE($A71,"Alternative Transportation","Alternative Electricity and Transportation"),'AEO 2026 Table 38'!$B:$B,0)),0)</f>
        <v>0</v>
      </c>
      <c r="W71">
        <f>IFERROR(INDEX('AEO 2026 Table 38'!S:S,MATCH(SUBSTITUTE($A71,"Alternative Transportation","Alternative Electricity and Transportation"),'AEO 2026 Table 38'!$B:$B,0)),0)</f>
        <v>0</v>
      </c>
      <c r="X71">
        <f>IFERROR(INDEX('AEO 2026 Table 38'!T:T,MATCH(SUBSTITUTE($A71,"Alternative Transportation","Alternative Electricity and Transportation"),'AEO 2026 Table 38'!$B:$B,0)),0)</f>
        <v>0</v>
      </c>
      <c r="Y71">
        <f>IFERROR(INDEX('AEO 2026 Table 38'!U:U,MATCH(SUBSTITUTE($A71,"Alternative Transportation","Alternative Electricity and Transportation"),'AEO 2026 Table 38'!$B:$B,0)),0)</f>
        <v>0</v>
      </c>
      <c r="Z71">
        <f>IFERROR(INDEX('AEO 2026 Table 38'!V:V,MATCH(SUBSTITUTE($A71,"Alternative Transportation","Alternative Electricity and Transportation"),'AEO 2026 Table 38'!$B:$B,0)),0)</f>
        <v>0</v>
      </c>
      <c r="AA71">
        <f>IFERROR(INDEX('AEO 2026 Table 38'!W:W,MATCH(SUBSTITUTE($A71,"Alternative Transportation","Alternative Electricity and Transportation"),'AEO 2026 Table 38'!$B:$B,0)),0)</f>
        <v>0</v>
      </c>
      <c r="AB71">
        <f>IFERROR(INDEX('AEO 2026 Table 38'!X:X,MATCH(SUBSTITUTE($A71,"Alternative Transportation","Alternative Electricity and Transportation"),'AEO 2026 Table 38'!$B:$B,0)),0)</f>
        <v>0</v>
      </c>
      <c r="AC71">
        <f>IFERROR(INDEX('AEO 2026 Table 38'!Y:Y,MATCH(SUBSTITUTE($A71,"Alternative Transportation","Alternative Electricity and Transportation"),'AEO 2026 Table 38'!$B:$B,0)),0)</f>
        <v>0</v>
      </c>
      <c r="AD71">
        <f>IFERROR(INDEX('AEO 2026 Table 38'!Z:Z,MATCH(SUBSTITUTE($A71,"Alternative Transportation","Alternative Electricity and Transportation"),'AEO 2026 Table 38'!$B:$B,0)),0)</f>
        <v>0</v>
      </c>
      <c r="AE71">
        <f>IFERROR(INDEX('AEO 2026 Table 38'!AA:AA,MATCH(SUBSTITUTE($A71,"Alternative Transportation","Alternative Electricity and Transportation"),'AEO 2026 Table 38'!$B:$B,0)),0)</f>
        <v>0</v>
      </c>
      <c r="AF71">
        <f>IFERROR(INDEX('AEO 2026 Table 38'!AB:AB,MATCH(SUBSTITUTE($A71,"Alternative Transportation","Alternative Electricity and Transportation"),'AEO 2026 Table 38'!$B:$B,0)),0)</f>
        <v>0</v>
      </c>
      <c r="AG71">
        <f>IFERROR(INDEX('AEO 2026 Table 38'!AC:AC,MATCH(SUBSTITUTE($A71,"Alternative Transportation","Alternative Electricity and Transportation"),'AEO 2026 Table 38'!$B:$B,0)),0)</f>
        <v>0</v>
      </c>
      <c r="AH71">
        <f>IFERROR(INDEX('AEO 2026 Table 38'!AD:AD,MATCH(SUBSTITUTE($A71,"Alternative Transportation","Alternative Electricity and Transportation"),'AEO 2026 Table 38'!$B:$B,0)),0)</f>
        <v>0</v>
      </c>
    </row>
    <row r="72" spans="1:34">
      <c r="A72" t="s">
        <v>2367</v>
      </c>
      <c r="B72" s="99" t="s">
        <v>3</v>
      </c>
      <c r="C72" s="93" t="s">
        <v>2211</v>
      </c>
      <c r="D72">
        <f>INDEX('AEO 2021 Table 38'!G:G,MATCH('psgr LDVs'!$C72,'AEO 2021 Table 38'!$B:$B,0))</f>
        <v>216.35252399999999</v>
      </c>
      <c r="E72">
        <f>INDEX('AEO 2022 Table 38'!H:H,MATCH('psgr LDVs'!$C72,'AEO 2022 Table 38'!$B:$B,0))</f>
        <v>462.29684400000002</v>
      </c>
      <c r="F72">
        <f>INDEX('AEO 2023 Table 38'!H:H,MATCH('psgr LDVs'!$C72,'AEO 2023 Table 38'!$B:$B,0))</f>
        <v>424.14459199999999</v>
      </c>
      <c r="G72">
        <f>INDEX('AEO 2023 Table 38'!I:I,MATCH('psgr LDVs'!$C72,'AEO 2023 Table 38'!$B:$B,0))</f>
        <v>462.089203</v>
      </c>
      <c r="H72">
        <f>IFERROR(INDEX('AEO 2025 Table 38'!F:F,MATCH($A72,'AEO 2025 Table 38'!$B:$B,0)),0)</f>
        <v>830.17053199999998</v>
      </c>
      <c r="I72">
        <f>IFERROR(INDEX('AEO 2026 Table 38'!E:E,MATCH(SUBSTITUTE($A72,"Alternative Transportation","Alternative Electricity and Transportation"),'AEO 2026 Table 38'!$B:$B,0)),0)</f>
        <v>1405.2280270000001</v>
      </c>
      <c r="J72">
        <f>IFERROR(INDEX('AEO 2026 Table 38'!F:F,MATCH(SUBSTITUTE($A72,"Alternative Transportation","Alternative Electricity and Transportation"),'AEO 2026 Table 38'!$B:$B,0)),0)</f>
        <v>1736.6218260000001</v>
      </c>
      <c r="K72">
        <f>IFERROR(INDEX('AEO 2026 Table 38'!G:G,MATCH(SUBSTITUTE($A72,"Alternative Transportation","Alternative Electricity and Transportation"),'AEO 2026 Table 38'!$B:$B,0)),0)</f>
        <v>1863.3773189999999</v>
      </c>
      <c r="L72">
        <f>IFERROR(INDEX('AEO 2026 Table 38'!H:H,MATCH(SUBSTITUTE($A72,"Alternative Transportation","Alternative Electricity and Transportation"),'AEO 2026 Table 38'!$B:$B,0)),0)</f>
        <v>2005.968384</v>
      </c>
      <c r="M72">
        <f>IFERROR(INDEX('AEO 2026 Table 38'!I:I,MATCH(SUBSTITUTE($A72,"Alternative Transportation","Alternative Electricity and Transportation"),'AEO 2026 Table 38'!$B:$B,0)),0)</f>
        <v>2118.6308589999999</v>
      </c>
      <c r="N72">
        <f>IFERROR(INDEX('AEO 2026 Table 38'!J:J,MATCH(SUBSTITUTE($A72,"Alternative Transportation","Alternative Electricity and Transportation"),'AEO 2026 Table 38'!$B:$B,0)),0)</f>
        <v>2251.3168949999999</v>
      </c>
      <c r="O72">
        <f>IFERROR(INDEX('AEO 2026 Table 38'!K:K,MATCH(SUBSTITUTE($A72,"Alternative Transportation","Alternative Electricity and Transportation"),'AEO 2026 Table 38'!$B:$B,0)),0)</f>
        <v>2320.6665039999998</v>
      </c>
      <c r="P72">
        <f>IFERROR(INDEX('AEO 2026 Table 38'!L:L,MATCH(SUBSTITUTE($A72,"Alternative Transportation","Alternative Electricity and Transportation"),'AEO 2026 Table 38'!$B:$B,0)),0)</f>
        <v>2352.468018</v>
      </c>
      <c r="Q72">
        <f>IFERROR(INDEX('AEO 2026 Table 38'!M:M,MATCH(SUBSTITUTE($A72,"Alternative Transportation","Alternative Electricity and Transportation"),'AEO 2026 Table 38'!$B:$B,0)),0)</f>
        <v>2390.828125</v>
      </c>
      <c r="R72">
        <f>IFERROR(INDEX('AEO 2026 Table 38'!N:N,MATCH(SUBSTITUTE($A72,"Alternative Transportation","Alternative Electricity and Transportation"),'AEO 2026 Table 38'!$B:$B,0)),0)</f>
        <v>2412.076172</v>
      </c>
      <c r="S72">
        <f>IFERROR(INDEX('AEO 2026 Table 38'!O:O,MATCH(SUBSTITUTE($A72,"Alternative Transportation","Alternative Electricity and Transportation"),'AEO 2026 Table 38'!$B:$B,0)),0)</f>
        <v>2437.5625</v>
      </c>
      <c r="T72">
        <f>IFERROR(INDEX('AEO 2026 Table 38'!P:P,MATCH(SUBSTITUTE($A72,"Alternative Transportation","Alternative Electricity and Transportation"),'AEO 2026 Table 38'!$B:$B,0)),0)</f>
        <v>2423.3183589999999</v>
      </c>
      <c r="U72">
        <f>IFERROR(INDEX('AEO 2026 Table 38'!Q:Q,MATCH(SUBSTITUTE($A72,"Alternative Transportation","Alternative Electricity and Transportation"),'AEO 2026 Table 38'!$B:$B,0)),0)</f>
        <v>2447.4086910000001</v>
      </c>
      <c r="V72">
        <f>IFERROR(INDEX('AEO 2026 Table 38'!R:R,MATCH(SUBSTITUTE($A72,"Alternative Transportation","Alternative Electricity and Transportation"),'AEO 2026 Table 38'!$B:$B,0)),0)</f>
        <v>2465.7875979999999</v>
      </c>
      <c r="W72">
        <f>IFERROR(INDEX('AEO 2026 Table 38'!S:S,MATCH(SUBSTITUTE($A72,"Alternative Transportation","Alternative Electricity and Transportation"),'AEO 2026 Table 38'!$B:$B,0)),0)</f>
        <v>2583.6845699999999</v>
      </c>
      <c r="X72">
        <f>IFERROR(INDEX('AEO 2026 Table 38'!T:T,MATCH(SUBSTITUTE($A72,"Alternative Transportation","Alternative Electricity and Transportation"),'AEO 2026 Table 38'!$B:$B,0)),0)</f>
        <v>2606.5588379999999</v>
      </c>
      <c r="Y72">
        <f>IFERROR(INDEX('AEO 2026 Table 38'!U:U,MATCH(SUBSTITUTE($A72,"Alternative Transportation","Alternative Electricity and Transportation"),'AEO 2026 Table 38'!$B:$B,0)),0)</f>
        <v>2611.6442870000001</v>
      </c>
      <c r="Z72">
        <f>IFERROR(INDEX('AEO 2026 Table 38'!V:V,MATCH(SUBSTITUTE($A72,"Alternative Transportation","Alternative Electricity and Transportation"),'AEO 2026 Table 38'!$B:$B,0)),0)</f>
        <v>2614.9433589999999</v>
      </c>
      <c r="AA72">
        <f>IFERROR(INDEX('AEO 2026 Table 38'!W:W,MATCH(SUBSTITUTE($A72,"Alternative Transportation","Alternative Electricity and Transportation"),'AEO 2026 Table 38'!$B:$B,0)),0)</f>
        <v>2625.1491700000001</v>
      </c>
      <c r="AB72">
        <f>IFERROR(INDEX('AEO 2026 Table 38'!X:X,MATCH(SUBSTITUTE($A72,"Alternative Transportation","Alternative Electricity and Transportation"),'AEO 2026 Table 38'!$B:$B,0)),0)</f>
        <v>2640.155029</v>
      </c>
      <c r="AC72">
        <f>IFERROR(INDEX('AEO 2026 Table 38'!Y:Y,MATCH(SUBSTITUTE($A72,"Alternative Transportation","Alternative Electricity and Transportation"),'AEO 2026 Table 38'!$B:$B,0)),0)</f>
        <v>2659.44751</v>
      </c>
      <c r="AD72">
        <f>IFERROR(INDEX('AEO 2026 Table 38'!Z:Z,MATCH(SUBSTITUTE($A72,"Alternative Transportation","Alternative Electricity and Transportation"),'AEO 2026 Table 38'!$B:$B,0)),0)</f>
        <v>2669.439453</v>
      </c>
      <c r="AE72">
        <f>IFERROR(INDEX('AEO 2026 Table 38'!AA:AA,MATCH(SUBSTITUTE($A72,"Alternative Transportation","Alternative Electricity and Transportation"),'AEO 2026 Table 38'!$B:$B,0)),0)</f>
        <v>2682.142578</v>
      </c>
      <c r="AF72">
        <f>IFERROR(INDEX('AEO 2026 Table 38'!AB:AB,MATCH(SUBSTITUTE($A72,"Alternative Transportation","Alternative Electricity and Transportation"),'AEO 2026 Table 38'!$B:$B,0)),0)</f>
        <v>2683.7851559999999</v>
      </c>
      <c r="AG72">
        <f>IFERROR(INDEX('AEO 2026 Table 38'!AC:AC,MATCH(SUBSTITUTE($A72,"Alternative Transportation","Alternative Electricity and Transportation"),'AEO 2026 Table 38'!$B:$B,0)),0)</f>
        <v>2686.491943</v>
      </c>
      <c r="AH72">
        <f>IFERROR(INDEX('AEO 2026 Table 38'!AD:AD,MATCH(SUBSTITUTE($A72,"Alternative Transportation","Alternative Electricity and Transportation"),'AEO 2026 Table 38'!$B:$B,0)),0)</f>
        <v>2672.7551269999999</v>
      </c>
    </row>
    <row r="73" spans="1:34">
      <c r="A73" t="s">
        <v>2369</v>
      </c>
      <c r="B73" s="99" t="s">
        <v>2</v>
      </c>
      <c r="C73" s="93" t="s">
        <v>2214</v>
      </c>
      <c r="D73">
        <f>INDEX('AEO 2021 Table 38'!G:G,MATCH('psgr LDVs'!$C73,'AEO 2021 Table 38'!$B:$B,0))</f>
        <v>0.87621000000000004</v>
      </c>
      <c r="E73">
        <f>INDEX('AEO 2022 Table 38'!H:H,MATCH('psgr LDVs'!$C73,'AEO 2022 Table 38'!$B:$B,0))</f>
        <v>0.116912</v>
      </c>
      <c r="F73">
        <f>INDEX('AEO 2023 Table 38'!H:H,MATCH('psgr LDVs'!$C73,'AEO 2023 Table 38'!$B:$B,0))</f>
        <v>0.21535199999999999</v>
      </c>
      <c r="G73">
        <f>INDEX('AEO 2023 Table 38'!I:I,MATCH('psgr LDVs'!$C73,'AEO 2023 Table 38'!$B:$B,0))</f>
        <v>0.25267800000000001</v>
      </c>
      <c r="H73">
        <f>IFERROR(INDEX('AEO 2025 Table 38'!F:F,MATCH($A73,'AEO 2025 Table 38'!$B:$B,0)),0)</f>
        <v>0</v>
      </c>
      <c r="I73">
        <f>IFERROR(INDEX('AEO 2026 Table 38'!E:E,MATCH(SUBSTITUTE($A73,"Alternative Transportation","Alternative Electricity and Transportation"),'AEO 2026 Table 38'!$B:$B,0)),0)</f>
        <v>0</v>
      </c>
      <c r="J73">
        <f>IFERROR(INDEX('AEO 2026 Table 38'!F:F,MATCH(SUBSTITUTE($A73,"Alternative Transportation","Alternative Electricity and Transportation"),'AEO 2026 Table 38'!$B:$B,0)),0)</f>
        <v>0</v>
      </c>
      <c r="K73">
        <f>IFERROR(INDEX('AEO 2026 Table 38'!G:G,MATCH(SUBSTITUTE($A73,"Alternative Transportation","Alternative Electricity and Transportation"),'AEO 2026 Table 38'!$B:$B,0)),0)</f>
        <v>0</v>
      </c>
      <c r="L73">
        <f>IFERROR(INDEX('AEO 2026 Table 38'!H:H,MATCH(SUBSTITUTE($A73,"Alternative Transportation","Alternative Electricity and Transportation"),'AEO 2026 Table 38'!$B:$B,0)),0)</f>
        <v>0</v>
      </c>
      <c r="M73">
        <f>IFERROR(INDEX('AEO 2026 Table 38'!I:I,MATCH(SUBSTITUTE($A73,"Alternative Transportation","Alternative Electricity and Transportation"),'AEO 2026 Table 38'!$B:$B,0)),0)</f>
        <v>0</v>
      </c>
      <c r="N73">
        <f>IFERROR(INDEX('AEO 2026 Table 38'!J:J,MATCH(SUBSTITUTE($A73,"Alternative Transportation","Alternative Electricity and Transportation"),'AEO 2026 Table 38'!$B:$B,0)),0)</f>
        <v>0</v>
      </c>
      <c r="O73">
        <f>IFERROR(INDEX('AEO 2026 Table 38'!K:K,MATCH(SUBSTITUTE($A73,"Alternative Transportation","Alternative Electricity and Transportation"),'AEO 2026 Table 38'!$B:$B,0)),0)</f>
        <v>0</v>
      </c>
      <c r="P73">
        <f>IFERROR(INDEX('AEO 2026 Table 38'!L:L,MATCH(SUBSTITUTE($A73,"Alternative Transportation","Alternative Electricity and Transportation"),'AEO 2026 Table 38'!$B:$B,0)),0)</f>
        <v>0</v>
      </c>
      <c r="Q73">
        <f>IFERROR(INDEX('AEO 2026 Table 38'!M:M,MATCH(SUBSTITUTE($A73,"Alternative Transportation","Alternative Electricity and Transportation"),'AEO 2026 Table 38'!$B:$B,0)),0)</f>
        <v>0</v>
      </c>
      <c r="R73">
        <f>IFERROR(INDEX('AEO 2026 Table 38'!N:N,MATCH(SUBSTITUTE($A73,"Alternative Transportation","Alternative Electricity and Transportation"),'AEO 2026 Table 38'!$B:$B,0)),0)</f>
        <v>0</v>
      </c>
      <c r="S73">
        <f>IFERROR(INDEX('AEO 2026 Table 38'!O:O,MATCH(SUBSTITUTE($A73,"Alternative Transportation","Alternative Electricity and Transportation"),'AEO 2026 Table 38'!$B:$B,0)),0)</f>
        <v>0</v>
      </c>
      <c r="T73">
        <f>IFERROR(INDEX('AEO 2026 Table 38'!P:P,MATCH(SUBSTITUTE($A73,"Alternative Transportation","Alternative Electricity and Transportation"),'AEO 2026 Table 38'!$B:$B,0)),0)</f>
        <v>0</v>
      </c>
      <c r="U73">
        <f>IFERROR(INDEX('AEO 2026 Table 38'!Q:Q,MATCH(SUBSTITUTE($A73,"Alternative Transportation","Alternative Electricity and Transportation"),'AEO 2026 Table 38'!$B:$B,0)),0)</f>
        <v>0</v>
      </c>
      <c r="V73">
        <f>IFERROR(INDEX('AEO 2026 Table 38'!R:R,MATCH(SUBSTITUTE($A73,"Alternative Transportation","Alternative Electricity and Transportation"),'AEO 2026 Table 38'!$B:$B,0)),0)</f>
        <v>0</v>
      </c>
      <c r="W73">
        <f>IFERROR(INDEX('AEO 2026 Table 38'!S:S,MATCH(SUBSTITUTE($A73,"Alternative Transportation","Alternative Electricity and Transportation"),'AEO 2026 Table 38'!$B:$B,0)),0)</f>
        <v>0</v>
      </c>
      <c r="X73">
        <f>IFERROR(INDEX('AEO 2026 Table 38'!T:T,MATCH(SUBSTITUTE($A73,"Alternative Transportation","Alternative Electricity and Transportation"),'AEO 2026 Table 38'!$B:$B,0)),0)</f>
        <v>0</v>
      </c>
      <c r="Y73">
        <f>IFERROR(INDEX('AEO 2026 Table 38'!U:U,MATCH(SUBSTITUTE($A73,"Alternative Transportation","Alternative Electricity and Transportation"),'AEO 2026 Table 38'!$B:$B,0)),0)</f>
        <v>0</v>
      </c>
      <c r="Z73">
        <f>IFERROR(INDEX('AEO 2026 Table 38'!V:V,MATCH(SUBSTITUTE($A73,"Alternative Transportation","Alternative Electricity and Transportation"),'AEO 2026 Table 38'!$B:$B,0)),0)</f>
        <v>0</v>
      </c>
      <c r="AA73">
        <f>IFERROR(INDEX('AEO 2026 Table 38'!W:W,MATCH(SUBSTITUTE($A73,"Alternative Transportation","Alternative Electricity and Transportation"),'AEO 2026 Table 38'!$B:$B,0)),0)</f>
        <v>0</v>
      </c>
      <c r="AB73">
        <f>IFERROR(INDEX('AEO 2026 Table 38'!X:X,MATCH(SUBSTITUTE($A73,"Alternative Transportation","Alternative Electricity and Transportation"),'AEO 2026 Table 38'!$B:$B,0)),0)</f>
        <v>0</v>
      </c>
      <c r="AC73">
        <f>IFERROR(INDEX('AEO 2026 Table 38'!Y:Y,MATCH(SUBSTITUTE($A73,"Alternative Transportation","Alternative Electricity and Transportation"),'AEO 2026 Table 38'!$B:$B,0)),0)</f>
        <v>0</v>
      </c>
      <c r="AD73">
        <f>IFERROR(INDEX('AEO 2026 Table 38'!Z:Z,MATCH(SUBSTITUTE($A73,"Alternative Transportation","Alternative Electricity and Transportation"),'AEO 2026 Table 38'!$B:$B,0)),0)</f>
        <v>0</v>
      </c>
      <c r="AE73">
        <f>IFERROR(INDEX('AEO 2026 Table 38'!AA:AA,MATCH(SUBSTITUTE($A73,"Alternative Transportation","Alternative Electricity and Transportation"),'AEO 2026 Table 38'!$B:$B,0)),0)</f>
        <v>0</v>
      </c>
      <c r="AF73">
        <f>IFERROR(INDEX('AEO 2026 Table 38'!AB:AB,MATCH(SUBSTITUTE($A73,"Alternative Transportation","Alternative Electricity and Transportation"),'AEO 2026 Table 38'!$B:$B,0)),0)</f>
        <v>0</v>
      </c>
      <c r="AG73">
        <f>IFERROR(INDEX('AEO 2026 Table 38'!AC:AC,MATCH(SUBSTITUTE($A73,"Alternative Transportation","Alternative Electricity and Transportation"),'AEO 2026 Table 38'!$B:$B,0)),0)</f>
        <v>0</v>
      </c>
      <c r="AH73">
        <f>IFERROR(INDEX('AEO 2026 Table 38'!AD:AD,MATCH(SUBSTITUTE($A73,"Alternative Transportation","Alternative Electricity and Transportation"),'AEO 2026 Table 38'!$B:$B,0)),0)</f>
        <v>0</v>
      </c>
    </row>
    <row r="74" spans="1:34">
      <c r="A74" t="s">
        <v>2371</v>
      </c>
      <c r="B74" s="99" t="s">
        <v>2</v>
      </c>
      <c r="C74" s="93" t="s">
        <v>2217</v>
      </c>
      <c r="D74">
        <f>INDEX('AEO 2021 Table 38'!G:G,MATCH('psgr LDVs'!$C74,'AEO 2021 Table 38'!$B:$B,0))</f>
        <v>4.7817299999999996</v>
      </c>
      <c r="E74">
        <f>INDEX('AEO 2022 Table 38'!H:H,MATCH('psgr LDVs'!$C74,'AEO 2022 Table 38'!$B:$B,0))</f>
        <v>2.3052E-2</v>
      </c>
      <c r="F74">
        <f>INDEX('AEO 2023 Table 38'!H:H,MATCH('psgr LDVs'!$C74,'AEO 2023 Table 38'!$B:$B,0))</f>
        <v>3.4556999999999997E-2</v>
      </c>
      <c r="G74">
        <f>INDEX('AEO 2023 Table 38'!I:I,MATCH('psgr LDVs'!$C74,'AEO 2023 Table 38'!$B:$B,0))</f>
        <v>3.1774999999999998E-2</v>
      </c>
      <c r="H74">
        <f>IFERROR(INDEX('AEO 2025 Table 38'!F:F,MATCH($A74,'AEO 2025 Table 38'!$B:$B,0)),0)</f>
        <v>0</v>
      </c>
      <c r="I74">
        <f>IFERROR(INDEX('AEO 2026 Table 38'!E:E,MATCH(SUBSTITUTE($A74,"Alternative Transportation","Alternative Electricity and Transportation"),'AEO 2026 Table 38'!$B:$B,0)),0)</f>
        <v>0</v>
      </c>
      <c r="J74">
        <f>IFERROR(INDEX('AEO 2026 Table 38'!F:F,MATCH(SUBSTITUTE($A74,"Alternative Transportation","Alternative Electricity and Transportation"),'AEO 2026 Table 38'!$B:$B,0)),0)</f>
        <v>0</v>
      </c>
      <c r="K74">
        <f>IFERROR(INDEX('AEO 2026 Table 38'!G:G,MATCH(SUBSTITUTE($A74,"Alternative Transportation","Alternative Electricity and Transportation"),'AEO 2026 Table 38'!$B:$B,0)),0)</f>
        <v>0</v>
      </c>
      <c r="L74">
        <f>IFERROR(INDEX('AEO 2026 Table 38'!H:H,MATCH(SUBSTITUTE($A74,"Alternative Transportation","Alternative Electricity and Transportation"),'AEO 2026 Table 38'!$B:$B,0)),0)</f>
        <v>0</v>
      </c>
      <c r="M74">
        <f>IFERROR(INDEX('AEO 2026 Table 38'!I:I,MATCH(SUBSTITUTE($A74,"Alternative Transportation","Alternative Electricity and Transportation"),'AEO 2026 Table 38'!$B:$B,0)),0)</f>
        <v>0</v>
      </c>
      <c r="N74">
        <f>IFERROR(INDEX('AEO 2026 Table 38'!J:J,MATCH(SUBSTITUTE($A74,"Alternative Transportation","Alternative Electricity and Transportation"),'AEO 2026 Table 38'!$B:$B,0)),0)</f>
        <v>0</v>
      </c>
      <c r="O74">
        <f>IFERROR(INDEX('AEO 2026 Table 38'!K:K,MATCH(SUBSTITUTE($A74,"Alternative Transportation","Alternative Electricity and Transportation"),'AEO 2026 Table 38'!$B:$B,0)),0)</f>
        <v>0</v>
      </c>
      <c r="P74">
        <f>IFERROR(INDEX('AEO 2026 Table 38'!L:L,MATCH(SUBSTITUTE($A74,"Alternative Transportation","Alternative Electricity and Transportation"),'AEO 2026 Table 38'!$B:$B,0)),0)</f>
        <v>0</v>
      </c>
      <c r="Q74">
        <f>IFERROR(INDEX('AEO 2026 Table 38'!M:M,MATCH(SUBSTITUTE($A74,"Alternative Transportation","Alternative Electricity and Transportation"),'AEO 2026 Table 38'!$B:$B,0)),0)</f>
        <v>0</v>
      </c>
      <c r="R74">
        <f>IFERROR(INDEX('AEO 2026 Table 38'!N:N,MATCH(SUBSTITUTE($A74,"Alternative Transportation","Alternative Electricity and Transportation"),'AEO 2026 Table 38'!$B:$B,0)),0)</f>
        <v>0</v>
      </c>
      <c r="S74">
        <f>IFERROR(INDEX('AEO 2026 Table 38'!O:O,MATCH(SUBSTITUTE($A74,"Alternative Transportation","Alternative Electricity and Transportation"),'AEO 2026 Table 38'!$B:$B,0)),0)</f>
        <v>0</v>
      </c>
      <c r="T74">
        <f>IFERROR(INDEX('AEO 2026 Table 38'!P:P,MATCH(SUBSTITUTE($A74,"Alternative Transportation","Alternative Electricity and Transportation"),'AEO 2026 Table 38'!$B:$B,0)),0)</f>
        <v>0</v>
      </c>
      <c r="U74">
        <f>IFERROR(INDEX('AEO 2026 Table 38'!Q:Q,MATCH(SUBSTITUTE($A74,"Alternative Transportation","Alternative Electricity and Transportation"),'AEO 2026 Table 38'!$B:$B,0)),0)</f>
        <v>0</v>
      </c>
      <c r="V74">
        <f>IFERROR(INDEX('AEO 2026 Table 38'!R:R,MATCH(SUBSTITUTE($A74,"Alternative Transportation","Alternative Electricity and Transportation"),'AEO 2026 Table 38'!$B:$B,0)),0)</f>
        <v>0</v>
      </c>
      <c r="W74">
        <f>IFERROR(INDEX('AEO 2026 Table 38'!S:S,MATCH(SUBSTITUTE($A74,"Alternative Transportation","Alternative Electricity and Transportation"),'AEO 2026 Table 38'!$B:$B,0)),0)</f>
        <v>0</v>
      </c>
      <c r="X74">
        <f>IFERROR(INDEX('AEO 2026 Table 38'!T:T,MATCH(SUBSTITUTE($A74,"Alternative Transportation","Alternative Electricity and Transportation"),'AEO 2026 Table 38'!$B:$B,0)),0)</f>
        <v>0</v>
      </c>
      <c r="Y74">
        <f>IFERROR(INDEX('AEO 2026 Table 38'!U:U,MATCH(SUBSTITUTE($A74,"Alternative Transportation","Alternative Electricity and Transportation"),'AEO 2026 Table 38'!$B:$B,0)),0)</f>
        <v>0</v>
      </c>
      <c r="Z74">
        <f>IFERROR(INDEX('AEO 2026 Table 38'!V:V,MATCH(SUBSTITUTE($A74,"Alternative Transportation","Alternative Electricity and Transportation"),'AEO 2026 Table 38'!$B:$B,0)),0)</f>
        <v>0</v>
      </c>
      <c r="AA74">
        <f>IFERROR(INDEX('AEO 2026 Table 38'!W:W,MATCH(SUBSTITUTE($A74,"Alternative Transportation","Alternative Electricity and Transportation"),'AEO 2026 Table 38'!$B:$B,0)),0)</f>
        <v>0</v>
      </c>
      <c r="AB74">
        <f>IFERROR(INDEX('AEO 2026 Table 38'!X:X,MATCH(SUBSTITUTE($A74,"Alternative Transportation","Alternative Electricity and Transportation"),'AEO 2026 Table 38'!$B:$B,0)),0)</f>
        <v>0</v>
      </c>
      <c r="AC74">
        <f>IFERROR(INDEX('AEO 2026 Table 38'!Y:Y,MATCH(SUBSTITUTE($A74,"Alternative Transportation","Alternative Electricity and Transportation"),'AEO 2026 Table 38'!$B:$B,0)),0)</f>
        <v>0</v>
      </c>
      <c r="AD74">
        <f>IFERROR(INDEX('AEO 2026 Table 38'!Z:Z,MATCH(SUBSTITUTE($A74,"Alternative Transportation","Alternative Electricity and Transportation"),'AEO 2026 Table 38'!$B:$B,0)),0)</f>
        <v>0</v>
      </c>
      <c r="AE74">
        <f>IFERROR(INDEX('AEO 2026 Table 38'!AA:AA,MATCH(SUBSTITUTE($A74,"Alternative Transportation","Alternative Electricity and Transportation"),'AEO 2026 Table 38'!$B:$B,0)),0)</f>
        <v>0</v>
      </c>
      <c r="AF74">
        <f>IFERROR(INDEX('AEO 2026 Table 38'!AB:AB,MATCH(SUBSTITUTE($A74,"Alternative Transportation","Alternative Electricity and Transportation"),'AEO 2026 Table 38'!$B:$B,0)),0)</f>
        <v>0</v>
      </c>
      <c r="AG74">
        <f>IFERROR(INDEX('AEO 2026 Table 38'!AC:AC,MATCH(SUBSTITUTE($A74,"Alternative Transportation","Alternative Electricity and Transportation"),'AEO 2026 Table 38'!$B:$B,0)),0)</f>
        <v>0</v>
      </c>
      <c r="AH74">
        <f>IFERROR(INDEX('AEO 2026 Table 38'!AD:AD,MATCH(SUBSTITUTE($A74,"Alternative Transportation","Alternative Electricity and Transportation"),'AEO 2026 Table 38'!$B:$B,0)),0)</f>
        <v>0</v>
      </c>
    </row>
    <row r="75" spans="1:34">
      <c r="A75" t="s">
        <v>2373</v>
      </c>
      <c r="B75" s="99" t="s">
        <v>6</v>
      </c>
      <c r="C75" s="93" t="s">
        <v>2220</v>
      </c>
      <c r="D75">
        <f>INDEX('AEO 2021 Table 38'!G:G,MATCH('psgr LDVs'!$C75,'AEO 2021 Table 38'!$B:$B,0))</f>
        <v>0.89677600000000002</v>
      </c>
      <c r="E75">
        <f>INDEX('AEO 2022 Table 38'!H:H,MATCH('psgr LDVs'!$C75,'AEO 2022 Table 38'!$B:$B,0))</f>
        <v>0.48673100000000002</v>
      </c>
      <c r="F75">
        <f>INDEX('AEO 2023 Table 38'!H:H,MATCH('psgr LDVs'!$C75,'AEO 2023 Table 38'!$B:$B,0))</f>
        <v>0.41672700000000001</v>
      </c>
      <c r="G75">
        <f>INDEX('AEO 2023 Table 38'!I:I,MATCH('psgr LDVs'!$C75,'AEO 2023 Table 38'!$B:$B,0))</f>
        <v>0.62391600000000003</v>
      </c>
      <c r="H75">
        <f>IFERROR(INDEX('AEO 2025 Table 38'!F:F,MATCH($A75,'AEO 2025 Table 38'!$B:$B,0)),0)</f>
        <v>0</v>
      </c>
      <c r="I75">
        <f>IFERROR(INDEX('AEO 2026 Table 38'!E:E,MATCH(SUBSTITUTE($A75,"Alternative Transportation","Alternative Electricity and Transportation"),'AEO 2026 Table 38'!$B:$B,0)),0)</f>
        <v>0</v>
      </c>
      <c r="J75">
        <f>IFERROR(INDEX('AEO 2026 Table 38'!F:F,MATCH(SUBSTITUTE($A75,"Alternative Transportation","Alternative Electricity and Transportation"),'AEO 2026 Table 38'!$B:$B,0)),0)</f>
        <v>0</v>
      </c>
      <c r="K75">
        <f>IFERROR(INDEX('AEO 2026 Table 38'!G:G,MATCH(SUBSTITUTE($A75,"Alternative Transportation","Alternative Electricity and Transportation"),'AEO 2026 Table 38'!$B:$B,0)),0)</f>
        <v>0</v>
      </c>
      <c r="L75">
        <f>IFERROR(INDEX('AEO 2026 Table 38'!H:H,MATCH(SUBSTITUTE($A75,"Alternative Transportation","Alternative Electricity and Transportation"),'AEO 2026 Table 38'!$B:$B,0)),0)</f>
        <v>0</v>
      </c>
      <c r="M75">
        <f>IFERROR(INDEX('AEO 2026 Table 38'!I:I,MATCH(SUBSTITUTE($A75,"Alternative Transportation","Alternative Electricity and Transportation"),'AEO 2026 Table 38'!$B:$B,0)),0)</f>
        <v>0</v>
      </c>
      <c r="N75">
        <f>IFERROR(INDEX('AEO 2026 Table 38'!J:J,MATCH(SUBSTITUTE($A75,"Alternative Transportation","Alternative Electricity and Transportation"),'AEO 2026 Table 38'!$B:$B,0)),0)</f>
        <v>0</v>
      </c>
      <c r="O75">
        <f>IFERROR(INDEX('AEO 2026 Table 38'!K:K,MATCH(SUBSTITUTE($A75,"Alternative Transportation","Alternative Electricity and Transportation"),'AEO 2026 Table 38'!$B:$B,0)),0)</f>
        <v>0</v>
      </c>
      <c r="P75">
        <f>IFERROR(INDEX('AEO 2026 Table 38'!L:L,MATCH(SUBSTITUTE($A75,"Alternative Transportation","Alternative Electricity and Transportation"),'AEO 2026 Table 38'!$B:$B,0)),0)</f>
        <v>0</v>
      </c>
      <c r="Q75">
        <f>IFERROR(INDEX('AEO 2026 Table 38'!M:M,MATCH(SUBSTITUTE($A75,"Alternative Transportation","Alternative Electricity and Transportation"),'AEO 2026 Table 38'!$B:$B,0)),0)</f>
        <v>0</v>
      </c>
      <c r="R75">
        <f>IFERROR(INDEX('AEO 2026 Table 38'!N:N,MATCH(SUBSTITUTE($A75,"Alternative Transportation","Alternative Electricity and Transportation"),'AEO 2026 Table 38'!$B:$B,0)),0)</f>
        <v>0</v>
      </c>
      <c r="S75">
        <f>IFERROR(INDEX('AEO 2026 Table 38'!O:O,MATCH(SUBSTITUTE($A75,"Alternative Transportation","Alternative Electricity and Transportation"),'AEO 2026 Table 38'!$B:$B,0)),0)</f>
        <v>0</v>
      </c>
      <c r="T75">
        <f>IFERROR(INDEX('AEO 2026 Table 38'!P:P,MATCH(SUBSTITUTE($A75,"Alternative Transportation","Alternative Electricity and Transportation"),'AEO 2026 Table 38'!$B:$B,0)),0)</f>
        <v>0</v>
      </c>
      <c r="U75">
        <f>IFERROR(INDEX('AEO 2026 Table 38'!Q:Q,MATCH(SUBSTITUTE($A75,"Alternative Transportation","Alternative Electricity and Transportation"),'AEO 2026 Table 38'!$B:$B,0)),0)</f>
        <v>0</v>
      </c>
      <c r="V75">
        <f>IFERROR(INDEX('AEO 2026 Table 38'!R:R,MATCH(SUBSTITUTE($A75,"Alternative Transportation","Alternative Electricity and Transportation"),'AEO 2026 Table 38'!$B:$B,0)),0)</f>
        <v>0</v>
      </c>
      <c r="W75">
        <f>IFERROR(INDEX('AEO 2026 Table 38'!S:S,MATCH(SUBSTITUTE($A75,"Alternative Transportation","Alternative Electricity and Transportation"),'AEO 2026 Table 38'!$B:$B,0)),0)</f>
        <v>0</v>
      </c>
      <c r="X75">
        <f>IFERROR(INDEX('AEO 2026 Table 38'!T:T,MATCH(SUBSTITUTE($A75,"Alternative Transportation","Alternative Electricity and Transportation"),'AEO 2026 Table 38'!$B:$B,0)),0)</f>
        <v>0</v>
      </c>
      <c r="Y75">
        <f>IFERROR(INDEX('AEO 2026 Table 38'!U:U,MATCH(SUBSTITUTE($A75,"Alternative Transportation","Alternative Electricity and Transportation"),'AEO 2026 Table 38'!$B:$B,0)),0)</f>
        <v>0</v>
      </c>
      <c r="Z75">
        <f>IFERROR(INDEX('AEO 2026 Table 38'!V:V,MATCH(SUBSTITUTE($A75,"Alternative Transportation","Alternative Electricity and Transportation"),'AEO 2026 Table 38'!$B:$B,0)),0)</f>
        <v>0</v>
      </c>
      <c r="AA75">
        <f>IFERROR(INDEX('AEO 2026 Table 38'!W:W,MATCH(SUBSTITUTE($A75,"Alternative Transportation","Alternative Electricity and Transportation"),'AEO 2026 Table 38'!$B:$B,0)),0)</f>
        <v>0</v>
      </c>
      <c r="AB75">
        <f>IFERROR(INDEX('AEO 2026 Table 38'!X:X,MATCH(SUBSTITUTE($A75,"Alternative Transportation","Alternative Electricity and Transportation"),'AEO 2026 Table 38'!$B:$B,0)),0)</f>
        <v>0</v>
      </c>
      <c r="AC75">
        <f>IFERROR(INDEX('AEO 2026 Table 38'!Y:Y,MATCH(SUBSTITUTE($A75,"Alternative Transportation","Alternative Electricity and Transportation"),'AEO 2026 Table 38'!$B:$B,0)),0)</f>
        <v>0</v>
      </c>
      <c r="AD75">
        <f>IFERROR(INDEX('AEO 2026 Table 38'!Z:Z,MATCH(SUBSTITUTE($A75,"Alternative Transportation","Alternative Electricity and Transportation"),'AEO 2026 Table 38'!$B:$B,0)),0)</f>
        <v>0</v>
      </c>
      <c r="AE75">
        <f>IFERROR(INDEX('AEO 2026 Table 38'!AA:AA,MATCH(SUBSTITUTE($A75,"Alternative Transportation","Alternative Electricity and Transportation"),'AEO 2026 Table 38'!$B:$B,0)),0)</f>
        <v>0</v>
      </c>
      <c r="AF75">
        <f>IFERROR(INDEX('AEO 2026 Table 38'!AB:AB,MATCH(SUBSTITUTE($A75,"Alternative Transportation","Alternative Electricity and Transportation"),'AEO 2026 Table 38'!$B:$B,0)),0)</f>
        <v>0</v>
      </c>
      <c r="AG75">
        <f>IFERROR(INDEX('AEO 2026 Table 38'!AC:AC,MATCH(SUBSTITUTE($A75,"Alternative Transportation","Alternative Electricity and Transportation"),'AEO 2026 Table 38'!$B:$B,0)),0)</f>
        <v>0</v>
      </c>
      <c r="AH75">
        <f>IFERROR(INDEX('AEO 2026 Table 38'!AD:AD,MATCH(SUBSTITUTE($A75,"Alternative Transportation","Alternative Electricity and Transportation"),'AEO 2026 Table 38'!$B:$B,0)),0)</f>
        <v>0</v>
      </c>
    </row>
    <row r="76" spans="1:34">
      <c r="A76" t="s">
        <v>2375</v>
      </c>
      <c r="B76" s="99" t="s">
        <v>6</v>
      </c>
      <c r="C76" s="93" t="s">
        <v>2223</v>
      </c>
      <c r="D76">
        <f>INDEX('AEO 2021 Table 38'!G:G,MATCH('psgr LDVs'!$C76,'AEO 2021 Table 38'!$B:$B,0))</f>
        <v>3.090303</v>
      </c>
      <c r="E76">
        <f>INDEX('AEO 2022 Table 38'!H:H,MATCH('psgr LDVs'!$C76,'AEO 2022 Table 38'!$B:$B,0))</f>
        <v>6.3540000000000003E-3</v>
      </c>
      <c r="F76">
        <f>INDEX('AEO 2023 Table 38'!H:H,MATCH('psgr LDVs'!$C76,'AEO 2023 Table 38'!$B:$B,0))</f>
        <v>6.1060000000000003E-3</v>
      </c>
      <c r="G76">
        <f>INDEX('AEO 2023 Table 38'!I:I,MATCH('psgr LDVs'!$C76,'AEO 2023 Table 38'!$B:$B,0))</f>
        <v>5.803E-3</v>
      </c>
      <c r="H76">
        <f>IFERROR(INDEX('AEO 2025 Table 38'!F:F,MATCH($A76,'AEO 2025 Table 38'!$B:$B,0)),0)</f>
        <v>0</v>
      </c>
      <c r="I76">
        <f>IFERROR(INDEX('AEO 2026 Table 38'!E:E,MATCH(SUBSTITUTE($A76,"Alternative Transportation","Alternative Electricity and Transportation"),'AEO 2026 Table 38'!$B:$B,0)),0)</f>
        <v>0</v>
      </c>
      <c r="J76">
        <f>IFERROR(INDEX('AEO 2026 Table 38'!F:F,MATCH(SUBSTITUTE($A76,"Alternative Transportation","Alternative Electricity and Transportation"),'AEO 2026 Table 38'!$B:$B,0)),0)</f>
        <v>0</v>
      </c>
      <c r="K76">
        <f>IFERROR(INDEX('AEO 2026 Table 38'!G:G,MATCH(SUBSTITUTE($A76,"Alternative Transportation","Alternative Electricity and Transportation"),'AEO 2026 Table 38'!$B:$B,0)),0)</f>
        <v>0</v>
      </c>
      <c r="L76">
        <f>IFERROR(INDEX('AEO 2026 Table 38'!H:H,MATCH(SUBSTITUTE($A76,"Alternative Transportation","Alternative Electricity and Transportation"),'AEO 2026 Table 38'!$B:$B,0)),0)</f>
        <v>0</v>
      </c>
      <c r="M76">
        <f>IFERROR(INDEX('AEO 2026 Table 38'!I:I,MATCH(SUBSTITUTE($A76,"Alternative Transportation","Alternative Electricity and Transportation"),'AEO 2026 Table 38'!$B:$B,0)),0)</f>
        <v>0</v>
      </c>
      <c r="N76">
        <f>IFERROR(INDEX('AEO 2026 Table 38'!J:J,MATCH(SUBSTITUTE($A76,"Alternative Transportation","Alternative Electricity and Transportation"),'AEO 2026 Table 38'!$B:$B,0)),0)</f>
        <v>0</v>
      </c>
      <c r="O76">
        <f>IFERROR(INDEX('AEO 2026 Table 38'!K:K,MATCH(SUBSTITUTE($A76,"Alternative Transportation","Alternative Electricity and Transportation"),'AEO 2026 Table 38'!$B:$B,0)),0)</f>
        <v>0</v>
      </c>
      <c r="P76">
        <f>IFERROR(INDEX('AEO 2026 Table 38'!L:L,MATCH(SUBSTITUTE($A76,"Alternative Transportation","Alternative Electricity and Transportation"),'AEO 2026 Table 38'!$B:$B,0)),0)</f>
        <v>0</v>
      </c>
      <c r="Q76">
        <f>IFERROR(INDEX('AEO 2026 Table 38'!M:M,MATCH(SUBSTITUTE($A76,"Alternative Transportation","Alternative Electricity and Transportation"),'AEO 2026 Table 38'!$B:$B,0)),0)</f>
        <v>0</v>
      </c>
      <c r="R76">
        <f>IFERROR(INDEX('AEO 2026 Table 38'!N:N,MATCH(SUBSTITUTE($A76,"Alternative Transportation","Alternative Electricity and Transportation"),'AEO 2026 Table 38'!$B:$B,0)),0)</f>
        <v>0</v>
      </c>
      <c r="S76">
        <f>IFERROR(INDEX('AEO 2026 Table 38'!O:O,MATCH(SUBSTITUTE($A76,"Alternative Transportation","Alternative Electricity and Transportation"),'AEO 2026 Table 38'!$B:$B,0)),0)</f>
        <v>0</v>
      </c>
      <c r="T76">
        <f>IFERROR(INDEX('AEO 2026 Table 38'!P:P,MATCH(SUBSTITUTE($A76,"Alternative Transportation","Alternative Electricity and Transportation"),'AEO 2026 Table 38'!$B:$B,0)),0)</f>
        <v>0</v>
      </c>
      <c r="U76">
        <f>IFERROR(INDEX('AEO 2026 Table 38'!Q:Q,MATCH(SUBSTITUTE($A76,"Alternative Transportation","Alternative Electricity and Transportation"),'AEO 2026 Table 38'!$B:$B,0)),0)</f>
        <v>0</v>
      </c>
      <c r="V76">
        <f>IFERROR(INDEX('AEO 2026 Table 38'!R:R,MATCH(SUBSTITUTE($A76,"Alternative Transportation","Alternative Electricity and Transportation"),'AEO 2026 Table 38'!$B:$B,0)),0)</f>
        <v>0</v>
      </c>
      <c r="W76">
        <f>IFERROR(INDEX('AEO 2026 Table 38'!S:S,MATCH(SUBSTITUTE($A76,"Alternative Transportation","Alternative Electricity and Transportation"),'AEO 2026 Table 38'!$B:$B,0)),0)</f>
        <v>0</v>
      </c>
      <c r="X76">
        <f>IFERROR(INDEX('AEO 2026 Table 38'!T:T,MATCH(SUBSTITUTE($A76,"Alternative Transportation","Alternative Electricity and Transportation"),'AEO 2026 Table 38'!$B:$B,0)),0)</f>
        <v>0</v>
      </c>
      <c r="Y76">
        <f>IFERROR(INDEX('AEO 2026 Table 38'!U:U,MATCH(SUBSTITUTE($A76,"Alternative Transportation","Alternative Electricity and Transportation"),'AEO 2026 Table 38'!$B:$B,0)),0)</f>
        <v>0</v>
      </c>
      <c r="Z76">
        <f>IFERROR(INDEX('AEO 2026 Table 38'!V:V,MATCH(SUBSTITUTE($A76,"Alternative Transportation","Alternative Electricity and Transportation"),'AEO 2026 Table 38'!$B:$B,0)),0)</f>
        <v>0</v>
      </c>
      <c r="AA76">
        <f>IFERROR(INDEX('AEO 2026 Table 38'!W:W,MATCH(SUBSTITUTE($A76,"Alternative Transportation","Alternative Electricity and Transportation"),'AEO 2026 Table 38'!$B:$B,0)),0)</f>
        <v>0</v>
      </c>
      <c r="AB76">
        <f>IFERROR(INDEX('AEO 2026 Table 38'!X:X,MATCH(SUBSTITUTE($A76,"Alternative Transportation","Alternative Electricity and Transportation"),'AEO 2026 Table 38'!$B:$B,0)),0)</f>
        <v>0</v>
      </c>
      <c r="AC76">
        <f>IFERROR(INDEX('AEO 2026 Table 38'!Y:Y,MATCH(SUBSTITUTE($A76,"Alternative Transportation","Alternative Electricity and Transportation"),'AEO 2026 Table 38'!$B:$B,0)),0)</f>
        <v>0</v>
      </c>
      <c r="AD76">
        <f>IFERROR(INDEX('AEO 2026 Table 38'!Z:Z,MATCH(SUBSTITUTE($A76,"Alternative Transportation","Alternative Electricity and Transportation"),'AEO 2026 Table 38'!$B:$B,0)),0)</f>
        <v>0</v>
      </c>
      <c r="AE76">
        <f>IFERROR(INDEX('AEO 2026 Table 38'!AA:AA,MATCH(SUBSTITUTE($A76,"Alternative Transportation","Alternative Electricity and Transportation"),'AEO 2026 Table 38'!$B:$B,0)),0)</f>
        <v>0</v>
      </c>
      <c r="AF76">
        <f>IFERROR(INDEX('AEO 2026 Table 38'!AB:AB,MATCH(SUBSTITUTE($A76,"Alternative Transportation","Alternative Electricity and Transportation"),'AEO 2026 Table 38'!$B:$B,0)),0)</f>
        <v>0</v>
      </c>
      <c r="AG76">
        <f>IFERROR(INDEX('AEO 2026 Table 38'!AC:AC,MATCH(SUBSTITUTE($A76,"Alternative Transportation","Alternative Electricity and Transportation"),'AEO 2026 Table 38'!$B:$B,0)),0)</f>
        <v>0</v>
      </c>
      <c r="AH76">
        <f>IFERROR(INDEX('AEO 2026 Table 38'!AD:AD,MATCH(SUBSTITUTE($A76,"Alternative Transportation","Alternative Electricity and Transportation"),'AEO 2026 Table 38'!$B:$B,0)),0)</f>
        <v>0</v>
      </c>
    </row>
    <row r="77" spans="1:34">
      <c r="A77" t="s">
        <v>2377</v>
      </c>
      <c r="B77" s="99" t="s">
        <v>7</v>
      </c>
      <c r="C77" s="93" t="s">
        <v>2226</v>
      </c>
      <c r="D77">
        <f>INDEX('AEO 2021 Table 38'!G:G,MATCH('psgr LDVs'!$C77,'AEO 2021 Table 38'!$B:$B,0))</f>
        <v>0</v>
      </c>
      <c r="E77">
        <f>INDEX('AEO 2022 Table 38'!H:H,MATCH('psgr LDVs'!$C77,'AEO 2022 Table 38'!$B:$B,0))</f>
        <v>0</v>
      </c>
      <c r="F77">
        <f>INDEX('AEO 2023 Table 38'!H:H,MATCH('psgr LDVs'!$C77,'AEO 2023 Table 38'!$B:$B,0))</f>
        <v>0</v>
      </c>
      <c r="G77">
        <f>INDEX('AEO 2023 Table 38'!I:I,MATCH('psgr LDVs'!$C77,'AEO 2023 Table 38'!$B:$B,0))</f>
        <v>0</v>
      </c>
      <c r="H77">
        <f>IFERROR(INDEX('AEO 2025 Table 38'!F:F,MATCH($A77,'AEO 2025 Table 38'!$B:$B,0)),0)</f>
        <v>0</v>
      </c>
      <c r="I77">
        <f>IFERROR(INDEX('AEO 2026 Table 38'!E:E,MATCH(SUBSTITUTE($A77,"Alternative Transportation","Alternative Electricity and Transportation"),'AEO 2026 Table 38'!$B:$B,0)),0)</f>
        <v>0</v>
      </c>
      <c r="J77">
        <f>IFERROR(INDEX('AEO 2026 Table 38'!F:F,MATCH(SUBSTITUTE($A77,"Alternative Transportation","Alternative Electricity and Transportation"),'AEO 2026 Table 38'!$B:$B,0)),0)</f>
        <v>0</v>
      </c>
      <c r="K77">
        <f>IFERROR(INDEX('AEO 2026 Table 38'!G:G,MATCH(SUBSTITUTE($A77,"Alternative Transportation","Alternative Electricity and Transportation"),'AEO 2026 Table 38'!$B:$B,0)),0)</f>
        <v>0</v>
      </c>
      <c r="L77">
        <f>IFERROR(INDEX('AEO 2026 Table 38'!H:H,MATCH(SUBSTITUTE($A77,"Alternative Transportation","Alternative Electricity and Transportation"),'AEO 2026 Table 38'!$B:$B,0)),0)</f>
        <v>0</v>
      </c>
      <c r="M77">
        <f>IFERROR(INDEX('AEO 2026 Table 38'!I:I,MATCH(SUBSTITUTE($A77,"Alternative Transportation","Alternative Electricity and Transportation"),'AEO 2026 Table 38'!$B:$B,0)),0)</f>
        <v>0</v>
      </c>
      <c r="N77">
        <f>IFERROR(INDEX('AEO 2026 Table 38'!J:J,MATCH(SUBSTITUTE($A77,"Alternative Transportation","Alternative Electricity and Transportation"),'AEO 2026 Table 38'!$B:$B,0)),0)</f>
        <v>0</v>
      </c>
      <c r="O77">
        <f>IFERROR(INDEX('AEO 2026 Table 38'!K:K,MATCH(SUBSTITUTE($A77,"Alternative Transportation","Alternative Electricity and Transportation"),'AEO 2026 Table 38'!$B:$B,0)),0)</f>
        <v>0</v>
      </c>
      <c r="P77">
        <f>IFERROR(INDEX('AEO 2026 Table 38'!L:L,MATCH(SUBSTITUTE($A77,"Alternative Transportation","Alternative Electricity and Transportation"),'AEO 2026 Table 38'!$B:$B,0)),0)</f>
        <v>0</v>
      </c>
      <c r="Q77">
        <f>IFERROR(INDEX('AEO 2026 Table 38'!M:M,MATCH(SUBSTITUTE($A77,"Alternative Transportation","Alternative Electricity and Transportation"),'AEO 2026 Table 38'!$B:$B,0)),0)</f>
        <v>0</v>
      </c>
      <c r="R77">
        <f>IFERROR(INDEX('AEO 2026 Table 38'!N:N,MATCH(SUBSTITUTE($A77,"Alternative Transportation","Alternative Electricity and Transportation"),'AEO 2026 Table 38'!$B:$B,0)),0)</f>
        <v>0</v>
      </c>
      <c r="S77">
        <f>IFERROR(INDEX('AEO 2026 Table 38'!O:O,MATCH(SUBSTITUTE($A77,"Alternative Transportation","Alternative Electricity and Transportation"),'AEO 2026 Table 38'!$B:$B,0)),0)</f>
        <v>0</v>
      </c>
      <c r="T77">
        <f>IFERROR(INDEX('AEO 2026 Table 38'!P:P,MATCH(SUBSTITUTE($A77,"Alternative Transportation","Alternative Electricity and Transportation"),'AEO 2026 Table 38'!$B:$B,0)),0)</f>
        <v>0</v>
      </c>
      <c r="U77">
        <f>IFERROR(INDEX('AEO 2026 Table 38'!Q:Q,MATCH(SUBSTITUTE($A77,"Alternative Transportation","Alternative Electricity and Transportation"),'AEO 2026 Table 38'!$B:$B,0)),0)</f>
        <v>0</v>
      </c>
      <c r="V77">
        <f>IFERROR(INDEX('AEO 2026 Table 38'!R:R,MATCH(SUBSTITUTE($A77,"Alternative Transportation","Alternative Electricity and Transportation"),'AEO 2026 Table 38'!$B:$B,0)),0)</f>
        <v>0</v>
      </c>
      <c r="W77">
        <f>IFERROR(INDEX('AEO 2026 Table 38'!S:S,MATCH(SUBSTITUTE($A77,"Alternative Transportation","Alternative Electricity and Transportation"),'AEO 2026 Table 38'!$B:$B,0)),0)</f>
        <v>0</v>
      </c>
      <c r="X77">
        <f>IFERROR(INDEX('AEO 2026 Table 38'!T:T,MATCH(SUBSTITUTE($A77,"Alternative Transportation","Alternative Electricity and Transportation"),'AEO 2026 Table 38'!$B:$B,0)),0)</f>
        <v>0</v>
      </c>
      <c r="Y77">
        <f>IFERROR(INDEX('AEO 2026 Table 38'!U:U,MATCH(SUBSTITUTE($A77,"Alternative Transportation","Alternative Electricity and Transportation"),'AEO 2026 Table 38'!$B:$B,0)),0)</f>
        <v>0</v>
      </c>
      <c r="Z77">
        <f>IFERROR(INDEX('AEO 2026 Table 38'!V:V,MATCH(SUBSTITUTE($A77,"Alternative Transportation","Alternative Electricity and Transportation"),'AEO 2026 Table 38'!$B:$B,0)),0)</f>
        <v>0</v>
      </c>
      <c r="AA77">
        <f>IFERROR(INDEX('AEO 2026 Table 38'!W:W,MATCH(SUBSTITUTE($A77,"Alternative Transportation","Alternative Electricity and Transportation"),'AEO 2026 Table 38'!$B:$B,0)),0)</f>
        <v>0</v>
      </c>
      <c r="AB77">
        <f>IFERROR(INDEX('AEO 2026 Table 38'!X:X,MATCH(SUBSTITUTE($A77,"Alternative Transportation","Alternative Electricity and Transportation"),'AEO 2026 Table 38'!$B:$B,0)),0)</f>
        <v>0</v>
      </c>
      <c r="AC77">
        <f>IFERROR(INDEX('AEO 2026 Table 38'!Y:Y,MATCH(SUBSTITUTE($A77,"Alternative Transportation","Alternative Electricity and Transportation"),'AEO 2026 Table 38'!$B:$B,0)),0)</f>
        <v>0</v>
      </c>
      <c r="AD77">
        <f>IFERROR(INDEX('AEO 2026 Table 38'!Z:Z,MATCH(SUBSTITUTE($A77,"Alternative Transportation","Alternative Electricity and Transportation"),'AEO 2026 Table 38'!$B:$B,0)),0)</f>
        <v>0</v>
      </c>
      <c r="AE77">
        <f>IFERROR(INDEX('AEO 2026 Table 38'!AA:AA,MATCH(SUBSTITUTE($A77,"Alternative Transportation","Alternative Electricity and Transportation"),'AEO 2026 Table 38'!$B:$B,0)),0)</f>
        <v>0</v>
      </c>
      <c r="AF77">
        <f>IFERROR(INDEX('AEO 2026 Table 38'!AB:AB,MATCH(SUBSTITUTE($A77,"Alternative Transportation","Alternative Electricity and Transportation"),'AEO 2026 Table 38'!$B:$B,0)),0)</f>
        <v>0</v>
      </c>
      <c r="AG77">
        <f>IFERROR(INDEX('AEO 2026 Table 38'!AC:AC,MATCH(SUBSTITUTE($A77,"Alternative Transportation","Alternative Electricity and Transportation"),'AEO 2026 Table 38'!$B:$B,0)),0)</f>
        <v>0</v>
      </c>
      <c r="AH77">
        <f>IFERROR(INDEX('AEO 2026 Table 38'!AD:AD,MATCH(SUBSTITUTE($A77,"Alternative Transportation","Alternative Electricity and Transportation"),'AEO 2026 Table 38'!$B:$B,0)),0)</f>
        <v>0</v>
      </c>
    </row>
    <row r="78" spans="1:34">
      <c r="A78" t="s">
        <v>2379</v>
      </c>
      <c r="B78" s="99" t="s">
        <v>7</v>
      </c>
      <c r="C78" s="93" t="s">
        <v>2229</v>
      </c>
      <c r="D78">
        <f>INDEX('AEO 2021 Table 38'!G:G,MATCH('psgr LDVs'!$C78,'AEO 2021 Table 38'!$B:$B,0))</f>
        <v>5.2639999999999996E-3</v>
      </c>
      <c r="E78">
        <f>INDEX('AEO 2022 Table 38'!H:H,MATCH('psgr LDVs'!$C78,'AEO 2022 Table 38'!$B:$B,0))</f>
        <v>6.5600000000000001E-4</v>
      </c>
      <c r="F78">
        <f>INDEX('AEO 2023 Table 38'!H:H,MATCH('psgr LDVs'!$C78,'AEO 2023 Table 38'!$B:$B,0))</f>
        <v>2.0339999999999998E-3</v>
      </c>
      <c r="G78">
        <f>INDEX('AEO 2023 Table 38'!I:I,MATCH('psgr LDVs'!$C78,'AEO 2023 Table 38'!$B:$B,0))</f>
        <v>4.2249999999999996E-3</v>
      </c>
      <c r="H78">
        <f>IFERROR(INDEX('AEO 2025 Table 38'!F:F,MATCH($A78,'AEO 2025 Table 38'!$B:$B,0)),0)</f>
        <v>0</v>
      </c>
      <c r="I78">
        <f>IFERROR(INDEX('AEO 2026 Table 38'!E:E,MATCH(SUBSTITUTE($A78,"Alternative Transportation","Alternative Electricity and Transportation"),'AEO 2026 Table 38'!$B:$B,0)),0)</f>
        <v>0</v>
      </c>
      <c r="J78">
        <f>IFERROR(INDEX('AEO 2026 Table 38'!F:F,MATCH(SUBSTITUTE($A78,"Alternative Transportation","Alternative Electricity and Transportation"),'AEO 2026 Table 38'!$B:$B,0)),0)</f>
        <v>0</v>
      </c>
      <c r="K78">
        <f>IFERROR(INDEX('AEO 2026 Table 38'!G:G,MATCH(SUBSTITUTE($A78,"Alternative Transportation","Alternative Electricity and Transportation"),'AEO 2026 Table 38'!$B:$B,0)),0)</f>
        <v>0</v>
      </c>
      <c r="L78">
        <f>IFERROR(INDEX('AEO 2026 Table 38'!H:H,MATCH(SUBSTITUTE($A78,"Alternative Transportation","Alternative Electricity and Transportation"),'AEO 2026 Table 38'!$B:$B,0)),0)</f>
        <v>0</v>
      </c>
      <c r="M78">
        <f>IFERROR(INDEX('AEO 2026 Table 38'!I:I,MATCH(SUBSTITUTE($A78,"Alternative Transportation","Alternative Electricity and Transportation"),'AEO 2026 Table 38'!$B:$B,0)),0)</f>
        <v>0</v>
      </c>
      <c r="N78">
        <f>IFERROR(INDEX('AEO 2026 Table 38'!J:J,MATCH(SUBSTITUTE($A78,"Alternative Transportation","Alternative Electricity and Transportation"),'AEO 2026 Table 38'!$B:$B,0)),0)</f>
        <v>0</v>
      </c>
      <c r="O78">
        <f>IFERROR(INDEX('AEO 2026 Table 38'!K:K,MATCH(SUBSTITUTE($A78,"Alternative Transportation","Alternative Electricity and Transportation"),'AEO 2026 Table 38'!$B:$B,0)),0)</f>
        <v>0</v>
      </c>
      <c r="P78">
        <f>IFERROR(INDEX('AEO 2026 Table 38'!L:L,MATCH(SUBSTITUTE($A78,"Alternative Transportation","Alternative Electricity and Transportation"),'AEO 2026 Table 38'!$B:$B,0)),0)</f>
        <v>0</v>
      </c>
      <c r="Q78">
        <f>IFERROR(INDEX('AEO 2026 Table 38'!M:M,MATCH(SUBSTITUTE($A78,"Alternative Transportation","Alternative Electricity and Transportation"),'AEO 2026 Table 38'!$B:$B,0)),0)</f>
        <v>0</v>
      </c>
      <c r="R78">
        <f>IFERROR(INDEX('AEO 2026 Table 38'!N:N,MATCH(SUBSTITUTE($A78,"Alternative Transportation","Alternative Electricity and Transportation"),'AEO 2026 Table 38'!$B:$B,0)),0)</f>
        <v>0</v>
      </c>
      <c r="S78">
        <f>IFERROR(INDEX('AEO 2026 Table 38'!O:O,MATCH(SUBSTITUTE($A78,"Alternative Transportation","Alternative Electricity and Transportation"),'AEO 2026 Table 38'!$B:$B,0)),0)</f>
        <v>0</v>
      </c>
      <c r="T78">
        <f>IFERROR(INDEX('AEO 2026 Table 38'!P:P,MATCH(SUBSTITUTE($A78,"Alternative Transportation","Alternative Electricity and Transportation"),'AEO 2026 Table 38'!$B:$B,0)),0)</f>
        <v>0</v>
      </c>
      <c r="U78">
        <f>IFERROR(INDEX('AEO 2026 Table 38'!Q:Q,MATCH(SUBSTITUTE($A78,"Alternative Transportation","Alternative Electricity and Transportation"),'AEO 2026 Table 38'!$B:$B,0)),0)</f>
        <v>0</v>
      </c>
      <c r="V78">
        <f>IFERROR(INDEX('AEO 2026 Table 38'!R:R,MATCH(SUBSTITUTE($A78,"Alternative Transportation","Alternative Electricity and Transportation"),'AEO 2026 Table 38'!$B:$B,0)),0)</f>
        <v>0</v>
      </c>
      <c r="W78">
        <f>IFERROR(INDEX('AEO 2026 Table 38'!S:S,MATCH(SUBSTITUTE($A78,"Alternative Transportation","Alternative Electricity and Transportation"),'AEO 2026 Table 38'!$B:$B,0)),0)</f>
        <v>0</v>
      </c>
      <c r="X78">
        <f>IFERROR(INDEX('AEO 2026 Table 38'!T:T,MATCH(SUBSTITUTE($A78,"Alternative Transportation","Alternative Electricity and Transportation"),'AEO 2026 Table 38'!$B:$B,0)),0)</f>
        <v>0</v>
      </c>
      <c r="Y78">
        <f>IFERROR(INDEX('AEO 2026 Table 38'!U:U,MATCH(SUBSTITUTE($A78,"Alternative Transportation","Alternative Electricity and Transportation"),'AEO 2026 Table 38'!$B:$B,0)),0)</f>
        <v>0</v>
      </c>
      <c r="Z78">
        <f>IFERROR(INDEX('AEO 2026 Table 38'!V:V,MATCH(SUBSTITUTE($A78,"Alternative Transportation","Alternative Electricity and Transportation"),'AEO 2026 Table 38'!$B:$B,0)),0)</f>
        <v>0</v>
      </c>
      <c r="AA78">
        <f>IFERROR(INDEX('AEO 2026 Table 38'!W:W,MATCH(SUBSTITUTE($A78,"Alternative Transportation","Alternative Electricity and Transportation"),'AEO 2026 Table 38'!$B:$B,0)),0)</f>
        <v>0</v>
      </c>
      <c r="AB78">
        <f>IFERROR(INDEX('AEO 2026 Table 38'!X:X,MATCH(SUBSTITUTE($A78,"Alternative Transportation","Alternative Electricity and Transportation"),'AEO 2026 Table 38'!$B:$B,0)),0)</f>
        <v>0</v>
      </c>
      <c r="AC78">
        <f>IFERROR(INDEX('AEO 2026 Table 38'!Y:Y,MATCH(SUBSTITUTE($A78,"Alternative Transportation","Alternative Electricity and Transportation"),'AEO 2026 Table 38'!$B:$B,0)),0)</f>
        <v>0</v>
      </c>
      <c r="AD78">
        <f>IFERROR(INDEX('AEO 2026 Table 38'!Z:Z,MATCH(SUBSTITUTE($A78,"Alternative Transportation","Alternative Electricity and Transportation"),'AEO 2026 Table 38'!$B:$B,0)),0)</f>
        <v>0</v>
      </c>
      <c r="AE78">
        <f>IFERROR(INDEX('AEO 2026 Table 38'!AA:AA,MATCH(SUBSTITUTE($A78,"Alternative Transportation","Alternative Electricity and Transportation"),'AEO 2026 Table 38'!$B:$B,0)),0)</f>
        <v>0</v>
      </c>
      <c r="AF78">
        <f>IFERROR(INDEX('AEO 2026 Table 38'!AB:AB,MATCH(SUBSTITUTE($A78,"Alternative Transportation","Alternative Electricity and Transportation"),'AEO 2026 Table 38'!$B:$B,0)),0)</f>
        <v>0</v>
      </c>
      <c r="AG78">
        <f>IFERROR(INDEX('AEO 2026 Table 38'!AC:AC,MATCH(SUBSTITUTE($A78,"Alternative Transportation","Alternative Electricity and Transportation"),'AEO 2026 Table 38'!$B:$B,0)),0)</f>
        <v>0</v>
      </c>
      <c r="AH78">
        <f>IFERROR(INDEX('AEO 2026 Table 38'!AD:AD,MATCH(SUBSTITUTE($A78,"Alternative Transportation","Alternative Electricity and Transportation"),'AEO 2026 Table 38'!$B:$B,0)),0)</f>
        <v>0</v>
      </c>
    </row>
    <row r="79" spans="1:34">
      <c r="A79" t="s">
        <v>2381</v>
      </c>
      <c r="B79" s="99"/>
      <c r="C79" s="93" t="s">
        <v>2232</v>
      </c>
      <c r="D79">
        <f>INDEX('AEO 2021 Table 38'!G:G,MATCH('psgr LDVs'!$C79,'AEO 2021 Table 38'!$B:$B,0))</f>
        <v>945.776611</v>
      </c>
      <c r="E79">
        <f>INDEX('AEO 2022 Table 38'!H:H,MATCH('psgr LDVs'!$C79,'AEO 2022 Table 38'!$B:$B,0))</f>
        <v>1298.995361</v>
      </c>
      <c r="F79">
        <f>INDEX('AEO 2023 Table 38'!H:H,MATCH('psgr LDVs'!$C79,'AEO 2023 Table 38'!$B:$B,0))</f>
        <v>1177.3413089999999</v>
      </c>
      <c r="G79">
        <f>INDEX('AEO 2023 Table 38'!I:I,MATCH('psgr LDVs'!$C79,'AEO 2023 Table 38'!$B:$B,0))</f>
        <v>1282.6826169999999</v>
      </c>
      <c r="H79">
        <f>IFERROR(INDEX('AEO 2025 Table 38'!F:F,MATCH($A79,'AEO 2025 Table 38'!$B:$B,0)),0)</f>
        <v>1512.7436520000001</v>
      </c>
      <c r="I79">
        <f>IFERROR(INDEX('AEO 2026 Table 38'!E:E,MATCH(SUBSTITUTE($A79,"Alternative Transportation","Alternative Electricity and Transportation"),'AEO 2026 Table 38'!$B:$B,0)),0)</f>
        <v>2158.2080080000001</v>
      </c>
      <c r="J79">
        <f>IFERROR(INDEX('AEO 2026 Table 38'!F:F,MATCH(SUBSTITUTE($A79,"Alternative Transportation","Alternative Electricity and Transportation"),'AEO 2026 Table 38'!$B:$B,0)),0)</f>
        <v>2932.0654300000001</v>
      </c>
      <c r="K79">
        <f>IFERROR(INDEX('AEO 2026 Table 38'!G:G,MATCH(SUBSTITUTE($A79,"Alternative Transportation","Alternative Electricity and Transportation"),'AEO 2026 Table 38'!$B:$B,0)),0)</f>
        <v>3450.701904</v>
      </c>
      <c r="L79">
        <f>IFERROR(INDEX('AEO 2026 Table 38'!H:H,MATCH(SUBSTITUTE($A79,"Alternative Transportation","Alternative Electricity and Transportation"),'AEO 2026 Table 38'!$B:$B,0)),0)</f>
        <v>3920.2426759999998</v>
      </c>
      <c r="M79">
        <f>IFERROR(INDEX('AEO 2026 Table 38'!I:I,MATCH(SUBSTITUTE($A79,"Alternative Transportation","Alternative Electricity and Transportation"),'AEO 2026 Table 38'!$B:$B,0)),0)</f>
        <v>3826.4575199999999</v>
      </c>
      <c r="N79">
        <f>IFERROR(INDEX('AEO 2026 Table 38'!J:J,MATCH(SUBSTITUTE($A79,"Alternative Transportation","Alternative Electricity and Transportation"),'AEO 2026 Table 38'!$B:$B,0)),0)</f>
        <v>3865.1816410000001</v>
      </c>
      <c r="O79">
        <f>IFERROR(INDEX('AEO 2026 Table 38'!K:K,MATCH(SUBSTITUTE($A79,"Alternative Transportation","Alternative Electricity and Transportation"),'AEO 2026 Table 38'!$B:$B,0)),0)</f>
        <v>3816.7890619999998</v>
      </c>
      <c r="P79">
        <f>IFERROR(INDEX('AEO 2026 Table 38'!L:L,MATCH(SUBSTITUTE($A79,"Alternative Transportation","Alternative Electricity and Transportation"),'AEO 2026 Table 38'!$B:$B,0)),0)</f>
        <v>3775.1972660000001</v>
      </c>
      <c r="Q79">
        <f>IFERROR(INDEX('AEO 2026 Table 38'!M:M,MATCH(SUBSTITUTE($A79,"Alternative Transportation","Alternative Electricity and Transportation"),'AEO 2026 Table 38'!$B:$B,0)),0)</f>
        <v>3949.2783199999999</v>
      </c>
      <c r="R79">
        <f>IFERROR(INDEX('AEO 2026 Table 38'!N:N,MATCH(SUBSTITUTE($A79,"Alternative Transportation","Alternative Electricity and Transportation"),'AEO 2026 Table 38'!$B:$B,0)),0)</f>
        <v>4081.3891600000002</v>
      </c>
      <c r="S79">
        <f>IFERROR(INDEX('AEO 2026 Table 38'!O:O,MATCH(SUBSTITUTE($A79,"Alternative Transportation","Alternative Electricity and Transportation"),'AEO 2026 Table 38'!$B:$B,0)),0)</f>
        <v>4241.2983400000003</v>
      </c>
      <c r="T79">
        <f>IFERROR(INDEX('AEO 2026 Table 38'!P:P,MATCH(SUBSTITUTE($A79,"Alternative Transportation","Alternative Electricity and Transportation"),'AEO 2026 Table 38'!$B:$B,0)),0)</f>
        <v>4304.6108400000003</v>
      </c>
      <c r="U79">
        <f>IFERROR(INDEX('AEO 2026 Table 38'!Q:Q,MATCH(SUBSTITUTE($A79,"Alternative Transportation","Alternative Electricity and Transportation"),'AEO 2026 Table 38'!$B:$B,0)),0)</f>
        <v>4434.1865230000003</v>
      </c>
      <c r="V79">
        <f>IFERROR(INDEX('AEO 2026 Table 38'!R:R,MATCH(SUBSTITUTE($A79,"Alternative Transportation","Alternative Electricity and Transportation"),'AEO 2026 Table 38'!$B:$B,0)),0)</f>
        <v>4553.8227539999998</v>
      </c>
      <c r="W79">
        <f>IFERROR(INDEX('AEO 2026 Table 38'!S:S,MATCH(SUBSTITUTE($A79,"Alternative Transportation","Alternative Electricity and Transportation"),'AEO 2026 Table 38'!$B:$B,0)),0)</f>
        <v>4754.1069340000004</v>
      </c>
      <c r="X79">
        <f>IFERROR(INDEX('AEO 2026 Table 38'!T:T,MATCH(SUBSTITUTE($A79,"Alternative Transportation","Alternative Electricity and Transportation"),'AEO 2026 Table 38'!$B:$B,0)),0)</f>
        <v>4862.3759769999997</v>
      </c>
      <c r="Y79">
        <f>IFERROR(INDEX('AEO 2026 Table 38'!U:U,MATCH(SUBSTITUTE($A79,"Alternative Transportation","Alternative Electricity and Transportation"),'AEO 2026 Table 38'!$B:$B,0)),0)</f>
        <v>4929.0097660000001</v>
      </c>
      <c r="Z79">
        <f>IFERROR(INDEX('AEO 2026 Table 38'!V:V,MATCH(SUBSTITUTE($A79,"Alternative Transportation","Alternative Electricity and Transportation"),'AEO 2026 Table 38'!$B:$B,0)),0)</f>
        <v>4993.3867190000001</v>
      </c>
      <c r="AA79">
        <f>IFERROR(INDEX('AEO 2026 Table 38'!W:W,MATCH(SUBSTITUTE($A79,"Alternative Transportation","Alternative Electricity and Transportation"),'AEO 2026 Table 38'!$B:$B,0)),0)</f>
        <v>5063.044922</v>
      </c>
      <c r="AB79">
        <f>IFERROR(INDEX('AEO 2026 Table 38'!X:X,MATCH(SUBSTITUTE($A79,"Alternative Transportation","Alternative Electricity and Transportation"),'AEO 2026 Table 38'!$B:$B,0)),0)</f>
        <v>5132.330078</v>
      </c>
      <c r="AC79">
        <f>IFERROR(INDEX('AEO 2026 Table 38'!Y:Y,MATCH(SUBSTITUTE($A79,"Alternative Transportation","Alternative Electricity and Transportation"),'AEO 2026 Table 38'!$B:$B,0)),0)</f>
        <v>5213.9116210000002</v>
      </c>
      <c r="AD79">
        <f>IFERROR(INDEX('AEO 2026 Table 38'!Z:Z,MATCH(SUBSTITUTE($A79,"Alternative Transportation","Alternative Electricity and Transportation"),'AEO 2026 Table 38'!$B:$B,0)),0)</f>
        <v>5257.9257809999999</v>
      </c>
      <c r="AE79">
        <f>IFERROR(INDEX('AEO 2026 Table 38'!AA:AA,MATCH(SUBSTITUTE($A79,"Alternative Transportation","Alternative Electricity and Transportation"),'AEO 2026 Table 38'!$B:$B,0)),0)</f>
        <v>5318.6733400000003</v>
      </c>
      <c r="AF79">
        <f>IFERROR(INDEX('AEO 2026 Table 38'!AB:AB,MATCH(SUBSTITUTE($A79,"Alternative Transportation","Alternative Electricity and Transportation"),'AEO 2026 Table 38'!$B:$B,0)),0)</f>
        <v>5346.8608400000003</v>
      </c>
      <c r="AG79">
        <f>IFERROR(INDEX('AEO 2026 Table 38'!AC:AC,MATCH(SUBSTITUTE($A79,"Alternative Transportation","Alternative Electricity and Transportation"),'AEO 2026 Table 38'!$B:$B,0)),0)</f>
        <v>5377.564453</v>
      </c>
      <c r="AH79">
        <f>IFERROR(INDEX('AEO 2026 Table 38'!AD:AD,MATCH(SUBSTITUTE($A79,"Alternative Transportation","Alternative Electricity and Transportation"),'AEO 2026 Table 38'!$B:$B,0)),0)</f>
        <v>5364.6264650000003</v>
      </c>
    </row>
    <row r="80" spans="1:34">
      <c r="E80" s="14"/>
    </row>
    <row r="81" spans="2:33" s="1" customFormat="1" ht="45" customHeight="1">
      <c r="B81" s="6" t="s">
        <v>11014</v>
      </c>
      <c r="C81" s="1">
        <v>2020</v>
      </c>
      <c r="D81" s="1">
        <v>2021</v>
      </c>
      <c r="E81" s="1">
        <v>2022</v>
      </c>
      <c r="F81" s="1">
        <v>2023</v>
      </c>
      <c r="G81" s="1">
        <v>2024</v>
      </c>
      <c r="H81" s="1">
        <v>2025</v>
      </c>
      <c r="I81" s="1">
        <v>2026</v>
      </c>
      <c r="J81" s="1">
        <v>2027</v>
      </c>
      <c r="K81" s="1">
        <v>2028</v>
      </c>
      <c r="L81" s="1">
        <v>2029</v>
      </c>
      <c r="M81" s="1">
        <v>2030</v>
      </c>
      <c r="N81" s="1">
        <v>2031</v>
      </c>
      <c r="O81" s="1">
        <v>2032</v>
      </c>
      <c r="P81" s="1">
        <v>2033</v>
      </c>
      <c r="Q81" s="1">
        <v>2034</v>
      </c>
      <c r="R81" s="1">
        <v>2035</v>
      </c>
      <c r="S81" s="1">
        <v>2036</v>
      </c>
      <c r="T81" s="1">
        <v>2037</v>
      </c>
      <c r="U81" s="1">
        <v>2038</v>
      </c>
      <c r="V81" s="1">
        <v>2039</v>
      </c>
      <c r="W81" s="1">
        <v>2040</v>
      </c>
      <c r="X81" s="1">
        <v>2041</v>
      </c>
      <c r="Y81" s="1">
        <v>2042</v>
      </c>
      <c r="Z81" s="1">
        <v>2043</v>
      </c>
      <c r="AA81" s="1">
        <v>2044</v>
      </c>
      <c r="AB81" s="1">
        <v>2045</v>
      </c>
      <c r="AC81" s="1">
        <v>2046</v>
      </c>
      <c r="AD81" s="1">
        <v>2047</v>
      </c>
      <c r="AE81" s="1">
        <v>2048</v>
      </c>
      <c r="AF81" s="1">
        <v>2049</v>
      </c>
      <c r="AG81" s="1">
        <v>2050</v>
      </c>
    </row>
    <row r="82" spans="2:33">
      <c r="B82" s="99" t="s">
        <v>3</v>
      </c>
      <c r="C82">
        <f t="shared" ref="C82:AG82" si="0">D2*(D42/SUMIF($B$42:$B$79,$B82,D$42:D$79))</f>
        <v>15.405527091647073</v>
      </c>
      <c r="D82">
        <f t="shared" si="0"/>
        <v>13.790784354580525</v>
      </c>
      <c r="E82">
        <f t="shared" si="0"/>
        <v>14.382450386372826</v>
      </c>
      <c r="F82">
        <f t="shared" si="0"/>
        <v>14.014227409995783</v>
      </c>
      <c r="G82">
        <f t="shared" si="0"/>
        <v>12.51294607772866</v>
      </c>
      <c r="H82">
        <f t="shared" si="0"/>
        <v>12.069842239891873</v>
      </c>
      <c r="I82">
        <f t="shared" si="0"/>
        <v>11.65741682036124</v>
      </c>
      <c r="J82">
        <f t="shared" si="0"/>
        <v>11.037115005632549</v>
      </c>
      <c r="K82">
        <f t="shared" si="0"/>
        <v>10.968109406140607</v>
      </c>
      <c r="L82">
        <f t="shared" si="0"/>
        <v>10.635337487059729</v>
      </c>
      <c r="M82">
        <f t="shared" si="0"/>
        <v>10.452817527830238</v>
      </c>
      <c r="N82">
        <f t="shared" si="0"/>
        <v>10.23719282747739</v>
      </c>
      <c r="O82">
        <f t="shared" si="0"/>
        <v>10.09238363514481</v>
      </c>
      <c r="P82">
        <f t="shared" si="0"/>
        <v>10.138908111984417</v>
      </c>
      <c r="Q82">
        <f t="shared" si="0"/>
        <v>10.067015937410726</v>
      </c>
      <c r="R82">
        <f t="shared" si="0"/>
        <v>10.036829973733306</v>
      </c>
      <c r="S82">
        <f t="shared" si="0"/>
        <v>9.9860334529139063</v>
      </c>
      <c r="T82">
        <f t="shared" si="0"/>
        <v>9.9443980537163981</v>
      </c>
      <c r="U82">
        <f t="shared" si="0"/>
        <v>9.8497600241426966</v>
      </c>
      <c r="V82">
        <f t="shared" si="0"/>
        <v>9.7406976296695618</v>
      </c>
      <c r="W82">
        <f t="shared" si="0"/>
        <v>9.6437979248837742</v>
      </c>
      <c r="X82">
        <f t="shared" si="0"/>
        <v>9.5263165364705138</v>
      </c>
      <c r="Y82">
        <f t="shared" si="0"/>
        <v>9.4240507217524581</v>
      </c>
      <c r="Z82">
        <f t="shared" si="0"/>
        <v>9.2905953996285326</v>
      </c>
      <c r="AA82">
        <f t="shared" si="0"/>
        <v>9.1639977387256355</v>
      </c>
      <c r="AB82">
        <f t="shared" si="0"/>
        <v>9.0732815600649293</v>
      </c>
      <c r="AC82">
        <f t="shared" si="0"/>
        <v>8.9395415519670323</v>
      </c>
      <c r="AD82">
        <f t="shared" si="0"/>
        <v>8.8676591806208869</v>
      </c>
      <c r="AE82">
        <f t="shared" si="0"/>
        <v>8.7672189064815882</v>
      </c>
      <c r="AF82">
        <f t="shared" si="0"/>
        <v>8.6852658680678712</v>
      </c>
      <c r="AG82">
        <f t="shared" si="0"/>
        <v>8.5864269110024676</v>
      </c>
    </row>
    <row r="83" spans="2:33">
      <c r="B83" s="99" t="s">
        <v>4</v>
      </c>
      <c r="C83">
        <f t="shared" ref="C83:AG83" si="1">D3*(D43/SUMIF($B$42:$B$79,$B83,D$42:D$79))</f>
        <v>9.8733170017710328E-2</v>
      </c>
      <c r="D83">
        <f t="shared" si="1"/>
        <v>6.1845896172965632E-2</v>
      </c>
      <c r="E83">
        <f t="shared" si="1"/>
        <v>2.3958319865227534E-2</v>
      </c>
      <c r="F83">
        <f t="shared" si="1"/>
        <v>2.3467267110501015E-2</v>
      </c>
      <c r="G83">
        <f t="shared" si="1"/>
        <v>0</v>
      </c>
      <c r="H83">
        <f t="shared" si="1"/>
        <v>0</v>
      </c>
      <c r="I83">
        <f t="shared" si="1"/>
        <v>0</v>
      </c>
      <c r="J83">
        <f t="shared" si="1"/>
        <v>0</v>
      </c>
      <c r="K83">
        <f t="shared" si="1"/>
        <v>0</v>
      </c>
      <c r="L83">
        <f t="shared" si="1"/>
        <v>0</v>
      </c>
      <c r="M83">
        <f t="shared" si="1"/>
        <v>0</v>
      </c>
      <c r="N83">
        <f t="shared" si="1"/>
        <v>0</v>
      </c>
      <c r="O83">
        <f t="shared" si="1"/>
        <v>0</v>
      </c>
      <c r="P83">
        <f t="shared" si="1"/>
        <v>0</v>
      </c>
      <c r="Q83">
        <f t="shared" si="1"/>
        <v>0</v>
      </c>
      <c r="R83">
        <f t="shared" si="1"/>
        <v>0</v>
      </c>
      <c r="S83">
        <f t="shared" si="1"/>
        <v>0</v>
      </c>
      <c r="T83">
        <f t="shared" si="1"/>
        <v>0</v>
      </c>
      <c r="U83">
        <f t="shared" si="1"/>
        <v>0</v>
      </c>
      <c r="V83">
        <f t="shared" si="1"/>
        <v>0</v>
      </c>
      <c r="W83">
        <f t="shared" si="1"/>
        <v>0</v>
      </c>
      <c r="X83">
        <f t="shared" si="1"/>
        <v>0</v>
      </c>
      <c r="Y83">
        <f t="shared" si="1"/>
        <v>0</v>
      </c>
      <c r="Z83">
        <f t="shared" si="1"/>
        <v>0</v>
      </c>
      <c r="AA83">
        <f t="shared" si="1"/>
        <v>0</v>
      </c>
      <c r="AB83">
        <f t="shared" si="1"/>
        <v>0</v>
      </c>
      <c r="AC83">
        <f t="shared" si="1"/>
        <v>0</v>
      </c>
      <c r="AD83">
        <f t="shared" si="1"/>
        <v>0</v>
      </c>
      <c r="AE83">
        <f t="shared" si="1"/>
        <v>0</v>
      </c>
      <c r="AF83">
        <f t="shared" si="1"/>
        <v>0</v>
      </c>
      <c r="AG83">
        <f t="shared" si="1"/>
        <v>0</v>
      </c>
    </row>
    <row r="84" spans="2:33">
      <c r="B84" s="99"/>
    </row>
    <row r="85" spans="2:33">
      <c r="B85" s="99" t="s">
        <v>3</v>
      </c>
      <c r="C85">
        <f t="shared" ref="C85:AG85" si="2">D5*(D45/SUMIF($B$42:$B$79,$B85,D$42:D$79))</f>
        <v>0.29240426111145379</v>
      </c>
      <c r="D85">
        <f t="shared" si="2"/>
        <v>0.21014372148917665</v>
      </c>
      <c r="E85">
        <f t="shared" si="2"/>
        <v>0.22490127713501049</v>
      </c>
      <c r="F85">
        <f t="shared" si="2"/>
        <v>0.2206707342231751</v>
      </c>
      <c r="G85">
        <f t="shared" si="2"/>
        <v>4.2544835516270425E-3</v>
      </c>
      <c r="H85">
        <f t="shared" si="2"/>
        <v>0</v>
      </c>
      <c r="I85">
        <f t="shared" si="2"/>
        <v>0</v>
      </c>
      <c r="J85">
        <f t="shared" si="2"/>
        <v>0</v>
      </c>
      <c r="K85">
        <f t="shared" si="2"/>
        <v>0</v>
      </c>
      <c r="L85">
        <f t="shared" si="2"/>
        <v>0</v>
      </c>
      <c r="M85">
        <f t="shared" si="2"/>
        <v>0</v>
      </c>
      <c r="N85">
        <f t="shared" si="2"/>
        <v>0</v>
      </c>
      <c r="O85">
        <f t="shared" si="2"/>
        <v>0</v>
      </c>
      <c r="P85">
        <f t="shared" si="2"/>
        <v>0</v>
      </c>
      <c r="Q85">
        <f t="shared" si="2"/>
        <v>0</v>
      </c>
      <c r="R85">
        <f t="shared" si="2"/>
        <v>0</v>
      </c>
      <c r="S85">
        <f t="shared" si="2"/>
        <v>0</v>
      </c>
      <c r="T85">
        <f t="shared" si="2"/>
        <v>0</v>
      </c>
      <c r="U85">
        <f t="shared" si="2"/>
        <v>0</v>
      </c>
      <c r="V85">
        <f t="shared" si="2"/>
        <v>0</v>
      </c>
      <c r="W85">
        <f t="shared" si="2"/>
        <v>0</v>
      </c>
      <c r="X85">
        <f t="shared" si="2"/>
        <v>0</v>
      </c>
      <c r="Y85">
        <f t="shared" si="2"/>
        <v>0</v>
      </c>
      <c r="Z85">
        <f t="shared" si="2"/>
        <v>0</v>
      </c>
      <c r="AA85">
        <f t="shared" si="2"/>
        <v>0</v>
      </c>
      <c r="AB85">
        <f t="shared" si="2"/>
        <v>0</v>
      </c>
      <c r="AC85">
        <f t="shared" si="2"/>
        <v>0</v>
      </c>
      <c r="AD85">
        <f t="shared" si="2"/>
        <v>0</v>
      </c>
      <c r="AE85">
        <f t="shared" si="2"/>
        <v>0</v>
      </c>
      <c r="AF85">
        <f t="shared" si="2"/>
        <v>0</v>
      </c>
      <c r="AG85">
        <f t="shared" si="2"/>
        <v>0</v>
      </c>
    </row>
    <row r="86" spans="2:33">
      <c r="B86" s="99" t="s">
        <v>1</v>
      </c>
      <c r="C86">
        <f t="shared" ref="C86:AG86" si="3">D6*(D46/SUMIF($B$42:$B$79,$B86,D$42:D$79))</f>
        <v>1.474155324170116</v>
      </c>
      <c r="D86">
        <f t="shared" si="3"/>
        <v>0.5321692457271131</v>
      </c>
      <c r="E86">
        <f t="shared" si="3"/>
        <v>0.22892711748066083</v>
      </c>
      <c r="F86">
        <f t="shared" si="3"/>
        <v>0.25447263083766558</v>
      </c>
      <c r="G86">
        <f t="shared" si="3"/>
        <v>1.1748519107167075</v>
      </c>
      <c r="H86">
        <f t="shared" si="3"/>
        <v>1.8271618998599315</v>
      </c>
      <c r="I86">
        <f t="shared" si="3"/>
        <v>1.1630366566134285</v>
      </c>
      <c r="J86">
        <f t="shared" si="3"/>
        <v>1.0401977186633147</v>
      </c>
      <c r="K86">
        <f t="shared" si="3"/>
        <v>0.92321573223563935</v>
      </c>
      <c r="L86">
        <f t="shared" si="3"/>
        <v>0.86620015653840832</v>
      </c>
      <c r="M86">
        <f t="shared" si="3"/>
        <v>0.96990209108595993</v>
      </c>
      <c r="N86">
        <f t="shared" si="3"/>
        <v>0.98595705278045898</v>
      </c>
      <c r="O86">
        <f t="shared" si="3"/>
        <v>1.0452037119526147</v>
      </c>
      <c r="P86">
        <f t="shared" si="3"/>
        <v>1.0396996807410335</v>
      </c>
      <c r="Q86">
        <f t="shared" si="3"/>
        <v>1.0379808275092015</v>
      </c>
      <c r="R86">
        <f t="shared" si="3"/>
        <v>1.0288744146061823</v>
      </c>
      <c r="S86">
        <f t="shared" si="3"/>
        <v>1.0275027839044213</v>
      </c>
      <c r="T86">
        <f t="shared" si="3"/>
        <v>1.0184912091902467</v>
      </c>
      <c r="U86">
        <f t="shared" si="3"/>
        <v>1.0129349904457419</v>
      </c>
      <c r="V86">
        <f t="shared" si="3"/>
        <v>1.0095503333238673</v>
      </c>
      <c r="W86">
        <f t="shared" si="3"/>
        <v>1.0047986034552674</v>
      </c>
      <c r="X86">
        <f t="shared" si="3"/>
        <v>0.99376536698581197</v>
      </c>
      <c r="Y86">
        <f t="shared" si="3"/>
        <v>0.98523623301683128</v>
      </c>
      <c r="Z86">
        <f t="shared" si="3"/>
        <v>0.97751685895506146</v>
      </c>
      <c r="AA86">
        <f t="shared" si="3"/>
        <v>0.96699015776750463</v>
      </c>
      <c r="AB86">
        <f t="shared" si="3"/>
        <v>0.96395978107237068</v>
      </c>
      <c r="AC86">
        <f t="shared" si="3"/>
        <v>0.95435085929540553</v>
      </c>
      <c r="AD86">
        <f t="shared" si="3"/>
        <v>0.94861754181136826</v>
      </c>
      <c r="AE86">
        <f t="shared" si="3"/>
        <v>0.94555398172002714</v>
      </c>
      <c r="AF86">
        <f t="shared" si="3"/>
        <v>0.93873762472713951</v>
      </c>
      <c r="AG86">
        <f t="shared" si="3"/>
        <v>0.93429136010735758</v>
      </c>
    </row>
    <row r="87" spans="2:33">
      <c r="B87" s="99" t="s">
        <v>1</v>
      </c>
      <c r="C87">
        <f t="shared" ref="C87:AG87" si="4">D7*(D47/SUMIF($B$42:$B$79,$B87,D$42:D$79))</f>
        <v>36.187882346325097</v>
      </c>
      <c r="D87">
        <f t="shared" si="4"/>
        <v>7.5722194680258887</v>
      </c>
      <c r="E87">
        <f t="shared" si="4"/>
        <v>15.653907510482318</v>
      </c>
      <c r="F87">
        <f t="shared" si="4"/>
        <v>12.369736360201307</v>
      </c>
      <c r="G87">
        <f t="shared" si="4"/>
        <v>18.392312611420664</v>
      </c>
      <c r="H87">
        <f t="shared" si="4"/>
        <v>8.053590920519909</v>
      </c>
      <c r="I87">
        <f t="shared" si="4"/>
        <v>9.6893510129532299</v>
      </c>
      <c r="J87">
        <f t="shared" si="4"/>
        <v>11.442535557476969</v>
      </c>
      <c r="K87">
        <f t="shared" si="4"/>
        <v>10.282482930284747</v>
      </c>
      <c r="L87">
        <f t="shared" si="4"/>
        <v>9.4515795148526554</v>
      </c>
      <c r="M87">
        <f t="shared" si="4"/>
        <v>8.1605999918993142</v>
      </c>
      <c r="N87">
        <f t="shared" si="4"/>
        <v>8.2217089612859144</v>
      </c>
      <c r="O87">
        <f t="shared" si="4"/>
        <v>7.9077419701810072</v>
      </c>
      <c r="P87">
        <f t="shared" si="4"/>
        <v>7.9743740200853095</v>
      </c>
      <c r="Q87">
        <f t="shared" si="4"/>
        <v>7.9903699146187543</v>
      </c>
      <c r="R87">
        <f t="shared" si="4"/>
        <v>8.0182498999546858</v>
      </c>
      <c r="S87">
        <f t="shared" si="4"/>
        <v>7.992678684237883</v>
      </c>
      <c r="T87">
        <f t="shared" si="4"/>
        <v>8.0231863502284906</v>
      </c>
      <c r="U87">
        <f t="shared" si="4"/>
        <v>8.0111438703780404</v>
      </c>
      <c r="V87">
        <f t="shared" si="4"/>
        <v>8.009564922771558</v>
      </c>
      <c r="W87">
        <f t="shared" si="4"/>
        <v>7.9086759791863637</v>
      </c>
      <c r="X87">
        <f t="shared" si="4"/>
        <v>7.9287010492365466</v>
      </c>
      <c r="Y87">
        <f t="shared" si="4"/>
        <v>7.919765878654121</v>
      </c>
      <c r="Z87">
        <f t="shared" si="4"/>
        <v>7.89703879411329</v>
      </c>
      <c r="AA87">
        <f t="shared" si="4"/>
        <v>7.8711298747904399</v>
      </c>
      <c r="AB87">
        <f t="shared" si="4"/>
        <v>7.7779925590903467</v>
      </c>
      <c r="AC87">
        <f t="shared" si="4"/>
        <v>7.8167529836091383</v>
      </c>
      <c r="AD87">
        <f t="shared" si="4"/>
        <v>7.8160807075365071</v>
      </c>
      <c r="AE87">
        <f t="shared" si="4"/>
        <v>7.8038382057750075</v>
      </c>
      <c r="AF87">
        <f t="shared" si="4"/>
        <v>7.8048362501837838</v>
      </c>
      <c r="AG87">
        <f t="shared" si="4"/>
        <v>7.8021623145310608</v>
      </c>
    </row>
    <row r="88" spans="2:33">
      <c r="B88" s="99" t="s">
        <v>1</v>
      </c>
      <c r="C88">
        <f t="shared" ref="C88:AG88" si="5">D8*(D48/SUMIF($B$42:$B$79,$B88,D$42:D$79))</f>
        <v>52.502453144261295</v>
      </c>
      <c r="D88">
        <f t="shared" si="5"/>
        <v>52.939936478681496</v>
      </c>
      <c r="E88">
        <f t="shared" si="5"/>
        <v>79.587377878709873</v>
      </c>
      <c r="F88">
        <f t="shared" si="5"/>
        <v>82.044258564842039</v>
      </c>
      <c r="G88">
        <f t="shared" si="5"/>
        <v>129.88119208991768</v>
      </c>
      <c r="H88">
        <f t="shared" si="5"/>
        <v>96.636278141841615</v>
      </c>
      <c r="I88">
        <f t="shared" si="5"/>
        <v>74.957983969997585</v>
      </c>
      <c r="J88">
        <f t="shared" si="5"/>
        <v>67.821270950389476</v>
      </c>
      <c r="K88">
        <f t="shared" si="5"/>
        <v>59.828526070168294</v>
      </c>
      <c r="L88">
        <f t="shared" si="5"/>
        <v>61.829669518984481</v>
      </c>
      <c r="M88">
        <f t="shared" si="5"/>
        <v>66.968045668258853</v>
      </c>
      <c r="N88">
        <f t="shared" si="5"/>
        <v>71.373706164639017</v>
      </c>
      <c r="O88">
        <f t="shared" si="5"/>
        <v>73.864164928635446</v>
      </c>
      <c r="P88">
        <f t="shared" si="5"/>
        <v>72.789899784256178</v>
      </c>
      <c r="Q88">
        <f t="shared" si="5"/>
        <v>71.440984832014365</v>
      </c>
      <c r="R88">
        <f t="shared" si="5"/>
        <v>70.200567832717596</v>
      </c>
      <c r="S88">
        <f t="shared" si="5"/>
        <v>69.00455492686612</v>
      </c>
      <c r="T88">
        <f t="shared" si="5"/>
        <v>67.937467880490019</v>
      </c>
      <c r="U88">
        <f t="shared" si="5"/>
        <v>66.918630645500357</v>
      </c>
      <c r="V88">
        <f t="shared" si="5"/>
        <v>66.140553255676934</v>
      </c>
      <c r="W88">
        <f t="shared" si="5"/>
        <v>65.099605418970285</v>
      </c>
      <c r="X88">
        <f t="shared" si="5"/>
        <v>64.274841990880319</v>
      </c>
      <c r="Y88">
        <f t="shared" si="5"/>
        <v>63.49920257608504</v>
      </c>
      <c r="Z88">
        <f t="shared" si="5"/>
        <v>62.669227393262332</v>
      </c>
      <c r="AA88">
        <f t="shared" si="5"/>
        <v>61.895554590243123</v>
      </c>
      <c r="AB88">
        <f t="shared" si="5"/>
        <v>61.184163228405531</v>
      </c>
      <c r="AC88">
        <f t="shared" si="5"/>
        <v>60.651234195410701</v>
      </c>
      <c r="AD88">
        <f t="shared" si="5"/>
        <v>60.207052906398204</v>
      </c>
      <c r="AE88">
        <f t="shared" si="5"/>
        <v>59.80806319388951</v>
      </c>
      <c r="AF88">
        <f t="shared" si="5"/>
        <v>59.388205400097753</v>
      </c>
      <c r="AG88">
        <f t="shared" si="5"/>
        <v>59.024763239761391</v>
      </c>
    </row>
    <row r="89" spans="2:33">
      <c r="B89" s="99" t="s">
        <v>5</v>
      </c>
      <c r="C89">
        <f t="shared" ref="C89:AG89" si="6">D9*(D49/SUMIF($B$42:$B$79,$B89,D$42:D$79))</f>
        <v>24.748670125707765</v>
      </c>
      <c r="D89">
        <f t="shared" si="6"/>
        <v>20.695001678764509</v>
      </c>
      <c r="E89">
        <f t="shared" si="6"/>
        <v>11.116943677013845</v>
      </c>
      <c r="F89">
        <f t="shared" si="6"/>
        <v>10.500817085531148</v>
      </c>
      <c r="G89">
        <f t="shared" si="6"/>
        <v>2.7127961854402156</v>
      </c>
      <c r="H89">
        <f t="shared" si="6"/>
        <v>3.7882399935422986</v>
      </c>
      <c r="I89">
        <f t="shared" si="6"/>
        <v>2.3403022306847321</v>
      </c>
      <c r="J89">
        <f t="shared" si="6"/>
        <v>1.7720097911302375</v>
      </c>
      <c r="K89">
        <f t="shared" si="6"/>
        <v>1.5508055377997652</v>
      </c>
      <c r="L89">
        <f t="shared" si="6"/>
        <v>2.6306480790891276</v>
      </c>
      <c r="M89">
        <f t="shared" si="6"/>
        <v>3.0656524695150891</v>
      </c>
      <c r="N89">
        <f t="shared" si="6"/>
        <v>3.2857511509121009</v>
      </c>
      <c r="O89">
        <f t="shared" si="6"/>
        <v>4.016254560327905</v>
      </c>
      <c r="P89">
        <f t="shared" si="6"/>
        <v>3.955365844642234</v>
      </c>
      <c r="Q89">
        <f t="shared" si="6"/>
        <v>3.8896308646071271</v>
      </c>
      <c r="R89">
        <f t="shared" si="6"/>
        <v>3.7915292551641033</v>
      </c>
      <c r="S89">
        <f t="shared" si="6"/>
        <v>3.6789634256376016</v>
      </c>
      <c r="T89">
        <f t="shared" si="6"/>
        <v>3.6180592003125081</v>
      </c>
      <c r="U89">
        <f t="shared" si="6"/>
        <v>3.5026435859959948</v>
      </c>
      <c r="V89">
        <f t="shared" si="6"/>
        <v>3.3836550260148379</v>
      </c>
      <c r="W89">
        <f t="shared" si="6"/>
        <v>3.2463505394971781</v>
      </c>
      <c r="X89">
        <f t="shared" si="6"/>
        <v>3.1942298540191176</v>
      </c>
      <c r="Y89">
        <f t="shared" si="6"/>
        <v>3.1301067628315908</v>
      </c>
      <c r="Z89">
        <f t="shared" si="6"/>
        <v>3.057603851347078</v>
      </c>
      <c r="AA89">
        <f t="shared" si="6"/>
        <v>2.9863456274347153</v>
      </c>
      <c r="AB89">
        <f t="shared" si="6"/>
        <v>2.8796718666894372</v>
      </c>
      <c r="AC89">
        <f t="shared" si="6"/>
        <v>2.8628363173020706</v>
      </c>
      <c r="AD89">
        <f t="shared" si="6"/>
        <v>2.8223487513276972</v>
      </c>
      <c r="AE89">
        <f t="shared" si="6"/>
        <v>2.7863791423563145</v>
      </c>
      <c r="AF89">
        <f t="shared" si="6"/>
        <v>2.7461693262756071</v>
      </c>
      <c r="AG89">
        <f t="shared" si="6"/>
        <v>2.7152442339553877</v>
      </c>
    </row>
    <row r="90" spans="2:33">
      <c r="B90" s="99" t="s">
        <v>5</v>
      </c>
      <c r="C90">
        <f t="shared" ref="C90:AG90" si="7">D10*(D50/SUMIF($B$42:$B$79,$B90,D$42:D$79))</f>
        <v>7.7580418959045687</v>
      </c>
      <c r="D90">
        <f t="shared" si="7"/>
        <v>1.2204143158475624</v>
      </c>
      <c r="E90">
        <f t="shared" si="7"/>
        <v>0.76574612985152157</v>
      </c>
      <c r="F90">
        <f t="shared" si="7"/>
        <v>0.51117497479335638</v>
      </c>
      <c r="G90">
        <f t="shared" si="7"/>
        <v>4.0475679448266026</v>
      </c>
      <c r="H90">
        <f t="shared" si="7"/>
        <v>9.4061174028045347</v>
      </c>
      <c r="I90">
        <f t="shared" si="7"/>
        <v>12.148363828233229</v>
      </c>
      <c r="J90">
        <f t="shared" si="7"/>
        <v>14.582267167061865</v>
      </c>
      <c r="K90">
        <f t="shared" si="7"/>
        <v>12.365757665399189</v>
      </c>
      <c r="L90">
        <f t="shared" si="7"/>
        <v>9.0932594574891894</v>
      </c>
      <c r="M90">
        <f t="shared" si="7"/>
        <v>7.9583729707422881</v>
      </c>
      <c r="N90">
        <f t="shared" si="7"/>
        <v>7.9795562836944951</v>
      </c>
      <c r="O90">
        <f t="shared" si="7"/>
        <v>7.8817984472747842</v>
      </c>
      <c r="P90">
        <f t="shared" si="7"/>
        <v>8.2126566346827339</v>
      </c>
      <c r="Q90">
        <f t="shared" si="7"/>
        <v>8.3303937580724483</v>
      </c>
      <c r="R90">
        <f t="shared" si="7"/>
        <v>8.5048298226912316</v>
      </c>
      <c r="S90">
        <f t="shared" si="7"/>
        <v>8.6284903073764081</v>
      </c>
      <c r="T90">
        <f t="shared" si="7"/>
        <v>8.7308311217877677</v>
      </c>
      <c r="U90">
        <f t="shared" si="7"/>
        <v>8.8142401717497822</v>
      </c>
      <c r="V90">
        <f t="shared" si="7"/>
        <v>8.8707377703589714</v>
      </c>
      <c r="W90">
        <f t="shared" si="7"/>
        <v>8.934242151498065</v>
      </c>
      <c r="X90">
        <f t="shared" si="7"/>
        <v>8.9303334527072256</v>
      </c>
      <c r="Y90">
        <f t="shared" si="7"/>
        <v>8.9507484624583356</v>
      </c>
      <c r="Z90">
        <f t="shared" si="7"/>
        <v>8.9266809281191772</v>
      </c>
      <c r="AA90">
        <f t="shared" si="7"/>
        <v>8.886692871002186</v>
      </c>
      <c r="AB90">
        <f t="shared" si="7"/>
        <v>8.9216009331227397</v>
      </c>
      <c r="AC90">
        <f t="shared" si="7"/>
        <v>8.8494641231073565</v>
      </c>
      <c r="AD90">
        <f t="shared" si="7"/>
        <v>8.8702710744212663</v>
      </c>
      <c r="AE90">
        <f t="shared" si="7"/>
        <v>8.8636672212770744</v>
      </c>
      <c r="AF90">
        <f t="shared" si="7"/>
        <v>8.8628379813359004</v>
      </c>
      <c r="AG90">
        <f t="shared" si="7"/>
        <v>8.8417390174854109</v>
      </c>
    </row>
    <row r="91" spans="2:33">
      <c r="B91" s="99" t="s">
        <v>4</v>
      </c>
      <c r="C91">
        <f t="shared" ref="C91:AG91" si="8">D11*(D51/SUMIF($B$42:$B$79,$B91,D$42:D$79))</f>
        <v>0</v>
      </c>
      <c r="D91">
        <f t="shared" si="8"/>
        <v>0</v>
      </c>
      <c r="E91">
        <f t="shared" si="8"/>
        <v>0</v>
      </c>
      <c r="F91">
        <f t="shared" si="8"/>
        <v>0</v>
      </c>
      <c r="G91">
        <f t="shared" si="8"/>
        <v>0</v>
      </c>
      <c r="H91">
        <f t="shared" si="8"/>
        <v>0</v>
      </c>
      <c r="I91">
        <f t="shared" si="8"/>
        <v>0</v>
      </c>
      <c r="J91">
        <f t="shared" si="8"/>
        <v>0</v>
      </c>
      <c r="K91">
        <f t="shared" si="8"/>
        <v>0</v>
      </c>
      <c r="L91">
        <f t="shared" si="8"/>
        <v>0</v>
      </c>
      <c r="M91">
        <f t="shared" si="8"/>
        <v>0</v>
      </c>
      <c r="N91">
        <f t="shared" si="8"/>
        <v>0</v>
      </c>
      <c r="O91">
        <f t="shared" si="8"/>
        <v>0</v>
      </c>
      <c r="P91">
        <f t="shared" si="8"/>
        <v>0</v>
      </c>
      <c r="Q91">
        <f t="shared" si="8"/>
        <v>0</v>
      </c>
      <c r="R91">
        <f t="shared" si="8"/>
        <v>0</v>
      </c>
      <c r="S91">
        <f t="shared" si="8"/>
        <v>0</v>
      </c>
      <c r="T91">
        <f t="shared" si="8"/>
        <v>0</v>
      </c>
      <c r="U91">
        <f t="shared" si="8"/>
        <v>0</v>
      </c>
      <c r="V91">
        <f t="shared" si="8"/>
        <v>0</v>
      </c>
      <c r="W91">
        <f t="shared" si="8"/>
        <v>0</v>
      </c>
      <c r="X91">
        <f t="shared" si="8"/>
        <v>0</v>
      </c>
      <c r="Y91">
        <f t="shared" si="8"/>
        <v>0</v>
      </c>
      <c r="Z91">
        <f t="shared" si="8"/>
        <v>0</v>
      </c>
      <c r="AA91">
        <f t="shared" si="8"/>
        <v>0</v>
      </c>
      <c r="AB91">
        <f t="shared" si="8"/>
        <v>0</v>
      </c>
      <c r="AC91">
        <f t="shared" si="8"/>
        <v>0</v>
      </c>
      <c r="AD91">
        <f t="shared" si="8"/>
        <v>0</v>
      </c>
      <c r="AE91">
        <f t="shared" si="8"/>
        <v>0</v>
      </c>
      <c r="AF91">
        <f t="shared" si="8"/>
        <v>0</v>
      </c>
      <c r="AG91">
        <f t="shared" si="8"/>
        <v>0</v>
      </c>
    </row>
    <row r="92" spans="2:33">
      <c r="B92" s="99" t="s">
        <v>3</v>
      </c>
      <c r="C92">
        <f t="shared" ref="C92:AG92" si="9">D12*(D52/SUMIF($B$42:$B$79,$B92,D$42:D$79))</f>
        <v>0.59874119088324229</v>
      </c>
      <c r="D92">
        <f t="shared" si="9"/>
        <v>1.443868226436297</v>
      </c>
      <c r="E92">
        <f t="shared" si="9"/>
        <v>1.2381825244684936</v>
      </c>
      <c r="F92">
        <f t="shared" si="9"/>
        <v>1.347666815155258</v>
      </c>
      <c r="G92">
        <f t="shared" si="9"/>
        <v>2.0742787374478273</v>
      </c>
      <c r="H92">
        <f t="shared" si="9"/>
        <v>2.4026786228891335</v>
      </c>
      <c r="I92">
        <f t="shared" si="9"/>
        <v>2.8761412378314044</v>
      </c>
      <c r="J92">
        <f t="shared" si="9"/>
        <v>3.3459263602165761</v>
      </c>
      <c r="K92">
        <f t="shared" si="9"/>
        <v>3.4124074609907074</v>
      </c>
      <c r="L92">
        <f t="shared" si="9"/>
        <v>3.3600130419583136</v>
      </c>
      <c r="M92">
        <f t="shared" si="9"/>
        <v>3.4074813612672994</v>
      </c>
      <c r="N92">
        <f t="shared" si="9"/>
        <v>3.4740823212890346</v>
      </c>
      <c r="O92">
        <f t="shared" si="9"/>
        <v>3.4988376226879168</v>
      </c>
      <c r="P92">
        <f t="shared" si="9"/>
        <v>3.663677556713099</v>
      </c>
      <c r="Q92">
        <f t="shared" si="9"/>
        <v>3.7661194820461432</v>
      </c>
      <c r="R92">
        <f t="shared" si="9"/>
        <v>3.8793395441410632</v>
      </c>
      <c r="S92">
        <f t="shared" si="9"/>
        <v>3.9589798222122736</v>
      </c>
      <c r="T92">
        <f t="shared" si="9"/>
        <v>4.0388906979199986</v>
      </c>
      <c r="U92">
        <f t="shared" si="9"/>
        <v>4.116952448308842</v>
      </c>
      <c r="V92">
        <f t="shared" si="9"/>
        <v>4.1815836288706869</v>
      </c>
      <c r="W92">
        <f t="shared" si="9"/>
        <v>4.2365241545817662</v>
      </c>
      <c r="X92">
        <f t="shared" si="9"/>
        <v>4.3005717798663641</v>
      </c>
      <c r="Y92">
        <f t="shared" si="9"/>
        <v>4.3681318081407863</v>
      </c>
      <c r="Z92">
        <f t="shared" si="9"/>
        <v>4.4171755145923797</v>
      </c>
      <c r="AA92">
        <f t="shared" si="9"/>
        <v>4.4652395950177945</v>
      </c>
      <c r="AB92">
        <f t="shared" si="9"/>
        <v>4.5257136080172549</v>
      </c>
      <c r="AC92">
        <f t="shared" si="9"/>
        <v>4.5805796592205583</v>
      </c>
      <c r="AD92">
        <f t="shared" si="9"/>
        <v>4.6622774748045019</v>
      </c>
      <c r="AE92">
        <f t="shared" si="9"/>
        <v>4.7319223922113052</v>
      </c>
      <c r="AF92">
        <f t="shared" si="9"/>
        <v>4.8026247540510436</v>
      </c>
      <c r="AG92">
        <f t="shared" si="9"/>
        <v>4.8651281789013066</v>
      </c>
    </row>
    <row r="93" spans="2:33">
      <c r="B93" s="99" t="s">
        <v>2</v>
      </c>
      <c r="C93">
        <f t="shared" ref="C93:AG93" si="10">D13*(D53/SUMIF($B$42:$B$79,$B93,D$42:D$79))</f>
        <v>2.288456599521735</v>
      </c>
      <c r="D93">
        <f t="shared" si="10"/>
        <v>16.152779753565255</v>
      </c>
      <c r="E93">
        <f t="shared" si="10"/>
        <v>14.347308577892418</v>
      </c>
      <c r="F93">
        <f t="shared" si="10"/>
        <v>15.561402473482932</v>
      </c>
      <c r="G93" t="e">
        <f t="shared" si="10"/>
        <v>#DIV/0!</v>
      </c>
      <c r="H93" t="e">
        <f t="shared" si="10"/>
        <v>#DIV/0!</v>
      </c>
      <c r="I93" t="e">
        <f t="shared" si="10"/>
        <v>#DIV/0!</v>
      </c>
      <c r="J93" t="e">
        <f t="shared" si="10"/>
        <v>#DIV/0!</v>
      </c>
      <c r="K93" t="e">
        <f t="shared" si="10"/>
        <v>#DIV/0!</v>
      </c>
      <c r="L93" t="e">
        <f t="shared" si="10"/>
        <v>#DIV/0!</v>
      </c>
      <c r="M93" t="e">
        <f t="shared" si="10"/>
        <v>#DIV/0!</v>
      </c>
      <c r="N93" t="e">
        <f t="shared" si="10"/>
        <v>#DIV/0!</v>
      </c>
      <c r="O93" t="e">
        <f t="shared" si="10"/>
        <v>#DIV/0!</v>
      </c>
      <c r="P93" t="e">
        <f t="shared" si="10"/>
        <v>#DIV/0!</v>
      </c>
      <c r="Q93" t="e">
        <f t="shared" si="10"/>
        <v>#DIV/0!</v>
      </c>
      <c r="R93" t="e">
        <f t="shared" si="10"/>
        <v>#DIV/0!</v>
      </c>
      <c r="S93" t="e">
        <f t="shared" si="10"/>
        <v>#DIV/0!</v>
      </c>
      <c r="T93" t="e">
        <f t="shared" si="10"/>
        <v>#DIV/0!</v>
      </c>
      <c r="U93" t="e">
        <f t="shared" si="10"/>
        <v>#DIV/0!</v>
      </c>
      <c r="V93" t="e">
        <f t="shared" si="10"/>
        <v>#DIV/0!</v>
      </c>
      <c r="W93" t="e">
        <f t="shared" si="10"/>
        <v>#DIV/0!</v>
      </c>
      <c r="X93" t="e">
        <f t="shared" si="10"/>
        <v>#DIV/0!</v>
      </c>
      <c r="Y93" t="e">
        <f t="shared" si="10"/>
        <v>#DIV/0!</v>
      </c>
      <c r="Z93" t="e">
        <f t="shared" si="10"/>
        <v>#DIV/0!</v>
      </c>
      <c r="AA93" t="e">
        <f t="shared" si="10"/>
        <v>#DIV/0!</v>
      </c>
      <c r="AB93" t="e">
        <f t="shared" si="10"/>
        <v>#DIV/0!</v>
      </c>
      <c r="AC93" t="e">
        <f t="shared" si="10"/>
        <v>#DIV/0!</v>
      </c>
      <c r="AD93" t="e">
        <f t="shared" si="10"/>
        <v>#DIV/0!</v>
      </c>
      <c r="AE93" t="e">
        <f t="shared" si="10"/>
        <v>#DIV/0!</v>
      </c>
      <c r="AF93" t="e">
        <f t="shared" si="10"/>
        <v>#DIV/0!</v>
      </c>
      <c r="AG93" t="e">
        <f t="shared" si="10"/>
        <v>#DIV/0!</v>
      </c>
    </row>
    <row r="94" spans="2:33">
      <c r="B94" s="99" t="s">
        <v>2</v>
      </c>
      <c r="C94">
        <f t="shared" ref="C94:AG94" si="11">D14*(D54/SUMIF($B$42:$B$79,$B94,D$42:D$79))</f>
        <v>11.019743722745169</v>
      </c>
      <c r="D94">
        <f t="shared" si="11"/>
        <v>10.345194784099483</v>
      </c>
      <c r="E94">
        <f t="shared" si="11"/>
        <v>7.950712705951867</v>
      </c>
      <c r="F94">
        <f t="shared" si="11"/>
        <v>7.4594973729619509</v>
      </c>
      <c r="G94" t="e">
        <f t="shared" si="11"/>
        <v>#DIV/0!</v>
      </c>
      <c r="H94" t="e">
        <f t="shared" si="11"/>
        <v>#DIV/0!</v>
      </c>
      <c r="I94" t="e">
        <f t="shared" si="11"/>
        <v>#DIV/0!</v>
      </c>
      <c r="J94" t="e">
        <f t="shared" si="11"/>
        <v>#DIV/0!</v>
      </c>
      <c r="K94" t="e">
        <f t="shared" si="11"/>
        <v>#DIV/0!</v>
      </c>
      <c r="L94" t="e">
        <f t="shared" si="11"/>
        <v>#DIV/0!</v>
      </c>
      <c r="M94" t="e">
        <f t="shared" si="11"/>
        <v>#DIV/0!</v>
      </c>
      <c r="N94" t="e">
        <f t="shared" si="11"/>
        <v>#DIV/0!</v>
      </c>
      <c r="O94" t="e">
        <f t="shared" si="11"/>
        <v>#DIV/0!</v>
      </c>
      <c r="P94" t="e">
        <f t="shared" si="11"/>
        <v>#DIV/0!</v>
      </c>
      <c r="Q94" t="e">
        <f t="shared" si="11"/>
        <v>#DIV/0!</v>
      </c>
      <c r="R94" t="e">
        <f t="shared" si="11"/>
        <v>#DIV/0!</v>
      </c>
      <c r="S94" t="e">
        <f t="shared" si="11"/>
        <v>#DIV/0!</v>
      </c>
      <c r="T94" t="e">
        <f t="shared" si="11"/>
        <v>#DIV/0!</v>
      </c>
      <c r="U94" t="e">
        <f t="shared" si="11"/>
        <v>#DIV/0!</v>
      </c>
      <c r="V94" t="e">
        <f t="shared" si="11"/>
        <v>#DIV/0!</v>
      </c>
      <c r="W94" t="e">
        <f t="shared" si="11"/>
        <v>#DIV/0!</v>
      </c>
      <c r="X94" t="e">
        <f t="shared" si="11"/>
        <v>#DIV/0!</v>
      </c>
      <c r="Y94" t="e">
        <f t="shared" si="11"/>
        <v>#DIV/0!</v>
      </c>
      <c r="Z94" t="e">
        <f t="shared" si="11"/>
        <v>#DIV/0!</v>
      </c>
      <c r="AA94" t="e">
        <f t="shared" si="11"/>
        <v>#DIV/0!</v>
      </c>
      <c r="AB94" t="e">
        <f t="shared" si="11"/>
        <v>#DIV/0!</v>
      </c>
      <c r="AC94" t="e">
        <f t="shared" si="11"/>
        <v>#DIV/0!</v>
      </c>
      <c r="AD94" t="e">
        <f t="shared" si="11"/>
        <v>#DIV/0!</v>
      </c>
      <c r="AE94" t="e">
        <f t="shared" si="11"/>
        <v>#DIV/0!</v>
      </c>
      <c r="AF94" t="e">
        <f t="shared" si="11"/>
        <v>#DIV/0!</v>
      </c>
      <c r="AG94" t="e">
        <f t="shared" si="11"/>
        <v>#DIV/0!</v>
      </c>
    </row>
    <row r="95" spans="2:33">
      <c r="B95" s="99" t="s">
        <v>6</v>
      </c>
      <c r="C95">
        <f t="shared" ref="C95:AG95" si="12">D15*(D55/SUMIF($B$42:$B$79,$B95,D$42:D$79))</f>
        <v>3.5240018274681857</v>
      </c>
      <c r="D95">
        <f t="shared" si="12"/>
        <v>4.5214471398748657</v>
      </c>
      <c r="E95">
        <f t="shared" si="12"/>
        <v>3.544951477491554</v>
      </c>
      <c r="F95">
        <f t="shared" si="12"/>
        <v>4.3505855180244435</v>
      </c>
      <c r="G95" t="e">
        <f t="shared" si="12"/>
        <v>#DIV/0!</v>
      </c>
      <c r="H95" t="e">
        <f t="shared" si="12"/>
        <v>#DIV/0!</v>
      </c>
      <c r="I95" t="e">
        <f t="shared" si="12"/>
        <v>#DIV/0!</v>
      </c>
      <c r="J95" t="e">
        <f t="shared" si="12"/>
        <v>#DIV/0!</v>
      </c>
      <c r="K95" t="e">
        <f t="shared" si="12"/>
        <v>#DIV/0!</v>
      </c>
      <c r="L95" t="e">
        <f t="shared" si="12"/>
        <v>#DIV/0!</v>
      </c>
      <c r="M95" t="e">
        <f t="shared" si="12"/>
        <v>#DIV/0!</v>
      </c>
      <c r="N95" t="e">
        <f t="shared" si="12"/>
        <v>#DIV/0!</v>
      </c>
      <c r="O95" t="e">
        <f t="shared" si="12"/>
        <v>#DIV/0!</v>
      </c>
      <c r="P95" t="e">
        <f t="shared" si="12"/>
        <v>#DIV/0!</v>
      </c>
      <c r="Q95" t="e">
        <f t="shared" si="12"/>
        <v>#DIV/0!</v>
      </c>
      <c r="R95" t="e">
        <f t="shared" si="12"/>
        <v>#DIV/0!</v>
      </c>
      <c r="S95" t="e">
        <f t="shared" si="12"/>
        <v>#DIV/0!</v>
      </c>
      <c r="T95" t="e">
        <f t="shared" si="12"/>
        <v>#DIV/0!</v>
      </c>
      <c r="U95" t="e">
        <f t="shared" si="12"/>
        <v>#DIV/0!</v>
      </c>
      <c r="V95" t="e">
        <f t="shared" si="12"/>
        <v>#DIV/0!</v>
      </c>
      <c r="W95" t="e">
        <f t="shared" si="12"/>
        <v>#DIV/0!</v>
      </c>
      <c r="X95" t="e">
        <f t="shared" si="12"/>
        <v>#DIV/0!</v>
      </c>
      <c r="Y95" t="e">
        <f t="shared" si="12"/>
        <v>#DIV/0!</v>
      </c>
      <c r="Z95" t="e">
        <f t="shared" si="12"/>
        <v>#DIV/0!</v>
      </c>
      <c r="AA95" t="e">
        <f t="shared" si="12"/>
        <v>#DIV/0!</v>
      </c>
      <c r="AB95" t="e">
        <f t="shared" si="12"/>
        <v>#DIV/0!</v>
      </c>
      <c r="AC95" t="e">
        <f t="shared" si="12"/>
        <v>#DIV/0!</v>
      </c>
      <c r="AD95" t="e">
        <f t="shared" si="12"/>
        <v>#DIV/0!</v>
      </c>
      <c r="AE95" t="e">
        <f t="shared" si="12"/>
        <v>#DIV/0!</v>
      </c>
      <c r="AF95" t="e">
        <f t="shared" si="12"/>
        <v>#DIV/0!</v>
      </c>
      <c r="AG95" t="e">
        <f t="shared" si="12"/>
        <v>#DIV/0!</v>
      </c>
    </row>
    <row r="96" spans="2:33">
      <c r="B96" s="99" t="s">
        <v>6</v>
      </c>
      <c r="C96">
        <f t="shared" ref="C96:AG96" si="13">D16*(D56/SUMIF($B$42:$B$79,$B96,D$42:D$79))</f>
        <v>4.6921097342508986</v>
      </c>
      <c r="D96">
        <f t="shared" si="13"/>
        <v>2.8650867696829221</v>
      </c>
      <c r="E96">
        <f t="shared" si="13"/>
        <v>2.7378420678435629</v>
      </c>
      <c r="F96">
        <f t="shared" si="13"/>
        <v>1.9233543586690949</v>
      </c>
      <c r="G96" t="e">
        <f t="shared" si="13"/>
        <v>#DIV/0!</v>
      </c>
      <c r="H96" t="e">
        <f t="shared" si="13"/>
        <v>#DIV/0!</v>
      </c>
      <c r="I96" t="e">
        <f t="shared" si="13"/>
        <v>#DIV/0!</v>
      </c>
      <c r="J96" t="e">
        <f t="shared" si="13"/>
        <v>#DIV/0!</v>
      </c>
      <c r="K96" t="e">
        <f t="shared" si="13"/>
        <v>#DIV/0!</v>
      </c>
      <c r="L96" t="e">
        <f t="shared" si="13"/>
        <v>#DIV/0!</v>
      </c>
      <c r="M96" t="e">
        <f t="shared" si="13"/>
        <v>#DIV/0!</v>
      </c>
      <c r="N96" t="e">
        <f t="shared" si="13"/>
        <v>#DIV/0!</v>
      </c>
      <c r="O96" t="e">
        <f t="shared" si="13"/>
        <v>#DIV/0!</v>
      </c>
      <c r="P96" t="e">
        <f t="shared" si="13"/>
        <v>#DIV/0!</v>
      </c>
      <c r="Q96" t="e">
        <f t="shared" si="13"/>
        <v>#DIV/0!</v>
      </c>
      <c r="R96" t="e">
        <f t="shared" si="13"/>
        <v>#DIV/0!</v>
      </c>
      <c r="S96" t="e">
        <f t="shared" si="13"/>
        <v>#DIV/0!</v>
      </c>
      <c r="T96" t="e">
        <f t="shared" si="13"/>
        <v>#DIV/0!</v>
      </c>
      <c r="U96" t="e">
        <f t="shared" si="13"/>
        <v>#DIV/0!</v>
      </c>
      <c r="V96" t="e">
        <f t="shared" si="13"/>
        <v>#DIV/0!</v>
      </c>
      <c r="W96" t="e">
        <f t="shared" si="13"/>
        <v>#DIV/0!</v>
      </c>
      <c r="X96" t="e">
        <f t="shared" si="13"/>
        <v>#DIV/0!</v>
      </c>
      <c r="Y96" t="e">
        <f t="shared" si="13"/>
        <v>#DIV/0!</v>
      </c>
      <c r="Z96" t="e">
        <f t="shared" si="13"/>
        <v>#DIV/0!</v>
      </c>
      <c r="AA96" t="e">
        <f t="shared" si="13"/>
        <v>#DIV/0!</v>
      </c>
      <c r="AB96" t="e">
        <f t="shared" si="13"/>
        <v>#DIV/0!</v>
      </c>
      <c r="AC96" t="e">
        <f t="shared" si="13"/>
        <v>#DIV/0!</v>
      </c>
      <c r="AD96" t="e">
        <f t="shared" si="13"/>
        <v>#DIV/0!</v>
      </c>
      <c r="AE96" t="e">
        <f t="shared" si="13"/>
        <v>#DIV/0!</v>
      </c>
      <c r="AF96" t="e">
        <f t="shared" si="13"/>
        <v>#DIV/0!</v>
      </c>
      <c r="AG96" t="e">
        <f t="shared" si="13"/>
        <v>#DIV/0!</v>
      </c>
    </row>
    <row r="97" spans="2:33">
      <c r="B97" s="99" t="s">
        <v>7</v>
      </c>
      <c r="C97">
        <f t="shared" ref="C97:AG97" si="14">D17*(D57/SUMIF($B$42:$B$79,$B97,D$42:D$79))</f>
        <v>0</v>
      </c>
      <c r="D97">
        <f t="shared" si="14"/>
        <v>0</v>
      </c>
      <c r="E97">
        <f t="shared" si="14"/>
        <v>0</v>
      </c>
      <c r="F97">
        <f t="shared" si="14"/>
        <v>0</v>
      </c>
      <c r="G97">
        <f t="shared" si="14"/>
        <v>0</v>
      </c>
      <c r="H97">
        <f t="shared" si="14"/>
        <v>0</v>
      </c>
      <c r="I97">
        <f t="shared" si="14"/>
        <v>0</v>
      </c>
      <c r="J97">
        <f t="shared" si="14"/>
        <v>0</v>
      </c>
      <c r="K97">
        <f t="shared" si="14"/>
        <v>0</v>
      </c>
      <c r="L97">
        <f t="shared" si="14"/>
        <v>0</v>
      </c>
      <c r="M97">
        <f t="shared" si="14"/>
        <v>0</v>
      </c>
      <c r="N97">
        <f t="shared" si="14"/>
        <v>0</v>
      </c>
      <c r="O97">
        <f t="shared" si="14"/>
        <v>0</v>
      </c>
      <c r="P97">
        <f t="shared" si="14"/>
        <v>0</v>
      </c>
      <c r="Q97">
        <f t="shared" si="14"/>
        <v>0</v>
      </c>
      <c r="R97">
        <f t="shared" si="14"/>
        <v>0</v>
      </c>
      <c r="S97">
        <f t="shared" si="14"/>
        <v>0</v>
      </c>
      <c r="T97">
        <f t="shared" si="14"/>
        <v>0</v>
      </c>
      <c r="U97">
        <f t="shared" si="14"/>
        <v>0</v>
      </c>
      <c r="V97">
        <f t="shared" si="14"/>
        <v>0</v>
      </c>
      <c r="W97">
        <f t="shared" si="14"/>
        <v>0</v>
      </c>
      <c r="X97">
        <f t="shared" si="14"/>
        <v>0</v>
      </c>
      <c r="Y97">
        <f t="shared" si="14"/>
        <v>0</v>
      </c>
      <c r="Z97">
        <f t="shared" si="14"/>
        <v>0</v>
      </c>
      <c r="AA97">
        <f t="shared" si="14"/>
        <v>0</v>
      </c>
      <c r="AB97">
        <f t="shared" si="14"/>
        <v>0</v>
      </c>
      <c r="AC97">
        <f t="shared" si="14"/>
        <v>0</v>
      </c>
      <c r="AD97">
        <f t="shared" si="14"/>
        <v>0</v>
      </c>
      <c r="AE97">
        <f t="shared" si="14"/>
        <v>0</v>
      </c>
      <c r="AF97">
        <f t="shared" si="14"/>
        <v>0</v>
      </c>
      <c r="AG97">
        <f t="shared" si="14"/>
        <v>0</v>
      </c>
    </row>
    <row r="98" spans="2:33">
      <c r="B98" s="99" t="s">
        <v>7</v>
      </c>
      <c r="C98">
        <f t="shared" ref="C98:AG98" si="15">D18*(D58/SUMIF($B$42:$B$79,$B98,D$42:D$79))</f>
        <v>50.910557588043055</v>
      </c>
      <c r="D98">
        <f t="shared" si="15"/>
        <v>54.549926140402462</v>
      </c>
      <c r="E98">
        <f t="shared" si="15"/>
        <v>53.543218520722526</v>
      </c>
      <c r="F98">
        <f t="shared" si="15"/>
        <v>53.235867453195162</v>
      </c>
      <c r="G98">
        <f t="shared" si="15"/>
        <v>101.248451</v>
      </c>
      <c r="H98">
        <f t="shared" si="15"/>
        <v>105.73812100000001</v>
      </c>
      <c r="I98">
        <f t="shared" si="15"/>
        <v>105.73812100000001</v>
      </c>
      <c r="J98">
        <f t="shared" si="15"/>
        <v>105.73812100000001</v>
      </c>
      <c r="K98">
        <f t="shared" si="15"/>
        <v>105.738129</v>
      </c>
      <c r="L98">
        <f t="shared" si="15"/>
        <v>105.73812100000001</v>
      </c>
      <c r="M98">
        <f t="shared" si="15"/>
        <v>105.73812100000001</v>
      </c>
      <c r="N98">
        <f t="shared" si="15"/>
        <v>105.73812100000001</v>
      </c>
      <c r="O98">
        <f t="shared" si="15"/>
        <v>105.73812100000001</v>
      </c>
      <c r="P98">
        <f t="shared" si="15"/>
        <v>105.73812100000001</v>
      </c>
      <c r="Q98">
        <f t="shared" si="15"/>
        <v>105.73812100000001</v>
      </c>
      <c r="R98">
        <f t="shared" si="15"/>
        <v>105.73812100000001</v>
      </c>
      <c r="S98">
        <f t="shared" si="15"/>
        <v>105.73812100000001</v>
      </c>
      <c r="T98">
        <f t="shared" si="15"/>
        <v>105.73812100000001</v>
      </c>
      <c r="U98">
        <f t="shared" si="15"/>
        <v>105.73812100000001</v>
      </c>
      <c r="V98">
        <f t="shared" si="15"/>
        <v>105.73812100000001</v>
      </c>
      <c r="W98">
        <f t="shared" si="15"/>
        <v>105.738129</v>
      </c>
      <c r="X98">
        <f t="shared" si="15"/>
        <v>105.738129</v>
      </c>
      <c r="Y98">
        <f t="shared" si="15"/>
        <v>105.73812100000001</v>
      </c>
      <c r="Z98">
        <f t="shared" si="15"/>
        <v>105.738129</v>
      </c>
      <c r="AA98">
        <f t="shared" si="15"/>
        <v>105.73812100000001</v>
      </c>
      <c r="AB98">
        <f t="shared" si="15"/>
        <v>105.738129</v>
      </c>
      <c r="AC98">
        <f t="shared" si="15"/>
        <v>105.738129</v>
      </c>
      <c r="AD98">
        <f t="shared" si="15"/>
        <v>105.738113</v>
      </c>
      <c r="AE98">
        <f t="shared" si="15"/>
        <v>105.73812100000001</v>
      </c>
      <c r="AF98">
        <f t="shared" si="15"/>
        <v>105.73812100000001</v>
      </c>
      <c r="AG98">
        <f t="shared" si="15"/>
        <v>105.73812100000001</v>
      </c>
    </row>
    <row r="99" spans="2:33">
      <c r="B99" s="99"/>
    </row>
    <row r="100" spans="2:33">
      <c r="B100" s="99"/>
    </row>
    <row r="101" spans="2:33">
      <c r="B101" s="99"/>
    </row>
    <row r="102" spans="2:33">
      <c r="B102" s="99" t="s">
        <v>3</v>
      </c>
      <c r="C102">
        <f t="shared" ref="C102:AG102" si="16">D22*(D62/SUMIF($B$42:$B$79,$B102,D$42:D$79))</f>
        <v>16.67312686251169</v>
      </c>
      <c r="D102">
        <f t="shared" si="16"/>
        <v>17.987413351485994</v>
      </c>
      <c r="E102">
        <f t="shared" si="16"/>
        <v>18.368495351622034</v>
      </c>
      <c r="F102">
        <f t="shared" si="16"/>
        <v>19.109958693646504</v>
      </c>
      <c r="G102">
        <f t="shared" si="16"/>
        <v>17.278769822583435</v>
      </c>
      <c r="H102">
        <f t="shared" si="16"/>
        <v>17.22909059043074</v>
      </c>
      <c r="I102">
        <f t="shared" si="16"/>
        <v>16.604954431876148</v>
      </c>
      <c r="J102">
        <f t="shared" si="16"/>
        <v>16.823709813827094</v>
      </c>
      <c r="K102">
        <f t="shared" si="16"/>
        <v>16.782954454547998</v>
      </c>
      <c r="L102">
        <f t="shared" si="16"/>
        <v>17.078403275894274</v>
      </c>
      <c r="M102">
        <f t="shared" si="16"/>
        <v>17.29789544764397</v>
      </c>
      <c r="N102">
        <f t="shared" si="16"/>
        <v>17.537818050798023</v>
      </c>
      <c r="O102">
        <f t="shared" si="16"/>
        <v>17.703936712275695</v>
      </c>
      <c r="P102">
        <f t="shared" si="16"/>
        <v>17.565094129309387</v>
      </c>
      <c r="Q102">
        <f t="shared" si="16"/>
        <v>17.493687401045598</v>
      </c>
      <c r="R102">
        <f t="shared" si="16"/>
        <v>17.374872150588725</v>
      </c>
      <c r="S102">
        <f t="shared" si="16"/>
        <v>17.302478858496713</v>
      </c>
      <c r="T102">
        <f t="shared" si="16"/>
        <v>17.214975010001289</v>
      </c>
      <c r="U102">
        <f t="shared" si="16"/>
        <v>17.137465257043907</v>
      </c>
      <c r="V102">
        <f t="shared" si="16"/>
        <v>16.741022531934</v>
      </c>
      <c r="W102">
        <f t="shared" si="16"/>
        <v>16.64687767206679</v>
      </c>
      <c r="X102">
        <f t="shared" si="16"/>
        <v>16.54647969637427</v>
      </c>
      <c r="Y102">
        <f t="shared" si="16"/>
        <v>16.438000529556611</v>
      </c>
      <c r="Z102">
        <f t="shared" si="16"/>
        <v>16.348128367636754</v>
      </c>
      <c r="AA102">
        <f t="shared" si="16"/>
        <v>16.252154410309746</v>
      </c>
      <c r="AB102">
        <f t="shared" si="16"/>
        <v>16.133428377277482</v>
      </c>
      <c r="AC102">
        <f t="shared" si="16"/>
        <v>16.036629352019261</v>
      </c>
      <c r="AD102">
        <f t="shared" si="16"/>
        <v>15.891711224055362</v>
      </c>
      <c r="AE102">
        <f t="shared" si="16"/>
        <v>15.775405824754934</v>
      </c>
      <c r="AF102">
        <f t="shared" si="16"/>
        <v>15.637338823425175</v>
      </c>
      <c r="AG102">
        <f t="shared" si="16"/>
        <v>15.52026462859409</v>
      </c>
    </row>
    <row r="103" spans="2:33">
      <c r="B103" s="99" t="s">
        <v>4</v>
      </c>
      <c r="C103">
        <f t="shared" ref="C103:AG103" si="17">D23*(D63/SUMIF($B$42:$B$79,$B103,D$42:D$79))</f>
        <v>37.189564155575901</v>
      </c>
      <c r="D103">
        <f t="shared" si="17"/>
        <v>37.80148449500448</v>
      </c>
      <c r="E103">
        <f t="shared" si="17"/>
        <v>38.878503682076769</v>
      </c>
      <c r="F103">
        <f t="shared" si="17"/>
        <v>39.154768339664557</v>
      </c>
      <c r="G103">
        <f t="shared" si="17"/>
        <v>32.196373000000001</v>
      </c>
      <c r="H103">
        <f t="shared" si="17"/>
        <v>34.813698000000002</v>
      </c>
      <c r="I103">
        <f t="shared" si="17"/>
        <v>34.623291000000002</v>
      </c>
      <c r="J103">
        <f t="shared" si="17"/>
        <v>34.589568999999997</v>
      </c>
      <c r="K103">
        <f t="shared" si="17"/>
        <v>34.635109</v>
      </c>
      <c r="L103">
        <f t="shared" si="17"/>
        <v>34.645958</v>
      </c>
      <c r="M103">
        <f t="shared" si="17"/>
        <v>34.671939999999999</v>
      </c>
      <c r="N103">
        <f t="shared" si="17"/>
        <v>34.690776999999997</v>
      </c>
      <c r="O103">
        <f t="shared" si="17"/>
        <v>34.704231</v>
      </c>
      <c r="P103">
        <f t="shared" si="17"/>
        <v>34.73019</v>
      </c>
      <c r="Q103">
        <f t="shared" si="17"/>
        <v>34.717331000000001</v>
      </c>
      <c r="R103">
        <f t="shared" si="17"/>
        <v>34.734943000000001</v>
      </c>
      <c r="S103">
        <f t="shared" si="17"/>
        <v>34.751617000000003</v>
      </c>
      <c r="T103">
        <f t="shared" si="17"/>
        <v>34.762104000000001</v>
      </c>
      <c r="U103">
        <f t="shared" si="17"/>
        <v>34.773910999999998</v>
      </c>
      <c r="V103">
        <f t="shared" si="17"/>
        <v>34.776843999999997</v>
      </c>
      <c r="W103">
        <f t="shared" si="17"/>
        <v>34.807236000000003</v>
      </c>
      <c r="X103">
        <f t="shared" si="17"/>
        <v>34.779076000000003</v>
      </c>
      <c r="Y103">
        <f t="shared" si="17"/>
        <v>34.770747999999998</v>
      </c>
      <c r="Z103">
        <f t="shared" si="17"/>
        <v>34.752395999999997</v>
      </c>
      <c r="AA103">
        <f t="shared" si="17"/>
        <v>34.740219000000003</v>
      </c>
      <c r="AB103">
        <f t="shared" si="17"/>
        <v>34.764187</v>
      </c>
      <c r="AC103">
        <f t="shared" si="17"/>
        <v>34.727325</v>
      </c>
      <c r="AD103">
        <f t="shared" si="17"/>
        <v>34.725304000000001</v>
      </c>
      <c r="AE103">
        <f t="shared" si="17"/>
        <v>34.718482999999999</v>
      </c>
      <c r="AF103">
        <f t="shared" si="17"/>
        <v>34.708485000000003</v>
      </c>
      <c r="AG103">
        <f t="shared" si="17"/>
        <v>34.698891000000003</v>
      </c>
    </row>
    <row r="104" spans="2:33">
      <c r="B104" s="99"/>
    </row>
    <row r="105" spans="2:33">
      <c r="B105" s="99" t="s">
        <v>3</v>
      </c>
      <c r="C105">
        <f t="shared" ref="C105:AG105" si="18">D25*(D65/SUMIF($B$42:$B$79,$B105,D$42:D$79))</f>
        <v>1.6979949841588349</v>
      </c>
      <c r="D105">
        <f t="shared" si="18"/>
        <v>1.2501524737864951</v>
      </c>
      <c r="E105">
        <f t="shared" si="18"/>
        <v>1.1990660716123134</v>
      </c>
      <c r="F105">
        <f t="shared" si="18"/>
        <v>1.2460774769828769</v>
      </c>
      <c r="G105">
        <f t="shared" si="18"/>
        <v>0.30287384525240979</v>
      </c>
      <c r="H105">
        <f t="shared" si="18"/>
        <v>2.3240677710496742E-3</v>
      </c>
      <c r="I105">
        <f t="shared" si="18"/>
        <v>2.4807170878323077E-3</v>
      </c>
      <c r="J105">
        <f t="shared" si="18"/>
        <v>2.6319858293540103E-3</v>
      </c>
      <c r="K105">
        <f t="shared" si="18"/>
        <v>2.6952854338008767E-3</v>
      </c>
      <c r="L105">
        <f t="shared" si="18"/>
        <v>2.6781847700330678E-3</v>
      </c>
      <c r="M105">
        <f t="shared" si="18"/>
        <v>2.675162804820207E-3</v>
      </c>
      <c r="N105">
        <f t="shared" si="18"/>
        <v>2.664096581114364E-3</v>
      </c>
      <c r="O105">
        <f t="shared" si="18"/>
        <v>2.6705000717242217E-3</v>
      </c>
      <c r="P105">
        <f t="shared" si="18"/>
        <v>2.6921459101995294E-3</v>
      </c>
      <c r="Q105">
        <f t="shared" si="18"/>
        <v>2.7380559672371052E-3</v>
      </c>
      <c r="R105">
        <f t="shared" si="18"/>
        <v>2.7683364566102042E-3</v>
      </c>
      <c r="S105">
        <f t="shared" si="18"/>
        <v>2.8142570815068101E-3</v>
      </c>
      <c r="T105">
        <f t="shared" si="18"/>
        <v>2.8400674133691856E-3</v>
      </c>
      <c r="U105">
        <f t="shared" si="18"/>
        <v>2.8744245458250687E-3</v>
      </c>
      <c r="V105">
        <f t="shared" si="18"/>
        <v>2.9039052745036694E-3</v>
      </c>
      <c r="W105">
        <f t="shared" si="18"/>
        <v>2.9287698354063868E-3</v>
      </c>
      <c r="X105">
        <f t="shared" si="18"/>
        <v>2.95655236139969E-3</v>
      </c>
      <c r="Y105">
        <f t="shared" si="18"/>
        <v>2.9797070563787518E-3</v>
      </c>
      <c r="Z105">
        <f t="shared" si="18"/>
        <v>3.0083523166632826E-3</v>
      </c>
      <c r="AA105">
        <f t="shared" si="18"/>
        <v>3.0288393759259828E-3</v>
      </c>
      <c r="AB105">
        <f t="shared" si="18"/>
        <v>3.0434426067961744E-3</v>
      </c>
      <c r="AC105">
        <f t="shared" si="18"/>
        <v>3.0660490293752795E-3</v>
      </c>
      <c r="AD105">
        <f t="shared" si="18"/>
        <v>3.0700533554015603E-3</v>
      </c>
      <c r="AE105">
        <f t="shared" si="18"/>
        <v>3.0879568144820337E-3</v>
      </c>
      <c r="AF105">
        <f t="shared" si="18"/>
        <v>3.0906494765531541E-3</v>
      </c>
      <c r="AG105">
        <f t="shared" si="18"/>
        <v>3.1024634643295928E-3</v>
      </c>
    </row>
    <row r="106" spans="2:33">
      <c r="B106" s="99" t="s">
        <v>1</v>
      </c>
      <c r="C106">
        <f t="shared" ref="C106:AG106" si="19">D26*(D66/SUMIF($B$42:$B$79,$B106,D$42:D$79))</f>
        <v>0</v>
      </c>
      <c r="D106">
        <f t="shared" si="19"/>
        <v>0</v>
      </c>
      <c r="E106">
        <f t="shared" si="19"/>
        <v>0</v>
      </c>
      <c r="F106">
        <f t="shared" si="19"/>
        <v>0</v>
      </c>
      <c r="G106">
        <f t="shared" si="19"/>
        <v>0</v>
      </c>
      <c r="H106">
        <f t="shared" si="19"/>
        <v>0.22276847532032179</v>
      </c>
      <c r="I106">
        <f t="shared" si="19"/>
        <v>0.128467840892873</v>
      </c>
      <c r="J106">
        <f t="shared" si="19"/>
        <v>0.12301457260260032</v>
      </c>
      <c r="K106">
        <f t="shared" si="19"/>
        <v>0.1178038873903027</v>
      </c>
      <c r="L106">
        <f t="shared" si="19"/>
        <v>0.11459330887687927</v>
      </c>
      <c r="M106">
        <f t="shared" si="19"/>
        <v>0.13279460759799924</v>
      </c>
      <c r="N106">
        <f t="shared" si="19"/>
        <v>0.14740897590854621</v>
      </c>
      <c r="O106">
        <f t="shared" si="19"/>
        <v>0.16243510237152936</v>
      </c>
      <c r="P106">
        <f t="shared" si="19"/>
        <v>0.16596958967066996</v>
      </c>
      <c r="Q106">
        <f t="shared" si="19"/>
        <v>0.16829478889424759</v>
      </c>
      <c r="R106">
        <f t="shared" si="19"/>
        <v>0.17052473090328796</v>
      </c>
      <c r="S106">
        <f t="shared" si="19"/>
        <v>0.17375861381489158</v>
      </c>
      <c r="T106">
        <f t="shared" si="19"/>
        <v>0.17543589044211258</v>
      </c>
      <c r="U106">
        <f t="shared" si="19"/>
        <v>0.17755323192637915</v>
      </c>
      <c r="V106">
        <f t="shared" si="19"/>
        <v>0.18095774797204398</v>
      </c>
      <c r="W106">
        <f t="shared" si="19"/>
        <v>0.1841149557287137</v>
      </c>
      <c r="X106">
        <f t="shared" si="19"/>
        <v>0.18577595263505856</v>
      </c>
      <c r="Y106">
        <f t="shared" si="19"/>
        <v>0.18744250983272642</v>
      </c>
      <c r="Z106">
        <f t="shared" si="19"/>
        <v>0.18934104768082274</v>
      </c>
      <c r="AA106">
        <f t="shared" si="19"/>
        <v>0.19109125043987332</v>
      </c>
      <c r="AB106">
        <f t="shared" si="19"/>
        <v>0.19345448073987523</v>
      </c>
      <c r="AC106">
        <f t="shared" si="19"/>
        <v>0.19416200003982462</v>
      </c>
      <c r="AD106">
        <f t="shared" si="19"/>
        <v>0.19493805736736644</v>
      </c>
      <c r="AE106">
        <f t="shared" si="19"/>
        <v>0.19593789344698714</v>
      </c>
      <c r="AF106">
        <f t="shared" si="19"/>
        <v>0.1966324906191676</v>
      </c>
      <c r="AG106">
        <f t="shared" si="19"/>
        <v>0.19731456028284136</v>
      </c>
    </row>
    <row r="107" spans="2:33">
      <c r="B107" s="99" t="s">
        <v>1</v>
      </c>
      <c r="C107">
        <f t="shared" ref="C107:AG107" si="20">D27*(D67/SUMIF($B$42:$B$79,$B107,D$42:D$79))</f>
        <v>7.2935973397738598</v>
      </c>
      <c r="D107">
        <f t="shared" si="20"/>
        <v>7.3207259728902097</v>
      </c>
      <c r="E107">
        <f t="shared" si="20"/>
        <v>1.6248948743981257</v>
      </c>
      <c r="F107">
        <f t="shared" si="20"/>
        <v>2.5767094956752774</v>
      </c>
      <c r="G107">
        <f t="shared" si="20"/>
        <v>5.2122363923157167</v>
      </c>
      <c r="H107">
        <f t="shared" si="20"/>
        <v>5.6097614300045526</v>
      </c>
      <c r="I107">
        <f t="shared" si="20"/>
        <v>16.532440968943252</v>
      </c>
      <c r="J107">
        <f t="shared" si="20"/>
        <v>18.607019166107882</v>
      </c>
      <c r="K107">
        <f t="shared" si="20"/>
        <v>22.543121086408341</v>
      </c>
      <c r="L107">
        <f t="shared" si="20"/>
        <v>21.521359358415456</v>
      </c>
      <c r="M107">
        <f t="shared" si="20"/>
        <v>18.01260926830189</v>
      </c>
      <c r="N107">
        <f t="shared" si="20"/>
        <v>17.263519333798289</v>
      </c>
      <c r="O107">
        <f t="shared" si="20"/>
        <v>15.014803253205399</v>
      </c>
      <c r="P107">
        <f t="shared" si="20"/>
        <v>15.283973775408491</v>
      </c>
      <c r="Q107">
        <f t="shared" si="20"/>
        <v>15.643372816743794</v>
      </c>
      <c r="R107">
        <f t="shared" si="20"/>
        <v>16.053645844205089</v>
      </c>
      <c r="S107">
        <f t="shared" si="20"/>
        <v>16.455626476559662</v>
      </c>
      <c r="T107">
        <f t="shared" si="20"/>
        <v>16.838478481311029</v>
      </c>
      <c r="U107">
        <f t="shared" si="20"/>
        <v>17.217753957270943</v>
      </c>
      <c r="V107">
        <f t="shared" si="20"/>
        <v>17.399535594511299</v>
      </c>
      <c r="W107">
        <f t="shared" si="20"/>
        <v>17.774776277656748</v>
      </c>
      <c r="X107">
        <f t="shared" si="20"/>
        <v>18.094769059255555</v>
      </c>
      <c r="Y107">
        <f t="shared" si="20"/>
        <v>18.396958073469715</v>
      </c>
      <c r="Z107">
        <f t="shared" si="20"/>
        <v>18.714492019247633</v>
      </c>
      <c r="AA107">
        <f t="shared" si="20"/>
        <v>19.012490180749861</v>
      </c>
      <c r="AB107">
        <f t="shared" si="20"/>
        <v>19.294476766626381</v>
      </c>
      <c r="AC107">
        <f t="shared" si="20"/>
        <v>19.516401771427002</v>
      </c>
      <c r="AD107">
        <f t="shared" si="20"/>
        <v>19.72265567163744</v>
      </c>
      <c r="AE107">
        <f t="shared" si="20"/>
        <v>19.897562412011158</v>
      </c>
      <c r="AF107">
        <f t="shared" si="20"/>
        <v>20.092805411486196</v>
      </c>
      <c r="AG107">
        <f t="shared" si="20"/>
        <v>20.254520430013628</v>
      </c>
    </row>
    <row r="108" spans="2:33">
      <c r="B108" s="99" t="s">
        <v>1</v>
      </c>
      <c r="C108">
        <f t="shared" ref="C108:AG108" si="21">D28*(D68/SUMIF($B$42:$B$79,$B108,D$42:D$79))</f>
        <v>17.648495335647048</v>
      </c>
      <c r="D108">
        <f t="shared" si="21"/>
        <v>35.105340699947988</v>
      </c>
      <c r="E108">
        <f t="shared" si="21"/>
        <v>11.956391012200339</v>
      </c>
      <c r="F108">
        <f t="shared" si="21"/>
        <v>12.269716679428351</v>
      </c>
      <c r="G108">
        <f t="shared" si="21"/>
        <v>16.889898090611162</v>
      </c>
      <c r="H108">
        <f t="shared" si="21"/>
        <v>37.1524882319708</v>
      </c>
      <c r="I108">
        <f t="shared" si="21"/>
        <v>41.220828683892108</v>
      </c>
      <c r="J108">
        <f t="shared" si="21"/>
        <v>41.480501025026925</v>
      </c>
      <c r="K108">
        <f t="shared" si="21"/>
        <v>44.762296601037647</v>
      </c>
      <c r="L108">
        <f t="shared" si="21"/>
        <v>42.411364110097402</v>
      </c>
      <c r="M108">
        <f t="shared" si="21"/>
        <v>42.855776683585617</v>
      </c>
      <c r="N108">
        <f t="shared" si="21"/>
        <v>40.337574433095831</v>
      </c>
      <c r="O108">
        <f t="shared" si="21"/>
        <v>41.170555260720533</v>
      </c>
      <c r="P108">
        <f t="shared" si="21"/>
        <v>41.674276583390125</v>
      </c>
      <c r="Q108">
        <f t="shared" si="21"/>
        <v>42.302138821206292</v>
      </c>
      <c r="R108">
        <f t="shared" si="21"/>
        <v>42.779660394090378</v>
      </c>
      <c r="S108">
        <f t="shared" si="21"/>
        <v>43.306003029406931</v>
      </c>
      <c r="T108">
        <f t="shared" si="21"/>
        <v>43.724334458123813</v>
      </c>
      <c r="U108">
        <f t="shared" si="21"/>
        <v>44.154447874646209</v>
      </c>
      <c r="V108">
        <f t="shared" si="21"/>
        <v>44.557045034118062</v>
      </c>
      <c r="W108">
        <f t="shared" si="21"/>
        <v>45.083211698660975</v>
      </c>
      <c r="X108">
        <f t="shared" si="21"/>
        <v>45.386847944694409</v>
      </c>
      <c r="Y108">
        <f t="shared" si="21"/>
        <v>45.693713011440217</v>
      </c>
      <c r="Z108">
        <f t="shared" si="21"/>
        <v>46.034043620736263</v>
      </c>
      <c r="AA108">
        <f t="shared" si="21"/>
        <v>46.352969714970698</v>
      </c>
      <c r="AB108">
        <f t="shared" si="21"/>
        <v>46.707457911691115</v>
      </c>
      <c r="AC108">
        <f t="shared" si="21"/>
        <v>46.854521556387155</v>
      </c>
      <c r="AD108">
        <f t="shared" si="21"/>
        <v>46.988964036319153</v>
      </c>
      <c r="AE108">
        <f t="shared" si="21"/>
        <v>47.131248572112035</v>
      </c>
      <c r="AF108">
        <f t="shared" si="21"/>
        <v>47.251838235346867</v>
      </c>
      <c r="AG108">
        <f t="shared" si="21"/>
        <v>47.367106311539054</v>
      </c>
    </row>
    <row r="109" spans="2:33">
      <c r="B109" s="99" t="s">
        <v>5</v>
      </c>
      <c r="C109">
        <f t="shared" ref="C109:AG109" si="22">D29*(D69/SUMIF($B$42:$B$79,$B109,D$42:D$79))</f>
        <v>3.4951210823900012</v>
      </c>
      <c r="D109">
        <f t="shared" si="22"/>
        <v>19.918608872283095</v>
      </c>
      <c r="E109">
        <f t="shared" si="22"/>
        <v>19.714649735354357</v>
      </c>
      <c r="F109">
        <f t="shared" si="22"/>
        <v>21.3441138510589</v>
      </c>
      <c r="G109">
        <f t="shared" si="22"/>
        <v>31.762149007611058</v>
      </c>
      <c r="H109">
        <f t="shared" si="22"/>
        <v>26.905128601834672</v>
      </c>
      <c r="I109">
        <f t="shared" si="22"/>
        <v>13.122948922427687</v>
      </c>
      <c r="J109">
        <f t="shared" si="22"/>
        <v>10.204104477821618</v>
      </c>
      <c r="K109">
        <f t="shared" si="22"/>
        <v>9.0083446010683925</v>
      </c>
      <c r="L109">
        <f t="shared" si="22"/>
        <v>15.075081076543611</v>
      </c>
      <c r="M109">
        <f t="shared" si="22"/>
        <v>18.205578770137443</v>
      </c>
      <c r="N109">
        <f t="shared" si="22"/>
        <v>23.015920823021382</v>
      </c>
      <c r="O109">
        <f t="shared" si="22"/>
        <v>29.400172534558752</v>
      </c>
      <c r="P109">
        <f t="shared" si="22"/>
        <v>29.467098557090324</v>
      </c>
      <c r="Q109">
        <f t="shared" si="22"/>
        <v>29.808166687828745</v>
      </c>
      <c r="R109">
        <f t="shared" si="22"/>
        <v>29.855900958580744</v>
      </c>
      <c r="S109">
        <f t="shared" si="22"/>
        <v>30.033086137895257</v>
      </c>
      <c r="T109">
        <f t="shared" si="22"/>
        <v>30.144072865766642</v>
      </c>
      <c r="U109">
        <f t="shared" si="22"/>
        <v>30.33978692189914</v>
      </c>
      <c r="V109">
        <f t="shared" si="22"/>
        <v>30.424417977994803</v>
      </c>
      <c r="W109">
        <f t="shared" si="22"/>
        <v>30.396396875369472</v>
      </c>
      <c r="X109">
        <f t="shared" si="22"/>
        <v>30.505483328890509</v>
      </c>
      <c r="Y109">
        <f t="shared" si="22"/>
        <v>30.577758219505817</v>
      </c>
      <c r="Z109">
        <f t="shared" si="22"/>
        <v>30.661156144890988</v>
      </c>
      <c r="AA109">
        <f t="shared" si="22"/>
        <v>30.709161872811528</v>
      </c>
      <c r="AB109">
        <f t="shared" si="22"/>
        <v>30.673753432352875</v>
      </c>
      <c r="AC109">
        <f t="shared" si="22"/>
        <v>30.821148511450104</v>
      </c>
      <c r="AD109">
        <f t="shared" si="22"/>
        <v>30.84158388755915</v>
      </c>
      <c r="AE109">
        <f t="shared" si="22"/>
        <v>30.933121544566468</v>
      </c>
      <c r="AF109">
        <f t="shared" si="22"/>
        <v>30.935134571654277</v>
      </c>
      <c r="AG109">
        <f t="shared" si="22"/>
        <v>30.983604604427018</v>
      </c>
    </row>
    <row r="110" spans="2:33">
      <c r="B110" s="99" t="s">
        <v>5</v>
      </c>
      <c r="C110">
        <f t="shared" ref="C110:AG110" si="23">D30*(D70/SUMIF($B$42:$B$79,$B110,D$42:D$79))</f>
        <v>22.133574383491155</v>
      </c>
      <c r="D110">
        <f t="shared" si="23"/>
        <v>19.469878489474947</v>
      </c>
      <c r="E110">
        <f t="shared" si="23"/>
        <v>25.025516354760445</v>
      </c>
      <c r="F110">
        <f t="shared" si="23"/>
        <v>23.92634271512572</v>
      </c>
      <c r="G110">
        <f t="shared" si="23"/>
        <v>11.615518100544129</v>
      </c>
      <c r="H110">
        <f t="shared" si="23"/>
        <v>18.304233814333777</v>
      </c>
      <c r="I110">
        <f t="shared" si="23"/>
        <v>32.317235585357402</v>
      </c>
      <c r="J110">
        <f t="shared" si="23"/>
        <v>36.147145622361187</v>
      </c>
      <c r="K110">
        <f t="shared" si="23"/>
        <v>38.343719072166813</v>
      </c>
      <c r="L110">
        <f t="shared" si="23"/>
        <v>33.118383367282341</v>
      </c>
      <c r="M110">
        <f t="shared" si="23"/>
        <v>29.753086405692361</v>
      </c>
      <c r="N110">
        <f t="shared" si="23"/>
        <v>25.212679760759922</v>
      </c>
      <c r="O110">
        <f t="shared" si="23"/>
        <v>18.255289523965558</v>
      </c>
      <c r="P110">
        <f t="shared" si="23"/>
        <v>18.217180103670248</v>
      </c>
      <c r="Q110">
        <f t="shared" si="23"/>
        <v>17.73526017282607</v>
      </c>
      <c r="R110">
        <f t="shared" si="23"/>
        <v>17.846986916389792</v>
      </c>
      <c r="S110">
        <f t="shared" si="23"/>
        <v>17.754570907628764</v>
      </c>
      <c r="T110">
        <f t="shared" si="23"/>
        <v>17.731132091287549</v>
      </c>
      <c r="U110">
        <f t="shared" si="23"/>
        <v>17.584933322144664</v>
      </c>
      <c r="V110">
        <f t="shared" si="23"/>
        <v>17.670088115007175</v>
      </c>
      <c r="W110">
        <f t="shared" si="23"/>
        <v>17.852726390355183</v>
      </c>
      <c r="X110">
        <f t="shared" si="23"/>
        <v>17.633350829600388</v>
      </c>
      <c r="Y110">
        <f t="shared" si="23"/>
        <v>17.499994531802628</v>
      </c>
      <c r="Z110">
        <f t="shared" si="23"/>
        <v>17.367422038385335</v>
      </c>
      <c r="AA110">
        <f t="shared" si="23"/>
        <v>17.3198685058601</v>
      </c>
      <c r="AB110">
        <f t="shared" si="23"/>
        <v>17.463282129700517</v>
      </c>
      <c r="AC110">
        <f t="shared" si="23"/>
        <v>17.137720137225521</v>
      </c>
      <c r="AD110">
        <f t="shared" si="23"/>
        <v>17.063515000676674</v>
      </c>
      <c r="AE110">
        <f t="shared" si="23"/>
        <v>16.831932185504879</v>
      </c>
      <c r="AF110">
        <f t="shared" si="23"/>
        <v>16.795474405408267</v>
      </c>
      <c r="AG110">
        <f t="shared" si="23"/>
        <v>16.647026181099818</v>
      </c>
    </row>
    <row r="111" spans="2:33">
      <c r="B111" s="99" t="s">
        <v>4</v>
      </c>
      <c r="C111">
        <f t="shared" ref="C111:AG111" si="24">D31*(D71/SUMIF($B$42:$B$79,$B111,D$42:D$79))</f>
        <v>0</v>
      </c>
      <c r="D111">
        <f t="shared" si="24"/>
        <v>0</v>
      </c>
      <c r="E111">
        <f t="shared" si="24"/>
        <v>0</v>
      </c>
      <c r="F111">
        <f t="shared" si="24"/>
        <v>0</v>
      </c>
      <c r="G111">
        <f t="shared" si="24"/>
        <v>0</v>
      </c>
      <c r="H111">
        <f t="shared" si="24"/>
        <v>0</v>
      </c>
      <c r="I111">
        <f t="shared" si="24"/>
        <v>0</v>
      </c>
      <c r="J111">
        <f t="shared" si="24"/>
        <v>0</v>
      </c>
      <c r="K111">
        <f t="shared" si="24"/>
        <v>0</v>
      </c>
      <c r="L111">
        <f t="shared" si="24"/>
        <v>0</v>
      </c>
      <c r="M111">
        <f t="shared" si="24"/>
        <v>0</v>
      </c>
      <c r="N111">
        <f t="shared" si="24"/>
        <v>0</v>
      </c>
      <c r="O111">
        <f t="shared" si="24"/>
        <v>0</v>
      </c>
      <c r="P111">
        <f t="shared" si="24"/>
        <v>0</v>
      </c>
      <c r="Q111">
        <f t="shared" si="24"/>
        <v>0</v>
      </c>
      <c r="R111">
        <f t="shared" si="24"/>
        <v>0</v>
      </c>
      <c r="S111">
        <f t="shared" si="24"/>
        <v>0</v>
      </c>
      <c r="T111">
        <f t="shared" si="24"/>
        <v>0</v>
      </c>
      <c r="U111">
        <f t="shared" si="24"/>
        <v>0</v>
      </c>
      <c r="V111">
        <f t="shared" si="24"/>
        <v>0</v>
      </c>
      <c r="W111">
        <f t="shared" si="24"/>
        <v>0</v>
      </c>
      <c r="X111">
        <f t="shared" si="24"/>
        <v>0</v>
      </c>
      <c r="Y111">
        <f t="shared" si="24"/>
        <v>0</v>
      </c>
      <c r="Z111">
        <f t="shared" si="24"/>
        <v>0</v>
      </c>
      <c r="AA111">
        <f t="shared" si="24"/>
        <v>0</v>
      </c>
      <c r="AB111">
        <f t="shared" si="24"/>
        <v>0</v>
      </c>
      <c r="AC111">
        <f t="shared" si="24"/>
        <v>0</v>
      </c>
      <c r="AD111">
        <f t="shared" si="24"/>
        <v>0</v>
      </c>
      <c r="AE111">
        <f t="shared" si="24"/>
        <v>0</v>
      </c>
      <c r="AF111">
        <f t="shared" si="24"/>
        <v>0</v>
      </c>
      <c r="AG111">
        <f t="shared" si="24"/>
        <v>0</v>
      </c>
    </row>
    <row r="112" spans="2:33">
      <c r="B112" s="99" t="s">
        <v>3</v>
      </c>
      <c r="C112">
        <f t="shared" ref="C112:AG112" si="25">D32*(D72/SUMIF($B$42:$B$79,$B112,D$42:D$79))</f>
        <v>0.79832603406749414</v>
      </c>
      <c r="D112">
        <f t="shared" si="25"/>
        <v>1.3981879301327014</v>
      </c>
      <c r="E112">
        <f t="shared" si="25"/>
        <v>1.4435427721662173</v>
      </c>
      <c r="F112">
        <f t="shared" si="25"/>
        <v>1.5852264587635767</v>
      </c>
      <c r="G112">
        <f t="shared" si="25"/>
        <v>2.8662848895118191</v>
      </c>
      <c r="H112">
        <f t="shared" si="25"/>
        <v>4.7590268628552828</v>
      </c>
      <c r="I112">
        <f t="shared" si="25"/>
        <v>6.2725967842990089</v>
      </c>
      <c r="J112">
        <f t="shared" si="25"/>
        <v>6.8222253607522889</v>
      </c>
      <c r="K112">
        <f t="shared" si="25"/>
        <v>7.4056839209292447</v>
      </c>
      <c r="L112">
        <f t="shared" si="25"/>
        <v>7.5825140758498266</v>
      </c>
      <c r="M112">
        <f t="shared" si="25"/>
        <v>7.7507893414305178</v>
      </c>
      <c r="N112">
        <f t="shared" si="25"/>
        <v>7.8516943557423984</v>
      </c>
      <c r="O112">
        <f t="shared" si="25"/>
        <v>7.8783653443717938</v>
      </c>
      <c r="P112">
        <f t="shared" si="25"/>
        <v>8.0521532244283307</v>
      </c>
      <c r="Q112">
        <f t="shared" si="25"/>
        <v>8.1954422793630606</v>
      </c>
      <c r="R112">
        <f t="shared" si="25"/>
        <v>8.3934858067800153</v>
      </c>
      <c r="S112">
        <f t="shared" si="25"/>
        <v>8.5648238305729816</v>
      </c>
      <c r="T112">
        <f t="shared" si="25"/>
        <v>8.7519654557205175</v>
      </c>
      <c r="U112">
        <f t="shared" si="25"/>
        <v>8.9235230107490739</v>
      </c>
      <c r="V112">
        <f t="shared" si="25"/>
        <v>9.5330700479087902</v>
      </c>
      <c r="W112">
        <f t="shared" si="25"/>
        <v>9.7433942526615116</v>
      </c>
      <c r="X112">
        <f t="shared" si="25"/>
        <v>9.9126674545323876</v>
      </c>
      <c r="Y112">
        <f t="shared" si="25"/>
        <v>10.084748099415338</v>
      </c>
      <c r="Z112">
        <f t="shared" si="25"/>
        <v>10.263265089092005</v>
      </c>
      <c r="AA112">
        <f t="shared" si="25"/>
        <v>10.45097267927725</v>
      </c>
      <c r="AB112">
        <f t="shared" si="25"/>
        <v>10.648337158163068</v>
      </c>
      <c r="AC112">
        <f t="shared" si="25"/>
        <v>10.803545190900003</v>
      </c>
      <c r="AD112">
        <f t="shared" si="25"/>
        <v>10.979742146702165</v>
      </c>
      <c r="AE112">
        <f t="shared" si="25"/>
        <v>11.129506984447293</v>
      </c>
      <c r="AF112">
        <f t="shared" si="25"/>
        <v>11.313194357257954</v>
      </c>
      <c r="AG112">
        <f t="shared" si="25"/>
        <v>11.477048686654379</v>
      </c>
    </row>
    <row r="113" spans="2:33">
      <c r="B113" s="99" t="s">
        <v>2</v>
      </c>
      <c r="C113">
        <f t="shared" ref="C113:AG113" si="26">D33*(D73/SUMIF($B$42:$B$79,$B113,D$42:D$79))</f>
        <v>3.3522636989941179</v>
      </c>
      <c r="D113">
        <f t="shared" si="26"/>
        <v>10.457907074691208</v>
      </c>
      <c r="E113">
        <f t="shared" si="26"/>
        <v>14.576518512845199</v>
      </c>
      <c r="F113">
        <f t="shared" si="26"/>
        <v>15.258318229405466</v>
      </c>
      <c r="G113" t="e">
        <f t="shared" si="26"/>
        <v>#DIV/0!</v>
      </c>
      <c r="H113" t="e">
        <f t="shared" si="26"/>
        <v>#DIV/0!</v>
      </c>
      <c r="I113" t="e">
        <f t="shared" si="26"/>
        <v>#DIV/0!</v>
      </c>
      <c r="J113" t="e">
        <f t="shared" si="26"/>
        <v>#DIV/0!</v>
      </c>
      <c r="K113" t="e">
        <f t="shared" si="26"/>
        <v>#DIV/0!</v>
      </c>
      <c r="L113" t="e">
        <f t="shared" si="26"/>
        <v>#DIV/0!</v>
      </c>
      <c r="M113" t="e">
        <f t="shared" si="26"/>
        <v>#DIV/0!</v>
      </c>
      <c r="N113" t="e">
        <f t="shared" si="26"/>
        <v>#DIV/0!</v>
      </c>
      <c r="O113" t="e">
        <f t="shared" si="26"/>
        <v>#DIV/0!</v>
      </c>
      <c r="P113" t="e">
        <f t="shared" si="26"/>
        <v>#DIV/0!</v>
      </c>
      <c r="Q113" t="e">
        <f t="shared" si="26"/>
        <v>#DIV/0!</v>
      </c>
      <c r="R113" t="e">
        <f t="shared" si="26"/>
        <v>#DIV/0!</v>
      </c>
      <c r="S113" t="e">
        <f t="shared" si="26"/>
        <v>#DIV/0!</v>
      </c>
      <c r="T113" t="e">
        <f t="shared" si="26"/>
        <v>#DIV/0!</v>
      </c>
      <c r="U113" t="e">
        <f t="shared" si="26"/>
        <v>#DIV/0!</v>
      </c>
      <c r="V113" t="e">
        <f t="shared" si="26"/>
        <v>#DIV/0!</v>
      </c>
      <c r="W113" t="e">
        <f t="shared" si="26"/>
        <v>#DIV/0!</v>
      </c>
      <c r="X113" t="e">
        <f t="shared" si="26"/>
        <v>#DIV/0!</v>
      </c>
      <c r="Y113" t="e">
        <f t="shared" si="26"/>
        <v>#DIV/0!</v>
      </c>
      <c r="Z113" t="e">
        <f t="shared" si="26"/>
        <v>#DIV/0!</v>
      </c>
      <c r="AA113" t="e">
        <f t="shared" si="26"/>
        <v>#DIV/0!</v>
      </c>
      <c r="AB113" t="e">
        <f t="shared" si="26"/>
        <v>#DIV/0!</v>
      </c>
      <c r="AC113" t="e">
        <f t="shared" si="26"/>
        <v>#DIV/0!</v>
      </c>
      <c r="AD113" t="e">
        <f t="shared" si="26"/>
        <v>#DIV/0!</v>
      </c>
      <c r="AE113" t="e">
        <f t="shared" si="26"/>
        <v>#DIV/0!</v>
      </c>
      <c r="AF113" t="e">
        <f t="shared" si="26"/>
        <v>#DIV/0!</v>
      </c>
      <c r="AG113" t="e">
        <f t="shared" si="26"/>
        <v>#DIV/0!</v>
      </c>
    </row>
    <row r="114" spans="2:33">
      <c r="B114" s="99" t="s">
        <v>2</v>
      </c>
      <c r="C114">
        <f t="shared" ref="C114:AG114" si="27">D34*(D74/SUMIF($B$42:$B$79,$B114,D$42:D$79))</f>
        <v>16.970791841964648</v>
      </c>
      <c r="D114">
        <f t="shared" si="27"/>
        <v>1.8150414577997502</v>
      </c>
      <c r="E114">
        <f t="shared" si="27"/>
        <v>2.0350877623550461</v>
      </c>
      <c r="F114">
        <f t="shared" si="27"/>
        <v>1.651201262529375</v>
      </c>
      <c r="G114" t="e">
        <f t="shared" si="27"/>
        <v>#DIV/0!</v>
      </c>
      <c r="H114" t="e">
        <f t="shared" si="27"/>
        <v>#DIV/0!</v>
      </c>
      <c r="I114" t="e">
        <f t="shared" si="27"/>
        <v>#DIV/0!</v>
      </c>
      <c r="J114" t="e">
        <f t="shared" si="27"/>
        <v>#DIV/0!</v>
      </c>
      <c r="K114" t="e">
        <f t="shared" si="27"/>
        <v>#DIV/0!</v>
      </c>
      <c r="L114" t="e">
        <f t="shared" si="27"/>
        <v>#DIV/0!</v>
      </c>
      <c r="M114" t="e">
        <f t="shared" si="27"/>
        <v>#DIV/0!</v>
      </c>
      <c r="N114" t="e">
        <f t="shared" si="27"/>
        <v>#DIV/0!</v>
      </c>
      <c r="O114" t="e">
        <f t="shared" si="27"/>
        <v>#DIV/0!</v>
      </c>
      <c r="P114" t="e">
        <f t="shared" si="27"/>
        <v>#DIV/0!</v>
      </c>
      <c r="Q114" t="e">
        <f t="shared" si="27"/>
        <v>#DIV/0!</v>
      </c>
      <c r="R114" t="e">
        <f t="shared" si="27"/>
        <v>#DIV/0!</v>
      </c>
      <c r="S114" t="e">
        <f t="shared" si="27"/>
        <v>#DIV/0!</v>
      </c>
      <c r="T114" t="e">
        <f t="shared" si="27"/>
        <v>#DIV/0!</v>
      </c>
      <c r="U114" t="e">
        <f t="shared" si="27"/>
        <v>#DIV/0!</v>
      </c>
      <c r="V114" t="e">
        <f t="shared" si="27"/>
        <v>#DIV/0!</v>
      </c>
      <c r="W114" t="e">
        <f t="shared" si="27"/>
        <v>#DIV/0!</v>
      </c>
      <c r="X114" t="e">
        <f t="shared" si="27"/>
        <v>#DIV/0!</v>
      </c>
      <c r="Y114" t="e">
        <f t="shared" si="27"/>
        <v>#DIV/0!</v>
      </c>
      <c r="Z114" t="e">
        <f t="shared" si="27"/>
        <v>#DIV/0!</v>
      </c>
      <c r="AA114" t="e">
        <f t="shared" si="27"/>
        <v>#DIV/0!</v>
      </c>
      <c r="AB114" t="e">
        <f t="shared" si="27"/>
        <v>#DIV/0!</v>
      </c>
      <c r="AC114" t="e">
        <f t="shared" si="27"/>
        <v>#DIV/0!</v>
      </c>
      <c r="AD114" t="e">
        <f t="shared" si="27"/>
        <v>#DIV/0!</v>
      </c>
      <c r="AE114" t="e">
        <f t="shared" si="27"/>
        <v>#DIV/0!</v>
      </c>
      <c r="AF114" t="e">
        <f t="shared" si="27"/>
        <v>#DIV/0!</v>
      </c>
      <c r="AG114" t="e">
        <f t="shared" si="27"/>
        <v>#DIV/0!</v>
      </c>
    </row>
    <row r="115" spans="2:33">
      <c r="B115" s="99" t="s">
        <v>6</v>
      </c>
      <c r="C115">
        <f t="shared" ref="C115:AG115" si="28">D35*(D75/SUMIF($B$42:$B$79,$B115,D$42:D$79))</f>
        <v>5.5431182745720537</v>
      </c>
      <c r="D115">
        <f t="shared" si="28"/>
        <v>26.033489779011621</v>
      </c>
      <c r="E115">
        <f t="shared" si="28"/>
        <v>27.004435124730733</v>
      </c>
      <c r="F115">
        <f t="shared" si="28"/>
        <v>28.641217168955777</v>
      </c>
      <c r="G115" t="e">
        <f t="shared" si="28"/>
        <v>#DIV/0!</v>
      </c>
      <c r="H115" t="e">
        <f t="shared" si="28"/>
        <v>#DIV/0!</v>
      </c>
      <c r="I115" t="e">
        <f t="shared" si="28"/>
        <v>#DIV/0!</v>
      </c>
      <c r="J115" t="e">
        <f t="shared" si="28"/>
        <v>#DIV/0!</v>
      </c>
      <c r="K115" t="e">
        <f t="shared" si="28"/>
        <v>#DIV/0!</v>
      </c>
      <c r="L115" t="e">
        <f t="shared" si="28"/>
        <v>#DIV/0!</v>
      </c>
      <c r="M115" t="e">
        <f t="shared" si="28"/>
        <v>#DIV/0!</v>
      </c>
      <c r="N115" t="e">
        <f t="shared" si="28"/>
        <v>#DIV/0!</v>
      </c>
      <c r="O115" t="e">
        <f t="shared" si="28"/>
        <v>#DIV/0!</v>
      </c>
      <c r="P115" t="e">
        <f t="shared" si="28"/>
        <v>#DIV/0!</v>
      </c>
      <c r="Q115" t="e">
        <f t="shared" si="28"/>
        <v>#DIV/0!</v>
      </c>
      <c r="R115" t="e">
        <f t="shared" si="28"/>
        <v>#DIV/0!</v>
      </c>
      <c r="S115" t="e">
        <f t="shared" si="28"/>
        <v>#DIV/0!</v>
      </c>
      <c r="T115" t="e">
        <f t="shared" si="28"/>
        <v>#DIV/0!</v>
      </c>
      <c r="U115" t="e">
        <f t="shared" si="28"/>
        <v>#DIV/0!</v>
      </c>
      <c r="V115" t="e">
        <f t="shared" si="28"/>
        <v>#DIV/0!</v>
      </c>
      <c r="W115" t="e">
        <f t="shared" si="28"/>
        <v>#DIV/0!</v>
      </c>
      <c r="X115" t="e">
        <f t="shared" si="28"/>
        <v>#DIV/0!</v>
      </c>
      <c r="Y115" t="e">
        <f t="shared" si="28"/>
        <v>#DIV/0!</v>
      </c>
      <c r="Z115" t="e">
        <f t="shared" si="28"/>
        <v>#DIV/0!</v>
      </c>
      <c r="AA115" t="e">
        <f t="shared" si="28"/>
        <v>#DIV/0!</v>
      </c>
      <c r="AB115" t="e">
        <f t="shared" si="28"/>
        <v>#DIV/0!</v>
      </c>
      <c r="AC115" t="e">
        <f t="shared" si="28"/>
        <v>#DIV/0!</v>
      </c>
      <c r="AD115" t="e">
        <f t="shared" si="28"/>
        <v>#DIV/0!</v>
      </c>
      <c r="AE115" t="e">
        <f t="shared" si="28"/>
        <v>#DIV/0!</v>
      </c>
      <c r="AF115" t="e">
        <f t="shared" si="28"/>
        <v>#DIV/0!</v>
      </c>
      <c r="AG115" t="e">
        <f t="shared" si="28"/>
        <v>#DIV/0!</v>
      </c>
    </row>
    <row r="116" spans="2:33">
      <c r="B116" s="99" t="s">
        <v>6</v>
      </c>
      <c r="C116">
        <f t="shared" ref="C116:AG116" si="29">D36*(D76/SUMIF($B$42:$B$79,$B116,D$42:D$79))</f>
        <v>18.402943109545298</v>
      </c>
      <c r="D116">
        <f t="shared" si="29"/>
        <v>0.3074153033677226</v>
      </c>
      <c r="E116">
        <f t="shared" si="29"/>
        <v>0.35148890012565892</v>
      </c>
      <c r="F116">
        <f t="shared" si="29"/>
        <v>0.2298384292896696</v>
      </c>
      <c r="G116" t="e">
        <f t="shared" si="29"/>
        <v>#DIV/0!</v>
      </c>
      <c r="H116" t="e">
        <f t="shared" si="29"/>
        <v>#DIV/0!</v>
      </c>
      <c r="I116" t="e">
        <f t="shared" si="29"/>
        <v>#DIV/0!</v>
      </c>
      <c r="J116" t="e">
        <f t="shared" si="29"/>
        <v>#DIV/0!</v>
      </c>
      <c r="K116" t="e">
        <f t="shared" si="29"/>
        <v>#DIV/0!</v>
      </c>
      <c r="L116" t="e">
        <f t="shared" si="29"/>
        <v>#DIV/0!</v>
      </c>
      <c r="M116" t="e">
        <f t="shared" si="29"/>
        <v>#DIV/0!</v>
      </c>
      <c r="N116" t="e">
        <f t="shared" si="29"/>
        <v>#DIV/0!</v>
      </c>
      <c r="O116" t="e">
        <f t="shared" si="29"/>
        <v>#DIV/0!</v>
      </c>
      <c r="P116" t="e">
        <f t="shared" si="29"/>
        <v>#DIV/0!</v>
      </c>
      <c r="Q116" t="e">
        <f t="shared" si="29"/>
        <v>#DIV/0!</v>
      </c>
      <c r="R116" t="e">
        <f t="shared" si="29"/>
        <v>#DIV/0!</v>
      </c>
      <c r="S116" t="e">
        <f t="shared" si="29"/>
        <v>#DIV/0!</v>
      </c>
      <c r="T116" t="e">
        <f t="shared" si="29"/>
        <v>#DIV/0!</v>
      </c>
      <c r="U116" t="e">
        <f t="shared" si="29"/>
        <v>#DIV/0!</v>
      </c>
      <c r="V116" t="e">
        <f t="shared" si="29"/>
        <v>#DIV/0!</v>
      </c>
      <c r="W116" t="e">
        <f t="shared" si="29"/>
        <v>#DIV/0!</v>
      </c>
      <c r="X116" t="e">
        <f t="shared" si="29"/>
        <v>#DIV/0!</v>
      </c>
      <c r="Y116" t="e">
        <f t="shared" si="29"/>
        <v>#DIV/0!</v>
      </c>
      <c r="Z116" t="e">
        <f t="shared" si="29"/>
        <v>#DIV/0!</v>
      </c>
      <c r="AA116" t="e">
        <f t="shared" si="29"/>
        <v>#DIV/0!</v>
      </c>
      <c r="AB116" t="e">
        <f t="shared" si="29"/>
        <v>#DIV/0!</v>
      </c>
      <c r="AC116" t="e">
        <f t="shared" si="29"/>
        <v>#DIV/0!</v>
      </c>
      <c r="AD116" t="e">
        <f t="shared" si="29"/>
        <v>#DIV/0!</v>
      </c>
      <c r="AE116" t="e">
        <f t="shared" si="29"/>
        <v>#DIV/0!</v>
      </c>
      <c r="AF116" t="e">
        <f t="shared" si="29"/>
        <v>#DIV/0!</v>
      </c>
      <c r="AG116" t="e">
        <f t="shared" si="29"/>
        <v>#DIV/0!</v>
      </c>
    </row>
    <row r="117" spans="2:33">
      <c r="B117" s="99" t="s">
        <v>7</v>
      </c>
      <c r="C117">
        <f t="shared" ref="C117:AG117" si="30">D37*(D77/SUMIF($B$42:$B$79,$B117,D$42:D$79))</f>
        <v>0</v>
      </c>
      <c r="D117">
        <f t="shared" si="30"/>
        <v>0</v>
      </c>
      <c r="E117">
        <f t="shared" si="30"/>
        <v>0</v>
      </c>
      <c r="F117">
        <f t="shared" si="30"/>
        <v>0</v>
      </c>
      <c r="G117">
        <f t="shared" si="30"/>
        <v>0</v>
      </c>
      <c r="H117">
        <f t="shared" si="30"/>
        <v>0</v>
      </c>
      <c r="I117">
        <f t="shared" si="30"/>
        <v>0</v>
      </c>
      <c r="J117">
        <f t="shared" si="30"/>
        <v>0</v>
      </c>
      <c r="K117">
        <f t="shared" si="30"/>
        <v>0</v>
      </c>
      <c r="L117">
        <f t="shared" si="30"/>
        <v>0</v>
      </c>
      <c r="M117">
        <f t="shared" si="30"/>
        <v>0</v>
      </c>
      <c r="N117">
        <f t="shared" si="30"/>
        <v>0</v>
      </c>
      <c r="O117">
        <f t="shared" si="30"/>
        <v>0</v>
      </c>
      <c r="P117">
        <f t="shared" si="30"/>
        <v>0</v>
      </c>
      <c r="Q117">
        <f t="shared" si="30"/>
        <v>0</v>
      </c>
      <c r="R117">
        <f t="shared" si="30"/>
        <v>0</v>
      </c>
      <c r="S117">
        <f t="shared" si="30"/>
        <v>0</v>
      </c>
      <c r="T117">
        <f t="shared" si="30"/>
        <v>0</v>
      </c>
      <c r="U117">
        <f t="shared" si="30"/>
        <v>0</v>
      </c>
      <c r="V117">
        <f t="shared" si="30"/>
        <v>0</v>
      </c>
      <c r="W117">
        <f t="shared" si="30"/>
        <v>0</v>
      </c>
      <c r="X117">
        <f t="shared" si="30"/>
        <v>0</v>
      </c>
      <c r="Y117">
        <f t="shared" si="30"/>
        <v>0</v>
      </c>
      <c r="Z117">
        <f t="shared" si="30"/>
        <v>0</v>
      </c>
      <c r="AA117">
        <f t="shared" si="30"/>
        <v>0</v>
      </c>
      <c r="AB117">
        <f t="shared" si="30"/>
        <v>0</v>
      </c>
      <c r="AC117">
        <f t="shared" si="30"/>
        <v>0</v>
      </c>
      <c r="AD117">
        <f t="shared" si="30"/>
        <v>0</v>
      </c>
      <c r="AE117">
        <f t="shared" si="30"/>
        <v>0</v>
      </c>
      <c r="AF117">
        <f t="shared" si="30"/>
        <v>0</v>
      </c>
      <c r="AG117">
        <f t="shared" si="30"/>
        <v>0</v>
      </c>
    </row>
    <row r="118" spans="2:33">
      <c r="B118" s="99" t="s">
        <v>7</v>
      </c>
      <c r="C118">
        <f t="shared" ref="C118:AG118" si="31">D38*(D78/SUMIF($B$42:$B$79,$B118,D$42:D$79))</f>
        <v>1.0840379830057956</v>
      </c>
      <c r="D118">
        <f t="shared" si="31"/>
        <v>1.1482478526980807E-2</v>
      </c>
      <c r="E118">
        <f t="shared" si="31"/>
        <v>0</v>
      </c>
      <c r="F118">
        <f t="shared" si="31"/>
        <v>0</v>
      </c>
      <c r="G118">
        <f t="shared" si="31"/>
        <v>0</v>
      </c>
      <c r="H118">
        <f t="shared" si="31"/>
        <v>0</v>
      </c>
      <c r="I118">
        <f t="shared" si="31"/>
        <v>0</v>
      </c>
      <c r="J118">
        <f t="shared" si="31"/>
        <v>0</v>
      </c>
      <c r="K118">
        <f t="shared" si="31"/>
        <v>0</v>
      </c>
      <c r="L118">
        <f t="shared" si="31"/>
        <v>0</v>
      </c>
      <c r="M118">
        <f t="shared" si="31"/>
        <v>0</v>
      </c>
      <c r="N118">
        <f t="shared" si="31"/>
        <v>0</v>
      </c>
      <c r="O118">
        <f t="shared" si="31"/>
        <v>0</v>
      </c>
      <c r="P118">
        <f t="shared" si="31"/>
        <v>0</v>
      </c>
      <c r="Q118">
        <f t="shared" si="31"/>
        <v>0</v>
      </c>
      <c r="R118">
        <f t="shared" si="31"/>
        <v>0</v>
      </c>
      <c r="S118">
        <f t="shared" si="31"/>
        <v>0</v>
      </c>
      <c r="T118">
        <f t="shared" si="31"/>
        <v>0</v>
      </c>
      <c r="U118">
        <f t="shared" si="31"/>
        <v>0</v>
      </c>
      <c r="V118">
        <f t="shared" si="31"/>
        <v>0</v>
      </c>
      <c r="W118">
        <f t="shared" si="31"/>
        <v>0</v>
      </c>
      <c r="X118">
        <f t="shared" si="31"/>
        <v>0</v>
      </c>
      <c r="Y118">
        <f t="shared" si="31"/>
        <v>0</v>
      </c>
      <c r="Z118">
        <f t="shared" si="31"/>
        <v>0</v>
      </c>
      <c r="AA118">
        <f t="shared" si="31"/>
        <v>0</v>
      </c>
      <c r="AB118">
        <f t="shared" si="31"/>
        <v>0</v>
      </c>
      <c r="AC118">
        <f t="shared" si="31"/>
        <v>0</v>
      </c>
      <c r="AD118">
        <f t="shared" si="31"/>
        <v>0</v>
      </c>
      <c r="AE118">
        <f t="shared" si="31"/>
        <v>0</v>
      </c>
      <c r="AF118">
        <f t="shared" si="31"/>
        <v>0</v>
      </c>
      <c r="AG118">
        <f t="shared" si="31"/>
        <v>0</v>
      </c>
    </row>
    <row r="119" spans="2:33">
      <c r="B119" s="99"/>
    </row>
    <row r="121" spans="2:33">
      <c r="B121" t="s">
        <v>1</v>
      </c>
      <c r="C121">
        <f t="shared" ref="C121:C127" si="32">SUMIFS($D$82:$D$118,$B$82:$B$118,B121)</f>
        <v>103.4703918652727</v>
      </c>
      <c r="D121">
        <f t="shared" ref="D121:D127" si="33">SUMIFS($E$42:$E$79,$B$42:$B$79,B121)</f>
        <v>335.52918900000003</v>
      </c>
    </row>
    <row r="122" spans="2:33">
      <c r="B122" t="s">
        <v>2</v>
      </c>
      <c r="C122">
        <f t="shared" si="32"/>
        <v>38.770923070155696</v>
      </c>
      <c r="D122">
        <f t="shared" si="33"/>
        <v>0.36974900000000005</v>
      </c>
    </row>
    <row r="123" spans="2:33">
      <c r="B123" t="s">
        <v>3</v>
      </c>
      <c r="C123">
        <f t="shared" si="32"/>
        <v>36.080550057911182</v>
      </c>
      <c r="D123">
        <f t="shared" si="33"/>
        <v>14863.077643000001</v>
      </c>
    </row>
    <row r="124" spans="2:33">
      <c r="B124" t="s">
        <v>4</v>
      </c>
      <c r="C124">
        <f t="shared" si="32"/>
        <v>37.863330391177449</v>
      </c>
      <c r="D124">
        <f t="shared" si="33"/>
        <v>52.132115999999996</v>
      </c>
    </row>
    <row r="125" spans="2:33">
      <c r="B125" t="s">
        <v>5</v>
      </c>
      <c r="C125">
        <f t="shared" si="32"/>
        <v>61.303903356370114</v>
      </c>
      <c r="D125">
        <f t="shared" si="33"/>
        <v>144.05898099999999</v>
      </c>
    </row>
    <row r="126" spans="2:33">
      <c r="B126" t="s">
        <v>6</v>
      </c>
      <c r="C126">
        <f t="shared" si="32"/>
        <v>33.727438991937127</v>
      </c>
      <c r="D126">
        <f t="shared" si="33"/>
        <v>0.59408099999999997</v>
      </c>
    </row>
    <row r="127" spans="2:33">
      <c r="B127" t="s">
        <v>7</v>
      </c>
      <c r="C127">
        <f t="shared" si="32"/>
        <v>54.561408618929441</v>
      </c>
      <c r="D127">
        <f t="shared" si="33"/>
        <v>2.9374770000000003</v>
      </c>
    </row>
    <row r="129" spans="2:3">
      <c r="B129" t="s">
        <v>11015</v>
      </c>
      <c r="C129">
        <f>SUMPRODUCT(C121:C127,D121:D127)/SUM(D121:D127)</f>
        <v>37.79444375567212</v>
      </c>
    </row>
    <row r="130" spans="2:3">
      <c r="B130" t="s">
        <v>11016</v>
      </c>
      <c r="C130">
        <f>C129*('AEO 2023 Table 7'!C41/'AEO 2023 Table 7'!C38)</f>
        <v>30.829269012196672</v>
      </c>
    </row>
    <row r="131" spans="2:3">
      <c r="B131" t="s">
        <v>11017</v>
      </c>
      <c r="C131">
        <v>26.744390217879999</v>
      </c>
    </row>
    <row r="132" spans="2:3">
      <c r="B132" t="s">
        <v>11018</v>
      </c>
      <c r="C132">
        <f>C130-C131</f>
        <v>4.0848787943166727</v>
      </c>
    </row>
    <row r="133" spans="2:3" ht="15.75" customHeight="1" thickBot="1"/>
    <row r="134" spans="2:3" ht="15.75" customHeight="1" thickBot="1">
      <c r="B134" s="144" t="s">
        <v>11019</v>
      </c>
      <c r="C134" s="145">
        <f>C131/C129</f>
        <v>0.70762756533137894</v>
      </c>
    </row>
  </sheetData>
  <pageMargins left="0.7" right="0.7" top="0.75" bottom="0.75" header="0.3" footer="0.3"/>
  <pageSetup orientation="portrait"/>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AJ135"/>
  <sheetViews>
    <sheetView workbookViewId="0">
      <selection activeCell="A3" sqref="A3"/>
    </sheetView>
  </sheetViews>
  <sheetFormatPr defaultRowHeight="14.25"/>
  <cols>
    <col min="1" max="1" width="16.73046875" customWidth="1"/>
    <col min="2" max="2" width="17.59765625" customWidth="1"/>
    <col min="3" max="32" width="8.86328125" customWidth="1"/>
    <col min="33" max="33" width="11.73046875" bestFit="1" customWidth="1"/>
    <col min="34" max="36" width="10" bestFit="1" customWidth="1"/>
  </cols>
  <sheetData>
    <row r="1" spans="1:36">
      <c r="A1" s="2" t="s">
        <v>11020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row>
    <row r="2" spans="1:36">
      <c r="B2">
        <v>2020</v>
      </c>
      <c r="C2">
        <v>2021</v>
      </c>
      <c r="D2">
        <v>2022</v>
      </c>
      <c r="E2">
        <v>2023</v>
      </c>
      <c r="F2">
        <v>2024</v>
      </c>
      <c r="G2">
        <v>2025</v>
      </c>
      <c r="H2">
        <v>2026</v>
      </c>
      <c r="I2">
        <v>2027</v>
      </c>
      <c r="J2">
        <v>2028</v>
      </c>
      <c r="K2">
        <v>2029</v>
      </c>
      <c r="L2">
        <v>2030</v>
      </c>
      <c r="M2">
        <v>2031</v>
      </c>
      <c r="N2">
        <v>2032</v>
      </c>
      <c r="O2">
        <v>2033</v>
      </c>
      <c r="P2">
        <v>2034</v>
      </c>
      <c r="Q2">
        <v>2035</v>
      </c>
      <c r="R2">
        <v>2036</v>
      </c>
      <c r="S2">
        <v>2037</v>
      </c>
      <c r="T2">
        <v>2038</v>
      </c>
      <c r="U2">
        <v>2039</v>
      </c>
      <c r="V2">
        <v>2040</v>
      </c>
      <c r="W2">
        <v>2041</v>
      </c>
      <c r="X2">
        <v>2042</v>
      </c>
      <c r="Y2">
        <v>2043</v>
      </c>
      <c r="Z2">
        <v>2044</v>
      </c>
      <c r="AA2">
        <v>2045</v>
      </c>
      <c r="AB2">
        <v>2046</v>
      </c>
      <c r="AC2">
        <v>2047</v>
      </c>
      <c r="AD2">
        <v>2048</v>
      </c>
      <c r="AE2">
        <v>2049</v>
      </c>
      <c r="AF2">
        <v>2050</v>
      </c>
    </row>
    <row r="3" spans="1:36">
      <c r="A3" t="s">
        <v>10877</v>
      </c>
      <c r="B3" s="199">
        <v>1</v>
      </c>
      <c r="C3" s="199">
        <v>1</v>
      </c>
      <c r="D3" s="199">
        <v>1</v>
      </c>
      <c r="E3" s="199">
        <v>1</v>
      </c>
      <c r="F3" s="199">
        <v>1</v>
      </c>
      <c r="G3" s="199">
        <f>'AEO 2026 Table 47'!E227/'AEO 2026 Table 47'!$E$232</f>
        <v>1.0966138825822049</v>
      </c>
      <c r="H3" s="199">
        <f>'AEO 2026 Table 47'!F227/'AEO 2026 Table 47'!$E$232</f>
        <v>1.1050524041832082</v>
      </c>
      <c r="I3" s="199">
        <f>'AEO 2026 Table 47'!G227/'AEO 2026 Table 47'!$E$232</f>
        <v>1.1139226993761353</v>
      </c>
      <c r="J3" s="199">
        <f>'AEO 2026 Table 47'!H227/'AEO 2026 Table 47'!$E$232</f>
        <v>1.123127835046015</v>
      </c>
      <c r="K3" s="199">
        <f>'AEO 2026 Table 47'!I227/'AEO 2026 Table 47'!$E$232</f>
        <v>1.1325188260482097</v>
      </c>
      <c r="L3" s="199">
        <f>'AEO 2026 Table 47'!J227/'AEO 2026 Table 47'!$E$232</f>
        <v>1.1419982754129556</v>
      </c>
      <c r="M3" s="199">
        <f>'AEO 2026 Table 47'!K227/'AEO 2026 Table 47'!$E$232</f>
        <v>1.1515528191075881</v>
      </c>
      <c r="N3" s="199">
        <f>'AEO 2026 Table 47'!L227/'AEO 2026 Table 47'!$E$232</f>
        <v>1.1611791850753292</v>
      </c>
      <c r="O3" s="199">
        <f>'AEO 2026 Table 47'!M227/'AEO 2026 Table 47'!$E$232</f>
        <v>1.170874138869249</v>
      </c>
      <c r="P3" s="199">
        <f>'AEO 2026 Table 47'!N227/'AEO 2026 Table 47'!$E$232</f>
        <v>1.1806363265348183</v>
      </c>
      <c r="Q3" s="199">
        <f>'AEO 2026 Table 47'!O227/'AEO 2026 Table 47'!$E$232</f>
        <v>1.1904653719735576</v>
      </c>
      <c r="R3" s="199">
        <f>'AEO 2026 Table 47'!P227/'AEO 2026 Table 47'!$E$232</f>
        <v>1.2003731348242095</v>
      </c>
      <c r="S3" s="199">
        <f>'AEO 2026 Table 47'!Q227/'AEO 2026 Table 47'!$E$232</f>
        <v>1.2103550266853156</v>
      </c>
      <c r="T3" s="199">
        <f>'AEO 2026 Table 47'!R227/'AEO 2026 Table 47'!$E$232</f>
        <v>1.2204062585695605</v>
      </c>
      <c r="U3" s="199">
        <f>'AEO 2026 Table 47'!S227/'AEO 2026 Table 47'!$E$232</f>
        <v>1.2305275074542092</v>
      </c>
      <c r="V3" s="199">
        <f>'AEO 2026 Table 47'!T227/'AEO 2026 Table 47'!$E$232</f>
        <v>1.2407126554706496</v>
      </c>
      <c r="W3" s="199">
        <f>'AEO 2026 Table 47'!U227/'AEO 2026 Table 47'!$E$232</f>
        <v>1.2509573774863589</v>
      </c>
      <c r="X3" s="199">
        <f>'AEO 2026 Table 47'!V227/'AEO 2026 Table 47'!$E$232</f>
        <v>1.2612594043738399</v>
      </c>
      <c r="Y3" s="199">
        <f>'AEO 2026 Table 47'!W227/'AEO 2026 Table 47'!$E$232</f>
        <v>1.2716232117050073</v>
      </c>
      <c r="Z3" s="199">
        <f>'AEO 2026 Table 47'!X227/'AEO 2026 Table 47'!$E$232</f>
        <v>1.2820531120757674</v>
      </c>
      <c r="AA3" s="199">
        <f>'AEO 2026 Table 47'!Y227/'AEO 2026 Table 47'!$E$232</f>
        <v>1.2925504343674179</v>
      </c>
      <c r="AB3" s="199">
        <f>'AEO 2026 Table 47'!Z227/'AEO 2026 Table 47'!$E$232</f>
        <v>1.3031170214625112</v>
      </c>
      <c r="AC3" s="199">
        <f>'AEO 2026 Table 47'!AA227/'AEO 2026 Table 47'!$E$232</f>
        <v>1.3137539891198722</v>
      </c>
      <c r="AD3" s="199">
        <f>'AEO 2026 Table 47'!AB227/'AEO 2026 Table 47'!$E$232</f>
        <v>1.3244587798698355</v>
      </c>
      <c r="AE3" s="199">
        <f>'AEO 2026 Table 47'!AC227/'AEO 2026 Table 47'!$E$232</f>
        <v>1.3352317698108809</v>
      </c>
      <c r="AF3" s="199">
        <f>'AEO 2026 Table 47'!AD227/'AEO 2026 Table 47'!$E$232</f>
        <v>1.3460651987777001</v>
      </c>
    </row>
    <row r="4" spans="1:36">
      <c r="A4" t="s">
        <v>11021</v>
      </c>
      <c r="B4" s="199">
        <f>INDEX('AEO 2021 Table 49'!$202:$202,MATCH(B$2,'AEO 2021 Table 49'!$1:$1,0))/INDEX('AEO 2021 Table 49'!$131:$131,MATCH(B$2,'AEO 2021 Table 49'!$1:$1,0))</f>
        <v>1.0500638212832756</v>
      </c>
      <c r="C4" s="199">
        <f>INDEX('AEO 2022 Table 49'!$202:$202,MATCH(C$2,'AEO 2022 Table 49'!$1:$1,0))/INDEX('AEO 2022 Table 49'!$131:$131,MATCH(C$2,'AEO 2022 Table 49'!$1:$1,0))</f>
        <v>1.0525253236136047</v>
      </c>
      <c r="D4" s="199">
        <f>INDEX('AEO 2023 Table 49'!$202:$202,MATCH(D$2,'AEO 2023 Table 49'!$1:$1,0))/INDEX('AEO 2023 Table 49'!$131:$131,MATCH(D$2,'AEO 2023 Table 49'!$1:$1,0))</f>
        <v>1.0591397201918633</v>
      </c>
      <c r="E4" s="199">
        <f>INDEX('AEO 2023 Table 49'!$202:$202,MATCH(E$2,'AEO 2023 Table 49'!$1:$1,0))/INDEX('AEO 2023 Table 49'!$131:$131,MATCH(E$2,'AEO 2023 Table 49'!$1:$1,0))</f>
        <v>1.0826978209893183</v>
      </c>
      <c r="F4" s="199">
        <f>INDEX('AEO 2025 Table 49'!240:240,MATCH(F2,'AEO 2025 Table 49'!1:1,0))/INDEX('AEO 2025 Table 49'!151:151,MATCH(F2,'AEO 2025 Table 49'!1:1,0))</f>
        <v>1.0035467223822134</v>
      </c>
      <c r="G4" s="199">
        <f>INDEX('AEO 2026 Table 49'!240:240,MATCH(G2,'AEO 2026 Table 49'!5:5,0))/INDEX('AEO 2026 Table 49'!151:151,MATCH(G2,'AEO 2026 Table 49'!5:5,0))</f>
        <v>1.0201265126437191</v>
      </c>
      <c r="H4" s="199">
        <f>INDEX('AEO 2026 Table 49'!240:240,MATCH(H2,'AEO 2026 Table 49'!5:5,0))/INDEX('AEO 2026 Table 49'!151:151,MATCH(H2,'AEO 2026 Table 49'!5:5,0))</f>
        <v>1.026252865562483</v>
      </c>
      <c r="I4" s="199">
        <f>INDEX('AEO 2026 Table 49'!240:240,MATCH(I2,'AEO 2026 Table 49'!5:5,0))/INDEX('AEO 2026 Table 49'!151:151,MATCH(I2,'AEO 2026 Table 49'!5:5,0))</f>
        <v>1.0384349562420903</v>
      </c>
      <c r="J4" s="199">
        <f>INDEX('AEO 2026 Table 49'!240:240,MATCH(J2,'AEO 2026 Table 49'!5:5,0))/INDEX('AEO 2026 Table 49'!151:151,MATCH(J2,'AEO 2026 Table 49'!5:5,0))</f>
        <v>1.0473655947019247</v>
      </c>
      <c r="K4" s="199">
        <f>INDEX('AEO 2026 Table 49'!240:240,MATCH(K2,'AEO 2026 Table 49'!5:5,0))/INDEX('AEO 2026 Table 49'!151:151,MATCH(K2,'AEO 2026 Table 49'!5:5,0))</f>
        <v>1.0526269436643148</v>
      </c>
      <c r="L4" s="199">
        <f>INDEX('AEO 2026 Table 49'!240:240,MATCH(L2,'AEO 2026 Table 49'!5:5,0))/INDEX('AEO 2026 Table 49'!151:151,MATCH(L2,'AEO 2026 Table 49'!5:5,0))</f>
        <v>1.0572657490799169</v>
      </c>
      <c r="M4" s="199">
        <f>INDEX('AEO 2026 Table 49'!240:240,MATCH(M2,'AEO 2026 Table 49'!5:5,0))/INDEX('AEO 2026 Table 49'!151:151,MATCH(M2,'AEO 2026 Table 49'!5:5,0))</f>
        <v>1.0589004049636024</v>
      </c>
      <c r="N4" s="199">
        <f>INDEX('AEO 2026 Table 49'!240:240,MATCH(N2,'AEO 2026 Table 49'!5:5,0))/INDEX('AEO 2026 Table 49'!151:151,MATCH(N2,'AEO 2026 Table 49'!5:5,0))</f>
        <v>1.0757392746583705</v>
      </c>
      <c r="O4" s="199">
        <f>INDEX('AEO 2026 Table 49'!240:240,MATCH(O2,'AEO 2026 Table 49'!5:5,0))/INDEX('AEO 2026 Table 49'!151:151,MATCH(O2,'AEO 2026 Table 49'!5:5,0))</f>
        <v>1.0746116208920544</v>
      </c>
      <c r="P4" s="199">
        <f>INDEX('AEO 2026 Table 49'!240:240,MATCH(P2,'AEO 2026 Table 49'!5:5,0))/INDEX('AEO 2026 Table 49'!151:151,MATCH(P2,'AEO 2026 Table 49'!5:5,0))</f>
        <v>1.0690462871245494</v>
      </c>
      <c r="Q4" s="199">
        <f>INDEX('AEO 2026 Table 49'!240:240,MATCH(Q2,'AEO 2026 Table 49'!5:5,0))/INDEX('AEO 2026 Table 49'!151:151,MATCH(Q2,'AEO 2026 Table 49'!5:5,0))</f>
        <v>1.0625177241349943</v>
      </c>
      <c r="R4" s="199">
        <f>INDEX('AEO 2026 Table 49'!240:240,MATCH(R2,'AEO 2026 Table 49'!5:5,0))/INDEX('AEO 2026 Table 49'!151:151,MATCH(R2,'AEO 2026 Table 49'!5:5,0))</f>
        <v>1.0538915436023499</v>
      </c>
      <c r="S4" s="199">
        <f>INDEX('AEO 2026 Table 49'!240:240,MATCH(S2,'AEO 2026 Table 49'!5:5,0))/INDEX('AEO 2026 Table 49'!151:151,MATCH(S2,'AEO 2026 Table 49'!5:5,0))</f>
        <v>1.0474125799570002</v>
      </c>
      <c r="T4" s="199">
        <f>INDEX('AEO 2026 Table 49'!240:240,MATCH(T2,'AEO 2026 Table 49'!5:5,0))/INDEX('AEO 2026 Table 49'!151:151,MATCH(T2,'AEO 2026 Table 49'!5:5,0))</f>
        <v>1.0414391723297971</v>
      </c>
      <c r="U4" s="199">
        <f>INDEX('AEO 2026 Table 49'!240:240,MATCH(U2,'AEO 2026 Table 49'!5:5,0))/INDEX('AEO 2026 Table 49'!151:151,MATCH(U2,'AEO 2026 Table 49'!5:5,0))</f>
        <v>1.03549021024952</v>
      </c>
      <c r="V4" s="199">
        <f>INDEX('AEO 2026 Table 49'!240:240,MATCH(V2,'AEO 2026 Table 49'!5:5,0))/INDEX('AEO 2026 Table 49'!151:151,MATCH(V2,'AEO 2026 Table 49'!5:5,0))</f>
        <v>1.0301604018931976</v>
      </c>
      <c r="W4" s="199">
        <f>INDEX('AEO 2026 Table 49'!240:240,MATCH(W2,'AEO 2026 Table 49'!5:5,0))/INDEX('AEO 2026 Table 49'!151:151,MATCH(W2,'AEO 2026 Table 49'!5:5,0))</f>
        <v>1.0268827072161759</v>
      </c>
      <c r="X4" s="199">
        <f>INDEX('AEO 2026 Table 49'!240:240,MATCH(X2,'AEO 2026 Table 49'!5:5,0))/INDEX('AEO 2026 Table 49'!151:151,MATCH(X2,'AEO 2026 Table 49'!5:5,0))</f>
        <v>1.0257532109824066</v>
      </c>
      <c r="Y4" s="199">
        <f>INDEX('AEO 2026 Table 49'!240:240,MATCH(Y2,'AEO 2026 Table 49'!5:5,0))/INDEX('AEO 2026 Table 49'!151:151,MATCH(Y2,'AEO 2026 Table 49'!5:5,0))</f>
        <v>1.0249705068748403</v>
      </c>
      <c r="Z4" s="199">
        <f>INDEX('AEO 2026 Table 49'!240:240,MATCH(Z2,'AEO 2026 Table 49'!5:5,0))/INDEX('AEO 2026 Table 49'!151:151,MATCH(Z2,'AEO 2026 Table 49'!5:5,0))</f>
        <v>1.0256322148588921</v>
      </c>
      <c r="AA4" s="199">
        <f>INDEX('AEO 2026 Table 49'!240:240,MATCH(AA2,'AEO 2026 Table 49'!5:5,0))/INDEX('AEO 2026 Table 49'!151:151,MATCH(AA2,'AEO 2026 Table 49'!5:5,0))</f>
        <v>1.0264143270913459</v>
      </c>
      <c r="AB4" s="199">
        <f>INDEX('AEO 2026 Table 49'!240:240,MATCH(AB2,'AEO 2026 Table 49'!5:5,0))/INDEX('AEO 2026 Table 49'!151:151,MATCH(AB2,'AEO 2026 Table 49'!5:5,0))</f>
        <v>1.0257902296427706</v>
      </c>
      <c r="AC4" s="199">
        <f>INDEX('AEO 2026 Table 49'!240:240,MATCH(AC2,'AEO 2026 Table 49'!5:5,0))/INDEX('AEO 2026 Table 49'!151:151,MATCH(AC2,'AEO 2026 Table 49'!5:5,0))</f>
        <v>1.0260068538906018</v>
      </c>
      <c r="AD4" s="199">
        <f>INDEX('AEO 2026 Table 49'!240:240,MATCH(AD2,'AEO 2026 Table 49'!5:5,0))/INDEX('AEO 2026 Table 49'!151:151,MATCH(AD2,'AEO 2026 Table 49'!5:5,0))</f>
        <v>1.0262647727093797</v>
      </c>
      <c r="AE4" s="199">
        <f>INDEX('AEO 2026 Table 49'!240:240,MATCH(AE2,'AEO 2026 Table 49'!5:5,0))/INDEX('AEO 2026 Table 49'!151:151,MATCH(AE2,'AEO 2026 Table 49'!5:5,0))</f>
        <v>1.0245948809355625</v>
      </c>
      <c r="AF4" s="199">
        <f>INDEX('AEO 2026 Table 49'!240:240,MATCH(AF2,'AEO 2026 Table 49'!5:5,0))/INDEX('AEO 2026 Table 49'!151:151,MATCH(AF2,'AEO 2026 Table 49'!5:5,0))</f>
        <v>1.0207223479699412</v>
      </c>
    </row>
    <row r="5" spans="1:36">
      <c r="A5" t="s">
        <v>11022</v>
      </c>
      <c r="B5" s="199">
        <v>1</v>
      </c>
      <c r="C5" s="199">
        <v>1</v>
      </c>
      <c r="D5" s="199">
        <v>1</v>
      </c>
      <c r="E5" s="199">
        <v>1</v>
      </c>
      <c r="F5" s="199">
        <v>1</v>
      </c>
      <c r="G5" s="199">
        <f>AVERAGE(F5,H5)</f>
        <v>1.0201931689564208</v>
      </c>
      <c r="H5" s="199">
        <f>('AEO 2026 Table 7'!F14/'AEO 2026 Table 7'!F49)/('AEO 2026 Table 7'!$E$14/'AEO 2026 Table 7'!$E$49)</f>
        <v>1.0403863379128417</v>
      </c>
      <c r="I5" s="199">
        <f>('AEO 2026 Table 7'!G14/'AEO 2026 Table 7'!G49)/('AEO 2026 Table 7'!$E$14/'AEO 2026 Table 7'!$E$49)</f>
        <v>1.0737241559640753</v>
      </c>
      <c r="J5" s="199">
        <f>('AEO 2026 Table 7'!H14/'AEO 2026 Table 7'!H49)/('AEO 2026 Table 7'!$E$14/'AEO 2026 Table 7'!$E$49)</f>
        <v>1.0996419491906284</v>
      </c>
      <c r="K5" s="199">
        <f>('AEO 2026 Table 7'!I14/'AEO 2026 Table 7'!I49)/('AEO 2026 Table 7'!$E$14/'AEO 2026 Table 7'!$E$49)</f>
        <v>1.1240552749305353</v>
      </c>
      <c r="L5" s="199">
        <f>('AEO 2026 Table 7'!J14/'AEO 2026 Table 7'!J49)/('AEO 2026 Table 7'!$E$14/'AEO 2026 Table 7'!$E$49)</f>
        <v>1.1450386767320841</v>
      </c>
      <c r="M5" s="199">
        <f>('AEO 2026 Table 7'!K14/'AEO 2026 Table 7'!K49)/('AEO 2026 Table 7'!$E$14/'AEO 2026 Table 7'!$E$49)</f>
        <v>1.1627163059088401</v>
      </c>
      <c r="N5" s="199">
        <f>('AEO 2026 Table 7'!L14/'AEO 2026 Table 7'!L49)/('AEO 2026 Table 7'!$E$14/'AEO 2026 Table 7'!$E$49)</f>
        <v>1.1764390857333684</v>
      </c>
      <c r="O5" s="199">
        <f>('AEO 2026 Table 7'!M14/'AEO 2026 Table 7'!M49)/('AEO 2026 Table 7'!$E$14/'AEO 2026 Table 7'!$E$49)</f>
        <v>1.1887202858240298</v>
      </c>
      <c r="P5" s="199">
        <f>('AEO 2026 Table 7'!N14/'AEO 2026 Table 7'!N49)/('AEO 2026 Table 7'!$E$14/'AEO 2026 Table 7'!$E$49)</f>
        <v>1.1968404006666076</v>
      </c>
      <c r="Q5" s="199">
        <f>('AEO 2026 Table 7'!O14/'AEO 2026 Table 7'!O49)/('AEO 2026 Table 7'!$E$14/'AEO 2026 Table 7'!$E$49)</f>
        <v>1.1998652088905175</v>
      </c>
      <c r="R5" s="199">
        <f>('AEO 2026 Table 7'!P14/'AEO 2026 Table 7'!P49)/('AEO 2026 Table 7'!$E$14/'AEO 2026 Table 7'!$E$49)</f>
        <v>1.1994629027980293</v>
      </c>
      <c r="S5" s="199">
        <f>('AEO 2026 Table 7'!Q14/'AEO 2026 Table 7'!Q49)/('AEO 2026 Table 7'!$E$14/'AEO 2026 Table 7'!$E$49)</f>
        <v>1.1989658297762384</v>
      </c>
      <c r="T5" s="199">
        <f>('AEO 2026 Table 7'!R14/'AEO 2026 Table 7'!R49)/('AEO 2026 Table 7'!$E$14/'AEO 2026 Table 7'!$E$49)</f>
        <v>1.1985870328048873</v>
      </c>
      <c r="U5" s="199">
        <f>('AEO 2026 Table 7'!S14/'AEO 2026 Table 7'!S49)/('AEO 2026 Table 7'!$E$14/'AEO 2026 Table 7'!$E$49)</f>
        <v>1.1982525353075888</v>
      </c>
      <c r="V5" s="199">
        <f>('AEO 2026 Table 7'!T14/'AEO 2026 Table 7'!T49)/('AEO 2026 Table 7'!$E$14/'AEO 2026 Table 7'!$E$49)</f>
        <v>1.1980627170840872</v>
      </c>
      <c r="W5" s="199">
        <f>('AEO 2026 Table 7'!U14/'AEO 2026 Table 7'!U49)/('AEO 2026 Table 7'!$E$14/'AEO 2026 Table 7'!$E$49)</f>
        <v>1.1976539836476554</v>
      </c>
      <c r="X5" s="199">
        <f>('AEO 2026 Table 7'!V14/'AEO 2026 Table 7'!V49)/('AEO 2026 Table 7'!$E$14/'AEO 2026 Table 7'!$E$49)</f>
        <v>1.1971636348609438</v>
      </c>
      <c r="Y5" s="199">
        <f>('AEO 2026 Table 7'!W14/'AEO 2026 Table 7'!W49)/('AEO 2026 Table 7'!$E$14/'AEO 2026 Table 7'!$E$49)</f>
        <v>1.1967526081036861</v>
      </c>
      <c r="Z5" s="199">
        <f>('AEO 2026 Table 7'!X14/'AEO 2026 Table 7'!X49)/('AEO 2026 Table 7'!$E$14/'AEO 2026 Table 7'!$E$49)</f>
        <v>1.196387675892481</v>
      </c>
      <c r="AA5" s="199">
        <f>('AEO 2026 Table 7'!Y14/'AEO 2026 Table 7'!Y49)/('AEO 2026 Table 7'!$E$14/'AEO 2026 Table 7'!$E$49)</f>
        <v>1.1960410400036274</v>
      </c>
      <c r="AB5" s="199">
        <f>('AEO 2026 Table 7'!Z14/'AEO 2026 Table 7'!Z49)/('AEO 2026 Table 7'!$E$14/'AEO 2026 Table 7'!$E$49)</f>
        <v>1.1956133173186021</v>
      </c>
      <c r="AC5" s="199">
        <f>('AEO 2026 Table 7'!AA14/'AEO 2026 Table 7'!AA49)/('AEO 2026 Table 7'!$E$14/'AEO 2026 Table 7'!$E$49)</f>
        <v>1.1950333024188893</v>
      </c>
      <c r="AD5" s="199">
        <f>('AEO 2026 Table 7'!AB14/'AEO 2026 Table 7'!AB49)/('AEO 2026 Table 7'!$E$14/'AEO 2026 Table 7'!$E$49)</f>
        <v>1.1944308197449971</v>
      </c>
      <c r="AE5" s="199">
        <f>('AEO 2026 Table 7'!AC14/'AEO 2026 Table 7'!AC49)/('AEO 2026 Table 7'!$E$14/'AEO 2026 Table 7'!$E$49)</f>
        <v>1.1938203988636145</v>
      </c>
      <c r="AF5" s="199">
        <f>('AEO 2026 Table 7'!AD14/'AEO 2026 Table 7'!AD49)/('AEO 2026 Table 7'!$E$14/'AEO 2026 Table 7'!$E$49)</f>
        <v>1.1933941237370267</v>
      </c>
    </row>
    <row r="6" spans="1:36">
      <c r="G6" s="43"/>
      <c r="H6" s="43"/>
      <c r="I6" s="43"/>
      <c r="J6" s="43"/>
      <c r="K6" s="43"/>
      <c r="L6" s="43"/>
      <c r="M6" s="43"/>
      <c r="N6" s="43"/>
      <c r="O6" s="43"/>
      <c r="P6" s="43"/>
      <c r="Q6" s="43"/>
      <c r="R6" s="43"/>
      <c r="S6" s="43"/>
      <c r="T6" s="43"/>
      <c r="U6" s="43"/>
      <c r="V6" s="43"/>
      <c r="W6" s="43"/>
      <c r="X6" s="43"/>
      <c r="Y6" s="43"/>
      <c r="Z6" s="43"/>
      <c r="AA6" s="43"/>
      <c r="AB6" s="43"/>
      <c r="AC6" s="43"/>
      <c r="AD6" s="43"/>
      <c r="AE6" s="43"/>
      <c r="AF6" s="43"/>
    </row>
    <row r="8" spans="1:36">
      <c r="A8" s="2" t="s">
        <v>11023</v>
      </c>
      <c r="B8" s="3"/>
      <c r="D8" s="2" t="s">
        <v>11024</v>
      </c>
    </row>
    <row r="9" spans="1:36">
      <c r="A9" t="s">
        <v>11025</v>
      </c>
      <c r="B9" s="12">
        <v>0.68595041322314043</v>
      </c>
      <c r="D9" s="8" t="s">
        <v>11026</v>
      </c>
    </row>
    <row r="10" spans="1:36">
      <c r="A10" t="s">
        <v>10876</v>
      </c>
      <c r="B10" s="12">
        <v>0.68881036513545346</v>
      </c>
    </row>
    <row r="12" spans="1:36">
      <c r="A12" s="2" t="s">
        <v>11027</v>
      </c>
      <c r="B12" s="3"/>
      <c r="D12" s="2" t="s">
        <v>11024</v>
      </c>
    </row>
    <row r="13" spans="1:36">
      <c r="A13" t="s">
        <v>11028</v>
      </c>
      <c r="B13">
        <v>0.55000000000000004</v>
      </c>
      <c r="D13" s="8" t="s">
        <v>11029</v>
      </c>
    </row>
    <row r="15" spans="1:36">
      <c r="A15" s="2" t="s">
        <v>11030</v>
      </c>
      <c r="B15" s="3"/>
      <c r="D15" s="2" t="s">
        <v>11024</v>
      </c>
    </row>
    <row r="16" spans="1:36">
      <c r="A16" t="s">
        <v>41</v>
      </c>
      <c r="B16">
        <v>1.67</v>
      </c>
      <c r="D16" s="8" t="s">
        <v>11031</v>
      </c>
    </row>
    <row r="17" spans="1:5">
      <c r="A17" t="s">
        <v>11032</v>
      </c>
      <c r="B17">
        <v>1</v>
      </c>
    </row>
    <row r="18" spans="1:5">
      <c r="A18" t="s">
        <v>11021</v>
      </c>
      <c r="B18">
        <v>16</v>
      </c>
    </row>
    <row r="19" spans="1:5">
      <c r="A19" t="s">
        <v>76</v>
      </c>
      <c r="B19">
        <v>48.656731685074099</v>
      </c>
    </row>
    <row r="21" spans="1:5">
      <c r="A21" s="2" t="s">
        <v>11033</v>
      </c>
      <c r="B21" s="3"/>
      <c r="D21" s="2" t="s">
        <v>11024</v>
      </c>
    </row>
    <row r="22" spans="1:5">
      <c r="A22" t="s">
        <v>11034</v>
      </c>
      <c r="B22">
        <v>120476</v>
      </c>
      <c r="D22" t="s">
        <v>11035</v>
      </c>
      <c r="E22" t="s">
        <v>11036</v>
      </c>
    </row>
    <row r="23" spans="1:5">
      <c r="A23" t="s">
        <v>11037</v>
      </c>
      <c r="B23">
        <v>137452</v>
      </c>
      <c r="D23" s="5">
        <v>2017</v>
      </c>
      <c r="E23" t="s">
        <v>11038</v>
      </c>
    </row>
    <row r="25" spans="1:5">
      <c r="A25" s="2" t="s">
        <v>11039</v>
      </c>
      <c r="B25" s="3"/>
      <c r="D25" s="2" t="s">
        <v>11024</v>
      </c>
    </row>
    <row r="26" spans="1:5">
      <c r="A26" t="s">
        <v>11040</v>
      </c>
      <c r="B26" s="16">
        <v>0.2</v>
      </c>
      <c r="D26" s="8" t="s">
        <v>11041</v>
      </c>
    </row>
    <row r="27" spans="1:5">
      <c r="A27" t="s">
        <v>11042</v>
      </c>
      <c r="B27" s="16">
        <v>0.6</v>
      </c>
      <c r="D27" s="8" t="s">
        <v>11043</v>
      </c>
    </row>
    <row r="28" spans="1:5">
      <c r="A28" t="s">
        <v>11044</v>
      </c>
      <c r="B28">
        <f>B27/B26</f>
        <v>2.9999999999999996</v>
      </c>
    </row>
    <row r="30" spans="1:5">
      <c r="A30" s="2" t="s">
        <v>11045</v>
      </c>
      <c r="B30" s="2"/>
      <c r="D30" s="2" t="s">
        <v>11024</v>
      </c>
    </row>
    <row r="31" spans="1:5">
      <c r="A31" t="s">
        <v>11046</v>
      </c>
      <c r="B31" s="17">
        <v>0.22500000000000001</v>
      </c>
      <c r="D31" s="18" t="s">
        <v>11047</v>
      </c>
    </row>
    <row r="32" spans="1:5">
      <c r="A32" t="s">
        <v>11048</v>
      </c>
      <c r="B32">
        <f>1-B31</f>
        <v>0.77500000000000002</v>
      </c>
      <c r="D32" s="18" t="s">
        <v>11049</v>
      </c>
    </row>
    <row r="35" spans="1:32">
      <c r="A35" s="2" t="s">
        <v>11050</v>
      </c>
    </row>
    <row r="36" spans="1:32">
      <c r="B36">
        <v>2020</v>
      </c>
      <c r="C36">
        <v>2021</v>
      </c>
      <c r="D36">
        <v>2022</v>
      </c>
      <c r="E36">
        <v>2023</v>
      </c>
      <c r="F36">
        <v>2024</v>
      </c>
      <c r="G36">
        <v>2025</v>
      </c>
      <c r="H36">
        <v>2026</v>
      </c>
      <c r="I36">
        <v>2027</v>
      </c>
      <c r="J36">
        <v>2028</v>
      </c>
      <c r="K36">
        <v>2029</v>
      </c>
      <c r="L36">
        <v>2030</v>
      </c>
      <c r="M36">
        <v>2031</v>
      </c>
      <c r="N36">
        <v>2032</v>
      </c>
      <c r="O36">
        <v>2033</v>
      </c>
      <c r="P36">
        <v>2034</v>
      </c>
      <c r="Q36">
        <v>2035</v>
      </c>
      <c r="R36">
        <v>2036</v>
      </c>
      <c r="S36">
        <v>2037</v>
      </c>
      <c r="T36">
        <v>2038</v>
      </c>
      <c r="U36">
        <v>2039</v>
      </c>
      <c r="V36">
        <v>2040</v>
      </c>
      <c r="W36">
        <v>2041</v>
      </c>
      <c r="X36">
        <v>2042</v>
      </c>
      <c r="Y36">
        <v>2043</v>
      </c>
      <c r="Z36">
        <v>2044</v>
      </c>
      <c r="AA36">
        <v>2045</v>
      </c>
      <c r="AB36">
        <v>2046</v>
      </c>
      <c r="AC36">
        <v>2047</v>
      </c>
      <c r="AD36">
        <v>2048</v>
      </c>
      <c r="AE36">
        <v>2049</v>
      </c>
      <c r="AF36">
        <v>2050</v>
      </c>
    </row>
    <row r="37" spans="1:32">
      <c r="A37" t="s">
        <v>11051</v>
      </c>
      <c r="B37" s="133">
        <f>'AEO 2021 Table 7'!C45/'AEO 2021 Table 7'!$C$46</f>
        <v>1.0824483640629017</v>
      </c>
      <c r="C37" s="133">
        <f>'AEO 2022 Table 7'!C45/'AEO 2021 Table 7'!$C$46</f>
        <v>1.0872968142103272</v>
      </c>
      <c r="D37" s="133">
        <f>'AEO 2023 Table 7'!C45/'AEO 2021 Table 7'!$C$46</f>
        <v>1.1267090409330913</v>
      </c>
      <c r="E37" s="133">
        <f>'AEO 2023 Table 7'!D45/'AEO 2021 Table 7'!$C$46</f>
        <v>1.1487845795328631</v>
      </c>
      <c r="F37" s="36">
        <f>'AEO 2025 Table 7'!F35/'AEO 2023 Table 7'!$D$46</f>
        <v>1.0046768448134209</v>
      </c>
      <c r="G37" s="36">
        <f>'AEO 2026 Table 7'!E35/'AEO 2023 Table 7'!$D$46</f>
        <v>1.075829284985677</v>
      </c>
      <c r="H37" s="36">
        <f>'AEO 2026 Table 7'!F35/'AEO 2023 Table 7'!$D$46</f>
        <v>1.0791772891709557</v>
      </c>
      <c r="I37" s="36">
        <f>'AEO 2026 Table 7'!G35/'AEO 2023 Table 7'!$D$46</f>
        <v>1.0834572037725883</v>
      </c>
      <c r="J37" s="36">
        <f>'AEO 2026 Table 7'!H35/'AEO 2023 Table 7'!$D$46</f>
        <v>1.0887959151211439</v>
      </c>
      <c r="K37" s="36">
        <f>'AEO 2026 Table 7'!I35/'AEO 2023 Table 7'!$D$46</f>
        <v>1.0935779756267339</v>
      </c>
      <c r="L37" s="36">
        <f>'AEO 2026 Table 7'!J35/'AEO 2023 Table 7'!$D$46</f>
        <v>1.0974127300772407</v>
      </c>
      <c r="M37" s="36">
        <f>'AEO 2026 Table 7'!K35/'AEO 2023 Table 7'!$D$46</f>
        <v>1.1004616502665414</v>
      </c>
      <c r="N37" s="36">
        <f>'AEO 2026 Table 7'!L35/'AEO 2023 Table 7'!$D$46</f>
        <v>1.1038588329376191</v>
      </c>
      <c r="O37" s="36">
        <f>'AEO 2026 Table 7'!M35/'AEO 2023 Table 7'!$D$46</f>
        <v>1.1082124423028372</v>
      </c>
      <c r="P37" s="36">
        <f>'AEO 2026 Table 7'!N35/'AEO 2023 Table 7'!$D$46</f>
        <v>1.1123030854027454</v>
      </c>
      <c r="Q37" s="36">
        <f>'AEO 2026 Table 7'!O35/'AEO 2023 Table 7'!$D$46</f>
        <v>1.1196867899582492</v>
      </c>
      <c r="R37" s="36">
        <f>'AEO 2026 Table 7'!P35/'AEO 2023 Table 7'!$D$46</f>
        <v>1.1274926706544532</v>
      </c>
      <c r="S37" s="36">
        <f>'AEO 2026 Table 7'!Q35/'AEO 2023 Table 7'!$D$46</f>
        <v>1.1356554237157044</v>
      </c>
      <c r="T37" s="36">
        <f>'AEO 2026 Table 7'!R35/'AEO 2023 Table 7'!$D$46</f>
        <v>1.1418923355986568</v>
      </c>
      <c r="U37" s="36">
        <f>'AEO 2026 Table 7'!S35/'AEO 2023 Table 7'!$D$46</f>
        <v>1.1486860442547999</v>
      </c>
      <c r="V37" s="36">
        <f>'AEO 2026 Table 7'!T35/'AEO 2023 Table 7'!$D$46</f>
        <v>1.1598028628591526</v>
      </c>
      <c r="W37" s="36">
        <f>'AEO 2026 Table 7'!U35/'AEO 2023 Table 7'!$D$46</f>
        <v>1.1688323684913295</v>
      </c>
      <c r="X37" s="36">
        <f>'AEO 2026 Table 7'!V35/'AEO 2023 Table 7'!$D$46</f>
        <v>1.1712194221454955</v>
      </c>
      <c r="Y37" s="36">
        <f>'AEO 2026 Table 7'!W35/'AEO 2023 Table 7'!$D$46</f>
        <v>1.1759314361431223</v>
      </c>
      <c r="Z37" s="36">
        <f>'AEO 2026 Table 7'!X35/'AEO 2023 Table 7'!$D$46</f>
        <v>1.1840716429846232</v>
      </c>
      <c r="AA37" s="36">
        <f>'AEO 2026 Table 7'!Y35/'AEO 2023 Table 7'!$D$46</f>
        <v>1.1926663495116445</v>
      </c>
      <c r="AB37" s="36">
        <f>'AEO 2026 Table 7'!Z35/'AEO 2023 Table 7'!$D$46</f>
        <v>1.1994159142747485</v>
      </c>
      <c r="AC37" s="36">
        <f>'AEO 2026 Table 7'!AA35/'AEO 2023 Table 7'!$D$46</f>
        <v>1.2044634948245845</v>
      </c>
      <c r="AD37" s="36">
        <f>'AEO 2026 Table 7'!AB35/'AEO 2023 Table 7'!$D$46</f>
        <v>1.2122552202889709</v>
      </c>
      <c r="AE37" s="36">
        <f>'AEO 2026 Table 7'!AC35/'AEO 2023 Table 7'!$D$46</f>
        <v>1.2222197738373373</v>
      </c>
      <c r="AF37" s="36">
        <f>'AEO 2026 Table 7'!AD35/'AEO 2023 Table 7'!$D$46</f>
        <v>1.2349059260805038</v>
      </c>
    </row>
    <row r="38" spans="1:32">
      <c r="A38" t="s">
        <v>11052</v>
      </c>
      <c r="B38" s="133">
        <f>'AEO 2021 Table 49'!G179/'AEO 2021 Table 49'!$G$108</f>
        <v>1.1551211424645451</v>
      </c>
      <c r="C38" s="133">
        <f>'AEO 2022 Table 49'!H179/'AEO 2021 Table 49'!$G$108</f>
        <v>1.193752733646247</v>
      </c>
      <c r="D38" s="133">
        <f>'AEO 2023 Table 49'!H179/'AEO 2021 Table 49'!$G$108</f>
        <v>1.1741944400829096</v>
      </c>
      <c r="E38" s="133">
        <f>'AEO 2023 Table 49'!I179/'AEO 2021 Table 49'!$G$108</f>
        <v>1.2256389614975995</v>
      </c>
      <c r="F38" s="36">
        <f>'AEO 2025 Table 49'!F211/'AEO 2023 Table 49'!$I$108</f>
        <v>0.95339543724456977</v>
      </c>
      <c r="G38" s="36">
        <f>'AEO 2026 Table 49'!E211/'AEO 2023 Table 49'!$I$108</f>
        <v>0.95469214157734139</v>
      </c>
      <c r="H38" s="36">
        <f>'AEO 2026 Table 49'!F211/'AEO 2023 Table 49'!$I$108</f>
        <v>0.96326282678953579</v>
      </c>
      <c r="I38" s="36">
        <f>'AEO 2026 Table 49'!G211/'AEO 2023 Table 49'!$I$108</f>
        <v>0.97062086998014674</v>
      </c>
      <c r="J38" s="36">
        <f>'AEO 2026 Table 49'!H211/'AEO 2023 Table 49'!$I$108</f>
        <v>0.97625981011849683</v>
      </c>
      <c r="K38" s="36">
        <f>'AEO 2026 Table 49'!I211/'AEO 2023 Table 49'!$I$108</f>
        <v>0.98106395680866931</v>
      </c>
      <c r="L38" s="36">
        <f>'AEO 2026 Table 49'!J211/'AEO 2023 Table 49'!$I$108</f>
        <v>0.98470087527722383</v>
      </c>
      <c r="M38" s="36">
        <f>'AEO 2026 Table 49'!K211/'AEO 2023 Table 49'!$I$108</f>
        <v>0.98721432398751874</v>
      </c>
      <c r="N38" s="36">
        <f>'AEO 2026 Table 49'!L211/'AEO 2023 Table 49'!$I$108</f>
        <v>0.9887480293397618</v>
      </c>
      <c r="O38" s="36">
        <f>'AEO 2026 Table 49'!M211/'AEO 2023 Table 49'!$I$108</f>
        <v>0.99050722032638194</v>
      </c>
      <c r="P38" s="36">
        <f>'AEO 2026 Table 49'!N211/'AEO 2023 Table 49'!$I$108</f>
        <v>0.99232873833482493</v>
      </c>
      <c r="Q38" s="36">
        <f>'AEO 2026 Table 49'!O211/'AEO 2023 Table 49'!$I$108</f>
        <v>0.99482865646763396</v>
      </c>
      <c r="R38" s="36">
        <f>'AEO 2026 Table 49'!P211/'AEO 2023 Table 49'!$I$108</f>
        <v>0.99811514737353857</v>
      </c>
      <c r="S38" s="36">
        <f>'AEO 2026 Table 49'!Q211/'AEO 2023 Table 49'!$I$108</f>
        <v>1.0003386962640852</v>
      </c>
      <c r="T38" s="36">
        <f>'AEO 2026 Table 49'!R211/'AEO 2023 Table 49'!$I$108</f>
        <v>1.0019675474856695</v>
      </c>
      <c r="U38" s="36">
        <f>'AEO 2026 Table 49'!S211/'AEO 2023 Table 49'!$I$108</f>
        <v>1.0029696019023415</v>
      </c>
      <c r="V38" s="36">
        <f>'AEO 2026 Table 49'!T211/'AEO 2023 Table 49'!$I$108</f>
        <v>1.0092127399023567</v>
      </c>
      <c r="W38" s="36">
        <f>'AEO 2026 Table 49'!U211/'AEO 2023 Table 49'!$I$108</f>
        <v>1.0266753175997188</v>
      </c>
      <c r="X38" s="36">
        <f>'AEO 2026 Table 49'!V211/'AEO 2023 Table 49'!$I$108</f>
        <v>1.0553769831202446</v>
      </c>
      <c r="Y38" s="36">
        <f>'AEO 2026 Table 49'!W211/'AEO 2023 Table 49'!$I$108</f>
        <v>1.0863626533030621</v>
      </c>
      <c r="Z38" s="36">
        <f>'AEO 2026 Table 49'!X211/'AEO 2023 Table 49'!$I$108</f>
        <v>1.1253198488173879</v>
      </c>
      <c r="AA38" s="36">
        <f>'AEO 2026 Table 49'!Y211/'AEO 2023 Table 49'!$I$108</f>
        <v>1.1636451375746655</v>
      </c>
      <c r="AB38" s="36">
        <f>'AEO 2026 Table 49'!Z211/'AEO 2023 Table 49'!$I$108</f>
        <v>1.1875766987622038</v>
      </c>
      <c r="AC38" s="36">
        <f>'AEO 2026 Table 49'!AA211/'AEO 2023 Table 49'!$I$108</f>
        <v>1.2122198387774115</v>
      </c>
      <c r="AD38" s="36">
        <f>'AEO 2026 Table 49'!AB211/'AEO 2023 Table 49'!$I$108</f>
        <v>1.237964353405729</v>
      </c>
      <c r="AE38" s="36">
        <f>'AEO 2026 Table 49'!AC211/'AEO 2023 Table 49'!$I$108</f>
        <v>1.2558117608787103</v>
      </c>
      <c r="AF38" s="36">
        <f>'AEO 2026 Table 49'!AD211/'AEO 2023 Table 49'!$I$108</f>
        <v>1.2684551499141203</v>
      </c>
    </row>
    <row r="39" spans="1:32">
      <c r="A39" t="s">
        <v>11053</v>
      </c>
      <c r="B39" s="133">
        <f>'AEO 2021 Table 49'!G190/'AEO 2021 Table 49'!$G$119</f>
        <v>1.1072114923426324</v>
      </c>
      <c r="C39" s="133">
        <f>'AEO 2022 Table 49'!H190/'AEO 2021 Table 49'!$G$119</f>
        <v>1.1579343732519736</v>
      </c>
      <c r="D39" s="133">
        <f>'AEO 2023 Table 49'!H190/'AEO 2021 Table 49'!$G$119</f>
        <v>1.1866063030481218</v>
      </c>
      <c r="E39" s="133">
        <f>'AEO 2023 Table 49'!I190/'AEO 2021 Table 49'!$G$119</f>
        <v>1.2319239906763624</v>
      </c>
      <c r="F39" s="36">
        <f>'AEO 2025 Table 49'!F225/'AEO 2023 Table 49'!$I$119</f>
        <v>1.0944242636570416</v>
      </c>
      <c r="G39" s="36">
        <f>'AEO 2026 Table 49'!E225/'AEO 2023 Table 49'!$I$119</f>
        <v>1.1298428943985095</v>
      </c>
      <c r="H39" s="36">
        <f>'AEO 2026 Table 49'!F225/'AEO 2023 Table 49'!$I$119</f>
        <v>1.1567276838239129</v>
      </c>
      <c r="I39" s="36">
        <f>'AEO 2026 Table 49'!G225/'AEO 2023 Table 49'!$I$119</f>
        <v>1.1828500435408631</v>
      </c>
      <c r="J39" s="36">
        <f>'AEO 2026 Table 49'!H225/'AEO 2023 Table 49'!$I$119</f>
        <v>1.2090502168890109</v>
      </c>
      <c r="K39" s="36">
        <f>'AEO 2026 Table 49'!I225/'AEO 2023 Table 49'!$I$119</f>
        <v>1.2422593721363175</v>
      </c>
      <c r="L39" s="36">
        <f>'AEO 2026 Table 49'!J225/'AEO 2023 Table 49'!$I$119</f>
        <v>1.2658390605484768</v>
      </c>
      <c r="M39" s="36">
        <f>'AEO 2026 Table 49'!K225/'AEO 2023 Table 49'!$I$119</f>
        <v>1.2857547940210836</v>
      </c>
      <c r="N39" s="36">
        <f>'AEO 2026 Table 49'!L225/'AEO 2023 Table 49'!$I$119</f>
        <v>1.3011230461314935</v>
      </c>
      <c r="O39" s="36">
        <f>'AEO 2026 Table 49'!M225/'AEO 2023 Table 49'!$I$119</f>
        <v>1.3115957537497118</v>
      </c>
      <c r="P39" s="36">
        <f>'AEO 2026 Table 49'!N225/'AEO 2023 Table 49'!$I$119</f>
        <v>1.3183760906647501</v>
      </c>
      <c r="Q39" s="36">
        <f>'AEO 2026 Table 49'!O225/'AEO 2023 Table 49'!$I$119</f>
        <v>1.3210303867625226</v>
      </c>
      <c r="R39" s="36">
        <f>'AEO 2026 Table 49'!P225/'AEO 2023 Table 49'!$I$119</f>
        <v>1.3160927581647062</v>
      </c>
      <c r="S39" s="36">
        <f>'AEO 2026 Table 49'!Q225/'AEO 2023 Table 49'!$I$119</f>
        <v>1.3113057211243386</v>
      </c>
      <c r="T39" s="36">
        <f>'AEO 2026 Table 49'!R225/'AEO 2023 Table 49'!$I$119</f>
        <v>1.3072052185250156</v>
      </c>
      <c r="U39" s="36">
        <f>'AEO 2026 Table 49'!S225/'AEO 2023 Table 49'!$I$119</f>
        <v>1.3032621416541403</v>
      </c>
      <c r="V39" s="36">
        <f>'AEO 2026 Table 49'!T225/'AEO 2023 Table 49'!$I$119</f>
        <v>1.3012538545623666</v>
      </c>
      <c r="W39" s="36">
        <f>'AEO 2026 Table 49'!U225/'AEO 2023 Table 49'!$I$119</f>
        <v>1.2998484132913357</v>
      </c>
      <c r="X39" s="36">
        <f>'AEO 2026 Table 49'!V225/'AEO 2023 Table 49'!$I$119</f>
        <v>1.2981378322800916</v>
      </c>
      <c r="Y39" s="36">
        <f>'AEO 2026 Table 49'!W225/'AEO 2023 Table 49'!$I$119</f>
        <v>1.2976498484912249</v>
      </c>
      <c r="Z39" s="36">
        <f>'AEO 2026 Table 49'!X225/'AEO 2023 Table 49'!$I$119</f>
        <v>1.2973184511466478</v>
      </c>
      <c r="AA39" s="36">
        <f>'AEO 2026 Table 49'!Y225/'AEO 2023 Table 49'!$I$119</f>
        <v>1.2970302169873271</v>
      </c>
      <c r="AB39" s="36">
        <f>'AEO 2026 Table 49'!Z225/'AEO 2023 Table 49'!$I$119</f>
        <v>1.296653018707284</v>
      </c>
      <c r="AC39" s="36">
        <f>'AEO 2026 Table 49'!AA225/'AEO 2023 Table 49'!$I$119</f>
        <v>1.2963831289016972</v>
      </c>
      <c r="AD39" s="36">
        <f>'AEO 2026 Table 49'!AB225/'AEO 2023 Table 49'!$I$119</f>
        <v>1.2962102363651993</v>
      </c>
      <c r="AE39" s="36">
        <f>'AEO 2026 Table 49'!AC225/'AEO 2023 Table 49'!$I$119</f>
        <v>1.2961402160868951</v>
      </c>
      <c r="AF39" s="36">
        <f>'AEO 2026 Table 49'!AD225/'AEO 2023 Table 49'!$I$119</f>
        <v>1.2962005246485166</v>
      </c>
    </row>
    <row r="41" spans="1:32">
      <c r="A41" t="s">
        <v>11054</v>
      </c>
      <c r="B41" s="134">
        <f>INDEX('AEO 2021 Table 44'!63:63,MATCH('Calculations Etc'!B36,'AEO 2021 Table 44'!5:5,0))*1000</f>
        <v>728740.60100000002</v>
      </c>
      <c r="C41" s="134">
        <f>INDEX('AEO 2022 Table 44'!63:63,MATCH('Calculations Etc'!C36,'AEO 2022 Table 44'!5:5,0))*1000</f>
        <v>958632.69000000006</v>
      </c>
      <c r="D41" s="134">
        <f>INDEX('AEO 2023 Table 44'!63:63,MATCH('Calculations Etc'!D36,'AEO 2023 Table 44'!5:5,0))*1000</f>
        <v>642293.94500000007</v>
      </c>
      <c r="E41" s="134">
        <f>INDEX('AEO 2023 Table 44'!63:63,MATCH('Calculations Etc'!E36,'AEO 2023 Table 44'!5:5,0))*1000</f>
        <v>652158.81299999997</v>
      </c>
      <c r="F41" s="157">
        <f>'AEO 2025 Table 44'!F66*1000</f>
        <v>472289.185</v>
      </c>
      <c r="G41" s="157">
        <f>'AEO 2026 Table 44'!E62*1000</f>
        <v>493783.44700000004</v>
      </c>
      <c r="H41" s="157">
        <f>'AEO 2026 Table 44'!F62*1000</f>
        <v>493123.99299999996</v>
      </c>
      <c r="I41" s="157">
        <f>'AEO 2026 Table 44'!G62*1000</f>
        <v>518817.32199999999</v>
      </c>
      <c r="J41" s="157">
        <f>'AEO 2026 Table 44'!H62*1000</f>
        <v>535295.77600000007</v>
      </c>
      <c r="K41" s="157">
        <f>'AEO 2026 Table 44'!I62*1000</f>
        <v>556920.40999999992</v>
      </c>
      <c r="L41" s="157">
        <f>'AEO 2026 Table 44'!J62*1000</f>
        <v>583183.89899999998</v>
      </c>
      <c r="M41" s="157">
        <f>'AEO 2026 Table 44'!K62*1000</f>
        <v>602573.60800000001</v>
      </c>
      <c r="N41" s="157">
        <f>'AEO 2026 Table 44'!L62*1000</f>
        <v>618862.36599999992</v>
      </c>
      <c r="O41" s="157">
        <f>'AEO 2026 Table 44'!M62*1000</f>
        <v>625640.68599999999</v>
      </c>
      <c r="P41" s="157">
        <f>'AEO 2026 Table 44'!N62*1000</f>
        <v>627945.92299999995</v>
      </c>
      <c r="Q41" s="157">
        <f>'AEO 2026 Table 44'!O62*1000</f>
        <v>629381.77499999991</v>
      </c>
      <c r="R41" s="157">
        <f>'AEO 2026 Table 44'!P62*1000</f>
        <v>620038.32999999996</v>
      </c>
      <c r="S41" s="157">
        <f>'AEO 2026 Table 44'!Q62*1000</f>
        <v>620377.07499999995</v>
      </c>
      <c r="T41" s="157">
        <f>'AEO 2026 Table 44'!R62*1000</f>
        <v>620005.85899999994</v>
      </c>
      <c r="U41" s="157">
        <f>'AEO 2026 Table 44'!S62*1000</f>
        <v>618316.58900000004</v>
      </c>
      <c r="V41" s="157">
        <f>'AEO 2026 Table 44'!T62*1000</f>
        <v>616658.81299999997</v>
      </c>
      <c r="W41" s="157">
        <f>'AEO 2026 Table 44'!U62*1000</f>
        <v>612083.25199999998</v>
      </c>
      <c r="X41" s="157">
        <f>'AEO 2026 Table 44'!V62*1000</f>
        <v>607433.777</v>
      </c>
      <c r="Y41" s="157">
        <f>'AEO 2026 Table 44'!W62*1000</f>
        <v>603528.32000000007</v>
      </c>
      <c r="Z41" s="157">
        <f>'AEO 2026 Table 44'!X62*1000</f>
        <v>600100.52499999991</v>
      </c>
      <c r="AA41" s="157">
        <f>'AEO 2026 Table 44'!Y62*1000</f>
        <v>598050.72</v>
      </c>
      <c r="AB41" s="157">
        <f>'AEO 2026 Table 44'!Z62*1000</f>
        <v>594118.652</v>
      </c>
      <c r="AC41" s="157">
        <f>'AEO 2026 Table 44'!AA62*1000</f>
        <v>591487.36599999992</v>
      </c>
      <c r="AD41" s="157">
        <f>'AEO 2026 Table 44'!AB62*1000</f>
        <v>586556.76300000004</v>
      </c>
      <c r="AE41" s="157">
        <f>'AEO 2026 Table 44'!AC62*1000</f>
        <v>581137.69500000007</v>
      </c>
      <c r="AF41" s="157">
        <f>'AEO 2026 Table 44'!AD62*1000</f>
        <v>572231.01799999992</v>
      </c>
    </row>
    <row r="42" spans="1:32">
      <c r="A42" t="s">
        <v>11055</v>
      </c>
      <c r="B42" s="134">
        <f>'AEO 2021 Table 49'!G214*1000</f>
        <v>207952.133</v>
      </c>
      <c r="C42" s="134">
        <f>'AEO 2022 Table 49'!H214*1000</f>
        <v>273346.58799999999</v>
      </c>
      <c r="D42" s="134">
        <f>'AEO 2023 Table 49'!H214*1000</f>
        <v>252122.97100000002</v>
      </c>
      <c r="E42" s="134">
        <f>'AEO 2023 Table 49'!I214*1000</f>
        <v>262199.43200000003</v>
      </c>
      <c r="F42" s="157">
        <f>'AEO 2025 Table 49'!F255*1000</f>
        <v>218362.99099999998</v>
      </c>
      <c r="G42" s="157">
        <f>'AEO 2026 Table 49'!E255*1000</f>
        <v>312050.38500000001</v>
      </c>
      <c r="H42" s="157">
        <f>'AEO 2026 Table 49'!F255*1000</f>
        <v>306403.90000000002</v>
      </c>
      <c r="I42" s="157">
        <f>'AEO 2026 Table 49'!G255*1000</f>
        <v>320476.837</v>
      </c>
      <c r="J42" s="157">
        <f>'AEO 2026 Table 49'!H255*1000</f>
        <v>328085.35800000001</v>
      </c>
      <c r="K42" s="157">
        <f>'AEO 2026 Table 49'!I255*1000</f>
        <v>338568.97</v>
      </c>
      <c r="L42" s="157">
        <f>'AEO 2026 Table 49'!J255*1000</f>
        <v>351839.32499999995</v>
      </c>
      <c r="M42" s="157">
        <f>'AEO 2026 Table 49'!K255*1000</f>
        <v>361365.723</v>
      </c>
      <c r="N42" s="157">
        <f>'AEO 2026 Table 49'!L255*1000</f>
        <v>368813.446</v>
      </c>
      <c r="O42" s="157">
        <f>'AEO 2026 Table 49'!M255*1000</f>
        <v>377510.62</v>
      </c>
      <c r="P42" s="157">
        <f>'AEO 2026 Table 49'!N255*1000</f>
        <v>383870.728</v>
      </c>
      <c r="Q42" s="157">
        <f>'AEO 2026 Table 49'!O255*1000</f>
        <v>389673.55300000001</v>
      </c>
      <c r="R42" s="157">
        <f>'AEO 2026 Table 49'!P255*1000</f>
        <v>389136.81</v>
      </c>
      <c r="S42" s="157">
        <f>'AEO 2026 Table 49'!Q255*1000</f>
        <v>393802.734</v>
      </c>
      <c r="T42" s="157">
        <f>'AEO 2026 Table 49'!R255*1000</f>
        <v>398507.32399999996</v>
      </c>
      <c r="U42" s="157">
        <f>'AEO 2026 Table 49'!S255*1000</f>
        <v>402226.04399999999</v>
      </c>
      <c r="V42" s="157">
        <f>'AEO 2026 Table 49'!T255*1000</f>
        <v>405974.12100000004</v>
      </c>
      <c r="W42" s="157">
        <f>'AEO 2026 Table 49'!U255*1000</f>
        <v>407935.76</v>
      </c>
      <c r="X42" s="157">
        <f>'AEO 2026 Table 49'!V255*1000</f>
        <v>409608.49</v>
      </c>
      <c r="Y42" s="157">
        <f>'AEO 2026 Table 49'!W255*1000</f>
        <v>411735.07699999999</v>
      </c>
      <c r="Z42" s="157">
        <f>'AEO 2026 Table 49'!X255*1000</f>
        <v>414104.00399999996</v>
      </c>
      <c r="AA42" s="157">
        <f>'AEO 2026 Table 49'!Y255*1000</f>
        <v>417378.54</v>
      </c>
      <c r="AB42" s="157">
        <f>'AEO 2026 Table 49'!Z255*1000</f>
        <v>419377.56300000002</v>
      </c>
      <c r="AC42" s="157">
        <f>'AEO 2026 Table 49'!AA255*1000</f>
        <v>422123.19900000002</v>
      </c>
      <c r="AD42" s="157">
        <f>'AEO 2026 Table 49'!AB255*1000</f>
        <v>423376.92299999995</v>
      </c>
      <c r="AE42" s="157">
        <f>'AEO 2026 Table 49'!AC255*1000</f>
        <v>424120.636</v>
      </c>
      <c r="AF42" s="157">
        <f>'AEO 2026 Table 49'!AD255*1000</f>
        <v>422369.87299999996</v>
      </c>
    </row>
    <row r="43" spans="1:32">
      <c r="A43" t="s">
        <v>11056</v>
      </c>
      <c r="B43" s="134">
        <f>'AEO 2021 Table 49'!G225*1000</f>
        <v>143058.48700000002</v>
      </c>
      <c r="C43" s="134">
        <f>'AEO 2022 Table 49'!H225*1000</f>
        <v>196087.09700000001</v>
      </c>
      <c r="D43" s="134">
        <f>'AEO 2023 Table 49'!H225*1000</f>
        <v>180619.82699999999</v>
      </c>
      <c r="E43" s="134">
        <f>'AEO 2023 Table 49'!I225*1000</f>
        <v>186493.5</v>
      </c>
      <c r="F43" s="157">
        <f>'AEO 2025 Table 49'!F269*1000</f>
        <v>177219.742</v>
      </c>
      <c r="G43" s="157">
        <f>'AEO 2026 Table 49'!E269*1000</f>
        <v>156405.94500000001</v>
      </c>
      <c r="H43" s="157">
        <f>'AEO 2026 Table 49'!F269*1000</f>
        <v>164229.43100000001</v>
      </c>
      <c r="I43" s="157">
        <f>'AEO 2026 Table 49'!G269*1000</f>
        <v>178638.367</v>
      </c>
      <c r="J43" s="157">
        <f>'AEO 2026 Table 49'!H269*1000</f>
        <v>179715.378</v>
      </c>
      <c r="K43" s="157">
        <f>'AEO 2026 Table 49'!I269*1000</f>
        <v>178580.71899999998</v>
      </c>
      <c r="L43" s="157">
        <f>'AEO 2026 Table 49'!J269*1000</f>
        <v>179681.09100000001</v>
      </c>
      <c r="M43" s="157">
        <f>'AEO 2026 Table 49'!K269*1000</f>
        <v>181161.54499999998</v>
      </c>
      <c r="N43" s="157">
        <f>'AEO 2026 Table 49'!L269*1000</f>
        <v>183476.12</v>
      </c>
      <c r="O43" s="157">
        <f>'AEO 2026 Table 49'!M269*1000</f>
        <v>185848.17499999999</v>
      </c>
      <c r="P43" s="157">
        <f>'AEO 2026 Table 49'!N269*1000</f>
        <v>186167.511</v>
      </c>
      <c r="Q43" s="157">
        <f>'AEO 2026 Table 49'!O269*1000</f>
        <v>186667.16</v>
      </c>
      <c r="R43" s="157">
        <f>'AEO 2026 Table 49'!P269*1000</f>
        <v>184377.91399999999</v>
      </c>
      <c r="S43" s="157">
        <f>'AEO 2026 Table 49'!Q269*1000</f>
        <v>181587.158</v>
      </c>
      <c r="T43" s="157">
        <f>'AEO 2026 Table 49'!R269*1000</f>
        <v>178869.75100000002</v>
      </c>
      <c r="U43" s="157">
        <f>'AEO 2026 Table 49'!S269*1000</f>
        <v>177039.23</v>
      </c>
      <c r="V43" s="157">
        <f>'AEO 2026 Table 49'!T269*1000</f>
        <v>176846.78600000002</v>
      </c>
      <c r="W43" s="157">
        <f>'AEO 2026 Table 49'!U269*1000</f>
        <v>177093.90300000002</v>
      </c>
      <c r="X43" s="157">
        <f>'AEO 2026 Table 49'!V269*1000</f>
        <v>176942.429</v>
      </c>
      <c r="Y43" s="157">
        <f>'AEO 2026 Table 49'!W269*1000</f>
        <v>177721.43600000002</v>
      </c>
      <c r="Z43" s="157">
        <f>'AEO 2026 Table 49'!X269*1000</f>
        <v>177980.66700000002</v>
      </c>
      <c r="AA43" s="157">
        <f>'AEO 2026 Table 49'!Y269*1000</f>
        <v>177507.94999999998</v>
      </c>
      <c r="AB43" s="157">
        <f>'AEO 2026 Table 49'!Z269*1000</f>
        <v>175603.897</v>
      </c>
      <c r="AC43" s="157">
        <f>'AEO 2026 Table 49'!AA269*1000</f>
        <v>172634.003</v>
      </c>
      <c r="AD43" s="157">
        <f>'AEO 2026 Table 49'!AB269*1000</f>
        <v>169477.386</v>
      </c>
      <c r="AE43" s="157">
        <f>'AEO 2026 Table 49'!AC269*1000</f>
        <v>166871.628</v>
      </c>
      <c r="AF43" s="157">
        <f>'AEO 2026 Table 49'!AD269*1000</f>
        <v>165800.62899999999</v>
      </c>
    </row>
    <row r="45" spans="1:32">
      <c r="A45" t="s">
        <v>11057</v>
      </c>
      <c r="B45">
        <f t="shared" ref="B45:AF45" si="0">SUMPRODUCT(B37:B39,B41:B43)/SUM(B41:B43)</f>
        <v>1.0997255243771693</v>
      </c>
      <c r="C45">
        <f t="shared" si="0"/>
        <v>1.117372780561579</v>
      </c>
      <c r="D45">
        <f t="shared" si="0"/>
        <v>1.1479090540323307</v>
      </c>
      <c r="E45">
        <f t="shared" si="0"/>
        <v>1.18117416807819</v>
      </c>
      <c r="F45">
        <f t="shared" si="0"/>
        <v>1.010100517103746</v>
      </c>
      <c r="G45">
        <f t="shared" si="0"/>
        <v>1.0453245778254612</v>
      </c>
      <c r="H45">
        <f t="shared" si="0"/>
        <v>1.0555400253234128</v>
      </c>
      <c r="I45">
        <f t="shared" si="0"/>
        <v>1.0653753994342321</v>
      </c>
      <c r="J45">
        <f t="shared" si="0"/>
        <v>1.074118557059591</v>
      </c>
      <c r="K45">
        <f t="shared" si="0"/>
        <v>1.082831819689674</v>
      </c>
      <c r="L45">
        <f t="shared" si="0"/>
        <v>1.0889858890094031</v>
      </c>
      <c r="M45">
        <f t="shared" si="0"/>
        <v>1.0940380155524974</v>
      </c>
      <c r="N45">
        <f t="shared" si="0"/>
        <v>1.0985126950677033</v>
      </c>
      <c r="O45">
        <f t="shared" si="0"/>
        <v>1.102630813232546</v>
      </c>
      <c r="P45">
        <f t="shared" si="0"/>
        <v>1.1058835168305441</v>
      </c>
      <c r="Q45">
        <f t="shared" si="0"/>
        <v>1.1105058422619352</v>
      </c>
      <c r="R45">
        <f t="shared" si="0"/>
        <v>1.1144460231445739</v>
      </c>
      <c r="S45">
        <f t="shared" si="0"/>
        <v>1.1177654338527447</v>
      </c>
      <c r="T45">
        <f t="shared" si="0"/>
        <v>1.1200183152478342</v>
      </c>
      <c r="U45">
        <f t="shared" si="0"/>
        <v>1.1225960408416475</v>
      </c>
      <c r="V45">
        <f t="shared" si="0"/>
        <v>1.1296893570306079</v>
      </c>
      <c r="W45">
        <f t="shared" si="0"/>
        <v>1.1397717832869907</v>
      </c>
      <c r="X45">
        <f t="shared" si="0"/>
        <v>1.1502871649425803</v>
      </c>
      <c r="Y45">
        <f t="shared" si="0"/>
        <v>1.1631511909568004</v>
      </c>
      <c r="Z45">
        <f t="shared" si="0"/>
        <v>1.180570835586124</v>
      </c>
      <c r="AA45">
        <f t="shared" si="0"/>
        <v>1.1980418085455642</v>
      </c>
      <c r="AB45">
        <f t="shared" si="0"/>
        <v>1.2096001813517214</v>
      </c>
      <c r="AC45">
        <f t="shared" si="0"/>
        <v>1.2206006284505895</v>
      </c>
      <c r="AD45">
        <f t="shared" si="0"/>
        <v>1.2335481612612578</v>
      </c>
      <c r="AE45">
        <f t="shared" si="0"/>
        <v>1.2448983848949653</v>
      </c>
      <c r="AF45">
        <f t="shared" si="0"/>
        <v>1.2558752750406226</v>
      </c>
    </row>
    <row r="46" spans="1:32">
      <c r="F46">
        <f>F45/$E$45</f>
        <v>0.85516644742342574</v>
      </c>
      <c r="G46">
        <f>G45/$E$45</f>
        <v>0.88498767250069421</v>
      </c>
      <c r="H46">
        <f>H45/$E$45</f>
        <v>0.8936362255879774</v>
      </c>
    </row>
    <row r="47" spans="1:32">
      <c r="B47">
        <v>2020</v>
      </c>
      <c r="C47">
        <v>2021</v>
      </c>
      <c r="D47" t="s">
        <v>11058</v>
      </c>
    </row>
    <row r="48" spans="1:32">
      <c r="A48" t="s">
        <v>11059</v>
      </c>
      <c r="B48" s="133">
        <f>'AEO 2021 Table 7'!C46</f>
        <v>14.042013000000001</v>
      </c>
      <c r="C48" s="133">
        <f>'AEO 2022 Table 7'!C46</f>
        <v>14.17841</v>
      </c>
      <c r="D48">
        <f>C48/B48</f>
        <v>1.0097134933573981</v>
      </c>
    </row>
    <row r="49" spans="1:32">
      <c r="A49" t="s">
        <v>11060</v>
      </c>
      <c r="B49" s="133">
        <f>'AEO 2021 Table 49'!G108</f>
        <v>13.189800999999999</v>
      </c>
      <c r="C49" s="133">
        <f>'AEO 2022 Table 49'!H108</f>
        <v>13.494507</v>
      </c>
      <c r="D49">
        <f>C49/B49</f>
        <v>1.0231016373939228</v>
      </c>
    </row>
    <row r="50" spans="1:32">
      <c r="A50" t="s">
        <v>11061</v>
      </c>
      <c r="B50" s="133">
        <f>'AEO 2021 Table 49'!G119</f>
        <v>8.0269100000000009</v>
      </c>
      <c r="C50" s="133">
        <f>'AEO 2022 Table 49'!H119</f>
        <v>8.1503160000000001</v>
      </c>
      <c r="D50">
        <f>C50/B50</f>
        <v>1.0153740355877914</v>
      </c>
    </row>
    <row r="52" spans="1:32">
      <c r="A52" t="s">
        <v>11062</v>
      </c>
      <c r="B52">
        <f>SUMPRODUCT(D48:D50,B41:B43)/SUM(B41:B43)</f>
        <v>1.0130419283213872</v>
      </c>
    </row>
    <row r="54" spans="1:32">
      <c r="B54">
        <v>2023</v>
      </c>
      <c r="C54">
        <v>2024</v>
      </c>
      <c r="D54">
        <v>2025</v>
      </c>
      <c r="E54">
        <v>2026</v>
      </c>
      <c r="F54">
        <v>2027</v>
      </c>
      <c r="G54">
        <v>2028</v>
      </c>
      <c r="H54">
        <v>2029</v>
      </c>
      <c r="I54">
        <v>2030</v>
      </c>
      <c r="J54">
        <v>2031</v>
      </c>
      <c r="K54">
        <v>2032</v>
      </c>
      <c r="L54">
        <v>2033</v>
      </c>
      <c r="M54">
        <v>2034</v>
      </c>
      <c r="N54">
        <v>2035</v>
      </c>
      <c r="O54">
        <v>2036</v>
      </c>
      <c r="P54">
        <v>2037</v>
      </c>
      <c r="Q54">
        <v>2038</v>
      </c>
      <c r="R54">
        <v>2039</v>
      </c>
      <c r="S54">
        <v>2040</v>
      </c>
      <c r="T54">
        <v>2041</v>
      </c>
      <c r="U54">
        <v>2042</v>
      </c>
      <c r="V54">
        <v>2043</v>
      </c>
      <c r="W54">
        <v>2044</v>
      </c>
      <c r="X54">
        <v>2045</v>
      </c>
      <c r="Y54">
        <v>2046</v>
      </c>
      <c r="Z54">
        <v>2047</v>
      </c>
      <c r="AA54">
        <v>2048</v>
      </c>
      <c r="AB54">
        <v>2049</v>
      </c>
      <c r="AC54">
        <v>2050</v>
      </c>
    </row>
    <row r="55" spans="1:32" s="181" customFormat="1">
      <c r="A55" s="181" t="s">
        <v>11063</v>
      </c>
    </row>
    <row r="56" spans="1:32">
      <c r="A56" t="s">
        <v>11064</v>
      </c>
      <c r="B56" s="179">
        <f>'AEO 2023 Table 7'!D19</f>
        <v>103.34345999999999</v>
      </c>
      <c r="C56" s="179">
        <f>'AEO 2025 Table 7'!F10</f>
        <v>90.234665000000007</v>
      </c>
      <c r="D56" s="179">
        <f>'AEO 2026 Table 7'!E10</f>
        <v>91.398139999999998</v>
      </c>
      <c r="E56" s="179">
        <f>'AEO 2026 Table 7'!F10</f>
        <v>91.778992000000002</v>
      </c>
      <c r="F56" s="179">
        <f>'AEO 2026 Table 7'!G10</f>
        <v>93.221344000000002</v>
      </c>
      <c r="G56" s="179">
        <f>'AEO 2026 Table 7'!H10</f>
        <v>94.140220999999997</v>
      </c>
      <c r="H56" s="179">
        <f>'AEO 2026 Table 7'!I10</f>
        <v>95.009810999999999</v>
      </c>
      <c r="I56" s="179">
        <f>'AEO 2026 Table 7'!J10</f>
        <v>96.166199000000006</v>
      </c>
      <c r="J56" s="179">
        <f>'AEO 2026 Table 7'!K10</f>
        <v>97.196952999999993</v>
      </c>
      <c r="K56" s="179">
        <f>'AEO 2026 Table 7'!L10</f>
        <v>98.315582000000006</v>
      </c>
      <c r="L56" s="179">
        <f>'AEO 2026 Table 7'!M10</f>
        <v>99.238602</v>
      </c>
      <c r="M56" s="179">
        <f>'AEO 2026 Table 7'!N10</f>
        <v>100.24353000000001</v>
      </c>
      <c r="N56" s="179">
        <f>'AEO 2026 Table 7'!O10</f>
        <v>101.30188800000001</v>
      </c>
      <c r="O56" s="179">
        <f>'AEO 2026 Table 7'!P10</f>
        <v>102.37855500000001</v>
      </c>
      <c r="P56" s="179">
        <f>'AEO 2026 Table 7'!Q10</f>
        <v>103.553574</v>
      </c>
      <c r="Q56" s="179">
        <f>'AEO 2026 Table 7'!R10</f>
        <v>104.841095</v>
      </c>
      <c r="R56" s="179">
        <f>'AEO 2026 Table 7'!S10</f>
        <v>106.097359</v>
      </c>
      <c r="S56" s="179">
        <f>'AEO 2026 Table 7'!T10</f>
        <v>107.28613300000001</v>
      </c>
      <c r="T56" s="179">
        <f>'AEO 2026 Table 7'!U10</f>
        <v>108.359756</v>
      </c>
      <c r="U56" s="179">
        <f>'AEO 2026 Table 7'!V10</f>
        <v>109.372353</v>
      </c>
      <c r="V56" s="179">
        <f>'AEO 2026 Table 7'!W10</f>
        <v>110.00733200000001</v>
      </c>
      <c r="W56" s="179">
        <f>'AEO 2026 Table 7'!X10</f>
        <v>110.59620700000001</v>
      </c>
      <c r="X56" s="179">
        <f>'AEO 2026 Table 7'!Y10</f>
        <v>111.266228</v>
      </c>
      <c r="Y56" s="179">
        <f>'AEO 2026 Table 7'!Z10</f>
        <v>111.90553300000001</v>
      </c>
      <c r="Z56" s="179">
        <f>'AEO 2026 Table 7'!AA10</f>
        <v>112.50387600000001</v>
      </c>
      <c r="AA56" s="179">
        <f>'AEO 2026 Table 7'!AB10</f>
        <v>112.94838</v>
      </c>
      <c r="AB56" s="179">
        <f>'AEO 2026 Table 7'!AC10</f>
        <v>113.493134</v>
      </c>
      <c r="AC56" s="179">
        <f>'AEO 2026 Table 7'!AD10</f>
        <v>114.03658299999999</v>
      </c>
      <c r="AD56" s="179"/>
      <c r="AE56" s="179"/>
      <c r="AF56" s="179"/>
    </row>
    <row r="57" spans="1:32">
      <c r="A57" t="s">
        <v>11065</v>
      </c>
      <c r="B57" s="179">
        <f>'AEO 2023 Table 49'!I28</f>
        <v>74.717513999999994</v>
      </c>
      <c r="C57" s="179">
        <f>'AEO 2025 Table 49'!F21</f>
        <v>81.913414000000003</v>
      </c>
      <c r="D57" s="179">
        <f>'AEO 2026 Table 49'!E21</f>
        <v>88.877380000000002</v>
      </c>
      <c r="E57" s="179">
        <f>'AEO 2026 Table 49'!F21</f>
        <v>88.812179999999998</v>
      </c>
      <c r="F57" s="179">
        <f>'AEO 2026 Table 49'!G21</f>
        <v>88.695930000000004</v>
      </c>
      <c r="G57" s="179">
        <f>'AEO 2026 Table 49'!H21</f>
        <v>88.855186000000003</v>
      </c>
      <c r="H57" s="179">
        <f>'AEO 2026 Table 49'!I21</f>
        <v>89.315735000000004</v>
      </c>
      <c r="I57" s="179">
        <f>'AEO 2026 Table 49'!J21</f>
        <v>90.392150999999998</v>
      </c>
      <c r="J57" s="179">
        <f>'AEO 2026 Table 49'!K21</f>
        <v>91.377357000000003</v>
      </c>
      <c r="K57" s="179">
        <f>'AEO 2026 Table 49'!L21</f>
        <v>92.553032000000002</v>
      </c>
      <c r="L57" s="179">
        <f>'AEO 2026 Table 49'!M21</f>
        <v>93.673728999999994</v>
      </c>
      <c r="M57" s="179">
        <f>'AEO 2026 Table 49'!N21</f>
        <v>95.042548999999994</v>
      </c>
      <c r="N57" s="179">
        <f>'AEO 2026 Table 49'!O21</f>
        <v>96.472305000000006</v>
      </c>
      <c r="O57" s="179">
        <f>'AEO 2026 Table 49'!P21</f>
        <v>97.930556999999993</v>
      </c>
      <c r="P57" s="179">
        <f>'AEO 2026 Table 49'!Q21</f>
        <v>99.550017999999994</v>
      </c>
      <c r="Q57" s="179">
        <f>'AEO 2026 Table 49'!R21</f>
        <v>101.352165</v>
      </c>
      <c r="R57" s="179">
        <f>'AEO 2026 Table 49'!S21</f>
        <v>103.24904600000001</v>
      </c>
      <c r="S57" s="179">
        <f>'AEO 2026 Table 49'!T21</f>
        <v>105.302139</v>
      </c>
      <c r="T57" s="179">
        <f>'AEO 2026 Table 49'!U21</f>
        <v>107.247711</v>
      </c>
      <c r="U57" s="179">
        <f>'AEO 2026 Table 49'!V21</f>
        <v>109.10485799999999</v>
      </c>
      <c r="V57" s="179">
        <f>'AEO 2026 Table 49'!W21</f>
        <v>110.73187299999999</v>
      </c>
      <c r="W57" s="179">
        <f>'AEO 2026 Table 49'!X21</f>
        <v>112.311317</v>
      </c>
      <c r="X57" s="179">
        <f>'AEO 2026 Table 49'!Y21</f>
        <v>114.064941</v>
      </c>
      <c r="Y57" s="179">
        <f>'AEO 2026 Table 49'!Z21</f>
        <v>115.957893</v>
      </c>
      <c r="Z57" s="179">
        <f>'AEO 2026 Table 49'!AA21</f>
        <v>118.05729700000001</v>
      </c>
      <c r="AA57" s="179">
        <f>'AEO 2026 Table 49'!AB21</f>
        <v>120.082573</v>
      </c>
      <c r="AB57" s="179">
        <f>'AEO 2026 Table 49'!AC21</f>
        <v>122.204697</v>
      </c>
      <c r="AC57" s="179">
        <f>'AEO 2026 Table 49'!AD21</f>
        <v>124.19182600000001</v>
      </c>
      <c r="AD57" s="179"/>
      <c r="AE57" s="179"/>
      <c r="AF57" s="179"/>
    </row>
    <row r="58" spans="1:32">
      <c r="A58" t="s">
        <v>11066</v>
      </c>
      <c r="B58" s="179">
        <f>'AEO 2023 Table 49'!I39</f>
        <v>59.232098000000001</v>
      </c>
      <c r="C58" s="179">
        <f>'AEO 2025 Table 49'!F35</f>
        <v>62.669761999999999</v>
      </c>
      <c r="D58" s="179">
        <f>'AEO 2026 Table 49'!E35</f>
        <v>58.723937999999997</v>
      </c>
      <c r="E58" s="179">
        <f>'AEO 2026 Table 49'!F35</f>
        <v>57.732970999999999</v>
      </c>
      <c r="F58" s="179">
        <f>'AEO 2026 Table 49'!G35</f>
        <v>57.036320000000003</v>
      </c>
      <c r="G58" s="179">
        <f>'AEO 2026 Table 49'!H35</f>
        <v>56.498382999999997</v>
      </c>
      <c r="H58" s="179">
        <f>'AEO 2026 Table 49'!I35</f>
        <v>55.988700999999999</v>
      </c>
      <c r="I58" s="179">
        <f>'AEO 2026 Table 49'!J35</f>
        <v>55.72757</v>
      </c>
      <c r="J58" s="179">
        <f>'AEO 2026 Table 49'!K35</f>
        <v>55.361136999999999</v>
      </c>
      <c r="K58" s="179">
        <f>'AEO 2026 Table 49'!L35</f>
        <v>55.157550999999998</v>
      </c>
      <c r="L58" s="179">
        <f>'AEO 2026 Table 49'!M35</f>
        <v>54.898758000000001</v>
      </c>
      <c r="M58" s="179">
        <f>'AEO 2026 Table 49'!N35</f>
        <v>54.787543999999997</v>
      </c>
      <c r="N58" s="179">
        <f>'AEO 2026 Table 49'!O35</f>
        <v>54.744613999999999</v>
      </c>
      <c r="O58" s="179">
        <f>'AEO 2026 Table 49'!P35</f>
        <v>54.748992999999999</v>
      </c>
      <c r="P58" s="179">
        <f>'AEO 2026 Table 49'!Q35</f>
        <v>54.815586000000003</v>
      </c>
      <c r="Q58" s="179">
        <f>'AEO 2026 Table 49'!R35</f>
        <v>54.903838999999998</v>
      </c>
      <c r="R58" s="179">
        <f>'AEO 2026 Table 49'!S35</f>
        <v>55.034004000000003</v>
      </c>
      <c r="S58" s="179">
        <f>'AEO 2026 Table 49'!T35</f>
        <v>55.218201000000001</v>
      </c>
      <c r="T58" s="179">
        <f>'AEO 2026 Table 49'!U35</f>
        <v>55.398125</v>
      </c>
      <c r="U58" s="179">
        <f>'AEO 2026 Table 49'!V35</f>
        <v>55.589947000000002</v>
      </c>
      <c r="V58" s="179">
        <f>'AEO 2026 Table 49'!W35</f>
        <v>55.763373999999999</v>
      </c>
      <c r="W58" s="179">
        <f>'AEO 2026 Table 49'!X35</f>
        <v>55.974079000000003</v>
      </c>
      <c r="X58" s="179">
        <f>'AEO 2026 Table 49'!Y35</f>
        <v>56.281857000000002</v>
      </c>
      <c r="Y58" s="179">
        <f>'AEO 2026 Table 49'!Z35</f>
        <v>56.611491999999998</v>
      </c>
      <c r="Z58" s="179">
        <f>'AEO 2026 Table 49'!AA35</f>
        <v>56.961727000000003</v>
      </c>
      <c r="AA58" s="179">
        <f>'AEO 2026 Table 49'!AB35</f>
        <v>57.231262000000001</v>
      </c>
      <c r="AB58" s="179">
        <f>'AEO 2026 Table 49'!AC35</f>
        <v>57.514015000000001</v>
      </c>
      <c r="AC58" s="179">
        <f>'AEO 2026 Table 49'!AD35</f>
        <v>57.753993999999999</v>
      </c>
      <c r="AD58" s="179"/>
      <c r="AE58" s="179"/>
      <c r="AF58" s="179"/>
    </row>
    <row r="59" spans="1:32" s="181" customFormat="1">
      <c r="A59" s="181" t="s">
        <v>11067</v>
      </c>
    </row>
    <row r="60" spans="1:32">
      <c r="A60" t="s">
        <v>11064</v>
      </c>
      <c r="B60">
        <f>'AEO 2023 Table 7'!C46</f>
        <v>13.428094</v>
      </c>
      <c r="C60">
        <f>'AEO 2025 Table 7'!F36</f>
        <v>13.296923</v>
      </c>
      <c r="D60">
        <f>'AEO 2026 Table 7'!E36</f>
        <v>12.877438</v>
      </c>
      <c r="E60">
        <f>'AEO 2026 Table 7'!F36</f>
        <v>12.975591</v>
      </c>
      <c r="F60">
        <f>'AEO 2026 Table 7'!G36</f>
        <v>13.075932999999999</v>
      </c>
      <c r="G60">
        <f>'AEO 2026 Table 7'!H36</f>
        <v>13.177327</v>
      </c>
      <c r="H60">
        <f>'AEO 2026 Table 7'!I36</f>
        <v>13.282181</v>
      </c>
      <c r="I60">
        <f>'AEO 2026 Table 7'!J36</f>
        <v>13.388146000000001</v>
      </c>
      <c r="J60">
        <f>'AEO 2026 Table 7'!K36</f>
        <v>13.495779000000001</v>
      </c>
      <c r="K60">
        <f>'AEO 2026 Table 7'!L36</f>
        <v>13.602880000000001</v>
      </c>
      <c r="L60">
        <f>'AEO 2026 Table 7'!M36</f>
        <v>13.713634000000001</v>
      </c>
      <c r="M60">
        <f>'AEO 2026 Table 7'!N36</f>
        <v>13.821151</v>
      </c>
      <c r="N60">
        <f>'AEO 2026 Table 7'!O36</f>
        <v>13.934297000000001</v>
      </c>
      <c r="O60">
        <f>'AEO 2026 Table 7'!P36</f>
        <v>14.044171</v>
      </c>
      <c r="P60">
        <f>'AEO 2026 Table 7'!Q36</f>
        <v>14.161393</v>
      </c>
      <c r="Q60">
        <f>'AEO 2026 Table 7'!R36</f>
        <v>14.271020999999999</v>
      </c>
      <c r="R60">
        <f>'AEO 2026 Table 7'!S36</f>
        <v>14.378401999999999</v>
      </c>
      <c r="S60">
        <f>'AEO 2026 Table 7'!T36</f>
        <v>14.471235999999999</v>
      </c>
      <c r="T60">
        <f>'AEO 2026 Table 7'!U36</f>
        <v>14.584096000000001</v>
      </c>
      <c r="U60">
        <f>'AEO 2026 Table 7'!V36</f>
        <v>14.683685000000001</v>
      </c>
      <c r="V60">
        <f>'AEO 2026 Table 7'!W36</f>
        <v>14.786997</v>
      </c>
      <c r="W60">
        <f>'AEO 2026 Table 7'!X36</f>
        <v>14.891451999999999</v>
      </c>
      <c r="X60">
        <f>'AEO 2026 Table 7'!Y36</f>
        <v>14.987769999999999</v>
      </c>
      <c r="Y60">
        <f>'AEO 2026 Table 7'!Z36</f>
        <v>15.090014</v>
      </c>
      <c r="Z60">
        <f>'AEO 2026 Table 7'!AA36</f>
        <v>15.177515</v>
      </c>
      <c r="AA60">
        <f>'AEO 2026 Table 7'!AB36</f>
        <v>15.272380999999999</v>
      </c>
      <c r="AB60">
        <f>'AEO 2026 Table 7'!AC36</f>
        <v>15.369243000000001</v>
      </c>
      <c r="AC60">
        <f>'AEO 2026 Table 7'!AD36</f>
        <v>15.473653000000001</v>
      </c>
    </row>
    <row r="61" spans="1:32">
      <c r="A61" t="s">
        <v>11065</v>
      </c>
      <c r="B61">
        <f>'AEO 2023 Table 49'!I108</f>
        <v>13.894455000000001</v>
      </c>
      <c r="C61">
        <f>'AEO 2025 Table 49'!F122</f>
        <v>12.831079000000001</v>
      </c>
      <c r="D61">
        <f>'AEO 2026 Table 49'!E122</f>
        <v>13.253558</v>
      </c>
      <c r="E61">
        <f>'AEO 2026 Table 49'!F122</f>
        <v>13.277319</v>
      </c>
      <c r="F61">
        <f>'AEO 2026 Table 49'!G122</f>
        <v>13.307313000000001</v>
      </c>
      <c r="G61">
        <f>'AEO 2026 Table 49'!H122</f>
        <v>13.341537000000001</v>
      </c>
      <c r="H61">
        <f>'AEO 2026 Table 49'!I122</f>
        <v>13.378854</v>
      </c>
      <c r="I61">
        <f>'AEO 2026 Table 49'!J122</f>
        <v>13.417935</v>
      </c>
      <c r="J61">
        <f>'AEO 2026 Table 49'!K122</f>
        <v>13.455814</v>
      </c>
      <c r="K61">
        <f>'AEO 2026 Table 49'!L122</f>
        <v>13.492418000000001</v>
      </c>
      <c r="L61">
        <f>'AEO 2026 Table 49'!M122</f>
        <v>13.527015</v>
      </c>
      <c r="M61">
        <f>'AEO 2026 Table 49'!N122</f>
        <v>13.559723</v>
      </c>
      <c r="N61">
        <f>'AEO 2026 Table 49'!O122</f>
        <v>13.591429</v>
      </c>
      <c r="O61">
        <f>'AEO 2026 Table 49'!P122</f>
        <v>13.623523</v>
      </c>
      <c r="P61">
        <f>'AEO 2026 Table 49'!Q122</f>
        <v>13.655442000000001</v>
      </c>
      <c r="Q61">
        <f>'AEO 2026 Table 49'!R122</f>
        <v>13.686272000000001</v>
      </c>
      <c r="R61">
        <f>'AEO 2026 Table 49'!S122</f>
        <v>13.715280999999999</v>
      </c>
      <c r="S61">
        <f>'AEO 2026 Table 49'!T122</f>
        <v>13.747721</v>
      </c>
      <c r="T61">
        <f>'AEO 2026 Table 49'!U122</f>
        <v>13.797402999999999</v>
      </c>
      <c r="U61">
        <f>'AEO 2026 Table 49'!V122</f>
        <v>13.874019000000001</v>
      </c>
      <c r="V61">
        <f>'AEO 2026 Table 49'!W122</f>
        <v>13.976603000000001</v>
      </c>
      <c r="W61">
        <f>'AEO 2026 Table 49'!X122</f>
        <v>14.111129999999999</v>
      </c>
      <c r="X61">
        <f>'AEO 2026 Table 49'!Y122</f>
        <v>14.274321</v>
      </c>
      <c r="Y61">
        <f>'AEO 2026 Table 49'!Z122</f>
        <v>14.449669999999999</v>
      </c>
      <c r="Z61">
        <f>'AEO 2026 Table 49'!AA122</f>
        <v>14.636676</v>
      </c>
      <c r="AA61">
        <f>'AEO 2026 Table 49'!AB122</f>
        <v>14.836795</v>
      </c>
      <c r="AB61">
        <f>'AEO 2026 Table 49'!AC122</f>
        <v>15.040851</v>
      </c>
      <c r="AC61">
        <f>'AEO 2026 Table 49'!AD122</f>
        <v>15.243010999999999</v>
      </c>
    </row>
    <row r="62" spans="1:32">
      <c r="A62" t="s">
        <v>11066</v>
      </c>
      <c r="B62">
        <f>'AEO 2023 Table 49'!I119</f>
        <v>8.3404410000000002</v>
      </c>
      <c r="C62">
        <f>'AEO 2025 Table 49'!F136</f>
        <v>8.8135969999999997</v>
      </c>
      <c r="D62">
        <f>'AEO 2026 Table 49'!E136</f>
        <v>8.9226120000000009</v>
      </c>
      <c r="E62">
        <f>'AEO 2026 Table 49'!F136</f>
        <v>8.9852170000000005</v>
      </c>
      <c r="F62">
        <f>'AEO 2026 Table 49'!G136</f>
        <v>9.0637519999999991</v>
      </c>
      <c r="G62">
        <f>'AEO 2026 Table 49'!H136</f>
        <v>9.1527469999999997</v>
      </c>
      <c r="H62">
        <f>'AEO 2026 Table 49'!I136</f>
        <v>9.2549939999999999</v>
      </c>
      <c r="I62">
        <f>'AEO 2026 Table 49'!J136</f>
        <v>9.3649129999999996</v>
      </c>
      <c r="J62">
        <f>'AEO 2026 Table 49'!K136</f>
        <v>9.4800020000000007</v>
      </c>
      <c r="K62">
        <f>'AEO 2026 Table 49'!L136</f>
        <v>9.597213</v>
      </c>
      <c r="L62">
        <f>'AEO 2026 Table 49'!M136</f>
        <v>9.7141230000000007</v>
      </c>
      <c r="M62">
        <f>'AEO 2026 Table 49'!N136</f>
        <v>9.8272139999999997</v>
      </c>
      <c r="N62">
        <f>'AEO 2026 Table 49'!O136</f>
        <v>9.9335690000000003</v>
      </c>
      <c r="O62">
        <f>'AEO 2026 Table 49'!P136</f>
        <v>10.027856</v>
      </c>
      <c r="P62">
        <f>'AEO 2026 Table 49'!Q136</f>
        <v>10.110984999999999</v>
      </c>
      <c r="Q62">
        <f>'AEO 2026 Table 49'!R136</f>
        <v>10.184744</v>
      </c>
      <c r="R62">
        <f>'AEO 2026 Table 49'!S136</f>
        <v>10.250178999999999</v>
      </c>
      <c r="S62">
        <f>'AEO 2026 Table 49'!T136</f>
        <v>10.309665000000001</v>
      </c>
      <c r="T62">
        <f>'AEO 2026 Table 49'!U136</f>
        <v>10.363826</v>
      </c>
      <c r="U62">
        <f>'AEO 2026 Table 49'!V136</f>
        <v>10.410511</v>
      </c>
      <c r="V62">
        <f>'AEO 2026 Table 49'!W136</f>
        <v>10.450519</v>
      </c>
      <c r="W62">
        <f>'AEO 2026 Table 49'!X136</f>
        <v>10.48516</v>
      </c>
      <c r="X62">
        <f>'AEO 2026 Table 49'!Y136</f>
        <v>10.516598999999999</v>
      </c>
      <c r="Y62">
        <f>'AEO 2026 Table 49'!Z136</f>
        <v>10.544691</v>
      </c>
      <c r="Z62">
        <f>'AEO 2026 Table 49'!AA136</f>
        <v>10.569328000000001</v>
      </c>
      <c r="AA62">
        <f>'AEO 2026 Table 49'!AB136</f>
        <v>10.591162000000001</v>
      </c>
      <c r="AB62">
        <f>'AEO 2026 Table 49'!AC136</f>
        <v>10.611227</v>
      </c>
      <c r="AC62">
        <f>'AEO 2026 Table 49'!AD136</f>
        <v>10.630725999999999</v>
      </c>
    </row>
    <row r="63" spans="1:32" s="181" customFormat="1">
      <c r="A63" s="181" t="s">
        <v>11068</v>
      </c>
    </row>
    <row r="64" spans="1:32">
      <c r="A64" t="s">
        <v>11064</v>
      </c>
      <c r="B64" s="180">
        <f t="shared" ref="B64:K66" si="1">E41</f>
        <v>652158.81299999997</v>
      </c>
      <c r="C64" s="180">
        <f t="shared" si="1"/>
        <v>472289.185</v>
      </c>
      <c r="D64" s="180">
        <f t="shared" si="1"/>
        <v>493783.44700000004</v>
      </c>
      <c r="E64" s="180">
        <f t="shared" si="1"/>
        <v>493123.99299999996</v>
      </c>
      <c r="F64" s="180">
        <f t="shared" si="1"/>
        <v>518817.32199999999</v>
      </c>
      <c r="G64" s="180">
        <f t="shared" si="1"/>
        <v>535295.77600000007</v>
      </c>
      <c r="H64" s="180">
        <f t="shared" si="1"/>
        <v>556920.40999999992</v>
      </c>
      <c r="I64" s="180">
        <f t="shared" si="1"/>
        <v>583183.89899999998</v>
      </c>
      <c r="J64" s="180">
        <f t="shared" si="1"/>
        <v>602573.60800000001</v>
      </c>
      <c r="K64" s="180">
        <f t="shared" si="1"/>
        <v>618862.36599999992</v>
      </c>
      <c r="L64" s="180">
        <f t="shared" ref="L64:U66" si="2">O41</f>
        <v>625640.68599999999</v>
      </c>
      <c r="M64" s="180">
        <f t="shared" si="2"/>
        <v>627945.92299999995</v>
      </c>
      <c r="N64" s="180">
        <f t="shared" si="2"/>
        <v>629381.77499999991</v>
      </c>
      <c r="O64" s="180">
        <f t="shared" si="2"/>
        <v>620038.32999999996</v>
      </c>
      <c r="P64" s="180">
        <f t="shared" si="2"/>
        <v>620377.07499999995</v>
      </c>
      <c r="Q64" s="180">
        <f t="shared" si="2"/>
        <v>620005.85899999994</v>
      </c>
      <c r="R64" s="180">
        <f t="shared" si="2"/>
        <v>618316.58900000004</v>
      </c>
      <c r="S64" s="180">
        <f t="shared" si="2"/>
        <v>616658.81299999997</v>
      </c>
      <c r="T64" s="180">
        <f t="shared" si="2"/>
        <v>612083.25199999998</v>
      </c>
      <c r="U64" s="180">
        <f t="shared" si="2"/>
        <v>607433.777</v>
      </c>
      <c r="V64" s="180">
        <f t="shared" ref="V64:AE66" si="3">Y41</f>
        <v>603528.32000000007</v>
      </c>
      <c r="W64" s="180">
        <f t="shared" si="3"/>
        <v>600100.52499999991</v>
      </c>
      <c r="X64" s="180">
        <f t="shared" si="3"/>
        <v>598050.72</v>
      </c>
      <c r="Y64" s="180">
        <f t="shared" si="3"/>
        <v>594118.652</v>
      </c>
      <c r="Z64" s="180">
        <f t="shared" si="3"/>
        <v>591487.36599999992</v>
      </c>
      <c r="AA64" s="180">
        <f t="shared" si="3"/>
        <v>586556.76300000004</v>
      </c>
      <c r="AB64" s="180">
        <f t="shared" si="3"/>
        <v>581137.69500000007</v>
      </c>
      <c r="AC64" s="180">
        <f t="shared" si="3"/>
        <v>572231.01799999992</v>
      </c>
      <c r="AD64" s="180"/>
      <c r="AE64" s="180"/>
      <c r="AF64" s="180"/>
    </row>
    <row r="65" spans="1:32">
      <c r="A65" t="s">
        <v>11065</v>
      </c>
      <c r="B65" s="180">
        <f t="shared" si="1"/>
        <v>262199.43200000003</v>
      </c>
      <c r="C65" s="180">
        <f t="shared" si="1"/>
        <v>218362.99099999998</v>
      </c>
      <c r="D65" s="180">
        <f t="shared" si="1"/>
        <v>312050.38500000001</v>
      </c>
      <c r="E65" s="180">
        <f t="shared" si="1"/>
        <v>306403.90000000002</v>
      </c>
      <c r="F65" s="180">
        <f t="shared" si="1"/>
        <v>320476.837</v>
      </c>
      <c r="G65" s="180">
        <f t="shared" si="1"/>
        <v>328085.35800000001</v>
      </c>
      <c r="H65" s="180">
        <f t="shared" si="1"/>
        <v>338568.97</v>
      </c>
      <c r="I65" s="180">
        <f t="shared" si="1"/>
        <v>351839.32499999995</v>
      </c>
      <c r="J65" s="180">
        <f t="shared" si="1"/>
        <v>361365.723</v>
      </c>
      <c r="K65" s="180">
        <f t="shared" si="1"/>
        <v>368813.446</v>
      </c>
      <c r="L65" s="180">
        <f t="shared" si="2"/>
        <v>377510.62</v>
      </c>
      <c r="M65" s="180">
        <f t="shared" si="2"/>
        <v>383870.728</v>
      </c>
      <c r="N65" s="180">
        <f t="shared" si="2"/>
        <v>389673.55300000001</v>
      </c>
      <c r="O65" s="180">
        <f t="shared" si="2"/>
        <v>389136.81</v>
      </c>
      <c r="P65" s="180">
        <f t="shared" si="2"/>
        <v>393802.734</v>
      </c>
      <c r="Q65" s="180">
        <f t="shared" si="2"/>
        <v>398507.32399999996</v>
      </c>
      <c r="R65" s="180">
        <f t="shared" si="2"/>
        <v>402226.04399999999</v>
      </c>
      <c r="S65" s="180">
        <f t="shared" si="2"/>
        <v>405974.12100000004</v>
      </c>
      <c r="T65" s="180">
        <f t="shared" si="2"/>
        <v>407935.76</v>
      </c>
      <c r="U65" s="180">
        <f t="shared" si="2"/>
        <v>409608.49</v>
      </c>
      <c r="V65" s="180">
        <f t="shared" si="3"/>
        <v>411735.07699999999</v>
      </c>
      <c r="W65" s="180">
        <f t="shared" si="3"/>
        <v>414104.00399999996</v>
      </c>
      <c r="X65" s="180">
        <f t="shared" si="3"/>
        <v>417378.54</v>
      </c>
      <c r="Y65" s="180">
        <f t="shared" si="3"/>
        <v>419377.56300000002</v>
      </c>
      <c r="Z65" s="180">
        <f t="shared" si="3"/>
        <v>422123.19900000002</v>
      </c>
      <c r="AA65" s="180">
        <f t="shared" si="3"/>
        <v>423376.92299999995</v>
      </c>
      <c r="AB65" s="180">
        <f t="shared" si="3"/>
        <v>424120.636</v>
      </c>
      <c r="AC65" s="180">
        <f t="shared" si="3"/>
        <v>422369.87299999996</v>
      </c>
      <c r="AD65" s="180"/>
      <c r="AE65" s="180"/>
      <c r="AF65" s="180"/>
    </row>
    <row r="66" spans="1:32">
      <c r="A66" t="s">
        <v>11066</v>
      </c>
      <c r="B66" s="180">
        <f t="shared" si="1"/>
        <v>186493.5</v>
      </c>
      <c r="C66" s="180">
        <f t="shared" si="1"/>
        <v>177219.742</v>
      </c>
      <c r="D66" s="180">
        <f t="shared" si="1"/>
        <v>156405.94500000001</v>
      </c>
      <c r="E66" s="180">
        <f t="shared" si="1"/>
        <v>164229.43100000001</v>
      </c>
      <c r="F66" s="180">
        <f t="shared" si="1"/>
        <v>178638.367</v>
      </c>
      <c r="G66" s="180">
        <f t="shared" si="1"/>
        <v>179715.378</v>
      </c>
      <c r="H66" s="180">
        <f t="shared" si="1"/>
        <v>178580.71899999998</v>
      </c>
      <c r="I66" s="180">
        <f t="shared" si="1"/>
        <v>179681.09100000001</v>
      </c>
      <c r="J66" s="180">
        <f t="shared" si="1"/>
        <v>181161.54499999998</v>
      </c>
      <c r="K66" s="180">
        <f t="shared" si="1"/>
        <v>183476.12</v>
      </c>
      <c r="L66" s="180">
        <f t="shared" si="2"/>
        <v>185848.17499999999</v>
      </c>
      <c r="M66" s="180">
        <f t="shared" si="2"/>
        <v>186167.511</v>
      </c>
      <c r="N66" s="180">
        <f t="shared" si="2"/>
        <v>186667.16</v>
      </c>
      <c r="O66" s="180">
        <f t="shared" si="2"/>
        <v>184377.91399999999</v>
      </c>
      <c r="P66" s="180">
        <f t="shared" si="2"/>
        <v>181587.158</v>
      </c>
      <c r="Q66" s="180">
        <f t="shared" si="2"/>
        <v>178869.75100000002</v>
      </c>
      <c r="R66" s="180">
        <f t="shared" si="2"/>
        <v>177039.23</v>
      </c>
      <c r="S66" s="180">
        <f t="shared" si="2"/>
        <v>176846.78600000002</v>
      </c>
      <c r="T66" s="180">
        <f t="shared" si="2"/>
        <v>177093.90300000002</v>
      </c>
      <c r="U66" s="180">
        <f t="shared" si="2"/>
        <v>176942.429</v>
      </c>
      <c r="V66" s="180">
        <f t="shared" si="3"/>
        <v>177721.43600000002</v>
      </c>
      <c r="W66" s="180">
        <f t="shared" si="3"/>
        <v>177980.66700000002</v>
      </c>
      <c r="X66" s="180">
        <f t="shared" si="3"/>
        <v>177507.94999999998</v>
      </c>
      <c r="Y66" s="180">
        <f t="shared" si="3"/>
        <v>175603.897</v>
      </c>
      <c r="Z66" s="180">
        <f t="shared" si="3"/>
        <v>172634.003</v>
      </c>
      <c r="AA66" s="180">
        <f t="shared" si="3"/>
        <v>169477.386</v>
      </c>
      <c r="AB66" s="180">
        <f t="shared" si="3"/>
        <v>166871.628</v>
      </c>
      <c r="AC66" s="180">
        <f t="shared" si="3"/>
        <v>165800.62899999999</v>
      </c>
      <c r="AD66" s="180"/>
      <c r="AE66" s="180"/>
      <c r="AF66" s="180"/>
    </row>
    <row r="67" spans="1:32" s="181" customFormat="1">
      <c r="A67" s="181" t="s">
        <v>11069</v>
      </c>
    </row>
    <row r="68" spans="1:32">
      <c r="A68" t="s">
        <v>11064</v>
      </c>
      <c r="B68" s="39">
        <f>'AEO 2023 Table 7'!D57*10^15</f>
        <v>942558000000000</v>
      </c>
      <c r="C68" s="39">
        <f>'AEO 2025 Table 7'!F46*10^15</f>
        <v>874375000000000</v>
      </c>
      <c r="D68" s="39">
        <f>'AEO 2026 Table 7'!E46*10^15</f>
        <v>871738000000000</v>
      </c>
      <c r="E68" s="39">
        <f>'AEO 2026 Table 7'!F46*10^15</f>
        <v>870931000000000</v>
      </c>
      <c r="F68" s="39">
        <f>'AEO 2026 Table 7'!G46*10^15</f>
        <v>878188000000000</v>
      </c>
      <c r="G68" s="39">
        <f>'AEO 2026 Table 7'!H46*10^15</f>
        <v>876640000000000</v>
      </c>
      <c r="H68" s="39">
        <f>'AEO 2026 Table 7'!I46*10^15</f>
        <v>877498000000000</v>
      </c>
      <c r="I68" s="39">
        <f>'AEO 2026 Table 7'!J46*10^15</f>
        <v>883066000000000</v>
      </c>
      <c r="J68" s="39">
        <f>'AEO 2026 Table 7'!K46*10^15</f>
        <v>889113000000000</v>
      </c>
      <c r="K68" s="39">
        <f>'AEO 2026 Table 7'!L46*10^15</f>
        <v>896205000000000</v>
      </c>
      <c r="L68" s="39">
        <f>'AEO 2026 Table 7'!M46*10^15</f>
        <v>899513000000000</v>
      </c>
      <c r="M68" s="39">
        <f>'AEO 2026 Table 7'!N46*10^15</f>
        <v>902266000000000</v>
      </c>
      <c r="N68" s="39">
        <f>'AEO 2026 Table 7'!O46*10^15</f>
        <v>904878000000000</v>
      </c>
      <c r="O68" s="39">
        <f>'AEO 2026 Table 7'!P46*10^15</f>
        <v>908145000000000</v>
      </c>
      <c r="P68" s="39">
        <f>'AEO 2026 Table 7'!Q46*10^15</f>
        <v>911624000000000</v>
      </c>
      <c r="Q68" s="39">
        <f>'AEO 2026 Table 7'!R46*10^15</f>
        <v>915686000000000</v>
      </c>
      <c r="R68" s="39">
        <f>'AEO 2026 Table 7'!S46*10^15</f>
        <v>920170000000000</v>
      </c>
      <c r="S68" s="39">
        <f>'AEO 2026 Table 7'!T46*10^15</f>
        <v>923987000000000</v>
      </c>
      <c r="T68" s="39">
        <f>'AEO 2026 Table 7'!U46*10^15</f>
        <v>924614000000000</v>
      </c>
      <c r="U68" s="39">
        <f>'AEO 2026 Table 7'!V46*10^15</f>
        <v>925101000000000</v>
      </c>
      <c r="V68" s="39">
        <f>'AEO 2026 Table 7'!W46*10^15</f>
        <v>921748000000000</v>
      </c>
      <c r="W68" s="39">
        <f>'AEO 2026 Table 7'!X46*10^15</f>
        <v>918246000000000</v>
      </c>
      <c r="X68" s="39">
        <f>'AEO 2026 Table 7'!Y46*10^15</f>
        <v>914856000000000</v>
      </c>
      <c r="Y68" s="39">
        <f>'AEO 2026 Table 7'!Z46*10^15</f>
        <v>911689000000000</v>
      </c>
      <c r="Z68" s="39">
        <f>'AEO 2026 Table 7'!AA46*10^15</f>
        <v>910080000000000</v>
      </c>
      <c r="AA68" s="39">
        <f>'AEO 2026 Table 7'!AB46*10^15</f>
        <v>907570000000000</v>
      </c>
      <c r="AB68" s="39">
        <f>'AEO 2026 Table 7'!AC46*10^15</f>
        <v>906507000000000</v>
      </c>
      <c r="AC68" s="39">
        <f>'AEO 2026 Table 7'!AD46*10^15</f>
        <v>904855000000000</v>
      </c>
      <c r="AD68" s="180"/>
      <c r="AE68" s="180"/>
      <c r="AF68" s="180"/>
    </row>
    <row r="69" spans="1:32">
      <c r="A69" t="s">
        <v>11065</v>
      </c>
      <c r="B69" s="4">
        <f>'AEO 2023 Table 49'!I63*10^12</f>
        <v>731174194000000</v>
      </c>
      <c r="C69" s="4">
        <f>'AEO 2025 Table 49'!F65*10^12</f>
        <v>851475708000000</v>
      </c>
      <c r="D69" s="4">
        <f>'AEO 2026 Table 49'!E65*10^12</f>
        <v>876601318000000</v>
      </c>
      <c r="E69" s="4">
        <f>'AEO 2026 Table 49'!F65*10^12</f>
        <v>873259399000000</v>
      </c>
      <c r="F69" s="4">
        <f>'AEO 2026 Table 49'!G65*10^12</f>
        <v>868866211000000</v>
      </c>
      <c r="G69" s="4">
        <f>'AEO 2026 Table 49'!H65*10^12</f>
        <v>866792725000000</v>
      </c>
      <c r="H69" s="4">
        <f>'AEO 2026 Table 49'!I65*10^12</f>
        <v>867391602000000</v>
      </c>
      <c r="I69" s="4">
        <f>'AEO 2026 Table 49'!J65*10^12</f>
        <v>873711182000000</v>
      </c>
      <c r="J69" s="4">
        <f>'AEO 2026 Table 49'!K65*10^12</f>
        <v>879137085000000</v>
      </c>
      <c r="K69" s="4">
        <f>'AEO 2026 Table 49'!L65*10^12</f>
        <v>886336182000000</v>
      </c>
      <c r="L69" s="4">
        <f>'AEO 2026 Table 49'!M65*10^12</f>
        <v>893001099000000</v>
      </c>
      <c r="M69" s="4">
        <f>'AEO 2026 Table 49'!N65*10^12</f>
        <v>901995544000000</v>
      </c>
      <c r="N69" s="4">
        <f>'AEO 2026 Table 49'!O65*10^12</f>
        <v>911471924000000</v>
      </c>
      <c r="O69" s="4">
        <f>'AEO 2026 Table 49'!P65*10^12</f>
        <v>921004028000000</v>
      </c>
      <c r="P69" s="4">
        <f>'AEO 2026 Table 49'!Q65*10^12</f>
        <v>931907837000000</v>
      </c>
      <c r="Q69" s="4">
        <f>'AEO 2026 Table 49'!R65*10^12</f>
        <v>944453369000000</v>
      </c>
      <c r="R69" s="4">
        <f>'AEO 2026 Table 49'!S65*10^12</f>
        <v>957887207000000</v>
      </c>
      <c r="S69" s="4">
        <f>'AEO 2026 Table 49'!T65*10^12</f>
        <v>972510559000000</v>
      </c>
      <c r="T69" s="4">
        <f>'AEO 2026 Table 49'!U65*10^12</f>
        <v>984997192000000</v>
      </c>
      <c r="U69" s="4">
        <f>'AEO 2026 Table 49'!V65*10^12</f>
        <v>994910583000000</v>
      </c>
      <c r="V69" s="4">
        <f>'AEO 2026 Table 49'!W65*10^12</f>
        <v>1001026428000000</v>
      </c>
      <c r="W69" s="4">
        <f>'AEO 2026 Table 49'!X65*10^12</f>
        <v>1004630981000000</v>
      </c>
      <c r="X69" s="4">
        <f>'AEO 2026 Table 49'!Y65*10^12</f>
        <v>1007914490000000</v>
      </c>
      <c r="Y69" s="4">
        <f>'AEO 2026 Table 49'!Z65*10^12</f>
        <v>1011647034000000</v>
      </c>
      <c r="Z69" s="4">
        <f>'AEO 2026 Table 49'!AA65*10^12</f>
        <v>1016401184000000</v>
      </c>
      <c r="AA69" s="4">
        <f>'AEO 2026 Table 49'!AB65*10^12</f>
        <v>1019651733000000</v>
      </c>
      <c r="AB69" s="4">
        <f>'AEO 2026 Table 49'!AC65*10^12</f>
        <v>1023459473000000</v>
      </c>
      <c r="AC69" s="4">
        <f>'AEO 2026 Table 49'!AD65*10^12</f>
        <v>1026256226000000</v>
      </c>
      <c r="AD69" s="180"/>
      <c r="AE69" s="180"/>
      <c r="AF69" s="180"/>
    </row>
    <row r="70" spans="1:32">
      <c r="A70" t="s">
        <v>11066</v>
      </c>
      <c r="B70" s="4">
        <f>'AEO 2023 Table 49'!I74*10^12</f>
        <v>947227905000000</v>
      </c>
      <c r="C70" s="4">
        <f>'AEO 2025 Table 49'!F79*10^12</f>
        <v>945583618000000</v>
      </c>
      <c r="D70" s="4">
        <f>'AEO 2026 Table 49'!E79*10^12</f>
        <v>858902466000000</v>
      </c>
      <c r="E70" s="4">
        <f>'AEO 2026 Table 49'!F79*10^12</f>
        <v>837937439000000</v>
      </c>
      <c r="F70" s="4">
        <f>'AEO 2026 Table 49'!G79*10^12</f>
        <v>819945679000000</v>
      </c>
      <c r="G70" s="4">
        <f>'AEO 2026 Table 49'!H79*10^12</f>
        <v>803539917000000</v>
      </c>
      <c r="H70" s="4">
        <f>'AEO 2026 Table 49'!I79*10^12</f>
        <v>786724304000000</v>
      </c>
      <c r="I70" s="4">
        <f>'AEO 2026 Table 49'!J79*10^12</f>
        <v>773086426000000</v>
      </c>
      <c r="J70" s="4">
        <f>'AEO 2026 Table 49'!K79*10^12</f>
        <v>757913757000000</v>
      </c>
      <c r="K70" s="4">
        <f>'AEO 2026 Table 49'!L79*10^12</f>
        <v>745093567000000</v>
      </c>
      <c r="L70" s="4">
        <f>'AEO 2026 Table 49'!M79*10^12</f>
        <v>731833374000000</v>
      </c>
      <c r="M70" s="4">
        <f>'AEO 2026 Table 49'!N79*10^12</f>
        <v>721045227000000</v>
      </c>
      <c r="N70" s="4">
        <f>'AEO 2026 Table 49'!O79*10^12</f>
        <v>711844910000000</v>
      </c>
      <c r="O70" s="4">
        <f>'AEO 2026 Table 49'!P79*10^12</f>
        <v>704288452000000</v>
      </c>
      <c r="P70" s="4">
        <f>'AEO 2026 Table 49'!Q79*10^12</f>
        <v>698418518000000</v>
      </c>
      <c r="Q70" s="4">
        <f>'AEO 2026 Table 49'!R79*10^12</f>
        <v>693552429000000</v>
      </c>
      <c r="R70" s="4">
        <f>'AEO 2026 Table 49'!S79*10^12</f>
        <v>689848389000000</v>
      </c>
      <c r="S70" s="4">
        <f>'AEO 2026 Table 49'!T79*10^12</f>
        <v>687282104000000</v>
      </c>
      <c r="T70" s="4">
        <f>'AEO 2026 Table 49'!U79*10^12</f>
        <v>685059875000000</v>
      </c>
      <c r="U70" s="4">
        <f>'AEO 2026 Table 49'!V79*10^12</f>
        <v>683538879000000</v>
      </c>
      <c r="V70" s="4">
        <f>'AEO 2026 Table 49'!W79*10^12</f>
        <v>682313354000000</v>
      </c>
      <c r="W70" s="4">
        <f>'AEO 2026 Table 49'!X79*10^12</f>
        <v>681954773000000</v>
      </c>
      <c r="X70" s="4">
        <f>'AEO 2026 Table 49'!Y79*10^12</f>
        <v>683041687000000</v>
      </c>
      <c r="Y70" s="4">
        <f>'AEO 2026 Table 49'!Z79*10^12</f>
        <v>684639771000000</v>
      </c>
      <c r="Z70" s="4">
        <f>'AEO 2026 Table 49'!AA79*10^12</f>
        <v>686744385000000</v>
      </c>
      <c r="AA70" s="4">
        <f>'AEO 2026 Table 49'!AB79*10^12</f>
        <v>688093384000000</v>
      </c>
      <c r="AB70" s="4">
        <f>'AEO 2026 Table 49'!AC79*10^12</f>
        <v>689731995000000</v>
      </c>
      <c r="AC70" s="4">
        <f>'AEO 2026 Table 49'!AD79*10^12</f>
        <v>690916260000000</v>
      </c>
      <c r="AD70" s="180"/>
      <c r="AE70" s="180"/>
      <c r="AF70" s="180"/>
    </row>
    <row r="71" spans="1:32" s="181" customFormat="1">
      <c r="A71" s="181" t="s">
        <v>11070</v>
      </c>
    </row>
    <row r="72" spans="1:32">
      <c r="A72" t="s">
        <v>11064</v>
      </c>
      <c r="B72" s="39">
        <f>'AEO 2023 Table 45'!D77*1000</f>
        <v>14797678.711000001</v>
      </c>
      <c r="C72" s="39">
        <f>'AEO 2023 Table 45'!E77*1000</f>
        <v>14839655.273</v>
      </c>
      <c r="D72" s="39">
        <f>'AEO 2026 Table 45'!E51*1000</f>
        <v>14618137.695</v>
      </c>
      <c r="E72" s="39">
        <f>'AEO 2026 Table 45'!F51*1000</f>
        <v>14397037.109000001</v>
      </c>
      <c r="F72" s="39">
        <f>'AEO 2026 Table 45'!G51*1000</f>
        <v>14249921.875</v>
      </c>
      <c r="G72" s="39">
        <f>'AEO 2026 Table 45'!H51*1000</f>
        <v>14150152.344000001</v>
      </c>
      <c r="H72" s="39">
        <f>'AEO 2026 Table 45'!I51*1000</f>
        <v>14087121.094000001</v>
      </c>
      <c r="I72" s="39">
        <f>'AEO 2026 Table 45'!J51*1000</f>
        <v>14064766.602</v>
      </c>
      <c r="J72" s="39">
        <f>'AEO 2026 Table 45'!K51*1000</f>
        <v>14058741.211000001</v>
      </c>
      <c r="K72" s="39">
        <f>'AEO 2026 Table 45'!L51*1000</f>
        <v>14087708.007999999</v>
      </c>
      <c r="L72" s="39">
        <f>'AEO 2026 Table 45'!M51*1000</f>
        <v>14107638.671999998</v>
      </c>
      <c r="M72" s="39">
        <f>'AEO 2026 Table 45'!N51*1000</f>
        <v>14117623.046999998</v>
      </c>
      <c r="N72" s="39">
        <f>'AEO 2026 Table 45'!O51*1000</f>
        <v>14114140.625</v>
      </c>
      <c r="O72" s="39">
        <f>'AEO 2026 Table 45'!P51*1000</f>
        <v>14096923.828000002</v>
      </c>
      <c r="P72" s="39">
        <f>'AEO 2026 Table 45'!Q51*1000</f>
        <v>14071174.805</v>
      </c>
      <c r="Q72" s="39">
        <f>'AEO 2026 Table 45'!R51*1000</f>
        <v>14036753.905999999</v>
      </c>
      <c r="R72" s="39">
        <f>'AEO 2026 Table 45'!S51*1000</f>
        <v>14005644.530999999</v>
      </c>
      <c r="S72" s="39">
        <f>'AEO 2026 Table 45'!T51*1000</f>
        <v>13973453.125</v>
      </c>
      <c r="T72" s="39">
        <f>'AEO 2026 Table 45'!U51*1000</f>
        <v>13956648.438000001</v>
      </c>
      <c r="U72" s="39">
        <f>'AEO 2026 Table 45'!V51*1000</f>
        <v>13948810.546999998</v>
      </c>
      <c r="V72" s="39">
        <f>'AEO 2026 Table 45'!W51*1000</f>
        <v>13972287.109000001</v>
      </c>
      <c r="W72" s="39">
        <f>'AEO 2026 Table 45'!X51*1000</f>
        <v>14018661.132999999</v>
      </c>
      <c r="X72" s="39">
        <f>'AEO 2026 Table 45'!Y51*1000</f>
        <v>14063599.609000001</v>
      </c>
      <c r="Y72" s="39">
        <f>'AEO 2026 Table 45'!Z51*1000</f>
        <v>14098770.507999999</v>
      </c>
      <c r="Z72" s="39">
        <f>'AEO 2026 Table 45'!AA51*1000</f>
        <v>14129692.382999999</v>
      </c>
      <c r="AA72" s="39">
        <f>'AEO 2026 Table 45'!AB51*1000</f>
        <v>14153008.788999999</v>
      </c>
      <c r="AB72" s="39">
        <f>'AEO 2026 Table 45'!AC51*1000</f>
        <v>14150292.969000001</v>
      </c>
      <c r="AC72" s="39">
        <f>'AEO 2026 Table 45'!AD51*1000</f>
        <v>14124527.344000001</v>
      </c>
      <c r="AD72" s="180"/>
      <c r="AE72" s="180"/>
      <c r="AF72" s="180"/>
    </row>
    <row r="73" spans="1:32">
      <c r="A73" t="s">
        <v>11065</v>
      </c>
      <c r="B73" s="4">
        <f>'AEO 2023 Table 49'!I143*10^6</f>
        <v>4729002</v>
      </c>
      <c r="C73" s="4">
        <f>'AEO 2025 Table 49'!F166*10^6</f>
        <v>5105879</v>
      </c>
      <c r="D73" s="4">
        <f>'AEO 2026 Table 49'!E166*10^6</f>
        <v>5711571</v>
      </c>
      <c r="E73" s="4">
        <f>'AEO 2026 Table 49'!F166*10^6</f>
        <v>5879304</v>
      </c>
      <c r="F73" s="4">
        <f>'AEO 2026 Table 49'!G166*10^6</f>
        <v>6059389</v>
      </c>
      <c r="G73" s="4">
        <f>'AEO 2026 Table 49'!H166*10^6</f>
        <v>6242780</v>
      </c>
      <c r="H73" s="4">
        <f>'AEO 2026 Table 49'!I166*10^6</f>
        <v>6431324</v>
      </c>
      <c r="I73" s="4">
        <f>'AEO 2026 Table 49'!J166*10^6</f>
        <v>6628965</v>
      </c>
      <c r="J73" s="4">
        <f>'AEO 2026 Table 49'!K166*10^6</f>
        <v>6828013</v>
      </c>
      <c r="K73" s="4">
        <f>'AEO 2026 Table 49'!L166*10^6</f>
        <v>7031077</v>
      </c>
      <c r="L73" s="4">
        <f>'AEO 2026 Table 49'!M166*10^6</f>
        <v>7228659</v>
      </c>
      <c r="M73" s="4">
        <f>'AEO 2026 Table 49'!N166*10^6</f>
        <v>7425236</v>
      </c>
      <c r="N73" s="4">
        <f>'AEO 2026 Table 49'!O166*10^6</f>
        <v>7617040</v>
      </c>
      <c r="O73" s="4">
        <f>'AEO 2026 Table 49'!P166*10^6</f>
        <v>7803459</v>
      </c>
      <c r="P73" s="4">
        <f>'AEO 2026 Table 49'!Q166*10^6</f>
        <v>7988589</v>
      </c>
      <c r="Q73" s="4">
        <f>'AEO 2026 Table 49'!R166*10^6</f>
        <v>8173207</v>
      </c>
      <c r="R73" s="4">
        <f>'AEO 2026 Table 49'!S166*10^6</f>
        <v>8351036.0000000009</v>
      </c>
      <c r="S73" s="4">
        <f>'AEO 2026 Table 49'!T166*10^6</f>
        <v>8522114</v>
      </c>
      <c r="T73" s="4">
        <f>'AEO 2026 Table 49'!U166*10^6</f>
        <v>8691651</v>
      </c>
      <c r="U73" s="4">
        <f>'AEO 2026 Table 49'!V166*10^6</f>
        <v>8855135</v>
      </c>
      <c r="V73" s="4">
        <f>'AEO 2026 Table 49'!W166*10^6</f>
        <v>9025760</v>
      </c>
      <c r="W73" s="4">
        <f>'AEO 2026 Table 49'!X166*10^6</f>
        <v>9196590</v>
      </c>
      <c r="X73" s="4">
        <f>'AEO 2026 Table 49'!Y166*10^6</f>
        <v>9362350</v>
      </c>
      <c r="Y73" s="4">
        <f>'AEO 2026 Table 49'!Z166*10^6</f>
        <v>9517451</v>
      </c>
      <c r="Z73" s="4">
        <f>'AEO 2026 Table 49'!AA166*10^6</f>
        <v>9672046</v>
      </c>
      <c r="AA73" s="4">
        <f>'AEO 2026 Table 49'!AB166*10^6</f>
        <v>9820588</v>
      </c>
      <c r="AB73" s="4">
        <f>'AEO 2026 Table 49'!AC166*10^6</f>
        <v>9956452</v>
      </c>
      <c r="AC73" s="4">
        <f>'AEO 2026 Table 49'!AD166*10^6</f>
        <v>10081640</v>
      </c>
      <c r="AD73" s="180"/>
      <c r="AE73" s="180"/>
      <c r="AF73" s="180"/>
    </row>
    <row r="74" spans="1:32">
      <c r="A74" t="s">
        <v>11066</v>
      </c>
      <c r="B74" s="4">
        <f>'AEO 2023 Table 49'!I154*10^6</f>
        <v>3839246</v>
      </c>
      <c r="C74" s="4">
        <f>'AEO 2025 Table 49'!F180*10^6</f>
        <v>3970215</v>
      </c>
      <c r="D74" s="4">
        <f>'AEO 2026 Table 49'!E180*10^6</f>
        <v>4065750.0000000005</v>
      </c>
      <c r="E74" s="4">
        <f>'AEO 2026 Table 49'!F180*10^6</f>
        <v>4087303.0000000005</v>
      </c>
      <c r="F74" s="4">
        <f>'AEO 2026 Table 49'!G180*10^6</f>
        <v>4127877</v>
      </c>
      <c r="G74" s="4">
        <f>'AEO 2026 Table 49'!H180*10^6</f>
        <v>4171017</v>
      </c>
      <c r="H74" s="4">
        <f>'AEO 2026 Table 49'!I180*10^6</f>
        <v>4209269</v>
      </c>
      <c r="I74" s="4">
        <f>'AEO 2026 Table 49'!J180*10^6</f>
        <v>4249227</v>
      </c>
      <c r="J74" s="4">
        <f>'AEO 2026 Table 49'!K180*10^6</f>
        <v>4285631</v>
      </c>
      <c r="K74" s="4">
        <f>'AEO 2026 Table 49'!L180*10^6</f>
        <v>4326317</v>
      </c>
      <c r="L74" s="4">
        <f>'AEO 2026 Table 49'!M180*10^6</f>
        <v>4358494</v>
      </c>
      <c r="M74" s="4">
        <f>'AEO 2026 Table 49'!N180*10^6</f>
        <v>4385883</v>
      </c>
      <c r="N74" s="4">
        <f>'AEO 2026 Table 49'!O180*10^6</f>
        <v>4415859</v>
      </c>
      <c r="O74" s="4">
        <f>'AEO 2026 Table 49'!P180*10^6</f>
        <v>4444624</v>
      </c>
      <c r="P74" s="4">
        <f>'AEO 2026 Table 49'!Q180*10^6</f>
        <v>4472855</v>
      </c>
      <c r="Q74" s="4">
        <f>'AEO 2026 Table 49'!R180*10^6</f>
        <v>4495543</v>
      </c>
      <c r="R74" s="4">
        <f>'AEO 2026 Table 49'!S180*10^6</f>
        <v>4514071</v>
      </c>
      <c r="S74" s="4">
        <f>'AEO 2026 Table 49'!T180*10^6</f>
        <v>4525927</v>
      </c>
      <c r="T74" s="4">
        <f>'AEO 2026 Table 49'!U180*10^6</f>
        <v>4535835</v>
      </c>
      <c r="U74" s="4">
        <f>'AEO 2026 Table 49'!V180*10^6</f>
        <v>4547051</v>
      </c>
      <c r="V74" s="4">
        <f>'AEO 2026 Table 49'!W180*10^6</f>
        <v>4568441</v>
      </c>
      <c r="W74" s="4">
        <f>'AEO 2026 Table 49'!X180*10^6</f>
        <v>4596975</v>
      </c>
      <c r="X74" s="4">
        <f>'AEO 2026 Table 49'!Y180*10^6</f>
        <v>4624442</v>
      </c>
      <c r="Y74" s="4">
        <f>'AEO 2026 Table 49'!Z180*10^6</f>
        <v>4645828</v>
      </c>
      <c r="Z74" s="4">
        <f>'AEO 2026 Table 49'!AA180*10^6</f>
        <v>4663176</v>
      </c>
      <c r="AA74" s="4">
        <f>'AEO 2026 Table 49'!AB180*10^6</f>
        <v>4675588</v>
      </c>
      <c r="AB74" s="4">
        <f>'AEO 2026 Table 49'!AC180*10^6</f>
        <v>4681682</v>
      </c>
      <c r="AC74" s="4">
        <f>'AEO 2026 Table 49'!AD180*10^6</f>
        <v>4681315</v>
      </c>
      <c r="AD74" s="180"/>
      <c r="AE74" s="180"/>
      <c r="AF74" s="180"/>
    </row>
    <row r="75" spans="1:32" s="181" customFormat="1">
      <c r="A75" s="181" t="s">
        <v>11071</v>
      </c>
    </row>
    <row r="76" spans="1:32">
      <c r="A76" t="s">
        <v>11064</v>
      </c>
    </row>
    <row r="77" spans="1:32">
      <c r="A77" t="s">
        <v>11065</v>
      </c>
      <c r="C77">
        <f>'AEO 2025 Table 49'!F211</f>
        <v>13.24691</v>
      </c>
      <c r="D77">
        <f>'AEO 2026 Table 49'!E211</f>
        <v>13.264927</v>
      </c>
      <c r="E77">
        <f>'AEO 2026 Table 49'!F211</f>
        <v>13.384012</v>
      </c>
      <c r="F77">
        <f>'AEO 2026 Table 49'!G211</f>
        <v>13.486248</v>
      </c>
      <c r="G77">
        <f>'AEO 2026 Table 49'!H211</f>
        <v>13.564598</v>
      </c>
      <c r="H77">
        <f>'AEO 2026 Table 49'!I211</f>
        <v>13.631349</v>
      </c>
      <c r="I77">
        <f>'AEO 2026 Table 49'!J211</f>
        <v>13.681882</v>
      </c>
      <c r="J77">
        <f>'AEO 2026 Table 49'!K211</f>
        <v>13.716805000000001</v>
      </c>
      <c r="K77">
        <f>'AEO 2026 Table 49'!L211</f>
        <v>13.738115000000001</v>
      </c>
      <c r="L77">
        <f>'AEO 2026 Table 49'!M211</f>
        <v>13.762558</v>
      </c>
      <c r="M77">
        <f>'AEO 2026 Table 49'!N211</f>
        <v>13.787867</v>
      </c>
      <c r="N77">
        <f>'AEO 2026 Table 49'!O211</f>
        <v>13.822602</v>
      </c>
      <c r="O77">
        <f>'AEO 2026 Table 49'!P211</f>
        <v>13.868266</v>
      </c>
      <c r="P77">
        <f>'AEO 2026 Table 49'!Q211</f>
        <v>13.899160999999999</v>
      </c>
      <c r="Q77">
        <f>'AEO 2026 Table 49'!R211</f>
        <v>13.921792999999999</v>
      </c>
      <c r="R77">
        <f>'AEO 2026 Table 49'!S211</f>
        <v>13.935715999999999</v>
      </c>
      <c r="S77">
        <f>'AEO 2026 Table 49'!T211</f>
        <v>14.022461</v>
      </c>
      <c r="T77">
        <f>'AEO 2026 Table 49'!U211</f>
        <v>14.265093999999999</v>
      </c>
      <c r="U77">
        <f>'AEO 2026 Table 49'!V211</f>
        <v>14.663888</v>
      </c>
      <c r="V77">
        <f>'AEO 2026 Table 49'!W211</f>
        <v>15.094417</v>
      </c>
      <c r="W77">
        <f>'AEO 2026 Table 49'!X211</f>
        <v>15.635706000000001</v>
      </c>
      <c r="X77">
        <f>'AEO 2026 Table 49'!Y211</f>
        <v>16.168215</v>
      </c>
      <c r="Y77">
        <f>'AEO 2026 Table 49'!Z211</f>
        <v>16.500730999999998</v>
      </c>
      <c r="Z77">
        <f>'AEO 2026 Table 49'!AA211</f>
        <v>16.843133999999999</v>
      </c>
      <c r="AA77">
        <f>'AEO 2026 Table 49'!AB211</f>
        <v>17.200839999999999</v>
      </c>
      <c r="AB77">
        <f>'AEO 2026 Table 49'!AC211</f>
        <v>17.448820000000001</v>
      </c>
      <c r="AC77">
        <f>'AEO 2026 Table 49'!AD211</f>
        <v>17.624493000000001</v>
      </c>
    </row>
    <row r="78" spans="1:32">
      <c r="A78" t="s">
        <v>11066</v>
      </c>
      <c r="C78">
        <f>'AEO 2025 Table 49'!F225</f>
        <v>9.1279810000000001</v>
      </c>
      <c r="D78">
        <f>'AEO 2026 Table 49'!E225</f>
        <v>9.4233879999999992</v>
      </c>
      <c r="E78">
        <f>'AEO 2026 Table 49'!F225</f>
        <v>9.6476190000000006</v>
      </c>
      <c r="F78">
        <f>'AEO 2026 Table 49'!G225</f>
        <v>9.8654910000000005</v>
      </c>
      <c r="G78">
        <f>'AEO 2026 Table 49'!H225</f>
        <v>10.084012</v>
      </c>
      <c r="H78">
        <f>'AEO 2026 Table 49'!I225</f>
        <v>10.360991</v>
      </c>
      <c r="I78">
        <f>'AEO 2026 Table 49'!J225</f>
        <v>10.557656</v>
      </c>
      <c r="J78">
        <f>'AEO 2026 Table 49'!K225</f>
        <v>10.723762000000001</v>
      </c>
      <c r="K78">
        <f>'AEO 2026 Table 49'!L225</f>
        <v>10.851940000000001</v>
      </c>
      <c r="L78">
        <f>'AEO 2026 Table 49'!M225</f>
        <v>10.939287</v>
      </c>
      <c r="M78">
        <f>'AEO 2026 Table 49'!N225</f>
        <v>10.995837999999999</v>
      </c>
      <c r="N78">
        <f>'AEO 2026 Table 49'!O225</f>
        <v>11.017976000000001</v>
      </c>
      <c r="O78">
        <f>'AEO 2026 Table 49'!P225</f>
        <v>10.976794</v>
      </c>
      <c r="P78">
        <f>'AEO 2026 Table 49'!Q225</f>
        <v>10.936868</v>
      </c>
      <c r="Q78">
        <f>'AEO 2026 Table 49'!R225</f>
        <v>10.902668</v>
      </c>
      <c r="R78">
        <f>'AEO 2026 Table 49'!S225</f>
        <v>10.869781</v>
      </c>
      <c r="S78">
        <f>'AEO 2026 Table 49'!T225</f>
        <v>10.853031</v>
      </c>
      <c r="T78">
        <f>'AEO 2026 Table 49'!U225</f>
        <v>10.841309000000001</v>
      </c>
      <c r="U78">
        <f>'AEO 2026 Table 49'!V225</f>
        <v>10.827042</v>
      </c>
      <c r="V78">
        <f>'AEO 2026 Table 49'!W225</f>
        <v>10.822972</v>
      </c>
      <c r="W78">
        <f>'AEO 2026 Table 49'!X225</f>
        <v>10.820207999999999</v>
      </c>
      <c r="X78">
        <f>'AEO 2026 Table 49'!Y225</f>
        <v>10.817804000000001</v>
      </c>
      <c r="Y78">
        <f>'AEO 2026 Table 49'!Z225</f>
        <v>10.814658</v>
      </c>
      <c r="Z78">
        <f>'AEO 2026 Table 49'!AA225</f>
        <v>10.812407</v>
      </c>
      <c r="AA78">
        <f>'AEO 2026 Table 49'!AB225</f>
        <v>10.810964999999999</v>
      </c>
      <c r="AB78">
        <f>'AEO 2026 Table 49'!AC225</f>
        <v>10.810381</v>
      </c>
      <c r="AC78">
        <f>'AEO 2026 Table 49'!AD225</f>
        <v>10.810884</v>
      </c>
    </row>
    <row r="79" spans="1:32">
      <c r="B79" s="43"/>
      <c r="C79" s="43"/>
      <c r="D79" s="43"/>
      <c r="E79" s="43"/>
      <c r="F79" s="43"/>
      <c r="G79" s="43"/>
      <c r="H79" s="43"/>
      <c r="I79" s="43"/>
      <c r="J79" s="43"/>
      <c r="K79" s="43"/>
      <c r="L79" s="43"/>
      <c r="M79" s="43"/>
      <c r="N79" s="43"/>
      <c r="O79" s="43"/>
      <c r="P79" s="43"/>
      <c r="Q79" s="43"/>
      <c r="R79" s="43"/>
      <c r="S79" s="43"/>
      <c r="T79" s="43"/>
      <c r="U79" s="43"/>
      <c r="V79" s="43"/>
      <c r="W79" s="43"/>
      <c r="X79" s="43"/>
      <c r="Y79" s="43"/>
      <c r="Z79" s="43"/>
      <c r="AA79" s="43"/>
      <c r="AB79" s="43"/>
      <c r="AC79" s="43"/>
    </row>
    <row r="80" spans="1:32">
      <c r="A80" s="1" t="s">
        <v>11072</v>
      </c>
    </row>
    <row r="81" spans="1:33">
      <c r="A81" t="s">
        <v>11064</v>
      </c>
    </row>
    <row r="82" spans="1:33">
      <c r="A82" t="s">
        <v>11065</v>
      </c>
      <c r="C82" s="43">
        <f t="shared" ref="C82:AC82" si="4">C77/$C61</f>
        <v>1.0324081084685084</v>
      </c>
      <c r="D82" s="43">
        <f t="shared" si="4"/>
        <v>1.0338122772059932</v>
      </c>
      <c r="E82" s="43">
        <f t="shared" si="4"/>
        <v>1.0430932581741565</v>
      </c>
      <c r="F82" s="43">
        <f t="shared" si="4"/>
        <v>1.0510610993822109</v>
      </c>
      <c r="G82" s="43">
        <f t="shared" si="4"/>
        <v>1.0571673668286197</v>
      </c>
      <c r="H82" s="43">
        <f t="shared" si="4"/>
        <v>1.0623696572985015</v>
      </c>
      <c r="I82" s="43">
        <f t="shared" si="4"/>
        <v>1.0663079854780724</v>
      </c>
      <c r="J82" s="43">
        <f t="shared" si="4"/>
        <v>1.0690297363144596</v>
      </c>
      <c r="K82" s="43">
        <f t="shared" si="4"/>
        <v>1.0706905475369608</v>
      </c>
      <c r="L82" s="43">
        <f t="shared" si="4"/>
        <v>1.0725955315215501</v>
      </c>
      <c r="M82" s="43">
        <f t="shared" si="4"/>
        <v>1.0745680078814883</v>
      </c>
      <c r="N82" s="43">
        <f t="shared" si="4"/>
        <v>1.0772751067934347</v>
      </c>
      <c r="O82" s="43">
        <f t="shared" si="4"/>
        <v>1.0808339657171466</v>
      </c>
      <c r="P82" s="43">
        <f t="shared" si="4"/>
        <v>1.0832417912788159</v>
      </c>
      <c r="Q82" s="43">
        <f t="shared" si="4"/>
        <v>1.0850056335870115</v>
      </c>
      <c r="R82" s="43">
        <f t="shared" si="4"/>
        <v>1.0860907332890708</v>
      </c>
      <c r="S82" s="43">
        <f t="shared" si="4"/>
        <v>1.0928512715103693</v>
      </c>
      <c r="T82" s="43">
        <f t="shared" si="4"/>
        <v>1.1117610607806248</v>
      </c>
      <c r="U82" s="43">
        <f t="shared" si="4"/>
        <v>1.1428413775645836</v>
      </c>
      <c r="V82" s="43">
        <f t="shared" si="4"/>
        <v>1.1763949859555849</v>
      </c>
      <c r="W82" s="43">
        <f t="shared" si="4"/>
        <v>1.2185807600436409</v>
      </c>
      <c r="X82" s="43">
        <f t="shared" si="4"/>
        <v>1.2600822580860112</v>
      </c>
      <c r="Y82" s="43">
        <f t="shared" si="4"/>
        <v>1.2859971480184946</v>
      </c>
      <c r="Z82" s="43">
        <f t="shared" si="4"/>
        <v>1.3126825888921734</v>
      </c>
      <c r="AA82" s="43">
        <f t="shared" si="4"/>
        <v>1.3405606808281672</v>
      </c>
      <c r="AB82" s="43">
        <f t="shared" si="4"/>
        <v>1.3598871926515299</v>
      </c>
      <c r="AC82" s="43">
        <f t="shared" si="4"/>
        <v>1.3735784028763287</v>
      </c>
    </row>
    <row r="83" spans="1:33">
      <c r="A83" t="s">
        <v>11066</v>
      </c>
      <c r="C83" s="43">
        <f t="shared" ref="C83:AC83" si="5">C78/$C62</f>
        <v>1.0356703398169897</v>
      </c>
      <c r="D83" s="43">
        <f t="shared" si="5"/>
        <v>1.0691875292233126</v>
      </c>
      <c r="E83" s="43">
        <f t="shared" si="5"/>
        <v>1.0946290146917315</v>
      </c>
      <c r="F83" s="43">
        <f t="shared" si="5"/>
        <v>1.1193490013214811</v>
      </c>
      <c r="G83" s="43">
        <f t="shared" si="5"/>
        <v>1.1441426241748971</v>
      </c>
      <c r="H83" s="43">
        <f t="shared" si="5"/>
        <v>1.1755689532888787</v>
      </c>
      <c r="I83" s="43">
        <f t="shared" si="5"/>
        <v>1.1978827713588447</v>
      </c>
      <c r="J83" s="43">
        <f t="shared" si="5"/>
        <v>1.2167293330974858</v>
      </c>
      <c r="K83" s="43">
        <f t="shared" si="5"/>
        <v>1.2312725440021821</v>
      </c>
      <c r="L83" s="43">
        <f t="shared" si="5"/>
        <v>1.2411830266348689</v>
      </c>
      <c r="M83" s="43">
        <f t="shared" si="5"/>
        <v>1.2475993626665707</v>
      </c>
      <c r="N83" s="43">
        <f t="shared" si="5"/>
        <v>1.2501111634670841</v>
      </c>
      <c r="O83" s="43">
        <f t="shared" si="5"/>
        <v>1.2454386103653254</v>
      </c>
      <c r="P83" s="43">
        <f t="shared" si="5"/>
        <v>1.2409085643466566</v>
      </c>
      <c r="Q83" s="43">
        <f t="shared" si="5"/>
        <v>1.2370281963198455</v>
      </c>
      <c r="R83" s="43">
        <f t="shared" si="5"/>
        <v>1.2332968026561686</v>
      </c>
      <c r="S83" s="43">
        <f t="shared" si="5"/>
        <v>1.2313963300114585</v>
      </c>
      <c r="T83" s="43">
        <f t="shared" si="5"/>
        <v>1.2300663395433216</v>
      </c>
      <c r="U83" s="43">
        <f t="shared" si="5"/>
        <v>1.2284475906942423</v>
      </c>
      <c r="V83" s="43">
        <f t="shared" si="5"/>
        <v>1.227985804206841</v>
      </c>
      <c r="W83" s="43">
        <f t="shared" si="5"/>
        <v>1.2276721978552003</v>
      </c>
      <c r="X83" s="43">
        <f t="shared" si="5"/>
        <v>1.2273994374827895</v>
      </c>
      <c r="Y83" s="43">
        <f t="shared" si="5"/>
        <v>1.2270424890087441</v>
      </c>
      <c r="Z83" s="43">
        <f t="shared" si="5"/>
        <v>1.2267870881775058</v>
      </c>
      <c r="AA83" s="43">
        <f t="shared" si="5"/>
        <v>1.2266234773384805</v>
      </c>
      <c r="AB83" s="43">
        <f t="shared" si="5"/>
        <v>1.2265572160832858</v>
      </c>
      <c r="AC83" s="43">
        <f t="shared" si="5"/>
        <v>1.2266142869931538</v>
      </c>
    </row>
    <row r="85" spans="1:33" s="196" customFormat="1">
      <c r="A85" s="196" t="s">
        <v>11073</v>
      </c>
      <c r="C85" s="197">
        <f t="shared" ref="C85:AC85" si="6">SUMPRODUCT(C82:C83,$C$65:$C$66)/SUM($C$65:$C$66)</f>
        <v>1.0338695772073931</v>
      </c>
      <c r="D85" s="197">
        <f t="shared" si="6"/>
        <v>1.0496602718546735</v>
      </c>
      <c r="E85" s="197">
        <f t="shared" si="6"/>
        <v>1.0661811048163896</v>
      </c>
      <c r="F85" s="197">
        <f t="shared" si="6"/>
        <v>1.0816538511730196</v>
      </c>
      <c r="G85" s="197">
        <f t="shared" si="6"/>
        <v>1.0961319913722569</v>
      </c>
      <c r="H85" s="197">
        <f t="shared" si="6"/>
        <v>1.1130825634909876</v>
      </c>
      <c r="I85" s="197">
        <f t="shared" si="6"/>
        <v>1.1252530497144724</v>
      </c>
      <c r="J85" s="197">
        <f t="shared" si="6"/>
        <v>1.1351986619318268</v>
      </c>
      <c r="K85" s="197">
        <f t="shared" si="6"/>
        <v>1.1426307451476876</v>
      </c>
      <c r="L85" s="197">
        <f t="shared" si="6"/>
        <v>1.1481221657652358</v>
      </c>
      <c r="M85" s="197">
        <f t="shared" si="6"/>
        <v>1.1520854764028527</v>
      </c>
      <c r="N85" s="197">
        <f t="shared" si="6"/>
        <v>1.1547050824137344</v>
      </c>
      <c r="O85" s="197">
        <f t="shared" si="6"/>
        <v>1.1545762962666246</v>
      </c>
      <c r="P85" s="197">
        <f t="shared" si="6"/>
        <v>1.1538759785527464</v>
      </c>
      <c r="Q85" s="197">
        <f t="shared" si="6"/>
        <v>1.1531112334987539</v>
      </c>
      <c r="R85" s="197">
        <f t="shared" si="6"/>
        <v>1.1520385602739032</v>
      </c>
      <c r="S85" s="197">
        <f t="shared" si="6"/>
        <v>1.1549189945799148</v>
      </c>
      <c r="T85" s="197">
        <f t="shared" si="6"/>
        <v>1.1647614301864431</v>
      </c>
      <c r="U85" s="197">
        <f t="shared" si="6"/>
        <v>1.1811926748757204</v>
      </c>
      <c r="V85" s="197">
        <f t="shared" si="6"/>
        <v>1.1995075000704425</v>
      </c>
      <c r="W85" s="197">
        <f t="shared" si="6"/>
        <v>1.2226536937916708</v>
      </c>
      <c r="X85" s="197">
        <f t="shared" si="6"/>
        <v>1.2454404637103824</v>
      </c>
      <c r="Y85" s="197">
        <f t="shared" si="6"/>
        <v>1.2595856578602376</v>
      </c>
      <c r="Z85" s="197">
        <f t="shared" si="6"/>
        <v>1.2742016917100047</v>
      </c>
      <c r="AA85" s="197">
        <f t="shared" si="6"/>
        <v>1.2895171945427235</v>
      </c>
      <c r="AB85" s="197">
        <f t="shared" si="6"/>
        <v>1.3001558088545271</v>
      </c>
      <c r="AC85" s="197">
        <f t="shared" si="6"/>
        <v>1.3077389702434732</v>
      </c>
    </row>
    <row r="87" spans="1:33">
      <c r="A87" s="2" t="s">
        <v>11074</v>
      </c>
    </row>
    <row r="88" spans="1:33">
      <c r="A88" s="1"/>
      <c r="B88">
        <v>2024</v>
      </c>
      <c r="C88">
        <v>2025</v>
      </c>
      <c r="D88">
        <v>2026</v>
      </c>
      <c r="E88">
        <v>2027</v>
      </c>
      <c r="F88">
        <v>2028</v>
      </c>
      <c r="G88">
        <v>2029</v>
      </c>
      <c r="H88">
        <v>2030</v>
      </c>
      <c r="I88">
        <v>2031</v>
      </c>
      <c r="J88">
        <v>2032</v>
      </c>
      <c r="K88">
        <v>2033</v>
      </c>
      <c r="L88">
        <v>2034</v>
      </c>
      <c r="M88">
        <v>2035</v>
      </c>
      <c r="N88">
        <v>2036</v>
      </c>
      <c r="O88">
        <v>2037</v>
      </c>
      <c r="P88">
        <v>2038</v>
      </c>
      <c r="Q88">
        <v>2039</v>
      </c>
      <c r="R88">
        <v>2040</v>
      </c>
      <c r="S88">
        <v>2041</v>
      </c>
      <c r="T88">
        <v>2042</v>
      </c>
      <c r="U88">
        <v>2043</v>
      </c>
      <c r="V88">
        <v>2044</v>
      </c>
      <c r="W88">
        <v>2045</v>
      </c>
      <c r="X88">
        <v>2046</v>
      </c>
      <c r="Y88">
        <v>2047</v>
      </c>
      <c r="Z88">
        <v>2048</v>
      </c>
      <c r="AA88">
        <v>2049</v>
      </c>
      <c r="AB88">
        <v>2050</v>
      </c>
    </row>
    <row r="89" spans="1:33">
      <c r="A89" t="s">
        <v>11075</v>
      </c>
      <c r="B89">
        <f>'AEO 2025 Table 49'!F138</f>
        <v>6.4481590000000004</v>
      </c>
    </row>
    <row r="90" spans="1:33">
      <c r="A90" t="s">
        <v>11076</v>
      </c>
      <c r="B90">
        <f>'AEO 2025 Table 49'!F239</f>
        <v>6.8548869999999997</v>
      </c>
      <c r="C90">
        <f>'AEO 2026 Table 49'!E239</f>
        <v>6.9698989999999998</v>
      </c>
      <c r="D90">
        <f>'AEO 2026 Table 49'!F239</f>
        <v>7.1046880000000003</v>
      </c>
      <c r="E90">
        <f>'AEO 2026 Table 49'!G239</f>
        <v>7.2898759999999996</v>
      </c>
      <c r="F90">
        <f>'AEO 2026 Table 49'!H239</f>
        <v>7.4137019999999998</v>
      </c>
      <c r="G90">
        <f>'AEO 2026 Table 49'!I239</f>
        <v>7.4884550000000001</v>
      </c>
      <c r="H90">
        <f>'AEO 2026 Table 49'!J239</f>
        <v>7.5797470000000002</v>
      </c>
      <c r="I90">
        <f>'AEO 2026 Table 49'!K239</f>
        <v>7.6620929999999996</v>
      </c>
      <c r="J90">
        <f>'AEO 2026 Table 49'!L239</f>
        <v>7.9328570000000003</v>
      </c>
      <c r="K90">
        <f>'AEO 2026 Table 49'!M239</f>
        <v>8.0292410000000007</v>
      </c>
      <c r="L90">
        <f>'AEO 2026 Table 49'!N239</f>
        <v>8.0734750000000002</v>
      </c>
      <c r="M90">
        <f>'AEO 2026 Table 49'!O239</f>
        <v>8.1032270000000004</v>
      </c>
      <c r="N90">
        <f>'AEO 2026 Table 49'!P239</f>
        <v>8.1053040000000003</v>
      </c>
      <c r="O90">
        <f>'AEO 2026 Table 49'!Q239</f>
        <v>8.1068719999999992</v>
      </c>
      <c r="P90">
        <f>'AEO 2026 Table 49'!R239</f>
        <v>8.1059420000000006</v>
      </c>
      <c r="Q90">
        <f>'AEO 2026 Table 49'!S239</f>
        <v>8.1049740000000003</v>
      </c>
      <c r="R90">
        <f>'AEO 2026 Table 49'!T239</f>
        <v>8.1021140000000003</v>
      </c>
      <c r="S90">
        <f>'AEO 2026 Table 49'!U239</f>
        <v>8.100123</v>
      </c>
      <c r="T90">
        <f>'AEO 2026 Table 49'!V239</f>
        <v>8.0966179999999994</v>
      </c>
      <c r="U90">
        <f>'AEO 2026 Table 49'!W239</f>
        <v>8.0947359999999993</v>
      </c>
      <c r="V90">
        <f>'AEO 2026 Table 49'!X239</f>
        <v>8.092924</v>
      </c>
      <c r="W90">
        <f>'AEO 2026 Table 49'!Y239</f>
        <v>8.0893960000000007</v>
      </c>
      <c r="X90">
        <f>'AEO 2026 Table 49'!Z239</f>
        <v>8.0874520000000008</v>
      </c>
      <c r="Y90">
        <f>'AEO 2026 Table 49'!AA239</f>
        <v>8.0837120000000002</v>
      </c>
      <c r="Z90">
        <f>'AEO 2026 Table 49'!AB239</f>
        <v>8.0825560000000003</v>
      </c>
      <c r="AA90">
        <f>'AEO 2026 Table 49'!AC239</f>
        <v>8.0806179999999994</v>
      </c>
      <c r="AB90">
        <f>'AEO 2026 Table 49'!AD239</f>
        <v>8.0779440000000005</v>
      </c>
    </row>
    <row r="91" spans="1:33">
      <c r="A91" s="8" t="s">
        <v>11077</v>
      </c>
      <c r="B91" s="198">
        <f t="shared" ref="B91:AB91" si="7">B90/$B$89</f>
        <v>1.0630766083776779</v>
      </c>
      <c r="C91" s="198">
        <f t="shared" si="7"/>
        <v>1.0809130171883168</v>
      </c>
      <c r="D91" s="198">
        <f t="shared" si="7"/>
        <v>1.1018165029739495</v>
      </c>
      <c r="E91" s="198">
        <f t="shared" si="7"/>
        <v>1.1305360181099751</v>
      </c>
      <c r="F91" s="198">
        <f t="shared" si="7"/>
        <v>1.1497393286983151</v>
      </c>
      <c r="G91" s="198">
        <f t="shared" si="7"/>
        <v>1.1613322500267129</v>
      </c>
      <c r="H91" s="198">
        <f t="shared" si="7"/>
        <v>1.1754900894968625</v>
      </c>
      <c r="I91" s="198">
        <f t="shared" si="7"/>
        <v>1.1882605562300803</v>
      </c>
      <c r="J91" s="198">
        <f t="shared" si="7"/>
        <v>1.2302514562683706</v>
      </c>
      <c r="K91" s="198">
        <f t="shared" si="7"/>
        <v>1.2451989784991344</v>
      </c>
      <c r="L91" s="198">
        <f t="shared" si="7"/>
        <v>1.2520589210036539</v>
      </c>
      <c r="M91" s="198">
        <f t="shared" si="7"/>
        <v>1.2566729511477617</v>
      </c>
      <c r="N91" s="198">
        <f t="shared" si="7"/>
        <v>1.2569950585895913</v>
      </c>
      <c r="O91" s="198">
        <f t="shared" si="7"/>
        <v>1.2572382287719641</v>
      </c>
      <c r="P91" s="198">
        <f t="shared" si="7"/>
        <v>1.2570940015592047</v>
      </c>
      <c r="Q91" s="198">
        <f t="shared" si="7"/>
        <v>1.2569438811915152</v>
      </c>
      <c r="R91" s="198">
        <f t="shared" si="7"/>
        <v>1.2565003437415236</v>
      </c>
      <c r="S91" s="198">
        <f t="shared" si="7"/>
        <v>1.2561915734397988</v>
      </c>
      <c r="T91" s="198">
        <f t="shared" si="7"/>
        <v>1.2556480074390224</v>
      </c>
      <c r="U91" s="198">
        <f t="shared" si="7"/>
        <v>1.2553561411869649</v>
      </c>
      <c r="V91" s="198">
        <f t="shared" si="7"/>
        <v>1.2550751307466208</v>
      </c>
      <c r="W91" s="198">
        <f t="shared" si="7"/>
        <v>1.2545279978362818</v>
      </c>
      <c r="X91" s="198">
        <f t="shared" si="7"/>
        <v>1.254226516436707</v>
      </c>
      <c r="Y91" s="198">
        <f t="shared" si="7"/>
        <v>1.2536465059251796</v>
      </c>
      <c r="Z91" s="198">
        <f t="shared" si="7"/>
        <v>1.2534672299488892</v>
      </c>
      <c r="AA91" s="198">
        <f t="shared" si="7"/>
        <v>1.2531666790474614</v>
      </c>
      <c r="AB91" s="198">
        <f t="shared" si="7"/>
        <v>1.2527519870400219</v>
      </c>
    </row>
    <row r="93" spans="1:33">
      <c r="A93" s="1" t="s">
        <v>8062</v>
      </c>
    </row>
    <row r="94" spans="1:33">
      <c r="A94" t="s">
        <v>955</v>
      </c>
      <c r="B94" t="s">
        <v>8900</v>
      </c>
      <c r="C94" t="s">
        <v>8901</v>
      </c>
      <c r="D94" t="s">
        <v>8225</v>
      </c>
      <c r="F94">
        <v>6.4481590000000004</v>
      </c>
      <c r="AG94" s="91"/>
    </row>
    <row r="95" spans="1:33">
      <c r="A95" t="s">
        <v>1221</v>
      </c>
      <c r="B95" t="s">
        <v>8902</v>
      </c>
      <c r="C95" t="s">
        <v>8903</v>
      </c>
      <c r="D95" t="s">
        <v>2728</v>
      </c>
      <c r="F95">
        <v>5.0604979999999999</v>
      </c>
      <c r="AG95" s="91"/>
    </row>
    <row r="96" spans="1:33">
      <c r="A96" t="s">
        <v>970</v>
      </c>
      <c r="B96" t="s">
        <v>8904</v>
      </c>
      <c r="C96" t="s">
        <v>8905</v>
      </c>
      <c r="D96" t="s">
        <v>2728</v>
      </c>
      <c r="F96">
        <v>5.1770810000000003</v>
      </c>
      <c r="AG96" s="91"/>
    </row>
    <row r="97" spans="1:33">
      <c r="A97" t="s">
        <v>985</v>
      </c>
      <c r="B97" t="s">
        <v>8906</v>
      </c>
      <c r="C97" t="s">
        <v>8907</v>
      </c>
      <c r="D97" t="s">
        <v>8225</v>
      </c>
      <c r="F97">
        <v>5.8177469999999998</v>
      </c>
      <c r="AG97" s="91"/>
    </row>
    <row r="98" spans="1:33">
      <c r="A98" t="s">
        <v>3230</v>
      </c>
      <c r="B98" t="s">
        <v>8908</v>
      </c>
      <c r="C98" t="s">
        <v>8909</v>
      </c>
      <c r="D98" t="s">
        <v>2728</v>
      </c>
      <c r="F98">
        <v>0</v>
      </c>
    </row>
    <row r="99" spans="1:33">
      <c r="A99" t="s">
        <v>2271</v>
      </c>
      <c r="B99" t="s">
        <v>8910</v>
      </c>
      <c r="C99" t="s">
        <v>8911</v>
      </c>
      <c r="D99" t="s">
        <v>8225</v>
      </c>
      <c r="F99">
        <v>13.988659</v>
      </c>
      <c r="AG99" s="91"/>
    </row>
    <row r="100" spans="1:33">
      <c r="A100" t="s">
        <v>3238</v>
      </c>
      <c r="B100" t="s">
        <v>8912</v>
      </c>
      <c r="C100" t="s">
        <v>8913</v>
      </c>
      <c r="D100" t="s">
        <v>8225</v>
      </c>
      <c r="F100">
        <v>0</v>
      </c>
    </row>
    <row r="101" spans="1:33">
      <c r="A101" t="s">
        <v>3235</v>
      </c>
      <c r="B101" t="s">
        <v>8914</v>
      </c>
      <c r="C101" t="s">
        <v>8915</v>
      </c>
      <c r="D101" t="s">
        <v>2728</v>
      </c>
      <c r="F101">
        <v>0</v>
      </c>
    </row>
    <row r="102" spans="1:33">
      <c r="A102" t="s">
        <v>2287</v>
      </c>
      <c r="B102" t="s">
        <v>8916</v>
      </c>
      <c r="C102" t="s">
        <v>8917</v>
      </c>
      <c r="D102" t="s">
        <v>8225</v>
      </c>
      <c r="F102">
        <v>0</v>
      </c>
    </row>
    <row r="103" spans="1:33">
      <c r="A103" t="s">
        <v>3348</v>
      </c>
      <c r="B103" t="s">
        <v>8918</v>
      </c>
      <c r="C103" t="s">
        <v>8919</v>
      </c>
      <c r="D103" t="s">
        <v>8225</v>
      </c>
      <c r="F103">
        <v>0</v>
      </c>
    </row>
    <row r="104" spans="1:33">
      <c r="A104" t="s">
        <v>3351</v>
      </c>
      <c r="B104" t="s">
        <v>8920</v>
      </c>
      <c r="C104" t="s">
        <v>8921</v>
      </c>
      <c r="D104" t="s">
        <v>2728</v>
      </c>
      <c r="F104">
        <v>0</v>
      </c>
    </row>
    <row r="105" spans="1:33">
      <c r="A105" t="s">
        <v>3354</v>
      </c>
      <c r="B105" t="s">
        <v>8922</v>
      </c>
      <c r="C105" t="s">
        <v>8923</v>
      </c>
      <c r="D105" t="s">
        <v>8225</v>
      </c>
      <c r="F105">
        <v>0</v>
      </c>
    </row>
    <row r="106" spans="1:33">
      <c r="A106" t="s">
        <v>8313</v>
      </c>
      <c r="B106" t="s">
        <v>8924</v>
      </c>
      <c r="C106" t="s">
        <v>8925</v>
      </c>
      <c r="F106">
        <v>6.4419060000000004</v>
      </c>
      <c r="AG106" s="91"/>
    </row>
    <row r="107" spans="1:33" s="1" customFormat="1">
      <c r="A107" s="1" t="s">
        <v>8062</v>
      </c>
    </row>
    <row r="108" spans="1:33">
      <c r="A108" t="s">
        <v>955</v>
      </c>
      <c r="B108" t="s">
        <v>9060</v>
      </c>
      <c r="C108" t="s">
        <v>9061</v>
      </c>
      <c r="D108" t="s">
        <v>8225</v>
      </c>
      <c r="F108">
        <v>6.8624530000000004</v>
      </c>
      <c r="G108">
        <v>7.0176189999999998</v>
      </c>
      <c r="H108">
        <v>7.1843830000000004</v>
      </c>
      <c r="I108">
        <v>7.3522480000000003</v>
      </c>
      <c r="J108">
        <v>7.5117200000000004</v>
      </c>
      <c r="K108">
        <v>7.6655379999999997</v>
      </c>
      <c r="L108">
        <v>7.7929139999999997</v>
      </c>
      <c r="M108">
        <v>7.9047320000000001</v>
      </c>
      <c r="N108">
        <v>7.9926409999999999</v>
      </c>
      <c r="O108">
        <v>8.0601009999999995</v>
      </c>
      <c r="P108">
        <v>8.1108750000000001</v>
      </c>
      <c r="Q108">
        <v>8.1426850000000002</v>
      </c>
      <c r="R108">
        <v>8.1450519999999997</v>
      </c>
      <c r="S108">
        <v>8.1467080000000003</v>
      </c>
      <c r="T108">
        <v>8.1442990000000002</v>
      </c>
      <c r="U108">
        <v>8.1463560000000008</v>
      </c>
      <c r="V108">
        <v>8.1463929999999998</v>
      </c>
      <c r="W108">
        <v>8.1463429999999999</v>
      </c>
      <c r="X108">
        <v>8.1464379999999998</v>
      </c>
      <c r="Y108">
        <v>8.1440920000000006</v>
      </c>
      <c r="Z108">
        <v>8.1438550000000003</v>
      </c>
      <c r="AA108">
        <v>8.1438740000000003</v>
      </c>
      <c r="AB108">
        <v>8.1432500000000001</v>
      </c>
      <c r="AC108">
        <v>8.1429019999999994</v>
      </c>
      <c r="AD108">
        <v>8.1380999999999997</v>
      </c>
      <c r="AE108">
        <v>8.1375489999999999</v>
      </c>
      <c r="AF108">
        <v>8.1374619999999993</v>
      </c>
      <c r="AG108" s="91">
        <v>7.0000000000000001E-3</v>
      </c>
    </row>
    <row r="109" spans="1:33">
      <c r="A109" t="s">
        <v>1221</v>
      </c>
      <c r="B109" t="s">
        <v>9062</v>
      </c>
      <c r="C109" t="s">
        <v>9063</v>
      </c>
      <c r="D109" t="s">
        <v>2728</v>
      </c>
      <c r="F109">
        <v>5.5283899999999999</v>
      </c>
      <c r="G109">
        <v>5.6677540000000004</v>
      </c>
      <c r="H109">
        <v>5.8193339999999996</v>
      </c>
      <c r="I109">
        <v>5.9614390000000004</v>
      </c>
      <c r="J109">
        <v>6.0965199999999999</v>
      </c>
      <c r="K109">
        <v>6.2297969999999996</v>
      </c>
      <c r="L109">
        <v>6.3555460000000004</v>
      </c>
      <c r="M109">
        <v>6.4679209999999996</v>
      </c>
      <c r="N109">
        <v>6.5620820000000002</v>
      </c>
      <c r="O109">
        <v>6.6345039999999997</v>
      </c>
      <c r="P109">
        <v>6.6923459999999997</v>
      </c>
      <c r="Q109">
        <v>6.7331079999999996</v>
      </c>
      <c r="R109">
        <v>6.7294159999999996</v>
      </c>
      <c r="S109">
        <v>6.7262579999999996</v>
      </c>
      <c r="T109">
        <v>6.723573</v>
      </c>
      <c r="U109">
        <v>6.7212490000000003</v>
      </c>
      <c r="V109">
        <v>6.7192170000000004</v>
      </c>
      <c r="W109">
        <v>6.7174230000000001</v>
      </c>
      <c r="X109">
        <v>6.7158129999999998</v>
      </c>
      <c r="Y109">
        <v>6.7143459999999999</v>
      </c>
      <c r="Z109">
        <v>6.7129890000000003</v>
      </c>
      <c r="AA109">
        <v>6.7117690000000003</v>
      </c>
      <c r="AB109">
        <v>6.7106870000000001</v>
      </c>
      <c r="AC109">
        <v>6.7097610000000003</v>
      </c>
      <c r="AD109">
        <v>6.7089619999999996</v>
      </c>
      <c r="AE109">
        <v>6.7082750000000004</v>
      </c>
      <c r="AF109">
        <v>6.7077359999999997</v>
      </c>
      <c r="AG109" s="91">
        <v>7.0000000000000001E-3</v>
      </c>
    </row>
    <row r="110" spans="1:33">
      <c r="A110" t="s">
        <v>970</v>
      </c>
      <c r="B110" t="s">
        <v>9064</v>
      </c>
      <c r="C110" t="s">
        <v>9065</v>
      </c>
      <c r="D110" t="s">
        <v>2728</v>
      </c>
      <c r="F110">
        <v>5.4372439999999997</v>
      </c>
      <c r="G110">
        <v>5.5245800000000003</v>
      </c>
      <c r="H110">
        <v>5.5677580000000004</v>
      </c>
      <c r="I110">
        <v>5.6220689999999998</v>
      </c>
      <c r="J110">
        <v>5.6845129999999999</v>
      </c>
      <c r="K110">
        <v>5.7616360000000002</v>
      </c>
      <c r="L110">
        <v>5.8562839999999996</v>
      </c>
      <c r="M110">
        <v>5.9682110000000002</v>
      </c>
      <c r="N110">
        <v>6.0886110000000002</v>
      </c>
      <c r="O110">
        <v>6.2060690000000003</v>
      </c>
      <c r="P110">
        <v>6.3273029999999997</v>
      </c>
      <c r="Q110">
        <v>6.4255699999999996</v>
      </c>
      <c r="R110">
        <v>6.5132250000000003</v>
      </c>
      <c r="S110">
        <v>6.5731999999999999</v>
      </c>
      <c r="T110">
        <v>6.6169479999999998</v>
      </c>
      <c r="U110">
        <v>6.6467029999999996</v>
      </c>
      <c r="V110">
        <v>6.659745</v>
      </c>
      <c r="W110">
        <v>6.6698519999999997</v>
      </c>
      <c r="X110">
        <v>6.6757249999999999</v>
      </c>
      <c r="Y110">
        <v>6.675643</v>
      </c>
      <c r="Z110">
        <v>6.6756099999999998</v>
      </c>
      <c r="AA110">
        <v>6.6746559999999997</v>
      </c>
      <c r="AB110">
        <v>6.6771929999999999</v>
      </c>
      <c r="AC110">
        <v>6.6810499999999999</v>
      </c>
      <c r="AD110">
        <v>6.6854810000000002</v>
      </c>
      <c r="AE110">
        <v>6.6909190000000001</v>
      </c>
      <c r="AF110">
        <v>6.6984519999999996</v>
      </c>
      <c r="AG110" s="91">
        <v>8.0000000000000002E-3</v>
      </c>
    </row>
    <row r="111" spans="1:33">
      <c r="A111" t="s">
        <v>985</v>
      </c>
      <c r="B111" t="s">
        <v>9066</v>
      </c>
      <c r="C111" t="s">
        <v>9067</v>
      </c>
      <c r="D111" t="s">
        <v>8225</v>
      </c>
      <c r="F111">
        <v>5.6899410000000001</v>
      </c>
      <c r="G111">
        <v>5.8690319999999998</v>
      </c>
      <c r="H111">
        <v>6.0111840000000001</v>
      </c>
      <c r="I111">
        <v>6.1010439999999999</v>
      </c>
      <c r="J111">
        <v>6.2319899999999997</v>
      </c>
      <c r="K111">
        <v>6.36381</v>
      </c>
      <c r="L111">
        <v>6.480442</v>
      </c>
      <c r="M111">
        <v>6.5830200000000003</v>
      </c>
      <c r="N111">
        <v>6.6688960000000002</v>
      </c>
      <c r="O111">
        <v>6.7348330000000001</v>
      </c>
      <c r="P111">
        <v>6.7896280000000004</v>
      </c>
      <c r="Q111">
        <v>6.8331369999999998</v>
      </c>
      <c r="R111">
        <v>6.8360130000000003</v>
      </c>
      <c r="S111">
        <v>6.8514400000000002</v>
      </c>
      <c r="T111">
        <v>6.8495600000000003</v>
      </c>
      <c r="U111">
        <v>6.8668829999999996</v>
      </c>
      <c r="V111">
        <v>6.8978650000000004</v>
      </c>
      <c r="W111">
        <v>6.922809</v>
      </c>
      <c r="X111">
        <v>6.9350180000000003</v>
      </c>
      <c r="Y111">
        <v>6.9377930000000001</v>
      </c>
      <c r="Z111">
        <v>6.9690779999999997</v>
      </c>
      <c r="AA111">
        <v>6.9773649999999998</v>
      </c>
      <c r="AB111">
        <v>7.0204279999999999</v>
      </c>
      <c r="AC111">
        <v>7.0619449999999997</v>
      </c>
      <c r="AD111">
        <v>7.1275449999999996</v>
      </c>
      <c r="AE111">
        <v>7.1666280000000002</v>
      </c>
      <c r="AF111">
        <v>7.2303740000000003</v>
      </c>
      <c r="AG111" s="91">
        <v>8.9999999999999993E-3</v>
      </c>
    </row>
    <row r="112" spans="1:33">
      <c r="A112" t="s">
        <v>3230</v>
      </c>
      <c r="B112" t="s">
        <v>9068</v>
      </c>
      <c r="C112" t="s">
        <v>9069</v>
      </c>
      <c r="D112" t="s">
        <v>2728</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t="s">
        <v>549</v>
      </c>
    </row>
    <row r="113" spans="1:33">
      <c r="A113" t="s">
        <v>2271</v>
      </c>
      <c r="B113" t="s">
        <v>9070</v>
      </c>
      <c r="C113" t="s">
        <v>9071</v>
      </c>
      <c r="D113" t="s">
        <v>8225</v>
      </c>
      <c r="F113">
        <v>13.553058</v>
      </c>
      <c r="G113">
        <v>13.654142999999999</v>
      </c>
      <c r="H113">
        <v>13.78584</v>
      </c>
      <c r="I113">
        <v>13.926949</v>
      </c>
      <c r="J113">
        <v>14.084097</v>
      </c>
      <c r="K113">
        <v>14.299403999999999</v>
      </c>
      <c r="L113">
        <v>14.499537999999999</v>
      </c>
      <c r="M113">
        <v>14.670741</v>
      </c>
      <c r="N113">
        <v>14.874043</v>
      </c>
      <c r="O113">
        <v>15.077652</v>
      </c>
      <c r="P113">
        <v>15.165792</v>
      </c>
      <c r="Q113">
        <v>15.2387</v>
      </c>
      <c r="R113">
        <v>15.287716</v>
      </c>
      <c r="S113">
        <v>15.326226999999999</v>
      </c>
      <c r="T113">
        <v>15.354395</v>
      </c>
      <c r="U113">
        <v>15.370070999999999</v>
      </c>
      <c r="V113">
        <v>15.375595000000001</v>
      </c>
      <c r="W113">
        <v>15.377668999999999</v>
      </c>
      <c r="X113">
        <v>15.379139</v>
      </c>
      <c r="Y113">
        <v>15.380027</v>
      </c>
      <c r="Z113">
        <v>15.380454</v>
      </c>
      <c r="AA113">
        <v>15.380836</v>
      </c>
      <c r="AB113">
        <v>15.380919</v>
      </c>
      <c r="AC113">
        <v>15.380917</v>
      </c>
      <c r="AD113">
        <v>15.380915</v>
      </c>
      <c r="AE113">
        <v>15.380915</v>
      </c>
      <c r="AF113">
        <v>15.380915999999999</v>
      </c>
      <c r="AG113" s="91">
        <v>5.0000000000000001E-3</v>
      </c>
    </row>
    <row r="114" spans="1:33" s="1" customFormat="1">
      <c r="A114" s="1" t="s">
        <v>3238</v>
      </c>
      <c r="B114" s="1" t="s">
        <v>9072</v>
      </c>
      <c r="C114" s="1" t="s">
        <v>9073</v>
      </c>
      <c r="D114" s="1" t="s">
        <v>8225</v>
      </c>
      <c r="F114" s="1">
        <v>0</v>
      </c>
      <c r="G114" s="1">
        <v>0</v>
      </c>
      <c r="H114" s="1">
        <v>8.8917629999999992</v>
      </c>
      <c r="I114" s="1">
        <v>9.0715620000000001</v>
      </c>
      <c r="J114" s="1">
        <v>9.1912020000000005</v>
      </c>
      <c r="K114" s="1">
        <v>9.3044989999999999</v>
      </c>
      <c r="L114" s="1">
        <v>9.4388670000000001</v>
      </c>
      <c r="M114" s="1">
        <v>9.5936409999999999</v>
      </c>
      <c r="N114" s="1">
        <v>9.7698049999999999</v>
      </c>
      <c r="O114" s="1">
        <v>9.7698049999999999</v>
      </c>
      <c r="P114" s="1">
        <v>9.7698049999999999</v>
      </c>
      <c r="Q114" s="1">
        <v>9.7698049999999999</v>
      </c>
      <c r="R114" s="1">
        <v>9.7698049999999999</v>
      </c>
      <c r="S114" s="1">
        <v>9.7698049999999999</v>
      </c>
      <c r="T114" s="1">
        <v>9.7698049999999999</v>
      </c>
      <c r="U114" s="1">
        <v>9.7698049999999999</v>
      </c>
      <c r="V114" s="1">
        <v>9.7698049999999999</v>
      </c>
      <c r="W114" s="1">
        <v>9.7698049999999999</v>
      </c>
      <c r="X114" s="1">
        <v>9.7698049999999999</v>
      </c>
      <c r="Y114" s="1">
        <v>9.7698049999999999</v>
      </c>
      <c r="Z114" s="1">
        <v>9.7698049999999999</v>
      </c>
      <c r="AA114" s="1">
        <v>9.7698049999999999</v>
      </c>
      <c r="AB114" s="1">
        <v>9.7698049999999999</v>
      </c>
      <c r="AC114" s="1">
        <v>9.7698049999999999</v>
      </c>
      <c r="AD114" s="1">
        <v>9.7698049999999999</v>
      </c>
      <c r="AE114" s="1">
        <v>9.7698049999999999</v>
      </c>
      <c r="AF114" s="1">
        <v>9.7698049999999999</v>
      </c>
      <c r="AG114" s="1" t="s">
        <v>549</v>
      </c>
    </row>
    <row r="115" spans="1:33" s="1" customFormat="1">
      <c r="A115" s="1" t="s">
        <v>3235</v>
      </c>
      <c r="B115" s="1" t="s">
        <v>9074</v>
      </c>
      <c r="C115" s="1" t="s">
        <v>9075</v>
      </c>
      <c r="D115" s="1" t="s">
        <v>2728</v>
      </c>
      <c r="F115" s="1">
        <v>0</v>
      </c>
      <c r="G115" s="1">
        <v>0</v>
      </c>
      <c r="H115" s="1">
        <v>0</v>
      </c>
      <c r="I115" s="1">
        <v>0</v>
      </c>
      <c r="J115" s="1">
        <v>0</v>
      </c>
      <c r="K115" s="1">
        <v>0</v>
      </c>
      <c r="L115" s="1">
        <v>0</v>
      </c>
      <c r="M115" s="1">
        <v>0</v>
      </c>
      <c r="N115" s="1">
        <v>0</v>
      </c>
      <c r="O115" s="1">
        <v>0</v>
      </c>
      <c r="P115" s="1">
        <v>0</v>
      </c>
      <c r="Q115" s="1">
        <v>0</v>
      </c>
      <c r="R115" s="1">
        <v>0</v>
      </c>
      <c r="S115" s="1">
        <v>0</v>
      </c>
      <c r="T115" s="1">
        <v>0</v>
      </c>
      <c r="U115" s="1">
        <v>0</v>
      </c>
      <c r="V115" s="1">
        <v>0</v>
      </c>
      <c r="W115" s="1">
        <v>0</v>
      </c>
      <c r="X115" s="1">
        <v>0</v>
      </c>
      <c r="Y115" s="1">
        <v>0</v>
      </c>
      <c r="Z115" s="1">
        <v>0</v>
      </c>
      <c r="AA115" s="1">
        <v>0</v>
      </c>
      <c r="AB115" s="1">
        <v>0</v>
      </c>
      <c r="AC115" s="1">
        <v>0</v>
      </c>
      <c r="AD115" s="1">
        <v>0</v>
      </c>
      <c r="AE115" s="1">
        <v>0</v>
      </c>
      <c r="AF115" s="1">
        <v>0</v>
      </c>
      <c r="AG115" s="1" t="s">
        <v>549</v>
      </c>
    </row>
    <row r="116" spans="1:33">
      <c r="A116" t="s">
        <v>2287</v>
      </c>
      <c r="B116" t="s">
        <v>9076</v>
      </c>
      <c r="C116" t="s">
        <v>9077</v>
      </c>
      <c r="D116" t="s">
        <v>8225</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t="s">
        <v>549</v>
      </c>
    </row>
    <row r="117" spans="1:33">
      <c r="A117" t="s">
        <v>3348</v>
      </c>
      <c r="B117" t="s">
        <v>9078</v>
      </c>
      <c r="C117" t="s">
        <v>9079</v>
      </c>
      <c r="D117" t="s">
        <v>8225</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t="s">
        <v>549</v>
      </c>
    </row>
    <row r="118" spans="1:33">
      <c r="A118" t="s">
        <v>3351</v>
      </c>
      <c r="B118" t="s">
        <v>9080</v>
      </c>
      <c r="C118" t="s">
        <v>9081</v>
      </c>
      <c r="D118" t="s">
        <v>2728</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t="s">
        <v>549</v>
      </c>
    </row>
    <row r="119" spans="1:33">
      <c r="A119" t="s">
        <v>3354</v>
      </c>
      <c r="B119" t="s">
        <v>9082</v>
      </c>
      <c r="C119" t="s">
        <v>9083</v>
      </c>
      <c r="D119" t="s">
        <v>8225</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t="s">
        <v>549</v>
      </c>
    </row>
    <row r="120" spans="1:33" s="135" customFormat="1">
      <c r="A120" s="135" t="s">
        <v>8313</v>
      </c>
      <c r="B120" s="135" t="s">
        <v>9084</v>
      </c>
      <c r="C120" s="135" t="s">
        <v>9085</v>
      </c>
      <c r="F120" s="135">
        <v>6.8548869999999997</v>
      </c>
      <c r="G120" s="135">
        <v>7.008928</v>
      </c>
      <c r="H120" s="135">
        <v>7.1755069999999996</v>
      </c>
      <c r="I120" s="135">
        <v>7.3440310000000002</v>
      </c>
      <c r="J120" s="135">
        <v>7.5033560000000001</v>
      </c>
      <c r="K120" s="135">
        <v>7.6570200000000002</v>
      </c>
      <c r="L120" s="135">
        <v>7.7844319999999998</v>
      </c>
      <c r="M120" s="135">
        <v>7.8963190000000001</v>
      </c>
      <c r="N120" s="135">
        <v>7.9844039999999996</v>
      </c>
      <c r="O120" s="135">
        <v>8.0514679999999998</v>
      </c>
      <c r="P120" s="135">
        <v>8.1022870000000005</v>
      </c>
      <c r="Q120" s="135">
        <v>8.1342009999999991</v>
      </c>
      <c r="R120" s="135">
        <v>8.1366180000000004</v>
      </c>
      <c r="S120" s="135">
        <v>8.1379459999999995</v>
      </c>
      <c r="T120" s="135">
        <v>8.1357149999999994</v>
      </c>
      <c r="U120" s="135">
        <v>8.1375189999999993</v>
      </c>
      <c r="V120" s="135">
        <v>8.1371649999999995</v>
      </c>
      <c r="W120" s="135">
        <v>8.1364129999999992</v>
      </c>
      <c r="X120" s="135">
        <v>8.1363679999999992</v>
      </c>
      <c r="Y120" s="135">
        <v>8.1339330000000007</v>
      </c>
      <c r="Z120" s="135">
        <v>8.1331659999999992</v>
      </c>
      <c r="AA120" s="135">
        <v>8.1322799999999997</v>
      </c>
      <c r="AB120" s="135">
        <v>8.1308959999999999</v>
      </c>
      <c r="AC120" s="135">
        <v>8.1295079999999995</v>
      </c>
      <c r="AD120" s="135">
        <v>8.123742</v>
      </c>
      <c r="AE120" s="135">
        <v>8.1220119999999998</v>
      </c>
      <c r="AF120" s="135">
        <v>8.1205160000000003</v>
      </c>
      <c r="AG120" s="159">
        <v>7.0000000000000001E-3</v>
      </c>
    </row>
    <row r="122" spans="1:33">
      <c r="F122">
        <v>2024</v>
      </c>
      <c r="G122">
        <v>2025</v>
      </c>
      <c r="H122">
        <v>2026</v>
      </c>
      <c r="I122">
        <v>2027</v>
      </c>
      <c r="J122">
        <v>2028</v>
      </c>
      <c r="K122">
        <v>2029</v>
      </c>
      <c r="L122">
        <v>2030</v>
      </c>
      <c r="M122">
        <v>2031</v>
      </c>
      <c r="N122">
        <v>2032</v>
      </c>
      <c r="O122">
        <v>2033</v>
      </c>
      <c r="P122">
        <v>2034</v>
      </c>
      <c r="Q122">
        <v>2035</v>
      </c>
      <c r="R122">
        <v>2036</v>
      </c>
      <c r="S122">
        <v>2037</v>
      </c>
      <c r="T122">
        <v>2038</v>
      </c>
      <c r="U122">
        <v>2039</v>
      </c>
      <c r="V122">
        <v>2040</v>
      </c>
      <c r="W122">
        <v>2041</v>
      </c>
      <c r="X122">
        <v>2042</v>
      </c>
      <c r="Y122">
        <v>2043</v>
      </c>
      <c r="Z122">
        <v>2044</v>
      </c>
      <c r="AA122">
        <v>2045</v>
      </c>
      <c r="AB122">
        <v>2046</v>
      </c>
      <c r="AC122">
        <v>2047</v>
      </c>
      <c r="AD122">
        <v>2048</v>
      </c>
      <c r="AE122">
        <v>2049</v>
      </c>
      <c r="AF122">
        <v>2050</v>
      </c>
    </row>
    <row r="123" spans="1:33">
      <c r="E123" t="s">
        <v>955</v>
      </c>
      <c r="F123" s="43">
        <f t="shared" ref="F123:AF123" si="8">MAX(F108/$F94,1)</f>
        <v>1.0642499665408374</v>
      </c>
      <c r="G123" s="43">
        <f t="shared" si="8"/>
        <v>1.0883135791161476</v>
      </c>
      <c r="H123" s="43">
        <f t="shared" si="8"/>
        <v>1.1141758446092909</v>
      </c>
      <c r="I123" s="43">
        <f t="shared" si="8"/>
        <v>1.1402088565123782</v>
      </c>
      <c r="J123" s="43">
        <f t="shared" si="8"/>
        <v>1.1649402565910674</v>
      </c>
      <c r="K123" s="43">
        <f t="shared" si="8"/>
        <v>1.1887948172493885</v>
      </c>
      <c r="L123" s="43">
        <f t="shared" si="8"/>
        <v>1.208548672574606</v>
      </c>
      <c r="M123" s="43">
        <f t="shared" si="8"/>
        <v>1.2258897462050795</v>
      </c>
      <c r="N123" s="43">
        <f t="shared" si="8"/>
        <v>1.2395229398034384</v>
      </c>
      <c r="O123" s="43">
        <f t="shared" si="8"/>
        <v>1.2499848406343577</v>
      </c>
      <c r="P123" s="43">
        <f t="shared" si="8"/>
        <v>1.2578590261189277</v>
      </c>
      <c r="Q123" s="43">
        <f t="shared" si="8"/>
        <v>1.2627922171274002</v>
      </c>
      <c r="R123" s="43">
        <f t="shared" si="8"/>
        <v>1.2631592986463267</v>
      </c>
      <c r="S123" s="43">
        <f t="shared" si="8"/>
        <v>1.2634161161348534</v>
      </c>
      <c r="T123" s="43">
        <f t="shared" si="8"/>
        <v>1.2630425211288989</v>
      </c>
      <c r="U123" s="43">
        <f t="shared" si="8"/>
        <v>1.2633615269102392</v>
      </c>
      <c r="V123" s="43">
        <f t="shared" si="8"/>
        <v>1.2633672649821444</v>
      </c>
      <c r="W123" s="43">
        <f t="shared" si="8"/>
        <v>1.2633595108309208</v>
      </c>
      <c r="X123" s="43">
        <f t="shared" si="8"/>
        <v>1.2633742437182456</v>
      </c>
      <c r="Y123" s="43">
        <f t="shared" si="8"/>
        <v>1.2630104189428331</v>
      </c>
      <c r="Z123" s="43">
        <f t="shared" si="8"/>
        <v>1.2629736642660332</v>
      </c>
      <c r="AA123" s="43">
        <f t="shared" si="8"/>
        <v>1.2629766108434981</v>
      </c>
      <c r="AB123" s="43">
        <f t="shared" si="8"/>
        <v>1.2628798390362272</v>
      </c>
      <c r="AC123" s="43">
        <f t="shared" si="8"/>
        <v>1.2628258701437105</v>
      </c>
      <c r="AD123" s="43">
        <f t="shared" si="8"/>
        <v>1.2620811614601934</v>
      </c>
      <c r="AE123" s="43">
        <f t="shared" si="8"/>
        <v>1.261995710713709</v>
      </c>
      <c r="AF123" s="43">
        <f t="shared" si="8"/>
        <v>1.2619822184905798</v>
      </c>
    </row>
    <row r="124" spans="1:33">
      <c r="E124" t="s">
        <v>1221</v>
      </c>
      <c r="F124" s="43">
        <f t="shared" ref="F124:AF124" si="9">MAX(F109/$F95,1)</f>
        <v>1.0924596749173698</v>
      </c>
      <c r="G124" s="43">
        <f t="shared" si="9"/>
        <v>1.1199992569901225</v>
      </c>
      <c r="H124" s="43">
        <f t="shared" si="9"/>
        <v>1.1499528307293077</v>
      </c>
      <c r="I124" s="43">
        <f t="shared" si="9"/>
        <v>1.1780340590985314</v>
      </c>
      <c r="J124" s="43">
        <f t="shared" si="9"/>
        <v>1.2047272817813584</v>
      </c>
      <c r="K124" s="43">
        <f t="shared" si="9"/>
        <v>1.2310640178101049</v>
      </c>
      <c r="L124" s="43">
        <f t="shared" si="9"/>
        <v>1.2559131532114034</v>
      </c>
      <c r="M124" s="43">
        <f t="shared" si="9"/>
        <v>1.2781194657126631</v>
      </c>
      <c r="N124" s="43">
        <f t="shared" si="9"/>
        <v>1.2967265277053761</v>
      </c>
      <c r="O124" s="43">
        <f t="shared" si="9"/>
        <v>1.3110377674292135</v>
      </c>
      <c r="P124" s="43">
        <f t="shared" si="9"/>
        <v>1.3224678677869253</v>
      </c>
      <c r="Q124" s="43">
        <f t="shared" si="9"/>
        <v>1.3305228062534555</v>
      </c>
      <c r="R124" s="43">
        <f t="shared" si="9"/>
        <v>1.3297932337884533</v>
      </c>
      <c r="S124" s="43">
        <f t="shared" si="9"/>
        <v>1.3291691845348026</v>
      </c>
      <c r="T124" s="43">
        <f t="shared" si="9"/>
        <v>1.3286386043428928</v>
      </c>
      <c r="U124" s="43">
        <f t="shared" si="9"/>
        <v>1.3281793610036008</v>
      </c>
      <c r="V124" s="43">
        <f t="shared" si="9"/>
        <v>1.3277778194952357</v>
      </c>
      <c r="W124" s="43">
        <f t="shared" si="9"/>
        <v>1.3274233089312555</v>
      </c>
      <c r="X124" s="43">
        <f t="shared" si="9"/>
        <v>1.3271051584251194</v>
      </c>
      <c r="Y124" s="43">
        <f t="shared" si="9"/>
        <v>1.3268152660074166</v>
      </c>
      <c r="Z124" s="43">
        <f t="shared" si="9"/>
        <v>1.3265471105808164</v>
      </c>
      <c r="AA124" s="43">
        <f t="shared" si="9"/>
        <v>1.3263060275885892</v>
      </c>
      <c r="AB124" s="43">
        <f t="shared" si="9"/>
        <v>1.3260922146397449</v>
      </c>
      <c r="AC124" s="43">
        <f t="shared" si="9"/>
        <v>1.3259092286964644</v>
      </c>
      <c r="AD124" s="43">
        <f t="shared" si="9"/>
        <v>1.3257513390974565</v>
      </c>
      <c r="AE124" s="43">
        <f t="shared" si="9"/>
        <v>1.3256155817075712</v>
      </c>
      <c r="AF124" s="43">
        <f t="shared" si="9"/>
        <v>1.3255090704511689</v>
      </c>
    </row>
    <row r="125" spans="1:33">
      <c r="E125" t="s">
        <v>970</v>
      </c>
      <c r="F125" s="43">
        <f t="shared" ref="F125:AF125" si="10">MAX(F110/$F96,1)</f>
        <v>1.0502528355264289</v>
      </c>
      <c r="G125" s="43">
        <f t="shared" si="10"/>
        <v>1.0671225735119849</v>
      </c>
      <c r="H125" s="43">
        <f t="shared" si="10"/>
        <v>1.0754627945747808</v>
      </c>
      <c r="I125" s="43">
        <f t="shared" si="10"/>
        <v>1.0859534552385792</v>
      </c>
      <c r="J125" s="43">
        <f t="shared" si="10"/>
        <v>1.0980150783810414</v>
      </c>
      <c r="K125" s="43">
        <f t="shared" si="10"/>
        <v>1.1129120830831118</v>
      </c>
      <c r="L125" s="43">
        <f t="shared" si="10"/>
        <v>1.1311941999748505</v>
      </c>
      <c r="M125" s="43">
        <f t="shared" si="10"/>
        <v>1.1528139119322258</v>
      </c>
      <c r="N125" s="43">
        <f t="shared" si="10"/>
        <v>1.1760702604421294</v>
      </c>
      <c r="O125" s="43">
        <f t="shared" si="10"/>
        <v>1.1987583350540585</v>
      </c>
      <c r="P125" s="43">
        <f t="shared" si="10"/>
        <v>1.2221757782039724</v>
      </c>
      <c r="Q125" s="43">
        <f t="shared" si="10"/>
        <v>1.2411569376642937</v>
      </c>
      <c r="R125" s="43">
        <f t="shared" si="10"/>
        <v>1.2580882933838586</v>
      </c>
      <c r="S125" s="43">
        <f t="shared" si="10"/>
        <v>1.2696730068546349</v>
      </c>
      <c r="T125" s="43">
        <f t="shared" si="10"/>
        <v>1.2781233285706752</v>
      </c>
      <c r="U125" s="43">
        <f t="shared" si="10"/>
        <v>1.2838707758290819</v>
      </c>
      <c r="V125" s="43">
        <f t="shared" si="10"/>
        <v>1.2863899560389338</v>
      </c>
      <c r="W125" s="43">
        <f t="shared" si="10"/>
        <v>1.2883422144640966</v>
      </c>
      <c r="X125" s="43">
        <f t="shared" si="10"/>
        <v>1.289476637510597</v>
      </c>
      <c r="Y125" s="43">
        <f t="shared" si="10"/>
        <v>1.2894607984692532</v>
      </c>
      <c r="Z125" s="43">
        <f t="shared" si="10"/>
        <v>1.2894544242209074</v>
      </c>
      <c r="AA125" s="43">
        <f t="shared" si="10"/>
        <v>1.2892701504960034</v>
      </c>
      <c r="AB125" s="43">
        <f t="shared" si="10"/>
        <v>1.289760194982462</v>
      </c>
      <c r="AC125" s="43">
        <f t="shared" si="10"/>
        <v>1.2905052094027503</v>
      </c>
      <c r="AD125" s="43">
        <f t="shared" si="10"/>
        <v>1.2913610971124461</v>
      </c>
      <c r="AE125" s="43">
        <f t="shared" si="10"/>
        <v>1.2924114959762074</v>
      </c>
      <c r="AF125" s="43">
        <f t="shared" si="10"/>
        <v>1.2938665630304025</v>
      </c>
    </row>
    <row r="126" spans="1:33">
      <c r="E126" t="s">
        <v>985</v>
      </c>
      <c r="F126" s="43">
        <f t="shared" ref="F126:AF126" si="11">MAX(F111/$F97,1)</f>
        <v>1</v>
      </c>
      <c r="G126" s="43">
        <f t="shared" si="11"/>
        <v>1.0088152681785578</v>
      </c>
      <c r="H126" s="43">
        <f t="shared" si="11"/>
        <v>1.0332494692533039</v>
      </c>
      <c r="I126" s="43">
        <f t="shared" si="11"/>
        <v>1.0486953110886397</v>
      </c>
      <c r="J126" s="43">
        <f t="shared" si="11"/>
        <v>1.0712033369618859</v>
      </c>
      <c r="K126" s="43">
        <f t="shared" si="11"/>
        <v>1.0938615928124753</v>
      </c>
      <c r="L126" s="43">
        <f t="shared" si="11"/>
        <v>1.1139092160590689</v>
      </c>
      <c r="M126" s="43">
        <f t="shared" si="11"/>
        <v>1.131541127518952</v>
      </c>
      <c r="N126" s="43">
        <f t="shared" si="11"/>
        <v>1.1463021681760999</v>
      </c>
      <c r="O126" s="43">
        <f t="shared" si="11"/>
        <v>1.1576359370732348</v>
      </c>
      <c r="P126" s="43">
        <f t="shared" si="11"/>
        <v>1.1670545315910095</v>
      </c>
      <c r="Q126" s="43">
        <f t="shared" si="11"/>
        <v>1.1745331998796098</v>
      </c>
      <c r="R126" s="43">
        <f t="shared" si="11"/>
        <v>1.1750275493245066</v>
      </c>
      <c r="S126" s="43">
        <f t="shared" si="11"/>
        <v>1.1776792631236801</v>
      </c>
      <c r="T126" s="43">
        <f t="shared" si="11"/>
        <v>1.1773561139733304</v>
      </c>
      <c r="U126" s="43">
        <f t="shared" si="11"/>
        <v>1.1803337271283882</v>
      </c>
      <c r="V126" s="43">
        <f t="shared" si="11"/>
        <v>1.1856591563710146</v>
      </c>
      <c r="W126" s="43">
        <f t="shared" si="11"/>
        <v>1.1899467267999106</v>
      </c>
      <c r="X126" s="43">
        <f t="shared" si="11"/>
        <v>1.1920453055108791</v>
      </c>
      <c r="Y126" s="43">
        <f t="shared" si="11"/>
        <v>1.1925222942833369</v>
      </c>
      <c r="Z126" s="43">
        <f t="shared" si="11"/>
        <v>1.1978998055432799</v>
      </c>
      <c r="AA126" s="43">
        <f t="shared" si="11"/>
        <v>1.1993242401225079</v>
      </c>
      <c r="AB126" s="43">
        <f t="shared" si="11"/>
        <v>1.2067262464318231</v>
      </c>
      <c r="AC126" s="43">
        <f t="shared" si="11"/>
        <v>1.2138625141313295</v>
      </c>
      <c r="AD126" s="43">
        <f t="shared" si="11"/>
        <v>1.2251383568243859</v>
      </c>
      <c r="AE126" s="43">
        <f t="shared" si="11"/>
        <v>1.2318562495068968</v>
      </c>
      <c r="AF126" s="43">
        <f t="shared" si="11"/>
        <v>1.2428134121335974</v>
      </c>
    </row>
    <row r="127" spans="1:33">
      <c r="F127" s="43"/>
      <c r="G127" s="43"/>
      <c r="H127" s="43"/>
      <c r="I127" s="43"/>
      <c r="J127" s="43"/>
      <c r="K127" s="43"/>
      <c r="L127" s="43"/>
      <c r="M127" s="43"/>
      <c r="N127" s="43"/>
      <c r="O127" s="43"/>
      <c r="P127" s="43"/>
      <c r="Q127" s="43"/>
      <c r="R127" s="43"/>
      <c r="S127" s="43"/>
      <c r="T127" s="43"/>
      <c r="U127" s="43"/>
      <c r="V127" s="43"/>
      <c r="W127" s="43"/>
      <c r="X127" s="43"/>
      <c r="Y127" s="43"/>
      <c r="Z127" s="43"/>
      <c r="AA127" s="43"/>
      <c r="AB127" s="43"/>
      <c r="AC127" s="43"/>
      <c r="AD127" s="43"/>
      <c r="AE127" s="43"/>
      <c r="AF127" s="43"/>
    </row>
    <row r="128" spans="1:33">
      <c r="E128" t="s">
        <v>2271</v>
      </c>
      <c r="F128" s="43">
        <f t="shared" ref="F128:AF128" si="12">MAX(F113/$F99,1)</f>
        <v>1</v>
      </c>
      <c r="G128" s="43">
        <f t="shared" si="12"/>
        <v>1</v>
      </c>
      <c r="H128" s="43">
        <f t="shared" si="12"/>
        <v>1</v>
      </c>
      <c r="I128" s="43">
        <f t="shared" si="12"/>
        <v>1</v>
      </c>
      <c r="J128" s="43">
        <f t="shared" si="12"/>
        <v>1.0068225267339779</v>
      </c>
      <c r="K128" s="43">
        <f t="shared" si="12"/>
        <v>1.0222140664090817</v>
      </c>
      <c r="L128" s="43">
        <f t="shared" si="12"/>
        <v>1.0365209417142844</v>
      </c>
      <c r="M128" s="43">
        <f t="shared" si="12"/>
        <v>1.0487596416497107</v>
      </c>
      <c r="N128" s="43">
        <f t="shared" si="12"/>
        <v>1.0632929861254035</v>
      </c>
      <c r="O128" s="43">
        <f t="shared" si="12"/>
        <v>1.0778482769506355</v>
      </c>
      <c r="P128" s="43">
        <f t="shared" si="12"/>
        <v>1.0841490953493111</v>
      </c>
      <c r="Q128" s="43">
        <f t="shared" si="12"/>
        <v>1.089361031675731</v>
      </c>
      <c r="R128" s="43">
        <f t="shared" si="12"/>
        <v>1.0928650130080373</v>
      </c>
      <c r="S128" s="43">
        <f t="shared" si="12"/>
        <v>1.0956180288618087</v>
      </c>
      <c r="T128" s="43">
        <f t="shared" si="12"/>
        <v>1.0976316600468994</v>
      </c>
      <c r="U128" s="43">
        <f t="shared" si="12"/>
        <v>1.0987522821165345</v>
      </c>
      <c r="V128" s="43">
        <f t="shared" si="12"/>
        <v>1.0991471734352807</v>
      </c>
      <c r="W128" s="43">
        <f t="shared" si="12"/>
        <v>1.0992954363960119</v>
      </c>
      <c r="X128" s="43">
        <f t="shared" si="12"/>
        <v>1.0994005215224705</v>
      </c>
      <c r="Y128" s="43">
        <f t="shared" si="12"/>
        <v>1.099464001517229</v>
      </c>
      <c r="Z128" s="43">
        <f t="shared" si="12"/>
        <v>1.0994945262444384</v>
      </c>
      <c r="AA128" s="43">
        <f t="shared" si="12"/>
        <v>1.0995218340800215</v>
      </c>
      <c r="AB128" s="43">
        <f t="shared" si="12"/>
        <v>1.09952776745791</v>
      </c>
      <c r="AC128" s="43">
        <f t="shared" si="12"/>
        <v>1.0995276244849488</v>
      </c>
      <c r="AD128" s="43">
        <f t="shared" si="12"/>
        <v>1.0995274815119878</v>
      </c>
      <c r="AE128" s="43">
        <f t="shared" si="12"/>
        <v>1.0995274815119878</v>
      </c>
      <c r="AF128" s="43">
        <f t="shared" si="12"/>
        <v>1.0995275529984683</v>
      </c>
    </row>
    <row r="130" spans="6:6">
      <c r="F130" s="43"/>
    </row>
    <row r="131" spans="6:6">
      <c r="F131" s="43"/>
    </row>
    <row r="132" spans="6:6">
      <c r="F132" s="43"/>
    </row>
    <row r="133" spans="6:6">
      <c r="F133" s="43"/>
    </row>
    <row r="134" spans="6:6">
      <c r="F134" s="43"/>
    </row>
    <row r="135" spans="6:6">
      <c r="F135" s="43"/>
    </row>
  </sheetData>
  <hyperlinks>
    <hyperlink ref="D31" r:id="rId1" xr:uid="{00000000-0004-0000-4000-000000000000}"/>
    <hyperlink ref="D32" r:id="rId2" xr:uid="{00000000-0004-0000-4000-000001000000}"/>
  </hyperlinks>
  <pageMargins left="0.7" right="0.7" top="0.75" bottom="0.75" header="0.3" footer="0.3"/>
  <pageSetup orientation="portrait"/>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D109"/>
  <sheetViews>
    <sheetView topLeftCell="A28" workbookViewId="0">
      <selection activeCell="E36" sqref="E36"/>
    </sheetView>
  </sheetViews>
  <sheetFormatPr defaultRowHeight="14.25"/>
  <cols>
    <col min="1" max="1" width="30.73046875" bestFit="1" customWidth="1"/>
    <col min="2" max="30" width="12" bestFit="1" customWidth="1"/>
  </cols>
  <sheetData>
    <row r="1" spans="1:30" s="135" customFormat="1">
      <c r="A1" s="135" t="s">
        <v>11078</v>
      </c>
      <c r="B1" s="135" t="s">
        <v>11079</v>
      </c>
    </row>
    <row r="2" spans="1:30">
      <c r="A2" s="1" t="s">
        <v>0</v>
      </c>
      <c r="B2">
        <v>2023</v>
      </c>
      <c r="C2">
        <v>2024</v>
      </c>
      <c r="D2">
        <v>2025</v>
      </c>
      <c r="E2">
        <v>2026</v>
      </c>
      <c r="F2">
        <v>2027</v>
      </c>
      <c r="G2">
        <v>2028</v>
      </c>
      <c r="H2">
        <v>2029</v>
      </c>
      <c r="I2">
        <v>2030</v>
      </c>
      <c r="J2">
        <v>2031</v>
      </c>
      <c r="K2">
        <v>2032</v>
      </c>
      <c r="L2">
        <v>2033</v>
      </c>
      <c r="M2">
        <v>2034</v>
      </c>
      <c r="N2">
        <v>2035</v>
      </c>
      <c r="O2">
        <v>2036</v>
      </c>
      <c r="P2">
        <v>2037</v>
      </c>
      <c r="Q2">
        <v>2038</v>
      </c>
      <c r="R2">
        <v>2039</v>
      </c>
      <c r="S2">
        <v>2040</v>
      </c>
      <c r="T2">
        <v>2041</v>
      </c>
      <c r="U2">
        <v>2042</v>
      </c>
      <c r="V2">
        <v>2043</v>
      </c>
      <c r="W2">
        <v>2044</v>
      </c>
      <c r="X2">
        <v>2045</v>
      </c>
      <c r="Y2">
        <v>2046</v>
      </c>
      <c r="Z2">
        <v>2047</v>
      </c>
      <c r="AA2">
        <v>2048</v>
      </c>
      <c r="AB2">
        <v>2049</v>
      </c>
      <c r="AC2">
        <v>2050</v>
      </c>
    </row>
    <row r="3" spans="1:30">
      <c r="A3" t="s">
        <v>1</v>
      </c>
      <c r="B3">
        <f>((SUMIFS('psgr LDVs'!F$82:F$119,'psgr LDVs'!$B$82:$B$119,calcs!$A3)))*'Calculations Etc'!$B$16/'Calculations Etc'!$B$22*'EPA Auto Trends 2022'!$B$3</f>
        <v>1.1704178038241025E-3</v>
      </c>
      <c r="C3">
        <f>((SUMIFS('psgr LDVs'!G$82:G$119,'psgr LDVs'!$B$82:$B$119,calcs!$A3)))*'Calculations Etc'!$B$16/'Calculations Etc'!$B$22*'EPA Auto Trends 2022'!$B$3</f>
        <v>1.8334104357125213E-3</v>
      </c>
      <c r="D3">
        <f>((SUMIFS('psgr LDVs'!H$82:H$119,'psgr LDVs'!$B$82:$B$119,calcs!$A3)))*'Calculations Etc'!$B$16/'Calculations Etc'!$B$22*'EPA Auto Trends 2022'!$B$3</f>
        <v>1.5977722665200707E-3</v>
      </c>
      <c r="E3">
        <f>((SUMIFS('psgr LDVs'!I$82:I$119,'psgr LDVs'!$B$82:$B$119,calcs!$A3)))*'Calculations Etc'!$B$16/'Calculations Etc'!$B$22*'EPA Auto Trends 2022'!$B$3</f>
        <v>1.535679733313378E-3</v>
      </c>
      <c r="F3">
        <f>((SUMIFS('psgr LDVs'!J$82:J$119,'psgr LDVs'!$B$82:$B$119,calcs!$A3)))*'Calculations Etc'!$B$16/'Calculations Etc'!$B$22*'EPA Auto Trends 2022'!$B$3</f>
        <v>1.501720108813058E-3</v>
      </c>
      <c r="G3">
        <f>((SUMIFS('psgr LDVs'!K$82:K$119,'psgr LDVs'!$B$82:$B$119,calcs!$A3)))*'Calculations Etc'!$B$16/'Calculations Etc'!$B$22*'EPA Auto Trends 2022'!$B$3</f>
        <v>1.4797353557080425E-3</v>
      </c>
      <c r="H3">
        <f>((SUMIFS('psgr LDVs'!L$82:L$119,'psgr LDVs'!$B$82:$B$119,calcs!$A3)))*'Calculations Etc'!$B$16/'Calculations Etc'!$B$22*'EPA Auto Trends 2022'!$B$3</f>
        <v>1.4555534269877091E-3</v>
      </c>
      <c r="I3">
        <f>((SUMIFS('psgr LDVs'!M$82:M$119,'psgr LDVs'!$B$82:$B$119,calcs!$A3)))*'Calculations Etc'!$B$16/'Calculations Etc'!$B$22*'EPA Auto Trends 2022'!$B$3</f>
        <v>1.4652250250864816E-3</v>
      </c>
      <c r="J3">
        <f>((SUMIFS('psgr LDVs'!N$82:N$119,'psgr LDVs'!$B$82:$B$119,calcs!$A3)))*'Calculations Etc'!$B$16/'Calculations Etc'!$B$22*'EPA Auto Trends 2022'!$B$3</f>
        <v>1.4783719628729134E-3</v>
      </c>
      <c r="K3">
        <f>((SUMIFS('psgr LDVs'!O$82:O$119,'psgr LDVs'!$B$82:$B$119,calcs!$A3)))*'Calculations Etc'!$B$16/'Calculations Etc'!$B$22*'EPA Auto Trends 2022'!$B$3</f>
        <v>1.4872961660807552E-3</v>
      </c>
      <c r="L3">
        <f>((SUMIFS('psgr LDVs'!P$82:P$119,'psgr LDVs'!$B$82:$B$119,calcs!$A3)))*'Calculations Etc'!$B$16/'Calculations Etc'!$B$22*'EPA Auto Trends 2022'!$B$3</f>
        <v>1.4847663683733539E-3</v>
      </c>
      <c r="M3">
        <f>((SUMIFS('psgr LDVs'!Q$82:Q$119,'psgr LDVs'!$B$82:$B$119,calcs!$A3)))*'Calculations Etc'!$B$16/'Calculations Etc'!$B$22*'EPA Auto Trends 2022'!$B$3</f>
        <v>1.4810787024664559E-3</v>
      </c>
      <c r="N3">
        <f>((SUMIFS('psgr LDVs'!R$82:R$119,'psgr LDVs'!$B$82:$B$119,calcs!$A3)))*'Calculations Etc'!$B$16/'Calculations Etc'!$B$22*'EPA Auto Trends 2022'!$B$3</f>
        <v>1.4775345941420892E-3</v>
      </c>
      <c r="O3">
        <f>((SUMIFS('psgr LDVs'!S$82:S$119,'psgr LDVs'!$B$82:$B$119,calcs!$A3)))*'Calculations Etc'!$B$16/'Calculations Etc'!$B$22*'EPA Auto Trends 2022'!$B$3</f>
        <v>1.4744203317819209E-3</v>
      </c>
      <c r="P3">
        <f>((SUMIFS('psgr LDVs'!T$82:T$119,'psgr LDVs'!$B$82:$B$119,calcs!$A3)))*'Calculations Etc'!$B$16/'Calculations Etc'!$B$22*'EPA Auto Trends 2022'!$B$3</f>
        <v>1.4718262024301875E-3</v>
      </c>
      <c r="Q3">
        <f>((SUMIFS('psgr LDVs'!U$82:U$119,'psgr LDVs'!$B$82:$B$119,calcs!$A3)))*'Calculations Etc'!$B$16/'Calculations Etc'!$B$22*'EPA Auto Trends 2022'!$B$3</f>
        <v>1.4694223127301395E-3</v>
      </c>
      <c r="R3">
        <f>((SUMIFS('psgr LDVs'!V$82:V$119,'psgr LDVs'!$B$82:$B$119,calcs!$A3)))*'Calculations Etc'!$B$16/'Calculations Etc'!$B$22*'EPA Auto Trends 2022'!$B$3</f>
        <v>1.4673355365911207E-3</v>
      </c>
      <c r="S3">
        <f>((SUMIFS('psgr LDVs'!W$82:W$119,'psgr LDVs'!$B$82:$B$119,calcs!$A3)))*'Calculations Etc'!$B$16/'Calculations Etc'!$B$22*'EPA Auto Trends 2022'!$B$3</f>
        <v>1.4647489555709471E-3</v>
      </c>
      <c r="T3">
        <f>((SUMIFS('psgr LDVs'!X$82:X$119,'psgr LDVs'!$B$82:$B$119,calcs!$A3)))*'Calculations Etc'!$B$16/'Calculations Etc'!$B$22*'EPA Auto Trends 2022'!$B$3</f>
        <v>1.4627132231404192E-3</v>
      </c>
      <c r="U3">
        <f>((SUMIFS('psgr LDVs'!Y$82:Y$119,'psgr LDVs'!$B$82:$B$119,calcs!$A3)))*'Calculations Etc'!$B$16/'Calculations Etc'!$B$22*'EPA Auto Trends 2022'!$B$3</f>
        <v>1.4607640416358072E-3</v>
      </c>
      <c r="V3">
        <f>((SUMIFS('psgr LDVs'!Z$82:Z$119,'psgr LDVs'!$B$82:$B$119,calcs!$A3)))*'Calculations Etc'!$B$16/'Calculations Etc'!$B$22*'EPA Auto Trends 2022'!$B$3</f>
        <v>1.458619544849511E-3</v>
      </c>
      <c r="W3">
        <f>((SUMIFS('psgr LDVs'!AA$82:AA$119,'psgr LDVs'!$B$82:$B$119,calcs!$A3)))*'Calculations Etc'!$B$16/'Calculations Etc'!$B$22*'EPA Auto Trends 2022'!$B$3</f>
        <v>1.456573633893484E-3</v>
      </c>
      <c r="X3">
        <f>((SUMIFS('psgr LDVs'!AB$82:AB$119,'psgr LDVs'!$B$82:$B$119,calcs!$A3)))*'Calculations Etc'!$B$16/'Calculations Etc'!$B$22*'EPA Auto Trends 2022'!$B$3</f>
        <v>1.4547704626175814E-3</v>
      </c>
      <c r="Y3">
        <f>((SUMIFS('psgr LDVs'!AC$82:AC$119,'psgr LDVs'!$B$82:$B$119,calcs!$A3)))*'Calculations Etc'!$B$16/'Calculations Etc'!$B$22*'EPA Auto Trends 2022'!$B$3</f>
        <v>1.4533374957647345E-3</v>
      </c>
      <c r="Z3">
        <f>((SUMIFS('psgr LDVs'!AD$82:AD$119,'psgr LDVs'!$B$82:$B$119,calcs!$A3)))*'Calculations Etc'!$B$16/'Calculations Etc'!$B$22*'EPA Auto Trends 2022'!$B$3</f>
        <v>1.4521713576729407E-3</v>
      </c>
      <c r="AA3">
        <f>((SUMIFS('psgr LDVs'!AE$82:AE$119,'psgr LDVs'!$B$82:$B$119,calcs!$A3)))*'Calculations Etc'!$B$16/'Calculations Etc'!$B$22*'EPA Auto Trends 2022'!$B$3</f>
        <v>1.4511442589493044E-3</v>
      </c>
      <c r="AB3">
        <f>((SUMIFS('psgr LDVs'!AF$82:AF$119,'psgr LDVs'!$B$82:$B$119,calcs!$A3)))*'Calculations Etc'!$B$16/'Calculations Etc'!$B$22*'EPA Auto Trends 2022'!$B$3</f>
        <v>1.4499777531997114E-3</v>
      </c>
      <c r="AC3">
        <f>((SUMIFS('psgr LDVs'!AG$82:AG$119,'psgr LDVs'!$B$82:$B$119,calcs!$A3)))*'Calculations Etc'!$B$16/'Calculations Etc'!$B$22*'EPA Auto Trends 2022'!$B$3</f>
        <v>1.4489849336051929E-3</v>
      </c>
    </row>
    <row r="4" spans="1:30">
      <c r="A4" t="s">
        <v>2</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30">
      <c r="A5" t="s">
        <v>3</v>
      </c>
      <c r="B5">
        <f>((SUMIFS('psgr LDVs'!F$82:F$119,'psgr LDVs'!$B$82:$B$119,calcs!$A5)))*'Calculations Etc'!$B$16/'Calculations Etc'!$B$22*'EPA Auto Trends 2022'!$B$3</f>
        <v>4.0102815590911211E-4</v>
      </c>
      <c r="C5">
        <f>((SUMIFS('psgr LDVs'!G$82:G$119,'psgr LDVs'!$B$82:$B$119,calcs!$A5)))*'Calculations Etc'!$B$16/'Calculations Etc'!$B$22*'EPA Auto Trends 2022'!$B$3</f>
        <v>3.7447643323240698E-4</v>
      </c>
      <c r="D5">
        <f>((SUMIFS('psgr LDVs'!H$82:H$119,'psgr LDVs'!$B$82:$B$119,calcs!$A5)))*'Calculations Etc'!$B$16/'Calculations Etc'!$B$22*'EPA Auto Trends 2022'!$B$3</f>
        <v>3.8969037817856381E-4</v>
      </c>
      <c r="E5">
        <f>((SUMIFS('psgr LDVs'!I$82:I$119,'psgr LDVs'!$B$82:$B$119,calcs!$A5)))*'Calculations Etc'!$B$16/'Calculations Etc'!$B$22*'EPA Auto Trends 2022'!$B$3</f>
        <v>3.9985001436006255E-4</v>
      </c>
      <c r="F5">
        <f>((SUMIFS('psgr LDVs'!J$82:J$119,'psgr LDVs'!$B$82:$B$119,calcs!$A5)))*'Calculations Etc'!$B$16/'Calculations Etc'!$B$22*'EPA Auto Trends 2022'!$B$3</f>
        <v>4.0645495978422236E-4</v>
      </c>
      <c r="G5">
        <f>((SUMIFS('psgr LDVs'!K$82:K$119,'psgr LDVs'!$B$82:$B$119,calcs!$A5)))*'Calculations Etc'!$B$16/'Calculations Etc'!$B$22*'EPA Auto Trends 2022'!$B$3</f>
        <v>4.1222868457836193E-4</v>
      </c>
      <c r="H5">
        <f>((SUMIFS('psgr LDVs'!L$82:L$119,'psgr LDVs'!$B$82:$B$119,calcs!$A5)))*'Calculations Etc'!$B$16/'Calculations Etc'!$B$22*'EPA Auto Trends 2022'!$B$3</f>
        <v>4.1315950014361388E-4</v>
      </c>
      <c r="I5">
        <f>((SUMIFS('psgr LDVs'!M$82:M$119,'psgr LDVs'!$B$82:$B$119,calcs!$A5)))*'Calculations Etc'!$B$16/'Calculations Etc'!$B$22*'EPA Auto Trends 2022'!$B$3</f>
        <v>4.1586031572729884E-4</v>
      </c>
      <c r="J5">
        <f>((SUMIFS('psgr LDVs'!N$82:N$119,'psgr LDVs'!$B$82:$B$119,calcs!$A5)))*'Calculations Etc'!$B$16/'Calculations Etc'!$B$22*'EPA Auto Trends 2022'!$B$3</f>
        <v>4.1791006177450995E-4</v>
      </c>
      <c r="K5">
        <f>((SUMIFS('psgr LDVs'!O$82:O$119,'psgr LDVs'!$B$82:$B$119,calcs!$A5)))*'Calculations Etc'!$B$16/'Calculations Etc'!$B$22*'EPA Auto Trends 2022'!$B$3</f>
        <v>4.1868747861134429E-4</v>
      </c>
      <c r="L5">
        <f>((SUMIFS('psgr LDVs'!P$82:P$119,'psgr LDVs'!$B$82:$B$119,calcs!$A5)))*'Calculations Etc'!$B$16/'Calculations Etc'!$B$22*'EPA Auto Trends 2022'!$B$3</f>
        <v>4.2132009406936789E-4</v>
      </c>
      <c r="M5">
        <f>((SUMIFS('psgr LDVs'!Q$82:Q$119,'psgr LDVs'!$B$82:$B$119,calcs!$A5)))*'Calculations Etc'!$B$16/'Calculations Etc'!$B$22*'EPA Auto Trends 2022'!$B$3</f>
        <v>4.224153063913546E-4</v>
      </c>
      <c r="N5">
        <f>((SUMIFS('psgr LDVs'!R$82:R$119,'psgr LDVs'!$B$82:$B$119,calcs!$A5)))*'Calculations Etc'!$B$16/'Calculations Etc'!$B$22*'EPA Auto Trends 2022'!$B$3</f>
        <v>4.2414977562549528E-4</v>
      </c>
      <c r="O5">
        <f>((SUMIFS('psgr LDVs'!S$82:S$119,'psgr LDVs'!$B$82:$B$119,calcs!$A5)))*'Calculations Etc'!$B$16/'Calculations Etc'!$B$22*'EPA Auto Trends 2022'!$B$3</f>
        <v>4.2551597947059568E-4</v>
      </c>
      <c r="P5">
        <f>((SUMIFS('psgr LDVs'!T$82:T$119,'psgr LDVs'!$B$82:$B$119,calcs!$A5)))*'Calculations Etc'!$B$16/'Calculations Etc'!$B$22*'EPA Auto Trends 2022'!$B$3</f>
        <v>4.2699017471707065E-4</v>
      </c>
      <c r="Q5">
        <f>((SUMIFS('psgr LDVs'!U$82:U$119,'psgr LDVs'!$B$82:$B$119,calcs!$A5)))*'Calculations Etc'!$B$16/'Calculations Etc'!$B$22*'EPA Auto Trends 2022'!$B$3</f>
        <v>4.278185027990744E-4</v>
      </c>
      <c r="R5">
        <f>((SUMIFS('psgr LDVs'!V$82:V$119,'psgr LDVs'!$B$82:$B$119,calcs!$A5)))*'Calculations Etc'!$B$16/'Calculations Etc'!$B$22*'EPA Auto Trends 2022'!$B$3</f>
        <v>4.2962147676115707E-4</v>
      </c>
      <c r="S5">
        <f>((SUMIFS('psgr LDVs'!W$82:W$119,'psgr LDVs'!$B$82:$B$119,calcs!$A5)))*'Calculations Etc'!$B$16/'Calculations Etc'!$B$22*'EPA Auto Trends 2022'!$B$3</f>
        <v>4.3041495518616422E-4</v>
      </c>
      <c r="T5">
        <f>((SUMIFS('psgr LDVs'!X$82:X$119,'psgr LDVs'!$B$82:$B$119,calcs!$A5)))*'Calculations Etc'!$B$16/'Calculations Etc'!$B$22*'EPA Auto Trends 2022'!$B$3</f>
        <v>4.3058027955271102E-4</v>
      </c>
      <c r="U5">
        <f>((SUMIFS('psgr LDVs'!Y$82:Y$119,'psgr LDVs'!$B$82:$B$119,calcs!$A5)))*'Calculations Etc'!$B$16/'Calculations Etc'!$B$22*'EPA Auto Trends 2022'!$B$3</f>
        <v>4.3088934374883934E-4</v>
      </c>
      <c r="V5">
        <f>((SUMIFS('psgr LDVs'!Z$82:Z$119,'psgr LDVs'!$B$82:$B$119,calcs!$A5)))*'Calculations Etc'!$B$16/'Calculations Etc'!$B$22*'EPA Auto Trends 2022'!$B$3</f>
        <v>4.3093489146882265E-4</v>
      </c>
      <c r="W5">
        <f>((SUMIFS('psgr LDVs'!AA$82:AA$119,'psgr LDVs'!$B$82:$B$119,calcs!$A5)))*'Calculations Etc'!$B$16/'Calculations Etc'!$B$22*'EPA Auto Trends 2022'!$B$3</f>
        <v>4.3107618325306866E-4</v>
      </c>
      <c r="X5">
        <f>((SUMIFS('psgr LDVs'!AB$82:AB$119,'psgr LDVs'!$B$82:$B$119,calcs!$A5)))*'Calculations Etc'!$B$16/'Calculations Etc'!$B$22*'EPA Auto Trends 2022'!$B$3</f>
        <v>4.3159356456922571E-4</v>
      </c>
      <c r="Y5">
        <f>((SUMIFS('psgr LDVs'!AC$82:AC$119,'psgr LDVs'!$B$82:$B$119,calcs!$A5)))*'Calculations Etc'!$B$16/'Calculations Etc'!$B$22*'EPA Auto Trends 2022'!$B$3</f>
        <v>4.3137509125134069E-4</v>
      </c>
      <c r="Z5">
        <f>((SUMIFS('psgr LDVs'!AD$82:AD$119,'psgr LDVs'!$B$82:$B$119,calcs!$A5)))*'Calculations Etc'!$B$16/'Calculations Etc'!$B$22*'EPA Auto Trends 2022'!$B$3</f>
        <v>4.3181432059055414E-4</v>
      </c>
      <c r="AA5">
        <f>((SUMIFS('psgr LDVs'!AE$82:AE$119,'psgr LDVs'!$B$82:$B$119,calcs!$A5)))*'Calculations Etc'!$B$16/'Calculations Etc'!$B$22*'EPA Auto Trends 2022'!$B$3</f>
        <v>4.3184298375304391E-4</v>
      </c>
      <c r="AB5">
        <f>((SUMIFS('psgr LDVs'!AF$82:AF$119,'psgr LDVs'!$B$82:$B$119,calcs!$A5)))*'Calculations Etc'!$B$16/'Calculations Etc'!$B$22*'EPA Auto Trends 2022'!$B$3</f>
        <v>4.3221033154474715E-4</v>
      </c>
      <c r="AC5">
        <f>((SUMIFS('psgr LDVs'!AG$82:AG$119,'psgr LDVs'!$B$82:$B$119,calcs!$A5)))*'Calculations Etc'!$B$16/'Calculations Etc'!$B$22*'EPA Auto Trends 2022'!$B$3</f>
        <v>4.3232208233433581E-4</v>
      </c>
    </row>
    <row r="6" spans="1:30">
      <c r="A6" t="s">
        <v>4</v>
      </c>
      <c r="B6">
        <f>((SUMIFS('psgr LDVs'!F$82:F$119,'psgr LDVs'!$B$82:$B$119,calcs!$A6)))*'Calculations Etc'!$B$16/'Calculations Etc'!$B$22*'EPA Auto Trends 2022'!$B$3</f>
        <v>4.1870929984394776E-4</v>
      </c>
      <c r="C6">
        <f>((SUMIFS('psgr LDVs'!G$82:G$119,'psgr LDVs'!$B$82:$B$119,calcs!$A6)))*'Calculations Etc'!$B$16/'Calculations Etc'!$B$22*'EPA Auto Trends 2022'!$B$3</f>
        <v>3.4409208550507931E-4</v>
      </c>
      <c r="D6">
        <f>((SUMIFS('psgr LDVs'!H$82:H$119,'psgr LDVs'!$B$82:$B$119,calcs!$A6)))*'Calculations Etc'!$B$16/'Calculations Etc'!$B$22*'EPA Auto Trends 2022'!$B$3</f>
        <v>3.7206420577137706E-4</v>
      </c>
      <c r="E6">
        <f>((SUMIFS('psgr LDVs'!I$82:I$119,'psgr LDVs'!$B$82:$B$119,calcs!$A6)))*'Calculations Etc'!$B$16/'Calculations Etc'!$B$22*'EPA Auto Trends 2022'!$B$3</f>
        <v>3.7002927029200597E-4</v>
      </c>
      <c r="F6">
        <f>((SUMIFS('psgr LDVs'!J$82:J$119,'psgr LDVs'!$B$82:$B$119,calcs!$A6)))*'Calculations Etc'!$B$16/'Calculations Etc'!$B$22*'EPA Auto Trends 2022'!$B$3</f>
        <v>3.6966887338309314E-4</v>
      </c>
      <c r="G6">
        <f>((SUMIFS('psgr LDVs'!K$82:K$119,'psgr LDVs'!$B$82:$B$119,calcs!$A6)))*'Calculations Etc'!$B$16/'Calculations Etc'!$B$22*'EPA Auto Trends 2022'!$B$3</f>
        <v>3.7015557272571478E-4</v>
      </c>
      <c r="H6">
        <f>((SUMIFS('psgr LDVs'!L$82:L$119,'psgr LDVs'!$B$82:$B$119,calcs!$A6)))*'Calculations Etc'!$B$16/'Calculations Etc'!$B$22*'EPA Auto Trends 2022'!$B$3</f>
        <v>3.7027151917209386E-4</v>
      </c>
      <c r="I6">
        <f>((SUMIFS('psgr LDVs'!M$82:M$119,'psgr LDVs'!$B$82:$B$119,calcs!$A6)))*'Calculations Etc'!$B$16/'Calculations Etc'!$B$22*'EPA Auto Trends 2022'!$B$3</f>
        <v>3.7054919642988908E-4</v>
      </c>
      <c r="J6">
        <f>((SUMIFS('psgr LDVs'!N$82:N$119,'psgr LDVs'!$B$82:$B$119,calcs!$A6)))*'Calculations Etc'!$B$16/'Calculations Etc'!$B$22*'EPA Auto Trends 2022'!$B$3</f>
        <v>3.707505129761553E-4</v>
      </c>
      <c r="K6">
        <f>((SUMIFS('psgr LDVs'!O$82:O$119,'psgr LDVs'!$B$82:$B$119,calcs!$A6)))*'Calculations Etc'!$B$16/'Calculations Etc'!$B$22*'EPA Auto Trends 2022'!$B$3</f>
        <v>3.7089429982190919E-4</v>
      </c>
      <c r="L6">
        <f>((SUMIFS('psgr LDVs'!P$82:P$119,'psgr LDVs'!$B$82:$B$119,calcs!$A6)))*'Calculations Etc'!$B$16/'Calculations Etc'!$B$22*'EPA Auto Trends 2022'!$B$3</f>
        <v>3.7117173127195564E-4</v>
      </c>
      <c r="M6">
        <f>((SUMIFS('psgr LDVs'!Q$82:Q$119,'psgr LDVs'!$B$82:$B$119,calcs!$A6)))*'Calculations Etc'!$B$16/'Calculations Etc'!$B$22*'EPA Auto Trends 2022'!$B$3</f>
        <v>3.7103430336579029E-4</v>
      </c>
      <c r="N6">
        <f>((SUMIFS('psgr LDVs'!R$82:R$119,'psgr LDVs'!$B$82:$B$119,calcs!$A6)))*'Calculations Etc'!$B$16/'Calculations Etc'!$B$22*'EPA Auto Trends 2022'!$B$3</f>
        <v>3.7122252797760965E-4</v>
      </c>
      <c r="O6">
        <f>((SUMIFS('psgr LDVs'!S$82:S$119,'psgr LDVs'!$B$82:$B$119,calcs!$A6)))*'Calculations Etc'!$B$16/'Calculations Etc'!$B$22*'EPA Auto Trends 2022'!$B$3</f>
        <v>3.7140072790819534E-4</v>
      </c>
      <c r="P6">
        <f>((SUMIFS('psgr LDVs'!T$82:T$119,'psgr LDVs'!$B$82:$B$119,calcs!$A6)))*'Calculations Etc'!$B$16/'Calculations Etc'!$B$22*'EPA Auto Trends 2022'!$B$3</f>
        <v>3.7151280555435413E-4</v>
      </c>
      <c r="Q6">
        <f>((SUMIFS('psgr LDVs'!U$82:U$119,'psgr LDVs'!$B$82:$B$119,calcs!$A6)))*'Calculations Etc'!$B$16/'Calculations Etc'!$B$22*'EPA Auto Trends 2022'!$B$3</f>
        <v>3.7163899042783532E-4</v>
      </c>
      <c r="R6">
        <f>((SUMIFS('psgr LDVs'!V$82:V$119,'psgr LDVs'!$B$82:$B$119,calcs!$A6)))*'Calculations Etc'!$B$16/'Calculations Etc'!$B$22*'EPA Auto Trends 2022'!$B$3</f>
        <v>3.7167033625945393E-4</v>
      </c>
      <c r="S6">
        <f>((SUMIFS('psgr LDVs'!W$82:W$119,'psgr LDVs'!$B$82:$B$119,calcs!$A6)))*'Calculations Etc'!$B$16/'Calculations Etc'!$B$22*'EPA Auto Trends 2022'!$B$3</f>
        <v>3.7199514448125803E-4</v>
      </c>
      <c r="T6">
        <f>((SUMIFS('psgr LDVs'!X$82:X$119,'psgr LDVs'!$B$82:$B$119,calcs!$A6)))*'Calculations Etc'!$B$16/'Calculations Etc'!$B$22*'EPA Auto Trends 2022'!$B$3</f>
        <v>3.7169419029838084E-4</v>
      </c>
      <c r="U6">
        <f>((SUMIFS('psgr LDVs'!Y$82:Y$119,'psgr LDVs'!$B$82:$B$119,calcs!$A6)))*'Calculations Etc'!$B$16/'Calculations Etc'!$B$22*'EPA Auto Trends 2022'!$B$3</f>
        <v>3.716051865187288E-4</v>
      </c>
      <c r="V6">
        <f>((SUMIFS('psgr LDVs'!Z$82:Z$119,'psgr LDVs'!$B$82:$B$119,calcs!$A6)))*'Calculations Etc'!$B$16/'Calculations Etc'!$B$22*'EPA Auto Trends 2022'!$B$3</f>
        <v>3.7140905330977419E-4</v>
      </c>
      <c r="W6">
        <f>((SUMIFS('psgr LDVs'!AA$82:AA$119,'psgr LDVs'!$B$82:$B$119,calcs!$A6)))*'Calculations Etc'!$B$16/'Calculations Etc'!$B$22*'EPA Auto Trends 2022'!$B$3</f>
        <v>3.7127891413772543E-4</v>
      </c>
      <c r="X6">
        <f>((SUMIFS('psgr LDVs'!AB$82:AB$119,'psgr LDVs'!$B$82:$B$119,calcs!$A6)))*'Calculations Etc'!$B$16/'Calculations Etc'!$B$22*'EPA Auto Trends 2022'!$B$3</f>
        <v>3.7153506718656061E-4</v>
      </c>
      <c r="Y6">
        <f>((SUMIFS('psgr LDVs'!AC$82:AC$119,'psgr LDVs'!$B$82:$B$119,calcs!$A6)))*'Calculations Etc'!$B$16/'Calculations Etc'!$B$22*'EPA Auto Trends 2022'!$B$3</f>
        <v>3.7114111217629008E-4</v>
      </c>
      <c r="Z6">
        <f>((SUMIFS('psgr LDVs'!AD$82:AD$119,'psgr LDVs'!$B$82:$B$119,calcs!$A6)))*'Calculations Etc'!$B$16/'Calculations Etc'!$B$22*'EPA Auto Trends 2022'!$B$3</f>
        <v>3.7111951315627604E-4</v>
      </c>
      <c r="AA6">
        <f>((SUMIFS('psgr LDVs'!AE$82:AE$119,'psgr LDVs'!$B$82:$B$119,calcs!$A6)))*'Calculations Etc'!$B$16/'Calculations Etc'!$B$22*'EPA Auto Trends 2022'!$B$3</f>
        <v>3.7104661512781705E-4</v>
      </c>
      <c r="AB6">
        <f>((SUMIFS('psgr LDVs'!AF$82:AF$119,'psgr LDVs'!$B$82:$B$119,calcs!$A6)))*'Calculations Etc'!$B$16/'Calculations Etc'!$B$22*'EPA Auto Trends 2022'!$B$3</f>
        <v>3.7093976356814359E-4</v>
      </c>
      <c r="AC6">
        <f>((SUMIFS('psgr LDVs'!AG$82:AG$119,'psgr LDVs'!$B$82:$B$119,calcs!$A6)))*'Calculations Etc'!$B$16/'Calculations Etc'!$B$22*'EPA Auto Trends 2022'!$B$3</f>
        <v>3.708372296750142E-4</v>
      </c>
    </row>
    <row r="7" spans="1:30">
      <c r="A7" t="s">
        <v>5</v>
      </c>
      <c r="B7">
        <f>((SUMIFS('psgr LDVs'!F$82:F$119,'psgr LDVs'!$B$82:$B$119,calcs!$A7)))*'Calculations Etc'!$B$16/'Calculations Etc'!$B$22*'EPA Auto Trends 2022'!$B$3</f>
        <v>6.0150704320725845E-4</v>
      </c>
      <c r="C7">
        <f>((SUMIFS('psgr LDVs'!G$82:G$119,'psgr LDVs'!$B$82:$B$119,calcs!$A7)))*'Calculations Etc'!$B$16/'Calculations Etc'!$B$22*'EPA Auto Trends 2022'!$B$3</f>
        <v>5.3583985164873816E-4</v>
      </c>
      <c r="D7">
        <f>((SUMIFS('psgr LDVs'!H$82:H$119,'psgr LDVs'!$B$82:$B$119,calcs!$A7)))*'Calculations Etc'!$B$16/'Calculations Etc'!$B$22*'EPA Auto Trends 2022'!$B$3</f>
        <v>6.2417769080830017E-4</v>
      </c>
      <c r="E7">
        <f>((SUMIFS('psgr LDVs'!I$82:I$119,'psgr LDVs'!$B$82:$B$119,calcs!$A7)))*'Calculations Etc'!$B$16/'Calculations Etc'!$B$22*'EPA Auto Trends 2022'!$B$3</f>
        <v>6.4047721069137524E-4</v>
      </c>
      <c r="F7">
        <f>((SUMIFS('psgr LDVs'!J$82:J$119,'psgr LDVs'!$B$82:$B$119,calcs!$A7)))*'Calculations Etc'!$B$16/'Calculations Etc'!$B$22*'EPA Auto Trends 2022'!$B$3</f>
        <v>6.7015236710704651E-4</v>
      </c>
      <c r="G7">
        <f>((SUMIFS('psgr LDVs'!K$82:K$119,'psgr LDVs'!$B$82:$B$119,calcs!$A7)))*'Calculations Etc'!$B$16/'Calculations Etc'!$B$22*'EPA Auto Trends 2022'!$B$3</f>
        <v>6.5479579323872233E-4</v>
      </c>
      <c r="H7">
        <f>((SUMIFS('psgr LDVs'!L$82:L$119,'psgr LDVs'!$B$82:$B$119,calcs!$A7)))*'Calculations Etc'!$B$16/'Calculations Etc'!$B$22*'EPA Auto Trends 2022'!$B$3</f>
        <v>6.4035453567148405E-4</v>
      </c>
      <c r="I7">
        <f>((SUMIFS('psgr LDVs'!M$82:M$119,'psgr LDVs'!$B$82:$B$119,calcs!$A7)))*'Calculations Etc'!$B$16/'Calculations Etc'!$B$22*'EPA Auto Trends 2022'!$B$3</f>
        <v>6.3036532167118039E-4</v>
      </c>
      <c r="J7">
        <f>((SUMIFS('psgr LDVs'!N$82:N$119,'psgr LDVs'!$B$82:$B$119,calcs!$A7)))*'Calculations Etc'!$B$16/'Calculations Etc'!$B$22*'EPA Auto Trends 2022'!$B$3</f>
        <v>6.3582885205406366E-4</v>
      </c>
      <c r="K7">
        <f>((SUMIFS('psgr LDVs'!O$82:O$119,'psgr LDVs'!$B$82:$B$119,calcs!$A7)))*'Calculations Etc'!$B$16/'Calculations Etc'!$B$22*'EPA Auto Trends 2022'!$B$3</f>
        <v>6.3646589006351108E-4</v>
      </c>
      <c r="L7">
        <f>((SUMIFS('psgr LDVs'!P$82:P$119,'psgr LDVs'!$B$82:$B$119,calcs!$A7)))*'Calculations Etc'!$B$16/'Calculations Etc'!$B$22*'EPA Auto Trends 2022'!$B$3</f>
        <v>6.3965910450751917E-4</v>
      </c>
      <c r="M7">
        <f>((SUMIFS('psgr LDVs'!Q$82:Q$119,'psgr LDVs'!$B$82:$B$119,calcs!$A7)))*'Calculations Etc'!$B$16/'Calculations Etc'!$B$22*'EPA Auto Trends 2022'!$B$3</f>
        <v>6.3870954215501706E-4</v>
      </c>
      <c r="N7">
        <f>((SUMIFS('psgr LDVs'!R$82:R$119,'psgr LDVs'!$B$82:$B$119,calcs!$A7)))*'Calculations Etc'!$B$16/'Calculations Etc'!$B$22*'EPA Auto Trends 2022'!$B$3</f>
        <v>6.4122955752600225E-4</v>
      </c>
      <c r="O7">
        <f>((SUMIFS('psgr LDVs'!S$82:S$119,'psgr LDVs'!$B$82:$B$119,calcs!$A7)))*'Calculations Etc'!$B$16/'Calculations Etc'!$B$22*'EPA Auto Trends 2022'!$B$3</f>
        <v>6.4225408236033045E-4</v>
      </c>
      <c r="P7">
        <f>((SUMIFS('psgr LDVs'!T$82:T$119,'psgr LDVs'!$B$82:$B$119,calcs!$A7)))*'Calculations Etc'!$B$16/'Calculations Etc'!$B$22*'EPA Auto Trends 2022'!$B$3</f>
        <v>6.4363257756582892E-4</v>
      </c>
      <c r="Q7">
        <f>((SUMIFS('psgr LDVs'!U$82:U$119,'psgr LDVs'!$B$82:$B$119,calcs!$A7)))*'Calculations Etc'!$B$16/'Calculations Etc'!$B$22*'EPA Auto Trends 2022'!$B$3</f>
        <v>6.4381969842214543E-4</v>
      </c>
      <c r="R7">
        <f>((SUMIFS('psgr LDVs'!V$82:V$119,'psgr LDVs'!$B$82:$B$119,calcs!$A7)))*'Calculations Etc'!$B$16/'Calculations Etc'!$B$22*'EPA Auto Trends 2022'!$B$3</f>
        <v>6.4496639036889267E-4</v>
      </c>
      <c r="S7">
        <f>((SUMIFS('psgr LDVs'!W$82:W$119,'psgr LDVs'!$B$82:$B$119,calcs!$A7)))*'Calculations Etc'!$B$16/'Calculations Etc'!$B$22*'EPA Auto Trends 2022'!$B$3</f>
        <v>6.4583010608143087E-4</v>
      </c>
      <c r="T7">
        <f>((SUMIFS('psgr LDVs'!X$82:X$119,'psgr LDVs'!$B$82:$B$119,calcs!$A7)))*'Calculations Etc'!$B$16/'Calculations Etc'!$B$22*'EPA Auto Trends 2022'!$B$3</f>
        <v>6.440526115605664E-4</v>
      </c>
      <c r="U7">
        <f>((SUMIFS('psgr LDVs'!Y$82:Y$119,'psgr LDVs'!$B$82:$B$119,calcs!$A7)))*'Calculations Etc'!$B$16/'Calculations Etc'!$B$22*'EPA Auto Trends 2022'!$B$3</f>
        <v>6.429326955477324E-4</v>
      </c>
      <c r="V7">
        <f>((SUMIFS('psgr LDVs'!Z$82:Z$119,'psgr LDVs'!$B$82:$B$119,calcs!$A7)))*'Calculations Etc'!$B$16/'Calculations Etc'!$B$22*'EPA Auto Trends 2022'!$B$3</f>
        <v>6.4137507581927395E-4</v>
      </c>
      <c r="W7">
        <f>((SUMIFS('psgr LDVs'!AA$82:AA$119,'psgr LDVs'!$B$82:$B$119,calcs!$A7)))*'Calculations Etc'!$B$16/'Calculations Etc'!$B$22*'EPA Auto Trends 2022'!$B$3</f>
        <v>6.4019098691623353E-4</v>
      </c>
      <c r="X7">
        <f>((SUMIFS('psgr LDVs'!AB$82:AB$119,'psgr LDVs'!$B$82:$B$119,calcs!$A7)))*'Calculations Etc'!$B$16/'Calculations Etc'!$B$22*'EPA Auto Trends 2022'!$B$3</f>
        <v>6.4057828892344034E-4</v>
      </c>
      <c r="Y7">
        <f>((SUMIFS('psgr LDVs'!AC$82:AC$119,'psgr LDVs'!$B$82:$B$119,calcs!$A7)))*'Calculations Etc'!$B$16/'Calculations Etc'!$B$22*'EPA Auto Trends 2022'!$B$3</f>
        <v>6.3772329312961735E-4</v>
      </c>
      <c r="Z7">
        <f>((SUMIFS('psgr LDVs'!AD$82:AD$119,'psgr LDVs'!$B$82:$B$119,calcs!$A7)))*'Calculations Etc'!$B$16/'Calculations Etc'!$B$22*'EPA Auto Trends 2022'!$B$3</f>
        <v>6.3693830741866852E-4</v>
      </c>
      <c r="AA7">
        <f>((SUMIFS('psgr LDVs'!AE$82:AE$119,'psgr LDVs'!$B$82:$B$119,calcs!$A7)))*'Calculations Etc'!$B$16/'Calculations Etc'!$B$22*'EPA Auto Trends 2022'!$B$3</f>
        <v>6.349866086386778E-4</v>
      </c>
      <c r="AB7">
        <f>((SUMIFS('psgr LDVs'!AF$82:AF$119,'psgr LDVs'!$B$82:$B$119,calcs!$A7)))*'Calculations Etc'!$B$16/'Calculations Etc'!$B$22*'EPA Auto Trends 2022'!$B$3</f>
        <v>6.3417989102265216E-4</v>
      </c>
      <c r="AC7">
        <f>((SUMIFS('psgr LDVs'!AG$82:AG$119,'psgr LDVs'!$B$82:$B$119,calcs!$A7)))*'Calculations Etc'!$B$16/'Calculations Etc'!$B$22*'EPA Auto Trends 2022'!$B$3</f>
        <v>6.3255539839999662E-4</v>
      </c>
    </row>
    <row r="8" spans="1:30">
      <c r="A8" t="s">
        <v>6</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row r="9" spans="1:30">
      <c r="A9" t="s">
        <v>7</v>
      </c>
      <c r="B9">
        <f>((SUMIFS('psgr LDVs'!F$82:F$119,'psgr LDVs'!$B$82:$B$119,calcs!$A9)))*'Calculations Etc'!$B$16/'Calculations Etc'!$B$22*'EPA Auto Trends 2022'!$B$3</f>
        <v>5.6894733626181731E-4</v>
      </c>
      <c r="C9">
        <f>((SUMIFS('psgr LDVs'!G$82:G$119,'psgr LDVs'!$B$82:$B$119,calcs!$A9)))*'Calculations Etc'!$B$16/'Calculations Etc'!$B$22*'EPA Auto Trends 2022'!$B$3</f>
        <v>1.0820719047685537E-3</v>
      </c>
      <c r="D9">
        <f>((SUMIFS('psgr LDVs'!H$82:H$119,'psgr LDVs'!$B$82:$B$119,calcs!$A9)))*'Calculations Etc'!$B$16/'Calculations Etc'!$B$22*'EPA Auto Trends 2022'!$B$3</f>
        <v>1.1300543254446212E-3</v>
      </c>
      <c r="E9">
        <f>((SUMIFS('psgr LDVs'!I$82:I$119,'psgr LDVs'!$B$82:$B$119,calcs!$A9)))*'Calculations Etc'!$B$16/'Calculations Etc'!$B$22*'EPA Auto Trends 2022'!$B$3</f>
        <v>1.1300543254446212E-3</v>
      </c>
      <c r="F9">
        <f>((SUMIFS('psgr LDVs'!J$82:J$119,'psgr LDVs'!$B$82:$B$119,calcs!$A9)))*'Calculations Etc'!$B$16/'Calculations Etc'!$B$22*'EPA Auto Trends 2022'!$B$3</f>
        <v>1.1300543254446212E-3</v>
      </c>
      <c r="G9">
        <f>((SUMIFS('psgr LDVs'!K$82:K$119,'psgr LDVs'!$B$82:$B$119,calcs!$A9)))*'Calculations Etc'!$B$16/'Calculations Etc'!$B$22*'EPA Auto Trends 2022'!$B$3</f>
        <v>1.1300544109429686E-3</v>
      </c>
      <c r="H9">
        <f>((SUMIFS('psgr LDVs'!L$82:L$119,'psgr LDVs'!$B$82:$B$119,calcs!$A9)))*'Calculations Etc'!$B$16/'Calculations Etc'!$B$22*'EPA Auto Trends 2022'!$B$3</f>
        <v>1.1300543254446212E-3</v>
      </c>
      <c r="I9">
        <f>((SUMIFS('psgr LDVs'!M$82:M$119,'psgr LDVs'!$B$82:$B$119,calcs!$A9)))*'Calculations Etc'!$B$16/'Calculations Etc'!$B$22*'EPA Auto Trends 2022'!$B$3</f>
        <v>1.1300543254446212E-3</v>
      </c>
      <c r="J9">
        <f>((SUMIFS('psgr LDVs'!N$82:N$119,'psgr LDVs'!$B$82:$B$119,calcs!$A9)))*'Calculations Etc'!$B$16/'Calculations Etc'!$B$22*'EPA Auto Trends 2022'!$B$3</f>
        <v>1.1300543254446212E-3</v>
      </c>
      <c r="K9">
        <f>((SUMIFS('psgr LDVs'!O$82:O$119,'psgr LDVs'!$B$82:$B$119,calcs!$A9)))*'Calculations Etc'!$B$16/'Calculations Etc'!$B$22*'EPA Auto Trends 2022'!$B$3</f>
        <v>1.1300543254446212E-3</v>
      </c>
      <c r="L9">
        <f>((SUMIFS('psgr LDVs'!P$82:P$119,'psgr LDVs'!$B$82:$B$119,calcs!$A9)))*'Calculations Etc'!$B$16/'Calculations Etc'!$B$22*'EPA Auto Trends 2022'!$B$3</f>
        <v>1.1300543254446212E-3</v>
      </c>
      <c r="M9">
        <f>((SUMIFS('psgr LDVs'!Q$82:Q$119,'psgr LDVs'!$B$82:$B$119,calcs!$A9)))*'Calculations Etc'!$B$16/'Calculations Etc'!$B$22*'EPA Auto Trends 2022'!$B$3</f>
        <v>1.1300543254446212E-3</v>
      </c>
      <c r="N9">
        <f>((SUMIFS('psgr LDVs'!R$82:R$119,'psgr LDVs'!$B$82:$B$119,calcs!$A9)))*'Calculations Etc'!$B$16/'Calculations Etc'!$B$22*'EPA Auto Trends 2022'!$B$3</f>
        <v>1.1300543254446212E-3</v>
      </c>
      <c r="O9">
        <f>((SUMIFS('psgr LDVs'!S$82:S$119,'psgr LDVs'!$B$82:$B$119,calcs!$A9)))*'Calculations Etc'!$B$16/'Calculations Etc'!$B$22*'EPA Auto Trends 2022'!$B$3</f>
        <v>1.1300543254446212E-3</v>
      </c>
      <c r="P9">
        <f>((SUMIFS('psgr LDVs'!T$82:T$119,'psgr LDVs'!$B$82:$B$119,calcs!$A9)))*'Calculations Etc'!$B$16/'Calculations Etc'!$B$22*'EPA Auto Trends 2022'!$B$3</f>
        <v>1.1300543254446212E-3</v>
      </c>
      <c r="Q9">
        <f>((SUMIFS('psgr LDVs'!U$82:U$119,'psgr LDVs'!$B$82:$B$119,calcs!$A9)))*'Calculations Etc'!$B$16/'Calculations Etc'!$B$22*'EPA Auto Trends 2022'!$B$3</f>
        <v>1.1300543254446212E-3</v>
      </c>
      <c r="R9">
        <f>((SUMIFS('psgr LDVs'!V$82:V$119,'psgr LDVs'!$B$82:$B$119,calcs!$A9)))*'Calculations Etc'!$B$16/'Calculations Etc'!$B$22*'EPA Auto Trends 2022'!$B$3</f>
        <v>1.1300543254446212E-3</v>
      </c>
      <c r="S9">
        <f>((SUMIFS('psgr LDVs'!W$82:W$119,'psgr LDVs'!$B$82:$B$119,calcs!$A9)))*'Calculations Etc'!$B$16/'Calculations Etc'!$B$22*'EPA Auto Trends 2022'!$B$3</f>
        <v>1.1300544109429686E-3</v>
      </c>
      <c r="T9">
        <f>((SUMIFS('psgr LDVs'!X$82:X$119,'psgr LDVs'!$B$82:$B$119,calcs!$A9)))*'Calculations Etc'!$B$16/'Calculations Etc'!$B$22*'EPA Auto Trends 2022'!$B$3</f>
        <v>1.1300544109429686E-3</v>
      </c>
      <c r="U9">
        <f>((SUMIFS('psgr LDVs'!Y$82:Y$119,'psgr LDVs'!$B$82:$B$119,calcs!$A9)))*'Calculations Etc'!$B$16/'Calculations Etc'!$B$22*'EPA Auto Trends 2022'!$B$3</f>
        <v>1.1300543254446212E-3</v>
      </c>
      <c r="V9">
        <f>((SUMIFS('psgr LDVs'!Z$82:Z$119,'psgr LDVs'!$B$82:$B$119,calcs!$A9)))*'Calculations Etc'!$B$16/'Calculations Etc'!$B$22*'EPA Auto Trends 2022'!$B$3</f>
        <v>1.1300544109429686E-3</v>
      </c>
      <c r="W9">
        <f>((SUMIFS('psgr LDVs'!AA$82:AA$119,'psgr LDVs'!$B$82:$B$119,calcs!$A9)))*'Calculations Etc'!$B$16/'Calculations Etc'!$B$22*'EPA Auto Trends 2022'!$B$3</f>
        <v>1.1300543254446212E-3</v>
      </c>
      <c r="X9">
        <f>((SUMIFS('psgr LDVs'!AB$82:AB$119,'psgr LDVs'!$B$82:$B$119,calcs!$A9)))*'Calculations Etc'!$B$16/'Calculations Etc'!$B$22*'EPA Auto Trends 2022'!$B$3</f>
        <v>1.1300544109429686E-3</v>
      </c>
      <c r="Y9">
        <f>((SUMIFS('psgr LDVs'!AC$82:AC$119,'psgr LDVs'!$B$82:$B$119,calcs!$A9)))*'Calculations Etc'!$B$16/'Calculations Etc'!$B$22*'EPA Auto Trends 2022'!$B$3</f>
        <v>1.1300544109429686E-3</v>
      </c>
      <c r="Z9">
        <f>((SUMIFS('psgr LDVs'!AD$82:AD$119,'psgr LDVs'!$B$82:$B$119,calcs!$A9)))*'Calculations Etc'!$B$16/'Calculations Etc'!$B$22*'EPA Auto Trends 2022'!$B$3</f>
        <v>1.1300542399462739E-3</v>
      </c>
      <c r="AA9">
        <f>((SUMIFS('psgr LDVs'!AE$82:AE$119,'psgr LDVs'!$B$82:$B$119,calcs!$A9)))*'Calculations Etc'!$B$16/'Calculations Etc'!$B$22*'EPA Auto Trends 2022'!$B$3</f>
        <v>1.1300543254446212E-3</v>
      </c>
      <c r="AB9">
        <f>((SUMIFS('psgr LDVs'!AF$82:AF$119,'psgr LDVs'!$B$82:$B$119,calcs!$A9)))*'Calculations Etc'!$B$16/'Calculations Etc'!$B$22*'EPA Auto Trends 2022'!$B$3</f>
        <v>1.1300543254446212E-3</v>
      </c>
      <c r="AC9">
        <f>((SUMIFS('psgr LDVs'!AG$82:AG$119,'psgr LDVs'!$B$82:$B$119,calcs!$A9)))*'Calculations Etc'!$B$16/'Calculations Etc'!$B$22*'EPA Auto Trends 2022'!$B$3</f>
        <v>1.1300543254446212E-3</v>
      </c>
    </row>
    <row r="11" spans="1:30" s="135" customFormat="1">
      <c r="A11" s="135" t="s">
        <v>11080</v>
      </c>
      <c r="B11" s="135" t="s">
        <v>11081</v>
      </c>
    </row>
    <row r="12" spans="1:30">
      <c r="A12" s="1"/>
      <c r="B12">
        <v>2023</v>
      </c>
      <c r="C12">
        <v>2024</v>
      </c>
      <c r="D12">
        <v>2025</v>
      </c>
      <c r="E12">
        <v>2026</v>
      </c>
      <c r="F12">
        <v>2027</v>
      </c>
      <c r="G12">
        <v>2028</v>
      </c>
      <c r="H12">
        <v>2029</v>
      </c>
      <c r="I12">
        <v>2030</v>
      </c>
      <c r="J12">
        <v>2031</v>
      </c>
      <c r="K12">
        <v>2032</v>
      </c>
      <c r="L12">
        <v>2033</v>
      </c>
      <c r="M12">
        <v>2034</v>
      </c>
      <c r="N12">
        <v>2035</v>
      </c>
      <c r="O12">
        <v>2036</v>
      </c>
      <c r="P12">
        <v>2037</v>
      </c>
      <c r="Q12">
        <v>2038</v>
      </c>
      <c r="R12">
        <v>2039</v>
      </c>
      <c r="S12">
        <v>2040</v>
      </c>
      <c r="T12">
        <v>2041</v>
      </c>
      <c r="U12">
        <v>2042</v>
      </c>
      <c r="V12">
        <v>2043</v>
      </c>
      <c r="W12">
        <v>2044</v>
      </c>
      <c r="X12">
        <v>2045</v>
      </c>
      <c r="Y12">
        <v>2046</v>
      </c>
      <c r="Z12">
        <v>2047</v>
      </c>
      <c r="AA12">
        <v>2048</v>
      </c>
      <c r="AB12">
        <v>2049</v>
      </c>
      <c r="AC12">
        <v>2050</v>
      </c>
    </row>
    <row r="13" spans="1:30" s="36" customFormat="1">
      <c r="A13" t="s">
        <v>1</v>
      </c>
      <c r="B13">
        <f>SUMIFS('SYFAFE-freight'!$B$2:$H$2,'SYFAFE-freight'!$B$1:$H$1,calcs!A13)</f>
        <v>3.0156650473713909E-4</v>
      </c>
      <c r="C13" s="200">
        <f>$B13+$B13*(C$12-$B$12)/($AC$12-$B$12)*'NAP F28'!$B$24</f>
        <v>3.0711262456552171E-4</v>
      </c>
      <c r="D13" s="200">
        <f>$B13+$B13*(D$12-$B$12)/($AC$12-$B$12)*'NAP F28'!$B$24</f>
        <v>3.1265874439390437E-4</v>
      </c>
      <c r="E13" s="200">
        <f>$B13+$B13*(E$12-$B$12)/($AC$12-$B$12)*'NAP F28'!$B$24</f>
        <v>3.1820486422228699E-4</v>
      </c>
      <c r="F13" s="200">
        <f>$B13+$B13*(F$12-$B$12)/($AC$12-$B$12)*'NAP F28'!$B$24</f>
        <v>3.237509840506696E-4</v>
      </c>
      <c r="G13" s="200">
        <f>$B13+$B13*(G$12-$B$12)/($AC$12-$B$12)*'NAP F28'!$B$24</f>
        <v>3.2929710387905227E-4</v>
      </c>
      <c r="H13" s="200">
        <f>$B13+$B13*(H$12-$B$12)/($AC$12-$B$12)*'NAP F28'!$B$24</f>
        <v>3.3484322370743488E-4</v>
      </c>
      <c r="I13" s="200">
        <f>$B13+$B13*(I$12-$B$12)/($AC$12-$B$12)*'NAP F28'!$B$24</f>
        <v>3.4038934353581755E-4</v>
      </c>
      <c r="J13" s="200">
        <f>$B13+$B13*(J$12-$B$12)/($AC$12-$B$12)*'NAP F28'!$B$24</f>
        <v>3.4593546336420016E-4</v>
      </c>
      <c r="K13" s="200">
        <f>$B13+$B13*(K$12-$B$12)/($AC$12-$B$12)*'NAP F28'!$B$24</f>
        <v>3.5148158319258277E-4</v>
      </c>
      <c r="L13" s="200">
        <f>$B13+$B13*(L$12-$B$12)/($AC$12-$B$12)*'NAP F28'!$B$24</f>
        <v>3.5702770302096544E-4</v>
      </c>
      <c r="M13" s="200">
        <f>$B13+$B13*(M$12-$B$12)/($AC$12-$B$12)*'NAP F28'!$B$24</f>
        <v>3.6257382284934805E-4</v>
      </c>
      <c r="N13" s="200">
        <f>$B13+$B13*(N$12-$B$12)/($AC$12-$B$12)*'NAP F28'!$B$24</f>
        <v>3.6811994267773067E-4</v>
      </c>
      <c r="O13" s="200">
        <f>$B13+$B13*(O$12-$B$12)/($AC$12-$B$12)*'NAP F28'!$B$24</f>
        <v>3.7366606250611328E-4</v>
      </c>
      <c r="P13" s="200">
        <f>$B13+$B13*(P$12-$B$12)/($AC$12-$B$12)*'NAP F28'!$B$24</f>
        <v>3.7921218233449595E-4</v>
      </c>
      <c r="Q13" s="200">
        <f>$B13+$B13*(Q$12-$B$12)/($AC$12-$B$12)*'NAP F28'!$B$24</f>
        <v>3.8475830216287856E-4</v>
      </c>
      <c r="R13" s="200">
        <f>$B13+$B13*(R$12-$B$12)/($AC$12-$B$12)*'NAP F28'!$B$24</f>
        <v>3.9030442199126123E-4</v>
      </c>
      <c r="S13" s="200">
        <f>$B13+$B13*(S$12-$B$12)/($AC$12-$B$12)*'NAP F28'!$B$24</f>
        <v>3.9585054181964384E-4</v>
      </c>
      <c r="T13" s="200">
        <f>$B13+$B13*(T$12-$B$12)/($AC$12-$B$12)*'NAP F28'!$B$24</f>
        <v>4.0139666164802645E-4</v>
      </c>
      <c r="U13" s="200">
        <f>$B13+$B13*(U$12-$B$12)/($AC$12-$B$12)*'NAP F28'!$B$24</f>
        <v>4.0694278147640912E-4</v>
      </c>
      <c r="V13" s="200">
        <f>$B13+$B13*(V$12-$B$12)/($AC$12-$B$12)*'NAP F28'!$B$24</f>
        <v>4.1248890130479173E-4</v>
      </c>
      <c r="W13" s="200">
        <f>$B13+$B13*(W$12-$B$12)/($AC$12-$B$12)*'NAP F28'!$B$24</f>
        <v>4.180350211331744E-4</v>
      </c>
      <c r="X13" s="200">
        <f>$B13+$B13*(X$12-$B$12)/($AC$12-$B$12)*'NAP F28'!$B$24</f>
        <v>4.2358114096155701E-4</v>
      </c>
      <c r="Y13" s="200">
        <f>$B13+$B13*(Y$12-$B$12)/($AC$12-$B$12)*'NAP F28'!$B$24</f>
        <v>4.2912726078993962E-4</v>
      </c>
      <c r="Z13" s="200">
        <f>$B13+$B13*(Z$12-$B$12)/($AC$12-$B$12)*'NAP F28'!$B$24</f>
        <v>4.3467338061832224E-4</v>
      </c>
      <c r="AA13" s="200">
        <f>$B13+$B13*(AA$12-$B$12)/($AC$12-$B$12)*'NAP F28'!$B$24</f>
        <v>4.402195004467049E-4</v>
      </c>
      <c r="AB13" s="200">
        <f>$B13+$B13*(AB$12-$B$12)/($AC$12-$B$12)*'NAP F28'!$B$24</f>
        <v>4.4576562027508752E-4</v>
      </c>
      <c r="AC13" s="200">
        <f>$B13+$B13*(AC$12-$B$12)/($AC$12-$B$12)*'NAP F28'!$B$24</f>
        <v>4.5131174010347018E-4</v>
      </c>
    </row>
    <row r="14" spans="1:30">
      <c r="A14" t="s">
        <v>2</v>
      </c>
      <c r="B14">
        <f>SUMIFS('SYFAFE-freight'!$B$2:$H$2,'SYFAFE-freight'!$B$1:$H$1,calcs!A14)</f>
        <v>7.0213473556835903E-5</v>
      </c>
      <c r="C14">
        <f>$B14*'Calculations Etc'!F$45/'Calculations Etc'!$E$45</f>
        <v>6.0044206742857998E-5</v>
      </c>
      <c r="D14">
        <f>$B14*'Calculations Etc'!G$45/'Calculations Etc'!$E$45</f>
        <v>6.2138058541253246E-5</v>
      </c>
      <c r="E14">
        <f>$B14*'Calculations Etc'!H$45/'Calculations Etc'!$E$45</f>
        <v>6.2745303494752085E-5</v>
      </c>
      <c r="F14">
        <f>$B14*'Calculations Etc'!I$45/'Calculations Etc'!$E$45</f>
        <v>6.3329955444239936E-5</v>
      </c>
      <c r="G14">
        <f>$B14*'Calculations Etc'!J$45/'Calculations Etc'!$E$45</f>
        <v>6.384968190230344E-5</v>
      </c>
      <c r="H14">
        <f>$B14*'Calculations Etc'!K$45/'Calculations Etc'!$E$45</f>
        <v>6.4367631288435469E-5</v>
      </c>
      <c r="I14">
        <f>$B14*'Calculations Etc'!L$45/'Calculations Etc'!$E$45</f>
        <v>6.4733452515419103E-5</v>
      </c>
      <c r="J14">
        <f>$B14*'Calculations Etc'!M$45/'Calculations Etc'!$E$45</f>
        <v>6.5033770083332469E-5</v>
      </c>
      <c r="K14">
        <f>$B14*'Calculations Etc'!N$45/'Calculations Etc'!$E$45</f>
        <v>6.5299762009254293E-5</v>
      </c>
      <c r="L14">
        <f>$B14*'Calculations Etc'!O$45/'Calculations Etc'!$E$45</f>
        <v>6.5544558575828001E-5</v>
      </c>
      <c r="M14">
        <f>$B14*'Calculations Etc'!P$45/'Calculations Etc'!$E$45</f>
        <v>6.5737911617435617E-5</v>
      </c>
      <c r="N14">
        <f>$B14*'Calculations Etc'!Q$45/'Calculations Etc'!$E$45</f>
        <v>6.601268017673803E-5</v>
      </c>
      <c r="O14">
        <f>$B14*'Calculations Etc'!R$45/'Calculations Etc'!$E$45</f>
        <v>6.6246899476219014E-5</v>
      </c>
      <c r="P14">
        <f>$B14*'Calculations Etc'!S$45/'Calculations Etc'!$E$45</f>
        <v>6.644421784152126E-5</v>
      </c>
      <c r="Q14">
        <f>$B14*'Calculations Etc'!T$45/'Calculations Etc'!$E$45</f>
        <v>6.6578137658374498E-5</v>
      </c>
      <c r="R14">
        <f>$B14*'Calculations Etc'!U$45/'Calculations Etc'!$E$45</f>
        <v>6.673136744675741E-5</v>
      </c>
      <c r="S14">
        <f>$B14*'Calculations Etc'!V$45/'Calculations Etc'!$E$45</f>
        <v>6.7153021070857731E-5</v>
      </c>
      <c r="T14">
        <f>$B14*'Calculations Etc'!W$45/'Calculations Etc'!$E$45</f>
        <v>6.775235873711663E-5</v>
      </c>
      <c r="U14">
        <f>$B14*'Calculations Etc'!X$45/'Calculations Etc'!$E$45</f>
        <v>6.8377432914802096E-5</v>
      </c>
      <c r="V14">
        <f>$B14*'Calculations Etc'!Y$45/'Calculations Etc'!$E$45</f>
        <v>6.9142119423188457E-5</v>
      </c>
      <c r="W14">
        <f>$B14*'Calculations Etc'!Z$45/'Calculations Etc'!$E$45</f>
        <v>7.0177609184652269E-5</v>
      </c>
      <c r="X14">
        <f>$B14*'Calculations Etc'!AA$45/'Calculations Etc'!$E$45</f>
        <v>7.1216150096781877E-5</v>
      </c>
      <c r="Y14">
        <f>$B14*'Calculations Etc'!AB$45/'Calculations Etc'!$E$45</f>
        <v>7.1903223625240076E-5</v>
      </c>
      <c r="Z14">
        <f>$B14*'Calculations Etc'!AC$45/'Calculations Etc'!$E$45</f>
        <v>7.2557131933060956E-5</v>
      </c>
      <c r="AA14">
        <f>$B14*'Calculations Etc'!AD$45/'Calculations Etc'!$E$45</f>
        <v>7.3326782402226946E-5</v>
      </c>
      <c r="AB14">
        <f>$B14*'Calculations Etc'!AE$45/'Calculations Etc'!$E$45</f>
        <v>7.4001482754221728E-5</v>
      </c>
      <c r="AC14">
        <f>$B14*'Calculations Etc'!AF$45/'Calculations Etc'!$E$45</f>
        <v>7.4653990747376017E-5</v>
      </c>
    </row>
    <row r="15" spans="1:30">
      <c r="A15" t="s">
        <v>3</v>
      </c>
      <c r="B15">
        <f>SUMIFS('SYFAFE-freight'!$B$2:$H$2,'SYFAFE-freight'!$B$1:$H$1,calcs!A15)</f>
        <v>9.3322264163941547E-5</v>
      </c>
      <c r="C15">
        <f>$B15*'Calculations Etc'!F$45/'Calculations Etc'!$E$45</f>
        <v>7.9806069110588361E-5</v>
      </c>
      <c r="D15">
        <f>$B15*'Calculations Etc'!G$45/'Calculations Etc'!$E$45</f>
        <v>8.2589053354941577E-5</v>
      </c>
      <c r="E15">
        <f>$B15*'Calculations Etc'!H$45/'Calculations Etc'!$E$45</f>
        <v>8.3396155910788876E-5</v>
      </c>
      <c r="F15">
        <f>$B15*'Calculations Etc'!I$45/'Calculations Etc'!$E$45</f>
        <v>8.4173229610609506E-5</v>
      </c>
      <c r="G15">
        <f>$B15*'Calculations Etc'!J$45/'Calculations Etc'!$E$45</f>
        <v>8.4864009419033756E-5</v>
      </c>
      <c r="H15">
        <f>$B15*'Calculations Etc'!K$45/'Calculations Etc'!$E$45</f>
        <v>8.5552427282266762E-5</v>
      </c>
      <c r="I15">
        <f>$B15*'Calculations Etc'!L$45/'Calculations Etc'!$E$45</f>
        <v>8.6038648280202556E-5</v>
      </c>
      <c r="J15">
        <f>$B15*'Calculations Etc'!M$45/'Calculations Etc'!$E$45</f>
        <v>8.6437806931471918E-5</v>
      </c>
      <c r="K15">
        <f>$B15*'Calculations Etc'!N$45/'Calculations Etc'!$E$45</f>
        <v>8.6791342620833007E-5</v>
      </c>
      <c r="L15">
        <f>$B15*'Calculations Etc'!O$45/'Calculations Etc'!$E$45</f>
        <v>8.7116707094273078E-5</v>
      </c>
      <c r="M15">
        <f>$B15*'Calculations Etc'!P$45/'Calculations Etc'!$E$45</f>
        <v>8.7373696852958087E-5</v>
      </c>
      <c r="N15">
        <f>$B15*'Calculations Etc'!Q$45/'Calculations Etc'!$E$45</f>
        <v>8.7738897757801631E-5</v>
      </c>
      <c r="O15">
        <f>$B15*'Calculations Etc'!R$45/'Calculations Etc'!$E$45</f>
        <v>8.8050203754089717E-5</v>
      </c>
      <c r="P15">
        <f>$B15*'Calculations Etc'!S$45/'Calculations Etc'!$E$45</f>
        <v>8.8312463911269213E-5</v>
      </c>
      <c r="Q15">
        <f>$B15*'Calculations Etc'!T$45/'Calculations Etc'!$E$45</f>
        <v>8.8490459670374438E-5</v>
      </c>
      <c r="R15">
        <f>$B15*'Calculations Etc'!U$45/'Calculations Etc'!$E$45</f>
        <v>8.8694120735193857E-5</v>
      </c>
      <c r="S15">
        <f>$B15*'Calculations Etc'!V$45/'Calculations Etc'!$E$45</f>
        <v>8.9254549793900385E-5</v>
      </c>
      <c r="T15">
        <f>$B15*'Calculations Etc'!W$45/'Calculations Etc'!$E$45</f>
        <v>9.005114260124438E-5</v>
      </c>
      <c r="U15">
        <f>$B15*'Calculations Etc'!X$45/'Calculations Etc'!$E$45</f>
        <v>9.0881942369109463E-5</v>
      </c>
      <c r="V15">
        <f>$B15*'Calculations Etc'!Y$45/'Calculations Etc'!$E$45</f>
        <v>9.1898303940802261E-5</v>
      </c>
      <c r="W15">
        <f>$B15*'Calculations Etc'!Z$45/'Calculations Etc'!$E$45</f>
        <v>9.3274596042063404E-5</v>
      </c>
      <c r="X15">
        <f>$B15*'Calculations Etc'!AA$45/'Calculations Etc'!$E$45</f>
        <v>9.4654943494441841E-5</v>
      </c>
      <c r="Y15">
        <f>$B15*'Calculations Etc'!AB$45/'Calculations Etc'!$E$45</f>
        <v>9.5568147956131454E-5</v>
      </c>
      <c r="Z15">
        <f>$B15*'Calculations Etc'!AC$45/'Calculations Etc'!$E$45</f>
        <v>9.643727179732782E-5</v>
      </c>
      <c r="AA15">
        <f>$B15*'Calculations Etc'!AD$45/'Calculations Etc'!$E$45</f>
        <v>9.7460231077917589E-5</v>
      </c>
      <c r="AB15">
        <f>$B15*'Calculations Etc'!AE$45/'Calculations Etc'!$E$45</f>
        <v>9.8356990080011308E-5</v>
      </c>
      <c r="AC15">
        <f>$B15*'Calculations Etc'!AF$45/'Calculations Etc'!$E$45</f>
        <v>9.9224252732341657E-5</v>
      </c>
    </row>
    <row r="16" spans="1:30">
      <c r="A16" t="s">
        <v>4</v>
      </c>
      <c r="B16">
        <f>SUMIFS('SYFAFE-freight'!$B$2:$H$2,'SYFAFE-freight'!$B$1:$H$1,calcs!A16)</f>
        <v>8.9590243650741159E-5</v>
      </c>
      <c r="C16">
        <f>$B16*'Calculations Etc'!C85</f>
        <v>9.2624627325099093E-5</v>
      </c>
      <c r="D16">
        <f>$B16*'Calculations Etc'!D85</f>
        <v>9.4039319505963393E-5</v>
      </c>
      <c r="E16">
        <f>$B16*'Calculations Etc'!E85</f>
        <v>9.551942495631675E-5</v>
      </c>
      <c r="F16">
        <f>$B16*'Calculations Etc'!F85</f>
        <v>9.6905632072353341E-5</v>
      </c>
      <c r="G16">
        <f>$B16*'Calculations Etc'!G85</f>
        <v>9.8202732180412605E-5</v>
      </c>
      <c r="H16">
        <f>$B16*'Calculations Etc'!H85</f>
        <v>9.9721338066549137E-5</v>
      </c>
      <c r="I16">
        <f>$B16*'Calculations Etc'!I85</f>
        <v>1.0081169489265913E-4</v>
      </c>
      <c r="J16">
        <f>$B16*'Calculations Etc'!J85</f>
        <v>1.0170272471446771E-4</v>
      </c>
      <c r="K16">
        <f>$B16*'Calculations Etc'!K85</f>
        <v>1.0236856686060925E-4</v>
      </c>
      <c r="L16">
        <f>$B16*'Calculations Etc'!L85</f>
        <v>1.0286054457172411E-4</v>
      </c>
      <c r="M16">
        <f>$B16*'Calculations Etc'!M85</f>
        <v>1.0321561853741178E-4</v>
      </c>
      <c r="N16">
        <f>$B16*'Calculations Etc'!N85</f>
        <v>1.0345030967819561E-4</v>
      </c>
      <c r="O16">
        <f>$B16*'Calculations Etc'!O85</f>
        <v>1.0343877169589721E-4</v>
      </c>
      <c r="P16">
        <f>$B16*'Calculations Etc'!P85</f>
        <v>1.0337603006127792E-4</v>
      </c>
      <c r="Q16">
        <f>$B16*'Calculations Etc'!Q85</f>
        <v>1.0330751636556004E-4</v>
      </c>
      <c r="R16">
        <f>$B16*'Calculations Etc'!R85</f>
        <v>1.0321141530998804E-4</v>
      </c>
      <c r="S16">
        <f>$B16*'Calculations Etc'!S85</f>
        <v>1.0346947412128357E-4</v>
      </c>
      <c r="T16">
        <f>$B16*'Calculations Etc'!T85</f>
        <v>1.0435126032538917E-4</v>
      </c>
      <c r="U16">
        <f>$B16*'Calculations Etc'!U85</f>
        <v>1.0582333954058648E-4</v>
      </c>
      <c r="V16">
        <f>$B16*'Calculations Etc'!V85</f>
        <v>1.0746416919220236E-4</v>
      </c>
      <c r="W16">
        <f>$B16*'Calculations Etc'!W85</f>
        <v>1.0953784232727445E-4</v>
      </c>
      <c r="X16">
        <f>$B16*'Calculations Etc'!X85</f>
        <v>1.1157931459630521E-4</v>
      </c>
      <c r="Y16">
        <f>$B16*'Calculations Etc'!Y85</f>
        <v>1.1284658598667777E-4</v>
      </c>
      <c r="Z16">
        <f>$B16*'Calculations Etc'!Z85</f>
        <v>1.1415604002048589E-4</v>
      </c>
      <c r="AA16">
        <f>$B16*'Calculations Etc'!AA85</f>
        <v>1.1552815965090279E-4</v>
      </c>
      <c r="AB16">
        <f>$B16*'Calculations Etc'!AB85</f>
        <v>1.1648127569920354E-4</v>
      </c>
      <c r="AC16">
        <f>$B16*'Calculations Etc'!AC85</f>
        <v>1.1716065297568211E-4</v>
      </c>
      <c r="AD16" s="175"/>
    </row>
    <row r="17" spans="1:29">
      <c r="A17" t="s">
        <v>5</v>
      </c>
      <c r="B17">
        <f>SUMIFS('SYFAFE-freight'!$B$2:$H$2,'SYFAFE-freight'!$B$1:$H$1,calcs!A17)</f>
        <v>1.5342859945717931E-4</v>
      </c>
      <c r="C17">
        <f>$B17*'Calculations Etc'!F$45/'Calculations Etc'!$E$45</f>
        <v>1.3120699033094779E-4</v>
      </c>
      <c r="D17">
        <f>$B17*'Calculations Etc'!G$45/'Calculations Etc'!$E$45</f>
        <v>1.3578241912865041E-4</v>
      </c>
      <c r="E17">
        <f>$B17*'Calculations Etc'!H$45/'Calculations Etc'!$E$45</f>
        <v>1.3710935451616331E-4</v>
      </c>
      <c r="F17">
        <f>$B17*'Calculations Etc'!I$45/'Calculations Etc'!$E$45</f>
        <v>1.3838692027720229E-4</v>
      </c>
      <c r="G17">
        <f>$B17*'Calculations Etc'!J$45/'Calculations Etc'!$E$45</f>
        <v>1.3952261259552885E-4</v>
      </c>
      <c r="H17">
        <f>$B17*'Calculations Etc'!K$45/'Calculations Etc'!$E$45</f>
        <v>1.4065442170392762E-4</v>
      </c>
      <c r="I17">
        <f>$B17*'Calculations Etc'!L$45/'Calculations Etc'!$E$45</f>
        <v>1.4145380443867254E-4</v>
      </c>
      <c r="J17">
        <f>$B17*'Calculations Etc'!M$45/'Calculations Etc'!$E$45</f>
        <v>1.4211005033427031E-4</v>
      </c>
      <c r="K17">
        <f>$B17*'Calculations Etc'!N$45/'Calculations Etc'!$E$45</f>
        <v>1.4269128875752063E-4</v>
      </c>
      <c r="L17">
        <f>$B17*'Calculations Etc'!O$45/'Calculations Etc'!$E$45</f>
        <v>1.4322621164993284E-4</v>
      </c>
      <c r="M17">
        <f>$B17*'Calculations Etc'!P$45/'Calculations Etc'!$E$45</f>
        <v>1.4364872153118275E-4</v>
      </c>
      <c r="N17">
        <f>$B17*'Calculations Etc'!Q$45/'Calculations Etc'!$E$45</f>
        <v>1.4424913841832779E-4</v>
      </c>
      <c r="O17">
        <f>$B17*'Calculations Etc'!R$45/'Calculations Etc'!$E$45</f>
        <v>1.4476094815034623E-4</v>
      </c>
      <c r="P17">
        <f>$B17*'Calculations Etc'!S$45/'Calculations Etc'!$E$45</f>
        <v>1.4519212295059305E-4</v>
      </c>
      <c r="Q17">
        <f>$B17*'Calculations Etc'!T$45/'Calculations Etc'!$E$45</f>
        <v>1.4548476094296815E-4</v>
      </c>
      <c r="R17">
        <f>$B17*'Calculations Etc'!U$45/'Calculations Etc'!$E$45</f>
        <v>1.4581959456728215E-4</v>
      </c>
      <c r="S17">
        <f>$B17*'Calculations Etc'!V$45/'Calculations Etc'!$E$45</f>
        <v>1.4674098075891369E-4</v>
      </c>
      <c r="T17">
        <f>$B17*'Calculations Etc'!W$45/'Calculations Etc'!$E$45</f>
        <v>1.4805063735440463E-4</v>
      </c>
      <c r="U17">
        <f>$B17*'Calculations Etc'!X$45/'Calculations Etc'!$E$45</f>
        <v>1.4941653268447252E-4</v>
      </c>
      <c r="V17">
        <f>$B17*'Calculations Etc'!Y$45/'Calculations Etc'!$E$45</f>
        <v>1.5108750513551572E-4</v>
      </c>
      <c r="W17">
        <f>$B17*'Calculations Etc'!Z$45/'Calculations Etc'!$E$45</f>
        <v>1.5335022959288121E-4</v>
      </c>
      <c r="X17">
        <f>$B17*'Calculations Etc'!AA$45/'Calculations Etc'!$E$45</f>
        <v>1.5561962134285701E-4</v>
      </c>
      <c r="Y17">
        <f>$B17*'Calculations Etc'!AB$45/'Calculations Etc'!$E$45</f>
        <v>1.5712099599155766E-4</v>
      </c>
      <c r="Z17">
        <f>$B17*'Calculations Etc'!AC$45/'Calculations Etc'!$E$45</f>
        <v>1.585498988895343E-4</v>
      </c>
      <c r="AA17">
        <f>$B17*'Calculations Etc'!AD$45/'Calculations Etc'!$E$45</f>
        <v>1.6023171845455143E-4</v>
      </c>
      <c r="AB17">
        <f>$B17*'Calculations Etc'!AE$45/'Calculations Etc'!$E$45</f>
        <v>1.617060555698635E-4</v>
      </c>
      <c r="AC17">
        <f>$B17*'Calculations Etc'!AF$45/'Calculations Etc'!$E$45</f>
        <v>1.6313189853778387E-4</v>
      </c>
    </row>
    <row r="18" spans="1:29">
      <c r="A18" t="s">
        <v>6</v>
      </c>
      <c r="B18">
        <f>SUMIFS('SYFAFE-freight'!$B$2:$H$2,'SYFAFE-freight'!$B$1:$H$1,calcs!A18)</f>
        <v>1.154932062819834E-4</v>
      </c>
      <c r="C18">
        <f>$B18*'Calculations Etc'!F$45/'Calculations Etc'!$E$45</f>
        <v>9.876591491770462E-5</v>
      </c>
      <c r="D18">
        <f>$B18*'Calculations Etc'!G$45/'Calculations Etc'!$E$45</f>
        <v>1.0221006381713505E-4</v>
      </c>
      <c r="E18">
        <f>$B18*'Calculations Etc'!H$45/'Calculations Etc'!$E$45</f>
        <v>1.0320891294288532E-4</v>
      </c>
      <c r="F18">
        <f>$B18*'Calculations Etc'!I$45/'Calculations Etc'!$E$45</f>
        <v>1.0417059913763974E-4</v>
      </c>
      <c r="G18">
        <f>$B18*'Calculations Etc'!J$45/'Calculations Etc'!$E$45</f>
        <v>1.0502549025740103E-4</v>
      </c>
      <c r="H18">
        <f>$B18*'Calculations Etc'!K$45/'Calculations Etc'!$E$45</f>
        <v>1.0587745829524137E-4</v>
      </c>
      <c r="I18">
        <f>$B18*'Calculations Etc'!L$45/'Calculations Etc'!$E$45</f>
        <v>1.0647919275288998E-4</v>
      </c>
      <c r="J18">
        <f>$B18*'Calculations Etc'!M$45/'Calculations Etc'!$E$45</f>
        <v>1.0697318111529519E-4</v>
      </c>
      <c r="K18">
        <f>$B18*'Calculations Etc'!N$45/'Calculations Etc'!$E$45</f>
        <v>1.0741070768695761E-4</v>
      </c>
      <c r="L18">
        <f>$B18*'Calculations Etc'!O$45/'Calculations Etc'!$E$45</f>
        <v>1.0781337029469105E-4</v>
      </c>
      <c r="M18">
        <f>$B18*'Calculations Etc'!P$45/'Calculations Etc'!$E$45</f>
        <v>1.0813141413426212E-4</v>
      </c>
      <c r="N18">
        <f>$B18*'Calculations Etc'!Q$45/'Calculations Etc'!$E$45</f>
        <v>1.0858337727312646E-4</v>
      </c>
      <c r="O18">
        <f>$B18*'Calculations Etc'!R$45/'Calculations Etc'!$E$45</f>
        <v>1.0896864147527823E-4</v>
      </c>
      <c r="P18">
        <f>$B18*'Calculations Etc'!S$45/'Calculations Etc'!$E$45</f>
        <v>1.0929320782291278E-4</v>
      </c>
      <c r="Q18">
        <f>$B18*'Calculations Etc'!T$45/'Calculations Etc'!$E$45</f>
        <v>1.0951349074369089E-4</v>
      </c>
      <c r="R18">
        <f>$B18*'Calculations Etc'!U$45/'Calculations Etc'!$E$45</f>
        <v>1.0976553637911908E-4</v>
      </c>
      <c r="S18">
        <f>$B18*'Calculations Etc'!V$45/'Calculations Etc'!$E$45</f>
        <v>1.1045910880220029E-4</v>
      </c>
      <c r="T18">
        <f>$B18*'Calculations Etc'!W$45/'Calculations Etc'!$E$45</f>
        <v>1.1144495133662169E-4</v>
      </c>
      <c r="U18">
        <f>$B18*'Calculations Etc'!X$45/'Calculations Etc'!$E$45</f>
        <v>1.1247312751546477E-4</v>
      </c>
      <c r="V18">
        <f>$B18*'Calculations Etc'!Y$45/'Calculations Etc'!$E$45</f>
        <v>1.1373095015519828E-4</v>
      </c>
      <c r="W18">
        <f>$B18*'Calculations Etc'!Z$45/'Calculations Etc'!$E$45</f>
        <v>1.1543421345446823E-4</v>
      </c>
      <c r="X18">
        <f>$B18*'Calculations Etc'!AA$45/'Calculations Etc'!$E$45</f>
        <v>1.1714249555077802E-4</v>
      </c>
      <c r="Y18">
        <f>$B18*'Calculations Etc'!AB$45/'Calculations Etc'!$E$45</f>
        <v>1.1827265363487966E-4</v>
      </c>
      <c r="Z18">
        <f>$B18*'Calculations Etc'!AC$45/'Calculations Etc'!$E$45</f>
        <v>1.1934825868984856E-4</v>
      </c>
      <c r="AA18">
        <f>$B18*'Calculations Etc'!AD$45/'Calculations Etc'!$E$45</f>
        <v>1.2061424648246875E-4</v>
      </c>
      <c r="AB18">
        <f>$B18*'Calculations Etc'!AE$45/'Calculations Etc'!$E$45</f>
        <v>1.217240520936152E-4</v>
      </c>
      <c r="AC18">
        <f>$B18*'Calculations Etc'!AF$45/'Calculations Etc'!$E$45</f>
        <v>1.2279735378966378E-4</v>
      </c>
    </row>
    <row r="19" spans="1:29">
      <c r="A19" t="s">
        <v>7</v>
      </c>
      <c r="B19">
        <f>SUMIFS('SYFAFE-freight'!$B$2:$H$2,'SYFAFE-freight'!$B$1:$H$1,calcs!A19)</f>
        <v>8.379890176963306E-5</v>
      </c>
      <c r="C19">
        <f>$B19*'Calculations Etc'!F$45/'Calculations Etc'!$E$45</f>
        <v>7.166200912432172E-5</v>
      </c>
      <c r="D19">
        <f>$B19*'Calculations Etc'!G$45/'Calculations Etc'!$E$45</f>
        <v>7.4160995035221869E-5</v>
      </c>
      <c r="E19">
        <f>$B19*'Calculations Etc'!H$45/'Calculations Etc'!$E$45</f>
        <v>7.4885734285832562E-5</v>
      </c>
      <c r="F19">
        <f>$B19*'Calculations Etc'!I$45/'Calculations Etc'!$E$45</f>
        <v>7.5583509068971559E-5</v>
      </c>
      <c r="G19">
        <f>$B19*'Calculations Etc'!J$45/'Calculations Etc'!$E$45</f>
        <v>7.6203796090821982E-5</v>
      </c>
      <c r="H19">
        <f>$B19*'Calculations Etc'!K$45/'Calculations Etc'!$E$45</f>
        <v>7.6821962199567258E-5</v>
      </c>
      <c r="I19">
        <f>$B19*'Calculations Etc'!L$45/'Calculations Etc'!$E$45</f>
        <v>7.7258565254683634E-5</v>
      </c>
      <c r="J19">
        <f>$B19*'Calculations Etc'!M$45/'Calculations Etc'!$E$45</f>
        <v>7.7616990512663451E-5</v>
      </c>
      <c r="K19">
        <f>$B19*'Calculations Etc'!N$45/'Calculations Etc'!$E$45</f>
        <v>7.793444854660897E-5</v>
      </c>
      <c r="L19">
        <f>$B19*'Calculations Etc'!O$45/'Calculations Etc'!$E$45</f>
        <v>7.8226610184492458E-5</v>
      </c>
      <c r="M19">
        <f>$B19*'Calculations Etc'!P$45/'Calculations Etc'!$E$45</f>
        <v>7.8457374619290298E-5</v>
      </c>
      <c r="N19">
        <f>$B19*'Calculations Etc'!Q$45/'Calculations Etc'!$E$45</f>
        <v>7.8785307455311114E-5</v>
      </c>
      <c r="O19">
        <f>$B19*'Calculations Etc'!R$45/'Calculations Etc'!$E$45</f>
        <v>7.9064845257323878E-5</v>
      </c>
      <c r="P19">
        <f>$B19*'Calculations Etc'!S$45/'Calculations Etc'!$E$45</f>
        <v>7.9300342256314005E-5</v>
      </c>
      <c r="Q19">
        <f>$B19*'Calculations Etc'!T$45/'Calculations Etc'!$E$45</f>
        <v>7.9460173881342608E-5</v>
      </c>
      <c r="R19">
        <f>$B19*'Calculations Etc'!U$45/'Calculations Etc'!$E$45</f>
        <v>7.9643051715672905E-5</v>
      </c>
      <c r="S19">
        <f>$B19*'Calculations Etc'!V$45/'Calculations Etc'!$E$45</f>
        <v>8.01462900378475E-5</v>
      </c>
      <c r="T19">
        <f>$B19*'Calculations Etc'!W$45/'Calculations Etc'!$E$45</f>
        <v>8.0861592040119414E-5</v>
      </c>
      <c r="U19">
        <f>$B19*'Calculations Etc'!X$45/'Calculations Etc'!$E$45</f>
        <v>8.1607610246613597E-5</v>
      </c>
      <c r="V19">
        <f>$B19*'Calculations Etc'!Y$45/'Calculations Etc'!$E$45</f>
        <v>8.2520254022155662E-5</v>
      </c>
      <c r="W19">
        <f>$B19*'Calculations Etc'!Z$45/'Calculations Etc'!$E$45</f>
        <v>8.3756098090376061E-5</v>
      </c>
      <c r="X19">
        <f>$B19*'Calculations Etc'!AA$45/'Calculations Etc'!$E$45</f>
        <v>8.4995583668722317E-5</v>
      </c>
      <c r="Y19">
        <f>$B19*'Calculations Etc'!AB$45/'Calculations Etc'!$E$45</f>
        <v>8.5815597324266347E-5</v>
      </c>
      <c r="Z19">
        <f>$B19*'Calculations Etc'!AC$45/'Calculations Etc'!$E$45</f>
        <v>8.6596028704136367E-5</v>
      </c>
      <c r="AA19">
        <f>$B19*'Calculations Etc'!AD$45/'Calculations Etc'!$E$45</f>
        <v>8.7514596904730859E-5</v>
      </c>
      <c r="AB19">
        <f>$B19*'Calculations Etc'!AE$45/'Calculations Etc'!$E$45</f>
        <v>8.831984332905113E-5</v>
      </c>
      <c r="AC19">
        <f>$B19*'Calculations Etc'!AF$45/'Calculations Etc'!$E$45</f>
        <v>8.9098603450895488E-5</v>
      </c>
    </row>
    <row r="21" spans="1:29" s="135" customFormat="1">
      <c r="A21" s="135" t="s">
        <v>11082</v>
      </c>
      <c r="B21" s="135" t="s">
        <v>11081</v>
      </c>
    </row>
    <row r="22" spans="1:29">
      <c r="A22" s="1" t="s">
        <v>0</v>
      </c>
      <c r="B22">
        <v>2023</v>
      </c>
      <c r="C22">
        <v>2024</v>
      </c>
      <c r="D22">
        <v>2025</v>
      </c>
      <c r="E22">
        <v>2026</v>
      </c>
      <c r="F22">
        <v>2027</v>
      </c>
      <c r="G22">
        <v>2028</v>
      </c>
      <c r="H22">
        <v>2029</v>
      </c>
      <c r="I22">
        <v>2030</v>
      </c>
      <c r="J22">
        <v>2031</v>
      </c>
      <c r="K22">
        <v>2032</v>
      </c>
      <c r="L22">
        <v>2033</v>
      </c>
      <c r="M22">
        <v>2034</v>
      </c>
      <c r="N22">
        <v>2035</v>
      </c>
      <c r="O22">
        <v>2036</v>
      </c>
      <c r="P22">
        <v>2037</v>
      </c>
      <c r="Q22">
        <v>2038</v>
      </c>
      <c r="R22">
        <v>2039</v>
      </c>
      <c r="S22">
        <v>2040</v>
      </c>
      <c r="T22">
        <v>2041</v>
      </c>
      <c r="U22">
        <v>2042</v>
      </c>
      <c r="V22">
        <v>2043</v>
      </c>
      <c r="W22">
        <v>2044</v>
      </c>
      <c r="X22">
        <v>2045</v>
      </c>
      <c r="Y22">
        <v>2046</v>
      </c>
      <c r="Z22">
        <v>2047</v>
      </c>
      <c r="AA22">
        <v>2048</v>
      </c>
      <c r="AB22">
        <v>2049</v>
      </c>
      <c r="AC22">
        <v>2050</v>
      </c>
    </row>
    <row r="23" spans="1:29">
      <c r="A23" t="s">
        <v>1</v>
      </c>
      <c r="B23">
        <f>SUMIFS('SYFAFE-passenger'!$B$3:$H$3,'SYFAFE-passenger'!$B$1:$H$1,A23)</f>
        <v>3.319965867594088E-3</v>
      </c>
      <c r="C23">
        <f>$B23*calcs!C33/$B33</f>
        <v>3.319965867594088E-3</v>
      </c>
      <c r="D23">
        <f>$B23*calcs!D33/$B33</f>
        <v>3.319965867594088E-3</v>
      </c>
      <c r="E23">
        <f>$B23*calcs!E33/$B33</f>
        <v>3.319965867594088E-3</v>
      </c>
      <c r="F23">
        <f>$B23*calcs!F33/$B33</f>
        <v>3.319965867594088E-3</v>
      </c>
      <c r="G23">
        <f>$B23*calcs!G33/$B33</f>
        <v>3.3426164234816426E-3</v>
      </c>
      <c r="H23">
        <f>$B23*calcs!H33/$B33</f>
        <v>3.3937158098527077E-3</v>
      </c>
      <c r="I23">
        <f>$B23*calcs!I33/$B33</f>
        <v>3.4412141475379057E-3</v>
      </c>
      <c r="J23">
        <f>$B23*calcs!J33/$B33</f>
        <v>3.4818462135872462E-3</v>
      </c>
      <c r="K23">
        <f>$B23*calcs!K33/$B33</f>
        <v>3.5300964211885336E-3</v>
      </c>
      <c r="L23">
        <f>$B23*calcs!L33/$B33</f>
        <v>3.5784194899212093E-3</v>
      </c>
      <c r="M23">
        <f>$B23*calcs!M33/$B33</f>
        <v>3.5993379919427217E-3</v>
      </c>
      <c r="N23">
        <f>$B23*calcs!N33/$B33</f>
        <v>3.616641442650509E-3</v>
      </c>
      <c r="O23">
        <f>$B23*calcs!O33/$B33</f>
        <v>3.6282745410744529E-3</v>
      </c>
      <c r="P23">
        <f>$B23*calcs!P33/$B33</f>
        <v>3.6374144597419193E-3</v>
      </c>
      <c r="Q23">
        <f>$B23*calcs!Q33/$B33</f>
        <v>3.6440996465463434E-3</v>
      </c>
      <c r="R23">
        <f>$B23*calcs!R33/$B33</f>
        <v>3.6478200735680045E-3</v>
      </c>
      <c r="S23">
        <f>$B23*calcs!S33/$B33</f>
        <v>3.6491310992676509E-3</v>
      </c>
      <c r="T23">
        <f>$B23*calcs!T33/$B33</f>
        <v>3.6496233272367068E-3</v>
      </c>
      <c r="U23">
        <f>$B23*calcs!U33/$B33</f>
        <v>3.6499722062697413E-3</v>
      </c>
      <c r="V23">
        <f>$B23*calcs!V33/$B33</f>
        <v>3.6501829576856154E-3</v>
      </c>
      <c r="W23">
        <f>$B23*calcs!W33/$B33</f>
        <v>3.6502842987380679E-3</v>
      </c>
      <c r="X23">
        <f>$B23*calcs!X33/$B33</f>
        <v>3.6503749598201215E-3</v>
      </c>
      <c r="Y23">
        <f>$B23*calcs!Y33/$B33</f>
        <v>3.6503946584321907E-3</v>
      </c>
      <c r="Z23">
        <f>$B23*calcs!Z33/$B33</f>
        <v>3.6503941837668394E-3</v>
      </c>
      <c r="AA23">
        <f>$B23*calcs!AA33/$B33</f>
        <v>3.6503937091014889E-3</v>
      </c>
      <c r="AB23">
        <f>$B23*calcs!AB33/$B33</f>
        <v>3.6503937091014889E-3</v>
      </c>
      <c r="AC23">
        <f>$B23*calcs!AC33/$B33</f>
        <v>3.6503939464341642E-3</v>
      </c>
    </row>
    <row r="24" spans="1:29">
      <c r="A24" t="s">
        <v>2</v>
      </c>
      <c r="B24">
        <f>SUMIFS('SYFAFE-passenger'!$B$3:$H$3,'SYFAFE-passenger'!$B$1:$H$1,A24)</f>
        <v>2.3489662423758799E-3</v>
      </c>
      <c r="C24">
        <f>$B24*calcs!C34/$B34</f>
        <v>2.3489662423758799E-3</v>
      </c>
      <c r="D24">
        <f>$B24*calcs!D34/$B34</f>
        <v>2.3696730097448027E-3</v>
      </c>
      <c r="E24">
        <f>$B24*calcs!E34/$B34</f>
        <v>2.4270681232288053E-3</v>
      </c>
      <c r="F24">
        <f>$B24*calcs!F34/$B34</f>
        <v>2.4633498842850867E-3</v>
      </c>
      <c r="G24">
        <f>$B24*calcs!G34/$B34</f>
        <v>2.5162204772438642E-3</v>
      </c>
      <c r="H24">
        <f>$B24*calcs!H34/$B34</f>
        <v>2.5694439553480149E-3</v>
      </c>
      <c r="I24">
        <f>$B24*calcs!I34/$B34</f>
        <v>2.6165351455941337E-3</v>
      </c>
      <c r="J24">
        <f>$B24*calcs!J34/$B34</f>
        <v>2.6579519104019587E-3</v>
      </c>
      <c r="K24">
        <f>$B24*calcs!K34/$B34</f>
        <v>2.6926250966079375E-3</v>
      </c>
      <c r="L24">
        <f>$B24*calcs!L34/$B34</f>
        <v>2.7192477371461967E-3</v>
      </c>
      <c r="M24">
        <f>$B24*calcs!M34/$B34</f>
        <v>2.7413716977190759E-3</v>
      </c>
      <c r="N24">
        <f>$B24*calcs!N34/$B34</f>
        <v>2.7589388370669256E-3</v>
      </c>
      <c r="O24">
        <f>$B24*calcs!O34/$B34</f>
        <v>2.7601000472249246E-3</v>
      </c>
      <c r="P24">
        <f>$B24*calcs!P34/$B34</f>
        <v>2.7663288334236259E-3</v>
      </c>
      <c r="Q24">
        <f>$B24*calcs!Q34/$B34</f>
        <v>2.7655697669782017E-3</v>
      </c>
      <c r="R24">
        <f>$B24*calcs!R34/$B34</f>
        <v>2.7725640797622874E-3</v>
      </c>
      <c r="S24">
        <f>$B24*calcs!S34/$B34</f>
        <v>2.7850733332793779E-3</v>
      </c>
      <c r="T24">
        <f>$B24*calcs!T34/$B34</f>
        <v>2.7951446914786641E-3</v>
      </c>
      <c r="U24">
        <f>$B24*calcs!U34/$B34</f>
        <v>2.8000741820276977E-3</v>
      </c>
      <c r="V24">
        <f>$B24*calcs!V34/$B34</f>
        <v>2.8011946125521933E-3</v>
      </c>
      <c r="W24">
        <f>$B24*calcs!W34/$B34</f>
        <v>2.8138262049697952E-3</v>
      </c>
      <c r="X24">
        <f>$B24*calcs!X34/$B34</f>
        <v>2.8171721537108749E-3</v>
      </c>
      <c r="Y24">
        <f>$B24*calcs!Y34/$B34</f>
        <v>2.8345592166573097E-3</v>
      </c>
      <c r="Z24">
        <f>$B24*calcs!Z34/$B34</f>
        <v>2.8513220685800074E-3</v>
      </c>
      <c r="AA24">
        <f>$B24*calcs!AA34/$B34</f>
        <v>2.8778086424203373E-3</v>
      </c>
      <c r="AB24">
        <f>$B24*calcs!AB34/$B34</f>
        <v>2.8935887455514594E-3</v>
      </c>
      <c r="AC24">
        <f>$B24*calcs!AC34/$B34</f>
        <v>2.9193267506738016E-3</v>
      </c>
    </row>
    <row r="25" spans="1:29">
      <c r="A25" t="s">
        <v>3</v>
      </c>
      <c r="B25">
        <f>SUMIFS('SYFAFE-passenger'!$B$3:$H$3,'SYFAFE-passenger'!$B$1:$H$1,A25)</f>
        <v>8.5179832440752728E-4</v>
      </c>
      <c r="C25">
        <f>$B25*calcs!C35/$B35</f>
        <v>9.3055532057740762E-4</v>
      </c>
      <c r="D25">
        <f>$B25*calcs!D35/$B35</f>
        <v>9.5141946432477926E-4</v>
      </c>
      <c r="E25">
        <f>$B25*calcs!E35/$B35</f>
        <v>9.7672565266561048E-4</v>
      </c>
      <c r="F25">
        <f>$B25*calcs!F35/$B35</f>
        <v>9.9953089752142393E-4</v>
      </c>
      <c r="G25">
        <f>$B25*calcs!G35/$B35</f>
        <v>1.0216195912656663E-3</v>
      </c>
      <c r="H25">
        <f>$B25*calcs!H35/$B35</f>
        <v>1.0434652265637943E-3</v>
      </c>
      <c r="I25">
        <f>$B25*calcs!I35/$B35</f>
        <v>1.0641873056792266E-3</v>
      </c>
      <c r="J25">
        <f>$B25*calcs!J35/$B35</f>
        <v>1.0828206643944979E-3</v>
      </c>
      <c r="K25">
        <f>$B25*calcs!K35/$B35</f>
        <v>1.0985548273508548E-3</v>
      </c>
      <c r="L25">
        <f>$B25*calcs!L35/$B35</f>
        <v>1.1107513453196881E-3</v>
      </c>
      <c r="M25">
        <f>$B25*calcs!M35/$B35</f>
        <v>1.1205963906484823E-3</v>
      </c>
      <c r="N25">
        <f>$B25*calcs!N35/$B35</f>
        <v>1.1276361644655445E-3</v>
      </c>
      <c r="O25">
        <f>$B25*calcs!O35/$B35</f>
        <v>1.127255081140058E-3</v>
      </c>
      <c r="P25">
        <f>$B25*calcs!P35/$B35</f>
        <v>1.1269509214363676E-3</v>
      </c>
      <c r="Q25">
        <f>$B25*calcs!Q35/$B35</f>
        <v>1.1267065164060645E-3</v>
      </c>
      <c r="R25">
        <f>$B25*calcs!R35/$B35</f>
        <v>1.1265092418223759E-3</v>
      </c>
      <c r="S25">
        <f>$B25*calcs!S35/$B35</f>
        <v>1.1263495032729561E-3</v>
      </c>
      <c r="T25">
        <f>$B25*calcs!T35/$B35</f>
        <v>1.1262197262217413E-3</v>
      </c>
      <c r="U25">
        <f>$B25*calcs!U35/$B35</f>
        <v>1.1261136827168576E-3</v>
      </c>
      <c r="V25">
        <f>$B25*calcs!V35/$B35</f>
        <v>1.1260263230675964E-3</v>
      </c>
      <c r="W25">
        <f>$B25*calcs!W35/$B35</f>
        <v>1.1259539441674377E-3</v>
      </c>
      <c r="X25">
        <f>$B25*calcs!X35/$B35</f>
        <v>1.125894526140098E-3</v>
      </c>
      <c r="Y25">
        <f>$B25*calcs!Y35/$B35</f>
        <v>1.1258455441402232E-3</v>
      </c>
      <c r="Z25">
        <f>$B25*calcs!Z35/$B35</f>
        <v>1.1258051466145533E-3</v>
      </c>
      <c r="AA25">
        <f>$B25*calcs!AA35/$B35</f>
        <v>1.1257721553019227E-3</v>
      </c>
      <c r="AB25">
        <f>$B25*calcs!AB35/$B35</f>
        <v>1.1257453919411664E-3</v>
      </c>
      <c r="AC25">
        <f>$B25*calcs!AC35/$B35</f>
        <v>1.1257230049790243E-3</v>
      </c>
    </row>
    <row r="26" spans="1:29">
      <c r="A26" t="s">
        <v>4</v>
      </c>
      <c r="B26">
        <f>SUMIFS('SYFAFE-passenger'!$B$3:$H$3,'SYFAFE-passenger'!$B$1:$H$1,A26)</f>
        <v>1.033138966099362E-3</v>
      </c>
      <c r="C26">
        <f>$B26*calcs!C36/$B36</f>
        <v>1.0995181101032816E-3</v>
      </c>
      <c r="D26">
        <f>$B26*calcs!D36/$B36</f>
        <v>1.1178720570179871E-3</v>
      </c>
      <c r="E26">
        <f>$B26*calcs!E36/$B36</f>
        <v>1.1393373610786132E-3</v>
      </c>
      <c r="F26">
        <f>$B26*calcs!F36/$B36</f>
        <v>1.1689067098604236E-3</v>
      </c>
      <c r="G26">
        <f>$B26*calcs!G36/$B36</f>
        <v>1.1886355244649764E-3</v>
      </c>
      <c r="H26">
        <f>$B26*calcs!H36/$B36</f>
        <v>1.2005104013829392E-3</v>
      </c>
      <c r="I26">
        <f>$B26*calcs!I36/$B36</f>
        <v>1.2150324713986363E-3</v>
      </c>
      <c r="J26">
        <f>$B26*calcs!J36/$B36</f>
        <v>1.2281657343830323E-3</v>
      </c>
      <c r="K26">
        <f>$B26*calcs!K36/$B36</f>
        <v>1.2718191053697901E-3</v>
      </c>
      <c r="L26">
        <f>$B26*calcs!L36/$B36</f>
        <v>1.2872919346060389E-3</v>
      </c>
      <c r="M26">
        <f>$B26*calcs!M36/$B36</f>
        <v>1.2943732802869832E-3</v>
      </c>
      <c r="N26">
        <f>$B26*calcs!N36/$B36</f>
        <v>1.299139253285725E-3</v>
      </c>
      <c r="O26">
        <f>$B26*calcs!O36/$B36</f>
        <v>1.2994994330511108E-3</v>
      </c>
      <c r="P26">
        <f>$B26*calcs!P36/$B36</f>
        <v>1.299806739452361E-3</v>
      </c>
      <c r="Q26">
        <f>$B26*calcs!Q36/$B36</f>
        <v>1.2996941031645202E-3</v>
      </c>
      <c r="R26">
        <f>$B26*calcs!R36/$B36</f>
        <v>1.2995809862097324E-3</v>
      </c>
      <c r="S26">
        <f>$B26*calcs!S36/$B36</f>
        <v>1.2991434190659295E-3</v>
      </c>
      <c r="T26">
        <f>$B26*calcs!T36/$B36</f>
        <v>1.2988513337846581E-3</v>
      </c>
      <c r="U26">
        <f>$B26*calcs!U36/$B36</f>
        <v>1.2983562468295677E-3</v>
      </c>
      <c r="V26">
        <f>$B26*calcs!V36/$B36</f>
        <v>1.2980781008897499E-3</v>
      </c>
      <c r="W26">
        <f>$B26*calcs!W36/$B36</f>
        <v>1.2978283142997874E-3</v>
      </c>
      <c r="X26">
        <f>$B26*calcs!X36/$B36</f>
        <v>1.2973135199998828E-3</v>
      </c>
      <c r="Y26">
        <f>$B26*calcs!Y36/$B36</f>
        <v>1.2970622914090797E-3</v>
      </c>
      <c r="Z26">
        <f>$B26*calcs!Z36/$B36</f>
        <v>1.2965591933382114E-3</v>
      </c>
      <c r="AA26">
        <f>$B26*calcs!AA36/$B36</f>
        <v>1.2964217225914583E-3</v>
      </c>
      <c r="AB26">
        <f>$B26*calcs!AB36/$B36</f>
        <v>1.2961902013454696E-3</v>
      </c>
      <c r="AC26">
        <f>$B26*calcs!AC36/$B36</f>
        <v>1.2958891436145267E-3</v>
      </c>
    </row>
    <row r="27" spans="1:29">
      <c r="A27" t="s">
        <v>5</v>
      </c>
      <c r="B27">
        <f>SUMIFS('SYFAFE-passenger'!$B$3:$H$3,'SYFAFE-passenger'!$B$1:$H$1,A27)</f>
        <v>2.2908937619214608E-3</v>
      </c>
      <c r="C27">
        <f t="shared" ref="C27:AC27" si="0">B27</f>
        <v>2.2908937619214608E-3</v>
      </c>
      <c r="D27">
        <f t="shared" si="0"/>
        <v>2.2908937619214608E-3</v>
      </c>
      <c r="E27">
        <f t="shared" si="0"/>
        <v>2.2908937619214608E-3</v>
      </c>
      <c r="F27">
        <f t="shared" si="0"/>
        <v>2.2908937619214608E-3</v>
      </c>
      <c r="G27">
        <f t="shared" si="0"/>
        <v>2.2908937619214608E-3</v>
      </c>
      <c r="H27">
        <f t="shared" si="0"/>
        <v>2.2908937619214608E-3</v>
      </c>
      <c r="I27">
        <f t="shared" si="0"/>
        <v>2.2908937619214608E-3</v>
      </c>
      <c r="J27">
        <f t="shared" si="0"/>
        <v>2.2908937619214608E-3</v>
      </c>
      <c r="K27">
        <f t="shared" si="0"/>
        <v>2.2908937619214608E-3</v>
      </c>
      <c r="L27">
        <f t="shared" si="0"/>
        <v>2.2908937619214608E-3</v>
      </c>
      <c r="M27">
        <f t="shared" si="0"/>
        <v>2.2908937619214608E-3</v>
      </c>
      <c r="N27">
        <f t="shared" si="0"/>
        <v>2.2908937619214608E-3</v>
      </c>
      <c r="O27">
        <f t="shared" si="0"/>
        <v>2.2908937619214608E-3</v>
      </c>
      <c r="P27">
        <f t="shared" si="0"/>
        <v>2.2908937619214608E-3</v>
      </c>
      <c r="Q27">
        <f t="shared" si="0"/>
        <v>2.2908937619214608E-3</v>
      </c>
      <c r="R27">
        <f t="shared" si="0"/>
        <v>2.2908937619214608E-3</v>
      </c>
      <c r="S27">
        <f t="shared" si="0"/>
        <v>2.2908937619214608E-3</v>
      </c>
      <c r="T27">
        <f t="shared" si="0"/>
        <v>2.2908937619214608E-3</v>
      </c>
      <c r="U27">
        <f t="shared" si="0"/>
        <v>2.2908937619214608E-3</v>
      </c>
      <c r="V27">
        <f t="shared" si="0"/>
        <v>2.2908937619214608E-3</v>
      </c>
      <c r="W27">
        <f t="shared" si="0"/>
        <v>2.2908937619214608E-3</v>
      </c>
      <c r="X27">
        <f t="shared" si="0"/>
        <v>2.2908937619214608E-3</v>
      </c>
      <c r="Y27">
        <f t="shared" si="0"/>
        <v>2.2908937619214608E-3</v>
      </c>
      <c r="Z27">
        <f t="shared" si="0"/>
        <v>2.2908937619214608E-3</v>
      </c>
      <c r="AA27">
        <f t="shared" si="0"/>
        <v>2.2908937619214608E-3</v>
      </c>
      <c r="AB27">
        <f t="shared" si="0"/>
        <v>2.2908937619214608E-3</v>
      </c>
      <c r="AC27">
        <f t="shared" si="0"/>
        <v>2.2908937619214608E-3</v>
      </c>
    </row>
    <row r="28" spans="1:29">
      <c r="A28" t="s">
        <v>6</v>
      </c>
      <c r="B28">
        <f>SUMIFS('SYFAFE-passenger'!$B$3:$H$3,'SYFAFE-passenger'!$B$1:$H$1,A28)</f>
        <v>1.8294441155202029E-3</v>
      </c>
      <c r="C28">
        <f>$B28*calcs!C38/$B38</f>
        <v>1.9213788697622328E-3</v>
      </c>
      <c r="D28">
        <f>$B28*calcs!D38/$B38</f>
        <v>1.9522411126502762E-3</v>
      </c>
      <c r="E28">
        <f>$B28*calcs!E38/$B38</f>
        <v>1.9674990809957454E-3</v>
      </c>
      <c r="F28">
        <f>$B28*calcs!F38/$B38</f>
        <v>1.9866911584150507E-3</v>
      </c>
      <c r="G28">
        <f>$B28*calcs!G38/$B38</f>
        <v>2.0087572238966507E-3</v>
      </c>
      <c r="H28">
        <f>$B28*calcs!H38/$B38</f>
        <v>2.0360104614877304E-3</v>
      </c>
      <c r="I28">
        <f>$B28*calcs!I38/$B38</f>
        <v>2.0694565726545738E-3</v>
      </c>
      <c r="J28">
        <f>$B28*calcs!J38/$B38</f>
        <v>2.1090086274742357E-3</v>
      </c>
      <c r="K28">
        <f>$B28*calcs!K38/$B38</f>
        <v>2.151554817404166E-3</v>
      </c>
      <c r="L28">
        <f>$B28*calcs!L38/$B38</f>
        <v>2.1930613819954431E-3</v>
      </c>
      <c r="M28">
        <f>$B28*calcs!M38/$B38</f>
        <v>2.2359022855665822E-3</v>
      </c>
      <c r="N28">
        <f>$B28*calcs!N38/$B38</f>
        <v>2.2706272560470172E-3</v>
      </c>
      <c r="O28">
        <f>$B28*calcs!O38/$B38</f>
        <v>2.3016022251359548E-3</v>
      </c>
      <c r="P28">
        <f>$B28*calcs!P38/$B38</f>
        <v>2.3227958110250539E-3</v>
      </c>
      <c r="Q28">
        <f>$B28*calcs!Q38/$B38</f>
        <v>2.3382552023627164E-3</v>
      </c>
      <c r="R28">
        <f>$B28*calcs!R38/$B38</f>
        <v>2.3487698359288714E-3</v>
      </c>
      <c r="S28">
        <f>$B28*calcs!S38/$B38</f>
        <v>2.3533785353397202E-3</v>
      </c>
      <c r="T28">
        <f>$B28*calcs!T38/$B38</f>
        <v>2.3569500830276091E-3</v>
      </c>
      <c r="U28">
        <f>$B28*calcs!U38/$B38</f>
        <v>2.3590254465945394E-3</v>
      </c>
      <c r="V28">
        <f>$B28*calcs!V38/$B38</f>
        <v>2.3589964699535578E-3</v>
      </c>
      <c r="W28">
        <f>$B28*calcs!W38/$B38</f>
        <v>2.3589848086224305E-3</v>
      </c>
      <c r="X28">
        <f>$B28*calcs!X38/$B38</f>
        <v>2.3586476901407603E-3</v>
      </c>
      <c r="Y28">
        <f>$B28*calcs!Y38/$B38</f>
        <v>2.3595441991428544E-3</v>
      </c>
      <c r="Z28">
        <f>$B28*calcs!Z38/$B38</f>
        <v>2.3609071613900287E-3</v>
      </c>
      <c r="AA28">
        <f>$B28*calcs!AA38/$B38</f>
        <v>2.3624729601240779E-3</v>
      </c>
      <c r="AB28">
        <f>$B28*calcs!AB38/$B38</f>
        <v>2.3643946061443354E-3</v>
      </c>
      <c r="AC28">
        <f>$B28*calcs!AC38/$B38</f>
        <v>2.3670565700043195E-3</v>
      </c>
    </row>
    <row r="29" spans="1:29">
      <c r="A29" t="s">
        <v>7</v>
      </c>
      <c r="B29">
        <f>SUMIFS('SYFAFE-passenger'!$B$3:$H$3,'SYFAFE-passenger'!$B$1:$H$1,A29)</f>
        <v>3.099416898298085E-3</v>
      </c>
      <c r="C29">
        <f t="shared" ref="C29:AC29" si="1">B29</f>
        <v>3.099416898298085E-3</v>
      </c>
      <c r="D29">
        <f t="shared" si="1"/>
        <v>3.099416898298085E-3</v>
      </c>
      <c r="E29">
        <f t="shared" si="1"/>
        <v>3.099416898298085E-3</v>
      </c>
      <c r="F29">
        <f t="shared" si="1"/>
        <v>3.099416898298085E-3</v>
      </c>
      <c r="G29">
        <f t="shared" si="1"/>
        <v>3.099416898298085E-3</v>
      </c>
      <c r="H29">
        <f t="shared" si="1"/>
        <v>3.099416898298085E-3</v>
      </c>
      <c r="I29">
        <f t="shared" si="1"/>
        <v>3.099416898298085E-3</v>
      </c>
      <c r="J29">
        <f t="shared" si="1"/>
        <v>3.099416898298085E-3</v>
      </c>
      <c r="K29">
        <f t="shared" si="1"/>
        <v>3.099416898298085E-3</v>
      </c>
      <c r="L29">
        <f t="shared" si="1"/>
        <v>3.099416898298085E-3</v>
      </c>
      <c r="M29">
        <f t="shared" si="1"/>
        <v>3.099416898298085E-3</v>
      </c>
      <c r="N29">
        <f t="shared" si="1"/>
        <v>3.099416898298085E-3</v>
      </c>
      <c r="O29">
        <f t="shared" si="1"/>
        <v>3.099416898298085E-3</v>
      </c>
      <c r="P29">
        <f t="shared" si="1"/>
        <v>3.099416898298085E-3</v>
      </c>
      <c r="Q29">
        <f t="shared" si="1"/>
        <v>3.099416898298085E-3</v>
      </c>
      <c r="R29">
        <f t="shared" si="1"/>
        <v>3.099416898298085E-3</v>
      </c>
      <c r="S29">
        <f t="shared" si="1"/>
        <v>3.099416898298085E-3</v>
      </c>
      <c r="T29">
        <f t="shared" si="1"/>
        <v>3.099416898298085E-3</v>
      </c>
      <c r="U29">
        <f t="shared" si="1"/>
        <v>3.099416898298085E-3</v>
      </c>
      <c r="V29">
        <f t="shared" si="1"/>
        <v>3.099416898298085E-3</v>
      </c>
      <c r="W29">
        <f t="shared" si="1"/>
        <v>3.099416898298085E-3</v>
      </c>
      <c r="X29">
        <f t="shared" si="1"/>
        <v>3.099416898298085E-3</v>
      </c>
      <c r="Y29">
        <f t="shared" si="1"/>
        <v>3.099416898298085E-3</v>
      </c>
      <c r="Z29">
        <f t="shared" si="1"/>
        <v>3.099416898298085E-3</v>
      </c>
      <c r="AA29">
        <f t="shared" si="1"/>
        <v>3.099416898298085E-3</v>
      </c>
      <c r="AB29">
        <f t="shared" si="1"/>
        <v>3.099416898298085E-3</v>
      </c>
      <c r="AC29">
        <f t="shared" si="1"/>
        <v>3.099416898298085E-3</v>
      </c>
    </row>
    <row r="31" spans="1:29" s="135" customFormat="1">
      <c r="A31" s="135" t="s">
        <v>11083</v>
      </c>
      <c r="B31" s="135" t="s">
        <v>11084</v>
      </c>
    </row>
    <row r="32" spans="1:29">
      <c r="A32" s="1" t="s">
        <v>0</v>
      </c>
      <c r="B32">
        <v>2023</v>
      </c>
      <c r="C32">
        <v>2024</v>
      </c>
      <c r="D32">
        <v>2025</v>
      </c>
      <c r="E32">
        <v>2026</v>
      </c>
      <c r="F32">
        <v>2027</v>
      </c>
      <c r="G32">
        <v>2028</v>
      </c>
      <c r="H32">
        <v>2029</v>
      </c>
      <c r="I32">
        <v>2030</v>
      </c>
      <c r="J32">
        <v>2031</v>
      </c>
      <c r="K32">
        <v>2032</v>
      </c>
      <c r="L32">
        <v>2033</v>
      </c>
      <c r="M32">
        <v>2034</v>
      </c>
      <c r="N32">
        <v>2035</v>
      </c>
      <c r="O32">
        <v>2036</v>
      </c>
      <c r="P32">
        <v>2037</v>
      </c>
      <c r="Q32">
        <v>2038</v>
      </c>
      <c r="R32">
        <v>2039</v>
      </c>
      <c r="S32">
        <v>2040</v>
      </c>
      <c r="T32">
        <v>2041</v>
      </c>
      <c r="U32">
        <v>2042</v>
      </c>
      <c r="V32">
        <v>2043</v>
      </c>
      <c r="W32">
        <v>2044</v>
      </c>
      <c r="X32">
        <v>2045</v>
      </c>
      <c r="Y32">
        <v>2046</v>
      </c>
      <c r="Z32">
        <v>2047</v>
      </c>
      <c r="AA32">
        <v>2048</v>
      </c>
      <c r="AB32">
        <v>2049</v>
      </c>
      <c r="AC32">
        <v>2050</v>
      </c>
    </row>
    <row r="33" spans="1:30">
      <c r="A33" t="s">
        <v>1</v>
      </c>
      <c r="B33">
        <f>(INDEX('SYFAFE-freight'!$B$3:$H$3,MATCH($A33,'SYFAFE-freight'!$B$1:$H$1,0)))</f>
        <v>1.628339667665803E-3</v>
      </c>
      <c r="C33">
        <f>$B33*'Calculations Etc'!F128</f>
        <v>1.628339667665803E-3</v>
      </c>
      <c r="D33">
        <f>$B33*'Calculations Etc'!G128</f>
        <v>1.628339667665803E-3</v>
      </c>
      <c r="E33">
        <f>$B33*'Calculations Etc'!H128</f>
        <v>1.628339667665803E-3</v>
      </c>
      <c r="F33">
        <f>$B33*'Calculations Etc'!I128</f>
        <v>1.628339667665803E-3</v>
      </c>
      <c r="G33">
        <f>$B33*'Calculations Etc'!J128</f>
        <v>1.6394490585804496E-3</v>
      </c>
      <c r="H33">
        <f>$B33*'Calculations Etc'!K128</f>
        <v>1.6645117131798733E-3</v>
      </c>
      <c r="I33">
        <f>$B33*'Calculations Etc'!L128</f>
        <v>1.6878081657596832E-3</v>
      </c>
      <c r="J33">
        <f>$B33*'Calculations Etc'!M128</f>
        <v>1.7077369263451966E-3</v>
      </c>
      <c r="K33">
        <f>$B33*'Calculations Etc'!N128</f>
        <v>1.7314021476588187E-3</v>
      </c>
      <c r="L33">
        <f>$B33*'Calculations Etc'!O128</f>
        <v>1.7551031050839561E-3</v>
      </c>
      <c r="M33">
        <f>$B33*'Calculations Etc'!P128</f>
        <v>1.7653629776212783E-3</v>
      </c>
      <c r="N33">
        <f>$B33*'Calculations Etc'!Q128</f>
        <v>1.7738497802869361E-3</v>
      </c>
      <c r="O33">
        <f>$B33*'Calculations Etc'!R128</f>
        <v>1.7795554520850909E-3</v>
      </c>
      <c r="P33">
        <f>$B33*'Calculations Etc'!S128</f>
        <v>1.7840382970054998E-3</v>
      </c>
      <c r="Q33">
        <f>$B33*'Calculations Etc'!T128</f>
        <v>1.7873171725402317E-3</v>
      </c>
      <c r="R33">
        <f>$B33*'Calculations Etc'!U128</f>
        <v>1.7891419259086804E-3</v>
      </c>
      <c r="S33">
        <f>$B33*'Calculations Etc'!V128</f>
        <v>1.7897849431074116E-3</v>
      </c>
      <c r="T33">
        <f>$B33*'Calculations Etc'!W128</f>
        <v>1.7900263655676158E-3</v>
      </c>
      <c r="U33">
        <f>$B33*'Calculations Etc'!X128</f>
        <v>1.7901974798475101E-3</v>
      </c>
      <c r="V33">
        <f>$B33*'Calculations Etc'!Y128</f>
        <v>1.7903008468410787E-3</v>
      </c>
      <c r="W33">
        <f>$B33*'Calculations Etc'!Z128</f>
        <v>1.7903505514652383E-3</v>
      </c>
      <c r="X33">
        <f>$B33*'Calculations Etc'!AA128</f>
        <v>1.7903950178971564E-3</v>
      </c>
      <c r="Y33">
        <f>$B33*'Calculations Etc'!AB128</f>
        <v>1.7904046794517355E-3</v>
      </c>
      <c r="Z33">
        <f>$B33*'Calculations Etc'!AC128</f>
        <v>1.7904044466431914E-3</v>
      </c>
      <c r="AA33">
        <f>$B33*'Calculations Etc'!AD128</f>
        <v>1.7904042138346475E-3</v>
      </c>
      <c r="AB33">
        <f>$B33*'Calculations Etc'!AE128</f>
        <v>1.7904042138346475E-3</v>
      </c>
      <c r="AC33">
        <f>$B33*'Calculations Etc'!AF128</f>
        <v>1.7904043302389193E-3</v>
      </c>
      <c r="AD33" s="175"/>
    </row>
    <row r="34" spans="1:30">
      <c r="A34" t="s">
        <v>2</v>
      </c>
      <c r="B34">
        <f>(INDEX('SYFAFE-freight'!$B$3:$H$3,MATCH($A34,'SYFAFE-freight'!$B$1:$H$1,0)))</f>
        <v>7.7263481523290941E-4</v>
      </c>
      <c r="C34">
        <f>$B34*'Calculations Etc'!F126</f>
        <v>7.7263481523290941E-4</v>
      </c>
      <c r="D34">
        <f>$B34*'Calculations Etc'!G126</f>
        <v>7.7944579833327799E-4</v>
      </c>
      <c r="E34">
        <f>$B34*'Calculations Etc'!H126</f>
        <v>7.9832451276602809E-4</v>
      </c>
      <c r="F34">
        <f>$B34*'Calculations Etc'!I126</f>
        <v>8.1025850791858957E-4</v>
      </c>
      <c r="G34">
        <f>$B34*'Calculations Etc'!J126</f>
        <v>8.2764899233042264E-4</v>
      </c>
      <c r="H34">
        <f>$B34*'Calculations Etc'!K126</f>
        <v>8.451555496530428E-4</v>
      </c>
      <c r="I34">
        <f>$B34*'Calculations Etc'!L126</f>
        <v>8.6064504133603371E-4</v>
      </c>
      <c r="J34">
        <f>$B34*'Calculations Etc'!M126</f>
        <v>8.7426806998904341E-4</v>
      </c>
      <c r="K34">
        <f>$B34*'Calculations Etc'!N126</f>
        <v>8.8567296390982435E-4</v>
      </c>
      <c r="L34">
        <f>$B34*'Calculations Etc'!O126</f>
        <v>8.9442982834755469E-4</v>
      </c>
      <c r="M34">
        <f>$B34*'Calculations Etc'!P126</f>
        <v>9.0170696238254925E-4</v>
      </c>
      <c r="N34">
        <f>$B34*'Calculations Etc'!Q126</f>
        <v>9.0748524187390022E-4</v>
      </c>
      <c r="O34">
        <f>$B34*'Calculations Etc'!R126</f>
        <v>9.0786719346591844E-4</v>
      </c>
      <c r="P34">
        <f>$B34*'Calculations Etc'!S126</f>
        <v>9.0991599986719345E-4</v>
      </c>
      <c r="Q34">
        <f>$B34*'Calculations Etc'!T126</f>
        <v>9.0966632358312031E-4</v>
      </c>
      <c r="R34">
        <f>$B34*'Calculations Etc'!U126</f>
        <v>9.1196693117301354E-4</v>
      </c>
      <c r="S34">
        <f>$B34*'Calculations Etc'!V126</f>
        <v>9.1608154321192608E-4</v>
      </c>
      <c r="T34">
        <f>$B34*'Calculations Etc'!W126</f>
        <v>9.1939426939805424E-4</v>
      </c>
      <c r="U34">
        <f>$B34*'Calculations Etc'!X126</f>
        <v>9.2101570437265511E-4</v>
      </c>
      <c r="V34">
        <f>$B34*'Calculations Etc'!Y126</f>
        <v>9.2138424250473117E-4</v>
      </c>
      <c r="W34">
        <f>$B34*'Calculations Etc'!Z126</f>
        <v>9.255390949234702E-4</v>
      </c>
      <c r="X34">
        <f>$B34*'Calculations Etc'!AA126</f>
        <v>9.2663966267140336E-4</v>
      </c>
      <c r="Y34">
        <f>$B34*'Calculations Etc'!AB126</f>
        <v>9.3235871044855393E-4</v>
      </c>
      <c r="Z34">
        <f>$B34*'Calculations Etc'!AC126</f>
        <v>9.3787243932401464E-4</v>
      </c>
      <c r="AA34">
        <f>$B34*'Calculations Etc'!AD126</f>
        <v>9.4658454795975959E-4</v>
      </c>
      <c r="AB34">
        <f>$B34*'Calculations Etc'!AE126</f>
        <v>9.5177502573126594E-4</v>
      </c>
      <c r="AC34">
        <f>$B34*'Calculations Etc'!AF126</f>
        <v>9.6024091105282369E-4</v>
      </c>
    </row>
    <row r="35" spans="1:30">
      <c r="A35" t="s">
        <v>3</v>
      </c>
      <c r="B35">
        <f>(INDEX('SYFAFE-freight'!$B$3:$H$3,MATCH($A35,'SYFAFE-freight'!$B$1:$H$1,0)))</f>
        <v>6.720672001062452E-4</v>
      </c>
      <c r="C35">
        <f>'AEO 2025 Table 49'!F228*'Calculations Etc'!$B$18/'Calculations Etc'!$B$22</f>
        <v>7.3420631495069557E-4</v>
      </c>
      <c r="D35">
        <f>'AEO 2026 Table 49'!E228*'Calculations Etc'!$B$18/'Calculations Etc'!$B$22</f>
        <v>7.5066808326969693E-4</v>
      </c>
      <c r="E35">
        <f>'AEO 2026 Table 49'!F228*'Calculations Etc'!$B$18/'Calculations Etc'!$B$22</f>
        <v>7.7063461602310825E-4</v>
      </c>
      <c r="F35">
        <f>'AEO 2026 Table 49'!G228*'Calculations Etc'!$B$18/'Calculations Etc'!$B$22</f>
        <v>7.8862790929313717E-4</v>
      </c>
      <c r="G35">
        <f>'AEO 2026 Table 49'!H228*'Calculations Etc'!$B$18/'Calculations Etc'!$B$22</f>
        <v>8.0605584514758122E-4</v>
      </c>
      <c r="H35">
        <f>'AEO 2026 Table 49'!I228*'Calculations Etc'!$B$18/'Calculations Etc'!$B$22</f>
        <v>8.2329200836681157E-4</v>
      </c>
      <c r="I35">
        <f>'AEO 2026 Table 49'!J228*'Calculations Etc'!$B$18/'Calculations Etc'!$B$22</f>
        <v>8.3964168797104821E-4</v>
      </c>
      <c r="J35">
        <f>'AEO 2026 Table 49'!K228*'Calculations Etc'!$B$18/'Calculations Etc'!$B$22</f>
        <v>8.5434337129386764E-4</v>
      </c>
      <c r="K35">
        <f>'AEO 2026 Table 49'!L228*'Calculations Etc'!$B$18/'Calculations Etc'!$B$22</f>
        <v>8.667575948736678E-4</v>
      </c>
      <c r="L35">
        <f>'AEO 2026 Table 49'!M228*'Calculations Etc'!$B$18/'Calculations Etc'!$B$22</f>
        <v>8.7638062352667751E-4</v>
      </c>
      <c r="M35">
        <f>'AEO 2026 Table 49'!N228*'Calculations Etc'!$B$18/'Calculations Etc'!$B$22</f>
        <v>8.8414834489856898E-4</v>
      </c>
      <c r="N35">
        <f>'AEO 2026 Table 49'!O228*'Calculations Etc'!$B$18/'Calculations Etc'!$B$22</f>
        <v>8.8970271257345871E-4</v>
      </c>
      <c r="O35">
        <f>'AEO 2026 Table 49'!P228*'Calculations Etc'!$B$18/'Calculations Etc'!$B$22</f>
        <v>8.8940203858029821E-4</v>
      </c>
      <c r="P35">
        <f>'AEO 2026 Table 49'!Q228*'Calculations Etc'!$B$18/'Calculations Etc'!$B$22</f>
        <v>8.8916205717321287E-4</v>
      </c>
      <c r="Q35">
        <f>'AEO 2026 Table 49'!R228*'Calculations Etc'!$B$18/'Calculations Etc'!$B$22</f>
        <v>8.8896922208572663E-4</v>
      </c>
      <c r="R35">
        <f>'AEO 2026 Table 49'!S228*'Calculations Etc'!$B$18/'Calculations Etc'!$B$22</f>
        <v>8.8881357282778305E-4</v>
      </c>
      <c r="S35">
        <f>'AEO 2026 Table 49'!T228*'Calculations Etc'!$B$18/'Calculations Etc'!$B$22</f>
        <v>8.8868753942693984E-4</v>
      </c>
      <c r="T35">
        <f>'AEO 2026 Table 49'!U228*'Calculations Etc'!$B$18/'Calculations Etc'!$B$22</f>
        <v>8.8858514558916302E-4</v>
      </c>
      <c r="U35">
        <f>'AEO 2026 Table 49'!V228*'Calculations Etc'!$B$18/'Calculations Etc'!$B$22</f>
        <v>8.8850147747269168E-4</v>
      </c>
      <c r="V35">
        <f>'AEO 2026 Table 49'!W228*'Calculations Etc'!$B$18/'Calculations Etc'!$B$22</f>
        <v>8.8843255088150337E-4</v>
      </c>
      <c r="W35">
        <f>'AEO 2026 Table 49'!X228*'Calculations Etc'!$B$18/'Calculations Etc'!$B$22</f>
        <v>8.8837544407184825E-4</v>
      </c>
      <c r="X35">
        <f>'AEO 2026 Table 49'!Y228*'Calculations Etc'!$B$18/'Calculations Etc'!$B$22</f>
        <v>8.8832856336531758E-4</v>
      </c>
      <c r="Y35">
        <f>'AEO 2026 Table 49'!Z228*'Calculations Etc'!$B$18/'Calculations Etc'!$B$22</f>
        <v>8.8828991666389985E-4</v>
      </c>
      <c r="Z35">
        <f>'AEO 2026 Table 49'!AA228*'Calculations Etc'!$B$18/'Calculations Etc'!$B$22</f>
        <v>8.882580430957203E-4</v>
      </c>
      <c r="AA35">
        <f>'AEO 2026 Table 49'!AB228*'Calculations Etc'!$B$18/'Calculations Etc'!$B$22</f>
        <v>8.882320130150403E-4</v>
      </c>
      <c r="AB35">
        <f>'AEO 2026 Table 49'!AC228*'Calculations Etc'!$B$18/'Calculations Etc'!$B$22</f>
        <v>8.8821089677612131E-4</v>
      </c>
      <c r="AC35">
        <f>'AEO 2026 Table 49'!AD228*'Calculations Etc'!$B$18/'Calculations Etc'!$B$22</f>
        <v>8.8819323350708846E-4</v>
      </c>
    </row>
    <row r="36" spans="1:30">
      <c r="A36" t="s">
        <v>4</v>
      </c>
      <c r="B36">
        <f>(INDEX('SYFAFE-freight'!$B$3:$H$3,MATCH($A36,'SYFAFE-freight'!$B$1:$H$1,0)))</f>
        <v>7.5059325437243547E-4</v>
      </c>
      <c r="C36">
        <f>'AEO 2025 Table 49'!F227*'Calculations Etc'!$B$18/'Calculations Etc'!$B$23</f>
        <v>7.9881884585164282E-4</v>
      </c>
      <c r="D36">
        <f>'AEO 2026 Table 49'!E227*'Calculations Etc'!$B$18/'Calculations Etc'!$B$23</f>
        <v>8.1215330442627252E-4</v>
      </c>
      <c r="E36">
        <f>'AEO 2026 Table 49'!F227*'Calculations Etc'!$B$18/'Calculations Etc'!$B$23</f>
        <v>8.277482175595845E-4</v>
      </c>
      <c r="F36">
        <f>'AEO 2026 Table 49'!G227*'Calculations Etc'!$B$18/'Calculations Etc'!$B$23</f>
        <v>8.4923085877251694E-4</v>
      </c>
      <c r="G36">
        <f>'AEO 2026 Table 49'!H227*'Calculations Etc'!$B$18/'Calculations Etc'!$B$23</f>
        <v>8.6356418240549429E-4</v>
      </c>
      <c r="H36">
        <f>'AEO 2026 Table 49'!I227*'Calculations Etc'!$B$18/'Calculations Etc'!$B$23</f>
        <v>8.721914850275005E-4</v>
      </c>
      <c r="I36">
        <f>'AEO 2026 Table 49'!J227*'Calculations Etc'!$B$18/'Calculations Etc'!$B$23</f>
        <v>8.8274201903209843E-4</v>
      </c>
      <c r="J36">
        <f>'AEO 2026 Table 49'!K227*'Calculations Etc'!$B$18/'Calculations Etc'!$B$23</f>
        <v>8.9228356080668159E-4</v>
      </c>
      <c r="K36">
        <f>'AEO 2026 Table 49'!L227*'Calculations Etc'!$B$18/'Calculations Etc'!$B$23</f>
        <v>9.2399848674446351E-4</v>
      </c>
      <c r="L36">
        <f>'AEO 2026 Table 49'!M227*'Calculations Etc'!$B$18/'Calculations Etc'!$B$23</f>
        <v>9.3523976369932777E-4</v>
      </c>
      <c r="M36">
        <f>'AEO 2026 Table 49'!N227*'Calculations Etc'!$B$18/'Calculations Etc'!$B$23</f>
        <v>9.4038448331053737E-4</v>
      </c>
      <c r="N36">
        <f>'AEO 2026 Table 49'!O227*'Calculations Etc'!$B$18/'Calculations Etc'!$B$23</f>
        <v>9.4384704478654366E-4</v>
      </c>
      <c r="O36">
        <f>'AEO 2026 Table 49'!P227*'Calculations Etc'!$B$18/'Calculations Etc'!$B$23</f>
        <v>9.4410872159008232E-4</v>
      </c>
      <c r="P36">
        <f>'AEO 2026 Table 49'!Q227*'Calculations Etc'!$B$18/'Calculations Etc'!$B$23</f>
        <v>9.443319849838489E-4</v>
      </c>
      <c r="Q36">
        <f>'AEO 2026 Table 49'!R227*'Calculations Etc'!$B$18/'Calculations Etc'!$B$23</f>
        <v>9.4425015278060706E-4</v>
      </c>
      <c r="R36">
        <f>'AEO 2026 Table 49'!S227*'Calculations Etc'!$B$18/'Calculations Etc'!$B$23</f>
        <v>9.4416797136454901E-4</v>
      </c>
      <c r="S36">
        <f>'AEO 2026 Table 49'!T227*'Calculations Etc'!$B$18/'Calculations Etc'!$B$23</f>
        <v>9.4385007129761667E-4</v>
      </c>
      <c r="T36">
        <f>'AEO 2026 Table 49'!U227*'Calculations Etc'!$B$18/'Calculations Etc'!$B$23</f>
        <v>9.4363786630969357E-4</v>
      </c>
      <c r="U36">
        <f>'AEO 2026 Table 49'!V227*'Calculations Etc'!$B$18/'Calculations Etc'!$B$23</f>
        <v>9.4327817710909993E-4</v>
      </c>
      <c r="V36">
        <f>'AEO 2026 Table 49'!W227*'Calculations Etc'!$B$18/'Calculations Etc'!$B$23</f>
        <v>9.4307609929284396E-4</v>
      </c>
      <c r="W36">
        <f>'AEO 2026 Table 49'!X227*'Calculations Etc'!$B$18/'Calculations Etc'!$B$23</f>
        <v>9.4289462503273878E-4</v>
      </c>
      <c r="X36">
        <f>'AEO 2026 Table 49'!Y227*'Calculations Etc'!$B$18/'Calculations Etc'!$B$23</f>
        <v>9.4252061810668451E-4</v>
      </c>
      <c r="Y36">
        <f>'AEO 2026 Table 49'!Z227*'Calculations Etc'!$B$18/'Calculations Etc'!$B$23</f>
        <v>9.4233809620813079E-4</v>
      </c>
      <c r="Z36">
        <f>'AEO 2026 Table 49'!AA227*'Calculations Etc'!$B$18/'Calculations Etc'!$B$23</f>
        <v>9.4197258679393529E-4</v>
      </c>
      <c r="AA36">
        <f>'AEO 2026 Table 49'!AB227*'Calculations Etc'!$B$18/'Calculations Etc'!$B$23</f>
        <v>9.4187271192852781E-4</v>
      </c>
      <c r="AB36">
        <f>'AEO 2026 Table 49'!AC227*'Calculations Etc'!$B$18/'Calculations Etc'!$B$23</f>
        <v>9.4170450775543462E-4</v>
      </c>
      <c r="AC36">
        <f>'AEO 2026 Table 49'!AD227*'Calculations Etc'!$B$18/'Calculations Etc'!$B$23</f>
        <v>9.4148578412827765E-4</v>
      </c>
    </row>
    <row r="37" spans="1:30">
      <c r="A37" t="s">
        <v>5</v>
      </c>
      <c r="B37">
        <f>(INDEX('SYFAFE-freight'!$B$3:$H$3,MATCH($A37,'SYFAFE-freight'!$B$1:$H$1,0)))</f>
        <v>0</v>
      </c>
      <c r="C37">
        <f>$B37*'AEO 2025 Table 49'!F$239/'AEO 2023 Table 49'!$I$201</f>
        <v>0</v>
      </c>
      <c r="D37">
        <f>$B37*'AEO 2026 Table 49'!E$239/'AEO 2023 Table 49'!$I$201</f>
        <v>0</v>
      </c>
      <c r="E37">
        <f>$B37*'AEO 2026 Table 49'!F$239/'AEO 2023 Table 49'!$I$201</f>
        <v>0</v>
      </c>
      <c r="F37">
        <f>$B37*'AEO 2026 Table 49'!G$239/'AEO 2023 Table 49'!$I$201</f>
        <v>0</v>
      </c>
      <c r="G37">
        <f>$B37*'AEO 2026 Table 49'!H$239/'AEO 2023 Table 49'!$I$201</f>
        <v>0</v>
      </c>
      <c r="H37">
        <f>$B37*'AEO 2026 Table 49'!I$239/'AEO 2023 Table 49'!$I$201</f>
        <v>0</v>
      </c>
      <c r="I37">
        <f>$B37*'AEO 2026 Table 49'!J$239/'AEO 2023 Table 49'!$I$201</f>
        <v>0</v>
      </c>
      <c r="J37">
        <f>$B37*'AEO 2026 Table 49'!K$239/'AEO 2023 Table 49'!$I$201</f>
        <v>0</v>
      </c>
      <c r="K37">
        <f>$B37*'AEO 2026 Table 49'!L$239/'AEO 2023 Table 49'!$I$201</f>
        <v>0</v>
      </c>
      <c r="L37">
        <f>$B37*'AEO 2026 Table 49'!M$239/'AEO 2023 Table 49'!$I$201</f>
        <v>0</v>
      </c>
      <c r="M37">
        <f>$B37*'AEO 2026 Table 49'!N$239/'AEO 2023 Table 49'!$I$201</f>
        <v>0</v>
      </c>
      <c r="N37">
        <f>$B37*'AEO 2026 Table 49'!O$239/'AEO 2023 Table 49'!$I$201</f>
        <v>0</v>
      </c>
      <c r="O37">
        <f>$B37*'AEO 2026 Table 49'!P$239/'AEO 2023 Table 49'!$I$201</f>
        <v>0</v>
      </c>
      <c r="P37">
        <f>$B37*'AEO 2026 Table 49'!Q$239/'AEO 2023 Table 49'!$I$201</f>
        <v>0</v>
      </c>
      <c r="Q37">
        <f>$B37*'AEO 2026 Table 49'!R$239/'AEO 2023 Table 49'!$I$201</f>
        <v>0</v>
      </c>
      <c r="R37">
        <f>$B37*'AEO 2026 Table 49'!S$239/'AEO 2023 Table 49'!$I$201</f>
        <v>0</v>
      </c>
      <c r="S37">
        <f>$B37*'AEO 2026 Table 49'!T$239/'AEO 2023 Table 49'!$I$201</f>
        <v>0</v>
      </c>
      <c r="T37">
        <f>$B37*'AEO 2026 Table 49'!U$239/'AEO 2023 Table 49'!$I$201</f>
        <v>0</v>
      </c>
      <c r="U37">
        <f>$B37*'AEO 2026 Table 49'!V$239/'AEO 2023 Table 49'!$I$201</f>
        <v>0</v>
      </c>
      <c r="V37">
        <f>$B37*'AEO 2026 Table 49'!W$239/'AEO 2023 Table 49'!$I$201</f>
        <v>0</v>
      </c>
      <c r="W37">
        <f>$B37*'AEO 2026 Table 49'!X$239/'AEO 2023 Table 49'!$I$201</f>
        <v>0</v>
      </c>
      <c r="X37">
        <f>$B37*'AEO 2026 Table 49'!Y$239/'AEO 2023 Table 49'!$I$201</f>
        <v>0</v>
      </c>
      <c r="Y37">
        <f>$B37*'AEO 2026 Table 49'!Z$239/'AEO 2023 Table 49'!$I$201</f>
        <v>0</v>
      </c>
      <c r="Z37">
        <f>$B37*'AEO 2026 Table 49'!AA$239/'AEO 2023 Table 49'!$I$201</f>
        <v>0</v>
      </c>
      <c r="AA37">
        <f>$B37*'AEO 2026 Table 49'!AB$239/'AEO 2023 Table 49'!$I$201</f>
        <v>0</v>
      </c>
      <c r="AB37">
        <f>$B37*'AEO 2026 Table 49'!AC$239/'AEO 2023 Table 49'!$I$201</f>
        <v>0</v>
      </c>
      <c r="AC37">
        <f>$B37*'AEO 2026 Table 49'!AD$239/'AEO 2023 Table 49'!$I$201</f>
        <v>0</v>
      </c>
    </row>
    <row r="38" spans="1:30">
      <c r="A38" t="s">
        <v>6</v>
      </c>
      <c r="B38">
        <f>(INDEX('SYFAFE-freight'!$B$3:$H$3,MATCH($A38,'SYFAFE-freight'!$B$1:$H$1,0)))</f>
        <v>6.8755018426906603E-4</v>
      </c>
      <c r="C38">
        <f>$B38*'Calculations Etc'!F125</f>
        <v>7.2210153059530527E-4</v>
      </c>
      <c r="D38">
        <f>$B38*'Calculations Etc'!G125</f>
        <v>7.3370032205584521E-4</v>
      </c>
      <c r="E38">
        <f>$B38*'Calculations Etc'!H125</f>
        <v>7.3943464258441523E-4</v>
      </c>
      <c r="F38">
        <f>$B38*'Calculations Etc'!I125</f>
        <v>7.4664749825691405E-4</v>
      </c>
      <c r="G38">
        <f>$B38*'Calculations Etc'!J125</f>
        <v>7.5494046947109802E-4</v>
      </c>
      <c r="H38">
        <f>$B38*'Calculations Etc'!K125</f>
        <v>7.6518290779906367E-4</v>
      </c>
      <c r="I38">
        <f>$B38*'Calculations Etc'!L125</f>
        <v>7.7775278063680719E-4</v>
      </c>
      <c r="J38">
        <f>$B38*'Calculations Etc'!M125</f>
        <v>7.9261741757694472E-4</v>
      </c>
      <c r="K38">
        <f>$B38*'Calculations Etc'!N125</f>
        <v>8.0860732428035455E-4</v>
      </c>
      <c r="L38">
        <f>$B38*'Calculations Etc'!O125</f>
        <v>8.2420651416049669E-4</v>
      </c>
      <c r="M38">
        <f>$B38*'Calculations Etc'!P125</f>
        <v>8.403071815133304E-4</v>
      </c>
      <c r="N38">
        <f>$B38*'Calculations Etc'!Q125</f>
        <v>8.5335768119791482E-4</v>
      </c>
      <c r="O38">
        <f>$B38*'Calculations Etc'!R125</f>
        <v>8.6499883794282685E-4</v>
      </c>
      <c r="P38">
        <f>$B38*'Calculations Etc'!S125</f>
        <v>8.7296390982436335E-4</v>
      </c>
      <c r="Q38">
        <f>$B38*'Calculations Etc'!T125</f>
        <v>8.7877393007735976E-4</v>
      </c>
      <c r="R38">
        <f>$B38*'Calculations Etc'!U125</f>
        <v>8.82725588498954E-4</v>
      </c>
      <c r="S38">
        <f>$B38*'Calculations Etc'!V125</f>
        <v>8.8445765131644474E-4</v>
      </c>
      <c r="T38">
        <f>$B38*'Calculations Etc'!W125</f>
        <v>8.8579992695640621E-4</v>
      </c>
      <c r="U38">
        <f>$B38*'Calculations Etc'!X125</f>
        <v>8.8657989973106664E-4</v>
      </c>
      <c r="V38">
        <f>$B38*'Calculations Etc'!Y125</f>
        <v>8.8656900959527209E-4</v>
      </c>
      <c r="W38">
        <f>$B38*'Calculations Etc'!Z125</f>
        <v>8.865646269796473E-4</v>
      </c>
      <c r="X38">
        <f>$B38*'Calculations Etc'!AA125</f>
        <v>8.8643792954613365E-4</v>
      </c>
      <c r="Y38">
        <f>$B38*'Calculations Etc'!AB125</f>
        <v>8.8677485972309827E-4</v>
      </c>
      <c r="Z38">
        <f>$B38*'Calculations Etc'!AC125</f>
        <v>8.8728709452505061E-4</v>
      </c>
      <c r="AA38">
        <f>$B38*'Calculations Etc'!AD125</f>
        <v>8.8787556027756555E-4</v>
      </c>
      <c r="AB38">
        <f>$B38*'Calculations Etc'!AE125</f>
        <v>8.8859776220990075E-4</v>
      </c>
      <c r="AC38">
        <f>$B38*'Calculations Etc'!AF125</f>
        <v>8.8959819383113638E-4</v>
      </c>
    </row>
    <row r="39" spans="1:30">
      <c r="A39" t="s">
        <v>7</v>
      </c>
      <c r="B39">
        <f>(INDEX('SYFAFE-freight'!$B$3:$H$3,MATCH($A39,'SYFAFE-freight'!$B$1:$H$1,0)))</f>
        <v>0</v>
      </c>
      <c r="C39">
        <f>$B39*'AEO 2025 Table 49'!F$239/'AEO 2023 Table 49'!$I$201</f>
        <v>0</v>
      </c>
      <c r="D39">
        <f>$B39*'AEO 2026 Table 49'!E$239/'AEO 2023 Table 49'!$I$201</f>
        <v>0</v>
      </c>
      <c r="E39">
        <f>$B39*'AEO 2026 Table 49'!F$239/'AEO 2023 Table 49'!$I$201</f>
        <v>0</v>
      </c>
      <c r="F39">
        <f>$B39*'AEO 2026 Table 49'!G$239/'AEO 2023 Table 49'!$I$201</f>
        <v>0</v>
      </c>
      <c r="G39">
        <f>$B39*'AEO 2026 Table 49'!H$239/'AEO 2023 Table 49'!$I$201</f>
        <v>0</v>
      </c>
      <c r="H39">
        <f>$B39*'AEO 2026 Table 49'!I$239/'AEO 2023 Table 49'!$I$201</f>
        <v>0</v>
      </c>
      <c r="I39">
        <f>$B39*'AEO 2026 Table 49'!J$239/'AEO 2023 Table 49'!$I$201</f>
        <v>0</v>
      </c>
      <c r="J39">
        <f>$B39*'AEO 2026 Table 49'!K$239/'AEO 2023 Table 49'!$I$201</f>
        <v>0</v>
      </c>
      <c r="K39">
        <f>$B39*'AEO 2026 Table 49'!L$239/'AEO 2023 Table 49'!$I$201</f>
        <v>0</v>
      </c>
      <c r="L39">
        <f>$B39*'AEO 2026 Table 49'!M$239/'AEO 2023 Table 49'!$I$201</f>
        <v>0</v>
      </c>
      <c r="M39">
        <f>$B39*'AEO 2026 Table 49'!N$239/'AEO 2023 Table 49'!$I$201</f>
        <v>0</v>
      </c>
      <c r="N39">
        <f>$B39*'AEO 2026 Table 49'!O$239/'AEO 2023 Table 49'!$I$201</f>
        <v>0</v>
      </c>
      <c r="O39">
        <f>$B39*'AEO 2026 Table 49'!P$239/'AEO 2023 Table 49'!$I$201</f>
        <v>0</v>
      </c>
      <c r="P39">
        <f>$B39*'AEO 2026 Table 49'!Q$239/'AEO 2023 Table 49'!$I$201</f>
        <v>0</v>
      </c>
      <c r="Q39">
        <f>$B39*'AEO 2026 Table 49'!R$239/'AEO 2023 Table 49'!$I$201</f>
        <v>0</v>
      </c>
      <c r="R39">
        <f>$B39*'AEO 2026 Table 49'!S$239/'AEO 2023 Table 49'!$I$201</f>
        <v>0</v>
      </c>
      <c r="S39">
        <f>$B39*'AEO 2026 Table 49'!T$239/'AEO 2023 Table 49'!$I$201</f>
        <v>0</v>
      </c>
      <c r="T39">
        <f>$B39*'AEO 2026 Table 49'!U$239/'AEO 2023 Table 49'!$I$201</f>
        <v>0</v>
      </c>
      <c r="U39">
        <f>$B39*'AEO 2026 Table 49'!V$239/'AEO 2023 Table 49'!$I$201</f>
        <v>0</v>
      </c>
      <c r="V39">
        <f>$B39*'AEO 2026 Table 49'!W$239/'AEO 2023 Table 49'!$I$201</f>
        <v>0</v>
      </c>
      <c r="W39">
        <f>$B39*'AEO 2026 Table 49'!X$239/'AEO 2023 Table 49'!$I$201</f>
        <v>0</v>
      </c>
      <c r="X39">
        <f>$B39*'AEO 2026 Table 49'!Y$239/'AEO 2023 Table 49'!$I$201</f>
        <v>0</v>
      </c>
      <c r="Y39">
        <f>$B39*'AEO 2026 Table 49'!Z$239/'AEO 2023 Table 49'!$I$201</f>
        <v>0</v>
      </c>
      <c r="Z39">
        <f>$B39*'AEO 2026 Table 49'!AA$239/'AEO 2023 Table 49'!$I$201</f>
        <v>0</v>
      </c>
      <c r="AA39">
        <f>$B39*'AEO 2026 Table 49'!AB$239/'AEO 2023 Table 49'!$I$201</f>
        <v>0</v>
      </c>
      <c r="AB39">
        <f>$B39*'AEO 2026 Table 49'!AC$239/'AEO 2023 Table 49'!$I$201</f>
        <v>0</v>
      </c>
      <c r="AC39">
        <f>$B39*'AEO 2026 Table 49'!AD$239/'AEO 2023 Table 49'!$I$201</f>
        <v>0</v>
      </c>
    </row>
    <row r="41" spans="1:30" s="135" customFormat="1">
      <c r="A41" s="135" t="s">
        <v>11085</v>
      </c>
      <c r="B41" s="135" t="s">
        <v>11086</v>
      </c>
    </row>
    <row r="42" spans="1:30">
      <c r="A42" s="1" t="s">
        <v>0</v>
      </c>
      <c r="B42">
        <v>2023</v>
      </c>
      <c r="C42">
        <v>2024</v>
      </c>
      <c r="D42">
        <v>2025</v>
      </c>
      <c r="E42">
        <v>2026</v>
      </c>
      <c r="F42">
        <v>2027</v>
      </c>
      <c r="G42">
        <v>2028</v>
      </c>
      <c r="H42">
        <v>2029</v>
      </c>
      <c r="I42">
        <v>2030</v>
      </c>
      <c r="J42">
        <v>2031</v>
      </c>
      <c r="K42">
        <v>2032</v>
      </c>
      <c r="L42">
        <v>2033</v>
      </c>
      <c r="M42">
        <v>2034</v>
      </c>
      <c r="N42">
        <v>2035</v>
      </c>
      <c r="O42">
        <v>2036</v>
      </c>
      <c r="P42">
        <v>2037</v>
      </c>
      <c r="Q42">
        <v>2038</v>
      </c>
      <c r="R42">
        <v>2039</v>
      </c>
      <c r="S42">
        <v>2040</v>
      </c>
      <c r="T42">
        <v>2041</v>
      </c>
      <c r="U42">
        <v>2042</v>
      </c>
      <c r="V42">
        <v>2043</v>
      </c>
      <c r="W42">
        <v>2044</v>
      </c>
      <c r="X42">
        <v>2045</v>
      </c>
      <c r="Y42">
        <v>2046</v>
      </c>
      <c r="Z42">
        <v>2047</v>
      </c>
      <c r="AA42">
        <v>2048</v>
      </c>
      <c r="AB42">
        <v>2049</v>
      </c>
      <c r="AC42">
        <v>2050</v>
      </c>
    </row>
    <row r="43" spans="1:30">
      <c r="A43" t="s">
        <v>1</v>
      </c>
      <c r="B43">
        <f>B$46/(1-'Calculations Etc'!$B$10)</f>
        <v>9.7898292792220369E-4</v>
      </c>
      <c r="C43">
        <f>C$46/(1-'Calculations Etc'!$B$10)</f>
        <v>9.7898292792220369E-4</v>
      </c>
      <c r="D43">
        <f>D$46/(1-'Calculations Etc'!$B$10)</f>
        <v>1.0735662695704627E-3</v>
      </c>
      <c r="E43">
        <f>E$46/(1-'Calculations Etc'!$B$10)</f>
        <v>1.0818274381547478E-3</v>
      </c>
      <c r="F43">
        <f>F$46/(1-'Calculations Etc'!$B$10)</f>
        <v>1.0905113057142538E-3</v>
      </c>
      <c r="G43">
        <f>G$46/(1-'Calculations Etc'!$B$10)</f>
        <v>1.0995229763842737E-3</v>
      </c>
      <c r="H43">
        <f>H$46/(1-'Calculations Etc'!$B$10)</f>
        <v>1.1087165962516935E-3</v>
      </c>
      <c r="I43">
        <f>I$46/(1-'Calculations Etc'!$B$10)</f>
        <v>1.1179968153458826E-3</v>
      </c>
      <c r="J43">
        <f>J$46/(1-'Calculations Etc'!$B$10)</f>
        <v>1.1273505505070146E-3</v>
      </c>
      <c r="K43">
        <f>K$46/(1-'Calculations Etc'!$B$10)</f>
        <v>1.1367745984473645E-3</v>
      </c>
      <c r="L43">
        <f>L$46/(1-'Calculations Etc'!$B$10)</f>
        <v>1.1462657926986065E-3</v>
      </c>
      <c r="M43">
        <f>M$46/(1-'Calculations Etc'!$B$10)</f>
        <v>1.1558228077623715E-3</v>
      </c>
      <c r="N43">
        <f>N$46/(1-'Calculations Etc'!$B$10)</f>
        <v>1.165445275444669E-3</v>
      </c>
      <c r="O43">
        <f>O$46/(1-'Calculations Etc'!$B$10)</f>
        <v>1.1751448061293587E-3</v>
      </c>
      <c r="P43">
        <f>P$46/(1-'Calculations Etc'!$B$10)</f>
        <v>1.1849169078497475E-3</v>
      </c>
      <c r="Q43">
        <f>Q$46/(1-'Calculations Etc'!$B$10)</f>
        <v>1.1947568922690104E-3</v>
      </c>
      <c r="R43">
        <f>R$46/(1-'Calculations Etc'!$B$10)</f>
        <v>1.2046654221363332E-3</v>
      </c>
      <c r="S43">
        <f>S$46/(1-'Calculations Etc'!$B$10)</f>
        <v>1.214636508162789E-3</v>
      </c>
      <c r="T43">
        <f>T$46/(1-'Calculations Etc'!$B$10)</f>
        <v>1.2246659161174772E-3</v>
      </c>
      <c r="U43">
        <f>U$46/(1-'Calculations Etc'!$B$10)</f>
        <v>1.2347514245633164E-3</v>
      </c>
      <c r="V43">
        <f>V$46/(1-'Calculations Etc'!$B$10)</f>
        <v>1.2448974150088045E-3</v>
      </c>
      <c r="W43">
        <f>W$46/(1-'Calculations Etc'!$B$10)</f>
        <v>1.255108109411708E-3</v>
      </c>
      <c r="X43">
        <f>X$46/(1-'Calculations Etc'!$B$10)</f>
        <v>1.2653848087241311E-3</v>
      </c>
      <c r="Y43">
        <f>Y$46/(1-'Calculations Etc'!$B$10)</f>
        <v>1.2757293170966306E-3</v>
      </c>
      <c r="Z43">
        <f>Z$46/(1-'Calculations Etc'!$B$10)</f>
        <v>1.2861427268380475E-3</v>
      </c>
      <c r="AA43">
        <f>AA$46/(1-'Calculations Etc'!$B$10)</f>
        <v>1.296622534229241E-3</v>
      </c>
      <c r="AB43">
        <f>AB$46/(1-'Calculations Etc'!$B$10)</f>
        <v>1.3071691074642022E-3</v>
      </c>
      <c r="AC43">
        <f>AC$46/(1-'Calculations Etc'!$B$10)</f>
        <v>1.317774849473576E-3</v>
      </c>
    </row>
    <row r="44" spans="1:30">
      <c r="A44" t="s">
        <v>2</v>
      </c>
      <c r="B44">
        <v>0</v>
      </c>
      <c r="C44">
        <v>0</v>
      </c>
      <c r="D44">
        <v>0</v>
      </c>
      <c r="E44">
        <v>0</v>
      </c>
      <c r="F44">
        <v>0</v>
      </c>
      <c r="G44">
        <v>0</v>
      </c>
      <c r="H44">
        <v>0</v>
      </c>
      <c r="I44">
        <v>0</v>
      </c>
      <c r="J44">
        <v>0</v>
      </c>
      <c r="K44">
        <v>0</v>
      </c>
      <c r="L44">
        <v>0</v>
      </c>
      <c r="M44">
        <v>0</v>
      </c>
      <c r="N44">
        <v>0</v>
      </c>
      <c r="O44">
        <v>0</v>
      </c>
      <c r="P44">
        <v>0</v>
      </c>
      <c r="Q44">
        <v>0</v>
      </c>
      <c r="R44">
        <v>0</v>
      </c>
      <c r="S44">
        <v>0</v>
      </c>
      <c r="T44">
        <v>0</v>
      </c>
      <c r="U44">
        <v>0</v>
      </c>
      <c r="V44">
        <v>0</v>
      </c>
      <c r="W44">
        <v>0</v>
      </c>
      <c r="X44">
        <v>0</v>
      </c>
      <c r="Y44">
        <v>0</v>
      </c>
      <c r="Z44">
        <v>0</v>
      </c>
      <c r="AA44">
        <v>0</v>
      </c>
      <c r="AB44">
        <v>0</v>
      </c>
      <c r="AC44">
        <v>0</v>
      </c>
    </row>
    <row r="45" spans="1:30">
      <c r="A45" t="s">
        <v>3</v>
      </c>
      <c r="B45">
        <v>0</v>
      </c>
      <c r="C45">
        <v>0</v>
      </c>
      <c r="D45">
        <v>0</v>
      </c>
      <c r="E45">
        <v>0</v>
      </c>
      <c r="F45">
        <v>0</v>
      </c>
      <c r="G45">
        <v>0</v>
      </c>
      <c r="H45">
        <v>0</v>
      </c>
      <c r="I45">
        <v>0</v>
      </c>
      <c r="J45">
        <v>0</v>
      </c>
      <c r="K45">
        <v>0</v>
      </c>
      <c r="L45">
        <v>0</v>
      </c>
      <c r="M45">
        <v>0</v>
      </c>
      <c r="N45">
        <v>0</v>
      </c>
      <c r="O45">
        <v>0</v>
      </c>
      <c r="P45">
        <v>0</v>
      </c>
      <c r="Q45">
        <v>0</v>
      </c>
      <c r="R45">
        <v>0</v>
      </c>
      <c r="S45">
        <v>0</v>
      </c>
      <c r="T45">
        <v>0</v>
      </c>
      <c r="U45">
        <v>0</v>
      </c>
      <c r="V45">
        <v>0</v>
      </c>
      <c r="W45">
        <v>0</v>
      </c>
      <c r="X45">
        <v>0</v>
      </c>
      <c r="Y45">
        <v>0</v>
      </c>
      <c r="Z45">
        <v>0</v>
      </c>
      <c r="AA45">
        <v>0</v>
      </c>
      <c r="AB45">
        <v>0</v>
      </c>
      <c r="AC45">
        <v>0</v>
      </c>
    </row>
    <row r="46" spans="1:30">
      <c r="A46" t="s">
        <v>4</v>
      </c>
      <c r="B46">
        <f>'SYFAFE-passenger'!$E$4*'Calculations Etc'!E$3</f>
        <v>3.0464933987873528E-4</v>
      </c>
      <c r="C46">
        <f>'SYFAFE-passenger'!$E$4*'Calculations Etc'!F$3</f>
        <v>3.0464933987873528E-4</v>
      </c>
      <c r="D46">
        <f>'SYFAFE-passenger'!$E$4*'Calculations Etc'!G$3</f>
        <v>3.3408269543052564E-4</v>
      </c>
      <c r="E46">
        <f>'SYFAFE-passenger'!$E$4*'Calculations Etc'!H$3</f>
        <v>3.3665348546582375E-4</v>
      </c>
      <c r="F46">
        <f>'SYFAFE-passenger'!$E$4*'Calculations Etc'!I$3</f>
        <v>3.3935581504087849E-4</v>
      </c>
      <c r="G46">
        <f>'SYFAFE-passenger'!$E$4*'Calculations Etc'!J$3</f>
        <v>3.4216015354620157E-4</v>
      </c>
      <c r="H46">
        <f>'SYFAFE-passenger'!$E$4*'Calculations Etc'!K$3</f>
        <v>3.4502111275582734E-4</v>
      </c>
      <c r="I46">
        <f>'SYFAFE-passenger'!$E$4*'Calculations Etc'!L$3</f>
        <v>3.4790902074721106E-4</v>
      </c>
      <c r="J46">
        <f>'SYFAFE-passenger'!$E$4*'Calculations Etc'!M$3</f>
        <v>3.5081980617662339E-4</v>
      </c>
      <c r="K46">
        <f>'SYFAFE-passenger'!$E$4*'Calculations Etc'!N$3</f>
        <v>3.5375247221412683E-4</v>
      </c>
      <c r="L46">
        <f>'SYFAFE-passenger'!$E$4*'Calculations Etc'!O$3</f>
        <v>3.5670603348759934E-4</v>
      </c>
      <c r="M46">
        <f>'SYFAFE-passenger'!$E$4*'Calculations Etc'!P$3</f>
        <v>3.5968007751568736E-4</v>
      </c>
      <c r="N46">
        <f>'SYFAFE-passenger'!$E$4*'Calculations Etc'!Q$3</f>
        <v>3.626744897202374E-4</v>
      </c>
      <c r="O46">
        <f>'SYFAFE-passenger'!$E$4*'Calculations Etc'!R$3</f>
        <v>3.656928831323635E-4</v>
      </c>
      <c r="P46">
        <f>'SYFAFE-passenger'!$E$4*'Calculations Etc'!S$3</f>
        <v>3.6873385989859042E-4</v>
      </c>
      <c r="Q46">
        <f>'SYFAFE-passenger'!$E$4*'Calculations Etc'!T$3</f>
        <v>3.7179596105709373E-4</v>
      </c>
      <c r="R46">
        <f>'SYFAFE-passenger'!$E$4*'Calculations Etc'!U$3</f>
        <v>3.7487939284855035E-4</v>
      </c>
      <c r="S46">
        <f>'SYFAFE-passenger'!$E$4*'Calculations Etc'!V$3</f>
        <v>3.7798229146832611E-4</v>
      </c>
      <c r="T46">
        <f>'SYFAFE-passenger'!$E$4*'Calculations Etc'!W$3</f>
        <v>3.8110333926765313E-4</v>
      </c>
      <c r="U46">
        <f>'SYFAFE-passenger'!$E$4*'Calculations Etc'!X$3</f>
        <v>3.8424184495833714E-4</v>
      </c>
      <c r="V46">
        <f>'SYFAFE-passenger'!$E$4*'Calculations Etc'!Y$3</f>
        <v>3.8739917202040771E-4</v>
      </c>
      <c r="W46">
        <f>'SYFAFE-passenger'!$E$4*'Calculations Etc'!Z$3</f>
        <v>3.9057663428336076E-4</v>
      </c>
      <c r="X46">
        <f>'SYFAFE-passenger'!$E$4*'Calculations Etc'!AA$3</f>
        <v>3.937746365900064E-4</v>
      </c>
      <c r="Y46">
        <f>'SYFAFE-passenger'!$E$4*'Calculations Etc'!AB$3</f>
        <v>3.9699374037329777E-4</v>
      </c>
      <c r="Z46">
        <f>'SYFAFE-passenger'!$E$4*'Calculations Etc'!AC$3</f>
        <v>4.0023428554842422E-4</v>
      </c>
      <c r="AA46">
        <f>'SYFAFE-passenger'!$E$4*'Calculations Etc'!AD$3</f>
        <v>4.0349549298394053E-4</v>
      </c>
      <c r="AB46">
        <f>'SYFAFE-passenger'!$E$4*'Calculations Etc'!AE$3</f>
        <v>4.067774772580003E-4</v>
      </c>
      <c r="AC46">
        <f>'SYFAFE-passenger'!$E$4*'Calculations Etc'!AF$3</f>
        <v>4.1007787424136491E-4</v>
      </c>
      <c r="AD46" s="199"/>
    </row>
    <row r="47" spans="1:30">
      <c r="A47" t="s">
        <v>5</v>
      </c>
      <c r="B47">
        <v>0</v>
      </c>
      <c r="C47">
        <v>0</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0</v>
      </c>
      <c r="AB47">
        <v>0</v>
      </c>
      <c r="AC47">
        <v>0</v>
      </c>
    </row>
    <row r="48" spans="1:30">
      <c r="A48" t="s">
        <v>6</v>
      </c>
      <c r="B48">
        <v>0</v>
      </c>
      <c r="C48">
        <v>0</v>
      </c>
      <c r="D48">
        <v>0</v>
      </c>
      <c r="E48">
        <v>0</v>
      </c>
      <c r="F48">
        <v>0</v>
      </c>
      <c r="G48">
        <v>0</v>
      </c>
      <c r="H48">
        <v>0</v>
      </c>
      <c r="I48">
        <v>0</v>
      </c>
      <c r="J48">
        <v>0</v>
      </c>
      <c r="K48">
        <v>0</v>
      </c>
      <c r="L48">
        <v>0</v>
      </c>
      <c r="M48">
        <v>0</v>
      </c>
      <c r="N48">
        <v>0</v>
      </c>
      <c r="O48">
        <v>0</v>
      </c>
      <c r="P48">
        <v>0</v>
      </c>
      <c r="Q48">
        <v>0</v>
      </c>
      <c r="R48">
        <v>0</v>
      </c>
      <c r="S48">
        <v>0</v>
      </c>
      <c r="T48">
        <v>0</v>
      </c>
      <c r="U48">
        <v>0</v>
      </c>
      <c r="V48">
        <v>0</v>
      </c>
      <c r="W48">
        <v>0</v>
      </c>
      <c r="X48">
        <v>0</v>
      </c>
      <c r="Y48">
        <v>0</v>
      </c>
      <c r="Z48">
        <v>0</v>
      </c>
      <c r="AA48">
        <v>0</v>
      </c>
      <c r="AB48">
        <v>0</v>
      </c>
      <c r="AC48">
        <v>0</v>
      </c>
    </row>
    <row r="49" spans="1:30">
      <c r="A49" t="s">
        <v>7</v>
      </c>
      <c r="B49">
        <f>B$46*'Calculations Etc'!$B$28</f>
        <v>9.1394801963620568E-4</v>
      </c>
      <c r="C49">
        <f>C$46*'Calculations Etc'!$B$28</f>
        <v>9.1394801963620568E-4</v>
      </c>
      <c r="D49">
        <f>D$46*'Calculations Etc'!$B$28</f>
        <v>1.0022480862915768E-3</v>
      </c>
      <c r="E49">
        <f>E$46*'Calculations Etc'!$B$28</f>
        <v>1.0099604563974711E-3</v>
      </c>
      <c r="F49">
        <f>F$46*'Calculations Etc'!$B$28</f>
        <v>1.0180674451226353E-3</v>
      </c>
      <c r="G49">
        <f>G$46*'Calculations Etc'!$B$28</f>
        <v>1.0264804606386045E-3</v>
      </c>
      <c r="H49">
        <f>H$46*'Calculations Etc'!$B$28</f>
        <v>1.0350633382674819E-3</v>
      </c>
      <c r="I49">
        <f>I$46*'Calculations Etc'!$B$28</f>
        <v>1.043727062241633E-3</v>
      </c>
      <c r="J49">
        <f>J$46*'Calculations Etc'!$B$28</f>
        <v>1.05245941852987E-3</v>
      </c>
      <c r="K49">
        <f>K$46*'Calculations Etc'!$B$28</f>
        <v>1.0612574166423804E-3</v>
      </c>
      <c r="L49">
        <f>L$46*'Calculations Etc'!$B$28</f>
        <v>1.0701181004627979E-3</v>
      </c>
      <c r="M49">
        <f>M$46*'Calculations Etc'!$B$28</f>
        <v>1.079040232547062E-3</v>
      </c>
      <c r="N49">
        <f>N$46*'Calculations Etc'!$B$28</f>
        <v>1.088023469160712E-3</v>
      </c>
      <c r="O49">
        <f>O$46*'Calculations Etc'!$B$28</f>
        <v>1.0970786493970904E-3</v>
      </c>
      <c r="P49">
        <f>P$46*'Calculations Etc'!$B$28</f>
        <v>1.106201579695771E-3</v>
      </c>
      <c r="Q49">
        <f>Q$46*'Calculations Etc'!$B$28</f>
        <v>1.1153878831712809E-3</v>
      </c>
      <c r="R49">
        <f>R$46*'Calculations Etc'!$B$28</f>
        <v>1.1246381785456508E-3</v>
      </c>
      <c r="S49">
        <f>S$46*'Calculations Etc'!$B$28</f>
        <v>1.1339468744049782E-3</v>
      </c>
      <c r="T49">
        <f>T$46*'Calculations Etc'!$B$28</f>
        <v>1.1433100178029592E-3</v>
      </c>
      <c r="U49">
        <f>U$46*'Calculations Etc'!$B$28</f>
        <v>1.1527255348750113E-3</v>
      </c>
      <c r="V49">
        <f>V$46*'Calculations Etc'!$B$28</f>
        <v>1.1621975160612228E-3</v>
      </c>
      <c r="W49">
        <f>W$46*'Calculations Etc'!$B$28</f>
        <v>1.1717299028500821E-3</v>
      </c>
      <c r="X49">
        <f>X$46*'Calculations Etc'!$B$28</f>
        <v>1.1813239097700191E-3</v>
      </c>
      <c r="Y49">
        <f>Y$46*'Calculations Etc'!$B$28</f>
        <v>1.190981221119893E-3</v>
      </c>
      <c r="Z49">
        <f>Z$46*'Calculations Etc'!$B$28</f>
        <v>1.2007028566452724E-3</v>
      </c>
      <c r="AA49">
        <f>AA$46*'Calculations Etc'!$B$28</f>
        <v>1.2104864789518213E-3</v>
      </c>
      <c r="AB49">
        <f>AB$46*'Calculations Etc'!$B$28</f>
        <v>1.2203324317740006E-3</v>
      </c>
      <c r="AC49">
        <f>AC$46*'Calculations Etc'!$B$28</f>
        <v>1.2302336227240946E-3</v>
      </c>
    </row>
    <row r="51" spans="1:30" s="135" customFormat="1">
      <c r="A51" s="135" t="s">
        <v>11087</v>
      </c>
      <c r="B51" s="135" t="s">
        <v>11084</v>
      </c>
    </row>
    <row r="52" spans="1:30">
      <c r="A52" s="1"/>
      <c r="B52">
        <v>2023</v>
      </c>
      <c r="C52">
        <v>2024</v>
      </c>
      <c r="D52">
        <v>2025</v>
      </c>
      <c r="E52">
        <v>2026</v>
      </c>
      <c r="F52">
        <v>2027</v>
      </c>
      <c r="G52">
        <v>2028</v>
      </c>
      <c r="H52">
        <v>2029</v>
      </c>
      <c r="I52">
        <v>2030</v>
      </c>
      <c r="J52">
        <v>2031</v>
      </c>
      <c r="K52">
        <v>2032</v>
      </c>
      <c r="L52">
        <v>2033</v>
      </c>
      <c r="M52">
        <v>2034</v>
      </c>
      <c r="N52">
        <v>2035</v>
      </c>
      <c r="O52">
        <v>2036</v>
      </c>
      <c r="P52">
        <v>2037</v>
      </c>
      <c r="Q52">
        <v>2038</v>
      </c>
      <c r="R52">
        <v>2039</v>
      </c>
      <c r="S52">
        <v>2040</v>
      </c>
      <c r="T52">
        <v>2041</v>
      </c>
      <c r="U52">
        <v>2042</v>
      </c>
      <c r="V52">
        <v>2043</v>
      </c>
      <c r="W52">
        <v>2044</v>
      </c>
      <c r="X52">
        <v>2045</v>
      </c>
      <c r="Y52">
        <v>2046</v>
      </c>
      <c r="Z52">
        <v>2047</v>
      </c>
      <c r="AA52">
        <v>2048</v>
      </c>
      <c r="AB52">
        <v>2049</v>
      </c>
      <c r="AC52">
        <v>2050</v>
      </c>
    </row>
    <row r="53" spans="1:30">
      <c r="A53" t="s">
        <v>1</v>
      </c>
      <c r="B53">
        <f>B$56/(1-'Calculations Etc'!$B$10)</f>
        <v>2.9962432880267732E-4</v>
      </c>
      <c r="C53">
        <f>C$56/(1-'Calculations Etc'!$B$10)</f>
        <v>2.9962432880267732E-4</v>
      </c>
      <c r="D53">
        <f>D$56/(1-'Calculations Etc'!$B$10)</f>
        <v>3.2857219852439111E-4</v>
      </c>
      <c r="E53">
        <f>E$56/(1-'Calculations Etc'!$B$10)</f>
        <v>3.3110058489517865E-4</v>
      </c>
      <c r="F53">
        <f>F$56/(1-'Calculations Etc'!$B$10)</f>
        <v>3.3375834113864102E-4</v>
      </c>
      <c r="G53">
        <f>G$56/(1-'Calculations Etc'!$B$10)</f>
        <v>3.365164237352663E-4</v>
      </c>
      <c r="H53">
        <f>H$56/(1-'Calculations Etc'!$B$10)</f>
        <v>3.3933019311109091E-4</v>
      </c>
      <c r="I53">
        <f>I$56/(1-'Calculations Etc'!$B$10)</f>
        <v>3.4217046676442186E-4</v>
      </c>
      <c r="J53">
        <f>J$56/(1-'Calculations Etc'!$B$10)</f>
        <v>3.4503324050594195E-4</v>
      </c>
      <c r="K53">
        <f>K$56/(1-'Calculations Etc'!$B$10)</f>
        <v>3.4791753394783532E-4</v>
      </c>
      <c r="L53">
        <f>L$56/(1-'Calculations Etc'!$B$10)</f>
        <v>3.5082237797111148E-4</v>
      </c>
      <c r="M53">
        <f>M$56/(1-'Calculations Etc'!$B$10)</f>
        <v>3.5374736689805346E-4</v>
      </c>
      <c r="N53">
        <f>N$56/(1-'Calculations Etc'!$B$10)</f>
        <v>3.5669238804040675E-4</v>
      </c>
      <c r="O53">
        <f>O$56/(1-'Calculations Etc'!$B$10)</f>
        <v>3.5966099483446945E-4</v>
      </c>
      <c r="P53">
        <f>P$56/(1-'Calculations Etc'!$B$10)</f>
        <v>3.6265181248353425E-4</v>
      </c>
      <c r="Q53">
        <f>Q$56/(1-'Calculations Etc'!$B$10)</f>
        <v>3.6566340609049122E-4</v>
      </c>
      <c r="R53">
        <f>R$56/(1-'Calculations Etc'!$B$10)</f>
        <v>3.6869597849419896E-4</v>
      </c>
      <c r="S53">
        <f>S$56/(1-'Calculations Etc'!$B$10)</f>
        <v>3.7174769663238081E-4</v>
      </c>
      <c r="T53">
        <f>T$56/(1-'Calculations Etc'!$B$10)</f>
        <v>3.7481726459010774E-4</v>
      </c>
      <c r="U53">
        <f>U$56/(1-'Calculations Etc'!$B$10)</f>
        <v>3.7790400248157634E-4</v>
      </c>
      <c r="V53">
        <f>V$56/(1-'Calculations Etc'!$B$10)</f>
        <v>3.8100925129701762E-4</v>
      </c>
      <c r="W53">
        <f>W$56/(1-'Calculations Etc'!$B$10)</f>
        <v>3.8413430319508542E-4</v>
      </c>
      <c r="X53">
        <f>X$56/(1-'Calculations Etc'!$B$10)</f>
        <v>3.8727955634094659E-4</v>
      </c>
      <c r="Y53">
        <f>Y$56/(1-'Calculations Etc'!$B$10)</f>
        <v>3.9044556290704894E-4</v>
      </c>
      <c r="Z53">
        <f>Z$56/(1-'Calculations Etc'!$B$10)</f>
        <v>3.9363265720188155E-4</v>
      </c>
      <c r="AA53">
        <f>AA$56/(1-'Calculations Etc'!$B$10)</f>
        <v>3.9684007294531236E-4</v>
      </c>
      <c r="AB53">
        <f>AB$56/(1-'Calculations Etc'!$B$10)</f>
        <v>4.0006792282559609E-4</v>
      </c>
      <c r="AC53">
        <f>AC$56/(1-'Calculations Etc'!$B$10)</f>
        <v>4.0331388170841085E-4</v>
      </c>
    </row>
    <row r="54" spans="1:30">
      <c r="A54" t="s">
        <v>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row>
    <row r="55" spans="1:30">
      <c r="A55" t="s">
        <v>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row>
    <row r="56" spans="1:30">
      <c r="A56" t="s">
        <v>4</v>
      </c>
      <c r="B56">
        <f>'SYFAFE-freight'!$E$4*'Calculations Etc'!E3</f>
        <v>9.3239985476639982E-5</v>
      </c>
      <c r="C56">
        <f>'SYFAFE-freight'!$E$4*'Calculations Etc'!F3</f>
        <v>9.3239985476639982E-5</v>
      </c>
      <c r="D56">
        <f>'SYFAFE-freight'!$E$4*'Calculations Etc'!G3</f>
        <v>1.0224826248544657E-4</v>
      </c>
      <c r="E56">
        <f>'SYFAFE-freight'!$E$4*'Calculations Etc'!H3</f>
        <v>1.0303507011696843E-4</v>
      </c>
      <c r="F56">
        <f>'SYFAFE-freight'!$E$4*'Calculations Etc'!I3</f>
        <v>1.0386213631193046E-4</v>
      </c>
      <c r="G56">
        <f>'SYFAFE-freight'!$E$4*'Calculations Etc'!J3</f>
        <v>1.0472042302810055E-4</v>
      </c>
      <c r="H56">
        <f>'SYFAFE-freight'!$E$4*'Calculations Etc'!K3</f>
        <v>1.0559603889275644E-4</v>
      </c>
      <c r="I56">
        <f>'SYFAFE-freight'!$E$4*'Calculations Etc'!L3</f>
        <v>1.0647990261385189E-4</v>
      </c>
      <c r="J56">
        <f>'SYFAFE-freight'!$E$4*'Calculations Etc'!M3</f>
        <v>1.0737076812917535E-4</v>
      </c>
      <c r="K56">
        <f>'SYFAFE-freight'!$E$4*'Calculations Etc'!N3</f>
        <v>1.0826833035220035E-4</v>
      </c>
      <c r="L56">
        <f>'SYFAFE-freight'!$E$4*'Calculations Etc'!O3</f>
        <v>1.0917228770314212E-4</v>
      </c>
      <c r="M56">
        <f>'SYFAFE-freight'!$E$4*'Calculations Etc'!P3</f>
        <v>1.1008251393930003E-4</v>
      </c>
      <c r="N56">
        <f>'SYFAFE-freight'!$E$4*'Calculations Etc'!Q3</f>
        <v>1.1099897399325733E-4</v>
      </c>
      <c r="O56">
        <f>'SYFAFE-freight'!$E$4*'Calculations Etc'!R3</f>
        <v>1.1192277365755811E-4</v>
      </c>
      <c r="P56">
        <f>'SYFAFE-freight'!$E$4*'Calculations Etc'!S3</f>
        <v>1.1285348510971702E-4</v>
      </c>
      <c r="Q56">
        <f>'SYFAFE-freight'!$E$4*'Calculations Etc'!T3</f>
        <v>1.1379066182462636E-4</v>
      </c>
      <c r="R56">
        <f>'SYFAFE-freight'!$E$4*'Calculations Etc'!U3</f>
        <v>1.1473436692363647E-4</v>
      </c>
      <c r="S56">
        <f>'SYFAFE-freight'!$E$4*'Calculations Etc'!V3</f>
        <v>1.156840299767668E-4</v>
      </c>
      <c r="T56">
        <f>'SYFAFE-freight'!$E$4*'Calculations Etc'!W3</f>
        <v>1.1663924770872375E-4</v>
      </c>
      <c r="U56">
        <f>'SYFAFE-freight'!$E$4*'Calculations Etc'!X3</f>
        <v>1.1759980854609242E-4</v>
      </c>
      <c r="V56">
        <f>'SYFAFE-freight'!$E$4*'Calculations Etc'!Y3</f>
        <v>1.1856612979113317E-4</v>
      </c>
      <c r="W56">
        <f>'SYFAFE-freight'!$E$4*'Calculations Etc'!Z3</f>
        <v>1.1953861355022565E-4</v>
      </c>
      <c r="X56">
        <f>'SYFAFE-freight'!$E$4*'Calculations Etc'!AA3</f>
        <v>1.2051738372824274E-4</v>
      </c>
      <c r="Y56">
        <f>'SYFAFE-freight'!$E$4*'Calculations Etc'!AB3</f>
        <v>1.2150261215552689E-4</v>
      </c>
      <c r="Z56">
        <f>'SYFAFE-freight'!$E$4*'Calculations Etc'!AC3</f>
        <v>1.2249440286541473E-4</v>
      </c>
      <c r="AA56">
        <f>'SYFAFE-freight'!$E$4*'Calculations Etc'!AD3</f>
        <v>1.2349251739947177E-4</v>
      </c>
      <c r="AB56">
        <f>'SYFAFE-freight'!$E$4*'Calculations Etc'!AE3</f>
        <v>1.2449699082511483E-4</v>
      </c>
      <c r="AC56">
        <f>'SYFAFE-freight'!$E$4*'Calculations Etc'!AF3</f>
        <v>1.2550709958464328E-4</v>
      </c>
      <c r="AD56" s="199"/>
    </row>
    <row r="57" spans="1:30">
      <c r="A57" t="s">
        <v>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row>
    <row r="58" spans="1:30">
      <c r="A58" t="s">
        <v>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row>
    <row r="59" spans="1:30">
      <c r="A59" t="s">
        <v>7</v>
      </c>
      <c r="B59">
        <f>B$56*'Calculations Etc'!$B$28</f>
        <v>2.7971995642991991E-4</v>
      </c>
      <c r="C59">
        <f>C$56*'Calculations Etc'!$B$28</f>
        <v>2.7971995642991991E-4</v>
      </c>
      <c r="D59">
        <f>D$56*'Calculations Etc'!$B$28</f>
        <v>3.0674478745633968E-4</v>
      </c>
      <c r="E59">
        <f>E$56*'Calculations Etc'!$B$28</f>
        <v>3.0910521035090526E-4</v>
      </c>
      <c r="F59">
        <f>F$56*'Calculations Etc'!$B$28</f>
        <v>3.115864089357913E-4</v>
      </c>
      <c r="G59">
        <f>G$56*'Calculations Etc'!$B$28</f>
        <v>3.1416126908430158E-4</v>
      </c>
      <c r="H59">
        <f>H$56*'Calculations Etc'!$B$28</f>
        <v>3.1678811667826929E-4</v>
      </c>
      <c r="I59">
        <f>I$56*'Calculations Etc'!$B$28</f>
        <v>3.1943970784155564E-4</v>
      </c>
      <c r="J59">
        <f>J$56*'Calculations Etc'!$B$28</f>
        <v>3.2211230438752598E-4</v>
      </c>
      <c r="K59">
        <f>K$56*'Calculations Etc'!$B$28</f>
        <v>3.2480499105660098E-4</v>
      </c>
      <c r="L59">
        <f>L$56*'Calculations Etc'!$B$28</f>
        <v>3.275168631094263E-4</v>
      </c>
      <c r="M59">
        <f>M$56*'Calculations Etc'!$B$28</f>
        <v>3.3024754181790005E-4</v>
      </c>
      <c r="N59">
        <f>N$56*'Calculations Etc'!$B$28</f>
        <v>3.3299692197977194E-4</v>
      </c>
      <c r="O59">
        <f>O$56*'Calculations Etc'!$B$28</f>
        <v>3.3576832097267429E-4</v>
      </c>
      <c r="P59">
        <f>P$56*'Calculations Etc'!$B$28</f>
        <v>3.3856045532915102E-4</v>
      </c>
      <c r="Q59">
        <f>Q$56*'Calculations Etc'!$B$28</f>
        <v>3.4137198547387902E-4</v>
      </c>
      <c r="R59">
        <f>R$56*'Calculations Etc'!$B$28</f>
        <v>3.4420310077090937E-4</v>
      </c>
      <c r="S59">
        <f>S$56*'Calculations Etc'!$B$28</f>
        <v>3.4705208993030033E-4</v>
      </c>
      <c r="T59">
        <f>T$56*'Calculations Etc'!$B$28</f>
        <v>3.4991774312617121E-4</v>
      </c>
      <c r="U59">
        <f>U$56*'Calculations Etc'!$B$28</f>
        <v>3.5279942563827722E-4</v>
      </c>
      <c r="V59">
        <f>V$56*'Calculations Etc'!$B$28</f>
        <v>3.5569838937339946E-4</v>
      </c>
      <c r="W59">
        <f>W$56*'Calculations Etc'!$B$28</f>
        <v>3.586158406506769E-4</v>
      </c>
      <c r="X59">
        <f>X$56*'Calculations Etc'!$B$28</f>
        <v>3.6155215118472816E-4</v>
      </c>
      <c r="Y59">
        <f>Y$56*'Calculations Etc'!$B$28</f>
        <v>3.645078364665806E-4</v>
      </c>
      <c r="Z59">
        <f>Z$56*'Calculations Etc'!$B$28</f>
        <v>3.6748320859624411E-4</v>
      </c>
      <c r="AA59">
        <f>AA$56*'Calculations Etc'!$B$28</f>
        <v>3.7047755219841522E-4</v>
      </c>
      <c r="AB59">
        <f>AB$56*'Calculations Etc'!$B$28</f>
        <v>3.7349097247534442E-4</v>
      </c>
      <c r="AC59">
        <f>AC$56*'Calculations Etc'!$B$28</f>
        <v>3.7652129875392979E-4</v>
      </c>
    </row>
    <row r="61" spans="1:30" s="135" customFormat="1">
      <c r="A61" s="135" t="s">
        <v>11088</v>
      </c>
      <c r="B61" s="135" t="s">
        <v>11089</v>
      </c>
    </row>
    <row r="62" spans="1:30">
      <c r="A62" s="1" t="s">
        <v>0</v>
      </c>
      <c r="B62">
        <v>2023</v>
      </c>
      <c r="C62">
        <v>2024</v>
      </c>
      <c r="D62">
        <v>2025</v>
      </c>
      <c r="E62">
        <v>2026</v>
      </c>
      <c r="F62">
        <v>2027</v>
      </c>
      <c r="G62">
        <v>2028</v>
      </c>
      <c r="H62">
        <v>2029</v>
      </c>
      <c r="I62">
        <v>2030</v>
      </c>
      <c r="J62">
        <v>2031</v>
      </c>
      <c r="K62">
        <v>2032</v>
      </c>
      <c r="L62">
        <v>2033</v>
      </c>
      <c r="M62">
        <v>2034</v>
      </c>
      <c r="N62">
        <v>2035</v>
      </c>
      <c r="O62">
        <v>2036</v>
      </c>
      <c r="P62">
        <v>2037</v>
      </c>
      <c r="Q62">
        <v>2038</v>
      </c>
      <c r="R62">
        <v>2039</v>
      </c>
      <c r="S62">
        <v>2040</v>
      </c>
      <c r="T62">
        <v>2041</v>
      </c>
      <c r="U62">
        <v>2042</v>
      </c>
      <c r="V62">
        <v>2043</v>
      </c>
      <c r="W62">
        <v>2044</v>
      </c>
      <c r="X62">
        <v>2045</v>
      </c>
      <c r="Y62">
        <v>2046</v>
      </c>
      <c r="Z62">
        <v>2047</v>
      </c>
      <c r="AA62">
        <v>2048</v>
      </c>
      <c r="AB62">
        <v>2049</v>
      </c>
      <c r="AC62">
        <v>2050</v>
      </c>
    </row>
    <row r="63" spans="1:30">
      <c r="A63" t="s">
        <v>1</v>
      </c>
      <c r="B63">
        <f t="array" ref="B63:B69">TRANSPOSE('SYFAFE-passenger'!B5:H5)</f>
        <v>6.7428486606874269E-4</v>
      </c>
      <c r="C63">
        <f t="shared" ref="C63:C69" si="2">B63</f>
        <v>6.7428486606874269E-4</v>
      </c>
      <c r="D63">
        <f>$C63*'Calculations Etc'!G$5</f>
        <v>6.8790081429402638E-4</v>
      </c>
      <c r="E63">
        <f>$C63*'Calculations Etc'!H$5</f>
        <v>7.0151676251931018E-4</v>
      </c>
      <c r="F63">
        <f>$C63*'Calculations Etc'!I$5</f>
        <v>7.2399594869901036E-4</v>
      </c>
      <c r="G63">
        <f>$C63*'Calculations Etc'!J$5</f>
        <v>7.4147192443357402E-4</v>
      </c>
      <c r="H63">
        <f>$C63*'Calculations Etc'!K$5</f>
        <v>7.5793346051039969E-4</v>
      </c>
      <c r="I63">
        <f>$C63*'Calculations Etc'!L$5</f>
        <v>7.7208225078382372E-4</v>
      </c>
      <c r="J63">
        <f>$C63*'Calculations Etc'!M$5</f>
        <v>7.8400200860568551E-4</v>
      </c>
      <c r="K63">
        <f>$C63*'Calculations Etc'!N$5</f>
        <v>7.9325507136175839E-4</v>
      </c>
      <c r="L63">
        <f>$C63*'Calculations Etc'!O$5</f>
        <v>8.0153609872005344E-4</v>
      </c>
      <c r="M63">
        <f>$C63*'Calculations Etc'!P$5</f>
        <v>8.0701136926914386E-4</v>
      </c>
      <c r="N63">
        <f>$C63*'Calculations Etc'!Q$5</f>
        <v>8.0905095167728652E-4</v>
      </c>
      <c r="O63">
        <f>$C63*'Calculations Etc'!R$5</f>
        <v>8.0877968276759445E-4</v>
      </c>
      <c r="P63">
        <f>$C63*'Calculations Etc'!S$5</f>
        <v>8.0844451395166992E-4</v>
      </c>
      <c r="Q63">
        <f>$C63*'Calculations Etc'!T$5</f>
        <v>8.0818909688657511E-4</v>
      </c>
      <c r="R63">
        <f>$C63*'Calculations Etc'!U$5</f>
        <v>8.0796355028640886E-4</v>
      </c>
      <c r="S63">
        <f>$C63*'Calculations Etc'!V$5</f>
        <v>8.0783555873099769E-4</v>
      </c>
      <c r="T63">
        <f>$C63*'Calculations Etc'!W$5</f>
        <v>8.0755995596055552E-4</v>
      </c>
      <c r="U63">
        <f>$C63*'Calculations Etc'!X$5</f>
        <v>8.0722932119458072E-4</v>
      </c>
      <c r="V63">
        <f>$C63*'Calculations Etc'!Y$5</f>
        <v>8.0695217207261245E-4</v>
      </c>
      <c r="W63">
        <f>$C63*'Calculations Etc'!Z$5</f>
        <v>8.067061038054559E-4</v>
      </c>
      <c r="X63">
        <f>$C63*'Calculations Etc'!AA$5</f>
        <v>8.0647237247156566E-4</v>
      </c>
      <c r="Y63">
        <f>$C63*'Calculations Etc'!AB$5</f>
        <v>8.0618396553817874E-4</v>
      </c>
      <c r="Z63">
        <f>$C63*'Calculations Etc'!AC$5</f>
        <v>8.0579287026920799E-4</v>
      </c>
      <c r="AA63">
        <f>$C63*'Calculations Etc'!AD$5</f>
        <v>8.0538662532013395E-4</v>
      </c>
      <c r="AB63">
        <f>$C63*'Calculations Etc'!AE$5</f>
        <v>8.0497502775788527E-4</v>
      </c>
      <c r="AC63">
        <f>$C63*'Calculations Etc'!AF$5</f>
        <v>8.0468759689124563E-4</v>
      </c>
    </row>
    <row r="64" spans="1:30">
      <c r="A64" t="s">
        <v>2</v>
      </c>
      <c r="B64">
        <v>5.0586266198922429E-5</v>
      </c>
      <c r="C64">
        <f t="shared" si="2"/>
        <v>5.0586266198922429E-5</v>
      </c>
      <c r="D64">
        <f>$C64*'Calculations Etc'!G$5</f>
        <v>5.1607763219151746E-5</v>
      </c>
      <c r="E64">
        <f>$C64*'Calculations Etc'!H$5</f>
        <v>5.2629260239381077E-5</v>
      </c>
      <c r="F64">
        <f>$C64*'Calculations Etc'!I$5</f>
        <v>5.4315695977812021E-5</v>
      </c>
      <c r="G64">
        <f>$C64*'Calculations Etc'!J$5</f>
        <v>5.5626780365259058E-5</v>
      </c>
      <c r="H64">
        <f>$C64*'Calculations Etc'!K$5</f>
        <v>5.6861759359938993E-5</v>
      </c>
      <c r="I64">
        <f>$C64*'Calculations Etc'!L$5</f>
        <v>5.7923231309231095E-5</v>
      </c>
      <c r="J64">
        <f>$C64*'Calculations Etc'!M$5</f>
        <v>5.8817476564532313E-5</v>
      </c>
      <c r="K64">
        <f>$C64*'Calculations Etc'!N$5</f>
        <v>5.9511660757725099E-5</v>
      </c>
      <c r="L64">
        <f>$C64*'Calculations Etc'!O$5</f>
        <v>6.0132920814753527E-5</v>
      </c>
      <c r="M64">
        <f>$C64*'Calculations Etc'!P$5</f>
        <v>6.0543687105745991E-5</v>
      </c>
      <c r="N64">
        <f>$C64*'Calculations Etc'!Q$5</f>
        <v>6.0696700859761384E-5</v>
      </c>
      <c r="O64">
        <f>$C64*'Calculations Etc'!R$5</f>
        <v>6.0676349696673325E-5</v>
      </c>
      <c r="P64">
        <f>$C64*'Calculations Etc'!S$5</f>
        <v>6.0651204628472715E-5</v>
      </c>
      <c r="Q64">
        <f>$C64*'Calculations Etc'!T$5</f>
        <v>6.0632042704044597E-5</v>
      </c>
      <c r="R64">
        <f>$C64*'Calculations Etc'!U$5</f>
        <v>6.0615121724603387E-5</v>
      </c>
      <c r="S64">
        <f>$C64*'Calculations Etc'!V$5</f>
        <v>6.0605519529419925E-5</v>
      </c>
      <c r="T64">
        <f>$C64*'Calculations Etc'!W$5</f>
        <v>6.0584843231000183E-5</v>
      </c>
      <c r="U64">
        <f>$C64*'Calculations Etc'!X$5</f>
        <v>6.0560038316745274E-5</v>
      </c>
      <c r="V64">
        <f>$C64*'Calculations Etc'!Y$5</f>
        <v>6.053924600778776E-5</v>
      </c>
      <c r="W64">
        <f>$C64*'Calculations Etc'!Z$5</f>
        <v>6.0520785449807174E-5</v>
      </c>
      <c r="X64">
        <f>$C64*'Calculations Etc'!AA$5</f>
        <v>6.0503250434459527E-5</v>
      </c>
      <c r="Y64">
        <f>$C64*'Calculations Etc'!AB$5</f>
        <v>6.0481613540855517E-5</v>
      </c>
      <c r="Z64">
        <f>$C64*'Calculations Etc'!AC$5</f>
        <v>6.0452272752739302E-5</v>
      </c>
      <c r="AA64">
        <f>$C64*'Calculations Etc'!AD$5</f>
        <v>6.0421795403817555E-5</v>
      </c>
      <c r="AB64">
        <f>$C64*'Calculations Etc'!AE$5</f>
        <v>6.0390916490618554E-5</v>
      </c>
      <c r="AC64">
        <f>$C64*'Calculations Etc'!AF$5</f>
        <v>6.0369352823591006E-5</v>
      </c>
    </row>
    <row r="65" spans="1:29">
      <c r="A65" t="s">
        <v>3</v>
      </c>
      <c r="B65">
        <v>5.0586266198922429E-5</v>
      </c>
      <c r="C65">
        <f t="shared" si="2"/>
        <v>5.0586266198922429E-5</v>
      </c>
      <c r="D65">
        <f>$C65*'Calculations Etc'!G$5</f>
        <v>5.1607763219151746E-5</v>
      </c>
      <c r="E65">
        <f>$C65*'Calculations Etc'!H$5</f>
        <v>5.2629260239381077E-5</v>
      </c>
      <c r="F65">
        <f>$C65*'Calculations Etc'!I$5</f>
        <v>5.4315695977812021E-5</v>
      </c>
      <c r="G65">
        <f>$C65*'Calculations Etc'!J$5</f>
        <v>5.5626780365259058E-5</v>
      </c>
      <c r="H65">
        <f>$C65*'Calculations Etc'!K$5</f>
        <v>5.6861759359938993E-5</v>
      </c>
      <c r="I65">
        <f>$C65*'Calculations Etc'!L$5</f>
        <v>5.7923231309231095E-5</v>
      </c>
      <c r="J65">
        <f>$C65*'Calculations Etc'!M$5</f>
        <v>5.8817476564532313E-5</v>
      </c>
      <c r="K65">
        <f>$C65*'Calculations Etc'!N$5</f>
        <v>5.9511660757725099E-5</v>
      </c>
      <c r="L65">
        <f>$C65*'Calculations Etc'!O$5</f>
        <v>6.0132920814753527E-5</v>
      </c>
      <c r="M65">
        <f>$C65*'Calculations Etc'!P$5</f>
        <v>6.0543687105745991E-5</v>
      </c>
      <c r="N65">
        <f>$C65*'Calculations Etc'!Q$5</f>
        <v>6.0696700859761384E-5</v>
      </c>
      <c r="O65">
        <f>$C65*'Calculations Etc'!R$5</f>
        <v>6.0676349696673325E-5</v>
      </c>
      <c r="P65">
        <f>$C65*'Calculations Etc'!S$5</f>
        <v>6.0651204628472715E-5</v>
      </c>
      <c r="Q65">
        <f>$C65*'Calculations Etc'!T$5</f>
        <v>6.0632042704044597E-5</v>
      </c>
      <c r="R65">
        <f>$C65*'Calculations Etc'!U$5</f>
        <v>6.0615121724603387E-5</v>
      </c>
      <c r="S65">
        <f>$C65*'Calculations Etc'!V$5</f>
        <v>6.0605519529419925E-5</v>
      </c>
      <c r="T65">
        <f>$C65*'Calculations Etc'!W$5</f>
        <v>6.0584843231000183E-5</v>
      </c>
      <c r="U65">
        <f>$C65*'Calculations Etc'!X$5</f>
        <v>6.0560038316745274E-5</v>
      </c>
      <c r="V65">
        <f>$C65*'Calculations Etc'!Y$5</f>
        <v>6.053924600778776E-5</v>
      </c>
      <c r="W65">
        <f>$C65*'Calculations Etc'!Z$5</f>
        <v>6.0520785449807174E-5</v>
      </c>
      <c r="X65">
        <f>$C65*'Calculations Etc'!AA$5</f>
        <v>6.0503250434459527E-5</v>
      </c>
      <c r="Y65">
        <f>$C65*'Calculations Etc'!AB$5</f>
        <v>6.0481613540855517E-5</v>
      </c>
      <c r="Z65">
        <f>$C65*'Calculations Etc'!AC$5</f>
        <v>6.0452272752739302E-5</v>
      </c>
      <c r="AA65">
        <f>$C65*'Calculations Etc'!AD$5</f>
        <v>6.0421795403817555E-5</v>
      </c>
      <c r="AB65">
        <f>$C65*'Calculations Etc'!AE$5</f>
        <v>6.0390916490618554E-5</v>
      </c>
      <c r="AC65">
        <f>$C65*'Calculations Etc'!AF$5</f>
        <v>6.0369352823591006E-5</v>
      </c>
    </row>
    <row r="66" spans="1:29">
      <c r="A66" s="40" t="s">
        <v>4</v>
      </c>
      <c r="B66" s="40">
        <v>5.0586266198922429E-5</v>
      </c>
      <c r="C66">
        <f t="shared" si="2"/>
        <v>5.0586266198922429E-5</v>
      </c>
      <c r="D66">
        <f>$C66*'Calculations Etc'!G$5</f>
        <v>5.1607763219151746E-5</v>
      </c>
      <c r="E66">
        <f>$C66*'Calculations Etc'!H$5</f>
        <v>5.2629260239381077E-5</v>
      </c>
      <c r="F66">
        <f>$C66*'Calculations Etc'!I$5</f>
        <v>5.4315695977812021E-5</v>
      </c>
      <c r="G66">
        <f>$C66*'Calculations Etc'!J$5</f>
        <v>5.5626780365259058E-5</v>
      </c>
      <c r="H66">
        <f>$C66*'Calculations Etc'!K$5</f>
        <v>5.6861759359938993E-5</v>
      </c>
      <c r="I66">
        <f>$C66*'Calculations Etc'!L$5</f>
        <v>5.7923231309231095E-5</v>
      </c>
      <c r="J66">
        <f>$C66*'Calculations Etc'!M$5</f>
        <v>5.8817476564532313E-5</v>
      </c>
      <c r="K66">
        <f>$C66*'Calculations Etc'!N$5</f>
        <v>5.9511660757725099E-5</v>
      </c>
      <c r="L66">
        <f>$C66*'Calculations Etc'!O$5</f>
        <v>6.0132920814753527E-5</v>
      </c>
      <c r="M66">
        <f>$C66*'Calculations Etc'!P$5</f>
        <v>6.0543687105745991E-5</v>
      </c>
      <c r="N66">
        <f>$C66*'Calculations Etc'!Q$5</f>
        <v>6.0696700859761384E-5</v>
      </c>
      <c r="O66">
        <f>$C66*'Calculations Etc'!R$5</f>
        <v>6.0676349696673325E-5</v>
      </c>
      <c r="P66">
        <f>$C66*'Calculations Etc'!S$5</f>
        <v>6.0651204628472715E-5</v>
      </c>
      <c r="Q66">
        <f>$C66*'Calculations Etc'!T$5</f>
        <v>6.0632042704044597E-5</v>
      </c>
      <c r="R66">
        <f>$C66*'Calculations Etc'!U$5</f>
        <v>6.0615121724603387E-5</v>
      </c>
      <c r="S66">
        <f>$C66*'Calculations Etc'!V$5</f>
        <v>6.0605519529419925E-5</v>
      </c>
      <c r="T66">
        <f>$C66*'Calculations Etc'!W$5</f>
        <v>6.0584843231000183E-5</v>
      </c>
      <c r="U66">
        <f>$C66*'Calculations Etc'!X$5</f>
        <v>6.0560038316745274E-5</v>
      </c>
      <c r="V66">
        <f>$C66*'Calculations Etc'!Y$5</f>
        <v>6.053924600778776E-5</v>
      </c>
      <c r="W66">
        <f>$C66*'Calculations Etc'!Z$5</f>
        <v>6.0520785449807174E-5</v>
      </c>
      <c r="X66">
        <f>$C66*'Calculations Etc'!AA$5</f>
        <v>6.0503250434459527E-5</v>
      </c>
      <c r="Y66">
        <f>$C66*'Calculations Etc'!AB$5</f>
        <v>6.0481613540855517E-5</v>
      </c>
      <c r="Z66">
        <f>$C66*'Calculations Etc'!AC$5</f>
        <v>6.0452272752739302E-5</v>
      </c>
      <c r="AA66">
        <f>$C66*'Calculations Etc'!AD$5</f>
        <v>6.0421795403817555E-5</v>
      </c>
      <c r="AB66">
        <f>$C66*'Calculations Etc'!AE$5</f>
        <v>6.0390916490618554E-5</v>
      </c>
      <c r="AC66">
        <f>$C66*'Calculations Etc'!AF$5</f>
        <v>6.0369352823591006E-5</v>
      </c>
    </row>
    <row r="67" spans="1:29">
      <c r="A67" t="s">
        <v>5</v>
      </c>
      <c r="B67">
        <v>0</v>
      </c>
      <c r="C67">
        <f t="shared" si="2"/>
        <v>0</v>
      </c>
      <c r="D67">
        <f>$C67*'Calculations Etc'!G$5</f>
        <v>0</v>
      </c>
      <c r="E67">
        <f>$C67*'Calculations Etc'!H$5</f>
        <v>0</v>
      </c>
      <c r="F67">
        <f>$C67*'Calculations Etc'!I$5</f>
        <v>0</v>
      </c>
      <c r="G67">
        <f>$C67*'Calculations Etc'!J$5</f>
        <v>0</v>
      </c>
      <c r="H67">
        <f>$C67*'Calculations Etc'!K$5</f>
        <v>0</v>
      </c>
      <c r="I67">
        <f>$C67*'Calculations Etc'!L$5</f>
        <v>0</v>
      </c>
      <c r="J67">
        <f>$C67*'Calculations Etc'!M$5</f>
        <v>0</v>
      </c>
      <c r="K67">
        <f>$C67*'Calculations Etc'!N$5</f>
        <v>0</v>
      </c>
      <c r="L67">
        <f>$C67*'Calculations Etc'!O$5</f>
        <v>0</v>
      </c>
      <c r="M67">
        <f>$C67*'Calculations Etc'!P$5</f>
        <v>0</v>
      </c>
      <c r="N67">
        <f>$C67*'Calculations Etc'!Q$5</f>
        <v>0</v>
      </c>
      <c r="O67">
        <f>$C67*'Calculations Etc'!R$5</f>
        <v>0</v>
      </c>
      <c r="P67">
        <f>$C67*'Calculations Etc'!S$5</f>
        <v>0</v>
      </c>
      <c r="Q67">
        <f>$C67*'Calculations Etc'!T$5</f>
        <v>0</v>
      </c>
      <c r="R67">
        <f>$C67*'Calculations Etc'!U$5</f>
        <v>0</v>
      </c>
      <c r="S67">
        <f>$C67*'Calculations Etc'!V$5</f>
        <v>0</v>
      </c>
      <c r="T67">
        <f>$C67*'Calculations Etc'!W$5</f>
        <v>0</v>
      </c>
      <c r="U67">
        <f>$C67*'Calculations Etc'!X$5</f>
        <v>0</v>
      </c>
      <c r="V67">
        <f>$C67*'Calculations Etc'!Y$5</f>
        <v>0</v>
      </c>
      <c r="W67">
        <f>$C67*'Calculations Etc'!Z$5</f>
        <v>0</v>
      </c>
      <c r="X67">
        <f>$C67*'Calculations Etc'!AA$5</f>
        <v>0</v>
      </c>
      <c r="Y67">
        <f>$C67*'Calculations Etc'!AB$5</f>
        <v>0</v>
      </c>
      <c r="Z67">
        <f>$C67*'Calculations Etc'!AC$5</f>
        <v>0</v>
      </c>
      <c r="AA67">
        <f>$C67*'Calculations Etc'!AD$5</f>
        <v>0</v>
      </c>
      <c r="AB67">
        <f>$C67*'Calculations Etc'!AE$5</f>
        <v>0</v>
      </c>
      <c r="AC67">
        <f>$C67*'Calculations Etc'!AF$5</f>
        <v>0</v>
      </c>
    </row>
    <row r="68" spans="1:29">
      <c r="A68" t="s">
        <v>6</v>
      </c>
      <c r="B68">
        <v>0</v>
      </c>
      <c r="C68">
        <f t="shared" si="2"/>
        <v>0</v>
      </c>
      <c r="D68">
        <f>$C68*'Calculations Etc'!G$5</f>
        <v>0</v>
      </c>
      <c r="E68">
        <f>$C68*'Calculations Etc'!H$5</f>
        <v>0</v>
      </c>
      <c r="F68">
        <f>$C68*'Calculations Etc'!I$5</f>
        <v>0</v>
      </c>
      <c r="G68">
        <f>$C68*'Calculations Etc'!J$5</f>
        <v>0</v>
      </c>
      <c r="H68">
        <f>$C68*'Calculations Etc'!K$5</f>
        <v>0</v>
      </c>
      <c r="I68">
        <f>$C68*'Calculations Etc'!L$5</f>
        <v>0</v>
      </c>
      <c r="J68">
        <f>$C68*'Calculations Etc'!M$5</f>
        <v>0</v>
      </c>
      <c r="K68">
        <f>$C68*'Calculations Etc'!N$5</f>
        <v>0</v>
      </c>
      <c r="L68">
        <f>$C68*'Calculations Etc'!O$5</f>
        <v>0</v>
      </c>
      <c r="M68">
        <f>$C68*'Calculations Etc'!P$5</f>
        <v>0</v>
      </c>
      <c r="N68">
        <f>$C68*'Calculations Etc'!Q$5</f>
        <v>0</v>
      </c>
      <c r="O68">
        <f>$C68*'Calculations Etc'!R$5</f>
        <v>0</v>
      </c>
      <c r="P68">
        <f>$C68*'Calculations Etc'!S$5</f>
        <v>0</v>
      </c>
      <c r="Q68">
        <f>$C68*'Calculations Etc'!T$5</f>
        <v>0</v>
      </c>
      <c r="R68">
        <f>$C68*'Calculations Etc'!U$5</f>
        <v>0</v>
      </c>
      <c r="S68">
        <f>$C68*'Calculations Etc'!V$5</f>
        <v>0</v>
      </c>
      <c r="T68">
        <f>$C68*'Calculations Etc'!W$5</f>
        <v>0</v>
      </c>
      <c r="U68">
        <f>$C68*'Calculations Etc'!X$5</f>
        <v>0</v>
      </c>
      <c r="V68">
        <f>$C68*'Calculations Etc'!Y$5</f>
        <v>0</v>
      </c>
      <c r="W68">
        <f>$C68*'Calculations Etc'!Z$5</f>
        <v>0</v>
      </c>
      <c r="X68">
        <f>$C68*'Calculations Etc'!AA$5</f>
        <v>0</v>
      </c>
      <c r="Y68">
        <f>$C68*'Calculations Etc'!AB$5</f>
        <v>0</v>
      </c>
      <c r="Z68">
        <f>$C68*'Calculations Etc'!AC$5</f>
        <v>0</v>
      </c>
      <c r="AA68">
        <f>$C68*'Calculations Etc'!AD$5</f>
        <v>0</v>
      </c>
      <c r="AB68">
        <f>$C68*'Calculations Etc'!AE$5</f>
        <v>0</v>
      </c>
      <c r="AC68">
        <f>$C68*'Calculations Etc'!AF$5</f>
        <v>0</v>
      </c>
    </row>
    <row r="69" spans="1:29">
      <c r="A69" t="s">
        <v>7</v>
      </c>
      <c r="B69">
        <v>1.5175879859676729E-4</v>
      </c>
      <c r="C69">
        <f t="shared" si="2"/>
        <v>1.5175879859676729E-4</v>
      </c>
      <c r="D69">
        <f>$C69*'Calculations Etc'!G$5</f>
        <v>1.5482328965745525E-4</v>
      </c>
      <c r="E69">
        <f>$C69*'Calculations Etc'!H$5</f>
        <v>1.5788778071814324E-4</v>
      </c>
      <c r="F69">
        <f>$C69*'Calculations Etc'!I$5</f>
        <v>1.6294708793343607E-4</v>
      </c>
      <c r="G69">
        <f>$C69*'Calculations Etc'!J$5</f>
        <v>1.6688034109577719E-4</v>
      </c>
      <c r="H69">
        <f>$C69*'Calculations Etc'!K$5</f>
        <v>1.7058527807981699E-4</v>
      </c>
      <c r="I69">
        <f>$C69*'Calculations Etc'!L$5</f>
        <v>1.737696939276933E-4</v>
      </c>
      <c r="J69">
        <f>$C69*'Calculations Etc'!M$5</f>
        <v>1.7645242969359693E-4</v>
      </c>
      <c r="K69">
        <f>$C69*'Calculations Etc'!N$5</f>
        <v>1.7853498227317531E-4</v>
      </c>
      <c r="L69">
        <f>$C69*'Calculations Etc'!O$5</f>
        <v>1.8039876244426058E-4</v>
      </c>
      <c r="M69">
        <f>$C69*'Calculations Etc'!P$5</f>
        <v>1.8163106131723796E-4</v>
      </c>
      <c r="N69">
        <f>$C69*'Calculations Etc'!Q$5</f>
        <v>1.8209010257928416E-4</v>
      </c>
      <c r="O69">
        <f>$C69*'Calculations Etc'!R$5</f>
        <v>1.8202904909001997E-4</v>
      </c>
      <c r="P69">
        <f>$C69*'Calculations Etc'!S$5</f>
        <v>1.8195361388541814E-4</v>
      </c>
      <c r="Q69">
        <f>$C69*'Calculations Etc'!T$5</f>
        <v>1.818961281121338E-4</v>
      </c>
      <c r="R69">
        <f>$C69*'Calculations Etc'!U$5</f>
        <v>1.8184536517381017E-4</v>
      </c>
      <c r="S69">
        <f>$C69*'Calculations Etc'!V$5</f>
        <v>1.8181655858825978E-4</v>
      </c>
      <c r="T69">
        <f>$C69*'Calculations Etc'!W$5</f>
        <v>1.8175452969300057E-4</v>
      </c>
      <c r="U69">
        <f>$C69*'Calculations Etc'!X$5</f>
        <v>1.8168011495023584E-4</v>
      </c>
      <c r="V69">
        <f>$C69*'Calculations Etc'!Y$5</f>
        <v>1.8161773802336328E-4</v>
      </c>
      <c r="W69">
        <f>$C69*'Calculations Etc'!Z$5</f>
        <v>1.8156235634942154E-4</v>
      </c>
      <c r="X69">
        <f>$C69*'Calculations Etc'!AA$5</f>
        <v>1.8150975130337859E-4</v>
      </c>
      <c r="Y69">
        <f>$C69*'Calculations Etc'!AB$5</f>
        <v>1.8144484062256657E-4</v>
      </c>
      <c r="Z69">
        <f>$C69*'Calculations Etc'!AC$5</f>
        <v>1.8135681825821791E-4</v>
      </c>
      <c r="AA69">
        <f>$C69*'Calculations Etc'!AD$5</f>
        <v>1.8126538621145266E-4</v>
      </c>
      <c r="AB69">
        <f>$C69*'Calculations Etc'!AE$5</f>
        <v>1.8117274947185568E-4</v>
      </c>
      <c r="AC69">
        <f>$C69*'Calculations Etc'!AF$5</f>
        <v>1.8110805847077301E-4</v>
      </c>
    </row>
    <row r="71" spans="1:29" s="135" customFormat="1">
      <c r="A71" s="135" t="s">
        <v>11090</v>
      </c>
      <c r="B71" s="135" t="s">
        <v>11091</v>
      </c>
    </row>
    <row r="72" spans="1:29">
      <c r="A72" s="1" t="s">
        <v>0</v>
      </c>
      <c r="B72">
        <v>2023</v>
      </c>
      <c r="C72">
        <v>2024</v>
      </c>
      <c r="D72">
        <v>2025</v>
      </c>
      <c r="E72">
        <v>2026</v>
      </c>
      <c r="F72">
        <v>2027</v>
      </c>
      <c r="G72">
        <v>2028</v>
      </c>
      <c r="H72">
        <v>2029</v>
      </c>
      <c r="I72">
        <v>2030</v>
      </c>
      <c r="J72">
        <v>2031</v>
      </c>
      <c r="K72">
        <v>2032</v>
      </c>
      <c r="L72">
        <v>2033</v>
      </c>
      <c r="M72">
        <v>2034</v>
      </c>
      <c r="N72">
        <v>2035</v>
      </c>
      <c r="O72">
        <v>2036</v>
      </c>
      <c r="P72">
        <v>2037</v>
      </c>
      <c r="Q72">
        <v>2038</v>
      </c>
      <c r="R72">
        <v>2039</v>
      </c>
      <c r="S72">
        <v>2040</v>
      </c>
      <c r="T72">
        <v>2041</v>
      </c>
      <c r="U72">
        <v>2042</v>
      </c>
      <c r="V72">
        <v>2043</v>
      </c>
      <c r="W72">
        <v>2044</v>
      </c>
      <c r="X72">
        <v>2045</v>
      </c>
      <c r="Y72">
        <v>2046</v>
      </c>
      <c r="Z72">
        <v>2047</v>
      </c>
      <c r="AA72">
        <v>2048</v>
      </c>
      <c r="AB72">
        <v>2049</v>
      </c>
      <c r="AC72">
        <v>2050</v>
      </c>
    </row>
    <row r="73" spans="1:29">
      <c r="A73" t="s">
        <v>1</v>
      </c>
      <c r="B73">
        <f>B$76/(1-'Calculations Etc'!$B$10)</f>
        <v>1.0829065696442089E-2</v>
      </c>
      <c r="C73">
        <f>C$76/(1-'Calculations Etc'!$B$10)</f>
        <v>1.0840496025738076E-2</v>
      </c>
      <c r="D73">
        <f>D$76/(1-'Calculations Etc'!$B$10)</f>
        <v>1.0851935995457985E-2</v>
      </c>
      <c r="E73">
        <f>E$76/(1-'Calculations Etc'!$B$10)</f>
        <v>1.0863388819076458E-2</v>
      </c>
      <c r="F73">
        <f>F$76/(1-'Calculations Etc'!$B$10)</f>
        <v>1.087485449659349E-2</v>
      </c>
      <c r="G73">
        <f>G$76/(1-'Calculations Etc'!$B$10)</f>
        <v>1.0886329814534444E-2</v>
      </c>
      <c r="H73">
        <f>H$76/(1-'Calculations Etc'!$B$10)</f>
        <v>1.08978211998486E-2</v>
      </c>
      <c r="I73">
        <f>I$76/(1-'Calculations Etc'!$B$10)</f>
        <v>1.0909322225586677E-2</v>
      </c>
      <c r="J73">
        <f>J$76/(1-'Calculations Etc'!$B$10)</f>
        <v>1.0920836105223316E-2</v>
      </c>
      <c r="K73">
        <f>K$76/(1-'Calculations Etc'!$B$10)</f>
        <v>1.0932359625283876E-2</v>
      </c>
      <c r="L73">
        <f>L$76/(1-'Calculations Etc'!$B$10)</f>
        <v>1.0943899212717637E-2</v>
      </c>
      <c r="M73">
        <f>M$76/(1-'Calculations Etc'!$B$10)</f>
        <v>1.0955448440575322E-2</v>
      </c>
      <c r="N73">
        <f>N$76/(1-'Calculations Etc'!$B$10)</f>
        <v>1.0967010522331566E-2</v>
      </c>
      <c r="O73">
        <f>O$76/(1-'Calculations Etc'!$B$10)</f>
        <v>1.0978585457986372E-2</v>
      </c>
      <c r="P73">
        <f>P$76/(1-'Calculations Etc'!$B$10)</f>
        <v>1.0990170034065102E-2</v>
      </c>
      <c r="Q73">
        <f>Q$76/(1-'Calculations Etc'!$B$10)</f>
        <v>1.1001770677517031E-2</v>
      </c>
      <c r="R73">
        <f>R$76/(1-'Calculations Etc'!$B$10)</f>
        <v>1.1013380961392883E-2</v>
      </c>
      <c r="S73">
        <f>S$76/(1-'Calculations Etc'!$B$10)</f>
        <v>1.1025004099167297E-2</v>
      </c>
      <c r="T73">
        <f>T$76/(1-'Calculations Etc'!$B$10)</f>
        <v>1.1036640090840271E-2</v>
      </c>
      <c r="U73">
        <f>U$76/(1-'Calculations Etc'!$B$10)</f>
        <v>1.1048288936411809E-2</v>
      </c>
      <c r="V73">
        <f>V$76/(1-'Calculations Etc'!$B$10)</f>
        <v>1.1059947422407266E-2</v>
      </c>
      <c r="W73">
        <f>W$76/(1-'Calculations Etc'!$B$10)</f>
        <v>1.1071618762301286E-2</v>
      </c>
      <c r="X73">
        <f>X$76/(1-'Calculations Etc'!$B$10)</f>
        <v>1.1083306169568508E-2</v>
      </c>
      <c r="Y73">
        <f>Y$76/(1-'Calculations Etc'!$B$10)</f>
        <v>1.1095000003785011E-2</v>
      </c>
      <c r="Z73">
        <f>Z$76/(1-'Calculations Etc'!$B$10)</f>
        <v>1.1106709905374716E-2</v>
      </c>
      <c r="AA73">
        <f>AA$76/(1-'Calculations Etc'!$B$10)</f>
        <v>1.1118432660862983E-2</v>
      </c>
      <c r="AB73">
        <f>AB$76/(1-'Calculations Etc'!$B$10)</f>
        <v>1.113016827024981E-2</v>
      </c>
      <c r="AC73">
        <f>AC$76/(1-'Calculations Etc'!$B$10)</f>
        <v>1.114191352006056E-2</v>
      </c>
    </row>
    <row r="74" spans="1:29">
      <c r="A74" t="s">
        <v>2</v>
      </c>
      <c r="B74">
        <v>0</v>
      </c>
      <c r="C74">
        <v>0</v>
      </c>
      <c r="D74">
        <v>0</v>
      </c>
      <c r="E74">
        <v>0</v>
      </c>
      <c r="F74">
        <v>0</v>
      </c>
      <c r="G74">
        <v>0</v>
      </c>
      <c r="H74">
        <v>0</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row>
    <row r="75" spans="1:29">
      <c r="A75" t="s">
        <v>3</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row>
    <row r="76" spans="1:29">
      <c r="A76" t="s">
        <v>4</v>
      </c>
      <c r="B76">
        <f>INDEX('AEO 2023 Table 7'!$C$51:$AI$51,MATCH(B$72,'AEO 2023 Table 7'!$C$1:$AI$1,0))/10^3</f>
        <v>3.3698929999999997E-3</v>
      </c>
      <c r="C76">
        <f>INDEX('AEO 2025 Table 7'!41:41,MATCH(C72,'AEO 2025 Table 7'!5:5,0))/10^3</f>
        <v>3.3734500000000001E-3</v>
      </c>
      <c r="D76">
        <f>INDEX('AEO 2026 Table 7'!41:41,MATCH(D72,'AEO 2026 Table 7'!5:5,0))/10^3</f>
        <v>3.3770099999999997E-3</v>
      </c>
      <c r="E76">
        <f>INDEX('AEO 2026 Table 7'!41:41,MATCH(E72,'AEO 2026 Table 7'!5:5,0))/10^3</f>
        <v>3.3805740000000003E-3</v>
      </c>
      <c r="F76">
        <f>INDEX('AEO 2026 Table 7'!41:41,MATCH(F72,'AEO 2026 Table 7'!5:5,0))/10^3</f>
        <v>3.3841420000000001E-3</v>
      </c>
      <c r="G76">
        <f>INDEX('AEO 2026 Table 7'!41:41,MATCH(G72,'AEO 2026 Table 7'!5:5,0))/10^3</f>
        <v>3.3877130000000001E-3</v>
      </c>
      <c r="H76">
        <f>INDEX('AEO 2026 Table 7'!41:41,MATCH(H72,'AEO 2026 Table 7'!5:5,0))/10^3</f>
        <v>3.391289E-3</v>
      </c>
      <c r="I76">
        <f>INDEX('AEO 2026 Table 7'!41:41,MATCH(I72,'AEO 2026 Table 7'!5:5,0))/10^3</f>
        <v>3.3948680000000001E-3</v>
      </c>
      <c r="J76">
        <f>INDEX('AEO 2026 Table 7'!41:41,MATCH(J72,'AEO 2026 Table 7'!5:5,0))/10^3</f>
        <v>3.3984510000000002E-3</v>
      </c>
      <c r="K76">
        <f>INDEX('AEO 2026 Table 7'!41:41,MATCH(K72,'AEO 2026 Table 7'!5:5,0))/10^3</f>
        <v>3.4020370000000001E-3</v>
      </c>
      <c r="L76">
        <f>INDEX('AEO 2026 Table 7'!41:41,MATCH(L72,'AEO 2026 Table 7'!5:5,0))/10^3</f>
        <v>3.405628E-3</v>
      </c>
      <c r="M76">
        <f>INDEX('AEO 2026 Table 7'!41:41,MATCH(M72,'AEO 2026 Table 7'!5:5,0))/10^3</f>
        <v>3.4092220000000004E-3</v>
      </c>
      <c r="N76">
        <f>INDEX('AEO 2026 Table 7'!41:41,MATCH(N72,'AEO 2026 Table 7'!5:5,0))/10^3</f>
        <v>3.41282E-3</v>
      </c>
      <c r="O76">
        <f>INDEX('AEO 2026 Table 7'!41:41,MATCH(O72,'AEO 2026 Table 7'!5:5,0))/10^3</f>
        <v>3.4164219999999997E-3</v>
      </c>
      <c r="P76">
        <f>INDEX('AEO 2026 Table 7'!41:41,MATCH(P72,'AEO 2026 Table 7'!5:5,0))/10^3</f>
        <v>3.420027E-3</v>
      </c>
      <c r="Q76">
        <f>INDEX('AEO 2026 Table 7'!41:41,MATCH(Q72,'AEO 2026 Table 7'!5:5,0))/10^3</f>
        <v>3.4236369999999998E-3</v>
      </c>
      <c r="R76">
        <f>INDEX('AEO 2026 Table 7'!41:41,MATCH(R72,'AEO 2026 Table 7'!5:5,0))/10^3</f>
        <v>3.4272499999999997E-3</v>
      </c>
      <c r="S76">
        <f>INDEX('AEO 2026 Table 7'!41:41,MATCH(S72,'AEO 2026 Table 7'!5:5,0))/10^3</f>
        <v>3.4308670000000002E-3</v>
      </c>
      <c r="T76">
        <f>INDEX('AEO 2026 Table 7'!41:41,MATCH(T72,'AEO 2026 Table 7'!5:5,0))/10^3</f>
        <v>3.4344879999999999E-3</v>
      </c>
      <c r="U76">
        <f>INDEX('AEO 2026 Table 7'!41:41,MATCH(U72,'AEO 2026 Table 7'!5:5,0))/10^3</f>
        <v>3.438113E-3</v>
      </c>
      <c r="V76">
        <f>INDEX('AEO 2026 Table 7'!41:41,MATCH(V72,'AEO 2026 Table 7'!5:5,0))/10^3</f>
        <v>3.4417409999999999E-3</v>
      </c>
      <c r="W76">
        <f>INDEX('AEO 2026 Table 7'!41:41,MATCH(W72,'AEO 2026 Table 7'!5:5,0))/10^3</f>
        <v>3.4453729999999998E-3</v>
      </c>
      <c r="X76">
        <f>INDEX('AEO 2026 Table 7'!41:41,MATCH(X72,'AEO 2026 Table 7'!5:5,0))/10^3</f>
        <v>3.4490099999999997E-3</v>
      </c>
      <c r="Y76">
        <f>INDEX('AEO 2026 Table 7'!41:41,MATCH(Y72,'AEO 2026 Table 7'!5:5,0))/10^3</f>
        <v>3.4526489999999999E-3</v>
      </c>
      <c r="Z76">
        <f>INDEX('AEO 2026 Table 7'!41:41,MATCH(Z72,'AEO 2026 Table 7'!5:5,0))/10^3</f>
        <v>3.456293E-3</v>
      </c>
      <c r="AA76">
        <f>INDEX('AEO 2026 Table 7'!41:41,MATCH(AA72,'AEO 2026 Table 7'!5:5,0))/10^3</f>
        <v>3.4599410000000002E-3</v>
      </c>
      <c r="AB76">
        <f>INDEX('AEO 2026 Table 7'!41:41,MATCH(AB72,'AEO 2026 Table 7'!5:5,0))/10^3</f>
        <v>3.4635930000000001E-3</v>
      </c>
      <c r="AC76">
        <f>INDEX('AEO 2026 Table 7'!41:41,MATCH(AC72,'AEO 2026 Table 7'!5:5,0))/10^3</f>
        <v>3.467248E-3</v>
      </c>
    </row>
    <row r="77" spans="1:29">
      <c r="A77" t="s">
        <v>5</v>
      </c>
      <c r="B77">
        <v>0</v>
      </c>
      <c r="C77">
        <v>0</v>
      </c>
      <c r="D77">
        <v>0</v>
      </c>
      <c r="E77">
        <v>0</v>
      </c>
      <c r="F77">
        <v>0</v>
      </c>
      <c r="G77">
        <v>0</v>
      </c>
      <c r="H77">
        <v>0</v>
      </c>
      <c r="I77">
        <v>0</v>
      </c>
      <c r="J77">
        <v>0</v>
      </c>
      <c r="K77">
        <v>0</v>
      </c>
      <c r="L77">
        <v>0</v>
      </c>
      <c r="M77">
        <v>0</v>
      </c>
      <c r="N77">
        <v>0</v>
      </c>
      <c r="O77">
        <v>0</v>
      </c>
      <c r="P77">
        <v>0</v>
      </c>
      <c r="Q77">
        <v>0</v>
      </c>
      <c r="R77">
        <v>0</v>
      </c>
      <c r="S77">
        <v>0</v>
      </c>
      <c r="T77">
        <v>0</v>
      </c>
      <c r="U77">
        <v>0</v>
      </c>
      <c r="V77">
        <v>0</v>
      </c>
      <c r="W77">
        <v>0</v>
      </c>
      <c r="X77">
        <v>0</v>
      </c>
      <c r="Y77">
        <v>0</v>
      </c>
      <c r="Z77">
        <v>0</v>
      </c>
      <c r="AA77">
        <v>0</v>
      </c>
      <c r="AB77">
        <v>0</v>
      </c>
      <c r="AC77">
        <v>0</v>
      </c>
    </row>
    <row r="78" spans="1:29">
      <c r="A78" t="s">
        <v>6</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row>
    <row r="79" spans="1:29">
      <c r="A79" t="s">
        <v>7</v>
      </c>
      <c r="B79">
        <f>B$76*'Calculations Etc'!$B$28</f>
        <v>1.0109678999999998E-2</v>
      </c>
      <c r="C79">
        <f>C$76*'Calculations Etc'!$B$28</f>
        <v>1.0120349999999998E-2</v>
      </c>
      <c r="D79">
        <f>D$76*'Calculations Etc'!$B$28</f>
        <v>1.0131029999999997E-2</v>
      </c>
      <c r="E79">
        <f>E$76*'Calculations Etc'!$B$28</f>
        <v>1.0141721999999999E-2</v>
      </c>
      <c r="F79">
        <f>F$76*'Calculations Etc'!$B$28</f>
        <v>1.0152425999999999E-2</v>
      </c>
      <c r="G79">
        <f>G$76*'Calculations Etc'!$B$28</f>
        <v>1.0163138999999998E-2</v>
      </c>
      <c r="H79">
        <f>H$76*'Calculations Etc'!$B$28</f>
        <v>1.0173866999999998E-2</v>
      </c>
      <c r="I79">
        <f>I$76*'Calculations Etc'!$B$28</f>
        <v>1.0184603999999998E-2</v>
      </c>
      <c r="J79">
        <f>J$76*'Calculations Etc'!$B$28</f>
        <v>1.0195352999999999E-2</v>
      </c>
      <c r="K79">
        <f>K$76*'Calculations Etc'!$B$28</f>
        <v>1.0206110999999999E-2</v>
      </c>
      <c r="L79">
        <f>L$76*'Calculations Etc'!$B$28</f>
        <v>1.0216883999999999E-2</v>
      </c>
      <c r="M79">
        <f>M$76*'Calculations Etc'!$B$28</f>
        <v>1.0227666E-2</v>
      </c>
      <c r="N79">
        <f>N$76*'Calculations Etc'!$B$28</f>
        <v>1.0238459999999998E-2</v>
      </c>
      <c r="O79">
        <f>O$76*'Calculations Etc'!$B$28</f>
        <v>1.0249265999999998E-2</v>
      </c>
      <c r="P79">
        <f>P$76*'Calculations Etc'!$B$28</f>
        <v>1.0260080999999999E-2</v>
      </c>
      <c r="Q79">
        <f>Q$76*'Calculations Etc'!$B$28</f>
        <v>1.0270910999999997E-2</v>
      </c>
      <c r="R79">
        <f>R$76*'Calculations Etc'!$B$28</f>
        <v>1.0281749999999997E-2</v>
      </c>
      <c r="S79">
        <f>S$76*'Calculations Etc'!$B$28</f>
        <v>1.0292600999999998E-2</v>
      </c>
      <c r="T79">
        <f>T$76*'Calculations Etc'!$B$28</f>
        <v>1.0303463999999998E-2</v>
      </c>
      <c r="U79">
        <f>U$76*'Calculations Etc'!$B$28</f>
        <v>1.0314338999999999E-2</v>
      </c>
      <c r="V79">
        <f>V$76*'Calculations Etc'!$B$28</f>
        <v>1.0325222999999998E-2</v>
      </c>
      <c r="W79">
        <f>W$76*'Calculations Etc'!$B$28</f>
        <v>1.0336118999999998E-2</v>
      </c>
      <c r="X79">
        <f>X$76*'Calculations Etc'!$B$28</f>
        <v>1.0347029999999998E-2</v>
      </c>
      <c r="Y79">
        <f>Y$76*'Calculations Etc'!$B$28</f>
        <v>1.0357946999999998E-2</v>
      </c>
      <c r="Z79">
        <f>Z$76*'Calculations Etc'!$B$28</f>
        <v>1.0368878999999999E-2</v>
      </c>
      <c r="AA79">
        <f>AA$76*'Calculations Etc'!$B$28</f>
        <v>1.0379823E-2</v>
      </c>
      <c r="AB79">
        <f>AB$76*'Calculations Etc'!$B$28</f>
        <v>1.0390778999999999E-2</v>
      </c>
      <c r="AC79">
        <f>AC$76*'Calculations Etc'!$B$28</f>
        <v>1.0401743999999999E-2</v>
      </c>
    </row>
    <row r="81" spans="1:29" s="135" customFormat="1">
      <c r="A81" s="135" t="s">
        <v>11092</v>
      </c>
      <c r="B81" s="135" t="s">
        <v>11089</v>
      </c>
    </row>
    <row r="82" spans="1:29">
      <c r="A82" s="1" t="s">
        <v>0</v>
      </c>
      <c r="B82">
        <v>2023</v>
      </c>
      <c r="C82">
        <v>2024</v>
      </c>
      <c r="D82">
        <v>2025</v>
      </c>
      <c r="E82">
        <v>2026</v>
      </c>
      <c r="F82">
        <v>2027</v>
      </c>
      <c r="G82">
        <v>2028</v>
      </c>
      <c r="H82">
        <v>2029</v>
      </c>
      <c r="I82">
        <v>2030</v>
      </c>
      <c r="J82">
        <v>2031</v>
      </c>
      <c r="K82">
        <v>2032</v>
      </c>
      <c r="L82">
        <v>2033</v>
      </c>
      <c r="M82">
        <v>2034</v>
      </c>
      <c r="N82">
        <v>2035</v>
      </c>
      <c r="O82">
        <v>2036</v>
      </c>
      <c r="P82">
        <v>2037</v>
      </c>
      <c r="Q82">
        <v>2038</v>
      </c>
      <c r="R82">
        <v>2039</v>
      </c>
      <c r="S82">
        <v>2040</v>
      </c>
      <c r="T82">
        <v>2041</v>
      </c>
      <c r="U82">
        <v>2042</v>
      </c>
      <c r="V82">
        <v>2043</v>
      </c>
      <c r="W82">
        <v>2044</v>
      </c>
      <c r="X82">
        <v>2045</v>
      </c>
      <c r="Y82">
        <v>2046</v>
      </c>
      <c r="Z82">
        <v>2047</v>
      </c>
      <c r="AA82">
        <v>2048</v>
      </c>
      <c r="AB82">
        <v>2049</v>
      </c>
      <c r="AC82">
        <v>2050</v>
      </c>
    </row>
    <row r="83" spans="1:29">
      <c r="A83" t="s">
        <v>1</v>
      </c>
      <c r="B83">
        <f t="array" ref="B83:B89">TRANSPOSE('SYFAFE-passenger'!B6:H6)</f>
        <v>3.8151653664103213E-5</v>
      </c>
      <c r="C83">
        <f t="shared" ref="C83:AC83" si="3">B83</f>
        <v>3.8151653664103213E-5</v>
      </c>
      <c r="D83">
        <f t="shared" si="3"/>
        <v>3.8151653664103213E-5</v>
      </c>
      <c r="E83">
        <f t="shared" si="3"/>
        <v>3.8151653664103213E-5</v>
      </c>
      <c r="F83">
        <f t="shared" si="3"/>
        <v>3.8151653664103213E-5</v>
      </c>
      <c r="G83">
        <f t="shared" si="3"/>
        <v>3.8151653664103213E-5</v>
      </c>
      <c r="H83">
        <f t="shared" si="3"/>
        <v>3.8151653664103213E-5</v>
      </c>
      <c r="I83">
        <f t="shared" si="3"/>
        <v>3.8151653664103213E-5</v>
      </c>
      <c r="J83">
        <f t="shared" si="3"/>
        <v>3.8151653664103213E-5</v>
      </c>
      <c r="K83">
        <f t="shared" si="3"/>
        <v>3.8151653664103213E-5</v>
      </c>
      <c r="L83">
        <f t="shared" si="3"/>
        <v>3.8151653664103213E-5</v>
      </c>
      <c r="M83">
        <f t="shared" si="3"/>
        <v>3.8151653664103213E-5</v>
      </c>
      <c r="N83">
        <f t="shared" si="3"/>
        <v>3.8151653664103213E-5</v>
      </c>
      <c r="O83">
        <f t="shared" si="3"/>
        <v>3.8151653664103213E-5</v>
      </c>
      <c r="P83">
        <f t="shared" si="3"/>
        <v>3.8151653664103213E-5</v>
      </c>
      <c r="Q83">
        <f t="shared" si="3"/>
        <v>3.8151653664103213E-5</v>
      </c>
      <c r="R83">
        <f t="shared" si="3"/>
        <v>3.8151653664103213E-5</v>
      </c>
      <c r="S83">
        <f t="shared" si="3"/>
        <v>3.8151653664103213E-5</v>
      </c>
      <c r="T83">
        <f t="shared" si="3"/>
        <v>3.8151653664103213E-5</v>
      </c>
      <c r="U83">
        <f t="shared" si="3"/>
        <v>3.8151653664103213E-5</v>
      </c>
      <c r="V83">
        <f t="shared" si="3"/>
        <v>3.8151653664103213E-5</v>
      </c>
      <c r="W83">
        <f t="shared" si="3"/>
        <v>3.8151653664103213E-5</v>
      </c>
      <c r="X83">
        <f t="shared" si="3"/>
        <v>3.8151653664103213E-5</v>
      </c>
      <c r="Y83">
        <f t="shared" si="3"/>
        <v>3.8151653664103213E-5</v>
      </c>
      <c r="Z83">
        <f t="shared" si="3"/>
        <v>3.8151653664103213E-5</v>
      </c>
      <c r="AA83">
        <f t="shared" si="3"/>
        <v>3.8151653664103213E-5</v>
      </c>
      <c r="AB83">
        <f t="shared" si="3"/>
        <v>3.8151653664103213E-5</v>
      </c>
      <c r="AC83">
        <f t="shared" si="3"/>
        <v>3.8151653664103213E-5</v>
      </c>
    </row>
    <row r="84" spans="1:29">
      <c r="A84" t="s">
        <v>2</v>
      </c>
      <c r="B84">
        <v>0</v>
      </c>
      <c r="C84">
        <f t="shared" ref="C84:AC84" si="4">B84</f>
        <v>0</v>
      </c>
      <c r="D84">
        <f t="shared" si="4"/>
        <v>0</v>
      </c>
      <c r="E84">
        <f t="shared" si="4"/>
        <v>0</v>
      </c>
      <c r="F84">
        <f t="shared" si="4"/>
        <v>0</v>
      </c>
      <c r="G84">
        <f t="shared" si="4"/>
        <v>0</v>
      </c>
      <c r="H84">
        <f t="shared" si="4"/>
        <v>0</v>
      </c>
      <c r="I84">
        <f t="shared" si="4"/>
        <v>0</v>
      </c>
      <c r="J84">
        <f t="shared" si="4"/>
        <v>0</v>
      </c>
      <c r="K84">
        <f t="shared" si="4"/>
        <v>0</v>
      </c>
      <c r="L84">
        <f t="shared" si="4"/>
        <v>0</v>
      </c>
      <c r="M84">
        <f t="shared" si="4"/>
        <v>0</v>
      </c>
      <c r="N84">
        <f t="shared" si="4"/>
        <v>0</v>
      </c>
      <c r="O84">
        <f t="shared" si="4"/>
        <v>0</v>
      </c>
      <c r="P84">
        <f t="shared" si="4"/>
        <v>0</v>
      </c>
      <c r="Q84">
        <f t="shared" si="4"/>
        <v>0</v>
      </c>
      <c r="R84">
        <f t="shared" si="4"/>
        <v>0</v>
      </c>
      <c r="S84">
        <f t="shared" si="4"/>
        <v>0</v>
      </c>
      <c r="T84">
        <f t="shared" si="4"/>
        <v>0</v>
      </c>
      <c r="U84">
        <f t="shared" si="4"/>
        <v>0</v>
      </c>
      <c r="V84">
        <f t="shared" si="4"/>
        <v>0</v>
      </c>
      <c r="W84">
        <f t="shared" si="4"/>
        <v>0</v>
      </c>
      <c r="X84">
        <f t="shared" si="4"/>
        <v>0</v>
      </c>
      <c r="Y84">
        <f t="shared" si="4"/>
        <v>0</v>
      </c>
      <c r="Z84">
        <f t="shared" si="4"/>
        <v>0</v>
      </c>
      <c r="AA84">
        <f t="shared" si="4"/>
        <v>0</v>
      </c>
      <c r="AB84">
        <f t="shared" si="4"/>
        <v>0</v>
      </c>
      <c r="AC84">
        <f t="shared" si="4"/>
        <v>0</v>
      </c>
    </row>
    <row r="85" spans="1:29">
      <c r="A85" t="s">
        <v>3</v>
      </c>
      <c r="B85">
        <v>1.1872400950049919E-5</v>
      </c>
      <c r="C85">
        <f t="shared" ref="C85:AC85" si="5">B85</f>
        <v>1.1872400950049919E-5</v>
      </c>
      <c r="D85">
        <f t="shared" si="5"/>
        <v>1.1872400950049919E-5</v>
      </c>
      <c r="E85">
        <f t="shared" si="5"/>
        <v>1.1872400950049919E-5</v>
      </c>
      <c r="F85">
        <f t="shared" si="5"/>
        <v>1.1872400950049919E-5</v>
      </c>
      <c r="G85">
        <f t="shared" si="5"/>
        <v>1.1872400950049919E-5</v>
      </c>
      <c r="H85">
        <f t="shared" si="5"/>
        <v>1.1872400950049919E-5</v>
      </c>
      <c r="I85">
        <f t="shared" si="5"/>
        <v>1.1872400950049919E-5</v>
      </c>
      <c r="J85">
        <f t="shared" si="5"/>
        <v>1.1872400950049919E-5</v>
      </c>
      <c r="K85">
        <f t="shared" si="5"/>
        <v>1.1872400950049919E-5</v>
      </c>
      <c r="L85">
        <f t="shared" si="5"/>
        <v>1.1872400950049919E-5</v>
      </c>
      <c r="M85">
        <f t="shared" si="5"/>
        <v>1.1872400950049919E-5</v>
      </c>
      <c r="N85">
        <f t="shared" si="5"/>
        <v>1.1872400950049919E-5</v>
      </c>
      <c r="O85">
        <f t="shared" si="5"/>
        <v>1.1872400950049919E-5</v>
      </c>
      <c r="P85">
        <f t="shared" si="5"/>
        <v>1.1872400950049919E-5</v>
      </c>
      <c r="Q85">
        <f t="shared" si="5"/>
        <v>1.1872400950049919E-5</v>
      </c>
      <c r="R85">
        <f t="shared" si="5"/>
        <v>1.1872400950049919E-5</v>
      </c>
      <c r="S85">
        <f t="shared" si="5"/>
        <v>1.1872400950049919E-5</v>
      </c>
      <c r="T85">
        <f t="shared" si="5"/>
        <v>1.1872400950049919E-5</v>
      </c>
      <c r="U85">
        <f t="shared" si="5"/>
        <v>1.1872400950049919E-5</v>
      </c>
      <c r="V85">
        <f t="shared" si="5"/>
        <v>1.1872400950049919E-5</v>
      </c>
      <c r="W85">
        <f t="shared" si="5"/>
        <v>1.1872400950049919E-5</v>
      </c>
      <c r="X85">
        <f t="shared" si="5"/>
        <v>1.1872400950049919E-5</v>
      </c>
      <c r="Y85">
        <f t="shared" si="5"/>
        <v>1.1872400950049919E-5</v>
      </c>
      <c r="Z85">
        <f t="shared" si="5"/>
        <v>1.1872400950049919E-5</v>
      </c>
      <c r="AA85">
        <f t="shared" si="5"/>
        <v>1.1872400950049919E-5</v>
      </c>
      <c r="AB85">
        <f t="shared" si="5"/>
        <v>1.1872400950049919E-5</v>
      </c>
      <c r="AC85">
        <f t="shared" si="5"/>
        <v>1.1872400950049919E-5</v>
      </c>
    </row>
    <row r="86" spans="1:29">
      <c r="A86" t="s">
        <v>4</v>
      </c>
      <c r="B86">
        <v>1.187239917321092E-5</v>
      </c>
      <c r="C86">
        <f t="shared" ref="C86:AC86" si="6">B86</f>
        <v>1.187239917321092E-5</v>
      </c>
      <c r="D86">
        <f t="shared" si="6"/>
        <v>1.187239917321092E-5</v>
      </c>
      <c r="E86">
        <f t="shared" si="6"/>
        <v>1.187239917321092E-5</v>
      </c>
      <c r="F86">
        <f t="shared" si="6"/>
        <v>1.187239917321092E-5</v>
      </c>
      <c r="G86">
        <f t="shared" si="6"/>
        <v>1.187239917321092E-5</v>
      </c>
      <c r="H86">
        <f t="shared" si="6"/>
        <v>1.187239917321092E-5</v>
      </c>
      <c r="I86">
        <f t="shared" si="6"/>
        <v>1.187239917321092E-5</v>
      </c>
      <c r="J86">
        <f t="shared" si="6"/>
        <v>1.187239917321092E-5</v>
      </c>
      <c r="K86">
        <f t="shared" si="6"/>
        <v>1.187239917321092E-5</v>
      </c>
      <c r="L86">
        <f t="shared" si="6"/>
        <v>1.187239917321092E-5</v>
      </c>
      <c r="M86">
        <f t="shared" si="6"/>
        <v>1.187239917321092E-5</v>
      </c>
      <c r="N86">
        <f t="shared" si="6"/>
        <v>1.187239917321092E-5</v>
      </c>
      <c r="O86">
        <f t="shared" si="6"/>
        <v>1.187239917321092E-5</v>
      </c>
      <c r="P86">
        <f t="shared" si="6"/>
        <v>1.187239917321092E-5</v>
      </c>
      <c r="Q86">
        <f t="shared" si="6"/>
        <v>1.187239917321092E-5</v>
      </c>
      <c r="R86">
        <f t="shared" si="6"/>
        <v>1.187239917321092E-5</v>
      </c>
      <c r="S86">
        <f t="shared" si="6"/>
        <v>1.187239917321092E-5</v>
      </c>
      <c r="T86">
        <f t="shared" si="6"/>
        <v>1.187239917321092E-5</v>
      </c>
      <c r="U86">
        <f t="shared" si="6"/>
        <v>1.187239917321092E-5</v>
      </c>
      <c r="V86">
        <f t="shared" si="6"/>
        <v>1.187239917321092E-5</v>
      </c>
      <c r="W86">
        <f t="shared" si="6"/>
        <v>1.187239917321092E-5</v>
      </c>
      <c r="X86">
        <f t="shared" si="6"/>
        <v>1.187239917321092E-5</v>
      </c>
      <c r="Y86">
        <f t="shared" si="6"/>
        <v>1.187239917321092E-5</v>
      </c>
      <c r="Z86">
        <f t="shared" si="6"/>
        <v>1.187239917321092E-5</v>
      </c>
      <c r="AA86">
        <f t="shared" si="6"/>
        <v>1.187239917321092E-5</v>
      </c>
      <c r="AB86">
        <f t="shared" si="6"/>
        <v>1.187239917321092E-5</v>
      </c>
      <c r="AC86">
        <f t="shared" si="6"/>
        <v>1.187239917321092E-5</v>
      </c>
    </row>
    <row r="87" spans="1:29">
      <c r="A87" t="s">
        <v>5</v>
      </c>
      <c r="B87">
        <v>0</v>
      </c>
      <c r="C87">
        <f t="shared" ref="C87:AC87" si="7">B87</f>
        <v>0</v>
      </c>
      <c r="D87">
        <f t="shared" si="7"/>
        <v>0</v>
      </c>
      <c r="E87">
        <f t="shared" si="7"/>
        <v>0</v>
      </c>
      <c r="F87">
        <f t="shared" si="7"/>
        <v>0</v>
      </c>
      <c r="G87">
        <f t="shared" si="7"/>
        <v>0</v>
      </c>
      <c r="H87">
        <f t="shared" si="7"/>
        <v>0</v>
      </c>
      <c r="I87">
        <f t="shared" si="7"/>
        <v>0</v>
      </c>
      <c r="J87">
        <f t="shared" si="7"/>
        <v>0</v>
      </c>
      <c r="K87">
        <f t="shared" si="7"/>
        <v>0</v>
      </c>
      <c r="L87">
        <f t="shared" si="7"/>
        <v>0</v>
      </c>
      <c r="M87">
        <f t="shared" si="7"/>
        <v>0</v>
      </c>
      <c r="N87">
        <f t="shared" si="7"/>
        <v>0</v>
      </c>
      <c r="O87">
        <f t="shared" si="7"/>
        <v>0</v>
      </c>
      <c r="P87">
        <f t="shared" si="7"/>
        <v>0</v>
      </c>
      <c r="Q87">
        <f t="shared" si="7"/>
        <v>0</v>
      </c>
      <c r="R87">
        <f t="shared" si="7"/>
        <v>0</v>
      </c>
      <c r="S87">
        <f t="shared" si="7"/>
        <v>0</v>
      </c>
      <c r="T87">
        <f t="shared" si="7"/>
        <v>0</v>
      </c>
      <c r="U87">
        <f t="shared" si="7"/>
        <v>0</v>
      </c>
      <c r="V87">
        <f t="shared" si="7"/>
        <v>0</v>
      </c>
      <c r="W87">
        <f t="shared" si="7"/>
        <v>0</v>
      </c>
      <c r="X87">
        <f t="shared" si="7"/>
        <v>0</v>
      </c>
      <c r="Y87">
        <f t="shared" si="7"/>
        <v>0</v>
      </c>
      <c r="Z87">
        <f t="shared" si="7"/>
        <v>0</v>
      </c>
      <c r="AA87">
        <f t="shared" si="7"/>
        <v>0</v>
      </c>
      <c r="AB87">
        <f t="shared" si="7"/>
        <v>0</v>
      </c>
      <c r="AC87">
        <f t="shared" si="7"/>
        <v>0</v>
      </c>
    </row>
    <row r="88" spans="1:29">
      <c r="A88" t="s">
        <v>6</v>
      </c>
      <c r="B88">
        <v>0</v>
      </c>
      <c r="C88">
        <f t="shared" ref="C88:AC88" si="8">B88</f>
        <v>0</v>
      </c>
      <c r="D88">
        <f t="shared" si="8"/>
        <v>0</v>
      </c>
      <c r="E88">
        <f t="shared" si="8"/>
        <v>0</v>
      </c>
      <c r="F88">
        <f t="shared" si="8"/>
        <v>0</v>
      </c>
      <c r="G88">
        <f t="shared" si="8"/>
        <v>0</v>
      </c>
      <c r="H88">
        <f t="shared" si="8"/>
        <v>0</v>
      </c>
      <c r="I88">
        <f t="shared" si="8"/>
        <v>0</v>
      </c>
      <c r="J88">
        <f t="shared" si="8"/>
        <v>0</v>
      </c>
      <c r="K88">
        <f t="shared" si="8"/>
        <v>0</v>
      </c>
      <c r="L88">
        <f t="shared" si="8"/>
        <v>0</v>
      </c>
      <c r="M88">
        <f t="shared" si="8"/>
        <v>0</v>
      </c>
      <c r="N88">
        <f t="shared" si="8"/>
        <v>0</v>
      </c>
      <c r="O88">
        <f t="shared" si="8"/>
        <v>0</v>
      </c>
      <c r="P88">
        <f t="shared" si="8"/>
        <v>0</v>
      </c>
      <c r="Q88">
        <f t="shared" si="8"/>
        <v>0</v>
      </c>
      <c r="R88">
        <f t="shared" si="8"/>
        <v>0</v>
      </c>
      <c r="S88">
        <f t="shared" si="8"/>
        <v>0</v>
      </c>
      <c r="T88">
        <f t="shared" si="8"/>
        <v>0</v>
      </c>
      <c r="U88">
        <f t="shared" si="8"/>
        <v>0</v>
      </c>
      <c r="V88">
        <f t="shared" si="8"/>
        <v>0</v>
      </c>
      <c r="W88">
        <f t="shared" si="8"/>
        <v>0</v>
      </c>
      <c r="X88">
        <f t="shared" si="8"/>
        <v>0</v>
      </c>
      <c r="Y88">
        <f t="shared" si="8"/>
        <v>0</v>
      </c>
      <c r="Z88">
        <f t="shared" si="8"/>
        <v>0</v>
      </c>
      <c r="AA88">
        <f t="shared" si="8"/>
        <v>0</v>
      </c>
      <c r="AB88">
        <f t="shared" si="8"/>
        <v>0</v>
      </c>
      <c r="AC88">
        <f t="shared" si="8"/>
        <v>0</v>
      </c>
    </row>
    <row r="89" spans="1:29">
      <c r="A89" t="s">
        <v>7</v>
      </c>
      <c r="B89">
        <v>3.5617197519632738E-5</v>
      </c>
      <c r="C89">
        <f t="shared" ref="C89:AC89" si="9">B89</f>
        <v>3.5617197519632738E-5</v>
      </c>
      <c r="D89">
        <f t="shared" si="9"/>
        <v>3.5617197519632738E-5</v>
      </c>
      <c r="E89">
        <f t="shared" si="9"/>
        <v>3.5617197519632738E-5</v>
      </c>
      <c r="F89">
        <f t="shared" si="9"/>
        <v>3.5617197519632738E-5</v>
      </c>
      <c r="G89">
        <f t="shared" si="9"/>
        <v>3.5617197519632738E-5</v>
      </c>
      <c r="H89">
        <f t="shared" si="9"/>
        <v>3.5617197519632738E-5</v>
      </c>
      <c r="I89">
        <f t="shared" si="9"/>
        <v>3.5617197519632738E-5</v>
      </c>
      <c r="J89">
        <f t="shared" si="9"/>
        <v>3.5617197519632738E-5</v>
      </c>
      <c r="K89">
        <f t="shared" si="9"/>
        <v>3.5617197519632738E-5</v>
      </c>
      <c r="L89">
        <f t="shared" si="9"/>
        <v>3.5617197519632738E-5</v>
      </c>
      <c r="M89">
        <f t="shared" si="9"/>
        <v>3.5617197519632738E-5</v>
      </c>
      <c r="N89">
        <f t="shared" si="9"/>
        <v>3.5617197519632738E-5</v>
      </c>
      <c r="O89">
        <f t="shared" si="9"/>
        <v>3.5617197519632738E-5</v>
      </c>
      <c r="P89">
        <f t="shared" si="9"/>
        <v>3.5617197519632738E-5</v>
      </c>
      <c r="Q89">
        <f t="shared" si="9"/>
        <v>3.5617197519632738E-5</v>
      </c>
      <c r="R89">
        <f t="shared" si="9"/>
        <v>3.5617197519632738E-5</v>
      </c>
      <c r="S89">
        <f t="shared" si="9"/>
        <v>3.5617197519632738E-5</v>
      </c>
      <c r="T89">
        <f t="shared" si="9"/>
        <v>3.5617197519632738E-5</v>
      </c>
      <c r="U89">
        <f t="shared" si="9"/>
        <v>3.5617197519632738E-5</v>
      </c>
      <c r="V89">
        <f t="shared" si="9"/>
        <v>3.5617197519632738E-5</v>
      </c>
      <c r="W89">
        <f t="shared" si="9"/>
        <v>3.5617197519632738E-5</v>
      </c>
      <c r="X89">
        <f t="shared" si="9"/>
        <v>3.5617197519632738E-5</v>
      </c>
      <c r="Y89">
        <f t="shared" si="9"/>
        <v>3.5617197519632738E-5</v>
      </c>
      <c r="Z89">
        <f t="shared" si="9"/>
        <v>3.5617197519632738E-5</v>
      </c>
      <c r="AA89">
        <f t="shared" si="9"/>
        <v>3.5617197519632738E-5</v>
      </c>
      <c r="AB89">
        <f t="shared" si="9"/>
        <v>3.5617197519632738E-5</v>
      </c>
      <c r="AC89">
        <f t="shared" si="9"/>
        <v>3.5617197519632738E-5</v>
      </c>
    </row>
    <row r="91" spans="1:29" s="135" customFormat="1">
      <c r="A91" s="135" t="s">
        <v>11093</v>
      </c>
      <c r="B91" s="135" t="s">
        <v>11094</v>
      </c>
    </row>
    <row r="92" spans="1:29">
      <c r="A92" s="1" t="s">
        <v>0</v>
      </c>
      <c r="B92">
        <v>2023</v>
      </c>
      <c r="C92">
        <v>2024</v>
      </c>
      <c r="D92">
        <v>2025</v>
      </c>
      <c r="E92">
        <v>2026</v>
      </c>
      <c r="F92">
        <v>2027</v>
      </c>
      <c r="G92">
        <v>2028</v>
      </c>
      <c r="H92">
        <v>2029</v>
      </c>
      <c r="I92">
        <v>2030</v>
      </c>
      <c r="J92">
        <v>2031</v>
      </c>
      <c r="K92">
        <v>2032</v>
      </c>
      <c r="L92">
        <v>2033</v>
      </c>
      <c r="M92">
        <v>2034</v>
      </c>
      <c r="N92">
        <v>2035</v>
      </c>
      <c r="O92">
        <v>2036</v>
      </c>
      <c r="P92">
        <v>2037</v>
      </c>
      <c r="Q92">
        <v>2038</v>
      </c>
      <c r="R92">
        <v>2039</v>
      </c>
      <c r="S92">
        <v>2040</v>
      </c>
      <c r="T92">
        <v>2041</v>
      </c>
      <c r="U92">
        <v>2042</v>
      </c>
      <c r="V92">
        <v>2043</v>
      </c>
      <c r="W92">
        <v>2044</v>
      </c>
      <c r="X92">
        <v>2045</v>
      </c>
      <c r="Y92">
        <v>2046</v>
      </c>
      <c r="Z92">
        <v>2047</v>
      </c>
      <c r="AA92">
        <v>2048</v>
      </c>
      <c r="AB92">
        <v>2049</v>
      </c>
      <c r="AC92">
        <v>2050</v>
      </c>
    </row>
    <row r="93" spans="1:29">
      <c r="A93" t="s">
        <v>1</v>
      </c>
      <c r="B93">
        <f>B$96/(1-'Calculations Etc'!$B$10)</f>
        <v>1.5610349625283874E-2</v>
      </c>
      <c r="C93">
        <f>C$96/(1-'Calculations Etc'!$B$10)</f>
        <v>1.5610349625283874E-2</v>
      </c>
      <c r="D93">
        <f>D$96/(1-'Calculations Etc'!$B$10)</f>
        <v>1.567103930734292E-2</v>
      </c>
      <c r="E93">
        <f>E$96/(1-'Calculations Etc'!$B$10)</f>
        <v>1.5731963573050716E-2</v>
      </c>
      <c r="F93">
        <f>F$96/(1-'Calculations Etc'!$B$10)</f>
        <v>1.5793125635881908E-2</v>
      </c>
      <c r="G93">
        <f>G$96/(1-'Calculations Etc'!$B$10)</f>
        <v>1.5854525495836488E-2</v>
      </c>
      <c r="H93">
        <f>H$96/(1-'Calculations Etc'!$B$10)</f>
        <v>1.5916163152914456E-2</v>
      </c>
      <c r="I93">
        <f>I$96/(1-'Calculations Etc'!$B$10)</f>
        <v>1.5978038607115819E-2</v>
      </c>
      <c r="J93">
        <f>J$96/(1-'Calculations Etc'!$B$10)</f>
        <v>1.6040158285389856E-2</v>
      </c>
      <c r="K93">
        <f>K$96/(1-'Calculations Etc'!$B$10)</f>
        <v>1.6102518974261921E-2</v>
      </c>
      <c r="L93">
        <f>L$96/(1-'Calculations Etc'!$B$10)</f>
        <v>1.616512067373202E-2</v>
      </c>
      <c r="M93">
        <f>M$96/(1-'Calculations Etc'!$B$10)</f>
        <v>1.6227966597274792E-2</v>
      </c>
      <c r="N93">
        <f>N$96/(1-'Calculations Etc'!$B$10)</f>
        <v>1.6291056744890235E-2</v>
      </c>
      <c r="O93">
        <f>O$96/(1-'Calculations Etc'!$B$10)</f>
        <v>1.6354391116578351E-2</v>
      </c>
      <c r="P93">
        <f>P$96/(1-'Calculations Etc'!$B$10)</f>
        <v>1.6417972925813779E-2</v>
      </c>
      <c r="Q93">
        <f>Q$96/(1-'Calculations Etc'!$B$10)</f>
        <v>1.6481802172596517E-2</v>
      </c>
      <c r="R93">
        <f>R$96/(1-'Calculations Etc'!$B$10)</f>
        <v>1.6545878856926571E-2</v>
      </c>
      <c r="S93">
        <f>S$96/(1-'Calculations Etc'!$B$10)</f>
        <v>1.6610202978803938E-2</v>
      </c>
      <c r="T93">
        <f>T$96/(1-'Calculations Etc'!$B$10)</f>
        <v>1.6674780965177896E-2</v>
      </c>
      <c r="U93">
        <f>U$96/(1-'Calculations Etc'!$B$10)</f>
        <v>1.6739606389099167E-2</v>
      </c>
      <c r="V93">
        <f>V$96/(1-'Calculations Etc'!$B$10)</f>
        <v>1.6804688890991671E-2</v>
      </c>
      <c r="W93">
        <f>W$96/(1-'Calculations Etc'!$B$10)</f>
        <v>1.6870018830431491E-2</v>
      </c>
      <c r="X93">
        <f>X$96/(1-'Calculations Etc'!$B$10)</f>
        <v>1.6935605847842542E-2</v>
      </c>
      <c r="Y93">
        <f>Y$96/(1-'Calculations Etc'!$B$10)</f>
        <v>1.7001446729750191E-2</v>
      </c>
      <c r="Z93">
        <f>Z$96/(1-'Calculations Etc'!$B$10)</f>
        <v>1.706754468962907E-2</v>
      </c>
      <c r="AA93">
        <f>AA$96/(1-'Calculations Etc'!$B$10)</f>
        <v>1.7133899727479179E-2</v>
      </c>
      <c r="AB93">
        <f>AB$96/(1-'Calculations Etc'!$B$10)</f>
        <v>1.7200511843300528E-2</v>
      </c>
      <c r="AC93">
        <f>AC$96/(1-'Calculations Etc'!$B$10)</f>
        <v>1.7267381037093112E-2</v>
      </c>
    </row>
    <row r="94" spans="1:29">
      <c r="A94" t="s">
        <v>2</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row>
    <row r="95" spans="1:29">
      <c r="A95" t="s">
        <v>3</v>
      </c>
      <c r="B95">
        <v>0</v>
      </c>
      <c r="C95">
        <v>0</v>
      </c>
      <c r="D95">
        <v>0</v>
      </c>
      <c r="E95">
        <v>0</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row>
    <row r="96" spans="1:29">
      <c r="A96" t="s">
        <v>4</v>
      </c>
      <c r="B96">
        <f>C96</f>
        <v>4.8577789999999996E-3</v>
      </c>
      <c r="C96">
        <f>'AEO 2025 Table 7'!F42/10^3</f>
        <v>4.8577789999999996E-3</v>
      </c>
      <c r="D96">
        <f>'AEO 2026 Table 7'!E42/10^3</f>
        <v>4.8766649999999996E-3</v>
      </c>
      <c r="E96">
        <f>'AEO 2026 Table 7'!F42/10^3</f>
        <v>4.8956239999999995E-3</v>
      </c>
      <c r="F96">
        <f>'AEO 2026 Table 7'!G42/10^3</f>
        <v>4.9146570000000002E-3</v>
      </c>
      <c r="G96">
        <f>'AEO 2026 Table 7'!H42/10^3</f>
        <v>4.9337640000000002E-3</v>
      </c>
      <c r="H96">
        <f>'AEO 2026 Table 7'!I42/10^3</f>
        <v>4.9529449999999994E-3</v>
      </c>
      <c r="I96">
        <f>'AEO 2026 Table 7'!J42/10^3</f>
        <v>4.9721999999999995E-3</v>
      </c>
      <c r="J96">
        <f>'AEO 2026 Table 7'!K42/10^3</f>
        <v>4.9915310000000004E-3</v>
      </c>
      <c r="K96">
        <f>'AEO 2026 Table 7'!L42/10^3</f>
        <v>5.010937E-3</v>
      </c>
      <c r="L96">
        <f>'AEO 2026 Table 7'!M42/10^3</f>
        <v>5.030418E-3</v>
      </c>
      <c r="M96">
        <f>'AEO 2026 Table 7'!N42/10^3</f>
        <v>5.049975E-3</v>
      </c>
      <c r="N96">
        <f>'AEO 2026 Table 7'!O42/10^3</f>
        <v>5.0696079999999998E-3</v>
      </c>
      <c r="O96">
        <f>'AEO 2026 Table 7'!P42/10^3</f>
        <v>5.0893170000000003E-3</v>
      </c>
      <c r="P96">
        <f>'AEO 2026 Table 7'!Q42/10^3</f>
        <v>5.1091030000000003E-3</v>
      </c>
      <c r="Q96">
        <f>'AEO 2026 Table 7'!R42/10^3</f>
        <v>5.1289660000000004E-3</v>
      </c>
      <c r="R96">
        <f>'AEO 2026 Table 7'!S42/10^3</f>
        <v>5.148906E-3</v>
      </c>
      <c r="S96">
        <f>'AEO 2026 Table 7'!T42/10^3</f>
        <v>5.1689230000000006E-3</v>
      </c>
      <c r="T96">
        <f>'AEO 2026 Table 7'!U42/10^3</f>
        <v>5.1890190000000004E-3</v>
      </c>
      <c r="U96">
        <f>'AEO 2026 Table 7'!V42/10^3</f>
        <v>5.2091919999999996E-3</v>
      </c>
      <c r="V96">
        <f>'AEO 2026 Table 7'!W42/10^3</f>
        <v>5.2294450000000001E-3</v>
      </c>
      <c r="W96">
        <f>'AEO 2026 Table 7'!X42/10^3</f>
        <v>5.2497749999999999E-3</v>
      </c>
      <c r="X96">
        <f>'AEO 2026 Table 7'!Y42/10^3</f>
        <v>5.2701849999999993E-3</v>
      </c>
      <c r="Y96">
        <f>'AEO 2026 Table 7'!Z42/10^3</f>
        <v>5.2906740000000004E-3</v>
      </c>
      <c r="Z96">
        <f>'AEO 2026 Table 7'!AA42/10^3</f>
        <v>5.3112430000000002E-3</v>
      </c>
      <c r="AA96">
        <f>'AEO 2026 Table 7'!AB42/10^3</f>
        <v>5.3318919999999995E-3</v>
      </c>
      <c r="AB96">
        <f>'AEO 2026 Table 7'!AC42/10^3</f>
        <v>5.3526210000000001E-3</v>
      </c>
      <c r="AC96">
        <f>'AEO 2026 Table 7'!AD42/10^3</f>
        <v>5.3734300000000002E-3</v>
      </c>
    </row>
    <row r="97" spans="1:29">
      <c r="A97" t="s">
        <v>5</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row>
    <row r="98" spans="1:29">
      <c r="A98" t="s">
        <v>6</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row>
    <row r="99" spans="1:29">
      <c r="A99" t="s">
        <v>7</v>
      </c>
      <c r="B99">
        <f>B$96*'Calculations Etc'!$B$28</f>
        <v>1.4573336999999997E-2</v>
      </c>
      <c r="C99">
        <f>C$96*'Calculations Etc'!$B$28</f>
        <v>1.4573336999999997E-2</v>
      </c>
      <c r="D99">
        <f>D$96*'Calculations Etc'!$B$28</f>
        <v>1.4629994999999996E-2</v>
      </c>
      <c r="E99">
        <f>E$96*'Calculations Etc'!$B$28</f>
        <v>1.4686871999999997E-2</v>
      </c>
      <c r="F99">
        <f>F$96*'Calculations Etc'!$B$28</f>
        <v>1.4743970999999998E-2</v>
      </c>
      <c r="G99">
        <f>G$96*'Calculations Etc'!$B$28</f>
        <v>1.4801291999999999E-2</v>
      </c>
      <c r="H99">
        <f>H$96*'Calculations Etc'!$B$28</f>
        <v>1.4858834999999996E-2</v>
      </c>
      <c r="I99">
        <f>I$96*'Calculations Etc'!$B$28</f>
        <v>1.4916599999999997E-2</v>
      </c>
      <c r="J99">
        <f>J$96*'Calculations Etc'!$B$28</f>
        <v>1.4974593E-2</v>
      </c>
      <c r="K99">
        <f>K$96*'Calculations Etc'!$B$28</f>
        <v>1.5032810999999998E-2</v>
      </c>
      <c r="L99">
        <f>L$96*'Calculations Etc'!$B$28</f>
        <v>1.5091253999999998E-2</v>
      </c>
      <c r="M99">
        <f>M$96*'Calculations Etc'!$B$28</f>
        <v>1.5149924999999998E-2</v>
      </c>
      <c r="N99">
        <f>N$96*'Calculations Etc'!$B$28</f>
        <v>1.5208823999999998E-2</v>
      </c>
      <c r="O99">
        <f>O$96*'Calculations Etc'!$B$28</f>
        <v>1.5267950999999998E-2</v>
      </c>
      <c r="P99">
        <f>P$96*'Calculations Etc'!$B$28</f>
        <v>1.5327308999999999E-2</v>
      </c>
      <c r="Q99">
        <f>Q$96*'Calculations Etc'!$B$28</f>
        <v>1.5386898E-2</v>
      </c>
      <c r="R99">
        <f>R$96*'Calculations Etc'!$B$28</f>
        <v>1.5446717999999998E-2</v>
      </c>
      <c r="S99">
        <f>S$96*'Calculations Etc'!$B$28</f>
        <v>1.5506769E-2</v>
      </c>
      <c r="T99">
        <f>T$96*'Calculations Etc'!$B$28</f>
        <v>1.5567056999999999E-2</v>
      </c>
      <c r="U99">
        <f>U$96*'Calculations Etc'!$B$28</f>
        <v>1.5627575999999997E-2</v>
      </c>
      <c r="V99">
        <f>V$96*'Calculations Etc'!$B$28</f>
        <v>1.5688334999999998E-2</v>
      </c>
      <c r="W99">
        <f>W$96*'Calculations Etc'!$B$28</f>
        <v>1.5749324999999998E-2</v>
      </c>
      <c r="X99">
        <f>X$96*'Calculations Etc'!$B$28</f>
        <v>1.5810554999999997E-2</v>
      </c>
      <c r="Y99">
        <f>Y$96*'Calculations Etc'!$B$28</f>
        <v>1.5872022E-2</v>
      </c>
      <c r="Z99">
        <f>Z$96*'Calculations Etc'!$B$28</f>
        <v>1.5933728999999997E-2</v>
      </c>
      <c r="AA99">
        <f>AA$96*'Calculations Etc'!$B$28</f>
        <v>1.5995675999999997E-2</v>
      </c>
      <c r="AB99">
        <f>AB$96*'Calculations Etc'!$B$28</f>
        <v>1.6057862999999999E-2</v>
      </c>
      <c r="AC99">
        <f>AC$96*'Calculations Etc'!$B$28</f>
        <v>1.6120289999999999E-2</v>
      </c>
    </row>
    <row r="101" spans="1:29" s="135" customFormat="1">
      <c r="A101" s="135" t="s">
        <v>11095</v>
      </c>
      <c r="B101" s="135" t="s">
        <v>11089</v>
      </c>
    </row>
    <row r="102" spans="1:29">
      <c r="A102" s="1" t="s">
        <v>0</v>
      </c>
      <c r="B102">
        <v>2023</v>
      </c>
      <c r="C102">
        <v>2024</v>
      </c>
      <c r="D102">
        <v>2025</v>
      </c>
      <c r="E102">
        <v>2026</v>
      </c>
      <c r="F102">
        <v>2027</v>
      </c>
      <c r="G102">
        <v>2028</v>
      </c>
      <c r="H102">
        <v>2029</v>
      </c>
      <c r="I102">
        <v>2030</v>
      </c>
      <c r="J102">
        <v>2031</v>
      </c>
      <c r="K102">
        <v>2032</v>
      </c>
      <c r="L102">
        <v>2033</v>
      </c>
      <c r="M102">
        <v>2034</v>
      </c>
      <c r="N102">
        <v>2035</v>
      </c>
      <c r="O102">
        <v>2036</v>
      </c>
      <c r="P102">
        <v>2037</v>
      </c>
      <c r="Q102">
        <v>2038</v>
      </c>
      <c r="R102">
        <v>2039</v>
      </c>
      <c r="S102">
        <v>2040</v>
      </c>
      <c r="T102">
        <v>2041</v>
      </c>
      <c r="U102">
        <v>2042</v>
      </c>
      <c r="V102">
        <v>2043</v>
      </c>
      <c r="W102">
        <v>2044</v>
      </c>
      <c r="X102">
        <v>2045</v>
      </c>
      <c r="Y102">
        <v>2046</v>
      </c>
      <c r="Z102">
        <v>2047</v>
      </c>
      <c r="AA102">
        <v>2048</v>
      </c>
      <c r="AB102">
        <v>2049</v>
      </c>
      <c r="AC102">
        <v>2050</v>
      </c>
    </row>
    <row r="103" spans="1:29">
      <c r="A103" t="s">
        <v>1</v>
      </c>
      <c r="B103">
        <f>SUMIFS('SYFAFE-passenger'!$B$7:$H$7,'SYFAFE-passenger'!$B$1:$H$1,A103)</f>
        <v>5.8028780082485321E-3</v>
      </c>
      <c r="C103">
        <f>C$105/(1-'Calculations Etc'!$B$9)</f>
        <v>5.8028780082485304E-3</v>
      </c>
      <c r="D103">
        <f>D$105/(1-'Calculations Etc'!$B$9)</f>
        <v>5.8028780082485304E-3</v>
      </c>
      <c r="E103">
        <f>E$105/(1-'Calculations Etc'!$B$9)</f>
        <v>5.8028780082485304E-3</v>
      </c>
      <c r="F103">
        <f>F$105/(1-'Calculations Etc'!$B$9)</f>
        <v>5.8028780082485304E-3</v>
      </c>
      <c r="G103">
        <f>G$105/(1-'Calculations Etc'!$B$9)</f>
        <v>5.8028780082485304E-3</v>
      </c>
      <c r="H103">
        <f>H$105/(1-'Calculations Etc'!$B$9)</f>
        <v>5.8028780082485304E-3</v>
      </c>
      <c r="I103">
        <f>I$105/(1-'Calculations Etc'!$B$9)</f>
        <v>5.8028780082485304E-3</v>
      </c>
      <c r="J103">
        <f>J$105/(1-'Calculations Etc'!$B$9)</f>
        <v>5.8028780082485304E-3</v>
      </c>
      <c r="K103">
        <f>K$105/(1-'Calculations Etc'!$B$9)</f>
        <v>5.8028780082485304E-3</v>
      </c>
      <c r="L103">
        <f>L$105/(1-'Calculations Etc'!$B$9)</f>
        <v>5.8028780082485304E-3</v>
      </c>
      <c r="M103">
        <f>M$105/(1-'Calculations Etc'!$B$9)</f>
        <v>5.8028780082485304E-3</v>
      </c>
      <c r="N103">
        <f>N$105/(1-'Calculations Etc'!$B$9)</f>
        <v>5.8028780082485304E-3</v>
      </c>
      <c r="O103">
        <f>O$105/(1-'Calculations Etc'!$B$9)</f>
        <v>5.8028780082485304E-3</v>
      </c>
      <c r="P103">
        <f>P$105/(1-'Calculations Etc'!$B$9)</f>
        <v>5.8028780082485304E-3</v>
      </c>
      <c r="Q103">
        <f>Q$105/(1-'Calculations Etc'!$B$9)</f>
        <v>5.8028780082485304E-3</v>
      </c>
      <c r="R103">
        <f>R$105/(1-'Calculations Etc'!$B$9)</f>
        <v>5.8028780082485304E-3</v>
      </c>
      <c r="S103">
        <f>S$105/(1-'Calculations Etc'!$B$9)</f>
        <v>5.8028780082485304E-3</v>
      </c>
      <c r="T103">
        <f>T$105/(1-'Calculations Etc'!$B$9)</f>
        <v>5.8028780082485304E-3</v>
      </c>
      <c r="U103">
        <f>U$105/(1-'Calculations Etc'!$B$9)</f>
        <v>5.8028780082485304E-3</v>
      </c>
      <c r="V103">
        <f>V$105/(1-'Calculations Etc'!$B$9)</f>
        <v>5.8028780082485304E-3</v>
      </c>
      <c r="W103">
        <f>W$105/(1-'Calculations Etc'!$B$9)</f>
        <v>5.8028780082485304E-3</v>
      </c>
      <c r="X103">
        <f>X$105/(1-'Calculations Etc'!$B$9)</f>
        <v>5.8028780082485304E-3</v>
      </c>
      <c r="Y103">
        <f>Y$105/(1-'Calculations Etc'!$B$9)</f>
        <v>5.8028780082485304E-3</v>
      </c>
      <c r="Z103">
        <f>Z$105/(1-'Calculations Etc'!$B$9)</f>
        <v>5.8028780082485304E-3</v>
      </c>
      <c r="AA103">
        <f>AA$105/(1-'Calculations Etc'!$B$9)</f>
        <v>5.8028780082485304E-3</v>
      </c>
      <c r="AB103">
        <f>AB$105/(1-'Calculations Etc'!$B$9)</f>
        <v>5.8028780082485304E-3</v>
      </c>
      <c r="AC103">
        <f>AC$105/(1-'Calculations Etc'!$B$9)</f>
        <v>5.8028780082485304E-3</v>
      </c>
    </row>
    <row r="104" spans="1:29">
      <c r="A104" t="s">
        <v>2</v>
      </c>
      <c r="B104">
        <f>SUMIFS('SYFAFE-passenger'!$B$7:$H$7,'SYFAFE-passenger'!$B$1:$H$1,A104)</f>
        <v>1.8223914406069769E-3</v>
      </c>
      <c r="C104">
        <f t="shared" ref="C104:AC104" si="10">C$105</f>
        <v>1.8223914406069769E-3</v>
      </c>
      <c r="D104">
        <f t="shared" si="10"/>
        <v>1.8223914406069769E-3</v>
      </c>
      <c r="E104">
        <f t="shared" si="10"/>
        <v>1.8223914406069769E-3</v>
      </c>
      <c r="F104">
        <f t="shared" si="10"/>
        <v>1.8223914406069769E-3</v>
      </c>
      <c r="G104">
        <f t="shared" si="10"/>
        <v>1.8223914406069769E-3</v>
      </c>
      <c r="H104">
        <f t="shared" si="10"/>
        <v>1.8223914406069769E-3</v>
      </c>
      <c r="I104">
        <f t="shared" si="10"/>
        <v>1.8223914406069769E-3</v>
      </c>
      <c r="J104">
        <f t="shared" si="10"/>
        <v>1.8223914406069769E-3</v>
      </c>
      <c r="K104">
        <f t="shared" si="10"/>
        <v>1.8223914406069769E-3</v>
      </c>
      <c r="L104">
        <f t="shared" si="10"/>
        <v>1.8223914406069769E-3</v>
      </c>
      <c r="M104">
        <f t="shared" si="10"/>
        <v>1.8223914406069769E-3</v>
      </c>
      <c r="N104">
        <f t="shared" si="10"/>
        <v>1.8223914406069769E-3</v>
      </c>
      <c r="O104">
        <f t="shared" si="10"/>
        <v>1.8223914406069769E-3</v>
      </c>
      <c r="P104">
        <f t="shared" si="10"/>
        <v>1.8223914406069769E-3</v>
      </c>
      <c r="Q104">
        <f t="shared" si="10"/>
        <v>1.8223914406069769E-3</v>
      </c>
      <c r="R104">
        <f t="shared" si="10"/>
        <v>1.8223914406069769E-3</v>
      </c>
      <c r="S104">
        <f t="shared" si="10"/>
        <v>1.8223914406069769E-3</v>
      </c>
      <c r="T104">
        <f t="shared" si="10"/>
        <v>1.8223914406069769E-3</v>
      </c>
      <c r="U104">
        <f t="shared" si="10"/>
        <v>1.8223914406069769E-3</v>
      </c>
      <c r="V104">
        <f t="shared" si="10"/>
        <v>1.8223914406069769E-3</v>
      </c>
      <c r="W104">
        <f t="shared" si="10"/>
        <v>1.8223914406069769E-3</v>
      </c>
      <c r="X104">
        <f t="shared" si="10"/>
        <v>1.8223914406069769E-3</v>
      </c>
      <c r="Y104">
        <f t="shared" si="10"/>
        <v>1.8223914406069769E-3</v>
      </c>
      <c r="Z104">
        <f t="shared" si="10"/>
        <v>1.8223914406069769E-3</v>
      </c>
      <c r="AA104">
        <f t="shared" si="10"/>
        <v>1.8223914406069769E-3</v>
      </c>
      <c r="AB104">
        <f t="shared" si="10"/>
        <v>1.8223914406069769E-3</v>
      </c>
      <c r="AC104">
        <f t="shared" si="10"/>
        <v>1.8223914406069769E-3</v>
      </c>
    </row>
    <row r="105" spans="1:29">
      <c r="A105" t="s">
        <v>3</v>
      </c>
      <c r="B105">
        <f>SUMIFS('SYFAFE-passenger'!$B$7:$H$7,'SYFAFE-passenger'!$B$1:$H$1,A105)</f>
        <v>1.8223914406069769E-3</v>
      </c>
      <c r="C105">
        <f t="shared" ref="C105:AC105" si="11">$B$105</f>
        <v>1.8223914406069769E-3</v>
      </c>
      <c r="D105">
        <f t="shared" si="11"/>
        <v>1.8223914406069769E-3</v>
      </c>
      <c r="E105">
        <f t="shared" si="11"/>
        <v>1.8223914406069769E-3</v>
      </c>
      <c r="F105">
        <f t="shared" si="11"/>
        <v>1.8223914406069769E-3</v>
      </c>
      <c r="G105">
        <f t="shared" si="11"/>
        <v>1.8223914406069769E-3</v>
      </c>
      <c r="H105">
        <f t="shared" si="11"/>
        <v>1.8223914406069769E-3</v>
      </c>
      <c r="I105">
        <f t="shared" si="11"/>
        <v>1.8223914406069769E-3</v>
      </c>
      <c r="J105">
        <f t="shared" si="11"/>
        <v>1.8223914406069769E-3</v>
      </c>
      <c r="K105">
        <f t="shared" si="11"/>
        <v>1.8223914406069769E-3</v>
      </c>
      <c r="L105">
        <f t="shared" si="11"/>
        <v>1.8223914406069769E-3</v>
      </c>
      <c r="M105">
        <f t="shared" si="11"/>
        <v>1.8223914406069769E-3</v>
      </c>
      <c r="N105">
        <f t="shared" si="11"/>
        <v>1.8223914406069769E-3</v>
      </c>
      <c r="O105">
        <f t="shared" si="11"/>
        <v>1.8223914406069769E-3</v>
      </c>
      <c r="P105">
        <f t="shared" si="11"/>
        <v>1.8223914406069769E-3</v>
      </c>
      <c r="Q105">
        <f t="shared" si="11"/>
        <v>1.8223914406069769E-3</v>
      </c>
      <c r="R105">
        <f t="shared" si="11"/>
        <v>1.8223914406069769E-3</v>
      </c>
      <c r="S105">
        <f t="shared" si="11"/>
        <v>1.8223914406069769E-3</v>
      </c>
      <c r="T105">
        <f t="shared" si="11"/>
        <v>1.8223914406069769E-3</v>
      </c>
      <c r="U105">
        <f t="shared" si="11"/>
        <v>1.8223914406069769E-3</v>
      </c>
      <c r="V105">
        <f t="shared" si="11"/>
        <v>1.8223914406069769E-3</v>
      </c>
      <c r="W105">
        <f t="shared" si="11"/>
        <v>1.8223914406069769E-3</v>
      </c>
      <c r="X105">
        <f t="shared" si="11"/>
        <v>1.8223914406069769E-3</v>
      </c>
      <c r="Y105">
        <f t="shared" si="11"/>
        <v>1.8223914406069769E-3</v>
      </c>
      <c r="Z105">
        <f t="shared" si="11"/>
        <v>1.8223914406069769E-3</v>
      </c>
      <c r="AA105">
        <f t="shared" si="11"/>
        <v>1.8223914406069769E-3</v>
      </c>
      <c r="AB105">
        <f t="shared" si="11"/>
        <v>1.8223914406069769E-3</v>
      </c>
      <c r="AC105">
        <f t="shared" si="11"/>
        <v>1.8223914406069769E-3</v>
      </c>
    </row>
    <row r="106" spans="1:29">
      <c r="A106" t="s">
        <v>4</v>
      </c>
      <c r="B106">
        <f>SUMIFS('SYFAFE-passenger'!$B$7:$H$7,'SYFAFE-passenger'!$B$1:$H$1,A106)</f>
        <v>1.8223914406069769E-3</v>
      </c>
      <c r="C106">
        <f t="shared" ref="C106:AC106" si="12">C$105</f>
        <v>1.8223914406069769E-3</v>
      </c>
      <c r="D106">
        <f t="shared" si="12"/>
        <v>1.8223914406069769E-3</v>
      </c>
      <c r="E106">
        <f t="shared" si="12"/>
        <v>1.8223914406069769E-3</v>
      </c>
      <c r="F106">
        <f t="shared" si="12"/>
        <v>1.8223914406069769E-3</v>
      </c>
      <c r="G106">
        <f t="shared" si="12"/>
        <v>1.8223914406069769E-3</v>
      </c>
      <c r="H106">
        <f t="shared" si="12"/>
        <v>1.8223914406069769E-3</v>
      </c>
      <c r="I106">
        <f t="shared" si="12"/>
        <v>1.8223914406069769E-3</v>
      </c>
      <c r="J106">
        <f t="shared" si="12"/>
        <v>1.8223914406069769E-3</v>
      </c>
      <c r="K106">
        <f t="shared" si="12"/>
        <v>1.8223914406069769E-3</v>
      </c>
      <c r="L106">
        <f t="shared" si="12"/>
        <v>1.8223914406069769E-3</v>
      </c>
      <c r="M106">
        <f t="shared" si="12"/>
        <v>1.8223914406069769E-3</v>
      </c>
      <c r="N106">
        <f t="shared" si="12"/>
        <v>1.8223914406069769E-3</v>
      </c>
      <c r="O106">
        <f t="shared" si="12"/>
        <v>1.8223914406069769E-3</v>
      </c>
      <c r="P106">
        <f t="shared" si="12"/>
        <v>1.8223914406069769E-3</v>
      </c>
      <c r="Q106">
        <f t="shared" si="12"/>
        <v>1.8223914406069769E-3</v>
      </c>
      <c r="R106">
        <f t="shared" si="12"/>
        <v>1.8223914406069769E-3</v>
      </c>
      <c r="S106">
        <f t="shared" si="12"/>
        <v>1.8223914406069769E-3</v>
      </c>
      <c r="T106">
        <f t="shared" si="12"/>
        <v>1.8223914406069769E-3</v>
      </c>
      <c r="U106">
        <f t="shared" si="12"/>
        <v>1.8223914406069769E-3</v>
      </c>
      <c r="V106">
        <f t="shared" si="12"/>
        <v>1.8223914406069769E-3</v>
      </c>
      <c r="W106">
        <f t="shared" si="12"/>
        <v>1.8223914406069769E-3</v>
      </c>
      <c r="X106">
        <f t="shared" si="12"/>
        <v>1.8223914406069769E-3</v>
      </c>
      <c r="Y106">
        <f t="shared" si="12"/>
        <v>1.8223914406069769E-3</v>
      </c>
      <c r="Z106">
        <f t="shared" si="12"/>
        <v>1.8223914406069769E-3</v>
      </c>
      <c r="AA106">
        <f t="shared" si="12"/>
        <v>1.8223914406069769E-3</v>
      </c>
      <c r="AB106">
        <f t="shared" si="12"/>
        <v>1.8223914406069769E-3</v>
      </c>
      <c r="AC106">
        <f t="shared" si="12"/>
        <v>1.8223914406069769E-3</v>
      </c>
    </row>
    <row r="107" spans="1:29">
      <c r="A107" t="s">
        <v>5</v>
      </c>
      <c r="B107">
        <f>SUMIFS('SYFAFE-passenger'!$B$7:$H$7,'SYFAFE-passenger'!$B$1:$H$1,A107)</f>
        <v>4.0116590528098328E-3</v>
      </c>
      <c r="C107">
        <f>C$105/(1-'Calculations Etc'!$B$9)*'Calculations Etc'!$B$13+C$105*(1-'Calculations Etc'!$B$13)</f>
        <v>4.011659052809831E-3</v>
      </c>
      <c r="D107">
        <f>D$105/(1-'Calculations Etc'!$B$9)*'Calculations Etc'!$B$13+D$105*(1-'Calculations Etc'!$B$13)</f>
        <v>4.011659052809831E-3</v>
      </c>
      <c r="E107">
        <f>E$105/(1-'Calculations Etc'!$B$9)*'Calculations Etc'!$B$13+E$105*(1-'Calculations Etc'!$B$13)</f>
        <v>4.011659052809831E-3</v>
      </c>
      <c r="F107">
        <f>F$105/(1-'Calculations Etc'!$B$9)*'Calculations Etc'!$B$13+F$105*(1-'Calculations Etc'!$B$13)</f>
        <v>4.011659052809831E-3</v>
      </c>
      <c r="G107">
        <f>G$105/(1-'Calculations Etc'!$B$9)*'Calculations Etc'!$B$13+G$105*(1-'Calculations Etc'!$B$13)</f>
        <v>4.011659052809831E-3</v>
      </c>
      <c r="H107">
        <f>H$105/(1-'Calculations Etc'!$B$9)*'Calculations Etc'!$B$13+H$105*(1-'Calculations Etc'!$B$13)</f>
        <v>4.011659052809831E-3</v>
      </c>
      <c r="I107">
        <f>I$105/(1-'Calculations Etc'!$B$9)*'Calculations Etc'!$B$13+I$105*(1-'Calculations Etc'!$B$13)</f>
        <v>4.011659052809831E-3</v>
      </c>
      <c r="J107">
        <f>J$105/(1-'Calculations Etc'!$B$9)*'Calculations Etc'!$B$13+J$105*(1-'Calculations Etc'!$B$13)</f>
        <v>4.011659052809831E-3</v>
      </c>
      <c r="K107">
        <f>K$105/(1-'Calculations Etc'!$B$9)*'Calculations Etc'!$B$13+K$105*(1-'Calculations Etc'!$B$13)</f>
        <v>4.011659052809831E-3</v>
      </c>
      <c r="L107">
        <f>L$105/(1-'Calculations Etc'!$B$9)*'Calculations Etc'!$B$13+L$105*(1-'Calculations Etc'!$B$13)</f>
        <v>4.011659052809831E-3</v>
      </c>
      <c r="M107">
        <f>M$105/(1-'Calculations Etc'!$B$9)*'Calculations Etc'!$B$13+M$105*(1-'Calculations Etc'!$B$13)</f>
        <v>4.011659052809831E-3</v>
      </c>
      <c r="N107">
        <f>N$105/(1-'Calculations Etc'!$B$9)*'Calculations Etc'!$B$13+N$105*(1-'Calculations Etc'!$B$13)</f>
        <v>4.011659052809831E-3</v>
      </c>
      <c r="O107">
        <f>O$105/(1-'Calculations Etc'!$B$9)*'Calculations Etc'!$B$13+O$105*(1-'Calculations Etc'!$B$13)</f>
        <v>4.011659052809831E-3</v>
      </c>
      <c r="P107">
        <f>P$105/(1-'Calculations Etc'!$B$9)*'Calculations Etc'!$B$13+P$105*(1-'Calculations Etc'!$B$13)</f>
        <v>4.011659052809831E-3</v>
      </c>
      <c r="Q107">
        <f>Q$105/(1-'Calculations Etc'!$B$9)*'Calculations Etc'!$B$13+Q$105*(1-'Calculations Etc'!$B$13)</f>
        <v>4.011659052809831E-3</v>
      </c>
      <c r="R107">
        <f>R$105/(1-'Calculations Etc'!$B$9)*'Calculations Etc'!$B$13+R$105*(1-'Calculations Etc'!$B$13)</f>
        <v>4.011659052809831E-3</v>
      </c>
      <c r="S107">
        <f>S$105/(1-'Calculations Etc'!$B$9)*'Calculations Etc'!$B$13+S$105*(1-'Calculations Etc'!$B$13)</f>
        <v>4.011659052809831E-3</v>
      </c>
      <c r="T107">
        <f>T$105/(1-'Calculations Etc'!$B$9)*'Calculations Etc'!$B$13+T$105*(1-'Calculations Etc'!$B$13)</f>
        <v>4.011659052809831E-3</v>
      </c>
      <c r="U107">
        <f>U$105/(1-'Calculations Etc'!$B$9)*'Calculations Etc'!$B$13+U$105*(1-'Calculations Etc'!$B$13)</f>
        <v>4.011659052809831E-3</v>
      </c>
      <c r="V107">
        <f>V$105/(1-'Calculations Etc'!$B$9)*'Calculations Etc'!$B$13+V$105*(1-'Calculations Etc'!$B$13)</f>
        <v>4.011659052809831E-3</v>
      </c>
      <c r="W107">
        <f>W$105/(1-'Calculations Etc'!$B$9)*'Calculations Etc'!$B$13+W$105*(1-'Calculations Etc'!$B$13)</f>
        <v>4.011659052809831E-3</v>
      </c>
      <c r="X107">
        <f>X$105/(1-'Calculations Etc'!$B$9)*'Calculations Etc'!$B$13+X$105*(1-'Calculations Etc'!$B$13)</f>
        <v>4.011659052809831E-3</v>
      </c>
      <c r="Y107">
        <f>Y$105/(1-'Calculations Etc'!$B$9)*'Calculations Etc'!$B$13+Y$105*(1-'Calculations Etc'!$B$13)</f>
        <v>4.011659052809831E-3</v>
      </c>
      <c r="Z107">
        <f>Z$105/(1-'Calculations Etc'!$B$9)*'Calculations Etc'!$B$13+Z$105*(1-'Calculations Etc'!$B$13)</f>
        <v>4.011659052809831E-3</v>
      </c>
      <c r="AA107">
        <f>AA$105/(1-'Calculations Etc'!$B$9)*'Calculations Etc'!$B$13+AA$105*(1-'Calculations Etc'!$B$13)</f>
        <v>4.011659052809831E-3</v>
      </c>
      <c r="AB107">
        <f>AB$105/(1-'Calculations Etc'!$B$9)*'Calculations Etc'!$B$13+AB$105*(1-'Calculations Etc'!$B$13)</f>
        <v>4.011659052809831E-3</v>
      </c>
      <c r="AC107">
        <f>AC$105/(1-'Calculations Etc'!$B$9)*'Calculations Etc'!$B$13+AC$105*(1-'Calculations Etc'!$B$13)</f>
        <v>4.011659052809831E-3</v>
      </c>
    </row>
    <row r="108" spans="1:29">
      <c r="A108" t="s">
        <v>6</v>
      </c>
      <c r="B108">
        <f>SUMIFS('SYFAFE-passenger'!$B$7:$H$7,'SYFAFE-passenger'!$B$1:$H$1,A108)</f>
        <v>1.4123533664704071E-3</v>
      </c>
      <c r="C108">
        <f>C105*'Calculations Etc'!$B$32</f>
        <v>1.4123533664704071E-3</v>
      </c>
      <c r="D108">
        <f>D105*'Calculations Etc'!$B$32</f>
        <v>1.4123533664704071E-3</v>
      </c>
      <c r="E108">
        <f>E105*'Calculations Etc'!$B$32</f>
        <v>1.4123533664704071E-3</v>
      </c>
      <c r="F108">
        <f>F105*'Calculations Etc'!$B$32</f>
        <v>1.4123533664704071E-3</v>
      </c>
      <c r="G108">
        <f>G105*'Calculations Etc'!$B$32</f>
        <v>1.4123533664704071E-3</v>
      </c>
      <c r="H108">
        <f>H105*'Calculations Etc'!$B$32</f>
        <v>1.4123533664704071E-3</v>
      </c>
      <c r="I108">
        <f>I105*'Calculations Etc'!$B$32</f>
        <v>1.4123533664704071E-3</v>
      </c>
      <c r="J108">
        <f>J105*'Calculations Etc'!$B$32</f>
        <v>1.4123533664704071E-3</v>
      </c>
      <c r="K108">
        <f>K105*'Calculations Etc'!$B$32</f>
        <v>1.4123533664704071E-3</v>
      </c>
      <c r="L108">
        <f>L105*'Calculations Etc'!$B$32</f>
        <v>1.4123533664704071E-3</v>
      </c>
      <c r="M108">
        <f>M105*'Calculations Etc'!$B$32</f>
        <v>1.4123533664704071E-3</v>
      </c>
      <c r="N108">
        <f>N105*'Calculations Etc'!$B$32</f>
        <v>1.4123533664704071E-3</v>
      </c>
      <c r="O108">
        <f>O105*'Calculations Etc'!$B$32</f>
        <v>1.4123533664704071E-3</v>
      </c>
      <c r="P108">
        <f>P105*'Calculations Etc'!$B$32</f>
        <v>1.4123533664704071E-3</v>
      </c>
      <c r="Q108">
        <f>Q105*'Calculations Etc'!$B$32</f>
        <v>1.4123533664704071E-3</v>
      </c>
      <c r="R108">
        <f>R105*'Calculations Etc'!$B$32</f>
        <v>1.4123533664704071E-3</v>
      </c>
      <c r="S108">
        <f>S105*'Calculations Etc'!$B$32</f>
        <v>1.4123533664704071E-3</v>
      </c>
      <c r="T108">
        <f>T105*'Calculations Etc'!$B$32</f>
        <v>1.4123533664704071E-3</v>
      </c>
      <c r="U108">
        <f>U105*'Calculations Etc'!$B$32</f>
        <v>1.4123533664704071E-3</v>
      </c>
      <c r="V108">
        <f>V105*'Calculations Etc'!$B$32</f>
        <v>1.4123533664704071E-3</v>
      </c>
      <c r="W108">
        <f>W105*'Calculations Etc'!$B$32</f>
        <v>1.4123533664704071E-3</v>
      </c>
      <c r="X108">
        <f>X105*'Calculations Etc'!$B$32</f>
        <v>1.4123533664704071E-3</v>
      </c>
      <c r="Y108">
        <f>Y105*'Calculations Etc'!$B$32</f>
        <v>1.4123533664704071E-3</v>
      </c>
      <c r="Z108">
        <f>Z105*'Calculations Etc'!$B$32</f>
        <v>1.4123533664704071E-3</v>
      </c>
      <c r="AA108">
        <f>AA105*'Calculations Etc'!$B$32</f>
        <v>1.4123533664704071E-3</v>
      </c>
      <c r="AB108">
        <f>AB105*'Calculations Etc'!$B$32</f>
        <v>1.4123533664704071E-3</v>
      </c>
      <c r="AC108">
        <f>AC105*'Calculations Etc'!$B$32</f>
        <v>1.4123533664704071E-3</v>
      </c>
    </row>
    <row r="109" spans="1:29">
      <c r="A109" t="s">
        <v>7</v>
      </c>
      <c r="B109">
        <f>SUMIFS('SYFAFE-passenger'!$B$7:$H$7,'SYFAFE-passenger'!$B$1:$H$1,A109)</f>
        <v>5.467174321820931E-3</v>
      </c>
      <c r="C109">
        <f>C105*'Calculations Etc'!$B$28</f>
        <v>5.4671743218209301E-3</v>
      </c>
      <c r="D109">
        <f>D105*'Calculations Etc'!$B$28</f>
        <v>5.4671743218209301E-3</v>
      </c>
      <c r="E109">
        <f>E105*'Calculations Etc'!$B$28</f>
        <v>5.4671743218209301E-3</v>
      </c>
      <c r="F109">
        <f>F105*'Calculations Etc'!$B$28</f>
        <v>5.4671743218209301E-3</v>
      </c>
      <c r="G109">
        <f>G105*'Calculations Etc'!$B$28</f>
        <v>5.4671743218209301E-3</v>
      </c>
      <c r="H109">
        <f>H105*'Calculations Etc'!$B$28</f>
        <v>5.4671743218209301E-3</v>
      </c>
      <c r="I109">
        <f>I105*'Calculations Etc'!$B$28</f>
        <v>5.4671743218209301E-3</v>
      </c>
      <c r="J109">
        <f>J105*'Calculations Etc'!$B$28</f>
        <v>5.4671743218209301E-3</v>
      </c>
      <c r="K109">
        <f>K105*'Calculations Etc'!$B$28</f>
        <v>5.4671743218209301E-3</v>
      </c>
      <c r="L109">
        <f>L105*'Calculations Etc'!$B$28</f>
        <v>5.4671743218209301E-3</v>
      </c>
      <c r="M109">
        <f>M105*'Calculations Etc'!$B$28</f>
        <v>5.4671743218209301E-3</v>
      </c>
      <c r="N109">
        <f>N105*'Calculations Etc'!$B$28</f>
        <v>5.4671743218209301E-3</v>
      </c>
      <c r="O109">
        <f>O105*'Calculations Etc'!$B$28</f>
        <v>5.4671743218209301E-3</v>
      </c>
      <c r="P109">
        <f>P105*'Calculations Etc'!$B$28</f>
        <v>5.4671743218209301E-3</v>
      </c>
      <c r="Q109">
        <f>Q105*'Calculations Etc'!$B$28</f>
        <v>5.4671743218209301E-3</v>
      </c>
      <c r="R109">
        <f>R105*'Calculations Etc'!$B$28</f>
        <v>5.4671743218209301E-3</v>
      </c>
      <c r="S109">
        <f>S105*'Calculations Etc'!$B$28</f>
        <v>5.4671743218209301E-3</v>
      </c>
      <c r="T109">
        <f>T105*'Calculations Etc'!$B$28</f>
        <v>5.4671743218209301E-3</v>
      </c>
      <c r="U109">
        <f>U105*'Calculations Etc'!$B$28</f>
        <v>5.4671743218209301E-3</v>
      </c>
      <c r="V109">
        <f>V105*'Calculations Etc'!$B$28</f>
        <v>5.4671743218209301E-3</v>
      </c>
      <c r="W109">
        <f>W105*'Calculations Etc'!$B$28</f>
        <v>5.4671743218209301E-3</v>
      </c>
      <c r="X109">
        <f>X105*'Calculations Etc'!$B$28</f>
        <v>5.4671743218209301E-3</v>
      </c>
      <c r="Y109">
        <f>Y105*'Calculations Etc'!$B$28</f>
        <v>5.4671743218209301E-3</v>
      </c>
      <c r="Z109">
        <f>Z105*'Calculations Etc'!$B$28</f>
        <v>5.4671743218209301E-3</v>
      </c>
      <c r="AA109">
        <f>AA105*'Calculations Etc'!$B$28</f>
        <v>5.4671743218209301E-3</v>
      </c>
      <c r="AB109">
        <f>AB105*'Calculations Etc'!$B$28</f>
        <v>5.4671743218209301E-3</v>
      </c>
      <c r="AC109">
        <f>AC105*'Calculations Etc'!$B$28</f>
        <v>5.4671743218209301E-3</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calcs!B3</f>
        <v>1.1704178038241025E-3</v>
      </c>
      <c r="C2">
        <f>calcs!C3</f>
        <v>1.8334104357125213E-3</v>
      </c>
      <c r="D2">
        <f>calcs!D3</f>
        <v>1.5977722665200707E-3</v>
      </c>
      <c r="E2">
        <f>calcs!E3</f>
        <v>1.535679733313378E-3</v>
      </c>
      <c r="F2">
        <f>calcs!F3</f>
        <v>1.501720108813058E-3</v>
      </c>
      <c r="G2">
        <f>calcs!G3</f>
        <v>1.4797353557080425E-3</v>
      </c>
      <c r="H2">
        <f>calcs!H3</f>
        <v>1.4555534269877091E-3</v>
      </c>
      <c r="I2">
        <f>calcs!I3</f>
        <v>1.4652250250864816E-3</v>
      </c>
      <c r="J2">
        <f>calcs!J3</f>
        <v>1.4783719628729134E-3</v>
      </c>
      <c r="K2">
        <f>calcs!K3</f>
        <v>1.4872961660807552E-3</v>
      </c>
      <c r="L2">
        <f>calcs!L3</f>
        <v>1.4847663683733539E-3</v>
      </c>
      <c r="M2">
        <f>calcs!M3</f>
        <v>1.4810787024664559E-3</v>
      </c>
      <c r="N2">
        <f>calcs!N3</f>
        <v>1.4775345941420892E-3</v>
      </c>
      <c r="O2">
        <f>calcs!O3</f>
        <v>1.4744203317819209E-3</v>
      </c>
      <c r="P2">
        <f>calcs!P3</f>
        <v>1.4718262024301875E-3</v>
      </c>
      <c r="Q2">
        <f>calcs!Q3</f>
        <v>1.4694223127301395E-3</v>
      </c>
      <c r="R2">
        <f>calcs!R3</f>
        <v>1.4673355365911207E-3</v>
      </c>
      <c r="S2">
        <f>calcs!S3</f>
        <v>1.4647489555709471E-3</v>
      </c>
      <c r="T2">
        <f>calcs!T3</f>
        <v>1.4627132231404192E-3</v>
      </c>
      <c r="U2">
        <f>calcs!U3</f>
        <v>1.4607640416358072E-3</v>
      </c>
      <c r="V2">
        <f>calcs!V3</f>
        <v>1.458619544849511E-3</v>
      </c>
      <c r="W2">
        <f>calcs!W3</f>
        <v>1.456573633893484E-3</v>
      </c>
      <c r="X2">
        <f>calcs!X3</f>
        <v>1.4547704626175814E-3</v>
      </c>
      <c r="Y2">
        <f>calcs!Y3</f>
        <v>1.4533374957647345E-3</v>
      </c>
      <c r="Z2">
        <f>calcs!Z3</f>
        <v>1.4521713576729407E-3</v>
      </c>
      <c r="AA2">
        <f>calcs!AA3</f>
        <v>1.4511442589493044E-3</v>
      </c>
      <c r="AB2">
        <f>calcs!AB3</f>
        <v>1.4499777531997114E-3</v>
      </c>
      <c r="AC2">
        <f>calcs!AC3</f>
        <v>1.4489849336051929E-3</v>
      </c>
    </row>
    <row r="3" spans="1:29">
      <c r="A3" t="s">
        <v>2</v>
      </c>
      <c r="B3">
        <f>calcs!B4</f>
        <v>0</v>
      </c>
      <c r="C3">
        <f>calcs!C4</f>
        <v>0</v>
      </c>
      <c r="D3">
        <f>calcs!D4</f>
        <v>0</v>
      </c>
      <c r="E3">
        <f>calcs!E4</f>
        <v>0</v>
      </c>
      <c r="F3">
        <f>calcs!F4</f>
        <v>0</v>
      </c>
      <c r="G3">
        <f>calcs!G4</f>
        <v>0</v>
      </c>
      <c r="H3">
        <f>calcs!H4</f>
        <v>0</v>
      </c>
      <c r="I3">
        <f>calcs!I4</f>
        <v>0</v>
      </c>
      <c r="J3">
        <f>calcs!J4</f>
        <v>0</v>
      </c>
      <c r="K3">
        <f>calcs!K4</f>
        <v>0</v>
      </c>
      <c r="L3">
        <f>calcs!L4</f>
        <v>0</v>
      </c>
      <c r="M3">
        <f>calcs!M4</f>
        <v>0</v>
      </c>
      <c r="N3">
        <f>calcs!N4</f>
        <v>0</v>
      </c>
      <c r="O3">
        <f>calcs!O4</f>
        <v>0</v>
      </c>
      <c r="P3">
        <f>calcs!P4</f>
        <v>0</v>
      </c>
      <c r="Q3">
        <f>calcs!Q4</f>
        <v>0</v>
      </c>
      <c r="R3">
        <f>calcs!R4</f>
        <v>0</v>
      </c>
      <c r="S3">
        <f>calcs!S4</f>
        <v>0</v>
      </c>
      <c r="T3">
        <f>calcs!T4</f>
        <v>0</v>
      </c>
      <c r="U3">
        <f>calcs!U4</f>
        <v>0</v>
      </c>
      <c r="V3">
        <f>calcs!V4</f>
        <v>0</v>
      </c>
      <c r="W3">
        <f>calcs!W4</f>
        <v>0</v>
      </c>
      <c r="X3">
        <f>calcs!X4</f>
        <v>0</v>
      </c>
      <c r="Y3">
        <f>calcs!Y4</f>
        <v>0</v>
      </c>
      <c r="Z3">
        <f>calcs!Z4</f>
        <v>0</v>
      </c>
      <c r="AA3">
        <f>calcs!AA4</f>
        <v>0</v>
      </c>
      <c r="AB3">
        <f>calcs!AB4</f>
        <v>0</v>
      </c>
      <c r="AC3">
        <f>calcs!AC4</f>
        <v>0</v>
      </c>
    </row>
    <row r="4" spans="1:29">
      <c r="A4" t="s">
        <v>3</v>
      </c>
      <c r="B4">
        <f>calcs!B5</f>
        <v>4.0102815590911211E-4</v>
      </c>
      <c r="C4">
        <f>calcs!C5</f>
        <v>3.7447643323240698E-4</v>
      </c>
      <c r="D4">
        <f>calcs!D5</f>
        <v>3.8969037817856381E-4</v>
      </c>
      <c r="E4">
        <f>calcs!E5</f>
        <v>3.9985001436006255E-4</v>
      </c>
      <c r="F4">
        <f>calcs!F5</f>
        <v>4.0645495978422236E-4</v>
      </c>
      <c r="G4">
        <f>calcs!G5</f>
        <v>4.1222868457836193E-4</v>
      </c>
      <c r="H4">
        <f>calcs!H5</f>
        <v>4.1315950014361388E-4</v>
      </c>
      <c r="I4">
        <f>calcs!I5</f>
        <v>4.1586031572729884E-4</v>
      </c>
      <c r="J4">
        <f>calcs!J5</f>
        <v>4.1791006177450995E-4</v>
      </c>
      <c r="K4">
        <f>calcs!K5</f>
        <v>4.1868747861134429E-4</v>
      </c>
      <c r="L4">
        <f>calcs!L5</f>
        <v>4.2132009406936789E-4</v>
      </c>
      <c r="M4">
        <f>calcs!M5</f>
        <v>4.224153063913546E-4</v>
      </c>
      <c r="N4">
        <f>calcs!N5</f>
        <v>4.2414977562549528E-4</v>
      </c>
      <c r="O4">
        <f>calcs!O5</f>
        <v>4.2551597947059568E-4</v>
      </c>
      <c r="P4">
        <f>calcs!P5</f>
        <v>4.2699017471707065E-4</v>
      </c>
      <c r="Q4">
        <f>calcs!Q5</f>
        <v>4.278185027990744E-4</v>
      </c>
      <c r="R4">
        <f>calcs!R5</f>
        <v>4.2962147676115707E-4</v>
      </c>
      <c r="S4">
        <f>calcs!S5</f>
        <v>4.3041495518616422E-4</v>
      </c>
      <c r="T4">
        <f>calcs!T5</f>
        <v>4.3058027955271102E-4</v>
      </c>
      <c r="U4">
        <f>calcs!U5</f>
        <v>4.3088934374883934E-4</v>
      </c>
      <c r="V4">
        <f>calcs!V5</f>
        <v>4.3093489146882265E-4</v>
      </c>
      <c r="W4">
        <f>calcs!W5</f>
        <v>4.3107618325306866E-4</v>
      </c>
      <c r="X4">
        <f>calcs!X5</f>
        <v>4.3159356456922571E-4</v>
      </c>
      <c r="Y4">
        <f>calcs!Y5</f>
        <v>4.3137509125134069E-4</v>
      </c>
      <c r="Z4">
        <f>calcs!Z5</f>
        <v>4.3181432059055414E-4</v>
      </c>
      <c r="AA4">
        <f>calcs!AA5</f>
        <v>4.3184298375304391E-4</v>
      </c>
      <c r="AB4">
        <f>calcs!AB5</f>
        <v>4.3221033154474715E-4</v>
      </c>
      <c r="AC4">
        <f>calcs!AC5</f>
        <v>4.3232208233433581E-4</v>
      </c>
    </row>
    <row r="5" spans="1:29">
      <c r="A5" t="s">
        <v>4</v>
      </c>
      <c r="B5">
        <f>calcs!B6</f>
        <v>4.1870929984394776E-4</v>
      </c>
      <c r="C5">
        <f>calcs!C6</f>
        <v>3.4409208550507931E-4</v>
      </c>
      <c r="D5">
        <f>calcs!D6</f>
        <v>3.7206420577137706E-4</v>
      </c>
      <c r="E5">
        <f>calcs!E6</f>
        <v>3.7002927029200597E-4</v>
      </c>
      <c r="F5">
        <f>calcs!F6</f>
        <v>3.6966887338309314E-4</v>
      </c>
      <c r="G5">
        <f>calcs!G6</f>
        <v>3.7015557272571478E-4</v>
      </c>
      <c r="H5">
        <f>calcs!H6</f>
        <v>3.7027151917209386E-4</v>
      </c>
      <c r="I5">
        <f>calcs!I6</f>
        <v>3.7054919642988908E-4</v>
      </c>
      <c r="J5">
        <f>calcs!J6</f>
        <v>3.707505129761553E-4</v>
      </c>
      <c r="K5">
        <f>calcs!K6</f>
        <v>3.7089429982190919E-4</v>
      </c>
      <c r="L5">
        <f>calcs!L6</f>
        <v>3.7117173127195564E-4</v>
      </c>
      <c r="M5">
        <f>calcs!M6</f>
        <v>3.7103430336579029E-4</v>
      </c>
      <c r="N5">
        <f>calcs!N6</f>
        <v>3.7122252797760965E-4</v>
      </c>
      <c r="O5">
        <f>calcs!O6</f>
        <v>3.7140072790819534E-4</v>
      </c>
      <c r="P5">
        <f>calcs!P6</f>
        <v>3.7151280555435413E-4</v>
      </c>
      <c r="Q5">
        <f>calcs!Q6</f>
        <v>3.7163899042783532E-4</v>
      </c>
      <c r="R5">
        <f>calcs!R6</f>
        <v>3.7167033625945393E-4</v>
      </c>
      <c r="S5">
        <f>calcs!S6</f>
        <v>3.7199514448125803E-4</v>
      </c>
      <c r="T5">
        <f>calcs!T6</f>
        <v>3.7169419029838084E-4</v>
      </c>
      <c r="U5">
        <f>calcs!U6</f>
        <v>3.716051865187288E-4</v>
      </c>
      <c r="V5">
        <f>calcs!V6</f>
        <v>3.7140905330977419E-4</v>
      </c>
      <c r="W5">
        <f>calcs!W6</f>
        <v>3.7127891413772543E-4</v>
      </c>
      <c r="X5">
        <f>calcs!X6</f>
        <v>3.7153506718656061E-4</v>
      </c>
      <c r="Y5">
        <f>calcs!Y6</f>
        <v>3.7114111217629008E-4</v>
      </c>
      <c r="Z5">
        <f>calcs!Z6</f>
        <v>3.7111951315627604E-4</v>
      </c>
      <c r="AA5">
        <f>calcs!AA6</f>
        <v>3.7104661512781705E-4</v>
      </c>
      <c r="AB5">
        <f>calcs!AB6</f>
        <v>3.7093976356814359E-4</v>
      </c>
      <c r="AC5">
        <f>calcs!AC6</f>
        <v>3.708372296750142E-4</v>
      </c>
    </row>
    <row r="6" spans="1:29">
      <c r="A6" t="s">
        <v>5</v>
      </c>
      <c r="B6">
        <f>calcs!B7</f>
        <v>6.0150704320725845E-4</v>
      </c>
      <c r="C6">
        <f>calcs!C7</f>
        <v>5.3583985164873816E-4</v>
      </c>
      <c r="D6">
        <f>calcs!D7</f>
        <v>6.2417769080830017E-4</v>
      </c>
      <c r="E6">
        <f>calcs!E7</f>
        <v>6.4047721069137524E-4</v>
      </c>
      <c r="F6">
        <f>calcs!F7</f>
        <v>6.7015236710704651E-4</v>
      </c>
      <c r="G6">
        <f>calcs!G7</f>
        <v>6.5479579323872233E-4</v>
      </c>
      <c r="H6">
        <f>calcs!H7</f>
        <v>6.4035453567148405E-4</v>
      </c>
      <c r="I6">
        <f>calcs!I7</f>
        <v>6.3036532167118039E-4</v>
      </c>
      <c r="J6">
        <f>calcs!J7</f>
        <v>6.3582885205406366E-4</v>
      </c>
      <c r="K6">
        <f>calcs!K7</f>
        <v>6.3646589006351108E-4</v>
      </c>
      <c r="L6">
        <f>calcs!L7</f>
        <v>6.3965910450751917E-4</v>
      </c>
      <c r="M6">
        <f>calcs!M7</f>
        <v>6.3870954215501706E-4</v>
      </c>
      <c r="N6">
        <f>calcs!N7</f>
        <v>6.4122955752600225E-4</v>
      </c>
      <c r="O6">
        <f>calcs!O7</f>
        <v>6.4225408236033045E-4</v>
      </c>
      <c r="P6">
        <f>calcs!P7</f>
        <v>6.4363257756582892E-4</v>
      </c>
      <c r="Q6">
        <f>calcs!Q7</f>
        <v>6.4381969842214543E-4</v>
      </c>
      <c r="R6">
        <f>calcs!R7</f>
        <v>6.4496639036889267E-4</v>
      </c>
      <c r="S6">
        <f>calcs!S7</f>
        <v>6.4583010608143087E-4</v>
      </c>
      <c r="T6">
        <f>calcs!T7</f>
        <v>6.440526115605664E-4</v>
      </c>
      <c r="U6">
        <f>calcs!U7</f>
        <v>6.429326955477324E-4</v>
      </c>
      <c r="V6">
        <f>calcs!V7</f>
        <v>6.4137507581927395E-4</v>
      </c>
      <c r="W6">
        <f>calcs!W7</f>
        <v>6.4019098691623353E-4</v>
      </c>
      <c r="X6">
        <f>calcs!X7</f>
        <v>6.4057828892344034E-4</v>
      </c>
      <c r="Y6">
        <f>calcs!Y7</f>
        <v>6.3772329312961735E-4</v>
      </c>
      <c r="Z6">
        <f>calcs!Z7</f>
        <v>6.3693830741866852E-4</v>
      </c>
      <c r="AA6">
        <f>calcs!AA7</f>
        <v>6.349866086386778E-4</v>
      </c>
      <c r="AB6">
        <f>calcs!AB7</f>
        <v>6.3417989102265216E-4</v>
      </c>
      <c r="AC6">
        <f>calcs!AC7</f>
        <v>6.3255539839999662E-4</v>
      </c>
    </row>
    <row r="7" spans="1:29">
      <c r="A7" t="s">
        <v>6</v>
      </c>
      <c r="B7">
        <f>calcs!B8</f>
        <v>0</v>
      </c>
      <c r="C7">
        <f>calcs!C8</f>
        <v>0</v>
      </c>
      <c r="D7">
        <f>calcs!D8</f>
        <v>0</v>
      </c>
      <c r="E7">
        <f>calcs!E8</f>
        <v>0</v>
      </c>
      <c r="F7">
        <f>calcs!F8</f>
        <v>0</v>
      </c>
      <c r="G7">
        <f>calcs!G8</f>
        <v>0</v>
      </c>
      <c r="H7">
        <f>calcs!H8</f>
        <v>0</v>
      </c>
      <c r="I7">
        <f>calcs!I8</f>
        <v>0</v>
      </c>
      <c r="J7">
        <f>calcs!J8</f>
        <v>0</v>
      </c>
      <c r="K7">
        <f>calcs!K8</f>
        <v>0</v>
      </c>
      <c r="L7">
        <f>calcs!L8</f>
        <v>0</v>
      </c>
      <c r="M7">
        <f>calcs!M8</f>
        <v>0</v>
      </c>
      <c r="N7">
        <f>calcs!N8</f>
        <v>0</v>
      </c>
      <c r="O7">
        <f>calcs!O8</f>
        <v>0</v>
      </c>
      <c r="P7">
        <f>calcs!P8</f>
        <v>0</v>
      </c>
      <c r="Q7">
        <f>calcs!Q8</f>
        <v>0</v>
      </c>
      <c r="R7">
        <f>calcs!R8</f>
        <v>0</v>
      </c>
      <c r="S7">
        <f>calcs!S8</f>
        <v>0</v>
      </c>
      <c r="T7">
        <f>calcs!T8</f>
        <v>0</v>
      </c>
      <c r="U7">
        <f>calcs!U8</f>
        <v>0</v>
      </c>
      <c r="V7">
        <f>calcs!V8</f>
        <v>0</v>
      </c>
      <c r="W7">
        <f>calcs!W8</f>
        <v>0</v>
      </c>
      <c r="X7">
        <f>calcs!X8</f>
        <v>0</v>
      </c>
      <c r="Y7">
        <f>calcs!Y8</f>
        <v>0</v>
      </c>
      <c r="Z7">
        <f>calcs!Z8</f>
        <v>0</v>
      </c>
      <c r="AA7">
        <f>calcs!AA8</f>
        <v>0</v>
      </c>
      <c r="AB7">
        <f>calcs!AB8</f>
        <v>0</v>
      </c>
      <c r="AC7">
        <f>calcs!AC8</f>
        <v>0</v>
      </c>
    </row>
    <row r="8" spans="1:29">
      <c r="A8" t="s">
        <v>7</v>
      </c>
      <c r="B8">
        <f>calcs!B9</f>
        <v>5.6894733626181731E-4</v>
      </c>
      <c r="C8">
        <f>calcs!C9</f>
        <v>1.0820719047685537E-3</v>
      </c>
      <c r="D8">
        <f>calcs!D9</f>
        <v>1.1300543254446212E-3</v>
      </c>
      <c r="E8">
        <f>calcs!E9</f>
        <v>1.1300543254446212E-3</v>
      </c>
      <c r="F8">
        <f>calcs!F9</f>
        <v>1.1300543254446212E-3</v>
      </c>
      <c r="G8">
        <f>calcs!G9</f>
        <v>1.1300544109429686E-3</v>
      </c>
      <c r="H8">
        <f>calcs!H9</f>
        <v>1.1300543254446212E-3</v>
      </c>
      <c r="I8">
        <f>calcs!I9</f>
        <v>1.1300543254446212E-3</v>
      </c>
      <c r="J8">
        <f>calcs!J9</f>
        <v>1.1300543254446212E-3</v>
      </c>
      <c r="K8">
        <f>calcs!K9</f>
        <v>1.1300543254446212E-3</v>
      </c>
      <c r="L8">
        <f>calcs!L9</f>
        <v>1.1300543254446212E-3</v>
      </c>
      <c r="M8">
        <f>calcs!M9</f>
        <v>1.1300543254446212E-3</v>
      </c>
      <c r="N8">
        <f>calcs!N9</f>
        <v>1.1300543254446212E-3</v>
      </c>
      <c r="O8">
        <f>calcs!O9</f>
        <v>1.1300543254446212E-3</v>
      </c>
      <c r="P8">
        <f>calcs!P9</f>
        <v>1.1300543254446212E-3</v>
      </c>
      <c r="Q8">
        <f>calcs!Q9</f>
        <v>1.1300543254446212E-3</v>
      </c>
      <c r="R8">
        <f>calcs!R9</f>
        <v>1.1300543254446212E-3</v>
      </c>
      <c r="S8">
        <f>calcs!S9</f>
        <v>1.1300544109429686E-3</v>
      </c>
      <c r="T8">
        <f>calcs!T9</f>
        <v>1.1300544109429686E-3</v>
      </c>
      <c r="U8">
        <f>calcs!U9</f>
        <v>1.1300543254446212E-3</v>
      </c>
      <c r="V8">
        <f>calcs!V9</f>
        <v>1.1300544109429686E-3</v>
      </c>
      <c r="W8">
        <f>calcs!W9</f>
        <v>1.1300543254446212E-3</v>
      </c>
      <c r="X8">
        <f>calcs!X9</f>
        <v>1.1300544109429686E-3</v>
      </c>
      <c r="Y8">
        <f>calcs!Y9</f>
        <v>1.1300544109429686E-3</v>
      </c>
      <c r="Z8">
        <f>calcs!Z9</f>
        <v>1.1300542399462739E-3</v>
      </c>
      <c r="AA8">
        <f>calcs!AA9</f>
        <v>1.1300543254446212E-3</v>
      </c>
      <c r="AB8">
        <f>calcs!AB9</f>
        <v>1.1300543254446212E-3</v>
      </c>
      <c r="AC8">
        <f>calcs!AC9</f>
        <v>1.1300543254446212E-3</v>
      </c>
    </row>
  </sheetData>
  <pageMargins left="0.7" right="0.7" top="0.75" bottom="0.75" header="0.3" footer="0.3"/>
  <pageSetup orientation="portrait"/>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theme="3"/>
  </sheetPr>
  <dimension ref="A1:AC26"/>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f>calcs!B13</f>
        <v>3.0156650473713909E-4</v>
      </c>
      <c r="C2">
        <f>calcs!C13</f>
        <v>3.0711262456552171E-4</v>
      </c>
      <c r="D2">
        <f>calcs!D13</f>
        <v>3.1265874439390437E-4</v>
      </c>
      <c r="E2">
        <f>calcs!E13</f>
        <v>3.1820486422228699E-4</v>
      </c>
      <c r="F2">
        <f>calcs!F13</f>
        <v>3.237509840506696E-4</v>
      </c>
      <c r="G2">
        <f>calcs!G13</f>
        <v>3.2929710387905227E-4</v>
      </c>
      <c r="H2">
        <f>calcs!H13</f>
        <v>3.3484322370743488E-4</v>
      </c>
      <c r="I2">
        <f>calcs!I13</f>
        <v>3.4038934353581755E-4</v>
      </c>
      <c r="J2">
        <f>calcs!J13</f>
        <v>3.4593546336420016E-4</v>
      </c>
      <c r="K2">
        <f>calcs!K13</f>
        <v>3.5148158319258277E-4</v>
      </c>
      <c r="L2">
        <f>calcs!L13</f>
        <v>3.5702770302096544E-4</v>
      </c>
      <c r="M2">
        <f>calcs!M13</f>
        <v>3.6257382284934805E-4</v>
      </c>
      <c r="N2">
        <f>calcs!N13</f>
        <v>3.6811994267773067E-4</v>
      </c>
      <c r="O2">
        <f>calcs!O13</f>
        <v>3.7366606250611328E-4</v>
      </c>
      <c r="P2">
        <f>calcs!P13</f>
        <v>3.7921218233449595E-4</v>
      </c>
      <c r="Q2">
        <f>calcs!Q13</f>
        <v>3.8475830216287856E-4</v>
      </c>
      <c r="R2">
        <f>calcs!R13</f>
        <v>3.9030442199126123E-4</v>
      </c>
      <c r="S2">
        <f>calcs!S13</f>
        <v>3.9585054181964384E-4</v>
      </c>
      <c r="T2">
        <f>calcs!T13</f>
        <v>4.0139666164802645E-4</v>
      </c>
      <c r="U2">
        <f>calcs!U13</f>
        <v>4.0694278147640912E-4</v>
      </c>
      <c r="V2">
        <f>calcs!V13</f>
        <v>4.1248890130479173E-4</v>
      </c>
      <c r="W2">
        <f>calcs!W13</f>
        <v>4.180350211331744E-4</v>
      </c>
      <c r="X2">
        <f>calcs!X13</f>
        <v>4.2358114096155701E-4</v>
      </c>
      <c r="Y2">
        <f>calcs!Y13</f>
        <v>4.2912726078993962E-4</v>
      </c>
      <c r="Z2">
        <f>calcs!Z13</f>
        <v>4.3467338061832224E-4</v>
      </c>
      <c r="AA2">
        <f>calcs!AA13</f>
        <v>4.402195004467049E-4</v>
      </c>
      <c r="AB2">
        <f>calcs!AB13</f>
        <v>4.4576562027508752E-4</v>
      </c>
      <c r="AC2">
        <f>calcs!AC13</f>
        <v>4.5131174010347018E-4</v>
      </c>
    </row>
    <row r="3" spans="1:29">
      <c r="A3" t="s">
        <v>2</v>
      </c>
      <c r="B3">
        <f>calcs!B14</f>
        <v>7.0213473556835903E-5</v>
      </c>
      <c r="C3">
        <f>calcs!C14</f>
        <v>6.0044206742857998E-5</v>
      </c>
      <c r="D3">
        <f>calcs!D14</f>
        <v>6.2138058541253246E-5</v>
      </c>
      <c r="E3">
        <f>calcs!E14</f>
        <v>6.2745303494752085E-5</v>
      </c>
      <c r="F3">
        <f>calcs!F14</f>
        <v>6.3329955444239936E-5</v>
      </c>
      <c r="G3">
        <f>calcs!G14</f>
        <v>6.384968190230344E-5</v>
      </c>
      <c r="H3">
        <f>calcs!H14</f>
        <v>6.4367631288435469E-5</v>
      </c>
      <c r="I3">
        <f>calcs!I14</f>
        <v>6.4733452515419103E-5</v>
      </c>
      <c r="J3">
        <f>calcs!J14</f>
        <v>6.5033770083332469E-5</v>
      </c>
      <c r="K3">
        <f>calcs!K14</f>
        <v>6.5299762009254293E-5</v>
      </c>
      <c r="L3">
        <f>calcs!L14</f>
        <v>6.5544558575828001E-5</v>
      </c>
      <c r="M3">
        <f>calcs!M14</f>
        <v>6.5737911617435617E-5</v>
      </c>
      <c r="N3">
        <f>calcs!N14</f>
        <v>6.601268017673803E-5</v>
      </c>
      <c r="O3">
        <f>calcs!O14</f>
        <v>6.6246899476219014E-5</v>
      </c>
      <c r="P3">
        <f>calcs!P14</f>
        <v>6.644421784152126E-5</v>
      </c>
      <c r="Q3">
        <f>calcs!Q14</f>
        <v>6.6578137658374498E-5</v>
      </c>
      <c r="R3">
        <f>calcs!R14</f>
        <v>6.673136744675741E-5</v>
      </c>
      <c r="S3">
        <f>calcs!S14</f>
        <v>6.7153021070857731E-5</v>
      </c>
      <c r="T3">
        <f>calcs!T14</f>
        <v>6.775235873711663E-5</v>
      </c>
      <c r="U3">
        <f>calcs!U14</f>
        <v>6.8377432914802096E-5</v>
      </c>
      <c r="V3">
        <f>calcs!V14</f>
        <v>6.9142119423188457E-5</v>
      </c>
      <c r="W3">
        <f>calcs!W14</f>
        <v>7.0177609184652269E-5</v>
      </c>
      <c r="X3">
        <f>calcs!X14</f>
        <v>7.1216150096781877E-5</v>
      </c>
      <c r="Y3">
        <f>calcs!Y14</f>
        <v>7.1903223625240076E-5</v>
      </c>
      <c r="Z3">
        <f>calcs!Z14</f>
        <v>7.2557131933060956E-5</v>
      </c>
      <c r="AA3">
        <f>calcs!AA14</f>
        <v>7.3326782402226946E-5</v>
      </c>
      <c r="AB3">
        <f>calcs!AB14</f>
        <v>7.4001482754221728E-5</v>
      </c>
      <c r="AC3">
        <f>calcs!AC14</f>
        <v>7.4653990747376017E-5</v>
      </c>
    </row>
    <row r="4" spans="1:29">
      <c r="A4" t="s">
        <v>3</v>
      </c>
      <c r="B4">
        <f>calcs!B15</f>
        <v>9.3322264163941547E-5</v>
      </c>
      <c r="C4">
        <f>calcs!C15</f>
        <v>7.9806069110588361E-5</v>
      </c>
      <c r="D4">
        <f>calcs!D15</f>
        <v>8.2589053354941577E-5</v>
      </c>
      <c r="E4">
        <f>calcs!E15</f>
        <v>8.3396155910788876E-5</v>
      </c>
      <c r="F4">
        <f>calcs!F15</f>
        <v>8.4173229610609506E-5</v>
      </c>
      <c r="G4">
        <f>calcs!G15</f>
        <v>8.4864009419033756E-5</v>
      </c>
      <c r="H4">
        <f>calcs!H15</f>
        <v>8.5552427282266762E-5</v>
      </c>
      <c r="I4">
        <f>calcs!I15</f>
        <v>8.6038648280202556E-5</v>
      </c>
      <c r="J4">
        <f>calcs!J15</f>
        <v>8.6437806931471918E-5</v>
      </c>
      <c r="K4">
        <f>calcs!K15</f>
        <v>8.6791342620833007E-5</v>
      </c>
      <c r="L4">
        <f>calcs!L15</f>
        <v>8.7116707094273078E-5</v>
      </c>
      <c r="M4">
        <f>calcs!M15</f>
        <v>8.7373696852958087E-5</v>
      </c>
      <c r="N4">
        <f>calcs!N15</f>
        <v>8.7738897757801631E-5</v>
      </c>
      <c r="O4">
        <f>calcs!O15</f>
        <v>8.8050203754089717E-5</v>
      </c>
      <c r="P4">
        <f>calcs!P15</f>
        <v>8.8312463911269213E-5</v>
      </c>
      <c r="Q4">
        <f>calcs!Q15</f>
        <v>8.8490459670374438E-5</v>
      </c>
      <c r="R4">
        <f>calcs!R15</f>
        <v>8.8694120735193857E-5</v>
      </c>
      <c r="S4">
        <f>calcs!S15</f>
        <v>8.9254549793900385E-5</v>
      </c>
      <c r="T4">
        <f>calcs!T15</f>
        <v>9.005114260124438E-5</v>
      </c>
      <c r="U4">
        <f>calcs!U15</f>
        <v>9.0881942369109463E-5</v>
      </c>
      <c r="V4">
        <f>calcs!V15</f>
        <v>9.1898303940802261E-5</v>
      </c>
      <c r="W4">
        <f>calcs!W15</f>
        <v>9.3274596042063404E-5</v>
      </c>
      <c r="X4">
        <f>calcs!X15</f>
        <v>9.4654943494441841E-5</v>
      </c>
      <c r="Y4">
        <f>calcs!Y15</f>
        <v>9.5568147956131454E-5</v>
      </c>
      <c r="Z4">
        <f>calcs!Z15</f>
        <v>9.643727179732782E-5</v>
      </c>
      <c r="AA4">
        <f>calcs!AA15</f>
        <v>9.7460231077917589E-5</v>
      </c>
      <c r="AB4">
        <f>calcs!AB15</f>
        <v>9.8356990080011308E-5</v>
      </c>
      <c r="AC4">
        <f>calcs!AC15</f>
        <v>9.9224252732341657E-5</v>
      </c>
    </row>
    <row r="5" spans="1:29">
      <c r="A5" t="s">
        <v>4</v>
      </c>
      <c r="B5">
        <f>calcs!B16</f>
        <v>8.9590243650741159E-5</v>
      </c>
      <c r="C5">
        <f>calcs!C16</f>
        <v>9.2624627325099093E-5</v>
      </c>
      <c r="D5">
        <f>calcs!D16</f>
        <v>9.4039319505963393E-5</v>
      </c>
      <c r="E5">
        <f>calcs!E16</f>
        <v>9.551942495631675E-5</v>
      </c>
      <c r="F5">
        <f>calcs!F16</f>
        <v>9.6905632072353341E-5</v>
      </c>
      <c r="G5">
        <f>calcs!G16</f>
        <v>9.8202732180412605E-5</v>
      </c>
      <c r="H5">
        <f>calcs!H16</f>
        <v>9.9721338066549137E-5</v>
      </c>
      <c r="I5">
        <f>calcs!I16</f>
        <v>1.0081169489265913E-4</v>
      </c>
      <c r="J5">
        <f>calcs!J16</f>
        <v>1.0170272471446771E-4</v>
      </c>
      <c r="K5">
        <f>calcs!K16</f>
        <v>1.0236856686060925E-4</v>
      </c>
      <c r="L5">
        <f>calcs!L16</f>
        <v>1.0286054457172411E-4</v>
      </c>
      <c r="M5">
        <f>calcs!M16</f>
        <v>1.0321561853741178E-4</v>
      </c>
      <c r="N5">
        <f>calcs!N16</f>
        <v>1.0345030967819561E-4</v>
      </c>
      <c r="O5">
        <f>calcs!O16</f>
        <v>1.0343877169589721E-4</v>
      </c>
      <c r="P5">
        <f>calcs!P16</f>
        <v>1.0337603006127792E-4</v>
      </c>
      <c r="Q5">
        <f>calcs!Q16</f>
        <v>1.0330751636556004E-4</v>
      </c>
      <c r="R5">
        <f>calcs!R16</f>
        <v>1.0321141530998804E-4</v>
      </c>
      <c r="S5">
        <f>calcs!S16</f>
        <v>1.0346947412128357E-4</v>
      </c>
      <c r="T5">
        <f>calcs!T16</f>
        <v>1.0435126032538917E-4</v>
      </c>
      <c r="U5">
        <f>calcs!U16</f>
        <v>1.0582333954058648E-4</v>
      </c>
      <c r="V5">
        <f>calcs!V16</f>
        <v>1.0746416919220236E-4</v>
      </c>
      <c r="W5">
        <f>calcs!W16</f>
        <v>1.0953784232727445E-4</v>
      </c>
      <c r="X5">
        <f>calcs!X16</f>
        <v>1.1157931459630521E-4</v>
      </c>
      <c r="Y5">
        <f>calcs!Y16</f>
        <v>1.1284658598667777E-4</v>
      </c>
      <c r="Z5">
        <f>calcs!Z16</f>
        <v>1.1415604002048589E-4</v>
      </c>
      <c r="AA5">
        <f>calcs!AA16</f>
        <v>1.1552815965090279E-4</v>
      </c>
      <c r="AB5">
        <f>calcs!AB16</f>
        <v>1.1648127569920354E-4</v>
      </c>
      <c r="AC5">
        <f>calcs!AC16</f>
        <v>1.1716065297568211E-4</v>
      </c>
    </row>
    <row r="6" spans="1:29">
      <c r="A6" t="s">
        <v>5</v>
      </c>
      <c r="B6">
        <f>calcs!B17</f>
        <v>1.5342859945717931E-4</v>
      </c>
      <c r="C6">
        <f>calcs!C17</f>
        <v>1.3120699033094779E-4</v>
      </c>
      <c r="D6">
        <f>calcs!D17</f>
        <v>1.3578241912865041E-4</v>
      </c>
      <c r="E6">
        <f>calcs!E17</f>
        <v>1.3710935451616331E-4</v>
      </c>
      <c r="F6">
        <f>calcs!F17</f>
        <v>1.3838692027720229E-4</v>
      </c>
      <c r="G6">
        <f>calcs!G17</f>
        <v>1.3952261259552885E-4</v>
      </c>
      <c r="H6">
        <f>calcs!H17</f>
        <v>1.4065442170392762E-4</v>
      </c>
      <c r="I6">
        <f>calcs!I17</f>
        <v>1.4145380443867254E-4</v>
      </c>
      <c r="J6">
        <f>calcs!J17</f>
        <v>1.4211005033427031E-4</v>
      </c>
      <c r="K6">
        <f>calcs!K17</f>
        <v>1.4269128875752063E-4</v>
      </c>
      <c r="L6">
        <f>calcs!L17</f>
        <v>1.4322621164993284E-4</v>
      </c>
      <c r="M6">
        <f>calcs!M17</f>
        <v>1.4364872153118275E-4</v>
      </c>
      <c r="N6">
        <f>calcs!N17</f>
        <v>1.4424913841832779E-4</v>
      </c>
      <c r="O6">
        <f>calcs!O17</f>
        <v>1.4476094815034623E-4</v>
      </c>
      <c r="P6">
        <f>calcs!P17</f>
        <v>1.4519212295059305E-4</v>
      </c>
      <c r="Q6">
        <f>calcs!Q17</f>
        <v>1.4548476094296815E-4</v>
      </c>
      <c r="R6">
        <f>calcs!R17</f>
        <v>1.4581959456728215E-4</v>
      </c>
      <c r="S6">
        <f>calcs!S17</f>
        <v>1.4674098075891369E-4</v>
      </c>
      <c r="T6">
        <f>calcs!T17</f>
        <v>1.4805063735440463E-4</v>
      </c>
      <c r="U6">
        <f>calcs!U17</f>
        <v>1.4941653268447252E-4</v>
      </c>
      <c r="V6">
        <f>calcs!V17</f>
        <v>1.5108750513551572E-4</v>
      </c>
      <c r="W6">
        <f>calcs!W17</f>
        <v>1.5335022959288121E-4</v>
      </c>
      <c r="X6">
        <f>calcs!X17</f>
        <v>1.5561962134285701E-4</v>
      </c>
      <c r="Y6">
        <f>calcs!Y17</f>
        <v>1.5712099599155766E-4</v>
      </c>
      <c r="Z6">
        <f>calcs!Z17</f>
        <v>1.585498988895343E-4</v>
      </c>
      <c r="AA6">
        <f>calcs!AA17</f>
        <v>1.6023171845455143E-4</v>
      </c>
      <c r="AB6">
        <f>calcs!AB17</f>
        <v>1.617060555698635E-4</v>
      </c>
      <c r="AC6">
        <f>calcs!AC17</f>
        <v>1.6313189853778387E-4</v>
      </c>
    </row>
    <row r="7" spans="1:29">
      <c r="A7" t="s">
        <v>6</v>
      </c>
      <c r="B7">
        <f>calcs!B18</f>
        <v>1.154932062819834E-4</v>
      </c>
      <c r="C7">
        <f>calcs!C18</f>
        <v>9.876591491770462E-5</v>
      </c>
      <c r="D7">
        <f>calcs!D18</f>
        <v>1.0221006381713505E-4</v>
      </c>
      <c r="E7">
        <f>calcs!E18</f>
        <v>1.0320891294288532E-4</v>
      </c>
      <c r="F7">
        <f>calcs!F18</f>
        <v>1.0417059913763974E-4</v>
      </c>
      <c r="G7">
        <f>calcs!G18</f>
        <v>1.0502549025740103E-4</v>
      </c>
      <c r="H7">
        <f>calcs!H18</f>
        <v>1.0587745829524137E-4</v>
      </c>
      <c r="I7">
        <f>calcs!I18</f>
        <v>1.0647919275288998E-4</v>
      </c>
      <c r="J7">
        <f>calcs!J18</f>
        <v>1.0697318111529519E-4</v>
      </c>
      <c r="K7">
        <f>calcs!K18</f>
        <v>1.0741070768695761E-4</v>
      </c>
      <c r="L7">
        <f>calcs!L18</f>
        <v>1.0781337029469105E-4</v>
      </c>
      <c r="M7">
        <f>calcs!M18</f>
        <v>1.0813141413426212E-4</v>
      </c>
      <c r="N7">
        <f>calcs!N18</f>
        <v>1.0858337727312646E-4</v>
      </c>
      <c r="O7">
        <f>calcs!O18</f>
        <v>1.0896864147527823E-4</v>
      </c>
      <c r="P7">
        <f>calcs!P18</f>
        <v>1.0929320782291278E-4</v>
      </c>
      <c r="Q7">
        <f>calcs!Q18</f>
        <v>1.0951349074369089E-4</v>
      </c>
      <c r="R7">
        <f>calcs!R18</f>
        <v>1.0976553637911908E-4</v>
      </c>
      <c r="S7">
        <f>calcs!S18</f>
        <v>1.1045910880220029E-4</v>
      </c>
      <c r="T7">
        <f>calcs!T18</f>
        <v>1.1144495133662169E-4</v>
      </c>
      <c r="U7">
        <f>calcs!U18</f>
        <v>1.1247312751546477E-4</v>
      </c>
      <c r="V7">
        <f>calcs!V18</f>
        <v>1.1373095015519828E-4</v>
      </c>
      <c r="W7">
        <f>calcs!W18</f>
        <v>1.1543421345446823E-4</v>
      </c>
      <c r="X7">
        <f>calcs!X18</f>
        <v>1.1714249555077802E-4</v>
      </c>
      <c r="Y7">
        <f>calcs!Y18</f>
        <v>1.1827265363487966E-4</v>
      </c>
      <c r="Z7">
        <f>calcs!Z18</f>
        <v>1.1934825868984856E-4</v>
      </c>
      <c r="AA7">
        <f>calcs!AA18</f>
        <v>1.2061424648246875E-4</v>
      </c>
      <c r="AB7">
        <f>calcs!AB18</f>
        <v>1.217240520936152E-4</v>
      </c>
      <c r="AC7">
        <f>calcs!AC18</f>
        <v>1.2279735378966378E-4</v>
      </c>
    </row>
    <row r="8" spans="1:29">
      <c r="A8" t="s">
        <v>7</v>
      </c>
      <c r="B8">
        <f>calcs!B19</f>
        <v>8.379890176963306E-5</v>
      </c>
      <c r="C8">
        <f>calcs!C19</f>
        <v>7.166200912432172E-5</v>
      </c>
      <c r="D8">
        <f>calcs!D19</f>
        <v>7.4160995035221869E-5</v>
      </c>
      <c r="E8">
        <f>calcs!E19</f>
        <v>7.4885734285832562E-5</v>
      </c>
      <c r="F8">
        <f>calcs!F19</f>
        <v>7.5583509068971559E-5</v>
      </c>
      <c r="G8">
        <f>calcs!G19</f>
        <v>7.6203796090821982E-5</v>
      </c>
      <c r="H8">
        <f>calcs!H19</f>
        <v>7.6821962199567258E-5</v>
      </c>
      <c r="I8">
        <f>calcs!I19</f>
        <v>7.7258565254683634E-5</v>
      </c>
      <c r="J8">
        <f>calcs!J19</f>
        <v>7.7616990512663451E-5</v>
      </c>
      <c r="K8">
        <f>calcs!K19</f>
        <v>7.793444854660897E-5</v>
      </c>
      <c r="L8">
        <f>calcs!L19</f>
        <v>7.8226610184492458E-5</v>
      </c>
      <c r="M8">
        <f>calcs!M19</f>
        <v>7.8457374619290298E-5</v>
      </c>
      <c r="N8">
        <f>calcs!N19</f>
        <v>7.8785307455311114E-5</v>
      </c>
      <c r="O8">
        <f>calcs!O19</f>
        <v>7.9064845257323878E-5</v>
      </c>
      <c r="P8">
        <f>calcs!P19</f>
        <v>7.9300342256314005E-5</v>
      </c>
      <c r="Q8">
        <f>calcs!Q19</f>
        <v>7.9460173881342608E-5</v>
      </c>
      <c r="R8">
        <f>calcs!R19</f>
        <v>7.9643051715672905E-5</v>
      </c>
      <c r="S8">
        <f>calcs!S19</f>
        <v>8.01462900378475E-5</v>
      </c>
      <c r="T8">
        <f>calcs!T19</f>
        <v>8.0861592040119414E-5</v>
      </c>
      <c r="U8">
        <f>calcs!U19</f>
        <v>8.1607610246613597E-5</v>
      </c>
      <c r="V8">
        <f>calcs!V19</f>
        <v>8.2520254022155662E-5</v>
      </c>
      <c r="W8">
        <f>calcs!W19</f>
        <v>8.3756098090376061E-5</v>
      </c>
      <c r="X8">
        <f>calcs!X19</f>
        <v>8.4995583668722317E-5</v>
      </c>
      <c r="Y8">
        <f>calcs!Y19</f>
        <v>8.5815597324266347E-5</v>
      </c>
      <c r="Z8">
        <f>calcs!Z19</f>
        <v>8.6596028704136367E-5</v>
      </c>
      <c r="AA8">
        <f>calcs!AA19</f>
        <v>8.7514596904730859E-5</v>
      </c>
      <c r="AB8">
        <f>calcs!AB19</f>
        <v>8.831984332905113E-5</v>
      </c>
      <c r="AC8">
        <f>calcs!AC19</f>
        <v>8.9098603450895488E-5</v>
      </c>
    </row>
    <row r="20" spans="2:29">
      <c r="B20" s="199"/>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row>
    <row r="21" spans="2:29">
      <c r="B21" s="199"/>
      <c r="C21" s="199"/>
      <c r="D21" s="199"/>
      <c r="E21" s="199"/>
      <c r="F21" s="199"/>
      <c r="G21" s="199"/>
      <c r="H21" s="199"/>
      <c r="I21" s="199"/>
      <c r="J21" s="199"/>
      <c r="K21" s="199"/>
      <c r="L21" s="199"/>
      <c r="M21" s="199"/>
      <c r="N21" s="199"/>
      <c r="O21" s="199"/>
      <c r="P21" s="199"/>
      <c r="Q21" s="199"/>
      <c r="R21" s="199"/>
      <c r="S21" s="199"/>
      <c r="T21" s="199"/>
      <c r="U21" s="199"/>
      <c r="V21" s="199"/>
      <c r="W21" s="199"/>
      <c r="X21" s="199"/>
      <c r="Y21" s="199"/>
      <c r="Z21" s="199"/>
      <c r="AA21" s="199"/>
      <c r="AB21" s="199"/>
      <c r="AC21" s="199"/>
    </row>
    <row r="22" spans="2:29">
      <c r="B22" s="199"/>
      <c r="C22" s="199"/>
      <c r="D22" s="199"/>
      <c r="E22" s="199"/>
      <c r="F22" s="199"/>
      <c r="G22" s="199"/>
      <c r="H22" s="199"/>
      <c r="I22" s="199"/>
      <c r="J22" s="199"/>
      <c r="K22" s="199"/>
      <c r="L22" s="199"/>
      <c r="M22" s="199"/>
      <c r="N22" s="199"/>
      <c r="O22" s="199"/>
      <c r="P22" s="199"/>
      <c r="Q22" s="199"/>
      <c r="R22" s="199"/>
      <c r="S22" s="199"/>
      <c r="T22" s="199"/>
      <c r="U22" s="199"/>
      <c r="V22" s="199"/>
      <c r="W22" s="199"/>
      <c r="X22" s="199"/>
      <c r="Y22" s="199"/>
      <c r="Z22" s="199"/>
      <c r="AA22" s="199"/>
      <c r="AB22" s="199"/>
      <c r="AC22" s="199"/>
    </row>
    <row r="23" spans="2:29">
      <c r="B23" s="199"/>
      <c r="C23" s="199"/>
      <c r="D23" s="199"/>
      <c r="E23" s="199"/>
      <c r="F23" s="199"/>
      <c r="G23" s="199"/>
      <c r="H23" s="199"/>
      <c r="I23" s="199"/>
      <c r="J23" s="199"/>
      <c r="K23" s="199"/>
      <c r="L23" s="199"/>
      <c r="M23" s="199"/>
      <c r="N23" s="199"/>
      <c r="O23" s="199"/>
      <c r="P23" s="199"/>
      <c r="Q23" s="199"/>
      <c r="R23" s="199"/>
      <c r="S23" s="199"/>
      <c r="T23" s="199"/>
      <c r="U23" s="199"/>
      <c r="V23" s="199"/>
      <c r="W23" s="199"/>
      <c r="X23" s="199"/>
      <c r="Y23" s="199"/>
      <c r="Z23" s="199"/>
      <c r="AA23" s="199"/>
      <c r="AB23" s="199"/>
      <c r="AC23" s="199"/>
    </row>
    <row r="24" spans="2:29">
      <c r="B24" s="199"/>
      <c r="C24" s="199"/>
      <c r="D24" s="199"/>
      <c r="E24" s="199"/>
      <c r="F24" s="199"/>
      <c r="G24" s="199"/>
      <c r="H24" s="199"/>
      <c r="I24" s="199"/>
      <c r="J24" s="199"/>
      <c r="K24" s="199"/>
      <c r="L24" s="199"/>
      <c r="M24" s="199"/>
      <c r="N24" s="199"/>
      <c r="O24" s="199"/>
      <c r="P24" s="199"/>
      <c r="Q24" s="199"/>
      <c r="R24" s="199"/>
      <c r="S24" s="199"/>
      <c r="T24" s="199"/>
      <c r="U24" s="199"/>
      <c r="V24" s="199"/>
      <c r="W24" s="199"/>
      <c r="X24" s="199"/>
      <c r="Y24" s="199"/>
      <c r="Z24" s="199"/>
      <c r="AA24" s="199"/>
      <c r="AB24" s="199"/>
      <c r="AC24" s="199"/>
    </row>
    <row r="25" spans="2:29">
      <c r="B25" s="199"/>
      <c r="C25" s="199"/>
      <c r="D25" s="199"/>
      <c r="E25" s="199"/>
      <c r="F25" s="199"/>
      <c r="G25" s="199"/>
      <c r="H25" s="199"/>
      <c r="I25" s="199"/>
      <c r="J25" s="199"/>
      <c r="K25" s="199"/>
      <c r="L25" s="199"/>
      <c r="M25" s="199"/>
      <c r="N25" s="199"/>
      <c r="O25" s="199"/>
      <c r="P25" s="199"/>
      <c r="Q25" s="199"/>
      <c r="R25" s="199"/>
      <c r="S25" s="199"/>
      <c r="T25" s="199"/>
      <c r="U25" s="199"/>
      <c r="V25" s="199"/>
      <c r="W25" s="199"/>
      <c r="X25" s="199"/>
      <c r="Y25" s="199"/>
      <c r="Z25" s="199"/>
      <c r="AA25" s="199"/>
      <c r="AB25" s="199"/>
      <c r="AC25" s="199"/>
    </row>
    <row r="26" spans="2:29">
      <c r="B26" s="199"/>
      <c r="C26" s="199"/>
      <c r="D26" s="199"/>
      <c r="E26" s="199"/>
      <c r="F26" s="199"/>
      <c r="G26" s="199"/>
      <c r="H26" s="199"/>
      <c r="I26" s="199"/>
      <c r="J26" s="199"/>
      <c r="K26" s="199"/>
      <c r="L26" s="199"/>
      <c r="M26" s="199"/>
      <c r="N26" s="199"/>
      <c r="O26" s="199"/>
      <c r="P26" s="199"/>
      <c r="Q26" s="199"/>
      <c r="R26" s="199"/>
      <c r="S26" s="199"/>
      <c r="T26" s="199"/>
      <c r="U26" s="199"/>
      <c r="V26" s="199"/>
      <c r="W26" s="199"/>
      <c r="X26" s="199"/>
      <c r="Y26" s="199"/>
      <c r="Z26" s="199"/>
      <c r="AA26" s="199"/>
      <c r="AB26" s="199"/>
      <c r="AC26" s="199"/>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calcs!B23</f>
        <v>3.319965867594088E-3</v>
      </c>
      <c r="C2">
        <f>calcs!C23</f>
        <v>3.319965867594088E-3</v>
      </c>
      <c r="D2">
        <f>calcs!D23</f>
        <v>3.319965867594088E-3</v>
      </c>
      <c r="E2">
        <f>calcs!E23</f>
        <v>3.319965867594088E-3</v>
      </c>
      <c r="F2">
        <f>calcs!F23</f>
        <v>3.319965867594088E-3</v>
      </c>
      <c r="G2">
        <f>calcs!G23</f>
        <v>3.3426164234816426E-3</v>
      </c>
      <c r="H2">
        <f>calcs!H23</f>
        <v>3.3937158098527077E-3</v>
      </c>
      <c r="I2">
        <f>calcs!I23</f>
        <v>3.4412141475379057E-3</v>
      </c>
      <c r="J2">
        <f>calcs!J23</f>
        <v>3.4818462135872462E-3</v>
      </c>
      <c r="K2">
        <f>calcs!K23</f>
        <v>3.5300964211885336E-3</v>
      </c>
      <c r="L2">
        <f>calcs!L23</f>
        <v>3.5784194899212093E-3</v>
      </c>
      <c r="M2">
        <f>calcs!M23</f>
        <v>3.5993379919427217E-3</v>
      </c>
      <c r="N2">
        <f>calcs!N23</f>
        <v>3.616641442650509E-3</v>
      </c>
      <c r="O2">
        <f>calcs!O23</f>
        <v>3.6282745410744529E-3</v>
      </c>
      <c r="P2">
        <f>calcs!P23</f>
        <v>3.6374144597419193E-3</v>
      </c>
      <c r="Q2">
        <f>calcs!Q23</f>
        <v>3.6440996465463434E-3</v>
      </c>
      <c r="R2">
        <f>calcs!R23</f>
        <v>3.6478200735680045E-3</v>
      </c>
      <c r="S2">
        <f>calcs!S23</f>
        <v>3.6491310992676509E-3</v>
      </c>
      <c r="T2">
        <f>calcs!T23</f>
        <v>3.6496233272367068E-3</v>
      </c>
      <c r="U2">
        <f>calcs!U23</f>
        <v>3.6499722062697413E-3</v>
      </c>
      <c r="V2">
        <f>calcs!V23</f>
        <v>3.6501829576856154E-3</v>
      </c>
      <c r="W2">
        <f>calcs!W23</f>
        <v>3.6502842987380679E-3</v>
      </c>
      <c r="X2">
        <f>calcs!X23</f>
        <v>3.6503749598201215E-3</v>
      </c>
      <c r="Y2">
        <f>calcs!Y23</f>
        <v>3.6503946584321907E-3</v>
      </c>
      <c r="Z2">
        <f>calcs!Z23</f>
        <v>3.6503941837668394E-3</v>
      </c>
      <c r="AA2">
        <f>calcs!AA23</f>
        <v>3.6503937091014889E-3</v>
      </c>
      <c r="AB2">
        <f>calcs!AB23</f>
        <v>3.6503937091014889E-3</v>
      </c>
      <c r="AC2">
        <f>calcs!AC23</f>
        <v>3.6503939464341642E-3</v>
      </c>
      <c r="AD2" s="4"/>
      <c r="AE2" s="4"/>
      <c r="AF2" s="4"/>
    </row>
    <row r="3" spans="1:32">
      <c r="A3" t="s">
        <v>2</v>
      </c>
      <c r="B3">
        <f>calcs!B24</f>
        <v>2.3489662423758799E-3</v>
      </c>
      <c r="C3">
        <f>calcs!C24</f>
        <v>2.3489662423758799E-3</v>
      </c>
      <c r="D3">
        <f>calcs!D24</f>
        <v>2.3696730097448027E-3</v>
      </c>
      <c r="E3">
        <f>calcs!E24</f>
        <v>2.4270681232288053E-3</v>
      </c>
      <c r="F3">
        <f>calcs!F24</f>
        <v>2.4633498842850867E-3</v>
      </c>
      <c r="G3">
        <f>calcs!G24</f>
        <v>2.5162204772438642E-3</v>
      </c>
      <c r="H3">
        <f>calcs!H24</f>
        <v>2.5694439553480149E-3</v>
      </c>
      <c r="I3">
        <f>calcs!I24</f>
        <v>2.6165351455941337E-3</v>
      </c>
      <c r="J3">
        <f>calcs!J24</f>
        <v>2.6579519104019587E-3</v>
      </c>
      <c r="K3">
        <f>calcs!K24</f>
        <v>2.6926250966079375E-3</v>
      </c>
      <c r="L3">
        <f>calcs!L24</f>
        <v>2.7192477371461967E-3</v>
      </c>
      <c r="M3">
        <f>calcs!M24</f>
        <v>2.7413716977190759E-3</v>
      </c>
      <c r="N3">
        <f>calcs!N24</f>
        <v>2.7589388370669256E-3</v>
      </c>
      <c r="O3">
        <f>calcs!O24</f>
        <v>2.7601000472249246E-3</v>
      </c>
      <c r="P3">
        <f>calcs!P24</f>
        <v>2.7663288334236259E-3</v>
      </c>
      <c r="Q3">
        <f>calcs!Q24</f>
        <v>2.7655697669782017E-3</v>
      </c>
      <c r="R3">
        <f>calcs!R24</f>
        <v>2.7725640797622874E-3</v>
      </c>
      <c r="S3">
        <f>calcs!S24</f>
        <v>2.7850733332793779E-3</v>
      </c>
      <c r="T3">
        <f>calcs!T24</f>
        <v>2.7951446914786641E-3</v>
      </c>
      <c r="U3">
        <f>calcs!U24</f>
        <v>2.8000741820276977E-3</v>
      </c>
      <c r="V3">
        <f>calcs!V24</f>
        <v>2.8011946125521933E-3</v>
      </c>
      <c r="W3">
        <f>calcs!W24</f>
        <v>2.8138262049697952E-3</v>
      </c>
      <c r="X3">
        <f>calcs!X24</f>
        <v>2.8171721537108749E-3</v>
      </c>
      <c r="Y3">
        <f>calcs!Y24</f>
        <v>2.8345592166573097E-3</v>
      </c>
      <c r="Z3">
        <f>calcs!Z24</f>
        <v>2.8513220685800074E-3</v>
      </c>
      <c r="AA3">
        <f>calcs!AA24</f>
        <v>2.8778086424203373E-3</v>
      </c>
      <c r="AB3">
        <f>calcs!AB24</f>
        <v>2.8935887455514594E-3</v>
      </c>
      <c r="AC3">
        <f>calcs!AC24</f>
        <v>2.9193267506738016E-3</v>
      </c>
      <c r="AD3" s="4"/>
      <c r="AE3" s="4"/>
      <c r="AF3" s="4"/>
    </row>
    <row r="4" spans="1:32">
      <c r="A4" t="s">
        <v>3</v>
      </c>
      <c r="B4">
        <f>calcs!B25</f>
        <v>8.5179832440752728E-4</v>
      </c>
      <c r="C4">
        <f>calcs!C25</f>
        <v>9.3055532057740762E-4</v>
      </c>
      <c r="D4">
        <f>calcs!D25</f>
        <v>9.5141946432477926E-4</v>
      </c>
      <c r="E4">
        <f>calcs!E25</f>
        <v>9.7672565266561048E-4</v>
      </c>
      <c r="F4">
        <f>calcs!F25</f>
        <v>9.9953089752142393E-4</v>
      </c>
      <c r="G4">
        <f>calcs!G25</f>
        <v>1.0216195912656663E-3</v>
      </c>
      <c r="H4">
        <f>calcs!H25</f>
        <v>1.0434652265637943E-3</v>
      </c>
      <c r="I4">
        <f>calcs!I25</f>
        <v>1.0641873056792266E-3</v>
      </c>
      <c r="J4">
        <f>calcs!J25</f>
        <v>1.0828206643944979E-3</v>
      </c>
      <c r="K4">
        <f>calcs!K25</f>
        <v>1.0985548273508548E-3</v>
      </c>
      <c r="L4">
        <f>calcs!L25</f>
        <v>1.1107513453196881E-3</v>
      </c>
      <c r="M4">
        <f>calcs!M25</f>
        <v>1.1205963906484823E-3</v>
      </c>
      <c r="N4">
        <f>calcs!N25</f>
        <v>1.1276361644655445E-3</v>
      </c>
      <c r="O4">
        <f>calcs!O25</f>
        <v>1.127255081140058E-3</v>
      </c>
      <c r="P4">
        <f>calcs!P25</f>
        <v>1.1269509214363676E-3</v>
      </c>
      <c r="Q4">
        <f>calcs!Q25</f>
        <v>1.1267065164060645E-3</v>
      </c>
      <c r="R4">
        <f>calcs!R25</f>
        <v>1.1265092418223759E-3</v>
      </c>
      <c r="S4">
        <f>calcs!S25</f>
        <v>1.1263495032729561E-3</v>
      </c>
      <c r="T4">
        <f>calcs!T25</f>
        <v>1.1262197262217413E-3</v>
      </c>
      <c r="U4">
        <f>calcs!U25</f>
        <v>1.1261136827168576E-3</v>
      </c>
      <c r="V4">
        <f>calcs!V25</f>
        <v>1.1260263230675964E-3</v>
      </c>
      <c r="W4">
        <f>calcs!W25</f>
        <v>1.1259539441674377E-3</v>
      </c>
      <c r="X4">
        <f>calcs!X25</f>
        <v>1.125894526140098E-3</v>
      </c>
      <c r="Y4">
        <f>calcs!Y25</f>
        <v>1.1258455441402232E-3</v>
      </c>
      <c r="Z4">
        <f>calcs!Z25</f>
        <v>1.1258051466145533E-3</v>
      </c>
      <c r="AA4">
        <f>calcs!AA25</f>
        <v>1.1257721553019227E-3</v>
      </c>
      <c r="AB4">
        <f>calcs!AB25</f>
        <v>1.1257453919411664E-3</v>
      </c>
      <c r="AC4">
        <f>calcs!AC25</f>
        <v>1.1257230049790243E-3</v>
      </c>
      <c r="AD4" s="4"/>
      <c r="AE4" s="4"/>
      <c r="AF4" s="4"/>
    </row>
    <row r="5" spans="1:32">
      <c r="A5" t="s">
        <v>4</v>
      </c>
      <c r="B5">
        <f>calcs!B26</f>
        <v>1.033138966099362E-3</v>
      </c>
      <c r="C5">
        <f>calcs!C26</f>
        <v>1.0995181101032816E-3</v>
      </c>
      <c r="D5">
        <f>calcs!D26</f>
        <v>1.1178720570179871E-3</v>
      </c>
      <c r="E5">
        <f>calcs!E26</f>
        <v>1.1393373610786132E-3</v>
      </c>
      <c r="F5">
        <f>calcs!F26</f>
        <v>1.1689067098604236E-3</v>
      </c>
      <c r="G5">
        <f>calcs!G26</f>
        <v>1.1886355244649764E-3</v>
      </c>
      <c r="H5">
        <f>calcs!H26</f>
        <v>1.2005104013829392E-3</v>
      </c>
      <c r="I5">
        <f>calcs!I26</f>
        <v>1.2150324713986363E-3</v>
      </c>
      <c r="J5">
        <f>calcs!J26</f>
        <v>1.2281657343830323E-3</v>
      </c>
      <c r="K5">
        <f>calcs!K26</f>
        <v>1.2718191053697901E-3</v>
      </c>
      <c r="L5">
        <f>calcs!L26</f>
        <v>1.2872919346060389E-3</v>
      </c>
      <c r="M5">
        <f>calcs!M26</f>
        <v>1.2943732802869832E-3</v>
      </c>
      <c r="N5">
        <f>calcs!N26</f>
        <v>1.299139253285725E-3</v>
      </c>
      <c r="O5">
        <f>calcs!O26</f>
        <v>1.2994994330511108E-3</v>
      </c>
      <c r="P5">
        <f>calcs!P26</f>
        <v>1.299806739452361E-3</v>
      </c>
      <c r="Q5">
        <f>calcs!Q26</f>
        <v>1.2996941031645202E-3</v>
      </c>
      <c r="R5">
        <f>calcs!R26</f>
        <v>1.2995809862097324E-3</v>
      </c>
      <c r="S5">
        <f>calcs!S26</f>
        <v>1.2991434190659295E-3</v>
      </c>
      <c r="T5">
        <f>calcs!T26</f>
        <v>1.2988513337846581E-3</v>
      </c>
      <c r="U5">
        <f>calcs!U26</f>
        <v>1.2983562468295677E-3</v>
      </c>
      <c r="V5">
        <f>calcs!V26</f>
        <v>1.2980781008897499E-3</v>
      </c>
      <c r="W5">
        <f>calcs!W26</f>
        <v>1.2978283142997874E-3</v>
      </c>
      <c r="X5">
        <f>calcs!X26</f>
        <v>1.2973135199998828E-3</v>
      </c>
      <c r="Y5">
        <f>calcs!Y26</f>
        <v>1.2970622914090797E-3</v>
      </c>
      <c r="Z5">
        <f>calcs!Z26</f>
        <v>1.2965591933382114E-3</v>
      </c>
      <c r="AA5">
        <f>calcs!AA26</f>
        <v>1.2964217225914583E-3</v>
      </c>
      <c r="AB5">
        <f>calcs!AB26</f>
        <v>1.2961902013454696E-3</v>
      </c>
      <c r="AC5">
        <f>calcs!AC26</f>
        <v>1.2958891436145267E-3</v>
      </c>
      <c r="AD5" s="4"/>
      <c r="AE5" s="4"/>
      <c r="AF5" s="4"/>
    </row>
    <row r="6" spans="1:32">
      <c r="A6" t="s">
        <v>5</v>
      </c>
      <c r="B6">
        <f>calcs!B27</f>
        <v>2.2908937619214608E-3</v>
      </c>
      <c r="C6">
        <f>calcs!C27</f>
        <v>2.2908937619214608E-3</v>
      </c>
      <c r="D6">
        <f>calcs!D27</f>
        <v>2.2908937619214608E-3</v>
      </c>
      <c r="E6">
        <f>calcs!E27</f>
        <v>2.2908937619214608E-3</v>
      </c>
      <c r="F6">
        <f>calcs!F27</f>
        <v>2.2908937619214608E-3</v>
      </c>
      <c r="G6">
        <f>calcs!G27</f>
        <v>2.2908937619214608E-3</v>
      </c>
      <c r="H6">
        <f>calcs!H27</f>
        <v>2.2908937619214608E-3</v>
      </c>
      <c r="I6">
        <f>calcs!I27</f>
        <v>2.2908937619214608E-3</v>
      </c>
      <c r="J6">
        <f>calcs!J27</f>
        <v>2.2908937619214608E-3</v>
      </c>
      <c r="K6">
        <f>calcs!K27</f>
        <v>2.2908937619214608E-3</v>
      </c>
      <c r="L6">
        <f>calcs!L27</f>
        <v>2.2908937619214608E-3</v>
      </c>
      <c r="M6">
        <f>calcs!M27</f>
        <v>2.2908937619214608E-3</v>
      </c>
      <c r="N6">
        <f>calcs!N27</f>
        <v>2.2908937619214608E-3</v>
      </c>
      <c r="O6">
        <f>calcs!O27</f>
        <v>2.2908937619214608E-3</v>
      </c>
      <c r="P6">
        <f>calcs!P27</f>
        <v>2.2908937619214608E-3</v>
      </c>
      <c r="Q6">
        <f>calcs!Q27</f>
        <v>2.2908937619214608E-3</v>
      </c>
      <c r="R6">
        <f>calcs!R27</f>
        <v>2.2908937619214608E-3</v>
      </c>
      <c r="S6">
        <f>calcs!S27</f>
        <v>2.2908937619214608E-3</v>
      </c>
      <c r="T6">
        <f>calcs!T27</f>
        <v>2.2908937619214608E-3</v>
      </c>
      <c r="U6">
        <f>calcs!U27</f>
        <v>2.2908937619214608E-3</v>
      </c>
      <c r="V6">
        <f>calcs!V27</f>
        <v>2.2908937619214608E-3</v>
      </c>
      <c r="W6">
        <f>calcs!W27</f>
        <v>2.2908937619214608E-3</v>
      </c>
      <c r="X6">
        <f>calcs!X27</f>
        <v>2.2908937619214608E-3</v>
      </c>
      <c r="Y6">
        <f>calcs!Y27</f>
        <v>2.2908937619214608E-3</v>
      </c>
      <c r="Z6">
        <f>calcs!Z27</f>
        <v>2.2908937619214608E-3</v>
      </c>
      <c r="AA6">
        <f>calcs!AA27</f>
        <v>2.2908937619214608E-3</v>
      </c>
      <c r="AB6">
        <f>calcs!AB27</f>
        <v>2.2908937619214608E-3</v>
      </c>
      <c r="AC6">
        <f>calcs!AC27</f>
        <v>2.2908937619214608E-3</v>
      </c>
      <c r="AD6" s="4"/>
      <c r="AE6" s="4"/>
      <c r="AF6" s="4"/>
    </row>
    <row r="7" spans="1:32">
      <c r="A7" t="s">
        <v>6</v>
      </c>
      <c r="B7">
        <f>calcs!B28</f>
        <v>1.8294441155202029E-3</v>
      </c>
      <c r="C7">
        <f>calcs!C28</f>
        <v>1.9213788697622328E-3</v>
      </c>
      <c r="D7">
        <f>calcs!D28</f>
        <v>1.9522411126502762E-3</v>
      </c>
      <c r="E7">
        <f>calcs!E28</f>
        <v>1.9674990809957454E-3</v>
      </c>
      <c r="F7">
        <f>calcs!F28</f>
        <v>1.9866911584150507E-3</v>
      </c>
      <c r="G7">
        <f>calcs!G28</f>
        <v>2.0087572238966507E-3</v>
      </c>
      <c r="H7">
        <f>calcs!H28</f>
        <v>2.0360104614877304E-3</v>
      </c>
      <c r="I7">
        <f>calcs!I28</f>
        <v>2.0694565726545738E-3</v>
      </c>
      <c r="J7">
        <f>calcs!J28</f>
        <v>2.1090086274742357E-3</v>
      </c>
      <c r="K7">
        <f>calcs!K28</f>
        <v>2.151554817404166E-3</v>
      </c>
      <c r="L7">
        <f>calcs!L28</f>
        <v>2.1930613819954431E-3</v>
      </c>
      <c r="M7">
        <f>calcs!M28</f>
        <v>2.2359022855665822E-3</v>
      </c>
      <c r="N7">
        <f>calcs!N28</f>
        <v>2.2706272560470172E-3</v>
      </c>
      <c r="O7">
        <f>calcs!O28</f>
        <v>2.3016022251359548E-3</v>
      </c>
      <c r="P7">
        <f>calcs!P28</f>
        <v>2.3227958110250539E-3</v>
      </c>
      <c r="Q7">
        <f>calcs!Q28</f>
        <v>2.3382552023627164E-3</v>
      </c>
      <c r="R7">
        <f>calcs!R28</f>
        <v>2.3487698359288714E-3</v>
      </c>
      <c r="S7">
        <f>calcs!S28</f>
        <v>2.3533785353397202E-3</v>
      </c>
      <c r="T7">
        <f>calcs!T28</f>
        <v>2.3569500830276091E-3</v>
      </c>
      <c r="U7">
        <f>calcs!U28</f>
        <v>2.3590254465945394E-3</v>
      </c>
      <c r="V7">
        <f>calcs!V28</f>
        <v>2.3589964699535578E-3</v>
      </c>
      <c r="W7">
        <f>calcs!W28</f>
        <v>2.3589848086224305E-3</v>
      </c>
      <c r="X7">
        <f>calcs!X28</f>
        <v>2.3586476901407603E-3</v>
      </c>
      <c r="Y7">
        <f>calcs!Y28</f>
        <v>2.3595441991428544E-3</v>
      </c>
      <c r="Z7">
        <f>calcs!Z28</f>
        <v>2.3609071613900287E-3</v>
      </c>
      <c r="AA7">
        <f>calcs!AA28</f>
        <v>2.3624729601240779E-3</v>
      </c>
      <c r="AB7">
        <f>calcs!AB28</f>
        <v>2.3643946061443354E-3</v>
      </c>
      <c r="AC7">
        <f>calcs!AC28</f>
        <v>2.3670565700043195E-3</v>
      </c>
      <c r="AD7" s="4"/>
      <c r="AE7" s="4"/>
      <c r="AF7" s="4"/>
    </row>
    <row r="8" spans="1:32">
      <c r="A8" t="s">
        <v>7</v>
      </c>
      <c r="B8">
        <f>calcs!B29</f>
        <v>3.099416898298085E-3</v>
      </c>
      <c r="C8">
        <f>calcs!C29</f>
        <v>3.099416898298085E-3</v>
      </c>
      <c r="D8">
        <f>calcs!D29</f>
        <v>3.099416898298085E-3</v>
      </c>
      <c r="E8">
        <f>calcs!E29</f>
        <v>3.099416898298085E-3</v>
      </c>
      <c r="F8">
        <f>calcs!F29</f>
        <v>3.099416898298085E-3</v>
      </c>
      <c r="G8">
        <f>calcs!G29</f>
        <v>3.099416898298085E-3</v>
      </c>
      <c r="H8">
        <f>calcs!H29</f>
        <v>3.099416898298085E-3</v>
      </c>
      <c r="I8">
        <f>calcs!I29</f>
        <v>3.099416898298085E-3</v>
      </c>
      <c r="J8">
        <f>calcs!J29</f>
        <v>3.099416898298085E-3</v>
      </c>
      <c r="K8">
        <f>calcs!K29</f>
        <v>3.099416898298085E-3</v>
      </c>
      <c r="L8">
        <f>calcs!L29</f>
        <v>3.099416898298085E-3</v>
      </c>
      <c r="M8">
        <f>calcs!M29</f>
        <v>3.099416898298085E-3</v>
      </c>
      <c r="N8">
        <f>calcs!N29</f>
        <v>3.099416898298085E-3</v>
      </c>
      <c r="O8">
        <f>calcs!O29</f>
        <v>3.099416898298085E-3</v>
      </c>
      <c r="P8">
        <f>calcs!P29</f>
        <v>3.099416898298085E-3</v>
      </c>
      <c r="Q8">
        <f>calcs!Q29</f>
        <v>3.099416898298085E-3</v>
      </c>
      <c r="R8">
        <f>calcs!R29</f>
        <v>3.099416898298085E-3</v>
      </c>
      <c r="S8">
        <f>calcs!S29</f>
        <v>3.099416898298085E-3</v>
      </c>
      <c r="T8">
        <f>calcs!T29</f>
        <v>3.099416898298085E-3</v>
      </c>
      <c r="U8">
        <f>calcs!U29</f>
        <v>3.099416898298085E-3</v>
      </c>
      <c r="V8">
        <f>calcs!V29</f>
        <v>3.099416898298085E-3</v>
      </c>
      <c r="W8">
        <f>calcs!W29</f>
        <v>3.099416898298085E-3</v>
      </c>
      <c r="X8">
        <f>calcs!X29</f>
        <v>3.099416898298085E-3</v>
      </c>
      <c r="Y8">
        <f>calcs!Y29</f>
        <v>3.099416898298085E-3</v>
      </c>
      <c r="Z8">
        <f>calcs!Z29</f>
        <v>3.099416898298085E-3</v>
      </c>
      <c r="AA8">
        <f>calcs!AA29</f>
        <v>3.099416898298085E-3</v>
      </c>
      <c r="AB8">
        <f>calcs!AB29</f>
        <v>3.099416898298085E-3</v>
      </c>
      <c r="AC8">
        <f>calcs!AC29</f>
        <v>3.099416898298085E-3</v>
      </c>
      <c r="AD8" s="4"/>
      <c r="AE8" s="4"/>
      <c r="AF8" s="4"/>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calcs!B33</f>
        <v>1.628339667665803E-3</v>
      </c>
      <c r="C2">
        <f>calcs!C33</f>
        <v>1.628339667665803E-3</v>
      </c>
      <c r="D2">
        <f>calcs!D33</f>
        <v>1.628339667665803E-3</v>
      </c>
      <c r="E2">
        <f>calcs!E33</f>
        <v>1.628339667665803E-3</v>
      </c>
      <c r="F2">
        <f>calcs!F33</f>
        <v>1.628339667665803E-3</v>
      </c>
      <c r="G2">
        <f>calcs!G33</f>
        <v>1.6394490585804496E-3</v>
      </c>
      <c r="H2">
        <f>calcs!H33</f>
        <v>1.6645117131798733E-3</v>
      </c>
      <c r="I2">
        <f>calcs!I33</f>
        <v>1.6878081657596832E-3</v>
      </c>
      <c r="J2">
        <f>calcs!J33</f>
        <v>1.7077369263451966E-3</v>
      </c>
      <c r="K2">
        <f>calcs!K33</f>
        <v>1.7314021476588187E-3</v>
      </c>
      <c r="L2">
        <f>calcs!L33</f>
        <v>1.7551031050839561E-3</v>
      </c>
      <c r="M2">
        <f>calcs!M33</f>
        <v>1.7653629776212783E-3</v>
      </c>
      <c r="N2">
        <f>calcs!N33</f>
        <v>1.7738497802869361E-3</v>
      </c>
      <c r="O2">
        <f>calcs!O33</f>
        <v>1.7795554520850909E-3</v>
      </c>
      <c r="P2">
        <f>calcs!P33</f>
        <v>1.7840382970054998E-3</v>
      </c>
      <c r="Q2">
        <f>calcs!Q33</f>
        <v>1.7873171725402317E-3</v>
      </c>
      <c r="R2">
        <f>calcs!R33</f>
        <v>1.7891419259086804E-3</v>
      </c>
      <c r="S2">
        <f>calcs!S33</f>
        <v>1.7897849431074116E-3</v>
      </c>
      <c r="T2">
        <f>calcs!T33</f>
        <v>1.7900263655676158E-3</v>
      </c>
      <c r="U2">
        <f>calcs!U33</f>
        <v>1.7901974798475101E-3</v>
      </c>
      <c r="V2">
        <f>calcs!V33</f>
        <v>1.7903008468410787E-3</v>
      </c>
      <c r="W2">
        <f>calcs!W33</f>
        <v>1.7903505514652383E-3</v>
      </c>
      <c r="X2">
        <f>calcs!X33</f>
        <v>1.7903950178971564E-3</v>
      </c>
      <c r="Y2">
        <f>calcs!Y33</f>
        <v>1.7904046794517355E-3</v>
      </c>
      <c r="Z2">
        <f>calcs!Z33</f>
        <v>1.7904044466431914E-3</v>
      </c>
      <c r="AA2">
        <f>calcs!AA33</f>
        <v>1.7904042138346475E-3</v>
      </c>
      <c r="AB2">
        <f>calcs!AB33</f>
        <v>1.7904042138346475E-3</v>
      </c>
      <c r="AC2">
        <f>calcs!AC33</f>
        <v>1.7904043302389193E-3</v>
      </c>
      <c r="AD2" s="4"/>
      <c r="AE2" s="4"/>
      <c r="AF2" s="4"/>
    </row>
    <row r="3" spans="1:32">
      <c r="A3" t="s">
        <v>2</v>
      </c>
      <c r="B3">
        <f>calcs!B34</f>
        <v>7.7263481523290941E-4</v>
      </c>
      <c r="C3">
        <f>calcs!C34</f>
        <v>7.7263481523290941E-4</v>
      </c>
      <c r="D3">
        <f>calcs!D34</f>
        <v>7.7944579833327799E-4</v>
      </c>
      <c r="E3">
        <f>calcs!E34</f>
        <v>7.9832451276602809E-4</v>
      </c>
      <c r="F3">
        <f>calcs!F34</f>
        <v>8.1025850791858957E-4</v>
      </c>
      <c r="G3">
        <f>calcs!G34</f>
        <v>8.2764899233042264E-4</v>
      </c>
      <c r="H3">
        <f>calcs!H34</f>
        <v>8.451555496530428E-4</v>
      </c>
      <c r="I3">
        <f>calcs!I34</f>
        <v>8.6064504133603371E-4</v>
      </c>
      <c r="J3">
        <f>calcs!J34</f>
        <v>8.7426806998904341E-4</v>
      </c>
      <c r="K3">
        <f>calcs!K34</f>
        <v>8.8567296390982435E-4</v>
      </c>
      <c r="L3">
        <f>calcs!L34</f>
        <v>8.9442982834755469E-4</v>
      </c>
      <c r="M3">
        <f>calcs!M34</f>
        <v>9.0170696238254925E-4</v>
      </c>
      <c r="N3">
        <f>calcs!N34</f>
        <v>9.0748524187390022E-4</v>
      </c>
      <c r="O3">
        <f>calcs!O34</f>
        <v>9.0786719346591844E-4</v>
      </c>
      <c r="P3">
        <f>calcs!P34</f>
        <v>9.0991599986719345E-4</v>
      </c>
      <c r="Q3">
        <f>calcs!Q34</f>
        <v>9.0966632358312031E-4</v>
      </c>
      <c r="R3">
        <f>calcs!R34</f>
        <v>9.1196693117301354E-4</v>
      </c>
      <c r="S3">
        <f>calcs!S34</f>
        <v>9.1608154321192608E-4</v>
      </c>
      <c r="T3">
        <f>calcs!T34</f>
        <v>9.1939426939805424E-4</v>
      </c>
      <c r="U3">
        <f>calcs!U34</f>
        <v>9.2101570437265511E-4</v>
      </c>
      <c r="V3">
        <f>calcs!V34</f>
        <v>9.2138424250473117E-4</v>
      </c>
      <c r="W3">
        <f>calcs!W34</f>
        <v>9.255390949234702E-4</v>
      </c>
      <c r="X3">
        <f>calcs!X34</f>
        <v>9.2663966267140336E-4</v>
      </c>
      <c r="Y3">
        <f>calcs!Y34</f>
        <v>9.3235871044855393E-4</v>
      </c>
      <c r="Z3">
        <f>calcs!Z34</f>
        <v>9.3787243932401464E-4</v>
      </c>
      <c r="AA3">
        <f>calcs!AA34</f>
        <v>9.4658454795975959E-4</v>
      </c>
      <c r="AB3">
        <f>calcs!AB34</f>
        <v>9.5177502573126594E-4</v>
      </c>
      <c r="AC3">
        <f>calcs!AC34</f>
        <v>9.6024091105282369E-4</v>
      </c>
      <c r="AD3" s="4"/>
      <c r="AE3" s="4"/>
      <c r="AF3" s="4"/>
    </row>
    <row r="4" spans="1:32">
      <c r="A4" t="s">
        <v>3</v>
      </c>
      <c r="B4">
        <f>calcs!B35</f>
        <v>6.720672001062452E-4</v>
      </c>
      <c r="C4">
        <f>calcs!C35</f>
        <v>7.3420631495069557E-4</v>
      </c>
      <c r="D4">
        <f>calcs!D35</f>
        <v>7.5066808326969693E-4</v>
      </c>
      <c r="E4">
        <f>calcs!E35</f>
        <v>7.7063461602310825E-4</v>
      </c>
      <c r="F4">
        <f>calcs!F35</f>
        <v>7.8862790929313717E-4</v>
      </c>
      <c r="G4">
        <f>calcs!G35</f>
        <v>8.0605584514758122E-4</v>
      </c>
      <c r="H4">
        <f>calcs!H35</f>
        <v>8.2329200836681157E-4</v>
      </c>
      <c r="I4">
        <f>calcs!I35</f>
        <v>8.3964168797104821E-4</v>
      </c>
      <c r="J4">
        <f>calcs!J35</f>
        <v>8.5434337129386764E-4</v>
      </c>
      <c r="K4">
        <f>calcs!K35</f>
        <v>8.667575948736678E-4</v>
      </c>
      <c r="L4">
        <f>calcs!L35</f>
        <v>8.7638062352667751E-4</v>
      </c>
      <c r="M4">
        <f>calcs!M35</f>
        <v>8.8414834489856898E-4</v>
      </c>
      <c r="N4">
        <f>calcs!N35</f>
        <v>8.8970271257345871E-4</v>
      </c>
      <c r="O4">
        <f>calcs!O35</f>
        <v>8.8940203858029821E-4</v>
      </c>
      <c r="P4">
        <f>calcs!P35</f>
        <v>8.8916205717321287E-4</v>
      </c>
      <c r="Q4">
        <f>calcs!Q35</f>
        <v>8.8896922208572663E-4</v>
      </c>
      <c r="R4">
        <f>calcs!R35</f>
        <v>8.8881357282778305E-4</v>
      </c>
      <c r="S4">
        <f>calcs!S35</f>
        <v>8.8868753942693984E-4</v>
      </c>
      <c r="T4">
        <f>calcs!T35</f>
        <v>8.8858514558916302E-4</v>
      </c>
      <c r="U4">
        <f>calcs!U35</f>
        <v>8.8850147747269168E-4</v>
      </c>
      <c r="V4">
        <f>calcs!V35</f>
        <v>8.8843255088150337E-4</v>
      </c>
      <c r="W4">
        <f>calcs!W35</f>
        <v>8.8837544407184825E-4</v>
      </c>
      <c r="X4">
        <f>calcs!X35</f>
        <v>8.8832856336531758E-4</v>
      </c>
      <c r="Y4">
        <f>calcs!Y35</f>
        <v>8.8828991666389985E-4</v>
      </c>
      <c r="Z4">
        <f>calcs!Z35</f>
        <v>8.882580430957203E-4</v>
      </c>
      <c r="AA4">
        <f>calcs!AA35</f>
        <v>8.882320130150403E-4</v>
      </c>
      <c r="AB4">
        <f>calcs!AB35</f>
        <v>8.8821089677612131E-4</v>
      </c>
      <c r="AC4">
        <f>calcs!AC35</f>
        <v>8.8819323350708846E-4</v>
      </c>
      <c r="AD4" s="4"/>
      <c r="AE4" s="4"/>
      <c r="AF4" s="4"/>
    </row>
    <row r="5" spans="1:32">
      <c r="A5" t="s">
        <v>4</v>
      </c>
      <c r="B5">
        <f>calcs!B36</f>
        <v>7.5059325437243547E-4</v>
      </c>
      <c r="C5">
        <f>calcs!C36</f>
        <v>7.9881884585164282E-4</v>
      </c>
      <c r="D5">
        <f>calcs!D36</f>
        <v>8.1215330442627252E-4</v>
      </c>
      <c r="E5">
        <f>calcs!E36</f>
        <v>8.277482175595845E-4</v>
      </c>
      <c r="F5">
        <f>calcs!F36</f>
        <v>8.4923085877251694E-4</v>
      </c>
      <c r="G5">
        <f>calcs!G36</f>
        <v>8.6356418240549429E-4</v>
      </c>
      <c r="H5">
        <f>calcs!H36</f>
        <v>8.721914850275005E-4</v>
      </c>
      <c r="I5">
        <f>calcs!I36</f>
        <v>8.8274201903209843E-4</v>
      </c>
      <c r="J5">
        <f>calcs!J36</f>
        <v>8.9228356080668159E-4</v>
      </c>
      <c r="K5">
        <f>calcs!K36</f>
        <v>9.2399848674446351E-4</v>
      </c>
      <c r="L5">
        <f>calcs!L36</f>
        <v>9.3523976369932777E-4</v>
      </c>
      <c r="M5">
        <f>calcs!M36</f>
        <v>9.4038448331053737E-4</v>
      </c>
      <c r="N5">
        <f>calcs!N36</f>
        <v>9.4384704478654366E-4</v>
      </c>
      <c r="O5">
        <f>calcs!O36</f>
        <v>9.4410872159008232E-4</v>
      </c>
      <c r="P5">
        <f>calcs!P36</f>
        <v>9.443319849838489E-4</v>
      </c>
      <c r="Q5">
        <f>calcs!Q36</f>
        <v>9.4425015278060706E-4</v>
      </c>
      <c r="R5">
        <f>calcs!R36</f>
        <v>9.4416797136454901E-4</v>
      </c>
      <c r="S5">
        <f>calcs!S36</f>
        <v>9.4385007129761667E-4</v>
      </c>
      <c r="T5">
        <f>calcs!T36</f>
        <v>9.4363786630969357E-4</v>
      </c>
      <c r="U5">
        <f>calcs!U36</f>
        <v>9.4327817710909993E-4</v>
      </c>
      <c r="V5">
        <f>calcs!V36</f>
        <v>9.4307609929284396E-4</v>
      </c>
      <c r="W5">
        <f>calcs!W36</f>
        <v>9.4289462503273878E-4</v>
      </c>
      <c r="X5">
        <f>calcs!X36</f>
        <v>9.4252061810668451E-4</v>
      </c>
      <c r="Y5">
        <f>calcs!Y36</f>
        <v>9.4233809620813079E-4</v>
      </c>
      <c r="Z5">
        <f>calcs!Z36</f>
        <v>9.4197258679393529E-4</v>
      </c>
      <c r="AA5">
        <f>calcs!AA36</f>
        <v>9.4187271192852781E-4</v>
      </c>
      <c r="AB5">
        <f>calcs!AB36</f>
        <v>9.4170450775543462E-4</v>
      </c>
      <c r="AC5">
        <f>calcs!AC36</f>
        <v>9.4148578412827765E-4</v>
      </c>
      <c r="AD5" s="4"/>
      <c r="AE5" s="4"/>
      <c r="AF5" s="4"/>
    </row>
    <row r="6" spans="1:32">
      <c r="A6" t="s">
        <v>5</v>
      </c>
      <c r="B6">
        <f>calcs!B37</f>
        <v>0</v>
      </c>
      <c r="C6">
        <f>calcs!C37</f>
        <v>0</v>
      </c>
      <c r="D6">
        <f>calcs!D37</f>
        <v>0</v>
      </c>
      <c r="E6">
        <f>calcs!E37</f>
        <v>0</v>
      </c>
      <c r="F6">
        <f>calcs!F37</f>
        <v>0</v>
      </c>
      <c r="G6">
        <f>calcs!G37</f>
        <v>0</v>
      </c>
      <c r="H6">
        <f>calcs!H37</f>
        <v>0</v>
      </c>
      <c r="I6">
        <f>calcs!I37</f>
        <v>0</v>
      </c>
      <c r="J6">
        <f>calcs!J37</f>
        <v>0</v>
      </c>
      <c r="K6">
        <f>calcs!K37</f>
        <v>0</v>
      </c>
      <c r="L6">
        <f>calcs!L37</f>
        <v>0</v>
      </c>
      <c r="M6">
        <f>calcs!M37</f>
        <v>0</v>
      </c>
      <c r="N6">
        <f>calcs!N37</f>
        <v>0</v>
      </c>
      <c r="O6">
        <f>calcs!O37</f>
        <v>0</v>
      </c>
      <c r="P6">
        <f>calcs!P37</f>
        <v>0</v>
      </c>
      <c r="Q6">
        <f>calcs!Q37</f>
        <v>0</v>
      </c>
      <c r="R6">
        <f>calcs!R37</f>
        <v>0</v>
      </c>
      <c r="S6">
        <f>calcs!S37</f>
        <v>0</v>
      </c>
      <c r="T6">
        <f>calcs!T37</f>
        <v>0</v>
      </c>
      <c r="U6">
        <f>calcs!U37</f>
        <v>0</v>
      </c>
      <c r="V6">
        <f>calcs!V37</f>
        <v>0</v>
      </c>
      <c r="W6">
        <f>calcs!W37</f>
        <v>0</v>
      </c>
      <c r="X6">
        <f>calcs!X37</f>
        <v>0</v>
      </c>
      <c r="Y6">
        <f>calcs!Y37</f>
        <v>0</v>
      </c>
      <c r="Z6">
        <f>calcs!Z37</f>
        <v>0</v>
      </c>
      <c r="AA6">
        <f>calcs!AA37</f>
        <v>0</v>
      </c>
      <c r="AB6">
        <f>calcs!AB37</f>
        <v>0</v>
      </c>
      <c r="AC6">
        <f>calcs!AC37</f>
        <v>0</v>
      </c>
      <c r="AD6" s="4"/>
      <c r="AE6" s="4"/>
      <c r="AF6" s="4"/>
    </row>
    <row r="7" spans="1:32">
      <c r="A7" t="s">
        <v>6</v>
      </c>
      <c r="B7">
        <f>calcs!B38</f>
        <v>6.8755018426906603E-4</v>
      </c>
      <c r="C7">
        <f>calcs!C38</f>
        <v>7.2210153059530527E-4</v>
      </c>
      <c r="D7">
        <f>calcs!D38</f>
        <v>7.3370032205584521E-4</v>
      </c>
      <c r="E7">
        <f>calcs!E38</f>
        <v>7.3943464258441523E-4</v>
      </c>
      <c r="F7">
        <f>calcs!F38</f>
        <v>7.4664749825691405E-4</v>
      </c>
      <c r="G7">
        <f>calcs!G38</f>
        <v>7.5494046947109802E-4</v>
      </c>
      <c r="H7">
        <f>calcs!H38</f>
        <v>7.6518290779906367E-4</v>
      </c>
      <c r="I7">
        <f>calcs!I38</f>
        <v>7.7775278063680719E-4</v>
      </c>
      <c r="J7">
        <f>calcs!J38</f>
        <v>7.9261741757694472E-4</v>
      </c>
      <c r="K7">
        <f>calcs!K38</f>
        <v>8.0860732428035455E-4</v>
      </c>
      <c r="L7">
        <f>calcs!L38</f>
        <v>8.2420651416049669E-4</v>
      </c>
      <c r="M7">
        <f>calcs!M38</f>
        <v>8.403071815133304E-4</v>
      </c>
      <c r="N7">
        <f>calcs!N38</f>
        <v>8.5335768119791482E-4</v>
      </c>
      <c r="O7">
        <f>calcs!O38</f>
        <v>8.6499883794282685E-4</v>
      </c>
      <c r="P7">
        <f>calcs!P38</f>
        <v>8.7296390982436335E-4</v>
      </c>
      <c r="Q7">
        <f>calcs!Q38</f>
        <v>8.7877393007735976E-4</v>
      </c>
      <c r="R7">
        <f>calcs!R38</f>
        <v>8.82725588498954E-4</v>
      </c>
      <c r="S7">
        <f>calcs!S38</f>
        <v>8.8445765131644474E-4</v>
      </c>
      <c r="T7">
        <f>calcs!T38</f>
        <v>8.8579992695640621E-4</v>
      </c>
      <c r="U7">
        <f>calcs!U38</f>
        <v>8.8657989973106664E-4</v>
      </c>
      <c r="V7">
        <f>calcs!V38</f>
        <v>8.8656900959527209E-4</v>
      </c>
      <c r="W7">
        <f>calcs!W38</f>
        <v>8.865646269796473E-4</v>
      </c>
      <c r="X7">
        <f>calcs!X38</f>
        <v>8.8643792954613365E-4</v>
      </c>
      <c r="Y7">
        <f>calcs!Y38</f>
        <v>8.8677485972309827E-4</v>
      </c>
      <c r="Z7">
        <f>calcs!Z38</f>
        <v>8.8728709452505061E-4</v>
      </c>
      <c r="AA7">
        <f>calcs!AA38</f>
        <v>8.8787556027756555E-4</v>
      </c>
      <c r="AB7">
        <f>calcs!AB38</f>
        <v>8.8859776220990075E-4</v>
      </c>
      <c r="AC7">
        <f>calcs!AC38</f>
        <v>8.8959819383113638E-4</v>
      </c>
      <c r="AD7" s="4"/>
      <c r="AE7" s="4"/>
      <c r="AF7" s="4"/>
    </row>
    <row r="8" spans="1:32">
      <c r="A8" t="s">
        <v>7</v>
      </c>
      <c r="B8">
        <f>calcs!B39</f>
        <v>0</v>
      </c>
      <c r="C8">
        <f>calcs!C39</f>
        <v>0</v>
      </c>
      <c r="D8">
        <f>calcs!D39</f>
        <v>0</v>
      </c>
      <c r="E8">
        <f>calcs!E39</f>
        <v>0</v>
      </c>
      <c r="F8">
        <f>calcs!F39</f>
        <v>0</v>
      </c>
      <c r="G8">
        <f>calcs!G39</f>
        <v>0</v>
      </c>
      <c r="H8">
        <f>calcs!H39</f>
        <v>0</v>
      </c>
      <c r="I8">
        <f>calcs!I39</f>
        <v>0</v>
      </c>
      <c r="J8">
        <f>calcs!J39</f>
        <v>0</v>
      </c>
      <c r="K8">
        <f>calcs!K39</f>
        <v>0</v>
      </c>
      <c r="L8">
        <f>calcs!L39</f>
        <v>0</v>
      </c>
      <c r="M8">
        <f>calcs!M39</f>
        <v>0</v>
      </c>
      <c r="N8">
        <f>calcs!N39</f>
        <v>0</v>
      </c>
      <c r="O8">
        <f>calcs!O39</f>
        <v>0</v>
      </c>
      <c r="P8">
        <f>calcs!P39</f>
        <v>0</v>
      </c>
      <c r="Q8">
        <f>calcs!Q39</f>
        <v>0</v>
      </c>
      <c r="R8">
        <f>calcs!R39</f>
        <v>0</v>
      </c>
      <c r="S8">
        <f>calcs!S39</f>
        <v>0</v>
      </c>
      <c r="T8">
        <f>calcs!T39</f>
        <v>0</v>
      </c>
      <c r="U8">
        <f>calcs!U39</f>
        <v>0</v>
      </c>
      <c r="V8">
        <f>calcs!V39</f>
        <v>0</v>
      </c>
      <c r="W8">
        <f>calcs!W39</f>
        <v>0</v>
      </c>
      <c r="X8">
        <f>calcs!X39</f>
        <v>0</v>
      </c>
      <c r="Y8">
        <f>calcs!Y39</f>
        <v>0</v>
      </c>
      <c r="Z8">
        <f>calcs!Z39</f>
        <v>0</v>
      </c>
      <c r="AA8">
        <f>calcs!AA39</f>
        <v>0</v>
      </c>
      <c r="AB8">
        <f>calcs!AB39</f>
        <v>0</v>
      </c>
      <c r="AC8">
        <f>calcs!AC39</f>
        <v>0</v>
      </c>
      <c r="AD8" s="4"/>
      <c r="AE8" s="4"/>
      <c r="AF8" s="4"/>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calcs!B43</f>
        <v>9.7898292792220369E-4</v>
      </c>
      <c r="C2">
        <f>calcs!C43</f>
        <v>9.7898292792220369E-4</v>
      </c>
      <c r="D2">
        <f>calcs!D43</f>
        <v>1.0735662695704627E-3</v>
      </c>
      <c r="E2">
        <f>calcs!E43</f>
        <v>1.0818274381547478E-3</v>
      </c>
      <c r="F2">
        <f>calcs!F43</f>
        <v>1.0905113057142538E-3</v>
      </c>
      <c r="G2">
        <f>calcs!G43</f>
        <v>1.0995229763842737E-3</v>
      </c>
      <c r="H2">
        <f>calcs!H43</f>
        <v>1.1087165962516935E-3</v>
      </c>
      <c r="I2">
        <f>calcs!I43</f>
        <v>1.1179968153458826E-3</v>
      </c>
      <c r="J2">
        <f>calcs!J43</f>
        <v>1.1273505505070146E-3</v>
      </c>
      <c r="K2">
        <f>calcs!K43</f>
        <v>1.1367745984473645E-3</v>
      </c>
      <c r="L2">
        <f>calcs!L43</f>
        <v>1.1462657926986065E-3</v>
      </c>
      <c r="M2">
        <f>calcs!M43</f>
        <v>1.1558228077623715E-3</v>
      </c>
      <c r="N2">
        <f>calcs!N43</f>
        <v>1.165445275444669E-3</v>
      </c>
      <c r="O2">
        <f>calcs!O43</f>
        <v>1.1751448061293587E-3</v>
      </c>
      <c r="P2">
        <f>calcs!P43</f>
        <v>1.1849169078497475E-3</v>
      </c>
      <c r="Q2">
        <f>calcs!Q43</f>
        <v>1.1947568922690104E-3</v>
      </c>
      <c r="R2">
        <f>calcs!R43</f>
        <v>1.2046654221363332E-3</v>
      </c>
      <c r="S2">
        <f>calcs!S43</f>
        <v>1.214636508162789E-3</v>
      </c>
      <c r="T2">
        <f>calcs!T43</f>
        <v>1.2246659161174772E-3</v>
      </c>
      <c r="U2">
        <f>calcs!U43</f>
        <v>1.2347514245633164E-3</v>
      </c>
      <c r="V2">
        <f>calcs!V43</f>
        <v>1.2448974150088045E-3</v>
      </c>
      <c r="W2">
        <f>calcs!W43</f>
        <v>1.255108109411708E-3</v>
      </c>
      <c r="X2">
        <f>calcs!X43</f>
        <v>1.2653848087241311E-3</v>
      </c>
      <c r="Y2">
        <f>calcs!Y43</f>
        <v>1.2757293170966306E-3</v>
      </c>
      <c r="Z2">
        <f>calcs!Z43</f>
        <v>1.2861427268380475E-3</v>
      </c>
      <c r="AA2">
        <f>calcs!AA43</f>
        <v>1.296622534229241E-3</v>
      </c>
      <c r="AB2">
        <f>calcs!AB43</f>
        <v>1.3071691074642022E-3</v>
      </c>
      <c r="AC2">
        <f>calcs!AC43</f>
        <v>1.317774849473576E-3</v>
      </c>
      <c r="AD2" s="4"/>
      <c r="AE2" s="4"/>
      <c r="AF2" s="4"/>
    </row>
    <row r="3" spans="1:32">
      <c r="A3" t="s">
        <v>2</v>
      </c>
      <c r="B3">
        <f>calcs!B44</f>
        <v>0</v>
      </c>
      <c r="C3">
        <f>calcs!C44</f>
        <v>0</v>
      </c>
      <c r="D3">
        <f>calcs!D44</f>
        <v>0</v>
      </c>
      <c r="E3">
        <f>calcs!E44</f>
        <v>0</v>
      </c>
      <c r="F3">
        <f>calcs!F44</f>
        <v>0</v>
      </c>
      <c r="G3">
        <f>calcs!G44</f>
        <v>0</v>
      </c>
      <c r="H3">
        <f>calcs!H44</f>
        <v>0</v>
      </c>
      <c r="I3">
        <f>calcs!I44</f>
        <v>0</v>
      </c>
      <c r="J3">
        <f>calcs!J44</f>
        <v>0</v>
      </c>
      <c r="K3">
        <f>calcs!K44</f>
        <v>0</v>
      </c>
      <c r="L3">
        <f>calcs!L44</f>
        <v>0</v>
      </c>
      <c r="M3">
        <f>calcs!M44</f>
        <v>0</v>
      </c>
      <c r="N3">
        <f>calcs!N44</f>
        <v>0</v>
      </c>
      <c r="O3">
        <f>calcs!O44</f>
        <v>0</v>
      </c>
      <c r="P3">
        <f>calcs!P44</f>
        <v>0</v>
      </c>
      <c r="Q3">
        <f>calcs!Q44</f>
        <v>0</v>
      </c>
      <c r="R3">
        <f>calcs!R44</f>
        <v>0</v>
      </c>
      <c r="S3">
        <f>calcs!S44</f>
        <v>0</v>
      </c>
      <c r="T3">
        <f>calcs!T44</f>
        <v>0</v>
      </c>
      <c r="U3">
        <f>calcs!U44</f>
        <v>0</v>
      </c>
      <c r="V3">
        <f>calcs!V44</f>
        <v>0</v>
      </c>
      <c r="W3">
        <f>calcs!W44</f>
        <v>0</v>
      </c>
      <c r="X3">
        <f>calcs!X44</f>
        <v>0</v>
      </c>
      <c r="Y3">
        <f>calcs!Y44</f>
        <v>0</v>
      </c>
      <c r="Z3">
        <f>calcs!Z44</f>
        <v>0</v>
      </c>
      <c r="AA3">
        <f>calcs!AA44</f>
        <v>0</v>
      </c>
      <c r="AB3">
        <f>calcs!AB44</f>
        <v>0</v>
      </c>
      <c r="AC3">
        <f>calcs!AC44</f>
        <v>0</v>
      </c>
    </row>
    <row r="4" spans="1:32">
      <c r="A4" t="s">
        <v>3</v>
      </c>
      <c r="B4">
        <f>calcs!B45</f>
        <v>0</v>
      </c>
      <c r="C4">
        <f>calcs!C45</f>
        <v>0</v>
      </c>
      <c r="D4">
        <f>calcs!D45</f>
        <v>0</v>
      </c>
      <c r="E4">
        <f>calcs!E45</f>
        <v>0</v>
      </c>
      <c r="F4">
        <f>calcs!F45</f>
        <v>0</v>
      </c>
      <c r="G4">
        <f>calcs!G45</f>
        <v>0</v>
      </c>
      <c r="H4">
        <f>calcs!H45</f>
        <v>0</v>
      </c>
      <c r="I4">
        <f>calcs!I45</f>
        <v>0</v>
      </c>
      <c r="J4">
        <f>calcs!J45</f>
        <v>0</v>
      </c>
      <c r="K4">
        <f>calcs!K45</f>
        <v>0</v>
      </c>
      <c r="L4">
        <f>calcs!L45</f>
        <v>0</v>
      </c>
      <c r="M4">
        <f>calcs!M45</f>
        <v>0</v>
      </c>
      <c r="N4">
        <f>calcs!N45</f>
        <v>0</v>
      </c>
      <c r="O4">
        <f>calcs!O45</f>
        <v>0</v>
      </c>
      <c r="P4">
        <f>calcs!P45</f>
        <v>0</v>
      </c>
      <c r="Q4">
        <f>calcs!Q45</f>
        <v>0</v>
      </c>
      <c r="R4">
        <f>calcs!R45</f>
        <v>0</v>
      </c>
      <c r="S4">
        <f>calcs!S45</f>
        <v>0</v>
      </c>
      <c r="T4">
        <f>calcs!T45</f>
        <v>0</v>
      </c>
      <c r="U4">
        <f>calcs!U45</f>
        <v>0</v>
      </c>
      <c r="V4">
        <f>calcs!V45</f>
        <v>0</v>
      </c>
      <c r="W4">
        <f>calcs!W45</f>
        <v>0</v>
      </c>
      <c r="X4">
        <f>calcs!X45</f>
        <v>0</v>
      </c>
      <c r="Y4">
        <f>calcs!Y45</f>
        <v>0</v>
      </c>
      <c r="Z4">
        <f>calcs!Z45</f>
        <v>0</v>
      </c>
      <c r="AA4">
        <f>calcs!AA45</f>
        <v>0</v>
      </c>
      <c r="AB4">
        <f>calcs!AB45</f>
        <v>0</v>
      </c>
      <c r="AC4">
        <f>calcs!AC45</f>
        <v>0</v>
      </c>
    </row>
    <row r="5" spans="1:32">
      <c r="A5" t="s">
        <v>4</v>
      </c>
      <c r="B5">
        <f>calcs!B46</f>
        <v>3.0464933987873528E-4</v>
      </c>
      <c r="C5">
        <f>calcs!C46</f>
        <v>3.0464933987873528E-4</v>
      </c>
      <c r="D5">
        <f>calcs!D46</f>
        <v>3.3408269543052564E-4</v>
      </c>
      <c r="E5">
        <f>calcs!E46</f>
        <v>3.3665348546582375E-4</v>
      </c>
      <c r="F5">
        <f>calcs!F46</f>
        <v>3.3935581504087849E-4</v>
      </c>
      <c r="G5">
        <f>calcs!G46</f>
        <v>3.4216015354620157E-4</v>
      </c>
      <c r="H5">
        <f>calcs!H46</f>
        <v>3.4502111275582734E-4</v>
      </c>
      <c r="I5">
        <f>calcs!I46</f>
        <v>3.4790902074721106E-4</v>
      </c>
      <c r="J5">
        <f>calcs!J46</f>
        <v>3.5081980617662339E-4</v>
      </c>
      <c r="K5">
        <f>calcs!K46</f>
        <v>3.5375247221412683E-4</v>
      </c>
      <c r="L5">
        <f>calcs!L46</f>
        <v>3.5670603348759934E-4</v>
      </c>
      <c r="M5">
        <f>calcs!M46</f>
        <v>3.5968007751568736E-4</v>
      </c>
      <c r="N5">
        <f>calcs!N46</f>
        <v>3.626744897202374E-4</v>
      </c>
      <c r="O5">
        <f>calcs!O46</f>
        <v>3.656928831323635E-4</v>
      </c>
      <c r="P5">
        <f>calcs!P46</f>
        <v>3.6873385989859042E-4</v>
      </c>
      <c r="Q5">
        <f>calcs!Q46</f>
        <v>3.7179596105709373E-4</v>
      </c>
      <c r="R5">
        <f>calcs!R46</f>
        <v>3.7487939284855035E-4</v>
      </c>
      <c r="S5">
        <f>calcs!S46</f>
        <v>3.7798229146832611E-4</v>
      </c>
      <c r="T5">
        <f>calcs!T46</f>
        <v>3.8110333926765313E-4</v>
      </c>
      <c r="U5">
        <f>calcs!U46</f>
        <v>3.8424184495833714E-4</v>
      </c>
      <c r="V5">
        <f>calcs!V46</f>
        <v>3.8739917202040771E-4</v>
      </c>
      <c r="W5">
        <f>calcs!W46</f>
        <v>3.9057663428336076E-4</v>
      </c>
      <c r="X5">
        <f>calcs!X46</f>
        <v>3.937746365900064E-4</v>
      </c>
      <c r="Y5">
        <f>calcs!Y46</f>
        <v>3.9699374037329777E-4</v>
      </c>
      <c r="Z5">
        <f>calcs!Z46</f>
        <v>4.0023428554842422E-4</v>
      </c>
      <c r="AA5">
        <f>calcs!AA46</f>
        <v>4.0349549298394053E-4</v>
      </c>
      <c r="AB5">
        <f>calcs!AB46</f>
        <v>4.067774772580003E-4</v>
      </c>
      <c r="AC5">
        <f>calcs!AC46</f>
        <v>4.1007787424136491E-4</v>
      </c>
      <c r="AD5" s="4"/>
      <c r="AE5" s="4"/>
      <c r="AF5" s="4"/>
    </row>
    <row r="6" spans="1:32">
      <c r="A6" t="s">
        <v>5</v>
      </c>
      <c r="B6">
        <f>calcs!B47</f>
        <v>0</v>
      </c>
      <c r="C6">
        <f>calcs!C47</f>
        <v>0</v>
      </c>
      <c r="D6">
        <f>calcs!D47</f>
        <v>0</v>
      </c>
      <c r="E6">
        <f>calcs!E47</f>
        <v>0</v>
      </c>
      <c r="F6">
        <f>calcs!F47</f>
        <v>0</v>
      </c>
      <c r="G6">
        <f>calcs!G47</f>
        <v>0</v>
      </c>
      <c r="H6">
        <f>calcs!H47</f>
        <v>0</v>
      </c>
      <c r="I6">
        <f>calcs!I47</f>
        <v>0</v>
      </c>
      <c r="J6">
        <f>calcs!J47</f>
        <v>0</v>
      </c>
      <c r="K6">
        <f>calcs!K47</f>
        <v>0</v>
      </c>
      <c r="L6">
        <f>calcs!L47</f>
        <v>0</v>
      </c>
      <c r="M6">
        <f>calcs!M47</f>
        <v>0</v>
      </c>
      <c r="N6">
        <f>calcs!N47</f>
        <v>0</v>
      </c>
      <c r="O6">
        <f>calcs!O47</f>
        <v>0</v>
      </c>
      <c r="P6">
        <f>calcs!P47</f>
        <v>0</v>
      </c>
      <c r="Q6">
        <f>calcs!Q47</f>
        <v>0</v>
      </c>
      <c r="R6">
        <f>calcs!R47</f>
        <v>0</v>
      </c>
      <c r="S6">
        <f>calcs!S47</f>
        <v>0</v>
      </c>
      <c r="T6">
        <f>calcs!T47</f>
        <v>0</v>
      </c>
      <c r="U6">
        <f>calcs!U47</f>
        <v>0</v>
      </c>
      <c r="V6">
        <f>calcs!V47</f>
        <v>0</v>
      </c>
      <c r="W6">
        <f>calcs!W47</f>
        <v>0</v>
      </c>
      <c r="X6">
        <f>calcs!X47</f>
        <v>0</v>
      </c>
      <c r="Y6">
        <f>calcs!Y47</f>
        <v>0</v>
      </c>
      <c r="Z6">
        <f>calcs!Z47</f>
        <v>0</v>
      </c>
      <c r="AA6">
        <f>calcs!AA47</f>
        <v>0</v>
      </c>
      <c r="AB6">
        <f>calcs!AB47</f>
        <v>0</v>
      </c>
      <c r="AC6">
        <f>calcs!AC47</f>
        <v>0</v>
      </c>
    </row>
    <row r="7" spans="1:32">
      <c r="A7" t="s">
        <v>6</v>
      </c>
      <c r="B7">
        <f>calcs!B48</f>
        <v>0</v>
      </c>
      <c r="C7">
        <f>calcs!C48</f>
        <v>0</v>
      </c>
      <c r="D7">
        <f>calcs!D48</f>
        <v>0</v>
      </c>
      <c r="E7">
        <f>calcs!E48</f>
        <v>0</v>
      </c>
      <c r="F7">
        <f>calcs!F48</f>
        <v>0</v>
      </c>
      <c r="G7">
        <f>calcs!G48</f>
        <v>0</v>
      </c>
      <c r="H7">
        <f>calcs!H48</f>
        <v>0</v>
      </c>
      <c r="I7">
        <f>calcs!I48</f>
        <v>0</v>
      </c>
      <c r="J7">
        <f>calcs!J48</f>
        <v>0</v>
      </c>
      <c r="K7">
        <f>calcs!K48</f>
        <v>0</v>
      </c>
      <c r="L7">
        <f>calcs!L48</f>
        <v>0</v>
      </c>
      <c r="M7">
        <f>calcs!M48</f>
        <v>0</v>
      </c>
      <c r="N7">
        <f>calcs!N48</f>
        <v>0</v>
      </c>
      <c r="O7">
        <f>calcs!O48</f>
        <v>0</v>
      </c>
      <c r="P7">
        <f>calcs!P48</f>
        <v>0</v>
      </c>
      <c r="Q7">
        <f>calcs!Q48</f>
        <v>0</v>
      </c>
      <c r="R7">
        <f>calcs!R48</f>
        <v>0</v>
      </c>
      <c r="S7">
        <f>calcs!S48</f>
        <v>0</v>
      </c>
      <c r="T7">
        <f>calcs!T48</f>
        <v>0</v>
      </c>
      <c r="U7">
        <f>calcs!U48</f>
        <v>0</v>
      </c>
      <c r="V7">
        <f>calcs!V48</f>
        <v>0</v>
      </c>
      <c r="W7">
        <f>calcs!W48</f>
        <v>0</v>
      </c>
      <c r="X7">
        <f>calcs!X48</f>
        <v>0</v>
      </c>
      <c r="Y7">
        <f>calcs!Y48</f>
        <v>0</v>
      </c>
      <c r="Z7">
        <f>calcs!Z48</f>
        <v>0</v>
      </c>
      <c r="AA7">
        <f>calcs!AA48</f>
        <v>0</v>
      </c>
      <c r="AB7">
        <f>calcs!AB48</f>
        <v>0</v>
      </c>
      <c r="AC7">
        <f>calcs!AC48</f>
        <v>0</v>
      </c>
    </row>
    <row r="8" spans="1:32">
      <c r="A8" t="s">
        <v>7</v>
      </c>
      <c r="B8">
        <f>calcs!B49</f>
        <v>9.1394801963620568E-4</v>
      </c>
      <c r="C8">
        <f>calcs!C49</f>
        <v>9.1394801963620568E-4</v>
      </c>
      <c r="D8">
        <f>calcs!D49</f>
        <v>1.0022480862915768E-3</v>
      </c>
      <c r="E8">
        <f>calcs!E49</f>
        <v>1.0099604563974711E-3</v>
      </c>
      <c r="F8">
        <f>calcs!F49</f>
        <v>1.0180674451226353E-3</v>
      </c>
      <c r="G8">
        <f>calcs!G49</f>
        <v>1.0264804606386045E-3</v>
      </c>
      <c r="H8">
        <f>calcs!H49</f>
        <v>1.0350633382674819E-3</v>
      </c>
      <c r="I8">
        <f>calcs!I49</f>
        <v>1.043727062241633E-3</v>
      </c>
      <c r="J8">
        <f>calcs!J49</f>
        <v>1.05245941852987E-3</v>
      </c>
      <c r="K8">
        <f>calcs!K49</f>
        <v>1.0612574166423804E-3</v>
      </c>
      <c r="L8">
        <f>calcs!L49</f>
        <v>1.0701181004627979E-3</v>
      </c>
      <c r="M8">
        <f>calcs!M49</f>
        <v>1.079040232547062E-3</v>
      </c>
      <c r="N8">
        <f>calcs!N49</f>
        <v>1.088023469160712E-3</v>
      </c>
      <c r="O8">
        <f>calcs!O49</f>
        <v>1.0970786493970904E-3</v>
      </c>
      <c r="P8">
        <f>calcs!P49</f>
        <v>1.106201579695771E-3</v>
      </c>
      <c r="Q8">
        <f>calcs!Q49</f>
        <v>1.1153878831712809E-3</v>
      </c>
      <c r="R8">
        <f>calcs!R49</f>
        <v>1.1246381785456508E-3</v>
      </c>
      <c r="S8">
        <f>calcs!S49</f>
        <v>1.1339468744049782E-3</v>
      </c>
      <c r="T8">
        <f>calcs!T49</f>
        <v>1.1433100178029592E-3</v>
      </c>
      <c r="U8">
        <f>calcs!U49</f>
        <v>1.1527255348750113E-3</v>
      </c>
      <c r="V8">
        <f>calcs!V49</f>
        <v>1.1621975160612228E-3</v>
      </c>
      <c r="W8">
        <f>calcs!W49</f>
        <v>1.1717299028500821E-3</v>
      </c>
      <c r="X8">
        <f>calcs!X49</f>
        <v>1.1813239097700191E-3</v>
      </c>
      <c r="Y8">
        <f>calcs!Y49</f>
        <v>1.190981221119893E-3</v>
      </c>
      <c r="Z8">
        <f>calcs!Z49</f>
        <v>1.2007028566452724E-3</v>
      </c>
      <c r="AA8">
        <f>calcs!AA49</f>
        <v>1.2104864789518213E-3</v>
      </c>
      <c r="AB8">
        <f>calcs!AB49</f>
        <v>1.2203324317740006E-3</v>
      </c>
      <c r="AC8">
        <f>calcs!AC49</f>
        <v>1.2302336227240946E-3</v>
      </c>
      <c r="AD8" s="4"/>
      <c r="AE8" s="4"/>
      <c r="AF8" s="4"/>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theme="3"/>
  </sheetPr>
  <dimension ref="A1:AF8"/>
  <sheetViews>
    <sheetView workbookViewId="0"/>
  </sheetViews>
  <sheetFormatPr defaultRowHeight="14.25"/>
  <cols>
    <col min="1" max="1" width="31.1328125"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calcs!B53</f>
        <v>2.9962432880267732E-4</v>
      </c>
      <c r="C2">
        <f>calcs!C53</f>
        <v>2.9962432880267732E-4</v>
      </c>
      <c r="D2">
        <f>calcs!D53</f>
        <v>3.2857219852439111E-4</v>
      </c>
      <c r="E2">
        <f>calcs!E53</f>
        <v>3.3110058489517865E-4</v>
      </c>
      <c r="F2">
        <f>calcs!F53</f>
        <v>3.3375834113864102E-4</v>
      </c>
      <c r="G2">
        <f>calcs!G53</f>
        <v>3.365164237352663E-4</v>
      </c>
      <c r="H2">
        <f>calcs!H53</f>
        <v>3.3933019311109091E-4</v>
      </c>
      <c r="I2">
        <f>calcs!I53</f>
        <v>3.4217046676442186E-4</v>
      </c>
      <c r="J2">
        <f>calcs!J53</f>
        <v>3.4503324050594195E-4</v>
      </c>
      <c r="K2">
        <f>calcs!K53</f>
        <v>3.4791753394783532E-4</v>
      </c>
      <c r="L2">
        <f>calcs!L53</f>
        <v>3.5082237797111148E-4</v>
      </c>
      <c r="M2">
        <f>calcs!M53</f>
        <v>3.5374736689805346E-4</v>
      </c>
      <c r="N2">
        <f>calcs!N53</f>
        <v>3.5669238804040675E-4</v>
      </c>
      <c r="O2">
        <f>calcs!O53</f>
        <v>3.5966099483446945E-4</v>
      </c>
      <c r="P2">
        <f>calcs!P53</f>
        <v>3.6265181248353425E-4</v>
      </c>
      <c r="Q2">
        <f>calcs!Q53</f>
        <v>3.6566340609049122E-4</v>
      </c>
      <c r="R2">
        <f>calcs!R53</f>
        <v>3.6869597849419896E-4</v>
      </c>
      <c r="S2">
        <f>calcs!S53</f>
        <v>3.7174769663238081E-4</v>
      </c>
      <c r="T2">
        <f>calcs!T53</f>
        <v>3.7481726459010774E-4</v>
      </c>
      <c r="U2">
        <f>calcs!U53</f>
        <v>3.7790400248157634E-4</v>
      </c>
      <c r="V2">
        <f>calcs!V53</f>
        <v>3.8100925129701762E-4</v>
      </c>
      <c r="W2">
        <f>calcs!W53</f>
        <v>3.8413430319508542E-4</v>
      </c>
      <c r="X2">
        <f>calcs!X53</f>
        <v>3.8727955634094659E-4</v>
      </c>
      <c r="Y2">
        <f>calcs!Y53</f>
        <v>3.9044556290704894E-4</v>
      </c>
      <c r="Z2">
        <f>calcs!Z53</f>
        <v>3.9363265720188155E-4</v>
      </c>
      <c r="AA2">
        <f>calcs!AA53</f>
        <v>3.9684007294531236E-4</v>
      </c>
      <c r="AB2">
        <f>calcs!AB53</f>
        <v>4.0006792282559609E-4</v>
      </c>
      <c r="AC2">
        <f>calcs!AC53</f>
        <v>4.0331388170841085E-4</v>
      </c>
      <c r="AD2" s="4"/>
      <c r="AE2" s="4"/>
      <c r="AF2" s="4"/>
    </row>
    <row r="3" spans="1:32">
      <c r="A3" t="s">
        <v>2</v>
      </c>
      <c r="B3">
        <f>calcs!B54</f>
        <v>0</v>
      </c>
      <c r="C3">
        <f>calcs!C54</f>
        <v>0</v>
      </c>
      <c r="D3">
        <f>calcs!D54</f>
        <v>0</v>
      </c>
      <c r="E3">
        <f>calcs!E54</f>
        <v>0</v>
      </c>
      <c r="F3">
        <f>calcs!F54</f>
        <v>0</v>
      </c>
      <c r="G3">
        <f>calcs!G54</f>
        <v>0</v>
      </c>
      <c r="H3">
        <f>calcs!H54</f>
        <v>0</v>
      </c>
      <c r="I3">
        <f>calcs!I54</f>
        <v>0</v>
      </c>
      <c r="J3">
        <f>calcs!J54</f>
        <v>0</v>
      </c>
      <c r="K3">
        <f>calcs!K54</f>
        <v>0</v>
      </c>
      <c r="L3">
        <f>calcs!L54</f>
        <v>0</v>
      </c>
      <c r="M3">
        <f>calcs!M54</f>
        <v>0</v>
      </c>
      <c r="N3">
        <f>calcs!N54</f>
        <v>0</v>
      </c>
      <c r="O3">
        <f>calcs!O54</f>
        <v>0</v>
      </c>
      <c r="P3">
        <f>calcs!P54</f>
        <v>0</v>
      </c>
      <c r="Q3">
        <f>calcs!Q54</f>
        <v>0</v>
      </c>
      <c r="R3">
        <f>calcs!R54</f>
        <v>0</v>
      </c>
      <c r="S3">
        <f>calcs!S54</f>
        <v>0</v>
      </c>
      <c r="T3">
        <f>calcs!T54</f>
        <v>0</v>
      </c>
      <c r="U3">
        <f>calcs!U54</f>
        <v>0</v>
      </c>
      <c r="V3">
        <f>calcs!V54</f>
        <v>0</v>
      </c>
      <c r="W3">
        <f>calcs!W54</f>
        <v>0</v>
      </c>
      <c r="X3">
        <f>calcs!X54</f>
        <v>0</v>
      </c>
      <c r="Y3">
        <f>calcs!Y54</f>
        <v>0</v>
      </c>
      <c r="Z3">
        <f>calcs!Z54</f>
        <v>0</v>
      </c>
      <c r="AA3">
        <f>calcs!AA54</f>
        <v>0</v>
      </c>
      <c r="AB3">
        <f>calcs!AB54</f>
        <v>0</v>
      </c>
      <c r="AC3">
        <f>calcs!AC54</f>
        <v>0</v>
      </c>
    </row>
    <row r="4" spans="1:32">
      <c r="A4" t="s">
        <v>3</v>
      </c>
      <c r="B4">
        <f>calcs!B55</f>
        <v>0</v>
      </c>
      <c r="C4">
        <f>calcs!C55</f>
        <v>0</v>
      </c>
      <c r="D4">
        <f>calcs!D55</f>
        <v>0</v>
      </c>
      <c r="E4">
        <f>calcs!E55</f>
        <v>0</v>
      </c>
      <c r="F4">
        <f>calcs!F55</f>
        <v>0</v>
      </c>
      <c r="G4">
        <f>calcs!G55</f>
        <v>0</v>
      </c>
      <c r="H4">
        <f>calcs!H55</f>
        <v>0</v>
      </c>
      <c r="I4">
        <f>calcs!I55</f>
        <v>0</v>
      </c>
      <c r="J4">
        <f>calcs!J55</f>
        <v>0</v>
      </c>
      <c r="K4">
        <f>calcs!K55</f>
        <v>0</v>
      </c>
      <c r="L4">
        <f>calcs!L55</f>
        <v>0</v>
      </c>
      <c r="M4">
        <f>calcs!M55</f>
        <v>0</v>
      </c>
      <c r="N4">
        <f>calcs!N55</f>
        <v>0</v>
      </c>
      <c r="O4">
        <f>calcs!O55</f>
        <v>0</v>
      </c>
      <c r="P4">
        <f>calcs!P55</f>
        <v>0</v>
      </c>
      <c r="Q4">
        <f>calcs!Q55</f>
        <v>0</v>
      </c>
      <c r="R4">
        <f>calcs!R55</f>
        <v>0</v>
      </c>
      <c r="S4">
        <f>calcs!S55</f>
        <v>0</v>
      </c>
      <c r="T4">
        <f>calcs!T55</f>
        <v>0</v>
      </c>
      <c r="U4">
        <f>calcs!U55</f>
        <v>0</v>
      </c>
      <c r="V4">
        <f>calcs!V55</f>
        <v>0</v>
      </c>
      <c r="W4">
        <f>calcs!W55</f>
        <v>0</v>
      </c>
      <c r="X4">
        <f>calcs!X55</f>
        <v>0</v>
      </c>
      <c r="Y4">
        <f>calcs!Y55</f>
        <v>0</v>
      </c>
      <c r="Z4">
        <f>calcs!Z55</f>
        <v>0</v>
      </c>
      <c r="AA4">
        <f>calcs!AA55</f>
        <v>0</v>
      </c>
      <c r="AB4">
        <f>calcs!AB55</f>
        <v>0</v>
      </c>
      <c r="AC4">
        <f>calcs!AC55</f>
        <v>0</v>
      </c>
    </row>
    <row r="5" spans="1:32">
      <c r="A5" t="s">
        <v>4</v>
      </c>
      <c r="B5">
        <f>calcs!B56</f>
        <v>9.3239985476639982E-5</v>
      </c>
      <c r="C5">
        <f>calcs!C56</f>
        <v>9.3239985476639982E-5</v>
      </c>
      <c r="D5">
        <f>calcs!D56</f>
        <v>1.0224826248544657E-4</v>
      </c>
      <c r="E5">
        <f>calcs!E56</f>
        <v>1.0303507011696843E-4</v>
      </c>
      <c r="F5">
        <f>calcs!F56</f>
        <v>1.0386213631193046E-4</v>
      </c>
      <c r="G5">
        <f>calcs!G56</f>
        <v>1.0472042302810055E-4</v>
      </c>
      <c r="H5">
        <f>calcs!H56</f>
        <v>1.0559603889275644E-4</v>
      </c>
      <c r="I5">
        <f>calcs!I56</f>
        <v>1.0647990261385189E-4</v>
      </c>
      <c r="J5">
        <f>calcs!J56</f>
        <v>1.0737076812917535E-4</v>
      </c>
      <c r="K5">
        <f>calcs!K56</f>
        <v>1.0826833035220035E-4</v>
      </c>
      <c r="L5">
        <f>calcs!L56</f>
        <v>1.0917228770314212E-4</v>
      </c>
      <c r="M5">
        <f>calcs!M56</f>
        <v>1.1008251393930003E-4</v>
      </c>
      <c r="N5">
        <f>calcs!N56</f>
        <v>1.1099897399325733E-4</v>
      </c>
      <c r="O5">
        <f>calcs!O56</f>
        <v>1.1192277365755811E-4</v>
      </c>
      <c r="P5">
        <f>calcs!P56</f>
        <v>1.1285348510971702E-4</v>
      </c>
      <c r="Q5">
        <f>calcs!Q56</f>
        <v>1.1379066182462636E-4</v>
      </c>
      <c r="R5">
        <f>calcs!R56</f>
        <v>1.1473436692363647E-4</v>
      </c>
      <c r="S5">
        <f>calcs!S56</f>
        <v>1.156840299767668E-4</v>
      </c>
      <c r="T5">
        <f>calcs!T56</f>
        <v>1.1663924770872375E-4</v>
      </c>
      <c r="U5">
        <f>calcs!U56</f>
        <v>1.1759980854609242E-4</v>
      </c>
      <c r="V5">
        <f>calcs!V56</f>
        <v>1.1856612979113317E-4</v>
      </c>
      <c r="W5">
        <f>calcs!W56</f>
        <v>1.1953861355022565E-4</v>
      </c>
      <c r="X5">
        <f>calcs!X56</f>
        <v>1.2051738372824274E-4</v>
      </c>
      <c r="Y5">
        <f>calcs!Y56</f>
        <v>1.2150261215552689E-4</v>
      </c>
      <c r="Z5">
        <f>calcs!Z56</f>
        <v>1.2249440286541473E-4</v>
      </c>
      <c r="AA5">
        <f>calcs!AA56</f>
        <v>1.2349251739947177E-4</v>
      </c>
      <c r="AB5">
        <f>calcs!AB56</f>
        <v>1.2449699082511483E-4</v>
      </c>
      <c r="AC5">
        <f>calcs!AC56</f>
        <v>1.2550709958464328E-4</v>
      </c>
      <c r="AD5" s="4"/>
      <c r="AE5" s="4"/>
      <c r="AF5" s="4"/>
    </row>
    <row r="6" spans="1:32">
      <c r="A6" t="s">
        <v>5</v>
      </c>
      <c r="B6">
        <f>calcs!B57</f>
        <v>0</v>
      </c>
      <c r="C6">
        <f>calcs!C57</f>
        <v>0</v>
      </c>
      <c r="D6">
        <f>calcs!D57</f>
        <v>0</v>
      </c>
      <c r="E6">
        <f>calcs!E57</f>
        <v>0</v>
      </c>
      <c r="F6">
        <f>calcs!F57</f>
        <v>0</v>
      </c>
      <c r="G6">
        <f>calcs!G57</f>
        <v>0</v>
      </c>
      <c r="H6">
        <f>calcs!H57</f>
        <v>0</v>
      </c>
      <c r="I6">
        <f>calcs!I57</f>
        <v>0</v>
      </c>
      <c r="J6">
        <f>calcs!J57</f>
        <v>0</v>
      </c>
      <c r="K6">
        <f>calcs!K57</f>
        <v>0</v>
      </c>
      <c r="L6">
        <f>calcs!L57</f>
        <v>0</v>
      </c>
      <c r="M6">
        <f>calcs!M57</f>
        <v>0</v>
      </c>
      <c r="N6">
        <f>calcs!N57</f>
        <v>0</v>
      </c>
      <c r="O6">
        <f>calcs!O57</f>
        <v>0</v>
      </c>
      <c r="P6">
        <f>calcs!P57</f>
        <v>0</v>
      </c>
      <c r="Q6">
        <f>calcs!Q57</f>
        <v>0</v>
      </c>
      <c r="R6">
        <f>calcs!R57</f>
        <v>0</v>
      </c>
      <c r="S6">
        <f>calcs!S57</f>
        <v>0</v>
      </c>
      <c r="T6">
        <f>calcs!T57</f>
        <v>0</v>
      </c>
      <c r="U6">
        <f>calcs!U57</f>
        <v>0</v>
      </c>
      <c r="V6">
        <f>calcs!V57</f>
        <v>0</v>
      </c>
      <c r="W6">
        <f>calcs!W57</f>
        <v>0</v>
      </c>
      <c r="X6">
        <f>calcs!X57</f>
        <v>0</v>
      </c>
      <c r="Y6">
        <f>calcs!Y57</f>
        <v>0</v>
      </c>
      <c r="Z6">
        <f>calcs!Z57</f>
        <v>0</v>
      </c>
      <c r="AA6">
        <f>calcs!AA57</f>
        <v>0</v>
      </c>
      <c r="AB6">
        <f>calcs!AB57</f>
        <v>0</v>
      </c>
      <c r="AC6">
        <f>calcs!AC57</f>
        <v>0</v>
      </c>
    </row>
    <row r="7" spans="1:32">
      <c r="A7" t="s">
        <v>6</v>
      </c>
      <c r="B7">
        <f>calcs!B58</f>
        <v>0</v>
      </c>
      <c r="C7">
        <f>calcs!C58</f>
        <v>0</v>
      </c>
      <c r="D7">
        <f>calcs!D58</f>
        <v>0</v>
      </c>
      <c r="E7">
        <f>calcs!E58</f>
        <v>0</v>
      </c>
      <c r="F7">
        <f>calcs!F58</f>
        <v>0</v>
      </c>
      <c r="G7">
        <f>calcs!G58</f>
        <v>0</v>
      </c>
      <c r="H7">
        <f>calcs!H58</f>
        <v>0</v>
      </c>
      <c r="I7">
        <f>calcs!I58</f>
        <v>0</v>
      </c>
      <c r="J7">
        <f>calcs!J58</f>
        <v>0</v>
      </c>
      <c r="K7">
        <f>calcs!K58</f>
        <v>0</v>
      </c>
      <c r="L7">
        <f>calcs!L58</f>
        <v>0</v>
      </c>
      <c r="M7">
        <f>calcs!M58</f>
        <v>0</v>
      </c>
      <c r="N7">
        <f>calcs!N58</f>
        <v>0</v>
      </c>
      <c r="O7">
        <f>calcs!O58</f>
        <v>0</v>
      </c>
      <c r="P7">
        <f>calcs!P58</f>
        <v>0</v>
      </c>
      <c r="Q7">
        <f>calcs!Q58</f>
        <v>0</v>
      </c>
      <c r="R7">
        <f>calcs!R58</f>
        <v>0</v>
      </c>
      <c r="S7">
        <f>calcs!S58</f>
        <v>0</v>
      </c>
      <c r="T7">
        <f>calcs!T58</f>
        <v>0</v>
      </c>
      <c r="U7">
        <f>calcs!U58</f>
        <v>0</v>
      </c>
      <c r="V7">
        <f>calcs!V58</f>
        <v>0</v>
      </c>
      <c r="W7">
        <f>calcs!W58</f>
        <v>0</v>
      </c>
      <c r="X7">
        <f>calcs!X58</f>
        <v>0</v>
      </c>
      <c r="Y7">
        <f>calcs!Y58</f>
        <v>0</v>
      </c>
      <c r="Z7">
        <f>calcs!Z58</f>
        <v>0</v>
      </c>
      <c r="AA7">
        <f>calcs!AA58</f>
        <v>0</v>
      </c>
      <c r="AB7">
        <f>calcs!AB58</f>
        <v>0</v>
      </c>
      <c r="AC7">
        <f>calcs!AC58</f>
        <v>0</v>
      </c>
    </row>
    <row r="8" spans="1:32">
      <c r="A8" t="s">
        <v>7</v>
      </c>
      <c r="B8">
        <f>calcs!B59</f>
        <v>2.7971995642991991E-4</v>
      </c>
      <c r="C8">
        <f>calcs!C59</f>
        <v>2.7971995642991991E-4</v>
      </c>
      <c r="D8">
        <f>calcs!D59</f>
        <v>3.0674478745633968E-4</v>
      </c>
      <c r="E8">
        <f>calcs!E59</f>
        <v>3.0910521035090526E-4</v>
      </c>
      <c r="F8">
        <f>calcs!F59</f>
        <v>3.115864089357913E-4</v>
      </c>
      <c r="G8">
        <f>calcs!G59</f>
        <v>3.1416126908430158E-4</v>
      </c>
      <c r="H8">
        <f>calcs!H59</f>
        <v>3.1678811667826929E-4</v>
      </c>
      <c r="I8">
        <f>calcs!I59</f>
        <v>3.1943970784155564E-4</v>
      </c>
      <c r="J8">
        <f>calcs!J59</f>
        <v>3.2211230438752598E-4</v>
      </c>
      <c r="K8">
        <f>calcs!K59</f>
        <v>3.2480499105660098E-4</v>
      </c>
      <c r="L8">
        <f>calcs!L59</f>
        <v>3.275168631094263E-4</v>
      </c>
      <c r="M8">
        <f>calcs!M59</f>
        <v>3.3024754181790005E-4</v>
      </c>
      <c r="N8">
        <f>calcs!N59</f>
        <v>3.3299692197977194E-4</v>
      </c>
      <c r="O8">
        <f>calcs!O59</f>
        <v>3.3576832097267429E-4</v>
      </c>
      <c r="P8">
        <f>calcs!P59</f>
        <v>3.3856045532915102E-4</v>
      </c>
      <c r="Q8">
        <f>calcs!Q59</f>
        <v>3.4137198547387902E-4</v>
      </c>
      <c r="R8">
        <f>calcs!R59</f>
        <v>3.4420310077090937E-4</v>
      </c>
      <c r="S8">
        <f>calcs!S59</f>
        <v>3.4705208993030033E-4</v>
      </c>
      <c r="T8">
        <f>calcs!T59</f>
        <v>3.4991774312617121E-4</v>
      </c>
      <c r="U8">
        <f>calcs!U59</f>
        <v>3.5279942563827722E-4</v>
      </c>
      <c r="V8">
        <f>calcs!V59</f>
        <v>3.5569838937339946E-4</v>
      </c>
      <c r="W8">
        <f>calcs!W59</f>
        <v>3.586158406506769E-4</v>
      </c>
      <c r="X8">
        <f>calcs!X59</f>
        <v>3.6155215118472816E-4</v>
      </c>
      <c r="Y8">
        <f>calcs!Y59</f>
        <v>3.645078364665806E-4</v>
      </c>
      <c r="Z8">
        <f>calcs!Z59</f>
        <v>3.6748320859624411E-4</v>
      </c>
      <c r="AA8">
        <f>calcs!AA59</f>
        <v>3.7047755219841522E-4</v>
      </c>
      <c r="AB8">
        <f>calcs!AB59</f>
        <v>3.7349097247534442E-4</v>
      </c>
      <c r="AC8">
        <f>calcs!AC59</f>
        <v>3.7652129875392979E-4</v>
      </c>
      <c r="AD8" s="4"/>
      <c r="AE8" s="4"/>
      <c r="AF8" s="4"/>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theme="3"/>
  </sheetPr>
  <dimension ref="A1:AF8"/>
  <sheetViews>
    <sheetView tabSelected="1" workbookViewId="0"/>
  </sheetViews>
  <sheetFormatPr defaultRowHeight="14.25"/>
  <cols>
    <col min="1" max="1" width="31.1328125" customWidth="1"/>
    <col min="6" max="6" width="12"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calcs!B63</f>
        <v>6.7428486606874269E-4</v>
      </c>
      <c r="C2">
        <f>calcs!C63</f>
        <v>6.7428486606874269E-4</v>
      </c>
      <c r="D2">
        <f>calcs!D63</f>
        <v>6.8790081429402638E-4</v>
      </c>
      <c r="E2">
        <f>calcs!E63</f>
        <v>7.0151676251931018E-4</v>
      </c>
      <c r="F2">
        <f>calcs!F63</f>
        <v>7.2399594869901036E-4</v>
      </c>
      <c r="G2">
        <f>calcs!G63</f>
        <v>7.4147192443357402E-4</v>
      </c>
      <c r="H2">
        <f>calcs!H63</f>
        <v>7.5793346051039969E-4</v>
      </c>
      <c r="I2">
        <f>calcs!I63</f>
        <v>7.7208225078382372E-4</v>
      </c>
      <c r="J2">
        <f>calcs!J63</f>
        <v>7.8400200860568551E-4</v>
      </c>
      <c r="K2">
        <f>calcs!K63</f>
        <v>7.9325507136175839E-4</v>
      </c>
      <c r="L2">
        <f>calcs!L63</f>
        <v>8.0153609872005344E-4</v>
      </c>
      <c r="M2">
        <f>calcs!M63</f>
        <v>8.0701136926914386E-4</v>
      </c>
      <c r="N2">
        <f>calcs!N63</f>
        <v>8.0905095167728652E-4</v>
      </c>
      <c r="O2">
        <f>calcs!O63</f>
        <v>8.0877968276759445E-4</v>
      </c>
      <c r="P2">
        <f>calcs!P63</f>
        <v>8.0844451395166992E-4</v>
      </c>
      <c r="Q2">
        <f>calcs!Q63</f>
        <v>8.0818909688657511E-4</v>
      </c>
      <c r="R2">
        <f>calcs!R63</f>
        <v>8.0796355028640886E-4</v>
      </c>
      <c r="S2">
        <f>calcs!S63</f>
        <v>8.0783555873099769E-4</v>
      </c>
      <c r="T2">
        <f>calcs!T63</f>
        <v>8.0755995596055552E-4</v>
      </c>
      <c r="U2">
        <f>calcs!U63</f>
        <v>8.0722932119458072E-4</v>
      </c>
      <c r="V2">
        <f>calcs!V63</f>
        <v>8.0695217207261245E-4</v>
      </c>
      <c r="W2">
        <f>calcs!W63</f>
        <v>8.067061038054559E-4</v>
      </c>
      <c r="X2">
        <f>calcs!X63</f>
        <v>8.0647237247156566E-4</v>
      </c>
      <c r="Y2">
        <f>calcs!Y63</f>
        <v>8.0618396553817874E-4</v>
      </c>
      <c r="Z2">
        <f>calcs!Z63</f>
        <v>8.0579287026920799E-4</v>
      </c>
      <c r="AA2">
        <f>calcs!AA63</f>
        <v>8.0538662532013395E-4</v>
      </c>
      <c r="AB2">
        <f>calcs!AB63</f>
        <v>8.0497502775788527E-4</v>
      </c>
      <c r="AC2">
        <f>calcs!AC63</f>
        <v>8.0468759689124563E-4</v>
      </c>
      <c r="AD2" s="4"/>
      <c r="AE2" s="4"/>
      <c r="AF2" s="4"/>
    </row>
    <row r="3" spans="1:32">
      <c r="A3" t="s">
        <v>2</v>
      </c>
      <c r="B3">
        <f>calcs!B64</f>
        <v>5.0586266198922429E-5</v>
      </c>
      <c r="C3">
        <f>calcs!C64</f>
        <v>5.0586266198922429E-5</v>
      </c>
      <c r="D3">
        <f>calcs!D64</f>
        <v>5.1607763219151746E-5</v>
      </c>
      <c r="E3">
        <f>calcs!E64</f>
        <v>5.2629260239381077E-5</v>
      </c>
      <c r="F3">
        <f>calcs!F64</f>
        <v>5.4315695977812021E-5</v>
      </c>
      <c r="G3">
        <f>calcs!G64</f>
        <v>5.5626780365259058E-5</v>
      </c>
      <c r="H3">
        <f>calcs!H64</f>
        <v>5.6861759359938993E-5</v>
      </c>
      <c r="I3">
        <f>calcs!I64</f>
        <v>5.7923231309231095E-5</v>
      </c>
      <c r="J3">
        <f>calcs!J64</f>
        <v>5.8817476564532313E-5</v>
      </c>
      <c r="K3">
        <f>calcs!K64</f>
        <v>5.9511660757725099E-5</v>
      </c>
      <c r="L3">
        <f>calcs!L64</f>
        <v>6.0132920814753527E-5</v>
      </c>
      <c r="M3">
        <f>calcs!M64</f>
        <v>6.0543687105745991E-5</v>
      </c>
      <c r="N3">
        <f>calcs!N64</f>
        <v>6.0696700859761384E-5</v>
      </c>
      <c r="O3">
        <f>calcs!O64</f>
        <v>6.0676349696673325E-5</v>
      </c>
      <c r="P3">
        <f>calcs!P64</f>
        <v>6.0651204628472715E-5</v>
      </c>
      <c r="Q3">
        <f>calcs!Q64</f>
        <v>6.0632042704044597E-5</v>
      </c>
      <c r="R3">
        <f>calcs!R64</f>
        <v>6.0615121724603387E-5</v>
      </c>
      <c r="S3">
        <f>calcs!S64</f>
        <v>6.0605519529419925E-5</v>
      </c>
      <c r="T3">
        <f>calcs!T64</f>
        <v>6.0584843231000183E-5</v>
      </c>
      <c r="U3">
        <f>calcs!U64</f>
        <v>6.0560038316745274E-5</v>
      </c>
      <c r="V3">
        <f>calcs!V64</f>
        <v>6.053924600778776E-5</v>
      </c>
      <c r="W3">
        <f>calcs!W64</f>
        <v>6.0520785449807174E-5</v>
      </c>
      <c r="X3">
        <f>calcs!X64</f>
        <v>6.0503250434459527E-5</v>
      </c>
      <c r="Y3">
        <f>calcs!Y64</f>
        <v>6.0481613540855517E-5</v>
      </c>
      <c r="Z3">
        <f>calcs!Z64</f>
        <v>6.0452272752739302E-5</v>
      </c>
      <c r="AA3">
        <f>calcs!AA64</f>
        <v>6.0421795403817555E-5</v>
      </c>
      <c r="AB3">
        <f>calcs!AB64</f>
        <v>6.0390916490618554E-5</v>
      </c>
      <c r="AC3">
        <f>calcs!AC64</f>
        <v>6.0369352823591006E-5</v>
      </c>
    </row>
    <row r="4" spans="1:32">
      <c r="A4" t="s">
        <v>3</v>
      </c>
      <c r="B4">
        <f>calcs!B65</f>
        <v>5.0586266198922429E-5</v>
      </c>
      <c r="C4">
        <f>calcs!C65</f>
        <v>5.0586266198922429E-5</v>
      </c>
      <c r="D4">
        <f>calcs!D65</f>
        <v>5.1607763219151746E-5</v>
      </c>
      <c r="E4">
        <f>calcs!E65</f>
        <v>5.2629260239381077E-5</v>
      </c>
      <c r="F4">
        <f>calcs!F65</f>
        <v>5.4315695977812021E-5</v>
      </c>
      <c r="G4">
        <f>calcs!G65</f>
        <v>5.5626780365259058E-5</v>
      </c>
      <c r="H4">
        <f>calcs!H65</f>
        <v>5.6861759359938993E-5</v>
      </c>
      <c r="I4">
        <f>calcs!I65</f>
        <v>5.7923231309231095E-5</v>
      </c>
      <c r="J4">
        <f>calcs!J65</f>
        <v>5.8817476564532313E-5</v>
      </c>
      <c r="K4">
        <f>calcs!K65</f>
        <v>5.9511660757725099E-5</v>
      </c>
      <c r="L4">
        <f>calcs!L65</f>
        <v>6.0132920814753527E-5</v>
      </c>
      <c r="M4">
        <f>calcs!M65</f>
        <v>6.0543687105745991E-5</v>
      </c>
      <c r="N4">
        <f>calcs!N65</f>
        <v>6.0696700859761384E-5</v>
      </c>
      <c r="O4">
        <f>calcs!O65</f>
        <v>6.0676349696673325E-5</v>
      </c>
      <c r="P4">
        <f>calcs!P65</f>
        <v>6.0651204628472715E-5</v>
      </c>
      <c r="Q4">
        <f>calcs!Q65</f>
        <v>6.0632042704044597E-5</v>
      </c>
      <c r="R4">
        <f>calcs!R65</f>
        <v>6.0615121724603387E-5</v>
      </c>
      <c r="S4">
        <f>calcs!S65</f>
        <v>6.0605519529419925E-5</v>
      </c>
      <c r="T4">
        <f>calcs!T65</f>
        <v>6.0584843231000183E-5</v>
      </c>
      <c r="U4">
        <f>calcs!U65</f>
        <v>6.0560038316745274E-5</v>
      </c>
      <c r="V4">
        <f>calcs!V65</f>
        <v>6.053924600778776E-5</v>
      </c>
      <c r="W4">
        <f>calcs!W65</f>
        <v>6.0520785449807174E-5</v>
      </c>
      <c r="X4">
        <f>calcs!X65</f>
        <v>6.0503250434459527E-5</v>
      </c>
      <c r="Y4">
        <f>calcs!Y65</f>
        <v>6.0481613540855517E-5</v>
      </c>
      <c r="Z4">
        <f>calcs!Z65</f>
        <v>6.0452272752739302E-5</v>
      </c>
      <c r="AA4">
        <f>calcs!AA65</f>
        <v>6.0421795403817555E-5</v>
      </c>
      <c r="AB4">
        <f>calcs!AB65</f>
        <v>6.0390916490618554E-5</v>
      </c>
      <c r="AC4">
        <f>calcs!AC65</f>
        <v>6.0369352823591006E-5</v>
      </c>
    </row>
    <row r="5" spans="1:32" s="40" customFormat="1">
      <c r="A5" t="s">
        <v>4</v>
      </c>
      <c r="B5">
        <f>calcs!B66</f>
        <v>5.0586266198922429E-5</v>
      </c>
      <c r="C5">
        <f>calcs!C66</f>
        <v>5.0586266198922429E-5</v>
      </c>
      <c r="D5">
        <f>calcs!D66</f>
        <v>5.1607763219151746E-5</v>
      </c>
      <c r="E5">
        <f>calcs!E66</f>
        <v>5.2629260239381077E-5</v>
      </c>
      <c r="F5">
        <f>calcs!F66</f>
        <v>5.4315695977812021E-5</v>
      </c>
      <c r="G5">
        <f>calcs!G66</f>
        <v>5.5626780365259058E-5</v>
      </c>
      <c r="H5">
        <f>calcs!H66</f>
        <v>5.6861759359938993E-5</v>
      </c>
      <c r="I5">
        <f>calcs!I66</f>
        <v>5.7923231309231095E-5</v>
      </c>
      <c r="J5">
        <f>calcs!J66</f>
        <v>5.8817476564532313E-5</v>
      </c>
      <c r="K5">
        <f>calcs!K66</f>
        <v>5.9511660757725099E-5</v>
      </c>
      <c r="L5">
        <f>calcs!L66</f>
        <v>6.0132920814753527E-5</v>
      </c>
      <c r="M5">
        <f>calcs!M66</f>
        <v>6.0543687105745991E-5</v>
      </c>
      <c r="N5">
        <f>calcs!N66</f>
        <v>6.0696700859761384E-5</v>
      </c>
      <c r="O5">
        <f>calcs!O66</f>
        <v>6.0676349696673325E-5</v>
      </c>
      <c r="P5">
        <f>calcs!P66</f>
        <v>6.0651204628472715E-5</v>
      </c>
      <c r="Q5">
        <f>calcs!Q66</f>
        <v>6.0632042704044597E-5</v>
      </c>
      <c r="R5">
        <f>calcs!R66</f>
        <v>6.0615121724603387E-5</v>
      </c>
      <c r="S5">
        <f>calcs!S66</f>
        <v>6.0605519529419925E-5</v>
      </c>
      <c r="T5">
        <f>calcs!T66</f>
        <v>6.0584843231000183E-5</v>
      </c>
      <c r="U5">
        <f>calcs!U66</f>
        <v>6.0560038316745274E-5</v>
      </c>
      <c r="V5">
        <f>calcs!V66</f>
        <v>6.053924600778776E-5</v>
      </c>
      <c r="W5">
        <f>calcs!W66</f>
        <v>6.0520785449807174E-5</v>
      </c>
      <c r="X5">
        <f>calcs!X66</f>
        <v>6.0503250434459527E-5</v>
      </c>
      <c r="Y5">
        <f>calcs!Y66</f>
        <v>6.0481613540855517E-5</v>
      </c>
      <c r="Z5">
        <f>calcs!Z66</f>
        <v>6.0452272752739302E-5</v>
      </c>
      <c r="AA5">
        <f>calcs!AA66</f>
        <v>6.0421795403817555E-5</v>
      </c>
      <c r="AB5">
        <f>calcs!AB66</f>
        <v>6.0390916490618554E-5</v>
      </c>
      <c r="AC5">
        <f>calcs!AC66</f>
        <v>6.0369352823591006E-5</v>
      </c>
      <c r="AD5" s="34"/>
      <c r="AE5" s="34"/>
      <c r="AF5" s="34"/>
    </row>
    <row r="6" spans="1:32">
      <c r="A6" t="s">
        <v>5</v>
      </c>
      <c r="B6">
        <f>calcs!B67</f>
        <v>0</v>
      </c>
      <c r="C6">
        <f>calcs!C67</f>
        <v>0</v>
      </c>
      <c r="D6">
        <f>calcs!D67</f>
        <v>0</v>
      </c>
      <c r="E6">
        <f>calcs!E67</f>
        <v>0</v>
      </c>
      <c r="F6">
        <f>calcs!F67</f>
        <v>0</v>
      </c>
      <c r="G6">
        <f>calcs!G67</f>
        <v>0</v>
      </c>
      <c r="H6">
        <f>calcs!H67</f>
        <v>0</v>
      </c>
      <c r="I6">
        <f>calcs!I67</f>
        <v>0</v>
      </c>
      <c r="J6">
        <f>calcs!J67</f>
        <v>0</v>
      </c>
      <c r="K6">
        <f>calcs!K67</f>
        <v>0</v>
      </c>
      <c r="L6">
        <f>calcs!L67</f>
        <v>0</v>
      </c>
      <c r="M6">
        <f>calcs!M67</f>
        <v>0</v>
      </c>
      <c r="N6">
        <f>calcs!N67</f>
        <v>0</v>
      </c>
      <c r="O6">
        <f>calcs!O67</f>
        <v>0</v>
      </c>
      <c r="P6">
        <f>calcs!P67</f>
        <v>0</v>
      </c>
      <c r="Q6">
        <f>calcs!Q67</f>
        <v>0</v>
      </c>
      <c r="R6">
        <f>calcs!R67</f>
        <v>0</v>
      </c>
      <c r="S6">
        <f>calcs!S67</f>
        <v>0</v>
      </c>
      <c r="T6">
        <f>calcs!T67</f>
        <v>0</v>
      </c>
      <c r="U6">
        <f>calcs!U67</f>
        <v>0</v>
      </c>
      <c r="V6">
        <f>calcs!V67</f>
        <v>0</v>
      </c>
      <c r="W6">
        <f>calcs!W67</f>
        <v>0</v>
      </c>
      <c r="X6">
        <f>calcs!X67</f>
        <v>0</v>
      </c>
      <c r="Y6">
        <f>calcs!Y67</f>
        <v>0</v>
      </c>
      <c r="Z6">
        <f>calcs!Z67</f>
        <v>0</v>
      </c>
      <c r="AA6">
        <f>calcs!AA67</f>
        <v>0</v>
      </c>
      <c r="AB6">
        <f>calcs!AB67</f>
        <v>0</v>
      </c>
      <c r="AC6">
        <f>calcs!AC67</f>
        <v>0</v>
      </c>
    </row>
    <row r="7" spans="1:32">
      <c r="A7" t="s">
        <v>6</v>
      </c>
      <c r="B7">
        <f>calcs!B68</f>
        <v>0</v>
      </c>
      <c r="C7">
        <f>calcs!C68</f>
        <v>0</v>
      </c>
      <c r="D7">
        <f>calcs!D68</f>
        <v>0</v>
      </c>
      <c r="E7">
        <f>calcs!E68</f>
        <v>0</v>
      </c>
      <c r="F7">
        <f>calcs!F68</f>
        <v>0</v>
      </c>
      <c r="G7">
        <f>calcs!G68</f>
        <v>0</v>
      </c>
      <c r="H7">
        <f>calcs!H68</f>
        <v>0</v>
      </c>
      <c r="I7">
        <f>calcs!I68</f>
        <v>0</v>
      </c>
      <c r="J7">
        <f>calcs!J68</f>
        <v>0</v>
      </c>
      <c r="K7">
        <f>calcs!K68</f>
        <v>0</v>
      </c>
      <c r="L7">
        <f>calcs!L68</f>
        <v>0</v>
      </c>
      <c r="M7">
        <f>calcs!M68</f>
        <v>0</v>
      </c>
      <c r="N7">
        <f>calcs!N68</f>
        <v>0</v>
      </c>
      <c r="O7">
        <f>calcs!O68</f>
        <v>0</v>
      </c>
      <c r="P7">
        <f>calcs!P68</f>
        <v>0</v>
      </c>
      <c r="Q7">
        <f>calcs!Q68</f>
        <v>0</v>
      </c>
      <c r="R7">
        <f>calcs!R68</f>
        <v>0</v>
      </c>
      <c r="S7">
        <f>calcs!S68</f>
        <v>0</v>
      </c>
      <c r="T7">
        <f>calcs!T68</f>
        <v>0</v>
      </c>
      <c r="U7">
        <f>calcs!U68</f>
        <v>0</v>
      </c>
      <c r="V7">
        <f>calcs!V68</f>
        <v>0</v>
      </c>
      <c r="W7">
        <f>calcs!W68</f>
        <v>0</v>
      </c>
      <c r="X7">
        <f>calcs!X68</f>
        <v>0</v>
      </c>
      <c r="Y7">
        <f>calcs!Y68</f>
        <v>0</v>
      </c>
      <c r="Z7">
        <f>calcs!Z68</f>
        <v>0</v>
      </c>
      <c r="AA7">
        <f>calcs!AA68</f>
        <v>0</v>
      </c>
      <c r="AB7">
        <f>calcs!AB68</f>
        <v>0</v>
      </c>
      <c r="AC7">
        <f>calcs!AC68</f>
        <v>0</v>
      </c>
    </row>
    <row r="8" spans="1:32">
      <c r="A8" t="s">
        <v>7</v>
      </c>
      <c r="B8">
        <f>calcs!B69</f>
        <v>1.5175879859676729E-4</v>
      </c>
      <c r="C8">
        <f>calcs!C69</f>
        <v>1.5175879859676729E-4</v>
      </c>
      <c r="D8">
        <f>calcs!D69</f>
        <v>1.5482328965745525E-4</v>
      </c>
      <c r="E8">
        <f>calcs!E69</f>
        <v>1.5788778071814324E-4</v>
      </c>
      <c r="F8">
        <f>calcs!F69</f>
        <v>1.6294708793343607E-4</v>
      </c>
      <c r="G8">
        <f>calcs!G69</f>
        <v>1.6688034109577719E-4</v>
      </c>
      <c r="H8">
        <f>calcs!H69</f>
        <v>1.7058527807981699E-4</v>
      </c>
      <c r="I8">
        <f>calcs!I69</f>
        <v>1.737696939276933E-4</v>
      </c>
      <c r="J8">
        <f>calcs!J69</f>
        <v>1.7645242969359693E-4</v>
      </c>
      <c r="K8">
        <f>calcs!K69</f>
        <v>1.7853498227317531E-4</v>
      </c>
      <c r="L8">
        <f>calcs!L69</f>
        <v>1.8039876244426058E-4</v>
      </c>
      <c r="M8">
        <f>calcs!M69</f>
        <v>1.8163106131723796E-4</v>
      </c>
      <c r="N8">
        <f>calcs!N69</f>
        <v>1.8209010257928416E-4</v>
      </c>
      <c r="O8">
        <f>calcs!O69</f>
        <v>1.8202904909001997E-4</v>
      </c>
      <c r="P8">
        <f>calcs!P69</f>
        <v>1.8195361388541814E-4</v>
      </c>
      <c r="Q8">
        <f>calcs!Q69</f>
        <v>1.818961281121338E-4</v>
      </c>
      <c r="R8">
        <f>calcs!R69</f>
        <v>1.8184536517381017E-4</v>
      </c>
      <c r="S8">
        <f>calcs!S69</f>
        <v>1.8181655858825978E-4</v>
      </c>
      <c r="T8">
        <f>calcs!T69</f>
        <v>1.8175452969300057E-4</v>
      </c>
      <c r="U8">
        <f>calcs!U69</f>
        <v>1.8168011495023584E-4</v>
      </c>
      <c r="V8">
        <f>calcs!V69</f>
        <v>1.8161773802336328E-4</v>
      </c>
      <c r="W8">
        <f>calcs!W69</f>
        <v>1.8156235634942154E-4</v>
      </c>
      <c r="X8">
        <f>calcs!X69</f>
        <v>1.8150975130337859E-4</v>
      </c>
      <c r="Y8">
        <f>calcs!Y69</f>
        <v>1.8144484062256657E-4</v>
      </c>
      <c r="Z8">
        <f>calcs!Z69</f>
        <v>1.8135681825821791E-4</v>
      </c>
      <c r="AA8">
        <f>calcs!AA69</f>
        <v>1.8126538621145266E-4</v>
      </c>
      <c r="AB8">
        <f>calcs!AB69</f>
        <v>1.8117274947185568E-4</v>
      </c>
      <c r="AC8">
        <f>calcs!AC69</f>
        <v>1.8110805847077301E-4</v>
      </c>
      <c r="AD8" s="4"/>
      <c r="AE8" s="4"/>
      <c r="AF8" s="4"/>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theme="3"/>
  </sheetPr>
  <dimension ref="A1:AF8"/>
  <sheetViews>
    <sheetView workbookViewId="0"/>
  </sheetViews>
  <sheetFormatPr defaultRowHeight="14.25"/>
  <cols>
    <col min="1" max="1" width="31.1328125" customWidth="1"/>
    <col min="3" max="3" width="10.73046875" bestFit="1" customWidth="1"/>
  </cols>
  <sheetData>
    <row r="1" spans="1:32">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2">
      <c r="A2" t="s">
        <v>1</v>
      </c>
      <c r="B2">
        <f>calcs!B73</f>
        <v>1.0829065696442089E-2</v>
      </c>
      <c r="C2">
        <f>calcs!C73</f>
        <v>1.0840496025738076E-2</v>
      </c>
      <c r="D2">
        <f>calcs!D73</f>
        <v>1.0851935995457985E-2</v>
      </c>
      <c r="E2">
        <f>calcs!E73</f>
        <v>1.0863388819076458E-2</v>
      </c>
      <c r="F2">
        <f>calcs!F73</f>
        <v>1.087485449659349E-2</v>
      </c>
      <c r="G2">
        <f>calcs!G73</f>
        <v>1.0886329814534444E-2</v>
      </c>
      <c r="H2">
        <f>calcs!H73</f>
        <v>1.08978211998486E-2</v>
      </c>
      <c r="I2">
        <f>calcs!I73</f>
        <v>1.0909322225586677E-2</v>
      </c>
      <c r="J2">
        <f>calcs!J73</f>
        <v>1.0920836105223316E-2</v>
      </c>
      <c r="K2">
        <f>calcs!K73</f>
        <v>1.0932359625283876E-2</v>
      </c>
      <c r="L2">
        <f>calcs!L73</f>
        <v>1.0943899212717637E-2</v>
      </c>
      <c r="M2">
        <f>calcs!M73</f>
        <v>1.0955448440575322E-2</v>
      </c>
      <c r="N2">
        <f>calcs!N73</f>
        <v>1.0967010522331566E-2</v>
      </c>
      <c r="O2">
        <f>calcs!O73</f>
        <v>1.0978585457986372E-2</v>
      </c>
      <c r="P2">
        <f>calcs!P73</f>
        <v>1.0990170034065102E-2</v>
      </c>
      <c r="Q2">
        <f>calcs!Q73</f>
        <v>1.1001770677517031E-2</v>
      </c>
      <c r="R2">
        <f>calcs!R73</f>
        <v>1.1013380961392883E-2</v>
      </c>
      <c r="S2">
        <f>calcs!S73</f>
        <v>1.1025004099167297E-2</v>
      </c>
      <c r="T2">
        <f>calcs!T73</f>
        <v>1.1036640090840271E-2</v>
      </c>
      <c r="U2">
        <f>calcs!U73</f>
        <v>1.1048288936411809E-2</v>
      </c>
      <c r="V2">
        <f>calcs!V73</f>
        <v>1.1059947422407266E-2</v>
      </c>
      <c r="W2">
        <f>calcs!W73</f>
        <v>1.1071618762301286E-2</v>
      </c>
      <c r="X2">
        <f>calcs!X73</f>
        <v>1.1083306169568508E-2</v>
      </c>
      <c r="Y2">
        <f>calcs!Y73</f>
        <v>1.1095000003785011E-2</v>
      </c>
      <c r="Z2">
        <f>calcs!Z73</f>
        <v>1.1106709905374716E-2</v>
      </c>
      <c r="AA2">
        <f>calcs!AA73</f>
        <v>1.1118432660862983E-2</v>
      </c>
      <c r="AB2">
        <f>calcs!AB73</f>
        <v>1.113016827024981E-2</v>
      </c>
      <c r="AC2">
        <f>calcs!AC73</f>
        <v>1.114191352006056E-2</v>
      </c>
      <c r="AD2" s="4"/>
      <c r="AE2" s="4"/>
      <c r="AF2" s="4"/>
    </row>
    <row r="3" spans="1:32">
      <c r="A3" t="s">
        <v>2</v>
      </c>
      <c r="B3">
        <f>calcs!B74</f>
        <v>0</v>
      </c>
      <c r="C3">
        <f>calcs!C74</f>
        <v>0</v>
      </c>
      <c r="D3">
        <f>calcs!D74</f>
        <v>0</v>
      </c>
      <c r="E3">
        <f>calcs!E74</f>
        <v>0</v>
      </c>
      <c r="F3">
        <f>calcs!F74</f>
        <v>0</v>
      </c>
      <c r="G3">
        <f>calcs!G74</f>
        <v>0</v>
      </c>
      <c r="H3">
        <f>calcs!H74</f>
        <v>0</v>
      </c>
      <c r="I3">
        <f>calcs!I74</f>
        <v>0</v>
      </c>
      <c r="J3">
        <f>calcs!J74</f>
        <v>0</v>
      </c>
      <c r="K3">
        <f>calcs!K74</f>
        <v>0</v>
      </c>
      <c r="L3">
        <f>calcs!L74</f>
        <v>0</v>
      </c>
      <c r="M3">
        <f>calcs!M74</f>
        <v>0</v>
      </c>
      <c r="N3">
        <f>calcs!N74</f>
        <v>0</v>
      </c>
      <c r="O3">
        <f>calcs!O74</f>
        <v>0</v>
      </c>
      <c r="P3">
        <f>calcs!P74</f>
        <v>0</v>
      </c>
      <c r="Q3">
        <f>calcs!Q74</f>
        <v>0</v>
      </c>
      <c r="R3">
        <f>calcs!R74</f>
        <v>0</v>
      </c>
      <c r="S3">
        <f>calcs!S74</f>
        <v>0</v>
      </c>
      <c r="T3">
        <f>calcs!T74</f>
        <v>0</v>
      </c>
      <c r="U3">
        <f>calcs!U74</f>
        <v>0</v>
      </c>
      <c r="V3">
        <f>calcs!V74</f>
        <v>0</v>
      </c>
      <c r="W3">
        <f>calcs!W74</f>
        <v>0</v>
      </c>
      <c r="X3">
        <f>calcs!X74</f>
        <v>0</v>
      </c>
      <c r="Y3">
        <f>calcs!Y74</f>
        <v>0</v>
      </c>
      <c r="Z3">
        <f>calcs!Z74</f>
        <v>0</v>
      </c>
      <c r="AA3">
        <f>calcs!AA74</f>
        <v>0</v>
      </c>
      <c r="AB3">
        <f>calcs!AB74</f>
        <v>0</v>
      </c>
      <c r="AC3">
        <f>calcs!AC74</f>
        <v>0</v>
      </c>
    </row>
    <row r="4" spans="1:32">
      <c r="A4" t="s">
        <v>3</v>
      </c>
      <c r="B4">
        <f>calcs!B75</f>
        <v>0</v>
      </c>
      <c r="C4">
        <f>calcs!C75</f>
        <v>0</v>
      </c>
      <c r="D4">
        <f>calcs!D75</f>
        <v>0</v>
      </c>
      <c r="E4">
        <f>calcs!E75</f>
        <v>0</v>
      </c>
      <c r="F4">
        <f>calcs!F75</f>
        <v>0</v>
      </c>
      <c r="G4">
        <f>calcs!G75</f>
        <v>0</v>
      </c>
      <c r="H4">
        <f>calcs!H75</f>
        <v>0</v>
      </c>
      <c r="I4">
        <f>calcs!I75</f>
        <v>0</v>
      </c>
      <c r="J4">
        <f>calcs!J75</f>
        <v>0</v>
      </c>
      <c r="K4">
        <f>calcs!K75</f>
        <v>0</v>
      </c>
      <c r="L4">
        <f>calcs!L75</f>
        <v>0</v>
      </c>
      <c r="M4">
        <f>calcs!M75</f>
        <v>0</v>
      </c>
      <c r="N4">
        <f>calcs!N75</f>
        <v>0</v>
      </c>
      <c r="O4">
        <f>calcs!O75</f>
        <v>0</v>
      </c>
      <c r="P4">
        <f>calcs!P75</f>
        <v>0</v>
      </c>
      <c r="Q4">
        <f>calcs!Q75</f>
        <v>0</v>
      </c>
      <c r="R4">
        <f>calcs!R75</f>
        <v>0</v>
      </c>
      <c r="S4">
        <f>calcs!S75</f>
        <v>0</v>
      </c>
      <c r="T4">
        <f>calcs!T75</f>
        <v>0</v>
      </c>
      <c r="U4">
        <f>calcs!U75</f>
        <v>0</v>
      </c>
      <c r="V4">
        <f>calcs!V75</f>
        <v>0</v>
      </c>
      <c r="W4">
        <f>calcs!W75</f>
        <v>0</v>
      </c>
      <c r="X4">
        <f>calcs!X75</f>
        <v>0</v>
      </c>
      <c r="Y4">
        <f>calcs!Y75</f>
        <v>0</v>
      </c>
      <c r="Z4">
        <f>calcs!Z75</f>
        <v>0</v>
      </c>
      <c r="AA4">
        <f>calcs!AA75</f>
        <v>0</v>
      </c>
      <c r="AB4">
        <f>calcs!AB75</f>
        <v>0</v>
      </c>
      <c r="AC4">
        <f>calcs!AC75</f>
        <v>0</v>
      </c>
    </row>
    <row r="5" spans="1:32" s="40" customFormat="1">
      <c r="A5" t="s">
        <v>4</v>
      </c>
      <c r="B5">
        <f>calcs!B76</f>
        <v>3.3698929999999997E-3</v>
      </c>
      <c r="C5">
        <f>calcs!C76</f>
        <v>3.3734500000000001E-3</v>
      </c>
      <c r="D5">
        <f>calcs!D76</f>
        <v>3.3770099999999997E-3</v>
      </c>
      <c r="E5">
        <f>calcs!E76</f>
        <v>3.3805740000000003E-3</v>
      </c>
      <c r="F5">
        <f>calcs!F76</f>
        <v>3.3841420000000001E-3</v>
      </c>
      <c r="G5">
        <f>calcs!G76</f>
        <v>3.3877130000000001E-3</v>
      </c>
      <c r="H5">
        <f>calcs!H76</f>
        <v>3.391289E-3</v>
      </c>
      <c r="I5">
        <f>calcs!I76</f>
        <v>3.3948680000000001E-3</v>
      </c>
      <c r="J5">
        <f>calcs!J76</f>
        <v>3.3984510000000002E-3</v>
      </c>
      <c r="K5">
        <f>calcs!K76</f>
        <v>3.4020370000000001E-3</v>
      </c>
      <c r="L5">
        <f>calcs!L76</f>
        <v>3.405628E-3</v>
      </c>
      <c r="M5">
        <f>calcs!M76</f>
        <v>3.4092220000000004E-3</v>
      </c>
      <c r="N5">
        <f>calcs!N76</f>
        <v>3.41282E-3</v>
      </c>
      <c r="O5">
        <f>calcs!O76</f>
        <v>3.4164219999999997E-3</v>
      </c>
      <c r="P5">
        <f>calcs!P76</f>
        <v>3.420027E-3</v>
      </c>
      <c r="Q5">
        <f>calcs!Q76</f>
        <v>3.4236369999999998E-3</v>
      </c>
      <c r="R5">
        <f>calcs!R76</f>
        <v>3.4272499999999997E-3</v>
      </c>
      <c r="S5">
        <f>calcs!S76</f>
        <v>3.4308670000000002E-3</v>
      </c>
      <c r="T5">
        <f>calcs!T76</f>
        <v>3.4344879999999999E-3</v>
      </c>
      <c r="U5">
        <f>calcs!U76</f>
        <v>3.438113E-3</v>
      </c>
      <c r="V5">
        <f>calcs!V76</f>
        <v>3.4417409999999999E-3</v>
      </c>
      <c r="W5">
        <f>calcs!W76</f>
        <v>3.4453729999999998E-3</v>
      </c>
      <c r="X5">
        <f>calcs!X76</f>
        <v>3.4490099999999997E-3</v>
      </c>
      <c r="Y5">
        <f>calcs!Y76</f>
        <v>3.4526489999999999E-3</v>
      </c>
      <c r="Z5">
        <f>calcs!Z76</f>
        <v>3.456293E-3</v>
      </c>
      <c r="AA5">
        <f>calcs!AA76</f>
        <v>3.4599410000000002E-3</v>
      </c>
      <c r="AB5">
        <f>calcs!AB76</f>
        <v>3.4635930000000001E-3</v>
      </c>
      <c r="AC5">
        <f>calcs!AC76</f>
        <v>3.467248E-3</v>
      </c>
      <c r="AD5" s="34"/>
      <c r="AE5" s="34"/>
      <c r="AF5" s="34"/>
    </row>
    <row r="6" spans="1:32">
      <c r="A6" t="s">
        <v>5</v>
      </c>
      <c r="B6">
        <f>calcs!B77</f>
        <v>0</v>
      </c>
      <c r="C6">
        <f>calcs!C77</f>
        <v>0</v>
      </c>
      <c r="D6">
        <f>calcs!D77</f>
        <v>0</v>
      </c>
      <c r="E6">
        <f>calcs!E77</f>
        <v>0</v>
      </c>
      <c r="F6">
        <f>calcs!F77</f>
        <v>0</v>
      </c>
      <c r="G6">
        <f>calcs!G77</f>
        <v>0</v>
      </c>
      <c r="H6">
        <f>calcs!H77</f>
        <v>0</v>
      </c>
      <c r="I6">
        <f>calcs!I77</f>
        <v>0</v>
      </c>
      <c r="J6">
        <f>calcs!J77</f>
        <v>0</v>
      </c>
      <c r="K6">
        <f>calcs!K77</f>
        <v>0</v>
      </c>
      <c r="L6">
        <f>calcs!L77</f>
        <v>0</v>
      </c>
      <c r="M6">
        <f>calcs!M77</f>
        <v>0</v>
      </c>
      <c r="N6">
        <f>calcs!N77</f>
        <v>0</v>
      </c>
      <c r="O6">
        <f>calcs!O77</f>
        <v>0</v>
      </c>
      <c r="P6">
        <f>calcs!P77</f>
        <v>0</v>
      </c>
      <c r="Q6">
        <f>calcs!Q77</f>
        <v>0</v>
      </c>
      <c r="R6">
        <f>calcs!R77</f>
        <v>0</v>
      </c>
      <c r="S6">
        <f>calcs!S77</f>
        <v>0</v>
      </c>
      <c r="T6">
        <f>calcs!T77</f>
        <v>0</v>
      </c>
      <c r="U6">
        <f>calcs!U77</f>
        <v>0</v>
      </c>
      <c r="V6">
        <f>calcs!V77</f>
        <v>0</v>
      </c>
      <c r="W6">
        <f>calcs!W77</f>
        <v>0</v>
      </c>
      <c r="X6">
        <f>calcs!X77</f>
        <v>0</v>
      </c>
      <c r="Y6">
        <f>calcs!Y77</f>
        <v>0</v>
      </c>
      <c r="Z6">
        <f>calcs!Z77</f>
        <v>0</v>
      </c>
      <c r="AA6">
        <f>calcs!AA77</f>
        <v>0</v>
      </c>
      <c r="AB6">
        <f>calcs!AB77</f>
        <v>0</v>
      </c>
      <c r="AC6">
        <f>calcs!AC77</f>
        <v>0</v>
      </c>
    </row>
    <row r="7" spans="1:32">
      <c r="A7" t="s">
        <v>6</v>
      </c>
      <c r="B7">
        <f>calcs!B78</f>
        <v>0</v>
      </c>
      <c r="C7">
        <f>calcs!C78</f>
        <v>0</v>
      </c>
      <c r="D7">
        <f>calcs!D78</f>
        <v>0</v>
      </c>
      <c r="E7">
        <f>calcs!E78</f>
        <v>0</v>
      </c>
      <c r="F7">
        <f>calcs!F78</f>
        <v>0</v>
      </c>
      <c r="G7">
        <f>calcs!G78</f>
        <v>0</v>
      </c>
      <c r="H7">
        <f>calcs!H78</f>
        <v>0</v>
      </c>
      <c r="I7">
        <f>calcs!I78</f>
        <v>0</v>
      </c>
      <c r="J7">
        <f>calcs!J78</f>
        <v>0</v>
      </c>
      <c r="K7">
        <f>calcs!K78</f>
        <v>0</v>
      </c>
      <c r="L7">
        <f>calcs!L78</f>
        <v>0</v>
      </c>
      <c r="M7">
        <f>calcs!M78</f>
        <v>0</v>
      </c>
      <c r="N7">
        <f>calcs!N78</f>
        <v>0</v>
      </c>
      <c r="O7">
        <f>calcs!O78</f>
        <v>0</v>
      </c>
      <c r="P7">
        <f>calcs!P78</f>
        <v>0</v>
      </c>
      <c r="Q7">
        <f>calcs!Q78</f>
        <v>0</v>
      </c>
      <c r="R7">
        <f>calcs!R78</f>
        <v>0</v>
      </c>
      <c r="S7">
        <f>calcs!S78</f>
        <v>0</v>
      </c>
      <c r="T7">
        <f>calcs!T78</f>
        <v>0</v>
      </c>
      <c r="U7">
        <f>calcs!U78</f>
        <v>0</v>
      </c>
      <c r="V7">
        <f>calcs!V78</f>
        <v>0</v>
      </c>
      <c r="W7">
        <f>calcs!W78</f>
        <v>0</v>
      </c>
      <c r="X7">
        <f>calcs!X78</f>
        <v>0</v>
      </c>
      <c r="Y7">
        <f>calcs!Y78</f>
        <v>0</v>
      </c>
      <c r="Z7">
        <f>calcs!Z78</f>
        <v>0</v>
      </c>
      <c r="AA7">
        <f>calcs!AA78</f>
        <v>0</v>
      </c>
      <c r="AB7">
        <f>calcs!AB78</f>
        <v>0</v>
      </c>
      <c r="AC7">
        <f>calcs!AC78</f>
        <v>0</v>
      </c>
    </row>
    <row r="8" spans="1:32">
      <c r="A8" t="s">
        <v>7</v>
      </c>
      <c r="B8">
        <f>calcs!B79</f>
        <v>1.0109678999999998E-2</v>
      </c>
      <c r="C8">
        <f>calcs!C79</f>
        <v>1.0120349999999998E-2</v>
      </c>
      <c r="D8">
        <f>calcs!D79</f>
        <v>1.0131029999999997E-2</v>
      </c>
      <c r="E8">
        <f>calcs!E79</f>
        <v>1.0141721999999999E-2</v>
      </c>
      <c r="F8">
        <f>calcs!F79</f>
        <v>1.0152425999999999E-2</v>
      </c>
      <c r="G8">
        <f>calcs!G79</f>
        <v>1.0163138999999998E-2</v>
      </c>
      <c r="H8">
        <f>calcs!H79</f>
        <v>1.0173866999999998E-2</v>
      </c>
      <c r="I8">
        <f>calcs!I79</f>
        <v>1.0184603999999998E-2</v>
      </c>
      <c r="J8">
        <f>calcs!J79</f>
        <v>1.0195352999999999E-2</v>
      </c>
      <c r="K8">
        <f>calcs!K79</f>
        <v>1.0206110999999999E-2</v>
      </c>
      <c r="L8">
        <f>calcs!L79</f>
        <v>1.0216883999999999E-2</v>
      </c>
      <c r="M8">
        <f>calcs!M79</f>
        <v>1.0227666E-2</v>
      </c>
      <c r="N8">
        <f>calcs!N79</f>
        <v>1.0238459999999998E-2</v>
      </c>
      <c r="O8">
        <f>calcs!O79</f>
        <v>1.0249265999999998E-2</v>
      </c>
      <c r="P8">
        <f>calcs!P79</f>
        <v>1.0260080999999999E-2</v>
      </c>
      <c r="Q8">
        <f>calcs!Q79</f>
        <v>1.0270910999999997E-2</v>
      </c>
      <c r="R8">
        <f>calcs!R79</f>
        <v>1.0281749999999997E-2</v>
      </c>
      <c r="S8">
        <f>calcs!S79</f>
        <v>1.0292600999999998E-2</v>
      </c>
      <c r="T8">
        <f>calcs!T79</f>
        <v>1.0303463999999998E-2</v>
      </c>
      <c r="U8">
        <f>calcs!U79</f>
        <v>1.0314338999999999E-2</v>
      </c>
      <c r="V8">
        <f>calcs!V79</f>
        <v>1.0325222999999998E-2</v>
      </c>
      <c r="W8">
        <f>calcs!W79</f>
        <v>1.0336118999999998E-2</v>
      </c>
      <c r="X8">
        <f>calcs!X79</f>
        <v>1.0347029999999998E-2</v>
      </c>
      <c r="Y8">
        <f>calcs!Y79</f>
        <v>1.0357946999999998E-2</v>
      </c>
      <c r="Z8">
        <f>calcs!Z79</f>
        <v>1.0368878999999999E-2</v>
      </c>
      <c r="AA8">
        <f>calcs!AA79</f>
        <v>1.0379823E-2</v>
      </c>
      <c r="AB8">
        <f>calcs!AB79</f>
        <v>1.0390778999999999E-2</v>
      </c>
      <c r="AC8">
        <f>calcs!AC79</f>
        <v>1.0401743999999999E-2</v>
      </c>
      <c r="AD8" s="4"/>
      <c r="AE8" s="4"/>
      <c r="AF8" s="4"/>
    </row>
  </sheetData>
  <pageMargins left="0.7" right="0.7" top="0.75" bottom="0.75" header="0.3" footer="0.3"/>
  <pageSetup paperSize="9" orientation="portrait"/>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theme="3"/>
  </sheetPr>
  <dimension ref="A1:AG9"/>
  <sheetViews>
    <sheetView workbookViewId="0"/>
  </sheetViews>
  <sheetFormatPr defaultRowHeight="14.25"/>
  <cols>
    <col min="1" max="1" width="31.1328125" customWidth="1"/>
    <col min="2" max="2" width="12" bestFit="1"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calcs!B83</f>
        <v>3.8151653664103213E-5</v>
      </c>
      <c r="C2">
        <f>calcs!C83</f>
        <v>3.8151653664103213E-5</v>
      </c>
      <c r="D2">
        <f>calcs!D83</f>
        <v>3.8151653664103213E-5</v>
      </c>
      <c r="E2">
        <f>calcs!E83</f>
        <v>3.8151653664103213E-5</v>
      </c>
      <c r="F2">
        <f>calcs!F83</f>
        <v>3.8151653664103213E-5</v>
      </c>
      <c r="G2">
        <f>calcs!G83</f>
        <v>3.8151653664103213E-5</v>
      </c>
      <c r="H2">
        <f>calcs!H83</f>
        <v>3.8151653664103213E-5</v>
      </c>
      <c r="I2">
        <f>calcs!I83</f>
        <v>3.8151653664103213E-5</v>
      </c>
      <c r="J2">
        <f>calcs!J83</f>
        <v>3.8151653664103213E-5</v>
      </c>
      <c r="K2">
        <f>calcs!K83</f>
        <v>3.8151653664103213E-5</v>
      </c>
      <c r="L2">
        <f>calcs!L83</f>
        <v>3.8151653664103213E-5</v>
      </c>
      <c r="M2">
        <f>calcs!M83</f>
        <v>3.8151653664103213E-5</v>
      </c>
      <c r="N2">
        <f>calcs!N83</f>
        <v>3.8151653664103213E-5</v>
      </c>
      <c r="O2">
        <f>calcs!O83</f>
        <v>3.8151653664103213E-5</v>
      </c>
      <c r="P2">
        <f>calcs!P83</f>
        <v>3.8151653664103213E-5</v>
      </c>
      <c r="Q2">
        <f>calcs!Q83</f>
        <v>3.8151653664103213E-5</v>
      </c>
      <c r="R2">
        <f>calcs!R83</f>
        <v>3.8151653664103213E-5</v>
      </c>
      <c r="S2">
        <f>calcs!S83</f>
        <v>3.8151653664103213E-5</v>
      </c>
      <c r="T2">
        <f>calcs!T83</f>
        <v>3.8151653664103213E-5</v>
      </c>
      <c r="U2">
        <f>calcs!U83</f>
        <v>3.8151653664103213E-5</v>
      </c>
      <c r="V2">
        <f>calcs!V83</f>
        <v>3.8151653664103213E-5</v>
      </c>
      <c r="W2">
        <f>calcs!W83</f>
        <v>3.8151653664103213E-5</v>
      </c>
      <c r="X2">
        <f>calcs!X83</f>
        <v>3.8151653664103213E-5</v>
      </c>
      <c r="Y2">
        <f>calcs!Y83</f>
        <v>3.8151653664103213E-5</v>
      </c>
      <c r="Z2">
        <f>calcs!Z83</f>
        <v>3.8151653664103213E-5</v>
      </c>
      <c r="AA2">
        <f>calcs!AA83</f>
        <v>3.8151653664103213E-5</v>
      </c>
      <c r="AB2">
        <f>calcs!AB83</f>
        <v>3.8151653664103213E-5</v>
      </c>
      <c r="AC2">
        <f>calcs!AC83</f>
        <v>3.8151653664103213E-5</v>
      </c>
      <c r="AD2" s="4"/>
      <c r="AE2" s="4"/>
      <c r="AF2" s="4"/>
    </row>
    <row r="3" spans="1:33">
      <c r="A3" t="s">
        <v>2</v>
      </c>
      <c r="B3">
        <f>calcs!B84</f>
        <v>0</v>
      </c>
      <c r="C3">
        <f>calcs!C84</f>
        <v>0</v>
      </c>
      <c r="D3">
        <f>calcs!D84</f>
        <v>0</v>
      </c>
      <c r="E3">
        <f>calcs!E84</f>
        <v>0</v>
      </c>
      <c r="F3">
        <f>calcs!F84</f>
        <v>0</v>
      </c>
      <c r="G3">
        <f>calcs!G84</f>
        <v>0</v>
      </c>
      <c r="H3">
        <f>calcs!H84</f>
        <v>0</v>
      </c>
      <c r="I3">
        <f>calcs!I84</f>
        <v>0</v>
      </c>
      <c r="J3">
        <f>calcs!J84</f>
        <v>0</v>
      </c>
      <c r="K3">
        <f>calcs!K84</f>
        <v>0</v>
      </c>
      <c r="L3">
        <f>calcs!L84</f>
        <v>0</v>
      </c>
      <c r="M3">
        <f>calcs!M84</f>
        <v>0</v>
      </c>
      <c r="N3">
        <f>calcs!N84</f>
        <v>0</v>
      </c>
      <c r="O3">
        <f>calcs!O84</f>
        <v>0</v>
      </c>
      <c r="P3">
        <f>calcs!P84</f>
        <v>0</v>
      </c>
      <c r="Q3">
        <f>calcs!Q84</f>
        <v>0</v>
      </c>
      <c r="R3">
        <f>calcs!R84</f>
        <v>0</v>
      </c>
      <c r="S3">
        <f>calcs!S84</f>
        <v>0</v>
      </c>
      <c r="T3">
        <f>calcs!T84</f>
        <v>0</v>
      </c>
      <c r="U3">
        <f>calcs!U84</f>
        <v>0</v>
      </c>
      <c r="V3">
        <f>calcs!V84</f>
        <v>0</v>
      </c>
      <c r="W3">
        <f>calcs!W84</f>
        <v>0</v>
      </c>
      <c r="X3">
        <f>calcs!X84</f>
        <v>0</v>
      </c>
      <c r="Y3">
        <f>calcs!Y84</f>
        <v>0</v>
      </c>
      <c r="Z3">
        <f>calcs!Z84</f>
        <v>0</v>
      </c>
      <c r="AA3">
        <f>calcs!AA84</f>
        <v>0</v>
      </c>
      <c r="AB3">
        <f>calcs!AB84</f>
        <v>0</v>
      </c>
      <c r="AC3">
        <f>calcs!AC84</f>
        <v>0</v>
      </c>
    </row>
    <row r="4" spans="1:33">
      <c r="A4" t="s">
        <v>3</v>
      </c>
      <c r="B4">
        <f>calcs!B85</f>
        <v>1.1872400950049919E-5</v>
      </c>
      <c r="C4">
        <f>calcs!C85</f>
        <v>1.1872400950049919E-5</v>
      </c>
      <c r="D4">
        <f>calcs!D85</f>
        <v>1.1872400950049919E-5</v>
      </c>
      <c r="E4">
        <f>calcs!E85</f>
        <v>1.1872400950049919E-5</v>
      </c>
      <c r="F4">
        <f>calcs!F85</f>
        <v>1.1872400950049919E-5</v>
      </c>
      <c r="G4">
        <f>calcs!G85</f>
        <v>1.1872400950049919E-5</v>
      </c>
      <c r="H4">
        <f>calcs!H85</f>
        <v>1.1872400950049919E-5</v>
      </c>
      <c r="I4">
        <f>calcs!I85</f>
        <v>1.1872400950049919E-5</v>
      </c>
      <c r="J4">
        <f>calcs!J85</f>
        <v>1.1872400950049919E-5</v>
      </c>
      <c r="K4">
        <f>calcs!K85</f>
        <v>1.1872400950049919E-5</v>
      </c>
      <c r="L4">
        <f>calcs!L85</f>
        <v>1.1872400950049919E-5</v>
      </c>
      <c r="M4">
        <f>calcs!M85</f>
        <v>1.1872400950049919E-5</v>
      </c>
      <c r="N4">
        <f>calcs!N85</f>
        <v>1.1872400950049919E-5</v>
      </c>
      <c r="O4">
        <f>calcs!O85</f>
        <v>1.1872400950049919E-5</v>
      </c>
      <c r="P4">
        <f>calcs!P85</f>
        <v>1.1872400950049919E-5</v>
      </c>
      <c r="Q4">
        <f>calcs!Q85</f>
        <v>1.1872400950049919E-5</v>
      </c>
      <c r="R4">
        <f>calcs!R85</f>
        <v>1.1872400950049919E-5</v>
      </c>
      <c r="S4">
        <f>calcs!S85</f>
        <v>1.1872400950049919E-5</v>
      </c>
      <c r="T4">
        <f>calcs!T85</f>
        <v>1.1872400950049919E-5</v>
      </c>
      <c r="U4">
        <f>calcs!U85</f>
        <v>1.1872400950049919E-5</v>
      </c>
      <c r="V4">
        <f>calcs!V85</f>
        <v>1.1872400950049919E-5</v>
      </c>
      <c r="W4">
        <f>calcs!W85</f>
        <v>1.1872400950049919E-5</v>
      </c>
      <c r="X4">
        <f>calcs!X85</f>
        <v>1.1872400950049919E-5</v>
      </c>
      <c r="Y4">
        <f>calcs!Y85</f>
        <v>1.1872400950049919E-5</v>
      </c>
      <c r="Z4">
        <f>calcs!Z85</f>
        <v>1.1872400950049919E-5</v>
      </c>
      <c r="AA4">
        <f>calcs!AA85</f>
        <v>1.1872400950049919E-5</v>
      </c>
      <c r="AB4">
        <f>calcs!AB85</f>
        <v>1.1872400950049919E-5</v>
      </c>
      <c r="AC4">
        <f>calcs!AC85</f>
        <v>1.1872400950049919E-5</v>
      </c>
    </row>
    <row r="5" spans="1:33">
      <c r="A5" t="s">
        <v>4</v>
      </c>
      <c r="B5">
        <f>calcs!B86</f>
        <v>1.187239917321092E-5</v>
      </c>
      <c r="C5">
        <f>calcs!C86</f>
        <v>1.187239917321092E-5</v>
      </c>
      <c r="D5">
        <f>calcs!D86</f>
        <v>1.187239917321092E-5</v>
      </c>
      <c r="E5">
        <f>calcs!E86</f>
        <v>1.187239917321092E-5</v>
      </c>
      <c r="F5">
        <f>calcs!F86</f>
        <v>1.187239917321092E-5</v>
      </c>
      <c r="G5">
        <f>calcs!G86</f>
        <v>1.187239917321092E-5</v>
      </c>
      <c r="H5">
        <f>calcs!H86</f>
        <v>1.187239917321092E-5</v>
      </c>
      <c r="I5">
        <f>calcs!I86</f>
        <v>1.187239917321092E-5</v>
      </c>
      <c r="J5">
        <f>calcs!J86</f>
        <v>1.187239917321092E-5</v>
      </c>
      <c r="K5">
        <f>calcs!K86</f>
        <v>1.187239917321092E-5</v>
      </c>
      <c r="L5">
        <f>calcs!L86</f>
        <v>1.187239917321092E-5</v>
      </c>
      <c r="M5">
        <f>calcs!M86</f>
        <v>1.187239917321092E-5</v>
      </c>
      <c r="N5">
        <f>calcs!N86</f>
        <v>1.187239917321092E-5</v>
      </c>
      <c r="O5">
        <f>calcs!O86</f>
        <v>1.187239917321092E-5</v>
      </c>
      <c r="P5">
        <f>calcs!P86</f>
        <v>1.187239917321092E-5</v>
      </c>
      <c r="Q5">
        <f>calcs!Q86</f>
        <v>1.187239917321092E-5</v>
      </c>
      <c r="R5">
        <f>calcs!R86</f>
        <v>1.187239917321092E-5</v>
      </c>
      <c r="S5">
        <f>calcs!S86</f>
        <v>1.187239917321092E-5</v>
      </c>
      <c r="T5">
        <f>calcs!T86</f>
        <v>1.187239917321092E-5</v>
      </c>
      <c r="U5">
        <f>calcs!U86</f>
        <v>1.187239917321092E-5</v>
      </c>
      <c r="V5">
        <f>calcs!V86</f>
        <v>1.187239917321092E-5</v>
      </c>
      <c r="W5">
        <f>calcs!W86</f>
        <v>1.187239917321092E-5</v>
      </c>
      <c r="X5">
        <f>calcs!X86</f>
        <v>1.187239917321092E-5</v>
      </c>
      <c r="Y5">
        <f>calcs!Y86</f>
        <v>1.187239917321092E-5</v>
      </c>
      <c r="Z5">
        <f>calcs!Z86</f>
        <v>1.187239917321092E-5</v>
      </c>
      <c r="AA5">
        <f>calcs!AA86</f>
        <v>1.187239917321092E-5</v>
      </c>
      <c r="AB5">
        <f>calcs!AB86</f>
        <v>1.187239917321092E-5</v>
      </c>
      <c r="AC5">
        <f>calcs!AC86</f>
        <v>1.187239917321092E-5</v>
      </c>
      <c r="AD5" s="4"/>
      <c r="AE5" s="4"/>
      <c r="AF5" s="4"/>
    </row>
    <row r="6" spans="1:33">
      <c r="A6" t="s">
        <v>5</v>
      </c>
      <c r="B6">
        <f>calcs!B87</f>
        <v>0</v>
      </c>
      <c r="C6">
        <f>calcs!C87</f>
        <v>0</v>
      </c>
      <c r="D6">
        <f>calcs!D87</f>
        <v>0</v>
      </c>
      <c r="E6">
        <f>calcs!E87</f>
        <v>0</v>
      </c>
      <c r="F6">
        <f>calcs!F87</f>
        <v>0</v>
      </c>
      <c r="G6">
        <f>calcs!G87</f>
        <v>0</v>
      </c>
      <c r="H6">
        <f>calcs!H87</f>
        <v>0</v>
      </c>
      <c r="I6">
        <f>calcs!I87</f>
        <v>0</v>
      </c>
      <c r="J6">
        <f>calcs!J87</f>
        <v>0</v>
      </c>
      <c r="K6">
        <f>calcs!K87</f>
        <v>0</v>
      </c>
      <c r="L6">
        <f>calcs!L87</f>
        <v>0</v>
      </c>
      <c r="M6">
        <f>calcs!M87</f>
        <v>0</v>
      </c>
      <c r="N6">
        <f>calcs!N87</f>
        <v>0</v>
      </c>
      <c r="O6">
        <f>calcs!O87</f>
        <v>0</v>
      </c>
      <c r="P6">
        <f>calcs!P87</f>
        <v>0</v>
      </c>
      <c r="Q6">
        <f>calcs!Q87</f>
        <v>0</v>
      </c>
      <c r="R6">
        <f>calcs!R87</f>
        <v>0</v>
      </c>
      <c r="S6">
        <f>calcs!S87</f>
        <v>0</v>
      </c>
      <c r="T6">
        <f>calcs!T87</f>
        <v>0</v>
      </c>
      <c r="U6">
        <f>calcs!U87</f>
        <v>0</v>
      </c>
      <c r="V6">
        <f>calcs!V87</f>
        <v>0</v>
      </c>
      <c r="W6">
        <f>calcs!W87</f>
        <v>0</v>
      </c>
      <c r="X6">
        <f>calcs!X87</f>
        <v>0</v>
      </c>
      <c r="Y6">
        <f>calcs!Y87</f>
        <v>0</v>
      </c>
      <c r="Z6">
        <f>calcs!Z87</f>
        <v>0</v>
      </c>
      <c r="AA6">
        <f>calcs!AA87</f>
        <v>0</v>
      </c>
      <c r="AB6">
        <f>calcs!AB87</f>
        <v>0</v>
      </c>
      <c r="AC6">
        <f>calcs!AC87</f>
        <v>0</v>
      </c>
    </row>
    <row r="7" spans="1:33">
      <c r="A7" t="s">
        <v>6</v>
      </c>
      <c r="B7">
        <f>calcs!B88</f>
        <v>0</v>
      </c>
      <c r="C7">
        <f>calcs!C88</f>
        <v>0</v>
      </c>
      <c r="D7">
        <f>calcs!D88</f>
        <v>0</v>
      </c>
      <c r="E7">
        <f>calcs!E88</f>
        <v>0</v>
      </c>
      <c r="F7">
        <f>calcs!F88</f>
        <v>0</v>
      </c>
      <c r="G7">
        <f>calcs!G88</f>
        <v>0</v>
      </c>
      <c r="H7">
        <f>calcs!H88</f>
        <v>0</v>
      </c>
      <c r="I7">
        <f>calcs!I88</f>
        <v>0</v>
      </c>
      <c r="J7">
        <f>calcs!J88</f>
        <v>0</v>
      </c>
      <c r="K7">
        <f>calcs!K88</f>
        <v>0</v>
      </c>
      <c r="L7">
        <f>calcs!L88</f>
        <v>0</v>
      </c>
      <c r="M7">
        <f>calcs!M88</f>
        <v>0</v>
      </c>
      <c r="N7">
        <f>calcs!N88</f>
        <v>0</v>
      </c>
      <c r="O7">
        <f>calcs!O88</f>
        <v>0</v>
      </c>
      <c r="P7">
        <f>calcs!P88</f>
        <v>0</v>
      </c>
      <c r="Q7">
        <f>calcs!Q88</f>
        <v>0</v>
      </c>
      <c r="R7">
        <f>calcs!R88</f>
        <v>0</v>
      </c>
      <c r="S7">
        <f>calcs!S88</f>
        <v>0</v>
      </c>
      <c r="T7">
        <f>calcs!T88</f>
        <v>0</v>
      </c>
      <c r="U7">
        <f>calcs!U88</f>
        <v>0</v>
      </c>
      <c r="V7">
        <f>calcs!V88</f>
        <v>0</v>
      </c>
      <c r="W7">
        <f>calcs!W88</f>
        <v>0</v>
      </c>
      <c r="X7">
        <f>calcs!X88</f>
        <v>0</v>
      </c>
      <c r="Y7">
        <f>calcs!Y88</f>
        <v>0</v>
      </c>
      <c r="Z7">
        <f>calcs!Z88</f>
        <v>0</v>
      </c>
      <c r="AA7">
        <f>calcs!AA88</f>
        <v>0</v>
      </c>
      <c r="AB7">
        <f>calcs!AB88</f>
        <v>0</v>
      </c>
      <c r="AC7">
        <f>calcs!AC88</f>
        <v>0</v>
      </c>
    </row>
    <row r="8" spans="1:33">
      <c r="A8" t="s">
        <v>7</v>
      </c>
      <c r="B8">
        <f>calcs!B89</f>
        <v>3.5617197519632738E-5</v>
      </c>
      <c r="C8">
        <f>calcs!C89</f>
        <v>3.5617197519632738E-5</v>
      </c>
      <c r="D8">
        <f>calcs!D89</f>
        <v>3.5617197519632738E-5</v>
      </c>
      <c r="E8">
        <f>calcs!E89</f>
        <v>3.5617197519632738E-5</v>
      </c>
      <c r="F8">
        <f>calcs!F89</f>
        <v>3.5617197519632738E-5</v>
      </c>
      <c r="G8">
        <f>calcs!G89</f>
        <v>3.5617197519632738E-5</v>
      </c>
      <c r="H8">
        <f>calcs!H89</f>
        <v>3.5617197519632738E-5</v>
      </c>
      <c r="I8">
        <f>calcs!I89</f>
        <v>3.5617197519632738E-5</v>
      </c>
      <c r="J8">
        <f>calcs!J89</f>
        <v>3.5617197519632738E-5</v>
      </c>
      <c r="K8">
        <f>calcs!K89</f>
        <v>3.5617197519632738E-5</v>
      </c>
      <c r="L8">
        <f>calcs!L89</f>
        <v>3.5617197519632738E-5</v>
      </c>
      <c r="M8">
        <f>calcs!M89</f>
        <v>3.5617197519632738E-5</v>
      </c>
      <c r="N8">
        <f>calcs!N89</f>
        <v>3.5617197519632738E-5</v>
      </c>
      <c r="O8">
        <f>calcs!O89</f>
        <v>3.5617197519632738E-5</v>
      </c>
      <c r="P8">
        <f>calcs!P89</f>
        <v>3.5617197519632738E-5</v>
      </c>
      <c r="Q8">
        <f>calcs!Q89</f>
        <v>3.5617197519632738E-5</v>
      </c>
      <c r="R8">
        <f>calcs!R89</f>
        <v>3.5617197519632738E-5</v>
      </c>
      <c r="S8">
        <f>calcs!S89</f>
        <v>3.5617197519632738E-5</v>
      </c>
      <c r="T8">
        <f>calcs!T89</f>
        <v>3.5617197519632738E-5</v>
      </c>
      <c r="U8">
        <f>calcs!U89</f>
        <v>3.5617197519632738E-5</v>
      </c>
      <c r="V8">
        <f>calcs!V89</f>
        <v>3.5617197519632738E-5</v>
      </c>
      <c r="W8">
        <f>calcs!W89</f>
        <v>3.5617197519632738E-5</v>
      </c>
      <c r="X8">
        <f>calcs!X89</f>
        <v>3.5617197519632738E-5</v>
      </c>
      <c r="Y8">
        <f>calcs!Y89</f>
        <v>3.5617197519632738E-5</v>
      </c>
      <c r="Z8">
        <f>calcs!Z89</f>
        <v>3.5617197519632738E-5</v>
      </c>
      <c r="AA8">
        <f>calcs!AA89</f>
        <v>3.5617197519632738E-5</v>
      </c>
      <c r="AB8">
        <f>calcs!AB89</f>
        <v>3.5617197519632738E-5</v>
      </c>
      <c r="AC8">
        <f>calcs!AC89</f>
        <v>3.5617197519632738E-5</v>
      </c>
      <c r="AD8" s="4"/>
      <c r="AE8" s="4"/>
      <c r="AF8" s="4"/>
    </row>
    <row r="9" spans="1:33">
      <c r="AG9" s="4"/>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theme="3"/>
  </sheetPr>
  <dimension ref="A1:AH9"/>
  <sheetViews>
    <sheetView workbookViewId="0"/>
  </sheetViews>
  <sheetFormatPr defaultRowHeight="14.25"/>
  <cols>
    <col min="1" max="1" width="31.1328125" customWidth="1"/>
  </cols>
  <sheetData>
    <row r="1" spans="1:34">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4">
      <c r="A2" t="s">
        <v>1</v>
      </c>
      <c r="B2">
        <f>calcs!B93</f>
        <v>1.5610349625283874E-2</v>
      </c>
      <c r="C2">
        <f>calcs!C93</f>
        <v>1.5610349625283874E-2</v>
      </c>
      <c r="D2">
        <f>calcs!D93</f>
        <v>1.567103930734292E-2</v>
      </c>
      <c r="E2">
        <f>calcs!E93</f>
        <v>1.5731963573050716E-2</v>
      </c>
      <c r="F2">
        <f>calcs!F93</f>
        <v>1.5793125635881908E-2</v>
      </c>
      <c r="G2">
        <f>calcs!G93</f>
        <v>1.5854525495836488E-2</v>
      </c>
      <c r="H2">
        <f>calcs!H93</f>
        <v>1.5916163152914456E-2</v>
      </c>
      <c r="I2">
        <f>calcs!I93</f>
        <v>1.5978038607115819E-2</v>
      </c>
      <c r="J2">
        <f>calcs!J93</f>
        <v>1.6040158285389856E-2</v>
      </c>
      <c r="K2">
        <f>calcs!K93</f>
        <v>1.6102518974261921E-2</v>
      </c>
      <c r="L2">
        <f>calcs!L93</f>
        <v>1.616512067373202E-2</v>
      </c>
      <c r="M2">
        <f>calcs!M93</f>
        <v>1.6227966597274792E-2</v>
      </c>
      <c r="N2">
        <f>calcs!N93</f>
        <v>1.6291056744890235E-2</v>
      </c>
      <c r="O2">
        <f>calcs!O93</f>
        <v>1.6354391116578351E-2</v>
      </c>
      <c r="P2">
        <f>calcs!P93</f>
        <v>1.6417972925813779E-2</v>
      </c>
      <c r="Q2">
        <f>calcs!Q93</f>
        <v>1.6481802172596517E-2</v>
      </c>
      <c r="R2">
        <f>calcs!R93</f>
        <v>1.6545878856926571E-2</v>
      </c>
      <c r="S2">
        <f>calcs!S93</f>
        <v>1.6610202978803938E-2</v>
      </c>
      <c r="T2">
        <f>calcs!T93</f>
        <v>1.6674780965177896E-2</v>
      </c>
      <c r="U2">
        <f>calcs!U93</f>
        <v>1.6739606389099167E-2</v>
      </c>
      <c r="V2">
        <f>calcs!V93</f>
        <v>1.6804688890991671E-2</v>
      </c>
      <c r="W2">
        <f>calcs!W93</f>
        <v>1.6870018830431491E-2</v>
      </c>
      <c r="X2">
        <f>calcs!X93</f>
        <v>1.6935605847842542E-2</v>
      </c>
      <c r="Y2">
        <f>calcs!Y93</f>
        <v>1.7001446729750191E-2</v>
      </c>
      <c r="Z2">
        <f>calcs!Z93</f>
        <v>1.706754468962907E-2</v>
      </c>
      <c r="AA2">
        <f>calcs!AA93</f>
        <v>1.7133899727479179E-2</v>
      </c>
      <c r="AB2">
        <f>calcs!AB93</f>
        <v>1.7200511843300528E-2</v>
      </c>
      <c r="AC2">
        <f>calcs!AC93</f>
        <v>1.7267381037093112E-2</v>
      </c>
      <c r="AD2" s="4"/>
      <c r="AE2" s="4"/>
      <c r="AF2" s="4"/>
    </row>
    <row r="3" spans="1:34">
      <c r="A3" t="s">
        <v>2</v>
      </c>
      <c r="B3">
        <f>calcs!B94</f>
        <v>0</v>
      </c>
      <c r="C3">
        <f>calcs!C94</f>
        <v>0</v>
      </c>
      <c r="D3">
        <f>calcs!D94</f>
        <v>0</v>
      </c>
      <c r="E3">
        <f>calcs!E94</f>
        <v>0</v>
      </c>
      <c r="F3">
        <f>calcs!F94</f>
        <v>0</v>
      </c>
      <c r="G3">
        <f>calcs!G94</f>
        <v>0</v>
      </c>
      <c r="H3">
        <f>calcs!H94</f>
        <v>0</v>
      </c>
      <c r="I3">
        <f>calcs!I94</f>
        <v>0</v>
      </c>
      <c r="J3">
        <f>calcs!J94</f>
        <v>0</v>
      </c>
      <c r="K3">
        <f>calcs!K94</f>
        <v>0</v>
      </c>
      <c r="L3">
        <f>calcs!L94</f>
        <v>0</v>
      </c>
      <c r="M3">
        <f>calcs!M94</f>
        <v>0</v>
      </c>
      <c r="N3">
        <f>calcs!N94</f>
        <v>0</v>
      </c>
      <c r="O3">
        <f>calcs!O94</f>
        <v>0</v>
      </c>
      <c r="P3">
        <f>calcs!P94</f>
        <v>0</v>
      </c>
      <c r="Q3">
        <f>calcs!Q94</f>
        <v>0</v>
      </c>
      <c r="R3">
        <f>calcs!R94</f>
        <v>0</v>
      </c>
      <c r="S3">
        <f>calcs!S94</f>
        <v>0</v>
      </c>
      <c r="T3">
        <f>calcs!T94</f>
        <v>0</v>
      </c>
      <c r="U3">
        <f>calcs!U94</f>
        <v>0</v>
      </c>
      <c r="V3">
        <f>calcs!V94</f>
        <v>0</v>
      </c>
      <c r="W3">
        <f>calcs!W94</f>
        <v>0</v>
      </c>
      <c r="X3">
        <f>calcs!X94</f>
        <v>0</v>
      </c>
      <c r="Y3">
        <f>calcs!Y94</f>
        <v>0</v>
      </c>
      <c r="Z3">
        <f>calcs!Z94</f>
        <v>0</v>
      </c>
      <c r="AA3">
        <f>calcs!AA94</f>
        <v>0</v>
      </c>
      <c r="AB3">
        <f>calcs!AB94</f>
        <v>0</v>
      </c>
      <c r="AC3">
        <f>calcs!AC94</f>
        <v>0</v>
      </c>
    </row>
    <row r="4" spans="1:34">
      <c r="A4" t="s">
        <v>3</v>
      </c>
      <c r="B4">
        <f>calcs!B95</f>
        <v>0</v>
      </c>
      <c r="C4">
        <f>calcs!C95</f>
        <v>0</v>
      </c>
      <c r="D4">
        <f>calcs!D95</f>
        <v>0</v>
      </c>
      <c r="E4">
        <f>calcs!E95</f>
        <v>0</v>
      </c>
      <c r="F4">
        <f>calcs!F95</f>
        <v>0</v>
      </c>
      <c r="G4">
        <f>calcs!G95</f>
        <v>0</v>
      </c>
      <c r="H4">
        <f>calcs!H95</f>
        <v>0</v>
      </c>
      <c r="I4">
        <f>calcs!I95</f>
        <v>0</v>
      </c>
      <c r="J4">
        <f>calcs!J95</f>
        <v>0</v>
      </c>
      <c r="K4">
        <f>calcs!K95</f>
        <v>0</v>
      </c>
      <c r="L4">
        <f>calcs!L95</f>
        <v>0</v>
      </c>
      <c r="M4">
        <f>calcs!M95</f>
        <v>0</v>
      </c>
      <c r="N4">
        <f>calcs!N95</f>
        <v>0</v>
      </c>
      <c r="O4">
        <f>calcs!O95</f>
        <v>0</v>
      </c>
      <c r="P4">
        <f>calcs!P95</f>
        <v>0</v>
      </c>
      <c r="Q4">
        <f>calcs!Q95</f>
        <v>0</v>
      </c>
      <c r="R4">
        <f>calcs!R95</f>
        <v>0</v>
      </c>
      <c r="S4">
        <f>calcs!S95</f>
        <v>0</v>
      </c>
      <c r="T4">
        <f>calcs!T95</f>
        <v>0</v>
      </c>
      <c r="U4">
        <f>calcs!U95</f>
        <v>0</v>
      </c>
      <c r="V4">
        <f>calcs!V95</f>
        <v>0</v>
      </c>
      <c r="W4">
        <f>calcs!W95</f>
        <v>0</v>
      </c>
      <c r="X4">
        <f>calcs!X95</f>
        <v>0</v>
      </c>
      <c r="Y4">
        <f>calcs!Y95</f>
        <v>0</v>
      </c>
      <c r="Z4">
        <f>calcs!Z95</f>
        <v>0</v>
      </c>
      <c r="AA4">
        <f>calcs!AA95</f>
        <v>0</v>
      </c>
      <c r="AB4">
        <f>calcs!AB95</f>
        <v>0</v>
      </c>
      <c r="AC4">
        <f>calcs!AC95</f>
        <v>0</v>
      </c>
    </row>
    <row r="5" spans="1:34">
      <c r="A5" t="s">
        <v>4</v>
      </c>
      <c r="B5">
        <f>calcs!B96</f>
        <v>4.8577789999999996E-3</v>
      </c>
      <c r="C5">
        <f>calcs!C96</f>
        <v>4.8577789999999996E-3</v>
      </c>
      <c r="D5">
        <f>calcs!D96</f>
        <v>4.8766649999999996E-3</v>
      </c>
      <c r="E5">
        <f>calcs!E96</f>
        <v>4.8956239999999995E-3</v>
      </c>
      <c r="F5">
        <f>calcs!F96</f>
        <v>4.9146570000000002E-3</v>
      </c>
      <c r="G5">
        <f>calcs!G96</f>
        <v>4.9337640000000002E-3</v>
      </c>
      <c r="H5">
        <f>calcs!H96</f>
        <v>4.9529449999999994E-3</v>
      </c>
      <c r="I5">
        <f>calcs!I96</f>
        <v>4.9721999999999995E-3</v>
      </c>
      <c r="J5">
        <f>calcs!J96</f>
        <v>4.9915310000000004E-3</v>
      </c>
      <c r="K5">
        <f>calcs!K96</f>
        <v>5.010937E-3</v>
      </c>
      <c r="L5">
        <f>calcs!L96</f>
        <v>5.030418E-3</v>
      </c>
      <c r="M5">
        <f>calcs!M96</f>
        <v>5.049975E-3</v>
      </c>
      <c r="N5">
        <f>calcs!N96</f>
        <v>5.0696079999999998E-3</v>
      </c>
      <c r="O5">
        <f>calcs!O96</f>
        <v>5.0893170000000003E-3</v>
      </c>
      <c r="P5">
        <f>calcs!P96</f>
        <v>5.1091030000000003E-3</v>
      </c>
      <c r="Q5">
        <f>calcs!Q96</f>
        <v>5.1289660000000004E-3</v>
      </c>
      <c r="R5">
        <f>calcs!R96</f>
        <v>5.148906E-3</v>
      </c>
      <c r="S5">
        <f>calcs!S96</f>
        <v>5.1689230000000006E-3</v>
      </c>
      <c r="T5">
        <f>calcs!T96</f>
        <v>5.1890190000000004E-3</v>
      </c>
      <c r="U5">
        <f>calcs!U96</f>
        <v>5.2091919999999996E-3</v>
      </c>
      <c r="V5">
        <f>calcs!V96</f>
        <v>5.2294450000000001E-3</v>
      </c>
      <c r="W5">
        <f>calcs!W96</f>
        <v>5.2497749999999999E-3</v>
      </c>
      <c r="X5">
        <f>calcs!X96</f>
        <v>5.2701849999999993E-3</v>
      </c>
      <c r="Y5">
        <f>calcs!Y96</f>
        <v>5.2906740000000004E-3</v>
      </c>
      <c r="Z5">
        <f>calcs!Z96</f>
        <v>5.3112430000000002E-3</v>
      </c>
      <c r="AA5">
        <f>calcs!AA96</f>
        <v>5.3318919999999995E-3</v>
      </c>
      <c r="AB5">
        <f>calcs!AB96</f>
        <v>5.3526210000000001E-3</v>
      </c>
      <c r="AC5">
        <f>calcs!AC96</f>
        <v>5.3734300000000002E-3</v>
      </c>
      <c r="AD5" s="4"/>
      <c r="AE5" s="4"/>
      <c r="AF5" s="4"/>
    </row>
    <row r="6" spans="1:34">
      <c r="A6" t="s">
        <v>5</v>
      </c>
      <c r="B6">
        <f>calcs!B97</f>
        <v>0</v>
      </c>
      <c r="C6">
        <f>calcs!C97</f>
        <v>0</v>
      </c>
      <c r="D6">
        <f>calcs!D97</f>
        <v>0</v>
      </c>
      <c r="E6">
        <f>calcs!E97</f>
        <v>0</v>
      </c>
      <c r="F6">
        <f>calcs!F97</f>
        <v>0</v>
      </c>
      <c r="G6">
        <f>calcs!G97</f>
        <v>0</v>
      </c>
      <c r="H6">
        <f>calcs!H97</f>
        <v>0</v>
      </c>
      <c r="I6">
        <f>calcs!I97</f>
        <v>0</v>
      </c>
      <c r="J6">
        <f>calcs!J97</f>
        <v>0</v>
      </c>
      <c r="K6">
        <f>calcs!K97</f>
        <v>0</v>
      </c>
      <c r="L6">
        <f>calcs!L97</f>
        <v>0</v>
      </c>
      <c r="M6">
        <f>calcs!M97</f>
        <v>0</v>
      </c>
      <c r="N6">
        <f>calcs!N97</f>
        <v>0</v>
      </c>
      <c r="O6">
        <f>calcs!O97</f>
        <v>0</v>
      </c>
      <c r="P6">
        <f>calcs!P97</f>
        <v>0</v>
      </c>
      <c r="Q6">
        <f>calcs!Q97</f>
        <v>0</v>
      </c>
      <c r="R6">
        <f>calcs!R97</f>
        <v>0</v>
      </c>
      <c r="S6">
        <f>calcs!S97</f>
        <v>0</v>
      </c>
      <c r="T6">
        <f>calcs!T97</f>
        <v>0</v>
      </c>
      <c r="U6">
        <f>calcs!U97</f>
        <v>0</v>
      </c>
      <c r="V6">
        <f>calcs!V97</f>
        <v>0</v>
      </c>
      <c r="W6">
        <f>calcs!W97</f>
        <v>0</v>
      </c>
      <c r="X6">
        <f>calcs!X97</f>
        <v>0</v>
      </c>
      <c r="Y6">
        <f>calcs!Y97</f>
        <v>0</v>
      </c>
      <c r="Z6">
        <f>calcs!Z97</f>
        <v>0</v>
      </c>
      <c r="AA6">
        <f>calcs!AA97</f>
        <v>0</v>
      </c>
      <c r="AB6">
        <f>calcs!AB97</f>
        <v>0</v>
      </c>
      <c r="AC6">
        <f>calcs!AC97</f>
        <v>0</v>
      </c>
    </row>
    <row r="7" spans="1:34">
      <c r="A7" t="s">
        <v>6</v>
      </c>
      <c r="B7">
        <f>calcs!B98</f>
        <v>0</v>
      </c>
      <c r="C7">
        <f>calcs!C98</f>
        <v>0</v>
      </c>
      <c r="D7">
        <f>calcs!D98</f>
        <v>0</v>
      </c>
      <c r="E7">
        <f>calcs!E98</f>
        <v>0</v>
      </c>
      <c r="F7">
        <f>calcs!F98</f>
        <v>0</v>
      </c>
      <c r="G7">
        <f>calcs!G98</f>
        <v>0</v>
      </c>
      <c r="H7">
        <f>calcs!H98</f>
        <v>0</v>
      </c>
      <c r="I7">
        <f>calcs!I98</f>
        <v>0</v>
      </c>
      <c r="J7">
        <f>calcs!J98</f>
        <v>0</v>
      </c>
      <c r="K7">
        <f>calcs!K98</f>
        <v>0</v>
      </c>
      <c r="L7">
        <f>calcs!L98</f>
        <v>0</v>
      </c>
      <c r="M7">
        <f>calcs!M98</f>
        <v>0</v>
      </c>
      <c r="N7">
        <f>calcs!N98</f>
        <v>0</v>
      </c>
      <c r="O7">
        <f>calcs!O98</f>
        <v>0</v>
      </c>
      <c r="P7">
        <f>calcs!P98</f>
        <v>0</v>
      </c>
      <c r="Q7">
        <f>calcs!Q98</f>
        <v>0</v>
      </c>
      <c r="R7">
        <f>calcs!R98</f>
        <v>0</v>
      </c>
      <c r="S7">
        <f>calcs!S98</f>
        <v>0</v>
      </c>
      <c r="T7">
        <f>calcs!T98</f>
        <v>0</v>
      </c>
      <c r="U7">
        <f>calcs!U98</f>
        <v>0</v>
      </c>
      <c r="V7">
        <f>calcs!V98</f>
        <v>0</v>
      </c>
      <c r="W7">
        <f>calcs!W98</f>
        <v>0</v>
      </c>
      <c r="X7">
        <f>calcs!X98</f>
        <v>0</v>
      </c>
      <c r="Y7">
        <f>calcs!Y98</f>
        <v>0</v>
      </c>
      <c r="Z7">
        <f>calcs!Z98</f>
        <v>0</v>
      </c>
      <c r="AA7">
        <f>calcs!AA98</f>
        <v>0</v>
      </c>
      <c r="AB7">
        <f>calcs!AB98</f>
        <v>0</v>
      </c>
      <c r="AC7">
        <f>calcs!AC98</f>
        <v>0</v>
      </c>
    </row>
    <row r="8" spans="1:34">
      <c r="A8" t="s">
        <v>7</v>
      </c>
      <c r="B8">
        <f>calcs!B99</f>
        <v>1.4573336999999997E-2</v>
      </c>
      <c r="C8">
        <f>calcs!C99</f>
        <v>1.4573336999999997E-2</v>
      </c>
      <c r="D8">
        <f>calcs!D99</f>
        <v>1.4629994999999996E-2</v>
      </c>
      <c r="E8">
        <f>calcs!E99</f>
        <v>1.4686871999999997E-2</v>
      </c>
      <c r="F8">
        <f>calcs!F99</f>
        <v>1.4743970999999998E-2</v>
      </c>
      <c r="G8">
        <f>calcs!G99</f>
        <v>1.4801291999999999E-2</v>
      </c>
      <c r="H8">
        <f>calcs!H99</f>
        <v>1.4858834999999996E-2</v>
      </c>
      <c r="I8">
        <f>calcs!I99</f>
        <v>1.4916599999999997E-2</v>
      </c>
      <c r="J8">
        <f>calcs!J99</f>
        <v>1.4974593E-2</v>
      </c>
      <c r="K8">
        <f>calcs!K99</f>
        <v>1.5032810999999998E-2</v>
      </c>
      <c r="L8">
        <f>calcs!L99</f>
        <v>1.5091253999999998E-2</v>
      </c>
      <c r="M8">
        <f>calcs!M99</f>
        <v>1.5149924999999998E-2</v>
      </c>
      <c r="N8">
        <f>calcs!N99</f>
        <v>1.5208823999999998E-2</v>
      </c>
      <c r="O8">
        <f>calcs!O99</f>
        <v>1.5267950999999998E-2</v>
      </c>
      <c r="P8">
        <f>calcs!P99</f>
        <v>1.5327308999999999E-2</v>
      </c>
      <c r="Q8">
        <f>calcs!Q99</f>
        <v>1.5386898E-2</v>
      </c>
      <c r="R8">
        <f>calcs!R99</f>
        <v>1.5446717999999998E-2</v>
      </c>
      <c r="S8">
        <f>calcs!S99</f>
        <v>1.5506769E-2</v>
      </c>
      <c r="T8">
        <f>calcs!T99</f>
        <v>1.5567056999999999E-2</v>
      </c>
      <c r="U8">
        <f>calcs!U99</f>
        <v>1.5627575999999997E-2</v>
      </c>
      <c r="V8">
        <f>calcs!V99</f>
        <v>1.5688334999999998E-2</v>
      </c>
      <c r="W8">
        <f>calcs!W99</f>
        <v>1.5749324999999998E-2</v>
      </c>
      <c r="X8">
        <f>calcs!X99</f>
        <v>1.5810554999999997E-2</v>
      </c>
      <c r="Y8">
        <f>calcs!Y99</f>
        <v>1.5872022E-2</v>
      </c>
      <c r="Z8">
        <f>calcs!Z99</f>
        <v>1.5933728999999997E-2</v>
      </c>
      <c r="AA8">
        <f>calcs!AA99</f>
        <v>1.5995675999999997E-2</v>
      </c>
      <c r="AB8">
        <f>calcs!AB99</f>
        <v>1.6057862999999999E-2</v>
      </c>
      <c r="AC8">
        <f>calcs!AC99</f>
        <v>1.6120289999999999E-2</v>
      </c>
      <c r="AD8" s="4"/>
      <c r="AE8" s="4"/>
      <c r="AF8" s="4"/>
    </row>
    <row r="9" spans="1:34">
      <c r="AG9" s="4"/>
      <c r="AH9" s="4"/>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theme="3"/>
  </sheetPr>
  <dimension ref="A1:AG8"/>
  <sheetViews>
    <sheetView workbookViewId="0"/>
  </sheetViews>
  <sheetFormatPr defaultRowHeight="14.25"/>
  <cols>
    <col min="1" max="1" width="31.1328125" customWidth="1"/>
  </cols>
  <sheetData>
    <row r="1" spans="1:33">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33">
      <c r="A2" t="s">
        <v>1</v>
      </c>
      <c r="B2">
        <f>calcs!B103</f>
        <v>5.8028780082485321E-3</v>
      </c>
      <c r="C2">
        <f>calcs!C103</f>
        <v>5.8028780082485304E-3</v>
      </c>
      <c r="D2">
        <f>calcs!D103</f>
        <v>5.8028780082485304E-3</v>
      </c>
      <c r="E2">
        <f>calcs!E103</f>
        <v>5.8028780082485304E-3</v>
      </c>
      <c r="F2">
        <f>calcs!F103</f>
        <v>5.8028780082485304E-3</v>
      </c>
      <c r="G2">
        <f>calcs!G103</f>
        <v>5.8028780082485304E-3</v>
      </c>
      <c r="H2">
        <f>calcs!H103</f>
        <v>5.8028780082485304E-3</v>
      </c>
      <c r="I2">
        <f>calcs!I103</f>
        <v>5.8028780082485304E-3</v>
      </c>
      <c r="J2">
        <f>calcs!J103</f>
        <v>5.8028780082485304E-3</v>
      </c>
      <c r="K2">
        <f>calcs!K103</f>
        <v>5.8028780082485304E-3</v>
      </c>
      <c r="L2">
        <f>calcs!L103</f>
        <v>5.8028780082485304E-3</v>
      </c>
      <c r="M2">
        <f>calcs!M103</f>
        <v>5.8028780082485304E-3</v>
      </c>
      <c r="N2">
        <f>calcs!N103</f>
        <v>5.8028780082485304E-3</v>
      </c>
      <c r="O2">
        <f>calcs!O103</f>
        <v>5.8028780082485304E-3</v>
      </c>
      <c r="P2">
        <f>calcs!P103</f>
        <v>5.8028780082485304E-3</v>
      </c>
      <c r="Q2">
        <f>calcs!Q103</f>
        <v>5.8028780082485304E-3</v>
      </c>
      <c r="R2">
        <f>calcs!R103</f>
        <v>5.8028780082485304E-3</v>
      </c>
      <c r="S2">
        <f>calcs!S103</f>
        <v>5.8028780082485304E-3</v>
      </c>
      <c r="T2">
        <f>calcs!T103</f>
        <v>5.8028780082485304E-3</v>
      </c>
      <c r="U2">
        <f>calcs!U103</f>
        <v>5.8028780082485304E-3</v>
      </c>
      <c r="V2">
        <f>calcs!V103</f>
        <v>5.8028780082485304E-3</v>
      </c>
      <c r="W2">
        <f>calcs!W103</f>
        <v>5.8028780082485304E-3</v>
      </c>
      <c r="X2">
        <f>calcs!X103</f>
        <v>5.8028780082485304E-3</v>
      </c>
      <c r="Y2">
        <f>calcs!Y103</f>
        <v>5.8028780082485304E-3</v>
      </c>
      <c r="Z2">
        <f>calcs!Z103</f>
        <v>5.8028780082485304E-3</v>
      </c>
      <c r="AA2">
        <f>calcs!AA103</f>
        <v>5.8028780082485304E-3</v>
      </c>
      <c r="AB2">
        <f>calcs!AB103</f>
        <v>5.8028780082485304E-3</v>
      </c>
      <c r="AC2">
        <f>calcs!AC103</f>
        <v>5.8028780082485304E-3</v>
      </c>
      <c r="AD2" s="4"/>
      <c r="AE2" s="4"/>
      <c r="AF2" s="4"/>
      <c r="AG2" s="4"/>
    </row>
    <row r="3" spans="1:33">
      <c r="A3" t="s">
        <v>2</v>
      </c>
      <c r="B3">
        <f>calcs!B104</f>
        <v>1.8223914406069769E-3</v>
      </c>
      <c r="C3">
        <f>calcs!C104</f>
        <v>1.8223914406069769E-3</v>
      </c>
      <c r="D3">
        <f>calcs!D104</f>
        <v>1.8223914406069769E-3</v>
      </c>
      <c r="E3">
        <f>calcs!E104</f>
        <v>1.8223914406069769E-3</v>
      </c>
      <c r="F3">
        <f>calcs!F104</f>
        <v>1.8223914406069769E-3</v>
      </c>
      <c r="G3">
        <f>calcs!G104</f>
        <v>1.8223914406069769E-3</v>
      </c>
      <c r="H3">
        <f>calcs!H104</f>
        <v>1.8223914406069769E-3</v>
      </c>
      <c r="I3">
        <f>calcs!I104</f>
        <v>1.8223914406069769E-3</v>
      </c>
      <c r="J3">
        <f>calcs!J104</f>
        <v>1.8223914406069769E-3</v>
      </c>
      <c r="K3">
        <f>calcs!K104</f>
        <v>1.8223914406069769E-3</v>
      </c>
      <c r="L3">
        <f>calcs!L104</f>
        <v>1.8223914406069769E-3</v>
      </c>
      <c r="M3">
        <f>calcs!M104</f>
        <v>1.8223914406069769E-3</v>
      </c>
      <c r="N3">
        <f>calcs!N104</f>
        <v>1.8223914406069769E-3</v>
      </c>
      <c r="O3">
        <f>calcs!O104</f>
        <v>1.8223914406069769E-3</v>
      </c>
      <c r="P3">
        <f>calcs!P104</f>
        <v>1.8223914406069769E-3</v>
      </c>
      <c r="Q3">
        <f>calcs!Q104</f>
        <v>1.8223914406069769E-3</v>
      </c>
      <c r="R3">
        <f>calcs!R104</f>
        <v>1.8223914406069769E-3</v>
      </c>
      <c r="S3">
        <f>calcs!S104</f>
        <v>1.8223914406069769E-3</v>
      </c>
      <c r="T3">
        <f>calcs!T104</f>
        <v>1.8223914406069769E-3</v>
      </c>
      <c r="U3">
        <f>calcs!U104</f>
        <v>1.8223914406069769E-3</v>
      </c>
      <c r="V3">
        <f>calcs!V104</f>
        <v>1.8223914406069769E-3</v>
      </c>
      <c r="W3">
        <f>calcs!W104</f>
        <v>1.8223914406069769E-3</v>
      </c>
      <c r="X3">
        <f>calcs!X104</f>
        <v>1.8223914406069769E-3</v>
      </c>
      <c r="Y3">
        <f>calcs!Y104</f>
        <v>1.8223914406069769E-3</v>
      </c>
      <c r="Z3">
        <f>calcs!Z104</f>
        <v>1.8223914406069769E-3</v>
      </c>
      <c r="AA3">
        <f>calcs!AA104</f>
        <v>1.8223914406069769E-3</v>
      </c>
      <c r="AB3">
        <f>calcs!AB104</f>
        <v>1.8223914406069769E-3</v>
      </c>
      <c r="AC3">
        <f>calcs!AC104</f>
        <v>1.8223914406069769E-3</v>
      </c>
      <c r="AD3" s="4"/>
      <c r="AE3" s="4"/>
      <c r="AF3" s="4"/>
      <c r="AG3" s="4"/>
    </row>
    <row r="4" spans="1:33">
      <c r="A4" t="s">
        <v>3</v>
      </c>
      <c r="B4">
        <f>calcs!B105</f>
        <v>1.8223914406069769E-3</v>
      </c>
      <c r="C4">
        <f>calcs!C105</f>
        <v>1.8223914406069769E-3</v>
      </c>
      <c r="D4">
        <f>calcs!D105</f>
        <v>1.8223914406069769E-3</v>
      </c>
      <c r="E4">
        <f>calcs!E105</f>
        <v>1.8223914406069769E-3</v>
      </c>
      <c r="F4">
        <f>calcs!F105</f>
        <v>1.8223914406069769E-3</v>
      </c>
      <c r="G4">
        <f>calcs!G105</f>
        <v>1.8223914406069769E-3</v>
      </c>
      <c r="H4">
        <f>calcs!H105</f>
        <v>1.8223914406069769E-3</v>
      </c>
      <c r="I4">
        <f>calcs!I105</f>
        <v>1.8223914406069769E-3</v>
      </c>
      <c r="J4">
        <f>calcs!J105</f>
        <v>1.8223914406069769E-3</v>
      </c>
      <c r="K4">
        <f>calcs!K105</f>
        <v>1.8223914406069769E-3</v>
      </c>
      <c r="L4">
        <f>calcs!L105</f>
        <v>1.8223914406069769E-3</v>
      </c>
      <c r="M4">
        <f>calcs!M105</f>
        <v>1.8223914406069769E-3</v>
      </c>
      <c r="N4">
        <f>calcs!N105</f>
        <v>1.8223914406069769E-3</v>
      </c>
      <c r="O4">
        <f>calcs!O105</f>
        <v>1.8223914406069769E-3</v>
      </c>
      <c r="P4">
        <f>calcs!P105</f>
        <v>1.8223914406069769E-3</v>
      </c>
      <c r="Q4">
        <f>calcs!Q105</f>
        <v>1.8223914406069769E-3</v>
      </c>
      <c r="R4">
        <f>calcs!R105</f>
        <v>1.8223914406069769E-3</v>
      </c>
      <c r="S4">
        <f>calcs!S105</f>
        <v>1.8223914406069769E-3</v>
      </c>
      <c r="T4">
        <f>calcs!T105</f>
        <v>1.8223914406069769E-3</v>
      </c>
      <c r="U4">
        <f>calcs!U105</f>
        <v>1.8223914406069769E-3</v>
      </c>
      <c r="V4">
        <f>calcs!V105</f>
        <v>1.8223914406069769E-3</v>
      </c>
      <c r="W4">
        <f>calcs!W105</f>
        <v>1.8223914406069769E-3</v>
      </c>
      <c r="X4">
        <f>calcs!X105</f>
        <v>1.8223914406069769E-3</v>
      </c>
      <c r="Y4">
        <f>calcs!Y105</f>
        <v>1.8223914406069769E-3</v>
      </c>
      <c r="Z4">
        <f>calcs!Z105</f>
        <v>1.8223914406069769E-3</v>
      </c>
      <c r="AA4">
        <f>calcs!AA105</f>
        <v>1.8223914406069769E-3</v>
      </c>
      <c r="AB4">
        <f>calcs!AB105</f>
        <v>1.8223914406069769E-3</v>
      </c>
      <c r="AC4">
        <f>calcs!AC105</f>
        <v>1.8223914406069769E-3</v>
      </c>
      <c r="AD4" s="4"/>
      <c r="AE4" s="4"/>
      <c r="AF4" s="4"/>
      <c r="AG4" s="4"/>
    </row>
    <row r="5" spans="1:33">
      <c r="A5" t="s">
        <v>4</v>
      </c>
      <c r="B5">
        <f>calcs!B106</f>
        <v>1.8223914406069769E-3</v>
      </c>
      <c r="C5">
        <f>calcs!C106</f>
        <v>1.8223914406069769E-3</v>
      </c>
      <c r="D5">
        <f>calcs!D106</f>
        <v>1.8223914406069769E-3</v>
      </c>
      <c r="E5">
        <f>calcs!E106</f>
        <v>1.8223914406069769E-3</v>
      </c>
      <c r="F5">
        <f>calcs!F106</f>
        <v>1.8223914406069769E-3</v>
      </c>
      <c r="G5">
        <f>calcs!G106</f>
        <v>1.8223914406069769E-3</v>
      </c>
      <c r="H5">
        <f>calcs!H106</f>
        <v>1.8223914406069769E-3</v>
      </c>
      <c r="I5">
        <f>calcs!I106</f>
        <v>1.8223914406069769E-3</v>
      </c>
      <c r="J5">
        <f>calcs!J106</f>
        <v>1.8223914406069769E-3</v>
      </c>
      <c r="K5">
        <f>calcs!K106</f>
        <v>1.8223914406069769E-3</v>
      </c>
      <c r="L5">
        <f>calcs!L106</f>
        <v>1.8223914406069769E-3</v>
      </c>
      <c r="M5">
        <f>calcs!M106</f>
        <v>1.8223914406069769E-3</v>
      </c>
      <c r="N5">
        <f>calcs!N106</f>
        <v>1.8223914406069769E-3</v>
      </c>
      <c r="O5">
        <f>calcs!O106</f>
        <v>1.8223914406069769E-3</v>
      </c>
      <c r="P5">
        <f>calcs!P106</f>
        <v>1.8223914406069769E-3</v>
      </c>
      <c r="Q5">
        <f>calcs!Q106</f>
        <v>1.8223914406069769E-3</v>
      </c>
      <c r="R5">
        <f>calcs!R106</f>
        <v>1.8223914406069769E-3</v>
      </c>
      <c r="S5">
        <f>calcs!S106</f>
        <v>1.8223914406069769E-3</v>
      </c>
      <c r="T5">
        <f>calcs!T106</f>
        <v>1.8223914406069769E-3</v>
      </c>
      <c r="U5">
        <f>calcs!U106</f>
        <v>1.8223914406069769E-3</v>
      </c>
      <c r="V5">
        <f>calcs!V106</f>
        <v>1.8223914406069769E-3</v>
      </c>
      <c r="W5">
        <f>calcs!W106</f>
        <v>1.8223914406069769E-3</v>
      </c>
      <c r="X5">
        <f>calcs!X106</f>
        <v>1.8223914406069769E-3</v>
      </c>
      <c r="Y5">
        <f>calcs!Y106</f>
        <v>1.8223914406069769E-3</v>
      </c>
      <c r="Z5">
        <f>calcs!Z106</f>
        <v>1.8223914406069769E-3</v>
      </c>
      <c r="AA5">
        <f>calcs!AA106</f>
        <v>1.8223914406069769E-3</v>
      </c>
      <c r="AB5">
        <f>calcs!AB106</f>
        <v>1.8223914406069769E-3</v>
      </c>
      <c r="AC5">
        <f>calcs!AC106</f>
        <v>1.8223914406069769E-3</v>
      </c>
      <c r="AD5" s="4"/>
      <c r="AE5" s="4"/>
      <c r="AF5" s="4"/>
      <c r="AG5" s="4"/>
    </row>
    <row r="6" spans="1:33">
      <c r="A6" t="s">
        <v>5</v>
      </c>
      <c r="B6">
        <f>calcs!B107</f>
        <v>4.0116590528098328E-3</v>
      </c>
      <c r="C6">
        <f>calcs!C107</f>
        <v>4.011659052809831E-3</v>
      </c>
      <c r="D6">
        <f>calcs!D107</f>
        <v>4.011659052809831E-3</v>
      </c>
      <c r="E6">
        <f>calcs!E107</f>
        <v>4.011659052809831E-3</v>
      </c>
      <c r="F6">
        <f>calcs!F107</f>
        <v>4.011659052809831E-3</v>
      </c>
      <c r="G6">
        <f>calcs!G107</f>
        <v>4.011659052809831E-3</v>
      </c>
      <c r="H6">
        <f>calcs!H107</f>
        <v>4.011659052809831E-3</v>
      </c>
      <c r="I6">
        <f>calcs!I107</f>
        <v>4.011659052809831E-3</v>
      </c>
      <c r="J6">
        <f>calcs!J107</f>
        <v>4.011659052809831E-3</v>
      </c>
      <c r="K6">
        <f>calcs!K107</f>
        <v>4.011659052809831E-3</v>
      </c>
      <c r="L6">
        <f>calcs!L107</f>
        <v>4.011659052809831E-3</v>
      </c>
      <c r="M6">
        <f>calcs!M107</f>
        <v>4.011659052809831E-3</v>
      </c>
      <c r="N6">
        <f>calcs!N107</f>
        <v>4.011659052809831E-3</v>
      </c>
      <c r="O6">
        <f>calcs!O107</f>
        <v>4.011659052809831E-3</v>
      </c>
      <c r="P6">
        <f>calcs!P107</f>
        <v>4.011659052809831E-3</v>
      </c>
      <c r="Q6">
        <f>calcs!Q107</f>
        <v>4.011659052809831E-3</v>
      </c>
      <c r="R6">
        <f>calcs!R107</f>
        <v>4.011659052809831E-3</v>
      </c>
      <c r="S6">
        <f>calcs!S107</f>
        <v>4.011659052809831E-3</v>
      </c>
      <c r="T6">
        <f>calcs!T107</f>
        <v>4.011659052809831E-3</v>
      </c>
      <c r="U6">
        <f>calcs!U107</f>
        <v>4.011659052809831E-3</v>
      </c>
      <c r="V6">
        <f>calcs!V107</f>
        <v>4.011659052809831E-3</v>
      </c>
      <c r="W6">
        <f>calcs!W107</f>
        <v>4.011659052809831E-3</v>
      </c>
      <c r="X6">
        <f>calcs!X107</f>
        <v>4.011659052809831E-3</v>
      </c>
      <c r="Y6">
        <f>calcs!Y107</f>
        <v>4.011659052809831E-3</v>
      </c>
      <c r="Z6">
        <f>calcs!Z107</f>
        <v>4.011659052809831E-3</v>
      </c>
      <c r="AA6">
        <f>calcs!AA107</f>
        <v>4.011659052809831E-3</v>
      </c>
      <c r="AB6">
        <f>calcs!AB107</f>
        <v>4.011659052809831E-3</v>
      </c>
      <c r="AC6">
        <f>calcs!AC107</f>
        <v>4.011659052809831E-3</v>
      </c>
      <c r="AD6" s="4"/>
      <c r="AE6" s="4"/>
      <c r="AF6" s="4"/>
      <c r="AG6" s="4"/>
    </row>
    <row r="7" spans="1:33">
      <c r="A7" t="s">
        <v>6</v>
      </c>
      <c r="B7">
        <f>calcs!B108</f>
        <v>1.4123533664704071E-3</v>
      </c>
      <c r="C7">
        <f>calcs!C108</f>
        <v>1.4123533664704071E-3</v>
      </c>
      <c r="D7">
        <f>calcs!D108</f>
        <v>1.4123533664704071E-3</v>
      </c>
      <c r="E7">
        <f>calcs!E108</f>
        <v>1.4123533664704071E-3</v>
      </c>
      <c r="F7">
        <f>calcs!F108</f>
        <v>1.4123533664704071E-3</v>
      </c>
      <c r="G7">
        <f>calcs!G108</f>
        <v>1.4123533664704071E-3</v>
      </c>
      <c r="H7">
        <f>calcs!H108</f>
        <v>1.4123533664704071E-3</v>
      </c>
      <c r="I7">
        <f>calcs!I108</f>
        <v>1.4123533664704071E-3</v>
      </c>
      <c r="J7">
        <f>calcs!J108</f>
        <v>1.4123533664704071E-3</v>
      </c>
      <c r="K7">
        <f>calcs!K108</f>
        <v>1.4123533664704071E-3</v>
      </c>
      <c r="L7">
        <f>calcs!L108</f>
        <v>1.4123533664704071E-3</v>
      </c>
      <c r="M7">
        <f>calcs!M108</f>
        <v>1.4123533664704071E-3</v>
      </c>
      <c r="N7">
        <f>calcs!N108</f>
        <v>1.4123533664704071E-3</v>
      </c>
      <c r="O7">
        <f>calcs!O108</f>
        <v>1.4123533664704071E-3</v>
      </c>
      <c r="P7">
        <f>calcs!P108</f>
        <v>1.4123533664704071E-3</v>
      </c>
      <c r="Q7">
        <f>calcs!Q108</f>
        <v>1.4123533664704071E-3</v>
      </c>
      <c r="R7">
        <f>calcs!R108</f>
        <v>1.4123533664704071E-3</v>
      </c>
      <c r="S7">
        <f>calcs!S108</f>
        <v>1.4123533664704071E-3</v>
      </c>
      <c r="T7">
        <f>calcs!T108</f>
        <v>1.4123533664704071E-3</v>
      </c>
      <c r="U7">
        <f>calcs!U108</f>
        <v>1.4123533664704071E-3</v>
      </c>
      <c r="V7">
        <f>calcs!V108</f>
        <v>1.4123533664704071E-3</v>
      </c>
      <c r="W7">
        <f>calcs!W108</f>
        <v>1.4123533664704071E-3</v>
      </c>
      <c r="X7">
        <f>calcs!X108</f>
        <v>1.4123533664704071E-3</v>
      </c>
      <c r="Y7">
        <f>calcs!Y108</f>
        <v>1.4123533664704071E-3</v>
      </c>
      <c r="Z7">
        <f>calcs!Z108</f>
        <v>1.4123533664704071E-3</v>
      </c>
      <c r="AA7">
        <f>calcs!AA108</f>
        <v>1.4123533664704071E-3</v>
      </c>
      <c r="AB7">
        <f>calcs!AB108</f>
        <v>1.4123533664704071E-3</v>
      </c>
      <c r="AC7">
        <f>calcs!AC108</f>
        <v>1.4123533664704071E-3</v>
      </c>
      <c r="AD7" s="4"/>
      <c r="AE7" s="4"/>
      <c r="AF7" s="4"/>
    </row>
    <row r="8" spans="1:33">
      <c r="A8" t="s">
        <v>7</v>
      </c>
      <c r="B8">
        <f>calcs!B109</f>
        <v>5.467174321820931E-3</v>
      </c>
      <c r="C8">
        <f>calcs!C109</f>
        <v>5.4671743218209301E-3</v>
      </c>
      <c r="D8">
        <f>calcs!D109</f>
        <v>5.4671743218209301E-3</v>
      </c>
      <c r="E8">
        <f>calcs!E109</f>
        <v>5.4671743218209301E-3</v>
      </c>
      <c r="F8">
        <f>calcs!F109</f>
        <v>5.4671743218209301E-3</v>
      </c>
      <c r="G8">
        <f>calcs!G109</f>
        <v>5.4671743218209301E-3</v>
      </c>
      <c r="H8">
        <f>calcs!H109</f>
        <v>5.4671743218209301E-3</v>
      </c>
      <c r="I8">
        <f>calcs!I109</f>
        <v>5.4671743218209301E-3</v>
      </c>
      <c r="J8">
        <f>calcs!J109</f>
        <v>5.4671743218209301E-3</v>
      </c>
      <c r="K8">
        <f>calcs!K109</f>
        <v>5.4671743218209301E-3</v>
      </c>
      <c r="L8">
        <f>calcs!L109</f>
        <v>5.4671743218209301E-3</v>
      </c>
      <c r="M8">
        <f>calcs!M109</f>
        <v>5.4671743218209301E-3</v>
      </c>
      <c r="N8">
        <f>calcs!N109</f>
        <v>5.4671743218209301E-3</v>
      </c>
      <c r="O8">
        <f>calcs!O109</f>
        <v>5.4671743218209301E-3</v>
      </c>
      <c r="P8">
        <f>calcs!P109</f>
        <v>5.4671743218209301E-3</v>
      </c>
      <c r="Q8">
        <f>calcs!Q109</f>
        <v>5.4671743218209301E-3</v>
      </c>
      <c r="R8">
        <f>calcs!R109</f>
        <v>5.4671743218209301E-3</v>
      </c>
      <c r="S8">
        <f>calcs!S109</f>
        <v>5.4671743218209301E-3</v>
      </c>
      <c r="T8">
        <f>calcs!T109</f>
        <v>5.4671743218209301E-3</v>
      </c>
      <c r="U8">
        <f>calcs!U109</f>
        <v>5.4671743218209301E-3</v>
      </c>
      <c r="V8">
        <f>calcs!V109</f>
        <v>5.4671743218209301E-3</v>
      </c>
      <c r="W8">
        <f>calcs!W109</f>
        <v>5.4671743218209301E-3</v>
      </c>
      <c r="X8">
        <f>calcs!X109</f>
        <v>5.4671743218209301E-3</v>
      </c>
      <c r="Y8">
        <f>calcs!Y109</f>
        <v>5.4671743218209301E-3</v>
      </c>
      <c r="Z8">
        <f>calcs!Z109</f>
        <v>5.4671743218209301E-3</v>
      </c>
      <c r="AA8">
        <f>calcs!AA109</f>
        <v>5.4671743218209301E-3</v>
      </c>
      <c r="AB8">
        <f>calcs!AB109</f>
        <v>5.4671743218209301E-3</v>
      </c>
      <c r="AC8">
        <f>calcs!AC109</f>
        <v>5.4671743218209301E-3</v>
      </c>
      <c r="AD8" s="4"/>
      <c r="AE8" s="4"/>
      <c r="AF8" s="4"/>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theme="3"/>
  </sheetPr>
  <dimension ref="A1:AC8"/>
  <sheetViews>
    <sheetView workbookViewId="0"/>
  </sheetViews>
  <sheetFormatPr defaultRowHeight="14.25"/>
  <cols>
    <col min="1" max="1" width="31.1328125" customWidth="1"/>
  </cols>
  <sheetData>
    <row r="1" spans="1:29">
      <c r="A1" s="1" t="s">
        <v>0</v>
      </c>
      <c r="B1">
        <v>2023</v>
      </c>
      <c r="C1">
        <v>2024</v>
      </c>
      <c r="D1">
        <v>2025</v>
      </c>
      <c r="E1">
        <v>2026</v>
      </c>
      <c r="F1">
        <v>2027</v>
      </c>
      <c r="G1">
        <v>2028</v>
      </c>
      <c r="H1">
        <v>2029</v>
      </c>
      <c r="I1">
        <v>2030</v>
      </c>
      <c r="J1">
        <v>2031</v>
      </c>
      <c r="K1">
        <v>2032</v>
      </c>
      <c r="L1">
        <v>2033</v>
      </c>
      <c r="M1">
        <v>2034</v>
      </c>
      <c r="N1">
        <v>2035</v>
      </c>
      <c r="O1">
        <v>2036</v>
      </c>
      <c r="P1">
        <v>2037</v>
      </c>
      <c r="Q1">
        <v>2038</v>
      </c>
      <c r="R1">
        <v>2039</v>
      </c>
      <c r="S1">
        <v>2040</v>
      </c>
      <c r="T1">
        <v>2041</v>
      </c>
      <c r="U1">
        <v>2042</v>
      </c>
      <c r="V1">
        <v>2043</v>
      </c>
      <c r="W1">
        <v>2044</v>
      </c>
      <c r="X1">
        <v>2045</v>
      </c>
      <c r="Y1">
        <v>2046</v>
      </c>
      <c r="Z1">
        <v>2047</v>
      </c>
      <c r="AA1">
        <v>2048</v>
      </c>
      <c r="AB1">
        <v>2049</v>
      </c>
      <c r="AC1">
        <v>2050</v>
      </c>
    </row>
    <row r="2" spans="1:29">
      <c r="A2" t="s">
        <v>1</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row>
    <row r="3" spans="1:29">
      <c r="A3" t="s">
        <v>2</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row>
    <row r="4" spans="1:29">
      <c r="A4" t="s">
        <v>3</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row>
    <row r="5" spans="1:29">
      <c r="A5" t="s">
        <v>4</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row>
    <row r="6" spans="1:29">
      <c r="A6" t="s">
        <v>5</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row>
    <row r="7" spans="1:29">
      <c r="A7" t="s">
        <v>6</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row>
    <row r="8" spans="1:29">
      <c r="A8" t="s">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AH40"/>
  <sheetViews>
    <sheetView tabSelected="1" topLeftCell="L1" workbookViewId="0"/>
  </sheetViews>
  <sheetFormatPr defaultRowHeight="14.25"/>
  <cols>
    <col min="3" max="3" width="24.59765625" customWidth="1"/>
  </cols>
  <sheetData>
    <row r="1" spans="1:34">
      <c r="A1" s="1" t="s">
        <v>11096</v>
      </c>
      <c r="B1" s="1" t="s">
        <v>11097</v>
      </c>
      <c r="C1" s="1"/>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4">
      <c r="A2" t="s">
        <v>10875</v>
      </c>
      <c r="B2" t="s">
        <v>11098</v>
      </c>
      <c r="C2" t="s">
        <v>3</v>
      </c>
      <c r="D2" s="4">
        <f>calcs!B5</f>
        <v>4.0102815590911211E-4</v>
      </c>
      <c r="E2" s="4">
        <f>calcs!C5</f>
        <v>3.7447643323240698E-4</v>
      </c>
      <c r="F2" s="4">
        <f>calcs!D5</f>
        <v>3.8969037817856381E-4</v>
      </c>
      <c r="G2" s="4">
        <f>calcs!E5</f>
        <v>3.9985001436006255E-4</v>
      </c>
      <c r="H2" s="4">
        <f>calcs!F5</f>
        <v>4.0645495978422236E-4</v>
      </c>
      <c r="I2" s="4">
        <f>calcs!G5</f>
        <v>4.1222868457836193E-4</v>
      </c>
      <c r="J2" s="4">
        <f>calcs!H5</f>
        <v>4.1315950014361388E-4</v>
      </c>
      <c r="K2" s="4">
        <f>calcs!I5</f>
        <v>4.1586031572729884E-4</v>
      </c>
      <c r="L2" s="4">
        <f>calcs!J5</f>
        <v>4.1791006177450995E-4</v>
      </c>
      <c r="M2" s="4">
        <f>calcs!K5</f>
        <v>4.1868747861134429E-4</v>
      </c>
      <c r="N2" s="4">
        <f>calcs!L5</f>
        <v>4.2132009406936789E-4</v>
      </c>
      <c r="O2" s="4">
        <f>calcs!M5</f>
        <v>4.224153063913546E-4</v>
      </c>
      <c r="P2" s="4">
        <f>calcs!N5</f>
        <v>4.2414977562549528E-4</v>
      </c>
      <c r="Q2" s="4">
        <f>calcs!O5</f>
        <v>4.2551597947059568E-4</v>
      </c>
      <c r="R2" s="4">
        <f>calcs!P5</f>
        <v>4.2699017471707065E-4</v>
      </c>
      <c r="S2" s="4">
        <f>calcs!Q5</f>
        <v>4.278185027990744E-4</v>
      </c>
      <c r="T2" s="4">
        <f>calcs!R5</f>
        <v>4.2962147676115707E-4</v>
      </c>
      <c r="U2" s="4">
        <f>calcs!S5</f>
        <v>4.3041495518616422E-4</v>
      </c>
      <c r="V2" s="4">
        <f>calcs!T5</f>
        <v>4.3058027955271102E-4</v>
      </c>
      <c r="W2" s="4">
        <f>calcs!U5</f>
        <v>4.3088934374883934E-4</v>
      </c>
      <c r="X2" s="4">
        <f>calcs!V5</f>
        <v>4.3093489146882265E-4</v>
      </c>
      <c r="Y2" s="4">
        <f>calcs!W5</f>
        <v>4.3107618325306866E-4</v>
      </c>
      <c r="Z2" s="4">
        <f>calcs!X5</f>
        <v>4.3159356456922571E-4</v>
      </c>
      <c r="AA2" s="4">
        <f>calcs!Y5</f>
        <v>4.3137509125134069E-4</v>
      </c>
      <c r="AB2" s="4">
        <f>calcs!Z5</f>
        <v>4.3181432059055414E-4</v>
      </c>
      <c r="AC2" s="4">
        <f>calcs!AA5</f>
        <v>4.3184298375304391E-4</v>
      </c>
      <c r="AD2" s="4">
        <f>calcs!AB5</f>
        <v>4.3221033154474715E-4</v>
      </c>
      <c r="AE2" s="4">
        <f>calcs!AC5</f>
        <v>4.3232208233433581E-4</v>
      </c>
      <c r="AF2" s="4"/>
      <c r="AG2" s="4"/>
      <c r="AH2" s="4"/>
    </row>
    <row r="3" spans="1:34">
      <c r="A3" t="s">
        <v>10875</v>
      </c>
      <c r="B3" t="s">
        <v>11099</v>
      </c>
      <c r="C3" t="s">
        <v>3</v>
      </c>
      <c r="D3" s="4">
        <f>calcs!B15</f>
        <v>9.3322264163941547E-5</v>
      </c>
      <c r="E3" s="4">
        <f>calcs!C15</f>
        <v>7.9806069110588361E-5</v>
      </c>
      <c r="F3" s="4">
        <f>calcs!D15</f>
        <v>8.2589053354941577E-5</v>
      </c>
      <c r="G3" s="4">
        <f>calcs!E15</f>
        <v>8.3396155910788876E-5</v>
      </c>
      <c r="H3" s="4">
        <f>calcs!F15</f>
        <v>8.4173229610609506E-5</v>
      </c>
      <c r="I3" s="4">
        <f>calcs!G15</f>
        <v>8.4864009419033756E-5</v>
      </c>
      <c r="J3" s="4">
        <f>calcs!H15</f>
        <v>8.5552427282266762E-5</v>
      </c>
      <c r="K3" s="4">
        <f>calcs!I15</f>
        <v>8.6038648280202556E-5</v>
      </c>
      <c r="L3" s="4">
        <f>calcs!J15</f>
        <v>8.6437806931471918E-5</v>
      </c>
      <c r="M3" s="4">
        <f>calcs!K15</f>
        <v>8.6791342620833007E-5</v>
      </c>
      <c r="N3" s="4">
        <f>calcs!L15</f>
        <v>8.7116707094273078E-5</v>
      </c>
      <c r="O3" s="4">
        <f>calcs!M15</f>
        <v>8.7373696852958087E-5</v>
      </c>
      <c r="P3" s="4">
        <f>calcs!N15</f>
        <v>8.7738897757801631E-5</v>
      </c>
      <c r="Q3" s="4">
        <f>calcs!O15</f>
        <v>8.8050203754089717E-5</v>
      </c>
      <c r="R3" s="4">
        <f>calcs!P15</f>
        <v>8.8312463911269213E-5</v>
      </c>
      <c r="S3" s="4">
        <f>calcs!Q15</f>
        <v>8.8490459670374438E-5</v>
      </c>
      <c r="T3" s="4">
        <f>calcs!R15</f>
        <v>8.8694120735193857E-5</v>
      </c>
      <c r="U3" s="4">
        <f>calcs!S15</f>
        <v>8.9254549793900385E-5</v>
      </c>
      <c r="V3" s="4">
        <f>calcs!T15</f>
        <v>9.005114260124438E-5</v>
      </c>
      <c r="W3" s="4">
        <f>calcs!U15</f>
        <v>9.0881942369109463E-5</v>
      </c>
      <c r="X3" s="4">
        <f>calcs!V15</f>
        <v>9.1898303940802261E-5</v>
      </c>
      <c r="Y3" s="4">
        <f>calcs!W15</f>
        <v>9.3274596042063404E-5</v>
      </c>
      <c r="Z3" s="4">
        <f>calcs!X15</f>
        <v>9.4654943494441841E-5</v>
      </c>
      <c r="AA3" s="4">
        <f>calcs!Y15</f>
        <v>9.5568147956131454E-5</v>
      </c>
      <c r="AB3" s="4">
        <f>calcs!Z15</f>
        <v>9.643727179732782E-5</v>
      </c>
      <c r="AC3" s="4">
        <f>calcs!AA15</f>
        <v>9.7460231077917589E-5</v>
      </c>
      <c r="AD3" s="4">
        <f>calcs!AB15</f>
        <v>9.8356990080011308E-5</v>
      </c>
      <c r="AE3" s="4">
        <f>calcs!AC15</f>
        <v>9.9224252732341657E-5</v>
      </c>
      <c r="AF3" s="4"/>
      <c r="AG3" s="4"/>
      <c r="AH3" s="4"/>
    </row>
    <row r="4" spans="1:34">
      <c r="A4" t="s">
        <v>10876</v>
      </c>
      <c r="B4" t="s">
        <v>11098</v>
      </c>
      <c r="C4" t="s">
        <v>4</v>
      </c>
      <c r="D4" s="4">
        <f>calcs!B26</f>
        <v>1.033138966099362E-3</v>
      </c>
      <c r="E4" s="4">
        <f>calcs!C26</f>
        <v>1.0995181101032816E-3</v>
      </c>
      <c r="F4" s="4">
        <f>calcs!D26</f>
        <v>1.1178720570179871E-3</v>
      </c>
      <c r="G4" s="4">
        <f>calcs!E26</f>
        <v>1.1393373610786132E-3</v>
      </c>
      <c r="H4" s="4">
        <f>calcs!F26</f>
        <v>1.1689067098604236E-3</v>
      </c>
      <c r="I4" s="4">
        <f>calcs!G26</f>
        <v>1.1886355244649764E-3</v>
      </c>
      <c r="J4" s="4">
        <f>calcs!H26</f>
        <v>1.2005104013829392E-3</v>
      </c>
      <c r="K4" s="4">
        <f>calcs!I26</f>
        <v>1.2150324713986363E-3</v>
      </c>
      <c r="L4" s="4">
        <f>calcs!J26</f>
        <v>1.2281657343830323E-3</v>
      </c>
      <c r="M4" s="4">
        <f>calcs!K26</f>
        <v>1.2718191053697901E-3</v>
      </c>
      <c r="N4" s="4">
        <f>calcs!L26</f>
        <v>1.2872919346060389E-3</v>
      </c>
      <c r="O4" s="4">
        <f>calcs!M26</f>
        <v>1.2943732802869832E-3</v>
      </c>
      <c r="P4" s="4">
        <f>calcs!N26</f>
        <v>1.299139253285725E-3</v>
      </c>
      <c r="Q4" s="4">
        <f>calcs!O26</f>
        <v>1.2994994330511108E-3</v>
      </c>
      <c r="R4" s="4">
        <f>calcs!P26</f>
        <v>1.299806739452361E-3</v>
      </c>
      <c r="S4" s="4">
        <f>calcs!Q26</f>
        <v>1.2996941031645202E-3</v>
      </c>
      <c r="T4" s="4">
        <f>calcs!R26</f>
        <v>1.2995809862097324E-3</v>
      </c>
      <c r="U4" s="4">
        <f>calcs!S26</f>
        <v>1.2991434190659295E-3</v>
      </c>
      <c r="V4" s="4">
        <f>calcs!T26</f>
        <v>1.2988513337846581E-3</v>
      </c>
      <c r="W4" s="4">
        <f>calcs!U26</f>
        <v>1.2983562468295677E-3</v>
      </c>
      <c r="X4" s="4">
        <f>calcs!V26</f>
        <v>1.2980781008897499E-3</v>
      </c>
      <c r="Y4" s="4">
        <f>calcs!W26</f>
        <v>1.2978283142997874E-3</v>
      </c>
      <c r="Z4" s="4">
        <f>calcs!X26</f>
        <v>1.2973135199998828E-3</v>
      </c>
      <c r="AA4" s="4">
        <f>calcs!Y26</f>
        <v>1.2970622914090797E-3</v>
      </c>
      <c r="AB4" s="4">
        <f>calcs!Z26</f>
        <v>1.2965591933382114E-3</v>
      </c>
      <c r="AC4" s="4">
        <f>calcs!AA26</f>
        <v>1.2964217225914583E-3</v>
      </c>
      <c r="AD4" s="4">
        <f>calcs!AB26</f>
        <v>1.2961902013454696E-3</v>
      </c>
      <c r="AE4" s="4">
        <f>calcs!AC26</f>
        <v>1.2958891436145267E-3</v>
      </c>
      <c r="AF4" s="4"/>
      <c r="AG4" s="4"/>
      <c r="AH4" s="4"/>
    </row>
    <row r="5" spans="1:34">
      <c r="A5" t="s">
        <v>10876</v>
      </c>
      <c r="B5" t="s">
        <v>11099</v>
      </c>
      <c r="C5" t="s">
        <v>4</v>
      </c>
      <c r="D5" s="4">
        <f>calcs!B36</f>
        <v>7.5059325437243547E-4</v>
      </c>
      <c r="E5" s="4">
        <f>calcs!C36</f>
        <v>7.9881884585164282E-4</v>
      </c>
      <c r="F5" s="4">
        <f>calcs!D36</f>
        <v>8.1215330442627252E-4</v>
      </c>
      <c r="G5" s="4">
        <f>calcs!E36</f>
        <v>8.277482175595845E-4</v>
      </c>
      <c r="H5" s="4">
        <f>calcs!F36</f>
        <v>8.4923085877251694E-4</v>
      </c>
      <c r="I5" s="4">
        <f>calcs!G36</f>
        <v>8.6356418240549429E-4</v>
      </c>
      <c r="J5" s="4">
        <f>calcs!H36</f>
        <v>8.721914850275005E-4</v>
      </c>
      <c r="K5" s="4">
        <f>calcs!I36</f>
        <v>8.8274201903209843E-4</v>
      </c>
      <c r="L5" s="4">
        <f>calcs!J36</f>
        <v>8.9228356080668159E-4</v>
      </c>
      <c r="M5" s="4">
        <f>calcs!K36</f>
        <v>9.2399848674446351E-4</v>
      </c>
      <c r="N5" s="4">
        <f>calcs!L36</f>
        <v>9.3523976369932777E-4</v>
      </c>
      <c r="O5" s="4">
        <f>calcs!M36</f>
        <v>9.4038448331053737E-4</v>
      </c>
      <c r="P5" s="4">
        <f>calcs!N36</f>
        <v>9.4384704478654366E-4</v>
      </c>
      <c r="Q5" s="4">
        <f>calcs!O36</f>
        <v>9.4410872159008232E-4</v>
      </c>
      <c r="R5" s="4">
        <f>calcs!P36</f>
        <v>9.443319849838489E-4</v>
      </c>
      <c r="S5" s="4">
        <f>calcs!Q36</f>
        <v>9.4425015278060706E-4</v>
      </c>
      <c r="T5" s="4">
        <f>calcs!R36</f>
        <v>9.4416797136454901E-4</v>
      </c>
      <c r="U5" s="4">
        <f>calcs!S36</f>
        <v>9.4385007129761667E-4</v>
      </c>
      <c r="V5" s="4">
        <f>calcs!T36</f>
        <v>9.4363786630969357E-4</v>
      </c>
      <c r="W5" s="4">
        <f>calcs!U36</f>
        <v>9.4327817710909993E-4</v>
      </c>
      <c r="X5" s="4">
        <f>calcs!V36</f>
        <v>9.4307609929284396E-4</v>
      </c>
      <c r="Y5" s="4">
        <f>calcs!W36</f>
        <v>9.4289462503273878E-4</v>
      </c>
      <c r="Z5" s="4">
        <f>calcs!X36</f>
        <v>9.4252061810668451E-4</v>
      </c>
      <c r="AA5" s="4">
        <f>calcs!Y36</f>
        <v>9.4233809620813079E-4</v>
      </c>
      <c r="AB5" s="4">
        <f>calcs!Z36</f>
        <v>9.4197258679393529E-4</v>
      </c>
      <c r="AC5" s="4">
        <f>calcs!AA36</f>
        <v>9.4187271192852781E-4</v>
      </c>
      <c r="AD5" s="4">
        <f>calcs!AB36</f>
        <v>9.4170450775543462E-4</v>
      </c>
      <c r="AE5" s="4">
        <f>calcs!AC36</f>
        <v>9.4148578412827765E-4</v>
      </c>
      <c r="AF5" s="4"/>
      <c r="AG5" s="4"/>
      <c r="AH5" s="4"/>
    </row>
    <row r="6" spans="1:34">
      <c r="A6" t="s">
        <v>10877</v>
      </c>
      <c r="B6" t="s">
        <v>11098</v>
      </c>
      <c r="C6" t="s">
        <v>4</v>
      </c>
      <c r="D6" s="4">
        <f>calcs!B46</f>
        <v>3.0464933987873528E-4</v>
      </c>
      <c r="E6" s="4">
        <f>calcs!C46</f>
        <v>3.0464933987873528E-4</v>
      </c>
      <c r="F6" s="4">
        <f>calcs!D46</f>
        <v>3.3408269543052564E-4</v>
      </c>
      <c r="G6" s="4">
        <f>calcs!E46</f>
        <v>3.3665348546582375E-4</v>
      </c>
      <c r="H6" s="4">
        <f>calcs!F46</f>
        <v>3.3935581504087849E-4</v>
      </c>
      <c r="I6" s="4">
        <f>calcs!G46</f>
        <v>3.4216015354620157E-4</v>
      </c>
      <c r="J6" s="4">
        <f>calcs!H46</f>
        <v>3.4502111275582734E-4</v>
      </c>
      <c r="K6" s="4">
        <f>calcs!I46</f>
        <v>3.4790902074721106E-4</v>
      </c>
      <c r="L6" s="4">
        <f>calcs!J46</f>
        <v>3.5081980617662339E-4</v>
      </c>
      <c r="M6" s="4">
        <f>calcs!K46</f>
        <v>3.5375247221412683E-4</v>
      </c>
      <c r="N6" s="4">
        <f>calcs!L46</f>
        <v>3.5670603348759934E-4</v>
      </c>
      <c r="O6" s="4">
        <f>calcs!M46</f>
        <v>3.5968007751568736E-4</v>
      </c>
      <c r="P6" s="4">
        <f>calcs!N46</f>
        <v>3.626744897202374E-4</v>
      </c>
      <c r="Q6" s="4">
        <f>calcs!O46</f>
        <v>3.656928831323635E-4</v>
      </c>
      <c r="R6" s="4">
        <f>calcs!P46</f>
        <v>3.6873385989859042E-4</v>
      </c>
      <c r="S6" s="4">
        <f>calcs!Q46</f>
        <v>3.7179596105709373E-4</v>
      </c>
      <c r="T6" s="4">
        <f>calcs!R46</f>
        <v>3.7487939284855035E-4</v>
      </c>
      <c r="U6" s="4">
        <f>calcs!S46</f>
        <v>3.7798229146832611E-4</v>
      </c>
      <c r="V6" s="4">
        <f>calcs!T46</f>
        <v>3.8110333926765313E-4</v>
      </c>
      <c r="W6" s="4">
        <f>calcs!U46</f>
        <v>3.8424184495833714E-4</v>
      </c>
      <c r="X6" s="4">
        <f>calcs!V46</f>
        <v>3.8739917202040771E-4</v>
      </c>
      <c r="Y6" s="4">
        <f>calcs!W46</f>
        <v>3.9057663428336076E-4</v>
      </c>
      <c r="Z6" s="4">
        <f>calcs!X46</f>
        <v>3.937746365900064E-4</v>
      </c>
      <c r="AA6" s="4">
        <f>calcs!Y46</f>
        <v>3.9699374037329777E-4</v>
      </c>
      <c r="AB6" s="4">
        <f>calcs!Z46</f>
        <v>4.0023428554842422E-4</v>
      </c>
      <c r="AC6" s="4">
        <f>calcs!AA46</f>
        <v>4.0349549298394053E-4</v>
      </c>
      <c r="AD6" s="4">
        <f>calcs!AB46</f>
        <v>4.067774772580003E-4</v>
      </c>
      <c r="AE6" s="4">
        <f>calcs!AC46</f>
        <v>4.1007787424136491E-4</v>
      </c>
      <c r="AF6" s="4"/>
      <c r="AG6" s="4"/>
      <c r="AH6" s="4"/>
    </row>
    <row r="7" spans="1:34">
      <c r="A7" t="s">
        <v>10877</v>
      </c>
      <c r="B7" t="s">
        <v>11099</v>
      </c>
      <c r="C7" t="s">
        <v>4</v>
      </c>
      <c r="D7" s="4">
        <f>calcs!B56</f>
        <v>9.3239985476639982E-5</v>
      </c>
      <c r="E7" s="4">
        <f>calcs!C56</f>
        <v>9.3239985476639982E-5</v>
      </c>
      <c r="F7" s="4">
        <f>calcs!D56</f>
        <v>1.0224826248544657E-4</v>
      </c>
      <c r="G7" s="4">
        <f>calcs!E56</f>
        <v>1.0303507011696843E-4</v>
      </c>
      <c r="H7" s="4">
        <f>calcs!F56</f>
        <v>1.0386213631193046E-4</v>
      </c>
      <c r="I7" s="4">
        <f>calcs!G56</f>
        <v>1.0472042302810055E-4</v>
      </c>
      <c r="J7" s="4">
        <f>calcs!H56</f>
        <v>1.0559603889275644E-4</v>
      </c>
      <c r="K7" s="4">
        <f>calcs!I56</f>
        <v>1.0647990261385189E-4</v>
      </c>
      <c r="L7" s="4">
        <f>calcs!J56</f>
        <v>1.0737076812917535E-4</v>
      </c>
      <c r="M7" s="4">
        <f>calcs!K56</f>
        <v>1.0826833035220035E-4</v>
      </c>
      <c r="N7" s="4">
        <f>calcs!L56</f>
        <v>1.0917228770314212E-4</v>
      </c>
      <c r="O7" s="4">
        <f>calcs!M56</f>
        <v>1.1008251393930003E-4</v>
      </c>
      <c r="P7" s="4">
        <f>calcs!N56</f>
        <v>1.1099897399325733E-4</v>
      </c>
      <c r="Q7" s="4">
        <f>calcs!O56</f>
        <v>1.1192277365755811E-4</v>
      </c>
      <c r="R7" s="4">
        <f>calcs!P56</f>
        <v>1.1285348510971702E-4</v>
      </c>
      <c r="S7" s="4">
        <f>calcs!Q56</f>
        <v>1.1379066182462636E-4</v>
      </c>
      <c r="T7" s="4">
        <f>calcs!R56</f>
        <v>1.1473436692363647E-4</v>
      </c>
      <c r="U7" s="4">
        <f>calcs!S56</f>
        <v>1.156840299767668E-4</v>
      </c>
      <c r="V7" s="4">
        <f>calcs!T56</f>
        <v>1.1663924770872375E-4</v>
      </c>
      <c r="W7" s="4">
        <f>calcs!U56</f>
        <v>1.1759980854609242E-4</v>
      </c>
      <c r="X7" s="4">
        <f>calcs!V56</f>
        <v>1.1856612979113317E-4</v>
      </c>
      <c r="Y7" s="4">
        <f>calcs!W56</f>
        <v>1.1953861355022565E-4</v>
      </c>
      <c r="Z7" s="4">
        <f>calcs!X56</f>
        <v>1.2051738372824274E-4</v>
      </c>
      <c r="AA7" s="4">
        <f>calcs!Y56</f>
        <v>1.2150261215552689E-4</v>
      </c>
      <c r="AB7" s="4">
        <f>calcs!Z56</f>
        <v>1.2249440286541473E-4</v>
      </c>
      <c r="AC7" s="4">
        <f>calcs!AA56</f>
        <v>1.2349251739947177E-4</v>
      </c>
      <c r="AD7" s="4">
        <f>calcs!AB56</f>
        <v>1.2449699082511483E-4</v>
      </c>
      <c r="AE7" s="4">
        <f>calcs!AC56</f>
        <v>1.2550709958464328E-4</v>
      </c>
      <c r="AF7" s="4"/>
      <c r="AG7" s="4"/>
      <c r="AH7" s="4"/>
    </row>
    <row r="8" spans="1:34">
      <c r="A8" t="s">
        <v>10878</v>
      </c>
      <c r="B8" t="s">
        <v>11098</v>
      </c>
      <c r="C8" t="s">
        <v>4</v>
      </c>
      <c r="D8" s="4">
        <f>calcs!B66</f>
        <v>5.0586266198922429E-5</v>
      </c>
      <c r="E8" s="4">
        <f>calcs!C66</f>
        <v>5.0586266198922429E-5</v>
      </c>
      <c r="F8" s="4">
        <f>calcs!D66</f>
        <v>5.1607763219151746E-5</v>
      </c>
      <c r="G8" s="4">
        <f>calcs!E66</f>
        <v>5.2629260239381077E-5</v>
      </c>
      <c r="H8" s="4">
        <f>calcs!F66</f>
        <v>5.4315695977812021E-5</v>
      </c>
      <c r="I8" s="4">
        <f>calcs!G66</f>
        <v>5.5626780365259058E-5</v>
      </c>
      <c r="J8" s="4">
        <f>calcs!H66</f>
        <v>5.6861759359938993E-5</v>
      </c>
      <c r="K8" s="4">
        <f>calcs!I66</f>
        <v>5.7923231309231095E-5</v>
      </c>
      <c r="L8" s="4">
        <f>calcs!J66</f>
        <v>5.8817476564532313E-5</v>
      </c>
      <c r="M8" s="4">
        <f>calcs!K66</f>
        <v>5.9511660757725099E-5</v>
      </c>
      <c r="N8" s="4">
        <f>calcs!L66</f>
        <v>6.0132920814753527E-5</v>
      </c>
      <c r="O8" s="4">
        <f>calcs!M66</f>
        <v>6.0543687105745991E-5</v>
      </c>
      <c r="P8" s="4">
        <f>calcs!N66</f>
        <v>6.0696700859761384E-5</v>
      </c>
      <c r="Q8" s="4">
        <f>calcs!O66</f>
        <v>6.0676349696673325E-5</v>
      </c>
      <c r="R8" s="4">
        <f>calcs!P66</f>
        <v>6.0651204628472715E-5</v>
      </c>
      <c r="S8" s="4">
        <f>calcs!Q66</f>
        <v>6.0632042704044597E-5</v>
      </c>
      <c r="T8" s="4">
        <f>calcs!R66</f>
        <v>6.0615121724603387E-5</v>
      </c>
      <c r="U8" s="4">
        <f>calcs!S66</f>
        <v>6.0605519529419925E-5</v>
      </c>
      <c r="V8" s="4">
        <f>calcs!T66</f>
        <v>6.0584843231000183E-5</v>
      </c>
      <c r="W8" s="4">
        <f>calcs!U66</f>
        <v>6.0560038316745274E-5</v>
      </c>
      <c r="X8" s="4">
        <f>calcs!V66</f>
        <v>6.053924600778776E-5</v>
      </c>
      <c r="Y8" s="4">
        <f>calcs!W66</f>
        <v>6.0520785449807174E-5</v>
      </c>
      <c r="Z8" s="4">
        <f>calcs!X66</f>
        <v>6.0503250434459527E-5</v>
      </c>
      <c r="AA8" s="4">
        <f>calcs!Y66</f>
        <v>6.0481613540855517E-5</v>
      </c>
      <c r="AB8" s="4">
        <f>calcs!Z66</f>
        <v>6.0452272752739302E-5</v>
      </c>
      <c r="AC8" s="4">
        <f>calcs!AA66</f>
        <v>6.0421795403817555E-5</v>
      </c>
      <c r="AD8" s="4">
        <f>calcs!AB66</f>
        <v>6.0390916490618554E-5</v>
      </c>
      <c r="AE8" s="4">
        <f>calcs!AC66</f>
        <v>6.0369352823591006E-5</v>
      </c>
      <c r="AF8" s="4"/>
      <c r="AG8" s="4"/>
      <c r="AH8" s="4"/>
    </row>
    <row r="9" spans="1:34">
      <c r="A9" t="s">
        <v>10878</v>
      </c>
      <c r="B9" t="s">
        <v>11098</v>
      </c>
      <c r="C9" t="s">
        <v>1</v>
      </c>
      <c r="D9" s="4">
        <f>calcs!B63</f>
        <v>6.7428486606874269E-4</v>
      </c>
      <c r="E9" s="4">
        <f>calcs!C63</f>
        <v>6.7428486606874269E-4</v>
      </c>
      <c r="F9" s="4">
        <f>calcs!D63</f>
        <v>6.8790081429402638E-4</v>
      </c>
      <c r="G9" s="4">
        <f>calcs!E63</f>
        <v>7.0151676251931018E-4</v>
      </c>
      <c r="H9" s="4">
        <f>calcs!F63</f>
        <v>7.2399594869901036E-4</v>
      </c>
      <c r="I9" s="4">
        <f>calcs!G63</f>
        <v>7.4147192443357402E-4</v>
      </c>
      <c r="J9" s="4">
        <f>calcs!H63</f>
        <v>7.5793346051039969E-4</v>
      </c>
      <c r="K9" s="4">
        <f>calcs!I63</f>
        <v>7.7208225078382372E-4</v>
      </c>
      <c r="L9" s="4">
        <f>calcs!J63</f>
        <v>7.8400200860568551E-4</v>
      </c>
      <c r="M9" s="4">
        <f>calcs!K63</f>
        <v>7.9325507136175839E-4</v>
      </c>
      <c r="N9" s="4">
        <f>calcs!L63</f>
        <v>8.0153609872005344E-4</v>
      </c>
      <c r="O9" s="4">
        <f>calcs!M63</f>
        <v>8.0701136926914386E-4</v>
      </c>
      <c r="P9" s="4">
        <f>calcs!N63</f>
        <v>8.0905095167728652E-4</v>
      </c>
      <c r="Q9" s="4">
        <f>calcs!O63</f>
        <v>8.0877968276759445E-4</v>
      </c>
      <c r="R9" s="4">
        <f>calcs!P63</f>
        <v>8.0844451395166992E-4</v>
      </c>
      <c r="S9" s="4">
        <f>calcs!Q63</f>
        <v>8.0818909688657511E-4</v>
      </c>
      <c r="T9" s="4">
        <f>calcs!R63</f>
        <v>8.0796355028640886E-4</v>
      </c>
      <c r="U9" s="4">
        <f>calcs!S63</f>
        <v>8.0783555873099769E-4</v>
      </c>
      <c r="V9" s="4">
        <f>calcs!T63</f>
        <v>8.0755995596055552E-4</v>
      </c>
      <c r="W9" s="4">
        <f>calcs!U63</f>
        <v>8.0722932119458072E-4</v>
      </c>
      <c r="X9" s="4">
        <f>calcs!V63</f>
        <v>8.0695217207261245E-4</v>
      </c>
      <c r="Y9" s="4">
        <f>calcs!W63</f>
        <v>8.067061038054559E-4</v>
      </c>
      <c r="Z9" s="4">
        <f>calcs!X63</f>
        <v>8.0647237247156566E-4</v>
      </c>
      <c r="AA9" s="4">
        <f>calcs!Y63</f>
        <v>8.0618396553817874E-4</v>
      </c>
      <c r="AB9" s="4">
        <f>calcs!Z63</f>
        <v>8.0579287026920799E-4</v>
      </c>
      <c r="AC9" s="4">
        <f>calcs!AA63</f>
        <v>8.0538662532013395E-4</v>
      </c>
      <c r="AD9" s="4">
        <f>calcs!AB63</f>
        <v>8.0497502775788527E-4</v>
      </c>
      <c r="AE9" s="4">
        <f>calcs!AC63</f>
        <v>8.0468759689124563E-4</v>
      </c>
      <c r="AF9" s="4"/>
      <c r="AG9" s="4"/>
      <c r="AH9" s="4"/>
    </row>
    <row r="10" spans="1:34">
      <c r="A10" t="s">
        <v>10878</v>
      </c>
      <c r="B10" t="s">
        <v>11099</v>
      </c>
      <c r="C10" t="s">
        <v>4</v>
      </c>
      <c r="D10" s="4">
        <f>calcs!B76</f>
        <v>3.3698929999999997E-3</v>
      </c>
      <c r="E10" s="4">
        <f>calcs!C76</f>
        <v>3.3734500000000001E-3</v>
      </c>
      <c r="F10" s="4">
        <f>calcs!D76</f>
        <v>3.3770099999999997E-3</v>
      </c>
      <c r="G10" s="4">
        <f>calcs!E76</f>
        <v>3.3805740000000003E-3</v>
      </c>
      <c r="H10" s="4">
        <f>calcs!F76</f>
        <v>3.3841420000000001E-3</v>
      </c>
      <c r="I10" s="4">
        <f>calcs!G76</f>
        <v>3.3877130000000001E-3</v>
      </c>
      <c r="J10" s="4">
        <f>calcs!H76</f>
        <v>3.391289E-3</v>
      </c>
      <c r="K10" s="4">
        <f>calcs!I76</f>
        <v>3.3948680000000001E-3</v>
      </c>
      <c r="L10" s="4">
        <f>calcs!J76</f>
        <v>3.3984510000000002E-3</v>
      </c>
      <c r="M10" s="4">
        <f>calcs!K76</f>
        <v>3.4020370000000001E-3</v>
      </c>
      <c r="N10" s="4">
        <f>calcs!L76</f>
        <v>3.405628E-3</v>
      </c>
      <c r="O10" s="4">
        <f>calcs!M76</f>
        <v>3.4092220000000004E-3</v>
      </c>
      <c r="P10" s="4">
        <f>calcs!N76</f>
        <v>3.41282E-3</v>
      </c>
      <c r="Q10" s="4">
        <f>calcs!O76</f>
        <v>3.4164219999999997E-3</v>
      </c>
      <c r="R10" s="4">
        <f>calcs!P76</f>
        <v>3.420027E-3</v>
      </c>
      <c r="S10" s="4">
        <f>calcs!Q76</f>
        <v>3.4236369999999998E-3</v>
      </c>
      <c r="T10" s="4">
        <f>calcs!R76</f>
        <v>3.4272499999999997E-3</v>
      </c>
      <c r="U10" s="4">
        <f>calcs!S76</f>
        <v>3.4308670000000002E-3</v>
      </c>
      <c r="V10" s="4">
        <f>calcs!T76</f>
        <v>3.4344879999999999E-3</v>
      </c>
      <c r="W10" s="4">
        <f>calcs!U76</f>
        <v>3.438113E-3</v>
      </c>
      <c r="X10" s="4">
        <f>calcs!V76</f>
        <v>3.4417409999999999E-3</v>
      </c>
      <c r="Y10" s="4">
        <f>calcs!W76</f>
        <v>3.4453729999999998E-3</v>
      </c>
      <c r="Z10" s="4">
        <f>calcs!X76</f>
        <v>3.4490099999999997E-3</v>
      </c>
      <c r="AA10" s="4">
        <f>calcs!Y76</f>
        <v>3.4526489999999999E-3</v>
      </c>
      <c r="AB10" s="4">
        <f>calcs!Z76</f>
        <v>3.456293E-3</v>
      </c>
      <c r="AC10" s="4">
        <f>calcs!AA76</f>
        <v>3.4599410000000002E-3</v>
      </c>
      <c r="AD10" s="4">
        <f>calcs!AB76</f>
        <v>3.4635930000000001E-3</v>
      </c>
      <c r="AE10" s="4">
        <f>calcs!AC76</f>
        <v>3.467248E-3</v>
      </c>
      <c r="AF10" s="4"/>
      <c r="AG10" s="4"/>
      <c r="AH10" s="4"/>
    </row>
    <row r="11" spans="1:34">
      <c r="A11" t="s">
        <v>10879</v>
      </c>
      <c r="B11" t="s">
        <v>11098</v>
      </c>
      <c r="C11" t="s">
        <v>4</v>
      </c>
      <c r="D11" s="4">
        <f>calcs!B86</f>
        <v>1.187239917321092E-5</v>
      </c>
      <c r="E11" s="4">
        <f>calcs!C86</f>
        <v>1.187239917321092E-5</v>
      </c>
      <c r="F11" s="4">
        <f>calcs!D86</f>
        <v>1.187239917321092E-5</v>
      </c>
      <c r="G11" s="4">
        <f>calcs!E86</f>
        <v>1.187239917321092E-5</v>
      </c>
      <c r="H11" s="4">
        <f>calcs!F86</f>
        <v>1.187239917321092E-5</v>
      </c>
      <c r="I11" s="4">
        <f>calcs!G86</f>
        <v>1.187239917321092E-5</v>
      </c>
      <c r="J11" s="4">
        <f>calcs!H86</f>
        <v>1.187239917321092E-5</v>
      </c>
      <c r="K11" s="4">
        <f>calcs!I86</f>
        <v>1.187239917321092E-5</v>
      </c>
      <c r="L11" s="4">
        <f>calcs!J86</f>
        <v>1.187239917321092E-5</v>
      </c>
      <c r="M11" s="4">
        <f>calcs!K86</f>
        <v>1.187239917321092E-5</v>
      </c>
      <c r="N11" s="4">
        <f>calcs!L86</f>
        <v>1.187239917321092E-5</v>
      </c>
      <c r="O11" s="4">
        <f>calcs!M86</f>
        <v>1.187239917321092E-5</v>
      </c>
      <c r="P11" s="4">
        <f>calcs!N86</f>
        <v>1.187239917321092E-5</v>
      </c>
      <c r="Q11" s="4">
        <f>calcs!O86</f>
        <v>1.187239917321092E-5</v>
      </c>
      <c r="R11" s="4">
        <f>calcs!P86</f>
        <v>1.187239917321092E-5</v>
      </c>
      <c r="S11" s="4">
        <f>calcs!Q86</f>
        <v>1.187239917321092E-5</v>
      </c>
      <c r="T11" s="4">
        <f>calcs!R86</f>
        <v>1.187239917321092E-5</v>
      </c>
      <c r="U11" s="4">
        <f>calcs!S86</f>
        <v>1.187239917321092E-5</v>
      </c>
      <c r="V11" s="4">
        <f>calcs!T86</f>
        <v>1.187239917321092E-5</v>
      </c>
      <c r="W11" s="4">
        <f>calcs!U86</f>
        <v>1.187239917321092E-5</v>
      </c>
      <c r="X11" s="4">
        <f>calcs!V86</f>
        <v>1.187239917321092E-5</v>
      </c>
      <c r="Y11" s="4">
        <f>calcs!W86</f>
        <v>1.187239917321092E-5</v>
      </c>
      <c r="Z11" s="4">
        <f>calcs!X86</f>
        <v>1.187239917321092E-5</v>
      </c>
      <c r="AA11" s="4">
        <f>calcs!Y86</f>
        <v>1.187239917321092E-5</v>
      </c>
      <c r="AB11" s="4">
        <f>calcs!Z86</f>
        <v>1.187239917321092E-5</v>
      </c>
      <c r="AC11" s="4">
        <f>calcs!AA86</f>
        <v>1.187239917321092E-5</v>
      </c>
      <c r="AD11" s="4">
        <f>calcs!AB86</f>
        <v>1.187239917321092E-5</v>
      </c>
      <c r="AE11" s="4">
        <f>calcs!AC86</f>
        <v>1.187239917321092E-5</v>
      </c>
      <c r="AF11" s="4"/>
      <c r="AG11" s="4"/>
      <c r="AH11" s="4"/>
    </row>
    <row r="12" spans="1:34">
      <c r="A12" t="s">
        <v>10879</v>
      </c>
      <c r="B12" t="s">
        <v>11099</v>
      </c>
      <c r="C12" t="s">
        <v>4</v>
      </c>
      <c r="D12" s="4">
        <f>calcs!B96</f>
        <v>4.8577789999999996E-3</v>
      </c>
      <c r="E12" s="4">
        <f>calcs!C96</f>
        <v>4.8577789999999996E-3</v>
      </c>
      <c r="F12" s="4">
        <f>calcs!D96</f>
        <v>4.8766649999999996E-3</v>
      </c>
      <c r="G12" s="4">
        <f>calcs!E96</f>
        <v>4.8956239999999995E-3</v>
      </c>
      <c r="H12" s="4">
        <f>calcs!F96</f>
        <v>4.9146570000000002E-3</v>
      </c>
      <c r="I12" s="4">
        <f>calcs!G96</f>
        <v>4.9337640000000002E-3</v>
      </c>
      <c r="J12" s="4">
        <f>calcs!H96</f>
        <v>4.9529449999999994E-3</v>
      </c>
      <c r="K12" s="4">
        <f>calcs!I96</f>
        <v>4.9721999999999995E-3</v>
      </c>
      <c r="L12" s="4">
        <f>calcs!J96</f>
        <v>4.9915310000000004E-3</v>
      </c>
      <c r="M12" s="4">
        <f>calcs!K96</f>
        <v>5.010937E-3</v>
      </c>
      <c r="N12" s="4">
        <f>calcs!L96</f>
        <v>5.030418E-3</v>
      </c>
      <c r="O12" s="4">
        <f>calcs!M96</f>
        <v>5.049975E-3</v>
      </c>
      <c r="P12" s="4">
        <f>calcs!N96</f>
        <v>5.0696079999999998E-3</v>
      </c>
      <c r="Q12" s="4">
        <f>calcs!O96</f>
        <v>5.0893170000000003E-3</v>
      </c>
      <c r="R12" s="4">
        <f>calcs!P96</f>
        <v>5.1091030000000003E-3</v>
      </c>
      <c r="S12" s="4">
        <f>calcs!Q96</f>
        <v>5.1289660000000004E-3</v>
      </c>
      <c r="T12" s="4">
        <f>calcs!R96</f>
        <v>5.148906E-3</v>
      </c>
      <c r="U12" s="4">
        <f>calcs!S96</f>
        <v>5.1689230000000006E-3</v>
      </c>
      <c r="V12" s="4">
        <f>calcs!T96</f>
        <v>5.1890190000000004E-3</v>
      </c>
      <c r="W12" s="4">
        <f>calcs!U96</f>
        <v>5.2091919999999996E-3</v>
      </c>
      <c r="X12" s="4">
        <f>calcs!V96</f>
        <v>5.2294450000000001E-3</v>
      </c>
      <c r="Y12" s="4">
        <f>calcs!W96</f>
        <v>5.2497749999999999E-3</v>
      </c>
      <c r="Z12" s="4">
        <f>calcs!X96</f>
        <v>5.2701849999999993E-3</v>
      </c>
      <c r="AA12" s="4">
        <f>calcs!Y96</f>
        <v>5.2906740000000004E-3</v>
      </c>
      <c r="AB12" s="4">
        <f>calcs!Z96</f>
        <v>5.3112430000000002E-3</v>
      </c>
      <c r="AC12" s="4">
        <f>calcs!AA96</f>
        <v>5.3318919999999995E-3</v>
      </c>
      <c r="AD12" s="4">
        <f>calcs!AB96</f>
        <v>5.3526210000000001E-3</v>
      </c>
      <c r="AE12" s="4">
        <f>calcs!AC96</f>
        <v>5.3734300000000002E-3</v>
      </c>
      <c r="AF12" s="4"/>
      <c r="AG12" s="4"/>
      <c r="AH12" s="4"/>
    </row>
    <row r="13" spans="1:34">
      <c r="A13" t="s">
        <v>10880</v>
      </c>
      <c r="B13" t="s">
        <v>11098</v>
      </c>
      <c r="C13" t="s">
        <v>3</v>
      </c>
      <c r="D13" s="4">
        <f>calcs!B105</f>
        <v>1.8223914406069769E-3</v>
      </c>
      <c r="E13" s="4">
        <f>calcs!C105</f>
        <v>1.8223914406069769E-3</v>
      </c>
      <c r="F13" s="4">
        <f>calcs!D105</f>
        <v>1.8223914406069769E-3</v>
      </c>
      <c r="G13" s="4">
        <f>calcs!E105</f>
        <v>1.8223914406069769E-3</v>
      </c>
      <c r="H13" s="4">
        <f>calcs!F105</f>
        <v>1.8223914406069769E-3</v>
      </c>
      <c r="I13" s="4">
        <f>calcs!G105</f>
        <v>1.8223914406069769E-3</v>
      </c>
      <c r="J13" s="4">
        <f>calcs!H105</f>
        <v>1.8223914406069769E-3</v>
      </c>
      <c r="K13" s="4">
        <f>calcs!I105</f>
        <v>1.8223914406069769E-3</v>
      </c>
      <c r="L13" s="4">
        <f>calcs!J105</f>
        <v>1.8223914406069769E-3</v>
      </c>
      <c r="M13" s="4">
        <f>calcs!K105</f>
        <v>1.8223914406069769E-3</v>
      </c>
      <c r="N13" s="4">
        <f>calcs!L105</f>
        <v>1.8223914406069769E-3</v>
      </c>
      <c r="O13" s="4">
        <f>calcs!M105</f>
        <v>1.8223914406069769E-3</v>
      </c>
      <c r="P13" s="4">
        <f>calcs!N105</f>
        <v>1.8223914406069769E-3</v>
      </c>
      <c r="Q13" s="4">
        <f>calcs!O105</f>
        <v>1.8223914406069769E-3</v>
      </c>
      <c r="R13" s="4">
        <f>calcs!P105</f>
        <v>1.8223914406069769E-3</v>
      </c>
      <c r="S13" s="4">
        <f>calcs!Q105</f>
        <v>1.8223914406069769E-3</v>
      </c>
      <c r="T13" s="4">
        <f>calcs!R105</f>
        <v>1.8223914406069769E-3</v>
      </c>
      <c r="U13" s="4">
        <f>calcs!S105</f>
        <v>1.8223914406069769E-3</v>
      </c>
      <c r="V13" s="4">
        <f>calcs!T105</f>
        <v>1.8223914406069769E-3</v>
      </c>
      <c r="W13" s="4">
        <f>calcs!U105</f>
        <v>1.8223914406069769E-3</v>
      </c>
      <c r="X13" s="4">
        <f>calcs!V105</f>
        <v>1.8223914406069769E-3</v>
      </c>
      <c r="Y13" s="4">
        <f>calcs!W105</f>
        <v>1.8223914406069769E-3</v>
      </c>
      <c r="Z13" s="4">
        <f>calcs!X105</f>
        <v>1.8223914406069769E-3</v>
      </c>
      <c r="AA13" s="4">
        <f>calcs!Y105</f>
        <v>1.8223914406069769E-3</v>
      </c>
      <c r="AB13" s="4">
        <f>calcs!Z105</f>
        <v>1.8223914406069769E-3</v>
      </c>
      <c r="AC13" s="4">
        <f>calcs!AA105</f>
        <v>1.8223914406069769E-3</v>
      </c>
      <c r="AD13" s="4">
        <f>calcs!AB105</f>
        <v>1.8223914406069769E-3</v>
      </c>
      <c r="AE13" s="4">
        <f>calcs!AC105</f>
        <v>1.8223914406069769E-3</v>
      </c>
      <c r="AF13" s="4"/>
      <c r="AG13" s="4"/>
      <c r="AH13" s="4"/>
    </row>
    <row r="14" spans="1:34">
      <c r="A14" t="s">
        <v>10880</v>
      </c>
      <c r="B14" t="s">
        <v>11099</v>
      </c>
      <c r="C14" t="s">
        <v>3</v>
      </c>
      <c r="D14">
        <f>'BNVFE-motorbikes-frgt'!B4</f>
        <v>0</v>
      </c>
      <c r="E14">
        <f>'BNVFE-motorbikes-frgt'!C4</f>
        <v>0</v>
      </c>
      <c r="F14">
        <f>'BNVFE-motorbikes-frgt'!D4</f>
        <v>0</v>
      </c>
      <c r="G14">
        <f>'BNVFE-motorbikes-frgt'!E4</f>
        <v>0</v>
      </c>
      <c r="H14">
        <f>'BNVFE-motorbikes-frgt'!F4</f>
        <v>0</v>
      </c>
      <c r="I14">
        <f>'BNVFE-motorbikes-frgt'!G4</f>
        <v>0</v>
      </c>
      <c r="J14">
        <f>'BNVFE-motorbikes-frgt'!H4</f>
        <v>0</v>
      </c>
      <c r="K14">
        <f>'BNVFE-motorbikes-frgt'!I4</f>
        <v>0</v>
      </c>
      <c r="L14">
        <f>'BNVFE-motorbikes-frgt'!J4</f>
        <v>0</v>
      </c>
      <c r="M14">
        <f>'BNVFE-motorbikes-frgt'!K4</f>
        <v>0</v>
      </c>
      <c r="N14">
        <f>'BNVFE-motorbikes-frgt'!L4</f>
        <v>0</v>
      </c>
      <c r="O14">
        <f>'BNVFE-motorbikes-frgt'!M4</f>
        <v>0</v>
      </c>
      <c r="P14">
        <f>'BNVFE-motorbikes-frgt'!N4</f>
        <v>0</v>
      </c>
      <c r="Q14">
        <f>'BNVFE-motorbikes-frgt'!O4</f>
        <v>0</v>
      </c>
      <c r="R14">
        <f>'BNVFE-motorbikes-frgt'!P4</f>
        <v>0</v>
      </c>
      <c r="S14">
        <f>'BNVFE-motorbikes-frgt'!Q4</f>
        <v>0</v>
      </c>
      <c r="T14">
        <f>'BNVFE-motorbikes-frgt'!R4</f>
        <v>0</v>
      </c>
      <c r="U14">
        <f>'BNVFE-motorbikes-frgt'!S4</f>
        <v>0</v>
      </c>
      <c r="V14">
        <f>'BNVFE-motorbikes-frgt'!T4</f>
        <v>0</v>
      </c>
      <c r="W14">
        <f>'BNVFE-motorbikes-frgt'!U4</f>
        <v>0</v>
      </c>
      <c r="X14">
        <f>'BNVFE-motorbikes-frgt'!V4</f>
        <v>0</v>
      </c>
      <c r="Y14">
        <f>'BNVFE-motorbikes-frgt'!W4</f>
        <v>0</v>
      </c>
      <c r="Z14">
        <f>'BNVFE-motorbikes-frgt'!X4</f>
        <v>0</v>
      </c>
      <c r="AA14">
        <f>'BNVFE-motorbikes-frgt'!Y4</f>
        <v>0</v>
      </c>
      <c r="AB14">
        <f>'BNVFE-motorbikes-frgt'!Z4</f>
        <v>0</v>
      </c>
      <c r="AC14">
        <f>'BNVFE-motorbikes-frgt'!AA4</f>
        <v>0</v>
      </c>
      <c r="AD14">
        <f>'BNVFE-motorbikes-frgt'!AB4</f>
        <v>0</v>
      </c>
      <c r="AE14">
        <f>'BNVFE-motorbikes-frgt'!AC4</f>
        <v>0</v>
      </c>
    </row>
    <row r="30" spans="4:5">
      <c r="D30" s="43"/>
      <c r="E30" s="43"/>
    </row>
    <row r="31" spans="4:5">
      <c r="D31" s="43"/>
      <c r="E31" s="43"/>
    </row>
    <row r="32" spans="4:5">
      <c r="D32" s="43"/>
      <c r="E32" s="43"/>
    </row>
    <row r="33" spans="3:5">
      <c r="D33" s="43"/>
      <c r="E33" s="43"/>
    </row>
    <row r="34" spans="3:5">
      <c r="C34" s="97"/>
      <c r="D34" s="98"/>
      <c r="E34" s="98"/>
    </row>
    <row r="35" spans="3:5">
      <c r="C35" s="40"/>
      <c r="D35" s="96"/>
      <c r="E35" s="96"/>
    </row>
    <row r="36" spans="3:5">
      <c r="D36" s="43"/>
      <c r="E36" s="43"/>
    </row>
    <row r="37" spans="3:5">
      <c r="D37" s="43"/>
      <c r="E37" s="43"/>
    </row>
    <row r="38" spans="3:5">
      <c r="D38" s="43"/>
      <c r="E38" s="43"/>
    </row>
    <row r="39" spans="3:5">
      <c r="D39" s="43"/>
      <c r="E39" s="43"/>
    </row>
    <row r="40" spans="3:5">
      <c r="D40" s="43"/>
      <c r="E40" s="43"/>
    </row>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79</vt:i4>
      </vt:variant>
      <vt:variant>
        <vt:lpstr>Named Ranges</vt:lpstr>
      </vt:variant>
      <vt:variant>
        <vt:i4>1</vt:i4>
      </vt:variant>
    </vt:vector>
  </HeadingPairs>
  <TitlesOfParts>
    <vt:vector size="80" baseType="lpstr">
      <vt:lpstr>About</vt:lpstr>
      <vt:lpstr>Geography</vt:lpstr>
      <vt:lpstr>source data&gt;</vt:lpstr>
      <vt:lpstr>AEO 2023 Table 7</vt:lpstr>
      <vt:lpstr>AEO 2025 Table 7</vt:lpstr>
      <vt:lpstr>AEO 2022 Table 7</vt:lpstr>
      <vt:lpstr>AEO 2021 Table 7</vt:lpstr>
      <vt:lpstr>AEO 2020 Table 7</vt:lpstr>
      <vt:lpstr>AEO 2026 Table 7</vt:lpstr>
      <vt:lpstr>AEO 2023 Table 35</vt:lpstr>
      <vt:lpstr>AEO 2022 Table 35</vt:lpstr>
      <vt:lpstr>AEO 2021 Table 35</vt:lpstr>
      <vt:lpstr>AEO 2023 Table 36</vt:lpstr>
      <vt:lpstr>AEO 2022 Table 36</vt:lpstr>
      <vt:lpstr>AEO 2021 Table 36</vt:lpstr>
      <vt:lpstr>AEO 2025 Table 36</vt:lpstr>
      <vt:lpstr>AEO 2026 Table 36</vt:lpstr>
      <vt:lpstr>AEO 2023 Table 38</vt:lpstr>
      <vt:lpstr>AEO 2025 Table 38</vt:lpstr>
      <vt:lpstr>AEO 2022 Table 38</vt:lpstr>
      <vt:lpstr>AEO 2021 Table 38</vt:lpstr>
      <vt:lpstr>AEO 2026 Table 38</vt:lpstr>
      <vt:lpstr>AEO 2023 Table 40</vt:lpstr>
      <vt:lpstr>AEO 2025 Table 40</vt:lpstr>
      <vt:lpstr>AEO 2022 Table 40</vt:lpstr>
      <vt:lpstr>AEO 2021 Table 40</vt:lpstr>
      <vt:lpstr>AEO 2026 Table 40</vt:lpstr>
      <vt:lpstr>AEO 2023 Table 44</vt:lpstr>
      <vt:lpstr>AEO 2025 Table 44</vt:lpstr>
      <vt:lpstr>AEO 2022 Table 44</vt:lpstr>
      <vt:lpstr>AEO 2021 Table 44</vt:lpstr>
      <vt:lpstr>AEO 2026 Table 44</vt:lpstr>
      <vt:lpstr>AEO 2023 Table 45</vt:lpstr>
      <vt:lpstr>AEO 2025 Table 45 Alt T</vt:lpstr>
      <vt:lpstr>AEO 2026 Table 45</vt:lpstr>
      <vt:lpstr>AEO 2023 Table 47</vt:lpstr>
      <vt:lpstr>AEO 2025 Table 47</vt:lpstr>
      <vt:lpstr>AEO 2022 Table 47</vt:lpstr>
      <vt:lpstr>AEO 2021 Table 47</vt:lpstr>
      <vt:lpstr>AEO 2026 Table 47</vt:lpstr>
      <vt:lpstr>AEO 2023 Table 48</vt:lpstr>
      <vt:lpstr>AEO 2022 Table 48</vt:lpstr>
      <vt:lpstr>AEO 2021 Table 48</vt:lpstr>
      <vt:lpstr>AEO 2025 Table 48</vt:lpstr>
      <vt:lpstr>AEO 2026 Table 48</vt:lpstr>
      <vt:lpstr>AEO 2023 Table 49</vt:lpstr>
      <vt:lpstr>AEO 2025 Table 49</vt:lpstr>
      <vt:lpstr>AEO 2022 Table 49</vt:lpstr>
      <vt:lpstr>AEO 2021 Table 49</vt:lpstr>
      <vt:lpstr>AEO 2020 Table 49</vt:lpstr>
      <vt:lpstr>AEO 2026 Table 49</vt:lpstr>
      <vt:lpstr>EPA Auto Trends 2022</vt:lpstr>
      <vt:lpstr>NTS 1-40</vt:lpstr>
      <vt:lpstr>NRBS 40</vt:lpstr>
      <vt:lpstr>NAP F28</vt:lpstr>
      <vt:lpstr>SYFAFE-passenger</vt:lpstr>
      <vt:lpstr>SYFAFE-freight</vt:lpstr>
      <vt:lpstr>State_Pol_CARB_LEV_III</vt:lpstr>
      <vt:lpstr>State_Pol_Crosswalk_AEO40_CARB</vt:lpstr>
      <vt:lpstr>State_Pol_CARB_AEO2026_Table40</vt:lpstr>
      <vt:lpstr>State Policies</vt:lpstr>
      <vt:lpstr>State Calculations</vt:lpstr>
      <vt:lpstr>calcs&gt;</vt:lpstr>
      <vt:lpstr>psgr LDVs</vt:lpstr>
      <vt:lpstr>Calculations Etc</vt:lpstr>
      <vt:lpstr>calcs</vt:lpstr>
      <vt:lpstr>BNVFE-LDVs-psgr</vt:lpstr>
      <vt:lpstr>BNVFE-LDVs-frgt</vt:lpstr>
      <vt:lpstr>BNVFE-HDVs-psgr</vt:lpstr>
      <vt:lpstr>BNVFE-HDVs-frgt</vt:lpstr>
      <vt:lpstr>BNVFE-aircraft-psgr</vt:lpstr>
      <vt:lpstr>BNVFE-aircraft-frgt</vt:lpstr>
      <vt:lpstr>BNVFE-rail-psgr</vt:lpstr>
      <vt:lpstr>BNVFE-rail-frgt</vt:lpstr>
      <vt:lpstr>BNVFE-ships-psgr</vt:lpstr>
      <vt:lpstr>BNVFE-ships-frgt</vt:lpstr>
      <vt:lpstr>BNVFE-motorbikes-psgr</vt:lpstr>
      <vt:lpstr>BNVFE-motorbikes-frgt</vt:lpstr>
      <vt:lpstr>BNVFE_data for BHNVFEAL</vt:lpstr>
      <vt:lpstr>NTS_YR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2017-06-26T22:04:22Z</dcterms:created>
  <dcterms:modified xsi:type="dcterms:W3CDTF">2026-09-01T22:25:10Z</dcterms:modified>
</cp:coreProperties>
</file>